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sfshome\CBGSWEGA$\MySettings\Desktop\"/>
    </mc:Choice>
  </mc:AlternateContent>
  <bookViews>
    <workbookView xWindow="225" yWindow="465" windowWidth="31815" windowHeight="19740" tabRatio="821"/>
  </bookViews>
  <sheets>
    <sheet name="Supervisory information" sheetId="126" r:id="rId1"/>
    <sheet name="Checks" sheetId="121" r:id="rId2"/>
    <sheet name="General Info" sheetId="1" r:id="rId3"/>
    <sheet name="Requirements" sheetId="125" r:id="rId4"/>
    <sheet name="DefCap" sheetId="56" r:id="rId5"/>
    <sheet name="TLAC holdings" sheetId="103" r:id="rId6"/>
    <sheet name="DefCap-Provisioning" sheetId="118" r:id="rId7"/>
    <sheet name="TLAC" sheetId="92" r:id="rId8"/>
    <sheet name="Leverage ratio" sheetId="141" r:id="rId9"/>
    <sheet name="Leverage ratio additional" sheetId="162" r:id="rId10"/>
    <sheet name="NSFR" sheetId="30" r:id="rId11"/>
    <sheet name="Credit risk (SA)" sheetId="123" r:id="rId12"/>
    <sheet name="Credit risk (IRB)" sheetId="124" r:id="rId13"/>
    <sheet name="Securitisation" sheetId="112" r:id="rId14"/>
    <sheet name="CCR and CVA" sheetId="122" r:id="rId15"/>
    <sheet name="TB" sheetId="107" r:id="rId16"/>
    <sheet name="TB IMA Backtesting-P&amp;L" sheetId="115" r:id="rId17"/>
    <sheet name="OpRisk" sheetId="127" r:id="rId18"/>
    <sheet name="Software" sheetId="159" r:id="rId19"/>
    <sheet name="Crypto" sheetId="161" r:id="rId20"/>
    <sheet name="Parameters" sheetId="20" r:id="rId21"/>
  </sheets>
  <definedNames>
    <definedName name="_Ref469673923" localSheetId="1">Checks!$J$259</definedName>
    <definedName name="Accounting">Parameters!$D$273:$D$275</definedName>
    <definedName name="BankType">Parameters!$D$276:$D$278</definedName>
    <definedName name="BankTypeNumeric">Parameters!$C$279:$C$285</definedName>
    <definedName name="Basel12">Parameters!$D$271:$D$272</definedName>
    <definedName name="CCROTC">Parameters!$D$253:$D$255</definedName>
    <definedName name="CCRSFT">Parameters!$D$256:$D$259</definedName>
    <definedName name="CreditRisk">Parameters!$D$260:$D$261</definedName>
    <definedName name="CreditRiskEquity">Parameters!$D$262:$D$263</definedName>
    <definedName name="CRMApproach">Parameters!$D$428:$D$431</definedName>
    <definedName name="CurrencyMismatch">Parameters!$D$440:$D$441</definedName>
    <definedName name="Enforceability">Parameters!$D$525:$D$528</definedName>
    <definedName name="g_com" localSheetId="19">#REF!</definedName>
    <definedName name="g_com" localSheetId="9">#REF!</definedName>
    <definedName name="g_com">#REF!</definedName>
    <definedName name="g_csrns" localSheetId="19">#REF!</definedName>
    <definedName name="g_csrns" localSheetId="9">#REF!</definedName>
    <definedName name="g_csrns">#REF!</definedName>
    <definedName name="g_csrs" localSheetId="19">#REF!</definedName>
    <definedName name="g_csrs" localSheetId="9">#REF!</definedName>
    <definedName name="g_csrs">#REF!</definedName>
    <definedName name="g_eq" localSheetId="19">#REF!</definedName>
    <definedName name="g_eq" localSheetId="9">#REF!</definedName>
    <definedName name="g_eq">#REF!</definedName>
    <definedName name="g_fx" localSheetId="19">#REF!</definedName>
    <definedName name="g_fx" localSheetId="9">#REF!</definedName>
    <definedName name="g_fx">#REF!</definedName>
    <definedName name="g_fx_v" localSheetId="19">#REF!</definedName>
    <definedName name="g_fx_v" localSheetId="9">#REF!</definedName>
    <definedName name="g_fx_v">#REF!</definedName>
    <definedName name="g_girr" localSheetId="19">#REF!</definedName>
    <definedName name="g_girr" localSheetId="9">#REF!</definedName>
    <definedName name="g_girr">#REF!</definedName>
    <definedName name="Group">Parameters!$D$248:$D$249</definedName>
    <definedName name="IndividualGroup">Parameters!$D$424:$D$425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urisdiction">Parameters!$D$442:$D$443</definedName>
    <definedName name="LeverageRatioPanelM">Parameters!$D$290:$D$294</definedName>
    <definedName name="LeverageRatioPanelMfrequency">Parameters!$D$295:$D$298</definedName>
    <definedName name="LRaPricing">Parameters!$D$533:$D$534</definedName>
    <definedName name="LRaServices">Parameters!$D$529:$D$530</definedName>
    <definedName name="MethodTradeExposures">Parameters!$D$432:$D$435</definedName>
    <definedName name="ObservedBestEstimates">Parameters!$D$426:$D$427</definedName>
    <definedName name="OpRisk">Parameters!$D$264:$D$267</definedName>
    <definedName name="OpRiskLossThreshold">Parameters!$D$268:$D$270</definedName>
    <definedName name="_xlnm.Print_Area" localSheetId="14">'CCR and CVA'!$A$1:$AA$52,'CCR and CVA'!$A$53:$H$113</definedName>
    <definedName name="_xlnm.Print_Area" localSheetId="1">Checks!$A$1:$T$184,Checks!$A$185:$AN$251,Checks!$A$252:$T$305,Checks!$A$306:$AN$340</definedName>
    <definedName name="_xlnm.Print_Area" localSheetId="11">'Credit risk (SA)'!$A$1:$AH$143,'Credit risk (SA)'!$A$144:$J$153,'Credit risk (SA)'!#REF!,'Credit risk (SA)'!#REF!,'Credit risk (SA)'!#REF!,'Credit risk (SA)'!#REF!</definedName>
    <definedName name="_xlnm.Print_Area" localSheetId="19">Crypto!$A$1:$N$25,Crypto!$A$26:$G$52</definedName>
    <definedName name="_xlnm.Print_Area" localSheetId="4">DefCap!$A$1:$G$124</definedName>
    <definedName name="_xlnm.Print_Area" localSheetId="6">'DefCap-Provisioning'!$A$1:$I$119</definedName>
    <definedName name="_xlnm.Print_Area" localSheetId="2">'General Info'!$A$1:$J$88</definedName>
    <definedName name="_xlnm.Print_Area" localSheetId="8">'Leverage ratio'!$1:$153</definedName>
    <definedName name="_xlnm.Print_Area" localSheetId="9">'Leverage ratio additional'!$1:$16</definedName>
    <definedName name="_xlnm.Print_Area" localSheetId="10">NSFR!$A$1:$P$431</definedName>
    <definedName name="_xlnm.Print_Area" localSheetId="17">OpRisk!$A$1:$O$99</definedName>
    <definedName name="_xlnm.Print_Area" localSheetId="20">Parameters!$A:$J</definedName>
    <definedName name="_xlnm.Print_Area" localSheetId="3">Requirements!$A$1:$AB$114,Requirements!$A$115:$K$140</definedName>
    <definedName name="_xlnm.Print_Area" localSheetId="13">Securitisation!$A$1:$T$55</definedName>
    <definedName name="_xlnm.Print_Area" localSheetId="18">Software!$A:$P</definedName>
    <definedName name="_xlnm.Print_Area" localSheetId="0">'Supervisory information'!$A$1:$I$59</definedName>
    <definedName name="_xlnm.Print_Area" localSheetId="15">TB!$A$1:$K$349</definedName>
    <definedName name="_xlnm.Print_Area" localSheetId="16">'TB IMA Backtesting-P&amp;L'!$A$1:$ER$732</definedName>
    <definedName name="_xlnm.Print_Area" localSheetId="7">TLAC!$A$1:$E$32</definedName>
    <definedName name="_xlnm.Print_Area" localSheetId="5">'TLAC holdings'!$A$1:$G$8</definedName>
    <definedName name="_xlnm.Print_Titles" localSheetId="14">'CCR and CVA'!$A:$B</definedName>
    <definedName name="_xlnm.Print_Titles" localSheetId="1">Checks!$1:$1</definedName>
    <definedName name="_xlnm.Print_Titles" localSheetId="12">'Credit risk (IRB)'!$A:$B</definedName>
    <definedName name="_xlnm.Print_Titles" localSheetId="11">'Credit risk (SA)'!$A:$B</definedName>
    <definedName name="_xlnm.Print_Titles" localSheetId="2">'General Info'!$A:$B</definedName>
    <definedName name="_xlnm.Print_Titles" localSheetId="8">'Leverage ratio'!$A:$C</definedName>
    <definedName name="_xlnm.Print_Titles" localSheetId="9">'Leverage ratio additional'!$A:$C</definedName>
    <definedName name="_xlnm.Print_Titles" localSheetId="17">OpRisk!$A:$B,OpRisk!$1:$1</definedName>
    <definedName name="_xlnm.Print_Titles" localSheetId="20">Parameters!$1:$1</definedName>
    <definedName name="_xlnm.Print_Titles" localSheetId="3">Requirements!$A:$B</definedName>
    <definedName name="_xlnm.Print_Titles" localSheetId="0">'Supervisory information'!$A:$B</definedName>
    <definedName name="_xlnm.Print_Titles" localSheetId="15">TB!$A:$E</definedName>
    <definedName name="_xlnm.Print_Titles" localSheetId="16">'TB IMA Backtesting-P&amp;L'!$B:$C</definedName>
    <definedName name="QNumeric100">Parameters!$C$321:$C$420</definedName>
    <definedName name="QNumeric11">Parameters!$C$321:$C$331</definedName>
    <definedName name="QNumeric14">Parameters!$C$321:$C$334</definedName>
    <definedName name="QNumeric3">Parameters!$C$321:$C$323</definedName>
    <definedName name="QNumeric5">Parameters!$C$321:$C$325</definedName>
    <definedName name="QNumeric6">Parameters!$C$321:$C$326</definedName>
    <definedName name="QNumeric7">Parameters!$C$321:$C$327</definedName>
    <definedName name="QNumeric9">Parameters!$C$321:$C$329</definedName>
    <definedName name="QNumericP10">Parameters!$D$461:$D$471</definedName>
    <definedName name="QNumericZ10">Parameters!$C$320:$C$330</definedName>
    <definedName name="QNumericZ100">Parameters!$C$320:$C$420</definedName>
    <definedName name="RegDesks">Parameters!$D$299:$D$319</definedName>
    <definedName name="SACCRCEM">Parameters!$D$432:$D$433</definedName>
    <definedName name="SlottingUsage">Parameters!$D$436:$D$439</definedName>
    <definedName name="SovereignEntity">Parameters!$D$535:$D$539</definedName>
    <definedName name="SovereignJurisdiction">Parameters!$D$540:$D$570</definedName>
    <definedName name="SovereignRatingBucket">Parameters!$D$571:$D$576</definedName>
    <definedName name="SurplusShortfall">Parameters!$D$444:$D$445</definedName>
    <definedName name="SurveyBPrange2">Parameters!$D$446:$D$457</definedName>
    <definedName name="SurveyIncDecSame">Parameters!$D$458:$D$460</definedName>
    <definedName name="TypeThirdParty">Parameters!$D$577:$D$580</definedName>
    <definedName name="UnitT">Parameters!$E$250:$F$252</definedName>
    <definedName name="UnitW">Parameters!$D$250:$D$252</definedName>
    <definedName name="YesNo">Parameters!$D$245:$D$246</definedName>
    <definedName name="YesNoDontKnow">Parameters!$D$244:$D$246</definedName>
    <definedName name="YesNoNA">Parameters!$D$245:$D$247</definedName>
    <definedName name="Z_15489521_78C1_4B59_8BC9_AACD7EBC6362_.wvu.PrintArea" localSheetId="1" hidden="1">Checks!$A$1:$N$340</definedName>
    <definedName name="Z_15489521_78C1_4B59_8BC9_AACD7EBC6362_.wvu.PrintArea" localSheetId="4" hidden="1">DefCap!#REF!</definedName>
    <definedName name="Z_15489521_78C1_4B59_8BC9_AACD7EBC6362_.wvu.PrintArea" localSheetId="10" hidden="1">NSFR!#REF!</definedName>
    <definedName name="Z_15489521_78C1_4B59_8BC9_AACD7EBC6362_.wvu.PrintTitles" localSheetId="1" hidden="1">Checks!$1:$1</definedName>
    <definedName name="Z_15489521_78C1_4B59_8BC9_AACD7EBC6362_.wvu.PrintTitles" localSheetId="4" hidden="1">DefCap!#REF!</definedName>
    <definedName name="Z_3D2E4C4C_55B0_42AD_9B20_28C028F4BEE7_.wvu.Cols" localSheetId="1" hidden="1">Checks!$X:$XFD</definedName>
    <definedName name="Z_3D2E4C4C_55B0_42AD_9B20_28C028F4BEE7_.wvu.Cols" localSheetId="19" hidden="1">Crypto!$O:$XFD</definedName>
    <definedName name="Z_3D2E4C4C_55B0_42AD_9B20_28C028F4BEE7_.wvu.Cols" localSheetId="4" hidden="1">DefCap!$H:$XFD</definedName>
    <definedName name="Z_3D2E4C4C_55B0_42AD_9B20_28C028F4BEE7_.wvu.Cols" localSheetId="2" hidden="1">'General Info'!#REF!</definedName>
    <definedName name="Z_3D2E4C4C_55B0_42AD_9B20_28C028F4BEE7_.wvu.Cols" localSheetId="10" hidden="1">NSFR!$Q:$XFD</definedName>
    <definedName name="Z_3D2E4C4C_55B0_42AD_9B20_28C028F4BEE7_.wvu.Cols" localSheetId="20" hidden="1">Parameters!$K:$XFD</definedName>
    <definedName name="Z_3D2E4C4C_55B0_42AD_9B20_28C028F4BEE7_.wvu.Cols" localSheetId="18" hidden="1">Software!$Q:$XFD</definedName>
    <definedName name="Z_3D2E4C4C_55B0_42AD_9B20_28C028F4BEE7_.wvu.Cols" localSheetId="0" hidden="1">'Supervisory information'!#REF!</definedName>
    <definedName name="Z_3D2E4C4C_55B0_42AD_9B20_28C028F4BEE7_.wvu.Cols" localSheetId="16" hidden="1">'TB IMA Backtesting-P&amp;L'!$ES:$XFD</definedName>
    <definedName name="Z_3D2E4C4C_55B0_42AD_9B20_28C028F4BEE7_.wvu.Cols" localSheetId="7" hidden="1">TLAC!$F:$XFD</definedName>
    <definedName name="Z_3D2E4C4C_55B0_42AD_9B20_28C028F4BEE7_.wvu.Cols" localSheetId="5" hidden="1">'TLAC holdings'!$H:$XFD</definedName>
    <definedName name="Z_3D2E4C4C_55B0_42AD_9B20_28C028F4BEE7_.wvu.PrintArea" localSheetId="1" hidden="1">Checks!$A:$W</definedName>
    <definedName name="Z_3D2E4C4C_55B0_42AD_9B20_28C028F4BEE7_.wvu.PrintArea" localSheetId="19" hidden="1">Crypto!$A$1:$N$52</definedName>
    <definedName name="Z_3D2E4C4C_55B0_42AD_9B20_28C028F4BEE7_.wvu.PrintArea" localSheetId="4" hidden="1">DefCap!$A$1:$G$124</definedName>
    <definedName name="Z_3D2E4C4C_55B0_42AD_9B20_28C028F4BEE7_.wvu.PrintArea" localSheetId="2" hidden="1">'General Info'!$A$1:$J$88</definedName>
    <definedName name="Z_3D2E4C4C_55B0_42AD_9B20_28C028F4BEE7_.wvu.PrintArea" localSheetId="10" hidden="1">NSFR!$A$1:$P$379</definedName>
    <definedName name="Z_3D2E4C4C_55B0_42AD_9B20_28C028F4BEE7_.wvu.PrintArea" localSheetId="20" hidden="1">Parameters!$A:$J</definedName>
    <definedName name="Z_3D2E4C4C_55B0_42AD_9B20_28C028F4BEE7_.wvu.PrintArea" localSheetId="18" hidden="1">Software!$A$1:$P$83</definedName>
    <definedName name="Z_3D2E4C4C_55B0_42AD_9B20_28C028F4BEE7_.wvu.PrintArea" localSheetId="0" hidden="1">'Supervisory information'!$A$1:$I$59</definedName>
    <definedName name="Z_3D2E4C4C_55B0_42AD_9B20_28C028F4BEE7_.wvu.PrintArea" localSheetId="15" hidden="1">TB!$A$1:$H$129,TB!#REF!,TB!$A$247:$E$349</definedName>
    <definedName name="Z_3D2E4C4C_55B0_42AD_9B20_28C028F4BEE7_.wvu.PrintArea" localSheetId="16" hidden="1">'TB IMA Backtesting-P&amp;L'!$A$1:$ER$732</definedName>
    <definedName name="Z_3D2E4C4C_55B0_42AD_9B20_28C028F4BEE7_.wvu.PrintArea" localSheetId="7" hidden="1">TLAC!$A$1:$E$32</definedName>
    <definedName name="Z_3D2E4C4C_55B0_42AD_9B20_28C028F4BEE7_.wvu.PrintArea" localSheetId="5" hidden="1">'TLAC holdings'!$A$1:$G$8</definedName>
    <definedName name="Z_3D2E4C4C_55B0_42AD_9B20_28C028F4BEE7_.wvu.PrintTitles" localSheetId="1" hidden="1">Checks!$1:$1</definedName>
    <definedName name="Z_3D2E4C4C_55B0_42AD_9B20_28C028F4BEE7_.wvu.PrintTitles" localSheetId="2" hidden="1">'General Info'!$A:$B</definedName>
    <definedName name="Z_3D2E4C4C_55B0_42AD_9B20_28C028F4BEE7_.wvu.PrintTitles" localSheetId="20" hidden="1">Parameters!$1:$1</definedName>
    <definedName name="Z_3D2E4C4C_55B0_42AD_9B20_28C028F4BEE7_.wvu.PrintTitles" localSheetId="0" hidden="1">'Supervisory information'!$A:$B</definedName>
    <definedName name="Z_3D2E4C4C_55B0_42AD_9B20_28C028F4BEE7_.wvu.PrintTitles" localSheetId="16" hidden="1">'TB IMA Backtesting-P&amp;L'!$B:$C</definedName>
    <definedName name="Z_3D2E4C4C_55B0_42AD_9B20_28C028F4BEE7_.wvu.Rows" localSheetId="1" hidden="1">Checks!$341:$1048576</definedName>
    <definedName name="Z_3D2E4C4C_55B0_42AD_9B20_28C028F4BEE7_.wvu.Rows" localSheetId="19" hidden="1">Crypto!$59:$1048576,Crypto!$53:$58</definedName>
    <definedName name="Z_3D2E4C4C_55B0_42AD_9B20_28C028F4BEE7_.wvu.Rows" localSheetId="4" hidden="1">DefCap!$125:$1048576</definedName>
    <definedName name="Z_3D2E4C4C_55B0_42AD_9B20_28C028F4BEE7_.wvu.Rows" localSheetId="2" hidden="1">'General Info'!$105:$1048576,'General Info'!$89:$104</definedName>
    <definedName name="Z_3D2E4C4C_55B0_42AD_9B20_28C028F4BEE7_.wvu.Rows" localSheetId="10" hidden="1">NSFR!$432:$1048576,NSFR!$401:$431</definedName>
    <definedName name="Z_3D2E4C4C_55B0_42AD_9B20_28C028F4BEE7_.wvu.Rows" localSheetId="20" hidden="1">Parameters!$597:$1048576,Parameters!$572:$596</definedName>
    <definedName name="Z_3D2E4C4C_55B0_42AD_9B20_28C028F4BEE7_.wvu.Rows" localSheetId="18" hidden="1">Software!$90:$1048576,Software!$84:$89</definedName>
    <definedName name="Z_3D2E4C4C_55B0_42AD_9B20_28C028F4BEE7_.wvu.Rows" localSheetId="0" hidden="1">'Supervisory information'!$76:$1048576,'Supervisory information'!$60:$75</definedName>
    <definedName name="Z_3D2E4C4C_55B0_42AD_9B20_28C028F4BEE7_.wvu.Rows" localSheetId="16" hidden="1">'TB IMA Backtesting-P&amp;L'!$1044:$1048576,'TB IMA Backtesting-P&amp;L'!$733:$837</definedName>
    <definedName name="Z_3D2E4C4C_55B0_42AD_9B20_28C028F4BEE7_.wvu.Rows" localSheetId="7" hidden="1">TLAC!$39:$1048576,TLAC!$33:$38</definedName>
    <definedName name="Z_3D2E4C4C_55B0_42AD_9B20_28C028F4BEE7_.wvu.Rows" localSheetId="5" hidden="1">'TLAC holdings'!$15:$1048576,'TLAC holdings'!$9:$14</definedName>
    <definedName name="Z_53E8D147_A870_4F3F_BF63_24587CEF7636_.wvu.PrintArea" localSheetId="1" hidden="1">Checks!$A$1:$N$340</definedName>
    <definedName name="Z_53E8D147_A870_4F3F_BF63_24587CEF7636_.wvu.PrintArea" localSheetId="4" hidden="1">DefCap!#REF!</definedName>
    <definedName name="Z_53E8D147_A870_4F3F_BF63_24587CEF7636_.wvu.PrintArea" localSheetId="10" hidden="1">NSFR!#REF!</definedName>
    <definedName name="Z_53E8D147_A870_4F3F_BF63_24587CEF7636_.wvu.PrintTitles" localSheetId="1" hidden="1">Checks!$1:$1</definedName>
    <definedName name="Z_53E8D147_A870_4F3F_BF63_24587CEF7636_.wvu.PrintTitles" localSheetId="4" hidden="1">DefCap!#REF!</definedName>
    <definedName name="Z_53E8D147_A870_4F3F_BF63_24587CEF7636_.wvu.PrintTitles" localSheetId="10" hidden="1">NSFR!#REF!</definedName>
    <definedName name="Z_7608A575_AD39_4DFE_B654_965E0A886A86_.wvu.PrintArea" localSheetId="1" hidden="1">Checks!$A$1:$N$340</definedName>
    <definedName name="Z_7608A575_AD39_4DFE_B654_965E0A886A86_.wvu.PrintArea" localSheetId="4" hidden="1">DefCap!#REF!</definedName>
    <definedName name="Z_7608A575_AD39_4DFE_B654_965E0A886A86_.wvu.PrintArea" localSheetId="10" hidden="1">NSFR!#REF!</definedName>
    <definedName name="Z_7608A575_AD39_4DFE_B654_965E0A886A86_.wvu.PrintTitles" localSheetId="1" hidden="1">Checks!$1:$1</definedName>
    <definedName name="Z_7608A575_AD39_4DFE_B654_965E0A886A86_.wvu.PrintTitles" localSheetId="4" hidden="1">DefCap!#REF!</definedName>
  </definedNames>
  <calcPr calcId="152511"/>
  <customWorkbookViews>
    <customWorkbookView name="Chonco, SThembiso Protus - Personal View" guid="{3D2E4C4C-55B0-42AD-9B20-28C028F4BEE7}" mergeInterval="0" personalView="1" maximized="1" xWindow="-8" yWindow="-8" windowWidth="1696" windowHeight="1026" tabRatio="922" activeSheetId="81"/>
  </customWorkbookViews>
</workbook>
</file>

<file path=xl/calcChain.xml><?xml version="1.0" encoding="utf-8"?>
<calcChain xmlns="http://schemas.openxmlformats.org/spreadsheetml/2006/main">
  <c r="J99" i="107" l="1"/>
  <c r="J98" i="107"/>
  <c r="G96" i="107"/>
  <c r="J101" i="107" l="1"/>
  <c r="J100" i="107"/>
  <c r="J97" i="107"/>
  <c r="S27" i="112" l="1"/>
  <c r="R27" i="112"/>
  <c r="S26" i="112"/>
  <c r="R26" i="112"/>
  <c r="Q26" i="112"/>
  <c r="P26" i="112"/>
  <c r="L39" i="112"/>
  <c r="L28" i="112"/>
  <c r="L22" i="112"/>
  <c r="C52" i="56" l="1"/>
  <c r="D24" i="161" l="1"/>
  <c r="R270" i="121" l="1"/>
  <c r="Q270" i="121"/>
  <c r="R263" i="121"/>
  <c r="Q263" i="121"/>
  <c r="R257" i="121"/>
  <c r="Q257" i="121"/>
  <c r="R269" i="121"/>
  <c r="Q269" i="121"/>
  <c r="R262" i="121"/>
  <c r="Q262" i="121"/>
  <c r="R256" i="121"/>
  <c r="Q256" i="121"/>
  <c r="R254" i="121"/>
  <c r="Q254" i="121"/>
  <c r="R253" i="121"/>
  <c r="Q253" i="121"/>
  <c r="S38" i="112"/>
  <c r="R38" i="112"/>
  <c r="S37" i="112"/>
  <c r="R37" i="112"/>
  <c r="S21" i="112"/>
  <c r="R21" i="112"/>
  <c r="S20" i="112"/>
  <c r="R20" i="112"/>
  <c r="L41" i="112"/>
  <c r="L40" i="112"/>
  <c r="L30" i="112"/>
  <c r="L29" i="112"/>
  <c r="L25" i="112"/>
  <c r="L24" i="112"/>
  <c r="L23" i="112"/>
  <c r="L19" i="112" s="1"/>
  <c r="L31" i="112" s="1"/>
  <c r="L36" i="112" l="1"/>
  <c r="D14" i="162" l="1"/>
  <c r="G15" i="162"/>
  <c r="F15" i="162"/>
  <c r="E15" i="162"/>
  <c r="D15" i="162"/>
  <c r="G14" i="162"/>
  <c r="F14" i="162"/>
  <c r="E14" i="162"/>
  <c r="D1" i="162"/>
  <c r="H15" i="159" l="1"/>
  <c r="G15" i="159"/>
  <c r="F15" i="159"/>
  <c r="E15" i="159"/>
  <c r="D15" i="159"/>
  <c r="C15" i="159"/>
  <c r="D49" i="121" l="1"/>
  <c r="H44" i="121"/>
  <c r="C44" i="121"/>
  <c r="C292" i="121"/>
  <c r="G299" i="121" l="1"/>
  <c r="C299" i="121"/>
  <c r="G297" i="121"/>
  <c r="C297" i="121"/>
  <c r="C298" i="121"/>
  <c r="F298" i="121"/>
  <c r="F296" i="121"/>
  <c r="C296" i="121"/>
  <c r="H292" i="121"/>
  <c r="F291" i="121"/>
  <c r="C291" i="121"/>
  <c r="E101" i="122"/>
  <c r="E97" i="122"/>
  <c r="E95" i="122"/>
  <c r="E78" i="122"/>
  <c r="E76" i="122"/>
  <c r="F96" i="122"/>
  <c r="G77" i="122"/>
  <c r="CQ15" i="124" l="1"/>
  <c r="CQ33" i="124"/>
  <c r="CQ30" i="124"/>
  <c r="CQ27" i="124"/>
  <c r="CQ24" i="124"/>
  <c r="CQ21" i="124"/>
  <c r="B11" i="161" l="1"/>
  <c r="B35" i="161"/>
  <c r="B23" i="161"/>
  <c r="L24" i="161"/>
  <c r="K24" i="161"/>
  <c r="J24" i="161"/>
  <c r="H24" i="161"/>
  <c r="G24" i="161"/>
  <c r="E24" i="161"/>
  <c r="C1" i="161"/>
  <c r="D324" i="121"/>
  <c r="E324" i="121"/>
  <c r="F324" i="121"/>
  <c r="G324" i="121"/>
  <c r="H324" i="121"/>
  <c r="I324" i="121"/>
  <c r="J324" i="121"/>
  <c r="K324" i="121"/>
  <c r="L324" i="121"/>
  <c r="M324" i="121"/>
  <c r="N324" i="121"/>
  <c r="O324" i="121"/>
  <c r="P324" i="121"/>
  <c r="Q324" i="121"/>
  <c r="R324" i="121"/>
  <c r="S324" i="121"/>
  <c r="T324" i="121"/>
  <c r="U324" i="121"/>
  <c r="V324" i="121"/>
  <c r="W324" i="121"/>
  <c r="X324" i="121"/>
  <c r="Y324" i="121"/>
  <c r="Z324" i="121"/>
  <c r="AJ324" i="121"/>
  <c r="C325" i="121"/>
  <c r="D325" i="121"/>
  <c r="E325" i="121"/>
  <c r="F325" i="121"/>
  <c r="G325" i="121"/>
  <c r="H325" i="121"/>
  <c r="I325" i="121"/>
  <c r="J325" i="121"/>
  <c r="K325" i="121"/>
  <c r="L325" i="121"/>
  <c r="M325" i="121"/>
  <c r="N325" i="121"/>
  <c r="O325" i="121"/>
  <c r="P325" i="121"/>
  <c r="Q325" i="121"/>
  <c r="R325" i="121"/>
  <c r="S325" i="121"/>
  <c r="T325" i="121"/>
  <c r="U325" i="121"/>
  <c r="V325" i="121"/>
  <c r="W325" i="121"/>
  <c r="X325" i="121"/>
  <c r="Y325" i="121"/>
  <c r="Z325" i="121"/>
  <c r="AJ325" i="121"/>
  <c r="C326" i="121"/>
  <c r="D326" i="121"/>
  <c r="E326" i="121"/>
  <c r="F326" i="121"/>
  <c r="G326" i="121"/>
  <c r="H326" i="121"/>
  <c r="I326" i="121"/>
  <c r="J326" i="121"/>
  <c r="K326" i="121"/>
  <c r="L326" i="121"/>
  <c r="M326" i="121"/>
  <c r="N326" i="121"/>
  <c r="O326" i="121"/>
  <c r="P326" i="121"/>
  <c r="Q326" i="121"/>
  <c r="R326" i="121"/>
  <c r="S326" i="121"/>
  <c r="T326" i="121"/>
  <c r="U326" i="121"/>
  <c r="V326" i="121"/>
  <c r="W326" i="121"/>
  <c r="X326" i="121"/>
  <c r="Y326" i="121"/>
  <c r="Z326" i="121"/>
  <c r="AJ326" i="121"/>
  <c r="C327" i="121"/>
  <c r="D327" i="121"/>
  <c r="E327" i="121"/>
  <c r="F327" i="121"/>
  <c r="G327" i="121"/>
  <c r="H327" i="121"/>
  <c r="I327" i="121"/>
  <c r="J327" i="121"/>
  <c r="K327" i="121"/>
  <c r="L327" i="121"/>
  <c r="M327" i="121"/>
  <c r="N327" i="121"/>
  <c r="O327" i="121"/>
  <c r="P327" i="121"/>
  <c r="Q327" i="121"/>
  <c r="R327" i="121"/>
  <c r="S327" i="121"/>
  <c r="T327" i="121"/>
  <c r="U327" i="121"/>
  <c r="V327" i="121"/>
  <c r="W327" i="121"/>
  <c r="X327" i="121"/>
  <c r="Y327" i="121"/>
  <c r="Z327" i="121"/>
  <c r="AJ327" i="121"/>
  <c r="C328" i="121"/>
  <c r="D328" i="121"/>
  <c r="E328" i="121"/>
  <c r="F328" i="121"/>
  <c r="G328" i="121"/>
  <c r="H328" i="121"/>
  <c r="I328" i="121"/>
  <c r="J328" i="121"/>
  <c r="K328" i="121"/>
  <c r="L328" i="121"/>
  <c r="M328" i="121"/>
  <c r="N328" i="121"/>
  <c r="O328" i="121"/>
  <c r="P328" i="121"/>
  <c r="Q328" i="121"/>
  <c r="R328" i="121"/>
  <c r="S328" i="121"/>
  <c r="T328" i="121"/>
  <c r="U328" i="121"/>
  <c r="V328" i="121"/>
  <c r="W328" i="121"/>
  <c r="X328" i="121"/>
  <c r="Y328" i="121"/>
  <c r="Z328" i="121"/>
  <c r="AJ328" i="121"/>
  <c r="C329" i="121"/>
  <c r="D329" i="121"/>
  <c r="E329" i="121"/>
  <c r="F329" i="121"/>
  <c r="G329" i="121"/>
  <c r="H329" i="121"/>
  <c r="I329" i="121"/>
  <c r="J329" i="121"/>
  <c r="K329" i="121"/>
  <c r="L329" i="121"/>
  <c r="M329" i="121"/>
  <c r="N329" i="121"/>
  <c r="O329" i="121"/>
  <c r="P329" i="121"/>
  <c r="Q329" i="121"/>
  <c r="R329" i="121"/>
  <c r="S329" i="121"/>
  <c r="T329" i="121"/>
  <c r="U329" i="121"/>
  <c r="V329" i="121"/>
  <c r="W329" i="121"/>
  <c r="X329" i="121"/>
  <c r="Y329" i="121"/>
  <c r="Z329" i="121"/>
  <c r="AJ329" i="121"/>
  <c r="C330" i="121"/>
  <c r="D330" i="121"/>
  <c r="E330" i="121"/>
  <c r="F330" i="121"/>
  <c r="G330" i="121"/>
  <c r="H330" i="121"/>
  <c r="I330" i="121"/>
  <c r="J330" i="121"/>
  <c r="K330" i="121"/>
  <c r="L330" i="121"/>
  <c r="M330" i="121"/>
  <c r="N330" i="121"/>
  <c r="O330" i="121"/>
  <c r="P330" i="121"/>
  <c r="Q330" i="121"/>
  <c r="R330" i="121"/>
  <c r="S330" i="121"/>
  <c r="T330" i="121"/>
  <c r="U330" i="121"/>
  <c r="V330" i="121"/>
  <c r="W330" i="121"/>
  <c r="X330" i="121"/>
  <c r="Y330" i="121"/>
  <c r="Z330" i="121"/>
  <c r="AJ330" i="121"/>
  <c r="C331" i="121"/>
  <c r="D331" i="121"/>
  <c r="E331" i="121"/>
  <c r="F331" i="121"/>
  <c r="G331" i="121"/>
  <c r="H331" i="121"/>
  <c r="I331" i="121"/>
  <c r="J331" i="121"/>
  <c r="K331" i="121"/>
  <c r="L331" i="121"/>
  <c r="M331" i="121"/>
  <c r="N331" i="121"/>
  <c r="O331" i="121"/>
  <c r="P331" i="121"/>
  <c r="Q331" i="121"/>
  <c r="R331" i="121"/>
  <c r="S331" i="121"/>
  <c r="T331" i="121"/>
  <c r="U331" i="121"/>
  <c r="V331" i="121"/>
  <c r="W331" i="121"/>
  <c r="X331" i="121"/>
  <c r="Y331" i="121"/>
  <c r="Z331" i="121"/>
  <c r="AJ331" i="121"/>
  <c r="C332" i="121"/>
  <c r="D332" i="121"/>
  <c r="E332" i="121"/>
  <c r="F332" i="121"/>
  <c r="G332" i="121"/>
  <c r="H332" i="121"/>
  <c r="I332" i="121"/>
  <c r="J332" i="121"/>
  <c r="K332" i="121"/>
  <c r="L332" i="121"/>
  <c r="M332" i="121"/>
  <c r="N332" i="121"/>
  <c r="O332" i="121"/>
  <c r="P332" i="121"/>
  <c r="Q332" i="121"/>
  <c r="C333" i="121"/>
  <c r="D333" i="121"/>
  <c r="E333" i="121"/>
  <c r="F333" i="121"/>
  <c r="G333" i="121"/>
  <c r="H333" i="121"/>
  <c r="I333" i="121"/>
  <c r="J333" i="121"/>
  <c r="K333" i="121"/>
  <c r="L333" i="121"/>
  <c r="M333" i="121"/>
  <c r="N333" i="121"/>
  <c r="O333" i="121"/>
  <c r="P333" i="121"/>
  <c r="Q333" i="121"/>
  <c r="C334" i="121"/>
  <c r="D334" i="121"/>
  <c r="E334" i="121"/>
  <c r="F334" i="121"/>
  <c r="G334" i="121"/>
  <c r="H334" i="121"/>
  <c r="I334" i="121"/>
  <c r="J334" i="121"/>
  <c r="K334" i="121"/>
  <c r="L334" i="121"/>
  <c r="M334" i="121"/>
  <c r="N334" i="121"/>
  <c r="O334" i="121"/>
  <c r="P334" i="121"/>
  <c r="Q334" i="121"/>
  <c r="C335" i="121"/>
  <c r="D335" i="121"/>
  <c r="E335" i="121"/>
  <c r="F335" i="121"/>
  <c r="G335" i="121"/>
  <c r="H335" i="121"/>
  <c r="I335" i="121"/>
  <c r="J335" i="121"/>
  <c r="K335" i="121"/>
  <c r="L335" i="121"/>
  <c r="M335" i="121"/>
  <c r="N335" i="121"/>
  <c r="O335" i="121"/>
  <c r="P335" i="121"/>
  <c r="Q335" i="121"/>
  <c r="C336" i="121"/>
  <c r="D336" i="121"/>
  <c r="E336" i="121"/>
  <c r="F336" i="121"/>
  <c r="G336" i="121"/>
  <c r="H336" i="121"/>
  <c r="I336" i="121"/>
  <c r="J336" i="121"/>
  <c r="K336" i="121"/>
  <c r="L336" i="121"/>
  <c r="M336" i="121"/>
  <c r="N336" i="121"/>
  <c r="O336" i="121"/>
  <c r="P336" i="121"/>
  <c r="Q336" i="121"/>
  <c r="C337" i="121"/>
  <c r="D337" i="121"/>
  <c r="E337" i="121"/>
  <c r="F337" i="121"/>
  <c r="G337" i="121"/>
  <c r="H337" i="121"/>
  <c r="I337" i="121"/>
  <c r="J337" i="121"/>
  <c r="K337" i="121"/>
  <c r="L337" i="121"/>
  <c r="M337" i="121"/>
  <c r="N337" i="121"/>
  <c r="O337" i="121"/>
  <c r="P337" i="121"/>
  <c r="Q337" i="121"/>
  <c r="C338" i="121"/>
  <c r="D338" i="121"/>
  <c r="E338" i="121"/>
  <c r="F338" i="121"/>
  <c r="G338" i="121"/>
  <c r="H338" i="121"/>
  <c r="I338" i="121"/>
  <c r="J338" i="121"/>
  <c r="K338" i="121"/>
  <c r="L338" i="121"/>
  <c r="M338" i="121"/>
  <c r="N338" i="121"/>
  <c r="O338" i="121"/>
  <c r="P338" i="121"/>
  <c r="Q338" i="121"/>
  <c r="C339" i="121"/>
  <c r="E339" i="121"/>
  <c r="G339" i="121"/>
  <c r="E8" i="122" l="1"/>
  <c r="G7" i="122"/>
  <c r="E9" i="122"/>
  <c r="X41" i="122" s="1"/>
  <c r="E7" i="122"/>
  <c r="X21" i="122" s="1"/>
  <c r="H7" i="122" l="1"/>
  <c r="Z21" i="122"/>
  <c r="S21" i="122"/>
  <c r="G21" i="122"/>
  <c r="Y21" i="122"/>
  <c r="T21" i="122"/>
  <c r="H21" i="122"/>
  <c r="H51" i="122" s="1"/>
  <c r="Y51" i="122"/>
  <c r="E21" i="122"/>
  <c r="X31" i="122"/>
  <c r="F21" i="122"/>
  <c r="F31" i="122"/>
  <c r="D106" i="122" s="1"/>
  <c r="F9" i="122"/>
  <c r="Q31" i="122"/>
  <c r="E41" i="122"/>
  <c r="W21" i="122"/>
  <c r="W41" i="122"/>
  <c r="R31" i="122"/>
  <c r="Q21" i="122"/>
  <c r="Q41" i="122"/>
  <c r="F8" i="122"/>
  <c r="R21" i="122"/>
  <c r="R41" i="122"/>
  <c r="E31" i="122"/>
  <c r="C106" i="122" s="1"/>
  <c r="F7" i="122"/>
  <c r="F41" i="122"/>
  <c r="W31" i="122"/>
  <c r="Z51" i="122"/>
  <c r="G51" i="122"/>
  <c r="S51" i="122"/>
  <c r="T51" i="122"/>
  <c r="C9" i="122"/>
  <c r="C7" i="122"/>
  <c r="P21" i="122" l="1"/>
  <c r="O21" i="122"/>
  <c r="V21" i="122"/>
  <c r="U21" i="122"/>
  <c r="D9" i="122"/>
  <c r="U41" i="122"/>
  <c r="D41" i="122"/>
  <c r="D104" i="122" s="1"/>
  <c r="C41" i="122"/>
  <c r="C104" i="122" s="1"/>
  <c r="V41" i="122"/>
  <c r="P41" i="122"/>
  <c r="O41" i="122"/>
  <c r="D21" i="122"/>
  <c r="C21" i="122"/>
  <c r="D7" i="122" l="1"/>
  <c r="M112" i="125" l="1"/>
  <c r="M421" i="30" l="1"/>
  <c r="L421" i="30"/>
  <c r="K421" i="30"/>
  <c r="J421" i="30"/>
  <c r="I421" i="30"/>
  <c r="H421" i="30"/>
  <c r="G421" i="30"/>
  <c r="F421" i="30"/>
  <c r="E421" i="30"/>
  <c r="M417" i="30"/>
  <c r="M415" i="30" s="1"/>
  <c r="M406" i="30" s="1"/>
  <c r="L417" i="30"/>
  <c r="K417" i="30"/>
  <c r="J417" i="30"/>
  <c r="J415" i="30" s="1"/>
  <c r="J406" i="30" s="1"/>
  <c r="J405" i="30" s="1"/>
  <c r="I417" i="30"/>
  <c r="H417" i="30"/>
  <c r="G417" i="30"/>
  <c r="F417" i="30"/>
  <c r="E417" i="30"/>
  <c r="E415" i="30" s="1"/>
  <c r="E406" i="30" s="1"/>
  <c r="E405" i="30" s="1"/>
  <c r="L415" i="30"/>
  <c r="K415" i="30"/>
  <c r="K406" i="30" s="1"/>
  <c r="K405" i="30" s="1"/>
  <c r="I415" i="30"/>
  <c r="H415" i="30"/>
  <c r="G415" i="30"/>
  <c r="F415" i="30"/>
  <c r="F406" i="30" s="1"/>
  <c r="F405" i="30" s="1"/>
  <c r="M407" i="30"/>
  <c r="L407" i="30"/>
  <c r="L406" i="30" s="1"/>
  <c r="L405" i="30" s="1"/>
  <c r="K407" i="30"/>
  <c r="J407" i="30"/>
  <c r="I407" i="30"/>
  <c r="H407" i="30"/>
  <c r="G407" i="30"/>
  <c r="G406" i="30" s="1"/>
  <c r="G405" i="30" s="1"/>
  <c r="F407" i="30"/>
  <c r="E407" i="30"/>
  <c r="I406" i="30"/>
  <c r="H406" i="30"/>
  <c r="H405" i="30" s="1"/>
  <c r="I405" i="30"/>
  <c r="D421" i="30"/>
  <c r="D417" i="30"/>
  <c r="D415" i="30"/>
  <c r="D406" i="30" s="1"/>
  <c r="D405" i="30" s="1"/>
  <c r="D407" i="30"/>
  <c r="M405" i="30" l="1"/>
  <c r="I21" i="141" l="1"/>
  <c r="C21" i="141"/>
  <c r="F53" i="56" l="1"/>
  <c r="E53" i="56"/>
  <c r="D53" i="56"/>
  <c r="F51" i="56" l="1"/>
  <c r="N82" i="159" l="1"/>
  <c r="M82" i="159"/>
  <c r="L82" i="159"/>
  <c r="J82" i="159"/>
  <c r="I82" i="159"/>
  <c r="H82" i="159"/>
  <c r="G82" i="159"/>
  <c r="E82" i="159"/>
  <c r="D82" i="159"/>
  <c r="J65" i="159" l="1"/>
  <c r="J64" i="159"/>
  <c r="J59" i="159"/>
  <c r="C82" i="159"/>
  <c r="G76" i="159"/>
  <c r="G81" i="159" s="1"/>
  <c r="E76" i="159"/>
  <c r="E81" i="159" s="1"/>
  <c r="D76" i="159"/>
  <c r="D81" i="159" s="1"/>
  <c r="C76" i="159"/>
  <c r="C81" i="159" s="1"/>
  <c r="F48" i="159"/>
  <c r="E48" i="159"/>
  <c r="D48" i="159"/>
  <c r="C48" i="159"/>
  <c r="F47" i="159"/>
  <c r="E47" i="159"/>
  <c r="D47" i="159"/>
  <c r="C47" i="159"/>
  <c r="F42" i="159"/>
  <c r="E42" i="159"/>
  <c r="D42" i="159"/>
  <c r="C42" i="159"/>
  <c r="F32" i="159"/>
  <c r="E32" i="159"/>
  <c r="D32" i="159"/>
  <c r="C32" i="159"/>
  <c r="C27" i="159"/>
  <c r="F27" i="159"/>
  <c r="E27" i="159"/>
  <c r="D27" i="159"/>
  <c r="F33" i="159"/>
  <c r="E33" i="159"/>
  <c r="D33" i="159"/>
  <c r="C33" i="159"/>
  <c r="H10" i="159" l="1"/>
  <c r="G10" i="159"/>
  <c r="F10" i="159"/>
  <c r="E10" i="159"/>
  <c r="D10" i="159"/>
  <c r="C10" i="159"/>
  <c r="H16" i="159"/>
  <c r="G16" i="159"/>
  <c r="F16" i="159"/>
  <c r="E16" i="159"/>
  <c r="D16" i="159"/>
  <c r="C16" i="159"/>
  <c r="C1" i="159"/>
  <c r="CG53" i="124" l="1"/>
  <c r="CG52" i="124"/>
  <c r="CG51" i="124"/>
  <c r="CC51" i="124"/>
  <c r="CP15" i="124" l="1"/>
  <c r="J47" i="125" l="1"/>
  <c r="F62" i="122" l="1"/>
  <c r="F61" i="122"/>
  <c r="H51" i="124"/>
  <c r="M50" i="124"/>
  <c r="L52" i="124"/>
  <c r="L53" i="124"/>
  <c r="L51" i="124"/>
  <c r="L55" i="124"/>
  <c r="H55" i="124"/>
  <c r="H52" i="124"/>
  <c r="H53" i="124"/>
  <c r="H54" i="124"/>
  <c r="E62" i="122" l="1"/>
  <c r="F284" i="121" s="1"/>
  <c r="E61" i="122"/>
  <c r="H63" i="122" l="1"/>
  <c r="G63" i="122"/>
  <c r="D63" i="122" l="1"/>
  <c r="C63" i="122"/>
  <c r="C295" i="121" l="1"/>
  <c r="C294" i="121"/>
  <c r="C293" i="121"/>
  <c r="C290" i="121"/>
  <c r="C289" i="121"/>
  <c r="C288" i="121"/>
  <c r="C287" i="121"/>
  <c r="C286" i="121"/>
  <c r="C285" i="121"/>
  <c r="C283" i="121"/>
  <c r="C284" i="121"/>
  <c r="C282" i="121" l="1"/>
  <c r="C281" i="121"/>
  <c r="E280" i="121"/>
  <c r="F280" i="121"/>
  <c r="G280" i="121"/>
  <c r="H280" i="121"/>
  <c r="I280" i="121"/>
  <c r="D280" i="121"/>
  <c r="D253" i="121"/>
  <c r="F283" i="121" l="1"/>
  <c r="G286" i="121"/>
  <c r="I288" i="121"/>
  <c r="H287" i="121"/>
  <c r="G285" i="121" l="1"/>
  <c r="E116" i="118" l="1"/>
  <c r="D116" i="118"/>
  <c r="H52" i="118"/>
  <c r="H53" i="118"/>
  <c r="H54" i="118"/>
  <c r="H55" i="118"/>
  <c r="H56" i="118"/>
  <c r="H57" i="118"/>
  <c r="H58" i="118"/>
  <c r="H59" i="118"/>
  <c r="H60" i="118"/>
  <c r="H61" i="118"/>
  <c r="H62" i="118"/>
  <c r="H51" i="118"/>
  <c r="H50" i="118"/>
  <c r="I104" i="141" l="1"/>
  <c r="AZ59" i="124" l="1"/>
  <c r="AX59" i="124"/>
  <c r="AW59" i="124"/>
  <c r="AV59" i="124"/>
  <c r="AT59" i="124"/>
  <c r="AU59" i="124" s="1"/>
  <c r="AS59" i="124"/>
  <c r="AR59" i="124"/>
  <c r="AQ59" i="124"/>
  <c r="AP59" i="124"/>
  <c r="BV57" i="124"/>
  <c r="BT57" i="124"/>
  <c r="BS57" i="124"/>
  <c r="BR57" i="124"/>
  <c r="BP57" i="124"/>
  <c r="BO57" i="124"/>
  <c r="BN57" i="124"/>
  <c r="BM57" i="124"/>
  <c r="BL57" i="124"/>
  <c r="BU59" i="124"/>
  <c r="BQ59" i="124"/>
  <c r="BU58" i="124"/>
  <c r="BU57" i="124" s="1"/>
  <c r="BQ58" i="124"/>
  <c r="BQ57" i="124" s="1"/>
  <c r="L50" i="124"/>
  <c r="K50" i="124"/>
  <c r="J50" i="124"/>
  <c r="H50" i="124"/>
  <c r="G50" i="124"/>
  <c r="F50" i="124"/>
  <c r="E50" i="124"/>
  <c r="D50" i="124"/>
  <c r="C50" i="124"/>
  <c r="CF50" i="124"/>
  <c r="CE50" i="124"/>
  <c r="CD50" i="124"/>
  <c r="I50" i="124" l="1"/>
  <c r="D97" i="122"/>
  <c r="C97" i="122"/>
  <c r="E84" i="122"/>
  <c r="E83" i="122"/>
  <c r="E92" i="122" l="1"/>
  <c r="F295" i="121" s="1"/>
  <c r="D105" i="122" l="1"/>
  <c r="M90" i="127" l="1"/>
  <c r="M85" i="127"/>
  <c r="L90" i="127"/>
  <c r="L85" i="127"/>
  <c r="N28" i="127"/>
  <c r="E27" i="127"/>
  <c r="K39" i="124" l="1"/>
  <c r="H80" i="125" l="1"/>
  <c r="H79" i="125"/>
  <c r="M66" i="127" l="1"/>
  <c r="L66" i="127"/>
  <c r="M65" i="127"/>
  <c r="L65" i="127"/>
  <c r="N65" i="127"/>
  <c r="N66" i="127"/>
  <c r="L81" i="127"/>
  <c r="M81" i="127"/>
  <c r="C61" i="127"/>
  <c r="D61" i="127"/>
  <c r="D52" i="127"/>
  <c r="C52" i="127"/>
  <c r="D50" i="127"/>
  <c r="D57" i="127" s="1"/>
  <c r="C50" i="127"/>
  <c r="C57" i="127" s="1"/>
  <c r="C34" i="127"/>
  <c r="D34" i="127"/>
  <c r="C36" i="127"/>
  <c r="D36" i="127"/>
  <c r="K16" i="127"/>
  <c r="K11" i="127"/>
  <c r="J16" i="127"/>
  <c r="J11" i="127"/>
  <c r="K8" i="127"/>
  <c r="J8" i="127"/>
  <c r="D41" i="127" l="1"/>
  <c r="C41" i="127"/>
  <c r="M3" i="127"/>
  <c r="L3" i="127" l="1"/>
  <c r="M28" i="127"/>
  <c r="AC246" i="121"/>
  <c r="AB246" i="121"/>
  <c r="AI244" i="121"/>
  <c r="AH244" i="121"/>
  <c r="AG244" i="121"/>
  <c r="AF244" i="121"/>
  <c r="AE244" i="121"/>
  <c r="AD244" i="121"/>
  <c r="AC244" i="121"/>
  <c r="AB244" i="121"/>
  <c r="AA244" i="121"/>
  <c r="AZ48" i="124"/>
  <c r="AX48" i="124"/>
  <c r="AW48" i="124"/>
  <c r="AV48" i="124"/>
  <c r="AT48" i="124"/>
  <c r="AS48" i="124"/>
  <c r="AR48" i="124"/>
  <c r="AQ48" i="124"/>
  <c r="AP48" i="124"/>
  <c r="AZ47" i="124"/>
  <c r="AX47" i="124"/>
  <c r="AW47" i="124"/>
  <c r="AV47" i="124"/>
  <c r="AT47" i="124"/>
  <c r="AS47" i="124"/>
  <c r="AR47" i="124"/>
  <c r="AQ47" i="124"/>
  <c r="AP47" i="124"/>
  <c r="AZ45" i="124"/>
  <c r="AX45" i="124"/>
  <c r="AW45" i="124"/>
  <c r="AV45" i="124"/>
  <c r="AT45" i="124"/>
  <c r="AS45" i="124"/>
  <c r="AR45" i="124"/>
  <c r="AQ45" i="124"/>
  <c r="AP45" i="124"/>
  <c r="AZ44" i="124"/>
  <c r="AX44" i="124"/>
  <c r="AW44" i="124"/>
  <c r="AV44" i="124"/>
  <c r="AT44" i="124"/>
  <c r="AS44" i="124"/>
  <c r="AR44" i="124"/>
  <c r="AQ44" i="124"/>
  <c r="AP44" i="124"/>
  <c r="AZ42" i="124"/>
  <c r="AX42" i="124"/>
  <c r="AW42" i="124"/>
  <c r="AV42" i="124"/>
  <c r="AT42" i="124"/>
  <c r="AS42" i="124"/>
  <c r="AR42" i="124"/>
  <c r="AQ42" i="124"/>
  <c r="AP42" i="124"/>
  <c r="AZ41" i="124"/>
  <c r="AX41" i="124"/>
  <c r="AW41" i="124"/>
  <c r="AV41" i="124"/>
  <c r="AT41" i="124"/>
  <c r="AS41" i="124"/>
  <c r="AR41" i="124"/>
  <c r="AQ41" i="124"/>
  <c r="AP41" i="124"/>
  <c r="AZ39" i="124"/>
  <c r="H73" i="125" s="1"/>
  <c r="AX39" i="124"/>
  <c r="AW39" i="124"/>
  <c r="AV39" i="124"/>
  <c r="AT39" i="124"/>
  <c r="AS39" i="124"/>
  <c r="AR39" i="124"/>
  <c r="AQ39" i="124"/>
  <c r="AP39" i="124"/>
  <c r="BV49" i="124"/>
  <c r="AI246" i="121" s="1"/>
  <c r="BT49" i="124"/>
  <c r="AH246" i="121" s="1"/>
  <c r="BS49" i="124"/>
  <c r="AG246" i="121" s="1"/>
  <c r="BR49" i="124"/>
  <c r="AF246" i="121" s="1"/>
  <c r="BP49" i="124"/>
  <c r="AE246" i="121" s="1"/>
  <c r="BO49" i="124"/>
  <c r="AD246" i="121" s="1"/>
  <c r="BN49" i="124"/>
  <c r="BM49" i="124"/>
  <c r="BL49" i="124"/>
  <c r="AA246" i="121" s="1"/>
  <c r="BU48" i="124"/>
  <c r="BQ48" i="124"/>
  <c r="BU47" i="124"/>
  <c r="BQ47" i="124"/>
  <c r="BV46" i="124"/>
  <c r="AI245" i="121" s="1"/>
  <c r="BT46" i="124"/>
  <c r="AH245" i="121" s="1"/>
  <c r="BS46" i="124"/>
  <c r="AG245" i="121" s="1"/>
  <c r="BR46" i="124"/>
  <c r="AF245" i="121" s="1"/>
  <c r="BP46" i="124"/>
  <c r="AE245" i="121" s="1"/>
  <c r="BO46" i="124"/>
  <c r="AD245" i="121" s="1"/>
  <c r="BN46" i="124"/>
  <c r="AC245" i="121" s="1"/>
  <c r="BM46" i="124"/>
  <c r="AB245" i="121" s="1"/>
  <c r="BL46" i="124"/>
  <c r="AA245" i="121" s="1"/>
  <c r="BU45" i="124"/>
  <c r="BQ45" i="124"/>
  <c r="BU44" i="124"/>
  <c r="BU43" i="124" s="1"/>
  <c r="BQ44" i="124"/>
  <c r="BV43" i="124"/>
  <c r="BT43" i="124"/>
  <c r="BS43" i="124"/>
  <c r="BR43" i="124"/>
  <c r="BP43" i="124"/>
  <c r="BO43" i="124"/>
  <c r="BN43" i="124"/>
  <c r="BM43" i="124"/>
  <c r="BL43" i="124"/>
  <c r="BU42" i="124"/>
  <c r="BQ42" i="124"/>
  <c r="BQ40" i="124" s="1"/>
  <c r="BU41" i="124"/>
  <c r="BQ41" i="124"/>
  <c r="BV40" i="124"/>
  <c r="BT40" i="124"/>
  <c r="BS40" i="124"/>
  <c r="BR40" i="124"/>
  <c r="BP40" i="124"/>
  <c r="BO40" i="124"/>
  <c r="BN40" i="124"/>
  <c r="BM40" i="124"/>
  <c r="BL40" i="124"/>
  <c r="BU39" i="124"/>
  <c r="BQ39" i="124"/>
  <c r="H76" i="125" l="1"/>
  <c r="AU42" i="124"/>
  <c r="BQ43" i="124"/>
  <c r="AU44" i="124"/>
  <c r="AU41" i="124"/>
  <c r="AU47" i="124"/>
  <c r="AU39" i="124"/>
  <c r="F73" i="125" s="1"/>
  <c r="AU45" i="124"/>
  <c r="BU40" i="124"/>
  <c r="AU48" i="124"/>
  <c r="K3" i="127"/>
  <c r="L28" i="127"/>
  <c r="C264" i="121"/>
  <c r="F76" i="125" l="1"/>
  <c r="J3" i="127"/>
  <c r="K28" i="127"/>
  <c r="J25" i="112"/>
  <c r="H25" i="112"/>
  <c r="G25" i="112"/>
  <c r="F25" i="112"/>
  <c r="C25" i="112"/>
  <c r="B96" i="125"/>
  <c r="I3" i="127" l="1"/>
  <c r="J28" i="127"/>
  <c r="C105" i="122"/>
  <c r="H3" i="127" l="1"/>
  <c r="I28" i="127"/>
  <c r="B8" i="123"/>
  <c r="C8" i="123"/>
  <c r="B9" i="123"/>
  <c r="C9" i="123"/>
  <c r="G3" i="127" l="1"/>
  <c r="H28" i="127"/>
  <c r="F3" i="127" l="1"/>
  <c r="G28" i="127"/>
  <c r="E3" i="127" l="1"/>
  <c r="F28" i="127"/>
  <c r="E28" i="127" l="1"/>
  <c r="D3" i="127"/>
  <c r="I110" i="141"/>
  <c r="I106" i="141"/>
  <c r="I102" i="141"/>
  <c r="D28" i="127" l="1"/>
  <c r="C3" i="127"/>
  <c r="J50" i="125"/>
  <c r="J28" i="125" s="1"/>
  <c r="I50" i="125"/>
  <c r="I28" i="125" s="1"/>
  <c r="E50" i="125"/>
  <c r="B50" i="125"/>
  <c r="C28" i="127" l="1"/>
  <c r="C27" i="127" s="1"/>
  <c r="C7" i="125"/>
  <c r="C6" i="125"/>
  <c r="C5" i="125"/>
  <c r="B93" i="125"/>
  <c r="B74" i="125"/>
  <c r="B94" i="125"/>
  <c r="B92" i="125"/>
  <c r="B91" i="125"/>
  <c r="B90" i="125"/>
  <c r="B89" i="125"/>
  <c r="B88" i="125"/>
  <c r="B87" i="125"/>
  <c r="B86" i="125"/>
  <c r="B75" i="125"/>
  <c r="B73" i="125"/>
  <c r="B72" i="125"/>
  <c r="B71" i="125"/>
  <c r="B70" i="125"/>
  <c r="B69" i="125"/>
  <c r="B68" i="125"/>
  <c r="B67" i="125"/>
  <c r="B100" i="125"/>
  <c r="B99" i="125"/>
  <c r="B98" i="125"/>
  <c r="B97" i="125"/>
  <c r="B80" i="125"/>
  <c r="B79" i="125"/>
  <c r="B78" i="125"/>
  <c r="B77" i="125"/>
  <c r="BW50" i="124"/>
  <c r="BX50" i="124"/>
  <c r="BY50" i="124"/>
  <c r="BZ50" i="124"/>
  <c r="CA50" i="124"/>
  <c r="CB50" i="124"/>
  <c r="CC53" i="124"/>
  <c r="CC52" i="124"/>
  <c r="C7" i="124"/>
  <c r="CI13" i="124"/>
  <c r="D7" i="124" l="1"/>
  <c r="CH52" i="124"/>
  <c r="CH51" i="124"/>
  <c r="CH53" i="124"/>
  <c r="CG29" i="124"/>
  <c r="CQ29" i="124" s="1"/>
  <c r="CG18" i="124"/>
  <c r="CQ18" i="124" s="1"/>
  <c r="CD16" i="124"/>
  <c r="BW40" i="124"/>
  <c r="CC45" i="124"/>
  <c r="F95" i="125" s="1"/>
  <c r="CB19" i="124"/>
  <c r="D5" i="125"/>
  <c r="CA40" i="124"/>
  <c r="CG37" i="124"/>
  <c r="CC23" i="124"/>
  <c r="CC58" i="124"/>
  <c r="CF40" i="124"/>
  <c r="CG42" i="124"/>
  <c r="CQ42" i="124" s="1"/>
  <c r="CC35" i="124"/>
  <c r="F88" i="125" s="1"/>
  <c r="CC62" i="124"/>
  <c r="BZ43" i="124"/>
  <c r="BZ54" i="124"/>
  <c r="CG48" i="124"/>
  <c r="CQ48" i="124" s="1"/>
  <c r="CC39" i="124"/>
  <c r="F92" i="125" s="1"/>
  <c r="BY16" i="124"/>
  <c r="BY64" i="124" s="1"/>
  <c r="CE43" i="124"/>
  <c r="CE54" i="124"/>
  <c r="CG59" i="124"/>
  <c r="CQ59" i="124" s="1"/>
  <c r="CC50" i="124"/>
  <c r="BY57" i="124"/>
  <c r="CC56" i="124"/>
  <c r="BX19" i="124"/>
  <c r="CD57" i="124"/>
  <c r="CC26" i="124"/>
  <c r="CC41" i="124"/>
  <c r="CE16" i="124"/>
  <c r="CE64" i="124" s="1"/>
  <c r="CD19" i="124"/>
  <c r="CD64" i="124" s="1"/>
  <c r="CB40" i="124"/>
  <c r="CA43" i="124"/>
  <c r="CA54" i="124"/>
  <c r="BZ57" i="124"/>
  <c r="CG20" i="124"/>
  <c r="CQ20" i="124" s="1"/>
  <c r="CG38" i="124"/>
  <c r="CG55" i="124"/>
  <c r="CQ55" i="124" s="1"/>
  <c r="CC17" i="124"/>
  <c r="CC29" i="124"/>
  <c r="CH29" i="124" s="1"/>
  <c r="CC42" i="124"/>
  <c r="BW16" i="124"/>
  <c r="CF16" i="124"/>
  <c r="CF64" i="124" s="1"/>
  <c r="CE19" i="124"/>
  <c r="CD40" i="124"/>
  <c r="CB43" i="124"/>
  <c r="CB54" i="124"/>
  <c r="CB64" i="124" s="1"/>
  <c r="CA57" i="124"/>
  <c r="CG23" i="124"/>
  <c r="CQ23" i="124" s="1"/>
  <c r="CG39" i="124"/>
  <c r="CG56" i="124"/>
  <c r="CQ56" i="124" s="1"/>
  <c r="CC18" i="124"/>
  <c r="CC32" i="124"/>
  <c r="CC44" i="124"/>
  <c r="BX16" i="124"/>
  <c r="BX64" i="124" s="1"/>
  <c r="BW19" i="124"/>
  <c r="CF19" i="124"/>
  <c r="CE40" i="124"/>
  <c r="CD43" i="124"/>
  <c r="CD54" i="124"/>
  <c r="CB57" i="124"/>
  <c r="CG26" i="124"/>
  <c r="CQ26" i="124" s="1"/>
  <c r="CG41" i="124"/>
  <c r="CQ41" i="124" s="1"/>
  <c r="CG58" i="124"/>
  <c r="CQ58" i="124" s="1"/>
  <c r="CC36" i="124"/>
  <c r="F89" i="125" s="1"/>
  <c r="CC59" i="124"/>
  <c r="BY19" i="124"/>
  <c r="BW43" i="124"/>
  <c r="BW64" i="124" s="1"/>
  <c r="BW54" i="124"/>
  <c r="CE57" i="124"/>
  <c r="CG44" i="124"/>
  <c r="CQ44" i="124" s="1"/>
  <c r="CC37" i="124"/>
  <c r="F90" i="125" s="1"/>
  <c r="CC48" i="124"/>
  <c r="CH48" i="124" s="1"/>
  <c r="CC60" i="124"/>
  <c r="F99" i="125" s="1"/>
  <c r="CA16" i="124"/>
  <c r="CA64" i="124" s="1"/>
  <c r="BZ19" i="124"/>
  <c r="BY40" i="124"/>
  <c r="BX43" i="124"/>
  <c r="BX54" i="124"/>
  <c r="BW57" i="124"/>
  <c r="CF57" i="124"/>
  <c r="CG35" i="124"/>
  <c r="CG45" i="124"/>
  <c r="CG61" i="124"/>
  <c r="CC47" i="124"/>
  <c r="BZ16" i="124"/>
  <c r="BZ64" i="124" s="1"/>
  <c r="BX40" i="124"/>
  <c r="CF43" i="124"/>
  <c r="CF54" i="124"/>
  <c r="CG32" i="124"/>
  <c r="CQ32" i="124" s="1"/>
  <c r="CG60" i="124"/>
  <c r="CC20" i="124"/>
  <c r="CH20" i="124" s="1"/>
  <c r="CC38" i="124"/>
  <c r="F91" i="125" s="1"/>
  <c r="CC55" i="124"/>
  <c r="CH55" i="124" s="1"/>
  <c r="CC61" i="124"/>
  <c r="F100" i="125" s="1"/>
  <c r="CB16" i="124"/>
  <c r="CA19" i="124"/>
  <c r="BZ40" i="124"/>
  <c r="BY43" i="124"/>
  <c r="BY54" i="124"/>
  <c r="BX57" i="124"/>
  <c r="CG17" i="124"/>
  <c r="CQ17" i="124" s="1"/>
  <c r="CG36" i="124"/>
  <c r="CG47" i="124"/>
  <c r="CQ47" i="124" s="1"/>
  <c r="CG62" i="124"/>
  <c r="CQ62" i="124" s="1"/>
  <c r="AL66" i="124"/>
  <c r="G90" i="125" l="1"/>
  <c r="CQ37" i="124"/>
  <c r="G91" i="125"/>
  <c r="CQ38" i="124"/>
  <c r="G95" i="125"/>
  <c r="CQ45" i="124"/>
  <c r="G99" i="125"/>
  <c r="R99" i="125" s="1"/>
  <c r="CQ60" i="124"/>
  <c r="G88" i="125"/>
  <c r="CQ35" i="124"/>
  <c r="G92" i="125"/>
  <c r="CQ39" i="124"/>
  <c r="G89" i="125"/>
  <c r="CQ36" i="124"/>
  <c r="G100" i="125"/>
  <c r="CQ61" i="124"/>
  <c r="E96" i="125"/>
  <c r="I92" i="125"/>
  <c r="J92" i="125"/>
  <c r="F96" i="125"/>
  <c r="CH26" i="124"/>
  <c r="CH18" i="124"/>
  <c r="CG16" i="124"/>
  <c r="I73" i="125"/>
  <c r="J73" i="125"/>
  <c r="CC19" i="124"/>
  <c r="F87" i="125" s="1"/>
  <c r="CH42" i="124"/>
  <c r="CH58" i="124"/>
  <c r="CH23" i="124"/>
  <c r="CH62" i="124"/>
  <c r="CH44" i="124"/>
  <c r="CH47" i="124"/>
  <c r="CH35" i="124"/>
  <c r="CH56" i="124"/>
  <c r="CH32" i="124"/>
  <c r="CH59" i="124"/>
  <c r="CH61" i="124"/>
  <c r="CH36" i="124"/>
  <c r="CH38" i="124"/>
  <c r="CH41" i="124"/>
  <c r="R88" i="125"/>
  <c r="CH17" i="124"/>
  <c r="CH45" i="124"/>
  <c r="CH60" i="124"/>
  <c r="R89" i="125"/>
  <c r="CG19" i="124"/>
  <c r="CQ19" i="124" s="1"/>
  <c r="CH39" i="124"/>
  <c r="CH37" i="124"/>
  <c r="C5" i="112"/>
  <c r="C6" i="112"/>
  <c r="G86" i="125" l="1"/>
  <c r="CQ16" i="124"/>
  <c r="I96" i="125"/>
  <c r="O96" i="125" s="1"/>
  <c r="Y96" i="125" s="1"/>
  <c r="I95" i="125"/>
  <c r="J95" i="125"/>
  <c r="I76" i="125"/>
  <c r="J76" i="125"/>
  <c r="G87" i="125"/>
  <c r="R87" i="125" s="1"/>
  <c r="R95" i="125"/>
  <c r="CH19" i="124"/>
  <c r="R90" i="125"/>
  <c r="R91" i="125"/>
  <c r="R100" i="125"/>
  <c r="R92" i="125"/>
  <c r="D295" i="30"/>
  <c r="N247" i="121" l="1"/>
  <c r="B66" i="124"/>
  <c r="C247" i="121" s="1"/>
  <c r="CB49" i="124" l="1"/>
  <c r="CB46" i="124"/>
  <c r="CA49" i="124"/>
  <c r="CA46" i="124"/>
  <c r="BZ49" i="124"/>
  <c r="BZ46" i="124"/>
  <c r="BY49" i="124"/>
  <c r="BY46" i="124"/>
  <c r="BX49" i="124"/>
  <c r="BX46" i="124"/>
  <c r="BW49" i="124"/>
  <c r="BW46" i="124"/>
  <c r="CF49" i="124"/>
  <c r="CF46" i="124"/>
  <c r="CE49" i="124"/>
  <c r="CE46" i="124"/>
  <c r="CD49" i="124"/>
  <c r="CD46" i="124"/>
  <c r="CC40" i="124" l="1"/>
  <c r="F93" i="125" s="1"/>
  <c r="CC57" i="124"/>
  <c r="F98" i="125" s="1"/>
  <c r="CG49" i="124"/>
  <c r="CC54" i="124"/>
  <c r="F97" i="125" s="1"/>
  <c r="CG46" i="124"/>
  <c r="CG43" i="124"/>
  <c r="CC46" i="124"/>
  <c r="CG54" i="124"/>
  <c r="CG40" i="124"/>
  <c r="CG57" i="124"/>
  <c r="CC49" i="124"/>
  <c r="CC43" i="124"/>
  <c r="F94" i="125" s="1"/>
  <c r="CC16" i="124"/>
  <c r="F86" i="125" l="1"/>
  <c r="F101" i="125" s="1"/>
  <c r="CC64" i="124"/>
  <c r="G97" i="125"/>
  <c r="CQ54" i="124"/>
  <c r="G94" i="125"/>
  <c r="CQ43" i="124"/>
  <c r="CG64" i="124"/>
  <c r="G98" i="125"/>
  <c r="R98" i="125" s="1"/>
  <c r="CQ57" i="124"/>
  <c r="G93" i="125"/>
  <c r="CQ40" i="124"/>
  <c r="R97" i="125"/>
  <c r="R93" i="125"/>
  <c r="R94" i="125"/>
  <c r="CH57" i="124"/>
  <c r="CH54" i="124"/>
  <c r="CH43" i="124"/>
  <c r="CH40" i="124"/>
  <c r="CH16" i="124"/>
  <c r="C5" i="123"/>
  <c r="D5" i="123" l="1"/>
  <c r="D7" i="123"/>
  <c r="R86" i="125"/>
  <c r="I28" i="112"/>
  <c r="O28" i="112" s="1"/>
  <c r="N264" i="121" s="1"/>
  <c r="E28" i="112"/>
  <c r="M28" i="112"/>
  <c r="L264" i="121" s="1"/>
  <c r="D25" i="112"/>
  <c r="N28" i="112" l="1"/>
  <c r="M264" i="121" s="1"/>
  <c r="X51" i="122"/>
  <c r="P51" i="122"/>
  <c r="X48" i="122"/>
  <c r="W48" i="122"/>
  <c r="V48" i="122"/>
  <c r="U48" i="122"/>
  <c r="R48" i="122"/>
  <c r="Q48" i="122"/>
  <c r="P48" i="122"/>
  <c r="O48" i="122"/>
  <c r="F48" i="122"/>
  <c r="E48" i="122"/>
  <c r="D48" i="122"/>
  <c r="C48" i="122"/>
  <c r="X45" i="122"/>
  <c r="W45" i="122"/>
  <c r="V45" i="122"/>
  <c r="U45" i="122"/>
  <c r="R45" i="122"/>
  <c r="Q45" i="122"/>
  <c r="P45" i="122"/>
  <c r="O45" i="122"/>
  <c r="F45" i="122"/>
  <c r="E45" i="122"/>
  <c r="D45" i="122"/>
  <c r="C45" i="122"/>
  <c r="X42" i="122"/>
  <c r="W42" i="122"/>
  <c r="V42" i="122"/>
  <c r="U42" i="122"/>
  <c r="R42" i="122"/>
  <c r="Q42" i="122"/>
  <c r="P42" i="122"/>
  <c r="O42" i="122"/>
  <c r="F42" i="122"/>
  <c r="E42" i="122"/>
  <c r="D42" i="122"/>
  <c r="C42" i="122"/>
  <c r="X38" i="122"/>
  <c r="W38" i="122"/>
  <c r="R38" i="122"/>
  <c r="Q38" i="122"/>
  <c r="F38" i="122"/>
  <c r="E38" i="122"/>
  <c r="X35" i="122"/>
  <c r="W35" i="122"/>
  <c r="R35" i="122"/>
  <c r="Q35" i="122"/>
  <c r="F35" i="122"/>
  <c r="E35" i="122"/>
  <c r="X32" i="122"/>
  <c r="W32" i="122"/>
  <c r="R32" i="122"/>
  <c r="Q32" i="122"/>
  <c r="F32" i="122"/>
  <c r="E32" i="122"/>
  <c r="Z28" i="122"/>
  <c r="Y28" i="122"/>
  <c r="X28" i="122"/>
  <c r="W28" i="122"/>
  <c r="V28" i="122"/>
  <c r="U28" i="122"/>
  <c r="T28" i="122"/>
  <c r="S28" i="122"/>
  <c r="R28" i="122"/>
  <c r="Q28" i="122"/>
  <c r="P28" i="122"/>
  <c r="O28" i="122"/>
  <c r="H28" i="122"/>
  <c r="G28" i="122"/>
  <c r="F28" i="122"/>
  <c r="E28" i="122"/>
  <c r="D28" i="122"/>
  <c r="C28" i="122"/>
  <c r="Z25" i="122"/>
  <c r="Y25" i="122"/>
  <c r="X25" i="122"/>
  <c r="W25" i="122"/>
  <c r="V25" i="122"/>
  <c r="U25" i="122"/>
  <c r="T25" i="122"/>
  <c r="S25" i="122"/>
  <c r="R25" i="122"/>
  <c r="Q25" i="122"/>
  <c r="P25" i="122"/>
  <c r="O25" i="122"/>
  <c r="H25" i="122"/>
  <c r="G25" i="122"/>
  <c r="F25" i="122"/>
  <c r="E25" i="122"/>
  <c r="D25" i="122"/>
  <c r="C25" i="122"/>
  <c r="Z22" i="122"/>
  <c r="Y22" i="122"/>
  <c r="X22" i="122"/>
  <c r="W22" i="122"/>
  <c r="V22" i="122"/>
  <c r="U22" i="122"/>
  <c r="T22" i="122"/>
  <c r="S22" i="122"/>
  <c r="R22" i="122"/>
  <c r="Q22" i="122"/>
  <c r="P22" i="122"/>
  <c r="O22" i="122"/>
  <c r="H22" i="122"/>
  <c r="G22" i="122"/>
  <c r="F22" i="122"/>
  <c r="E22" i="122"/>
  <c r="D22" i="122"/>
  <c r="C22" i="122"/>
  <c r="Q51" i="122" l="1"/>
  <c r="U51" i="122"/>
  <c r="O51" i="122"/>
  <c r="C51" i="122"/>
  <c r="D51" i="122"/>
  <c r="E51" i="122"/>
  <c r="R51" i="122"/>
  <c r="F51" i="122"/>
  <c r="V51" i="122"/>
  <c r="W51" i="122"/>
  <c r="D107" i="122" l="1"/>
  <c r="D108" i="122"/>
  <c r="C108" i="122"/>
  <c r="C107" i="122"/>
  <c r="J109" i="125" l="1"/>
  <c r="F46" i="107" l="1"/>
  <c r="F56" i="107" s="1"/>
  <c r="G51" i="107" l="1"/>
  <c r="E304" i="121" s="1"/>
  <c r="F51" i="107"/>
  <c r="D304" i="121" s="1"/>
  <c r="G49" i="107"/>
  <c r="E303" i="121" s="1"/>
  <c r="F49" i="107"/>
  <c r="D303" i="121" s="1"/>
  <c r="E302" i="121"/>
  <c r="D302" i="121"/>
  <c r="C304" i="121"/>
  <c r="C303" i="121"/>
  <c r="F43" i="107"/>
  <c r="F40" i="107"/>
  <c r="F36" i="107"/>
  <c r="F31" i="107"/>
  <c r="F29" i="107" s="1"/>
  <c r="J28" i="107" l="1"/>
  <c r="J61" i="125" l="1"/>
  <c r="J59" i="125"/>
  <c r="J32" i="125" s="1"/>
  <c r="I59" i="125"/>
  <c r="I32" i="125" s="1"/>
  <c r="I47" i="125"/>
  <c r="E61" i="125"/>
  <c r="E47" i="125"/>
  <c r="G81" i="121" l="1"/>
  <c r="F81" i="121"/>
  <c r="E81" i="121"/>
  <c r="D81" i="121"/>
  <c r="C82" i="121"/>
  <c r="L391" i="30"/>
  <c r="G82" i="121" s="1"/>
  <c r="J391" i="30"/>
  <c r="F82" i="121" s="1"/>
  <c r="E391" i="30"/>
  <c r="E82" i="121" s="1"/>
  <c r="D391" i="30"/>
  <c r="D82" i="121" s="1"/>
  <c r="G87" i="107" l="1"/>
  <c r="F295" i="30" l="1"/>
  <c r="H76" i="124" l="1"/>
  <c r="H75" i="124"/>
  <c r="AZ35" i="124" l="1"/>
  <c r="H69" i="125" s="1"/>
  <c r="AX35" i="124"/>
  <c r="AW35" i="124"/>
  <c r="AV35" i="124"/>
  <c r="J141" i="107" l="1"/>
  <c r="J140" i="107"/>
  <c r="J138" i="107"/>
  <c r="J137" i="107"/>
  <c r="J135" i="107"/>
  <c r="J134" i="107"/>
  <c r="J55" i="107"/>
  <c r="H7" i="107" l="1"/>
  <c r="I14" i="107"/>
  <c r="I13" i="107"/>
  <c r="H14" i="107"/>
  <c r="H13" i="107"/>
  <c r="BA43" i="124" l="1"/>
  <c r="AP43" i="124" s="1"/>
  <c r="BQ38" i="124"/>
  <c r="BQ37" i="124"/>
  <c r="BQ36" i="124"/>
  <c r="AU36" i="124" s="1"/>
  <c r="F70" i="125" s="1"/>
  <c r="BQ35" i="124"/>
  <c r="BQ33" i="124"/>
  <c r="BQ32" i="124"/>
  <c r="BQ30" i="124"/>
  <c r="BQ29" i="124"/>
  <c r="BQ27" i="124"/>
  <c r="BQ26" i="124"/>
  <c r="BQ24" i="124"/>
  <c r="BQ23" i="124"/>
  <c r="BQ21" i="124"/>
  <c r="BQ20" i="124"/>
  <c r="BQ18" i="124"/>
  <c r="BQ17" i="124"/>
  <c r="BF59" i="124"/>
  <c r="BF58" i="124"/>
  <c r="BF48" i="124"/>
  <c r="BF47" i="124"/>
  <c r="BF45" i="124"/>
  <c r="BF44" i="124"/>
  <c r="BF42" i="124"/>
  <c r="BF41" i="124"/>
  <c r="BF39" i="124"/>
  <c r="BF37" i="124"/>
  <c r="BF35" i="124"/>
  <c r="BF32" i="124"/>
  <c r="BF29" i="124"/>
  <c r="BF26" i="124"/>
  <c r="BF23" i="124"/>
  <c r="BF20" i="124"/>
  <c r="BF18" i="124"/>
  <c r="Y57" i="124"/>
  <c r="Y43" i="124"/>
  <c r="Y40" i="124"/>
  <c r="Y19" i="124"/>
  <c r="Y16" i="124"/>
  <c r="C167" i="121"/>
  <c r="AV32" i="124"/>
  <c r="AZ32" i="124"/>
  <c r="AX32" i="124"/>
  <c r="AW32" i="124"/>
  <c r="AZ29" i="124"/>
  <c r="AX29" i="124"/>
  <c r="AW29" i="124"/>
  <c r="AV29" i="124"/>
  <c r="AZ26" i="124"/>
  <c r="AX26" i="124"/>
  <c r="AW26" i="124"/>
  <c r="AV26" i="124"/>
  <c r="AZ23" i="124"/>
  <c r="AX23" i="124"/>
  <c r="AW23" i="124"/>
  <c r="AV23" i="124"/>
  <c r="AV21" i="124"/>
  <c r="AZ20" i="124"/>
  <c r="AX20" i="124"/>
  <c r="AW20" i="124"/>
  <c r="AV20" i="124"/>
  <c r="AV17" i="124"/>
  <c r="A10" i="124"/>
  <c r="B143" i="123"/>
  <c r="C187" i="121" s="1"/>
  <c r="AH39" i="123"/>
  <c r="AG39" i="123"/>
  <c r="AF39" i="123"/>
  <c r="AE39" i="123"/>
  <c r="AD39" i="123"/>
  <c r="Z39" i="123"/>
  <c r="Y39" i="123"/>
  <c r="X39" i="123"/>
  <c r="V39" i="123"/>
  <c r="U39" i="123"/>
  <c r="T39" i="123"/>
  <c r="S39" i="123"/>
  <c r="R39" i="123"/>
  <c r="Q39" i="123"/>
  <c r="N39" i="123"/>
  <c r="L39" i="123"/>
  <c r="K39" i="123"/>
  <c r="J39" i="123"/>
  <c r="H39" i="123"/>
  <c r="G39" i="123"/>
  <c r="F39" i="123"/>
  <c r="E39" i="123"/>
  <c r="D39" i="123"/>
  <c r="C39" i="123"/>
  <c r="F191" i="121"/>
  <c r="D191" i="121"/>
  <c r="D79" i="121"/>
  <c r="F250" i="30"/>
  <c r="E250" i="30"/>
  <c r="D250" i="30"/>
  <c r="D78" i="121" s="1"/>
  <c r="F244" i="30"/>
  <c r="F240" i="30"/>
  <c r="F238" i="30"/>
  <c r="F224" i="30"/>
  <c r="F73" i="121" s="1"/>
  <c r="F229" i="30"/>
  <c r="F217" i="30"/>
  <c r="F72" i="121" s="1"/>
  <c r="F70" i="30"/>
  <c r="F71" i="121" s="1"/>
  <c r="F66" i="30"/>
  <c r="F70" i="121" s="1"/>
  <c r="F64" i="30"/>
  <c r="F69" i="121" s="1"/>
  <c r="F58" i="30"/>
  <c r="F68" i="121" s="1"/>
  <c r="F53" i="30"/>
  <c r="F67" i="121" s="1"/>
  <c r="F38" i="30"/>
  <c r="F66" i="121" s="1"/>
  <c r="E38" i="30"/>
  <c r="D38" i="30"/>
  <c r="F29" i="30"/>
  <c r="E29" i="30"/>
  <c r="D29" i="30"/>
  <c r="D65" i="121" s="1"/>
  <c r="F24" i="30"/>
  <c r="F64" i="121" s="1"/>
  <c r="E24" i="30"/>
  <c r="E64" i="121" s="1"/>
  <c r="D24" i="30"/>
  <c r="D64" i="121" s="1"/>
  <c r="F19" i="30"/>
  <c r="E19" i="30"/>
  <c r="E63" i="121" s="1"/>
  <c r="D19" i="30"/>
  <c r="D63" i="121" s="1"/>
  <c r="G237" i="121"/>
  <c r="F237" i="121"/>
  <c r="E237" i="121"/>
  <c r="D237" i="121"/>
  <c r="AA48" i="123"/>
  <c r="W48" i="123"/>
  <c r="M48" i="123"/>
  <c r="I48" i="123"/>
  <c r="AA43" i="123"/>
  <c r="W43" i="123"/>
  <c r="M43" i="123"/>
  <c r="I43" i="123"/>
  <c r="AH45" i="123"/>
  <c r="AG45" i="123"/>
  <c r="AF45" i="123"/>
  <c r="AE45" i="123"/>
  <c r="AD45" i="123"/>
  <c r="Z45" i="123"/>
  <c r="Y45" i="123"/>
  <c r="X45" i="123"/>
  <c r="V45" i="123"/>
  <c r="U45" i="123"/>
  <c r="T45" i="123"/>
  <c r="S45" i="123"/>
  <c r="R45" i="123"/>
  <c r="Q45" i="123"/>
  <c r="N45" i="123"/>
  <c r="L45" i="123"/>
  <c r="K45" i="123"/>
  <c r="J45" i="123"/>
  <c r="H45" i="123"/>
  <c r="G45" i="123"/>
  <c r="F45" i="123"/>
  <c r="E45" i="123"/>
  <c r="D45" i="123"/>
  <c r="C45" i="123"/>
  <c r="I20" i="141"/>
  <c r="F68" i="118"/>
  <c r="F34" i="121" s="1"/>
  <c r="F67" i="118"/>
  <c r="F33" i="121" s="1"/>
  <c r="C8" i="124"/>
  <c r="D8" i="124" s="1"/>
  <c r="C6" i="124"/>
  <c r="D6" i="124" s="1"/>
  <c r="C5" i="124"/>
  <c r="D5" i="124" s="1"/>
  <c r="C10" i="123"/>
  <c r="D6" i="123"/>
  <c r="C7" i="123"/>
  <c r="C6" i="123"/>
  <c r="N81" i="127"/>
  <c r="N11" i="127"/>
  <c r="M11" i="127"/>
  <c r="L11" i="127"/>
  <c r="E85" i="122"/>
  <c r="E88" i="122"/>
  <c r="E87" i="122"/>
  <c r="E86" i="122"/>
  <c r="F89" i="122"/>
  <c r="D78" i="122"/>
  <c r="W19" i="123"/>
  <c r="AC15" i="123"/>
  <c r="C87" i="121" s="1"/>
  <c r="J129" i="107"/>
  <c r="J128" i="107"/>
  <c r="J127" i="107"/>
  <c r="J126" i="107"/>
  <c r="J125" i="107"/>
  <c r="J124" i="107"/>
  <c r="J123" i="107"/>
  <c r="J121" i="107"/>
  <c r="J120" i="107"/>
  <c r="J119" i="107"/>
  <c r="J118" i="107"/>
  <c r="J117" i="107"/>
  <c r="J115" i="107"/>
  <c r="J114" i="107"/>
  <c r="J113" i="107"/>
  <c r="J112" i="107"/>
  <c r="J111" i="107"/>
  <c r="J102" i="107"/>
  <c r="J95" i="107"/>
  <c r="J94" i="107"/>
  <c r="J93" i="107"/>
  <c r="J92" i="107"/>
  <c r="J91" i="107"/>
  <c r="J89" i="107"/>
  <c r="J86" i="107"/>
  <c r="J85" i="107"/>
  <c r="J84" i="107"/>
  <c r="J83" i="107"/>
  <c r="J82" i="107"/>
  <c r="J80" i="107"/>
  <c r="J79" i="107"/>
  <c r="J78" i="107"/>
  <c r="J77" i="107"/>
  <c r="J76" i="107"/>
  <c r="J75" i="107"/>
  <c r="J73" i="107"/>
  <c r="J72" i="107"/>
  <c r="J71" i="107"/>
  <c r="J70" i="107"/>
  <c r="J69" i="107"/>
  <c r="J67" i="107"/>
  <c r="J66" i="107"/>
  <c r="J65" i="107"/>
  <c r="J64" i="107"/>
  <c r="J63" i="107"/>
  <c r="J54" i="107"/>
  <c r="J53" i="107"/>
  <c r="J52" i="107"/>
  <c r="J50" i="107"/>
  <c r="J48" i="107"/>
  <c r="J47" i="107"/>
  <c r="J45" i="107"/>
  <c r="J44" i="107"/>
  <c r="J42" i="107"/>
  <c r="J41" i="107"/>
  <c r="J39" i="107"/>
  <c r="J38" i="107"/>
  <c r="J37" i="107"/>
  <c r="J35" i="107"/>
  <c r="J34" i="107"/>
  <c r="J33" i="107"/>
  <c r="J32" i="107"/>
  <c r="J30" i="107"/>
  <c r="C52" i="121"/>
  <c r="I25" i="141"/>
  <c r="F52" i="121" s="1"/>
  <c r="N36" i="127"/>
  <c r="M310" i="121" s="1"/>
  <c r="M36" i="127"/>
  <c r="L310" i="121" s="1"/>
  <c r="L36" i="127"/>
  <c r="K310" i="121" s="1"/>
  <c r="K36" i="127"/>
  <c r="J36" i="127"/>
  <c r="I310" i="121" s="1"/>
  <c r="I36" i="127"/>
  <c r="H310" i="121" s="1"/>
  <c r="H36" i="127"/>
  <c r="G310" i="121" s="1"/>
  <c r="G36" i="127"/>
  <c r="F310" i="121" s="1"/>
  <c r="F36" i="127"/>
  <c r="E310" i="121" s="1"/>
  <c r="E36" i="127"/>
  <c r="D310" i="121" s="1"/>
  <c r="M307" i="121"/>
  <c r="L307" i="121"/>
  <c r="K307" i="121"/>
  <c r="J307" i="121"/>
  <c r="I307" i="121"/>
  <c r="H307" i="121"/>
  <c r="G307" i="121"/>
  <c r="F307" i="121"/>
  <c r="E307" i="121"/>
  <c r="D307" i="121"/>
  <c r="D15" i="126"/>
  <c r="C57" i="122" s="1"/>
  <c r="C34" i="121"/>
  <c r="C33" i="121"/>
  <c r="Q39" i="112"/>
  <c r="P271" i="121" s="1"/>
  <c r="Q37" i="112"/>
  <c r="P39" i="112"/>
  <c r="P37" i="112"/>
  <c r="O269" i="121" s="1"/>
  <c r="I10" i="107"/>
  <c r="H10" i="107"/>
  <c r="BK16" i="124"/>
  <c r="BI16" i="124"/>
  <c r="BH16" i="124"/>
  <c r="BG16" i="124"/>
  <c r="BE16" i="124"/>
  <c r="BD16" i="124"/>
  <c r="BC16" i="124"/>
  <c r="BB16" i="124"/>
  <c r="BA16" i="124"/>
  <c r="C78" i="122"/>
  <c r="F34" i="127"/>
  <c r="E34" i="127"/>
  <c r="D16" i="92"/>
  <c r="B46" i="125"/>
  <c r="W244" i="121"/>
  <c r="X244" i="121"/>
  <c r="Y244" i="121"/>
  <c r="I244" i="121"/>
  <c r="J244" i="121"/>
  <c r="J249" i="121"/>
  <c r="K244" i="121"/>
  <c r="L249" i="121"/>
  <c r="T237" i="121"/>
  <c r="S237" i="121"/>
  <c r="U237" i="121"/>
  <c r="K237" i="121"/>
  <c r="J237" i="121"/>
  <c r="I237" i="121"/>
  <c r="L62" i="124"/>
  <c r="L61" i="124"/>
  <c r="L60" i="124"/>
  <c r="L56" i="124"/>
  <c r="D96" i="125"/>
  <c r="I17" i="124"/>
  <c r="I18" i="124"/>
  <c r="I20" i="124"/>
  <c r="I23" i="124"/>
  <c r="I26" i="124"/>
  <c r="I29" i="124"/>
  <c r="I32" i="124"/>
  <c r="I35" i="124"/>
  <c r="I36" i="124"/>
  <c r="I37" i="124"/>
  <c r="I38" i="124"/>
  <c r="I39" i="124"/>
  <c r="I44" i="124"/>
  <c r="I47" i="124"/>
  <c r="I41" i="124"/>
  <c r="I42" i="124"/>
  <c r="I54" i="124"/>
  <c r="I58" i="124"/>
  <c r="I59" i="124"/>
  <c r="I63" i="124"/>
  <c r="J250" i="121" s="1"/>
  <c r="I48" i="124"/>
  <c r="I45" i="124"/>
  <c r="I33" i="124"/>
  <c r="I30" i="124"/>
  <c r="I27" i="124"/>
  <c r="I24" i="124"/>
  <c r="I21" i="124"/>
  <c r="J17" i="124"/>
  <c r="J18" i="124"/>
  <c r="J20" i="124"/>
  <c r="J23" i="124"/>
  <c r="J26" i="124"/>
  <c r="J29" i="124"/>
  <c r="J32" i="124"/>
  <c r="J35" i="124"/>
  <c r="J36" i="124"/>
  <c r="J37" i="124"/>
  <c r="J38" i="124"/>
  <c r="J39" i="124"/>
  <c r="J44" i="124"/>
  <c r="J47" i="124"/>
  <c r="J41" i="124"/>
  <c r="J42" i="124"/>
  <c r="J54" i="124"/>
  <c r="J58" i="124"/>
  <c r="J59" i="124"/>
  <c r="J63" i="124"/>
  <c r="K250" i="121" s="1"/>
  <c r="J48" i="124"/>
  <c r="J45" i="124"/>
  <c r="J33" i="124"/>
  <c r="J30" i="124"/>
  <c r="J27" i="124"/>
  <c r="J24" i="124"/>
  <c r="J21" i="124"/>
  <c r="K17" i="124"/>
  <c r="K18" i="124"/>
  <c r="K20" i="124"/>
  <c r="K23" i="124"/>
  <c r="K26" i="124"/>
  <c r="K29" i="124"/>
  <c r="K32" i="124"/>
  <c r="K35" i="124"/>
  <c r="K36" i="124"/>
  <c r="K37" i="124"/>
  <c r="K38" i="124"/>
  <c r="K44" i="124"/>
  <c r="K47" i="124"/>
  <c r="K41" i="124"/>
  <c r="K42" i="124"/>
  <c r="K54" i="124"/>
  <c r="K58" i="124"/>
  <c r="K59" i="124"/>
  <c r="K63" i="124"/>
  <c r="L250" i="121" s="1"/>
  <c r="K48" i="124"/>
  <c r="K45" i="124"/>
  <c r="K33" i="124"/>
  <c r="K30" i="124"/>
  <c r="K27" i="124"/>
  <c r="K24" i="124"/>
  <c r="K21" i="124"/>
  <c r="W59" i="124"/>
  <c r="W58" i="124"/>
  <c r="W48" i="124"/>
  <c r="W47" i="124"/>
  <c r="W45" i="124"/>
  <c r="W44" i="124"/>
  <c r="W42" i="124"/>
  <c r="W41" i="124"/>
  <c r="W39" i="124"/>
  <c r="L39" i="124" s="1"/>
  <c r="D92" i="125" s="1"/>
  <c r="W38" i="124"/>
  <c r="W37" i="124"/>
  <c r="W36" i="124"/>
  <c r="W35" i="124"/>
  <c r="W32" i="124"/>
  <c r="W29" i="124"/>
  <c r="W26" i="124"/>
  <c r="W23" i="124"/>
  <c r="W20" i="124"/>
  <c r="W18" i="124"/>
  <c r="W17" i="124"/>
  <c r="T16" i="124"/>
  <c r="T19" i="124"/>
  <c r="T43" i="124"/>
  <c r="T40" i="124"/>
  <c r="T57" i="124"/>
  <c r="T49" i="124"/>
  <c r="T46" i="124"/>
  <c r="U16" i="124"/>
  <c r="U19" i="124"/>
  <c r="U43" i="124"/>
  <c r="U40" i="124"/>
  <c r="U57" i="124"/>
  <c r="U49" i="124"/>
  <c r="U46" i="124"/>
  <c r="V16" i="124"/>
  <c r="V19" i="124"/>
  <c r="V43" i="124"/>
  <c r="V40" i="124"/>
  <c r="V57" i="124"/>
  <c r="V49" i="124"/>
  <c r="V46" i="124"/>
  <c r="AI58" i="124"/>
  <c r="AI38" i="124"/>
  <c r="AI37" i="124"/>
  <c r="AI36" i="124"/>
  <c r="AI35" i="124"/>
  <c r="AI33" i="124"/>
  <c r="AI32" i="124"/>
  <c r="AI30" i="124"/>
  <c r="AI29" i="124"/>
  <c r="AI27" i="124"/>
  <c r="AI26" i="124"/>
  <c r="AI24" i="124"/>
  <c r="AI23" i="124"/>
  <c r="AI21" i="124"/>
  <c r="AI20" i="124"/>
  <c r="AI18" i="124"/>
  <c r="AI17" i="124"/>
  <c r="AF16" i="124"/>
  <c r="AF19" i="124"/>
  <c r="AF57" i="124"/>
  <c r="AF34" i="124"/>
  <c r="AF31" i="124"/>
  <c r="AF28" i="124"/>
  <c r="AF25" i="124"/>
  <c r="AF22" i="124"/>
  <c r="AG16" i="124"/>
  <c r="AG19" i="124"/>
  <c r="AG57" i="124"/>
  <c r="AG34" i="124"/>
  <c r="AG31" i="124"/>
  <c r="AG28" i="124"/>
  <c r="AG25" i="124"/>
  <c r="AG22" i="124"/>
  <c r="AH16" i="124"/>
  <c r="AH19" i="124"/>
  <c r="AH57" i="124"/>
  <c r="AH34" i="124"/>
  <c r="AH31" i="124"/>
  <c r="AH28" i="124"/>
  <c r="AH25" i="124"/>
  <c r="AH22" i="124"/>
  <c r="AY62" i="124"/>
  <c r="AY61" i="124"/>
  <c r="G80" i="125" s="1"/>
  <c r="AY60" i="124"/>
  <c r="G79" i="125" s="1"/>
  <c r="AY56" i="124"/>
  <c r="AY55" i="124"/>
  <c r="AV18" i="124"/>
  <c r="AV36" i="124"/>
  <c r="AV37" i="124"/>
  <c r="AV38" i="124"/>
  <c r="AV54" i="124"/>
  <c r="AV58" i="124"/>
  <c r="AV63" i="124"/>
  <c r="AV33" i="124"/>
  <c r="AV30" i="124"/>
  <c r="AV27" i="124"/>
  <c r="AV24" i="124"/>
  <c r="AW17" i="124"/>
  <c r="AW18" i="124"/>
  <c r="AW36" i="124"/>
  <c r="AW37" i="124"/>
  <c r="AW38" i="124"/>
  <c r="AW54" i="124"/>
  <c r="AW58" i="124"/>
  <c r="AW63" i="124"/>
  <c r="AW33" i="124"/>
  <c r="AW30" i="124"/>
  <c r="AW27" i="124"/>
  <c r="AW24" i="124"/>
  <c r="AW21" i="124"/>
  <c r="AX17" i="124"/>
  <c r="AX18" i="124"/>
  <c r="AX36" i="124"/>
  <c r="AX37" i="124"/>
  <c r="AX38" i="124"/>
  <c r="AX54" i="124"/>
  <c r="AX58" i="124"/>
  <c r="AX63" i="124"/>
  <c r="AX33" i="124"/>
  <c r="AX30" i="124"/>
  <c r="AX27" i="124"/>
  <c r="AX24" i="124"/>
  <c r="AX21" i="124"/>
  <c r="BJ59" i="124"/>
  <c r="BJ58" i="124"/>
  <c r="BJ48" i="124"/>
  <c r="AY48" i="124" s="1"/>
  <c r="BJ47" i="124"/>
  <c r="AY47" i="124" s="1"/>
  <c r="BJ45" i="124"/>
  <c r="AY45" i="124" s="1"/>
  <c r="BJ44" i="124"/>
  <c r="AY44" i="124" s="1"/>
  <c r="BJ42" i="124"/>
  <c r="AY42" i="124" s="1"/>
  <c r="BJ41" i="124"/>
  <c r="AY41" i="124" s="1"/>
  <c r="BJ39" i="124"/>
  <c r="AY39" i="124" s="1"/>
  <c r="G73" i="125" s="1"/>
  <c r="BJ37" i="124"/>
  <c r="BJ35" i="124"/>
  <c r="BJ32" i="124"/>
  <c r="BJ29" i="124"/>
  <c r="BJ26" i="124"/>
  <c r="BJ23" i="124"/>
  <c r="BJ20" i="124"/>
  <c r="BJ18" i="124"/>
  <c r="BG19" i="124"/>
  <c r="BG43" i="124"/>
  <c r="AV43" i="124" s="1"/>
  <c r="BG40" i="124"/>
  <c r="AV40" i="124" s="1"/>
  <c r="BG57" i="124"/>
  <c r="BG49" i="124"/>
  <c r="BG46" i="124"/>
  <c r="BH19" i="124"/>
  <c r="BH43" i="124"/>
  <c r="AW43" i="124" s="1"/>
  <c r="BH40" i="124"/>
  <c r="AW40" i="124" s="1"/>
  <c r="BH57" i="124"/>
  <c r="BH49" i="124"/>
  <c r="BH46" i="124"/>
  <c r="BI19" i="124"/>
  <c r="BI43" i="124"/>
  <c r="AX43" i="124" s="1"/>
  <c r="BI40" i="124"/>
  <c r="AX40" i="124" s="1"/>
  <c r="BI57" i="124"/>
  <c r="BI49" i="124"/>
  <c r="BI46" i="124"/>
  <c r="BU38" i="124"/>
  <c r="BU37" i="124"/>
  <c r="BU36" i="124"/>
  <c r="BU35" i="124"/>
  <c r="BU33" i="124"/>
  <c r="BU32" i="124"/>
  <c r="BU30" i="124"/>
  <c r="BU29" i="124"/>
  <c r="BU27" i="124"/>
  <c r="BU26" i="124"/>
  <c r="BU24" i="124"/>
  <c r="BU23" i="124"/>
  <c r="BU21" i="124"/>
  <c r="BU20" i="124"/>
  <c r="BU18" i="124"/>
  <c r="BU17" i="124"/>
  <c r="BR16" i="124"/>
  <c r="BR64" i="124" s="1"/>
  <c r="BR19" i="124"/>
  <c r="BR34" i="124"/>
  <c r="BR31" i="124"/>
  <c r="BR28" i="124"/>
  <c r="BR25" i="124"/>
  <c r="BR22" i="124"/>
  <c r="BS16" i="124"/>
  <c r="BS19" i="124"/>
  <c r="BS34" i="124"/>
  <c r="BS31" i="124"/>
  <c r="BS28" i="124"/>
  <c r="BS25" i="124"/>
  <c r="BS22" i="124"/>
  <c r="BT16" i="124"/>
  <c r="BT19" i="124"/>
  <c r="BT64" i="124"/>
  <c r="BT34" i="124"/>
  <c r="BT31" i="124"/>
  <c r="BT28" i="124"/>
  <c r="BT25" i="124"/>
  <c r="BT22" i="124"/>
  <c r="AC185" i="121"/>
  <c r="AB185" i="121"/>
  <c r="AA185" i="121"/>
  <c r="Z185" i="121"/>
  <c r="Y185" i="121"/>
  <c r="X185" i="121"/>
  <c r="W185" i="121"/>
  <c r="V185" i="121"/>
  <c r="U185" i="121"/>
  <c r="T185" i="121"/>
  <c r="AA141" i="123"/>
  <c r="G61" i="125" s="1"/>
  <c r="P61" i="125" s="1"/>
  <c r="Z61" i="125" s="1"/>
  <c r="AA140" i="123"/>
  <c r="G60" i="125" s="1"/>
  <c r="J60" i="125" s="1"/>
  <c r="AA138" i="123"/>
  <c r="AA137" i="123"/>
  <c r="G59" i="125" s="1"/>
  <c r="G32" i="125" s="1"/>
  <c r="AA136" i="123"/>
  <c r="AA135" i="123"/>
  <c r="AA133" i="123"/>
  <c r="AA132" i="123"/>
  <c r="AA131" i="123"/>
  <c r="AA130" i="123"/>
  <c r="AA128" i="123"/>
  <c r="AA127" i="123"/>
  <c r="AA126" i="123"/>
  <c r="AA125" i="123"/>
  <c r="AA124" i="123"/>
  <c r="AA123" i="123"/>
  <c r="AA122" i="123"/>
  <c r="AA120" i="123"/>
  <c r="AA119" i="123"/>
  <c r="AA118" i="123"/>
  <c r="AA116" i="123"/>
  <c r="AA115" i="123"/>
  <c r="AA114" i="123"/>
  <c r="AA111" i="123"/>
  <c r="AA110" i="123"/>
  <c r="AA109" i="123"/>
  <c r="AA107" i="123"/>
  <c r="AA106" i="123"/>
  <c r="AA105" i="123"/>
  <c r="AA104" i="123"/>
  <c r="AA103" i="123"/>
  <c r="AA102" i="123"/>
  <c r="AA101" i="123"/>
  <c r="AA97" i="123"/>
  <c r="AA96" i="123"/>
  <c r="AA95" i="123"/>
  <c r="AA93" i="123"/>
  <c r="AA92" i="123"/>
  <c r="AA90" i="123"/>
  <c r="G50" i="125" s="1"/>
  <c r="G28" i="125" s="1"/>
  <c r="AA89" i="123"/>
  <c r="AA88" i="123"/>
  <c r="AA87" i="123"/>
  <c r="AA85" i="123"/>
  <c r="AA84" i="123"/>
  <c r="AA83" i="123"/>
  <c r="AA82" i="123"/>
  <c r="AA81" i="123"/>
  <c r="AA79" i="123"/>
  <c r="AA77" i="123"/>
  <c r="AA76" i="123"/>
  <c r="AA75" i="123"/>
  <c r="AA73" i="123"/>
  <c r="AA72" i="123"/>
  <c r="AA71" i="123"/>
  <c r="AA70" i="123"/>
  <c r="AA69" i="123"/>
  <c r="AA68" i="123"/>
  <c r="AA64" i="123"/>
  <c r="AA63" i="123"/>
  <c r="AA62" i="123"/>
  <c r="AA61" i="123"/>
  <c r="AA60" i="123"/>
  <c r="AA59" i="123"/>
  <c r="AA58" i="123"/>
  <c r="AA56" i="123"/>
  <c r="AA55" i="123"/>
  <c r="AA54" i="123"/>
  <c r="AA53" i="123"/>
  <c r="AA52" i="123"/>
  <c r="AA49" i="123"/>
  <c r="AA47" i="123"/>
  <c r="AA46" i="123"/>
  <c r="AA44" i="123"/>
  <c r="AA42" i="123"/>
  <c r="AA41" i="123"/>
  <c r="AA40" i="123"/>
  <c r="AA37" i="123"/>
  <c r="AA36" i="123"/>
  <c r="AA35" i="123"/>
  <c r="AA34" i="123"/>
  <c r="AA33" i="123"/>
  <c r="AA31" i="123"/>
  <c r="AA30" i="123"/>
  <c r="AA29" i="123"/>
  <c r="AA28" i="123"/>
  <c r="AA27" i="123"/>
  <c r="AA24" i="123"/>
  <c r="AA22" i="123"/>
  <c r="AA21" i="123"/>
  <c r="AA20" i="123"/>
  <c r="AA19" i="123"/>
  <c r="Z18" i="123"/>
  <c r="Z57" i="123"/>
  <c r="Z80" i="123"/>
  <c r="Z86" i="123"/>
  <c r="Z91" i="123"/>
  <c r="Z94" i="123"/>
  <c r="Z121" i="123"/>
  <c r="Z129" i="123"/>
  <c r="Z134" i="123"/>
  <c r="Z139" i="123"/>
  <c r="X186" i="121" s="1"/>
  <c r="Y18" i="123"/>
  <c r="Y57" i="123"/>
  <c r="Y80" i="123"/>
  <c r="Y86" i="123"/>
  <c r="Y91" i="123"/>
  <c r="Y94" i="123"/>
  <c r="Y121" i="123"/>
  <c r="Y129" i="123"/>
  <c r="Y134" i="123"/>
  <c r="Y139" i="123"/>
  <c r="W186" i="121" s="1"/>
  <c r="X18" i="123"/>
  <c r="X57" i="123"/>
  <c r="X80" i="123"/>
  <c r="X86" i="123"/>
  <c r="X91" i="123"/>
  <c r="X94" i="123"/>
  <c r="X121" i="123"/>
  <c r="X129" i="123"/>
  <c r="X134" i="123"/>
  <c r="X139" i="123"/>
  <c r="V186" i="121" s="1"/>
  <c r="L139" i="123"/>
  <c r="M186" i="121" s="1"/>
  <c r="K139" i="123"/>
  <c r="L186" i="121" s="1"/>
  <c r="J139" i="123"/>
  <c r="K186" i="121" s="1"/>
  <c r="M185" i="121"/>
  <c r="M141" i="123"/>
  <c r="D61" i="125" s="1"/>
  <c r="M140" i="123"/>
  <c r="D60" i="125" s="1"/>
  <c r="M138" i="123"/>
  <c r="M137" i="123"/>
  <c r="D59" i="125" s="1"/>
  <c r="D32" i="125" s="1"/>
  <c r="M136" i="123"/>
  <c r="M135" i="123"/>
  <c r="M133" i="123"/>
  <c r="M132" i="123"/>
  <c r="M131" i="123"/>
  <c r="M130" i="123"/>
  <c r="M128" i="123"/>
  <c r="M127" i="123"/>
  <c r="M126" i="123"/>
  <c r="M125" i="123"/>
  <c r="M124" i="123"/>
  <c r="M123" i="123"/>
  <c r="M122" i="123"/>
  <c r="M120" i="123"/>
  <c r="M119" i="123"/>
  <c r="M118" i="123"/>
  <c r="M116" i="123"/>
  <c r="M115" i="123"/>
  <c r="M114" i="123"/>
  <c r="M111" i="123"/>
  <c r="M110" i="123"/>
  <c r="M109" i="123"/>
  <c r="M107" i="123"/>
  <c r="M106" i="123"/>
  <c r="M105" i="123"/>
  <c r="M104" i="123"/>
  <c r="M103" i="123"/>
  <c r="M102" i="123"/>
  <c r="M101" i="123"/>
  <c r="M97" i="123"/>
  <c r="M96" i="123"/>
  <c r="M95" i="123"/>
  <c r="J94" i="123"/>
  <c r="K94" i="123"/>
  <c r="L94" i="123"/>
  <c r="M93" i="123"/>
  <c r="M92" i="123"/>
  <c r="M90" i="123"/>
  <c r="D50" i="125" s="1"/>
  <c r="D28" i="125" s="1"/>
  <c r="M89" i="123"/>
  <c r="M88" i="123"/>
  <c r="M87" i="123"/>
  <c r="M85" i="123"/>
  <c r="M84" i="123"/>
  <c r="M83" i="123"/>
  <c r="M82" i="123"/>
  <c r="M81" i="123"/>
  <c r="M79" i="123"/>
  <c r="M77" i="123"/>
  <c r="M76" i="123"/>
  <c r="M75" i="123"/>
  <c r="M73" i="123"/>
  <c r="M72" i="123"/>
  <c r="M71" i="123"/>
  <c r="M70" i="123"/>
  <c r="M69" i="123"/>
  <c r="M68" i="123"/>
  <c r="M64" i="123"/>
  <c r="M63" i="123"/>
  <c r="M62" i="123"/>
  <c r="M61" i="123"/>
  <c r="M60" i="123"/>
  <c r="M59" i="123"/>
  <c r="M58" i="123"/>
  <c r="M56" i="123"/>
  <c r="M55" i="123"/>
  <c r="M54" i="123"/>
  <c r="M53" i="123"/>
  <c r="M52" i="123"/>
  <c r="M49" i="123"/>
  <c r="M47" i="123"/>
  <c r="M46" i="123"/>
  <c r="M44" i="123"/>
  <c r="M42" i="123"/>
  <c r="M41" i="123"/>
  <c r="M40" i="123"/>
  <c r="M37" i="123"/>
  <c r="M33" i="123"/>
  <c r="M34" i="123"/>
  <c r="M35" i="123"/>
  <c r="M36" i="123"/>
  <c r="M27" i="123"/>
  <c r="M28" i="123"/>
  <c r="M29" i="123"/>
  <c r="M30" i="123"/>
  <c r="M31" i="123"/>
  <c r="M24" i="123"/>
  <c r="M22" i="123"/>
  <c r="M21" i="123"/>
  <c r="M20" i="123"/>
  <c r="L18" i="123"/>
  <c r="L57" i="123"/>
  <c r="L80" i="123"/>
  <c r="L86" i="123"/>
  <c r="L91" i="123"/>
  <c r="L121" i="123"/>
  <c r="L129" i="123"/>
  <c r="L134" i="123"/>
  <c r="M19" i="123"/>
  <c r="J18" i="123"/>
  <c r="J57" i="123"/>
  <c r="J80" i="123"/>
  <c r="J86" i="123"/>
  <c r="J91" i="123"/>
  <c r="J121" i="123"/>
  <c r="J129" i="123"/>
  <c r="J134" i="123"/>
  <c r="K18" i="123"/>
  <c r="K57" i="123"/>
  <c r="K80" i="123"/>
  <c r="K86" i="123"/>
  <c r="K91" i="123"/>
  <c r="K121" i="123"/>
  <c r="K129" i="123"/>
  <c r="K134" i="123"/>
  <c r="AE18" i="123"/>
  <c r="CO16" i="124"/>
  <c r="AH80" i="123"/>
  <c r="CO19" i="124"/>
  <c r="AH18" i="123"/>
  <c r="AH57" i="123"/>
  <c r="AH94" i="123"/>
  <c r="CO43" i="124"/>
  <c r="CO40" i="124"/>
  <c r="AH86" i="123"/>
  <c r="CG50" i="124"/>
  <c r="AH91" i="123"/>
  <c r="J51" i="125" s="1"/>
  <c r="CO54" i="124"/>
  <c r="AH121" i="123"/>
  <c r="AH129" i="123"/>
  <c r="AH134" i="123"/>
  <c r="CO57" i="124"/>
  <c r="C267" i="121"/>
  <c r="E26" i="112"/>
  <c r="E27" i="112"/>
  <c r="E29" i="112"/>
  <c r="M29" i="112" s="1"/>
  <c r="L265" i="121" s="1"/>
  <c r="F13" i="112"/>
  <c r="E36" i="112"/>
  <c r="I36" i="112"/>
  <c r="O36" i="112" s="1"/>
  <c r="N268" i="121" s="1"/>
  <c r="J36" i="112"/>
  <c r="C7" i="112"/>
  <c r="C96" i="125"/>
  <c r="CI51" i="124"/>
  <c r="CI53" i="124"/>
  <c r="AP17" i="124"/>
  <c r="AQ17" i="124"/>
  <c r="AT17" i="124"/>
  <c r="AP18" i="124"/>
  <c r="AQ18" i="124"/>
  <c r="AT18" i="124"/>
  <c r="AP20" i="124"/>
  <c r="AQ20" i="124"/>
  <c r="AT20" i="124"/>
  <c r="AP23" i="124"/>
  <c r="AQ23" i="124"/>
  <c r="AT23" i="124"/>
  <c r="AP26" i="124"/>
  <c r="AQ26" i="124"/>
  <c r="AT26" i="124"/>
  <c r="AP29" i="124"/>
  <c r="AQ29" i="124"/>
  <c r="AT29" i="124"/>
  <c r="AP32" i="124"/>
  <c r="AQ32" i="124"/>
  <c r="AT32" i="124"/>
  <c r="AP35" i="124"/>
  <c r="AQ35" i="124"/>
  <c r="AT35" i="124"/>
  <c r="AP37" i="124"/>
  <c r="AQ37" i="124"/>
  <c r="AT37" i="124"/>
  <c r="AP38" i="124"/>
  <c r="AQ38" i="124"/>
  <c r="AT38" i="124"/>
  <c r="AU55" i="124"/>
  <c r="CP55" i="124" s="1"/>
  <c r="AU56" i="124"/>
  <c r="AP58" i="124"/>
  <c r="AQ58" i="124"/>
  <c r="AT58" i="124"/>
  <c r="AU61" i="124"/>
  <c r="F80" i="125" s="1"/>
  <c r="AU60" i="124"/>
  <c r="F79" i="125" s="1"/>
  <c r="CM16" i="124"/>
  <c r="CM19" i="124"/>
  <c r="CM43" i="124"/>
  <c r="CM40" i="124"/>
  <c r="CM54" i="124"/>
  <c r="CM57" i="124"/>
  <c r="M17" i="124"/>
  <c r="M18" i="124"/>
  <c r="M20" i="124"/>
  <c r="M23" i="124"/>
  <c r="M26" i="124"/>
  <c r="M29" i="124"/>
  <c r="M32" i="124"/>
  <c r="M35" i="124"/>
  <c r="M36" i="124"/>
  <c r="M37" i="124"/>
  <c r="M38" i="124"/>
  <c r="M39" i="124"/>
  <c r="E92" i="125" s="1"/>
  <c r="M44" i="124"/>
  <c r="M47" i="124"/>
  <c r="M41" i="124"/>
  <c r="M42" i="124"/>
  <c r="M54" i="124"/>
  <c r="M58" i="124"/>
  <c r="M59" i="124"/>
  <c r="AZ17" i="124"/>
  <c r="AZ18" i="124"/>
  <c r="AZ36" i="124"/>
  <c r="H70" i="125" s="1"/>
  <c r="H20" i="125" s="1"/>
  <c r="AZ37" i="124"/>
  <c r="H71" i="125" s="1"/>
  <c r="AZ38" i="124"/>
  <c r="H72" i="125" s="1"/>
  <c r="AZ54" i="124"/>
  <c r="H77" i="125" s="1"/>
  <c r="AZ58" i="124"/>
  <c r="H34" i="125"/>
  <c r="C17" i="124"/>
  <c r="D17" i="124"/>
  <c r="G17" i="124"/>
  <c r="C18" i="124"/>
  <c r="D18" i="124"/>
  <c r="G18" i="124"/>
  <c r="C20" i="124"/>
  <c r="D20" i="124"/>
  <c r="G20" i="124"/>
  <c r="C23" i="124"/>
  <c r="D23" i="124"/>
  <c r="G23" i="124"/>
  <c r="C26" i="124"/>
  <c r="D26" i="124"/>
  <c r="G26" i="124"/>
  <c r="C29" i="124"/>
  <c r="D29" i="124"/>
  <c r="G29" i="124"/>
  <c r="C32" i="124"/>
  <c r="D32" i="124"/>
  <c r="G32" i="124"/>
  <c r="C35" i="124"/>
  <c r="D35" i="124"/>
  <c r="G35" i="124"/>
  <c r="C36" i="124"/>
  <c r="D36" i="124"/>
  <c r="G36" i="124"/>
  <c r="C37" i="124"/>
  <c r="D37" i="124"/>
  <c r="G37" i="124"/>
  <c r="C38" i="124"/>
  <c r="D38" i="124"/>
  <c r="G38" i="124"/>
  <c r="C39" i="124"/>
  <c r="D39" i="124"/>
  <c r="G39" i="124"/>
  <c r="C44" i="124"/>
  <c r="D44" i="124"/>
  <c r="G44" i="124"/>
  <c r="C47" i="124"/>
  <c r="D47" i="124"/>
  <c r="G47" i="124"/>
  <c r="C41" i="124"/>
  <c r="D41" i="124"/>
  <c r="G41" i="124"/>
  <c r="C42" i="124"/>
  <c r="D42" i="124"/>
  <c r="G42" i="124"/>
  <c r="H56" i="124"/>
  <c r="C58" i="124"/>
  <c r="D58" i="124"/>
  <c r="G58" i="124"/>
  <c r="C59" i="124"/>
  <c r="D59" i="124"/>
  <c r="G59" i="124"/>
  <c r="H61" i="124"/>
  <c r="H60" i="124"/>
  <c r="M45" i="124"/>
  <c r="E95" i="125" s="1"/>
  <c r="M48" i="124"/>
  <c r="C45" i="124"/>
  <c r="D45" i="124"/>
  <c r="G45" i="124"/>
  <c r="C48" i="124"/>
  <c r="D48" i="124"/>
  <c r="G48" i="124"/>
  <c r="W20" i="123"/>
  <c r="W21" i="123"/>
  <c r="W22" i="123"/>
  <c r="W24" i="123"/>
  <c r="W27" i="123"/>
  <c r="W28" i="123"/>
  <c r="W29" i="123"/>
  <c r="W30" i="123"/>
  <c r="W31" i="123"/>
  <c r="W33" i="123"/>
  <c r="W34" i="123"/>
  <c r="W35" i="123"/>
  <c r="W36" i="123"/>
  <c r="W37" i="123"/>
  <c r="W40" i="123"/>
  <c r="W41" i="123"/>
  <c r="W42" i="123"/>
  <c r="W44" i="123"/>
  <c r="W46" i="123"/>
  <c r="W47" i="123"/>
  <c r="W49" i="123"/>
  <c r="W52" i="123"/>
  <c r="W53" i="123"/>
  <c r="W54" i="123"/>
  <c r="W55" i="123"/>
  <c r="W56" i="123"/>
  <c r="W58" i="123"/>
  <c r="W59" i="123"/>
  <c r="W60" i="123"/>
  <c r="W61" i="123"/>
  <c r="W62" i="123"/>
  <c r="W63" i="123"/>
  <c r="W64" i="123"/>
  <c r="W77" i="123"/>
  <c r="W79" i="123"/>
  <c r="W81" i="123"/>
  <c r="W82" i="123"/>
  <c r="W83" i="123"/>
  <c r="W84" i="123"/>
  <c r="W85" i="123"/>
  <c r="W87" i="123"/>
  <c r="W88" i="123"/>
  <c r="W89" i="123"/>
  <c r="W90" i="123"/>
  <c r="F50" i="125" s="1"/>
  <c r="F28" i="125" s="1"/>
  <c r="W92" i="123"/>
  <c r="W93" i="123"/>
  <c r="W95" i="123"/>
  <c r="W96" i="123"/>
  <c r="W97" i="123"/>
  <c r="W101" i="123"/>
  <c r="W102" i="123"/>
  <c r="W103" i="123"/>
  <c r="W104" i="123"/>
  <c r="W105" i="123"/>
  <c r="W106" i="123"/>
  <c r="W107" i="123"/>
  <c r="W109" i="123"/>
  <c r="W110" i="123"/>
  <c r="W111" i="123"/>
  <c r="W114" i="123"/>
  <c r="W115" i="123"/>
  <c r="W116" i="123"/>
  <c r="W118" i="123"/>
  <c r="W119" i="123"/>
  <c r="W120" i="123"/>
  <c r="W122" i="123"/>
  <c r="W123" i="123"/>
  <c r="W124" i="123"/>
  <c r="W125" i="123"/>
  <c r="W126" i="123"/>
  <c r="W127" i="123"/>
  <c r="W128" i="123"/>
  <c r="W130" i="123"/>
  <c r="W131" i="123"/>
  <c r="W132" i="123"/>
  <c r="W133" i="123"/>
  <c r="W135" i="123"/>
  <c r="W136" i="123"/>
  <c r="W137" i="123"/>
  <c r="W140" i="123"/>
  <c r="W141" i="123"/>
  <c r="F61" i="125" s="1"/>
  <c r="AF18" i="123"/>
  <c r="AF57" i="123"/>
  <c r="AF80" i="123"/>
  <c r="AF86" i="123"/>
  <c r="AF91" i="123"/>
  <c r="I51" i="125" s="1"/>
  <c r="AF94" i="123"/>
  <c r="AF121" i="123"/>
  <c r="AF129" i="123"/>
  <c r="AF134" i="123"/>
  <c r="I68" i="123"/>
  <c r="I69" i="123"/>
  <c r="I70" i="123"/>
  <c r="I71" i="123"/>
  <c r="I72" i="123"/>
  <c r="I73" i="123"/>
  <c r="I19" i="123"/>
  <c r="I20" i="123"/>
  <c r="I21" i="123"/>
  <c r="I22" i="123"/>
  <c r="I24" i="123"/>
  <c r="I27" i="123"/>
  <c r="I28" i="123"/>
  <c r="I29" i="123"/>
  <c r="I30" i="123"/>
  <c r="I31" i="123"/>
  <c r="I33" i="123"/>
  <c r="I34" i="123"/>
  <c r="I35" i="123"/>
  <c r="I36" i="123"/>
  <c r="I37" i="123"/>
  <c r="I40" i="123"/>
  <c r="I41" i="123"/>
  <c r="I42" i="123"/>
  <c r="I44" i="123"/>
  <c r="I46" i="123"/>
  <c r="I47" i="123"/>
  <c r="I49" i="123"/>
  <c r="I52" i="123"/>
  <c r="I53" i="123"/>
  <c r="I54" i="123"/>
  <c r="I55" i="123"/>
  <c r="I56" i="123"/>
  <c r="I58" i="123"/>
  <c r="I59" i="123"/>
  <c r="I60" i="123"/>
  <c r="I61" i="123"/>
  <c r="I62" i="123"/>
  <c r="I63" i="123"/>
  <c r="I64" i="123"/>
  <c r="I77" i="123"/>
  <c r="I79" i="123"/>
  <c r="I81" i="123"/>
  <c r="I82" i="123"/>
  <c r="I83" i="123"/>
  <c r="I84" i="123"/>
  <c r="I85" i="123"/>
  <c r="I87" i="123"/>
  <c r="I88" i="123"/>
  <c r="I89" i="123"/>
  <c r="I90" i="123"/>
  <c r="C50" i="125" s="1"/>
  <c r="C28" i="125" s="1"/>
  <c r="I92" i="123"/>
  <c r="I93" i="123"/>
  <c r="I95" i="123"/>
  <c r="I96" i="123"/>
  <c r="I97" i="123"/>
  <c r="I101" i="123"/>
  <c r="I102" i="123"/>
  <c r="I103" i="123"/>
  <c r="I104" i="123"/>
  <c r="I105" i="123"/>
  <c r="I106" i="123"/>
  <c r="I107" i="123"/>
  <c r="I109" i="123"/>
  <c r="I110" i="123"/>
  <c r="I111" i="123"/>
  <c r="I114" i="123"/>
  <c r="I115" i="123"/>
  <c r="I116" i="123"/>
  <c r="I118" i="123"/>
  <c r="I119" i="123"/>
  <c r="I120" i="123"/>
  <c r="I122" i="123"/>
  <c r="I123" i="123"/>
  <c r="I124" i="123"/>
  <c r="I125" i="123"/>
  <c r="I126" i="123"/>
  <c r="I127" i="123"/>
  <c r="I128" i="123"/>
  <c r="I130" i="123"/>
  <c r="I131" i="123"/>
  <c r="I132" i="123"/>
  <c r="I133" i="123"/>
  <c r="I135" i="123"/>
  <c r="I136" i="123"/>
  <c r="I137" i="123"/>
  <c r="C59" i="125" s="1"/>
  <c r="C32" i="125" s="1"/>
  <c r="I140" i="123"/>
  <c r="C60" i="125" s="1"/>
  <c r="I141" i="123"/>
  <c r="C61" i="125" s="1"/>
  <c r="E59" i="127"/>
  <c r="D319" i="121" s="1"/>
  <c r="N52" i="127"/>
  <c r="M316" i="121" s="1"/>
  <c r="M52" i="127"/>
  <c r="L316" i="121" s="1"/>
  <c r="L52" i="127"/>
  <c r="K316" i="121" s="1"/>
  <c r="K52" i="127"/>
  <c r="J316" i="121" s="1"/>
  <c r="J52" i="127"/>
  <c r="I316" i="121" s="1"/>
  <c r="I52" i="127"/>
  <c r="H316" i="121" s="1"/>
  <c r="H52" i="127"/>
  <c r="G52" i="127"/>
  <c r="F316" i="121" s="1"/>
  <c r="F52" i="127"/>
  <c r="E316" i="121" s="1"/>
  <c r="E52" i="127"/>
  <c r="D316" i="121" s="1"/>
  <c r="E43" i="127"/>
  <c r="D313" i="121" s="1"/>
  <c r="N8" i="127"/>
  <c r="M308" i="121" s="1"/>
  <c r="M8" i="127"/>
  <c r="L308" i="121" s="1"/>
  <c r="L8" i="127"/>
  <c r="K308" i="121" s="1"/>
  <c r="J308" i="121"/>
  <c r="I308" i="121"/>
  <c r="AH139" i="123"/>
  <c r="AC186" i="121" s="1"/>
  <c r="AG139" i="123"/>
  <c r="AB186" i="121" s="1"/>
  <c r="AF139" i="123"/>
  <c r="AA186" i="121" s="1"/>
  <c r="AE139" i="123"/>
  <c r="Z186" i="121" s="1"/>
  <c r="AD139" i="123"/>
  <c r="Y186" i="121" s="1"/>
  <c r="W138" i="123"/>
  <c r="V139" i="123"/>
  <c r="T186" i="121" s="1"/>
  <c r="U139" i="123"/>
  <c r="S186" i="121" s="1"/>
  <c r="T139" i="123"/>
  <c r="R186" i="121" s="1"/>
  <c r="S139" i="123"/>
  <c r="Q186" i="121" s="1"/>
  <c r="R139" i="123"/>
  <c r="P186" i="121" s="1"/>
  <c r="Q139" i="123"/>
  <c r="O186" i="121" s="1"/>
  <c r="H139" i="123"/>
  <c r="I186" i="121" s="1"/>
  <c r="G139" i="123"/>
  <c r="H186" i="121" s="1"/>
  <c r="F139" i="123"/>
  <c r="G186" i="121" s="1"/>
  <c r="E139" i="123"/>
  <c r="F186" i="121" s="1"/>
  <c r="D139" i="123"/>
  <c r="E186" i="121" s="1"/>
  <c r="C139" i="123"/>
  <c r="E123" i="56"/>
  <c r="D123" i="56"/>
  <c r="E116" i="56"/>
  <c r="D116" i="56"/>
  <c r="C69" i="1"/>
  <c r="C64" i="1"/>
  <c r="D4" i="121" s="1"/>
  <c r="J231" i="30"/>
  <c r="F231" i="30"/>
  <c r="D43" i="121"/>
  <c r="C56" i="121"/>
  <c r="C54" i="121"/>
  <c r="C53" i="121"/>
  <c r="C50" i="121"/>
  <c r="C49" i="121"/>
  <c r="H43" i="121"/>
  <c r="G43" i="121"/>
  <c r="F43" i="121"/>
  <c r="C48" i="121"/>
  <c r="C47" i="121"/>
  <c r="K147" i="141"/>
  <c r="H58" i="121" s="1"/>
  <c r="K130" i="141"/>
  <c r="H57" i="121" s="1"/>
  <c r="K68" i="141"/>
  <c r="F51" i="121"/>
  <c r="F50" i="121"/>
  <c r="K33" i="141"/>
  <c r="H53" i="121" s="1"/>
  <c r="C51" i="121"/>
  <c r="G19" i="141"/>
  <c r="I19" i="141"/>
  <c r="F49" i="121" s="1"/>
  <c r="K36" i="141"/>
  <c r="H54" i="121" s="1"/>
  <c r="H19" i="141"/>
  <c r="E49" i="121" s="1"/>
  <c r="K78" i="141"/>
  <c r="J61" i="141"/>
  <c r="G56" i="121" s="1"/>
  <c r="K61" i="141"/>
  <c r="H56" i="121" s="1"/>
  <c r="I61" i="141"/>
  <c r="F56" i="121" s="1"/>
  <c r="K60" i="141"/>
  <c r="I105" i="141" s="1"/>
  <c r="J111" i="141" s="1"/>
  <c r="J60" i="141"/>
  <c r="I56" i="141"/>
  <c r="J52" i="141"/>
  <c r="G55" i="121" s="1"/>
  <c r="C16" i="92"/>
  <c r="C52" i="141"/>
  <c r="C55" i="121" s="1"/>
  <c r="J18" i="141"/>
  <c r="G48" i="121" s="1"/>
  <c r="J17" i="141"/>
  <c r="G47" i="121" s="1"/>
  <c r="J11" i="141"/>
  <c r="G46" i="121" s="1"/>
  <c r="J10" i="141"/>
  <c r="G45" i="121" s="1"/>
  <c r="K8" i="141"/>
  <c r="M50" i="112"/>
  <c r="M49" i="112"/>
  <c r="M48" i="112"/>
  <c r="F19" i="112"/>
  <c r="F31" i="112" s="1"/>
  <c r="I20" i="112"/>
  <c r="Q20" i="112" s="1"/>
  <c r="P256" i="121" s="1"/>
  <c r="I21" i="112"/>
  <c r="I22" i="112"/>
  <c r="P22" i="112" s="1"/>
  <c r="O258" i="121" s="1"/>
  <c r="I23" i="112"/>
  <c r="N23" i="112" s="1"/>
  <c r="M259" i="121" s="1"/>
  <c r="I26" i="112"/>
  <c r="I27" i="112"/>
  <c r="O27" i="112" s="1"/>
  <c r="N263" i="121" s="1"/>
  <c r="I29" i="112"/>
  <c r="O29" i="112" s="1"/>
  <c r="N265" i="121" s="1"/>
  <c r="I30" i="112"/>
  <c r="N30" i="112" s="1"/>
  <c r="M266" i="121" s="1"/>
  <c r="K21" i="112"/>
  <c r="K23" i="112"/>
  <c r="K27" i="112"/>
  <c r="K29" i="112"/>
  <c r="K30" i="112"/>
  <c r="J19" i="112"/>
  <c r="J31" i="112" s="1"/>
  <c r="G36" i="125" s="1"/>
  <c r="C19" i="112"/>
  <c r="C31" i="112"/>
  <c r="D19" i="112"/>
  <c r="D31" i="112"/>
  <c r="E20" i="112"/>
  <c r="E21" i="112"/>
  <c r="E22" i="112"/>
  <c r="E23" i="112"/>
  <c r="E30" i="112"/>
  <c r="D52" i="112" s="1"/>
  <c r="E275" i="121" s="1"/>
  <c r="G19" i="112"/>
  <c r="G31" i="112" s="1"/>
  <c r="H19" i="112"/>
  <c r="H31" i="112" s="1"/>
  <c r="Z57" i="124"/>
  <c r="AA57" i="124"/>
  <c r="AD57" i="124"/>
  <c r="R49" i="124"/>
  <c r="Q49" i="124"/>
  <c r="P49" i="124"/>
  <c r="O49" i="124"/>
  <c r="N49" i="124"/>
  <c r="AO49" i="124"/>
  <c r="AN49" i="124"/>
  <c r="AM49" i="124"/>
  <c r="AL49" i="124"/>
  <c r="Y49" i="124"/>
  <c r="X49" i="124"/>
  <c r="AG129" i="123"/>
  <c r="AE129" i="123"/>
  <c r="AD129" i="123"/>
  <c r="V129" i="123"/>
  <c r="U129" i="123"/>
  <c r="T129" i="123"/>
  <c r="S129" i="123"/>
  <c r="R129" i="123"/>
  <c r="Q129" i="123"/>
  <c r="D97" i="56"/>
  <c r="D99" i="56"/>
  <c r="D100" i="56"/>
  <c r="D102" i="56"/>
  <c r="D108" i="125"/>
  <c r="G46" i="107"/>
  <c r="N18" i="123"/>
  <c r="N57" i="123"/>
  <c r="N80" i="123"/>
  <c r="N86" i="123"/>
  <c r="E49" i="125" s="1"/>
  <c r="N91" i="123"/>
  <c r="E51" i="125" s="1"/>
  <c r="N94" i="123"/>
  <c r="N121" i="123"/>
  <c r="N129" i="123"/>
  <c r="N134" i="123"/>
  <c r="B59" i="125"/>
  <c r="E27" i="125"/>
  <c r="S47" i="124"/>
  <c r="S48" i="124"/>
  <c r="S58" i="124"/>
  <c r="G54" i="124"/>
  <c r="F35" i="124"/>
  <c r="F36" i="124"/>
  <c r="F37" i="124"/>
  <c r="F38" i="124"/>
  <c r="F17" i="124"/>
  <c r="F18" i="124"/>
  <c r="F20" i="124"/>
  <c r="F23" i="124"/>
  <c r="F26" i="124"/>
  <c r="F29" i="124"/>
  <c r="F32" i="124"/>
  <c r="F39" i="124"/>
  <c r="F44" i="124"/>
  <c r="F47" i="124"/>
  <c r="F41" i="124"/>
  <c r="F42" i="124"/>
  <c r="F54" i="124"/>
  <c r="F58" i="124"/>
  <c r="F59" i="124"/>
  <c r="E47" i="124"/>
  <c r="E48" i="124"/>
  <c r="E17" i="124"/>
  <c r="E18" i="124"/>
  <c r="E35" i="124"/>
  <c r="E36" i="124"/>
  <c r="E37" i="124"/>
  <c r="E38" i="124"/>
  <c r="E44" i="124"/>
  <c r="E41" i="124"/>
  <c r="E42" i="124"/>
  <c r="E20" i="124"/>
  <c r="E23" i="124"/>
  <c r="E26" i="124"/>
  <c r="E29" i="124"/>
  <c r="E32" i="124"/>
  <c r="E39" i="124"/>
  <c r="E54" i="124"/>
  <c r="E58" i="124"/>
  <c r="E59" i="124"/>
  <c r="D54" i="124"/>
  <c r="C54" i="124"/>
  <c r="AO54" i="124"/>
  <c r="AO65" i="124"/>
  <c r="AN54" i="124"/>
  <c r="AN65" i="124"/>
  <c r="AM54" i="124"/>
  <c r="AM65" i="124"/>
  <c r="AL54" i="124"/>
  <c r="AL65" i="124"/>
  <c r="AU62" i="124"/>
  <c r="AP33" i="124"/>
  <c r="AQ33" i="124"/>
  <c r="AT33" i="124"/>
  <c r="AP30" i="124"/>
  <c r="AQ30" i="124"/>
  <c r="AT30" i="124"/>
  <c r="AP27" i="124"/>
  <c r="AQ27" i="124"/>
  <c r="AT27" i="124"/>
  <c r="AP24" i="124"/>
  <c r="AQ24" i="124"/>
  <c r="AT24" i="124"/>
  <c r="AP21" i="124"/>
  <c r="AQ21" i="124"/>
  <c r="AT21" i="124"/>
  <c r="I138" i="123"/>
  <c r="I76" i="123"/>
  <c r="I75" i="123"/>
  <c r="AG80" i="123"/>
  <c r="P112" i="125"/>
  <c r="AR17" i="124"/>
  <c r="AR18" i="124"/>
  <c r="AR20" i="124"/>
  <c r="AR23" i="124"/>
  <c r="AR26" i="124"/>
  <c r="AR29" i="124"/>
  <c r="AR32" i="124"/>
  <c r="AR35" i="124"/>
  <c r="AR37" i="124"/>
  <c r="AR38" i="124"/>
  <c r="AR58" i="124"/>
  <c r="F97" i="56"/>
  <c r="F99" i="56"/>
  <c r="F100" i="56"/>
  <c r="F102" i="56"/>
  <c r="D118" i="125"/>
  <c r="D127" i="125"/>
  <c r="C58" i="1"/>
  <c r="C61" i="1"/>
  <c r="C66" i="1"/>
  <c r="B58" i="125"/>
  <c r="B57" i="125"/>
  <c r="B56" i="125"/>
  <c r="B55" i="125"/>
  <c r="B54" i="125"/>
  <c r="B52" i="125"/>
  <c r="B51" i="125"/>
  <c r="B49" i="125"/>
  <c r="B48" i="125"/>
  <c r="B45" i="125"/>
  <c r="B44" i="125"/>
  <c r="B43" i="125"/>
  <c r="B152" i="123"/>
  <c r="C188" i="121" s="1"/>
  <c r="B77" i="124"/>
  <c r="C251" i="121" s="1"/>
  <c r="CO49" i="124"/>
  <c r="AM246" i="121" s="1"/>
  <c r="CO46" i="124"/>
  <c r="AM245" i="121" s="1"/>
  <c r="AM244" i="121"/>
  <c r="CN49" i="124"/>
  <c r="CM49" i="124"/>
  <c r="CN46" i="124"/>
  <c r="CM46" i="124"/>
  <c r="AL244" i="121"/>
  <c r="AK244" i="121"/>
  <c r="CJ49" i="124"/>
  <c r="CJ46" i="124"/>
  <c r="AJ244" i="121"/>
  <c r="BK49" i="124"/>
  <c r="BK46" i="124"/>
  <c r="Z244" i="121"/>
  <c r="BE49" i="124"/>
  <c r="BD49" i="124"/>
  <c r="BC49" i="124"/>
  <c r="BB49" i="124"/>
  <c r="BA49" i="124"/>
  <c r="BE46" i="124"/>
  <c r="BD46" i="124"/>
  <c r="BC46" i="124"/>
  <c r="BB46" i="124"/>
  <c r="BA46" i="124"/>
  <c r="V244" i="121"/>
  <c r="U244" i="121"/>
  <c r="T244" i="121"/>
  <c r="S244" i="121"/>
  <c r="R244" i="121"/>
  <c r="AO46" i="124"/>
  <c r="AN46" i="124"/>
  <c r="AM46" i="124"/>
  <c r="Q244" i="121"/>
  <c r="P244" i="121"/>
  <c r="O244" i="121"/>
  <c r="AL46" i="124"/>
  <c r="N244" i="121"/>
  <c r="M244" i="121"/>
  <c r="L244" i="121"/>
  <c r="H244" i="121"/>
  <c r="G244" i="121"/>
  <c r="F244" i="121"/>
  <c r="E244" i="121"/>
  <c r="D244" i="121"/>
  <c r="CO34" i="124"/>
  <c r="Z242" i="121" s="1"/>
  <c r="CO31" i="124"/>
  <c r="Z241" i="121" s="1"/>
  <c r="CO28" i="124"/>
  <c r="Z240" i="121" s="1"/>
  <c r="CO25" i="124"/>
  <c r="Z239" i="121" s="1"/>
  <c r="CO22" i="124"/>
  <c r="Z238" i="121" s="1"/>
  <c r="Z237" i="121"/>
  <c r="CN34" i="124"/>
  <c r="CN31" i="124"/>
  <c r="CN28" i="124"/>
  <c r="CN25" i="124"/>
  <c r="CN22" i="124"/>
  <c r="Y237" i="121"/>
  <c r="CM34" i="124"/>
  <c r="CJ34" i="124"/>
  <c r="BV34" i="124"/>
  <c r="BP34" i="124"/>
  <c r="BO34" i="124"/>
  <c r="BN34" i="124"/>
  <c r="BM34" i="124"/>
  <c r="BL34" i="124"/>
  <c r="CM31" i="124"/>
  <c r="CJ31" i="124"/>
  <c r="BV31" i="124"/>
  <c r="BP31" i="124"/>
  <c r="BO31" i="124"/>
  <c r="BN31" i="124"/>
  <c r="BM31" i="124"/>
  <c r="BL31" i="124"/>
  <c r="CM28" i="124"/>
  <c r="CJ28" i="124"/>
  <c r="BV28" i="124"/>
  <c r="BP28" i="124"/>
  <c r="BO28" i="124"/>
  <c r="BN28" i="124"/>
  <c r="BM28" i="124"/>
  <c r="BL28" i="124"/>
  <c r="CM25" i="124"/>
  <c r="CJ25" i="124"/>
  <c r="BV25" i="124"/>
  <c r="BP25" i="124"/>
  <c r="BO25" i="124"/>
  <c r="BN25" i="124"/>
  <c r="BM25" i="124"/>
  <c r="BL25" i="124"/>
  <c r="CM22" i="124"/>
  <c r="CJ22" i="124"/>
  <c r="BV22" i="124"/>
  <c r="BP22" i="124"/>
  <c r="BO22" i="124"/>
  <c r="BN22" i="124"/>
  <c r="BM22" i="124"/>
  <c r="BL22" i="124"/>
  <c r="X237" i="121"/>
  <c r="W237" i="121"/>
  <c r="V237" i="121"/>
  <c r="R237" i="121"/>
  <c r="Q237" i="121"/>
  <c r="P237" i="121"/>
  <c r="O237" i="121"/>
  <c r="N237" i="121"/>
  <c r="N46" i="124"/>
  <c r="O46" i="124"/>
  <c r="P46" i="124"/>
  <c r="Q46" i="124"/>
  <c r="R46" i="124"/>
  <c r="X46" i="124"/>
  <c r="D249" i="121"/>
  <c r="E249" i="121"/>
  <c r="F249" i="121"/>
  <c r="G249" i="121"/>
  <c r="H249" i="121"/>
  <c r="I249" i="121"/>
  <c r="C63" i="124"/>
  <c r="D250" i="121" s="1"/>
  <c r="D63" i="124"/>
  <c r="E250" i="121" s="1"/>
  <c r="E63" i="124"/>
  <c r="F250" i="121" s="1"/>
  <c r="F63" i="124"/>
  <c r="G250" i="121" s="1"/>
  <c r="G63" i="124"/>
  <c r="H250" i="121" s="1"/>
  <c r="E253" i="121"/>
  <c r="F253" i="121"/>
  <c r="G253" i="121"/>
  <c r="H253" i="121"/>
  <c r="I253" i="121"/>
  <c r="J253" i="121"/>
  <c r="K253" i="121"/>
  <c r="AZ33" i="124"/>
  <c r="AR33" i="124"/>
  <c r="AZ30" i="124"/>
  <c r="AR30" i="124"/>
  <c r="AZ27" i="124"/>
  <c r="AR27" i="124"/>
  <c r="AZ24" i="124"/>
  <c r="AR24" i="124"/>
  <c r="AZ21" i="124"/>
  <c r="AR21" i="124"/>
  <c r="F190" i="121"/>
  <c r="D190" i="121"/>
  <c r="C235" i="121"/>
  <c r="C234" i="121"/>
  <c r="C233" i="121"/>
  <c r="C232" i="121"/>
  <c r="C231" i="121"/>
  <c r="C230" i="121"/>
  <c r="C229" i="121"/>
  <c r="C228" i="121"/>
  <c r="C227" i="121"/>
  <c r="C226" i="121"/>
  <c r="B49" i="124"/>
  <c r="C246" i="121" s="1"/>
  <c r="C224" i="121"/>
  <c r="C223" i="121"/>
  <c r="B46" i="124"/>
  <c r="C222" i="121" s="1"/>
  <c r="C221" i="121"/>
  <c r="C220" i="121"/>
  <c r="C219" i="121"/>
  <c r="C218" i="121"/>
  <c r="C217" i="121"/>
  <c r="C216" i="121"/>
  <c r="C215" i="121"/>
  <c r="C214" i="121"/>
  <c r="C213" i="121"/>
  <c r="C212" i="121"/>
  <c r="C211" i="121"/>
  <c r="B34" i="124"/>
  <c r="C210" i="121" s="1"/>
  <c r="C209" i="121"/>
  <c r="C208" i="121"/>
  <c r="B31" i="124"/>
  <c r="C207" i="121" s="1"/>
  <c r="C206" i="121"/>
  <c r="C205" i="121"/>
  <c r="B28" i="124"/>
  <c r="C204" i="121" s="1"/>
  <c r="C203" i="121"/>
  <c r="C202" i="121"/>
  <c r="B25" i="124"/>
  <c r="C239" i="121" s="1"/>
  <c r="C200" i="121"/>
  <c r="C199" i="121"/>
  <c r="B22" i="124"/>
  <c r="C198" i="121" s="1"/>
  <c r="C197" i="121"/>
  <c r="C196" i="121"/>
  <c r="C195" i="121"/>
  <c r="C194" i="121"/>
  <c r="C193" i="121"/>
  <c r="C192" i="121"/>
  <c r="AK34" i="124"/>
  <c r="AJ34" i="124"/>
  <c r="AD34" i="124"/>
  <c r="AC34" i="124"/>
  <c r="AB34" i="124"/>
  <c r="AA34" i="124"/>
  <c r="Z34" i="124"/>
  <c r="AK31" i="124"/>
  <c r="AJ31" i="124"/>
  <c r="AD31" i="124"/>
  <c r="AC31" i="124"/>
  <c r="AB31" i="124"/>
  <c r="AA31" i="124"/>
  <c r="Z31" i="124"/>
  <c r="AK28" i="124"/>
  <c r="AJ28" i="124"/>
  <c r="AD28" i="124"/>
  <c r="AC28" i="124"/>
  <c r="AB28" i="124"/>
  <c r="AA28" i="124"/>
  <c r="Z28" i="124"/>
  <c r="AK25" i="124"/>
  <c r="AJ25" i="124"/>
  <c r="AD25" i="124"/>
  <c r="AC25" i="124"/>
  <c r="AB25" i="124"/>
  <c r="AA25" i="124"/>
  <c r="Z25" i="124"/>
  <c r="AK22" i="124"/>
  <c r="AJ22" i="124"/>
  <c r="AD22" i="124"/>
  <c r="AC22" i="124"/>
  <c r="AB22" i="124"/>
  <c r="AA22" i="124"/>
  <c r="Z22" i="124"/>
  <c r="Y46" i="124"/>
  <c r="M237" i="121"/>
  <c r="L237" i="121"/>
  <c r="H237" i="121"/>
  <c r="K249" i="121"/>
  <c r="B63" i="124"/>
  <c r="C250" i="121" s="1"/>
  <c r="J149" i="123"/>
  <c r="I149" i="123"/>
  <c r="J185" i="121"/>
  <c r="H150" i="123"/>
  <c r="H151" i="123"/>
  <c r="G149" i="123"/>
  <c r="H86" i="123"/>
  <c r="F149" i="123"/>
  <c r="G86" i="123"/>
  <c r="E149" i="123"/>
  <c r="F86" i="123"/>
  <c r="D149" i="123"/>
  <c r="D86" i="123"/>
  <c r="C149" i="123"/>
  <c r="C86" i="123"/>
  <c r="S185" i="121"/>
  <c r="R185" i="121"/>
  <c r="Q185" i="121"/>
  <c r="P185" i="121"/>
  <c r="O185" i="121"/>
  <c r="N185" i="121"/>
  <c r="L185" i="121"/>
  <c r="K185" i="121"/>
  <c r="I185" i="121"/>
  <c r="H185" i="121"/>
  <c r="G185" i="121"/>
  <c r="F185" i="121"/>
  <c r="E185" i="121"/>
  <c r="D185" i="121"/>
  <c r="W76" i="123"/>
  <c r="W75" i="123"/>
  <c r="W73" i="123"/>
  <c r="W72" i="123"/>
  <c r="W71" i="123"/>
  <c r="W70" i="123"/>
  <c r="W69" i="123"/>
  <c r="W68" i="123"/>
  <c r="B139" i="123"/>
  <c r="C186" i="121" s="1"/>
  <c r="C183" i="121"/>
  <c r="C182" i="121"/>
  <c r="C181" i="121"/>
  <c r="C180" i="121"/>
  <c r="C179" i="121"/>
  <c r="C178" i="121"/>
  <c r="C177" i="121"/>
  <c r="C176" i="121"/>
  <c r="C175" i="121"/>
  <c r="C174" i="121"/>
  <c r="C173" i="121"/>
  <c r="C172" i="121"/>
  <c r="C171" i="121"/>
  <c r="C170" i="121"/>
  <c r="C169" i="121"/>
  <c r="C168" i="121"/>
  <c r="C166" i="121"/>
  <c r="C165" i="121"/>
  <c r="C164" i="121"/>
  <c r="C163" i="121"/>
  <c r="C162" i="121"/>
  <c r="C161" i="121"/>
  <c r="C160" i="121"/>
  <c r="C159" i="121"/>
  <c r="C158" i="121"/>
  <c r="C157" i="121"/>
  <c r="C156" i="121"/>
  <c r="C155" i="121"/>
  <c r="C154" i="121"/>
  <c r="C153" i="121"/>
  <c r="C152" i="121"/>
  <c r="C151" i="121"/>
  <c r="C150" i="121"/>
  <c r="C149" i="121"/>
  <c r="C148" i="121"/>
  <c r="C147" i="121"/>
  <c r="C146" i="121"/>
  <c r="C145" i="121"/>
  <c r="C144" i="121"/>
  <c r="C143" i="121"/>
  <c r="C142" i="121"/>
  <c r="C141" i="121"/>
  <c r="C140" i="121"/>
  <c r="C139"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D86" i="121"/>
  <c r="P253" i="121"/>
  <c r="O253" i="121"/>
  <c r="N253" i="121"/>
  <c r="M253" i="121"/>
  <c r="L253" i="121"/>
  <c r="C46" i="121"/>
  <c r="E43" i="121"/>
  <c r="E39" i="121"/>
  <c r="D39" i="121"/>
  <c r="H13" i="121"/>
  <c r="G13" i="121"/>
  <c r="F13" i="121"/>
  <c r="E13" i="121"/>
  <c r="D13" i="121"/>
  <c r="E9" i="121"/>
  <c r="D9" i="121"/>
  <c r="D3" i="121"/>
  <c r="D1" i="141"/>
  <c r="C58" i="121"/>
  <c r="C130" i="141"/>
  <c r="C57" i="121" s="1"/>
  <c r="C45" i="121"/>
  <c r="K141" i="141"/>
  <c r="K139" i="141" s="1"/>
  <c r="K126" i="141"/>
  <c r="K134" i="141"/>
  <c r="K117" i="141"/>
  <c r="K81" i="141"/>
  <c r="I9" i="141"/>
  <c r="H9" i="141"/>
  <c r="C273" i="121"/>
  <c r="C272" i="121"/>
  <c r="C271" i="121"/>
  <c r="C270" i="121"/>
  <c r="C269" i="121"/>
  <c r="C268" i="121"/>
  <c r="C266" i="121"/>
  <c r="C265" i="121"/>
  <c r="C263" i="121"/>
  <c r="C262" i="121"/>
  <c r="C261" i="121"/>
  <c r="C260" i="121"/>
  <c r="C259" i="121"/>
  <c r="C258" i="121"/>
  <c r="C257" i="121"/>
  <c r="C256" i="121"/>
  <c r="C255" i="121"/>
  <c r="P254" i="121"/>
  <c r="O254" i="121"/>
  <c r="N254" i="121"/>
  <c r="M254" i="121"/>
  <c r="L254" i="121"/>
  <c r="O41" i="112"/>
  <c r="I24" i="112"/>
  <c r="O24" i="112" s="1"/>
  <c r="N260" i="121" s="1"/>
  <c r="O271" i="121"/>
  <c r="P269" i="121"/>
  <c r="K41" i="112"/>
  <c r="K40" i="112"/>
  <c r="K38" i="112"/>
  <c r="K24" i="112"/>
  <c r="D89" i="122"/>
  <c r="C89" i="122"/>
  <c r="N85" i="127"/>
  <c r="N90" i="127"/>
  <c r="G122" i="107"/>
  <c r="G116" i="107"/>
  <c r="G110" i="107"/>
  <c r="G74" i="107"/>
  <c r="G68" i="107"/>
  <c r="G62" i="107"/>
  <c r="E41" i="56"/>
  <c r="D118" i="118"/>
  <c r="D37" i="121" s="1"/>
  <c r="E112" i="118"/>
  <c r="E36" i="121" s="1"/>
  <c r="D112" i="118"/>
  <c r="D36" i="121" s="1"/>
  <c r="D63" i="118"/>
  <c r="E63" i="118"/>
  <c r="E32" i="121" s="1"/>
  <c r="F63" i="118"/>
  <c r="F32" i="121" s="1"/>
  <c r="G63" i="118"/>
  <c r="G32" i="121" s="1"/>
  <c r="D41" i="56"/>
  <c r="N16" i="127"/>
  <c r="M16" i="127"/>
  <c r="L16" i="127"/>
  <c r="E39" i="127"/>
  <c r="D312" i="121" s="1"/>
  <c r="B39" i="127"/>
  <c r="C312" i="121" s="1"/>
  <c r="F61" i="127"/>
  <c r="E321" i="121" s="1"/>
  <c r="G316" i="121"/>
  <c r="J310" i="121"/>
  <c r="F33" i="127"/>
  <c r="E309" i="121" s="1"/>
  <c r="E33" i="127"/>
  <c r="D309" i="121" s="1"/>
  <c r="D93" i="118"/>
  <c r="D12" i="118"/>
  <c r="D15" i="121" s="1"/>
  <c r="D18" i="118"/>
  <c r="D16" i="121" s="1"/>
  <c r="D22" i="118"/>
  <c r="D17" i="121" s="1"/>
  <c r="F32" i="118"/>
  <c r="F18" i="121" s="1"/>
  <c r="E32" i="118"/>
  <c r="D32" i="118"/>
  <c r="D18" i="121" s="1"/>
  <c r="G31" i="118"/>
  <c r="G30" i="118"/>
  <c r="E55" i="127"/>
  <c r="D318" i="121" s="1"/>
  <c r="E54" i="127"/>
  <c r="D317" i="121" s="1"/>
  <c r="E60" i="127"/>
  <c r="D320" i="121" s="1"/>
  <c r="E44" i="127"/>
  <c r="D314" i="121" s="1"/>
  <c r="N61" i="127"/>
  <c r="M321" i="121" s="1"/>
  <c r="M61" i="127"/>
  <c r="L321" i="121" s="1"/>
  <c r="L61" i="127"/>
  <c r="K321" i="121" s="1"/>
  <c r="K61" i="127"/>
  <c r="J321" i="121" s="1"/>
  <c r="J61" i="127"/>
  <c r="I321" i="121" s="1"/>
  <c r="I61" i="127"/>
  <c r="H321" i="121" s="1"/>
  <c r="H61" i="127"/>
  <c r="G321" i="121" s="1"/>
  <c r="G61" i="127"/>
  <c r="F321" i="121" s="1"/>
  <c r="E61" i="127"/>
  <c r="D321" i="121" s="1"/>
  <c r="E38" i="127"/>
  <c r="D311" i="121" s="1"/>
  <c r="N50" i="127"/>
  <c r="N57" i="127" s="1"/>
  <c r="M50" i="127"/>
  <c r="M57" i="127" s="1"/>
  <c r="L50" i="127"/>
  <c r="L57" i="127" s="1"/>
  <c r="K50" i="127"/>
  <c r="K57" i="127" s="1"/>
  <c r="J50" i="127"/>
  <c r="J57" i="127" s="1"/>
  <c r="I50" i="127"/>
  <c r="I57" i="127" s="1"/>
  <c r="H50" i="127"/>
  <c r="H57" i="127" s="1"/>
  <c r="G50" i="127"/>
  <c r="G57" i="127" s="1"/>
  <c r="F50" i="127"/>
  <c r="F57" i="127" s="1"/>
  <c r="E50" i="127"/>
  <c r="N34" i="127"/>
  <c r="M34" i="127"/>
  <c r="L34" i="127"/>
  <c r="K34" i="127"/>
  <c r="J34" i="127"/>
  <c r="I34" i="127"/>
  <c r="H34" i="127"/>
  <c r="G34" i="127"/>
  <c r="N49" i="127"/>
  <c r="M315" i="121" s="1"/>
  <c r="M49" i="127"/>
  <c r="L315" i="121" s="1"/>
  <c r="L49" i="127"/>
  <c r="K315" i="121" s="1"/>
  <c r="K49" i="127"/>
  <c r="J315" i="121" s="1"/>
  <c r="J49" i="127"/>
  <c r="I315" i="121" s="1"/>
  <c r="I49" i="127"/>
  <c r="H315" i="121" s="1"/>
  <c r="H49" i="127"/>
  <c r="G315" i="121" s="1"/>
  <c r="G49" i="127"/>
  <c r="F315" i="121" s="1"/>
  <c r="F49" i="127"/>
  <c r="E315" i="121" s="1"/>
  <c r="E49" i="127"/>
  <c r="D315" i="121" s="1"/>
  <c r="B60" i="127"/>
  <c r="C320" i="121" s="1"/>
  <c r="B59" i="127"/>
  <c r="C319" i="121" s="1"/>
  <c r="B55" i="127"/>
  <c r="C318" i="121" s="1"/>
  <c r="B54" i="127"/>
  <c r="C317" i="121" s="1"/>
  <c r="B44" i="127"/>
  <c r="C314" i="121" s="1"/>
  <c r="B43" i="127"/>
  <c r="C313" i="121" s="1"/>
  <c r="B38" i="127"/>
  <c r="C311" i="121" s="1"/>
  <c r="B8" i="127"/>
  <c r="C308" i="121" s="1"/>
  <c r="N33" i="127"/>
  <c r="M309" i="121" s="1"/>
  <c r="M33" i="127"/>
  <c r="L309" i="121" s="1"/>
  <c r="L33" i="127"/>
  <c r="K309" i="121" s="1"/>
  <c r="K33" i="127"/>
  <c r="J309" i="121" s="1"/>
  <c r="J33" i="127"/>
  <c r="I309" i="121" s="1"/>
  <c r="I33" i="127"/>
  <c r="H309" i="121" s="1"/>
  <c r="H33" i="127"/>
  <c r="G309" i="121" s="1"/>
  <c r="G33" i="127"/>
  <c r="F309" i="121" s="1"/>
  <c r="B61" i="127"/>
  <c r="C321" i="121" s="1"/>
  <c r="B52" i="127"/>
  <c r="C316" i="121" s="1"/>
  <c r="B49" i="127"/>
  <c r="C315" i="121" s="1"/>
  <c r="B36" i="127"/>
  <c r="C310" i="121" s="1"/>
  <c r="B33" i="127"/>
  <c r="C309" i="121" s="1"/>
  <c r="E1" i="127"/>
  <c r="C1" i="126"/>
  <c r="B7" i="125"/>
  <c r="B6" i="125"/>
  <c r="B5" i="125"/>
  <c r="B8" i="124"/>
  <c r="B6" i="124"/>
  <c r="B5" i="124"/>
  <c r="CJ40" i="124"/>
  <c r="CJ43" i="124"/>
  <c r="CN40" i="124"/>
  <c r="CK54" i="124"/>
  <c r="CL54" i="124"/>
  <c r="CO63" i="124"/>
  <c r="CN63" i="124"/>
  <c r="CM63" i="124"/>
  <c r="CJ63" i="124"/>
  <c r="AT63" i="124"/>
  <c r="AS63" i="124"/>
  <c r="AR63" i="124"/>
  <c r="AQ63" i="124"/>
  <c r="AP63" i="124"/>
  <c r="AN63" i="124"/>
  <c r="AL63" i="124"/>
  <c r="B10" i="123"/>
  <c r="B7" i="123"/>
  <c r="B6" i="123"/>
  <c r="B5" i="123"/>
  <c r="G190" i="20"/>
  <c r="G204" i="20"/>
  <c r="G201" i="20"/>
  <c r="G200" i="20"/>
  <c r="G199" i="20"/>
  <c r="G198" i="20"/>
  <c r="G197" i="20"/>
  <c r="G196" i="20"/>
  <c r="G192" i="20"/>
  <c r="G191" i="20"/>
  <c r="C1" i="122"/>
  <c r="E1" i="125"/>
  <c r="C1" i="124"/>
  <c r="E1" i="123"/>
  <c r="B23" i="107"/>
  <c r="B62" i="125"/>
  <c r="B61" i="125"/>
  <c r="B60" i="125"/>
  <c r="B53" i="125"/>
  <c r="B47" i="125"/>
  <c r="H62" i="124"/>
  <c r="S59" i="124"/>
  <c r="AS58" i="124"/>
  <c r="AE58" i="124"/>
  <c r="CN57" i="124"/>
  <c r="CL57" i="124"/>
  <c r="CK57" i="124"/>
  <c r="CJ57" i="124"/>
  <c r="BK57" i="124"/>
  <c r="BE57" i="124"/>
  <c r="BD57" i="124"/>
  <c r="BC57" i="124"/>
  <c r="BB57" i="124"/>
  <c r="BA57" i="124"/>
  <c r="AK57" i="124"/>
  <c r="AJ57" i="124"/>
  <c r="AC57" i="124"/>
  <c r="AB57" i="124"/>
  <c r="X57" i="124"/>
  <c r="R57" i="124"/>
  <c r="Q57" i="124"/>
  <c r="P57" i="124"/>
  <c r="O57" i="124"/>
  <c r="N57" i="124"/>
  <c r="CN54" i="124"/>
  <c r="CJ54" i="124"/>
  <c r="AT54" i="124"/>
  <c r="AS54" i="124"/>
  <c r="AR54" i="124"/>
  <c r="AQ54" i="124"/>
  <c r="AP54" i="124"/>
  <c r="F48" i="124"/>
  <c r="S45" i="124"/>
  <c r="F45" i="124"/>
  <c r="E45" i="124"/>
  <c r="S44" i="124"/>
  <c r="CN43" i="124"/>
  <c r="CL43" i="124"/>
  <c r="CK43" i="124"/>
  <c r="BK43" i="124"/>
  <c r="AZ43" i="124" s="1"/>
  <c r="H75" i="125" s="1"/>
  <c r="BE43" i="124"/>
  <c r="AT43" i="124" s="1"/>
  <c r="BD43" i="124"/>
  <c r="AS43" i="124" s="1"/>
  <c r="BC43" i="124"/>
  <c r="AR43" i="124" s="1"/>
  <c r="BB43" i="124"/>
  <c r="AQ43" i="124" s="1"/>
  <c r="X43" i="124"/>
  <c r="R43" i="124"/>
  <c r="Q43" i="124"/>
  <c r="P43" i="124"/>
  <c r="O43" i="124"/>
  <c r="N43" i="124"/>
  <c r="S42" i="124"/>
  <c r="S41" i="124"/>
  <c r="CL40" i="124"/>
  <c r="CK40" i="124"/>
  <c r="BK40" i="124"/>
  <c r="AZ40" i="124" s="1"/>
  <c r="H74" i="125" s="1"/>
  <c r="BE40" i="124"/>
  <c r="AT40" i="124" s="1"/>
  <c r="BD40" i="124"/>
  <c r="AS40" i="124" s="1"/>
  <c r="BC40" i="124"/>
  <c r="AR40" i="124" s="1"/>
  <c r="BB40" i="124"/>
  <c r="AQ40" i="124" s="1"/>
  <c r="BA40" i="124"/>
  <c r="AP40" i="124" s="1"/>
  <c r="X40" i="124"/>
  <c r="R40" i="124"/>
  <c r="Q40" i="124"/>
  <c r="P40" i="124"/>
  <c r="O40" i="124"/>
  <c r="N40" i="124"/>
  <c r="S39" i="124"/>
  <c r="AS38" i="124"/>
  <c r="AE38" i="124"/>
  <c r="S38" i="124"/>
  <c r="AS37" i="124"/>
  <c r="AE37" i="124"/>
  <c r="S37" i="124"/>
  <c r="AT36" i="124"/>
  <c r="AS36" i="124"/>
  <c r="AR36" i="124"/>
  <c r="AQ36" i="124"/>
  <c r="AP36" i="124"/>
  <c r="AE36" i="124"/>
  <c r="S36" i="124"/>
  <c r="AS35" i="124"/>
  <c r="AE35" i="124"/>
  <c r="S35" i="124"/>
  <c r="AS33" i="124"/>
  <c r="AE33" i="124"/>
  <c r="M33" i="124"/>
  <c r="G33" i="124"/>
  <c r="F33" i="124"/>
  <c r="E33" i="124"/>
  <c r="D33" i="124"/>
  <c r="C33" i="124"/>
  <c r="AS32" i="124"/>
  <c r="AE32" i="124"/>
  <c r="S32" i="124"/>
  <c r="AS30" i="124"/>
  <c r="AE30" i="124"/>
  <c r="M30" i="124"/>
  <c r="G30" i="124"/>
  <c r="F30" i="124"/>
  <c r="E30" i="124"/>
  <c r="D30" i="124"/>
  <c r="C30" i="124"/>
  <c r="AS29" i="124"/>
  <c r="AE29" i="124"/>
  <c r="S29" i="124"/>
  <c r="AS27" i="124"/>
  <c r="AE27" i="124"/>
  <c r="M27" i="124"/>
  <c r="G27" i="124"/>
  <c r="F27" i="124"/>
  <c r="E27" i="124"/>
  <c r="D27" i="124"/>
  <c r="C27" i="124"/>
  <c r="AS26" i="124"/>
  <c r="AE26" i="124"/>
  <c r="S26" i="124"/>
  <c r="AS24" i="124"/>
  <c r="AE24" i="124"/>
  <c r="M24" i="124"/>
  <c r="G24" i="124"/>
  <c r="F24" i="124"/>
  <c r="E24" i="124"/>
  <c r="D24" i="124"/>
  <c r="C24" i="124"/>
  <c r="AS23" i="124"/>
  <c r="AE23" i="124"/>
  <c r="S23" i="124"/>
  <c r="AS21" i="124"/>
  <c r="AE21" i="124"/>
  <c r="M21" i="124"/>
  <c r="G21" i="124"/>
  <c r="F21" i="124"/>
  <c r="E21" i="124"/>
  <c r="D21" i="124"/>
  <c r="C21" i="124"/>
  <c r="AS20" i="124"/>
  <c r="AE20" i="124"/>
  <c r="S20" i="124"/>
  <c r="CN19" i="124"/>
  <c r="CL19" i="124"/>
  <c r="CK19" i="124"/>
  <c r="CJ19" i="124"/>
  <c r="BV19" i="124"/>
  <c r="BP19" i="124"/>
  <c r="BO19" i="124"/>
  <c r="BN19" i="124"/>
  <c r="BM19" i="124"/>
  <c r="BM16" i="124"/>
  <c r="BM64" i="124" s="1"/>
  <c r="BL19" i="124"/>
  <c r="BK19" i="124"/>
  <c r="BE19" i="124"/>
  <c r="BD19" i="124"/>
  <c r="BC19" i="124"/>
  <c r="BB19" i="124"/>
  <c r="BA19" i="124"/>
  <c r="AK19" i="124"/>
  <c r="AJ19" i="124"/>
  <c r="AD19" i="124"/>
  <c r="AC19" i="124"/>
  <c r="AB19" i="124"/>
  <c r="AA19" i="124"/>
  <c r="Z19" i="124"/>
  <c r="X19" i="124"/>
  <c r="R19" i="124"/>
  <c r="Q19" i="124"/>
  <c r="P19" i="124"/>
  <c r="O19" i="124"/>
  <c r="N19" i="124"/>
  <c r="AS18" i="124"/>
  <c r="AE18" i="124"/>
  <c r="S18" i="124"/>
  <c r="AS17" i="124"/>
  <c r="AE17" i="124"/>
  <c r="S17" i="124"/>
  <c r="CN16" i="124"/>
  <c r="CL16" i="124"/>
  <c r="CK16" i="124"/>
  <c r="CJ16" i="124"/>
  <c r="BV16" i="124"/>
  <c r="BP16" i="124"/>
  <c r="BO16" i="124"/>
  <c r="BO64" i="124" s="1"/>
  <c r="BN16" i="124"/>
  <c r="BN64" i="124" s="1"/>
  <c r="BL16" i="124"/>
  <c r="BL64" i="124" s="1"/>
  <c r="AK16" i="124"/>
  <c r="AJ16" i="124"/>
  <c r="AD16" i="124"/>
  <c r="AC16" i="124"/>
  <c r="AB16" i="124"/>
  <c r="AA16" i="124"/>
  <c r="Z16" i="124"/>
  <c r="X16" i="124"/>
  <c r="R16" i="124"/>
  <c r="Q16" i="124"/>
  <c r="P16" i="124"/>
  <c r="O16" i="124"/>
  <c r="N16" i="124"/>
  <c r="AG134" i="123"/>
  <c r="AE134" i="123"/>
  <c r="AD134" i="123"/>
  <c r="V134" i="123"/>
  <c r="U134" i="123"/>
  <c r="T134" i="123"/>
  <c r="S134" i="123"/>
  <c r="R134" i="123"/>
  <c r="Q134" i="123"/>
  <c r="H134" i="123"/>
  <c r="G134" i="123"/>
  <c r="F134" i="123"/>
  <c r="E134" i="123"/>
  <c r="D134" i="123"/>
  <c r="C134" i="123"/>
  <c r="H129" i="123"/>
  <c r="G129" i="123"/>
  <c r="F129" i="123"/>
  <c r="E129" i="123"/>
  <c r="D129" i="123"/>
  <c r="C129" i="123"/>
  <c r="AG121" i="123"/>
  <c r="AE121" i="123"/>
  <c r="AD121" i="123"/>
  <c r="V121" i="123"/>
  <c r="U121" i="123"/>
  <c r="T121" i="123"/>
  <c r="S121" i="123"/>
  <c r="R121" i="123"/>
  <c r="Q121" i="123"/>
  <c r="H121" i="123"/>
  <c r="G121" i="123"/>
  <c r="F121" i="123"/>
  <c r="E121" i="123"/>
  <c r="D121" i="123"/>
  <c r="C121" i="123"/>
  <c r="AG94" i="123"/>
  <c r="AE94" i="123"/>
  <c r="AD94" i="123"/>
  <c r="V94" i="123"/>
  <c r="U94" i="123"/>
  <c r="T94" i="123"/>
  <c r="S94" i="123"/>
  <c r="R94" i="123"/>
  <c r="Q94" i="123"/>
  <c r="H94" i="123"/>
  <c r="G94" i="123"/>
  <c r="F94" i="123"/>
  <c r="E94" i="123"/>
  <c r="D94" i="123"/>
  <c r="C94" i="123"/>
  <c r="AG91" i="123"/>
  <c r="AE91" i="123"/>
  <c r="AD91" i="123"/>
  <c r="V91" i="123"/>
  <c r="U91" i="123"/>
  <c r="T91" i="123"/>
  <c r="S91" i="123"/>
  <c r="R91" i="123"/>
  <c r="Q91" i="123"/>
  <c r="H91" i="123"/>
  <c r="G91" i="123"/>
  <c r="F91" i="123"/>
  <c r="E91" i="123"/>
  <c r="D91" i="123"/>
  <c r="C91" i="123"/>
  <c r="AG86" i="123"/>
  <c r="AE86" i="123"/>
  <c r="AD86" i="123"/>
  <c r="V86" i="123"/>
  <c r="U86" i="123"/>
  <c r="T86" i="123"/>
  <c r="S86" i="123"/>
  <c r="R86" i="123"/>
  <c r="Q86" i="123"/>
  <c r="E86" i="123"/>
  <c r="AE80" i="123"/>
  <c r="AD80" i="123"/>
  <c r="V80" i="123"/>
  <c r="U80" i="123"/>
  <c r="T80" i="123"/>
  <c r="S80" i="123"/>
  <c r="R80" i="123"/>
  <c r="Q80" i="123"/>
  <c r="H80" i="123"/>
  <c r="G80" i="123"/>
  <c r="F80" i="123"/>
  <c r="E80" i="123"/>
  <c r="D80" i="123"/>
  <c r="C80" i="123"/>
  <c r="AG57" i="123"/>
  <c r="AE57" i="123"/>
  <c r="AD57" i="123"/>
  <c r="V57" i="123"/>
  <c r="U57" i="123"/>
  <c r="T57" i="123"/>
  <c r="S57" i="123"/>
  <c r="R57" i="123"/>
  <c r="Q57" i="123"/>
  <c r="H57" i="123"/>
  <c r="G57" i="123"/>
  <c r="F57" i="123"/>
  <c r="E57" i="123"/>
  <c r="D57" i="123"/>
  <c r="C57" i="123"/>
  <c r="AG18" i="123"/>
  <c r="AD18" i="123"/>
  <c r="V18" i="123"/>
  <c r="U18" i="123"/>
  <c r="T18" i="123"/>
  <c r="S18" i="123"/>
  <c r="R18" i="123"/>
  <c r="Q18" i="123"/>
  <c r="H18" i="123"/>
  <c r="G18" i="123"/>
  <c r="F18" i="123"/>
  <c r="E18" i="123"/>
  <c r="D18" i="123"/>
  <c r="C18" i="123"/>
  <c r="M51" i="112"/>
  <c r="D31" i="92"/>
  <c r="C31" i="92"/>
  <c r="D21" i="92"/>
  <c r="C21" i="92"/>
  <c r="C277" i="121"/>
  <c r="C276" i="121"/>
  <c r="C275" i="121"/>
  <c r="C274" i="121"/>
  <c r="F79" i="121"/>
  <c r="F78" i="121"/>
  <c r="E78" i="121"/>
  <c r="F77" i="121"/>
  <c r="F76" i="121"/>
  <c r="F75" i="121"/>
  <c r="F74" i="121"/>
  <c r="E66" i="121"/>
  <c r="D66" i="121"/>
  <c r="F65" i="121"/>
  <c r="E65" i="121"/>
  <c r="F63" i="121"/>
  <c r="E40" i="121"/>
  <c r="D40" i="121"/>
  <c r="C36" i="121"/>
  <c r="C35" i="121"/>
  <c r="C32" i="121"/>
  <c r="H31" i="121"/>
  <c r="C31" i="121"/>
  <c r="H30" i="121"/>
  <c r="C30" i="121"/>
  <c r="H29" i="121"/>
  <c r="C29" i="121"/>
  <c r="H28" i="121"/>
  <c r="C28" i="121"/>
  <c r="H27" i="121"/>
  <c r="C27" i="121"/>
  <c r="H26" i="121"/>
  <c r="C26" i="121"/>
  <c r="H25" i="121"/>
  <c r="C25" i="121"/>
  <c r="H24" i="121"/>
  <c r="C24" i="121"/>
  <c r="H23" i="121"/>
  <c r="C23" i="121"/>
  <c r="H22" i="121"/>
  <c r="C22" i="121"/>
  <c r="H21" i="121"/>
  <c r="C21" i="121"/>
  <c r="H20" i="121"/>
  <c r="C20" i="121"/>
  <c r="C19" i="121"/>
  <c r="E18" i="121"/>
  <c r="C18" i="121"/>
  <c r="C17" i="121"/>
  <c r="C16" i="121"/>
  <c r="C15" i="121"/>
  <c r="C14" i="121"/>
  <c r="E11" i="121"/>
  <c r="D11" i="121"/>
  <c r="E10" i="121"/>
  <c r="D10" i="121"/>
  <c r="C5" i="121"/>
  <c r="C4" i="121"/>
  <c r="C5" i="92"/>
  <c r="C9" i="92" s="1"/>
  <c r="C25" i="92" s="1"/>
  <c r="C1" i="92"/>
  <c r="G116" i="118"/>
  <c r="G118" i="118" s="1"/>
  <c r="G37" i="121" s="1"/>
  <c r="F116" i="118"/>
  <c r="F118" i="118" s="1"/>
  <c r="F37" i="121" s="1"/>
  <c r="C118" i="118"/>
  <c r="C37" i="121"/>
  <c r="N273" i="121"/>
  <c r="O40" i="112"/>
  <c r="N272" i="121" s="1"/>
  <c r="O39" i="112"/>
  <c r="N271" i="121" s="1"/>
  <c r="O38" i="112"/>
  <c r="N270" i="121" s="1"/>
  <c r="O37" i="112"/>
  <c r="N269" i="121" s="1"/>
  <c r="D8" i="118"/>
  <c r="D14" i="121" s="1"/>
  <c r="H15" i="107"/>
  <c r="G108" i="107"/>
  <c r="N41" i="112"/>
  <c r="M273" i="121" s="1"/>
  <c r="N40" i="112"/>
  <c r="M272" i="121"/>
  <c r="N39" i="112"/>
  <c r="M271" i="121"/>
  <c r="N38" i="112"/>
  <c r="M270" i="121" s="1"/>
  <c r="N37" i="112"/>
  <c r="M269" i="121" s="1"/>
  <c r="G110" i="115"/>
  <c r="G524" i="115" s="1"/>
  <c r="G109" i="115"/>
  <c r="G523" i="115" s="1"/>
  <c r="G108" i="115"/>
  <c r="G728" i="115" s="1"/>
  <c r="G107" i="115"/>
  <c r="G521" i="115" s="1"/>
  <c r="G106" i="115"/>
  <c r="G623" i="115" s="1"/>
  <c r="G105" i="115"/>
  <c r="G622" i="115" s="1"/>
  <c r="G104" i="115"/>
  <c r="G103" i="115"/>
  <c r="G723" i="115" s="1"/>
  <c r="G102" i="115"/>
  <c r="G308" i="115" s="1"/>
  <c r="G101" i="115"/>
  <c r="G307" i="115" s="1"/>
  <c r="G100" i="115"/>
  <c r="G99" i="115"/>
  <c r="G305" i="115" s="1"/>
  <c r="G98" i="115"/>
  <c r="G512" i="115" s="1"/>
  <c r="G97" i="115"/>
  <c r="G96" i="115"/>
  <c r="G613" i="115" s="1"/>
  <c r="G95" i="115"/>
  <c r="G715" i="115" s="1"/>
  <c r="G94" i="115"/>
  <c r="G197" i="115" s="1"/>
  <c r="G93" i="115"/>
  <c r="G92" i="115"/>
  <c r="G91" i="115"/>
  <c r="G711" i="115" s="1"/>
  <c r="G90" i="115"/>
  <c r="G193" i="115" s="1"/>
  <c r="G89" i="115"/>
  <c r="G88" i="115"/>
  <c r="G708" i="115" s="1"/>
  <c r="G87" i="115"/>
  <c r="G293" i="115" s="1"/>
  <c r="G86" i="115"/>
  <c r="G292" i="115" s="1"/>
  <c r="G85" i="115"/>
  <c r="G602" i="115" s="1"/>
  <c r="G84" i="115"/>
  <c r="G83" i="115"/>
  <c r="G703" i="115" s="1"/>
  <c r="G82" i="115"/>
  <c r="G185" i="115" s="1"/>
  <c r="G81" i="115"/>
  <c r="G184" i="115" s="1"/>
  <c r="G80" i="115"/>
  <c r="G597" i="115" s="1"/>
  <c r="G79" i="115"/>
  <c r="G285" i="115" s="1"/>
  <c r="G78" i="115"/>
  <c r="G387" i="115" s="1"/>
  <c r="G77" i="115"/>
  <c r="G76" i="115"/>
  <c r="G75" i="115"/>
  <c r="G74" i="115"/>
  <c r="G280" i="115" s="1"/>
  <c r="G73" i="115"/>
  <c r="G487" i="115" s="1"/>
  <c r="G72" i="115"/>
  <c r="G278" i="115" s="1"/>
  <c r="G71" i="115"/>
  <c r="G277" i="115" s="1"/>
  <c r="G70" i="115"/>
  <c r="G276" i="115" s="1"/>
  <c r="G69" i="115"/>
  <c r="G68" i="115"/>
  <c r="G377" i="115" s="1"/>
  <c r="G67" i="115"/>
  <c r="G481" i="115" s="1"/>
  <c r="G66" i="115"/>
  <c r="G169" i="115" s="1"/>
  <c r="G65" i="115"/>
  <c r="G64" i="115"/>
  <c r="G63" i="115"/>
  <c r="G683" i="115" s="1"/>
  <c r="G62" i="115"/>
  <c r="G682" i="115" s="1"/>
  <c r="G61" i="115"/>
  <c r="G475" i="115" s="1"/>
  <c r="G60" i="115"/>
  <c r="G59" i="115"/>
  <c r="G58" i="115"/>
  <c r="G367" i="115" s="1"/>
  <c r="G57" i="115"/>
  <c r="G56" i="115"/>
  <c r="G365" i="115" s="1"/>
  <c r="G55" i="115"/>
  <c r="G675" i="115" s="1"/>
  <c r="G54" i="115"/>
  <c r="G363" i="115" s="1"/>
  <c r="G53" i="115"/>
  <c r="G52" i="115"/>
  <c r="G672" i="115" s="1"/>
  <c r="G51" i="115"/>
  <c r="G154" i="115" s="1"/>
  <c r="G50" i="115"/>
  <c r="G153" i="115" s="1"/>
  <c r="G49" i="115"/>
  <c r="G255" i="115" s="1"/>
  <c r="G48" i="115"/>
  <c r="G47" i="115"/>
  <c r="G667" i="115" s="1"/>
  <c r="G46" i="115"/>
  <c r="G149" i="115" s="1"/>
  <c r="G45" i="115"/>
  <c r="G459" i="115" s="1"/>
  <c r="G44" i="115"/>
  <c r="G664" i="115" s="1"/>
  <c r="G43" i="115"/>
  <c r="G352" i="115" s="1"/>
  <c r="G42" i="115"/>
  <c r="G145" i="115" s="1"/>
  <c r="G41" i="115"/>
  <c r="G144" i="115" s="1"/>
  <c r="G40" i="115"/>
  <c r="G39" i="115"/>
  <c r="G38" i="115"/>
  <c r="G555" i="115" s="1"/>
  <c r="G37" i="115"/>
  <c r="G451" i="115" s="1"/>
  <c r="G36" i="115"/>
  <c r="G242" i="115" s="1"/>
  <c r="G35" i="115"/>
  <c r="G449" i="115" s="1"/>
  <c r="G34" i="115"/>
  <c r="G33" i="115"/>
  <c r="G136" i="115" s="1"/>
  <c r="G32" i="115"/>
  <c r="G31" i="115"/>
  <c r="G651" i="115" s="1"/>
  <c r="G30" i="115"/>
  <c r="G547" i="115" s="1"/>
  <c r="G29" i="115"/>
  <c r="G235" i="115" s="1"/>
  <c r="G28" i="115"/>
  <c r="G234" i="115" s="1"/>
  <c r="G27" i="115"/>
  <c r="G130" i="115" s="1"/>
  <c r="G26" i="115"/>
  <c r="G440" i="115" s="1"/>
  <c r="G25" i="115"/>
  <c r="G439" i="115" s="1"/>
  <c r="G24" i="115"/>
  <c r="G230" i="115" s="1"/>
  <c r="G23" i="115"/>
  <c r="G643" i="115" s="1"/>
  <c r="G22" i="115"/>
  <c r="G125" i="115" s="1"/>
  <c r="G21" i="115"/>
  <c r="G641" i="115" s="1"/>
  <c r="G20" i="115"/>
  <c r="G19" i="115"/>
  <c r="G639" i="115" s="1"/>
  <c r="G18" i="115"/>
  <c r="G327" i="115" s="1"/>
  <c r="G17" i="115"/>
  <c r="G637" i="115" s="1"/>
  <c r="G16" i="115"/>
  <c r="G636" i="115" s="1"/>
  <c r="G15" i="115"/>
  <c r="G118" i="115" s="1"/>
  <c r="G14" i="115"/>
  <c r="G428" i="115" s="1"/>
  <c r="G13" i="115"/>
  <c r="G116" i="115" s="1"/>
  <c r="G12" i="115"/>
  <c r="G115" i="115" s="1"/>
  <c r="G11" i="115"/>
  <c r="G43" i="107"/>
  <c r="G40" i="107"/>
  <c r="G36" i="107"/>
  <c r="G31" i="107"/>
  <c r="G29" i="107" s="1"/>
  <c r="G313" i="115"/>
  <c r="G256" i="115"/>
  <c r="D35" i="121"/>
  <c r="D32" i="121"/>
  <c r="D1" i="118"/>
  <c r="N36" i="112"/>
  <c r="M268" i="121"/>
  <c r="E102" i="56"/>
  <c r="E100" i="56"/>
  <c r="E99" i="56"/>
  <c r="E97" i="56"/>
  <c r="G90" i="107"/>
  <c r="G88" i="107" s="1"/>
  <c r="G107" i="107"/>
  <c r="G81" i="107"/>
  <c r="C8" i="112"/>
  <c r="E42" i="112" s="1"/>
  <c r="F274" i="121" s="1"/>
  <c r="I51" i="112"/>
  <c r="C50" i="112"/>
  <c r="C49" i="112"/>
  <c r="C48" i="112"/>
  <c r="E24" i="112"/>
  <c r="M24" i="112" s="1"/>
  <c r="L260" i="121" s="1"/>
  <c r="N24" i="112"/>
  <c r="M260" i="121" s="1"/>
  <c r="F36" i="112"/>
  <c r="J51" i="112"/>
  <c r="J54" i="112" s="1"/>
  <c r="K277" i="121" s="1"/>
  <c r="E51" i="112"/>
  <c r="F51" i="112"/>
  <c r="F52" i="112"/>
  <c r="G275" i="121"/>
  <c r="D51" i="112"/>
  <c r="F110" i="115"/>
  <c r="F419" i="115" s="1"/>
  <c r="E110" i="115"/>
  <c r="E316" i="115" s="1"/>
  <c r="D110" i="115"/>
  <c r="C110" i="115"/>
  <c r="C419" i="115" s="1"/>
  <c r="F109" i="115"/>
  <c r="F523" i="115" s="1"/>
  <c r="E109" i="115"/>
  <c r="D109" i="115"/>
  <c r="D729" i="115" s="1"/>
  <c r="C109" i="115"/>
  <c r="C626" i="115" s="1"/>
  <c r="F108" i="115"/>
  <c r="F728" i="115" s="1"/>
  <c r="E108" i="115"/>
  <c r="D108" i="115"/>
  <c r="D728" i="115" s="1"/>
  <c r="C108" i="115"/>
  <c r="F107" i="115"/>
  <c r="F416" i="115" s="1"/>
  <c r="E107" i="115"/>
  <c r="D107" i="115"/>
  <c r="D521" i="115" s="1"/>
  <c r="C107" i="115"/>
  <c r="C416" i="115" s="1"/>
  <c r="F106" i="115"/>
  <c r="F623" i="115" s="1"/>
  <c r="E106" i="115"/>
  <c r="E312" i="115" s="1"/>
  <c r="D106" i="115"/>
  <c r="D312" i="115" s="1"/>
  <c r="C106" i="115"/>
  <c r="F105" i="115"/>
  <c r="F311" i="115" s="1"/>
  <c r="E105" i="115"/>
  <c r="D105" i="115"/>
  <c r="D725" i="115" s="1"/>
  <c r="C105" i="115"/>
  <c r="C622" i="115" s="1"/>
  <c r="F104" i="115"/>
  <c r="F413" i="115" s="1"/>
  <c r="E104" i="115"/>
  <c r="E310" i="115" s="1"/>
  <c r="D104" i="115"/>
  <c r="D518" i="115" s="1"/>
  <c r="C104" i="115"/>
  <c r="F103" i="115"/>
  <c r="E103" i="115"/>
  <c r="E309" i="115" s="1"/>
  <c r="D103" i="115"/>
  <c r="D620" i="115" s="1"/>
  <c r="C103" i="115"/>
  <c r="C517" i="115" s="1"/>
  <c r="F102" i="115"/>
  <c r="F516" i="115" s="1"/>
  <c r="E102" i="115"/>
  <c r="D102" i="115"/>
  <c r="D516" i="115" s="1"/>
  <c r="C102" i="115"/>
  <c r="F101" i="115"/>
  <c r="F204" i="115" s="1"/>
  <c r="E101" i="115"/>
  <c r="E410" i="115" s="1"/>
  <c r="D101" i="115"/>
  <c r="D307" i="115" s="1"/>
  <c r="C101" i="115"/>
  <c r="C618" i="115" s="1"/>
  <c r="F100" i="115"/>
  <c r="F409" i="115" s="1"/>
  <c r="E100" i="115"/>
  <c r="E514" i="115" s="1"/>
  <c r="D100" i="115"/>
  <c r="D306" i="115" s="1"/>
  <c r="C100" i="115"/>
  <c r="F99" i="115"/>
  <c r="F719" i="115" s="1"/>
  <c r="E99" i="115"/>
  <c r="E408" i="115" s="1"/>
  <c r="D99" i="115"/>
  <c r="D408" i="115" s="1"/>
  <c r="C99" i="115"/>
  <c r="C616" i="115" s="1"/>
  <c r="F98" i="115"/>
  <c r="E98" i="115"/>
  <c r="E304" i="115" s="1"/>
  <c r="D98" i="115"/>
  <c r="D304" i="115" s="1"/>
  <c r="C98" i="115"/>
  <c r="F97" i="115"/>
  <c r="E97" i="115"/>
  <c r="E303" i="115" s="1"/>
  <c r="D97" i="115"/>
  <c r="D406" i="115" s="1"/>
  <c r="C97" i="115"/>
  <c r="C614" i="115" s="1"/>
  <c r="F96" i="115"/>
  <c r="F199" i="115" s="1"/>
  <c r="E96" i="115"/>
  <c r="E199" i="115" s="1"/>
  <c r="D96" i="115"/>
  <c r="D302" i="115" s="1"/>
  <c r="C96" i="115"/>
  <c r="F95" i="115"/>
  <c r="F612" i="115" s="1"/>
  <c r="E95" i="115"/>
  <c r="E404" i="115" s="1"/>
  <c r="D95" i="115"/>
  <c r="D612" i="115" s="1"/>
  <c r="C95" i="115"/>
  <c r="C404" i="115" s="1"/>
  <c r="F94" i="115"/>
  <c r="E94" i="115"/>
  <c r="E403" i="115" s="1"/>
  <c r="D94" i="115"/>
  <c r="D300" i="115" s="1"/>
  <c r="C94" i="115"/>
  <c r="F93" i="115"/>
  <c r="E93" i="115"/>
  <c r="E610" i="115" s="1"/>
  <c r="D93" i="115"/>
  <c r="D507" i="115" s="1"/>
  <c r="C93" i="115"/>
  <c r="C610" i="115" s="1"/>
  <c r="F92" i="115"/>
  <c r="F195" i="115" s="1"/>
  <c r="E92" i="115"/>
  <c r="E298" i="115" s="1"/>
  <c r="D92" i="115"/>
  <c r="D195" i="115" s="1"/>
  <c r="C92" i="115"/>
  <c r="F91" i="115"/>
  <c r="F194" i="115" s="1"/>
  <c r="E91" i="115"/>
  <c r="E505" i="115" s="1"/>
  <c r="D91" i="115"/>
  <c r="D297" i="115" s="1"/>
  <c r="C91" i="115"/>
  <c r="C608" i="115" s="1"/>
  <c r="F90" i="115"/>
  <c r="F296" i="115" s="1"/>
  <c r="E90" i="115"/>
  <c r="E504" i="115" s="1"/>
  <c r="D90" i="115"/>
  <c r="C90" i="115"/>
  <c r="F89" i="115"/>
  <c r="F503" i="115" s="1"/>
  <c r="E89" i="115"/>
  <c r="E709" i="115" s="1"/>
  <c r="D89" i="115"/>
  <c r="D709" i="115" s="1"/>
  <c r="C89" i="115"/>
  <c r="C398" i="115" s="1"/>
  <c r="F88" i="115"/>
  <c r="F605" i="115" s="1"/>
  <c r="E88" i="115"/>
  <c r="D88" i="115"/>
  <c r="D191" i="115" s="1"/>
  <c r="C88" i="115"/>
  <c r="F87" i="115"/>
  <c r="F604" i="115" s="1"/>
  <c r="E87" i="115"/>
  <c r="E293" i="115" s="1"/>
  <c r="D87" i="115"/>
  <c r="D707" i="115" s="1"/>
  <c r="C87" i="115"/>
  <c r="C293" i="115" s="1"/>
  <c r="F86" i="115"/>
  <c r="F292" i="115" s="1"/>
  <c r="E86" i="115"/>
  <c r="D86" i="115"/>
  <c r="D395" i="115" s="1"/>
  <c r="C86" i="115"/>
  <c r="C395" i="115" s="1"/>
  <c r="F85" i="115"/>
  <c r="F602" i="115" s="1"/>
  <c r="E85" i="115"/>
  <c r="E499" i="115" s="1"/>
  <c r="D85" i="115"/>
  <c r="D291" i="115" s="1"/>
  <c r="C85" i="115"/>
  <c r="C705" i="115" s="1"/>
  <c r="F84" i="115"/>
  <c r="F601" i="115" s="1"/>
  <c r="E84" i="115"/>
  <c r="E290" i="115" s="1"/>
  <c r="D84" i="115"/>
  <c r="D498" i="115" s="1"/>
  <c r="C84" i="115"/>
  <c r="C393" i="115" s="1"/>
  <c r="F83" i="115"/>
  <c r="F289" i="115" s="1"/>
  <c r="E83" i="115"/>
  <c r="E600" i="115" s="1"/>
  <c r="D83" i="115"/>
  <c r="D186" i="115" s="1"/>
  <c r="C83" i="115"/>
  <c r="F82" i="115"/>
  <c r="E82" i="115"/>
  <c r="E702" i="115" s="1"/>
  <c r="D82" i="115"/>
  <c r="D185" i="115" s="1"/>
  <c r="C82" i="115"/>
  <c r="C702" i="115" s="1"/>
  <c r="F81" i="115"/>
  <c r="F598" i="115" s="1"/>
  <c r="E81" i="115"/>
  <c r="E495" i="115" s="1"/>
  <c r="D81" i="115"/>
  <c r="C81" i="115"/>
  <c r="C495" i="115" s="1"/>
  <c r="F80" i="115"/>
  <c r="F389" i="115" s="1"/>
  <c r="E80" i="115"/>
  <c r="E389" i="115" s="1"/>
  <c r="D80" i="115"/>
  <c r="C80" i="115"/>
  <c r="F79" i="115"/>
  <c r="F493" i="115" s="1"/>
  <c r="E79" i="115"/>
  <c r="D79" i="115"/>
  <c r="D182" i="115" s="1"/>
  <c r="C79" i="115"/>
  <c r="C493" i="115" s="1"/>
  <c r="F78" i="115"/>
  <c r="F387" i="115" s="1"/>
  <c r="E78" i="115"/>
  <c r="E387" i="115" s="1"/>
  <c r="D78" i="115"/>
  <c r="D492" i="115" s="1"/>
  <c r="C78" i="115"/>
  <c r="C492" i="115" s="1"/>
  <c r="F77" i="115"/>
  <c r="F386" i="115" s="1"/>
  <c r="E77" i="115"/>
  <c r="D77" i="115"/>
  <c r="D386" i="115" s="1"/>
  <c r="C77" i="115"/>
  <c r="C283" i="115" s="1"/>
  <c r="F76" i="115"/>
  <c r="F490" i="115" s="1"/>
  <c r="E76" i="115"/>
  <c r="E385" i="115" s="1"/>
  <c r="D76" i="115"/>
  <c r="C76" i="115"/>
  <c r="C490" i="115" s="1"/>
  <c r="F75" i="115"/>
  <c r="E75" i="115"/>
  <c r="E281" i="115" s="1"/>
  <c r="D75" i="115"/>
  <c r="D384" i="115" s="1"/>
  <c r="C75" i="115"/>
  <c r="C178" i="115" s="1"/>
  <c r="F74" i="115"/>
  <c r="F694" i="115" s="1"/>
  <c r="E74" i="115"/>
  <c r="E488" i="115" s="1"/>
  <c r="D74" i="115"/>
  <c r="C74" i="115"/>
  <c r="C694" i="115" s="1"/>
  <c r="F73" i="115"/>
  <c r="F590" i="115" s="1"/>
  <c r="E73" i="115"/>
  <c r="E279" i="115" s="1"/>
  <c r="D73" i="115"/>
  <c r="D279" i="115" s="1"/>
  <c r="C73" i="115"/>
  <c r="C382" i="115" s="1"/>
  <c r="F72" i="115"/>
  <c r="F381" i="115" s="1"/>
  <c r="E72" i="115"/>
  <c r="E381" i="115" s="1"/>
  <c r="D72" i="115"/>
  <c r="D278" i="115" s="1"/>
  <c r="C72" i="115"/>
  <c r="C381" i="115" s="1"/>
  <c r="F71" i="115"/>
  <c r="F277" i="115" s="1"/>
  <c r="E71" i="115"/>
  <c r="E174" i="115" s="1"/>
  <c r="D71" i="115"/>
  <c r="D380" i="115" s="1"/>
  <c r="C71" i="115"/>
  <c r="C485" i="115" s="1"/>
  <c r="F70" i="115"/>
  <c r="F276" i="115" s="1"/>
  <c r="E70" i="115"/>
  <c r="E276" i="115" s="1"/>
  <c r="D70" i="115"/>
  <c r="D379" i="115" s="1"/>
  <c r="C70" i="115"/>
  <c r="C173" i="115" s="1"/>
  <c r="F69" i="115"/>
  <c r="F586" i="115" s="1"/>
  <c r="E69" i="115"/>
  <c r="E483" i="115" s="1"/>
  <c r="D69" i="115"/>
  <c r="D172" i="115" s="1"/>
  <c r="C69" i="115"/>
  <c r="C689" i="115" s="1"/>
  <c r="F68" i="115"/>
  <c r="F274" i="115" s="1"/>
  <c r="E68" i="115"/>
  <c r="D68" i="115"/>
  <c r="D585" i="115" s="1"/>
  <c r="C68" i="115"/>
  <c r="C171" i="115" s="1"/>
  <c r="F67" i="115"/>
  <c r="F170" i="115" s="1"/>
  <c r="E67" i="115"/>
  <c r="E170" i="115" s="1"/>
  <c r="D67" i="115"/>
  <c r="C67" i="115"/>
  <c r="C687" i="115" s="1"/>
  <c r="F66" i="115"/>
  <c r="E66" i="115"/>
  <c r="E169" i="115" s="1"/>
  <c r="D66" i="115"/>
  <c r="D272" i="115" s="1"/>
  <c r="C66" i="115"/>
  <c r="C272" i="115" s="1"/>
  <c r="F65" i="115"/>
  <c r="F168" i="115" s="1"/>
  <c r="E65" i="115"/>
  <c r="D65" i="115"/>
  <c r="D168" i="115" s="1"/>
  <c r="C65" i="115"/>
  <c r="C168" i="115" s="1"/>
  <c r="F64" i="115"/>
  <c r="F270" i="115" s="1"/>
  <c r="E64" i="115"/>
  <c r="E167" i="115" s="1"/>
  <c r="D64" i="115"/>
  <c r="D684" i="115" s="1"/>
  <c r="C64" i="115"/>
  <c r="C684" i="115" s="1"/>
  <c r="F63" i="115"/>
  <c r="F166" i="115" s="1"/>
  <c r="E63" i="115"/>
  <c r="E166" i="115" s="1"/>
  <c r="D63" i="115"/>
  <c r="D166" i="115" s="1"/>
  <c r="C63" i="115"/>
  <c r="C580" i="115" s="1"/>
  <c r="F62" i="115"/>
  <c r="F682" i="115" s="1"/>
  <c r="E62" i="115"/>
  <c r="E165" i="115" s="1"/>
  <c r="D62" i="115"/>
  <c r="C62" i="115"/>
  <c r="F61" i="115"/>
  <c r="F475" i="115" s="1"/>
  <c r="E61" i="115"/>
  <c r="D61" i="115"/>
  <c r="D370" i="115" s="1"/>
  <c r="C61" i="115"/>
  <c r="F60" i="115"/>
  <c r="F369" i="115" s="1"/>
  <c r="E60" i="115"/>
  <c r="E680" i="115" s="1"/>
  <c r="D60" i="115"/>
  <c r="D163" i="115" s="1"/>
  <c r="C60" i="115"/>
  <c r="F59" i="115"/>
  <c r="F473" i="115" s="1"/>
  <c r="E59" i="115"/>
  <c r="E368" i="115" s="1"/>
  <c r="D59" i="115"/>
  <c r="D679" i="115" s="1"/>
  <c r="C59" i="115"/>
  <c r="F58" i="115"/>
  <c r="F575" i="115" s="1"/>
  <c r="E58" i="115"/>
  <c r="E678" i="115" s="1"/>
  <c r="D58" i="115"/>
  <c r="C58" i="115"/>
  <c r="C678" i="115" s="1"/>
  <c r="F57" i="115"/>
  <c r="F160" i="115" s="1"/>
  <c r="E57" i="115"/>
  <c r="E366" i="115" s="1"/>
  <c r="D57" i="115"/>
  <c r="D471" i="115" s="1"/>
  <c r="C57" i="115"/>
  <c r="C471" i="115" s="1"/>
  <c r="F56" i="115"/>
  <c r="E56" i="115"/>
  <c r="E573" i="115" s="1"/>
  <c r="D56" i="115"/>
  <c r="C56" i="115"/>
  <c r="F55" i="115"/>
  <c r="F469" i="115" s="1"/>
  <c r="E55" i="115"/>
  <c r="E469" i="115" s="1"/>
  <c r="D55" i="115"/>
  <c r="D158" i="115" s="1"/>
  <c r="C55" i="115"/>
  <c r="F54" i="115"/>
  <c r="F260" i="115" s="1"/>
  <c r="E54" i="115"/>
  <c r="E260" i="115" s="1"/>
  <c r="D54" i="115"/>
  <c r="D571" i="115" s="1"/>
  <c r="C54" i="115"/>
  <c r="C260" i="115" s="1"/>
  <c r="F53" i="115"/>
  <c r="F570" i="115" s="1"/>
  <c r="E53" i="115"/>
  <c r="E362" i="115" s="1"/>
  <c r="D53" i="115"/>
  <c r="C53" i="115"/>
  <c r="F52" i="115"/>
  <c r="F258" i="115" s="1"/>
  <c r="E52" i="115"/>
  <c r="E361" i="115" s="1"/>
  <c r="D52" i="115"/>
  <c r="D672" i="115" s="1"/>
  <c r="C52" i="115"/>
  <c r="C155" i="115" s="1"/>
  <c r="F51" i="115"/>
  <c r="F257" i="115" s="1"/>
  <c r="E51" i="115"/>
  <c r="E465" i="115" s="1"/>
  <c r="D51" i="115"/>
  <c r="D360" i="115" s="1"/>
  <c r="C51" i="115"/>
  <c r="F50" i="115"/>
  <c r="F359" i="115" s="1"/>
  <c r="E50" i="115"/>
  <c r="D50" i="115"/>
  <c r="C50" i="115"/>
  <c r="C670" i="115" s="1"/>
  <c r="F49" i="115"/>
  <c r="F255" i="115" s="1"/>
  <c r="E49" i="115"/>
  <c r="E255" i="115" s="1"/>
  <c r="D49" i="115"/>
  <c r="C49" i="115"/>
  <c r="F48" i="115"/>
  <c r="F668" i="115" s="1"/>
  <c r="E48" i="115"/>
  <c r="E565" i="115" s="1"/>
  <c r="D48" i="115"/>
  <c r="D151" i="115" s="1"/>
  <c r="C48" i="115"/>
  <c r="C357" i="115" s="1"/>
  <c r="F47" i="115"/>
  <c r="F461" i="115" s="1"/>
  <c r="E47" i="115"/>
  <c r="E667" i="115" s="1"/>
  <c r="D47" i="115"/>
  <c r="D150" i="115" s="1"/>
  <c r="C47" i="115"/>
  <c r="C150" i="115" s="1"/>
  <c r="F46" i="115"/>
  <c r="F252" i="115" s="1"/>
  <c r="E46" i="115"/>
  <c r="E563" i="115" s="1"/>
  <c r="D46" i="115"/>
  <c r="C46" i="115"/>
  <c r="C149" i="115" s="1"/>
  <c r="F45" i="115"/>
  <c r="F148" i="115" s="1"/>
  <c r="E45" i="115"/>
  <c r="D45" i="115"/>
  <c r="C45" i="115"/>
  <c r="F44" i="115"/>
  <c r="F458" i="115" s="1"/>
  <c r="E44" i="115"/>
  <c r="E561" i="115" s="1"/>
  <c r="D44" i="115"/>
  <c r="D147" i="115" s="1"/>
  <c r="C44" i="115"/>
  <c r="C664" i="115" s="1"/>
  <c r="F43" i="115"/>
  <c r="F146" i="115" s="1"/>
  <c r="E43" i="115"/>
  <c r="D43" i="115"/>
  <c r="D457" i="115" s="1"/>
  <c r="C43" i="115"/>
  <c r="C457" i="115" s="1"/>
  <c r="F42" i="115"/>
  <c r="E42" i="115"/>
  <c r="D42" i="115"/>
  <c r="C42" i="115"/>
  <c r="C145" i="115" s="1"/>
  <c r="F41" i="115"/>
  <c r="F558" i="115" s="1"/>
  <c r="E41" i="115"/>
  <c r="E350" i="115" s="1"/>
  <c r="D41" i="115"/>
  <c r="D247" i="115" s="1"/>
  <c r="C41" i="115"/>
  <c r="F40" i="115"/>
  <c r="F349" i="115" s="1"/>
  <c r="E40" i="115"/>
  <c r="D40" i="115"/>
  <c r="D246" i="115" s="1"/>
  <c r="C40" i="115"/>
  <c r="C349" i="115" s="1"/>
  <c r="F39" i="115"/>
  <c r="F348" i="115" s="1"/>
  <c r="E39" i="115"/>
  <c r="D39" i="115"/>
  <c r="D556" i="115" s="1"/>
  <c r="C39" i="115"/>
  <c r="C659" i="115" s="1"/>
  <c r="F38" i="115"/>
  <c r="F244" i="115" s="1"/>
  <c r="E38" i="115"/>
  <c r="D38" i="115"/>
  <c r="D555" i="115" s="1"/>
  <c r="C38" i="115"/>
  <c r="C452" i="115" s="1"/>
  <c r="F37" i="115"/>
  <c r="F657" i="115" s="1"/>
  <c r="E37" i="115"/>
  <c r="D37" i="115"/>
  <c r="C37" i="115"/>
  <c r="C243" i="115" s="1"/>
  <c r="F36" i="115"/>
  <c r="F345" i="115" s="1"/>
  <c r="E36" i="115"/>
  <c r="D36" i="115"/>
  <c r="C36" i="115"/>
  <c r="C139" i="115" s="1"/>
  <c r="F35" i="115"/>
  <c r="F449" i="115" s="1"/>
  <c r="E35" i="115"/>
  <c r="D35" i="115"/>
  <c r="C35" i="115"/>
  <c r="F34" i="115"/>
  <c r="E34" i="115"/>
  <c r="D34" i="115"/>
  <c r="C34" i="115"/>
  <c r="C240" i="115" s="1"/>
  <c r="F33" i="115"/>
  <c r="F550" i="115" s="1"/>
  <c r="E33" i="115"/>
  <c r="D33" i="115"/>
  <c r="D342" i="115" s="1"/>
  <c r="C33" i="115"/>
  <c r="C136" i="115" s="1"/>
  <c r="F32" i="115"/>
  <c r="F238" i="115" s="1"/>
  <c r="E32" i="115"/>
  <c r="D32" i="115"/>
  <c r="D446" i="115" s="1"/>
  <c r="C32" i="115"/>
  <c r="C135" i="115" s="1"/>
  <c r="F31" i="115"/>
  <c r="F651" i="115" s="1"/>
  <c r="E31" i="115"/>
  <c r="D31" i="115"/>
  <c r="D134" i="115" s="1"/>
  <c r="C31" i="115"/>
  <c r="C548" i="115" s="1"/>
  <c r="F30" i="115"/>
  <c r="F133" i="115" s="1"/>
  <c r="E30" i="115"/>
  <c r="D30" i="115"/>
  <c r="D236" i="115" s="1"/>
  <c r="C30" i="115"/>
  <c r="C339" i="115" s="1"/>
  <c r="F29" i="115"/>
  <c r="F649" i="115" s="1"/>
  <c r="E29" i="115"/>
  <c r="D29" i="115"/>
  <c r="D132" i="115" s="1"/>
  <c r="C29" i="115"/>
  <c r="C546" i="115" s="1"/>
  <c r="F28" i="115"/>
  <c r="E28" i="115"/>
  <c r="D28" i="115"/>
  <c r="C28" i="115"/>
  <c r="C131" i="115" s="1"/>
  <c r="F27" i="115"/>
  <c r="F233" i="115" s="1"/>
  <c r="E27" i="115"/>
  <c r="E233" i="115" s="1"/>
  <c r="D27" i="115"/>
  <c r="D647" i="115" s="1"/>
  <c r="C27" i="115"/>
  <c r="C544" i="115" s="1"/>
  <c r="F26" i="115"/>
  <c r="F543" i="115" s="1"/>
  <c r="E26" i="115"/>
  <c r="D26" i="115"/>
  <c r="C26" i="115"/>
  <c r="C335" i="115" s="1"/>
  <c r="F25" i="115"/>
  <c r="F542" i="115" s="1"/>
  <c r="E25" i="115"/>
  <c r="D25" i="115"/>
  <c r="D231" i="115" s="1"/>
  <c r="C25" i="115"/>
  <c r="C334" i="115" s="1"/>
  <c r="F24" i="115"/>
  <c r="F333" i="115" s="1"/>
  <c r="E24" i="115"/>
  <c r="E438" i="115" s="1"/>
  <c r="D24" i="115"/>
  <c r="C24" i="115"/>
  <c r="C127" i="115" s="1"/>
  <c r="F23" i="115"/>
  <c r="F437" i="115" s="1"/>
  <c r="E23" i="115"/>
  <c r="D23" i="115"/>
  <c r="D126" i="115" s="1"/>
  <c r="C23" i="115"/>
  <c r="C643" i="115" s="1"/>
  <c r="F22" i="115"/>
  <c r="E22" i="115"/>
  <c r="E539" i="115" s="1"/>
  <c r="D22" i="115"/>
  <c r="C22" i="115"/>
  <c r="C436" i="115" s="1"/>
  <c r="F21" i="115"/>
  <c r="F330" i="115" s="1"/>
  <c r="E21" i="115"/>
  <c r="E227" i="115" s="1"/>
  <c r="D21" i="115"/>
  <c r="D330" i="115" s="1"/>
  <c r="C21" i="115"/>
  <c r="F20" i="115"/>
  <c r="E20" i="115"/>
  <c r="D20" i="115"/>
  <c r="C20" i="115"/>
  <c r="C537" i="115" s="1"/>
  <c r="F19" i="115"/>
  <c r="F433" i="115" s="1"/>
  <c r="E19" i="115"/>
  <c r="D19" i="115"/>
  <c r="D328" i="115" s="1"/>
  <c r="C19" i="115"/>
  <c r="C639" i="115" s="1"/>
  <c r="F18" i="115"/>
  <c r="E18" i="115"/>
  <c r="D18" i="115"/>
  <c r="C18" i="115"/>
  <c r="C224" i="115" s="1"/>
  <c r="F17" i="115"/>
  <c r="F120" i="115" s="1"/>
  <c r="E17" i="115"/>
  <c r="D17" i="115"/>
  <c r="C17" i="115"/>
  <c r="C431" i="115" s="1"/>
  <c r="F16" i="115"/>
  <c r="E16" i="115"/>
  <c r="E636" i="115" s="1"/>
  <c r="D16" i="115"/>
  <c r="C16" i="115"/>
  <c r="C430" i="115" s="1"/>
  <c r="F15" i="115"/>
  <c r="F324" i="115" s="1"/>
  <c r="E15" i="115"/>
  <c r="D15" i="115"/>
  <c r="C15" i="115"/>
  <c r="C221" i="115" s="1"/>
  <c r="F14" i="115"/>
  <c r="E14" i="115"/>
  <c r="E634" i="115" s="1"/>
  <c r="D14" i="115"/>
  <c r="C14" i="115"/>
  <c r="C634" i="115" s="1"/>
  <c r="F13" i="115"/>
  <c r="F322" i="115" s="1"/>
  <c r="E13" i="115"/>
  <c r="D13" i="115"/>
  <c r="C13" i="115"/>
  <c r="C116" i="115" s="1"/>
  <c r="F12" i="115"/>
  <c r="F529" i="115" s="1"/>
  <c r="E12" i="115"/>
  <c r="D12" i="115"/>
  <c r="D426" i="115" s="1"/>
  <c r="C12" i="115"/>
  <c r="C426" i="115" s="1"/>
  <c r="F11" i="115"/>
  <c r="F320" i="115" s="1"/>
  <c r="E11" i="115"/>
  <c r="E631" i="115" s="1"/>
  <c r="D11" i="115"/>
  <c r="C11" i="115"/>
  <c r="C217" i="115" s="1"/>
  <c r="H1" i="115"/>
  <c r="E20" i="107"/>
  <c r="E19" i="107"/>
  <c r="E18" i="107"/>
  <c r="E16" i="107"/>
  <c r="E15" i="107"/>
  <c r="E14" i="107"/>
  <c r="E13" i="107"/>
  <c r="E10" i="107"/>
  <c r="B20" i="107"/>
  <c r="B19" i="107"/>
  <c r="B18" i="107"/>
  <c r="B17" i="107"/>
  <c r="B16" i="107"/>
  <c r="B15" i="107"/>
  <c r="B14" i="107"/>
  <c r="B13" i="107"/>
  <c r="B12" i="107"/>
  <c r="F730" i="115"/>
  <c r="B730" i="115"/>
  <c r="B729" i="115"/>
  <c r="B728" i="115"/>
  <c r="B727" i="115"/>
  <c r="B726" i="115"/>
  <c r="B725" i="115"/>
  <c r="B724" i="115"/>
  <c r="B723" i="115"/>
  <c r="B722" i="115"/>
  <c r="B721" i="115"/>
  <c r="B720" i="115"/>
  <c r="B719" i="115"/>
  <c r="B718" i="115"/>
  <c r="E717" i="115"/>
  <c r="B717" i="115"/>
  <c r="B716" i="115"/>
  <c r="B715" i="115"/>
  <c r="B714" i="115"/>
  <c r="B713" i="115"/>
  <c r="B712" i="115"/>
  <c r="B711" i="115"/>
  <c r="B710" i="115"/>
  <c r="B709" i="115"/>
  <c r="B708" i="115"/>
  <c r="B707" i="115"/>
  <c r="B706" i="115"/>
  <c r="B705" i="115"/>
  <c r="B704" i="115"/>
  <c r="E703" i="115"/>
  <c r="B703" i="115"/>
  <c r="B702" i="115"/>
  <c r="B701" i="115"/>
  <c r="B700" i="115"/>
  <c r="B699" i="115"/>
  <c r="B698" i="115"/>
  <c r="B697" i="115"/>
  <c r="B696" i="115"/>
  <c r="B695" i="115"/>
  <c r="B694" i="115"/>
  <c r="B693" i="115"/>
  <c r="B692" i="115"/>
  <c r="B691" i="115"/>
  <c r="B690" i="115"/>
  <c r="B689" i="115"/>
  <c r="B688" i="115"/>
  <c r="B687" i="115"/>
  <c r="B686" i="115"/>
  <c r="B685" i="115"/>
  <c r="B684" i="115"/>
  <c r="B683" i="115"/>
  <c r="B682" i="115"/>
  <c r="B681" i="115"/>
  <c r="B680" i="115"/>
  <c r="B679" i="115"/>
  <c r="F678" i="115"/>
  <c r="B678" i="115"/>
  <c r="B677" i="115"/>
  <c r="B676" i="115"/>
  <c r="B675" i="115"/>
  <c r="B674" i="115"/>
  <c r="B673" i="115"/>
  <c r="B672" i="115"/>
  <c r="B671" i="115"/>
  <c r="B670" i="115"/>
  <c r="B669" i="115"/>
  <c r="B668" i="115"/>
  <c r="B667" i="115"/>
  <c r="B666" i="115"/>
  <c r="B665" i="115"/>
  <c r="B664" i="115"/>
  <c r="B663" i="115"/>
  <c r="B662" i="115"/>
  <c r="B661" i="115"/>
  <c r="B660" i="115"/>
  <c r="B659" i="115"/>
  <c r="B658" i="115"/>
  <c r="B657" i="115"/>
  <c r="B656" i="115"/>
  <c r="B655" i="115"/>
  <c r="B654" i="115"/>
  <c r="B653" i="115"/>
  <c r="B652" i="115"/>
  <c r="B651" i="115"/>
  <c r="B650" i="115"/>
  <c r="B649" i="115"/>
  <c r="B648" i="115"/>
  <c r="B647" i="115"/>
  <c r="B646" i="115"/>
  <c r="B645" i="115"/>
  <c r="B644" i="115"/>
  <c r="B643" i="115"/>
  <c r="B642" i="115"/>
  <c r="B641" i="115"/>
  <c r="B640" i="115"/>
  <c r="B639" i="115"/>
  <c r="B638" i="115"/>
  <c r="B637" i="115"/>
  <c r="B636" i="115"/>
  <c r="B635" i="115"/>
  <c r="B634" i="115"/>
  <c r="B633" i="115"/>
  <c r="B632" i="115"/>
  <c r="B631" i="115"/>
  <c r="ER630" i="115"/>
  <c r="EQ630" i="115"/>
  <c r="EP630" i="115"/>
  <c r="EO630" i="115"/>
  <c r="EN630" i="115"/>
  <c r="EM630" i="115"/>
  <c r="EL630" i="115"/>
  <c r="EK630" i="115"/>
  <c r="EJ630" i="115"/>
  <c r="EI630" i="115"/>
  <c r="EH630" i="115"/>
  <c r="EG630" i="115"/>
  <c r="EF630" i="115"/>
  <c r="EE630" i="115"/>
  <c r="ED630" i="115"/>
  <c r="EC630" i="115"/>
  <c r="EB630" i="115"/>
  <c r="EA630" i="115"/>
  <c r="DZ630" i="115"/>
  <c r="DY630" i="115"/>
  <c r="DX630" i="115"/>
  <c r="DW630" i="115"/>
  <c r="DV630" i="115"/>
  <c r="DU630" i="115"/>
  <c r="DT630" i="115"/>
  <c r="DS630" i="115"/>
  <c r="DR630" i="115"/>
  <c r="DQ630" i="115"/>
  <c r="DP630" i="115"/>
  <c r="DO630" i="115"/>
  <c r="DN630" i="115"/>
  <c r="DM630" i="115"/>
  <c r="DL630" i="115"/>
  <c r="DK630" i="115"/>
  <c r="DJ630" i="115"/>
  <c r="DI630" i="115"/>
  <c r="DH630" i="115"/>
  <c r="DG630" i="115"/>
  <c r="DF630" i="115"/>
  <c r="DE630" i="115"/>
  <c r="DD630" i="115"/>
  <c r="DC630" i="115"/>
  <c r="DB630" i="115"/>
  <c r="DA630" i="115"/>
  <c r="CZ630" i="115"/>
  <c r="CY630" i="115"/>
  <c r="CX630" i="115"/>
  <c r="CW630" i="115"/>
  <c r="CV630" i="115"/>
  <c r="CU630" i="115"/>
  <c r="CT630" i="115"/>
  <c r="CS630" i="115"/>
  <c r="CR630" i="115"/>
  <c r="CQ630" i="115"/>
  <c r="CP630" i="115"/>
  <c r="CO630" i="115"/>
  <c r="CN630" i="115"/>
  <c r="CM630" i="115"/>
  <c r="CL630" i="115"/>
  <c r="CK630" i="115"/>
  <c r="CJ630" i="115"/>
  <c r="CI630" i="115"/>
  <c r="CH630" i="115"/>
  <c r="CG630" i="115"/>
  <c r="CF630" i="115"/>
  <c r="CE630" i="115"/>
  <c r="CD630" i="115"/>
  <c r="CC630" i="115"/>
  <c r="CB630" i="115"/>
  <c r="CA630" i="115"/>
  <c r="BZ630" i="115"/>
  <c r="BY630" i="115"/>
  <c r="BX630" i="115"/>
  <c r="BW630" i="115"/>
  <c r="BV630" i="115"/>
  <c r="BU630" i="115"/>
  <c r="BT630" i="115"/>
  <c r="BS630" i="115"/>
  <c r="BR630" i="115"/>
  <c r="BQ630" i="115"/>
  <c r="BP630" i="115"/>
  <c r="BO630" i="115"/>
  <c r="BN630" i="115"/>
  <c r="BM630" i="115"/>
  <c r="BL630" i="115"/>
  <c r="BK630" i="115"/>
  <c r="BJ630" i="115"/>
  <c r="BI630" i="115"/>
  <c r="BH630" i="115"/>
  <c r="BG630" i="115"/>
  <c r="BF630" i="115"/>
  <c r="BE630" i="115"/>
  <c r="BD630" i="115"/>
  <c r="BC630" i="115"/>
  <c r="BB630" i="115"/>
  <c r="BA630" i="115"/>
  <c r="AZ630" i="115"/>
  <c r="AY630" i="115"/>
  <c r="AX630" i="115"/>
  <c r="AW630" i="115"/>
  <c r="AV630" i="115"/>
  <c r="AU630" i="115"/>
  <c r="AT630" i="115"/>
  <c r="AS630" i="115"/>
  <c r="AR630" i="115"/>
  <c r="AQ630" i="115"/>
  <c r="AP630" i="115"/>
  <c r="AO630" i="115"/>
  <c r="AN630" i="115"/>
  <c r="AM630" i="115"/>
  <c r="AL630" i="115"/>
  <c r="AK630" i="115"/>
  <c r="AJ630" i="115"/>
  <c r="AI630" i="115"/>
  <c r="AH630" i="115"/>
  <c r="AG630" i="115"/>
  <c r="AF630" i="115"/>
  <c r="AE630" i="115"/>
  <c r="AD630" i="115"/>
  <c r="AC630" i="115"/>
  <c r="AB630" i="115"/>
  <c r="AA630" i="115"/>
  <c r="Z630" i="115"/>
  <c r="Y630" i="115"/>
  <c r="X630" i="115"/>
  <c r="W630" i="115"/>
  <c r="V630" i="115"/>
  <c r="U630" i="115"/>
  <c r="T630" i="115"/>
  <c r="S630" i="115"/>
  <c r="R630" i="115"/>
  <c r="Q630" i="115"/>
  <c r="P630" i="115"/>
  <c r="O630" i="115"/>
  <c r="N630" i="115"/>
  <c r="M630" i="115"/>
  <c r="L630" i="115"/>
  <c r="K630" i="115"/>
  <c r="J630" i="115"/>
  <c r="I630" i="115"/>
  <c r="F621" i="115"/>
  <c r="E612" i="115"/>
  <c r="B528" i="115"/>
  <c r="ER527" i="115"/>
  <c r="EQ527" i="115"/>
  <c r="EP527" i="115"/>
  <c r="EO527" i="115"/>
  <c r="EN527" i="115"/>
  <c r="EM527" i="115"/>
  <c r="EL527" i="115"/>
  <c r="EK527" i="115"/>
  <c r="EJ527" i="115"/>
  <c r="EI527" i="115"/>
  <c r="EH527" i="115"/>
  <c r="EG527" i="115"/>
  <c r="EF527" i="115"/>
  <c r="EE527" i="115"/>
  <c r="ED527" i="115"/>
  <c r="EC527" i="115"/>
  <c r="EB527" i="115"/>
  <c r="EA527" i="115"/>
  <c r="DZ527" i="115"/>
  <c r="DY527" i="115"/>
  <c r="DX527" i="115"/>
  <c r="DW527" i="115"/>
  <c r="DV527" i="115"/>
  <c r="DU527" i="115"/>
  <c r="DT527" i="115"/>
  <c r="DS527" i="115"/>
  <c r="DR527" i="115"/>
  <c r="DQ527" i="115"/>
  <c r="DP527" i="115"/>
  <c r="DO527" i="115"/>
  <c r="DN527" i="115"/>
  <c r="DM527" i="115"/>
  <c r="DL527" i="115"/>
  <c r="DK527" i="115"/>
  <c r="DJ527" i="115"/>
  <c r="DI527" i="115"/>
  <c r="DH527" i="115"/>
  <c r="DG527" i="115"/>
  <c r="DF527" i="115"/>
  <c r="DE527" i="115"/>
  <c r="DD527" i="115"/>
  <c r="DC527" i="115"/>
  <c r="DB527" i="115"/>
  <c r="DA527" i="115"/>
  <c r="CZ527" i="115"/>
  <c r="CY527" i="115"/>
  <c r="CX527" i="115"/>
  <c r="CW527" i="115"/>
  <c r="CV527" i="115"/>
  <c r="CU527" i="115"/>
  <c r="CT527" i="115"/>
  <c r="CS527" i="115"/>
  <c r="CR527" i="115"/>
  <c r="CQ527" i="115"/>
  <c r="CP527" i="115"/>
  <c r="CO527" i="115"/>
  <c r="CN527" i="115"/>
  <c r="CM527" i="115"/>
  <c r="CL527" i="115"/>
  <c r="CK527" i="115"/>
  <c r="CJ527" i="115"/>
  <c r="CI527" i="115"/>
  <c r="CH527" i="115"/>
  <c r="CG527" i="115"/>
  <c r="CF527" i="115"/>
  <c r="CE527" i="115"/>
  <c r="CD527" i="115"/>
  <c r="CC527" i="115"/>
  <c r="CB527" i="115"/>
  <c r="CA527" i="115"/>
  <c r="BZ527" i="115"/>
  <c r="BY527" i="115"/>
  <c r="BX527" i="115"/>
  <c r="BW527" i="115"/>
  <c r="BV527" i="115"/>
  <c r="BU527" i="115"/>
  <c r="BT527" i="115"/>
  <c r="BS527" i="115"/>
  <c r="BR527" i="115"/>
  <c r="BQ527" i="115"/>
  <c r="BP527" i="115"/>
  <c r="BO527" i="115"/>
  <c r="BN527" i="115"/>
  <c r="BM527" i="115"/>
  <c r="BL527" i="115"/>
  <c r="BK527" i="115"/>
  <c r="BJ527" i="115"/>
  <c r="BI527" i="115"/>
  <c r="BH527" i="115"/>
  <c r="BG527" i="115"/>
  <c r="BF527" i="115"/>
  <c r="BE527" i="115"/>
  <c r="BD527" i="115"/>
  <c r="BC527" i="115"/>
  <c r="BB527" i="115"/>
  <c r="BA527" i="115"/>
  <c r="AZ527" i="115"/>
  <c r="AY527" i="115"/>
  <c r="AX527" i="115"/>
  <c r="AW527" i="115"/>
  <c r="AV527" i="115"/>
  <c r="AU527" i="115"/>
  <c r="AT527" i="115"/>
  <c r="AS527" i="115"/>
  <c r="AR527" i="115"/>
  <c r="AQ527" i="115"/>
  <c r="AP527" i="115"/>
  <c r="AO527" i="115"/>
  <c r="AN527" i="115"/>
  <c r="AM527" i="115"/>
  <c r="AL527" i="115"/>
  <c r="AK527" i="115"/>
  <c r="AJ527" i="115"/>
  <c r="AI527" i="115"/>
  <c r="AH527" i="115"/>
  <c r="AG527" i="115"/>
  <c r="AF527" i="115"/>
  <c r="AE527" i="115"/>
  <c r="AD527" i="115"/>
  <c r="AC527" i="115"/>
  <c r="AB527" i="115"/>
  <c r="AA527" i="115"/>
  <c r="Z527" i="115"/>
  <c r="Y527" i="115"/>
  <c r="X527" i="115"/>
  <c r="W527" i="115"/>
  <c r="V527" i="115"/>
  <c r="U527" i="115"/>
  <c r="T527" i="115"/>
  <c r="S527" i="115"/>
  <c r="R527" i="115"/>
  <c r="Q527" i="115"/>
  <c r="P527" i="115"/>
  <c r="O527" i="115"/>
  <c r="N527" i="115"/>
  <c r="M527" i="115"/>
  <c r="L527" i="115"/>
  <c r="K527" i="115"/>
  <c r="J527" i="115"/>
  <c r="I527" i="115"/>
  <c r="B524" i="115"/>
  <c r="B523" i="115"/>
  <c r="F522" i="115"/>
  <c r="B522" i="115"/>
  <c r="B521" i="115"/>
  <c r="B520" i="115"/>
  <c r="B519" i="115"/>
  <c r="B518" i="115"/>
  <c r="B517" i="115"/>
  <c r="B516" i="115"/>
  <c r="B515" i="115"/>
  <c r="B514" i="115"/>
  <c r="B513" i="115"/>
  <c r="B512" i="115"/>
  <c r="B511" i="115"/>
  <c r="B510" i="115"/>
  <c r="B509" i="115"/>
  <c r="B508" i="115"/>
  <c r="E507" i="115"/>
  <c r="B507" i="115"/>
  <c r="B506" i="115"/>
  <c r="B505" i="115"/>
  <c r="B504" i="115"/>
  <c r="B503" i="115"/>
  <c r="B502" i="115"/>
  <c r="B501" i="115"/>
  <c r="B500" i="115"/>
  <c r="B499" i="115"/>
  <c r="B498" i="115"/>
  <c r="B497" i="115"/>
  <c r="B496" i="115"/>
  <c r="B495" i="115"/>
  <c r="B494" i="115"/>
  <c r="B493" i="115"/>
  <c r="B492" i="115"/>
  <c r="B491" i="115"/>
  <c r="B490" i="115"/>
  <c r="B489" i="115"/>
  <c r="B488" i="115"/>
  <c r="B487" i="115"/>
  <c r="B486" i="115"/>
  <c r="B485" i="115"/>
  <c r="B484" i="115"/>
  <c r="B483" i="115"/>
  <c r="B482" i="115"/>
  <c r="B481" i="115"/>
  <c r="B480" i="115"/>
  <c r="B479" i="115"/>
  <c r="B478" i="115"/>
  <c r="E477" i="115"/>
  <c r="B477" i="115"/>
  <c r="B476" i="115"/>
  <c r="B475" i="115"/>
  <c r="B474" i="115"/>
  <c r="B473" i="115"/>
  <c r="B472" i="115"/>
  <c r="B471" i="115"/>
  <c r="B470" i="115"/>
  <c r="B469" i="115"/>
  <c r="B468" i="115"/>
  <c r="B467" i="115"/>
  <c r="B466" i="115"/>
  <c r="B465" i="115"/>
  <c r="B464" i="115"/>
  <c r="B463" i="115"/>
  <c r="B462" i="115"/>
  <c r="B461" i="115"/>
  <c r="B460" i="115"/>
  <c r="B459" i="115"/>
  <c r="B458" i="115"/>
  <c r="B457" i="115"/>
  <c r="B456" i="115"/>
  <c r="B455" i="115"/>
  <c r="B454" i="115"/>
  <c r="B453" i="115"/>
  <c r="B452" i="115"/>
  <c r="B451" i="115"/>
  <c r="B450" i="115"/>
  <c r="B449" i="115"/>
  <c r="B448" i="115"/>
  <c r="B447" i="115"/>
  <c r="B446" i="115"/>
  <c r="B445" i="115"/>
  <c r="B444" i="115"/>
  <c r="B443" i="115"/>
  <c r="B442" i="115"/>
  <c r="B441" i="115"/>
  <c r="B440" i="115"/>
  <c r="B439" i="115"/>
  <c r="C438" i="115"/>
  <c r="B438" i="115"/>
  <c r="B437" i="115"/>
  <c r="B436" i="115"/>
  <c r="B435" i="115"/>
  <c r="B434" i="115"/>
  <c r="B433" i="115"/>
  <c r="C432" i="115"/>
  <c r="B432" i="115"/>
  <c r="B431" i="115"/>
  <c r="B430" i="115"/>
  <c r="B429" i="115"/>
  <c r="B428" i="115"/>
  <c r="B427" i="115"/>
  <c r="B426" i="115"/>
  <c r="B425" i="115"/>
  <c r="ER424" i="115"/>
  <c r="EQ424" i="115"/>
  <c r="EP424" i="115"/>
  <c r="EO424" i="115"/>
  <c r="EN424" i="115"/>
  <c r="EM424" i="115"/>
  <c r="EL424" i="115"/>
  <c r="EK424" i="115"/>
  <c r="EJ424" i="115"/>
  <c r="EI424" i="115"/>
  <c r="EH424" i="115"/>
  <c r="EG424" i="115"/>
  <c r="EF424" i="115"/>
  <c r="EE424" i="115"/>
  <c r="ED424" i="115"/>
  <c r="EC424" i="115"/>
  <c r="EB424" i="115"/>
  <c r="EA424" i="115"/>
  <c r="DZ424" i="115"/>
  <c r="DY424" i="115"/>
  <c r="DX424" i="115"/>
  <c r="DW424" i="115"/>
  <c r="DV424" i="115"/>
  <c r="DU424" i="115"/>
  <c r="DT424" i="115"/>
  <c r="DS424" i="115"/>
  <c r="DR424" i="115"/>
  <c r="DQ424" i="115"/>
  <c r="DP424" i="115"/>
  <c r="DO424" i="115"/>
  <c r="DN424" i="115"/>
  <c r="DM424" i="115"/>
  <c r="DL424" i="115"/>
  <c r="DK424" i="115"/>
  <c r="DJ424" i="115"/>
  <c r="DI424" i="115"/>
  <c r="DH424" i="115"/>
  <c r="DG424" i="115"/>
  <c r="DF424" i="115"/>
  <c r="DE424" i="115"/>
  <c r="DD424" i="115"/>
  <c r="DC424" i="115"/>
  <c r="DB424" i="115"/>
  <c r="DA424" i="115"/>
  <c r="CZ424" i="115"/>
  <c r="CY424" i="115"/>
  <c r="CX424" i="115"/>
  <c r="CW424" i="115"/>
  <c r="CV424" i="115"/>
  <c r="CU424" i="115"/>
  <c r="CT424" i="115"/>
  <c r="CS424" i="115"/>
  <c r="CR424" i="115"/>
  <c r="CQ424" i="115"/>
  <c r="CP424" i="115"/>
  <c r="CO424" i="115"/>
  <c r="CN424" i="115"/>
  <c r="CM424" i="115"/>
  <c r="CL424" i="115"/>
  <c r="CK424" i="115"/>
  <c r="CJ424" i="115"/>
  <c r="CI424" i="115"/>
  <c r="CH424" i="115"/>
  <c r="CG424" i="115"/>
  <c r="CF424" i="115"/>
  <c r="CE424" i="115"/>
  <c r="CD424" i="115"/>
  <c r="CC424" i="115"/>
  <c r="CB424" i="115"/>
  <c r="CA424" i="115"/>
  <c r="BZ424" i="115"/>
  <c r="BY424" i="115"/>
  <c r="BX424" i="115"/>
  <c r="BW424" i="115"/>
  <c r="BV424" i="115"/>
  <c r="BU424" i="115"/>
  <c r="BT424" i="115"/>
  <c r="BS424" i="115"/>
  <c r="BR424" i="115"/>
  <c r="BQ424" i="115"/>
  <c r="BP424" i="115"/>
  <c r="BO424" i="115"/>
  <c r="BN424" i="115"/>
  <c r="BM424" i="115"/>
  <c r="BL424" i="115"/>
  <c r="BK424" i="115"/>
  <c r="BJ424" i="115"/>
  <c r="BI424" i="115"/>
  <c r="BH424" i="115"/>
  <c r="BG424" i="115"/>
  <c r="BF424" i="115"/>
  <c r="BE424" i="115"/>
  <c r="BD424" i="115"/>
  <c r="BC424" i="115"/>
  <c r="BB424" i="115"/>
  <c r="BA424" i="115"/>
  <c r="AZ424" i="115"/>
  <c r="AY424" i="115"/>
  <c r="AX424" i="115"/>
  <c r="AW424" i="115"/>
  <c r="AV424" i="115"/>
  <c r="AU424" i="115"/>
  <c r="AT424" i="115"/>
  <c r="AS424" i="115"/>
  <c r="AR424" i="115"/>
  <c r="AQ424" i="115"/>
  <c r="AP424" i="115"/>
  <c r="AO424" i="115"/>
  <c r="AN424" i="115"/>
  <c r="AM424" i="115"/>
  <c r="AL424" i="115"/>
  <c r="AK424" i="115"/>
  <c r="AJ424" i="115"/>
  <c r="AI424" i="115"/>
  <c r="AH424" i="115"/>
  <c r="AG424" i="115"/>
  <c r="AF424" i="115"/>
  <c r="AE424" i="115"/>
  <c r="AD424" i="115"/>
  <c r="AC424" i="115"/>
  <c r="AB424" i="115"/>
  <c r="AA424" i="115"/>
  <c r="Z424" i="115"/>
  <c r="Y424" i="115"/>
  <c r="X424" i="115"/>
  <c r="W424" i="115"/>
  <c r="V424" i="115"/>
  <c r="U424" i="115"/>
  <c r="T424" i="115"/>
  <c r="S424" i="115"/>
  <c r="R424" i="115"/>
  <c r="Q424" i="115"/>
  <c r="P424" i="115"/>
  <c r="O424" i="115"/>
  <c r="N424" i="115"/>
  <c r="M424" i="115"/>
  <c r="L424" i="115"/>
  <c r="K424" i="115"/>
  <c r="J424" i="115"/>
  <c r="I424" i="115"/>
  <c r="B419" i="115"/>
  <c r="B418" i="115"/>
  <c r="B417" i="115"/>
  <c r="B416" i="115"/>
  <c r="F415" i="115"/>
  <c r="B415" i="115"/>
  <c r="B414" i="115"/>
  <c r="B413" i="115"/>
  <c r="B412" i="115"/>
  <c r="B411" i="115"/>
  <c r="B410" i="115"/>
  <c r="B409" i="115"/>
  <c r="B408" i="115"/>
  <c r="B407" i="115"/>
  <c r="B406" i="115"/>
  <c r="B405" i="115"/>
  <c r="B404" i="115"/>
  <c r="B403" i="115"/>
  <c r="B402" i="115"/>
  <c r="B401" i="115"/>
  <c r="B400" i="115"/>
  <c r="B399" i="115"/>
  <c r="B398" i="115"/>
  <c r="B397" i="115"/>
  <c r="B396" i="115"/>
  <c r="B395" i="115"/>
  <c r="B394" i="115"/>
  <c r="B393" i="115"/>
  <c r="B392" i="115"/>
  <c r="B391" i="115"/>
  <c r="B390" i="115"/>
  <c r="B389" i="115"/>
  <c r="B388" i="115"/>
  <c r="B387" i="115"/>
  <c r="B386" i="115"/>
  <c r="B385" i="115"/>
  <c r="B384" i="115"/>
  <c r="B383" i="115"/>
  <c r="B382" i="115"/>
  <c r="B381" i="115"/>
  <c r="B380" i="115"/>
  <c r="B379" i="115"/>
  <c r="B378" i="115"/>
  <c r="B377" i="115"/>
  <c r="B376" i="115"/>
  <c r="B375" i="115"/>
  <c r="B374" i="115"/>
  <c r="B373" i="115"/>
  <c r="B372" i="115"/>
  <c r="B371" i="115"/>
  <c r="B370" i="115"/>
  <c r="B369" i="115"/>
  <c r="B368" i="115"/>
  <c r="B367" i="115"/>
  <c r="B366" i="115"/>
  <c r="B365" i="115"/>
  <c r="B364" i="115"/>
  <c r="B363" i="115"/>
  <c r="B362" i="115"/>
  <c r="B361" i="115"/>
  <c r="B360" i="115"/>
  <c r="B359" i="115"/>
  <c r="C358" i="115"/>
  <c r="B358" i="115"/>
  <c r="B357" i="115"/>
  <c r="B356" i="115"/>
  <c r="B355" i="115"/>
  <c r="B354" i="115"/>
  <c r="B353" i="115"/>
  <c r="B352" i="115"/>
  <c r="B351" i="115"/>
  <c r="B350" i="115"/>
  <c r="B349" i="115"/>
  <c r="B348" i="115"/>
  <c r="B347" i="115"/>
  <c r="B346" i="115"/>
  <c r="B345" i="115"/>
  <c r="B344" i="115"/>
  <c r="B343" i="115"/>
  <c r="B342" i="115"/>
  <c r="B341" i="115"/>
  <c r="B340" i="115"/>
  <c r="B339" i="115"/>
  <c r="B338" i="115"/>
  <c r="B337" i="115"/>
  <c r="B336" i="115"/>
  <c r="B335" i="115"/>
  <c r="B334" i="115"/>
  <c r="B333" i="115"/>
  <c r="B332" i="115"/>
  <c r="B331" i="115"/>
  <c r="B330" i="115"/>
  <c r="B329" i="115"/>
  <c r="B328" i="115"/>
  <c r="B327" i="115"/>
  <c r="B326" i="115"/>
  <c r="B325" i="115"/>
  <c r="B324" i="115"/>
  <c r="B323" i="115"/>
  <c r="B322" i="115"/>
  <c r="B321" i="115"/>
  <c r="B320" i="115"/>
  <c r="ER319" i="115"/>
  <c r="EQ319" i="115"/>
  <c r="EP319" i="115"/>
  <c r="EO319" i="115"/>
  <c r="EN319" i="115"/>
  <c r="EM319" i="115"/>
  <c r="EL319" i="115"/>
  <c r="EK319" i="115"/>
  <c r="EJ319" i="115"/>
  <c r="EI319" i="115"/>
  <c r="EH319" i="115"/>
  <c r="EG319" i="115"/>
  <c r="EF319" i="115"/>
  <c r="EE319" i="115"/>
  <c r="ED319" i="115"/>
  <c r="EC319" i="115"/>
  <c r="EB319" i="115"/>
  <c r="EA319" i="115"/>
  <c r="DZ319" i="115"/>
  <c r="DY319" i="115"/>
  <c r="DX319" i="115"/>
  <c r="DW319" i="115"/>
  <c r="DV319" i="115"/>
  <c r="DU319" i="115"/>
  <c r="DT319" i="115"/>
  <c r="DS319" i="115"/>
  <c r="DR319" i="115"/>
  <c r="DQ319" i="115"/>
  <c r="DP319" i="115"/>
  <c r="DO319" i="115"/>
  <c r="DN319" i="115"/>
  <c r="DM319" i="115"/>
  <c r="DL319" i="115"/>
  <c r="DK319" i="115"/>
  <c r="DJ319" i="115"/>
  <c r="DI319" i="115"/>
  <c r="DH319" i="115"/>
  <c r="DG319" i="115"/>
  <c r="DF319" i="115"/>
  <c r="DE319" i="115"/>
  <c r="DD319" i="115"/>
  <c r="DC319" i="115"/>
  <c r="DB319" i="115"/>
  <c r="DA319" i="115"/>
  <c r="CZ319" i="115"/>
  <c r="CY319" i="115"/>
  <c r="CX319" i="115"/>
  <c r="CW319" i="115"/>
  <c r="CV319" i="115"/>
  <c r="CU319" i="115"/>
  <c r="CT319" i="115"/>
  <c r="CS319" i="115"/>
  <c r="CR319" i="115"/>
  <c r="CQ319" i="115"/>
  <c r="CP319" i="115"/>
  <c r="CO319" i="115"/>
  <c r="CN319" i="115"/>
  <c r="CM319" i="115"/>
  <c r="CL319" i="115"/>
  <c r="CK319" i="115"/>
  <c r="CJ319" i="115"/>
  <c r="CI319" i="115"/>
  <c r="CH319" i="115"/>
  <c r="CG319" i="115"/>
  <c r="CF319" i="115"/>
  <c r="CE319" i="115"/>
  <c r="CD319" i="115"/>
  <c r="CC319" i="115"/>
  <c r="CB319" i="115"/>
  <c r="CA319" i="115"/>
  <c r="BZ319" i="115"/>
  <c r="BY319" i="115"/>
  <c r="BX319" i="115"/>
  <c r="BW319" i="115"/>
  <c r="BV319" i="115"/>
  <c r="BU319" i="115"/>
  <c r="BT319" i="115"/>
  <c r="BS319" i="115"/>
  <c r="BR319" i="115"/>
  <c r="BQ319" i="115"/>
  <c r="BP319" i="115"/>
  <c r="BO319" i="115"/>
  <c r="BN319" i="115"/>
  <c r="BM319" i="115"/>
  <c r="BL319" i="115"/>
  <c r="BK319" i="115"/>
  <c r="BJ319" i="115"/>
  <c r="BI319" i="115"/>
  <c r="BH319" i="115"/>
  <c r="BG319" i="115"/>
  <c r="BF319" i="115"/>
  <c r="BE319" i="115"/>
  <c r="BD319" i="115"/>
  <c r="BC319" i="115"/>
  <c r="BB319" i="115"/>
  <c r="BA319" i="115"/>
  <c r="AZ319" i="115"/>
  <c r="AY319" i="115"/>
  <c r="AX319" i="115"/>
  <c r="AW319" i="115"/>
  <c r="AV319" i="115"/>
  <c r="AU319" i="115"/>
  <c r="AT319" i="115"/>
  <c r="AS319" i="115"/>
  <c r="AR319" i="115"/>
  <c r="AQ319" i="115"/>
  <c r="AP319" i="115"/>
  <c r="AO319" i="115"/>
  <c r="AN319" i="115"/>
  <c r="AM319" i="115"/>
  <c r="AL319" i="115"/>
  <c r="AK319" i="115"/>
  <c r="AJ319" i="115"/>
  <c r="AI319" i="115"/>
  <c r="AH319" i="115"/>
  <c r="AG319" i="115"/>
  <c r="AF319" i="115"/>
  <c r="AE319" i="115"/>
  <c r="AD319" i="115"/>
  <c r="AC319" i="115"/>
  <c r="AB319" i="115"/>
  <c r="AA319" i="115"/>
  <c r="Z319" i="115"/>
  <c r="Y319" i="115"/>
  <c r="X319" i="115"/>
  <c r="W319" i="115"/>
  <c r="V319" i="115"/>
  <c r="U319" i="115"/>
  <c r="T319" i="115"/>
  <c r="S319" i="115"/>
  <c r="R319" i="115"/>
  <c r="Q319" i="115"/>
  <c r="P319" i="115"/>
  <c r="O319" i="115"/>
  <c r="N319" i="115"/>
  <c r="M319" i="115"/>
  <c r="L319" i="115"/>
  <c r="K319" i="115"/>
  <c r="J319" i="115"/>
  <c r="I319" i="115"/>
  <c r="B316" i="115"/>
  <c r="B315" i="115"/>
  <c r="B314" i="115"/>
  <c r="B313" i="115"/>
  <c r="F312" i="115"/>
  <c r="B312" i="115"/>
  <c r="B311" i="115"/>
  <c r="B310" i="115"/>
  <c r="B309" i="115"/>
  <c r="B308" i="115"/>
  <c r="B307" i="115"/>
  <c r="B306" i="115"/>
  <c r="B305" i="115"/>
  <c r="B304" i="115"/>
  <c r="B303" i="115"/>
  <c r="B302" i="115"/>
  <c r="B301" i="115"/>
  <c r="B300" i="115"/>
  <c r="B299" i="115"/>
  <c r="B298" i="115"/>
  <c r="B297" i="115"/>
  <c r="B296" i="115"/>
  <c r="B295" i="115"/>
  <c r="B294" i="115"/>
  <c r="B293" i="115"/>
  <c r="B292" i="115"/>
  <c r="B291" i="115"/>
  <c r="B290" i="115"/>
  <c r="B289" i="115"/>
  <c r="B288" i="115"/>
  <c r="B287" i="115"/>
  <c r="B286" i="115"/>
  <c r="B285" i="115"/>
  <c r="B284" i="115"/>
  <c r="B283" i="115"/>
  <c r="B282" i="115"/>
  <c r="B281" i="115"/>
  <c r="B280" i="115"/>
  <c r="B279" i="115"/>
  <c r="F278" i="115"/>
  <c r="B278" i="115"/>
  <c r="B277" i="115"/>
  <c r="B276" i="115"/>
  <c r="B275" i="115"/>
  <c r="B274" i="115"/>
  <c r="B273" i="115"/>
  <c r="B272" i="115"/>
  <c r="B271" i="115"/>
  <c r="B270" i="115"/>
  <c r="B269" i="115"/>
  <c r="B268" i="115"/>
  <c r="B267" i="115"/>
  <c r="B266" i="115"/>
  <c r="B265" i="115"/>
  <c r="F264" i="115"/>
  <c r="B264" i="115"/>
  <c r="B263" i="115"/>
  <c r="B262" i="115"/>
  <c r="E261" i="115"/>
  <c r="B261" i="115"/>
  <c r="B260" i="115"/>
  <c r="B259" i="115"/>
  <c r="B258" i="115"/>
  <c r="B257" i="115"/>
  <c r="B256" i="115"/>
  <c r="B255" i="115"/>
  <c r="B254" i="115"/>
  <c r="B253" i="115"/>
  <c r="B252" i="115"/>
  <c r="B251" i="115"/>
  <c r="F250" i="115"/>
  <c r="B250" i="115"/>
  <c r="B249" i="115"/>
  <c r="B248" i="115"/>
  <c r="B247" i="115"/>
  <c r="B246" i="115"/>
  <c r="B245" i="115"/>
  <c r="B244" i="115"/>
  <c r="B243" i="115"/>
  <c r="B242" i="115"/>
  <c r="B241" i="115"/>
  <c r="B240" i="115"/>
  <c r="B239" i="115"/>
  <c r="B238" i="115"/>
  <c r="B237" i="115"/>
  <c r="B236" i="115"/>
  <c r="B235" i="115"/>
  <c r="B234" i="115"/>
  <c r="B233" i="115"/>
  <c r="B232" i="115"/>
  <c r="B231" i="115"/>
  <c r="B230" i="115"/>
  <c r="B229" i="115"/>
  <c r="B228" i="115"/>
  <c r="B227" i="115"/>
  <c r="B226" i="115"/>
  <c r="B225" i="115"/>
  <c r="B224" i="115"/>
  <c r="B223" i="115"/>
  <c r="B222" i="115"/>
  <c r="B221" i="115"/>
  <c r="B220" i="115"/>
  <c r="B219" i="115"/>
  <c r="B218" i="115"/>
  <c r="B217" i="115"/>
  <c r="ER216" i="115"/>
  <c r="EQ216" i="115"/>
  <c r="EP216" i="115"/>
  <c r="EO216" i="115"/>
  <c r="EN216" i="115"/>
  <c r="EM216" i="115"/>
  <c r="EL216" i="115"/>
  <c r="EK216" i="115"/>
  <c r="EJ216" i="115"/>
  <c r="EI216" i="115"/>
  <c r="EH216" i="115"/>
  <c r="EG216" i="115"/>
  <c r="EF216" i="115"/>
  <c r="EE216" i="115"/>
  <c r="ED216" i="115"/>
  <c r="EC216" i="115"/>
  <c r="EB216" i="115"/>
  <c r="EA216" i="115"/>
  <c r="DZ216" i="115"/>
  <c r="DY216" i="115"/>
  <c r="DX216" i="115"/>
  <c r="DW216" i="115"/>
  <c r="DV216" i="115"/>
  <c r="DU216" i="115"/>
  <c r="DT216" i="115"/>
  <c r="DS216" i="115"/>
  <c r="DR216" i="115"/>
  <c r="DQ216" i="115"/>
  <c r="DP216" i="115"/>
  <c r="DO216" i="115"/>
  <c r="DN216" i="115"/>
  <c r="DM216" i="115"/>
  <c r="DL216" i="115"/>
  <c r="DK216" i="115"/>
  <c r="DJ216" i="115"/>
  <c r="DI216" i="115"/>
  <c r="DH216" i="115"/>
  <c r="DG216" i="115"/>
  <c r="DF216" i="115"/>
  <c r="DE216" i="115"/>
  <c r="DD216" i="115"/>
  <c r="DC216" i="115"/>
  <c r="DB216" i="115"/>
  <c r="DA216" i="115"/>
  <c r="CZ216" i="115"/>
  <c r="CY216" i="115"/>
  <c r="CX216" i="115"/>
  <c r="CW216" i="115"/>
  <c r="CV216" i="115"/>
  <c r="CU216" i="115"/>
  <c r="CT216" i="115"/>
  <c r="CS216" i="115"/>
  <c r="CR216" i="115"/>
  <c r="CQ216" i="115"/>
  <c r="CP216" i="115"/>
  <c r="CO216" i="115"/>
  <c r="CN216" i="115"/>
  <c r="CM216" i="115"/>
  <c r="CL216" i="115"/>
  <c r="CK216" i="115"/>
  <c r="CJ216" i="115"/>
  <c r="CI216" i="115"/>
  <c r="CH216" i="115"/>
  <c r="CG216" i="115"/>
  <c r="CF216" i="115"/>
  <c r="CE216" i="115"/>
  <c r="CD216" i="115"/>
  <c r="CC216" i="115"/>
  <c r="CB216" i="115"/>
  <c r="CA216" i="115"/>
  <c r="BZ216" i="115"/>
  <c r="BY216" i="115"/>
  <c r="BX216" i="115"/>
  <c r="BW216" i="115"/>
  <c r="BV216" i="115"/>
  <c r="BU216" i="115"/>
  <c r="BT216" i="115"/>
  <c r="BS216" i="115"/>
  <c r="BR216" i="115"/>
  <c r="BQ216" i="115"/>
  <c r="BP216" i="115"/>
  <c r="BO216" i="115"/>
  <c r="BN216" i="115"/>
  <c r="BM216" i="115"/>
  <c r="BL216" i="115"/>
  <c r="BK216" i="115"/>
  <c r="BJ216" i="115"/>
  <c r="BI216" i="115"/>
  <c r="BH216" i="115"/>
  <c r="BG216" i="115"/>
  <c r="BF216" i="115"/>
  <c r="BE216" i="115"/>
  <c r="BD216" i="115"/>
  <c r="BC216" i="115"/>
  <c r="BB216" i="115"/>
  <c r="BA216" i="115"/>
  <c r="AZ216" i="115"/>
  <c r="AY216" i="115"/>
  <c r="AX216" i="115"/>
  <c r="AW216" i="115"/>
  <c r="AV216" i="115"/>
  <c r="AU216" i="115"/>
  <c r="AT216" i="115"/>
  <c r="AS216" i="115"/>
  <c r="AR216" i="115"/>
  <c r="AQ216" i="115"/>
  <c r="AP216" i="115"/>
  <c r="AO216" i="115"/>
  <c r="AN216" i="115"/>
  <c r="AM216" i="115"/>
  <c r="AL216" i="115"/>
  <c r="AK216" i="115"/>
  <c r="AJ216" i="115"/>
  <c r="AI216" i="115"/>
  <c r="AH216" i="115"/>
  <c r="AG216" i="115"/>
  <c r="AF216" i="115"/>
  <c r="AE216" i="115"/>
  <c r="AD216" i="115"/>
  <c r="AC216" i="115"/>
  <c r="AB216" i="115"/>
  <c r="AA216" i="115"/>
  <c r="Z216" i="115"/>
  <c r="Y216" i="115"/>
  <c r="X216" i="115"/>
  <c r="W216" i="115"/>
  <c r="V216" i="115"/>
  <c r="U216" i="115"/>
  <c r="T216" i="115"/>
  <c r="S216" i="115"/>
  <c r="R216" i="115"/>
  <c r="Q216" i="115"/>
  <c r="P216" i="115"/>
  <c r="O216" i="115"/>
  <c r="N216" i="115"/>
  <c r="M216" i="115"/>
  <c r="L216" i="115"/>
  <c r="K216" i="115"/>
  <c r="J216" i="115"/>
  <c r="I216" i="115"/>
  <c r="B213" i="115"/>
  <c r="B627" i="115"/>
  <c r="B212" i="115"/>
  <c r="B626" i="115" s="1"/>
  <c r="F211" i="115"/>
  <c r="B211" i="115"/>
  <c r="B625" i="115" s="1"/>
  <c r="B210" i="115"/>
  <c r="B624" i="115" s="1"/>
  <c r="B209" i="115"/>
  <c r="B623" i="115"/>
  <c r="B208" i="115"/>
  <c r="B622" i="115" s="1"/>
  <c r="B207" i="115"/>
  <c r="B621" i="115" s="1"/>
  <c r="B206" i="115"/>
  <c r="B620" i="115" s="1"/>
  <c r="B205" i="115"/>
  <c r="B619" i="115"/>
  <c r="B204" i="115"/>
  <c r="B618" i="115" s="1"/>
  <c r="B203" i="115"/>
  <c r="B617" i="115" s="1"/>
  <c r="B202" i="115"/>
  <c r="B616" i="115" s="1"/>
  <c r="B201" i="115"/>
  <c r="B615" i="115"/>
  <c r="B200" i="115"/>
  <c r="B614" i="115" s="1"/>
  <c r="B199" i="115"/>
  <c r="B613" i="115" s="1"/>
  <c r="B198" i="115"/>
  <c r="B612" i="115" s="1"/>
  <c r="B197" i="115"/>
  <c r="B611" i="115"/>
  <c r="B196" i="115"/>
  <c r="B610" i="115" s="1"/>
  <c r="B195" i="115"/>
  <c r="B609" i="115" s="1"/>
  <c r="D194" i="115"/>
  <c r="B194" i="115"/>
  <c r="B608" i="115" s="1"/>
  <c r="B193" i="115"/>
  <c r="B607" i="115"/>
  <c r="B192" i="115"/>
  <c r="B606" i="115" s="1"/>
  <c r="F191" i="115"/>
  <c r="B191" i="115"/>
  <c r="B605" i="115" s="1"/>
  <c r="B190" i="115"/>
  <c r="B604" i="115" s="1"/>
  <c r="B189" i="115"/>
  <c r="B603" i="115"/>
  <c r="B188" i="115"/>
  <c r="B602" i="115" s="1"/>
  <c r="B187" i="115"/>
  <c r="B601" i="115" s="1"/>
  <c r="E186" i="115"/>
  <c r="B186" i="115"/>
  <c r="B600" i="115" s="1"/>
  <c r="B185" i="115"/>
  <c r="B599" i="115"/>
  <c r="B184" i="115"/>
  <c r="B598" i="115" s="1"/>
  <c r="B183" i="115"/>
  <c r="B597" i="115" s="1"/>
  <c r="B182" i="115"/>
  <c r="B596" i="115" s="1"/>
  <c r="B181" i="115"/>
  <c r="B595" i="115"/>
  <c r="B180" i="115"/>
  <c r="B594" i="115" s="1"/>
  <c r="B179" i="115"/>
  <c r="B593" i="115" s="1"/>
  <c r="B178" i="115"/>
  <c r="B592" i="115" s="1"/>
  <c r="B177" i="115"/>
  <c r="B591" i="115"/>
  <c r="B176" i="115"/>
  <c r="B590" i="115" s="1"/>
  <c r="B175" i="115"/>
  <c r="B589" i="115" s="1"/>
  <c r="B174" i="115"/>
  <c r="B588" i="115" s="1"/>
  <c r="B173" i="115"/>
  <c r="B587" i="115"/>
  <c r="B172" i="115"/>
  <c r="B586" i="115" s="1"/>
  <c r="B171" i="115"/>
  <c r="B585" i="115" s="1"/>
  <c r="B170" i="115"/>
  <c r="B584" i="115" s="1"/>
  <c r="B169" i="115"/>
  <c r="B583" i="115"/>
  <c r="B168" i="115"/>
  <c r="B582" i="115" s="1"/>
  <c r="B167" i="115"/>
  <c r="B581" i="115" s="1"/>
  <c r="B166" i="115"/>
  <c r="B580" i="115" s="1"/>
  <c r="B165" i="115"/>
  <c r="B579" i="115"/>
  <c r="B164" i="115"/>
  <c r="B578" i="115" s="1"/>
  <c r="E163" i="115"/>
  <c r="B163" i="115"/>
  <c r="B577" i="115" s="1"/>
  <c r="B162" i="115"/>
  <c r="B576" i="115" s="1"/>
  <c r="B161" i="115"/>
  <c r="B575" i="115"/>
  <c r="B160" i="115"/>
  <c r="B574" i="115" s="1"/>
  <c r="B159" i="115"/>
  <c r="B573" i="115" s="1"/>
  <c r="B158" i="115"/>
  <c r="B572" i="115" s="1"/>
  <c r="F157" i="115"/>
  <c r="B157" i="115"/>
  <c r="B571" i="115"/>
  <c r="B156" i="115"/>
  <c r="B570" i="115" s="1"/>
  <c r="B155" i="115"/>
  <c r="B569" i="115" s="1"/>
  <c r="B154" i="115"/>
  <c r="B568" i="115" s="1"/>
  <c r="B153" i="115"/>
  <c r="B567" i="115"/>
  <c r="B152" i="115"/>
  <c r="B566" i="115"/>
  <c r="B151" i="115"/>
  <c r="B565" i="115" s="1"/>
  <c r="B150" i="115"/>
  <c r="B564" i="115" s="1"/>
  <c r="B149" i="115"/>
  <c r="B563" i="115"/>
  <c r="B148" i="115"/>
  <c r="B562" i="115"/>
  <c r="B147" i="115"/>
  <c r="B561" i="115" s="1"/>
  <c r="B146" i="115"/>
  <c r="B560" i="115" s="1"/>
  <c r="B145" i="115"/>
  <c r="B559" i="115"/>
  <c r="B144" i="115"/>
  <c r="B558" i="115"/>
  <c r="B143" i="115"/>
  <c r="B557" i="115" s="1"/>
  <c r="B142" i="115"/>
  <c r="B556" i="115" s="1"/>
  <c r="B141" i="115"/>
  <c r="B555" i="115"/>
  <c r="B140" i="115"/>
  <c r="B554" i="115"/>
  <c r="B139" i="115"/>
  <c r="B553" i="115" s="1"/>
  <c r="B138" i="115"/>
  <c r="B552" i="115" s="1"/>
  <c r="B137" i="115"/>
  <c r="B551" i="115"/>
  <c r="B136" i="115"/>
  <c r="B550" i="115"/>
  <c r="B135" i="115"/>
  <c r="B549" i="115" s="1"/>
  <c r="B134" i="115"/>
  <c r="B548" i="115" s="1"/>
  <c r="B133" i="115"/>
  <c r="B547" i="115"/>
  <c r="B132" i="115"/>
  <c r="B546" i="115"/>
  <c r="B131" i="115"/>
  <c r="B545" i="115" s="1"/>
  <c r="B130" i="115"/>
  <c r="B544" i="115" s="1"/>
  <c r="B129" i="115"/>
  <c r="B543" i="115"/>
  <c r="B128" i="115"/>
  <c r="B542" i="115"/>
  <c r="B127" i="115"/>
  <c r="B541" i="115" s="1"/>
  <c r="B126" i="115"/>
  <c r="B540" i="115" s="1"/>
  <c r="B125" i="115"/>
  <c r="B539" i="115"/>
  <c r="B124" i="115"/>
  <c r="B538" i="115"/>
  <c r="B123" i="115"/>
  <c r="B537" i="115" s="1"/>
  <c r="B122" i="115"/>
  <c r="B536" i="115" s="1"/>
  <c r="B121" i="115"/>
  <c r="B535" i="115"/>
  <c r="B120" i="115"/>
  <c r="B534" i="115"/>
  <c r="B119" i="115"/>
  <c r="B533" i="115" s="1"/>
  <c r="B118" i="115"/>
  <c r="B532" i="115" s="1"/>
  <c r="B117" i="115"/>
  <c r="B531" i="115"/>
  <c r="B116" i="115"/>
  <c r="B530" i="115"/>
  <c r="B115" i="115"/>
  <c r="B529" i="115" s="1"/>
  <c r="B114" i="115"/>
  <c r="ER113" i="115"/>
  <c r="EQ113" i="115"/>
  <c r="EP113" i="115"/>
  <c r="EO113" i="115"/>
  <c r="EN113" i="115"/>
  <c r="EM113" i="115"/>
  <c r="EL113" i="115"/>
  <c r="EK113" i="115"/>
  <c r="EJ113" i="115"/>
  <c r="EI113" i="115"/>
  <c r="EH113" i="115"/>
  <c r="EG113" i="115"/>
  <c r="EF113" i="115"/>
  <c r="EE113" i="115"/>
  <c r="ED113" i="115"/>
  <c r="EC113" i="115"/>
  <c r="EB113" i="115"/>
  <c r="EA113" i="115"/>
  <c r="DZ113" i="115"/>
  <c r="DY113" i="115"/>
  <c r="DX113" i="115"/>
  <c r="DW113" i="115"/>
  <c r="DV113" i="115"/>
  <c r="DU113" i="115"/>
  <c r="DT113" i="115"/>
  <c r="DS113" i="115"/>
  <c r="DR113" i="115"/>
  <c r="DQ113" i="115"/>
  <c r="DP113" i="115"/>
  <c r="DO113" i="115"/>
  <c r="DN113" i="115"/>
  <c r="DM113" i="115"/>
  <c r="DL113" i="115"/>
  <c r="DK113" i="115"/>
  <c r="DJ113" i="115"/>
  <c r="DI113" i="115"/>
  <c r="DH113" i="115"/>
  <c r="DG113" i="115"/>
  <c r="DF113" i="115"/>
  <c r="DE113" i="115"/>
  <c r="DD113" i="115"/>
  <c r="DC113" i="115"/>
  <c r="DB113" i="115"/>
  <c r="DA113" i="115"/>
  <c r="CZ113" i="115"/>
  <c r="CY113" i="115"/>
  <c r="CX113" i="115"/>
  <c r="CW113" i="115"/>
  <c r="CV113" i="115"/>
  <c r="CU113" i="115"/>
  <c r="CT113" i="115"/>
  <c r="CS113" i="115"/>
  <c r="CR113" i="115"/>
  <c r="CQ113" i="115"/>
  <c r="CP113" i="115"/>
  <c r="CO113" i="115"/>
  <c r="CN113" i="115"/>
  <c r="CM113" i="115"/>
  <c r="CL113" i="115"/>
  <c r="CK113" i="115"/>
  <c r="CJ113" i="115"/>
  <c r="CI113" i="115"/>
  <c r="CH113" i="115"/>
  <c r="CG113" i="115"/>
  <c r="CF113" i="115"/>
  <c r="CE113" i="115"/>
  <c r="CD113" i="115"/>
  <c r="CC113" i="115"/>
  <c r="CB113" i="115"/>
  <c r="CA113" i="115"/>
  <c r="BZ113" i="115"/>
  <c r="BY113" i="115"/>
  <c r="BX113" i="115"/>
  <c r="BW113" i="115"/>
  <c r="BV113" i="115"/>
  <c r="BU113" i="115"/>
  <c r="BT113" i="115"/>
  <c r="BS113" i="115"/>
  <c r="BR113" i="115"/>
  <c r="BQ113" i="115"/>
  <c r="BP113" i="115"/>
  <c r="BO113" i="115"/>
  <c r="BN113" i="115"/>
  <c r="BM113" i="115"/>
  <c r="BL113" i="115"/>
  <c r="BK113" i="115"/>
  <c r="BJ113" i="115"/>
  <c r="BI113" i="115"/>
  <c r="BH113" i="115"/>
  <c r="BG113" i="115"/>
  <c r="BF113" i="115"/>
  <c r="BE113" i="115"/>
  <c r="BD113" i="115"/>
  <c r="BC113" i="115"/>
  <c r="BB113" i="115"/>
  <c r="BA113" i="115"/>
  <c r="AZ113" i="115"/>
  <c r="AY113" i="115"/>
  <c r="AX113" i="115"/>
  <c r="AW113" i="115"/>
  <c r="AV113" i="115"/>
  <c r="AU113" i="115"/>
  <c r="AT113" i="115"/>
  <c r="AS113" i="115"/>
  <c r="AR113" i="115"/>
  <c r="AQ113" i="115"/>
  <c r="AP113" i="115"/>
  <c r="AO113" i="115"/>
  <c r="AN113" i="115"/>
  <c r="AM113" i="115"/>
  <c r="AL113" i="115"/>
  <c r="AK113" i="115"/>
  <c r="AJ113" i="115"/>
  <c r="AI113" i="115"/>
  <c r="AH113" i="115"/>
  <c r="AG113" i="115"/>
  <c r="AF113" i="115"/>
  <c r="AE113" i="115"/>
  <c r="AD113" i="115"/>
  <c r="AC113" i="115"/>
  <c r="AB113" i="115"/>
  <c r="AA113" i="115"/>
  <c r="Z113" i="115"/>
  <c r="Y113" i="115"/>
  <c r="X113" i="115"/>
  <c r="W113" i="115"/>
  <c r="V113" i="115"/>
  <c r="U113" i="115"/>
  <c r="T113" i="115"/>
  <c r="S113" i="115"/>
  <c r="R113" i="115"/>
  <c r="Q113" i="115"/>
  <c r="P113" i="115"/>
  <c r="O113" i="115"/>
  <c r="N113" i="115"/>
  <c r="M113" i="115"/>
  <c r="L113" i="115"/>
  <c r="K113" i="115"/>
  <c r="J113" i="115"/>
  <c r="I113" i="115"/>
  <c r="ER10" i="115"/>
  <c r="EQ10" i="115"/>
  <c r="EP10" i="115"/>
  <c r="EO10" i="115"/>
  <c r="EN10" i="115"/>
  <c r="EM10" i="115"/>
  <c r="EL10" i="115"/>
  <c r="EK10" i="115"/>
  <c r="EJ10" i="115"/>
  <c r="EI10" i="115"/>
  <c r="EH10" i="115"/>
  <c r="EG10" i="115"/>
  <c r="EF10" i="115"/>
  <c r="EE10" i="115"/>
  <c r="ED10" i="115"/>
  <c r="EC10" i="115"/>
  <c r="EB10" i="115"/>
  <c r="EA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DA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CA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BA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E11" i="107"/>
  <c r="C123" i="56"/>
  <c r="C11" i="121" s="1"/>
  <c r="C116" i="56"/>
  <c r="C10" i="121" s="1"/>
  <c r="M27" i="112"/>
  <c r="L263" i="121"/>
  <c r="M21" i="112"/>
  <c r="L257" i="121" s="1"/>
  <c r="M23" i="112"/>
  <c r="L259" i="121" s="1"/>
  <c r="M20" i="112"/>
  <c r="L256" i="121" s="1"/>
  <c r="O22" i="112"/>
  <c r="N258" i="121"/>
  <c r="N22" i="112"/>
  <c r="M258" i="121"/>
  <c r="E1" i="112"/>
  <c r="E1" i="107"/>
  <c r="L51" i="112"/>
  <c r="K51" i="112"/>
  <c r="H51" i="112"/>
  <c r="G51" i="112"/>
  <c r="B348" i="107"/>
  <c r="B347" i="107"/>
  <c r="B346" i="107"/>
  <c r="B345" i="107"/>
  <c r="B344" i="107"/>
  <c r="B343" i="107"/>
  <c r="B342" i="107"/>
  <c r="B341" i="107"/>
  <c r="B340" i="107"/>
  <c r="B339" i="107"/>
  <c r="B338" i="107"/>
  <c r="B337" i="107"/>
  <c r="B336" i="107"/>
  <c r="B335" i="107"/>
  <c r="B334" i="107"/>
  <c r="B333" i="107"/>
  <c r="B332" i="107"/>
  <c r="B331" i="107"/>
  <c r="B330" i="107"/>
  <c r="B329" i="107"/>
  <c r="B328" i="107"/>
  <c r="B327" i="107"/>
  <c r="B326" i="107"/>
  <c r="B325" i="107"/>
  <c r="B324" i="107"/>
  <c r="B323" i="107"/>
  <c r="B322" i="107"/>
  <c r="B321" i="107"/>
  <c r="B320" i="107"/>
  <c r="B319" i="107"/>
  <c r="B318" i="107"/>
  <c r="B317" i="107"/>
  <c r="B316" i="107"/>
  <c r="B315" i="107"/>
  <c r="B314" i="107"/>
  <c r="B313" i="107"/>
  <c r="B312" i="107"/>
  <c r="B311" i="107"/>
  <c r="B310" i="107"/>
  <c r="B309" i="107"/>
  <c r="B308" i="107"/>
  <c r="B307" i="107"/>
  <c r="B306" i="107"/>
  <c r="B305" i="107"/>
  <c r="B304" i="107"/>
  <c r="B303" i="107"/>
  <c r="B302" i="107"/>
  <c r="B301" i="107"/>
  <c r="B300" i="107"/>
  <c r="B299" i="107"/>
  <c r="B298" i="107"/>
  <c r="B297" i="107"/>
  <c r="B296" i="107"/>
  <c r="B295" i="107"/>
  <c r="B294" i="107"/>
  <c r="B293" i="107"/>
  <c r="B292" i="107"/>
  <c r="B291" i="107"/>
  <c r="B290" i="107"/>
  <c r="B289" i="107"/>
  <c r="B288" i="107"/>
  <c r="B287" i="107"/>
  <c r="B286" i="107"/>
  <c r="B285" i="107"/>
  <c r="B284" i="107"/>
  <c r="B283" i="107"/>
  <c r="B282" i="107"/>
  <c r="B281" i="107"/>
  <c r="B280" i="107"/>
  <c r="B279" i="107"/>
  <c r="B278" i="107"/>
  <c r="B277" i="107"/>
  <c r="B276" i="107"/>
  <c r="B275" i="107"/>
  <c r="B274" i="107"/>
  <c r="B273" i="107"/>
  <c r="B272" i="107"/>
  <c r="B271" i="107"/>
  <c r="B270" i="107"/>
  <c r="B269" i="107"/>
  <c r="B268" i="107"/>
  <c r="B267" i="107"/>
  <c r="B266" i="107"/>
  <c r="B265" i="107"/>
  <c r="B264" i="107"/>
  <c r="B263" i="107"/>
  <c r="B262" i="107"/>
  <c r="B261" i="107"/>
  <c r="B260" i="107"/>
  <c r="B259" i="107"/>
  <c r="B258" i="107"/>
  <c r="B257" i="107"/>
  <c r="B256" i="107"/>
  <c r="B255" i="107"/>
  <c r="B254" i="107"/>
  <c r="B253" i="107"/>
  <c r="B252" i="107"/>
  <c r="B251" i="107"/>
  <c r="B250" i="107"/>
  <c r="B249" i="107"/>
  <c r="D1" i="103"/>
  <c r="B16" i="92"/>
  <c r="C40" i="121" s="1"/>
  <c r="D5" i="92"/>
  <c r="D9" i="92" s="1"/>
  <c r="D25" i="92" s="1"/>
  <c r="E31" i="56"/>
  <c r="E33" i="56" s="1"/>
  <c r="D23" i="56"/>
  <c r="E90" i="56"/>
  <c r="E92" i="56" s="1"/>
  <c r="E72" i="56"/>
  <c r="B58" i="30"/>
  <c r="C68" i="121" s="1"/>
  <c r="E295" i="30"/>
  <c r="E79" i="121" s="1"/>
  <c r="F55" i="56"/>
  <c r="F59" i="56"/>
  <c r="F64" i="56" s="1"/>
  <c r="F50" i="56"/>
  <c r="F49" i="56"/>
  <c r="F48" i="56"/>
  <c r="F47" i="56"/>
  <c r="L305" i="30"/>
  <c r="M305" i="30"/>
  <c r="N305" i="30"/>
  <c r="L164" i="30"/>
  <c r="M164" i="30"/>
  <c r="N164" i="30"/>
  <c r="L122" i="30"/>
  <c r="M122" i="30"/>
  <c r="N122" i="30"/>
  <c r="J86" i="30"/>
  <c r="N86" i="30" s="1"/>
  <c r="I86" i="30"/>
  <c r="M86" i="30" s="1"/>
  <c r="H86" i="30"/>
  <c r="L86" i="30" s="1"/>
  <c r="D90" i="56"/>
  <c r="D92" i="56" s="1"/>
  <c r="D67" i="1" s="1"/>
  <c r="C1" i="30"/>
  <c r="D1" i="56"/>
  <c r="F3" i="56"/>
  <c r="E3" i="56"/>
  <c r="D3" i="56"/>
  <c r="F81" i="56"/>
  <c r="L248" i="30"/>
  <c r="O248" i="30" s="1"/>
  <c r="Q248" i="30" s="1"/>
  <c r="F62" i="56"/>
  <c r="B240" i="30"/>
  <c r="C76" i="121" s="1"/>
  <c r="D72" i="56"/>
  <c r="D62" i="1" s="1"/>
  <c r="B250" i="30"/>
  <c r="C78" i="121" s="1"/>
  <c r="B244" i="30"/>
  <c r="C77" i="121" s="1"/>
  <c r="F59" i="30"/>
  <c r="N59" i="30" s="1"/>
  <c r="O59" i="30" s="1"/>
  <c r="I378" i="30"/>
  <c r="M378" i="30" s="1"/>
  <c r="H378" i="30"/>
  <c r="L378" i="30" s="1"/>
  <c r="I377" i="30"/>
  <c r="M377" i="30" s="1"/>
  <c r="H377" i="30"/>
  <c r="L377" i="30" s="1"/>
  <c r="J374" i="30"/>
  <c r="N374" i="30" s="1"/>
  <c r="O374" i="30" s="1"/>
  <c r="J373" i="30"/>
  <c r="N373" i="30" s="1"/>
  <c r="O373" i="30" s="1"/>
  <c r="J370" i="30"/>
  <c r="N370" i="30" s="1"/>
  <c r="I370" i="30"/>
  <c r="M370" i="30" s="1"/>
  <c r="H370" i="30"/>
  <c r="L370" i="30" s="1"/>
  <c r="J369" i="30"/>
  <c r="N369" i="30" s="1"/>
  <c r="I369" i="30"/>
  <c r="M369" i="30" s="1"/>
  <c r="H369" i="30"/>
  <c r="L369" i="30" s="1"/>
  <c r="J366" i="30"/>
  <c r="N366" i="30" s="1"/>
  <c r="O366" i="30" s="1"/>
  <c r="J365" i="30"/>
  <c r="N365" i="30" s="1"/>
  <c r="O365" i="30" s="1"/>
  <c r="J362" i="30"/>
  <c r="N362" i="30" s="1"/>
  <c r="I362" i="30"/>
  <c r="M362" i="30" s="1"/>
  <c r="H362" i="30"/>
  <c r="L362" i="30" s="1"/>
  <c r="J361" i="30"/>
  <c r="N361" i="30" s="1"/>
  <c r="H361" i="30"/>
  <c r="L361" i="30" s="1"/>
  <c r="I361" i="30"/>
  <c r="M361" i="30" s="1"/>
  <c r="I358" i="30"/>
  <c r="M358" i="30" s="1"/>
  <c r="H358" i="30"/>
  <c r="L358" i="30" s="1"/>
  <c r="I357" i="30"/>
  <c r="M357" i="30" s="1"/>
  <c r="H357" i="30"/>
  <c r="L357" i="30" s="1"/>
  <c r="J354" i="30"/>
  <c r="N354" i="30" s="1"/>
  <c r="O354" i="30" s="1"/>
  <c r="J353" i="30"/>
  <c r="N353" i="30" s="1"/>
  <c r="O353" i="30" s="1"/>
  <c r="J350" i="30"/>
  <c r="N350" i="30" s="1"/>
  <c r="I350" i="30"/>
  <c r="M350" i="30" s="1"/>
  <c r="H350" i="30"/>
  <c r="L350" i="30" s="1"/>
  <c r="J349" i="30"/>
  <c r="N349" i="30" s="1"/>
  <c r="I349" i="30"/>
  <c r="M349" i="30" s="1"/>
  <c r="H349" i="30"/>
  <c r="L349" i="30" s="1"/>
  <c r="I346" i="30"/>
  <c r="M346" i="30" s="1"/>
  <c r="H346" i="30"/>
  <c r="L346" i="30" s="1"/>
  <c r="I345" i="30"/>
  <c r="M345" i="30" s="1"/>
  <c r="H345" i="30"/>
  <c r="L345" i="30" s="1"/>
  <c r="O345" i="30" s="1"/>
  <c r="I342" i="30"/>
  <c r="M342" i="30" s="1"/>
  <c r="I341" i="30"/>
  <c r="M341" i="30" s="1"/>
  <c r="H342" i="30"/>
  <c r="L342" i="30" s="1"/>
  <c r="H341" i="30"/>
  <c r="L341" i="30" s="1"/>
  <c r="I338" i="30"/>
  <c r="M338" i="30" s="1"/>
  <c r="H338" i="30"/>
  <c r="L338" i="30" s="1"/>
  <c r="I337" i="30"/>
  <c r="M337" i="30" s="1"/>
  <c r="H337" i="30"/>
  <c r="L337" i="30" s="1"/>
  <c r="O337" i="30" s="1"/>
  <c r="J334" i="30"/>
  <c r="N334" i="30" s="1"/>
  <c r="I334" i="30"/>
  <c r="M334" i="30" s="1"/>
  <c r="H334" i="30"/>
  <c r="L334" i="30" s="1"/>
  <c r="J333" i="30"/>
  <c r="N333" i="30" s="1"/>
  <c r="I333" i="30"/>
  <c r="M333" i="30" s="1"/>
  <c r="H333" i="30"/>
  <c r="L333" i="30" s="1"/>
  <c r="J330" i="30"/>
  <c r="N330" i="30" s="1"/>
  <c r="I330" i="30"/>
  <c r="M330" i="30" s="1"/>
  <c r="H330" i="30"/>
  <c r="L330" i="30" s="1"/>
  <c r="J329" i="30"/>
  <c r="N329" i="30" s="1"/>
  <c r="I329" i="30"/>
  <c r="M329" i="30" s="1"/>
  <c r="H329" i="30"/>
  <c r="L329" i="30" s="1"/>
  <c r="J326" i="30"/>
  <c r="N326" i="30" s="1"/>
  <c r="I326" i="30"/>
  <c r="M326" i="30" s="1"/>
  <c r="H326" i="30"/>
  <c r="L326" i="30" s="1"/>
  <c r="J325" i="30"/>
  <c r="N325" i="30" s="1"/>
  <c r="I325" i="30"/>
  <c r="M325" i="30" s="1"/>
  <c r="H325" i="30"/>
  <c r="L325" i="30" s="1"/>
  <c r="J322" i="30"/>
  <c r="N322" i="30" s="1"/>
  <c r="I322" i="30"/>
  <c r="M322" i="30" s="1"/>
  <c r="H322" i="30"/>
  <c r="L322" i="30" s="1"/>
  <c r="J321" i="30"/>
  <c r="N321" i="30" s="1"/>
  <c r="I321" i="30"/>
  <c r="M321" i="30" s="1"/>
  <c r="H321" i="30"/>
  <c r="L321" i="30" s="1"/>
  <c r="J310" i="30"/>
  <c r="N310" i="30" s="1"/>
  <c r="I310" i="30"/>
  <c r="M310" i="30" s="1"/>
  <c r="H310" i="30"/>
  <c r="L310" i="30" s="1"/>
  <c r="J309" i="30"/>
  <c r="N309" i="30" s="1"/>
  <c r="I309" i="30"/>
  <c r="M309" i="30" s="1"/>
  <c r="H309" i="30"/>
  <c r="L309" i="30" s="1"/>
  <c r="J314" i="30"/>
  <c r="N314" i="30" s="1"/>
  <c r="I314" i="30"/>
  <c r="M314" i="30" s="1"/>
  <c r="H314" i="30"/>
  <c r="L314" i="30" s="1"/>
  <c r="J313" i="30"/>
  <c r="N313" i="30" s="1"/>
  <c r="I313" i="30"/>
  <c r="M313" i="30" s="1"/>
  <c r="H313" i="30"/>
  <c r="L313" i="30" s="1"/>
  <c r="J318" i="30"/>
  <c r="N318" i="30" s="1"/>
  <c r="I318" i="30"/>
  <c r="M318" i="30" s="1"/>
  <c r="H318" i="30"/>
  <c r="L318" i="30" s="1"/>
  <c r="J317" i="30"/>
  <c r="N317" i="30" s="1"/>
  <c r="I317" i="30"/>
  <c r="M317" i="30" s="1"/>
  <c r="H317" i="30"/>
  <c r="L317" i="30" s="1"/>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229" i="30"/>
  <c r="C74" i="121" s="1"/>
  <c r="B224" i="30"/>
  <c r="C73" i="121" s="1"/>
  <c r="B217" i="30"/>
  <c r="C72" i="121" s="1"/>
  <c r="B70" i="30"/>
  <c r="C71" i="121" s="1"/>
  <c r="B66" i="30"/>
  <c r="C70" i="121" s="1"/>
  <c r="B64" i="30"/>
  <c r="C69" i="121" s="1"/>
  <c r="B53" i="30"/>
  <c r="C67" i="121" s="1"/>
  <c r="N75" i="30"/>
  <c r="N101" i="30"/>
  <c r="M101" i="30"/>
  <c r="L101" i="30"/>
  <c r="N100" i="30"/>
  <c r="M100" i="30"/>
  <c r="L100" i="30"/>
  <c r="N99" i="30"/>
  <c r="M99" i="30"/>
  <c r="L99" i="30"/>
  <c r="N97" i="30"/>
  <c r="M97" i="30"/>
  <c r="L97" i="30"/>
  <c r="N94" i="30"/>
  <c r="O94" i="30" s="1"/>
  <c r="Q94" i="30" s="1"/>
  <c r="L84" i="30"/>
  <c r="O84" i="30" s="1"/>
  <c r="Q84" i="30" s="1"/>
  <c r="M91" i="30"/>
  <c r="L91" i="30"/>
  <c r="M89" i="30"/>
  <c r="L89" i="30"/>
  <c r="N89" i="30"/>
  <c r="M85" i="30"/>
  <c r="L85" i="30"/>
  <c r="M76" i="30"/>
  <c r="L76" i="30"/>
  <c r="M75" i="30"/>
  <c r="L75" i="30"/>
  <c r="L74" i="30"/>
  <c r="O74" i="30" s="1"/>
  <c r="M73" i="30"/>
  <c r="L73" i="30"/>
  <c r="M72" i="30"/>
  <c r="L72" i="30"/>
  <c r="M47" i="30"/>
  <c r="L47" i="30"/>
  <c r="O47" i="30" s="1"/>
  <c r="M46" i="30"/>
  <c r="L46" i="30"/>
  <c r="M45" i="30"/>
  <c r="L45" i="30"/>
  <c r="M44" i="30"/>
  <c r="L44" i="30"/>
  <c r="M43" i="30"/>
  <c r="L43" i="30"/>
  <c r="M41" i="30"/>
  <c r="L41" i="30"/>
  <c r="M35" i="30"/>
  <c r="L35" i="30"/>
  <c r="M34" i="30"/>
  <c r="L34" i="30"/>
  <c r="M33" i="30"/>
  <c r="L33" i="30"/>
  <c r="M28" i="30"/>
  <c r="L28" i="30"/>
  <c r="N28" i="30"/>
  <c r="M27" i="30"/>
  <c r="L27" i="30"/>
  <c r="M26" i="30"/>
  <c r="L26" i="30"/>
  <c r="N26" i="30"/>
  <c r="M23" i="30"/>
  <c r="L23" i="30"/>
  <c r="M22" i="30"/>
  <c r="L22" i="30"/>
  <c r="M21" i="30"/>
  <c r="L21" i="30"/>
  <c r="M16" i="30"/>
  <c r="L16" i="30"/>
  <c r="N16" i="30"/>
  <c r="M15" i="30"/>
  <c r="L15" i="30"/>
  <c r="M14" i="30"/>
  <c r="L14" i="30"/>
  <c r="M11" i="30"/>
  <c r="L11" i="30"/>
  <c r="M9" i="30"/>
  <c r="L9" i="30"/>
  <c r="N9" i="30"/>
  <c r="M304" i="30"/>
  <c r="L304" i="30"/>
  <c r="M294" i="30"/>
  <c r="L294" i="30"/>
  <c r="M292" i="30"/>
  <c r="L292" i="30"/>
  <c r="M291" i="30"/>
  <c r="L291" i="30"/>
  <c r="M290" i="30"/>
  <c r="L290" i="30"/>
  <c r="M289" i="30"/>
  <c r="L289" i="30"/>
  <c r="M288" i="30"/>
  <c r="L288" i="30"/>
  <c r="M284" i="30"/>
  <c r="L284" i="30"/>
  <c r="M283" i="30"/>
  <c r="L283" i="30"/>
  <c r="M282" i="30"/>
  <c r="L282" i="30"/>
  <c r="M281" i="30"/>
  <c r="L281" i="30"/>
  <c r="M280" i="30"/>
  <c r="L280" i="30"/>
  <c r="M279" i="30"/>
  <c r="L279" i="30"/>
  <c r="M251" i="30"/>
  <c r="L251" i="30"/>
  <c r="M249" i="30"/>
  <c r="L249" i="30"/>
  <c r="M247" i="30"/>
  <c r="L247" i="30"/>
  <c r="M211" i="30"/>
  <c r="L211" i="30"/>
  <c r="N211" i="30"/>
  <c r="M210" i="30"/>
  <c r="L210" i="30"/>
  <c r="M209" i="30"/>
  <c r="L209" i="30"/>
  <c r="M208" i="30"/>
  <c r="L208" i="30"/>
  <c r="O208" i="30" s="1"/>
  <c r="Q208" i="30" s="1"/>
  <c r="M206" i="30"/>
  <c r="L206" i="30"/>
  <c r="M198" i="30"/>
  <c r="L198" i="30"/>
  <c r="M197" i="30"/>
  <c r="L197" i="30"/>
  <c r="M196" i="30"/>
  <c r="L196" i="30"/>
  <c r="M194" i="30"/>
  <c r="L194" i="30"/>
  <c r="N194" i="30"/>
  <c r="M186" i="30"/>
  <c r="L186" i="30"/>
  <c r="M185" i="30"/>
  <c r="L185" i="30"/>
  <c r="M184" i="30"/>
  <c r="L184" i="30"/>
  <c r="M182" i="30"/>
  <c r="L182" i="30"/>
  <c r="N182" i="30"/>
  <c r="M180" i="30"/>
  <c r="L180" i="30"/>
  <c r="O180" i="30" s="1"/>
  <c r="Q180" i="30" s="1"/>
  <c r="M179" i="30"/>
  <c r="L179" i="30"/>
  <c r="M178" i="30"/>
  <c r="L178" i="30"/>
  <c r="M176" i="30"/>
  <c r="L176" i="30"/>
  <c r="M168" i="30"/>
  <c r="L168" i="30"/>
  <c r="M167" i="30"/>
  <c r="L167" i="30"/>
  <c r="M166" i="30"/>
  <c r="L166" i="30"/>
  <c r="M162" i="30"/>
  <c r="L162" i="30"/>
  <c r="M161" i="30"/>
  <c r="L161" i="30"/>
  <c r="M160" i="30"/>
  <c r="L160" i="30"/>
  <c r="M158" i="30"/>
  <c r="L158" i="30"/>
  <c r="M156" i="30"/>
  <c r="L156" i="30"/>
  <c r="M155" i="30"/>
  <c r="L155" i="30"/>
  <c r="O155" i="30" s="1"/>
  <c r="Q155" i="30" s="1"/>
  <c r="M154" i="30"/>
  <c r="L154" i="30"/>
  <c r="M152" i="30"/>
  <c r="L152" i="30"/>
  <c r="O152" i="30" s="1"/>
  <c r="Q152" i="30" s="1"/>
  <c r="M150" i="30"/>
  <c r="L150" i="30"/>
  <c r="M149" i="30"/>
  <c r="L149" i="30"/>
  <c r="M148" i="30"/>
  <c r="L148" i="30"/>
  <c r="M146" i="30"/>
  <c r="L146" i="30"/>
  <c r="M144" i="30"/>
  <c r="L144" i="30"/>
  <c r="M143" i="30"/>
  <c r="L143" i="30"/>
  <c r="M142" i="30"/>
  <c r="L142" i="30"/>
  <c r="M140" i="30"/>
  <c r="L140" i="30"/>
  <c r="N140" i="30"/>
  <c r="M138" i="30"/>
  <c r="L138" i="30"/>
  <c r="M137" i="30"/>
  <c r="L137" i="30"/>
  <c r="M136" i="30"/>
  <c r="L136" i="30"/>
  <c r="M134" i="30"/>
  <c r="L134" i="30"/>
  <c r="N134" i="30"/>
  <c r="M132" i="30"/>
  <c r="L132" i="30"/>
  <c r="M131" i="30"/>
  <c r="L131" i="30"/>
  <c r="M130" i="30"/>
  <c r="L130" i="30"/>
  <c r="M128" i="30"/>
  <c r="L128" i="30"/>
  <c r="N128" i="30"/>
  <c r="M126" i="30"/>
  <c r="L126" i="30"/>
  <c r="M125" i="30"/>
  <c r="L125" i="30"/>
  <c r="M124" i="30"/>
  <c r="L124" i="30"/>
  <c r="M120" i="30"/>
  <c r="L120" i="30"/>
  <c r="M119" i="30"/>
  <c r="L119" i="30"/>
  <c r="M118" i="30"/>
  <c r="L118" i="30"/>
  <c r="M116" i="30"/>
  <c r="L116" i="30"/>
  <c r="N116" i="30"/>
  <c r="M114" i="30"/>
  <c r="L114" i="30"/>
  <c r="M113" i="30"/>
  <c r="L113" i="30"/>
  <c r="M112" i="30"/>
  <c r="L112" i="30"/>
  <c r="M110" i="30"/>
  <c r="L110" i="30"/>
  <c r="N110" i="30"/>
  <c r="M108" i="30"/>
  <c r="L108" i="30"/>
  <c r="M107" i="30"/>
  <c r="L107" i="30"/>
  <c r="M106" i="30"/>
  <c r="L106" i="30"/>
  <c r="M104" i="30"/>
  <c r="L104" i="30"/>
  <c r="N104" i="30"/>
  <c r="M93" i="30"/>
  <c r="L93" i="30"/>
  <c r="N93" i="30"/>
  <c r="M92" i="30"/>
  <c r="L92" i="30"/>
  <c r="N108" i="30"/>
  <c r="N107" i="30"/>
  <c r="N106" i="30"/>
  <c r="F246" i="30"/>
  <c r="N246" i="30" s="1"/>
  <c r="O246" i="30" s="1"/>
  <c r="Q246" i="30" s="1"/>
  <c r="B238" i="30"/>
  <c r="C75" i="121" s="1"/>
  <c r="F230" i="30"/>
  <c r="N293" i="30" s="1"/>
  <c r="O293" i="30" s="1"/>
  <c r="N304" i="30"/>
  <c r="N247" i="30"/>
  <c r="N120" i="30"/>
  <c r="N119" i="30"/>
  <c r="N118" i="30"/>
  <c r="N114" i="30"/>
  <c r="N113" i="30"/>
  <c r="N112" i="30"/>
  <c r="D31" i="56"/>
  <c r="D33" i="56" s="1"/>
  <c r="D55" i="56" s="1"/>
  <c r="D59" i="56" s="1"/>
  <c r="E59" i="1"/>
  <c r="D7" i="1"/>
  <c r="H266" i="30"/>
  <c r="O266" i="30" s="1"/>
  <c r="Q266" i="30" s="1"/>
  <c r="H265" i="30"/>
  <c r="O265" i="30" s="1"/>
  <c r="Q265" i="30" s="1"/>
  <c r="H264" i="30"/>
  <c r="O264" i="30" s="1"/>
  <c r="Q264" i="30" s="1"/>
  <c r="H263" i="30"/>
  <c r="O263" i="30" s="1"/>
  <c r="Q263" i="30" s="1"/>
  <c r="H262" i="30"/>
  <c r="O262" i="30" s="1"/>
  <c r="Q262" i="30" s="1"/>
  <c r="H260" i="30"/>
  <c r="O260" i="30" s="1"/>
  <c r="Q260" i="30" s="1"/>
  <c r="H259" i="30"/>
  <c r="O259" i="30" s="1"/>
  <c r="Q259" i="30" s="1"/>
  <c r="H258" i="30"/>
  <c r="O258" i="30" s="1"/>
  <c r="Q258" i="30" s="1"/>
  <c r="H257" i="30"/>
  <c r="O257" i="30" s="1"/>
  <c r="Q257" i="30" s="1"/>
  <c r="B38" i="30"/>
  <c r="C66" i="121" s="1"/>
  <c r="B29" i="30"/>
  <c r="C65" i="121" s="1"/>
  <c r="B24" i="30"/>
  <c r="C64" i="121" s="1"/>
  <c r="B7" i="30"/>
  <c r="C62" i="121" s="1"/>
  <c r="N35" i="30"/>
  <c r="N192" i="30"/>
  <c r="O192" i="30" s="1"/>
  <c r="Q192" i="30" s="1"/>
  <c r="N191" i="30"/>
  <c r="O191" i="30" s="1"/>
  <c r="Q191" i="30" s="1"/>
  <c r="N190" i="30"/>
  <c r="O190" i="30" s="1"/>
  <c r="Q190" i="30" s="1"/>
  <c r="N188" i="30"/>
  <c r="O188" i="30" s="1"/>
  <c r="Q188" i="30" s="1"/>
  <c r="N168" i="30"/>
  <c r="N167" i="30"/>
  <c r="N166" i="30"/>
  <c r="N126" i="30"/>
  <c r="N125" i="30"/>
  <c r="N124" i="30"/>
  <c r="N92" i="30"/>
  <c r="N91" i="30"/>
  <c r="N23" i="30"/>
  <c r="B19" i="30"/>
  <c r="C63" i="121" s="1"/>
  <c r="N8" i="30"/>
  <c r="O8" i="30" s="1"/>
  <c r="B295" i="30"/>
  <c r="C79" i="121" s="1"/>
  <c r="N294" i="30"/>
  <c r="N292" i="30"/>
  <c r="N291" i="30"/>
  <c r="N290" i="30"/>
  <c r="N289" i="30"/>
  <c r="N288" i="30"/>
  <c r="N284" i="30"/>
  <c r="N283" i="30"/>
  <c r="O283" i="30" s="1"/>
  <c r="N282" i="30"/>
  <c r="N281" i="30"/>
  <c r="N280" i="30"/>
  <c r="N279" i="30"/>
  <c r="N278" i="30"/>
  <c r="O278" i="30" s="1"/>
  <c r="N277" i="30"/>
  <c r="O277" i="30" s="1"/>
  <c r="O256" i="30"/>
  <c r="Q256" i="30" s="1"/>
  <c r="O255" i="30"/>
  <c r="Q255" i="30" s="1"/>
  <c r="N251" i="30"/>
  <c r="N249" i="30"/>
  <c r="N204" i="30"/>
  <c r="O204" i="30" s="1"/>
  <c r="Q204" i="30" s="1"/>
  <c r="N203" i="30"/>
  <c r="O203" i="30" s="1"/>
  <c r="Q203" i="30" s="1"/>
  <c r="N202" i="30"/>
  <c r="O202" i="30" s="1"/>
  <c r="Q202" i="30" s="1"/>
  <c r="N200" i="30"/>
  <c r="O200" i="30" s="1"/>
  <c r="Q200" i="30" s="1"/>
  <c r="N198" i="30"/>
  <c r="N197" i="30"/>
  <c r="N196" i="30"/>
  <c r="N186" i="30"/>
  <c r="N185" i="30"/>
  <c r="N184" i="30"/>
  <c r="N174" i="30"/>
  <c r="O174" i="30" s="1"/>
  <c r="Q174" i="30" s="1"/>
  <c r="N173" i="30"/>
  <c r="O173" i="30" s="1"/>
  <c r="Q173" i="30" s="1"/>
  <c r="N172" i="30"/>
  <c r="O172" i="30" s="1"/>
  <c r="Q172" i="30" s="1"/>
  <c r="N170" i="30"/>
  <c r="O170" i="30" s="1"/>
  <c r="Q170" i="30" s="1"/>
  <c r="N144" i="30"/>
  <c r="N143" i="30"/>
  <c r="N142" i="30"/>
  <c r="N138" i="30"/>
  <c r="N137" i="30"/>
  <c r="N136" i="30"/>
  <c r="N132" i="30"/>
  <c r="N131" i="30"/>
  <c r="N130" i="30"/>
  <c r="N85" i="30"/>
  <c r="N76" i="30"/>
  <c r="N73" i="30"/>
  <c r="N72" i="30"/>
  <c r="N47" i="30"/>
  <c r="N46" i="30"/>
  <c r="N45" i="30"/>
  <c r="N44" i="30"/>
  <c r="N43" i="30"/>
  <c r="N41" i="30"/>
  <c r="N39" i="30"/>
  <c r="O39" i="30" s="1"/>
  <c r="N34" i="30"/>
  <c r="N33" i="30"/>
  <c r="N27" i="30"/>
  <c r="N22" i="30"/>
  <c r="N21" i="30"/>
  <c r="N15" i="30"/>
  <c r="N14" i="30"/>
  <c r="N11" i="30"/>
  <c r="N6" i="30"/>
  <c r="O6" i="30" s="1"/>
  <c r="B55" i="1"/>
  <c r="D5" i="121"/>
  <c r="C1" i="1"/>
  <c r="E62" i="1"/>
  <c r="E67" i="1"/>
  <c r="E55" i="56"/>
  <c r="E59" i="56"/>
  <c r="M53" i="112"/>
  <c r="M276" i="121" s="1"/>
  <c r="N29" i="112"/>
  <c r="M265" i="121" s="1"/>
  <c r="N27" i="112"/>
  <c r="M263" i="121" s="1"/>
  <c r="C565" i="115"/>
  <c r="G457" i="115"/>
  <c r="G702" i="115"/>
  <c r="G575" i="115"/>
  <c r="G359" i="115"/>
  <c r="G559" i="115"/>
  <c r="G398" i="115"/>
  <c r="D245" i="121"/>
  <c r="G239" i="121"/>
  <c r="X246" i="121"/>
  <c r="C51" i="112"/>
  <c r="C74" i="124"/>
  <c r="C77" i="124" s="1"/>
  <c r="D251" i="121" s="1"/>
  <c r="G74" i="124"/>
  <c r="G77" i="124" s="1"/>
  <c r="H251" i="121" s="1"/>
  <c r="H17" i="125"/>
  <c r="I74" i="124"/>
  <c r="F40" i="124"/>
  <c r="H33" i="125"/>
  <c r="D74" i="124"/>
  <c r="D77" i="124" s="1"/>
  <c r="E251" i="121" s="1"/>
  <c r="J74" i="124"/>
  <c r="J77" i="124" s="1"/>
  <c r="K251" i="121" s="1"/>
  <c r="F74" i="124"/>
  <c r="F77" i="124" s="1"/>
  <c r="G251" i="121" s="1"/>
  <c r="H18" i="107"/>
  <c r="H74" i="124"/>
  <c r="S59" i="125"/>
  <c r="S47" i="125"/>
  <c r="C153" i="115" l="1"/>
  <c r="C450" i="115"/>
  <c r="G564" i="115"/>
  <c r="C444" i="115"/>
  <c r="D511" i="115"/>
  <c r="D713" i="115"/>
  <c r="C652" i="115"/>
  <c r="C226" i="115"/>
  <c r="C543" i="115"/>
  <c r="D180" i="115"/>
  <c r="C220" i="115"/>
  <c r="C462" i="115"/>
  <c r="D582" i="115"/>
  <c r="C157" i="115"/>
  <c r="D311" i="115"/>
  <c r="F186" i="115"/>
  <c r="E302" i="115"/>
  <c r="F141" i="115"/>
  <c r="E194" i="115"/>
  <c r="F310" i="115"/>
  <c r="F619" i="115"/>
  <c r="G693" i="115"/>
  <c r="G364" i="115"/>
  <c r="E291" i="115"/>
  <c r="E297" i="115"/>
  <c r="F355" i="115"/>
  <c r="E392" i="115"/>
  <c r="F399" i="115"/>
  <c r="F486" i="115"/>
  <c r="E620" i="115"/>
  <c r="E364" i="115"/>
  <c r="F183" i="115"/>
  <c r="E204" i="115"/>
  <c r="F294" i="115"/>
  <c r="F476" i="115"/>
  <c r="E511" i="115"/>
  <c r="F518" i="115"/>
  <c r="E524" i="115"/>
  <c r="F593" i="115"/>
  <c r="E691" i="115"/>
  <c r="F726" i="115"/>
  <c r="E287" i="115"/>
  <c r="E584" i="115"/>
  <c r="F411" i="115"/>
  <c r="F609" i="115"/>
  <c r="E713" i="115"/>
  <c r="G109" i="107"/>
  <c r="F172" i="115"/>
  <c r="F207" i="115"/>
  <c r="F268" i="115"/>
  <c r="F298" i="115"/>
  <c r="F450" i="115"/>
  <c r="F577" i="115"/>
  <c r="F724" i="115"/>
  <c r="G619" i="115"/>
  <c r="F284" i="115"/>
  <c r="F417" i="115"/>
  <c r="F425" i="115"/>
  <c r="F472" i="115"/>
  <c r="F139" i="115"/>
  <c r="F189" i="115"/>
  <c r="F209" i="115"/>
  <c r="F308" i="115"/>
  <c r="F520" i="115"/>
  <c r="F597" i="115"/>
  <c r="F205" i="115"/>
  <c r="F286" i="115"/>
  <c r="F379" i="115"/>
  <c r="F454" i="115"/>
  <c r="F600" i="115"/>
  <c r="F625" i="115"/>
  <c r="F722" i="115"/>
  <c r="F171" i="115"/>
  <c r="F181" i="115"/>
  <c r="F314" i="115"/>
  <c r="F401" i="115"/>
  <c r="F627" i="115"/>
  <c r="G567" i="115"/>
  <c r="E157" i="115"/>
  <c r="G599" i="115"/>
  <c r="E193" i="115"/>
  <c r="E627" i="115"/>
  <c r="G496" i="115"/>
  <c r="E185" i="115"/>
  <c r="E213" i="115"/>
  <c r="F572" i="115"/>
  <c r="G464" i="115"/>
  <c r="G583" i="115"/>
  <c r="G383" i="115"/>
  <c r="F287" i="115"/>
  <c r="F467" i="115"/>
  <c r="F707" i="115"/>
  <c r="C327" i="115"/>
  <c r="F608" i="115"/>
  <c r="G624" i="115"/>
  <c r="G545" i="115"/>
  <c r="C666" i="115"/>
  <c r="C644" i="115"/>
  <c r="F154" i="115"/>
  <c r="F188" i="115"/>
  <c r="F192" i="115"/>
  <c r="C228" i="115"/>
  <c r="C234" i="115"/>
  <c r="C355" i="115"/>
  <c r="C434" i="115"/>
  <c r="C440" i="115"/>
  <c r="C458" i="115"/>
  <c r="C509" i="115"/>
  <c r="G600" i="115"/>
  <c r="F364" i="115"/>
  <c r="F479" i="115"/>
  <c r="F576" i="115"/>
  <c r="C347" i="115"/>
  <c r="G249" i="115"/>
  <c r="G257" i="115"/>
  <c r="C662" i="115"/>
  <c r="C640" i="115"/>
  <c r="C121" i="115"/>
  <c r="D141" i="115"/>
  <c r="F158" i="115"/>
  <c r="C242" i="115"/>
  <c r="F259" i="115"/>
  <c r="F285" i="115"/>
  <c r="F388" i="115"/>
  <c r="C464" i="115"/>
  <c r="F709" i="115"/>
  <c r="G138" i="115"/>
  <c r="G687" i="115"/>
  <c r="C646" i="115"/>
  <c r="C252" i="115"/>
  <c r="C258" i="115"/>
  <c r="C321" i="115"/>
  <c r="C359" i="115"/>
  <c r="C638" i="115"/>
  <c r="C569" i="115"/>
  <c r="G560" i="115"/>
  <c r="C551" i="115"/>
  <c r="C529" i="115"/>
  <c r="F152" i="115"/>
  <c r="C230" i="115"/>
  <c r="F465" i="115"/>
  <c r="F594" i="115"/>
  <c r="G554" i="115"/>
  <c r="F297" i="115"/>
  <c r="G241" i="115"/>
  <c r="C668" i="115"/>
  <c r="C341" i="115"/>
  <c r="C571" i="115"/>
  <c r="C557" i="115"/>
  <c r="C117" i="115"/>
  <c r="F217" i="115"/>
  <c r="C448" i="115"/>
  <c r="G663" i="115"/>
  <c r="C654" i="115"/>
  <c r="C632" i="115"/>
  <c r="C244" i="115"/>
  <c r="C256" i="115"/>
  <c r="C325" i="115"/>
  <c r="C331" i="115"/>
  <c r="C345" i="115"/>
  <c r="F653" i="115"/>
  <c r="F711" i="115"/>
  <c r="G458" i="115"/>
  <c r="C233" i="115"/>
  <c r="C414" i="115"/>
  <c r="C515" i="115"/>
  <c r="G119" i="115"/>
  <c r="G417" i="115"/>
  <c r="C588" i="115"/>
  <c r="G694" i="115"/>
  <c r="G146" i="115"/>
  <c r="C560" i="115"/>
  <c r="C631" i="115"/>
  <c r="C273" i="115"/>
  <c r="F279" i="115"/>
  <c r="C324" i="115"/>
  <c r="E419" i="115"/>
  <c r="F485" i="115"/>
  <c r="F505" i="115"/>
  <c r="F606" i="115"/>
  <c r="F697" i="115"/>
  <c r="G522" i="115"/>
  <c r="G391" i="115"/>
  <c r="C170" i="115"/>
  <c r="G338" i="115"/>
  <c r="C729" i="115"/>
  <c r="F180" i="115"/>
  <c r="F219" i="115"/>
  <c r="F263" i="115"/>
  <c r="F295" i="115"/>
  <c r="F338" i="115"/>
  <c r="F344" i="115"/>
  <c r="F366" i="115"/>
  <c r="F392" i="115"/>
  <c r="F671" i="115"/>
  <c r="E730" i="115"/>
  <c r="G314" i="115"/>
  <c r="G344" i="115"/>
  <c r="G206" i="115"/>
  <c r="C427" i="115"/>
  <c r="C521" i="115"/>
  <c r="G671" i="115"/>
  <c r="C727" i="115"/>
  <c r="F184" i="115"/>
  <c r="F253" i="115"/>
  <c r="E306" i="115"/>
  <c r="C311" i="115"/>
  <c r="C315" i="115"/>
  <c r="F350" i="115"/>
  <c r="D416" i="115"/>
  <c r="F447" i="115"/>
  <c r="F705" i="115"/>
  <c r="D721" i="115"/>
  <c r="G488" i="115"/>
  <c r="G552" i="115"/>
  <c r="G443" i="115"/>
  <c r="G211" i="115"/>
  <c r="G686" i="115"/>
  <c r="C114" i="115"/>
  <c r="C715" i="115"/>
  <c r="C231" i="115"/>
  <c r="G649" i="115"/>
  <c r="G625" i="115"/>
  <c r="G546" i="115"/>
  <c r="G288" i="115"/>
  <c r="F116" i="115"/>
  <c r="F162" i="115"/>
  <c r="E181" i="115"/>
  <c r="C202" i="115"/>
  <c r="F227" i="115"/>
  <c r="F237" i="115"/>
  <c r="D271" i="115"/>
  <c r="F283" i="115"/>
  <c r="F394" i="115"/>
  <c r="F400" i="115"/>
  <c r="F495" i="115"/>
  <c r="F568" i="115"/>
  <c r="F667" i="115"/>
  <c r="F673" i="115"/>
  <c r="F701" i="115"/>
  <c r="D717" i="115"/>
  <c r="G346" i="115"/>
  <c r="D402" i="115"/>
  <c r="D519" i="115"/>
  <c r="D608" i="115"/>
  <c r="G476" i="115"/>
  <c r="G371" i="115"/>
  <c r="G165" i="115"/>
  <c r="G120" i="115"/>
  <c r="G331" i="115"/>
  <c r="C563" i="115"/>
  <c r="C660" i="115"/>
  <c r="C549" i="115"/>
  <c r="C541" i="115"/>
  <c r="C535" i="115"/>
  <c r="C143" i="115"/>
  <c r="C147" i="115"/>
  <c r="C151" i="115"/>
  <c r="E154" i="115"/>
  <c r="E192" i="115"/>
  <c r="E198" i="115"/>
  <c r="C212" i="115"/>
  <c r="C238" i="115"/>
  <c r="C248" i="115"/>
  <c r="D281" i="115"/>
  <c r="E295" i="115"/>
  <c r="E301" i="115"/>
  <c r="D305" i="115"/>
  <c r="C337" i="115"/>
  <c r="C351" i="115"/>
  <c r="D388" i="115"/>
  <c r="D396" i="115"/>
  <c r="E402" i="115"/>
  <c r="E406" i="115"/>
  <c r="C428" i="115"/>
  <c r="C454" i="115"/>
  <c r="C468" i="115"/>
  <c r="D501" i="115"/>
  <c r="D505" i="115"/>
  <c r="C523" i="115"/>
  <c r="E602" i="115"/>
  <c r="E608" i="115"/>
  <c r="E614" i="115"/>
  <c r="D622" i="115"/>
  <c r="E707" i="115"/>
  <c r="G579" i="115"/>
  <c r="D208" i="115"/>
  <c r="D295" i="115"/>
  <c r="D410" i="115"/>
  <c r="D285" i="115"/>
  <c r="D309" i="115"/>
  <c r="E501" i="115"/>
  <c r="D594" i="115"/>
  <c r="D604" i="115"/>
  <c r="D616" i="115"/>
  <c r="D653" i="115"/>
  <c r="G436" i="115"/>
  <c r="C561" i="115"/>
  <c r="C555" i="115"/>
  <c r="C547" i="115"/>
  <c r="C533" i="115"/>
  <c r="C125" i="115"/>
  <c r="C129" i="115"/>
  <c r="C133" i="115"/>
  <c r="C137" i="115"/>
  <c r="D190" i="115"/>
  <c r="D196" i="115"/>
  <c r="E202" i="115"/>
  <c r="C222" i="115"/>
  <c r="E263" i="115"/>
  <c r="E289" i="115"/>
  <c r="D293" i="115"/>
  <c r="D313" i="115"/>
  <c r="C323" i="115"/>
  <c r="C333" i="115"/>
  <c r="C343" i="115"/>
  <c r="D372" i="115"/>
  <c r="E384" i="115"/>
  <c r="E400" i="115"/>
  <c r="D414" i="115"/>
  <c r="C418" i="115"/>
  <c r="C446" i="115"/>
  <c r="D509" i="115"/>
  <c r="D513" i="115"/>
  <c r="E572" i="115"/>
  <c r="E604" i="115"/>
  <c r="E616" i="115"/>
  <c r="D624" i="115"/>
  <c r="D705" i="115"/>
  <c r="E711" i="115"/>
  <c r="D715" i="115"/>
  <c r="D719" i="115"/>
  <c r="D723" i="115"/>
  <c r="G642" i="115"/>
  <c r="D124" i="115"/>
  <c r="D192" i="115"/>
  <c r="D225" i="115"/>
  <c r="D515" i="115"/>
  <c r="E184" i="115"/>
  <c r="D202" i="115"/>
  <c r="D356" i="115"/>
  <c r="E396" i="115"/>
  <c r="G580" i="115"/>
  <c r="C650" i="115"/>
  <c r="C636" i="115"/>
  <c r="C115" i="115"/>
  <c r="C141" i="115"/>
  <c r="E178" i="115"/>
  <c r="D188" i="115"/>
  <c r="E190" i="115"/>
  <c r="E196" i="115"/>
  <c r="D200" i="115"/>
  <c r="D206" i="115"/>
  <c r="C218" i="115"/>
  <c r="C250" i="115"/>
  <c r="C254" i="115"/>
  <c r="D299" i="115"/>
  <c r="C353" i="115"/>
  <c r="D394" i="115"/>
  <c r="D404" i="115"/>
  <c r="C460" i="115"/>
  <c r="E509" i="115"/>
  <c r="E513" i="115"/>
  <c r="D517" i="115"/>
  <c r="D610" i="115"/>
  <c r="D618" i="115"/>
  <c r="E695" i="115"/>
  <c r="E701" i="115"/>
  <c r="E705" i="115"/>
  <c r="E715" i="115"/>
  <c r="E719" i="115"/>
  <c r="E723" i="115"/>
  <c r="D727" i="115"/>
  <c r="D198" i="115"/>
  <c r="D614" i="115"/>
  <c r="E162" i="115"/>
  <c r="E305" i="115"/>
  <c r="E360" i="115"/>
  <c r="D400" i="115"/>
  <c r="D711" i="115"/>
  <c r="C658" i="115"/>
  <c r="C539" i="115"/>
  <c r="C595" i="115"/>
  <c r="G603" i="115"/>
  <c r="G469" i="115"/>
  <c r="C567" i="115"/>
  <c r="C553" i="115"/>
  <c r="C545" i="115"/>
  <c r="C642" i="115"/>
  <c r="C531" i="115"/>
  <c r="C119" i="115"/>
  <c r="C123" i="115"/>
  <c r="E188" i="115"/>
  <c r="E200" i="115"/>
  <c r="D210" i="115"/>
  <c r="C236" i="115"/>
  <c r="C246" i="115"/>
  <c r="D283" i="115"/>
  <c r="E299" i="115"/>
  <c r="D303" i="115"/>
  <c r="C329" i="115"/>
  <c r="E390" i="115"/>
  <c r="E394" i="115"/>
  <c r="D398" i="115"/>
  <c r="D412" i="115"/>
  <c r="F431" i="115"/>
  <c r="C442" i="115"/>
  <c r="C456" i="115"/>
  <c r="E471" i="115"/>
  <c r="D499" i="115"/>
  <c r="D503" i="115"/>
  <c r="E598" i="115"/>
  <c r="D606" i="115"/>
  <c r="D301" i="115"/>
  <c r="D602" i="115"/>
  <c r="E497" i="115"/>
  <c r="G261" i="115"/>
  <c r="C559" i="115"/>
  <c r="C656" i="115"/>
  <c r="C648" i="115"/>
  <c r="D204" i="115"/>
  <c r="C232" i="115"/>
  <c r="E275" i="115"/>
  <c r="E398" i="115"/>
  <c r="E412" i="115"/>
  <c r="D477" i="115"/>
  <c r="E503" i="115"/>
  <c r="E606" i="115"/>
  <c r="G191" i="115"/>
  <c r="G721" i="115"/>
  <c r="G669" i="115"/>
  <c r="D373" i="115"/>
  <c r="G450" i="115"/>
  <c r="G360" i="115"/>
  <c r="G159" i="115"/>
  <c r="C624" i="115"/>
  <c r="F114" i="115"/>
  <c r="F128" i="115"/>
  <c r="F156" i="115"/>
  <c r="F176" i="115"/>
  <c r="F182" i="115"/>
  <c r="F190" i="115"/>
  <c r="C219" i="115"/>
  <c r="F251" i="115"/>
  <c r="E268" i="115"/>
  <c r="C277" i="115"/>
  <c r="F293" i="115"/>
  <c r="C305" i="115"/>
  <c r="F356" i="115"/>
  <c r="E369" i="115"/>
  <c r="F398" i="115"/>
  <c r="C408" i="115"/>
  <c r="E476" i="115"/>
  <c r="F491" i="115"/>
  <c r="F499" i="115"/>
  <c r="C524" i="115"/>
  <c r="F536" i="115"/>
  <c r="F574" i="115"/>
  <c r="F693" i="115"/>
  <c r="D724" i="115"/>
  <c r="G442" i="115"/>
  <c r="G509" i="115"/>
  <c r="G541" i="115"/>
  <c r="G287" i="115"/>
  <c r="G147" i="115"/>
  <c r="G648" i="115"/>
  <c r="G510" i="115"/>
  <c r="C586" i="115"/>
  <c r="G714" i="115"/>
  <c r="G698" i="115"/>
  <c r="G465" i="115"/>
  <c r="C723" i="115"/>
  <c r="C461" i="115"/>
  <c r="E183" i="115"/>
  <c r="F231" i="115"/>
  <c r="C285" i="115"/>
  <c r="F291" i="115"/>
  <c r="F360" i="115"/>
  <c r="E399" i="115"/>
  <c r="D405" i="115"/>
  <c r="F429" i="115"/>
  <c r="F487" i="115"/>
  <c r="C507" i="115"/>
  <c r="F524" i="115"/>
  <c r="F546" i="115"/>
  <c r="F596" i="115"/>
  <c r="F675" i="115"/>
  <c r="E694" i="115"/>
  <c r="F699" i="115"/>
  <c r="F703" i="115"/>
  <c r="G210" i="115"/>
  <c r="G538" i="115"/>
  <c r="G212" i="115"/>
  <c r="D199" i="115"/>
  <c r="G403" i="115"/>
  <c r="G568" i="115"/>
  <c r="C719" i="115"/>
  <c r="C667" i="115"/>
  <c r="C633" i="115"/>
  <c r="E177" i="115"/>
  <c r="C200" i="115"/>
  <c r="E209" i="115"/>
  <c r="F245" i="115"/>
  <c r="E300" i="115"/>
  <c r="C303" i="115"/>
  <c r="F316" i="115"/>
  <c r="C326" i="115"/>
  <c r="C386" i="115"/>
  <c r="F396" i="115"/>
  <c r="F497" i="115"/>
  <c r="E579" i="115"/>
  <c r="E682" i="115"/>
  <c r="G218" i="115"/>
  <c r="G416" i="115"/>
  <c r="G655" i="115"/>
  <c r="G515" i="115"/>
  <c r="G460" i="115"/>
  <c r="G370" i="115"/>
  <c r="D581" i="115"/>
  <c r="G661" i="115"/>
  <c r="G561" i="115"/>
  <c r="G653" i="115"/>
  <c r="G395" i="115"/>
  <c r="C697" i="115"/>
  <c r="C134" i="115"/>
  <c r="F144" i="115"/>
  <c r="F174" i="115"/>
  <c r="C198" i="115"/>
  <c r="F229" i="115"/>
  <c r="E250" i="115"/>
  <c r="F261" i="115"/>
  <c r="F275" i="115"/>
  <c r="C301" i="115"/>
  <c r="F332" i="115"/>
  <c r="C346" i="115"/>
  <c r="F358" i="115"/>
  <c r="F362" i="115"/>
  <c r="C378" i="115"/>
  <c r="F382" i="115"/>
  <c r="F390" i="115"/>
  <c r="F501" i="115"/>
  <c r="F637" i="115"/>
  <c r="G482" i="115"/>
  <c r="G727" i="115"/>
  <c r="G676" i="115"/>
  <c r="G132" i="115"/>
  <c r="G204" i="115"/>
  <c r="G410" i="115"/>
  <c r="D632" i="115"/>
  <c r="D115" i="115"/>
  <c r="D218" i="115"/>
  <c r="D220" i="115"/>
  <c r="D117" i="115"/>
  <c r="D531" i="115"/>
  <c r="D323" i="115"/>
  <c r="D428" i="115"/>
  <c r="D634" i="115"/>
  <c r="D430" i="115"/>
  <c r="D325" i="115"/>
  <c r="D636" i="115"/>
  <c r="D222" i="115"/>
  <c r="D533" i="115"/>
  <c r="D119" i="115"/>
  <c r="D432" i="115"/>
  <c r="D327" i="115"/>
  <c r="D535" i="115"/>
  <c r="D121" i="115"/>
  <c r="D434" i="115"/>
  <c r="D537" i="115"/>
  <c r="D329" i="115"/>
  <c r="D226" i="115"/>
  <c r="D123" i="115"/>
  <c r="D640" i="115"/>
  <c r="D642" i="115"/>
  <c r="D539" i="115"/>
  <c r="D228" i="115"/>
  <c r="D125" i="115"/>
  <c r="D331" i="115"/>
  <c r="D436" i="115"/>
  <c r="D541" i="115"/>
  <c r="D127" i="115"/>
  <c r="D438" i="115"/>
  <c r="D333" i="115"/>
  <c r="D230" i="115"/>
  <c r="D335" i="115"/>
  <c r="D232" i="115"/>
  <c r="D543" i="115"/>
  <c r="D442" i="115"/>
  <c r="D131" i="115"/>
  <c r="D234" i="115"/>
  <c r="D648" i="115"/>
  <c r="D337" i="115"/>
  <c r="D545" i="115"/>
  <c r="D339" i="115"/>
  <c r="D547" i="115"/>
  <c r="D444" i="115"/>
  <c r="D133" i="115"/>
  <c r="D652" i="115"/>
  <c r="D135" i="115"/>
  <c r="D549" i="115"/>
  <c r="D238" i="115"/>
  <c r="D341" i="115"/>
  <c r="D448" i="115"/>
  <c r="D654" i="115"/>
  <c r="D343" i="115"/>
  <c r="D551" i="115"/>
  <c r="D137" i="115"/>
  <c r="D240" i="115"/>
  <c r="D553" i="115"/>
  <c r="D139" i="115"/>
  <c r="D242" i="115"/>
  <c r="D656" i="115"/>
  <c r="D658" i="115"/>
  <c r="D452" i="115"/>
  <c r="D244" i="115"/>
  <c r="D660" i="115"/>
  <c r="D557" i="115"/>
  <c r="D143" i="115"/>
  <c r="D351" i="115"/>
  <c r="D248" i="115"/>
  <c r="D559" i="115"/>
  <c r="D256" i="115"/>
  <c r="D567" i="115"/>
  <c r="D359" i="115"/>
  <c r="D573" i="115"/>
  <c r="D676" i="115"/>
  <c r="D159" i="115"/>
  <c r="G369" i="115"/>
  <c r="G577" i="115"/>
  <c r="D129" i="115"/>
  <c r="D347" i="115"/>
  <c r="D644" i="115"/>
  <c r="D650" i="115"/>
  <c r="D224" i="115"/>
  <c r="D529" i="115"/>
  <c r="D321" i="115"/>
  <c r="C577" i="115"/>
  <c r="C680" i="115"/>
  <c r="C686" i="115"/>
  <c r="C375" i="115"/>
  <c r="C169" i="115"/>
  <c r="C583" i="115"/>
  <c r="C480" i="115"/>
  <c r="C688" i="115"/>
  <c r="C377" i="115"/>
  <c r="C482" i="115"/>
  <c r="C585" i="115"/>
  <c r="C274" i="115"/>
  <c r="C690" i="115"/>
  <c r="C276" i="115"/>
  <c r="C379" i="115"/>
  <c r="C587" i="115"/>
  <c r="C484" i="115"/>
  <c r="C692" i="115"/>
  <c r="C278" i="115"/>
  <c r="C589" i="115"/>
  <c r="C486" i="115"/>
  <c r="C175" i="115"/>
  <c r="C599" i="115"/>
  <c r="C391" i="115"/>
  <c r="C710" i="115"/>
  <c r="C607" i="115"/>
  <c r="C193" i="115"/>
  <c r="C716" i="115"/>
  <c r="C613" i="115"/>
  <c r="C722" i="115"/>
  <c r="C619" i="115"/>
  <c r="C211" i="115"/>
  <c r="C314" i="115"/>
  <c r="D403" i="115"/>
  <c r="E430" i="115"/>
  <c r="G309" i="115"/>
  <c r="G605" i="115"/>
  <c r="G596" i="115"/>
  <c r="G700" i="115"/>
  <c r="G396" i="115"/>
  <c r="G571" i="115"/>
  <c r="G701" i="115"/>
  <c r="G650" i="115"/>
  <c r="G128" i="115"/>
  <c r="G729" i="115"/>
  <c r="G584" i="115"/>
  <c r="G158" i="115"/>
  <c r="G150" i="115"/>
  <c r="C713" i="115"/>
  <c r="C620" i="115"/>
  <c r="C612" i="115"/>
  <c r="G632" i="115"/>
  <c r="C172" i="115"/>
  <c r="E195" i="115"/>
  <c r="D205" i="115"/>
  <c r="C208" i="115"/>
  <c r="C210" i="115"/>
  <c r="E258" i="115"/>
  <c r="C309" i="115"/>
  <c r="F361" i="115"/>
  <c r="E393" i="115"/>
  <c r="E401" i="115"/>
  <c r="C406" i="115"/>
  <c r="C412" i="115"/>
  <c r="E492" i="115"/>
  <c r="C513" i="115"/>
  <c r="C519" i="115"/>
  <c r="E609" i="115"/>
  <c r="E704" i="115"/>
  <c r="C725" i="115"/>
  <c r="G432" i="115"/>
  <c r="G301" i="115"/>
  <c r="G199" i="115"/>
  <c r="G585" i="115"/>
  <c r="G620" i="115"/>
  <c r="G427" i="115"/>
  <c r="G262" i="115"/>
  <c r="G268" i="115"/>
  <c r="G688" i="115"/>
  <c r="G315" i="115"/>
  <c r="G493" i="115"/>
  <c r="G612" i="115"/>
  <c r="G626" i="115"/>
  <c r="D167" i="115"/>
  <c r="E531" i="115"/>
  <c r="F444" i="115"/>
  <c r="G536" i="115"/>
  <c r="G375" i="115"/>
  <c r="G279" i="115"/>
  <c r="G444" i="115"/>
  <c r="C717" i="115"/>
  <c r="G516" i="115"/>
  <c r="G170" i="115"/>
  <c r="G572" i="115"/>
  <c r="G356" i="115"/>
  <c r="G645" i="115"/>
  <c r="F161" i="115"/>
  <c r="D189" i="115"/>
  <c r="C196" i="115"/>
  <c r="C213" i="115"/>
  <c r="E266" i="115"/>
  <c r="E280" i="115"/>
  <c r="E371" i="115"/>
  <c r="C410" i="115"/>
  <c r="E474" i="115"/>
  <c r="D680" i="115"/>
  <c r="G573" i="115"/>
  <c r="G382" i="115"/>
  <c r="G589" i="115"/>
  <c r="G495" i="115"/>
  <c r="G716" i="115"/>
  <c r="G190" i="115"/>
  <c r="G529" i="115"/>
  <c r="D197" i="115"/>
  <c r="G468" i="115"/>
  <c r="G244" i="115"/>
  <c r="G205" i="115"/>
  <c r="E353" i="115"/>
  <c r="E591" i="115"/>
  <c r="G426" i="115"/>
  <c r="C721" i="115"/>
  <c r="G339" i="115"/>
  <c r="G418" i="115"/>
  <c r="G722" i="115"/>
  <c r="G273" i="115"/>
  <c r="E179" i="115"/>
  <c r="E187" i="115"/>
  <c r="C204" i="115"/>
  <c r="C206" i="115"/>
  <c r="F242" i="115"/>
  <c r="C275" i="115"/>
  <c r="C299" i="115"/>
  <c r="C307" i="115"/>
  <c r="C313" i="115"/>
  <c r="C316" i="115"/>
  <c r="F357" i="115"/>
  <c r="F367" i="115"/>
  <c r="C380" i="115"/>
  <c r="C402" i="115"/>
  <c r="D478" i="115"/>
  <c r="C511" i="115"/>
  <c r="E577" i="115"/>
  <c r="D726" i="115"/>
  <c r="G274" i="115"/>
  <c r="G224" i="115"/>
  <c r="G376" i="115"/>
  <c r="G127" i="115"/>
  <c r="G302" i="115"/>
  <c r="G470" i="115"/>
  <c r="G171" i="115"/>
  <c r="G133" i="115"/>
  <c r="E161" i="115"/>
  <c r="D270" i="115"/>
  <c r="F565" i="115"/>
  <c r="G405" i="115"/>
  <c r="G412" i="115"/>
  <c r="G176" i="115"/>
  <c r="C596" i="115"/>
  <c r="G236" i="115"/>
  <c r="G411" i="115"/>
  <c r="E159" i="115"/>
  <c r="D201" i="115"/>
  <c r="D209" i="115"/>
  <c r="D211" i="115"/>
  <c r="F213" i="115"/>
  <c r="D227" i="115"/>
  <c r="E458" i="115"/>
  <c r="F462" i="115"/>
  <c r="C483" i="115"/>
  <c r="G517" i="115"/>
  <c r="G333" i="115"/>
  <c r="G590" i="115"/>
  <c r="G588" i="115"/>
  <c r="G691" i="115"/>
  <c r="D607" i="115"/>
  <c r="D296" i="115"/>
  <c r="D504" i="115"/>
  <c r="D399" i="115"/>
  <c r="D397" i="115"/>
  <c r="D332" i="115"/>
  <c r="D229" i="115"/>
  <c r="D665" i="115"/>
  <c r="D148" i="115"/>
  <c r="D358" i="115"/>
  <c r="D255" i="115"/>
  <c r="D257" i="115"/>
  <c r="D154" i="115"/>
  <c r="D362" i="115"/>
  <c r="D156" i="115"/>
  <c r="D570" i="115"/>
  <c r="D160" i="115"/>
  <c r="D677" i="115"/>
  <c r="D366" i="115"/>
  <c r="D263" i="115"/>
  <c r="D574" i="115"/>
  <c r="D576" i="115"/>
  <c r="D473" i="115"/>
  <c r="D265" i="115"/>
  <c r="D368" i="115"/>
  <c r="D162" i="115"/>
  <c r="C578" i="115"/>
  <c r="C164" i="115"/>
  <c r="C681" i="115"/>
  <c r="C475" i="115"/>
  <c r="C267" i="115"/>
  <c r="C370" i="115"/>
  <c r="C477" i="115"/>
  <c r="C269" i="115"/>
  <c r="G122" i="115"/>
  <c r="G530" i="115"/>
  <c r="G334" i="115"/>
  <c r="G542" i="115"/>
  <c r="G231" i="115"/>
  <c r="E322" i="115"/>
  <c r="E530" i="115"/>
  <c r="E633" i="115"/>
  <c r="E116" i="115"/>
  <c r="E532" i="115"/>
  <c r="E118" i="115"/>
  <c r="E635" i="115"/>
  <c r="E534" i="115"/>
  <c r="E223" i="115"/>
  <c r="E326" i="115"/>
  <c r="E639" i="115"/>
  <c r="E328" i="115"/>
  <c r="E225" i="115"/>
  <c r="E330" i="115"/>
  <c r="E124" i="115"/>
  <c r="E643" i="115"/>
  <c r="E126" i="115"/>
  <c r="E645" i="115"/>
  <c r="E542" i="115"/>
  <c r="E546" i="115"/>
  <c r="E132" i="115"/>
  <c r="E548" i="115"/>
  <c r="E134" i="115"/>
  <c r="E340" i="115"/>
  <c r="E550" i="115"/>
  <c r="E239" i="115"/>
  <c r="E342" i="115"/>
  <c r="E138" i="115"/>
  <c r="E655" i="115"/>
  <c r="E552" i="115"/>
  <c r="E241" i="115"/>
  <c r="E346" i="115"/>
  <c r="E140" i="115"/>
  <c r="E243" i="115"/>
  <c r="E659" i="115"/>
  <c r="E142" i="115"/>
  <c r="E556" i="115"/>
  <c r="E459" i="115"/>
  <c r="E665" i="115"/>
  <c r="E148" i="115"/>
  <c r="E354" i="115"/>
  <c r="E461" i="115"/>
  <c r="E253" i="115"/>
  <c r="G225" i="115"/>
  <c r="G433" i="115"/>
  <c r="D393" i="115"/>
  <c r="F402" i="115"/>
  <c r="F196" i="115"/>
  <c r="F610" i="115"/>
  <c r="F507" i="115"/>
  <c r="F713" i="115"/>
  <c r="F299" i="115"/>
  <c r="F715" i="115"/>
  <c r="F404" i="115"/>
  <c r="F198" i="115"/>
  <c r="F301" i="115"/>
  <c r="F509" i="115"/>
  <c r="F614" i="115"/>
  <c r="F406" i="115"/>
  <c r="F200" i="115"/>
  <c r="F303" i="115"/>
  <c r="F717" i="115"/>
  <c r="F616" i="115"/>
  <c r="F202" i="115"/>
  <c r="F513" i="115"/>
  <c r="F208" i="115"/>
  <c r="F725" i="115"/>
  <c r="F210" i="115"/>
  <c r="F313" i="115"/>
  <c r="E315" i="115"/>
  <c r="E212" i="115"/>
  <c r="E626" i="115"/>
  <c r="E344" i="115"/>
  <c r="C179" i="115"/>
  <c r="C282" i="115"/>
  <c r="C593" i="115"/>
  <c r="C698" i="115"/>
  <c r="C181" i="115"/>
  <c r="C387" i="115"/>
  <c r="C284" i="115"/>
  <c r="C389" i="115"/>
  <c r="C494" i="115"/>
  <c r="C183" i="115"/>
  <c r="C286" i="115"/>
  <c r="C597" i="115"/>
  <c r="C700" i="115"/>
  <c r="C288" i="115"/>
  <c r="C496" i="115"/>
  <c r="C185" i="115"/>
  <c r="C498" i="115"/>
  <c r="C187" i="115"/>
  <c r="C601" i="115"/>
  <c r="C290" i="115"/>
  <c r="C704" i="115"/>
  <c r="C500" i="115"/>
  <c r="C706" i="115"/>
  <c r="C292" i="115"/>
  <c r="C603" i="115"/>
  <c r="C189" i="115"/>
  <c r="C502" i="115"/>
  <c r="C294" i="115"/>
  <c r="C708" i="115"/>
  <c r="C605" i="115"/>
  <c r="C397" i="115"/>
  <c r="C191" i="115"/>
  <c r="C504" i="115"/>
  <c r="C399" i="115"/>
  <c r="C296" i="115"/>
  <c r="C506" i="115"/>
  <c r="C609" i="115"/>
  <c r="C298" i="115"/>
  <c r="C401" i="115"/>
  <c r="C195" i="115"/>
  <c r="C712" i="115"/>
  <c r="C714" i="115"/>
  <c r="C611" i="115"/>
  <c r="C615" i="115"/>
  <c r="C718" i="115"/>
  <c r="C720" i="115"/>
  <c r="C617" i="115"/>
  <c r="C516" i="115"/>
  <c r="C411" i="115"/>
  <c r="C308" i="115"/>
  <c r="C205" i="115"/>
  <c r="C207" i="115"/>
  <c r="C310" i="115"/>
  <c r="C724" i="115"/>
  <c r="C518" i="115"/>
  <c r="C621" i="115"/>
  <c r="C413" i="115"/>
  <c r="C415" i="115"/>
  <c r="C520" i="115"/>
  <c r="C726" i="115"/>
  <c r="C312" i="115"/>
  <c r="C209" i="115"/>
  <c r="C623" i="115"/>
  <c r="C625" i="115"/>
  <c r="C417" i="115"/>
  <c r="C522" i="115"/>
  <c r="C728" i="115"/>
  <c r="F729" i="115"/>
  <c r="F315" i="115"/>
  <c r="F212" i="115"/>
  <c r="F626" i="115"/>
  <c r="F418" i="115"/>
  <c r="G392" i="115"/>
  <c r="G497" i="115"/>
  <c r="F414" i="115"/>
  <c r="F511" i="115"/>
  <c r="D688" i="115"/>
  <c r="D377" i="115"/>
  <c r="D274" i="115"/>
  <c r="D482" i="115"/>
  <c r="D171" i="115"/>
  <c r="D484" i="115"/>
  <c r="D276" i="115"/>
  <c r="D488" i="115"/>
  <c r="D280" i="115"/>
  <c r="D696" i="115"/>
  <c r="D282" i="115"/>
  <c r="D593" i="115"/>
  <c r="D385" i="115"/>
  <c r="D179" i="115"/>
  <c r="D490" i="115"/>
  <c r="D387" i="115"/>
  <c r="D284" i="115"/>
  <c r="D181" i="115"/>
  <c r="D698" i="115"/>
  <c r="D494" i="115"/>
  <c r="D700" i="115"/>
  <c r="D286" i="115"/>
  <c r="D597" i="115"/>
  <c r="D389" i="115"/>
  <c r="D183" i="115"/>
  <c r="D288" i="115"/>
  <c r="D391" i="115"/>
  <c r="D599" i="115"/>
  <c r="D704" i="115"/>
  <c r="D290" i="115"/>
  <c r="D601" i="115"/>
  <c r="D187" i="115"/>
  <c r="D603" i="115"/>
  <c r="D292" i="115"/>
  <c r="D706" i="115"/>
  <c r="D500" i="115"/>
  <c r="D502" i="115"/>
  <c r="D294" i="115"/>
  <c r="E358" i="115"/>
  <c r="E653" i="115"/>
  <c r="E478" i="115"/>
  <c r="E270" i="115"/>
  <c r="E684" i="115"/>
  <c r="E581" i="115"/>
  <c r="E373" i="115"/>
  <c r="E686" i="115"/>
  <c r="E272" i="115"/>
  <c r="E480" i="115"/>
  <c r="E583" i="115"/>
  <c r="E375" i="115"/>
  <c r="E171" i="115"/>
  <c r="E274" i="115"/>
  <c r="G251" i="115"/>
  <c r="G665" i="115"/>
  <c r="G562" i="115"/>
  <c r="G148" i="115"/>
  <c r="G354" i="115"/>
  <c r="D173" i="115"/>
  <c r="E229" i="115"/>
  <c r="E245" i="115"/>
  <c r="E356" i="115"/>
  <c r="F521" i="115"/>
  <c r="D595" i="115"/>
  <c r="E637" i="115"/>
  <c r="C568" i="115"/>
  <c r="C257" i="115"/>
  <c r="C671" i="115"/>
  <c r="C360" i="115"/>
  <c r="C259" i="115"/>
  <c r="C156" i="115"/>
  <c r="C574" i="115"/>
  <c r="C366" i="115"/>
  <c r="C263" i="115"/>
  <c r="C160" i="115"/>
  <c r="C677" i="115"/>
  <c r="C679" i="115"/>
  <c r="C162" i="115"/>
  <c r="C473" i="115"/>
  <c r="C265" i="115"/>
  <c r="C368" i="115"/>
  <c r="C576" i="115"/>
  <c r="F474" i="115"/>
  <c r="F680" i="115"/>
  <c r="F163" i="115"/>
  <c r="F266" i="115"/>
  <c r="F371" i="115"/>
  <c r="F579" i="115"/>
  <c r="F165" i="115"/>
  <c r="G595" i="115"/>
  <c r="F118" i="115"/>
  <c r="F130" i="115"/>
  <c r="F132" i="115"/>
  <c r="F134" i="115"/>
  <c r="E158" i="115"/>
  <c r="E160" i="115"/>
  <c r="D164" i="115"/>
  <c r="D203" i="115"/>
  <c r="D207" i="115"/>
  <c r="F247" i="115"/>
  <c r="E265" i="115"/>
  <c r="E282" i="115"/>
  <c r="E286" i="115"/>
  <c r="E288" i="115"/>
  <c r="F346" i="115"/>
  <c r="F435" i="115"/>
  <c r="F443" i="115"/>
  <c r="E473" i="115"/>
  <c r="E494" i="115"/>
  <c r="F552" i="115"/>
  <c r="F564" i="115"/>
  <c r="D617" i="115"/>
  <c r="D623" i="115"/>
  <c r="F655" i="115"/>
  <c r="E671" i="115"/>
  <c r="E675" i="115"/>
  <c r="E700" i="115"/>
  <c r="F122" i="115"/>
  <c r="F124" i="115"/>
  <c r="F126" i="115"/>
  <c r="F138" i="115"/>
  <c r="F140" i="115"/>
  <c r="F142" i="115"/>
  <c r="F225" i="115"/>
  <c r="F235" i="115"/>
  <c r="F243" i="115"/>
  <c r="D269" i="115"/>
  <c r="D310" i="115"/>
  <c r="F336" i="115"/>
  <c r="F342" i="115"/>
  <c r="F354" i="115"/>
  <c r="E383" i="115"/>
  <c r="E391" i="115"/>
  <c r="D411" i="115"/>
  <c r="D413" i="115"/>
  <c r="D415" i="115"/>
  <c r="D417" i="115"/>
  <c r="F441" i="115"/>
  <c r="E490" i="115"/>
  <c r="F548" i="115"/>
  <c r="E568" i="115"/>
  <c r="E574" i="115"/>
  <c r="E597" i="115"/>
  <c r="D615" i="115"/>
  <c r="G252" i="115"/>
  <c r="G618" i="115"/>
  <c r="C627" i="115"/>
  <c r="F150" i="115"/>
  <c r="F223" i="115"/>
  <c r="F241" i="115"/>
  <c r="F249" i="115"/>
  <c r="E259" i="115"/>
  <c r="D308" i="115"/>
  <c r="D409" i="115"/>
  <c r="D520" i="115"/>
  <c r="D522" i="115"/>
  <c r="E593" i="115"/>
  <c r="D621" i="115"/>
  <c r="F635" i="115"/>
  <c r="F639" i="115"/>
  <c r="F669" i="115"/>
  <c r="G121" i="115"/>
  <c r="C730" i="115"/>
  <c r="F136" i="115"/>
  <c r="E257" i="115"/>
  <c r="D267" i="115"/>
  <c r="F340" i="115"/>
  <c r="F352" i="115"/>
  <c r="F445" i="115"/>
  <c r="D475" i="115"/>
  <c r="E677" i="115"/>
  <c r="G284" i="115"/>
  <c r="F221" i="115"/>
  <c r="F239" i="115"/>
  <c r="E284" i="115"/>
  <c r="E296" i="115"/>
  <c r="F328" i="115"/>
  <c r="F334" i="115"/>
  <c r="F532" i="115"/>
  <c r="E696" i="115"/>
  <c r="G312" i="115"/>
  <c r="G321" i="115"/>
  <c r="G638" i="115"/>
  <c r="C676" i="115"/>
  <c r="C159" i="115"/>
  <c r="C470" i="115"/>
  <c r="E374" i="115"/>
  <c r="E271" i="115"/>
  <c r="D586" i="115"/>
  <c r="D483" i="115"/>
  <c r="D689" i="115"/>
  <c r="D275" i="115"/>
  <c r="D378" i="115"/>
  <c r="D693" i="115"/>
  <c r="D487" i="115"/>
  <c r="D382" i="115"/>
  <c r="D590" i="115"/>
  <c r="C703" i="115"/>
  <c r="C497" i="115"/>
  <c r="C600" i="115"/>
  <c r="C186" i="115"/>
  <c r="G160" i="115"/>
  <c r="G677" i="115"/>
  <c r="G574" i="115"/>
  <c r="G471" i="115"/>
  <c r="G689" i="115"/>
  <c r="G378" i="115"/>
  <c r="G303" i="115"/>
  <c r="G511" i="115"/>
  <c r="C287" i="115"/>
  <c r="C289" i="115"/>
  <c r="C365" i="115"/>
  <c r="E638" i="115"/>
  <c r="E535" i="115"/>
  <c r="E432" i="115"/>
  <c r="E327" i="115"/>
  <c r="E224" i="115"/>
  <c r="E121" i="115"/>
  <c r="E331" i="115"/>
  <c r="E228" i="115"/>
  <c r="E125" i="115"/>
  <c r="E642" i="115"/>
  <c r="E359" i="115"/>
  <c r="E464" i="115"/>
  <c r="E153" i="115"/>
  <c r="E567" i="115"/>
  <c r="D155" i="115"/>
  <c r="D466" i="115"/>
  <c r="E590" i="115"/>
  <c r="E693" i="115"/>
  <c r="E487" i="115"/>
  <c r="E382" i="115"/>
  <c r="G614" i="115"/>
  <c r="C163" i="115"/>
  <c r="F648" i="115"/>
  <c r="F337" i="115"/>
  <c r="F234" i="115"/>
  <c r="F131" i="115"/>
  <c r="F343" i="115"/>
  <c r="F654" i="115"/>
  <c r="F555" i="115"/>
  <c r="F452" i="115"/>
  <c r="F351" i="115"/>
  <c r="F456" i="115"/>
  <c r="F559" i="115"/>
  <c r="F248" i="115"/>
  <c r="F145" i="115"/>
  <c r="F563" i="115"/>
  <c r="F460" i="115"/>
  <c r="F149" i="115"/>
  <c r="F670" i="115"/>
  <c r="F567" i="115"/>
  <c r="C373" i="115"/>
  <c r="C270" i="115"/>
  <c r="C167" i="115"/>
  <c r="C478" i="115"/>
  <c r="C581" i="115"/>
  <c r="F584" i="115"/>
  <c r="F273" i="115"/>
  <c r="F687" i="115"/>
  <c r="F481" i="115"/>
  <c r="F376" i="115"/>
  <c r="G646" i="115"/>
  <c r="G543" i="115"/>
  <c r="G232" i="115"/>
  <c r="G453" i="115"/>
  <c r="G659" i="115"/>
  <c r="G245" i="115"/>
  <c r="G556" i="115"/>
  <c r="G142" i="115"/>
  <c r="G348" i="115"/>
  <c r="E127" i="115"/>
  <c r="F135" i="115"/>
  <c r="F137" i="115"/>
  <c r="F153" i="115"/>
  <c r="E230" i="115"/>
  <c r="F232" i="115"/>
  <c r="F240" i="115"/>
  <c r="E323" i="115"/>
  <c r="F347" i="115"/>
  <c r="E644" i="115"/>
  <c r="E666" i="115"/>
  <c r="C425" i="115"/>
  <c r="C528" i="115"/>
  <c r="C320" i="115"/>
  <c r="C322" i="115"/>
  <c r="C530" i="115"/>
  <c r="C429" i="115"/>
  <c r="C532" i="115"/>
  <c r="C118" i="115"/>
  <c r="C223" i="115"/>
  <c r="C120" i="115"/>
  <c r="C534" i="115"/>
  <c r="C328" i="115"/>
  <c r="C225" i="115"/>
  <c r="C122" i="115"/>
  <c r="C536" i="115"/>
  <c r="C124" i="115"/>
  <c r="C435" i="115"/>
  <c r="C641" i="115"/>
  <c r="C332" i="115"/>
  <c r="C540" i="115"/>
  <c r="C437" i="115"/>
  <c r="C552" i="115"/>
  <c r="C449" i="115"/>
  <c r="C556" i="115"/>
  <c r="C453" i="115"/>
  <c r="C348" i="115"/>
  <c r="C245" i="115"/>
  <c r="C142" i="115"/>
  <c r="C144" i="115"/>
  <c r="C247" i="115"/>
  <c r="C661" i="115"/>
  <c r="C459" i="115"/>
  <c r="C148" i="115"/>
  <c r="G586" i="115"/>
  <c r="G117" i="115"/>
  <c r="G220" i="115"/>
  <c r="G634" i="115"/>
  <c r="G323" i="115"/>
  <c r="G434" i="115"/>
  <c r="G226" i="115"/>
  <c r="G239" i="115"/>
  <c r="G447" i="115"/>
  <c r="G342" i="115"/>
  <c r="G557" i="115"/>
  <c r="G349" i="115"/>
  <c r="G660" i="115"/>
  <c r="G454" i="115"/>
  <c r="G666" i="115"/>
  <c r="G563" i="115"/>
  <c r="G355" i="115"/>
  <c r="G474" i="115"/>
  <c r="G163" i="115"/>
  <c r="G161" i="115"/>
  <c r="C575" i="115"/>
  <c r="G550" i="115"/>
  <c r="G531" i="115"/>
  <c r="C564" i="115"/>
  <c r="C637" i="115"/>
  <c r="C126" i="115"/>
  <c r="F129" i="115"/>
  <c r="E147" i="115"/>
  <c r="F151" i="115"/>
  <c r="C180" i="115"/>
  <c r="C227" i="115"/>
  <c r="C229" i="115"/>
  <c r="F442" i="115"/>
  <c r="F448" i="115"/>
  <c r="F464" i="115"/>
  <c r="F551" i="115"/>
  <c r="D588" i="115"/>
  <c r="F662" i="115"/>
  <c r="F666" i="115"/>
  <c r="E670" i="115"/>
  <c r="D633" i="115"/>
  <c r="D530" i="115"/>
  <c r="D116" i="115"/>
  <c r="D118" i="115"/>
  <c r="D635" i="115"/>
  <c r="D534" i="115"/>
  <c r="D326" i="115"/>
  <c r="D552" i="115"/>
  <c r="D241" i="115"/>
  <c r="D344" i="115"/>
  <c r="D140" i="115"/>
  <c r="D243" i="115"/>
  <c r="D346" i="115"/>
  <c r="D245" i="115"/>
  <c r="D142" i="115"/>
  <c r="G266" i="115"/>
  <c r="G406" i="115"/>
  <c r="G366" i="115"/>
  <c r="C695" i="115"/>
  <c r="C489" i="115"/>
  <c r="C592" i="115"/>
  <c r="C598" i="115"/>
  <c r="C701" i="115"/>
  <c r="G504" i="115"/>
  <c r="G710" i="115"/>
  <c r="C161" i="115"/>
  <c r="D277" i="115"/>
  <c r="E218" i="115"/>
  <c r="E529" i="115"/>
  <c r="E426" i="115"/>
  <c r="E632" i="115"/>
  <c r="E119" i="115"/>
  <c r="E325" i="115"/>
  <c r="E533" i="115"/>
  <c r="E222" i="115"/>
  <c r="E434" i="115"/>
  <c r="E329" i="115"/>
  <c r="E226" i="115"/>
  <c r="E123" i="115"/>
  <c r="E333" i="115"/>
  <c r="E541" i="115"/>
  <c r="E662" i="115"/>
  <c r="E248" i="115"/>
  <c r="E145" i="115"/>
  <c r="E559" i="115"/>
  <c r="E456" i="115"/>
  <c r="E351" i="115"/>
  <c r="E668" i="115"/>
  <c r="E462" i="115"/>
  <c r="E254" i="115"/>
  <c r="E151" i="115"/>
  <c r="D468" i="115"/>
  <c r="D157" i="115"/>
  <c r="D363" i="115"/>
  <c r="D674" i="115"/>
  <c r="F374" i="115"/>
  <c r="F271" i="115"/>
  <c r="F582" i="115"/>
  <c r="E273" i="115"/>
  <c r="E481" i="115"/>
  <c r="E376" i="115"/>
  <c r="D695" i="115"/>
  <c r="D489" i="115"/>
  <c r="G684" i="115"/>
  <c r="G167" i="115"/>
  <c r="G696" i="115"/>
  <c r="G593" i="115"/>
  <c r="G282" i="115"/>
  <c r="G179" i="115"/>
  <c r="G316" i="115"/>
  <c r="G730" i="115"/>
  <c r="E687" i="115"/>
  <c r="F430" i="115"/>
  <c r="F325" i="115"/>
  <c r="F646" i="115"/>
  <c r="F440" i="115"/>
  <c r="F341" i="115"/>
  <c r="F549" i="115"/>
  <c r="F446" i="115"/>
  <c r="F557" i="115"/>
  <c r="F246" i="115"/>
  <c r="F143" i="115"/>
  <c r="F660" i="115"/>
  <c r="D577" i="115"/>
  <c r="D474" i="115"/>
  <c r="D369" i="115"/>
  <c r="D266" i="115"/>
  <c r="F380" i="115"/>
  <c r="F588" i="115"/>
  <c r="F691" i="115"/>
  <c r="G155" i="115"/>
  <c r="G361" i="115"/>
  <c r="G569" i="115"/>
  <c r="G466" i="115"/>
  <c r="G368" i="115"/>
  <c r="G473" i="115"/>
  <c r="G162" i="115"/>
  <c r="G576" i="115"/>
  <c r="G679" i="115"/>
  <c r="G386" i="115"/>
  <c r="G594" i="115"/>
  <c r="G704" i="115"/>
  <c r="G290" i="115"/>
  <c r="G498" i="115"/>
  <c r="G712" i="115"/>
  <c r="G195" i="115"/>
  <c r="G609" i="115"/>
  <c r="G401" i="115"/>
  <c r="G298" i="115"/>
  <c r="G506" i="115"/>
  <c r="E115" i="115"/>
  <c r="D176" i="115"/>
  <c r="D178" i="115"/>
  <c r="E321" i="115"/>
  <c r="E640" i="115"/>
  <c r="G258" i="115"/>
  <c r="G296" i="115"/>
  <c r="C538" i="115"/>
  <c r="C128" i="115"/>
  <c r="E176" i="115"/>
  <c r="C184" i="115"/>
  <c r="F254" i="115"/>
  <c r="E256" i="115"/>
  <c r="D262" i="115"/>
  <c r="C344" i="115"/>
  <c r="C390" i="115"/>
  <c r="C392" i="115"/>
  <c r="E436" i="115"/>
  <c r="E537" i="115"/>
  <c r="F545" i="115"/>
  <c r="D592" i="115"/>
  <c r="F658" i="115"/>
  <c r="G275" i="115"/>
  <c r="F372" i="115"/>
  <c r="F269" i="115"/>
  <c r="D687" i="115"/>
  <c r="D481" i="115"/>
  <c r="D584" i="115"/>
  <c r="D376" i="115"/>
  <c r="D273" i="115"/>
  <c r="G372" i="115"/>
  <c r="G269" i="115"/>
  <c r="G477" i="115"/>
  <c r="G592" i="115"/>
  <c r="G384" i="115"/>
  <c r="G166" i="115"/>
  <c r="F164" i="115"/>
  <c r="E428" i="115"/>
  <c r="E220" i="115"/>
  <c r="E460" i="115"/>
  <c r="E149" i="115"/>
  <c r="C371" i="115"/>
  <c r="C579" i="115"/>
  <c r="C268" i="115"/>
  <c r="E485" i="115"/>
  <c r="E588" i="115"/>
  <c r="E380" i="115"/>
  <c r="G297" i="115"/>
  <c r="G400" i="115"/>
  <c r="G194" i="115"/>
  <c r="G608" i="115"/>
  <c r="E277" i="115"/>
  <c r="C384" i="115"/>
  <c r="F547" i="115"/>
  <c r="F650" i="115"/>
  <c r="F236" i="115"/>
  <c r="F339" i="115"/>
  <c r="F656" i="115"/>
  <c r="F553" i="115"/>
  <c r="F561" i="115"/>
  <c r="F353" i="115"/>
  <c r="F664" i="115"/>
  <c r="F147" i="115"/>
  <c r="D476" i="115"/>
  <c r="D579" i="115"/>
  <c r="D268" i="115"/>
  <c r="D371" i="115"/>
  <c r="D165" i="115"/>
  <c r="F689" i="115"/>
  <c r="F483" i="115"/>
  <c r="F378" i="115"/>
  <c r="G265" i="115"/>
  <c r="C573" i="115"/>
  <c r="C262" i="115"/>
  <c r="D569" i="115"/>
  <c r="G717" i="115"/>
  <c r="G399" i="115"/>
  <c r="C550" i="115"/>
  <c r="C635" i="115"/>
  <c r="E117" i="115"/>
  <c r="E168" i="115"/>
  <c r="D170" i="115"/>
  <c r="D174" i="115"/>
  <c r="E252" i="115"/>
  <c r="F256" i="115"/>
  <c r="D258" i="115"/>
  <c r="D260" i="115"/>
  <c r="C281" i="115"/>
  <c r="C330" i="115"/>
  <c r="F335" i="115"/>
  <c r="E355" i="115"/>
  <c r="E357" i="115"/>
  <c r="D361" i="115"/>
  <c r="C388" i="115"/>
  <c r="C433" i="115"/>
  <c r="D485" i="115"/>
  <c r="F652" i="115"/>
  <c r="E664" i="115"/>
  <c r="D682" i="115"/>
  <c r="F685" i="115"/>
  <c r="D691" i="115"/>
  <c r="C693" i="115"/>
  <c r="C487" i="115"/>
  <c r="C590" i="115"/>
  <c r="C279" i="115"/>
  <c r="C176" i="115"/>
  <c r="F591" i="115"/>
  <c r="F383" i="115"/>
  <c r="F280" i="115"/>
  <c r="F177" i="115"/>
  <c r="F488" i="115"/>
  <c r="F696" i="115"/>
  <c r="F385" i="115"/>
  <c r="F282" i="115"/>
  <c r="F179" i="115"/>
  <c r="F603" i="115"/>
  <c r="F500" i="115"/>
  <c r="F706" i="115"/>
  <c r="F395" i="115"/>
  <c r="F502" i="115"/>
  <c r="F397" i="115"/>
  <c r="F708" i="115"/>
  <c r="F710" i="115"/>
  <c r="F193" i="115"/>
  <c r="E611" i="115"/>
  <c r="E197" i="115"/>
  <c r="E407" i="115"/>
  <c r="E201" i="115"/>
  <c r="E720" i="115"/>
  <c r="E203" i="115"/>
  <c r="E617" i="115"/>
  <c r="E409" i="115"/>
  <c r="G186" i="115"/>
  <c r="G263" i="115"/>
  <c r="G607" i="115"/>
  <c r="G200" i="115"/>
  <c r="G486" i="115"/>
  <c r="G692" i="115"/>
  <c r="G508" i="115"/>
  <c r="G500" i="115"/>
  <c r="G492" i="115"/>
  <c r="G461" i="115"/>
  <c r="E206" i="115"/>
  <c r="E517" i="115"/>
  <c r="F633" i="115"/>
  <c r="F530" i="115"/>
  <c r="F427" i="115"/>
  <c r="F534" i="115"/>
  <c r="F326" i="115"/>
  <c r="C696" i="115"/>
  <c r="C385" i="115"/>
  <c r="F408" i="115"/>
  <c r="F305" i="115"/>
  <c r="F624" i="115"/>
  <c r="F727" i="115"/>
  <c r="E729" i="115"/>
  <c r="E523" i="115"/>
  <c r="E418" i="115"/>
  <c r="G533" i="115"/>
  <c r="G325" i="115"/>
  <c r="G131" i="115"/>
  <c r="G337" i="115"/>
  <c r="G570" i="115"/>
  <c r="G259" i="115"/>
  <c r="G415" i="115"/>
  <c r="G520" i="115"/>
  <c r="G181" i="115"/>
  <c r="E721" i="115"/>
  <c r="E618" i="115"/>
  <c r="G227" i="115"/>
  <c r="G124" i="115"/>
  <c r="G551" i="115"/>
  <c r="G240" i="115"/>
  <c r="G480" i="115"/>
  <c r="G272" i="115"/>
  <c r="G388" i="115"/>
  <c r="G182" i="115"/>
  <c r="G654" i="115"/>
  <c r="G611" i="115"/>
  <c r="G253" i="115"/>
  <c r="E307" i="115"/>
  <c r="E515" i="115"/>
  <c r="D638" i="115"/>
  <c r="E679" i="115"/>
  <c r="E576" i="115"/>
  <c r="D683" i="115"/>
  <c r="D580" i="115"/>
  <c r="D591" i="115"/>
  <c r="D383" i="115"/>
  <c r="D702" i="115"/>
  <c r="D496" i="115"/>
  <c r="G175" i="115"/>
  <c r="G209" i="115"/>
  <c r="D646" i="115"/>
  <c r="D440" i="115"/>
  <c r="D345" i="115"/>
  <c r="D450" i="115"/>
  <c r="D454" i="115"/>
  <c r="D349" i="115"/>
  <c r="C672" i="115"/>
  <c r="C466" i="115"/>
  <c r="C361" i="115"/>
  <c r="C674" i="115"/>
  <c r="C363" i="115"/>
  <c r="F677" i="115"/>
  <c r="F471" i="115"/>
  <c r="E595" i="115"/>
  <c r="E698" i="115"/>
  <c r="E496" i="115"/>
  <c r="E599" i="115"/>
  <c r="E601" i="115"/>
  <c r="E498" i="115"/>
  <c r="D625" i="115"/>
  <c r="D314" i="115"/>
  <c r="G381" i="115"/>
  <c r="G380" i="115"/>
  <c r="G229" i="115"/>
  <c r="G437" i="115"/>
  <c r="G540" i="115"/>
  <c r="G126" i="115"/>
  <c r="G670" i="115"/>
  <c r="C602" i="115"/>
  <c r="C499" i="115"/>
  <c r="C394" i="115"/>
  <c r="F718" i="115"/>
  <c r="F615" i="115"/>
  <c r="F304" i="115"/>
  <c r="E619" i="115"/>
  <c r="E722" i="115"/>
  <c r="E516" i="115"/>
  <c r="E205" i="115"/>
  <c r="D524" i="115"/>
  <c r="D730" i="115"/>
  <c r="D627" i="115"/>
  <c r="D419" i="115"/>
  <c r="G310" i="115"/>
  <c r="G621" i="115"/>
  <c r="G724" i="115"/>
  <c r="G413" i="115"/>
  <c r="G207" i="115"/>
  <c r="E518" i="115"/>
  <c r="G718" i="115"/>
  <c r="G615" i="115"/>
  <c r="G201" i="115"/>
  <c r="C711" i="115"/>
  <c r="D213" i="115"/>
  <c r="E308" i="115"/>
  <c r="F592" i="115"/>
  <c r="F489" i="115"/>
  <c r="F281" i="115"/>
  <c r="F178" i="115"/>
  <c r="G311" i="115"/>
  <c r="G725" i="115"/>
  <c r="G414" i="115"/>
  <c r="G519" i="115"/>
  <c r="G539" i="115"/>
  <c r="F686" i="115"/>
  <c r="F583" i="115"/>
  <c r="F272" i="115"/>
  <c r="F375" i="115"/>
  <c r="F480" i="115"/>
  <c r="C488" i="115"/>
  <c r="C591" i="115"/>
  <c r="C177" i="115"/>
  <c r="C280" i="115"/>
  <c r="G326" i="115"/>
  <c r="G534" i="115"/>
  <c r="G223" i="115"/>
  <c r="G431" i="115"/>
  <c r="G299" i="115"/>
  <c r="G713" i="115"/>
  <c r="G507" i="115"/>
  <c r="G196" i="115"/>
  <c r="C685" i="115"/>
  <c r="G228" i="115"/>
  <c r="E569" i="115"/>
  <c r="E672" i="115"/>
  <c r="E155" i="115"/>
  <c r="E466" i="115"/>
  <c r="E468" i="115"/>
  <c r="E363" i="115"/>
  <c r="E674" i="115"/>
  <c r="E571" i="115"/>
  <c r="D470" i="115"/>
  <c r="D365" i="115"/>
  <c r="F679" i="115"/>
  <c r="F368" i="115"/>
  <c r="F265" i="115"/>
  <c r="E370" i="115"/>
  <c r="E267" i="115"/>
  <c r="E683" i="115"/>
  <c r="E580" i="115"/>
  <c r="E372" i="115"/>
  <c r="E269" i="115"/>
  <c r="D479" i="115"/>
  <c r="D374" i="115"/>
  <c r="D685" i="115"/>
  <c r="F688" i="115"/>
  <c r="F377" i="115"/>
  <c r="F585" i="115"/>
  <c r="F482" i="115"/>
  <c r="F587" i="115"/>
  <c r="F690" i="115"/>
  <c r="F484" i="115"/>
  <c r="F173" i="115"/>
  <c r="G627" i="115"/>
  <c r="C606" i="115"/>
  <c r="C503" i="115"/>
  <c r="C192" i="115"/>
  <c r="F716" i="115"/>
  <c r="F613" i="115"/>
  <c r="F510" i="115"/>
  <c r="F302" i="115"/>
  <c r="E625" i="115"/>
  <c r="E522" i="115"/>
  <c r="E728" i="115"/>
  <c r="E417" i="115"/>
  <c r="C295" i="115"/>
  <c r="D701" i="115"/>
  <c r="D598" i="115"/>
  <c r="D495" i="115"/>
  <c r="D184" i="115"/>
  <c r="D390" i="115"/>
  <c r="C400" i="115"/>
  <c r="E491" i="115"/>
  <c r="E283" i="115"/>
  <c r="E699" i="115"/>
  <c r="E596" i="115"/>
  <c r="E493" i="115"/>
  <c r="E285" i="115"/>
  <c r="E182" i="115"/>
  <c r="E388" i="115"/>
  <c r="C188" i="115"/>
  <c r="F201" i="115"/>
  <c r="E314" i="115"/>
  <c r="D316" i="115"/>
  <c r="D381" i="115"/>
  <c r="E585" i="115"/>
  <c r="C542" i="115"/>
  <c r="C439" i="115"/>
  <c r="C645" i="115"/>
  <c r="C441" i="115"/>
  <c r="C130" i="115"/>
  <c r="C336" i="115"/>
  <c r="C647" i="115"/>
  <c r="C132" i="115"/>
  <c r="C649" i="115"/>
  <c r="C443" i="115"/>
  <c r="C338" i="115"/>
  <c r="C235" i="115"/>
  <c r="C445" i="115"/>
  <c r="C340" i="115"/>
  <c r="C237" i="115"/>
  <c r="C651" i="115"/>
  <c r="C342" i="115"/>
  <c r="C653" i="115"/>
  <c r="C239" i="115"/>
  <c r="C447" i="115"/>
  <c r="C241" i="115"/>
  <c r="C138" i="115"/>
  <c r="C655" i="115"/>
  <c r="C140" i="115"/>
  <c r="C657" i="115"/>
  <c r="C554" i="115"/>
  <c r="C451" i="115"/>
  <c r="C558" i="115"/>
  <c r="C455" i="115"/>
  <c r="C350" i="115"/>
  <c r="C352" i="115"/>
  <c r="C146" i="115"/>
  <c r="C249" i="115"/>
  <c r="C663" i="115"/>
  <c r="C562" i="115"/>
  <c r="C354" i="115"/>
  <c r="C665" i="115"/>
  <c r="C251" i="115"/>
  <c r="C356" i="115"/>
  <c r="C253" i="115"/>
  <c r="C463" i="115"/>
  <c r="C255" i="115"/>
  <c r="C566" i="115"/>
  <c r="C669" i="115"/>
  <c r="C152" i="115"/>
  <c r="F569" i="115"/>
  <c r="F672" i="115"/>
  <c r="F466" i="115"/>
  <c r="F155" i="115"/>
  <c r="F468" i="115"/>
  <c r="F674" i="115"/>
  <c r="F571" i="115"/>
  <c r="F363" i="115"/>
  <c r="E470" i="115"/>
  <c r="E676" i="115"/>
  <c r="E365" i="115"/>
  <c r="E262" i="115"/>
  <c r="C472" i="115"/>
  <c r="C367" i="115"/>
  <c r="C264" i="115"/>
  <c r="F578" i="115"/>
  <c r="F681" i="115"/>
  <c r="F370" i="115"/>
  <c r="F267" i="115"/>
  <c r="F683" i="115"/>
  <c r="F580" i="115"/>
  <c r="F477" i="115"/>
  <c r="E479" i="115"/>
  <c r="E685" i="115"/>
  <c r="E582" i="115"/>
  <c r="C376" i="115"/>
  <c r="C481" i="115"/>
  <c r="C584" i="115"/>
  <c r="C396" i="115"/>
  <c r="C707" i="115"/>
  <c r="C604" i="115"/>
  <c r="F714" i="115"/>
  <c r="F403" i="115"/>
  <c r="F508" i="115"/>
  <c r="F611" i="115"/>
  <c r="F300" i="115"/>
  <c r="F720" i="115"/>
  <c r="F617" i="115"/>
  <c r="F203" i="115"/>
  <c r="E726" i="115"/>
  <c r="E623" i="115"/>
  <c r="E415" i="115"/>
  <c r="G135" i="115"/>
  <c r="G446" i="115"/>
  <c r="G341" i="115"/>
  <c r="F405" i="115"/>
  <c r="E520" i="115"/>
  <c r="D703" i="115"/>
  <c r="D497" i="115"/>
  <c r="D600" i="115"/>
  <c r="D392" i="115"/>
  <c r="G336" i="115"/>
  <c r="G544" i="115"/>
  <c r="G441" i="115"/>
  <c r="G233" i="115"/>
  <c r="G304" i="115"/>
  <c r="F197" i="115"/>
  <c r="F306" i="115"/>
  <c r="F514" i="115"/>
  <c r="G407" i="115"/>
  <c r="C582" i="115"/>
  <c r="C271" i="115"/>
  <c r="C479" i="115"/>
  <c r="C374" i="115"/>
  <c r="E587" i="115"/>
  <c r="E690" i="115"/>
  <c r="E379" i="115"/>
  <c r="E484" i="115"/>
  <c r="E173" i="115"/>
  <c r="G394" i="115"/>
  <c r="G291" i="115"/>
  <c r="G499" i="115"/>
  <c r="G705" i="115"/>
  <c r="G188" i="115"/>
  <c r="D287" i="115"/>
  <c r="C383" i="115"/>
  <c r="F384" i="115"/>
  <c r="F695" i="115"/>
  <c r="C709" i="115"/>
  <c r="D528" i="115"/>
  <c r="D114" i="115"/>
  <c r="D425" i="115"/>
  <c r="D631" i="115"/>
  <c r="D320" i="115"/>
  <c r="D217" i="115"/>
  <c r="D427" i="115"/>
  <c r="D322" i="115"/>
  <c r="D219" i="115"/>
  <c r="D532" i="115"/>
  <c r="D324" i="115"/>
  <c r="D221" i="115"/>
  <c r="D429" i="115"/>
  <c r="D637" i="115"/>
  <c r="D223" i="115"/>
  <c r="D431" i="115"/>
  <c r="D120" i="115"/>
  <c r="D639" i="115"/>
  <c r="D433" i="115"/>
  <c r="D122" i="115"/>
  <c r="D536" i="115"/>
  <c r="D641" i="115"/>
  <c r="D538" i="115"/>
  <c r="D435" i="115"/>
  <c r="D643" i="115"/>
  <c r="D437" i="115"/>
  <c r="D540" i="115"/>
  <c r="D542" i="115"/>
  <c r="D645" i="115"/>
  <c r="D439" i="115"/>
  <c r="D334" i="115"/>
  <c r="D128" i="115"/>
  <c r="D544" i="115"/>
  <c r="D130" i="115"/>
  <c r="D336" i="115"/>
  <c r="D441" i="115"/>
  <c r="D233" i="115"/>
  <c r="D443" i="115"/>
  <c r="D546" i="115"/>
  <c r="D338" i="115"/>
  <c r="D649" i="115"/>
  <c r="D235" i="115"/>
  <c r="D548" i="115"/>
  <c r="D340" i="115"/>
  <c r="D445" i="115"/>
  <c r="D237" i="115"/>
  <c r="D651" i="115"/>
  <c r="D239" i="115"/>
  <c r="D550" i="115"/>
  <c r="D447" i="115"/>
  <c r="D136" i="115"/>
  <c r="D655" i="115"/>
  <c r="D138" i="115"/>
  <c r="D449" i="115"/>
  <c r="D657" i="115"/>
  <c r="D554" i="115"/>
  <c r="D451" i="115"/>
  <c r="D659" i="115"/>
  <c r="D348" i="115"/>
  <c r="D453" i="115"/>
  <c r="D558" i="115"/>
  <c r="D661" i="115"/>
  <c r="D455" i="115"/>
  <c r="D350" i="115"/>
  <c r="D144" i="115"/>
  <c r="D560" i="115"/>
  <c r="D352" i="115"/>
  <c r="D146" i="115"/>
  <c r="D249" i="115"/>
  <c r="D663" i="115"/>
  <c r="D459" i="115"/>
  <c r="D354" i="115"/>
  <c r="D251" i="115"/>
  <c r="D562" i="115"/>
  <c r="D564" i="115"/>
  <c r="D461" i="115"/>
  <c r="D667" i="115"/>
  <c r="D253" i="115"/>
  <c r="D463" i="115"/>
  <c r="D566" i="115"/>
  <c r="D669" i="115"/>
  <c r="D152" i="115"/>
  <c r="C154" i="115"/>
  <c r="C465" i="115"/>
  <c r="C673" i="115"/>
  <c r="C467" i="115"/>
  <c r="C570" i="115"/>
  <c r="C362" i="115"/>
  <c r="C364" i="115"/>
  <c r="C572" i="115"/>
  <c r="C261" i="115"/>
  <c r="C469" i="115"/>
  <c r="F365" i="115"/>
  <c r="F262" i="115"/>
  <c r="D575" i="115"/>
  <c r="D367" i="115"/>
  <c r="D264" i="115"/>
  <c r="C474" i="115"/>
  <c r="C369" i="115"/>
  <c r="C266" i="115"/>
  <c r="C682" i="115"/>
  <c r="C476" i="115"/>
  <c r="C165" i="115"/>
  <c r="G610" i="115"/>
  <c r="C505" i="115"/>
  <c r="C194" i="115"/>
  <c r="C297" i="115"/>
  <c r="E724" i="115"/>
  <c r="E621" i="115"/>
  <c r="E207" i="115"/>
  <c r="E413" i="115"/>
  <c r="E211" i="115"/>
  <c r="F407" i="115"/>
  <c r="E411" i="115"/>
  <c r="C501" i="115"/>
  <c r="F512" i="115"/>
  <c r="D692" i="115"/>
  <c r="D486" i="115"/>
  <c r="D175" i="115"/>
  <c r="G213" i="115"/>
  <c r="D589" i="115"/>
  <c r="E688" i="115"/>
  <c r="E377" i="115"/>
  <c r="E482" i="115"/>
  <c r="E692" i="115"/>
  <c r="E486" i="115"/>
  <c r="E589" i="115"/>
  <c r="E175" i="115"/>
  <c r="E278" i="115"/>
  <c r="G419" i="115"/>
  <c r="G631" i="115"/>
  <c r="G114" i="115"/>
  <c r="G425" i="115"/>
  <c r="G528" i="115"/>
  <c r="G320" i="115"/>
  <c r="G217" i="115"/>
  <c r="F169" i="115"/>
  <c r="G518" i="115"/>
  <c r="C190" i="115"/>
  <c r="D289" i="115"/>
  <c r="C291" i="115"/>
  <c r="E386" i="115"/>
  <c r="G141" i="115"/>
  <c r="G658" i="115"/>
  <c r="G452" i="115"/>
  <c r="G347" i="115"/>
  <c r="E657" i="115"/>
  <c r="E554" i="115"/>
  <c r="G726" i="115"/>
  <c r="G300" i="115"/>
  <c r="E150" i="115"/>
  <c r="E231" i="115"/>
  <c r="E247" i="115"/>
  <c r="D259" i="115"/>
  <c r="E332" i="115"/>
  <c r="E348" i="115"/>
  <c r="E443" i="115"/>
  <c r="E445" i="115"/>
  <c r="E558" i="115"/>
  <c r="E562" i="115"/>
  <c r="E651" i="115"/>
  <c r="F528" i="115"/>
  <c r="F631" i="115"/>
  <c r="F641" i="115"/>
  <c r="F538" i="115"/>
  <c r="F643" i="115"/>
  <c r="F540" i="115"/>
  <c r="F439" i="115"/>
  <c r="F645" i="115"/>
  <c r="F544" i="115"/>
  <c r="F647" i="115"/>
  <c r="F554" i="115"/>
  <c r="F451" i="115"/>
  <c r="F659" i="115"/>
  <c r="F556" i="115"/>
  <c r="F453" i="115"/>
  <c r="F661" i="115"/>
  <c r="F455" i="115"/>
  <c r="F560" i="115"/>
  <c r="F663" i="115"/>
  <c r="F457" i="115"/>
  <c r="F459" i="115"/>
  <c r="F665" i="115"/>
  <c r="F562" i="115"/>
  <c r="F463" i="115"/>
  <c r="F566" i="115"/>
  <c r="G351" i="115"/>
  <c r="G662" i="115"/>
  <c r="G456" i="115"/>
  <c r="G678" i="115"/>
  <c r="G264" i="115"/>
  <c r="G472" i="115"/>
  <c r="G172" i="115"/>
  <c r="G591" i="115"/>
  <c r="G177" i="115"/>
  <c r="G604" i="115"/>
  <c r="G501" i="115"/>
  <c r="E560" i="115"/>
  <c r="E663" i="115"/>
  <c r="E457" i="115"/>
  <c r="D469" i="115"/>
  <c r="D675" i="115"/>
  <c r="D572" i="115"/>
  <c r="E120" i="115"/>
  <c r="E128" i="115"/>
  <c r="E136" i="115"/>
  <c r="E144" i="115"/>
  <c r="E217" i="115"/>
  <c r="E320" i="115"/>
  <c r="E334" i="115"/>
  <c r="E427" i="115"/>
  <c r="E437" i="115"/>
  <c r="E439" i="115"/>
  <c r="E447" i="115"/>
  <c r="E449" i="115"/>
  <c r="E453" i="115"/>
  <c r="E540" i="115"/>
  <c r="F595" i="115"/>
  <c r="F698" i="115"/>
  <c r="F492" i="115"/>
  <c r="F494" i="115"/>
  <c r="F700" i="115"/>
  <c r="D708" i="115"/>
  <c r="D605" i="115"/>
  <c r="F622" i="115"/>
  <c r="F519" i="115"/>
  <c r="G640" i="115"/>
  <c r="G537" i="115"/>
  <c r="G123" i="115"/>
  <c r="G329" i="115"/>
  <c r="G357" i="115"/>
  <c r="G254" i="115"/>
  <c r="G565" i="115"/>
  <c r="G151" i="115"/>
  <c r="G467" i="115"/>
  <c r="G362" i="115"/>
  <c r="G673" i="115"/>
  <c r="G156" i="115"/>
  <c r="G270" i="115"/>
  <c r="G581" i="115"/>
  <c r="G373" i="115"/>
  <c r="G281" i="115"/>
  <c r="G695" i="115"/>
  <c r="G598" i="115"/>
  <c r="G390" i="115"/>
  <c r="G502" i="115"/>
  <c r="G294" i="115"/>
  <c r="G404" i="115"/>
  <c r="G198" i="115"/>
  <c r="E441" i="115"/>
  <c r="E544" i="115"/>
  <c r="E647" i="115"/>
  <c r="E661" i="115"/>
  <c r="E455" i="115"/>
  <c r="D671" i="115"/>
  <c r="D465" i="115"/>
  <c r="E575" i="115"/>
  <c r="E472" i="115"/>
  <c r="G189" i="115"/>
  <c r="G706" i="115"/>
  <c r="G720" i="115"/>
  <c r="G203" i="115"/>
  <c r="G306" i="115"/>
  <c r="G617" i="115"/>
  <c r="E219" i="115"/>
  <c r="E235" i="115"/>
  <c r="E249" i="115"/>
  <c r="D261" i="115"/>
  <c r="E264" i="115"/>
  <c r="E336" i="115"/>
  <c r="E429" i="115"/>
  <c r="E431" i="115"/>
  <c r="E451" i="115"/>
  <c r="E536" i="115"/>
  <c r="D568" i="115"/>
  <c r="E649" i="115"/>
  <c r="C594" i="115"/>
  <c r="C491" i="115"/>
  <c r="E710" i="115"/>
  <c r="E607" i="115"/>
  <c r="E712" i="115"/>
  <c r="E506" i="115"/>
  <c r="D611" i="115"/>
  <c r="D714" i="115"/>
  <c r="D508" i="115"/>
  <c r="D716" i="115"/>
  <c r="D613" i="115"/>
  <c r="D510" i="115"/>
  <c r="D407" i="115"/>
  <c r="D512" i="115"/>
  <c r="D718" i="115"/>
  <c r="D514" i="115"/>
  <c r="D720" i="115"/>
  <c r="G514" i="115"/>
  <c r="G429" i="115"/>
  <c r="G221" i="115"/>
  <c r="G335" i="115"/>
  <c r="G129" i="115"/>
  <c r="G340" i="115"/>
  <c r="G445" i="115"/>
  <c r="G548" i="115"/>
  <c r="G237" i="115"/>
  <c r="G152" i="115"/>
  <c r="G566" i="115"/>
  <c r="G260" i="115"/>
  <c r="G157" i="115"/>
  <c r="G674" i="115"/>
  <c r="G680" i="115"/>
  <c r="E425" i="115"/>
  <c r="E528" i="115"/>
  <c r="E641" i="115"/>
  <c r="E538" i="115"/>
  <c r="E435" i="115"/>
  <c r="E463" i="115"/>
  <c r="E566" i="115"/>
  <c r="D673" i="115"/>
  <c r="D467" i="115"/>
  <c r="E114" i="115"/>
  <c r="E122" i="115"/>
  <c r="E130" i="115"/>
  <c r="E146" i="115"/>
  <c r="E152" i="115"/>
  <c r="E221" i="115"/>
  <c r="E237" i="115"/>
  <c r="E251" i="115"/>
  <c r="E324" i="115"/>
  <c r="E338" i="115"/>
  <c r="E352" i="115"/>
  <c r="D364" i="115"/>
  <c r="E367" i="115"/>
  <c r="E433" i="115"/>
  <c r="E564" i="115"/>
  <c r="E669" i="115"/>
  <c r="D578" i="115"/>
  <c r="D681" i="115"/>
  <c r="D587" i="115"/>
  <c r="D690" i="115"/>
  <c r="E592" i="115"/>
  <c r="E489" i="115"/>
  <c r="D697" i="115"/>
  <c r="D491" i="115"/>
  <c r="D493" i="115"/>
  <c r="D699" i="115"/>
  <c r="D596" i="115"/>
  <c r="F607" i="115"/>
  <c r="F504" i="115"/>
  <c r="F712" i="115"/>
  <c r="F506" i="115"/>
  <c r="E714" i="115"/>
  <c r="E508" i="115"/>
  <c r="E405" i="115"/>
  <c r="E716" i="115"/>
  <c r="E613" i="115"/>
  <c r="E510" i="115"/>
  <c r="E512" i="115"/>
  <c r="E718" i="115"/>
  <c r="E615" i="115"/>
  <c r="D619" i="115"/>
  <c r="D722" i="115"/>
  <c r="G409" i="115"/>
  <c r="G430" i="115"/>
  <c r="G222" i="115"/>
  <c r="G435" i="115"/>
  <c r="G330" i="115"/>
  <c r="G243" i="115"/>
  <c r="G657" i="115"/>
  <c r="G353" i="115"/>
  <c r="G250" i="115"/>
  <c r="G385" i="115"/>
  <c r="G490" i="115"/>
  <c r="G289" i="115"/>
  <c r="G174" i="115"/>
  <c r="E19" i="112"/>
  <c r="M19" i="112" s="1"/>
  <c r="L255" i="121" s="1"/>
  <c r="M30" i="112"/>
  <c r="L266" i="121" s="1"/>
  <c r="M22" i="112"/>
  <c r="L258" i="121" s="1"/>
  <c r="G52" i="112"/>
  <c r="H275" i="121" s="1"/>
  <c r="O30" i="112"/>
  <c r="N266" i="121" s="1"/>
  <c r="N20" i="112"/>
  <c r="M256" i="121" s="1"/>
  <c r="O20" i="112"/>
  <c r="N256" i="121" s="1"/>
  <c r="K25" i="112"/>
  <c r="K36" i="112"/>
  <c r="K19" i="112"/>
  <c r="I19" i="112"/>
  <c r="O19" i="112" s="1"/>
  <c r="N255" i="121" s="1"/>
  <c r="O292" i="30"/>
  <c r="O92" i="30"/>
  <c r="Q92" i="30" s="1"/>
  <c r="O281" i="30"/>
  <c r="O196" i="30"/>
  <c r="Q196" i="30" s="1"/>
  <c r="O15" i="30"/>
  <c r="O126" i="30"/>
  <c r="Q126" i="30" s="1"/>
  <c r="O184" i="30"/>
  <c r="Q184" i="30" s="1"/>
  <c r="O137" i="30"/>
  <c r="Q137" i="30" s="1"/>
  <c r="O124" i="30"/>
  <c r="Q124" i="30" s="1"/>
  <c r="N230" i="30"/>
  <c r="O230" i="30" s="1"/>
  <c r="Q230" i="30" s="1"/>
  <c r="O342" i="30"/>
  <c r="K125" i="141"/>
  <c r="K121" i="141" s="1"/>
  <c r="K116" i="141" s="1"/>
  <c r="F104" i="56"/>
  <c r="E120" i="125" s="1"/>
  <c r="F434" i="115"/>
  <c r="F329" i="115"/>
  <c r="F226" i="115"/>
  <c r="F640" i="115"/>
  <c r="F123" i="115"/>
  <c r="E545" i="115"/>
  <c r="E442" i="115"/>
  <c r="E337" i="115"/>
  <c r="E234" i="115"/>
  <c r="E648" i="115"/>
  <c r="E131" i="115"/>
  <c r="E137" i="115"/>
  <c r="E654" i="115"/>
  <c r="E551" i="115"/>
  <c r="E448" i="115"/>
  <c r="E343" i="115"/>
  <c r="E240" i="115"/>
  <c r="F32" i="112"/>
  <c r="G267" i="121" s="1"/>
  <c r="D36" i="125"/>
  <c r="M36" i="125" s="1"/>
  <c r="C683" i="115"/>
  <c r="C166" i="115"/>
  <c r="F581" i="115"/>
  <c r="F684" i="115"/>
  <c r="F167" i="115"/>
  <c r="D169" i="115"/>
  <c r="D686" i="115"/>
  <c r="E208" i="115"/>
  <c r="E622" i="115"/>
  <c r="E519" i="115"/>
  <c r="E414" i="115"/>
  <c r="E311" i="115"/>
  <c r="E725" i="115"/>
  <c r="E521" i="115"/>
  <c r="E416" i="115"/>
  <c r="E313" i="115"/>
  <c r="E624" i="115"/>
  <c r="E210" i="115"/>
  <c r="E727" i="115"/>
  <c r="D523" i="115"/>
  <c r="D418" i="115"/>
  <c r="D315" i="115"/>
  <c r="D212" i="115"/>
  <c r="D626" i="115"/>
  <c r="O128" i="30"/>
  <c r="Q128" i="30" s="1"/>
  <c r="O209" i="30"/>
  <c r="Q209" i="30" s="1"/>
  <c r="C372" i="115"/>
  <c r="F373" i="115"/>
  <c r="D375" i="115"/>
  <c r="E378" i="115"/>
  <c r="D193" i="115"/>
  <c r="D710" i="115"/>
  <c r="D609" i="115"/>
  <c r="D712" i="115"/>
  <c r="D506" i="115"/>
  <c r="D401" i="115"/>
  <c r="D298" i="115"/>
  <c r="C508" i="115"/>
  <c r="C403" i="115"/>
  <c r="C300" i="115"/>
  <c r="C197" i="115"/>
  <c r="C199" i="115"/>
  <c r="C510" i="115"/>
  <c r="C405" i="115"/>
  <c r="C302" i="115"/>
  <c r="C512" i="115"/>
  <c r="C407" i="115"/>
  <c r="C304" i="115"/>
  <c r="C201" i="115"/>
  <c r="C203" i="115"/>
  <c r="C514" i="115"/>
  <c r="C409" i="115"/>
  <c r="C306" i="115"/>
  <c r="F618" i="115"/>
  <c r="F721" i="115"/>
  <c r="F515" i="115"/>
  <c r="F410" i="115"/>
  <c r="F307" i="115"/>
  <c r="F206" i="115"/>
  <c r="F517" i="115"/>
  <c r="F412" i="115"/>
  <c r="F309" i="115"/>
  <c r="F723" i="115"/>
  <c r="F620" i="115"/>
  <c r="F539" i="115"/>
  <c r="F436" i="115"/>
  <c r="F331" i="115"/>
  <c r="F228" i="115"/>
  <c r="F125" i="115"/>
  <c r="F642" i="115"/>
  <c r="E349" i="115"/>
  <c r="E246" i="115"/>
  <c r="E454" i="115"/>
  <c r="E557" i="115"/>
  <c r="E660" i="115"/>
  <c r="E143" i="115"/>
  <c r="O282" i="30"/>
  <c r="O294" i="30"/>
  <c r="F230" i="115"/>
  <c r="E164" i="115"/>
  <c r="E681" i="115"/>
  <c r="E578" i="115"/>
  <c r="E475" i="115"/>
  <c r="C699" i="115"/>
  <c r="C182" i="115"/>
  <c r="F185" i="115"/>
  <c r="F702" i="115"/>
  <c r="F599" i="115"/>
  <c r="F496" i="115"/>
  <c r="F391" i="115"/>
  <c r="F288" i="115"/>
  <c r="F704" i="115"/>
  <c r="F498" i="115"/>
  <c r="F393" i="115"/>
  <c r="F290" i="115"/>
  <c r="F187" i="115"/>
  <c r="E603" i="115"/>
  <c r="E500" i="115"/>
  <c r="E395" i="115"/>
  <c r="E292" i="115"/>
  <c r="E189" i="115"/>
  <c r="E706" i="115"/>
  <c r="E502" i="115"/>
  <c r="E397" i="115"/>
  <c r="E294" i="115"/>
  <c r="E708" i="115"/>
  <c r="E605" i="115"/>
  <c r="E191" i="115"/>
  <c r="F533" i="115"/>
  <c r="F636" i="115"/>
  <c r="F119" i="115"/>
  <c r="E129" i="115"/>
  <c r="E646" i="115"/>
  <c r="E543" i="115"/>
  <c r="E440" i="115"/>
  <c r="E335" i="115"/>
  <c r="E232" i="115"/>
  <c r="E446" i="115"/>
  <c r="E341" i="115"/>
  <c r="E238" i="115"/>
  <c r="E549" i="115"/>
  <c r="E652" i="115"/>
  <c r="E135" i="115"/>
  <c r="O198" i="30"/>
  <c r="Q198" i="30" s="1"/>
  <c r="O210" i="30"/>
  <c r="Q210" i="30" s="1"/>
  <c r="O91" i="30"/>
  <c r="Q91" i="30" s="1"/>
  <c r="D583" i="115"/>
  <c r="C675" i="115"/>
  <c r="C158" i="115"/>
  <c r="F573" i="115"/>
  <c r="F676" i="115"/>
  <c r="F470" i="115"/>
  <c r="F159" i="115"/>
  <c r="D161" i="115"/>
  <c r="D472" i="115"/>
  <c r="D678" i="115"/>
  <c r="G709" i="115"/>
  <c r="G503" i="115"/>
  <c r="G606" i="115"/>
  <c r="G192" i="115"/>
  <c r="G295" i="115"/>
  <c r="F426" i="115"/>
  <c r="F321" i="115"/>
  <c r="F218" i="115"/>
  <c r="F632" i="115"/>
  <c r="F115" i="115"/>
  <c r="F537" i="115"/>
  <c r="E697" i="115"/>
  <c r="E180" i="115"/>
  <c r="E594" i="115"/>
  <c r="F121" i="115"/>
  <c r="F638" i="115"/>
  <c r="F535" i="115"/>
  <c r="F432" i="115"/>
  <c r="F327" i="115"/>
  <c r="F224" i="115"/>
  <c r="E553" i="115"/>
  <c r="E345" i="115"/>
  <c r="E242" i="115"/>
  <c r="E656" i="115"/>
  <c r="E450" i="115"/>
  <c r="E139" i="115"/>
  <c r="I52" i="112"/>
  <c r="J275" i="121" s="1"/>
  <c r="D59" i="1"/>
  <c r="O144" i="30"/>
  <c r="Q144" i="30" s="1"/>
  <c r="O206" i="30"/>
  <c r="Q206" i="30" s="1"/>
  <c r="O251" i="30"/>
  <c r="Q251" i="30" s="1"/>
  <c r="O14" i="30"/>
  <c r="O21" i="30"/>
  <c r="O100" i="30"/>
  <c r="Q100" i="30" s="1"/>
  <c r="F222" i="115"/>
  <c r="F478" i="115"/>
  <c r="D480" i="115"/>
  <c r="E156" i="115"/>
  <c r="E673" i="115"/>
  <c r="E467" i="115"/>
  <c r="E570" i="115"/>
  <c r="C691" i="115"/>
  <c r="C174" i="115"/>
  <c r="F589" i="115"/>
  <c r="F692" i="115"/>
  <c r="F175" i="115"/>
  <c r="D177" i="115"/>
  <c r="D694" i="115"/>
  <c r="F531" i="115"/>
  <c r="F428" i="115"/>
  <c r="F323" i="115"/>
  <c r="F220" i="115"/>
  <c r="F117" i="115"/>
  <c r="F634" i="115"/>
  <c r="F541" i="115"/>
  <c r="F644" i="115"/>
  <c r="F127" i="115"/>
  <c r="E547" i="115"/>
  <c r="E444" i="115"/>
  <c r="E339" i="115"/>
  <c r="E236" i="115"/>
  <c r="E133" i="115"/>
  <c r="E650" i="115"/>
  <c r="E555" i="115"/>
  <c r="E347" i="115"/>
  <c r="E244" i="115"/>
  <c r="E141" i="115"/>
  <c r="E452" i="115"/>
  <c r="E658" i="115"/>
  <c r="E172" i="115"/>
  <c r="E689" i="115"/>
  <c r="E586" i="115"/>
  <c r="O93" i="30"/>
  <c r="Q93" i="30" s="1"/>
  <c r="O142" i="30"/>
  <c r="Q142" i="30" s="1"/>
  <c r="O154" i="30"/>
  <c r="Q154" i="30" s="1"/>
  <c r="O167" i="30"/>
  <c r="Q167" i="30" s="1"/>
  <c r="O179" i="30"/>
  <c r="Q179" i="30" s="1"/>
  <c r="O35" i="30"/>
  <c r="O73" i="30"/>
  <c r="F438" i="115"/>
  <c r="D456" i="115"/>
  <c r="D145" i="115"/>
  <c r="D662" i="115"/>
  <c r="D458" i="115"/>
  <c r="D561" i="115"/>
  <c r="D353" i="115"/>
  <c r="D250" i="115"/>
  <c r="D664" i="115"/>
  <c r="D563" i="115"/>
  <c r="D355" i="115"/>
  <c r="D252" i="115"/>
  <c r="D149" i="115"/>
  <c r="D666" i="115"/>
  <c r="D460" i="115"/>
  <c r="D357" i="115"/>
  <c r="D254" i="115"/>
  <c r="D565" i="115"/>
  <c r="D462" i="115"/>
  <c r="D668" i="115"/>
  <c r="D464" i="115"/>
  <c r="D153" i="115"/>
  <c r="D670" i="115"/>
  <c r="O305" i="30"/>
  <c r="G558" i="115"/>
  <c r="G247" i="115"/>
  <c r="G350" i="115"/>
  <c r="G455" i="115"/>
  <c r="G389" i="115"/>
  <c r="G494" i="115"/>
  <c r="G183" i="115"/>
  <c r="G286" i="115"/>
  <c r="G656" i="115"/>
  <c r="G139" i="115"/>
  <c r="G345" i="115"/>
  <c r="G553" i="115"/>
  <c r="G489" i="115"/>
  <c r="G178" i="115"/>
  <c r="G408" i="115"/>
  <c r="G513" i="115"/>
  <c r="G719" i="115"/>
  <c r="G616" i="115"/>
  <c r="G202" i="115"/>
  <c r="G479" i="115"/>
  <c r="G271" i="115"/>
  <c r="G582" i="115"/>
  <c r="G168" i="115"/>
  <c r="G685" i="115"/>
  <c r="G374" i="115"/>
  <c r="G173" i="115"/>
  <c r="G587" i="115"/>
  <c r="G379" i="115"/>
  <c r="G484" i="115"/>
  <c r="G690" i="115"/>
  <c r="G652" i="115"/>
  <c r="G238" i="115"/>
  <c r="G267" i="115"/>
  <c r="G164" i="115"/>
  <c r="G681" i="115"/>
  <c r="G322" i="115"/>
  <c r="G532" i="115"/>
  <c r="G635" i="115"/>
  <c r="G438" i="115"/>
  <c r="G137" i="115"/>
  <c r="G668" i="115"/>
  <c r="G491" i="115"/>
  <c r="G180" i="115"/>
  <c r="G707" i="115"/>
  <c r="BP64" i="124"/>
  <c r="I8" i="112"/>
  <c r="G448" i="115"/>
  <c r="G248" i="115"/>
  <c r="G485" i="115"/>
  <c r="G478" i="115"/>
  <c r="G328" i="115"/>
  <c r="G462" i="115"/>
  <c r="G578" i="115"/>
  <c r="G397" i="115"/>
  <c r="G697" i="115"/>
  <c r="G208" i="115"/>
  <c r="G549" i="115"/>
  <c r="G644" i="115"/>
  <c r="G402" i="115"/>
  <c r="G140" i="115"/>
  <c r="G483" i="115"/>
  <c r="G283" i="115"/>
  <c r="G647" i="115"/>
  <c r="G505" i="115"/>
  <c r="G134" i="115"/>
  <c r="G332" i="115"/>
  <c r="G358" i="115"/>
  <c r="G463" i="115"/>
  <c r="G699" i="115"/>
  <c r="G219" i="115"/>
  <c r="G343" i="115"/>
  <c r="G535" i="115"/>
  <c r="G246" i="115"/>
  <c r="G143" i="115"/>
  <c r="G633" i="115"/>
  <c r="G324" i="115"/>
  <c r="G601" i="115"/>
  <c r="G187" i="115"/>
  <c r="G393" i="115"/>
  <c r="BV64" i="124"/>
  <c r="I7" i="112"/>
  <c r="P20" i="112"/>
  <c r="O256" i="121" s="1"/>
  <c r="F57" i="122"/>
  <c r="D281" i="121"/>
  <c r="P262" i="121"/>
  <c r="I25" i="112"/>
  <c r="I89" i="125"/>
  <c r="J89" i="125"/>
  <c r="D89" i="125"/>
  <c r="E89" i="125"/>
  <c r="J99" i="125"/>
  <c r="C99" i="125"/>
  <c r="E99" i="125"/>
  <c r="I99" i="125"/>
  <c r="D99" i="125"/>
  <c r="Q22" i="112"/>
  <c r="P258" i="121" s="1"/>
  <c r="N231" i="30"/>
  <c r="O231" i="30" s="1"/>
  <c r="Q231" i="30" s="1"/>
  <c r="J100" i="125"/>
  <c r="C100" i="125"/>
  <c r="D100" i="125"/>
  <c r="I100" i="125"/>
  <c r="E100" i="125"/>
  <c r="M26" i="112"/>
  <c r="L262" i="121" s="1"/>
  <c r="E25" i="112"/>
  <c r="M25" i="112" s="1"/>
  <c r="L261" i="121" s="1"/>
  <c r="E73" i="122"/>
  <c r="F289" i="121" s="1"/>
  <c r="F293" i="121"/>
  <c r="E89" i="122"/>
  <c r="E76" i="125"/>
  <c r="G76" i="125"/>
  <c r="D73" i="125"/>
  <c r="F20" i="125"/>
  <c r="I70" i="125"/>
  <c r="E70" i="125"/>
  <c r="J70" i="125"/>
  <c r="AU43" i="124"/>
  <c r="F75" i="125" s="1"/>
  <c r="C80" i="125"/>
  <c r="E80" i="125"/>
  <c r="I80" i="125"/>
  <c r="D80" i="125"/>
  <c r="J80" i="125"/>
  <c r="G96" i="125"/>
  <c r="CH50" i="124"/>
  <c r="F232" i="121"/>
  <c r="AY59" i="124"/>
  <c r="BK64" i="124"/>
  <c r="E73" i="125"/>
  <c r="AU40" i="124"/>
  <c r="F74" i="125" s="1"/>
  <c r="BS64" i="124"/>
  <c r="C79" i="125"/>
  <c r="J79" i="125"/>
  <c r="D79" i="125"/>
  <c r="I79" i="125"/>
  <c r="E79" i="125"/>
  <c r="K41" i="127"/>
  <c r="L41" i="127"/>
  <c r="M41" i="127"/>
  <c r="G41" i="127"/>
  <c r="H41" i="127"/>
  <c r="F41" i="127"/>
  <c r="J41" i="127"/>
  <c r="N41" i="127"/>
  <c r="I41" i="127"/>
  <c r="M73" i="127"/>
  <c r="L73" i="127"/>
  <c r="N64" i="127"/>
  <c r="N67" i="127" s="1"/>
  <c r="N68" i="127" s="1"/>
  <c r="N80" i="127" s="1"/>
  <c r="L64" i="127"/>
  <c r="L67" i="127" s="1"/>
  <c r="M64" i="127"/>
  <c r="M67" i="127" s="1"/>
  <c r="E41" i="127"/>
  <c r="M72" i="127"/>
  <c r="L72" i="127"/>
  <c r="T38" i="123"/>
  <c r="AF38" i="123"/>
  <c r="E104" i="56"/>
  <c r="E105" i="56" s="1"/>
  <c r="E106" i="56" s="1"/>
  <c r="E66" i="1" s="1"/>
  <c r="E38" i="123"/>
  <c r="AB130" i="123"/>
  <c r="AC130" i="123" s="1"/>
  <c r="D177" i="121" s="1"/>
  <c r="AB120" i="123"/>
  <c r="AB87" i="123"/>
  <c r="AC87" i="123" s="1"/>
  <c r="D149" i="121" s="1"/>
  <c r="AB64" i="123"/>
  <c r="AC64" i="123" s="1"/>
  <c r="D126" i="121" s="1"/>
  <c r="AB55" i="123"/>
  <c r="AC55" i="123" s="1"/>
  <c r="D117" i="121" s="1"/>
  <c r="AB42" i="123"/>
  <c r="AC42" i="123" s="1"/>
  <c r="D106" i="121" s="1"/>
  <c r="AB31" i="123"/>
  <c r="AC31" i="123" s="1"/>
  <c r="D95" i="121" s="1"/>
  <c r="F229" i="121"/>
  <c r="CP62" i="124"/>
  <c r="D235" i="121" s="1"/>
  <c r="F215" i="121"/>
  <c r="F233" i="121"/>
  <c r="G33" i="125"/>
  <c r="CP36" i="124"/>
  <c r="CP60" i="124"/>
  <c r="D233" i="121" s="1"/>
  <c r="CP56" i="124"/>
  <c r="D229" i="121" s="1"/>
  <c r="F234" i="121"/>
  <c r="G34" i="125"/>
  <c r="F228" i="121"/>
  <c r="CP61" i="124"/>
  <c r="D234" i="121" s="1"/>
  <c r="Q96" i="125"/>
  <c r="L96" i="125"/>
  <c r="U96" i="125" s="1"/>
  <c r="F235" i="121"/>
  <c r="H29" i="125"/>
  <c r="AY26" i="124"/>
  <c r="F202" i="121" s="1"/>
  <c r="J245" i="121"/>
  <c r="AY37" i="124"/>
  <c r="G71" i="125" s="1"/>
  <c r="L242" i="121"/>
  <c r="J238" i="121"/>
  <c r="F242" i="121"/>
  <c r="W246" i="121"/>
  <c r="K238" i="121"/>
  <c r="U241" i="121"/>
  <c r="AV57" i="124"/>
  <c r="D239" i="121"/>
  <c r="L35" i="124"/>
  <c r="L24" i="124"/>
  <c r="O238" i="121"/>
  <c r="R245" i="121"/>
  <c r="F238" i="121"/>
  <c r="M245" i="121"/>
  <c r="BJ16" i="124"/>
  <c r="K242" i="121"/>
  <c r="O242" i="121"/>
  <c r="Y246" i="121"/>
  <c r="G242" i="121"/>
  <c r="AI16" i="124"/>
  <c r="V246" i="121"/>
  <c r="AY33" i="124"/>
  <c r="L241" i="121"/>
  <c r="O240" i="121"/>
  <c r="S240" i="121"/>
  <c r="F241" i="121"/>
  <c r="M242" i="121"/>
  <c r="O239" i="121"/>
  <c r="S245" i="121"/>
  <c r="H240" i="121"/>
  <c r="V238" i="121"/>
  <c r="I246" i="121"/>
  <c r="E240" i="121"/>
  <c r="Y239" i="121"/>
  <c r="AL246" i="121"/>
  <c r="AX57" i="124"/>
  <c r="E238" i="121"/>
  <c r="I242" i="121"/>
  <c r="J242" i="121"/>
  <c r="AP57" i="124"/>
  <c r="W57" i="124"/>
  <c r="H246" i="121"/>
  <c r="D57" i="124"/>
  <c r="AW57" i="124"/>
  <c r="X240" i="121"/>
  <c r="J246" i="121"/>
  <c r="X241" i="121"/>
  <c r="H239" i="121"/>
  <c r="I239" i="121"/>
  <c r="Q240" i="121"/>
  <c r="AU54" i="124"/>
  <c r="J239" i="121"/>
  <c r="G238" i="121"/>
  <c r="AJ64" i="124"/>
  <c r="AW16" i="124"/>
  <c r="AV16" i="124"/>
  <c r="I245" i="121"/>
  <c r="I240" i="121"/>
  <c r="AE16" i="124"/>
  <c r="AW19" i="124"/>
  <c r="M241" i="121"/>
  <c r="L23" i="124"/>
  <c r="G240" i="121"/>
  <c r="L240" i="121"/>
  <c r="G246" i="121"/>
  <c r="Q245" i="121"/>
  <c r="H245" i="121"/>
  <c r="AU24" i="124"/>
  <c r="CP24" i="124" s="1"/>
  <c r="Q241" i="121"/>
  <c r="U240" i="121"/>
  <c r="E43" i="124"/>
  <c r="Q238" i="121"/>
  <c r="T238" i="121"/>
  <c r="Q239" i="121"/>
  <c r="H33" i="124"/>
  <c r="V245" i="121"/>
  <c r="P242" i="121"/>
  <c r="Q242" i="121"/>
  <c r="T240" i="121"/>
  <c r="R79" i="125"/>
  <c r="R246" i="121"/>
  <c r="R240" i="121"/>
  <c r="Z246" i="121"/>
  <c r="D246" i="121"/>
  <c r="I16" i="124"/>
  <c r="CP44" i="124"/>
  <c r="J40" i="124"/>
  <c r="M40" i="124"/>
  <c r="N64" i="124"/>
  <c r="S40" i="124"/>
  <c r="H238" i="121"/>
  <c r="F240" i="121"/>
  <c r="R238" i="121"/>
  <c r="O245" i="121"/>
  <c r="Z245" i="121"/>
  <c r="AU27" i="124"/>
  <c r="CP27" i="124" s="1"/>
  <c r="F43" i="124"/>
  <c r="AZ57" i="124"/>
  <c r="H78" i="125" s="1"/>
  <c r="H19" i="125"/>
  <c r="M19" i="124"/>
  <c r="CP59" i="124"/>
  <c r="AQ57" i="124"/>
  <c r="L33" i="124"/>
  <c r="AU21" i="124"/>
  <c r="CP21" i="124" s="1"/>
  <c r="J16" i="124"/>
  <c r="AP16" i="124"/>
  <c r="C43" i="124"/>
  <c r="W245" i="121"/>
  <c r="D238" i="121"/>
  <c r="M246" i="121"/>
  <c r="AY30" i="124"/>
  <c r="L245" i="121"/>
  <c r="E245" i="121"/>
  <c r="P238" i="121"/>
  <c r="W238" i="121"/>
  <c r="P239" i="121"/>
  <c r="P240" i="121"/>
  <c r="P241" i="121"/>
  <c r="E246" i="121"/>
  <c r="H48" i="124"/>
  <c r="H36" i="124"/>
  <c r="C70" i="125" s="1"/>
  <c r="H20" i="124"/>
  <c r="G16" i="124"/>
  <c r="CP42" i="124"/>
  <c r="AU32" i="124"/>
  <c r="CP32" i="124" s="1"/>
  <c r="AU20" i="124"/>
  <c r="CP20" i="124" s="1"/>
  <c r="T241" i="121"/>
  <c r="S241" i="121"/>
  <c r="AY21" i="124"/>
  <c r="AY38" i="124"/>
  <c r="G72" i="125" s="1"/>
  <c r="X245" i="121"/>
  <c r="L30" i="124"/>
  <c r="K245" i="121"/>
  <c r="L59" i="124"/>
  <c r="I57" i="124"/>
  <c r="S43" i="124"/>
  <c r="G245" i="121"/>
  <c r="N238" i="121"/>
  <c r="R239" i="121"/>
  <c r="N240" i="121"/>
  <c r="N242" i="121"/>
  <c r="U245" i="121"/>
  <c r="K241" i="121"/>
  <c r="L21" i="124"/>
  <c r="L42" i="124"/>
  <c r="W40" i="124"/>
  <c r="AK64" i="124"/>
  <c r="G40" i="124"/>
  <c r="Y245" i="121"/>
  <c r="AL245" i="121"/>
  <c r="X238" i="121"/>
  <c r="X242" i="121"/>
  <c r="Q246" i="121"/>
  <c r="T245" i="121"/>
  <c r="S246" i="121"/>
  <c r="AK245" i="121"/>
  <c r="L246" i="121"/>
  <c r="P246" i="121"/>
  <c r="F246" i="121"/>
  <c r="H22" i="125"/>
  <c r="CP41" i="124"/>
  <c r="AU38" i="124"/>
  <c r="F72" i="125" s="1"/>
  <c r="AU18" i="124"/>
  <c r="CP18" i="124" s="1"/>
  <c r="U238" i="121"/>
  <c r="U242" i="121"/>
  <c r="T242" i="121"/>
  <c r="S238" i="121"/>
  <c r="S242" i="121"/>
  <c r="AY17" i="124"/>
  <c r="BJ19" i="124"/>
  <c r="AY32" i="124"/>
  <c r="K240" i="121"/>
  <c r="J240" i="121"/>
  <c r="L32" i="124"/>
  <c r="K246" i="121"/>
  <c r="V64" i="124"/>
  <c r="L17" i="124"/>
  <c r="L26" i="124"/>
  <c r="L41" i="124"/>
  <c r="W43" i="124"/>
  <c r="K57" i="124"/>
  <c r="K40" i="124"/>
  <c r="J43" i="124"/>
  <c r="AX19" i="124"/>
  <c r="BF16" i="124"/>
  <c r="BF57" i="124"/>
  <c r="R64" i="124"/>
  <c r="S19" i="124"/>
  <c r="H30" i="124"/>
  <c r="E239" i="121"/>
  <c r="M240" i="121"/>
  <c r="G241" i="121"/>
  <c r="N239" i="121"/>
  <c r="R241" i="121"/>
  <c r="R242" i="121"/>
  <c r="Y241" i="121"/>
  <c r="F16" i="124"/>
  <c r="J241" i="121"/>
  <c r="L27" i="124"/>
  <c r="K43" i="124"/>
  <c r="K16" i="124"/>
  <c r="BF43" i="124"/>
  <c r="AZ16" i="124"/>
  <c r="L37" i="124"/>
  <c r="G57" i="124"/>
  <c r="L48" i="124"/>
  <c r="N245" i="121"/>
  <c r="I241" i="121"/>
  <c r="N241" i="121"/>
  <c r="H242" i="121"/>
  <c r="L238" i="121"/>
  <c r="F239" i="121"/>
  <c r="M239" i="121"/>
  <c r="D241" i="121"/>
  <c r="H241" i="121"/>
  <c r="E242" i="121"/>
  <c r="AY24" i="124"/>
  <c r="O241" i="121"/>
  <c r="N246" i="121"/>
  <c r="L38" i="124"/>
  <c r="H18" i="125"/>
  <c r="AU58" i="124"/>
  <c r="D212" i="121"/>
  <c r="AY58" i="124"/>
  <c r="L47" i="124"/>
  <c r="BU16" i="124"/>
  <c r="AY20" i="124"/>
  <c r="AR16" i="124"/>
  <c r="AU33" i="124"/>
  <c r="CP33" i="124" s="1"/>
  <c r="AT57" i="124"/>
  <c r="D228" i="121"/>
  <c r="AU37" i="124"/>
  <c r="F71" i="125" s="1"/>
  <c r="AU35" i="124"/>
  <c r="F69" i="125" s="1"/>
  <c r="AU26" i="124"/>
  <c r="CP26" i="124" s="1"/>
  <c r="AQ19" i="124"/>
  <c r="AT16" i="124"/>
  <c r="I43" i="124"/>
  <c r="I19" i="124"/>
  <c r="L54" i="124"/>
  <c r="BJ43" i="124"/>
  <c r="AY43" i="124" s="1"/>
  <c r="G75" i="125" s="1"/>
  <c r="BJ40" i="124"/>
  <c r="AY40" i="124" s="1"/>
  <c r="G74" i="125" s="1"/>
  <c r="C40" i="124"/>
  <c r="G43" i="124"/>
  <c r="AH64" i="124"/>
  <c r="AF64" i="124"/>
  <c r="W16" i="124"/>
  <c r="AB76" i="123"/>
  <c r="AC76" i="123" s="1"/>
  <c r="D138" i="121" s="1"/>
  <c r="I43" i="125"/>
  <c r="F47" i="125"/>
  <c r="O47" i="125" s="1"/>
  <c r="Y47" i="125" s="1"/>
  <c r="E43" i="125"/>
  <c r="J52" i="125"/>
  <c r="J26" i="125" s="1"/>
  <c r="E57" i="125"/>
  <c r="I56" i="125"/>
  <c r="D47" i="125"/>
  <c r="E56" i="125"/>
  <c r="C47" i="125"/>
  <c r="I52" i="125"/>
  <c r="I26" i="125" s="1"/>
  <c r="J43" i="125"/>
  <c r="F38" i="123"/>
  <c r="R38" i="123"/>
  <c r="AD38" i="123"/>
  <c r="E16" i="124"/>
  <c r="F57" i="124"/>
  <c r="U64" i="124"/>
  <c r="L18" i="124"/>
  <c r="L29" i="124"/>
  <c r="K19" i="124"/>
  <c r="AY18" i="124"/>
  <c r="BJ57" i="124"/>
  <c r="X64" i="124"/>
  <c r="AC64" i="124"/>
  <c r="AB64" i="124"/>
  <c r="M43" i="124"/>
  <c r="M16" i="124"/>
  <c r="AV19" i="124"/>
  <c r="AZ19" i="124"/>
  <c r="BF40" i="124"/>
  <c r="BQ16" i="124"/>
  <c r="BQ19" i="124"/>
  <c r="BQ64" i="124" s="1"/>
  <c r="AA64" i="124"/>
  <c r="CP48" i="124"/>
  <c r="D43" i="124"/>
  <c r="H39" i="124"/>
  <c r="C92" i="125" s="1"/>
  <c r="H37" i="124"/>
  <c r="H29" i="124"/>
  <c r="H26" i="124"/>
  <c r="H23" i="124"/>
  <c r="H18" i="124"/>
  <c r="D16" i="124"/>
  <c r="J57" i="124"/>
  <c r="J19" i="124"/>
  <c r="AU23" i="124"/>
  <c r="CP23" i="124" s="1"/>
  <c r="W19" i="124"/>
  <c r="H35" i="124"/>
  <c r="AY23" i="124"/>
  <c r="H77" i="124"/>
  <c r="I251" i="121" s="1"/>
  <c r="C238" i="121"/>
  <c r="CP47" i="124"/>
  <c r="AY54" i="124"/>
  <c r="G77" i="125" s="1"/>
  <c r="BH64" i="124"/>
  <c r="H42" i="124"/>
  <c r="S16" i="124"/>
  <c r="E57" i="124"/>
  <c r="AU17" i="124"/>
  <c r="N72" i="127"/>
  <c r="E57" i="127"/>
  <c r="D110" i="125"/>
  <c r="N73" i="127"/>
  <c r="N70" i="127"/>
  <c r="AE19" i="124"/>
  <c r="H19" i="121"/>
  <c r="X239" i="121"/>
  <c r="Y240" i="121"/>
  <c r="CM64" i="124"/>
  <c r="H24" i="124"/>
  <c r="O64" i="124"/>
  <c r="AS57" i="124"/>
  <c r="M238" i="121"/>
  <c r="D240" i="121"/>
  <c r="E241" i="121"/>
  <c r="W239" i="121"/>
  <c r="W240" i="121"/>
  <c r="W241" i="121"/>
  <c r="W242" i="121"/>
  <c r="P245" i="121"/>
  <c r="U246" i="121"/>
  <c r="AR57" i="124"/>
  <c r="F19" i="124"/>
  <c r="H45" i="124"/>
  <c r="C95" i="125" s="1"/>
  <c r="H32" i="124"/>
  <c r="CI52" i="124"/>
  <c r="U239" i="121"/>
  <c r="T239" i="121"/>
  <c r="S239" i="121"/>
  <c r="AY27" i="124"/>
  <c r="AX16" i="124"/>
  <c r="AS19" i="124"/>
  <c r="I40" i="124"/>
  <c r="BG64" i="124"/>
  <c r="AI19" i="124"/>
  <c r="L20" i="124"/>
  <c r="L58" i="124"/>
  <c r="AI57" i="124"/>
  <c r="T64" i="124"/>
  <c r="L36" i="124"/>
  <c r="D70" i="125" s="1"/>
  <c r="L45" i="124"/>
  <c r="P64" i="124"/>
  <c r="F245" i="121"/>
  <c r="V239" i="121"/>
  <c r="V240" i="121"/>
  <c r="V241" i="121"/>
  <c r="V242" i="121"/>
  <c r="Y242" i="121"/>
  <c r="T246" i="121"/>
  <c r="AJ246" i="121"/>
  <c r="AR19" i="124"/>
  <c r="E19" i="124"/>
  <c r="S57" i="124"/>
  <c r="O246" i="121"/>
  <c r="AE57" i="124"/>
  <c r="Z64" i="124"/>
  <c r="G19" i="124"/>
  <c r="C16" i="124"/>
  <c r="H17" i="124"/>
  <c r="K239" i="121"/>
  <c r="AG64" i="124"/>
  <c r="Q64" i="124"/>
  <c r="AD64" i="124"/>
  <c r="H41" i="124"/>
  <c r="C19" i="124"/>
  <c r="M57" i="124"/>
  <c r="AP19" i="124"/>
  <c r="I77" i="124"/>
  <c r="J251" i="121" s="1"/>
  <c r="BD64" i="124"/>
  <c r="H38" i="124"/>
  <c r="H58" i="124"/>
  <c r="C57" i="124"/>
  <c r="D19" i="124"/>
  <c r="L44" i="124"/>
  <c r="BB64" i="124"/>
  <c r="E40" i="124"/>
  <c r="H47" i="124"/>
  <c r="AU29" i="124"/>
  <c r="CP29" i="124" s="1"/>
  <c r="AT19" i="124"/>
  <c r="AQ16" i="124"/>
  <c r="BU19" i="124"/>
  <c r="BU64" i="124" s="1"/>
  <c r="AY29" i="124"/>
  <c r="AS16" i="124"/>
  <c r="D40" i="124"/>
  <c r="H59" i="124"/>
  <c r="AU30" i="124"/>
  <c r="CP30" i="124" s="1"/>
  <c r="H44" i="124"/>
  <c r="H27" i="124"/>
  <c r="I238" i="121"/>
  <c r="H21" i="124"/>
  <c r="BI64" i="124"/>
  <c r="BF19" i="124"/>
  <c r="L239" i="121"/>
  <c r="D242" i="121"/>
  <c r="Y238" i="121"/>
  <c r="AY36" i="124"/>
  <c r="G70" i="125" s="1"/>
  <c r="G20" i="125" s="1"/>
  <c r="BA64" i="124"/>
  <c r="CK64" i="124"/>
  <c r="BC64" i="124"/>
  <c r="AY35" i="124"/>
  <c r="G69" i="125" s="1"/>
  <c r="CN64" i="124"/>
  <c r="BE64" i="124"/>
  <c r="H25" i="125"/>
  <c r="Y64" i="124"/>
  <c r="AK246" i="121"/>
  <c r="CJ64" i="124"/>
  <c r="CL64" i="124"/>
  <c r="AJ245" i="121"/>
  <c r="CO64" i="124"/>
  <c r="C241" i="121"/>
  <c r="C245" i="121"/>
  <c r="C242" i="121"/>
  <c r="C225" i="121"/>
  <c r="C240" i="121"/>
  <c r="C201" i="121"/>
  <c r="N19" i="112"/>
  <c r="M255" i="121" s="1"/>
  <c r="N26" i="112"/>
  <c r="M262" i="121" s="1"/>
  <c r="O23" i="112"/>
  <c r="N259" i="121" s="1"/>
  <c r="O21" i="112"/>
  <c r="N257" i="121" s="1"/>
  <c r="O26" i="112"/>
  <c r="N262" i="121" s="1"/>
  <c r="O262" i="121"/>
  <c r="H52" i="112"/>
  <c r="I275" i="121" s="1"/>
  <c r="E52" i="112"/>
  <c r="F275" i="121" s="1"/>
  <c r="N21" i="112"/>
  <c r="M257" i="121" s="1"/>
  <c r="C57" i="1"/>
  <c r="D97" i="118" s="1"/>
  <c r="E118" i="118"/>
  <c r="E37" i="121" s="1"/>
  <c r="P60" i="125"/>
  <c r="Z60" i="125" s="1"/>
  <c r="E93" i="118"/>
  <c r="E35" i="121" s="1"/>
  <c r="M60" i="125"/>
  <c r="V60" i="125" s="1"/>
  <c r="F7" i="30"/>
  <c r="F62" i="121" s="1"/>
  <c r="C65" i="1"/>
  <c r="D96" i="118"/>
  <c r="L50" i="125"/>
  <c r="U50" i="125" s="1"/>
  <c r="D104" i="56"/>
  <c r="D105" i="56" s="1"/>
  <c r="H32" i="123"/>
  <c r="C26" i="123"/>
  <c r="D51" i="123"/>
  <c r="D50" i="123" s="1"/>
  <c r="J67" i="123"/>
  <c r="I45" i="123"/>
  <c r="AA67" i="123"/>
  <c r="AD51" i="123"/>
  <c r="AD50" i="123" s="1"/>
  <c r="Q59" i="125"/>
  <c r="AD32" i="123"/>
  <c r="AG26" i="123"/>
  <c r="AB126" i="123"/>
  <c r="AC126" i="123" s="1"/>
  <c r="D173" i="121" s="1"/>
  <c r="M129" i="123"/>
  <c r="AF32" i="123"/>
  <c r="AB141" i="123"/>
  <c r="Z32" i="123"/>
  <c r="AE78" i="123"/>
  <c r="P32" i="125"/>
  <c r="AB110" i="123"/>
  <c r="AB101" i="123"/>
  <c r="AC101" i="123" s="1"/>
  <c r="D159" i="121" s="1"/>
  <c r="AB88" i="123"/>
  <c r="AC88" i="123" s="1"/>
  <c r="D150" i="121" s="1"/>
  <c r="AB44" i="123"/>
  <c r="AB33" i="123"/>
  <c r="AC33" i="123" s="1"/>
  <c r="D97" i="121" s="1"/>
  <c r="M86" i="123"/>
  <c r="D49" i="125" s="1"/>
  <c r="D27" i="125" s="1"/>
  <c r="AB30" i="123"/>
  <c r="AC30" i="123" s="1"/>
  <c r="D94" i="121" s="1"/>
  <c r="W51" i="123"/>
  <c r="AG32" i="123"/>
  <c r="R51" i="123"/>
  <c r="R50" i="123" s="1"/>
  <c r="K32" i="123"/>
  <c r="J38" i="123"/>
  <c r="U38" i="123"/>
  <c r="AG38" i="123"/>
  <c r="L51" i="123"/>
  <c r="L50" i="123" s="1"/>
  <c r="X51" i="123"/>
  <c r="X50" i="123" s="1"/>
  <c r="N32" i="123"/>
  <c r="M26" i="123"/>
  <c r="V32" i="123"/>
  <c r="G26" i="123"/>
  <c r="R67" i="123"/>
  <c r="H51" i="123"/>
  <c r="H50" i="123" s="1"/>
  <c r="X32" i="123"/>
  <c r="X26" i="123"/>
  <c r="AH32" i="123"/>
  <c r="AA26" i="123"/>
  <c r="S74" i="123"/>
  <c r="S51" i="123"/>
  <c r="S50" i="123" s="1"/>
  <c r="AE51" i="123"/>
  <c r="AE50" i="123" s="1"/>
  <c r="K66" i="123"/>
  <c r="U66" i="123"/>
  <c r="E78" i="123"/>
  <c r="M51" i="123"/>
  <c r="G51" i="123"/>
  <c r="G50" i="123" s="1"/>
  <c r="L67" i="123"/>
  <c r="J26" i="123"/>
  <c r="X67" i="123"/>
  <c r="Q66" i="123"/>
  <c r="J66" i="123"/>
  <c r="Y67" i="123"/>
  <c r="AH78" i="123"/>
  <c r="G67" i="123"/>
  <c r="I32" i="123"/>
  <c r="T78" i="123"/>
  <c r="I51" i="123"/>
  <c r="C51" i="123"/>
  <c r="C50" i="123" s="1"/>
  <c r="C108" i="123"/>
  <c r="T67" i="123"/>
  <c r="H26" i="123"/>
  <c r="N26" i="123"/>
  <c r="Q67" i="123"/>
  <c r="N66" i="123"/>
  <c r="F78" i="123"/>
  <c r="N38" i="123"/>
  <c r="H66" i="123"/>
  <c r="AH74" i="123"/>
  <c r="E51" i="123"/>
  <c r="E50" i="123" s="1"/>
  <c r="AH51" i="123"/>
  <c r="AH50" i="123" s="1"/>
  <c r="AG67" i="123"/>
  <c r="R26" i="123"/>
  <c r="T26" i="123"/>
  <c r="U67" i="123"/>
  <c r="F67" i="123"/>
  <c r="M91" i="123"/>
  <c r="D51" i="125" s="1"/>
  <c r="W86" i="123"/>
  <c r="F49" i="125" s="1"/>
  <c r="AB28" i="123"/>
  <c r="AC28" i="123" s="1"/>
  <c r="D92" i="121" s="1"/>
  <c r="AB116" i="123"/>
  <c r="D38" i="123"/>
  <c r="AB119" i="123"/>
  <c r="AB41" i="123"/>
  <c r="AC41" i="123" s="1"/>
  <c r="D105" i="121" s="1"/>
  <c r="W74" i="123"/>
  <c r="F152" i="123"/>
  <c r="G188" i="121" s="1"/>
  <c r="K38" i="123"/>
  <c r="M59" i="125"/>
  <c r="V59" i="125" s="1"/>
  <c r="I134" i="123"/>
  <c r="AB118" i="123"/>
  <c r="AB84" i="123"/>
  <c r="AC84" i="123" s="1"/>
  <c r="D146" i="121" s="1"/>
  <c r="AB62" i="123"/>
  <c r="AC62" i="123" s="1"/>
  <c r="D124" i="121" s="1"/>
  <c r="AB53" i="123"/>
  <c r="AC53" i="123" s="1"/>
  <c r="D115" i="121" s="1"/>
  <c r="AB40" i="123"/>
  <c r="AC40" i="123" s="1"/>
  <c r="D104" i="121" s="1"/>
  <c r="Q38" i="123"/>
  <c r="Z38" i="123"/>
  <c r="AB136" i="123"/>
  <c r="AC136" i="123" s="1"/>
  <c r="D183" i="121" s="1"/>
  <c r="AB105" i="123"/>
  <c r="AC105" i="123" s="1"/>
  <c r="D163" i="121" s="1"/>
  <c r="AB83" i="123"/>
  <c r="AC83" i="123" s="1"/>
  <c r="D145" i="121" s="1"/>
  <c r="U78" i="123"/>
  <c r="I86" i="123"/>
  <c r="C49" i="125" s="1"/>
  <c r="C27" i="125" s="1"/>
  <c r="AF78" i="123"/>
  <c r="AB47" i="123"/>
  <c r="AC47" i="123" s="1"/>
  <c r="D110" i="121" s="1"/>
  <c r="AB133" i="123"/>
  <c r="AC133" i="123" s="1"/>
  <c r="D180" i="121" s="1"/>
  <c r="S38" i="123"/>
  <c r="AB72" i="123"/>
  <c r="AC72" i="123" s="1"/>
  <c r="D134" i="121" s="1"/>
  <c r="Z78" i="123"/>
  <c r="AB36" i="123"/>
  <c r="AC36" i="123" s="1"/>
  <c r="D100" i="121" s="1"/>
  <c r="AB60" i="123"/>
  <c r="AC60" i="123" s="1"/>
  <c r="D122" i="121" s="1"/>
  <c r="AA91" i="123"/>
  <c r="G51" i="125" s="1"/>
  <c r="AA134" i="123"/>
  <c r="I80" i="123"/>
  <c r="I78" i="123" s="1"/>
  <c r="AB61" i="123"/>
  <c r="AC61" i="123" s="1"/>
  <c r="D123" i="121" s="1"/>
  <c r="AB52" i="123"/>
  <c r="AC52" i="123" s="1"/>
  <c r="D114" i="121" s="1"/>
  <c r="AF51" i="123"/>
  <c r="AF50" i="123" s="1"/>
  <c r="Y51" i="123"/>
  <c r="Y50" i="123" s="1"/>
  <c r="T51" i="123"/>
  <c r="T50" i="123" s="1"/>
  <c r="P59" i="125"/>
  <c r="Z59" i="125" s="1"/>
  <c r="K78" i="123"/>
  <c r="W67" i="123"/>
  <c r="E66" i="123"/>
  <c r="E74" i="123"/>
  <c r="AH67" i="123"/>
  <c r="M32" i="123"/>
  <c r="V67" i="123"/>
  <c r="AD67" i="123"/>
  <c r="AB103" i="123"/>
  <c r="AC103" i="123" s="1"/>
  <c r="D161" i="121" s="1"/>
  <c r="AB63" i="123"/>
  <c r="AC63" i="123" s="1"/>
  <c r="D125" i="121" s="1"/>
  <c r="Y38" i="123"/>
  <c r="AB115" i="123"/>
  <c r="M45" i="123"/>
  <c r="Z51" i="123"/>
  <c r="Z50" i="123" s="1"/>
  <c r="U51" i="123"/>
  <c r="U50" i="123" s="1"/>
  <c r="J51" i="123"/>
  <c r="J50" i="123" s="1"/>
  <c r="AB97" i="123"/>
  <c r="E26" i="123"/>
  <c r="L26" i="123"/>
  <c r="D74" i="123"/>
  <c r="AH26" i="123"/>
  <c r="AG78" i="123"/>
  <c r="AA66" i="123"/>
  <c r="F74" i="123"/>
  <c r="AE32" i="123"/>
  <c r="C74" i="123"/>
  <c r="L78" i="123"/>
  <c r="H78" i="123"/>
  <c r="L61" i="125"/>
  <c r="U61" i="125" s="1"/>
  <c r="AB111" i="123"/>
  <c r="AB27" i="123"/>
  <c r="AC27" i="123" s="1"/>
  <c r="D91" i="121" s="1"/>
  <c r="J78" i="123"/>
  <c r="W134" i="123"/>
  <c r="AB104" i="123"/>
  <c r="AC104" i="123" s="1"/>
  <c r="D162" i="121" s="1"/>
  <c r="AB37" i="123"/>
  <c r="AC37" i="123" s="1"/>
  <c r="D101" i="121" s="1"/>
  <c r="AA51" i="123"/>
  <c r="V51" i="123"/>
  <c r="V50" i="123" s="1"/>
  <c r="K51" i="123"/>
  <c r="K50" i="123" s="1"/>
  <c r="F51" i="123"/>
  <c r="F50" i="123" s="1"/>
  <c r="U26" i="123"/>
  <c r="Q26" i="123"/>
  <c r="L74" i="123"/>
  <c r="L65" i="123" s="1"/>
  <c r="R32" i="123"/>
  <c r="D26" i="123"/>
  <c r="S67" i="123"/>
  <c r="AF74" i="123"/>
  <c r="C66" i="123"/>
  <c r="G74" i="123"/>
  <c r="G152" i="123"/>
  <c r="H188" i="121" s="1"/>
  <c r="I74" i="123"/>
  <c r="Q61" i="125"/>
  <c r="G38" i="123"/>
  <c r="AE38" i="123"/>
  <c r="S78" i="123"/>
  <c r="AB73" i="123"/>
  <c r="AC73" i="123" s="1"/>
  <c r="D135" i="121" s="1"/>
  <c r="N78" i="123"/>
  <c r="AB48" i="123"/>
  <c r="AC48" i="123" s="1"/>
  <c r="D111" i="121" s="1"/>
  <c r="E117" i="123"/>
  <c r="AB70" i="123"/>
  <c r="AC70" i="123" s="1"/>
  <c r="D132" i="121" s="1"/>
  <c r="W121" i="123"/>
  <c r="AB114" i="123"/>
  <c r="Z117" i="123"/>
  <c r="AB135" i="123"/>
  <c r="AC135" i="123" s="1"/>
  <c r="D182" i="121" s="1"/>
  <c r="AB71" i="123"/>
  <c r="AC71" i="123" s="1"/>
  <c r="D133" i="121" s="1"/>
  <c r="AB54" i="123"/>
  <c r="AC54" i="123" s="1"/>
  <c r="D116" i="121" s="1"/>
  <c r="C38" i="123"/>
  <c r="V108" i="123"/>
  <c r="AA129" i="123"/>
  <c r="F108" i="123"/>
  <c r="AB75" i="123"/>
  <c r="AC75" i="123" s="1"/>
  <c r="D137" i="121" s="1"/>
  <c r="H149" i="123"/>
  <c r="AB49" i="123"/>
  <c r="W80" i="123"/>
  <c r="W78" i="123" s="1"/>
  <c r="W18" i="123"/>
  <c r="M28" i="125"/>
  <c r="R50" i="125"/>
  <c r="R108" i="123"/>
  <c r="AB19" i="123"/>
  <c r="AB125" i="123"/>
  <c r="AC125" i="123" s="1"/>
  <c r="D172" i="121" s="1"/>
  <c r="W45" i="123"/>
  <c r="AB56" i="123"/>
  <c r="AC56" i="123" s="1"/>
  <c r="D118" i="121" s="1"/>
  <c r="AB68" i="123"/>
  <c r="AC68" i="123" s="1"/>
  <c r="D130" i="121" s="1"/>
  <c r="AB131" i="123"/>
  <c r="AC131" i="123" s="1"/>
  <c r="D178" i="121" s="1"/>
  <c r="S51" i="125"/>
  <c r="J117" i="123"/>
  <c r="O50" i="125"/>
  <c r="Y50" i="125" s="1"/>
  <c r="O28" i="125"/>
  <c r="H117" i="123"/>
  <c r="E152" i="123"/>
  <c r="F188" i="121" s="1"/>
  <c r="I18" i="123"/>
  <c r="AB124" i="123"/>
  <c r="AC124" i="123" s="1"/>
  <c r="D171" i="121" s="1"/>
  <c r="AB106" i="123"/>
  <c r="AC106" i="123" s="1"/>
  <c r="D164" i="121" s="1"/>
  <c r="AB96" i="123"/>
  <c r="AB85" i="123"/>
  <c r="AC85" i="123" s="1"/>
  <c r="D147" i="121" s="1"/>
  <c r="M94" i="123"/>
  <c r="M134" i="123"/>
  <c r="AB46" i="123"/>
  <c r="AC46" i="123" s="1"/>
  <c r="D109" i="121" s="1"/>
  <c r="AB58" i="123"/>
  <c r="AC58" i="123" s="1"/>
  <c r="D120" i="121" s="1"/>
  <c r="AB89" i="123"/>
  <c r="AC89" i="123" s="1"/>
  <c r="D151" i="121" s="1"/>
  <c r="AB102" i="123"/>
  <c r="AC102" i="123" s="1"/>
  <c r="D160" i="121" s="1"/>
  <c r="F60" i="125"/>
  <c r="AB140" i="123"/>
  <c r="C100" i="123"/>
  <c r="AB43" i="123"/>
  <c r="AC43" i="123" s="1"/>
  <c r="D107" i="121" s="1"/>
  <c r="Q108" i="123"/>
  <c r="AB79" i="123"/>
  <c r="AD113" i="123"/>
  <c r="K117" i="123"/>
  <c r="AH108" i="123"/>
  <c r="I129" i="123"/>
  <c r="M61" i="125"/>
  <c r="V61" i="125" s="1"/>
  <c r="E100" i="123"/>
  <c r="S113" i="123"/>
  <c r="T117" i="123"/>
  <c r="AB122" i="123"/>
  <c r="AC122" i="123" s="1"/>
  <c r="D169" i="121" s="1"/>
  <c r="F59" i="125"/>
  <c r="F32" i="125" s="1"/>
  <c r="W139" i="123"/>
  <c r="U186" i="121" s="1"/>
  <c r="W39" i="123"/>
  <c r="AB22" i="123"/>
  <c r="AB137" i="123"/>
  <c r="AG117" i="123"/>
  <c r="AE117" i="123"/>
  <c r="V117" i="123"/>
  <c r="AA94" i="123"/>
  <c r="D152" i="123"/>
  <c r="E188" i="121" s="1"/>
  <c r="U113" i="123"/>
  <c r="M113" i="123"/>
  <c r="X108" i="123"/>
  <c r="C117" i="123"/>
  <c r="R117" i="123"/>
  <c r="G117" i="123"/>
  <c r="S108" i="123"/>
  <c r="F117" i="123"/>
  <c r="AD117" i="123"/>
  <c r="G108" i="123"/>
  <c r="AG108" i="123"/>
  <c r="Z108" i="123"/>
  <c r="F113" i="123"/>
  <c r="L100" i="123"/>
  <c r="E113" i="123"/>
  <c r="M117" i="123"/>
  <c r="N117" i="123"/>
  <c r="T108" i="123"/>
  <c r="AA117" i="123"/>
  <c r="D117" i="123"/>
  <c r="H108" i="123"/>
  <c r="N108" i="123"/>
  <c r="D113" i="123"/>
  <c r="M100" i="123"/>
  <c r="X113" i="123"/>
  <c r="AG100" i="123"/>
  <c r="AH117" i="123"/>
  <c r="L108" i="123"/>
  <c r="U117" i="123"/>
  <c r="AE108" i="123"/>
  <c r="X117" i="123"/>
  <c r="Q117" i="123"/>
  <c r="AF108" i="123"/>
  <c r="U108" i="123"/>
  <c r="I108" i="123"/>
  <c r="D108" i="123"/>
  <c r="T113" i="123"/>
  <c r="Y117" i="123"/>
  <c r="L117" i="123"/>
  <c r="K108" i="123"/>
  <c r="AF117" i="123"/>
  <c r="J108" i="123"/>
  <c r="Y108" i="123"/>
  <c r="J113" i="123"/>
  <c r="E108" i="123"/>
  <c r="AD108" i="123"/>
  <c r="AA108" i="123"/>
  <c r="AA57" i="123"/>
  <c r="M18" i="123"/>
  <c r="M57" i="123"/>
  <c r="AA86" i="123"/>
  <c r="G49" i="125" s="1"/>
  <c r="J49" i="125" s="1"/>
  <c r="M50" i="125"/>
  <c r="V50" i="125" s="1"/>
  <c r="W94" i="123"/>
  <c r="AB92" i="123"/>
  <c r="I121" i="123"/>
  <c r="I117" i="123"/>
  <c r="W108" i="123"/>
  <c r="AB95" i="123"/>
  <c r="J152" i="123"/>
  <c r="K188" i="121" s="1"/>
  <c r="AB90" i="123"/>
  <c r="AB29" i="123"/>
  <c r="AC29" i="123" s="1"/>
  <c r="D93" i="121" s="1"/>
  <c r="V38" i="123"/>
  <c r="AH38" i="123"/>
  <c r="P50" i="125"/>
  <c r="Z50" i="125" s="1"/>
  <c r="S50" i="125"/>
  <c r="AB69" i="123"/>
  <c r="AC69" i="123" s="1"/>
  <c r="D131" i="121" s="1"/>
  <c r="W129" i="123"/>
  <c r="AB81" i="123"/>
  <c r="AC81" i="123" s="1"/>
  <c r="D143" i="121" s="1"/>
  <c r="M80" i="123"/>
  <c r="M78" i="123" s="1"/>
  <c r="AB127" i="123"/>
  <c r="AC127" i="123" s="1"/>
  <c r="D174" i="121" s="1"/>
  <c r="X38" i="123"/>
  <c r="H38" i="123"/>
  <c r="AA45" i="123"/>
  <c r="AB21" i="123"/>
  <c r="M121" i="123"/>
  <c r="AA80" i="123"/>
  <c r="AA78" i="123" s="1"/>
  <c r="C152" i="123"/>
  <c r="D188" i="121" s="1"/>
  <c r="I91" i="123"/>
  <c r="C51" i="125" s="1"/>
  <c r="I39" i="123"/>
  <c r="M108" i="123"/>
  <c r="AB107" i="123"/>
  <c r="AB128" i="123"/>
  <c r="AC128" i="123" s="1"/>
  <c r="D175" i="121" s="1"/>
  <c r="G47" i="125"/>
  <c r="AB77" i="123"/>
  <c r="Q60" i="125"/>
  <c r="AB82" i="123"/>
  <c r="AC82" i="123" s="1"/>
  <c r="D144" i="121" s="1"/>
  <c r="E52" i="125"/>
  <c r="AB123" i="123"/>
  <c r="AC123" i="123" s="1"/>
  <c r="D170" i="121" s="1"/>
  <c r="AA121" i="123"/>
  <c r="W91" i="123"/>
  <c r="AB93" i="123"/>
  <c r="W57" i="123"/>
  <c r="AB109" i="123"/>
  <c r="AC109" i="123" s="1"/>
  <c r="D167" i="121" s="1"/>
  <c r="I61" i="125"/>
  <c r="R61" i="125"/>
  <c r="AB132" i="123"/>
  <c r="AC132" i="123" s="1"/>
  <c r="D179" i="121" s="1"/>
  <c r="W117" i="123"/>
  <c r="AG51" i="123"/>
  <c r="AG50" i="123" s="1"/>
  <c r="D78" i="123"/>
  <c r="Y78" i="123"/>
  <c r="AE67" i="123"/>
  <c r="Z66" i="123"/>
  <c r="Y32" i="123"/>
  <c r="W26" i="123"/>
  <c r="Z74" i="123"/>
  <c r="M67" i="123"/>
  <c r="X74" i="123"/>
  <c r="S66" i="123"/>
  <c r="F32" i="123"/>
  <c r="G78" i="123"/>
  <c r="T32" i="123"/>
  <c r="U74" i="123"/>
  <c r="W32" i="123"/>
  <c r="AD74" i="123"/>
  <c r="W66" i="123"/>
  <c r="C32" i="123"/>
  <c r="C78" i="123"/>
  <c r="D67" i="123"/>
  <c r="Q78" i="123"/>
  <c r="V74" i="123"/>
  <c r="AG74" i="123"/>
  <c r="AF66" i="123"/>
  <c r="V66" i="123"/>
  <c r="U32" i="123"/>
  <c r="S26" i="123"/>
  <c r="R74" i="123"/>
  <c r="E67" i="123"/>
  <c r="H74" i="123"/>
  <c r="L66" i="123"/>
  <c r="AF26" i="123"/>
  <c r="AE74" i="123"/>
  <c r="J32" i="123"/>
  <c r="AH66" i="123"/>
  <c r="L32" i="123"/>
  <c r="T74" i="123"/>
  <c r="I66" i="123"/>
  <c r="AD26" i="123"/>
  <c r="Y74" i="123"/>
  <c r="T66" i="123"/>
  <c r="N51" i="123"/>
  <c r="N50" i="123" s="1"/>
  <c r="E45" i="125" s="1"/>
  <c r="Q51" i="123"/>
  <c r="Q50" i="123" s="1"/>
  <c r="J74" i="123"/>
  <c r="J65" i="123" s="1"/>
  <c r="AA74" i="123"/>
  <c r="Z67" i="123"/>
  <c r="R66" i="123"/>
  <c r="Q32" i="123"/>
  <c r="K26" i="123"/>
  <c r="N74" i="123"/>
  <c r="Y66" i="123"/>
  <c r="AF67" i="123"/>
  <c r="G66" i="123"/>
  <c r="Y26" i="123"/>
  <c r="M74" i="123"/>
  <c r="D32" i="123"/>
  <c r="X66" i="123"/>
  <c r="Z26" i="123"/>
  <c r="D66" i="123"/>
  <c r="V26" i="123"/>
  <c r="Q74" i="123"/>
  <c r="M66" i="123"/>
  <c r="AD78" i="123"/>
  <c r="I67" i="123"/>
  <c r="K74" i="123"/>
  <c r="K65" i="123" s="1"/>
  <c r="N67" i="123"/>
  <c r="F66" i="123"/>
  <c r="E32" i="123"/>
  <c r="X78" i="123"/>
  <c r="AE66" i="123"/>
  <c r="R78" i="123"/>
  <c r="K67" i="123"/>
  <c r="AA32" i="123"/>
  <c r="I26" i="123"/>
  <c r="H67" i="123"/>
  <c r="C67" i="123"/>
  <c r="AE26" i="123"/>
  <c r="V78" i="123"/>
  <c r="AG66" i="123"/>
  <c r="S32" i="123"/>
  <c r="F26" i="123"/>
  <c r="AD66" i="123"/>
  <c r="G32" i="123"/>
  <c r="E58" i="125"/>
  <c r="Q50" i="125"/>
  <c r="I57" i="123"/>
  <c r="I94" i="123"/>
  <c r="M39" i="123"/>
  <c r="AA18" i="123"/>
  <c r="AB20" i="123"/>
  <c r="AB59" i="123"/>
  <c r="AC59" i="123" s="1"/>
  <c r="D121" i="121" s="1"/>
  <c r="AF100" i="123"/>
  <c r="Q113" i="123"/>
  <c r="H100" i="123"/>
  <c r="AH100" i="123"/>
  <c r="AF113" i="123"/>
  <c r="X100" i="123"/>
  <c r="W100" i="123"/>
  <c r="K113" i="123"/>
  <c r="D100" i="123"/>
  <c r="AD100" i="123"/>
  <c r="AA113" i="123"/>
  <c r="T100" i="123"/>
  <c r="S100" i="123"/>
  <c r="C113" i="123"/>
  <c r="AG113" i="123"/>
  <c r="Y100" i="123"/>
  <c r="W113" i="123"/>
  <c r="N100" i="123"/>
  <c r="S117" i="123"/>
  <c r="R113" i="123"/>
  <c r="AH113" i="123"/>
  <c r="V100" i="123"/>
  <c r="N113" i="123"/>
  <c r="K100" i="123"/>
  <c r="I113" i="123"/>
  <c r="AB35" i="123"/>
  <c r="AC35" i="123" s="1"/>
  <c r="D99" i="121" s="1"/>
  <c r="G100" i="123"/>
  <c r="R100" i="123"/>
  <c r="H113" i="123"/>
  <c r="AB34" i="123"/>
  <c r="AC34" i="123" s="1"/>
  <c r="D98" i="121" s="1"/>
  <c r="AA39" i="123"/>
  <c r="F100" i="123"/>
  <c r="Q100" i="123"/>
  <c r="Z100" i="123"/>
  <c r="Z113" i="123"/>
  <c r="L38" i="123"/>
  <c r="AB138" i="123"/>
  <c r="AB24" i="123"/>
  <c r="J100" i="123"/>
  <c r="U100" i="123"/>
  <c r="AE100" i="123"/>
  <c r="D6" i="125"/>
  <c r="D7" i="125"/>
  <c r="M32" i="125"/>
  <c r="O131" i="30"/>
  <c r="Q131" i="30" s="1"/>
  <c r="O146" i="30"/>
  <c r="Q146" i="30" s="1"/>
  <c r="O158" i="30"/>
  <c r="Q158" i="30" s="1"/>
  <c r="O182" i="30"/>
  <c r="Q182" i="30" s="1"/>
  <c r="O44" i="30"/>
  <c r="O72" i="30"/>
  <c r="O76" i="30"/>
  <c r="O99" i="30"/>
  <c r="Q99" i="30" s="1"/>
  <c r="O362" i="30"/>
  <c r="O122" i="30"/>
  <c r="Q122" i="30" s="1"/>
  <c r="O118" i="30"/>
  <c r="Q118" i="30" s="1"/>
  <c r="O168" i="30"/>
  <c r="Q168" i="30" s="1"/>
  <c r="O247" i="30"/>
  <c r="Q247" i="30" s="1"/>
  <c r="O280" i="30"/>
  <c r="O291" i="30"/>
  <c r="O23" i="30"/>
  <c r="O89" i="30"/>
  <c r="Q89" i="30" s="1"/>
  <c r="O211" i="30"/>
  <c r="Q211" i="30" s="1"/>
  <c r="O22" i="30"/>
  <c r="O114" i="30"/>
  <c r="Q114" i="30" s="1"/>
  <c r="O150" i="30"/>
  <c r="Q150" i="30" s="1"/>
  <c r="O156" i="30"/>
  <c r="Q156" i="30" s="1"/>
  <c r="O176" i="30"/>
  <c r="Q176" i="30" s="1"/>
  <c r="O16" i="30"/>
  <c r="O33" i="30"/>
  <c r="O101" i="30"/>
  <c r="Q101" i="30" s="1"/>
  <c r="O178" i="30"/>
  <c r="Q178" i="30" s="1"/>
  <c r="O34" i="30"/>
  <c r="O110" i="30"/>
  <c r="Q110" i="30" s="1"/>
  <c r="O120" i="30"/>
  <c r="Q120" i="30" s="1"/>
  <c r="O132" i="30"/>
  <c r="Q132" i="30" s="1"/>
  <c r="O28" i="30"/>
  <c r="O45" i="30"/>
  <c r="O284" i="30"/>
  <c r="O138" i="30"/>
  <c r="Q138" i="30" s="1"/>
  <c r="O143" i="30"/>
  <c r="Q143" i="30" s="1"/>
  <c r="O149" i="30"/>
  <c r="Q149" i="30" s="1"/>
  <c r="O161" i="30"/>
  <c r="Q161" i="30" s="1"/>
  <c r="O185" i="30"/>
  <c r="Q185" i="30" s="1"/>
  <c r="O288" i="30"/>
  <c r="O9" i="30"/>
  <c r="O41" i="30"/>
  <c r="O27" i="30"/>
  <c r="O148" i="30"/>
  <c r="Q148" i="30" s="1"/>
  <c r="O107" i="30"/>
  <c r="Q107" i="30" s="1"/>
  <c r="O112" i="30"/>
  <c r="Q112" i="30" s="1"/>
  <c r="O130" i="30"/>
  <c r="Q130" i="30" s="1"/>
  <c r="O134" i="30"/>
  <c r="Q134" i="30" s="1"/>
  <c r="O140" i="30"/>
  <c r="Q140" i="30" s="1"/>
  <c r="O162" i="30"/>
  <c r="Q162" i="30" s="1"/>
  <c r="O186" i="30"/>
  <c r="Q186" i="30" s="1"/>
  <c r="O197" i="30"/>
  <c r="Q197" i="30" s="1"/>
  <c r="O289" i="30"/>
  <c r="O43" i="30"/>
  <c r="O46" i="30"/>
  <c r="O97" i="30"/>
  <c r="Q97" i="30" s="1"/>
  <c r="O104" i="30"/>
  <c r="Q104" i="30" s="1"/>
  <c r="O160" i="30"/>
  <c r="Q160" i="30" s="1"/>
  <c r="O194" i="30"/>
  <c r="Q194" i="30" s="1"/>
  <c r="O106" i="30"/>
  <c r="Q106" i="30" s="1"/>
  <c r="O11" i="30"/>
  <c r="O249" i="30"/>
  <c r="Q249" i="30" s="1"/>
  <c r="O113" i="30"/>
  <c r="Q113" i="30" s="1"/>
  <c r="O136" i="30"/>
  <c r="Q136" i="30" s="1"/>
  <c r="O166" i="30"/>
  <c r="Q166" i="30" s="1"/>
  <c r="O279" i="30"/>
  <c r="O26" i="30"/>
  <c r="O75" i="30"/>
  <c r="O338" i="30"/>
  <c r="O116" i="30"/>
  <c r="Q116" i="30" s="1"/>
  <c r="O85" i="30"/>
  <c r="Q85" i="30" s="1"/>
  <c r="O108" i="30"/>
  <c r="Q108" i="30" s="1"/>
  <c r="O119" i="30"/>
  <c r="Q119" i="30" s="1"/>
  <c r="O125" i="30"/>
  <c r="Q125" i="30" s="1"/>
  <c r="O290" i="30"/>
  <c r="O304" i="30"/>
  <c r="O164" i="30"/>
  <c r="Q164" i="30" s="1"/>
  <c r="O313" i="30"/>
  <c r="O357" i="30"/>
  <c r="O317" i="30"/>
  <c r="O314" i="30"/>
  <c r="O326" i="30"/>
  <c r="O358" i="30"/>
  <c r="V113" i="123"/>
  <c r="O321" i="30"/>
  <c r="O329" i="30"/>
  <c r="G113" i="123"/>
  <c r="Y113" i="123"/>
  <c r="I100" i="123"/>
  <c r="AA100" i="123"/>
  <c r="L113" i="123"/>
  <c r="AE113" i="123"/>
  <c r="O341" i="30"/>
  <c r="O349" i="30"/>
  <c r="O350" i="30"/>
  <c r="O361" i="30"/>
  <c r="O346" i="30"/>
  <c r="O333" i="30"/>
  <c r="O318" i="30"/>
  <c r="O310" i="30"/>
  <c r="O334" i="30"/>
  <c r="O377" i="30"/>
  <c r="O309" i="30"/>
  <c r="O325" i="30"/>
  <c r="O370" i="30"/>
  <c r="O322" i="30"/>
  <c r="O330" i="30"/>
  <c r="O369" i="30"/>
  <c r="O378" i="30"/>
  <c r="O86" i="30"/>
  <c r="Q86" i="30" s="1"/>
  <c r="G56" i="107"/>
  <c r="G5" i="107" s="1"/>
  <c r="D109" i="125" s="1"/>
  <c r="G61" i="107"/>
  <c r="K31" i="112" l="1"/>
  <c r="J36" i="125" s="1"/>
  <c r="P36" i="125" s="1"/>
  <c r="J96" i="125"/>
  <c r="G101" i="125"/>
  <c r="D95" i="125"/>
  <c r="C89" i="125"/>
  <c r="C112" i="122"/>
  <c r="D112" i="122"/>
  <c r="G282" i="121"/>
  <c r="D88" i="125"/>
  <c r="I88" i="125"/>
  <c r="E88" i="125"/>
  <c r="J88" i="125"/>
  <c r="C88" i="125"/>
  <c r="E93" i="125"/>
  <c r="J93" i="125"/>
  <c r="I93" i="125"/>
  <c r="J90" i="125"/>
  <c r="C90" i="125"/>
  <c r="D90" i="125"/>
  <c r="E90" i="125"/>
  <c r="I90" i="125"/>
  <c r="E94" i="125"/>
  <c r="I94" i="125"/>
  <c r="J94" i="125"/>
  <c r="J91" i="125"/>
  <c r="C91" i="125"/>
  <c r="I91" i="125"/>
  <c r="D91" i="125"/>
  <c r="E91" i="125"/>
  <c r="F73" i="122"/>
  <c r="G290" i="121" s="1"/>
  <c r="F78" i="122"/>
  <c r="G294" i="121" s="1"/>
  <c r="J27" i="125"/>
  <c r="J71" i="125"/>
  <c r="I71" i="125"/>
  <c r="D71" i="125"/>
  <c r="E71" i="125"/>
  <c r="C71" i="125"/>
  <c r="D76" i="125"/>
  <c r="CP54" i="124"/>
  <c r="D227" i="121" s="1"/>
  <c r="F77" i="125"/>
  <c r="C76" i="125"/>
  <c r="E74" i="125"/>
  <c r="J74" i="125"/>
  <c r="I74" i="125"/>
  <c r="H68" i="125"/>
  <c r="H16" i="125" s="1"/>
  <c r="C73" i="125"/>
  <c r="I72" i="125"/>
  <c r="C72" i="125"/>
  <c r="E72" i="125"/>
  <c r="J72" i="125"/>
  <c r="D72" i="125"/>
  <c r="E69" i="125"/>
  <c r="I69" i="125"/>
  <c r="C69" i="125"/>
  <c r="D69" i="125"/>
  <c r="J69" i="125"/>
  <c r="H67" i="125"/>
  <c r="J75" i="125"/>
  <c r="E75" i="125"/>
  <c r="I75" i="125"/>
  <c r="S96" i="125"/>
  <c r="L68" i="127"/>
  <c r="L70" i="127"/>
  <c r="M68" i="127"/>
  <c r="M70" i="127"/>
  <c r="N75" i="127"/>
  <c r="N78" i="127" s="1"/>
  <c r="N97" i="127" s="1"/>
  <c r="G110" i="125" s="1"/>
  <c r="M110" i="125" s="1"/>
  <c r="N76" i="127"/>
  <c r="N79" i="127" s="1"/>
  <c r="G22" i="125"/>
  <c r="I49" i="125"/>
  <c r="I27" i="125" s="1"/>
  <c r="F27" i="125"/>
  <c r="L27" i="125" s="1"/>
  <c r="U27" i="125" s="1"/>
  <c r="G27" i="125"/>
  <c r="F33" i="125"/>
  <c r="M99" i="125"/>
  <c r="V99" i="125" s="1"/>
  <c r="P99" i="125"/>
  <c r="Z99" i="125" s="1"/>
  <c r="CP39" i="124"/>
  <c r="D215" i="121" s="1"/>
  <c r="R96" i="125"/>
  <c r="CP35" i="124"/>
  <c r="D211" i="121" s="1"/>
  <c r="F214" i="121"/>
  <c r="H31" i="125"/>
  <c r="P96" i="125"/>
  <c r="Z96" i="125" s="1"/>
  <c r="CP45" i="124"/>
  <c r="D221" i="121" s="1"/>
  <c r="CP37" i="124"/>
  <c r="D213" i="121" s="1"/>
  <c r="F227" i="121"/>
  <c r="G29" i="125"/>
  <c r="F213" i="121"/>
  <c r="F212" i="121"/>
  <c r="F211" i="121"/>
  <c r="G17" i="125"/>
  <c r="CP17" i="124"/>
  <c r="D193" i="121" s="1"/>
  <c r="CP38" i="124"/>
  <c r="D214" i="121" s="1"/>
  <c r="F221" i="121"/>
  <c r="G25" i="125"/>
  <c r="M96" i="125"/>
  <c r="V96" i="125" s="1"/>
  <c r="E20" i="125"/>
  <c r="N20" i="125" s="1"/>
  <c r="C20" i="125"/>
  <c r="I20" i="125"/>
  <c r="CP58" i="124"/>
  <c r="D231" i="121" s="1"/>
  <c r="F34" i="125"/>
  <c r="M100" i="125"/>
  <c r="V100" i="125" s="1"/>
  <c r="P100" i="125"/>
  <c r="Z100" i="125" s="1"/>
  <c r="D34" i="125"/>
  <c r="M34" i="125" s="1"/>
  <c r="R101" i="125"/>
  <c r="Q47" i="125"/>
  <c r="G60" i="107"/>
  <c r="G103" i="107" s="1"/>
  <c r="G6" i="107" s="1"/>
  <c r="G109" i="125" s="1"/>
  <c r="M109" i="125" s="1"/>
  <c r="S43" i="125"/>
  <c r="F209" i="121"/>
  <c r="F196" i="121"/>
  <c r="F193" i="121"/>
  <c r="D209" i="121"/>
  <c r="D199" i="121"/>
  <c r="D200" i="121"/>
  <c r="AW64" i="124"/>
  <c r="F197" i="121"/>
  <c r="F194" i="121"/>
  <c r="D220" i="121"/>
  <c r="F206" i="121"/>
  <c r="F200" i="121"/>
  <c r="L40" i="124"/>
  <c r="D74" i="125" s="1"/>
  <c r="J64" i="124"/>
  <c r="J65" i="124" s="1"/>
  <c r="K64" i="124"/>
  <c r="K65" i="124" s="1"/>
  <c r="N70" i="125"/>
  <c r="W70" i="125" s="1"/>
  <c r="F218" i="121"/>
  <c r="F217" i="121"/>
  <c r="BF64" i="124"/>
  <c r="D196" i="121"/>
  <c r="F208" i="121"/>
  <c r="AV64" i="124"/>
  <c r="S64" i="124"/>
  <c r="D208" i="121"/>
  <c r="D223" i="121"/>
  <c r="F199" i="121"/>
  <c r="D194" i="121"/>
  <c r="AU16" i="124"/>
  <c r="F67" i="125" s="1"/>
  <c r="L16" i="124"/>
  <c r="AU57" i="124"/>
  <c r="F78" i="125" s="1"/>
  <c r="D197" i="121"/>
  <c r="D232" i="121"/>
  <c r="W64" i="124"/>
  <c r="AE64" i="124"/>
  <c r="AI64" i="124"/>
  <c r="D203" i="121"/>
  <c r="AY16" i="124"/>
  <c r="G67" i="125" s="1"/>
  <c r="D218" i="121"/>
  <c r="D224" i="121"/>
  <c r="BJ64" i="124"/>
  <c r="D202" i="121"/>
  <c r="F223" i="121"/>
  <c r="F220" i="121"/>
  <c r="D217" i="121"/>
  <c r="F224" i="121"/>
  <c r="M64" i="124"/>
  <c r="M65" i="124" s="1"/>
  <c r="AY57" i="124"/>
  <c r="G78" i="125" s="1"/>
  <c r="F231" i="121"/>
  <c r="I64" i="124"/>
  <c r="I65" i="124" s="1"/>
  <c r="F43" i="125"/>
  <c r="AE65" i="123"/>
  <c r="G48" i="125"/>
  <c r="F52" i="125"/>
  <c r="F26" i="125" s="1"/>
  <c r="D43" i="125"/>
  <c r="G65" i="123"/>
  <c r="F58" i="125"/>
  <c r="G43" i="125"/>
  <c r="P43" i="125" s="1"/>
  <c r="Z43" i="125" s="1"/>
  <c r="H65" i="123"/>
  <c r="C52" i="125"/>
  <c r="C26" i="125" s="1"/>
  <c r="D56" i="125"/>
  <c r="F57" i="125"/>
  <c r="I57" i="125" s="1"/>
  <c r="C56" i="125"/>
  <c r="L99" i="123"/>
  <c r="G57" i="125"/>
  <c r="J57" i="125" s="1"/>
  <c r="C58" i="125"/>
  <c r="C43" i="125"/>
  <c r="G58" i="125"/>
  <c r="J58" i="125" s="1"/>
  <c r="D57" i="125"/>
  <c r="AC95" i="123"/>
  <c r="D153" i="121" s="1"/>
  <c r="G52" i="125"/>
  <c r="C57" i="125"/>
  <c r="L47" i="125"/>
  <c r="U47" i="125" s="1"/>
  <c r="F56" i="125"/>
  <c r="O56" i="125" s="1"/>
  <c r="Y56" i="125" s="1"/>
  <c r="S52" i="125"/>
  <c r="W65" i="123"/>
  <c r="F46" i="125" s="1"/>
  <c r="M112" i="123"/>
  <c r="AZ64" i="124"/>
  <c r="H57" i="124"/>
  <c r="AX64" i="124"/>
  <c r="L43" i="124"/>
  <c r="D94" i="125" s="1"/>
  <c r="AT64" i="124"/>
  <c r="D205" i="121"/>
  <c r="C64" i="124"/>
  <c r="C65" i="124" s="1"/>
  <c r="R71" i="125"/>
  <c r="G64" i="124"/>
  <c r="G65" i="124" s="1"/>
  <c r="H24" i="125"/>
  <c r="F205" i="121"/>
  <c r="E64" i="124"/>
  <c r="E65" i="124" s="1"/>
  <c r="F203" i="121"/>
  <c r="D206" i="121"/>
  <c r="H16" i="124"/>
  <c r="L57" i="124"/>
  <c r="L19" i="124"/>
  <c r="AP64" i="124"/>
  <c r="AY19" i="124"/>
  <c r="G68" i="125" s="1"/>
  <c r="AS64" i="124"/>
  <c r="AQ64" i="124"/>
  <c r="D64" i="124"/>
  <c r="D65" i="124" s="1"/>
  <c r="H40" i="124"/>
  <c r="C74" i="125" s="1"/>
  <c r="AR64" i="124"/>
  <c r="AU19" i="124"/>
  <c r="F68" i="125" s="1"/>
  <c r="H19" i="124"/>
  <c r="F64" i="124"/>
  <c r="F65" i="124" s="1"/>
  <c r="L80" i="125"/>
  <c r="U80" i="125" s="1"/>
  <c r="R80" i="125"/>
  <c r="O80" i="125"/>
  <c r="Y80" i="125" s="1"/>
  <c r="M80" i="125"/>
  <c r="V80" i="125" s="1"/>
  <c r="P80" i="125"/>
  <c r="Z80" i="125" s="1"/>
  <c r="H43" i="124"/>
  <c r="C75" i="125" s="1"/>
  <c r="O25" i="112"/>
  <c r="N261" i="121" s="1"/>
  <c r="N25" i="112"/>
  <c r="M261" i="121" s="1"/>
  <c r="I31" i="112"/>
  <c r="E31" i="112"/>
  <c r="K112" i="123"/>
  <c r="E68" i="1"/>
  <c r="E80" i="56"/>
  <c r="E81" i="56" s="1"/>
  <c r="E82" i="56" s="1"/>
  <c r="E83" i="56" s="1"/>
  <c r="E61" i="1" s="1"/>
  <c r="D106" i="56"/>
  <c r="D66" i="1" s="1"/>
  <c r="D68" i="1"/>
  <c r="D80" i="56"/>
  <c r="D81" i="56" s="1"/>
  <c r="H25" i="123"/>
  <c r="J25" i="123"/>
  <c r="J23" i="123" s="1"/>
  <c r="C25" i="123"/>
  <c r="E112" i="123"/>
  <c r="I38" i="123"/>
  <c r="P51" i="125"/>
  <c r="Z51" i="125" s="1"/>
  <c r="AH25" i="123"/>
  <c r="N25" i="123"/>
  <c r="AB67" i="123"/>
  <c r="U25" i="123"/>
  <c r="I152" i="123"/>
  <c r="J188" i="121" s="1"/>
  <c r="AF25" i="123"/>
  <c r="F65" i="123"/>
  <c r="AD25" i="123"/>
  <c r="AA50" i="125"/>
  <c r="X25" i="123"/>
  <c r="AA65" i="123"/>
  <c r="AG25" i="123"/>
  <c r="AE99" i="123"/>
  <c r="Q51" i="125"/>
  <c r="AC97" i="123"/>
  <c r="D155" i="121" s="1"/>
  <c r="AE25" i="123"/>
  <c r="AB74" i="123"/>
  <c r="AF65" i="123"/>
  <c r="S65" i="123"/>
  <c r="R25" i="123"/>
  <c r="G25" i="123"/>
  <c r="AH65" i="123"/>
  <c r="L37" i="125"/>
  <c r="AF112" i="123"/>
  <c r="Z25" i="123"/>
  <c r="K25" i="123"/>
  <c r="K23" i="123" s="1"/>
  <c r="R99" i="123"/>
  <c r="V25" i="123"/>
  <c r="AB26" i="123"/>
  <c r="E48" i="125"/>
  <c r="W112" i="123"/>
  <c r="I50" i="123"/>
  <c r="C45" i="125" s="1"/>
  <c r="I25" i="123"/>
  <c r="L25" i="123"/>
  <c r="L23" i="123" s="1"/>
  <c r="T25" i="123"/>
  <c r="U112" i="123"/>
  <c r="M38" i="123"/>
  <c r="V99" i="123"/>
  <c r="Y99" i="123"/>
  <c r="H152" i="123"/>
  <c r="I188" i="121" s="1"/>
  <c r="AA25" i="123"/>
  <c r="M25" i="123"/>
  <c r="L49" i="125"/>
  <c r="U49" i="125" s="1"/>
  <c r="I48" i="125"/>
  <c r="D65" i="123"/>
  <c r="M50" i="123"/>
  <c r="D45" i="125" s="1"/>
  <c r="D25" i="123"/>
  <c r="AB108" i="123"/>
  <c r="S99" i="123"/>
  <c r="T65" i="123"/>
  <c r="AB57" i="123"/>
  <c r="Q49" i="125"/>
  <c r="C99" i="123"/>
  <c r="C48" i="125"/>
  <c r="Z112" i="123"/>
  <c r="M37" i="125"/>
  <c r="M51" i="125"/>
  <c r="V51" i="125" s="1"/>
  <c r="W25" i="123"/>
  <c r="N112" i="123"/>
  <c r="E65" i="123"/>
  <c r="Q25" i="123"/>
  <c r="AD112" i="123"/>
  <c r="E99" i="123"/>
  <c r="AH99" i="123"/>
  <c r="AD65" i="123"/>
  <c r="X50" i="125"/>
  <c r="AB134" i="123"/>
  <c r="AB66" i="123"/>
  <c r="AB121" i="123"/>
  <c r="AA112" i="123"/>
  <c r="AA50" i="123"/>
  <c r="G45" i="125" s="1"/>
  <c r="F99" i="123"/>
  <c r="X61" i="125"/>
  <c r="D58" i="125"/>
  <c r="AB80" i="123"/>
  <c r="D52" i="125"/>
  <c r="D26" i="125" s="1"/>
  <c r="H112" i="123"/>
  <c r="AB45" i="123"/>
  <c r="T112" i="123"/>
  <c r="U65" i="123"/>
  <c r="AB18" i="123"/>
  <c r="C112" i="123"/>
  <c r="E25" i="123"/>
  <c r="C65" i="123"/>
  <c r="J112" i="123"/>
  <c r="AB51" i="123"/>
  <c r="I112" i="123"/>
  <c r="L28" i="125"/>
  <c r="N99" i="123"/>
  <c r="AC96" i="123"/>
  <c r="D154" i="121" s="1"/>
  <c r="AG112" i="123"/>
  <c r="I65" i="123"/>
  <c r="V112" i="123"/>
  <c r="G99" i="123"/>
  <c r="W99" i="123"/>
  <c r="M99" i="123"/>
  <c r="X112" i="123"/>
  <c r="AB117" i="123"/>
  <c r="S112" i="123"/>
  <c r="AA99" i="123"/>
  <c r="D99" i="123"/>
  <c r="X99" i="123"/>
  <c r="AB78" i="123"/>
  <c r="AG99" i="123"/>
  <c r="D112" i="123"/>
  <c r="F112" i="123"/>
  <c r="P28" i="125"/>
  <c r="J45" i="125"/>
  <c r="J99" i="123"/>
  <c r="Z99" i="123"/>
  <c r="Q112" i="123"/>
  <c r="N65" i="123"/>
  <c r="Q99" i="123"/>
  <c r="T99" i="123"/>
  <c r="AF99" i="123"/>
  <c r="W38" i="123"/>
  <c r="I60" i="125"/>
  <c r="O60" i="125" s="1"/>
  <c r="Y60" i="125" s="1"/>
  <c r="R60" i="125"/>
  <c r="L112" i="123"/>
  <c r="D48" i="125"/>
  <c r="AB86" i="123"/>
  <c r="M65" i="123"/>
  <c r="Y25" i="123"/>
  <c r="AC77" i="123"/>
  <c r="D139" i="121" s="1"/>
  <c r="I99" i="123"/>
  <c r="AB94" i="123"/>
  <c r="U99" i="123"/>
  <c r="AA38" i="123"/>
  <c r="AH112" i="123"/>
  <c r="AB113" i="123"/>
  <c r="H99" i="123"/>
  <c r="I58" i="125"/>
  <c r="S25" i="123"/>
  <c r="AD99" i="123"/>
  <c r="O59" i="125"/>
  <c r="Y59" i="125" s="1"/>
  <c r="R59" i="125"/>
  <c r="L59" i="125"/>
  <c r="U59" i="125" s="1"/>
  <c r="AE112" i="123"/>
  <c r="F48" i="125"/>
  <c r="P49" i="125"/>
  <c r="Z49" i="125" s="1"/>
  <c r="L60" i="125"/>
  <c r="U60" i="125" s="1"/>
  <c r="Y112" i="123"/>
  <c r="R49" i="125"/>
  <c r="R112" i="123"/>
  <c r="K99" i="123"/>
  <c r="G112" i="123"/>
  <c r="AB129" i="123"/>
  <c r="M49" i="125"/>
  <c r="V49" i="125" s="1"/>
  <c r="F25" i="123"/>
  <c r="AG65" i="123"/>
  <c r="Y65" i="123"/>
  <c r="O61" i="125"/>
  <c r="Y61" i="125" s="1"/>
  <c r="S61" i="125"/>
  <c r="AA61" i="125" s="1"/>
  <c r="F51" i="125"/>
  <c r="AB91" i="123"/>
  <c r="P47" i="125"/>
  <c r="Z47" i="125" s="1"/>
  <c r="M47" i="125"/>
  <c r="V47" i="125" s="1"/>
  <c r="R47" i="125"/>
  <c r="W50" i="123"/>
  <c r="V65" i="123"/>
  <c r="G56" i="125"/>
  <c r="AB39" i="123"/>
  <c r="X65" i="123"/>
  <c r="AB32" i="123"/>
  <c r="Z65" i="123"/>
  <c r="Q65" i="123"/>
  <c r="R65" i="123"/>
  <c r="AB100" i="123"/>
  <c r="J48" i="125"/>
  <c r="O77" i="30"/>
  <c r="O267" i="30"/>
  <c r="O271" i="30" s="1"/>
  <c r="H81" i="125" l="1"/>
  <c r="I5" i="112"/>
  <c r="E63" i="1"/>
  <c r="E60" i="56"/>
  <c r="E65" i="56" s="1"/>
  <c r="E58" i="1" s="1"/>
  <c r="I98" i="125"/>
  <c r="C98" i="125"/>
  <c r="J98" i="125"/>
  <c r="E98" i="125"/>
  <c r="D98" i="125"/>
  <c r="C94" i="125"/>
  <c r="E87" i="125"/>
  <c r="D87" i="125"/>
  <c r="I87" i="125"/>
  <c r="C87" i="125"/>
  <c r="J87" i="125"/>
  <c r="E97" i="125"/>
  <c r="I97" i="125"/>
  <c r="D97" i="125"/>
  <c r="J97" i="125"/>
  <c r="C97" i="125"/>
  <c r="J86" i="125"/>
  <c r="J101" i="125" s="1"/>
  <c r="E86" i="125"/>
  <c r="E101" i="125" s="1"/>
  <c r="I86" i="125"/>
  <c r="I101" i="125" s="1"/>
  <c r="D86" i="125"/>
  <c r="C86" i="125"/>
  <c r="C93" i="125"/>
  <c r="D93" i="125"/>
  <c r="AA96" i="125"/>
  <c r="D75" i="125"/>
  <c r="I77" i="125"/>
  <c r="J77" i="125"/>
  <c r="D77" i="125"/>
  <c r="E77" i="125"/>
  <c r="C77" i="125"/>
  <c r="G81" i="125"/>
  <c r="I67" i="125"/>
  <c r="D67" i="125"/>
  <c r="E67" i="125"/>
  <c r="C67" i="125"/>
  <c r="J67" i="125"/>
  <c r="H15" i="125"/>
  <c r="H14" i="125" s="1"/>
  <c r="D68" i="125"/>
  <c r="E68" i="125"/>
  <c r="I68" i="125"/>
  <c r="J68" i="125"/>
  <c r="C68" i="125"/>
  <c r="F81" i="125"/>
  <c r="I78" i="125"/>
  <c r="C78" i="125"/>
  <c r="J78" i="125"/>
  <c r="E78" i="125"/>
  <c r="D78" i="125"/>
  <c r="O49" i="125"/>
  <c r="Y49" i="125" s="1"/>
  <c r="S49" i="125"/>
  <c r="AA49" i="125" s="1"/>
  <c r="M75" i="127"/>
  <c r="M78" i="127" s="1"/>
  <c r="M97" i="127" s="1"/>
  <c r="M80" i="127"/>
  <c r="M76" i="127"/>
  <c r="M79" i="127" s="1"/>
  <c r="J110" i="125"/>
  <c r="L80" i="127"/>
  <c r="L75" i="127"/>
  <c r="L78" i="127" s="1"/>
  <c r="L97" i="127" s="1"/>
  <c r="L76" i="127"/>
  <c r="L79" i="127" s="1"/>
  <c r="X96" i="125"/>
  <c r="P89" i="125"/>
  <c r="Z89" i="125" s="1"/>
  <c r="J20" i="125"/>
  <c r="P20" i="125" s="1"/>
  <c r="M89" i="125"/>
  <c r="V89" i="125" s="1"/>
  <c r="D20" i="125"/>
  <c r="M76" i="125"/>
  <c r="V76" i="125" s="1"/>
  <c r="G26" i="125"/>
  <c r="P26" i="125" s="1"/>
  <c r="CP40" i="124"/>
  <c r="D216" i="121" s="1"/>
  <c r="O20" i="125"/>
  <c r="S70" i="125"/>
  <c r="O70" i="125"/>
  <c r="Y70" i="125" s="1"/>
  <c r="M91" i="125"/>
  <c r="V91" i="125" s="1"/>
  <c r="P91" i="125"/>
  <c r="Z91" i="125" s="1"/>
  <c r="F18" i="125"/>
  <c r="Q71" i="125"/>
  <c r="X71" i="125" s="1"/>
  <c r="P90" i="125"/>
  <c r="Z90" i="125" s="1"/>
  <c r="M90" i="125"/>
  <c r="V90" i="125" s="1"/>
  <c r="C33" i="125"/>
  <c r="L33" i="125" s="1"/>
  <c r="Q79" i="125"/>
  <c r="X79" i="125" s="1"/>
  <c r="L79" i="125"/>
  <c r="U79" i="125" s="1"/>
  <c r="R72" i="125"/>
  <c r="F216" i="121"/>
  <c r="C34" i="125"/>
  <c r="L34" i="125" s="1"/>
  <c r="Q80" i="125"/>
  <c r="X80" i="125" s="1"/>
  <c r="F22" i="125"/>
  <c r="G18" i="125"/>
  <c r="P71" i="125"/>
  <c r="Z71" i="125" s="1"/>
  <c r="F17" i="125"/>
  <c r="M88" i="125"/>
  <c r="V88" i="125" s="1"/>
  <c r="C17" i="125"/>
  <c r="P88" i="125"/>
  <c r="Z88" i="125" s="1"/>
  <c r="O69" i="125"/>
  <c r="Y69" i="125" s="1"/>
  <c r="F29" i="125"/>
  <c r="P97" i="125"/>
  <c r="Z97" i="125" s="1"/>
  <c r="M97" i="125"/>
  <c r="V97" i="125" s="1"/>
  <c r="F25" i="125"/>
  <c r="M95" i="125"/>
  <c r="V95" i="125" s="1"/>
  <c r="P95" i="125"/>
  <c r="Z95" i="125" s="1"/>
  <c r="J33" i="125"/>
  <c r="P33" i="125" s="1"/>
  <c r="P79" i="125"/>
  <c r="Z79" i="125" s="1"/>
  <c r="I33" i="125"/>
  <c r="O33" i="125" s="1"/>
  <c r="S79" i="125"/>
  <c r="AA79" i="125" s="1"/>
  <c r="F219" i="121"/>
  <c r="G24" i="125"/>
  <c r="S100" i="125"/>
  <c r="AA100" i="125" s="1"/>
  <c r="O100" i="125"/>
  <c r="Y100" i="125" s="1"/>
  <c r="L89" i="125"/>
  <c r="U89" i="125" s="1"/>
  <c r="Q89" i="125"/>
  <c r="X89" i="125" s="1"/>
  <c r="O79" i="125"/>
  <c r="Y79" i="125" s="1"/>
  <c r="Q99" i="125"/>
  <c r="X99" i="125" s="1"/>
  <c r="L99" i="125"/>
  <c r="U99" i="125" s="1"/>
  <c r="CP57" i="124"/>
  <c r="D230" i="121" s="1"/>
  <c r="E34" i="125"/>
  <c r="N34" i="125" s="1"/>
  <c r="N80" i="125"/>
  <c r="W80" i="125" s="1"/>
  <c r="CP43" i="124"/>
  <c r="D219" i="121" s="1"/>
  <c r="I34" i="125"/>
  <c r="O34" i="125" s="1"/>
  <c r="S80" i="125"/>
  <c r="AA80" i="125" s="1"/>
  <c r="CP19" i="124"/>
  <c r="D195" i="121" s="1"/>
  <c r="D33" i="125"/>
  <c r="M33" i="125" s="1"/>
  <c r="M79" i="125"/>
  <c r="V79" i="125" s="1"/>
  <c r="J34" i="125"/>
  <c r="P34" i="125" s="1"/>
  <c r="S99" i="125"/>
  <c r="AA99" i="125" s="1"/>
  <c r="O99" i="125"/>
  <c r="Y99" i="125" s="1"/>
  <c r="F192" i="121"/>
  <c r="L70" i="125"/>
  <c r="U70" i="125" s="1"/>
  <c r="O89" i="125"/>
  <c r="Y89" i="125" s="1"/>
  <c r="S89" i="125"/>
  <c r="AA89" i="125" s="1"/>
  <c r="F195" i="121"/>
  <c r="G16" i="125"/>
  <c r="F230" i="121"/>
  <c r="G31" i="125"/>
  <c r="CP16" i="124"/>
  <c r="D192" i="121" s="1"/>
  <c r="L100" i="125"/>
  <c r="U100" i="125" s="1"/>
  <c r="Q100" i="125"/>
  <c r="X100" i="125" s="1"/>
  <c r="E33" i="125"/>
  <c r="N33" i="125" s="1"/>
  <c r="N79" i="125"/>
  <c r="W79" i="125" s="1"/>
  <c r="L57" i="125"/>
  <c r="U57" i="125" s="1"/>
  <c r="S57" i="125"/>
  <c r="O57" i="125"/>
  <c r="Y57" i="125" s="1"/>
  <c r="L56" i="125"/>
  <c r="U56" i="125" s="1"/>
  <c r="Q58" i="125"/>
  <c r="M43" i="125"/>
  <c r="V43" i="125" s="1"/>
  <c r="Q57" i="125"/>
  <c r="R43" i="125"/>
  <c r="AA43" i="125" s="1"/>
  <c r="M57" i="125"/>
  <c r="V57" i="125" s="1"/>
  <c r="R57" i="125"/>
  <c r="Q43" i="125"/>
  <c r="R58" i="125"/>
  <c r="L43" i="125"/>
  <c r="U43" i="125" s="1"/>
  <c r="P109" i="125"/>
  <c r="S58" i="125"/>
  <c r="P58" i="125"/>
  <c r="Z58" i="125" s="1"/>
  <c r="P52" i="125"/>
  <c r="Z52" i="125" s="1"/>
  <c r="P57" i="125"/>
  <c r="Z57" i="125" s="1"/>
  <c r="O73" i="125"/>
  <c r="Y73" i="125" s="1"/>
  <c r="R73" i="125"/>
  <c r="R77" i="125"/>
  <c r="M77" i="125"/>
  <c r="V77" i="125" s="1"/>
  <c r="L71" i="125"/>
  <c r="U71" i="125" s="1"/>
  <c r="P76" i="125"/>
  <c r="Z76" i="125" s="1"/>
  <c r="Q56" i="125"/>
  <c r="O43" i="125"/>
  <c r="Y43" i="125" s="1"/>
  <c r="Q70" i="125"/>
  <c r="L20" i="125"/>
  <c r="L52" i="125"/>
  <c r="U52" i="125" s="1"/>
  <c r="L58" i="125"/>
  <c r="U58" i="125" s="1"/>
  <c r="AU64" i="124"/>
  <c r="R76" i="125"/>
  <c r="R52" i="125"/>
  <c r="AA52" i="125" s="1"/>
  <c r="O52" i="125"/>
  <c r="Y52" i="125" s="1"/>
  <c r="Q23" i="123"/>
  <c r="D23" i="123"/>
  <c r="G46" i="125"/>
  <c r="H23" i="123"/>
  <c r="L98" i="123"/>
  <c r="L142" i="123" s="1"/>
  <c r="R23" i="123"/>
  <c r="AG23" i="123"/>
  <c r="G54" i="125"/>
  <c r="E54" i="125"/>
  <c r="D55" i="125"/>
  <c r="E46" i="125"/>
  <c r="F54" i="125"/>
  <c r="C55" i="125"/>
  <c r="M98" i="123"/>
  <c r="T23" i="123"/>
  <c r="F55" i="125"/>
  <c r="C23" i="123"/>
  <c r="L64" i="124"/>
  <c r="L65" i="124" s="1"/>
  <c r="M69" i="125"/>
  <c r="V69" i="125" s="1"/>
  <c r="O27" i="125"/>
  <c r="P70" i="125"/>
  <c r="Z70" i="125" s="1"/>
  <c r="R70" i="125"/>
  <c r="L76" i="125"/>
  <c r="U76" i="125" s="1"/>
  <c r="Q76" i="125"/>
  <c r="H64" i="124"/>
  <c r="H65" i="124" s="1"/>
  <c r="Q72" i="125"/>
  <c r="L72" i="125"/>
  <c r="U72" i="125" s="1"/>
  <c r="H23" i="125"/>
  <c r="R69" i="125"/>
  <c r="P69" i="125"/>
  <c r="Z69" i="125" s="1"/>
  <c r="M70" i="125"/>
  <c r="V70" i="125" s="1"/>
  <c r="AY64" i="124"/>
  <c r="I36" i="125"/>
  <c r="F36" i="125"/>
  <c r="C36" i="125"/>
  <c r="C52" i="112"/>
  <c r="D275" i="121" s="1"/>
  <c r="AH23" i="123"/>
  <c r="D82" i="56"/>
  <c r="D60" i="56" s="1"/>
  <c r="O48" i="125"/>
  <c r="Y48" i="125" s="1"/>
  <c r="Y98" i="123"/>
  <c r="I55" i="125"/>
  <c r="N23" i="123"/>
  <c r="X23" i="123"/>
  <c r="AD23" i="123"/>
  <c r="AF23" i="123"/>
  <c r="AE23" i="123"/>
  <c r="M52" i="125"/>
  <c r="V52" i="125" s="1"/>
  <c r="AB65" i="123"/>
  <c r="U23" i="123"/>
  <c r="J46" i="125"/>
  <c r="I46" i="125"/>
  <c r="O46" i="125" s="1"/>
  <c r="Y46" i="125" s="1"/>
  <c r="I23" i="123"/>
  <c r="AE98" i="123"/>
  <c r="V98" i="123"/>
  <c r="Q52" i="125"/>
  <c r="J98" i="123"/>
  <c r="J142" i="123" s="1"/>
  <c r="Z23" i="123"/>
  <c r="M45" i="125"/>
  <c r="V45" i="125" s="1"/>
  <c r="V23" i="123"/>
  <c r="G23" i="123"/>
  <c r="X49" i="125"/>
  <c r="Q45" i="125"/>
  <c r="E55" i="125"/>
  <c r="E23" i="123"/>
  <c r="AA98" i="123"/>
  <c r="AA23" i="123"/>
  <c r="J54" i="125"/>
  <c r="G55" i="125"/>
  <c r="M23" i="123"/>
  <c r="E98" i="123"/>
  <c r="N98" i="123"/>
  <c r="U98" i="123"/>
  <c r="G108" i="125"/>
  <c r="M108" i="125" s="1"/>
  <c r="AB112" i="123"/>
  <c r="AB25" i="123"/>
  <c r="G98" i="123"/>
  <c r="C98" i="123"/>
  <c r="M58" i="125"/>
  <c r="V58" i="125" s="1"/>
  <c r="J108" i="125"/>
  <c r="H98" i="123"/>
  <c r="S98" i="123"/>
  <c r="Y23" i="123"/>
  <c r="F98" i="123"/>
  <c r="I98" i="123"/>
  <c r="W98" i="123"/>
  <c r="AB99" i="123"/>
  <c r="X98" i="123"/>
  <c r="P45" i="125"/>
  <c r="Z45" i="125" s="1"/>
  <c r="T98" i="123"/>
  <c r="C46" i="125"/>
  <c r="D54" i="125"/>
  <c r="K98" i="123"/>
  <c r="K142" i="123" s="1"/>
  <c r="AG98" i="123"/>
  <c r="Z98" i="123"/>
  <c r="J55" i="125"/>
  <c r="Q98" i="123"/>
  <c r="W23" i="123"/>
  <c r="Q48" i="125"/>
  <c r="AB38" i="123"/>
  <c r="AF98" i="123"/>
  <c r="I54" i="125"/>
  <c r="M48" i="125"/>
  <c r="V48" i="125" s="1"/>
  <c r="D98" i="123"/>
  <c r="AH98" i="123"/>
  <c r="R98" i="123"/>
  <c r="S23" i="123"/>
  <c r="O58" i="125"/>
  <c r="Y58" i="125" s="1"/>
  <c r="X60" i="125"/>
  <c r="L48" i="125"/>
  <c r="U48" i="125" s="1"/>
  <c r="F23" i="123"/>
  <c r="P27" i="125"/>
  <c r="M27" i="125"/>
  <c r="V27" i="125" s="1"/>
  <c r="D46" i="125"/>
  <c r="AD98" i="123"/>
  <c r="X59" i="125"/>
  <c r="AA59" i="125"/>
  <c r="O32" i="125"/>
  <c r="L32" i="125"/>
  <c r="C54" i="125"/>
  <c r="S60" i="125"/>
  <c r="AA60" i="125" s="1"/>
  <c r="R48" i="125"/>
  <c r="O26" i="125"/>
  <c r="L26" i="125"/>
  <c r="J56" i="125"/>
  <c r="M56" i="125"/>
  <c r="V56" i="125" s="1"/>
  <c r="R56" i="125"/>
  <c r="F45" i="125"/>
  <c r="AB50" i="123"/>
  <c r="AA47" i="125"/>
  <c r="X47" i="125"/>
  <c r="O51" i="125"/>
  <c r="Y51" i="125" s="1"/>
  <c r="R51" i="125"/>
  <c r="L51" i="125"/>
  <c r="U51" i="125" s="1"/>
  <c r="S48" i="125"/>
  <c r="P48" i="125"/>
  <c r="Z48" i="125" s="1"/>
  <c r="M26" i="125" l="1"/>
  <c r="C101" i="125"/>
  <c r="D101" i="125"/>
  <c r="E64" i="56"/>
  <c r="E60" i="1" s="1"/>
  <c r="C81" i="125"/>
  <c r="D81" i="125"/>
  <c r="J81" i="125"/>
  <c r="E81" i="125"/>
  <c r="I81" i="125"/>
  <c r="L17" i="125"/>
  <c r="AA57" i="125"/>
  <c r="J29" i="125"/>
  <c r="P29" i="125" s="1"/>
  <c r="G23" i="125"/>
  <c r="G21" i="125" s="1"/>
  <c r="P92" i="125"/>
  <c r="Z92" i="125" s="1"/>
  <c r="M92" i="125"/>
  <c r="V92" i="125" s="1"/>
  <c r="AA70" i="125"/>
  <c r="G15" i="125"/>
  <c r="G14" i="125" s="1"/>
  <c r="P72" i="125"/>
  <c r="Z72" i="125" s="1"/>
  <c r="I29" i="125"/>
  <c r="O29" i="125" s="1"/>
  <c r="S77" i="125"/>
  <c r="AA77" i="125" s="1"/>
  <c r="L88" i="125"/>
  <c r="U88" i="125" s="1"/>
  <c r="Q88" i="125"/>
  <c r="X88" i="125" s="1"/>
  <c r="E22" i="125"/>
  <c r="N73" i="125"/>
  <c r="W73" i="125" s="1"/>
  <c r="S91" i="125"/>
  <c r="AA91" i="125" s="1"/>
  <c r="O91" i="125"/>
  <c r="Y91" i="125" s="1"/>
  <c r="Q69" i="125"/>
  <c r="X69" i="125" s="1"/>
  <c r="C18" i="125"/>
  <c r="L18" i="125" s="1"/>
  <c r="S92" i="125"/>
  <c r="AA92" i="125" s="1"/>
  <c r="O92" i="125"/>
  <c r="Y92" i="125" s="1"/>
  <c r="C22" i="125"/>
  <c r="L22" i="125" s="1"/>
  <c r="Q73" i="125"/>
  <c r="X73" i="125" s="1"/>
  <c r="L73" i="125"/>
  <c r="U73" i="125" s="1"/>
  <c r="O90" i="125"/>
  <c r="Y90" i="125" s="1"/>
  <c r="S90" i="125"/>
  <c r="AA90" i="125" s="1"/>
  <c r="F24" i="125"/>
  <c r="M94" i="125"/>
  <c r="V94" i="125" s="1"/>
  <c r="P94" i="125"/>
  <c r="Z94" i="125" s="1"/>
  <c r="L92" i="125"/>
  <c r="U92" i="125" s="1"/>
  <c r="Q92" i="125"/>
  <c r="X92" i="125" s="1"/>
  <c r="Q91" i="125"/>
  <c r="X91" i="125" s="1"/>
  <c r="L91" i="125"/>
  <c r="U91" i="125" s="1"/>
  <c r="E29" i="125"/>
  <c r="N29" i="125" s="1"/>
  <c r="N77" i="125"/>
  <c r="W77" i="125" s="1"/>
  <c r="L95" i="125"/>
  <c r="U95" i="125" s="1"/>
  <c r="Q95" i="125"/>
  <c r="X95" i="125" s="1"/>
  <c r="L90" i="125"/>
  <c r="U90" i="125" s="1"/>
  <c r="Q90" i="125"/>
  <c r="X90" i="125" s="1"/>
  <c r="L69" i="125"/>
  <c r="U69" i="125" s="1"/>
  <c r="F31" i="125"/>
  <c r="M98" i="125"/>
  <c r="V98" i="125" s="1"/>
  <c r="C31" i="125"/>
  <c r="P98" i="125"/>
  <c r="Z98" i="125" s="1"/>
  <c r="O95" i="125"/>
  <c r="Y95" i="125" s="1"/>
  <c r="S95" i="125"/>
  <c r="AA95" i="125" s="1"/>
  <c r="D25" i="125"/>
  <c r="M25" i="125" s="1"/>
  <c r="D29" i="125"/>
  <c r="M29" i="125" s="1"/>
  <c r="D17" i="125"/>
  <c r="M17" i="125" s="1"/>
  <c r="J22" i="125"/>
  <c r="P73" i="125"/>
  <c r="Z73" i="125" s="1"/>
  <c r="J18" i="125"/>
  <c r="P18" i="125" s="1"/>
  <c r="D18" i="125"/>
  <c r="M18" i="125" s="1"/>
  <c r="M71" i="125"/>
  <c r="V71" i="125" s="1"/>
  <c r="S72" i="125"/>
  <c r="AA72" i="125" s="1"/>
  <c r="O72" i="125"/>
  <c r="Y72" i="125" s="1"/>
  <c r="I18" i="125"/>
  <c r="O18" i="125" s="1"/>
  <c r="S71" i="125"/>
  <c r="AA71" i="125" s="1"/>
  <c r="I25" i="125"/>
  <c r="O25" i="125" s="1"/>
  <c r="S76" i="125"/>
  <c r="AA76" i="125" s="1"/>
  <c r="O76" i="125"/>
  <c r="Y76" i="125" s="1"/>
  <c r="F16" i="125"/>
  <c r="J16" i="125"/>
  <c r="C16" i="125"/>
  <c r="C29" i="125"/>
  <c r="L29" i="125" s="1"/>
  <c r="L77" i="125"/>
  <c r="U77" i="125" s="1"/>
  <c r="Q77" i="125"/>
  <c r="X77" i="125" s="1"/>
  <c r="E17" i="125"/>
  <c r="N17" i="125" s="1"/>
  <c r="N69" i="125"/>
  <c r="W69" i="125" s="1"/>
  <c r="O77" i="125"/>
  <c r="Y77" i="125" s="1"/>
  <c r="C25" i="125"/>
  <c r="L25" i="125" s="1"/>
  <c r="J25" i="125"/>
  <c r="P25" i="125" s="1"/>
  <c r="O97" i="125"/>
  <c r="Y97" i="125" s="1"/>
  <c r="S97" i="125"/>
  <c r="AA97" i="125" s="1"/>
  <c r="S88" i="125"/>
  <c r="AA88" i="125" s="1"/>
  <c r="O88" i="125"/>
  <c r="Y88" i="125" s="1"/>
  <c r="F23" i="125"/>
  <c r="M93" i="125"/>
  <c r="V93" i="125" s="1"/>
  <c r="C23" i="125"/>
  <c r="P93" i="125"/>
  <c r="Z93" i="125" s="1"/>
  <c r="Q97" i="125"/>
  <c r="X97" i="125" s="1"/>
  <c r="L97" i="125"/>
  <c r="U97" i="125" s="1"/>
  <c r="P77" i="125"/>
  <c r="Z77" i="125" s="1"/>
  <c r="O71" i="125"/>
  <c r="Y71" i="125" s="1"/>
  <c r="I17" i="125"/>
  <c r="O17" i="125" s="1"/>
  <c r="S69" i="125"/>
  <c r="AA69" i="125" s="1"/>
  <c r="D22" i="125"/>
  <c r="M73" i="125"/>
  <c r="V73" i="125" s="1"/>
  <c r="X72" i="125"/>
  <c r="F15" i="125"/>
  <c r="L67" i="125"/>
  <c r="U67" i="125" s="1"/>
  <c r="E15" i="125"/>
  <c r="M86" i="125"/>
  <c r="V86" i="125" s="1"/>
  <c r="P86" i="125"/>
  <c r="Z86" i="125" s="1"/>
  <c r="E25" i="125"/>
  <c r="N25" i="125" s="1"/>
  <c r="N76" i="125"/>
  <c r="W76" i="125" s="1"/>
  <c r="J17" i="125"/>
  <c r="P17" i="125" s="1"/>
  <c r="I22" i="125"/>
  <c r="S73" i="125"/>
  <c r="AA73" i="125" s="1"/>
  <c r="E18" i="125"/>
  <c r="N18" i="125" s="1"/>
  <c r="N71" i="125"/>
  <c r="W71" i="125" s="1"/>
  <c r="E19" i="125"/>
  <c r="N19" i="125" s="1"/>
  <c r="N72" i="125"/>
  <c r="W72" i="125" s="1"/>
  <c r="M72" i="125"/>
  <c r="V72" i="125" s="1"/>
  <c r="M67" i="125"/>
  <c r="V67" i="125" s="1"/>
  <c r="L55" i="125"/>
  <c r="U55" i="125" s="1"/>
  <c r="AA58" i="125"/>
  <c r="X57" i="125"/>
  <c r="X43" i="125"/>
  <c r="X58" i="125"/>
  <c r="P54" i="125"/>
  <c r="Z54" i="125" s="1"/>
  <c r="X52" i="125"/>
  <c r="R54" i="125"/>
  <c r="R74" i="125"/>
  <c r="P67" i="125"/>
  <c r="Z67" i="125" s="1"/>
  <c r="R67" i="125"/>
  <c r="M54" i="125"/>
  <c r="V54" i="125" s="1"/>
  <c r="R75" i="125"/>
  <c r="O75" i="125"/>
  <c r="Y75" i="125" s="1"/>
  <c r="O78" i="125"/>
  <c r="Y78" i="125" s="1"/>
  <c r="X76" i="125"/>
  <c r="R78" i="125"/>
  <c r="P78" i="125"/>
  <c r="Z78" i="125" s="1"/>
  <c r="C53" i="125"/>
  <c r="C30" i="125" s="1"/>
  <c r="D44" i="125"/>
  <c r="D19" i="125" s="1"/>
  <c r="R46" i="125"/>
  <c r="D53" i="125"/>
  <c r="D30" i="125" s="1"/>
  <c r="Q55" i="125"/>
  <c r="R55" i="125"/>
  <c r="C44" i="125"/>
  <c r="C19" i="125" s="1"/>
  <c r="I44" i="125"/>
  <c r="E44" i="125"/>
  <c r="G53" i="125"/>
  <c r="G30" i="125" s="1"/>
  <c r="F53" i="125"/>
  <c r="F30" i="125" s="1"/>
  <c r="O55" i="125"/>
  <c r="Y55" i="125" s="1"/>
  <c r="H21" i="125"/>
  <c r="H35" i="125" s="1"/>
  <c r="H38" i="125" s="1"/>
  <c r="H107" i="125" s="1"/>
  <c r="Q67" i="125"/>
  <c r="M68" i="125"/>
  <c r="V68" i="125" s="1"/>
  <c r="M78" i="125"/>
  <c r="V78" i="125" s="1"/>
  <c r="Q75" i="125"/>
  <c r="L75" i="125"/>
  <c r="U75" i="125" s="1"/>
  <c r="R68" i="125"/>
  <c r="P68" i="125"/>
  <c r="Z68" i="125" s="1"/>
  <c r="Q78" i="125"/>
  <c r="M20" i="125"/>
  <c r="L74" i="125"/>
  <c r="U74" i="125" s="1"/>
  <c r="Q74" i="125"/>
  <c r="X70" i="125"/>
  <c r="O36" i="125"/>
  <c r="L36" i="125"/>
  <c r="J44" i="125"/>
  <c r="J19" i="125" s="1"/>
  <c r="P46" i="125"/>
  <c r="Z46" i="125" s="1"/>
  <c r="E65" i="1"/>
  <c r="E57" i="1"/>
  <c r="D65" i="56"/>
  <c r="D83" i="56"/>
  <c r="D61" i="1" s="1"/>
  <c r="D63" i="1"/>
  <c r="S55" i="125"/>
  <c r="X142" i="123"/>
  <c r="G44" i="125"/>
  <c r="G19" i="125" s="1"/>
  <c r="AD142" i="123"/>
  <c r="U142" i="123"/>
  <c r="S54" i="125"/>
  <c r="AE142" i="123"/>
  <c r="S46" i="125"/>
  <c r="F44" i="125"/>
  <c r="F19" i="125" s="1"/>
  <c r="E142" i="123"/>
  <c r="H142" i="123"/>
  <c r="I142" i="123"/>
  <c r="V142" i="123"/>
  <c r="O54" i="125"/>
  <c r="Y54" i="125" s="1"/>
  <c r="AB98" i="123"/>
  <c r="G142" i="123"/>
  <c r="M55" i="125"/>
  <c r="V55" i="125" s="1"/>
  <c r="AA142" i="123"/>
  <c r="P108" i="125"/>
  <c r="C142" i="123"/>
  <c r="AG142" i="123"/>
  <c r="Q54" i="125"/>
  <c r="E53" i="125"/>
  <c r="N142" i="123"/>
  <c r="N143" i="123" s="1"/>
  <c r="N187" i="121" s="1"/>
  <c r="Q142" i="123"/>
  <c r="M142" i="123"/>
  <c r="Z142" i="123"/>
  <c r="Y142" i="123"/>
  <c r="W142" i="123"/>
  <c r="AB23" i="123"/>
  <c r="I53" i="125"/>
  <c r="I30" i="125" s="1"/>
  <c r="X48" i="125"/>
  <c r="AF142" i="123"/>
  <c r="L46" i="125"/>
  <c r="U46" i="125" s="1"/>
  <c r="P55" i="125"/>
  <c r="Z55" i="125" s="1"/>
  <c r="T142" i="123"/>
  <c r="L54" i="125"/>
  <c r="U54" i="125" s="1"/>
  <c r="AH142" i="123"/>
  <c r="J53" i="125"/>
  <c r="J30" i="125" s="1"/>
  <c r="M46" i="125"/>
  <c r="V46" i="125" s="1"/>
  <c r="D142" i="123"/>
  <c r="R142" i="123"/>
  <c r="AA48" i="125"/>
  <c r="Q46" i="125"/>
  <c r="S142" i="123"/>
  <c r="F142" i="123"/>
  <c r="I45" i="125"/>
  <c r="O45" i="125" s="1"/>
  <c r="Y45" i="125" s="1"/>
  <c r="L45" i="125"/>
  <c r="U45" i="125" s="1"/>
  <c r="R45" i="125"/>
  <c r="X56" i="125"/>
  <c r="P56" i="125"/>
  <c r="Z56" i="125" s="1"/>
  <c r="S56" i="125"/>
  <c r="AA56" i="125" s="1"/>
  <c r="X51" i="125"/>
  <c r="AA51" i="125"/>
  <c r="I19" i="125" l="1"/>
  <c r="D23" i="125"/>
  <c r="M23" i="125" s="1"/>
  <c r="M101" i="125"/>
  <c r="V101" i="125" s="1"/>
  <c r="D24" i="125"/>
  <c r="M24" i="125" s="1"/>
  <c r="J23" i="125"/>
  <c r="P23" i="125" s="1"/>
  <c r="Q81" i="125"/>
  <c r="P101" i="125"/>
  <c r="Z101" i="125" s="1"/>
  <c r="F21" i="125"/>
  <c r="O86" i="125"/>
  <c r="Y86" i="125" s="1"/>
  <c r="S86" i="125"/>
  <c r="AA86" i="125" s="1"/>
  <c r="M87" i="125"/>
  <c r="V87" i="125" s="1"/>
  <c r="J24" i="125"/>
  <c r="P24" i="125" s="1"/>
  <c r="P75" i="125"/>
  <c r="Z75" i="125" s="1"/>
  <c r="I15" i="125"/>
  <c r="O15" i="125" s="1"/>
  <c r="S67" i="125"/>
  <c r="AA67" i="125" s="1"/>
  <c r="O67" i="125"/>
  <c r="Y67" i="125" s="1"/>
  <c r="O93" i="125"/>
  <c r="Y93" i="125" s="1"/>
  <c r="S93" i="125"/>
  <c r="AA93" i="125" s="1"/>
  <c r="I23" i="125"/>
  <c r="O23" i="125" s="1"/>
  <c r="S74" i="125"/>
  <c r="AA74" i="125" s="1"/>
  <c r="O74" i="125"/>
  <c r="Y74" i="125" s="1"/>
  <c r="L94" i="125"/>
  <c r="U94" i="125" s="1"/>
  <c r="Q94" i="125"/>
  <c r="X94" i="125" s="1"/>
  <c r="J15" i="125"/>
  <c r="M22" i="125"/>
  <c r="E23" i="125"/>
  <c r="N23" i="125" s="1"/>
  <c r="N74" i="125"/>
  <c r="W74" i="125" s="1"/>
  <c r="Q87" i="125"/>
  <c r="X87" i="125" s="1"/>
  <c r="L87" i="125"/>
  <c r="U87" i="125" s="1"/>
  <c r="E16" i="125"/>
  <c r="N16" i="125" s="1"/>
  <c r="N68" i="125"/>
  <c r="W68" i="125" s="1"/>
  <c r="Q98" i="125"/>
  <c r="X98" i="125" s="1"/>
  <c r="L98" i="125"/>
  <c r="U98" i="125" s="1"/>
  <c r="O94" i="125"/>
  <c r="Y94" i="125" s="1"/>
  <c r="S94" i="125"/>
  <c r="AA94" i="125" s="1"/>
  <c r="L86" i="125"/>
  <c r="U86" i="125" s="1"/>
  <c r="Q86" i="125"/>
  <c r="X86" i="125" s="1"/>
  <c r="N81" i="125"/>
  <c r="W81" i="125" s="1"/>
  <c r="N67" i="125"/>
  <c r="W67" i="125" s="1"/>
  <c r="L93" i="125"/>
  <c r="U93" i="125" s="1"/>
  <c r="Q93" i="125"/>
  <c r="X93" i="125" s="1"/>
  <c r="I16" i="125"/>
  <c r="O16" i="125" s="1"/>
  <c r="S68" i="125"/>
  <c r="AA68" i="125" s="1"/>
  <c r="E31" i="125"/>
  <c r="N31" i="125" s="1"/>
  <c r="N78" i="125"/>
  <c r="W78" i="125" s="1"/>
  <c r="I24" i="125"/>
  <c r="O24" i="125" s="1"/>
  <c r="S75" i="125"/>
  <c r="AA75" i="125" s="1"/>
  <c r="O22" i="125"/>
  <c r="N22" i="125"/>
  <c r="I31" i="125"/>
  <c r="O31" i="125" s="1"/>
  <c r="S78" i="125"/>
  <c r="AA78" i="125" s="1"/>
  <c r="L78" i="125"/>
  <c r="U78" i="125" s="1"/>
  <c r="Q68" i="125"/>
  <c r="X68" i="125" s="1"/>
  <c r="M75" i="125"/>
  <c r="V75" i="125" s="1"/>
  <c r="M74" i="125"/>
  <c r="V74" i="125" s="1"/>
  <c r="P81" i="125"/>
  <c r="Z81" i="125" s="1"/>
  <c r="F14" i="125"/>
  <c r="P87" i="125"/>
  <c r="Z87" i="125" s="1"/>
  <c r="J31" i="125"/>
  <c r="P31" i="125" s="1"/>
  <c r="O98" i="125"/>
  <c r="Y98" i="125" s="1"/>
  <c r="S98" i="125"/>
  <c r="AA98" i="125" s="1"/>
  <c r="C24" i="125"/>
  <c r="L24" i="125" s="1"/>
  <c r="P22" i="125"/>
  <c r="C15" i="125"/>
  <c r="C14" i="125" s="1"/>
  <c r="O87" i="125"/>
  <c r="Y87" i="125" s="1"/>
  <c r="S87" i="125"/>
  <c r="AA87" i="125" s="1"/>
  <c r="L68" i="125"/>
  <c r="U68" i="125" s="1"/>
  <c r="P74" i="125"/>
  <c r="Z74" i="125" s="1"/>
  <c r="D15" i="125"/>
  <c r="M15" i="125" s="1"/>
  <c r="D16" i="125"/>
  <c r="M16" i="125" s="1"/>
  <c r="D31" i="125"/>
  <c r="M31" i="125" s="1"/>
  <c r="E24" i="125"/>
  <c r="N24" i="125" s="1"/>
  <c r="N75" i="125"/>
  <c r="W75" i="125" s="1"/>
  <c r="O68" i="125"/>
  <c r="X74" i="125"/>
  <c r="AA54" i="125"/>
  <c r="X54" i="125"/>
  <c r="AA55" i="125"/>
  <c r="L53" i="125"/>
  <c r="U53" i="125" s="1"/>
  <c r="X46" i="125"/>
  <c r="AA46" i="125"/>
  <c r="AB142" i="123"/>
  <c r="L30" i="125"/>
  <c r="L23" i="125"/>
  <c r="X67" i="125"/>
  <c r="L31" i="125"/>
  <c r="R81" i="125"/>
  <c r="X75" i="125"/>
  <c r="O81" i="125"/>
  <c r="Y81" i="125" s="1"/>
  <c r="L16" i="125"/>
  <c r="R53" i="125"/>
  <c r="E62" i="125"/>
  <c r="C62" i="125"/>
  <c r="X55" i="125"/>
  <c r="Q53" i="125"/>
  <c r="Q44" i="125"/>
  <c r="X78" i="125"/>
  <c r="P16" i="125"/>
  <c r="M53" i="125"/>
  <c r="V53" i="125" s="1"/>
  <c r="D62" i="125"/>
  <c r="M19" i="125"/>
  <c r="O44" i="125"/>
  <c r="Y44" i="125" s="1"/>
  <c r="P53" i="125"/>
  <c r="Z53" i="125" s="1"/>
  <c r="M81" i="125"/>
  <c r="V81" i="125" s="1"/>
  <c r="S44" i="125"/>
  <c r="P19" i="125"/>
  <c r="L44" i="125"/>
  <c r="U44" i="125" s="1"/>
  <c r="G62" i="125"/>
  <c r="D58" i="1"/>
  <c r="D64" i="56"/>
  <c r="P44" i="125"/>
  <c r="Z44" i="125" s="1"/>
  <c r="M44" i="125"/>
  <c r="V44" i="125" s="1"/>
  <c r="L19" i="125"/>
  <c r="R44" i="125"/>
  <c r="F62" i="125"/>
  <c r="O53" i="125"/>
  <c r="Y53" i="125" s="1"/>
  <c r="J62" i="125"/>
  <c r="S53" i="125"/>
  <c r="X45" i="125"/>
  <c r="S45" i="125"/>
  <c r="AA45" i="125" s="1"/>
  <c r="I62" i="125"/>
  <c r="M30" i="125"/>
  <c r="O30" i="125"/>
  <c r="C21" i="125" l="1"/>
  <c r="L21" i="125" s="1"/>
  <c r="E21" i="125"/>
  <c r="N21" i="125" s="1"/>
  <c r="D21" i="125"/>
  <c r="M21" i="125" s="1"/>
  <c r="L81" i="125"/>
  <c r="U81" i="125" s="1"/>
  <c r="I21" i="125"/>
  <c r="O21" i="125" s="1"/>
  <c r="L15" i="125"/>
  <c r="L14" i="125"/>
  <c r="O101" i="125"/>
  <c r="Y101" i="125" s="1"/>
  <c r="S101" i="125"/>
  <c r="AA101" i="125" s="1"/>
  <c r="L101" i="125"/>
  <c r="U101" i="125" s="1"/>
  <c r="Q101" i="125"/>
  <c r="X101" i="125" s="1"/>
  <c r="J14" i="125"/>
  <c r="P15" i="125"/>
  <c r="D14" i="125"/>
  <c r="M14" i="125" s="1"/>
  <c r="N15" i="125"/>
  <c r="E14" i="125"/>
  <c r="S81" i="125"/>
  <c r="AA81" i="125" s="1"/>
  <c r="J21" i="125"/>
  <c r="P21" i="125" s="1"/>
  <c r="I14" i="125"/>
  <c r="O14" i="125" s="1"/>
  <c r="M62" i="125"/>
  <c r="V62" i="125" s="1"/>
  <c r="X44" i="125"/>
  <c r="X53" i="125"/>
  <c r="AA53" i="125"/>
  <c r="Q62" i="125"/>
  <c r="X81" i="125"/>
  <c r="G35" i="125"/>
  <c r="G38" i="125" s="1"/>
  <c r="P62" i="125"/>
  <c r="Z62" i="125" s="1"/>
  <c r="R62" i="125"/>
  <c r="AA44" i="125"/>
  <c r="O62" i="125"/>
  <c r="Y62" i="125" s="1"/>
  <c r="D60" i="1"/>
  <c r="D137" i="125"/>
  <c r="D65" i="1"/>
  <c r="J112" i="141" s="1"/>
  <c r="D57" i="1"/>
  <c r="D139" i="125" s="1"/>
  <c r="F35" i="125"/>
  <c r="F38" i="125" s="1"/>
  <c r="L62" i="125"/>
  <c r="U62" i="125" s="1"/>
  <c r="P30" i="125"/>
  <c r="S62" i="125"/>
  <c r="O19" i="125"/>
  <c r="C35" i="125" l="1"/>
  <c r="C38" i="125" s="1"/>
  <c r="C107" i="125" s="1"/>
  <c r="I35" i="125"/>
  <c r="I38" i="125" s="1"/>
  <c r="I107" i="125" s="1"/>
  <c r="D35" i="125"/>
  <c r="D38" i="125" s="1"/>
  <c r="D107" i="125" s="1"/>
  <c r="P14" i="125"/>
  <c r="J35" i="125"/>
  <c r="J38" i="125" s="1"/>
  <c r="J107" i="125" s="1"/>
  <c r="J113" i="125" s="1"/>
  <c r="J128" i="125" s="1"/>
  <c r="E35" i="125"/>
  <c r="N14" i="125"/>
  <c r="X62" i="125"/>
  <c r="AA62" i="125"/>
  <c r="D138" i="125"/>
  <c r="G107" i="125"/>
  <c r="F107" i="125"/>
  <c r="D113" i="125" l="1"/>
  <c r="C128" i="125" s="1"/>
  <c r="M107" i="125"/>
  <c r="L35" i="125"/>
  <c r="L38" i="125"/>
  <c r="P35" i="125"/>
  <c r="O38" i="125"/>
  <c r="O35" i="125"/>
  <c r="M38" i="125"/>
  <c r="M35" i="125"/>
  <c r="N35" i="125"/>
  <c r="E38" i="125"/>
  <c r="E107" i="125" s="1"/>
  <c r="N107" i="125" s="1"/>
  <c r="P38" i="125"/>
  <c r="O107" i="125"/>
  <c r="L107" i="125"/>
  <c r="G113" i="125"/>
  <c r="G128" i="125" s="1"/>
  <c r="G130" i="125" s="1"/>
  <c r="P107" i="125"/>
  <c r="E128" i="125" l="1"/>
  <c r="E136" i="125" s="1"/>
  <c r="D128" i="125"/>
  <c r="D129" i="125" s="1"/>
  <c r="M113" i="125"/>
  <c r="P113" i="125"/>
  <c r="C135" i="125"/>
  <c r="C134" i="125"/>
  <c r="C136" i="125"/>
  <c r="D134" i="125"/>
  <c r="D136" i="125" l="1"/>
  <c r="D135" i="125"/>
  <c r="E134" i="125"/>
  <c r="E135" i="125"/>
  <c r="G136" i="125"/>
  <c r="G135" i="125"/>
  <c r="G134" i="125"/>
  <c r="G129" i="125"/>
  <c r="G137" i="125"/>
  <c r="G138" i="125"/>
  <c r="G139" i="125"/>
</calcChain>
</file>

<file path=xl/sharedStrings.xml><?xml version="1.0" encoding="utf-8"?>
<sst xmlns="http://schemas.openxmlformats.org/spreadsheetml/2006/main" count="3947" uniqueCount="1907">
  <si>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</si>
  <si>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</si>
  <si>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</si>
  <si>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</si>
  <si>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</si>
  <si>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</si>
  <si>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</si>
  <si>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</si>
  <si>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</si>
  <si>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</si>
  <si>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</si>
  <si>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NSFR</t>
  </si>
  <si>
    <t>For portfolios subject to Basel I</t>
  </si>
  <si>
    <t>For standardised approach portfolios</t>
  </si>
  <si>
    <t>Check</t>
  </si>
  <si>
    <t>CET1</t>
  </si>
  <si>
    <t>Tier 2</t>
  </si>
  <si>
    <t>Public sector entities (PSEs); of which:</t>
  </si>
  <si>
    <t>Non-financial; of which:</t>
  </si>
  <si>
    <t>Bank type (numeric)</t>
  </si>
  <si>
    <t>Other exposures (eg equity and other non-credit obligation assets); of which:</t>
  </si>
  <si>
    <t>Securitisation exposures</t>
  </si>
  <si>
    <t>Common share dividends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</si>
  <si>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</si>
  <si>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</si>
  <si>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</si>
  <si>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</si>
  <si>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</si>
  <si>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</si>
  <si>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</si>
  <si>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</si>
  <si>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</si>
  <si>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</si>
  <si>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</si>
  <si>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</si>
  <si>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</si>
  <si>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</si>
  <si>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</si>
  <si>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</si>
  <si>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</si>
  <si>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</si>
  <si>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</si>
  <si>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</si>
  <si>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</si>
  <si>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</si>
  <si>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</si>
  <si>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</si>
  <si>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</si>
  <si>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</si>
  <si>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</si>
  <si>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</si>
  <si>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</si>
  <si>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</si>
  <si>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</si>
  <si>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</si>
  <si>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</si>
  <si>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</si>
  <si>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</si>
  <si>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</si>
  <si>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</si>
  <si>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Basel III para ref</t>
  </si>
  <si>
    <t xml:space="preserve">Total group Common Equity Tier 1 capital prior to regulatory adjustments </t>
  </si>
  <si>
    <t>Regulatory adjustments to be applied to Common Equity Tier 1 due to insufficient Additional Tier 1 to cover deductions</t>
  </si>
  <si>
    <t>Exposure amount</t>
  </si>
  <si>
    <t>All other off balance-sheet obligations not included in the above categories</t>
  </si>
  <si>
    <t>Check: accounting ≤ gross value</t>
  </si>
  <si>
    <t>Tier 2 regulatory adjustments which have to be deducted from Additional Tier 1 capital</t>
  </si>
  <si>
    <t>Regulatory adjustments actually made to Additional Tier 1 capital</t>
  </si>
  <si>
    <t>58, 59</t>
  </si>
  <si>
    <t>Capital raised (gross)</t>
  </si>
  <si>
    <t>Total gross provisions eligible for inclusion in Tier 2 capital</t>
  </si>
  <si>
    <t>RWA impact of applying future definition of capital rules</t>
  </si>
  <si>
    <t>For IRB portfolios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</si>
  <si>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</si>
  <si>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</si>
  <si>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</si>
  <si>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</si>
  <si>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</si>
  <si>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</si>
  <si>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</si>
  <si>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</si>
  <si>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</si>
  <si>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</si>
  <si>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</si>
  <si>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</si>
  <si>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Rules as at reporting date</t>
  </si>
  <si>
    <t>Income</t>
  </si>
  <si>
    <t>Profit after tax</t>
  </si>
  <si>
    <t>Profit after tax prior to the deduction of relevant (ie expensed) distributions below</t>
  </si>
  <si>
    <t>Distributions</t>
  </si>
  <si>
    <t>Other coupon/dividend payments on Tier 1 instruments</t>
  </si>
  <si>
    <t>Common stock share buybacks</t>
  </si>
  <si>
    <t xml:space="preserve">Prior to regulatory adjustments </t>
  </si>
  <si>
    <t>Regulatory adjustments</t>
  </si>
  <si>
    <t>C) Capital distribution data (for the six months period ending on the reporting date)</t>
  </si>
  <si>
    <t>Total Common Equity Tier 1 capital attributable to parent company common shareholders</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</si>
  <si>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</si>
  <si>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</si>
  <si>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</si>
  <si>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</si>
  <si>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</si>
  <si>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Total capital</t>
  </si>
  <si>
    <t>A) On-balance sheet items</t>
  </si>
  <si>
    <t xml:space="preserve">Accounting balance sheet value </t>
  </si>
  <si>
    <t>Derivatives:</t>
  </si>
  <si>
    <t>Credit derivatives (protection bought)</t>
  </si>
  <si>
    <t>Notional amount</t>
  </si>
  <si>
    <t>Off-balance sheet items with a 0% CCF in the RSA; of which:</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</si>
  <si>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</si>
  <si>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</si>
  <si>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</si>
  <si>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</si>
  <si>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</si>
  <si>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</si>
  <si>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Central banks</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</si>
  <si>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</si>
  <si>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</si>
  <si>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</si>
  <si>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</si>
  <si>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</si>
  <si>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</si>
  <si>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</si>
  <si>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</si>
  <si>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</si>
  <si>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</si>
  <si>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 Derivatives and off-balance sheet items</t>
  </si>
  <si>
    <t>Bank group</t>
  </si>
  <si>
    <t>Unit (1, 1000, 1000000)</t>
  </si>
  <si>
    <t>Capital ratios (actual capital, rules as of the relevant date)</t>
  </si>
  <si>
    <t>Total</t>
  </si>
  <si>
    <t>1) Reporting data</t>
  </si>
  <si>
    <t>Basel I/Basel II</t>
  </si>
  <si>
    <t>Basel II</t>
  </si>
  <si>
    <t>Settlement risk</t>
  </si>
  <si>
    <t>Other Pillar 1 requirements</t>
  </si>
  <si>
    <t>Provisions included in Tier 2 capital</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</si>
  <si>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</si>
  <si>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</si>
  <si>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</si>
  <si>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</si>
  <si>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</si>
  <si>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</si>
  <si>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</si>
  <si>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</si>
  <si>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</si>
  <si>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</si>
  <si>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</si>
  <si>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</si>
  <si>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A) General bank data</t>
  </si>
  <si>
    <t>Leverage ratio</t>
  </si>
  <si>
    <t>Amount</t>
  </si>
  <si>
    <t>52, 53</t>
  </si>
  <si>
    <t>62–64</t>
  </si>
  <si>
    <t>55, 56</t>
  </si>
  <si>
    <t>67–68</t>
  </si>
  <si>
    <t>[%]</t>
  </si>
  <si>
    <t>Weight</t>
  </si>
  <si>
    <t xml:space="preserve"> </t>
  </si>
  <si>
    <t>≥1 year</t>
  </si>
  <si>
    <t>Other sovereign exposures</t>
  </si>
  <si>
    <t>Mutual / cooperative</t>
  </si>
  <si>
    <t>Joint stock company</t>
  </si>
  <si>
    <t>Other non-joint stock company</t>
  </si>
  <si>
    <t>Additional Tier 1 instruments issued by parent company of group (and any related surplus), including any compliant capital issued via SPVs as determined by paragraph 65 of Basel III</t>
  </si>
  <si>
    <t>Tier 2 capital instruments issued by parent company of group (and any related surplus), including any compliant capital issued via SPVs as determined by paragraph 65 of Basel III</t>
  </si>
  <si>
    <t>Prior to regulatory adjustments</t>
  </si>
  <si>
    <t xml:space="preserve">Non-contractual obligations, such as: </t>
  </si>
  <si>
    <t>Managed funds</t>
  </si>
  <si>
    <t>B) Current capital applying…</t>
  </si>
  <si>
    <t>Coins and banknotes</t>
  </si>
  <si>
    <t>Trade finance-related obligations (including guarantees and letters of credit)</t>
  </si>
  <si>
    <t>Guarantees and letters of credit unrelated to trade finance obligations</t>
  </si>
  <si>
    <t>Paragraph nr in standards doc</t>
  </si>
  <si>
    <t>G-SIB surcharge</t>
  </si>
  <si>
    <t>Unconditionally revocable "uncommitted" liquidity facilities</t>
  </si>
  <si>
    <t>Unconditionally revocable "uncommitted" credit facilities</t>
  </si>
  <si>
    <t>Use NSFR data</t>
  </si>
  <si>
    <t>36, 37</t>
  </si>
  <si>
    <t>LR framework para ref</t>
  </si>
  <si>
    <t>Gross value (assuming no netting or CRM)</t>
  </si>
  <si>
    <t xml:space="preserve">Capped notional amount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</si>
  <si>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</si>
  <si>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</si>
  <si>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</si>
  <si>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</si>
  <si>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</si>
  <si>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</si>
  <si>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</si>
  <si>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</si>
  <si>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</si>
  <si>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</si>
  <si>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</si>
  <si>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</si>
  <si>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</si>
  <si>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</si>
  <si>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</si>
  <si>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</si>
  <si>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</si>
  <si>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</si>
  <si>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</si>
  <si>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</si>
  <si>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</si>
  <si>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</si>
  <si>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</si>
  <si>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Securities held where the institution has an offsetting reverse repurchase transaction when the security on each transaction has the same unique identifier (eg ISIN number or CUSIP) and such securities are reported on the balance sheet of the reporting instutions</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</si>
  <si>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</si>
  <si>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</si>
  <si>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</si>
  <si>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</si>
  <si>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</si>
  <si>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</si>
  <si>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</si>
  <si>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</si>
  <si>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</si>
  <si>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</si>
  <si>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</si>
  <si>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</si>
  <si>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</si>
  <si>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</si>
  <si>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</si>
  <si>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</si>
  <si>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</si>
  <si>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</si>
  <si>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</si>
  <si>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33−37</t>
  </si>
  <si>
    <t>SFT agent transactions eligible for the exceptional treatment</t>
  </si>
  <si>
    <t>19−22, 28</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</si>
  <si>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</si>
  <si>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</si>
  <si>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</si>
  <si>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</si>
  <si>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</si>
  <si>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</si>
  <si>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</si>
  <si>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</si>
  <si>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</si>
  <si>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</si>
  <si>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</si>
  <si>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</si>
  <si>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</si>
  <si>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</si>
  <si>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</si>
  <si>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</si>
  <si>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</si>
  <si>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</si>
  <si>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</si>
  <si>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</si>
  <si>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</si>
  <si>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</si>
  <si>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</si>
  <si>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</si>
  <si>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</si>
  <si>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</si>
  <si>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</si>
  <si>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</si>
  <si>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r>
      <t xml:space="preserve">PSEs </t>
    </r>
    <r>
      <rPr>
        <b/>
        <sz val="10"/>
        <rFont val="Segoe UI"/>
        <family val="2"/>
      </rPr>
      <t>not</t>
    </r>
    <r>
      <rPr>
        <sz val="10"/>
        <rFont val="Segoe UI"/>
        <family val="2"/>
      </rPr>
      <t xml:space="preserve"> guaranteed by central government but treated as a sovereign under paragraph 229 of the Basel II framework</t>
    </r>
  </si>
  <si>
    <t>Definition of capital</t>
  </si>
  <si>
    <t>A) Provisions and expected losses</t>
  </si>
  <si>
    <t>EU</t>
  </si>
  <si>
    <t>Total amount with respect to provisions to be included in Tier 2 capital</t>
  </si>
  <si>
    <t>B) Common Equity Tier 1 capital</t>
  </si>
  <si>
    <t>1) Eligible Common Equity Tier 1 capital held</t>
  </si>
  <si>
    <t>2022 national impl.</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</si>
  <si>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critieria.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</si>
  <si>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</si>
  <si>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</si>
  <si>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</si>
  <si>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</si>
  <si>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</si>
  <si>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</si>
  <si>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</si>
  <si>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</si>
  <si>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</si>
  <si>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71–72</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</si>
  <si>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</si>
  <si>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</si>
  <si>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76–77</t>
  </si>
  <si>
    <t>Deduction for defined benefit pension fund assets</t>
  </si>
  <si>
    <t>Deduction for securitisation gain on sale (expected future margin income) as set out in paragraph 562 of the Basel II framework</t>
  </si>
  <si>
    <t>Deductions for prudent valuation</t>
  </si>
  <si>
    <t>Other CET1 deductions</t>
  </si>
  <si>
    <t>80–83</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</si>
  <si>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</si>
  <si>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84–86</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</si>
  <si>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</si>
  <si>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</si>
  <si>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</si>
  <si>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</si>
  <si>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</si>
  <si>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</si>
  <si>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</si>
  <si>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</si>
  <si>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</si>
  <si>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</si>
  <si>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</si>
  <si>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</si>
  <si>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</si>
  <si>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</si>
  <si>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Instruments that meet the Tier 2 criteria issued by subsidiaries to third parties that are given recogntion in Tier 2 capital</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</si>
  <si>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</si>
  <si>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</si>
  <si>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</si>
  <si>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</si>
  <si>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</si>
  <si>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</si>
  <si>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</si>
  <si>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</si>
  <si>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t>RWA impact pure</t>
  </si>
  <si>
    <t>Incremental RWA impact of applying 2022 Basel III pure rather than national implementation</t>
  </si>
  <si>
    <t>Basel III national impl.</t>
  </si>
  <si>
    <t>Basel III pure</t>
  </si>
  <si>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</si>
  <si>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</si>
  <si>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</si>
  <si>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</si>
  <si>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</si>
  <si>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</si>
  <si>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</si>
  <si>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</si>
  <si>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</si>
  <si>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Market risk</t>
  </si>
  <si>
    <t>SA-CCR without modification</t>
  </si>
  <si>
    <t>Modified 
SA-CCR</t>
  </si>
  <si>
    <t>Non-financial entities that are not systemically important</t>
  </si>
  <si>
    <t xml:space="preserve">NSFR derivative liabilities (derivative liabilities less total collateral posted as variation margin on derivative liabilities) </t>
  </si>
  <si>
    <t>Sovereigns/central banks/MDBs/BIS</t>
  </si>
  <si>
    <t>21(a)</t>
  </si>
  <si>
    <t>21(b)</t>
  </si>
  <si>
    <t>21(c), 22</t>
  </si>
  <si>
    <t>21(c), 23</t>
  </si>
  <si>
    <t>21(c), 24(a)</t>
  </si>
  <si>
    <t>21(c), 24(b), 24(d), 25(a)</t>
  </si>
  <si>
    <t>21(c), 24(c)</t>
  </si>
  <si>
    <t>25(b)</t>
  </si>
  <si>
    <t>25(d)</t>
  </si>
  <si>
    <t>21(c), 24(d), 25(a), 25(b)</t>
  </si>
  <si>
    <t>Interdependent liabilities</t>
  </si>
  <si>
    <t>Trade date payables</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</si>
  <si>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</si>
  <si>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</si>
  <si>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</si>
  <si>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</si>
  <si>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</si>
  <si>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</si>
  <si>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</si>
  <si>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</si>
  <si>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</si>
  <si>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</si>
  <si>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</si>
  <si>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</si>
  <si>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</si>
  <si>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</si>
  <si>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36(a)</t>
  </si>
  <si>
    <t>36(b)</t>
  </si>
  <si>
    <t>31, 40(e), 43(a)</t>
  </si>
  <si>
    <t>31, 38, 40(c), 43(a), 43(c)</t>
  </si>
  <si>
    <t>31, 39(b), 40(c), 43(a), 43(c)</t>
  </si>
  <si>
    <t>31, 37, 40(b), 43(a)</t>
  </si>
  <si>
    <t>31, 39(a), 40(b), 43(a)</t>
  </si>
  <si>
    <t>31, 40(a), 40(b), 43(a)</t>
  </si>
  <si>
    <t>31, 40(d), 43(a)</t>
  </si>
  <si>
    <t>31, 40(e), 41, 43(a)</t>
  </si>
  <si>
    <t>31, 40(e), 41(a), 43(a)</t>
  </si>
  <si>
    <t>31, 41(b), 43(a)</t>
  </si>
  <si>
    <t>31, 40(e), 42(b), 43(a), FN19</t>
  </si>
  <si>
    <t>31, 42(c), 43(a)</t>
  </si>
  <si>
    <t>31, 40(e), 42(c), 43(a)</t>
  </si>
  <si>
    <t>31, 42(d), 43(a)</t>
  </si>
  <si>
    <t>43(c), FN19</t>
  </si>
  <si>
    <t>35, FN 16</t>
  </si>
  <si>
    <t>42(a)</t>
  </si>
  <si>
    <t>See FN 18</t>
  </si>
  <si>
    <t>43(c)</t>
  </si>
  <si>
    <t>36(d)</t>
  </si>
  <si>
    <t>new row</t>
  </si>
  <si>
    <t>FN10</t>
  </si>
  <si>
    <t>31, FN15</t>
  </si>
  <si>
    <t>Encumbered for exceptional central bank liquidity operations; of which:</t>
  </si>
  <si>
    <t>Secured by Level 1 collateral and where the bank has the ability to freely rehypthecate the received collateral for the life of the loan, of which</t>
  </si>
  <si>
    <t>Unsecured, of which:</t>
  </si>
  <si>
    <t>130−145</t>
  </si>
  <si>
    <t>Replacement cost (RC)</t>
  </si>
  <si>
    <r>
      <t>146</t>
    </r>
    <r>
      <rPr>
        <sz val="10"/>
        <rFont val="Segoe UI"/>
        <family val="2"/>
      </rPr>
      <t>−</t>
    </r>
    <r>
      <rPr>
        <sz val="10"/>
        <rFont val="Segoe UI"/>
        <family val="2"/>
      </rPr>
      <t>187</t>
    </r>
  </si>
  <si>
    <t>Deduction for qualifying holdings outside the financial sector which can alternatively be subject to a 1,250% risk weight</t>
  </si>
  <si>
    <t>See FN 10</t>
  </si>
  <si>
    <t>See FN 17</t>
  </si>
  <si>
    <t xml:space="preserve">Of which are required central bank reserves </t>
  </si>
  <si>
    <t>Deposits held at other banks which are members of the same cooperative network of banks and which are subject to national discretion according to FN 10</t>
  </si>
  <si>
    <t>Remaining period of encumbrance &lt; 6 months</t>
  </si>
  <si>
    <t>Encumbered, of which:</t>
  </si>
  <si>
    <t>Remaining period of encumbrance ≥ 6 months to &lt; 1 year</t>
  </si>
  <si>
    <t>Remaining period of encumbrance ≥ 1 year</t>
  </si>
  <si>
    <t>FN 10, 43(c)</t>
  </si>
  <si>
    <t>Loans to financial institutions secured by Level 1 collateral and where the bank has the ability to freely rehypthecate the received collateral for the life of the loan; of which:</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</si>
  <si>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</si>
  <si>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</si>
  <si>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</si>
  <si>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Other loans, excluding loans to financial insitutions, with a residual maturity of one year or greater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</si>
  <si>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</si>
  <si>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</si>
  <si>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</si>
  <si>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</si>
  <si>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Of which is posted to counterparties exempted from BCBS-IOSCO margin requirements; of which:</t>
  </si>
  <si>
    <t>Total initial margin received, in the form of any collateral type, according to residual maturity of associated derivative contract(s)</t>
  </si>
  <si>
    <t>Trade date receivables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</si>
  <si>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</si>
  <si>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</si>
  <si>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Loans to financial institutions; of which:</t>
  </si>
  <si>
    <t>All other secured loans to financial institutions; of which:</t>
  </si>
  <si>
    <t>added paragraph reference in column C</t>
  </si>
  <si>
    <t>Changed category title, text in column J, K</t>
  </si>
  <si>
    <t>Changed category title</t>
  </si>
  <si>
    <t>changed category title</t>
  </si>
  <si>
    <t>changed category title, added paragraph reference</t>
  </si>
  <si>
    <t>changed formula</t>
  </si>
  <si>
    <t>chagned to volunatary cells</t>
  </si>
  <si>
    <t>changed to voluntary cells, changed category title, new formula in H403</t>
  </si>
  <si>
    <t>Potential future exposure:</t>
  </si>
  <si>
    <t>a. Amount of the cash initial margin that the bank passes on to an account in the name of the CCP</t>
  </si>
  <si>
    <t>i. Amount of the cash initial margin that remains on the bank’s balance sheet</t>
  </si>
  <si>
    <t>b. Amount of the cash initial margin that is segregated from the bank’s other assets</t>
  </si>
  <si>
    <t>c. Amount of the cash initial margin that is not segregated from the bank’s other assets</t>
  </si>
  <si>
    <t>FN10, 21(c)</t>
  </si>
  <si>
    <t>Other deposits from members of a cooperative network of banks</t>
  </si>
  <si>
    <t>21(c), 24, 25(a)</t>
  </si>
  <si>
    <t>Added paragraph reference</t>
  </si>
  <si>
    <t>Derivative liabilities, gross of variation margin posted</t>
  </si>
  <si>
    <t>Of which are derivative liabilities where the counterparty is exempt from BCBS-IOSCO margin requirements; of which:</t>
  </si>
  <si>
    <t>19, 20, FN 6</t>
  </si>
  <si>
    <t>Initial margin received, in the form of any collateral type, from counterparties exempt from BCBS-IOSCO margin requirements; of which:</t>
  </si>
  <si>
    <t>Securities held where the institution has an offsetting reverse repurchase transaction when the security on each transaction has the same unique identifier (eg ISIN number or CUSIP) and such securities are reported on the balance sheet of the reporting instutions;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</si>
  <si>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</si>
  <si>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</si>
  <si>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</si>
  <si>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</si>
  <si>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</si>
  <si>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Cash variation margin received, meeting conditions as specified in paragraph 25 of the Basel III leverage ratio framework and disclosure requirements</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</si>
  <si>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</si>
  <si>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</si>
  <si>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</si>
  <si>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</si>
  <si>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</si>
  <si>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</si>
  <si>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</si>
  <si>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</si>
  <si>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</si>
  <si>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</si>
  <si>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</si>
  <si>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</si>
  <si>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</si>
  <si>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Retail exposures; of which:</t>
  </si>
  <si>
    <t>Corporate; of which:</t>
  </si>
  <si>
    <t>Check: securitisation exposures should be lower than or equal total other exposures</t>
  </si>
  <si>
    <t>Memo item: Trade finance exposures</t>
  </si>
  <si>
    <t>43(d)</t>
  </si>
  <si>
    <t>new row; Paragraph reference added</t>
  </si>
  <si>
    <t>Total initial margin posted; of which:</t>
  </si>
  <si>
    <t>718cxii</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</si>
  <si>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</si>
  <si>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</si>
  <si>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</si>
  <si>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</si>
  <si>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</si>
  <si>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</si>
  <si>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weight cells greyed out; INPUT CELLS MOVED</t>
  </si>
  <si>
    <t>Amount (not deducted)</t>
  </si>
  <si>
    <t>RWA (for amount not deducted)</t>
  </si>
  <si>
    <t>Provide 2022 national implementation</t>
  </si>
  <si>
    <t>Provide 2022 Basel III pure</t>
  </si>
  <si>
    <t>Data to be provided in the relevant column</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</si>
  <si>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</si>
  <si>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</si>
  <si>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</si>
  <si>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</si>
  <si>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</si>
  <si>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</si>
  <si>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31, 36(c), 40(c), 43(a)</t>
  </si>
  <si>
    <t>Initial margin in the form of securities that a bank receives from clients for centrally cleared derivative transactions</t>
  </si>
  <si>
    <t>Initial margin in the form of cash that a bank receives from clients for centrally cleared derivative transactions</t>
  </si>
  <si>
    <t>Total on- and off-balance sheet exposures. Amounts shown should be the LR exposure measure values.</t>
  </si>
  <si>
    <t>SR-relevant</t>
  </si>
  <si>
    <t>CCPs</t>
  </si>
  <si>
    <t>B1: Q-CCP</t>
  </si>
  <si>
    <t>B2: Non-Q-CCP</t>
  </si>
  <si>
    <t>Other</t>
  </si>
  <si>
    <t>146−187</t>
  </si>
  <si>
    <t>of which: PFE of centrally cleared client trades</t>
  </si>
  <si>
    <r>
      <t>146</t>
    </r>
    <r>
      <rPr>
        <sz val="10"/>
        <rFont val="Segoe UI"/>
        <family val="2"/>
      </rPr>
      <t>−</t>
    </r>
    <r>
      <rPr>
        <sz val="10"/>
        <rFont val="Segoe UI"/>
        <family val="2"/>
      </rPr>
      <t>187</t>
    </r>
    <r>
      <rPr>
        <sz val="11"/>
        <color theme="1"/>
        <rFont val="Arial"/>
        <family val="2"/>
      </rPr>
      <t/>
    </r>
  </si>
  <si>
    <t>Check: of which: PFE of centrally cleared client trades should not be greater than potential future exposure</t>
  </si>
  <si>
    <t>Use sovereign exposures data</t>
  </si>
  <si>
    <t>Use operational risk data</t>
  </si>
  <si>
    <t>A) Balance sheet and other items</t>
  </si>
  <si>
    <t>Total assets</t>
  </si>
  <si>
    <t>B) Income statement</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</si>
  <si>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</si>
  <si>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</si>
  <si>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</si>
  <si>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</si>
  <si>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</si>
  <si>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</si>
  <si>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</si>
  <si>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</si>
  <si>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</si>
  <si>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Qualitative</t>
  </si>
  <si>
    <t>Application of the trade or settlement date accounting</t>
  </si>
  <si>
    <t>Receivables</t>
  </si>
  <si>
    <t>Payables</t>
  </si>
  <si>
    <t>Settlement date accounting</t>
  </si>
  <si>
    <t>Trade vs settlement date accounting</t>
  </si>
  <si>
    <t>Trade date accounting w/o netting: amount of cash receivables and payables that are reported on the balance sheet</t>
  </si>
  <si>
    <t>Trade date accounting with netting: amount of the net cash receivables reported on the balance sheet</t>
  </si>
  <si>
    <t>Trade date accounting with netting: amount of the cash payables that has been used to net the cash receivables on the balance sheet</t>
  </si>
  <si>
    <t>Trade date accounting with netting: amount of the cash payables in excess of cash receivables that has been reported on the balance sheet</t>
  </si>
  <si>
    <t>Settlement date accounting: amount of cash associated with securities sold or purchased to be received or paid on the settlement date</t>
  </si>
  <si>
    <t>Deposits from members of the same cooperative network of banks subject to national discretion as defined in FN 10</t>
  </si>
  <si>
    <t>Total variation margin posted</t>
  </si>
  <si>
    <t>SA-CCR</t>
  </si>
  <si>
    <t>Reported data</t>
  </si>
  <si>
    <t>Number of trading desks</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</si>
  <si>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</si>
  <si>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</si>
  <si>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</si>
  <si>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</si>
  <si>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</si>
  <si>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</si>
  <si>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</si>
  <si>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</si>
  <si>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</si>
  <si>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</si>
  <si>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</si>
  <si>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</si>
  <si>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</si>
  <si>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</si>
  <si>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</si>
  <si>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</si>
  <si>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</si>
  <si>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</si>
  <si>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</si>
  <si>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</si>
  <si>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</si>
  <si>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</si>
  <si>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</si>
  <si>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</si>
  <si>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</si>
  <si>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</si>
  <si>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</si>
  <si>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</si>
  <si>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</si>
  <si>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</si>
  <si>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</si>
  <si>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</si>
  <si>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</si>
  <si>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</si>
  <si>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</si>
  <si>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</si>
  <si>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</si>
  <si>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</si>
  <si>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</si>
  <si>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</si>
  <si>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</si>
  <si>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</si>
  <si>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</si>
  <si>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</si>
  <si>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</si>
  <si>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</si>
  <si>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</si>
  <si>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</si>
  <si>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</si>
  <si>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</si>
  <si>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</si>
  <si>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</si>
  <si>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</si>
  <si>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</si>
  <si>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</si>
  <si>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</si>
  <si>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</si>
  <si>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</si>
  <si>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</si>
  <si>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</si>
  <si>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</si>
  <si>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</si>
  <si>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</si>
  <si>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</si>
  <si>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</si>
  <si>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</si>
  <si>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</si>
  <si>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</si>
  <si>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</si>
  <si>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</si>
  <si>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</si>
  <si>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</si>
  <si>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</si>
  <si>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</si>
  <si>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</si>
  <si>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</si>
  <si>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</si>
  <si>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</si>
  <si>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</si>
  <si>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</si>
  <si>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</si>
  <si>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</si>
  <si>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</si>
  <si>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</si>
  <si>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</si>
  <si>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</si>
  <si>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</si>
  <si>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</si>
  <si>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</si>
  <si>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</si>
  <si>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</si>
  <si>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</si>
  <si>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</si>
  <si>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</si>
  <si>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</si>
  <si>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</si>
  <si>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</si>
  <si>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</si>
  <si>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</si>
  <si>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</si>
  <si>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</si>
  <si>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</si>
  <si>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</si>
  <si>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</si>
  <si>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</si>
  <si>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</si>
  <si>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</si>
  <si>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</si>
  <si>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</si>
  <si>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</si>
  <si>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</si>
  <si>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</si>
  <si>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</si>
  <si>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</si>
  <si>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</si>
  <si>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</si>
  <si>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</si>
  <si>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</si>
  <si>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</si>
  <si>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</si>
  <si>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</si>
  <si>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</si>
  <si>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</si>
  <si>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</si>
  <si>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</si>
  <si>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</si>
  <si>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</si>
  <si>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</si>
  <si>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</si>
  <si>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Yes/No/Don't know</t>
  </si>
  <si>
    <t>Don't know</t>
  </si>
  <si>
    <t>Description 
(name internally used)</t>
  </si>
  <si>
    <t>Description 
(regulatory trading desk name)</t>
  </si>
  <si>
    <t>1) 1-day 99% VaR</t>
  </si>
  <si>
    <t>2) 1-day 97.5% VaR</t>
  </si>
  <si>
    <t>3) 1-day 97.5% ES</t>
  </si>
  <si>
    <t>4) P values</t>
  </si>
  <si>
    <t>1) Actual P&amp;L</t>
  </si>
  <si>
    <t>A) Risk measures</t>
  </si>
  <si>
    <t>B) P&amp;L</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</si>
  <si>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</si>
  <si>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</si>
  <si>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</si>
  <si>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</si>
  <si>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</si>
  <si>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</si>
  <si>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</si>
  <si>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</si>
  <si>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Use TB IMA data</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</si>
  <si>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</si>
  <si>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</si>
  <si>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</si>
  <si>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</si>
  <si>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</si>
  <si>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</si>
  <si>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</si>
  <si>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</si>
  <si>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</si>
  <si>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</si>
  <si>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</si>
  <si>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</si>
  <si>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</si>
  <si>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Internal models permission</t>
  </si>
  <si>
    <t>Observed/best estimates</t>
  </si>
  <si>
    <t>Observed</t>
  </si>
  <si>
    <t>Best estimates</t>
  </si>
  <si>
    <t>Own estimates haircuts + comprehensive approach</t>
  </si>
  <si>
    <t>TLAC</t>
  </si>
  <si>
    <t>A) Adjustments to regulatory capital for TLAC calculation purposes</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</si>
  <si>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</si>
  <si>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</si>
  <si>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</si>
  <si>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</si>
  <si>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</si>
  <si>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</si>
  <si>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B) Non-regulatory capital elements of TLAC and adjustments</t>
  </si>
  <si>
    <t>External TLAC instruments issued by funding vehicles prior to 1 January 2022</t>
  </si>
  <si>
    <t>Eligible ex ante commitments to recapitalise a G-SIB in resolution</t>
  </si>
  <si>
    <t>Non-regulatory capital TLAC (excluding adjustments arising from regulatory capital)</t>
  </si>
  <si>
    <t>C) Total</t>
  </si>
  <si>
    <t>Total non-regulatory capital TLAC</t>
  </si>
  <si>
    <t>Internal models approach</t>
  </si>
  <si>
    <t>A) Summary</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</si>
  <si>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</si>
  <si>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</si>
  <si>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</si>
  <si>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</si>
  <si>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</si>
  <si>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</si>
  <si>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</si>
  <si>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</si>
  <si>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</si>
  <si>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</si>
  <si>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</si>
  <si>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</si>
  <si>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</si>
  <si>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</si>
  <si>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</si>
  <si>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</si>
  <si>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</si>
  <si>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</si>
  <si>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</si>
  <si>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</si>
  <si>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</si>
  <si>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</si>
  <si>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</si>
  <si>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B) Overall minimum capital requirements (8% RWA)</t>
  </si>
  <si>
    <t>Trading book</t>
  </si>
  <si>
    <t>2) IMA Backtesting P&amp;L</t>
  </si>
  <si>
    <t>1) Minimum capital requirements</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</si>
  <si>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</si>
  <si>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</si>
  <si>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</si>
  <si>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</si>
  <si>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</si>
  <si>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</si>
  <si>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</si>
  <si>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</si>
  <si>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</si>
  <si>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r>
      <t xml:space="preserve">a) IMA for modelled desks </t>
    </r>
    <r>
      <rPr>
        <b/>
        <sz val="10"/>
        <rFont val="Arial"/>
        <family val="2"/>
      </rPr>
      <t>–</t>
    </r>
    <r>
      <rPr>
        <b/>
        <sz val="10"/>
        <rFont val="Segoe UI"/>
        <family val="2"/>
      </rPr>
      <t xml:space="preserve"> applicable to IMA banks only</t>
    </r>
  </si>
  <si>
    <t>Advanced Measurement Approach (AMA)</t>
  </si>
  <si>
    <t>Current framework</t>
  </si>
  <si>
    <t>2) Hypothetical P&amp;L</t>
  </si>
  <si>
    <t>3) Risk-theoretical P&amp;L</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</si>
  <si>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</si>
  <si>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</si>
  <si>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Stay the same</t>
  </si>
  <si>
    <t>Securitisation</t>
  </si>
  <si>
    <t>0 basis points</t>
  </si>
  <si>
    <t>51 to 100 basis points</t>
  </si>
  <si>
    <t>101 to 150 basis points</t>
  </si>
  <si>
    <t>151 to 200 basis points</t>
  </si>
  <si>
    <t>201 to 250 basis points</t>
  </si>
  <si>
    <t>251 to 300 basis points</t>
  </si>
  <si>
    <t>301 to 350 basis points</t>
  </si>
  <si>
    <t>351 to 400 basis points</t>
  </si>
  <si>
    <t>401 to 450 basis points</t>
  </si>
  <si>
    <t>451 to 500 basis points</t>
  </si>
  <si>
    <t>Greater than 501 basis points</t>
  </si>
  <si>
    <t>Survey question 5</t>
  </si>
  <si>
    <t>Survey question 7</t>
  </si>
  <si>
    <t>0 percent</t>
  </si>
  <si>
    <t>1 to 5 percent</t>
  </si>
  <si>
    <t>6 to 10 percent</t>
  </si>
  <si>
    <t>11 to 20 percent</t>
  </si>
  <si>
    <t>21 to 30 percent</t>
  </si>
  <si>
    <t>31 to 40 percent</t>
  </si>
  <si>
    <t>41 to 50 percent</t>
  </si>
  <si>
    <t>Higher</t>
  </si>
  <si>
    <t>Not at all</t>
  </si>
  <si>
    <t>To a considerable extent</t>
  </si>
  <si>
    <t>To some extent</t>
  </si>
  <si>
    <t>To a minimal extent</t>
  </si>
  <si>
    <t>At the consolidated entity</t>
  </si>
  <si>
    <t>At specific entities</t>
  </si>
  <si>
    <t>By business lines (provide your most important business line below)</t>
  </si>
  <si>
    <t>By products (provide your most important product below)</t>
  </si>
  <si>
    <t>By risk metrics (provide your most important risk metric below)</t>
  </si>
  <si>
    <t>Very confident</t>
  </si>
  <si>
    <t>Somewhat confident</t>
  </si>
  <si>
    <t>Minimally confident</t>
  </si>
  <si>
    <t>Not at all confident</t>
  </si>
  <si>
    <t>Enforceability of netting and collateral agreements</t>
  </si>
  <si>
    <t>Netting</t>
  </si>
  <si>
    <t>Collateral</t>
  </si>
  <si>
    <t>Both</t>
  </si>
  <si>
    <t>Neither</t>
  </si>
  <si>
    <t>Data to be provided</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</si>
  <si>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</si>
  <si>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</si>
  <si>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</si>
  <si>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</si>
  <si>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80, 80c-83</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</si>
  <si>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5 working days or less and excluding amounts previously designated under paragraph 80a)</t>
  </si>
  <si>
    <t>80a-80b</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</si>
  <si>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paragraph 80a</t>
  </si>
  <si>
    <t>84-86</t>
  </si>
  <si>
    <t>Deduction for significant investments in the other TLAC liabilities of banking, financial and insurance entities that are outside the scope of regulatory consolidation (ie where the bank owns more than 10% of the issued common share capital or where the entity is an affliate), excluding amounts held for underwriting purposes only if held for 5 working days or less</t>
  </si>
  <si>
    <t>Holdings of other TLAC liabilities subject to risk weighting treatment</t>
  </si>
  <si>
    <t>Equity</t>
  </si>
  <si>
    <t>of which: interest-earning assets (including lease assets)</t>
  </si>
  <si>
    <r>
      <t xml:space="preserve">Other </t>
    </r>
    <r>
      <rPr>
        <sz val="10"/>
        <color rgb="FFAA322F"/>
        <rFont val="Segoe UI"/>
        <family val="2"/>
      </rPr>
      <t>(non-specific to any approach)</t>
    </r>
  </si>
  <si>
    <t>IMCC</t>
  </si>
  <si>
    <t>Interest rate risk</t>
  </si>
  <si>
    <t>b) SA for modelled desks – applicable to IMA banks only</t>
  </si>
  <si>
    <t>D) Questions</t>
  </si>
  <si>
    <t>Current</t>
  </si>
  <si>
    <t>Deductions (for EU)</t>
  </si>
  <si>
    <t>Others (1250% RW)</t>
  </si>
  <si>
    <t>from Tier 1</t>
  </si>
  <si>
    <t>50/50 from 
Tier 1 and 
Tier 2</t>
  </si>
  <si>
    <t>Originator</t>
  </si>
  <si>
    <t>Investor</t>
  </si>
  <si>
    <t>Sponsor</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</si>
  <si>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</si>
  <si>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</si>
  <si>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</si>
  <si>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</si>
  <si>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</si>
  <si>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</si>
  <si>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</si>
  <si>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</si>
  <si>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b) Counterparty credit risk</t>
  </si>
  <si>
    <t>List of regulatory trading desks</t>
  </si>
  <si>
    <t>of which: internal ratings-based approach (SEC-IRBA)</t>
  </si>
  <si>
    <t>of which: external ratings-based approach (SEC-ERBA)</t>
  </si>
  <si>
    <t>of which: overlapping exposures</t>
  </si>
  <si>
    <t>Central governments</t>
  </si>
  <si>
    <t>Autonomous subnational governments</t>
  </si>
  <si>
    <t>AAA to AA-</t>
  </si>
  <si>
    <t>A+ to A-</t>
  </si>
  <si>
    <t>BBB+ to BBB-</t>
  </si>
  <si>
    <t>BB+ to B-</t>
  </si>
  <si>
    <t>Below B-</t>
  </si>
  <si>
    <t>Unrated</t>
  </si>
  <si>
    <t>BB+ to BB-</t>
  </si>
  <si>
    <t>Jurisdiction (highest governmental level)</t>
  </si>
  <si>
    <t>Rating bucket (highest governmental level)</t>
  </si>
  <si>
    <t>Exposures (post CRM post CCF post substitution and net of provisions)</t>
  </si>
  <si>
    <t>Use securitisation data</t>
  </si>
  <si>
    <t>Other TLAC adjustments</t>
  </si>
  <si>
    <t>of which: holdings designated under paragraph 80a (1)</t>
  </si>
  <si>
    <t>80a(1)</t>
  </si>
  <si>
    <t>c) Other</t>
  </si>
  <si>
    <t>b) Internal models approach, of which:</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</si>
  <si>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</si>
  <si>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</si>
  <si>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a) FRTB standardised approach (inclusive of securitisations); of which:</t>
  </si>
  <si>
    <t>b) FRTB internal models approach, expected shortfall (exclusive of securitsations); of which:</t>
  </si>
  <si>
    <r>
      <t xml:space="preserve">3) FRTB </t>
    </r>
    <r>
      <rPr>
        <b/>
        <sz val="13"/>
        <rFont val="Arial"/>
        <family val="2"/>
      </rPr>
      <t>–</t>
    </r>
    <r>
      <rPr>
        <b/>
        <sz val="13"/>
        <rFont val="Segoe UI"/>
        <family val="2"/>
      </rPr>
      <t xml:space="preserve"> modelled desks analysis</t>
    </r>
  </si>
  <si>
    <t>b) Non-CTP, STC</t>
  </si>
  <si>
    <t xml:space="preserve"> c) CTP</t>
  </si>
  <si>
    <t>of which: standardised approach (SEC-SA)</t>
  </si>
  <si>
    <t>Deduction for securitisation gain on sale</t>
  </si>
  <si>
    <t>for securitisation gain on sale</t>
  </si>
  <si>
    <t xml:space="preserve">Securitisation exposures currently deducted: </t>
  </si>
  <si>
    <t>Total amount of gross losses</t>
  </si>
  <si>
    <t>Sovereign entity (highest governmental level)</t>
  </si>
  <si>
    <t xml:space="preserve">With no support from a central government or an antonomous subnational government: non-autonomous subnational governments </t>
  </si>
  <si>
    <t xml:space="preserve">With no support from a central government or an antonomous subnational government: non-commercial PSEs </t>
  </si>
  <si>
    <t xml:space="preserve">With no support from a central government or an antonomous subnational government: commercial PSEs </t>
  </si>
  <si>
    <t>Argentina</t>
  </si>
  <si>
    <t>Australia</t>
  </si>
  <si>
    <t>Belgium</t>
  </si>
  <si>
    <t>Brazil</t>
  </si>
  <si>
    <t>Canada</t>
  </si>
  <si>
    <t>Chile</t>
  </si>
  <si>
    <t>China</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</si>
  <si>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</si>
  <si>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</si>
  <si>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</si>
  <si>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</si>
  <si>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</si>
  <si>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</si>
  <si>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</si>
  <si>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</si>
  <si>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</si>
  <si>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</si>
  <si>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</si>
  <si>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</si>
  <si>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</si>
  <si>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</si>
  <si>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</si>
  <si>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</si>
  <si>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</si>
  <si>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</si>
  <si>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</si>
  <si>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</si>
  <si>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</si>
  <si>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</si>
  <si>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</si>
  <si>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Final standards</t>
  </si>
  <si>
    <t>Revised market risk framework definition of TB-BB boundary</t>
  </si>
  <si>
    <t>Change</t>
  </si>
  <si>
    <t>Survey question 3</t>
  </si>
  <si>
    <t>Increase</t>
  </si>
  <si>
    <t>Decrease</t>
  </si>
  <si>
    <t>Survey question 9</t>
  </si>
  <si>
    <t>Survey question 10</t>
  </si>
  <si>
    <t>Survey question 13</t>
  </si>
  <si>
    <t>Exposure post-CCF and post-CRM and net of provisions; of which:</t>
  </si>
  <si>
    <t>risk-weighted 1250%</t>
  </si>
  <si>
    <t>SEC-IRBA</t>
  </si>
  <si>
    <t>IAA</t>
  </si>
  <si>
    <t>SEC-SA</t>
  </si>
  <si>
    <t>Total deductions</t>
  </si>
  <si>
    <t>of which: internal assessment approach (IAA)</t>
  </si>
  <si>
    <t>of which: Others (risk-weighted 1250%)</t>
  </si>
  <si>
    <t>Exposure amounts</t>
  </si>
  <si>
    <t>Deductions</t>
  </si>
  <si>
    <t>C) National discretion items liquidity</t>
  </si>
  <si>
    <t>Median</t>
  </si>
  <si>
    <t>Standard deviation</t>
  </si>
  <si>
    <t>Clearing only</t>
  </si>
  <si>
    <t>Clearing and other products/services</t>
  </si>
  <si>
    <t>Internal model/advanced</t>
  </si>
  <si>
    <t>Independent of other services/products provided</t>
  </si>
  <si>
    <t>Part of a package</t>
  </si>
  <si>
    <t>Services</t>
  </si>
  <si>
    <t>Methods panel H LR additional</t>
  </si>
  <si>
    <t>Pricing</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</si>
  <si>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</si>
  <si>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</si>
  <si>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</si>
  <si>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</si>
  <si>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</si>
  <si>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</si>
  <si>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</si>
  <si>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</si>
  <si>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</si>
  <si>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Check: "Deduction for securitisation gain on sale"</t>
  </si>
  <si>
    <t xml:space="preserve">Comprehensive risk measure </t>
  </si>
  <si>
    <r>
      <rPr>
        <b/>
        <sz val="10"/>
        <color rgb="FFAA322F"/>
        <rFont val="Segoe UI"/>
        <family val="2"/>
      </rPr>
      <t>No multiplier should be applied.</t>
    </r>
    <r>
      <rPr>
        <b/>
        <sz val="10"/>
        <rFont val="Segoe UI"/>
        <family val="2"/>
      </rPr>
      <t xml:space="preserve"> Cells may be left </t>
    </r>
    <r>
      <rPr>
        <sz val="10"/>
        <rFont val="Segoe UI"/>
        <family val="2"/>
      </rPr>
      <t>blank only if</t>
    </r>
    <r>
      <rPr>
        <b/>
        <sz val="10"/>
        <rFont val="Segoe UI"/>
        <family val="2"/>
      </rPr>
      <t xml:space="preserve"> you are unable to provide/calculate a measure. A </t>
    </r>
    <r>
      <rPr>
        <b/>
        <sz val="10"/>
        <color rgb="FFAA322F"/>
        <rFont val="Segoe UI"/>
        <family val="2"/>
      </rPr>
      <t>zero</t>
    </r>
    <r>
      <rPr>
        <b/>
        <sz val="10"/>
        <rFont val="Segoe UI"/>
        <family val="2"/>
      </rPr>
      <t xml:space="preserve"> should only be used if the calculation results in a null exposure.
</t>
    </r>
  </si>
  <si>
    <r>
      <t>Residual risk add-on (</t>
    </r>
    <r>
      <rPr>
        <b/>
        <sz val="10"/>
        <rFont val="Segoe UI"/>
        <family val="2"/>
      </rPr>
      <t>excluding prepayment</t>
    </r>
    <r>
      <rPr>
        <sz val="10"/>
        <rFont val="Segoe UI"/>
        <family val="2"/>
      </rPr>
      <t>)</t>
    </r>
  </si>
  <si>
    <r>
      <rPr>
        <b/>
        <sz val="10"/>
        <color rgb="FFAA322F"/>
        <rFont val="Segoe UI"/>
        <family val="2"/>
      </rPr>
      <t>Applicable to IMA banks only. No multiplier should be applied</t>
    </r>
    <r>
      <rPr>
        <b/>
        <sz val="10"/>
        <color rgb="FFC00000"/>
        <rFont val="Segoe UI"/>
        <family val="2"/>
      </rPr>
      <t>.</t>
    </r>
    <r>
      <rPr>
        <b/>
        <sz val="10"/>
        <rFont val="Segoe UI"/>
        <family val="2"/>
      </rPr>
      <t xml:space="preserve"> Cells may be left </t>
    </r>
    <r>
      <rPr>
        <b/>
        <sz val="10"/>
        <color theme="1"/>
        <rFont val="Segoe UI"/>
        <family val="2"/>
      </rPr>
      <t>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a null exposure.</t>
    </r>
  </si>
  <si>
    <t>Shortfall</t>
  </si>
  <si>
    <t>C) Trading desks</t>
  </si>
  <si>
    <t>Use of cross-product netting</t>
  </si>
  <si>
    <r>
      <t xml:space="preserve">Residual risk add-on Total (inclusive of </t>
    </r>
    <r>
      <rPr>
        <b/>
        <sz val="10"/>
        <color theme="1"/>
        <rFont val="Segoe UI"/>
        <family val="2"/>
      </rPr>
      <t>prepayment and other risks</t>
    </r>
    <r>
      <rPr>
        <sz val="10"/>
        <color theme="1"/>
        <rFont val="Segoe UI"/>
        <family val="2"/>
      </rPr>
      <t>)</t>
    </r>
  </si>
  <si>
    <r>
      <t>This worksheet gathers desk-level and firm-wide (ie top of the house) risk measures and backtesting data. Please note that trading desk information reflected in all panels are pulled from panel C in the ‘TB’ worksheet. As such it captures all desks regardless of modellabilty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</si>
  <si>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collumn E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F.</t>
    </r>
  </si>
  <si>
    <t>E) Drop-down menus</t>
  </si>
  <si>
    <t>National</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</si>
  <si>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</si>
  <si>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</si>
  <si>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t>Total gross provisions eligible for inclusion in the adjustment to capital in respect of the difference between expected loss and provisions (non-defaulted assets if national rules require separate treatment, otherwise combined)</t>
  </si>
  <si>
    <t>Total expected loss eligible for inclusion in the adjustment to capital in respect of the difference between expected loss and provisions (non-defaulted assets if national rules require separate treatment, otherwise combined)</t>
  </si>
  <si>
    <r>
      <t xml:space="preserve">Definition of capital </t>
    </r>
    <r>
      <rPr>
        <b/>
        <sz val="20"/>
        <rFont val="Arial"/>
        <family val="2"/>
      </rPr>
      <t>−</t>
    </r>
    <r>
      <rPr>
        <b/>
        <sz val="20"/>
        <rFont val="Segoe UI"/>
        <family val="2"/>
      </rPr>
      <t xml:space="preserve"> Additional details on provisioning</t>
    </r>
  </si>
  <si>
    <t>A) Breakdown of provisions for IRB/standardised approach</t>
  </si>
  <si>
    <t>Note: The amounts in column D of panel A should be populated on a fully phased-in national implementation basis although these amounts are identical to the ones based on (1) the fully phased-in Basel III standards ("2022 Basel III pure") and (2) the national implementation in place at the reporting date ("reporting date national impl.").</t>
  </si>
  <si>
    <t>Total gross provisions eligible for inclusion in the adjustment to capital in respect of the difference between expected loss and provisions (combined; all banks); of which:</t>
  </si>
  <si>
    <t>Total general provisions eligible for inclusion in Tier 2 capital; of which:</t>
  </si>
  <si>
    <t>Total specific provisions (including partial write-offs) that are deducted from exposures for credit RWA purposes; of which:</t>
  </si>
  <si>
    <t>B) Regulatory adjustments other than Panel A of the "DefCap" worksheet</t>
  </si>
  <si>
    <t>Deferred tax assets arising from temporary differences</t>
  </si>
  <si>
    <t>Total value of deferred tax assets arising from temporary differences (gross amount)</t>
  </si>
  <si>
    <t>Holdings of common stock net of short positions</t>
  </si>
  <si>
    <t>Mortgage servicing rights net of related tax liability</t>
  </si>
  <si>
    <t>C) Impact of expected credit loss provisions</t>
  </si>
  <si>
    <t>Accounting provisions</t>
  </si>
  <si>
    <t>Exposures to sovereigns</t>
  </si>
  <si>
    <t>Exposures to non-central government public sector entities (PSEs)</t>
  </si>
  <si>
    <t>Exposures to multilateral development banks (MDBs)</t>
  </si>
  <si>
    <t>Exposures to banks</t>
  </si>
  <si>
    <t>Exposures to securities firms and other financial institutions</t>
  </si>
  <si>
    <t>Exposures to corporates</t>
  </si>
  <si>
    <t>Subordinated debt, equity and other capital instruments</t>
  </si>
  <si>
    <t>Retail exposures</t>
  </si>
  <si>
    <t>Exposures secured by residential property</t>
  </si>
  <si>
    <t>Exposures secured by commercial real estate</t>
  </si>
  <si>
    <t>Defaulted exposures/90 days past due</t>
  </si>
  <si>
    <t>Defaulted exposures</t>
  </si>
  <si>
    <t>Check: D7 ≥ DefCap worksheet cell D8</t>
  </si>
  <si>
    <t>Check: (D9 + D10 + D11) = D7</t>
  </si>
  <si>
    <t>Check: (D15 + D16 + D17) = D14</t>
  </si>
  <si>
    <t>Check: (D20 + D21) = D19</t>
  </si>
  <si>
    <t>Reporting date national impl.</t>
  </si>
  <si>
    <t/>
  </si>
  <si>
    <t>General</t>
  </si>
  <si>
    <t>Specific</t>
  </si>
  <si>
    <r>
      <t xml:space="preserve">Amount subject to the threshold deduction treatment (net of pro rata share of any DTLs). 
</t>
    </r>
    <r>
      <rPr>
        <sz val="10"/>
        <rFont val="Segoe UI"/>
        <family val="2"/>
      </rPr>
      <t>Please enter "zero" if your jurisdiction requires the full deduction treatment for DTAs arising from temporary differences and enter the amount subject to full deduction in row 31.</t>
    </r>
  </si>
  <si>
    <r>
      <t xml:space="preserve">Amount subject to the full deduction treatment from Common Equity Tier 1 capital (net of pro rata share of any DTLs), if applicable by jurisdiction. 
</t>
    </r>
    <r>
      <rPr>
        <sz val="10"/>
        <rFont val="Segoe UI"/>
        <family val="2"/>
      </rPr>
      <t>Please enter "zero" if not applicable and enter the amount subject to threshold deduction in row 30.</t>
    </r>
  </si>
  <si>
    <t>C1) SA portfolio</t>
  </si>
  <si>
    <t>C2) IRB portfolio</t>
  </si>
  <si>
    <t>C3) Breakdown</t>
  </si>
  <si>
    <t>general provisions (e.g. country risk provisions, hidden reserves etc.)</t>
  </si>
  <si>
    <t>specific provisions related to defaulted assets</t>
  </si>
  <si>
    <t>specific provisions related to non-defaulted assets</t>
  </si>
  <si>
    <t>not linked to individual exposures or groups of exposures</t>
  </si>
  <si>
    <t>Check : D30 or D31 &lt;&gt;0</t>
  </si>
  <si>
    <t>Check: Total amounts = sum per single asset classes</t>
  </si>
  <si>
    <t>DTA: Deduction treatment</t>
  </si>
  <si>
    <t>Full deduction</t>
  </si>
  <si>
    <t>Threshold deduction</t>
  </si>
  <si>
    <t>DTA: deduction treatment (threshold vs full deductions)</t>
  </si>
  <si>
    <t>Deduction treatment</t>
  </si>
  <si>
    <t>related to defaulted exposures and past-due loans for more than 90 days (para. 75 Basel II)</t>
  </si>
  <si>
    <t xml:space="preserve">related to exposures other than defaulted exposures and past-due loans for more than 90 days </t>
  </si>
  <si>
    <t xml:space="preserve">General provisions eligible for inclusion in Tier 2 capital related to exposures other than defaulted exposures and past-due loans for more than 90 days </t>
  </si>
  <si>
    <t>General provisions eligible for inclusion in Tier 2 capital related to defaulted exposures and past-due loans for more than 90 days</t>
  </si>
  <si>
    <t>Total amount, of which:</t>
  </si>
  <si>
    <t>Final standard</t>
  </si>
  <si>
    <t>Use DefCap Provisioning data</t>
  </si>
  <si>
    <t>a) Standardised measurement method, of which</t>
  </si>
  <si>
    <t>Interest rate risk, of which</t>
  </si>
  <si>
    <t>Total specific interest rate risk, of which</t>
  </si>
  <si>
    <t>Non-securitisation instruments</t>
  </si>
  <si>
    <t>Additional requirements for option risks for debt instruments (non-delta risks)</t>
  </si>
  <si>
    <t>Equity position risk, of which</t>
  </si>
  <si>
    <t>Total general equity risk</t>
  </si>
  <si>
    <t>Total specific equity risk</t>
  </si>
  <si>
    <t>Additional requirements for option risks for equity instruments (non-delta risks)</t>
  </si>
  <si>
    <t>Foreign exchange risk, of which</t>
  </si>
  <si>
    <t>Total general foreign exchange risk</t>
  </si>
  <si>
    <t>Additional requirements for option risks for FX instruments (non-delta risks)</t>
  </si>
  <si>
    <t>Commodity risk, of which</t>
  </si>
  <si>
    <t>Total general commodity risk</t>
  </si>
  <si>
    <t>Additional requirements for option risks for commodity instruments (non-delta risks)</t>
  </si>
  <si>
    <t>Hedging strategy
(is this desk considered to be "well hedged"?)</t>
  </si>
  <si>
    <t>Commodity</t>
  </si>
  <si>
    <t>Delta risks</t>
  </si>
  <si>
    <t>Vega risks</t>
  </si>
  <si>
    <t>Yes (daily average)</t>
  </si>
  <si>
    <t>Yes (weekly average)</t>
  </si>
  <si>
    <t>Yes (month-end averages)</t>
  </si>
  <si>
    <t>Check
RW above floor</t>
  </si>
  <si>
    <t>Use TB risk class data</t>
  </si>
  <si>
    <t>1) NSFR RSF on-balance sheet items</t>
  </si>
  <si>
    <t>2) NSFR RSF off-balance sheet items</t>
  </si>
  <si>
    <t>3) NSFR exceptional central bank liquidity operations</t>
  </si>
  <si>
    <t>4) Securitisations (inclusive of hedges which, themselves, are not securitisations)</t>
  </si>
  <si>
    <t>a) Non-CTP</t>
  </si>
  <si>
    <t>SMM</t>
  </si>
  <si>
    <t>1) Deferred tax assets</t>
  </si>
  <si>
    <t>2)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</si>
  <si>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3) Mortgage servicing rights</t>
  </si>
  <si>
    <t>Exposures to sovereigns; of which</t>
  </si>
  <si>
    <t>Exposures to banks; of which</t>
  </si>
  <si>
    <t>Exposures to corporates; of which</t>
  </si>
  <si>
    <t>Specialised lending; of which</t>
  </si>
  <si>
    <t>Other exposures to corporates; of which</t>
  </si>
  <si>
    <t>Retail exposures; of which</t>
  </si>
  <si>
    <t>IRB regulatory EL; of which:</t>
  </si>
  <si>
    <t>for defaulted exposures</t>
  </si>
  <si>
    <t>Residential mortgages exposures; of which</t>
  </si>
  <si>
    <t>Qualifying revolving retail; of which</t>
  </si>
  <si>
    <t>Other retail exposures; of which</t>
  </si>
  <si>
    <t>Equity exposures; of which</t>
  </si>
  <si>
    <t>Other exposures for which no IRB treatment is specified; of which</t>
  </si>
  <si>
    <t>Standardised approach; of which</t>
  </si>
  <si>
    <t>Credit risk-weighted assets; of which</t>
  </si>
  <si>
    <t>of which: provisions by type</t>
  </si>
  <si>
    <t>Approach to market risk</t>
  </si>
  <si>
    <t>daily</t>
  </si>
  <si>
    <t>weekly</t>
  </si>
  <si>
    <t>monthly</t>
  </si>
  <si>
    <t>other</t>
  </si>
  <si>
    <t>Leverage ratio panel M frequency</t>
  </si>
  <si>
    <t>Leverage ratio panel M</t>
  </si>
  <si>
    <t>SBM (delta, vega and curvature); of which:</t>
  </si>
  <si>
    <t>Total; of which:</t>
  </si>
  <si>
    <t xml:space="preserve">recognised against OCI under IFRS 9 </t>
  </si>
  <si>
    <t>IRB approach</t>
  </si>
  <si>
    <t>General provisions</t>
  </si>
  <si>
    <t>Specific provisions</t>
  </si>
  <si>
    <t>C4) Additional breakdown for IFRS banks only</t>
  </si>
  <si>
    <t>National implementation</t>
  </si>
  <si>
    <t>Pure</t>
  </si>
  <si>
    <t>Total regulatory capital</t>
  </si>
  <si>
    <t>D) TLAC raised (gross) in the six months period ending on the reporting date</t>
  </si>
  <si>
    <t>Consistency check</t>
  </si>
  <si>
    <t>Empty cells in panel A2</t>
  </si>
  <si>
    <t>Checks</t>
  </si>
  <si>
    <t>A) General Info worksheet</t>
  </si>
  <si>
    <t>Panel</t>
  </si>
  <si>
    <t>B</t>
  </si>
  <si>
    <t>1) DefCap worksheet</t>
  </si>
  <si>
    <t>E</t>
  </si>
  <si>
    <t>2) DefCap-Provisioning worksheet</t>
  </si>
  <si>
    <t>A</t>
  </si>
  <si>
    <t>B1</t>
  </si>
  <si>
    <t>C1</t>
  </si>
  <si>
    <t>C2</t>
  </si>
  <si>
    <t>C3</t>
  </si>
  <si>
    <t>C4</t>
  </si>
  <si>
    <t>3) TLAC worksheet</t>
  </si>
  <si>
    <t>D</t>
  </si>
  <si>
    <t>F</t>
  </si>
  <si>
    <t>A1</t>
  </si>
  <si>
    <t>A2</t>
  </si>
  <si>
    <t>C</t>
  </si>
  <si>
    <t>80, 80c–83</t>
  </si>
  <si>
    <t>80a–80b</t>
  </si>
  <si>
    <t>Issued up to three months before the reporting date</t>
  </si>
  <si>
    <t>Issued more than three but less than six months before the end of the reporting date</t>
  </si>
  <si>
    <t>General + Specific =ECL</t>
  </si>
  <si>
    <t>Shortfall of provisions to expected losses to be deducted from Common Equity Tier 1 capital (gross of any tax adjustement)</t>
  </si>
  <si>
    <t>Associated deferred tax liabilities (DTLs)</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</si>
  <si>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</si>
  <si>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</si>
  <si>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</si>
  <si>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</si>
  <si>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</si>
  <si>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</si>
  <si>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</si>
  <si>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</si>
  <si>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</si>
  <si>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</si>
  <si>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</si>
  <si>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</si>
  <si>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</si>
  <si>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</si>
  <si>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</si>
  <si>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</si>
  <si>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</si>
  <si>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pre-CRM</t>
  </si>
  <si>
    <t>post-CRM</t>
  </si>
  <si>
    <t>pre-CCF pre-CRM</t>
  </si>
  <si>
    <t>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</si>
  <si>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</si>
  <si>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</si>
  <si>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</si>
  <si>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</si>
  <si>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</si>
  <si>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</si>
  <si>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</si>
  <si>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</si>
  <si>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</si>
  <si>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</si>
  <si>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</si>
  <si>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</si>
  <si>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</si>
  <si>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</si>
  <si>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</si>
  <si>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</si>
  <si>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</si>
  <si>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</si>
  <si>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</si>
  <si>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</si>
  <si>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</si>
  <si>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</si>
  <si>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On-balance sheet</t>
  </si>
  <si>
    <t>Off-balance sheet</t>
  </si>
  <si>
    <t>Exposures
 (pre-CRM)</t>
  </si>
  <si>
    <t>Exposures
 (post-CRM)</t>
  </si>
  <si>
    <t>Exposures
 (pre-CCF, pre-CRM)</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</si>
  <si>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</si>
  <si>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</si>
  <si>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</si>
  <si>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</si>
  <si>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</si>
  <si>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</si>
  <si>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</si>
  <si>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</si>
  <si>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</si>
  <si>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</si>
  <si>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</si>
  <si>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</si>
  <si>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</si>
  <si>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</si>
  <si>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</si>
  <si>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</si>
  <si>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</si>
  <si>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</si>
  <si>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</si>
  <si>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</si>
  <si>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</si>
  <si>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</si>
  <si>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</si>
  <si>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Non modelling apporach vs revised</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</si>
  <si>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</si>
  <si>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</si>
  <si>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</si>
  <si>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</si>
  <si>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</si>
  <si>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</si>
  <si>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</si>
  <si>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</si>
  <si>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</si>
  <si>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</si>
  <si>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</si>
  <si>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</si>
  <si>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</si>
  <si>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</si>
  <si>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Subordinated debt and capital instrument other than equity (SA)</t>
  </si>
  <si>
    <t>Exposures secured by real estate (SA)</t>
  </si>
  <si>
    <t>Eligible purchased receivables (IRB)</t>
  </si>
  <si>
    <t>Defaulted exposures (SA)</t>
  </si>
  <si>
    <t xml:space="preserve">Total </t>
  </si>
  <si>
    <t>SA exposures</t>
  </si>
  <si>
    <t>Revised vs Current
(current SA exposures)</t>
  </si>
  <si>
    <t>Non modelling apporach vs revised
(current SA expsorures)</t>
  </si>
  <si>
    <t>Implict risk weight</t>
  </si>
  <si>
    <t>Output floors vs revised</t>
  </si>
  <si>
    <t>Exposures
 (post-CCF post-CRM)</t>
  </si>
  <si>
    <t>Default</t>
  </si>
  <si>
    <t>Differences in EAD</t>
  </si>
  <si>
    <t>Differences in RWA</t>
  </si>
  <si>
    <t>Output floor</t>
  </si>
  <si>
    <t>Differences in implict RW</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</si>
  <si>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</si>
  <si>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</si>
  <si>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</si>
  <si>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</si>
  <si>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Currency mistmach</t>
  </si>
  <si>
    <t>loan to company</t>
  </si>
  <si>
    <t>residential ADC loan</t>
  </si>
  <si>
    <t>Failed trades and Non-DVP transactions</t>
  </si>
  <si>
    <t>B) Data usage flags</t>
  </si>
  <si>
    <t>Use OpRisk data</t>
  </si>
  <si>
    <t>Use CVA data</t>
  </si>
  <si>
    <t>D) NSFR</t>
  </si>
  <si>
    <t xml:space="preserve"> IFRS 9 Stage 1 (only to be filled in by IFRS banks)</t>
  </si>
  <si>
    <t xml:space="preserve"> IFRS 9 Stage 2 (only to be filled in by IFRS banks)</t>
  </si>
  <si>
    <t xml:space="preserve"> IFRS 9 Stage 3 (only to be filled in by IFRS banks)</t>
  </si>
  <si>
    <t>Note: when estimating, it is assumed that: 
• ECL accounting frameworks are applied on the reporting date; and
• Estimation under ECL accounting frameworks is based on a best effort basis but it is better if forward looking information and macro-economic factors are considered.</t>
  </si>
  <si>
    <r>
      <t xml:space="preserve">Estimation of changes in accounting provisions caused by the move from the currently applicable accounting framework (eg IAS 39) to an ECL accounting framework (eg IFRS 9 and CECL). </t>
    </r>
    <r>
      <rPr>
        <b/>
        <sz val="10"/>
        <color rgb="FFC00000"/>
        <rFont val="Segoe UI"/>
        <family val="2"/>
      </rPr>
      <t>Input cells are conditional on the accounting standard entered on the General Info worksheet; therefore, this should be completed first.</t>
    </r>
  </si>
  <si>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</si>
  <si>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</si>
  <si>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C) Operational risk losses whole bank</t>
  </si>
  <si>
    <t>Loss events netting ≥ EUR 20,000</t>
  </si>
  <si>
    <t>Total amount of loss recoveries</t>
  </si>
  <si>
    <t xml:space="preserve">   of which: insurance recoveries</t>
  </si>
  <si>
    <t>Number of loss events contributing to total gross losses</t>
  </si>
  <si>
    <t>Number of loss events in the ten year window</t>
  </si>
  <si>
    <t>Total amount of net losses qualifying for exclusion (per supervisory approval)</t>
  </si>
  <si>
    <t>Total net losses after exclusion of qualifying losses</t>
  </si>
  <si>
    <t>Number of loss events qualifying for exclusion in the ten year window  (per supervisory approval)</t>
  </si>
  <si>
    <t xml:space="preserve">   of which: insurance recoveries </t>
  </si>
  <si>
    <t>Loss events netting ≥ EUR 100,000</t>
  </si>
  <si>
    <t>Interest, leases and dividend component (ILDC)</t>
  </si>
  <si>
    <t>Services  component (SC)</t>
  </si>
  <si>
    <t>Financial  Component (FC)</t>
  </si>
  <si>
    <t>Business Indicator (BI)</t>
  </si>
  <si>
    <t>BI Component (BIC)</t>
  </si>
  <si>
    <t>BI gross of excluded divested activities  (per supervisory approval)</t>
  </si>
  <si>
    <t>Reduction in BI due to excluded divested activities</t>
  </si>
  <si>
    <t>Loss Component (LC); based on average total losses:</t>
  </si>
  <si>
    <t xml:space="preserve"> ≥ EUR 20,000</t>
  </si>
  <si>
    <t xml:space="preserve"> ≥ EUR 100,000</t>
  </si>
  <si>
    <t>Internal Loss Multiplier (ILM):</t>
  </si>
  <si>
    <t xml:space="preserve"> based on average total losses  ≥ EUR 20,000</t>
  </si>
  <si>
    <t xml:space="preserve"> based on average total losses ≥ EUR 100,000</t>
  </si>
  <si>
    <t xml:space="preserve"> With ILM set to 1</t>
  </si>
  <si>
    <t>ILM = 1</t>
  </si>
  <si>
    <t>B) Definition of capital and provisioning</t>
  </si>
  <si>
    <t>1) Reporting discretion definition of capital</t>
  </si>
  <si>
    <t>2) Information on provisions</t>
  </si>
  <si>
    <t>D) National discretion items on standardised approach to credit risk</t>
  </si>
  <si>
    <t>F) National discretion items on output floor</t>
  </si>
  <si>
    <t>EUR 20,000</t>
  </si>
  <si>
    <t>EUR 100,000</t>
  </si>
  <si>
    <t>OpRisk loss threshold</t>
  </si>
  <si>
    <t>Operational risk loss threshold</t>
  </si>
  <si>
    <t>Loss threshold used in calculation</t>
  </si>
  <si>
    <t>E) Risk-weighted assets</t>
  </si>
  <si>
    <t>1) Current framework</t>
  </si>
  <si>
    <t>2) Final framework</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</si>
  <si>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</si>
  <si>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</si>
  <si>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</si>
  <si>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</si>
  <si>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</si>
  <si>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</si>
  <si>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</si>
  <si>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</si>
  <si>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33−35</t>
  </si>
  <si>
    <t>ii. Amount of the cash initial margin that is off the bank’s balance sheet but continues to create an off-balance sheet exposure of the bank</t>
  </si>
  <si>
    <t>1) General</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</si>
  <si>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</si>
  <si>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</si>
  <si>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</si>
  <si>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</si>
  <si>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</si>
  <si>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</si>
  <si>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</si>
  <si>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</si>
  <si>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</si>
  <si>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</si>
  <si>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</si>
  <si>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</si>
  <si>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</si>
  <si>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</si>
  <si>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</si>
  <si>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</si>
  <si>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</si>
  <si>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</si>
  <si>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</si>
  <si>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</si>
  <si>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</si>
  <si>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</si>
  <si>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</si>
  <si>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</si>
  <si>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</si>
  <si>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</si>
  <si>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</si>
  <si>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</si>
  <si>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</si>
  <si>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</si>
  <si>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</si>
  <si>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</si>
  <si>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</si>
  <si>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</si>
  <si>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</si>
  <si>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</si>
  <si>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</si>
  <si>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</si>
  <si>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</si>
  <si>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</si>
  <si>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</si>
  <si>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</si>
  <si>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</si>
  <si>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</si>
  <si>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</si>
  <si>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</si>
  <si>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</si>
  <si>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</si>
  <si>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</si>
  <si>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</si>
  <si>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</si>
  <si>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</si>
  <si>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</si>
  <si>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</si>
  <si>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</si>
  <si>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</si>
  <si>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</si>
  <si>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</si>
  <si>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</si>
  <si>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</si>
  <si>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</si>
  <si>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</si>
  <si>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</si>
  <si>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</si>
  <si>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</si>
  <si>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</si>
  <si>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</si>
  <si>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</si>
  <si>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</si>
  <si>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3) Regulatory adjustments related to the asset side</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</si>
  <si>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</si>
  <si>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</si>
  <si>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</si>
  <si>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</si>
  <si>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</si>
  <si>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</si>
  <si>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B) Memo item: Equity exposures under the current treatment</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</si>
  <si>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</si>
  <si>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</si>
  <si>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</si>
  <si>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</si>
  <si>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</si>
  <si>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</si>
  <si>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</si>
  <si>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</si>
  <si>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</si>
  <si>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</si>
  <si>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</si>
  <si>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</si>
  <si>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</si>
  <si>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</si>
  <si>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</si>
  <si>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</si>
  <si>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</si>
  <si>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</si>
  <si>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</si>
  <si>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</si>
  <si>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</si>
  <si>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</si>
  <si>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A) Securitisation exposures</t>
  </si>
  <si>
    <t>B) Bank role</t>
  </si>
  <si>
    <t>Other retail (IRB); of which:</t>
  </si>
  <si>
    <t>SMEs treated as retail (IRB)</t>
  </si>
  <si>
    <t>E) Credit risk worksheets</t>
  </si>
  <si>
    <t>3) Securitisations</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</si>
  <si>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</si>
  <si>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</si>
  <si>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</si>
  <si>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</si>
  <si>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</si>
  <si>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</si>
  <si>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</si>
  <si>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</si>
  <si>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</si>
  <si>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</si>
  <si>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1) Total</t>
  </si>
  <si>
    <t>Total credit risk</t>
  </si>
  <si>
    <t>Non-modelling approaches</t>
  </si>
  <si>
    <t>B) All risk types</t>
  </si>
  <si>
    <t>Risk type</t>
  </si>
  <si>
    <t>C) RWA effects from Basel III definition of capital and other national phase-in arrangements</t>
  </si>
  <si>
    <t>D) Total risk-weighted assets and capital ratios</t>
  </si>
  <si>
    <t>Floor impact</t>
  </si>
  <si>
    <t>RWA current</t>
  </si>
  <si>
    <t>RWA revised</t>
  </si>
  <si>
    <t>Final Basel III</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</si>
  <si>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</si>
  <si>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</si>
  <si>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</si>
  <si>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</si>
  <si>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</si>
  <si>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</si>
  <si>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CVA capital charge (risk-weighted asset equivalent)</t>
  </si>
  <si>
    <t>IRB exposures which remain subject to IRB</t>
  </si>
  <si>
    <t>3) Credit risk requirements: IRB exposures remaining on IRB</t>
  </si>
  <si>
    <t>2) Standardised approach exposures remaining on standardised approach</t>
  </si>
  <si>
    <t>Surplus</t>
  </si>
  <si>
    <t>internal stress tests</t>
  </si>
  <si>
    <t>specific lending types</t>
  </si>
  <si>
    <t>all lending types</t>
  </si>
  <si>
    <t>specific funding types</t>
  </si>
  <si>
    <t>all funding types</t>
  </si>
  <si>
    <t>specific business lines</t>
  </si>
  <si>
    <t>all business lines</t>
  </si>
  <si>
    <t>specific products</t>
  </si>
  <si>
    <t>all products</t>
  </si>
  <si>
    <t>specific risk metrics</t>
  </si>
  <si>
    <t>all risk metrics</t>
  </si>
  <si>
    <t>Weekly</t>
  </si>
  <si>
    <t>Monthly</t>
  </si>
  <si>
    <t>Annually</t>
  </si>
  <si>
    <t>Less than once a year</t>
  </si>
  <si>
    <t>Survey question 28</t>
  </si>
  <si>
    <t>it is unclear</t>
  </si>
  <si>
    <t>the options provided in the answer do not reflect my circumstances</t>
  </si>
  <si>
    <t>both</t>
  </si>
  <si>
    <t>Survey question 26</t>
  </si>
  <si>
    <t>total loss-absorbing capacity requirement</t>
  </si>
  <si>
    <t>net stable funding ratio  requirement</t>
  </si>
  <si>
    <t>liquidity coverage ratio requirement</t>
  </si>
  <si>
    <t>target leverage  ratio requirement</t>
  </si>
  <si>
    <t>target Tier 1 capital requirement</t>
  </si>
  <si>
    <t>Survey question 15</t>
  </si>
  <si>
    <t>Survey questions 8, 11, 12 and 16</t>
  </si>
  <si>
    <t>Survey question 1b</t>
  </si>
  <si>
    <t>Survey question 18b</t>
  </si>
  <si>
    <t>bottom-up stress tests (Pillar 2  stress tests, SREP process)</t>
  </si>
  <si>
    <t>top-down stress tests (eg EBA or  CCAR)</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</si>
  <si>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</si>
  <si>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</si>
  <si>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</si>
  <si>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</si>
  <si>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</si>
  <si>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</si>
  <si>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</si>
  <si>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</si>
  <si>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</si>
  <si>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</si>
  <si>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</si>
  <si>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</si>
  <si>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</si>
  <si>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</si>
  <si>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</si>
  <si>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</si>
  <si>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</si>
  <si>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</si>
  <si>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</si>
  <si>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</si>
  <si>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</si>
  <si>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</si>
  <si>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</si>
  <si>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</si>
  <si>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</si>
  <si>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</si>
  <si>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</si>
  <si>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PSEs treated as sovereigns as per paragraph 9</t>
  </si>
  <si>
    <t>Exposures to other PSEs</t>
  </si>
  <si>
    <t>Exposures to MDBs</t>
  </si>
  <si>
    <t>SCRA (short term)</t>
  </si>
  <si>
    <t>SCRA (long term); of which:</t>
  </si>
  <si>
    <t>SCRA (short term); of which:</t>
  </si>
  <si>
    <t>Grade A (30% rw)</t>
  </si>
  <si>
    <t>Grade A (40% rw)</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</si>
  <si>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</si>
  <si>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</si>
  <si>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</si>
  <si>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</si>
  <si>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</si>
  <si>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</si>
  <si>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</si>
  <si>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</si>
  <si>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</si>
  <si>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</si>
  <si>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</si>
  <si>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</si>
  <si>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</si>
  <si>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E) National discretion items on operational risk</t>
  </si>
  <si>
    <t>A) Exposures currently subject to the standardised approach for credit risk (including counterparty credit risk)</t>
  </si>
  <si>
    <t>A) Credit risk requirements (including counterparty credit risk and non-trading credit risk)</t>
  </si>
  <si>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</si>
  <si>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</si>
  <si>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</si>
  <si>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</si>
  <si>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</si>
  <si>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revised: 41</t>
  </si>
  <si>
    <t>revised: 43</t>
  </si>
  <si>
    <t>revised: 29</t>
  </si>
  <si>
    <t>revised: 22</t>
  </si>
  <si>
    <t>revised: 30</t>
  </si>
  <si>
    <t>revised: 31</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</si>
  <si>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</si>
  <si>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</si>
  <si>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</si>
  <si>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</si>
  <si>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</si>
  <si>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</si>
  <si>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</si>
  <si>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revised: Annex 14</t>
  </si>
  <si>
    <t>revised: Annex 13</t>
  </si>
  <si>
    <t>revised: Annex 12</t>
  </si>
  <si>
    <t>revised: Annex 10 and 11</t>
  </si>
  <si>
    <t>revised: Annex 9</t>
  </si>
  <si>
    <t>revised: Annex 16</t>
  </si>
  <si>
    <t>revised: 59</t>
  </si>
  <si>
    <t>Off-balance sheet items under the revised LR framework</t>
  </si>
  <si>
    <t>Credit derivatives (protection sold); of which:</t>
  </si>
  <si>
    <t>Capped notional amount (same reference name, non-exempted)</t>
  </si>
  <si>
    <t>Credit derivatives</t>
  </si>
  <si>
    <t>F) Alternative methods for derivative exposures</t>
  </si>
  <si>
    <t>I) Trade vs settlement date accounting</t>
  </si>
  <si>
    <t>Para ref</t>
  </si>
  <si>
    <t>LR framework: 39</t>
  </si>
  <si>
    <t>Basel III: 71–72</t>
  </si>
  <si>
    <t>Basel III: 718cxii</t>
  </si>
  <si>
    <t>On-balance sheet specific provisions and valuation adjustments under the 2014 LR framework</t>
  </si>
  <si>
    <t>Reported unsettled financial asset purchases as OBS items with a 100% CCF under the 2014 LR framework?</t>
  </si>
  <si>
    <t>Check: gross value ≥ exposure value ≥ net value</t>
  </si>
  <si>
    <t>Yes (other frequency; please specify in column to the right)</t>
  </si>
  <si>
    <t>C) Leverage ratio worksheet</t>
  </si>
  <si>
    <t>H</t>
  </si>
  <si>
    <t>B) Capital and TLAC</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</si>
  <si>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</si>
  <si>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</si>
  <si>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</si>
  <si>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</si>
  <si>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</si>
  <si>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1 to 50 basis points</t>
  </si>
  <si>
    <t>Survey questions 1c, 2</t>
  </si>
  <si>
    <t>other (please provide brief example below)</t>
  </si>
  <si>
    <t>other (please provide brief explanation below)</t>
  </si>
  <si>
    <t>1) Current securitisation requirements (full portfolio)</t>
  </si>
  <si>
    <t>2) Information on approaches</t>
  </si>
  <si>
    <t>3) EU: Information on deductions</t>
  </si>
  <si>
    <t>Check: total RWA should not be higher than total reported in panel A1</t>
  </si>
  <si>
    <t>4) Credit risk requirements: IRB exposures moving to the standardised approach</t>
  </si>
  <si>
    <t>Daily</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</si>
  <si>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</si>
  <si>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</si>
  <si>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</si>
  <si>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</si>
  <si>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</si>
  <si>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</si>
  <si>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</si>
  <si>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</si>
  <si>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</si>
  <si>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A3</t>
  </si>
  <si>
    <t>Check: deductions reported in panel A3 less or equal than deductions reported in the Memo box</t>
  </si>
  <si>
    <t>Check: "Total" panel A2 = "Total" panel B</t>
  </si>
  <si>
    <t>Check: "Deductions" in panel A3 = "Deductions" panel B</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</si>
  <si>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</si>
  <si>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</si>
  <si>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</si>
  <si>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Revised framework</t>
  </si>
  <si>
    <t>Final: internal models replaced by SA-CCR or CA(SH)</t>
  </si>
  <si>
    <t>IMA</t>
  </si>
  <si>
    <t>Cannot yet be assigned</t>
  </si>
  <si>
    <t>Standardised approach; based on average total losses:</t>
  </si>
  <si>
    <t>D) Standardised approach component calculations</t>
  </si>
  <si>
    <t>RWA for the standardised approach</t>
  </si>
  <si>
    <t>Associated with entities affiliated with the bank outside the scope of regulatory consolidation for which the bank acts as a clearing member</t>
  </si>
  <si>
    <t>Cash pooling transactions that meet the criteria of paragraph 31</t>
  </si>
  <si>
    <t>revised: 26</t>
  </si>
  <si>
    <t>Total central bank reserves; of which:</t>
  </si>
  <si>
    <t>Central bank reserves eligible for deduction from revised LR exposure measure</t>
  </si>
  <si>
    <t>revised: Annex 3</t>
  </si>
  <si>
    <t>revised: 44-49</t>
  </si>
  <si>
    <t>Exempted legs associated with client-cleared trades or the provision of clearing services in a multi-level client services structure</t>
  </si>
  <si>
    <t>Capped notional amount (meeting all criteria of para 45 of the revised LR framework, non-exempted)</t>
  </si>
  <si>
    <t>SA-CCR framework para ref</t>
  </si>
  <si>
    <t>G) Memo items related to initial margin for centrally cleared derivative transactions under the 2014 LR framework</t>
  </si>
  <si>
    <t>a. Initial margin in the form of securities that a bank includes in its total Basel III leverage ratio exposure measure under the 2014 LR framework</t>
  </si>
  <si>
    <t>b. Initial margin in the form of cash that a bank includes in its total Basel III leverage ratio exposure measure under the 2014 LR framework</t>
  </si>
  <si>
    <t>Initial margin that a bank includes in its total Basel III leverage ratio exposure measure under the 2014 LR framework</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</si>
  <si>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</si>
  <si>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</si>
  <si>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</si>
  <si>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</si>
  <si>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</si>
  <si>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c) Credit risk mitigation</t>
  </si>
  <si>
    <t>Final: All approaches (SA-CCR, CA(SA), IMM, Repo-VaR)</t>
  </si>
  <si>
    <t>Of which:
derivatives only</t>
  </si>
  <si>
    <t>Total; of which:
derivatives only</t>
  </si>
  <si>
    <t>Not used</t>
  </si>
  <si>
    <t>SA-CVA</t>
  </si>
  <si>
    <t>Total amount of net losses</t>
  </si>
  <si>
    <t>Net adjustments to gross income</t>
  </si>
  <si>
    <t>Deduction for shortfall of provisions to expected losses (gross of any tax adjustment)</t>
  </si>
  <si>
    <t>Check: D68 = DefCap D9+D11 &amp; D69=DefCap D11</t>
  </si>
  <si>
    <t>On-balance sheet exposures post-CRM</t>
  </si>
  <si>
    <t>Empty cells in panel B</t>
  </si>
  <si>
    <t>Loan splitting approach</t>
  </si>
  <si>
    <t xml:space="preserve">The flag in the "Supervisory information" worksheet is set to </t>
  </si>
  <si>
    <t>Empty cells in panel A3</t>
  </si>
  <si>
    <t>the overall consolidated balance sheet</t>
  </si>
  <si>
    <t>Quarterly</t>
  </si>
  <si>
    <t>Semi-annually</t>
  </si>
  <si>
    <t>Netting sets
(NS)</t>
  </si>
  <si>
    <t xml:space="preserve">NS market value </t>
  </si>
  <si>
    <t>Received in the form of cash</t>
  </si>
  <si>
    <t>Level 1 rehypothecable securities received</t>
  </si>
  <si>
    <t>VM posted in the form of cash</t>
  </si>
  <si>
    <t>VM posted in the form of securities</t>
  </si>
  <si>
    <t>Meeting conditions as specified in paragraph 25 of the Basel III leverage ratio framework?</t>
  </si>
  <si>
    <t>Positive</t>
  </si>
  <si>
    <t>Negative</t>
  </si>
  <si>
    <t>"Unmargined" NSs</t>
  </si>
  <si>
    <t>Check versus NSFR (+/-) 10%</t>
  </si>
  <si>
    <t>Absolute net 30-day collateral flow realised during the preceding 24 months</t>
  </si>
  <si>
    <t>Average</t>
  </si>
  <si>
    <t>Smallest</t>
  </si>
  <si>
    <t>25th percentile</t>
  </si>
  <si>
    <t>75th percentile</t>
  </si>
  <si>
    <t>Largest</t>
  </si>
  <si>
    <t>Increased liquidity needs-related market valuation changes on derivative or other transactions</t>
  </si>
  <si>
    <t>Up to 1 notch downgrade</t>
  </si>
  <si>
    <t>2 notches</t>
  </si>
  <si>
    <t>3 notches</t>
  </si>
  <si>
    <t>4 notches</t>
  </si>
  <si>
    <t>5 notches</t>
  </si>
  <si>
    <t>Increased liquidity needs related to downgrade triggers in derivatives and other financing transactions</t>
  </si>
  <si>
    <r>
      <rPr>
        <b/>
        <sz val="10"/>
        <rFont val="Segoe UI"/>
        <family val="2"/>
      </rPr>
      <t>Fully margined NSs</t>
    </r>
    <r>
      <rPr>
        <sz val="10"/>
        <rFont val="Segoe UI"/>
        <family val="2"/>
      </rPr>
      <t xml:space="preserve"> (ie variation margin received/posted "matches" or is higher than the market value of the corresponding derivative assets/liabilities)</t>
    </r>
  </si>
  <si>
    <r>
      <rPr>
        <b/>
        <sz val="10"/>
        <rFont val="Segoe UI"/>
        <family val="2"/>
      </rPr>
      <t>Partially margined NSs</t>
    </r>
    <r>
      <rPr>
        <sz val="10"/>
        <rFont val="Segoe UI"/>
        <family val="2"/>
      </rPr>
      <t xml:space="preserve"> (ie variation margin received/posted is lower than the market value of the corresponding derivative assets/liabilities)</t>
    </r>
  </si>
  <si>
    <r>
      <rPr>
        <sz val="10"/>
        <rFont val="Segoe UI"/>
        <family val="2"/>
      </rPr>
      <t xml:space="preserve">No, </t>
    </r>
    <r>
      <rPr>
        <b/>
        <sz val="10"/>
        <rFont val="Segoe UI"/>
        <family val="2"/>
      </rPr>
      <t>non-segregated</t>
    </r>
  </si>
  <si>
    <r>
      <rPr>
        <sz val="10"/>
        <rFont val="Segoe UI"/>
        <family val="2"/>
      </rPr>
      <t>All other</t>
    </r>
    <r>
      <rPr>
        <b/>
        <sz val="10"/>
        <rFont val="Segoe UI"/>
        <family val="2"/>
      </rPr>
      <t xml:space="preserve"> cash and securities </t>
    </r>
    <r>
      <rPr>
        <sz val="10"/>
        <rFont val="Segoe UI"/>
        <family val="2"/>
      </rPr>
      <t>received</t>
    </r>
  </si>
  <si>
    <t>Variation margin posted, 
of which:</t>
  </si>
  <si>
    <t>F) Breakdown of gross derivative assets and liabilities, margin posted and received</t>
  </si>
  <si>
    <t>G) Additional data on outflows linked to derivative activities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</si>
  <si>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</si>
  <si>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E) For completion only by banks with assets encumbered for exceptional central bank liquidity operations and where the supervisor and central bank have agreed to a reduced RSF factor</t>
  </si>
  <si>
    <t>CCR and CVA</t>
  </si>
  <si>
    <t>1) Size of the derivatives business</t>
  </si>
  <si>
    <t>2) Capital requirement under the current framework</t>
  </si>
  <si>
    <t>a) Capital requirement under the reduced BA-CVA approach</t>
  </si>
  <si>
    <t>b) Capital requirement under the full BA-CVA approach</t>
  </si>
  <si>
    <t>c) Capital requirement under the SA-CVA approach</t>
  </si>
  <si>
    <t>c1) Capital requirement for netting sets under the SA-CVA approach</t>
  </si>
  <si>
    <t>d) Capital requirement for counterparty credit risk</t>
  </si>
  <si>
    <t>e) Overall capital requirement for CVA</t>
  </si>
  <si>
    <t>Use CCR data</t>
  </si>
  <si>
    <t>Repo-VaR</t>
  </si>
  <si>
    <t>Collateral Comprehensive Appraoch with own estimates of haircuts (CA(OE))</t>
  </si>
  <si>
    <t>Collateral Comprehensive Appraoch with supervisory haircuts (CA(SH))</t>
  </si>
  <si>
    <t>3) Approaches for CVA</t>
  </si>
  <si>
    <t>Advanced CVA</t>
  </si>
  <si>
    <t>Standardised CVA</t>
  </si>
  <si>
    <t>Reduced BA-CVA</t>
  </si>
  <si>
    <t>Full BA-CVA</t>
  </si>
  <si>
    <r>
      <t xml:space="preserve">a) General, under the </t>
    </r>
    <r>
      <rPr>
        <b/>
        <sz val="13"/>
        <color rgb="FFC00000"/>
        <rFont val="Segoe UI"/>
        <family val="2"/>
      </rPr>
      <t>current</t>
    </r>
    <r>
      <rPr>
        <b/>
        <sz val="13"/>
        <rFont val="Segoe UI"/>
        <family val="2"/>
      </rPr>
      <t xml:space="preserve"> framework</t>
    </r>
  </si>
  <si>
    <t>2) Approaches for credit risk</t>
  </si>
  <si>
    <t>F) CCR and CVA</t>
  </si>
  <si>
    <t>H) OpRisk worksheet</t>
  </si>
  <si>
    <t>I) Sovereign exposures worksheet</t>
  </si>
  <si>
    <t>US-GAAP ECL framework</t>
  </si>
  <si>
    <t xml:space="preserve">Adjusted under US-GAAP ECL framework </t>
  </si>
  <si>
    <t>Amounts applying the revised framework</t>
  </si>
  <si>
    <t>Country is already applying revised securitisation framework</t>
  </si>
  <si>
    <t>Has the bank implemented the revised securitisation framework?</t>
  </si>
  <si>
    <t>4) Securitisation</t>
  </si>
  <si>
    <t>5) Approaches for market risk</t>
  </si>
  <si>
    <t>6) Accounting information</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</si>
  <si>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</si>
  <si>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</si>
  <si>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</si>
  <si>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</si>
  <si>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</si>
  <si>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</si>
  <si>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</si>
  <si>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</si>
  <si>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</si>
  <si>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</si>
  <si>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</si>
  <si>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</si>
  <si>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</si>
  <si>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</si>
  <si>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</si>
  <si>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</si>
  <si>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</si>
  <si>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2017 framework</t>
  </si>
  <si>
    <t>CCR exposures evaluated under previous non-internal method (CEM, SM, OEM) (if applicable)</t>
  </si>
  <si>
    <t>Memo box: current approaches to credit risk</t>
  </si>
  <si>
    <t>2) Memo item: Equity exposures under the current treatment</t>
  </si>
  <si>
    <r>
      <t xml:space="preserve">Year </t>
    </r>
    <r>
      <rPr>
        <sz val="10"/>
        <rFont val="Segoe UI"/>
        <family val="2"/>
      </rPr>
      <t>(adjust year of latest financial year-end if different from calendar year)</t>
    </r>
  </si>
  <si>
    <t>Use credit risk (IRB) data</t>
  </si>
  <si>
    <t>Use credit risk (SA) data</t>
  </si>
  <si>
    <t>2) Credit risk (IRB)</t>
  </si>
  <si>
    <t>1) Credit risk (SA)</t>
  </si>
  <si>
    <t>Approaches used for calculating derivative exposures</t>
  </si>
  <si>
    <t>Approaches used for calculating SFT exposures</t>
  </si>
  <si>
    <t>Memo box: securitisation</t>
  </si>
  <si>
    <t>Credit risk (IRB)</t>
  </si>
  <si>
    <t>Credit risk (SA)</t>
  </si>
  <si>
    <t>PSEs treated as sovereigns as per paragraph 12</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</si>
  <si>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</si>
  <si>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</si>
  <si>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</si>
  <si>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</si>
  <si>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</si>
  <si>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</si>
  <si>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</si>
  <si>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</si>
  <si>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Check: Col C Total not calculated due to missing flags in General Info rows 37 and 38</t>
  </si>
  <si>
    <t>Check: Col C will be ignored if flags on General Info rows 37 and 38 are set to "No", respectively</t>
  </si>
  <si>
    <t>Check: Col D will be ignored if flags on General Info rows 37 and 38 are set to "No", respectively</t>
  </si>
  <si>
    <t>Check: Col D Total not calculated due to missing flags in General Info rows 37 and 38</t>
  </si>
  <si>
    <t>Software assets</t>
  </si>
  <si>
    <t>A) Valuation, regulatory impact and planned investment</t>
  </si>
  <si>
    <t>1) Current valuation</t>
  </si>
  <si>
    <t>Categories of investments in software</t>
  </si>
  <si>
    <t>Accumulated amortisation</t>
  </si>
  <si>
    <t>Accumulated impairment</t>
  </si>
  <si>
    <t>Net book value</t>
  </si>
  <si>
    <t>Associated deferred tax liabilities</t>
  </si>
  <si>
    <t>Value in recovery plan</t>
  </si>
  <si>
    <t>Software developed internally, of which</t>
  </si>
  <si>
    <t>Regulatory compliance; risk management; cybersecurity</t>
  </si>
  <si>
    <t>Core banking and trading software; digitalisation of processes</t>
  </si>
  <si>
    <t xml:space="preserve">Software developed to be sold </t>
  </si>
  <si>
    <t xml:space="preserve">Other </t>
  </si>
  <si>
    <t>Purchased software, of which:</t>
  </si>
  <si>
    <t>Lease payments related to software held under operating lease agreements</t>
  </si>
  <si>
    <t>Total future minimum lease payments related to software held under operating lease agreements</t>
  </si>
  <si>
    <t>Gross book value</t>
  </si>
  <si>
    <t>Check: of which items not more than total</t>
  </si>
  <si>
    <t>Deduction</t>
  </si>
  <si>
    <t>Reporting date</t>
  </si>
  <si>
    <t>2) Current regulatory treatment</t>
  </si>
  <si>
    <t>3) Past and planned investments in software</t>
  </si>
  <si>
    <t>Total investments in software expected in the next three years</t>
  </si>
  <si>
    <t>Gross book value, as at</t>
  </si>
  <si>
    <t>end-2017</t>
  </si>
  <si>
    <t>end-2016</t>
  </si>
  <si>
    <t>end-2015</t>
  </si>
  <si>
    <t>B) Software amortisation</t>
  </si>
  <si>
    <t>Gross value</t>
  </si>
  <si>
    <t>Years in use</t>
  </si>
  <si>
    <t>Amortisation periods (in years)</t>
  </si>
  <si>
    <t>Fully amortised software</t>
  </si>
  <si>
    <t>Software currently in use</t>
  </si>
  <si>
    <t>Historical data</t>
  </si>
  <si>
    <t>Maximum</t>
  </si>
  <si>
    <t>Minimum</t>
  </si>
  <si>
    <t>C) Software transactions with third parties</t>
  </si>
  <si>
    <t>Sold software</t>
  </si>
  <si>
    <t>Leased software</t>
  </si>
  <si>
    <t>Merger, acquisition or resolution</t>
  </si>
  <si>
    <t>Gross value of the software asset sold</t>
  </si>
  <si>
    <t>Net book value of the software asset sold</t>
  </si>
  <si>
    <t>Transaction amount</t>
  </si>
  <si>
    <t>Type of third party</t>
  </si>
  <si>
    <t>Gross value  of the leased software</t>
  </si>
  <si>
    <t>Net book value of the leased software</t>
  </si>
  <si>
    <t>Revenue linked to the transaction</t>
  </si>
  <si>
    <t>Value of the software asset as assessed by the third party</t>
  </si>
  <si>
    <t>Annual</t>
  </si>
  <si>
    <t>Use leverage ratio additional data</t>
  </si>
  <si>
    <r>
      <t xml:space="preserve">Transitional regulatory adjustments to CET1 due to the introduction of ECL provisioning, reflecting the accounting treatment </t>
    </r>
    <r>
      <rPr>
        <b/>
        <sz val="10"/>
        <rFont val="Segoe UI"/>
        <family val="2"/>
      </rPr>
      <t>at the reporting date</t>
    </r>
  </si>
  <si>
    <r>
      <t xml:space="preserve">Amounts should be net of specific provisions and valuations adjustments. </t>
    </r>
    <r>
      <rPr>
        <b/>
        <sz val="10"/>
        <rFont val="Segoe UI"/>
        <family val="2"/>
      </rPr>
      <t>All data are as at the reporting date.</t>
    </r>
  </si>
  <si>
    <t>Exposure</t>
  </si>
  <si>
    <t>C) Adjusted notional exposures for written credit derivatives</t>
  </si>
  <si>
    <t>D) Additional information</t>
  </si>
  <si>
    <t>E) Memo: calculation of revised leverage ratio</t>
  </si>
  <si>
    <t>F) Business model categorisation under the 2014 LR framework</t>
  </si>
  <si>
    <t>Software: type of third party</t>
  </si>
  <si>
    <t>Bank</t>
  </si>
  <si>
    <t>Insurance company</t>
  </si>
  <si>
    <t>Other financial sector entity</t>
  </si>
  <si>
    <t>Other third party</t>
  </si>
  <si>
    <t xml:space="preserve">H) Breakdown of residential mortgages with a residual maturity of more than 1 year </t>
  </si>
  <si>
    <t>Residential mortgages subject to the standardised approach for credit risk</t>
  </si>
  <si>
    <t>Residential mortgages subject to the IRB approach for credit risk (to be classified as if the standardised approach for credit risk would have to be used)</t>
  </si>
  <si>
    <t>of which: residential mortgages that would qualify for the 35% or lower risk weight under the Basel II standardised approach for credit risk</t>
  </si>
  <si>
    <t>Encumbered with remaining period of encumbrance &lt; 1 year</t>
  </si>
  <si>
    <t>Residential mortgages; of which:</t>
  </si>
  <si>
    <t>50% &lt; LTV ≤ 60%</t>
  </si>
  <si>
    <t>80% &lt; LTV ≤ 90%</t>
  </si>
  <si>
    <t>90% &lt; LTV ≤ 100%</t>
  </si>
  <si>
    <t>exposures &gt; 55% of property value; of which:</t>
  </si>
  <si>
    <t>risk weight of counterparty &lt; 35%</t>
  </si>
  <si>
    <t>risk weight of counterparty &gt; 35%</t>
  </si>
  <si>
    <t>requirements not met</t>
  </si>
  <si>
    <t>A) Exposures subject to counterparty credit risk</t>
  </si>
  <si>
    <t>B) Credit valuation adjustments</t>
  </si>
  <si>
    <t>3) Capital requirement under the final Basel III framework</t>
  </si>
  <si>
    <t>Memo box: approaches to counterparty credit risk</t>
  </si>
  <si>
    <t>Other internal models (CA(OE), RepoVaR); of which:</t>
  </si>
  <si>
    <t>Non-internal models methods (SA-CCR/CEM/SM, CA(SH)); of which:</t>
  </si>
  <si>
    <t>G) TB worksheet</t>
  </si>
  <si>
    <t>Crypto assets</t>
  </si>
  <si>
    <t>Use crypto assets data</t>
  </si>
  <si>
    <t>Use software assets data</t>
  </si>
  <si>
    <t>A) Credit risk/market risk exposures and RWA as at the reporting date</t>
  </si>
  <si>
    <t>Owning crypto-assets directly</t>
  </si>
  <si>
    <t>Owning products with underlying crypto-assets (eg taking a long position on an exchange-traded fund)</t>
  </si>
  <si>
    <t>Lending to individuals to allow them to invest in crypto-assets</t>
  </si>
  <si>
    <t>Lending to corporates to allow them to invest in crypto-assets</t>
  </si>
  <si>
    <t>Lending to financial institutions to allow them to invest in crypto-assets</t>
  </si>
  <si>
    <t>Lending and taking crypto-assets collateral</t>
  </si>
  <si>
    <t>Proprietary trading of crypto-assets / derivatives on crypto-assets</t>
  </si>
  <si>
    <t>Trading (on clients account) of crypto-assets / derivatives on crypto-assets</t>
  </si>
  <si>
    <t>Clearing of futures on crypto-assets</t>
  </si>
  <si>
    <t>Clearing of other derivatives on crypto-assets</t>
  </si>
  <si>
    <t>Underwriting initial coin offerings</t>
  </si>
  <si>
    <t xml:space="preserve">Providing custody / wallet services for crypto-assets </t>
  </si>
  <si>
    <t>Securities financing transactions involving crypto-assets</t>
  </si>
  <si>
    <t>Transactions that involve exchanging virtual currency for real currency</t>
  </si>
  <si>
    <t>Exposures included in investment portfolios managed by the bank but not reported on the bank’s balance sheet</t>
  </si>
  <si>
    <t>Provision of insurance against the theft and/or loss of crypto-assets</t>
  </si>
  <si>
    <t>Use of crypto-assets for internal or inter-bank operational processes</t>
  </si>
  <si>
    <t>Do you conduct this activity?</t>
  </si>
  <si>
    <t>Credit risk framework (excluding counterparty credit risk)</t>
  </si>
  <si>
    <t>Counterparty credit risk</t>
  </si>
  <si>
    <t>Market risk framework</t>
  </si>
  <si>
    <t>Gross long position</t>
  </si>
  <si>
    <t>Gross short position</t>
  </si>
  <si>
    <t>Prudential treatment</t>
  </si>
  <si>
    <r>
      <t xml:space="preserve">B) Liquidity risk </t>
    </r>
    <r>
      <rPr>
        <b/>
        <sz val="13"/>
        <rFont val="Arial"/>
        <family val="2"/>
      </rPr>
      <t>‒</t>
    </r>
    <r>
      <rPr>
        <b/>
        <sz val="13"/>
        <rFont val="Segoe UI"/>
        <family val="2"/>
      </rPr>
      <t xml:space="preserve"> LCR (HQLA) and NSFR at the reporting date</t>
    </r>
  </si>
  <si>
    <t>1) Liabilities</t>
  </si>
  <si>
    <t>2) Assets</t>
  </si>
  <si>
    <t>Crypto-asset liabilities</t>
  </si>
  <si>
    <t>C) Types of assets classified as crypto-assets for A) and B)</t>
  </si>
  <si>
    <t>Accounting classification</t>
  </si>
  <si>
    <t>Asset type</t>
  </si>
  <si>
    <t>NSFR ASF factor applied</t>
  </si>
  <si>
    <t>LCR runoff rate applied</t>
  </si>
  <si>
    <t>LCR cash inflows rate applied</t>
  </si>
  <si>
    <t>NSFR RSF factor applied</t>
  </si>
  <si>
    <t>Amount (post-haircut)</t>
  </si>
  <si>
    <t>Crypto-assets owned directed and treated as Level 1 HQLA</t>
  </si>
  <si>
    <t>Crypto-assets owned directed and treated as Level 2A HQLA</t>
  </si>
  <si>
    <t>Crypto-assets owned directed and treated as Level 2B HQLA</t>
  </si>
  <si>
    <t>Do you treat crypto-assets as HQLA under LCR?</t>
  </si>
  <si>
    <t>Check: panels 3a and 3b should not both be filled in</t>
  </si>
  <si>
    <t>Check: panel 3a should not be filled in if panel 3c1 is filled in</t>
  </si>
  <si>
    <t>Check: panel 3b should not be filled in if panel 3c1 is filled in</t>
  </si>
  <si>
    <t>Check: panels 3c2 and 3c3 should not both be filled in</t>
  </si>
  <si>
    <t>c2) Capital requirements for netting sets carved out that use the reduced BA-CVA approach</t>
  </si>
  <si>
    <t>c3) Capital requirement for netting sets carved out that use the full BA-CVA approach</t>
  </si>
  <si>
    <t>c4) Capital requirements of SA-CVA netting sets only re-calculated under BA-CVA</t>
  </si>
  <si>
    <t>Check: K_reduced and K_hedged in panel 3b should be larger than 0 and not equal</t>
  </si>
  <si>
    <t>B2</t>
  </si>
  <si>
    <t>B3a</t>
  </si>
  <si>
    <t>B3b</t>
  </si>
  <si>
    <t>B3c2</t>
  </si>
  <si>
    <t>B3c4</t>
  </si>
  <si>
    <t>B 1</t>
  </si>
  <si>
    <t>SEC-ERBA</t>
  </si>
  <si>
    <r>
      <t xml:space="preserve">B) 1) Current market risk capital requirement (assuming </t>
    </r>
    <r>
      <rPr>
        <sz val="10"/>
        <color rgb="FFAA322F"/>
        <rFont val="Segoe UI"/>
        <family val="2"/>
      </rPr>
      <t>current</t>
    </r>
    <r>
      <rPr>
        <sz val="10"/>
        <rFont val="Segoe UI"/>
        <family val="2"/>
      </rPr>
      <t xml:space="preserve"> model approval status)</t>
    </r>
  </si>
  <si>
    <r>
      <t xml:space="preserve">B) 2) FRTB market risk capital requirement (assuming </t>
    </r>
    <r>
      <rPr>
        <sz val="10"/>
        <color rgb="FFAA322F"/>
        <rFont val="Segoe UI"/>
        <family val="2"/>
      </rPr>
      <t>current</t>
    </r>
    <r>
      <rPr>
        <sz val="10"/>
        <rFont val="Segoe UI"/>
        <family val="2"/>
      </rPr>
      <t xml:space="preserve"> model approval status)</t>
    </r>
  </si>
  <si>
    <t>FRTB market risk capital requirement (assuming SA for the global portfolio)</t>
  </si>
  <si>
    <r>
      <t xml:space="preserve">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</si>
  <si>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</si>
  <si>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</si>
  <si>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</si>
  <si>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</si>
  <si>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</si>
  <si>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</si>
  <si>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FRTB market risk capital requirement</t>
  </si>
  <si>
    <t>Total current market risk capital requirement (inclusive of CRM)</t>
  </si>
  <si>
    <t>Capital requirement (QIS scope)</t>
  </si>
  <si>
    <t>Check: positive VaR capital requirement requires VaR which is positive but smaller than the capital requirement</t>
  </si>
  <si>
    <t>2) FRTB market risk capital requirement (assuming current model approval status)</t>
  </si>
  <si>
    <t>Incremental risk charge</t>
  </si>
  <si>
    <t>Default risk capital requirement</t>
  </si>
  <si>
    <t>Internal models approach, default risk capital requirement</t>
  </si>
  <si>
    <t>Standardised approach, default risk capital requirement</t>
  </si>
  <si>
    <t>Leverage ratio additional</t>
  </si>
  <si>
    <t>Average</t>
    <phoneticPr fontId="30"/>
  </si>
  <si>
    <t>Max</t>
    <phoneticPr fontId="30"/>
  </si>
  <si>
    <t>Min</t>
    <phoneticPr fontId="30"/>
  </si>
  <si>
    <t>Specify the averaging frequency used in reporting averages in column D</t>
  </si>
  <si>
    <t>Does the bank use estimations to calculate the exposure of the LR component? [Y/N]</t>
  </si>
  <si>
    <t>Would the production of daily average values for these exposure items be operationally feasible within the next 12 months?  [Y/N]</t>
  </si>
  <si>
    <t>Specify the key challenges and any impediments to the implementation of an averaging methodology</t>
  </si>
  <si>
    <t>SFTs - adjusted gross assets (ie receivables)</t>
  </si>
  <si>
    <t>Derivatives replacement cost</t>
  </si>
  <si>
    <t>Central bank reserves included on-balance sheet</t>
  </si>
  <si>
    <t>Using CEM</t>
  </si>
  <si>
    <t>Using modified SA-CCR without an IM offset to PFE (Option 1)</t>
  </si>
  <si>
    <t>Using modified SA-CCR with an IM offset to PFE (Option 2)</t>
  </si>
  <si>
    <t>Using unmodified SA-CCR as in the risk-based framework (Option 3)</t>
  </si>
  <si>
    <t>Replacement cost (RC) for all derivative transactions</t>
  </si>
  <si>
    <t>of which:RC for client cleared derivatives only</t>
  </si>
  <si>
    <t>Potential future exposure (PFE) for all derivative transactions</t>
  </si>
  <si>
    <t>of which: PFE for client cleared derivatives only</t>
  </si>
  <si>
    <t>Total leverage exposure for all derivative transactions</t>
  </si>
  <si>
    <t>of which: total leverage exposure for client cleared derivatives only</t>
  </si>
  <si>
    <t>RWA under SEC-SA</t>
  </si>
  <si>
    <t>Corresponding RWA under SEC-SA only</t>
  </si>
  <si>
    <t>Crypto-assets</t>
  </si>
  <si>
    <t>G) Calculation of averaged leverage ratio exposures</t>
  </si>
  <si>
    <t>H) Alternative treatments for client cleared derivatives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</si>
  <si>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</si>
  <si>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</si>
  <si>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</si>
  <si>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</si>
  <si>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</si>
  <si>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</si>
  <si>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S3</t>
  </si>
  <si>
    <t>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</si>
</sst>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_(&quot;Sfr.&quot;* #,##0_);_(&quot;Sfr.&quot;* \(#,##0\);_(&quot;Sfr.&quot;* &quot;-&quot;_);_(@_)"/>
    <numFmt numFmtId="165" formatCode="_(* #,##0_);_(* \(#,##0\);_(* &quot;-&quot;_);_(@_)"/>
    <numFmt numFmtId="166" formatCode="_(&quot;Sfr.&quot;* #,##0.00_);_(&quot;Sfr.&quot;* \(#,##0.00\);_(&quot;Sfr.&quot;* &quot;-&quot;??_);_(@_)"/>
    <numFmt numFmtId="167" formatCode="_(* #,##0.00_);_(* \(#,##0.00\);_(*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1" x14ac:knownFonts="1">
    <font>
      <sz val="10"/>
      <name val="Segoe UI"/>
      <family val="2"/>
    </font>
    <font>
      <sz val="11"/>
      <color theme="1"/>
      <name val="Arial"/>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20"/>
      <name val="Arial"/>
      <family val="2"/>
    </font>
    <font>
      <b/>
      <sz val="10"/>
      <color rgb="FF0070C0"/>
      <name val="Segoe UI"/>
      <family val="2"/>
    </font>
    <font>
      <b/>
      <sz val="12"/>
      <color theme="1"/>
      <name val="Segoe UI"/>
      <family val="2"/>
    </font>
    <font>
      <b/>
      <sz val="10"/>
      <color rgb="FFAA322F"/>
      <name val="Arial"/>
      <family val="2"/>
    </font>
    <font>
      <sz val="10"/>
      <color theme="1"/>
      <name val="Calibri"/>
      <family val="2"/>
      <scheme val="minor"/>
    </font>
    <font>
      <b/>
      <sz val="10"/>
      <color theme="1"/>
      <name val="Calibri"/>
      <family val="2"/>
      <scheme val="minor"/>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b/>
      <sz val="16"/>
      <name val="Arial"/>
      <family val="2"/>
    </font>
    <font>
      <sz val="10"/>
      <color theme="0"/>
      <name val="Segoe UI"/>
      <family val="2"/>
    </font>
  </fonts>
  <fills count="59">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indexed="47"/>
        <bgColor indexed="64"/>
      </patternFill>
    </fill>
  </fills>
  <borders count="19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rgb="FFBCBDBC"/>
      </left>
      <right/>
      <top style="thin">
        <color rgb="FFBCBDBC"/>
      </top>
      <bottom style="thin">
        <color theme="0" tint="-0.249977111117893"/>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style="thin">
        <color rgb="FFBCBDBC"/>
      </left>
      <right/>
      <top style="thin">
        <color auto="1"/>
      </top>
      <bottom style="thin">
        <color indexed="64"/>
      </bottom>
      <diagonal/>
    </border>
    <border>
      <left/>
      <right/>
      <top style="thin">
        <color auto="1"/>
      </top>
      <bottom/>
      <diagonal/>
    </border>
    <border>
      <left/>
      <right style="thin">
        <color auto="1"/>
      </right>
      <top/>
      <bottom style="thin">
        <color auto="1"/>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rgb="FFBCBDBC"/>
      </right>
      <top/>
      <bottom style="thin">
        <color auto="1"/>
      </bottom>
      <diagonal/>
    </border>
    <border>
      <left style="thin">
        <color rgb="FFBCBDBC"/>
      </left>
      <right/>
      <top style="thin">
        <color indexed="64"/>
      </top>
      <bottom style="thin">
        <color rgb="FFBCBDBC"/>
      </bottom>
      <diagonal/>
    </border>
    <border>
      <left style="thin">
        <color rgb="FFBCBDBC"/>
      </left>
      <right/>
      <top/>
      <bottom style="thin">
        <color auto="1"/>
      </bottom>
      <diagonal/>
    </border>
    <border>
      <left/>
      <right/>
      <top style="thin">
        <color indexed="64"/>
      </top>
      <bottom style="thin">
        <color auto="1"/>
      </bottom>
      <diagonal/>
    </border>
    <border>
      <left/>
      <right/>
      <top style="thin">
        <color indexed="64"/>
      </top>
      <bottom style="thin">
        <color rgb="FFBCBDBC"/>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bottom style="thin">
        <color auto="1"/>
      </bottom>
      <diagonal/>
    </border>
    <border>
      <left/>
      <right style="thin">
        <color rgb="FFBCBDBC"/>
      </right>
      <top style="thin">
        <color auto="1"/>
      </top>
      <bottom style="thin">
        <color rgb="FFBCBDBC"/>
      </bottom>
      <diagonal/>
    </border>
    <border>
      <left/>
      <right style="thin">
        <color rgb="FFBCBDBC"/>
      </right>
      <top style="thin">
        <color indexed="64"/>
      </top>
      <bottom/>
      <diagonal/>
    </border>
    <border>
      <left style="thin">
        <color rgb="FFBCBDBC"/>
      </left>
      <right style="thin">
        <color rgb="FFBCBDBC"/>
      </right>
      <top style="thin">
        <color auto="1"/>
      </top>
      <bottom/>
      <diagonal/>
    </border>
    <border>
      <left/>
      <right style="thin">
        <color rgb="FFBCBDBC"/>
      </right>
      <top style="thin">
        <color auto="1"/>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auto="1"/>
      </top>
      <bottom style="thin">
        <color indexed="64"/>
      </bottom>
      <diagonal/>
    </border>
    <border>
      <left style="thin">
        <color auto="1"/>
      </left>
      <right/>
      <top/>
      <bottom/>
      <diagonal/>
    </border>
    <border>
      <left style="thin">
        <color auto="1"/>
      </left>
      <right/>
      <top style="thin">
        <color indexed="64"/>
      </top>
      <bottom/>
      <diagonal/>
    </border>
    <border>
      <left/>
      <right style="thin">
        <color auto="1"/>
      </right>
      <top style="thin">
        <color indexed="64"/>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CBDBC"/>
      </left>
      <right/>
      <top style="thin">
        <color theme="0" tint="-0.24994659260841701"/>
      </top>
      <bottom style="thin">
        <color theme="1"/>
      </bottom>
      <diagonal/>
    </border>
    <border>
      <left style="thin">
        <color theme="0"/>
      </left>
      <right/>
      <top style="thin">
        <color rgb="FFBCBDBC"/>
      </top>
      <bottom style="thin">
        <color rgb="FFBCBDBC"/>
      </bottom>
      <diagonal/>
    </border>
    <border>
      <left/>
      <right/>
      <top style="thin">
        <color indexed="22"/>
      </top>
      <bottom style="thin">
        <color indexed="22"/>
      </bottom>
      <diagonal/>
    </border>
    <border>
      <left/>
      <right style="thin">
        <color rgb="FFBCBDBC"/>
      </right>
      <top style="thin">
        <color indexed="22"/>
      </top>
      <bottom style="thin">
        <color indexed="22"/>
      </bottom>
      <diagonal/>
    </border>
    <border>
      <left/>
      <right/>
      <top style="thin">
        <color indexed="22"/>
      </top>
      <bottom/>
      <diagonal/>
    </border>
    <border>
      <left/>
      <right/>
      <top/>
      <bottom style="thin">
        <color theme="0" tint="-0.24994659260841701"/>
      </bottom>
      <diagonal/>
    </border>
    <border>
      <left style="thin">
        <color indexed="64"/>
      </left>
      <right/>
      <top/>
      <bottom/>
      <diagonal/>
    </border>
    <border>
      <left style="thin">
        <color indexed="64"/>
      </left>
      <right/>
      <top style="thin">
        <color indexed="64"/>
      </top>
      <bottom/>
      <diagonal/>
    </border>
    <border>
      <left/>
      <right style="thin">
        <color rgb="FFBCBDBC"/>
      </right>
      <top/>
      <bottom style="thin">
        <color indexed="22"/>
      </bottom>
      <diagonal/>
    </border>
    <border>
      <left/>
      <right/>
      <top/>
      <bottom style="thin">
        <color auto="1"/>
      </bottom>
      <diagonal/>
    </border>
    <border>
      <left style="thin">
        <color theme="0" tint="-0.24994659260841701"/>
      </left>
      <right/>
      <top style="thin">
        <color theme="0" tint="-0.24994659260841701"/>
      </top>
      <bottom style="thin">
        <color theme="0" tint="-0.24994659260841701"/>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rgb="FFBCBDBC"/>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BCBDBC"/>
      </right>
      <top/>
      <bottom style="thin">
        <color indexed="64"/>
      </bottom>
      <diagonal/>
    </border>
    <border>
      <left/>
      <right style="thin">
        <color indexed="22"/>
      </right>
      <top style="thin">
        <color indexed="22"/>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right style="thin">
        <color rgb="FFBCBDBC"/>
      </right>
      <top style="thin">
        <color indexed="64"/>
      </top>
      <bottom/>
      <diagonal/>
    </border>
    <border>
      <left style="thin">
        <color rgb="FFBCBDBC"/>
      </left>
      <right/>
      <top style="thin">
        <color auto="1"/>
      </top>
      <bottom/>
      <diagonal/>
    </border>
    <border>
      <left style="thin">
        <color indexed="22"/>
      </left>
      <right/>
      <top style="thin">
        <color indexed="64"/>
      </top>
      <bottom/>
      <diagonal/>
    </border>
    <border>
      <left/>
      <right style="thin">
        <color rgb="FFBCBDBC"/>
      </right>
      <top style="thin">
        <color auto="1"/>
      </top>
      <bottom style="thin">
        <color rgb="FFBCBDBC"/>
      </bottom>
      <diagonal/>
    </border>
    <border>
      <left/>
      <right/>
      <top style="thin">
        <color theme="0" tint="-0.24994659260841701"/>
      </top>
      <bottom style="thin">
        <color rgb="FFBCBDBC"/>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style="thin">
        <color theme="0" tint="-0.24994659260841701"/>
      </left>
      <right/>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top style="thin">
        <color auto="1"/>
      </top>
      <bottom style="thin">
        <color theme="0" tint="-0.24994659260841701"/>
      </bottom>
      <diagonal/>
    </border>
    <border>
      <left/>
      <right style="thin">
        <color auto="1"/>
      </right>
      <top/>
      <bottom/>
      <diagonal/>
    </border>
    <border>
      <left/>
      <right style="thin">
        <color auto="1"/>
      </right>
      <top style="thin">
        <color indexed="64"/>
      </top>
      <bottom/>
      <diagonal/>
    </border>
    <border>
      <left style="thin">
        <color theme="0" tint="-0.24994659260841701"/>
      </left>
      <right/>
      <top style="thin">
        <color theme="0" tint="-0.24994659260841701"/>
      </top>
      <bottom/>
      <diagonal/>
    </border>
    <border>
      <left style="thin">
        <color indexed="22"/>
      </left>
      <right/>
      <top style="thin">
        <color indexed="64"/>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rgb="FFBCBDBC"/>
      </top>
      <bottom style="thin">
        <color auto="1"/>
      </bottom>
      <diagonal/>
    </border>
    <border>
      <left style="thin">
        <color auto="1"/>
      </left>
      <right/>
      <top style="thin">
        <color indexed="64"/>
      </top>
      <bottom/>
      <diagonal/>
    </border>
    <border>
      <left style="thin">
        <color indexed="22"/>
      </left>
      <right/>
      <top/>
      <bottom style="thin">
        <color indexed="64"/>
      </bottom>
      <diagonal/>
    </border>
    <border>
      <left/>
      <right style="thin">
        <color theme="0" tint="-0.24994659260841701"/>
      </right>
      <top style="thin">
        <color auto="1"/>
      </top>
      <bottom style="thin">
        <color auto="1"/>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style="thin">
        <color indexed="64"/>
      </left>
      <right/>
      <top/>
      <bottom style="thin">
        <color auto="1"/>
      </bottom>
      <diagonal/>
    </border>
    <border>
      <left/>
      <right style="thin">
        <color auto="1"/>
      </right>
      <top/>
      <bottom style="thin">
        <color indexed="64"/>
      </bottom>
      <diagonal/>
    </border>
    <border>
      <left style="thin">
        <color indexed="22"/>
      </left>
      <right/>
      <top style="thin">
        <color indexed="22"/>
      </top>
      <bottom style="thin">
        <color indexed="22"/>
      </bottom>
      <diagonal/>
    </border>
    <border>
      <left style="thin">
        <color indexed="22"/>
      </left>
      <right/>
      <top style="thin">
        <color indexed="22"/>
      </top>
      <bottom/>
      <diagonal/>
    </border>
    <border>
      <left style="thin">
        <color indexed="22"/>
      </left>
      <right/>
      <top style="thin">
        <color rgb="FFBCBDBC"/>
      </top>
      <bottom style="thin">
        <color rgb="FFBCBDBC"/>
      </bottom>
      <diagonal/>
    </border>
    <border>
      <left style="thin">
        <color indexed="22"/>
      </left>
      <right/>
      <top/>
      <bottom style="thin">
        <color theme="0" tint="-0.24994659260841701"/>
      </bottom>
      <diagonal/>
    </border>
    <border>
      <left style="thin">
        <color indexed="22"/>
      </left>
      <right/>
      <top/>
      <bottom style="thin">
        <color rgb="FFBCBDBC"/>
      </bottom>
      <diagonal/>
    </border>
    <border>
      <left style="thin">
        <color indexed="22"/>
      </left>
      <right/>
      <top style="thin">
        <color indexed="22"/>
      </top>
      <bottom style="thin">
        <color indexed="64"/>
      </bottom>
      <diagonal/>
    </border>
    <border>
      <left/>
      <right style="thin">
        <color indexed="22"/>
      </right>
      <top style="thin">
        <color indexed="64"/>
      </top>
      <bottom/>
      <diagonal/>
    </border>
    <border>
      <left/>
      <right style="thin">
        <color indexed="22"/>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indexed="64"/>
      </left>
      <right style="thin">
        <color rgb="FFBCBDBC"/>
      </right>
      <top style="thin">
        <color rgb="FFBCBDBC"/>
      </top>
      <bottom style="thin">
        <color rgb="FFBCBDBC"/>
      </bottom>
      <diagonal/>
    </border>
    <border>
      <left style="thin">
        <color auto="1"/>
      </left>
      <right/>
      <top/>
      <bottom style="thin">
        <color auto="1"/>
      </bottom>
      <diagonal/>
    </border>
    <border>
      <left/>
      <right style="thin">
        <color auto="1"/>
      </right>
      <top/>
      <bottom style="thin">
        <color rgb="FFBCBDBC"/>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style="thin">
        <color theme="0" tint="-0.24994659260841701"/>
      </left>
      <right style="thin">
        <color indexed="64"/>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top/>
      <bottom style="thin">
        <color rgb="FFBCBDBC"/>
      </bottom>
      <diagonal/>
    </border>
    <border>
      <left style="thin">
        <color indexed="64"/>
      </left>
      <right/>
      <top style="thin">
        <color rgb="FFBCBDBC"/>
      </top>
      <bottom style="thin">
        <color indexed="64"/>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style="thin">
        <color auto="1"/>
      </left>
      <right/>
      <top style="thin">
        <color rgb="FFBCBDBC"/>
      </top>
      <bottom style="thin">
        <color rgb="FFBCBDBC"/>
      </bottom>
      <diagonal/>
    </border>
  </borders>
  <cellStyleXfs count="148">
    <xf numFmtId="0" fontId="0" fillId="6" borderId="0">
      <alignment vertical="center"/>
    </xf>
    <xf numFmtId="3" fontId="25" fillId="6" borderId="1" applyFont="0" applyBorder="0">
      <alignment horizontal="right" vertical="center"/>
    </xf>
    <xf numFmtId="0" fontId="22" fillId="6" borderId="1" applyFont="0" applyBorder="0">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4" fillId="6" borderId="3" applyFont="0" applyBorder="0">
      <alignment horizontal="center" wrapText="1"/>
    </xf>
    <xf numFmtId="3" fontId="3" fillId="43" borderId="20" applyFont="0" applyProtection="0">
      <alignment horizontal="right" vertical="center"/>
    </xf>
    <xf numFmtId="10" fontId="3" fillId="43" borderId="20" applyFont="0" applyProtection="0">
      <alignment horizontal="right" vertical="center"/>
    </xf>
    <xf numFmtId="9" fontId="3" fillId="43" borderId="20" applyFont="0" applyProtection="0">
      <alignment horizontal="right" vertical="center"/>
    </xf>
    <xf numFmtId="0" fontId="3" fillId="43" borderId="20" applyNumberFormat="0" applyFont="0" applyProtection="0">
      <alignment horizontal="left" vertical="center"/>
    </xf>
    <xf numFmtId="172" fontId="3" fillId="41" borderId="20" applyFont="0">
      <alignment vertical="center"/>
      <protection locked="0"/>
    </xf>
    <xf numFmtId="3" fontId="3" fillId="41" borderId="20" applyFont="0">
      <alignment horizontal="right" vertical="center"/>
      <protection locked="0"/>
    </xf>
    <xf numFmtId="168" fontId="3" fillId="41" borderId="20" applyFont="0">
      <alignment horizontal="right" vertical="center"/>
      <protection locked="0"/>
    </xf>
    <xf numFmtId="170" fontId="3" fillId="42" borderId="20" applyFont="0">
      <alignment vertical="center"/>
      <protection locked="0"/>
    </xf>
    <xf numFmtId="10" fontId="3" fillId="41" borderId="20" applyFont="0">
      <alignment horizontal="right" vertical="center"/>
      <protection locked="0"/>
    </xf>
    <xf numFmtId="9" fontId="3" fillId="41" borderId="20" applyFont="0">
      <alignment horizontal="right" vertical="center"/>
      <protection locked="0"/>
    </xf>
    <xf numFmtId="171" fontId="3" fillId="41" borderId="20" applyFont="0">
      <alignment horizontal="right" vertical="center"/>
      <protection locked="0"/>
    </xf>
    <xf numFmtId="174" fontId="3" fillId="41" borderId="20" applyFont="0">
      <alignment horizontal="right" vertical="center"/>
      <protection locked="0"/>
    </xf>
    <xf numFmtId="0" fontId="3" fillId="41" borderId="20" applyFont="0">
      <alignment horizontal="center" vertical="center" wrapText="1"/>
      <protection locked="0"/>
    </xf>
    <xf numFmtId="49" fontId="3" fillId="41" borderId="20" applyFont="0">
      <alignment vertical="center"/>
      <protection locked="0"/>
    </xf>
    <xf numFmtId="3" fontId="3" fillId="14" borderId="20" applyFont="0">
      <alignment horizontal="right" vertical="center"/>
      <protection locked="0"/>
    </xf>
    <xf numFmtId="168" fontId="3" fillId="14" borderId="20" applyFont="0">
      <alignment horizontal="right" vertical="center"/>
      <protection locked="0"/>
    </xf>
    <xf numFmtId="10" fontId="3" fillId="14" borderId="20" applyFont="0">
      <alignment horizontal="right" vertical="center"/>
      <protection locked="0"/>
    </xf>
    <xf numFmtId="9" fontId="3" fillId="14" borderId="20" applyFont="0">
      <alignment horizontal="right" vertical="center"/>
      <protection locked="0"/>
    </xf>
    <xf numFmtId="171" fontId="3" fillId="14" borderId="20" applyFont="0">
      <alignment horizontal="right" vertical="center"/>
      <protection locked="0"/>
    </xf>
    <xf numFmtId="174" fontId="3" fillId="14" borderId="20" applyFont="0">
      <alignment horizontal="right" vertical="center"/>
      <protection locked="0"/>
    </xf>
    <xf numFmtId="0" fontId="3" fillId="14" borderId="20" applyFont="0">
      <alignment horizontal="center" vertical="center" wrapText="1"/>
      <protection locked="0"/>
    </xf>
    <xf numFmtId="0" fontId="3" fillId="14" borderId="20" applyNumberFormat="0" applyFont="0">
      <alignment horizontal="center" vertical="center" wrapText="1"/>
      <protection locked="0"/>
    </xf>
    <xf numFmtId="3" fontId="3" fillId="3" borderId="1" applyFont="0">
      <alignment horizontal="right" vertical="center"/>
      <protection locked="0"/>
    </xf>
    <xf numFmtId="0" fontId="67" fillId="6" borderId="1" applyBorder="0">
      <alignment horizontal="center" vertical="center"/>
    </xf>
    <xf numFmtId="3" fontId="3" fillId="6" borderId="1" applyFont="0">
      <alignment horizontal="right" vertical="center"/>
    </xf>
    <xf numFmtId="169" fontId="3" fillId="6" borderId="1" applyFont="0">
      <alignment horizontal="right" vertical="center"/>
    </xf>
    <xf numFmtId="168"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73" fontId="3" fillId="6" borderId="1" applyFont="0">
      <alignment horizontal="center" vertical="center" wrapText="1"/>
    </xf>
    <xf numFmtId="172" fontId="3" fillId="4" borderId="1" applyFont="0">
      <alignment vertical="center"/>
    </xf>
    <xf numFmtId="1" fontId="3" fillId="4" borderId="1" applyFont="0">
      <alignment horizontal="right" vertical="center"/>
    </xf>
    <xf numFmtId="170" fontId="3" fillId="4" borderId="1" applyFont="0">
      <alignment vertical="center"/>
    </xf>
    <xf numFmtId="9" fontId="3" fillId="4" borderId="1" applyFont="0">
      <alignment horizontal="right" vertical="center"/>
    </xf>
    <xf numFmtId="171"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70" fontId="3" fillId="5" borderId="1" applyFont="0">
      <alignment vertical="center"/>
    </xf>
    <xf numFmtId="9" fontId="3" fillId="5" borderId="1" applyFont="0">
      <alignment horizontal="right" vertical="center"/>
    </xf>
    <xf numFmtId="172" fontId="3" fillId="16" borderId="1">
      <alignment vertical="center"/>
    </xf>
    <xf numFmtId="170" fontId="3" fillId="15" borderId="1" applyFont="0">
      <alignment horizontal="right" vertical="center"/>
    </xf>
    <xf numFmtId="1" fontId="3" fillId="15" borderId="1" applyFont="0">
      <alignment horizontal="right" vertical="center"/>
    </xf>
    <xf numFmtId="170" fontId="3" fillId="15" borderId="1" applyFont="0">
      <alignment vertical="center"/>
    </xf>
    <xf numFmtId="168" fontId="3" fillId="15" borderId="1" applyFont="0">
      <alignment vertical="center"/>
    </xf>
    <xf numFmtId="10" fontId="3" fillId="15" borderId="1" applyFont="0">
      <alignment horizontal="right" vertical="center"/>
    </xf>
    <xf numFmtId="9" fontId="3" fillId="15" borderId="1" applyFont="0">
      <alignment horizontal="right" vertical="center"/>
    </xf>
    <xf numFmtId="171"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72" fontId="3" fillId="44" borderId="19">
      <alignment vertical="center"/>
      <protection locked="0"/>
    </xf>
    <xf numFmtId="167"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1" fillId="0" borderId="49" applyNumberFormat="0" applyFill="0" applyAlignment="0" applyProtection="0"/>
    <xf numFmtId="0" fontId="34" fillId="17" borderId="0" applyNumberFormat="0" applyBorder="0" applyAlignment="0" applyProtection="0"/>
    <xf numFmtId="0" fontId="29" fillId="6" borderId="0" applyNumberFormat="0" applyFill="0" applyBorder="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6" fillId="11" borderId="14"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170" fontId="3" fillId="15" borderId="127" applyFont="0">
      <alignment vertical="center"/>
    </xf>
    <xf numFmtId="9" fontId="45" fillId="0" borderId="0" applyFont="0" applyFill="0" applyBorder="0" applyAlignment="0" applyProtection="0"/>
    <xf numFmtId="0" fontId="67" fillId="55" borderId="127" applyBorder="0">
      <alignment horizontal="center" vertical="center"/>
    </xf>
    <xf numFmtId="0" fontId="45" fillId="0" borderId="0"/>
    <xf numFmtId="9" fontId="45" fillId="0" borderId="0" applyFont="0" applyFill="0" applyBorder="0" applyAlignment="0" applyProtection="0"/>
  </cellStyleXfs>
  <cellXfs count="2682">
    <xf numFmtId="0" fontId="0" fillId="2" borderId="0" xfId="0" applyFill="1">
      <alignment vertical="center"/>
    </xf>
    <xf numFmtId="0" fontId="22" fillId="2" borderId="25" xfId="0" applyFont="1" applyFill="1" applyBorder="1" applyAlignment="1" applyProtection="1">
      <alignment horizontal="left" vertical="center" wrapText="1" indent="4"/>
    </xf>
    <xf numFmtId="0" fontId="22" fillId="2" borderId="0" xfId="0" applyFont="1" applyFill="1" applyBorder="1" applyAlignment="1" applyProtection="1">
      <alignment vertical="center"/>
    </xf>
    <xf numFmtId="0" fontId="22" fillId="2" borderId="0" xfId="0" applyFont="1" applyFill="1" applyBorder="1" applyAlignment="1">
      <alignment vertical="center"/>
    </xf>
    <xf numFmtId="1" fontId="22" fillId="15" borderId="33" xfId="48" applyFont="1" applyBorder="1" applyAlignment="1">
      <alignment horizontal="center" vertical="center"/>
    </xf>
    <xf numFmtId="0" fontId="22" fillId="13" borderId="43" xfId="0" applyFont="1" applyFill="1" applyBorder="1" applyAlignment="1">
      <alignment vertical="center"/>
    </xf>
    <xf numFmtId="0" fontId="22" fillId="15" borderId="33" xfId="55" applyFont="1" applyBorder="1">
      <alignment horizontal="center" vertical="center" wrapText="1"/>
    </xf>
    <xf numFmtId="1" fontId="22" fillId="15" borderId="33" xfId="48" applyFont="1" applyBorder="1">
      <alignment horizontal="right" vertical="center"/>
    </xf>
    <xf numFmtId="10" fontId="22" fillId="15" borderId="33" xfId="54" applyFont="1" applyBorder="1">
      <alignment horizontal="right" vertical="center"/>
    </xf>
    <xf numFmtId="170" fontId="22" fillId="15" borderId="33" xfId="49" applyFont="1" applyBorder="1">
      <alignment vertical="center"/>
    </xf>
    <xf numFmtId="0" fontId="22" fillId="13" borderId="34" xfId="0" applyFont="1" applyFill="1" applyBorder="1" applyAlignment="1">
      <alignment vertical="center"/>
    </xf>
    <xf numFmtId="3" fontId="22" fillId="6" borderId="33" xfId="30" applyFont="1" applyBorder="1">
      <alignment horizontal="right" vertical="center"/>
    </xf>
    <xf numFmtId="0" fontId="22" fillId="13" borderId="31" xfId="0" applyFont="1" applyFill="1" applyBorder="1" applyAlignment="1">
      <alignment vertical="center"/>
    </xf>
    <xf numFmtId="0" fontId="22" fillId="13" borderId="30" xfId="3" applyFont="1" applyBorder="1">
      <alignment horizontal="center" vertical="center"/>
    </xf>
    <xf numFmtId="3" fontId="22" fillId="41" borderId="22" xfId="11" applyFont="1" applyBorder="1">
      <alignment horizontal="right" vertical="center"/>
      <protection locked="0"/>
    </xf>
    <xf numFmtId="0" fontId="22" fillId="13" borderId="34" xfId="3" applyFont="1" applyBorder="1">
      <alignment horizontal="center" vertical="center"/>
    </xf>
    <xf numFmtId="0" fontId="22" fillId="13" borderId="25" xfId="3" applyFont="1" applyBorder="1" applyAlignment="1" applyProtection="1">
      <alignment vertical="center" wrapText="1"/>
    </xf>
    <xf numFmtId="3" fontId="22" fillId="14" borderId="20" xfId="20" applyFont="1" applyBorder="1">
      <alignment horizontal="right" vertical="center"/>
      <protection locked="0"/>
    </xf>
    <xf numFmtId="0" fontId="22" fillId="13" borderId="20" xfId="3" applyFont="1" applyBorder="1">
      <alignment horizontal="center" vertical="center"/>
    </xf>
    <xf numFmtId="3" fontId="22" fillId="14" borderId="25" xfId="20" applyFont="1" applyBorder="1">
      <alignment horizontal="right" vertical="center"/>
      <protection locked="0"/>
    </xf>
    <xf numFmtId="3" fontId="22" fillId="13" borderId="20" xfId="3" applyNumberFormat="1" applyFont="1" applyBorder="1">
      <alignment horizontal="center" vertical="center"/>
    </xf>
    <xf numFmtId="3" fontId="22" fillId="13" borderId="21" xfId="3" applyNumberFormat="1" applyFont="1" applyBorder="1">
      <alignment horizontal="center" vertical="center"/>
    </xf>
    <xf numFmtId="3" fontId="22" fillId="41" borderId="21" xfId="11" applyFont="1" applyBorder="1">
      <alignment horizontal="right" vertical="center"/>
      <protection locked="0"/>
    </xf>
    <xf numFmtId="0" fontId="22" fillId="13" borderId="21" xfId="3" applyFont="1" applyBorder="1">
      <alignment horizontal="center" vertical="center"/>
    </xf>
    <xf numFmtId="0" fontId="22" fillId="13" borderId="31" xfId="3" applyFont="1" applyBorder="1">
      <alignment horizontal="center" vertical="center"/>
    </xf>
    <xf numFmtId="3" fontId="22" fillId="13" borderId="26" xfId="3" applyNumberFormat="1" applyFont="1" applyBorder="1">
      <alignment horizontal="center" vertical="center"/>
    </xf>
    <xf numFmtId="0" fontId="22" fillId="13" borderId="43" xfId="3" applyFont="1" applyBorder="1">
      <alignment horizontal="center" vertical="center"/>
    </xf>
    <xf numFmtId="3" fontId="22" fillId="41" borderId="20" xfId="11" applyFont="1" applyBorder="1">
      <alignment horizontal="right" vertical="center"/>
      <protection locked="0"/>
    </xf>
    <xf numFmtId="3" fontId="22" fillId="14" borderId="21" xfId="20" applyFont="1" applyBorder="1">
      <alignment horizontal="right" vertical="center"/>
      <protection locked="0"/>
    </xf>
    <xf numFmtId="3" fontId="22" fillId="14" borderId="26" xfId="20" applyFont="1" applyBorder="1">
      <alignment horizontal="right" vertical="center"/>
      <protection locked="0"/>
    </xf>
    <xf numFmtId="0" fontId="22" fillId="13" borderId="25" xfId="3" applyFont="1" applyBorder="1">
      <alignment horizontal="center" vertical="center"/>
    </xf>
    <xf numFmtId="0" fontId="22" fillId="13" borderId="33" xfId="3" applyFont="1" applyBorder="1">
      <alignment horizontal="center" vertical="center"/>
    </xf>
    <xf numFmtId="0" fontId="22" fillId="13" borderId="37" xfId="3" applyFont="1" applyBorder="1">
      <alignment horizontal="center" vertical="center"/>
    </xf>
    <xf numFmtId="0" fontId="22" fillId="13" borderId="39" xfId="3" applyFont="1" applyBorder="1">
      <alignment horizontal="center" vertical="center"/>
    </xf>
    <xf numFmtId="3" fontId="22" fillId="41" borderId="37" xfId="11" applyFont="1" applyBorder="1">
      <alignment horizontal="right" vertical="center"/>
      <protection locked="0"/>
    </xf>
    <xf numFmtId="3" fontId="22" fillId="6" borderId="20" xfId="30" applyFont="1" applyBorder="1">
      <alignment horizontal="right" vertical="center"/>
    </xf>
    <xf numFmtId="3" fontId="22" fillId="6" borderId="34" xfId="30" applyFont="1" applyBorder="1">
      <alignment horizontal="right" vertical="center"/>
    </xf>
    <xf numFmtId="0" fontId="22" fillId="13" borderId="26" xfId="3" applyFont="1" applyBorder="1" applyAlignment="1" applyProtection="1">
      <alignment vertical="center" wrapText="1"/>
    </xf>
    <xf numFmtId="3" fontId="22" fillId="14" borderId="39" xfId="20" applyFont="1" applyBorder="1">
      <alignment horizontal="right" vertical="center"/>
      <protection locked="0"/>
    </xf>
    <xf numFmtId="3" fontId="22" fillId="41" borderId="25" xfId="11" applyFont="1" applyBorder="1">
      <alignment horizontal="right" vertical="center"/>
      <protection locked="0"/>
    </xf>
    <xf numFmtId="3" fontId="22" fillId="41" borderId="33" xfId="11" applyFont="1" applyBorder="1">
      <alignment horizontal="right" vertical="center"/>
      <protection locked="0"/>
    </xf>
    <xf numFmtId="3" fontId="22" fillId="6" borderId="31" xfId="30" applyFont="1" applyBorder="1">
      <alignment horizontal="right" vertical="center"/>
    </xf>
    <xf numFmtId="0" fontId="22" fillId="13" borderId="26" xfId="3" applyFont="1" applyBorder="1">
      <alignment horizontal="center" vertical="center"/>
    </xf>
    <xf numFmtId="0" fontId="22" fillId="2" borderId="27" xfId="0" applyFont="1" applyFill="1" applyBorder="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3" fontId="28" fillId="41" borderId="20" xfId="11" applyFont="1" applyBorder="1" applyProtection="1">
      <alignment horizontal="right" vertical="center"/>
      <protection locked="0"/>
    </xf>
    <xf numFmtId="0" fontId="28" fillId="2" borderId="37" xfId="0" applyFont="1" applyFill="1" applyBorder="1" applyAlignment="1" applyProtection="1">
      <alignment horizontal="center" vertical="center" wrapText="1"/>
    </xf>
    <xf numFmtId="0" fontId="22" fillId="13" borderId="37" xfId="3" applyFont="1" applyBorder="1" applyProtection="1">
      <alignment horizontal="center" vertical="center"/>
    </xf>
    <xf numFmtId="0" fontId="28" fillId="2" borderId="21" xfId="0" applyFont="1" applyFill="1" applyBorder="1" applyAlignment="1" applyProtection="1">
      <alignment horizontal="center" vertical="center" wrapText="1"/>
    </xf>
    <xf numFmtId="3" fontId="28" fillId="14" borderId="20" xfId="20" applyFont="1" applyBorder="1">
      <alignment horizontal="right" vertical="center"/>
      <protection locked="0"/>
    </xf>
    <xf numFmtId="3" fontId="28" fillId="14" borderId="33" xfId="20" applyFont="1" applyBorder="1">
      <alignment horizontal="right" vertical="center"/>
      <protection locked="0"/>
    </xf>
    <xf numFmtId="0" fontId="22" fillId="2" borderId="25" xfId="0" applyFont="1" applyFill="1" applyBorder="1" applyAlignment="1" applyProtection="1">
      <alignment horizontal="left" vertical="center" wrapText="1" indent="3"/>
    </xf>
    <xf numFmtId="0" fontId="25" fillId="2" borderId="25" xfId="83" applyFont="1" applyFill="1" applyBorder="1" applyAlignment="1" applyProtection="1">
      <alignment horizontal="left" vertical="center" wrapText="1" indent="1"/>
    </xf>
    <xf numFmtId="0" fontId="22" fillId="13" borderId="25" xfId="3" applyFont="1" applyBorder="1" applyProtection="1">
      <alignment horizontal="center" vertical="center"/>
    </xf>
    <xf numFmtId="2" fontId="22" fillId="6" borderId="33" xfId="32" applyNumberFormat="1" applyFont="1" applyBorder="1">
      <alignment horizontal="right" vertical="center"/>
    </xf>
    <xf numFmtId="2" fontId="22" fillId="6" borderId="20" xfId="32" applyNumberFormat="1" applyFont="1" applyBorder="1">
      <alignment horizontal="right" vertical="center"/>
    </xf>
    <xf numFmtId="0" fontId="22" fillId="0" borderId="25" xfId="0" applyFont="1" applyFill="1" applyBorder="1" applyAlignment="1" applyProtection="1">
      <alignment vertical="center" wrapText="1"/>
    </xf>
    <xf numFmtId="0" fontId="22" fillId="13" borderId="35" xfId="3" applyFont="1" applyBorder="1" applyProtection="1">
      <alignment horizontal="center" vertical="center"/>
    </xf>
    <xf numFmtId="0" fontId="22" fillId="13" borderId="22" xfId="3" applyFont="1" applyBorder="1" applyProtection="1">
      <alignment horizontal="center" vertical="center"/>
    </xf>
    <xf numFmtId="0" fontId="22" fillId="13" borderId="31" xfId="3" applyFont="1" applyBorder="1" applyProtection="1">
      <alignment horizontal="center" vertical="center"/>
    </xf>
    <xf numFmtId="0" fontId="22" fillId="13" borderId="28" xfId="3" applyFont="1" applyBorder="1" applyProtection="1">
      <alignment horizontal="center" vertical="center"/>
    </xf>
    <xf numFmtId="0" fontId="22" fillId="2" borderId="27" xfId="0" applyFont="1" applyFill="1" applyBorder="1" applyAlignment="1" applyProtection="1">
      <alignment vertical="center" wrapText="1"/>
    </xf>
    <xf numFmtId="3" fontId="28" fillId="41" borderId="45" xfId="11" applyFont="1" applyBorder="1" applyProtection="1">
      <alignment horizontal="right" vertical="center"/>
      <protection locked="0"/>
    </xf>
    <xf numFmtId="2" fontId="22" fillId="13" borderId="22" xfId="3" applyNumberFormat="1" applyFont="1" applyBorder="1" applyProtection="1">
      <alignment horizontal="center" vertical="center"/>
    </xf>
    <xf numFmtId="0" fontId="22" fillId="13" borderId="34" xfId="3" applyFont="1" applyBorder="1" applyProtection="1">
      <alignment horizontal="center" vertical="center"/>
    </xf>
    <xf numFmtId="3" fontId="28" fillId="41" borderId="46" xfId="11" applyFont="1" applyBorder="1" applyProtection="1">
      <alignment horizontal="right" vertical="center"/>
      <protection locked="0"/>
    </xf>
    <xf numFmtId="0" fontId="25" fillId="2" borderId="27" xfId="83" applyFont="1" applyFill="1" applyBorder="1" applyAlignment="1" applyProtection="1">
      <alignment horizontal="left" vertical="center" wrapText="1" indent="1"/>
    </xf>
    <xf numFmtId="0" fontId="22" fillId="13" borderId="46" xfId="3" applyFont="1" applyBorder="1" applyProtection="1">
      <alignment horizontal="center" vertical="center"/>
    </xf>
    <xf numFmtId="2" fontId="22" fillId="2" borderId="20" xfId="0" applyNumberFormat="1" applyFont="1" applyFill="1" applyBorder="1" applyProtection="1">
      <alignment vertical="center"/>
    </xf>
    <xf numFmtId="0" fontId="22" fillId="13" borderId="26" xfId="3" applyFont="1" applyBorder="1" applyProtection="1">
      <alignment horizontal="center" vertical="center"/>
    </xf>
    <xf numFmtId="3" fontId="28" fillId="41" borderId="34" xfId="11" applyFont="1" applyBorder="1" applyProtection="1">
      <alignment horizontal="right" vertical="center"/>
      <protection locked="0"/>
    </xf>
    <xf numFmtId="2" fontId="22" fillId="6" borderId="44" xfId="32" applyNumberFormat="1" applyFont="1" applyBorder="1">
      <alignment horizontal="right" vertical="center"/>
    </xf>
    <xf numFmtId="2" fontId="22" fillId="6" borderId="27" xfId="32" applyNumberFormat="1" applyFont="1" applyBorder="1">
      <alignment horizontal="right" vertical="center"/>
    </xf>
    <xf numFmtId="0" fontId="22" fillId="2" borderId="0" xfId="0" applyFont="1" applyFill="1" applyBorder="1" applyAlignment="1" applyProtection="1">
      <alignment horizontal="left" vertical="center" indent="1"/>
    </xf>
    <xf numFmtId="3" fontId="28" fillId="41" borderId="31" xfId="11" applyFont="1" applyBorder="1" applyProtection="1">
      <alignment horizontal="right" vertical="center"/>
      <protection locked="0"/>
    </xf>
    <xf numFmtId="0" fontId="25" fillId="2" borderId="28" xfId="83" applyFont="1" applyFill="1" applyBorder="1" applyAlignment="1" applyProtection="1">
      <alignment horizontal="left" vertical="center" wrapText="1"/>
    </xf>
    <xf numFmtId="0" fontId="20" fillId="6" borderId="5" xfId="0" applyFont="1" applyFill="1" applyBorder="1" applyAlignment="1">
      <alignment vertical="center"/>
    </xf>
    <xf numFmtId="0" fontId="20" fillId="6" borderId="11" xfId="0" applyFont="1" applyFill="1" applyBorder="1" applyAlignment="1">
      <alignment vertical="center"/>
    </xf>
    <xf numFmtId="0" fontId="20" fillId="6" borderId="0" xfId="0" applyFont="1" applyFill="1" applyBorder="1" applyAlignment="1" applyProtection="1">
      <alignment vertical="center"/>
    </xf>
    <xf numFmtId="0" fontId="29" fillId="13" borderId="25" xfId="3" applyFont="1" applyBorder="1">
      <alignment horizontal="center" vertical="center"/>
    </xf>
    <xf numFmtId="3" fontId="22" fillId="41" borderId="39" xfId="11" applyFont="1" applyBorder="1">
      <alignment horizontal="right" vertical="center"/>
      <protection locked="0"/>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9"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0" fontId="24" fillId="2" borderId="32" xfId="0" applyFont="1" applyFill="1" applyBorder="1" applyAlignment="1">
      <alignment horizontal="center" wrapText="1"/>
    </xf>
    <xf numFmtId="0" fontId="22" fillId="2" borderId="24" xfId="0" applyFont="1" applyFill="1" applyBorder="1" applyAlignment="1">
      <alignment horizontal="center" vertical="center"/>
    </xf>
    <xf numFmtId="3" fontId="22" fillId="41" borderId="30" xfId="11" applyFont="1" applyBorder="1">
      <alignment horizontal="right" vertical="center"/>
      <protection locked="0"/>
    </xf>
    <xf numFmtId="0" fontId="22" fillId="2" borderId="25" xfId="0" applyFont="1" applyFill="1" applyBorder="1" applyAlignment="1">
      <alignment horizontal="center" vertical="center"/>
    </xf>
    <xf numFmtId="0" fontId="22" fillId="2" borderId="38" xfId="0" applyFont="1" applyFill="1" applyBorder="1" applyAlignment="1">
      <alignment horizontal="center" vertical="center"/>
    </xf>
    <xf numFmtId="3" fontId="22" fillId="14" borderId="20" xfId="20" applyFont="1">
      <alignment horizontal="right" vertical="center"/>
      <protection locked="0"/>
    </xf>
    <xf numFmtId="0" fontId="29" fillId="13" borderId="38" xfId="3" applyFont="1" applyBorder="1">
      <alignment horizontal="center" vertical="center"/>
    </xf>
    <xf numFmtId="3" fontId="22" fillId="14" borderId="37" xfId="20" applyFont="1" applyBorder="1">
      <alignment horizontal="right" vertical="center"/>
      <protection locked="0"/>
    </xf>
    <xf numFmtId="0" fontId="29" fillId="13" borderId="26"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40" xfId="11" applyFont="1" applyBorder="1">
      <alignment horizontal="right" vertical="center"/>
      <protection locked="0"/>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2" fillId="6" borderId="7" xfId="0" applyFont="1" applyFill="1" applyBorder="1" applyAlignment="1">
      <alignment vertical="center"/>
    </xf>
    <xf numFmtId="3" fontId="22" fillId="13" borderId="33" xfId="3" applyNumberFormat="1" applyFont="1" applyBorder="1">
      <alignment horizontal="center" vertical="center"/>
    </xf>
    <xf numFmtId="3" fontId="22" fillId="43" borderId="31" xfId="6" applyFont="1" applyBorder="1" applyProtection="1">
      <alignment horizontal="right" vertical="center"/>
    </xf>
    <xf numFmtId="0" fontId="22" fillId="2" borderId="33" xfId="0" applyFont="1" applyFill="1" applyBorder="1" applyAlignment="1" applyProtection="1">
      <alignment horizontal="left" vertical="center" wrapText="1"/>
    </xf>
    <xf numFmtId="3" fontId="22" fillId="41" borderId="43" xfId="11" applyFont="1" applyBorder="1">
      <alignment horizontal="right" vertical="center"/>
      <protection locked="0"/>
    </xf>
    <xf numFmtId="0" fontId="24" fillId="2" borderId="40" xfId="0" applyFont="1" applyFill="1" applyBorder="1" applyAlignment="1" applyProtection="1">
      <alignment horizontal="center" wrapText="1"/>
    </xf>
    <xf numFmtId="0" fontId="22" fillId="2" borderId="39" xfId="0" applyFont="1" applyFill="1" applyBorder="1" applyAlignment="1" applyProtection="1">
      <alignment horizontal="left" vertical="center" wrapText="1"/>
    </xf>
    <xf numFmtId="3" fontId="22" fillId="6" borderId="33" xfId="30" applyFont="1" applyBorder="1" applyProtection="1">
      <alignment horizontal="right" vertical="center"/>
    </xf>
    <xf numFmtId="3" fontId="22" fillId="43" borderId="33" xfId="6" applyFont="1" applyBorder="1" applyProtection="1">
      <alignment horizontal="right"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3" fontId="22" fillId="41" borderId="31" xfId="11" applyFont="1" applyBorder="1">
      <alignment horizontal="right" vertical="center"/>
      <protection locked="0"/>
    </xf>
    <xf numFmtId="3" fontId="22" fillId="41" borderId="34" xfId="11" applyFont="1" applyBorder="1">
      <alignment horizontal="right" vertical="center"/>
      <protection locked="0"/>
    </xf>
    <xf numFmtId="2" fontId="22" fillId="15" borderId="33" xfId="49" applyNumberFormat="1" applyFont="1" applyBorder="1">
      <alignment vertical="center"/>
    </xf>
    <xf numFmtId="0" fontId="22" fillId="13" borderId="27" xfId="3" applyFont="1" applyBorder="1">
      <alignment horizontal="center" vertical="center"/>
    </xf>
    <xf numFmtId="2" fontId="22" fillId="15" borderId="20" xfId="49" applyNumberFormat="1" applyFont="1" applyBorder="1">
      <alignment vertical="center"/>
    </xf>
    <xf numFmtId="2" fontId="22" fillId="15" borderId="21" xfId="49" applyNumberFormat="1" applyFont="1" applyBorder="1">
      <alignment vertical="center"/>
    </xf>
    <xf numFmtId="0" fontId="22" fillId="13" borderId="48" xfId="3" applyFont="1" applyBorder="1">
      <alignment horizontal="center" vertical="center"/>
    </xf>
    <xf numFmtId="0" fontId="0" fillId="2" borderId="43" xfId="0" applyFont="1" applyFill="1" applyBorder="1" applyAlignment="1" applyProtection="1">
      <alignment horizontal="left" vertical="center" wrapText="1"/>
    </xf>
    <xf numFmtId="0" fontId="29" fillId="13" borderId="24" xfId="3" applyFont="1" applyBorder="1">
      <alignment horizontal="center" vertical="center"/>
    </xf>
    <xf numFmtId="3" fontId="22" fillId="43" borderId="39" xfId="6" applyFont="1" applyBorder="1" applyProtection="1">
      <alignment horizontal="right" vertical="center"/>
    </xf>
    <xf numFmtId="3" fontId="22" fillId="13" borderId="27" xfId="3" applyNumberFormat="1" applyFont="1" applyBorder="1" applyAlignment="1" applyProtection="1">
      <alignment horizontal="center" vertical="center"/>
    </xf>
    <xf numFmtId="0" fontId="22" fillId="2" borderId="28" xfId="0" applyFont="1" applyFill="1" applyBorder="1" applyAlignment="1" applyProtection="1">
      <alignment horizontal="left" vertical="center" wrapText="1"/>
    </xf>
    <xf numFmtId="0" fontId="25" fillId="2" borderId="27" xfId="83" applyFont="1" applyFill="1" applyBorder="1" applyAlignment="1" applyProtection="1">
      <alignment horizontal="left" vertical="center" wrapText="1"/>
    </xf>
    <xf numFmtId="0" fontId="22" fillId="13" borderId="38" xfId="3" applyFont="1" applyBorder="1" applyProtection="1">
      <alignment horizontal="center" vertical="center"/>
    </xf>
    <xf numFmtId="0" fontId="22" fillId="13" borderId="27" xfId="3" applyFont="1" applyBorder="1" applyProtection="1">
      <alignment horizontal="center" vertical="center"/>
    </xf>
    <xf numFmtId="0" fontId="22" fillId="13" borderId="25"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0" fontId="22" fillId="13" borderId="20" xfId="3" applyFont="1" applyBorder="1" applyAlignment="1" applyProtection="1">
      <alignment horizontal="left" vertical="center" indent="2"/>
    </xf>
    <xf numFmtId="3" fontId="22" fillId="6" borderId="27" xfId="30" applyFont="1" applyBorder="1">
      <alignment horizontal="right" vertical="center"/>
    </xf>
    <xf numFmtId="0" fontId="22" fillId="2" borderId="27" xfId="0" applyFont="1" applyFill="1" applyBorder="1" applyAlignment="1" applyProtection="1">
      <alignment horizontal="left" vertical="center" wrapText="1" indent="4"/>
    </xf>
    <xf numFmtId="0" fontId="22" fillId="2" borderId="0" xfId="0" applyFont="1" applyFill="1" applyBorder="1" applyAlignment="1" applyProtection="1">
      <alignment horizontal="left" vertical="center" indent="3"/>
    </xf>
    <xf numFmtId="2" fontId="22" fillId="2" borderId="21" xfId="0" applyNumberFormat="1" applyFont="1" applyFill="1" applyBorder="1" applyProtection="1">
      <alignment vertical="center"/>
    </xf>
    <xf numFmtId="3" fontId="28" fillId="41" borderId="47" xfId="11" applyFont="1" applyBorder="1" applyProtection="1">
      <alignment horizontal="right" vertical="center"/>
      <protection locked="0"/>
    </xf>
    <xf numFmtId="0" fontId="22" fillId="13" borderId="50" xfId="3" applyFont="1" applyBorder="1" applyProtection="1">
      <alignment horizontal="center" vertical="center"/>
    </xf>
    <xf numFmtId="0" fontId="22" fillId="45" borderId="0" xfId="0" applyFont="1" applyFill="1" applyBorder="1" applyAlignment="1" applyProtection="1">
      <alignment vertical="center"/>
    </xf>
    <xf numFmtId="3" fontId="22" fillId="6" borderId="28" xfId="30" applyFont="1" applyBorder="1">
      <alignment horizontal="right" vertical="center"/>
    </xf>
    <xf numFmtId="0" fontId="22" fillId="6" borderId="0" xfId="0" applyFont="1" applyFill="1" applyBorder="1">
      <alignment vertical="center"/>
    </xf>
    <xf numFmtId="3" fontId="22" fillId="13" borderId="31" xfId="3" applyNumberFormat="1" applyFont="1" applyBorder="1">
      <alignment horizontal="center" vertical="center"/>
    </xf>
    <xf numFmtId="0" fontId="22" fillId="6" borderId="0" xfId="0" applyFont="1" applyFill="1" applyBorder="1" applyAlignment="1" applyProtection="1">
      <alignment horizontal="left" vertical="center"/>
    </xf>
    <xf numFmtId="0" fontId="22" fillId="6" borderId="5" xfId="0" applyFont="1" applyFill="1" applyBorder="1">
      <alignment vertical="center"/>
    </xf>
    <xf numFmtId="0" fontId="22" fillId="6" borderId="6" xfId="0" applyFont="1" applyFill="1" applyBorder="1">
      <alignment vertical="center"/>
    </xf>
    <xf numFmtId="0" fontId="22" fillId="6" borderId="0" xfId="0" applyFont="1" applyFill="1" applyBorder="1" applyProtection="1">
      <alignmen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38" xfId="0" applyFont="1" applyFill="1" applyBorder="1" applyAlignment="1" applyProtection="1">
      <alignment horizontal="center" vertical="center"/>
    </xf>
    <xf numFmtId="0" fontId="22" fillId="6" borderId="9" xfId="0" applyFont="1" applyFill="1" applyBorder="1">
      <alignment vertical="center"/>
    </xf>
    <xf numFmtId="0" fontId="22" fillId="6" borderId="6" xfId="0" applyFont="1" applyFill="1" applyBorder="1" applyAlignment="1" applyProtection="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4" xfId="0" applyFont="1" applyFill="1" applyBorder="1">
      <alignment vertical="center"/>
    </xf>
    <xf numFmtId="0" fontId="22" fillId="6" borderId="25" xfId="0" applyFont="1" applyFill="1" applyBorder="1" applyAlignment="1" applyProtection="1">
      <alignment vertical="center"/>
    </xf>
    <xf numFmtId="0" fontId="22" fillId="6" borderId="25" xfId="0" applyFont="1" applyFill="1" applyBorder="1" applyAlignment="1" applyProtection="1">
      <alignment horizontal="left" vertical="center"/>
    </xf>
    <xf numFmtId="0" fontId="22" fillId="6" borderId="25" xfId="0" applyFont="1" applyFill="1" applyBorder="1" applyAlignment="1" applyProtection="1">
      <alignment horizontal="left" vertical="center" indent="1"/>
    </xf>
    <xf numFmtId="3" fontId="22" fillId="6" borderId="33" xfId="30" applyFont="1" applyFill="1" applyBorder="1">
      <alignment horizontal="right" vertical="center"/>
    </xf>
    <xf numFmtId="169" fontId="22" fillId="6" borderId="33" xfId="31" applyFont="1" applyFill="1" applyBorder="1">
      <alignment horizontal="right" vertical="center"/>
    </xf>
    <xf numFmtId="0" fontId="24" fillId="6" borderId="29" xfId="0" applyFont="1" applyFill="1" applyBorder="1" applyAlignment="1" applyProtection="1">
      <alignment horizontal="center" wrapText="1"/>
    </xf>
    <xf numFmtId="3" fontId="22" fillId="6" borderId="22" xfId="30" applyFont="1" applyFill="1" applyBorder="1" applyAlignment="1">
      <alignment horizontal="right" vertical="center"/>
    </xf>
    <xf numFmtId="3" fontId="22" fillId="6" borderId="33" xfId="30" applyFont="1" applyFill="1" applyBorder="1" applyAlignment="1">
      <alignment horizontal="right" vertical="center"/>
    </xf>
    <xf numFmtId="0" fontId="22" fillId="6" borderId="5" xfId="0" applyFont="1" applyFill="1" applyBorder="1" applyAlignment="1">
      <alignment vertical="center"/>
    </xf>
    <xf numFmtId="0" fontId="22" fillId="6" borderId="26" xfId="0" applyFont="1" applyFill="1" applyBorder="1" applyAlignment="1" applyProtection="1">
      <alignment horizontal="left" vertical="center" indent="1"/>
    </xf>
    <xf numFmtId="0" fontId="32" fillId="6" borderId="0" xfId="0" applyFont="1" applyFill="1" applyBorder="1" applyAlignment="1">
      <alignment vertical="center"/>
    </xf>
    <xf numFmtId="3" fontId="22" fillId="6" borderId="33" xfId="30" applyFont="1" applyFill="1" applyBorder="1" applyProtection="1">
      <alignment horizontal="right" vertical="center"/>
    </xf>
    <xf numFmtId="0" fontId="22" fillId="6" borderId="2" xfId="0" applyFont="1" applyFill="1" applyBorder="1">
      <alignment vertical="center"/>
    </xf>
    <xf numFmtId="0" fontId="24" fillId="6" borderId="32" xfId="0" applyFont="1" applyFill="1" applyBorder="1" applyAlignment="1">
      <alignment horizontal="center" wrapText="1"/>
    </xf>
    <xf numFmtId="0" fontId="24" fillId="6" borderId="40" xfId="0" applyFont="1" applyFill="1" applyBorder="1" applyAlignment="1" applyProtection="1">
      <alignment horizontal="center" wrapText="1"/>
    </xf>
    <xf numFmtId="0" fontId="22" fillId="6" borderId="24" xfId="0" applyFont="1" applyFill="1" applyBorder="1" applyAlignment="1">
      <alignment horizontal="center" vertical="center"/>
    </xf>
    <xf numFmtId="0" fontId="22" fillId="6" borderId="38" xfId="0" applyFont="1" applyFill="1" applyBorder="1" applyAlignment="1">
      <alignment horizontal="center" vertical="center"/>
    </xf>
    <xf numFmtId="0" fontId="22" fillId="6" borderId="25" xfId="0" applyFont="1" applyFill="1" applyBorder="1" applyAlignment="1">
      <alignment horizontal="center" vertical="center"/>
    </xf>
    <xf numFmtId="0" fontId="22" fillId="6" borderId="33" xfId="0" applyFont="1" applyFill="1" applyBorder="1" applyAlignment="1" applyProtection="1">
      <alignment horizontal="left" vertical="center" wrapText="1"/>
    </xf>
    <xf numFmtId="0" fontId="32" fillId="6" borderId="0" xfId="0" applyFont="1" applyFill="1" applyBorder="1" applyAlignment="1" applyProtection="1">
      <alignment horizontal="left" vertical="center"/>
    </xf>
    <xf numFmtId="0" fontId="32" fillId="6" borderId="0" xfId="0" applyFont="1" applyFill="1" applyBorder="1" applyAlignment="1" applyProtection="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3" xfId="0" applyFont="1" applyFill="1" applyBorder="1" applyAlignment="1">
      <alignment horizontal="center" wrapText="1"/>
    </xf>
    <xf numFmtId="0" fontId="22" fillId="6" borderId="25" xfId="0" applyFont="1" applyFill="1" applyBorder="1" applyAlignment="1" applyProtection="1">
      <alignment horizontal="center" vertical="center" wrapText="1"/>
    </xf>
    <xf numFmtId="0" fontId="22" fillId="6" borderId="35" xfId="0" applyFont="1" applyFill="1" applyBorder="1" applyAlignment="1">
      <alignment horizontal="center" vertical="center"/>
    </xf>
    <xf numFmtId="3" fontId="22" fillId="6" borderId="25" xfId="30" applyFont="1" applyFill="1" applyBorder="1">
      <alignment horizontal="right" vertical="center"/>
    </xf>
    <xf numFmtId="0" fontId="0" fillId="6" borderId="0" xfId="0">
      <alignment vertical="center"/>
    </xf>
    <xf numFmtId="0" fontId="0" fillId="6" borderId="0" xfId="0" applyFill="1">
      <alignment vertical="center"/>
    </xf>
    <xf numFmtId="0" fontId="22" fillId="6" borderId="28" xfId="0" applyFont="1" applyFill="1" applyBorder="1" applyAlignment="1" applyProtection="1">
      <alignment horizontal="left" vertical="center"/>
    </xf>
    <xf numFmtId="0" fontId="22" fillId="6" borderId="44" xfId="0" applyFont="1" applyFill="1" applyBorder="1" applyAlignment="1" applyProtection="1">
      <alignment horizontal="left" vertical="center"/>
    </xf>
    <xf numFmtId="0" fontId="30" fillId="6" borderId="6" xfId="0" applyFont="1" applyFill="1" applyBorder="1" applyAlignment="1" applyProtection="1">
      <alignment horizontal="center" vertical="center"/>
    </xf>
    <xf numFmtId="0" fontId="22" fillId="6" borderId="6" xfId="0" applyFont="1" applyFill="1" applyBorder="1" applyProtection="1">
      <alignment vertical="center"/>
    </xf>
    <xf numFmtId="0" fontId="24" fillId="6" borderId="27" xfId="0" applyFont="1" applyFill="1" applyBorder="1" applyAlignment="1" applyProtection="1">
      <alignment vertical="center"/>
    </xf>
    <xf numFmtId="0" fontId="22" fillId="6" borderId="28" xfId="0" applyFont="1" applyFill="1" applyBorder="1" applyAlignment="1" applyProtection="1">
      <alignment vertical="center"/>
    </xf>
    <xf numFmtId="0" fontId="22" fillId="6" borderId="36"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0" xfId="0" applyFont="1" applyFill="1" applyBorder="1" applyAlignment="1" applyProtection="1">
      <alignment horizontal="center" vertical="center"/>
    </xf>
    <xf numFmtId="0" fontId="22" fillId="6" borderId="37" xfId="0" applyFont="1" applyFill="1" applyBorder="1" applyAlignment="1" applyProtection="1">
      <alignment horizontal="center"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3" fontId="22" fillId="14" borderId="33" xfId="20" applyFont="1" applyBorder="1">
      <alignment horizontal="right" vertical="center"/>
      <protection locked="0"/>
    </xf>
    <xf numFmtId="3" fontId="22" fillId="14" borderId="27" xfId="20" applyFont="1" applyBorder="1">
      <alignment horizontal="right" vertical="center"/>
      <protection locked="0"/>
    </xf>
    <xf numFmtId="2" fontId="22" fillId="6" borderId="25" xfId="32" applyNumberFormat="1" applyFont="1" applyBorder="1" applyAlignment="1">
      <alignment horizontal="center" vertical="center" wrapText="1"/>
    </xf>
    <xf numFmtId="3" fontId="28" fillId="14" borderId="39" xfId="20" applyFont="1" applyBorder="1">
      <alignment horizontal="right" vertical="center"/>
      <protection locked="0"/>
    </xf>
    <xf numFmtId="3" fontId="28" fillId="14" borderId="34" xfId="20" applyFont="1" applyBorder="1">
      <alignment horizontal="right" vertical="center"/>
      <protection locked="0"/>
    </xf>
    <xf numFmtId="2" fontId="22" fillId="6" borderId="26" xfId="32" applyNumberFormat="1" applyFont="1" applyBorder="1">
      <alignment horizontal="right" vertical="center"/>
    </xf>
    <xf numFmtId="0" fontId="22" fillId="13" borderId="42" xfId="3" applyFont="1" applyBorder="1" applyProtection="1">
      <alignment horizontal="center" vertical="center"/>
    </xf>
    <xf numFmtId="3" fontId="22" fillId="6" borderId="38" xfId="30" applyFont="1" applyBorder="1">
      <alignment horizontal="right" vertical="center"/>
    </xf>
    <xf numFmtId="3" fontId="22" fillId="6" borderId="36" xfId="30" applyFont="1" applyBorder="1">
      <alignment horizontal="right" vertical="center"/>
    </xf>
    <xf numFmtId="3" fontId="22" fillId="6" borderId="21" xfId="30" applyFont="1" applyBorder="1">
      <alignment horizontal="right" vertical="center"/>
    </xf>
    <xf numFmtId="0" fontId="22" fillId="2" borderId="26" xfId="0" applyFont="1" applyFill="1" applyBorder="1" applyAlignment="1" applyProtection="1">
      <alignment horizontal="left" vertical="center" wrapText="1" indent="2"/>
    </xf>
    <xf numFmtId="0" fontId="22" fillId="2" borderId="27" xfId="0" applyFont="1" applyFill="1" applyBorder="1" applyAlignment="1" applyProtection="1">
      <alignment horizontal="left" vertical="center" wrapText="1" indent="2"/>
    </xf>
    <xf numFmtId="0" fontId="22" fillId="2" borderId="27" xfId="0" applyFont="1" applyFill="1" applyBorder="1" applyAlignment="1" applyProtection="1">
      <alignment horizontal="left" vertical="center" wrapText="1" indent="1"/>
    </xf>
    <xf numFmtId="3" fontId="22" fillId="6" borderId="26" xfId="30" applyFont="1" applyBorder="1">
      <alignment horizontal="right" vertical="center"/>
    </xf>
    <xf numFmtId="0" fontId="22" fillId="2" borderId="27" xfId="0" applyFont="1" applyFill="1" applyBorder="1" applyAlignment="1" applyProtection="1">
      <alignment horizontal="left" vertical="center" wrapText="1" indent="3"/>
    </xf>
    <xf numFmtId="0" fontId="0" fillId="6" borderId="0" xfId="0" applyBorder="1">
      <alignment vertical="center"/>
    </xf>
    <xf numFmtId="0" fontId="22" fillId="13" borderId="21" xfId="3" applyFont="1" applyBorder="1" applyProtection="1">
      <alignment horizontal="center" vertical="center"/>
    </xf>
    <xf numFmtId="0" fontId="0" fillId="6" borderId="25" xfId="0" applyFont="1" applyFill="1" applyBorder="1" applyAlignment="1" applyProtection="1">
      <alignment horizontal="center" vertical="center"/>
    </xf>
    <xf numFmtId="0" fontId="24" fillId="2" borderId="29" xfId="0" applyFont="1" applyFill="1" applyBorder="1" applyAlignment="1" applyProtection="1">
      <alignment horizontal="center" wrapText="1"/>
    </xf>
    <xf numFmtId="0" fontId="22" fillId="2" borderId="0" xfId="0" applyFont="1" applyFill="1" applyBorder="1">
      <alignment vertical="center"/>
    </xf>
    <xf numFmtId="0" fontId="22" fillId="2" borderId="2" xfId="0" applyFont="1" applyFill="1" applyBorder="1">
      <alignment vertical="center"/>
    </xf>
    <xf numFmtId="0" fontId="22" fillId="2" borderId="6" xfId="0" applyFont="1" applyFill="1" applyBorder="1">
      <alignment vertical="center"/>
    </xf>
    <xf numFmtId="0" fontId="22" fillId="2" borderId="10" xfId="0" applyFont="1" applyFill="1" applyBorder="1">
      <alignment vertical="center"/>
    </xf>
    <xf numFmtId="0" fontId="0" fillId="2" borderId="27" xfId="0" applyFont="1" applyFill="1" applyBorder="1" applyAlignment="1" applyProtection="1">
      <alignment horizontal="left" vertical="center" wrapText="1" indent="1"/>
    </xf>
    <xf numFmtId="0" fontId="22" fillId="2" borderId="0" xfId="0" applyFont="1" applyFill="1" applyBorder="1" applyProtection="1">
      <alignment vertical="center"/>
    </xf>
    <xf numFmtId="3" fontId="22" fillId="6" borderId="25" xfId="30" applyFont="1" applyBorder="1">
      <alignment horizontal="right" vertical="center"/>
    </xf>
    <xf numFmtId="0" fontId="22" fillId="13" borderId="20" xfId="3" applyFont="1" applyBorder="1" applyProtection="1">
      <alignment horizontal="center" vertical="center"/>
    </xf>
    <xf numFmtId="0" fontId="22" fillId="13" borderId="33" xfId="3" applyFont="1" applyBorder="1" applyProtection="1">
      <alignment horizontal="center" vertical="center"/>
    </xf>
    <xf numFmtId="0" fontId="28" fillId="2" borderId="20" xfId="0" applyFont="1" applyFill="1" applyBorder="1" applyAlignment="1" applyProtection="1">
      <alignment horizontal="center" vertical="center" wrapText="1"/>
    </xf>
    <xf numFmtId="3" fontId="28" fillId="41" borderId="33" xfId="11" applyFont="1" applyBorder="1" applyProtection="1">
      <alignment horizontal="right" vertical="center"/>
      <protection locked="0"/>
    </xf>
    <xf numFmtId="2" fontId="22" fillId="6" borderId="25" xfId="32" applyNumberFormat="1" applyFont="1" applyBorder="1">
      <alignment horizontal="right" vertical="center"/>
    </xf>
    <xf numFmtId="0" fontId="22" fillId="15" borderId="31" xfId="55" applyFont="1" applyBorder="1">
      <alignment horizontal="center" vertical="center" wrapText="1"/>
    </xf>
    <xf numFmtId="0" fontId="22" fillId="6" borderId="26" xfId="0" applyFont="1" applyFill="1" applyBorder="1" applyAlignment="1" applyProtection="1">
      <alignment vertical="center"/>
    </xf>
    <xf numFmtId="0" fontId="29" fillId="13" borderId="35" xfId="3" applyFont="1" applyBorder="1">
      <alignment horizontal="center"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0" fillId="2" borderId="27" xfId="0" applyFont="1" applyFill="1" applyBorder="1" applyAlignment="1" applyProtection="1">
      <alignment vertical="center" wrapText="1"/>
    </xf>
    <xf numFmtId="0" fontId="0" fillId="2" borderId="27" xfId="0" applyFont="1" applyFill="1" applyBorder="1" applyAlignment="1" applyProtection="1">
      <alignment horizontal="left" vertical="center" wrapText="1" indent="3"/>
    </xf>
    <xf numFmtId="0" fontId="25" fillId="2" borderId="27" xfId="83" applyFont="1" applyFill="1" applyBorder="1" applyAlignment="1" applyProtection="1">
      <alignment horizontal="left" vertical="center" wrapText="1" indent="2"/>
    </xf>
    <xf numFmtId="0" fontId="25" fillId="2" borderId="25" xfId="83" applyFont="1" applyFill="1" applyBorder="1" applyAlignment="1" applyProtection="1">
      <alignment horizontal="left" vertical="center" wrapText="1" indent="2"/>
    </xf>
    <xf numFmtId="0" fontId="22" fillId="6" borderId="25" xfId="0" applyFont="1" applyFill="1" applyBorder="1" applyAlignment="1" applyProtection="1">
      <alignment horizontal="center" vertical="center"/>
    </xf>
    <xf numFmtId="0" fontId="22" fillId="6" borderId="24" xfId="0" applyFont="1" applyFill="1" applyBorder="1" applyAlignment="1" applyProtection="1">
      <alignment horizontal="center" vertical="center"/>
    </xf>
    <xf numFmtId="0" fontId="22" fillId="2" borderId="25" xfId="0" applyFont="1" applyFill="1" applyBorder="1" applyAlignment="1" applyProtection="1">
      <alignment horizontal="center" vertical="center"/>
    </xf>
    <xf numFmtId="0" fontId="22" fillId="2" borderId="24" xfId="0" applyFont="1" applyFill="1" applyBorder="1" applyAlignment="1" applyProtection="1">
      <alignment horizontal="center" vertical="center"/>
    </xf>
    <xf numFmtId="0" fontId="4" fillId="6" borderId="0" xfId="0" applyFont="1" applyFill="1" applyBorder="1">
      <alignment vertical="center"/>
    </xf>
    <xf numFmtId="0" fontId="0" fillId="2" borderId="0" xfId="0" applyFill="1" applyBorder="1">
      <alignment vertical="center"/>
    </xf>
    <xf numFmtId="0" fontId="22" fillId="6" borderId="33" xfId="0" applyFont="1" applyFill="1" applyBorder="1" applyAlignment="1" applyProtection="1">
      <alignment horizontal="left" vertical="center"/>
    </xf>
    <xf numFmtId="0" fontId="0" fillId="6" borderId="0" xfId="0" applyFont="1" applyFill="1" applyBorder="1" applyProtection="1">
      <alignment vertical="center"/>
    </xf>
    <xf numFmtId="0" fontId="22" fillId="6" borderId="27" xfId="0" applyFont="1" applyFill="1" applyBorder="1" applyAlignment="1" applyProtection="1">
      <alignment horizontal="center" vertical="center"/>
    </xf>
    <xf numFmtId="0" fontId="22" fillId="6" borderId="28" xfId="0" applyFont="1" applyFill="1" applyBorder="1" applyAlignment="1" applyProtection="1">
      <alignment horizontal="center" vertical="center"/>
    </xf>
    <xf numFmtId="0" fontId="22" fillId="6" borderId="33" xfId="0" applyFont="1" applyFill="1" applyBorder="1" applyAlignment="1" applyProtection="1">
      <alignment horizontal="center" vertical="center"/>
    </xf>
    <xf numFmtId="0" fontId="22" fillId="6" borderId="34" xfId="0" applyFont="1" applyFill="1" applyBorder="1" applyAlignment="1" applyProtection="1">
      <alignment horizontal="center" vertical="center"/>
    </xf>
    <xf numFmtId="0" fontId="22" fillId="6" borderId="34" xfId="0" applyFont="1" applyFill="1" applyBorder="1" applyAlignment="1" applyProtection="1">
      <alignment horizontal="left" vertical="center"/>
    </xf>
    <xf numFmtId="0" fontId="0" fillId="6" borderId="6" xfId="0" applyFill="1" applyBorder="1">
      <alignment vertical="center"/>
    </xf>
    <xf numFmtId="3" fontId="22" fillId="14" borderId="28" xfId="20" applyFont="1" applyBorder="1">
      <alignment horizontal="right" vertical="center"/>
      <protection locked="0"/>
    </xf>
    <xf numFmtId="3" fontId="28" fillId="14" borderId="54" xfId="20" applyFont="1" applyBorder="1">
      <alignment horizontal="right" vertical="center"/>
      <protection locked="0"/>
    </xf>
    <xf numFmtId="0" fontId="22" fillId="2" borderId="0" xfId="0" applyFont="1" applyFill="1" applyBorder="1">
      <alignment vertical="center"/>
    </xf>
    <xf numFmtId="0" fontId="22" fillId="2" borderId="6" xfId="0" applyFont="1" applyFill="1" applyBorder="1">
      <alignment vertical="center"/>
    </xf>
    <xf numFmtId="0" fontId="22" fillId="2" borderId="0" xfId="0" applyFont="1" applyFill="1">
      <alignment vertical="center"/>
    </xf>
    <xf numFmtId="3" fontId="22" fillId="13" borderId="37" xfId="3" applyNumberFormat="1" applyFont="1" applyBorder="1">
      <alignment horizontal="center" vertical="center"/>
    </xf>
    <xf numFmtId="0" fontId="22" fillId="6" borderId="0" xfId="0" applyFont="1" applyFill="1" applyBorder="1">
      <alignment vertical="center"/>
    </xf>
    <xf numFmtId="0" fontId="24" fillId="6" borderId="0" xfId="0" applyFont="1" applyFill="1" applyBorder="1" applyProtection="1">
      <alignment vertical="center"/>
    </xf>
    <xf numFmtId="3" fontId="22" fillId="6" borderId="28" xfId="30" applyFont="1" applyBorder="1" applyProtection="1">
      <alignment horizontal="right" vertical="center"/>
    </xf>
    <xf numFmtId="3" fontId="22" fillId="14" borderId="33" xfId="20" applyFont="1" applyBorder="1">
      <alignment horizontal="right" vertical="center"/>
      <protection locked="0"/>
    </xf>
    <xf numFmtId="3" fontId="22" fillId="14" borderId="31" xfId="20" applyFont="1" applyBorder="1">
      <alignment horizontal="right" vertical="center"/>
      <protection locked="0"/>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0" fillId="6" borderId="0" xfId="0" applyFont="1" applyFill="1" applyBorder="1" applyAlignment="1" applyProtection="1">
      <alignment vertical="center"/>
    </xf>
    <xf numFmtId="0" fontId="0" fillId="6" borderId="0" xfId="0" applyFont="1" applyFill="1" applyBorder="1" applyAlignment="1">
      <alignment vertical="center"/>
    </xf>
    <xf numFmtId="0" fontId="22" fillId="6" borderId="0" xfId="0" applyFont="1" applyBorder="1">
      <alignment vertical="center"/>
    </xf>
    <xf numFmtId="0" fontId="0" fillId="2" borderId="25" xfId="0" applyFont="1" applyFill="1" applyBorder="1" applyAlignment="1" applyProtection="1">
      <alignment horizontal="left" vertical="center" wrapText="1" indent="2"/>
    </xf>
    <xf numFmtId="0" fontId="29" fillId="6" borderId="12" xfId="116" applyFill="1" applyBorder="1" applyAlignment="1">
      <alignment vertical="center"/>
    </xf>
    <xf numFmtId="0" fontId="29" fillId="6" borderId="2" xfId="116" applyFill="1" applyBorder="1" applyAlignment="1">
      <alignment vertical="top"/>
    </xf>
    <xf numFmtId="0" fontId="29" fillId="6" borderId="2" xfId="116" applyFill="1" applyBorder="1" applyAlignment="1">
      <alignment vertical="center"/>
    </xf>
    <xf numFmtId="0" fontId="0" fillId="6" borderId="44" xfId="0" applyFont="1" applyFill="1" applyBorder="1" applyAlignment="1" applyProtection="1">
      <alignment horizontal="left" vertical="center"/>
    </xf>
    <xf numFmtId="0" fontId="0" fillId="6" borderId="36" xfId="0" applyFont="1" applyFill="1" applyBorder="1" applyAlignment="1" applyProtection="1">
      <alignment horizontal="left" vertical="center"/>
    </xf>
    <xf numFmtId="3" fontId="0" fillId="41" borderId="21" xfId="11" applyFont="1" applyBorder="1">
      <alignment horizontal="right" vertical="center"/>
      <protection locked="0"/>
    </xf>
    <xf numFmtId="0" fontId="22" fillId="6" borderId="0" xfId="0" applyFont="1" applyFill="1" applyBorder="1" applyAlignment="1">
      <alignment horizontal="center" vertical="center"/>
    </xf>
    <xf numFmtId="0" fontId="29" fillId="6" borderId="2" xfId="116" applyFont="1" applyFill="1" applyBorder="1" applyAlignment="1" applyProtection="1">
      <alignment horizontal="left" vertical="center"/>
    </xf>
    <xf numFmtId="3" fontId="0" fillId="14" borderId="33" xfId="20" applyFont="1" applyBorder="1">
      <alignment horizontal="right" vertical="center"/>
      <protection locked="0"/>
    </xf>
    <xf numFmtId="3" fontId="0" fillId="6" borderId="33" xfId="30" applyFont="1" applyBorder="1">
      <alignment horizontal="right" vertical="center"/>
    </xf>
    <xf numFmtId="3" fontId="0" fillId="41" borderId="33" xfId="11" applyFont="1" applyBorder="1">
      <alignment horizontal="right" vertical="center"/>
      <protection locked="0"/>
    </xf>
    <xf numFmtId="0" fontId="0" fillId="2" borderId="0" xfId="0" applyFont="1" applyFill="1" applyBorder="1">
      <alignment vertical="center"/>
    </xf>
    <xf numFmtId="0" fontId="0" fillId="6" borderId="0" xfId="0" applyFont="1" applyFill="1" applyBorder="1" applyAlignment="1"/>
    <xf numFmtId="0" fontId="0" fillId="2" borderId="0" xfId="0" applyFont="1" applyFill="1">
      <alignment vertical="center"/>
    </xf>
    <xf numFmtId="3" fontId="40" fillId="41" borderId="33" xfId="11" applyFont="1" applyBorder="1">
      <alignment horizontal="right" vertical="center"/>
      <protection locked="0"/>
    </xf>
    <xf numFmtId="3" fontId="40" fillId="6" borderId="33" xfId="30" applyFont="1" applyBorder="1">
      <alignment horizontal="right" vertical="center"/>
    </xf>
    <xf numFmtId="3" fontId="22" fillId="13" borderId="44" xfId="3" applyNumberFormat="1" applyFont="1" applyBorder="1">
      <alignment horizontal="center" vertical="center"/>
    </xf>
    <xf numFmtId="4" fontId="22" fillId="6" borderId="27" xfId="0" applyNumberFormat="1" applyFont="1" applyFill="1" applyBorder="1" applyAlignment="1" applyProtection="1">
      <alignment horizontal="center" vertical="center"/>
    </xf>
    <xf numFmtId="4" fontId="22" fillId="6" borderId="28" xfId="0" applyNumberFormat="1" applyFont="1" applyFill="1" applyBorder="1" applyAlignment="1" applyProtection="1">
      <alignment horizontal="center" vertical="center"/>
    </xf>
    <xf numFmtId="0" fontId="22" fillId="2" borderId="0" xfId="0" applyFont="1" applyFill="1" applyBorder="1" applyAlignment="1">
      <alignment horizontal="center" vertical="center"/>
    </xf>
    <xf numFmtId="0" fontId="22" fillId="0" borderId="35" xfId="0" applyFont="1" applyFill="1" applyBorder="1" applyAlignment="1" applyProtection="1">
      <alignment horizontal="center" vertical="center"/>
    </xf>
    <xf numFmtId="0" fontId="22" fillId="41" borderId="22" xfId="18" applyFont="1" applyBorder="1">
      <alignment horizontal="center" vertical="center" wrapText="1"/>
      <protection locked="0"/>
    </xf>
    <xf numFmtId="49" fontId="22" fillId="41" borderId="34" xfId="19" applyFont="1" applyBorder="1" applyAlignment="1">
      <alignment vertical="center"/>
      <protection locked="0"/>
    </xf>
    <xf numFmtId="49" fontId="22" fillId="41" borderId="33" xfId="19" applyFont="1" applyBorder="1" applyAlignment="1">
      <alignment vertical="center"/>
      <protection locked="0"/>
    </xf>
    <xf numFmtId="0" fontId="22" fillId="0" borderId="26" xfId="0" applyFont="1" applyFill="1" applyBorder="1" applyAlignment="1" applyProtection="1">
      <alignment horizontal="center" vertical="center"/>
    </xf>
    <xf numFmtId="49" fontId="22" fillId="41" borderId="31" xfId="19" applyFont="1" applyBorder="1" applyAlignment="1">
      <alignment vertical="center"/>
      <protection locked="0"/>
    </xf>
    <xf numFmtId="3" fontId="22" fillId="6" borderId="25" xfId="30" applyFont="1" applyFill="1" applyBorder="1" applyAlignment="1">
      <alignment horizontal="center" vertical="center"/>
    </xf>
    <xf numFmtId="3" fontId="22" fillId="6" borderId="38" xfId="30" applyFont="1" applyFill="1" applyBorder="1" applyAlignment="1">
      <alignment horizontal="center" vertical="center"/>
    </xf>
    <xf numFmtId="0" fontId="22" fillId="6" borderId="20" xfId="0" applyNumberFormat="1" applyFont="1" applyBorder="1">
      <alignment vertical="center"/>
    </xf>
    <xf numFmtId="3" fontId="22" fillId="6" borderId="26" xfId="30" applyFont="1" applyFill="1" applyBorder="1" applyAlignment="1">
      <alignment horizontal="center" vertical="center"/>
    </xf>
    <xf numFmtId="0" fontId="22" fillId="6" borderId="21" xfId="0" applyNumberFormat="1" applyFont="1" applyBorder="1">
      <alignment vertical="center"/>
    </xf>
    <xf numFmtId="0" fontId="22" fillId="6" borderId="59" xfId="0" applyFont="1" applyFill="1" applyBorder="1">
      <alignment vertical="center"/>
    </xf>
    <xf numFmtId="49" fontId="22" fillId="14" borderId="20" xfId="27" applyNumberFormat="1" applyFont="1" applyBorder="1">
      <alignment horizontal="center" vertical="center" wrapText="1"/>
      <protection locked="0"/>
    </xf>
    <xf numFmtId="0" fontId="0" fillId="2" borderId="33" xfId="0" applyFont="1" applyFill="1" applyBorder="1" applyAlignment="1">
      <alignment horizontal="left" vertical="center"/>
    </xf>
    <xf numFmtId="0" fontId="0" fillId="6" borderId="27" xfId="0" applyFont="1" applyFill="1" applyBorder="1" applyAlignment="1" applyProtection="1">
      <alignment horizontal="left" vertical="center"/>
    </xf>
    <xf numFmtId="0" fontId="32" fillId="6" borderId="0" xfId="0" applyFont="1" applyFill="1" applyBorder="1" applyAlignment="1">
      <alignment horizontal="center"/>
    </xf>
    <xf numFmtId="0" fontId="32" fillId="6" borderId="0" xfId="0" applyFont="1" applyFill="1" applyBorder="1" applyAlignment="1"/>
    <xf numFmtId="0" fontId="32" fillId="6" borderId="6" xfId="0" applyFont="1" applyFill="1" applyBorder="1" applyAlignment="1"/>
    <xf numFmtId="0" fontId="38" fillId="6" borderId="58" xfId="0" applyFont="1" applyBorder="1" applyAlignment="1">
      <alignment horizontal="center" vertical="center" wrapText="1"/>
    </xf>
    <xf numFmtId="0" fontId="40" fillId="6" borderId="44" xfId="0" applyFont="1" applyBorder="1" applyAlignment="1">
      <alignment horizontal="left" vertical="center" wrapText="1"/>
    </xf>
    <xf numFmtId="0" fontId="40" fillId="6" borderId="44" xfId="0" applyFont="1" applyBorder="1" applyAlignment="1">
      <alignment horizontal="left" vertical="center" wrapText="1" indent="1"/>
    </xf>
    <xf numFmtId="3" fontId="40" fillId="41" borderId="34" xfId="11" applyFont="1" applyBorder="1">
      <alignment horizontal="right" vertical="center"/>
      <protection locked="0"/>
    </xf>
    <xf numFmtId="3" fontId="40" fillId="6" borderId="41" xfId="30" applyFont="1" applyBorder="1">
      <alignment horizontal="right" vertical="center"/>
    </xf>
    <xf numFmtId="0" fontId="40" fillId="6" borderId="57" xfId="0" applyFont="1" applyBorder="1" applyAlignment="1">
      <alignment horizontal="left" vertical="center" wrapText="1"/>
    </xf>
    <xf numFmtId="3" fontId="40" fillId="6" borderId="57" xfId="30" applyFont="1" applyBorder="1">
      <alignment horizontal="right" vertical="center"/>
    </xf>
    <xf numFmtId="0" fontId="25" fillId="6" borderId="27" xfId="83" applyFont="1" applyFill="1" applyBorder="1" applyAlignment="1" applyProtection="1">
      <alignment horizontal="left" vertical="center" wrapText="1" indent="1"/>
    </xf>
    <xf numFmtId="3" fontId="40" fillId="6" borderId="31" xfId="30" applyFont="1" applyBorder="1">
      <alignment horizontal="right" vertical="center"/>
    </xf>
    <xf numFmtId="0" fontId="40" fillId="6" borderId="27" xfId="0" applyFont="1" applyFill="1" applyBorder="1" applyAlignment="1" applyProtection="1">
      <alignment horizontal="left" vertical="center"/>
    </xf>
    <xf numFmtId="0" fontId="0" fillId="6" borderId="0" xfId="0" applyFont="1" applyBorder="1" applyAlignment="1">
      <alignment vertical="center"/>
    </xf>
    <xf numFmtId="0" fontId="40" fillId="6" borderId="28" xfId="0" applyFont="1" applyFill="1" applyBorder="1" applyAlignment="1" applyProtection="1">
      <alignment horizontal="left" vertical="center"/>
    </xf>
    <xf numFmtId="0" fontId="24" fillId="6" borderId="44" xfId="0" applyFont="1" applyFill="1" applyBorder="1" applyAlignment="1" applyProtection="1">
      <alignment vertical="center"/>
    </xf>
    <xf numFmtId="0" fontId="22" fillId="6" borderId="60" xfId="0" applyFont="1" applyFill="1" applyBorder="1">
      <alignment vertical="center"/>
    </xf>
    <xf numFmtId="0" fontId="0" fillId="6" borderId="27" xfId="0" applyFont="1" applyFill="1" applyBorder="1">
      <alignment vertical="center"/>
    </xf>
    <xf numFmtId="49" fontId="22" fillId="14" borderId="21" xfId="27" applyNumberFormat="1" applyFont="1" applyBorder="1">
      <alignment horizontal="center" vertical="center" wrapText="1"/>
      <protection locked="0"/>
    </xf>
    <xf numFmtId="0" fontId="40" fillId="6" borderId="27" xfId="0" applyFont="1" applyFill="1" applyBorder="1" applyAlignment="1" applyProtection="1">
      <alignment horizontal="left" vertical="center" indent="1"/>
    </xf>
    <xf numFmtId="0" fontId="40" fillId="6" borderId="27" xfId="0" applyFont="1" applyFill="1" applyBorder="1" applyAlignment="1" applyProtection="1">
      <alignment horizontal="left" vertical="center" indent="2"/>
    </xf>
    <xf numFmtId="0" fontId="0" fillId="6" borderId="27" xfId="0" applyFont="1" applyFill="1" applyBorder="1" applyAlignment="1" applyProtection="1">
      <alignment horizontal="left" vertical="center" indent="1"/>
    </xf>
    <xf numFmtId="0" fontId="0" fillId="6" borderId="0" xfId="0" applyFont="1" applyFill="1">
      <alignment vertical="center"/>
    </xf>
    <xf numFmtId="0" fontId="0" fillId="6" borderId="27" xfId="0" applyFont="1" applyFill="1" applyBorder="1" applyProtection="1">
      <alignment vertical="center"/>
    </xf>
    <xf numFmtId="0" fontId="0" fillId="6" borderId="27" xfId="0" applyFont="1" applyFill="1" applyBorder="1" applyAlignment="1" applyProtection="1">
      <alignment horizontal="left" vertical="center" indent="2"/>
    </xf>
    <xf numFmtId="0" fontId="36" fillId="6" borderId="27" xfId="0" applyFont="1" applyFill="1" applyBorder="1" applyProtection="1">
      <alignment vertical="center"/>
    </xf>
    <xf numFmtId="0" fontId="0" fillId="6" borderId="36" xfId="0" applyFont="1" applyFill="1" applyBorder="1">
      <alignment vertical="center"/>
    </xf>
    <xf numFmtId="0" fontId="0" fillId="6" borderId="38" xfId="0" applyFont="1" applyFill="1" applyBorder="1">
      <alignment vertical="center"/>
    </xf>
    <xf numFmtId="3" fontId="0" fillId="41" borderId="20" xfId="11" applyFont="1" applyBorder="1">
      <alignment horizontal="right" vertical="center"/>
      <protection locked="0"/>
    </xf>
    <xf numFmtId="0" fontId="0" fillId="6" borderId="59" xfId="0" applyFont="1" applyFill="1" applyBorder="1">
      <alignment vertical="center"/>
    </xf>
    <xf numFmtId="0" fontId="0" fillId="6" borderId="27" xfId="0" applyFont="1" applyFill="1" applyBorder="1" applyAlignment="1" applyProtection="1">
      <alignment horizontal="left" vertical="center" indent="3"/>
    </xf>
    <xf numFmtId="0" fontId="0" fillId="6" borderId="28" xfId="0" applyFont="1" applyFill="1" applyBorder="1">
      <alignment vertical="center"/>
    </xf>
    <xf numFmtId="0" fontId="0" fillId="6" borderId="28" xfId="0" applyFont="1" applyFill="1" applyBorder="1" applyProtection="1">
      <alignment vertical="center"/>
    </xf>
    <xf numFmtId="0" fontId="0" fillId="6" borderId="0" xfId="0" applyFont="1">
      <alignment vertical="center"/>
    </xf>
    <xf numFmtId="3" fontId="0" fillId="14" borderId="20" xfId="20" applyFont="1" applyBorder="1">
      <alignment horizontal="right" vertical="center"/>
      <protection locked="0"/>
    </xf>
    <xf numFmtId="3" fontId="0" fillId="14" borderId="25" xfId="20" applyFont="1" applyBorder="1">
      <alignment horizontal="right" vertical="center"/>
      <protection locked="0"/>
    </xf>
    <xf numFmtId="0" fontId="0" fillId="6" borderId="0" xfId="0" applyFont="1" applyFill="1" applyBorder="1" applyAlignment="1">
      <alignment vertical="center" wrapText="1"/>
    </xf>
    <xf numFmtId="0" fontId="0" fillId="6" borderId="26" xfId="0" applyFont="1" applyFill="1" applyBorder="1" applyAlignment="1">
      <alignment horizontal="center" vertical="center"/>
    </xf>
    <xf numFmtId="3" fontId="0" fillId="41" borderId="25" xfId="11" applyFont="1" applyBorder="1">
      <alignment horizontal="right" vertical="center"/>
      <protection locked="0"/>
    </xf>
    <xf numFmtId="0" fontId="0" fillId="6" borderId="37" xfId="0" applyFont="1" applyBorder="1">
      <alignment vertical="center"/>
    </xf>
    <xf numFmtId="0" fontId="0" fillId="6" borderId="39" xfId="0" applyFont="1" applyBorder="1">
      <alignment vertical="center"/>
    </xf>
    <xf numFmtId="0" fontId="0" fillId="6" borderId="0" xfId="0" applyFont="1" applyBorder="1">
      <alignment vertical="center"/>
    </xf>
    <xf numFmtId="0" fontId="0" fillId="13" borderId="33" xfId="3" applyFont="1" applyBorder="1">
      <alignment horizontal="center" vertical="center"/>
    </xf>
    <xf numFmtId="3" fontId="0" fillId="13" borderId="21" xfId="3" applyNumberFormat="1" applyFont="1" applyBorder="1">
      <alignment horizontal="center" vertical="center"/>
    </xf>
    <xf numFmtId="3" fontId="0" fillId="13" borderId="26" xfId="3" applyNumberFormat="1" applyFont="1" applyBorder="1">
      <alignment horizontal="center" vertical="center"/>
    </xf>
    <xf numFmtId="0" fontId="0" fillId="13" borderId="20" xfId="3" applyFont="1" applyBorder="1">
      <alignment horizontal="center" vertical="center"/>
    </xf>
    <xf numFmtId="3" fontId="0" fillId="13" borderId="38" xfId="3" applyNumberFormat="1" applyFont="1" applyBorder="1">
      <alignment horizontal="center" vertical="center"/>
    </xf>
    <xf numFmtId="0" fontId="0" fillId="13" borderId="25" xfId="3" applyFont="1" applyBorder="1">
      <alignment horizontal="center" vertical="center"/>
    </xf>
    <xf numFmtId="0" fontId="0" fillId="13" borderId="38" xfId="3" applyFont="1" applyBorder="1">
      <alignment horizontal="center" vertical="center"/>
    </xf>
    <xf numFmtId="0" fontId="0" fillId="13" borderId="26" xfId="3" applyFont="1" applyBorder="1">
      <alignment horizontal="center" vertical="center"/>
    </xf>
    <xf numFmtId="0" fontId="0" fillId="6" borderId="25" xfId="0" applyFont="1" applyFill="1" applyBorder="1" applyAlignment="1">
      <alignment horizontal="center" vertical="center"/>
    </xf>
    <xf numFmtId="0" fontId="24" fillId="6" borderId="27" xfId="0" applyFont="1" applyFill="1" applyBorder="1" applyAlignment="1" applyProtection="1">
      <alignment horizontal="left" vertical="center"/>
    </xf>
    <xf numFmtId="0" fontId="0" fillId="6" borderId="28" xfId="0" applyFill="1" applyBorder="1">
      <alignment vertical="center"/>
    </xf>
    <xf numFmtId="3" fontId="0" fillId="6" borderId="20" xfId="30" applyFont="1" applyBorder="1">
      <alignment horizontal="right" vertical="center"/>
    </xf>
    <xf numFmtId="3" fontId="40" fillId="41" borderId="43" xfId="11" applyFont="1" applyBorder="1">
      <alignment horizontal="right" vertical="center"/>
      <protection locked="0"/>
    </xf>
    <xf numFmtId="0" fontId="0" fillId="6" borderId="0" xfId="0" applyFont="1" applyFill="1" applyBorder="1">
      <alignment vertical="center"/>
    </xf>
    <xf numFmtId="0" fontId="0" fillId="6" borderId="44" xfId="0" applyFill="1" applyBorder="1">
      <alignment vertical="center"/>
    </xf>
    <xf numFmtId="0" fontId="0" fillId="6" borderId="44" xfId="0" applyFont="1" applyFill="1" applyBorder="1">
      <alignment vertical="center"/>
    </xf>
    <xf numFmtId="0" fontId="0" fillId="6" borderId="35" xfId="0" applyFont="1" applyFill="1" applyBorder="1">
      <alignment vertical="center"/>
    </xf>
    <xf numFmtId="3" fontId="0" fillId="41" borderId="33" xfId="11" applyFont="1" applyFill="1" applyBorder="1">
      <alignment horizontal="right" vertical="center"/>
      <protection locked="0"/>
    </xf>
    <xf numFmtId="3" fontId="0" fillId="49" borderId="33" xfId="20" applyFont="1" applyFill="1" applyBorder="1">
      <alignment horizontal="right" vertical="center"/>
      <protection locked="0"/>
    </xf>
    <xf numFmtId="3" fontId="22" fillId="41" borderId="33" xfId="20" applyFont="1" applyFill="1" applyBorder="1">
      <alignment horizontal="right" vertical="center"/>
      <protection locked="0"/>
    </xf>
    <xf numFmtId="0" fontId="29" fillId="6" borderId="0" xfId="116" applyFont="1" applyFill="1" applyBorder="1" applyAlignment="1" applyProtection="1">
      <alignment vertical="center" wrapText="1"/>
    </xf>
    <xf numFmtId="0" fontId="24" fillId="6" borderId="48" xfId="0" applyFont="1" applyFill="1" applyBorder="1" applyProtection="1">
      <alignment vertical="center"/>
    </xf>
    <xf numFmtId="0" fontId="24" fillId="6" borderId="64" xfId="0" applyFont="1" applyFill="1" applyBorder="1" applyProtection="1">
      <alignment vertical="center"/>
    </xf>
    <xf numFmtId="0" fontId="22" fillId="6" borderId="63" xfId="0" applyFont="1" applyFill="1" applyBorder="1">
      <alignment vertical="center"/>
    </xf>
    <xf numFmtId="0" fontId="22" fillId="13" borderId="25" xfId="3" applyFont="1" applyBorder="1">
      <alignment horizontal="center" vertical="center"/>
    </xf>
    <xf numFmtId="0" fontId="0" fillId="6" borderId="28" xfId="0" applyFont="1" applyFill="1" applyBorder="1" applyAlignment="1">
      <alignment horizontal="center" vertical="center"/>
    </xf>
    <xf numFmtId="0" fontId="0" fillId="2" borderId="27" xfId="0" applyFont="1" applyFill="1" applyBorder="1" applyAlignment="1">
      <alignment horizontal="left" vertical="center" indent="1"/>
    </xf>
    <xf numFmtId="0" fontId="22" fillId="2" borderId="6" xfId="0" applyFont="1" applyFill="1" applyBorder="1" applyAlignment="1" applyProtection="1">
      <alignment vertical="center"/>
    </xf>
    <xf numFmtId="0" fontId="22" fillId="6" borderId="0" xfId="0" applyFont="1" applyAlignment="1"/>
    <xf numFmtId="0" fontId="22" fillId="2" borderId="22" xfId="0" applyFont="1" applyFill="1" applyBorder="1" applyAlignment="1" applyProtection="1">
      <alignment horizontal="center" vertical="center"/>
    </xf>
    <xf numFmtId="0" fontId="22" fillId="2" borderId="33"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2" fillId="6" borderId="42" xfId="0" applyFont="1" applyFill="1" applyBorder="1" applyAlignment="1" applyProtection="1">
      <alignment horizontal="center" vertical="center"/>
    </xf>
    <xf numFmtId="0" fontId="22" fillId="6" borderId="31" xfId="0" applyFont="1" applyFill="1" applyBorder="1" applyAlignment="1" applyProtection="1">
      <alignment horizontal="left" vertical="center"/>
    </xf>
    <xf numFmtId="0" fontId="24" fillId="6" borderId="63" xfId="0" applyFont="1" applyFill="1" applyBorder="1" applyProtection="1">
      <alignment vertical="center"/>
    </xf>
    <xf numFmtId="0" fontId="22" fillId="6" borderId="63" xfId="0" applyFont="1" applyFill="1" applyBorder="1" applyAlignment="1" applyProtection="1">
      <alignment horizontal="left" vertical="center"/>
    </xf>
    <xf numFmtId="0" fontId="22" fillId="6" borderId="63" xfId="0" applyFont="1" applyFill="1" applyBorder="1" applyProtection="1">
      <alignment vertical="center"/>
    </xf>
    <xf numFmtId="3" fontId="0" fillId="41" borderId="20" xfId="11" applyFont="1" applyBorder="1" applyProtection="1">
      <alignment horizontal="right" vertical="center"/>
      <protection locked="0"/>
    </xf>
    <xf numFmtId="0" fontId="20" fillId="6" borderId="67" xfId="4" applyFont="1" applyFill="1" applyBorder="1" applyAlignment="1"/>
    <xf numFmtId="0" fontId="20" fillId="6" borderId="77" xfId="4" applyFont="1" applyFill="1" applyBorder="1" applyAlignment="1"/>
    <xf numFmtId="0" fontId="23" fillId="6" borderId="78" xfId="0" applyFont="1" applyFill="1" applyBorder="1" applyAlignment="1" applyProtection="1"/>
    <xf numFmtId="0" fontId="22" fillId="6" borderId="78" xfId="0" applyFont="1" applyFill="1" applyBorder="1" applyAlignment="1" applyProtection="1">
      <alignment vertical="center"/>
    </xf>
    <xf numFmtId="0" fontId="24" fillId="6" borderId="74" xfId="0" applyFont="1" applyFill="1" applyBorder="1" applyAlignment="1" applyProtection="1">
      <alignment vertical="center"/>
    </xf>
    <xf numFmtId="1" fontId="22" fillId="4" borderId="75" xfId="37" applyFont="1" applyBorder="1" applyAlignment="1">
      <alignment horizontal="center" vertical="center"/>
    </xf>
    <xf numFmtId="1" fontId="0" fillId="4" borderId="75" xfId="37" applyFont="1" applyBorder="1" applyAlignment="1">
      <alignment horizontal="center" vertical="center"/>
    </xf>
    <xf numFmtId="1" fontId="22" fillId="15" borderId="76" xfId="48" applyFont="1" applyBorder="1" applyAlignment="1">
      <alignment horizontal="center" vertical="center"/>
    </xf>
    <xf numFmtId="0" fontId="22" fillId="6" borderId="63" xfId="0" applyFont="1" applyFill="1" applyBorder="1" applyAlignment="1" applyProtection="1">
      <alignment vertical="center"/>
    </xf>
    <xf numFmtId="0" fontId="23" fillId="6" borderId="79" xfId="0" applyFont="1" applyFill="1" applyBorder="1" applyAlignment="1" applyProtection="1">
      <alignment horizontal="left" vertical="center"/>
    </xf>
    <xf numFmtId="0" fontId="22" fillId="6" borderId="80" xfId="0" applyFont="1" applyFill="1" applyBorder="1" applyAlignment="1">
      <alignment vertical="center"/>
    </xf>
    <xf numFmtId="0" fontId="22" fillId="6" borderId="78" xfId="0" applyFont="1" applyFill="1" applyBorder="1" applyProtection="1">
      <alignment vertical="center"/>
    </xf>
    <xf numFmtId="0" fontId="22" fillId="6" borderId="68" xfId="0" applyFont="1" applyFill="1" applyBorder="1" applyAlignment="1" applyProtection="1">
      <alignment horizontal="left" vertical="center"/>
    </xf>
    <xf numFmtId="0" fontId="22" fillId="6" borderId="68" xfId="0" applyFont="1" applyFill="1" applyBorder="1" applyAlignment="1" applyProtection="1">
      <alignment vertical="center"/>
    </xf>
    <xf numFmtId="0" fontId="22" fillId="6" borderId="71" xfId="0" applyFont="1" applyFill="1" applyBorder="1" applyAlignment="1" applyProtection="1">
      <alignment vertical="center"/>
    </xf>
    <xf numFmtId="0" fontId="22" fillId="15" borderId="65" xfId="55" applyFont="1" applyBorder="1">
      <alignment horizontal="center" vertical="center" wrapText="1"/>
    </xf>
    <xf numFmtId="0" fontId="23" fillId="6" borderId="78" xfId="0" applyFont="1" applyFill="1" applyBorder="1" applyAlignment="1" applyProtection="1">
      <alignment horizontal="left" vertical="center"/>
    </xf>
    <xf numFmtId="0" fontId="22" fillId="13" borderId="65" xfId="3" applyFont="1" applyBorder="1">
      <alignment horizontal="center" vertical="center"/>
    </xf>
    <xf numFmtId="0" fontId="24" fillId="6" borderId="67" xfId="0" applyFont="1" applyFill="1" applyBorder="1" applyAlignment="1" applyProtection="1">
      <alignment vertical="center"/>
    </xf>
    <xf numFmtId="0" fontId="22" fillId="6" borderId="75" xfId="0" applyFont="1" applyFill="1" applyBorder="1" applyAlignment="1" applyProtection="1">
      <alignment horizontal="center" vertical="center"/>
    </xf>
    <xf numFmtId="0" fontId="22" fillId="6" borderId="67" xfId="0" applyFont="1" applyFill="1" applyBorder="1" applyAlignment="1" applyProtection="1">
      <alignment horizontal="left" vertical="center"/>
    </xf>
    <xf numFmtId="0" fontId="22" fillId="6" borderId="69" xfId="0" applyFont="1" applyFill="1" applyBorder="1" applyAlignment="1" applyProtection="1">
      <alignment horizontal="center" vertical="center"/>
    </xf>
    <xf numFmtId="0" fontId="22" fillId="6" borderId="68" xfId="0" applyFont="1" applyFill="1" applyBorder="1" applyAlignment="1" applyProtection="1">
      <alignment horizontal="center" vertical="center"/>
    </xf>
    <xf numFmtId="0" fontId="24" fillId="6" borderId="72" xfId="0" applyFont="1" applyFill="1" applyBorder="1" applyAlignment="1" applyProtection="1">
      <alignment vertical="center"/>
    </xf>
    <xf numFmtId="0" fontId="22" fillId="6" borderId="78" xfId="0" applyFont="1" applyFill="1" applyBorder="1">
      <alignment vertical="center"/>
    </xf>
    <xf numFmtId="0" fontId="22" fillId="6" borderId="65" xfId="0" applyFont="1" applyFill="1" applyBorder="1" applyAlignment="1" applyProtection="1">
      <alignment horizontal="left" vertical="center"/>
    </xf>
    <xf numFmtId="0" fontId="22" fillId="2" borderId="68" xfId="0" applyFont="1" applyFill="1" applyBorder="1">
      <alignment vertical="center"/>
    </xf>
    <xf numFmtId="0" fontId="22" fillId="6" borderId="73" xfId="0" applyFont="1" applyFill="1" applyBorder="1" applyAlignment="1" applyProtection="1">
      <alignment horizontal="center" vertical="center"/>
    </xf>
    <xf numFmtId="0" fontId="22" fillId="6" borderId="64" xfId="0" applyFont="1" applyFill="1" applyBorder="1" applyProtection="1">
      <alignment vertical="center"/>
    </xf>
    <xf numFmtId="0" fontId="22" fillId="6" borderId="70" xfId="0" applyFont="1" applyFill="1" applyBorder="1" applyAlignment="1" applyProtection="1">
      <alignment horizontal="center" vertical="center"/>
    </xf>
    <xf numFmtId="0" fontId="24" fillId="6" borderId="72" xfId="0" applyFont="1" applyFill="1" applyBorder="1" applyProtection="1">
      <alignment vertical="center"/>
    </xf>
    <xf numFmtId="0" fontId="24" fillId="6" borderId="76" xfId="0" applyFont="1" applyFill="1" applyBorder="1" applyAlignment="1" applyProtection="1">
      <alignment horizontal="center" vertical="center" wrapText="1"/>
    </xf>
    <xf numFmtId="0" fontId="0" fillId="6" borderId="78" xfId="0" applyFont="1" applyFill="1" applyBorder="1" applyAlignment="1" applyProtection="1">
      <alignment vertical="center"/>
    </xf>
    <xf numFmtId="3" fontId="22" fillId="41" borderId="65" xfId="11" applyFont="1" applyBorder="1">
      <alignment horizontal="right" vertical="center"/>
      <protection locked="0"/>
    </xf>
    <xf numFmtId="0" fontId="22" fillId="6" borderId="61" xfId="0" applyFont="1" applyFill="1" applyBorder="1" applyAlignment="1" applyProtection="1">
      <alignment vertical="center"/>
    </xf>
    <xf numFmtId="0" fontId="24" fillId="6" borderId="67" xfId="0" applyFont="1" applyFill="1" applyBorder="1">
      <alignment vertical="center"/>
    </xf>
    <xf numFmtId="0" fontId="40" fillId="6" borderId="63" xfId="0" applyFont="1" applyBorder="1" applyAlignment="1">
      <alignment horizontal="left" vertical="center" wrapText="1" indent="1"/>
    </xf>
    <xf numFmtId="0" fontId="24" fillId="2" borderId="76" xfId="0" applyFont="1" applyFill="1" applyBorder="1" applyAlignment="1" applyProtection="1">
      <alignment horizontal="center" wrapText="1"/>
    </xf>
    <xf numFmtId="0" fontId="24" fillId="6" borderId="74" xfId="0" applyFont="1" applyFill="1" applyBorder="1" applyAlignment="1">
      <alignment horizontal="center" wrapText="1"/>
    </xf>
    <xf numFmtId="0" fontId="40" fillId="6" borderId="71" xfId="0" applyFont="1" applyBorder="1" applyAlignment="1">
      <alignment horizontal="center" vertical="center" wrapText="1"/>
    </xf>
    <xf numFmtId="0" fontId="40" fillId="6" borderId="35" xfId="0" applyFont="1" applyBorder="1" applyAlignment="1">
      <alignment horizontal="center" vertical="center" wrapText="1"/>
    </xf>
    <xf numFmtId="0" fontId="40" fillId="6" borderId="64" xfId="0" applyFont="1" applyBorder="1" applyAlignment="1">
      <alignment horizontal="center" vertical="center" wrapText="1"/>
    </xf>
    <xf numFmtId="3" fontId="40" fillId="41" borderId="31" xfId="11" applyFont="1" applyBorder="1">
      <alignment horizontal="right" vertical="center"/>
      <protection locked="0"/>
    </xf>
    <xf numFmtId="0" fontId="29" fillId="6" borderId="78" xfId="114" applyFont="1" applyFill="1" applyBorder="1" applyAlignment="1">
      <alignment vertical="center"/>
    </xf>
    <xf numFmtId="0" fontId="22" fillId="6" borderId="78" xfId="0" applyFont="1" applyFill="1" applyBorder="1" applyAlignment="1">
      <alignment vertical="center"/>
    </xf>
    <xf numFmtId="0" fontId="40" fillId="6" borderId="25" xfId="0" applyFont="1" applyBorder="1" applyAlignment="1">
      <alignment horizontal="center" vertical="center" wrapText="1"/>
    </xf>
    <xf numFmtId="0" fontId="22" fillId="2" borderId="33" xfId="0" applyFont="1" applyFill="1" applyBorder="1" applyAlignment="1" applyProtection="1">
      <alignment vertical="center"/>
    </xf>
    <xf numFmtId="3" fontId="22" fillId="41" borderId="69" xfId="11" applyFont="1" applyBorder="1">
      <alignment horizontal="right" vertical="center"/>
      <protection locked="0"/>
    </xf>
    <xf numFmtId="0" fontId="40" fillId="6" borderId="48" xfId="0" applyFont="1" applyBorder="1" applyAlignment="1">
      <alignment horizontal="center" vertical="center" wrapText="1"/>
    </xf>
    <xf numFmtId="3" fontId="22" fillId="6" borderId="37" xfId="30" applyFont="1" applyBorder="1">
      <alignment horizontal="right" vertical="center"/>
    </xf>
    <xf numFmtId="0" fontId="29" fillId="6" borderId="79" xfId="116" applyFont="1" applyFill="1" applyBorder="1" applyAlignment="1" applyProtection="1">
      <alignment horizontal="left" vertical="center"/>
    </xf>
    <xf numFmtId="0" fontId="48" fillId="6" borderId="0" xfId="0" applyFont="1" applyFill="1" applyBorder="1" applyAlignment="1">
      <alignment horizontal="center"/>
    </xf>
    <xf numFmtId="0" fontId="48" fillId="6" borderId="0" xfId="0" applyFont="1" applyFill="1" applyBorder="1" applyAlignment="1">
      <alignment horizontal="center" vertical="center"/>
    </xf>
    <xf numFmtId="0" fontId="48" fillId="6" borderId="0" xfId="0" applyFont="1" applyBorder="1" applyAlignment="1">
      <alignment horizontal="center" vertical="center"/>
    </xf>
    <xf numFmtId="0" fontId="0" fillId="6" borderId="36" xfId="0" applyFill="1" applyBorder="1">
      <alignment vertical="center"/>
    </xf>
    <xf numFmtId="0" fontId="0" fillId="6" borderId="81" xfId="0" applyFont="1" applyFill="1" applyBorder="1">
      <alignment vertical="center"/>
    </xf>
    <xf numFmtId="0" fontId="0" fillId="6" borderId="81" xfId="0" applyFont="1" applyFill="1" applyBorder="1" applyProtection="1">
      <alignment vertical="center"/>
    </xf>
    <xf numFmtId="3" fontId="0" fillId="41" borderId="20" xfId="11" applyFont="1" applyBorder="1" applyAlignment="1" applyProtection="1">
      <alignment horizontal="right" vertical="center"/>
      <protection locked="0"/>
    </xf>
    <xf numFmtId="0" fontId="36" fillId="6" borderId="27" xfId="0" applyFont="1" applyFill="1" applyBorder="1">
      <alignment vertical="center"/>
    </xf>
    <xf numFmtId="0" fontId="0" fillId="6" borderId="0" xfId="0" applyFill="1">
      <alignment vertical="center"/>
    </xf>
    <xf numFmtId="0" fontId="0" fillId="6" borderId="0" xfId="0" applyFill="1" applyBorder="1">
      <alignment vertical="center"/>
    </xf>
    <xf numFmtId="0" fontId="0" fillId="6" borderId="0" xfId="0">
      <alignment vertical="center"/>
    </xf>
    <xf numFmtId="0" fontId="29" fillId="6" borderId="0" xfId="0" applyFont="1" applyFill="1" applyBorder="1" applyAlignment="1" applyProtection="1">
      <alignment horizontal="left" vertical="center"/>
    </xf>
    <xf numFmtId="3" fontId="40" fillId="41" borderId="20" xfId="11" applyFont="1" applyBorder="1">
      <alignment horizontal="right" vertical="center"/>
      <protection locked="0"/>
    </xf>
    <xf numFmtId="0" fontId="40" fillId="48" borderId="20" xfId="3" applyFont="1" applyFill="1" applyBorder="1">
      <alignment horizontal="center" vertical="center"/>
    </xf>
    <xf numFmtId="3" fontId="40" fillId="41" borderId="37" xfId="11" applyFont="1" applyBorder="1">
      <alignment horizontal="right" vertical="center"/>
      <protection locked="0"/>
    </xf>
    <xf numFmtId="0" fontId="40" fillId="48" borderId="25" xfId="3" applyFont="1" applyFill="1" applyBorder="1">
      <alignment horizontal="center" vertical="center"/>
    </xf>
    <xf numFmtId="3" fontId="40" fillId="41" borderId="22" xfId="11" applyFont="1" applyBorder="1">
      <alignment horizontal="right" vertical="center"/>
      <protection locked="0"/>
    </xf>
    <xf numFmtId="0" fontId="22" fillId="6" borderId="27" xfId="0" applyFont="1" applyFill="1" applyBorder="1" applyAlignment="1" applyProtection="1">
      <alignment horizontal="left" vertical="center"/>
    </xf>
    <xf numFmtId="0" fontId="40" fillId="48" borderId="31" xfId="3" applyFont="1" applyFill="1" applyBorder="1">
      <alignment horizontal="center" vertical="center"/>
    </xf>
    <xf numFmtId="0" fontId="22" fillId="6" borderId="0" xfId="0" applyFont="1" applyFill="1" applyBorder="1" applyAlignment="1">
      <alignment vertical="center"/>
    </xf>
    <xf numFmtId="0" fontId="22" fillId="13" borderId="33" xfId="3" applyFont="1" applyBorder="1">
      <alignment horizontal="center" vertical="center"/>
    </xf>
    <xf numFmtId="0" fontId="22" fillId="6" borderId="0" xfId="0" applyFont="1" applyFill="1" applyBorder="1" applyAlignment="1" applyProtection="1">
      <alignment horizontal="left" vertical="top"/>
    </xf>
    <xf numFmtId="0" fontId="22" fillId="6" borderId="0" xfId="0" applyFont="1" applyFill="1" applyBorder="1" applyAlignment="1" applyProtection="1">
      <alignment vertical="top"/>
    </xf>
    <xf numFmtId="0" fontId="22" fillId="6" borderId="0" xfId="0" applyFont="1" applyFill="1" applyBorder="1" applyAlignment="1">
      <alignment vertical="top"/>
    </xf>
    <xf numFmtId="0" fontId="0" fillId="2" borderId="65" xfId="0" applyFont="1" applyFill="1" applyBorder="1" applyAlignment="1">
      <alignment horizontal="left" vertical="center"/>
    </xf>
    <xf numFmtId="0" fontId="0" fillId="2" borderId="31" xfId="0" applyFont="1" applyFill="1" applyBorder="1" applyAlignment="1">
      <alignment horizontal="left" vertical="center"/>
    </xf>
    <xf numFmtId="0" fontId="0" fillId="6" borderId="65" xfId="0" applyFont="1" applyFill="1" applyBorder="1" applyAlignment="1" applyProtection="1">
      <alignment horizontal="left" vertical="center"/>
    </xf>
    <xf numFmtId="0" fontId="0" fillId="6" borderId="33" xfId="0" applyFont="1" applyFill="1" applyBorder="1" applyProtection="1">
      <alignment vertical="center"/>
    </xf>
    <xf numFmtId="0" fontId="0" fillId="6" borderId="33" xfId="0" applyFont="1" applyFill="1" applyBorder="1" applyAlignment="1" applyProtection="1">
      <alignment horizontal="left" vertical="center"/>
    </xf>
    <xf numFmtId="0" fontId="0" fillId="6" borderId="31" xfId="0" applyFont="1" applyFill="1" applyBorder="1" applyAlignment="1" applyProtection="1">
      <alignment horizontal="left" vertical="center"/>
    </xf>
    <xf numFmtId="0" fontId="0" fillId="6" borderId="61" xfId="0" applyFont="1" applyFill="1" applyBorder="1">
      <alignment vertical="center"/>
    </xf>
    <xf numFmtId="0" fontId="0" fillId="6" borderId="63" xfId="0" applyFill="1" applyBorder="1">
      <alignment vertical="center"/>
    </xf>
    <xf numFmtId="0" fontId="22" fillId="6" borderId="27" xfId="0" applyFont="1" applyFill="1" applyBorder="1" applyAlignment="1">
      <alignment horizontal="left" vertical="center"/>
    </xf>
    <xf numFmtId="0" fontId="0" fillId="6" borderId="28" xfId="0" applyFont="1" applyFill="1" applyBorder="1" applyAlignment="1">
      <alignment horizontal="left" vertical="center"/>
    </xf>
    <xf numFmtId="0" fontId="22" fillId="6" borderId="61" xfId="0" applyFont="1" applyFill="1" applyBorder="1" applyAlignment="1" applyProtection="1">
      <alignment horizontal="left" vertical="center"/>
    </xf>
    <xf numFmtId="0" fontId="22" fillId="6" borderId="61" xfId="0" applyFont="1" applyFill="1" applyBorder="1" applyAlignment="1">
      <alignment vertical="center"/>
    </xf>
    <xf numFmtId="0" fontId="22" fillId="6" borderId="82" xfId="0" applyFont="1" applyFill="1" applyBorder="1">
      <alignment vertical="center"/>
    </xf>
    <xf numFmtId="0" fontId="40" fillId="6" borderId="27" xfId="0" applyFont="1" applyBorder="1" applyAlignment="1">
      <alignment horizontal="left" indent="1"/>
    </xf>
    <xf numFmtId="0" fontId="40" fillId="48" borderId="21" xfId="3" applyFont="1" applyFill="1" applyBorder="1">
      <alignment horizontal="center" vertical="center"/>
    </xf>
    <xf numFmtId="0" fontId="40" fillId="6" borderId="27" xfId="0" applyFont="1" applyFill="1" applyBorder="1" applyAlignment="1">
      <alignment horizontal="left" indent="1"/>
    </xf>
    <xf numFmtId="0" fontId="40" fillId="6" borderId="27" xfId="0" applyFont="1" applyFill="1" applyBorder="1" applyAlignment="1">
      <alignment horizontal="left"/>
    </xf>
    <xf numFmtId="0" fontId="40" fillId="6" borderId="81" xfId="0" applyFont="1" applyFill="1" applyBorder="1" applyAlignment="1" applyProtection="1">
      <alignment horizontal="left" vertical="center"/>
    </xf>
    <xf numFmtId="3" fontId="0" fillId="6" borderId="34" xfId="30" applyFont="1" applyFill="1" applyBorder="1" applyProtection="1">
      <alignment horizontal="right" vertical="center"/>
    </xf>
    <xf numFmtId="3" fontId="0" fillId="6" borderId="39" xfId="30" applyFont="1" applyFill="1" applyBorder="1" applyProtection="1">
      <alignment horizontal="right" vertical="center"/>
    </xf>
    <xf numFmtId="3" fontId="0" fillId="41" borderId="84" xfId="11" applyFont="1" applyBorder="1" applyProtection="1">
      <alignment horizontal="right" vertical="center"/>
      <protection locked="0"/>
    </xf>
    <xf numFmtId="0" fontId="22" fillId="41" borderId="33" xfId="18" applyFont="1" applyBorder="1">
      <alignment horizontal="center" vertical="center" wrapText="1"/>
      <protection locked="0"/>
    </xf>
    <xf numFmtId="0" fontId="22" fillId="41" borderId="31" xfId="18" applyFont="1" applyBorder="1">
      <alignment horizontal="center" vertical="center" wrapText="1"/>
      <protection locked="0"/>
    </xf>
    <xf numFmtId="3" fontId="0" fillId="41" borderId="21" xfId="11" applyFont="1" applyBorder="1" applyProtection="1">
      <alignment horizontal="right" vertical="center"/>
      <protection locked="0"/>
    </xf>
    <xf numFmtId="0" fontId="0" fillId="6" borderId="44" xfId="0" applyFont="1" applyFill="1" applyBorder="1" applyProtection="1">
      <alignment vertical="center"/>
    </xf>
    <xf numFmtId="0" fontId="25" fillId="13" borderId="33" xfId="3" applyFont="1" applyBorder="1" applyAlignment="1">
      <alignment horizontal="center" vertical="center"/>
    </xf>
    <xf numFmtId="0" fontId="0" fillId="6" borderId="68" xfId="0" applyFont="1" applyFill="1" applyBorder="1" applyAlignment="1" applyProtection="1">
      <alignment horizontal="left" vertical="center"/>
    </xf>
    <xf numFmtId="0" fontId="0" fillId="6" borderId="27" xfId="0" applyFont="1" applyFill="1" applyBorder="1" applyAlignment="1" applyProtection="1">
      <alignment horizontal="center" vertical="center"/>
    </xf>
    <xf numFmtId="0" fontId="0" fillId="6" borderId="27" xfId="0" applyFont="1" applyBorder="1">
      <alignment vertical="center"/>
    </xf>
    <xf numFmtId="0" fontId="49" fillId="6" borderId="0" xfId="0" applyFont="1" applyFill="1" applyBorder="1" applyAlignment="1" applyProtection="1">
      <alignment horizontal="left" vertical="center" indent="2"/>
    </xf>
    <xf numFmtId="0" fontId="49" fillId="6" borderId="0" xfId="0" applyFont="1" applyFill="1" applyBorder="1" applyAlignment="1" applyProtection="1">
      <alignment horizontal="center" vertical="center"/>
    </xf>
    <xf numFmtId="0" fontId="49" fillId="6" borderId="0" xfId="0" applyFont="1" applyBorder="1">
      <alignment vertical="center"/>
    </xf>
    <xf numFmtId="4" fontId="49" fillId="6" borderId="0" xfId="0" applyNumberFormat="1" applyFont="1" applyFill="1" applyBorder="1" applyAlignment="1" applyProtection="1">
      <alignment horizontal="center" vertical="center"/>
    </xf>
    <xf numFmtId="0" fontId="0" fillId="6" borderId="28" xfId="0" applyFont="1" applyFill="1" applyBorder="1" applyAlignment="1" applyProtection="1">
      <alignment horizontal="center" vertical="center"/>
    </xf>
    <xf numFmtId="0" fontId="0" fillId="6" borderId="28" xfId="0" applyFont="1" applyBorder="1">
      <alignment vertical="center"/>
    </xf>
    <xf numFmtId="0" fontId="24" fillId="6" borderId="27" xfId="0" applyFont="1" applyFill="1" applyBorder="1">
      <alignment vertical="center"/>
    </xf>
    <xf numFmtId="3" fontId="22" fillId="6" borderId="39" xfId="30" applyFont="1" applyBorder="1">
      <alignment horizontal="right" vertical="center"/>
    </xf>
    <xf numFmtId="0" fontId="0" fillId="13" borderId="21" xfId="3" applyFont="1" applyBorder="1">
      <alignment horizontal="center" vertical="center"/>
    </xf>
    <xf numFmtId="0" fontId="0" fillId="13" borderId="31" xfId="3" applyFont="1" applyBorder="1">
      <alignment horizontal="center" vertical="center"/>
    </xf>
    <xf numFmtId="3" fontId="0" fillId="6" borderId="31" xfId="30" applyFont="1" applyBorder="1">
      <alignment horizontal="right" vertical="center"/>
    </xf>
    <xf numFmtId="3" fontId="40" fillId="41" borderId="39" xfId="11" applyFont="1" applyBorder="1">
      <alignment horizontal="right" vertical="center"/>
      <protection locked="0"/>
    </xf>
    <xf numFmtId="0" fontId="0" fillId="6" borderId="28" xfId="0" applyFont="1" applyFill="1" applyBorder="1" applyAlignment="1" applyProtection="1">
      <alignment horizontal="left" vertical="center" indent="1"/>
    </xf>
    <xf numFmtId="0" fontId="22" fillId="6" borderId="28" xfId="0" applyFont="1" applyFill="1" applyBorder="1" applyProtection="1">
      <alignment vertical="center"/>
    </xf>
    <xf numFmtId="0" fontId="24" fillId="6" borderId="75" xfId="0" applyFont="1" applyFill="1" applyBorder="1" applyAlignment="1" applyProtection="1">
      <alignment horizontal="center" wrapText="1"/>
    </xf>
    <xf numFmtId="0" fontId="38" fillId="6" borderId="27" xfId="0" applyFont="1" applyFill="1" applyBorder="1" applyAlignment="1" applyProtection="1">
      <alignment horizontal="left" vertical="center"/>
    </xf>
    <xf numFmtId="0" fontId="25" fillId="6" borderId="27" xfId="0" applyFont="1" applyFill="1" applyBorder="1" applyAlignment="1" applyProtection="1">
      <alignment horizontal="left" vertical="center" indent="2"/>
    </xf>
    <xf numFmtId="0" fontId="22" fillId="6" borderId="67" xfId="0" applyFont="1" applyFill="1" applyBorder="1">
      <alignment vertical="center"/>
    </xf>
    <xf numFmtId="0" fontId="24" fillId="6" borderId="76" xfId="0" applyFont="1" applyFill="1" applyBorder="1" applyAlignment="1" applyProtection="1">
      <alignment horizontal="center" wrapText="1"/>
    </xf>
    <xf numFmtId="0" fontId="0" fillId="6" borderId="27" xfId="0" applyFill="1" applyBorder="1" applyAlignment="1">
      <alignment horizontal="left" vertical="center" indent="1"/>
    </xf>
    <xf numFmtId="0" fontId="0" fillId="6" borderId="27" xfId="0" applyFill="1" applyBorder="1">
      <alignment vertical="center"/>
    </xf>
    <xf numFmtId="0" fontId="25" fillId="13" borderId="20" xfId="3" applyFont="1" applyBorder="1" applyAlignment="1">
      <alignment horizontal="center" vertical="center"/>
    </xf>
    <xf numFmtId="0" fontId="23" fillId="6" borderId="61" xfId="0" applyFont="1" applyFill="1" applyBorder="1" applyAlignment="1" applyProtection="1">
      <alignment horizontal="left" vertical="center"/>
    </xf>
    <xf numFmtId="0" fontId="25" fillId="6" borderId="0" xfId="0" applyFont="1" applyFill="1" applyBorder="1" applyAlignment="1">
      <alignment horizontal="left" indent="2"/>
    </xf>
    <xf numFmtId="0" fontId="50" fillId="6" borderId="27" xfId="0" applyFont="1" applyFill="1" applyBorder="1" applyAlignment="1">
      <alignment horizontal="left" indent="2"/>
    </xf>
    <xf numFmtId="0" fontId="40" fillId="48" borderId="26" xfId="3" applyFont="1" applyFill="1" applyBorder="1">
      <alignment horizontal="center" vertical="center"/>
    </xf>
    <xf numFmtId="0" fontId="0" fillId="6" borderId="39" xfId="0" applyFont="1" applyFill="1" applyBorder="1" applyAlignment="1" applyProtection="1">
      <alignment horizontal="left" vertical="center"/>
    </xf>
    <xf numFmtId="0" fontId="24" fillId="6" borderId="61" xfId="0" applyFont="1" applyFill="1" applyBorder="1" applyProtection="1">
      <alignment vertical="center"/>
    </xf>
    <xf numFmtId="0" fontId="22" fillId="6" borderId="68" xfId="0" applyFont="1" applyFill="1" applyBorder="1" applyProtection="1">
      <alignment vertical="center"/>
    </xf>
    <xf numFmtId="0" fontId="22" fillId="6" borderId="27" xfId="0" applyFont="1" applyFill="1" applyBorder="1" applyProtection="1">
      <alignment vertical="center"/>
    </xf>
    <xf numFmtId="0" fontId="22" fillId="6" borderId="65" xfId="0" applyFont="1" applyFill="1" applyBorder="1" applyAlignment="1" applyProtection="1">
      <alignment horizontal="center" vertical="center"/>
    </xf>
    <xf numFmtId="0" fontId="22" fillId="6" borderId="31" xfId="0" applyFont="1" applyFill="1" applyBorder="1" applyAlignment="1" applyProtection="1">
      <alignment horizontal="center" vertical="center"/>
    </xf>
    <xf numFmtId="0" fontId="0" fillId="13" borderId="22" xfId="3" applyFont="1" applyBorder="1">
      <alignment horizontal="center" vertical="center"/>
    </xf>
    <xf numFmtId="0" fontId="0" fillId="13" borderId="28" xfId="3" applyFont="1" applyBorder="1">
      <alignment horizontal="center" vertical="center"/>
    </xf>
    <xf numFmtId="0" fontId="22" fillId="6" borderId="22" xfId="0" applyFont="1" applyFill="1" applyBorder="1" applyAlignment="1" applyProtection="1">
      <alignment horizontal="center" vertical="center"/>
    </xf>
    <xf numFmtId="0" fontId="0" fillId="2" borderId="34" xfId="0" applyFont="1" applyFill="1" applyBorder="1" applyAlignment="1">
      <alignment horizontal="left" vertical="center"/>
    </xf>
    <xf numFmtId="9" fontId="0" fillId="6" borderId="65" xfId="34" applyFont="1" applyBorder="1">
      <alignment horizontal="right" vertical="center"/>
    </xf>
    <xf numFmtId="9" fontId="0" fillId="6" borderId="33" xfId="34" applyFont="1" applyBorder="1">
      <alignment horizontal="right" vertical="center"/>
    </xf>
    <xf numFmtId="9" fontId="0" fillId="6" borderId="31" xfId="34" applyFont="1" applyBorder="1">
      <alignment horizontal="right" vertical="center"/>
    </xf>
    <xf numFmtId="0" fontId="0" fillId="6" borderId="27" xfId="0" applyBorder="1">
      <alignment vertical="center"/>
    </xf>
    <xf numFmtId="0" fontId="25" fillId="6" borderId="85" xfId="83" applyFont="1" applyFill="1" applyBorder="1" applyAlignment="1">
      <alignment horizontal="left" vertical="top" indent="1"/>
    </xf>
    <xf numFmtId="0" fontId="25" fillId="0" borderId="27" xfId="0" applyFont="1" applyFill="1" applyBorder="1" applyAlignment="1">
      <alignment horizontal="left"/>
    </xf>
    <xf numFmtId="0" fontId="25" fillId="0" borderId="28" xfId="0" applyFont="1" applyFill="1" applyBorder="1" applyAlignment="1">
      <alignment horizontal="left"/>
    </xf>
    <xf numFmtId="0" fontId="20" fillId="6" borderId="83" xfId="4" applyFont="1" applyFill="1" applyBorder="1" applyAlignment="1"/>
    <xf numFmtId="0" fontId="22" fillId="6" borderId="62" xfId="0" applyFont="1" applyFill="1" applyBorder="1" applyProtection="1">
      <alignment vertical="center"/>
    </xf>
    <xf numFmtId="0" fontId="24" fillId="6" borderId="42" xfId="5" applyFont="1" applyBorder="1" applyAlignment="1">
      <alignment horizontal="center" vertical="center" wrapText="1"/>
    </xf>
    <xf numFmtId="0" fontId="22" fillId="6" borderId="21" xfId="0" applyFont="1" applyFill="1" applyBorder="1" applyAlignment="1" applyProtection="1">
      <alignment horizontal="center" vertical="center"/>
    </xf>
    <xf numFmtId="0" fontId="22" fillId="6" borderId="63" xfId="0" applyFont="1" applyFill="1" applyBorder="1" applyAlignment="1" applyProtection="1">
      <alignment horizontal="center" vertical="center"/>
    </xf>
    <xf numFmtId="0" fontId="20" fillId="6" borderId="3" xfId="4" applyFont="1" applyFill="1" applyBorder="1" applyAlignment="1" applyProtection="1"/>
    <xf numFmtId="0" fontId="20" fillId="6" borderId="61" xfId="0" applyFont="1" applyFill="1" applyBorder="1" applyAlignment="1">
      <alignment vertical="center"/>
    </xf>
    <xf numFmtId="3" fontId="22" fillId="6" borderId="61" xfId="30" applyFont="1" applyFill="1" applyBorder="1" applyAlignment="1">
      <alignment horizontal="right" vertical="center"/>
    </xf>
    <xf numFmtId="0" fontId="24" fillId="6" borderId="61" xfId="0" applyFont="1" applyFill="1" applyBorder="1" applyAlignment="1" applyProtection="1">
      <alignment vertical="center"/>
    </xf>
    <xf numFmtId="0" fontId="22" fillId="6" borderId="82" xfId="0" applyFont="1" applyFill="1" applyBorder="1" applyProtection="1">
      <alignment vertical="center"/>
    </xf>
    <xf numFmtId="0" fontId="22" fillId="6" borderId="21" xfId="0" applyFont="1" applyFill="1" applyBorder="1" applyAlignment="1" applyProtection="1">
      <alignment horizontal="center" vertical="center"/>
    </xf>
    <xf numFmtId="3" fontId="0" fillId="13" borderId="20" xfId="3" applyNumberFormat="1" applyFont="1" applyBorder="1">
      <alignment horizontal="center" vertical="center"/>
    </xf>
    <xf numFmtId="3" fontId="0" fillId="13" borderId="33" xfId="3" applyNumberFormat="1" applyFont="1" applyBorder="1">
      <alignment horizontal="center" vertical="center"/>
    </xf>
    <xf numFmtId="0" fontId="0" fillId="6" borderId="63" xfId="0" applyFont="1" applyBorder="1">
      <alignment vertical="center"/>
    </xf>
    <xf numFmtId="0" fontId="22" fillId="13" borderId="27" xfId="3" applyFont="1" applyBorder="1" applyAlignment="1" applyProtection="1">
      <alignment vertical="center" wrapText="1"/>
    </xf>
    <xf numFmtId="0" fontId="22" fillId="13" borderId="28" xfId="3" applyFont="1" applyBorder="1" applyAlignment="1" applyProtection="1">
      <alignment vertical="center" wrapText="1"/>
    </xf>
    <xf numFmtId="0" fontId="0" fillId="0" borderId="48" xfId="0" applyFont="1" applyFill="1" applyBorder="1" applyAlignment="1">
      <alignment horizontal="center" vertical="center" wrapText="1"/>
    </xf>
    <xf numFmtId="0" fontId="24" fillId="13" borderId="25" xfId="3" applyFont="1" applyBorder="1">
      <alignment horizontal="center" vertical="center"/>
    </xf>
    <xf numFmtId="0" fontId="24" fillId="13" borderId="26" xfId="3" applyFont="1" applyBorder="1">
      <alignment horizontal="center" vertical="center"/>
    </xf>
    <xf numFmtId="0" fontId="40" fillId="6" borderId="33" xfId="0" applyFont="1" applyBorder="1" applyAlignment="1">
      <alignment horizontal="left" vertical="center" wrapText="1"/>
    </xf>
    <xf numFmtId="3" fontId="22" fillId="41" borderId="20" xfId="20" applyFont="1" applyFill="1" applyBorder="1">
      <alignment horizontal="right" vertical="center"/>
      <protection locked="0"/>
    </xf>
    <xf numFmtId="3" fontId="22" fillId="41" borderId="37" xfId="20" applyFont="1" applyFill="1" applyBorder="1">
      <alignment horizontal="right" vertical="center"/>
      <protection locked="0"/>
    </xf>
    <xf numFmtId="3" fontId="22" fillId="41" borderId="39" xfId="20" applyFont="1" applyFill="1" applyBorder="1">
      <alignment horizontal="right" vertical="center"/>
      <protection locked="0"/>
    </xf>
    <xf numFmtId="0" fontId="22" fillId="6" borderId="21" xfId="0" applyFont="1" applyFill="1" applyBorder="1" applyAlignment="1" applyProtection="1">
      <alignment horizontal="center" vertical="center"/>
    </xf>
    <xf numFmtId="0" fontId="0" fillId="2" borderId="43" xfId="0" applyFont="1" applyFill="1" applyBorder="1" applyAlignment="1">
      <alignment horizontal="left" vertical="center"/>
    </xf>
    <xf numFmtId="0" fontId="0" fillId="6" borderId="28" xfId="0" applyBorder="1">
      <alignment vertical="center"/>
    </xf>
    <xf numFmtId="0" fontId="22" fillId="50" borderId="67" xfId="0" applyFont="1" applyFill="1" applyBorder="1">
      <alignment vertical="center"/>
    </xf>
    <xf numFmtId="0" fontId="38" fillId="6" borderId="67" xfId="0" applyFont="1" applyBorder="1" applyAlignment="1">
      <alignment horizontal="center" vertical="center" wrapText="1"/>
    </xf>
    <xf numFmtId="0" fontId="22" fillId="6" borderId="82" xfId="0" applyFont="1" applyFill="1" applyBorder="1" applyAlignment="1" applyProtection="1">
      <alignment horizontal="left" vertical="center"/>
    </xf>
    <xf numFmtId="0" fontId="24" fillId="6" borderId="0" xfId="0" applyFont="1" applyFill="1" applyBorder="1" applyAlignment="1">
      <alignment wrapText="1"/>
    </xf>
    <xf numFmtId="0" fontId="24" fillId="6" borderId="0" xfId="0" applyFont="1" applyFill="1" applyBorder="1" applyAlignment="1" applyProtection="1">
      <alignment wrapText="1"/>
    </xf>
    <xf numFmtId="0" fontId="20" fillId="6" borderId="0" xfId="0" applyFont="1" applyFill="1" applyBorder="1" applyAlignment="1" applyProtection="1">
      <alignment vertical="top"/>
    </xf>
    <xf numFmtId="0" fontId="22" fillId="13" borderId="87" xfId="3" applyFont="1" applyBorder="1" applyAlignment="1" applyProtection="1">
      <alignment vertical="center" wrapText="1"/>
    </xf>
    <xf numFmtId="0" fontId="22" fillId="13" borderId="34" xfId="3" applyFont="1" applyBorder="1" applyAlignment="1" applyProtection="1">
      <alignment vertical="center" wrapText="1"/>
    </xf>
    <xf numFmtId="0" fontId="20" fillId="6" borderId="0" xfId="0" applyFont="1" applyFill="1" applyBorder="1" applyAlignment="1" applyProtection="1">
      <alignment vertical="center" wrapText="1"/>
    </xf>
    <xf numFmtId="0" fontId="22" fillId="6" borderId="0" xfId="3" applyFont="1" applyFill="1" applyBorder="1" applyAlignment="1" applyProtection="1">
      <alignment horizontal="center" vertical="center" wrapText="1"/>
    </xf>
    <xf numFmtId="0" fontId="22" fillId="6" borderId="90" xfId="0" applyFont="1" applyFill="1" applyBorder="1" applyAlignment="1">
      <alignment vertical="center"/>
    </xf>
    <xf numFmtId="0" fontId="0" fillId="6" borderId="0" xfId="0" applyFont="1" applyFill="1" applyBorder="1" applyAlignment="1" applyProtection="1">
      <alignment horizontal="left" vertical="center"/>
    </xf>
    <xf numFmtId="0" fontId="0" fillId="6" borderId="90" xfId="0" applyFont="1" applyFill="1" applyBorder="1" applyAlignment="1">
      <alignment vertical="center"/>
    </xf>
    <xf numFmtId="0" fontId="29" fillId="6" borderId="91" xfId="116" applyFill="1" applyBorder="1" applyAlignment="1">
      <alignment vertical="center"/>
    </xf>
    <xf numFmtId="0" fontId="22" fillId="6" borderId="90" xfId="0" applyFont="1" applyFill="1" applyBorder="1">
      <alignment vertical="center"/>
    </xf>
    <xf numFmtId="3" fontId="22" fillId="41" borderId="92" xfId="11" applyFont="1" applyBorder="1">
      <alignment horizontal="right" vertical="center"/>
      <protection locked="0"/>
    </xf>
    <xf numFmtId="0" fontId="29" fillId="6" borderId="90" xfId="116" applyFill="1" applyBorder="1" applyAlignment="1">
      <alignment vertical="center"/>
    </xf>
    <xf numFmtId="0" fontId="22" fillId="6" borderId="93" xfId="3" applyFont="1" applyFill="1" applyBorder="1" applyAlignment="1" applyProtection="1">
      <alignment horizontal="center" vertical="center" wrapText="1"/>
    </xf>
    <xf numFmtId="0" fontId="22" fillId="6" borderId="21" xfId="0" applyFont="1" applyFill="1" applyBorder="1" applyAlignment="1" applyProtection="1">
      <alignment horizontal="center" vertical="center"/>
    </xf>
    <xf numFmtId="0" fontId="22" fillId="6" borderId="93" xfId="0" applyFont="1" applyFill="1" applyBorder="1" applyAlignment="1">
      <alignment vertical="center"/>
    </xf>
    <xf numFmtId="0" fontId="0" fillId="2" borderId="93" xfId="0" applyFill="1" applyBorder="1">
      <alignment vertical="center"/>
    </xf>
    <xf numFmtId="0" fontId="22" fillId="6" borderId="90" xfId="0" applyFont="1" applyFill="1" applyBorder="1" applyProtection="1">
      <alignment vertical="center"/>
    </xf>
    <xf numFmtId="0" fontId="23" fillId="6" borderId="0" xfId="0" applyFont="1" applyFill="1" applyBorder="1" applyAlignment="1" applyProtection="1"/>
    <xf numFmtId="0" fontId="22" fillId="6" borderId="0" xfId="0" applyFont="1" applyFill="1" applyBorder="1" applyAlignment="1" applyProtection="1"/>
    <xf numFmtId="0" fontId="0" fillId="6" borderId="90" xfId="0" applyFill="1" applyBorder="1">
      <alignment vertical="center"/>
    </xf>
    <xf numFmtId="0" fontId="23" fillId="6" borderId="90" xfId="0" applyFont="1" applyFill="1" applyBorder="1" applyAlignment="1" applyProtection="1">
      <alignment vertical="center"/>
    </xf>
    <xf numFmtId="0" fontId="0" fillId="6" borderId="90" xfId="0" applyFill="1" applyBorder="1" applyAlignment="1">
      <alignment vertical="center"/>
    </xf>
    <xf numFmtId="0" fontId="20" fillId="6" borderId="96" xfId="0" applyFont="1" applyFill="1" applyBorder="1" applyAlignment="1">
      <alignment vertical="center"/>
    </xf>
    <xf numFmtId="0" fontId="24" fillId="6" borderId="96" xfId="0" applyFont="1" applyFill="1" applyBorder="1" applyAlignment="1">
      <alignment vertical="center"/>
    </xf>
    <xf numFmtId="0" fontId="22" fillId="6" borderId="90" xfId="114" applyFont="1" applyFill="1" applyBorder="1" applyAlignment="1">
      <alignment vertical="center"/>
    </xf>
    <xf numFmtId="0" fontId="24" fillId="6" borderId="98" xfId="0" applyFont="1" applyFill="1" applyBorder="1" applyAlignment="1">
      <alignment horizontal="center" wrapText="1"/>
    </xf>
    <xf numFmtId="0" fontId="22" fillId="6" borderId="100" xfId="0" applyFont="1" applyFill="1" applyBorder="1" applyAlignment="1">
      <alignment vertical="center"/>
    </xf>
    <xf numFmtId="0" fontId="22" fillId="6" borderId="97" xfId="0" applyFont="1" applyFill="1" applyBorder="1" applyAlignment="1" applyProtection="1">
      <alignment horizontal="center" vertical="center" wrapText="1"/>
    </xf>
    <xf numFmtId="0" fontId="22" fillId="6" borderId="97" xfId="0" applyFont="1" applyFill="1" applyBorder="1" applyAlignment="1">
      <alignment horizontal="right" vertical="center"/>
    </xf>
    <xf numFmtId="0" fontId="22" fillId="6" borderId="97" xfId="0" applyFont="1" applyFill="1" applyBorder="1" applyAlignment="1">
      <alignment vertical="center"/>
    </xf>
    <xf numFmtId="0" fontId="20" fillId="6" borderId="103" xfId="0" applyFont="1" applyFill="1" applyBorder="1" applyAlignment="1">
      <alignment vertical="center"/>
    </xf>
    <xf numFmtId="0" fontId="24" fillId="6" borderId="103" xfId="0" applyFont="1" applyFill="1" applyBorder="1" applyAlignment="1">
      <alignment vertical="center"/>
    </xf>
    <xf numFmtId="171" fontId="22" fillId="6" borderId="90" xfId="53" applyFont="1" applyFill="1" applyBorder="1">
      <alignment horizontal="right" vertical="center"/>
    </xf>
    <xf numFmtId="0" fontId="22" fillId="6" borderId="103" xfId="3" applyFont="1" applyFill="1" applyBorder="1" applyAlignment="1" applyProtection="1">
      <alignment horizontal="center" vertical="center" wrapText="1"/>
    </xf>
    <xf numFmtId="3" fontId="22" fillId="13" borderId="108" xfId="3" applyNumberFormat="1" applyFont="1" applyBorder="1">
      <alignment horizontal="center" vertical="center"/>
    </xf>
    <xf numFmtId="3" fontId="22" fillId="13" borderId="111" xfId="3" applyNumberFormat="1" applyFont="1" applyBorder="1">
      <alignment horizontal="center" vertical="center"/>
    </xf>
    <xf numFmtId="0" fontId="24" fillId="6" borderId="90" xfId="0" applyFont="1" applyFill="1" applyBorder="1" applyAlignment="1" applyProtection="1">
      <alignment horizontal="left" vertical="center"/>
    </xf>
    <xf numFmtId="0" fontId="0" fillId="6" borderId="89" xfId="0" applyFont="1" applyFill="1" applyBorder="1" applyAlignment="1" applyProtection="1">
      <alignment horizontal="left" vertical="center" indent="1"/>
    </xf>
    <xf numFmtId="0" fontId="0" fillId="2" borderId="115" xfId="0" applyFill="1" applyBorder="1" applyAlignment="1">
      <alignment horizontal="left" vertical="center" indent="2"/>
    </xf>
    <xf numFmtId="0" fontId="0" fillId="2" borderId="114" xfId="0" applyFill="1" applyBorder="1" applyAlignment="1">
      <alignment horizontal="left" vertical="center" indent="2"/>
    </xf>
    <xf numFmtId="0" fontId="0" fillId="2" borderId="27" xfId="0" applyFill="1" applyBorder="1" applyAlignment="1">
      <alignment horizontal="left" vertical="center" indent="4"/>
    </xf>
    <xf numFmtId="0" fontId="0" fillId="2" borderId="27" xfId="0" applyFill="1" applyBorder="1" applyAlignment="1">
      <alignment horizontal="left" vertical="center" indent="2"/>
    </xf>
    <xf numFmtId="0" fontId="0" fillId="2" borderId="116" xfId="0" applyFill="1" applyBorder="1" applyAlignment="1">
      <alignment horizontal="left" vertical="center" indent="2"/>
    </xf>
    <xf numFmtId="0" fontId="24" fillId="6" borderId="117" xfId="0" applyFont="1" applyFill="1" applyBorder="1" applyAlignment="1" applyProtection="1">
      <alignment horizontal="center" wrapText="1"/>
    </xf>
    <xf numFmtId="0" fontId="24" fillId="13" borderId="117" xfId="3" applyFont="1" applyBorder="1" applyAlignment="1">
      <alignment horizontal="center" vertical="center"/>
    </xf>
    <xf numFmtId="0" fontId="22" fillId="6" borderId="22" xfId="0" applyNumberFormat="1" applyFont="1" applyBorder="1">
      <alignment vertical="center"/>
    </xf>
    <xf numFmtId="3" fontId="22" fillId="13" borderId="104" xfId="3" applyNumberFormat="1" applyFont="1" applyBorder="1">
      <alignment horizontal="center" vertical="center"/>
    </xf>
    <xf numFmtId="0" fontId="22" fillId="6" borderId="103" xfId="0" applyFont="1" applyFill="1" applyBorder="1" applyAlignment="1" applyProtection="1">
      <alignment horizontal="center" vertical="center"/>
    </xf>
    <xf numFmtId="0" fontId="24" fillId="6" borderId="104" xfId="0" applyFont="1" applyFill="1" applyBorder="1">
      <alignment vertical="center"/>
    </xf>
    <xf numFmtId="0" fontId="22" fillId="6" borderId="103" xfId="0" applyFont="1" applyFill="1" applyBorder="1">
      <alignment vertical="center"/>
    </xf>
    <xf numFmtId="0" fontId="0" fillId="6" borderId="103" xfId="0" applyFill="1" applyBorder="1">
      <alignment vertical="center"/>
    </xf>
    <xf numFmtId="0" fontId="23" fillId="6" borderId="118" xfId="0" applyFont="1" applyFill="1" applyBorder="1" applyAlignment="1" applyProtection="1">
      <alignment horizontal="left" vertical="center"/>
    </xf>
    <xf numFmtId="0" fontId="22" fillId="6" borderId="103" xfId="0" applyFont="1" applyFill="1" applyBorder="1" applyAlignment="1" applyProtection="1">
      <alignment horizontal="left"/>
    </xf>
    <xf numFmtId="0" fontId="22" fillId="6" borderId="103" xfId="0" applyFont="1" applyFill="1" applyBorder="1" applyProtection="1">
      <alignment vertical="center"/>
    </xf>
    <xf numFmtId="0" fontId="0" fillId="6" borderId="93" xfId="0" applyFill="1" applyBorder="1">
      <alignment vertical="center"/>
    </xf>
    <xf numFmtId="0" fontId="0" fillId="6" borderId="28" xfId="0" applyFont="1" applyFill="1" applyBorder="1" applyAlignment="1" applyProtection="1">
      <alignment horizontal="left" vertical="center"/>
    </xf>
    <xf numFmtId="0" fontId="23" fillId="6" borderId="90" xfId="0" applyFont="1" applyFill="1" applyBorder="1" applyAlignment="1" applyProtection="1">
      <alignment horizontal="left" vertical="center"/>
    </xf>
    <xf numFmtId="0" fontId="0" fillId="6" borderId="104" xfId="0" applyFont="1" applyFill="1" applyBorder="1" applyAlignment="1" applyProtection="1">
      <alignment horizontal="left" vertical="center"/>
    </xf>
    <xf numFmtId="3" fontId="22" fillId="41" borderId="33" xfId="11" applyNumberFormat="1" applyFont="1" applyBorder="1" applyAlignment="1" applyProtection="1">
      <alignment horizontal="right" vertical="center"/>
      <protection locked="0"/>
    </xf>
    <xf numFmtId="3" fontId="22" fillId="41" borderId="20" xfId="11" applyNumberFormat="1" applyFont="1" applyBorder="1" applyAlignment="1" applyProtection="1">
      <alignment horizontal="right" vertical="center"/>
      <protection locked="0"/>
    </xf>
    <xf numFmtId="0" fontId="40" fillId="6" borderId="0" xfId="0" applyFont="1" applyFill="1" applyBorder="1" applyAlignment="1">
      <alignment horizontal="center" vertical="center"/>
    </xf>
    <xf numFmtId="0" fontId="22" fillId="6" borderId="119" xfId="0" applyFont="1" applyFill="1" applyBorder="1" applyAlignment="1" applyProtection="1">
      <alignment horizontal="left" vertical="center"/>
    </xf>
    <xf numFmtId="0" fontId="22" fillId="6" borderId="90" xfId="0" applyFont="1" applyFill="1" applyBorder="1" applyAlignment="1" applyProtection="1">
      <alignment vertical="center"/>
    </xf>
    <xf numFmtId="0" fontId="22" fillId="6" borderId="103" xfId="0" applyFont="1" applyFill="1" applyBorder="1" applyAlignment="1">
      <alignment vertical="center"/>
    </xf>
    <xf numFmtId="0" fontId="0" fillId="6" borderId="36" xfId="0" applyFont="1" applyFill="1" applyBorder="1" applyAlignment="1" applyProtection="1">
      <alignment horizontal="left" vertical="center" indent="1"/>
    </xf>
    <xf numFmtId="3" fontId="22" fillId="41" borderId="25" xfId="11" applyFont="1" applyBorder="1" applyAlignment="1" applyProtection="1">
      <alignment horizontal="right" vertical="center"/>
      <protection locked="0"/>
    </xf>
    <xf numFmtId="3" fontId="22" fillId="41" borderId="26" xfId="11" applyFont="1" applyBorder="1" applyAlignment="1" applyProtection="1">
      <alignment horizontal="right" vertical="center"/>
      <protection locked="0"/>
    </xf>
    <xf numFmtId="0" fontId="0" fillId="6" borderId="119" xfId="0" applyFont="1" applyFill="1" applyBorder="1" applyAlignment="1" applyProtection="1">
      <alignment horizontal="left" vertical="center"/>
    </xf>
    <xf numFmtId="0" fontId="22" fillId="6" borderId="93" xfId="0" applyFont="1" applyFill="1" applyBorder="1" applyAlignment="1" applyProtection="1">
      <alignment vertical="center"/>
    </xf>
    <xf numFmtId="0" fontId="0" fillId="6" borderId="34" xfId="0" applyFont="1" applyFill="1" applyBorder="1" applyAlignment="1" applyProtection="1">
      <alignment horizontal="left" vertical="center"/>
    </xf>
    <xf numFmtId="0" fontId="22" fillId="6" borderId="124" xfId="0" applyFont="1" applyFill="1" applyBorder="1" applyAlignment="1">
      <alignment vertical="center"/>
    </xf>
    <xf numFmtId="3" fontId="22" fillId="6" borderId="113" xfId="30" applyFont="1" applyBorder="1">
      <alignment horizontal="right" vertical="center"/>
    </xf>
    <xf numFmtId="0" fontId="22" fillId="6" borderId="125" xfId="0" applyFont="1" applyFill="1" applyBorder="1" applyAlignment="1">
      <alignment vertical="center"/>
    </xf>
    <xf numFmtId="0" fontId="22" fillId="6" borderId="125" xfId="0" applyFont="1" applyFill="1" applyBorder="1">
      <alignment vertical="center"/>
    </xf>
    <xf numFmtId="0" fontId="0" fillId="0" borderId="101" xfId="0" applyFont="1" applyFill="1" applyBorder="1" applyAlignment="1">
      <alignment horizontal="center" vertical="center" wrapText="1"/>
    </xf>
    <xf numFmtId="0" fontId="22" fillId="6" borderId="104" xfId="0" applyFont="1" applyFill="1" applyBorder="1">
      <alignment vertical="center"/>
    </xf>
    <xf numFmtId="0" fontId="0" fillId="6" borderId="97" xfId="0" applyFill="1" applyBorder="1">
      <alignment vertical="center"/>
    </xf>
    <xf numFmtId="0" fontId="24" fillId="6" borderId="28" xfId="0" applyFont="1" applyFill="1" applyBorder="1" applyAlignment="1" applyProtection="1">
      <alignment horizontal="left" vertical="center"/>
    </xf>
    <xf numFmtId="0" fontId="0" fillId="6" borderId="28" xfId="0" applyFill="1" applyBorder="1" applyAlignment="1">
      <alignment horizontal="left" vertical="center" indent="1"/>
    </xf>
    <xf numFmtId="3" fontId="22" fillId="6" borderId="129" xfId="30" applyFont="1" applyBorder="1">
      <alignment horizontal="right" vertical="center"/>
    </xf>
    <xf numFmtId="0" fontId="22" fillId="6" borderId="126" xfId="0" applyFont="1" applyFill="1" applyBorder="1" applyAlignment="1" applyProtection="1">
      <alignment horizontal="left" vertical="center"/>
    </xf>
    <xf numFmtId="0" fontId="0" fillId="6" borderId="126" xfId="0" applyBorder="1">
      <alignment vertical="center"/>
    </xf>
    <xf numFmtId="0" fontId="0" fillId="6" borderId="126" xfId="0" applyFill="1" applyBorder="1">
      <alignment vertical="center"/>
    </xf>
    <xf numFmtId="0" fontId="40" fillId="6" borderId="90" xfId="0" applyFont="1" applyFill="1" applyBorder="1">
      <alignment vertical="center"/>
    </xf>
    <xf numFmtId="0" fontId="22" fillId="15" borderId="129" xfId="55" applyFont="1" applyBorder="1">
      <alignment horizontal="center" vertical="center" wrapText="1"/>
    </xf>
    <xf numFmtId="0" fontId="24" fillId="6" borderId="75" xfId="0" applyFont="1" applyFill="1" applyBorder="1" applyAlignment="1" applyProtection="1">
      <alignment horizontal="center" vertical="center" wrapText="1"/>
    </xf>
    <xf numFmtId="0" fontId="26" fillId="6" borderId="42" xfId="5" applyFont="1" applyBorder="1" applyAlignment="1">
      <alignment horizontal="center" vertical="center" wrapText="1"/>
    </xf>
    <xf numFmtId="0" fontId="40" fillId="6" borderId="28" xfId="0" applyFont="1" applyBorder="1" applyAlignment="1">
      <alignment horizontal="left" indent="1"/>
    </xf>
    <xf numFmtId="172" fontId="22" fillId="41" borderId="117" xfId="10" applyFont="1" applyBorder="1">
      <alignment vertical="center"/>
      <protection locked="0"/>
    </xf>
    <xf numFmtId="0" fontId="22" fillId="6" borderId="126" xfId="0" applyFont="1" applyFill="1" applyBorder="1">
      <alignment vertical="center"/>
    </xf>
    <xf numFmtId="3" fontId="22" fillId="41" borderId="117" xfId="11" applyFont="1" applyBorder="1">
      <alignment horizontal="right" vertical="center"/>
      <protection locked="0"/>
    </xf>
    <xf numFmtId="3" fontId="22" fillId="41" borderId="117" xfId="20" applyFont="1" applyFill="1" applyBorder="1">
      <alignment horizontal="right" vertical="center"/>
      <protection locked="0"/>
    </xf>
    <xf numFmtId="0" fontId="22" fillId="6" borderId="121" xfId="0" applyFont="1" applyFill="1" applyBorder="1">
      <alignment vertical="center"/>
    </xf>
    <xf numFmtId="0" fontId="22" fillId="6" borderId="132" xfId="0" applyFont="1" applyFill="1" applyBorder="1">
      <alignment vertical="center"/>
    </xf>
    <xf numFmtId="0" fontId="22" fillId="6" borderId="132" xfId="0" applyFont="1" applyBorder="1">
      <alignment vertical="center"/>
    </xf>
    <xf numFmtId="0" fontId="29" fillId="6" borderId="90" xfId="116" applyFont="1" applyFill="1" applyBorder="1" applyAlignment="1" applyProtection="1">
      <alignment horizontal="left" vertical="center"/>
    </xf>
    <xf numFmtId="0" fontId="22" fillId="6" borderId="132" xfId="0" applyFont="1" applyFill="1" applyBorder="1" applyAlignment="1">
      <alignment vertical="center"/>
    </xf>
    <xf numFmtId="0" fontId="24" fillId="6" borderId="108" xfId="0" applyFont="1" applyFill="1" applyBorder="1" applyAlignment="1">
      <alignment horizontal="center" wrapText="1"/>
    </xf>
    <xf numFmtId="0" fontId="24" fillId="6" borderId="109" xfId="0" applyFont="1" applyFill="1" applyBorder="1" applyAlignment="1" applyProtection="1">
      <alignment horizontal="center" wrapText="1"/>
    </xf>
    <xf numFmtId="0" fontId="22" fillId="6" borderId="104" xfId="0" applyFont="1" applyBorder="1" applyAlignment="1">
      <alignment horizontal="center" vertical="center"/>
    </xf>
    <xf numFmtId="172" fontId="22" fillId="41" borderId="109" xfId="10" applyFont="1" applyBorder="1">
      <alignment vertical="center"/>
      <protection locked="0"/>
    </xf>
    <xf numFmtId="0" fontId="22" fillId="6" borderId="126" xfId="0" applyFont="1" applyFill="1" applyBorder="1" applyAlignment="1">
      <alignment horizontal="center" vertical="center"/>
    </xf>
    <xf numFmtId="3" fontId="22" fillId="6" borderId="113" xfId="30" applyFont="1" applyFill="1" applyBorder="1" applyAlignment="1">
      <alignment horizontal="center" vertical="center"/>
    </xf>
    <xf numFmtId="0" fontId="22" fillId="6" borderId="128" xfId="0" applyNumberFormat="1" applyFont="1" applyBorder="1">
      <alignment vertical="center"/>
    </xf>
    <xf numFmtId="3" fontId="22" fillId="6" borderId="104" xfId="30" applyFont="1" applyFill="1" applyBorder="1" applyAlignment="1">
      <alignment horizontal="center" vertical="center"/>
    </xf>
    <xf numFmtId="3" fontId="22" fillId="41" borderId="109" xfId="11" applyFont="1" applyBorder="1">
      <alignment horizontal="right" vertical="center"/>
      <protection locked="0"/>
    </xf>
    <xf numFmtId="3" fontId="22" fillId="6" borderId="126" xfId="30" applyFont="1" applyFill="1" applyBorder="1" applyAlignment="1">
      <alignment horizontal="center" vertical="center"/>
    </xf>
    <xf numFmtId="3" fontId="22" fillId="41" borderId="109" xfId="20" applyFont="1" applyFill="1" applyBorder="1">
      <alignment horizontal="right" vertical="center"/>
      <protection locked="0"/>
    </xf>
    <xf numFmtId="0" fontId="29" fillId="6" borderId="118" xfId="116" applyFont="1" applyFill="1" applyBorder="1" applyAlignment="1" applyProtection="1">
      <alignment horizontal="left" vertical="center"/>
    </xf>
    <xf numFmtId="0" fontId="22" fillId="6" borderId="103" xfId="0" applyFont="1" applyFill="1" applyBorder="1" applyAlignment="1" applyProtection="1">
      <alignment horizontal="left" vertical="center"/>
    </xf>
    <xf numFmtId="0" fontId="29" fillId="6" borderId="90" xfId="116" applyFont="1" applyFill="1" applyBorder="1" applyAlignment="1" applyProtection="1">
      <alignment vertical="center"/>
    </xf>
    <xf numFmtId="0" fontId="24" fillId="6" borderId="90" xfId="116" applyFont="1" applyFill="1" applyBorder="1" applyAlignment="1">
      <alignment vertical="center" wrapText="1"/>
    </xf>
    <xf numFmtId="0" fontId="24" fillId="6" borderId="0" xfId="116" applyFont="1" applyFill="1" applyBorder="1" applyAlignment="1">
      <alignment vertical="center" wrapText="1"/>
    </xf>
    <xf numFmtId="0" fontId="29" fillId="6" borderId="103" xfId="3" applyFont="1" applyFill="1" applyBorder="1">
      <alignment horizontal="center" vertical="center"/>
    </xf>
    <xf numFmtId="0" fontId="29" fillId="6" borderId="126" xfId="3" applyFont="1" applyFill="1" applyBorder="1">
      <alignment horizontal="center" vertical="center"/>
    </xf>
    <xf numFmtId="0" fontId="24" fillId="6" borderId="117" xfId="0" applyFont="1" applyFill="1" applyBorder="1" applyAlignment="1">
      <alignment horizontal="center" vertical="center" wrapText="1"/>
    </xf>
    <xf numFmtId="0" fontId="29" fillId="6" borderId="71" xfId="3" applyFont="1" applyFill="1" applyBorder="1">
      <alignment horizontal="center" vertical="center"/>
    </xf>
    <xf numFmtId="0" fontId="29" fillId="6" borderId="25" xfId="3" applyFont="1" applyFill="1" applyBorder="1">
      <alignment horizontal="center" vertical="center"/>
    </xf>
    <xf numFmtId="0" fontId="29" fillId="6" borderId="26" xfId="3" applyFont="1" applyFill="1" applyBorder="1">
      <alignment horizontal="center" vertical="center"/>
    </xf>
    <xf numFmtId="0" fontId="24" fillId="6" borderId="95" xfId="0" applyFont="1" applyFill="1" applyBorder="1" applyAlignment="1">
      <alignment horizontal="center" wrapText="1"/>
    </xf>
    <xf numFmtId="0" fontId="22" fillId="6" borderId="86" xfId="3" applyFont="1" applyFill="1" applyBorder="1" applyAlignment="1" applyProtection="1">
      <alignment horizontal="center" vertical="center" wrapText="1"/>
    </xf>
    <xf numFmtId="0" fontId="22" fillId="6" borderId="88" xfId="3" applyFont="1" applyFill="1" applyBorder="1" applyAlignment="1" applyProtection="1">
      <alignment horizontal="center" vertical="center" wrapText="1"/>
    </xf>
    <xf numFmtId="0" fontId="22" fillId="6" borderId="89" xfId="3" applyFont="1" applyFill="1" applyBorder="1" applyAlignment="1" applyProtection="1">
      <alignment horizontal="center" vertical="center" wrapText="1"/>
    </xf>
    <xf numFmtId="0" fontId="0" fillId="6" borderId="102" xfId="3" applyFont="1" applyFill="1" applyBorder="1" applyAlignment="1" applyProtection="1">
      <alignment horizontal="center" vertical="center" wrapText="1"/>
    </xf>
    <xf numFmtId="0" fontId="24" fillId="6" borderId="104" xfId="0" applyFont="1" applyFill="1" applyBorder="1" applyAlignment="1">
      <alignment horizontal="center" wrapText="1"/>
    </xf>
    <xf numFmtId="0" fontId="22" fillId="6" borderId="102" xfId="3" applyFont="1" applyFill="1" applyBorder="1" applyAlignment="1" applyProtection="1">
      <alignment horizontal="center" vertical="center" wrapText="1"/>
    </xf>
    <xf numFmtId="0" fontId="0" fillId="6" borderId="100" xfId="0" applyFill="1" applyBorder="1">
      <alignment vertical="center"/>
    </xf>
    <xf numFmtId="0" fontId="24" fillId="6" borderId="107" xfId="0" applyFont="1" applyFill="1" applyBorder="1" applyAlignment="1">
      <alignment horizontal="center" vertical="center" wrapText="1"/>
    </xf>
    <xf numFmtId="0" fontId="25" fillId="6" borderId="106" xfId="0" applyFont="1" applyFill="1" applyBorder="1" applyAlignment="1">
      <alignment horizontal="center" vertical="center" wrapText="1"/>
    </xf>
    <xf numFmtId="0" fontId="25" fillId="6" borderId="106" xfId="0" applyFont="1" applyFill="1" applyBorder="1" applyAlignment="1">
      <alignment horizontal="center" wrapText="1"/>
    </xf>
    <xf numFmtId="3" fontId="22" fillId="6" borderId="27" xfId="30" applyFont="1" applyBorder="1" applyAlignment="1">
      <alignment horizontal="center" vertical="center"/>
    </xf>
    <xf numFmtId="3" fontId="0" fillId="41" borderId="37" xfId="11" applyFont="1" applyBorder="1" applyProtection="1">
      <alignment horizontal="right" vertical="center"/>
      <protection locked="0"/>
    </xf>
    <xf numFmtId="3" fontId="0" fillId="6" borderId="128" xfId="30" applyFont="1" applyBorder="1">
      <alignment horizontal="right" vertical="center"/>
    </xf>
    <xf numFmtId="0" fontId="22" fillId="6" borderId="132" xfId="0" applyFont="1" applyFill="1" applyBorder="1" applyProtection="1">
      <alignment vertical="center"/>
    </xf>
    <xf numFmtId="0" fontId="22" fillId="6" borderId="43" xfId="0" applyFont="1" applyFill="1" applyBorder="1" applyAlignment="1" applyProtection="1">
      <alignment horizontal="center" vertical="center"/>
    </xf>
    <xf numFmtId="0" fontId="22" fillId="6" borderId="43" xfId="0" applyFont="1" applyFill="1" applyBorder="1" applyAlignment="1" applyProtection="1">
      <alignment horizontal="left" vertical="center"/>
    </xf>
    <xf numFmtId="0" fontId="24" fillId="6" borderId="103" xfId="0" applyFont="1" applyFill="1" applyBorder="1" applyAlignment="1" applyProtection="1">
      <alignment vertical="center"/>
    </xf>
    <xf numFmtId="0" fontId="22" fillId="6" borderId="129" xfId="0" applyFont="1" applyFill="1" applyBorder="1" applyAlignment="1" applyProtection="1">
      <alignment horizontal="center" vertical="center"/>
    </xf>
    <xf numFmtId="0" fontId="22" fillId="6" borderId="126" xfId="0" applyFont="1" applyFill="1" applyBorder="1" applyAlignment="1" applyProtection="1">
      <alignment vertical="center"/>
    </xf>
    <xf numFmtId="0" fontId="22" fillId="6" borderId="66" xfId="0" applyFont="1" applyFill="1" applyBorder="1" applyAlignment="1" applyProtection="1">
      <alignment horizontal="center" vertical="center"/>
    </xf>
    <xf numFmtId="0" fontId="0" fillId="6" borderId="66" xfId="0" applyFont="1" applyFill="1" applyBorder="1" applyAlignment="1" applyProtection="1">
      <alignment horizontal="left" vertical="center"/>
    </xf>
    <xf numFmtId="0" fontId="22" fillId="6" borderId="119" xfId="0" applyFont="1" applyBorder="1">
      <alignment vertical="center"/>
    </xf>
    <xf numFmtId="0" fontId="22" fillId="6" borderId="69" xfId="0" applyFont="1" applyFill="1" applyBorder="1" applyAlignment="1" applyProtection="1">
      <alignment horizontal="center" vertical="center"/>
    </xf>
    <xf numFmtId="0" fontId="22" fillId="6" borderId="21" xfId="0" applyFont="1" applyFill="1" applyBorder="1" applyAlignment="1" applyProtection="1">
      <alignment horizontal="center" vertical="center"/>
    </xf>
    <xf numFmtId="0" fontId="22" fillId="6" borderId="129" xfId="0" applyFont="1" applyFill="1" applyBorder="1" applyAlignment="1" applyProtection="1">
      <alignment horizontal="left" vertical="center"/>
    </xf>
    <xf numFmtId="0" fontId="24" fillId="6" borderId="109" xfId="0" applyFont="1" applyFill="1" applyBorder="1" applyAlignment="1">
      <alignment horizontal="center" vertical="center" wrapText="1"/>
    </xf>
    <xf numFmtId="0" fontId="40" fillId="6" borderId="27" xfId="0" applyFont="1" applyBorder="1" applyAlignment="1">
      <alignment vertical="center" wrapText="1"/>
    </xf>
    <xf numFmtId="3" fontId="40" fillId="13" borderId="33" xfId="3" applyNumberFormat="1" applyFont="1" applyBorder="1">
      <alignment horizontal="center" vertical="center"/>
    </xf>
    <xf numFmtId="3" fontId="40" fillId="13" borderId="20" xfId="3" applyNumberFormat="1" applyFont="1" applyBorder="1">
      <alignment horizontal="center" vertical="center"/>
    </xf>
    <xf numFmtId="0" fontId="22" fillId="2" borderId="33" xfId="0" applyFont="1" applyFill="1" applyBorder="1" applyAlignment="1" applyProtection="1">
      <alignment vertical="center" wrapText="1"/>
    </xf>
    <xf numFmtId="0" fontId="20" fillId="6" borderId="104" xfId="0" applyFont="1" applyFill="1" applyBorder="1" applyAlignment="1"/>
    <xf numFmtId="0" fontId="23" fillId="6" borderId="90" xfId="0" applyFont="1" applyFill="1" applyBorder="1" applyAlignment="1">
      <alignment vertical="center"/>
    </xf>
    <xf numFmtId="0" fontId="0" fillId="6" borderId="35" xfId="0" applyFont="1" applyFill="1" applyBorder="1" applyAlignment="1">
      <alignment horizontal="center" vertical="center"/>
    </xf>
    <xf numFmtId="0" fontId="0" fillId="2" borderId="25" xfId="0" applyFont="1" applyFill="1" applyBorder="1" applyAlignment="1" applyProtection="1">
      <alignment horizontal="center" vertical="center"/>
    </xf>
    <xf numFmtId="0" fontId="0" fillId="2" borderId="33" xfId="0" applyFont="1" applyFill="1" applyBorder="1" applyAlignment="1">
      <alignment vertical="center"/>
    </xf>
    <xf numFmtId="3" fontId="40" fillId="41" borderId="129" xfId="11" applyFont="1" applyBorder="1">
      <alignment horizontal="right" vertical="center"/>
      <protection locked="0"/>
    </xf>
    <xf numFmtId="3" fontId="0" fillId="6" borderId="129" xfId="30" applyFont="1" applyBorder="1">
      <alignment horizontal="right" vertical="center"/>
    </xf>
    <xf numFmtId="3" fontId="25" fillId="6" borderId="33" xfId="1" applyBorder="1" applyAlignment="1" applyProtection="1">
      <alignment horizontal="center" vertical="center" wrapText="1"/>
    </xf>
    <xf numFmtId="0" fontId="22" fillId="6" borderId="90" xfId="0" applyFont="1" applyFill="1" applyBorder="1" applyAlignment="1" applyProtection="1">
      <alignment horizontal="left" vertical="center"/>
    </xf>
    <xf numFmtId="0" fontId="22" fillId="6" borderId="10" xfId="0" applyFont="1" applyFill="1" applyBorder="1">
      <alignment vertical="center"/>
    </xf>
    <xf numFmtId="0" fontId="0" fillId="6" borderId="90" xfId="0" applyFont="1" applyFill="1" applyBorder="1" applyProtection="1">
      <alignment vertical="center"/>
    </xf>
    <xf numFmtId="0" fontId="20" fillId="6" borderId="136" xfId="4" applyFont="1" applyFill="1" applyBorder="1" applyAlignment="1" applyProtection="1"/>
    <xf numFmtId="3" fontId="22" fillId="13" borderId="128" xfId="3" applyNumberFormat="1" applyFont="1" applyBorder="1">
      <alignment horizontal="center" vertical="center"/>
    </xf>
    <xf numFmtId="3" fontId="22" fillId="13" borderId="129" xfId="3" applyNumberFormat="1" applyFont="1" applyBorder="1">
      <alignment horizontal="center" vertical="center"/>
    </xf>
    <xf numFmtId="0" fontId="22" fillId="6" borderId="126" xfId="3" applyFont="1" applyFill="1" applyBorder="1" applyAlignment="1" applyProtection="1">
      <alignment horizontal="center" vertical="center" wrapText="1"/>
    </xf>
    <xf numFmtId="0" fontId="22" fillId="6" borderId="44" xfId="3" applyFont="1" applyFill="1" applyBorder="1" applyAlignment="1" applyProtection="1">
      <alignment horizontal="center" vertical="center" wrapText="1"/>
    </xf>
    <xf numFmtId="3" fontId="22" fillId="41" borderId="35" xfId="11" applyFont="1" applyBorder="1">
      <alignment horizontal="right" vertical="center"/>
      <protection locked="0"/>
    </xf>
    <xf numFmtId="3" fontId="22" fillId="41" borderId="44" xfId="11" applyFont="1" applyBorder="1">
      <alignment horizontal="right" vertical="center"/>
      <protection locked="0"/>
    </xf>
    <xf numFmtId="3" fontId="22" fillId="6" borderId="119" xfId="3" applyNumberFormat="1" applyFont="1" applyFill="1" applyBorder="1">
      <alignment horizontal="center" vertical="center"/>
    </xf>
    <xf numFmtId="3" fontId="22" fillId="6" borderId="27" xfId="3" applyNumberFormat="1" applyFont="1" applyFill="1" applyBorder="1">
      <alignment horizontal="center" vertical="center"/>
    </xf>
    <xf numFmtId="3" fontId="22" fillId="6" borderId="28" xfId="3" applyNumberFormat="1" applyFont="1" applyFill="1" applyBorder="1">
      <alignment horizontal="center" vertical="center"/>
    </xf>
    <xf numFmtId="3" fontId="22" fillId="6" borderId="44" xfId="3" applyNumberFormat="1" applyFont="1" applyFill="1" applyBorder="1">
      <alignment horizontal="center" vertical="center"/>
    </xf>
    <xf numFmtId="3" fontId="22" fillId="6" borderId="36" xfId="3" applyNumberFormat="1" applyFont="1" applyFill="1" applyBorder="1">
      <alignment horizontal="center" vertical="center"/>
    </xf>
    <xf numFmtId="3" fontId="22" fillId="6" borderId="131" xfId="3" applyNumberFormat="1" applyFont="1" applyFill="1" applyBorder="1">
      <alignment horizontal="center" vertical="center"/>
    </xf>
    <xf numFmtId="3" fontId="22" fillId="6" borderId="115" xfId="3" applyNumberFormat="1" applyFont="1" applyFill="1" applyBorder="1">
      <alignment horizontal="center" vertical="center"/>
    </xf>
    <xf numFmtId="3" fontId="22" fillId="6" borderId="81" xfId="3" applyNumberFormat="1" applyFont="1" applyFill="1" applyBorder="1">
      <alignment horizontal="center" vertical="center"/>
    </xf>
    <xf numFmtId="3" fontId="0" fillId="6" borderId="119" xfId="6" applyFont="1" applyFill="1" applyBorder="1" applyAlignment="1" applyProtection="1">
      <alignment horizontal="left" vertical="center"/>
    </xf>
    <xf numFmtId="3" fontId="0" fillId="6" borderId="27" xfId="6" applyFont="1" applyFill="1" applyBorder="1" applyAlignment="1" applyProtection="1">
      <alignment horizontal="left" vertical="center"/>
    </xf>
    <xf numFmtId="3" fontId="22" fillId="41" borderId="27" xfId="11" applyFont="1" applyBorder="1">
      <alignment horizontal="right" vertical="center"/>
      <protection locked="0"/>
    </xf>
    <xf numFmtId="0" fontId="0" fillId="6" borderId="0" xfId="0" applyFill="1" applyBorder="1" applyAlignment="1">
      <alignment vertical="center"/>
    </xf>
    <xf numFmtId="0" fontId="57" fillId="6" borderId="90" xfId="0" applyFont="1" applyFill="1" applyBorder="1">
      <alignment vertical="center"/>
    </xf>
    <xf numFmtId="0" fontId="57" fillId="6" borderId="0" xfId="0" applyFont="1" applyFill="1" applyBorder="1">
      <alignment vertical="center"/>
    </xf>
    <xf numFmtId="0" fontId="57" fillId="6" borderId="0" xfId="0" applyFont="1" applyBorder="1">
      <alignment vertical="center"/>
    </xf>
    <xf numFmtId="0" fontId="57" fillId="6" borderId="0" xfId="0" applyFont="1" applyFill="1" applyBorder="1" applyAlignment="1">
      <alignment vertical="center"/>
    </xf>
    <xf numFmtId="0" fontId="58" fillId="6" borderId="0" xfId="0" applyFont="1" applyFill="1" applyBorder="1" applyAlignment="1">
      <alignment vertical="top"/>
    </xf>
    <xf numFmtId="0" fontId="57" fillId="6" borderId="0" xfId="0" applyFont="1" applyFill="1" applyBorder="1" applyAlignment="1">
      <alignment vertical="top"/>
    </xf>
    <xf numFmtId="0" fontId="58" fillId="6" borderId="0" xfId="0" applyFont="1" applyFill="1" applyBorder="1" applyAlignment="1">
      <alignment vertical="center"/>
    </xf>
    <xf numFmtId="0" fontId="22" fillId="6" borderId="26" xfId="0" applyFont="1" applyFill="1" applyBorder="1" applyAlignment="1" applyProtection="1">
      <alignment horizontal="left" vertical="center"/>
    </xf>
    <xf numFmtId="3" fontId="40" fillId="43" borderId="21" xfId="6" applyFont="1" applyBorder="1" applyAlignment="1" applyProtection="1">
      <alignment vertical="center"/>
    </xf>
    <xf numFmtId="0" fontId="40" fillId="6" borderId="90" xfId="0" applyFont="1" applyFill="1" applyBorder="1" applyAlignment="1"/>
    <xf numFmtId="0" fontId="0" fillId="6" borderId="0" xfId="0" applyFont="1" applyFill="1" applyBorder="1">
      <alignment vertical="center"/>
    </xf>
    <xf numFmtId="0" fontId="59" fillId="6" borderId="0" xfId="0" applyFont="1" applyFill="1" applyBorder="1">
      <alignment vertical="center"/>
    </xf>
    <xf numFmtId="0" fontId="40" fillId="6" borderId="20" xfId="0" applyFont="1" applyBorder="1">
      <alignment vertical="center"/>
    </xf>
    <xf numFmtId="0" fontId="40" fillId="48" borderId="20" xfId="0" applyFont="1" applyFill="1" applyBorder="1">
      <alignment vertical="center"/>
    </xf>
    <xf numFmtId="3" fontId="40" fillId="41" borderId="25" xfId="11" applyFont="1" applyBorder="1">
      <alignment horizontal="right" vertical="center"/>
      <protection locked="0"/>
    </xf>
    <xf numFmtId="0" fontId="24" fillId="0" borderId="27" xfId="0" applyFont="1" applyFill="1" applyBorder="1" applyAlignment="1" applyProtection="1">
      <alignment horizontal="left" vertical="center"/>
    </xf>
    <xf numFmtId="0" fontId="50" fillId="48" borderId="20" xfId="0" applyFont="1" applyFill="1" applyBorder="1">
      <alignment vertical="center"/>
    </xf>
    <xf numFmtId="0" fontId="36" fillId="6" borderId="90" xfId="0" applyFont="1" applyFill="1" applyBorder="1">
      <alignment vertical="center"/>
    </xf>
    <xf numFmtId="0" fontId="0" fillId="0" borderId="27" xfId="0" applyFont="1" applyFill="1" applyBorder="1" applyAlignment="1" applyProtection="1">
      <alignment horizontal="left" vertical="center" indent="1"/>
    </xf>
    <xf numFmtId="0" fontId="40" fillId="0" borderId="27" xfId="0" applyFont="1" applyFill="1" applyBorder="1" applyAlignment="1">
      <alignment horizontal="left" indent="1"/>
    </xf>
    <xf numFmtId="0" fontId="24" fillId="0" borderId="27" xfId="0" applyFont="1" applyFill="1" applyBorder="1" applyAlignment="1" applyProtection="1">
      <alignment horizontal="left" vertical="center" indent="1"/>
    </xf>
    <xf numFmtId="0" fontId="24" fillId="0" borderId="36" xfId="0" applyFont="1" applyFill="1" applyBorder="1" applyAlignment="1" applyProtection="1">
      <alignment horizontal="left" vertical="center"/>
    </xf>
    <xf numFmtId="3" fontId="40" fillId="41" borderId="38" xfId="11" applyFont="1" applyBorder="1">
      <alignment horizontal="right" vertical="center"/>
      <protection locked="0"/>
    </xf>
    <xf numFmtId="0" fontId="40" fillId="6" borderId="37" xfId="0" applyFont="1" applyBorder="1">
      <alignment vertical="center"/>
    </xf>
    <xf numFmtId="0" fontId="40" fillId="48" borderId="37" xfId="0" applyFont="1" applyFill="1" applyBorder="1">
      <alignment vertical="center"/>
    </xf>
    <xf numFmtId="0" fontId="60" fillId="48" borderId="21" xfId="0" applyFont="1" applyFill="1" applyBorder="1">
      <alignment vertical="center"/>
    </xf>
    <xf numFmtId="0" fontId="29" fillId="6" borderId="90" xfId="0" applyFont="1" applyFill="1" applyBorder="1" applyAlignment="1" applyProtection="1">
      <alignment horizontal="left" vertical="center"/>
    </xf>
    <xf numFmtId="0" fontId="25" fillId="6" borderId="0" xfId="0" applyFont="1" applyFill="1" applyBorder="1" applyAlignment="1" applyProtection="1">
      <alignment vertical="center"/>
    </xf>
    <xf numFmtId="0" fontId="40" fillId="0" borderId="27" xfId="0" applyFont="1" applyFill="1" applyBorder="1" applyAlignment="1"/>
    <xf numFmtId="0" fontId="40" fillId="0" borderId="28" xfId="0" applyFont="1" applyFill="1" applyBorder="1" applyAlignment="1">
      <alignment horizontal="left" indent="1"/>
    </xf>
    <xf numFmtId="0" fontId="0" fillId="6" borderId="132" xfId="0" applyFill="1" applyBorder="1">
      <alignment vertical="center"/>
    </xf>
    <xf numFmtId="0" fontId="0" fillId="6" borderId="132" xfId="0" applyFill="1" applyBorder="1" applyAlignment="1">
      <alignment vertical="center"/>
    </xf>
    <xf numFmtId="0" fontId="40" fillId="48" borderId="33" xfId="0" applyFont="1" applyFill="1" applyBorder="1">
      <alignment vertical="center"/>
    </xf>
    <xf numFmtId="0" fontId="40" fillId="48" borderId="21" xfId="0" applyFont="1" applyFill="1" applyBorder="1">
      <alignment vertical="center"/>
    </xf>
    <xf numFmtId="0" fontId="40" fillId="48" borderId="31" xfId="0" applyFont="1" applyFill="1" applyBorder="1">
      <alignment vertical="center"/>
    </xf>
    <xf numFmtId="0" fontId="40" fillId="48" borderId="25" xfId="0" applyFont="1" applyFill="1" applyBorder="1">
      <alignment vertical="center"/>
    </xf>
    <xf numFmtId="0" fontId="40" fillId="48" borderId="26" xfId="0" applyFont="1" applyFill="1" applyBorder="1">
      <alignment vertical="center"/>
    </xf>
    <xf numFmtId="0" fontId="0" fillId="6" borderId="132" xfId="0" applyFont="1" applyFill="1" applyBorder="1" applyAlignment="1">
      <alignment vertical="center"/>
    </xf>
    <xf numFmtId="0" fontId="40" fillId="6" borderId="0" xfId="0" applyFont="1" applyBorder="1" applyAlignment="1">
      <alignment vertical="center"/>
    </xf>
    <xf numFmtId="0" fontId="0" fillId="6" borderId="90" xfId="0" applyFont="1" applyFill="1" applyBorder="1" applyAlignment="1"/>
    <xf numFmtId="0" fontId="40" fillId="0" borderId="20" xfId="0" applyFont="1" applyFill="1" applyBorder="1" applyAlignment="1">
      <alignment horizontal="left" indent="1"/>
    </xf>
    <xf numFmtId="0" fontId="40" fillId="6" borderId="27" xfId="0" applyFont="1" applyFill="1" applyBorder="1" applyAlignment="1"/>
    <xf numFmtId="0" fontId="25" fillId="6" borderId="27" xfId="0" applyFont="1" applyFill="1" applyBorder="1" applyAlignment="1">
      <alignment horizontal="left" indent="2"/>
    </xf>
    <xf numFmtId="0" fontId="40" fillId="6" borderId="28" xfId="0" applyFont="1" applyFill="1" applyBorder="1" applyAlignment="1">
      <alignment horizontal="left" indent="1"/>
    </xf>
    <xf numFmtId="0" fontId="0" fillId="6" borderId="0" xfId="0" applyFill="1" applyBorder="1">
      <alignment vertical="center"/>
    </xf>
    <xf numFmtId="0" fontId="0" fillId="6" borderId="126" xfId="0" applyFill="1" applyBorder="1" applyAlignment="1">
      <alignment vertical="center"/>
    </xf>
    <xf numFmtId="0" fontId="20" fillId="6" borderId="90" xfId="0" applyFont="1" applyFill="1" applyBorder="1" applyAlignment="1"/>
    <xf numFmtId="0" fontId="37" fillId="6" borderId="0" xfId="0" applyFont="1" applyFill="1" applyBorder="1" applyAlignment="1" applyProtection="1"/>
    <xf numFmtId="0" fontId="20" fillId="6" borderId="0" xfId="0" applyFont="1" applyFill="1" applyBorder="1" applyAlignment="1"/>
    <xf numFmtId="0" fontId="65" fillId="6" borderId="0" xfId="0" applyFont="1" applyFill="1" applyBorder="1">
      <alignment vertical="center"/>
    </xf>
    <xf numFmtId="0" fontId="24" fillId="6" borderId="0" xfId="0" applyFont="1" applyFill="1" applyBorder="1">
      <alignment vertical="center"/>
    </xf>
    <xf numFmtId="0" fontId="24" fillId="6" borderId="90" xfId="0" applyFont="1" applyFill="1" applyBorder="1" applyAlignment="1"/>
    <xf numFmtId="0" fontId="0" fillId="2" borderId="126" xfId="0" applyFill="1" applyBorder="1">
      <alignment vertical="center"/>
    </xf>
    <xf numFmtId="0" fontId="50" fillId="48" borderId="33" xfId="0" applyFont="1" applyFill="1" applyBorder="1">
      <alignment vertical="center"/>
    </xf>
    <xf numFmtId="0" fontId="38" fillId="6" borderId="27" xfId="0" applyFont="1" applyFill="1" applyBorder="1" applyAlignment="1"/>
    <xf numFmtId="0" fontId="50" fillId="48" borderId="21" xfId="0" applyFont="1" applyFill="1" applyBorder="1">
      <alignment vertical="center"/>
    </xf>
    <xf numFmtId="0" fontId="50" fillId="48" borderId="31" xfId="0" applyFont="1" applyFill="1" applyBorder="1">
      <alignment vertical="center"/>
    </xf>
    <xf numFmtId="0" fontId="50" fillId="48" borderId="25" xfId="0" applyFont="1" applyFill="1" applyBorder="1">
      <alignment vertical="center"/>
    </xf>
    <xf numFmtId="0" fontId="50" fillId="48" borderId="26" xfId="0" applyFont="1" applyFill="1" applyBorder="1">
      <alignment vertical="center"/>
    </xf>
    <xf numFmtId="0" fontId="66" fillId="48" borderId="37" xfId="0" applyFont="1" applyFill="1" applyBorder="1">
      <alignment vertical="center"/>
    </xf>
    <xf numFmtId="0" fontId="0" fillId="6" borderId="126" xfId="0" applyFont="1" applyBorder="1">
      <alignment vertical="center"/>
    </xf>
    <xf numFmtId="0" fontId="24" fillId="6" borderId="117" xfId="5" applyFont="1" applyFill="1" applyBorder="1" applyAlignment="1">
      <alignment horizontal="center" vertical="center" wrapText="1"/>
    </xf>
    <xf numFmtId="0" fontId="22" fillId="6" borderId="132" xfId="0" applyFont="1" applyFill="1" applyBorder="1" applyAlignment="1" applyProtection="1">
      <alignment vertical="center"/>
    </xf>
    <xf numFmtId="0" fontId="23" fillId="6" borderId="103" xfId="0" applyFont="1" applyFill="1" applyBorder="1" applyAlignment="1" applyProtection="1">
      <alignment horizontal="left" vertical="center"/>
    </xf>
    <xf numFmtId="3" fontId="22" fillId="6" borderId="103" xfId="30" applyFont="1" applyFill="1" applyBorder="1" applyAlignment="1">
      <alignment horizontal="right" vertical="center"/>
    </xf>
    <xf numFmtId="0" fontId="22" fillId="6" borderId="119" xfId="0" applyFont="1" applyFill="1" applyBorder="1" applyAlignment="1" applyProtection="1">
      <alignment vertical="center"/>
    </xf>
    <xf numFmtId="0" fontId="22" fillId="6" borderId="113" xfId="0" applyFont="1" applyFill="1" applyBorder="1" applyAlignment="1" applyProtection="1">
      <alignment vertical="center"/>
    </xf>
    <xf numFmtId="0" fontId="0" fillId="6" borderId="103" xfId="0" applyFont="1" applyFill="1" applyBorder="1" applyAlignment="1" applyProtection="1">
      <alignment horizontal="left" vertical="center"/>
    </xf>
    <xf numFmtId="0" fontId="22" fillId="15" borderId="117" xfId="55" applyFont="1" applyBorder="1">
      <alignment horizontal="center" vertical="center" wrapText="1"/>
    </xf>
    <xf numFmtId="0" fontId="23" fillId="6" borderId="104" xfId="0" applyFont="1" applyFill="1" applyBorder="1" applyAlignment="1" applyProtection="1">
      <alignment horizontal="left" vertical="center"/>
    </xf>
    <xf numFmtId="0" fontId="20" fillId="6" borderId="104" xfId="0" applyFont="1" applyFill="1" applyBorder="1" applyAlignment="1">
      <alignment vertical="center"/>
    </xf>
    <xf numFmtId="0" fontId="24" fillId="6" borderId="119" xfId="0" applyFont="1" applyFill="1" applyBorder="1" applyAlignment="1" applyProtection="1">
      <alignment horizontal="left" vertical="center"/>
    </xf>
    <xf numFmtId="0" fontId="40" fillId="48" borderId="34" xfId="3" applyFont="1" applyFill="1" applyBorder="1">
      <alignment horizontal="center" vertical="center"/>
    </xf>
    <xf numFmtId="0" fontId="22" fillId="6" borderId="27" xfId="0" applyFont="1" applyFill="1" applyBorder="1" applyAlignment="1" applyProtection="1">
      <alignment horizontal="left" vertical="center" indent="1"/>
    </xf>
    <xf numFmtId="0" fontId="40" fillId="48" borderId="33" xfId="3" applyFont="1" applyFill="1" applyBorder="1">
      <alignment horizontal="center" vertical="center"/>
    </xf>
    <xf numFmtId="0" fontId="22" fillId="6" borderId="36" xfId="0" applyFont="1" applyFill="1" applyBorder="1" applyAlignment="1" applyProtection="1">
      <alignment horizontal="left" vertical="center" indent="1"/>
    </xf>
    <xf numFmtId="0" fontId="51" fillId="6" borderId="27" xfId="0" applyFont="1" applyFill="1" applyBorder="1" applyAlignment="1" applyProtection="1">
      <alignment horizontal="left" vertical="center"/>
    </xf>
    <xf numFmtId="0" fontId="50" fillId="48" borderId="33" xfId="3" applyFont="1" applyFill="1" applyBorder="1">
      <alignment horizontal="center" vertical="center"/>
    </xf>
    <xf numFmtId="174" fontId="22" fillId="15" borderId="33" xfId="0" applyNumberFormat="1" applyFont="1" applyFill="1" applyBorder="1" applyAlignment="1">
      <alignment horizontal="center" vertical="center"/>
    </xf>
    <xf numFmtId="0" fontId="24" fillId="6" borderId="27" xfId="0" applyFont="1" applyFill="1" applyBorder="1" applyAlignment="1" applyProtection="1">
      <alignment horizontal="left" vertical="center" indent="1"/>
    </xf>
    <xf numFmtId="0" fontId="50" fillId="6" borderId="36" xfId="0" applyFont="1" applyFill="1" applyBorder="1" applyAlignment="1">
      <alignment horizontal="left" indent="2"/>
    </xf>
    <xf numFmtId="0" fontId="24" fillId="6" borderId="36" xfId="0" applyFont="1" applyFill="1" applyBorder="1" applyAlignment="1" applyProtection="1">
      <alignment horizontal="left" vertical="center"/>
    </xf>
    <xf numFmtId="0" fontId="23" fillId="6" borderId="138" xfId="0" applyFont="1" applyFill="1" applyBorder="1" applyAlignment="1" applyProtection="1">
      <alignment vertical="center"/>
    </xf>
    <xf numFmtId="0" fontId="23" fillId="6" borderId="103" xfId="0" applyFont="1" applyFill="1" applyBorder="1" applyAlignment="1" applyProtection="1"/>
    <xf numFmtId="0" fontId="22" fillId="6" borderId="103" xfId="0" applyFont="1" applyFill="1" applyBorder="1" applyAlignment="1" applyProtection="1"/>
    <xf numFmtId="49" fontId="22" fillId="15" borderId="129" xfId="56" applyFont="1" applyBorder="1" applyAlignment="1">
      <alignment horizontal="center" vertical="center"/>
    </xf>
    <xf numFmtId="0" fontId="22" fillId="13" borderId="111" xfId="0" applyFont="1" applyFill="1" applyBorder="1" applyAlignment="1">
      <alignment vertical="center"/>
    </xf>
    <xf numFmtId="0" fontId="22" fillId="6" borderId="126" xfId="0" applyFont="1" applyFill="1" applyBorder="1" applyAlignment="1">
      <alignment vertical="center"/>
    </xf>
    <xf numFmtId="0" fontId="22" fillId="6" borderId="113" xfId="0" applyFont="1" applyFill="1" applyBorder="1" applyAlignment="1" applyProtection="1">
      <alignment horizontal="left" vertical="center"/>
    </xf>
    <xf numFmtId="172" fontId="22" fillId="16" borderId="31" xfId="46" applyFont="1" applyBorder="1">
      <alignment vertical="center"/>
    </xf>
    <xf numFmtId="0" fontId="24" fillId="6" borderId="106" xfId="0" applyFont="1" applyFill="1" applyBorder="1" applyAlignment="1">
      <alignment horizontal="center" vertical="center" wrapText="1"/>
    </xf>
    <xf numFmtId="0" fontId="0" fillId="6" borderId="132" xfId="0" applyFont="1" applyFill="1" applyBorder="1">
      <alignment vertical="center"/>
    </xf>
    <xf numFmtId="0" fontId="0" fillId="6" borderId="90" xfId="0" applyFont="1" applyFill="1" applyBorder="1">
      <alignment vertical="center"/>
    </xf>
    <xf numFmtId="0" fontId="0" fillId="6" borderId="132" xfId="0" applyFont="1" applyFill="1" applyBorder="1" applyProtection="1">
      <alignment vertical="center"/>
    </xf>
    <xf numFmtId="0" fontId="0" fillId="6" borderId="31" xfId="0" applyFont="1" applyFill="1" applyBorder="1" applyAlignment="1">
      <alignment vertical="center" wrapText="1"/>
    </xf>
    <xf numFmtId="0" fontId="0" fillId="6" borderId="126" xfId="0" applyFont="1" applyFill="1" applyBorder="1" applyProtection="1">
      <alignment vertical="center"/>
    </xf>
    <xf numFmtId="0" fontId="0" fillId="6" borderId="126" xfId="0" applyFont="1" applyFill="1" applyBorder="1">
      <alignment vertical="center"/>
    </xf>
    <xf numFmtId="0" fontId="0" fillId="6" borderId="38" xfId="0" applyFont="1" applyFill="1" applyBorder="1" applyAlignment="1">
      <alignment horizontal="center" vertical="center"/>
    </xf>
    <xf numFmtId="0" fontId="0" fillId="13" borderId="37" xfId="3" applyFont="1" applyBorder="1">
      <alignment horizontal="center" vertical="center"/>
    </xf>
    <xf numFmtId="3" fontId="0" fillId="13" borderId="31" xfId="3" applyNumberFormat="1" applyFont="1" applyBorder="1">
      <alignment horizontal="center" vertical="center"/>
    </xf>
    <xf numFmtId="0" fontId="25" fillId="6" borderId="27" xfId="0" applyFont="1" applyFill="1" applyBorder="1" applyAlignment="1" applyProtection="1">
      <alignment horizontal="left" vertical="center" wrapText="1" indent="2"/>
    </xf>
    <xf numFmtId="3" fontId="22" fillId="13" borderId="27" xfId="3" applyNumberFormat="1" applyFont="1" applyBorder="1">
      <alignment horizontal="center" vertical="center"/>
    </xf>
    <xf numFmtId="0" fontId="67" fillId="55" borderId="20" xfId="145" applyBorder="1">
      <alignment horizontal="center" vertical="center"/>
    </xf>
    <xf numFmtId="0" fontId="67" fillId="55" borderId="31" xfId="145" applyBorder="1">
      <alignment horizontal="center" vertical="center"/>
    </xf>
    <xf numFmtId="0" fontId="67" fillId="55" borderId="21" xfId="145" applyBorder="1">
      <alignment horizontal="center" vertical="center"/>
    </xf>
    <xf numFmtId="0" fontId="67" fillId="6" borderId="20" xfId="29" applyBorder="1">
      <alignment horizontal="center" vertical="center"/>
    </xf>
    <xf numFmtId="0" fontId="67" fillId="6" borderId="33" xfId="29" applyBorder="1">
      <alignment horizontal="center" vertical="center"/>
    </xf>
    <xf numFmtId="0" fontId="67" fillId="6" borderId="21" xfId="29" applyBorder="1">
      <alignment horizontal="center" vertical="center"/>
    </xf>
    <xf numFmtId="0" fontId="67" fillId="55" borderId="34" xfId="145" applyBorder="1">
      <alignment horizontal="center" vertical="center"/>
    </xf>
    <xf numFmtId="0" fontId="67" fillId="55" borderId="33" xfId="145" applyBorder="1">
      <alignment horizontal="center" vertical="center"/>
    </xf>
    <xf numFmtId="0" fontId="67" fillId="55" borderId="66" xfId="145" applyBorder="1">
      <alignment horizontal="center" vertical="center"/>
    </xf>
    <xf numFmtId="0" fontId="22" fillId="45" borderId="0" xfId="0" applyFont="1" applyFill="1" applyBorder="1">
      <alignment vertical="center"/>
    </xf>
    <xf numFmtId="0" fontId="67" fillId="55" borderId="39" xfId="145" applyBorder="1">
      <alignment horizontal="center" vertical="center"/>
    </xf>
    <xf numFmtId="0" fontId="67" fillId="55" borderId="28" xfId="145" applyBorder="1">
      <alignment horizontal="center" vertical="center"/>
    </xf>
    <xf numFmtId="0" fontId="67" fillId="55" borderId="25" xfId="145" applyBorder="1">
      <alignment horizontal="center" vertical="center"/>
    </xf>
    <xf numFmtId="0" fontId="67" fillId="55" borderId="26" xfId="145" applyBorder="1">
      <alignment horizontal="center" vertical="center"/>
    </xf>
    <xf numFmtId="0" fontId="0" fillId="13" borderId="39" xfId="3" applyFont="1" applyBorder="1">
      <alignment horizontal="center" vertical="center"/>
    </xf>
    <xf numFmtId="3" fontId="22" fillId="13" borderId="39" xfId="3" applyNumberFormat="1" applyFont="1" applyBorder="1">
      <alignment horizontal="center" vertical="center"/>
    </xf>
    <xf numFmtId="3" fontId="22" fillId="6" borderId="34" xfId="1" applyFont="1" applyFill="1" applyBorder="1" applyAlignment="1" applyProtection="1">
      <alignment horizontal="center" vertical="center"/>
    </xf>
    <xf numFmtId="0" fontId="24" fillId="6" borderId="112" xfId="5" applyFont="1" applyBorder="1">
      <alignment horizontal="center" wrapText="1"/>
    </xf>
    <xf numFmtId="3" fontId="22" fillId="13" borderId="33" xfId="3" applyNumberFormat="1" applyFont="1" applyBorder="1" applyProtection="1">
      <alignment horizontal="center" vertical="center"/>
      <protection locked="0"/>
    </xf>
    <xf numFmtId="0" fontId="22" fillId="6" borderId="27" xfId="0" applyFont="1" applyFill="1" applyBorder="1" applyAlignment="1">
      <alignment horizontal="left" vertical="center" indent="1"/>
    </xf>
    <xf numFmtId="0" fontId="0" fillId="6" borderId="28" xfId="0" applyFont="1" applyFill="1" applyBorder="1" applyAlignment="1">
      <alignment horizontal="left" vertical="center" indent="1"/>
    </xf>
    <xf numFmtId="0" fontId="0" fillId="6" borderId="27" xfId="0" applyFont="1" applyFill="1" applyBorder="1" applyAlignment="1">
      <alignment horizontal="left" vertical="center" indent="1"/>
    </xf>
    <xf numFmtId="0" fontId="25" fillId="6" borderId="28" xfId="83" applyFont="1" applyFill="1" applyBorder="1" applyAlignment="1" applyProtection="1">
      <alignment horizontal="left" vertical="center" indent="1"/>
    </xf>
    <xf numFmtId="0" fontId="0" fillId="6" borderId="27" xfId="0" applyFont="1" applyFill="1" applyBorder="1" applyAlignment="1">
      <alignment vertical="center" wrapText="1"/>
    </xf>
    <xf numFmtId="0" fontId="18" fillId="6" borderId="27" xfId="83" applyFill="1" applyBorder="1" applyAlignment="1">
      <alignment horizontal="left" vertical="center" wrapText="1" indent="1"/>
    </xf>
    <xf numFmtId="0" fontId="24" fillId="6" borderId="117" xfId="0" applyFont="1" applyFill="1" applyBorder="1" applyAlignment="1">
      <alignment horizontal="center" wrapText="1"/>
    </xf>
    <xf numFmtId="0" fontId="67" fillId="55" borderId="37" xfId="145" applyNumberFormat="1" applyBorder="1">
      <alignment horizontal="center" vertical="center"/>
    </xf>
    <xf numFmtId="0" fontId="67" fillId="55" borderId="39" xfId="145" applyNumberFormat="1" applyBorder="1">
      <alignment horizontal="center" vertical="center"/>
    </xf>
    <xf numFmtId="0" fontId="18" fillId="6" borderId="28" xfId="83" applyFill="1" applyBorder="1" applyAlignment="1">
      <alignment horizontal="left" vertical="center" wrapText="1" indent="1"/>
    </xf>
    <xf numFmtId="0" fontId="22" fillId="6" borderId="6" xfId="0" applyFont="1" applyFill="1" applyBorder="1" applyAlignment="1" applyProtection="1"/>
    <xf numFmtId="0" fontId="23" fillId="6" borderId="104" xfId="0" applyFont="1" applyFill="1" applyBorder="1" applyAlignment="1" applyProtection="1"/>
    <xf numFmtId="0" fontId="22" fillId="6" borderId="104" xfId="0" applyFont="1" applyFill="1" applyBorder="1" applyAlignment="1" applyProtection="1"/>
    <xf numFmtId="0" fontId="22" fillId="6" borderId="125" xfId="0" applyFont="1" applyFill="1" applyBorder="1" applyAlignment="1" applyProtection="1">
      <alignment vertical="center"/>
    </xf>
    <xf numFmtId="0" fontId="22" fillId="6" borderId="126" xfId="0" applyFont="1" applyFill="1" applyBorder="1" applyAlignment="1" applyProtection="1"/>
    <xf numFmtId="0" fontId="23" fillId="6" borderId="105" xfId="0" applyFont="1" applyFill="1" applyBorder="1" applyAlignment="1" applyProtection="1">
      <alignment vertical="center"/>
    </xf>
    <xf numFmtId="0" fontId="22" fillId="6" borderId="133" xfId="0" applyFont="1" applyFill="1" applyBorder="1" applyAlignment="1" applyProtection="1"/>
    <xf numFmtId="0" fontId="22" fillId="6" borderId="128" xfId="0" applyFont="1" applyFill="1" applyBorder="1" applyAlignment="1" applyProtection="1">
      <alignment horizontal="center" vertical="center"/>
    </xf>
    <xf numFmtId="0" fontId="22" fillId="6" borderId="141" xfId="0" applyFont="1" applyFill="1" applyBorder="1" applyAlignment="1" applyProtection="1">
      <alignment horizontal="center" vertical="center"/>
    </xf>
    <xf numFmtId="0" fontId="22" fillId="6" borderId="33" xfId="0" applyFont="1" applyFill="1" applyBorder="1">
      <alignment vertical="center"/>
    </xf>
    <xf numFmtId="3" fontId="22" fillId="6" borderId="33" xfId="0" applyNumberFormat="1" applyFont="1" applyFill="1" applyBorder="1">
      <alignment vertical="center"/>
    </xf>
    <xf numFmtId="3" fontId="22" fillId="13" borderId="137" xfId="3" applyNumberFormat="1" applyFont="1" applyBorder="1">
      <alignment horizontal="center" vertical="center"/>
    </xf>
    <xf numFmtId="3" fontId="22" fillId="13" borderId="123" xfId="3" applyNumberFormat="1" applyFont="1" applyBorder="1">
      <alignment horizontal="center" vertical="center"/>
    </xf>
    <xf numFmtId="0" fontId="40" fillId="6" borderId="0" xfId="0" applyFont="1">
      <alignment vertical="center"/>
    </xf>
    <xf numFmtId="0" fontId="40" fillId="6" borderId="0" xfId="0" applyFont="1" applyBorder="1">
      <alignment vertical="center"/>
    </xf>
    <xf numFmtId="3" fontId="22" fillId="41" borderId="38" xfId="11" applyFont="1" applyBorder="1" applyAlignment="1" applyProtection="1">
      <alignment horizontal="right" vertical="center"/>
      <protection locked="0"/>
    </xf>
    <xf numFmtId="3" fontId="0" fillId="14" borderId="37" xfId="20" applyFont="1" applyBorder="1">
      <alignment horizontal="right" vertical="center"/>
      <protection locked="0"/>
    </xf>
    <xf numFmtId="0" fontId="0" fillId="13" borderId="35" xfId="3" applyFont="1" applyBorder="1">
      <alignment horizontal="center" vertical="center"/>
    </xf>
    <xf numFmtId="0" fontId="0" fillId="13" borderId="34" xfId="3" applyFont="1" applyBorder="1">
      <alignment horizontal="center" vertical="center"/>
    </xf>
    <xf numFmtId="0" fontId="40" fillId="48" borderId="142" xfId="3" applyFont="1" applyFill="1" applyBorder="1">
      <alignment horizontal="center" vertical="center"/>
    </xf>
    <xf numFmtId="3" fontId="40" fillId="6" borderId="20" xfId="30" applyFont="1" applyBorder="1">
      <alignment horizontal="right" vertical="center"/>
    </xf>
    <xf numFmtId="0" fontId="40" fillId="48" borderId="38" xfId="3" applyFont="1" applyFill="1" applyBorder="1">
      <alignment horizontal="center" vertical="center"/>
    </xf>
    <xf numFmtId="0" fontId="24" fillId="6" borderId="141" xfId="5" applyFont="1" applyBorder="1" applyAlignment="1">
      <alignment horizontal="center" vertical="center" wrapText="1"/>
    </xf>
    <xf numFmtId="0" fontId="26" fillId="6" borderId="141" xfId="5" applyFont="1" applyBorder="1" applyAlignment="1">
      <alignment horizontal="center" vertical="center" wrapText="1"/>
    </xf>
    <xf numFmtId="0" fontId="26" fillId="6" borderId="142" xfId="5" applyFont="1" applyFill="1" applyBorder="1" applyAlignment="1">
      <alignment horizontal="center" vertical="center" wrapText="1"/>
    </xf>
    <xf numFmtId="0" fontId="67" fillId="13" borderId="0" xfId="3" applyFont="1" applyBorder="1">
      <alignment horizontal="center" vertical="center"/>
    </xf>
    <xf numFmtId="0" fontId="25" fillId="13" borderId="0" xfId="3" applyFont="1" applyBorder="1">
      <alignment horizontal="center" vertical="center"/>
    </xf>
    <xf numFmtId="0" fontId="0" fillId="13" borderId="0" xfId="3" applyFont="1" applyBorder="1">
      <alignment horizontal="center" vertical="center"/>
    </xf>
    <xf numFmtId="0" fontId="67" fillId="13" borderId="25" xfId="3" applyFont="1" applyBorder="1">
      <alignment horizontal="center" vertical="center"/>
    </xf>
    <xf numFmtId="0" fontId="67" fillId="13" borderId="26" xfId="3" applyFont="1" applyBorder="1">
      <alignment horizontal="center" vertical="center"/>
    </xf>
    <xf numFmtId="0" fontId="67" fillId="13" borderId="20" xfId="3" applyFont="1" applyBorder="1">
      <alignment horizontal="center" vertical="center"/>
    </xf>
    <xf numFmtId="0" fontId="22" fillId="6" borderId="126" xfId="0" applyFont="1" applyFill="1" applyBorder="1" applyAlignment="1" applyProtection="1">
      <alignment horizontal="center" vertical="center" wrapText="1"/>
    </xf>
    <xf numFmtId="0" fontId="22" fillId="6" borderId="126" xfId="0" applyFont="1" applyFill="1" applyBorder="1" applyAlignment="1" applyProtection="1">
      <alignment horizontal="left" vertical="center" indent="1"/>
    </xf>
    <xf numFmtId="0" fontId="22" fillId="6" borderId="126" xfId="0" applyFont="1" applyFill="1" applyBorder="1" applyAlignment="1">
      <alignment horizontal="right" vertical="center"/>
    </xf>
    <xf numFmtId="0" fontId="22" fillId="2" borderId="126" xfId="0" applyFont="1" applyFill="1" applyBorder="1" applyAlignment="1">
      <alignment vertical="center"/>
    </xf>
    <xf numFmtId="0" fontId="22" fillId="2" borderId="126" xfId="0" applyFont="1" applyFill="1" applyBorder="1">
      <alignment vertical="center"/>
    </xf>
    <xf numFmtId="0" fontId="0" fillId="6" borderId="0" xfId="0" applyFill="1" applyBorder="1" applyAlignment="1">
      <alignment vertical="center"/>
    </xf>
    <xf numFmtId="0" fontId="22" fillId="6" borderId="33" xfId="0" applyFont="1" applyFill="1" applyBorder="1" applyAlignment="1">
      <alignment horizontal="left" vertical="top" wrapText="1" indent="1"/>
    </xf>
    <xf numFmtId="0" fontId="22" fillId="6" borderId="27" xfId="0" applyFont="1" applyFill="1" applyBorder="1">
      <alignment vertical="center"/>
    </xf>
    <xf numFmtId="0" fontId="0" fillId="6" borderId="33" xfId="0" applyFont="1" applyFill="1" applyBorder="1" applyAlignment="1">
      <alignment horizontal="left" vertical="top" wrapText="1" indent="2"/>
    </xf>
    <xf numFmtId="0" fontId="22" fillId="6" borderId="33" xfId="0" applyFont="1" applyFill="1" applyBorder="1" applyAlignment="1">
      <alignment horizontal="left" vertical="top" wrapText="1" indent="2"/>
    </xf>
    <xf numFmtId="0" fontId="22" fillId="6" borderId="33" xfId="0" applyFont="1" applyFill="1" applyBorder="1" applyAlignment="1">
      <alignment horizontal="left" vertical="top" wrapText="1" indent="3"/>
    </xf>
    <xf numFmtId="0" fontId="22" fillId="6" borderId="33" xfId="0" applyFont="1" applyFill="1" applyBorder="1" applyAlignment="1">
      <alignment horizontal="left" vertical="top" wrapText="1" indent="4"/>
    </xf>
    <xf numFmtId="0" fontId="25" fillId="6" borderId="33" xfId="83" applyFont="1" applyFill="1" applyBorder="1" applyAlignment="1">
      <alignment horizontal="left" vertical="top" indent="5"/>
    </xf>
    <xf numFmtId="0" fontId="0" fillId="6" borderId="33" xfId="0" applyFont="1" applyFill="1" applyBorder="1" applyAlignment="1">
      <alignment horizontal="left" vertical="top" wrapText="1" indent="3"/>
    </xf>
    <xf numFmtId="0" fontId="25" fillId="6" borderId="33" xfId="83" applyFont="1" applyFill="1" applyBorder="1" applyAlignment="1">
      <alignment horizontal="left" vertical="top" indent="4"/>
    </xf>
    <xf numFmtId="0" fontId="22" fillId="6" borderId="31" xfId="0" applyFont="1" applyFill="1" applyBorder="1" applyAlignment="1">
      <alignment horizontal="left" vertical="top" wrapText="1" indent="1"/>
    </xf>
    <xf numFmtId="0" fontId="22" fillId="6" borderId="28" xfId="0" applyFont="1" applyFill="1" applyBorder="1">
      <alignment vertical="center"/>
    </xf>
    <xf numFmtId="0" fontId="0" fillId="6" borderId="27" xfId="0" applyFont="1" applyFill="1" applyBorder="1" applyAlignment="1">
      <alignment horizontal="left" vertical="top" wrapText="1"/>
    </xf>
    <xf numFmtId="0" fontId="0" fillId="6" borderId="28" xfId="0" applyFont="1" applyFill="1" applyBorder="1" applyAlignment="1">
      <alignment horizontal="left" vertical="top" wrapText="1"/>
    </xf>
    <xf numFmtId="0" fontId="0" fillId="6" borderId="28" xfId="0" applyFont="1" applyFill="1" applyBorder="1" applyAlignment="1">
      <alignment vertical="center" wrapText="1"/>
    </xf>
    <xf numFmtId="3" fontId="0" fillId="41" borderId="35" xfId="11" applyFont="1" applyBorder="1">
      <alignment horizontal="right" vertical="center"/>
      <protection locked="0"/>
    </xf>
    <xf numFmtId="0" fontId="0" fillId="2" borderId="33" xfId="0" applyFont="1" applyFill="1" applyBorder="1" applyAlignment="1">
      <alignment horizontal="left" vertical="center" indent="1"/>
    </xf>
    <xf numFmtId="0" fontId="0" fillId="6" borderId="144" xfId="0" applyFont="1" applyFill="1" applyBorder="1">
      <alignment vertical="center"/>
    </xf>
    <xf numFmtId="0" fontId="0" fillId="6" borderId="143" xfId="0" applyFont="1" applyFill="1" applyBorder="1">
      <alignment vertical="center"/>
    </xf>
    <xf numFmtId="0" fontId="0" fillId="6" borderId="126" xfId="0" applyFont="1" applyFill="1" applyBorder="1" applyAlignment="1" applyProtection="1">
      <alignment vertical="center" wrapText="1"/>
    </xf>
    <xf numFmtId="0" fontId="0" fillId="6" borderId="126" xfId="0" applyFont="1" applyFill="1" applyBorder="1" applyAlignment="1">
      <alignment horizontal="left" vertical="center" indent="1"/>
    </xf>
    <xf numFmtId="0" fontId="24" fillId="6" borderId="135" xfId="0" applyFont="1" applyFill="1" applyBorder="1" applyAlignment="1">
      <alignment horizontal="center" wrapText="1"/>
    </xf>
    <xf numFmtId="0" fontId="24" fillId="6" borderId="108" xfId="0" applyFont="1" applyFill="1" applyBorder="1" applyAlignment="1" applyProtection="1">
      <alignment horizontal="center" vertical="center" wrapText="1"/>
    </xf>
    <xf numFmtId="0" fontId="67" fillId="55" borderId="27" xfId="145" applyBorder="1">
      <alignment horizontal="center" vertical="center"/>
    </xf>
    <xf numFmtId="0" fontId="40" fillId="0" borderId="27" xfId="0" applyFont="1" applyFill="1" applyBorder="1" applyAlignment="1">
      <alignment horizontal="left" indent="2"/>
    </xf>
    <xf numFmtId="0" fontId="40" fillId="0" borderId="27" xfId="0" applyFont="1" applyFill="1" applyBorder="1" applyAlignment="1">
      <alignment horizontal="left" indent="3"/>
    </xf>
    <xf numFmtId="0" fontId="40" fillId="6" borderId="27" xfId="0" applyFont="1" applyFill="1" applyBorder="1" applyAlignment="1">
      <alignment horizontal="left" indent="2"/>
    </xf>
    <xf numFmtId="0" fontId="40" fillId="6" borderId="27" xfId="0" applyFont="1" applyFill="1" applyBorder="1" applyAlignment="1">
      <alignment horizontal="left" indent="3"/>
    </xf>
    <xf numFmtId="0" fontId="0" fillId="6" borderId="27" xfId="0" applyFont="1" applyFill="1" applyBorder="1" applyAlignment="1">
      <alignment horizontal="left" indent="2"/>
    </xf>
    <xf numFmtId="0" fontId="24" fillId="6" borderId="27" xfId="0" applyFont="1" applyFill="1" applyBorder="1" applyAlignment="1" applyProtection="1">
      <alignment horizontal="left" vertical="center" wrapText="1" indent="1"/>
    </xf>
    <xf numFmtId="0" fontId="22" fillId="6" borderId="28" xfId="0" applyFont="1" applyFill="1" applyBorder="1" applyAlignment="1">
      <alignment vertical="center"/>
    </xf>
    <xf numFmtId="0" fontId="22" fillId="6" borderId="28" xfId="0" applyFont="1" applyFill="1" applyBorder="1" applyAlignment="1" applyProtection="1">
      <alignment horizontal="left" vertical="center" indent="1"/>
    </xf>
    <xf numFmtId="0" fontId="22" fillId="6" borderId="44" xfId="0" applyFont="1" applyFill="1" applyBorder="1" applyAlignment="1" applyProtection="1">
      <alignment vertical="center" wrapText="1"/>
    </xf>
    <xf numFmtId="0" fontId="22" fillId="6" borderId="28" xfId="0" applyFont="1" applyFill="1" applyBorder="1" applyAlignment="1" applyProtection="1">
      <alignment horizontal="left" vertical="center" wrapText="1" indent="1"/>
    </xf>
    <xf numFmtId="49" fontId="22" fillId="41" borderId="27" xfId="19" applyFont="1" applyBorder="1" applyAlignment="1" applyProtection="1">
      <alignment horizontal="center" vertical="center"/>
      <protection locked="0"/>
    </xf>
    <xf numFmtId="3" fontId="22" fillId="41" borderId="27" xfId="18" applyNumberFormat="1" applyFont="1" applyBorder="1">
      <alignment horizontal="center" vertical="center" wrapText="1"/>
      <protection locked="0"/>
    </xf>
    <xf numFmtId="0" fontId="22" fillId="41" borderId="27" xfId="18" applyFont="1" applyBorder="1" applyAlignment="1" applyProtection="1">
      <alignment horizontal="center" vertical="center" wrapText="1"/>
      <protection locked="0"/>
    </xf>
    <xf numFmtId="170" fontId="22" fillId="42" borderId="28" xfId="13" applyFont="1" applyBorder="1">
      <alignment vertical="center"/>
      <protection locked="0"/>
    </xf>
    <xf numFmtId="3" fontId="22" fillId="6" borderId="35" xfId="30" applyFont="1" applyFill="1" applyBorder="1" applyAlignment="1">
      <alignment horizontal="right" vertical="center"/>
    </xf>
    <xf numFmtId="3" fontId="22" fillId="6" borderId="25" xfId="30" applyFont="1" applyFill="1" applyBorder="1" applyAlignment="1">
      <alignment horizontal="right" vertical="center"/>
    </xf>
    <xf numFmtId="3" fontId="22" fillId="13" borderId="44" xfId="3" applyNumberFormat="1" applyFont="1" applyBorder="1" applyProtection="1">
      <alignment horizontal="center" vertical="center"/>
    </xf>
    <xf numFmtId="3" fontId="22" fillId="41" borderId="27" xfId="11" applyFont="1" applyBorder="1" applyAlignment="1" applyProtection="1">
      <alignment horizontal="right" vertical="center"/>
      <protection locked="0"/>
    </xf>
    <xf numFmtId="3" fontId="22" fillId="41" borderId="28" xfId="11" applyFont="1" applyBorder="1" applyAlignment="1" applyProtection="1">
      <alignment horizontal="right" vertical="center"/>
      <protection locked="0"/>
    </xf>
    <xf numFmtId="0" fontId="0" fillId="6" borderId="33" xfId="0" applyFont="1" applyFill="1" applyBorder="1" applyAlignment="1">
      <alignment vertical="center" wrapText="1"/>
    </xf>
    <xf numFmtId="0" fontId="0" fillId="6" borderId="34" xfId="0" applyFont="1" applyFill="1" applyBorder="1" applyAlignment="1">
      <alignment vertical="center" wrapText="1"/>
    </xf>
    <xf numFmtId="0" fontId="0" fillId="6" borderId="39" xfId="0" applyFont="1" applyFill="1" applyBorder="1" applyAlignment="1">
      <alignment vertical="center" wrapText="1"/>
    </xf>
    <xf numFmtId="0" fontId="0" fillId="6" borderId="33" xfId="0" applyFont="1" applyFill="1" applyBorder="1" applyAlignment="1">
      <alignment horizontal="left" vertical="center" wrapText="1" indent="1"/>
    </xf>
    <xf numFmtId="0" fontId="0" fillId="6" borderId="33" xfId="0" applyFont="1" applyFill="1" applyBorder="1" applyAlignment="1">
      <alignment horizontal="left" vertical="center" wrapText="1" indent="2"/>
    </xf>
    <xf numFmtId="0" fontId="67" fillId="6" borderId="25" xfId="29" applyBorder="1">
      <alignment horizontal="center" vertical="center"/>
    </xf>
    <xf numFmtId="0" fontId="0" fillId="13" borderId="36" xfId="3" applyFont="1" applyBorder="1">
      <alignment horizontal="center" vertical="center"/>
    </xf>
    <xf numFmtId="0" fontId="67" fillId="55" borderId="36" xfId="145" applyBorder="1">
      <alignment horizontal="center" vertical="center"/>
    </xf>
    <xf numFmtId="0" fontId="22" fillId="6" borderId="27" xfId="0" applyFont="1" applyFill="1" applyBorder="1" applyAlignment="1">
      <alignment vertical="center"/>
    </xf>
    <xf numFmtId="0" fontId="0" fillId="6" borderId="36" xfId="0" applyFont="1" applyFill="1" applyBorder="1" applyAlignment="1">
      <alignment horizontal="left" vertical="center"/>
    </xf>
    <xf numFmtId="0" fontId="24" fillId="6" borderId="126" xfId="0" applyFont="1" applyFill="1" applyBorder="1" applyAlignment="1" applyProtection="1">
      <alignment horizontal="left" vertical="center"/>
    </xf>
    <xf numFmtId="0" fontId="24" fillId="6" borderId="101" xfId="5" applyFont="1" applyBorder="1">
      <alignment horizontal="center" wrapText="1"/>
    </xf>
    <xf numFmtId="0" fontId="24" fillId="6" borderId="34" xfId="0" applyFont="1" applyFill="1" applyBorder="1" applyAlignment="1" applyProtection="1">
      <alignment vertical="center"/>
    </xf>
    <xf numFmtId="0" fontId="0" fillId="6" borderId="33" xfId="0" applyFont="1" applyFill="1" applyBorder="1" applyAlignment="1" applyProtection="1">
      <alignment horizontal="left" vertical="center" wrapText="1" indent="1"/>
    </xf>
    <xf numFmtId="0" fontId="22" fillId="6" borderId="33" xfId="0" applyFont="1" applyFill="1" applyBorder="1" applyAlignment="1" applyProtection="1">
      <alignment horizontal="left" vertical="center" wrapText="1" indent="1"/>
    </xf>
    <xf numFmtId="0" fontId="24" fillId="6" borderId="33" xfId="0" applyFont="1" applyFill="1" applyBorder="1" applyAlignment="1" applyProtection="1">
      <alignment vertical="center"/>
    </xf>
    <xf numFmtId="0" fontId="24" fillId="6" borderId="111" xfId="0" applyFont="1" applyFill="1" applyBorder="1" applyAlignment="1">
      <alignment horizontal="center" wrapText="1"/>
    </xf>
    <xf numFmtId="0" fontId="24" fillId="6" borderId="129" xfId="0" applyFont="1" applyFill="1" applyBorder="1" applyAlignment="1" applyProtection="1">
      <alignment horizontal="left" vertical="center" wrapText="1"/>
    </xf>
    <xf numFmtId="0" fontId="22" fillId="6" borderId="39" xfId="0" applyFont="1" applyFill="1" applyBorder="1" applyAlignment="1" applyProtection="1">
      <alignment horizontal="left" vertical="center" wrapText="1"/>
    </xf>
    <xf numFmtId="0" fontId="22" fillId="6" borderId="129" xfId="0" applyFont="1" applyFill="1" applyBorder="1" applyAlignment="1" applyProtection="1">
      <alignment vertical="center" wrapText="1"/>
    </xf>
    <xf numFmtId="0" fontId="22" fillId="6" borderId="33" xfId="0" applyFont="1" applyFill="1" applyBorder="1" applyAlignment="1" applyProtection="1">
      <alignment vertical="center" wrapText="1"/>
    </xf>
    <xf numFmtId="0" fontId="22" fillId="6" borderId="33" xfId="0" applyFont="1" applyFill="1" applyBorder="1" applyAlignment="1" applyProtection="1">
      <alignment vertical="center"/>
    </xf>
    <xf numFmtId="0" fontId="22" fillId="6" borderId="33" xfId="0" applyFont="1" applyFill="1" applyBorder="1" applyAlignment="1">
      <alignment vertical="center" wrapText="1"/>
    </xf>
    <xf numFmtId="0" fontId="22" fillId="6" borderId="33" xfId="0" applyFont="1" applyFill="1" applyBorder="1" applyAlignment="1">
      <alignment vertical="center"/>
    </xf>
    <xf numFmtId="0" fontId="0" fillId="6" borderId="33" xfId="0" applyFont="1" applyFill="1" applyBorder="1" applyAlignment="1" applyProtection="1">
      <alignment vertical="center" wrapText="1"/>
    </xf>
    <xf numFmtId="0" fontId="22" fillId="6" borderId="39" xfId="0" applyFont="1" applyFill="1" applyBorder="1" applyAlignment="1" applyProtection="1">
      <alignment vertical="center" wrapText="1"/>
    </xf>
    <xf numFmtId="0" fontId="22" fillId="43" borderId="31" xfId="9" applyFont="1" applyBorder="1" applyProtection="1">
      <alignment horizontal="left" vertical="center"/>
    </xf>
    <xf numFmtId="0" fontId="24" fillId="2" borderId="111" xfId="0" applyFont="1" applyFill="1" applyBorder="1" applyAlignment="1">
      <alignment horizontal="center" wrapText="1"/>
    </xf>
    <xf numFmtId="0" fontId="22" fillId="2" borderId="129" xfId="0" applyFont="1" applyFill="1" applyBorder="1" applyAlignment="1" applyProtection="1">
      <alignment horizontal="left" vertical="center" wrapText="1"/>
    </xf>
    <xf numFmtId="0" fontId="0" fillId="2" borderId="39" xfId="0" applyFont="1" applyFill="1" applyBorder="1" applyAlignment="1" applyProtection="1">
      <alignment horizontal="left" vertical="center" wrapText="1"/>
    </xf>
    <xf numFmtId="0" fontId="22" fillId="2" borderId="129" xfId="0" applyFont="1" applyFill="1" applyBorder="1" applyAlignment="1" applyProtection="1">
      <alignment vertical="center"/>
    </xf>
    <xf numFmtId="0" fontId="22" fillId="43" borderId="39" xfId="9" applyFont="1" applyBorder="1" applyAlignment="1" applyProtection="1">
      <alignment horizontal="left" vertical="center" indent="1"/>
    </xf>
    <xf numFmtId="0" fontId="0" fillId="43" borderId="39" xfId="9" applyFont="1" applyBorder="1" applyAlignment="1" applyProtection="1">
      <alignment horizontal="left" vertical="center" indent="1"/>
    </xf>
    <xf numFmtId="0" fontId="0" fillId="43" borderId="31" xfId="9" applyFont="1" applyBorder="1" applyProtection="1">
      <alignment horizontal="left" vertical="center"/>
    </xf>
    <xf numFmtId="0" fontId="24" fillId="2" borderId="104" xfId="0" applyFont="1" applyFill="1" applyBorder="1" applyAlignment="1" applyProtection="1">
      <alignment horizontal="center" vertical="center"/>
    </xf>
    <xf numFmtId="0" fontId="24" fillId="2" borderId="129" xfId="0" applyFont="1" applyFill="1" applyBorder="1" applyAlignment="1" applyProtection="1">
      <alignment horizontal="left" vertical="center"/>
    </xf>
    <xf numFmtId="0" fontId="22" fillId="2" borderId="33" xfId="0" applyFont="1" applyFill="1" applyBorder="1" applyAlignment="1" applyProtection="1">
      <alignment horizontal="left" vertical="center" indent="1"/>
    </xf>
    <xf numFmtId="0" fontId="0" fillId="2" borderId="33" xfId="0" applyFont="1" applyFill="1" applyBorder="1" applyAlignment="1" applyProtection="1">
      <alignment horizontal="left" vertical="center" indent="1"/>
    </xf>
    <xf numFmtId="0" fontId="0" fillId="2" borderId="33" xfId="0" applyFont="1" applyFill="1" applyBorder="1" applyAlignment="1" applyProtection="1">
      <alignment horizontal="left" vertical="center" indent="2"/>
    </xf>
    <xf numFmtId="0" fontId="25" fillId="6" borderId="31" xfId="83" applyFont="1" applyFill="1" applyBorder="1" applyAlignment="1" applyProtection="1">
      <alignment horizontal="left" vertical="center" wrapText="1" indent="1"/>
    </xf>
    <xf numFmtId="0" fontId="24" fillId="6" borderId="126" xfId="0" applyFont="1" applyFill="1" applyBorder="1" applyAlignment="1" applyProtection="1">
      <alignment horizontal="left" vertical="center" wrapText="1"/>
    </xf>
    <xf numFmtId="15" fontId="21" fillId="6" borderId="104" xfId="0" applyNumberFormat="1" applyFont="1" applyFill="1" applyBorder="1" applyAlignment="1">
      <alignment vertical="center"/>
    </xf>
    <xf numFmtId="0" fontId="24" fillId="6" borderId="104" xfId="0" applyFont="1" applyFill="1" applyBorder="1" applyAlignment="1" applyProtection="1">
      <alignment horizontal="center" wrapText="1"/>
    </xf>
    <xf numFmtId="0" fontId="22" fillId="13" borderId="44" xfId="3" applyFont="1" applyBorder="1">
      <alignment horizontal="center" vertical="center"/>
    </xf>
    <xf numFmtId="3" fontId="0" fillId="41" borderId="27" xfId="11" applyFont="1" applyBorder="1">
      <alignment horizontal="right" vertical="center"/>
      <protection locked="0"/>
    </xf>
    <xf numFmtId="0" fontId="24" fillId="6" borderId="110" xfId="0" applyFont="1" applyFill="1" applyBorder="1" applyAlignment="1" applyProtection="1">
      <alignment horizontal="center" wrapText="1"/>
    </xf>
    <xf numFmtId="3" fontId="22" fillId="41" borderId="113" xfId="11" applyFont="1" applyBorder="1">
      <alignment horizontal="right" vertical="center"/>
      <protection locked="0"/>
    </xf>
    <xf numFmtId="3" fontId="22" fillId="41" borderId="38" xfId="11" applyFont="1" applyBorder="1">
      <alignment horizontal="right" vertical="center"/>
      <protection locked="0"/>
    </xf>
    <xf numFmtId="3" fontId="22" fillId="41" borderId="48" xfId="11" applyFont="1" applyBorder="1">
      <alignment horizontal="right" vertical="center"/>
      <protection locked="0"/>
    </xf>
    <xf numFmtId="3" fontId="22" fillId="6" borderId="27" xfId="30" applyFont="1" applyFill="1" applyBorder="1" applyProtection="1">
      <alignment horizontal="right" vertical="center"/>
    </xf>
    <xf numFmtId="3" fontId="22" fillId="14" borderId="38" xfId="20" applyFont="1" applyBorder="1">
      <alignment horizontal="right" vertical="center"/>
      <protection locked="0"/>
    </xf>
    <xf numFmtId="3" fontId="22" fillId="43" borderId="25" xfId="6" applyFont="1" applyBorder="1" applyProtection="1">
      <alignment horizontal="right" vertical="center"/>
    </xf>
    <xf numFmtId="3" fontId="22" fillId="6" borderId="25" xfId="30" applyFont="1" applyFill="1" applyBorder="1" applyProtection="1">
      <alignment horizontal="right" vertical="center"/>
    </xf>
    <xf numFmtId="3" fontId="22" fillId="43" borderId="26" xfId="6" applyFont="1" applyBorder="1" applyProtection="1">
      <alignment horizontal="right" vertical="center"/>
    </xf>
    <xf numFmtId="0" fontId="24" fillId="2" borderId="110" xfId="0" applyFont="1" applyFill="1" applyBorder="1" applyAlignment="1" applyProtection="1">
      <alignment horizontal="center" wrapText="1"/>
    </xf>
    <xf numFmtId="3" fontId="22" fillId="41" borderId="110" xfId="11" applyFont="1" applyBorder="1">
      <alignment horizontal="right" vertical="center"/>
      <protection locked="0"/>
    </xf>
    <xf numFmtId="3" fontId="22" fillId="43" borderId="38" xfId="6" applyFont="1" applyBorder="1" applyProtection="1">
      <alignment horizontal="right" vertical="center"/>
    </xf>
    <xf numFmtId="0" fontId="22" fillId="13" borderId="119" xfId="3" applyFont="1" applyBorder="1">
      <alignment horizontal="center" vertical="center"/>
    </xf>
    <xf numFmtId="3" fontId="22" fillId="41" borderId="36" xfId="11" applyFont="1" applyBorder="1">
      <alignment horizontal="right" vertical="center"/>
      <protection locked="0"/>
    </xf>
    <xf numFmtId="3" fontId="22" fillId="6" borderId="126" xfId="11" applyFont="1" applyFill="1" applyBorder="1" applyProtection="1">
      <alignment horizontal="right" vertical="center"/>
    </xf>
    <xf numFmtId="0" fontId="24" fillId="6" borderId="129" xfId="0" applyFont="1" applyFill="1" applyBorder="1" applyAlignment="1" applyProtection="1">
      <alignment vertical="center"/>
    </xf>
    <xf numFmtId="0" fontId="25" fillId="6" borderId="33" xfId="0" applyFont="1" applyFill="1" applyBorder="1" applyAlignment="1" applyProtection="1">
      <alignment horizontal="left" vertical="center" wrapText="1" indent="2"/>
    </xf>
    <xf numFmtId="0" fontId="0" fillId="6" borderId="33" xfId="0" applyFont="1" applyFill="1" applyBorder="1" applyAlignment="1" applyProtection="1">
      <alignment horizontal="left" vertical="center" wrapText="1" indent="2"/>
    </xf>
    <xf numFmtId="0" fontId="25" fillId="6" borderId="31" xfId="0" applyFont="1" applyFill="1" applyBorder="1" applyAlignment="1" applyProtection="1">
      <alignment horizontal="left" vertical="center" wrapText="1" indent="2"/>
    </xf>
    <xf numFmtId="0" fontId="24" fillId="6" borderId="145" xfId="0" applyFont="1" applyFill="1" applyBorder="1" applyAlignment="1" applyProtection="1">
      <alignment vertical="center"/>
    </xf>
    <xf numFmtId="0" fontId="0" fillId="6" borderId="146" xfId="0" applyFont="1" applyFill="1" applyBorder="1" applyAlignment="1" applyProtection="1">
      <alignment vertical="center"/>
    </xf>
    <xf numFmtId="0" fontId="0" fillId="6" borderId="147" xfId="0" applyFont="1" applyFill="1" applyBorder="1" applyAlignment="1" applyProtection="1">
      <alignment vertical="center"/>
    </xf>
    <xf numFmtId="0" fontId="24" fillId="6" borderId="148" xfId="0" applyFont="1" applyFill="1" applyBorder="1" applyAlignment="1" applyProtection="1">
      <alignment vertical="center" wrapText="1"/>
    </xf>
    <xf numFmtId="0" fontId="24" fillId="6" borderId="149" xfId="0" applyFont="1" applyFill="1" applyBorder="1" applyAlignment="1" applyProtection="1">
      <alignment vertical="center" wrapText="1"/>
    </xf>
    <xf numFmtId="0" fontId="0" fillId="6" borderId="131" xfId="0" applyFont="1" applyFill="1" applyBorder="1" applyAlignment="1" applyProtection="1">
      <alignment vertical="center"/>
    </xf>
    <xf numFmtId="0" fontId="0" fillId="6" borderId="115" xfId="0" applyFont="1" applyFill="1" applyBorder="1" applyAlignment="1" applyProtection="1">
      <alignment vertical="center"/>
    </xf>
    <xf numFmtId="0" fontId="0" fillId="6" borderId="116" xfId="0" applyFont="1" applyFill="1" applyBorder="1" applyAlignment="1" applyProtection="1">
      <alignment vertical="center"/>
    </xf>
    <xf numFmtId="0" fontId="0" fillId="6" borderId="115" xfId="0" applyFont="1" applyFill="1" applyBorder="1" applyAlignment="1" applyProtection="1">
      <alignment horizontal="left" vertical="center" indent="1"/>
    </xf>
    <xf numFmtId="0" fontId="0" fillId="6" borderId="116" xfId="0" applyFont="1" applyFill="1" applyBorder="1" applyAlignment="1" applyProtection="1">
      <alignment horizontal="left" vertical="center" indent="1"/>
    </xf>
    <xf numFmtId="0" fontId="25" fillId="6" borderId="28" xfId="0" applyFont="1" applyFill="1" applyBorder="1" applyAlignment="1" applyProtection="1">
      <alignment horizontal="left" vertical="center" wrapText="1" indent="2"/>
    </xf>
    <xf numFmtId="0" fontId="0" fillId="6" borderId="81" xfId="0" applyFont="1" applyFill="1" applyBorder="1" applyAlignment="1" applyProtection="1">
      <alignment vertical="center"/>
    </xf>
    <xf numFmtId="0" fontId="24" fillId="6" borderId="103" xfId="0" applyFont="1" applyFill="1" applyBorder="1" applyAlignment="1">
      <alignment vertical="center" wrapText="1"/>
    </xf>
    <xf numFmtId="3" fontId="0" fillId="6" borderId="27" xfId="6" applyFont="1" applyFill="1" applyBorder="1" applyAlignment="1" applyProtection="1">
      <alignment horizontal="left" vertical="center" indent="1"/>
    </xf>
    <xf numFmtId="0" fontId="25" fillId="6" borderId="28" xfId="0" applyFont="1" applyFill="1" applyBorder="1" applyAlignment="1" applyProtection="1">
      <alignment horizontal="left" vertical="center" wrapText="1"/>
    </xf>
    <xf numFmtId="3" fontId="54" fillId="41" borderId="27" xfId="11" applyFont="1" applyBorder="1">
      <alignment horizontal="right" vertical="center"/>
      <protection locked="0"/>
    </xf>
    <xf numFmtId="0" fontId="67" fillId="55" borderId="126" xfId="145" applyBorder="1">
      <alignment horizontal="center" vertical="center"/>
    </xf>
    <xf numFmtId="0" fontId="24" fillId="6" borderId="74" xfId="0" applyFont="1" applyFill="1" applyBorder="1" applyAlignment="1" applyProtection="1">
      <alignment horizontal="center" wrapText="1"/>
    </xf>
    <xf numFmtId="3" fontId="22" fillId="41" borderId="74" xfId="11" applyFont="1" applyBorder="1">
      <alignment horizontal="right" vertical="center"/>
      <protection locked="0"/>
    </xf>
    <xf numFmtId="3" fontId="22" fillId="13" borderId="25" xfId="3" applyNumberFormat="1" applyFont="1" applyBorder="1">
      <alignment horizontal="center" vertical="center"/>
    </xf>
    <xf numFmtId="3" fontId="22" fillId="13" borderId="38" xfId="3" applyNumberFormat="1" applyFont="1" applyBorder="1">
      <alignment horizontal="center" vertical="center"/>
    </xf>
    <xf numFmtId="0" fontId="24" fillId="6" borderId="151" xfId="5" applyFont="1" applyBorder="1">
      <alignment horizontal="center" wrapText="1"/>
    </xf>
    <xf numFmtId="0" fontId="24" fillId="6" borderId="61" xfId="5" applyFont="1" applyBorder="1">
      <alignment horizontal="center" wrapText="1"/>
    </xf>
    <xf numFmtId="3" fontId="0" fillId="6" borderId="113" xfId="30" applyFont="1" applyBorder="1">
      <alignment horizontal="right" vertical="center"/>
    </xf>
    <xf numFmtId="0" fontId="0" fillId="2" borderId="97" xfId="0" applyFill="1" applyBorder="1">
      <alignment vertical="center"/>
    </xf>
    <xf numFmtId="0" fontId="40" fillId="6" borderId="129" xfId="0" applyFont="1" applyBorder="1" applyAlignment="1">
      <alignment horizontal="left" vertical="center" wrapText="1" indent="1"/>
    </xf>
    <xf numFmtId="0" fontId="40" fillId="6" borderId="34" xfId="0" applyFont="1" applyBorder="1" applyAlignment="1">
      <alignment horizontal="left" vertical="center" wrapText="1" indent="1"/>
    </xf>
    <xf numFmtId="0" fontId="40" fillId="6" borderId="142" xfId="0" applyFont="1" applyBorder="1" applyAlignment="1">
      <alignment horizontal="left" vertical="center" wrapText="1" indent="1"/>
    </xf>
    <xf numFmtId="0" fontId="40" fillId="6" borderId="97" xfId="0" applyFont="1" applyBorder="1" applyAlignment="1">
      <alignment horizontal="left" vertical="center" wrapText="1" indent="1"/>
    </xf>
    <xf numFmtId="0" fontId="24" fillId="2" borderId="74" xfId="0" applyFont="1" applyFill="1" applyBorder="1" applyAlignment="1" applyProtection="1">
      <alignment horizontal="center" wrapText="1"/>
    </xf>
    <xf numFmtId="3" fontId="40" fillId="41" borderId="44" xfId="11" applyFont="1" applyBorder="1">
      <alignment horizontal="right" vertical="center"/>
      <protection locked="0"/>
    </xf>
    <xf numFmtId="3" fontId="40" fillId="41" borderId="28" xfId="11" applyFont="1" applyBorder="1">
      <alignment horizontal="right" vertical="center"/>
      <protection locked="0"/>
    </xf>
    <xf numFmtId="3" fontId="40" fillId="41" borderId="27" xfId="11" applyFont="1" applyBorder="1">
      <alignment horizontal="right" vertical="center"/>
      <protection locked="0"/>
    </xf>
    <xf numFmtId="3" fontId="40" fillId="6" borderId="27" xfId="30" applyFont="1" applyBorder="1">
      <alignment horizontal="right" vertical="center"/>
    </xf>
    <xf numFmtId="3" fontId="40" fillId="6" borderId="97" xfId="30" applyFont="1" applyBorder="1">
      <alignment horizontal="right" vertical="center"/>
    </xf>
    <xf numFmtId="3" fontId="40" fillId="41" borderId="0" xfId="11" applyFont="1" applyBorder="1">
      <alignment horizontal="right" vertical="center"/>
      <protection locked="0"/>
    </xf>
    <xf numFmtId="3" fontId="40" fillId="6" borderId="28" xfId="30" applyFont="1" applyBorder="1">
      <alignment horizontal="right" vertical="center"/>
    </xf>
    <xf numFmtId="3" fontId="40" fillId="41" borderId="119" xfId="11" applyFont="1" applyBorder="1">
      <alignment horizontal="right" vertical="center"/>
      <protection locked="0"/>
    </xf>
    <xf numFmtId="0" fontId="22" fillId="6" borderId="33" xfId="0" applyFont="1" applyFill="1" applyBorder="1" applyAlignment="1">
      <alignment horizontal="left" vertical="center" indent="1"/>
    </xf>
    <xf numFmtId="0" fontId="24" fillId="6" borderId="33" xfId="0" applyFont="1" applyFill="1" applyBorder="1" applyAlignment="1">
      <alignment vertical="center"/>
    </xf>
    <xf numFmtId="0" fontId="0" fillId="6" borderId="27" xfId="0" applyFont="1" applyFill="1" applyBorder="1" applyAlignment="1">
      <alignment vertical="center"/>
    </xf>
    <xf numFmtId="0" fontId="0" fillId="6" borderId="28" xfId="0" applyFont="1" applyFill="1" applyBorder="1" applyAlignment="1">
      <alignment vertical="center"/>
    </xf>
    <xf numFmtId="0" fontId="0" fillId="6" borderId="33" xfId="0" applyFill="1" applyBorder="1" applyAlignment="1">
      <alignment vertical="center"/>
    </xf>
    <xf numFmtId="0" fontId="0" fillId="6" borderId="31" xfId="0" applyFill="1" applyBorder="1" applyAlignment="1">
      <alignment vertical="center"/>
    </xf>
    <xf numFmtId="0" fontId="0" fillId="6" borderId="27" xfId="0" applyFill="1" applyBorder="1" applyAlignment="1">
      <alignment vertical="center" wrapText="1"/>
    </xf>
    <xf numFmtId="0" fontId="0" fillId="6" borderId="27" xfId="0" applyFill="1" applyBorder="1" applyAlignment="1">
      <alignment horizontal="left" vertical="center" wrapText="1" indent="1"/>
    </xf>
    <xf numFmtId="0" fontId="0" fillId="6" borderId="27" xfId="0" applyFill="1" applyBorder="1" applyAlignment="1">
      <alignment horizontal="left" vertical="center" wrapText="1" indent="2"/>
    </xf>
    <xf numFmtId="0" fontId="0" fillId="6" borderId="28" xfId="0" applyFill="1" applyBorder="1" applyAlignment="1">
      <alignment vertical="center" wrapText="1"/>
    </xf>
    <xf numFmtId="0" fontId="0" fillId="6" borderId="33" xfId="0" applyFill="1" applyBorder="1" applyAlignment="1">
      <alignment horizontal="left" vertical="center" indent="1"/>
    </xf>
    <xf numFmtId="0" fontId="0" fillId="6" borderId="33" xfId="0" applyFill="1" applyBorder="1" applyAlignment="1">
      <alignment horizontal="left" vertical="center" indent="2"/>
    </xf>
    <xf numFmtId="0" fontId="0" fillId="2" borderId="27" xfId="0" applyFont="1" applyFill="1" applyBorder="1" applyAlignment="1">
      <alignment vertical="center"/>
    </xf>
    <xf numFmtId="0" fontId="25" fillId="2" borderId="28" xfId="83" applyFont="1" applyFill="1" applyBorder="1" applyAlignment="1">
      <alignment horizontal="left" vertical="center" wrapText="1" indent="1"/>
    </xf>
    <xf numFmtId="0" fontId="67" fillId="55" borderId="33" xfId="145" applyBorder="1">
      <alignment horizontal="center" vertical="center"/>
    </xf>
    <xf numFmtId="0" fontId="25" fillId="2" borderId="31" xfId="83" applyFont="1" applyFill="1" applyBorder="1" applyAlignment="1">
      <alignment horizontal="left" vertical="center" indent="1"/>
    </xf>
    <xf numFmtId="0" fontId="0" fillId="6" borderId="158" xfId="0" applyFont="1" applyFill="1" applyBorder="1">
      <alignment vertical="center"/>
    </xf>
    <xf numFmtId="0" fontId="0" fillId="6" borderId="158" xfId="0" applyFill="1" applyBorder="1">
      <alignment vertical="center"/>
    </xf>
    <xf numFmtId="0" fontId="22" fillId="6" borderId="158" xfId="0" applyFont="1" applyFill="1" applyBorder="1" applyAlignment="1">
      <alignment vertical="center"/>
    </xf>
    <xf numFmtId="0" fontId="22" fillId="6" borderId="158" xfId="0" applyFont="1" applyFill="1" applyBorder="1" applyAlignment="1" applyProtection="1">
      <alignment vertical="center"/>
    </xf>
    <xf numFmtId="0" fontId="25" fillId="13" borderId="27" xfId="3" applyFont="1" applyBorder="1">
      <alignment horizontal="center" vertical="center"/>
    </xf>
    <xf numFmtId="0" fontId="24" fillId="6" borderId="156" xfId="0" applyFont="1" applyFill="1" applyBorder="1" applyAlignment="1">
      <alignment horizontal="center" vertical="center" wrapText="1"/>
    </xf>
    <xf numFmtId="0" fontId="24" fillId="6" borderId="154" xfId="0" applyFont="1" applyFill="1" applyBorder="1" applyAlignment="1">
      <alignment horizontal="center" vertical="center" wrapText="1"/>
    </xf>
    <xf numFmtId="0" fontId="22" fillId="6" borderId="156" xfId="5" applyFont="1" applyBorder="1">
      <alignment horizontal="center" wrapText="1"/>
    </xf>
    <xf numFmtId="0" fontId="22" fillId="6" borderId="153" xfId="5" applyFont="1" applyBorder="1">
      <alignment horizontal="center" wrapText="1"/>
    </xf>
    <xf numFmtId="0" fontId="22" fillId="6" borderId="154" xfId="5" applyFont="1" applyBorder="1">
      <alignment horizontal="center" wrapText="1"/>
    </xf>
    <xf numFmtId="0" fontId="24" fillId="6" borderId="155" xfId="5" applyFont="1" applyFill="1" applyBorder="1" applyAlignment="1">
      <alignment horizontal="center" vertical="center" wrapText="1"/>
    </xf>
    <xf numFmtId="2" fontId="22" fillId="15" borderId="158" xfId="49" applyNumberFormat="1" applyFont="1" applyBorder="1">
      <alignment vertical="center"/>
    </xf>
    <xf numFmtId="2" fontId="22" fillId="15" borderId="27" xfId="49" applyNumberFormat="1" applyFont="1" applyBorder="1">
      <alignment vertical="center"/>
    </xf>
    <xf numFmtId="2" fontId="22" fillId="15" borderId="28" xfId="49" applyNumberFormat="1" applyFont="1" applyBorder="1">
      <alignment vertical="center"/>
    </xf>
    <xf numFmtId="0" fontId="22" fillId="13" borderId="159" xfId="3" applyFont="1" applyBorder="1">
      <alignment horizontal="center" vertical="center"/>
    </xf>
    <xf numFmtId="0" fontId="22" fillId="13" borderId="161" xfId="3" applyFont="1" applyBorder="1">
      <alignment horizontal="center" vertical="center"/>
    </xf>
    <xf numFmtId="0" fontId="22" fillId="13" borderId="157" xfId="3" applyFont="1" applyBorder="1">
      <alignment horizontal="center" vertical="center"/>
    </xf>
    <xf numFmtId="2" fontId="22" fillId="15" borderId="25" xfId="49" applyNumberFormat="1" applyFont="1" applyBorder="1">
      <alignment vertical="center"/>
    </xf>
    <xf numFmtId="2" fontId="22" fillId="15" borderId="26" xfId="49" applyNumberFormat="1" applyFont="1" applyBorder="1">
      <alignment vertical="center"/>
    </xf>
    <xf numFmtId="0" fontId="20" fillId="6" borderId="155" xfId="0" applyFont="1" applyFill="1" applyBorder="1" applyAlignment="1">
      <alignment vertical="center"/>
    </xf>
    <xf numFmtId="0" fontId="24" fillId="6" borderId="158" xfId="0" applyFont="1" applyFill="1" applyBorder="1" applyAlignment="1" applyProtection="1">
      <alignment horizontal="left" vertical="center"/>
    </xf>
    <xf numFmtId="0" fontId="24" fillId="6" borderId="156" xfId="5" applyFont="1" applyFill="1" applyBorder="1" applyAlignment="1">
      <alignment horizontal="center" vertical="center" wrapText="1"/>
    </xf>
    <xf numFmtId="0" fontId="40" fillId="48" borderId="35" xfId="3" applyFont="1" applyFill="1" applyBorder="1">
      <alignment horizontal="center" vertical="center"/>
    </xf>
    <xf numFmtId="0" fontId="50" fillId="48" borderId="25" xfId="3" applyFont="1" applyFill="1" applyBorder="1">
      <alignment horizontal="center" vertical="center"/>
    </xf>
    <xf numFmtId="0" fontId="22" fillId="15" borderId="158" xfId="55" applyFont="1" applyBorder="1">
      <alignment horizontal="center" vertical="center" wrapText="1"/>
    </xf>
    <xf numFmtId="0" fontId="22" fillId="15" borderId="28" xfId="55" applyFont="1" applyBorder="1">
      <alignment horizontal="center" vertical="center" wrapText="1"/>
    </xf>
    <xf numFmtId="0" fontId="22" fillId="6" borderId="158" xfId="0" applyFont="1" applyFill="1" applyBorder="1" applyAlignment="1">
      <alignment horizontal="left" vertical="center"/>
    </xf>
    <xf numFmtId="0" fontId="24" fillId="6" borderId="158" xfId="0" applyFont="1" applyFill="1" applyBorder="1" applyAlignment="1">
      <alignment vertical="center" wrapText="1"/>
    </xf>
    <xf numFmtId="0" fontId="22" fillId="6" borderId="158" xfId="0" applyFont="1" applyFill="1" applyBorder="1">
      <alignment vertical="center"/>
    </xf>
    <xf numFmtId="0" fontId="0" fillId="6" borderId="158" xfId="0" applyFont="1" applyFill="1" applyBorder="1" applyAlignment="1">
      <alignment horizontal="left" vertical="center" wrapText="1"/>
    </xf>
    <xf numFmtId="0" fontId="0" fillId="6" borderId="158" xfId="0" applyFont="1" applyFill="1" applyBorder="1" applyAlignment="1">
      <alignment horizontal="left" vertical="center"/>
    </xf>
    <xf numFmtId="3" fontId="22" fillId="13" borderId="159" xfId="3" applyNumberFormat="1" applyFont="1" applyBorder="1">
      <alignment horizontal="center" vertical="center"/>
    </xf>
    <xf numFmtId="0" fontId="67" fillId="55" borderId="38" xfId="145" applyNumberFormat="1" applyBorder="1">
      <alignment horizontal="center" vertical="center"/>
    </xf>
    <xf numFmtId="0" fontId="25" fillId="0" borderId="158" xfId="0" applyFont="1" applyFill="1" applyBorder="1" applyAlignment="1">
      <alignment horizontal="left"/>
    </xf>
    <xf numFmtId="3" fontId="40" fillId="6" borderId="35" xfId="30" applyFont="1" applyBorder="1">
      <alignment horizontal="right" vertical="center"/>
    </xf>
    <xf numFmtId="3" fontId="40" fillId="43" borderId="156" xfId="6" applyFont="1" applyBorder="1">
      <alignment horizontal="right" vertical="center"/>
    </xf>
    <xf numFmtId="0" fontId="67" fillId="55" borderId="159" xfId="145" applyBorder="1">
      <alignment horizontal="center" vertical="center"/>
    </xf>
    <xf numFmtId="0" fontId="67" fillId="55" borderId="161" xfId="145" applyBorder="1">
      <alignment horizontal="center" vertical="center"/>
    </xf>
    <xf numFmtId="0" fontId="40" fillId="48" borderId="161" xfId="3" applyFont="1" applyFill="1" applyBorder="1">
      <alignment horizontal="center" vertical="center"/>
    </xf>
    <xf numFmtId="0" fontId="40" fillId="48" borderId="157" xfId="3" applyFont="1" applyFill="1" applyBorder="1">
      <alignment horizontal="center" vertical="center"/>
    </xf>
    <xf numFmtId="0" fontId="24" fillId="6" borderId="101" xfId="5" applyFont="1" applyBorder="1" applyAlignment="1">
      <alignment horizontal="center" vertical="center" wrapText="1"/>
    </xf>
    <xf numFmtId="0" fontId="40" fillId="48" borderId="159" xfId="3" applyFont="1" applyFill="1" applyBorder="1">
      <alignment horizontal="center" vertical="center"/>
    </xf>
    <xf numFmtId="0" fontId="24" fillId="6" borderId="48" xfId="5" applyFont="1" applyBorder="1" applyAlignment="1">
      <alignment horizontal="center" vertical="center" wrapText="1"/>
    </xf>
    <xf numFmtId="3" fontId="40" fillId="41" borderId="35" xfId="11" applyFont="1" applyBorder="1">
      <alignment horizontal="right" vertical="center"/>
      <protection locked="0"/>
    </xf>
    <xf numFmtId="3" fontId="40" fillId="41" borderId="158" xfId="11" applyFont="1" applyBorder="1">
      <alignment horizontal="right" vertical="center"/>
      <protection locked="0"/>
    </xf>
    <xf numFmtId="0" fontId="40" fillId="6" borderId="158" xfId="0" applyFont="1" applyFill="1" applyBorder="1" applyAlignment="1" applyProtection="1">
      <alignment horizontal="left" vertical="center"/>
    </xf>
    <xf numFmtId="0" fontId="57" fillId="6" borderId="27" xfId="0" applyFont="1" applyFill="1" applyBorder="1" applyAlignment="1">
      <alignment horizontal="left" vertical="center"/>
    </xf>
    <xf numFmtId="0" fontId="40" fillId="43" borderId="28" xfId="9" applyFont="1" applyBorder="1" applyProtection="1">
      <alignment horizontal="left" vertical="center"/>
    </xf>
    <xf numFmtId="0" fontId="40" fillId="6" borderId="162" xfId="0" applyFont="1" applyFill="1" applyBorder="1" applyAlignment="1">
      <alignment horizontal="left"/>
    </xf>
    <xf numFmtId="0" fontId="40" fillId="6" borderId="163" xfId="0" applyFont="1" applyFill="1" applyBorder="1" applyAlignment="1">
      <alignment horizontal="left"/>
    </xf>
    <xf numFmtId="0" fontId="24" fillId="6" borderId="155" xfId="0" applyFont="1" applyFill="1" applyBorder="1">
      <alignment vertical="center"/>
    </xf>
    <xf numFmtId="0" fontId="24" fillId="53" borderId="101" xfId="0" applyFont="1" applyFill="1" applyBorder="1" applyAlignment="1" applyProtection="1">
      <alignment horizontal="center" vertical="center" wrapText="1"/>
    </xf>
    <xf numFmtId="3" fontId="40" fillId="41" borderId="159" xfId="11" applyFont="1" applyBorder="1">
      <alignment horizontal="right" vertical="center"/>
      <protection locked="0"/>
    </xf>
    <xf numFmtId="3" fontId="40" fillId="41" borderId="26" xfId="11" applyFont="1" applyBorder="1">
      <alignment horizontal="right" vertical="center"/>
      <protection locked="0"/>
    </xf>
    <xf numFmtId="3" fontId="40" fillId="43" borderId="26" xfId="6" applyFont="1" applyBorder="1" applyAlignment="1" applyProtection="1">
      <alignment vertical="center"/>
    </xf>
    <xf numFmtId="0" fontId="24" fillId="53" borderId="156" xfId="0" applyFont="1" applyFill="1" applyBorder="1" applyAlignment="1" applyProtection="1">
      <alignment horizontal="center" vertical="center" wrapText="1"/>
    </xf>
    <xf numFmtId="0" fontId="40" fillId="6" borderId="28" xfId="0" applyFont="1" applyFill="1" applyBorder="1" applyAlignment="1">
      <alignment horizontal="left"/>
    </xf>
    <xf numFmtId="0" fontId="0" fillId="6" borderId="25" xfId="0" applyFont="1" applyFill="1" applyBorder="1" applyAlignment="1" applyProtection="1">
      <alignment horizontal="center" vertical="center" wrapText="1"/>
    </xf>
    <xf numFmtId="0" fontId="0" fillId="6" borderId="33" xfId="0" applyFont="1" applyFill="1" applyBorder="1" applyAlignment="1">
      <alignment horizontal="left" vertical="center" indent="1"/>
    </xf>
    <xf numFmtId="0" fontId="0" fillId="6" borderId="158" xfId="0" applyFont="1" applyFill="1" applyBorder="1" applyAlignment="1">
      <alignment vertical="center"/>
    </xf>
    <xf numFmtId="0" fontId="0" fillId="6" borderId="157" xfId="0" applyFont="1" applyFill="1" applyBorder="1" applyAlignment="1">
      <alignment horizontal="left" vertical="center" wrapText="1"/>
    </xf>
    <xf numFmtId="0" fontId="0" fillId="6" borderId="33" xfId="0" applyFont="1" applyFill="1" applyBorder="1" applyAlignment="1">
      <alignment horizontal="left" vertical="center" wrapText="1"/>
    </xf>
    <xf numFmtId="0" fontId="32" fillId="6" borderId="164" xfId="0" applyFont="1" applyFill="1" applyBorder="1" applyAlignment="1">
      <alignment vertical="center"/>
    </xf>
    <xf numFmtId="0" fontId="32" fillId="6" borderId="164" xfId="0" applyFont="1" applyFill="1" applyBorder="1" applyAlignment="1" applyProtection="1">
      <alignment horizontal="left" vertical="center"/>
    </xf>
    <xf numFmtId="0" fontId="24" fillId="6" borderId="142" xfId="5" applyFont="1" applyBorder="1">
      <alignment horizontal="center" wrapText="1"/>
    </xf>
    <xf numFmtId="0" fontId="0" fillId="0" borderId="27" xfId="0" applyFont="1" applyFill="1" applyBorder="1" applyAlignment="1">
      <alignment horizontal="left" indent="2"/>
    </xf>
    <xf numFmtId="0" fontId="40" fillId="6" borderId="157" xfId="0" applyFont="1" applyBorder="1">
      <alignment vertical="center"/>
    </xf>
    <xf numFmtId="0" fontId="40" fillId="0" borderId="36" xfId="0" applyFont="1" applyFill="1" applyBorder="1" applyAlignment="1">
      <alignment horizontal="left" indent="1"/>
    </xf>
    <xf numFmtId="0" fontId="24" fillId="0" borderId="44" xfId="0" applyFont="1" applyFill="1" applyBorder="1" applyAlignment="1" applyProtection="1">
      <alignment horizontal="left" vertical="center"/>
    </xf>
    <xf numFmtId="0" fontId="25" fillId="0" borderId="27" xfId="0" applyFont="1" applyFill="1" applyBorder="1" applyAlignment="1">
      <alignment horizontal="left" indent="1"/>
    </xf>
    <xf numFmtId="0" fontId="0" fillId="13" borderId="159" xfId="3" applyFont="1" applyBorder="1">
      <alignment horizontal="center" vertical="center"/>
    </xf>
    <xf numFmtId="0" fontId="24" fillId="6" borderId="154" xfId="0" applyFont="1" applyFill="1" applyBorder="1" applyAlignment="1">
      <alignment vertical="center"/>
    </xf>
    <xf numFmtId="0" fontId="0" fillId="6" borderId="27" xfId="0" applyFont="1" applyFill="1" applyBorder="1" applyAlignment="1">
      <alignment horizontal="left" indent="3"/>
    </xf>
    <xf numFmtId="0" fontId="0" fillId="6" borderId="27" xfId="0" applyFont="1" applyFill="1" applyBorder="1" applyAlignment="1">
      <alignment horizontal="left" indent="1"/>
    </xf>
    <xf numFmtId="0" fontId="0" fillId="0" borderId="27" xfId="0" applyFont="1" applyFill="1" applyBorder="1" applyAlignment="1">
      <alignment horizontal="left" indent="3"/>
    </xf>
    <xf numFmtId="0" fontId="0" fillId="6" borderId="27" xfId="0" applyFont="1" applyFill="1" applyBorder="1" applyAlignment="1"/>
    <xf numFmtId="0" fontId="0" fillId="0" borderId="27" xfId="0" applyFont="1" applyFill="1" applyBorder="1" applyAlignment="1" applyProtection="1">
      <alignment horizontal="left" vertical="center"/>
    </xf>
    <xf numFmtId="0" fontId="0" fillId="13" borderId="157" xfId="3" applyFont="1" applyBorder="1">
      <alignment horizontal="center" vertical="center"/>
    </xf>
    <xf numFmtId="0" fontId="67" fillId="6" borderId="157" xfId="29" applyBorder="1">
      <alignment horizontal="center" vertical="center"/>
    </xf>
    <xf numFmtId="0" fontId="20" fillId="6" borderId="165" xfId="0" applyFont="1" applyFill="1" applyBorder="1" applyAlignment="1"/>
    <xf numFmtId="0" fontId="0" fillId="6" borderId="159" xfId="0" applyFont="1" applyFill="1" applyBorder="1" applyAlignment="1">
      <alignment horizontal="center" vertical="center"/>
    </xf>
    <xf numFmtId="0" fontId="0" fillId="0" borderId="158" xfId="0" applyFont="1" applyFill="1" applyBorder="1" applyAlignment="1">
      <alignment horizontal="left"/>
    </xf>
    <xf numFmtId="0" fontId="67" fillId="55" borderId="157" xfId="145" applyBorder="1">
      <alignment horizontal="center" vertical="center"/>
    </xf>
    <xf numFmtId="0" fontId="24" fillId="6" borderId="154" xfId="5" applyFont="1" applyBorder="1">
      <alignment horizontal="center" wrapText="1"/>
    </xf>
    <xf numFmtId="0" fontId="24" fillId="6" borderId="156" xfId="0" applyFont="1" applyFill="1" applyBorder="1" applyAlignment="1">
      <alignment horizontal="center" vertical="center"/>
    </xf>
    <xf numFmtId="0" fontId="0" fillId="13" borderId="161" xfId="3" applyFont="1" applyBorder="1">
      <alignment horizontal="center" vertical="center"/>
    </xf>
    <xf numFmtId="0" fontId="0" fillId="6" borderId="157" xfId="0" applyFont="1" applyFill="1" applyBorder="1" applyAlignment="1">
      <alignment vertical="center" wrapText="1"/>
    </xf>
    <xf numFmtId="0" fontId="0" fillId="6" borderId="142" xfId="0" applyFont="1" applyFill="1" applyBorder="1" applyAlignment="1">
      <alignment horizontal="left" vertical="center" wrapText="1"/>
    </xf>
    <xf numFmtId="0" fontId="0" fillId="0" borderId="28" xfId="0" applyFont="1" applyFill="1" applyBorder="1" applyAlignment="1">
      <alignment horizontal="left" indent="3"/>
    </xf>
    <xf numFmtId="0" fontId="0" fillId="13" borderId="27" xfId="3" applyFont="1" applyBorder="1">
      <alignment horizontal="center" vertical="center"/>
    </xf>
    <xf numFmtId="0" fontId="20" fillId="6" borderId="155" xfId="0" applyFont="1" applyFill="1" applyBorder="1" applyAlignment="1"/>
    <xf numFmtId="0" fontId="0" fillId="6" borderId="164" xfId="0" applyFont="1" applyFill="1" applyBorder="1">
      <alignment vertical="center"/>
    </xf>
    <xf numFmtId="0" fontId="0" fillId="6" borderId="144" xfId="0" applyFont="1" applyFill="1" applyBorder="1" applyProtection="1">
      <alignment vertical="center"/>
    </xf>
    <xf numFmtId="0" fontId="0" fillId="6" borderId="31" xfId="0" applyFont="1" applyFill="1" applyBorder="1" applyAlignment="1">
      <alignment horizontal="left" vertical="center" wrapText="1"/>
    </xf>
    <xf numFmtId="0" fontId="40" fillId="48" borderId="22" xfId="0" applyFont="1" applyFill="1" applyBorder="1">
      <alignment vertical="center"/>
    </xf>
    <xf numFmtId="0" fontId="40" fillId="48" borderId="167" xfId="0" applyFont="1" applyFill="1" applyBorder="1">
      <alignment vertical="center"/>
    </xf>
    <xf numFmtId="0" fontId="40" fillId="48" borderId="141" xfId="0" applyFont="1" applyFill="1" applyBorder="1">
      <alignment vertical="center"/>
    </xf>
    <xf numFmtId="0" fontId="67" fillId="55" borderId="158" xfId="145" applyBorder="1">
      <alignment horizontal="center" vertical="center"/>
    </xf>
    <xf numFmtId="0" fontId="23" fillId="6" borderId="168" xfId="0" applyFont="1" applyFill="1" applyBorder="1" applyAlignment="1">
      <alignment vertical="center"/>
    </xf>
    <xf numFmtId="0" fontId="0" fillId="6" borderId="169" xfId="0" applyFont="1" applyFill="1" applyBorder="1">
      <alignment vertical="center"/>
    </xf>
    <xf numFmtId="0" fontId="0" fillId="6" borderId="156" xfId="0" applyFont="1" applyFill="1" applyBorder="1" applyAlignment="1">
      <alignment horizontal="center" vertical="center"/>
    </xf>
    <xf numFmtId="0" fontId="67" fillId="55" borderId="156" xfId="145" applyBorder="1">
      <alignment horizontal="center" vertical="center"/>
    </xf>
    <xf numFmtId="0" fontId="24" fillId="6" borderId="156" xfId="5" applyFont="1" applyBorder="1">
      <alignment horizontal="center" wrapText="1"/>
    </xf>
    <xf numFmtId="0" fontId="24" fillId="6" borderId="160" xfId="0" applyFont="1" applyFill="1" applyBorder="1" applyAlignment="1">
      <alignment vertical="center"/>
    </xf>
    <xf numFmtId="0" fontId="24" fillId="13" borderId="166" xfId="3" applyFont="1" applyBorder="1">
      <alignment horizontal="center" vertical="center"/>
    </xf>
    <xf numFmtId="0" fontId="24" fillId="13" borderId="167" xfId="3" applyFont="1" applyBorder="1">
      <alignment horizontal="center" vertical="center"/>
    </xf>
    <xf numFmtId="0" fontId="0" fillId="6" borderId="155" xfId="0" applyFont="1" applyFill="1" applyBorder="1">
      <alignment vertical="center"/>
    </xf>
    <xf numFmtId="0" fontId="67" fillId="6" borderId="159" xfId="29" applyBorder="1">
      <alignment horizontal="center" vertical="center"/>
    </xf>
    <xf numFmtId="0" fontId="67" fillId="6" borderId="161" xfId="29" applyBorder="1">
      <alignment horizontal="center" vertical="center"/>
    </xf>
    <xf numFmtId="0" fontId="0" fillId="6" borderId="155" xfId="0" applyFont="1" applyFill="1" applyBorder="1" applyProtection="1">
      <alignment vertical="center"/>
    </xf>
    <xf numFmtId="0" fontId="0" fillId="6" borderId="132" xfId="0" applyFont="1" applyBorder="1">
      <alignment vertical="center"/>
    </xf>
    <xf numFmtId="3" fontId="42" fillId="49" borderId="20" xfId="20" applyFont="1" applyFill="1" applyBorder="1">
      <alignment horizontal="right" vertical="center"/>
      <protection locked="0"/>
    </xf>
    <xf numFmtId="0" fontId="68" fillId="6" borderId="90" xfId="0" applyFont="1" applyFill="1" applyBorder="1">
      <alignment vertical="center"/>
    </xf>
    <xf numFmtId="0" fontId="67" fillId="55" borderId="25" xfId="145" applyFont="1" applyBorder="1">
      <alignment horizontal="center" vertical="center"/>
    </xf>
    <xf numFmtId="0" fontId="67" fillId="55" borderId="33" xfId="145" applyFont="1" applyBorder="1">
      <alignment horizontal="center" vertical="center"/>
    </xf>
    <xf numFmtId="3" fontId="42" fillId="49" borderId="37" xfId="20" applyFont="1" applyFill="1" applyBorder="1">
      <alignment horizontal="right" vertical="center"/>
      <protection locked="0"/>
    </xf>
    <xf numFmtId="3" fontId="42" fillId="49" borderId="25" xfId="20" applyFont="1" applyFill="1" applyBorder="1">
      <alignment horizontal="right" vertical="center"/>
      <protection locked="0"/>
    </xf>
    <xf numFmtId="3" fontId="42" fillId="49" borderId="33" xfId="20" applyFont="1" applyFill="1" applyBorder="1">
      <alignment horizontal="right" vertical="center"/>
      <protection locked="0"/>
    </xf>
    <xf numFmtId="3" fontId="42" fillId="49" borderId="26" xfId="20" applyFont="1" applyFill="1" applyBorder="1">
      <alignment horizontal="right" vertical="center"/>
      <protection locked="0"/>
    </xf>
    <xf numFmtId="3" fontId="42" fillId="49" borderId="21" xfId="20" applyFont="1" applyFill="1" applyBorder="1">
      <alignment horizontal="right" vertical="center"/>
      <protection locked="0"/>
    </xf>
    <xf numFmtId="3" fontId="42" fillId="49" borderId="31" xfId="20" applyFont="1" applyFill="1" applyBorder="1">
      <alignment horizontal="right" vertical="center"/>
      <protection locked="0"/>
    </xf>
    <xf numFmtId="0" fontId="0" fillId="6" borderId="0" xfId="2" applyFont="1" applyBorder="1">
      <alignment horizontal="center" vertical="center"/>
    </xf>
    <xf numFmtId="0" fontId="0" fillId="6" borderId="126" xfId="0" applyFont="1" applyFill="1" applyBorder="1" applyAlignment="1">
      <alignment vertical="center"/>
    </xf>
    <xf numFmtId="3" fontId="0" fillId="6" borderId="159" xfId="30" applyFont="1" applyBorder="1">
      <alignment horizontal="right" vertical="center"/>
    </xf>
    <xf numFmtId="3" fontId="0" fillId="6" borderId="161" xfId="30" applyFont="1" applyBorder="1">
      <alignment horizontal="right" vertical="center"/>
    </xf>
    <xf numFmtId="3" fontId="0" fillId="6" borderId="34" xfId="30" applyFont="1" applyBorder="1">
      <alignment horizontal="right" vertical="center"/>
    </xf>
    <xf numFmtId="0" fontId="67" fillId="55" borderId="34" xfId="145" applyFont="1" applyBorder="1">
      <alignment horizontal="center" vertical="center"/>
    </xf>
    <xf numFmtId="3" fontId="0" fillId="6" borderId="22" xfId="30" applyFont="1" applyBorder="1">
      <alignment horizontal="right" vertical="center"/>
    </xf>
    <xf numFmtId="0" fontId="67" fillId="55" borderId="20" xfId="145" applyFont="1" applyBorder="1">
      <alignment horizontal="center" vertical="center"/>
    </xf>
    <xf numFmtId="0" fontId="67" fillId="55" borderId="44" xfId="145" applyFont="1" applyBorder="1">
      <alignment horizontal="center" vertical="center"/>
    </xf>
    <xf numFmtId="0" fontId="67" fillId="55" borderId="22" xfId="145" applyFont="1" applyBorder="1">
      <alignment horizontal="center" vertical="center"/>
    </xf>
    <xf numFmtId="3" fontId="42" fillId="6" borderId="20" xfId="30" applyFont="1" applyBorder="1">
      <alignment horizontal="right" vertical="center"/>
    </xf>
    <xf numFmtId="3" fontId="42" fillId="6" borderId="21" xfId="30" applyFont="1" applyBorder="1">
      <alignment horizontal="right" vertical="center"/>
    </xf>
    <xf numFmtId="0" fontId="0" fillId="6" borderId="44" xfId="0" applyFont="1" applyBorder="1" applyAlignment="1">
      <alignment vertical="center"/>
    </xf>
    <xf numFmtId="3" fontId="0" fillId="41" borderId="22" xfId="11" applyFont="1" applyBorder="1">
      <alignment horizontal="right" vertical="center"/>
      <protection locked="0"/>
    </xf>
    <xf numFmtId="3" fontId="0" fillId="41" borderId="22" xfId="11" applyFont="1" applyBorder="1" applyAlignment="1">
      <alignment horizontal="right" vertical="center" wrapText="1"/>
      <protection locked="0"/>
    </xf>
    <xf numFmtId="3" fontId="0" fillId="6" borderId="157" xfId="30" applyFont="1" applyBorder="1">
      <alignment horizontal="right" vertical="center"/>
    </xf>
    <xf numFmtId="0" fontId="0" fillId="6" borderId="27" xfId="0" applyFont="1" applyBorder="1" applyAlignment="1">
      <alignment vertical="center"/>
    </xf>
    <xf numFmtId="0" fontId="0" fillId="6" borderId="28" xfId="0" applyFont="1" applyBorder="1" applyAlignment="1">
      <alignment vertical="center"/>
    </xf>
    <xf numFmtId="0" fontId="67" fillId="55" borderId="159" xfId="145" applyFont="1" applyBorder="1">
      <alignment horizontal="center" vertical="center"/>
    </xf>
    <xf numFmtId="0" fontId="67" fillId="55" borderId="161" xfId="145" applyFont="1" applyBorder="1">
      <alignment horizontal="center" vertical="center"/>
    </xf>
    <xf numFmtId="0" fontId="67" fillId="55" borderId="21" xfId="145" applyFont="1" applyBorder="1">
      <alignment horizontal="center" vertical="center"/>
    </xf>
    <xf numFmtId="0" fontId="22" fillId="41" borderId="158" xfId="18" applyFont="1" applyBorder="1" applyAlignment="1" applyProtection="1">
      <alignment horizontal="center" vertical="center" wrapText="1"/>
      <protection locked="0"/>
    </xf>
    <xf numFmtId="0" fontId="0" fillId="6" borderId="158" xfId="0" applyFont="1" applyFill="1" applyBorder="1" applyAlignment="1" applyProtection="1">
      <alignment horizontal="left" vertical="center"/>
    </xf>
    <xf numFmtId="0" fontId="40" fillId="6" borderId="161" xfId="0" applyFont="1" applyBorder="1">
      <alignment vertical="center"/>
    </xf>
    <xf numFmtId="0" fontId="50" fillId="48" borderId="159" xfId="0" applyFont="1" applyFill="1" applyBorder="1">
      <alignment vertical="center"/>
    </xf>
    <xf numFmtId="0" fontId="50" fillId="48" borderId="161" xfId="0" applyFont="1" applyFill="1" applyBorder="1">
      <alignment vertical="center"/>
    </xf>
    <xf numFmtId="0" fontId="50" fillId="48" borderId="157" xfId="0" applyFont="1" applyFill="1" applyBorder="1">
      <alignment vertical="center"/>
    </xf>
    <xf numFmtId="0" fontId="47" fillId="6" borderId="0" xfId="0" applyFont="1" applyFill="1" applyBorder="1" applyAlignment="1">
      <alignment horizontal="center" vertical="center"/>
    </xf>
    <xf numFmtId="0" fontId="60" fillId="6" borderId="0" xfId="0" applyFont="1" applyFill="1" applyBorder="1">
      <alignment vertical="center"/>
    </xf>
    <xf numFmtId="0" fontId="50" fillId="6" borderId="0" xfId="0" applyFont="1" applyFill="1" applyBorder="1">
      <alignment vertical="center"/>
    </xf>
    <xf numFmtId="0" fontId="47" fillId="6" borderId="0" xfId="0" applyFont="1" applyFill="1" applyBorder="1">
      <alignment vertical="center"/>
    </xf>
    <xf numFmtId="0" fontId="40" fillId="6" borderId="0" xfId="0" applyFont="1" applyFill="1" applyBorder="1" applyAlignment="1">
      <alignment horizontal="left" indent="1"/>
    </xf>
    <xf numFmtId="0" fontId="50" fillId="48" borderId="153" xfId="0" applyFont="1" applyFill="1" applyBorder="1">
      <alignment vertical="center"/>
    </xf>
    <xf numFmtId="0" fontId="0" fillId="6" borderId="132" xfId="0" applyBorder="1">
      <alignment vertical="center"/>
    </xf>
    <xf numFmtId="0" fontId="24" fillId="13" borderId="153" xfId="3" applyFont="1" applyBorder="1">
      <alignment horizontal="center" vertical="center"/>
    </xf>
    <xf numFmtId="0" fontId="40" fillId="6" borderId="158" xfId="0" applyFont="1" applyFill="1" applyBorder="1" applyAlignment="1"/>
    <xf numFmtId="173" fontId="24" fillId="6" borderId="153" xfId="35" applyFont="1" applyBorder="1">
      <alignment horizontal="center" vertical="center" wrapText="1"/>
    </xf>
    <xf numFmtId="0" fontId="32" fillId="6" borderId="164" xfId="0" applyFont="1" applyFill="1" applyBorder="1" applyAlignment="1" applyProtection="1">
      <alignment vertical="center"/>
    </xf>
    <xf numFmtId="0" fontId="24" fillId="6" borderId="105" xfId="0" applyFont="1" applyFill="1" applyBorder="1" applyAlignment="1" applyProtection="1">
      <alignment horizontal="left" vertical="center"/>
    </xf>
    <xf numFmtId="0" fontId="0" fillId="6" borderId="27" xfId="0" applyFont="1" applyFill="1" applyBorder="1" applyAlignment="1">
      <alignment horizontal="left" wrapText="1" indent="1"/>
    </xf>
    <xf numFmtId="0" fontId="0" fillId="6" borderId="27" xfId="0" applyFont="1" applyFill="1" applyBorder="1" applyAlignment="1">
      <alignment horizontal="left"/>
    </xf>
    <xf numFmtId="0" fontId="32" fillId="6" borderId="126" xfId="0" applyFont="1" applyFill="1" applyBorder="1" applyAlignment="1">
      <alignment vertical="center"/>
    </xf>
    <xf numFmtId="0" fontId="24" fillId="13" borderId="164" xfId="3" applyFont="1" applyBorder="1">
      <alignment horizontal="center" vertical="center"/>
    </xf>
    <xf numFmtId="173" fontId="24" fillId="6" borderId="156" xfId="35" applyFont="1" applyBorder="1">
      <alignment horizontal="center" vertical="center" wrapText="1"/>
    </xf>
    <xf numFmtId="0" fontId="40" fillId="13" borderId="20" xfId="3" applyFont="1" applyBorder="1">
      <alignment horizontal="center" vertical="center"/>
    </xf>
    <xf numFmtId="0" fontId="0" fillId="6" borderId="44" xfId="0" applyFont="1" applyFill="1" applyBorder="1" applyAlignment="1">
      <alignment vertical="center"/>
    </xf>
    <xf numFmtId="0" fontId="0" fillId="6" borderId="171" xfId="0" applyFont="1" applyFill="1" applyBorder="1">
      <alignment vertical="center"/>
    </xf>
    <xf numFmtId="3" fontId="40" fillId="6" borderId="161" xfId="30" applyFont="1" applyBorder="1">
      <alignment horizontal="right" vertical="center"/>
    </xf>
    <xf numFmtId="0" fontId="24" fillId="43" borderId="25" xfId="9" applyFont="1" applyBorder="1">
      <alignment horizontal="left" vertical="center"/>
    </xf>
    <xf numFmtId="3" fontId="40" fillId="43" borderId="20" xfId="6" applyFont="1" applyBorder="1">
      <alignment horizontal="right" vertical="center"/>
    </xf>
    <xf numFmtId="3" fontId="40" fillId="43" borderId="33" xfId="6" applyFont="1" applyBorder="1">
      <alignment horizontal="right" vertical="center"/>
    </xf>
    <xf numFmtId="0" fontId="25" fillId="6" borderId="36" xfId="0" applyFont="1" applyFill="1" applyBorder="1" applyAlignment="1">
      <alignment horizontal="left" indent="1"/>
    </xf>
    <xf numFmtId="3" fontId="0" fillId="43" borderId="20" xfId="6" applyFont="1" applyBorder="1">
      <alignment horizontal="right" vertical="center"/>
    </xf>
    <xf numFmtId="0" fontId="47" fillId="13" borderId="153" xfId="3" applyFont="1" applyBorder="1">
      <alignment horizontal="center" vertical="center"/>
    </xf>
    <xf numFmtId="0" fontId="40" fillId="48" borderId="42" xfId="0" applyFont="1" applyFill="1" applyBorder="1">
      <alignment vertical="center"/>
    </xf>
    <xf numFmtId="0" fontId="22" fillId="6" borderId="161" xfId="0" applyFont="1" applyFill="1" applyBorder="1" applyAlignment="1" applyProtection="1">
      <alignment horizontal="center" vertical="center"/>
    </xf>
    <xf numFmtId="0" fontId="0" fillId="2" borderId="157" xfId="0" applyFont="1" applyFill="1" applyBorder="1" applyAlignment="1">
      <alignment horizontal="left" vertical="center"/>
    </xf>
    <xf numFmtId="0" fontId="22" fillId="6" borderId="158" xfId="0" applyFont="1" applyFill="1" applyBorder="1" applyAlignment="1" applyProtection="1">
      <alignment horizontal="left" vertical="center"/>
    </xf>
    <xf numFmtId="0" fontId="24" fillId="6" borderId="90" xfId="0" applyFont="1" applyFill="1" applyBorder="1">
      <alignment vertical="center"/>
    </xf>
    <xf numFmtId="0" fontId="40" fillId="6" borderId="44" xfId="0" applyFont="1" applyFill="1" applyBorder="1" applyAlignment="1"/>
    <xf numFmtId="0" fontId="40" fillId="6" borderId="44" xfId="0" applyFont="1" applyFill="1" applyBorder="1" applyAlignment="1">
      <alignment horizontal="left" indent="1"/>
    </xf>
    <xf numFmtId="0" fontId="40" fillId="6" borderId="44" xfId="0" applyFont="1" applyFill="1" applyBorder="1" applyAlignment="1">
      <alignment horizontal="left" indent="2"/>
    </xf>
    <xf numFmtId="0" fontId="0" fillId="6" borderId="171" xfId="0" applyFont="1" applyBorder="1">
      <alignment vertical="center"/>
    </xf>
    <xf numFmtId="0" fontId="0" fillId="6" borderId="158" xfId="0" applyFont="1" applyBorder="1">
      <alignment vertical="center"/>
    </xf>
    <xf numFmtId="3" fontId="0" fillId="41" borderId="37" xfId="11" applyFont="1" applyBorder="1">
      <alignment horizontal="right" vertical="center"/>
      <protection locked="0"/>
    </xf>
    <xf numFmtId="0" fontId="20" fillId="52" borderId="104" xfId="4" applyFont="1" applyFill="1" applyBorder="1" applyAlignment="1"/>
    <xf numFmtId="0" fontId="21" fillId="52" borderId="104" xfId="4" applyFont="1" applyFill="1" applyBorder="1" applyAlignment="1"/>
    <xf numFmtId="0" fontId="22" fillId="52" borderId="104" xfId="0" applyFont="1" applyFill="1" applyBorder="1">
      <alignment vertical="center"/>
    </xf>
    <xf numFmtId="0" fontId="22" fillId="52" borderId="121" xfId="0" applyFont="1" applyFill="1" applyBorder="1">
      <alignment vertical="center"/>
    </xf>
    <xf numFmtId="0" fontId="22" fillId="52" borderId="5" xfId="0" applyFont="1" applyFill="1" applyBorder="1">
      <alignment vertical="center"/>
    </xf>
    <xf numFmtId="170" fontId="22" fillId="42" borderId="27" xfId="13" applyFont="1" applyBorder="1">
      <alignment vertical="center"/>
      <protection locked="0"/>
    </xf>
    <xf numFmtId="0" fontId="40" fillId="48" borderId="20" xfId="0" applyFont="1" applyFill="1" applyBorder="1" applyAlignment="1">
      <alignment horizontal="center" vertical="center"/>
    </xf>
    <xf numFmtId="0" fontId="40" fillId="48" borderId="33" xfId="0" applyFont="1" applyFill="1" applyBorder="1" applyAlignment="1">
      <alignment horizontal="center" vertical="center"/>
    </xf>
    <xf numFmtId="0" fontId="40" fillId="48" borderId="21" xfId="0" applyFont="1" applyFill="1" applyBorder="1" applyAlignment="1">
      <alignment horizontal="center" vertical="center"/>
    </xf>
    <xf numFmtId="0" fontId="40" fillId="48" borderId="31" xfId="0" applyFont="1" applyFill="1" applyBorder="1" applyAlignment="1">
      <alignment horizontal="center" vertical="center"/>
    </xf>
    <xf numFmtId="0" fontId="0" fillId="6" borderId="27" xfId="0" applyFont="1" applyFill="1" applyBorder="1" applyAlignment="1">
      <alignment horizontal="left" vertical="center"/>
    </xf>
    <xf numFmtId="0" fontId="0" fillId="13" borderId="158" xfId="3" applyFont="1" applyBorder="1">
      <alignment horizontal="center" vertical="center"/>
    </xf>
    <xf numFmtId="0" fontId="0" fillId="13" borderId="44" xfId="3" applyFont="1" applyBorder="1">
      <alignment horizontal="center" vertical="center"/>
    </xf>
    <xf numFmtId="0" fontId="24" fillId="6" borderId="158" xfId="0" applyFont="1" applyFill="1" applyBorder="1" applyAlignment="1">
      <alignment vertical="center"/>
    </xf>
    <xf numFmtId="0" fontId="23" fillId="6" borderId="138" xfId="0" applyFont="1" applyFill="1" applyBorder="1" applyAlignment="1" applyProtection="1">
      <alignment horizontal="left" vertical="center"/>
    </xf>
    <xf numFmtId="0" fontId="0" fillId="6" borderId="81" xfId="0" applyFont="1" applyFill="1" applyBorder="1" applyAlignment="1" applyProtection="1">
      <alignment horizontal="left" vertical="center" indent="1"/>
    </xf>
    <xf numFmtId="0" fontId="0" fillId="6" borderId="115" xfId="0" applyFont="1" applyFill="1" applyBorder="1" applyAlignment="1" applyProtection="1">
      <alignment horizontal="left" vertical="center" indent="2"/>
    </xf>
    <xf numFmtId="0" fontId="0" fillId="6" borderId="115" xfId="0" applyFont="1" applyFill="1" applyBorder="1" applyAlignment="1" applyProtection="1">
      <alignment horizontal="left" vertical="center" indent="3"/>
    </xf>
    <xf numFmtId="0" fontId="24" fillId="6" borderId="166" xfId="5" applyFont="1" applyBorder="1">
      <alignment horizontal="center" wrapText="1"/>
    </xf>
    <xf numFmtId="0" fontId="24" fillId="13" borderId="159" xfId="3" applyFont="1" applyBorder="1">
      <alignment horizontal="center" vertical="center"/>
    </xf>
    <xf numFmtId="0" fontId="22" fillId="13" borderId="35" xfId="3" applyFont="1" applyBorder="1">
      <alignment horizontal="center" vertical="center"/>
    </xf>
    <xf numFmtId="0" fontId="25" fillId="6" borderId="27" xfId="83" applyFont="1" applyFill="1" applyBorder="1" applyAlignment="1">
      <alignment vertical="center" wrapText="1"/>
    </xf>
    <xf numFmtId="0" fontId="25" fillId="6" borderId="33" xfId="83" applyFont="1" applyFill="1" applyBorder="1" applyAlignment="1">
      <alignment horizontal="left" vertical="center" wrapText="1" indent="2"/>
    </xf>
    <xf numFmtId="0" fontId="0" fillId="6" borderId="33" xfId="0" applyFont="1" applyFill="1" applyBorder="1" applyAlignment="1">
      <alignment horizontal="left" vertical="center" indent="2"/>
    </xf>
    <xf numFmtId="0" fontId="0" fillId="6" borderId="25" xfId="0" applyFont="1" applyFill="1" applyBorder="1" applyAlignment="1" applyProtection="1">
      <alignment horizontal="left" vertical="center"/>
    </xf>
    <xf numFmtId="0" fontId="22" fillId="13" borderId="142" xfId="0" applyFont="1" applyFill="1" applyBorder="1" applyAlignment="1">
      <alignment vertical="center"/>
    </xf>
    <xf numFmtId="0" fontId="24" fillId="6" borderId="33" xfId="0" applyFont="1" applyFill="1" applyBorder="1" applyAlignment="1">
      <alignment horizontal="left" vertical="center"/>
    </xf>
    <xf numFmtId="0" fontId="25" fillId="6" borderId="33" xfId="83" applyFont="1" applyFill="1" applyBorder="1" applyAlignment="1">
      <alignment horizontal="left" vertical="center" wrapText="1" indent="1"/>
    </xf>
    <xf numFmtId="0" fontId="22" fillId="6" borderId="159" xfId="0" applyFont="1" applyFill="1" applyBorder="1" applyAlignment="1">
      <alignment horizontal="center" vertical="center"/>
    </xf>
    <xf numFmtId="0" fontId="67" fillId="55" borderId="0" xfId="145" applyBorder="1">
      <alignment horizontal="center" vertical="center"/>
    </xf>
    <xf numFmtId="0" fontId="0" fillId="6" borderId="159" xfId="0" applyFont="1" applyBorder="1">
      <alignment vertical="center"/>
    </xf>
    <xf numFmtId="0" fontId="22" fillId="2" borderId="26" xfId="0" applyFont="1" applyFill="1" applyBorder="1" applyAlignment="1">
      <alignment horizontal="center" vertical="center"/>
    </xf>
    <xf numFmtId="3" fontId="22" fillId="14" borderId="158" xfId="20" applyFont="1" applyBorder="1">
      <alignment horizontal="right" vertical="center"/>
      <protection locked="0"/>
    </xf>
    <xf numFmtId="0" fontId="29" fillId="6" borderId="168" xfId="116" applyFill="1" applyBorder="1" applyAlignment="1">
      <alignment vertical="center"/>
    </xf>
    <xf numFmtId="0" fontId="26" fillId="6" borderId="154" xfId="0" applyFont="1" applyFill="1" applyBorder="1" applyAlignment="1" applyProtection="1">
      <alignment horizontal="center" vertical="center" wrapText="1"/>
    </xf>
    <xf numFmtId="0" fontId="0" fillId="6" borderId="171" xfId="0" applyFill="1" applyBorder="1" applyAlignment="1">
      <alignment vertical="center"/>
    </xf>
    <xf numFmtId="0" fontId="0" fillId="6" borderId="171" xfId="0" applyFill="1" applyBorder="1">
      <alignment vertical="center"/>
    </xf>
    <xf numFmtId="0" fontId="22" fillId="2" borderId="159" xfId="0" applyFont="1" applyFill="1" applyBorder="1" applyAlignment="1">
      <alignment horizontal="center" vertical="center"/>
    </xf>
    <xf numFmtId="0" fontId="22" fillId="2" borderId="158" xfId="0" applyFont="1" applyFill="1" applyBorder="1" applyAlignment="1">
      <alignment vertical="center"/>
    </xf>
    <xf numFmtId="0" fontId="24" fillId="6" borderId="156" xfId="5" applyFont="1" applyFill="1" applyBorder="1">
      <alignment horizontal="center" wrapText="1"/>
    </xf>
    <xf numFmtId="0" fontId="22" fillId="6" borderId="156" xfId="0" applyFont="1" applyFill="1" applyBorder="1" applyAlignment="1">
      <alignment vertical="center"/>
    </xf>
    <xf numFmtId="0" fontId="22" fillId="13" borderId="159" xfId="3" applyFont="1" applyBorder="1" applyAlignment="1" applyProtection="1">
      <alignment vertical="center" wrapText="1"/>
    </xf>
    <xf numFmtId="3" fontId="22" fillId="6" borderId="158" xfId="30" applyFont="1" applyBorder="1">
      <alignment horizontal="right" vertical="center"/>
    </xf>
    <xf numFmtId="3" fontId="22" fillId="14" borderId="159" xfId="20" applyFont="1" applyBorder="1" applyAlignment="1">
      <alignment horizontal="center" vertical="center" wrapText="1"/>
      <protection locked="0"/>
    </xf>
    <xf numFmtId="0" fontId="0" fillId="6" borderId="158" xfId="0" applyFont="1" applyFill="1" applyBorder="1" applyAlignment="1">
      <alignment vertical="center" wrapText="1"/>
    </xf>
    <xf numFmtId="0" fontId="0" fillId="13" borderId="166" xfId="3" applyFont="1" applyBorder="1">
      <alignment horizontal="center" vertical="center"/>
    </xf>
    <xf numFmtId="0" fontId="22" fillId="14" borderId="20" xfId="26" applyFont="1" applyBorder="1">
      <alignment horizontal="center" vertical="center" wrapText="1"/>
      <protection locked="0"/>
    </xf>
    <xf numFmtId="0" fontId="0" fillId="6" borderId="171" xfId="0" applyBorder="1">
      <alignment vertical="center"/>
    </xf>
    <xf numFmtId="3" fontId="0" fillId="14" borderId="159" xfId="20" applyFont="1" applyBorder="1">
      <alignment horizontal="right" vertical="center"/>
      <protection locked="0"/>
    </xf>
    <xf numFmtId="0" fontId="0" fillId="6" borderId="169" xfId="0" applyFill="1" applyBorder="1" applyAlignment="1">
      <alignment vertical="center"/>
    </xf>
    <xf numFmtId="0" fontId="0" fillId="6" borderId="169" xfId="0" applyFill="1" applyBorder="1">
      <alignment vertical="center"/>
    </xf>
    <xf numFmtId="0" fontId="24" fillId="2" borderId="158" xfId="0" applyFont="1" applyFill="1" applyBorder="1" applyAlignment="1">
      <alignment vertical="center"/>
    </xf>
    <xf numFmtId="0" fontId="22" fillId="2" borderId="27" xfId="0" applyFont="1" applyFill="1" applyBorder="1" applyAlignment="1">
      <alignment vertical="center"/>
    </xf>
    <xf numFmtId="0" fontId="22" fillId="2" borderId="28" xfId="0" applyFont="1" applyFill="1" applyBorder="1" applyAlignment="1">
      <alignment vertical="center"/>
    </xf>
    <xf numFmtId="0" fontId="22" fillId="2" borderId="27" xfId="0" applyFont="1" applyFill="1" applyBorder="1" applyAlignment="1">
      <alignment horizontal="left" vertical="center"/>
    </xf>
    <xf numFmtId="0" fontId="28" fillId="6" borderId="158" xfId="0" applyFont="1" applyFill="1" applyBorder="1" applyAlignment="1" applyProtection="1">
      <alignment horizontal="left" vertical="center" wrapText="1"/>
    </xf>
    <xf numFmtId="2" fontId="22" fillId="15" borderId="159" xfId="49" applyNumberFormat="1" applyFont="1" applyBorder="1">
      <alignment vertical="center"/>
    </xf>
    <xf numFmtId="2" fontId="22" fillId="15" borderId="161" xfId="49" applyNumberFormat="1" applyFont="1" applyBorder="1">
      <alignment vertical="center"/>
    </xf>
    <xf numFmtId="2" fontId="22" fillId="15" borderId="157" xfId="49" applyNumberFormat="1" applyFont="1" applyBorder="1">
      <alignment vertical="center"/>
    </xf>
    <xf numFmtId="2" fontId="22" fillId="15" borderId="31" xfId="49" applyNumberFormat="1" applyFont="1" applyBorder="1">
      <alignment vertical="center"/>
    </xf>
    <xf numFmtId="0" fontId="50" fillId="6" borderId="27" xfId="0" applyFont="1" applyFill="1" applyBorder="1" applyAlignment="1">
      <alignment horizontal="left" indent="8"/>
    </xf>
    <xf numFmtId="0" fontId="22" fillId="13" borderId="38" xfId="3" applyFont="1" applyBorder="1">
      <alignment horizontal="center" vertical="center"/>
    </xf>
    <xf numFmtId="0" fontId="67" fillId="55" borderId="38" xfId="145" applyBorder="1">
      <alignment horizontal="center" vertical="center"/>
    </xf>
    <xf numFmtId="10" fontId="40" fillId="6" borderId="159" xfId="33" applyFont="1" applyBorder="1">
      <alignment horizontal="right" vertical="center"/>
    </xf>
    <xf numFmtId="10" fontId="40" fillId="6" borderId="161" xfId="33" applyFont="1" applyBorder="1">
      <alignment horizontal="right" vertical="center"/>
    </xf>
    <xf numFmtId="10" fontId="40" fillId="6" borderId="157" xfId="33" applyFont="1" applyBorder="1">
      <alignment horizontal="right" vertical="center"/>
    </xf>
    <xf numFmtId="10" fontId="40" fillId="6" borderId="25" xfId="33" applyFont="1" applyBorder="1">
      <alignment horizontal="right" vertical="center"/>
    </xf>
    <xf numFmtId="10" fontId="40" fillId="6" borderId="20" xfId="33" applyFont="1" applyBorder="1">
      <alignment horizontal="right" vertical="center"/>
    </xf>
    <xf numFmtId="10" fontId="40" fillId="6" borderId="33" xfId="33" applyFont="1" applyBorder="1">
      <alignment horizontal="right" vertical="center"/>
    </xf>
    <xf numFmtId="0" fontId="50" fillId="48" borderId="28" xfId="0" applyFont="1" applyFill="1" applyBorder="1">
      <alignment vertical="center"/>
    </xf>
    <xf numFmtId="10" fontId="40" fillId="6" borderId="38" xfId="33" applyFont="1" applyBorder="1">
      <alignment horizontal="right" vertical="center"/>
    </xf>
    <xf numFmtId="10" fontId="40" fillId="6" borderId="37" xfId="33" applyFont="1" applyBorder="1">
      <alignment horizontal="right" vertical="center"/>
    </xf>
    <xf numFmtId="10" fontId="40" fillId="6" borderId="39" xfId="33" applyFont="1" applyBorder="1">
      <alignment horizontal="right" vertical="center"/>
    </xf>
    <xf numFmtId="3" fontId="40" fillId="6" borderId="159" xfId="30" applyFont="1" applyBorder="1">
      <alignment horizontal="right" vertical="center"/>
    </xf>
    <xf numFmtId="3" fontId="40" fillId="6" borderId="25" xfId="30" applyFont="1" applyBorder="1">
      <alignment horizontal="right" vertical="center"/>
    </xf>
    <xf numFmtId="0" fontId="40" fillId="13" borderId="26" xfId="3" applyFont="1" applyBorder="1">
      <alignment horizontal="center" vertical="center"/>
    </xf>
    <xf numFmtId="0" fontId="50" fillId="13" borderId="159" xfId="3" applyFont="1" applyBorder="1">
      <alignment horizontal="center" vertical="center"/>
    </xf>
    <xf numFmtId="0" fontId="50" fillId="13" borderId="25" xfId="3" applyFont="1" applyBorder="1">
      <alignment horizontal="center" vertical="center"/>
    </xf>
    <xf numFmtId="0" fontId="40" fillId="13" borderId="25" xfId="3" applyFont="1" applyBorder="1">
      <alignment horizontal="center" vertical="center"/>
    </xf>
    <xf numFmtId="3" fontId="40" fillId="6" borderId="157" xfId="30" applyFont="1" applyBorder="1">
      <alignment horizontal="right" vertical="center"/>
    </xf>
    <xf numFmtId="3" fontId="40" fillId="6" borderId="38" xfId="30" applyFont="1" applyBorder="1">
      <alignment horizontal="right" vertical="center"/>
    </xf>
    <xf numFmtId="3" fontId="40" fillId="6" borderId="37" xfId="30" applyFont="1" applyBorder="1">
      <alignment horizontal="right" vertical="center"/>
    </xf>
    <xf numFmtId="0" fontId="40" fillId="6" borderId="39" xfId="0" applyFont="1" applyBorder="1">
      <alignment vertical="center"/>
    </xf>
    <xf numFmtId="3" fontId="40" fillId="6" borderId="22" xfId="30" applyFont="1" applyBorder="1">
      <alignment horizontal="right" vertical="center"/>
    </xf>
    <xf numFmtId="3" fontId="40" fillId="6" borderId="39" xfId="30" applyFont="1" applyBorder="1">
      <alignment horizontal="right" vertical="center"/>
    </xf>
    <xf numFmtId="3" fontId="40" fillId="43" borderId="21" xfId="6" applyFont="1" applyBorder="1">
      <alignment horizontal="right" vertical="center"/>
    </xf>
    <xf numFmtId="3" fontId="0" fillId="43" borderId="21" xfId="6" applyFont="1" applyBorder="1">
      <alignment horizontal="right" vertical="center"/>
    </xf>
    <xf numFmtId="3" fontId="0" fillId="43" borderId="31" xfId="6" applyFont="1" applyBorder="1">
      <alignment horizontal="right" vertical="center"/>
    </xf>
    <xf numFmtId="0" fontId="40" fillId="6" borderId="36" xfId="0" applyFont="1" applyFill="1" applyBorder="1" applyAlignment="1"/>
    <xf numFmtId="0" fontId="50" fillId="13" borderId="38" xfId="3" applyFont="1" applyBorder="1">
      <alignment horizontal="center" vertical="center"/>
    </xf>
    <xf numFmtId="3" fontId="40" fillId="43" borderId="31" xfId="6" applyFont="1" applyBorder="1">
      <alignment horizontal="right" vertical="center"/>
    </xf>
    <xf numFmtId="3" fontId="40" fillId="43" borderId="31" xfId="9" applyNumberFormat="1" applyFont="1" applyBorder="1">
      <alignment horizontal="left" vertical="center"/>
    </xf>
    <xf numFmtId="3" fontId="40" fillId="43" borderId="26" xfId="6" applyFont="1" applyBorder="1">
      <alignment horizontal="right" vertical="center"/>
    </xf>
    <xf numFmtId="0" fontId="24" fillId="43" borderId="28" xfId="9" applyFont="1" applyBorder="1">
      <alignment horizontal="left" vertical="center"/>
    </xf>
    <xf numFmtId="3" fontId="40" fillId="43" borderId="25" xfId="6" applyFont="1" applyBorder="1">
      <alignment horizontal="right" vertical="center"/>
    </xf>
    <xf numFmtId="10" fontId="40" fillId="6" borderId="35" xfId="33" applyFont="1" applyBorder="1">
      <alignment horizontal="right" vertical="center"/>
    </xf>
    <xf numFmtId="10" fontId="40" fillId="6" borderId="34" xfId="33" applyFont="1" applyBorder="1">
      <alignment horizontal="right" vertical="center"/>
    </xf>
    <xf numFmtId="10" fontId="40" fillId="43" borderId="25" xfId="7" applyFont="1" applyBorder="1">
      <alignment horizontal="right" vertical="center"/>
    </xf>
    <xf numFmtId="10" fontId="40" fillId="43" borderId="20" xfId="7" applyFont="1" applyBorder="1">
      <alignment horizontal="right" vertical="center"/>
    </xf>
    <xf numFmtId="10" fontId="40" fillId="43" borderId="33" xfId="7" applyFont="1" applyBorder="1">
      <alignment horizontal="right" vertical="center"/>
    </xf>
    <xf numFmtId="0" fontId="50" fillId="48" borderId="37" xfId="0" applyFont="1" applyFill="1" applyBorder="1">
      <alignment vertical="center"/>
    </xf>
    <xf numFmtId="0" fontId="50" fillId="48" borderId="39" xfId="0" applyFont="1" applyFill="1" applyBorder="1">
      <alignment vertical="center"/>
    </xf>
    <xf numFmtId="10" fontId="40" fillId="43" borderId="26" xfId="7" applyFont="1" applyBorder="1">
      <alignment horizontal="right" vertical="center"/>
    </xf>
    <xf numFmtId="10" fontId="40" fillId="43" borderId="31" xfId="7" applyFont="1" applyBorder="1">
      <alignment horizontal="right" vertical="center"/>
    </xf>
    <xf numFmtId="0" fontId="50" fillId="48" borderId="38" xfId="0" applyFont="1" applyFill="1" applyBorder="1">
      <alignment vertical="center"/>
    </xf>
    <xf numFmtId="10" fontId="40" fillId="43" borderId="21" xfId="7" applyFont="1" applyBorder="1">
      <alignment horizontal="right" vertical="center"/>
    </xf>
    <xf numFmtId="0" fontId="22" fillId="43" borderId="28" xfId="9" applyFont="1" applyBorder="1" applyProtection="1">
      <alignment horizontal="left" vertical="center"/>
    </xf>
    <xf numFmtId="3" fontId="22" fillId="43" borderId="31" xfId="6" applyFont="1" applyBorder="1">
      <alignment horizontal="right" vertical="center"/>
    </xf>
    <xf numFmtId="3" fontId="28" fillId="41" borderId="39" xfId="11" applyFont="1" applyBorder="1" applyProtection="1">
      <alignment horizontal="right" vertical="center"/>
      <protection locked="0"/>
    </xf>
    <xf numFmtId="2" fontId="22" fillId="6" borderId="36" xfId="32" applyNumberFormat="1" applyFont="1" applyBorder="1">
      <alignment horizontal="right" vertical="center"/>
    </xf>
    <xf numFmtId="0" fontId="22" fillId="43" borderId="26" xfId="9" applyFont="1" applyBorder="1" applyProtection="1">
      <alignment horizontal="left" vertical="center"/>
    </xf>
    <xf numFmtId="0" fontId="22" fillId="6" borderId="36" xfId="0" applyFont="1" applyFill="1" applyBorder="1" applyAlignment="1">
      <alignment vertical="center"/>
    </xf>
    <xf numFmtId="3" fontId="40" fillId="41" borderId="36" xfId="11" applyFont="1" applyBorder="1">
      <alignment horizontal="right" vertical="center"/>
      <protection locked="0"/>
    </xf>
    <xf numFmtId="0" fontId="38" fillId="43" borderId="21" xfId="9" applyFont="1" applyBorder="1">
      <alignment horizontal="left" vertical="center"/>
    </xf>
    <xf numFmtId="0" fontId="22" fillId="6" borderId="39" xfId="0" applyFont="1" applyFill="1" applyBorder="1" applyAlignment="1" applyProtection="1">
      <alignment horizontal="left" vertical="center" wrapText="1" indent="1"/>
    </xf>
    <xf numFmtId="3" fontId="22" fillId="43" borderId="28" xfId="6" applyFont="1" applyBorder="1" applyProtection="1">
      <alignment horizontal="right" vertical="center"/>
    </xf>
    <xf numFmtId="0" fontId="22" fillId="43" borderId="33" xfId="9" applyFont="1" applyBorder="1" applyProtection="1">
      <alignment horizontal="left" vertical="center"/>
    </xf>
    <xf numFmtId="0" fontId="0" fillId="43" borderId="33" xfId="9" applyFont="1" applyBorder="1" applyProtection="1">
      <alignment horizontal="left" vertical="center"/>
    </xf>
    <xf numFmtId="0" fontId="24" fillId="2" borderId="160" xfId="0" applyFont="1" applyFill="1" applyBorder="1" applyAlignment="1">
      <alignment horizontal="center" wrapText="1"/>
    </xf>
    <xf numFmtId="0" fontId="24" fillId="2" borderId="166" xfId="0" applyFont="1" applyFill="1" applyBorder="1" applyAlignment="1" applyProtection="1">
      <alignment horizontal="center" wrapText="1"/>
    </xf>
    <xf numFmtId="0" fontId="24" fillId="2" borderId="160" xfId="0" applyFont="1" applyFill="1" applyBorder="1" applyAlignment="1" applyProtection="1">
      <alignment horizontal="center" wrapText="1"/>
    </xf>
    <xf numFmtId="0" fontId="22" fillId="2" borderId="39" xfId="0" applyFont="1" applyFill="1" applyBorder="1" applyAlignment="1" applyProtection="1">
      <alignment vertical="center" wrapText="1"/>
    </xf>
    <xf numFmtId="0" fontId="0" fillId="6" borderId="144" xfId="0" applyFill="1" applyBorder="1">
      <alignment vertical="center"/>
    </xf>
    <xf numFmtId="0" fontId="25" fillId="6" borderId="142" xfId="0" applyFont="1" applyFill="1" applyBorder="1" applyAlignment="1" applyProtection="1">
      <alignment horizontal="left" vertical="center" wrapText="1" indent="1"/>
    </xf>
    <xf numFmtId="0" fontId="40" fillId="6" borderId="36" xfId="0" applyFont="1" applyBorder="1" applyAlignment="1">
      <alignment horizontal="left"/>
    </xf>
    <xf numFmtId="3" fontId="0" fillId="6" borderId="37" xfId="30" applyFont="1" applyBorder="1">
      <alignment horizontal="right" vertical="center"/>
    </xf>
    <xf numFmtId="0" fontId="67" fillId="55" borderId="0" xfId="145" applyFont="1" applyBorder="1">
      <alignment horizontal="center" vertical="center"/>
    </xf>
    <xf numFmtId="0" fontId="67" fillId="55" borderId="43" xfId="145" applyFont="1" applyBorder="1">
      <alignment horizontal="center" vertical="center"/>
    </xf>
    <xf numFmtId="0" fontId="67" fillId="55" borderId="39" xfId="145" applyFont="1" applyBorder="1">
      <alignment horizontal="center" vertical="center"/>
    </xf>
    <xf numFmtId="0" fontId="67" fillId="13" borderId="37" xfId="3" applyFont="1" applyBorder="1">
      <alignment horizontal="center" vertical="center"/>
    </xf>
    <xf numFmtId="0" fontId="0" fillId="43" borderId="28" xfId="9" applyFont="1" applyBorder="1">
      <alignment horizontal="left" vertical="center"/>
    </xf>
    <xf numFmtId="0" fontId="0" fillId="6" borderId="158" xfId="0" applyBorder="1">
      <alignment vertical="center"/>
    </xf>
    <xf numFmtId="0" fontId="0" fillId="6" borderId="27" xfId="0" applyBorder="1" applyAlignment="1">
      <alignment horizontal="left" vertical="center" indent="1"/>
    </xf>
    <xf numFmtId="3" fontId="0" fillId="6" borderId="158" xfId="30" applyFont="1" applyBorder="1">
      <alignment horizontal="right" vertical="center"/>
    </xf>
    <xf numFmtId="0" fontId="0" fillId="6" borderId="28" xfId="0" applyBorder="1" applyAlignment="1">
      <alignment horizontal="left" vertical="center" indent="1"/>
    </xf>
    <xf numFmtId="0" fontId="0" fillId="6" borderId="156" xfId="0" applyFont="1" applyBorder="1">
      <alignment vertical="center"/>
    </xf>
    <xf numFmtId="0" fontId="0" fillId="6" borderId="150" xfId="0" applyFont="1" applyFill="1" applyBorder="1" applyAlignment="1" applyProtection="1">
      <alignment horizontal="left" vertical="center"/>
    </xf>
    <xf numFmtId="3" fontId="22" fillId="6" borderId="27" xfId="6" applyFont="1" applyFill="1" applyBorder="1" applyAlignment="1" applyProtection="1">
      <alignment horizontal="left" vertical="center" indent="2"/>
    </xf>
    <xf numFmtId="3" fontId="22" fillId="6" borderId="161" xfId="30" applyFont="1" applyBorder="1">
      <alignment horizontal="right" vertical="center"/>
    </xf>
    <xf numFmtId="0" fontId="23" fillId="6" borderId="168" xfId="0" applyFont="1" applyFill="1" applyBorder="1" applyAlignment="1" applyProtection="1">
      <alignment horizontal="left" vertical="center"/>
    </xf>
    <xf numFmtId="0" fontId="68" fillId="6" borderId="0" xfId="0" applyFont="1" applyFill="1" applyBorder="1">
      <alignment vertical="center"/>
    </xf>
    <xf numFmtId="0" fontId="20" fillId="6" borderId="170" xfId="0" applyFont="1" applyFill="1" applyBorder="1" applyAlignment="1" applyProtection="1"/>
    <xf numFmtId="0" fontId="40" fillId="48" borderId="35" xfId="0" applyFont="1" applyFill="1" applyBorder="1">
      <alignment vertical="center"/>
    </xf>
    <xf numFmtId="0" fontId="40" fillId="48" borderId="38" xfId="0" applyFont="1" applyFill="1" applyBorder="1">
      <alignment vertical="center"/>
    </xf>
    <xf numFmtId="0" fontId="40" fillId="48" borderId="39" xfId="0" applyFont="1" applyFill="1" applyBorder="1">
      <alignment vertical="center"/>
    </xf>
    <xf numFmtId="0" fontId="40" fillId="48" borderId="44" xfId="0" applyFont="1" applyFill="1" applyBorder="1">
      <alignment vertical="center"/>
    </xf>
    <xf numFmtId="0" fontId="40" fillId="48" borderId="36" xfId="0" applyFont="1" applyFill="1" applyBorder="1">
      <alignment vertical="center"/>
    </xf>
    <xf numFmtId="3" fontId="22" fillId="13" borderId="157" xfId="3" applyNumberFormat="1" applyFont="1" applyBorder="1">
      <alignment horizontal="center" vertical="center"/>
    </xf>
    <xf numFmtId="0" fontId="24" fillId="6" borderId="158" xfId="0" applyFont="1" applyBorder="1">
      <alignment vertical="center"/>
    </xf>
    <xf numFmtId="3" fontId="40" fillId="43" borderId="28" xfId="6" applyFont="1" applyBorder="1">
      <alignment horizontal="right" vertical="center"/>
    </xf>
    <xf numFmtId="0" fontId="47" fillId="52" borderId="160" xfId="0" applyFont="1" applyFill="1" applyBorder="1" applyAlignment="1">
      <alignment horizontal="center" vertical="center" wrapText="1"/>
    </xf>
    <xf numFmtId="3" fontId="22" fillId="43" borderId="156" xfId="6" applyFont="1" applyBorder="1">
      <alignment horizontal="right" vertical="center"/>
    </xf>
    <xf numFmtId="0" fontId="40" fillId="6" borderId="173" xfId="0" applyFont="1" applyFill="1" applyBorder="1" applyAlignment="1">
      <alignment horizontal="left"/>
    </xf>
    <xf numFmtId="0" fontId="24" fillId="53" borderId="142" xfId="0" applyFont="1" applyFill="1" applyBorder="1" applyAlignment="1" applyProtection="1">
      <alignment horizontal="center" vertical="center" wrapText="1"/>
    </xf>
    <xf numFmtId="3" fontId="40" fillId="41" borderId="157" xfId="11" applyFont="1" applyBorder="1">
      <alignment horizontal="right" vertical="center"/>
      <protection locked="0"/>
    </xf>
    <xf numFmtId="0" fontId="22" fillId="41" borderId="33" xfId="18" applyFont="1" applyBorder="1" applyAlignment="1" applyProtection="1">
      <alignment horizontal="center" vertical="center" wrapText="1"/>
      <protection locked="0"/>
    </xf>
    <xf numFmtId="0" fontId="0" fillId="6" borderId="93" xfId="0" applyFont="1" applyFill="1" applyBorder="1">
      <alignment vertical="center"/>
    </xf>
    <xf numFmtId="0" fontId="29" fillId="6" borderId="0" xfId="116" applyFont="1" applyFill="1" applyBorder="1" applyAlignment="1" applyProtection="1">
      <alignment vertical="center"/>
    </xf>
    <xf numFmtId="0" fontId="29" fillId="6" borderId="168" xfId="116" applyFont="1" applyFill="1" applyBorder="1" applyAlignment="1" applyProtection="1">
      <alignment horizontal="left" vertical="center"/>
    </xf>
    <xf numFmtId="0" fontId="0" fillId="6" borderId="132" xfId="0" applyFont="1" applyFill="1" applyBorder="1" applyAlignment="1"/>
    <xf numFmtId="0" fontId="0" fillId="6" borderId="156" xfId="0" applyFont="1" applyFill="1" applyBorder="1" applyAlignment="1">
      <alignment vertical="center"/>
    </xf>
    <xf numFmtId="0" fontId="25" fillId="13" borderId="157" xfId="3" applyFont="1" applyBorder="1" applyAlignment="1">
      <alignment horizontal="center" vertical="center"/>
    </xf>
    <xf numFmtId="0" fontId="0" fillId="6" borderId="158" xfId="0" applyFont="1" applyFill="1" applyBorder="1" applyAlignment="1" applyProtection="1">
      <alignment horizontal="center" vertical="center"/>
    </xf>
    <xf numFmtId="3" fontId="22" fillId="6" borderId="158" xfId="30" applyFont="1" applyBorder="1" applyAlignment="1">
      <alignment horizontal="center" vertical="center"/>
    </xf>
    <xf numFmtId="0" fontId="38" fillId="6" borderId="131" xfId="0" applyFont="1" applyFill="1" applyBorder="1" applyAlignment="1" applyProtection="1">
      <alignment horizontal="left" vertical="center"/>
    </xf>
    <xf numFmtId="3" fontId="0" fillId="41" borderId="161" xfId="11" applyFont="1" applyBorder="1" applyAlignment="1" applyProtection="1">
      <alignment horizontal="right" vertical="center"/>
      <protection locked="0"/>
    </xf>
    <xf numFmtId="0" fontId="0" fillId="6" borderId="156" xfId="0" applyFont="1" applyFill="1" applyBorder="1">
      <alignment vertical="center"/>
    </xf>
    <xf numFmtId="0" fontId="0" fillId="6" borderId="158" xfId="0" applyFont="1" applyFill="1" applyBorder="1" applyProtection="1">
      <alignment vertical="center"/>
    </xf>
    <xf numFmtId="0" fontId="24" fillId="6" borderId="156" xfId="0" applyFont="1" applyFill="1" applyBorder="1" applyAlignment="1" applyProtection="1">
      <alignment vertical="center"/>
    </xf>
    <xf numFmtId="0" fontId="24" fillId="6" borderId="158" xfId="0" applyFont="1" applyFill="1" applyBorder="1">
      <alignment vertical="center"/>
    </xf>
    <xf numFmtId="0" fontId="25" fillId="13" borderId="161" xfId="3" applyFont="1" applyBorder="1" applyAlignment="1">
      <alignment horizontal="center" vertical="center"/>
    </xf>
    <xf numFmtId="0" fontId="24" fillId="6" borderId="156" xfId="5" applyFont="1" applyFill="1" applyBorder="1" applyAlignment="1">
      <alignment horizontal="center" wrapText="1"/>
    </xf>
    <xf numFmtId="3" fontId="22" fillId="6" borderId="159" xfId="30" applyFont="1" applyFill="1" applyBorder="1" applyAlignment="1">
      <alignment horizontal="center" vertical="center"/>
    </xf>
    <xf numFmtId="0" fontId="24" fillId="6" borderId="156" xfId="0" applyFont="1" applyBorder="1">
      <alignment vertical="center"/>
    </xf>
    <xf numFmtId="0" fontId="48" fillId="6" borderId="93" xfId="0" applyFont="1" applyFill="1" applyBorder="1" applyAlignment="1">
      <alignment horizontal="center" vertical="center"/>
    </xf>
    <xf numFmtId="0" fontId="0" fillId="6" borderId="169" xfId="0" applyFont="1" applyFill="1" applyBorder="1" applyAlignment="1"/>
    <xf numFmtId="0" fontId="0" fillId="41" borderId="27" xfId="18" applyFont="1" applyBorder="1" applyAlignment="1" applyProtection="1">
      <alignment horizontal="center" vertical="center" wrapText="1"/>
      <protection locked="0"/>
    </xf>
    <xf numFmtId="0" fontId="25" fillId="13" borderId="39" xfId="3" applyFont="1" applyBorder="1" applyAlignment="1">
      <alignment horizontal="center" vertical="center"/>
    </xf>
    <xf numFmtId="0" fontId="25" fillId="13" borderId="43" xfId="3" applyFont="1" applyBorder="1" applyAlignment="1">
      <alignment horizontal="center" vertical="center"/>
    </xf>
    <xf numFmtId="0" fontId="25" fillId="13" borderId="0" xfId="3" applyFont="1" applyBorder="1" applyAlignment="1">
      <alignment horizontal="center" vertical="center"/>
    </xf>
    <xf numFmtId="0" fontId="42" fillId="6" borderId="90" xfId="0" applyFont="1" applyFill="1" applyBorder="1">
      <alignment vertical="center"/>
    </xf>
    <xf numFmtId="0" fontId="42" fillId="6" borderId="0" xfId="0" applyFont="1" applyFill="1" applyBorder="1">
      <alignment vertical="center"/>
    </xf>
    <xf numFmtId="3" fontId="40" fillId="14" borderId="33" xfId="20" applyFont="1" applyBorder="1">
      <alignment horizontal="right" vertical="center"/>
      <protection locked="0"/>
    </xf>
    <xf numFmtId="3" fontId="40" fillId="14" borderId="20" xfId="20" applyFont="1" applyBorder="1">
      <alignment horizontal="right" vertical="center"/>
      <protection locked="0"/>
    </xf>
    <xf numFmtId="0" fontId="20" fillId="52" borderId="127" xfId="29" applyFont="1" applyFill="1" applyBorder="1" applyAlignment="1">
      <alignment horizontal="left" vertical="center"/>
    </xf>
    <xf numFmtId="0" fontId="67" fillId="55" borderId="142" xfId="145" applyBorder="1">
      <alignment horizontal="center" vertical="center"/>
    </xf>
    <xf numFmtId="0" fontId="0" fillId="6" borderId="20" xfId="0" applyFont="1" applyBorder="1">
      <alignment vertical="center"/>
    </xf>
    <xf numFmtId="0" fontId="37" fillId="6" borderId="155" xfId="0" applyFont="1" applyFill="1" applyBorder="1" applyAlignment="1" applyProtection="1"/>
    <xf numFmtId="0" fontId="0" fillId="6" borderId="165" xfId="0" applyFont="1" applyFill="1" applyBorder="1">
      <alignment vertical="center"/>
    </xf>
    <xf numFmtId="0" fontId="0" fillId="6" borderId="2" xfId="0" applyFill="1" applyBorder="1">
      <alignment vertical="center"/>
    </xf>
    <xf numFmtId="0" fontId="22" fillId="13" borderId="126" xfId="3" applyFont="1" applyBorder="1">
      <alignment horizontal="center" vertical="center"/>
    </xf>
    <xf numFmtId="0" fontId="22" fillId="6" borderId="27" xfId="0" applyFont="1" applyFill="1" applyBorder="1" applyAlignment="1">
      <alignment horizontal="center" vertical="center"/>
    </xf>
    <xf numFmtId="0" fontId="25" fillId="6" borderId="31" xfId="83" applyFont="1" applyFill="1" applyBorder="1" applyAlignment="1">
      <alignment horizontal="left" vertical="center" wrapText="1" indent="2"/>
    </xf>
    <xf numFmtId="0" fontId="22" fillId="6" borderId="33" xfId="0" applyFont="1" applyFill="1" applyBorder="1" applyAlignment="1">
      <alignment horizontal="left" vertical="center" indent="2"/>
    </xf>
    <xf numFmtId="0" fontId="25" fillId="6" borderId="31" xfId="83" applyFont="1" applyFill="1" applyBorder="1" applyAlignment="1">
      <alignment horizontal="left" vertical="center" indent="1"/>
    </xf>
    <xf numFmtId="0" fontId="25" fillId="6" borderId="28" xfId="83" applyFont="1" applyFill="1" applyBorder="1" applyAlignment="1">
      <alignment horizontal="left" vertical="center" indent="1"/>
    </xf>
    <xf numFmtId="0" fontId="24" fillId="6" borderId="34" xfId="0" applyFont="1" applyFill="1" applyBorder="1" applyAlignment="1">
      <alignment vertical="center"/>
    </xf>
    <xf numFmtId="0" fontId="22" fillId="2" borderId="31" xfId="0" applyFont="1" applyFill="1" applyBorder="1" applyAlignment="1">
      <alignment horizontal="left" vertical="center" indent="1"/>
    </xf>
    <xf numFmtId="0" fontId="22" fillId="2" borderId="33" xfId="0" applyFont="1" applyFill="1" applyBorder="1" applyAlignment="1">
      <alignment horizontal="left" vertical="center" indent="1"/>
    </xf>
    <xf numFmtId="0" fontId="0" fillId="6" borderId="165" xfId="0" applyFill="1" applyBorder="1" applyAlignment="1">
      <alignment vertical="center"/>
    </xf>
    <xf numFmtId="0" fontId="0" fillId="6" borderId="104" xfId="0" applyFill="1" applyBorder="1" applyAlignment="1">
      <alignment vertical="center"/>
    </xf>
    <xf numFmtId="0" fontId="0" fillId="15" borderId="31" xfId="56" applyNumberFormat="1" applyFont="1" applyBorder="1" applyAlignment="1">
      <alignment horizontal="center" vertical="center"/>
    </xf>
    <xf numFmtId="0" fontId="40" fillId="6" borderId="33" xfId="0" applyFont="1" applyBorder="1">
      <alignment vertical="center"/>
    </xf>
    <xf numFmtId="3" fontId="0" fillId="6" borderId="27" xfId="30" applyFont="1" applyBorder="1">
      <alignment horizontal="right" vertical="center"/>
    </xf>
    <xf numFmtId="3" fontId="57" fillId="14" borderId="33" xfId="20" applyFont="1" applyBorder="1">
      <alignment horizontal="right" vertical="center"/>
      <protection locked="0"/>
    </xf>
    <xf numFmtId="3" fontId="40" fillId="43" borderId="101" xfId="6" applyFont="1" applyBorder="1" applyAlignment="1" applyProtection="1">
      <alignment vertical="center"/>
    </xf>
    <xf numFmtId="3" fontId="57" fillId="14" borderId="158" xfId="20" applyFont="1" applyBorder="1">
      <alignment horizontal="right" vertical="center"/>
      <protection locked="0"/>
    </xf>
    <xf numFmtId="3" fontId="57" fillId="14" borderId="27" xfId="20" applyFont="1" applyBorder="1">
      <alignment horizontal="right" vertical="center"/>
      <protection locked="0"/>
    </xf>
    <xf numFmtId="3" fontId="57" fillId="14" borderId="28" xfId="20" applyFont="1" applyBorder="1">
      <alignment horizontal="right" vertical="center"/>
      <protection locked="0"/>
    </xf>
    <xf numFmtId="0" fontId="0" fillId="6" borderId="0" xfId="0" applyFont="1" applyBorder="1" applyAlignment="1">
      <alignment horizontal="left" vertical="center" indent="1"/>
    </xf>
    <xf numFmtId="0" fontId="0" fillId="6" borderId="0" xfId="0" applyFont="1" applyBorder="1" applyAlignment="1">
      <alignment horizontal="left" vertical="center" indent="2"/>
    </xf>
    <xf numFmtId="0" fontId="24" fillId="6" borderId="0" xfId="0" applyFont="1" applyBorder="1">
      <alignment vertical="center"/>
    </xf>
    <xf numFmtId="0" fontId="29" fillId="6" borderId="168" xfId="0" applyFont="1" applyFill="1" applyBorder="1" applyAlignment="1" applyProtection="1">
      <alignment horizontal="left" vertical="center"/>
    </xf>
    <xf numFmtId="3" fontId="50" fillId="41" borderId="20" xfId="11" applyFont="1" applyBorder="1">
      <alignment horizontal="right" vertical="center"/>
      <protection locked="0"/>
    </xf>
    <xf numFmtId="9" fontId="40" fillId="43" borderId="20" xfId="8" applyFont="1" applyBorder="1">
      <alignment horizontal="right" vertical="center"/>
    </xf>
    <xf numFmtId="0" fontId="0" fillId="6" borderId="164" xfId="0" applyFont="1" applyBorder="1">
      <alignment vertical="center"/>
    </xf>
    <xf numFmtId="3" fontId="40" fillId="13" borderId="21" xfId="3" applyNumberFormat="1" applyFont="1" applyBorder="1">
      <alignment horizontal="center" vertical="center"/>
    </xf>
    <xf numFmtId="0" fontId="42" fillId="6" borderId="132" xfId="0" applyFont="1" applyFill="1" applyBorder="1">
      <alignment vertical="center"/>
    </xf>
    <xf numFmtId="0" fontId="68" fillId="6" borderId="132" xfId="0" applyFont="1" applyFill="1" applyBorder="1">
      <alignment vertical="center"/>
    </xf>
    <xf numFmtId="0" fontId="0" fillId="6" borderId="169" xfId="0" applyFont="1" applyBorder="1">
      <alignment vertical="center"/>
    </xf>
    <xf numFmtId="0" fontId="0" fillId="6" borderId="144" xfId="0" applyFont="1" applyBorder="1">
      <alignment vertical="center"/>
    </xf>
    <xf numFmtId="0" fontId="40" fillId="6" borderId="132" xfId="0" applyFont="1" applyBorder="1" applyAlignment="1">
      <alignment vertical="center"/>
    </xf>
    <xf numFmtId="0" fontId="0" fillId="6" borderId="132" xfId="0" applyFont="1" applyBorder="1" applyAlignment="1">
      <alignment vertical="center"/>
    </xf>
    <xf numFmtId="49" fontId="0" fillId="41" borderId="27" xfId="19" applyFont="1" applyBorder="1" applyAlignment="1" applyProtection="1">
      <alignment horizontal="center" vertical="center"/>
      <protection locked="0"/>
    </xf>
    <xf numFmtId="0" fontId="0" fillId="6" borderId="90" xfId="0" applyFont="1" applyFill="1" applyBorder="1" applyAlignment="1" applyProtection="1">
      <alignment horizontal="left" vertical="center"/>
    </xf>
    <xf numFmtId="0" fontId="0" fillId="13" borderId="48" xfId="3" applyFont="1" applyBorder="1">
      <alignment horizontal="center" vertical="center"/>
    </xf>
    <xf numFmtId="3" fontId="22" fillId="13" borderId="28" xfId="3" applyNumberFormat="1" applyFont="1" applyBorder="1">
      <alignment horizontal="center" vertical="center"/>
    </xf>
    <xf numFmtId="3" fontId="40" fillId="13" borderId="52" xfId="3" applyNumberFormat="1" applyFont="1" applyBorder="1">
      <alignment horizontal="center" vertical="center"/>
    </xf>
    <xf numFmtId="0" fontId="0" fillId="13" borderId="129" xfId="3" applyFont="1" applyBorder="1">
      <alignment horizontal="center" vertical="center"/>
    </xf>
    <xf numFmtId="3" fontId="0" fillId="13" borderId="25" xfId="3" applyNumberFormat="1" applyFont="1" applyBorder="1">
      <alignment horizontal="center" vertical="center"/>
    </xf>
    <xf numFmtId="0" fontId="0" fillId="6" borderId="25" xfId="0" applyFont="1" applyFill="1" applyBorder="1" applyAlignment="1" applyProtection="1">
      <alignment vertical="center"/>
    </xf>
    <xf numFmtId="0" fontId="22" fillId="2" borderId="44" xfId="0" applyFont="1" applyFill="1" applyBorder="1" applyAlignment="1" applyProtection="1">
      <alignment vertical="center" wrapText="1"/>
    </xf>
    <xf numFmtId="0" fontId="22" fillId="2" borderId="25" xfId="0" applyFont="1" applyFill="1" applyBorder="1" applyAlignment="1" applyProtection="1">
      <alignment horizontal="left" vertical="center" wrapText="1" indent="1"/>
    </xf>
    <xf numFmtId="0" fontId="22" fillId="2" borderId="25" xfId="0" applyFont="1" applyFill="1" applyBorder="1" applyAlignment="1" applyProtection="1">
      <alignment vertical="center" wrapText="1"/>
    </xf>
    <xf numFmtId="0" fontId="22" fillId="2" borderId="0" xfId="0" applyFont="1" applyFill="1" applyBorder="1" applyAlignment="1" applyProtection="1">
      <alignment vertical="center"/>
    </xf>
    <xf numFmtId="0" fontId="40" fillId="6" borderId="0" xfId="0" applyFont="1" applyFill="1" applyBorder="1">
      <alignment vertical="center"/>
    </xf>
    <xf numFmtId="0" fontId="22" fillId="2" borderId="25" xfId="0" applyFont="1" applyFill="1" applyBorder="1" applyAlignment="1" applyProtection="1">
      <alignment horizontal="left" vertical="center" wrapText="1" indent="2"/>
    </xf>
    <xf numFmtId="0" fontId="22" fillId="2" borderId="35" xfId="0" applyFont="1" applyFill="1" applyBorder="1" applyAlignment="1" applyProtection="1">
      <alignment vertical="center" wrapText="1"/>
    </xf>
    <xf numFmtId="3" fontId="40" fillId="6" borderId="26" xfId="30" applyFont="1" applyBorder="1">
      <alignment horizontal="right" vertical="center"/>
    </xf>
    <xf numFmtId="3" fontId="22" fillId="6" borderId="157" xfId="30" applyFont="1" applyBorder="1">
      <alignment horizontal="right" vertical="center"/>
    </xf>
    <xf numFmtId="3" fontId="22" fillId="14" borderId="161" xfId="20" applyFont="1" applyBorder="1">
      <alignment horizontal="right" vertical="center"/>
      <protection locked="0"/>
    </xf>
    <xf numFmtId="0" fontId="0" fillId="6" borderId="33" xfId="0" applyFont="1" applyFill="1" applyBorder="1" applyAlignment="1" applyProtection="1">
      <alignment horizontal="left" vertical="center" wrapText="1"/>
    </xf>
    <xf numFmtId="0" fontId="0" fillId="6" borderId="177" xfId="0" applyFont="1" applyFill="1" applyBorder="1">
      <alignment vertical="center"/>
    </xf>
    <xf numFmtId="0" fontId="0" fillId="2" borderId="25" xfId="0" applyFont="1" applyFill="1" applyBorder="1" applyAlignment="1" applyProtection="1">
      <alignment vertical="center" wrapText="1"/>
    </xf>
    <xf numFmtId="3" fontId="22" fillId="13" borderId="94" xfId="3" applyNumberFormat="1" applyFont="1" applyBorder="1">
      <alignment horizontal="center" vertical="center"/>
    </xf>
    <xf numFmtId="3" fontId="22" fillId="13" borderId="134" xfId="3" applyNumberFormat="1" applyFont="1" applyBorder="1">
      <alignment horizontal="center" vertical="center"/>
    </xf>
    <xf numFmtId="0" fontId="0" fillId="6" borderId="93" xfId="0" applyBorder="1">
      <alignment vertical="center"/>
    </xf>
    <xf numFmtId="3" fontId="40" fillId="6" borderId="42" xfId="30" applyFont="1" applyBorder="1">
      <alignment horizontal="right" vertical="center"/>
    </xf>
    <xf numFmtId="3" fontId="40" fillId="6" borderId="167" xfId="30" applyFont="1" applyBorder="1">
      <alignment horizontal="right" vertical="center"/>
    </xf>
    <xf numFmtId="3" fontId="0" fillId="43" borderId="37" xfId="6" applyFont="1" applyBorder="1">
      <alignment horizontal="right" vertical="center"/>
    </xf>
    <xf numFmtId="0" fontId="40" fillId="48" borderId="42" xfId="0" applyFont="1" applyFill="1" applyBorder="1" applyAlignment="1">
      <alignment horizontal="center" vertical="center"/>
    </xf>
    <xf numFmtId="3" fontId="40" fillId="6" borderId="21" xfId="30" applyFont="1" applyBorder="1">
      <alignment horizontal="right" vertical="center"/>
    </xf>
    <xf numFmtId="0" fontId="40" fillId="48" borderId="27" xfId="0" applyFont="1" applyFill="1" applyBorder="1">
      <alignment vertical="center"/>
    </xf>
    <xf numFmtId="0" fontId="67" fillId="55" borderId="141" xfId="145" applyBorder="1">
      <alignment horizontal="center" vertical="center"/>
    </xf>
    <xf numFmtId="3" fontId="42" fillId="49" borderId="22" xfId="20" applyFont="1" applyFill="1" applyBorder="1">
      <alignment horizontal="right" vertical="center"/>
      <protection locked="0"/>
    </xf>
    <xf numFmtId="0" fontId="40" fillId="48" borderId="28" xfId="0" applyFont="1" applyFill="1" applyBorder="1">
      <alignment vertical="center"/>
    </xf>
    <xf numFmtId="3" fontId="42" fillId="49" borderId="34" xfId="20" applyFont="1" applyFill="1" applyBorder="1">
      <alignment horizontal="right" vertical="center"/>
      <protection locked="0"/>
    </xf>
    <xf numFmtId="3" fontId="42" fillId="49" borderId="35" xfId="20" applyFont="1" applyFill="1" applyBorder="1">
      <alignment horizontal="right" vertical="center"/>
      <protection locked="0"/>
    </xf>
    <xf numFmtId="3" fontId="22" fillId="6" borderId="159" xfId="30" applyFont="1" applyBorder="1">
      <alignment horizontal="right" vertical="center"/>
    </xf>
    <xf numFmtId="0" fontId="0" fillId="6" borderId="0" xfId="0" applyFont="1" applyFill="1" applyBorder="1" applyAlignment="1">
      <alignment horizontal="center" vertical="center"/>
    </xf>
    <xf numFmtId="0" fontId="29" fillId="6" borderId="168" xfId="116" applyFill="1" applyBorder="1" applyAlignment="1" applyProtection="1"/>
    <xf numFmtId="0" fontId="22" fillId="2" borderId="61" xfId="0" applyFont="1" applyFill="1" applyBorder="1" applyProtection="1">
      <alignment vertical="center"/>
    </xf>
    <xf numFmtId="0" fontId="22" fillId="6" borderId="169" xfId="0" applyFont="1" applyFill="1" applyBorder="1" applyAlignment="1" applyProtection="1">
      <alignment vertical="center"/>
    </xf>
    <xf numFmtId="0" fontId="22" fillId="43" borderId="156" xfId="9" applyFont="1" applyBorder="1" applyProtection="1">
      <alignment horizontal="left" vertical="center"/>
    </xf>
    <xf numFmtId="0" fontId="22" fillId="6" borderId="177" xfId="0" applyFont="1" applyFill="1" applyBorder="1" applyProtection="1">
      <alignment vertical="center"/>
    </xf>
    <xf numFmtId="0" fontId="22" fillId="2" borderId="93" xfId="0" applyFont="1" applyFill="1" applyBorder="1" applyProtection="1">
      <alignment vertical="center"/>
    </xf>
    <xf numFmtId="0" fontId="22" fillId="6" borderId="172" xfId="5" applyFont="1" applyBorder="1">
      <alignment horizontal="center" wrapText="1"/>
    </xf>
    <xf numFmtId="0" fontId="22" fillId="13" borderId="174" xfId="3" applyFont="1" applyBorder="1" applyProtection="1">
      <alignment horizontal="center" vertical="center"/>
    </xf>
    <xf numFmtId="0" fontId="22" fillId="13" borderId="161" xfId="3" applyFont="1" applyBorder="1" applyProtection="1">
      <alignment horizontal="center" vertical="center"/>
    </xf>
    <xf numFmtId="2" fontId="22" fillId="6" borderId="130" xfId="32" applyNumberFormat="1" applyFont="1" applyBorder="1">
      <alignment horizontal="right" vertical="center"/>
    </xf>
    <xf numFmtId="0" fontId="22" fillId="13" borderId="176" xfId="3" applyFont="1" applyBorder="1" applyProtection="1">
      <alignment horizontal="center" vertical="center"/>
    </xf>
    <xf numFmtId="0" fontId="22" fillId="13" borderId="51" xfId="3" applyFont="1" applyBorder="1" applyProtection="1">
      <alignment horizontal="center" vertical="center"/>
    </xf>
    <xf numFmtId="2" fontId="22" fillId="6" borderId="51" xfId="32" applyNumberFormat="1" applyFont="1" applyBorder="1">
      <alignment horizontal="right" vertical="center"/>
    </xf>
    <xf numFmtId="2" fontId="22" fillId="6" borderId="176" xfId="32" applyNumberFormat="1" applyFont="1" applyBorder="1">
      <alignment horizontal="right" vertical="center"/>
    </xf>
    <xf numFmtId="2" fontId="22" fillId="0" borderId="176" xfId="32" applyNumberFormat="1" applyFont="1" applyFill="1" applyBorder="1">
      <alignment horizontal="right" vertical="center"/>
    </xf>
    <xf numFmtId="0" fontId="22" fillId="6" borderId="176" xfId="0" applyFont="1" applyFill="1" applyBorder="1" applyAlignment="1" applyProtection="1">
      <alignment horizontal="center" vertical="center" wrapText="1"/>
    </xf>
    <xf numFmtId="0" fontId="22" fillId="13" borderId="176" xfId="3" applyFont="1" applyBorder="1" applyAlignment="1" applyProtection="1">
      <alignment horizontal="left" vertical="center" indent="2"/>
    </xf>
    <xf numFmtId="0" fontId="22" fillId="13" borderId="177" xfId="3" applyFont="1" applyBorder="1" applyProtection="1">
      <alignment horizontal="center" vertical="center"/>
    </xf>
    <xf numFmtId="2" fontId="22" fillId="13" borderId="56" xfId="3" applyNumberFormat="1" applyFont="1" applyBorder="1" applyProtection="1">
      <alignment horizontal="center" vertical="center"/>
    </xf>
    <xf numFmtId="2" fontId="22" fillId="6" borderId="175" xfId="32" applyNumberFormat="1" applyFont="1" applyBorder="1">
      <alignment horizontal="right" vertical="center"/>
    </xf>
    <xf numFmtId="0" fontId="22" fillId="13" borderId="55" xfId="3" applyFont="1" applyBorder="1" applyProtection="1">
      <alignment horizontal="center" vertical="center"/>
    </xf>
    <xf numFmtId="0" fontId="22" fillId="13" borderId="56" xfId="3" applyFont="1" applyBorder="1" applyProtection="1">
      <alignment horizontal="center" vertical="center"/>
    </xf>
    <xf numFmtId="2" fontId="22" fillId="6" borderId="176" xfId="32" applyNumberFormat="1" applyFont="1" applyBorder="1" applyAlignment="1">
      <alignment horizontal="center" vertical="center" wrapText="1"/>
    </xf>
    <xf numFmtId="2" fontId="22" fillId="6" borderId="180" xfId="32" applyNumberFormat="1" applyFont="1" applyBorder="1">
      <alignment horizontal="right" vertical="center"/>
    </xf>
    <xf numFmtId="0" fontId="22" fillId="13" borderId="175" xfId="3" applyFont="1" applyBorder="1" applyProtection="1">
      <alignment horizontal="center" vertical="center"/>
    </xf>
    <xf numFmtId="2" fontId="22" fillId="2" borderId="176" xfId="0" applyNumberFormat="1" applyFont="1" applyFill="1" applyBorder="1" applyProtection="1">
      <alignment vertical="center"/>
    </xf>
    <xf numFmtId="2" fontId="22" fillId="2" borderId="51" xfId="0" applyNumberFormat="1" applyFont="1" applyFill="1" applyBorder="1" applyProtection="1">
      <alignment vertical="center"/>
    </xf>
    <xf numFmtId="0" fontId="22" fillId="13" borderId="181" xfId="3" applyFont="1" applyBorder="1" applyProtection="1">
      <alignment horizontal="center" vertical="center"/>
    </xf>
    <xf numFmtId="2" fontId="22" fillId="2" borderId="53" xfId="0" applyNumberFormat="1" applyFont="1" applyFill="1" applyBorder="1" applyProtection="1">
      <alignment vertical="center"/>
    </xf>
    <xf numFmtId="2" fontId="22" fillId="2" borderId="52" xfId="0" applyNumberFormat="1" applyFont="1" applyFill="1" applyBorder="1" applyProtection="1">
      <alignment vertical="center"/>
    </xf>
    <xf numFmtId="0" fontId="22" fillId="13" borderId="53" xfId="3" applyFont="1" applyBorder="1" applyProtection="1">
      <alignment horizontal="center" vertical="center"/>
    </xf>
    <xf numFmtId="0" fontId="22" fillId="13" borderId="52" xfId="3" applyFont="1" applyBorder="1" applyProtection="1">
      <alignment horizontal="center" vertical="center"/>
    </xf>
    <xf numFmtId="0" fontId="22" fillId="13" borderId="182" xfId="3" applyFont="1" applyBorder="1" applyProtection="1">
      <alignment horizontal="center" vertical="center"/>
    </xf>
    <xf numFmtId="0" fontId="22" fillId="13" borderId="122" xfId="3" applyFont="1" applyBorder="1" applyProtection="1">
      <alignment horizontal="center" vertical="center"/>
    </xf>
    <xf numFmtId="2" fontId="22" fillId="6" borderId="53" xfId="32" applyNumberFormat="1" applyFont="1" applyBorder="1">
      <alignment horizontal="right" vertical="center"/>
    </xf>
    <xf numFmtId="0" fontId="22" fillId="13" borderId="179" xfId="3" applyFont="1" applyBorder="1" applyProtection="1">
      <alignment horizontal="center" vertical="center"/>
    </xf>
    <xf numFmtId="0" fontId="22" fillId="2" borderId="167" xfId="0" applyFont="1" applyFill="1" applyBorder="1" applyProtection="1">
      <alignment vertical="center"/>
    </xf>
    <xf numFmtId="0" fontId="22" fillId="2" borderId="42" xfId="0" applyFont="1" applyFill="1" applyBorder="1" applyProtection="1">
      <alignment vertical="center"/>
    </xf>
    <xf numFmtId="0" fontId="22" fillId="2" borderId="141" xfId="0" applyFont="1" applyFill="1" applyBorder="1" applyProtection="1">
      <alignment vertical="center"/>
    </xf>
    <xf numFmtId="0" fontId="22" fillId="2" borderId="161" xfId="0" applyFont="1" applyFill="1" applyBorder="1" applyProtection="1">
      <alignment vertical="center"/>
    </xf>
    <xf numFmtId="0" fontId="22" fillId="2" borderId="25" xfId="0" applyFont="1" applyFill="1" applyBorder="1" applyProtection="1">
      <alignment vertical="center"/>
    </xf>
    <xf numFmtId="0" fontId="22" fillId="2" borderId="20" xfId="0" applyFont="1" applyFill="1" applyBorder="1" applyProtection="1">
      <alignment vertical="center"/>
    </xf>
    <xf numFmtId="0" fontId="22" fillId="2" borderId="26" xfId="0" applyFont="1" applyFill="1" applyBorder="1" applyProtection="1">
      <alignment vertical="center"/>
    </xf>
    <xf numFmtId="0" fontId="22" fillId="2" borderId="21" xfId="0" applyFont="1" applyFill="1" applyBorder="1" applyProtection="1">
      <alignment vertical="center"/>
    </xf>
    <xf numFmtId="0" fontId="22" fillId="13" borderId="129" xfId="3" applyFont="1" applyBorder="1" applyProtection="1">
      <alignment horizontal="center" vertical="center"/>
    </xf>
    <xf numFmtId="0" fontId="20" fillId="6" borderId="168" xfId="4" applyFont="1" applyFill="1" applyBorder="1" applyAlignment="1" applyProtection="1"/>
    <xf numFmtId="0" fontId="22" fillId="6" borderId="165" xfId="0" applyFont="1" applyFill="1" applyBorder="1" applyProtection="1">
      <alignment vertical="center"/>
    </xf>
    <xf numFmtId="0" fontId="0" fillId="6" borderId="61" xfId="0" applyBorder="1">
      <alignment vertical="center"/>
    </xf>
    <xf numFmtId="3" fontId="28" fillId="41" borderId="129" xfId="11" applyFont="1" applyBorder="1" applyProtection="1">
      <alignment horizontal="right" vertical="center"/>
      <protection locked="0"/>
    </xf>
    <xf numFmtId="0" fontId="22" fillId="45" borderId="0" xfId="0" applyFont="1" applyFill="1" applyBorder="1" applyProtection="1">
      <alignment vertical="center"/>
    </xf>
    <xf numFmtId="0" fontId="22" fillId="6" borderId="90" xfId="0" applyFont="1" applyFill="1" applyBorder="1" applyAlignment="1" applyProtection="1">
      <alignment horizontal="left" vertical="center" indent="2"/>
    </xf>
    <xf numFmtId="0" fontId="22" fillId="6" borderId="132" xfId="0" applyFont="1" applyFill="1" applyBorder="1" applyAlignment="1" applyProtection="1">
      <alignment horizontal="left" vertical="center" indent="2"/>
    </xf>
    <xf numFmtId="0" fontId="22" fillId="45" borderId="0" xfId="0" applyFont="1" applyFill="1" applyBorder="1" applyAlignment="1" applyProtection="1">
      <alignment horizontal="left" vertical="center" indent="2"/>
    </xf>
    <xf numFmtId="0" fontId="22" fillId="46" borderId="0" xfId="0" applyFont="1" applyFill="1" applyBorder="1" applyProtection="1">
      <alignment vertical="center"/>
    </xf>
    <xf numFmtId="0" fontId="29" fillId="6" borderId="90" xfId="116" applyFill="1" applyBorder="1" applyAlignment="1" applyProtection="1">
      <alignment horizontal="left"/>
    </xf>
    <xf numFmtId="0" fontId="0" fillId="45" borderId="0" xfId="0" applyFont="1" applyFill="1" applyBorder="1" applyProtection="1">
      <alignment vertical="center"/>
    </xf>
    <xf numFmtId="0" fontId="22" fillId="6" borderId="90" xfId="0" applyFont="1" applyFill="1" applyBorder="1" applyAlignment="1" applyProtection="1">
      <alignment horizontal="left" vertical="center" indent="3"/>
    </xf>
    <xf numFmtId="0" fontId="22" fillId="6" borderId="132" xfId="0" applyFont="1" applyFill="1" applyBorder="1" applyAlignment="1" applyProtection="1">
      <alignment horizontal="left" vertical="center" indent="3"/>
    </xf>
    <xf numFmtId="0" fontId="0" fillId="47" borderId="0" xfId="0" applyFont="1" applyFill="1" applyBorder="1" applyProtection="1">
      <alignment vertical="center"/>
    </xf>
    <xf numFmtId="0" fontId="22" fillId="2" borderId="158" xfId="0" applyFont="1" applyFill="1" applyBorder="1" applyAlignment="1" applyProtection="1">
      <alignment vertical="center" wrapText="1"/>
    </xf>
    <xf numFmtId="3" fontId="28" fillId="14" borderId="129" xfId="20" applyFont="1" applyBorder="1">
      <alignment horizontal="right" vertical="center"/>
      <protection locked="0"/>
    </xf>
    <xf numFmtId="0" fontId="36" fillId="6" borderId="132" xfId="0" applyFont="1" applyFill="1" applyBorder="1" applyProtection="1">
      <alignment vertical="center"/>
    </xf>
    <xf numFmtId="0" fontId="22" fillId="13" borderId="141" xfId="3" applyFont="1" applyBorder="1" applyProtection="1">
      <alignment horizontal="center" vertical="center"/>
    </xf>
    <xf numFmtId="0" fontId="22" fillId="13" borderId="142" xfId="3" applyFont="1" applyBorder="1" applyProtection="1">
      <alignment horizontal="center" vertical="center"/>
    </xf>
    <xf numFmtId="0" fontId="29" fillId="6" borderId="168" xfId="116" applyFill="1" applyBorder="1" applyAlignment="1" applyProtection="1">
      <alignment vertical="center"/>
    </xf>
    <xf numFmtId="0" fontId="22" fillId="2" borderId="166" xfId="0" applyFont="1" applyFill="1" applyBorder="1" applyProtection="1">
      <alignment vertical="center"/>
    </xf>
    <xf numFmtId="0" fontId="24" fillId="6" borderId="0" xfId="0" applyFont="1" applyFill="1" applyBorder="1" applyAlignment="1" applyProtection="1">
      <alignment horizontal="center" vertical="center"/>
    </xf>
    <xf numFmtId="0" fontId="40" fillId="6" borderId="0" xfId="0" applyFont="1" applyFill="1" applyBorder="1" applyAlignment="1">
      <alignment horizontal="left" indent="2"/>
    </xf>
    <xf numFmtId="0" fontId="0" fillId="6" borderId="97" xfId="0" applyFont="1" applyFill="1" applyBorder="1">
      <alignment vertical="center"/>
    </xf>
    <xf numFmtId="0" fontId="0" fillId="6" borderId="97" xfId="0" applyFont="1" applyBorder="1">
      <alignment vertical="center"/>
    </xf>
    <xf numFmtId="3" fontId="0" fillId="41" borderId="39" xfId="11" applyFont="1" applyBorder="1">
      <alignment horizontal="right" vertical="center"/>
      <protection locked="0"/>
    </xf>
    <xf numFmtId="0" fontId="61" fillId="6" borderId="97" xfId="0" applyFont="1" applyFill="1" applyBorder="1" applyAlignment="1">
      <alignment vertical="top" wrapText="1"/>
    </xf>
    <xf numFmtId="0" fontId="0" fillId="6" borderId="97" xfId="0" applyFont="1" applyFill="1" applyBorder="1" applyAlignment="1"/>
    <xf numFmtId="0" fontId="25" fillId="0" borderId="97" xfId="0" applyFont="1" applyFill="1" applyBorder="1" applyAlignment="1">
      <alignment horizontal="left" indent="2"/>
    </xf>
    <xf numFmtId="0" fontId="24" fillId="6" borderId="156" xfId="0" applyFont="1" applyFill="1" applyBorder="1" applyAlignment="1" applyProtection="1">
      <alignment horizontal="center" vertical="center" wrapText="1"/>
    </xf>
    <xf numFmtId="0" fontId="25" fillId="6" borderId="0" xfId="0" applyFont="1" applyFill="1" applyBorder="1" applyAlignment="1" applyProtection="1">
      <alignment horizontal="left" vertical="center" wrapText="1"/>
    </xf>
    <xf numFmtId="0" fontId="22" fillId="6" borderId="28" xfId="0" applyFont="1" applyFill="1" applyBorder="1" applyAlignment="1" applyProtection="1">
      <alignment horizontal="left" vertical="center"/>
    </xf>
    <xf numFmtId="0" fontId="22" fillId="6" borderId="97" xfId="0" applyFont="1" applyFill="1" applyBorder="1">
      <alignment vertical="center"/>
    </xf>
    <xf numFmtId="0" fontId="20" fillId="6" borderId="186" xfId="4" applyFill="1" applyBorder="1" applyAlignment="1" applyProtection="1">
      <alignment vertical="center"/>
    </xf>
    <xf numFmtId="0" fontId="0" fillId="6" borderId="184" xfId="0" applyFill="1" applyBorder="1" applyAlignment="1">
      <alignment vertical="center"/>
    </xf>
    <xf numFmtId="0" fontId="24" fillId="6" borderId="184" xfId="0" applyFont="1" applyFill="1" applyBorder="1">
      <alignment vertical="center"/>
    </xf>
    <xf numFmtId="0" fontId="25" fillId="6" borderId="183" xfId="0" applyFont="1" applyFill="1" applyBorder="1" applyAlignment="1" applyProtection="1">
      <alignment vertical="center"/>
    </xf>
    <xf numFmtId="0" fontId="0" fillId="6" borderId="183" xfId="0" applyFont="1" applyFill="1" applyBorder="1" applyAlignment="1">
      <alignment vertical="center"/>
    </xf>
    <xf numFmtId="0" fontId="24" fillId="6" borderId="185" xfId="0" applyFont="1" applyFill="1" applyBorder="1" applyAlignment="1" applyProtection="1">
      <alignment horizontal="center" vertical="center" wrapText="1"/>
    </xf>
    <xf numFmtId="0" fontId="24" fillId="6" borderId="188" xfId="0" applyFont="1" applyFill="1" applyBorder="1" applyAlignment="1" applyProtection="1">
      <alignment horizontal="center" vertical="center" wrapText="1"/>
    </xf>
    <xf numFmtId="0" fontId="38" fillId="6" borderId="184" xfId="0" applyFont="1" applyBorder="1" applyAlignment="1"/>
    <xf numFmtId="3" fontId="40" fillId="6" borderId="185" xfId="30" applyFont="1" applyBorder="1">
      <alignment horizontal="right" vertical="center"/>
    </xf>
    <xf numFmtId="3" fontId="40" fillId="6" borderId="188" xfId="30" applyFont="1" applyBorder="1">
      <alignment horizontal="right" vertical="center"/>
    </xf>
    <xf numFmtId="0" fontId="29" fillId="6" borderId="183" xfId="0" applyFont="1" applyFill="1" applyBorder="1" applyAlignment="1" applyProtection="1">
      <alignment horizontal="left" vertical="center"/>
    </xf>
    <xf numFmtId="0" fontId="57" fillId="6" borderId="132" xfId="0" applyFont="1" applyBorder="1">
      <alignment vertical="center"/>
    </xf>
    <xf numFmtId="0" fontId="57" fillId="6" borderId="184" xfId="0" applyFont="1" applyFill="1" applyBorder="1" applyAlignment="1">
      <alignment vertical="center"/>
    </xf>
    <xf numFmtId="0" fontId="58" fillId="6" borderId="184" xfId="0" applyFont="1" applyBorder="1" applyAlignment="1">
      <alignment horizontal="center" vertical="center" wrapText="1"/>
    </xf>
    <xf numFmtId="0" fontId="58" fillId="6" borderId="188" xfId="0" applyFont="1" applyBorder="1" applyAlignment="1">
      <alignment horizontal="center" vertical="center" wrapText="1"/>
    </xf>
    <xf numFmtId="3" fontId="57" fillId="14" borderId="157" xfId="20" applyFont="1" applyBorder="1">
      <alignment horizontal="right" vertical="center"/>
      <protection locked="0"/>
    </xf>
    <xf numFmtId="0" fontId="40" fillId="6" borderId="184" xfId="0" applyFont="1" applyFill="1" applyBorder="1" applyAlignment="1" applyProtection="1">
      <alignment horizontal="left" vertical="center"/>
    </xf>
    <xf numFmtId="3" fontId="40" fillId="41" borderId="184" xfId="11" applyFont="1" applyBorder="1">
      <alignment horizontal="right" vertical="center"/>
      <protection locked="0"/>
    </xf>
    <xf numFmtId="3" fontId="57" fillId="14" borderId="188" xfId="20" applyFont="1" applyBorder="1">
      <alignment horizontal="right" vertical="center"/>
      <protection locked="0"/>
    </xf>
    <xf numFmtId="0" fontId="57" fillId="6" borderId="183" xfId="0" applyFont="1" applyFill="1" applyBorder="1" applyAlignment="1">
      <alignment vertical="center"/>
    </xf>
    <xf numFmtId="0" fontId="57" fillId="6" borderId="97" xfId="0" applyFont="1" applyFill="1" applyBorder="1" applyAlignment="1">
      <alignment vertical="center"/>
    </xf>
    <xf numFmtId="0" fontId="58" fillId="6" borderId="184" xfId="0" applyFont="1" applyFill="1" applyBorder="1" applyAlignment="1">
      <alignment vertical="center"/>
    </xf>
    <xf numFmtId="0" fontId="47" fillId="50" borderId="188" xfId="0" applyFont="1" applyFill="1" applyBorder="1" applyAlignment="1">
      <alignment horizontal="center" vertical="center" wrapText="1"/>
    </xf>
    <xf numFmtId="0" fontId="40" fillId="43" borderId="184" xfId="9" applyFont="1" applyBorder="1">
      <alignment horizontal="left" vertical="center"/>
    </xf>
    <xf numFmtId="3" fontId="22" fillId="43" borderId="188" xfId="6" applyFont="1" applyBorder="1">
      <alignment horizontal="right" vertical="center"/>
    </xf>
    <xf numFmtId="0" fontId="0" fillId="6" borderId="177" xfId="0" applyFill="1" applyBorder="1">
      <alignment vertical="center"/>
    </xf>
    <xf numFmtId="0" fontId="22" fillId="13" borderId="33" xfId="0" applyFont="1" applyFill="1" applyBorder="1" applyAlignment="1">
      <alignment vertical="center"/>
    </xf>
    <xf numFmtId="0" fontId="24" fillId="6" borderId="184" xfId="0" applyFont="1" applyFill="1" applyBorder="1" applyAlignment="1" applyProtection="1">
      <alignment horizontal="center" wrapText="1"/>
    </xf>
    <xf numFmtId="0" fontId="24" fillId="6" borderId="188" xfId="0" applyFont="1" applyFill="1" applyBorder="1" applyAlignment="1" applyProtection="1">
      <alignment horizontal="center" wrapText="1"/>
    </xf>
    <xf numFmtId="0" fontId="22" fillId="41" borderId="31" xfId="18" applyFont="1" applyBorder="1" applyAlignment="1" applyProtection="1">
      <alignment horizontal="center" vertical="center" wrapText="1"/>
      <protection locked="0"/>
    </xf>
    <xf numFmtId="0" fontId="0" fillId="41" borderId="28" xfId="18" applyFont="1" applyBorder="1" applyAlignment="1" applyProtection="1">
      <alignment horizontal="center" vertical="center" wrapText="1"/>
      <protection locked="0"/>
    </xf>
    <xf numFmtId="0" fontId="0" fillId="6" borderId="184" xfId="0" applyFont="1" applyFill="1" applyBorder="1">
      <alignment vertical="center"/>
    </xf>
    <xf numFmtId="0" fontId="0" fillId="6" borderId="183" xfId="0" applyFont="1" applyBorder="1">
      <alignment vertical="center"/>
    </xf>
    <xf numFmtId="0" fontId="0" fillId="6" borderId="25" xfId="0" applyFont="1" applyFill="1" applyBorder="1" applyAlignment="1">
      <alignment horizontal="left" indent="1"/>
    </xf>
    <xf numFmtId="0" fontId="25" fillId="6" borderId="26" xfId="0" applyFont="1" applyFill="1" applyBorder="1" applyAlignment="1">
      <alignment horizontal="left" indent="1"/>
    </xf>
    <xf numFmtId="0" fontId="0" fillId="6" borderId="161" xfId="0" applyFont="1" applyFill="1" applyBorder="1" applyAlignment="1">
      <alignment horizontal="left" vertical="center" wrapText="1"/>
    </xf>
    <xf numFmtId="0" fontId="0" fillId="6" borderId="20" xfId="0" applyFont="1" applyFill="1" applyBorder="1" applyAlignment="1">
      <alignment horizontal="left" vertical="center" wrapText="1"/>
    </xf>
    <xf numFmtId="0" fontId="0" fillId="6" borderId="21" xfId="0" applyFont="1" applyFill="1" applyBorder="1" applyAlignment="1">
      <alignment horizontal="left" vertical="center" wrapText="1"/>
    </xf>
    <xf numFmtId="3" fontId="22" fillId="13" borderId="39" xfId="3" applyNumberFormat="1" applyFont="1" applyBorder="1" applyProtection="1">
      <alignment horizontal="center" vertical="center"/>
      <protection locked="0"/>
    </xf>
    <xf numFmtId="3" fontId="22" fillId="6" borderId="158" xfId="3" applyNumberFormat="1" applyFont="1" applyFill="1" applyBorder="1">
      <alignment horizontal="center" vertical="center"/>
    </xf>
    <xf numFmtId="0" fontId="0" fillId="6" borderId="183" xfId="0" applyFont="1" applyFill="1" applyBorder="1" applyAlignment="1" applyProtection="1">
      <alignment horizontal="left" vertical="center"/>
    </xf>
    <xf numFmtId="3" fontId="22" fillId="41" borderId="159" xfId="11" applyFont="1" applyBorder="1">
      <alignment horizontal="right" vertical="center"/>
      <protection locked="0"/>
    </xf>
    <xf numFmtId="3" fontId="22" fillId="6" borderId="157" xfId="1" applyFont="1" applyFill="1" applyBorder="1" applyAlignment="1" applyProtection="1">
      <alignment horizontal="center" vertical="center"/>
    </xf>
    <xf numFmtId="0" fontId="0" fillId="6" borderId="184" xfId="0" applyFont="1" applyFill="1" applyBorder="1" applyAlignment="1" applyProtection="1">
      <alignment horizontal="left" vertical="center"/>
    </xf>
    <xf numFmtId="0" fontId="22" fillId="41" borderId="188" xfId="18" applyFont="1" applyBorder="1">
      <alignment horizontal="center" vertical="center" wrapText="1"/>
      <protection locked="0"/>
    </xf>
    <xf numFmtId="0" fontId="24" fillId="6" borderId="156" xfId="0" applyFont="1" applyBorder="1" applyAlignment="1">
      <alignment horizontal="center" vertical="center" wrapText="1"/>
    </xf>
    <xf numFmtId="0" fontId="24" fillId="6" borderId="153" xfId="0" applyFont="1" applyBorder="1" applyAlignment="1">
      <alignment horizontal="center" vertical="center" wrapText="1"/>
    </xf>
    <xf numFmtId="0" fontId="24" fillId="6" borderId="154" xfId="0" applyFont="1" applyBorder="1" applyAlignment="1">
      <alignment horizontal="center" vertical="center" wrapText="1"/>
    </xf>
    <xf numFmtId="0" fontId="24" fillId="6" borderId="0" xfId="0" applyFont="1" applyFill="1" applyBorder="1" applyAlignment="1">
      <alignment horizontal="center" vertical="center" wrapText="1"/>
    </xf>
    <xf numFmtId="0" fontId="0" fillId="6" borderId="27" xfId="0" applyFont="1" applyFill="1" applyBorder="1" applyAlignment="1" applyProtection="1">
      <alignment horizontal="left" vertical="center" wrapText="1"/>
    </xf>
    <xf numFmtId="0" fontId="24" fillId="6" borderId="154" xfId="5" applyFont="1" applyBorder="1" applyAlignment="1">
      <alignment horizontal="center" wrapText="1"/>
    </xf>
    <xf numFmtId="0" fontId="24" fillId="6" borderId="155" xfId="5" applyFont="1" applyBorder="1" applyAlignment="1">
      <alignment horizontal="center" wrapText="1"/>
    </xf>
    <xf numFmtId="0" fontId="24" fillId="6" borderId="160" xfId="0" applyFont="1" applyBorder="1" applyAlignment="1">
      <alignment horizontal="center" vertical="center" wrapText="1"/>
    </xf>
    <xf numFmtId="0" fontId="24" fillId="6" borderId="167" xfId="0" applyFont="1" applyBorder="1" applyAlignment="1">
      <alignment horizontal="center" vertical="center" wrapText="1"/>
    </xf>
    <xf numFmtId="0" fontId="24" fillId="6" borderId="141" xfId="0" applyFont="1" applyBorder="1" applyAlignment="1">
      <alignment horizontal="center" vertical="center" wrapText="1"/>
    </xf>
    <xf numFmtId="0" fontId="24" fillId="6" borderId="101" xfId="0" applyFont="1" applyBorder="1" applyAlignment="1">
      <alignment horizontal="center" vertical="center" wrapText="1"/>
    </xf>
    <xf numFmtId="0" fontId="24" fillId="6" borderId="188" xfId="0" applyFont="1" applyBorder="1" applyAlignment="1">
      <alignment horizontal="center" vertical="center" wrapText="1"/>
    </xf>
    <xf numFmtId="0" fontId="24" fillId="6" borderId="155" xfId="0" applyFont="1" applyFill="1" applyBorder="1" applyAlignment="1" applyProtection="1">
      <alignment horizontal="center" vertical="center" wrapText="1"/>
    </xf>
    <xf numFmtId="0" fontId="24" fillId="6" borderId="153" xfId="0" applyFont="1" applyBorder="1" applyAlignment="1">
      <alignment horizontal="center" wrapText="1"/>
    </xf>
    <xf numFmtId="0" fontId="24" fillId="6" borderId="154" xfId="0" applyFont="1" applyBorder="1" applyAlignment="1">
      <alignment horizontal="center" wrapText="1"/>
    </xf>
    <xf numFmtId="0" fontId="24" fillId="6" borderId="156" xfId="5" applyFont="1" applyBorder="1" applyAlignment="1">
      <alignment horizontal="center" wrapText="1"/>
    </xf>
    <xf numFmtId="0" fontId="24" fillId="6" borderId="0" xfId="0" applyFont="1" applyFill="1" applyBorder="1" applyAlignment="1" applyProtection="1">
      <alignment horizontal="center" vertical="center" wrapText="1"/>
    </xf>
    <xf numFmtId="0" fontId="0" fillId="6" borderId="183" xfId="0" applyBorder="1">
      <alignment vertical="center"/>
    </xf>
    <xf numFmtId="0" fontId="0" fillId="6" borderId="97" xfId="0" applyBorder="1">
      <alignment vertical="center"/>
    </xf>
    <xf numFmtId="0" fontId="20" fillId="6" borderId="186" xfId="0" applyFont="1" applyFill="1" applyBorder="1" applyAlignment="1" applyProtection="1"/>
    <xf numFmtId="0" fontId="20" fillId="6" borderId="184" xfId="0" applyFont="1" applyFill="1" applyBorder="1" applyAlignment="1"/>
    <xf numFmtId="0" fontId="26" fillId="0" borderId="185" xfId="0" applyFont="1" applyFill="1" applyBorder="1" applyAlignment="1">
      <alignment horizontal="center" vertical="center"/>
    </xf>
    <xf numFmtId="0" fontId="26" fillId="0" borderId="188" xfId="0" applyFont="1" applyFill="1" applyBorder="1" applyAlignment="1">
      <alignment horizontal="center" vertical="center"/>
    </xf>
    <xf numFmtId="0" fontId="24" fillId="6" borderId="185" xfId="0" applyFont="1" applyBorder="1" applyAlignment="1">
      <alignment horizontal="center" vertical="center" wrapText="1"/>
    </xf>
    <xf numFmtId="0" fontId="25" fillId="0" borderId="185" xfId="83" applyFont="1" applyFill="1" applyBorder="1" applyAlignment="1">
      <alignment horizontal="center" vertical="center" wrapText="1"/>
    </xf>
    <xf numFmtId="0" fontId="25" fillId="0" borderId="188" xfId="83" applyFont="1" applyFill="1" applyBorder="1" applyAlignment="1">
      <alignment horizontal="center" vertical="center" wrapText="1"/>
    </xf>
    <xf numFmtId="0" fontId="0" fillId="6" borderId="183" xfId="0" applyFont="1" applyFill="1" applyBorder="1">
      <alignment vertical="center"/>
    </xf>
    <xf numFmtId="0" fontId="25" fillId="6" borderId="184" xfId="0" applyFont="1" applyFill="1" applyBorder="1" applyAlignment="1">
      <alignment horizontal="left" indent="1"/>
    </xf>
    <xf numFmtId="0" fontId="0" fillId="6" borderId="97" xfId="0" applyFont="1" applyFill="1" applyBorder="1" applyAlignment="1">
      <alignment vertical="center"/>
    </xf>
    <xf numFmtId="0" fontId="24" fillId="6" borderId="156" xfId="0" applyFont="1" applyFill="1" applyBorder="1" applyAlignment="1" applyProtection="1">
      <alignment vertical="center" wrapText="1"/>
    </xf>
    <xf numFmtId="0" fontId="55" fillId="56" borderId="183" xfId="0" applyFont="1" applyFill="1" applyBorder="1">
      <alignment vertical="center"/>
    </xf>
    <xf numFmtId="170" fontId="0" fillId="56" borderId="183" xfId="143" applyFont="1" applyFill="1" applyBorder="1">
      <alignment vertical="center"/>
    </xf>
    <xf numFmtId="0" fontId="0" fillId="56" borderId="183" xfId="0" applyFont="1" applyFill="1" applyBorder="1">
      <alignment vertical="center"/>
    </xf>
    <xf numFmtId="0" fontId="24" fillId="56" borderId="97" xfId="0" applyFont="1" applyFill="1" applyBorder="1" applyAlignment="1" applyProtection="1">
      <alignment horizontal="left" vertical="center"/>
    </xf>
    <xf numFmtId="170" fontId="24" fillId="56" borderId="97" xfId="143" applyFont="1" applyFill="1" applyBorder="1">
      <alignment vertical="center"/>
    </xf>
    <xf numFmtId="0" fontId="24" fillId="56" borderId="97" xfId="0" applyFont="1" applyFill="1" applyBorder="1">
      <alignment vertical="center"/>
    </xf>
    <xf numFmtId="0" fontId="0" fillId="56" borderId="97" xfId="0" applyFont="1" applyFill="1" applyBorder="1">
      <alignment vertical="center"/>
    </xf>
    <xf numFmtId="0" fontId="0" fillId="56" borderId="159" xfId="0" applyFont="1" applyFill="1" applyBorder="1" applyAlignment="1" applyProtection="1">
      <alignment horizontal="left" vertical="center"/>
    </xf>
    <xf numFmtId="0" fontId="0" fillId="56" borderId="161" xfId="55" applyFont="1" applyFill="1" applyBorder="1">
      <alignment horizontal="center" vertical="center" wrapText="1"/>
    </xf>
    <xf numFmtId="0" fontId="24" fillId="56" borderId="157" xfId="0" applyFont="1" applyFill="1" applyBorder="1">
      <alignment vertical="center"/>
    </xf>
    <xf numFmtId="0" fontId="0" fillId="56" borderId="25" xfId="0" applyFont="1" applyFill="1" applyBorder="1" applyAlignment="1" applyProtection="1">
      <alignment horizontal="left" vertical="center"/>
    </xf>
    <xf numFmtId="0" fontId="0" fillId="56" borderId="20" xfId="55" applyFont="1" applyFill="1" applyBorder="1">
      <alignment horizontal="center" vertical="center" wrapText="1"/>
    </xf>
    <xf numFmtId="0" fontId="24" fillId="56" borderId="33" xfId="0" applyFont="1" applyFill="1" applyBorder="1">
      <alignment vertical="center"/>
    </xf>
    <xf numFmtId="0" fontId="0" fillId="56" borderId="26" xfId="0" applyFont="1" applyFill="1" applyBorder="1" applyAlignment="1" applyProtection="1">
      <alignment horizontal="left" vertical="center"/>
    </xf>
    <xf numFmtId="0" fontId="0" fillId="56" borderId="21" xfId="55" applyFont="1" applyFill="1" applyBorder="1">
      <alignment horizontal="center" vertical="center" wrapText="1"/>
    </xf>
    <xf numFmtId="0" fontId="24" fillId="56" borderId="31" xfId="0" applyFont="1" applyFill="1" applyBorder="1">
      <alignment vertical="center"/>
    </xf>
    <xf numFmtId="0" fontId="24" fillId="56" borderId="158" xfId="0" applyFont="1" applyFill="1" applyBorder="1">
      <alignment vertical="center"/>
    </xf>
    <xf numFmtId="0" fontId="24" fillId="56" borderId="27" xfId="0" applyFont="1" applyFill="1" applyBorder="1">
      <alignment vertical="center"/>
    </xf>
    <xf numFmtId="0" fontId="24" fillId="56" borderId="28" xfId="0" applyFont="1" applyFill="1" applyBorder="1">
      <alignment vertical="center"/>
    </xf>
    <xf numFmtId="0" fontId="22" fillId="41" borderId="36" xfId="18" applyFont="1" applyBorder="1" applyAlignment="1" applyProtection="1">
      <alignment horizontal="center" vertical="center" wrapText="1"/>
      <protection locked="0"/>
    </xf>
    <xf numFmtId="3" fontId="0" fillId="56" borderId="25" xfId="0" applyNumberFormat="1" applyFont="1" applyFill="1" applyBorder="1" applyAlignment="1" applyProtection="1">
      <alignment horizontal="center" vertical="center"/>
    </xf>
    <xf numFmtId="3" fontId="56" fillId="56" borderId="20" xfId="1" applyFont="1" applyFill="1" applyBorder="1" applyAlignment="1">
      <alignment horizontal="center" vertical="center"/>
    </xf>
    <xf numFmtId="3" fontId="56" fillId="56" borderId="33" xfId="1" applyFont="1" applyFill="1" applyBorder="1" applyAlignment="1">
      <alignment horizontal="center" vertical="center"/>
    </xf>
    <xf numFmtId="3" fontId="0" fillId="56" borderId="35" xfId="0" applyNumberFormat="1" applyFont="1" applyFill="1" applyBorder="1" applyAlignment="1" applyProtection="1">
      <alignment horizontal="center" vertical="center"/>
    </xf>
    <xf numFmtId="3" fontId="56" fillId="56" borderId="22" xfId="1" applyFont="1" applyFill="1" applyBorder="1" applyAlignment="1">
      <alignment horizontal="center" vertical="center"/>
    </xf>
    <xf numFmtId="3" fontId="56" fillId="56" borderId="34" xfId="1" applyFont="1" applyFill="1" applyBorder="1" applyAlignment="1">
      <alignment horizontal="center" vertical="center"/>
    </xf>
    <xf numFmtId="0" fontId="24" fillId="56" borderId="9" xfId="0" applyFont="1" applyFill="1" applyBorder="1">
      <alignment vertical="center"/>
    </xf>
    <xf numFmtId="0" fontId="24" fillId="56" borderId="104" xfId="0" applyFont="1" applyFill="1" applyBorder="1">
      <alignment vertical="center"/>
    </xf>
    <xf numFmtId="173" fontId="24" fillId="56" borderId="108" xfId="35" applyFont="1" applyFill="1" applyBorder="1">
      <alignment horizontal="center" vertical="center" wrapText="1"/>
    </xf>
    <xf numFmtId="173" fontId="24" fillId="56" borderId="19" xfId="35" applyFont="1" applyFill="1" applyBorder="1">
      <alignment horizontal="center" vertical="center" wrapText="1"/>
    </xf>
    <xf numFmtId="173" fontId="24" fillId="56" borderId="29" xfId="35" applyFont="1" applyFill="1" applyBorder="1">
      <alignment horizontal="center" vertical="center" wrapText="1"/>
    </xf>
    <xf numFmtId="0" fontId="24" fillId="13" borderId="161" xfId="3" applyFont="1" applyBorder="1">
      <alignment horizontal="center" vertical="center"/>
    </xf>
    <xf numFmtId="0" fontId="24" fillId="13" borderId="20" xfId="3" applyFont="1" applyBorder="1">
      <alignment horizontal="center" vertical="center"/>
    </xf>
    <xf numFmtId="0" fontId="24" fillId="13" borderId="22" xfId="3" applyFont="1" applyBorder="1">
      <alignment horizontal="center" vertical="center"/>
    </xf>
    <xf numFmtId="170" fontId="0" fillId="57" borderId="0" xfId="143" applyFont="1" applyFill="1" applyBorder="1">
      <alignment vertical="center"/>
    </xf>
    <xf numFmtId="0" fontId="38" fillId="57" borderId="0" xfId="0" applyFont="1" applyFill="1" applyBorder="1">
      <alignment vertical="center"/>
    </xf>
    <xf numFmtId="0" fontId="0" fillId="57" borderId="0" xfId="0" applyFont="1" applyFill="1" applyBorder="1" applyAlignment="1" applyProtection="1">
      <alignment horizontal="left" vertical="center"/>
    </xf>
    <xf numFmtId="0" fontId="0" fillId="57" borderId="97" xfId="0" applyFont="1" applyFill="1" applyBorder="1" applyAlignment="1" applyProtection="1">
      <alignment horizontal="left" vertical="center"/>
    </xf>
    <xf numFmtId="170" fontId="0" fillId="57" borderId="97" xfId="143" applyFont="1" applyFill="1" applyBorder="1">
      <alignment vertical="center"/>
    </xf>
    <xf numFmtId="0" fontId="38" fillId="57" borderId="97" xfId="0" applyFont="1" applyFill="1" applyBorder="1">
      <alignment vertical="center"/>
    </xf>
    <xf numFmtId="0" fontId="0" fillId="57" borderId="183" xfId="0" applyFont="1" applyFill="1" applyBorder="1">
      <alignment vertical="center"/>
    </xf>
    <xf numFmtId="0" fontId="0" fillId="6" borderId="105" xfId="0" applyFont="1" applyFill="1" applyBorder="1">
      <alignment vertical="center"/>
    </xf>
    <xf numFmtId="9" fontId="0" fillId="6" borderId="126" xfId="0" applyNumberFormat="1" applyFont="1" applyFill="1" applyBorder="1">
      <alignment vertical="center"/>
    </xf>
    <xf numFmtId="0" fontId="0" fillId="43" borderId="27" xfId="9" applyFont="1" applyBorder="1">
      <alignment horizontal="left" vertical="center"/>
    </xf>
    <xf numFmtId="0" fontId="67" fillId="55" borderId="157" xfId="145" applyFont="1" applyBorder="1">
      <alignment horizontal="center" vertical="center"/>
    </xf>
    <xf numFmtId="0" fontId="67" fillId="55" borderId="26" xfId="145" applyFont="1" applyBorder="1">
      <alignment horizontal="center" vertical="center"/>
    </xf>
    <xf numFmtId="0" fontId="67" fillId="55" borderId="31" xfId="145" applyFont="1" applyBorder="1">
      <alignment horizontal="center" vertical="center"/>
    </xf>
    <xf numFmtId="9" fontId="0" fillId="2" borderId="0" xfId="0" applyNumberFormat="1" applyFont="1" applyFill="1" applyBorder="1">
      <alignment vertical="center"/>
    </xf>
    <xf numFmtId="0" fontId="0" fillId="2" borderId="159" xfId="0" applyFont="1" applyFill="1" applyBorder="1">
      <alignment vertical="center"/>
    </xf>
    <xf numFmtId="0" fontId="0" fillId="2" borderId="161" xfId="0" applyFont="1" applyFill="1" applyBorder="1">
      <alignment vertical="center"/>
    </xf>
    <xf numFmtId="0" fontId="0" fillId="2" borderId="157" xfId="0" applyFont="1" applyFill="1" applyBorder="1">
      <alignment vertical="center"/>
    </xf>
    <xf numFmtId="3" fontId="0" fillId="13" borderId="44" xfId="3" applyNumberFormat="1" applyFont="1" applyBorder="1" applyAlignment="1" applyProtection="1">
      <alignment horizontal="center" vertical="center"/>
    </xf>
    <xf numFmtId="3" fontId="0" fillId="13" borderId="22" xfId="3" applyNumberFormat="1" applyFont="1" applyBorder="1" applyAlignment="1" applyProtection="1">
      <alignment horizontal="center" vertical="center"/>
    </xf>
    <xf numFmtId="3" fontId="0" fillId="13" borderId="34" xfId="3" applyNumberFormat="1" applyFont="1" applyBorder="1" applyAlignment="1" applyProtection="1">
      <alignment horizontal="center" vertical="center"/>
    </xf>
    <xf numFmtId="3" fontId="0" fillId="13" borderId="25"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xf>
    <xf numFmtId="3" fontId="0" fillId="13" borderId="27" xfId="3" applyNumberFormat="1" applyFont="1" applyBorder="1" applyAlignment="1" applyProtection="1">
      <alignment horizontal="center" vertical="center"/>
    </xf>
    <xf numFmtId="3" fontId="0" fillId="13" borderId="33"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protection locked="0"/>
    </xf>
    <xf numFmtId="3" fontId="0" fillId="13" borderId="33" xfId="3" applyNumberFormat="1" applyFont="1" applyBorder="1" applyAlignment="1" applyProtection="1">
      <alignment horizontal="center" vertical="center"/>
      <protection locked="0"/>
    </xf>
    <xf numFmtId="3" fontId="0" fillId="13" borderId="36" xfId="3" applyNumberFormat="1" applyFont="1" applyBorder="1" applyAlignment="1" applyProtection="1">
      <alignment horizontal="center" vertical="center"/>
    </xf>
    <xf numFmtId="3" fontId="0" fillId="13" borderId="37" xfId="3" applyNumberFormat="1" applyFont="1" applyBorder="1" applyAlignment="1" applyProtection="1">
      <alignment horizontal="center" vertical="center"/>
    </xf>
    <xf numFmtId="3" fontId="0" fillId="13" borderId="39" xfId="3" applyNumberFormat="1" applyFont="1" applyBorder="1" applyAlignment="1" applyProtection="1">
      <alignment horizontal="center" vertical="center"/>
    </xf>
    <xf numFmtId="3" fontId="0" fillId="13" borderId="38" xfId="3" applyNumberFormat="1" applyFont="1" applyBorder="1" applyAlignment="1" applyProtection="1">
      <alignment horizontal="center" vertical="center"/>
    </xf>
    <xf numFmtId="3" fontId="0" fillId="13" borderId="26" xfId="3" applyNumberFormat="1" applyFont="1" applyBorder="1" applyAlignment="1" applyProtection="1">
      <alignment horizontal="center" vertical="center"/>
    </xf>
    <xf numFmtId="3" fontId="0" fillId="13" borderId="21" xfId="3" applyNumberFormat="1" applyFont="1" applyBorder="1" applyAlignment="1" applyProtection="1">
      <alignment horizontal="center" vertical="center"/>
    </xf>
    <xf numFmtId="0" fontId="0" fillId="6" borderId="105" xfId="0" applyFont="1" applyFill="1" applyBorder="1" applyAlignment="1" applyProtection="1">
      <alignment vertical="center"/>
    </xf>
    <xf numFmtId="0" fontId="0" fillId="6" borderId="90" xfId="0" applyFont="1" applyFill="1" applyBorder="1" applyAlignment="1" applyProtection="1">
      <alignment vertical="center"/>
    </xf>
    <xf numFmtId="0" fontId="0" fillId="6" borderId="164" xfId="0" applyFont="1" applyFill="1" applyBorder="1" applyAlignment="1" applyProtection="1">
      <alignment vertical="center"/>
    </xf>
    <xf numFmtId="0" fontId="0" fillId="6" borderId="126" xfId="0" applyFont="1" applyFill="1" applyBorder="1" applyAlignment="1" applyProtection="1">
      <alignment vertical="center"/>
    </xf>
    <xf numFmtId="3" fontId="0" fillId="13" borderId="154" xfId="3" applyNumberFormat="1" applyFont="1" applyBorder="1" applyAlignment="1" applyProtection="1">
      <alignment horizontal="center" vertical="center"/>
    </xf>
    <xf numFmtId="3" fontId="0" fillId="41" borderId="38" xfId="11" applyFont="1" applyBorder="1" applyAlignment="1" applyProtection="1">
      <alignment horizontal="right" vertical="center"/>
      <protection locked="0"/>
    </xf>
    <xf numFmtId="3" fontId="0" fillId="6" borderId="39" xfId="30" applyFont="1" applyFill="1" applyBorder="1" applyAlignment="1" applyProtection="1">
      <alignment horizontal="right" vertical="center"/>
    </xf>
    <xf numFmtId="3" fontId="0" fillId="41" borderId="25" xfId="11" applyFont="1" applyBorder="1" applyAlignment="1" applyProtection="1">
      <alignment horizontal="right" vertical="center"/>
      <protection locked="0"/>
    </xf>
    <xf numFmtId="3" fontId="0" fillId="41" borderId="28" xfId="11" applyFont="1" applyBorder="1" applyAlignment="1" applyProtection="1">
      <alignment horizontal="right" vertical="center"/>
      <protection locked="0"/>
    </xf>
    <xf numFmtId="3" fontId="0" fillId="13" borderId="28" xfId="3" applyNumberFormat="1" applyFont="1" applyBorder="1" applyAlignment="1" applyProtection="1">
      <alignment horizontal="center" vertical="center"/>
    </xf>
    <xf numFmtId="3" fontId="0" fillId="13" borderId="155" xfId="3" applyNumberFormat="1" applyFont="1" applyBorder="1" applyAlignment="1" applyProtection="1">
      <alignment horizontal="center" vertical="center"/>
    </xf>
    <xf numFmtId="3" fontId="0" fillId="43" borderId="159" xfId="6" applyFont="1" applyBorder="1">
      <alignment horizontal="right" vertical="center"/>
    </xf>
    <xf numFmtId="3" fontId="0" fillId="43" borderId="160" xfId="6" applyFont="1" applyBorder="1" applyAlignment="1">
      <alignment horizontal="right" vertical="center"/>
    </xf>
    <xf numFmtId="3" fontId="0" fillId="43" borderId="157" xfId="6" applyFont="1" applyBorder="1" applyAlignment="1">
      <alignment horizontal="right" vertical="center"/>
    </xf>
    <xf numFmtId="3" fontId="0" fillId="6" borderId="0" xfId="6" applyFont="1" applyFill="1" applyBorder="1" applyAlignment="1">
      <alignment horizontal="right" vertical="center"/>
    </xf>
    <xf numFmtId="3" fontId="0" fillId="43" borderId="158" xfId="6" applyFont="1" applyBorder="1">
      <alignment horizontal="right" vertical="center"/>
    </xf>
    <xf numFmtId="3" fontId="0" fillId="13" borderId="0" xfId="3" applyNumberFormat="1" applyFont="1" applyBorder="1">
      <alignment horizontal="center" vertical="center"/>
    </xf>
    <xf numFmtId="3" fontId="0" fillId="41" borderId="141" xfId="11" applyFont="1" applyBorder="1" applyAlignment="1" applyProtection="1">
      <alignment horizontal="right" vertical="center"/>
      <protection locked="0"/>
    </xf>
    <xf numFmtId="3" fontId="0" fillId="13" borderId="31" xfId="3" applyNumberFormat="1" applyFont="1" applyBorder="1" applyAlignment="1" applyProtection="1">
      <alignment horizontal="center" vertical="center"/>
    </xf>
    <xf numFmtId="3" fontId="0" fillId="43" borderId="28" xfId="6" applyFont="1" applyBorder="1">
      <alignment horizontal="right" vertical="center"/>
    </xf>
    <xf numFmtId="0" fontId="0" fillId="6" borderId="44" xfId="0" applyFont="1" applyFill="1" applyBorder="1" applyAlignment="1">
      <alignment horizontal="left" vertical="center"/>
    </xf>
    <xf numFmtId="10" fontId="0" fillId="43" borderId="44" xfId="7" applyFont="1" applyBorder="1">
      <alignment horizontal="right" vertical="center"/>
    </xf>
    <xf numFmtId="10" fontId="0" fillId="43" borderId="161" xfId="7" applyFont="1" applyBorder="1">
      <alignment horizontal="right" vertical="center"/>
    </xf>
    <xf numFmtId="10" fontId="0" fillId="6" borderId="0" xfId="7" applyFont="1" applyFill="1" applyBorder="1">
      <alignment horizontal="right" vertical="center"/>
    </xf>
    <xf numFmtId="10" fontId="0" fillId="43" borderId="34" xfId="7" applyFont="1" applyBorder="1">
      <alignment horizontal="right" vertical="center"/>
    </xf>
    <xf numFmtId="10" fontId="0" fillId="43" borderId="27" xfId="7" applyFont="1" applyBorder="1">
      <alignment horizontal="right" vertical="center"/>
    </xf>
    <xf numFmtId="10" fontId="0" fillId="43" borderId="20" xfId="7" applyFont="1" applyBorder="1">
      <alignment horizontal="right" vertical="center"/>
    </xf>
    <xf numFmtId="10" fontId="0" fillId="43" borderId="33" xfId="7" applyFont="1" applyBorder="1">
      <alignment horizontal="right" vertical="center"/>
    </xf>
    <xf numFmtId="10" fontId="0" fillId="43" borderId="28" xfId="7" applyFont="1" applyBorder="1">
      <alignment horizontal="right" vertical="center"/>
    </xf>
    <xf numFmtId="10" fontId="0" fillId="43" borderId="21" xfId="7" applyFont="1" applyBorder="1">
      <alignment horizontal="right" vertical="center"/>
    </xf>
    <xf numFmtId="10" fontId="0" fillId="43" borderId="31" xfId="7" applyFont="1" applyBorder="1">
      <alignment horizontal="right" vertical="center"/>
    </xf>
    <xf numFmtId="10" fontId="0" fillId="13" borderId="158" xfId="3" applyNumberFormat="1" applyFont="1" applyBorder="1">
      <alignment horizontal="center" vertical="center"/>
    </xf>
    <xf numFmtId="3" fontId="0" fillId="13" borderId="160" xfId="3" applyNumberFormat="1" applyFont="1" applyBorder="1">
      <alignment horizontal="center" vertical="center"/>
    </xf>
    <xf numFmtId="10" fontId="0" fillId="13" borderId="27" xfId="3" applyNumberFormat="1" applyFont="1" applyBorder="1">
      <alignment horizontal="center" vertical="center"/>
    </xf>
    <xf numFmtId="3" fontId="0" fillId="13" borderId="43" xfId="3" applyNumberFormat="1" applyFont="1" applyBorder="1">
      <alignment horizontal="center" vertical="center"/>
    </xf>
    <xf numFmtId="10" fontId="0" fillId="13" borderId="28" xfId="3" applyNumberFormat="1" applyFont="1" applyBorder="1">
      <alignment horizontal="center" vertical="center"/>
    </xf>
    <xf numFmtId="3" fontId="0" fillId="13" borderId="142" xfId="3" applyNumberFormat="1" applyFont="1" applyBorder="1">
      <alignment horizontal="center" vertical="center"/>
    </xf>
    <xf numFmtId="0" fontId="55" fillId="57" borderId="183" xfId="0" applyFont="1" applyFill="1" applyBorder="1">
      <alignment vertical="center"/>
    </xf>
    <xf numFmtId="0" fontId="24" fillId="57" borderId="97" xfId="0" applyFont="1" applyFill="1" applyBorder="1" applyAlignment="1" applyProtection="1">
      <alignment horizontal="left" vertical="center"/>
    </xf>
    <xf numFmtId="170" fontId="24" fillId="57" borderId="97" xfId="143" applyFont="1" applyFill="1" applyBorder="1">
      <alignment vertical="center"/>
    </xf>
    <xf numFmtId="0" fontId="24" fillId="57" borderId="97" xfId="0" applyFont="1" applyFill="1" applyBorder="1">
      <alignment vertical="center"/>
    </xf>
    <xf numFmtId="0" fontId="0" fillId="57" borderId="97" xfId="0" applyFont="1" applyFill="1" applyBorder="1">
      <alignment vertical="center"/>
    </xf>
    <xf numFmtId="0" fontId="24" fillId="56" borderId="183" xfId="0" applyFont="1" applyFill="1" applyBorder="1">
      <alignment vertical="center"/>
    </xf>
    <xf numFmtId="0" fontId="48" fillId="56" borderId="183" xfId="0" applyFont="1" applyFill="1" applyBorder="1" applyAlignment="1">
      <alignment horizontal="center" vertical="center"/>
    </xf>
    <xf numFmtId="0" fontId="22" fillId="56" borderId="183" xfId="0" applyFont="1" applyFill="1" applyBorder="1">
      <alignment vertical="center"/>
    </xf>
    <xf numFmtId="0" fontId="24" fillId="6" borderId="156" xfId="0" applyFont="1" applyBorder="1" applyAlignment="1">
      <alignment horizontal="center" vertical="center" wrapText="1"/>
    </xf>
    <xf numFmtId="0" fontId="24" fillId="6" borderId="156" xfId="0" applyFont="1" applyFill="1" applyBorder="1" applyAlignment="1" applyProtection="1">
      <alignment horizontal="center" vertical="center" wrapText="1"/>
    </xf>
    <xf numFmtId="0" fontId="24" fillId="6" borderId="185" xfId="0" applyFont="1" applyFill="1" applyBorder="1" applyAlignment="1" applyProtection="1">
      <alignment horizontal="center" vertical="center" wrapText="1"/>
    </xf>
    <xf numFmtId="0" fontId="24" fillId="6" borderId="27" xfId="0" applyFont="1" applyFill="1" applyBorder="1" applyAlignment="1" applyProtection="1">
      <alignment horizontal="left" vertical="center" wrapText="1"/>
    </xf>
    <xf numFmtId="0" fontId="0" fillId="6" borderId="33" xfId="0" applyFont="1" applyFill="1" applyBorder="1" applyAlignment="1">
      <alignment vertical="center"/>
    </xf>
    <xf numFmtId="0" fontId="23" fillId="6" borderId="183" xfId="0" applyFont="1" applyFill="1" applyBorder="1" applyAlignment="1">
      <alignment vertical="center"/>
    </xf>
    <xf numFmtId="0" fontId="22" fillId="6" borderId="183" xfId="0" applyFont="1" applyFill="1" applyBorder="1" applyAlignment="1">
      <alignment vertical="center"/>
    </xf>
    <xf numFmtId="3" fontId="0" fillId="43" borderId="33" xfId="6" applyFont="1" applyBorder="1">
      <alignment horizontal="right" vertical="center"/>
    </xf>
    <xf numFmtId="9" fontId="0" fillId="43" borderId="31" xfId="8" applyFont="1" applyBorder="1">
      <alignment horizontal="right" vertical="center"/>
    </xf>
    <xf numFmtId="0" fontId="24" fillId="6" borderId="184" xfId="5" applyFont="1" applyFill="1" applyBorder="1" applyAlignment="1">
      <alignment horizontal="center" vertical="center" wrapText="1"/>
    </xf>
    <xf numFmtId="0" fontId="0" fillId="6" borderId="183" xfId="0" applyFont="1" applyFill="1" applyBorder="1" applyAlignment="1">
      <alignment horizontal="center" vertical="center"/>
    </xf>
    <xf numFmtId="0" fontId="61" fillId="6" borderId="183" xfId="0" applyFont="1" applyFill="1" applyBorder="1" applyAlignment="1">
      <alignment vertical="top" wrapText="1"/>
    </xf>
    <xf numFmtId="0" fontId="25" fillId="0" borderId="184" xfId="0" applyFont="1" applyFill="1" applyBorder="1" applyAlignment="1">
      <alignment horizontal="left"/>
    </xf>
    <xf numFmtId="0" fontId="67" fillId="55" borderId="185" xfId="145" applyBorder="1">
      <alignment horizontal="center" vertical="center"/>
    </xf>
    <xf numFmtId="0" fontId="67" fillId="55" borderId="188" xfId="145" applyBorder="1">
      <alignment horizontal="center" vertical="center"/>
    </xf>
    <xf numFmtId="3" fontId="40" fillId="6" borderId="129" xfId="30" applyFont="1" applyBorder="1">
      <alignment horizontal="right" vertical="center"/>
    </xf>
    <xf numFmtId="0" fontId="24" fillId="6" borderId="183" xfId="0" applyFont="1" applyFill="1" applyBorder="1" applyAlignment="1" applyProtection="1">
      <alignment horizontal="center" vertical="center" wrapText="1"/>
    </xf>
    <xf numFmtId="0" fontId="38" fillId="6" borderId="183" xfId="0" applyFont="1" applyBorder="1" applyAlignment="1"/>
    <xf numFmtId="3" fontId="40" fillId="6" borderId="183" xfId="30" applyFont="1" applyBorder="1">
      <alignment horizontal="right" vertical="center"/>
    </xf>
    <xf numFmtId="0" fontId="0" fillId="56" borderId="101" xfId="0" applyFont="1" applyFill="1" applyBorder="1" applyAlignment="1" applyProtection="1">
      <alignment horizontal="left" vertical="center"/>
    </xf>
    <xf numFmtId="0" fontId="24" fillId="56" borderId="141" xfId="55" applyFont="1" applyFill="1" applyBorder="1">
      <alignment horizontal="center" vertical="center" wrapText="1"/>
    </xf>
    <xf numFmtId="0" fontId="24" fillId="56" borderId="142" xfId="0" applyFont="1" applyFill="1" applyBorder="1">
      <alignment vertical="center"/>
    </xf>
    <xf numFmtId="3" fontId="0" fillId="41" borderId="38" xfId="11" applyFont="1" applyBorder="1">
      <alignment horizontal="right" vertical="center"/>
      <protection locked="0"/>
    </xf>
    <xf numFmtId="3" fontId="40" fillId="6" borderId="156" xfId="30" applyFont="1" applyBorder="1">
      <alignment horizontal="right" vertical="center"/>
    </xf>
    <xf numFmtId="0" fontId="24" fillId="6" borderId="93" xfId="0" applyFont="1" applyFill="1" applyBorder="1" applyAlignment="1" applyProtection="1">
      <alignment horizontal="center" vertical="center"/>
    </xf>
    <xf numFmtId="0" fontId="24" fillId="6" borderId="184" xfId="0" applyFont="1" applyFill="1" applyBorder="1" applyAlignment="1">
      <alignment horizontal="center" vertical="center" wrapText="1"/>
    </xf>
    <xf numFmtId="0" fontId="0" fillId="6" borderId="93" xfId="0" applyFont="1" applyFill="1" applyBorder="1" applyProtection="1">
      <alignment vertical="center"/>
    </xf>
    <xf numFmtId="1" fontId="24" fillId="41" borderId="188" xfId="11" applyNumberFormat="1" applyFont="1" applyBorder="1" applyAlignment="1">
      <alignment horizontal="center" vertical="center"/>
      <protection locked="0"/>
    </xf>
    <xf numFmtId="0" fontId="22" fillId="6" borderId="183" xfId="0" applyFont="1" applyFill="1" applyBorder="1" applyAlignment="1" applyProtection="1">
      <alignment horizontal="left" vertical="center"/>
    </xf>
    <xf numFmtId="0" fontId="24" fillId="6" borderId="183" xfId="0" applyFont="1" applyFill="1" applyBorder="1" applyAlignment="1">
      <alignment horizontal="center" wrapText="1"/>
    </xf>
    <xf numFmtId="0" fontId="22" fillId="6" borderId="93" xfId="0" applyFont="1" applyFill="1" applyBorder="1">
      <alignment vertical="center"/>
    </xf>
    <xf numFmtId="3" fontId="22" fillId="13" borderId="175" xfId="3" applyNumberFormat="1" applyFont="1" applyBorder="1">
      <alignment horizontal="center" vertical="center"/>
    </xf>
    <xf numFmtId="3" fontId="0" fillId="14" borderId="175" xfId="20" applyFont="1" applyBorder="1">
      <alignment horizontal="right" vertical="center"/>
      <protection locked="0"/>
    </xf>
    <xf numFmtId="3" fontId="22" fillId="6" borderId="175" xfId="30" applyFont="1" applyBorder="1">
      <alignment horizontal="right" vertical="center"/>
    </xf>
    <xf numFmtId="0" fontId="67" fillId="55" borderId="175" xfId="145" applyBorder="1">
      <alignment horizontal="center" vertical="center"/>
    </xf>
    <xf numFmtId="3" fontId="22" fillId="13" borderId="189" xfId="3" applyNumberFormat="1" applyFont="1" applyBorder="1">
      <alignment horizontal="center" vertical="center"/>
    </xf>
    <xf numFmtId="3" fontId="22" fillId="13" borderId="179" xfId="3" applyNumberFormat="1" applyFont="1" applyBorder="1">
      <alignment horizontal="center" vertical="center"/>
    </xf>
    <xf numFmtId="0" fontId="67" fillId="55" borderId="52" xfId="145" applyBorder="1">
      <alignment horizontal="center" vertical="center"/>
    </xf>
    <xf numFmtId="3" fontId="40" fillId="0" borderId="159" xfId="30" applyFont="1" applyFill="1" applyBorder="1">
      <alignment horizontal="right" vertical="center"/>
    </xf>
    <xf numFmtId="3" fontId="40" fillId="0" borderId="25" xfId="30" applyFont="1" applyFill="1" applyBorder="1">
      <alignment horizontal="right" vertical="center"/>
    </xf>
    <xf numFmtId="3" fontId="40" fillId="0" borderId="38" xfId="30" applyFont="1" applyFill="1" applyBorder="1">
      <alignment horizontal="right" vertical="center"/>
    </xf>
    <xf numFmtId="0" fontId="0" fillId="6" borderId="27" xfId="0" applyFont="1" applyFill="1" applyBorder="1" applyAlignment="1">
      <alignment horizontal="left" vertical="center" wrapText="1"/>
    </xf>
    <xf numFmtId="1" fontId="24" fillId="6" borderId="156" xfId="0" applyNumberFormat="1" applyFont="1" applyFill="1" applyBorder="1" applyAlignment="1">
      <alignment horizontal="center" wrapText="1"/>
    </xf>
    <xf numFmtId="1" fontId="24" fillId="6" borderId="165" xfId="0" applyNumberFormat="1" applyFont="1" applyFill="1" applyBorder="1" applyAlignment="1">
      <alignment horizontal="center" wrapText="1"/>
    </xf>
    <xf numFmtId="0" fontId="24" fillId="6" borderId="93" xfId="0" applyFont="1" applyFill="1" applyBorder="1" applyAlignment="1">
      <alignment horizontal="center" vertical="center" wrapText="1"/>
    </xf>
    <xf numFmtId="3" fontId="22" fillId="41" borderId="157" xfId="11" applyFont="1" applyBorder="1">
      <alignment horizontal="right" vertical="center"/>
      <protection locked="0"/>
    </xf>
    <xf numFmtId="3" fontId="22" fillId="13" borderId="161" xfId="3" applyNumberFormat="1" applyFont="1" applyBorder="1">
      <alignment horizontal="center" vertical="center"/>
    </xf>
    <xf numFmtId="0" fontId="20" fillId="6" borderId="186" xfId="0" applyFont="1" applyFill="1" applyBorder="1" applyAlignment="1"/>
    <xf numFmtId="0" fontId="22" fillId="6" borderId="165" xfId="0" applyFont="1" applyFill="1" applyBorder="1">
      <alignment vertical="center"/>
    </xf>
    <xf numFmtId="3" fontId="22" fillId="41" borderId="161" xfId="11" applyFont="1" applyBorder="1">
      <alignment horizontal="right" vertical="center"/>
      <protection locked="0"/>
    </xf>
    <xf numFmtId="0" fontId="22" fillId="6" borderId="169" xfId="0" applyFont="1" applyFill="1" applyBorder="1" applyAlignment="1">
      <alignment vertical="center"/>
    </xf>
    <xf numFmtId="3" fontId="22" fillId="6" borderId="157" xfId="0" applyNumberFormat="1" applyFont="1" applyFill="1" applyBorder="1">
      <alignment vertical="center"/>
    </xf>
    <xf numFmtId="0" fontId="0" fillId="6" borderId="93" xfId="0" applyFont="1" applyFill="1" applyBorder="1" applyAlignment="1">
      <alignment horizontal="left" vertical="center"/>
    </xf>
    <xf numFmtId="3" fontId="22" fillId="41" borderId="93" xfId="11" applyFont="1" applyBorder="1">
      <alignment horizontal="right" vertical="center"/>
      <protection locked="0"/>
    </xf>
    <xf numFmtId="0" fontId="22" fillId="6" borderId="177" xfId="0" applyFont="1" applyFill="1" applyBorder="1">
      <alignment vertical="center"/>
    </xf>
    <xf numFmtId="0" fontId="22" fillId="6" borderId="171" xfId="0" applyFont="1" applyFill="1" applyBorder="1">
      <alignment vertical="center"/>
    </xf>
    <xf numFmtId="0" fontId="24" fillId="6" borderId="28" xfId="0" applyFont="1" applyFill="1" applyBorder="1">
      <alignment vertical="center"/>
    </xf>
    <xf numFmtId="3" fontId="40" fillId="6" borderId="93" xfId="30" applyFont="1" applyBorder="1">
      <alignment horizontal="right" vertical="center"/>
    </xf>
    <xf numFmtId="0" fontId="0" fillId="6" borderId="93" xfId="0" applyFont="1" applyBorder="1">
      <alignment vertical="center"/>
    </xf>
    <xf numFmtId="0" fontId="47" fillId="6" borderId="0" xfId="0" applyFont="1" applyBorder="1">
      <alignment vertical="center"/>
    </xf>
    <xf numFmtId="0" fontId="40" fillId="6" borderId="183" xfId="0" applyFont="1" applyBorder="1">
      <alignment vertical="center"/>
    </xf>
    <xf numFmtId="0" fontId="55" fillId="56" borderId="158" xfId="0" applyFont="1" applyFill="1" applyBorder="1">
      <alignment vertical="center"/>
    </xf>
    <xf numFmtId="170" fontId="0" fillId="56" borderId="158" xfId="143" applyFont="1" applyFill="1" applyBorder="1">
      <alignment vertical="center"/>
    </xf>
    <xf numFmtId="0" fontId="0" fillId="56" borderId="158" xfId="0" applyFont="1" applyFill="1" applyBorder="1">
      <alignment vertical="center"/>
    </xf>
    <xf numFmtId="0" fontId="67" fillId="13" borderId="27" xfId="3" applyFont="1" applyBorder="1">
      <alignment horizontal="center" vertical="center"/>
    </xf>
    <xf numFmtId="0" fontId="67" fillId="13" borderId="33" xfId="3" applyFont="1" applyBorder="1">
      <alignment horizontal="center" vertical="center"/>
    </xf>
    <xf numFmtId="0" fontId="24" fillId="6" borderId="185" xfId="0" applyFont="1" applyFill="1" applyBorder="1" applyAlignment="1" applyProtection="1">
      <alignment horizontal="center" vertical="center" wrapText="1"/>
    </xf>
    <xf numFmtId="0" fontId="20" fillId="6" borderId="99" xfId="0" applyFont="1" applyFill="1" applyBorder="1" applyAlignment="1"/>
    <xf numFmtId="0" fontId="29" fillId="6" borderId="90" xfId="116" applyFill="1" applyBorder="1" applyAlignment="1">
      <alignment vertical="top"/>
    </xf>
    <xf numFmtId="0" fontId="22" fillId="6" borderId="183" xfId="0" applyFont="1" applyFill="1" applyBorder="1">
      <alignment vertical="center"/>
    </xf>
    <xf numFmtId="0" fontId="0" fillId="6" borderId="31" xfId="0" applyFont="1" applyFill="1" applyBorder="1" applyAlignment="1" applyProtection="1">
      <alignment horizontal="left" vertical="center"/>
    </xf>
    <xf numFmtId="0" fontId="57" fillId="6" borderId="28" xfId="0" applyFont="1" applyFill="1" applyBorder="1">
      <alignment vertical="center"/>
    </xf>
    <xf numFmtId="0" fontId="0" fillId="6" borderId="129" xfId="0" applyFont="1" applyFill="1" applyBorder="1" applyAlignment="1" applyProtection="1">
      <alignment horizontal="left" vertical="center"/>
    </xf>
    <xf numFmtId="0" fontId="57" fillId="6" borderId="158" xfId="0" applyFont="1" applyFill="1" applyBorder="1">
      <alignment vertical="center"/>
    </xf>
    <xf numFmtId="0" fontId="57" fillId="13" borderId="158" xfId="3" applyFont="1" applyBorder="1">
      <alignment horizontal="center" vertical="center"/>
    </xf>
    <xf numFmtId="0" fontId="57" fillId="13" borderId="129" xfId="3" applyFont="1" applyBorder="1">
      <alignment horizontal="center" vertical="center"/>
    </xf>
    <xf numFmtId="0" fontId="57" fillId="13" borderId="33" xfId="3" applyFont="1" applyBorder="1">
      <alignment horizontal="center" vertical="center"/>
    </xf>
    <xf numFmtId="0" fontId="22" fillId="41" borderId="28" xfId="18" applyFont="1" applyBorder="1" applyAlignment="1" applyProtection="1">
      <alignment horizontal="center" vertical="center" wrapText="1"/>
      <protection locked="0"/>
    </xf>
    <xf numFmtId="0" fontId="0" fillId="6" borderId="36" xfId="0" applyFont="1" applyFill="1" applyBorder="1" applyAlignment="1" applyProtection="1">
      <alignment horizontal="left" vertical="center" wrapText="1"/>
    </xf>
    <xf numFmtId="0" fontId="29" fillId="6" borderId="90" xfId="116" applyFont="1" applyFill="1" applyBorder="1" applyAlignment="1" applyProtection="1">
      <alignment horizontal="left" vertical="center"/>
    </xf>
    <xf numFmtId="0" fontId="22" fillId="6" borderId="27"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indent="2"/>
    </xf>
    <xf numFmtId="0" fontId="20" fillId="6" borderId="1" xfId="29" applyFont="1" applyFill="1" applyBorder="1" applyAlignment="1">
      <alignment horizontal="left" vertical="center"/>
    </xf>
    <xf numFmtId="0" fontId="20" fillId="6" borderId="184" xfId="4" applyFont="1" applyFill="1" applyBorder="1" applyAlignment="1"/>
    <xf numFmtId="0" fontId="21" fillId="6" borderId="184" xfId="4" applyFont="1" applyFill="1" applyBorder="1" applyAlignment="1"/>
    <xf numFmtId="0" fontId="22" fillId="6" borderId="184" xfId="0" applyFont="1" applyFill="1" applyBorder="1">
      <alignment vertical="center"/>
    </xf>
    <xf numFmtId="0" fontId="29" fillId="6" borderId="168" xfId="116" applyFont="1" applyFill="1" applyBorder="1" applyAlignment="1" applyProtection="1">
      <alignment horizontal="left"/>
    </xf>
    <xf numFmtId="0" fontId="22" fillId="6" borderId="183" xfId="0" applyFont="1" applyFill="1" applyBorder="1" applyAlignment="1" applyProtection="1">
      <alignment horizontal="left"/>
    </xf>
    <xf numFmtId="0" fontId="22" fillId="6" borderId="183" xfId="0" applyFont="1" applyFill="1" applyBorder="1" applyAlignment="1" applyProtection="1"/>
    <xf numFmtId="172" fontId="22" fillId="41" borderId="158" xfId="10" applyFont="1" applyBorder="1" applyAlignment="1" applyProtection="1">
      <alignment vertical="center"/>
      <protection locked="0"/>
    </xf>
    <xf numFmtId="0" fontId="22" fillId="13" borderId="160" xfId="0" applyFont="1" applyFill="1" applyBorder="1" applyAlignment="1">
      <alignment vertical="center"/>
    </xf>
    <xf numFmtId="0" fontId="22" fillId="6" borderId="132" xfId="0" applyFont="1" applyFill="1" applyBorder="1" applyAlignment="1">
      <alignment vertical="top"/>
    </xf>
    <xf numFmtId="0" fontId="22" fillId="6" borderId="184" xfId="0" applyFont="1" applyFill="1" applyBorder="1" applyAlignment="1" applyProtection="1">
      <alignment horizontal="center" vertical="center"/>
    </xf>
    <xf numFmtId="0" fontId="22" fillId="13" borderId="129" xfId="0" applyFont="1" applyFill="1" applyBorder="1" applyAlignment="1">
      <alignment vertical="center"/>
    </xf>
    <xf numFmtId="0" fontId="22" fillId="41" borderId="126" xfId="18" applyFont="1" applyBorder="1" applyAlignment="1" applyProtection="1">
      <alignment horizontal="center" vertical="center" wrapText="1"/>
      <protection locked="0"/>
    </xf>
    <xf numFmtId="0" fontId="22" fillId="6" borderId="90" xfId="0" applyFont="1" applyFill="1" applyBorder="1" applyAlignment="1" applyProtection="1">
      <alignment horizontal="left" vertical="center" indent="1"/>
    </xf>
    <xf numFmtId="0" fontId="24" fillId="6" borderId="156" xfId="0" applyFont="1" applyFill="1" applyBorder="1" applyAlignment="1" applyProtection="1">
      <alignment horizontal="center" wrapText="1"/>
    </xf>
    <xf numFmtId="0" fontId="22" fillId="6" borderId="184" xfId="0" applyFont="1" applyFill="1" applyBorder="1" applyAlignment="1" applyProtection="1">
      <alignment horizontal="left" vertical="center"/>
    </xf>
    <xf numFmtId="3" fontId="22" fillId="41" borderId="184" xfId="11" applyFont="1" applyBorder="1" applyAlignment="1">
      <alignment horizontal="right" vertical="center"/>
      <protection locked="0"/>
    </xf>
    <xf numFmtId="0" fontId="24" fillId="6" borderId="90" xfId="0" applyFont="1" applyFill="1" applyBorder="1" applyAlignment="1" applyProtection="1">
      <alignment vertical="center"/>
    </xf>
    <xf numFmtId="0" fontId="22" fillId="6" borderId="171" xfId="0" applyFont="1" applyFill="1" applyBorder="1" applyAlignment="1">
      <alignment vertical="center"/>
    </xf>
    <xf numFmtId="0" fontId="24" fillId="6" borderId="185" xfId="0" applyFont="1" applyFill="1" applyBorder="1" applyAlignment="1" applyProtection="1">
      <alignment horizontal="center" wrapText="1"/>
    </xf>
    <xf numFmtId="3" fontId="22" fillId="6" borderId="129" xfId="30" applyFont="1" applyFill="1" applyBorder="1" applyAlignment="1">
      <alignment horizontal="right" vertical="center"/>
    </xf>
    <xf numFmtId="0" fontId="24" fillId="6" borderId="177" xfId="0" applyFont="1" applyFill="1" applyBorder="1" applyAlignment="1" applyProtection="1">
      <alignment vertical="center"/>
    </xf>
    <xf numFmtId="0" fontId="22" fillId="6" borderId="183" xfId="0" applyFont="1" applyFill="1" applyBorder="1" applyAlignment="1" applyProtection="1">
      <alignment vertical="center"/>
    </xf>
    <xf numFmtId="0" fontId="24" fillId="6" borderId="184" xfId="0" applyFont="1" applyFill="1" applyBorder="1" applyAlignment="1" applyProtection="1">
      <alignment horizontal="left" vertical="center"/>
    </xf>
    <xf numFmtId="0" fontId="24" fillId="6" borderId="184" xfId="0" applyFont="1" applyFill="1" applyBorder="1" applyAlignment="1" applyProtection="1">
      <alignment horizontal="center" vertical="center"/>
    </xf>
    <xf numFmtId="0" fontId="22" fillId="6" borderId="177" xfId="0" applyFont="1" applyFill="1" applyBorder="1" applyAlignment="1">
      <alignment vertical="center"/>
    </xf>
    <xf numFmtId="0" fontId="22" fillId="55" borderId="28" xfId="145" applyFont="1" applyBorder="1" applyAlignment="1">
      <alignment vertical="center"/>
    </xf>
    <xf numFmtId="0" fontId="67" fillId="55" borderId="188" xfId="145" applyFont="1" applyBorder="1" applyAlignment="1">
      <alignment vertical="center"/>
    </xf>
    <xf numFmtId="0" fontId="57" fillId="13" borderId="28" xfId="3" applyFont="1" applyBorder="1">
      <alignment horizontal="center" vertical="center"/>
    </xf>
    <xf numFmtId="0" fontId="57" fillId="13" borderId="39" xfId="3" applyFont="1" applyBorder="1">
      <alignment horizontal="center" vertical="center"/>
    </xf>
    <xf numFmtId="0" fontId="67" fillId="55" borderId="142" xfId="145" applyFont="1" applyBorder="1" applyAlignment="1">
      <alignment vertical="center"/>
    </xf>
    <xf numFmtId="0" fontId="67" fillId="55" borderId="31" xfId="145" applyFont="1" applyBorder="1" applyAlignment="1">
      <alignment vertical="center"/>
    </xf>
    <xf numFmtId="0" fontId="67" fillId="55" borderId="31" xfId="145" applyBorder="1" applyAlignment="1">
      <alignment horizontal="center" vertical="center"/>
    </xf>
    <xf numFmtId="0" fontId="26" fillId="6" borderId="188" xfId="5" applyFont="1" applyBorder="1" applyAlignment="1">
      <alignment horizontal="center" vertical="center" wrapText="1"/>
    </xf>
    <xf numFmtId="0" fontId="67" fillId="55" borderId="161" xfId="145" applyBorder="1" applyAlignment="1">
      <alignment horizontal="center" vertical="center"/>
    </xf>
    <xf numFmtId="0" fontId="67" fillId="55" borderId="20" xfId="145" applyBorder="1" applyAlignment="1">
      <alignment horizontal="center" vertical="center"/>
    </xf>
    <xf numFmtId="0" fontId="57" fillId="13" borderId="21" xfId="3" applyFont="1" applyBorder="1">
      <alignment horizontal="center" vertical="center"/>
    </xf>
    <xf numFmtId="0" fontId="67" fillId="55" borderId="21" xfId="145" applyBorder="1" applyAlignment="1">
      <alignment horizontal="center" vertical="center"/>
    </xf>
    <xf numFmtId="3" fontId="22" fillId="13" borderId="35" xfId="3" applyNumberFormat="1" applyFont="1" applyBorder="1" applyProtection="1">
      <alignment horizontal="center" vertical="center"/>
      <protection locked="0"/>
    </xf>
    <xf numFmtId="3" fontId="22" fillId="13" borderId="25" xfId="3" applyNumberFormat="1" applyFont="1" applyBorder="1" applyProtection="1">
      <alignment horizontal="center" vertical="center"/>
      <protection locked="0"/>
    </xf>
    <xf numFmtId="3" fontId="22" fillId="13" borderId="38" xfId="3" applyNumberFormat="1" applyFont="1" applyBorder="1" applyProtection="1">
      <alignment horizontal="center" vertical="center"/>
      <protection locked="0"/>
    </xf>
    <xf numFmtId="3" fontId="22" fillId="13" borderId="26" xfId="3" applyNumberFormat="1" applyFont="1" applyBorder="1" applyProtection="1">
      <alignment horizontal="center" vertical="center"/>
      <protection locked="0"/>
    </xf>
    <xf numFmtId="3" fontId="22" fillId="13" borderId="159" xfId="3" applyNumberFormat="1" applyFont="1" applyBorder="1" applyProtection="1">
      <alignment horizontal="center" vertical="center"/>
      <protection locked="0"/>
    </xf>
    <xf numFmtId="3" fontId="22" fillId="13" borderId="20" xfId="3" applyNumberFormat="1" applyFont="1" applyBorder="1" applyProtection="1">
      <alignment horizontal="center" vertical="center"/>
      <protection locked="0"/>
    </xf>
    <xf numFmtId="3" fontId="22" fillId="13" borderId="37" xfId="3" applyNumberFormat="1" applyFont="1" applyBorder="1" applyProtection="1">
      <alignment horizontal="center" vertical="center"/>
      <protection locked="0"/>
    </xf>
    <xf numFmtId="3" fontId="22" fillId="13" borderId="157" xfId="3" applyNumberFormat="1" applyFont="1" applyBorder="1" applyProtection="1">
      <alignment horizontal="center" vertical="center"/>
      <protection locked="0"/>
    </xf>
    <xf numFmtId="3" fontId="22" fillId="13" borderId="119" xfId="3" applyNumberFormat="1" applyFont="1" applyBorder="1" applyProtection="1">
      <alignment horizontal="center" vertical="center"/>
      <protection locked="0"/>
    </xf>
    <xf numFmtId="3" fontId="22" fillId="13" borderId="27" xfId="3" applyNumberFormat="1" applyFont="1" applyBorder="1" applyProtection="1">
      <alignment horizontal="center" vertical="center"/>
      <protection locked="0"/>
    </xf>
    <xf numFmtId="3" fontId="54" fillId="13" borderId="27" xfId="3" applyNumberFormat="1" applyFont="1" applyBorder="1" applyProtection="1">
      <alignment horizontal="center" vertical="center"/>
      <protection locked="0"/>
    </xf>
    <xf numFmtId="0" fontId="40" fillId="6" borderId="28" xfId="0" applyFont="1" applyBorder="1" applyAlignment="1">
      <alignment horizontal="left" vertical="center" wrapText="1"/>
    </xf>
    <xf numFmtId="3" fontId="40" fillId="13" borderId="44" xfId="3" applyNumberFormat="1" applyFont="1" applyBorder="1">
      <alignment horizontal="center" vertical="center"/>
    </xf>
    <xf numFmtId="3" fontId="40" fillId="13" borderId="28" xfId="3" applyNumberFormat="1" applyFont="1" applyBorder="1">
      <alignment horizontal="center" vertical="center"/>
    </xf>
    <xf numFmtId="0" fontId="38" fillId="6" borderId="172" xfId="0" applyFont="1" applyBorder="1" applyAlignment="1">
      <alignment horizontal="center" vertical="center" wrapText="1"/>
    </xf>
    <xf numFmtId="3" fontId="40" fillId="41" borderId="56" xfId="11" applyFont="1" applyBorder="1">
      <alignment horizontal="right" vertical="center"/>
      <protection locked="0"/>
    </xf>
    <xf numFmtId="3" fontId="40" fillId="13" borderId="35" xfId="3" applyNumberFormat="1" applyFont="1" applyBorder="1">
      <alignment horizontal="center" vertical="center"/>
    </xf>
    <xf numFmtId="3" fontId="40" fillId="13" borderId="22" xfId="3" applyNumberFormat="1" applyFont="1" applyBorder="1">
      <alignment horizontal="center" vertical="center"/>
    </xf>
    <xf numFmtId="3" fontId="40" fillId="13" borderId="56" xfId="3" applyNumberFormat="1" applyFont="1" applyBorder="1">
      <alignment horizontal="center" vertical="center"/>
    </xf>
    <xf numFmtId="3" fontId="40" fillId="13" borderId="26" xfId="3" applyNumberFormat="1" applyFont="1" applyBorder="1">
      <alignment horizontal="center" vertical="center"/>
    </xf>
    <xf numFmtId="3" fontId="40" fillId="41" borderId="21" xfId="11" applyFont="1" applyBorder="1">
      <alignment horizontal="right" vertical="center"/>
      <protection locked="0"/>
    </xf>
    <xf numFmtId="0" fontId="67" fillId="55" borderId="27" xfId="145" applyFont="1" applyBorder="1">
      <alignment horizontal="center" vertical="center"/>
    </xf>
    <xf numFmtId="3" fontId="40" fillId="41" borderId="190" xfId="11" applyFont="1" applyBorder="1">
      <alignment horizontal="right" vertical="center"/>
      <protection locked="0"/>
    </xf>
    <xf numFmtId="0" fontId="67" fillId="55" borderId="180" xfId="145" applyFont="1" applyBorder="1">
      <alignment horizontal="center" vertical="center"/>
    </xf>
    <xf numFmtId="3" fontId="40" fillId="43" borderId="191" xfId="6" applyFont="1" applyBorder="1">
      <alignment horizontal="right" vertical="center"/>
    </xf>
    <xf numFmtId="0" fontId="24" fillId="6" borderId="156" xfId="0" applyFont="1" applyBorder="1" applyAlignment="1">
      <alignment horizontal="center" vertical="center" wrapText="1"/>
    </xf>
    <xf numFmtId="0" fontId="38" fillId="6" borderId="0" xfId="0" applyFont="1" applyBorder="1" applyAlignment="1">
      <alignment horizontal="center" vertical="center" wrapText="1"/>
    </xf>
    <xf numFmtId="0" fontId="38" fillId="6" borderId="156" xfId="0" applyFont="1" applyBorder="1" applyAlignment="1">
      <alignment horizontal="center" vertical="center" wrapText="1"/>
    </xf>
    <xf numFmtId="0" fontId="38" fillId="6" borderId="185" xfId="0" applyFont="1" applyBorder="1" applyAlignment="1">
      <alignment horizontal="center" vertical="center" wrapText="1"/>
    </xf>
    <xf numFmtId="0" fontId="24" fillId="6" borderId="188" xfId="0" applyFont="1" applyBorder="1" applyAlignment="1">
      <alignment horizontal="center" vertical="center" wrapText="1"/>
    </xf>
    <xf numFmtId="0" fontId="38" fillId="6" borderId="188" xfId="0" applyFont="1" applyBorder="1" applyAlignment="1">
      <alignment horizontal="center" vertical="center" wrapText="1"/>
    </xf>
    <xf numFmtId="0" fontId="24" fillId="6" borderId="185" xfId="0" applyFont="1" applyBorder="1" applyAlignment="1">
      <alignment horizontal="center" vertical="center" wrapText="1"/>
    </xf>
    <xf numFmtId="0" fontId="38" fillId="6" borderId="184" xfId="0" applyFont="1" applyBorder="1" applyAlignment="1">
      <alignment horizontal="center" vertical="center" wrapText="1"/>
    </xf>
    <xf numFmtId="0" fontId="24" fillId="6" borderId="184" xfId="0" applyFont="1" applyBorder="1" applyAlignment="1">
      <alignment horizontal="center" vertical="center" wrapText="1"/>
    </xf>
    <xf numFmtId="0" fontId="22" fillId="6" borderId="57" xfId="0" applyFont="1" applyFill="1" applyBorder="1">
      <alignment vertical="center"/>
    </xf>
    <xf numFmtId="0" fontId="40" fillId="6" borderId="97" xfId="0" applyFont="1" applyFill="1" applyBorder="1" applyAlignment="1">
      <alignment horizontal="left" vertical="center" wrapText="1"/>
    </xf>
    <xf numFmtId="3" fontId="40" fillId="6" borderId="97" xfId="30" applyFont="1" applyFill="1" applyBorder="1">
      <alignment horizontal="right" vertical="center"/>
    </xf>
    <xf numFmtId="3" fontId="40" fillId="6" borderId="126" xfId="30" applyFont="1" applyFill="1" applyBorder="1">
      <alignment horizontal="right" vertical="center"/>
    </xf>
    <xf numFmtId="3" fontId="40" fillId="6" borderId="57" xfId="30" applyFont="1" applyFill="1" applyBorder="1">
      <alignment horizontal="right" vertical="center"/>
    </xf>
    <xf numFmtId="0" fontId="38" fillId="6" borderId="67" xfId="0" applyFont="1" applyFill="1" applyBorder="1" applyAlignment="1">
      <alignment horizontal="left" vertical="center" wrapText="1"/>
    </xf>
    <xf numFmtId="0" fontId="38" fillId="6" borderId="67" xfId="0" applyFont="1" applyFill="1" applyBorder="1" applyAlignment="1">
      <alignment horizontal="center" vertical="center" wrapText="1"/>
    </xf>
    <xf numFmtId="0" fontId="38" fillId="6" borderId="58" xfId="0" applyFont="1" applyFill="1" applyBorder="1" applyAlignment="1">
      <alignment horizontal="center" vertical="center" wrapText="1"/>
    </xf>
    <xf numFmtId="3" fontId="40" fillId="6" borderId="67" xfId="30" applyFont="1" applyFill="1" applyBorder="1">
      <alignment horizontal="right" vertical="center"/>
    </xf>
    <xf numFmtId="3" fontId="40" fillId="6" borderId="58" xfId="30" applyFont="1" applyFill="1" applyBorder="1">
      <alignment horizontal="right" vertical="center"/>
    </xf>
    <xf numFmtId="0" fontId="40" fillId="6" borderId="27" xfId="0" applyFont="1" applyBorder="1" applyAlignment="1">
      <alignment horizontal="left" vertical="center" wrapText="1" indent="1"/>
    </xf>
    <xf numFmtId="0" fontId="40" fillId="6" borderId="36" xfId="0" applyFont="1" applyBorder="1" applyAlignment="1">
      <alignment horizontal="left" vertical="center" wrapText="1" indent="1"/>
    </xf>
    <xf numFmtId="0" fontId="40" fillId="6" borderId="44" xfId="0" applyFont="1" applyFill="1" applyBorder="1" applyAlignment="1">
      <alignment horizontal="left" vertical="center" wrapText="1"/>
    </xf>
    <xf numFmtId="0" fontId="40" fillId="6" borderId="44" xfId="0" applyFont="1" applyFill="1" applyBorder="1" applyAlignment="1">
      <alignment horizontal="left" vertical="center" wrapText="1" indent="1"/>
    </xf>
    <xf numFmtId="0" fontId="38" fillId="6" borderId="97" xfId="0" applyFont="1" applyFill="1" applyBorder="1" applyAlignment="1">
      <alignment horizontal="left" vertical="center" wrapText="1"/>
    </xf>
    <xf numFmtId="0" fontId="40" fillId="6" borderId="27" xfId="0" applyFont="1" applyFill="1" applyBorder="1" applyAlignment="1">
      <alignment horizontal="left" vertical="center" wrapText="1"/>
    </xf>
    <xf numFmtId="0" fontId="40" fillId="6" borderId="27" xfId="0" applyFont="1" applyFill="1" applyBorder="1" applyAlignment="1">
      <alignment vertical="center" wrapText="1"/>
    </xf>
    <xf numFmtId="0" fontId="40" fillId="6" borderId="36" xfId="0" applyFont="1" applyFill="1" applyBorder="1" applyAlignment="1">
      <alignment horizontal="left" vertical="center" wrapText="1"/>
    </xf>
    <xf numFmtId="0" fontId="38" fillId="6" borderId="28" xfId="0" applyFont="1" applyFill="1" applyBorder="1" applyAlignment="1">
      <alignment horizontal="left" vertical="center" wrapText="1"/>
    </xf>
    <xf numFmtId="0" fontId="40" fillId="6" borderId="119" xfId="0" applyFont="1" applyFill="1" applyBorder="1" applyAlignment="1">
      <alignment horizontal="left" vertical="center" wrapText="1"/>
    </xf>
    <xf numFmtId="3" fontId="40" fillId="6" borderId="28" xfId="30" applyFont="1" applyFill="1" applyBorder="1">
      <alignment horizontal="right" vertical="center"/>
    </xf>
    <xf numFmtId="3" fontId="40" fillId="6" borderId="31" xfId="30" applyFont="1" applyFill="1" applyBorder="1">
      <alignment horizontal="right" vertical="center"/>
    </xf>
    <xf numFmtId="0" fontId="38" fillId="6" borderId="184" xfId="0" applyFont="1" applyBorder="1" applyAlignment="1">
      <alignment horizontal="left" vertical="center" wrapText="1"/>
    </xf>
    <xf numFmtId="3" fontId="40" fillId="41" borderId="55" xfId="11" applyFont="1" applyBorder="1">
      <alignment horizontal="right" vertical="center"/>
      <protection locked="0"/>
    </xf>
    <xf numFmtId="3" fontId="40" fillId="43" borderId="53" xfId="6" applyFont="1" applyBorder="1">
      <alignment horizontal="right" vertical="center"/>
    </xf>
    <xf numFmtId="3" fontId="40" fillId="13" borderId="178" xfId="3" applyNumberFormat="1" applyFont="1" applyBorder="1">
      <alignment horizontal="center" vertical="center"/>
    </xf>
    <xf numFmtId="3" fontId="40" fillId="13" borderId="34" xfId="3" applyNumberFormat="1" applyFont="1" applyBorder="1">
      <alignment horizontal="center" vertical="center"/>
    </xf>
    <xf numFmtId="3" fontId="40" fillId="13" borderId="31" xfId="3" applyNumberFormat="1" applyFont="1" applyBorder="1">
      <alignment horizontal="center" vertical="center"/>
    </xf>
    <xf numFmtId="0" fontId="32" fillId="6" borderId="132" xfId="0" applyFont="1" applyFill="1" applyBorder="1" applyAlignment="1"/>
    <xf numFmtId="0" fontId="22" fillId="6" borderId="144" xfId="0" applyFont="1" applyFill="1" applyBorder="1">
      <alignment vertical="center"/>
    </xf>
    <xf numFmtId="0" fontId="40" fillId="6" borderId="126" xfId="0" applyFont="1" applyFill="1" applyBorder="1" applyAlignment="1">
      <alignment horizontal="left" vertical="center" wrapText="1"/>
    </xf>
    <xf numFmtId="0" fontId="0" fillId="6" borderId="169" xfId="0" applyFont="1" applyFill="1" applyBorder="1" applyAlignment="1">
      <alignment vertical="center"/>
    </xf>
    <xf numFmtId="0" fontId="0" fillId="6" borderId="183" xfId="0" applyFill="1" applyBorder="1">
      <alignment vertical="center"/>
    </xf>
    <xf numFmtId="0" fontId="24" fillId="6" borderId="156" xfId="0" applyFont="1" applyFill="1" applyBorder="1" applyAlignment="1">
      <alignment horizontal="center" vertical="center" wrapText="1"/>
    </xf>
    <xf numFmtId="0" fontId="22" fillId="13" borderId="33" xfId="3" applyFont="1" applyBorder="1">
      <alignment horizontal="center" vertical="center"/>
    </xf>
    <xf numFmtId="0" fontId="22" fillId="13" borderId="28" xfId="3" applyFont="1" applyBorder="1">
      <alignment horizontal="center" vertical="center"/>
    </xf>
    <xf numFmtId="0" fontId="22" fillId="6" borderId="33" xfId="0" applyFont="1" applyFill="1" applyBorder="1" applyAlignment="1">
      <alignment horizontal="left" vertical="top" wrapText="1" indent="5"/>
    </xf>
    <xf numFmtId="0" fontId="24" fillId="6" borderId="184" xfId="0" applyFont="1" applyFill="1" applyBorder="1" applyAlignment="1">
      <alignment horizontal="center" vertical="center" wrapText="1"/>
    </xf>
    <xf numFmtId="0" fontId="67" fillId="55" borderId="27" xfId="145" applyBorder="1">
      <alignment horizontal="center" vertical="center"/>
    </xf>
    <xf numFmtId="0" fontId="0" fillId="6" borderId="31"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0" fontId="22" fillId="2" borderId="39" xfId="0" applyFont="1" applyFill="1" applyBorder="1" applyAlignment="1">
      <alignment horizontal="left" vertical="center" indent="1"/>
    </xf>
    <xf numFmtId="0" fontId="22" fillId="2" borderId="36" xfId="0" applyFont="1" applyFill="1" applyBorder="1" applyAlignment="1">
      <alignment vertical="center"/>
    </xf>
    <xf numFmtId="0" fontId="22" fillId="6" borderId="34" xfId="0" applyFont="1" applyFill="1" applyBorder="1" applyAlignment="1">
      <alignment horizontal="left" vertical="center" indent="1"/>
    </xf>
    <xf numFmtId="3" fontId="67" fillId="14" borderId="22" xfId="20" applyFont="1" applyBorder="1">
      <alignment horizontal="right" vertical="center"/>
      <protection locked="0"/>
    </xf>
    <xf numFmtId="0" fontId="20" fillId="6" borderId="186" xfId="4" applyFont="1" applyFill="1" applyBorder="1" applyAlignment="1"/>
    <xf numFmtId="0" fontId="20" fillId="6" borderId="183" xfId="4" applyFont="1" applyFill="1" applyBorder="1" applyAlignment="1"/>
    <xf numFmtId="0" fontId="22" fillId="2" borderId="188" xfId="0" applyFont="1" applyFill="1" applyBorder="1" applyAlignment="1" applyProtection="1">
      <alignment horizontal="center" vertical="center"/>
    </xf>
    <xf numFmtId="0" fontId="0" fillId="6" borderId="184" xfId="0" applyFill="1" applyBorder="1">
      <alignment vertical="center"/>
    </xf>
    <xf numFmtId="0" fontId="24" fillId="6" borderId="185" xfId="5" applyFont="1" applyFill="1" applyBorder="1" applyAlignment="1">
      <alignment horizontal="center" vertical="center" wrapText="1"/>
    </xf>
    <xf numFmtId="0" fontId="26" fillId="6" borderId="188" xfId="0" applyFont="1" applyFill="1" applyBorder="1" applyAlignment="1" applyProtection="1">
      <alignment horizontal="center" vertical="center" wrapText="1"/>
    </xf>
    <xf numFmtId="0" fontId="24" fillId="6" borderId="188" xfId="5" applyFont="1" applyFill="1" applyBorder="1" applyAlignment="1">
      <alignment horizontal="center" vertical="center" wrapText="1"/>
    </xf>
    <xf numFmtId="0" fontId="22" fillId="13" borderId="129" xfId="3" applyFont="1" applyBorder="1">
      <alignment horizontal="center" vertical="center"/>
    </xf>
    <xf numFmtId="3" fontId="67" fillId="41" borderId="20" xfId="11" applyFont="1" applyBorder="1">
      <alignment horizontal="right" vertical="center"/>
      <protection locked="0"/>
    </xf>
    <xf numFmtId="0" fontId="24" fillId="6" borderId="129" xfId="0" applyFont="1" applyFill="1" applyBorder="1" applyAlignment="1">
      <alignment vertical="center"/>
    </xf>
    <xf numFmtId="0" fontId="23" fillId="6" borderId="188" xfId="0" applyFont="1" applyFill="1" applyBorder="1" applyAlignment="1">
      <alignment horizontal="center" vertical="center"/>
    </xf>
    <xf numFmtId="0" fontId="22" fillId="6" borderId="184" xfId="0" applyFont="1" applyFill="1" applyBorder="1" applyAlignment="1">
      <alignment vertical="center"/>
    </xf>
    <xf numFmtId="0" fontId="24" fillId="6" borderId="185" xfId="0" applyFont="1" applyFill="1" applyBorder="1" applyAlignment="1">
      <alignment horizontal="center" vertical="center" wrapText="1"/>
    </xf>
    <xf numFmtId="0" fontId="24" fillId="6" borderId="188" xfId="0" applyFont="1" applyFill="1" applyBorder="1" applyAlignment="1">
      <alignment horizontal="center" vertical="center" wrapText="1"/>
    </xf>
    <xf numFmtId="0" fontId="22" fillId="6" borderId="188" xfId="0" applyFont="1" applyFill="1" applyBorder="1" applyAlignment="1" applyProtection="1">
      <alignment horizontal="center" vertical="center"/>
    </xf>
    <xf numFmtId="0" fontId="22" fillId="2" borderId="129" xfId="0" applyFont="1" applyFill="1" applyBorder="1" applyAlignment="1">
      <alignment vertical="center"/>
    </xf>
    <xf numFmtId="0" fontId="23" fillId="6" borderId="184" xfId="0" applyFont="1" applyFill="1" applyBorder="1" applyAlignment="1">
      <alignment horizontal="center" vertical="center"/>
    </xf>
    <xf numFmtId="0" fontId="0" fillId="6" borderId="183" xfId="0" applyFill="1" applyBorder="1" applyAlignment="1">
      <alignment vertical="center"/>
    </xf>
    <xf numFmtId="0" fontId="22" fillId="6" borderId="188" xfId="0" applyFont="1" applyFill="1" applyBorder="1">
      <alignment vertical="center"/>
    </xf>
    <xf numFmtId="3" fontId="22" fillId="41" borderId="129" xfId="20" applyFont="1" applyFill="1" applyBorder="1">
      <alignment horizontal="right" vertical="center"/>
      <protection locked="0"/>
    </xf>
    <xf numFmtId="0" fontId="22" fillId="6" borderId="188" xfId="0" applyFont="1" applyFill="1" applyBorder="1" applyAlignment="1">
      <alignment horizontal="center" vertical="center"/>
    </xf>
    <xf numFmtId="0" fontId="22" fillId="6" borderId="184" xfId="0" applyFont="1" applyFill="1" applyBorder="1" applyAlignment="1">
      <alignment horizontal="center" vertical="center"/>
    </xf>
    <xf numFmtId="0" fontId="24" fillId="2" borderId="129" xfId="0" applyFont="1" applyFill="1" applyBorder="1" applyAlignment="1">
      <alignment vertical="center"/>
    </xf>
    <xf numFmtId="0" fontId="0" fillId="2" borderId="129" xfId="0" applyFont="1" applyFill="1" applyBorder="1" applyAlignment="1">
      <alignment vertical="center"/>
    </xf>
    <xf numFmtId="0" fontId="0" fillId="6" borderId="188" xfId="0" applyFont="1" applyFill="1" applyBorder="1" applyAlignment="1">
      <alignment vertical="center"/>
    </xf>
    <xf numFmtId="0" fontId="22" fillId="6" borderId="129" xfId="0" applyFont="1" applyFill="1" applyBorder="1" applyAlignment="1">
      <alignment vertical="center"/>
    </xf>
    <xf numFmtId="0" fontId="0" fillId="6" borderId="129" xfId="0" applyFont="1" applyFill="1" applyBorder="1" applyAlignment="1">
      <alignment horizontal="left" vertical="top" wrapText="1"/>
    </xf>
    <xf numFmtId="0" fontId="22" fillId="2" borderId="27" xfId="0" applyFont="1" applyFill="1" applyBorder="1" applyAlignment="1" applyProtection="1">
      <alignment horizontal="left" vertical="center" wrapText="1"/>
    </xf>
    <xf numFmtId="0" fontId="22" fillId="6" borderId="126" xfId="0" applyFont="1" applyFill="1" applyBorder="1" applyProtection="1">
      <alignment vertical="center"/>
    </xf>
    <xf numFmtId="3" fontId="40" fillId="41" borderId="34" xfId="11" applyFont="1" applyBorder="1" applyAlignment="1">
      <alignment horizontal="center" vertical="center" wrapText="1"/>
      <protection locked="0"/>
    </xf>
    <xf numFmtId="3" fontId="40" fillId="41" borderId="129" xfId="11" applyFont="1" applyBorder="1" applyAlignment="1">
      <alignment horizontal="center" vertical="center" wrapText="1"/>
      <protection locked="0"/>
    </xf>
    <xf numFmtId="3" fontId="40" fillId="41" borderId="174" xfId="11" applyFont="1" applyBorder="1">
      <alignment horizontal="right" vertical="center"/>
      <protection locked="0"/>
    </xf>
    <xf numFmtId="3" fontId="28" fillId="41" borderId="21" xfId="11" applyFont="1" applyBorder="1" applyProtection="1">
      <alignment horizontal="right" vertical="center"/>
      <protection locked="0"/>
    </xf>
    <xf numFmtId="0" fontId="24" fillId="2" borderId="158" xfId="0" applyFont="1" applyFill="1" applyBorder="1" applyProtection="1">
      <alignment vertical="center"/>
    </xf>
    <xf numFmtId="0" fontId="22" fillId="2" borderId="159" xfId="0" applyFont="1" applyFill="1" applyBorder="1" applyProtection="1">
      <alignment vertical="center"/>
    </xf>
    <xf numFmtId="0" fontId="24" fillId="6" borderId="27" xfId="0" applyFont="1" applyBorder="1" applyAlignment="1">
      <alignment horizontal="left" vertical="center" indent="1"/>
    </xf>
    <xf numFmtId="0" fontId="0" fillId="6" borderId="27" xfId="0" applyBorder="1" applyAlignment="1">
      <alignment horizontal="left" vertical="center" indent="2"/>
    </xf>
    <xf numFmtId="0" fontId="0" fillId="6" borderId="27" xfId="0" applyBorder="1" applyAlignment="1">
      <alignment horizontal="left" vertical="center" indent="3"/>
    </xf>
    <xf numFmtId="0" fontId="0" fillId="6" borderId="27" xfId="0" applyBorder="1" applyAlignment="1">
      <alignment horizontal="left" vertical="center" indent="4"/>
    </xf>
    <xf numFmtId="0" fontId="0" fillId="6" borderId="28" xfId="0" applyBorder="1" applyAlignment="1">
      <alignment horizontal="left" vertical="center" indent="2"/>
    </xf>
    <xf numFmtId="0" fontId="22" fillId="6" borderId="188" xfId="5" applyFont="1" applyBorder="1">
      <alignment horizontal="center" wrapText="1"/>
    </xf>
    <xf numFmtId="0" fontId="22" fillId="2" borderId="158" xfId="0" applyFont="1" applyFill="1" applyBorder="1" applyProtection="1">
      <alignment vertical="center"/>
    </xf>
    <xf numFmtId="3" fontId="28" fillId="6" borderId="161" xfId="30" applyFont="1" applyBorder="1">
      <alignment horizontal="right" vertical="center"/>
    </xf>
    <xf numFmtId="3" fontId="28" fillId="6" borderId="20" xfId="30" applyFont="1" applyBorder="1">
      <alignment horizontal="right" vertical="center"/>
    </xf>
    <xf numFmtId="3" fontId="28" fillId="41" borderId="184" xfId="11" applyFont="1" applyBorder="1" applyProtection="1">
      <alignment horizontal="right" vertical="center"/>
      <protection locked="0"/>
    </xf>
    <xf numFmtId="3" fontId="28" fillId="41" borderId="28" xfId="11" applyFont="1" applyBorder="1" applyProtection="1">
      <alignment horizontal="right" vertical="center"/>
      <protection locked="0"/>
    </xf>
    <xf numFmtId="0" fontId="22" fillId="2" borderId="183" xfId="0" applyFont="1" applyFill="1" applyBorder="1" applyProtection="1">
      <alignment vertical="center"/>
    </xf>
    <xf numFmtId="0" fontId="22" fillId="2" borderId="126" xfId="0" applyFont="1" applyFill="1" applyBorder="1" applyProtection="1">
      <alignment vertical="center"/>
    </xf>
    <xf numFmtId="0" fontId="22" fillId="2" borderId="184" xfId="0" applyFont="1" applyFill="1" applyBorder="1" applyProtection="1">
      <alignment vertical="center"/>
    </xf>
    <xf numFmtId="0" fontId="20" fillId="6" borderId="183" xfId="4" applyFont="1" applyFill="1" applyBorder="1" applyAlignment="1" applyProtection="1"/>
    <xf numFmtId="0" fontId="20" fillId="2" borderId="183" xfId="4" applyFont="1" applyFill="1" applyBorder="1" applyAlignment="1" applyProtection="1"/>
    <xf numFmtId="0" fontId="22" fillId="2" borderId="183" xfId="0" applyFont="1" applyFill="1" applyBorder="1" applyAlignment="1" applyProtection="1">
      <alignment vertical="center"/>
    </xf>
    <xf numFmtId="0" fontId="22" fillId="6" borderId="185" xfId="5" applyFont="1" applyBorder="1">
      <alignment horizontal="center" wrapText="1"/>
    </xf>
    <xf numFmtId="0" fontId="22" fillId="6" borderId="187" xfId="5" applyFont="1" applyBorder="1">
      <alignment horizontal="center" wrapText="1"/>
    </xf>
    <xf numFmtId="0" fontId="22" fillId="13" borderId="159" xfId="3" applyFont="1" applyBorder="1" applyProtection="1">
      <alignment horizontal="center" vertical="center"/>
    </xf>
    <xf numFmtId="0" fontId="22" fillId="13" borderId="126" xfId="3" applyFont="1" applyBorder="1" applyProtection="1">
      <alignment horizontal="center" vertical="center"/>
    </xf>
    <xf numFmtId="0" fontId="22" fillId="13" borderId="144" xfId="3" applyFont="1" applyBorder="1" applyProtection="1">
      <alignment horizontal="center" vertical="center"/>
    </xf>
    <xf numFmtId="0" fontId="24" fillId="6" borderId="188" xfId="5" applyFont="1" applyBorder="1">
      <alignment horizontal="center" wrapText="1"/>
    </xf>
    <xf numFmtId="0" fontId="24" fillId="6" borderId="184" xfId="5" applyFont="1" applyBorder="1">
      <alignment horizontal="center" wrapText="1"/>
    </xf>
    <xf numFmtId="0" fontId="22" fillId="43" borderId="184" xfId="9" applyFont="1" applyBorder="1" applyProtection="1">
      <alignment horizontal="left" vertical="center"/>
    </xf>
    <xf numFmtId="9" fontId="22" fillId="43" borderId="188" xfId="8" applyFont="1" applyBorder="1">
      <alignment horizontal="right" vertical="center"/>
    </xf>
    <xf numFmtId="0" fontId="22" fillId="6" borderId="144" xfId="0" applyFont="1" applyFill="1" applyBorder="1" applyProtection="1">
      <alignment vertical="center"/>
    </xf>
    <xf numFmtId="0" fontId="22" fillId="13" borderId="101" xfId="3" applyFont="1" applyBorder="1" applyProtection="1">
      <alignment horizontal="center" vertical="center"/>
    </xf>
    <xf numFmtId="0" fontId="22" fillId="2" borderId="101" xfId="0" applyFont="1" applyFill="1" applyBorder="1" applyProtection="1">
      <alignment vertical="center"/>
    </xf>
    <xf numFmtId="0" fontId="0" fillId="6" borderId="188" xfId="5" applyFont="1" applyBorder="1">
      <alignment horizontal="center" wrapText="1"/>
    </xf>
    <xf numFmtId="0" fontId="24" fillId="6" borderId="185" xfId="5" applyFont="1" applyBorder="1">
      <alignment horizontal="center" wrapText="1"/>
    </xf>
    <xf numFmtId="3" fontId="28" fillId="41" borderId="188" xfId="11" applyFont="1" applyBorder="1" applyProtection="1">
      <alignment horizontal="right" vertical="center"/>
      <protection locked="0"/>
    </xf>
    <xf numFmtId="0" fontId="24" fillId="6" borderId="155" xfId="0" applyFont="1" applyFill="1" applyBorder="1" applyAlignment="1" applyProtection="1">
      <alignment horizontal="center" vertical="center" wrapText="1"/>
    </xf>
    <xf numFmtId="0" fontId="0" fillId="56" borderId="25" xfId="0" applyFont="1" applyFill="1" applyBorder="1" applyAlignment="1" applyProtection="1">
      <alignment horizontal="left" vertical="center"/>
    </xf>
    <xf numFmtId="0" fontId="0" fillId="56" borderId="26" xfId="0" applyFont="1" applyFill="1" applyBorder="1" applyAlignment="1" applyProtection="1">
      <alignment horizontal="left" vertical="center"/>
    </xf>
    <xf numFmtId="3" fontId="0" fillId="41" borderId="33" xfId="11" applyFont="1" applyBorder="1" applyAlignment="1" applyProtection="1">
      <alignment horizontal="right" vertical="center"/>
      <protection locked="0"/>
    </xf>
    <xf numFmtId="3" fontId="57" fillId="14" borderId="31" xfId="20" applyFont="1" applyBorder="1">
      <alignment horizontal="right" vertical="center"/>
      <protection locked="0"/>
    </xf>
    <xf numFmtId="0" fontId="25" fillId="6" borderId="126" xfId="0" applyFont="1" applyFill="1" applyBorder="1" applyAlignment="1" applyProtection="1">
      <alignment vertical="center"/>
    </xf>
    <xf numFmtId="0" fontId="24" fillId="56" borderId="0" xfId="0" applyFont="1" applyFill="1" applyBorder="1" applyAlignment="1" applyProtection="1">
      <alignment horizontal="left" vertical="center"/>
    </xf>
    <xf numFmtId="0" fontId="24" fillId="56" borderId="126" xfId="0" applyFont="1" applyFill="1" applyBorder="1" applyAlignment="1" applyProtection="1">
      <alignment horizontal="left" vertical="center"/>
    </xf>
    <xf numFmtId="0" fontId="0" fillId="56" borderId="20" xfId="55" applyFont="1" applyFill="1" applyBorder="1" applyAlignment="1">
      <alignment horizontal="center" vertical="center" wrapText="1"/>
    </xf>
    <xf numFmtId="0" fontId="0" fillId="56" borderId="129" xfId="55" applyFont="1" applyFill="1" applyBorder="1" applyAlignment="1">
      <alignment horizontal="center" vertical="center" wrapText="1"/>
    </xf>
    <xf numFmtId="0" fontId="0" fillId="56" borderId="161" xfId="55" applyFont="1" applyFill="1" applyBorder="1" applyAlignment="1">
      <alignment horizontal="center" vertical="center" wrapText="1"/>
    </xf>
    <xf numFmtId="0" fontId="0" fillId="56" borderId="21" xfId="55" applyFont="1" applyFill="1" applyBorder="1" applyAlignment="1">
      <alignment horizontal="center" vertical="center" wrapText="1"/>
    </xf>
    <xf numFmtId="0" fontId="24" fillId="56" borderId="101" xfId="0" applyFont="1" applyFill="1" applyBorder="1" applyAlignment="1" applyProtection="1">
      <alignment horizontal="center" vertical="center" wrapText="1"/>
    </xf>
    <xf numFmtId="0" fontId="24" fillId="56" borderId="141" xfId="0" applyFont="1" applyFill="1" applyBorder="1" applyAlignment="1" applyProtection="1">
      <alignment horizontal="center" vertical="center" wrapText="1"/>
    </xf>
    <xf numFmtId="0" fontId="24" fillId="56" borderId="142" xfId="0" applyFont="1" applyFill="1" applyBorder="1" applyAlignment="1" applyProtection="1">
      <alignment horizontal="center" vertical="center" wrapText="1"/>
    </xf>
    <xf numFmtId="0" fontId="24" fillId="6" borderId="156" xfId="0" applyFont="1" applyFill="1" applyBorder="1" applyAlignment="1">
      <alignment horizontal="center" vertical="center" wrapText="1"/>
    </xf>
    <xf numFmtId="0" fontId="24" fillId="6" borderId="188" xfId="0" applyFont="1" applyFill="1" applyBorder="1" applyAlignment="1">
      <alignment horizontal="center" vertical="center" wrapText="1"/>
    </xf>
    <xf numFmtId="0" fontId="24" fillId="6" borderId="185" xfId="0" applyFont="1" applyFill="1" applyBorder="1" applyAlignment="1">
      <alignment horizontal="center" vertical="center" wrapText="1"/>
    </xf>
    <xf numFmtId="0" fontId="38" fillId="6" borderId="185" xfId="0" applyFont="1" applyBorder="1" applyAlignment="1">
      <alignment horizontal="center" vertical="center" wrapText="1"/>
    </xf>
    <xf numFmtId="0" fontId="29" fillId="6" borderId="90" xfId="116" applyFont="1" applyFill="1" applyBorder="1" applyAlignment="1" applyProtection="1">
      <alignment horizontal="left" vertical="center"/>
    </xf>
    <xf numFmtId="0" fontId="20" fillId="50" borderId="120" xfId="0" applyFont="1" applyFill="1" applyBorder="1" applyAlignment="1"/>
    <xf numFmtId="0" fontId="20" fillId="50" borderId="104" xfId="0" applyFont="1" applyFill="1" applyBorder="1" applyAlignment="1"/>
    <xf numFmtId="0" fontId="20" fillId="50" borderId="104" xfId="0" applyFont="1" applyFill="1" applyBorder="1" applyAlignment="1">
      <alignment horizontal="center"/>
    </xf>
    <xf numFmtId="0" fontId="24" fillId="50" borderId="104" xfId="0" applyFont="1" applyFill="1" applyBorder="1">
      <alignment vertical="center"/>
    </xf>
    <xf numFmtId="0" fontId="22" fillId="50" borderId="104" xfId="0" applyFont="1" applyFill="1" applyBorder="1">
      <alignment vertical="center"/>
    </xf>
    <xf numFmtId="0" fontId="22" fillId="50" borderId="121" xfId="0" applyFont="1" applyFill="1" applyBorder="1">
      <alignment vertical="center"/>
    </xf>
    <xf numFmtId="0" fontId="22" fillId="6" borderId="35" xfId="0" applyFont="1" applyFill="1" applyBorder="1" applyAlignment="1" applyProtection="1">
      <alignment horizontal="left" vertical="center"/>
    </xf>
    <xf numFmtId="0" fontId="22" fillId="15" borderId="34" xfId="55" applyFont="1" applyBorder="1">
      <alignment horizontal="center" vertical="center" wrapText="1"/>
    </xf>
    <xf numFmtId="0" fontId="38" fillId="6" borderId="126" xfId="0" applyFont="1" applyBorder="1" applyAlignment="1">
      <alignment horizontal="left" vertical="center" wrapText="1"/>
    </xf>
    <xf numFmtId="0" fontId="38" fillId="6" borderId="185" xfId="5" applyFont="1" applyBorder="1">
      <alignment horizontal="center" wrapText="1"/>
    </xf>
    <xf numFmtId="0" fontId="38" fillId="6" borderId="172" xfId="5" applyFont="1" applyBorder="1">
      <alignment horizontal="center" wrapText="1"/>
    </xf>
    <xf numFmtId="0" fontId="38" fillId="6" borderId="188" xfId="5" applyFont="1" applyBorder="1">
      <alignment horizontal="center" wrapText="1"/>
    </xf>
    <xf numFmtId="0" fontId="40" fillId="6" borderId="158" xfId="0" applyFont="1" applyBorder="1" applyAlignment="1">
      <alignment horizontal="left" vertical="center" wrapText="1"/>
    </xf>
    <xf numFmtId="3" fontId="40" fillId="41" borderId="161" xfId="11" applyFont="1" applyBorder="1">
      <alignment horizontal="right" vertical="center"/>
      <protection locked="0"/>
    </xf>
    <xf numFmtId="3" fontId="40" fillId="41" borderId="141" xfId="11" applyFont="1" applyBorder="1">
      <alignment horizontal="right" vertical="center"/>
      <protection locked="0"/>
    </xf>
    <xf numFmtId="0" fontId="40" fillId="6" borderId="0" xfId="0" applyFont="1" applyBorder="1" applyAlignment="1">
      <alignment horizontal="left" vertical="center" wrapText="1"/>
    </xf>
    <xf numFmtId="3" fontId="40" fillId="41" borderId="42" xfId="11" applyFont="1" applyBorder="1">
      <alignment horizontal="right" vertical="center"/>
      <protection locked="0"/>
    </xf>
    <xf numFmtId="0" fontId="40" fillId="6" borderId="184" xfId="0" applyFont="1" applyBorder="1" applyAlignment="1">
      <alignment horizontal="left" vertical="center" wrapText="1"/>
    </xf>
    <xf numFmtId="3" fontId="40" fillId="43" borderId="185" xfId="6" applyFont="1" applyBorder="1" applyProtection="1">
      <alignment horizontal="right" vertical="center"/>
    </xf>
    <xf numFmtId="3" fontId="40" fillId="13" borderId="188" xfId="3" applyNumberFormat="1" applyFont="1" applyBorder="1">
      <alignment horizontal="center" vertical="center"/>
    </xf>
    <xf numFmtId="49" fontId="40" fillId="41" borderId="33" xfId="19" applyFont="1" applyBorder="1">
      <alignment vertical="center"/>
      <protection locked="0"/>
    </xf>
    <xf numFmtId="49" fontId="40" fillId="41" borderId="39" xfId="19" applyFont="1" applyBorder="1">
      <alignment vertical="center"/>
      <protection locked="0"/>
    </xf>
    <xf numFmtId="0" fontId="38" fillId="6" borderId="156" xfId="5" applyFont="1" applyBorder="1">
      <alignment horizontal="center" wrapText="1"/>
    </xf>
    <xf numFmtId="3" fontId="40" fillId="41" borderId="48" xfId="11" applyFont="1" applyBorder="1">
      <alignment horizontal="right" vertical="center"/>
      <protection locked="0"/>
    </xf>
    <xf numFmtId="3" fontId="40" fillId="43" borderId="156" xfId="6" applyFont="1" applyBorder="1" applyProtection="1">
      <alignment horizontal="right" vertical="center"/>
    </xf>
    <xf numFmtId="0" fontId="38" fillId="6" borderId="187" xfId="5" applyFont="1" applyBorder="1">
      <alignment horizontal="center" wrapText="1"/>
    </xf>
    <xf numFmtId="49" fontId="40" fillId="41" borderId="51" xfId="19" applyFont="1" applyBorder="1">
      <alignment vertical="center"/>
      <protection locked="0"/>
    </xf>
    <xf numFmtId="3" fontId="40" fillId="41" borderId="192" xfId="11" applyFont="1" applyBorder="1">
      <alignment horizontal="right" vertical="center"/>
      <protection locked="0"/>
    </xf>
    <xf numFmtId="3" fontId="40" fillId="41" borderId="193" xfId="11" applyFont="1" applyBorder="1">
      <alignment horizontal="right" vertical="center"/>
      <protection locked="0"/>
    </xf>
    <xf numFmtId="49" fontId="40" fillId="41" borderId="194" xfId="19" applyFont="1" applyBorder="1">
      <alignment vertical="center"/>
      <protection locked="0"/>
    </xf>
    <xf numFmtId="3" fontId="40" fillId="43" borderId="187" xfId="6" applyFont="1" applyBorder="1" applyProtection="1">
      <alignment horizontal="right" vertical="center"/>
    </xf>
    <xf numFmtId="3" fontId="40" fillId="13" borderId="172" xfId="3" applyNumberFormat="1" applyFont="1" applyBorder="1">
      <alignment horizontal="center" vertical="center"/>
    </xf>
    <xf numFmtId="3" fontId="40" fillId="13" borderId="184" xfId="3" applyNumberFormat="1" applyFont="1" applyBorder="1">
      <alignment horizontal="center" vertical="center"/>
    </xf>
    <xf numFmtId="0" fontId="38" fillId="6" borderId="184" xfId="0" applyFont="1" applyFill="1" applyBorder="1" applyAlignment="1">
      <alignment horizontal="center" vertical="center" wrapText="1"/>
    </xf>
    <xf numFmtId="49" fontId="40" fillId="41" borderId="159" xfId="19" applyFont="1" applyBorder="1">
      <alignment vertical="center"/>
      <protection locked="0"/>
    </xf>
    <xf numFmtId="49" fontId="40" fillId="41" borderId="25" xfId="19" applyFont="1" applyBorder="1">
      <alignment vertical="center"/>
      <protection locked="0"/>
    </xf>
    <xf numFmtId="49" fontId="40" fillId="41" borderId="26" xfId="19" applyFont="1" applyBorder="1">
      <alignment vertical="center"/>
      <protection locked="0"/>
    </xf>
    <xf numFmtId="0" fontId="25" fillId="6" borderId="184" xfId="0" applyFont="1" applyFill="1" applyBorder="1" applyAlignment="1" applyProtection="1">
      <alignment vertical="center"/>
    </xf>
    <xf numFmtId="3" fontId="40" fillId="41" borderId="156" xfId="11" applyFont="1" applyBorder="1">
      <alignment horizontal="right" vertical="center"/>
      <protection locked="0"/>
    </xf>
    <xf numFmtId="10" fontId="40" fillId="41" borderId="185" xfId="14" applyFont="1" applyBorder="1">
      <alignment horizontal="right" vertical="center"/>
      <protection locked="0"/>
    </xf>
    <xf numFmtId="10" fontId="40" fillId="41" borderId="188" xfId="14" applyFont="1" applyBorder="1">
      <alignment horizontal="right" vertical="center"/>
      <protection locked="0"/>
    </xf>
    <xf numFmtId="0" fontId="40" fillId="6" borderId="25" xfId="0" applyFont="1" applyBorder="1" applyAlignment="1">
      <alignment horizontal="left" vertical="center" wrapText="1"/>
    </xf>
    <xf numFmtId="0" fontId="40" fillId="6" borderId="26" xfId="0" applyFont="1" applyBorder="1" applyAlignment="1">
      <alignment horizontal="left" vertical="center" wrapText="1"/>
    </xf>
    <xf numFmtId="0" fontId="40" fillId="6" borderId="35" xfId="0" applyFont="1" applyBorder="1" applyAlignment="1">
      <alignment horizontal="left" vertical="center" wrapText="1"/>
    </xf>
    <xf numFmtId="0" fontId="40" fillId="6" borderId="156" xfId="0" applyFont="1" applyBorder="1" applyAlignment="1">
      <alignment horizontal="left" vertical="center" wrapText="1"/>
    </xf>
    <xf numFmtId="0" fontId="22" fillId="41" borderId="188" xfId="18" applyFont="1" applyBorder="1" applyAlignment="1" applyProtection="1">
      <alignment horizontal="center" vertical="center" wrapText="1"/>
      <protection locked="0"/>
    </xf>
    <xf numFmtId="0" fontId="29" fillId="6" borderId="132" xfId="116" applyFont="1" applyFill="1" applyBorder="1" applyAlignment="1" applyProtection="1">
      <alignment vertical="center"/>
    </xf>
    <xf numFmtId="0" fontId="67" fillId="55" borderId="33" xfId="145" applyBorder="1" applyAlignment="1">
      <alignment horizontal="center" vertical="center"/>
    </xf>
    <xf numFmtId="0" fontId="24" fillId="6" borderId="156" xfId="0" applyFont="1" applyFill="1" applyBorder="1" applyAlignment="1">
      <alignment horizontal="center" vertical="center" wrapText="1"/>
    </xf>
    <xf numFmtId="0" fontId="24" fillId="6" borderId="160" xfId="0" applyFont="1" applyFill="1" applyBorder="1" applyAlignment="1">
      <alignment horizontal="center" vertical="center"/>
    </xf>
    <xf numFmtId="0" fontId="24" fillId="6" borderId="166" xfId="0" applyFont="1" applyFill="1" applyBorder="1" applyAlignment="1">
      <alignment horizontal="center" vertical="center"/>
    </xf>
    <xf numFmtId="0" fontId="24" fillId="6" borderId="0" xfId="0" applyFont="1" applyFill="1" applyBorder="1" applyAlignment="1">
      <alignment horizontal="center" vertical="center" wrapText="1"/>
    </xf>
    <xf numFmtId="0" fontId="24" fillId="6" borderId="184" xfId="0" applyFont="1" applyFill="1" applyBorder="1" applyAlignment="1">
      <alignment horizontal="center" vertical="center" wrapText="1"/>
    </xf>
    <xf numFmtId="0" fontId="67" fillId="55" borderId="27" xfId="145" applyBorder="1">
      <alignment horizontal="center" vertical="center"/>
    </xf>
    <xf numFmtId="0" fontId="24" fillId="6" borderId="185" xfId="5" applyFont="1" applyBorder="1">
      <alignment horizontal="center" wrapText="1"/>
    </xf>
    <xf numFmtId="0" fontId="24" fillId="6" borderId="156" xfId="5" applyFont="1" applyBorder="1">
      <alignment horizontal="center" wrapText="1"/>
    </xf>
    <xf numFmtId="0" fontId="24" fillId="6" borderId="188" xfId="5" applyFont="1" applyBorder="1">
      <alignment horizontal="center" wrapText="1"/>
    </xf>
    <xf numFmtId="0" fontId="0" fillId="6" borderId="161" xfId="0" applyFont="1" applyFill="1" applyBorder="1" applyAlignment="1">
      <alignment vertical="center" wrapText="1"/>
    </xf>
    <xf numFmtId="0" fontId="0" fillId="6" borderId="20" xfId="0" applyFont="1" applyFill="1" applyBorder="1" applyAlignment="1">
      <alignment vertical="center" wrapText="1"/>
    </xf>
    <xf numFmtId="0" fontId="0" fillId="6" borderId="20" xfId="0" quotePrefix="1" applyFont="1" applyFill="1" applyBorder="1" applyAlignment="1">
      <alignment vertical="center"/>
    </xf>
    <xf numFmtId="0" fontId="0" fillId="6" borderId="20" xfId="0" applyFont="1" applyFill="1" applyBorder="1" applyAlignment="1">
      <alignment vertical="center"/>
    </xf>
    <xf numFmtId="0" fontId="0" fillId="6" borderId="21" xfId="0" applyFont="1" applyFill="1" applyBorder="1" applyAlignment="1">
      <alignment vertical="center" wrapText="1"/>
    </xf>
    <xf numFmtId="0" fontId="0" fillId="6" borderId="161" xfId="0" applyFont="1" applyFill="1" applyBorder="1" applyAlignment="1">
      <alignment vertical="center"/>
    </xf>
    <xf numFmtId="0" fontId="24" fillId="6" borderId="185" xfId="0" applyFont="1" applyFill="1" applyBorder="1" applyAlignment="1">
      <alignment vertical="center"/>
    </xf>
    <xf numFmtId="0" fontId="20" fillId="6" borderId="183" xfId="0" applyFont="1" applyFill="1" applyBorder="1" applyAlignment="1"/>
    <xf numFmtId="0" fontId="24" fillId="6" borderId="188" xfId="0" applyFont="1" applyFill="1" applyBorder="1" applyAlignment="1">
      <alignment vertical="center"/>
    </xf>
    <xf numFmtId="0" fontId="0" fillId="6" borderId="188" xfId="0" applyFont="1" applyFill="1" applyBorder="1" applyAlignment="1">
      <alignment vertical="center" wrapText="1"/>
    </xf>
    <xf numFmtId="0" fontId="0" fillId="6" borderId="184" xfId="0" applyFont="1" applyFill="1" applyBorder="1" applyAlignment="1">
      <alignment horizontal="center" vertical="center"/>
    </xf>
    <xf numFmtId="0" fontId="0" fillId="6" borderId="184" xfId="0" applyFont="1" applyFill="1" applyBorder="1" applyAlignment="1">
      <alignment vertical="center" wrapText="1"/>
    </xf>
    <xf numFmtId="0" fontId="67" fillId="55" borderId="184" xfId="145" applyBorder="1">
      <alignment horizontal="center" vertical="center"/>
    </xf>
    <xf numFmtId="0" fontId="0" fillId="6" borderId="185" xfId="0" applyFont="1" applyFill="1" applyBorder="1" applyAlignment="1">
      <alignment horizontal="center" vertical="center" textRotation="90" wrapText="1"/>
    </xf>
    <xf numFmtId="0" fontId="0" fillId="6" borderId="188" xfId="0" applyFont="1" applyFill="1" applyBorder="1" applyAlignment="1">
      <alignment horizontal="center" vertical="center" textRotation="90" wrapText="1"/>
    </xf>
    <xf numFmtId="0" fontId="67" fillId="55" borderId="195" xfId="145" applyFont="1" applyBorder="1">
      <alignment horizontal="center" vertical="center"/>
    </xf>
    <xf numFmtId="0" fontId="24" fillId="6" borderId="156" xfId="0" applyFont="1" applyFill="1" applyBorder="1" applyAlignment="1">
      <alignment horizontal="center" vertical="center" wrapText="1"/>
    </xf>
    <xf numFmtId="0" fontId="24" fillId="6" borderId="188" xfId="5" applyFont="1" applyFill="1" applyBorder="1" applyAlignment="1">
      <alignment horizontal="center" vertical="center" wrapText="1"/>
    </xf>
    <xf numFmtId="0" fontId="24" fillId="6" borderId="184" xfId="5" applyFont="1" applyFill="1" applyBorder="1" applyAlignment="1">
      <alignment horizontal="center" vertical="center" wrapText="1"/>
    </xf>
    <xf numFmtId="0" fontId="24" fillId="6" borderId="188" xfId="0" applyFont="1" applyFill="1" applyBorder="1" applyAlignment="1" applyProtection="1">
      <alignment horizontal="center" vertical="center" wrapText="1"/>
    </xf>
    <xf numFmtId="0" fontId="24" fillId="6" borderId="185" xfId="0" applyFont="1" applyFill="1" applyBorder="1" applyAlignment="1" applyProtection="1">
      <alignment horizontal="center" vertical="center" wrapText="1"/>
    </xf>
    <xf numFmtId="0" fontId="29" fillId="6" borderId="90" xfId="116" applyFont="1" applyFill="1" applyBorder="1" applyAlignment="1" applyProtection="1">
      <alignment horizontal="left" vertical="center"/>
    </xf>
    <xf numFmtId="0" fontId="23" fillId="6" borderId="0" xfId="0" applyFont="1" applyFill="1" applyBorder="1">
      <alignment vertical="center"/>
    </xf>
    <xf numFmtId="0" fontId="38" fillId="6" borderId="106" xfId="0" applyFont="1" applyFill="1" applyBorder="1" applyAlignment="1">
      <alignment horizontal="center" vertical="center" wrapText="1"/>
    </xf>
    <xf numFmtId="0" fontId="0" fillId="2" borderId="33" xfId="0" applyFont="1" applyFill="1" applyBorder="1" applyAlignment="1">
      <alignment horizontal="left" vertical="center" wrapText="1"/>
    </xf>
    <xf numFmtId="3" fontId="28" fillId="41" borderId="35" xfId="11" applyFont="1" applyBorder="1" applyAlignment="1" applyProtection="1">
      <alignment horizontal="right" vertical="center"/>
      <protection locked="0"/>
    </xf>
    <xf numFmtId="3" fontId="28" fillId="41" borderId="22" xfId="11" applyFont="1" applyBorder="1" applyAlignment="1" applyProtection="1">
      <alignment horizontal="right" vertical="center"/>
      <protection locked="0"/>
    </xf>
    <xf numFmtId="3" fontId="28" fillId="41" borderId="34" xfId="11" applyFont="1" applyBorder="1" applyAlignment="1" applyProtection="1">
      <alignment horizontal="right" vertical="center"/>
      <protection locked="0"/>
    </xf>
    <xf numFmtId="3" fontId="28" fillId="41" borderId="25" xfId="11" applyFont="1" applyBorder="1" applyAlignment="1" applyProtection="1">
      <alignment horizontal="right" vertical="center"/>
      <protection locked="0"/>
    </xf>
    <xf numFmtId="3" fontId="28" fillId="41" borderId="20" xfId="11" applyFont="1" applyBorder="1" applyAlignment="1" applyProtection="1">
      <alignment horizontal="right" vertical="center"/>
      <protection locked="0"/>
    </xf>
    <xf numFmtId="0" fontId="0" fillId="2" borderId="31" xfId="0" applyFont="1" applyFill="1" applyBorder="1" applyAlignment="1">
      <alignment horizontal="left" vertical="center" wrapText="1"/>
    </xf>
    <xf numFmtId="3" fontId="28" fillId="41" borderId="26" xfId="11" applyFont="1" applyBorder="1" applyAlignment="1" applyProtection="1">
      <alignment horizontal="right" vertical="center"/>
      <protection locked="0"/>
    </xf>
    <xf numFmtId="3" fontId="28" fillId="41" borderId="21" xfId="11" applyFont="1" applyBorder="1" applyAlignment="1" applyProtection="1">
      <alignment horizontal="right" vertical="center"/>
      <protection locked="0"/>
    </xf>
    <xf numFmtId="3" fontId="28" fillId="41" borderId="142" xfId="11" applyFont="1" applyBorder="1" applyAlignment="1" applyProtection="1">
      <alignment horizontal="right" vertical="center"/>
      <protection locked="0"/>
    </xf>
    <xf numFmtId="0" fontId="29" fillId="6" borderId="90" xfId="116" applyFont="1" applyFill="1" applyBorder="1" applyAlignment="1">
      <alignment vertical="center"/>
    </xf>
    <xf numFmtId="0" fontId="23" fillId="6" borderId="0" xfId="0" applyFont="1" applyFill="1" applyBorder="1" applyAlignment="1">
      <alignment vertical="center"/>
    </xf>
    <xf numFmtId="0" fontId="0" fillId="14" borderId="161" xfId="26" applyFont="1" applyBorder="1">
      <alignment horizontal="center" vertical="center" wrapText="1"/>
      <protection locked="0"/>
    </xf>
    <xf numFmtId="0" fontId="0" fillId="14" borderId="20" xfId="26" applyFont="1" applyBorder="1">
      <alignment horizontal="center" vertical="center" wrapText="1"/>
      <protection locked="0"/>
    </xf>
    <xf numFmtId="0" fontId="36" fillId="14" borderId="161" xfId="26" applyFont="1" applyBorder="1">
      <alignment horizontal="center" vertical="center" wrapText="1"/>
      <protection locked="0"/>
    </xf>
    <xf numFmtId="0" fontId="36" fillId="14" borderId="157" xfId="26" applyFont="1" applyBorder="1">
      <alignment horizontal="center" vertical="center" wrapText="1"/>
      <protection locked="0"/>
    </xf>
    <xf numFmtId="0" fontId="0" fillId="6" borderId="44" xfId="0" applyFill="1" applyBorder="1" applyAlignment="1">
      <alignment horizontal="left" vertical="center" indent="1"/>
    </xf>
    <xf numFmtId="0" fontId="36" fillId="14" borderId="22" xfId="26" applyFont="1" applyBorder="1">
      <alignment horizontal="center" vertical="center" wrapText="1"/>
      <protection locked="0"/>
    </xf>
    <xf numFmtId="0" fontId="36" fillId="14" borderId="34" xfId="26" applyFont="1" applyBorder="1">
      <alignment horizontal="center" vertical="center" wrapText="1"/>
      <protection locked="0"/>
    </xf>
    <xf numFmtId="0" fontId="36" fillId="14" borderId="20" xfId="26" applyFont="1" applyBorder="1">
      <alignment horizontal="center" vertical="center" wrapText="1"/>
      <protection locked="0"/>
    </xf>
    <xf numFmtId="0" fontId="36" fillId="14" borderId="33" xfId="26" applyFont="1" applyBorder="1">
      <alignment horizontal="center" vertical="center" wrapText="1"/>
      <protection locked="0"/>
    </xf>
    <xf numFmtId="0" fontId="36" fillId="14" borderId="37" xfId="26" applyFont="1" applyBorder="1">
      <alignment horizontal="center" vertical="center" wrapText="1"/>
      <protection locked="0"/>
    </xf>
    <xf numFmtId="0" fontId="36" fillId="14" borderId="39" xfId="26" applyFont="1" applyBorder="1">
      <alignment horizontal="center" vertical="center" wrapText="1"/>
      <protection locked="0"/>
    </xf>
    <xf numFmtId="0" fontId="24" fillId="6" borderId="44" xfId="0" applyFont="1" applyFill="1" applyBorder="1">
      <alignment vertical="center"/>
    </xf>
    <xf numFmtId="0" fontId="24" fillId="6" borderId="28" xfId="0" applyFont="1" applyFill="1" applyBorder="1" applyAlignment="1">
      <alignment horizontal="left" vertical="center" indent="1"/>
    </xf>
    <xf numFmtId="0" fontId="0" fillId="0" borderId="39" xfId="26" applyFont="1" applyFill="1" applyBorder="1" applyProtection="1">
      <alignment horizontal="center" vertical="center" wrapText="1"/>
    </xf>
    <xf numFmtId="0" fontId="22" fillId="0" borderId="31" xfId="26" applyFont="1" applyFill="1" applyBorder="1" applyProtection="1">
      <alignment horizontal="center" vertical="center" wrapText="1"/>
    </xf>
    <xf numFmtId="0" fontId="24" fillId="6" borderId="90" xfId="0" applyFont="1" applyFill="1" applyBorder="1" applyAlignment="1">
      <alignment vertical="center"/>
    </xf>
    <xf numFmtId="0" fontId="0" fillId="14" borderId="22" xfId="26" applyFont="1" applyBorder="1">
      <alignment horizontal="center" vertical="center" wrapText="1"/>
      <protection locked="0"/>
    </xf>
    <xf numFmtId="0" fontId="0" fillId="14" borderId="37" xfId="26" applyFont="1" applyBorder="1">
      <alignment horizontal="center" vertical="center" wrapText="1"/>
      <protection locked="0"/>
    </xf>
    <xf numFmtId="0" fontId="0" fillId="0" borderId="37" xfId="26" applyFont="1" applyFill="1" applyBorder="1" applyProtection="1">
      <alignment horizontal="center" vertical="center" wrapText="1"/>
    </xf>
    <xf numFmtId="0" fontId="22" fillId="0" borderId="21" xfId="26" applyFont="1" applyFill="1" applyBorder="1" applyProtection="1">
      <alignment horizontal="center" vertical="center" wrapText="1"/>
    </xf>
    <xf numFmtId="0" fontId="29" fillId="6" borderId="168" xfId="116" applyFont="1" applyFill="1" applyBorder="1" applyAlignment="1">
      <alignment vertical="center"/>
    </xf>
    <xf numFmtId="0" fontId="29" fillId="6" borderId="177" xfId="116" applyFont="1" applyFill="1" applyBorder="1" applyAlignment="1">
      <alignment vertical="center"/>
    </xf>
    <xf numFmtId="0" fontId="20" fillId="6" borderId="186" xfId="4" applyFont="1" applyFill="1" applyBorder="1" applyAlignment="1" applyProtection="1"/>
    <xf numFmtId="0" fontId="24" fillId="6" borderId="188" xfId="0" applyFont="1" applyFill="1" applyBorder="1" applyAlignment="1">
      <alignment horizontal="center" vertical="center" wrapText="1"/>
    </xf>
    <xf numFmtId="0" fontId="24" fillId="52" borderId="156" xfId="5" applyFont="1" applyFill="1" applyBorder="1" applyAlignment="1">
      <alignment horizontal="center" vertical="center" wrapText="1"/>
    </xf>
    <xf numFmtId="0" fontId="0" fillId="56" borderId="25" xfId="0" applyFont="1" applyFill="1" applyBorder="1" applyAlignment="1" applyProtection="1">
      <alignment horizontal="left" vertical="center"/>
    </xf>
    <xf numFmtId="0" fontId="0" fillId="56" borderId="26" xfId="0" applyFont="1" applyFill="1" applyBorder="1" applyAlignment="1" applyProtection="1">
      <alignment horizontal="left" vertical="center"/>
    </xf>
    <xf numFmtId="0" fontId="25" fillId="6" borderId="93" xfId="0" applyFont="1" applyFill="1" applyBorder="1" applyAlignment="1">
      <alignment horizontal="left" indent="2"/>
    </xf>
    <xf numFmtId="0" fontId="24" fillId="6" borderId="185" xfId="5" applyFont="1" applyBorder="1" applyAlignment="1">
      <alignment horizontal="center" vertical="center" wrapText="1"/>
    </xf>
    <xf numFmtId="3" fontId="40" fillId="43" borderId="185" xfId="6" applyFont="1" applyBorder="1">
      <alignment horizontal="right" vertical="center"/>
    </xf>
    <xf numFmtId="0" fontId="24" fillId="41" borderId="156" xfId="5" applyFont="1" applyFill="1" applyBorder="1" applyAlignment="1">
      <alignment horizontal="center" vertical="center" wrapText="1"/>
    </xf>
    <xf numFmtId="0" fontId="40" fillId="48" borderId="28" xfId="3" applyFont="1" applyFill="1" applyBorder="1">
      <alignment horizontal="center" vertical="center"/>
    </xf>
    <xf numFmtId="0" fontId="24" fillId="51" borderId="184" xfId="0" applyFont="1" applyFill="1" applyBorder="1" applyAlignment="1">
      <alignment vertical="center"/>
    </xf>
    <xf numFmtId="0" fontId="40" fillId="6" borderId="132" xfId="0" applyFont="1" applyFill="1" applyBorder="1">
      <alignment vertical="center"/>
    </xf>
    <xf numFmtId="0" fontId="26" fillId="6" borderId="188" xfId="5" applyFont="1" applyFill="1" applyBorder="1" applyAlignment="1">
      <alignment horizontal="center" vertical="center" wrapText="1"/>
    </xf>
    <xf numFmtId="0" fontId="40" fillId="48" borderId="188" xfId="3" applyFont="1" applyFill="1" applyBorder="1">
      <alignment horizontal="center" vertical="center"/>
    </xf>
    <xf numFmtId="0" fontId="29" fillId="6" borderId="132" xfId="0" applyFont="1" applyFill="1" applyBorder="1" applyAlignment="1" applyProtection="1">
      <alignment horizontal="left" vertical="center"/>
    </xf>
    <xf numFmtId="0" fontId="29" fillId="6" borderId="184" xfId="0" applyFont="1" applyFill="1" applyBorder="1" applyAlignment="1" applyProtection="1">
      <alignment horizontal="left" vertical="center"/>
    </xf>
    <xf numFmtId="0" fontId="24" fillId="6" borderId="184" xfId="5" applyFont="1" applyBorder="1" applyAlignment="1">
      <alignment horizontal="center" vertical="center" wrapText="1"/>
    </xf>
    <xf numFmtId="0" fontId="24" fillId="51" borderId="185" xfId="5" applyFont="1" applyFill="1" applyBorder="1" applyAlignment="1">
      <alignment horizontal="center" vertical="center" wrapText="1"/>
    </xf>
    <xf numFmtId="0" fontId="26" fillId="6" borderId="185" xfId="5" applyFont="1" applyFill="1" applyBorder="1" applyAlignment="1">
      <alignment horizontal="center" vertical="center" wrapText="1"/>
    </xf>
    <xf numFmtId="0" fontId="40" fillId="6" borderId="158" xfId="0" applyFont="1" applyFill="1" applyBorder="1" applyAlignment="1">
      <alignment horizontal="left"/>
    </xf>
    <xf numFmtId="0" fontId="67" fillId="13" borderId="161" xfId="3" applyFont="1" applyBorder="1">
      <alignment horizontal="center" vertical="center"/>
    </xf>
    <xf numFmtId="0" fontId="67" fillId="55" borderId="185" xfId="145" applyFont="1" applyBorder="1">
      <alignment horizontal="center" vertical="center"/>
    </xf>
    <xf numFmtId="0" fontId="40" fillId="48" borderId="141" xfId="3" applyFont="1" applyFill="1" applyBorder="1">
      <alignment horizontal="center" vertical="center"/>
    </xf>
    <xf numFmtId="0" fontId="40" fillId="48" borderId="185" xfId="3" applyFont="1" applyFill="1" applyBorder="1">
      <alignment horizontal="center" vertical="center"/>
    </xf>
    <xf numFmtId="0" fontId="26" fillId="6" borderId="185" xfId="5" applyFont="1" applyBorder="1" applyAlignment="1">
      <alignment horizontal="center" vertical="center" wrapText="1"/>
    </xf>
    <xf numFmtId="0" fontId="24" fillId="6" borderId="185" xfId="5" applyFont="1" applyBorder="1" applyAlignment="1">
      <alignment horizontal="center" wrapText="1"/>
    </xf>
    <xf numFmtId="0" fontId="0" fillId="6" borderId="93" xfId="0" applyFont="1" applyFill="1" applyBorder="1" applyAlignment="1">
      <alignment vertical="center"/>
    </xf>
    <xf numFmtId="3" fontId="42" fillId="41" borderId="20" xfId="11" applyFont="1" applyBorder="1">
      <alignment horizontal="right" vertical="center"/>
      <protection locked="0"/>
    </xf>
    <xf numFmtId="0" fontId="0" fillId="43" borderId="184" xfId="9" applyFont="1" applyBorder="1">
      <alignment horizontal="left" vertical="center"/>
    </xf>
    <xf numFmtId="3" fontId="40" fillId="43" borderId="188" xfId="6" applyFont="1" applyBorder="1">
      <alignment horizontal="right" vertical="center"/>
    </xf>
    <xf numFmtId="0" fontId="24" fillId="6" borderId="184" xfId="0" applyFont="1" applyFill="1" applyBorder="1" applyAlignment="1">
      <alignment horizontal="center" wrapText="1"/>
    </xf>
    <xf numFmtId="1" fontId="24" fillId="6" borderId="185" xfId="0" applyNumberFormat="1" applyFont="1" applyFill="1" applyBorder="1" applyAlignment="1">
      <alignment horizontal="center" wrapText="1"/>
    </xf>
    <xf numFmtId="1" fontId="24" fillId="6" borderId="188" xfId="0" applyNumberFormat="1" applyFont="1" applyFill="1" applyBorder="1" applyAlignment="1">
      <alignment horizontal="center" wrapText="1"/>
    </xf>
    <xf numFmtId="0" fontId="67" fillId="55" borderId="27" xfId="145" applyBorder="1">
      <alignment horizontal="center" vertical="center"/>
    </xf>
    <xf numFmtId="0" fontId="28" fillId="41" borderId="161" xfId="18" applyFont="1" applyBorder="1">
      <alignment horizontal="center" vertical="center" wrapText="1"/>
      <protection locked="0"/>
    </xf>
    <xf numFmtId="0" fontId="28" fillId="41" borderId="20" xfId="18" applyFont="1" applyBorder="1">
      <alignment horizontal="center" vertical="center" wrapText="1"/>
      <protection locked="0"/>
    </xf>
    <xf numFmtId="0" fontId="28" fillId="41" borderId="21" xfId="18" applyFont="1" applyBorder="1">
      <alignment horizontal="center" vertical="center" wrapText="1"/>
      <protection locked="0"/>
    </xf>
    <xf numFmtId="0" fontId="22" fillId="41" borderId="21" xfId="18" applyFont="1" applyBorder="1">
      <alignment horizontal="center" vertical="center" wrapText="1"/>
      <protection locked="0"/>
    </xf>
    <xf numFmtId="0" fontId="22" fillId="41" borderId="20" xfId="18" applyFont="1" applyBorder="1">
      <alignment horizontal="center" vertical="center" wrapText="1"/>
      <protection locked="0"/>
    </xf>
    <xf numFmtId="0" fontId="24" fillId="6" borderId="167" xfId="0" applyFont="1" applyFill="1" applyBorder="1" applyAlignment="1" applyProtection="1">
      <alignment horizontal="center" vertical="center" wrapText="1"/>
    </xf>
    <xf numFmtId="0" fontId="24" fillId="6" borderId="188" xfId="0" applyFont="1" applyFill="1" applyBorder="1" applyAlignment="1" applyProtection="1">
      <alignment horizontal="center" vertical="center" wrapText="1"/>
    </xf>
    <xf numFmtId="0" fontId="24" fillId="6" borderId="188" xfId="0" applyFont="1" applyBorder="1" applyAlignment="1">
      <alignment horizontal="center" wrapText="1"/>
    </xf>
    <xf numFmtId="0" fontId="24" fillId="6" borderId="185" xfId="0" applyFont="1" applyFill="1" applyBorder="1" applyAlignment="1" applyProtection="1">
      <alignment horizontal="center" vertical="center" wrapText="1"/>
    </xf>
    <xf numFmtId="0" fontId="29" fillId="6" borderId="90" xfId="116" applyFont="1" applyFill="1" applyBorder="1" applyAlignment="1" applyProtection="1">
      <alignment horizontal="left" vertical="center"/>
    </xf>
    <xf numFmtId="0" fontId="26" fillId="0" borderId="34" xfId="0" applyFont="1" applyFill="1" applyBorder="1" applyAlignment="1">
      <alignment horizontal="center" vertical="center"/>
    </xf>
    <xf numFmtId="0" fontId="26" fillId="6" borderId="39" xfId="0" applyFont="1" applyFill="1" applyBorder="1" applyAlignment="1">
      <alignment horizontal="center" vertical="center"/>
    </xf>
    <xf numFmtId="0" fontId="26" fillId="0" borderId="39" xfId="0" applyFont="1" applyFill="1" applyBorder="1" applyAlignment="1">
      <alignment horizontal="center" vertical="center"/>
    </xf>
    <xf numFmtId="0" fontId="26" fillId="6" borderId="31" xfId="0" applyFont="1" applyFill="1" applyBorder="1" applyAlignment="1">
      <alignment horizontal="center" vertical="center"/>
    </xf>
    <xf numFmtId="0" fontId="26" fillId="6" borderId="33" xfId="0" applyFont="1" applyFill="1" applyBorder="1" applyAlignment="1">
      <alignment horizontal="center" vertical="center"/>
    </xf>
    <xf numFmtId="0" fontId="24" fillId="6" borderId="185" xfId="5" applyFont="1" applyBorder="1">
      <alignment horizontal="center" wrapText="1"/>
    </xf>
    <xf numFmtId="0" fontId="0" fillId="6" borderId="183" xfId="0" applyFont="1" applyFill="1" applyBorder="1" applyAlignment="1"/>
    <xf numFmtId="0" fontId="25" fillId="13" borderId="34" xfId="3" applyFont="1" applyBorder="1" applyAlignment="1">
      <alignment horizontal="center" vertical="center"/>
    </xf>
    <xf numFmtId="0" fontId="25" fillId="13" borderId="184" xfId="3" applyFont="1" applyBorder="1" applyAlignment="1">
      <alignment horizontal="center" vertical="center"/>
    </xf>
    <xf numFmtId="0" fontId="0" fillId="6" borderId="36" xfId="0" applyFont="1" applyFill="1" applyBorder="1" applyProtection="1">
      <alignment vertical="center"/>
    </xf>
    <xf numFmtId="0" fontId="0" fillId="6" borderId="184" xfId="0" applyFont="1" applyFill="1" applyBorder="1" applyProtection="1">
      <alignment vertical="center"/>
    </xf>
    <xf numFmtId="3" fontId="22" fillId="6" borderId="185" xfId="30" applyFont="1" applyBorder="1">
      <alignment horizontal="right" vertical="center"/>
    </xf>
    <xf numFmtId="3" fontId="0" fillId="41" borderId="33" xfId="11" applyFont="1" applyBorder="1" applyProtection="1">
      <alignment horizontal="right" vertical="center"/>
      <protection locked="0"/>
    </xf>
    <xf numFmtId="0" fontId="25" fillId="13" borderId="188" xfId="3" applyFont="1" applyBorder="1" applyAlignment="1">
      <alignment horizontal="center" vertical="center"/>
    </xf>
    <xf numFmtId="3" fontId="0" fillId="41" borderId="37" xfId="11" applyFont="1" applyBorder="1" applyAlignment="1" applyProtection="1">
      <alignment horizontal="right" vertical="center"/>
      <protection locked="0"/>
    </xf>
    <xf numFmtId="3" fontId="0" fillId="6" borderId="185" xfId="30" applyFont="1" applyFill="1" applyBorder="1" applyAlignment="1" applyProtection="1">
      <alignment horizontal="right" vertical="center"/>
    </xf>
    <xf numFmtId="0" fontId="25" fillId="13" borderId="185" xfId="3" applyFont="1" applyBorder="1" applyAlignment="1">
      <alignment horizontal="center" vertical="center"/>
    </xf>
    <xf numFmtId="0" fontId="25" fillId="13" borderId="31" xfId="3" applyFont="1" applyBorder="1" applyAlignment="1">
      <alignment horizontal="center" vertical="center"/>
    </xf>
    <xf numFmtId="0" fontId="20" fillId="6" borderId="184" xfId="0" applyFont="1" applyFill="1" applyBorder="1" applyAlignment="1">
      <alignment vertical="center"/>
    </xf>
    <xf numFmtId="0" fontId="48" fillId="6" borderId="184" xfId="0" applyFont="1" applyFill="1" applyBorder="1" applyAlignment="1">
      <alignment horizontal="center" vertical="center"/>
    </xf>
    <xf numFmtId="0" fontId="32" fillId="6" borderId="183" xfId="0" applyFont="1" applyFill="1" applyBorder="1" applyAlignment="1">
      <alignment horizontal="center"/>
    </xf>
    <xf numFmtId="0" fontId="32" fillId="6" borderId="183" xfId="0" applyFont="1" applyFill="1" applyBorder="1" applyAlignment="1"/>
    <xf numFmtId="0" fontId="48" fillId="6" borderId="183" xfId="0" applyFont="1" applyFill="1" applyBorder="1" applyAlignment="1">
      <alignment horizontal="center"/>
    </xf>
    <xf numFmtId="0" fontId="24" fillId="6" borderId="188" xfId="0" applyFont="1" applyFill="1" applyBorder="1" applyAlignment="1" applyProtection="1">
      <alignment horizontal="center" vertical="center"/>
    </xf>
    <xf numFmtId="0" fontId="22" fillId="6" borderId="184" xfId="0" applyFont="1" applyBorder="1">
      <alignment vertical="center"/>
    </xf>
    <xf numFmtId="0" fontId="43" fillId="6" borderId="184" xfId="0" applyFont="1" applyFill="1" applyBorder="1" applyProtection="1">
      <alignment vertical="center"/>
    </xf>
    <xf numFmtId="0" fontId="24" fillId="6" borderId="184" xfId="0" applyFont="1" applyFill="1" applyBorder="1" applyAlignment="1" applyProtection="1">
      <alignment vertical="center"/>
    </xf>
    <xf numFmtId="0" fontId="43" fillId="6" borderId="183" xfId="0" applyFont="1" applyFill="1" applyBorder="1" applyProtection="1">
      <alignment vertical="center"/>
    </xf>
    <xf numFmtId="0" fontId="0" fillId="6" borderId="183" xfId="0" applyFont="1" applyFill="1" applyBorder="1" applyProtection="1">
      <alignment vertical="center"/>
    </xf>
    <xf numFmtId="0" fontId="24" fillId="6" borderId="185" xfId="0" applyFont="1" applyFill="1" applyBorder="1" applyAlignment="1" applyProtection="1">
      <alignment horizontal="center" vertical="center"/>
    </xf>
    <xf numFmtId="0" fontId="24" fillId="6" borderId="185" xfId="0" applyFont="1" applyBorder="1">
      <alignment vertical="center"/>
    </xf>
    <xf numFmtId="0" fontId="22" fillId="6" borderId="144" xfId="0" applyFont="1" applyBorder="1">
      <alignment vertical="center"/>
    </xf>
    <xf numFmtId="0" fontId="22" fillId="6" borderId="93" xfId="0" applyFont="1" applyBorder="1">
      <alignment vertical="center"/>
    </xf>
    <xf numFmtId="0" fontId="0" fillId="6" borderId="25" xfId="0" applyFont="1" applyFill="1" applyBorder="1">
      <alignment vertical="center"/>
    </xf>
    <xf numFmtId="0" fontId="0" fillId="6" borderId="26" xfId="0" applyFont="1" applyFill="1" applyBorder="1">
      <alignment vertical="center"/>
    </xf>
    <xf numFmtId="3" fontId="28" fillId="6" borderId="157" xfId="30" applyFont="1" applyBorder="1">
      <alignment horizontal="right" vertical="center"/>
    </xf>
    <xf numFmtId="3" fontId="28" fillId="6" borderId="33" xfId="30" applyFont="1" applyBorder="1">
      <alignment horizontal="right" vertical="center"/>
    </xf>
    <xf numFmtId="0" fontId="24" fillId="6" borderId="0" xfId="0" applyFont="1" applyFill="1" applyBorder="1" applyAlignment="1" applyProtection="1">
      <alignment horizontal="center" wrapText="1"/>
    </xf>
    <xf numFmtId="3" fontId="22" fillId="6" borderId="0" xfId="3" applyNumberFormat="1" applyFont="1" applyFill="1" applyBorder="1">
      <alignment horizontal="center" vertical="center"/>
    </xf>
    <xf numFmtId="0" fontId="22" fillId="52" borderId="184" xfId="0" applyFont="1" applyFill="1" applyBorder="1">
      <alignment vertical="center"/>
    </xf>
    <xf numFmtId="3" fontId="22" fillId="6" borderId="126" xfId="30" applyFont="1" applyFill="1" applyBorder="1" applyAlignment="1">
      <alignment horizontal="right" vertical="center"/>
    </xf>
    <xf numFmtId="0" fontId="70" fillId="6" borderId="0" xfId="0" applyFont="1" applyFill="1" applyBorder="1" applyAlignment="1" applyProtection="1">
      <alignment vertical="center"/>
    </xf>
    <xf numFmtId="0" fontId="69" fillId="58" borderId="0" xfId="0" applyNumberFormat="1" applyFont="1" applyFill="1" applyBorder="1" applyAlignment="1">
      <alignment horizontal="center" vertical="center" wrapText="1"/>
    </xf>
    <xf numFmtId="0" fontId="67" fillId="55" borderId="33" xfId="145" applyBorder="1" applyAlignment="1">
      <alignment horizontal="center" vertical="center"/>
    </xf>
    <xf numFmtId="0" fontId="67" fillId="55" borderId="27" xfId="145" applyBorder="1" applyAlignment="1">
      <alignment horizontal="center" vertical="center"/>
    </xf>
    <xf numFmtId="0" fontId="67" fillId="55" borderId="31" xfId="145" applyBorder="1" applyAlignment="1">
      <alignment horizontal="center" vertical="center"/>
    </xf>
    <xf numFmtId="0" fontId="67" fillId="55" borderId="28" xfId="145" applyBorder="1" applyAlignment="1">
      <alignment horizontal="center" vertical="center"/>
    </xf>
    <xf numFmtId="0" fontId="24" fillId="6" borderId="160" xfId="0" applyFont="1" applyFill="1" applyBorder="1" applyAlignment="1">
      <alignment horizontal="center" vertical="center"/>
    </xf>
    <xf numFmtId="0" fontId="24" fillId="6" borderId="142" xfId="0" applyFont="1" applyFill="1" applyBorder="1" applyAlignment="1">
      <alignment horizontal="center" vertical="center"/>
    </xf>
    <xf numFmtId="0" fontId="24" fillId="6" borderId="166" xfId="0" applyFont="1" applyFill="1" applyBorder="1" applyAlignment="1">
      <alignment horizontal="center" vertical="center"/>
    </xf>
    <xf numFmtId="0" fontId="24" fillId="6" borderId="101" xfId="0" applyFont="1" applyFill="1" applyBorder="1" applyAlignment="1">
      <alignment horizontal="center" vertical="center"/>
    </xf>
    <xf numFmtId="0" fontId="24" fillId="6" borderId="188" xfId="0" applyFont="1" applyFill="1" applyBorder="1" applyAlignment="1">
      <alignment horizontal="center" vertical="center" wrapText="1"/>
    </xf>
    <xf numFmtId="0" fontId="24" fillId="6" borderId="184" xfId="0" applyFont="1" applyFill="1" applyBorder="1" applyAlignment="1">
      <alignment horizontal="center" vertical="center" wrapText="1"/>
    </xf>
    <xf numFmtId="0" fontId="0" fillId="6" borderId="142" xfId="0" applyFont="1" applyBorder="1" applyAlignment="1" applyProtection="1">
      <alignment horizontal="center" vertical="center" wrapText="1"/>
    </xf>
    <xf numFmtId="0" fontId="0" fillId="6" borderId="93" xfId="0" applyFont="1" applyBorder="1" applyAlignment="1" applyProtection="1">
      <alignment horizontal="center" vertical="center" wrapText="1"/>
    </xf>
    <xf numFmtId="0" fontId="67" fillId="55" borderId="157" xfId="145" applyBorder="1" applyAlignment="1">
      <alignment horizontal="center" vertical="center"/>
    </xf>
    <xf numFmtId="0" fontId="67" fillId="55" borderId="158" xfId="145" applyBorder="1" applyAlignment="1">
      <alignment horizontal="center" vertical="center"/>
    </xf>
    <xf numFmtId="0" fontId="67" fillId="55" borderId="25" xfId="145" applyBorder="1" applyAlignment="1">
      <alignment horizontal="center" vertical="center"/>
    </xf>
    <xf numFmtId="0" fontId="24" fillId="6" borderId="156" xfId="0" applyFont="1" applyFill="1" applyBorder="1" applyAlignment="1">
      <alignment horizontal="center" vertical="center" wrapText="1"/>
    </xf>
    <xf numFmtId="0" fontId="0" fillId="6" borderId="101" xfId="0" applyFont="1" applyBorder="1" applyAlignment="1" applyProtection="1">
      <alignment horizontal="center" vertical="center" wrapText="1"/>
    </xf>
    <xf numFmtId="0" fontId="67" fillId="55" borderId="159" xfId="145" applyBorder="1" applyAlignment="1">
      <alignment horizontal="center" vertical="center"/>
    </xf>
    <xf numFmtId="0" fontId="67" fillId="55" borderId="26" xfId="145" applyBorder="1" applyAlignment="1">
      <alignment horizontal="center" vertical="center"/>
    </xf>
    <xf numFmtId="0" fontId="22" fillId="41" borderId="28" xfId="18" applyFont="1" applyBorder="1" applyAlignment="1" applyProtection="1">
      <alignment horizontal="center" vertical="center" wrapText="1"/>
      <protection locked="0"/>
    </xf>
    <xf numFmtId="0" fontId="47" fillId="6" borderId="156" xfId="0" applyFont="1" applyBorder="1" applyAlignment="1">
      <alignment horizontal="center" vertical="center" wrapText="1"/>
    </xf>
    <xf numFmtId="0" fontId="47" fillId="6" borderId="153" xfId="0" applyFont="1" applyBorder="1" applyAlignment="1">
      <alignment horizontal="center" vertical="center" wrapText="1"/>
    </xf>
    <xf numFmtId="0" fontId="47" fillId="6" borderId="154" xfId="0" applyFont="1" applyBorder="1" applyAlignment="1">
      <alignment horizontal="center" vertical="center" wrapText="1"/>
    </xf>
    <xf numFmtId="0" fontId="47" fillId="50" borderId="160" xfId="0" applyFont="1" applyFill="1" applyBorder="1" applyAlignment="1">
      <alignment horizontal="center" vertical="center"/>
    </xf>
    <xf numFmtId="0" fontId="47" fillId="50" borderId="61" xfId="0" applyFont="1" applyFill="1" applyBorder="1" applyAlignment="1">
      <alignment horizontal="center" vertical="center"/>
    </xf>
    <xf numFmtId="0" fontId="47" fillId="50" borderId="166" xfId="0" applyFont="1" applyFill="1" applyBorder="1" applyAlignment="1">
      <alignment horizontal="center" vertical="center"/>
    </xf>
    <xf numFmtId="0" fontId="47" fillId="50" borderId="142" xfId="0" applyFont="1" applyFill="1" applyBorder="1" applyAlignment="1">
      <alignment horizontal="center" vertical="center"/>
    </xf>
    <xf numFmtId="0" fontId="47" fillId="50" borderId="126" xfId="0" applyFont="1" applyFill="1" applyBorder="1" applyAlignment="1">
      <alignment horizontal="center" vertical="center"/>
    </xf>
    <xf numFmtId="0" fontId="47" fillId="50" borderId="101" xfId="0" applyFont="1" applyFill="1" applyBorder="1" applyAlignment="1">
      <alignment horizontal="center" vertical="center"/>
    </xf>
    <xf numFmtId="0" fontId="47" fillId="50" borderId="154" xfId="0" applyFont="1" applyFill="1" applyBorder="1" applyAlignment="1">
      <alignment horizontal="center" vertical="center"/>
    </xf>
    <xf numFmtId="0" fontId="47" fillId="50" borderId="155" xfId="0" applyFont="1" applyFill="1" applyBorder="1" applyAlignment="1">
      <alignment horizontal="center" vertical="center"/>
    </xf>
    <xf numFmtId="0" fontId="47" fillId="50" borderId="156" xfId="0" applyFont="1" applyFill="1" applyBorder="1" applyAlignment="1">
      <alignment horizontal="center" vertical="center"/>
    </xf>
    <xf numFmtId="0" fontId="47" fillId="6" borderId="154" xfId="0" applyFont="1" applyBorder="1" applyAlignment="1">
      <alignment horizontal="center" wrapText="1"/>
    </xf>
    <xf numFmtId="0" fontId="47" fillId="6" borderId="156" xfId="0" applyFont="1" applyBorder="1" applyAlignment="1">
      <alignment horizontal="center" wrapText="1"/>
    </xf>
    <xf numFmtId="0" fontId="47" fillId="54" borderId="153" xfId="0" applyFont="1" applyFill="1" applyBorder="1" applyAlignment="1">
      <alignment horizontal="center" vertical="center"/>
    </xf>
    <xf numFmtId="0" fontId="47" fillId="54" borderId="154" xfId="0" applyFont="1" applyFill="1" applyBorder="1" applyAlignment="1">
      <alignment horizontal="center" vertical="center"/>
    </xf>
    <xf numFmtId="0" fontId="47" fillId="41" borderId="153" xfId="0" applyFont="1" applyFill="1" applyBorder="1" applyAlignment="1">
      <alignment horizontal="center" vertical="center"/>
    </xf>
    <xf numFmtId="0" fontId="47" fillId="41" borderId="154" xfId="0" applyFont="1" applyFill="1" applyBorder="1" applyAlignment="1">
      <alignment horizontal="center" vertical="center"/>
    </xf>
    <xf numFmtId="0" fontId="47" fillId="6" borderId="184" xfId="5" applyFont="1" applyBorder="1" applyAlignment="1">
      <alignment horizontal="center" vertical="center" wrapText="1"/>
    </xf>
    <xf numFmtId="0" fontId="47" fillId="6" borderId="156" xfId="5" applyFont="1" applyBorder="1" applyAlignment="1">
      <alignment horizontal="center" vertical="center" wrapText="1"/>
    </xf>
    <xf numFmtId="0" fontId="23" fillId="6" borderId="183"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97" xfId="0" applyFont="1" applyFill="1" applyBorder="1" applyAlignment="1">
      <alignment horizontal="center" vertical="center"/>
    </xf>
    <xf numFmtId="0" fontId="47" fillId="51" borderId="156" xfId="0" applyFont="1" applyFill="1" applyBorder="1" applyAlignment="1">
      <alignment horizontal="center" vertical="center"/>
    </xf>
    <xf numFmtId="0" fontId="47" fillId="51" borderId="185" xfId="0" applyFont="1" applyFill="1" applyBorder="1" applyAlignment="1">
      <alignment horizontal="center" vertical="center"/>
    </xf>
    <xf numFmtId="0" fontId="47" fillId="52" borderId="160" xfId="0" applyFont="1" applyFill="1" applyBorder="1" applyAlignment="1">
      <alignment horizontal="center" vertical="center"/>
    </xf>
    <xf numFmtId="0" fontId="47" fillId="52" borderId="183" xfId="0" applyFont="1" applyFill="1" applyBorder="1" applyAlignment="1">
      <alignment horizontal="center" vertical="center"/>
    </xf>
    <xf numFmtId="0" fontId="47" fillId="52" borderId="142" xfId="0" applyFont="1" applyFill="1" applyBorder="1" applyAlignment="1">
      <alignment horizontal="center" vertical="center"/>
    </xf>
    <xf numFmtId="0" fontId="47" fillId="52" borderId="97" xfId="0" applyFont="1" applyFill="1" applyBorder="1" applyAlignment="1">
      <alignment horizontal="center" vertical="center"/>
    </xf>
    <xf numFmtId="0" fontId="47" fillId="54" borderId="155" xfId="0" applyFont="1" applyFill="1" applyBorder="1" applyAlignment="1">
      <alignment horizontal="center" vertical="center"/>
    </xf>
    <xf numFmtId="0" fontId="47" fillId="54" borderId="156" xfId="0" applyFont="1" applyFill="1" applyBorder="1" applyAlignment="1">
      <alignment horizontal="center" vertical="center"/>
    </xf>
    <xf numFmtId="0" fontId="47" fillId="6" borderId="185" xfId="0" applyFont="1" applyBorder="1" applyAlignment="1">
      <alignment horizontal="center" wrapText="1"/>
    </xf>
    <xf numFmtId="0" fontId="47" fillId="6" borderId="153" xfId="0" applyFont="1" applyBorder="1" applyAlignment="1">
      <alignment horizontal="center" wrapText="1"/>
    </xf>
    <xf numFmtId="0" fontId="23" fillId="6" borderId="164" xfId="0" applyFont="1" applyFill="1" applyBorder="1" applyAlignment="1">
      <alignment horizontal="center" vertical="center"/>
    </xf>
    <xf numFmtId="0" fontId="23" fillId="6" borderId="126" xfId="0" applyFont="1" applyFill="1" applyBorder="1" applyAlignment="1">
      <alignment horizontal="center" vertical="center"/>
    </xf>
    <xf numFmtId="0" fontId="47" fillId="51" borderId="153" xfId="0" applyFont="1" applyFill="1" applyBorder="1" applyAlignment="1">
      <alignment horizontal="center" vertical="center"/>
    </xf>
    <xf numFmtId="0" fontId="47" fillId="6" borderId="156" xfId="5" applyFont="1" applyBorder="1">
      <alignment horizontal="center" wrapText="1"/>
    </xf>
    <xf numFmtId="0" fontId="47" fillId="6" borderId="153" xfId="5" applyFont="1" applyBorder="1">
      <alignment horizontal="center" wrapText="1"/>
    </xf>
    <xf numFmtId="0" fontId="47" fillId="52" borderId="164" xfId="0" applyFont="1" applyFill="1" applyBorder="1" applyAlignment="1">
      <alignment horizontal="center" vertical="center"/>
    </xf>
    <xf numFmtId="0" fontId="47" fillId="52" borderId="126" xfId="0" applyFont="1" applyFill="1" applyBorder="1" applyAlignment="1">
      <alignment horizontal="center" vertical="center"/>
    </xf>
    <xf numFmtId="0" fontId="47" fillId="51" borderId="166" xfId="0" applyFont="1" applyFill="1" applyBorder="1" applyAlignment="1">
      <alignment horizontal="center" vertical="center" wrapText="1"/>
    </xf>
    <xf numFmtId="0" fontId="47" fillId="51" borderId="167" xfId="0" applyFont="1" applyFill="1" applyBorder="1" applyAlignment="1">
      <alignment horizontal="center" vertical="center" wrapText="1"/>
    </xf>
    <xf numFmtId="0" fontId="47" fillId="51" borderId="101" xfId="0" applyFont="1" applyFill="1" applyBorder="1" applyAlignment="1">
      <alignment horizontal="center" vertical="center" wrapText="1"/>
    </xf>
    <xf numFmtId="0" fontId="47" fillId="51" borderId="141" xfId="0" applyFont="1" applyFill="1" applyBorder="1" applyAlignment="1">
      <alignment horizontal="center" vertical="center" wrapText="1"/>
    </xf>
    <xf numFmtId="0" fontId="47" fillId="50" borderId="153" xfId="0" applyFont="1" applyFill="1" applyBorder="1" applyAlignment="1">
      <alignment horizontal="center" vertical="center"/>
    </xf>
    <xf numFmtId="0" fontId="47" fillId="52" borderId="167" xfId="0" applyFont="1" applyFill="1" applyBorder="1" applyAlignment="1">
      <alignment horizontal="center" vertical="center"/>
    </xf>
    <xf numFmtId="0" fontId="47" fillId="52" borderId="141" xfId="0" applyFont="1" applyFill="1" applyBorder="1" applyAlignment="1">
      <alignment horizontal="center" vertical="center"/>
    </xf>
    <xf numFmtId="0" fontId="47" fillId="50" borderId="167" xfId="0" applyFont="1" applyFill="1" applyBorder="1" applyAlignment="1">
      <alignment horizontal="center" vertical="center"/>
    </xf>
    <xf numFmtId="0" fontId="47" fillId="50" borderId="141" xfId="0" applyFont="1" applyFill="1" applyBorder="1" applyAlignment="1">
      <alignment horizontal="center" vertical="center"/>
    </xf>
    <xf numFmtId="0" fontId="47" fillId="41" borderId="156" xfId="0" applyFont="1" applyFill="1" applyBorder="1" applyAlignment="1">
      <alignment horizontal="center" vertical="center"/>
    </xf>
    <xf numFmtId="0" fontId="47" fillId="2" borderId="156" xfId="0" applyFont="1" applyFill="1" applyBorder="1" applyAlignment="1">
      <alignment horizontal="center" vertical="center"/>
    </xf>
    <xf numFmtId="0" fontId="47" fillId="2" borderId="153" xfId="0" applyFont="1" applyFill="1" applyBorder="1" applyAlignment="1">
      <alignment horizontal="center" vertical="center"/>
    </xf>
    <xf numFmtId="0" fontId="47" fillId="2" borderId="153" xfId="0" applyFont="1" applyFill="1" applyBorder="1" applyAlignment="1">
      <alignment horizontal="center" vertical="center" wrapText="1"/>
    </xf>
    <xf numFmtId="0" fontId="47" fillId="2" borderId="154" xfId="0" applyFont="1" applyFill="1" applyBorder="1" applyAlignment="1">
      <alignment horizontal="center" vertical="center" wrapText="1"/>
    </xf>
    <xf numFmtId="0" fontId="24" fillId="6" borderId="156" xfId="0" applyFont="1" applyBorder="1" applyAlignment="1">
      <alignment horizontal="center" vertical="center" wrapText="1"/>
    </xf>
    <xf numFmtId="0" fontId="24" fillId="6" borderId="153" xfId="0" applyFont="1" applyBorder="1" applyAlignment="1">
      <alignment horizontal="center" vertical="center" wrapText="1"/>
    </xf>
    <xf numFmtId="0" fontId="24" fillId="6" borderId="154" xfId="0" applyFont="1" applyBorder="1" applyAlignment="1">
      <alignment horizontal="center" vertical="center" wrapText="1"/>
    </xf>
    <xf numFmtId="0" fontId="24" fillId="6" borderId="155" xfId="0" applyFont="1" applyBorder="1" applyAlignment="1">
      <alignment horizontal="left" vertical="center"/>
    </xf>
    <xf numFmtId="0" fontId="24" fillId="6" borderId="158" xfId="0" applyFont="1" applyFill="1" applyBorder="1" applyAlignment="1">
      <alignment horizontal="left" vertical="center"/>
    </xf>
    <xf numFmtId="0" fontId="24" fillId="6" borderId="36" xfId="0" applyFont="1" applyFill="1" applyBorder="1" applyAlignment="1">
      <alignment horizontal="left" vertical="center"/>
    </xf>
    <xf numFmtId="0" fontId="24" fillId="6" borderId="158" xfId="0" applyFont="1" applyFill="1" applyBorder="1" applyAlignment="1" applyProtection="1">
      <alignment horizontal="center" vertical="center"/>
    </xf>
    <xf numFmtId="0" fontId="24" fillId="6" borderId="28" xfId="0" applyFont="1" applyFill="1" applyBorder="1" applyAlignment="1" applyProtection="1">
      <alignment horizontal="center" vertical="center"/>
    </xf>
    <xf numFmtId="0" fontId="24" fillId="6" borderId="155" xfId="5" applyFont="1" applyBorder="1">
      <alignment horizontal="center" wrapText="1"/>
    </xf>
    <xf numFmtId="0" fontId="0" fillId="6" borderId="158" xfId="0" applyFont="1" applyFill="1" applyBorder="1" applyAlignment="1" applyProtection="1">
      <alignment horizontal="left" vertical="center" wrapText="1"/>
    </xf>
    <xf numFmtId="0" fontId="0" fillId="6" borderId="27" xfId="0" applyFont="1" applyFill="1" applyBorder="1" applyAlignment="1" applyProtection="1">
      <alignment horizontal="left" vertical="center" wrapText="1"/>
    </xf>
    <xf numFmtId="0" fontId="0" fillId="6" borderId="28" xfId="0" applyFont="1" applyFill="1" applyBorder="1" applyAlignment="1" applyProtection="1">
      <alignment horizontal="left" vertical="center" wrapText="1"/>
    </xf>
    <xf numFmtId="0" fontId="29" fillId="6" borderId="12" xfId="114" applyFont="1" applyFill="1" applyBorder="1" applyAlignment="1">
      <alignment horizontal="left" vertical="center" wrapText="1"/>
    </xf>
    <xf numFmtId="0" fontId="29" fillId="6" borderId="5" xfId="114" applyFont="1" applyFill="1" applyBorder="1" applyAlignment="1">
      <alignment horizontal="left" vertical="center" wrapText="1"/>
    </xf>
    <xf numFmtId="0" fontId="0" fillId="6" borderId="0" xfId="0" applyFont="1" applyFill="1" applyBorder="1" applyAlignment="1">
      <alignment horizontal="left" vertical="center" wrapText="1"/>
    </xf>
    <xf numFmtId="0" fontId="24" fillId="6" borderId="0" xfId="0" applyFont="1" applyFill="1" applyBorder="1" applyAlignment="1" applyProtection="1">
      <alignment horizontal="center" wrapText="1"/>
    </xf>
    <xf numFmtId="0" fontId="29" fillId="6" borderId="90" xfId="116" applyFill="1" applyBorder="1" applyAlignment="1" applyProtection="1">
      <alignment horizontal="left" vertical="top"/>
    </xf>
    <xf numFmtId="0" fontId="29" fillId="6" borderId="0" xfId="116" applyFill="1" applyBorder="1" applyAlignment="1" applyProtection="1">
      <alignment horizontal="left" vertical="top"/>
    </xf>
    <xf numFmtId="0" fontId="24" fillId="6" borderId="0" xfId="116" applyFont="1" applyFill="1" applyBorder="1" applyAlignment="1">
      <alignment horizontal="left" vertical="center" wrapText="1"/>
    </xf>
    <xf numFmtId="0" fontId="29" fillId="6" borderId="90" xfId="116" applyFill="1" applyBorder="1" applyAlignment="1">
      <alignment horizontal="left" vertical="center" wrapText="1"/>
    </xf>
    <xf numFmtId="0" fontId="29" fillId="6" borderId="0" xfId="116" applyFill="1" applyBorder="1" applyAlignment="1">
      <alignment horizontal="left" vertical="center" wrapText="1"/>
    </xf>
    <xf numFmtId="0" fontId="24" fillId="6" borderId="103" xfId="0" applyFont="1" applyFill="1" applyBorder="1" applyAlignment="1">
      <alignment horizontal="center" wrapText="1"/>
    </xf>
    <xf numFmtId="0" fontId="24" fillId="6" borderId="0" xfId="0" applyFont="1" applyFill="1" applyBorder="1" applyAlignment="1">
      <alignment horizontal="center" wrapText="1"/>
    </xf>
    <xf numFmtId="0" fontId="24" fillId="6" borderId="126" xfId="0" applyFont="1" applyFill="1" applyBorder="1" applyAlignment="1">
      <alignment horizontal="center" wrapText="1"/>
    </xf>
    <xf numFmtId="0" fontId="24" fillId="6" borderId="151" xfId="0" applyFont="1" applyFill="1" applyBorder="1" applyAlignment="1">
      <alignment horizontal="center" vertical="center" wrapText="1"/>
    </xf>
    <xf numFmtId="0" fontId="24" fillId="6" borderId="152" xfId="0" applyFont="1" applyFill="1" applyBorder="1" applyAlignment="1">
      <alignment horizontal="center" vertical="center" wrapText="1"/>
    </xf>
    <xf numFmtId="0" fontId="24" fillId="6" borderId="155" xfId="0" applyFont="1" applyFill="1" applyBorder="1" applyAlignment="1">
      <alignment horizontal="center" wrapText="1"/>
    </xf>
    <xf numFmtId="0" fontId="0" fillId="6" borderId="0" xfId="3" applyFont="1" applyFill="1" applyBorder="1" applyAlignment="1" applyProtection="1">
      <alignment horizontal="left" vertical="center" wrapText="1"/>
    </xf>
    <xf numFmtId="0" fontId="22" fillId="6" borderId="0" xfId="3" applyFont="1" applyFill="1" applyBorder="1" applyAlignment="1" applyProtection="1">
      <alignment horizontal="left" vertical="center" wrapText="1"/>
    </xf>
    <xf numFmtId="0" fontId="24" fillId="6" borderId="112" xfId="0" applyFont="1" applyFill="1" applyBorder="1" applyAlignment="1">
      <alignment horizontal="center" vertical="center" wrapText="1"/>
    </xf>
    <xf numFmtId="0" fontId="24" fillId="6" borderId="139" xfId="0" applyFont="1" applyFill="1" applyBorder="1" applyAlignment="1">
      <alignment horizontal="center" vertical="center" wrapText="1"/>
    </xf>
    <xf numFmtId="0" fontId="24" fillId="6" borderId="106" xfId="0" applyFont="1" applyFill="1" applyBorder="1" applyAlignment="1">
      <alignment horizontal="center" vertical="center" wrapText="1"/>
    </xf>
    <xf numFmtId="0" fontId="24" fillId="6" borderId="140" xfId="0" applyFont="1" applyFill="1" applyBorder="1" applyAlignment="1">
      <alignment horizontal="center" vertical="center" wrapText="1"/>
    </xf>
    <xf numFmtId="0" fontId="24" fillId="6" borderId="103" xfId="0" applyFont="1" applyFill="1" applyBorder="1" applyAlignment="1">
      <alignment horizontal="center" vertical="center" wrapText="1"/>
    </xf>
    <xf numFmtId="0" fontId="24" fillId="6" borderId="126" xfId="0" applyFont="1" applyFill="1" applyBorder="1" applyAlignment="1">
      <alignment horizontal="center" vertical="center" wrapText="1"/>
    </xf>
    <xf numFmtId="0" fontId="24" fillId="6" borderId="72" xfId="0" applyFont="1" applyFill="1" applyBorder="1" applyAlignment="1">
      <alignment horizontal="center" vertical="center" wrapText="1"/>
    </xf>
    <xf numFmtId="0" fontId="24" fillId="6" borderId="101" xfId="0" applyFont="1" applyFill="1" applyBorder="1" applyAlignment="1">
      <alignment horizontal="center" vertical="center" wrapText="1"/>
    </xf>
    <xf numFmtId="0" fontId="24" fillId="6" borderId="117" xfId="0" applyFont="1" applyFill="1" applyBorder="1" applyAlignment="1">
      <alignment horizontal="center" vertical="center" wrapText="1"/>
    </xf>
    <xf numFmtId="0" fontId="24" fillId="6" borderId="104"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4" fillId="6" borderId="184" xfId="0" applyFont="1" applyFill="1" applyBorder="1" applyAlignment="1">
      <alignment horizontal="center" wrapText="1"/>
    </xf>
    <xf numFmtId="0" fontId="24" fillId="6" borderId="188" xfId="5" applyFont="1" applyFill="1" applyBorder="1" applyAlignment="1">
      <alignment horizontal="center" vertical="center" wrapText="1"/>
    </xf>
    <xf numFmtId="0" fontId="24" fillId="6" borderId="184" xfId="5" applyFont="1" applyFill="1" applyBorder="1" applyAlignment="1">
      <alignment horizontal="center" vertical="center" wrapText="1"/>
    </xf>
    <xf numFmtId="0" fontId="22" fillId="6" borderId="166" xfId="0" applyFont="1" applyFill="1" applyBorder="1" applyAlignment="1">
      <alignment horizontal="center" vertical="center"/>
    </xf>
    <xf numFmtId="0" fontId="22" fillId="6" borderId="48" xfId="0" applyFont="1" applyFill="1" applyBorder="1" applyAlignment="1">
      <alignment horizontal="center" vertical="center"/>
    </xf>
    <xf numFmtId="0" fontId="22" fillId="6" borderId="101" xfId="0" applyFont="1" applyFill="1" applyBorder="1" applyAlignment="1">
      <alignment horizontal="center" vertical="center"/>
    </xf>
    <xf numFmtId="0" fontId="22" fillId="6" borderId="33" xfId="0" applyFont="1" applyFill="1" applyBorder="1" applyAlignment="1">
      <alignment horizontal="left" vertical="top" wrapText="1" indent="5"/>
    </xf>
    <xf numFmtId="0" fontId="22" fillId="6" borderId="27" xfId="0" applyFont="1" applyFill="1" applyBorder="1" applyAlignment="1">
      <alignment horizontal="left" vertical="top" wrapText="1" indent="5"/>
    </xf>
    <xf numFmtId="0" fontId="23" fillId="6" borderId="188" xfId="0" applyFont="1" applyFill="1" applyBorder="1" applyAlignment="1">
      <alignment horizontal="center" vertical="center"/>
    </xf>
    <xf numFmtId="0" fontId="23" fillId="6" borderId="184" xfId="0" applyFont="1" applyFill="1" applyBorder="1" applyAlignment="1">
      <alignment horizontal="center" vertical="center"/>
    </xf>
    <xf numFmtId="0" fontId="24" fillId="6" borderId="166" xfId="5" applyFont="1" applyFill="1" applyBorder="1" applyAlignment="1">
      <alignment horizontal="center" vertical="center" wrapText="1"/>
    </xf>
    <xf numFmtId="0" fontId="24" fillId="6" borderId="101" xfId="5" applyFont="1" applyFill="1" applyBorder="1" applyAlignment="1">
      <alignment horizontal="center" vertical="center" wrapText="1"/>
    </xf>
    <xf numFmtId="0" fontId="25" fillId="6" borderId="31" xfId="83" applyFont="1" applyFill="1" applyBorder="1" applyAlignment="1">
      <alignment horizontal="left" vertical="center"/>
    </xf>
    <xf numFmtId="0" fontId="25" fillId="6" borderId="28" xfId="83" applyFont="1" applyFill="1" applyBorder="1" applyAlignment="1">
      <alignment horizontal="left" vertical="center"/>
    </xf>
    <xf numFmtId="0" fontId="0" fillId="6" borderId="188" xfId="0" applyFont="1" applyFill="1" applyBorder="1" applyAlignment="1" applyProtection="1">
      <alignment horizontal="center" vertical="center"/>
    </xf>
    <xf numFmtId="0" fontId="0" fillId="6" borderId="184" xfId="0" applyFont="1" applyFill="1" applyBorder="1" applyAlignment="1" applyProtection="1">
      <alignment horizontal="center" vertical="center"/>
    </xf>
    <xf numFmtId="0" fontId="25" fillId="6" borderId="184" xfId="83" applyFont="1" applyFill="1" applyBorder="1" applyAlignment="1">
      <alignment horizontal="center" vertical="center" wrapText="1"/>
    </xf>
    <xf numFmtId="0" fontId="38" fillId="6" borderId="106" xfId="0" applyFont="1" applyFill="1" applyBorder="1" applyAlignment="1">
      <alignment horizontal="center" vertical="center" wrapText="1"/>
    </xf>
    <xf numFmtId="0" fontId="38" fillId="6" borderId="140" xfId="0" applyFont="1" applyFill="1" applyBorder="1" applyAlignment="1">
      <alignment horizontal="center" vertical="center" wrapText="1"/>
    </xf>
    <xf numFmtId="0" fontId="22" fillId="41" borderId="21" xfId="18" applyFont="1" applyBorder="1">
      <alignment horizontal="center" vertical="center" wrapText="1"/>
      <protection locked="0"/>
    </xf>
    <xf numFmtId="49" fontId="22" fillId="41" borderId="21" xfId="19" applyFont="1" applyBorder="1">
      <alignment vertical="center"/>
      <protection locked="0"/>
    </xf>
    <xf numFmtId="49" fontId="22" fillId="41" borderId="31" xfId="19" applyFont="1" applyBorder="1">
      <alignment vertical="center"/>
      <protection locked="0"/>
    </xf>
    <xf numFmtId="0" fontId="22" fillId="41" borderId="161" xfId="18" applyFont="1" applyBorder="1">
      <alignment horizontal="center" vertical="center" wrapText="1"/>
      <protection locked="0"/>
    </xf>
    <xf numFmtId="49" fontId="0" fillId="41" borderId="161" xfId="19" applyFont="1" applyBorder="1">
      <alignment vertical="center"/>
      <protection locked="0"/>
    </xf>
    <xf numFmtId="49" fontId="22" fillId="41" borderId="161" xfId="19" applyFont="1" applyBorder="1">
      <alignment vertical="center"/>
      <protection locked="0"/>
    </xf>
    <xf numFmtId="49" fontId="22" fillId="41" borderId="157" xfId="19" applyFont="1" applyBorder="1">
      <alignment vertical="center"/>
      <protection locked="0"/>
    </xf>
    <xf numFmtId="0" fontId="22" fillId="41" borderId="20" xfId="18" applyFont="1" applyBorder="1">
      <alignment horizontal="center" vertical="center" wrapText="1"/>
      <protection locked="0"/>
    </xf>
    <xf numFmtId="49" fontId="22" fillId="41" borderId="20" xfId="19" applyFont="1" applyBorder="1">
      <alignment vertical="center"/>
      <protection locked="0"/>
    </xf>
    <xf numFmtId="49" fontId="22" fillId="41" borderId="33" xfId="19" applyFont="1" applyBorder="1">
      <alignment vertical="center"/>
      <protection locked="0"/>
    </xf>
    <xf numFmtId="0" fontId="22" fillId="2" borderId="184" xfId="0" applyFont="1" applyFill="1" applyBorder="1" applyAlignment="1" applyProtection="1">
      <alignment horizontal="center" vertical="center"/>
    </xf>
    <xf numFmtId="0" fontId="24" fillId="2" borderId="167" xfId="5" applyFont="1" applyFill="1" applyBorder="1" applyAlignment="1" applyProtection="1">
      <alignment horizontal="center" vertical="center" wrapText="1"/>
    </xf>
    <xf numFmtId="0" fontId="24" fillId="2" borderId="141" xfId="5" applyFont="1" applyFill="1" applyBorder="1" applyAlignment="1" applyProtection="1">
      <alignment horizontal="center" vertical="center" wrapText="1"/>
    </xf>
    <xf numFmtId="0" fontId="33" fillId="2" borderId="0" xfId="0" applyFont="1" applyFill="1" applyBorder="1" applyAlignment="1" applyProtection="1">
      <alignment vertical="center" wrapText="1"/>
    </xf>
    <xf numFmtId="0" fontId="33" fillId="2" borderId="0" xfId="0" applyFont="1" applyFill="1" applyBorder="1" applyAlignment="1">
      <alignment vertical="center"/>
    </xf>
    <xf numFmtId="0" fontId="24" fillId="2" borderId="187" xfId="0" applyFont="1" applyFill="1" applyBorder="1" applyAlignment="1" applyProtection="1">
      <alignment horizontal="center" vertical="center"/>
    </xf>
    <xf numFmtId="0" fontId="24" fillId="2" borderId="185" xfId="0" applyFont="1" applyFill="1" applyBorder="1" applyAlignment="1" applyProtection="1">
      <alignment horizontal="center" vertical="center"/>
    </xf>
    <xf numFmtId="0" fontId="24" fillId="2" borderId="172" xfId="0" applyFont="1" applyFill="1" applyBorder="1" applyAlignment="1" applyProtection="1">
      <alignment horizontal="center" vertical="center"/>
    </xf>
    <xf numFmtId="0" fontId="24" fillId="2" borderId="184" xfId="0" applyFont="1" applyFill="1" applyBorder="1" applyAlignment="1" applyProtection="1">
      <alignment horizontal="center" vertical="center"/>
    </xf>
    <xf numFmtId="0" fontId="22" fillId="2" borderId="183" xfId="0" applyFont="1" applyFill="1" applyBorder="1" applyAlignment="1" applyProtection="1">
      <alignment horizontal="center" vertical="center"/>
    </xf>
    <xf numFmtId="0" fontId="22" fillId="2" borderId="126" xfId="0" applyFont="1" applyFill="1" applyBorder="1" applyAlignment="1" applyProtection="1">
      <alignment horizontal="center" vertical="center"/>
    </xf>
    <xf numFmtId="0" fontId="24" fillId="6" borderId="188" xfId="5" applyFont="1" applyBorder="1" applyAlignment="1">
      <alignment horizontal="center" wrapText="1"/>
    </xf>
    <xf numFmtId="0" fontId="24" fillId="6" borderId="184" xfId="5" applyFont="1" applyBorder="1" applyAlignment="1">
      <alignment horizontal="center" wrapText="1"/>
    </xf>
    <xf numFmtId="0" fontId="29" fillId="2" borderId="168" xfId="116" applyFill="1" applyBorder="1" applyAlignment="1" applyProtection="1">
      <alignment horizontal="left" wrapText="1"/>
    </xf>
    <xf numFmtId="0" fontId="29" fillId="2" borderId="183" xfId="116" applyFill="1" applyBorder="1" applyAlignment="1" applyProtection="1">
      <alignment horizontal="left" wrapText="1"/>
    </xf>
    <xf numFmtId="0" fontId="22" fillId="2" borderId="166" xfId="0" applyFont="1" applyFill="1" applyBorder="1" applyAlignment="1" applyProtection="1">
      <alignment horizontal="center" vertical="center"/>
    </xf>
    <xf numFmtId="0" fontId="22" fillId="2" borderId="101" xfId="0" applyFont="1" applyFill="1" applyBorder="1" applyAlignment="1" applyProtection="1">
      <alignment horizontal="center" vertical="center"/>
    </xf>
    <xf numFmtId="0" fontId="24" fillId="6" borderId="167" xfId="5" applyFont="1" applyBorder="1" applyAlignment="1">
      <alignment horizontal="center" wrapText="1"/>
    </xf>
    <xf numFmtId="0" fontId="24" fillId="6" borderId="141" xfId="5" applyFont="1" applyBorder="1" applyAlignment="1">
      <alignment horizontal="center" wrapText="1"/>
    </xf>
    <xf numFmtId="0" fontId="24" fillId="6" borderId="160" xfId="5" applyFont="1" applyBorder="1" applyAlignment="1">
      <alignment horizontal="center" wrapText="1"/>
    </xf>
    <xf numFmtId="0" fontId="24" fillId="6" borderId="142" xfId="5" applyFont="1" applyBorder="1" applyAlignment="1">
      <alignment horizontal="center" wrapText="1"/>
    </xf>
    <xf numFmtId="0" fontId="24" fillId="2" borderId="160" xfId="0" applyFont="1" applyFill="1" applyBorder="1" applyAlignment="1" applyProtection="1">
      <alignment horizontal="center" vertical="center" wrapText="1"/>
    </xf>
    <xf numFmtId="0" fontId="24" fillId="2" borderId="183" xfId="0" applyFont="1" applyFill="1" applyBorder="1" applyAlignment="1" applyProtection="1">
      <alignment horizontal="center" vertical="center" wrapText="1"/>
    </xf>
    <xf numFmtId="0" fontId="24" fillId="2" borderId="142" xfId="0" applyFont="1" applyFill="1" applyBorder="1" applyAlignment="1" applyProtection="1">
      <alignment horizontal="center" vertical="center" wrapText="1"/>
    </xf>
    <xf numFmtId="0" fontId="24" fillId="2" borderId="126" xfId="0" applyFont="1" applyFill="1" applyBorder="1" applyAlignment="1" applyProtection="1">
      <alignment horizontal="center" vertical="center" wrapText="1"/>
    </xf>
    <xf numFmtId="0" fontId="0" fillId="2" borderId="158" xfId="0" applyFont="1" applyFill="1" applyBorder="1" applyAlignment="1" applyProtection="1">
      <alignment horizontal="left" vertical="center" wrapText="1"/>
    </xf>
    <xf numFmtId="0" fontId="22" fillId="2" borderId="27"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24" fillId="2" borderId="27" xfId="0" applyFont="1" applyFill="1" applyBorder="1" applyAlignment="1" applyProtection="1">
      <alignment horizontal="left" vertical="top" wrapText="1"/>
    </xf>
    <xf numFmtId="0" fontId="22" fillId="2" borderId="27" xfId="0" applyFont="1" applyFill="1" applyBorder="1" applyAlignment="1" applyProtection="1">
      <alignment horizontal="left" vertical="top" wrapText="1"/>
    </xf>
    <xf numFmtId="0" fontId="24" fillId="6" borderId="42" xfId="5" applyFont="1" applyBorder="1" applyAlignment="1">
      <alignment horizontal="center" wrapText="1"/>
    </xf>
    <xf numFmtId="0" fontId="24" fillId="2" borderId="167" xfId="0" applyFont="1" applyFill="1" applyBorder="1" applyAlignment="1" applyProtection="1">
      <alignment horizontal="center" vertical="center"/>
    </xf>
    <xf numFmtId="0" fontId="22" fillId="2" borderId="185" xfId="0" applyFont="1" applyFill="1" applyBorder="1" applyAlignment="1" applyProtection="1">
      <alignment horizontal="center" vertical="center"/>
    </xf>
    <xf numFmtId="0" fontId="22" fillId="2" borderId="185" xfId="0" applyFont="1" applyFill="1" applyBorder="1" applyAlignment="1" applyProtection="1">
      <alignment horizontal="center" vertical="center" wrapText="1"/>
    </xf>
    <xf numFmtId="0" fontId="22" fillId="6" borderId="167" xfId="5" applyFont="1" applyBorder="1" applyAlignment="1">
      <alignment horizontal="center" wrapText="1"/>
    </xf>
    <xf numFmtId="0" fontId="22" fillId="6" borderId="42" xfId="5" applyFont="1" applyBorder="1" applyAlignment="1">
      <alignment horizontal="center" wrapText="1"/>
    </xf>
    <xf numFmtId="0" fontId="22" fillId="6" borderId="141" xfId="5" applyFont="1" applyBorder="1" applyAlignment="1">
      <alignment horizontal="center" wrapText="1"/>
    </xf>
    <xf numFmtId="0" fontId="24" fillId="6" borderId="166" xfId="5" applyFont="1" applyBorder="1" applyAlignment="1">
      <alignment horizontal="center" wrapText="1"/>
    </xf>
    <xf numFmtId="0" fontId="24" fillId="6" borderId="48" xfId="5" applyFont="1" applyBorder="1" applyAlignment="1">
      <alignment horizontal="center" wrapText="1"/>
    </xf>
    <xf numFmtId="0" fontId="24" fillId="6" borderId="101" xfId="5" applyFont="1" applyBorder="1" applyAlignment="1">
      <alignment horizontal="center" wrapText="1"/>
    </xf>
    <xf numFmtId="0" fontId="24" fillId="6" borderId="183" xfId="5" applyFont="1" applyBorder="1" applyAlignment="1">
      <alignment horizontal="center" wrapText="1"/>
    </xf>
    <xf numFmtId="0" fontId="24" fillId="6" borderId="0" xfId="5" applyFont="1" applyBorder="1" applyAlignment="1">
      <alignment horizontal="center" wrapText="1"/>
    </xf>
    <xf numFmtId="0" fontId="24" fillId="6" borderId="126" xfId="5" applyFont="1" applyBorder="1" applyAlignment="1">
      <alignment horizontal="center" wrapText="1"/>
    </xf>
    <xf numFmtId="0" fontId="22" fillId="2" borderId="184" xfId="0" applyFont="1" applyFill="1" applyBorder="1" applyAlignment="1" applyProtection="1">
      <alignment horizontal="left" vertical="center" wrapText="1"/>
    </xf>
    <xf numFmtId="0" fontId="24" fillId="2" borderId="185" xfId="0" applyFont="1" applyFill="1" applyBorder="1" applyAlignment="1" applyProtection="1">
      <alignment horizontal="center" vertical="center" wrapText="1"/>
    </xf>
    <xf numFmtId="0" fontId="24" fillId="2" borderId="188" xfId="0" applyFont="1" applyFill="1" applyBorder="1" applyAlignment="1" applyProtection="1">
      <alignment horizontal="center" vertical="center" wrapText="1"/>
    </xf>
    <xf numFmtId="0" fontId="24" fillId="2" borderId="184" xfId="0" applyFont="1" applyFill="1" applyBorder="1" applyAlignment="1" applyProtection="1">
      <alignment horizontal="center" vertical="center" wrapText="1"/>
    </xf>
    <xf numFmtId="0" fontId="24" fillId="2" borderId="156" xfId="0" applyFont="1" applyFill="1" applyBorder="1" applyAlignment="1" applyProtection="1">
      <alignment horizontal="center" vertical="center" wrapText="1"/>
    </xf>
    <xf numFmtId="0" fontId="62" fillId="6" borderId="160" xfId="0" applyFont="1" applyBorder="1" applyAlignment="1">
      <alignment horizontal="center" vertical="center" wrapText="1"/>
    </xf>
    <xf numFmtId="0" fontId="62" fillId="6" borderId="166" xfId="0" applyFont="1" applyBorder="1" applyAlignment="1">
      <alignment horizontal="center" vertical="center" wrapText="1"/>
    </xf>
    <xf numFmtId="0" fontId="62" fillId="6" borderId="142" xfId="0" applyFont="1" applyBorder="1" applyAlignment="1">
      <alignment horizontal="center" vertical="center" wrapText="1"/>
    </xf>
    <xf numFmtId="0" fontId="62" fillId="6" borderId="101" xfId="0" applyFont="1" applyBorder="1" applyAlignment="1">
      <alignment horizontal="center" vertical="center" wrapText="1"/>
    </xf>
    <xf numFmtId="0" fontId="38" fillId="41" borderId="188" xfId="0" applyFont="1" applyFill="1" applyBorder="1" applyAlignment="1">
      <alignment horizontal="center" vertical="center" wrapText="1"/>
    </xf>
    <xf numFmtId="0" fontId="38" fillId="41" borderId="156" xfId="0" applyFont="1" applyFill="1" applyBorder="1" applyAlignment="1">
      <alignment horizontal="center" vertical="center" wrapText="1"/>
    </xf>
    <xf numFmtId="0" fontId="24" fillId="6" borderId="188" xfId="0" applyFont="1" applyBorder="1" applyAlignment="1">
      <alignment horizontal="center" vertical="center" wrapText="1"/>
    </xf>
    <xf numFmtId="0" fontId="24" fillId="6" borderId="184" xfId="0" applyFont="1" applyBorder="1" applyAlignment="1">
      <alignment horizontal="center" vertical="center" wrapText="1"/>
    </xf>
    <xf numFmtId="0" fontId="24" fillId="6" borderId="160" xfId="0" applyFont="1" applyBorder="1" applyAlignment="1">
      <alignment horizontal="center" vertical="center" wrapText="1"/>
    </xf>
    <xf numFmtId="0" fontId="24" fillId="6" borderId="142" xfId="0" applyFont="1" applyBorder="1" applyAlignment="1">
      <alignment horizontal="center" vertical="center" wrapText="1"/>
    </xf>
    <xf numFmtId="0" fontId="24" fillId="6" borderId="188" xfId="0" applyFont="1" applyFill="1" applyBorder="1" applyAlignment="1" applyProtection="1">
      <alignment horizontal="center" vertical="center" wrapText="1"/>
    </xf>
    <xf numFmtId="0" fontId="24" fillId="6" borderId="156" xfId="0" applyFont="1" applyFill="1" applyBorder="1" applyAlignment="1" applyProtection="1">
      <alignment horizontal="center" vertical="center" wrapText="1"/>
    </xf>
    <xf numFmtId="0" fontId="38" fillId="52" borderId="188" xfId="0" applyFont="1" applyFill="1" applyBorder="1" applyAlignment="1">
      <alignment horizontal="center" vertical="center" wrapText="1"/>
    </xf>
    <xf numFmtId="0" fontId="38" fillId="52" borderId="184" xfId="0" applyFont="1" applyFill="1" applyBorder="1" applyAlignment="1">
      <alignment horizontal="center" vertical="center" wrapText="1"/>
    </xf>
    <xf numFmtId="0" fontId="24" fillId="50" borderId="188" xfId="0" applyFont="1" applyFill="1" applyBorder="1" applyAlignment="1">
      <alignment horizontal="center" vertical="center" wrapText="1"/>
    </xf>
    <xf numFmtId="0" fontId="24" fillId="50" borderId="184" xfId="0" applyFont="1" applyFill="1" applyBorder="1" applyAlignment="1">
      <alignment horizontal="center" vertical="center" wrapText="1"/>
    </xf>
    <xf numFmtId="0" fontId="24" fillId="50" borderId="156" xfId="0" applyFont="1" applyFill="1" applyBorder="1" applyAlignment="1">
      <alignment horizontal="center" vertical="center" wrapText="1"/>
    </xf>
    <xf numFmtId="0" fontId="24" fillId="6" borderId="167" xfId="0" applyFont="1" applyBorder="1" applyAlignment="1">
      <alignment horizontal="center" vertical="center" wrapText="1"/>
    </xf>
    <xf numFmtId="0" fontId="24" fillId="6" borderId="141" xfId="0" applyFont="1" applyBorder="1" applyAlignment="1">
      <alignment horizontal="center" vertical="center" wrapText="1"/>
    </xf>
    <xf numFmtId="0" fontId="38" fillId="6" borderId="188" xfId="0" applyFont="1" applyBorder="1" applyAlignment="1">
      <alignment horizontal="center" vertical="center" wrapText="1"/>
    </xf>
    <xf numFmtId="0" fontId="38" fillId="6" borderId="184" xfId="0" applyFont="1" applyBorder="1" applyAlignment="1">
      <alignment horizontal="center" vertical="center" wrapText="1"/>
    </xf>
    <xf numFmtId="0" fontId="38" fillId="6" borderId="156" xfId="0" applyFont="1" applyBorder="1" applyAlignment="1">
      <alignment horizontal="center" vertical="center" wrapText="1"/>
    </xf>
    <xf numFmtId="0" fontId="24" fillId="6" borderId="42" xfId="0" applyFont="1" applyBorder="1" applyAlignment="1">
      <alignment horizontal="center" vertical="center" wrapText="1"/>
    </xf>
    <xf numFmtId="0" fontId="25" fillId="0" borderId="167" xfId="83" applyFont="1" applyFill="1" applyBorder="1" applyAlignment="1">
      <alignment horizontal="center" vertical="center" wrapText="1"/>
    </xf>
    <xf numFmtId="0" fontId="25" fillId="0" borderId="42" xfId="83" applyFont="1" applyFill="1" applyBorder="1" applyAlignment="1">
      <alignment horizontal="center" vertical="center" wrapText="1"/>
    </xf>
    <xf numFmtId="0" fontId="25" fillId="0" borderId="141" xfId="83" applyFont="1" applyFill="1" applyBorder="1" applyAlignment="1">
      <alignment horizontal="center" vertical="center" wrapText="1"/>
    </xf>
    <xf numFmtId="0" fontId="24" fillId="6" borderId="167" xfId="0" applyFont="1" applyFill="1" applyBorder="1" applyAlignment="1" applyProtection="1">
      <alignment horizontal="center" vertical="center" wrapText="1"/>
    </xf>
    <xf numFmtId="0" fontId="24" fillId="6" borderId="141" xfId="0" applyFont="1" applyFill="1" applyBorder="1" applyAlignment="1" applyProtection="1">
      <alignment horizontal="center" vertical="center" wrapText="1"/>
    </xf>
    <xf numFmtId="0" fontId="55" fillId="51" borderId="156" xfId="0" applyFont="1" applyFill="1" applyBorder="1" applyAlignment="1">
      <alignment horizontal="center"/>
    </xf>
    <xf numFmtId="0" fontId="55" fillId="51" borderId="185" xfId="0" applyFont="1" applyFill="1" applyBorder="1" applyAlignment="1">
      <alignment horizontal="center"/>
    </xf>
    <xf numFmtId="0" fontId="55" fillId="51" borderId="188" xfId="0" applyFont="1" applyFill="1" applyBorder="1" applyAlignment="1">
      <alignment horizontal="center"/>
    </xf>
    <xf numFmtId="0" fontId="24" fillId="6" borderId="160" xfId="0" applyFont="1" applyFill="1" applyBorder="1" applyAlignment="1" applyProtection="1">
      <alignment horizontal="center" vertical="center" wrapText="1"/>
    </xf>
    <xf numFmtId="0" fontId="24" fillId="6" borderId="43" xfId="0" applyFont="1" applyFill="1" applyBorder="1" applyAlignment="1" applyProtection="1">
      <alignment horizontal="center" vertical="center" wrapText="1"/>
    </xf>
    <xf numFmtId="0" fontId="24" fillId="6" borderId="142" xfId="0" applyFont="1" applyFill="1" applyBorder="1" applyAlignment="1" applyProtection="1">
      <alignment horizontal="center" vertical="center" wrapText="1"/>
    </xf>
    <xf numFmtId="0" fontId="38" fillId="6" borderId="167" xfId="0" applyFont="1" applyBorder="1" applyAlignment="1">
      <alignment horizontal="center" vertical="center"/>
    </xf>
    <xf numFmtId="0" fontId="24" fillId="6" borderId="185" xfId="0" applyFont="1" applyBorder="1" applyAlignment="1">
      <alignment horizontal="center" vertical="center" wrapText="1"/>
    </xf>
    <xf numFmtId="0" fontId="24" fillId="6" borderId="185" xfId="0" applyFont="1" applyBorder="1" applyAlignment="1">
      <alignment horizontal="center" vertical="center"/>
    </xf>
    <xf numFmtId="0" fontId="24" fillId="6" borderId="42" xfId="0" applyFont="1" applyFill="1" applyBorder="1" applyAlignment="1" applyProtection="1">
      <alignment horizontal="center" vertical="center" wrapText="1"/>
    </xf>
    <xf numFmtId="0" fontId="38" fillId="6" borderId="166" xfId="0" applyFont="1" applyBorder="1" applyAlignment="1">
      <alignment horizontal="center" vertical="center"/>
    </xf>
    <xf numFmtId="0" fontId="38" fillId="6" borderId="156" xfId="0" applyFont="1" applyBorder="1" applyAlignment="1">
      <alignment horizontal="center" vertical="center"/>
    </xf>
    <xf numFmtId="0" fontId="38" fillId="6" borderId="185" xfId="0" applyFont="1" applyBorder="1" applyAlignment="1">
      <alignment horizontal="center" vertical="center"/>
    </xf>
    <xf numFmtId="0" fontId="38" fillId="6" borderId="0" xfId="0" applyFont="1" applyBorder="1" applyAlignment="1">
      <alignment horizontal="center" vertical="center" wrapText="1"/>
    </xf>
    <xf numFmtId="0" fontId="38" fillId="6" borderId="48" xfId="0" applyFont="1" applyBorder="1" applyAlignment="1">
      <alignment horizontal="center" vertical="center" wrapText="1"/>
    </xf>
    <xf numFmtId="0" fontId="38" fillId="6" borderId="185" xfId="0" applyFont="1" applyBorder="1" applyAlignment="1">
      <alignment horizontal="center" vertical="center" wrapText="1"/>
    </xf>
    <xf numFmtId="0" fontId="24" fillId="51" borderId="188" xfId="0" applyFont="1" applyFill="1" applyBorder="1" applyAlignment="1">
      <alignment horizontal="center" vertical="center" wrapText="1"/>
    </xf>
    <xf numFmtId="0" fontId="24" fillId="51" borderId="184" xfId="0" applyFont="1" applyFill="1" applyBorder="1" applyAlignment="1">
      <alignment horizontal="center" vertical="center" wrapText="1"/>
    </xf>
    <xf numFmtId="0" fontId="24" fillId="51" borderId="156" xfId="0" applyFont="1" applyFill="1" applyBorder="1" applyAlignment="1">
      <alignment horizontal="center" vertical="center" wrapText="1"/>
    </xf>
    <xf numFmtId="0" fontId="38" fillId="6" borderId="188" xfId="0" applyFont="1" applyFill="1" applyBorder="1" applyAlignment="1">
      <alignment horizontal="center" vertical="center"/>
    </xf>
    <xf numFmtId="0" fontId="38" fillId="6" borderId="156" xfId="0" applyFont="1" applyFill="1" applyBorder="1" applyAlignment="1">
      <alignment horizontal="center" vertical="center"/>
    </xf>
    <xf numFmtId="0" fontId="24" fillId="6" borderId="97" xfId="0" applyFont="1" applyBorder="1" applyAlignment="1">
      <alignment horizontal="center" vertical="center" wrapText="1"/>
    </xf>
    <xf numFmtId="0" fontId="24" fillId="6" borderId="101" xfId="0" applyFont="1" applyBorder="1" applyAlignment="1">
      <alignment horizontal="center" vertical="center" wrapText="1"/>
    </xf>
    <xf numFmtId="0" fontId="55" fillId="51" borderId="184" xfId="0" applyFont="1" applyFill="1" applyBorder="1" applyAlignment="1">
      <alignment horizontal="center" vertical="center" wrapText="1"/>
    </xf>
    <xf numFmtId="0" fontId="55" fillId="51" borderId="156" xfId="0" applyFont="1" applyFill="1" applyBorder="1" applyAlignment="1">
      <alignment horizontal="center" vertical="center" wrapText="1"/>
    </xf>
    <xf numFmtId="0" fontId="24" fillId="6" borderId="188" xfId="0" applyFont="1" applyBorder="1" applyAlignment="1">
      <alignment horizontal="center" vertical="center"/>
    </xf>
    <xf numFmtId="0" fontId="24" fillId="6" borderId="184" xfId="0" applyFont="1" applyBorder="1" applyAlignment="1">
      <alignment horizontal="center" vertical="center"/>
    </xf>
    <xf numFmtId="0" fontId="24" fillId="6" borderId="156" xfId="0" applyFont="1" applyBorder="1" applyAlignment="1">
      <alignment horizontal="center" vertical="center"/>
    </xf>
    <xf numFmtId="0" fontId="24" fillId="6" borderId="184" xfId="0" applyFont="1" applyFill="1" applyBorder="1" applyAlignment="1" applyProtection="1">
      <alignment horizontal="center" vertical="center" wrapText="1"/>
    </xf>
    <xf numFmtId="0" fontId="38" fillId="6" borderId="188" xfId="0" applyFont="1" applyBorder="1" applyAlignment="1">
      <alignment horizontal="center" wrapText="1"/>
    </xf>
    <xf numFmtId="0" fontId="38" fillId="6" borderId="184" xfId="0" applyFont="1" applyBorder="1" applyAlignment="1">
      <alignment horizontal="center" wrapText="1"/>
    </xf>
    <xf numFmtId="0" fontId="55" fillId="41" borderId="188" xfId="0" applyFont="1" applyFill="1" applyBorder="1" applyAlignment="1">
      <alignment horizontal="center" vertical="center" wrapText="1"/>
    </xf>
    <xf numFmtId="0" fontId="55" fillId="41" borderId="184" xfId="0" applyFont="1" applyFill="1" applyBorder="1" applyAlignment="1">
      <alignment horizontal="center" vertical="center" wrapText="1"/>
    </xf>
    <xf numFmtId="0" fontId="55" fillId="41" borderId="156" xfId="0" applyFont="1" applyFill="1" applyBorder="1" applyAlignment="1">
      <alignment horizontal="center" vertical="center" wrapText="1"/>
    </xf>
    <xf numFmtId="0" fontId="55" fillId="52" borderId="188" xfId="0" applyFont="1" applyFill="1" applyBorder="1" applyAlignment="1">
      <alignment horizontal="center" vertical="center" wrapText="1"/>
    </xf>
    <xf numFmtId="0" fontId="55" fillId="52" borderId="184" xfId="0" applyFont="1" applyFill="1" applyBorder="1" applyAlignment="1">
      <alignment horizontal="center" vertical="center" wrapText="1"/>
    </xf>
    <xf numFmtId="0" fontId="26" fillId="0" borderId="160" xfId="0" applyFont="1" applyFill="1" applyBorder="1" applyAlignment="1">
      <alignment horizontal="center" vertical="center"/>
    </xf>
    <xf numFmtId="0" fontId="26" fillId="0" borderId="183" xfId="0" applyFont="1" applyFill="1" applyBorder="1" applyAlignment="1">
      <alignment horizontal="center" vertical="center"/>
    </xf>
    <xf numFmtId="0" fontId="26" fillId="0" borderId="142" xfId="0" applyFont="1" applyFill="1" applyBorder="1" applyAlignment="1">
      <alignment horizontal="center" vertical="center"/>
    </xf>
    <xf numFmtId="0" fontId="26" fillId="0" borderId="97" xfId="0" applyFont="1" applyFill="1" applyBorder="1" applyAlignment="1">
      <alignment horizontal="center" vertical="center"/>
    </xf>
    <xf numFmtId="0" fontId="24" fillId="6" borderId="183" xfId="0" applyFont="1" applyFill="1" applyBorder="1" applyAlignment="1" applyProtection="1">
      <alignment horizontal="center" vertical="center" wrapText="1"/>
    </xf>
    <xf numFmtId="0" fontId="24" fillId="6" borderId="166" xfId="0" applyFont="1" applyFill="1" applyBorder="1" applyAlignment="1" applyProtection="1">
      <alignment horizontal="center" vertical="center" wrapText="1"/>
    </xf>
    <xf numFmtId="0" fontId="24" fillId="6" borderId="97" xfId="0" applyFont="1" applyFill="1" applyBorder="1" applyAlignment="1" applyProtection="1">
      <alignment horizontal="center" vertical="center" wrapText="1"/>
    </xf>
    <xf numFmtId="0" fontId="24" fillId="6" borderId="101" xfId="0" applyFont="1" applyFill="1" applyBorder="1" applyAlignment="1" applyProtection="1">
      <alignment horizontal="center" vertical="center" wrapText="1"/>
    </xf>
    <xf numFmtId="0" fontId="24" fillId="6" borderId="183" xfId="0" applyFont="1" applyBorder="1" applyAlignment="1">
      <alignment horizontal="center" vertical="center" wrapText="1"/>
    </xf>
    <xf numFmtId="0" fontId="24" fillId="6" borderId="166" xfId="0" applyFont="1" applyBorder="1" applyAlignment="1">
      <alignment horizontal="center" vertical="center" wrapText="1"/>
    </xf>
    <xf numFmtId="0" fontId="38" fillId="6" borderId="184" xfId="0" applyFont="1" applyBorder="1" applyAlignment="1">
      <alignment horizontal="center" vertical="center"/>
    </xf>
    <xf numFmtId="0" fontId="38" fillId="6" borderId="188" xfId="0" applyFont="1" applyBorder="1" applyAlignment="1">
      <alignment horizontal="center" vertical="center"/>
    </xf>
    <xf numFmtId="0" fontId="24" fillId="6" borderId="185" xfId="0" applyFont="1" applyFill="1" applyBorder="1" applyAlignment="1" applyProtection="1">
      <alignment horizontal="center" vertical="center" wrapText="1"/>
    </xf>
    <xf numFmtId="0" fontId="38" fillId="50" borderId="184" xfId="0" applyFont="1" applyFill="1" applyBorder="1" applyAlignment="1">
      <alignment horizontal="center" vertical="center" wrapText="1"/>
    </xf>
    <xf numFmtId="0" fontId="38" fillId="50" borderId="156" xfId="0" applyFont="1" applyFill="1" applyBorder="1" applyAlignment="1">
      <alignment horizontal="center" vertical="center" wrapText="1"/>
    </xf>
    <xf numFmtId="0" fontId="24" fillId="6" borderId="48" xfId="0" applyFont="1" applyBorder="1" applyAlignment="1">
      <alignment horizontal="center" vertical="center" wrapText="1"/>
    </xf>
    <xf numFmtId="0" fontId="24" fillId="0" borderId="167" xfId="0" applyFont="1" applyFill="1" applyBorder="1" applyAlignment="1" applyProtection="1">
      <alignment horizontal="center" vertical="center" wrapText="1"/>
    </xf>
    <xf numFmtId="0" fontId="24" fillId="0" borderId="42" xfId="0" applyFont="1" applyFill="1" applyBorder="1" applyAlignment="1" applyProtection="1">
      <alignment horizontal="center" vertical="center" wrapText="1"/>
    </xf>
    <xf numFmtId="0" fontId="55" fillId="6" borderId="183" xfId="0" applyFont="1" applyFill="1" applyBorder="1" applyAlignment="1">
      <alignment horizontal="center" vertical="center" wrapText="1"/>
    </xf>
    <xf numFmtId="0" fontId="55" fillId="6" borderId="0" xfId="0" applyFont="1" applyFill="1" applyBorder="1" applyAlignment="1">
      <alignment horizontal="center" vertical="center" wrapText="1"/>
    </xf>
    <xf numFmtId="0" fontId="55" fillId="6" borderId="97" xfId="0" applyFont="1" applyFill="1" applyBorder="1" applyAlignment="1">
      <alignment horizontal="center" vertical="center" wrapText="1"/>
    </xf>
    <xf numFmtId="0" fontId="38" fillId="51" borderId="184" xfId="0" applyFont="1" applyFill="1" applyBorder="1" applyAlignment="1">
      <alignment horizontal="center" vertical="center" wrapText="1"/>
    </xf>
    <xf numFmtId="0" fontId="24" fillId="0" borderId="141" xfId="0" applyFont="1" applyFill="1" applyBorder="1" applyAlignment="1" applyProtection="1">
      <alignment horizontal="center" vertical="center" wrapText="1"/>
    </xf>
    <xf numFmtId="0" fontId="24" fillId="6" borderId="185" xfId="0" applyFont="1" applyBorder="1" applyAlignment="1">
      <alignment horizontal="center" wrapText="1"/>
    </xf>
    <xf numFmtId="0" fontId="24" fillId="6" borderId="188" xfId="0" applyFont="1" applyBorder="1" applyAlignment="1">
      <alignment horizontal="center" wrapText="1"/>
    </xf>
    <xf numFmtId="0" fontId="38" fillId="6" borderId="167" xfId="0" applyFont="1" applyBorder="1" applyAlignment="1">
      <alignment horizontal="center" wrapText="1"/>
    </xf>
    <xf numFmtId="0" fontId="38" fillId="6" borderId="141" xfId="0" applyFont="1" applyBorder="1" applyAlignment="1">
      <alignment horizontal="center" wrapText="1"/>
    </xf>
    <xf numFmtId="0" fontId="24" fillId="6" borderId="184" xfId="0" applyFont="1" applyBorder="1" applyAlignment="1">
      <alignment horizontal="center" wrapText="1"/>
    </xf>
    <xf numFmtId="0" fontId="55" fillId="51" borderId="184" xfId="0" applyFont="1" applyFill="1" applyBorder="1" applyAlignment="1">
      <alignment horizontal="center"/>
    </xf>
    <xf numFmtId="0" fontId="24" fillId="41" borderId="184" xfId="5" applyFont="1" applyFill="1" applyBorder="1" applyAlignment="1">
      <alignment horizontal="center" vertical="center" wrapText="1"/>
    </xf>
    <xf numFmtId="0" fontId="24" fillId="41" borderId="188" xfId="5" applyFont="1" applyFill="1" applyBorder="1" applyAlignment="1">
      <alignment horizontal="center" vertical="center" wrapText="1"/>
    </xf>
    <xf numFmtId="0" fontId="24" fillId="6" borderId="156" xfId="5" applyFont="1" applyBorder="1" applyAlignment="1">
      <alignment horizontal="center" wrapText="1"/>
    </xf>
    <xf numFmtId="0" fontId="24" fillId="51" borderId="184" xfId="0" applyFont="1" applyFill="1" applyBorder="1" applyAlignment="1">
      <alignment horizontal="center" vertical="center"/>
    </xf>
    <xf numFmtId="0" fontId="24" fillId="52" borderId="184" xfId="5" applyFont="1" applyFill="1" applyBorder="1" applyAlignment="1">
      <alignment horizontal="center" vertical="center" wrapText="1"/>
    </xf>
    <xf numFmtId="0" fontId="24" fillId="52" borderId="156" xfId="5" applyFont="1" applyFill="1" applyBorder="1" applyAlignment="1">
      <alignment horizontal="center" vertical="center" wrapText="1"/>
    </xf>
    <xf numFmtId="0" fontId="24" fillId="51" borderId="184" xfId="5" applyFont="1" applyFill="1" applyBorder="1" applyAlignment="1">
      <alignment horizontal="center" wrapText="1"/>
    </xf>
    <xf numFmtId="0" fontId="24" fillId="51" borderId="156" xfId="5" applyFont="1" applyFill="1" applyBorder="1" applyAlignment="1">
      <alignment horizontal="center" wrapText="1"/>
    </xf>
    <xf numFmtId="0" fontId="24" fillId="50" borderId="188" xfId="5" applyFont="1" applyFill="1" applyBorder="1" applyAlignment="1">
      <alignment horizontal="center" wrapText="1"/>
    </xf>
    <xf numFmtId="0" fontId="24" fillId="50" borderId="184" xfId="5" applyFont="1" applyFill="1" applyBorder="1" applyAlignment="1">
      <alignment horizontal="center" wrapText="1"/>
    </xf>
    <xf numFmtId="0" fontId="24" fillId="50" borderId="156" xfId="5" applyFont="1" applyFill="1" applyBorder="1" applyAlignment="1">
      <alignment horizontal="center" wrapText="1"/>
    </xf>
    <xf numFmtId="0" fontId="24" fillId="6" borderId="185" xfId="5" applyFont="1" applyBorder="1" applyAlignment="1">
      <alignment horizontal="center" vertical="center" wrapText="1"/>
    </xf>
    <xf numFmtId="0" fontId="24" fillId="6" borderId="188" xfId="5" applyFont="1" applyBorder="1" applyAlignment="1">
      <alignment horizontal="center" vertical="center" wrapText="1"/>
    </xf>
    <xf numFmtId="0" fontId="24" fillId="6" borderId="156" xfId="5" applyFont="1" applyBorder="1" applyAlignment="1">
      <alignment horizontal="center" vertical="center" wrapText="1"/>
    </xf>
    <xf numFmtId="0" fontId="24" fillId="6" borderId="185" xfId="5" applyFont="1" applyBorder="1">
      <alignment horizontal="center" wrapText="1"/>
    </xf>
    <xf numFmtId="0" fontId="0" fillId="56" borderId="33" xfId="55" applyFont="1" applyFill="1" applyBorder="1" applyAlignment="1">
      <alignment horizontal="center" vertical="center" wrapText="1"/>
    </xf>
    <xf numFmtId="0" fontId="0" fillId="56" borderId="27" xfId="55" applyFont="1" applyFill="1" applyBorder="1" applyAlignment="1">
      <alignment horizontal="center" vertical="center" wrapText="1"/>
    </xf>
    <xf numFmtId="0" fontId="0" fillId="56" borderId="31" xfId="55" applyFont="1" applyFill="1" applyBorder="1" applyAlignment="1">
      <alignment horizontal="center" vertical="center" wrapText="1"/>
    </xf>
    <xf numFmtId="0" fontId="0" fillId="56" borderId="28" xfId="55" applyFont="1" applyFill="1" applyBorder="1" applyAlignment="1">
      <alignment horizontal="center" vertical="center" wrapText="1"/>
    </xf>
    <xf numFmtId="0" fontId="0" fillId="56" borderId="27" xfId="0" applyFont="1" applyFill="1" applyBorder="1" applyAlignment="1" applyProtection="1">
      <alignment horizontal="left" vertical="center"/>
    </xf>
    <xf numFmtId="0" fontId="0" fillId="56" borderId="25" xfId="0" applyFont="1" applyFill="1" applyBorder="1" applyAlignment="1" applyProtection="1">
      <alignment horizontal="left" vertical="center"/>
    </xf>
    <xf numFmtId="0" fontId="0" fillId="56" borderId="28" xfId="0" applyFont="1" applyFill="1" applyBorder="1" applyAlignment="1" applyProtection="1">
      <alignment horizontal="left" vertical="center"/>
    </xf>
    <xf numFmtId="0" fontId="0" fillId="56" borderId="26" xfId="0" applyFont="1" applyFill="1" applyBorder="1" applyAlignment="1" applyProtection="1">
      <alignment horizontal="left" vertical="center"/>
    </xf>
    <xf numFmtId="0" fontId="0" fillId="6" borderId="183" xfId="0" applyFont="1" applyBorder="1" applyAlignment="1">
      <alignment horizontal="center"/>
    </xf>
    <xf numFmtId="0" fontId="0" fillId="6" borderId="93" xfId="0" applyFont="1" applyBorder="1" applyAlignment="1">
      <alignment horizontal="center"/>
    </xf>
    <xf numFmtId="0" fontId="24" fillId="51" borderId="184" xfId="5" applyFont="1" applyFill="1" applyBorder="1" applyAlignment="1">
      <alignment horizontal="center" vertical="center" wrapText="1"/>
    </xf>
    <xf numFmtId="0" fontId="24" fillId="51" borderId="156" xfId="5" applyFont="1" applyFill="1" applyBorder="1" applyAlignment="1">
      <alignment horizontal="center" vertical="center" wrapText="1"/>
    </xf>
    <xf numFmtId="0" fontId="25" fillId="6" borderId="184" xfId="0" applyFont="1" applyFill="1" applyBorder="1" applyAlignment="1">
      <alignment horizontal="left"/>
    </xf>
    <xf numFmtId="0" fontId="24" fillId="50" borderId="185" xfId="5" applyFont="1" applyFill="1" applyBorder="1" applyAlignment="1">
      <alignment horizontal="center" vertical="center" wrapText="1"/>
    </xf>
    <xf numFmtId="0" fontId="24" fillId="50" borderId="188" xfId="5" applyFont="1" applyFill="1" applyBorder="1" applyAlignment="1">
      <alignment horizontal="center" vertical="center" wrapText="1"/>
    </xf>
    <xf numFmtId="0" fontId="24" fillId="50" borderId="184" xfId="5" applyFont="1" applyFill="1" applyBorder="1" applyAlignment="1">
      <alignment horizontal="center" vertical="center" wrapText="1"/>
    </xf>
    <xf numFmtId="0" fontId="24" fillId="50" borderId="156" xfId="5" applyFont="1" applyFill="1" applyBorder="1" applyAlignment="1">
      <alignment horizontal="center" vertical="center" wrapText="1"/>
    </xf>
    <xf numFmtId="0" fontId="58" fillId="6" borderId="184" xfId="0" applyFont="1" applyBorder="1" applyAlignment="1">
      <alignment horizontal="center" vertical="center"/>
    </xf>
    <xf numFmtId="0" fontId="57" fillId="6" borderId="183" xfId="0" applyFont="1" applyFill="1" applyBorder="1" applyAlignment="1">
      <alignment horizontal="center" vertical="center"/>
    </xf>
    <xf numFmtId="0" fontId="57" fillId="6" borderId="97" xfId="0" applyFont="1" applyFill="1" applyBorder="1" applyAlignment="1">
      <alignment horizontal="center" vertical="center"/>
    </xf>
    <xf numFmtId="0" fontId="58" fillId="6" borderId="184" xfId="0" applyFont="1" applyBorder="1" applyAlignment="1">
      <alignment horizontal="center" wrapText="1"/>
    </xf>
    <xf numFmtId="0" fontId="25" fillId="6" borderId="0" xfId="0" applyFont="1" applyFill="1" applyBorder="1" applyAlignment="1" applyProtection="1">
      <alignment horizontal="left" vertical="center" wrapText="1"/>
    </xf>
    <xf numFmtId="0" fontId="64" fillId="51" borderId="184" xfId="0" applyFont="1" applyFill="1" applyBorder="1" applyAlignment="1">
      <alignment horizontal="center" vertical="center" wrapText="1"/>
    </xf>
    <xf numFmtId="0" fontId="64" fillId="51" borderId="156" xfId="0" applyFont="1" applyFill="1" applyBorder="1" applyAlignment="1">
      <alignment horizontal="center" vertical="center" wrapText="1"/>
    </xf>
    <xf numFmtId="0" fontId="24" fillId="56" borderId="48" xfId="0" applyFont="1" applyFill="1" applyBorder="1" applyAlignment="1" applyProtection="1">
      <alignment horizontal="center" vertical="center" wrapText="1"/>
    </xf>
    <xf numFmtId="0" fontId="24" fillId="56" borderId="42" xfId="0" applyFont="1" applyFill="1" applyBorder="1" applyAlignment="1" applyProtection="1">
      <alignment horizontal="center" vertical="center" wrapText="1"/>
    </xf>
    <xf numFmtId="0" fontId="24" fillId="56" borderId="43" xfId="0" applyFont="1" applyFill="1" applyBorder="1" applyAlignment="1" applyProtection="1">
      <alignment horizontal="center" vertical="center" wrapText="1"/>
    </xf>
    <xf numFmtId="0" fontId="24" fillId="6" borderId="0" xfId="0" applyFont="1" applyFill="1" applyBorder="1" applyAlignment="1">
      <alignment horizontal="left" vertical="top" wrapText="1"/>
    </xf>
    <xf numFmtId="0" fontId="24" fillId="56" borderId="0" xfId="0" applyFont="1" applyFill="1" applyBorder="1" applyAlignment="1">
      <alignment horizontal="center" vertical="center" wrapText="1"/>
    </xf>
    <xf numFmtId="0" fontId="24" fillId="56" borderId="93" xfId="0" applyFont="1" applyFill="1" applyBorder="1" applyAlignment="1">
      <alignment horizontal="center" vertical="center" wrapText="1"/>
    </xf>
    <xf numFmtId="3" fontId="56" fillId="56" borderId="38" xfId="1" applyFont="1" applyFill="1" applyBorder="1" applyAlignment="1">
      <alignment horizontal="center" vertical="center"/>
    </xf>
    <xf numFmtId="3" fontId="56" fillId="56" borderId="48" xfId="1" applyFont="1" applyFill="1" applyBorder="1" applyAlignment="1">
      <alignment horizontal="center" vertical="center"/>
    </xf>
    <xf numFmtId="3" fontId="56" fillId="56" borderId="101" xfId="1" applyFont="1" applyFill="1" applyBorder="1" applyAlignment="1">
      <alignment horizontal="center" vertical="center"/>
    </xf>
    <xf numFmtId="3" fontId="56" fillId="56" borderId="39" xfId="1" applyFont="1" applyFill="1" applyBorder="1" applyAlignment="1">
      <alignment horizontal="center" vertical="center" wrapText="1"/>
    </xf>
    <xf numFmtId="3" fontId="56" fillId="56" borderId="36" xfId="1" applyFont="1" applyFill="1" applyBorder="1" applyAlignment="1">
      <alignment horizontal="center" vertical="center" wrapText="1"/>
    </xf>
    <xf numFmtId="3" fontId="56" fillId="56" borderId="43" xfId="1" applyFont="1" applyFill="1" applyBorder="1" applyAlignment="1">
      <alignment horizontal="center" vertical="center" wrapText="1"/>
    </xf>
    <xf numFmtId="3" fontId="56" fillId="56" borderId="0" xfId="1" applyFont="1" applyFill="1" applyBorder="1" applyAlignment="1">
      <alignment horizontal="center" vertical="center" wrapText="1"/>
    </xf>
    <xf numFmtId="3" fontId="56" fillId="56" borderId="34" xfId="1" applyFont="1" applyFill="1" applyBorder="1" applyAlignment="1">
      <alignment horizontal="center" vertical="center" wrapText="1"/>
    </xf>
    <xf numFmtId="3" fontId="56" fillId="56" borderId="44" xfId="1" applyFont="1" applyFill="1" applyBorder="1" applyAlignment="1">
      <alignment horizontal="center" vertical="center" wrapText="1"/>
    </xf>
    <xf numFmtId="3" fontId="56" fillId="56" borderId="142" xfId="1" applyFont="1" applyFill="1" applyBorder="1" applyAlignment="1">
      <alignment horizontal="center" vertical="center" wrapText="1"/>
    </xf>
    <xf numFmtId="3" fontId="56" fillId="56" borderId="93" xfId="1" applyFont="1" applyFill="1" applyBorder="1" applyAlignment="1">
      <alignment horizontal="center" vertical="center" wrapText="1"/>
    </xf>
    <xf numFmtId="0" fontId="0" fillId="6" borderId="0" xfId="0" applyFont="1" applyFill="1" applyBorder="1" applyAlignment="1" applyProtection="1">
      <alignment horizontal="left" vertical="center" wrapText="1"/>
    </xf>
    <xf numFmtId="0" fontId="25" fillId="13" borderId="188" xfId="3" applyFont="1" applyBorder="1" applyAlignment="1">
      <alignment horizontal="center" vertical="center"/>
    </xf>
    <xf numFmtId="0" fontId="25" fillId="13" borderId="184" xfId="3" applyFont="1" applyBorder="1" applyAlignment="1">
      <alignment horizontal="center" vertical="center"/>
    </xf>
    <xf numFmtId="0" fontId="25" fillId="13" borderId="157" xfId="3" applyFont="1" applyBorder="1" applyAlignment="1">
      <alignment horizontal="center" vertical="center"/>
    </xf>
    <xf numFmtId="0" fontId="25" fillId="13" borderId="158" xfId="3" applyFont="1" applyBorder="1" applyAlignment="1">
      <alignment horizontal="center" vertical="center"/>
    </xf>
    <xf numFmtId="0" fontId="25" fillId="13" borderId="33" xfId="3" applyFont="1" applyBorder="1" applyAlignment="1">
      <alignment horizontal="center" vertical="center"/>
    </xf>
    <xf numFmtId="0" fontId="25" fillId="13" borderId="27" xfId="3" applyFont="1" applyBorder="1" applyAlignment="1">
      <alignment horizontal="center" vertical="center"/>
    </xf>
    <xf numFmtId="0" fontId="26" fillId="6" borderId="31" xfId="0" applyFont="1" applyFill="1" applyBorder="1" applyAlignment="1">
      <alignment horizontal="center" vertical="center"/>
    </xf>
    <xf numFmtId="0" fontId="26" fillId="6" borderId="28" xfId="0" applyFont="1" applyFill="1" applyBorder="1" applyAlignment="1">
      <alignment horizontal="center" vertical="center"/>
    </xf>
    <xf numFmtId="0" fontId="24" fillId="6" borderId="93" xfId="0" applyFont="1" applyFill="1" applyBorder="1" applyAlignment="1" applyProtection="1">
      <alignment horizontal="left" vertical="top" wrapText="1"/>
    </xf>
    <xf numFmtId="0" fontId="29" fillId="6" borderId="90" xfId="116" applyFont="1" applyFill="1" applyBorder="1" applyAlignment="1" applyProtection="1">
      <alignment horizontal="left"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40" fillId="6" borderId="0" xfId="0" applyFont="1" applyFill="1" applyBorder="1" applyAlignment="1" applyProtection="1">
      <alignment horizontal="left" vertical="center" wrapText="1"/>
    </xf>
    <xf numFmtId="0" fontId="24" fillId="50" borderId="184" xfId="0" applyFont="1" applyFill="1" applyBorder="1" applyAlignment="1" applyProtection="1">
      <alignment horizontal="center" vertical="center" wrapText="1"/>
    </xf>
    <xf numFmtId="0" fontId="24" fillId="51" borderId="186" xfId="0" applyFont="1" applyFill="1" applyBorder="1" applyAlignment="1">
      <alignment horizontal="center" vertical="center"/>
    </xf>
    <xf numFmtId="0" fontId="67" fillId="55" borderId="27" xfId="145" applyBorder="1">
      <alignment horizontal="center" vertical="center"/>
    </xf>
    <xf numFmtId="3" fontId="0" fillId="41" borderId="27" xfId="11" applyFont="1" applyBorder="1" applyAlignment="1">
      <alignment horizontal="center" vertical="center"/>
      <protection locked="0"/>
    </xf>
    <xf numFmtId="0" fontId="38" fillId="6" borderId="183" xfId="0" applyFont="1" applyFill="1" applyBorder="1" applyAlignment="1">
      <alignment horizontal="left" vertical="center" wrapText="1"/>
    </xf>
    <xf numFmtId="0" fontId="38" fillId="6" borderId="126" xfId="0" applyFont="1" applyFill="1" applyBorder="1" applyAlignment="1">
      <alignment horizontal="left" vertical="center" wrapText="1"/>
    </xf>
    <xf numFmtId="0" fontId="24" fillId="6" borderId="126" xfId="0" applyFont="1" applyBorder="1" applyAlignment="1">
      <alignment horizontal="center" vertical="center" wrapText="1"/>
    </xf>
    <xf numFmtId="0" fontId="38" fillId="6" borderId="166" xfId="0" applyFont="1" applyBorder="1" applyAlignment="1">
      <alignment horizontal="center" vertical="center" wrapText="1"/>
    </xf>
    <xf numFmtId="0" fontId="38" fillId="6" borderId="101" xfId="0" applyFont="1" applyBorder="1" applyAlignment="1">
      <alignment horizontal="center" vertical="center" wrapText="1"/>
    </xf>
    <xf numFmtId="0" fontId="38" fillId="6" borderId="183" xfId="0" applyFont="1" applyBorder="1" applyAlignment="1">
      <alignment horizontal="center" vertical="center" wrapText="1"/>
    </xf>
    <xf numFmtId="0" fontId="38" fillId="6" borderId="126" xfId="0" applyFont="1" applyBorder="1" applyAlignment="1">
      <alignment horizontal="center" vertical="center" wrapText="1"/>
    </xf>
    <xf numFmtId="0" fontId="38" fillId="6" borderId="172" xfId="0" applyFont="1" applyBorder="1" applyAlignment="1">
      <alignment horizontal="center" vertical="center" wrapText="1"/>
    </xf>
    <xf numFmtId="0" fontId="38" fillId="6" borderId="187" xfId="0" applyFont="1" applyBorder="1" applyAlignment="1">
      <alignment horizontal="center" vertical="center" wrapText="1"/>
    </xf>
    <xf numFmtId="0" fontId="24" fillId="6" borderId="184" xfId="5" applyFont="1" applyBorder="1">
      <alignment horizontal="center" wrapText="1"/>
    </xf>
    <xf numFmtId="0" fontId="24" fillId="6" borderId="187" xfId="5" applyFont="1" applyBorder="1">
      <alignment horizontal="center" wrapText="1"/>
    </xf>
    <xf numFmtId="0" fontId="24" fillId="6" borderId="172" xfId="5" applyFont="1" applyBorder="1">
      <alignment horizontal="center" wrapText="1"/>
    </xf>
    <xf numFmtId="0" fontId="24" fillId="6" borderId="156" xfId="5" applyFont="1" applyBorder="1">
      <alignment horizontal="center" wrapText="1"/>
    </xf>
    <xf numFmtId="0" fontId="24" fillId="6" borderId="188" xfId="5" applyFont="1" applyBorder="1">
      <alignment horizontal="center" wrapText="1"/>
    </xf>
    <xf numFmtId="49" fontId="40" fillId="41" borderId="161" xfId="19" applyFont="1" applyBorder="1">
      <alignment vertical="center"/>
      <protection locked="0"/>
    </xf>
    <xf numFmtId="49" fontId="40" fillId="41" borderId="157" xfId="19" applyFont="1" applyBorder="1">
      <alignment vertical="center"/>
      <protection locked="0"/>
    </xf>
    <xf numFmtId="49" fontId="40" fillId="41" borderId="20" xfId="19" applyFont="1" applyBorder="1">
      <alignment vertical="center"/>
      <protection locked="0"/>
    </xf>
    <xf numFmtId="49" fontId="40" fillId="41" borderId="33" xfId="19" applyFont="1" applyBorder="1">
      <alignment vertical="center"/>
      <protection locked="0"/>
    </xf>
    <xf numFmtId="49" fontId="40" fillId="41" borderId="21" xfId="19" applyFont="1" applyBorder="1">
      <alignment vertical="center"/>
      <protection locked="0"/>
    </xf>
    <xf numFmtId="49" fontId="40" fillId="41" borderId="31" xfId="19" applyFont="1" applyBorder="1">
      <alignment vertical="center"/>
      <protection locked="0"/>
    </xf>
    <xf numFmtId="0" fontId="24" fillId="6" borderId="27" xfId="0" applyFont="1" applyFill="1" applyBorder="1" applyAlignment="1" applyProtection="1">
      <alignment horizontal="left" vertical="center" wrapText="1"/>
    </xf>
    <xf numFmtId="0" fontId="22" fillId="6" borderId="25" xfId="0" applyFont="1" applyFill="1" applyBorder="1" applyAlignment="1" applyProtection="1">
      <alignment horizontal="left" vertical="center" wrapText="1" indent="2"/>
    </xf>
    <xf numFmtId="0" fontId="22" fillId="6" borderId="20" xfId="0" applyFont="1" applyFill="1" applyBorder="1" applyAlignment="1" applyProtection="1">
      <alignment horizontal="left" vertical="center" wrapText="1" indent="2"/>
    </xf>
    <xf numFmtId="0" fontId="22" fillId="6" borderId="33"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2"/>
    </xf>
    <xf numFmtId="0" fontId="22" fillId="6" borderId="31"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indent="3"/>
    </xf>
    <xf numFmtId="0" fontId="22" fillId="6" borderId="25" xfId="0" applyFont="1" applyFill="1" applyBorder="1" applyAlignment="1" applyProtection="1">
      <alignment horizontal="left" vertical="center" wrapText="1" indent="3"/>
    </xf>
    <xf numFmtId="0" fontId="22" fillId="6" borderId="20" xfId="0" applyFont="1" applyFill="1" applyBorder="1" applyAlignment="1" applyProtection="1">
      <alignment horizontal="left" vertical="center" wrapText="1" indent="3"/>
    </xf>
    <xf numFmtId="0" fontId="22" fillId="6" borderId="33" xfId="0" applyFont="1" applyFill="1" applyBorder="1" applyAlignment="1" applyProtection="1">
      <alignment horizontal="left" vertical="center" wrapText="1" indent="3"/>
    </xf>
    <xf numFmtId="0" fontId="22" fillId="6" borderId="27" xfId="0" applyFont="1" applyFill="1" applyBorder="1" applyAlignment="1" applyProtection="1">
      <alignment horizontal="left" vertical="center" wrapText="1" indent="2"/>
    </xf>
    <xf numFmtId="0" fontId="22" fillId="6" borderId="25" xfId="0" applyFont="1" applyFill="1" applyBorder="1" applyAlignment="1" applyProtection="1">
      <alignment horizontal="left" vertical="center" wrapText="1" indent="1"/>
    </xf>
    <xf numFmtId="0" fontId="22" fillId="6" borderId="20" xfId="0" applyFont="1" applyFill="1" applyBorder="1" applyAlignment="1" applyProtection="1">
      <alignment horizontal="left" vertical="center" wrapText="1" indent="1"/>
    </xf>
    <xf numFmtId="0" fontId="22" fillId="6" borderId="33" xfId="0" applyFont="1" applyFill="1" applyBorder="1" applyAlignment="1" applyProtection="1">
      <alignment horizontal="left" vertical="center" wrapText="1" indent="1"/>
    </xf>
    <xf numFmtId="0" fontId="22" fillId="6" borderId="71" xfId="0" applyFont="1" applyFill="1" applyBorder="1" applyAlignment="1" applyProtection="1">
      <alignment horizontal="left" vertical="center" wrapText="1"/>
    </xf>
    <xf numFmtId="0" fontId="22" fillId="6" borderId="69" xfId="0" applyFont="1" applyFill="1" applyBorder="1" applyAlignment="1" applyProtection="1">
      <alignment horizontal="left" vertical="center" wrapText="1"/>
    </xf>
    <xf numFmtId="0" fontId="22" fillId="6" borderId="157" xfId="0" applyFont="1" applyFill="1" applyBorder="1" applyAlignment="1" applyProtection="1">
      <alignment horizontal="left" vertical="center" wrapText="1"/>
    </xf>
    <xf numFmtId="0" fontId="22" fillId="6" borderId="28" xfId="0" applyFont="1" applyFill="1" applyBorder="1" applyAlignment="1" applyProtection="1">
      <alignment horizontal="left" vertical="center" wrapText="1"/>
    </xf>
    <xf numFmtId="0" fontId="22" fillId="6" borderId="61" xfId="0" applyFont="1" applyFill="1" applyBorder="1" applyAlignment="1" applyProtection="1">
      <alignment horizontal="center" vertical="center"/>
    </xf>
    <xf numFmtId="0" fontId="22" fillId="6" borderId="103" xfId="0" applyFont="1" applyFill="1" applyBorder="1" applyAlignment="1" applyProtection="1">
      <alignment horizontal="center" vertical="center"/>
    </xf>
    <xf numFmtId="0" fontId="22" fillId="6" borderId="63" xfId="0" applyFont="1" applyFill="1" applyBorder="1" applyAlignment="1" applyProtection="1">
      <alignment horizontal="center" vertical="center"/>
    </xf>
    <xf numFmtId="0" fontId="22" fillId="6" borderId="126" xfId="0" applyFont="1" applyFill="1" applyBorder="1" applyAlignment="1" applyProtection="1">
      <alignment horizontal="center" vertical="center"/>
    </xf>
    <xf numFmtId="0" fontId="24" fillId="6" borderId="155" xfId="5" applyFont="1" applyFill="1" applyBorder="1" applyAlignment="1">
      <alignment horizontal="center" vertical="center" wrapText="1"/>
    </xf>
    <xf numFmtId="0" fontId="22" fillId="6" borderId="68" xfId="0" applyFont="1" applyFill="1" applyBorder="1" applyAlignment="1" applyProtection="1">
      <alignment horizontal="left" vertical="center" wrapText="1"/>
    </xf>
    <xf numFmtId="0" fontId="22" fillId="6" borderId="158" xfId="0" applyFont="1" applyFill="1" applyBorder="1" applyAlignment="1" applyProtection="1">
      <alignment horizontal="left" vertical="center" wrapText="1"/>
    </xf>
    <xf numFmtId="0" fontId="0" fillId="6" borderId="119" xfId="0" applyFont="1" applyFill="1" applyBorder="1" applyAlignment="1" applyProtection="1">
      <alignment horizontal="left" vertical="center" wrapText="1"/>
    </xf>
    <xf numFmtId="0" fontId="0" fillId="6" borderId="113" xfId="0" applyFont="1" applyFill="1" applyBorder="1" applyAlignment="1" applyProtection="1">
      <alignment horizontal="left" vertical="center" wrapText="1"/>
    </xf>
    <xf numFmtId="0" fontId="0" fillId="6" borderId="25" xfId="0" applyFont="1" applyFill="1" applyBorder="1" applyAlignment="1" applyProtection="1">
      <alignment horizontal="left" vertical="center" wrapText="1"/>
    </xf>
    <xf numFmtId="0" fontId="22" fillId="6" borderId="67" xfId="0" applyFont="1" applyFill="1" applyBorder="1" applyAlignment="1" applyProtection="1">
      <alignment horizontal="center" vertical="center"/>
    </xf>
    <xf numFmtId="0" fontId="22" fillId="6" borderId="155" xfId="0" applyFont="1" applyFill="1" applyBorder="1" applyAlignment="1" applyProtection="1">
      <alignment horizontal="center" vertical="center"/>
    </xf>
  </cellXfs>
  <cellStyles count="148">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alculation" xfId="130" builtinId="22" hidden="1"/>
    <cellStyle name="Check Cell" xfId="67" builtinId="23" hidden="1"/>
    <cellStyle name="Check Cell" xfId="80" builtinId="23" hidden="1"/>
    <cellStyle name="checkExposure" xfId="1"/>
    <cellStyle name="checkResult" xfId="2"/>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2" xfId="114" hidden="1"/>
    <cellStyle name="Heading 2" xfId="117" hidden="1"/>
    <cellStyle name="Heading 2" xfId="116"/>
    <cellStyle name="Heading 2 2" xfId="120" hidden="1"/>
    <cellStyle name="Heading 2 2" xfId="118" hidden="1"/>
    <cellStyle name="Heading 2 2" xfId="124" hidden="1"/>
    <cellStyle name="Heading 2 2" xfId="122" hidden="1"/>
    <cellStyle name="Heading 2 2" xfId="128" hidden="1"/>
    <cellStyle name="Heading 2 2" xfId="126" hidden="1"/>
    <cellStyle name="Heading 2 2" xfId="133" hidden="1"/>
    <cellStyle name="Heading 2 2" xfId="131" hidden="1"/>
    <cellStyle name="Heading 2 2" xfId="137" hidden="1"/>
    <cellStyle name="Heading 2 2" xfId="135" hidden="1"/>
    <cellStyle name="Heading 2 2" xfId="141" hidden="1"/>
    <cellStyle name="Heading 2 2" xfId="139" hidden="1"/>
    <cellStyle name="Heading 2 3" xfId="121" hidden="1"/>
    <cellStyle name="Heading 2 3" xfId="119" hidden="1"/>
    <cellStyle name="Heading 2 3" xfId="125" hidden="1"/>
    <cellStyle name="Heading 2 3" xfId="123" hidden="1"/>
    <cellStyle name="Heading 2 3" xfId="129" hidden="1"/>
    <cellStyle name="Heading 2 3" xfId="127" hidden="1"/>
    <cellStyle name="Heading 2 3" xfId="134" hidden="1"/>
    <cellStyle name="Heading 2 3" xfId="132" hidden="1"/>
    <cellStyle name="Heading 2 3" xfId="138" hidden="1"/>
    <cellStyle name="Heading 2 3" xfId="136" hidden="1"/>
    <cellStyle name="Heading 2 3" xfId="142" hidden="1"/>
    <cellStyle name="Heading 2 3" xfId="140" hidden="1"/>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3" builtinId="5" hidden="1"/>
    <cellStyle name="Percent" xfId="144" builtinId="5" hidden="1"/>
    <cellStyle name="Percent" xfId="147"/>
    <cellStyle name="reviseExposure" xfId="28"/>
    <cellStyle name="showCheck" xfId="145"/>
    <cellStyle name="showCheckYN" xfId="29"/>
    <cellStyle name="showExposure" xfId="30"/>
    <cellStyle name="showParameterE" xfId="31"/>
    <cellStyle name="showParameterS" xfId="32"/>
    <cellStyle name="showPD" xfId="33"/>
    <cellStyle name="showPercentage" xfId="34"/>
    <cellStyle name="showSelection" xfId="35"/>
    <cellStyle name="Standard" xfId="146"/>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E 2" xfId="143"/>
    <cellStyle name="supParameterS" xfId="50"/>
    <cellStyle name="supPD" xfId="51"/>
    <cellStyle name="supPercentage" xfId="52"/>
    <cellStyle name="supPercentageL" xfId="53"/>
    <cellStyle name="supPercentageM" xfId="54"/>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1476">
    <dxf>
      <font>
        <b/>
        <i val="0"/>
        <strike val="0"/>
        <color rgb="FFAA322F"/>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ill>
        <patternFill>
          <bgColor rgb="FFFF0000"/>
        </patternFill>
      </fill>
    </dxf>
    <dxf>
      <font>
        <b val="0"/>
        <i val="0"/>
        <color rgb="FF427F6D"/>
      </font>
      <fill>
        <patternFill patternType="solid">
          <bgColor theme="0"/>
        </patternFill>
      </fill>
    </dxf>
    <dxf>
      <font>
        <b/>
        <i val="0"/>
        <color rgb="FFC00000"/>
      </font>
      <fill>
        <patternFill patternType="solid">
          <bgColor theme="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ont>
        <b val="0"/>
        <i val="0"/>
        <color rgb="FF427F6D"/>
      </font>
      <fill>
        <patternFill patternType="solid">
          <bgColor theme="0"/>
        </patternFill>
      </fill>
    </dxf>
    <dxf>
      <font>
        <b/>
        <i val="0"/>
        <color rgb="FFC00000"/>
      </font>
      <fill>
        <patternFill patternType="solid">
          <bgColor theme="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ont>
        <color auto="1"/>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color auto="1"/>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ont>
        <color auto="1"/>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AA322F"/>
      </font>
      <fill>
        <patternFill patternType="solid">
          <bgColor theme="0"/>
        </patternFill>
      </fill>
    </dxf>
    <dxf>
      <font>
        <color auto="1"/>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ont>
        <color auto="1"/>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color auto="1"/>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EC72"/>
        </patternFill>
      </fill>
    </dxf>
    <dxf>
      <fill>
        <patternFill>
          <bgColor theme="6" tint="0.59996337778862885"/>
        </patternFill>
      </fill>
    </dxf>
    <dxf>
      <fill>
        <patternFill>
          <bgColor rgb="FFFFEC72"/>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ont>
        <b/>
        <i val="0"/>
        <strike val="0"/>
        <color rgb="FF9C0006"/>
      </font>
      <fill>
        <patternFill patternType="solid">
          <bgColor theme="0"/>
        </patternFill>
      </fill>
    </dxf>
    <dxf>
      <fill>
        <patternFill patternType="solid">
          <bgColor theme="0"/>
        </patternFill>
      </fill>
    </dxf>
    <dxf>
      <fill>
        <patternFill>
          <bgColor rgb="FFFF000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rgb="FFFF000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FFEC72"/>
      <color rgb="FFEAA121"/>
      <color rgb="FF8BB19A"/>
      <color rgb="FFE3C291"/>
      <color rgb="FFAA322F"/>
      <color rgb="FF6CADE1"/>
      <color rgb="FFD5D6D2"/>
      <color rgb="FF427F6D"/>
      <color rgb="FFC281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28191"/>
  </sheetPr>
  <dimension ref="A1:J104"/>
  <sheetViews>
    <sheetView tabSelected="1"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154" customWidth="1"/>
    <col min="2" max="2" width="100.85546875" style="147" customWidth="1"/>
    <col min="3" max="3" width="16.85546875" style="147" customWidth="1"/>
    <col min="4" max="8" width="16.85546875" style="261" customWidth="1"/>
    <col min="9" max="9" width="1.85546875" style="261" customWidth="1"/>
    <col min="10" max="10" width="0" style="261" hidden="1" customWidth="1"/>
    <col min="11" max="16384" width="16.85546875" style="261" hidden="1"/>
  </cols>
  <sheetData>
    <row r="1" spans="1:10" s="1263" customFormat="1" ht="30" customHeight="1" x14ac:dyDescent="0.55000000000000004">
      <c r="A1" s="1443" t="s">
        <v>1450</v>
      </c>
      <c r="B1" s="1259"/>
      <c r="C1" s="1260" t="str">
        <f>CONCATENATE("v",Parameters!C4,".",Parameters!D4,".",Parameters!E4)</f>
        <v>v3.9.S3</v>
      </c>
      <c r="D1" s="1261"/>
      <c r="E1" s="2267"/>
      <c r="F1" s="2267"/>
      <c r="G1" s="2267"/>
      <c r="H1" s="2267"/>
      <c r="I1" s="1262"/>
    </row>
    <row r="2" spans="1:10" s="457" customFormat="1" ht="45" customHeight="1" x14ac:dyDescent="0.25">
      <c r="A2" s="437" t="s">
        <v>148</v>
      </c>
      <c r="B2" s="472"/>
      <c r="C2" s="421"/>
      <c r="D2" s="473"/>
      <c r="E2" s="261"/>
      <c r="F2" s="261"/>
      <c r="G2" s="261"/>
      <c r="H2" s="261"/>
      <c r="I2" s="473"/>
      <c r="J2" s="87"/>
    </row>
    <row r="3" spans="1:10" s="457" customFormat="1" ht="15" customHeight="1" x14ac:dyDescent="0.25">
      <c r="A3" s="723"/>
      <c r="B3" s="811" t="s">
        <v>49</v>
      </c>
      <c r="C3" s="830"/>
      <c r="D3" s="831"/>
      <c r="I3" s="661"/>
    </row>
    <row r="4" spans="1:10" s="457" customFormat="1" ht="15" customHeight="1" x14ac:dyDescent="0.25">
      <c r="A4" s="723"/>
      <c r="B4" s="157" t="s">
        <v>48</v>
      </c>
      <c r="C4" s="4"/>
      <c r="D4" s="5"/>
      <c r="E4" s="2270" t="s">
        <v>1904</v>
      </c>
      <c r="F4" s="2270"/>
      <c r="G4" s="2270"/>
      <c r="H4" s="2270"/>
      <c r="I4" s="661"/>
    </row>
    <row r="5" spans="1:10" s="457" customFormat="1" ht="15" customHeight="1" x14ac:dyDescent="0.25">
      <c r="A5" s="723"/>
      <c r="B5" s="157" t="s">
        <v>50</v>
      </c>
      <c r="C5" s="4"/>
      <c r="D5" s="5"/>
      <c r="E5" s="2270"/>
      <c r="F5" s="2270"/>
      <c r="G5" s="2270"/>
      <c r="H5" s="2270"/>
      <c r="I5" s="661"/>
    </row>
    <row r="6" spans="1:10" s="457" customFormat="1" ht="15" customHeight="1" x14ac:dyDescent="0.25">
      <c r="A6" s="723"/>
      <c r="B6" s="157" t="s">
        <v>480</v>
      </c>
      <c r="C6" s="6" t="s">
        <v>45</v>
      </c>
      <c r="D6" s="5"/>
      <c r="E6" s="2270"/>
      <c r="F6" s="2270"/>
      <c r="G6" s="2270"/>
      <c r="H6" s="2270"/>
      <c r="I6" s="661"/>
    </row>
    <row r="7" spans="1:10" s="457" customFormat="1" ht="15" customHeight="1" x14ac:dyDescent="0.25">
      <c r="A7" s="723"/>
      <c r="B7" s="157" t="s">
        <v>145</v>
      </c>
      <c r="C7" s="6" t="s">
        <v>45</v>
      </c>
      <c r="D7" s="5"/>
      <c r="E7" s="2270"/>
      <c r="F7" s="2270"/>
      <c r="G7" s="2270"/>
      <c r="H7" s="2270"/>
      <c r="I7" s="661"/>
    </row>
    <row r="8" spans="1:10" s="457" customFormat="1" ht="15" customHeight="1" x14ac:dyDescent="0.25">
      <c r="A8" s="723"/>
      <c r="B8" s="157" t="s">
        <v>146</v>
      </c>
      <c r="C8" s="6" t="s">
        <v>45</v>
      </c>
      <c r="D8" s="5"/>
      <c r="E8" s="2270"/>
      <c r="F8" s="2270"/>
      <c r="G8" s="2270"/>
      <c r="H8" s="2270"/>
      <c r="I8" s="661"/>
    </row>
    <row r="9" spans="1:10" s="457" customFormat="1" ht="15" customHeight="1" x14ac:dyDescent="0.25">
      <c r="A9" s="723"/>
      <c r="B9" s="157" t="s">
        <v>147</v>
      </c>
      <c r="C9" s="6" t="s">
        <v>45</v>
      </c>
      <c r="D9" s="5"/>
      <c r="E9" s="2270"/>
      <c r="F9" s="2270"/>
      <c r="G9" s="2270"/>
      <c r="H9" s="2270"/>
      <c r="I9" s="661"/>
    </row>
    <row r="10" spans="1:10" s="457" customFormat="1" ht="30" customHeight="1" x14ac:dyDescent="0.25">
      <c r="A10" s="723"/>
      <c r="B10" s="157" t="s">
        <v>42</v>
      </c>
      <c r="C10" s="6" t="s">
        <v>161</v>
      </c>
      <c r="D10" s="5"/>
      <c r="E10" s="2270"/>
      <c r="F10" s="2270"/>
      <c r="G10" s="2270"/>
      <c r="H10" s="2270"/>
      <c r="I10" s="661"/>
    </row>
    <row r="11" spans="1:10" s="457" customFormat="1" ht="15" customHeight="1" x14ac:dyDescent="0.25">
      <c r="A11" s="723"/>
      <c r="B11" s="157" t="s">
        <v>126</v>
      </c>
      <c r="C11" s="6"/>
      <c r="D11" s="5"/>
      <c r="E11" s="2270"/>
      <c r="F11" s="2270"/>
      <c r="G11" s="2270"/>
      <c r="H11" s="2270"/>
      <c r="I11" s="661"/>
    </row>
    <row r="12" spans="1:10" s="457" customFormat="1" ht="15" customHeight="1" x14ac:dyDescent="0.25">
      <c r="A12" s="723"/>
      <c r="B12" s="157" t="s">
        <v>19</v>
      </c>
      <c r="C12" s="7"/>
      <c r="D12" s="5"/>
      <c r="E12" s="2270"/>
      <c r="F12" s="2270"/>
      <c r="G12" s="2270"/>
      <c r="H12" s="2270"/>
      <c r="I12" s="661"/>
    </row>
    <row r="13" spans="1:10" s="457" customFormat="1" ht="15" hidden="1" customHeight="1" x14ac:dyDescent="0.25">
      <c r="A13" s="723"/>
      <c r="B13" s="1489" t="s">
        <v>1590</v>
      </c>
      <c r="C13" s="5"/>
      <c r="D13" s="5"/>
      <c r="E13" s="2270"/>
      <c r="F13" s="2270"/>
      <c r="G13" s="2270"/>
      <c r="H13" s="2270"/>
      <c r="I13" s="661"/>
    </row>
    <row r="14" spans="1:10" s="457" customFormat="1" ht="15" customHeight="1" x14ac:dyDescent="0.25">
      <c r="A14" s="723"/>
      <c r="B14" s="157" t="s">
        <v>173</v>
      </c>
      <c r="C14" s="8">
        <v>0</v>
      </c>
      <c r="D14" s="5"/>
      <c r="E14" s="2270"/>
      <c r="F14" s="2270"/>
      <c r="G14" s="2270"/>
      <c r="H14" s="2270"/>
      <c r="I14" s="661"/>
    </row>
    <row r="15" spans="1:10" s="457" customFormat="1" ht="15" customHeight="1" x14ac:dyDescent="0.25">
      <c r="A15" s="723"/>
      <c r="B15" s="158" t="s">
        <v>35</v>
      </c>
      <c r="C15" s="9">
        <v>1</v>
      </c>
      <c r="D15" s="161">
        <f>C15*'General Info'!C7</f>
        <v>1</v>
      </c>
      <c r="E15" s="2270"/>
      <c r="F15" s="2270"/>
      <c r="G15" s="2270"/>
      <c r="H15" s="2270"/>
      <c r="I15" s="661"/>
    </row>
    <row r="16" spans="1:10" s="457" customFormat="1" ht="15" customHeight="1" x14ac:dyDescent="0.25">
      <c r="A16" s="723"/>
      <c r="B16" s="752" t="s">
        <v>84</v>
      </c>
      <c r="C16" s="834"/>
      <c r="D16" s="12"/>
      <c r="E16" s="2270"/>
      <c r="F16" s="2270"/>
      <c r="G16" s="2270"/>
      <c r="H16" s="2270"/>
      <c r="I16" s="661"/>
    </row>
    <row r="17" spans="1:10" s="457" customFormat="1" ht="15" customHeight="1" x14ac:dyDescent="0.25">
      <c r="A17" s="723"/>
      <c r="B17" s="144"/>
      <c r="C17" s="144"/>
      <c r="D17" s="144"/>
      <c r="E17" s="2270"/>
      <c r="F17" s="2270"/>
      <c r="G17" s="2270"/>
      <c r="H17" s="2270"/>
    </row>
    <row r="18" spans="1:10" s="457" customFormat="1" ht="45" customHeight="1" x14ac:dyDescent="0.25">
      <c r="A18" s="437" t="s">
        <v>1207</v>
      </c>
      <c r="B18" s="472"/>
      <c r="C18" s="421"/>
      <c r="D18" s="473"/>
      <c r="E18" s="2270"/>
      <c r="F18" s="2270"/>
      <c r="G18" s="2270"/>
      <c r="H18" s="2270"/>
      <c r="I18" s="473"/>
      <c r="J18" s="87"/>
    </row>
    <row r="19" spans="1:10" s="457" customFormat="1" ht="15" customHeight="1" x14ac:dyDescent="0.25">
      <c r="A19" s="723"/>
      <c r="B19" s="833" t="s">
        <v>57</v>
      </c>
      <c r="C19" s="649" t="s">
        <v>44</v>
      </c>
      <c r="D19" s="831"/>
      <c r="I19" s="661"/>
    </row>
    <row r="20" spans="1:10" s="457" customFormat="1" ht="15" customHeight="1" x14ac:dyDescent="0.25">
      <c r="A20" s="723"/>
      <c r="B20" s="159" t="s">
        <v>82</v>
      </c>
      <c r="C20" s="6" t="s">
        <v>44</v>
      </c>
      <c r="D20" s="5"/>
      <c r="I20" s="661"/>
    </row>
    <row r="21" spans="1:10" s="457" customFormat="1" ht="15" customHeight="1" x14ac:dyDescent="0.25">
      <c r="A21" s="723"/>
      <c r="B21" s="158" t="s">
        <v>1001</v>
      </c>
      <c r="C21" s="6" t="s">
        <v>44</v>
      </c>
      <c r="D21" s="5"/>
      <c r="I21" s="661"/>
    </row>
    <row r="22" spans="1:10" s="457" customFormat="1" ht="15" customHeight="1" x14ac:dyDescent="0.25">
      <c r="A22" s="723"/>
      <c r="B22" s="159" t="s">
        <v>82</v>
      </c>
      <c r="C22" s="6" t="s">
        <v>44</v>
      </c>
      <c r="D22" s="5"/>
      <c r="I22" s="661"/>
    </row>
    <row r="23" spans="1:10" s="457" customFormat="1" ht="15" customHeight="1" x14ac:dyDescent="0.25">
      <c r="A23" s="723"/>
      <c r="B23" s="158" t="s">
        <v>787</v>
      </c>
      <c r="C23" s="6" t="s">
        <v>44</v>
      </c>
      <c r="D23" s="5"/>
      <c r="I23" s="661"/>
    </row>
    <row r="24" spans="1:10" s="457" customFormat="1" ht="15" customHeight="1" x14ac:dyDescent="0.25">
      <c r="A24" s="723"/>
      <c r="B24" s="159" t="s">
        <v>82</v>
      </c>
      <c r="C24" s="6" t="s">
        <v>44</v>
      </c>
      <c r="D24" s="5"/>
      <c r="I24" s="661"/>
    </row>
    <row r="25" spans="1:10" s="457" customFormat="1" ht="15" customHeight="1" x14ac:dyDescent="0.25">
      <c r="A25" s="723"/>
      <c r="B25" s="158" t="s">
        <v>735</v>
      </c>
      <c r="C25" s="6" t="s">
        <v>44</v>
      </c>
      <c r="D25" s="5"/>
      <c r="I25" s="661"/>
    </row>
    <row r="26" spans="1:10" s="457" customFormat="1" ht="15" customHeight="1" x14ac:dyDescent="0.25">
      <c r="A26" s="723"/>
      <c r="B26" s="159" t="s">
        <v>82</v>
      </c>
      <c r="C26" s="6" t="s">
        <v>44</v>
      </c>
      <c r="D26" s="5"/>
      <c r="I26" s="661"/>
    </row>
    <row r="27" spans="1:10" s="457" customFormat="1" ht="15" customHeight="1" x14ac:dyDescent="0.25">
      <c r="A27" s="723"/>
      <c r="B27" s="158" t="s">
        <v>58</v>
      </c>
      <c r="C27" s="6" t="s">
        <v>44</v>
      </c>
      <c r="D27" s="5"/>
      <c r="I27" s="661"/>
    </row>
    <row r="28" spans="1:10" s="457" customFormat="1" ht="15" customHeight="1" x14ac:dyDescent="0.25">
      <c r="A28" s="723"/>
      <c r="B28" s="159" t="s">
        <v>82</v>
      </c>
      <c r="C28" s="6" t="s">
        <v>44</v>
      </c>
      <c r="D28" s="5"/>
      <c r="I28" s="661"/>
    </row>
    <row r="29" spans="1:10" s="457" customFormat="1" ht="15" customHeight="1" x14ac:dyDescent="0.25">
      <c r="A29" s="723"/>
      <c r="B29" s="1283" t="s">
        <v>1762</v>
      </c>
      <c r="C29" s="6" t="s">
        <v>44</v>
      </c>
      <c r="D29" s="5"/>
      <c r="I29" s="661"/>
    </row>
    <row r="30" spans="1:10" s="457" customFormat="1" ht="15" customHeight="1" x14ac:dyDescent="0.25">
      <c r="A30" s="723"/>
      <c r="B30" s="159" t="s">
        <v>82</v>
      </c>
      <c r="C30" s="6" t="s">
        <v>44</v>
      </c>
      <c r="D30" s="5"/>
      <c r="I30" s="661"/>
    </row>
    <row r="31" spans="1:10" s="457" customFormat="1" ht="15" customHeight="1" x14ac:dyDescent="0.25">
      <c r="A31" s="723"/>
      <c r="B31" s="158" t="s">
        <v>176</v>
      </c>
      <c r="C31" s="6" t="s">
        <v>44</v>
      </c>
      <c r="D31" s="5"/>
      <c r="I31" s="661"/>
    </row>
    <row r="32" spans="1:10" s="457" customFormat="1" ht="15" customHeight="1" x14ac:dyDescent="0.25">
      <c r="A32" s="723"/>
      <c r="B32" s="159" t="s">
        <v>82</v>
      </c>
      <c r="C32" s="6" t="s">
        <v>44</v>
      </c>
      <c r="D32" s="5"/>
      <c r="I32" s="661"/>
    </row>
    <row r="33" spans="1:9" s="457" customFormat="1" ht="15" customHeight="1" x14ac:dyDescent="0.25">
      <c r="A33" s="723"/>
      <c r="B33" s="1283" t="s">
        <v>1691</v>
      </c>
      <c r="C33" s="6" t="s">
        <v>44</v>
      </c>
      <c r="D33" s="5"/>
      <c r="I33" s="661"/>
    </row>
    <row r="34" spans="1:9" s="457" customFormat="1" ht="15" customHeight="1" x14ac:dyDescent="0.25">
      <c r="A34" s="723"/>
      <c r="B34" s="159" t="s">
        <v>82</v>
      </c>
      <c r="C34" s="6" t="s">
        <v>44</v>
      </c>
      <c r="D34" s="5"/>
      <c r="I34" s="661"/>
    </row>
    <row r="35" spans="1:9" s="457" customFormat="1" ht="15" customHeight="1" x14ac:dyDescent="0.25">
      <c r="A35" s="723"/>
      <c r="B35" s="1283" t="s">
        <v>1690</v>
      </c>
      <c r="C35" s="6" t="s">
        <v>44</v>
      </c>
      <c r="D35" s="5"/>
      <c r="I35" s="661"/>
    </row>
    <row r="36" spans="1:9" s="457" customFormat="1" ht="15" customHeight="1" x14ac:dyDescent="0.25">
      <c r="A36" s="723"/>
      <c r="B36" s="159" t="s">
        <v>82</v>
      </c>
      <c r="C36" s="6" t="s">
        <v>44</v>
      </c>
      <c r="D36" s="5"/>
      <c r="I36" s="661"/>
    </row>
    <row r="37" spans="1:9" s="457" customFormat="1" ht="15" customHeight="1" x14ac:dyDescent="0.25">
      <c r="A37" s="723"/>
      <c r="B37" s="158" t="s">
        <v>838</v>
      </c>
      <c r="C37" s="6" t="s">
        <v>44</v>
      </c>
      <c r="D37" s="5"/>
      <c r="I37" s="661"/>
    </row>
    <row r="38" spans="1:9" s="457" customFormat="1" ht="15" customHeight="1" x14ac:dyDescent="0.25">
      <c r="A38" s="723"/>
      <c r="B38" s="159" t="s">
        <v>82</v>
      </c>
      <c r="C38" s="6" t="s">
        <v>44</v>
      </c>
      <c r="D38" s="5"/>
      <c r="I38" s="661"/>
    </row>
    <row r="39" spans="1:9" s="457" customFormat="1" ht="15" customHeight="1" x14ac:dyDescent="0.25">
      <c r="A39" s="723"/>
      <c r="B39" s="1283" t="s">
        <v>1646</v>
      </c>
      <c r="C39" s="6" t="s">
        <v>44</v>
      </c>
      <c r="D39" s="5"/>
      <c r="I39" s="661"/>
    </row>
    <row r="40" spans="1:9" s="457" customFormat="1" ht="15" customHeight="1" x14ac:dyDescent="0.25">
      <c r="A40" s="723"/>
      <c r="B40" s="159" t="s">
        <v>82</v>
      </c>
      <c r="C40" s="6" t="s">
        <v>44</v>
      </c>
      <c r="D40" s="5"/>
      <c r="I40" s="661"/>
    </row>
    <row r="41" spans="1:9" s="457" customFormat="1" ht="15" customHeight="1" x14ac:dyDescent="0.25">
      <c r="A41" s="723"/>
      <c r="B41" s="158" t="s">
        <v>1209</v>
      </c>
      <c r="C41" s="6" t="s">
        <v>44</v>
      </c>
      <c r="D41" s="5"/>
      <c r="I41" s="661"/>
    </row>
    <row r="42" spans="1:9" s="457" customFormat="1" ht="15" customHeight="1" x14ac:dyDescent="0.25">
      <c r="A42" s="723"/>
      <c r="B42" s="159" t="s">
        <v>82</v>
      </c>
      <c r="C42" s="6" t="s">
        <v>44</v>
      </c>
      <c r="D42" s="5"/>
      <c r="I42" s="661"/>
    </row>
    <row r="43" spans="1:9" s="457" customFormat="1" ht="15" customHeight="1" x14ac:dyDescent="0.25">
      <c r="A43" s="723"/>
      <c r="B43" s="158" t="s">
        <v>736</v>
      </c>
      <c r="C43" s="6" t="s">
        <v>44</v>
      </c>
      <c r="D43" s="5"/>
      <c r="I43" s="661"/>
    </row>
    <row r="44" spans="1:9" s="457" customFormat="1" ht="15" customHeight="1" x14ac:dyDescent="0.25">
      <c r="A44" s="723"/>
      <c r="B44" s="159" t="s">
        <v>82</v>
      </c>
      <c r="C44" s="6" t="s">
        <v>44</v>
      </c>
      <c r="D44" s="5"/>
      <c r="I44" s="661"/>
    </row>
    <row r="45" spans="1:9" s="457" customFormat="1" ht="15" hidden="1" customHeight="1" x14ac:dyDescent="0.25">
      <c r="A45" s="723"/>
      <c r="B45" s="158" t="s">
        <v>1025</v>
      </c>
      <c r="C45" s="6" t="s">
        <v>44</v>
      </c>
      <c r="D45" s="5"/>
      <c r="I45" s="661"/>
    </row>
    <row r="46" spans="1:9" s="457" customFormat="1" ht="15" hidden="1" customHeight="1" x14ac:dyDescent="0.25">
      <c r="A46" s="723"/>
      <c r="B46" s="159" t="s">
        <v>82</v>
      </c>
      <c r="C46" s="6" t="s">
        <v>44</v>
      </c>
      <c r="D46" s="5"/>
      <c r="I46" s="661"/>
    </row>
    <row r="47" spans="1:9" s="457" customFormat="1" ht="15" customHeight="1" x14ac:dyDescent="0.25">
      <c r="A47" s="723"/>
      <c r="B47" s="158" t="s">
        <v>667</v>
      </c>
      <c r="C47" s="6" t="s">
        <v>44</v>
      </c>
      <c r="D47" s="5"/>
      <c r="I47" s="661"/>
    </row>
    <row r="48" spans="1:9" s="457" customFormat="1" ht="15" customHeight="1" x14ac:dyDescent="0.25">
      <c r="A48" s="723"/>
      <c r="B48" s="159" t="s">
        <v>82</v>
      </c>
      <c r="C48" s="6" t="s">
        <v>44</v>
      </c>
      <c r="D48" s="5"/>
      <c r="I48" s="661"/>
    </row>
    <row r="49" spans="1:9" s="457" customFormat="1" ht="15" hidden="1" customHeight="1" x14ac:dyDescent="0.25">
      <c r="A49" s="723"/>
      <c r="B49" s="158" t="s">
        <v>490</v>
      </c>
      <c r="C49" s="6" t="s">
        <v>45</v>
      </c>
      <c r="D49" s="5"/>
      <c r="I49" s="661"/>
    </row>
    <row r="50" spans="1:9" s="457" customFormat="1" ht="15" hidden="1" customHeight="1" x14ac:dyDescent="0.25">
      <c r="A50" s="723"/>
      <c r="B50" s="159" t="s">
        <v>82</v>
      </c>
      <c r="C50" s="6" t="s">
        <v>44</v>
      </c>
      <c r="D50" s="5"/>
      <c r="I50" s="661"/>
    </row>
    <row r="51" spans="1:9" s="457" customFormat="1" ht="15" customHeight="1" x14ac:dyDescent="0.25">
      <c r="A51" s="723"/>
      <c r="B51" s="158" t="s">
        <v>1208</v>
      </c>
      <c r="C51" s="6" t="s">
        <v>44</v>
      </c>
      <c r="D51" s="5"/>
      <c r="I51" s="661"/>
    </row>
    <row r="52" spans="1:9" s="457" customFormat="1" ht="15" customHeight="1" x14ac:dyDescent="0.25">
      <c r="A52" s="723"/>
      <c r="B52" s="159" t="s">
        <v>82</v>
      </c>
      <c r="C52" s="6" t="s">
        <v>44</v>
      </c>
      <c r="D52" s="5"/>
      <c r="I52" s="661"/>
    </row>
    <row r="53" spans="1:9" s="457" customFormat="1" ht="15" customHeight="1" x14ac:dyDescent="0.25">
      <c r="A53" s="723"/>
      <c r="B53" s="1283" t="s">
        <v>1797</v>
      </c>
      <c r="C53" s="6" t="s">
        <v>44</v>
      </c>
      <c r="D53" s="5"/>
      <c r="I53" s="661"/>
    </row>
    <row r="54" spans="1:9" s="457" customFormat="1" ht="15" customHeight="1" x14ac:dyDescent="0.25">
      <c r="A54" s="723"/>
      <c r="B54" s="159" t="s">
        <v>82</v>
      </c>
      <c r="C54" s="5"/>
      <c r="D54" s="5"/>
      <c r="E54" s="261"/>
      <c r="F54" s="261"/>
      <c r="G54" s="261"/>
      <c r="H54" s="261"/>
      <c r="I54" s="661"/>
    </row>
    <row r="55" spans="1:9" s="457" customFormat="1" ht="15" customHeight="1" x14ac:dyDescent="0.25">
      <c r="A55" s="723"/>
      <c r="B55" s="1283" t="s">
        <v>1796</v>
      </c>
      <c r="C55" s="6" t="s">
        <v>44</v>
      </c>
      <c r="D55" s="5"/>
      <c r="I55" s="661"/>
    </row>
    <row r="56" spans="1:9" s="457" customFormat="1" ht="15" customHeight="1" x14ac:dyDescent="0.25">
      <c r="A56" s="723"/>
      <c r="B56" s="166" t="s">
        <v>82</v>
      </c>
      <c r="C56" s="1284"/>
      <c r="D56" s="1284"/>
      <c r="E56" s="2265"/>
      <c r="F56" s="2265"/>
      <c r="G56" s="2265"/>
      <c r="H56" s="2265"/>
      <c r="I56" s="661"/>
    </row>
    <row r="57" spans="1:9" s="457" customFormat="1" ht="15" hidden="1" customHeight="1" x14ac:dyDescent="0.25">
      <c r="A57" s="723"/>
      <c r="B57" s="2075" t="s">
        <v>489</v>
      </c>
      <c r="C57" s="2076" t="s">
        <v>44</v>
      </c>
      <c r="D57" s="5"/>
      <c r="E57" s="198"/>
      <c r="F57" s="198"/>
      <c r="G57" s="198"/>
      <c r="H57" s="198"/>
      <c r="I57" s="661"/>
    </row>
    <row r="58" spans="1:9" s="457" customFormat="1" ht="15" hidden="1" customHeight="1" x14ac:dyDescent="0.25">
      <c r="A58" s="723"/>
      <c r="B58" s="166" t="s">
        <v>82</v>
      </c>
      <c r="C58" s="230" t="s">
        <v>44</v>
      </c>
      <c r="D58" s="1284"/>
      <c r="E58" s="198"/>
      <c r="F58" s="198"/>
      <c r="G58" s="198"/>
      <c r="H58" s="198"/>
      <c r="I58" s="661"/>
    </row>
    <row r="59" spans="1:9" s="457" customFormat="1" ht="15" customHeight="1" x14ac:dyDescent="0.25">
      <c r="A59" s="562"/>
      <c r="B59" s="703"/>
      <c r="C59" s="703"/>
      <c r="D59" s="832"/>
      <c r="E59" s="2268"/>
      <c r="F59" s="2268"/>
      <c r="G59" s="2268"/>
      <c r="H59" s="2268"/>
      <c r="I59" s="637"/>
    </row>
    <row r="60" spans="1:9" ht="0" hidden="1" customHeight="1" x14ac:dyDescent="0.25">
      <c r="E60" s="198"/>
      <c r="F60" s="198"/>
      <c r="G60" s="198"/>
      <c r="H60" s="198"/>
    </row>
    <row r="61" spans="1:9" ht="0" hidden="1" customHeight="1" x14ac:dyDescent="0.25">
      <c r="E61" s="198"/>
      <c r="F61" s="198"/>
      <c r="G61" s="198"/>
      <c r="H61" s="198"/>
    </row>
    <row r="62" spans="1:9" ht="0" hidden="1" customHeight="1" x14ac:dyDescent="0.25">
      <c r="E62" s="198"/>
      <c r="F62" s="198"/>
      <c r="G62" s="198"/>
      <c r="H62" s="198"/>
    </row>
    <row r="63" spans="1:9" ht="0" hidden="1" customHeight="1" x14ac:dyDescent="0.25">
      <c r="E63" s="198"/>
      <c r="F63" s="198"/>
      <c r="G63" s="198"/>
      <c r="H63" s="198"/>
    </row>
    <row r="64" spans="1:9" ht="0" hidden="1" customHeight="1" x14ac:dyDescent="0.25">
      <c r="E64" s="2266"/>
      <c r="F64" s="2266"/>
      <c r="G64" s="2266"/>
      <c r="H64" s="2266"/>
    </row>
    <row r="65" spans="2:9" ht="0" hidden="1" customHeight="1" x14ac:dyDescent="0.25">
      <c r="E65" s="198"/>
      <c r="F65" s="198"/>
      <c r="G65" s="198"/>
      <c r="H65" s="198"/>
    </row>
    <row r="66" spans="2:9" ht="0" hidden="1" customHeight="1" x14ac:dyDescent="0.25">
      <c r="E66" s="198"/>
      <c r="F66" s="198"/>
      <c r="G66" s="198"/>
      <c r="H66" s="198"/>
    </row>
    <row r="67" spans="2:9" ht="0" hidden="1" customHeight="1" x14ac:dyDescent="0.25">
      <c r="E67" s="198"/>
      <c r="F67" s="198"/>
      <c r="G67" s="198"/>
      <c r="H67" s="198"/>
    </row>
    <row r="68" spans="2:9" ht="0" hidden="1" customHeight="1" x14ac:dyDescent="0.25">
      <c r="E68" s="198"/>
      <c r="F68" s="198"/>
      <c r="G68" s="198"/>
      <c r="H68" s="198"/>
    </row>
    <row r="69" spans="2:9" s="154" customFormat="1" ht="0" hidden="1" customHeight="1" x14ac:dyDescent="0.25">
      <c r="B69" s="147"/>
      <c r="C69" s="147"/>
      <c r="D69" s="261"/>
      <c r="E69" s="2266"/>
      <c r="F69" s="2266"/>
      <c r="G69" s="2266"/>
      <c r="H69" s="2266"/>
      <c r="I69" s="261"/>
    </row>
    <row r="70" spans="2:9" s="154" customFormat="1" ht="0" hidden="1" customHeight="1" x14ac:dyDescent="0.25">
      <c r="B70" s="147"/>
      <c r="C70" s="147"/>
      <c r="D70" s="261"/>
      <c r="E70" s="2266"/>
      <c r="F70" s="2266"/>
      <c r="G70" s="2266"/>
      <c r="H70" s="2266"/>
      <c r="I70" s="261"/>
    </row>
    <row r="71" spans="2:9" s="154" customFormat="1" ht="0" hidden="1" customHeight="1" x14ac:dyDescent="0.25">
      <c r="B71" s="147"/>
      <c r="C71" s="147"/>
      <c r="D71" s="261"/>
      <c r="E71" s="148"/>
      <c r="F71" s="148"/>
      <c r="G71" s="148"/>
      <c r="H71" s="148"/>
      <c r="I71" s="261"/>
    </row>
    <row r="72" spans="2:9" s="154" customFormat="1" ht="0" hidden="1" customHeight="1" x14ac:dyDescent="0.25">
      <c r="B72" s="147"/>
      <c r="C72" s="147"/>
      <c r="D72" s="261"/>
      <c r="E72" s="1789"/>
      <c r="F72" s="1789"/>
      <c r="G72" s="1789"/>
      <c r="H72" s="1789"/>
      <c r="I72" s="261"/>
    </row>
    <row r="73" spans="2:9" s="154" customFormat="1" ht="0" hidden="1" customHeight="1" x14ac:dyDescent="0.25">
      <c r="B73" s="147"/>
      <c r="C73" s="147"/>
      <c r="D73" s="261"/>
      <c r="E73" s="457"/>
      <c r="F73" s="457"/>
      <c r="G73" s="457"/>
      <c r="H73" s="457"/>
      <c r="I73" s="261"/>
    </row>
    <row r="74" spans="2:9" s="154" customFormat="1" ht="0" hidden="1" customHeight="1" x14ac:dyDescent="0.25">
      <c r="B74" s="147"/>
      <c r="C74" s="147"/>
      <c r="D74" s="261"/>
      <c r="E74" s="457"/>
      <c r="F74" s="457"/>
      <c r="G74" s="457"/>
      <c r="H74" s="457"/>
      <c r="I74" s="261"/>
    </row>
    <row r="75" spans="2:9" s="154" customFormat="1" ht="0" hidden="1" customHeight="1" x14ac:dyDescent="0.25">
      <c r="B75" s="147"/>
      <c r="C75" s="147"/>
      <c r="D75" s="261"/>
      <c r="E75" s="457"/>
      <c r="F75" s="457"/>
      <c r="G75" s="457"/>
      <c r="H75" s="457"/>
      <c r="I75" s="261"/>
    </row>
    <row r="76" spans="2:9" ht="0" hidden="1" customHeight="1" x14ac:dyDescent="0.25">
      <c r="E76" s="457"/>
      <c r="F76" s="457"/>
      <c r="G76" s="457"/>
      <c r="H76" s="457"/>
    </row>
    <row r="77" spans="2:9" ht="0" hidden="1" customHeight="1" x14ac:dyDescent="0.25">
      <c r="E77" s="457"/>
      <c r="F77" s="457"/>
      <c r="G77" s="457"/>
      <c r="H77" s="457"/>
    </row>
    <row r="78" spans="2:9" ht="0" hidden="1" customHeight="1" x14ac:dyDescent="0.25">
      <c r="E78" s="457"/>
      <c r="F78" s="457"/>
      <c r="G78" s="457"/>
      <c r="H78" s="457"/>
    </row>
    <row r="79" spans="2:9" ht="0" hidden="1" customHeight="1" x14ac:dyDescent="0.25">
      <c r="E79" s="457"/>
      <c r="F79" s="457"/>
      <c r="G79" s="457"/>
      <c r="H79" s="457"/>
    </row>
    <row r="80" spans="2:9" ht="0" hidden="1" customHeight="1" x14ac:dyDescent="0.25">
      <c r="E80" s="457"/>
      <c r="F80" s="457"/>
      <c r="G80" s="457"/>
      <c r="H80" s="457"/>
    </row>
    <row r="81" spans="5:8" ht="0" hidden="1" customHeight="1" x14ac:dyDescent="0.25">
      <c r="E81" s="457"/>
      <c r="F81" s="457"/>
      <c r="G81" s="457"/>
      <c r="H81" s="457"/>
    </row>
    <row r="82" spans="5:8" ht="0" hidden="1" customHeight="1" x14ac:dyDescent="0.25">
      <c r="E82" s="457"/>
      <c r="F82" s="457"/>
      <c r="G82" s="457"/>
      <c r="H82" s="457"/>
    </row>
    <row r="83" spans="5:8" ht="0" hidden="1" customHeight="1" x14ac:dyDescent="0.25">
      <c r="E83" s="457"/>
      <c r="F83" s="457"/>
      <c r="G83" s="457"/>
      <c r="H83" s="457"/>
    </row>
    <row r="84" spans="5:8" ht="0" hidden="1" customHeight="1" x14ac:dyDescent="0.25">
      <c r="E84" s="457"/>
      <c r="F84" s="457"/>
      <c r="G84" s="457"/>
      <c r="H84" s="457"/>
    </row>
    <row r="85" spans="5:8" ht="0" hidden="1" customHeight="1" x14ac:dyDescent="0.25">
      <c r="E85" s="457"/>
      <c r="F85" s="457"/>
      <c r="G85" s="457"/>
      <c r="H85" s="457"/>
    </row>
    <row r="86" spans="5:8" ht="0" hidden="1" customHeight="1" x14ac:dyDescent="0.25">
      <c r="E86" s="457"/>
      <c r="F86" s="457"/>
      <c r="G86" s="457"/>
      <c r="H86" s="457"/>
    </row>
    <row r="87" spans="5:8" ht="0" hidden="1" customHeight="1" x14ac:dyDescent="0.25">
      <c r="E87" s="457"/>
      <c r="F87" s="457"/>
      <c r="G87" s="457"/>
      <c r="H87" s="457"/>
    </row>
    <row r="88" spans="5:8" ht="0" hidden="1" customHeight="1" x14ac:dyDescent="0.25">
      <c r="E88" s="457"/>
      <c r="F88" s="457"/>
      <c r="G88" s="457"/>
      <c r="H88" s="457"/>
    </row>
    <row r="89" spans="5:8" ht="0" hidden="1" customHeight="1" x14ac:dyDescent="0.25"/>
    <row r="90" spans="5:8" ht="0" hidden="1" customHeight="1" x14ac:dyDescent="0.25"/>
    <row r="91" spans="5:8" ht="0" hidden="1" customHeight="1" x14ac:dyDescent="0.25"/>
    <row r="92" spans="5:8" ht="0" hidden="1" customHeight="1" x14ac:dyDescent="0.25"/>
    <row r="93" spans="5:8" ht="0" hidden="1" customHeight="1" x14ac:dyDescent="0.25"/>
    <row r="94" spans="5:8" ht="0" hidden="1" customHeight="1" x14ac:dyDescent="0.25"/>
    <row r="95" spans="5:8" ht="0" hidden="1" customHeight="1" x14ac:dyDescent="0.25"/>
    <row r="96" spans="5:8" ht="0" hidden="1" customHeight="1" x14ac:dyDescent="0.25"/>
    <row r="97" ht="0" hidden="1" customHeight="1" x14ac:dyDescent="0.25"/>
    <row r="98" ht="0" hidden="1" customHeight="1" x14ac:dyDescent="0.25"/>
    <row r="99" ht="0" hidden="1" customHeight="1" x14ac:dyDescent="0.25"/>
    <row r="100" ht="0" hidden="1" customHeight="1" x14ac:dyDescent="0.25"/>
    <row r="101" ht="0" hidden="1" customHeight="1" x14ac:dyDescent="0.25"/>
    <row r="102" ht="0" hidden="1" customHeight="1" x14ac:dyDescent="0.25"/>
    <row r="103" ht="0" hidden="1" customHeight="1" x14ac:dyDescent="0.25"/>
    <row r="104" ht="0" hidden="1" customHeight="1" x14ac:dyDescent="0.25"/>
  </sheetData>
  <mergeCells count="1">
    <mergeCell ref="E4:H18"/>
  </mergeCells>
  <conditionalFormatting sqref="E89:H1048576">
    <cfRule type="cellIs" dxfId="1475" priority="3" stopIfTrue="1" operator="equal">
      <formula>"Pass"</formula>
    </cfRule>
    <cfRule type="cellIs" dxfId="1474" priority="4" stopIfTrue="1" operator="equal">
      <formula>"Fail"</formula>
    </cfRule>
  </conditionalFormatting>
  <conditionalFormatting sqref="E1:H3 E19:H88">
    <cfRule type="cellIs" dxfId="1473" priority="1" stopIfTrue="1" operator="equal">
      <formula>"Pass"</formula>
    </cfRule>
    <cfRule type="cellIs" dxfId="1472" priority="2" stopIfTrue="1" operator="equal">
      <formula>"Fail"</formula>
    </cfRule>
  </conditionalFormatting>
  <dataValidations count="4">
    <dataValidation type="list" allowBlank="1" showInputMessage="1" showErrorMessage="1" sqref="C12">
      <formula1>BankTypeNumeric</formula1>
    </dataValidation>
    <dataValidation type="list" showInputMessage="1" showErrorMessage="1" sqref="C10">
      <formula1>BankType</formula1>
    </dataValidation>
    <dataValidation type="list" allowBlank="1" showInputMessage="1" showErrorMessage="1" sqref="C11">
      <formula1>Group</formula1>
    </dataValidation>
    <dataValidation type="list" showInputMessage="1" showErrorMessage="1" sqref="C6:C9 C19:C53 C55 C57:C58">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17"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U483"/>
  <sheetViews>
    <sheetView zoomScale="75" zoomScaleNormal="75" workbookViewId="0">
      <pane ySplit="1" topLeftCell="A2" activePane="bottomLeft" state="frozen"/>
      <selection activeCell="V16" sqref="V16"/>
      <selection pane="bottomLeft"/>
    </sheetView>
  </sheetViews>
  <sheetFormatPr defaultColWidth="0" defaultRowHeight="14.25" zeroHeight="1" x14ac:dyDescent="0.25"/>
  <cols>
    <col min="1" max="1" width="1.7109375" style="446" customWidth="1"/>
    <col min="2" max="2" width="24.7109375" customWidth="1"/>
    <col min="3" max="3" width="70.7109375" customWidth="1"/>
    <col min="4" max="12" width="18.7109375" customWidth="1"/>
    <col min="13" max="17" width="18.85546875" customWidth="1"/>
    <col min="18" max="18" width="1.7109375" style="789" customWidth="1"/>
    <col min="19" max="21" width="0" style="448" hidden="1" customWidth="1"/>
    <col min="22" max="16384" width="16.85546875" style="448" hidden="1"/>
  </cols>
  <sheetData>
    <row r="1" spans="1:18" s="1969" customFormat="1" ht="30.75" customHeight="1" x14ac:dyDescent="0.55000000000000004">
      <c r="A1" s="1982" t="s">
        <v>1873</v>
      </c>
      <c r="B1" s="1866"/>
      <c r="C1" s="1983"/>
      <c r="D1" s="1599" t="str">
        <f>CONCATENATE("Reporting unit: ", 'General Info'!$C$7, " ", 'General Info'!$C$5)</f>
        <v xml:space="preserve">Reporting unit: 1 </v>
      </c>
      <c r="E1" s="1983"/>
      <c r="F1" s="1983"/>
      <c r="G1" s="1983"/>
      <c r="H1" s="1983"/>
      <c r="I1" s="1983"/>
      <c r="J1" s="1983"/>
      <c r="K1" s="1983"/>
      <c r="L1" s="1983"/>
      <c r="M1" s="1983"/>
      <c r="N1" s="1983"/>
      <c r="O1" s="1852"/>
      <c r="R1" s="1309"/>
    </row>
    <row r="2" spans="1:18" s="1969" customFormat="1" ht="50.25" customHeight="1" x14ac:dyDescent="0.25">
      <c r="A2" s="576" t="s">
        <v>1897</v>
      </c>
      <c r="B2" s="2148"/>
      <c r="C2" s="261"/>
      <c r="D2" s="261"/>
      <c r="E2" s="261"/>
      <c r="F2" s="261"/>
      <c r="G2" s="261"/>
      <c r="H2" s="261"/>
      <c r="I2" s="261"/>
      <c r="J2" s="789"/>
      <c r="K2" s="789"/>
      <c r="M2" s="1852"/>
      <c r="N2" s="1852"/>
      <c r="O2" s="1852"/>
      <c r="R2" s="1309"/>
    </row>
    <row r="3" spans="1:18" s="789" customFormat="1" ht="84" customHeight="1" x14ac:dyDescent="0.25">
      <c r="A3" s="2177"/>
      <c r="B3" s="2142"/>
      <c r="C3" s="2002"/>
      <c r="D3" s="1094" t="s">
        <v>1874</v>
      </c>
      <c r="E3" s="2144" t="s">
        <v>910</v>
      </c>
      <c r="F3" s="2143" t="s">
        <v>1875</v>
      </c>
      <c r="G3" s="2143" t="s">
        <v>1876</v>
      </c>
      <c r="H3" s="2143" t="s">
        <v>911</v>
      </c>
      <c r="I3" s="2149" t="s">
        <v>1877</v>
      </c>
      <c r="J3" s="2402" t="s">
        <v>1878</v>
      </c>
      <c r="K3" s="2403"/>
      <c r="L3" s="2402" t="s">
        <v>1879</v>
      </c>
      <c r="M3" s="2403"/>
      <c r="N3" s="2279" t="s">
        <v>1880</v>
      </c>
      <c r="O3" s="2280"/>
      <c r="P3" s="2280"/>
      <c r="Q3" s="2280"/>
      <c r="R3" s="775"/>
    </row>
    <row r="4" spans="1:18" s="214" customFormat="1" ht="30" customHeight="1" x14ac:dyDescent="0.25">
      <c r="A4" s="570"/>
      <c r="B4" s="373"/>
      <c r="C4" s="2150" t="s">
        <v>1881</v>
      </c>
      <c r="D4" s="2151"/>
      <c r="E4" s="2151"/>
      <c r="F4" s="2152"/>
      <c r="G4" s="2152"/>
      <c r="H4" s="2153"/>
      <c r="I4" s="2218"/>
      <c r="J4" s="2407"/>
      <c r="K4" s="2407"/>
      <c r="L4" s="2407"/>
      <c r="M4" s="2407"/>
      <c r="N4" s="2408"/>
      <c r="O4" s="2409"/>
      <c r="P4" s="2409"/>
      <c r="Q4" s="2410"/>
      <c r="R4" s="775"/>
    </row>
    <row r="5" spans="1:18" s="214" customFormat="1" ht="30" customHeight="1" x14ac:dyDescent="0.25">
      <c r="A5" s="570"/>
      <c r="B5" s="373"/>
      <c r="C5" s="2150" t="s">
        <v>1882</v>
      </c>
      <c r="D5" s="2154"/>
      <c r="E5" s="2154"/>
      <c r="F5" s="2155"/>
      <c r="G5" s="2152"/>
      <c r="H5" s="2153"/>
      <c r="I5" s="2219"/>
      <c r="J5" s="2411"/>
      <c r="K5" s="2411"/>
      <c r="L5" s="2411"/>
      <c r="M5" s="2411"/>
      <c r="N5" s="2412"/>
      <c r="O5" s="2412"/>
      <c r="P5" s="2412"/>
      <c r="Q5" s="2413"/>
      <c r="R5" s="775"/>
    </row>
    <row r="6" spans="1:18" s="214" customFormat="1" ht="30" customHeight="1" x14ac:dyDescent="0.25">
      <c r="A6" s="570"/>
      <c r="B6" s="42"/>
      <c r="C6" s="2156" t="s">
        <v>1883</v>
      </c>
      <c r="D6" s="2157"/>
      <c r="E6" s="2157"/>
      <c r="F6" s="2158"/>
      <c r="G6" s="2158"/>
      <c r="H6" s="2159"/>
      <c r="I6" s="2220"/>
      <c r="J6" s="2404"/>
      <c r="K6" s="2404"/>
      <c r="L6" s="2404"/>
      <c r="M6" s="2404"/>
      <c r="N6" s="2405"/>
      <c r="O6" s="2405"/>
      <c r="P6" s="2405"/>
      <c r="Q6" s="2406"/>
      <c r="R6" s="775"/>
    </row>
    <row r="7" spans="1:18" s="647" customFormat="1" ht="15" customHeight="1" x14ac:dyDescent="0.25">
      <c r="A7" s="1837"/>
      <c r="B7" s="654"/>
      <c r="C7" s="654"/>
      <c r="D7" s="654"/>
      <c r="E7" s="654"/>
      <c r="F7" s="654"/>
      <c r="G7" s="654"/>
      <c r="H7" s="654"/>
      <c r="I7" s="654"/>
      <c r="J7" s="654"/>
      <c r="K7" s="654"/>
      <c r="L7" s="654"/>
      <c r="M7" s="654"/>
      <c r="N7" s="654"/>
      <c r="O7" s="654"/>
      <c r="R7" s="1381"/>
    </row>
    <row r="8" spans="1:18" s="269" customFormat="1" ht="45" customHeight="1" x14ac:dyDescent="0.25">
      <c r="A8" s="2160" t="s">
        <v>1898</v>
      </c>
      <c r="B8" s="2161"/>
      <c r="R8" s="782"/>
    </row>
    <row r="9" spans="1:18" s="348" customFormat="1" ht="85.5" customHeight="1" x14ac:dyDescent="0.25">
      <c r="A9" s="837"/>
      <c r="B9" s="2401"/>
      <c r="C9" s="2401"/>
      <c r="D9" s="2146" t="s">
        <v>1884</v>
      </c>
      <c r="E9" s="2146" t="s">
        <v>1885</v>
      </c>
      <c r="F9" s="2146" t="s">
        <v>1886</v>
      </c>
      <c r="G9" s="2145" t="s">
        <v>1887</v>
      </c>
      <c r="R9" s="836"/>
    </row>
    <row r="10" spans="1:18" s="348" customFormat="1" ht="15" customHeight="1" x14ac:dyDescent="0.25">
      <c r="A10" s="837"/>
      <c r="B10" s="363" t="s">
        <v>1888</v>
      </c>
      <c r="C10" s="363"/>
      <c r="D10" s="2162"/>
      <c r="E10" s="2162"/>
      <c r="F10" s="2164"/>
      <c r="G10" s="2165"/>
      <c r="R10" s="836"/>
    </row>
    <row r="11" spans="1:18" s="348" customFormat="1" ht="15" customHeight="1" x14ac:dyDescent="0.25">
      <c r="A11" s="837"/>
      <c r="B11" s="2166" t="s">
        <v>1889</v>
      </c>
      <c r="C11" s="363"/>
      <c r="D11" s="2178"/>
      <c r="E11" s="2178"/>
      <c r="F11" s="2167"/>
      <c r="G11" s="2168"/>
      <c r="R11" s="836"/>
    </row>
    <row r="12" spans="1:18" s="348" customFormat="1" ht="15" customHeight="1" x14ac:dyDescent="0.25">
      <c r="A12" s="837"/>
      <c r="B12" s="363" t="s">
        <v>1890</v>
      </c>
      <c r="C12" s="363"/>
      <c r="D12" s="2163"/>
      <c r="E12" s="2163"/>
      <c r="F12" s="2169"/>
      <c r="G12" s="2170"/>
      <c r="R12" s="836"/>
    </row>
    <row r="13" spans="1:18" s="348" customFormat="1" ht="15" customHeight="1" x14ac:dyDescent="0.25">
      <c r="A13" s="837"/>
      <c r="B13" s="2166" t="s">
        <v>1891</v>
      </c>
      <c r="C13" s="363"/>
      <c r="D13" s="2179"/>
      <c r="E13" s="2179"/>
      <c r="F13" s="2171"/>
      <c r="G13" s="2172"/>
      <c r="R13" s="836"/>
    </row>
    <row r="14" spans="1:18" s="348" customFormat="1" ht="15" customHeight="1" x14ac:dyDescent="0.25">
      <c r="A14" s="837"/>
      <c r="B14" s="2173" t="s">
        <v>1892</v>
      </c>
      <c r="C14" s="2173"/>
      <c r="D14" s="2180" t="str">
        <f>IF(AND(ISNUMBER(D10),ISNUMBER(D12)),D10+D12,"")</f>
        <v/>
      </c>
      <c r="E14" s="2180" t="str">
        <f t="shared" ref="E14:G15" si="0">IF(AND(ISNUMBER(E10),ISNUMBER(E12)),1.4*(E10+E12),"")</f>
        <v/>
      </c>
      <c r="F14" s="2180" t="str">
        <f t="shared" si="0"/>
        <v/>
      </c>
      <c r="G14" s="2175" t="str">
        <f t="shared" si="0"/>
        <v/>
      </c>
      <c r="R14" s="836"/>
    </row>
    <row r="15" spans="1:18" s="348" customFormat="1" ht="15" customHeight="1" x14ac:dyDescent="0.25">
      <c r="A15" s="837"/>
      <c r="B15" s="2174" t="s">
        <v>1893</v>
      </c>
      <c r="C15" s="1839"/>
      <c r="D15" s="2181" t="str">
        <f>IF(AND(ISNUMBER(D11),ISNUMBER(D13)),D11+D13,"")</f>
        <v/>
      </c>
      <c r="E15" s="2181" t="str">
        <f t="shared" si="0"/>
        <v/>
      </c>
      <c r="F15" s="2181" t="str">
        <f t="shared" si="0"/>
        <v/>
      </c>
      <c r="G15" s="2176" t="str">
        <f t="shared" si="0"/>
        <v/>
      </c>
      <c r="R15" s="836"/>
    </row>
    <row r="16" spans="1:18" x14ac:dyDescent="0.25">
      <c r="A16" s="1622"/>
      <c r="B16" s="797"/>
      <c r="C16" s="797"/>
      <c r="D16" s="797"/>
      <c r="E16" s="797"/>
      <c r="F16" s="797"/>
      <c r="G16" s="797"/>
      <c r="H16" s="797"/>
      <c r="I16" s="797"/>
      <c r="J16" s="797"/>
      <c r="K16" s="797"/>
      <c r="L16" s="797"/>
      <c r="M16" s="797"/>
      <c r="N16" s="797"/>
      <c r="O16" s="797"/>
      <c r="P16" s="797"/>
      <c r="Q16" s="797"/>
      <c r="R16" s="1381"/>
    </row>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sheetData>
  <mergeCells count="13">
    <mergeCell ref="B9:C9"/>
    <mergeCell ref="J3:K3"/>
    <mergeCell ref="L3:M3"/>
    <mergeCell ref="N3:Q3"/>
    <mergeCell ref="J6:K6"/>
    <mergeCell ref="L6:M6"/>
    <mergeCell ref="N6:Q6"/>
    <mergeCell ref="J4:K4"/>
    <mergeCell ref="L4:M4"/>
    <mergeCell ref="N4:Q4"/>
    <mergeCell ref="J5:K5"/>
    <mergeCell ref="L5:M5"/>
    <mergeCell ref="N5:Q5"/>
  </mergeCells>
  <conditionalFormatting sqref="A8:XFD15">
    <cfRule type="cellIs" dxfId="1362" priority="2" stopIfTrue="1" operator="equal">
      <formula>"Pass"</formula>
    </cfRule>
    <cfRule type="cellIs" dxfId="1361" priority="3" stopIfTrue="1" operator="equal">
      <formula>"Fail"</formula>
    </cfRule>
  </conditionalFormatting>
  <dataValidations disablePrompts="1" count="2">
    <dataValidation type="list" allowBlank="1" showInputMessage="1" showErrorMessage="1" sqref="I4:I6">
      <formula1>LeverageRatioPanelMfrequency</formula1>
    </dataValidation>
    <dataValidation type="list" allowBlank="1" showInputMessage="1" showErrorMessage="1" sqref="J4:K6 L4:M6">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11" max="1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EC72"/>
  </sheetPr>
  <dimension ref="A1:R431"/>
  <sheetViews>
    <sheetView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448" customWidth="1"/>
    <col min="2" max="2" width="72.7109375" style="214" customWidth="1"/>
    <col min="3" max="3" width="14.7109375" style="214" customWidth="1"/>
    <col min="4" max="6" width="17.7109375" style="214" customWidth="1"/>
    <col min="7" max="7" width="17.7109375" style="214" hidden="1" customWidth="1"/>
    <col min="8" max="10" width="17.7109375" style="214" customWidth="1"/>
    <col min="11" max="11" width="17.7109375" style="214" hidden="1" customWidth="1"/>
    <col min="12" max="15" width="17.7109375" style="214" customWidth="1"/>
    <col min="16" max="16" width="1.7109375" style="254" customWidth="1"/>
    <col min="17" max="17" width="16.85546875" style="185" hidden="1" customWidth="1"/>
    <col min="18" max="18" width="65.140625" style="185" hidden="1" customWidth="1"/>
    <col min="19" max="16384" width="16.85546875" style="185" hidden="1"/>
  </cols>
  <sheetData>
    <row r="1" spans="1:18" s="1566" customFormat="1" ht="30" customHeight="1" x14ac:dyDescent="0.55000000000000004">
      <c r="A1" s="1564" t="s">
        <v>11</v>
      </c>
      <c r="B1" s="2031"/>
      <c r="C1" s="1599" t="str">
        <f>CONCATENATE("Reporting unit: ", 'General Info'!$C$7, " ", 'General Info'!$C$5)</f>
        <v xml:space="preserve">Reporting unit: 1 </v>
      </c>
      <c r="D1" s="2032"/>
      <c r="E1" s="2032"/>
      <c r="F1" s="2032"/>
      <c r="G1" s="2032"/>
      <c r="H1" s="2028"/>
      <c r="I1" s="2028"/>
      <c r="J1" s="2030"/>
      <c r="K1" s="2030"/>
      <c r="L1" s="2030"/>
      <c r="M1" s="2028"/>
      <c r="N1" s="2030"/>
      <c r="O1" s="2030"/>
      <c r="P1" s="1565"/>
      <c r="R1" s="1520"/>
    </row>
    <row r="2" spans="1:18" s="214" customFormat="1" ht="30" customHeight="1" x14ac:dyDescent="0.35">
      <c r="A2" s="1519" t="s">
        <v>181</v>
      </c>
      <c r="B2" s="2028"/>
      <c r="C2" s="2028"/>
      <c r="D2" s="2028"/>
      <c r="E2" s="2028"/>
      <c r="F2" s="2028"/>
      <c r="G2" s="2028"/>
      <c r="H2" s="2028"/>
      <c r="I2" s="2028"/>
      <c r="J2" s="2028"/>
      <c r="K2" s="2033"/>
      <c r="L2" s="2033"/>
      <c r="M2" s="2033"/>
      <c r="N2" s="2033"/>
      <c r="O2" s="2033"/>
      <c r="P2" s="1521"/>
      <c r="R2" s="1493"/>
    </row>
    <row r="3" spans="1:18" s="214" customFormat="1" ht="15" customHeight="1" x14ac:dyDescent="0.25">
      <c r="A3" s="581"/>
      <c r="B3" s="223"/>
      <c r="C3" s="223"/>
      <c r="D3" s="223"/>
      <c r="E3" s="223"/>
      <c r="F3" s="223"/>
      <c r="G3" s="223"/>
      <c r="H3" s="223"/>
      <c r="I3" s="223"/>
      <c r="J3" s="223"/>
      <c r="K3" s="223"/>
      <c r="L3" s="223"/>
      <c r="M3" s="223"/>
      <c r="N3" s="223"/>
      <c r="O3" s="223"/>
      <c r="P3" s="698"/>
      <c r="R3" s="223"/>
    </row>
    <row r="4" spans="1:18" s="214" customFormat="1" ht="30" customHeight="1" x14ac:dyDescent="0.25">
      <c r="A4" s="581"/>
      <c r="B4" s="2429"/>
      <c r="C4" s="2415" t="s">
        <v>172</v>
      </c>
      <c r="D4" s="2425" t="s">
        <v>150</v>
      </c>
      <c r="E4" s="2426"/>
      <c r="F4" s="2426"/>
      <c r="G4" s="223"/>
      <c r="H4" s="2419" t="s">
        <v>214</v>
      </c>
      <c r="I4" s="2420"/>
      <c r="J4" s="2421"/>
      <c r="K4" s="223"/>
      <c r="L4" s="2422" t="s">
        <v>215</v>
      </c>
      <c r="M4" s="2422"/>
      <c r="N4" s="2422"/>
      <c r="O4" s="2422"/>
      <c r="P4" s="698"/>
      <c r="R4" s="223"/>
    </row>
    <row r="5" spans="1:18" s="214" customFormat="1" ht="30" customHeight="1" x14ac:dyDescent="0.25">
      <c r="A5" s="581"/>
      <c r="B5" s="2430"/>
      <c r="C5" s="2416"/>
      <c r="D5" s="1080" t="s">
        <v>216</v>
      </c>
      <c r="E5" s="2034" t="s">
        <v>228</v>
      </c>
      <c r="F5" s="2022" t="s">
        <v>158</v>
      </c>
      <c r="G5" s="223"/>
      <c r="H5" s="2035" t="s">
        <v>216</v>
      </c>
      <c r="I5" s="2034" t="s">
        <v>228</v>
      </c>
      <c r="J5" s="1525" t="s">
        <v>217</v>
      </c>
      <c r="K5" s="223"/>
      <c r="L5" s="1080" t="s">
        <v>216</v>
      </c>
      <c r="M5" s="2034" t="s">
        <v>228</v>
      </c>
      <c r="N5" s="2034" t="s">
        <v>217</v>
      </c>
      <c r="O5" s="2022" t="s">
        <v>194</v>
      </c>
      <c r="P5" s="698"/>
      <c r="R5" s="223"/>
    </row>
    <row r="6" spans="1:18" s="214" customFormat="1" ht="45" customHeight="1" x14ac:dyDescent="0.25">
      <c r="A6" s="581"/>
      <c r="B6" s="1496" t="s">
        <v>229</v>
      </c>
      <c r="C6" s="227" t="s">
        <v>326</v>
      </c>
      <c r="D6" s="225"/>
      <c r="E6" s="225"/>
      <c r="F6" s="1567"/>
      <c r="G6" s="223"/>
      <c r="H6" s="1526"/>
      <c r="I6" s="1527"/>
      <c r="J6" s="1528">
        <v>1</v>
      </c>
      <c r="K6" s="223"/>
      <c r="L6" s="2036"/>
      <c r="M6" s="1527"/>
      <c r="N6" s="1397" t="str">
        <f>IF(AND(ISNUMBER(F6),ISNUMBER(J6)),SUM(F6)*J6,"")</f>
        <v/>
      </c>
      <c r="O6" s="644" t="str">
        <f>IF(ISNUMBER(N6),SUM(N6),"")</f>
        <v/>
      </c>
      <c r="P6" s="698"/>
      <c r="R6" s="1568" t="s">
        <v>409</v>
      </c>
    </row>
    <row r="7" spans="1:18" s="214" customFormat="1" ht="15" customHeight="1" x14ac:dyDescent="0.25">
      <c r="A7" s="581"/>
      <c r="B7" s="54" t="str">
        <f>CONCATENATE("Check: row ", ROW(B6), " ≤ ", ADDRESS(ROW('General Info'!E59), COLUMN('General Info'!E59), 4), " + ", ADDRESS(ROW('General Info'!E62), COLUMN('General Info'!E62), 4), " + ", ADDRESS(ROW('General Info'!E67), COLUMN('General Info'!E67), 4), " in the General Info worksheet")</f>
        <v>Check: row 6 ≤ E59 + E62 + E67 in the General Info worksheet</v>
      </c>
      <c r="C7" s="225"/>
      <c r="D7" s="225"/>
      <c r="E7" s="225"/>
      <c r="F7" s="1071" t="str">
        <f>IF(AND(ISNUMBER(F6), ISNUMBER('General Info'!E59), ISNUMBER('General Info'!E62), ISNUMBER('General Info'!E67)), IF(F6&lt;=SUM('General Info'!E59,'General Info'!E62,'General Info'!E67), "Pass", "Fail"), "")</f>
        <v/>
      </c>
      <c r="G7" s="223"/>
      <c r="H7" s="1529"/>
      <c r="I7" s="225"/>
      <c r="J7" s="1530"/>
      <c r="K7" s="223"/>
      <c r="L7" s="55"/>
      <c r="M7" s="225"/>
      <c r="N7" s="225"/>
      <c r="O7" s="226"/>
      <c r="P7" s="698"/>
      <c r="R7" s="223"/>
    </row>
    <row r="8" spans="1:18" s="214" customFormat="1" ht="28.5" x14ac:dyDescent="0.25">
      <c r="A8" s="581"/>
      <c r="B8" s="1492" t="s">
        <v>235</v>
      </c>
      <c r="C8" s="227" t="s">
        <v>327</v>
      </c>
      <c r="D8" s="225"/>
      <c r="E8" s="225"/>
      <c r="F8" s="228"/>
      <c r="G8" s="223"/>
      <c r="H8" s="1529"/>
      <c r="I8" s="225"/>
      <c r="J8" s="1531">
        <v>1</v>
      </c>
      <c r="K8" s="223"/>
      <c r="L8" s="55"/>
      <c r="M8" s="225"/>
      <c r="N8" s="35" t="str">
        <f>IF(AND(ISNUMBER(F8),ISNUMBER(J8)),SUM(F8)*J8,"")</f>
        <v/>
      </c>
      <c r="O8" s="11" t="str">
        <f>IF(ISNUMBER(N8),SUM(N8),"")</f>
        <v/>
      </c>
      <c r="P8" s="698"/>
      <c r="R8" s="1568" t="s">
        <v>409</v>
      </c>
    </row>
    <row r="9" spans="1:18" s="214" customFormat="1" ht="28.5" x14ac:dyDescent="0.25">
      <c r="A9" s="581"/>
      <c r="B9" s="1492" t="s">
        <v>182</v>
      </c>
      <c r="C9" s="227" t="s">
        <v>328</v>
      </c>
      <c r="D9" s="47"/>
      <c r="E9" s="47"/>
      <c r="F9" s="228"/>
      <c r="G9" s="223"/>
      <c r="H9" s="1532">
        <v>0.95</v>
      </c>
      <c r="I9" s="57">
        <v>0.95</v>
      </c>
      <c r="J9" s="1531">
        <v>1</v>
      </c>
      <c r="K9" s="223"/>
      <c r="L9" s="224" t="str">
        <f>IF(AND(ISNUMBER(D9),ISNUMBER(H9)), D9*H9, "")</f>
        <v/>
      </c>
      <c r="M9" s="35" t="str">
        <f>IF(AND(ISNUMBER(E9),ISNUMBER(I9)), E9*I9, "")</f>
        <v/>
      </c>
      <c r="N9" s="35" t="str">
        <f>IF(AND(ISNUMBER(F9),ISNUMBER(J9)),SUM(F9)*J9,"")</f>
        <v/>
      </c>
      <c r="O9" s="11" t="str">
        <f>IF(AND(ISNUMBER(L9),ISNUMBER(M9),ISNUMBER(N9)), SUM(L9:N9), "")</f>
        <v/>
      </c>
      <c r="P9" s="698"/>
      <c r="R9" s="1568" t="s">
        <v>409</v>
      </c>
    </row>
    <row r="10" spans="1:18" s="214" customFormat="1" ht="15" customHeight="1" x14ac:dyDescent="0.25">
      <c r="A10" s="581"/>
      <c r="B10" s="225"/>
      <c r="C10" s="225"/>
      <c r="D10" s="225"/>
      <c r="E10" s="225"/>
      <c r="F10" s="226"/>
      <c r="G10" s="223"/>
      <c r="H10" s="1529"/>
      <c r="I10" s="225"/>
      <c r="J10" s="1530"/>
      <c r="K10" s="223"/>
      <c r="L10" s="55"/>
      <c r="M10" s="225"/>
      <c r="N10" s="225"/>
      <c r="O10" s="226"/>
      <c r="P10" s="698"/>
      <c r="R10" s="223"/>
    </row>
    <row r="11" spans="1:18" s="214" customFormat="1" ht="30" customHeight="1" x14ac:dyDescent="0.25">
      <c r="A11" s="581"/>
      <c r="B11" s="1492" t="s">
        <v>183</v>
      </c>
      <c r="C11" s="227" t="s">
        <v>329</v>
      </c>
      <c r="D11" s="47"/>
      <c r="E11" s="47"/>
      <c r="F11" s="228"/>
      <c r="G11" s="223"/>
      <c r="H11" s="1532">
        <v>0.9</v>
      </c>
      <c r="I11" s="57">
        <v>0.9</v>
      </c>
      <c r="J11" s="1531">
        <v>1</v>
      </c>
      <c r="K11" s="223"/>
      <c r="L11" s="224" t="str">
        <f>IF(AND(ISNUMBER(D11),ISNUMBER(H11)), D11*H11, "")</f>
        <v/>
      </c>
      <c r="M11" s="35" t="str">
        <f>IF(AND(ISNUMBER(E11),ISNUMBER(I11)), E11*I11, "")</f>
        <v/>
      </c>
      <c r="N11" s="35" t="str">
        <f>IF(AND(ISNUMBER(F11),ISNUMBER(J11)),SUM(F11)*J11,"")</f>
        <v/>
      </c>
      <c r="O11" s="11" t="str">
        <f>IF(AND(ISNUMBER(L11),ISNUMBER(M11),ISNUMBER(N11)), SUM(L11:N11), "")</f>
        <v/>
      </c>
      <c r="P11" s="698"/>
      <c r="R11" s="1568" t="s">
        <v>409</v>
      </c>
    </row>
    <row r="12" spans="1:18" s="214" customFormat="1" ht="15" customHeight="1" x14ac:dyDescent="0.25">
      <c r="A12" s="581"/>
      <c r="B12" s="225"/>
      <c r="C12" s="225"/>
      <c r="D12" s="225"/>
      <c r="E12" s="225"/>
      <c r="F12" s="226"/>
      <c r="G12" s="223"/>
      <c r="H12" s="1529"/>
      <c r="I12" s="225"/>
      <c r="J12" s="1530"/>
      <c r="K12" s="223"/>
      <c r="L12" s="55"/>
      <c r="M12" s="225"/>
      <c r="N12" s="225"/>
      <c r="O12" s="226"/>
      <c r="P12" s="698"/>
      <c r="R12" s="223"/>
    </row>
    <row r="13" spans="1:18" s="214" customFormat="1" ht="15" customHeight="1" x14ac:dyDescent="0.25">
      <c r="A13" s="581"/>
      <c r="B13" s="1492" t="s">
        <v>184</v>
      </c>
      <c r="C13" s="227" t="s">
        <v>330</v>
      </c>
      <c r="D13" s="47"/>
      <c r="E13" s="47"/>
      <c r="F13" s="228"/>
      <c r="G13" s="223"/>
      <c r="H13" s="1529"/>
      <c r="I13" s="225"/>
      <c r="J13" s="1530"/>
      <c r="K13" s="223"/>
      <c r="L13" s="55"/>
      <c r="M13" s="225"/>
      <c r="N13" s="225"/>
      <c r="O13" s="226"/>
      <c r="P13" s="698"/>
      <c r="R13" s="1568" t="s">
        <v>409</v>
      </c>
    </row>
    <row r="14" spans="1:18" s="214" customFormat="1" ht="15" customHeight="1" x14ac:dyDescent="0.25">
      <c r="A14" s="581"/>
      <c r="B14" s="1491" t="s">
        <v>185</v>
      </c>
      <c r="C14" s="225"/>
      <c r="D14" s="47"/>
      <c r="E14" s="47"/>
      <c r="F14" s="228"/>
      <c r="G14" s="223"/>
      <c r="H14" s="1532">
        <v>0.5</v>
      </c>
      <c r="I14" s="57">
        <v>0.5</v>
      </c>
      <c r="J14" s="1531">
        <v>1</v>
      </c>
      <c r="K14" s="223"/>
      <c r="L14" s="224" t="str">
        <f t="shared" ref="L14:M16" si="0">IF(AND(ISNUMBER(D14),ISNUMBER(H14)), D14*H14, "")</f>
        <v/>
      </c>
      <c r="M14" s="35" t="str">
        <f t="shared" si="0"/>
        <v/>
      </c>
      <c r="N14" s="35" t="str">
        <f>IF(AND(ISNUMBER(F14),ISNUMBER(J14)),SUM(F14)*J14,"")</f>
        <v/>
      </c>
      <c r="O14" s="11" t="str">
        <f>IF(AND(ISNUMBER(L14),ISNUMBER(M14),ISNUMBER(N14)), SUM(L14:N14), "")</f>
        <v/>
      </c>
      <c r="P14" s="698"/>
      <c r="R14" s="223"/>
    </row>
    <row r="15" spans="1:18" s="214" customFormat="1" ht="15" customHeight="1" x14ac:dyDescent="0.25">
      <c r="A15" s="581"/>
      <c r="B15" s="1491" t="s">
        <v>186</v>
      </c>
      <c r="C15" s="225"/>
      <c r="D15" s="47"/>
      <c r="E15" s="47"/>
      <c r="F15" s="228"/>
      <c r="G15" s="223"/>
      <c r="H15" s="1532">
        <v>0.5</v>
      </c>
      <c r="I15" s="57">
        <v>0.5</v>
      </c>
      <c r="J15" s="1531">
        <v>1</v>
      </c>
      <c r="K15" s="223"/>
      <c r="L15" s="224" t="str">
        <f t="shared" si="0"/>
        <v/>
      </c>
      <c r="M15" s="35" t="str">
        <f t="shared" si="0"/>
        <v/>
      </c>
      <c r="N15" s="35" t="str">
        <f t="shared" ref="N15" si="1">IF(AND(ISNUMBER(F15),ISNUMBER(J15)),SUM(F15)*J15,"")</f>
        <v/>
      </c>
      <c r="O15" s="11" t="str">
        <f>IF(AND(ISNUMBER(L15),ISNUMBER(M15),ISNUMBER(N15)), SUM(L15:N15), "")</f>
        <v/>
      </c>
      <c r="P15" s="698"/>
      <c r="R15" s="223"/>
    </row>
    <row r="16" spans="1:18" s="214" customFormat="1" ht="15" customHeight="1" x14ac:dyDescent="0.25">
      <c r="A16" s="581"/>
      <c r="B16" s="1491" t="s">
        <v>230</v>
      </c>
      <c r="C16" s="225"/>
      <c r="D16" s="47"/>
      <c r="E16" s="47"/>
      <c r="F16" s="228"/>
      <c r="G16" s="223"/>
      <c r="H16" s="1532">
        <v>0.5</v>
      </c>
      <c r="I16" s="57">
        <v>0.5</v>
      </c>
      <c r="J16" s="1531">
        <v>1</v>
      </c>
      <c r="K16" s="223"/>
      <c r="L16" s="224" t="str">
        <f t="shared" si="0"/>
        <v/>
      </c>
      <c r="M16" s="35" t="str">
        <f t="shared" si="0"/>
        <v/>
      </c>
      <c r="N16" s="35" t="str">
        <f t="shared" ref="N16" si="2">IF(AND(ISNUMBER(F16),ISNUMBER(J16)),SUM(F16)*J16,"")</f>
        <v/>
      </c>
      <c r="O16" s="11" t="str">
        <f>IF(AND(ISNUMBER(L16),ISNUMBER(M16),ISNUMBER(N16)), SUM(L16:N16), "")</f>
        <v/>
      </c>
      <c r="P16" s="698"/>
      <c r="R16" s="223"/>
    </row>
    <row r="17" spans="1:18" s="214" customFormat="1" ht="15" customHeight="1" x14ac:dyDescent="0.25">
      <c r="A17" s="581"/>
      <c r="B17" s="225"/>
      <c r="C17" s="225"/>
      <c r="D17" s="225"/>
      <c r="E17" s="225"/>
      <c r="F17" s="226"/>
      <c r="G17" s="223"/>
      <c r="H17" s="1529"/>
      <c r="I17" s="225"/>
      <c r="J17" s="1530"/>
      <c r="K17" s="223"/>
      <c r="L17" s="55"/>
      <c r="M17" s="225"/>
      <c r="N17" s="225"/>
      <c r="O17" s="226"/>
      <c r="P17" s="698"/>
      <c r="R17" s="223"/>
    </row>
    <row r="18" spans="1:18" s="214" customFormat="1" ht="15" customHeight="1" x14ac:dyDescent="0.25">
      <c r="A18" s="581"/>
      <c r="B18" s="225"/>
      <c r="C18" s="225"/>
      <c r="D18" s="225"/>
      <c r="E18" s="225"/>
      <c r="F18" s="226"/>
      <c r="G18" s="223"/>
      <c r="H18" s="1529"/>
      <c r="I18" s="225"/>
      <c r="J18" s="1530"/>
      <c r="K18" s="223"/>
      <c r="L18" s="55"/>
      <c r="M18" s="225"/>
      <c r="N18" s="225"/>
      <c r="O18" s="226"/>
      <c r="P18" s="698"/>
      <c r="R18" s="223"/>
    </row>
    <row r="19" spans="1:18" s="214" customFormat="1" ht="15" customHeight="1" x14ac:dyDescent="0.25">
      <c r="A19" s="581"/>
      <c r="B19" s="54" t="str">
        <f>CONCATENATE("Check: sum of rows ", ROW(B14)," to row ", ROW(B16), " = row ", ROW(B13), " for each column")</f>
        <v>Check: sum of rows 14 to row 16 = row 13 for each column</v>
      </c>
      <c r="C19" s="225"/>
      <c r="D19" s="1071" t="str">
        <f>IF(AND(ISNUMBER(D13), ISNUMBER(D14), ISNUMBER(D15), ISNUMBER(D16)), IF(SUM(D14:D16)=D13, "Pass", "Fail"), "")</f>
        <v/>
      </c>
      <c r="E19" s="1071" t="str">
        <f>IF(AND(ISNUMBER(E13), ISNUMBER(E14), ISNUMBER(E15), ISNUMBER(E16)), IF(SUM(E14:E16)=E13, "Pass", "Fail"), "")</f>
        <v/>
      </c>
      <c r="F19" s="1071" t="str">
        <f>IF(AND(ISNUMBER(F13), ISNUMBER(F14), ISNUMBER(F15), ISNUMBER(F16)), IF(SUM(F14:F16)=F13, "Pass", "Fail"), "")</f>
        <v/>
      </c>
      <c r="G19" s="223"/>
      <c r="H19" s="1529"/>
      <c r="I19" s="225"/>
      <c r="J19" s="1530"/>
      <c r="K19" s="223"/>
      <c r="L19" s="55"/>
      <c r="M19" s="225"/>
      <c r="N19" s="225"/>
      <c r="O19" s="226"/>
      <c r="P19" s="698"/>
      <c r="R19" s="223"/>
    </row>
    <row r="20" spans="1:18" s="214" customFormat="1" ht="30" customHeight="1" x14ac:dyDescent="0.25">
      <c r="A20" s="581"/>
      <c r="B20" s="1492" t="s">
        <v>187</v>
      </c>
      <c r="C20" s="227" t="s">
        <v>331</v>
      </c>
      <c r="D20" s="47"/>
      <c r="E20" s="47"/>
      <c r="F20" s="228"/>
      <c r="G20" s="223"/>
      <c r="H20" s="1529"/>
      <c r="I20" s="225"/>
      <c r="J20" s="1530"/>
      <c r="K20" s="223"/>
      <c r="L20" s="55"/>
      <c r="M20" s="225"/>
      <c r="N20" s="225"/>
      <c r="O20" s="226"/>
      <c r="P20" s="698"/>
      <c r="R20" s="1568" t="s">
        <v>409</v>
      </c>
    </row>
    <row r="21" spans="1:18" s="214" customFormat="1" ht="15" customHeight="1" x14ac:dyDescent="0.25">
      <c r="A21" s="581"/>
      <c r="B21" s="1491" t="s">
        <v>185</v>
      </c>
      <c r="C21" s="225"/>
      <c r="D21" s="47"/>
      <c r="E21" s="47"/>
      <c r="F21" s="228"/>
      <c r="G21" s="223"/>
      <c r="H21" s="1532">
        <v>0.5</v>
      </c>
      <c r="I21" s="57">
        <v>0.5</v>
      </c>
      <c r="J21" s="1531">
        <v>1</v>
      </c>
      <c r="K21" s="223"/>
      <c r="L21" s="224" t="str">
        <f t="shared" ref="L21:M23" si="3">IF(AND(ISNUMBER(D21),ISNUMBER(H21)), D21*H21, "")</f>
        <v/>
      </c>
      <c r="M21" s="35" t="str">
        <f t="shared" si="3"/>
        <v/>
      </c>
      <c r="N21" s="35" t="str">
        <f>IF(AND(ISNUMBER(F21),ISNUMBER(J21)),SUM(F21)*J21,"")</f>
        <v/>
      </c>
      <c r="O21" s="11" t="str">
        <f>IF(AND(ISNUMBER(L21),ISNUMBER(M21),ISNUMBER(N21)), SUM(L21:N21), "")</f>
        <v/>
      </c>
      <c r="P21" s="698"/>
      <c r="R21" s="223"/>
    </row>
    <row r="22" spans="1:18" s="214" customFormat="1" ht="15" customHeight="1" x14ac:dyDescent="0.25">
      <c r="A22" s="581"/>
      <c r="B22" s="1491" t="s">
        <v>186</v>
      </c>
      <c r="C22" s="225"/>
      <c r="D22" s="47"/>
      <c r="E22" s="47"/>
      <c r="F22" s="228"/>
      <c r="G22" s="223"/>
      <c r="H22" s="1532">
        <v>0</v>
      </c>
      <c r="I22" s="57">
        <v>0.5</v>
      </c>
      <c r="J22" s="1531">
        <v>1</v>
      </c>
      <c r="K22" s="223"/>
      <c r="L22" s="224" t="str">
        <f t="shared" si="3"/>
        <v/>
      </c>
      <c r="M22" s="35" t="str">
        <f t="shared" si="3"/>
        <v/>
      </c>
      <c r="N22" s="35" t="str">
        <f t="shared" ref="N22" si="4">IF(AND(ISNUMBER(F22),ISNUMBER(J22)),SUM(F22)*J22,"")</f>
        <v/>
      </c>
      <c r="O22" s="11" t="str">
        <f>IF(AND(ISNUMBER(L22),ISNUMBER(M22),ISNUMBER(N22)), SUM(L22:N22), "")</f>
        <v/>
      </c>
      <c r="P22" s="698"/>
      <c r="R22" s="223"/>
    </row>
    <row r="23" spans="1:18" s="214" customFormat="1" ht="15" customHeight="1" x14ac:dyDescent="0.25">
      <c r="A23" s="581"/>
      <c r="B23" s="1491" t="s">
        <v>230</v>
      </c>
      <c r="C23" s="225"/>
      <c r="D23" s="47"/>
      <c r="E23" s="47"/>
      <c r="F23" s="228"/>
      <c r="G23" s="223"/>
      <c r="H23" s="1532">
        <v>0</v>
      </c>
      <c r="I23" s="57">
        <v>0.5</v>
      </c>
      <c r="J23" s="1531">
        <v>1</v>
      </c>
      <c r="K23" s="223"/>
      <c r="L23" s="224" t="str">
        <f t="shared" si="3"/>
        <v/>
      </c>
      <c r="M23" s="35" t="str">
        <f t="shared" si="3"/>
        <v/>
      </c>
      <c r="N23" s="35" t="str">
        <f t="shared" ref="N23" si="5">IF(AND(ISNUMBER(F23),ISNUMBER(J23)),SUM(F23)*J23,"")</f>
        <v/>
      </c>
      <c r="O23" s="11" t="str">
        <f>IF(AND(ISNUMBER(L23),ISNUMBER(M23),ISNUMBER(N23)), SUM(L23:N23), "")</f>
        <v/>
      </c>
      <c r="P23" s="698"/>
      <c r="R23" s="223"/>
    </row>
    <row r="24" spans="1:18" s="214" customFormat="1" ht="15" customHeight="1" x14ac:dyDescent="0.25">
      <c r="A24" s="581"/>
      <c r="B24" s="54" t="str">
        <f>CONCATENATE("Check: sum of row ", ROW(B21)," to row ", ROW(B23), " = row ", ROW(B20), " for each column")</f>
        <v>Check: sum of row 21 to row 23 = row 20 for each column</v>
      </c>
      <c r="C24" s="225"/>
      <c r="D24" s="1071" t="str">
        <f>IF(AND(ISNUMBER(D20), ISNUMBER(D21), ISNUMBER(D22), ISNUMBER(D23)), IF(SUM(D21:D23)=D20, "Pass", "Fail"), "")</f>
        <v/>
      </c>
      <c r="E24" s="1071" t="str">
        <f>IF(AND(ISNUMBER(E20), ISNUMBER(E21), ISNUMBER(E22), ISNUMBER(E23)), IF(SUM(E21:E23)=E20, "Pass", "Fail"), "")</f>
        <v/>
      </c>
      <c r="F24" s="1071" t="str">
        <f>IF(AND(ISNUMBER(F20), ISNUMBER(F21), ISNUMBER(F22), ISNUMBER(F23)), IF(SUM(F21:F23)=F20, "Pass", "Fail"), "")</f>
        <v/>
      </c>
      <c r="G24" s="223"/>
      <c r="H24" s="1529"/>
      <c r="I24" s="225"/>
      <c r="J24" s="1530"/>
      <c r="K24" s="223"/>
      <c r="L24" s="55"/>
      <c r="M24" s="225"/>
      <c r="N24" s="225"/>
      <c r="O24" s="226"/>
      <c r="P24" s="698"/>
      <c r="R24" s="223"/>
    </row>
    <row r="25" spans="1:18" s="214" customFormat="1" ht="15" customHeight="1" x14ac:dyDescent="0.25">
      <c r="A25" s="581"/>
      <c r="B25" s="58" t="s">
        <v>231</v>
      </c>
      <c r="C25" s="227" t="s">
        <v>332</v>
      </c>
      <c r="D25" s="47"/>
      <c r="E25" s="47"/>
      <c r="F25" s="228"/>
      <c r="G25" s="223"/>
      <c r="H25" s="1529"/>
      <c r="I25" s="225"/>
      <c r="J25" s="1530"/>
      <c r="K25" s="223"/>
      <c r="L25" s="55"/>
      <c r="M25" s="225"/>
      <c r="N25" s="225"/>
      <c r="O25" s="226"/>
      <c r="P25" s="698"/>
      <c r="R25" s="1568" t="s">
        <v>409</v>
      </c>
    </row>
    <row r="26" spans="1:18" s="214" customFormat="1" ht="15" customHeight="1" x14ac:dyDescent="0.25">
      <c r="A26" s="581"/>
      <c r="B26" s="1491" t="s">
        <v>185</v>
      </c>
      <c r="C26" s="225"/>
      <c r="D26" s="47"/>
      <c r="E26" s="47"/>
      <c r="F26" s="228"/>
      <c r="G26" s="223"/>
      <c r="H26" s="1532">
        <v>0.5</v>
      </c>
      <c r="I26" s="57">
        <v>0.5</v>
      </c>
      <c r="J26" s="1531">
        <v>1</v>
      </c>
      <c r="K26" s="223"/>
      <c r="L26" s="224" t="str">
        <f t="shared" ref="L26:M28" si="6">IF(AND(ISNUMBER(D26),ISNUMBER(H26)), D26*H26, "")</f>
        <v/>
      </c>
      <c r="M26" s="35" t="str">
        <f t="shared" si="6"/>
        <v/>
      </c>
      <c r="N26" s="35" t="str">
        <f>IF(AND(ISNUMBER(F26),ISNUMBER(J26)),SUM(F26)*J26,"")</f>
        <v/>
      </c>
      <c r="O26" s="11" t="str">
        <f>IF(AND(ISNUMBER(L26),ISNUMBER(M26),ISNUMBER(N26)), SUM(L26:N26), "")</f>
        <v/>
      </c>
      <c r="P26" s="698"/>
      <c r="R26" s="223"/>
    </row>
    <row r="27" spans="1:18" s="214" customFormat="1" ht="15" customHeight="1" x14ac:dyDescent="0.25">
      <c r="A27" s="581"/>
      <c r="B27" s="1491" t="s">
        <v>186</v>
      </c>
      <c r="C27" s="225"/>
      <c r="D27" s="47"/>
      <c r="E27" s="47"/>
      <c r="F27" s="228"/>
      <c r="G27" s="223"/>
      <c r="H27" s="1533">
        <v>0.5</v>
      </c>
      <c r="I27" s="57">
        <v>0.5</v>
      </c>
      <c r="J27" s="1531">
        <v>1</v>
      </c>
      <c r="K27" s="223"/>
      <c r="L27" s="224" t="str">
        <f t="shared" si="6"/>
        <v/>
      </c>
      <c r="M27" s="35" t="str">
        <f t="shared" si="6"/>
        <v/>
      </c>
      <c r="N27" s="35" t="str">
        <f t="shared" ref="N27" si="7">IF(AND(ISNUMBER(F27),ISNUMBER(J27)),SUM(F27)*J27,"")</f>
        <v/>
      </c>
      <c r="O27" s="11" t="str">
        <f>IF(AND(ISNUMBER(L27),ISNUMBER(M27),ISNUMBER(N27)), SUM(L27:N27), "")</f>
        <v/>
      </c>
      <c r="P27" s="698"/>
      <c r="R27" s="223"/>
    </row>
    <row r="28" spans="1:18" s="214" customFormat="1" ht="15" customHeight="1" x14ac:dyDescent="0.25">
      <c r="A28" s="581"/>
      <c r="B28" s="1491" t="s">
        <v>230</v>
      </c>
      <c r="C28" s="225"/>
      <c r="D28" s="47"/>
      <c r="E28" s="47"/>
      <c r="F28" s="228"/>
      <c r="G28" s="223"/>
      <c r="H28" s="1533">
        <v>0.5</v>
      </c>
      <c r="I28" s="57">
        <v>0.5</v>
      </c>
      <c r="J28" s="1531">
        <v>1</v>
      </c>
      <c r="K28" s="223"/>
      <c r="L28" s="224" t="str">
        <f t="shared" si="6"/>
        <v/>
      </c>
      <c r="M28" s="35" t="str">
        <f t="shared" si="6"/>
        <v/>
      </c>
      <c r="N28" s="35" t="str">
        <f t="shared" ref="N28" si="8">IF(AND(ISNUMBER(F28),ISNUMBER(J28)),SUM(F28)*J28,"")</f>
        <v/>
      </c>
      <c r="O28" s="11" t="str">
        <f>IF(AND(ISNUMBER(L28),ISNUMBER(M28),ISNUMBER(N28)), SUM(L28:N28), "")</f>
        <v/>
      </c>
      <c r="P28" s="698"/>
      <c r="R28" s="223"/>
    </row>
    <row r="29" spans="1:18" s="214" customFormat="1" ht="15" customHeight="1" x14ac:dyDescent="0.25">
      <c r="A29" s="581"/>
      <c r="B29" s="54" t="str">
        <f>CONCATENATE("Check: sum of row ", ROW(B26)," to row ", ROW(B28), " = row ", ROW(B25), " for each column")</f>
        <v>Check: sum of row 26 to row 28 = row 25 for each column</v>
      </c>
      <c r="C29" s="225"/>
      <c r="D29" s="1071" t="str">
        <f>IF(AND(ISNUMBER(D25), ISNUMBER(D26), ISNUMBER(D27), ISNUMBER(D28)), IF(SUM(D26:D28)=D25, "Pass", "Fail"), "")</f>
        <v/>
      </c>
      <c r="E29" s="1071" t="str">
        <f>IF(AND(ISNUMBER(E25), ISNUMBER(E26), ISNUMBER(E27), ISNUMBER(E28)), IF(SUM(E26:E28)=E25, "Pass", "Fail"), "")</f>
        <v/>
      </c>
      <c r="F29" s="1071" t="str">
        <f>IF(AND(ISNUMBER(F25), ISNUMBER(F26), ISNUMBER(F27), ISNUMBER(F28)), IF(SUM(F26:F28)=F25, "Pass", "Fail"), "")</f>
        <v/>
      </c>
      <c r="G29" s="223"/>
      <c r="H29" s="1529"/>
      <c r="I29" s="225"/>
      <c r="J29" s="1530"/>
      <c r="K29" s="223"/>
      <c r="L29" s="55"/>
      <c r="M29" s="225"/>
      <c r="N29" s="225"/>
      <c r="O29" s="226"/>
      <c r="P29" s="698"/>
      <c r="R29" s="223"/>
    </row>
    <row r="30" spans="1:18" s="214" customFormat="1" ht="15" customHeight="1" x14ac:dyDescent="0.25">
      <c r="A30" s="581"/>
      <c r="B30" s="225"/>
      <c r="C30" s="225"/>
      <c r="D30" s="225"/>
      <c r="E30" s="225"/>
      <c r="F30" s="226"/>
      <c r="G30" s="223"/>
      <c r="H30" s="1529"/>
      <c r="I30" s="225"/>
      <c r="J30" s="1530"/>
      <c r="K30" s="223"/>
      <c r="L30" s="55"/>
      <c r="M30" s="225"/>
      <c r="N30" s="225"/>
      <c r="O30" s="226"/>
      <c r="P30" s="698"/>
      <c r="R30" s="223"/>
    </row>
    <row r="31" spans="1:18" s="214" customFormat="1" ht="15" customHeight="1" x14ac:dyDescent="0.25">
      <c r="A31" s="581"/>
      <c r="B31" s="225"/>
      <c r="C31" s="225"/>
      <c r="D31" s="225"/>
      <c r="E31" s="225"/>
      <c r="F31" s="226"/>
      <c r="G31" s="223"/>
      <c r="H31" s="1529"/>
      <c r="I31" s="225"/>
      <c r="J31" s="1530"/>
      <c r="K31" s="223"/>
      <c r="L31" s="55"/>
      <c r="M31" s="225"/>
      <c r="N31" s="225"/>
      <c r="O31" s="226"/>
      <c r="P31" s="698"/>
      <c r="R31" s="223"/>
    </row>
    <row r="32" spans="1:18" s="214" customFormat="1" ht="30" customHeight="1" x14ac:dyDescent="0.25">
      <c r="A32" s="581"/>
      <c r="B32" s="1492" t="s">
        <v>188</v>
      </c>
      <c r="C32" s="227" t="s">
        <v>331</v>
      </c>
      <c r="D32" s="47"/>
      <c r="E32" s="47"/>
      <c r="F32" s="228"/>
      <c r="G32" s="223"/>
      <c r="H32" s="1529"/>
      <c r="I32" s="225"/>
      <c r="J32" s="1530"/>
      <c r="K32" s="223"/>
      <c r="L32" s="55"/>
      <c r="M32" s="225"/>
      <c r="N32" s="225"/>
      <c r="O32" s="226"/>
      <c r="P32" s="698"/>
      <c r="R32" s="1568" t="s">
        <v>409</v>
      </c>
    </row>
    <row r="33" spans="1:18" s="214" customFormat="1" ht="15" customHeight="1" x14ac:dyDescent="0.25">
      <c r="A33" s="581"/>
      <c r="B33" s="1491" t="s">
        <v>185</v>
      </c>
      <c r="C33" s="225"/>
      <c r="D33" s="47"/>
      <c r="E33" s="47"/>
      <c r="F33" s="228"/>
      <c r="G33" s="223"/>
      <c r="H33" s="1532">
        <v>0.5</v>
      </c>
      <c r="I33" s="57">
        <v>0.5</v>
      </c>
      <c r="J33" s="1531">
        <v>1</v>
      </c>
      <c r="K33" s="223"/>
      <c r="L33" s="224" t="str">
        <f t="shared" ref="L33:M35" si="9">IF(AND(ISNUMBER(D33),ISNUMBER(H33)), D33*H33, "")</f>
        <v/>
      </c>
      <c r="M33" s="35" t="str">
        <f t="shared" si="9"/>
        <v/>
      </c>
      <c r="N33" s="35" t="str">
        <f>IF(AND(ISNUMBER(F33),ISNUMBER(J33)),SUM(F33)*J33,"")</f>
        <v/>
      </c>
      <c r="O33" s="11" t="str">
        <f>IF(AND(ISNUMBER(L33),ISNUMBER(M33),ISNUMBER(N33)), SUM(L33:N33), "")</f>
        <v/>
      </c>
      <c r="P33" s="698"/>
      <c r="R33" s="223"/>
    </row>
    <row r="34" spans="1:18" s="214" customFormat="1" ht="15" customHeight="1" x14ac:dyDescent="0.25">
      <c r="A34" s="581"/>
      <c r="B34" s="1491" t="s">
        <v>186</v>
      </c>
      <c r="C34" s="225"/>
      <c r="D34" s="47"/>
      <c r="E34" s="47"/>
      <c r="F34" s="228"/>
      <c r="G34" s="223"/>
      <c r="H34" s="1532">
        <v>0</v>
      </c>
      <c r="I34" s="57">
        <v>0.5</v>
      </c>
      <c r="J34" s="1531">
        <v>1</v>
      </c>
      <c r="K34" s="223"/>
      <c r="L34" s="224" t="str">
        <f t="shared" si="9"/>
        <v/>
      </c>
      <c r="M34" s="35" t="str">
        <f t="shared" si="9"/>
        <v/>
      </c>
      <c r="N34" s="35" t="str">
        <f t="shared" ref="N34" si="10">IF(AND(ISNUMBER(F34),ISNUMBER(J34)),SUM(F34)*J34,"")</f>
        <v/>
      </c>
      <c r="O34" s="11" t="str">
        <f>IF(AND(ISNUMBER(L34),ISNUMBER(M34),ISNUMBER(N34)), SUM(L34:N34), "")</f>
        <v/>
      </c>
      <c r="P34" s="698"/>
      <c r="R34" s="223"/>
    </row>
    <row r="35" spans="1:18" s="214" customFormat="1" ht="15" customHeight="1" x14ac:dyDescent="0.25">
      <c r="A35" s="581"/>
      <c r="B35" s="1491" t="s">
        <v>230</v>
      </c>
      <c r="C35" s="225"/>
      <c r="D35" s="47"/>
      <c r="E35" s="47"/>
      <c r="F35" s="228"/>
      <c r="G35" s="223"/>
      <c r="H35" s="1532">
        <v>0</v>
      </c>
      <c r="I35" s="57">
        <v>0.5</v>
      </c>
      <c r="J35" s="1531">
        <v>1</v>
      </c>
      <c r="K35" s="223"/>
      <c r="L35" s="224" t="str">
        <f t="shared" si="9"/>
        <v/>
      </c>
      <c r="M35" s="35" t="str">
        <f t="shared" si="9"/>
        <v/>
      </c>
      <c r="N35" s="35" t="str">
        <f t="shared" ref="N35" si="11">IF(AND(ISNUMBER(F35),ISNUMBER(J35)),SUM(F35)*J35,"")</f>
        <v/>
      </c>
      <c r="O35" s="11" t="str">
        <f>IF(AND(ISNUMBER(L35),ISNUMBER(M35),ISNUMBER(N35)), SUM(L35:N35), "")</f>
        <v/>
      </c>
      <c r="P35" s="698"/>
      <c r="R35" s="223"/>
    </row>
    <row r="36" spans="1:18" s="214" customFormat="1" ht="15" customHeight="1" x14ac:dyDescent="0.25">
      <c r="A36" s="581"/>
      <c r="B36" s="225"/>
      <c r="C36" s="225"/>
      <c r="D36" s="225"/>
      <c r="E36" s="225"/>
      <c r="F36" s="226"/>
      <c r="G36" s="223"/>
      <c r="H36" s="1529"/>
      <c r="I36" s="225"/>
      <c r="J36" s="1530"/>
      <c r="K36" s="223"/>
      <c r="L36" s="55"/>
      <c r="M36" s="225"/>
      <c r="N36" s="225"/>
      <c r="O36" s="226"/>
      <c r="P36" s="698"/>
      <c r="R36" s="223"/>
    </row>
    <row r="37" spans="1:18" s="214" customFormat="1" ht="15" customHeight="1" x14ac:dyDescent="0.25">
      <c r="A37" s="581"/>
      <c r="B37" s="225"/>
      <c r="C37" s="225"/>
      <c r="D37" s="225"/>
      <c r="E37" s="225"/>
      <c r="F37" s="226"/>
      <c r="G37" s="223"/>
      <c r="H37" s="1529"/>
      <c r="I37" s="225"/>
      <c r="J37" s="1530"/>
      <c r="K37" s="223"/>
      <c r="L37" s="55"/>
      <c r="M37" s="225"/>
      <c r="N37" s="225"/>
      <c r="O37" s="226"/>
      <c r="P37" s="698"/>
      <c r="R37" s="223"/>
    </row>
    <row r="38" spans="1:18" s="214" customFormat="1" ht="15" customHeight="1" x14ac:dyDescent="0.25">
      <c r="A38" s="581"/>
      <c r="B38" s="54" t="str">
        <f>CONCATENATE("Check: sum of row ", ROW(B33)," to row ", ROW(B35), " = row ", ROW(B32), " for each column")</f>
        <v>Check: sum of row 33 to row 35 = row 32 for each column</v>
      </c>
      <c r="C38" s="225"/>
      <c r="D38" s="1071" t="str">
        <f>IF(AND(ISNUMBER(D32), ISNUMBER(D33), ISNUMBER(D34), ISNUMBER(D35)), IF(SUM(D33:D35)=D32, "Pass", "Fail"), "")</f>
        <v/>
      </c>
      <c r="E38" s="1071" t="str">
        <f>IF(AND(ISNUMBER(E32), ISNUMBER(E33), ISNUMBER(E34), ISNUMBER(E35)), IF(SUM(E33:E35)=E32, "Pass", "Fail"), "")</f>
        <v/>
      </c>
      <c r="F38" s="1071" t="str">
        <f>IF(AND(ISNUMBER(F32), ISNUMBER(F33), ISNUMBER(F34), ISNUMBER(F35)), IF(SUM(F33:F35)=F32, "Pass", "Fail"), "")</f>
        <v/>
      </c>
      <c r="G38" s="223"/>
      <c r="H38" s="1529"/>
      <c r="I38" s="225"/>
      <c r="J38" s="1530"/>
      <c r="K38" s="223"/>
      <c r="L38" s="55"/>
      <c r="M38" s="225"/>
      <c r="N38" s="225"/>
      <c r="O38" s="226"/>
      <c r="P38" s="698"/>
      <c r="R38" s="223"/>
    </row>
    <row r="39" spans="1:18" s="214" customFormat="1" ht="30" customHeight="1" x14ac:dyDescent="0.25">
      <c r="A39" s="581"/>
      <c r="B39" s="1502" t="s">
        <v>514</v>
      </c>
      <c r="C39" s="227" t="s">
        <v>422</v>
      </c>
      <c r="D39" s="47"/>
      <c r="E39" s="47"/>
      <c r="F39" s="228"/>
      <c r="G39" s="223"/>
      <c r="H39" s="1534" t="s">
        <v>384</v>
      </c>
      <c r="I39" s="182" t="s">
        <v>384</v>
      </c>
      <c r="J39" s="1531">
        <v>1</v>
      </c>
      <c r="K39" s="223"/>
      <c r="L39" s="55"/>
      <c r="M39" s="225"/>
      <c r="N39" s="35" t="str">
        <f>IF(AND(ISNUMBER(F39),ISNUMBER(J39)),SUM(F39)*J39,"")</f>
        <v/>
      </c>
      <c r="O39" s="11" t="str">
        <f>IF(ISNUMBER(N39),SUM(N39),"")</f>
        <v/>
      </c>
      <c r="P39" s="698"/>
      <c r="R39" s="1568" t="s">
        <v>410</v>
      </c>
    </row>
    <row r="40" spans="1:18" s="214" customFormat="1" ht="15" customHeight="1" x14ac:dyDescent="0.25">
      <c r="A40" s="581"/>
      <c r="B40" s="225"/>
      <c r="C40" s="225"/>
      <c r="D40" s="225"/>
      <c r="E40" s="225"/>
      <c r="F40" s="226"/>
      <c r="G40" s="223"/>
      <c r="H40" s="1529"/>
      <c r="I40" s="225"/>
      <c r="J40" s="1530"/>
      <c r="K40" s="223"/>
      <c r="L40" s="55"/>
      <c r="M40" s="225"/>
      <c r="N40" s="225"/>
      <c r="O40" s="226"/>
      <c r="P40" s="698"/>
      <c r="R40" s="223"/>
    </row>
    <row r="41" spans="1:18" s="214" customFormat="1" ht="15" customHeight="1" x14ac:dyDescent="0.25">
      <c r="A41" s="581"/>
      <c r="B41" s="1492" t="s">
        <v>423</v>
      </c>
      <c r="C41" s="225"/>
      <c r="D41" s="47"/>
      <c r="E41" s="47"/>
      <c r="F41" s="228"/>
      <c r="G41" s="223"/>
      <c r="H41" s="1532">
        <v>0</v>
      </c>
      <c r="I41" s="57">
        <v>0.5</v>
      </c>
      <c r="J41" s="1531">
        <v>1</v>
      </c>
      <c r="K41" s="223"/>
      <c r="L41" s="224" t="str">
        <f>IF(AND(ISNUMBER(D41),ISNUMBER(H41)), D41*H41, "")</f>
        <v/>
      </c>
      <c r="M41" s="35" t="str">
        <f>IF(AND(ISNUMBER(E41),ISNUMBER(I41)), E41*I41, "")</f>
        <v/>
      </c>
      <c r="N41" s="35" t="str">
        <f>IF(AND(ISNUMBER(F41),ISNUMBER(J41)),SUM(F41)*J41,"")</f>
        <v/>
      </c>
      <c r="O41" s="11" t="str">
        <f>IF(AND(ISNUMBER(L41),ISNUMBER(M41),ISNUMBER(N41)), SUM(L41:N41), "")</f>
        <v/>
      </c>
      <c r="P41" s="698"/>
      <c r="R41" s="1568" t="s">
        <v>411</v>
      </c>
    </row>
    <row r="42" spans="1:18" s="214" customFormat="1" ht="30" customHeight="1" x14ac:dyDescent="0.25">
      <c r="A42" s="581"/>
      <c r="B42" s="1492" t="s">
        <v>190</v>
      </c>
      <c r="C42" s="227" t="s">
        <v>424</v>
      </c>
      <c r="D42" s="225"/>
      <c r="E42" s="225"/>
      <c r="F42" s="226"/>
      <c r="G42" s="223"/>
      <c r="H42" s="1529"/>
      <c r="I42" s="225"/>
      <c r="J42" s="1530"/>
      <c r="K42" s="223"/>
      <c r="L42" s="55"/>
      <c r="M42" s="225"/>
      <c r="N42" s="225"/>
      <c r="O42" s="226"/>
      <c r="P42" s="698"/>
      <c r="R42" s="1568" t="s">
        <v>425</v>
      </c>
    </row>
    <row r="43" spans="1:18" s="214" customFormat="1" ht="15" customHeight="1" x14ac:dyDescent="0.25">
      <c r="A43" s="581"/>
      <c r="B43" s="1491" t="s">
        <v>191</v>
      </c>
      <c r="C43" s="225"/>
      <c r="D43" s="47"/>
      <c r="E43" s="47"/>
      <c r="F43" s="228"/>
      <c r="G43" s="223"/>
      <c r="H43" s="1532">
        <v>0</v>
      </c>
      <c r="I43" s="57">
        <v>0.5</v>
      </c>
      <c r="J43" s="1531">
        <v>1</v>
      </c>
      <c r="K43" s="223"/>
      <c r="L43" s="224" t="str">
        <f t="shared" ref="L43:M47" si="12">IF(AND(ISNUMBER(D43),ISNUMBER(H43)), D43*H43, "")</f>
        <v/>
      </c>
      <c r="M43" s="35" t="str">
        <f t="shared" si="12"/>
        <v/>
      </c>
      <c r="N43" s="35" t="str">
        <f>IF(AND(ISNUMBER(F43),ISNUMBER(J43)),SUM(F43)*J43,"")</f>
        <v/>
      </c>
      <c r="O43" s="11" t="str">
        <f>IF(AND(ISNUMBER(L43),ISNUMBER(M43),ISNUMBER(N43)), SUM(L43:N43), "")</f>
        <v/>
      </c>
      <c r="P43" s="698"/>
      <c r="R43" s="223"/>
    </row>
    <row r="44" spans="1:18" s="214" customFormat="1" ht="15" customHeight="1" x14ac:dyDescent="0.25">
      <c r="A44" s="581"/>
      <c r="B44" s="1491" t="s">
        <v>10</v>
      </c>
      <c r="C44" s="225"/>
      <c r="D44" s="47"/>
      <c r="E44" s="47"/>
      <c r="F44" s="228"/>
      <c r="G44" s="223"/>
      <c r="H44" s="1532">
        <v>0.5</v>
      </c>
      <c r="I44" s="57">
        <v>0.5</v>
      </c>
      <c r="J44" s="1531">
        <v>1</v>
      </c>
      <c r="K44" s="223"/>
      <c r="L44" s="224" t="str">
        <f t="shared" si="12"/>
        <v/>
      </c>
      <c r="M44" s="35" t="str">
        <f t="shared" si="12"/>
        <v/>
      </c>
      <c r="N44" s="35" t="str">
        <f>IF(AND(ISNUMBER(F44),ISNUMBER(J44)),SUM(F44)*J44,"")</f>
        <v/>
      </c>
      <c r="O44" s="11" t="str">
        <f>IF(AND(ISNUMBER(L44),ISNUMBER(M44),ISNUMBER(N44)), SUM(L44:N44), "")</f>
        <v/>
      </c>
      <c r="P44" s="698"/>
      <c r="R44" s="223"/>
    </row>
    <row r="45" spans="1:18" s="214" customFormat="1" ht="15" customHeight="1" x14ac:dyDescent="0.25">
      <c r="A45" s="581"/>
      <c r="B45" s="1491" t="s">
        <v>114</v>
      </c>
      <c r="C45" s="225"/>
      <c r="D45" s="47"/>
      <c r="E45" s="47"/>
      <c r="F45" s="228"/>
      <c r="G45" s="223"/>
      <c r="H45" s="1532">
        <v>0</v>
      </c>
      <c r="I45" s="57">
        <v>0.5</v>
      </c>
      <c r="J45" s="1531">
        <v>1</v>
      </c>
      <c r="K45" s="223"/>
      <c r="L45" s="224" t="str">
        <f t="shared" si="12"/>
        <v/>
      </c>
      <c r="M45" s="35" t="str">
        <f t="shared" si="12"/>
        <v/>
      </c>
      <c r="N45" s="35" t="str">
        <f>IF(AND(ISNUMBER(F45),ISNUMBER(J45)),SUM(F45)*J45,"")</f>
        <v/>
      </c>
      <c r="O45" s="11" t="str">
        <f>IF(AND(ISNUMBER(L45),ISNUMBER(M45),ISNUMBER(N45)), SUM(L45:N45), "")</f>
        <v/>
      </c>
      <c r="P45" s="698"/>
      <c r="R45" s="223"/>
    </row>
    <row r="46" spans="1:18" s="214" customFormat="1" ht="15" customHeight="1" x14ac:dyDescent="0.25">
      <c r="A46" s="581"/>
      <c r="B46" s="1491" t="s">
        <v>232</v>
      </c>
      <c r="C46" s="225"/>
      <c r="D46" s="47"/>
      <c r="E46" s="47"/>
      <c r="F46" s="228"/>
      <c r="G46" s="223"/>
      <c r="H46" s="1532">
        <v>0.5</v>
      </c>
      <c r="I46" s="57">
        <v>0.5</v>
      </c>
      <c r="J46" s="1531">
        <v>1</v>
      </c>
      <c r="K46" s="223"/>
      <c r="L46" s="224" t="str">
        <f t="shared" si="12"/>
        <v/>
      </c>
      <c r="M46" s="35" t="str">
        <f t="shared" si="12"/>
        <v/>
      </c>
      <c r="N46" s="35" t="str">
        <f>IF(AND(ISNUMBER(F46),ISNUMBER(J46)),SUM(F46)*J46,"")</f>
        <v/>
      </c>
      <c r="O46" s="11" t="str">
        <f>IF(AND(ISNUMBER(L46),ISNUMBER(M46),ISNUMBER(N46)), SUM(L46:N46), "")</f>
        <v/>
      </c>
      <c r="P46" s="698"/>
      <c r="R46" s="223"/>
    </row>
    <row r="47" spans="1:18" s="214" customFormat="1" ht="15" customHeight="1" x14ac:dyDescent="0.25">
      <c r="A47" s="581"/>
      <c r="B47" s="1491" t="s">
        <v>192</v>
      </c>
      <c r="C47" s="225"/>
      <c r="D47" s="47"/>
      <c r="E47" s="47"/>
      <c r="F47" s="228"/>
      <c r="G47" s="223"/>
      <c r="H47" s="1532">
        <v>0</v>
      </c>
      <c r="I47" s="57">
        <v>0.5</v>
      </c>
      <c r="J47" s="1531">
        <v>1</v>
      </c>
      <c r="K47" s="223"/>
      <c r="L47" s="224" t="str">
        <f t="shared" si="12"/>
        <v/>
      </c>
      <c r="M47" s="35" t="str">
        <f t="shared" si="12"/>
        <v/>
      </c>
      <c r="N47" s="35" t="str">
        <f>IF(AND(ISNUMBER(F47),ISNUMBER(J47)),SUM(F47)*J47,"")</f>
        <v/>
      </c>
      <c r="O47" s="11" t="str">
        <f>IF(AND(ISNUMBER(L47),ISNUMBER(M47),ISNUMBER(N47)), SUM(L47:N47), "")</f>
        <v/>
      </c>
      <c r="P47" s="698"/>
      <c r="R47" s="223"/>
    </row>
    <row r="48" spans="1:18" s="214" customFormat="1" ht="15" customHeight="1" x14ac:dyDescent="0.25">
      <c r="A48" s="581"/>
      <c r="B48" s="1492" t="s">
        <v>104</v>
      </c>
      <c r="C48" s="225"/>
      <c r="D48" s="225"/>
      <c r="E48" s="225"/>
      <c r="F48" s="226"/>
      <c r="G48" s="223"/>
      <c r="H48" s="1529"/>
      <c r="I48" s="225"/>
      <c r="J48" s="1530"/>
      <c r="K48" s="223"/>
      <c r="L48" s="55"/>
      <c r="M48" s="225"/>
      <c r="N48" s="225"/>
      <c r="O48" s="226"/>
      <c r="P48" s="698"/>
      <c r="R48" s="1568" t="s">
        <v>374</v>
      </c>
    </row>
    <row r="49" spans="1:18" s="214" customFormat="1" ht="15" customHeight="1" x14ac:dyDescent="0.25">
      <c r="A49" s="581"/>
      <c r="B49" s="1491" t="s">
        <v>426</v>
      </c>
      <c r="C49" s="227">
        <v>19</v>
      </c>
      <c r="D49" s="225"/>
      <c r="E49" s="225"/>
      <c r="F49" s="228"/>
      <c r="G49" s="223"/>
      <c r="H49" s="1529"/>
      <c r="I49" s="225"/>
      <c r="J49" s="1530"/>
      <c r="K49" s="223"/>
      <c r="L49" s="55"/>
      <c r="M49" s="225"/>
      <c r="N49" s="225"/>
      <c r="O49" s="226"/>
      <c r="P49" s="698"/>
      <c r="R49" s="1568" t="s">
        <v>374</v>
      </c>
    </row>
    <row r="50" spans="1:18" s="214" customFormat="1" ht="30" customHeight="1" x14ac:dyDescent="0.25">
      <c r="A50" s="581"/>
      <c r="B50" s="1495" t="s">
        <v>427</v>
      </c>
      <c r="C50" s="225"/>
      <c r="D50" s="225"/>
      <c r="E50" s="225"/>
      <c r="F50" s="226"/>
      <c r="G50" s="223"/>
      <c r="H50" s="1529"/>
      <c r="I50" s="225"/>
      <c r="J50" s="1530"/>
      <c r="K50" s="223"/>
      <c r="L50" s="55"/>
      <c r="M50" s="225"/>
      <c r="N50" s="225"/>
      <c r="O50" s="226"/>
      <c r="P50" s="698"/>
      <c r="R50" s="1568" t="s">
        <v>374</v>
      </c>
    </row>
    <row r="51" spans="1:18" s="214" customFormat="1" ht="15" customHeight="1" x14ac:dyDescent="0.25">
      <c r="A51" s="581"/>
      <c r="B51" s="53" t="s">
        <v>323</v>
      </c>
      <c r="C51" s="225"/>
      <c r="D51" s="225"/>
      <c r="E51" s="225"/>
      <c r="F51" s="228"/>
      <c r="G51" s="223"/>
      <c r="H51" s="1529"/>
      <c r="I51" s="225"/>
      <c r="J51" s="1530"/>
      <c r="K51" s="223"/>
      <c r="L51" s="55"/>
      <c r="M51" s="225"/>
      <c r="N51" s="225"/>
      <c r="O51" s="226"/>
      <c r="P51" s="698"/>
      <c r="R51" s="1568" t="s">
        <v>374</v>
      </c>
    </row>
    <row r="52" spans="1:18" s="214" customFormat="1" ht="15" customHeight="1" x14ac:dyDescent="0.25">
      <c r="A52" s="581"/>
      <c r="B52" s="53" t="s">
        <v>325</v>
      </c>
      <c r="C52" s="225"/>
      <c r="D52" s="225"/>
      <c r="E52" s="225"/>
      <c r="F52" s="228"/>
      <c r="G52" s="223"/>
      <c r="H52" s="1529"/>
      <c r="I52" s="225"/>
      <c r="J52" s="1530"/>
      <c r="K52" s="223"/>
      <c r="L52" s="55"/>
      <c r="M52" s="225"/>
      <c r="N52" s="225"/>
      <c r="O52" s="226"/>
      <c r="P52" s="698"/>
      <c r="R52" s="1568" t="s">
        <v>374</v>
      </c>
    </row>
    <row r="53" spans="1:18" s="214" customFormat="1" ht="15" customHeight="1" x14ac:dyDescent="0.25">
      <c r="A53" s="581"/>
      <c r="B53" s="240" t="str">
        <f>CONCATENATE("Check: row ", ROW(B49)," ≥ sum of rows ", ROW(B51), " to ", ROW(B52))</f>
        <v>Check: row 49 ≥ sum of rows 51 to 52</v>
      </c>
      <c r="C53" s="225"/>
      <c r="D53" s="225"/>
      <c r="E53" s="225"/>
      <c r="F53" s="1071" t="str">
        <f>IF(AND(ISNUMBER(F49), ISNUMBER(F51), ISNUMBER(F52)), IF(F49&gt;=SUM(F51:F52), "Pass", "Fail"), "")</f>
        <v/>
      </c>
      <c r="G53" s="223"/>
      <c r="H53" s="1529"/>
      <c r="I53" s="225"/>
      <c r="J53" s="1530"/>
      <c r="K53" s="223"/>
      <c r="L53" s="55"/>
      <c r="M53" s="225"/>
      <c r="N53" s="225"/>
      <c r="O53" s="226"/>
      <c r="P53" s="698"/>
      <c r="R53" s="1568" t="s">
        <v>374</v>
      </c>
    </row>
    <row r="54" spans="1:18" s="214" customFormat="1" ht="15" customHeight="1" x14ac:dyDescent="0.25">
      <c r="A54" s="581"/>
      <c r="B54" s="271" t="s">
        <v>515</v>
      </c>
      <c r="C54" s="225"/>
      <c r="D54" s="225"/>
      <c r="E54" s="225"/>
      <c r="F54" s="228"/>
      <c r="G54" s="223"/>
      <c r="H54" s="1529"/>
      <c r="I54" s="225"/>
      <c r="J54" s="1530"/>
      <c r="K54" s="223"/>
      <c r="L54" s="55"/>
      <c r="M54" s="225"/>
      <c r="N54" s="225"/>
      <c r="O54" s="226"/>
      <c r="P54" s="698"/>
      <c r="R54" s="1568" t="s">
        <v>374</v>
      </c>
    </row>
    <row r="55" spans="1:18" s="214" customFormat="1" ht="30" customHeight="1" x14ac:dyDescent="0.25">
      <c r="A55" s="1569"/>
      <c r="B55" s="53" t="s">
        <v>402</v>
      </c>
      <c r="C55" s="225"/>
      <c r="D55" s="133"/>
      <c r="E55" s="133"/>
      <c r="F55" s="226"/>
      <c r="G55" s="132"/>
      <c r="H55" s="1535"/>
      <c r="I55" s="133"/>
      <c r="J55" s="1530"/>
      <c r="K55" s="132"/>
      <c r="L55" s="131"/>
      <c r="M55" s="133"/>
      <c r="N55" s="225"/>
      <c r="O55" s="226"/>
      <c r="P55" s="1570"/>
      <c r="R55" s="1571" t="s">
        <v>374</v>
      </c>
    </row>
    <row r="56" spans="1:18" s="214" customFormat="1" ht="15" customHeight="1" x14ac:dyDescent="0.25">
      <c r="A56" s="581"/>
      <c r="B56" s="1" t="s">
        <v>323</v>
      </c>
      <c r="C56" s="225"/>
      <c r="D56" s="225"/>
      <c r="E56" s="225"/>
      <c r="F56" s="228"/>
      <c r="G56" s="223"/>
      <c r="H56" s="1529"/>
      <c r="I56" s="225"/>
      <c r="J56" s="1530"/>
      <c r="K56" s="223"/>
      <c r="L56" s="55"/>
      <c r="M56" s="225"/>
      <c r="N56" s="225"/>
      <c r="O56" s="226"/>
      <c r="P56" s="698"/>
      <c r="R56" s="1568" t="s">
        <v>374</v>
      </c>
    </row>
    <row r="57" spans="1:18" s="214" customFormat="1" ht="15" customHeight="1" x14ac:dyDescent="0.25">
      <c r="A57" s="581"/>
      <c r="B57" s="1" t="s">
        <v>325</v>
      </c>
      <c r="C57" s="225"/>
      <c r="D57" s="225"/>
      <c r="E57" s="225"/>
      <c r="F57" s="228"/>
      <c r="G57" s="223"/>
      <c r="H57" s="1529"/>
      <c r="I57" s="225"/>
      <c r="J57" s="1530"/>
      <c r="K57" s="223"/>
      <c r="L57" s="55"/>
      <c r="M57" s="225"/>
      <c r="N57" s="225"/>
      <c r="O57" s="226"/>
      <c r="P57" s="698"/>
      <c r="R57" s="1568" t="s">
        <v>374</v>
      </c>
    </row>
    <row r="58" spans="1:18" s="214" customFormat="1" ht="15" customHeight="1" x14ac:dyDescent="0.25">
      <c r="A58" s="581"/>
      <c r="B58" s="240" t="str">
        <f>CONCATENATE("Check: row ", ROW(B54)," ≥ sum of rows ", ROW(B56), " to ", ROW(B57))</f>
        <v>Check: row 54 ≥ sum of rows 56 to 57</v>
      </c>
      <c r="C58" s="225"/>
      <c r="D58" s="225"/>
      <c r="E58" s="225"/>
      <c r="F58" s="1071" t="str">
        <f>IF(AND(ISNUMBER(F54), ISNUMBER(F56), ISNUMBER(F57)), IF(F54&gt;=SUM(F56:F57), "Pass", "Fail"), "")</f>
        <v/>
      </c>
      <c r="G58" s="223"/>
      <c r="H58" s="1529"/>
      <c r="I58" s="225"/>
      <c r="J58" s="1530"/>
      <c r="K58" s="223"/>
      <c r="L58" s="55"/>
      <c r="M58" s="225"/>
      <c r="N58" s="225"/>
      <c r="O58" s="226"/>
      <c r="P58" s="698"/>
      <c r="R58" s="1568" t="s">
        <v>374</v>
      </c>
    </row>
    <row r="59" spans="1:18" s="214" customFormat="1" ht="30" customHeight="1" x14ac:dyDescent="0.25">
      <c r="A59" s="581"/>
      <c r="B59" s="1491" t="s">
        <v>324</v>
      </c>
      <c r="C59" s="227" t="s">
        <v>428</v>
      </c>
      <c r="D59" s="225"/>
      <c r="E59" s="225"/>
      <c r="F59" s="112" t="str">
        <f>IF(AND(ISNUMBER(F49),ISNUMBER(F54)),F49-F54,"")</f>
        <v/>
      </c>
      <c r="G59" s="223"/>
      <c r="H59" s="1529"/>
      <c r="I59" s="225"/>
      <c r="J59" s="1531">
        <v>0</v>
      </c>
      <c r="K59" s="223"/>
      <c r="L59" s="55"/>
      <c r="M59" s="225"/>
      <c r="N59" s="35" t="str">
        <f>IF(AND(ISNUMBER(F59),ISNUMBER(F230),ISNUMBER(J59)),MAX((F59-F230),0)*J59,"")</f>
        <v/>
      </c>
      <c r="O59" s="11" t="str">
        <f>IF(ISNUMBER(N59),SUM(N59),"")</f>
        <v/>
      </c>
      <c r="P59" s="698"/>
      <c r="R59" s="1568" t="s">
        <v>374</v>
      </c>
    </row>
    <row r="60" spans="1:18" s="214" customFormat="1" ht="15" customHeight="1" x14ac:dyDescent="0.25">
      <c r="A60" s="581"/>
      <c r="B60" s="1491" t="s">
        <v>459</v>
      </c>
      <c r="C60" s="225"/>
      <c r="D60" s="225"/>
      <c r="E60" s="225"/>
      <c r="F60" s="228"/>
      <c r="G60" s="223"/>
      <c r="H60" s="1529"/>
      <c r="I60" s="225"/>
      <c r="J60" s="1530"/>
      <c r="K60" s="223"/>
      <c r="L60" s="55"/>
      <c r="M60" s="225"/>
      <c r="N60" s="225"/>
      <c r="O60" s="226"/>
      <c r="P60" s="698"/>
      <c r="R60" s="1568" t="s">
        <v>374</v>
      </c>
    </row>
    <row r="61" spans="1:18" s="214" customFormat="1" ht="15" customHeight="1" x14ac:dyDescent="0.25">
      <c r="A61" s="581"/>
      <c r="B61" s="1495" t="s">
        <v>460</v>
      </c>
      <c r="C61" s="225"/>
      <c r="D61" s="225"/>
      <c r="E61" s="225"/>
      <c r="F61" s="228"/>
      <c r="G61" s="223"/>
      <c r="H61" s="1529"/>
      <c r="I61" s="225"/>
      <c r="J61" s="1530"/>
      <c r="K61" s="223"/>
      <c r="L61" s="55"/>
      <c r="M61" s="225"/>
      <c r="N61" s="225"/>
      <c r="O61" s="226"/>
      <c r="P61" s="698"/>
      <c r="R61" s="1568" t="s">
        <v>374</v>
      </c>
    </row>
    <row r="62" spans="1:18" s="214" customFormat="1" ht="15" customHeight="1" x14ac:dyDescent="0.25">
      <c r="A62" s="581"/>
      <c r="B62" s="1495" t="s">
        <v>461</v>
      </c>
      <c r="C62" s="225"/>
      <c r="D62" s="225"/>
      <c r="E62" s="225"/>
      <c r="F62" s="228"/>
      <c r="G62" s="223"/>
      <c r="H62" s="1529"/>
      <c r="I62" s="225"/>
      <c r="J62" s="1530"/>
      <c r="K62" s="223"/>
      <c r="L62" s="55"/>
      <c r="M62" s="225"/>
      <c r="N62" s="225"/>
      <c r="O62" s="226"/>
      <c r="P62" s="698"/>
      <c r="R62" s="1568" t="s">
        <v>374</v>
      </c>
    </row>
    <row r="63" spans="1:18" s="214" customFormat="1" ht="15" customHeight="1" x14ac:dyDescent="0.25">
      <c r="A63" s="581"/>
      <c r="B63" s="1495" t="s">
        <v>462</v>
      </c>
      <c r="C63" s="225"/>
      <c r="D63" s="225"/>
      <c r="E63" s="225"/>
      <c r="F63" s="228"/>
      <c r="G63" s="223"/>
      <c r="H63" s="1529"/>
      <c r="I63" s="225"/>
      <c r="J63" s="1530"/>
      <c r="K63" s="223"/>
      <c r="L63" s="55"/>
      <c r="M63" s="225"/>
      <c r="N63" s="225"/>
      <c r="O63" s="226"/>
      <c r="P63" s="698"/>
      <c r="R63" s="1568" t="s">
        <v>374</v>
      </c>
    </row>
    <row r="64" spans="1:18" s="214" customFormat="1" ht="15" customHeight="1" x14ac:dyDescent="0.25">
      <c r="A64" s="581"/>
      <c r="B64" s="240" t="str">
        <f>CONCATENATE("Check: sum of row ", ROW(B61)," to row ", ROW(B63), " = row ", ROW(B60))</f>
        <v>Check: sum of row 61 to row 63 = row 60</v>
      </c>
      <c r="C64" s="225"/>
      <c r="D64" s="225"/>
      <c r="E64" s="225"/>
      <c r="F64" s="1071" t="str">
        <f>IF(AND(ISNUMBER(F60), ISNUMBER(F61), ISNUMBER(F62), ISNUMBER(F63)), IF(SUM(F61:F63)=F60, "Pass", "Fail"), "")</f>
        <v/>
      </c>
      <c r="G64" s="223"/>
      <c r="H64" s="1529"/>
      <c r="I64" s="225"/>
      <c r="J64" s="1530"/>
      <c r="K64" s="223"/>
      <c r="L64" s="55"/>
      <c r="M64" s="225"/>
      <c r="N64" s="225"/>
      <c r="O64" s="226"/>
      <c r="P64" s="698"/>
      <c r="R64" s="1568" t="s">
        <v>374</v>
      </c>
    </row>
    <row r="65" spans="1:18" s="214" customFormat="1" ht="30" customHeight="1" x14ac:dyDescent="0.25">
      <c r="A65" s="581"/>
      <c r="B65" s="1491" t="s">
        <v>403</v>
      </c>
      <c r="C65" s="225"/>
      <c r="D65" s="47"/>
      <c r="E65" s="47"/>
      <c r="F65" s="228"/>
      <c r="G65" s="223"/>
      <c r="H65" s="1529"/>
      <c r="I65" s="225"/>
      <c r="J65" s="1530"/>
      <c r="K65" s="223"/>
      <c r="L65" s="55"/>
      <c r="M65" s="225"/>
      <c r="N65" s="225"/>
      <c r="O65" s="226"/>
      <c r="P65" s="698"/>
      <c r="R65" s="1568" t="s">
        <v>374</v>
      </c>
    </row>
    <row r="66" spans="1:18" s="214" customFormat="1" ht="15" customHeight="1" x14ac:dyDescent="0.25">
      <c r="A66" s="581"/>
      <c r="B66" s="54" t="str">
        <f>CONCATENATE("Check: sum of row ", ROW(B65), " = row ", ROW(B60))</f>
        <v>Check: sum of row 65 = row 60</v>
      </c>
      <c r="C66" s="225"/>
      <c r="D66" s="225"/>
      <c r="E66" s="225"/>
      <c r="F66" s="1071" t="str">
        <f>IF(AND(ISNUMBER(F60), ISNUMBER(D65), ISNUMBER(E65), ISNUMBER(F65)), IF(SUM(D65:F65)=F60, "Pass", "Fail"), "")</f>
        <v/>
      </c>
      <c r="G66" s="223"/>
      <c r="H66" s="1529"/>
      <c r="I66" s="225"/>
      <c r="J66" s="1530"/>
      <c r="K66" s="223"/>
      <c r="L66" s="55"/>
      <c r="M66" s="225"/>
      <c r="N66" s="225"/>
      <c r="O66" s="226"/>
      <c r="P66" s="698"/>
      <c r="R66" s="1568" t="s">
        <v>374</v>
      </c>
    </row>
    <row r="67" spans="1:18" s="214" customFormat="1" ht="30" customHeight="1" x14ac:dyDescent="0.25">
      <c r="A67" s="581"/>
      <c r="B67" s="1491" t="s">
        <v>429</v>
      </c>
      <c r="C67" s="225"/>
      <c r="D67" s="225"/>
      <c r="E67" s="225"/>
      <c r="F67" s="226"/>
      <c r="G67" s="223"/>
      <c r="H67" s="1529"/>
      <c r="I67" s="225"/>
      <c r="J67" s="1530"/>
      <c r="K67" s="223"/>
      <c r="L67" s="55"/>
      <c r="M67" s="225"/>
      <c r="N67" s="225"/>
      <c r="O67" s="226"/>
      <c r="P67" s="698"/>
      <c r="R67" s="1568" t="s">
        <v>374</v>
      </c>
    </row>
    <row r="68" spans="1:18" s="214" customFormat="1" ht="15" customHeight="1" x14ac:dyDescent="0.25">
      <c r="A68" s="581"/>
      <c r="B68" s="1495" t="s">
        <v>323</v>
      </c>
      <c r="C68" s="225"/>
      <c r="D68" s="225"/>
      <c r="E68" s="225"/>
      <c r="F68" s="228"/>
      <c r="G68" s="223"/>
      <c r="H68" s="1529"/>
      <c r="I68" s="225"/>
      <c r="J68" s="1530"/>
      <c r="K68" s="223"/>
      <c r="L68" s="55"/>
      <c r="M68" s="225"/>
      <c r="N68" s="225"/>
      <c r="O68" s="226"/>
      <c r="P68" s="698"/>
      <c r="R68" s="1568" t="s">
        <v>374</v>
      </c>
    </row>
    <row r="69" spans="1:18" s="214" customFormat="1" ht="15" customHeight="1" x14ac:dyDescent="0.25">
      <c r="A69" s="581"/>
      <c r="B69" s="1495" t="s">
        <v>325</v>
      </c>
      <c r="C69" s="225"/>
      <c r="D69" s="225"/>
      <c r="E69" s="225"/>
      <c r="F69" s="228"/>
      <c r="G69" s="223"/>
      <c r="H69" s="1529"/>
      <c r="I69" s="225"/>
      <c r="J69" s="1530"/>
      <c r="K69" s="223"/>
      <c r="L69" s="55"/>
      <c r="M69" s="225"/>
      <c r="N69" s="225"/>
      <c r="O69" s="226"/>
      <c r="P69" s="698"/>
      <c r="R69" s="1568" t="s">
        <v>374</v>
      </c>
    </row>
    <row r="70" spans="1:18" s="214" customFormat="1" ht="15" customHeight="1" x14ac:dyDescent="0.25">
      <c r="A70" s="581"/>
      <c r="B70" s="54" t="str">
        <f>CONCATENATE("Check: row ", ROW(B60)," ≥ sum of rows ", ROW(B68), " to ", ROW(B69))</f>
        <v>Check: row 60 ≥ sum of rows 68 to 69</v>
      </c>
      <c r="C70" s="225"/>
      <c r="D70" s="225"/>
      <c r="E70" s="225"/>
      <c r="F70" s="1071" t="str">
        <f>IF(AND(ISNUMBER(F60), ISNUMBER(F68), ISNUMBER(F69)), IF(F60&gt;=SUM(F68:F69), "Pass", "Fail"), "")</f>
        <v/>
      </c>
      <c r="G70" s="223"/>
      <c r="H70" s="1529"/>
      <c r="I70" s="225"/>
      <c r="J70" s="1530"/>
      <c r="K70" s="223"/>
      <c r="L70" s="55"/>
      <c r="M70" s="225"/>
      <c r="N70" s="225"/>
      <c r="O70" s="226"/>
      <c r="P70" s="698"/>
      <c r="R70" s="1568" t="s">
        <v>374</v>
      </c>
    </row>
    <row r="71" spans="1:18" s="214" customFormat="1" ht="15" customHeight="1" x14ac:dyDescent="0.25">
      <c r="A71" s="581"/>
      <c r="B71" s="1492" t="s">
        <v>193</v>
      </c>
      <c r="C71" s="225"/>
      <c r="D71" s="225"/>
      <c r="E71" s="225"/>
      <c r="F71" s="226"/>
      <c r="G71" s="223"/>
      <c r="H71" s="1529"/>
      <c r="I71" s="225"/>
      <c r="J71" s="1530"/>
      <c r="K71" s="223"/>
      <c r="L71" s="55"/>
      <c r="M71" s="225"/>
      <c r="N71" s="225"/>
      <c r="O71" s="226"/>
      <c r="P71" s="698"/>
      <c r="R71" s="223"/>
    </row>
    <row r="72" spans="1:18" s="214" customFormat="1" ht="15" customHeight="1" x14ac:dyDescent="0.25">
      <c r="A72" s="581"/>
      <c r="B72" s="1491" t="s">
        <v>222</v>
      </c>
      <c r="C72" s="227" t="s">
        <v>333</v>
      </c>
      <c r="D72" s="47"/>
      <c r="E72" s="47"/>
      <c r="F72" s="228"/>
      <c r="G72" s="223"/>
      <c r="H72" s="1532">
        <v>0</v>
      </c>
      <c r="I72" s="57">
        <v>0.5</v>
      </c>
      <c r="J72" s="1531">
        <v>1</v>
      </c>
      <c r="K72" s="223"/>
      <c r="L72" s="224" t="str">
        <f t="shared" ref="L72:N76" si="13">IF(AND(ISNUMBER(D72),ISNUMBER(H72)), D72*H72, "")</f>
        <v/>
      </c>
      <c r="M72" s="35" t="str">
        <f t="shared" si="13"/>
        <v/>
      </c>
      <c r="N72" s="35" t="str">
        <f>IF(AND(ISNUMBER(F72),ISNUMBER(J72)),SUM(F72)*J72,"")</f>
        <v/>
      </c>
      <c r="O72" s="11" t="str">
        <f>IF(AND(ISNUMBER(L72),ISNUMBER(M72),ISNUMBER(N72)), SUM(L72:N72), "")</f>
        <v/>
      </c>
      <c r="P72" s="698"/>
      <c r="R72" s="1568" t="s">
        <v>409</v>
      </c>
    </row>
    <row r="73" spans="1:18" s="214" customFormat="1" ht="15" customHeight="1" x14ac:dyDescent="0.25">
      <c r="A73" s="581"/>
      <c r="B73" s="1491" t="s">
        <v>223</v>
      </c>
      <c r="C73" s="227" t="s">
        <v>333</v>
      </c>
      <c r="D73" s="47"/>
      <c r="E73" s="47"/>
      <c r="F73" s="228"/>
      <c r="G73" s="223"/>
      <c r="H73" s="1532">
        <v>0</v>
      </c>
      <c r="I73" s="57">
        <v>0.5</v>
      </c>
      <c r="J73" s="1531">
        <v>1</v>
      </c>
      <c r="K73" s="223"/>
      <c r="L73" s="224" t="str">
        <f t="shared" si="13"/>
        <v/>
      </c>
      <c r="M73" s="35" t="str">
        <f t="shared" si="13"/>
        <v/>
      </c>
      <c r="N73" s="35" t="str">
        <f>IF(AND(ISNUMBER(F73),ISNUMBER(J73)),SUM(F73)*J73,"")</f>
        <v/>
      </c>
      <c r="O73" s="11" t="str">
        <f>IF(AND(ISNUMBER(L73),ISNUMBER(M73),ISNUMBER(N73)), SUM(L73:N73), "")</f>
        <v/>
      </c>
      <c r="P73" s="698"/>
      <c r="R73" s="1568" t="s">
        <v>409</v>
      </c>
    </row>
    <row r="74" spans="1:18" s="214" customFormat="1" ht="15" customHeight="1" x14ac:dyDescent="0.25">
      <c r="A74" s="581"/>
      <c r="B74" s="1491" t="s">
        <v>337</v>
      </c>
      <c r="C74" s="227" t="s">
        <v>334</v>
      </c>
      <c r="D74" s="228"/>
      <c r="E74" s="225"/>
      <c r="F74" s="226"/>
      <c r="G74" s="223"/>
      <c r="H74" s="1532">
        <v>0</v>
      </c>
      <c r="I74" s="225"/>
      <c r="J74" s="1530"/>
      <c r="K74" s="223"/>
      <c r="L74" s="224" t="str">
        <f t="shared" si="13"/>
        <v/>
      </c>
      <c r="M74" s="225"/>
      <c r="N74" s="225"/>
      <c r="O74" s="11" t="str">
        <f>IF(ISNUMBER(L74), L74, "")</f>
        <v/>
      </c>
      <c r="P74" s="698"/>
      <c r="R74" s="1568" t="s">
        <v>374</v>
      </c>
    </row>
    <row r="75" spans="1:18" s="214" customFormat="1" ht="15" customHeight="1" x14ac:dyDescent="0.25">
      <c r="A75" s="581"/>
      <c r="B75" s="1491" t="s">
        <v>336</v>
      </c>
      <c r="C75" s="227">
        <v>45</v>
      </c>
      <c r="D75" s="47"/>
      <c r="E75" s="47"/>
      <c r="F75" s="228"/>
      <c r="G75" s="223"/>
      <c r="H75" s="1532">
        <v>0</v>
      </c>
      <c r="I75" s="57">
        <v>0</v>
      </c>
      <c r="J75" s="1531">
        <v>0</v>
      </c>
      <c r="K75" s="223"/>
      <c r="L75" s="224" t="str">
        <f t="shared" si="13"/>
        <v/>
      </c>
      <c r="M75" s="35" t="str">
        <f t="shared" si="13"/>
        <v/>
      </c>
      <c r="N75" s="35" t="str">
        <f t="shared" si="13"/>
        <v/>
      </c>
      <c r="O75" s="11" t="str">
        <f>IF(AND(ISNUMBER(L75),ISNUMBER(M75),ISNUMBER(N75)), SUM(L75:N75), "")</f>
        <v/>
      </c>
      <c r="P75" s="698"/>
      <c r="R75" s="1568" t="s">
        <v>374</v>
      </c>
    </row>
    <row r="76" spans="1:18" s="214" customFormat="1" ht="30" customHeight="1" x14ac:dyDescent="0.25">
      <c r="A76" s="581"/>
      <c r="B76" s="1491" t="s">
        <v>213</v>
      </c>
      <c r="C76" s="227" t="s">
        <v>335</v>
      </c>
      <c r="D76" s="47"/>
      <c r="E76" s="47"/>
      <c r="F76" s="228"/>
      <c r="G76" s="223"/>
      <c r="H76" s="1532">
        <v>0</v>
      </c>
      <c r="I76" s="57">
        <v>0.5</v>
      </c>
      <c r="J76" s="1531">
        <v>1</v>
      </c>
      <c r="K76" s="223"/>
      <c r="L76" s="206" t="str">
        <f t="shared" si="13"/>
        <v/>
      </c>
      <c r="M76" s="436" t="str">
        <f t="shared" si="13"/>
        <v/>
      </c>
      <c r="N76" s="436" t="str">
        <f>IF(AND(ISNUMBER(F76),ISNUMBER(J76)),SUM(F76)*J76,"")</f>
        <v/>
      </c>
      <c r="O76" s="498" t="str">
        <f>IF(AND(ISNUMBER(L76),ISNUMBER(M76),ISNUMBER(N76)), SUM(L76:N76), "")</f>
        <v/>
      </c>
      <c r="P76" s="698"/>
      <c r="R76" s="1568" t="s">
        <v>409</v>
      </c>
    </row>
    <row r="77" spans="1:18" s="214" customFormat="1" ht="15" customHeight="1" x14ac:dyDescent="0.25">
      <c r="A77" s="581"/>
      <c r="B77" s="62"/>
      <c r="C77" s="62"/>
      <c r="D77" s="62"/>
      <c r="E77" s="62"/>
      <c r="F77" s="62"/>
      <c r="G77" s="223"/>
      <c r="H77" s="1536"/>
      <c r="I77" s="2037"/>
      <c r="J77" s="2038"/>
      <c r="K77" s="223"/>
      <c r="L77" s="1365" t="s">
        <v>194</v>
      </c>
      <c r="M77" s="1365"/>
      <c r="N77" s="1365"/>
      <c r="O77" s="1366"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698"/>
      <c r="R77" s="1572"/>
    </row>
    <row r="78" spans="1:18" s="214" customFormat="1" ht="15" customHeight="1" x14ac:dyDescent="0.25">
      <c r="A78" s="581"/>
      <c r="B78" s="223"/>
      <c r="C78" s="223"/>
      <c r="D78" s="223"/>
      <c r="E78" s="223"/>
      <c r="F78" s="223"/>
      <c r="G78" s="223"/>
      <c r="H78" s="223"/>
      <c r="I78" s="223"/>
      <c r="J78" s="223"/>
      <c r="K78" s="223"/>
      <c r="L78" s="223"/>
      <c r="M78" s="223"/>
      <c r="N78" s="223"/>
      <c r="O78" s="223"/>
      <c r="P78" s="698"/>
      <c r="R78" s="223"/>
    </row>
    <row r="79" spans="1:18" s="214" customFormat="1" ht="45" customHeight="1" x14ac:dyDescent="0.35">
      <c r="A79" s="1519" t="s">
        <v>195</v>
      </c>
      <c r="B79" s="2028"/>
      <c r="C79" s="2028"/>
      <c r="D79" s="2028"/>
      <c r="E79" s="2028"/>
      <c r="F79" s="2028"/>
      <c r="G79" s="2028"/>
      <c r="H79" s="2028"/>
      <c r="I79" s="2028"/>
      <c r="J79" s="2028"/>
      <c r="K79" s="2033"/>
      <c r="L79" s="2033"/>
      <c r="M79" s="2033"/>
      <c r="N79" s="2033"/>
      <c r="O79" s="2033"/>
      <c r="P79" s="1521"/>
      <c r="R79" s="1493"/>
    </row>
    <row r="80" spans="1:18" s="214" customFormat="1" ht="30" customHeight="1" x14ac:dyDescent="0.35">
      <c r="A80" s="1573" t="s">
        <v>196</v>
      </c>
      <c r="B80" s="44"/>
      <c r="C80" s="44"/>
      <c r="D80" s="45"/>
      <c r="E80" s="46"/>
      <c r="F80" s="223"/>
      <c r="G80" s="223"/>
      <c r="H80" s="223"/>
      <c r="I80" s="223"/>
      <c r="J80" s="223"/>
      <c r="K80" s="223"/>
      <c r="L80" s="223"/>
      <c r="M80" s="223"/>
      <c r="N80" s="223"/>
      <c r="O80" s="223"/>
      <c r="P80" s="698"/>
      <c r="R80" s="223"/>
    </row>
    <row r="81" spans="1:18" s="214" customFormat="1" ht="15" customHeight="1" x14ac:dyDescent="0.25">
      <c r="A81" s="581"/>
      <c r="B81" s="223"/>
      <c r="C81" s="223"/>
      <c r="D81" s="223"/>
      <c r="E81" s="223"/>
      <c r="F81" s="223"/>
      <c r="G81" s="223"/>
      <c r="H81" s="223"/>
      <c r="I81" s="223"/>
      <c r="J81" s="223"/>
      <c r="K81" s="223"/>
      <c r="L81" s="223"/>
      <c r="M81" s="223"/>
      <c r="N81" s="223"/>
      <c r="O81" s="223"/>
      <c r="P81" s="698"/>
      <c r="R81" s="223"/>
    </row>
    <row r="82" spans="1:18" s="214" customFormat="1" ht="30" customHeight="1" x14ac:dyDescent="0.25">
      <c r="A82" s="581"/>
      <c r="B82" s="2429"/>
      <c r="C82" s="2415" t="s">
        <v>172</v>
      </c>
      <c r="D82" s="2425" t="s">
        <v>150</v>
      </c>
      <c r="E82" s="2426"/>
      <c r="F82" s="2426"/>
      <c r="G82" s="223"/>
      <c r="H82" s="2419" t="s">
        <v>218</v>
      </c>
      <c r="I82" s="2420" t="s">
        <v>197</v>
      </c>
      <c r="J82" s="2421" t="s">
        <v>198</v>
      </c>
      <c r="K82" s="223"/>
      <c r="L82" s="2422" t="s">
        <v>219</v>
      </c>
      <c r="M82" s="2422" t="s">
        <v>199</v>
      </c>
      <c r="N82" s="2422" t="s">
        <v>200</v>
      </c>
      <c r="O82" s="2422" t="s">
        <v>201</v>
      </c>
      <c r="P82" s="698"/>
      <c r="R82" s="223"/>
    </row>
    <row r="83" spans="1:18" s="214" customFormat="1" ht="30" customHeight="1" x14ac:dyDescent="0.25">
      <c r="A83" s="581"/>
      <c r="B83" s="2430"/>
      <c r="C83" s="2416"/>
      <c r="D83" s="1080" t="s">
        <v>216</v>
      </c>
      <c r="E83" s="2034" t="s">
        <v>228</v>
      </c>
      <c r="F83" s="2022" t="s">
        <v>158</v>
      </c>
      <c r="G83" s="223"/>
      <c r="H83" s="2035" t="s">
        <v>216</v>
      </c>
      <c r="I83" s="2034" t="s">
        <v>228</v>
      </c>
      <c r="J83" s="1525" t="s">
        <v>217</v>
      </c>
      <c r="K83" s="223"/>
      <c r="L83" s="1080" t="s">
        <v>216</v>
      </c>
      <c r="M83" s="2034" t="s">
        <v>228</v>
      </c>
      <c r="N83" s="2034" t="s">
        <v>217</v>
      </c>
      <c r="O83" s="2022" t="s">
        <v>208</v>
      </c>
      <c r="P83" s="698"/>
      <c r="R83" s="223"/>
    </row>
    <row r="84" spans="1:18" s="214" customFormat="1" ht="15" customHeight="1" x14ac:dyDescent="0.25">
      <c r="A84" s="581"/>
      <c r="B84" s="1490" t="s">
        <v>169</v>
      </c>
      <c r="C84" s="227" t="s">
        <v>352</v>
      </c>
      <c r="D84" s="64"/>
      <c r="E84" s="225"/>
      <c r="F84" s="1563"/>
      <c r="G84" s="223"/>
      <c r="H84" s="1532">
        <v>0</v>
      </c>
      <c r="I84" s="65"/>
      <c r="J84" s="1537"/>
      <c r="K84" s="223"/>
      <c r="L84" s="1517" t="str">
        <f>IF(ISNUMBER(D84), D84*H84, "")</f>
        <v/>
      </c>
      <c r="M84" s="60"/>
      <c r="N84" s="66"/>
      <c r="O84" s="11" t="str">
        <f>IF(ISNUMBER(L84), L84, "")</f>
        <v/>
      </c>
      <c r="P84" s="698"/>
      <c r="Q84" s="214">
        <f>IF(ISNUMBER(O84),1,0)</f>
        <v>0</v>
      </c>
      <c r="R84" s="1568" t="s">
        <v>409</v>
      </c>
    </row>
    <row r="85" spans="1:18" s="214" customFormat="1" ht="15" customHeight="1" x14ac:dyDescent="0.25">
      <c r="A85" s="581"/>
      <c r="B85" s="63" t="s">
        <v>202</v>
      </c>
      <c r="C85" s="227" t="s">
        <v>353</v>
      </c>
      <c r="D85" s="67"/>
      <c r="E85" s="47"/>
      <c r="F85" s="228"/>
      <c r="G85" s="223"/>
      <c r="H85" s="1532">
        <v>0</v>
      </c>
      <c r="I85" s="229">
        <v>0</v>
      </c>
      <c r="J85" s="1531">
        <v>0</v>
      </c>
      <c r="K85" s="223"/>
      <c r="L85" s="224" t="str">
        <f>IF(AND(ISNUMBER(D85),ISNUMBER(H85)), D85*H85, "")</f>
        <v/>
      </c>
      <c r="M85" s="35" t="str">
        <f>IF(AND(ISNUMBER(E85),ISNUMBER(I85)), E85*I85, "")</f>
        <v/>
      </c>
      <c r="N85" s="224" t="str">
        <f>IF(AND(ISNUMBER(F85),ISNUMBER(J85)),F85*J85,"")</f>
        <v/>
      </c>
      <c r="O85" s="11" t="str">
        <f>IF(AND(ISNUMBER(L85),ISNUMBER(M85),ISNUMBER(N85)), SUM(L85:N85), "")</f>
        <v/>
      </c>
      <c r="P85" s="698"/>
      <c r="Q85" s="214">
        <f>IF(ISNUMBER(O85),1,0)</f>
        <v>0</v>
      </c>
      <c r="R85" s="1568" t="s">
        <v>409</v>
      </c>
    </row>
    <row r="86" spans="1:18" s="214" customFormat="1" ht="15" customHeight="1" x14ac:dyDescent="0.25">
      <c r="A86" s="581"/>
      <c r="B86" s="211" t="s">
        <v>386</v>
      </c>
      <c r="C86" s="227" t="s">
        <v>385</v>
      </c>
      <c r="D86" s="67"/>
      <c r="E86" s="47"/>
      <c r="F86" s="228"/>
      <c r="G86" s="223"/>
      <c r="H86" s="1532">
        <f>Parameters!F19</f>
        <v>0</v>
      </c>
      <c r="I86" s="229">
        <f>Parameters!G19</f>
        <v>0</v>
      </c>
      <c r="J86" s="1538">
        <f>Parameters!H19</f>
        <v>0</v>
      </c>
      <c r="K86" s="223"/>
      <c r="L86" s="224" t="str">
        <f>IF(AND(ISNUMBER(D86),ISNUMBER(H86)), D86*H86, "")</f>
        <v/>
      </c>
      <c r="M86" s="35" t="str">
        <f>IF(AND(ISNUMBER(E86),ISNUMBER(I86)), E86*I86, "")</f>
        <v/>
      </c>
      <c r="N86" s="224" t="str">
        <f>IF(AND(ISNUMBER(F86),ISNUMBER(J86)),F86*J86,"")</f>
        <v/>
      </c>
      <c r="O86" s="11" t="str">
        <f>IF(AND(ISNUMBER(L86),ISNUMBER(M86),ISNUMBER(N86)), SUM(L86:N86), "")</f>
        <v/>
      </c>
      <c r="P86" s="698"/>
      <c r="Q86" s="214">
        <f>IF(ISNUMBER(O86),1,0)</f>
        <v>0</v>
      </c>
      <c r="R86" s="1568" t="s">
        <v>374</v>
      </c>
    </row>
    <row r="87" spans="1:18" s="214" customFormat="1" ht="15" customHeight="1" x14ac:dyDescent="0.25">
      <c r="A87" s="581"/>
      <c r="B87" s="225"/>
      <c r="C87" s="225"/>
      <c r="D87" s="225"/>
      <c r="E87" s="225"/>
      <c r="F87" s="226"/>
      <c r="G87" s="223"/>
      <c r="H87" s="1539"/>
      <c r="I87" s="60"/>
      <c r="J87" s="1540"/>
      <c r="K87" s="223"/>
      <c r="L87" s="59"/>
      <c r="M87" s="60"/>
      <c r="N87" s="66"/>
      <c r="O87" s="66"/>
      <c r="P87" s="698"/>
      <c r="R87" s="223"/>
    </row>
    <row r="88" spans="1:18" s="214" customFormat="1" ht="60" customHeight="1" x14ac:dyDescent="0.25">
      <c r="A88" s="581"/>
      <c r="B88" s="63" t="s">
        <v>430</v>
      </c>
      <c r="C88" s="225"/>
      <c r="D88" s="69"/>
      <c r="E88" s="225"/>
      <c r="F88" s="226"/>
      <c r="G88" s="223"/>
      <c r="H88" s="1529"/>
      <c r="I88" s="225"/>
      <c r="J88" s="1530"/>
      <c r="K88" s="223"/>
      <c r="L88" s="55"/>
      <c r="M88" s="225"/>
      <c r="N88" s="225"/>
      <c r="O88" s="226"/>
      <c r="P88" s="698"/>
      <c r="R88" s="1568"/>
    </row>
    <row r="89" spans="1:18" s="214" customFormat="1" ht="15" customHeight="1" x14ac:dyDescent="0.25">
      <c r="A89" s="581"/>
      <c r="B89" s="211" t="s">
        <v>203</v>
      </c>
      <c r="C89" s="225"/>
      <c r="D89" s="67"/>
      <c r="E89" s="47"/>
      <c r="F89" s="228"/>
      <c r="G89" s="223"/>
      <c r="H89" s="1532">
        <v>0</v>
      </c>
      <c r="I89" s="229">
        <v>0</v>
      </c>
      <c r="J89" s="1531">
        <v>0</v>
      </c>
      <c r="K89" s="223"/>
      <c r="L89" s="224" t="str">
        <f>IF(AND(ISNUMBER(D89),ISNUMBER(H89)), D89*H89, "")</f>
        <v/>
      </c>
      <c r="M89" s="35" t="str">
        <f>IF(AND(ISNUMBER(E89),ISNUMBER(I89)), E89*I89, "")</f>
        <v/>
      </c>
      <c r="N89" s="224" t="str">
        <f>IF(AND(ISNUMBER(F89),ISNUMBER(J89)),F89*J89,"")</f>
        <v/>
      </c>
      <c r="O89" s="11" t="str">
        <f>IF(AND(ISNUMBER(L89),ISNUMBER(M89),ISNUMBER(N89)), SUM(L89:N89), "")</f>
        <v/>
      </c>
      <c r="P89" s="698"/>
      <c r="Q89" s="214">
        <f>IF(ISNUMBER(O89),1,0)</f>
        <v>0</v>
      </c>
      <c r="R89" s="223"/>
    </row>
    <row r="90" spans="1:18" s="214" customFormat="1" ht="15" customHeight="1" x14ac:dyDescent="0.25">
      <c r="A90" s="581"/>
      <c r="B90" s="211" t="s">
        <v>338</v>
      </c>
      <c r="C90" s="225"/>
      <c r="D90" s="69"/>
      <c r="E90" s="225"/>
      <c r="F90" s="226"/>
      <c r="G90" s="223"/>
      <c r="H90" s="1529"/>
      <c r="I90" s="225"/>
      <c r="J90" s="1530"/>
      <c r="K90" s="223"/>
      <c r="L90" s="55"/>
      <c r="M90" s="225"/>
      <c r="N90" s="225"/>
      <c r="O90" s="226"/>
      <c r="P90" s="698"/>
      <c r="R90" s="1568" t="s">
        <v>412</v>
      </c>
    </row>
    <row r="91" spans="1:18" s="214" customFormat="1" ht="15" customHeight="1" x14ac:dyDescent="0.25">
      <c r="A91" s="581"/>
      <c r="B91" s="210" t="s">
        <v>388</v>
      </c>
      <c r="C91" s="225"/>
      <c r="D91" s="67"/>
      <c r="E91" s="47"/>
      <c r="F91" s="228"/>
      <c r="G91" s="223"/>
      <c r="H91" s="1532">
        <v>0</v>
      </c>
      <c r="I91" s="229">
        <v>0</v>
      </c>
      <c r="J91" s="1531">
        <v>0</v>
      </c>
      <c r="K91" s="223"/>
      <c r="L91" s="224" t="str">
        <f t="shared" ref="L91:M93" si="14">IF(AND(ISNUMBER(D91),ISNUMBER(H91)), D91*H91, "")</f>
        <v/>
      </c>
      <c r="M91" s="35" t="str">
        <f t="shared" si="14"/>
        <v/>
      </c>
      <c r="N91" s="224" t="str">
        <f t="shared" ref="N91:N94" si="15">IF(AND(ISNUMBER(F91),ISNUMBER(J91)),F91*J91,"")</f>
        <v/>
      </c>
      <c r="O91" s="11" t="str">
        <f>IF(AND(ISNUMBER(L91),ISNUMBER(M91),ISNUMBER(N91)), SUM(L91:N91), "")</f>
        <v/>
      </c>
      <c r="P91" s="698"/>
      <c r="Q91" s="214">
        <f t="shared" ref="Q91:Q101" si="16">IF(ISNUMBER(O91),1,0)</f>
        <v>0</v>
      </c>
      <c r="R91" s="1568" t="s">
        <v>412</v>
      </c>
    </row>
    <row r="92" spans="1:18" s="214" customFormat="1" ht="15" customHeight="1" x14ac:dyDescent="0.25">
      <c r="A92" s="581"/>
      <c r="B92" s="210" t="s">
        <v>390</v>
      </c>
      <c r="C92" s="225"/>
      <c r="D92" s="67"/>
      <c r="E92" s="47"/>
      <c r="F92" s="228"/>
      <c r="G92" s="223"/>
      <c r="H92" s="1532">
        <v>0</v>
      </c>
      <c r="I92" s="229">
        <v>0</v>
      </c>
      <c r="J92" s="1531">
        <v>0</v>
      </c>
      <c r="K92" s="223"/>
      <c r="L92" s="224" t="str">
        <f t="shared" si="14"/>
        <v/>
      </c>
      <c r="M92" s="35" t="str">
        <f t="shared" si="14"/>
        <v/>
      </c>
      <c r="N92" s="224" t="str">
        <f t="shared" si="15"/>
        <v/>
      </c>
      <c r="O92" s="11" t="str">
        <f>IF(AND(ISNUMBER(L92),ISNUMBER(M92),ISNUMBER(N92)), SUM(L92:N92), "")</f>
        <v/>
      </c>
      <c r="P92" s="698"/>
      <c r="Q92" s="214">
        <f t="shared" si="16"/>
        <v>0</v>
      </c>
      <c r="R92" s="1568" t="s">
        <v>412</v>
      </c>
    </row>
    <row r="93" spans="1:18" s="214" customFormat="1" ht="15" customHeight="1" x14ac:dyDescent="0.25">
      <c r="A93" s="581"/>
      <c r="B93" s="210" t="s">
        <v>391</v>
      </c>
      <c r="C93" s="225"/>
      <c r="D93" s="67"/>
      <c r="E93" s="47"/>
      <c r="F93" s="228"/>
      <c r="G93" s="223"/>
      <c r="H93" s="1532">
        <v>0</v>
      </c>
      <c r="I93" s="229">
        <v>0</v>
      </c>
      <c r="J93" s="1531">
        <v>0</v>
      </c>
      <c r="K93" s="223"/>
      <c r="L93" s="224" t="str">
        <f t="shared" si="14"/>
        <v/>
      </c>
      <c r="M93" s="35" t="str">
        <f t="shared" si="14"/>
        <v/>
      </c>
      <c r="N93" s="224" t="str">
        <f t="shared" si="15"/>
        <v/>
      </c>
      <c r="O93" s="11" t="str">
        <f>IF(AND(ISNUMBER(L93),ISNUMBER(M93),ISNUMBER(N93)), SUM(L93:N93), "")</f>
        <v/>
      </c>
      <c r="P93" s="698"/>
      <c r="Q93" s="214">
        <f t="shared" si="16"/>
        <v>0</v>
      </c>
      <c r="R93" s="1568" t="s">
        <v>412</v>
      </c>
    </row>
    <row r="94" spans="1:18" s="214" customFormat="1" ht="30" customHeight="1" x14ac:dyDescent="0.25">
      <c r="A94" s="581"/>
      <c r="B94" s="211" t="s">
        <v>387</v>
      </c>
      <c r="C94" s="227" t="s">
        <v>392</v>
      </c>
      <c r="D94" s="67"/>
      <c r="E94" s="47"/>
      <c r="F94" s="228"/>
      <c r="G94" s="223"/>
      <c r="H94" s="1541" t="s">
        <v>384</v>
      </c>
      <c r="I94" s="201" t="s">
        <v>384</v>
      </c>
      <c r="J94" s="1531">
        <v>1</v>
      </c>
      <c r="K94" s="223"/>
      <c r="L94" s="55"/>
      <c r="M94" s="225"/>
      <c r="N94" s="224" t="str">
        <f t="shared" si="15"/>
        <v/>
      </c>
      <c r="O94" s="11" t="str">
        <f>IF(ISNUMBER(N94), N94, "")</f>
        <v/>
      </c>
      <c r="P94" s="698"/>
      <c r="Q94" s="214">
        <f t="shared" si="16"/>
        <v>0</v>
      </c>
      <c r="R94" s="1568" t="s">
        <v>374</v>
      </c>
    </row>
    <row r="95" spans="1:18" s="214" customFormat="1" ht="15" customHeight="1" x14ac:dyDescent="0.25">
      <c r="A95" s="581"/>
      <c r="B95" s="225"/>
      <c r="C95" s="225"/>
      <c r="D95" s="225"/>
      <c r="E95" s="225"/>
      <c r="F95" s="226"/>
      <c r="G95" s="223"/>
      <c r="H95" s="1539"/>
      <c r="I95" s="60"/>
      <c r="J95" s="1540"/>
      <c r="K95" s="223"/>
      <c r="L95" s="59"/>
      <c r="M95" s="60"/>
      <c r="N95" s="66"/>
      <c r="O95" s="66"/>
      <c r="P95" s="698"/>
      <c r="R95" s="1568" t="s">
        <v>374</v>
      </c>
    </row>
    <row r="96" spans="1:18" s="214" customFormat="1" ht="30" customHeight="1" x14ac:dyDescent="0.25">
      <c r="A96" s="581"/>
      <c r="B96" s="222" t="s">
        <v>470</v>
      </c>
      <c r="C96" s="225"/>
      <c r="D96" s="69"/>
      <c r="E96" s="225"/>
      <c r="F96" s="226"/>
      <c r="G96" s="223"/>
      <c r="H96" s="1529"/>
      <c r="I96" s="225"/>
      <c r="J96" s="1530"/>
      <c r="K96" s="223"/>
      <c r="L96" s="59"/>
      <c r="M96" s="60"/>
      <c r="N96" s="66"/>
      <c r="O96" s="66"/>
      <c r="P96" s="698"/>
      <c r="R96" s="1568" t="s">
        <v>374</v>
      </c>
    </row>
    <row r="97" spans="1:18" s="214" customFormat="1" ht="15" customHeight="1" x14ac:dyDescent="0.25">
      <c r="A97" s="581"/>
      <c r="B97" s="210" t="s">
        <v>203</v>
      </c>
      <c r="C97" s="225"/>
      <c r="D97" s="67"/>
      <c r="E97" s="47"/>
      <c r="F97" s="228"/>
      <c r="G97" s="223"/>
      <c r="H97" s="1532">
        <v>0.15</v>
      </c>
      <c r="I97" s="229">
        <v>0.5</v>
      </c>
      <c r="J97" s="1531">
        <v>1</v>
      </c>
      <c r="K97" s="223"/>
      <c r="L97" s="224" t="str">
        <f>IF(AND(ISNUMBER(D97),ISNUMBER(H97)), D97*H97, "")</f>
        <v/>
      </c>
      <c r="M97" s="35" t="str">
        <f>IF(AND(ISNUMBER(E97),ISNUMBER(I97)), E97*I97, "")</f>
        <v/>
      </c>
      <c r="N97" s="224" t="str">
        <f t="shared" ref="N97" si="17">IF(AND(ISNUMBER(F97),ISNUMBER(J97)),F97*J97,"")</f>
        <v/>
      </c>
      <c r="O97" s="11" t="str">
        <f>IF(AND(ISNUMBER(L97),ISNUMBER(M97),ISNUMBER(N97)), SUM(L97:N97), "")</f>
        <v/>
      </c>
      <c r="P97" s="698"/>
      <c r="Q97" s="214">
        <f t="shared" si="16"/>
        <v>0</v>
      </c>
      <c r="R97" s="1568" t="s">
        <v>374</v>
      </c>
    </row>
    <row r="98" spans="1:18" s="214" customFormat="1" ht="15" customHeight="1" x14ac:dyDescent="0.25">
      <c r="A98" s="581"/>
      <c r="B98" s="210" t="s">
        <v>389</v>
      </c>
      <c r="C98" s="225"/>
      <c r="D98" s="69"/>
      <c r="E98" s="225"/>
      <c r="F98" s="226"/>
      <c r="G98" s="223"/>
      <c r="H98" s="1529"/>
      <c r="I98" s="225"/>
      <c r="J98" s="1530"/>
      <c r="K98" s="223"/>
      <c r="L98" s="55"/>
      <c r="M98" s="225"/>
      <c r="N98" s="225"/>
      <c r="O98" s="226"/>
      <c r="P98" s="698"/>
      <c r="R98" s="1568" t="s">
        <v>374</v>
      </c>
    </row>
    <row r="99" spans="1:18" s="214" customFormat="1" ht="15" customHeight="1" x14ac:dyDescent="0.25">
      <c r="A99" s="581"/>
      <c r="B99" s="213" t="s">
        <v>388</v>
      </c>
      <c r="C99" s="225"/>
      <c r="D99" s="67"/>
      <c r="E99" s="47"/>
      <c r="F99" s="228"/>
      <c r="G99" s="223"/>
      <c r="H99" s="1532">
        <v>0.15</v>
      </c>
      <c r="I99" s="229">
        <v>0.5</v>
      </c>
      <c r="J99" s="1531">
        <v>1</v>
      </c>
      <c r="K99" s="223"/>
      <c r="L99" s="224" t="str">
        <f t="shared" ref="L99:M101" si="18">IF(AND(ISNUMBER(D99),ISNUMBER(H99)), D99*H99, "")</f>
        <v/>
      </c>
      <c r="M99" s="35" t="str">
        <f t="shared" si="18"/>
        <v/>
      </c>
      <c r="N99" s="224" t="str">
        <f t="shared" ref="N99:N101" si="19">IF(AND(ISNUMBER(F99),ISNUMBER(J99)),F99*J99,"")</f>
        <v/>
      </c>
      <c r="O99" s="11" t="str">
        <f>IF(AND(ISNUMBER(L99),ISNUMBER(M99),ISNUMBER(N99)), SUM(L99:N99), "")</f>
        <v/>
      </c>
      <c r="P99" s="698"/>
      <c r="Q99" s="214">
        <f t="shared" si="16"/>
        <v>0</v>
      </c>
      <c r="R99" s="1568" t="s">
        <v>374</v>
      </c>
    </row>
    <row r="100" spans="1:18" s="214" customFormat="1" ht="15" customHeight="1" x14ac:dyDescent="0.25">
      <c r="A100" s="581"/>
      <c r="B100" s="213" t="s">
        <v>390</v>
      </c>
      <c r="C100" s="225"/>
      <c r="D100" s="67"/>
      <c r="E100" s="47"/>
      <c r="F100" s="228"/>
      <c r="G100" s="223"/>
      <c r="H100" s="1532">
        <v>0.5</v>
      </c>
      <c r="I100" s="229">
        <v>0.5</v>
      </c>
      <c r="J100" s="1531">
        <v>1</v>
      </c>
      <c r="K100" s="223"/>
      <c r="L100" s="224" t="str">
        <f t="shared" si="18"/>
        <v/>
      </c>
      <c r="M100" s="35" t="str">
        <f t="shared" si="18"/>
        <v/>
      </c>
      <c r="N100" s="224" t="str">
        <f t="shared" si="19"/>
        <v/>
      </c>
      <c r="O100" s="11" t="str">
        <f>IF(AND(ISNUMBER(L100),ISNUMBER(M100),ISNUMBER(N100)), SUM(L100:N100), "")</f>
        <v/>
      </c>
      <c r="P100" s="698"/>
      <c r="Q100" s="214">
        <f t="shared" si="16"/>
        <v>0</v>
      </c>
      <c r="R100" s="1568" t="s">
        <v>374</v>
      </c>
    </row>
    <row r="101" spans="1:18" s="214" customFormat="1" ht="15" customHeight="1" x14ac:dyDescent="0.25">
      <c r="A101" s="581"/>
      <c r="B101" s="213" t="s">
        <v>391</v>
      </c>
      <c r="C101" s="225"/>
      <c r="D101" s="67"/>
      <c r="E101" s="47"/>
      <c r="F101" s="228"/>
      <c r="G101" s="223"/>
      <c r="H101" s="1532">
        <v>1</v>
      </c>
      <c r="I101" s="229">
        <v>1</v>
      </c>
      <c r="J101" s="1531">
        <v>1</v>
      </c>
      <c r="K101" s="223"/>
      <c r="L101" s="224" t="str">
        <f t="shared" si="18"/>
        <v/>
      </c>
      <c r="M101" s="35" t="str">
        <f t="shared" si="18"/>
        <v/>
      </c>
      <c r="N101" s="224" t="str">
        <f t="shared" si="19"/>
        <v/>
      </c>
      <c r="O101" s="11" t="str">
        <f>IF(AND(ISNUMBER(L101),ISNUMBER(M101),ISNUMBER(N101)), SUM(L101:N101), "")</f>
        <v/>
      </c>
      <c r="P101" s="698"/>
      <c r="Q101" s="214">
        <f t="shared" si="16"/>
        <v>0</v>
      </c>
      <c r="R101" s="1568" t="s">
        <v>374</v>
      </c>
    </row>
    <row r="102" spans="1:18" s="214" customFormat="1" ht="15" customHeight="1" x14ac:dyDescent="0.25">
      <c r="A102" s="581"/>
      <c r="B102" s="63" t="s">
        <v>339</v>
      </c>
      <c r="C102" s="225"/>
      <c r="D102" s="69"/>
      <c r="E102" s="225"/>
      <c r="F102" s="226"/>
      <c r="G102" s="223"/>
      <c r="H102" s="1529"/>
      <c r="I102" s="225"/>
      <c r="J102" s="1530"/>
      <c r="K102" s="223"/>
      <c r="L102" s="55"/>
      <c r="M102" s="225"/>
      <c r="N102" s="225"/>
      <c r="O102" s="226"/>
      <c r="P102" s="698"/>
      <c r="R102" s="1568" t="s">
        <v>374</v>
      </c>
    </row>
    <row r="103" spans="1:18" s="214" customFormat="1" ht="45" customHeight="1" x14ac:dyDescent="0.25">
      <c r="A103" s="581"/>
      <c r="B103" s="211" t="s">
        <v>393</v>
      </c>
      <c r="C103" s="227" t="s">
        <v>355</v>
      </c>
      <c r="D103" s="69"/>
      <c r="E103" s="225"/>
      <c r="F103" s="226"/>
      <c r="G103" s="223"/>
      <c r="H103" s="1529"/>
      <c r="I103" s="225"/>
      <c r="J103" s="1530"/>
      <c r="K103" s="223"/>
      <c r="L103" s="55"/>
      <c r="M103" s="225"/>
      <c r="N103" s="225"/>
      <c r="O103" s="226"/>
      <c r="P103" s="698"/>
      <c r="R103" s="1568" t="s">
        <v>374</v>
      </c>
    </row>
    <row r="104" spans="1:18" s="214" customFormat="1" ht="15" customHeight="1" x14ac:dyDescent="0.25">
      <c r="A104" s="581"/>
      <c r="B104" s="210" t="s">
        <v>203</v>
      </c>
      <c r="C104" s="225"/>
      <c r="D104" s="67"/>
      <c r="E104" s="47"/>
      <c r="F104" s="228"/>
      <c r="G104" s="223"/>
      <c r="H104" s="1532">
        <v>0.1</v>
      </c>
      <c r="I104" s="229">
        <v>0.5</v>
      </c>
      <c r="J104" s="1531">
        <v>1</v>
      </c>
      <c r="K104" s="223"/>
      <c r="L104" s="224" t="str">
        <f>IF(AND(ISNUMBER(D104),ISNUMBER(H104)), D104*H104, "")</f>
        <v/>
      </c>
      <c r="M104" s="35" t="str">
        <f>IF(AND(ISNUMBER(E104),ISNUMBER(I104)), E104*I104, "")</f>
        <v/>
      </c>
      <c r="N104" s="224" t="str">
        <f>IF(AND(ISNUMBER(F104),ISNUMBER(J104)),F104*J104,"")</f>
        <v/>
      </c>
      <c r="O104" s="11" t="str">
        <f>IF(AND(ISNUMBER(L104),ISNUMBER(M104),ISNUMBER(N104)),SUM(L104:N104),"")</f>
        <v/>
      </c>
      <c r="P104" s="698"/>
      <c r="Q104" s="214">
        <f>IF(ISNUMBER(O104),1,0)</f>
        <v>0</v>
      </c>
      <c r="R104" s="1568" t="s">
        <v>374</v>
      </c>
    </row>
    <row r="105" spans="1:18" s="214" customFormat="1" ht="15" customHeight="1" x14ac:dyDescent="0.25">
      <c r="A105" s="581"/>
      <c r="B105" s="210" t="s">
        <v>338</v>
      </c>
      <c r="C105" s="225"/>
      <c r="D105" s="69"/>
      <c r="E105" s="225"/>
      <c r="F105" s="226"/>
      <c r="G105" s="223"/>
      <c r="H105" s="1529"/>
      <c r="I105" s="225"/>
      <c r="J105" s="1530"/>
      <c r="K105" s="223"/>
      <c r="L105" s="55"/>
      <c r="M105" s="225"/>
      <c r="N105" s="225"/>
      <c r="O105" s="226"/>
      <c r="P105" s="698"/>
      <c r="R105" s="1568" t="s">
        <v>374</v>
      </c>
    </row>
    <row r="106" spans="1:18" s="214" customFormat="1" ht="15" customHeight="1" x14ac:dyDescent="0.25">
      <c r="A106" s="581"/>
      <c r="B106" s="213" t="s">
        <v>388</v>
      </c>
      <c r="C106" s="225"/>
      <c r="D106" s="67"/>
      <c r="E106" s="47"/>
      <c r="F106" s="228"/>
      <c r="G106" s="223"/>
      <c r="H106" s="1532">
        <v>0.1</v>
      </c>
      <c r="I106" s="229">
        <v>0.5</v>
      </c>
      <c r="J106" s="1531">
        <v>1</v>
      </c>
      <c r="K106" s="223"/>
      <c r="L106" s="224" t="str">
        <f t="shared" ref="L106:M108" si="20">IF(AND(ISNUMBER(D106),ISNUMBER(H106)), D106*H106, "")</f>
        <v/>
      </c>
      <c r="M106" s="35" t="str">
        <f t="shared" si="20"/>
        <v/>
      </c>
      <c r="N106" s="224" t="str">
        <f>IF(AND(ISNUMBER(F106),ISNUMBER(J106)),F106*J106,"")</f>
        <v/>
      </c>
      <c r="O106" s="11" t="str">
        <f>IF(AND(ISNUMBER(L106),ISNUMBER(M106),ISNUMBER(N106)),SUM(L106:N106),"")</f>
        <v/>
      </c>
      <c r="P106" s="698"/>
      <c r="Q106" s="214">
        <f t="shared" ref="Q106:Q108" si="21">IF(ISNUMBER(O106),1,0)</f>
        <v>0</v>
      </c>
      <c r="R106" s="1568" t="s">
        <v>374</v>
      </c>
    </row>
    <row r="107" spans="1:18" s="214" customFormat="1" ht="15" customHeight="1" x14ac:dyDescent="0.25">
      <c r="A107" s="581"/>
      <c r="B107" s="213" t="s">
        <v>390</v>
      </c>
      <c r="C107" s="225"/>
      <c r="D107" s="67"/>
      <c r="E107" s="47"/>
      <c r="F107" s="228"/>
      <c r="G107" s="223"/>
      <c r="H107" s="1532">
        <v>0.5</v>
      </c>
      <c r="I107" s="229">
        <v>0.5</v>
      </c>
      <c r="J107" s="1531">
        <v>1</v>
      </c>
      <c r="K107" s="223"/>
      <c r="L107" s="224" t="str">
        <f t="shared" si="20"/>
        <v/>
      </c>
      <c r="M107" s="35" t="str">
        <f t="shared" si="20"/>
        <v/>
      </c>
      <c r="N107" s="224" t="str">
        <f>IF(AND(ISNUMBER(F107),ISNUMBER(J107)),F107*J107,"")</f>
        <v/>
      </c>
      <c r="O107" s="11" t="str">
        <f>IF(AND(ISNUMBER(L107),ISNUMBER(M107),ISNUMBER(N107)),SUM(L107:N107),"")</f>
        <v/>
      </c>
      <c r="P107" s="698"/>
      <c r="Q107" s="214">
        <f t="shared" si="21"/>
        <v>0</v>
      </c>
      <c r="R107" s="1568" t="s">
        <v>374</v>
      </c>
    </row>
    <row r="108" spans="1:18" s="214" customFormat="1" ht="15" customHeight="1" x14ac:dyDescent="0.25">
      <c r="A108" s="581"/>
      <c r="B108" s="213" t="s">
        <v>391</v>
      </c>
      <c r="C108" s="225"/>
      <c r="D108" s="67"/>
      <c r="E108" s="47"/>
      <c r="F108" s="228"/>
      <c r="G108" s="223"/>
      <c r="H108" s="1532">
        <v>1</v>
      </c>
      <c r="I108" s="229">
        <v>1</v>
      </c>
      <c r="J108" s="1531">
        <v>1</v>
      </c>
      <c r="K108" s="223"/>
      <c r="L108" s="224" t="str">
        <f t="shared" si="20"/>
        <v/>
      </c>
      <c r="M108" s="35" t="str">
        <f t="shared" si="20"/>
        <v/>
      </c>
      <c r="N108" s="224" t="str">
        <f>IF(AND(ISNUMBER(F108),ISNUMBER(J108)),F108*J108,"")</f>
        <v/>
      </c>
      <c r="O108" s="11" t="str">
        <f>IF(AND(ISNUMBER(L108),ISNUMBER(M108),ISNUMBER(N108)),SUM(L108:N108),"")</f>
        <v/>
      </c>
      <c r="P108" s="698"/>
      <c r="Q108" s="214">
        <f t="shared" si="21"/>
        <v>0</v>
      </c>
      <c r="R108" s="1568" t="s">
        <v>374</v>
      </c>
    </row>
    <row r="109" spans="1:18" s="214" customFormat="1" ht="30" customHeight="1" x14ac:dyDescent="0.25">
      <c r="A109" s="581"/>
      <c r="B109" s="211" t="s">
        <v>340</v>
      </c>
      <c r="C109" s="227" t="s">
        <v>356</v>
      </c>
      <c r="D109" s="69"/>
      <c r="E109" s="225"/>
      <c r="F109" s="226"/>
      <c r="G109" s="223"/>
      <c r="H109" s="1529"/>
      <c r="I109" s="55"/>
      <c r="J109" s="1530"/>
      <c r="K109" s="223"/>
      <c r="L109" s="55"/>
      <c r="M109" s="55"/>
      <c r="N109" s="55"/>
      <c r="O109" s="226"/>
      <c r="P109" s="698"/>
      <c r="R109" s="1568" t="s">
        <v>374</v>
      </c>
    </row>
    <row r="110" spans="1:18" s="214" customFormat="1" ht="15" customHeight="1" x14ac:dyDescent="0.25">
      <c r="A110" s="581"/>
      <c r="B110" s="210" t="s">
        <v>203</v>
      </c>
      <c r="C110" s="225"/>
      <c r="D110" s="67"/>
      <c r="E110" s="47"/>
      <c r="F110" s="228"/>
      <c r="G110" s="223"/>
      <c r="H110" s="1532">
        <v>0.15</v>
      </c>
      <c r="I110" s="229">
        <v>0.5</v>
      </c>
      <c r="J110" s="1531">
        <v>1</v>
      </c>
      <c r="K110" s="223"/>
      <c r="L110" s="224" t="str">
        <f>IF(AND(ISNUMBER(D110),ISNUMBER(H110)), D110*H110, "")</f>
        <v/>
      </c>
      <c r="M110" s="35" t="str">
        <f>IF(AND(ISNUMBER(E110),ISNUMBER(I110)), E110*I110, "")</f>
        <v/>
      </c>
      <c r="N110" s="224" t="str">
        <f>IF(AND(ISNUMBER(F110),ISNUMBER(J110)),F110*J110,"")</f>
        <v/>
      </c>
      <c r="O110" s="11" t="str">
        <f>IF(AND(ISNUMBER(L110),ISNUMBER(M110),ISNUMBER(N110)),SUM(L110:N110),"")</f>
        <v/>
      </c>
      <c r="P110" s="698"/>
      <c r="Q110" s="214">
        <f>IF(ISNUMBER(O110),1,0)</f>
        <v>0</v>
      </c>
      <c r="R110" s="1568" t="s">
        <v>374</v>
      </c>
    </row>
    <row r="111" spans="1:18" s="214" customFormat="1" ht="15" customHeight="1" x14ac:dyDescent="0.25">
      <c r="A111" s="581"/>
      <c r="B111" s="210" t="s">
        <v>338</v>
      </c>
      <c r="C111" s="225"/>
      <c r="D111" s="69"/>
      <c r="E111" s="225"/>
      <c r="F111" s="226"/>
      <c r="G111" s="223"/>
      <c r="H111" s="1529"/>
      <c r="I111" s="225"/>
      <c r="J111" s="1530"/>
      <c r="K111" s="223"/>
      <c r="L111" s="55"/>
      <c r="M111" s="225"/>
      <c r="N111" s="225"/>
      <c r="O111" s="226"/>
      <c r="P111" s="698"/>
      <c r="R111" s="1568" t="s">
        <v>374</v>
      </c>
    </row>
    <row r="112" spans="1:18" s="214" customFormat="1" ht="15" customHeight="1" x14ac:dyDescent="0.25">
      <c r="A112" s="581"/>
      <c r="B112" s="213" t="s">
        <v>388</v>
      </c>
      <c r="C112" s="225"/>
      <c r="D112" s="67"/>
      <c r="E112" s="47"/>
      <c r="F112" s="228"/>
      <c r="G112" s="223"/>
      <c r="H112" s="1532">
        <v>0.15</v>
      </c>
      <c r="I112" s="229">
        <v>0.5</v>
      </c>
      <c r="J112" s="1531">
        <v>1</v>
      </c>
      <c r="K112" s="223"/>
      <c r="L112" s="224" t="str">
        <f t="shared" ref="L112:M114" si="22">IF(AND(ISNUMBER(D112),ISNUMBER(H112)), D112*H112, "")</f>
        <v/>
      </c>
      <c r="M112" s="35" t="str">
        <f t="shared" si="22"/>
        <v/>
      </c>
      <c r="N112" s="224" t="str">
        <f>IF(AND(ISNUMBER(F112),ISNUMBER(J112)),F112*J112,"")</f>
        <v/>
      </c>
      <c r="O112" s="11" t="str">
        <f>IF(AND(ISNUMBER(L112),ISNUMBER(M112),ISNUMBER(N112)),SUM(L112:N112),"")</f>
        <v/>
      </c>
      <c r="P112" s="698"/>
      <c r="Q112" s="214">
        <f t="shared" ref="Q112:Q114" si="23">IF(ISNUMBER(O112),1,0)</f>
        <v>0</v>
      </c>
      <c r="R112" s="1568" t="s">
        <v>374</v>
      </c>
    </row>
    <row r="113" spans="1:18" s="214" customFormat="1" ht="15" customHeight="1" x14ac:dyDescent="0.25">
      <c r="A113" s="581"/>
      <c r="B113" s="213" t="s">
        <v>390</v>
      </c>
      <c r="C113" s="225"/>
      <c r="D113" s="67"/>
      <c r="E113" s="47"/>
      <c r="F113" s="228"/>
      <c r="G113" s="223"/>
      <c r="H113" s="1532">
        <v>0.5</v>
      </c>
      <c r="I113" s="229">
        <v>0.5</v>
      </c>
      <c r="J113" s="1531">
        <v>1</v>
      </c>
      <c r="K113" s="223"/>
      <c r="L113" s="224" t="str">
        <f t="shared" si="22"/>
        <v/>
      </c>
      <c r="M113" s="35" t="str">
        <f t="shared" si="22"/>
        <v/>
      </c>
      <c r="N113" s="224" t="str">
        <f>IF(AND(ISNUMBER(F113),ISNUMBER(J113)),F113*J113,"")</f>
        <v/>
      </c>
      <c r="O113" s="11" t="str">
        <f>IF(AND(ISNUMBER(L113),ISNUMBER(M113),ISNUMBER(N113)),SUM(L113:N113),"")</f>
        <v/>
      </c>
      <c r="P113" s="698"/>
      <c r="Q113" s="214">
        <f t="shared" si="23"/>
        <v>0</v>
      </c>
      <c r="R113" s="1568" t="s">
        <v>374</v>
      </c>
    </row>
    <row r="114" spans="1:18" s="214" customFormat="1" ht="15" customHeight="1" x14ac:dyDescent="0.25">
      <c r="A114" s="581"/>
      <c r="B114" s="213" t="s">
        <v>391</v>
      </c>
      <c r="C114" s="225"/>
      <c r="D114" s="67"/>
      <c r="E114" s="47"/>
      <c r="F114" s="228"/>
      <c r="G114" s="223"/>
      <c r="H114" s="1532">
        <v>1</v>
      </c>
      <c r="I114" s="229">
        <v>1</v>
      </c>
      <c r="J114" s="1531">
        <v>1</v>
      </c>
      <c r="K114" s="223"/>
      <c r="L114" s="224" t="str">
        <f t="shared" si="22"/>
        <v/>
      </c>
      <c r="M114" s="35" t="str">
        <f t="shared" si="22"/>
        <v/>
      </c>
      <c r="N114" s="224" t="str">
        <f>IF(AND(ISNUMBER(F114),ISNUMBER(J114)),F114*J114,"")</f>
        <v/>
      </c>
      <c r="O114" s="11" t="str">
        <f>IF(AND(ISNUMBER(L114),ISNUMBER(M114),ISNUMBER(N114)),SUM(L114:N114),"")</f>
        <v/>
      </c>
      <c r="P114" s="698"/>
      <c r="Q114" s="214">
        <f t="shared" si="23"/>
        <v>0</v>
      </c>
      <c r="R114" s="1568" t="s">
        <v>374</v>
      </c>
    </row>
    <row r="115" spans="1:18" s="214" customFormat="1" ht="30" customHeight="1" x14ac:dyDescent="0.25">
      <c r="A115" s="581"/>
      <c r="B115" s="211" t="s">
        <v>341</v>
      </c>
      <c r="C115" s="227" t="s">
        <v>356</v>
      </c>
      <c r="D115" s="69"/>
      <c r="E115" s="225"/>
      <c r="F115" s="226"/>
      <c r="G115" s="223"/>
      <c r="H115" s="1529"/>
      <c r="I115" s="55"/>
      <c r="J115" s="1530"/>
      <c r="K115" s="223"/>
      <c r="L115" s="55"/>
      <c r="M115" s="55"/>
      <c r="N115" s="55"/>
      <c r="O115" s="226"/>
      <c r="P115" s="698"/>
      <c r="R115" s="1568" t="s">
        <v>374</v>
      </c>
    </row>
    <row r="116" spans="1:18" s="214" customFormat="1" ht="15" customHeight="1" x14ac:dyDescent="0.25">
      <c r="A116" s="581"/>
      <c r="B116" s="210" t="s">
        <v>203</v>
      </c>
      <c r="C116" s="225"/>
      <c r="D116" s="67"/>
      <c r="E116" s="47"/>
      <c r="F116" s="228"/>
      <c r="G116" s="223"/>
      <c r="H116" s="1532">
        <v>0.15</v>
      </c>
      <c r="I116" s="229">
        <v>0.5</v>
      </c>
      <c r="J116" s="1531">
        <v>1</v>
      </c>
      <c r="K116" s="223"/>
      <c r="L116" s="224" t="str">
        <f>IF(AND(ISNUMBER(D116),ISNUMBER(H116)), D116*H116, "")</f>
        <v/>
      </c>
      <c r="M116" s="35" t="str">
        <f>IF(AND(ISNUMBER(E116),ISNUMBER(I116)), E116*I116, "")</f>
        <v/>
      </c>
      <c r="N116" s="224" t="str">
        <f>IF(AND(ISNUMBER(F116),ISNUMBER(J116)),F116*J116,"")</f>
        <v/>
      </c>
      <c r="O116" s="11" t="str">
        <f>IF(AND(ISNUMBER(L116),ISNUMBER(M116),ISNUMBER(N116)),SUM(L116:N116),"")</f>
        <v/>
      </c>
      <c r="P116" s="698"/>
      <c r="Q116" s="214">
        <f>IF(ISNUMBER(O116),1,0)</f>
        <v>0</v>
      </c>
      <c r="R116" s="1568" t="s">
        <v>374</v>
      </c>
    </row>
    <row r="117" spans="1:18" s="214" customFormat="1" ht="15" customHeight="1" x14ac:dyDescent="0.25">
      <c r="A117" s="581"/>
      <c r="B117" s="210" t="s">
        <v>338</v>
      </c>
      <c r="C117" s="225"/>
      <c r="D117" s="69"/>
      <c r="E117" s="225"/>
      <c r="F117" s="226"/>
      <c r="G117" s="223"/>
      <c r="H117" s="1529"/>
      <c r="I117" s="225"/>
      <c r="J117" s="1530"/>
      <c r="K117" s="223"/>
      <c r="L117" s="55"/>
      <c r="M117" s="225"/>
      <c r="N117" s="225"/>
      <c r="O117" s="226"/>
      <c r="P117" s="698"/>
      <c r="R117" s="1568" t="s">
        <v>374</v>
      </c>
    </row>
    <row r="118" spans="1:18" s="214" customFormat="1" ht="15" customHeight="1" x14ac:dyDescent="0.25">
      <c r="A118" s="581"/>
      <c r="B118" s="213" t="s">
        <v>388</v>
      </c>
      <c r="C118" s="225"/>
      <c r="D118" s="67"/>
      <c r="E118" s="47"/>
      <c r="F118" s="228"/>
      <c r="G118" s="223"/>
      <c r="H118" s="1532">
        <v>0.15</v>
      </c>
      <c r="I118" s="229">
        <v>0.5</v>
      </c>
      <c r="J118" s="1531">
        <v>1</v>
      </c>
      <c r="K118" s="223"/>
      <c r="L118" s="224" t="str">
        <f t="shared" ref="L118:M120" si="24">IF(AND(ISNUMBER(D118),ISNUMBER(H118)), D118*H118, "")</f>
        <v/>
      </c>
      <c r="M118" s="35" t="str">
        <f t="shared" si="24"/>
        <v/>
      </c>
      <c r="N118" s="224" t="str">
        <f t="shared" ref="N118:N120" si="25">IF(AND(ISNUMBER(F118),ISNUMBER(J118)),F118*J118,"")</f>
        <v/>
      </c>
      <c r="O118" s="11" t="str">
        <f>IF(AND(ISNUMBER(L118),ISNUMBER(M118),ISNUMBER(N118)),SUM(L118:N118),"")</f>
        <v/>
      </c>
      <c r="P118" s="698"/>
      <c r="Q118" s="214">
        <f t="shared" ref="Q118:Q120" si="26">IF(ISNUMBER(O118),1,0)</f>
        <v>0</v>
      </c>
      <c r="R118" s="1568" t="s">
        <v>374</v>
      </c>
    </row>
    <row r="119" spans="1:18" s="214" customFormat="1" ht="15" customHeight="1" x14ac:dyDescent="0.25">
      <c r="A119" s="581"/>
      <c r="B119" s="213" t="s">
        <v>390</v>
      </c>
      <c r="C119" s="225"/>
      <c r="D119" s="67"/>
      <c r="E119" s="47"/>
      <c r="F119" s="228"/>
      <c r="G119" s="223"/>
      <c r="H119" s="1532">
        <v>0.5</v>
      </c>
      <c r="I119" s="229">
        <v>0.5</v>
      </c>
      <c r="J119" s="1531">
        <v>1</v>
      </c>
      <c r="K119" s="223"/>
      <c r="L119" s="224" t="str">
        <f t="shared" si="24"/>
        <v/>
      </c>
      <c r="M119" s="35" t="str">
        <f t="shared" si="24"/>
        <v/>
      </c>
      <c r="N119" s="224" t="str">
        <f t="shared" si="25"/>
        <v/>
      </c>
      <c r="O119" s="11" t="str">
        <f>IF(AND(ISNUMBER(L119),ISNUMBER(M119),ISNUMBER(N119)),SUM(L119:N119),"")</f>
        <v/>
      </c>
      <c r="P119" s="698"/>
      <c r="Q119" s="214">
        <f t="shared" si="26"/>
        <v>0</v>
      </c>
      <c r="R119" s="1568" t="s">
        <v>374</v>
      </c>
    </row>
    <row r="120" spans="1:18" s="214" customFormat="1" ht="15" customHeight="1" x14ac:dyDescent="0.25">
      <c r="A120" s="581"/>
      <c r="B120" s="213" t="s">
        <v>391</v>
      </c>
      <c r="C120" s="225"/>
      <c r="D120" s="67"/>
      <c r="E120" s="47"/>
      <c r="F120" s="228"/>
      <c r="G120" s="223"/>
      <c r="H120" s="1532">
        <v>1</v>
      </c>
      <c r="I120" s="229">
        <v>1</v>
      </c>
      <c r="J120" s="1531">
        <v>1</v>
      </c>
      <c r="K120" s="223"/>
      <c r="L120" s="224" t="str">
        <f t="shared" si="24"/>
        <v/>
      </c>
      <c r="M120" s="35" t="str">
        <f t="shared" si="24"/>
        <v/>
      </c>
      <c r="N120" s="224" t="str">
        <f t="shared" si="25"/>
        <v/>
      </c>
      <c r="O120" s="11" t="str">
        <f>IF(AND(ISNUMBER(L120),ISNUMBER(M120),ISNUMBER(N120)),SUM(L120:N120),"")</f>
        <v/>
      </c>
      <c r="P120" s="698"/>
      <c r="Q120" s="214">
        <f t="shared" si="26"/>
        <v>0</v>
      </c>
      <c r="R120" s="1568" t="s">
        <v>374</v>
      </c>
    </row>
    <row r="121" spans="1:18" s="214" customFormat="1" ht="30" customHeight="1" x14ac:dyDescent="0.25">
      <c r="A121" s="581"/>
      <c r="B121" s="63" t="s">
        <v>431</v>
      </c>
      <c r="C121" s="227" t="s">
        <v>357</v>
      </c>
      <c r="D121" s="69"/>
      <c r="E121" s="225"/>
      <c r="F121" s="226"/>
      <c r="G121" s="223"/>
      <c r="H121" s="1529"/>
      <c r="I121" s="225"/>
      <c r="J121" s="1530"/>
      <c r="K121" s="223"/>
      <c r="L121" s="55"/>
      <c r="M121" s="225"/>
      <c r="N121" s="225"/>
      <c r="O121" s="226"/>
      <c r="P121" s="698"/>
      <c r="R121" s="1568" t="s">
        <v>413</v>
      </c>
    </row>
    <row r="122" spans="1:18" s="214" customFormat="1" ht="15" customHeight="1" x14ac:dyDescent="0.25">
      <c r="A122" s="581"/>
      <c r="B122" s="211" t="s">
        <v>203</v>
      </c>
      <c r="C122" s="225"/>
      <c r="D122" s="67"/>
      <c r="E122" s="47"/>
      <c r="F122" s="228"/>
      <c r="G122" s="223"/>
      <c r="H122" s="1532">
        <v>0.05</v>
      </c>
      <c r="I122" s="229">
        <v>0.05</v>
      </c>
      <c r="J122" s="1531">
        <v>0.05</v>
      </c>
      <c r="K122" s="223"/>
      <c r="L122" s="224" t="str">
        <f>IF(AND(ISNUMBER(D122),ISNUMBER(H122)), D122*H122, "")</f>
        <v/>
      </c>
      <c r="M122" s="35" t="str">
        <f>IF(AND(ISNUMBER(E122),ISNUMBER(I122)), E122*I122, "")</f>
        <v/>
      </c>
      <c r="N122" s="224" t="str">
        <f>IF(AND(ISNUMBER(F122),ISNUMBER(J122)),F122*J122,"")</f>
        <v/>
      </c>
      <c r="O122" s="11" t="str">
        <f>IF(AND(ISNUMBER(L122),ISNUMBER(M122),ISNUMBER(N122)),SUM(L122:N122),"")</f>
        <v/>
      </c>
      <c r="P122" s="698"/>
      <c r="Q122" s="214">
        <f>IF(ISNUMBER(O122),1,0)</f>
        <v>0</v>
      </c>
      <c r="R122" s="223"/>
    </row>
    <row r="123" spans="1:18" s="214" customFormat="1" ht="15" customHeight="1" x14ac:dyDescent="0.25">
      <c r="A123" s="581"/>
      <c r="B123" s="211" t="s">
        <v>338</v>
      </c>
      <c r="C123" s="225"/>
      <c r="D123" s="69"/>
      <c r="E123" s="225"/>
      <c r="F123" s="226"/>
      <c r="G123" s="223"/>
      <c r="H123" s="1529"/>
      <c r="I123" s="225"/>
      <c r="J123" s="1530"/>
      <c r="K123" s="223"/>
      <c r="L123" s="55"/>
      <c r="M123" s="225"/>
      <c r="N123" s="225"/>
      <c r="O123" s="226"/>
      <c r="P123" s="698"/>
      <c r="R123" s="1568" t="s">
        <v>412</v>
      </c>
    </row>
    <row r="124" spans="1:18" s="214" customFormat="1" ht="15" customHeight="1" x14ac:dyDescent="0.25">
      <c r="A124" s="581"/>
      <c r="B124" s="210" t="s">
        <v>388</v>
      </c>
      <c r="C124" s="225"/>
      <c r="D124" s="67"/>
      <c r="E124" s="47"/>
      <c r="F124" s="228"/>
      <c r="G124" s="223"/>
      <c r="H124" s="1532">
        <v>0.05</v>
      </c>
      <c r="I124" s="229">
        <v>0.05</v>
      </c>
      <c r="J124" s="1531">
        <v>0.05</v>
      </c>
      <c r="K124" s="223"/>
      <c r="L124" s="224" t="str">
        <f t="shared" ref="L124:M126" si="27">IF(AND(ISNUMBER(D124),ISNUMBER(H124)), D124*H124, "")</f>
        <v/>
      </c>
      <c r="M124" s="35" t="str">
        <f t="shared" si="27"/>
        <v/>
      </c>
      <c r="N124" s="224" t="str">
        <f t="shared" ref="N124:N126" si="28">IF(AND(ISNUMBER(F124),ISNUMBER(J124)),F124*J124,"")</f>
        <v/>
      </c>
      <c r="O124" s="11" t="str">
        <f>IF(AND(ISNUMBER(L124),ISNUMBER(M124),ISNUMBER(N124)),SUM(L124:N124),"")</f>
        <v/>
      </c>
      <c r="P124" s="698"/>
      <c r="Q124" s="214">
        <f t="shared" ref="Q124:Q126" si="29">IF(ISNUMBER(O124),1,0)</f>
        <v>0</v>
      </c>
      <c r="R124" s="1568" t="s">
        <v>412</v>
      </c>
    </row>
    <row r="125" spans="1:18" s="214" customFormat="1" ht="15" customHeight="1" x14ac:dyDescent="0.25">
      <c r="A125" s="581"/>
      <c r="B125" s="210" t="s">
        <v>390</v>
      </c>
      <c r="C125" s="225"/>
      <c r="D125" s="67"/>
      <c r="E125" s="47"/>
      <c r="F125" s="228"/>
      <c r="G125" s="223"/>
      <c r="H125" s="1532">
        <v>0.5</v>
      </c>
      <c r="I125" s="229">
        <v>0.5</v>
      </c>
      <c r="J125" s="1531">
        <v>0.5</v>
      </c>
      <c r="K125" s="223"/>
      <c r="L125" s="224" t="str">
        <f t="shared" si="27"/>
        <v/>
      </c>
      <c r="M125" s="35" t="str">
        <f t="shared" si="27"/>
        <v/>
      </c>
      <c r="N125" s="224" t="str">
        <f t="shared" si="28"/>
        <v/>
      </c>
      <c r="O125" s="11" t="str">
        <f>IF(AND(ISNUMBER(L125),ISNUMBER(M125),ISNUMBER(N125)),SUM(L125:N125),"")</f>
        <v/>
      </c>
      <c r="P125" s="698"/>
      <c r="Q125" s="214">
        <f t="shared" si="29"/>
        <v>0</v>
      </c>
      <c r="R125" s="1568" t="s">
        <v>412</v>
      </c>
    </row>
    <row r="126" spans="1:18" s="214" customFormat="1" ht="15" customHeight="1" x14ac:dyDescent="0.25">
      <c r="A126" s="581"/>
      <c r="B126" s="210" t="s">
        <v>391</v>
      </c>
      <c r="C126" s="225"/>
      <c r="D126" s="67"/>
      <c r="E126" s="47"/>
      <c r="F126" s="228"/>
      <c r="G126" s="223"/>
      <c r="H126" s="1532">
        <v>1</v>
      </c>
      <c r="I126" s="229">
        <v>1</v>
      </c>
      <c r="J126" s="1531">
        <v>1</v>
      </c>
      <c r="K126" s="223"/>
      <c r="L126" s="224" t="str">
        <f t="shared" si="27"/>
        <v/>
      </c>
      <c r="M126" s="35" t="str">
        <f t="shared" si="27"/>
        <v/>
      </c>
      <c r="N126" s="224" t="str">
        <f t="shared" si="28"/>
        <v/>
      </c>
      <c r="O126" s="11" t="str">
        <f>IF(AND(ISNUMBER(L126),ISNUMBER(M126),ISNUMBER(N126)),SUM(L126:N126),"")</f>
        <v/>
      </c>
      <c r="P126" s="698"/>
      <c r="Q126" s="214">
        <f t="shared" si="29"/>
        <v>0</v>
      </c>
      <c r="R126" s="1568" t="s">
        <v>412</v>
      </c>
    </row>
    <row r="127" spans="1:18" s="214" customFormat="1" ht="30" customHeight="1" x14ac:dyDescent="0.25">
      <c r="A127" s="581"/>
      <c r="B127" s="63" t="s">
        <v>432</v>
      </c>
      <c r="C127" s="227" t="s">
        <v>358</v>
      </c>
      <c r="D127" s="69"/>
      <c r="E127" s="225"/>
      <c r="F127" s="226"/>
      <c r="G127" s="223"/>
      <c r="H127" s="1529"/>
      <c r="I127" s="225"/>
      <c r="J127" s="1530"/>
      <c r="K127" s="223"/>
      <c r="L127" s="55"/>
      <c r="M127" s="225"/>
      <c r="N127" s="225"/>
      <c r="O127" s="226"/>
      <c r="P127" s="698"/>
      <c r="R127" s="1568" t="s">
        <v>413</v>
      </c>
    </row>
    <row r="128" spans="1:18" s="214" customFormat="1" ht="15" customHeight="1" x14ac:dyDescent="0.25">
      <c r="A128" s="581"/>
      <c r="B128" s="211" t="s">
        <v>203</v>
      </c>
      <c r="C128" s="225"/>
      <c r="D128" s="67"/>
      <c r="E128" s="47"/>
      <c r="F128" s="228"/>
      <c r="G128" s="223"/>
      <c r="H128" s="1532">
        <v>0.15</v>
      </c>
      <c r="I128" s="229">
        <v>0.15</v>
      </c>
      <c r="J128" s="1531">
        <v>0.15</v>
      </c>
      <c r="K128" s="223"/>
      <c r="L128" s="224" t="str">
        <f>IF(AND(ISNUMBER(D128),ISNUMBER(H128)), D128*H128, "")</f>
        <v/>
      </c>
      <c r="M128" s="35" t="str">
        <f>IF(AND(ISNUMBER(E128),ISNUMBER(I128)), E128*I128, "")</f>
        <v/>
      </c>
      <c r="N128" s="224" t="str">
        <f>IF(AND(ISNUMBER(F128),ISNUMBER(J128)),F128*J128,"")</f>
        <v/>
      </c>
      <c r="O128" s="11" t="str">
        <f>IF(AND(ISNUMBER(L128),ISNUMBER(M128),ISNUMBER(N128)),SUM(L128:N128),"")</f>
        <v/>
      </c>
      <c r="P128" s="698"/>
      <c r="Q128" s="214">
        <f>IF(ISNUMBER(O128),1,0)</f>
        <v>0</v>
      </c>
      <c r="R128" s="223"/>
    </row>
    <row r="129" spans="1:18" s="214" customFormat="1" ht="15" customHeight="1" x14ac:dyDescent="0.25">
      <c r="A129" s="581"/>
      <c r="B129" s="211" t="s">
        <v>338</v>
      </c>
      <c r="C129" s="225"/>
      <c r="D129" s="69"/>
      <c r="E129" s="225"/>
      <c r="F129" s="226"/>
      <c r="G129" s="223"/>
      <c r="H129" s="1529"/>
      <c r="I129" s="225"/>
      <c r="J129" s="1530"/>
      <c r="K129" s="223"/>
      <c r="L129" s="55"/>
      <c r="M129" s="225"/>
      <c r="N129" s="225"/>
      <c r="O129" s="226"/>
      <c r="P129" s="698"/>
      <c r="R129" s="1568" t="s">
        <v>412</v>
      </c>
    </row>
    <row r="130" spans="1:18" s="214" customFormat="1" ht="15" customHeight="1" x14ac:dyDescent="0.25">
      <c r="A130" s="581"/>
      <c r="B130" s="210" t="s">
        <v>388</v>
      </c>
      <c r="C130" s="225"/>
      <c r="D130" s="67"/>
      <c r="E130" s="47"/>
      <c r="F130" s="228"/>
      <c r="G130" s="223"/>
      <c r="H130" s="1532">
        <v>0.15</v>
      </c>
      <c r="I130" s="229">
        <v>0.15</v>
      </c>
      <c r="J130" s="1531">
        <v>0.15</v>
      </c>
      <c r="K130" s="223"/>
      <c r="L130" s="224" t="str">
        <f t="shared" ref="L130:M132" si="30">IF(AND(ISNUMBER(D130),ISNUMBER(H130)), D130*H130, "")</f>
        <v/>
      </c>
      <c r="M130" s="35" t="str">
        <f t="shared" si="30"/>
        <v/>
      </c>
      <c r="N130" s="224" t="str">
        <f>IF(AND(ISNUMBER(F130),ISNUMBER(J130)),F130*J130,"")</f>
        <v/>
      </c>
      <c r="O130" s="11" t="str">
        <f>IF(AND(ISNUMBER(L130),ISNUMBER(M130),ISNUMBER(N130)),SUM(L130:N130),"")</f>
        <v/>
      </c>
      <c r="P130" s="698"/>
      <c r="Q130" s="214">
        <f t="shared" ref="Q130:Q132" si="31">IF(ISNUMBER(O130),1,0)</f>
        <v>0</v>
      </c>
      <c r="R130" s="1568" t="s">
        <v>412</v>
      </c>
    </row>
    <row r="131" spans="1:18" s="214" customFormat="1" ht="15" customHeight="1" x14ac:dyDescent="0.25">
      <c r="A131" s="581"/>
      <c r="B131" s="210" t="s">
        <v>390</v>
      </c>
      <c r="C131" s="225"/>
      <c r="D131" s="67"/>
      <c r="E131" s="47"/>
      <c r="F131" s="228"/>
      <c r="G131" s="223"/>
      <c r="H131" s="1532">
        <v>0.5</v>
      </c>
      <c r="I131" s="229">
        <v>0.5</v>
      </c>
      <c r="J131" s="1531">
        <v>0.5</v>
      </c>
      <c r="K131" s="223"/>
      <c r="L131" s="224" t="str">
        <f t="shared" si="30"/>
        <v/>
      </c>
      <c r="M131" s="35" t="str">
        <f t="shared" si="30"/>
        <v/>
      </c>
      <c r="N131" s="224" t="str">
        <f>IF(AND(ISNUMBER(F131),ISNUMBER(J131)),F131*J131,"")</f>
        <v/>
      </c>
      <c r="O131" s="11" t="str">
        <f>IF(AND(ISNUMBER(L131),ISNUMBER(M131),ISNUMBER(N131)),SUM(L131:N131),"")</f>
        <v/>
      </c>
      <c r="P131" s="698"/>
      <c r="Q131" s="214">
        <f t="shared" si="31"/>
        <v>0</v>
      </c>
      <c r="R131" s="1568" t="s">
        <v>412</v>
      </c>
    </row>
    <row r="132" spans="1:18" s="214" customFormat="1" ht="15" customHeight="1" x14ac:dyDescent="0.25">
      <c r="A132" s="581"/>
      <c r="B132" s="210" t="s">
        <v>391</v>
      </c>
      <c r="C132" s="225"/>
      <c r="D132" s="67"/>
      <c r="E132" s="47"/>
      <c r="F132" s="228"/>
      <c r="G132" s="223"/>
      <c r="H132" s="1532">
        <v>1</v>
      </c>
      <c r="I132" s="229">
        <v>1</v>
      </c>
      <c r="J132" s="1531">
        <v>1</v>
      </c>
      <c r="K132" s="223"/>
      <c r="L132" s="224" t="str">
        <f t="shared" si="30"/>
        <v/>
      </c>
      <c r="M132" s="35" t="str">
        <f t="shared" si="30"/>
        <v/>
      </c>
      <c r="N132" s="224" t="str">
        <f>IF(AND(ISNUMBER(F132),ISNUMBER(J132)),F132*J132,"")</f>
        <v/>
      </c>
      <c r="O132" s="11" t="str">
        <f>IF(AND(ISNUMBER(L132),ISNUMBER(M132),ISNUMBER(N132)),SUM(L132:N132),"")</f>
        <v/>
      </c>
      <c r="P132" s="698"/>
      <c r="Q132" s="214">
        <f t="shared" si="31"/>
        <v>0</v>
      </c>
      <c r="R132" s="1568" t="s">
        <v>412</v>
      </c>
    </row>
    <row r="133" spans="1:18" s="214" customFormat="1" ht="30" customHeight="1" x14ac:dyDescent="0.25">
      <c r="A133" s="581"/>
      <c r="B133" s="63" t="s">
        <v>433</v>
      </c>
      <c r="C133" s="227" t="s">
        <v>359</v>
      </c>
      <c r="D133" s="69"/>
      <c r="E133" s="225"/>
      <c r="F133" s="226"/>
      <c r="G133" s="223"/>
      <c r="H133" s="1529"/>
      <c r="I133" s="225"/>
      <c r="J133" s="1530"/>
      <c r="K133" s="223"/>
      <c r="L133" s="55"/>
      <c r="M133" s="225"/>
      <c r="N133" s="225"/>
      <c r="O133" s="226"/>
      <c r="P133" s="698"/>
      <c r="R133" s="1568" t="s">
        <v>413</v>
      </c>
    </row>
    <row r="134" spans="1:18" s="214" customFormat="1" ht="15" customHeight="1" x14ac:dyDescent="0.25">
      <c r="A134" s="581"/>
      <c r="B134" s="211" t="s">
        <v>203</v>
      </c>
      <c r="C134" s="225"/>
      <c r="D134" s="67"/>
      <c r="E134" s="47"/>
      <c r="F134" s="228"/>
      <c r="G134" s="223"/>
      <c r="H134" s="1532">
        <v>0.5</v>
      </c>
      <c r="I134" s="229">
        <v>0.5</v>
      </c>
      <c r="J134" s="1531">
        <v>0.5</v>
      </c>
      <c r="K134" s="223"/>
      <c r="L134" s="224" t="str">
        <f>IF(AND(ISNUMBER(D134),ISNUMBER(H134)), D134*H134, "")</f>
        <v/>
      </c>
      <c r="M134" s="35" t="str">
        <f>IF(AND(ISNUMBER(E134),ISNUMBER(I134)), E134*I134, "")</f>
        <v/>
      </c>
      <c r="N134" s="224" t="str">
        <f>IF(AND(ISNUMBER(F134),ISNUMBER(J134)),F134*J134,"")</f>
        <v/>
      </c>
      <c r="O134" s="11" t="str">
        <f>IF(AND(ISNUMBER(L134),ISNUMBER(M134),ISNUMBER(N134)),SUM(L134:N134),"")</f>
        <v/>
      </c>
      <c r="P134" s="698"/>
      <c r="Q134" s="214">
        <f>IF(ISNUMBER(O134),1,0)</f>
        <v>0</v>
      </c>
      <c r="R134" s="223"/>
    </row>
    <row r="135" spans="1:18" s="214" customFormat="1" ht="15" customHeight="1" x14ac:dyDescent="0.25">
      <c r="A135" s="581"/>
      <c r="B135" s="211" t="s">
        <v>338</v>
      </c>
      <c r="C135" s="225"/>
      <c r="D135" s="69"/>
      <c r="E135" s="225"/>
      <c r="F135" s="226"/>
      <c r="G135" s="223"/>
      <c r="H135" s="1529"/>
      <c r="I135" s="225"/>
      <c r="J135" s="1530"/>
      <c r="K135" s="223"/>
      <c r="L135" s="55"/>
      <c r="M135" s="225"/>
      <c r="N135" s="225"/>
      <c r="O135" s="226"/>
      <c r="P135" s="698"/>
      <c r="R135" s="1568" t="s">
        <v>412</v>
      </c>
    </row>
    <row r="136" spans="1:18" s="214" customFormat="1" ht="15" customHeight="1" x14ac:dyDescent="0.25">
      <c r="A136" s="581"/>
      <c r="B136" s="210" t="s">
        <v>388</v>
      </c>
      <c r="C136" s="225"/>
      <c r="D136" s="67"/>
      <c r="E136" s="47"/>
      <c r="F136" s="228"/>
      <c r="G136" s="223"/>
      <c r="H136" s="1532">
        <v>0.5</v>
      </c>
      <c r="I136" s="229">
        <v>0.5</v>
      </c>
      <c r="J136" s="1531">
        <v>0.5</v>
      </c>
      <c r="K136" s="223"/>
      <c r="L136" s="224" t="str">
        <f t="shared" ref="L136:M138" si="32">IF(AND(ISNUMBER(D136),ISNUMBER(H136)), D136*H136, "")</f>
        <v/>
      </c>
      <c r="M136" s="35" t="str">
        <f t="shared" si="32"/>
        <v/>
      </c>
      <c r="N136" s="224" t="str">
        <f>IF(AND(ISNUMBER(F136),ISNUMBER(J136)),F136*J136,"")</f>
        <v/>
      </c>
      <c r="O136" s="11" t="str">
        <f>IF(AND(ISNUMBER(L136),ISNUMBER(M136),ISNUMBER(N136)),SUM(L136:N136),"")</f>
        <v/>
      </c>
      <c r="P136" s="698"/>
      <c r="Q136" s="214">
        <f t="shared" ref="Q136:Q138" si="33">IF(ISNUMBER(O136),1,0)</f>
        <v>0</v>
      </c>
      <c r="R136" s="1568" t="s">
        <v>412</v>
      </c>
    </row>
    <row r="137" spans="1:18" s="214" customFormat="1" ht="15" customHeight="1" x14ac:dyDescent="0.25">
      <c r="A137" s="581"/>
      <c r="B137" s="210" t="s">
        <v>390</v>
      </c>
      <c r="C137" s="225"/>
      <c r="D137" s="67"/>
      <c r="E137" s="47"/>
      <c r="F137" s="228"/>
      <c r="G137" s="223"/>
      <c r="H137" s="1532">
        <v>0.5</v>
      </c>
      <c r="I137" s="229">
        <v>0.5</v>
      </c>
      <c r="J137" s="1531">
        <v>0.5</v>
      </c>
      <c r="K137" s="223"/>
      <c r="L137" s="224" t="str">
        <f t="shared" si="32"/>
        <v/>
      </c>
      <c r="M137" s="35" t="str">
        <f t="shared" si="32"/>
        <v/>
      </c>
      <c r="N137" s="224" t="str">
        <f>IF(AND(ISNUMBER(F137),ISNUMBER(J137)),F137*J137,"")</f>
        <v/>
      </c>
      <c r="O137" s="11" t="str">
        <f>IF(AND(ISNUMBER(L137),ISNUMBER(M137),ISNUMBER(N137)),SUM(L137:N137),"")</f>
        <v/>
      </c>
      <c r="P137" s="698"/>
      <c r="Q137" s="214">
        <f t="shared" si="33"/>
        <v>0</v>
      </c>
      <c r="R137" s="1568" t="s">
        <v>412</v>
      </c>
    </row>
    <row r="138" spans="1:18" s="214" customFormat="1" ht="15" customHeight="1" x14ac:dyDescent="0.25">
      <c r="A138" s="581"/>
      <c r="B138" s="210" t="s">
        <v>391</v>
      </c>
      <c r="C138" s="225"/>
      <c r="D138" s="67"/>
      <c r="E138" s="47"/>
      <c r="F138" s="228"/>
      <c r="G138" s="223"/>
      <c r="H138" s="1532">
        <v>1</v>
      </c>
      <c r="I138" s="229">
        <v>1</v>
      </c>
      <c r="J138" s="1531">
        <v>1</v>
      </c>
      <c r="K138" s="223"/>
      <c r="L138" s="224" t="str">
        <f t="shared" si="32"/>
        <v/>
      </c>
      <c r="M138" s="35" t="str">
        <f t="shared" si="32"/>
        <v/>
      </c>
      <c r="N138" s="224" t="str">
        <f>IF(AND(ISNUMBER(F138),ISNUMBER(J138)),F138*J138,"")</f>
        <v/>
      </c>
      <c r="O138" s="11" t="str">
        <f>IF(AND(ISNUMBER(L138),ISNUMBER(M138),ISNUMBER(N138)),SUM(L138:N138),"")</f>
        <v/>
      </c>
      <c r="P138" s="698"/>
      <c r="Q138" s="214">
        <f t="shared" si="33"/>
        <v>0</v>
      </c>
      <c r="R138" s="1568" t="s">
        <v>412</v>
      </c>
    </row>
    <row r="139" spans="1:18" s="214" customFormat="1" ht="30" customHeight="1" x14ac:dyDescent="0.25">
      <c r="A139" s="581"/>
      <c r="B139" s="63" t="s">
        <v>394</v>
      </c>
      <c r="C139" s="227" t="s">
        <v>360</v>
      </c>
      <c r="D139" s="69"/>
      <c r="E139" s="225"/>
      <c r="F139" s="226"/>
      <c r="G139" s="223"/>
      <c r="H139" s="1529"/>
      <c r="I139" s="225"/>
      <c r="J139" s="1530"/>
      <c r="K139" s="223"/>
      <c r="L139" s="55"/>
      <c r="M139" s="225"/>
      <c r="N139" s="225"/>
      <c r="O139" s="226"/>
      <c r="P139" s="698"/>
      <c r="R139" s="1568" t="s">
        <v>413</v>
      </c>
    </row>
    <row r="140" spans="1:18" s="214" customFormat="1" ht="15" customHeight="1" x14ac:dyDescent="0.25">
      <c r="A140" s="581"/>
      <c r="B140" s="211" t="s">
        <v>203</v>
      </c>
      <c r="C140" s="225"/>
      <c r="D140" s="67"/>
      <c r="E140" s="47"/>
      <c r="F140" s="228"/>
      <c r="G140" s="223"/>
      <c r="H140" s="1532">
        <v>0.5</v>
      </c>
      <c r="I140" s="229">
        <v>0.5</v>
      </c>
      <c r="J140" s="1531">
        <v>1</v>
      </c>
      <c r="K140" s="223"/>
      <c r="L140" s="224" t="str">
        <f>IF(AND(ISNUMBER(D140),ISNUMBER(H140)), D140*H140, "")</f>
        <v/>
      </c>
      <c r="M140" s="35" t="str">
        <f>IF(AND(ISNUMBER(E140),ISNUMBER(I140)), E140*I140, "")</f>
        <v/>
      </c>
      <c r="N140" s="224" t="str">
        <f>IF(AND(ISNUMBER(F140),ISNUMBER(J140)),F140*J140,"")</f>
        <v/>
      </c>
      <c r="O140" s="11" t="str">
        <f>IF(AND(ISNUMBER(L140),ISNUMBER(M140),ISNUMBER(N140)),SUM(L140:N140),"")</f>
        <v/>
      </c>
      <c r="P140" s="698"/>
      <c r="Q140" s="214">
        <f>IF(ISNUMBER(O140),1,0)</f>
        <v>0</v>
      </c>
      <c r="R140" s="223"/>
    </row>
    <row r="141" spans="1:18" s="214" customFormat="1" ht="15" customHeight="1" x14ac:dyDescent="0.25">
      <c r="A141" s="581"/>
      <c r="B141" s="211" t="s">
        <v>338</v>
      </c>
      <c r="C141" s="225"/>
      <c r="D141" s="69"/>
      <c r="E141" s="225"/>
      <c r="F141" s="226"/>
      <c r="G141" s="223"/>
      <c r="H141" s="1529"/>
      <c r="I141" s="225"/>
      <c r="J141" s="1530"/>
      <c r="K141" s="223"/>
      <c r="L141" s="55"/>
      <c r="M141" s="225"/>
      <c r="N141" s="225"/>
      <c r="O141" s="226"/>
      <c r="P141" s="698"/>
      <c r="R141" s="1568" t="s">
        <v>412</v>
      </c>
    </row>
    <row r="142" spans="1:18" s="214" customFormat="1" ht="15" customHeight="1" x14ac:dyDescent="0.25">
      <c r="A142" s="581"/>
      <c r="B142" s="210" t="s">
        <v>388</v>
      </c>
      <c r="C142" s="225"/>
      <c r="D142" s="67"/>
      <c r="E142" s="47"/>
      <c r="F142" s="228"/>
      <c r="G142" s="223"/>
      <c r="H142" s="1532">
        <v>0.5</v>
      </c>
      <c r="I142" s="229">
        <v>0.5</v>
      </c>
      <c r="J142" s="1531">
        <v>1</v>
      </c>
      <c r="K142" s="223"/>
      <c r="L142" s="224" t="str">
        <f t="shared" ref="L142:M144" si="34">IF(AND(ISNUMBER(D142),ISNUMBER(H142)), D142*H142, "")</f>
        <v/>
      </c>
      <c r="M142" s="35" t="str">
        <f t="shared" si="34"/>
        <v/>
      </c>
      <c r="N142" s="224" t="str">
        <f>IF(AND(ISNUMBER(F142),ISNUMBER(J142)),F142*J142,"")</f>
        <v/>
      </c>
      <c r="O142" s="11" t="str">
        <f>IF(AND(ISNUMBER(L142),ISNUMBER(M142),ISNUMBER(N142)),SUM(L142:N142),"")</f>
        <v/>
      </c>
      <c r="P142" s="698"/>
      <c r="Q142" s="214">
        <f t="shared" ref="Q142:Q144" si="35">IF(ISNUMBER(O142),1,0)</f>
        <v>0</v>
      </c>
      <c r="R142" s="1568" t="s">
        <v>412</v>
      </c>
    </row>
    <row r="143" spans="1:18" s="214" customFormat="1" ht="15" customHeight="1" x14ac:dyDescent="0.25">
      <c r="A143" s="581"/>
      <c r="B143" s="210" t="s">
        <v>390</v>
      </c>
      <c r="C143" s="225"/>
      <c r="D143" s="67"/>
      <c r="E143" s="47"/>
      <c r="F143" s="228"/>
      <c r="G143" s="223"/>
      <c r="H143" s="1532">
        <v>0.5</v>
      </c>
      <c r="I143" s="229">
        <v>0.5</v>
      </c>
      <c r="J143" s="1531">
        <v>1</v>
      </c>
      <c r="K143" s="223"/>
      <c r="L143" s="224" t="str">
        <f t="shared" si="34"/>
        <v/>
      </c>
      <c r="M143" s="35" t="str">
        <f t="shared" si="34"/>
        <v/>
      </c>
      <c r="N143" s="224" t="str">
        <f>IF(AND(ISNUMBER(F143),ISNUMBER(J143)),F143*J143,"")</f>
        <v/>
      </c>
      <c r="O143" s="11" t="str">
        <f>IF(AND(ISNUMBER(L143),ISNUMBER(M143),ISNUMBER(N143)),SUM(L143:N143),"")</f>
        <v/>
      </c>
      <c r="P143" s="698"/>
      <c r="Q143" s="214">
        <f t="shared" si="35"/>
        <v>0</v>
      </c>
      <c r="R143" s="1568" t="s">
        <v>412</v>
      </c>
    </row>
    <row r="144" spans="1:18" s="214" customFormat="1" ht="15" customHeight="1" x14ac:dyDescent="0.25">
      <c r="A144" s="581"/>
      <c r="B144" s="210" t="s">
        <v>391</v>
      </c>
      <c r="C144" s="225"/>
      <c r="D144" s="67"/>
      <c r="E144" s="47"/>
      <c r="F144" s="228"/>
      <c r="G144" s="223"/>
      <c r="H144" s="1532">
        <v>1</v>
      </c>
      <c r="I144" s="229">
        <v>1</v>
      </c>
      <c r="J144" s="1531">
        <v>1</v>
      </c>
      <c r="K144" s="223"/>
      <c r="L144" s="224" t="str">
        <f t="shared" si="34"/>
        <v/>
      </c>
      <c r="M144" s="35" t="str">
        <f t="shared" si="34"/>
        <v/>
      </c>
      <c r="N144" s="224" t="str">
        <f>IF(AND(ISNUMBER(F144),ISNUMBER(J144)),F144*J144,"")</f>
        <v/>
      </c>
      <c r="O144" s="11" t="str">
        <f>IF(AND(ISNUMBER(L144),ISNUMBER(M144),ISNUMBER(N144)),SUM(L144:N144),"")</f>
        <v/>
      </c>
      <c r="P144" s="698"/>
      <c r="Q144" s="214">
        <f t="shared" si="35"/>
        <v>0</v>
      </c>
      <c r="R144" s="1568" t="s">
        <v>412</v>
      </c>
    </row>
    <row r="145" spans="1:18" s="214" customFormat="1" ht="30" customHeight="1" x14ac:dyDescent="0.25">
      <c r="A145" s="581"/>
      <c r="B145" s="237" t="s">
        <v>471</v>
      </c>
      <c r="C145" s="227" t="s">
        <v>354</v>
      </c>
      <c r="D145" s="69"/>
      <c r="E145" s="225"/>
      <c r="F145" s="226"/>
      <c r="G145" s="223"/>
      <c r="H145" s="1529"/>
      <c r="I145" s="225"/>
      <c r="J145" s="1530"/>
      <c r="K145" s="223"/>
      <c r="L145" s="55"/>
      <c r="M145" s="225"/>
      <c r="N145" s="225"/>
      <c r="O145" s="226"/>
      <c r="P145" s="698"/>
      <c r="R145" s="1568" t="s">
        <v>413</v>
      </c>
    </row>
    <row r="146" spans="1:18" s="214" customFormat="1" ht="15" customHeight="1" x14ac:dyDescent="0.25">
      <c r="A146" s="581"/>
      <c r="B146" s="211" t="s">
        <v>203</v>
      </c>
      <c r="C146" s="225"/>
      <c r="D146" s="67"/>
      <c r="E146" s="47"/>
      <c r="F146" s="226"/>
      <c r="G146" s="223"/>
      <c r="H146" s="1532">
        <v>0.5</v>
      </c>
      <c r="I146" s="229">
        <v>0.5</v>
      </c>
      <c r="J146" s="1530"/>
      <c r="K146" s="223"/>
      <c r="L146" s="224" t="str">
        <f>IF(AND(ISNUMBER(D146),ISNUMBER(H146)), D146*H146, "")</f>
        <v/>
      </c>
      <c r="M146" s="35" t="str">
        <f>IF(AND(ISNUMBER(E146),ISNUMBER(I146)), E146*I146, "")</f>
        <v/>
      </c>
      <c r="N146" s="225"/>
      <c r="O146" s="11" t="str">
        <f>IF(AND(ISNUMBER(L146),ISNUMBER(M146)),SUM(L146:M146),"")</f>
        <v/>
      </c>
      <c r="P146" s="698"/>
      <c r="Q146" s="214">
        <f>IF(ISNUMBER(O146),1,0)</f>
        <v>0</v>
      </c>
      <c r="R146" s="223"/>
    </row>
    <row r="147" spans="1:18" s="214" customFormat="1" ht="15" customHeight="1" x14ac:dyDescent="0.25">
      <c r="A147" s="581"/>
      <c r="B147" s="211" t="s">
        <v>338</v>
      </c>
      <c r="C147" s="225"/>
      <c r="D147" s="69"/>
      <c r="E147" s="225"/>
      <c r="F147" s="226"/>
      <c r="G147" s="223"/>
      <c r="H147" s="1529"/>
      <c r="I147" s="225"/>
      <c r="J147" s="1530"/>
      <c r="K147" s="223"/>
      <c r="L147" s="55"/>
      <c r="M147" s="225"/>
      <c r="N147" s="225"/>
      <c r="O147" s="226"/>
      <c r="P147" s="698"/>
      <c r="R147" s="1568" t="s">
        <v>412</v>
      </c>
    </row>
    <row r="148" spans="1:18" s="214" customFormat="1" ht="15" customHeight="1" x14ac:dyDescent="0.25">
      <c r="A148" s="581"/>
      <c r="B148" s="210" t="s">
        <v>388</v>
      </c>
      <c r="C148" s="225"/>
      <c r="D148" s="67"/>
      <c r="E148" s="47"/>
      <c r="F148" s="226"/>
      <c r="G148" s="223"/>
      <c r="H148" s="1532">
        <v>0.5</v>
      </c>
      <c r="I148" s="229">
        <v>0.5</v>
      </c>
      <c r="J148" s="1530"/>
      <c r="K148" s="223"/>
      <c r="L148" s="224" t="str">
        <f t="shared" ref="L148:M150" si="36">IF(AND(ISNUMBER(D148),ISNUMBER(H148)), D148*H148, "")</f>
        <v/>
      </c>
      <c r="M148" s="35" t="str">
        <f t="shared" si="36"/>
        <v/>
      </c>
      <c r="N148" s="225"/>
      <c r="O148" s="11" t="str">
        <f t="shared" ref="O148:O150" si="37">IF(AND(ISNUMBER(L148),ISNUMBER(M148)),SUM(L148:M148),"")</f>
        <v/>
      </c>
      <c r="P148" s="698"/>
      <c r="Q148" s="214">
        <f t="shared" ref="Q148:Q150" si="38">IF(ISNUMBER(O148),1,0)</f>
        <v>0</v>
      </c>
      <c r="R148" s="1568" t="s">
        <v>412</v>
      </c>
    </row>
    <row r="149" spans="1:18" s="214" customFormat="1" ht="15" customHeight="1" x14ac:dyDescent="0.25">
      <c r="A149" s="581"/>
      <c r="B149" s="210" t="s">
        <v>390</v>
      </c>
      <c r="C149" s="225"/>
      <c r="D149" s="67"/>
      <c r="E149" s="47"/>
      <c r="F149" s="226"/>
      <c r="G149" s="223"/>
      <c r="H149" s="1532">
        <v>0.5</v>
      </c>
      <c r="I149" s="229">
        <v>0.5</v>
      </c>
      <c r="J149" s="1530"/>
      <c r="K149" s="223"/>
      <c r="L149" s="224" t="str">
        <f t="shared" si="36"/>
        <v/>
      </c>
      <c r="M149" s="35" t="str">
        <f t="shared" si="36"/>
        <v/>
      </c>
      <c r="N149" s="225"/>
      <c r="O149" s="11" t="str">
        <f t="shared" si="37"/>
        <v/>
      </c>
      <c r="P149" s="698"/>
      <c r="Q149" s="214">
        <f t="shared" si="38"/>
        <v>0</v>
      </c>
      <c r="R149" s="1568" t="s">
        <v>412</v>
      </c>
    </row>
    <row r="150" spans="1:18" s="214" customFormat="1" ht="15" customHeight="1" x14ac:dyDescent="0.25">
      <c r="A150" s="581"/>
      <c r="B150" s="210" t="s">
        <v>391</v>
      </c>
      <c r="C150" s="225"/>
      <c r="D150" s="67"/>
      <c r="E150" s="47"/>
      <c r="F150" s="226"/>
      <c r="G150" s="223"/>
      <c r="H150" s="1532">
        <v>1</v>
      </c>
      <c r="I150" s="229">
        <v>1</v>
      </c>
      <c r="J150" s="1530"/>
      <c r="K150" s="223"/>
      <c r="L150" s="224" t="str">
        <f t="shared" si="36"/>
        <v/>
      </c>
      <c r="M150" s="35" t="str">
        <f t="shared" si="36"/>
        <v/>
      </c>
      <c r="N150" s="225"/>
      <c r="O150" s="11" t="str">
        <f t="shared" si="37"/>
        <v/>
      </c>
      <c r="P150" s="698"/>
      <c r="Q150" s="214">
        <f t="shared" si="38"/>
        <v>0</v>
      </c>
      <c r="R150" s="1568" t="s">
        <v>412</v>
      </c>
    </row>
    <row r="151" spans="1:18" s="214" customFormat="1" ht="30" customHeight="1" x14ac:dyDescent="0.25">
      <c r="A151" s="581"/>
      <c r="B151" s="237" t="s">
        <v>472</v>
      </c>
      <c r="C151" s="227" t="s">
        <v>476</v>
      </c>
      <c r="D151" s="69"/>
      <c r="E151" s="225"/>
      <c r="F151" s="226"/>
      <c r="G151" s="223"/>
      <c r="H151" s="1529"/>
      <c r="I151" s="225"/>
      <c r="J151" s="1530"/>
      <c r="K151" s="223"/>
      <c r="L151" s="55"/>
      <c r="M151" s="225"/>
      <c r="N151" s="225"/>
      <c r="O151" s="226"/>
      <c r="P151" s="698"/>
      <c r="R151" s="1568" t="s">
        <v>413</v>
      </c>
    </row>
    <row r="152" spans="1:18" s="214" customFormat="1" ht="15" customHeight="1" x14ac:dyDescent="0.25">
      <c r="A152" s="581"/>
      <c r="B152" s="211" t="s">
        <v>203</v>
      </c>
      <c r="C152" s="225"/>
      <c r="D152" s="67"/>
      <c r="E152" s="47"/>
      <c r="F152" s="226"/>
      <c r="G152" s="223"/>
      <c r="H152" s="1532">
        <v>0</v>
      </c>
      <c r="I152" s="229">
        <v>0.5</v>
      </c>
      <c r="J152" s="1530"/>
      <c r="K152" s="223"/>
      <c r="L152" s="224" t="str">
        <f>IF(AND(ISNUMBER(D152),ISNUMBER(H152)), D152*H152, "")</f>
        <v/>
      </c>
      <c r="M152" s="35" t="str">
        <f>IF(AND(ISNUMBER(E152),ISNUMBER(I152)), E152*I152, "")</f>
        <v/>
      </c>
      <c r="N152" s="225"/>
      <c r="O152" s="11" t="str">
        <f>IF(AND(ISNUMBER(L152),ISNUMBER(M152)),SUM(L152:M152),"")</f>
        <v/>
      </c>
      <c r="P152" s="698"/>
      <c r="Q152" s="214">
        <f>IF(ISNUMBER(O152),1,0)</f>
        <v>0</v>
      </c>
    </row>
    <row r="153" spans="1:18" s="214" customFormat="1" ht="15" customHeight="1" x14ac:dyDescent="0.25">
      <c r="A153" s="581"/>
      <c r="B153" s="211" t="s">
        <v>338</v>
      </c>
      <c r="C153" s="225"/>
      <c r="D153" s="69"/>
      <c r="E153" s="225"/>
      <c r="F153" s="226"/>
      <c r="G153" s="223"/>
      <c r="H153" s="1529"/>
      <c r="I153" s="225"/>
      <c r="J153" s="1530"/>
      <c r="K153" s="223"/>
      <c r="L153" s="55"/>
      <c r="M153" s="225"/>
      <c r="N153" s="225"/>
      <c r="O153" s="226"/>
      <c r="P153" s="698"/>
      <c r="R153" s="1568" t="s">
        <v>412</v>
      </c>
    </row>
    <row r="154" spans="1:18" s="214" customFormat="1" ht="15" customHeight="1" x14ac:dyDescent="0.25">
      <c r="A154" s="581"/>
      <c r="B154" s="210" t="s">
        <v>388</v>
      </c>
      <c r="C154" s="225"/>
      <c r="D154" s="67"/>
      <c r="E154" s="47"/>
      <c r="F154" s="226"/>
      <c r="G154" s="223"/>
      <c r="H154" s="1532">
        <v>0</v>
      </c>
      <c r="I154" s="229">
        <v>0.5</v>
      </c>
      <c r="J154" s="1530"/>
      <c r="K154" s="223"/>
      <c r="L154" s="224" t="str">
        <f t="shared" ref="L154:M156" si="39">IF(AND(ISNUMBER(D154),ISNUMBER(H154)), D154*H154, "")</f>
        <v/>
      </c>
      <c r="M154" s="35" t="str">
        <f t="shared" si="39"/>
        <v/>
      </c>
      <c r="N154" s="225"/>
      <c r="O154" s="11" t="str">
        <f t="shared" ref="O154:O156" si="40">IF(AND(ISNUMBER(L154),ISNUMBER(M154)),SUM(L154:M154),"")</f>
        <v/>
      </c>
      <c r="P154" s="698"/>
      <c r="Q154" s="214">
        <f t="shared" ref="Q154:Q156" si="41">IF(ISNUMBER(O154),1,0)</f>
        <v>0</v>
      </c>
      <c r="R154" s="1574" t="s">
        <v>412</v>
      </c>
    </row>
    <row r="155" spans="1:18" s="214" customFormat="1" ht="15" customHeight="1" x14ac:dyDescent="0.25">
      <c r="A155" s="581"/>
      <c r="B155" s="210" t="s">
        <v>390</v>
      </c>
      <c r="C155" s="225"/>
      <c r="D155" s="67"/>
      <c r="E155" s="47"/>
      <c r="F155" s="226"/>
      <c r="G155" s="223"/>
      <c r="H155" s="1532">
        <v>0.5</v>
      </c>
      <c r="I155" s="229">
        <v>0.5</v>
      </c>
      <c r="J155" s="1530"/>
      <c r="K155" s="223"/>
      <c r="L155" s="224" t="str">
        <f t="shared" si="39"/>
        <v/>
      </c>
      <c r="M155" s="35" t="str">
        <f t="shared" si="39"/>
        <v/>
      </c>
      <c r="N155" s="225"/>
      <c r="O155" s="11" t="str">
        <f t="shared" si="40"/>
        <v/>
      </c>
      <c r="P155" s="698"/>
      <c r="Q155" s="214">
        <f t="shared" si="41"/>
        <v>0</v>
      </c>
      <c r="R155" s="1568" t="s">
        <v>412</v>
      </c>
    </row>
    <row r="156" spans="1:18" s="214" customFormat="1" ht="15" customHeight="1" x14ac:dyDescent="0.25">
      <c r="A156" s="581"/>
      <c r="B156" s="210" t="s">
        <v>391</v>
      </c>
      <c r="C156" s="225"/>
      <c r="D156" s="67"/>
      <c r="E156" s="47"/>
      <c r="F156" s="226"/>
      <c r="G156" s="223"/>
      <c r="H156" s="1532">
        <v>1</v>
      </c>
      <c r="I156" s="229">
        <v>1</v>
      </c>
      <c r="J156" s="1530"/>
      <c r="K156" s="223"/>
      <c r="L156" s="224" t="str">
        <f t="shared" si="39"/>
        <v/>
      </c>
      <c r="M156" s="35" t="str">
        <f t="shared" si="39"/>
        <v/>
      </c>
      <c r="N156" s="225"/>
      <c r="O156" s="11" t="str">
        <f t="shared" si="40"/>
        <v/>
      </c>
      <c r="P156" s="698"/>
      <c r="Q156" s="214">
        <f t="shared" si="41"/>
        <v>0</v>
      </c>
      <c r="R156" s="1568" t="s">
        <v>412</v>
      </c>
    </row>
    <row r="157" spans="1:18" s="214" customFormat="1" ht="30" customHeight="1" x14ac:dyDescent="0.25">
      <c r="A157" s="581"/>
      <c r="B157" s="63" t="s">
        <v>395</v>
      </c>
      <c r="C157" s="227" t="s">
        <v>361</v>
      </c>
      <c r="D157" s="69"/>
      <c r="E157" s="225"/>
      <c r="F157" s="226"/>
      <c r="G157" s="223"/>
      <c r="H157" s="1529"/>
      <c r="I157" s="225"/>
      <c r="J157" s="1530"/>
      <c r="K157" s="223"/>
      <c r="L157" s="55"/>
      <c r="M157" s="225"/>
      <c r="N157" s="225"/>
      <c r="O157" s="226"/>
      <c r="P157" s="698"/>
      <c r="R157" s="1568" t="s">
        <v>413</v>
      </c>
    </row>
    <row r="158" spans="1:18" s="214" customFormat="1" ht="15" customHeight="1" x14ac:dyDescent="0.25">
      <c r="A158" s="581"/>
      <c r="B158" s="211" t="s">
        <v>203</v>
      </c>
      <c r="C158" s="225"/>
      <c r="D158" s="67"/>
      <c r="E158" s="47"/>
      <c r="F158" s="226"/>
      <c r="G158" s="223"/>
      <c r="H158" s="1532">
        <v>0.5</v>
      </c>
      <c r="I158" s="229">
        <v>0.5</v>
      </c>
      <c r="J158" s="1530"/>
      <c r="K158" s="223"/>
      <c r="L158" s="224" t="str">
        <f>IF(AND(ISNUMBER(D158),ISNUMBER(H158)), D158*H158, "")</f>
        <v/>
      </c>
      <c r="M158" s="35" t="str">
        <f>IF(AND(ISNUMBER(E158),ISNUMBER(I158)), E158*I158, "")</f>
        <v/>
      </c>
      <c r="N158" s="225"/>
      <c r="O158" s="11" t="str">
        <f>IF(AND(ISNUMBER(L158),ISNUMBER(M158)),SUM(L158:M158),"")</f>
        <v/>
      </c>
      <c r="P158" s="698"/>
      <c r="Q158" s="214">
        <f>IF(ISNUMBER(O158),1,0)</f>
        <v>0</v>
      </c>
      <c r="R158" s="223"/>
    </row>
    <row r="159" spans="1:18" s="214" customFormat="1" ht="15" customHeight="1" x14ac:dyDescent="0.25">
      <c r="A159" s="581"/>
      <c r="B159" s="211" t="s">
        <v>338</v>
      </c>
      <c r="C159" s="225"/>
      <c r="D159" s="69"/>
      <c r="E159" s="225"/>
      <c r="F159" s="226"/>
      <c r="G159" s="223"/>
      <c r="H159" s="1529"/>
      <c r="I159" s="225"/>
      <c r="J159" s="1530"/>
      <c r="K159" s="223"/>
      <c r="L159" s="55"/>
      <c r="M159" s="225"/>
      <c r="N159" s="225"/>
      <c r="O159" s="226"/>
      <c r="P159" s="698"/>
      <c r="R159" s="1568" t="s">
        <v>412</v>
      </c>
    </row>
    <row r="160" spans="1:18" s="214" customFormat="1" ht="15" customHeight="1" x14ac:dyDescent="0.25">
      <c r="A160" s="581"/>
      <c r="B160" s="210" t="s">
        <v>388</v>
      </c>
      <c r="C160" s="225"/>
      <c r="D160" s="67"/>
      <c r="E160" s="47"/>
      <c r="F160" s="226"/>
      <c r="G160" s="223"/>
      <c r="H160" s="1532">
        <v>0.5</v>
      </c>
      <c r="I160" s="229">
        <v>0.5</v>
      </c>
      <c r="J160" s="1530"/>
      <c r="K160" s="223"/>
      <c r="L160" s="224" t="str">
        <f t="shared" ref="L160:M162" si="42">IF(AND(ISNUMBER(D160),ISNUMBER(H160)), D160*H160, "")</f>
        <v/>
      </c>
      <c r="M160" s="35" t="str">
        <f t="shared" si="42"/>
        <v/>
      </c>
      <c r="N160" s="225"/>
      <c r="O160" s="11" t="str">
        <f t="shared" ref="O160:O162" si="43">IF(AND(ISNUMBER(L160),ISNUMBER(M160)),SUM(L160:M160),"")</f>
        <v/>
      </c>
      <c r="P160" s="698"/>
      <c r="Q160" s="214">
        <f t="shared" ref="Q160:Q162" si="44">IF(ISNUMBER(O160),1,0)</f>
        <v>0</v>
      </c>
      <c r="R160" s="1568" t="s">
        <v>412</v>
      </c>
    </row>
    <row r="161" spans="1:18" s="214" customFormat="1" ht="15" customHeight="1" x14ac:dyDescent="0.25">
      <c r="A161" s="581"/>
      <c r="B161" s="210" t="s">
        <v>390</v>
      </c>
      <c r="C161" s="225"/>
      <c r="D161" s="67"/>
      <c r="E161" s="47"/>
      <c r="F161" s="226"/>
      <c r="G161" s="223"/>
      <c r="H161" s="1532">
        <v>0.5</v>
      </c>
      <c r="I161" s="229">
        <v>0.5</v>
      </c>
      <c r="J161" s="1530"/>
      <c r="K161" s="223"/>
      <c r="L161" s="224" t="str">
        <f t="shared" si="42"/>
        <v/>
      </c>
      <c r="M161" s="35" t="str">
        <f t="shared" si="42"/>
        <v/>
      </c>
      <c r="N161" s="225"/>
      <c r="O161" s="11" t="str">
        <f t="shared" si="43"/>
        <v/>
      </c>
      <c r="P161" s="698"/>
      <c r="Q161" s="214">
        <f t="shared" si="44"/>
        <v>0</v>
      </c>
      <c r="R161" s="1568" t="s">
        <v>412</v>
      </c>
    </row>
    <row r="162" spans="1:18" s="214" customFormat="1" ht="15" customHeight="1" x14ac:dyDescent="0.25">
      <c r="A162" s="581"/>
      <c r="B162" s="210" t="s">
        <v>391</v>
      </c>
      <c r="C162" s="225"/>
      <c r="D162" s="67"/>
      <c r="E162" s="47"/>
      <c r="F162" s="226"/>
      <c r="G162" s="223"/>
      <c r="H162" s="1532">
        <v>1</v>
      </c>
      <c r="I162" s="229">
        <v>1</v>
      </c>
      <c r="J162" s="1530"/>
      <c r="K162" s="223"/>
      <c r="L162" s="224" t="str">
        <f t="shared" si="42"/>
        <v/>
      </c>
      <c r="M162" s="35" t="str">
        <f t="shared" si="42"/>
        <v/>
      </c>
      <c r="N162" s="225"/>
      <c r="O162" s="11" t="str">
        <f t="shared" si="43"/>
        <v/>
      </c>
      <c r="P162" s="698"/>
      <c r="Q162" s="214">
        <f t="shared" si="44"/>
        <v>0</v>
      </c>
      <c r="R162" s="1568" t="s">
        <v>412</v>
      </c>
    </row>
    <row r="163" spans="1:18" s="214" customFormat="1" ht="30" customHeight="1" x14ac:dyDescent="0.25">
      <c r="A163" s="581"/>
      <c r="B163" s="63" t="s">
        <v>396</v>
      </c>
      <c r="C163" s="227" t="s">
        <v>362</v>
      </c>
      <c r="D163" s="69"/>
      <c r="E163" s="225"/>
      <c r="F163" s="226"/>
      <c r="G163" s="223"/>
      <c r="H163" s="1529"/>
      <c r="I163" s="225"/>
      <c r="J163" s="1530"/>
      <c r="K163" s="223"/>
      <c r="L163" s="55"/>
      <c r="M163" s="225"/>
      <c r="N163" s="225"/>
      <c r="O163" s="226"/>
      <c r="P163" s="698"/>
      <c r="R163" s="1568" t="s">
        <v>413</v>
      </c>
    </row>
    <row r="164" spans="1:18" s="214" customFormat="1" ht="15" customHeight="1" x14ac:dyDescent="0.25">
      <c r="A164" s="581"/>
      <c r="B164" s="211" t="s">
        <v>203</v>
      </c>
      <c r="C164" s="225"/>
      <c r="D164" s="67"/>
      <c r="E164" s="47"/>
      <c r="F164" s="228"/>
      <c r="G164" s="223"/>
      <c r="H164" s="1532">
        <v>0.5</v>
      </c>
      <c r="I164" s="229">
        <v>0.5</v>
      </c>
      <c r="J164" s="1531">
        <v>0.65</v>
      </c>
      <c r="K164" s="223"/>
      <c r="L164" s="224" t="str">
        <f>IF(AND(ISNUMBER(D164),ISNUMBER(H164)), D164*H164, "")</f>
        <v/>
      </c>
      <c r="M164" s="35" t="str">
        <f>IF(AND(ISNUMBER(E164),ISNUMBER(I164)), E164*I164, "")</f>
        <v/>
      </c>
      <c r="N164" s="224" t="str">
        <f>IF(AND(ISNUMBER(F164),ISNUMBER(J164)),F164*J164,"")</f>
        <v/>
      </c>
      <c r="O164" s="11" t="str">
        <f>IF(AND(ISNUMBER(L164),ISNUMBER(M164),ISNUMBER(N164)),SUM(L164:N164),"")</f>
        <v/>
      </c>
      <c r="P164" s="698"/>
      <c r="Q164" s="214">
        <f>IF(ISNUMBER(O164),1,0)</f>
        <v>0</v>
      </c>
      <c r="R164" s="223"/>
    </row>
    <row r="165" spans="1:18" s="214" customFormat="1" ht="15" customHeight="1" x14ac:dyDescent="0.25">
      <c r="A165" s="581"/>
      <c r="B165" s="211" t="s">
        <v>338</v>
      </c>
      <c r="C165" s="225"/>
      <c r="D165" s="69"/>
      <c r="E165" s="225"/>
      <c r="F165" s="226"/>
      <c r="G165" s="223"/>
      <c r="H165" s="1529"/>
      <c r="I165" s="225"/>
      <c r="J165" s="1530"/>
      <c r="K165" s="223"/>
      <c r="L165" s="55"/>
      <c r="M165" s="225"/>
      <c r="N165" s="225"/>
      <c r="O165" s="226"/>
      <c r="P165" s="698"/>
      <c r="R165" s="1568" t="s">
        <v>412</v>
      </c>
    </row>
    <row r="166" spans="1:18" s="214" customFormat="1" ht="15" customHeight="1" x14ac:dyDescent="0.25">
      <c r="A166" s="581"/>
      <c r="B166" s="210" t="s">
        <v>388</v>
      </c>
      <c r="C166" s="225"/>
      <c r="D166" s="67"/>
      <c r="E166" s="47"/>
      <c r="F166" s="228"/>
      <c r="G166" s="223"/>
      <c r="H166" s="1532">
        <v>0.5</v>
      </c>
      <c r="I166" s="229">
        <v>0.5</v>
      </c>
      <c r="J166" s="1531">
        <v>0.65</v>
      </c>
      <c r="K166" s="223"/>
      <c r="L166" s="224" t="str">
        <f t="shared" ref="L166:M168" si="45">IF(AND(ISNUMBER(D166),ISNUMBER(H166)), D166*H166, "")</f>
        <v/>
      </c>
      <c r="M166" s="35" t="str">
        <f t="shared" si="45"/>
        <v/>
      </c>
      <c r="N166" s="224" t="str">
        <f t="shared" ref="N166:N168" si="46">IF(AND(ISNUMBER(F166),ISNUMBER(J166)),F166*J166,"")</f>
        <v/>
      </c>
      <c r="O166" s="11" t="str">
        <f>IF(AND(ISNUMBER(L166),ISNUMBER(M166),ISNUMBER(N166)),SUM(L166:N166),"")</f>
        <v/>
      </c>
      <c r="P166" s="698"/>
      <c r="Q166" s="214">
        <f t="shared" ref="Q166:Q168" si="47">IF(ISNUMBER(O166),1,0)</f>
        <v>0</v>
      </c>
      <c r="R166" s="1568" t="s">
        <v>412</v>
      </c>
    </row>
    <row r="167" spans="1:18" s="214" customFormat="1" ht="15" customHeight="1" x14ac:dyDescent="0.25">
      <c r="A167" s="581"/>
      <c r="B167" s="210" t="s">
        <v>390</v>
      </c>
      <c r="C167" s="225"/>
      <c r="D167" s="67"/>
      <c r="E167" s="47"/>
      <c r="F167" s="228"/>
      <c r="G167" s="223"/>
      <c r="H167" s="1532">
        <v>0.5</v>
      </c>
      <c r="I167" s="229">
        <v>0.5</v>
      </c>
      <c r="J167" s="1531">
        <v>0.65</v>
      </c>
      <c r="K167" s="223"/>
      <c r="L167" s="224" t="str">
        <f t="shared" si="45"/>
        <v/>
      </c>
      <c r="M167" s="35" t="str">
        <f t="shared" si="45"/>
        <v/>
      </c>
      <c r="N167" s="224" t="str">
        <f t="shared" si="46"/>
        <v/>
      </c>
      <c r="O167" s="11" t="str">
        <f>IF(AND(ISNUMBER(L167),ISNUMBER(M167),ISNUMBER(N167)),SUM(L167:N167),"")</f>
        <v/>
      </c>
      <c r="P167" s="698"/>
      <c r="Q167" s="214">
        <f t="shared" si="47"/>
        <v>0</v>
      </c>
      <c r="R167" s="1568" t="s">
        <v>412</v>
      </c>
    </row>
    <row r="168" spans="1:18" s="214" customFormat="1" ht="15" customHeight="1" x14ac:dyDescent="0.25">
      <c r="A168" s="581"/>
      <c r="B168" s="210" t="s">
        <v>391</v>
      </c>
      <c r="C168" s="225"/>
      <c r="D168" s="67"/>
      <c r="E168" s="47"/>
      <c r="F168" s="228"/>
      <c r="G168" s="223"/>
      <c r="H168" s="1532">
        <v>1</v>
      </c>
      <c r="I168" s="229">
        <v>1</v>
      </c>
      <c r="J168" s="1531">
        <v>1</v>
      </c>
      <c r="K168" s="223"/>
      <c r="L168" s="224" t="str">
        <f t="shared" si="45"/>
        <v/>
      </c>
      <c r="M168" s="35" t="str">
        <f t="shared" si="45"/>
        <v/>
      </c>
      <c r="N168" s="224" t="str">
        <f t="shared" si="46"/>
        <v/>
      </c>
      <c r="O168" s="11" t="str">
        <f>IF(AND(ISNUMBER(L168),ISNUMBER(M168),ISNUMBER(N168)),SUM(L168:N168),"")</f>
        <v/>
      </c>
      <c r="P168" s="698"/>
      <c r="Q168" s="214">
        <f t="shared" si="47"/>
        <v>0</v>
      </c>
      <c r="R168" s="1568" t="s">
        <v>412</v>
      </c>
    </row>
    <row r="169" spans="1:18" s="214" customFormat="1" ht="42.75" x14ac:dyDescent="0.25">
      <c r="A169" s="581"/>
      <c r="B169" s="63" t="s">
        <v>397</v>
      </c>
      <c r="C169" s="227" t="s">
        <v>363</v>
      </c>
      <c r="D169" s="69"/>
      <c r="E169" s="225"/>
      <c r="F169" s="226"/>
      <c r="G169" s="223"/>
      <c r="H169" s="1529"/>
      <c r="I169" s="225"/>
      <c r="J169" s="1530"/>
      <c r="K169" s="223"/>
      <c r="L169" s="55"/>
      <c r="M169" s="225"/>
      <c r="N169" s="225"/>
      <c r="O169" s="226"/>
      <c r="P169" s="698"/>
      <c r="R169" s="1568" t="s">
        <v>413</v>
      </c>
    </row>
    <row r="170" spans="1:18" s="214" customFormat="1" ht="15" customHeight="1" x14ac:dyDescent="0.25">
      <c r="A170" s="581"/>
      <c r="B170" s="211" t="s">
        <v>203</v>
      </c>
      <c r="C170" s="225"/>
      <c r="D170" s="69"/>
      <c r="E170" s="225"/>
      <c r="F170" s="228"/>
      <c r="G170" s="223"/>
      <c r="H170" s="1529"/>
      <c r="I170" s="225"/>
      <c r="J170" s="1531">
        <v>0.65</v>
      </c>
      <c r="K170" s="223"/>
      <c r="L170" s="55"/>
      <c r="M170" s="225"/>
      <c r="N170" s="224" t="str">
        <f>IF(AND(ISNUMBER(F170),ISNUMBER(J170)),F170*J170,"")</f>
        <v/>
      </c>
      <c r="O170" s="11" t="str">
        <f>IF(ISNUMBER(N170),N170,"")</f>
        <v/>
      </c>
      <c r="P170" s="698"/>
      <c r="Q170" s="214">
        <f>IF(ISNUMBER(O170),1,0)</f>
        <v>0</v>
      </c>
      <c r="R170" s="223"/>
    </row>
    <row r="171" spans="1:18" s="214" customFormat="1" ht="15" customHeight="1" x14ac:dyDescent="0.25">
      <c r="A171" s="581"/>
      <c r="B171" s="211" t="s">
        <v>338</v>
      </c>
      <c r="C171" s="225"/>
      <c r="D171" s="69"/>
      <c r="E171" s="225"/>
      <c r="F171" s="226"/>
      <c r="G171" s="223"/>
      <c r="H171" s="1529"/>
      <c r="I171" s="225"/>
      <c r="J171" s="1530"/>
      <c r="K171" s="223"/>
      <c r="L171" s="55"/>
      <c r="M171" s="225"/>
      <c r="N171" s="225"/>
      <c r="O171" s="226"/>
      <c r="P171" s="698"/>
      <c r="R171" s="1568" t="s">
        <v>412</v>
      </c>
    </row>
    <row r="172" spans="1:18" s="214" customFormat="1" ht="15" customHeight="1" x14ac:dyDescent="0.25">
      <c r="A172" s="581"/>
      <c r="B172" s="210" t="s">
        <v>388</v>
      </c>
      <c r="C172" s="225"/>
      <c r="D172" s="69"/>
      <c r="E172" s="225"/>
      <c r="F172" s="228"/>
      <c r="G172" s="223"/>
      <c r="H172" s="1529"/>
      <c r="I172" s="225"/>
      <c r="J172" s="1531">
        <v>0.65</v>
      </c>
      <c r="K172" s="223"/>
      <c r="L172" s="55"/>
      <c r="M172" s="225"/>
      <c r="N172" s="224" t="str">
        <f>IF(AND(ISNUMBER(F172),ISNUMBER(J172)),F172*J172,"")</f>
        <v/>
      </c>
      <c r="O172" s="11" t="str">
        <f t="shared" ref="O172:O174" si="48">IF(ISNUMBER(N172),N172,"")</f>
        <v/>
      </c>
      <c r="P172" s="698"/>
      <c r="Q172" s="214">
        <f t="shared" ref="Q172:Q174" si="49">IF(ISNUMBER(O172),1,0)</f>
        <v>0</v>
      </c>
      <c r="R172" s="1568" t="s">
        <v>412</v>
      </c>
    </row>
    <row r="173" spans="1:18" s="214" customFormat="1" ht="15" customHeight="1" x14ac:dyDescent="0.25">
      <c r="A173" s="581"/>
      <c r="B173" s="210" t="s">
        <v>390</v>
      </c>
      <c r="C173" s="225"/>
      <c r="D173" s="69"/>
      <c r="E173" s="225"/>
      <c r="F173" s="228"/>
      <c r="G173" s="223"/>
      <c r="H173" s="1529"/>
      <c r="I173" s="225"/>
      <c r="J173" s="1531">
        <v>0.65</v>
      </c>
      <c r="K173" s="223"/>
      <c r="L173" s="55"/>
      <c r="M173" s="225"/>
      <c r="N173" s="224" t="str">
        <f>IF(AND(ISNUMBER(F173),ISNUMBER(J173)),F173*J173,"")</f>
        <v/>
      </c>
      <c r="O173" s="11" t="str">
        <f t="shared" si="48"/>
        <v/>
      </c>
      <c r="P173" s="698"/>
      <c r="Q173" s="214">
        <f t="shared" si="49"/>
        <v>0</v>
      </c>
      <c r="R173" s="1568" t="s">
        <v>412</v>
      </c>
    </row>
    <row r="174" spans="1:18" s="214" customFormat="1" ht="15" customHeight="1" x14ac:dyDescent="0.25">
      <c r="A174" s="581"/>
      <c r="B174" s="210" t="s">
        <v>391</v>
      </c>
      <c r="C174" s="225"/>
      <c r="D174" s="69"/>
      <c r="E174" s="225"/>
      <c r="F174" s="228"/>
      <c r="G174" s="223"/>
      <c r="H174" s="1529"/>
      <c r="I174" s="225"/>
      <c r="J174" s="1531">
        <v>1</v>
      </c>
      <c r="K174" s="223"/>
      <c r="L174" s="55"/>
      <c r="M174" s="225"/>
      <c r="N174" s="224" t="str">
        <f>IF(AND(ISNUMBER(F174),ISNUMBER(J174)),F174*J174,"")</f>
        <v/>
      </c>
      <c r="O174" s="11" t="str">
        <f t="shared" si="48"/>
        <v/>
      </c>
      <c r="P174" s="698"/>
      <c r="Q174" s="214">
        <f t="shared" si="49"/>
        <v>0</v>
      </c>
      <c r="R174" s="1568" t="s">
        <v>412</v>
      </c>
    </row>
    <row r="175" spans="1:18" s="214" customFormat="1" ht="30" customHeight="1" x14ac:dyDescent="0.25">
      <c r="A175" s="581"/>
      <c r="B175" s="63" t="s">
        <v>398</v>
      </c>
      <c r="C175" s="227" t="s">
        <v>354</v>
      </c>
      <c r="D175" s="69"/>
      <c r="E175" s="225"/>
      <c r="F175" s="226"/>
      <c r="G175" s="223"/>
      <c r="H175" s="1529"/>
      <c r="I175" s="225"/>
      <c r="J175" s="1530"/>
      <c r="K175" s="223"/>
      <c r="L175" s="55"/>
      <c r="M175" s="225"/>
      <c r="N175" s="225"/>
      <c r="O175" s="226"/>
      <c r="P175" s="698"/>
      <c r="R175" s="1568" t="s">
        <v>413</v>
      </c>
    </row>
    <row r="176" spans="1:18" s="214" customFormat="1" ht="15" customHeight="1" x14ac:dyDescent="0.25">
      <c r="A176" s="581"/>
      <c r="B176" s="211" t="s">
        <v>203</v>
      </c>
      <c r="C176" s="225"/>
      <c r="D176" s="67"/>
      <c r="E176" s="47"/>
      <c r="F176" s="226"/>
      <c r="G176" s="223"/>
      <c r="H176" s="1532">
        <v>0.5</v>
      </c>
      <c r="I176" s="229">
        <v>0.5</v>
      </c>
      <c r="J176" s="1530"/>
      <c r="K176" s="223"/>
      <c r="L176" s="224" t="str">
        <f>IF(AND(ISNUMBER(D176),ISNUMBER(H176)), D176*H176, "")</f>
        <v/>
      </c>
      <c r="M176" s="35" t="str">
        <f>IF(AND(ISNUMBER(E176),ISNUMBER(I176)), E176*I176, "")</f>
        <v/>
      </c>
      <c r="N176" s="225"/>
      <c r="O176" s="11" t="str">
        <f>IF(AND(ISNUMBER(L176),ISNUMBER(M176)),SUM(L176:M176),"")</f>
        <v/>
      </c>
      <c r="P176" s="698"/>
      <c r="Q176" s="214">
        <f>IF(ISNUMBER(O176),1,0)</f>
        <v>0</v>
      </c>
      <c r="R176" s="223"/>
    </row>
    <row r="177" spans="1:18" s="214" customFormat="1" ht="15" customHeight="1" x14ac:dyDescent="0.25">
      <c r="A177" s="581"/>
      <c r="B177" s="211" t="s">
        <v>338</v>
      </c>
      <c r="C177" s="225"/>
      <c r="D177" s="69"/>
      <c r="E177" s="225"/>
      <c r="F177" s="226"/>
      <c r="G177" s="223"/>
      <c r="H177" s="1529"/>
      <c r="I177" s="225"/>
      <c r="J177" s="1530"/>
      <c r="K177" s="223"/>
      <c r="L177" s="55"/>
      <c r="M177" s="225"/>
      <c r="N177" s="225"/>
      <c r="O177" s="226"/>
      <c r="P177" s="698"/>
      <c r="R177" s="1568" t="s">
        <v>412</v>
      </c>
    </row>
    <row r="178" spans="1:18" s="214" customFormat="1" ht="15" customHeight="1" x14ac:dyDescent="0.25">
      <c r="A178" s="581"/>
      <c r="B178" s="210" t="s">
        <v>388</v>
      </c>
      <c r="C178" s="225"/>
      <c r="D178" s="67"/>
      <c r="E178" s="47"/>
      <c r="F178" s="226"/>
      <c r="G178" s="223"/>
      <c r="H178" s="1532">
        <v>0.5</v>
      </c>
      <c r="I178" s="229">
        <v>0.5</v>
      </c>
      <c r="J178" s="1530"/>
      <c r="K178" s="223"/>
      <c r="L178" s="224" t="str">
        <f t="shared" ref="L178:M180" si="50">IF(AND(ISNUMBER(D178),ISNUMBER(H178)), D178*H178, "")</f>
        <v/>
      </c>
      <c r="M178" s="35" t="str">
        <f t="shared" si="50"/>
        <v/>
      </c>
      <c r="N178" s="225"/>
      <c r="O178" s="11" t="str">
        <f t="shared" ref="O178:O180" si="51">IF(AND(ISNUMBER(L178),ISNUMBER(M178)),SUM(L178:M178),"")</f>
        <v/>
      </c>
      <c r="P178" s="698"/>
      <c r="Q178" s="214">
        <f t="shared" ref="Q178:Q180" si="52">IF(ISNUMBER(O178),1,0)</f>
        <v>0</v>
      </c>
      <c r="R178" s="1568" t="s">
        <v>412</v>
      </c>
    </row>
    <row r="179" spans="1:18" s="214" customFormat="1" ht="15" customHeight="1" x14ac:dyDescent="0.25">
      <c r="A179" s="581"/>
      <c r="B179" s="210" t="s">
        <v>390</v>
      </c>
      <c r="C179" s="225"/>
      <c r="D179" s="67"/>
      <c r="E179" s="47"/>
      <c r="F179" s="226"/>
      <c r="G179" s="223"/>
      <c r="H179" s="1532">
        <v>0.5</v>
      </c>
      <c r="I179" s="229">
        <v>0.5</v>
      </c>
      <c r="J179" s="1530"/>
      <c r="K179" s="223"/>
      <c r="L179" s="224" t="str">
        <f t="shared" si="50"/>
        <v/>
      </c>
      <c r="M179" s="35" t="str">
        <f t="shared" si="50"/>
        <v/>
      </c>
      <c r="N179" s="225"/>
      <c r="O179" s="11" t="str">
        <f t="shared" si="51"/>
        <v/>
      </c>
      <c r="P179" s="698"/>
      <c r="Q179" s="214">
        <f t="shared" si="52"/>
        <v>0</v>
      </c>
      <c r="R179" s="1568" t="s">
        <v>412</v>
      </c>
    </row>
    <row r="180" spans="1:18" s="214" customFormat="1" ht="15" customHeight="1" x14ac:dyDescent="0.25">
      <c r="A180" s="581"/>
      <c r="B180" s="210" t="s">
        <v>391</v>
      </c>
      <c r="C180" s="225"/>
      <c r="D180" s="67"/>
      <c r="E180" s="47"/>
      <c r="F180" s="226"/>
      <c r="G180" s="223"/>
      <c r="H180" s="1532">
        <v>1</v>
      </c>
      <c r="I180" s="229">
        <v>1</v>
      </c>
      <c r="J180" s="1530"/>
      <c r="K180" s="223"/>
      <c r="L180" s="224" t="str">
        <f t="shared" si="50"/>
        <v/>
      </c>
      <c r="M180" s="35" t="str">
        <f t="shared" si="50"/>
        <v/>
      </c>
      <c r="N180" s="225"/>
      <c r="O180" s="11" t="str">
        <f t="shared" si="51"/>
        <v/>
      </c>
      <c r="P180" s="698"/>
      <c r="Q180" s="214">
        <f t="shared" si="52"/>
        <v>0</v>
      </c>
      <c r="R180" s="1568" t="s">
        <v>412</v>
      </c>
    </row>
    <row r="181" spans="1:18" s="214" customFormat="1" ht="42.75" x14ac:dyDescent="0.25">
      <c r="A181" s="581"/>
      <c r="B181" s="63" t="s">
        <v>399</v>
      </c>
      <c r="C181" s="227" t="s">
        <v>364</v>
      </c>
      <c r="D181" s="69"/>
      <c r="E181" s="225"/>
      <c r="F181" s="226"/>
      <c r="G181" s="223"/>
      <c r="H181" s="1529"/>
      <c r="I181" s="225"/>
      <c r="J181" s="1530"/>
      <c r="K181" s="223"/>
      <c r="L181" s="55"/>
      <c r="M181" s="225"/>
      <c r="N181" s="225"/>
      <c r="O181" s="226"/>
      <c r="P181" s="698"/>
      <c r="R181" s="1568" t="s">
        <v>413</v>
      </c>
    </row>
    <row r="182" spans="1:18" s="214" customFormat="1" ht="15" customHeight="1" x14ac:dyDescent="0.25">
      <c r="A182" s="581"/>
      <c r="B182" s="211" t="s">
        <v>203</v>
      </c>
      <c r="C182" s="225"/>
      <c r="D182" s="67"/>
      <c r="E182" s="47"/>
      <c r="F182" s="228"/>
      <c r="G182" s="223"/>
      <c r="H182" s="1532">
        <v>0.5</v>
      </c>
      <c r="I182" s="229">
        <v>0.5</v>
      </c>
      <c r="J182" s="1531">
        <v>0.85</v>
      </c>
      <c r="K182" s="223"/>
      <c r="L182" s="224" t="str">
        <f>IF(AND(ISNUMBER(D182),ISNUMBER(H182)), D182*H182, "")</f>
        <v/>
      </c>
      <c r="M182" s="35" t="str">
        <f>IF(AND(ISNUMBER(E182),ISNUMBER(I182)), E182*I182, "")</f>
        <v/>
      </c>
      <c r="N182" s="224" t="str">
        <f>IF(AND(ISNUMBER(F182),ISNUMBER(J182)),F182*J182,"")</f>
        <v/>
      </c>
      <c r="O182" s="11" t="str">
        <f>IF(AND(ISNUMBER(L182),ISNUMBER(M182),ISNUMBER(N182)),SUM(L182:N182),"")</f>
        <v/>
      </c>
      <c r="P182" s="698"/>
      <c r="Q182" s="214">
        <f>IF(ISNUMBER(O182),1,0)</f>
        <v>0</v>
      </c>
      <c r="R182" s="223"/>
    </row>
    <row r="183" spans="1:18" s="214" customFormat="1" ht="15" customHeight="1" x14ac:dyDescent="0.25">
      <c r="A183" s="581"/>
      <c r="B183" s="211" t="s">
        <v>338</v>
      </c>
      <c r="C183" s="225"/>
      <c r="D183" s="69"/>
      <c r="E183" s="225"/>
      <c r="F183" s="226"/>
      <c r="G183" s="223"/>
      <c r="H183" s="1529"/>
      <c r="I183" s="225"/>
      <c r="J183" s="1530"/>
      <c r="K183" s="223"/>
      <c r="L183" s="55"/>
      <c r="M183" s="225"/>
      <c r="N183" s="225"/>
      <c r="O183" s="226"/>
      <c r="P183" s="698"/>
      <c r="R183" s="1568" t="s">
        <v>412</v>
      </c>
    </row>
    <row r="184" spans="1:18" s="214" customFormat="1" ht="15" customHeight="1" x14ac:dyDescent="0.25">
      <c r="A184" s="581"/>
      <c r="B184" s="210" t="s">
        <v>388</v>
      </c>
      <c r="C184" s="225"/>
      <c r="D184" s="67"/>
      <c r="E184" s="47"/>
      <c r="F184" s="228"/>
      <c r="G184" s="223"/>
      <c r="H184" s="1532">
        <v>0.5</v>
      </c>
      <c r="I184" s="229">
        <v>0.5</v>
      </c>
      <c r="J184" s="1531">
        <v>0.85</v>
      </c>
      <c r="K184" s="223"/>
      <c r="L184" s="224" t="str">
        <f t="shared" ref="L184:M186" si="53">IF(AND(ISNUMBER(D184),ISNUMBER(H184)), D184*H184, "")</f>
        <v/>
      </c>
      <c r="M184" s="35" t="str">
        <f t="shared" si="53"/>
        <v/>
      </c>
      <c r="N184" s="224" t="str">
        <f>IF(AND(ISNUMBER(F184),ISNUMBER(J184)),F184*J184,"")</f>
        <v/>
      </c>
      <c r="O184" s="11" t="str">
        <f>IF(AND(ISNUMBER(L184),ISNUMBER(M184),ISNUMBER(N184)),SUM(L184:N184),"")</f>
        <v/>
      </c>
      <c r="P184" s="698"/>
      <c r="Q184" s="214">
        <f t="shared" ref="Q184:Q186" si="54">IF(ISNUMBER(O184),1,0)</f>
        <v>0</v>
      </c>
      <c r="R184" s="1568" t="s">
        <v>412</v>
      </c>
    </row>
    <row r="185" spans="1:18" s="214" customFormat="1" ht="15" customHeight="1" x14ac:dyDescent="0.25">
      <c r="A185" s="581"/>
      <c r="B185" s="210" t="s">
        <v>390</v>
      </c>
      <c r="C185" s="225"/>
      <c r="D185" s="67"/>
      <c r="E185" s="47"/>
      <c r="F185" s="228"/>
      <c r="G185" s="223"/>
      <c r="H185" s="1532">
        <v>0.5</v>
      </c>
      <c r="I185" s="229">
        <v>0.5</v>
      </c>
      <c r="J185" s="1531">
        <v>0.85</v>
      </c>
      <c r="K185" s="223"/>
      <c r="L185" s="224" t="str">
        <f t="shared" si="53"/>
        <v/>
      </c>
      <c r="M185" s="35" t="str">
        <f t="shared" si="53"/>
        <v/>
      </c>
      <c r="N185" s="224" t="str">
        <f>IF(AND(ISNUMBER(F185),ISNUMBER(J185)),F185*J185,"")</f>
        <v/>
      </c>
      <c r="O185" s="11" t="str">
        <f>IF(AND(ISNUMBER(L185),ISNUMBER(M185),ISNUMBER(N185)),SUM(L185:N185),"")</f>
        <v/>
      </c>
      <c r="P185" s="698"/>
      <c r="Q185" s="214">
        <f t="shared" si="54"/>
        <v>0</v>
      </c>
      <c r="R185" s="1568" t="s">
        <v>412</v>
      </c>
    </row>
    <row r="186" spans="1:18" s="214" customFormat="1" ht="15" customHeight="1" x14ac:dyDescent="0.25">
      <c r="A186" s="581"/>
      <c r="B186" s="210" t="s">
        <v>391</v>
      </c>
      <c r="C186" s="225"/>
      <c r="D186" s="67"/>
      <c r="E186" s="47"/>
      <c r="F186" s="228"/>
      <c r="G186" s="223"/>
      <c r="H186" s="1532">
        <v>1</v>
      </c>
      <c r="I186" s="229">
        <v>1</v>
      </c>
      <c r="J186" s="1531">
        <v>1</v>
      </c>
      <c r="K186" s="223"/>
      <c r="L186" s="224" t="str">
        <f t="shared" si="53"/>
        <v/>
      </c>
      <c r="M186" s="35" t="str">
        <f t="shared" si="53"/>
        <v/>
      </c>
      <c r="N186" s="224" t="str">
        <f>IF(AND(ISNUMBER(F186),ISNUMBER(J186)),F186*J186,"")</f>
        <v/>
      </c>
      <c r="O186" s="11" t="str">
        <f>IF(AND(ISNUMBER(L186),ISNUMBER(M186),ISNUMBER(N186)),SUM(L186:N186),"")</f>
        <v/>
      </c>
      <c r="P186" s="698"/>
      <c r="Q186" s="214">
        <f t="shared" si="54"/>
        <v>0</v>
      </c>
      <c r="R186" s="1568" t="s">
        <v>412</v>
      </c>
    </row>
    <row r="187" spans="1:18" s="214" customFormat="1" ht="15" customHeight="1" x14ac:dyDescent="0.25">
      <c r="A187" s="581"/>
      <c r="B187" s="63" t="s">
        <v>400</v>
      </c>
      <c r="C187" s="227" t="s">
        <v>365</v>
      </c>
      <c r="D187" s="69"/>
      <c r="E187" s="225"/>
      <c r="F187" s="226"/>
      <c r="G187" s="223"/>
      <c r="H187" s="1529"/>
      <c r="I187" s="225"/>
      <c r="J187" s="1530"/>
      <c r="K187" s="223"/>
      <c r="L187" s="55"/>
      <c r="M187" s="225"/>
      <c r="N187" s="225"/>
      <c r="O187" s="226"/>
      <c r="P187" s="698"/>
      <c r="R187" s="1568" t="s">
        <v>413</v>
      </c>
    </row>
    <row r="188" spans="1:18" s="214" customFormat="1" ht="15" customHeight="1" x14ac:dyDescent="0.25">
      <c r="A188" s="581"/>
      <c r="B188" s="211" t="s">
        <v>203</v>
      </c>
      <c r="C188" s="225"/>
      <c r="D188" s="69"/>
      <c r="E188" s="225"/>
      <c r="F188" s="228"/>
      <c r="G188" s="223"/>
      <c r="H188" s="1529"/>
      <c r="I188" s="225"/>
      <c r="J188" s="1531">
        <v>0.85</v>
      </c>
      <c r="K188" s="223"/>
      <c r="L188" s="55"/>
      <c r="M188" s="225"/>
      <c r="N188" s="224" t="str">
        <f>IF(AND(ISNUMBER(F188),ISNUMBER(J188)),F188*J188,"")</f>
        <v/>
      </c>
      <c r="O188" s="11" t="str">
        <f>IF(ISNUMBER(N188),N188,"")</f>
        <v/>
      </c>
      <c r="P188" s="698"/>
      <c r="Q188" s="214">
        <f>IF(ISNUMBER(O188),1,0)</f>
        <v>0</v>
      </c>
      <c r="R188" s="223"/>
    </row>
    <row r="189" spans="1:18" s="214" customFormat="1" ht="15" customHeight="1" x14ac:dyDescent="0.25">
      <c r="A189" s="581"/>
      <c r="B189" s="211" t="s">
        <v>338</v>
      </c>
      <c r="C189" s="225"/>
      <c r="D189" s="69"/>
      <c r="E189" s="225"/>
      <c r="F189" s="226"/>
      <c r="G189" s="223"/>
      <c r="H189" s="1529"/>
      <c r="I189" s="225"/>
      <c r="J189" s="1530"/>
      <c r="K189" s="223"/>
      <c r="L189" s="55"/>
      <c r="M189" s="225"/>
      <c r="N189" s="225"/>
      <c r="O189" s="226"/>
      <c r="P189" s="698"/>
      <c r="R189" s="1568" t="s">
        <v>412</v>
      </c>
    </row>
    <row r="190" spans="1:18" s="214" customFormat="1" ht="15" customHeight="1" x14ac:dyDescent="0.25">
      <c r="A190" s="581"/>
      <c r="B190" s="210" t="s">
        <v>388</v>
      </c>
      <c r="C190" s="225"/>
      <c r="D190" s="69"/>
      <c r="E190" s="225"/>
      <c r="F190" s="228"/>
      <c r="G190" s="223"/>
      <c r="H190" s="1529"/>
      <c r="I190" s="225"/>
      <c r="J190" s="1531">
        <v>0.85</v>
      </c>
      <c r="K190" s="223"/>
      <c r="L190" s="55"/>
      <c r="M190" s="225"/>
      <c r="N190" s="224" t="str">
        <f>IF(AND(ISNUMBER(F190),ISNUMBER(J190)),F190*J190,"")</f>
        <v/>
      </c>
      <c r="O190" s="11" t="str">
        <f t="shared" ref="O190:O192" si="55">IF(ISNUMBER(N190),N190,"")</f>
        <v/>
      </c>
      <c r="P190" s="698"/>
      <c r="Q190" s="214">
        <f t="shared" ref="Q190:Q192" si="56">IF(ISNUMBER(O190),1,0)</f>
        <v>0</v>
      </c>
      <c r="R190" s="1568" t="s">
        <v>412</v>
      </c>
    </row>
    <row r="191" spans="1:18" s="214" customFormat="1" ht="15" customHeight="1" x14ac:dyDescent="0.25">
      <c r="A191" s="581"/>
      <c r="B191" s="210" t="s">
        <v>390</v>
      </c>
      <c r="C191" s="225"/>
      <c r="D191" s="69"/>
      <c r="E191" s="225"/>
      <c r="F191" s="228"/>
      <c r="G191" s="223"/>
      <c r="H191" s="1529"/>
      <c r="I191" s="225"/>
      <c r="J191" s="1531">
        <v>0.85</v>
      </c>
      <c r="K191" s="223"/>
      <c r="L191" s="55"/>
      <c r="M191" s="225"/>
      <c r="N191" s="224" t="str">
        <f>IF(AND(ISNUMBER(F191),ISNUMBER(J191)),F191*J191,"")</f>
        <v/>
      </c>
      <c r="O191" s="11" t="str">
        <f t="shared" si="55"/>
        <v/>
      </c>
      <c r="P191" s="698"/>
      <c r="Q191" s="214">
        <f t="shared" si="56"/>
        <v>0</v>
      </c>
      <c r="R191" s="1568" t="s">
        <v>412</v>
      </c>
    </row>
    <row r="192" spans="1:18" s="214" customFormat="1" ht="15" customHeight="1" x14ac:dyDescent="0.25">
      <c r="A192" s="581"/>
      <c r="B192" s="210" t="s">
        <v>391</v>
      </c>
      <c r="C192" s="225"/>
      <c r="D192" s="69"/>
      <c r="E192" s="225"/>
      <c r="F192" s="228"/>
      <c r="G192" s="223"/>
      <c r="H192" s="1529"/>
      <c r="I192" s="225"/>
      <c r="J192" s="1531">
        <v>1</v>
      </c>
      <c r="K192" s="223"/>
      <c r="L192" s="55"/>
      <c r="M192" s="225"/>
      <c r="N192" s="224" t="str">
        <f>IF(AND(ISNUMBER(F192),ISNUMBER(J192)),F192*J192,"")</f>
        <v/>
      </c>
      <c r="O192" s="11" t="str">
        <f t="shared" si="55"/>
        <v/>
      </c>
      <c r="P192" s="698"/>
      <c r="Q192" s="214">
        <f t="shared" si="56"/>
        <v>0</v>
      </c>
      <c r="R192" s="1568" t="s">
        <v>412</v>
      </c>
    </row>
    <row r="193" spans="1:18" s="214" customFormat="1" ht="30" customHeight="1" x14ac:dyDescent="0.25">
      <c r="A193" s="581"/>
      <c r="B193" s="63" t="s">
        <v>401</v>
      </c>
      <c r="C193" s="227" t="s">
        <v>366</v>
      </c>
      <c r="D193" s="69"/>
      <c r="E193" s="225"/>
      <c r="F193" s="226"/>
      <c r="G193" s="223"/>
      <c r="H193" s="1529"/>
      <c r="I193" s="225"/>
      <c r="J193" s="1530"/>
      <c r="K193" s="223"/>
      <c r="L193" s="55"/>
      <c r="M193" s="225"/>
      <c r="N193" s="225"/>
      <c r="O193" s="226"/>
      <c r="P193" s="698"/>
      <c r="R193" s="1568" t="s">
        <v>413</v>
      </c>
    </row>
    <row r="194" spans="1:18" s="214" customFormat="1" ht="15" customHeight="1" x14ac:dyDescent="0.25">
      <c r="A194" s="581"/>
      <c r="B194" s="211" t="s">
        <v>203</v>
      </c>
      <c r="C194" s="225"/>
      <c r="D194" s="67"/>
      <c r="E194" s="47"/>
      <c r="F194" s="228"/>
      <c r="G194" s="223"/>
      <c r="H194" s="1532">
        <v>0.5</v>
      </c>
      <c r="I194" s="229">
        <v>0.5</v>
      </c>
      <c r="J194" s="1531">
        <v>0.85</v>
      </c>
      <c r="K194" s="223"/>
      <c r="L194" s="224" t="str">
        <f>IF(AND(ISNUMBER(D194),ISNUMBER(H194)), D194*H194, "")</f>
        <v/>
      </c>
      <c r="M194" s="35" t="str">
        <f>IF(AND(ISNUMBER(E194),ISNUMBER(I194)), E194*I194, "")</f>
        <v/>
      </c>
      <c r="N194" s="224" t="str">
        <f>IF(AND(ISNUMBER(F194),ISNUMBER(J194)),F194*J194,"")</f>
        <v/>
      </c>
      <c r="O194" s="11" t="str">
        <f>IF(AND(ISNUMBER(L194),ISNUMBER(M194),ISNUMBER(N194)),SUM(L194:N194),"")</f>
        <v/>
      </c>
      <c r="P194" s="698"/>
      <c r="Q194" s="214">
        <f>IF(ISNUMBER(O194),1,0)</f>
        <v>0</v>
      </c>
      <c r="R194" s="223"/>
    </row>
    <row r="195" spans="1:18" s="214" customFormat="1" ht="15" customHeight="1" x14ac:dyDescent="0.25">
      <c r="A195" s="581"/>
      <c r="B195" s="211" t="s">
        <v>338</v>
      </c>
      <c r="C195" s="225"/>
      <c r="D195" s="69"/>
      <c r="E195" s="225"/>
      <c r="F195" s="226"/>
      <c r="G195" s="223"/>
      <c r="H195" s="1529"/>
      <c r="I195" s="225"/>
      <c r="J195" s="1530"/>
      <c r="K195" s="223"/>
      <c r="L195" s="55"/>
      <c r="M195" s="225"/>
      <c r="N195" s="225"/>
      <c r="O195" s="226"/>
      <c r="P195" s="698"/>
      <c r="R195" s="1568" t="s">
        <v>412</v>
      </c>
    </row>
    <row r="196" spans="1:18" s="214" customFormat="1" ht="15" customHeight="1" x14ac:dyDescent="0.25">
      <c r="A196" s="581"/>
      <c r="B196" s="210" t="s">
        <v>388</v>
      </c>
      <c r="C196" s="225"/>
      <c r="D196" s="67"/>
      <c r="E196" s="47"/>
      <c r="F196" s="228"/>
      <c r="G196" s="223"/>
      <c r="H196" s="1532">
        <v>0.5</v>
      </c>
      <c r="I196" s="229">
        <v>0.5</v>
      </c>
      <c r="J196" s="1531">
        <v>0.85</v>
      </c>
      <c r="K196" s="223"/>
      <c r="L196" s="224" t="str">
        <f t="shared" ref="L196:M198" si="57">IF(AND(ISNUMBER(D196),ISNUMBER(H196)), D196*H196, "")</f>
        <v/>
      </c>
      <c r="M196" s="35" t="str">
        <f t="shared" si="57"/>
        <v/>
      </c>
      <c r="N196" s="224" t="str">
        <f>IF(AND(ISNUMBER(F196),ISNUMBER(J196)),F196*J196,"")</f>
        <v/>
      </c>
      <c r="O196" s="11" t="str">
        <f>IF(AND(ISNUMBER(L196),ISNUMBER(M196),ISNUMBER(N196)),SUM(L196:N196),"")</f>
        <v/>
      </c>
      <c r="P196" s="698"/>
      <c r="Q196" s="214">
        <f t="shared" ref="Q196:Q198" si="58">IF(ISNUMBER(O196),1,0)</f>
        <v>0</v>
      </c>
      <c r="R196" s="1568" t="s">
        <v>412</v>
      </c>
    </row>
    <row r="197" spans="1:18" s="214" customFormat="1" ht="15" customHeight="1" x14ac:dyDescent="0.25">
      <c r="A197" s="581"/>
      <c r="B197" s="210" t="s">
        <v>390</v>
      </c>
      <c r="C197" s="225"/>
      <c r="D197" s="67"/>
      <c r="E197" s="47"/>
      <c r="F197" s="228"/>
      <c r="G197" s="223"/>
      <c r="H197" s="1532">
        <v>0.5</v>
      </c>
      <c r="I197" s="229">
        <v>0.5</v>
      </c>
      <c r="J197" s="1531">
        <v>0.85</v>
      </c>
      <c r="K197" s="223"/>
      <c r="L197" s="224" t="str">
        <f t="shared" si="57"/>
        <v/>
      </c>
      <c r="M197" s="35" t="str">
        <f t="shared" si="57"/>
        <v/>
      </c>
      <c r="N197" s="224" t="str">
        <f>IF(AND(ISNUMBER(F197),ISNUMBER(J197)),F197*J197,"")</f>
        <v/>
      </c>
      <c r="O197" s="11" t="str">
        <f>IF(AND(ISNUMBER(L197),ISNUMBER(M197),ISNUMBER(N197)),SUM(L197:N197),"")</f>
        <v/>
      </c>
      <c r="P197" s="698"/>
      <c r="Q197" s="214">
        <f t="shared" si="58"/>
        <v>0</v>
      </c>
      <c r="R197" s="1568" t="s">
        <v>412</v>
      </c>
    </row>
    <row r="198" spans="1:18" s="214" customFormat="1" ht="15" customHeight="1" x14ac:dyDescent="0.25">
      <c r="A198" s="581"/>
      <c r="B198" s="210" t="s">
        <v>391</v>
      </c>
      <c r="C198" s="225"/>
      <c r="D198" s="67"/>
      <c r="E198" s="47"/>
      <c r="F198" s="228"/>
      <c r="G198" s="223"/>
      <c r="H198" s="1532">
        <v>1</v>
      </c>
      <c r="I198" s="229">
        <v>1</v>
      </c>
      <c r="J198" s="1531">
        <v>1</v>
      </c>
      <c r="K198" s="223"/>
      <c r="L198" s="224" t="str">
        <f t="shared" si="57"/>
        <v/>
      </c>
      <c r="M198" s="35" t="str">
        <f t="shared" si="57"/>
        <v/>
      </c>
      <c r="N198" s="224" t="str">
        <f>IF(AND(ISNUMBER(F198),ISNUMBER(J198)),F198*J198,"")</f>
        <v/>
      </c>
      <c r="O198" s="11" t="str">
        <f>IF(AND(ISNUMBER(L198),ISNUMBER(M198),ISNUMBER(N198)),SUM(L198:N198),"")</f>
        <v/>
      </c>
      <c r="P198" s="698"/>
      <c r="Q198" s="214">
        <f t="shared" si="58"/>
        <v>0</v>
      </c>
      <c r="R198" s="1568" t="s">
        <v>412</v>
      </c>
    </row>
    <row r="199" spans="1:18" s="214" customFormat="1" ht="15" customHeight="1" x14ac:dyDescent="0.25">
      <c r="A199" s="581"/>
      <c r="B199" s="63" t="s">
        <v>434</v>
      </c>
      <c r="C199" s="227" t="s">
        <v>367</v>
      </c>
      <c r="D199" s="69"/>
      <c r="E199" s="225"/>
      <c r="F199" s="226"/>
      <c r="G199" s="223"/>
      <c r="H199" s="1529"/>
      <c r="I199" s="225"/>
      <c r="J199" s="1530"/>
      <c r="K199" s="223"/>
      <c r="L199" s="55"/>
      <c r="M199" s="225"/>
      <c r="N199" s="225"/>
      <c r="O199" s="226"/>
      <c r="P199" s="698"/>
      <c r="R199" s="1574" t="s">
        <v>413</v>
      </c>
    </row>
    <row r="200" spans="1:18" s="214" customFormat="1" ht="15" customHeight="1" x14ac:dyDescent="0.25">
      <c r="A200" s="581"/>
      <c r="B200" s="211" t="s">
        <v>203</v>
      </c>
      <c r="C200" s="225"/>
      <c r="D200" s="69"/>
      <c r="E200" s="225"/>
      <c r="F200" s="228"/>
      <c r="G200" s="223"/>
      <c r="H200" s="1529"/>
      <c r="I200" s="225"/>
      <c r="J200" s="1531">
        <v>0.85</v>
      </c>
      <c r="K200" s="223"/>
      <c r="L200" s="55"/>
      <c r="M200" s="55"/>
      <c r="N200" s="224" t="str">
        <f>IF(AND(ISNUMBER(F200),ISNUMBER(J200)),F200*J200,"")</f>
        <v/>
      </c>
      <c r="O200" s="11" t="str">
        <f>IF(ISNUMBER(N200),N200,"")</f>
        <v/>
      </c>
      <c r="P200" s="698"/>
      <c r="Q200" s="214">
        <f>IF(ISNUMBER(O200),1,0)</f>
        <v>0</v>
      </c>
      <c r="R200" s="223"/>
    </row>
    <row r="201" spans="1:18" s="214" customFormat="1" ht="15" customHeight="1" x14ac:dyDescent="0.25">
      <c r="A201" s="581"/>
      <c r="B201" s="211" t="s">
        <v>338</v>
      </c>
      <c r="C201" s="225"/>
      <c r="D201" s="69"/>
      <c r="E201" s="225"/>
      <c r="F201" s="226"/>
      <c r="G201" s="223"/>
      <c r="H201" s="1529"/>
      <c r="I201" s="225"/>
      <c r="J201" s="1530"/>
      <c r="K201" s="223"/>
      <c r="L201" s="55"/>
      <c r="M201" s="55"/>
      <c r="N201" s="225"/>
      <c r="O201" s="226"/>
      <c r="P201" s="698"/>
      <c r="R201" s="1568" t="s">
        <v>412</v>
      </c>
    </row>
    <row r="202" spans="1:18" s="214" customFormat="1" ht="15" customHeight="1" x14ac:dyDescent="0.25">
      <c r="A202" s="581"/>
      <c r="B202" s="210" t="s">
        <v>388</v>
      </c>
      <c r="C202" s="225"/>
      <c r="D202" s="69"/>
      <c r="E202" s="225"/>
      <c r="F202" s="228"/>
      <c r="G202" s="223"/>
      <c r="H202" s="1529"/>
      <c r="I202" s="225"/>
      <c r="J202" s="1531">
        <v>0.85</v>
      </c>
      <c r="K202" s="223"/>
      <c r="L202" s="55"/>
      <c r="M202" s="55"/>
      <c r="N202" s="224" t="str">
        <f>IF(AND(ISNUMBER(F202),ISNUMBER(J202)),F202*J202,"")</f>
        <v/>
      </c>
      <c r="O202" s="11" t="str">
        <f t="shared" ref="O202:O204" si="59">IF(ISNUMBER(N202),N202,"")</f>
        <v/>
      </c>
      <c r="P202" s="698"/>
      <c r="Q202" s="214">
        <f t="shared" ref="Q202:Q204" si="60">IF(ISNUMBER(O202),1,0)</f>
        <v>0</v>
      </c>
      <c r="R202" s="1568" t="s">
        <v>412</v>
      </c>
    </row>
    <row r="203" spans="1:18" s="214" customFormat="1" ht="15" customHeight="1" x14ac:dyDescent="0.25">
      <c r="A203" s="581"/>
      <c r="B203" s="210" t="s">
        <v>390</v>
      </c>
      <c r="C203" s="225"/>
      <c r="D203" s="69"/>
      <c r="E203" s="225"/>
      <c r="F203" s="228"/>
      <c r="G203" s="223"/>
      <c r="H203" s="1529"/>
      <c r="I203" s="225"/>
      <c r="J203" s="1531">
        <v>0.85</v>
      </c>
      <c r="K203" s="223"/>
      <c r="L203" s="55"/>
      <c r="M203" s="55"/>
      <c r="N203" s="224" t="str">
        <f>IF(AND(ISNUMBER(F203),ISNUMBER(J203)),F203*J203,"")</f>
        <v/>
      </c>
      <c r="O203" s="11" t="str">
        <f t="shared" si="59"/>
        <v/>
      </c>
      <c r="P203" s="698"/>
      <c r="Q203" s="214">
        <f t="shared" si="60"/>
        <v>0</v>
      </c>
      <c r="R203" s="1568" t="s">
        <v>412</v>
      </c>
    </row>
    <row r="204" spans="1:18" s="214" customFormat="1" ht="15" customHeight="1" x14ac:dyDescent="0.25">
      <c r="A204" s="581"/>
      <c r="B204" s="210" t="s">
        <v>391</v>
      </c>
      <c r="C204" s="225"/>
      <c r="D204" s="69"/>
      <c r="E204" s="225"/>
      <c r="F204" s="228"/>
      <c r="G204" s="223"/>
      <c r="H204" s="1529"/>
      <c r="I204" s="225"/>
      <c r="J204" s="1531">
        <v>1</v>
      </c>
      <c r="K204" s="223"/>
      <c r="L204" s="55"/>
      <c r="M204" s="55"/>
      <c r="N204" s="224" t="str">
        <f>IF(AND(ISNUMBER(F204),ISNUMBER(J204)),F204*J204,"")</f>
        <v/>
      </c>
      <c r="O204" s="11" t="str">
        <f t="shared" si="59"/>
        <v/>
      </c>
      <c r="P204" s="698"/>
      <c r="Q204" s="214">
        <f t="shared" si="60"/>
        <v>0</v>
      </c>
      <c r="R204" s="1568" t="s">
        <v>412</v>
      </c>
    </row>
    <row r="205" spans="1:18" s="214" customFormat="1" ht="30" customHeight="1" x14ac:dyDescent="0.25">
      <c r="A205" s="581"/>
      <c r="B205" s="237" t="s">
        <v>473</v>
      </c>
      <c r="C205" s="227" t="s">
        <v>354</v>
      </c>
      <c r="D205" s="69"/>
      <c r="E205" s="225"/>
      <c r="F205" s="226"/>
      <c r="G205" s="223"/>
      <c r="H205" s="1529"/>
      <c r="I205" s="225"/>
      <c r="J205" s="1530"/>
      <c r="K205" s="223"/>
      <c r="L205" s="55"/>
      <c r="M205" s="225"/>
      <c r="N205" s="225"/>
      <c r="O205" s="226"/>
      <c r="P205" s="698"/>
      <c r="R205" s="1574" t="s">
        <v>374</v>
      </c>
    </row>
    <row r="206" spans="1:18" s="214" customFormat="1" ht="15" customHeight="1" x14ac:dyDescent="0.25">
      <c r="A206" s="581"/>
      <c r="B206" s="211" t="s">
        <v>203</v>
      </c>
      <c r="C206" s="225"/>
      <c r="D206" s="67"/>
      <c r="E206" s="47"/>
      <c r="F206" s="226"/>
      <c r="G206" s="223"/>
      <c r="H206" s="1542">
        <v>0.5</v>
      </c>
      <c r="I206" s="56">
        <v>0.5</v>
      </c>
      <c r="J206" s="1543"/>
      <c r="K206" s="223"/>
      <c r="L206" s="224" t="str">
        <f>IF(AND(ISNUMBER(D206),ISNUMBER(H206)), D206*H206, "")</f>
        <v/>
      </c>
      <c r="M206" s="35" t="str">
        <f>IF(AND(ISNUMBER(E206),ISNUMBER(I206)), E206*I206, "")</f>
        <v/>
      </c>
      <c r="N206" s="225"/>
      <c r="O206" s="11" t="str">
        <f t="shared" ref="O206" si="61">IF(AND(ISNUMBER(L206),ISNUMBER(M206)),SUM(L206:M206),"")</f>
        <v/>
      </c>
      <c r="P206" s="698"/>
      <c r="Q206" s="214">
        <f>IF(ISNUMBER(O206),1,0)</f>
        <v>0</v>
      </c>
      <c r="R206" s="1568" t="s">
        <v>374</v>
      </c>
    </row>
    <row r="207" spans="1:18" s="214" customFormat="1" ht="15" customHeight="1" x14ac:dyDescent="0.25">
      <c r="A207" s="581"/>
      <c r="B207" s="211" t="s">
        <v>389</v>
      </c>
      <c r="C207" s="225"/>
      <c r="D207" s="69"/>
      <c r="E207" s="225"/>
      <c r="F207" s="226"/>
      <c r="G207" s="223"/>
      <c r="H207" s="1529"/>
      <c r="I207" s="225"/>
      <c r="J207" s="1543"/>
      <c r="K207" s="223"/>
      <c r="L207" s="55"/>
      <c r="M207" s="55"/>
      <c r="N207" s="225"/>
      <c r="O207" s="226"/>
      <c r="P207" s="698"/>
      <c r="R207" s="1568" t="s">
        <v>374</v>
      </c>
    </row>
    <row r="208" spans="1:18" s="214" customFormat="1" ht="15" customHeight="1" x14ac:dyDescent="0.25">
      <c r="A208" s="581"/>
      <c r="B208" s="210" t="s">
        <v>388</v>
      </c>
      <c r="C208" s="225"/>
      <c r="D208" s="67"/>
      <c r="E208" s="47"/>
      <c r="F208" s="226"/>
      <c r="G208" s="223"/>
      <c r="H208" s="1542">
        <v>0.5</v>
      </c>
      <c r="I208" s="56">
        <v>0.5</v>
      </c>
      <c r="J208" s="1543"/>
      <c r="K208" s="223"/>
      <c r="L208" s="224" t="str">
        <f t="shared" ref="L208:M211" si="62">IF(AND(ISNUMBER(D208),ISNUMBER(H208)), D208*H208, "")</f>
        <v/>
      </c>
      <c r="M208" s="35" t="str">
        <f t="shared" si="62"/>
        <v/>
      </c>
      <c r="N208" s="225"/>
      <c r="O208" s="11" t="str">
        <f t="shared" ref="O208:O210" si="63">IF(AND(ISNUMBER(L208),ISNUMBER(M208)),SUM(L208:M208),"")</f>
        <v/>
      </c>
      <c r="P208" s="698"/>
      <c r="Q208" s="214">
        <f t="shared" ref="Q208:Q210" si="64">IF(ISNUMBER(O208),1,0)</f>
        <v>0</v>
      </c>
      <c r="R208" s="1568" t="s">
        <v>374</v>
      </c>
    </row>
    <row r="209" spans="1:18" s="214" customFormat="1" ht="15" customHeight="1" x14ac:dyDescent="0.25">
      <c r="A209" s="581"/>
      <c r="B209" s="210" t="s">
        <v>390</v>
      </c>
      <c r="C209" s="225"/>
      <c r="D209" s="67"/>
      <c r="E209" s="47"/>
      <c r="F209" s="226"/>
      <c r="G209" s="223"/>
      <c r="H209" s="1542">
        <v>0.5</v>
      </c>
      <c r="I209" s="56">
        <v>0.5</v>
      </c>
      <c r="J209" s="1543"/>
      <c r="K209" s="223"/>
      <c r="L209" s="224" t="str">
        <f t="shared" si="62"/>
        <v/>
      </c>
      <c r="M209" s="35" t="str">
        <f t="shared" si="62"/>
        <v/>
      </c>
      <c r="N209" s="225"/>
      <c r="O209" s="11" t="str">
        <f t="shared" si="63"/>
        <v/>
      </c>
      <c r="P209" s="698"/>
      <c r="Q209" s="214">
        <f t="shared" si="64"/>
        <v>0</v>
      </c>
      <c r="R209" s="1568" t="s">
        <v>374</v>
      </c>
    </row>
    <row r="210" spans="1:18" s="214" customFormat="1" ht="15" customHeight="1" x14ac:dyDescent="0.25">
      <c r="A210" s="581"/>
      <c r="B210" s="210" t="s">
        <v>391</v>
      </c>
      <c r="C210" s="225"/>
      <c r="D210" s="67"/>
      <c r="E210" s="47"/>
      <c r="F210" s="226"/>
      <c r="G210" s="223"/>
      <c r="H210" s="1542">
        <v>1</v>
      </c>
      <c r="I210" s="56">
        <v>1</v>
      </c>
      <c r="J210" s="1543"/>
      <c r="K210" s="223"/>
      <c r="L210" s="224" t="str">
        <f t="shared" si="62"/>
        <v/>
      </c>
      <c r="M210" s="35" t="str">
        <f t="shared" si="62"/>
        <v/>
      </c>
      <c r="N210" s="225"/>
      <c r="O210" s="11" t="str">
        <f t="shared" si="63"/>
        <v/>
      </c>
      <c r="P210" s="698"/>
      <c r="Q210" s="214">
        <f t="shared" si="64"/>
        <v>0</v>
      </c>
      <c r="R210" s="1568" t="s">
        <v>374</v>
      </c>
    </row>
    <row r="211" spans="1:18" s="214" customFormat="1" ht="15" customHeight="1" x14ac:dyDescent="0.25">
      <c r="A211" s="581"/>
      <c r="B211" s="2009" t="s">
        <v>233</v>
      </c>
      <c r="C211" s="227" t="s">
        <v>368</v>
      </c>
      <c r="D211" s="67"/>
      <c r="E211" s="228"/>
      <c r="F211" s="228"/>
      <c r="G211" s="223"/>
      <c r="H211" s="1544">
        <v>1</v>
      </c>
      <c r="I211" s="70">
        <v>1</v>
      </c>
      <c r="J211" s="1545">
        <v>1</v>
      </c>
      <c r="K211" s="223"/>
      <c r="L211" s="224" t="str">
        <f t="shared" si="62"/>
        <v/>
      </c>
      <c r="M211" s="35" t="str">
        <f t="shared" si="62"/>
        <v/>
      </c>
      <c r="N211" s="224" t="str">
        <f t="shared" ref="N211:N251" si="65">IF(AND(ISNUMBER(F211),ISNUMBER(J211)),F211*J211,"")</f>
        <v/>
      </c>
      <c r="O211" s="11" t="str">
        <f>IF(AND(ISNUMBER(L211),ISNUMBER(M211),ISNUMBER(N211)),SUM(L211:N211),"")</f>
        <v/>
      </c>
      <c r="P211" s="698"/>
      <c r="Q211" s="214">
        <f>IF(ISNUMBER(O211),1,0)</f>
        <v>0</v>
      </c>
      <c r="R211" s="1568" t="s">
        <v>374</v>
      </c>
    </row>
    <row r="212" spans="1:18" s="214" customFormat="1" ht="15" customHeight="1" x14ac:dyDescent="0.25">
      <c r="A212" s="581"/>
      <c r="B212" s="2009" t="s">
        <v>104</v>
      </c>
      <c r="C212" s="225"/>
      <c r="D212" s="225"/>
      <c r="E212" s="225"/>
      <c r="F212" s="226"/>
      <c r="G212" s="223"/>
      <c r="H212" s="1529"/>
      <c r="I212" s="69"/>
      <c r="J212" s="1546"/>
      <c r="K212" s="223"/>
      <c r="L212" s="55"/>
      <c r="M212" s="55"/>
      <c r="N212" s="55"/>
      <c r="O212" s="130"/>
      <c r="P212" s="698"/>
      <c r="R212" s="1568" t="s">
        <v>374</v>
      </c>
    </row>
    <row r="213" spans="1:18" s="214" customFormat="1" ht="15" customHeight="1" x14ac:dyDescent="0.25">
      <c r="A213" s="581"/>
      <c r="B213" s="222" t="s">
        <v>474</v>
      </c>
      <c r="C213" s="225"/>
      <c r="D213" s="225"/>
      <c r="E213" s="225"/>
      <c r="F213" s="228"/>
      <c r="G213" s="223"/>
      <c r="H213" s="1529"/>
      <c r="I213" s="69"/>
      <c r="J213" s="1546"/>
      <c r="K213" s="223"/>
      <c r="L213" s="55"/>
      <c r="M213" s="55"/>
      <c r="N213" s="55"/>
      <c r="O213" s="130"/>
      <c r="P213" s="698"/>
      <c r="R213" s="1568" t="s">
        <v>374</v>
      </c>
    </row>
    <row r="214" spans="1:18" s="214" customFormat="1" ht="30" customHeight="1" x14ac:dyDescent="0.25">
      <c r="A214" s="581"/>
      <c r="B214" s="210" t="s">
        <v>435</v>
      </c>
      <c r="C214" s="225"/>
      <c r="D214" s="225"/>
      <c r="E214" s="225"/>
      <c r="F214" s="226"/>
      <c r="G214" s="223"/>
      <c r="H214" s="1529"/>
      <c r="I214" s="69"/>
      <c r="J214" s="1546"/>
      <c r="K214" s="223"/>
      <c r="L214" s="55"/>
      <c r="M214" s="55"/>
      <c r="N214" s="55"/>
      <c r="O214" s="130"/>
      <c r="P214" s="698"/>
      <c r="R214" s="1568" t="s">
        <v>374</v>
      </c>
    </row>
    <row r="215" spans="1:18" s="214" customFormat="1" ht="15" customHeight="1" x14ac:dyDescent="0.25">
      <c r="A215" s="1575"/>
      <c r="B215" s="213" t="s">
        <v>323</v>
      </c>
      <c r="C215" s="225"/>
      <c r="D215" s="225"/>
      <c r="E215" s="225"/>
      <c r="F215" s="228"/>
      <c r="G215" s="136"/>
      <c r="H215" s="1529"/>
      <c r="I215" s="69"/>
      <c r="J215" s="1546"/>
      <c r="K215" s="136"/>
      <c r="L215" s="55"/>
      <c r="M215" s="55"/>
      <c r="N215" s="55"/>
      <c r="O215" s="130"/>
      <c r="P215" s="1576"/>
      <c r="R215" s="140" t="s">
        <v>374</v>
      </c>
    </row>
    <row r="216" spans="1:18" s="214" customFormat="1" ht="15" customHeight="1" x14ac:dyDescent="0.25">
      <c r="A216" s="1575"/>
      <c r="B216" s="213" t="s">
        <v>325</v>
      </c>
      <c r="C216" s="225"/>
      <c r="D216" s="225"/>
      <c r="E216" s="225"/>
      <c r="F216" s="228"/>
      <c r="G216" s="136"/>
      <c r="H216" s="1529"/>
      <c r="I216" s="69"/>
      <c r="J216" s="1546"/>
      <c r="K216" s="136"/>
      <c r="L216" s="55"/>
      <c r="M216" s="55"/>
      <c r="N216" s="55"/>
      <c r="O216" s="130"/>
      <c r="P216" s="1576"/>
      <c r="R216" s="140" t="s">
        <v>374</v>
      </c>
    </row>
    <row r="217" spans="1:18" s="214" customFormat="1" ht="15" customHeight="1" x14ac:dyDescent="0.25">
      <c r="A217" s="581"/>
      <c r="B217" s="68" t="str">
        <f>CONCATENATE("Check: Row ", ROW(B213)," ≥ sum of rows ", ROW(B215), " to ", ROW(B216))</f>
        <v>Check: Row 213 ≥ sum of rows 215 to 216</v>
      </c>
      <c r="C217" s="225"/>
      <c r="D217" s="225"/>
      <c r="E217" s="225"/>
      <c r="F217" s="1071" t="str">
        <f>IF(AND(ISNUMBER(F213), ISNUMBER(F215), ISNUMBER(F216)), IF(F213&gt;=SUM(F215:F216), "Pass", "Fail"), "")</f>
        <v/>
      </c>
      <c r="G217" s="223"/>
      <c r="H217" s="1529"/>
      <c r="I217" s="69"/>
      <c r="J217" s="1546"/>
      <c r="K217" s="223"/>
      <c r="L217" s="55"/>
      <c r="M217" s="55"/>
      <c r="N217" s="55"/>
      <c r="O217" s="130"/>
      <c r="P217" s="698"/>
      <c r="R217" s="1568" t="s">
        <v>374</v>
      </c>
    </row>
    <row r="218" spans="1:18" s="214" customFormat="1" ht="15" customHeight="1" x14ac:dyDescent="0.25">
      <c r="A218" s="581"/>
      <c r="B218" s="211" t="s">
        <v>346</v>
      </c>
      <c r="C218" s="225"/>
      <c r="D218" s="225"/>
      <c r="E218" s="225"/>
      <c r="F218" s="226"/>
      <c r="G218" s="223"/>
      <c r="H218" s="1529"/>
      <c r="I218" s="69"/>
      <c r="J218" s="1546"/>
      <c r="K218" s="223"/>
      <c r="L218" s="55"/>
      <c r="M218" s="55"/>
      <c r="N218" s="55"/>
      <c r="O218" s="130"/>
      <c r="P218" s="698"/>
      <c r="R218" s="1568" t="s">
        <v>374</v>
      </c>
    </row>
    <row r="219" spans="1:18" s="214" customFormat="1" ht="30" customHeight="1" x14ac:dyDescent="0.25">
      <c r="A219" s="581"/>
      <c r="B219" s="210" t="s">
        <v>436</v>
      </c>
      <c r="C219" s="225"/>
      <c r="D219" s="225"/>
      <c r="E219" s="225"/>
      <c r="F219" s="228"/>
      <c r="G219" s="223"/>
      <c r="H219" s="1529"/>
      <c r="I219" s="69"/>
      <c r="J219" s="1546"/>
      <c r="K219" s="223"/>
      <c r="L219" s="55"/>
      <c r="M219" s="55"/>
      <c r="N219" s="55"/>
      <c r="O219" s="130"/>
      <c r="P219" s="698"/>
      <c r="R219" s="1568" t="s">
        <v>374</v>
      </c>
    </row>
    <row r="220" spans="1:18" s="214" customFormat="1" ht="15" customHeight="1" x14ac:dyDescent="0.25">
      <c r="A220" s="581"/>
      <c r="B220" s="1077"/>
      <c r="C220" s="225"/>
      <c r="D220" s="225"/>
      <c r="E220" s="225"/>
      <c r="F220" s="225"/>
      <c r="G220" s="223"/>
      <c r="H220" s="1529"/>
      <c r="I220" s="69"/>
      <c r="J220" s="1546"/>
      <c r="K220" s="223"/>
      <c r="L220" s="55"/>
      <c r="M220" s="55"/>
      <c r="N220" s="55"/>
      <c r="O220" s="130"/>
      <c r="P220" s="698"/>
      <c r="R220" s="1568" t="s">
        <v>374</v>
      </c>
    </row>
    <row r="221" spans="1:18" s="214" customFormat="1" ht="30" customHeight="1" x14ac:dyDescent="0.25">
      <c r="A221" s="581"/>
      <c r="B221" s="213" t="s">
        <v>437</v>
      </c>
      <c r="C221" s="225"/>
      <c r="D221" s="225"/>
      <c r="E221" s="225"/>
      <c r="F221" s="226"/>
      <c r="G221" s="223"/>
      <c r="H221" s="1529"/>
      <c r="I221" s="69"/>
      <c r="J221" s="1546"/>
      <c r="K221" s="223"/>
      <c r="L221" s="55"/>
      <c r="M221" s="55"/>
      <c r="N221" s="55"/>
      <c r="O221" s="130"/>
      <c r="P221" s="698"/>
      <c r="R221" s="1568" t="s">
        <v>374</v>
      </c>
    </row>
    <row r="222" spans="1:18" s="214" customFormat="1" ht="15" customHeight="1" x14ac:dyDescent="0.25">
      <c r="A222" s="581"/>
      <c r="B222" s="135" t="s">
        <v>323</v>
      </c>
      <c r="C222" s="225"/>
      <c r="D222" s="225"/>
      <c r="E222" s="225"/>
      <c r="F222" s="228"/>
      <c r="G222" s="223"/>
      <c r="H222" s="1529"/>
      <c r="I222" s="69"/>
      <c r="J222" s="1546"/>
      <c r="K222" s="223"/>
      <c r="L222" s="55"/>
      <c r="M222" s="55"/>
      <c r="N222" s="55"/>
      <c r="O222" s="130"/>
      <c r="P222" s="698"/>
      <c r="R222" s="1568" t="s">
        <v>374</v>
      </c>
    </row>
    <row r="223" spans="1:18" s="214" customFormat="1" ht="15" customHeight="1" x14ac:dyDescent="0.25">
      <c r="A223" s="581"/>
      <c r="B223" s="135" t="s">
        <v>325</v>
      </c>
      <c r="C223" s="225"/>
      <c r="D223" s="225"/>
      <c r="E223" s="225"/>
      <c r="F223" s="228"/>
      <c r="G223" s="223"/>
      <c r="H223" s="1529"/>
      <c r="I223" s="69"/>
      <c r="J223" s="1546"/>
      <c r="K223" s="223"/>
      <c r="L223" s="55"/>
      <c r="M223" s="55"/>
      <c r="N223" s="55"/>
      <c r="O223" s="130"/>
      <c r="P223" s="698"/>
      <c r="R223" s="1568" t="s">
        <v>374</v>
      </c>
    </row>
    <row r="224" spans="1:18" s="214" customFormat="1" ht="15" customHeight="1" x14ac:dyDescent="0.25">
      <c r="A224" s="581"/>
      <c r="B224" s="239" t="str">
        <f>CONCATENATE("Check: row ", ROW(B219)," ≥ sum of rows ", ROW(B222), " to ", ROW(B223))</f>
        <v>Check: row 219 ≥ sum of rows 222 to 223</v>
      </c>
      <c r="C224" s="225"/>
      <c r="D224" s="225"/>
      <c r="E224" s="225"/>
      <c r="F224" s="1071" t="str">
        <f>IF(AND(ISNUMBER(F219), ISNUMBER(F222), ISNUMBER(F223)), IF(F219&gt;=SUM(F222:F223), "Pass", "Fail"), "")</f>
        <v/>
      </c>
      <c r="G224" s="223"/>
      <c r="H224" s="1529"/>
      <c r="I224" s="69"/>
      <c r="J224" s="1546"/>
      <c r="K224" s="223"/>
      <c r="L224" s="55"/>
      <c r="M224" s="55"/>
      <c r="N224" s="55"/>
      <c r="O224" s="130"/>
      <c r="P224" s="698"/>
      <c r="R224" s="1568" t="s">
        <v>374</v>
      </c>
    </row>
    <row r="225" spans="1:18" s="214" customFormat="1" ht="15" customHeight="1" x14ac:dyDescent="0.25">
      <c r="A225" s="581"/>
      <c r="B225" s="210" t="s">
        <v>439</v>
      </c>
      <c r="C225" s="225"/>
      <c r="D225" s="225"/>
      <c r="E225" s="225"/>
      <c r="F225" s="228"/>
      <c r="G225" s="223"/>
      <c r="H225" s="1529"/>
      <c r="I225" s="69"/>
      <c r="J225" s="1546"/>
      <c r="K225" s="223"/>
      <c r="L225" s="55"/>
      <c r="M225" s="55"/>
      <c r="N225" s="55"/>
      <c r="O225" s="130"/>
      <c r="P225" s="698"/>
      <c r="R225" s="1568" t="s">
        <v>374</v>
      </c>
    </row>
    <row r="226" spans="1:18" s="214" customFormat="1" ht="30" customHeight="1" x14ac:dyDescent="0.25">
      <c r="A226" s="581"/>
      <c r="B226" s="213" t="s">
        <v>438</v>
      </c>
      <c r="C226" s="225"/>
      <c r="D226" s="225"/>
      <c r="E226" s="225"/>
      <c r="F226" s="226"/>
      <c r="G226" s="223"/>
      <c r="H226" s="1529"/>
      <c r="I226" s="69"/>
      <c r="J226" s="1546"/>
      <c r="K226" s="223"/>
      <c r="L226" s="55"/>
      <c r="M226" s="55"/>
      <c r="N226" s="55"/>
      <c r="O226" s="130"/>
      <c r="P226" s="698"/>
      <c r="R226" s="1568" t="s">
        <v>374</v>
      </c>
    </row>
    <row r="227" spans="1:18" s="214" customFormat="1" ht="15" customHeight="1" x14ac:dyDescent="0.25">
      <c r="A227" s="581"/>
      <c r="B227" s="135" t="s">
        <v>323</v>
      </c>
      <c r="C227" s="225"/>
      <c r="D227" s="225"/>
      <c r="E227" s="225"/>
      <c r="F227" s="228"/>
      <c r="G227" s="223"/>
      <c r="H227" s="1529"/>
      <c r="I227" s="69"/>
      <c r="J227" s="1546"/>
      <c r="K227" s="223"/>
      <c r="L227" s="55"/>
      <c r="M227" s="55"/>
      <c r="N227" s="55"/>
      <c r="O227" s="130"/>
      <c r="P227" s="698"/>
      <c r="R227" s="1568" t="s">
        <v>374</v>
      </c>
    </row>
    <row r="228" spans="1:18" s="214" customFormat="1" ht="15" customHeight="1" x14ac:dyDescent="0.25">
      <c r="A228" s="581"/>
      <c r="B228" s="135" t="s">
        <v>325</v>
      </c>
      <c r="C228" s="225"/>
      <c r="D228" s="225"/>
      <c r="E228" s="225"/>
      <c r="F228" s="228"/>
      <c r="G228" s="223"/>
      <c r="H228" s="1529"/>
      <c r="I228" s="69"/>
      <c r="J228" s="1546"/>
      <c r="K228" s="223"/>
      <c r="L228" s="55"/>
      <c r="M228" s="55"/>
      <c r="N228" s="129"/>
      <c r="O228" s="130"/>
      <c r="P228" s="698"/>
      <c r="R228" s="1568" t="s">
        <v>374</v>
      </c>
    </row>
    <row r="229" spans="1:18" s="214" customFormat="1" ht="15" customHeight="1" x14ac:dyDescent="0.25">
      <c r="A229" s="581"/>
      <c r="B229" s="239" t="str">
        <f>CONCATENATE("Check: row ", ROW(B225)," ≥ sum of rows ", ROW(B227), " to ", ROW(B228))</f>
        <v>Check: row 225 ≥ sum of rows 227 to 228</v>
      </c>
      <c r="C229" s="225"/>
      <c r="D229" s="225"/>
      <c r="E229" s="225"/>
      <c r="F229" s="1071" t="str">
        <f>IF(AND(ISNUMBER(F225), ISNUMBER(F227), ISNUMBER(F228)), IF(F225&gt;=SUM(F227:F228), "Pass", "Fail"), "")</f>
        <v/>
      </c>
      <c r="G229" s="223"/>
      <c r="H229" s="1529"/>
      <c r="I229" s="69"/>
      <c r="J229" s="1546"/>
      <c r="K229" s="223"/>
      <c r="L229" s="55"/>
      <c r="M229" s="55"/>
      <c r="N229" s="55"/>
      <c r="O229" s="130"/>
      <c r="P229" s="698"/>
      <c r="R229" s="1568" t="s">
        <v>374</v>
      </c>
    </row>
    <row r="230" spans="1:18" s="214" customFormat="1" ht="30" customHeight="1" x14ac:dyDescent="0.25">
      <c r="A230" s="581"/>
      <c r="B230" s="211" t="s">
        <v>342</v>
      </c>
      <c r="C230" s="227" t="s">
        <v>369</v>
      </c>
      <c r="D230" s="225"/>
      <c r="E230" s="225"/>
      <c r="F230" s="112" t="str">
        <f>IF(AND(ISNUMBER(F213),ISNUMBER(F219)),F213-F219,"")</f>
        <v/>
      </c>
      <c r="G230" s="223"/>
      <c r="H230" s="1529"/>
      <c r="I230" s="69"/>
      <c r="J230" s="1545">
        <v>1</v>
      </c>
      <c r="K230" s="223"/>
      <c r="L230" s="55"/>
      <c r="M230" s="130"/>
      <c r="N230" s="35" t="str">
        <f>IF(AND(ISNUMBER(F230),ISNUMBER(F59),ISNUMBER(J230)),MAX((F230-F59),0)*J230,"")</f>
        <v/>
      </c>
      <c r="O230" s="11" t="str">
        <f t="shared" ref="O230" si="66">IF(ISNUMBER(N230),N230,"")</f>
        <v/>
      </c>
      <c r="P230" s="698"/>
      <c r="Q230" s="214">
        <f>IF(ISNUMBER(O230),1,0)</f>
        <v>0</v>
      </c>
      <c r="R230" s="1568" t="s">
        <v>374</v>
      </c>
    </row>
    <row r="231" spans="1:18" s="214" customFormat="1" ht="15" customHeight="1" x14ac:dyDescent="0.25">
      <c r="A231" s="581"/>
      <c r="B231" s="211" t="s">
        <v>347</v>
      </c>
      <c r="C231" s="227" t="s">
        <v>454</v>
      </c>
      <c r="D231" s="225"/>
      <c r="E231" s="225"/>
      <c r="F231" s="112" t="str">
        <f>IF(ISNUMBER(F49), F49, "")</f>
        <v/>
      </c>
      <c r="G231" s="223"/>
      <c r="H231" s="1529"/>
      <c r="I231" s="69"/>
      <c r="J231" s="1545">
        <f>IF(ISNUMBER(Parameters!H20), Parameters!H20, "")</f>
        <v>0.2</v>
      </c>
      <c r="K231" s="223"/>
      <c r="L231" s="55"/>
      <c r="M231" s="130"/>
      <c r="N231" s="35" t="str">
        <f>IF(AND(ISNUMBER(F231),ISNUMBER(J231)),F231*J231,"")</f>
        <v/>
      </c>
      <c r="O231" s="11" t="str">
        <f>IF(ISNUMBER(N231),N231,"")</f>
        <v/>
      </c>
      <c r="P231" s="698"/>
      <c r="Q231" s="214">
        <f>IF(ISNUMBER(O231),1,0)</f>
        <v>0</v>
      </c>
      <c r="R231" s="1577" t="s">
        <v>455</v>
      </c>
    </row>
    <row r="232" spans="1:18" s="214" customFormat="1" ht="15" customHeight="1" x14ac:dyDescent="0.25">
      <c r="A232" s="581"/>
      <c r="B232" s="222" t="s">
        <v>456</v>
      </c>
      <c r="C232" s="225"/>
      <c r="D232" s="225"/>
      <c r="E232" s="225"/>
      <c r="F232" s="228"/>
      <c r="G232" s="223"/>
      <c r="H232" s="1529"/>
      <c r="I232" s="69"/>
      <c r="J232" s="1546"/>
      <c r="K232" s="223"/>
      <c r="L232" s="55"/>
      <c r="M232" s="55"/>
      <c r="N232" s="59"/>
      <c r="O232" s="130"/>
      <c r="P232" s="698"/>
      <c r="R232" s="1568" t="s">
        <v>374</v>
      </c>
    </row>
    <row r="233" spans="1:18" s="214" customFormat="1" ht="15" customHeight="1" x14ac:dyDescent="0.25">
      <c r="A233" s="581"/>
      <c r="B233" s="210" t="s">
        <v>348</v>
      </c>
      <c r="C233" s="227" t="s">
        <v>370</v>
      </c>
      <c r="D233" s="225"/>
      <c r="E233" s="225"/>
      <c r="F233" s="226"/>
      <c r="G233" s="223"/>
      <c r="H233" s="1529"/>
      <c r="I233" s="69"/>
      <c r="J233" s="1546"/>
      <c r="K233" s="223"/>
      <c r="L233" s="55"/>
      <c r="M233" s="55"/>
      <c r="N233" s="55"/>
      <c r="O233" s="130"/>
      <c r="P233" s="698"/>
      <c r="R233" s="1568" t="s">
        <v>374</v>
      </c>
    </row>
    <row r="234" spans="1:18" s="214" customFormat="1" ht="15" customHeight="1" x14ac:dyDescent="0.25">
      <c r="A234" s="581"/>
      <c r="B234" s="213" t="s">
        <v>349</v>
      </c>
      <c r="C234" s="225"/>
      <c r="D234" s="225"/>
      <c r="E234" s="225"/>
      <c r="F234" s="228"/>
      <c r="G234" s="223"/>
      <c r="H234" s="1529"/>
      <c r="I234" s="69"/>
      <c r="J234" s="1546"/>
      <c r="K234" s="223"/>
      <c r="L234" s="55"/>
      <c r="M234" s="55"/>
      <c r="N234" s="55"/>
      <c r="O234" s="130"/>
      <c r="P234" s="698"/>
      <c r="R234" s="1568" t="s">
        <v>374</v>
      </c>
    </row>
    <row r="235" spans="1:18" s="214" customFormat="1" ht="15" customHeight="1" x14ac:dyDescent="0.25">
      <c r="A235" s="581"/>
      <c r="B235" s="213" t="s">
        <v>350</v>
      </c>
      <c r="C235" s="225"/>
      <c r="D235" s="225"/>
      <c r="E235" s="225"/>
      <c r="F235" s="228"/>
      <c r="G235" s="223"/>
      <c r="H235" s="1529"/>
      <c r="I235" s="69"/>
      <c r="J235" s="1546"/>
      <c r="K235" s="223"/>
      <c r="L235" s="55"/>
      <c r="M235" s="55"/>
      <c r="N235" s="55"/>
      <c r="O235" s="130"/>
      <c r="P235" s="698"/>
      <c r="R235" s="1568" t="s">
        <v>374</v>
      </c>
    </row>
    <row r="236" spans="1:18" s="214" customFormat="1" ht="15" customHeight="1" x14ac:dyDescent="0.25">
      <c r="A236" s="581"/>
      <c r="B236" s="238" t="s">
        <v>475</v>
      </c>
      <c r="C236" s="225"/>
      <c r="D236" s="225"/>
      <c r="E236" s="225"/>
      <c r="F236" s="228"/>
      <c r="G236" s="223"/>
      <c r="H236" s="1529"/>
      <c r="I236" s="69"/>
      <c r="J236" s="1546"/>
      <c r="K236" s="223"/>
      <c r="L236" s="55"/>
      <c r="M236" s="55"/>
      <c r="N236" s="55"/>
      <c r="O236" s="130"/>
      <c r="P236" s="698"/>
      <c r="R236" s="1568" t="s">
        <v>374</v>
      </c>
    </row>
    <row r="237" spans="1:18" s="214" customFormat="1" ht="15" customHeight="1" x14ac:dyDescent="0.25">
      <c r="A237" s="581"/>
      <c r="B237" s="210" t="s">
        <v>463</v>
      </c>
      <c r="C237" s="227" t="s">
        <v>371</v>
      </c>
      <c r="D237" s="225"/>
      <c r="E237" s="225"/>
      <c r="F237" s="228"/>
      <c r="G237" s="223"/>
      <c r="H237" s="1529"/>
      <c r="I237" s="69"/>
      <c r="J237" s="1546"/>
      <c r="K237" s="223"/>
      <c r="L237" s="55"/>
      <c r="M237" s="55"/>
      <c r="N237" s="55"/>
      <c r="O237" s="130"/>
      <c r="P237" s="698"/>
      <c r="R237" s="1568" t="s">
        <v>374</v>
      </c>
    </row>
    <row r="238" spans="1:18" s="214" customFormat="1" ht="15" customHeight="1" x14ac:dyDescent="0.25">
      <c r="A238" s="581"/>
      <c r="B238" s="239" t="str">
        <f>CONCATENATE("Check: sum of row ", ROW(F234), " to row ", ROW(F237), " = row ", ROW(F232))</f>
        <v>Check: sum of row 234 to row 237 = row 232</v>
      </c>
      <c r="C238" s="225"/>
      <c r="D238" s="225"/>
      <c r="E238" s="225"/>
      <c r="F238" s="1071" t="str">
        <f>IF(AND(ISNUMBER(F232), ISNUMBER(F234), ISNUMBER(F235), ISNUMBER(F236), ISNUMBER(F237)), IF(SUM(F234:F237)=F232, "Pass", "Fail"), "")</f>
        <v/>
      </c>
      <c r="G238" s="223"/>
      <c r="H238" s="1529"/>
      <c r="I238" s="69"/>
      <c r="J238" s="1546"/>
      <c r="K238" s="223"/>
      <c r="L238" s="55"/>
      <c r="M238" s="55"/>
      <c r="N238" s="55"/>
      <c r="O238" s="130"/>
      <c r="P238" s="698"/>
      <c r="R238" s="1568" t="s">
        <v>374</v>
      </c>
    </row>
    <row r="239" spans="1:18" s="214" customFormat="1" ht="30" customHeight="1" x14ac:dyDescent="0.25">
      <c r="A239" s="581"/>
      <c r="B239" s="210" t="s">
        <v>440</v>
      </c>
      <c r="C239" s="225"/>
      <c r="D239" s="67"/>
      <c r="E239" s="228"/>
      <c r="F239" s="228"/>
      <c r="G239" s="223"/>
      <c r="H239" s="1529"/>
      <c r="I239" s="69"/>
      <c r="J239" s="1546"/>
      <c r="K239" s="223"/>
      <c r="L239" s="55"/>
      <c r="M239" s="55"/>
      <c r="N239" s="55"/>
      <c r="O239" s="130"/>
      <c r="P239" s="698"/>
      <c r="R239" s="1568" t="s">
        <v>374</v>
      </c>
    </row>
    <row r="240" spans="1:18" s="214" customFormat="1" ht="15" customHeight="1" x14ac:dyDescent="0.25">
      <c r="A240" s="581"/>
      <c r="B240" s="239" t="str">
        <f>CONCATENATE("Check: sum of row ", ROW(B239), " = sum of rows ", ROW(B234), " to ", ROW(B236))</f>
        <v>Check: sum of row 239 = sum of rows 234 to 236</v>
      </c>
      <c r="C240" s="225"/>
      <c r="D240" s="225"/>
      <c r="E240" s="225"/>
      <c r="F240" s="1071" t="str">
        <f>IF(AND(ISNUMBER(D239), ISNUMBER(E239), ISNUMBER(F239), ISNUMBER(F234), ISNUMBER(F235), ISNUMBER(F236)), IF(SUM(D239:F239)=SUM(F234:F236), "Pass", "Fail"), "")</f>
        <v/>
      </c>
      <c r="G240" s="223"/>
      <c r="H240" s="1529"/>
      <c r="I240" s="69"/>
      <c r="J240" s="1546"/>
      <c r="K240" s="223"/>
      <c r="L240" s="55"/>
      <c r="M240" s="55"/>
      <c r="N240" s="55"/>
      <c r="O240" s="130"/>
      <c r="P240" s="698"/>
      <c r="R240" s="1568" t="s">
        <v>374</v>
      </c>
    </row>
    <row r="241" spans="1:18" s="214" customFormat="1" ht="30" customHeight="1" x14ac:dyDescent="0.25">
      <c r="A241" s="581"/>
      <c r="B241" s="210" t="s">
        <v>441</v>
      </c>
      <c r="C241" s="225"/>
      <c r="D241" s="225"/>
      <c r="E241" s="225"/>
      <c r="F241" s="226"/>
      <c r="G241" s="223"/>
      <c r="H241" s="1529"/>
      <c r="I241" s="69"/>
      <c r="J241" s="1546"/>
      <c r="K241" s="223"/>
      <c r="L241" s="55"/>
      <c r="M241" s="55"/>
      <c r="N241" s="55"/>
      <c r="O241" s="130"/>
      <c r="P241" s="698"/>
      <c r="R241" s="1568" t="s">
        <v>374</v>
      </c>
    </row>
    <row r="242" spans="1:18" s="214" customFormat="1" ht="15" customHeight="1" x14ac:dyDescent="0.25">
      <c r="A242" s="581"/>
      <c r="B242" s="213" t="s">
        <v>323</v>
      </c>
      <c r="C242" s="225"/>
      <c r="D242" s="225"/>
      <c r="E242" s="225"/>
      <c r="F242" s="228"/>
      <c r="G242" s="223"/>
      <c r="H242" s="1529"/>
      <c r="I242" s="69"/>
      <c r="J242" s="1546"/>
      <c r="K242" s="223"/>
      <c r="L242" s="55"/>
      <c r="M242" s="55"/>
      <c r="N242" s="55"/>
      <c r="O242" s="130"/>
      <c r="P242" s="698"/>
      <c r="R242" s="1568" t="s">
        <v>374</v>
      </c>
    </row>
    <row r="243" spans="1:18" s="214" customFormat="1" ht="15" customHeight="1" x14ac:dyDescent="0.25">
      <c r="A243" s="581"/>
      <c r="B243" s="213" t="s">
        <v>325</v>
      </c>
      <c r="C243" s="225"/>
      <c r="D243" s="225"/>
      <c r="E243" s="225"/>
      <c r="F243" s="228"/>
      <c r="G243" s="223"/>
      <c r="H243" s="1529"/>
      <c r="I243" s="69"/>
      <c r="J243" s="1546"/>
      <c r="K243" s="223"/>
      <c r="L243" s="55"/>
      <c r="M243" s="55"/>
      <c r="N243" s="55"/>
      <c r="O243" s="130"/>
      <c r="P243" s="698"/>
      <c r="R243" s="1568" t="s">
        <v>374</v>
      </c>
    </row>
    <row r="244" spans="1:18" s="214" customFormat="1" ht="15" customHeight="1" x14ac:dyDescent="0.25">
      <c r="A244" s="581"/>
      <c r="B244" s="239" t="str">
        <f>CONCATENATE("Check: Sum of rows ", ROW(B234)," to ",ROW(B236)," ≥ sum of rows ", ROW(B242), " to ", ROW(B243))</f>
        <v>Check: Sum of rows 234 to 236 ≥ sum of rows 242 to 243</v>
      </c>
      <c r="C244" s="225"/>
      <c r="D244" s="225"/>
      <c r="E244" s="225"/>
      <c r="F244" s="1071" t="str">
        <f>IF(AND(ISNUMBER(F234), ISNUMBER(F235), ISNUMBER(F236), ISNUMBER(F242), ISNUMBER(F243)), IF(SUM(F234:F236)&gt;=SUM(F242:F243), "Pass", "Fail"), "")</f>
        <v/>
      </c>
      <c r="G244" s="223"/>
      <c r="H244" s="1529"/>
      <c r="I244" s="69"/>
      <c r="J244" s="1546"/>
      <c r="K244" s="223"/>
      <c r="L244" s="55"/>
      <c r="M244" s="55"/>
      <c r="N244" s="55"/>
      <c r="O244" s="130"/>
      <c r="P244" s="698"/>
      <c r="R244" s="1568" t="s">
        <v>374</v>
      </c>
    </row>
    <row r="245" spans="1:18" s="214" customFormat="1" ht="15" customHeight="1" x14ac:dyDescent="0.25">
      <c r="A245" s="581"/>
      <c r="B245" s="211" t="s">
        <v>351</v>
      </c>
      <c r="C245" s="227" t="s">
        <v>370</v>
      </c>
      <c r="D245" s="225"/>
      <c r="E245" s="225"/>
      <c r="F245" s="228"/>
      <c r="G245" s="223"/>
      <c r="H245" s="1529"/>
      <c r="I245" s="69"/>
      <c r="J245" s="1546"/>
      <c r="K245" s="223"/>
      <c r="L245" s="55"/>
      <c r="M245" s="55"/>
      <c r="N245" s="55"/>
      <c r="O245" s="130"/>
      <c r="P245" s="698"/>
      <c r="R245" s="1568" t="s">
        <v>374</v>
      </c>
    </row>
    <row r="246" spans="1:18" s="214" customFormat="1" ht="30" customHeight="1" x14ac:dyDescent="0.25">
      <c r="A246" s="581"/>
      <c r="B246" s="211" t="s">
        <v>343</v>
      </c>
      <c r="C246" s="227" t="s">
        <v>370</v>
      </c>
      <c r="D246" s="225"/>
      <c r="E246" s="225"/>
      <c r="F246" s="112" t="str">
        <f>IF(AND(ISNUMBER(F232),ISNUMBER(F245),ISNUMBER(F237)),F232-F237+F245,"")</f>
        <v/>
      </c>
      <c r="G246" s="223"/>
      <c r="H246" s="1529"/>
      <c r="I246" s="69"/>
      <c r="J246" s="1545">
        <v>0.85</v>
      </c>
      <c r="K246" s="223"/>
      <c r="L246" s="55"/>
      <c r="M246" s="55"/>
      <c r="N246" s="224" t="str">
        <f>IF(AND(ISNUMBER(F246),ISNUMBER(J246)),F246*J246,"")</f>
        <v/>
      </c>
      <c r="O246" s="11" t="str">
        <f t="shared" ref="O246" si="67">IF(ISNUMBER(N246),N246,"")</f>
        <v/>
      </c>
      <c r="P246" s="698"/>
      <c r="Q246" s="214">
        <f t="shared" ref="Q246:Q251" si="68">IF(ISNUMBER(O246),1,0)</f>
        <v>0</v>
      </c>
      <c r="R246" s="1568" t="s">
        <v>374</v>
      </c>
    </row>
    <row r="247" spans="1:18" s="214" customFormat="1" ht="15" customHeight="1" x14ac:dyDescent="0.25">
      <c r="A247" s="581"/>
      <c r="B247" s="2009" t="s">
        <v>344</v>
      </c>
      <c r="C247" s="227" t="s">
        <v>372</v>
      </c>
      <c r="D247" s="67"/>
      <c r="E247" s="228"/>
      <c r="F247" s="228"/>
      <c r="G247" s="223"/>
      <c r="H247" s="1544">
        <v>1</v>
      </c>
      <c r="I247" s="70">
        <v>1</v>
      </c>
      <c r="J247" s="1545">
        <v>1</v>
      </c>
      <c r="K247" s="223"/>
      <c r="L247" s="224" t="str">
        <f>IF(AND(ISNUMBER(D247),ISNUMBER(H247)), D247*H247, "")</f>
        <v/>
      </c>
      <c r="M247" s="35" t="str">
        <f>IF(AND(ISNUMBER(E247),ISNUMBER(I247)), E247*I247, "")</f>
        <v/>
      </c>
      <c r="N247" s="224" t="str">
        <f>IF(AND(ISNUMBER(F247),ISNUMBER(J247)),F247*J247,"")</f>
        <v/>
      </c>
      <c r="O247" s="11" t="str">
        <f>IF(AND(ISNUMBER(L247),ISNUMBER(M247),ISNUMBER(N247)),SUM(L247:N247),"")</f>
        <v/>
      </c>
      <c r="P247" s="698"/>
      <c r="Q247" s="214">
        <f t="shared" si="68"/>
        <v>0</v>
      </c>
      <c r="R247" s="1568" t="s">
        <v>374</v>
      </c>
    </row>
    <row r="248" spans="1:18" s="214" customFormat="1" ht="15" customHeight="1" x14ac:dyDescent="0.25">
      <c r="A248" s="581"/>
      <c r="B248" s="2009" t="s">
        <v>404</v>
      </c>
      <c r="C248" s="227" t="s">
        <v>373</v>
      </c>
      <c r="D248" s="228"/>
      <c r="E248" s="225"/>
      <c r="F248" s="226"/>
      <c r="G248" s="223"/>
      <c r="H248" s="1532">
        <v>0</v>
      </c>
      <c r="I248" s="225"/>
      <c r="J248" s="1530"/>
      <c r="K248" s="223"/>
      <c r="L248" s="224" t="str">
        <f t="shared" ref="L248" si="69">IF(AND(ISNUMBER(D248),ISNUMBER(H248)), D248*H248, "")</f>
        <v/>
      </c>
      <c r="M248" s="225"/>
      <c r="N248" s="225"/>
      <c r="O248" s="11" t="str">
        <f>IF(ISNUMBER(L248), L248,"")</f>
        <v/>
      </c>
      <c r="P248" s="698"/>
      <c r="Q248" s="214">
        <f t="shared" si="68"/>
        <v>0</v>
      </c>
      <c r="R248" s="1577" t="s">
        <v>464</v>
      </c>
    </row>
    <row r="249" spans="1:18" s="214" customFormat="1" ht="15" customHeight="1" x14ac:dyDescent="0.25">
      <c r="A249" s="581"/>
      <c r="B249" s="2009" t="s">
        <v>345</v>
      </c>
      <c r="C249" s="227">
        <v>45</v>
      </c>
      <c r="D249" s="67"/>
      <c r="E249" s="228"/>
      <c r="F249" s="228"/>
      <c r="G249" s="223"/>
      <c r="H249" s="1544">
        <v>0</v>
      </c>
      <c r="I249" s="70">
        <v>0</v>
      </c>
      <c r="J249" s="1545">
        <v>0</v>
      </c>
      <c r="K249" s="223"/>
      <c r="L249" s="224" t="str">
        <f>IF(AND(ISNUMBER(D249),ISNUMBER(H249)), D249*H249, "")</f>
        <v/>
      </c>
      <c r="M249" s="35" t="str">
        <f>IF(AND(ISNUMBER(E249),ISNUMBER(I249)), E249*I249, "")</f>
        <v/>
      </c>
      <c r="N249" s="224" t="str">
        <f t="shared" si="65"/>
        <v/>
      </c>
      <c r="O249" s="11" t="str">
        <f>IF(AND(ISNUMBER(L249),ISNUMBER(M249),ISNUMBER(N249)),SUM(L249:N249),"")</f>
        <v/>
      </c>
      <c r="P249" s="698"/>
      <c r="Q249" s="214">
        <f t="shared" si="68"/>
        <v>0</v>
      </c>
      <c r="R249" s="1568" t="s">
        <v>374</v>
      </c>
    </row>
    <row r="250" spans="1:18" s="214" customFormat="1" ht="15" customHeight="1" x14ac:dyDescent="0.25">
      <c r="A250" s="581"/>
      <c r="B250" s="128" t="str">
        <f>CONCATENATE("Check: interdependent assets in row ", ROW(B249), " = interdependent liabilities above in row ", ROW(B75))</f>
        <v>Check: interdependent assets in row 249 = interdependent liabilities above in row 75</v>
      </c>
      <c r="C250" s="225"/>
      <c r="D250" s="1071" t="str">
        <f>IF(AND(ISNUMBER(D75), ISNUMBER(D249)), IF(D249=D75, "Pass", "Fail"), "")</f>
        <v/>
      </c>
      <c r="E250" s="1071" t="str">
        <f>IF(AND(ISNUMBER(E75), ISNUMBER(E249)), IF(E249=E75, "Pass", "Fail"), "")</f>
        <v/>
      </c>
      <c r="F250" s="1071" t="str">
        <f>IF(AND(ISNUMBER(F75), ISNUMBER(F249)), IF(F249=F75, "Pass", "Fail"), "")</f>
        <v/>
      </c>
      <c r="G250" s="223"/>
      <c r="H250" s="1529"/>
      <c r="I250" s="69"/>
      <c r="J250" s="1546"/>
      <c r="K250" s="223"/>
      <c r="L250" s="69"/>
      <c r="M250" s="69"/>
      <c r="N250" s="69"/>
      <c r="O250" s="139"/>
      <c r="P250" s="698"/>
      <c r="R250" s="1568" t="s">
        <v>374</v>
      </c>
    </row>
    <row r="251" spans="1:18" s="214" customFormat="1" ht="15" customHeight="1" x14ac:dyDescent="0.25">
      <c r="A251" s="581"/>
      <c r="B251" s="127" t="s">
        <v>234</v>
      </c>
      <c r="C251" s="50" t="s">
        <v>372</v>
      </c>
      <c r="D251" s="138"/>
      <c r="E251" s="76"/>
      <c r="F251" s="76"/>
      <c r="G251" s="223"/>
      <c r="H251" s="1547">
        <v>1</v>
      </c>
      <c r="I251" s="137">
        <v>1</v>
      </c>
      <c r="J251" s="1548">
        <v>1</v>
      </c>
      <c r="K251" s="223"/>
      <c r="L251" s="212" t="str">
        <f>IF(AND(ISNUMBER(D251),ISNUMBER(H251)), D251*H251, "")</f>
        <v/>
      </c>
      <c r="M251" s="208" t="str">
        <f>IF(AND(ISNUMBER(E251),ISNUMBER(I251)), E251*I251, "")</f>
        <v/>
      </c>
      <c r="N251" s="212" t="str">
        <f t="shared" si="65"/>
        <v/>
      </c>
      <c r="O251" s="41" t="str">
        <f>IF(AND(ISNUMBER(L251),ISNUMBER(M251),ISNUMBER(N251)),SUM(L251:N251),"")</f>
        <v/>
      </c>
      <c r="P251" s="698"/>
      <c r="Q251" s="214">
        <f t="shared" si="68"/>
        <v>0</v>
      </c>
      <c r="R251" s="223"/>
    </row>
    <row r="252" spans="1:18" s="214" customFormat="1" ht="45" customHeight="1" x14ac:dyDescent="0.35">
      <c r="A252" s="1573" t="s">
        <v>205</v>
      </c>
      <c r="B252" s="44"/>
      <c r="C252" s="44"/>
      <c r="D252" s="45"/>
      <c r="E252" s="46"/>
      <c r="F252" s="223"/>
      <c r="G252" s="223"/>
      <c r="H252" s="223"/>
      <c r="I252" s="223"/>
      <c r="J252" s="223"/>
      <c r="K252" s="223"/>
      <c r="L252" s="223"/>
      <c r="M252" s="223"/>
      <c r="N252" s="223"/>
      <c r="O252" s="223"/>
      <c r="P252" s="698"/>
      <c r="R252" s="223"/>
    </row>
    <row r="253" spans="1:18" s="214" customFormat="1" ht="15" customHeight="1" x14ac:dyDescent="0.25">
      <c r="A253" s="581"/>
      <c r="B253" s="223"/>
      <c r="C253" s="223"/>
      <c r="D253" s="223"/>
      <c r="E253" s="223"/>
      <c r="F253" s="223"/>
      <c r="G253" s="223"/>
      <c r="H253" s="223"/>
      <c r="I253" s="223"/>
      <c r="J253" s="223"/>
      <c r="K253" s="223"/>
      <c r="L253" s="223"/>
      <c r="M253" s="223"/>
      <c r="N253" s="223"/>
      <c r="O253" s="223"/>
      <c r="P253" s="698"/>
      <c r="R253" s="223"/>
    </row>
    <row r="254" spans="1:18" s="214" customFormat="1" ht="60" customHeight="1" x14ac:dyDescent="0.25">
      <c r="A254" s="581"/>
      <c r="B254" s="2030"/>
      <c r="C254" s="2039" t="s">
        <v>172</v>
      </c>
      <c r="D254" s="2039" t="s">
        <v>150</v>
      </c>
      <c r="E254" s="223"/>
      <c r="F254" s="223"/>
      <c r="G254" s="223"/>
      <c r="H254" s="2040" t="s">
        <v>220</v>
      </c>
      <c r="I254" s="223"/>
      <c r="J254" s="223"/>
      <c r="K254" s="223"/>
      <c r="L254" s="2414"/>
      <c r="M254" s="2414"/>
      <c r="N254" s="2414"/>
      <c r="O254" s="2040" t="s">
        <v>221</v>
      </c>
      <c r="P254" s="698"/>
      <c r="R254" s="223"/>
    </row>
    <row r="255" spans="1:18" s="214" customFormat="1" ht="15" customHeight="1" x14ac:dyDescent="0.25">
      <c r="A255" s="581"/>
      <c r="B255" s="223" t="s">
        <v>206</v>
      </c>
      <c r="C255" s="227">
        <v>47</v>
      </c>
      <c r="D255" s="72"/>
      <c r="E255" s="223"/>
      <c r="F255" s="223"/>
      <c r="G255" s="223"/>
      <c r="H255" s="73">
        <v>0.05</v>
      </c>
      <c r="I255" s="223"/>
      <c r="J255" s="223"/>
      <c r="K255" s="223"/>
      <c r="L255" s="59"/>
      <c r="M255" s="60"/>
      <c r="N255" s="60"/>
      <c r="O255" s="36" t="str">
        <f t="shared" ref="O255:O260" si="70">IF(AND(ISNUMBER(D255),ISNUMBER(H255)),SUM(D255)*H255,"")</f>
        <v/>
      </c>
      <c r="P255" s="698"/>
      <c r="Q255" s="214">
        <f t="shared" ref="Q255:Q260" si="71">IF(ISNUMBER(O255),1,0)</f>
        <v>0</v>
      </c>
      <c r="R255" s="223"/>
    </row>
    <row r="256" spans="1:18" s="214" customFormat="1" ht="15" customHeight="1" x14ac:dyDescent="0.25">
      <c r="A256" s="581"/>
      <c r="B256" s="223" t="s">
        <v>207</v>
      </c>
      <c r="C256" s="227">
        <v>47</v>
      </c>
      <c r="D256" s="228"/>
      <c r="E256" s="223"/>
      <c r="F256" s="223"/>
      <c r="G256" s="223"/>
      <c r="H256" s="74">
        <v>0.05</v>
      </c>
      <c r="I256" s="223"/>
      <c r="J256" s="223"/>
      <c r="K256" s="223"/>
      <c r="L256" s="55"/>
      <c r="M256" s="225"/>
      <c r="N256" s="225"/>
      <c r="O256" s="11" t="str">
        <f t="shared" si="70"/>
        <v/>
      </c>
      <c r="P256" s="698"/>
      <c r="Q256" s="214">
        <f t="shared" si="71"/>
        <v>0</v>
      </c>
      <c r="R256" s="223"/>
    </row>
    <row r="257" spans="1:18" s="214" customFormat="1" ht="15" customHeight="1" x14ac:dyDescent="0.25">
      <c r="A257" s="581"/>
      <c r="B257" s="223" t="s">
        <v>237</v>
      </c>
      <c r="C257" s="227">
        <v>47</v>
      </c>
      <c r="D257" s="228"/>
      <c r="E257" s="223"/>
      <c r="F257" s="223"/>
      <c r="G257" s="223"/>
      <c r="H257" s="74">
        <f>Parameters!F23</f>
        <v>0</v>
      </c>
      <c r="I257" s="223"/>
      <c r="J257" s="223"/>
      <c r="K257" s="223"/>
      <c r="L257" s="55"/>
      <c r="M257" s="225"/>
      <c r="N257" s="225"/>
      <c r="O257" s="11" t="str">
        <f t="shared" si="70"/>
        <v/>
      </c>
      <c r="P257" s="698"/>
      <c r="Q257" s="214">
        <f t="shared" si="71"/>
        <v>0</v>
      </c>
      <c r="R257" s="223"/>
    </row>
    <row r="258" spans="1:18" s="214" customFormat="1" ht="15" customHeight="1" x14ac:dyDescent="0.25">
      <c r="A258" s="581"/>
      <c r="B258" s="223" t="s">
        <v>238</v>
      </c>
      <c r="C258" s="227">
        <v>47</v>
      </c>
      <c r="D258" s="228"/>
      <c r="E258" s="223"/>
      <c r="F258" s="223"/>
      <c r="G258" s="223"/>
      <c r="H258" s="74">
        <f>Parameters!F24</f>
        <v>0</v>
      </c>
      <c r="I258" s="223"/>
      <c r="J258" s="223"/>
      <c r="K258" s="223"/>
      <c r="L258" s="55"/>
      <c r="M258" s="225"/>
      <c r="N258" s="225"/>
      <c r="O258" s="11" t="str">
        <f t="shared" si="70"/>
        <v/>
      </c>
      <c r="P258" s="698"/>
      <c r="Q258" s="214">
        <f t="shared" si="71"/>
        <v>0</v>
      </c>
      <c r="R258" s="223"/>
    </row>
    <row r="259" spans="1:18" s="214" customFormat="1" ht="15" customHeight="1" x14ac:dyDescent="0.25">
      <c r="A259" s="581"/>
      <c r="B259" s="223" t="s">
        <v>170</v>
      </c>
      <c r="C259" s="227">
        <v>47</v>
      </c>
      <c r="D259" s="228"/>
      <c r="E259" s="223"/>
      <c r="F259" s="223"/>
      <c r="G259" s="223"/>
      <c r="H259" s="74">
        <f>Parameters!F25</f>
        <v>0</v>
      </c>
      <c r="I259" s="223"/>
      <c r="J259" s="223"/>
      <c r="K259" s="223"/>
      <c r="L259" s="55"/>
      <c r="M259" s="225"/>
      <c r="N259" s="225"/>
      <c r="O259" s="11" t="str">
        <f t="shared" si="70"/>
        <v/>
      </c>
      <c r="P259" s="698"/>
      <c r="Q259" s="214">
        <f t="shared" si="71"/>
        <v>0</v>
      </c>
      <c r="R259" s="223"/>
    </row>
    <row r="260" spans="1:18" s="214" customFormat="1" ht="15" customHeight="1" x14ac:dyDescent="0.25">
      <c r="A260" s="581"/>
      <c r="B260" s="223" t="s">
        <v>171</v>
      </c>
      <c r="C260" s="227">
        <v>47</v>
      </c>
      <c r="D260" s="228"/>
      <c r="E260" s="223"/>
      <c r="F260" s="223"/>
      <c r="G260" s="223"/>
      <c r="H260" s="74">
        <f>Parameters!F26</f>
        <v>0</v>
      </c>
      <c r="I260" s="223"/>
      <c r="J260" s="223"/>
      <c r="K260" s="223"/>
      <c r="L260" s="55"/>
      <c r="M260" s="225"/>
      <c r="N260" s="225"/>
      <c r="O260" s="11" t="str">
        <f t="shared" si="70"/>
        <v/>
      </c>
      <c r="P260" s="698"/>
      <c r="Q260" s="214">
        <f t="shared" si="71"/>
        <v>0</v>
      </c>
      <c r="R260" s="223"/>
    </row>
    <row r="261" spans="1:18" s="214" customFormat="1" ht="15" customHeight="1" x14ac:dyDescent="0.25">
      <c r="A261" s="581"/>
      <c r="B261" s="223" t="s">
        <v>166</v>
      </c>
      <c r="C261" s="227">
        <v>47</v>
      </c>
      <c r="D261" s="226"/>
      <c r="E261" s="223"/>
      <c r="F261" s="223"/>
      <c r="G261" s="223"/>
      <c r="H261" s="55"/>
      <c r="I261" s="223"/>
      <c r="J261" s="223"/>
      <c r="K261" s="223"/>
      <c r="L261" s="55"/>
      <c r="M261" s="225"/>
      <c r="N261" s="225"/>
      <c r="O261" s="226"/>
      <c r="P261" s="698"/>
      <c r="R261" s="223"/>
    </row>
    <row r="262" spans="1:18" s="214" customFormat="1" ht="15" customHeight="1" x14ac:dyDescent="0.25">
      <c r="A262" s="581"/>
      <c r="B262" s="75" t="s">
        <v>123</v>
      </c>
      <c r="C262" s="227">
        <v>47</v>
      </c>
      <c r="D262" s="228"/>
      <c r="E262" s="223"/>
      <c r="F262" s="223"/>
      <c r="G262" s="223"/>
      <c r="H262" s="74">
        <f>Parameters!F28</f>
        <v>0</v>
      </c>
      <c r="I262" s="223"/>
      <c r="J262" s="223"/>
      <c r="K262" s="223"/>
      <c r="L262" s="55"/>
      <c r="M262" s="225"/>
      <c r="N262" s="225"/>
      <c r="O262" s="11" t="str">
        <f>IF(AND(ISNUMBER(D262),ISNUMBER(H262)),SUM(D262)*H262,"")</f>
        <v/>
      </c>
      <c r="P262" s="698"/>
      <c r="Q262" s="214">
        <f t="shared" ref="Q262:Q266" si="72">IF(ISNUMBER(O262),1,0)</f>
        <v>0</v>
      </c>
      <c r="R262" s="223"/>
    </row>
    <row r="263" spans="1:18" s="214" customFormat="1" ht="15" customHeight="1" x14ac:dyDescent="0.25">
      <c r="A263" s="581"/>
      <c r="B263" s="75" t="s">
        <v>0</v>
      </c>
      <c r="C263" s="227">
        <v>47</v>
      </c>
      <c r="D263" s="228"/>
      <c r="E263" s="223"/>
      <c r="F263" s="223"/>
      <c r="G263" s="223"/>
      <c r="H263" s="74">
        <f>Parameters!F29</f>
        <v>0</v>
      </c>
      <c r="I263" s="223"/>
      <c r="J263" s="223"/>
      <c r="K263" s="223"/>
      <c r="L263" s="55"/>
      <c r="M263" s="225"/>
      <c r="N263" s="225"/>
      <c r="O263" s="11" t="str">
        <f>IF(AND(ISNUMBER(D263),ISNUMBER(H263)),SUM(D263)*H263,"")</f>
        <v/>
      </c>
      <c r="P263" s="698"/>
      <c r="Q263" s="214">
        <f t="shared" si="72"/>
        <v>0</v>
      </c>
      <c r="R263" s="223"/>
    </row>
    <row r="264" spans="1:18" s="214" customFormat="1" ht="15" customHeight="1" x14ac:dyDescent="0.25">
      <c r="A264" s="581"/>
      <c r="B264" s="75" t="s">
        <v>167</v>
      </c>
      <c r="C264" s="227">
        <v>47</v>
      </c>
      <c r="D264" s="228"/>
      <c r="E264" s="223"/>
      <c r="F264" s="223"/>
      <c r="G264" s="223"/>
      <c r="H264" s="74">
        <f>Parameters!F30</f>
        <v>0</v>
      </c>
      <c r="I264" s="223"/>
      <c r="J264" s="223"/>
      <c r="K264" s="223"/>
      <c r="L264" s="55"/>
      <c r="M264" s="225"/>
      <c r="N264" s="225"/>
      <c r="O264" s="11" t="str">
        <f>IF(AND(ISNUMBER(D264),ISNUMBER(H264)),SUM(D264)*H264,"")</f>
        <v/>
      </c>
      <c r="P264" s="698"/>
      <c r="Q264" s="214">
        <f t="shared" si="72"/>
        <v>0</v>
      </c>
      <c r="R264" s="223"/>
    </row>
    <row r="265" spans="1:18" s="214" customFormat="1" ht="15" customHeight="1" x14ac:dyDescent="0.25">
      <c r="A265" s="581"/>
      <c r="B265" s="75" t="s">
        <v>1</v>
      </c>
      <c r="C265" s="227">
        <v>47</v>
      </c>
      <c r="D265" s="228"/>
      <c r="E265" s="223"/>
      <c r="F265" s="223"/>
      <c r="G265" s="223"/>
      <c r="H265" s="74">
        <f>Parameters!F31</f>
        <v>0</v>
      </c>
      <c r="I265" s="223"/>
      <c r="J265" s="223"/>
      <c r="K265" s="223"/>
      <c r="L265" s="55"/>
      <c r="M265" s="225"/>
      <c r="N265" s="225"/>
      <c r="O265" s="11" t="str">
        <f>IF(AND(ISNUMBER(D265),ISNUMBER(H265)),SUM(D265)*H265,"")</f>
        <v/>
      </c>
      <c r="P265" s="698"/>
      <c r="Q265" s="214">
        <f t="shared" si="72"/>
        <v>0</v>
      </c>
      <c r="R265" s="223"/>
    </row>
    <row r="266" spans="1:18" s="214" customFormat="1" ht="15" customHeight="1" x14ac:dyDescent="0.25">
      <c r="A266" s="581"/>
      <c r="B266" s="223" t="s">
        <v>64</v>
      </c>
      <c r="C266" s="48">
        <v>47</v>
      </c>
      <c r="D266" s="1367"/>
      <c r="E266" s="223"/>
      <c r="F266" s="223"/>
      <c r="G266" s="223"/>
      <c r="H266" s="1368">
        <f>Parameters!F32</f>
        <v>0</v>
      </c>
      <c r="I266" s="223"/>
      <c r="J266" s="223"/>
      <c r="K266" s="223"/>
      <c r="L266" s="129"/>
      <c r="M266" s="49"/>
      <c r="N266" s="49"/>
      <c r="O266" s="498" t="str">
        <f>IF(AND(ISNUMBER(D266),ISNUMBER(H266)),SUM(D266)*H266,"")</f>
        <v/>
      </c>
      <c r="P266" s="698"/>
      <c r="Q266" s="214">
        <f t="shared" si="72"/>
        <v>0</v>
      </c>
      <c r="R266" s="223"/>
    </row>
    <row r="267" spans="1:18" s="214" customFormat="1" ht="15" customHeight="1" x14ac:dyDescent="0.25">
      <c r="A267" s="581"/>
      <c r="B267" s="61"/>
      <c r="C267" s="62"/>
      <c r="D267" s="62"/>
      <c r="E267" s="223"/>
      <c r="F267" s="223"/>
      <c r="G267" s="223"/>
      <c r="H267" s="71"/>
      <c r="I267" s="223"/>
      <c r="J267" s="223"/>
      <c r="K267" s="223"/>
      <c r="L267" s="1365" t="s">
        <v>208</v>
      </c>
      <c r="M267" s="1365"/>
      <c r="N267" s="1369"/>
      <c r="O267" s="1366" t="str">
        <f>IF(SUM(Q84:Q266)=103,SUM(O84:O266)+SUM(O302:O378),"")</f>
        <v/>
      </c>
      <c r="P267" s="698"/>
      <c r="R267" s="1572" t="s">
        <v>414</v>
      </c>
    </row>
    <row r="268" spans="1:18" s="214" customFormat="1" ht="15" customHeight="1" x14ac:dyDescent="0.25">
      <c r="A268" s="581"/>
      <c r="B268" s="223"/>
      <c r="C268" s="223"/>
      <c r="D268" s="223"/>
      <c r="E268" s="223"/>
      <c r="F268" s="223"/>
      <c r="G268" s="223"/>
      <c r="H268" s="223"/>
      <c r="I268" s="223"/>
      <c r="J268" s="223"/>
      <c r="K268" s="223"/>
      <c r="L268" s="223"/>
      <c r="M268" s="223"/>
      <c r="N268" s="223"/>
      <c r="O268" s="223"/>
      <c r="P268" s="698"/>
      <c r="R268" s="223"/>
    </row>
    <row r="269" spans="1:18" s="214" customFormat="1" ht="45" customHeight="1" x14ac:dyDescent="0.35">
      <c r="A269" s="1519" t="s">
        <v>209</v>
      </c>
      <c r="B269" s="2028"/>
      <c r="C269" s="2028"/>
      <c r="D269" s="2028"/>
      <c r="E269" s="2028"/>
      <c r="F269" s="2028"/>
      <c r="G269" s="2028"/>
      <c r="H269" s="2028"/>
      <c r="I269" s="2028"/>
      <c r="J269" s="2028"/>
      <c r="K269" s="2033"/>
      <c r="L269" s="2033"/>
      <c r="M269" s="2033"/>
      <c r="N269" s="2033"/>
      <c r="O269" s="2033"/>
      <c r="P269" s="1521"/>
      <c r="R269" s="1493"/>
    </row>
    <row r="270" spans="1:18" s="214" customFormat="1" ht="15" customHeight="1" x14ac:dyDescent="0.25">
      <c r="A270" s="581"/>
      <c r="B270" s="223"/>
      <c r="C270" s="223"/>
      <c r="D270" s="223"/>
      <c r="E270" s="223"/>
      <c r="F270" s="223"/>
      <c r="G270" s="223"/>
      <c r="H270" s="223"/>
      <c r="I270" s="223"/>
      <c r="J270" s="223"/>
      <c r="K270" s="223"/>
      <c r="L270" s="223"/>
      <c r="M270" s="223"/>
      <c r="N270" s="223"/>
      <c r="O270" s="223"/>
      <c r="P270" s="698"/>
      <c r="R270" s="223"/>
    </row>
    <row r="271" spans="1:18" s="214" customFormat="1" ht="15" customHeight="1" x14ac:dyDescent="0.25">
      <c r="A271" s="581"/>
      <c r="B271" s="223"/>
      <c r="C271" s="223"/>
      <c r="D271" s="223"/>
      <c r="E271" s="223"/>
      <c r="F271" s="223"/>
      <c r="G271" s="223"/>
      <c r="H271" s="223"/>
      <c r="I271" s="223"/>
      <c r="J271" s="223"/>
      <c r="K271" s="223"/>
      <c r="L271" s="2041" t="s">
        <v>210</v>
      </c>
      <c r="M271" s="2041"/>
      <c r="N271" s="1522"/>
      <c r="O271" s="2042" t="str">
        <f>IF(AND(ISNUMBER(O267),ISNUMBER(O77)),IF(O267&gt;0,O77/O267,""),"")</f>
        <v/>
      </c>
      <c r="P271" s="698"/>
      <c r="R271" s="223"/>
    </row>
    <row r="272" spans="1:18" s="214" customFormat="1" ht="15" customHeight="1" x14ac:dyDescent="0.25">
      <c r="A272" s="1523"/>
      <c r="B272" s="2029"/>
      <c r="C272" s="2029"/>
      <c r="D272" s="2029"/>
      <c r="E272" s="2029"/>
      <c r="F272" s="2029"/>
      <c r="G272" s="2029"/>
      <c r="H272" s="2029"/>
      <c r="I272" s="2029"/>
      <c r="J272" s="2029"/>
      <c r="K272" s="2029"/>
      <c r="L272" s="2029"/>
      <c r="M272" s="2029"/>
      <c r="N272" s="2029"/>
      <c r="O272" s="2029"/>
      <c r="P272" s="2043"/>
      <c r="R272" s="223"/>
    </row>
    <row r="273" spans="1:18" s="214" customFormat="1" ht="60" customHeight="1" x14ac:dyDescent="0.35">
      <c r="A273" s="2427" t="s">
        <v>1635</v>
      </c>
      <c r="B273" s="2428"/>
      <c r="C273" s="2428"/>
      <c r="D273" s="2428"/>
      <c r="E273" s="2428"/>
      <c r="F273" s="2428"/>
      <c r="G273" s="2428"/>
      <c r="H273" s="2428"/>
      <c r="I273" s="2428"/>
      <c r="J273" s="2428"/>
      <c r="K273" s="2428"/>
      <c r="L273" s="2428"/>
      <c r="M273" s="2428"/>
      <c r="N273" s="2428"/>
      <c r="O273" s="2428"/>
      <c r="P273" s="1521"/>
      <c r="R273" s="140" t="s">
        <v>412</v>
      </c>
    </row>
    <row r="274" spans="1:18" s="214" customFormat="1" ht="15" customHeight="1" x14ac:dyDescent="0.25">
      <c r="A274" s="581"/>
      <c r="B274" s="223"/>
      <c r="C274" s="223"/>
      <c r="D274" s="223"/>
      <c r="E274" s="223"/>
      <c r="F274" s="223"/>
      <c r="G274" s="223"/>
      <c r="H274" s="223"/>
      <c r="I274" s="223"/>
      <c r="J274" s="223"/>
      <c r="K274" s="223"/>
      <c r="L274" s="223"/>
      <c r="M274" s="223"/>
      <c r="N274" s="223"/>
      <c r="O274" s="223"/>
      <c r="P274" s="698"/>
      <c r="R274" s="223"/>
    </row>
    <row r="275" spans="1:18" s="214" customFormat="1" ht="15" customHeight="1" x14ac:dyDescent="0.25">
      <c r="A275" s="581"/>
      <c r="B275" s="2423"/>
      <c r="C275" s="2415" t="s">
        <v>172</v>
      </c>
      <c r="D275" s="2425" t="s">
        <v>150</v>
      </c>
      <c r="E275" s="2426"/>
      <c r="F275" s="2426"/>
      <c r="G275" s="223"/>
      <c r="H275" s="2419" t="s">
        <v>214</v>
      </c>
      <c r="I275" s="2420"/>
      <c r="J275" s="2421"/>
      <c r="K275" s="223"/>
      <c r="L275" s="2422" t="s">
        <v>215</v>
      </c>
      <c r="M275" s="2422"/>
      <c r="N275" s="2422"/>
      <c r="O275" s="2422"/>
      <c r="P275" s="698"/>
      <c r="R275" s="223"/>
    </row>
    <row r="276" spans="1:18" s="214" customFormat="1" ht="30" customHeight="1" x14ac:dyDescent="0.25">
      <c r="A276" s="581"/>
      <c r="B276" s="2424"/>
      <c r="C276" s="2416"/>
      <c r="D276" s="1080" t="s">
        <v>216</v>
      </c>
      <c r="E276" s="2034" t="s">
        <v>228</v>
      </c>
      <c r="F276" s="2022" t="s">
        <v>158</v>
      </c>
      <c r="G276" s="223"/>
      <c r="H276" s="2035" t="s">
        <v>216</v>
      </c>
      <c r="I276" s="2034" t="s">
        <v>228</v>
      </c>
      <c r="J276" s="1525" t="s">
        <v>217</v>
      </c>
      <c r="K276" s="223"/>
      <c r="L276" s="1080" t="s">
        <v>216</v>
      </c>
      <c r="M276" s="2034" t="s">
        <v>228</v>
      </c>
      <c r="N276" s="2034" t="s">
        <v>217</v>
      </c>
      <c r="O276" s="2022" t="s">
        <v>194</v>
      </c>
      <c r="P276" s="698"/>
      <c r="R276" s="223"/>
    </row>
    <row r="277" spans="1:18" s="214" customFormat="1" ht="45" customHeight="1" x14ac:dyDescent="0.25">
      <c r="A277" s="581"/>
      <c r="B277" s="1578" t="s">
        <v>229</v>
      </c>
      <c r="C277" s="227" t="s">
        <v>375</v>
      </c>
      <c r="D277" s="60"/>
      <c r="E277" s="60"/>
      <c r="F277" s="1579"/>
      <c r="G277" s="223"/>
      <c r="H277" s="1526"/>
      <c r="I277" s="1527"/>
      <c r="J277" s="1528">
        <v>1</v>
      </c>
      <c r="K277" s="223"/>
      <c r="L277" s="55"/>
      <c r="M277" s="225"/>
      <c r="N277" s="224" t="str">
        <f t="shared" ref="N277:N278" si="73">IF(AND(ISNUMBER(F277),ISNUMBER(J277)),SUM(F277)*J277,"")</f>
        <v/>
      </c>
      <c r="O277" s="11" t="str">
        <f>N277</f>
        <v/>
      </c>
      <c r="P277" s="698"/>
      <c r="R277" s="1568" t="s">
        <v>415</v>
      </c>
    </row>
    <row r="278" spans="1:18" s="214" customFormat="1" ht="30" customHeight="1" x14ac:dyDescent="0.25">
      <c r="A278" s="581"/>
      <c r="B278" s="1492" t="s">
        <v>235</v>
      </c>
      <c r="C278" s="227" t="s">
        <v>375</v>
      </c>
      <c r="D278" s="225"/>
      <c r="E278" s="225"/>
      <c r="F278" s="52"/>
      <c r="G278" s="223"/>
      <c r="H278" s="1529"/>
      <c r="I278" s="225"/>
      <c r="J278" s="1531">
        <v>1</v>
      </c>
      <c r="K278" s="223"/>
      <c r="L278" s="55"/>
      <c r="M278" s="225"/>
      <c r="N278" s="224" t="str">
        <f t="shared" si="73"/>
        <v/>
      </c>
      <c r="O278" s="11" t="str">
        <f>N278</f>
        <v/>
      </c>
      <c r="P278" s="698"/>
      <c r="R278" s="1568" t="s">
        <v>415</v>
      </c>
    </row>
    <row r="279" spans="1:18" s="214" customFormat="1" ht="30" customHeight="1" x14ac:dyDescent="0.25">
      <c r="A279" s="581"/>
      <c r="B279" s="63" t="s">
        <v>211</v>
      </c>
      <c r="C279" s="227" t="s">
        <v>375</v>
      </c>
      <c r="D279" s="51"/>
      <c r="E279" s="51"/>
      <c r="F279" s="52"/>
      <c r="G279" s="223"/>
      <c r="H279" s="1532">
        <v>0.85</v>
      </c>
      <c r="I279" s="57">
        <v>0.85</v>
      </c>
      <c r="J279" s="1531">
        <v>1</v>
      </c>
      <c r="K279" s="223"/>
      <c r="L279" s="224" t="str">
        <f t="shared" ref="L279:M284" si="74">IF(AND(ISNUMBER(D279),ISNUMBER(H279)), D279*H279, "")</f>
        <v/>
      </c>
      <c r="M279" s="35" t="str">
        <f t="shared" si="74"/>
        <v/>
      </c>
      <c r="N279" s="224" t="str">
        <f t="shared" ref="N279:N284" si="75">IF(AND(ISNUMBER(F279),ISNUMBER(J279)),F279*J279,"")</f>
        <v/>
      </c>
      <c r="O279" s="11" t="str">
        <f t="shared" ref="O279:O284" si="76">IF(AND(ISNUMBER(L279),ISNUMBER(N279)),SUM(L279:N279),"")</f>
        <v/>
      </c>
      <c r="P279" s="698"/>
      <c r="R279" s="1568" t="s">
        <v>415</v>
      </c>
    </row>
    <row r="280" spans="1:18" s="214" customFormat="1" ht="30" customHeight="1" x14ac:dyDescent="0.25">
      <c r="A280" s="581"/>
      <c r="B280" s="63" t="s">
        <v>183</v>
      </c>
      <c r="C280" s="227" t="s">
        <v>375</v>
      </c>
      <c r="D280" s="51"/>
      <c r="E280" s="51"/>
      <c r="F280" s="52"/>
      <c r="G280" s="223"/>
      <c r="H280" s="1532">
        <v>0.85</v>
      </c>
      <c r="I280" s="57">
        <v>0.85</v>
      </c>
      <c r="J280" s="1531">
        <v>1</v>
      </c>
      <c r="K280" s="223"/>
      <c r="L280" s="224" t="str">
        <f t="shared" si="74"/>
        <v/>
      </c>
      <c r="M280" s="35" t="str">
        <f t="shared" si="74"/>
        <v/>
      </c>
      <c r="N280" s="224" t="str">
        <f t="shared" si="75"/>
        <v/>
      </c>
      <c r="O280" s="11" t="str">
        <f t="shared" si="76"/>
        <v/>
      </c>
      <c r="P280" s="698"/>
      <c r="R280" s="1568" t="s">
        <v>415</v>
      </c>
    </row>
    <row r="281" spans="1:18" s="214" customFormat="1" ht="15" customHeight="1" x14ac:dyDescent="0.25">
      <c r="A281" s="581"/>
      <c r="B281" s="63" t="s">
        <v>184</v>
      </c>
      <c r="C281" s="227" t="s">
        <v>375</v>
      </c>
      <c r="D281" s="51"/>
      <c r="E281" s="51"/>
      <c r="F281" s="52"/>
      <c r="G281" s="223"/>
      <c r="H281" s="1532">
        <v>0.5</v>
      </c>
      <c r="I281" s="57">
        <v>0.5</v>
      </c>
      <c r="J281" s="1531">
        <v>1</v>
      </c>
      <c r="K281" s="223"/>
      <c r="L281" s="224" t="str">
        <f t="shared" si="74"/>
        <v/>
      </c>
      <c r="M281" s="35" t="str">
        <f t="shared" si="74"/>
        <v/>
      </c>
      <c r="N281" s="224" t="str">
        <f t="shared" si="75"/>
        <v/>
      </c>
      <c r="O281" s="11" t="str">
        <f t="shared" si="76"/>
        <v/>
      </c>
      <c r="P281" s="698"/>
      <c r="R281" s="1568" t="s">
        <v>415</v>
      </c>
    </row>
    <row r="282" spans="1:18" s="214" customFormat="1" ht="15" customHeight="1" x14ac:dyDescent="0.25">
      <c r="A282" s="581"/>
      <c r="B282" s="63" t="s">
        <v>231</v>
      </c>
      <c r="C282" s="227" t="s">
        <v>375</v>
      </c>
      <c r="D282" s="51"/>
      <c r="E282" s="51"/>
      <c r="F282" s="52"/>
      <c r="G282" s="223"/>
      <c r="H282" s="1532">
        <v>0.5</v>
      </c>
      <c r="I282" s="57">
        <v>0.5</v>
      </c>
      <c r="J282" s="1531">
        <v>1</v>
      </c>
      <c r="K282" s="223"/>
      <c r="L282" s="224" t="str">
        <f t="shared" si="74"/>
        <v/>
      </c>
      <c r="M282" s="35" t="str">
        <f t="shared" si="74"/>
        <v/>
      </c>
      <c r="N282" s="224" t="str">
        <f t="shared" si="75"/>
        <v/>
      </c>
      <c r="O282" s="11" t="str">
        <f t="shared" si="76"/>
        <v/>
      </c>
      <c r="P282" s="698"/>
      <c r="R282" s="1568" t="s">
        <v>415</v>
      </c>
    </row>
    <row r="283" spans="1:18" s="214" customFormat="1" ht="15" customHeight="1" x14ac:dyDescent="0.25">
      <c r="A283" s="581"/>
      <c r="B283" s="63" t="s">
        <v>187</v>
      </c>
      <c r="C283" s="227" t="s">
        <v>375</v>
      </c>
      <c r="D283" s="51"/>
      <c r="E283" s="51"/>
      <c r="F283" s="52"/>
      <c r="G283" s="223"/>
      <c r="H283" s="1532">
        <v>0</v>
      </c>
      <c r="I283" s="57">
        <v>0.5</v>
      </c>
      <c r="J283" s="1531">
        <v>1</v>
      </c>
      <c r="K283" s="223"/>
      <c r="L283" s="224" t="str">
        <f t="shared" si="74"/>
        <v/>
      </c>
      <c r="M283" s="35" t="str">
        <f t="shared" si="74"/>
        <v/>
      </c>
      <c r="N283" s="224" t="str">
        <f t="shared" si="75"/>
        <v/>
      </c>
      <c r="O283" s="11" t="str">
        <f t="shared" si="76"/>
        <v/>
      </c>
      <c r="P283" s="698"/>
      <c r="R283" s="1568" t="s">
        <v>415</v>
      </c>
    </row>
    <row r="284" spans="1:18" s="214" customFormat="1" ht="28.5" x14ac:dyDescent="0.25">
      <c r="A284" s="581"/>
      <c r="B284" s="63" t="s">
        <v>188</v>
      </c>
      <c r="C284" s="227" t="s">
        <v>375</v>
      </c>
      <c r="D284" s="51"/>
      <c r="E284" s="51"/>
      <c r="F284" s="52"/>
      <c r="G284" s="223"/>
      <c r="H284" s="1532">
        <v>0</v>
      </c>
      <c r="I284" s="57">
        <v>0.5</v>
      </c>
      <c r="J284" s="1531">
        <v>1</v>
      </c>
      <c r="K284" s="223"/>
      <c r="L284" s="224" t="str">
        <f t="shared" si="74"/>
        <v/>
      </c>
      <c r="M284" s="35" t="str">
        <f t="shared" si="74"/>
        <v/>
      </c>
      <c r="N284" s="224" t="str">
        <f t="shared" si="75"/>
        <v/>
      </c>
      <c r="O284" s="11" t="str">
        <f t="shared" si="76"/>
        <v/>
      </c>
      <c r="P284" s="698"/>
      <c r="R284" s="1568" t="s">
        <v>415</v>
      </c>
    </row>
    <row r="285" spans="1:18" s="214" customFormat="1" ht="30" customHeight="1" x14ac:dyDescent="0.25">
      <c r="A285" s="581"/>
      <c r="B285" s="63" t="s">
        <v>212</v>
      </c>
      <c r="C285" s="227" t="s">
        <v>375</v>
      </c>
      <c r="D285" s="60"/>
      <c r="E285" s="60"/>
      <c r="F285" s="226"/>
      <c r="G285" s="223"/>
      <c r="H285" s="1529"/>
      <c r="I285" s="225"/>
      <c r="J285" s="1530"/>
      <c r="K285" s="223"/>
      <c r="L285" s="59"/>
      <c r="M285" s="60"/>
      <c r="N285" s="60"/>
      <c r="O285" s="66"/>
      <c r="P285" s="698"/>
      <c r="R285" s="223"/>
    </row>
    <row r="286" spans="1:18" s="214" customFormat="1" ht="15" customHeight="1" x14ac:dyDescent="0.25">
      <c r="A286" s="581"/>
      <c r="B286" s="2009" t="s">
        <v>189</v>
      </c>
      <c r="C286" s="227" t="s">
        <v>375</v>
      </c>
      <c r="D286" s="60"/>
      <c r="E286" s="60"/>
      <c r="F286" s="66"/>
      <c r="G286" s="223"/>
      <c r="H286" s="1529"/>
      <c r="I286" s="225"/>
      <c r="J286" s="1530"/>
      <c r="K286" s="223"/>
      <c r="L286" s="59"/>
      <c r="M286" s="60"/>
      <c r="N286" s="60"/>
      <c r="O286" s="66"/>
      <c r="P286" s="698"/>
      <c r="R286" s="223"/>
    </row>
    <row r="287" spans="1:18" s="214" customFormat="1" ht="15" customHeight="1" x14ac:dyDescent="0.25">
      <c r="A287" s="581"/>
      <c r="B287" s="2009" t="s">
        <v>190</v>
      </c>
      <c r="C287" s="227" t="s">
        <v>375</v>
      </c>
      <c r="D287" s="60"/>
      <c r="E287" s="60"/>
      <c r="F287" s="66"/>
      <c r="G287" s="223"/>
      <c r="H287" s="1529"/>
      <c r="I287" s="225"/>
      <c r="J287" s="1530"/>
      <c r="K287" s="223"/>
      <c r="L287" s="59"/>
      <c r="M287" s="60"/>
      <c r="N287" s="60"/>
      <c r="O287" s="66"/>
      <c r="P287" s="698"/>
      <c r="R287" s="223"/>
    </row>
    <row r="288" spans="1:18" s="214" customFormat="1" ht="15" customHeight="1" x14ac:dyDescent="0.25">
      <c r="A288" s="581"/>
      <c r="B288" s="211" t="s">
        <v>191</v>
      </c>
      <c r="C288" s="225"/>
      <c r="D288" s="51"/>
      <c r="E288" s="51"/>
      <c r="F288" s="52"/>
      <c r="G288" s="223"/>
      <c r="H288" s="1532">
        <v>0</v>
      </c>
      <c r="I288" s="57">
        <v>0.5</v>
      </c>
      <c r="J288" s="1531">
        <v>1</v>
      </c>
      <c r="K288" s="223"/>
      <c r="L288" s="224" t="str">
        <f t="shared" ref="L288:M292" si="77">IF(AND(ISNUMBER(D288),ISNUMBER(H288)), D288*H288, "")</f>
        <v/>
      </c>
      <c r="M288" s="35" t="str">
        <f t="shared" si="77"/>
        <v/>
      </c>
      <c r="N288" s="224" t="str">
        <f t="shared" ref="N288:N292" si="78">IF(AND(ISNUMBER(F288),ISNUMBER(J288)),F288*J288,"")</f>
        <v/>
      </c>
      <c r="O288" s="11" t="str">
        <f t="shared" ref="O288:O292" si="79">IF(AND(ISNUMBER(L288),ISNUMBER(N288)),SUM(L288:N288),"")</f>
        <v/>
      </c>
      <c r="P288" s="698"/>
      <c r="R288" s="1568" t="s">
        <v>415</v>
      </c>
    </row>
    <row r="289" spans="1:18" s="214" customFormat="1" ht="15" customHeight="1" x14ac:dyDescent="0.25">
      <c r="A289" s="581"/>
      <c r="B289" s="211" t="s">
        <v>10</v>
      </c>
      <c r="C289" s="225"/>
      <c r="D289" s="51"/>
      <c r="E289" s="51"/>
      <c r="F289" s="52"/>
      <c r="G289" s="223"/>
      <c r="H289" s="1532">
        <v>0.5</v>
      </c>
      <c r="I289" s="57">
        <v>0.5</v>
      </c>
      <c r="J289" s="1531">
        <v>1</v>
      </c>
      <c r="K289" s="223"/>
      <c r="L289" s="224" t="str">
        <f t="shared" si="77"/>
        <v/>
      </c>
      <c r="M289" s="35" t="str">
        <f t="shared" si="77"/>
        <v/>
      </c>
      <c r="N289" s="224" t="str">
        <f t="shared" si="78"/>
        <v/>
      </c>
      <c r="O289" s="11" t="str">
        <f t="shared" si="79"/>
        <v/>
      </c>
      <c r="P289" s="698"/>
      <c r="R289" s="1568" t="s">
        <v>415</v>
      </c>
    </row>
    <row r="290" spans="1:18" s="214" customFormat="1" ht="15" customHeight="1" x14ac:dyDescent="0.25">
      <c r="A290" s="581"/>
      <c r="B290" s="211" t="s">
        <v>114</v>
      </c>
      <c r="C290" s="225"/>
      <c r="D290" s="51"/>
      <c r="E290" s="51"/>
      <c r="F290" s="52"/>
      <c r="G290" s="223"/>
      <c r="H290" s="1532">
        <v>0</v>
      </c>
      <c r="I290" s="57">
        <v>0.5</v>
      </c>
      <c r="J290" s="1531">
        <v>1</v>
      </c>
      <c r="K290" s="223"/>
      <c r="L290" s="224" t="str">
        <f t="shared" si="77"/>
        <v/>
      </c>
      <c r="M290" s="35" t="str">
        <f t="shared" si="77"/>
        <v/>
      </c>
      <c r="N290" s="224" t="str">
        <f t="shared" si="78"/>
        <v/>
      </c>
      <c r="O290" s="11" t="str">
        <f t="shared" si="79"/>
        <v/>
      </c>
      <c r="P290" s="698"/>
      <c r="R290" s="1568" t="s">
        <v>415</v>
      </c>
    </row>
    <row r="291" spans="1:18" s="214" customFormat="1" ht="15" customHeight="1" x14ac:dyDescent="0.25">
      <c r="A291" s="581"/>
      <c r="B291" s="211" t="s">
        <v>232</v>
      </c>
      <c r="C291" s="225"/>
      <c r="D291" s="51"/>
      <c r="E291" s="51"/>
      <c r="F291" s="52"/>
      <c r="G291" s="223"/>
      <c r="H291" s="1532">
        <v>0.5</v>
      </c>
      <c r="I291" s="57">
        <v>0.5</v>
      </c>
      <c r="J291" s="1531">
        <v>1</v>
      </c>
      <c r="K291" s="223"/>
      <c r="L291" s="224" t="str">
        <f t="shared" si="77"/>
        <v/>
      </c>
      <c r="M291" s="35" t="str">
        <f t="shared" si="77"/>
        <v/>
      </c>
      <c r="N291" s="224" t="str">
        <f t="shared" si="78"/>
        <v/>
      </c>
      <c r="O291" s="11" t="str">
        <f t="shared" si="79"/>
        <v/>
      </c>
      <c r="P291" s="698"/>
      <c r="R291" s="1568" t="s">
        <v>415</v>
      </c>
    </row>
    <row r="292" spans="1:18" s="214" customFormat="1" ht="15" customHeight="1" x14ac:dyDescent="0.25">
      <c r="A292" s="581"/>
      <c r="B292" s="211" t="s">
        <v>192</v>
      </c>
      <c r="C292" s="225"/>
      <c r="D292" s="51"/>
      <c r="E292" s="51"/>
      <c r="F292" s="202"/>
      <c r="G292" s="223"/>
      <c r="H292" s="1532">
        <v>0</v>
      </c>
      <c r="I292" s="57">
        <v>0.5</v>
      </c>
      <c r="J292" s="1531">
        <v>1</v>
      </c>
      <c r="K292" s="223"/>
      <c r="L292" s="224" t="str">
        <f t="shared" si="77"/>
        <v/>
      </c>
      <c r="M292" s="35" t="str">
        <f t="shared" si="77"/>
        <v/>
      </c>
      <c r="N292" s="224" t="str">
        <f t="shared" si="78"/>
        <v/>
      </c>
      <c r="O292" s="11" t="str">
        <f t="shared" si="79"/>
        <v/>
      </c>
      <c r="P292" s="698"/>
      <c r="R292" s="1568" t="s">
        <v>415</v>
      </c>
    </row>
    <row r="293" spans="1:18" s="214" customFormat="1" ht="15" customHeight="1" x14ac:dyDescent="0.25">
      <c r="A293" s="581"/>
      <c r="B293" s="63" t="s">
        <v>405</v>
      </c>
      <c r="C293" s="227" t="s">
        <v>375</v>
      </c>
      <c r="D293" s="225"/>
      <c r="E293" s="225"/>
      <c r="F293" s="256"/>
      <c r="G293" s="223"/>
      <c r="H293" s="1529"/>
      <c r="I293" s="225"/>
      <c r="J293" s="1531">
        <v>0</v>
      </c>
      <c r="K293" s="223"/>
      <c r="L293" s="55"/>
      <c r="M293" s="55"/>
      <c r="N293" s="224" t="str">
        <f>IF(AND(ISNUMBER(F293),ISNUMBER(F230),ISNUMBER(J293)),MAX((F293-F230),0)*J293,"")</f>
        <v/>
      </c>
      <c r="O293" s="11" t="str">
        <f>N293</f>
        <v/>
      </c>
      <c r="P293" s="1580"/>
      <c r="R293" s="1568" t="s">
        <v>416</v>
      </c>
    </row>
    <row r="294" spans="1:18" s="214" customFormat="1" ht="15" customHeight="1" x14ac:dyDescent="0.25">
      <c r="A294" s="581"/>
      <c r="B294" s="63" t="s">
        <v>213</v>
      </c>
      <c r="C294" s="227" t="s">
        <v>375</v>
      </c>
      <c r="D294" s="51"/>
      <c r="E294" s="51"/>
      <c r="F294" s="203"/>
      <c r="G294" s="223"/>
      <c r="H294" s="1532">
        <v>0</v>
      </c>
      <c r="I294" s="57">
        <v>0.5</v>
      </c>
      <c r="J294" s="1531">
        <v>1</v>
      </c>
      <c r="K294" s="223"/>
      <c r="L294" s="224" t="str">
        <f>IF(AND(ISNUMBER(D294),ISNUMBER(H294)), D294*H294, "")</f>
        <v/>
      </c>
      <c r="M294" s="35" t="str">
        <f>IF(AND(ISNUMBER(E294),ISNUMBER(I294)), E294*I294, "")</f>
        <v/>
      </c>
      <c r="N294" s="224" t="str">
        <f>IF(AND(ISNUMBER(F294),ISNUMBER(J294)),F294*J294,"")</f>
        <v/>
      </c>
      <c r="O294" s="11" t="str">
        <f>IF(AND(ISNUMBER(L294),ISNUMBER(N294)),SUM(L294:N294),"")</f>
        <v/>
      </c>
      <c r="P294" s="698"/>
      <c r="R294" s="1568" t="s">
        <v>415</v>
      </c>
    </row>
    <row r="295" spans="1:18" s="214" customFormat="1" ht="30" customHeight="1" x14ac:dyDescent="0.25">
      <c r="A295" s="581"/>
      <c r="B295" s="77" t="str">
        <f>CONCATENATE("Check: the sum of each of the columns for rows ", ROW(B277), " to ", ROW(B294), " should equal the corresponding column in row ", ROW(B39))</f>
        <v>Check: the sum of each of the columns for rows 277 to 294 should equal the corresponding column in row 39</v>
      </c>
      <c r="C295" s="215"/>
      <c r="D295" s="848" t="str">
        <f>IF(AND(SUM(D277:D294)&gt;0,SUM($D$97:$F$101,$D$94:$F$94)&gt;0),"Fail",IF(AND(SUM($D$94:$F$94,$D$97:$F$101)=0,D39=SUM(D277:D294)),"Pass","Fail"))</f>
        <v>Pass</v>
      </c>
      <c r="E295" s="848" t="str">
        <f>IF(AND(SUM(E277:E294)&gt;0,SUM($D$97:$F$101,$D$94:$F$94)&gt;0),"Fail",IF(AND(SUM($D$94:$F$94,$D$97:$F$101)=0,E39=SUM(E277:E294)),"Pass","Fail"))</f>
        <v>Pass</v>
      </c>
      <c r="F295" s="848" t="str">
        <f>IF(AND(SUM(F277:F294)&gt;0,SUM($D$97:$F$101,$D$94:$F$94)&gt;0),"Fail",IF(AND(SUM($D$94:$F$94,$D$97:$F$101)=0,F39=SUM(F277:F294)),"Pass","Fail"))</f>
        <v>Pass</v>
      </c>
      <c r="G295" s="223"/>
      <c r="H295" s="1549"/>
      <c r="I295" s="215"/>
      <c r="J295" s="1550"/>
      <c r="K295" s="223"/>
      <c r="L295" s="2044"/>
      <c r="M295" s="1581"/>
      <c r="N295" s="1581"/>
      <c r="O295" s="1582"/>
      <c r="P295" s="698"/>
      <c r="R295" s="223"/>
    </row>
    <row r="296" spans="1:18" s="214" customFormat="1" ht="15" customHeight="1" x14ac:dyDescent="0.25">
      <c r="A296" s="581"/>
      <c r="B296" s="223"/>
      <c r="C296" s="223"/>
      <c r="D296" s="223"/>
      <c r="E296" s="223"/>
      <c r="F296" s="223"/>
      <c r="G296" s="223"/>
      <c r="H296" s="223"/>
      <c r="I296" s="223"/>
      <c r="J296" s="223"/>
      <c r="K296" s="223"/>
      <c r="L296" s="223"/>
      <c r="M296" s="223"/>
      <c r="N296" s="223"/>
      <c r="O296" s="223"/>
      <c r="P296" s="698"/>
      <c r="R296" s="223"/>
    </row>
    <row r="297" spans="1:18" s="214" customFormat="1" ht="60" customHeight="1" x14ac:dyDescent="0.25">
      <c r="A297" s="1583" t="s">
        <v>1636</v>
      </c>
      <c r="B297" s="2033"/>
      <c r="C297" s="2033"/>
      <c r="D297" s="2033"/>
      <c r="E297" s="2033"/>
      <c r="F297" s="2033"/>
      <c r="G297" s="2033"/>
      <c r="H297" s="2033"/>
      <c r="I297" s="2033"/>
      <c r="J297" s="2033"/>
      <c r="K297" s="2033"/>
      <c r="L297" s="2033"/>
      <c r="M297" s="2033"/>
      <c r="N297" s="2033"/>
      <c r="O297" s="2033"/>
      <c r="P297" s="1521"/>
      <c r="R297" s="140" t="s">
        <v>374</v>
      </c>
    </row>
    <row r="298" spans="1:18" s="214" customFormat="1" ht="30" customHeight="1" x14ac:dyDescent="0.25">
      <c r="A298" s="581"/>
      <c r="B298" s="2417" t="s">
        <v>406</v>
      </c>
      <c r="C298" s="2418"/>
      <c r="D298" s="2418"/>
      <c r="E298" s="2418"/>
      <c r="F298" s="2418"/>
      <c r="G298" s="2418"/>
      <c r="H298" s="2418"/>
      <c r="I298" s="2418"/>
      <c r="J298" s="2418"/>
      <c r="K298" s="2418"/>
      <c r="L298" s="2418"/>
      <c r="M298" s="2418"/>
      <c r="N298" s="2418"/>
      <c r="O298" s="2418"/>
      <c r="P298" s="698"/>
      <c r="R298" s="1568" t="s">
        <v>374</v>
      </c>
    </row>
    <row r="299" spans="1:18" s="214" customFormat="1" ht="15" customHeight="1" x14ac:dyDescent="0.25">
      <c r="A299" s="581"/>
      <c r="B299" s="223"/>
      <c r="C299" s="223"/>
      <c r="D299" s="223"/>
      <c r="E299" s="223"/>
      <c r="F299" s="223"/>
      <c r="G299" s="223"/>
      <c r="H299" s="223"/>
      <c r="I299" s="223"/>
      <c r="J299" s="223"/>
      <c r="K299" s="223"/>
      <c r="L299" s="223"/>
      <c r="M299" s="223"/>
      <c r="N299" s="223"/>
      <c r="O299" s="223"/>
      <c r="P299" s="698"/>
      <c r="R299" s="1568" t="s">
        <v>374</v>
      </c>
    </row>
    <row r="300" spans="1:18" s="214" customFormat="1" ht="30" customHeight="1" x14ac:dyDescent="0.25">
      <c r="A300" s="581"/>
      <c r="B300" s="1584"/>
      <c r="C300" s="2415" t="s">
        <v>172</v>
      </c>
      <c r="D300" s="2425" t="s">
        <v>150</v>
      </c>
      <c r="E300" s="2426"/>
      <c r="F300" s="2426"/>
      <c r="G300" s="223"/>
      <c r="H300" s="2419" t="s">
        <v>218</v>
      </c>
      <c r="I300" s="2420"/>
      <c r="J300" s="2421"/>
      <c r="K300" s="223"/>
      <c r="L300" s="2422" t="s">
        <v>219</v>
      </c>
      <c r="M300" s="2422"/>
      <c r="N300" s="2422"/>
      <c r="O300" s="2422"/>
      <c r="P300" s="698"/>
      <c r="R300" s="1568" t="s">
        <v>374</v>
      </c>
    </row>
    <row r="301" spans="1:18" s="214" customFormat="1" ht="30" customHeight="1" x14ac:dyDescent="0.25">
      <c r="A301" s="581"/>
      <c r="B301" s="2045"/>
      <c r="C301" s="2416"/>
      <c r="D301" s="1080" t="s">
        <v>216</v>
      </c>
      <c r="E301" s="2034" t="s">
        <v>228</v>
      </c>
      <c r="F301" s="2022" t="s">
        <v>158</v>
      </c>
      <c r="G301" s="223"/>
      <c r="H301" s="2035" t="s">
        <v>216</v>
      </c>
      <c r="I301" s="2034" t="s">
        <v>228</v>
      </c>
      <c r="J301" s="1525" t="s">
        <v>217</v>
      </c>
      <c r="K301" s="223"/>
      <c r="L301" s="1080" t="s">
        <v>216</v>
      </c>
      <c r="M301" s="2034" t="s">
        <v>228</v>
      </c>
      <c r="N301" s="2034" t="s">
        <v>217</v>
      </c>
      <c r="O301" s="2046" t="s">
        <v>208</v>
      </c>
      <c r="P301" s="698"/>
      <c r="R301" s="1568" t="s">
        <v>374</v>
      </c>
    </row>
    <row r="302" spans="1:18" s="214" customFormat="1" ht="60" customHeight="1" x14ac:dyDescent="0.25">
      <c r="A302" s="581"/>
      <c r="B302" s="63" t="s">
        <v>204</v>
      </c>
      <c r="C302" s="227" t="s">
        <v>376</v>
      </c>
      <c r="D302" s="60"/>
      <c r="E302" s="60"/>
      <c r="F302" s="66"/>
      <c r="G302" s="223"/>
      <c r="H302" s="1526"/>
      <c r="I302" s="2036"/>
      <c r="J302" s="1551"/>
      <c r="K302" s="223"/>
      <c r="L302" s="55"/>
      <c r="M302" s="55"/>
      <c r="N302" s="55"/>
      <c r="O302" s="130"/>
      <c r="P302" s="698"/>
      <c r="R302" s="1568" t="s">
        <v>374</v>
      </c>
    </row>
    <row r="303" spans="1:18" s="214" customFormat="1" ht="15" customHeight="1" x14ac:dyDescent="0.25">
      <c r="A303" s="581"/>
      <c r="B303" s="211" t="s">
        <v>377</v>
      </c>
      <c r="C303" s="225"/>
      <c r="D303" s="60"/>
      <c r="E303" s="60"/>
      <c r="F303" s="66"/>
      <c r="G303" s="223"/>
      <c r="H303" s="1529"/>
      <c r="I303" s="55"/>
      <c r="J303" s="1543"/>
      <c r="K303" s="223"/>
      <c r="L303" s="55"/>
      <c r="M303" s="55"/>
      <c r="N303" s="55"/>
      <c r="O303" s="130"/>
      <c r="P303" s="698"/>
      <c r="R303" s="1568" t="s">
        <v>374</v>
      </c>
    </row>
    <row r="304" spans="1:18" s="214" customFormat="1" ht="15" customHeight="1" x14ac:dyDescent="0.25">
      <c r="A304" s="581"/>
      <c r="B304" s="210" t="s">
        <v>390</v>
      </c>
      <c r="C304" s="225"/>
      <c r="D304" s="264"/>
      <c r="E304" s="264"/>
      <c r="F304" s="264"/>
      <c r="G304" s="223"/>
      <c r="H304" s="1532">
        <v>0</v>
      </c>
      <c r="I304" s="57">
        <v>0</v>
      </c>
      <c r="J304" s="1531">
        <v>0</v>
      </c>
      <c r="K304" s="223"/>
      <c r="L304" s="224" t="str">
        <f>IF(AND(ISNUMBER(D304),ISNUMBER(H304)), D304*H304, "")</f>
        <v/>
      </c>
      <c r="M304" s="35" t="str">
        <f>IF(AND(ISNUMBER(E304),ISNUMBER(I304)), E304*I304, "")</f>
        <v/>
      </c>
      <c r="N304" s="224" t="str">
        <f t="shared" ref="N304:N305" si="80">IF(AND(ISNUMBER(F304),ISNUMBER(J304)),F304*J304,"")</f>
        <v/>
      </c>
      <c r="O304" s="134" t="str">
        <f>IF(AND(ISNUMBER(L304),ISNUMBER(M304),ISNUMBER(N304)),SUM(L304:N304),"")</f>
        <v/>
      </c>
      <c r="P304" s="698"/>
      <c r="R304" s="1568" t="s">
        <v>374</v>
      </c>
    </row>
    <row r="305" spans="1:18" s="214" customFormat="1" ht="15" customHeight="1" x14ac:dyDescent="0.25">
      <c r="A305" s="581"/>
      <c r="B305" s="210" t="s">
        <v>391</v>
      </c>
      <c r="C305" s="225"/>
      <c r="D305" s="264"/>
      <c r="E305" s="264"/>
      <c r="F305" s="264"/>
      <c r="G305" s="223"/>
      <c r="H305" s="1532">
        <v>0</v>
      </c>
      <c r="I305" s="57">
        <v>0</v>
      </c>
      <c r="J305" s="1531">
        <v>0</v>
      </c>
      <c r="K305" s="223"/>
      <c r="L305" s="224" t="str">
        <f>IF(AND(ISNUMBER(D305),ISNUMBER(H305)), D305*H305, "")</f>
        <v/>
      </c>
      <c r="M305" s="35" t="str">
        <f>IF(AND(ISNUMBER(E305),ISNUMBER(I305)), E305*I305, "")</f>
        <v/>
      </c>
      <c r="N305" s="224" t="str">
        <f t="shared" si="80"/>
        <v/>
      </c>
      <c r="O305" s="134" t="str">
        <f>IF(AND(ISNUMBER(L305),ISNUMBER(M305),ISNUMBER(N305)),SUM(L305:N305),"")</f>
        <v/>
      </c>
      <c r="P305" s="698"/>
      <c r="R305" s="1568" t="s">
        <v>374</v>
      </c>
    </row>
    <row r="306" spans="1:18" s="214" customFormat="1" ht="15" customHeight="1" x14ac:dyDescent="0.25">
      <c r="A306" s="581"/>
      <c r="B306" s="63" t="s">
        <v>407</v>
      </c>
      <c r="C306" s="227" t="s">
        <v>376</v>
      </c>
      <c r="D306" s="60"/>
      <c r="E306" s="60"/>
      <c r="F306" s="66"/>
      <c r="G306" s="223"/>
      <c r="H306" s="1529"/>
      <c r="I306" s="55"/>
      <c r="J306" s="1543"/>
      <c r="K306" s="223"/>
      <c r="L306" s="55"/>
      <c r="M306" s="55"/>
      <c r="N306" s="55"/>
      <c r="O306" s="130"/>
      <c r="P306" s="698"/>
      <c r="R306" s="1568" t="s">
        <v>374</v>
      </c>
    </row>
    <row r="307" spans="1:18" s="214" customFormat="1" ht="30" customHeight="1" x14ac:dyDescent="0.25">
      <c r="A307" s="581"/>
      <c r="B307" s="211" t="s">
        <v>378</v>
      </c>
      <c r="C307" s="225"/>
      <c r="D307" s="60"/>
      <c r="E307" s="60"/>
      <c r="F307" s="66"/>
      <c r="G307" s="223"/>
      <c r="H307" s="1529"/>
      <c r="I307" s="55"/>
      <c r="J307" s="1543"/>
      <c r="K307" s="223"/>
      <c r="L307" s="55"/>
      <c r="M307" s="55"/>
      <c r="N307" s="55"/>
      <c r="O307" s="130"/>
      <c r="P307" s="698"/>
      <c r="R307" s="1568" t="s">
        <v>374</v>
      </c>
    </row>
    <row r="308" spans="1:18" s="214" customFormat="1" ht="15" customHeight="1" x14ac:dyDescent="0.25">
      <c r="A308" s="581"/>
      <c r="B308" s="210" t="s">
        <v>377</v>
      </c>
      <c r="C308" s="225"/>
      <c r="D308" s="60"/>
      <c r="E308" s="60"/>
      <c r="F308" s="66"/>
      <c r="G308" s="223"/>
      <c r="H308" s="1529"/>
      <c r="I308" s="55"/>
      <c r="J308" s="1543"/>
      <c r="K308" s="223"/>
      <c r="L308" s="55"/>
      <c r="M308" s="55"/>
      <c r="N308" s="55"/>
      <c r="O308" s="130"/>
      <c r="P308" s="698"/>
      <c r="R308" s="1568" t="s">
        <v>374</v>
      </c>
    </row>
    <row r="309" spans="1:18" s="214" customFormat="1" ht="15" customHeight="1" x14ac:dyDescent="0.25">
      <c r="A309" s="581"/>
      <c r="B309" s="213" t="s">
        <v>390</v>
      </c>
      <c r="C309" s="225"/>
      <c r="D309" s="264"/>
      <c r="E309" s="264"/>
      <c r="F309" s="264"/>
      <c r="G309" s="223"/>
      <c r="H309" s="1532">
        <f>IF(Parameters!F39&lt;H$104,H$104,Parameters!F39)</f>
        <v>0.5</v>
      </c>
      <c r="I309" s="229">
        <f>IF(Parameters!G39&lt;I$104,I$104,Parameters!G39)</f>
        <v>0.5</v>
      </c>
      <c r="J309" s="1538">
        <f>IF(Parameters!H39&lt;J$104,J$104,Parameters!H39)</f>
        <v>1</v>
      </c>
      <c r="K309" s="223"/>
      <c r="L309" s="224" t="str">
        <f>IF(AND(ISNUMBER(D309),ISNUMBER(H309)), D309*H309, "")</f>
        <v/>
      </c>
      <c r="M309" s="35" t="str">
        <f>IF(AND(ISNUMBER(E309),ISNUMBER(I309)), E309*I309, "")</f>
        <v/>
      </c>
      <c r="N309" s="224" t="str">
        <f t="shared" ref="N309:N310" si="81">IF(AND(ISNUMBER(F309),ISNUMBER(J309)),F309*J309,"")</f>
        <v/>
      </c>
      <c r="O309" s="134" t="str">
        <f>IF(AND(ISNUMBER(L309),ISNUMBER(M309),ISNUMBER(N309)),SUM(L309:N309),"")</f>
        <v/>
      </c>
      <c r="P309" s="698"/>
      <c r="R309" s="1568" t="s">
        <v>374</v>
      </c>
    </row>
    <row r="310" spans="1:18" s="214" customFormat="1" ht="15" customHeight="1" x14ac:dyDescent="0.25">
      <c r="A310" s="581"/>
      <c r="B310" s="213" t="s">
        <v>391</v>
      </c>
      <c r="C310" s="225"/>
      <c r="D310" s="264"/>
      <c r="E310" s="264"/>
      <c r="F310" s="264"/>
      <c r="G310" s="223"/>
      <c r="H310" s="1532">
        <f>IF(Parameters!F40&lt;H$104,H$104,Parameters!F40)</f>
        <v>1</v>
      </c>
      <c r="I310" s="229">
        <f>IF(Parameters!G40&lt;I$104,I$104,Parameters!G40)</f>
        <v>1</v>
      </c>
      <c r="J310" s="1538">
        <f>IF(Parameters!H40&lt;J$104,J$104,Parameters!H40)</f>
        <v>1</v>
      </c>
      <c r="K310" s="223"/>
      <c r="L310" s="224" t="str">
        <f>IF(AND(ISNUMBER(D310),ISNUMBER(H310)), D310*H310, "")</f>
        <v/>
      </c>
      <c r="M310" s="35" t="str">
        <f>IF(AND(ISNUMBER(E310),ISNUMBER(I310)), E310*I310, "")</f>
        <v/>
      </c>
      <c r="N310" s="224" t="str">
        <f t="shared" si="81"/>
        <v/>
      </c>
      <c r="O310" s="134" t="str">
        <f>IF(AND(ISNUMBER(L310),ISNUMBER(M310),ISNUMBER(N310)),SUM(L310:N310),"")</f>
        <v/>
      </c>
      <c r="P310" s="698"/>
      <c r="R310" s="1568" t="s">
        <v>374</v>
      </c>
    </row>
    <row r="311" spans="1:18" s="214" customFormat="1" ht="15" customHeight="1" x14ac:dyDescent="0.25">
      <c r="A311" s="581"/>
      <c r="B311" s="211" t="s">
        <v>408</v>
      </c>
      <c r="C311" s="225"/>
      <c r="D311" s="60"/>
      <c r="E311" s="60"/>
      <c r="F311" s="66"/>
      <c r="G311" s="223"/>
      <c r="H311" s="1529"/>
      <c r="I311" s="55"/>
      <c r="J311" s="1543"/>
      <c r="K311" s="223"/>
      <c r="L311" s="55"/>
      <c r="M311" s="55"/>
      <c r="N311" s="55"/>
      <c r="O311" s="130"/>
      <c r="P311" s="698"/>
      <c r="R311" s="1568" t="s">
        <v>374</v>
      </c>
    </row>
    <row r="312" spans="1:18" s="214" customFormat="1" ht="15" customHeight="1" x14ac:dyDescent="0.25">
      <c r="A312" s="581"/>
      <c r="B312" s="210" t="s">
        <v>377</v>
      </c>
      <c r="C312" s="225"/>
      <c r="D312" s="60"/>
      <c r="E312" s="60"/>
      <c r="F312" s="66"/>
      <c r="G312" s="223"/>
      <c r="H312" s="1529"/>
      <c r="I312" s="55"/>
      <c r="J312" s="1543"/>
      <c r="K312" s="223"/>
      <c r="L312" s="55"/>
      <c r="M312" s="55"/>
      <c r="N312" s="55"/>
      <c r="O312" s="130"/>
      <c r="P312" s="698"/>
      <c r="R312" s="1568" t="s">
        <v>374</v>
      </c>
    </row>
    <row r="313" spans="1:18" s="214" customFormat="1" ht="15" customHeight="1" x14ac:dyDescent="0.25">
      <c r="A313" s="581"/>
      <c r="B313" s="213" t="s">
        <v>390</v>
      </c>
      <c r="C313" s="225"/>
      <c r="D313" s="264"/>
      <c r="E313" s="264"/>
      <c r="F313" s="264"/>
      <c r="G313" s="223"/>
      <c r="H313" s="1532">
        <f>IF(Parameters!F43&lt;H$110,H$110,Parameters!F43)</f>
        <v>0.5</v>
      </c>
      <c r="I313" s="229">
        <f>IF(Parameters!G43&lt;I$110,I$110,Parameters!G43)</f>
        <v>0.5</v>
      </c>
      <c r="J313" s="1538">
        <f>IF(Parameters!H43&lt;J$110,J$110,Parameters!H43)</f>
        <v>1</v>
      </c>
      <c r="K313" s="223"/>
      <c r="L313" s="224" t="str">
        <f>IF(AND(ISNUMBER(D313),ISNUMBER(H313)), D313*H313, "")</f>
        <v/>
      </c>
      <c r="M313" s="35" t="str">
        <f>IF(AND(ISNUMBER(E313),ISNUMBER(I313)), E313*I313, "")</f>
        <v/>
      </c>
      <c r="N313" s="224" t="str">
        <f t="shared" ref="N313:N314" si="82">IF(AND(ISNUMBER(F313),ISNUMBER(J313)),F313*J313,"")</f>
        <v/>
      </c>
      <c r="O313" s="134" t="str">
        <f>IF(AND(ISNUMBER(L313),ISNUMBER(M313),ISNUMBER(N313)),SUM(L313:N313),"")</f>
        <v/>
      </c>
      <c r="P313" s="698"/>
      <c r="R313" s="1568" t="s">
        <v>374</v>
      </c>
    </row>
    <row r="314" spans="1:18" s="214" customFormat="1" ht="15" customHeight="1" x14ac:dyDescent="0.25">
      <c r="A314" s="581"/>
      <c r="B314" s="213" t="s">
        <v>391</v>
      </c>
      <c r="C314" s="225"/>
      <c r="D314" s="264"/>
      <c r="E314" s="264"/>
      <c r="F314" s="264"/>
      <c r="G314" s="223"/>
      <c r="H314" s="1532">
        <f>IF(Parameters!F44&lt;H$110,H$110,Parameters!F44)</f>
        <v>1</v>
      </c>
      <c r="I314" s="229">
        <f>IF(Parameters!G44&lt;I$110,I$110,Parameters!G44)</f>
        <v>1</v>
      </c>
      <c r="J314" s="1538">
        <f>IF(Parameters!H44&lt;J$110,J$110,Parameters!H44)</f>
        <v>1</v>
      </c>
      <c r="K314" s="223"/>
      <c r="L314" s="224" t="str">
        <f>IF(AND(ISNUMBER(D314),ISNUMBER(H314)), D314*H314, "")</f>
        <v/>
      </c>
      <c r="M314" s="35" t="str">
        <f>IF(AND(ISNUMBER(E314),ISNUMBER(I314)), E314*I314, "")</f>
        <v/>
      </c>
      <c r="N314" s="224" t="str">
        <f t="shared" si="82"/>
        <v/>
      </c>
      <c r="O314" s="134" t="str">
        <f>IF(AND(ISNUMBER(L314),ISNUMBER(M314),ISNUMBER(N314)),SUM(L314:N314),"")</f>
        <v/>
      </c>
      <c r="P314" s="698"/>
      <c r="R314" s="1568" t="s">
        <v>374</v>
      </c>
    </row>
    <row r="315" spans="1:18" s="214" customFormat="1" ht="15" customHeight="1" x14ac:dyDescent="0.25">
      <c r="A315" s="581"/>
      <c r="B315" s="211" t="s">
        <v>379</v>
      </c>
      <c r="C315" s="225"/>
      <c r="D315" s="60"/>
      <c r="E315" s="60"/>
      <c r="F315" s="66"/>
      <c r="G315" s="223"/>
      <c r="H315" s="1529"/>
      <c r="I315" s="55"/>
      <c r="J315" s="1543"/>
      <c r="K315" s="223"/>
      <c r="L315" s="55"/>
      <c r="M315" s="55"/>
      <c r="N315" s="55"/>
      <c r="O315" s="130"/>
      <c r="P315" s="698"/>
      <c r="R315" s="1568" t="s">
        <v>374</v>
      </c>
    </row>
    <row r="316" spans="1:18" s="214" customFormat="1" ht="15" customHeight="1" x14ac:dyDescent="0.25">
      <c r="A316" s="581"/>
      <c r="B316" s="210" t="s">
        <v>377</v>
      </c>
      <c r="C316" s="225"/>
      <c r="D316" s="60"/>
      <c r="E316" s="60"/>
      <c r="F316" s="66"/>
      <c r="G316" s="223"/>
      <c r="H316" s="1529"/>
      <c r="I316" s="55"/>
      <c r="J316" s="1543"/>
      <c r="K316" s="223"/>
      <c r="L316" s="55"/>
      <c r="M316" s="55"/>
      <c r="N316" s="55"/>
      <c r="O316" s="130"/>
      <c r="P316" s="698"/>
      <c r="R316" s="1568" t="s">
        <v>374</v>
      </c>
    </row>
    <row r="317" spans="1:18" s="214" customFormat="1" ht="15" customHeight="1" x14ac:dyDescent="0.25">
      <c r="A317" s="581"/>
      <c r="B317" s="213" t="s">
        <v>390</v>
      </c>
      <c r="C317" s="225"/>
      <c r="D317" s="264"/>
      <c r="E317" s="264"/>
      <c r="F317" s="264"/>
      <c r="G317" s="223"/>
      <c r="H317" s="1532">
        <f>IF(Parameters!F47&lt;H$116,H$116,Parameters!F47)</f>
        <v>0.5</v>
      </c>
      <c r="I317" s="229">
        <f>IF(Parameters!G47&lt;I$116,I$116,Parameters!G47)</f>
        <v>0.5</v>
      </c>
      <c r="J317" s="1538">
        <f>IF(Parameters!H47&lt;J$116,J$116,Parameters!H47)</f>
        <v>1</v>
      </c>
      <c r="K317" s="223"/>
      <c r="L317" s="224" t="str">
        <f>IF(AND(ISNUMBER(D317),ISNUMBER(H317)), D317*H317, "")</f>
        <v/>
      </c>
      <c r="M317" s="35" t="str">
        <f>IF(AND(ISNUMBER(E317),ISNUMBER(I317)), E317*I317, "")</f>
        <v/>
      </c>
      <c r="N317" s="224" t="str">
        <f t="shared" ref="N317:N318" si="83">IF(AND(ISNUMBER(F317),ISNUMBER(J317)),F317*J317,"")</f>
        <v/>
      </c>
      <c r="O317" s="134" t="str">
        <f>IF(AND(ISNUMBER(L317),ISNUMBER(M317),ISNUMBER(N317)),SUM(L317:N317),"")</f>
        <v/>
      </c>
      <c r="P317" s="698"/>
      <c r="R317" s="1568" t="s">
        <v>374</v>
      </c>
    </row>
    <row r="318" spans="1:18" s="214" customFormat="1" ht="15" customHeight="1" x14ac:dyDescent="0.25">
      <c r="A318" s="581"/>
      <c r="B318" s="213" t="s">
        <v>391</v>
      </c>
      <c r="C318" s="225"/>
      <c r="D318" s="264"/>
      <c r="E318" s="264"/>
      <c r="F318" s="264"/>
      <c r="G318" s="223"/>
      <c r="H318" s="1532">
        <f>IF(Parameters!F48&lt;H$116,H$116,Parameters!F48)</f>
        <v>1</v>
      </c>
      <c r="I318" s="229">
        <f>IF(Parameters!G48&lt;I$116,I$116,Parameters!G48)</f>
        <v>1</v>
      </c>
      <c r="J318" s="1538">
        <f>IF(Parameters!H48&lt;J$116,J$116,Parameters!H48)</f>
        <v>1</v>
      </c>
      <c r="K318" s="223"/>
      <c r="L318" s="224" t="str">
        <f>IF(AND(ISNUMBER(D318),ISNUMBER(H318)), D318*H318, "")</f>
        <v/>
      </c>
      <c r="M318" s="35" t="str">
        <f>IF(AND(ISNUMBER(E318),ISNUMBER(I318)), E318*I318, "")</f>
        <v/>
      </c>
      <c r="N318" s="224" t="str">
        <f t="shared" si="83"/>
        <v/>
      </c>
      <c r="O318" s="134" t="str">
        <f>IF(AND(ISNUMBER(L318),ISNUMBER(M318),ISNUMBER(N318)),SUM(L318:N318),"")</f>
        <v/>
      </c>
      <c r="P318" s="698"/>
      <c r="R318" s="1568" t="s">
        <v>374</v>
      </c>
    </row>
    <row r="319" spans="1:18" s="214" customFormat="1" ht="15" customHeight="1" x14ac:dyDescent="0.25">
      <c r="A319" s="581"/>
      <c r="B319" s="63" t="s">
        <v>431</v>
      </c>
      <c r="C319" s="227" t="s">
        <v>376</v>
      </c>
      <c r="D319" s="60"/>
      <c r="E319" s="60"/>
      <c r="F319" s="66"/>
      <c r="G319" s="223"/>
      <c r="H319" s="1529"/>
      <c r="I319" s="55"/>
      <c r="J319" s="1543"/>
      <c r="K319" s="223"/>
      <c r="L319" s="55"/>
      <c r="M319" s="55"/>
      <c r="N319" s="55"/>
      <c r="O319" s="130"/>
      <c r="P319" s="698"/>
      <c r="R319" s="1568" t="s">
        <v>374</v>
      </c>
    </row>
    <row r="320" spans="1:18" s="214" customFormat="1" ht="15" customHeight="1" x14ac:dyDescent="0.25">
      <c r="A320" s="581"/>
      <c r="B320" s="211" t="s">
        <v>377</v>
      </c>
      <c r="C320" s="225"/>
      <c r="D320" s="60"/>
      <c r="E320" s="60"/>
      <c r="F320" s="66"/>
      <c r="G320" s="223"/>
      <c r="H320" s="1529"/>
      <c r="I320" s="55"/>
      <c r="J320" s="1543"/>
      <c r="K320" s="223"/>
      <c r="L320" s="55"/>
      <c r="M320" s="55"/>
      <c r="N320" s="55"/>
      <c r="O320" s="130"/>
      <c r="P320" s="698"/>
      <c r="R320" s="1568" t="s">
        <v>374</v>
      </c>
    </row>
    <row r="321" spans="1:18" s="214" customFormat="1" ht="15" customHeight="1" x14ac:dyDescent="0.25">
      <c r="A321" s="581"/>
      <c r="B321" s="210" t="s">
        <v>390</v>
      </c>
      <c r="C321" s="225"/>
      <c r="D321" s="264"/>
      <c r="E321" s="264"/>
      <c r="F321" s="264"/>
      <c r="G321" s="223"/>
      <c r="H321" s="1532">
        <f>IF(Parameters!F51&lt;H$122,H$122,Parameters!F51)</f>
        <v>0.5</v>
      </c>
      <c r="I321" s="229">
        <f>IF(Parameters!G51&lt;I$122,I$122,Parameters!G51)</f>
        <v>0.5</v>
      </c>
      <c r="J321" s="1538">
        <f>IF(Parameters!H51&lt;J$122,J$122,Parameters!H51)</f>
        <v>0.5</v>
      </c>
      <c r="K321" s="223"/>
      <c r="L321" s="224" t="str">
        <f>IF(AND(ISNUMBER(D321),ISNUMBER(H321)), D321*H321, "")</f>
        <v/>
      </c>
      <c r="M321" s="35" t="str">
        <f>IF(AND(ISNUMBER(E321),ISNUMBER(I321)), E321*I321, "")</f>
        <v/>
      </c>
      <c r="N321" s="224" t="str">
        <f t="shared" ref="N321:N322" si="84">IF(AND(ISNUMBER(F321),ISNUMBER(J321)),F321*J321,"")</f>
        <v/>
      </c>
      <c r="O321" s="134" t="str">
        <f>IF(AND(ISNUMBER(L321),ISNUMBER(M321),ISNUMBER(N321)),SUM(L321:N321),"")</f>
        <v/>
      </c>
      <c r="P321" s="698"/>
      <c r="R321" s="1568" t="s">
        <v>374</v>
      </c>
    </row>
    <row r="322" spans="1:18" s="214" customFormat="1" ht="15" customHeight="1" x14ac:dyDescent="0.25">
      <c r="A322" s="581"/>
      <c r="B322" s="210" t="s">
        <v>391</v>
      </c>
      <c r="C322" s="225"/>
      <c r="D322" s="264"/>
      <c r="E322" s="264"/>
      <c r="F322" s="264"/>
      <c r="G322" s="223"/>
      <c r="H322" s="1532">
        <f>IF(Parameters!F52&lt;H$122,H$122,Parameters!F52)</f>
        <v>1</v>
      </c>
      <c r="I322" s="229">
        <f>IF(Parameters!G52&lt;I$122,I$122,Parameters!G52)</f>
        <v>1</v>
      </c>
      <c r="J322" s="1538">
        <f>IF(Parameters!H52&lt;J$122,J$122,Parameters!H52)</f>
        <v>1</v>
      </c>
      <c r="K322" s="223"/>
      <c r="L322" s="224" t="str">
        <f>IF(AND(ISNUMBER(D322),ISNUMBER(H322)), D322*H322, "")</f>
        <v/>
      </c>
      <c r="M322" s="35" t="str">
        <f>IF(AND(ISNUMBER(E322),ISNUMBER(I322)), E322*I322, "")</f>
        <v/>
      </c>
      <c r="N322" s="224" t="str">
        <f t="shared" si="84"/>
        <v/>
      </c>
      <c r="O322" s="134" t="str">
        <f>IF(AND(ISNUMBER(L322),ISNUMBER(M322),ISNUMBER(N322)),SUM(L322:N322),"")</f>
        <v/>
      </c>
      <c r="P322" s="698"/>
      <c r="R322" s="1568" t="s">
        <v>374</v>
      </c>
    </row>
    <row r="323" spans="1:18" s="214" customFormat="1" ht="15" customHeight="1" x14ac:dyDescent="0.25">
      <c r="A323" s="581"/>
      <c r="B323" s="63" t="s">
        <v>442</v>
      </c>
      <c r="C323" s="227" t="s">
        <v>376</v>
      </c>
      <c r="D323" s="60"/>
      <c r="E323" s="60"/>
      <c r="F323" s="66"/>
      <c r="G323" s="223"/>
      <c r="H323" s="1529"/>
      <c r="I323" s="55"/>
      <c r="J323" s="1543"/>
      <c r="K323" s="223"/>
      <c r="L323" s="55"/>
      <c r="M323" s="55"/>
      <c r="N323" s="55"/>
      <c r="O323" s="130"/>
      <c r="P323" s="698"/>
      <c r="R323" s="1568" t="s">
        <v>374</v>
      </c>
    </row>
    <row r="324" spans="1:18" s="214" customFormat="1" ht="15" customHeight="1" x14ac:dyDescent="0.25">
      <c r="A324" s="581"/>
      <c r="B324" s="211" t="s">
        <v>377</v>
      </c>
      <c r="C324" s="225"/>
      <c r="D324" s="60"/>
      <c r="E324" s="60"/>
      <c r="F324" s="66"/>
      <c r="G324" s="223"/>
      <c r="H324" s="1529"/>
      <c r="I324" s="55"/>
      <c r="J324" s="1543"/>
      <c r="K324" s="223"/>
      <c r="L324" s="55"/>
      <c r="M324" s="55"/>
      <c r="N324" s="55"/>
      <c r="O324" s="130"/>
      <c r="P324" s="698"/>
      <c r="R324" s="1568" t="s">
        <v>374</v>
      </c>
    </row>
    <row r="325" spans="1:18" s="214" customFormat="1" ht="15" customHeight="1" x14ac:dyDescent="0.25">
      <c r="A325" s="581"/>
      <c r="B325" s="210" t="s">
        <v>390</v>
      </c>
      <c r="C325" s="225"/>
      <c r="D325" s="264"/>
      <c r="E325" s="264"/>
      <c r="F325" s="264"/>
      <c r="G325" s="223"/>
      <c r="H325" s="1532">
        <f>IF(Parameters!F55&lt;H$128,H$128,Parameters!F55)</f>
        <v>0.5</v>
      </c>
      <c r="I325" s="229">
        <f>IF(Parameters!G55&lt;I$128,I$128,Parameters!G55)</f>
        <v>0.5</v>
      </c>
      <c r="J325" s="1538">
        <f>IF(Parameters!H55&lt;J$128,J$128,Parameters!H55)</f>
        <v>0.5</v>
      </c>
      <c r="K325" s="223"/>
      <c r="L325" s="224" t="str">
        <f>IF(AND(ISNUMBER(D325),ISNUMBER(H325)), D325*H325, "")</f>
        <v/>
      </c>
      <c r="M325" s="35" t="str">
        <f>IF(AND(ISNUMBER(E325),ISNUMBER(I325)), E325*I325, "")</f>
        <v/>
      </c>
      <c r="N325" s="224" t="str">
        <f>IF(AND(ISNUMBER(F325),ISNUMBER(J325)),F325*J325,"")</f>
        <v/>
      </c>
      <c r="O325" s="134" t="str">
        <f>IF(AND(ISNUMBER(L325),ISNUMBER(M325),ISNUMBER(N325)),SUM(L325:N325),"")</f>
        <v/>
      </c>
      <c r="P325" s="698"/>
      <c r="R325" s="1568" t="s">
        <v>374</v>
      </c>
    </row>
    <row r="326" spans="1:18" s="214" customFormat="1" ht="15" customHeight="1" x14ac:dyDescent="0.25">
      <c r="A326" s="581"/>
      <c r="B326" s="210" t="s">
        <v>391</v>
      </c>
      <c r="C326" s="225"/>
      <c r="D326" s="264"/>
      <c r="E326" s="264"/>
      <c r="F326" s="264"/>
      <c r="G326" s="223"/>
      <c r="H326" s="1532">
        <f>IF(Parameters!F56&lt;H$128,H$128,Parameters!F56)</f>
        <v>1</v>
      </c>
      <c r="I326" s="229">
        <f>IF(Parameters!G56&lt;I$128,I$128,Parameters!G56)</f>
        <v>1</v>
      </c>
      <c r="J326" s="1538">
        <f>IF(Parameters!H56&lt;J$128,J$128,Parameters!H56)</f>
        <v>1</v>
      </c>
      <c r="K326" s="223"/>
      <c r="L326" s="224" t="str">
        <f>IF(AND(ISNUMBER(D326),ISNUMBER(H326)), D326*H326, "")</f>
        <v/>
      </c>
      <c r="M326" s="35" t="str">
        <f>IF(AND(ISNUMBER(E326),ISNUMBER(I326)), E326*I326, "")</f>
        <v/>
      </c>
      <c r="N326" s="224" t="str">
        <f>IF(AND(ISNUMBER(F326),ISNUMBER(J326)),F326*J326,"")</f>
        <v/>
      </c>
      <c r="O326" s="134" t="str">
        <f>IF(AND(ISNUMBER(L326),ISNUMBER(M326),ISNUMBER(N326)),SUM(L326:N326),"")</f>
        <v/>
      </c>
      <c r="P326" s="698"/>
      <c r="R326" s="1568" t="s">
        <v>374</v>
      </c>
    </row>
    <row r="327" spans="1:18" s="214" customFormat="1" ht="15" customHeight="1" x14ac:dyDescent="0.25">
      <c r="A327" s="581"/>
      <c r="B327" s="63" t="s">
        <v>433</v>
      </c>
      <c r="C327" s="227" t="s">
        <v>376</v>
      </c>
      <c r="D327" s="60"/>
      <c r="E327" s="60"/>
      <c r="F327" s="66"/>
      <c r="G327" s="223"/>
      <c r="H327" s="1529"/>
      <c r="I327" s="55"/>
      <c r="J327" s="1543"/>
      <c r="K327" s="223"/>
      <c r="L327" s="55"/>
      <c r="M327" s="55"/>
      <c r="N327" s="55"/>
      <c r="O327" s="130"/>
      <c r="P327" s="698"/>
      <c r="R327" s="1568" t="s">
        <v>374</v>
      </c>
    </row>
    <row r="328" spans="1:18" s="214" customFormat="1" ht="15" customHeight="1" x14ac:dyDescent="0.25">
      <c r="A328" s="581"/>
      <c r="B328" s="211" t="s">
        <v>377</v>
      </c>
      <c r="C328" s="225"/>
      <c r="D328" s="60"/>
      <c r="E328" s="60"/>
      <c r="F328" s="66"/>
      <c r="G328" s="223"/>
      <c r="H328" s="1529"/>
      <c r="I328" s="55"/>
      <c r="J328" s="1543"/>
      <c r="K328" s="223"/>
      <c r="L328" s="55"/>
      <c r="M328" s="55"/>
      <c r="N328" s="55"/>
      <c r="O328" s="130"/>
      <c r="P328" s="698"/>
      <c r="R328" s="1568" t="s">
        <v>374</v>
      </c>
    </row>
    <row r="329" spans="1:18" s="214" customFormat="1" ht="15" customHeight="1" x14ac:dyDescent="0.25">
      <c r="A329" s="581"/>
      <c r="B329" s="210" t="s">
        <v>390</v>
      </c>
      <c r="C329" s="225"/>
      <c r="D329" s="264"/>
      <c r="E329" s="264"/>
      <c r="F329" s="264"/>
      <c r="G329" s="223"/>
      <c r="H329" s="1532">
        <f>IF(Parameters!F59&lt;H$134,H$134,Parameters!F59)</f>
        <v>0.5</v>
      </c>
      <c r="I329" s="229">
        <f>IF(Parameters!G59&lt;I$134,I$134,Parameters!G59)</f>
        <v>0.5</v>
      </c>
      <c r="J329" s="1538">
        <f>IF(Parameters!H59&lt;J$134,J$134,Parameters!H59)</f>
        <v>0.5</v>
      </c>
      <c r="K329" s="223"/>
      <c r="L329" s="224" t="str">
        <f>IF(AND(ISNUMBER(D329),ISNUMBER(H329)), D329*H329, "")</f>
        <v/>
      </c>
      <c r="M329" s="35" t="str">
        <f>IF(AND(ISNUMBER(E329),ISNUMBER(I329)), E329*I329, "")</f>
        <v/>
      </c>
      <c r="N329" s="224" t="str">
        <f>IF(AND(ISNUMBER(F329),ISNUMBER(J329)),F329*J329,"")</f>
        <v/>
      </c>
      <c r="O329" s="134" t="str">
        <f>IF(AND(ISNUMBER(L329),ISNUMBER(M329),ISNUMBER(N329)),SUM(L329:N329),"")</f>
        <v/>
      </c>
      <c r="P329" s="698"/>
      <c r="R329" s="1568" t="s">
        <v>374</v>
      </c>
    </row>
    <row r="330" spans="1:18" s="214" customFormat="1" ht="15" customHeight="1" x14ac:dyDescent="0.25">
      <c r="A330" s="581"/>
      <c r="B330" s="210" t="s">
        <v>391</v>
      </c>
      <c r="C330" s="225"/>
      <c r="D330" s="264"/>
      <c r="E330" s="264"/>
      <c r="F330" s="264"/>
      <c r="G330" s="223"/>
      <c r="H330" s="1532">
        <f>IF(Parameters!F60&lt;H$134,H$134,Parameters!F60)</f>
        <v>1</v>
      </c>
      <c r="I330" s="229">
        <f>IF(Parameters!G60&lt;I$134,I$134,Parameters!G60)</f>
        <v>1</v>
      </c>
      <c r="J330" s="1538">
        <f>IF(Parameters!H60&lt;J$134,J$134,Parameters!H60)</f>
        <v>1</v>
      </c>
      <c r="K330" s="223"/>
      <c r="L330" s="224" t="str">
        <f>IF(AND(ISNUMBER(D330),ISNUMBER(H330)), D330*H330, "")</f>
        <v/>
      </c>
      <c r="M330" s="35" t="str">
        <f>IF(AND(ISNUMBER(E330),ISNUMBER(I330)), E330*I330, "")</f>
        <v/>
      </c>
      <c r="N330" s="224" t="str">
        <f>IF(AND(ISNUMBER(F330),ISNUMBER(J330)),F330*J330,"")</f>
        <v/>
      </c>
      <c r="O330" s="134" t="str">
        <f>IF(AND(ISNUMBER(L330),ISNUMBER(M330),ISNUMBER(N330)),SUM(L330:N330),"")</f>
        <v/>
      </c>
      <c r="P330" s="698"/>
      <c r="R330" s="1568" t="s">
        <v>374</v>
      </c>
    </row>
    <row r="331" spans="1:18" s="214" customFormat="1" ht="15" customHeight="1" x14ac:dyDescent="0.25">
      <c r="A331" s="581"/>
      <c r="B331" s="63" t="s">
        <v>394</v>
      </c>
      <c r="C331" s="227" t="s">
        <v>376</v>
      </c>
      <c r="D331" s="60"/>
      <c r="E331" s="60"/>
      <c r="F331" s="66"/>
      <c r="G331" s="223"/>
      <c r="H331" s="1529"/>
      <c r="I331" s="55"/>
      <c r="J331" s="1543"/>
      <c r="K331" s="223"/>
      <c r="L331" s="55"/>
      <c r="M331" s="55"/>
      <c r="N331" s="55"/>
      <c r="O331" s="130"/>
      <c r="P331" s="698"/>
      <c r="R331" s="1568" t="s">
        <v>374</v>
      </c>
    </row>
    <row r="332" spans="1:18" s="214" customFormat="1" ht="15" customHeight="1" x14ac:dyDescent="0.25">
      <c r="A332" s="581"/>
      <c r="B332" s="211" t="s">
        <v>377</v>
      </c>
      <c r="C332" s="225"/>
      <c r="D332" s="60"/>
      <c r="E332" s="60"/>
      <c r="F332" s="66"/>
      <c r="G332" s="223"/>
      <c r="H332" s="1529"/>
      <c r="I332" s="55"/>
      <c r="J332" s="1543"/>
      <c r="K332" s="223"/>
      <c r="L332" s="55"/>
      <c r="M332" s="55"/>
      <c r="N332" s="55"/>
      <c r="O332" s="130"/>
      <c r="P332" s="698"/>
      <c r="R332" s="1568" t="s">
        <v>374</v>
      </c>
    </row>
    <row r="333" spans="1:18" s="214" customFormat="1" ht="15" customHeight="1" x14ac:dyDescent="0.25">
      <c r="A333" s="581"/>
      <c r="B333" s="210" t="s">
        <v>390</v>
      </c>
      <c r="C333" s="225"/>
      <c r="D333" s="264"/>
      <c r="E333" s="264"/>
      <c r="F333" s="264"/>
      <c r="G333" s="223"/>
      <c r="H333" s="1532">
        <f>IF(Parameters!F63&lt;H$140,H$140,Parameters!F63)</f>
        <v>0.5</v>
      </c>
      <c r="I333" s="229">
        <f>IF(Parameters!G63&lt;I$140,I$140,Parameters!G63)</f>
        <v>0.5</v>
      </c>
      <c r="J333" s="1538">
        <f>IF(Parameters!H63&lt;J$140,J$140,Parameters!H63)</f>
        <v>1</v>
      </c>
      <c r="K333" s="223"/>
      <c r="L333" s="224" t="str">
        <f>IF(AND(ISNUMBER(D333),ISNUMBER(H333)), D333*H333, "")</f>
        <v/>
      </c>
      <c r="M333" s="35" t="str">
        <f>IF(AND(ISNUMBER(E333),ISNUMBER(I333)), E333*I333, "")</f>
        <v/>
      </c>
      <c r="N333" s="224" t="str">
        <f>IF(AND(ISNUMBER(F333),ISNUMBER(J333)),F333*J333,"")</f>
        <v/>
      </c>
      <c r="O333" s="134" t="str">
        <f>IF(AND(ISNUMBER(L333),ISNUMBER(M333),ISNUMBER(N333)),SUM(L333:N333),"")</f>
        <v/>
      </c>
      <c r="P333" s="698"/>
      <c r="R333" s="1568" t="s">
        <v>374</v>
      </c>
    </row>
    <row r="334" spans="1:18" s="214" customFormat="1" ht="15" customHeight="1" x14ac:dyDescent="0.25">
      <c r="A334" s="581"/>
      <c r="B334" s="210" t="s">
        <v>391</v>
      </c>
      <c r="C334" s="225"/>
      <c r="D334" s="264"/>
      <c r="E334" s="264"/>
      <c r="F334" s="264"/>
      <c r="G334" s="223"/>
      <c r="H334" s="1532">
        <f>IF(Parameters!F64&lt;H$140,H$140,Parameters!F64)</f>
        <v>1</v>
      </c>
      <c r="I334" s="229">
        <f>IF(Parameters!G64&lt;I$140,I$140,Parameters!G64)</f>
        <v>1</v>
      </c>
      <c r="J334" s="1538">
        <f>IF(Parameters!H64&lt;J$140,J$140,Parameters!H64)</f>
        <v>1</v>
      </c>
      <c r="K334" s="223"/>
      <c r="L334" s="224" t="str">
        <f>IF(AND(ISNUMBER(D334),ISNUMBER(H334)), D334*H334, "")</f>
        <v/>
      </c>
      <c r="M334" s="35" t="str">
        <f>IF(AND(ISNUMBER(E334),ISNUMBER(I334)), E334*I334, "")</f>
        <v/>
      </c>
      <c r="N334" s="224" t="str">
        <f>IF(AND(ISNUMBER(F334),ISNUMBER(J334)),F334*J334,"")</f>
        <v/>
      </c>
      <c r="O334" s="134" t="str">
        <f>IF(AND(ISNUMBER(L334),ISNUMBER(M334),ISNUMBER(N334)),SUM(L334:N334),"")</f>
        <v/>
      </c>
      <c r="P334" s="698"/>
      <c r="R334" s="1568" t="s">
        <v>374</v>
      </c>
    </row>
    <row r="335" spans="1:18" s="214" customFormat="1" ht="30" customHeight="1" x14ac:dyDescent="0.25">
      <c r="A335" s="581"/>
      <c r="B335" s="237" t="s">
        <v>471</v>
      </c>
      <c r="C335" s="227" t="s">
        <v>376</v>
      </c>
      <c r="D335" s="60"/>
      <c r="E335" s="60"/>
      <c r="F335" s="66"/>
      <c r="G335" s="223"/>
      <c r="H335" s="1529"/>
      <c r="I335" s="55"/>
      <c r="J335" s="1543"/>
      <c r="K335" s="223"/>
      <c r="L335" s="55"/>
      <c r="M335" s="55"/>
      <c r="N335" s="55"/>
      <c r="O335" s="130"/>
      <c r="P335" s="698"/>
      <c r="R335" s="1568" t="s">
        <v>374</v>
      </c>
    </row>
    <row r="336" spans="1:18" s="214" customFormat="1" ht="15" customHeight="1" x14ac:dyDescent="0.25">
      <c r="A336" s="581"/>
      <c r="B336" s="211" t="s">
        <v>377</v>
      </c>
      <c r="C336" s="225"/>
      <c r="D336" s="60"/>
      <c r="E336" s="60"/>
      <c r="F336" s="66"/>
      <c r="G336" s="223"/>
      <c r="H336" s="1529"/>
      <c r="I336" s="55"/>
      <c r="J336" s="1543"/>
      <c r="K336" s="223"/>
      <c r="L336" s="55"/>
      <c r="M336" s="55"/>
      <c r="N336" s="55"/>
      <c r="O336" s="130"/>
      <c r="P336" s="698"/>
      <c r="R336" s="1568" t="s">
        <v>374</v>
      </c>
    </row>
    <row r="337" spans="1:18" s="214" customFormat="1" ht="15" customHeight="1" x14ac:dyDescent="0.25">
      <c r="A337" s="581"/>
      <c r="B337" s="210" t="s">
        <v>390</v>
      </c>
      <c r="C337" s="225"/>
      <c r="D337" s="264"/>
      <c r="E337" s="264"/>
      <c r="F337" s="66"/>
      <c r="G337" s="223"/>
      <c r="H337" s="1532">
        <f>IF(Parameters!F67&lt;H$146,H$146,Parameters!F67)</f>
        <v>0.5</v>
      </c>
      <c r="I337" s="229">
        <f>IF(Parameters!G67&lt;I$146,I$146,Parameters!G67)</f>
        <v>0.5</v>
      </c>
      <c r="J337" s="1543"/>
      <c r="K337" s="223"/>
      <c r="L337" s="224" t="str">
        <f>IF(AND(ISNUMBER(D337),ISNUMBER(H337)), D337*H337, "")</f>
        <v/>
      </c>
      <c r="M337" s="35" t="str">
        <f>IF(AND(ISNUMBER(E337),ISNUMBER(I337)), E337*I337, "")</f>
        <v/>
      </c>
      <c r="N337" s="55"/>
      <c r="O337" s="134" t="str">
        <f t="shared" ref="O337:O338" si="85">IF(AND(ISNUMBER(L337),ISNUMBER(M337)),SUM(L337:M337),"")</f>
        <v/>
      </c>
      <c r="P337" s="698"/>
      <c r="R337" s="1568" t="s">
        <v>374</v>
      </c>
    </row>
    <row r="338" spans="1:18" s="214" customFormat="1" ht="15" customHeight="1" x14ac:dyDescent="0.25">
      <c r="A338" s="581"/>
      <c r="B338" s="210" t="s">
        <v>391</v>
      </c>
      <c r="C338" s="225"/>
      <c r="D338" s="264"/>
      <c r="E338" s="264"/>
      <c r="F338" s="66"/>
      <c r="G338" s="223"/>
      <c r="H338" s="1532">
        <f>IF(Parameters!F68&lt;H$146,H$146,Parameters!F68)</f>
        <v>1</v>
      </c>
      <c r="I338" s="229">
        <f>IF(Parameters!G68&lt;I$146,I$146,Parameters!G68)</f>
        <v>1</v>
      </c>
      <c r="J338" s="1543"/>
      <c r="K338" s="223"/>
      <c r="L338" s="224" t="str">
        <f>IF(AND(ISNUMBER(D338),ISNUMBER(H338)), D338*H338, "")</f>
        <v/>
      </c>
      <c r="M338" s="35" t="str">
        <f>IF(AND(ISNUMBER(E338),ISNUMBER(I338)), E338*I338, "")</f>
        <v/>
      </c>
      <c r="N338" s="55"/>
      <c r="O338" s="134" t="str">
        <f t="shared" si="85"/>
        <v/>
      </c>
      <c r="P338" s="698"/>
      <c r="R338" s="1568" t="s">
        <v>374</v>
      </c>
    </row>
    <row r="339" spans="1:18" s="214" customFormat="1" ht="15" customHeight="1" x14ac:dyDescent="0.25">
      <c r="A339" s="581"/>
      <c r="B339" s="237" t="s">
        <v>472</v>
      </c>
      <c r="C339" s="227" t="s">
        <v>376</v>
      </c>
      <c r="D339" s="60"/>
      <c r="E339" s="60"/>
      <c r="F339" s="66"/>
      <c r="G339" s="223"/>
      <c r="H339" s="1529"/>
      <c r="I339" s="55"/>
      <c r="J339" s="1543"/>
      <c r="K339" s="223"/>
      <c r="L339" s="55"/>
      <c r="M339" s="55"/>
      <c r="N339" s="55"/>
      <c r="O339" s="130"/>
      <c r="P339" s="698"/>
      <c r="R339" s="1568" t="s">
        <v>374</v>
      </c>
    </row>
    <row r="340" spans="1:18" s="214" customFormat="1" ht="15" customHeight="1" x14ac:dyDescent="0.25">
      <c r="A340" s="581"/>
      <c r="B340" s="211" t="s">
        <v>377</v>
      </c>
      <c r="C340" s="225"/>
      <c r="D340" s="60"/>
      <c r="E340" s="60"/>
      <c r="F340" s="66"/>
      <c r="G340" s="223"/>
      <c r="H340" s="1529"/>
      <c r="I340" s="55"/>
      <c r="J340" s="1543"/>
      <c r="K340" s="223"/>
      <c r="L340" s="55"/>
      <c r="M340" s="55"/>
      <c r="N340" s="55"/>
      <c r="O340" s="130"/>
      <c r="P340" s="698"/>
      <c r="R340" s="1568" t="s">
        <v>374</v>
      </c>
    </row>
    <row r="341" spans="1:18" s="214" customFormat="1" ht="15" customHeight="1" x14ac:dyDescent="0.25">
      <c r="A341" s="581"/>
      <c r="B341" s="210" t="s">
        <v>390</v>
      </c>
      <c r="C341" s="225"/>
      <c r="D341" s="264"/>
      <c r="E341" s="264"/>
      <c r="F341" s="66"/>
      <c r="G341" s="223"/>
      <c r="H341" s="1532">
        <f>IF(Parameters!F71&lt;H$152,H$152,Parameters!F71)</f>
        <v>0.5</v>
      </c>
      <c r="I341" s="229">
        <f>IF(Parameters!G71&lt;I$152,I$152,Parameters!G71)</f>
        <v>0.5</v>
      </c>
      <c r="J341" s="1543"/>
      <c r="K341" s="223"/>
      <c r="L341" s="224" t="str">
        <f>IF(AND(ISNUMBER(D341),ISNUMBER(H341)), D341*H341, "")</f>
        <v/>
      </c>
      <c r="M341" s="35" t="str">
        <f>IF(AND(ISNUMBER(E341),ISNUMBER(I341)), E341*I341, "")</f>
        <v/>
      </c>
      <c r="N341" s="55"/>
      <c r="O341" s="134" t="str">
        <f t="shared" ref="O341:O342" si="86">IF(AND(ISNUMBER(L341),ISNUMBER(M341)),SUM(L341:M341),"")</f>
        <v/>
      </c>
      <c r="P341" s="698"/>
      <c r="R341" s="1568" t="s">
        <v>374</v>
      </c>
    </row>
    <row r="342" spans="1:18" s="214" customFormat="1" ht="15" customHeight="1" x14ac:dyDescent="0.25">
      <c r="A342" s="581"/>
      <c r="B342" s="210" t="s">
        <v>391</v>
      </c>
      <c r="C342" s="225"/>
      <c r="D342" s="264"/>
      <c r="E342" s="264"/>
      <c r="F342" s="66"/>
      <c r="G342" s="223"/>
      <c r="H342" s="1532">
        <f>IF(Parameters!F72&lt;H$152,H$152,Parameters!F72)</f>
        <v>1</v>
      </c>
      <c r="I342" s="229">
        <f>IF(Parameters!G72&lt;I$152,I$152,Parameters!G72)</f>
        <v>1</v>
      </c>
      <c r="J342" s="1543"/>
      <c r="K342" s="223"/>
      <c r="L342" s="224" t="str">
        <f>IF(AND(ISNUMBER(D342),ISNUMBER(H342)), D342*H342, "")</f>
        <v/>
      </c>
      <c r="M342" s="35" t="str">
        <f>IF(AND(ISNUMBER(E342),ISNUMBER(I342)), E342*I342, "")</f>
        <v/>
      </c>
      <c r="N342" s="55"/>
      <c r="O342" s="134" t="str">
        <f t="shared" si="86"/>
        <v/>
      </c>
      <c r="P342" s="698"/>
      <c r="R342" s="1568" t="s">
        <v>374</v>
      </c>
    </row>
    <row r="343" spans="1:18" s="214" customFormat="1" ht="30" customHeight="1" x14ac:dyDescent="0.25">
      <c r="A343" s="581"/>
      <c r="B343" s="63" t="s">
        <v>395</v>
      </c>
      <c r="C343" s="227" t="s">
        <v>376</v>
      </c>
      <c r="D343" s="60"/>
      <c r="E343" s="60"/>
      <c r="F343" s="66"/>
      <c r="G343" s="223"/>
      <c r="H343" s="1529"/>
      <c r="I343" s="55"/>
      <c r="J343" s="1543"/>
      <c r="K343" s="223"/>
      <c r="L343" s="55"/>
      <c r="M343" s="55"/>
      <c r="N343" s="55"/>
      <c r="O343" s="130"/>
      <c r="P343" s="698"/>
      <c r="R343" s="1568" t="s">
        <v>374</v>
      </c>
    </row>
    <row r="344" spans="1:18" s="214" customFormat="1" ht="15" customHeight="1" x14ac:dyDescent="0.25">
      <c r="A344" s="581"/>
      <c r="B344" s="211" t="s">
        <v>377</v>
      </c>
      <c r="C344" s="225"/>
      <c r="D344" s="60"/>
      <c r="E344" s="60"/>
      <c r="F344" s="66"/>
      <c r="G344" s="223"/>
      <c r="H344" s="1529"/>
      <c r="I344" s="55"/>
      <c r="J344" s="1543"/>
      <c r="K344" s="223"/>
      <c r="L344" s="55"/>
      <c r="M344" s="55"/>
      <c r="N344" s="55"/>
      <c r="O344" s="130"/>
      <c r="P344" s="698"/>
      <c r="R344" s="1568" t="s">
        <v>374</v>
      </c>
    </row>
    <row r="345" spans="1:18" s="214" customFormat="1" ht="15" customHeight="1" x14ac:dyDescent="0.25">
      <c r="A345" s="581"/>
      <c r="B345" s="210" t="s">
        <v>390</v>
      </c>
      <c r="C345" s="225"/>
      <c r="D345" s="264"/>
      <c r="E345" s="264"/>
      <c r="F345" s="66"/>
      <c r="G345" s="223"/>
      <c r="H345" s="1532">
        <f>IF(Parameters!F75&lt;H$158,H$158,Parameters!F75)</f>
        <v>0.5</v>
      </c>
      <c r="I345" s="229">
        <f>IF(Parameters!G75&lt;I$158,I$158,Parameters!G75)</f>
        <v>0.5</v>
      </c>
      <c r="J345" s="1543"/>
      <c r="K345" s="223"/>
      <c r="L345" s="224" t="str">
        <f>IF(AND(ISNUMBER(D345),ISNUMBER(H345)), D345*H345, "")</f>
        <v/>
      </c>
      <c r="M345" s="35" t="str">
        <f>IF(AND(ISNUMBER(E345),ISNUMBER(I345)), E345*I345, "")</f>
        <v/>
      </c>
      <c r="N345" s="55"/>
      <c r="O345" s="134" t="str">
        <f t="shared" ref="O345:O346" si="87">IF(AND(ISNUMBER(L345),ISNUMBER(M345)),SUM(L345:M345),"")</f>
        <v/>
      </c>
      <c r="P345" s="698"/>
      <c r="R345" s="1568" t="s">
        <v>374</v>
      </c>
    </row>
    <row r="346" spans="1:18" s="214" customFormat="1" ht="15" customHeight="1" x14ac:dyDescent="0.25">
      <c r="A346" s="581"/>
      <c r="B346" s="210" t="s">
        <v>391</v>
      </c>
      <c r="C346" s="225"/>
      <c r="D346" s="264"/>
      <c r="E346" s="264"/>
      <c r="F346" s="66"/>
      <c r="G346" s="223"/>
      <c r="H346" s="1532">
        <f>IF(Parameters!F76&lt;H$158,H$158,Parameters!F76)</f>
        <v>1</v>
      </c>
      <c r="I346" s="229">
        <f>IF(Parameters!G76&lt;I$158,I$158,Parameters!G76)</f>
        <v>1</v>
      </c>
      <c r="J346" s="1543"/>
      <c r="K346" s="223"/>
      <c r="L346" s="224" t="str">
        <f>IF(AND(ISNUMBER(D346),ISNUMBER(H346)), D346*H346, "")</f>
        <v/>
      </c>
      <c r="M346" s="35" t="str">
        <f>IF(AND(ISNUMBER(E346),ISNUMBER(I346)), E346*I346, "")</f>
        <v/>
      </c>
      <c r="N346" s="55"/>
      <c r="O346" s="134" t="str">
        <f t="shared" si="87"/>
        <v/>
      </c>
      <c r="P346" s="698"/>
      <c r="R346" s="1568" t="s">
        <v>374</v>
      </c>
    </row>
    <row r="347" spans="1:18" s="214" customFormat="1" ht="30" customHeight="1" x14ac:dyDescent="0.25">
      <c r="A347" s="581"/>
      <c r="B347" s="63" t="s">
        <v>396</v>
      </c>
      <c r="C347" s="227" t="s">
        <v>376</v>
      </c>
      <c r="D347" s="60"/>
      <c r="E347" s="60"/>
      <c r="F347" s="66"/>
      <c r="G347" s="223"/>
      <c r="H347" s="1529"/>
      <c r="I347" s="55"/>
      <c r="J347" s="1543"/>
      <c r="K347" s="223"/>
      <c r="L347" s="55"/>
      <c r="M347" s="55"/>
      <c r="N347" s="55"/>
      <c r="O347" s="130"/>
      <c r="P347" s="698"/>
      <c r="R347" s="1568" t="s">
        <v>374</v>
      </c>
    </row>
    <row r="348" spans="1:18" s="214" customFormat="1" ht="15" customHeight="1" x14ac:dyDescent="0.25">
      <c r="A348" s="581"/>
      <c r="B348" s="211" t="s">
        <v>377</v>
      </c>
      <c r="C348" s="225"/>
      <c r="D348" s="60"/>
      <c r="E348" s="60"/>
      <c r="F348" s="66"/>
      <c r="G348" s="223"/>
      <c r="H348" s="1529"/>
      <c r="I348" s="55"/>
      <c r="J348" s="1543"/>
      <c r="K348" s="223"/>
      <c r="L348" s="55"/>
      <c r="M348" s="55"/>
      <c r="N348" s="55"/>
      <c r="O348" s="130"/>
      <c r="P348" s="698"/>
      <c r="R348" s="1568" t="s">
        <v>374</v>
      </c>
    </row>
    <row r="349" spans="1:18" s="214" customFormat="1" ht="15" customHeight="1" x14ac:dyDescent="0.25">
      <c r="A349" s="581"/>
      <c r="B349" s="210" t="s">
        <v>390</v>
      </c>
      <c r="C349" s="225"/>
      <c r="D349" s="264"/>
      <c r="E349" s="264"/>
      <c r="F349" s="264"/>
      <c r="G349" s="223"/>
      <c r="H349" s="1532">
        <f>IF(Parameters!F79&lt;H$164,H$164,Parameters!F79)</f>
        <v>0.5</v>
      </c>
      <c r="I349" s="229">
        <f>IF(Parameters!G79&lt;I$164,I$164,Parameters!G79)</f>
        <v>0.5</v>
      </c>
      <c r="J349" s="1538">
        <f>IF(Parameters!H79&lt;J$164,J$164,Parameters!H79)</f>
        <v>0.65</v>
      </c>
      <c r="K349" s="223"/>
      <c r="L349" s="224" t="str">
        <f>IF(AND(ISNUMBER(D349),ISNUMBER(H349)), D349*H349, "")</f>
        <v/>
      </c>
      <c r="M349" s="35" t="str">
        <f>IF(AND(ISNUMBER(E349),ISNUMBER(I349)), E349*I349, "")</f>
        <v/>
      </c>
      <c r="N349" s="224" t="str">
        <f t="shared" ref="N349:N350" si="88">IF(AND(ISNUMBER(F349),ISNUMBER(J349)),F349*J349,"")</f>
        <v/>
      </c>
      <c r="O349" s="134" t="str">
        <f>IF(AND(ISNUMBER(L349),ISNUMBER(M349),ISNUMBER(N349)),SUM(L349:N349),"")</f>
        <v/>
      </c>
      <c r="P349" s="698"/>
      <c r="R349" s="1568" t="s">
        <v>374</v>
      </c>
    </row>
    <row r="350" spans="1:18" s="214" customFormat="1" ht="15" customHeight="1" x14ac:dyDescent="0.25">
      <c r="A350" s="581"/>
      <c r="B350" s="210" t="s">
        <v>391</v>
      </c>
      <c r="C350" s="225"/>
      <c r="D350" s="264"/>
      <c r="E350" s="264"/>
      <c r="F350" s="264"/>
      <c r="G350" s="223"/>
      <c r="H350" s="1532">
        <f>IF(Parameters!F80&lt;H$164,H$164,Parameters!F80)</f>
        <v>1</v>
      </c>
      <c r="I350" s="229">
        <f>IF(Parameters!G80&lt;I$164,I$164,Parameters!G80)</f>
        <v>1</v>
      </c>
      <c r="J350" s="1538">
        <f>IF(Parameters!H80&lt;J$164,J$164,Parameters!H80)</f>
        <v>1</v>
      </c>
      <c r="K350" s="223"/>
      <c r="L350" s="224" t="str">
        <f>IF(AND(ISNUMBER(D350),ISNUMBER(H350)), D350*H350, "")</f>
        <v/>
      </c>
      <c r="M350" s="35" t="str">
        <f>IF(AND(ISNUMBER(E350),ISNUMBER(I350)), E350*I350, "")</f>
        <v/>
      </c>
      <c r="N350" s="224" t="str">
        <f t="shared" si="88"/>
        <v/>
      </c>
      <c r="O350" s="134" t="str">
        <f>IF(AND(ISNUMBER(L350),ISNUMBER(M350),ISNUMBER(N350)),SUM(L350:N350),"")</f>
        <v/>
      </c>
      <c r="P350" s="698"/>
      <c r="R350" s="1568" t="s">
        <v>374</v>
      </c>
    </row>
    <row r="351" spans="1:18" s="214" customFormat="1" ht="45" customHeight="1" x14ac:dyDescent="0.25">
      <c r="A351" s="581"/>
      <c r="B351" s="63" t="s">
        <v>397</v>
      </c>
      <c r="C351" s="227" t="s">
        <v>376</v>
      </c>
      <c r="D351" s="60"/>
      <c r="E351" s="60"/>
      <c r="F351" s="66"/>
      <c r="G351" s="223"/>
      <c r="H351" s="1529"/>
      <c r="I351" s="55"/>
      <c r="J351" s="1543"/>
      <c r="K351" s="223"/>
      <c r="L351" s="55"/>
      <c r="M351" s="55"/>
      <c r="N351" s="55"/>
      <c r="O351" s="130"/>
      <c r="P351" s="698"/>
      <c r="R351" s="1568" t="s">
        <v>374</v>
      </c>
    </row>
    <row r="352" spans="1:18" s="214" customFormat="1" ht="15" customHeight="1" x14ac:dyDescent="0.25">
      <c r="A352" s="581"/>
      <c r="B352" s="211" t="s">
        <v>377</v>
      </c>
      <c r="C352" s="225"/>
      <c r="D352" s="60"/>
      <c r="E352" s="60"/>
      <c r="F352" s="66"/>
      <c r="G352" s="223"/>
      <c r="H352" s="1529"/>
      <c r="I352" s="55"/>
      <c r="J352" s="1543"/>
      <c r="K352" s="223"/>
      <c r="L352" s="55"/>
      <c r="M352" s="55"/>
      <c r="N352" s="55"/>
      <c r="O352" s="130"/>
      <c r="P352" s="698"/>
      <c r="R352" s="1568" t="s">
        <v>374</v>
      </c>
    </row>
    <row r="353" spans="1:18" s="214" customFormat="1" ht="15" customHeight="1" x14ac:dyDescent="0.25">
      <c r="A353" s="581"/>
      <c r="B353" s="210" t="s">
        <v>390</v>
      </c>
      <c r="C353" s="225"/>
      <c r="D353" s="60"/>
      <c r="E353" s="60"/>
      <c r="F353" s="264"/>
      <c r="G353" s="223"/>
      <c r="H353" s="1529"/>
      <c r="I353" s="55"/>
      <c r="J353" s="1538">
        <f>IF(Parameters!H83&lt;J$170,J$170,Parameters!H83)</f>
        <v>0.65</v>
      </c>
      <c r="K353" s="223"/>
      <c r="L353" s="55"/>
      <c r="M353" s="55"/>
      <c r="N353" s="224" t="str">
        <f>IF(AND(ISNUMBER(F353),ISNUMBER(J353)),F353*J353,"")</f>
        <v/>
      </c>
      <c r="O353" s="134" t="str">
        <f t="shared" ref="O353:O354" si="89">IF(ISNUMBER(N353),N353,"")</f>
        <v/>
      </c>
      <c r="P353" s="698"/>
      <c r="R353" s="1568" t="s">
        <v>374</v>
      </c>
    </row>
    <row r="354" spans="1:18" s="214" customFormat="1" ht="15" customHeight="1" x14ac:dyDescent="0.25">
      <c r="A354" s="581"/>
      <c r="B354" s="210" t="s">
        <v>391</v>
      </c>
      <c r="C354" s="225"/>
      <c r="D354" s="60"/>
      <c r="E354" s="60"/>
      <c r="F354" s="264"/>
      <c r="G354" s="223"/>
      <c r="H354" s="1529"/>
      <c r="I354" s="55"/>
      <c r="J354" s="1538">
        <f>IF(Parameters!H84&lt;J$170,J$170,Parameters!H84)</f>
        <v>1</v>
      </c>
      <c r="K354" s="223"/>
      <c r="L354" s="55"/>
      <c r="M354" s="55"/>
      <c r="N354" s="224" t="str">
        <f>IF(AND(ISNUMBER(F354),ISNUMBER(J354)),F354*J354,"")</f>
        <v/>
      </c>
      <c r="O354" s="134" t="str">
        <f t="shared" si="89"/>
        <v/>
      </c>
      <c r="P354" s="698"/>
      <c r="R354" s="1568" t="s">
        <v>374</v>
      </c>
    </row>
    <row r="355" spans="1:18" s="214" customFormat="1" ht="30" customHeight="1" x14ac:dyDescent="0.25">
      <c r="A355" s="581"/>
      <c r="B355" s="63" t="s">
        <v>443</v>
      </c>
      <c r="C355" s="227" t="s">
        <v>376</v>
      </c>
      <c r="D355" s="60"/>
      <c r="E355" s="60"/>
      <c r="F355" s="66"/>
      <c r="G355" s="223"/>
      <c r="H355" s="1529"/>
      <c r="I355" s="55"/>
      <c r="J355" s="1543"/>
      <c r="K355" s="223"/>
      <c r="L355" s="55"/>
      <c r="M355" s="55"/>
      <c r="N355" s="55"/>
      <c r="O355" s="130"/>
      <c r="P355" s="698"/>
      <c r="R355" s="1568" t="s">
        <v>374</v>
      </c>
    </row>
    <row r="356" spans="1:18" s="214" customFormat="1" ht="15" customHeight="1" x14ac:dyDescent="0.25">
      <c r="A356" s="581"/>
      <c r="B356" s="211" t="s">
        <v>377</v>
      </c>
      <c r="C356" s="225"/>
      <c r="D356" s="60"/>
      <c r="E356" s="60"/>
      <c r="F356" s="66"/>
      <c r="G356" s="223"/>
      <c r="H356" s="1529"/>
      <c r="I356" s="55"/>
      <c r="J356" s="1543"/>
      <c r="K356" s="223"/>
      <c r="L356" s="55"/>
      <c r="M356" s="55"/>
      <c r="N356" s="55"/>
      <c r="O356" s="130"/>
      <c r="P356" s="698"/>
      <c r="R356" s="1568" t="s">
        <v>374</v>
      </c>
    </row>
    <row r="357" spans="1:18" s="214" customFormat="1" ht="15" customHeight="1" x14ac:dyDescent="0.25">
      <c r="A357" s="581"/>
      <c r="B357" s="210" t="s">
        <v>390</v>
      </c>
      <c r="C357" s="225"/>
      <c r="D357" s="264"/>
      <c r="E357" s="264"/>
      <c r="F357" s="66"/>
      <c r="G357" s="223"/>
      <c r="H357" s="1532">
        <f>IF(Parameters!F87&lt;H$176,H$176,Parameters!F87)</f>
        <v>0.5</v>
      </c>
      <c r="I357" s="229">
        <f>IF(Parameters!G87&lt;I$176,I$176,Parameters!G87)</f>
        <v>0.5</v>
      </c>
      <c r="J357" s="1543"/>
      <c r="K357" s="223"/>
      <c r="L357" s="224" t="str">
        <f>IF(AND(ISNUMBER(D357),ISNUMBER(H357)), D357*H357, "")</f>
        <v/>
      </c>
      <c r="M357" s="35" t="str">
        <f>IF(AND(ISNUMBER(E357),ISNUMBER(I357)), E357*I357, "")</f>
        <v/>
      </c>
      <c r="N357" s="55"/>
      <c r="O357" s="134" t="str">
        <f t="shared" ref="O357:O358" si="90">IF(AND(ISNUMBER(L357),ISNUMBER(M357)),SUM(L357:M357),"")</f>
        <v/>
      </c>
      <c r="P357" s="698"/>
      <c r="R357" s="1568" t="s">
        <v>374</v>
      </c>
    </row>
    <row r="358" spans="1:18" s="214" customFormat="1" ht="15" customHeight="1" x14ac:dyDescent="0.25">
      <c r="A358" s="581"/>
      <c r="B358" s="210" t="s">
        <v>391</v>
      </c>
      <c r="C358" s="225"/>
      <c r="D358" s="264"/>
      <c r="E358" s="264"/>
      <c r="F358" s="66"/>
      <c r="G358" s="223"/>
      <c r="H358" s="1532">
        <f>IF(Parameters!F88&lt;H$176,H$176,Parameters!F88)</f>
        <v>1</v>
      </c>
      <c r="I358" s="229">
        <f>IF(Parameters!G88&lt;I$176,I$176,Parameters!G88)</f>
        <v>1</v>
      </c>
      <c r="J358" s="1543"/>
      <c r="K358" s="223"/>
      <c r="L358" s="224" t="str">
        <f>IF(AND(ISNUMBER(D358),ISNUMBER(H358)), D358*H358, "")</f>
        <v/>
      </c>
      <c r="M358" s="35" t="str">
        <f>IF(AND(ISNUMBER(E358),ISNUMBER(I358)), E358*I358, "")</f>
        <v/>
      </c>
      <c r="N358" s="55"/>
      <c r="O358" s="134" t="str">
        <f t="shared" si="90"/>
        <v/>
      </c>
      <c r="P358" s="698"/>
      <c r="R358" s="1568" t="s">
        <v>374</v>
      </c>
    </row>
    <row r="359" spans="1:18" s="214" customFormat="1" ht="45" customHeight="1" x14ac:dyDescent="0.25">
      <c r="A359" s="581"/>
      <c r="B359" s="63" t="s">
        <v>399</v>
      </c>
      <c r="C359" s="227" t="s">
        <v>376</v>
      </c>
      <c r="D359" s="60"/>
      <c r="E359" s="60"/>
      <c r="F359" s="66"/>
      <c r="G359" s="223"/>
      <c r="H359" s="1529"/>
      <c r="I359" s="55"/>
      <c r="J359" s="1543"/>
      <c r="K359" s="223"/>
      <c r="L359" s="55"/>
      <c r="M359" s="55"/>
      <c r="N359" s="55"/>
      <c r="O359" s="130"/>
      <c r="P359" s="698"/>
      <c r="R359" s="1568" t="s">
        <v>374</v>
      </c>
    </row>
    <row r="360" spans="1:18" s="214" customFormat="1" ht="15" customHeight="1" x14ac:dyDescent="0.25">
      <c r="A360" s="581"/>
      <c r="B360" s="211" t="s">
        <v>377</v>
      </c>
      <c r="C360" s="225"/>
      <c r="D360" s="60"/>
      <c r="E360" s="60"/>
      <c r="F360" s="66"/>
      <c r="G360" s="223"/>
      <c r="H360" s="1529"/>
      <c r="I360" s="55"/>
      <c r="J360" s="1543"/>
      <c r="K360" s="223"/>
      <c r="L360" s="55"/>
      <c r="M360" s="55"/>
      <c r="N360" s="55"/>
      <c r="O360" s="130"/>
      <c r="P360" s="698"/>
      <c r="R360" s="1568" t="s">
        <v>374</v>
      </c>
    </row>
    <row r="361" spans="1:18" s="214" customFormat="1" ht="15" customHeight="1" x14ac:dyDescent="0.25">
      <c r="A361" s="581"/>
      <c r="B361" s="210" t="s">
        <v>390</v>
      </c>
      <c r="C361" s="225"/>
      <c r="D361" s="264"/>
      <c r="E361" s="264"/>
      <c r="F361" s="264"/>
      <c r="G361" s="223"/>
      <c r="H361" s="1532">
        <f>IF(Parameters!F91&lt;H$182,H$182,Parameters!F91)</f>
        <v>0.5</v>
      </c>
      <c r="I361" s="229">
        <f>IF(Parameters!G91&lt;I$182,I$182,Parameters!G91)</f>
        <v>0.5</v>
      </c>
      <c r="J361" s="1538">
        <f>IF(Parameters!H91&lt;J$182,J$182,Parameters!H91)</f>
        <v>0.85</v>
      </c>
      <c r="K361" s="223"/>
      <c r="L361" s="224" t="str">
        <f>IF(AND(ISNUMBER(D361),ISNUMBER(H361)), D361*H361, "")</f>
        <v/>
      </c>
      <c r="M361" s="35" t="str">
        <f>IF(AND(ISNUMBER(E361),ISNUMBER(I361)), E361*I361, "")</f>
        <v/>
      </c>
      <c r="N361" s="224" t="str">
        <f>IF(AND(ISNUMBER(F361),ISNUMBER(J361)),F361*J361,"")</f>
        <v/>
      </c>
      <c r="O361" s="134" t="str">
        <f>IF(AND(ISNUMBER(L361),ISNUMBER(M361),ISNUMBER(N361)),SUM(L361:N361),"")</f>
        <v/>
      </c>
      <c r="P361" s="698"/>
      <c r="R361" s="1568" t="s">
        <v>374</v>
      </c>
    </row>
    <row r="362" spans="1:18" s="214" customFormat="1" ht="15" customHeight="1" x14ac:dyDescent="0.25">
      <c r="A362" s="581"/>
      <c r="B362" s="210" t="s">
        <v>391</v>
      </c>
      <c r="C362" s="225"/>
      <c r="D362" s="264"/>
      <c r="E362" s="264"/>
      <c r="F362" s="264"/>
      <c r="G362" s="223"/>
      <c r="H362" s="1532">
        <f>IF(Parameters!F92&lt;H$182,H$182,Parameters!F92)</f>
        <v>1</v>
      </c>
      <c r="I362" s="229">
        <f>IF(Parameters!G92&lt;I$182,I$182,Parameters!G92)</f>
        <v>1</v>
      </c>
      <c r="J362" s="1538">
        <f>IF(Parameters!H92&lt;J$182,J$182,Parameters!H92)</f>
        <v>1</v>
      </c>
      <c r="K362" s="223"/>
      <c r="L362" s="224" t="str">
        <f>IF(AND(ISNUMBER(D362),ISNUMBER(H362)), D362*H362, "")</f>
        <v/>
      </c>
      <c r="M362" s="35" t="str">
        <f>IF(AND(ISNUMBER(E362),ISNUMBER(I362)), E362*I362, "")</f>
        <v/>
      </c>
      <c r="N362" s="224" t="str">
        <f>IF(AND(ISNUMBER(F362),ISNUMBER(J362)),F362*J362,"")</f>
        <v/>
      </c>
      <c r="O362" s="134" t="str">
        <f>IF(AND(ISNUMBER(L362),ISNUMBER(M362),ISNUMBER(N362)),SUM(L362:N362),"")</f>
        <v/>
      </c>
      <c r="P362" s="698"/>
      <c r="R362" s="1568" t="s">
        <v>374</v>
      </c>
    </row>
    <row r="363" spans="1:18" s="214" customFormat="1" ht="15" customHeight="1" x14ac:dyDescent="0.25">
      <c r="A363" s="581"/>
      <c r="B363" s="63" t="s">
        <v>400</v>
      </c>
      <c r="C363" s="227" t="s">
        <v>376</v>
      </c>
      <c r="D363" s="60"/>
      <c r="E363" s="60"/>
      <c r="F363" s="66"/>
      <c r="G363" s="223"/>
      <c r="H363" s="1529"/>
      <c r="I363" s="55"/>
      <c r="J363" s="1543"/>
      <c r="K363" s="223"/>
      <c r="L363" s="55"/>
      <c r="M363" s="55"/>
      <c r="N363" s="55"/>
      <c r="O363" s="130"/>
      <c r="P363" s="698"/>
      <c r="R363" s="1568" t="s">
        <v>374</v>
      </c>
    </row>
    <row r="364" spans="1:18" s="214" customFormat="1" ht="15" customHeight="1" x14ac:dyDescent="0.25">
      <c r="A364" s="581"/>
      <c r="B364" s="211" t="s">
        <v>377</v>
      </c>
      <c r="C364" s="225"/>
      <c r="D364" s="60"/>
      <c r="E364" s="60"/>
      <c r="F364" s="66"/>
      <c r="G364" s="223"/>
      <c r="H364" s="1529"/>
      <c r="I364" s="55"/>
      <c r="J364" s="1543"/>
      <c r="K364" s="223"/>
      <c r="L364" s="55"/>
      <c r="M364" s="55"/>
      <c r="N364" s="55"/>
      <c r="O364" s="130"/>
      <c r="P364" s="698"/>
      <c r="R364" s="1568" t="s">
        <v>374</v>
      </c>
    </row>
    <row r="365" spans="1:18" s="214" customFormat="1" ht="15" customHeight="1" x14ac:dyDescent="0.25">
      <c r="A365" s="581"/>
      <c r="B365" s="210" t="s">
        <v>390</v>
      </c>
      <c r="C365" s="225"/>
      <c r="D365" s="60"/>
      <c r="E365" s="60"/>
      <c r="F365" s="264"/>
      <c r="G365" s="223"/>
      <c r="H365" s="1529"/>
      <c r="I365" s="55"/>
      <c r="J365" s="1538">
        <f>IF(Parameters!H95&lt;J$188,J$188,Parameters!H95)</f>
        <v>0.85</v>
      </c>
      <c r="K365" s="223"/>
      <c r="L365" s="55"/>
      <c r="M365" s="55"/>
      <c r="N365" s="224" t="str">
        <f>IF(AND(ISNUMBER(F365),ISNUMBER(J365)),F365*J365,"")</f>
        <v/>
      </c>
      <c r="O365" s="134" t="str">
        <f t="shared" ref="O365:O366" si="91">IF(ISNUMBER(N365),N365,"")</f>
        <v/>
      </c>
      <c r="P365" s="698"/>
      <c r="R365" s="1568" t="s">
        <v>374</v>
      </c>
    </row>
    <row r="366" spans="1:18" s="214" customFormat="1" ht="15" customHeight="1" x14ac:dyDescent="0.25">
      <c r="A366" s="581"/>
      <c r="B366" s="210" t="s">
        <v>391</v>
      </c>
      <c r="C366" s="225"/>
      <c r="D366" s="60"/>
      <c r="E366" s="60"/>
      <c r="F366" s="264"/>
      <c r="G366" s="223"/>
      <c r="H366" s="1529"/>
      <c r="I366" s="55"/>
      <c r="J366" s="1538">
        <f>IF(Parameters!H96&lt;J$188,J$188,Parameters!H96)</f>
        <v>1</v>
      </c>
      <c r="K366" s="223"/>
      <c r="L366" s="55"/>
      <c r="M366" s="55"/>
      <c r="N366" s="224" t="str">
        <f>IF(AND(ISNUMBER(F366),ISNUMBER(J366)),F366*J366,"")</f>
        <v/>
      </c>
      <c r="O366" s="134" t="str">
        <f t="shared" si="91"/>
        <v/>
      </c>
      <c r="P366" s="698"/>
      <c r="R366" s="1568" t="s">
        <v>374</v>
      </c>
    </row>
    <row r="367" spans="1:18" s="214" customFormat="1" ht="15" customHeight="1" x14ac:dyDescent="0.25">
      <c r="A367" s="581"/>
      <c r="B367" s="63" t="s">
        <v>401</v>
      </c>
      <c r="C367" s="227" t="s">
        <v>376</v>
      </c>
      <c r="D367" s="60"/>
      <c r="E367" s="60"/>
      <c r="F367" s="66"/>
      <c r="G367" s="223"/>
      <c r="H367" s="1529"/>
      <c r="I367" s="55"/>
      <c r="J367" s="1543"/>
      <c r="K367" s="223"/>
      <c r="L367" s="55"/>
      <c r="M367" s="55"/>
      <c r="N367" s="55"/>
      <c r="O367" s="130"/>
      <c r="P367" s="698"/>
      <c r="R367" s="1568" t="s">
        <v>374</v>
      </c>
    </row>
    <row r="368" spans="1:18" s="214" customFormat="1" ht="15" customHeight="1" x14ac:dyDescent="0.25">
      <c r="A368" s="581"/>
      <c r="B368" s="211" t="s">
        <v>377</v>
      </c>
      <c r="C368" s="225"/>
      <c r="D368" s="60"/>
      <c r="E368" s="60"/>
      <c r="F368" s="66"/>
      <c r="G368" s="223"/>
      <c r="H368" s="1529"/>
      <c r="I368" s="55"/>
      <c r="J368" s="1543"/>
      <c r="K368" s="223"/>
      <c r="L368" s="55"/>
      <c r="M368" s="55"/>
      <c r="N368" s="55"/>
      <c r="O368" s="130"/>
      <c r="P368" s="698"/>
      <c r="R368" s="1568" t="s">
        <v>374</v>
      </c>
    </row>
    <row r="369" spans="1:18" s="214" customFormat="1" ht="15" customHeight="1" x14ac:dyDescent="0.25">
      <c r="A369" s="581"/>
      <c r="B369" s="210" t="s">
        <v>390</v>
      </c>
      <c r="C369" s="225"/>
      <c r="D369" s="264"/>
      <c r="E369" s="264"/>
      <c r="F369" s="264"/>
      <c r="G369" s="223"/>
      <c r="H369" s="1532">
        <f>IF(Parameters!F99&lt;H$194,H$194,Parameters!F99)</f>
        <v>0.5</v>
      </c>
      <c r="I369" s="229">
        <f>IF(Parameters!G99&lt;I$194,I$194,Parameters!G99)</f>
        <v>0.5</v>
      </c>
      <c r="J369" s="1538">
        <f>IF(Parameters!H99&lt;J$194,J$194,Parameters!H99)</f>
        <v>0.85</v>
      </c>
      <c r="K369" s="223"/>
      <c r="L369" s="224" t="str">
        <f>IF(AND(ISNUMBER(D369),ISNUMBER(H369)), D369*H369, "")</f>
        <v/>
      </c>
      <c r="M369" s="35" t="str">
        <f>IF(AND(ISNUMBER(E369),ISNUMBER(I369)), E369*I369, "")</f>
        <v/>
      </c>
      <c r="N369" s="224" t="str">
        <f>IF(AND(ISNUMBER(F369),ISNUMBER(J369)),F369*J369,"")</f>
        <v/>
      </c>
      <c r="O369" s="134" t="str">
        <f>IF(AND(ISNUMBER(L369),ISNUMBER(M369),ISNUMBER(N369)),SUM(L369:N369),"")</f>
        <v/>
      </c>
      <c r="P369" s="698"/>
      <c r="R369" s="1568" t="s">
        <v>374</v>
      </c>
    </row>
    <row r="370" spans="1:18" s="214" customFormat="1" ht="15" customHeight="1" x14ac:dyDescent="0.25">
      <c r="A370" s="581"/>
      <c r="B370" s="210" t="s">
        <v>391</v>
      </c>
      <c r="C370" s="225"/>
      <c r="D370" s="264"/>
      <c r="E370" s="264"/>
      <c r="F370" s="264"/>
      <c r="G370" s="223"/>
      <c r="H370" s="1532">
        <f>IF(Parameters!F100&lt;H$194,H$194,Parameters!F100)</f>
        <v>1</v>
      </c>
      <c r="I370" s="229">
        <f>IF(Parameters!G100&lt;I$194,I$194,Parameters!G100)</f>
        <v>1</v>
      </c>
      <c r="J370" s="1538">
        <f>IF(Parameters!H100&lt;J$194,J$194,Parameters!H100)</f>
        <v>1</v>
      </c>
      <c r="K370" s="223"/>
      <c r="L370" s="224" t="str">
        <f>IF(AND(ISNUMBER(D370),ISNUMBER(H370)), D370*H370, "")</f>
        <v/>
      </c>
      <c r="M370" s="35" t="str">
        <f>IF(AND(ISNUMBER(E370),ISNUMBER(I370)), E370*I370, "")</f>
        <v/>
      </c>
      <c r="N370" s="224" t="str">
        <f>IF(AND(ISNUMBER(F370),ISNUMBER(J370)),F370*J370,"")</f>
        <v/>
      </c>
      <c r="O370" s="134" t="str">
        <f>IF(AND(ISNUMBER(L370),ISNUMBER(M370),ISNUMBER(N370)),SUM(L370:N370),"")</f>
        <v/>
      </c>
      <c r="P370" s="698"/>
      <c r="R370" s="1568" t="s">
        <v>374</v>
      </c>
    </row>
    <row r="371" spans="1:18" s="214" customFormat="1" ht="15" customHeight="1" x14ac:dyDescent="0.25">
      <c r="A371" s="581"/>
      <c r="B371" s="63" t="s">
        <v>434</v>
      </c>
      <c r="C371" s="227" t="s">
        <v>376</v>
      </c>
      <c r="D371" s="60"/>
      <c r="E371" s="60"/>
      <c r="F371" s="66"/>
      <c r="G371" s="223"/>
      <c r="H371" s="1529"/>
      <c r="I371" s="55"/>
      <c r="J371" s="1543"/>
      <c r="K371" s="223"/>
      <c r="L371" s="55"/>
      <c r="M371" s="55"/>
      <c r="N371" s="55"/>
      <c r="O371" s="130"/>
      <c r="P371" s="698"/>
      <c r="R371" s="1568" t="s">
        <v>374</v>
      </c>
    </row>
    <row r="372" spans="1:18" s="214" customFormat="1" ht="15" customHeight="1" x14ac:dyDescent="0.25">
      <c r="A372" s="581"/>
      <c r="B372" s="211" t="s">
        <v>377</v>
      </c>
      <c r="C372" s="225"/>
      <c r="D372" s="60"/>
      <c r="E372" s="60"/>
      <c r="F372" s="66"/>
      <c r="G372" s="223"/>
      <c r="H372" s="1529"/>
      <c r="I372" s="55"/>
      <c r="J372" s="1543"/>
      <c r="K372" s="223"/>
      <c r="L372" s="55"/>
      <c r="M372" s="55"/>
      <c r="N372" s="55"/>
      <c r="O372" s="130"/>
      <c r="P372" s="698"/>
      <c r="R372" s="1568" t="s">
        <v>374</v>
      </c>
    </row>
    <row r="373" spans="1:18" s="214" customFormat="1" ht="15" customHeight="1" x14ac:dyDescent="0.25">
      <c r="A373" s="581"/>
      <c r="B373" s="210" t="s">
        <v>390</v>
      </c>
      <c r="C373" s="225"/>
      <c r="D373" s="60"/>
      <c r="E373" s="60"/>
      <c r="F373" s="264"/>
      <c r="G373" s="223"/>
      <c r="H373" s="1529"/>
      <c r="I373" s="55"/>
      <c r="J373" s="1538">
        <f>IF(Parameters!H103&lt;J$200,J$200,Parameters!H103)</f>
        <v>0.85</v>
      </c>
      <c r="K373" s="223"/>
      <c r="L373" s="55"/>
      <c r="M373" s="55"/>
      <c r="N373" s="224" t="str">
        <f>IF(AND(ISNUMBER(F373),ISNUMBER(J373)),F373*J373,"")</f>
        <v/>
      </c>
      <c r="O373" s="134" t="str">
        <f t="shared" ref="O373:O374" si="92">IF(ISNUMBER(N373),N373,"")</f>
        <v/>
      </c>
      <c r="P373" s="698"/>
      <c r="R373" s="1568" t="s">
        <v>374</v>
      </c>
    </row>
    <row r="374" spans="1:18" s="214" customFormat="1" ht="15" customHeight="1" x14ac:dyDescent="0.25">
      <c r="A374" s="581"/>
      <c r="B374" s="210" t="s">
        <v>391</v>
      </c>
      <c r="C374" s="49"/>
      <c r="D374" s="205"/>
      <c r="E374" s="205"/>
      <c r="F374" s="38"/>
      <c r="G374" s="223"/>
      <c r="H374" s="1552"/>
      <c r="I374" s="129"/>
      <c r="J374" s="1538">
        <f>IF(Parameters!H104&lt;J$200,J$200,Parameters!H104)</f>
        <v>1</v>
      </c>
      <c r="K374" s="223"/>
      <c r="L374" s="129"/>
      <c r="M374" s="129"/>
      <c r="N374" s="206" t="str">
        <f>IF(AND(ISNUMBER(F374),ISNUMBER(J374)),F374*J374,"")</f>
        <v/>
      </c>
      <c r="O374" s="207" t="str">
        <f t="shared" si="92"/>
        <v/>
      </c>
      <c r="P374" s="698"/>
      <c r="R374" s="1568" t="s">
        <v>374</v>
      </c>
    </row>
    <row r="375" spans="1:18" s="214" customFormat="1" ht="30" customHeight="1" x14ac:dyDescent="0.25">
      <c r="A375" s="581"/>
      <c r="B375" s="237" t="s">
        <v>473</v>
      </c>
      <c r="C375" s="227" t="s">
        <v>376</v>
      </c>
      <c r="D375" s="225"/>
      <c r="E375" s="225"/>
      <c r="F375" s="226"/>
      <c r="G375" s="223"/>
      <c r="H375" s="1529"/>
      <c r="I375" s="55"/>
      <c r="J375" s="1543"/>
      <c r="K375" s="223"/>
      <c r="L375" s="55"/>
      <c r="M375" s="55"/>
      <c r="N375" s="55"/>
      <c r="O375" s="130"/>
      <c r="P375" s="698"/>
      <c r="R375" s="1568" t="s">
        <v>374</v>
      </c>
    </row>
    <row r="376" spans="1:18" s="214" customFormat="1" ht="15" customHeight="1" x14ac:dyDescent="0.25">
      <c r="A376" s="581"/>
      <c r="B376" s="211" t="s">
        <v>377</v>
      </c>
      <c r="C376" s="225"/>
      <c r="D376" s="60"/>
      <c r="E376" s="60"/>
      <c r="F376" s="66"/>
      <c r="G376" s="223"/>
      <c r="H376" s="1529"/>
      <c r="I376" s="55"/>
      <c r="J376" s="1543"/>
      <c r="K376" s="223"/>
      <c r="L376" s="55"/>
      <c r="M376" s="55"/>
      <c r="N376" s="55"/>
      <c r="O376" s="130"/>
      <c r="P376" s="698"/>
      <c r="R376" s="1568" t="s">
        <v>374</v>
      </c>
    </row>
    <row r="377" spans="1:18" s="214" customFormat="1" ht="15" customHeight="1" x14ac:dyDescent="0.25">
      <c r="A377" s="581"/>
      <c r="B377" s="210" t="s">
        <v>390</v>
      </c>
      <c r="C377" s="225"/>
      <c r="D377" s="264"/>
      <c r="E377" s="264"/>
      <c r="F377" s="226"/>
      <c r="G377" s="223"/>
      <c r="H377" s="1532">
        <f>IF(Parameters!F107&lt;H$206,H$206,Parameters!F107)</f>
        <v>0.5</v>
      </c>
      <c r="I377" s="229">
        <f>IF(Parameters!G107&lt;I$206,I$206,Parameters!G107)</f>
        <v>0.5</v>
      </c>
      <c r="J377" s="1543"/>
      <c r="K377" s="223"/>
      <c r="L377" s="224" t="str">
        <f>IF(AND(ISNUMBER(D377),ISNUMBER(H377)), D377*H377, "")</f>
        <v/>
      </c>
      <c r="M377" s="35" t="str">
        <f>IF(AND(ISNUMBER(E377),ISNUMBER(I377)), E377*I377, "")</f>
        <v/>
      </c>
      <c r="N377" s="55"/>
      <c r="O377" s="134" t="str">
        <f t="shared" ref="O377:O378" si="93">IF(AND(ISNUMBER(L377),ISNUMBER(M377)),SUM(L377:M377),"")</f>
        <v/>
      </c>
      <c r="P377" s="698"/>
      <c r="R377" s="1568" t="s">
        <v>374</v>
      </c>
    </row>
    <row r="378" spans="1:18" s="214" customFormat="1" ht="15" customHeight="1" x14ac:dyDescent="0.25">
      <c r="A378" s="581"/>
      <c r="B378" s="209" t="s">
        <v>391</v>
      </c>
      <c r="C378" s="215"/>
      <c r="D378" s="265"/>
      <c r="E378" s="265"/>
      <c r="F378" s="61"/>
      <c r="G378" s="223"/>
      <c r="H378" s="1553">
        <f>IF(Parameters!F108&lt;H$206,H$206,Parameters!F108)</f>
        <v>1</v>
      </c>
      <c r="I378" s="204">
        <f>IF(Parameters!G108&lt;I$206,I$206,Parameters!G108)</f>
        <v>1</v>
      </c>
      <c r="J378" s="1554"/>
      <c r="K378" s="223"/>
      <c r="L378" s="212" t="str">
        <f>IF(AND(ISNUMBER(D378),ISNUMBER(H378)), D378*H378, "")</f>
        <v/>
      </c>
      <c r="M378" s="208" t="str">
        <f>IF(AND(ISNUMBER(E378),ISNUMBER(I378)), E378*I378, "")</f>
        <v/>
      </c>
      <c r="N378" s="71"/>
      <c r="O378" s="141" t="str">
        <f t="shared" si="93"/>
        <v/>
      </c>
      <c r="P378" s="698"/>
      <c r="R378" s="1568" t="s">
        <v>374</v>
      </c>
    </row>
    <row r="379" spans="1:18" s="214" customFormat="1" ht="15" customHeight="1" x14ac:dyDescent="0.25">
      <c r="A379" s="1523"/>
      <c r="B379" s="2029"/>
      <c r="C379" s="2029"/>
      <c r="D379" s="2029"/>
      <c r="E379" s="2029"/>
      <c r="F379" s="2029"/>
      <c r="G379" s="2029"/>
      <c r="H379" s="2029"/>
      <c r="I379" s="2029"/>
      <c r="J379" s="2029"/>
      <c r="K379" s="2029"/>
      <c r="L379" s="2029"/>
      <c r="M379" s="2029"/>
      <c r="N379" s="2029"/>
      <c r="O379" s="2029"/>
      <c r="P379" s="2043"/>
      <c r="R379" s="223"/>
    </row>
    <row r="380" spans="1:18" s="214" customFormat="1" ht="60" customHeight="1" x14ac:dyDescent="0.25">
      <c r="A380" s="1583" t="s">
        <v>1633</v>
      </c>
      <c r="B380" s="2033"/>
      <c r="C380" s="2033"/>
      <c r="D380" s="2033"/>
      <c r="E380" s="2033"/>
      <c r="F380" s="2033"/>
      <c r="G380" s="2033"/>
      <c r="H380" s="2033"/>
      <c r="I380" s="2033"/>
      <c r="J380" s="2033"/>
      <c r="K380" s="2033"/>
      <c r="L380" s="2033"/>
      <c r="M380" s="2033"/>
      <c r="N380" s="2033"/>
      <c r="O380" s="2033"/>
      <c r="P380" s="1521"/>
      <c r="R380" s="140"/>
    </row>
    <row r="381" spans="1:18" s="214" customFormat="1" ht="15" customHeight="1" x14ac:dyDescent="0.25">
      <c r="A381" s="581"/>
      <c r="B381" s="2454" t="s">
        <v>1604</v>
      </c>
      <c r="C381" s="2451" t="s">
        <v>1605</v>
      </c>
      <c r="D381" s="2431" t="s">
        <v>474</v>
      </c>
      <c r="E381" s="2445" t="s">
        <v>346</v>
      </c>
      <c r="F381" s="2445"/>
      <c r="G381" s="2445"/>
      <c r="H381" s="2445"/>
      <c r="I381" s="2445"/>
      <c r="J381" s="2431" t="s">
        <v>426</v>
      </c>
      <c r="K381" s="1555"/>
      <c r="L381" s="2435" t="s">
        <v>1632</v>
      </c>
      <c r="M381" s="2436"/>
      <c r="N381" s="223"/>
      <c r="O381" s="223"/>
      <c r="P381" s="698"/>
      <c r="R381" s="223"/>
    </row>
    <row r="382" spans="1:18" s="214" customFormat="1" ht="15" customHeight="1" x14ac:dyDescent="0.25">
      <c r="A382" s="581"/>
      <c r="B382" s="2455"/>
      <c r="C382" s="2452"/>
      <c r="D382" s="2444"/>
      <c r="E382" s="2446" t="s">
        <v>1606</v>
      </c>
      <c r="F382" s="2446"/>
      <c r="G382" s="1556"/>
      <c r="H382" s="2448" t="s">
        <v>1607</v>
      </c>
      <c r="I382" s="2431" t="s">
        <v>1631</v>
      </c>
      <c r="J382" s="2444"/>
      <c r="K382" s="1556"/>
      <c r="L382" s="2437"/>
      <c r="M382" s="2438"/>
      <c r="N382" s="223"/>
      <c r="O382" s="223"/>
      <c r="P382" s="698"/>
      <c r="R382" s="223"/>
    </row>
    <row r="383" spans="1:18" s="214" customFormat="1" ht="45" customHeight="1" x14ac:dyDescent="0.25">
      <c r="A383" s="581"/>
      <c r="B383" s="2455"/>
      <c r="C383" s="2452"/>
      <c r="D383" s="2444"/>
      <c r="E383" s="2447" t="s">
        <v>1610</v>
      </c>
      <c r="F383" s="2447"/>
      <c r="G383" s="1556"/>
      <c r="H383" s="2449"/>
      <c r="I383" s="2444"/>
      <c r="J383" s="2444"/>
      <c r="K383" s="1556"/>
      <c r="L383" s="2431" t="s">
        <v>1608</v>
      </c>
      <c r="M383" s="2433" t="s">
        <v>1609</v>
      </c>
      <c r="N383" s="223"/>
      <c r="O383" s="223"/>
      <c r="P383" s="698"/>
      <c r="R383" s="223"/>
    </row>
    <row r="384" spans="1:18" s="214" customFormat="1" ht="30" customHeight="1" x14ac:dyDescent="0.25">
      <c r="A384" s="581"/>
      <c r="B384" s="2456"/>
      <c r="C384" s="2453"/>
      <c r="D384" s="2432"/>
      <c r="E384" s="2047" t="s">
        <v>44</v>
      </c>
      <c r="F384" s="2047" t="s">
        <v>1630</v>
      </c>
      <c r="G384" s="1557"/>
      <c r="H384" s="2450"/>
      <c r="I384" s="2432"/>
      <c r="J384" s="2432"/>
      <c r="K384" s="1557"/>
      <c r="L384" s="2432"/>
      <c r="M384" s="2434"/>
      <c r="N384" s="223"/>
      <c r="O384" s="223"/>
      <c r="P384" s="698"/>
      <c r="R384" s="223"/>
    </row>
    <row r="385" spans="1:18" s="214" customFormat="1" ht="15" customHeight="1" x14ac:dyDescent="0.25">
      <c r="A385" s="581"/>
      <c r="B385" s="2439" t="s">
        <v>1628</v>
      </c>
      <c r="C385" s="2016" t="s">
        <v>1611</v>
      </c>
      <c r="D385" s="72"/>
      <c r="E385" s="72"/>
      <c r="F385" s="72"/>
      <c r="G385" s="72"/>
      <c r="H385" s="72"/>
      <c r="I385" s="72"/>
      <c r="J385" s="59"/>
      <c r="K385" s="1558"/>
      <c r="L385" s="59"/>
      <c r="M385" s="1563"/>
      <c r="N385" s="223"/>
      <c r="O385" s="223"/>
      <c r="P385" s="698"/>
      <c r="R385" s="223"/>
    </row>
    <row r="386" spans="1:18" s="214" customFormat="1" ht="15" customHeight="1" x14ac:dyDescent="0.25">
      <c r="A386" s="581"/>
      <c r="B386" s="2440"/>
      <c r="C386" s="1559" t="s">
        <v>1612</v>
      </c>
      <c r="D386" s="55"/>
      <c r="E386" s="55"/>
      <c r="F386" s="55"/>
      <c r="G386" s="1560"/>
      <c r="H386" s="55"/>
      <c r="I386" s="55"/>
      <c r="J386" s="228"/>
      <c r="K386" s="228"/>
      <c r="L386" s="228"/>
      <c r="M386" s="228"/>
      <c r="N386" s="223"/>
      <c r="O386" s="223"/>
      <c r="P386" s="698"/>
      <c r="R386" s="223"/>
    </row>
    <row r="387" spans="1:18" s="214" customFormat="1" ht="15" customHeight="1" x14ac:dyDescent="0.25">
      <c r="A387" s="581"/>
      <c r="B387" s="2441" t="s">
        <v>1629</v>
      </c>
      <c r="C387" s="1559" t="s">
        <v>1611</v>
      </c>
      <c r="D387" s="228"/>
      <c r="E387" s="228"/>
      <c r="F387" s="228"/>
      <c r="G387" s="228"/>
      <c r="H387" s="228"/>
      <c r="I387" s="228"/>
      <c r="J387" s="55"/>
      <c r="K387" s="55"/>
      <c r="L387" s="55"/>
      <c r="M387" s="226"/>
      <c r="N387" s="223"/>
      <c r="O387" s="223"/>
      <c r="P387" s="698"/>
      <c r="R387" s="223"/>
    </row>
    <row r="388" spans="1:18" s="214" customFormat="1" ht="15" customHeight="1" x14ac:dyDescent="0.25">
      <c r="A388" s="581"/>
      <c r="B388" s="2440"/>
      <c r="C388" s="1559" t="s">
        <v>1612</v>
      </c>
      <c r="D388" s="55"/>
      <c r="E388" s="55"/>
      <c r="F388" s="55"/>
      <c r="G388" s="1560"/>
      <c r="H388" s="55"/>
      <c r="I388" s="55"/>
      <c r="J388" s="228"/>
      <c r="K388" s="228"/>
      <c r="L388" s="228"/>
      <c r="M388" s="228"/>
      <c r="N388" s="223"/>
      <c r="O388" s="223"/>
      <c r="P388" s="698"/>
      <c r="R388" s="223"/>
    </row>
    <row r="389" spans="1:18" s="214" customFormat="1" ht="15" customHeight="1" x14ac:dyDescent="0.25">
      <c r="A389" s="581"/>
      <c r="B389" s="2442" t="s">
        <v>1613</v>
      </c>
      <c r="C389" s="1559" t="s">
        <v>1611</v>
      </c>
      <c r="D389" s="228"/>
      <c r="E389" s="228"/>
      <c r="F389" s="228"/>
      <c r="G389" s="228"/>
      <c r="H389" s="228"/>
      <c r="I389" s="228"/>
      <c r="J389" s="55"/>
      <c r="K389" s="55"/>
      <c r="L389" s="55"/>
      <c r="M389" s="226"/>
      <c r="N389" s="223"/>
      <c r="O389" s="223"/>
      <c r="P389" s="698"/>
      <c r="R389" s="223"/>
    </row>
    <row r="390" spans="1:18" s="214" customFormat="1" ht="15" customHeight="1" x14ac:dyDescent="0.25">
      <c r="A390" s="581"/>
      <c r="B390" s="2443"/>
      <c r="C390" s="1559" t="s">
        <v>1612</v>
      </c>
      <c r="D390" s="55"/>
      <c r="E390" s="55"/>
      <c r="F390" s="55"/>
      <c r="G390" s="1560"/>
      <c r="H390" s="55"/>
      <c r="I390" s="55"/>
      <c r="J390" s="228"/>
      <c r="K390" s="228"/>
      <c r="L390" s="55"/>
      <c r="M390" s="226"/>
      <c r="N390" s="223"/>
      <c r="O390" s="223"/>
      <c r="P390" s="698"/>
      <c r="R390" s="223"/>
    </row>
    <row r="391" spans="1:18" s="214" customFormat="1" ht="15" customHeight="1" x14ac:dyDescent="0.25">
      <c r="A391" s="581"/>
      <c r="B391" s="77" t="s">
        <v>1614</v>
      </c>
      <c r="C391" s="1561"/>
      <c r="D391" s="849" t="str">
        <f>IF(AND(ISNUMBER(NSFR!$F$213),ISNUMBER(D385),ISNUMBER(D387),ISNUMBER(D389)),IF(AND(SUM(D385:D389)&lt;1.1*NSFR!$F$213,SUM(D385:D389)&gt;0.9*NSFR!$F$213),"Pass","Fail"),"")</f>
        <v/>
      </c>
      <c r="E391" s="849" t="str">
        <f>IF(AND(OR(ISNUMBER(NSFR!$F$219),ISNUMBER(NSFR!$F$225)),ISNUMBER(E385),ISNUMBER(F385),ISNUMBER(H385), ISNUMBER(I385),ISNUMBER(E387),ISNUMBER(F387),ISNUMBER(H387),ISNUMBER(I387),ISNUMBER(E389),ISNUMBER(F389),ISNUMBER(H389),ISNUMBER(I389)),IF(AND(SUM(E385:H389)&lt;1.1*(NSFR!$F$219+NSFR!$F$225),SUM(E385:H389)&gt;0.9*(NSFR!$F$219+NSFR!$F$225)),"Pass","Fail"),"")</f>
        <v/>
      </c>
      <c r="F391" s="71"/>
      <c r="G391" s="1562"/>
      <c r="H391" s="71"/>
      <c r="I391" s="71"/>
      <c r="J391" s="849" t="str">
        <f>IF(AND(ISNUMBER(NSFR!$F$49),ISNUMBER(J386),ISNUMBER(J388),ISNUMBER(J390)),IF(AND(SUM(J386:J390)&lt;1.1*NSFR!$F$49,SUM(J386:J390)&gt;0.9*NSFR!$F$49),"Pass","Fail"),"")</f>
        <v/>
      </c>
      <c r="K391" s="849"/>
      <c r="L391" s="849" t="str">
        <f>IF(AND(ISNUMBER(L386),ISNUMBER(M386),ISNUMBER(L388),ISNUMBER(M388),ISNUMBER(NSFR!$F$54)),IF(AND(SUM(L386:M388)&lt;1.1*NSFR!$F$54,SUM(L386:M388)&gt;0.9*NSFR!$F$54),"Pass","Fail"),"")</f>
        <v/>
      </c>
      <c r="M391" s="61"/>
      <c r="N391" s="223"/>
      <c r="O391" s="223"/>
      <c r="P391" s="698"/>
      <c r="R391" s="223"/>
    </row>
    <row r="392" spans="1:18" s="214" customFormat="1" ht="15" customHeight="1" x14ac:dyDescent="0.25">
      <c r="A392" s="581"/>
      <c r="B392" s="223"/>
      <c r="C392" s="223"/>
      <c r="D392" s="223"/>
      <c r="E392" s="223"/>
      <c r="F392" s="223"/>
      <c r="G392" s="223"/>
      <c r="H392" s="223"/>
      <c r="I392" s="223"/>
      <c r="J392" s="223"/>
      <c r="K392" s="223"/>
      <c r="L392" s="223"/>
      <c r="M392" s="223"/>
      <c r="N392" s="223"/>
      <c r="O392" s="223"/>
      <c r="P392" s="698"/>
      <c r="R392" s="223"/>
    </row>
    <row r="393" spans="1:18" s="214" customFormat="1" ht="60" customHeight="1" x14ac:dyDescent="0.25">
      <c r="A393" s="1583" t="s">
        <v>1634</v>
      </c>
      <c r="B393" s="2033"/>
      <c r="C393" s="2033"/>
      <c r="D393" s="2033"/>
      <c r="E393" s="2033"/>
      <c r="F393" s="2033"/>
      <c r="G393" s="2033"/>
      <c r="H393" s="2033"/>
      <c r="I393" s="2033"/>
      <c r="J393" s="2033"/>
      <c r="K393" s="2033"/>
      <c r="L393" s="2033"/>
      <c r="M393" s="2033"/>
      <c r="N393" s="2033"/>
      <c r="O393" s="2033"/>
      <c r="P393" s="1521"/>
      <c r="R393" s="140"/>
    </row>
    <row r="394" spans="1:18" s="214" customFormat="1" ht="15" customHeight="1" x14ac:dyDescent="0.25">
      <c r="A394" s="581"/>
      <c r="B394" s="2028"/>
      <c r="C394" s="2028"/>
      <c r="D394" s="2422" t="s">
        <v>1615</v>
      </c>
      <c r="E394" s="2422"/>
      <c r="F394" s="2422"/>
      <c r="G394" s="2422"/>
      <c r="H394" s="2422"/>
      <c r="I394" s="2422"/>
      <c r="J394" s="2422"/>
      <c r="K394" s="2422"/>
      <c r="L394" s="2422"/>
      <c r="M394" s="223"/>
      <c r="N394" s="223"/>
      <c r="O394" s="223"/>
      <c r="P394" s="698"/>
      <c r="R394" s="223"/>
    </row>
    <row r="395" spans="1:18" s="214" customFormat="1" ht="30" customHeight="1" x14ac:dyDescent="0.25">
      <c r="A395" s="581"/>
      <c r="B395" s="2029"/>
      <c r="C395" s="2029"/>
      <c r="D395" s="1175" t="s">
        <v>1616</v>
      </c>
      <c r="E395" s="2047" t="s">
        <v>1617</v>
      </c>
      <c r="F395" s="2047" t="s">
        <v>1618</v>
      </c>
      <c r="G395" s="2047"/>
      <c r="H395" s="2047" t="s">
        <v>910</v>
      </c>
      <c r="I395" s="2047" t="s">
        <v>1619</v>
      </c>
      <c r="J395" s="2047" t="s">
        <v>1620</v>
      </c>
      <c r="K395" s="2047"/>
      <c r="L395" s="2039" t="s">
        <v>911</v>
      </c>
      <c r="M395" s="223"/>
      <c r="N395" s="223"/>
      <c r="O395" s="223"/>
      <c r="P395" s="698"/>
      <c r="R395" s="223"/>
    </row>
    <row r="396" spans="1:18" s="214" customFormat="1" ht="15" customHeight="1" x14ac:dyDescent="0.25">
      <c r="A396" s="581"/>
      <c r="B396" s="2030" t="s">
        <v>1621</v>
      </c>
      <c r="C396" s="2030"/>
      <c r="D396" s="2026"/>
      <c r="E396" s="2048"/>
      <c r="F396" s="2048"/>
      <c r="G396" s="2048"/>
      <c r="H396" s="2048"/>
      <c r="I396" s="2048"/>
      <c r="J396" s="2048"/>
      <c r="K396" s="2048"/>
      <c r="L396" s="2048"/>
      <c r="M396" s="223"/>
      <c r="N396" s="223"/>
      <c r="O396" s="223"/>
      <c r="P396" s="698"/>
      <c r="R396" s="223"/>
    </row>
    <row r="397" spans="1:18" s="214" customFormat="1" ht="15" customHeight="1" x14ac:dyDescent="0.25">
      <c r="A397" s="581"/>
      <c r="B397" s="223"/>
      <c r="C397" s="223"/>
      <c r="D397" s="223"/>
      <c r="E397" s="223"/>
      <c r="F397" s="223"/>
      <c r="G397" s="223"/>
      <c r="H397" s="223"/>
      <c r="I397" s="223"/>
      <c r="J397" s="223"/>
      <c r="K397" s="223"/>
      <c r="L397" s="223"/>
      <c r="M397" s="223"/>
      <c r="N397" s="223"/>
      <c r="O397" s="223"/>
      <c r="P397" s="698"/>
      <c r="R397" s="223"/>
    </row>
    <row r="398" spans="1:18" s="214" customFormat="1" ht="30" customHeight="1" x14ac:dyDescent="0.25">
      <c r="A398" s="581"/>
      <c r="B398" s="2030"/>
      <c r="C398" s="2030"/>
      <c r="D398" s="1175" t="s">
        <v>1622</v>
      </c>
      <c r="E398" s="2047" t="s">
        <v>1623</v>
      </c>
      <c r="F398" s="2047" t="s">
        <v>1624</v>
      </c>
      <c r="G398" s="2047"/>
      <c r="H398" s="2047" t="s">
        <v>1625</v>
      </c>
      <c r="I398" s="2039" t="s">
        <v>1626</v>
      </c>
      <c r="J398" s="223"/>
      <c r="K398" s="223"/>
      <c r="L398" s="223"/>
      <c r="M398" s="223"/>
      <c r="N398" s="223"/>
      <c r="O398" s="223"/>
      <c r="P398" s="698"/>
      <c r="R398" s="223"/>
    </row>
    <row r="399" spans="1:18" s="214" customFormat="1" ht="30" customHeight="1" x14ac:dyDescent="0.25">
      <c r="A399" s="581"/>
      <c r="B399" s="2457" t="s">
        <v>1627</v>
      </c>
      <c r="C399" s="2457"/>
      <c r="D399" s="2027"/>
      <c r="E399" s="76"/>
      <c r="F399" s="76"/>
      <c r="G399" s="76"/>
      <c r="H399" s="76"/>
      <c r="I399" s="76"/>
      <c r="J399" s="223"/>
      <c r="K399" s="223"/>
      <c r="L399" s="223"/>
      <c r="M399" s="223"/>
      <c r="N399" s="223"/>
      <c r="O399" s="223"/>
      <c r="P399" s="698"/>
      <c r="R399" s="223"/>
    </row>
    <row r="400" spans="1:18" s="1505" customFormat="1" ht="15" customHeight="1" x14ac:dyDescent="0.25">
      <c r="A400" s="1523"/>
      <c r="B400" s="2029"/>
      <c r="C400" s="2029"/>
      <c r="D400" s="2029"/>
      <c r="E400" s="2029"/>
      <c r="F400" s="2029"/>
      <c r="G400" s="2029"/>
      <c r="H400" s="2029"/>
      <c r="I400" s="2029"/>
      <c r="J400" s="2029"/>
      <c r="K400" s="2029"/>
      <c r="L400" s="2029"/>
      <c r="M400" s="2029"/>
      <c r="N400" s="2029"/>
      <c r="O400" s="2029"/>
      <c r="P400" s="2043"/>
      <c r="R400" s="1524"/>
    </row>
    <row r="401" spans="1:18" s="214" customFormat="1" ht="60" customHeight="1" x14ac:dyDescent="0.25">
      <c r="A401" s="1583" t="s">
        <v>1775</v>
      </c>
      <c r="B401" s="2033"/>
      <c r="C401" s="2033"/>
      <c r="D401" s="2033"/>
      <c r="E401" s="2033"/>
      <c r="F401" s="2033"/>
      <c r="G401" s="2033"/>
      <c r="H401" s="2033"/>
      <c r="I401" s="2033"/>
      <c r="J401" s="2033"/>
      <c r="K401" s="2033"/>
      <c r="L401" s="2033"/>
      <c r="M401" s="2033"/>
      <c r="N401" s="2033"/>
      <c r="O401" s="2033"/>
      <c r="P401" s="1521"/>
      <c r="R401" s="140"/>
    </row>
    <row r="402" spans="1:18" s="214" customFormat="1" ht="45" customHeight="1" x14ac:dyDescent="0.25">
      <c r="A402" s="581"/>
      <c r="B402" s="2028"/>
      <c r="C402" s="2028"/>
      <c r="D402" s="2458" t="s">
        <v>1776</v>
      </c>
      <c r="E402" s="2458"/>
      <c r="F402" s="2458"/>
      <c r="G402" s="2458"/>
      <c r="H402" s="2458"/>
      <c r="I402" s="2459" t="s">
        <v>1777</v>
      </c>
      <c r="J402" s="2460"/>
      <c r="K402" s="2460"/>
      <c r="L402" s="2460"/>
      <c r="M402" s="2460"/>
      <c r="N402" s="223"/>
      <c r="O402" s="223"/>
      <c r="P402" s="698"/>
      <c r="R402" s="223"/>
    </row>
    <row r="403" spans="1:18" s="214" customFormat="1" ht="30" customHeight="1" x14ac:dyDescent="0.25">
      <c r="A403" s="581"/>
      <c r="B403" s="223"/>
      <c r="C403" s="223"/>
      <c r="D403" s="2458" t="s">
        <v>203</v>
      </c>
      <c r="E403" s="2458"/>
      <c r="F403" s="2458" t="s">
        <v>1779</v>
      </c>
      <c r="G403" s="2458"/>
      <c r="H403" s="2458"/>
      <c r="I403" s="2459" t="s">
        <v>203</v>
      </c>
      <c r="J403" s="2461"/>
      <c r="K403" s="2459" t="s">
        <v>1779</v>
      </c>
      <c r="L403" s="2460"/>
      <c r="M403" s="2460"/>
      <c r="N403" s="223"/>
      <c r="O403" s="223"/>
      <c r="P403" s="698"/>
      <c r="R403" s="223"/>
    </row>
    <row r="404" spans="1:18" s="214" customFormat="1" ht="150" customHeight="1" x14ac:dyDescent="0.25">
      <c r="A404" s="581"/>
      <c r="B404" s="2029"/>
      <c r="C404" s="2029"/>
      <c r="D404" s="2034" t="s">
        <v>129</v>
      </c>
      <c r="E404" s="2034" t="s">
        <v>1778</v>
      </c>
      <c r="F404" s="2034" t="s">
        <v>129</v>
      </c>
      <c r="G404" s="2034" t="s">
        <v>1778</v>
      </c>
      <c r="H404" s="2034" t="s">
        <v>1778</v>
      </c>
      <c r="I404" s="2034" t="s">
        <v>129</v>
      </c>
      <c r="J404" s="2034" t="s">
        <v>1778</v>
      </c>
      <c r="K404" s="2233"/>
      <c r="L404" s="2034" t="s">
        <v>129</v>
      </c>
      <c r="M404" s="2022" t="s">
        <v>1778</v>
      </c>
      <c r="N404" s="223"/>
      <c r="O404" s="223"/>
      <c r="P404" s="698"/>
      <c r="R404" s="223"/>
    </row>
    <row r="405" spans="1:18" s="214" customFormat="1" ht="15" customHeight="1" x14ac:dyDescent="0.25">
      <c r="A405" s="581"/>
      <c r="B405" s="2015" t="s">
        <v>1780</v>
      </c>
      <c r="C405" s="2023"/>
      <c r="D405" s="2024" t="str">
        <f>IF(AND(ISNUMBER(D406), ISNUMBER(D421)), D406+D421, "")</f>
        <v/>
      </c>
      <c r="E405" s="2024" t="str">
        <f t="shared" ref="E405:M405" si="94">IF(AND(ISNUMBER(E406), ISNUMBER(E421)), E406+E421, "")</f>
        <v/>
      </c>
      <c r="F405" s="2024" t="str">
        <f t="shared" si="94"/>
        <v/>
      </c>
      <c r="G405" s="2024" t="str">
        <f t="shared" si="94"/>
        <v/>
      </c>
      <c r="H405" s="2024" t="str">
        <f t="shared" si="94"/>
        <v/>
      </c>
      <c r="I405" s="2024" t="str">
        <f t="shared" si="94"/>
        <v/>
      </c>
      <c r="J405" s="2024" t="str">
        <f t="shared" si="94"/>
        <v/>
      </c>
      <c r="K405" s="2024" t="str">
        <f t="shared" si="94"/>
        <v/>
      </c>
      <c r="L405" s="2024" t="str">
        <f t="shared" si="94"/>
        <v/>
      </c>
      <c r="M405" s="2263" t="str">
        <f t="shared" si="94"/>
        <v/>
      </c>
      <c r="N405" s="223"/>
      <c r="O405" s="223"/>
      <c r="P405" s="698"/>
      <c r="R405" s="223"/>
    </row>
    <row r="406" spans="1:18" s="448" customFormat="1" ht="15" customHeight="1" x14ac:dyDescent="0.25">
      <c r="A406" s="584"/>
      <c r="B406" s="2017" t="s">
        <v>1321</v>
      </c>
      <c r="C406" s="530"/>
      <c r="D406" s="2025" t="str">
        <f>IF(AND(ISNUMBER(D407), ISNUMBER(D415)), D407+D415, "")</f>
        <v/>
      </c>
      <c r="E406" s="2025" t="str">
        <f t="shared" ref="E406:M406" si="95">IF(AND(ISNUMBER(E407), ISNUMBER(E415)), E407+E415, "")</f>
        <v/>
      </c>
      <c r="F406" s="2025" t="str">
        <f t="shared" si="95"/>
        <v/>
      </c>
      <c r="G406" s="2025" t="str">
        <f t="shared" si="95"/>
        <v/>
      </c>
      <c r="H406" s="2025" t="str">
        <f t="shared" si="95"/>
        <v/>
      </c>
      <c r="I406" s="2025" t="str">
        <f t="shared" si="95"/>
        <v/>
      </c>
      <c r="J406" s="2025" t="str">
        <f t="shared" si="95"/>
        <v/>
      </c>
      <c r="K406" s="2025" t="str">
        <f t="shared" si="95"/>
        <v/>
      </c>
      <c r="L406" s="2025" t="str">
        <f t="shared" si="95"/>
        <v/>
      </c>
      <c r="M406" s="2264" t="str">
        <f t="shared" si="95"/>
        <v/>
      </c>
      <c r="N406" s="214"/>
      <c r="O406" s="214"/>
      <c r="P406" s="775"/>
    </row>
    <row r="407" spans="1:18" s="448" customFormat="1" ht="15" customHeight="1" x14ac:dyDescent="0.25">
      <c r="A407" s="584"/>
      <c r="B407" s="2018" t="s">
        <v>1320</v>
      </c>
      <c r="C407" s="530"/>
      <c r="D407" s="2025" t="str">
        <f>IF(AND(ISNUMBER(D408), ISNUMBER(D409), ISNUMBER(D410), ISNUMBER(D411), ISNUMBER(D412), ISNUMBER(D413), ISNUMBER(D414)), SUM(D408:D414), "")</f>
        <v/>
      </c>
      <c r="E407" s="2025" t="str">
        <f t="shared" ref="E407:M407" si="96">IF(AND(ISNUMBER(E408), ISNUMBER(E409), ISNUMBER(E410), ISNUMBER(E411), ISNUMBER(E412), ISNUMBER(E413), ISNUMBER(E414)), SUM(E408:E414), "")</f>
        <v/>
      </c>
      <c r="F407" s="2025" t="str">
        <f t="shared" si="96"/>
        <v/>
      </c>
      <c r="G407" s="2025" t="str">
        <f t="shared" si="96"/>
        <v/>
      </c>
      <c r="H407" s="2025" t="str">
        <f t="shared" si="96"/>
        <v/>
      </c>
      <c r="I407" s="2025" t="str">
        <f t="shared" si="96"/>
        <v/>
      </c>
      <c r="J407" s="2025" t="str">
        <f t="shared" si="96"/>
        <v/>
      </c>
      <c r="K407" s="2025" t="str">
        <f t="shared" si="96"/>
        <v/>
      </c>
      <c r="L407" s="2025" t="str">
        <f t="shared" si="96"/>
        <v/>
      </c>
      <c r="M407" s="2264" t="str">
        <f t="shared" si="96"/>
        <v/>
      </c>
      <c r="N407" s="214"/>
      <c r="O407" s="214"/>
      <c r="P407" s="775"/>
    </row>
    <row r="408" spans="1:18" s="448" customFormat="1" ht="15" customHeight="1" x14ac:dyDescent="0.25">
      <c r="A408" s="584"/>
      <c r="B408" s="2019" t="s">
        <v>1125</v>
      </c>
      <c r="C408" s="530"/>
      <c r="D408" s="47"/>
      <c r="E408" s="47"/>
      <c r="F408" s="47"/>
      <c r="G408" s="47"/>
      <c r="H408" s="47"/>
      <c r="I408" s="47"/>
      <c r="J408" s="47"/>
      <c r="K408" s="47"/>
      <c r="L408" s="47"/>
      <c r="M408" s="228"/>
      <c r="N408" s="214"/>
      <c r="O408" s="214"/>
      <c r="P408" s="775"/>
    </row>
    <row r="409" spans="1:18" s="448" customFormat="1" ht="15" customHeight="1" x14ac:dyDescent="0.25">
      <c r="A409" s="584"/>
      <c r="B409" s="2019" t="s">
        <v>1781</v>
      </c>
      <c r="C409" s="530"/>
      <c r="D409" s="47"/>
      <c r="E409" s="47"/>
      <c r="F409" s="47"/>
      <c r="G409" s="47"/>
      <c r="H409" s="47"/>
      <c r="I409" s="47"/>
      <c r="J409" s="47"/>
      <c r="K409" s="47"/>
      <c r="L409" s="47"/>
      <c r="M409" s="228"/>
      <c r="N409" s="214"/>
      <c r="O409" s="214"/>
      <c r="P409" s="775"/>
    </row>
    <row r="410" spans="1:18" s="448" customFormat="1" ht="15" customHeight="1" x14ac:dyDescent="0.25">
      <c r="A410" s="584"/>
      <c r="B410" s="2019" t="s">
        <v>1134</v>
      </c>
      <c r="C410" s="530"/>
      <c r="D410" s="47"/>
      <c r="E410" s="47"/>
      <c r="F410" s="47"/>
      <c r="G410" s="47"/>
      <c r="H410" s="47"/>
      <c r="I410" s="47"/>
      <c r="J410" s="47"/>
      <c r="K410" s="47"/>
      <c r="L410" s="47"/>
      <c r="M410" s="228"/>
      <c r="N410" s="214"/>
      <c r="O410" s="214"/>
      <c r="P410" s="775"/>
    </row>
    <row r="411" spans="1:18" s="448" customFormat="1" ht="15" customHeight="1" x14ac:dyDescent="0.25">
      <c r="A411" s="584"/>
      <c r="B411" s="2019" t="s">
        <v>1782</v>
      </c>
      <c r="C411" s="530"/>
      <c r="D411" s="47"/>
      <c r="E411" s="47"/>
      <c r="F411" s="47"/>
      <c r="G411" s="47"/>
      <c r="H411" s="47"/>
      <c r="I411" s="47"/>
      <c r="J411" s="47"/>
      <c r="K411" s="47"/>
      <c r="L411" s="47"/>
      <c r="M411" s="228"/>
      <c r="N411" s="214"/>
      <c r="O411" s="214"/>
      <c r="P411" s="775"/>
    </row>
    <row r="412" spans="1:18" s="448" customFormat="1" ht="15" customHeight="1" x14ac:dyDescent="0.25">
      <c r="A412" s="584"/>
      <c r="B412" s="2019" t="s">
        <v>1783</v>
      </c>
      <c r="C412" s="530"/>
      <c r="D412" s="47"/>
      <c r="E412" s="47"/>
      <c r="F412" s="47"/>
      <c r="G412" s="47"/>
      <c r="H412" s="47"/>
      <c r="I412" s="47"/>
      <c r="J412" s="47"/>
      <c r="K412" s="47"/>
      <c r="L412" s="47"/>
      <c r="M412" s="228"/>
      <c r="N412" s="214"/>
      <c r="O412" s="214"/>
      <c r="P412" s="775"/>
    </row>
    <row r="413" spans="1:18" s="448" customFormat="1" ht="15" customHeight="1" x14ac:dyDescent="0.25">
      <c r="A413" s="584"/>
      <c r="B413" s="2019" t="s">
        <v>1130</v>
      </c>
      <c r="C413" s="530"/>
      <c r="D413" s="47"/>
      <c r="E413" s="47"/>
      <c r="F413" s="47"/>
      <c r="G413" s="47"/>
      <c r="H413" s="47"/>
      <c r="I413" s="47"/>
      <c r="J413" s="47"/>
      <c r="K413" s="47"/>
      <c r="L413" s="47"/>
      <c r="M413" s="228"/>
      <c r="N413" s="214"/>
      <c r="O413" s="214"/>
      <c r="P413" s="775"/>
    </row>
    <row r="414" spans="1:18" s="448" customFormat="1" ht="15" customHeight="1" x14ac:dyDescent="0.25">
      <c r="A414" s="584"/>
      <c r="B414" s="2019" t="s">
        <v>1131</v>
      </c>
      <c r="C414" s="530"/>
      <c r="D414" s="47"/>
      <c r="E414" s="47"/>
      <c r="F414" s="47"/>
      <c r="G414" s="47"/>
      <c r="H414" s="47"/>
      <c r="I414" s="47"/>
      <c r="J414" s="47"/>
      <c r="K414" s="47"/>
      <c r="L414" s="47"/>
      <c r="M414" s="228"/>
      <c r="N414" s="214"/>
      <c r="O414" s="214"/>
      <c r="P414" s="775"/>
    </row>
    <row r="415" spans="1:18" s="448" customFormat="1" ht="15" customHeight="1" x14ac:dyDescent="0.25">
      <c r="A415" s="584"/>
      <c r="B415" s="2018" t="s">
        <v>1322</v>
      </c>
      <c r="C415" s="530"/>
      <c r="D415" s="2025" t="str">
        <f>IF(AND(ISNUMBER(D416), ISNUMBER(D417), ISNUMBER(D420)), D416+D417+D420, "")</f>
        <v/>
      </c>
      <c r="E415" s="2025" t="str">
        <f t="shared" ref="E415:M415" si="97">IF(AND(ISNUMBER(E416), ISNUMBER(E417), ISNUMBER(E420)), E416+E417+E420, "")</f>
        <v/>
      </c>
      <c r="F415" s="2025" t="str">
        <f t="shared" si="97"/>
        <v/>
      </c>
      <c r="G415" s="2025" t="str">
        <f t="shared" si="97"/>
        <v/>
      </c>
      <c r="H415" s="2025" t="str">
        <f t="shared" si="97"/>
        <v/>
      </c>
      <c r="I415" s="2025" t="str">
        <f t="shared" si="97"/>
        <v/>
      </c>
      <c r="J415" s="2025" t="str">
        <f t="shared" si="97"/>
        <v/>
      </c>
      <c r="K415" s="2025" t="str">
        <f t="shared" si="97"/>
        <v/>
      </c>
      <c r="L415" s="2025" t="str">
        <f t="shared" si="97"/>
        <v/>
      </c>
      <c r="M415" s="2264" t="str">
        <f t="shared" si="97"/>
        <v/>
      </c>
      <c r="N415" s="214"/>
      <c r="O415" s="214"/>
      <c r="P415" s="775"/>
    </row>
    <row r="416" spans="1:18" s="448" customFormat="1" ht="15" customHeight="1" x14ac:dyDescent="0.25">
      <c r="A416" s="584"/>
      <c r="B416" s="2019" t="s">
        <v>1529</v>
      </c>
      <c r="C416" s="530"/>
      <c r="D416" s="47"/>
      <c r="E416" s="47"/>
      <c r="F416" s="47"/>
      <c r="G416" s="47"/>
      <c r="H416" s="47"/>
      <c r="I416" s="47"/>
      <c r="J416" s="47"/>
      <c r="K416" s="47"/>
      <c r="L416" s="47"/>
      <c r="M416" s="228"/>
      <c r="N416" s="214"/>
      <c r="O416" s="214"/>
      <c r="P416" s="775"/>
    </row>
    <row r="417" spans="1:16" s="448" customFormat="1" ht="15" customHeight="1" x14ac:dyDescent="0.25">
      <c r="A417" s="584"/>
      <c r="B417" s="2019" t="s">
        <v>1784</v>
      </c>
      <c r="C417" s="530"/>
      <c r="D417" s="2025" t="str">
        <f>IF(AND(ISNUMBER(D418), ISNUMBER(D419)), D418+D419, "")</f>
        <v/>
      </c>
      <c r="E417" s="2025" t="str">
        <f t="shared" ref="E417:M417" si="98">IF(AND(ISNUMBER(E418), ISNUMBER(E419)), E418+E419, "")</f>
        <v/>
      </c>
      <c r="F417" s="2025" t="str">
        <f t="shared" si="98"/>
        <v/>
      </c>
      <c r="G417" s="2025" t="str">
        <f t="shared" si="98"/>
        <v/>
      </c>
      <c r="H417" s="2025" t="str">
        <f t="shared" si="98"/>
        <v/>
      </c>
      <c r="I417" s="2025" t="str">
        <f t="shared" si="98"/>
        <v/>
      </c>
      <c r="J417" s="2025" t="str">
        <f t="shared" si="98"/>
        <v/>
      </c>
      <c r="K417" s="2025" t="str">
        <f t="shared" si="98"/>
        <v/>
      </c>
      <c r="L417" s="2025" t="str">
        <f t="shared" si="98"/>
        <v/>
      </c>
      <c r="M417" s="2264" t="str">
        <f t="shared" si="98"/>
        <v/>
      </c>
      <c r="N417" s="214"/>
      <c r="O417" s="214"/>
      <c r="P417" s="775"/>
    </row>
    <row r="418" spans="1:16" s="448" customFormat="1" ht="15" customHeight="1" x14ac:dyDescent="0.25">
      <c r="A418" s="584"/>
      <c r="B418" s="2020" t="s">
        <v>1785</v>
      </c>
      <c r="C418" s="530"/>
      <c r="D418" s="47"/>
      <c r="E418" s="47"/>
      <c r="F418" s="47"/>
      <c r="G418" s="47"/>
      <c r="H418" s="47"/>
      <c r="I418" s="47"/>
      <c r="J418" s="47"/>
      <c r="K418" s="47"/>
      <c r="L418" s="47"/>
      <c r="M418" s="228"/>
      <c r="N418" s="214"/>
      <c r="O418" s="214"/>
      <c r="P418" s="775"/>
    </row>
    <row r="419" spans="1:16" s="448" customFormat="1" ht="15" customHeight="1" x14ac:dyDescent="0.25">
      <c r="A419" s="584"/>
      <c r="B419" s="2020" t="s">
        <v>1786</v>
      </c>
      <c r="C419" s="530"/>
      <c r="D419" s="47"/>
      <c r="E419" s="47"/>
      <c r="F419" s="47"/>
      <c r="G419" s="47"/>
      <c r="H419" s="47"/>
      <c r="I419" s="47"/>
      <c r="J419" s="47"/>
      <c r="K419" s="47"/>
      <c r="L419" s="47"/>
      <c r="M419" s="228"/>
      <c r="N419" s="214"/>
      <c r="O419" s="214"/>
      <c r="P419" s="775"/>
    </row>
    <row r="420" spans="1:16" s="448" customFormat="1" ht="15" customHeight="1" x14ac:dyDescent="0.25">
      <c r="A420" s="584"/>
      <c r="B420" s="2019" t="s">
        <v>1787</v>
      </c>
      <c r="C420" s="530"/>
      <c r="D420" s="47"/>
      <c r="E420" s="47"/>
      <c r="F420" s="47"/>
      <c r="G420" s="47"/>
      <c r="H420" s="47"/>
      <c r="I420" s="47"/>
      <c r="J420" s="47"/>
      <c r="K420" s="47"/>
      <c r="L420" s="47"/>
      <c r="M420" s="228"/>
      <c r="N420" s="214"/>
      <c r="O420" s="214"/>
      <c r="P420" s="775"/>
    </row>
    <row r="421" spans="1:16" s="448" customFormat="1" ht="15" customHeight="1" x14ac:dyDescent="0.25">
      <c r="A421" s="584"/>
      <c r="B421" s="2017" t="s">
        <v>1324</v>
      </c>
      <c r="C421" s="530"/>
      <c r="D421" s="2025" t="str">
        <f>IF(AND(ISNUMBER(D422), ISNUMBER(D423), ISNUMBER(D424), ISNUMBER(D425), ISNUMBER(D426), ISNUMBER(D427), ISNUMBER(D428)), SUM(D422:D428), "")</f>
        <v/>
      </c>
      <c r="E421" s="2025" t="str">
        <f t="shared" ref="E421:M421" si="99">IF(AND(ISNUMBER(E422), ISNUMBER(E423), ISNUMBER(E424), ISNUMBER(E425), ISNUMBER(E426), ISNUMBER(E427), ISNUMBER(E428)), SUM(E422:E428), "")</f>
        <v/>
      </c>
      <c r="F421" s="2025" t="str">
        <f t="shared" si="99"/>
        <v/>
      </c>
      <c r="G421" s="2025" t="str">
        <f t="shared" si="99"/>
        <v/>
      </c>
      <c r="H421" s="2025" t="str">
        <f t="shared" si="99"/>
        <v/>
      </c>
      <c r="I421" s="2025" t="str">
        <f t="shared" si="99"/>
        <v/>
      </c>
      <c r="J421" s="2025" t="str">
        <f t="shared" si="99"/>
        <v/>
      </c>
      <c r="K421" s="2025" t="str">
        <f t="shared" si="99"/>
        <v/>
      </c>
      <c r="L421" s="2025" t="str">
        <f t="shared" si="99"/>
        <v/>
      </c>
      <c r="M421" s="2264" t="str">
        <f t="shared" si="99"/>
        <v/>
      </c>
      <c r="N421" s="214"/>
      <c r="O421" s="214"/>
      <c r="P421" s="775"/>
    </row>
    <row r="422" spans="1:16" s="448" customFormat="1" ht="15" customHeight="1" x14ac:dyDescent="0.25">
      <c r="A422" s="584"/>
      <c r="B422" s="2018" t="s">
        <v>1125</v>
      </c>
      <c r="C422" s="530"/>
      <c r="D422" s="47"/>
      <c r="E422" s="47"/>
      <c r="F422" s="47"/>
      <c r="G422" s="47"/>
      <c r="H422" s="47"/>
      <c r="I422" s="47"/>
      <c r="J422" s="47"/>
      <c r="K422" s="47"/>
      <c r="L422" s="47"/>
      <c r="M422" s="228"/>
      <c r="N422" s="214"/>
      <c r="O422" s="214"/>
      <c r="P422" s="775"/>
    </row>
    <row r="423" spans="1:16" s="448" customFormat="1" ht="15" customHeight="1" x14ac:dyDescent="0.25">
      <c r="A423" s="584"/>
      <c r="B423" s="2018" t="s">
        <v>1781</v>
      </c>
      <c r="C423" s="530"/>
      <c r="D423" s="47"/>
      <c r="E423" s="47"/>
      <c r="F423" s="47"/>
      <c r="G423" s="47"/>
      <c r="H423" s="47"/>
      <c r="I423" s="47"/>
      <c r="J423" s="47"/>
      <c r="K423" s="47"/>
      <c r="L423" s="47"/>
      <c r="M423" s="228"/>
      <c r="N423" s="214"/>
      <c r="O423" s="214"/>
      <c r="P423" s="775"/>
    </row>
    <row r="424" spans="1:16" s="448" customFormat="1" ht="15" customHeight="1" x14ac:dyDescent="0.25">
      <c r="A424" s="584"/>
      <c r="B424" s="2018" t="s">
        <v>1134</v>
      </c>
      <c r="C424" s="530"/>
      <c r="D424" s="47"/>
      <c r="E424" s="47"/>
      <c r="F424" s="47"/>
      <c r="G424" s="47"/>
      <c r="H424" s="47"/>
      <c r="I424" s="47"/>
      <c r="J424" s="47"/>
      <c r="K424" s="47"/>
      <c r="L424" s="47"/>
      <c r="M424" s="228"/>
      <c r="N424" s="214"/>
      <c r="O424" s="214"/>
      <c r="P424" s="775"/>
    </row>
    <row r="425" spans="1:16" s="448" customFormat="1" ht="15" customHeight="1" x14ac:dyDescent="0.25">
      <c r="A425" s="584"/>
      <c r="B425" s="2018" t="s">
        <v>1782</v>
      </c>
      <c r="C425" s="530"/>
      <c r="D425" s="47"/>
      <c r="E425" s="47"/>
      <c r="F425" s="47"/>
      <c r="G425" s="47"/>
      <c r="H425" s="47"/>
      <c r="I425" s="47"/>
      <c r="J425" s="47"/>
      <c r="K425" s="47"/>
      <c r="L425" s="47"/>
      <c r="M425" s="228"/>
      <c r="N425" s="214"/>
      <c r="O425" s="214"/>
      <c r="P425" s="775"/>
    </row>
    <row r="426" spans="1:16" s="448" customFormat="1" ht="15" customHeight="1" x14ac:dyDescent="0.25">
      <c r="A426" s="584"/>
      <c r="B426" s="2018" t="s">
        <v>1783</v>
      </c>
      <c r="C426" s="530"/>
      <c r="D426" s="47"/>
      <c r="E426" s="47"/>
      <c r="F426" s="47"/>
      <c r="G426" s="47"/>
      <c r="H426" s="47"/>
      <c r="I426" s="47"/>
      <c r="J426" s="47"/>
      <c r="K426" s="47"/>
      <c r="L426" s="47"/>
      <c r="M426" s="228"/>
      <c r="N426" s="214"/>
      <c r="O426" s="214"/>
      <c r="P426" s="775"/>
    </row>
    <row r="427" spans="1:16" s="448" customFormat="1" ht="15" customHeight="1" x14ac:dyDescent="0.25">
      <c r="A427" s="584"/>
      <c r="B427" s="2018" t="s">
        <v>1130</v>
      </c>
      <c r="C427" s="530"/>
      <c r="D427" s="47"/>
      <c r="E427" s="47"/>
      <c r="F427" s="47"/>
      <c r="G427" s="47"/>
      <c r="H427" s="47"/>
      <c r="I427" s="47"/>
      <c r="J427" s="47"/>
      <c r="K427" s="47"/>
      <c r="L427" s="47"/>
      <c r="M427" s="228"/>
      <c r="N427" s="214"/>
      <c r="O427" s="214"/>
      <c r="P427" s="775"/>
    </row>
    <row r="428" spans="1:16" s="448" customFormat="1" ht="15" customHeight="1" x14ac:dyDescent="0.25">
      <c r="A428" s="584"/>
      <c r="B428" s="2021" t="s">
        <v>1131</v>
      </c>
      <c r="C428" s="559"/>
      <c r="D428" s="2014"/>
      <c r="E428" s="2014"/>
      <c r="F428" s="2014"/>
      <c r="G428" s="2014"/>
      <c r="H428" s="2014"/>
      <c r="I428" s="2014"/>
      <c r="J428" s="2014"/>
      <c r="K428" s="2014"/>
      <c r="L428" s="2014"/>
      <c r="M428" s="76"/>
      <c r="N428" s="214"/>
      <c r="O428" s="214"/>
      <c r="P428" s="775"/>
    </row>
    <row r="429" spans="1:16" ht="15" hidden="1" customHeight="1" x14ac:dyDescent="0.25">
      <c r="A429" s="584"/>
      <c r="P429" s="775"/>
    </row>
    <row r="430" spans="1:16" ht="15" hidden="1" customHeight="1" x14ac:dyDescent="0.25">
      <c r="A430" s="584"/>
      <c r="P430" s="775"/>
    </row>
    <row r="431" spans="1:16" ht="15" customHeight="1" x14ac:dyDescent="0.25">
      <c r="A431" s="1622"/>
      <c r="B431" s="646"/>
      <c r="C431" s="646"/>
      <c r="D431" s="646"/>
      <c r="E431" s="646"/>
      <c r="F431" s="646"/>
      <c r="G431" s="646"/>
      <c r="H431" s="646"/>
      <c r="I431" s="646"/>
      <c r="J431" s="646"/>
      <c r="K431" s="646"/>
      <c r="L431" s="646"/>
      <c r="M431" s="646"/>
      <c r="N431" s="646"/>
      <c r="O431" s="646"/>
      <c r="P431" s="1381"/>
    </row>
  </sheetData>
  <customSheetViews>
    <customSheetView guid="{3D2E4C4C-55B0-42AD-9B20-28C028F4BEE7}" scale="75" hiddenRows="1" hiddenColumns="1">
      <pane ySplit="1" topLeftCell="A2" activePane="bottomLeft" state="frozen"/>
      <selection pane="bottomLeft"/>
      <rowBreaks count="9" manualBreakCount="9">
        <brk id="38" max="15" man="1"/>
        <brk id="78" max="15" man="1"/>
        <brk id="114" max="15" man="1"/>
        <brk id="156" max="15" man="1"/>
        <brk id="198" max="15" man="1"/>
        <brk id="231" max="15" man="1"/>
        <brk id="268" max="15" man="1"/>
        <brk id="296" max="15" man="1"/>
        <brk id="338" max="15"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45">
    <mergeCell ref="B399:C399"/>
    <mergeCell ref="D402:H402"/>
    <mergeCell ref="I402:M402"/>
    <mergeCell ref="D403:E403"/>
    <mergeCell ref="F403:H403"/>
    <mergeCell ref="I403:J403"/>
    <mergeCell ref="K403:M403"/>
    <mergeCell ref="D394:L394"/>
    <mergeCell ref="L383:L384"/>
    <mergeCell ref="M383:M384"/>
    <mergeCell ref="L381:M382"/>
    <mergeCell ref="B385:B386"/>
    <mergeCell ref="B387:B388"/>
    <mergeCell ref="B389:B390"/>
    <mergeCell ref="J381:J384"/>
    <mergeCell ref="E381:I381"/>
    <mergeCell ref="E382:F382"/>
    <mergeCell ref="E383:F383"/>
    <mergeCell ref="H382:H384"/>
    <mergeCell ref="I382:I384"/>
    <mergeCell ref="C381:C384"/>
    <mergeCell ref="B381:B384"/>
    <mergeCell ref="D381:D384"/>
    <mergeCell ref="H4:J4"/>
    <mergeCell ref="L4:O4"/>
    <mergeCell ref="B4:B5"/>
    <mergeCell ref="B82:B83"/>
    <mergeCell ref="H82:J82"/>
    <mergeCell ref="L82:O82"/>
    <mergeCell ref="C4:C5"/>
    <mergeCell ref="C82:C83"/>
    <mergeCell ref="D4:F4"/>
    <mergeCell ref="D82:F82"/>
    <mergeCell ref="L254:N254"/>
    <mergeCell ref="C275:C276"/>
    <mergeCell ref="B298:O298"/>
    <mergeCell ref="H300:J300"/>
    <mergeCell ref="L300:O300"/>
    <mergeCell ref="C300:C301"/>
    <mergeCell ref="B275:B276"/>
    <mergeCell ref="H275:J275"/>
    <mergeCell ref="L275:O275"/>
    <mergeCell ref="D275:F275"/>
    <mergeCell ref="D300:F300"/>
    <mergeCell ref="A273:O273"/>
  </mergeCells>
  <phoneticPr fontId="5" type="noConversion"/>
  <conditionalFormatting sqref="D337:E338 D341:E342 D345:E346 D357:E358 D304:F305 D309:F310 D313:F314 D317:F318 D321:F322 D325:F326 D329:F330 D333:F334 D349:F350 F353:F354 D361:F362 D369:F370 F365:F366 F373:F374 D377:E378">
    <cfRule type="cellIs" dxfId="1360" priority="106" stopIfTrue="1" operator="lessThan">
      <formula>0</formula>
    </cfRule>
  </conditionalFormatting>
  <conditionalFormatting sqref="A1:XFD398 A402:D403 I402 N402:XFD403 A400:XFD401 A399:B399 D399:XFD399 A404:XFD1048576">
    <cfRule type="cellIs" dxfId="1359" priority="29" stopIfTrue="1" operator="equal">
      <formula>"Pass"</formula>
    </cfRule>
    <cfRule type="cellIs" dxfId="1358" priority="33" stopIfTrue="1" operator="equal">
      <formula>"Fail"</formula>
    </cfRule>
  </conditionalFormatting>
  <conditionalFormatting sqref="I403">
    <cfRule type="cellIs" dxfId="1357" priority="1" stopIfTrue="1" operator="equal">
      <formula>"Pass"</formula>
    </cfRule>
    <cfRule type="cellIs" dxfId="1356" priority="2"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1" manualBreakCount="11">
    <brk id="38" max="15" man="1"/>
    <brk id="78" max="15" man="1"/>
    <brk id="114" max="15" man="1"/>
    <brk id="156" max="15" man="1"/>
    <brk id="198" max="15" man="1"/>
    <brk id="231" max="15" man="1"/>
    <brk id="268" max="15" man="1"/>
    <brk id="296" max="15" man="1"/>
    <brk id="338" max="15" man="1"/>
    <brk id="379" max="15" man="1"/>
    <brk id="400" max="15" man="1"/>
  </rowBreaks>
  <ignoredErrors>
    <ignoredError sqref="L277:O278 N294:O294 H255:O256 D84 D6:D8 D33:D35 D249 D71:D72 E39 E251 D11 E9 E73 E85 H267:N267 H261:O261 I257:O260 I262:O266 D41:D47 O36:O40 E76 O71 D48 G48:I48 K48:M48 D121:D126 D88 D127:D132 D133:D138 D139:D144 D145 D151:D156 D157:D162 D163:D168 D169:D174 D175:D180 D181:D186 D187:D192 D193:D198 D199:D204 K121:O121 D89:D93 K90:O90 K127:O127 K133:O133 K139:O139 D211 K211 D146:D150 K147:O147 K151:O151 K157:O157 K163:O163 K169:O174 K175:O175 K181:O181 K187:O192 K193:O193 K199:O204 K84 K249 K251 K85 K87:O87 K145:O145 E86 N249 J39:N39 E87 K88:O88 E84 E6:E8 E33:E37 E249 E71:E72 E10:E18 E40:E47 E48 E121:E126 E88 E127:E132 E133:E138 E139:E144 E145 E151:E156 E157:E162 E163:E168 E169:E174 E175:E180 E181:E186 E187:E192 E193:E198 E199:E204 E89:E93 E211 E146:E150 F39:G39 F251:G251 F9:K9 F73:K73 F85:G85 F76:K76 F86:G86 F87:G87 F84:G84 F6:N6 F36:N37 F249:G249 F71:N71 F10:N10 F40:N40 F121:G126 F88:G88 F127:G132 F133:G138 F139:G144 F145:G145 F151:G156 F157:G162 F163:G168 F169:G174 F175:G180 F181:G186 F187:G192 F193:G198 F199:G204 F89:G93 F211:G211 F146:G150 N9 F12:N13 F11:K11 N11 F17:N18 F14:K14 N14 F15:K15 N15 F16:K16 N16 F25:N25 F21:K21 N21 F22:K22 N22 F23:K23 N23 F30:N31 F26:K26 N26 F27:K27 N27 F28:K28 N28 F33:K33 N33 F34:K34 N34 F35:K35 N35 F42:N42 F41:K41 N41 F47:K47 F43:K43 N43 F44:K44 N44 F45:K45 N45 F46:K46 N46 N47 F72:K72 N72 N73 N76 N85 K89 N89 K93 K91 N91 K92 N92 N93 K123:O123 K122 N122 K126 K124 N124 K125 N125 N126 K129:O129 K128 N128 K132 K130 N130 K131 N131 N132 K135:O135 K134 N134 K138 K136 N136 K137 N137 N138 K141:O141 K140 N140 K144 K142 N142 K143 N143 N144 K146 N146:O146 K150 K148 N148:O148 K149 N149:O149 N150:O150 K153:O153 K152 N152:O152 K156 K154 N154:O154 K155 N155:O155 N156:O156 K159:O159 K158 N158:O158 K162 K160 N160:O160 K161 N161:O161 N162:O162 K165:O165 K164 N164 K168 K166 N166 K167 N167 N168 K177:O177 K176 N176:O176 K180 K178 N178:O178 K179 N179:O179 N180:O180 K183:O183 K182 N182 K186 K184 N184 K185 N185 N186 K195:O195 K194 N194 K198 K196 N196 K197 N197 N198 N211 N251 N282:O282 N279:O279 N280:O280 N281:O281 M84:N84 O42 K86 D13:D16 D20:D23 E20:E23 F20:N20 G19:N19 D25:D28 E25:E28 G24:N24 E30:E31 G29:N29 G38:N38 F8:N8 G7:N7" emptyCellReference="1"/>
    <ignoredError sqref="L285:O287 N283:O283 N284:O284 L293:M293 N292:O292 N288:O288 N289:O289 N290:O290 N291:O291 O293" formula="1" emptyCellReferenc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C000"/>
  </sheetPr>
  <dimension ref="A1:DL176"/>
  <sheetViews>
    <sheetView zoomScale="75" zoomScaleNormal="75" workbookViewId="0">
      <pane xSplit="2" ySplit="1" topLeftCell="C2" activePane="bottomRight" state="frozen"/>
      <selection activeCell="V16" sqref="V16"/>
      <selection pane="topRight" activeCell="V16" sqref="V16"/>
      <selection pane="bottomLeft" activeCell="V16" sqref="V16"/>
      <selection pane="bottomRight"/>
    </sheetView>
  </sheetViews>
  <sheetFormatPr defaultColWidth="0" defaultRowHeight="0" customHeight="1" zeroHeight="1" x14ac:dyDescent="0.25"/>
  <cols>
    <col min="1" max="1" width="1.85546875" style="837" customWidth="1"/>
    <col min="2" max="2" width="70.85546875" style="348" customWidth="1"/>
    <col min="3" max="38" width="16.85546875" style="348" customWidth="1"/>
    <col min="39" max="39" width="1.85546875" style="348" customWidth="1"/>
    <col min="40" max="40" width="0" style="348" hidden="1" customWidth="1"/>
    <col min="41" max="16384" width="6.140625" style="348" hidden="1"/>
  </cols>
  <sheetData>
    <row r="1" spans="1:116" s="1668" customFormat="1" ht="30" customHeight="1" x14ac:dyDescent="0.55000000000000004">
      <c r="A1" s="1661" t="s">
        <v>1698</v>
      </c>
      <c r="B1" s="1662"/>
      <c r="C1" s="1628"/>
      <c r="D1" s="1628"/>
      <c r="E1" s="1599" t="str">
        <f>CONCATENATE("Reporting unit: ", 'General Info'!$C$7, " ", 'General Info'!$C$5)</f>
        <v xml:space="preserve">Reporting unit: 1 </v>
      </c>
      <c r="F1" s="1599"/>
      <c r="G1" s="1599"/>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447"/>
    </row>
    <row r="2" spans="1:116" ht="15" customHeight="1" x14ac:dyDescent="0.25">
      <c r="N2" s="755"/>
      <c r="O2" s="755"/>
      <c r="P2" s="755"/>
      <c r="Q2" s="755"/>
      <c r="R2" s="755"/>
      <c r="S2" s="755"/>
      <c r="T2" s="755"/>
      <c r="U2" s="755"/>
      <c r="V2" s="755"/>
      <c r="W2" s="755"/>
      <c r="X2" s="755"/>
      <c r="Y2" s="755"/>
      <c r="Z2" s="755"/>
      <c r="AA2" s="755"/>
      <c r="AB2" s="755"/>
      <c r="AC2" s="755"/>
      <c r="AD2" s="755"/>
      <c r="AE2" s="755"/>
      <c r="AF2" s="755"/>
      <c r="AG2" s="755"/>
      <c r="AH2" s="755"/>
      <c r="AI2" s="755"/>
      <c r="AJ2" s="755"/>
      <c r="AK2" s="755"/>
      <c r="AL2" s="755"/>
      <c r="AM2" s="836"/>
    </row>
    <row r="3" spans="1:116" ht="30" customHeight="1" x14ac:dyDescent="0.25">
      <c r="B3" s="1672" t="s">
        <v>1687</v>
      </c>
      <c r="C3" s="1673"/>
      <c r="D3" s="1674"/>
      <c r="E3" s="1674"/>
      <c r="F3" s="1674"/>
      <c r="G3" s="1674"/>
      <c r="H3" s="1674"/>
      <c r="I3" s="1674"/>
      <c r="J3" s="1674"/>
      <c r="K3" s="1674"/>
      <c r="T3" s="755"/>
      <c r="U3" s="755"/>
      <c r="V3" s="755"/>
      <c r="W3" s="755"/>
      <c r="X3" s="755"/>
      <c r="Y3" s="755"/>
      <c r="Z3" s="755"/>
      <c r="AA3" s="755"/>
      <c r="AB3" s="755"/>
      <c r="AC3" s="755"/>
      <c r="AD3" s="755"/>
      <c r="AE3" s="755"/>
      <c r="AF3" s="755"/>
      <c r="AG3" s="755"/>
      <c r="AH3" s="755"/>
      <c r="AI3" s="755"/>
      <c r="AJ3" s="755"/>
      <c r="AK3" s="755"/>
      <c r="AL3" s="755"/>
      <c r="AM3" s="755"/>
      <c r="AN3" s="755"/>
      <c r="AO3" s="755"/>
      <c r="AP3" s="755"/>
      <c r="AQ3" s="755"/>
      <c r="AR3" s="755"/>
      <c r="AS3" s="755"/>
      <c r="AT3" s="755"/>
      <c r="AU3" s="755"/>
      <c r="AV3" s="755"/>
      <c r="AW3" s="755"/>
      <c r="AX3" s="755"/>
      <c r="AY3" s="755"/>
      <c r="AZ3" s="755"/>
      <c r="BA3" s="755"/>
      <c r="BB3" s="755"/>
      <c r="BC3" s="755"/>
      <c r="BD3" s="755"/>
      <c r="BE3" s="755"/>
      <c r="BF3" s="755"/>
      <c r="BG3" s="755"/>
      <c r="BH3" s="755"/>
      <c r="BI3" s="755"/>
      <c r="BJ3" s="755"/>
      <c r="BK3" s="755"/>
      <c r="BL3" s="755"/>
      <c r="BM3" s="755"/>
      <c r="BN3" s="755"/>
      <c r="BO3" s="755"/>
      <c r="BP3" s="755"/>
      <c r="BQ3" s="755"/>
      <c r="BR3" s="755"/>
      <c r="BS3" s="755"/>
      <c r="BT3" s="755"/>
      <c r="BU3" s="755"/>
      <c r="BV3" s="755"/>
      <c r="BW3" s="755"/>
      <c r="BX3" s="755"/>
      <c r="BY3" s="755"/>
      <c r="BZ3" s="755"/>
      <c r="CA3" s="755"/>
      <c r="CB3" s="755"/>
      <c r="CC3" s="755"/>
      <c r="CD3" s="755"/>
      <c r="CE3" s="214"/>
      <c r="CF3" s="214"/>
      <c r="CG3" s="214"/>
      <c r="CH3" s="214"/>
      <c r="CI3" s="214"/>
      <c r="CJ3" s="214"/>
      <c r="DL3" s="1183"/>
    </row>
    <row r="4" spans="1:116" ht="15" customHeight="1" x14ac:dyDescent="0.25">
      <c r="B4" s="1802"/>
      <c r="C4" s="1803" t="s">
        <v>51</v>
      </c>
      <c r="D4" s="1804" t="s">
        <v>1104</v>
      </c>
      <c r="E4" s="1677"/>
      <c r="F4" s="1677"/>
      <c r="G4" s="1677"/>
      <c r="H4" s="1677"/>
      <c r="I4" s="1677"/>
      <c r="J4" s="1677"/>
      <c r="K4" s="1677"/>
      <c r="T4" s="755"/>
      <c r="U4" s="755"/>
      <c r="V4" s="755"/>
      <c r="W4" s="755"/>
      <c r="X4" s="755"/>
      <c r="Y4" s="755"/>
      <c r="Z4" s="755"/>
      <c r="AA4" s="755"/>
      <c r="AB4" s="755"/>
      <c r="AC4" s="755"/>
      <c r="AD4" s="755"/>
      <c r="AE4" s="755"/>
      <c r="AF4" s="755"/>
      <c r="AG4" s="755"/>
      <c r="AH4" s="755"/>
      <c r="AI4" s="755"/>
      <c r="AJ4" s="755"/>
      <c r="AK4" s="755"/>
      <c r="AL4" s="755"/>
      <c r="AM4" s="755"/>
      <c r="AN4" s="755"/>
      <c r="AO4" s="755"/>
      <c r="AP4" s="755"/>
      <c r="AQ4" s="755"/>
      <c r="AR4" s="755"/>
      <c r="AS4" s="755"/>
      <c r="AT4" s="755"/>
      <c r="AU4" s="755"/>
      <c r="AV4" s="755"/>
      <c r="AW4" s="755"/>
      <c r="AX4" s="755"/>
      <c r="AY4" s="755"/>
      <c r="AZ4" s="755"/>
      <c r="BA4" s="755"/>
      <c r="BB4" s="755"/>
      <c r="BC4" s="755"/>
      <c r="BD4" s="755"/>
      <c r="BE4" s="755"/>
      <c r="BF4" s="755"/>
      <c r="BG4" s="755"/>
      <c r="BH4" s="755"/>
      <c r="BI4" s="755"/>
      <c r="BJ4" s="755"/>
      <c r="BK4" s="755"/>
      <c r="BL4" s="755"/>
      <c r="BM4" s="755"/>
      <c r="BN4" s="755"/>
      <c r="BO4" s="755"/>
      <c r="BP4" s="755"/>
      <c r="BQ4" s="755"/>
      <c r="BR4" s="755"/>
      <c r="BS4" s="755"/>
      <c r="BT4" s="755"/>
      <c r="BU4" s="755"/>
      <c r="BV4" s="755"/>
      <c r="BW4" s="755"/>
      <c r="BX4" s="755"/>
      <c r="BY4" s="755"/>
      <c r="BZ4" s="755"/>
      <c r="CA4" s="755"/>
      <c r="CB4" s="755"/>
      <c r="CC4" s="755"/>
      <c r="CD4" s="755"/>
      <c r="CE4" s="214"/>
      <c r="CF4" s="214"/>
      <c r="CG4" s="214"/>
      <c r="CH4" s="214"/>
      <c r="CI4" s="214"/>
      <c r="CJ4" s="214"/>
      <c r="DL4" s="1183"/>
    </row>
    <row r="5" spans="1:116" ht="15" customHeight="1" x14ac:dyDescent="0.25">
      <c r="B5" s="1682" t="str">
        <f>'General Info'!$B11</f>
        <v>Standardised approach</v>
      </c>
      <c r="C5" s="1683" t="str">
        <f>IF(ISBLANK('General Info'!$C11),"",'General Info'!$C11)</f>
        <v/>
      </c>
      <c r="D5" s="1684" t="str">
        <f>IF(C$5="Yes",IF(AND(C$8="No",C$9="No"),"Only SA exposures, please fill in only this worksheet.","Partial use: please fill in this worksheet and the worksheet for IRB exposures"), IF(AND(C$8="No", C$9="No"), "No SA/IRB exposures, please check General Info", "No SA exposures, please leave this worksheet empty"))</f>
        <v>No SA exposures, please leave this worksheet empty</v>
      </c>
      <c r="E5" s="1689"/>
      <c r="F5" s="1689"/>
      <c r="G5" s="1689"/>
      <c r="H5" s="1689"/>
      <c r="I5" s="1689"/>
      <c r="J5" s="1689"/>
      <c r="K5" s="1689"/>
      <c r="T5" s="755"/>
      <c r="U5" s="755"/>
      <c r="V5" s="755"/>
      <c r="W5" s="755"/>
      <c r="X5" s="755"/>
      <c r="Y5" s="755"/>
      <c r="Z5" s="755"/>
      <c r="AA5" s="755"/>
      <c r="AB5" s="755"/>
      <c r="AC5" s="755"/>
      <c r="AD5" s="755"/>
      <c r="AE5" s="755"/>
      <c r="AF5" s="755"/>
      <c r="AG5" s="755"/>
      <c r="AH5" s="755"/>
      <c r="AI5" s="755"/>
      <c r="AJ5" s="755"/>
      <c r="AK5" s="755"/>
      <c r="AL5" s="755"/>
      <c r="AM5" s="755"/>
      <c r="AN5" s="755"/>
      <c r="AO5" s="755"/>
      <c r="AP5" s="755"/>
      <c r="AQ5" s="755"/>
      <c r="AR5" s="755"/>
      <c r="AS5" s="755"/>
      <c r="AT5" s="755"/>
      <c r="AU5" s="755"/>
      <c r="AV5" s="755"/>
      <c r="AW5" s="755"/>
      <c r="AX5" s="755"/>
      <c r="AY5" s="755"/>
      <c r="AZ5" s="755"/>
      <c r="BA5" s="755"/>
      <c r="BB5" s="755"/>
      <c r="BC5" s="755"/>
      <c r="BD5" s="755"/>
      <c r="BE5" s="755"/>
      <c r="BF5" s="755"/>
      <c r="BG5" s="755"/>
      <c r="BH5" s="755"/>
      <c r="BL5" s="755"/>
      <c r="BM5" s="755"/>
      <c r="BN5" s="755"/>
      <c r="BO5" s="755"/>
      <c r="BP5" s="755"/>
      <c r="BQ5" s="755"/>
      <c r="BR5" s="755"/>
      <c r="BS5" s="755"/>
      <c r="BT5" s="755"/>
      <c r="BU5" s="755"/>
      <c r="BV5" s="755"/>
      <c r="BW5" s="755"/>
      <c r="BX5" s="755"/>
      <c r="BY5" s="755"/>
      <c r="BZ5" s="755"/>
      <c r="CA5" s="755"/>
      <c r="CB5" s="755"/>
      <c r="CC5" s="755"/>
      <c r="CD5" s="755"/>
      <c r="CE5" s="214"/>
      <c r="CF5" s="214"/>
      <c r="CG5" s="214"/>
      <c r="CH5" s="214"/>
      <c r="CI5" s="214"/>
      <c r="CJ5" s="214"/>
      <c r="DL5" s="1183"/>
    </row>
    <row r="6" spans="1:116" ht="15" customHeight="1" x14ac:dyDescent="0.25">
      <c r="B6" s="1682" t="str">
        <f>Parameters!B111</f>
        <v>External ratings allowed</v>
      </c>
      <c r="C6" s="1683" t="str">
        <f>IF(ISBLANK(Parameters!$F111), "", Parameters!$F111)</f>
        <v>No</v>
      </c>
      <c r="D6" s="1684" t="str">
        <f>IF(C5="Yes", IF(C6="No", "Please complete in the panel A1 data under SCRA and Corporates-rating not allowed", "Please compete in panel A1 information under ECRA and Corporates-rating allowed"), "No SA exposures, please check General Info")</f>
        <v>No SA exposures, please check General Info</v>
      </c>
      <c r="E6" s="1689"/>
      <c r="F6" s="1689"/>
      <c r="G6" s="1689"/>
      <c r="H6" s="1689"/>
      <c r="I6" s="1689"/>
      <c r="J6" s="1689"/>
      <c r="K6" s="1689"/>
      <c r="T6" s="755"/>
      <c r="U6" s="755"/>
      <c r="V6" s="755"/>
      <c r="W6" s="755"/>
      <c r="X6" s="755"/>
      <c r="Y6" s="755"/>
      <c r="Z6" s="755"/>
      <c r="AA6" s="755"/>
      <c r="AB6" s="755"/>
      <c r="AC6" s="755"/>
      <c r="AD6" s="755"/>
      <c r="AE6" s="755"/>
      <c r="AF6" s="755"/>
      <c r="AG6" s="755"/>
      <c r="AH6" s="755"/>
      <c r="AI6" s="755"/>
      <c r="AJ6" s="755"/>
      <c r="AK6" s="755"/>
      <c r="AL6" s="755"/>
      <c r="AM6" s="755"/>
      <c r="AN6" s="755"/>
      <c r="AO6" s="755"/>
      <c r="AP6" s="755"/>
      <c r="AQ6" s="755"/>
      <c r="AR6" s="755"/>
      <c r="AS6" s="755"/>
      <c r="AT6" s="755"/>
      <c r="AU6" s="755"/>
      <c r="AV6" s="755"/>
      <c r="AW6" s="755"/>
      <c r="AX6" s="755"/>
      <c r="AY6" s="755"/>
      <c r="AZ6" s="755"/>
      <c r="BA6" s="755"/>
      <c r="BB6" s="755"/>
      <c r="BC6" s="755"/>
      <c r="BD6" s="755"/>
      <c r="BE6" s="755"/>
      <c r="BF6" s="755"/>
      <c r="BG6" s="755"/>
      <c r="BH6" s="755"/>
      <c r="BL6" s="755"/>
      <c r="BM6" s="755"/>
      <c r="BN6" s="755"/>
      <c r="BO6" s="755"/>
      <c r="BP6" s="755"/>
      <c r="BQ6" s="755"/>
      <c r="BR6" s="755"/>
      <c r="BS6" s="755"/>
      <c r="BT6" s="755"/>
      <c r="BU6" s="755"/>
      <c r="BV6" s="755"/>
      <c r="BW6" s="755"/>
      <c r="BX6" s="755"/>
      <c r="BY6" s="755"/>
      <c r="BZ6" s="755"/>
      <c r="CA6" s="755"/>
      <c r="CB6" s="755"/>
      <c r="CC6" s="755"/>
      <c r="CD6" s="755"/>
      <c r="CE6" s="214"/>
      <c r="CF6" s="214"/>
      <c r="CG6" s="214"/>
      <c r="CH6" s="214"/>
      <c r="CI6" s="214"/>
      <c r="CJ6" s="214"/>
      <c r="DL6" s="1183"/>
    </row>
    <row r="7" spans="1:116" ht="15" customHeight="1" x14ac:dyDescent="0.25">
      <c r="B7" s="1682" t="str">
        <f>Parameters!B112</f>
        <v>Loan splitting approach</v>
      </c>
      <c r="C7" s="1683" t="str">
        <f>IF(ISBLANK(Parameters!$F112), "", Parameters!$F112)</f>
        <v>Yes</v>
      </c>
      <c r="D7" s="1684" t="str">
        <f>IF(C5="Yes", IF(C7="No", "Please complete in panel A1 rows referring to the whole loan appraoch ", "Please compete in panel A1 rows referring to the loan splitting approach"), "No SA exposures, please check General Info")</f>
        <v>No SA exposures, please check General Info</v>
      </c>
      <c r="E7" s="1689"/>
      <c r="F7" s="1689"/>
      <c r="G7" s="1689"/>
      <c r="H7" s="1689"/>
      <c r="I7" s="1689"/>
      <c r="J7" s="1689"/>
      <c r="K7" s="1689"/>
      <c r="T7" s="755"/>
      <c r="U7" s="755"/>
      <c r="V7" s="755"/>
      <c r="W7" s="755"/>
      <c r="X7" s="755"/>
      <c r="Y7" s="755"/>
      <c r="Z7" s="755"/>
      <c r="AA7" s="755"/>
      <c r="AB7" s="755"/>
      <c r="AC7" s="755"/>
      <c r="AD7" s="755"/>
      <c r="AE7" s="755"/>
      <c r="AF7" s="755"/>
      <c r="AG7" s="755"/>
      <c r="AH7" s="755"/>
      <c r="AI7" s="755"/>
      <c r="AJ7" s="755"/>
      <c r="AK7" s="755"/>
      <c r="AL7" s="755"/>
      <c r="AM7" s="755"/>
      <c r="AN7" s="755"/>
      <c r="AO7" s="755"/>
      <c r="AP7" s="755"/>
      <c r="AQ7" s="755"/>
      <c r="AR7" s="755"/>
      <c r="AS7" s="755"/>
      <c r="AT7" s="755"/>
      <c r="AU7" s="755"/>
      <c r="AV7" s="755"/>
      <c r="AW7" s="755"/>
      <c r="AX7" s="755"/>
      <c r="AY7" s="755"/>
      <c r="AZ7" s="755"/>
      <c r="BA7" s="755"/>
      <c r="BB7" s="755"/>
      <c r="BC7" s="755"/>
      <c r="BD7" s="755"/>
      <c r="BE7" s="755"/>
      <c r="BF7" s="755"/>
      <c r="BG7" s="755"/>
      <c r="BH7" s="755"/>
      <c r="BL7" s="755"/>
      <c r="BM7" s="755"/>
      <c r="BN7" s="755"/>
      <c r="BO7" s="755"/>
      <c r="BP7" s="755"/>
      <c r="BQ7" s="755"/>
      <c r="BR7" s="755"/>
      <c r="BS7" s="755"/>
      <c r="BT7" s="755"/>
      <c r="BU7" s="755"/>
      <c r="BV7" s="755"/>
      <c r="BW7" s="755"/>
      <c r="BX7" s="755"/>
      <c r="BY7" s="755"/>
      <c r="BZ7" s="755"/>
      <c r="CA7" s="755"/>
      <c r="CB7" s="755"/>
      <c r="CC7" s="755"/>
      <c r="CD7" s="755"/>
      <c r="CE7" s="214"/>
      <c r="CF7" s="214"/>
      <c r="CG7" s="214"/>
      <c r="CH7" s="214"/>
      <c r="CI7" s="214"/>
      <c r="CJ7" s="214"/>
      <c r="DL7" s="1183"/>
    </row>
    <row r="8" spans="1:116" ht="15" customHeight="1" x14ac:dyDescent="0.25">
      <c r="B8" s="1682" t="str">
        <f>'General Info'!$B12</f>
        <v>FIRB approach</v>
      </c>
      <c r="C8" s="1683" t="str">
        <f>IF(ISBLANK('General Info'!$C12),"",'General Info'!$C12)</f>
        <v/>
      </c>
      <c r="D8" s="1684"/>
      <c r="E8" s="1689"/>
      <c r="F8" s="1689"/>
      <c r="G8" s="1689"/>
      <c r="H8" s="1689"/>
      <c r="I8" s="1689"/>
      <c r="J8" s="1689"/>
      <c r="K8" s="1689"/>
      <c r="T8" s="755"/>
      <c r="U8" s="755"/>
      <c r="V8" s="755"/>
      <c r="W8" s="755"/>
      <c r="X8" s="755"/>
      <c r="Y8" s="755"/>
      <c r="Z8" s="755"/>
      <c r="AA8" s="755"/>
      <c r="AB8" s="755"/>
      <c r="AC8" s="755"/>
      <c r="AD8" s="755"/>
      <c r="AE8" s="755"/>
      <c r="AF8" s="755"/>
      <c r="AG8" s="755"/>
      <c r="AH8" s="755"/>
      <c r="AI8" s="755"/>
      <c r="AJ8" s="755"/>
      <c r="AK8" s="755"/>
      <c r="AL8" s="755"/>
      <c r="AM8" s="755"/>
      <c r="AN8" s="755"/>
      <c r="AO8" s="755"/>
      <c r="AP8" s="755"/>
      <c r="AQ8" s="755"/>
      <c r="AR8" s="755"/>
      <c r="AS8" s="755"/>
      <c r="AT8" s="755"/>
      <c r="AU8" s="755"/>
      <c r="AV8" s="755"/>
      <c r="AW8" s="755"/>
      <c r="AX8" s="755"/>
      <c r="AY8" s="755"/>
      <c r="AZ8" s="755"/>
      <c r="BA8" s="755"/>
      <c r="BB8" s="755"/>
      <c r="BC8" s="755"/>
      <c r="BD8" s="755"/>
      <c r="BE8" s="755"/>
      <c r="BF8" s="755"/>
      <c r="BG8" s="755"/>
      <c r="BH8" s="755"/>
      <c r="BL8" s="755"/>
      <c r="BM8" s="755"/>
      <c r="BN8" s="755"/>
      <c r="BO8" s="755"/>
      <c r="BP8" s="755"/>
      <c r="BQ8" s="755"/>
      <c r="BR8" s="755"/>
      <c r="BS8" s="755"/>
      <c r="BT8" s="755"/>
      <c r="BU8" s="755"/>
      <c r="BV8" s="755"/>
      <c r="BW8" s="755"/>
      <c r="BX8" s="755"/>
      <c r="BY8" s="755"/>
      <c r="BZ8" s="755"/>
      <c r="CA8" s="755"/>
      <c r="CB8" s="755"/>
      <c r="CC8" s="755"/>
      <c r="CD8" s="755"/>
      <c r="CE8" s="214"/>
      <c r="CF8" s="214"/>
      <c r="CG8" s="214"/>
      <c r="CH8" s="214"/>
      <c r="CI8" s="214"/>
      <c r="CJ8" s="214"/>
      <c r="DL8" s="1183"/>
    </row>
    <row r="9" spans="1:116" ht="15" customHeight="1" x14ac:dyDescent="0.25">
      <c r="B9" s="1682" t="str">
        <f>'General Info'!$B13</f>
        <v>AIRB approach</v>
      </c>
      <c r="C9" s="1683" t="str">
        <f>IF(ISBLANK('General Info'!$C13),"",'General Info'!$C13)</f>
        <v/>
      </c>
      <c r="D9" s="1684"/>
      <c r="E9" s="1689"/>
      <c r="F9" s="1689"/>
      <c r="G9" s="1689"/>
      <c r="H9" s="1689"/>
      <c r="I9" s="1689"/>
      <c r="J9" s="1689"/>
      <c r="K9" s="1689"/>
      <c r="T9" s="755"/>
      <c r="U9" s="755"/>
      <c r="V9" s="755"/>
      <c r="W9" s="755"/>
      <c r="X9" s="755"/>
      <c r="Y9" s="755"/>
      <c r="Z9" s="755"/>
      <c r="AA9" s="755"/>
      <c r="AB9" s="755"/>
      <c r="AC9" s="755"/>
      <c r="AD9" s="755"/>
      <c r="AE9" s="755"/>
      <c r="AF9" s="755"/>
      <c r="AG9" s="755"/>
      <c r="AH9" s="755"/>
      <c r="AI9" s="755"/>
      <c r="AJ9" s="755"/>
      <c r="AK9" s="755"/>
      <c r="AL9" s="755"/>
      <c r="AM9" s="755"/>
      <c r="AN9" s="755"/>
      <c r="AO9" s="755"/>
      <c r="AP9" s="755"/>
      <c r="AQ9" s="755"/>
      <c r="AR9" s="755"/>
      <c r="AS9" s="755"/>
      <c r="AT9" s="755"/>
      <c r="AU9" s="755"/>
      <c r="AV9" s="755"/>
      <c r="AW9" s="755"/>
      <c r="AX9" s="755"/>
      <c r="AY9" s="755"/>
      <c r="AZ9" s="755"/>
      <c r="BA9" s="755"/>
      <c r="BB9" s="755"/>
      <c r="BC9" s="755"/>
      <c r="BD9" s="755"/>
      <c r="BE9" s="755"/>
      <c r="BF9" s="755"/>
      <c r="BG9" s="755"/>
      <c r="BH9" s="755"/>
      <c r="BL9" s="755"/>
      <c r="BM9" s="755"/>
      <c r="BN9" s="755"/>
      <c r="BO9" s="755"/>
      <c r="BP9" s="755"/>
      <c r="BQ9" s="755"/>
      <c r="BR9" s="755"/>
      <c r="BS9" s="755"/>
      <c r="BT9" s="755"/>
      <c r="BU9" s="755"/>
      <c r="BV9" s="755"/>
      <c r="BW9" s="755"/>
      <c r="BX9" s="755"/>
      <c r="BY9" s="755"/>
      <c r="BZ9" s="755"/>
      <c r="CA9" s="755"/>
      <c r="CB9" s="755"/>
      <c r="CC9" s="755"/>
      <c r="CD9" s="755"/>
      <c r="CE9" s="214"/>
      <c r="CF9" s="214"/>
      <c r="CG9" s="214"/>
      <c r="CH9" s="214"/>
      <c r="CI9" s="214"/>
      <c r="CJ9" s="214"/>
      <c r="DL9" s="1183"/>
    </row>
    <row r="10" spans="1:116" ht="15" customHeight="1" x14ac:dyDescent="0.25">
      <c r="B10" s="1685" t="str">
        <f>'General Info'!$B15</f>
        <v>Slotting approach for specialised lending</v>
      </c>
      <c r="C10" s="1686" t="str">
        <f>IF(ISBLANK('General Info'!$C15),"",'General Info'!$C15)</f>
        <v/>
      </c>
      <c r="D10" s="1687"/>
      <c r="E10" s="1690"/>
      <c r="F10" s="1690"/>
      <c r="G10" s="1690"/>
      <c r="H10" s="1690"/>
      <c r="I10" s="1690"/>
      <c r="J10" s="1690"/>
      <c r="K10" s="1690"/>
      <c r="T10" s="755"/>
      <c r="U10" s="755"/>
      <c r="V10" s="755"/>
      <c r="W10" s="755"/>
      <c r="X10" s="755"/>
      <c r="Y10" s="755"/>
      <c r="Z10" s="755"/>
      <c r="AA10" s="755"/>
      <c r="AB10" s="755"/>
      <c r="AC10" s="755"/>
      <c r="AD10" s="755"/>
      <c r="AE10" s="755"/>
      <c r="AF10" s="755"/>
      <c r="AG10" s="755"/>
      <c r="AH10" s="755"/>
      <c r="AI10" s="755"/>
      <c r="AJ10" s="755"/>
      <c r="AK10" s="755"/>
      <c r="AL10" s="755"/>
      <c r="AM10" s="755"/>
      <c r="AN10" s="755"/>
      <c r="AO10" s="755"/>
      <c r="AP10" s="755"/>
      <c r="AQ10" s="755"/>
      <c r="AR10" s="755"/>
      <c r="AS10" s="755"/>
      <c r="AT10" s="755"/>
      <c r="AU10" s="755"/>
      <c r="AV10" s="755"/>
      <c r="AW10" s="755"/>
      <c r="AX10" s="755"/>
      <c r="AY10" s="755"/>
      <c r="AZ10" s="755"/>
      <c r="BA10" s="755"/>
      <c r="BB10" s="755"/>
      <c r="BC10" s="755"/>
      <c r="BD10" s="755"/>
      <c r="BE10" s="755"/>
      <c r="BF10" s="755"/>
      <c r="BG10" s="755"/>
      <c r="BH10" s="755"/>
      <c r="BL10" s="755"/>
      <c r="BM10" s="755"/>
      <c r="BN10" s="755"/>
      <c r="BO10" s="755"/>
      <c r="BP10" s="755"/>
      <c r="BQ10" s="755"/>
      <c r="BR10" s="755"/>
      <c r="BS10" s="755"/>
      <c r="BT10" s="755"/>
      <c r="BU10" s="755"/>
      <c r="BV10" s="755"/>
      <c r="BW10" s="755"/>
      <c r="BX10" s="755"/>
      <c r="BY10" s="755"/>
      <c r="BZ10" s="755"/>
      <c r="CA10" s="755"/>
      <c r="CB10" s="755"/>
      <c r="CC10" s="755"/>
      <c r="CD10" s="755"/>
      <c r="CE10" s="214"/>
      <c r="CF10" s="214"/>
      <c r="CG10" s="214"/>
      <c r="CH10" s="214"/>
      <c r="CI10" s="214"/>
      <c r="CJ10" s="214"/>
      <c r="DL10" s="1183"/>
    </row>
    <row r="11" spans="1:116" ht="15" customHeight="1" x14ac:dyDescent="0.25">
      <c r="N11" s="755"/>
      <c r="O11" s="755"/>
      <c r="P11" s="755"/>
      <c r="Q11" s="755"/>
      <c r="R11" s="755"/>
      <c r="S11" s="755"/>
      <c r="T11" s="755"/>
      <c r="U11" s="755"/>
      <c r="V11" s="755"/>
      <c r="W11" s="755"/>
      <c r="X11" s="755"/>
      <c r="Y11" s="755"/>
      <c r="Z11" s="755"/>
      <c r="AA11" s="755"/>
      <c r="AB11" s="756"/>
      <c r="AC11" s="756"/>
      <c r="AD11" s="756"/>
      <c r="AE11" s="756"/>
      <c r="AF11" s="756"/>
      <c r="AG11" s="756"/>
      <c r="AH11" s="756"/>
      <c r="AI11" s="756"/>
      <c r="AJ11" s="756"/>
      <c r="AK11" s="756"/>
      <c r="AL11" s="756"/>
      <c r="AM11" s="836"/>
    </row>
    <row r="12" spans="1:116" s="1668" customFormat="1" ht="55.5" customHeight="1" x14ac:dyDescent="0.25">
      <c r="A12" s="1471" t="s">
        <v>1485</v>
      </c>
      <c r="B12" s="1607"/>
      <c r="F12" s="1793"/>
      <c r="Q12" s="1793"/>
      <c r="X12" s="1794"/>
      <c r="Y12" s="1794"/>
      <c r="AA12" s="1793"/>
      <c r="AM12" s="1172"/>
    </row>
    <row r="13" spans="1:116" s="755" customFormat="1" ht="55.5" customHeight="1" x14ac:dyDescent="0.25">
      <c r="A13" s="771" t="s">
        <v>1267</v>
      </c>
      <c r="B13" s="449"/>
      <c r="W13" s="1590"/>
      <c r="X13" s="1590"/>
      <c r="Y13" s="1590"/>
      <c r="AM13" s="836"/>
    </row>
    <row r="14" spans="1:116" s="755" customFormat="1" ht="15" customHeight="1" x14ac:dyDescent="0.25">
      <c r="A14" s="837"/>
      <c r="B14" s="2280" t="s">
        <v>1105</v>
      </c>
      <c r="C14" s="2506" t="s">
        <v>1397</v>
      </c>
      <c r="D14" s="2507"/>
      <c r="E14" s="2507"/>
      <c r="F14" s="2507"/>
      <c r="G14" s="2507"/>
      <c r="H14" s="2507"/>
      <c r="I14" s="2507"/>
      <c r="J14" s="2507"/>
      <c r="K14" s="2507"/>
      <c r="L14" s="2507"/>
      <c r="M14" s="2507"/>
      <c r="N14" s="2507"/>
      <c r="O14" s="2507"/>
      <c r="P14" s="2508"/>
      <c r="Q14" s="2476" t="s">
        <v>1398</v>
      </c>
      <c r="R14" s="2477"/>
      <c r="S14" s="2477"/>
      <c r="T14" s="2477"/>
      <c r="U14" s="2477"/>
      <c r="V14" s="2477"/>
      <c r="W14" s="2477"/>
      <c r="X14" s="2477"/>
      <c r="Y14" s="2477"/>
      <c r="Z14" s="2477"/>
      <c r="AA14" s="2477"/>
      <c r="AB14" s="2477"/>
      <c r="AC14" s="2478"/>
      <c r="AD14" s="2466" t="s">
        <v>516</v>
      </c>
      <c r="AE14" s="2467"/>
      <c r="AF14" s="2474" t="s">
        <v>1197</v>
      </c>
      <c r="AG14" s="2475"/>
      <c r="AH14" s="2475"/>
      <c r="AM14" s="836"/>
    </row>
    <row r="15" spans="1:116" s="755" customFormat="1" ht="30" customHeight="1" x14ac:dyDescent="0.25">
      <c r="A15" s="837"/>
      <c r="B15" s="2280"/>
      <c r="C15" s="2503" t="s">
        <v>1106</v>
      </c>
      <c r="D15" s="2503"/>
      <c r="E15" s="2503"/>
      <c r="F15" s="2503"/>
      <c r="G15" s="2503"/>
      <c r="H15" s="2504"/>
      <c r="I15" s="2484" t="s">
        <v>1107</v>
      </c>
      <c r="J15" s="2471" t="s">
        <v>43</v>
      </c>
      <c r="K15" s="2511"/>
      <c r="L15" s="2511"/>
      <c r="M15" s="2512"/>
      <c r="N15" s="2479" t="s">
        <v>970</v>
      </c>
      <c r="O15" s="2509" t="s">
        <v>1108</v>
      </c>
      <c r="P15" s="2510"/>
      <c r="Q15" s="2481" t="s">
        <v>1106</v>
      </c>
      <c r="R15" s="2482"/>
      <c r="S15" s="2482"/>
      <c r="T15" s="2482"/>
      <c r="U15" s="2482"/>
      <c r="V15" s="2483"/>
      <c r="W15" s="2479" t="s">
        <v>1107</v>
      </c>
      <c r="X15" s="2468" t="s">
        <v>43</v>
      </c>
      <c r="Y15" s="2469"/>
      <c r="Z15" s="2469"/>
      <c r="AA15" s="2345"/>
      <c r="AB15" s="2479" t="s">
        <v>1394</v>
      </c>
      <c r="AC15" s="2485" t="str">
        <f>"Check: column " &amp; LEFT(ADDRESS(ROW(AB17),COLUMN(AB17),4), 2) &amp; " RW in Parameters worksheet"</f>
        <v>Check: column AB RW in Parameters worksheet</v>
      </c>
      <c r="AD15" s="2462" t="s">
        <v>1686</v>
      </c>
      <c r="AE15" s="2463"/>
      <c r="AF15" s="2468" t="s">
        <v>1581</v>
      </c>
      <c r="AG15" s="2469"/>
      <c r="AH15" s="2469"/>
      <c r="AM15" s="836"/>
    </row>
    <row r="16" spans="1:116" s="755" customFormat="1" ht="30" customHeight="1" x14ac:dyDescent="0.25">
      <c r="A16" s="837"/>
      <c r="B16" s="2280"/>
      <c r="C16" s="2483" t="s">
        <v>1112</v>
      </c>
      <c r="D16" s="2505"/>
      <c r="E16" s="2468" t="s">
        <v>1111</v>
      </c>
      <c r="F16" s="2345"/>
      <c r="G16" s="2481" t="s">
        <v>1156</v>
      </c>
      <c r="H16" s="2483"/>
      <c r="I16" s="2484"/>
      <c r="J16" s="2479" t="s">
        <v>1112</v>
      </c>
      <c r="K16" s="2479" t="s">
        <v>1111</v>
      </c>
      <c r="L16" s="2479" t="s">
        <v>1156</v>
      </c>
      <c r="M16" s="2479" t="s">
        <v>129</v>
      </c>
      <c r="N16" s="2484"/>
      <c r="O16" s="2488" t="s">
        <v>1063</v>
      </c>
      <c r="P16" s="2488" t="s">
        <v>1062</v>
      </c>
      <c r="Q16" s="2481" t="s">
        <v>1112</v>
      </c>
      <c r="R16" s="2483"/>
      <c r="S16" s="2468" t="s">
        <v>1111</v>
      </c>
      <c r="T16" s="2345"/>
      <c r="U16" s="2481" t="s">
        <v>1156</v>
      </c>
      <c r="V16" s="2483"/>
      <c r="W16" s="2484"/>
      <c r="X16" s="2479" t="s">
        <v>1112</v>
      </c>
      <c r="Y16" s="2479" t="s">
        <v>1111</v>
      </c>
      <c r="Z16" s="2479" t="s">
        <v>1156</v>
      </c>
      <c r="AA16" s="2479" t="s">
        <v>129</v>
      </c>
      <c r="AB16" s="2484"/>
      <c r="AC16" s="2486"/>
      <c r="AD16" s="2464"/>
      <c r="AE16" s="2465"/>
      <c r="AF16" s="2472" t="s">
        <v>1113</v>
      </c>
      <c r="AG16" s="2473"/>
      <c r="AH16" s="2470" t="s">
        <v>43</v>
      </c>
      <c r="AM16" s="836"/>
    </row>
    <row r="17" spans="1:39" s="755" customFormat="1" ht="45" customHeight="1" x14ac:dyDescent="0.25">
      <c r="A17" s="837"/>
      <c r="B17" s="2280"/>
      <c r="C17" s="1783" t="s">
        <v>1114</v>
      </c>
      <c r="D17" s="1665" t="s">
        <v>1115</v>
      </c>
      <c r="E17" s="1665" t="s">
        <v>129</v>
      </c>
      <c r="F17" s="1665" t="s">
        <v>1264</v>
      </c>
      <c r="G17" s="1665" t="s">
        <v>1116</v>
      </c>
      <c r="H17" s="1665" t="s">
        <v>1117</v>
      </c>
      <c r="I17" s="2480"/>
      <c r="J17" s="2480"/>
      <c r="K17" s="2480"/>
      <c r="L17" s="2480"/>
      <c r="M17" s="2480"/>
      <c r="N17" s="2480"/>
      <c r="O17" s="2489"/>
      <c r="P17" s="2489"/>
      <c r="Q17" s="1665" t="s">
        <v>1114</v>
      </c>
      <c r="R17" s="1665" t="s">
        <v>1115</v>
      </c>
      <c r="S17" s="1665" t="s">
        <v>129</v>
      </c>
      <c r="T17" s="1665" t="s">
        <v>1264</v>
      </c>
      <c r="U17" s="1665" t="s">
        <v>1116</v>
      </c>
      <c r="V17" s="1665" t="s">
        <v>1117</v>
      </c>
      <c r="W17" s="2480"/>
      <c r="X17" s="2480"/>
      <c r="Y17" s="2480"/>
      <c r="Z17" s="2480"/>
      <c r="AA17" s="2480"/>
      <c r="AB17" s="2480"/>
      <c r="AC17" s="2487"/>
      <c r="AD17" s="1665" t="s">
        <v>1118</v>
      </c>
      <c r="AE17" s="1665" t="s">
        <v>1547</v>
      </c>
      <c r="AF17" s="1785" t="s">
        <v>129</v>
      </c>
      <c r="AG17" s="1785" t="s">
        <v>1119</v>
      </c>
      <c r="AH17" s="2471"/>
      <c r="AM17" s="836"/>
    </row>
    <row r="18" spans="1:39" s="755" customFormat="1" ht="15" customHeight="1" x14ac:dyDescent="0.25">
      <c r="A18" s="837"/>
      <c r="B18" s="1093" t="s">
        <v>1268</v>
      </c>
      <c r="C18" s="1241" t="str">
        <f t="shared" ref="C18:I18" si="0">IF(AND(ISNUMBER(C19),ISNUMBER(C20),ISNUMBER(C21),ISNUMBER(C22)),SUM(C19:C22),"")</f>
        <v/>
      </c>
      <c r="D18" s="1241" t="str">
        <f t="shared" si="0"/>
        <v/>
      </c>
      <c r="E18" s="1241" t="str">
        <f t="shared" si="0"/>
        <v/>
      </c>
      <c r="F18" s="1241" t="str">
        <f t="shared" si="0"/>
        <v/>
      </c>
      <c r="G18" s="1241" t="str">
        <f t="shared" si="0"/>
        <v/>
      </c>
      <c r="H18" s="1241" t="str">
        <f t="shared" si="0"/>
        <v/>
      </c>
      <c r="I18" s="1241" t="str">
        <f t="shared" si="0"/>
        <v/>
      </c>
      <c r="J18" s="1241" t="str">
        <f t="shared" ref="J18:K18" si="1">IF(AND(ISNUMBER(J19),ISNUMBER(J20),ISNUMBER(J21),ISNUMBER(J22)),SUM(J19:J22),"")</f>
        <v/>
      </c>
      <c r="K18" s="1241" t="str">
        <f t="shared" si="1"/>
        <v/>
      </c>
      <c r="L18" s="1241" t="str">
        <f t="shared" ref="L18" si="2">IF(AND(ISNUMBER(L19),ISNUMBER(L20),ISNUMBER(L21),ISNUMBER(L22)),SUM(L19:L22),"")</f>
        <v/>
      </c>
      <c r="M18" s="896" t="str">
        <f>IF(AND(ISNUMBER(M19),ISNUMBER(M20),ISNUMBER(M21),ISNUMBER(M22)),SUM(M19:M22),"")</f>
        <v/>
      </c>
      <c r="N18" s="1241" t="str">
        <f>IF(AND(ISNUMBER(N19),ISNUMBER(N20),ISNUMBER(N21),ISNUMBER(N22)),SUM(N19:N22),"")</f>
        <v/>
      </c>
      <c r="O18" s="759"/>
      <c r="P18" s="450"/>
      <c r="Q18" s="896" t="str">
        <f>IF(AND(ISNUMBER(Q19),ISNUMBER(Q20),ISNUMBER(Q21),ISNUMBER(Q22)),SUM(Q19:Q22),"")</f>
        <v/>
      </c>
      <c r="R18" s="896" t="str">
        <f t="shared" ref="R18:V18" si="3">IF(AND(ISNUMBER(R19),ISNUMBER(R20),ISNUMBER(R21),ISNUMBER(R22)),SUM(R19:R22),"")</f>
        <v/>
      </c>
      <c r="S18" s="896" t="str">
        <f t="shared" si="3"/>
        <v/>
      </c>
      <c r="T18" s="896" t="str">
        <f t="shared" si="3"/>
        <v/>
      </c>
      <c r="U18" s="896" t="str">
        <f t="shared" si="3"/>
        <v/>
      </c>
      <c r="V18" s="896" t="str">
        <f t="shared" si="3"/>
        <v/>
      </c>
      <c r="W18" s="896" t="str">
        <f>IF(AND(ISNUMBER(W19),ISNUMBER(W20),ISNUMBER(W21),ISNUMBER(W22)),SUM(W19:W22),"")</f>
        <v/>
      </c>
      <c r="X18" s="896" t="str">
        <f>IF(AND(ISNUMBER(X19),ISNUMBER(X20),ISNUMBER(X21),ISNUMBER(X22)),SUM(X19:X22),"")</f>
        <v/>
      </c>
      <c r="Y18" s="896" t="str">
        <f>IF(AND(ISNUMBER(Y19),ISNUMBER(Y20),ISNUMBER(Y21),ISNUMBER(Y22)),SUM(Y19:Y22),"")</f>
        <v/>
      </c>
      <c r="Z18" s="896" t="str">
        <f>IF(AND(ISNUMBER(Z19),ISNUMBER(Z20),ISNUMBER(Z21),ISNUMBER(Z22)),SUM(Z19:Z22),"")</f>
        <v/>
      </c>
      <c r="AA18" s="287" t="str">
        <f>IF(AND(ISNUMBER(AA19),ISNUMBER(AA20),ISNUMBER(AA21),ISNUMBER(AA22)),SUM(AA19:AA22),"")</f>
        <v/>
      </c>
      <c r="AB18" s="1323" t="str">
        <f t="shared" ref="AB18" si="4">IF(AND(ISNUMBER(W18), ISNUMBER(AA18)),IF(W18&lt;&gt;0,(AA18/W18),""),"")</f>
        <v/>
      </c>
      <c r="AC18" s="780"/>
      <c r="AD18" s="896" t="str">
        <f t="shared" ref="AD18" si="5">IF(AND(ISNUMBER(AD19),ISNUMBER(AD20),ISNUMBER(AD21),ISNUMBER(AD22)),SUM(AD19:AD22),"")</f>
        <v/>
      </c>
      <c r="AE18" s="896" t="str">
        <f>IF(AND(ISNUMBER(AE19),ISNUMBER(AE20),ISNUMBER(AE21),ISNUMBER(AE22)),SUM(AE19:AE22),"")</f>
        <v/>
      </c>
      <c r="AF18" s="896" t="str">
        <f t="shared" ref="AF18:AH18" si="6">IF(AND(ISNUMBER(AF19),ISNUMBER(AF20),ISNUMBER(AF21),ISNUMBER(AF22)),SUM(AF19:AF22),"")</f>
        <v/>
      </c>
      <c r="AG18" s="896" t="str">
        <f t="shared" si="6"/>
        <v/>
      </c>
      <c r="AH18" s="287" t="str">
        <f t="shared" si="6"/>
        <v/>
      </c>
      <c r="AM18" s="836"/>
    </row>
    <row r="19" spans="1:39" s="755" customFormat="1" ht="15" customHeight="1" x14ac:dyDescent="0.25">
      <c r="A19" s="837"/>
      <c r="B19" s="328" t="s">
        <v>1269</v>
      </c>
      <c r="C19" s="1116"/>
      <c r="D19" s="454"/>
      <c r="E19" s="454"/>
      <c r="F19" s="454"/>
      <c r="G19" s="454"/>
      <c r="H19" s="454"/>
      <c r="I19" s="896" t="str">
        <f>IF(AND(ISNUMBER(D19),ISNUMBER(E19),ISNUMBER(H19)),SUM(D19,E19,H19),"")</f>
        <v/>
      </c>
      <c r="J19" s="454"/>
      <c r="K19" s="454"/>
      <c r="L19" s="313"/>
      <c r="M19" s="896" t="str">
        <f>IF(AND(ISNUMBER(J19),ISNUMBER(K19),ISNUMBER(L19)),SUM(J19:L19), "")</f>
        <v/>
      </c>
      <c r="N19" s="1516"/>
      <c r="O19" s="450"/>
      <c r="P19" s="450"/>
      <c r="Q19" s="450"/>
      <c r="R19" s="450"/>
      <c r="S19" s="450"/>
      <c r="T19" s="450"/>
      <c r="U19" s="450"/>
      <c r="V19" s="450"/>
      <c r="W19" s="896" t="str">
        <f>IF(AND(ISNUMBER(R19),ISNUMBER(S19),ISNUMBER(V19)),SUM(R19,S19,V19),"")</f>
        <v/>
      </c>
      <c r="X19" s="450"/>
      <c r="Y19" s="450"/>
      <c r="Z19" s="450"/>
      <c r="AA19" s="287" t="str">
        <f t="shared" ref="AA19:AA22" si="7">IF(AND(ISNUMBER(X19),ISNUMBER(Y19),ISNUMBER(Z19)),SUM(X19:Z19), "")</f>
        <v/>
      </c>
      <c r="AB19" s="1326" t="str">
        <f>IF(AND(ISNUMBER(W19), ISNUMBER(AA19)),IF(W19&lt;&gt;0,(AA19/W19),""),"")</f>
        <v/>
      </c>
      <c r="AC19" s="780"/>
      <c r="AD19" s="450"/>
      <c r="AE19" s="450"/>
      <c r="AF19" s="450"/>
      <c r="AG19" s="286"/>
      <c r="AH19" s="286"/>
      <c r="AM19" s="836"/>
    </row>
    <row r="20" spans="1:39" s="755" customFormat="1" ht="15" customHeight="1" x14ac:dyDescent="0.25">
      <c r="A20" s="837"/>
      <c r="B20" s="328" t="s">
        <v>1699</v>
      </c>
      <c r="C20" s="759"/>
      <c r="D20" s="450"/>
      <c r="E20" s="450"/>
      <c r="F20" s="450"/>
      <c r="G20" s="450"/>
      <c r="H20" s="450"/>
      <c r="I20" s="896" t="str">
        <f>IF(AND(ISNUMBER(D20),ISNUMBER(E20),ISNUMBER(H20)),SUM(D20,E20,H20),"")</f>
        <v/>
      </c>
      <c r="J20" s="450"/>
      <c r="K20" s="450"/>
      <c r="L20" s="450"/>
      <c r="M20" s="896" t="str">
        <f>IF(AND(ISNUMBER(J20),ISNUMBER(K20),ISNUMBER(L20)),SUM(J20:L20), "")</f>
        <v/>
      </c>
      <c r="N20" s="1184"/>
      <c r="O20" s="450"/>
      <c r="P20" s="450"/>
      <c r="Q20" s="450"/>
      <c r="R20" s="450"/>
      <c r="S20" s="450"/>
      <c r="T20" s="450"/>
      <c r="U20" s="450"/>
      <c r="V20" s="450"/>
      <c r="W20" s="896" t="str">
        <f>IF(AND(ISNUMBER(R20),ISNUMBER(S20),ISNUMBER(V20)),SUM(R20,S20,V20),"")</f>
        <v/>
      </c>
      <c r="X20" s="450"/>
      <c r="Y20" s="450"/>
      <c r="Z20" s="450"/>
      <c r="AA20" s="287" t="str">
        <f t="shared" si="7"/>
        <v/>
      </c>
      <c r="AB20" s="1326" t="str">
        <f t="shared" ref="AB20:AB85" si="8">IF(AND(ISNUMBER(W20), ISNUMBER(AA20)),IF(W20&lt;&gt;0,(AA20/W20),""),"")</f>
        <v/>
      </c>
      <c r="AC20" s="780"/>
      <c r="AD20" s="450"/>
      <c r="AE20" s="450"/>
      <c r="AF20" s="450"/>
      <c r="AG20" s="286"/>
      <c r="AH20" s="286"/>
      <c r="AM20" s="836"/>
    </row>
    <row r="21" spans="1:39" s="755" customFormat="1" ht="15" customHeight="1" x14ac:dyDescent="0.25">
      <c r="A21" s="837"/>
      <c r="B21" s="328" t="s">
        <v>1270</v>
      </c>
      <c r="C21" s="759"/>
      <c r="D21" s="450"/>
      <c r="E21" s="450"/>
      <c r="F21" s="450"/>
      <c r="G21" s="450"/>
      <c r="H21" s="450"/>
      <c r="I21" s="896" t="str">
        <f>IF(AND(ISNUMBER(D21),ISNUMBER(E21),ISNUMBER(H21)),SUM(D21,E21,H21),"")</f>
        <v/>
      </c>
      <c r="J21" s="450"/>
      <c r="K21" s="450"/>
      <c r="L21" s="450"/>
      <c r="M21" s="896" t="str">
        <f>IF(AND(ISNUMBER(J21),ISNUMBER(K21),ISNUMBER(L21)),SUM(J21:L21), "")</f>
        <v/>
      </c>
      <c r="N21" s="1184"/>
      <c r="O21" s="450"/>
      <c r="P21" s="450"/>
      <c r="Q21" s="450"/>
      <c r="R21" s="450"/>
      <c r="S21" s="450"/>
      <c r="T21" s="450"/>
      <c r="U21" s="450"/>
      <c r="V21" s="450"/>
      <c r="W21" s="896" t="str">
        <f>IF(AND(ISNUMBER(R21),ISNUMBER(S21),ISNUMBER(V21)),SUM(R21,S21,V21),"")</f>
        <v/>
      </c>
      <c r="X21" s="450"/>
      <c r="Y21" s="450"/>
      <c r="Z21" s="450"/>
      <c r="AA21" s="287" t="str">
        <f t="shared" si="7"/>
        <v/>
      </c>
      <c r="AB21" s="1326" t="str">
        <f t="shared" si="8"/>
        <v/>
      </c>
      <c r="AC21" s="780"/>
      <c r="AD21" s="450"/>
      <c r="AE21" s="450"/>
      <c r="AF21" s="450"/>
      <c r="AG21" s="286"/>
      <c r="AH21" s="286"/>
      <c r="AM21" s="836"/>
    </row>
    <row r="22" spans="1:39" s="755" customFormat="1" ht="15" customHeight="1" x14ac:dyDescent="0.25">
      <c r="A22" s="837"/>
      <c r="B22" s="328" t="s">
        <v>119</v>
      </c>
      <c r="C22" s="767"/>
      <c r="D22" s="452"/>
      <c r="E22" s="452"/>
      <c r="F22" s="452"/>
      <c r="G22" s="452"/>
      <c r="H22" s="452"/>
      <c r="I22" s="896" t="str">
        <f>IF(AND(ISNUMBER(D22),ISNUMBER(E22),ISNUMBER(H22)),SUM(D22,E22,H22),"")</f>
        <v/>
      </c>
      <c r="J22" s="452"/>
      <c r="K22" s="452"/>
      <c r="L22" s="452"/>
      <c r="M22" s="896" t="str">
        <f>IF(AND(ISNUMBER(J22),ISNUMBER(K22),ISNUMBER(L22)),SUM(J22:L22), "")</f>
        <v/>
      </c>
      <c r="N22" s="1188"/>
      <c r="O22" s="450"/>
      <c r="P22" s="450"/>
      <c r="Q22" s="450"/>
      <c r="R22" s="450"/>
      <c r="S22" s="450"/>
      <c r="T22" s="450"/>
      <c r="U22" s="450"/>
      <c r="V22" s="450"/>
      <c r="W22" s="896" t="str">
        <f>IF(AND(ISNUMBER(R22),ISNUMBER(S22),ISNUMBER(V22)),SUM(R22,S22,V22),"")</f>
        <v/>
      </c>
      <c r="X22" s="450"/>
      <c r="Y22" s="450"/>
      <c r="Z22" s="450"/>
      <c r="AA22" s="287" t="str">
        <f t="shared" si="7"/>
        <v/>
      </c>
      <c r="AB22" s="1326" t="str">
        <f t="shared" si="8"/>
        <v/>
      </c>
      <c r="AC22" s="780"/>
      <c r="AD22" s="450"/>
      <c r="AE22" s="450"/>
      <c r="AF22" s="450"/>
      <c r="AG22" s="286"/>
      <c r="AH22" s="286"/>
      <c r="AM22" s="836"/>
    </row>
    <row r="23" spans="1:39" s="755" customFormat="1" ht="15" customHeight="1" x14ac:dyDescent="0.25">
      <c r="A23" s="837"/>
      <c r="B23" s="358" t="s">
        <v>1276</v>
      </c>
      <c r="C23" s="896" t="str">
        <f t="shared" ref="C23:I23" si="9">IF(AND(ISNUMBER(C24),ISNUMBER(C25),ISNUMBER(C38)),SUM(C24, C25, C38),"")</f>
        <v/>
      </c>
      <c r="D23" s="896" t="str">
        <f t="shared" si="9"/>
        <v/>
      </c>
      <c r="E23" s="896" t="str">
        <f t="shared" si="9"/>
        <v/>
      </c>
      <c r="F23" s="896" t="str">
        <f t="shared" si="9"/>
        <v/>
      </c>
      <c r="G23" s="896" t="str">
        <f t="shared" si="9"/>
        <v/>
      </c>
      <c r="H23" s="896" t="str">
        <f t="shared" si="9"/>
        <v/>
      </c>
      <c r="I23" s="896" t="str">
        <f t="shared" si="9"/>
        <v/>
      </c>
      <c r="J23" s="896" t="str">
        <f t="shared" ref="J23:K23" si="10">IF(AND(ISNUMBER(J24),ISNUMBER(J25),ISNUMBER(J38)),SUM(J24, J25, J38),"")</f>
        <v/>
      </c>
      <c r="K23" s="896" t="str">
        <f t="shared" si="10"/>
        <v/>
      </c>
      <c r="L23" s="896" t="str">
        <f t="shared" ref="L23" si="11">IF(AND(ISNUMBER(L24),ISNUMBER(L25),ISNUMBER(L38)),SUM(L24, L25, L38),"")</f>
        <v/>
      </c>
      <c r="M23" s="896" t="str">
        <f>IF(AND(ISNUMBER(M24),ISNUMBER(M25),ISNUMBER(M38)),SUM(M24, M25, M38),"")</f>
        <v/>
      </c>
      <c r="N23" s="896" t="str">
        <f>IF(AND(ISNUMBER(N24),ISNUMBER(N25),ISNUMBER(N38)),SUM(N24, N25, N38),"")</f>
        <v/>
      </c>
      <c r="O23" s="759"/>
      <c r="P23" s="450"/>
      <c r="Q23" s="896" t="str">
        <f t="shared" ref="Q23:W23" si="12">IF(AND(ISNUMBER(Q24),ISNUMBER(Q25),ISNUMBER(Q38)),SUM(Q24, Q25, Q38),"")</f>
        <v/>
      </c>
      <c r="R23" s="896" t="str">
        <f t="shared" si="12"/>
        <v/>
      </c>
      <c r="S23" s="896" t="str">
        <f t="shared" si="12"/>
        <v/>
      </c>
      <c r="T23" s="896" t="str">
        <f t="shared" si="12"/>
        <v/>
      </c>
      <c r="U23" s="896" t="str">
        <f t="shared" si="12"/>
        <v/>
      </c>
      <c r="V23" s="896" t="str">
        <f t="shared" si="12"/>
        <v/>
      </c>
      <c r="W23" s="896" t="str">
        <f t="shared" si="12"/>
        <v/>
      </c>
      <c r="X23" s="896" t="str">
        <f>IF(AND(ISNUMBER(X24),ISNUMBER(X25),ISNUMBER(X38)),SUM(X24, X25, X38),"")</f>
        <v/>
      </c>
      <c r="Y23" s="896" t="str">
        <f>IF(AND(ISNUMBER(Y24),ISNUMBER(Y25),ISNUMBER(Y38)),SUM(Y24, Y25, Y38),"")</f>
        <v/>
      </c>
      <c r="Z23" s="896" t="str">
        <f>IF(AND(ISNUMBER(Z24),ISNUMBER(Z25),ISNUMBER(Z38)),SUM(Z24, Z25, Z38),"")</f>
        <v/>
      </c>
      <c r="AA23" s="287" t="str">
        <f>IF(AND(ISNUMBER(AA24),ISNUMBER(AA25),ISNUMBER(AA38)),SUM(AA24, AA25, AA38),"")</f>
        <v/>
      </c>
      <c r="AB23" s="1326" t="str">
        <f t="shared" si="8"/>
        <v/>
      </c>
      <c r="AC23" s="780"/>
      <c r="AD23" s="896" t="str">
        <f t="shared" ref="AD23:AH23" si="13">IF(AND(ISNUMBER(AD24),ISNUMBER(AD25),ISNUMBER(AD38)),SUM(AD24, AD25, AD38),"")</f>
        <v/>
      </c>
      <c r="AE23" s="896" t="str">
        <f t="shared" si="13"/>
        <v/>
      </c>
      <c r="AF23" s="896" t="str">
        <f t="shared" si="13"/>
        <v/>
      </c>
      <c r="AG23" s="896" t="str">
        <f t="shared" si="13"/>
        <v/>
      </c>
      <c r="AH23" s="287" t="str">
        <f t="shared" si="13"/>
        <v/>
      </c>
      <c r="AM23" s="836"/>
    </row>
    <row r="24" spans="1:39" s="755" customFormat="1" ht="30" customHeight="1" x14ac:dyDescent="0.25">
      <c r="A24" s="837"/>
      <c r="B24" s="941" t="s">
        <v>1120</v>
      </c>
      <c r="C24" s="1116"/>
      <c r="D24" s="454"/>
      <c r="E24" s="454"/>
      <c r="F24" s="454"/>
      <c r="G24" s="454"/>
      <c r="H24" s="454"/>
      <c r="I24" s="896" t="str">
        <f>IF(AND(ISNUMBER(D24),ISNUMBER(E24),ISNUMBER(H24)),SUM(D24,E24,H24),"")</f>
        <v/>
      </c>
      <c r="J24" s="454"/>
      <c r="K24" s="454"/>
      <c r="L24" s="454"/>
      <c r="M24" s="896" t="str">
        <f>IF(AND(ISNUMBER(J24),ISNUMBER(K24),ISNUMBER(L24)),SUM(J24:L24), "")</f>
        <v/>
      </c>
      <c r="N24" s="1513"/>
      <c r="O24" s="450"/>
      <c r="P24" s="450"/>
      <c r="Q24" s="450"/>
      <c r="R24" s="450"/>
      <c r="S24" s="450"/>
      <c r="T24" s="450"/>
      <c r="U24" s="450"/>
      <c r="V24" s="450"/>
      <c r="W24" s="896" t="str">
        <f>IF(AND(ISNUMBER(R24),ISNUMBER(S24),ISNUMBER(V24)),SUM(R24,S24,V24),"")</f>
        <v/>
      </c>
      <c r="X24" s="450"/>
      <c r="Y24" s="450"/>
      <c r="Z24" s="450"/>
      <c r="AA24" s="287" t="str">
        <f>IF(AND(ISNUMBER(X24),ISNUMBER(Y24),ISNUMBER(Z24)),SUM(X24:Z24), "")</f>
        <v/>
      </c>
      <c r="AB24" s="1326" t="str">
        <f t="shared" si="8"/>
        <v/>
      </c>
      <c r="AC24" s="780"/>
      <c r="AD24" s="450"/>
      <c r="AE24" s="450"/>
      <c r="AF24" s="450"/>
      <c r="AG24" s="286"/>
      <c r="AH24" s="286"/>
      <c r="AM24" s="836"/>
    </row>
    <row r="25" spans="1:39" s="1440" customFormat="1" ht="15" customHeight="1" x14ac:dyDescent="0.25">
      <c r="A25" s="1439"/>
      <c r="B25" s="824" t="s">
        <v>1275</v>
      </c>
      <c r="C25" s="896">
        <f t="shared" ref="C25:I25" si="14">IF(AND(ISNUMBER(C26),ISNUMBER(C32)),SUM(C26,C32),"")</f>
        <v>0</v>
      </c>
      <c r="D25" s="896">
        <f t="shared" si="14"/>
        <v>0</v>
      </c>
      <c r="E25" s="896">
        <f t="shared" si="14"/>
        <v>0</v>
      </c>
      <c r="F25" s="896">
        <f t="shared" si="14"/>
        <v>0</v>
      </c>
      <c r="G25" s="896">
        <f t="shared" si="14"/>
        <v>0</v>
      </c>
      <c r="H25" s="896">
        <f t="shared" si="14"/>
        <v>0</v>
      </c>
      <c r="I25" s="896">
        <f t="shared" si="14"/>
        <v>0</v>
      </c>
      <c r="J25" s="896">
        <f t="shared" ref="J25:K25" si="15">IF(AND(ISNUMBER(J26),ISNUMBER(J32)),SUM(J26,J32),"")</f>
        <v>0</v>
      </c>
      <c r="K25" s="896">
        <f t="shared" si="15"/>
        <v>0</v>
      </c>
      <c r="L25" s="896">
        <f t="shared" ref="L25" si="16">IF(AND(ISNUMBER(L26),ISNUMBER(L32)),SUM(L26,L32),"")</f>
        <v>0</v>
      </c>
      <c r="M25" s="896">
        <f>IF(AND(ISNUMBER(M26),ISNUMBER(M32)),SUM(M26,M32),"")</f>
        <v>0</v>
      </c>
      <c r="N25" s="896">
        <f>IF(AND(ISNUMBER(N26),ISNUMBER(N32)),SUM(N26,N32),"")</f>
        <v>0</v>
      </c>
      <c r="O25" s="450"/>
      <c r="P25" s="450"/>
      <c r="Q25" s="896">
        <f t="shared" ref="Q25:W25" si="17">IF(AND(ISNUMBER(Q26),ISNUMBER(Q32)),SUM(Q26,Q32),"")</f>
        <v>0</v>
      </c>
      <c r="R25" s="896">
        <f t="shared" si="17"/>
        <v>0</v>
      </c>
      <c r="S25" s="896">
        <f t="shared" si="17"/>
        <v>0</v>
      </c>
      <c r="T25" s="896">
        <f t="shared" si="17"/>
        <v>0</v>
      </c>
      <c r="U25" s="896">
        <f t="shared" si="17"/>
        <v>0</v>
      </c>
      <c r="V25" s="896">
        <f t="shared" si="17"/>
        <v>0</v>
      </c>
      <c r="W25" s="896">
        <f t="shared" si="17"/>
        <v>0</v>
      </c>
      <c r="X25" s="896">
        <f>IF(AND(ISNUMBER(X26),ISNUMBER(X32)),SUM(X26,X32),"")</f>
        <v>0</v>
      </c>
      <c r="Y25" s="896">
        <f>IF(AND(ISNUMBER(Y26),ISNUMBER(Y32)),SUM(Y26,Y32),"")</f>
        <v>0</v>
      </c>
      <c r="Z25" s="896">
        <f>IF(AND(ISNUMBER(Z26),ISNUMBER(Z32)),SUM(Z26,Z32),"")</f>
        <v>0</v>
      </c>
      <c r="AA25" s="287">
        <f>IF(AND(ISNUMBER(AA26),ISNUMBER(AA32)),SUM(AA26,AA32),"")</f>
        <v>0</v>
      </c>
      <c r="AB25" s="1326" t="str">
        <f t="shared" si="8"/>
        <v/>
      </c>
      <c r="AC25" s="780"/>
      <c r="AD25" s="896">
        <f t="shared" ref="AD25:AH25" si="18">IF(AND(ISNUMBER(AD26),ISNUMBER(AD32)),SUM(AD26,AD32),"")</f>
        <v>0</v>
      </c>
      <c r="AE25" s="896">
        <f t="shared" si="18"/>
        <v>0</v>
      </c>
      <c r="AF25" s="896">
        <f t="shared" si="18"/>
        <v>0</v>
      </c>
      <c r="AG25" s="896">
        <f t="shared" si="18"/>
        <v>0</v>
      </c>
      <c r="AH25" s="287">
        <f t="shared" si="18"/>
        <v>0</v>
      </c>
      <c r="AM25" s="1476"/>
    </row>
    <row r="26" spans="1:39" s="755" customFormat="1" ht="15" customHeight="1" x14ac:dyDescent="0.25">
      <c r="A26" s="837"/>
      <c r="B26" s="331" t="s">
        <v>1271</v>
      </c>
      <c r="C26" s="896">
        <f t="shared" ref="C26:N26" si="19">IF($C$6="No", 0, IF(AND(ISNUMBER(C27),ISNUMBER(C28),ISNUMBER(C29),ISNUMBER(C30),ISNUMBER(C31)),SUM(C27:C31),""))</f>
        <v>0</v>
      </c>
      <c r="D26" s="896">
        <f t="shared" si="19"/>
        <v>0</v>
      </c>
      <c r="E26" s="896">
        <f t="shared" si="19"/>
        <v>0</v>
      </c>
      <c r="F26" s="896">
        <f t="shared" si="19"/>
        <v>0</v>
      </c>
      <c r="G26" s="896">
        <f t="shared" si="19"/>
        <v>0</v>
      </c>
      <c r="H26" s="896">
        <f t="shared" si="19"/>
        <v>0</v>
      </c>
      <c r="I26" s="896">
        <f t="shared" si="19"/>
        <v>0</v>
      </c>
      <c r="J26" s="896">
        <f t="shared" si="19"/>
        <v>0</v>
      </c>
      <c r="K26" s="896">
        <f t="shared" si="19"/>
        <v>0</v>
      </c>
      <c r="L26" s="896">
        <f t="shared" si="19"/>
        <v>0</v>
      </c>
      <c r="M26" s="896">
        <f t="shared" si="19"/>
        <v>0</v>
      </c>
      <c r="N26" s="896">
        <f t="shared" si="19"/>
        <v>0</v>
      </c>
      <c r="O26" s="450"/>
      <c r="P26" s="450"/>
      <c r="Q26" s="896">
        <f t="shared" ref="Q26:AA26" si="20">IF($C$6="No", 0, IF(AND(ISNUMBER(Q27),ISNUMBER(Q28),ISNUMBER(Q29),ISNUMBER(Q30),ISNUMBER(Q31)),SUM(Q27:Q31),""))</f>
        <v>0</v>
      </c>
      <c r="R26" s="896">
        <f t="shared" si="20"/>
        <v>0</v>
      </c>
      <c r="S26" s="896">
        <f t="shared" si="20"/>
        <v>0</v>
      </c>
      <c r="T26" s="896">
        <f t="shared" si="20"/>
        <v>0</v>
      </c>
      <c r="U26" s="896">
        <f t="shared" si="20"/>
        <v>0</v>
      </c>
      <c r="V26" s="896">
        <f t="shared" si="20"/>
        <v>0</v>
      </c>
      <c r="W26" s="896">
        <f t="shared" si="20"/>
        <v>0</v>
      </c>
      <c r="X26" s="896">
        <f t="shared" si="20"/>
        <v>0</v>
      </c>
      <c r="Y26" s="896">
        <f t="shared" si="20"/>
        <v>0</v>
      </c>
      <c r="Z26" s="896">
        <f t="shared" si="20"/>
        <v>0</v>
      </c>
      <c r="AA26" s="287">
        <f t="shared" si="20"/>
        <v>0</v>
      </c>
      <c r="AB26" s="1326" t="str">
        <f t="shared" si="8"/>
        <v/>
      </c>
      <c r="AC26" s="780"/>
      <c r="AD26" s="896">
        <f t="shared" ref="AD26:AH26" si="21">IF($C$6="No", 0, IF(AND(ISNUMBER(AD27),ISNUMBER(AD28),ISNUMBER(AD29),ISNUMBER(AD30),ISNUMBER(AD31)),SUM(AD27:AD31),""))</f>
        <v>0</v>
      </c>
      <c r="AE26" s="896">
        <f t="shared" si="21"/>
        <v>0</v>
      </c>
      <c r="AF26" s="896">
        <f t="shared" si="21"/>
        <v>0</v>
      </c>
      <c r="AG26" s="896">
        <f t="shared" si="21"/>
        <v>0</v>
      </c>
      <c r="AH26" s="287">
        <f t="shared" si="21"/>
        <v>0</v>
      </c>
      <c r="AM26" s="836"/>
    </row>
    <row r="27" spans="1:39" s="755" customFormat="1" ht="15" customHeight="1" x14ac:dyDescent="0.25">
      <c r="A27" s="837"/>
      <c r="B27" s="939" t="s">
        <v>1273</v>
      </c>
      <c r="C27" s="759"/>
      <c r="D27" s="450"/>
      <c r="E27" s="450"/>
      <c r="F27" s="450"/>
      <c r="G27" s="450"/>
      <c r="H27" s="450"/>
      <c r="I27" s="896" t="str">
        <f>IF(AND(ISNUMBER(D27),ISNUMBER(E27),ISNUMBER(H27)),SUM(D27,E27,H27),"")</f>
        <v/>
      </c>
      <c r="J27" s="450"/>
      <c r="K27" s="450"/>
      <c r="L27" s="450"/>
      <c r="M27" s="896" t="str">
        <f>IF(AND(ISNUMBER(J27),ISNUMBER(K27),ISNUMBER(L27)),SUM(J27:L27), "")</f>
        <v/>
      </c>
      <c r="N27" s="1184"/>
      <c r="O27" s="450"/>
      <c r="P27" s="450"/>
      <c r="Q27" s="450"/>
      <c r="R27" s="450"/>
      <c r="S27" s="450"/>
      <c r="T27" s="450"/>
      <c r="U27" s="450"/>
      <c r="V27" s="450"/>
      <c r="W27" s="896" t="str">
        <f>IF(AND(ISNUMBER(R27),ISNUMBER(S27),ISNUMBER(V27)),SUM(R27,S27,V27),"")</f>
        <v/>
      </c>
      <c r="X27" s="450"/>
      <c r="Y27" s="450"/>
      <c r="Z27" s="450"/>
      <c r="AA27" s="287" t="str">
        <f t="shared" ref="AA27:AA31" si="22">IF(AND(ISNUMBER(X27),ISNUMBER(Y27),ISNUMBER(Z27)),SUM(X27:Z27), "")</f>
        <v/>
      </c>
      <c r="AB27" s="1326" t="str">
        <f t="shared" si="8"/>
        <v/>
      </c>
      <c r="AC27" s="859" t="str">
        <f>IF(ISNUMBER(AB27),IF(AND(AB27&gt;=(Parameters!F124*0.95), AB27&lt;=(Parameters!F124*1.05)), "Pass", "Fail"),"")</f>
        <v/>
      </c>
      <c r="AD27" s="450"/>
      <c r="AE27" s="450"/>
      <c r="AF27" s="450"/>
      <c r="AG27" s="286"/>
      <c r="AH27" s="286"/>
      <c r="AM27" s="836"/>
    </row>
    <row r="28" spans="1:39" s="755" customFormat="1" ht="15" customHeight="1" x14ac:dyDescent="0.25">
      <c r="A28" s="837"/>
      <c r="B28" s="939" t="s">
        <v>829</v>
      </c>
      <c r="C28" s="759"/>
      <c r="D28" s="450"/>
      <c r="E28" s="450"/>
      <c r="F28" s="450"/>
      <c r="G28" s="450"/>
      <c r="H28" s="450"/>
      <c r="I28" s="896" t="str">
        <f>IF(AND(ISNUMBER(D28),ISNUMBER(E28),ISNUMBER(H28)),SUM(D28,E28,H28),"")</f>
        <v/>
      </c>
      <c r="J28" s="450"/>
      <c r="K28" s="450"/>
      <c r="L28" s="450"/>
      <c r="M28" s="896" t="str">
        <f>IF(AND(ISNUMBER(J28),ISNUMBER(K28),ISNUMBER(L28)),SUM(J28:L28), "")</f>
        <v/>
      </c>
      <c r="N28" s="1184"/>
      <c r="O28" s="450"/>
      <c r="P28" s="450"/>
      <c r="Q28" s="450"/>
      <c r="R28" s="450"/>
      <c r="S28" s="450"/>
      <c r="T28" s="450"/>
      <c r="U28" s="450"/>
      <c r="V28" s="450"/>
      <c r="W28" s="896" t="str">
        <f>IF(AND(ISNUMBER(R28),ISNUMBER(S28),ISNUMBER(V28)),SUM(R28,S28,V28),"")</f>
        <v/>
      </c>
      <c r="X28" s="450"/>
      <c r="Y28" s="450"/>
      <c r="Z28" s="450"/>
      <c r="AA28" s="287" t="str">
        <f t="shared" si="22"/>
        <v/>
      </c>
      <c r="AB28" s="1326" t="str">
        <f t="shared" si="8"/>
        <v/>
      </c>
      <c r="AC28" s="859" t="str">
        <f>IF(ISNUMBER(AB28),IF(AND(AB28&gt;=(Parameters!F125*0.95), AB28&lt;=(Parameters!F125*1.05)), "Pass", "Fail"),"")</f>
        <v/>
      </c>
      <c r="AD28" s="450"/>
      <c r="AE28" s="450"/>
      <c r="AF28" s="450"/>
      <c r="AG28" s="286"/>
      <c r="AH28" s="286"/>
      <c r="AM28" s="836"/>
    </row>
    <row r="29" spans="1:39" s="755" customFormat="1" ht="15" customHeight="1" x14ac:dyDescent="0.25">
      <c r="A29" s="837"/>
      <c r="B29" s="939" t="s">
        <v>830</v>
      </c>
      <c r="C29" s="759"/>
      <c r="D29" s="450"/>
      <c r="E29" s="450"/>
      <c r="F29" s="450"/>
      <c r="G29" s="450"/>
      <c r="H29" s="450"/>
      <c r="I29" s="896" t="str">
        <f>IF(AND(ISNUMBER(D29),ISNUMBER(E29),ISNUMBER(H29)),SUM(D29,E29,H29),"")</f>
        <v/>
      </c>
      <c r="J29" s="450"/>
      <c r="K29" s="450"/>
      <c r="L29" s="450"/>
      <c r="M29" s="896" t="str">
        <f>IF(AND(ISNUMBER(J29),ISNUMBER(K29),ISNUMBER(L29)),SUM(J29:L29), "")</f>
        <v/>
      </c>
      <c r="N29" s="1184"/>
      <c r="O29" s="450"/>
      <c r="P29" s="450"/>
      <c r="Q29" s="450"/>
      <c r="R29" s="450"/>
      <c r="S29" s="450"/>
      <c r="T29" s="450"/>
      <c r="U29" s="450"/>
      <c r="V29" s="450"/>
      <c r="W29" s="896" t="str">
        <f>IF(AND(ISNUMBER(R29),ISNUMBER(S29),ISNUMBER(V29)),SUM(R29,S29,V29),"")</f>
        <v/>
      </c>
      <c r="X29" s="450"/>
      <c r="Y29" s="450"/>
      <c r="Z29" s="450"/>
      <c r="AA29" s="287" t="str">
        <f t="shared" si="22"/>
        <v/>
      </c>
      <c r="AB29" s="1326" t="str">
        <f t="shared" si="8"/>
        <v/>
      </c>
      <c r="AC29" s="859" t="str">
        <f>IF(ISNUMBER(AB29),IF(AND(AB29&gt;=(Parameters!F126*0.95), AB29&lt;=(Parameters!F126*1.05)), "Pass", "Fail"),"")</f>
        <v/>
      </c>
      <c r="AD29" s="450"/>
      <c r="AE29" s="450"/>
      <c r="AF29" s="450"/>
      <c r="AG29" s="286"/>
      <c r="AH29" s="286"/>
      <c r="AM29" s="836"/>
    </row>
    <row r="30" spans="1:39" s="755" customFormat="1" ht="15" customHeight="1" x14ac:dyDescent="0.25">
      <c r="A30" s="837"/>
      <c r="B30" s="939" t="s">
        <v>831</v>
      </c>
      <c r="C30" s="759"/>
      <c r="D30" s="450"/>
      <c r="E30" s="450"/>
      <c r="F30" s="450"/>
      <c r="G30" s="450"/>
      <c r="H30" s="450"/>
      <c r="I30" s="896" t="str">
        <f>IF(AND(ISNUMBER(D30),ISNUMBER(E30),ISNUMBER(H30)),SUM(D30,E30,H30),"")</f>
        <v/>
      </c>
      <c r="J30" s="450"/>
      <c r="K30" s="450"/>
      <c r="L30" s="450"/>
      <c r="M30" s="896" t="str">
        <f>IF(AND(ISNUMBER(J30),ISNUMBER(K30),ISNUMBER(L30)),SUM(J30:L30), "")</f>
        <v/>
      </c>
      <c r="N30" s="1184"/>
      <c r="O30" s="450"/>
      <c r="P30" s="450"/>
      <c r="Q30" s="450"/>
      <c r="R30" s="450"/>
      <c r="S30" s="450"/>
      <c r="T30" s="450"/>
      <c r="U30" s="450"/>
      <c r="V30" s="450"/>
      <c r="W30" s="896" t="str">
        <f>IF(AND(ISNUMBER(R30),ISNUMBER(S30),ISNUMBER(V30)),SUM(R30,S30,V30),"")</f>
        <v/>
      </c>
      <c r="X30" s="450"/>
      <c r="Y30" s="450"/>
      <c r="Z30" s="450"/>
      <c r="AA30" s="287" t="str">
        <f t="shared" si="22"/>
        <v/>
      </c>
      <c r="AB30" s="1326" t="str">
        <f t="shared" si="8"/>
        <v/>
      </c>
      <c r="AC30" s="859" t="str">
        <f>IF(ISNUMBER(AB30),IF(AND(AB30&gt;=(Parameters!F127*0.95), AB30&lt;=(Parameters!F127*1.05)), "Pass", "Fail"),"")</f>
        <v/>
      </c>
      <c r="AD30" s="450"/>
      <c r="AE30" s="450"/>
      <c r="AF30" s="450"/>
      <c r="AG30" s="286"/>
      <c r="AH30" s="286"/>
      <c r="AM30" s="836"/>
    </row>
    <row r="31" spans="1:39" s="755" customFormat="1" ht="15" customHeight="1" x14ac:dyDescent="0.25">
      <c r="A31" s="837"/>
      <c r="B31" s="939" t="s">
        <v>1274</v>
      </c>
      <c r="C31" s="759"/>
      <c r="D31" s="450"/>
      <c r="E31" s="450"/>
      <c r="F31" s="450"/>
      <c r="G31" s="450"/>
      <c r="H31" s="450"/>
      <c r="I31" s="896" t="str">
        <f>IF(AND(ISNUMBER(D31),ISNUMBER(E31),ISNUMBER(H31)),SUM(D31,E31,H31),"")</f>
        <v/>
      </c>
      <c r="J31" s="450"/>
      <c r="K31" s="450"/>
      <c r="L31" s="450"/>
      <c r="M31" s="896" t="str">
        <f>IF(AND(ISNUMBER(J31),ISNUMBER(K31),ISNUMBER(L31)),SUM(J31:L31), "")</f>
        <v/>
      </c>
      <c r="N31" s="1184"/>
      <c r="O31" s="450"/>
      <c r="P31" s="450"/>
      <c r="Q31" s="450"/>
      <c r="R31" s="450"/>
      <c r="S31" s="450"/>
      <c r="T31" s="450"/>
      <c r="U31" s="450"/>
      <c r="V31" s="450"/>
      <c r="W31" s="896" t="str">
        <f>IF(AND(ISNUMBER(R31),ISNUMBER(S31),ISNUMBER(V31)),SUM(R31,S31,V31),"")</f>
        <v/>
      </c>
      <c r="X31" s="450"/>
      <c r="Y31" s="450"/>
      <c r="Z31" s="450"/>
      <c r="AA31" s="287" t="str">
        <f t="shared" si="22"/>
        <v/>
      </c>
      <c r="AB31" s="1326" t="str">
        <f t="shared" si="8"/>
        <v/>
      </c>
      <c r="AC31" s="859" t="str">
        <f>IF(ISNUMBER(AB31),IF(AND(AB31&gt;=(Parameters!F128*0.95), AB31&lt;=(Parameters!F128*1.05)), "Pass", "Fail"),"")</f>
        <v/>
      </c>
      <c r="AD31" s="450"/>
      <c r="AE31" s="450"/>
      <c r="AF31" s="450"/>
      <c r="AG31" s="286"/>
      <c r="AH31" s="286"/>
      <c r="AM31" s="836"/>
    </row>
    <row r="32" spans="1:39" s="755" customFormat="1" ht="15" customHeight="1" x14ac:dyDescent="0.25">
      <c r="A32" s="837"/>
      <c r="B32" s="331" t="s">
        <v>1272</v>
      </c>
      <c r="C32" s="896">
        <f t="shared" ref="C32:N32" si="23">IF($C$6="No", 0, IF(AND(ISNUMBER(C33),ISNUMBER(C34),ISNUMBER(C35),ISNUMBER(C36),ISNUMBER(C37)),SUM(C33:C37),""))</f>
        <v>0</v>
      </c>
      <c r="D32" s="896">
        <f t="shared" si="23"/>
        <v>0</v>
      </c>
      <c r="E32" s="896">
        <f t="shared" si="23"/>
        <v>0</v>
      </c>
      <c r="F32" s="896">
        <f t="shared" si="23"/>
        <v>0</v>
      </c>
      <c r="G32" s="896">
        <f t="shared" si="23"/>
        <v>0</v>
      </c>
      <c r="H32" s="896">
        <f t="shared" si="23"/>
        <v>0</v>
      </c>
      <c r="I32" s="896">
        <f t="shared" si="23"/>
        <v>0</v>
      </c>
      <c r="J32" s="896">
        <f t="shared" si="23"/>
        <v>0</v>
      </c>
      <c r="K32" s="896">
        <f t="shared" si="23"/>
        <v>0</v>
      </c>
      <c r="L32" s="896">
        <f t="shared" si="23"/>
        <v>0</v>
      </c>
      <c r="M32" s="896">
        <f t="shared" si="23"/>
        <v>0</v>
      </c>
      <c r="N32" s="896">
        <f t="shared" si="23"/>
        <v>0</v>
      </c>
      <c r="O32" s="450"/>
      <c r="P32" s="450"/>
      <c r="Q32" s="896">
        <f t="shared" ref="Q32:AA32" si="24">IF($C$6="No", 0, IF(AND(ISNUMBER(Q33),ISNUMBER(Q34),ISNUMBER(Q35),ISNUMBER(Q36),ISNUMBER(Q37)),SUM(Q33:Q37),""))</f>
        <v>0</v>
      </c>
      <c r="R32" s="896">
        <f t="shared" si="24"/>
        <v>0</v>
      </c>
      <c r="S32" s="896">
        <f t="shared" si="24"/>
        <v>0</v>
      </c>
      <c r="T32" s="896">
        <f t="shared" si="24"/>
        <v>0</v>
      </c>
      <c r="U32" s="896">
        <f t="shared" si="24"/>
        <v>0</v>
      </c>
      <c r="V32" s="896">
        <f t="shared" si="24"/>
        <v>0</v>
      </c>
      <c r="W32" s="896">
        <f t="shared" si="24"/>
        <v>0</v>
      </c>
      <c r="X32" s="896">
        <f t="shared" si="24"/>
        <v>0</v>
      </c>
      <c r="Y32" s="896">
        <f t="shared" si="24"/>
        <v>0</v>
      </c>
      <c r="Z32" s="896">
        <f t="shared" si="24"/>
        <v>0</v>
      </c>
      <c r="AA32" s="287">
        <f t="shared" si="24"/>
        <v>0</v>
      </c>
      <c r="AB32" s="1326" t="str">
        <f t="shared" si="8"/>
        <v/>
      </c>
      <c r="AC32" s="780"/>
      <c r="AD32" s="896">
        <f t="shared" ref="AD32" si="25">IF($C$6="No", 0, IF(AND(ISNUMBER(AD33),ISNUMBER(AD34),ISNUMBER(AD35),ISNUMBER(AD36),ISNUMBER(AD37)),SUM(AD33:AD37),""))</f>
        <v>0</v>
      </c>
      <c r="AE32" s="896">
        <f t="shared" ref="AE32" si="26">IF($C$6="No", 0, IF(AND(ISNUMBER(AE33),ISNUMBER(AE34),ISNUMBER(AE35),ISNUMBER(AE36),ISNUMBER(AE37)),SUM(AE33:AE37),""))</f>
        <v>0</v>
      </c>
      <c r="AF32" s="896">
        <f t="shared" ref="AF32" si="27">IF($C$6="No", 0, IF(AND(ISNUMBER(AF33),ISNUMBER(AF34),ISNUMBER(AF35),ISNUMBER(AF36),ISNUMBER(AF37)),SUM(AF33:AF37),""))</f>
        <v>0</v>
      </c>
      <c r="AG32" s="896">
        <f t="shared" ref="AG32" si="28">IF($C$6="No", 0, IF(AND(ISNUMBER(AG33),ISNUMBER(AG34),ISNUMBER(AG35),ISNUMBER(AG36),ISNUMBER(AG37)),SUM(AG33:AG37),""))</f>
        <v>0</v>
      </c>
      <c r="AH32" s="287">
        <f t="shared" ref="AH32" si="29">IF($C$6="No", 0, IF(AND(ISNUMBER(AH33),ISNUMBER(AH34),ISNUMBER(AH35),ISNUMBER(AH36),ISNUMBER(AH37)),SUM(AH33:AH37),""))</f>
        <v>0</v>
      </c>
      <c r="AM32" s="836"/>
    </row>
    <row r="33" spans="1:39" s="755" customFormat="1" ht="15" customHeight="1" x14ac:dyDescent="0.25">
      <c r="A33" s="837"/>
      <c r="B33" s="939" t="s">
        <v>1273</v>
      </c>
      <c r="C33" s="759"/>
      <c r="D33" s="450"/>
      <c r="E33" s="450"/>
      <c r="F33" s="450"/>
      <c r="G33" s="450"/>
      <c r="H33" s="450"/>
      <c r="I33" s="896" t="str">
        <f>IF(AND(ISNUMBER(D33),ISNUMBER(E33),ISNUMBER(H33)),SUM(D33,E33,H33),"")</f>
        <v/>
      </c>
      <c r="J33" s="450"/>
      <c r="K33" s="450"/>
      <c r="L33" s="450"/>
      <c r="M33" s="896" t="str">
        <f>IF(AND(ISNUMBER(J33),ISNUMBER(K33),ISNUMBER(L33)),SUM(J33:L33), "")</f>
        <v/>
      </c>
      <c r="N33" s="1184"/>
      <c r="O33" s="450"/>
      <c r="P33" s="450"/>
      <c r="Q33" s="450"/>
      <c r="R33" s="450"/>
      <c r="S33" s="450"/>
      <c r="T33" s="450"/>
      <c r="U33" s="450"/>
      <c r="V33" s="450"/>
      <c r="W33" s="896" t="str">
        <f>IF(AND(ISNUMBER(R33),ISNUMBER(S33),ISNUMBER(V33)),SUM(R33,S33,V33),"")</f>
        <v/>
      </c>
      <c r="X33" s="450"/>
      <c r="Y33" s="450"/>
      <c r="Z33" s="450"/>
      <c r="AA33" s="287" t="str">
        <f t="shared" ref="AA33:AA37" si="30">IF(AND(ISNUMBER(X33),ISNUMBER(Y33),ISNUMBER(Z33)),SUM(X33:Z33), "")</f>
        <v/>
      </c>
      <c r="AB33" s="1326" t="str">
        <f t="shared" si="8"/>
        <v/>
      </c>
      <c r="AC33" s="859" t="str">
        <f>IF(ISNUMBER(AB33),IF(AND(AB33&gt;=(Parameters!F130*0.95), AB33&lt;=(Parameters!F130*1.05)), "Pass", "Fail"),"")</f>
        <v/>
      </c>
      <c r="AD33" s="450"/>
      <c r="AE33" s="450"/>
      <c r="AF33" s="450"/>
      <c r="AG33" s="286"/>
      <c r="AH33" s="286"/>
      <c r="AM33" s="836"/>
    </row>
    <row r="34" spans="1:39" s="755" customFormat="1" ht="15" customHeight="1" x14ac:dyDescent="0.25">
      <c r="A34" s="837"/>
      <c r="B34" s="939" t="s">
        <v>829</v>
      </c>
      <c r="C34" s="759"/>
      <c r="D34" s="450"/>
      <c r="E34" s="450"/>
      <c r="F34" s="450"/>
      <c r="G34" s="450"/>
      <c r="H34" s="450"/>
      <c r="I34" s="896" t="str">
        <f>IF(AND(ISNUMBER(D34),ISNUMBER(E34),ISNUMBER(H34)),SUM(D34,E34,H34),"")</f>
        <v/>
      </c>
      <c r="J34" s="450"/>
      <c r="K34" s="450"/>
      <c r="L34" s="450"/>
      <c r="M34" s="896" t="str">
        <f>IF(AND(ISNUMBER(J34),ISNUMBER(K34),ISNUMBER(L34)),SUM(J34:L34), "")</f>
        <v/>
      </c>
      <c r="N34" s="1184"/>
      <c r="O34" s="450"/>
      <c r="P34" s="450"/>
      <c r="Q34" s="450"/>
      <c r="R34" s="450"/>
      <c r="S34" s="450"/>
      <c r="T34" s="450"/>
      <c r="U34" s="450"/>
      <c r="V34" s="450"/>
      <c r="W34" s="896" t="str">
        <f>IF(AND(ISNUMBER(R34),ISNUMBER(S34),ISNUMBER(V34)),SUM(R34,S34,V34),"")</f>
        <v/>
      </c>
      <c r="X34" s="450"/>
      <c r="Y34" s="450"/>
      <c r="Z34" s="450"/>
      <c r="AA34" s="287" t="str">
        <f t="shared" si="30"/>
        <v/>
      </c>
      <c r="AB34" s="1326" t="str">
        <f t="shared" si="8"/>
        <v/>
      </c>
      <c r="AC34" s="859" t="str">
        <f>IF(ISNUMBER(AB34),IF(AND(AB34&gt;=(Parameters!F131*0.95), AB34&lt;=(Parameters!F131*1.05)), "Pass", "Fail"),"")</f>
        <v/>
      </c>
      <c r="AD34" s="450"/>
      <c r="AE34" s="450"/>
      <c r="AF34" s="450"/>
      <c r="AG34" s="286"/>
      <c r="AH34" s="286"/>
      <c r="AM34" s="836"/>
    </row>
    <row r="35" spans="1:39" s="755" customFormat="1" ht="15" customHeight="1" x14ac:dyDescent="0.25">
      <c r="A35" s="837"/>
      <c r="B35" s="939" t="s">
        <v>830</v>
      </c>
      <c r="C35" s="759"/>
      <c r="D35" s="450"/>
      <c r="E35" s="450"/>
      <c r="F35" s="450"/>
      <c r="G35" s="450"/>
      <c r="H35" s="450"/>
      <c r="I35" s="896" t="str">
        <f>IF(AND(ISNUMBER(D35),ISNUMBER(E35),ISNUMBER(H35)),SUM(D35,E35,H35),"")</f>
        <v/>
      </c>
      <c r="J35" s="450"/>
      <c r="K35" s="450"/>
      <c r="L35" s="450"/>
      <c r="M35" s="896" t="str">
        <f>IF(AND(ISNUMBER(J35),ISNUMBER(K35),ISNUMBER(L35)),SUM(J35:L35), "")</f>
        <v/>
      </c>
      <c r="N35" s="1184"/>
      <c r="O35" s="450"/>
      <c r="P35" s="450"/>
      <c r="Q35" s="450"/>
      <c r="R35" s="450"/>
      <c r="S35" s="450"/>
      <c r="T35" s="450"/>
      <c r="U35" s="450"/>
      <c r="V35" s="450"/>
      <c r="W35" s="896" t="str">
        <f>IF(AND(ISNUMBER(R35),ISNUMBER(S35),ISNUMBER(V35)),SUM(R35,S35,V35),"")</f>
        <v/>
      </c>
      <c r="X35" s="450"/>
      <c r="Y35" s="450"/>
      <c r="Z35" s="450"/>
      <c r="AA35" s="287" t="str">
        <f t="shared" si="30"/>
        <v/>
      </c>
      <c r="AB35" s="1326" t="str">
        <f t="shared" si="8"/>
        <v/>
      </c>
      <c r="AC35" s="859" t="str">
        <f>IF(ISNUMBER(AB35),IF(AND(AB35&gt;=(Parameters!F132*0.95), AB35&lt;=(Parameters!F132*1.05)), "Pass", "Fail"),"")</f>
        <v/>
      </c>
      <c r="AD35" s="450"/>
      <c r="AE35" s="450"/>
      <c r="AF35" s="450"/>
      <c r="AG35" s="286"/>
      <c r="AH35" s="286"/>
      <c r="AM35" s="836"/>
    </row>
    <row r="36" spans="1:39" s="755" customFormat="1" ht="15" customHeight="1" x14ac:dyDescent="0.25">
      <c r="A36" s="837"/>
      <c r="B36" s="939" t="s">
        <v>831</v>
      </c>
      <c r="C36" s="759"/>
      <c r="D36" s="450"/>
      <c r="E36" s="450"/>
      <c r="F36" s="450"/>
      <c r="G36" s="450"/>
      <c r="H36" s="450"/>
      <c r="I36" s="896" t="str">
        <f>IF(AND(ISNUMBER(D36),ISNUMBER(E36),ISNUMBER(H36)),SUM(D36,E36,H36),"")</f>
        <v/>
      </c>
      <c r="J36" s="450"/>
      <c r="K36" s="450"/>
      <c r="L36" s="450"/>
      <c r="M36" s="896" t="str">
        <f>IF(AND(ISNUMBER(J36),ISNUMBER(K36),ISNUMBER(L36)),SUM(J36:L36), "")</f>
        <v/>
      </c>
      <c r="N36" s="1184"/>
      <c r="O36" s="450"/>
      <c r="P36" s="450"/>
      <c r="Q36" s="450"/>
      <c r="R36" s="450"/>
      <c r="S36" s="450"/>
      <c r="T36" s="450"/>
      <c r="U36" s="450"/>
      <c r="V36" s="450"/>
      <c r="W36" s="896" t="str">
        <f>IF(AND(ISNUMBER(R36),ISNUMBER(S36),ISNUMBER(V36)),SUM(R36,S36,V36),"")</f>
        <v/>
      </c>
      <c r="X36" s="450"/>
      <c r="Y36" s="450"/>
      <c r="Z36" s="450"/>
      <c r="AA36" s="287" t="str">
        <f t="shared" si="30"/>
        <v/>
      </c>
      <c r="AB36" s="1326" t="str">
        <f t="shared" si="8"/>
        <v/>
      </c>
      <c r="AC36" s="859" t="str">
        <f>IF(ISNUMBER(AB36),IF(AND(AB36&gt;=(Parameters!F133*0.95), AB36&lt;=(Parameters!F133*1.05)), "Pass", "Fail"),"")</f>
        <v/>
      </c>
      <c r="AD36" s="450"/>
      <c r="AE36" s="450"/>
      <c r="AF36" s="450"/>
      <c r="AG36" s="286"/>
      <c r="AH36" s="286"/>
      <c r="AM36" s="836"/>
    </row>
    <row r="37" spans="1:39" s="755" customFormat="1" ht="15" customHeight="1" x14ac:dyDescent="0.25">
      <c r="A37" s="837"/>
      <c r="B37" s="939" t="s">
        <v>1274</v>
      </c>
      <c r="C37" s="759"/>
      <c r="D37" s="450"/>
      <c r="E37" s="450"/>
      <c r="F37" s="450"/>
      <c r="G37" s="450"/>
      <c r="H37" s="450"/>
      <c r="I37" s="896" t="str">
        <f>IF(AND(ISNUMBER(D37),ISNUMBER(E37),ISNUMBER(H37)),SUM(D37,E37,H37),"")</f>
        <v/>
      </c>
      <c r="J37" s="450"/>
      <c r="K37" s="450"/>
      <c r="L37" s="450"/>
      <c r="M37" s="896" t="str">
        <f>IF(AND(ISNUMBER(J37),ISNUMBER(K37),ISNUMBER(L37)),SUM(J37:L37), "")</f>
        <v/>
      </c>
      <c r="N37" s="1184"/>
      <c r="O37" s="450"/>
      <c r="P37" s="450"/>
      <c r="Q37" s="450"/>
      <c r="R37" s="450"/>
      <c r="S37" s="450"/>
      <c r="T37" s="450"/>
      <c r="U37" s="450"/>
      <c r="V37" s="450"/>
      <c r="W37" s="896" t="str">
        <f>IF(AND(ISNUMBER(R37),ISNUMBER(S37),ISNUMBER(V37)),SUM(R37,S37,V37),"")</f>
        <v/>
      </c>
      <c r="X37" s="450"/>
      <c r="Y37" s="450"/>
      <c r="Z37" s="450"/>
      <c r="AA37" s="287" t="str">
        <f t="shared" si="30"/>
        <v/>
      </c>
      <c r="AB37" s="1326" t="str">
        <f t="shared" si="8"/>
        <v/>
      </c>
      <c r="AC37" s="859" t="str">
        <f>IF(ISNUMBER(AB37),IF(AND(AB37&gt;=(Parameters!F134*0.95), AB37&lt;=(Parameters!F134*1.05)), "Pass", "Fail"),"")</f>
        <v/>
      </c>
      <c r="AD37" s="450"/>
      <c r="AE37" s="450"/>
      <c r="AF37" s="450"/>
      <c r="AG37" s="286"/>
      <c r="AH37" s="286"/>
      <c r="AM37" s="836"/>
    </row>
    <row r="38" spans="1:39" s="1399" customFormat="1" ht="15" customHeight="1" x14ac:dyDescent="0.25">
      <c r="A38" s="1185"/>
      <c r="B38" s="824" t="s">
        <v>1277</v>
      </c>
      <c r="C38" s="896" t="str">
        <f t="shared" ref="C38:I38" si="31">IF(AND(ISNUMBER(C39),ISNUMBER(C45)),SUM(C39,C45),"")</f>
        <v/>
      </c>
      <c r="D38" s="896" t="str">
        <f t="shared" si="31"/>
        <v/>
      </c>
      <c r="E38" s="896" t="str">
        <f t="shared" si="31"/>
        <v/>
      </c>
      <c r="F38" s="896" t="str">
        <f t="shared" si="31"/>
        <v/>
      </c>
      <c r="G38" s="896" t="str">
        <f t="shared" si="31"/>
        <v/>
      </c>
      <c r="H38" s="896" t="str">
        <f t="shared" si="31"/>
        <v/>
      </c>
      <c r="I38" s="896" t="str">
        <f t="shared" si="31"/>
        <v/>
      </c>
      <c r="J38" s="896" t="str">
        <f t="shared" ref="J38:K38" si="32">IF(AND(ISNUMBER(J39),ISNUMBER(J45)),SUM(J39,J45),"")</f>
        <v/>
      </c>
      <c r="K38" s="896" t="str">
        <f t="shared" si="32"/>
        <v/>
      </c>
      <c r="L38" s="896" t="str">
        <f t="shared" ref="L38" si="33">IF(AND(ISNUMBER(L39),ISNUMBER(L45)),SUM(L39,L45),"")</f>
        <v/>
      </c>
      <c r="M38" s="896" t="str">
        <f>IF(AND(ISNUMBER(M39),ISNUMBER(M45)),SUM(M39,M45),"")</f>
        <v/>
      </c>
      <c r="N38" s="896" t="str">
        <f>IF(AND(ISNUMBER(N39),ISNUMBER(N45)),SUM(N39,N45),"")</f>
        <v/>
      </c>
      <c r="O38" s="1472"/>
      <c r="P38" s="1472"/>
      <c r="Q38" s="896" t="str">
        <f t="shared" ref="Q38:W38" si="34">IF(AND(ISNUMBER(Q39),ISNUMBER(Q45)),SUM(Q39,Q45),"")</f>
        <v/>
      </c>
      <c r="R38" s="896" t="str">
        <f t="shared" si="34"/>
        <v/>
      </c>
      <c r="S38" s="896" t="str">
        <f t="shared" si="34"/>
        <v/>
      </c>
      <c r="T38" s="896" t="str">
        <f t="shared" si="34"/>
        <v/>
      </c>
      <c r="U38" s="896" t="str">
        <f t="shared" si="34"/>
        <v/>
      </c>
      <c r="V38" s="896" t="str">
        <f t="shared" si="34"/>
        <v/>
      </c>
      <c r="W38" s="896" t="str">
        <f t="shared" si="34"/>
        <v/>
      </c>
      <c r="X38" s="896" t="str">
        <f>IF(AND(ISNUMBER(X39),ISNUMBER(X45)),SUM(X39,X45),"")</f>
        <v/>
      </c>
      <c r="Y38" s="896" t="str">
        <f>IF(AND(ISNUMBER(Y39),ISNUMBER(Y45)),SUM(Y39,Y45),"")</f>
        <v/>
      </c>
      <c r="Z38" s="896" t="str">
        <f>IF(AND(ISNUMBER(Z39),ISNUMBER(Z45)),SUM(Z39,Z45),"")</f>
        <v/>
      </c>
      <c r="AA38" s="287" t="str">
        <f>IF(AND(ISNUMBER(AA39),ISNUMBER(AA45)),SUM(AA39,AA45),"")</f>
        <v/>
      </c>
      <c r="AB38" s="1326" t="str">
        <f t="shared" si="8"/>
        <v/>
      </c>
      <c r="AC38" s="802"/>
      <c r="AD38" s="896" t="str">
        <f t="shared" ref="AD38:AH38" si="35">IF(AND(ISNUMBER(AD39),ISNUMBER(AD45)),SUM(AD39,AD45),"")</f>
        <v/>
      </c>
      <c r="AE38" s="896" t="str">
        <f t="shared" si="35"/>
        <v/>
      </c>
      <c r="AF38" s="896" t="str">
        <f t="shared" si="35"/>
        <v/>
      </c>
      <c r="AG38" s="896" t="str">
        <f t="shared" si="35"/>
        <v/>
      </c>
      <c r="AH38" s="287" t="str">
        <f t="shared" si="35"/>
        <v/>
      </c>
      <c r="AM38" s="1477"/>
    </row>
    <row r="39" spans="1:39" s="755" customFormat="1" ht="15" customHeight="1" x14ac:dyDescent="0.25">
      <c r="A39" s="837"/>
      <c r="B39" s="331" t="s">
        <v>1278</v>
      </c>
      <c r="C39" s="896" t="str">
        <f t="shared" ref="C39:N39" si="36">IF(AND(ISNUMBER(C40), ISNUMBER(C41), ISNUMBER(C42), ISNUMBER(C43)), SUM(C40:C44), "")</f>
        <v/>
      </c>
      <c r="D39" s="896" t="str">
        <f t="shared" si="36"/>
        <v/>
      </c>
      <c r="E39" s="896" t="str">
        <f t="shared" si="36"/>
        <v/>
      </c>
      <c r="F39" s="896" t="str">
        <f t="shared" si="36"/>
        <v/>
      </c>
      <c r="G39" s="896" t="str">
        <f t="shared" si="36"/>
        <v/>
      </c>
      <c r="H39" s="896" t="str">
        <f t="shared" si="36"/>
        <v/>
      </c>
      <c r="I39" s="896" t="str">
        <f t="shared" si="36"/>
        <v/>
      </c>
      <c r="J39" s="896" t="str">
        <f t="shared" si="36"/>
        <v/>
      </c>
      <c r="K39" s="896" t="str">
        <f t="shared" si="36"/>
        <v/>
      </c>
      <c r="L39" s="896" t="str">
        <f t="shared" si="36"/>
        <v/>
      </c>
      <c r="M39" s="896" t="str">
        <f t="shared" si="36"/>
        <v/>
      </c>
      <c r="N39" s="896" t="str">
        <f t="shared" si="36"/>
        <v/>
      </c>
      <c r="O39" s="450"/>
      <c r="P39" s="450"/>
      <c r="Q39" s="896" t="str">
        <f t="shared" ref="Q39:AA39" si="37">IF(AND(ISNUMBER(Q40), ISNUMBER(Q41), ISNUMBER(Q42), ISNUMBER(Q43)), SUM(Q40:Q44), "")</f>
        <v/>
      </c>
      <c r="R39" s="896" t="str">
        <f t="shared" si="37"/>
        <v/>
      </c>
      <c r="S39" s="896" t="str">
        <f t="shared" si="37"/>
        <v/>
      </c>
      <c r="T39" s="896" t="str">
        <f t="shared" si="37"/>
        <v/>
      </c>
      <c r="U39" s="896" t="str">
        <f t="shared" si="37"/>
        <v/>
      </c>
      <c r="V39" s="896" t="str">
        <f t="shared" si="37"/>
        <v/>
      </c>
      <c r="W39" s="896" t="str">
        <f t="shared" si="37"/>
        <v/>
      </c>
      <c r="X39" s="896" t="str">
        <f t="shared" si="37"/>
        <v/>
      </c>
      <c r="Y39" s="896" t="str">
        <f t="shared" si="37"/>
        <v/>
      </c>
      <c r="Z39" s="896" t="str">
        <f t="shared" si="37"/>
        <v/>
      </c>
      <c r="AA39" s="287" t="str">
        <f t="shared" si="37"/>
        <v/>
      </c>
      <c r="AB39" s="1326" t="str">
        <f t="shared" si="8"/>
        <v/>
      </c>
      <c r="AC39" s="780"/>
      <c r="AD39" s="896" t="str">
        <f>IF(AND(ISNUMBER(AD40), ISNUMBER(AD41), ISNUMBER(AD42), ISNUMBER(AD43)), SUM(AD40:AD44), "")</f>
        <v/>
      </c>
      <c r="AE39" s="896" t="str">
        <f>IF(AND(ISNUMBER(AE40), ISNUMBER(AE41), ISNUMBER(AE42), ISNUMBER(AE43)), SUM(AE40:AE44), "")</f>
        <v/>
      </c>
      <c r="AF39" s="896" t="str">
        <f>IF(AND(ISNUMBER(AF40), ISNUMBER(AF41), ISNUMBER(AF42), ISNUMBER(AF43)), SUM(AF40:AF44), "")</f>
        <v/>
      </c>
      <c r="AG39" s="896" t="str">
        <f>IF(AND(ISNUMBER(AG40), ISNUMBER(AG41), ISNUMBER(AG42), ISNUMBER(AG43)), SUM(AG40:AG44), "")</f>
        <v/>
      </c>
      <c r="AH39" s="287" t="str">
        <f>IF(AND(ISNUMBER(AH40), ISNUMBER(AH41), ISNUMBER(AH42), ISNUMBER(AH43)), SUM(AH40:AH44), "")</f>
        <v/>
      </c>
      <c r="AM39" s="836"/>
    </row>
    <row r="40" spans="1:39" s="755" customFormat="1" ht="15" customHeight="1" x14ac:dyDescent="0.25">
      <c r="A40" s="762"/>
      <c r="B40" s="939" t="s">
        <v>1279</v>
      </c>
      <c r="C40" s="759"/>
      <c r="D40" s="450"/>
      <c r="E40" s="450"/>
      <c r="F40" s="450"/>
      <c r="G40" s="450"/>
      <c r="H40" s="450"/>
      <c r="I40" s="896" t="str">
        <f>IF(AND(ISNUMBER(D40),ISNUMBER(E40),ISNUMBER(H40)),SUM(D40,E40,H40),"")</f>
        <v/>
      </c>
      <c r="J40" s="450"/>
      <c r="K40" s="450"/>
      <c r="L40" s="450"/>
      <c r="M40" s="896" t="str">
        <f>IF(AND(ISNUMBER(J40),ISNUMBER(K40),ISNUMBER(L40)),SUM(J40:L40), "")</f>
        <v/>
      </c>
      <c r="N40" s="1184"/>
      <c r="O40" s="450"/>
      <c r="P40" s="450"/>
      <c r="Q40" s="450"/>
      <c r="R40" s="450"/>
      <c r="S40" s="450"/>
      <c r="T40" s="450"/>
      <c r="U40" s="450"/>
      <c r="V40" s="450"/>
      <c r="W40" s="896" t="str">
        <f>IF(AND(ISNUMBER(R40),ISNUMBER(S40),ISNUMBER(V40)),SUM(R40,S40,V40),"")</f>
        <v/>
      </c>
      <c r="X40" s="450"/>
      <c r="Y40" s="450"/>
      <c r="Z40" s="450"/>
      <c r="AA40" s="287" t="str">
        <f t="shared" ref="AA40:AA44" si="38">IF(AND(ISNUMBER(X40),ISNUMBER(Y40),ISNUMBER(Z40)),SUM(X40:Z40), "")</f>
        <v/>
      </c>
      <c r="AB40" s="1326" t="str">
        <f t="shared" si="8"/>
        <v/>
      </c>
      <c r="AC40" s="859" t="str">
        <f>IF(ISNUMBER(AB40),IF(AND(AB40&gt;=(Parameters!F137*0.95), AB40&lt;=(Parameters!F137*1.05)), "Pass", "Fail"),"")</f>
        <v/>
      </c>
      <c r="AD40" s="450"/>
      <c r="AE40" s="450"/>
      <c r="AF40" s="450"/>
      <c r="AG40" s="286"/>
      <c r="AH40" s="286"/>
      <c r="AM40" s="836"/>
    </row>
    <row r="41" spans="1:39" s="755" customFormat="1" ht="15" customHeight="1" x14ac:dyDescent="0.25">
      <c r="A41" s="837"/>
      <c r="B41" s="939" t="s">
        <v>1280</v>
      </c>
      <c r="C41" s="759"/>
      <c r="D41" s="450"/>
      <c r="E41" s="450"/>
      <c r="F41" s="450"/>
      <c r="G41" s="450"/>
      <c r="H41" s="450"/>
      <c r="I41" s="896" t="str">
        <f>IF(AND(ISNUMBER(D41),ISNUMBER(E41),ISNUMBER(H41)),SUM(D41,E41,H41),"")</f>
        <v/>
      </c>
      <c r="J41" s="450"/>
      <c r="K41" s="450"/>
      <c r="L41" s="450"/>
      <c r="M41" s="896" t="str">
        <f>IF(AND(ISNUMBER(J41),ISNUMBER(K41),ISNUMBER(L41)),SUM(J41:L41), "")</f>
        <v/>
      </c>
      <c r="N41" s="1184"/>
      <c r="O41" s="450"/>
      <c r="P41" s="450"/>
      <c r="Q41" s="450"/>
      <c r="R41" s="450"/>
      <c r="S41" s="450"/>
      <c r="T41" s="450"/>
      <c r="U41" s="450"/>
      <c r="V41" s="450"/>
      <c r="W41" s="896" t="str">
        <f>IF(AND(ISNUMBER(R41),ISNUMBER(S41),ISNUMBER(V41)),SUM(R41,S41,V41),"")</f>
        <v/>
      </c>
      <c r="X41" s="450"/>
      <c r="Y41" s="450"/>
      <c r="Z41" s="450"/>
      <c r="AA41" s="287" t="str">
        <f t="shared" si="38"/>
        <v/>
      </c>
      <c r="AB41" s="1326" t="str">
        <f t="shared" si="8"/>
        <v/>
      </c>
      <c r="AC41" s="859" t="str">
        <f>IF(ISNUMBER(AB41),IF(AND(AB41&gt;=(Parameters!F138*0.95), AB41&lt;=(Parameters!F138*1.05)), "Pass", "Fail"),"")</f>
        <v/>
      </c>
      <c r="AD41" s="450"/>
      <c r="AE41" s="450"/>
      <c r="AF41" s="450"/>
      <c r="AG41" s="286"/>
      <c r="AH41" s="286"/>
      <c r="AM41" s="836"/>
    </row>
    <row r="42" spans="1:39" s="755" customFormat="1" ht="15" customHeight="1" x14ac:dyDescent="0.25">
      <c r="A42" s="837"/>
      <c r="B42" s="939" t="s">
        <v>1281</v>
      </c>
      <c r="C42" s="759"/>
      <c r="D42" s="450"/>
      <c r="E42" s="450"/>
      <c r="F42" s="450"/>
      <c r="G42" s="450"/>
      <c r="H42" s="450"/>
      <c r="I42" s="896" t="str">
        <f>IF(AND(ISNUMBER(D42),ISNUMBER(E42),ISNUMBER(H42)),SUM(D42,E42,H42),"")</f>
        <v/>
      </c>
      <c r="J42" s="450"/>
      <c r="K42" s="450"/>
      <c r="L42" s="450"/>
      <c r="M42" s="896" t="str">
        <f>IF(AND(ISNUMBER(J42),ISNUMBER(K42),ISNUMBER(L42)),SUM(J42:L42), "")</f>
        <v/>
      </c>
      <c r="N42" s="1184"/>
      <c r="O42" s="450"/>
      <c r="P42" s="450"/>
      <c r="Q42" s="450"/>
      <c r="R42" s="450"/>
      <c r="S42" s="450"/>
      <c r="T42" s="450"/>
      <c r="U42" s="450"/>
      <c r="V42" s="450"/>
      <c r="W42" s="896" t="str">
        <f>IF(AND(ISNUMBER(R42),ISNUMBER(S42),ISNUMBER(V42)),SUM(R42,S42,V42),"")</f>
        <v/>
      </c>
      <c r="X42" s="450"/>
      <c r="Y42" s="450"/>
      <c r="Z42" s="450"/>
      <c r="AA42" s="287" t="str">
        <f t="shared" si="38"/>
        <v/>
      </c>
      <c r="AB42" s="1326" t="str">
        <f t="shared" si="8"/>
        <v/>
      </c>
      <c r="AC42" s="859" t="str">
        <f>IF(ISNUMBER(AB42),IF(AND(AB42&gt;=(Parameters!F139*0.95), AB42&lt;=(Parameters!F139*1.05)), "Pass", "Fail"),"")</f>
        <v/>
      </c>
      <c r="AD42" s="450"/>
      <c r="AE42" s="450"/>
      <c r="AF42" s="450"/>
      <c r="AG42" s="286"/>
      <c r="AH42" s="286"/>
      <c r="AM42" s="836"/>
    </row>
    <row r="43" spans="1:39" s="755" customFormat="1" ht="15" customHeight="1" x14ac:dyDescent="0.25">
      <c r="A43" s="837"/>
      <c r="B43" s="939" t="s">
        <v>1282</v>
      </c>
      <c r="C43" s="759"/>
      <c r="D43" s="450"/>
      <c r="E43" s="450"/>
      <c r="F43" s="450"/>
      <c r="G43" s="450"/>
      <c r="H43" s="450"/>
      <c r="I43" s="896" t="str">
        <f>IF(AND(ISNUMBER(D43),ISNUMBER(E43),ISNUMBER(H43)),SUM(D43,E43,H43),"")</f>
        <v/>
      </c>
      <c r="J43" s="450"/>
      <c r="K43" s="450"/>
      <c r="L43" s="450"/>
      <c r="M43" s="896" t="str">
        <f>IF(AND(ISNUMBER(J43),ISNUMBER(K43),ISNUMBER(L43)),SUM(J43:L43), "")</f>
        <v/>
      </c>
      <c r="N43" s="1184"/>
      <c r="O43" s="450"/>
      <c r="P43" s="450"/>
      <c r="Q43" s="450"/>
      <c r="R43" s="450"/>
      <c r="S43" s="450"/>
      <c r="T43" s="450"/>
      <c r="U43" s="450"/>
      <c r="V43" s="450"/>
      <c r="W43" s="896" t="str">
        <f>IF(AND(ISNUMBER(R43),ISNUMBER(S43),ISNUMBER(V43)),SUM(R43,S43,V43),"")</f>
        <v/>
      </c>
      <c r="X43" s="450"/>
      <c r="Y43" s="450"/>
      <c r="Z43" s="450"/>
      <c r="AA43" s="287" t="str">
        <f t="shared" si="38"/>
        <v/>
      </c>
      <c r="AB43" s="1326" t="str">
        <f t="shared" si="8"/>
        <v/>
      </c>
      <c r="AC43" s="859" t="str">
        <f>IF(ISNUMBER(AB43),IF(AND(AB43&gt;=(Parameters!F140*0.95), AB43&lt;=(Parameters!F140*1.05)), "Pass", "Fail"),"")</f>
        <v/>
      </c>
      <c r="AD43" s="450"/>
      <c r="AE43" s="450"/>
      <c r="AF43" s="450"/>
      <c r="AG43" s="286"/>
      <c r="AH43" s="286"/>
      <c r="AM43" s="836"/>
    </row>
    <row r="44" spans="1:39" s="755" customFormat="1" ht="15" customHeight="1" x14ac:dyDescent="0.25">
      <c r="A44" s="837"/>
      <c r="B44" s="939" t="s">
        <v>1563</v>
      </c>
      <c r="C44" s="1442"/>
      <c r="D44" s="1442"/>
      <c r="E44" s="1442"/>
      <c r="F44" s="1442"/>
      <c r="G44" s="1442"/>
      <c r="H44" s="1442"/>
      <c r="I44" s="896" t="str">
        <f>IF(AND(ISNUMBER(D44),ISNUMBER(E44),ISNUMBER(H44)),SUM(D44,E44,H44),"")</f>
        <v/>
      </c>
      <c r="J44" s="1442"/>
      <c r="K44" s="1442"/>
      <c r="L44" s="1442"/>
      <c r="M44" s="896" t="str">
        <f>IF(AND(ISNUMBER(J44),ISNUMBER(K44),ISNUMBER(L44)),SUM(J44:L44), "")</f>
        <v/>
      </c>
      <c r="N44" s="1184"/>
      <c r="O44" s="450"/>
      <c r="P44" s="450"/>
      <c r="Q44" s="1442"/>
      <c r="R44" s="1442"/>
      <c r="S44" s="1442"/>
      <c r="T44" s="1442"/>
      <c r="U44" s="1442"/>
      <c r="V44" s="1442"/>
      <c r="W44" s="896" t="str">
        <f>IF(AND(ISNUMBER(R44),ISNUMBER(S44),ISNUMBER(V44)),SUM(R44,S44,V44),"")</f>
        <v/>
      </c>
      <c r="X44" s="1442"/>
      <c r="Y44" s="1442"/>
      <c r="Z44" s="1442"/>
      <c r="AA44" s="287" t="str">
        <f t="shared" si="38"/>
        <v/>
      </c>
      <c r="AB44" s="1326" t="str">
        <f t="shared" si="8"/>
        <v/>
      </c>
      <c r="AC44" s="1337"/>
      <c r="AD44" s="1442"/>
      <c r="AE44" s="1442"/>
      <c r="AF44" s="1442"/>
      <c r="AG44" s="1442"/>
      <c r="AH44" s="1441"/>
      <c r="AM44" s="836"/>
    </row>
    <row r="45" spans="1:39" s="755" customFormat="1" ht="15" customHeight="1" x14ac:dyDescent="0.25">
      <c r="A45" s="837"/>
      <c r="B45" s="331" t="s">
        <v>1466</v>
      </c>
      <c r="C45" s="896" t="str">
        <f t="shared" ref="C45:N45" si="39">IF(AND(ISNUMBER(C46), ISNUMBER(C47), ISNUMBER(C48)), SUM(C46:C49), "")</f>
        <v/>
      </c>
      <c r="D45" s="896" t="str">
        <f t="shared" si="39"/>
        <v/>
      </c>
      <c r="E45" s="896" t="str">
        <f t="shared" si="39"/>
        <v/>
      </c>
      <c r="F45" s="896" t="str">
        <f t="shared" si="39"/>
        <v/>
      </c>
      <c r="G45" s="896" t="str">
        <f t="shared" si="39"/>
        <v/>
      </c>
      <c r="H45" s="896" t="str">
        <f t="shared" si="39"/>
        <v/>
      </c>
      <c r="I45" s="896" t="str">
        <f t="shared" si="39"/>
        <v/>
      </c>
      <c r="J45" s="896" t="str">
        <f t="shared" si="39"/>
        <v/>
      </c>
      <c r="K45" s="896" t="str">
        <f t="shared" si="39"/>
        <v/>
      </c>
      <c r="L45" s="896" t="str">
        <f t="shared" si="39"/>
        <v/>
      </c>
      <c r="M45" s="896" t="str">
        <f t="shared" si="39"/>
        <v/>
      </c>
      <c r="N45" s="896" t="str">
        <f t="shared" si="39"/>
        <v/>
      </c>
      <c r="O45" s="450"/>
      <c r="P45" s="450"/>
      <c r="Q45" s="896" t="str">
        <f t="shared" ref="Q45:AA45" si="40">IF(AND(ISNUMBER(Q46), ISNUMBER(Q47), ISNUMBER(Q48)), SUM(Q46:Q49), "")</f>
        <v/>
      </c>
      <c r="R45" s="896" t="str">
        <f t="shared" si="40"/>
        <v/>
      </c>
      <c r="S45" s="896" t="str">
        <f t="shared" si="40"/>
        <v/>
      </c>
      <c r="T45" s="896" t="str">
        <f t="shared" si="40"/>
        <v/>
      </c>
      <c r="U45" s="896" t="str">
        <f t="shared" si="40"/>
        <v/>
      </c>
      <c r="V45" s="896" t="str">
        <f t="shared" si="40"/>
        <v/>
      </c>
      <c r="W45" s="896" t="str">
        <f t="shared" si="40"/>
        <v/>
      </c>
      <c r="X45" s="896" t="str">
        <f t="shared" si="40"/>
        <v/>
      </c>
      <c r="Y45" s="896" t="str">
        <f t="shared" si="40"/>
        <v/>
      </c>
      <c r="Z45" s="896" t="str">
        <f t="shared" si="40"/>
        <v/>
      </c>
      <c r="AA45" s="287" t="str">
        <f t="shared" si="40"/>
        <v/>
      </c>
      <c r="AB45" s="1326" t="str">
        <f t="shared" si="8"/>
        <v/>
      </c>
      <c r="AC45" s="1337"/>
      <c r="AD45" s="896" t="str">
        <f>IF(AND(ISNUMBER(AD46), ISNUMBER(AD47), ISNUMBER(AD48)), SUM(AD46:AD49), "")</f>
        <v/>
      </c>
      <c r="AE45" s="896" t="str">
        <f t="shared" ref="AE45:AH45" si="41">IF(AND(ISNUMBER(AE46), ISNUMBER(AE47), ISNUMBER(AE48)), SUM(AE46:AE49), "")</f>
        <v/>
      </c>
      <c r="AF45" s="896" t="str">
        <f t="shared" si="41"/>
        <v/>
      </c>
      <c r="AG45" s="896" t="str">
        <f t="shared" si="41"/>
        <v/>
      </c>
      <c r="AH45" s="287" t="str">
        <f t="shared" si="41"/>
        <v/>
      </c>
      <c r="AM45" s="836"/>
    </row>
    <row r="46" spans="1:39" s="755" customFormat="1" ht="15" customHeight="1" x14ac:dyDescent="0.25">
      <c r="A46" s="837"/>
      <c r="B46" s="939" t="s">
        <v>1283</v>
      </c>
      <c r="C46" s="759"/>
      <c r="D46" s="450"/>
      <c r="E46" s="450"/>
      <c r="F46" s="450"/>
      <c r="G46" s="450"/>
      <c r="H46" s="450"/>
      <c r="I46" s="896" t="str">
        <f>IF(AND(ISNUMBER(D46),ISNUMBER(E46),ISNUMBER(H46)),SUM(D46,E46,H46),"")</f>
        <v/>
      </c>
      <c r="J46" s="450"/>
      <c r="K46" s="450"/>
      <c r="L46" s="450"/>
      <c r="M46" s="896" t="str">
        <f t="shared" ref="M46:M49" si="42">IF(AND(ISNUMBER(J46),ISNUMBER(K46),ISNUMBER(L46)),SUM(J46:L46), "")</f>
        <v/>
      </c>
      <c r="N46" s="1184"/>
      <c r="O46" s="450"/>
      <c r="P46" s="450"/>
      <c r="Q46" s="450"/>
      <c r="R46" s="450"/>
      <c r="S46" s="450"/>
      <c r="T46" s="450"/>
      <c r="U46" s="450"/>
      <c r="V46" s="450"/>
      <c r="W46" s="896" t="str">
        <f>IF(AND(ISNUMBER(R46),ISNUMBER(S46),ISNUMBER(V46)),SUM(R46,S46,V46),"")</f>
        <v/>
      </c>
      <c r="X46" s="450"/>
      <c r="Y46" s="450"/>
      <c r="Z46" s="450"/>
      <c r="AA46" s="287" t="str">
        <f t="shared" ref="AA46:AA49" si="43">IF(AND(ISNUMBER(X46),ISNUMBER(Y46),ISNUMBER(Z46)),SUM(X46:Z46), "")</f>
        <v/>
      </c>
      <c r="AB46" s="1326" t="str">
        <f t="shared" si="8"/>
        <v/>
      </c>
      <c r="AC46" s="859" t="str">
        <f>IF(ISNUMBER(AB46),IF(AND(AB46&gt;=(Parameters!F142*0.95), AB46&lt;=(Parameters!F142*1.05)), "Pass", "Fail"),"")</f>
        <v/>
      </c>
      <c r="AD46" s="450"/>
      <c r="AE46" s="450"/>
      <c r="AF46" s="450"/>
      <c r="AG46" s="286"/>
      <c r="AH46" s="286"/>
      <c r="AM46" s="836"/>
    </row>
    <row r="47" spans="1:39" s="755" customFormat="1" ht="15" customHeight="1" x14ac:dyDescent="0.25">
      <c r="A47" s="837"/>
      <c r="B47" s="939" t="s">
        <v>1281</v>
      </c>
      <c r="C47" s="759"/>
      <c r="D47" s="450"/>
      <c r="E47" s="450"/>
      <c r="F47" s="450"/>
      <c r="G47" s="450"/>
      <c r="H47" s="450"/>
      <c r="I47" s="896" t="str">
        <f>IF(AND(ISNUMBER(D47),ISNUMBER(E47),ISNUMBER(H47)),SUM(D47,E47,H47),"")</f>
        <v/>
      </c>
      <c r="J47" s="450"/>
      <c r="K47" s="450"/>
      <c r="L47" s="450"/>
      <c r="M47" s="896" t="str">
        <f t="shared" si="42"/>
        <v/>
      </c>
      <c r="N47" s="1184"/>
      <c r="O47" s="450"/>
      <c r="P47" s="450"/>
      <c r="Q47" s="450"/>
      <c r="R47" s="450"/>
      <c r="S47" s="450"/>
      <c r="T47" s="450"/>
      <c r="U47" s="450"/>
      <c r="V47" s="450"/>
      <c r="W47" s="896" t="str">
        <f>IF(AND(ISNUMBER(R47),ISNUMBER(S47),ISNUMBER(V47)),SUM(R47,S47,V47),"")</f>
        <v/>
      </c>
      <c r="X47" s="450"/>
      <c r="Y47" s="450"/>
      <c r="Z47" s="450"/>
      <c r="AA47" s="287" t="str">
        <f t="shared" si="43"/>
        <v/>
      </c>
      <c r="AB47" s="1326" t="str">
        <f t="shared" si="8"/>
        <v/>
      </c>
      <c r="AC47" s="859" t="str">
        <f>IF(ISNUMBER(AB47),IF(AND(AB47&gt;=(Parameters!F143*0.95), AB47&lt;=(Parameters!F143*1.05)), "Pass", "Fail"),"")</f>
        <v/>
      </c>
      <c r="AD47" s="450"/>
      <c r="AE47" s="450"/>
      <c r="AF47" s="450"/>
      <c r="AG47" s="286"/>
      <c r="AH47" s="286"/>
      <c r="AM47" s="836"/>
    </row>
    <row r="48" spans="1:39" s="755" customFormat="1" ht="15" customHeight="1" x14ac:dyDescent="0.25">
      <c r="A48" s="837"/>
      <c r="B48" s="939" t="s">
        <v>1282</v>
      </c>
      <c r="C48" s="759"/>
      <c r="D48" s="450"/>
      <c r="E48" s="450"/>
      <c r="F48" s="450"/>
      <c r="G48" s="450"/>
      <c r="H48" s="450"/>
      <c r="I48" s="896" t="str">
        <f>IF(AND(ISNUMBER(D48),ISNUMBER(E48),ISNUMBER(H48)),SUM(D48,E48,H48),"")</f>
        <v/>
      </c>
      <c r="J48" s="450"/>
      <c r="K48" s="450"/>
      <c r="L48" s="450"/>
      <c r="M48" s="896" t="str">
        <f t="shared" si="42"/>
        <v/>
      </c>
      <c r="N48" s="1184"/>
      <c r="O48" s="450"/>
      <c r="P48" s="450"/>
      <c r="Q48" s="450"/>
      <c r="R48" s="450"/>
      <c r="S48" s="450"/>
      <c r="T48" s="450"/>
      <c r="U48" s="450"/>
      <c r="V48" s="450"/>
      <c r="W48" s="896" t="str">
        <f>IF(AND(ISNUMBER(R48),ISNUMBER(S48),ISNUMBER(V48)),SUM(R48,S48,V48),"")</f>
        <v/>
      </c>
      <c r="X48" s="450"/>
      <c r="Y48" s="450"/>
      <c r="Z48" s="450"/>
      <c r="AA48" s="287" t="str">
        <f t="shared" si="43"/>
        <v/>
      </c>
      <c r="AB48" s="1326" t="str">
        <f t="shared" si="8"/>
        <v/>
      </c>
      <c r="AC48" s="859" t="str">
        <f>IF(ISNUMBER(AB48),IF(AND(AB48&gt;=(Parameters!F144*0.95), AB48&lt;=(Parameters!F144*1.05)), "Pass", "Fail"),"")</f>
        <v/>
      </c>
      <c r="AD48" s="450"/>
      <c r="AE48" s="450"/>
      <c r="AF48" s="450"/>
      <c r="AG48" s="286"/>
      <c r="AH48" s="286"/>
      <c r="AM48" s="836"/>
    </row>
    <row r="49" spans="1:39" s="755" customFormat="1" ht="15" customHeight="1" x14ac:dyDescent="0.25">
      <c r="A49" s="837"/>
      <c r="B49" s="939" t="s">
        <v>1563</v>
      </c>
      <c r="C49" s="1442"/>
      <c r="D49" s="1442"/>
      <c r="E49" s="1442"/>
      <c r="F49" s="1442"/>
      <c r="G49" s="1442"/>
      <c r="H49" s="1442"/>
      <c r="I49" s="896" t="str">
        <f>IF(AND(ISNUMBER(D49),ISNUMBER(E49),ISNUMBER(H49)),SUM(D49,E49,H49),"")</f>
        <v/>
      </c>
      <c r="J49" s="1442"/>
      <c r="K49" s="1442"/>
      <c r="L49" s="1442"/>
      <c r="M49" s="896" t="str">
        <f t="shared" si="42"/>
        <v/>
      </c>
      <c r="N49" s="1184"/>
      <c r="O49" s="450"/>
      <c r="P49" s="450"/>
      <c r="Q49" s="1442"/>
      <c r="R49" s="1442"/>
      <c r="S49" s="1442"/>
      <c r="T49" s="1442"/>
      <c r="U49" s="1442"/>
      <c r="V49" s="1442"/>
      <c r="W49" s="896" t="str">
        <f>IF(AND(ISNUMBER(R49),ISNUMBER(S49),ISNUMBER(V49)),SUM(R49,S49,V49),"")</f>
        <v/>
      </c>
      <c r="X49" s="1442"/>
      <c r="Y49" s="1442"/>
      <c r="Z49" s="1442"/>
      <c r="AA49" s="287" t="str">
        <f t="shared" si="43"/>
        <v/>
      </c>
      <c r="AB49" s="1326" t="str">
        <f t="shared" si="8"/>
        <v/>
      </c>
      <c r="AC49" s="1337"/>
      <c r="AD49" s="1442"/>
      <c r="AE49" s="1442"/>
      <c r="AF49" s="1442"/>
      <c r="AG49" s="1442"/>
      <c r="AH49" s="1441"/>
      <c r="AM49" s="836"/>
    </row>
    <row r="50" spans="1:39" s="1399" customFormat="1" ht="15" customHeight="1" x14ac:dyDescent="0.25">
      <c r="A50" s="1185"/>
      <c r="B50" s="358" t="s">
        <v>1284</v>
      </c>
      <c r="C50" s="896" t="str">
        <f t="shared" ref="C50:I50" si="44">IF(AND(ISNUMBER(C51),ISNUMBER(C57)), SUM(C51,C57),"")</f>
        <v/>
      </c>
      <c r="D50" s="896" t="str">
        <f t="shared" si="44"/>
        <v/>
      </c>
      <c r="E50" s="896" t="str">
        <f t="shared" si="44"/>
        <v/>
      </c>
      <c r="F50" s="896" t="str">
        <f t="shared" si="44"/>
        <v/>
      </c>
      <c r="G50" s="896" t="str">
        <f t="shared" si="44"/>
        <v/>
      </c>
      <c r="H50" s="896" t="str">
        <f t="shared" si="44"/>
        <v/>
      </c>
      <c r="I50" s="896" t="str">
        <f t="shared" si="44"/>
        <v/>
      </c>
      <c r="J50" s="896" t="str">
        <f t="shared" ref="J50:K50" si="45">IF(AND(ISNUMBER(J51),ISNUMBER(J57)), SUM(J51,J57),"")</f>
        <v/>
      </c>
      <c r="K50" s="896" t="str">
        <f t="shared" si="45"/>
        <v/>
      </c>
      <c r="L50" s="896" t="str">
        <f t="shared" ref="L50" si="46">IF(AND(ISNUMBER(L51),ISNUMBER(L57)), SUM(L51,L57),"")</f>
        <v/>
      </c>
      <c r="M50" s="896" t="str">
        <f>IF(AND(ISNUMBER(M51),ISNUMBER(M57)), SUM(M51,M57),"")</f>
        <v/>
      </c>
      <c r="N50" s="896" t="str">
        <f>IF(AND(ISNUMBER(N51),ISNUMBER(N57)), SUM(N51,N57),"")</f>
        <v/>
      </c>
      <c r="O50" s="1472"/>
      <c r="P50" s="1472"/>
      <c r="Q50" s="896" t="str">
        <f t="shared" ref="Q50:W50" si="47">IF(AND(ISNUMBER(Q51),ISNUMBER(Q57)), SUM(Q51,Q57),"")</f>
        <v/>
      </c>
      <c r="R50" s="896" t="str">
        <f t="shared" si="47"/>
        <v/>
      </c>
      <c r="S50" s="896" t="str">
        <f t="shared" si="47"/>
        <v/>
      </c>
      <c r="T50" s="896" t="str">
        <f t="shared" si="47"/>
        <v/>
      </c>
      <c r="U50" s="896" t="str">
        <f t="shared" si="47"/>
        <v/>
      </c>
      <c r="V50" s="896" t="str">
        <f t="shared" si="47"/>
        <v/>
      </c>
      <c r="W50" s="896" t="str">
        <f t="shared" si="47"/>
        <v/>
      </c>
      <c r="X50" s="896" t="str">
        <f>IF(AND(ISNUMBER(X51),ISNUMBER(X57)), SUM(X51,X57),"")</f>
        <v/>
      </c>
      <c r="Y50" s="896" t="str">
        <f>IF(AND(ISNUMBER(Y51),ISNUMBER(Y57)), SUM(Y51,Y57),"")</f>
        <v/>
      </c>
      <c r="Z50" s="896" t="str">
        <f>IF(AND(ISNUMBER(Z51),ISNUMBER(Z57)), SUM(Z51,Z57),"")</f>
        <v/>
      </c>
      <c r="AA50" s="287" t="str">
        <f>IF(AND(ISNUMBER(AA51),ISNUMBER(AA57)), SUM(AA51,AA57),"")</f>
        <v/>
      </c>
      <c r="AB50" s="1326" t="str">
        <f t="shared" si="8"/>
        <v/>
      </c>
      <c r="AC50" s="1337"/>
      <c r="AD50" s="896" t="str">
        <f t="shared" ref="AD50" si="48">IF(AND(ISNUMBER(AD51),ISNUMBER(AD57)), SUM(AD51,AD57),"")</f>
        <v/>
      </c>
      <c r="AE50" s="896" t="str">
        <f>IF(AND(ISNUMBER(AE51),ISNUMBER(AE57)), SUM(AE51,AE57),"")</f>
        <v/>
      </c>
      <c r="AF50" s="896" t="str">
        <f t="shared" ref="AF50:AH50" si="49">IF(AND(ISNUMBER(AF51),ISNUMBER(AF57)), SUM(AF51,AF57),"")</f>
        <v/>
      </c>
      <c r="AG50" s="896" t="str">
        <f t="shared" si="49"/>
        <v/>
      </c>
      <c r="AH50" s="287" t="str">
        <f t="shared" si="49"/>
        <v/>
      </c>
      <c r="AM50" s="1477"/>
    </row>
    <row r="51" spans="1:39" s="755" customFormat="1" ht="15" customHeight="1" x14ac:dyDescent="0.25">
      <c r="A51" s="837"/>
      <c r="B51" s="328" t="s">
        <v>1285</v>
      </c>
      <c r="C51" s="896">
        <f t="shared" ref="C51:N51" si="50">IF($C$6="No",0,IF(AND(ISNUMBER(C52),ISNUMBER(C53),ISNUMBER(C54),ISNUMBER(C55),ISNUMBER(C56)),SUM(C52:C56),""))</f>
        <v>0</v>
      </c>
      <c r="D51" s="896">
        <f t="shared" si="50"/>
        <v>0</v>
      </c>
      <c r="E51" s="896">
        <f t="shared" si="50"/>
        <v>0</v>
      </c>
      <c r="F51" s="896">
        <f t="shared" si="50"/>
        <v>0</v>
      </c>
      <c r="G51" s="896">
        <f t="shared" si="50"/>
        <v>0</v>
      </c>
      <c r="H51" s="896">
        <f t="shared" si="50"/>
        <v>0</v>
      </c>
      <c r="I51" s="896">
        <f t="shared" si="50"/>
        <v>0</v>
      </c>
      <c r="J51" s="896">
        <f t="shared" si="50"/>
        <v>0</v>
      </c>
      <c r="K51" s="896">
        <f t="shared" si="50"/>
        <v>0</v>
      </c>
      <c r="L51" s="896">
        <f t="shared" si="50"/>
        <v>0</v>
      </c>
      <c r="M51" s="896">
        <f t="shared" si="50"/>
        <v>0</v>
      </c>
      <c r="N51" s="896">
        <f t="shared" si="50"/>
        <v>0</v>
      </c>
      <c r="O51" s="450"/>
      <c r="P51" s="450"/>
      <c r="Q51" s="896">
        <f t="shared" ref="Q51:AA51" si="51">IF($C$6="No",0,IF(AND(ISNUMBER(Q52),ISNUMBER(Q53),ISNUMBER(Q54),ISNUMBER(Q55),ISNUMBER(Q56)),SUM(Q52:Q56),""))</f>
        <v>0</v>
      </c>
      <c r="R51" s="896">
        <f t="shared" si="51"/>
        <v>0</v>
      </c>
      <c r="S51" s="896">
        <f t="shared" si="51"/>
        <v>0</v>
      </c>
      <c r="T51" s="896">
        <f t="shared" si="51"/>
        <v>0</v>
      </c>
      <c r="U51" s="896">
        <f t="shared" si="51"/>
        <v>0</v>
      </c>
      <c r="V51" s="896">
        <f t="shared" si="51"/>
        <v>0</v>
      </c>
      <c r="W51" s="896">
        <f t="shared" si="51"/>
        <v>0</v>
      </c>
      <c r="X51" s="896">
        <f t="shared" si="51"/>
        <v>0</v>
      </c>
      <c r="Y51" s="896">
        <f t="shared" si="51"/>
        <v>0</v>
      </c>
      <c r="Z51" s="896">
        <f t="shared" si="51"/>
        <v>0</v>
      </c>
      <c r="AA51" s="287">
        <f t="shared" si="51"/>
        <v>0</v>
      </c>
      <c r="AB51" s="1326" t="str">
        <f t="shared" si="8"/>
        <v/>
      </c>
      <c r="AC51" s="780"/>
      <c r="AD51" s="896">
        <f t="shared" ref="AD51:AH51" si="52">IF($C$6="No",0,IF(AND(ISNUMBER(AD52),ISNUMBER(AD53),ISNUMBER(AD54),ISNUMBER(AD55),ISNUMBER(AD56)),SUM(AD52:AD56),""))</f>
        <v>0</v>
      </c>
      <c r="AE51" s="896">
        <f t="shared" si="52"/>
        <v>0</v>
      </c>
      <c r="AF51" s="896">
        <f t="shared" si="52"/>
        <v>0</v>
      </c>
      <c r="AG51" s="896">
        <f t="shared" si="52"/>
        <v>0</v>
      </c>
      <c r="AH51" s="287">
        <f t="shared" si="52"/>
        <v>0</v>
      </c>
      <c r="AM51" s="836"/>
    </row>
    <row r="52" spans="1:39" s="755" customFormat="1" ht="15" customHeight="1" x14ac:dyDescent="0.25">
      <c r="A52" s="837"/>
      <c r="B52" s="938" t="s">
        <v>1273</v>
      </c>
      <c r="C52" s="759"/>
      <c r="D52" s="450"/>
      <c r="E52" s="450"/>
      <c r="F52" s="450"/>
      <c r="G52" s="450"/>
      <c r="H52" s="450"/>
      <c r="I52" s="896" t="str">
        <f>IF(AND(ISNUMBER(D52),ISNUMBER(E52),ISNUMBER(H52)),SUM(D52,E52,H52),"")</f>
        <v/>
      </c>
      <c r="J52" s="450"/>
      <c r="K52" s="450"/>
      <c r="L52" s="450"/>
      <c r="M52" s="896" t="str">
        <f t="shared" ref="M52:M56" si="53">IF(AND(ISNUMBER(J52),ISNUMBER(K52),ISNUMBER(L52)),SUM(J52:L52), "")</f>
        <v/>
      </c>
      <c r="N52" s="1184"/>
      <c r="O52" s="450"/>
      <c r="P52" s="450"/>
      <c r="Q52" s="450"/>
      <c r="R52" s="450"/>
      <c r="S52" s="450"/>
      <c r="T52" s="450"/>
      <c r="U52" s="450"/>
      <c r="V52" s="450"/>
      <c r="W52" s="896" t="str">
        <f>IF(AND(ISNUMBER(R52),ISNUMBER(S52),ISNUMBER(V52)),SUM(R52,S52,V52),"")</f>
        <v/>
      </c>
      <c r="X52" s="450"/>
      <c r="Y52" s="450"/>
      <c r="Z52" s="450"/>
      <c r="AA52" s="287" t="str">
        <f t="shared" ref="AA52:AA56" si="54">IF(AND(ISNUMBER(X52),ISNUMBER(Y52),ISNUMBER(Z52)),SUM(X52:Z52), "")</f>
        <v/>
      </c>
      <c r="AB52" s="1326" t="str">
        <f t="shared" si="8"/>
        <v/>
      </c>
      <c r="AC52" s="859" t="str">
        <f>IF(ISNUMBER(AB52),IF(AND(AB52&gt;=(Parameters!F147*0.95), AB52&lt;=(Parameters!F147*1.05)), "Pass", "Fail"),"")</f>
        <v/>
      </c>
      <c r="AD52" s="450"/>
      <c r="AE52" s="450"/>
      <c r="AF52" s="450"/>
      <c r="AG52" s="286"/>
      <c r="AH52" s="286"/>
      <c r="AM52" s="836"/>
    </row>
    <row r="53" spans="1:39" s="755" customFormat="1" ht="15" customHeight="1" x14ac:dyDescent="0.25">
      <c r="A53" s="837"/>
      <c r="B53" s="938" t="s">
        <v>829</v>
      </c>
      <c r="C53" s="759"/>
      <c r="D53" s="450"/>
      <c r="E53" s="450"/>
      <c r="F53" s="450"/>
      <c r="G53" s="450"/>
      <c r="H53" s="450"/>
      <c r="I53" s="896" t="str">
        <f>IF(AND(ISNUMBER(D53),ISNUMBER(E53),ISNUMBER(H53)),SUM(D53,E53,H53),"")</f>
        <v/>
      </c>
      <c r="J53" s="450"/>
      <c r="K53" s="450"/>
      <c r="L53" s="450"/>
      <c r="M53" s="896" t="str">
        <f t="shared" si="53"/>
        <v/>
      </c>
      <c r="N53" s="1184"/>
      <c r="O53" s="450"/>
      <c r="P53" s="450"/>
      <c r="Q53" s="450"/>
      <c r="R53" s="450"/>
      <c r="S53" s="450"/>
      <c r="T53" s="450"/>
      <c r="U53" s="450"/>
      <c r="V53" s="450"/>
      <c r="W53" s="896" t="str">
        <f>IF(AND(ISNUMBER(R53),ISNUMBER(S53),ISNUMBER(V53)),SUM(R53,S53,V53),"")</f>
        <v/>
      </c>
      <c r="X53" s="450"/>
      <c r="Y53" s="450"/>
      <c r="Z53" s="450"/>
      <c r="AA53" s="287" t="str">
        <f t="shared" si="54"/>
        <v/>
      </c>
      <c r="AB53" s="1326" t="str">
        <f t="shared" si="8"/>
        <v/>
      </c>
      <c r="AC53" s="859" t="str">
        <f>IF(ISNUMBER(AB53),IF(AND(AB53&gt;=(Parameters!F148*0.95), AB53&lt;=(Parameters!F148*1.05)), "Pass", "Fail"),"")</f>
        <v/>
      </c>
      <c r="AD53" s="450"/>
      <c r="AE53" s="450"/>
      <c r="AF53" s="450"/>
      <c r="AG53" s="286"/>
      <c r="AH53" s="286"/>
      <c r="AM53" s="836"/>
    </row>
    <row r="54" spans="1:39" s="755" customFormat="1" ht="15" customHeight="1" x14ac:dyDescent="0.25">
      <c r="A54" s="837"/>
      <c r="B54" s="938" t="s">
        <v>830</v>
      </c>
      <c r="C54" s="759"/>
      <c r="D54" s="450"/>
      <c r="E54" s="450"/>
      <c r="F54" s="450"/>
      <c r="G54" s="450"/>
      <c r="H54" s="450"/>
      <c r="I54" s="896" t="str">
        <f>IF(AND(ISNUMBER(D54),ISNUMBER(E54),ISNUMBER(H54)),SUM(D54,E54,H54),"")</f>
        <v/>
      </c>
      <c r="J54" s="450"/>
      <c r="K54" s="450"/>
      <c r="L54" s="450"/>
      <c r="M54" s="896" t="str">
        <f t="shared" si="53"/>
        <v/>
      </c>
      <c r="N54" s="1184"/>
      <c r="O54" s="450"/>
      <c r="P54" s="450"/>
      <c r="Q54" s="450"/>
      <c r="R54" s="450"/>
      <c r="S54" s="450"/>
      <c r="T54" s="450"/>
      <c r="U54" s="450"/>
      <c r="V54" s="450"/>
      <c r="W54" s="896" t="str">
        <f>IF(AND(ISNUMBER(R54),ISNUMBER(S54),ISNUMBER(V54)),SUM(R54,S54,V54),"")</f>
        <v/>
      </c>
      <c r="X54" s="450"/>
      <c r="Y54" s="450"/>
      <c r="Z54" s="450"/>
      <c r="AA54" s="287" t="str">
        <f t="shared" si="54"/>
        <v/>
      </c>
      <c r="AB54" s="1326" t="str">
        <f t="shared" si="8"/>
        <v/>
      </c>
      <c r="AC54" s="859" t="str">
        <f>IF(ISNUMBER(AB54),IF(AND(AB54&gt;=(Parameters!F149*0.95), AB54&lt;=(Parameters!F149*1.05)), "Pass", "Fail"),"")</f>
        <v/>
      </c>
      <c r="AD54" s="450"/>
      <c r="AE54" s="450"/>
      <c r="AF54" s="450"/>
      <c r="AG54" s="286"/>
      <c r="AH54" s="286"/>
      <c r="AM54" s="836"/>
    </row>
    <row r="55" spans="1:39" s="755" customFormat="1" ht="15" customHeight="1" x14ac:dyDescent="0.25">
      <c r="A55" s="837"/>
      <c r="B55" s="938" t="s">
        <v>831</v>
      </c>
      <c r="C55" s="759"/>
      <c r="D55" s="450"/>
      <c r="E55" s="450"/>
      <c r="F55" s="450"/>
      <c r="G55" s="450"/>
      <c r="H55" s="450"/>
      <c r="I55" s="896" t="str">
        <f>IF(AND(ISNUMBER(D55),ISNUMBER(E55),ISNUMBER(H55)),SUM(D55,E55,H55),"")</f>
        <v/>
      </c>
      <c r="J55" s="450"/>
      <c r="K55" s="450"/>
      <c r="L55" s="450"/>
      <c r="M55" s="896" t="str">
        <f t="shared" si="53"/>
        <v/>
      </c>
      <c r="N55" s="1184"/>
      <c r="O55" s="450"/>
      <c r="P55" s="450"/>
      <c r="Q55" s="450"/>
      <c r="R55" s="450"/>
      <c r="S55" s="450"/>
      <c r="T55" s="450"/>
      <c r="U55" s="450"/>
      <c r="V55" s="450"/>
      <c r="W55" s="896" t="str">
        <f>IF(AND(ISNUMBER(R55),ISNUMBER(S55),ISNUMBER(V55)),SUM(R55,S55,V55),"")</f>
        <v/>
      </c>
      <c r="X55" s="450"/>
      <c r="Y55" s="450"/>
      <c r="Z55" s="450"/>
      <c r="AA55" s="287" t="str">
        <f t="shared" si="54"/>
        <v/>
      </c>
      <c r="AB55" s="1326" t="str">
        <f t="shared" si="8"/>
        <v/>
      </c>
      <c r="AC55" s="859" t="str">
        <f>IF(ISNUMBER(AB55),IF(AND(AB55&gt;=(Parameters!F150*0.95), AB55&lt;=(Parameters!F150*1.05)), "Pass", "Fail"),"")</f>
        <v/>
      </c>
      <c r="AD55" s="450"/>
      <c r="AE55" s="450"/>
      <c r="AF55" s="450"/>
      <c r="AG55" s="286"/>
      <c r="AH55" s="286"/>
      <c r="AM55" s="836"/>
    </row>
    <row r="56" spans="1:39" s="755" customFormat="1" ht="15" customHeight="1" x14ac:dyDescent="0.25">
      <c r="A56" s="837"/>
      <c r="B56" s="938" t="s">
        <v>1274</v>
      </c>
      <c r="C56" s="759"/>
      <c r="D56" s="450"/>
      <c r="E56" s="450"/>
      <c r="F56" s="450"/>
      <c r="G56" s="450"/>
      <c r="H56" s="450"/>
      <c r="I56" s="896" t="str">
        <f>IF(AND(ISNUMBER(D56),ISNUMBER(E56),ISNUMBER(H56)),SUM(D56,E56,H56),"")</f>
        <v/>
      </c>
      <c r="J56" s="450"/>
      <c r="K56" s="450"/>
      <c r="L56" s="450"/>
      <c r="M56" s="896" t="str">
        <f t="shared" si="53"/>
        <v/>
      </c>
      <c r="N56" s="1184"/>
      <c r="O56" s="450"/>
      <c r="P56" s="450"/>
      <c r="Q56" s="450"/>
      <c r="R56" s="450"/>
      <c r="S56" s="450"/>
      <c r="T56" s="450"/>
      <c r="U56" s="450"/>
      <c r="V56" s="450"/>
      <c r="W56" s="896" t="str">
        <f>IF(AND(ISNUMBER(R56),ISNUMBER(S56),ISNUMBER(V56)),SUM(R56,S56,V56),"")</f>
        <v/>
      </c>
      <c r="X56" s="450"/>
      <c r="Y56" s="450"/>
      <c r="Z56" s="450"/>
      <c r="AA56" s="287" t="str">
        <f t="shared" si="54"/>
        <v/>
      </c>
      <c r="AB56" s="1326" t="str">
        <f t="shared" si="8"/>
        <v/>
      </c>
      <c r="AC56" s="859" t="str">
        <f>IF(ISNUMBER(AB56),IF(AND(AB56&gt;=(Parameters!F151*0.95), AB56&lt;=(Parameters!F151*1.05)), "Pass", "Fail"),"")</f>
        <v/>
      </c>
      <c r="AD56" s="450"/>
      <c r="AE56" s="450"/>
      <c r="AF56" s="450"/>
      <c r="AG56" s="286"/>
      <c r="AH56" s="286"/>
      <c r="AM56" s="836"/>
    </row>
    <row r="57" spans="1:39" s="755" customFormat="1" ht="15" customHeight="1" x14ac:dyDescent="0.25">
      <c r="A57" s="837"/>
      <c r="B57" s="328" t="s">
        <v>1286</v>
      </c>
      <c r="C57" s="896" t="str">
        <f t="shared" ref="C57:D57" si="55">IF(AND(ISNUMBER(C58),ISNUMBER(C59),ISNUMBER(C60),ISNUMBER(C61),ISNUMBER(C62),ISNUMBER(C63),ISNUMBER(C64)),SUM(C58:C64),"")</f>
        <v/>
      </c>
      <c r="D57" s="896" t="str">
        <f t="shared" si="55"/>
        <v/>
      </c>
      <c r="E57" s="896" t="str">
        <f t="shared" ref="E57:I57" si="56">IF(AND(ISNUMBER(E58),ISNUMBER(E59),ISNUMBER(E60),ISNUMBER(E61),ISNUMBER(E62),ISNUMBER(E63),ISNUMBER(E64)),SUM(E58:E64),"")</f>
        <v/>
      </c>
      <c r="F57" s="896" t="str">
        <f t="shared" si="56"/>
        <v/>
      </c>
      <c r="G57" s="896" t="str">
        <f t="shared" si="56"/>
        <v/>
      </c>
      <c r="H57" s="896" t="str">
        <f t="shared" si="56"/>
        <v/>
      </c>
      <c r="I57" s="896" t="str">
        <f t="shared" si="56"/>
        <v/>
      </c>
      <c r="J57" s="896" t="str">
        <f t="shared" ref="J57:K57" si="57">IF(AND(ISNUMBER(J58),ISNUMBER(J59),ISNUMBER(J60),ISNUMBER(J61),ISNUMBER(J62),ISNUMBER(J63),ISNUMBER(J64)),SUM(J58:J64),"")</f>
        <v/>
      </c>
      <c r="K57" s="896" t="str">
        <f t="shared" si="57"/>
        <v/>
      </c>
      <c r="L57" s="896" t="str">
        <f t="shared" ref="L57" si="58">IF(AND(ISNUMBER(L58),ISNUMBER(L59),ISNUMBER(L60),ISNUMBER(L61),ISNUMBER(L62),ISNUMBER(L63),ISNUMBER(L64)),SUM(L58:L64),"")</f>
        <v/>
      </c>
      <c r="M57" s="896" t="str">
        <f>IF(AND(ISNUMBER(M58),ISNUMBER(M59),ISNUMBER(M60),ISNUMBER(M61),ISNUMBER(M62),ISNUMBER(M63),ISNUMBER(M64)),SUM(M58:M64),"")</f>
        <v/>
      </c>
      <c r="N57" s="896" t="str">
        <f>IF(AND(ISNUMBER(N58),ISNUMBER(N59),ISNUMBER(N60),ISNUMBER(N61),ISNUMBER(N62),ISNUMBER(N63),ISNUMBER(N64)),SUM(N58:N64),"")</f>
        <v/>
      </c>
      <c r="O57" s="450"/>
      <c r="P57" s="450"/>
      <c r="Q57" s="896" t="str">
        <f t="shared" ref="Q57:W57" si="59">IF(AND(ISNUMBER(Q58),ISNUMBER(Q59),ISNUMBER(Q60),ISNUMBER(Q61),ISNUMBER(Q62),ISNUMBER(Q63),ISNUMBER(Q64)),SUM(Q58:Q64),"")</f>
        <v/>
      </c>
      <c r="R57" s="896" t="str">
        <f t="shared" si="59"/>
        <v/>
      </c>
      <c r="S57" s="896" t="str">
        <f t="shared" si="59"/>
        <v/>
      </c>
      <c r="T57" s="896" t="str">
        <f t="shared" si="59"/>
        <v/>
      </c>
      <c r="U57" s="896" t="str">
        <f t="shared" si="59"/>
        <v/>
      </c>
      <c r="V57" s="896" t="str">
        <f t="shared" si="59"/>
        <v/>
      </c>
      <c r="W57" s="896" t="str">
        <f t="shared" si="59"/>
        <v/>
      </c>
      <c r="X57" s="896" t="str">
        <f>IF(AND(ISNUMBER(X58),ISNUMBER(X59),ISNUMBER(X60),ISNUMBER(X61),ISNUMBER(X62),ISNUMBER(X63),ISNUMBER(X64)),SUM(X58:X64),"")</f>
        <v/>
      </c>
      <c r="Y57" s="896" t="str">
        <f>IF(AND(ISNUMBER(Y58),ISNUMBER(Y59),ISNUMBER(Y60),ISNUMBER(Y61),ISNUMBER(Y62),ISNUMBER(Y63),ISNUMBER(Y64)),SUM(Y58:Y64),"")</f>
        <v/>
      </c>
      <c r="Z57" s="896" t="str">
        <f>IF(AND(ISNUMBER(Z58),ISNUMBER(Z59),ISNUMBER(Z60),ISNUMBER(Z61),ISNUMBER(Z62),ISNUMBER(Z63),ISNUMBER(Z64)),SUM(Z58:Z64),"")</f>
        <v/>
      </c>
      <c r="AA57" s="287" t="str">
        <f>IF(AND(ISNUMBER(AA58),ISNUMBER(AA59),ISNUMBER(AA60),ISNUMBER(AA61),ISNUMBER(AA62),ISNUMBER(AA63),ISNUMBER(AA64)),SUM(AA58:AA64),"")</f>
        <v/>
      </c>
      <c r="AB57" s="1326" t="str">
        <f t="shared" si="8"/>
        <v/>
      </c>
      <c r="AC57" s="780"/>
      <c r="AD57" s="896" t="str">
        <f t="shared" ref="AD57" si="60">IF(AND(ISNUMBER(AD58),ISNUMBER(AD59),ISNUMBER(AD60),ISNUMBER(AD61),ISNUMBER(AD62),ISNUMBER(AD63),ISNUMBER(AD64)),SUM(AD58:AD64),"")</f>
        <v/>
      </c>
      <c r="AE57" s="896" t="str">
        <f>IF(AND(ISNUMBER(AE58),ISNUMBER(AE59),ISNUMBER(AE60),ISNUMBER(AE61),ISNUMBER(AE62),ISNUMBER(AE63),ISNUMBER(AE64)),SUM(AE58:AE64),"")</f>
        <v/>
      </c>
      <c r="AF57" s="896" t="str">
        <f t="shared" ref="AF57:AH57" si="61">IF(AND(ISNUMBER(AF58),ISNUMBER(AF59),ISNUMBER(AF60),ISNUMBER(AF61),ISNUMBER(AF62),ISNUMBER(AF63),ISNUMBER(AF64)),SUM(AF58:AF64),"")</f>
        <v/>
      </c>
      <c r="AG57" s="896" t="str">
        <f t="shared" si="61"/>
        <v/>
      </c>
      <c r="AH57" s="287" t="str">
        <f t="shared" si="61"/>
        <v/>
      </c>
      <c r="AM57" s="836"/>
    </row>
    <row r="58" spans="1:39" s="755" customFormat="1" ht="15" customHeight="1" x14ac:dyDescent="0.25">
      <c r="A58" s="837"/>
      <c r="B58" s="938" t="s">
        <v>1287</v>
      </c>
      <c r="C58" s="759"/>
      <c r="D58" s="450"/>
      <c r="E58" s="450"/>
      <c r="F58" s="450"/>
      <c r="G58" s="450"/>
      <c r="H58" s="450"/>
      <c r="I58" s="896" t="str">
        <f t="shared" ref="I58:I64" si="62">IF(AND(ISNUMBER(D58),ISNUMBER(E58),ISNUMBER(H58)),SUM(D58,E58,H58),"")</f>
        <v/>
      </c>
      <c r="J58" s="450"/>
      <c r="K58" s="450"/>
      <c r="L58" s="450"/>
      <c r="M58" s="896" t="str">
        <f t="shared" ref="M58:M64" si="63">IF(AND(ISNUMBER(J58),ISNUMBER(K58),ISNUMBER(L58)),SUM(J58:L58), "")</f>
        <v/>
      </c>
      <c r="N58" s="1184"/>
      <c r="O58" s="450"/>
      <c r="P58" s="450"/>
      <c r="Q58" s="450"/>
      <c r="R58" s="450"/>
      <c r="S58" s="450"/>
      <c r="T58" s="450"/>
      <c r="U58" s="450"/>
      <c r="V58" s="450"/>
      <c r="W58" s="896" t="str">
        <f t="shared" ref="W58:W64" si="64">IF(AND(ISNUMBER(R58),ISNUMBER(S58),ISNUMBER(V58)),SUM(R58,S58,V58),"")</f>
        <v/>
      </c>
      <c r="X58" s="450"/>
      <c r="Y58" s="450"/>
      <c r="Z58" s="450"/>
      <c r="AA58" s="287" t="str">
        <f t="shared" ref="AA58:AA64" si="65">IF(AND(ISNUMBER(X58),ISNUMBER(Y58),ISNUMBER(Z58)),SUM(X58:Z58), "")</f>
        <v/>
      </c>
      <c r="AB58" s="1326" t="str">
        <f t="shared" si="8"/>
        <v/>
      </c>
      <c r="AC58" s="859" t="str">
        <f>IF(ISNUMBER(AB58),IF(AND(AB58&gt;=(Parameters!F153*0.95), AB58&lt;=(Parameters!F153*1.05)), "Pass", "Fail"),"")</f>
        <v/>
      </c>
      <c r="AD58" s="450"/>
      <c r="AE58" s="450"/>
      <c r="AF58" s="450"/>
      <c r="AG58" s="286"/>
      <c r="AH58" s="286"/>
      <c r="AM58" s="836"/>
    </row>
    <row r="59" spans="1:39" s="755" customFormat="1" ht="15" customHeight="1" x14ac:dyDescent="0.25">
      <c r="A59" s="837"/>
      <c r="B59" s="938" t="s">
        <v>1288</v>
      </c>
      <c r="C59" s="759"/>
      <c r="D59" s="450"/>
      <c r="E59" s="450"/>
      <c r="F59" s="450"/>
      <c r="G59" s="450"/>
      <c r="H59" s="450"/>
      <c r="I59" s="896" t="str">
        <f t="shared" si="62"/>
        <v/>
      </c>
      <c r="J59" s="450"/>
      <c r="K59" s="450"/>
      <c r="L59" s="450"/>
      <c r="M59" s="896" t="str">
        <f t="shared" si="63"/>
        <v/>
      </c>
      <c r="N59" s="1184"/>
      <c r="O59" s="450"/>
      <c r="P59" s="450"/>
      <c r="Q59" s="450"/>
      <c r="R59" s="450"/>
      <c r="S59" s="450"/>
      <c r="T59" s="450"/>
      <c r="U59" s="450"/>
      <c r="V59" s="450"/>
      <c r="W59" s="896" t="str">
        <f t="shared" si="64"/>
        <v/>
      </c>
      <c r="X59" s="450"/>
      <c r="Y59" s="450"/>
      <c r="Z59" s="450"/>
      <c r="AA59" s="287" t="str">
        <f t="shared" si="65"/>
        <v/>
      </c>
      <c r="AB59" s="1326" t="str">
        <f t="shared" si="8"/>
        <v/>
      </c>
      <c r="AC59" s="859" t="str">
        <f>IF(ISNUMBER(AB59),IF(AND(AB59&gt;=(Parameters!F154*0.95), AB59&lt;=(Parameters!F154*1.05)), "Pass", "Fail"),"")</f>
        <v/>
      </c>
      <c r="AD59" s="450"/>
      <c r="AE59" s="450"/>
      <c r="AF59" s="450"/>
      <c r="AG59" s="286"/>
      <c r="AH59" s="286"/>
      <c r="AM59" s="836"/>
    </row>
    <row r="60" spans="1:39" s="755" customFormat="1" ht="15" customHeight="1" x14ac:dyDescent="0.25">
      <c r="A60" s="837"/>
      <c r="B60" s="938" t="s">
        <v>1289</v>
      </c>
      <c r="C60" s="759"/>
      <c r="D60" s="450"/>
      <c r="E60" s="450"/>
      <c r="F60" s="450"/>
      <c r="G60" s="450"/>
      <c r="H60" s="450"/>
      <c r="I60" s="896" t="str">
        <f t="shared" si="62"/>
        <v/>
      </c>
      <c r="J60" s="450"/>
      <c r="K60" s="450"/>
      <c r="L60" s="450"/>
      <c r="M60" s="896" t="str">
        <f t="shared" si="63"/>
        <v/>
      </c>
      <c r="N60" s="1184"/>
      <c r="O60" s="450"/>
      <c r="P60" s="450"/>
      <c r="Q60" s="450"/>
      <c r="R60" s="450"/>
      <c r="S60" s="450"/>
      <c r="T60" s="450"/>
      <c r="U60" s="450"/>
      <c r="V60" s="450"/>
      <c r="W60" s="896" t="str">
        <f t="shared" si="64"/>
        <v/>
      </c>
      <c r="X60" s="450"/>
      <c r="Y60" s="450"/>
      <c r="Z60" s="450"/>
      <c r="AA60" s="287" t="str">
        <f t="shared" si="65"/>
        <v/>
      </c>
      <c r="AB60" s="1326" t="str">
        <f t="shared" si="8"/>
        <v/>
      </c>
      <c r="AC60" s="859" t="str">
        <f>IF(ISNUMBER(AB60),IF(AND(AB60&gt;=(Parameters!F155*0.95), AB60&lt;=(Parameters!F155*1.05)), "Pass", "Fail"),"")</f>
        <v/>
      </c>
      <c r="AD60" s="450"/>
      <c r="AE60" s="450"/>
      <c r="AF60" s="450"/>
      <c r="AG60" s="286"/>
      <c r="AH60" s="286"/>
      <c r="AM60" s="836"/>
    </row>
    <row r="61" spans="1:39" s="755" customFormat="1" ht="15" customHeight="1" x14ac:dyDescent="0.25">
      <c r="A61" s="837"/>
      <c r="B61" s="938" t="s">
        <v>1290</v>
      </c>
      <c r="C61" s="759"/>
      <c r="D61" s="450"/>
      <c r="E61" s="450"/>
      <c r="F61" s="450"/>
      <c r="G61" s="450"/>
      <c r="H61" s="450"/>
      <c r="I61" s="896" t="str">
        <f t="shared" si="62"/>
        <v/>
      </c>
      <c r="J61" s="450"/>
      <c r="K61" s="450"/>
      <c r="L61" s="450"/>
      <c r="M61" s="896" t="str">
        <f t="shared" si="63"/>
        <v/>
      </c>
      <c r="N61" s="1184"/>
      <c r="O61" s="450"/>
      <c r="P61" s="450"/>
      <c r="Q61" s="450"/>
      <c r="R61" s="450"/>
      <c r="S61" s="450"/>
      <c r="T61" s="450"/>
      <c r="U61" s="450"/>
      <c r="V61" s="450"/>
      <c r="W61" s="896" t="str">
        <f t="shared" si="64"/>
        <v/>
      </c>
      <c r="X61" s="450"/>
      <c r="Y61" s="450"/>
      <c r="Z61" s="450"/>
      <c r="AA61" s="287" t="str">
        <f t="shared" si="65"/>
        <v/>
      </c>
      <c r="AB61" s="1326" t="str">
        <f t="shared" si="8"/>
        <v/>
      </c>
      <c r="AC61" s="859" t="str">
        <f>IF(ISNUMBER(AB61),IF(AND(AB61&gt;=(Parameters!F156*0.95), AB61&lt;=(Parameters!F156*1.05)), "Pass", "Fail"),"")</f>
        <v/>
      </c>
      <c r="AD61" s="450"/>
      <c r="AE61" s="450"/>
      <c r="AF61" s="450"/>
      <c r="AG61" s="286"/>
      <c r="AH61" s="286"/>
      <c r="AM61" s="836"/>
    </row>
    <row r="62" spans="1:39" s="755" customFormat="1" ht="15" customHeight="1" x14ac:dyDescent="0.25">
      <c r="A62" s="837"/>
      <c r="B62" s="938" t="s">
        <v>1291</v>
      </c>
      <c r="C62" s="759"/>
      <c r="D62" s="450"/>
      <c r="E62" s="450"/>
      <c r="F62" s="450"/>
      <c r="G62" s="450"/>
      <c r="H62" s="450"/>
      <c r="I62" s="896" t="str">
        <f t="shared" si="62"/>
        <v/>
      </c>
      <c r="J62" s="450"/>
      <c r="K62" s="450"/>
      <c r="L62" s="450"/>
      <c r="M62" s="896" t="str">
        <f t="shared" si="63"/>
        <v/>
      </c>
      <c r="N62" s="1184"/>
      <c r="O62" s="450"/>
      <c r="P62" s="450"/>
      <c r="Q62" s="450"/>
      <c r="R62" s="450"/>
      <c r="S62" s="450"/>
      <c r="T62" s="450"/>
      <c r="U62" s="450"/>
      <c r="V62" s="450"/>
      <c r="W62" s="896" t="str">
        <f t="shared" si="64"/>
        <v/>
      </c>
      <c r="X62" s="450"/>
      <c r="Y62" s="450"/>
      <c r="Z62" s="450"/>
      <c r="AA62" s="287" t="str">
        <f t="shared" si="65"/>
        <v/>
      </c>
      <c r="AB62" s="1326" t="str">
        <f t="shared" si="8"/>
        <v/>
      </c>
      <c r="AC62" s="859" t="str">
        <f>IF(ISNUMBER(AB62),IF(AND(AB62&gt;=(Parameters!F157*0.95), AB62&lt;=(Parameters!F157*1.05)), "Pass", "Fail"),"")</f>
        <v/>
      </c>
      <c r="AD62" s="450"/>
      <c r="AE62" s="450"/>
      <c r="AF62" s="450"/>
      <c r="AG62" s="286"/>
      <c r="AH62" s="286"/>
      <c r="AM62" s="836"/>
    </row>
    <row r="63" spans="1:39" s="755" customFormat="1" ht="15" customHeight="1" x14ac:dyDescent="0.25">
      <c r="A63" s="837"/>
      <c r="B63" s="938" t="s">
        <v>1292</v>
      </c>
      <c r="C63" s="759"/>
      <c r="D63" s="450"/>
      <c r="E63" s="450"/>
      <c r="F63" s="450"/>
      <c r="G63" s="450"/>
      <c r="H63" s="450"/>
      <c r="I63" s="896" t="str">
        <f t="shared" si="62"/>
        <v/>
      </c>
      <c r="J63" s="450"/>
      <c r="K63" s="450"/>
      <c r="L63" s="450"/>
      <c r="M63" s="896" t="str">
        <f t="shared" si="63"/>
        <v/>
      </c>
      <c r="N63" s="1184"/>
      <c r="O63" s="450"/>
      <c r="P63" s="450"/>
      <c r="Q63" s="450"/>
      <c r="R63" s="450"/>
      <c r="S63" s="450"/>
      <c r="T63" s="450"/>
      <c r="U63" s="450"/>
      <c r="V63" s="450"/>
      <c r="W63" s="896" t="str">
        <f t="shared" si="64"/>
        <v/>
      </c>
      <c r="X63" s="450"/>
      <c r="Y63" s="450"/>
      <c r="Z63" s="450"/>
      <c r="AA63" s="287" t="str">
        <f t="shared" si="65"/>
        <v/>
      </c>
      <c r="AB63" s="1326" t="str">
        <f t="shared" si="8"/>
        <v/>
      </c>
      <c r="AC63" s="859" t="str">
        <f>IF(ISNUMBER(AB63),IF(AND(AB63&gt;=(Parameters!F158*0.95), AB63&lt;=(Parameters!F158*1.05)), "Pass", "Fail"),"")</f>
        <v/>
      </c>
      <c r="AD63" s="450"/>
      <c r="AE63" s="450"/>
      <c r="AF63" s="450"/>
      <c r="AG63" s="286"/>
      <c r="AH63" s="286"/>
      <c r="AM63" s="836"/>
    </row>
    <row r="64" spans="1:39" s="755" customFormat="1" ht="15" customHeight="1" x14ac:dyDescent="0.25">
      <c r="A64" s="837"/>
      <c r="B64" s="938" t="s">
        <v>1293</v>
      </c>
      <c r="C64" s="759"/>
      <c r="D64" s="450"/>
      <c r="E64" s="450"/>
      <c r="F64" s="450"/>
      <c r="G64" s="450"/>
      <c r="H64" s="450"/>
      <c r="I64" s="896" t="str">
        <f t="shared" si="62"/>
        <v/>
      </c>
      <c r="J64" s="450"/>
      <c r="K64" s="450"/>
      <c r="L64" s="450"/>
      <c r="M64" s="896" t="str">
        <f t="shared" si="63"/>
        <v/>
      </c>
      <c r="N64" s="1184"/>
      <c r="O64" s="450"/>
      <c r="P64" s="450"/>
      <c r="Q64" s="450"/>
      <c r="R64" s="450"/>
      <c r="S64" s="450"/>
      <c r="T64" s="450"/>
      <c r="U64" s="450"/>
      <c r="V64" s="450"/>
      <c r="W64" s="896" t="str">
        <f t="shared" si="64"/>
        <v/>
      </c>
      <c r="X64" s="450"/>
      <c r="Y64" s="450"/>
      <c r="Z64" s="450"/>
      <c r="AA64" s="287" t="str">
        <f t="shared" si="65"/>
        <v/>
      </c>
      <c r="AB64" s="1326" t="str">
        <f t="shared" si="8"/>
        <v/>
      </c>
      <c r="AC64" s="859" t="str">
        <f>IF(ISNUMBER(AB64),IF(AND(AB64&gt;=(Parameters!F159*0.95), AB64&lt;=(Parameters!F159*1.05)), "Pass", "Fail"),"")</f>
        <v/>
      </c>
      <c r="AD64" s="450"/>
      <c r="AE64" s="450"/>
      <c r="AF64" s="450"/>
      <c r="AG64" s="286"/>
      <c r="AH64" s="286"/>
      <c r="AM64" s="836"/>
    </row>
    <row r="65" spans="1:39" s="755" customFormat="1" ht="15" customHeight="1" x14ac:dyDescent="0.25">
      <c r="A65" s="837"/>
      <c r="B65" s="358" t="s">
        <v>1294</v>
      </c>
      <c r="C65" s="896" t="str">
        <f t="shared" ref="C65:I65" si="66">IF($C$6="No", C74, C66)</f>
        <v/>
      </c>
      <c r="D65" s="896" t="str">
        <f t="shared" si="66"/>
        <v/>
      </c>
      <c r="E65" s="896" t="str">
        <f t="shared" si="66"/>
        <v/>
      </c>
      <c r="F65" s="896" t="str">
        <f t="shared" si="66"/>
        <v/>
      </c>
      <c r="G65" s="896" t="str">
        <f t="shared" si="66"/>
        <v/>
      </c>
      <c r="H65" s="896" t="str">
        <f t="shared" si="66"/>
        <v/>
      </c>
      <c r="I65" s="896" t="str">
        <f t="shared" si="66"/>
        <v/>
      </c>
      <c r="J65" s="896" t="str">
        <f t="shared" ref="J65:K65" si="67">IF($C$6="No", J74, J66)</f>
        <v/>
      </c>
      <c r="K65" s="896" t="str">
        <f t="shared" si="67"/>
        <v/>
      </c>
      <c r="L65" s="896" t="str">
        <f t="shared" ref="L65" si="68">IF($C$6="No", L74, L66)</f>
        <v/>
      </c>
      <c r="M65" s="896" t="str">
        <f t="shared" ref="M65:AA65" si="69">IF($C$6="No", M74, M66)</f>
        <v/>
      </c>
      <c r="N65" s="896" t="str">
        <f t="shared" si="69"/>
        <v/>
      </c>
      <c r="O65" s="450"/>
      <c r="P65" s="450"/>
      <c r="Q65" s="896" t="str">
        <f t="shared" si="69"/>
        <v/>
      </c>
      <c r="R65" s="896" t="str">
        <f t="shared" si="69"/>
        <v/>
      </c>
      <c r="S65" s="896" t="str">
        <f t="shared" si="69"/>
        <v/>
      </c>
      <c r="T65" s="896" t="str">
        <f t="shared" si="69"/>
        <v/>
      </c>
      <c r="U65" s="896" t="str">
        <f t="shared" si="69"/>
        <v/>
      </c>
      <c r="V65" s="896" t="str">
        <f t="shared" si="69"/>
        <v/>
      </c>
      <c r="W65" s="896" t="str">
        <f t="shared" si="69"/>
        <v/>
      </c>
      <c r="X65" s="896" t="str">
        <f t="shared" si="69"/>
        <v/>
      </c>
      <c r="Y65" s="896" t="str">
        <f t="shared" si="69"/>
        <v/>
      </c>
      <c r="Z65" s="896" t="str">
        <f t="shared" si="69"/>
        <v/>
      </c>
      <c r="AA65" s="287" t="str">
        <f t="shared" si="69"/>
        <v/>
      </c>
      <c r="AB65" s="1326" t="str">
        <f t="shared" si="8"/>
        <v/>
      </c>
      <c r="AC65" s="780"/>
      <c r="AD65" s="896" t="str">
        <f>IF($C$6="No", AD74, AD66)</f>
        <v/>
      </c>
      <c r="AE65" s="896" t="str">
        <f>IF($C$6="No", AE74, AE66)</f>
        <v/>
      </c>
      <c r="AF65" s="896" t="str">
        <f>IF($C$6="No", AF74, AF66)</f>
        <v/>
      </c>
      <c r="AG65" s="896" t="str">
        <f>IF($C$6="No", AG74, AG66)</f>
        <v/>
      </c>
      <c r="AH65" s="287" t="str">
        <f>IF($C$6="No", AH74, AH66)</f>
        <v/>
      </c>
      <c r="AM65" s="836"/>
    </row>
    <row r="66" spans="1:39" s="755" customFormat="1" ht="15" customHeight="1" x14ac:dyDescent="0.25">
      <c r="A66" s="837"/>
      <c r="B66" s="824" t="s">
        <v>1295</v>
      </c>
      <c r="C66" s="896">
        <f>IF($C$6="No", 0, IF(AND(ISNUMBER(C67),ISNUMBER(C73)), SUM(C67,C73),""))</f>
        <v>0</v>
      </c>
      <c r="D66" s="896">
        <f t="shared" ref="D66:AA66" si="70">IF($C$6="No", 0, IF(AND(ISNUMBER(D67),ISNUMBER(D73)), SUM(D67,D73),""))</f>
        <v>0</v>
      </c>
      <c r="E66" s="896">
        <f t="shared" si="70"/>
        <v>0</v>
      </c>
      <c r="F66" s="896">
        <f t="shared" si="70"/>
        <v>0</v>
      </c>
      <c r="G66" s="896">
        <f t="shared" si="70"/>
        <v>0</v>
      </c>
      <c r="H66" s="896">
        <f t="shared" si="70"/>
        <v>0</v>
      </c>
      <c r="I66" s="896">
        <f t="shared" si="70"/>
        <v>0</v>
      </c>
      <c r="J66" s="896">
        <f t="shared" si="70"/>
        <v>0</v>
      </c>
      <c r="K66" s="896">
        <f t="shared" si="70"/>
        <v>0</v>
      </c>
      <c r="L66" s="896">
        <f t="shared" si="70"/>
        <v>0</v>
      </c>
      <c r="M66" s="896">
        <f t="shared" si="70"/>
        <v>0</v>
      </c>
      <c r="N66" s="896">
        <f t="shared" si="70"/>
        <v>0</v>
      </c>
      <c r="O66" s="450"/>
      <c r="P66" s="450"/>
      <c r="Q66" s="896">
        <f t="shared" si="70"/>
        <v>0</v>
      </c>
      <c r="R66" s="896">
        <f t="shared" si="70"/>
        <v>0</v>
      </c>
      <c r="S66" s="896">
        <f t="shared" si="70"/>
        <v>0</v>
      </c>
      <c r="T66" s="896">
        <f t="shared" si="70"/>
        <v>0</v>
      </c>
      <c r="U66" s="896">
        <f t="shared" si="70"/>
        <v>0</v>
      </c>
      <c r="V66" s="896">
        <f t="shared" si="70"/>
        <v>0</v>
      </c>
      <c r="W66" s="896">
        <f t="shared" si="70"/>
        <v>0</v>
      </c>
      <c r="X66" s="896">
        <f t="shared" si="70"/>
        <v>0</v>
      </c>
      <c r="Y66" s="896">
        <f t="shared" si="70"/>
        <v>0</v>
      </c>
      <c r="Z66" s="896">
        <f t="shared" si="70"/>
        <v>0</v>
      </c>
      <c r="AA66" s="287">
        <f t="shared" si="70"/>
        <v>0</v>
      </c>
      <c r="AB66" s="1326" t="str">
        <f t="shared" si="8"/>
        <v/>
      </c>
      <c r="AC66" s="780"/>
      <c r="AD66" s="896">
        <f t="shared" ref="AD66" si="71">IF($C$6="No", 0, IF(AND(ISNUMBER(AD67),ISNUMBER(AD73)), SUM(AD67,AD73),""))</f>
        <v>0</v>
      </c>
      <c r="AE66" s="896">
        <f t="shared" ref="AE66" si="72">IF($C$6="No", 0, IF(AND(ISNUMBER(AE67),ISNUMBER(AE73)), SUM(AE67,AE73),""))</f>
        <v>0</v>
      </c>
      <c r="AF66" s="896">
        <f t="shared" ref="AF66" si="73">IF($C$6="No", 0, IF(AND(ISNUMBER(AF67),ISNUMBER(AF73)), SUM(AF67,AF73),""))</f>
        <v>0</v>
      </c>
      <c r="AG66" s="896">
        <f t="shared" ref="AG66" si="74">IF($C$6="No", 0, IF(AND(ISNUMBER(AG67),ISNUMBER(AG73)), SUM(AG67,AG73),""))</f>
        <v>0</v>
      </c>
      <c r="AH66" s="287">
        <f t="shared" ref="AH66" si="75">IF($C$6="No", 0, IF(AND(ISNUMBER(AH67),ISNUMBER(AH73)), SUM(AH67,AH73),""))</f>
        <v>0</v>
      </c>
      <c r="AM66" s="836"/>
    </row>
    <row r="67" spans="1:39" s="755" customFormat="1" ht="15" customHeight="1" x14ac:dyDescent="0.25">
      <c r="A67" s="837"/>
      <c r="B67" s="331" t="s">
        <v>1296</v>
      </c>
      <c r="C67" s="896">
        <f>IF($C$6="No", 0, IF(AND(ISNUMBER(C68),ISNUMBER(C69),ISNUMBER(C70),ISNUMBER(C71),ISNUMBER(C72)),SUM(C68:C72),""))</f>
        <v>0</v>
      </c>
      <c r="D67" s="896">
        <f t="shared" ref="D67:AA67" si="76">IF($C$6="No", 0, IF(AND(ISNUMBER(D68),ISNUMBER(D69),ISNUMBER(D70),ISNUMBER(D71),ISNUMBER(D72)),SUM(D68:D72),""))</f>
        <v>0</v>
      </c>
      <c r="E67" s="896">
        <f t="shared" si="76"/>
        <v>0</v>
      </c>
      <c r="F67" s="896">
        <f t="shared" si="76"/>
        <v>0</v>
      </c>
      <c r="G67" s="896">
        <f t="shared" si="76"/>
        <v>0</v>
      </c>
      <c r="H67" s="896">
        <f t="shared" si="76"/>
        <v>0</v>
      </c>
      <c r="I67" s="896">
        <f t="shared" si="76"/>
        <v>0</v>
      </c>
      <c r="J67" s="896">
        <f t="shared" si="76"/>
        <v>0</v>
      </c>
      <c r="K67" s="896">
        <f t="shared" si="76"/>
        <v>0</v>
      </c>
      <c r="L67" s="896">
        <f t="shared" si="76"/>
        <v>0</v>
      </c>
      <c r="M67" s="896">
        <f t="shared" si="76"/>
        <v>0</v>
      </c>
      <c r="N67" s="896">
        <f t="shared" si="76"/>
        <v>0</v>
      </c>
      <c r="O67" s="450"/>
      <c r="P67" s="450"/>
      <c r="Q67" s="896">
        <f t="shared" si="76"/>
        <v>0</v>
      </c>
      <c r="R67" s="896">
        <f t="shared" si="76"/>
        <v>0</v>
      </c>
      <c r="S67" s="896">
        <f t="shared" si="76"/>
        <v>0</v>
      </c>
      <c r="T67" s="896">
        <f t="shared" si="76"/>
        <v>0</v>
      </c>
      <c r="U67" s="896">
        <f t="shared" si="76"/>
        <v>0</v>
      </c>
      <c r="V67" s="896">
        <f t="shared" si="76"/>
        <v>0</v>
      </c>
      <c r="W67" s="896">
        <f t="shared" si="76"/>
        <v>0</v>
      </c>
      <c r="X67" s="896">
        <f t="shared" si="76"/>
        <v>0</v>
      </c>
      <c r="Y67" s="896">
        <f t="shared" si="76"/>
        <v>0</v>
      </c>
      <c r="Z67" s="896">
        <f t="shared" si="76"/>
        <v>0</v>
      </c>
      <c r="AA67" s="287">
        <f t="shared" si="76"/>
        <v>0</v>
      </c>
      <c r="AB67" s="1326" t="str">
        <f t="shared" si="8"/>
        <v/>
      </c>
      <c r="AC67" s="780"/>
      <c r="AD67" s="896">
        <f t="shared" ref="AD67" si="77">IF($C$6="No", 0, IF(AND(ISNUMBER(AD68),ISNUMBER(AD69),ISNUMBER(AD70),ISNUMBER(AD71),ISNUMBER(AD72)),SUM(AD68:AD72),""))</f>
        <v>0</v>
      </c>
      <c r="AE67" s="896">
        <f t="shared" ref="AE67" si="78">IF($C$6="No", 0, IF(AND(ISNUMBER(AE68),ISNUMBER(AE69),ISNUMBER(AE70),ISNUMBER(AE71),ISNUMBER(AE72)),SUM(AE68:AE72),""))</f>
        <v>0</v>
      </c>
      <c r="AF67" s="896">
        <f t="shared" ref="AF67" si="79">IF($C$6="No", 0, IF(AND(ISNUMBER(AF68),ISNUMBER(AF69),ISNUMBER(AF70),ISNUMBER(AF71),ISNUMBER(AF72)),SUM(AF68:AF72),""))</f>
        <v>0</v>
      </c>
      <c r="AG67" s="896">
        <f t="shared" ref="AG67" si="80">IF($C$6="No", 0, IF(AND(ISNUMBER(AG68),ISNUMBER(AG69),ISNUMBER(AG70),ISNUMBER(AG71),ISNUMBER(AG72)),SUM(AG68:AG72),""))</f>
        <v>0</v>
      </c>
      <c r="AH67" s="287">
        <f t="shared" ref="AH67" si="81">IF($C$6="No", 0, IF(AND(ISNUMBER(AH68),ISNUMBER(AH69),ISNUMBER(AH70),ISNUMBER(AH71),ISNUMBER(AH72)),SUM(AH68:AH72),""))</f>
        <v>0</v>
      </c>
      <c r="AM67" s="836"/>
    </row>
    <row r="68" spans="1:39" s="755" customFormat="1" ht="15" customHeight="1" x14ac:dyDescent="0.25">
      <c r="A68" s="837"/>
      <c r="B68" s="939" t="s">
        <v>1273</v>
      </c>
      <c r="C68" s="759"/>
      <c r="D68" s="450"/>
      <c r="E68" s="450"/>
      <c r="F68" s="450"/>
      <c r="G68" s="450"/>
      <c r="H68" s="450"/>
      <c r="I68" s="896" t="str">
        <f t="shared" ref="I68:I73" si="82">IF(AND(ISNUMBER(D68),ISNUMBER(E68),ISNUMBER(H68)),SUM(D68,E68,H68),"")</f>
        <v/>
      </c>
      <c r="J68" s="450"/>
      <c r="K68" s="450"/>
      <c r="L68" s="450"/>
      <c r="M68" s="896" t="str">
        <f t="shared" ref="M68:M73" si="83">IF(AND(ISNUMBER(J68),ISNUMBER(K68),ISNUMBER(L68)),SUM(J68:L68), "")</f>
        <v/>
      </c>
      <c r="N68" s="1184"/>
      <c r="O68" s="450"/>
      <c r="P68" s="450"/>
      <c r="Q68" s="450"/>
      <c r="R68" s="450"/>
      <c r="S68" s="450"/>
      <c r="T68" s="450"/>
      <c r="U68" s="450"/>
      <c r="V68" s="450"/>
      <c r="W68" s="896" t="str">
        <f t="shared" ref="W68:W73" si="84">IF(AND(ISNUMBER(R68),ISNUMBER(S68),ISNUMBER(V68)),SUM(R68,S68,V68),"")</f>
        <v/>
      </c>
      <c r="X68" s="450"/>
      <c r="Y68" s="450"/>
      <c r="Z68" s="450"/>
      <c r="AA68" s="287" t="str">
        <f t="shared" ref="AA68:AA73" si="85">IF(AND(ISNUMBER(X68),ISNUMBER(Y68),ISNUMBER(Z68)),SUM(X68:Z68), "")</f>
        <v/>
      </c>
      <c r="AB68" s="1326" t="str">
        <f t="shared" si="8"/>
        <v/>
      </c>
      <c r="AC68" s="859" t="str">
        <f>IF(ISNUMBER(AB68),IF(AND(AB68&gt;=(Parameters!F163*0.95), AB68&lt;=(Parameters!F163*1.05)), "Pass", "Fail"),"")</f>
        <v/>
      </c>
      <c r="AD68" s="450"/>
      <c r="AE68" s="450"/>
      <c r="AF68" s="450"/>
      <c r="AG68" s="286"/>
      <c r="AH68" s="286"/>
      <c r="AM68" s="836"/>
    </row>
    <row r="69" spans="1:39" s="755" customFormat="1" ht="15" customHeight="1" x14ac:dyDescent="0.25">
      <c r="A69" s="837"/>
      <c r="B69" s="939" t="s">
        <v>829</v>
      </c>
      <c r="C69" s="759"/>
      <c r="D69" s="450"/>
      <c r="E69" s="450"/>
      <c r="F69" s="450"/>
      <c r="G69" s="450"/>
      <c r="H69" s="450"/>
      <c r="I69" s="896" t="str">
        <f t="shared" si="82"/>
        <v/>
      </c>
      <c r="J69" s="450"/>
      <c r="K69" s="450"/>
      <c r="L69" s="450"/>
      <c r="M69" s="896" t="str">
        <f t="shared" si="83"/>
        <v/>
      </c>
      <c r="N69" s="1184"/>
      <c r="O69" s="450"/>
      <c r="P69" s="450"/>
      <c r="Q69" s="450"/>
      <c r="R69" s="450"/>
      <c r="S69" s="450"/>
      <c r="T69" s="450"/>
      <c r="U69" s="450"/>
      <c r="V69" s="450"/>
      <c r="W69" s="896" t="str">
        <f t="shared" si="84"/>
        <v/>
      </c>
      <c r="X69" s="450"/>
      <c r="Y69" s="450"/>
      <c r="Z69" s="450"/>
      <c r="AA69" s="287" t="str">
        <f t="shared" si="85"/>
        <v/>
      </c>
      <c r="AB69" s="1326" t="str">
        <f t="shared" si="8"/>
        <v/>
      </c>
      <c r="AC69" s="859" t="str">
        <f>IF(ISNUMBER(AB69),IF(AND(AB69&gt;=(Parameters!F164*0.95), AB69&lt;=(Parameters!F164*1.05)), "Pass", "Fail"),"")</f>
        <v/>
      </c>
      <c r="AD69" s="450"/>
      <c r="AE69" s="450"/>
      <c r="AF69" s="450"/>
      <c r="AG69" s="286"/>
      <c r="AH69" s="286"/>
      <c r="AM69" s="836"/>
    </row>
    <row r="70" spans="1:39" s="755" customFormat="1" ht="15" customHeight="1" x14ac:dyDescent="0.25">
      <c r="A70" s="837"/>
      <c r="B70" s="939" t="s">
        <v>830</v>
      </c>
      <c r="C70" s="759"/>
      <c r="D70" s="450"/>
      <c r="E70" s="450"/>
      <c r="F70" s="450"/>
      <c r="G70" s="450"/>
      <c r="H70" s="450"/>
      <c r="I70" s="896" t="str">
        <f t="shared" si="82"/>
        <v/>
      </c>
      <c r="J70" s="450"/>
      <c r="K70" s="450"/>
      <c r="L70" s="450"/>
      <c r="M70" s="896" t="str">
        <f t="shared" si="83"/>
        <v/>
      </c>
      <c r="N70" s="1184"/>
      <c r="O70" s="450"/>
      <c r="P70" s="450"/>
      <c r="Q70" s="450"/>
      <c r="R70" s="450"/>
      <c r="S70" s="450"/>
      <c r="T70" s="450"/>
      <c r="U70" s="450"/>
      <c r="V70" s="450"/>
      <c r="W70" s="896" t="str">
        <f t="shared" si="84"/>
        <v/>
      </c>
      <c r="X70" s="450"/>
      <c r="Y70" s="450"/>
      <c r="Z70" s="450"/>
      <c r="AA70" s="287" t="str">
        <f t="shared" si="85"/>
        <v/>
      </c>
      <c r="AB70" s="1326" t="str">
        <f t="shared" si="8"/>
        <v/>
      </c>
      <c r="AC70" s="859" t="str">
        <f>IF(ISNUMBER(AB70),IF(AND(AB70&gt;=(Parameters!F165*0.95), AB70&lt;=(Parameters!F165*1.05)), "Pass", "Fail"),"")</f>
        <v/>
      </c>
      <c r="AD70" s="450"/>
      <c r="AE70" s="450"/>
      <c r="AF70" s="450"/>
      <c r="AG70" s="286"/>
      <c r="AH70" s="286"/>
      <c r="AM70" s="836"/>
    </row>
    <row r="71" spans="1:39" s="755" customFormat="1" ht="15" customHeight="1" x14ac:dyDescent="0.25">
      <c r="A71" s="837"/>
      <c r="B71" s="939" t="s">
        <v>834</v>
      </c>
      <c r="C71" s="759"/>
      <c r="D71" s="450"/>
      <c r="E71" s="450"/>
      <c r="F71" s="450"/>
      <c r="G71" s="450"/>
      <c r="H71" s="450"/>
      <c r="I71" s="896" t="str">
        <f t="shared" si="82"/>
        <v/>
      </c>
      <c r="J71" s="450"/>
      <c r="K71" s="450"/>
      <c r="L71" s="450"/>
      <c r="M71" s="896" t="str">
        <f t="shared" si="83"/>
        <v/>
      </c>
      <c r="N71" s="1184"/>
      <c r="O71" s="450"/>
      <c r="P71" s="450"/>
      <c r="Q71" s="450"/>
      <c r="R71" s="450"/>
      <c r="S71" s="450"/>
      <c r="T71" s="450"/>
      <c r="U71" s="450"/>
      <c r="V71" s="450"/>
      <c r="W71" s="896" t="str">
        <f t="shared" si="84"/>
        <v/>
      </c>
      <c r="X71" s="450"/>
      <c r="Y71" s="450"/>
      <c r="Z71" s="450"/>
      <c r="AA71" s="287" t="str">
        <f t="shared" si="85"/>
        <v/>
      </c>
      <c r="AB71" s="1326" t="str">
        <f t="shared" si="8"/>
        <v/>
      </c>
      <c r="AC71" s="859" t="str">
        <f>IF(ISNUMBER(AB71),IF(AND(AB71&gt;=(Parameters!F166*0.95), AB71&lt;=(Parameters!F166*1.05)), "Pass", "Fail"),"")</f>
        <v/>
      </c>
      <c r="AD71" s="450"/>
      <c r="AE71" s="450"/>
      <c r="AF71" s="450"/>
      <c r="AG71" s="286"/>
      <c r="AH71" s="286"/>
      <c r="AM71" s="836"/>
    </row>
    <row r="72" spans="1:39" s="755" customFormat="1" ht="15" customHeight="1" x14ac:dyDescent="0.25">
      <c r="A72" s="837"/>
      <c r="B72" s="939" t="s">
        <v>1297</v>
      </c>
      <c r="C72" s="759"/>
      <c r="D72" s="450"/>
      <c r="E72" s="450"/>
      <c r="F72" s="450"/>
      <c r="G72" s="450"/>
      <c r="H72" s="450"/>
      <c r="I72" s="896" t="str">
        <f t="shared" si="82"/>
        <v/>
      </c>
      <c r="J72" s="450"/>
      <c r="K72" s="450"/>
      <c r="L72" s="450"/>
      <c r="M72" s="896" t="str">
        <f t="shared" si="83"/>
        <v/>
      </c>
      <c r="N72" s="1184"/>
      <c r="O72" s="450"/>
      <c r="P72" s="450"/>
      <c r="Q72" s="450"/>
      <c r="R72" s="450"/>
      <c r="S72" s="450"/>
      <c r="T72" s="450"/>
      <c r="U72" s="450"/>
      <c r="V72" s="450"/>
      <c r="W72" s="896" t="str">
        <f t="shared" si="84"/>
        <v/>
      </c>
      <c r="X72" s="450"/>
      <c r="Y72" s="450"/>
      <c r="Z72" s="450"/>
      <c r="AA72" s="287" t="str">
        <f t="shared" si="85"/>
        <v/>
      </c>
      <c r="AB72" s="1326" t="str">
        <f t="shared" si="8"/>
        <v/>
      </c>
      <c r="AC72" s="859" t="str">
        <f>IF(ISNUMBER(AB72),IF(AND(AB72&gt;=(Parameters!F167*0.95), AB72&lt;=(Parameters!F167*1.05)), "Pass", "Fail"),"")</f>
        <v/>
      </c>
      <c r="AD72" s="450"/>
      <c r="AE72" s="450"/>
      <c r="AF72" s="450"/>
      <c r="AG72" s="286"/>
      <c r="AH72" s="286"/>
      <c r="AM72" s="836"/>
    </row>
    <row r="73" spans="1:39" s="755" customFormat="1" ht="15" customHeight="1" x14ac:dyDescent="0.25">
      <c r="A73" s="837"/>
      <c r="B73" s="331" t="s">
        <v>1298</v>
      </c>
      <c r="C73" s="759"/>
      <c r="D73" s="450"/>
      <c r="E73" s="450"/>
      <c r="F73" s="450"/>
      <c r="G73" s="450"/>
      <c r="H73" s="450"/>
      <c r="I73" s="896" t="str">
        <f t="shared" si="82"/>
        <v/>
      </c>
      <c r="J73" s="450"/>
      <c r="K73" s="450"/>
      <c r="L73" s="450"/>
      <c r="M73" s="896" t="str">
        <f t="shared" si="83"/>
        <v/>
      </c>
      <c r="N73" s="1184"/>
      <c r="O73" s="450"/>
      <c r="P73" s="450"/>
      <c r="Q73" s="450"/>
      <c r="R73" s="450"/>
      <c r="S73" s="450"/>
      <c r="T73" s="450"/>
      <c r="U73" s="450"/>
      <c r="V73" s="450"/>
      <c r="W73" s="896" t="str">
        <f t="shared" si="84"/>
        <v/>
      </c>
      <c r="X73" s="450"/>
      <c r="Y73" s="450"/>
      <c r="Z73" s="450"/>
      <c r="AA73" s="287" t="str">
        <f t="shared" si="85"/>
        <v/>
      </c>
      <c r="AB73" s="1326" t="str">
        <f t="shared" si="8"/>
        <v/>
      </c>
      <c r="AC73" s="859" t="str">
        <f>IF(ISNUMBER(AB73),IF(AND(AB73&gt;=(Parameters!F168*0.95), AB73&lt;=(Parameters!F168*1.05)), "Pass", "Fail"),"")</f>
        <v/>
      </c>
      <c r="AD73" s="450"/>
      <c r="AE73" s="450"/>
      <c r="AF73" s="450"/>
      <c r="AG73" s="286"/>
      <c r="AH73" s="286"/>
      <c r="AM73" s="836"/>
    </row>
    <row r="74" spans="1:39" s="755" customFormat="1" ht="15" customHeight="1" x14ac:dyDescent="0.25">
      <c r="A74" s="837"/>
      <c r="B74" s="824" t="s">
        <v>1299</v>
      </c>
      <c r="C74" s="896" t="str">
        <f>IF($C$6="Yes", 0, IF(AND(ISNUMBER(C75),ISNUMBER(C76)), SUM(C75,C76),""))</f>
        <v/>
      </c>
      <c r="D74" s="896" t="str">
        <f t="shared" ref="D74:AA74" si="86">IF($C$6="Yes", 0, IF(AND(ISNUMBER(D75),ISNUMBER(D76)), SUM(D75,D76),""))</f>
        <v/>
      </c>
      <c r="E74" s="896" t="str">
        <f t="shared" si="86"/>
        <v/>
      </c>
      <c r="F74" s="896" t="str">
        <f t="shared" si="86"/>
        <v/>
      </c>
      <c r="G74" s="896" t="str">
        <f t="shared" si="86"/>
        <v/>
      </c>
      <c r="H74" s="896" t="str">
        <f t="shared" si="86"/>
        <v/>
      </c>
      <c r="I74" s="896" t="str">
        <f t="shared" si="86"/>
        <v/>
      </c>
      <c r="J74" s="896" t="str">
        <f t="shared" si="86"/>
        <v/>
      </c>
      <c r="K74" s="896" t="str">
        <f t="shared" si="86"/>
        <v/>
      </c>
      <c r="L74" s="896" t="str">
        <f t="shared" si="86"/>
        <v/>
      </c>
      <c r="M74" s="896" t="str">
        <f t="shared" si="86"/>
        <v/>
      </c>
      <c r="N74" s="896" t="str">
        <f t="shared" si="86"/>
        <v/>
      </c>
      <c r="O74" s="450"/>
      <c r="P74" s="450"/>
      <c r="Q74" s="896" t="str">
        <f t="shared" si="86"/>
        <v/>
      </c>
      <c r="R74" s="896" t="str">
        <f t="shared" si="86"/>
        <v/>
      </c>
      <c r="S74" s="896" t="str">
        <f t="shared" si="86"/>
        <v/>
      </c>
      <c r="T74" s="896" t="str">
        <f t="shared" si="86"/>
        <v/>
      </c>
      <c r="U74" s="896" t="str">
        <f t="shared" si="86"/>
        <v/>
      </c>
      <c r="V74" s="896" t="str">
        <f t="shared" si="86"/>
        <v/>
      </c>
      <c r="W74" s="896" t="str">
        <f t="shared" si="86"/>
        <v/>
      </c>
      <c r="X74" s="896" t="str">
        <f t="shared" si="86"/>
        <v/>
      </c>
      <c r="Y74" s="896" t="str">
        <f t="shared" si="86"/>
        <v/>
      </c>
      <c r="Z74" s="896" t="str">
        <f t="shared" si="86"/>
        <v/>
      </c>
      <c r="AA74" s="287" t="str">
        <f t="shared" si="86"/>
        <v/>
      </c>
      <c r="AB74" s="1326" t="str">
        <f t="shared" si="8"/>
        <v/>
      </c>
      <c r="AC74" s="780"/>
      <c r="AD74" s="896" t="str">
        <f t="shared" ref="AD74" si="87">IF($C$6="Yes", 0, IF(AND(ISNUMBER(AD75),ISNUMBER(AD76)), SUM(AD75,AD76),""))</f>
        <v/>
      </c>
      <c r="AE74" s="896" t="str">
        <f t="shared" ref="AE74" si="88">IF($C$6="Yes", 0, IF(AND(ISNUMBER(AE75),ISNUMBER(AE76)), SUM(AE75,AE76),""))</f>
        <v/>
      </c>
      <c r="AF74" s="896" t="str">
        <f t="shared" ref="AF74" si="89">IF($C$6="Yes", 0, IF(AND(ISNUMBER(AF75),ISNUMBER(AF76)), SUM(AF75,AF76),""))</f>
        <v/>
      </c>
      <c r="AG74" s="896" t="str">
        <f t="shared" ref="AG74" si="90">IF($C$6="Yes", 0, IF(AND(ISNUMBER(AG75),ISNUMBER(AG76)), SUM(AG75,AG76),""))</f>
        <v/>
      </c>
      <c r="AH74" s="287" t="str">
        <f t="shared" ref="AH74" si="91">IF($C$6="Yes", 0, IF(AND(ISNUMBER(AH75),ISNUMBER(AH76)), SUM(AH75,AH76),""))</f>
        <v/>
      </c>
      <c r="AM74" s="836"/>
    </row>
    <row r="75" spans="1:39" s="755" customFormat="1" ht="15" customHeight="1" x14ac:dyDescent="0.25">
      <c r="A75" s="837"/>
      <c r="B75" s="938" t="s">
        <v>1300</v>
      </c>
      <c r="C75" s="759"/>
      <c r="D75" s="450"/>
      <c r="E75" s="450"/>
      <c r="F75" s="450"/>
      <c r="G75" s="450"/>
      <c r="H75" s="450"/>
      <c r="I75" s="896" t="str">
        <f t="shared" ref="I75:I77" si="92">IF(AND(ISNUMBER(D75),ISNUMBER(E75),ISNUMBER(H75)),SUM(D75,E75,H75),"")</f>
        <v/>
      </c>
      <c r="J75" s="450"/>
      <c r="K75" s="450"/>
      <c r="L75" s="450"/>
      <c r="M75" s="896" t="str">
        <f t="shared" ref="M75:M77" si="93">IF(AND(ISNUMBER(J75),ISNUMBER(K75),ISNUMBER(L75)),SUM(J75:L75), "")</f>
        <v/>
      </c>
      <c r="N75" s="1184"/>
      <c r="O75" s="450"/>
      <c r="P75" s="450"/>
      <c r="Q75" s="450"/>
      <c r="R75" s="450"/>
      <c r="S75" s="450"/>
      <c r="T75" s="450"/>
      <c r="U75" s="450"/>
      <c r="V75" s="450"/>
      <c r="W75" s="896" t="str">
        <f>IF(AND(ISNUMBER(R75),ISNUMBER(S75),ISNUMBER(V75)),SUM(R75,S75,V75),"")</f>
        <v/>
      </c>
      <c r="X75" s="450"/>
      <c r="Y75" s="450"/>
      <c r="Z75" s="450"/>
      <c r="AA75" s="287" t="str">
        <f t="shared" ref="AA75:AA77" si="94">IF(AND(ISNUMBER(X75),ISNUMBER(Y75),ISNUMBER(Z75)),SUM(X75:Z75), "")</f>
        <v/>
      </c>
      <c r="AB75" s="1326" t="str">
        <f t="shared" si="8"/>
        <v/>
      </c>
      <c r="AC75" s="859" t="str">
        <f>IF(ISNUMBER(AB75),IF(AND(AB75&gt;=(Parameters!F170*0.95), AB75&lt;=(Parameters!F170*1.05)), "Pass", "Fail"),"")</f>
        <v/>
      </c>
      <c r="AD75" s="450"/>
      <c r="AE75" s="450"/>
      <c r="AF75" s="450"/>
      <c r="AG75" s="286"/>
      <c r="AH75" s="286"/>
      <c r="AM75" s="836"/>
    </row>
    <row r="76" spans="1:39" s="755" customFormat="1" ht="15" customHeight="1" x14ac:dyDescent="0.25">
      <c r="A76" s="837"/>
      <c r="B76" s="938" t="s">
        <v>1301</v>
      </c>
      <c r="C76" s="759"/>
      <c r="D76" s="450"/>
      <c r="E76" s="450"/>
      <c r="F76" s="450"/>
      <c r="G76" s="450"/>
      <c r="H76" s="450"/>
      <c r="I76" s="896" t="str">
        <f t="shared" si="92"/>
        <v/>
      </c>
      <c r="J76" s="450"/>
      <c r="K76" s="450"/>
      <c r="L76" s="450"/>
      <c r="M76" s="896" t="str">
        <f t="shared" si="93"/>
        <v/>
      </c>
      <c r="N76" s="1184"/>
      <c r="O76" s="450"/>
      <c r="P76" s="450"/>
      <c r="Q76" s="450"/>
      <c r="R76" s="450"/>
      <c r="S76" s="450"/>
      <c r="T76" s="450"/>
      <c r="U76" s="450"/>
      <c r="V76" s="450"/>
      <c r="W76" s="896" t="str">
        <f>IF(AND(ISNUMBER(R76),ISNUMBER(S76),ISNUMBER(V76)),SUM(R76,S76,V76),"")</f>
        <v/>
      </c>
      <c r="X76" s="450"/>
      <c r="Y76" s="450"/>
      <c r="Z76" s="450"/>
      <c r="AA76" s="287" t="str">
        <f t="shared" si="94"/>
        <v/>
      </c>
      <c r="AB76" s="1326" t="str">
        <f t="shared" si="8"/>
        <v/>
      </c>
      <c r="AC76" s="859" t="str">
        <f>IF(ISNUMBER(AB76),IF(AND(AB76&gt;=(Parameters!F171*0.95), AB76&lt;=(Parameters!F171*1.05)), "Pass", "Fail"),"")</f>
        <v/>
      </c>
      <c r="AD76" s="450"/>
      <c r="AE76" s="450"/>
      <c r="AF76" s="450"/>
      <c r="AG76" s="286"/>
      <c r="AH76" s="286"/>
      <c r="AM76" s="836"/>
    </row>
    <row r="77" spans="1:39" s="755" customFormat="1" ht="15" customHeight="1" x14ac:dyDescent="0.25">
      <c r="A77" s="837"/>
      <c r="B77" s="358" t="s">
        <v>1121</v>
      </c>
      <c r="C77" s="759"/>
      <c r="D77" s="450"/>
      <c r="E77" s="450"/>
      <c r="F77" s="450"/>
      <c r="G77" s="450"/>
      <c r="H77" s="450"/>
      <c r="I77" s="896" t="str">
        <f t="shared" si="92"/>
        <v/>
      </c>
      <c r="J77" s="450"/>
      <c r="K77" s="450"/>
      <c r="L77" s="450"/>
      <c r="M77" s="896" t="str">
        <f t="shared" si="93"/>
        <v/>
      </c>
      <c r="N77" s="1184"/>
      <c r="O77" s="450"/>
      <c r="P77" s="450"/>
      <c r="Q77" s="450"/>
      <c r="R77" s="450"/>
      <c r="S77" s="450"/>
      <c r="T77" s="450"/>
      <c r="U77" s="450"/>
      <c r="V77" s="450"/>
      <c r="W77" s="896" t="str">
        <f>IF(AND(ISNUMBER(R77),ISNUMBER(S77),ISNUMBER(V77)),SUM(R77,S77,V77),"")</f>
        <v/>
      </c>
      <c r="X77" s="450"/>
      <c r="Y77" s="450"/>
      <c r="Z77" s="450"/>
      <c r="AA77" s="287" t="str">
        <f t="shared" si="94"/>
        <v/>
      </c>
      <c r="AB77" s="1326" t="str">
        <f t="shared" si="8"/>
        <v/>
      </c>
      <c r="AC77" s="859" t="str">
        <f>IF(ISNUMBER(AB77),IF(AND(AB77&gt;=(Parameters!F172*0.95), AB77&lt;=(Parameters!F172*1.05)), "Pass", "Fail"),"")</f>
        <v/>
      </c>
      <c r="AD77" s="450"/>
      <c r="AE77" s="450"/>
      <c r="AF77" s="450"/>
      <c r="AG77" s="286"/>
      <c r="AH77" s="286"/>
      <c r="AM77" s="836"/>
    </row>
    <row r="78" spans="1:39" s="755" customFormat="1" ht="15" customHeight="1" x14ac:dyDescent="0.25">
      <c r="A78" s="837"/>
      <c r="B78" s="358" t="s">
        <v>1302</v>
      </c>
      <c r="C78" s="896" t="str">
        <f>IF(AND(OR(ISNUMBER(C79), $C$6="No"), ISNUMBER(C80), ISNUMBER(C84), ISNUMBER(C85)), SUM(C79,C80,C84,C85), "")</f>
        <v/>
      </c>
      <c r="D78" s="896" t="str">
        <f t="shared" ref="D78:AA78" si="95">IF(AND(OR(ISNUMBER(D79), $C$6="No"), ISNUMBER(D80), ISNUMBER(D84), ISNUMBER(D85)), SUM(D79,D80,D84,D85), "")</f>
        <v/>
      </c>
      <c r="E78" s="896" t="str">
        <f t="shared" si="95"/>
        <v/>
      </c>
      <c r="F78" s="896" t="str">
        <f t="shared" si="95"/>
        <v/>
      </c>
      <c r="G78" s="896" t="str">
        <f t="shared" si="95"/>
        <v/>
      </c>
      <c r="H78" s="896" t="str">
        <f t="shared" si="95"/>
        <v/>
      </c>
      <c r="I78" s="896" t="str">
        <f t="shared" si="95"/>
        <v/>
      </c>
      <c r="J78" s="896" t="str">
        <f t="shared" si="95"/>
        <v/>
      </c>
      <c r="K78" s="896" t="str">
        <f t="shared" si="95"/>
        <v/>
      </c>
      <c r="L78" s="896" t="str">
        <f t="shared" si="95"/>
        <v/>
      </c>
      <c r="M78" s="896" t="str">
        <f t="shared" si="95"/>
        <v/>
      </c>
      <c r="N78" s="896" t="str">
        <f t="shared" si="95"/>
        <v/>
      </c>
      <c r="O78" s="450"/>
      <c r="P78" s="450"/>
      <c r="Q78" s="896" t="str">
        <f t="shared" si="95"/>
        <v/>
      </c>
      <c r="R78" s="896" t="str">
        <f t="shared" si="95"/>
        <v/>
      </c>
      <c r="S78" s="896" t="str">
        <f t="shared" si="95"/>
        <v/>
      </c>
      <c r="T78" s="896" t="str">
        <f t="shared" si="95"/>
        <v/>
      </c>
      <c r="U78" s="896" t="str">
        <f t="shared" si="95"/>
        <v/>
      </c>
      <c r="V78" s="896" t="str">
        <f t="shared" si="95"/>
        <v/>
      </c>
      <c r="W78" s="896" t="str">
        <f t="shared" si="95"/>
        <v/>
      </c>
      <c r="X78" s="896" t="str">
        <f t="shared" si="95"/>
        <v/>
      </c>
      <c r="Y78" s="896" t="str">
        <f t="shared" si="95"/>
        <v/>
      </c>
      <c r="Z78" s="896" t="str">
        <f t="shared" si="95"/>
        <v/>
      </c>
      <c r="AA78" s="287" t="str">
        <f t="shared" si="95"/>
        <v/>
      </c>
      <c r="AB78" s="1326" t="str">
        <f t="shared" si="8"/>
        <v/>
      </c>
      <c r="AC78" s="780"/>
      <c r="AD78" s="896" t="str">
        <f t="shared" ref="AD78" si="96">IF(AND(OR(ISNUMBER(AD79), $C$6="No"), ISNUMBER(AD80), ISNUMBER(AD84), ISNUMBER(AD85)), SUM(AD79,AD80,AD84,AD85), "")</f>
        <v/>
      </c>
      <c r="AE78" s="896" t="str">
        <f t="shared" ref="AE78" si="97">IF(AND(OR(ISNUMBER(AE79), $C$6="No"), ISNUMBER(AE80), ISNUMBER(AE84), ISNUMBER(AE85)), SUM(AE79,AE80,AE84,AE85), "")</f>
        <v/>
      </c>
      <c r="AF78" s="896" t="str">
        <f t="shared" ref="AF78" si="98">IF(AND(OR(ISNUMBER(AF79), $C$6="No"), ISNUMBER(AF80), ISNUMBER(AF84), ISNUMBER(AF85)), SUM(AF79,AF80,AF84,AF85), "")</f>
        <v/>
      </c>
      <c r="AG78" s="896" t="str">
        <f t="shared" ref="AG78" si="99">IF(AND(OR(ISNUMBER(AG79), $C$6="No"), ISNUMBER(AG80), ISNUMBER(AG84), ISNUMBER(AG85)), SUM(AG79,AG80,AG84,AG85), "")</f>
        <v/>
      </c>
      <c r="AH78" s="287" t="str">
        <f t="shared" ref="AH78" si="100">IF(AND(OR(ISNUMBER(AH79), $C$6="No"), ISNUMBER(AH80), ISNUMBER(AH84), ISNUMBER(AH85)), SUM(AH79,AH80,AH84,AH85), "")</f>
        <v/>
      </c>
      <c r="AM78" s="836"/>
    </row>
    <row r="79" spans="1:39" s="755" customFormat="1" ht="15" customHeight="1" x14ac:dyDescent="0.25">
      <c r="A79" s="837"/>
      <c r="B79" s="328" t="s">
        <v>1303</v>
      </c>
      <c r="C79" s="759"/>
      <c r="D79" s="450"/>
      <c r="E79" s="450"/>
      <c r="F79" s="450"/>
      <c r="G79" s="450"/>
      <c r="H79" s="450"/>
      <c r="I79" s="896" t="str">
        <f>IF(AND(ISNUMBER(D79),ISNUMBER(E79),ISNUMBER(H79)),SUM(D79,E79,H79),"")</f>
        <v/>
      </c>
      <c r="J79" s="450"/>
      <c r="K79" s="450"/>
      <c r="L79" s="450"/>
      <c r="M79" s="896" t="str">
        <f>IF(AND(ISNUMBER(J79),ISNUMBER(K79),ISNUMBER(L79)),SUM(J79:L79), "")</f>
        <v/>
      </c>
      <c r="N79" s="1184"/>
      <c r="O79" s="450"/>
      <c r="P79" s="450"/>
      <c r="Q79" s="450"/>
      <c r="R79" s="450"/>
      <c r="S79" s="450"/>
      <c r="T79" s="450"/>
      <c r="U79" s="450"/>
      <c r="V79" s="450"/>
      <c r="W79" s="896" t="str">
        <f>IF(AND(ISNUMBER(R79),ISNUMBER(S79),ISNUMBER(V79)),SUM(R79,S79,V79),"")</f>
        <v/>
      </c>
      <c r="X79" s="450"/>
      <c r="Y79" s="450"/>
      <c r="Z79" s="450"/>
      <c r="AA79" s="287" t="str">
        <f>IF(AND(ISNUMBER(X79),ISNUMBER(Y79),ISNUMBER(Z79)),SUM(X79:Z79), "")</f>
        <v/>
      </c>
      <c r="AB79" s="1326" t="str">
        <f t="shared" si="8"/>
        <v/>
      </c>
      <c r="AC79" s="780"/>
      <c r="AD79" s="450"/>
      <c r="AE79" s="450"/>
      <c r="AF79" s="450"/>
      <c r="AG79" s="286"/>
      <c r="AH79" s="286"/>
      <c r="AM79" s="836"/>
    </row>
    <row r="80" spans="1:39" s="755" customFormat="1" ht="15" customHeight="1" x14ac:dyDescent="0.25">
      <c r="A80" s="837"/>
      <c r="B80" s="328" t="s">
        <v>1308</v>
      </c>
      <c r="C80" s="896" t="str">
        <f>IF(AND(ISNUMBER(C81),ISNUMBER(C82),ISNUMBER(C83)),SUM(C81:C83),"")</f>
        <v/>
      </c>
      <c r="D80" s="896" t="str">
        <f t="shared" ref="D80:I80" si="101">IF(AND(ISNUMBER(D81),ISNUMBER(D82),ISNUMBER(D83)),SUM(D81:D83),"")</f>
        <v/>
      </c>
      <c r="E80" s="896" t="str">
        <f t="shared" si="101"/>
        <v/>
      </c>
      <c r="F80" s="896" t="str">
        <f t="shared" si="101"/>
        <v/>
      </c>
      <c r="G80" s="896" t="str">
        <f t="shared" si="101"/>
        <v/>
      </c>
      <c r="H80" s="896" t="str">
        <f t="shared" si="101"/>
        <v/>
      </c>
      <c r="I80" s="896" t="str">
        <f t="shared" si="101"/>
        <v/>
      </c>
      <c r="J80" s="896" t="str">
        <f t="shared" ref="J80:K80" si="102">IF(AND(ISNUMBER(J81),ISNUMBER(J82),ISNUMBER(J83)),SUM(J81:J83),"")</f>
        <v/>
      </c>
      <c r="K80" s="896" t="str">
        <f t="shared" si="102"/>
        <v/>
      </c>
      <c r="L80" s="896" t="str">
        <f t="shared" ref="L80" si="103">IF(AND(ISNUMBER(L81),ISNUMBER(L82),ISNUMBER(L83)),SUM(L81:L83),"")</f>
        <v/>
      </c>
      <c r="M80" s="896" t="str">
        <f>IF(AND(ISNUMBER(M81),ISNUMBER(M82),ISNUMBER(M83)),SUM(M81:M83),"")</f>
        <v/>
      </c>
      <c r="N80" s="896" t="str">
        <f>IF(AND(ISNUMBER(N81),ISNUMBER(N82),ISNUMBER(N83)),SUM(N81:N83),"")</f>
        <v/>
      </c>
      <c r="O80" s="450"/>
      <c r="P80" s="450"/>
      <c r="Q80" s="896" t="str">
        <f t="shared" ref="Q80:V80" si="104">IF(AND(ISNUMBER(Q81),ISNUMBER(Q82),ISNUMBER(Q83)),SUM(Q81:Q83),"")</f>
        <v/>
      </c>
      <c r="R80" s="896" t="str">
        <f t="shared" si="104"/>
        <v/>
      </c>
      <c r="S80" s="896" t="str">
        <f t="shared" si="104"/>
        <v/>
      </c>
      <c r="T80" s="896" t="str">
        <f t="shared" si="104"/>
        <v/>
      </c>
      <c r="U80" s="896" t="str">
        <f t="shared" si="104"/>
        <v/>
      </c>
      <c r="V80" s="896" t="str">
        <f t="shared" si="104"/>
        <v/>
      </c>
      <c r="W80" s="896" t="str">
        <f>IF(AND(ISNUMBER(W81),ISNUMBER(W82),ISNUMBER(W83)), SUM(W81,W82,W83),"")</f>
        <v/>
      </c>
      <c r="X80" s="896" t="str">
        <f>IF(AND(ISNUMBER(X81),ISNUMBER(X82),ISNUMBER(X83)), SUM(X81,X82,X83),"")</f>
        <v/>
      </c>
      <c r="Y80" s="896" t="str">
        <f>IF(AND(ISNUMBER(Y81),ISNUMBER(Y82),ISNUMBER(Y83)), SUM(Y81,Y82,Y83),"")</f>
        <v/>
      </c>
      <c r="Z80" s="896" t="str">
        <f>IF(AND(ISNUMBER(Z81),ISNUMBER(Z82),ISNUMBER(Z83)), SUM(Z81,Z82,Z83),"")</f>
        <v/>
      </c>
      <c r="AA80" s="287" t="str">
        <f>IF(AND(ISNUMBER(AA81),ISNUMBER(AA82),ISNUMBER(AA83)), SUM(AA81,AA82,AA83),"")</f>
        <v/>
      </c>
      <c r="AB80" s="1326" t="str">
        <f t="shared" si="8"/>
        <v/>
      </c>
      <c r="AC80" s="780"/>
      <c r="AD80" s="896" t="str">
        <f t="shared" ref="AD80" si="105">IF(AND(ISNUMBER(AD81),ISNUMBER(AD82),ISNUMBER(AD83)),SUM(AD81:AD83),"")</f>
        <v/>
      </c>
      <c r="AE80" s="896" t="str">
        <f>IF(AND(ISNUMBER(AE81),ISNUMBER(AE82),ISNUMBER(AE83)),SUM(AE81:AE83),"")</f>
        <v/>
      </c>
      <c r="AF80" s="896" t="str">
        <f t="shared" ref="AF80:AH80" si="106">IF(AND(ISNUMBER(AF81),ISNUMBER(AF82),ISNUMBER(AF83)),SUM(AF81:AF83),"")</f>
        <v/>
      </c>
      <c r="AG80" s="896" t="str">
        <f t="shared" si="106"/>
        <v/>
      </c>
      <c r="AH80" s="287" t="str">
        <f t="shared" si="106"/>
        <v/>
      </c>
      <c r="AM80" s="836"/>
    </row>
    <row r="81" spans="1:39" s="755" customFormat="1" ht="15" customHeight="1" x14ac:dyDescent="0.25">
      <c r="A81" s="837"/>
      <c r="B81" s="940" t="s">
        <v>1304</v>
      </c>
      <c r="C81" s="759"/>
      <c r="D81" s="450"/>
      <c r="E81" s="450"/>
      <c r="F81" s="450"/>
      <c r="G81" s="450"/>
      <c r="H81" s="450"/>
      <c r="I81" s="896" t="str">
        <f t="shared" ref="I81:I85" si="107">IF(AND(ISNUMBER(D81),ISNUMBER(E81),ISNUMBER(H81)),SUM(D81,E81,H81),"")</f>
        <v/>
      </c>
      <c r="J81" s="450"/>
      <c r="K81" s="450"/>
      <c r="L81" s="450"/>
      <c r="M81" s="896" t="str">
        <f t="shared" ref="M81:M85" si="108">IF(AND(ISNUMBER(J81),ISNUMBER(K81),ISNUMBER(L81)),SUM(J81:L81), "")</f>
        <v/>
      </c>
      <c r="N81" s="1184"/>
      <c r="O81" s="450"/>
      <c r="P81" s="450"/>
      <c r="Q81" s="450"/>
      <c r="R81" s="450"/>
      <c r="S81" s="450"/>
      <c r="T81" s="450"/>
      <c r="U81" s="450"/>
      <c r="V81" s="450"/>
      <c r="W81" s="896" t="str">
        <f>IF(AND(ISNUMBER(R81),ISNUMBER(S81),ISNUMBER(V81)),SUM(R81,S81,V81),"")</f>
        <v/>
      </c>
      <c r="X81" s="450"/>
      <c r="Y81" s="450"/>
      <c r="Z81" s="450"/>
      <c r="AA81" s="287" t="str">
        <f t="shared" ref="AA81:AA85" si="109">IF(AND(ISNUMBER(X81),ISNUMBER(Y81),ISNUMBER(Z81)),SUM(X81:Z81), "")</f>
        <v/>
      </c>
      <c r="AB81" s="1326" t="str">
        <f t="shared" si="8"/>
        <v/>
      </c>
      <c r="AC81" s="859" t="str">
        <f>IF(ISNUMBER(AB81),IF(AND(AB81&gt;=(Parameters!F176*0.95), AB81&lt;=(Parameters!F176*1.05)), "Pass", "Fail"),"")</f>
        <v/>
      </c>
      <c r="AD81" s="450"/>
      <c r="AE81" s="450"/>
      <c r="AF81" s="450"/>
      <c r="AG81" s="286"/>
      <c r="AH81" s="286"/>
      <c r="AM81" s="836"/>
    </row>
    <row r="82" spans="1:39" s="755" customFormat="1" ht="15" customHeight="1" x14ac:dyDescent="0.25">
      <c r="A82" s="837"/>
      <c r="B82" s="940" t="s">
        <v>1305</v>
      </c>
      <c r="C82" s="759"/>
      <c r="D82" s="450"/>
      <c r="E82" s="450"/>
      <c r="F82" s="450"/>
      <c r="G82" s="450"/>
      <c r="H82" s="450"/>
      <c r="I82" s="896" t="str">
        <f t="shared" si="107"/>
        <v/>
      </c>
      <c r="J82" s="450"/>
      <c r="K82" s="450"/>
      <c r="L82" s="450"/>
      <c r="M82" s="896" t="str">
        <f t="shared" si="108"/>
        <v/>
      </c>
      <c r="N82" s="1184"/>
      <c r="O82" s="450"/>
      <c r="P82" s="450"/>
      <c r="Q82" s="450"/>
      <c r="R82" s="450"/>
      <c r="S82" s="450"/>
      <c r="T82" s="450"/>
      <c r="U82" s="450"/>
      <c r="V82" s="450"/>
      <c r="W82" s="896" t="str">
        <f>IF(AND(ISNUMBER(R82),ISNUMBER(S82),ISNUMBER(V82)),SUM(R82,S82,V82),"")</f>
        <v/>
      </c>
      <c r="X82" s="450"/>
      <c r="Y82" s="450"/>
      <c r="Z82" s="450"/>
      <c r="AA82" s="287" t="str">
        <f t="shared" si="109"/>
        <v/>
      </c>
      <c r="AB82" s="1326" t="str">
        <f t="shared" si="8"/>
        <v/>
      </c>
      <c r="AC82" s="859" t="str">
        <f>IF(ISNUMBER(AB82),IF(AND(AB82&gt;=(Parameters!F177*0.95), AB82&lt;=(Parameters!F177*1.05)), "Pass", "Fail"),"")</f>
        <v/>
      </c>
      <c r="AD82" s="450"/>
      <c r="AE82" s="450"/>
      <c r="AF82" s="450"/>
      <c r="AG82" s="286"/>
      <c r="AH82" s="286"/>
      <c r="AM82" s="836"/>
    </row>
    <row r="83" spans="1:39" s="755" customFormat="1" ht="15" customHeight="1" x14ac:dyDescent="0.25">
      <c r="A83" s="837"/>
      <c r="B83" s="938" t="s">
        <v>1306</v>
      </c>
      <c r="C83" s="759"/>
      <c r="D83" s="450"/>
      <c r="E83" s="450"/>
      <c r="F83" s="450"/>
      <c r="G83" s="450"/>
      <c r="H83" s="450"/>
      <c r="I83" s="896" t="str">
        <f t="shared" si="107"/>
        <v/>
      </c>
      <c r="J83" s="450"/>
      <c r="K83" s="450"/>
      <c r="L83" s="450"/>
      <c r="M83" s="896" t="str">
        <f t="shared" si="108"/>
        <v/>
      </c>
      <c r="N83" s="1184"/>
      <c r="O83" s="450"/>
      <c r="P83" s="450"/>
      <c r="Q83" s="450"/>
      <c r="R83" s="450"/>
      <c r="S83" s="450"/>
      <c r="T83" s="450"/>
      <c r="U83" s="450"/>
      <c r="V83" s="450"/>
      <c r="W83" s="896" t="str">
        <f>IF(AND(ISNUMBER(R83),ISNUMBER(S83),ISNUMBER(V83)),SUM(R83,S83,V83),"")</f>
        <v/>
      </c>
      <c r="X83" s="450"/>
      <c r="Y83" s="450"/>
      <c r="Z83" s="450"/>
      <c r="AA83" s="287" t="str">
        <f t="shared" si="109"/>
        <v/>
      </c>
      <c r="AB83" s="1326" t="str">
        <f t="shared" si="8"/>
        <v/>
      </c>
      <c r="AC83" s="859" t="str">
        <f>IF(ISNUMBER(AB83),IF(AND(AB83&gt;=(Parameters!F178*0.95), AB83&lt;=(Parameters!F178*1.05)), "Pass", "Fail"),"")</f>
        <v/>
      </c>
      <c r="AD83" s="450"/>
      <c r="AE83" s="450"/>
      <c r="AF83" s="450"/>
      <c r="AG83" s="286"/>
      <c r="AH83" s="286"/>
      <c r="AM83" s="836"/>
    </row>
    <row r="84" spans="1:39" s="755" customFormat="1" ht="15" customHeight="1" x14ac:dyDescent="0.25">
      <c r="A84" s="837"/>
      <c r="B84" s="328" t="s">
        <v>1307</v>
      </c>
      <c r="C84" s="759"/>
      <c r="D84" s="450"/>
      <c r="E84" s="450"/>
      <c r="F84" s="450"/>
      <c r="G84" s="450"/>
      <c r="H84" s="450"/>
      <c r="I84" s="896" t="str">
        <f t="shared" si="107"/>
        <v/>
      </c>
      <c r="J84" s="450"/>
      <c r="K84" s="450"/>
      <c r="L84" s="450"/>
      <c r="M84" s="896" t="str">
        <f t="shared" si="108"/>
        <v/>
      </c>
      <c r="N84" s="1184"/>
      <c r="O84" s="450"/>
      <c r="P84" s="450"/>
      <c r="Q84" s="450"/>
      <c r="R84" s="450"/>
      <c r="S84" s="450"/>
      <c r="T84" s="450"/>
      <c r="U84" s="450"/>
      <c r="V84" s="450"/>
      <c r="W84" s="896" t="str">
        <f>IF(AND(ISNUMBER(R84),ISNUMBER(S84),ISNUMBER(V84)),SUM(R84,S84,V84),"")</f>
        <v/>
      </c>
      <c r="X84" s="450"/>
      <c r="Y84" s="450"/>
      <c r="Z84" s="450"/>
      <c r="AA84" s="287" t="str">
        <f t="shared" si="109"/>
        <v/>
      </c>
      <c r="AB84" s="1326" t="str">
        <f t="shared" si="8"/>
        <v/>
      </c>
      <c r="AC84" s="859" t="str">
        <f>IF(ISNUMBER(AB84),IF(AND(AB84&gt;=(Parameters!F179*0.95), AB84&lt;=(Parameters!F179*1.05)), "Pass", "Fail"),"")</f>
        <v/>
      </c>
      <c r="AD84" s="450"/>
      <c r="AE84" s="450"/>
      <c r="AF84" s="450"/>
      <c r="AG84" s="286"/>
      <c r="AH84" s="286"/>
      <c r="AM84" s="836"/>
    </row>
    <row r="85" spans="1:39" s="755" customFormat="1" ht="15" customHeight="1" x14ac:dyDescent="0.25">
      <c r="A85" s="837"/>
      <c r="B85" s="328" t="s">
        <v>1309</v>
      </c>
      <c r="C85" s="759"/>
      <c r="D85" s="450"/>
      <c r="E85" s="450"/>
      <c r="F85" s="450"/>
      <c r="G85" s="450"/>
      <c r="H85" s="450"/>
      <c r="I85" s="896" t="str">
        <f t="shared" si="107"/>
        <v/>
      </c>
      <c r="J85" s="450"/>
      <c r="K85" s="450"/>
      <c r="L85" s="450"/>
      <c r="M85" s="896" t="str">
        <f t="shared" si="108"/>
        <v/>
      </c>
      <c r="N85" s="1184"/>
      <c r="O85" s="450"/>
      <c r="P85" s="450"/>
      <c r="Q85" s="450"/>
      <c r="R85" s="450"/>
      <c r="S85" s="450"/>
      <c r="T85" s="450"/>
      <c r="U85" s="450"/>
      <c r="V85" s="450"/>
      <c r="W85" s="896" t="str">
        <f>IF(AND(ISNUMBER(R85),ISNUMBER(S85),ISNUMBER(V85)),SUM(R85,S85,V85),"")</f>
        <v/>
      </c>
      <c r="X85" s="450"/>
      <c r="Y85" s="450"/>
      <c r="Z85" s="450"/>
      <c r="AA85" s="287" t="str">
        <f t="shared" si="109"/>
        <v/>
      </c>
      <c r="AB85" s="1326" t="str">
        <f t="shared" si="8"/>
        <v/>
      </c>
      <c r="AC85" s="859" t="str">
        <f>IF(ISNUMBER(AB85),IF(AND(AB85&gt;=(Parameters!F180*0.95), AB85&lt;=(Parameters!F180*1.05)), "Pass", "Fail"),"")</f>
        <v/>
      </c>
      <c r="AD85" s="450"/>
      <c r="AE85" s="450"/>
      <c r="AF85" s="450"/>
      <c r="AG85" s="286"/>
      <c r="AH85" s="286"/>
      <c r="AM85" s="836"/>
    </row>
    <row r="86" spans="1:39" s="755" customFormat="1" ht="15" customHeight="1" x14ac:dyDescent="0.25">
      <c r="A86" s="837"/>
      <c r="B86" s="799" t="s">
        <v>1310</v>
      </c>
      <c r="C86" s="896" t="str">
        <f t="shared" ref="C86:D86" si="110">IF(AND(ISNUMBER(C87),ISNUMBER(C88),ISNUMBER(C89)),SUM(C87:C89),"")</f>
        <v/>
      </c>
      <c r="D86" s="896" t="str">
        <f t="shared" si="110"/>
        <v/>
      </c>
      <c r="E86" s="896" t="str">
        <f t="shared" ref="E86:I86" si="111">IF(AND(ISNUMBER(E87),ISNUMBER(E88),ISNUMBER(E89)),SUM(E87:E89),"")</f>
        <v/>
      </c>
      <c r="F86" s="896" t="str">
        <f t="shared" si="111"/>
        <v/>
      </c>
      <c r="G86" s="896" t="str">
        <f t="shared" si="111"/>
        <v/>
      </c>
      <c r="H86" s="896" t="str">
        <f t="shared" si="111"/>
        <v/>
      </c>
      <c r="I86" s="896" t="str">
        <f t="shared" si="111"/>
        <v/>
      </c>
      <c r="J86" s="896" t="str">
        <f t="shared" ref="J86:K86" si="112">IF(AND(ISNUMBER(J87),ISNUMBER(J88),ISNUMBER(J89)),SUM(J87:J89),"")</f>
        <v/>
      </c>
      <c r="K86" s="896" t="str">
        <f t="shared" si="112"/>
        <v/>
      </c>
      <c r="L86" s="896" t="str">
        <f t="shared" ref="L86" si="113">IF(AND(ISNUMBER(L87),ISNUMBER(L88),ISNUMBER(L89)),SUM(L87:L89),"")</f>
        <v/>
      </c>
      <c r="M86" s="896" t="str">
        <f>IF(AND(ISNUMBER(M87),ISNUMBER(M88),ISNUMBER(M89)),SUM(M87:M89),"")</f>
        <v/>
      </c>
      <c r="N86" s="896" t="str">
        <f>IF(AND(ISNUMBER(N87),ISNUMBER(N88),ISNUMBER(N89)),SUM(N87:N89),"")</f>
        <v/>
      </c>
      <c r="O86" s="450"/>
      <c r="P86" s="450"/>
      <c r="Q86" s="896" t="str">
        <f t="shared" ref="Q86:V86" si="114">IF(AND(ISNUMBER(Q87),ISNUMBER(Q88),ISNUMBER(Q89)),SUM(Q87:Q89),"")</f>
        <v/>
      </c>
      <c r="R86" s="896" t="str">
        <f t="shared" si="114"/>
        <v/>
      </c>
      <c r="S86" s="896" t="str">
        <f t="shared" si="114"/>
        <v/>
      </c>
      <c r="T86" s="896" t="str">
        <f t="shared" si="114"/>
        <v/>
      </c>
      <c r="U86" s="896" t="str">
        <f t="shared" si="114"/>
        <v/>
      </c>
      <c r="V86" s="896" t="str">
        <f t="shared" si="114"/>
        <v/>
      </c>
      <c r="W86" s="896" t="str">
        <f>IF(AND(ISNUMBER(W87),ISNUMBER(W88),ISNUMBER(W89)),SUM(W87:W89),"")</f>
        <v/>
      </c>
      <c r="X86" s="896" t="str">
        <f>IF(AND(ISNUMBER(X87),ISNUMBER(X88),ISNUMBER(X89)),SUM(X87:X89),"")</f>
        <v/>
      </c>
      <c r="Y86" s="896" t="str">
        <f>IF(AND(ISNUMBER(Y87),ISNUMBER(Y88),ISNUMBER(Y89)),SUM(Y87:Y89),"")</f>
        <v/>
      </c>
      <c r="Z86" s="896" t="str">
        <f>IF(AND(ISNUMBER(Z87),ISNUMBER(Z88),ISNUMBER(Z89)),SUM(Z87:Z89),"")</f>
        <v/>
      </c>
      <c r="AA86" s="287" t="str">
        <f>IF(AND(ISNUMBER(AA87),ISNUMBER(AA88),ISNUMBER(AA89)),SUM(AA87:AA89),"")</f>
        <v/>
      </c>
      <c r="AB86" s="1326" t="str">
        <f t="shared" ref="AB86:AB142" si="115">IF(AND(ISNUMBER(W86), ISNUMBER(AA86)),IF(W86&lt;&gt;0,(AA86/W86),""),"")</f>
        <v/>
      </c>
      <c r="AC86" s="780"/>
      <c r="AD86" s="896" t="str">
        <f t="shared" ref="AD86" si="116">IF(AND(ISNUMBER(AD87),ISNUMBER(AD88),ISNUMBER(AD89)),SUM(AD87:AD89),"")</f>
        <v/>
      </c>
      <c r="AE86" s="896" t="str">
        <f>IF(AND(ISNUMBER(AE87),ISNUMBER(AE88),ISNUMBER(AE89)),SUM(AE87:AE89),"")</f>
        <v/>
      </c>
      <c r="AF86" s="896" t="str">
        <f t="shared" ref="AF86:AH86" si="117">IF(AND(ISNUMBER(AF87),ISNUMBER(AF88),ISNUMBER(AF89)),SUM(AF87:AF89),"")</f>
        <v/>
      </c>
      <c r="AG86" s="896" t="str">
        <f t="shared" si="117"/>
        <v/>
      </c>
      <c r="AH86" s="287" t="str">
        <f t="shared" si="117"/>
        <v/>
      </c>
      <c r="AM86" s="836"/>
    </row>
    <row r="87" spans="1:39" s="755" customFormat="1" ht="15" customHeight="1" x14ac:dyDescent="0.25">
      <c r="A87" s="837"/>
      <c r="B87" s="477" t="s">
        <v>1311</v>
      </c>
      <c r="C87" s="759"/>
      <c r="D87" s="450"/>
      <c r="E87" s="450"/>
      <c r="F87" s="450"/>
      <c r="G87" s="450"/>
      <c r="H87" s="450"/>
      <c r="I87" s="896" t="str">
        <f t="shared" ref="I87:I90" si="118">IF(AND(ISNUMBER(D87),ISNUMBER(E87),ISNUMBER(H87)),SUM(D87,E87,H87),"")</f>
        <v/>
      </c>
      <c r="J87" s="450"/>
      <c r="K87" s="450"/>
      <c r="L87" s="450"/>
      <c r="M87" s="896" t="str">
        <f t="shared" ref="M87:M90" si="119">IF(AND(ISNUMBER(J87),ISNUMBER(K87),ISNUMBER(L87)),SUM(J87:L87), "")</f>
        <v/>
      </c>
      <c r="N87" s="1184"/>
      <c r="O87" s="450"/>
      <c r="P87" s="450"/>
      <c r="Q87" s="450"/>
      <c r="R87" s="450"/>
      <c r="S87" s="450"/>
      <c r="T87" s="450"/>
      <c r="U87" s="450"/>
      <c r="V87" s="450"/>
      <c r="W87" s="896" t="str">
        <f>IF(AND(ISNUMBER(R87),ISNUMBER(S87),ISNUMBER(V87)),SUM(R87,S87,V87),"")</f>
        <v/>
      </c>
      <c r="X87" s="450"/>
      <c r="Y87" s="450"/>
      <c r="Z87" s="450"/>
      <c r="AA87" s="287" t="str">
        <f t="shared" ref="AA87:AA90" si="120">IF(AND(ISNUMBER(X87),ISNUMBER(Y87),ISNUMBER(Z87)),SUM(X87:Z87), "")</f>
        <v/>
      </c>
      <c r="AB87" s="1326" t="str">
        <f t="shared" si="115"/>
        <v/>
      </c>
      <c r="AC87" s="859" t="str">
        <f>IF(ISNUMBER(AB87),IF(AND(AB87&gt;=(Parameters!F182*0.95), AB87&lt;=(Parameters!F182*1.05)), "Pass", "Fail"),"")</f>
        <v/>
      </c>
      <c r="AD87" s="450"/>
      <c r="AE87" s="450"/>
      <c r="AF87" s="450"/>
      <c r="AG87" s="286"/>
      <c r="AH87" s="286"/>
      <c r="AM87" s="836"/>
    </row>
    <row r="88" spans="1:39" s="755" customFormat="1" ht="15" customHeight="1" x14ac:dyDescent="0.25">
      <c r="A88" s="837"/>
      <c r="B88" s="477" t="s">
        <v>1312</v>
      </c>
      <c r="C88" s="759"/>
      <c r="D88" s="450"/>
      <c r="E88" s="450"/>
      <c r="F88" s="450"/>
      <c r="G88" s="450"/>
      <c r="H88" s="450"/>
      <c r="I88" s="896" t="str">
        <f t="shared" si="118"/>
        <v/>
      </c>
      <c r="J88" s="450"/>
      <c r="K88" s="450"/>
      <c r="L88" s="450"/>
      <c r="M88" s="896" t="str">
        <f t="shared" si="119"/>
        <v/>
      </c>
      <c r="N88" s="1184"/>
      <c r="O88" s="450"/>
      <c r="P88" s="450"/>
      <c r="Q88" s="450"/>
      <c r="R88" s="450"/>
      <c r="S88" s="450"/>
      <c r="T88" s="450"/>
      <c r="U88" s="450"/>
      <c r="V88" s="450"/>
      <c r="W88" s="896" t="str">
        <f>IF(AND(ISNUMBER(R88),ISNUMBER(S88),ISNUMBER(V88)),SUM(R88,S88,V88),"")</f>
        <v/>
      </c>
      <c r="X88" s="450"/>
      <c r="Y88" s="450"/>
      <c r="Z88" s="450"/>
      <c r="AA88" s="287" t="str">
        <f t="shared" si="120"/>
        <v/>
      </c>
      <c r="AB88" s="1326" t="str">
        <f t="shared" si="115"/>
        <v/>
      </c>
      <c r="AC88" s="859" t="str">
        <f>IF(ISNUMBER(AB88),IF(AND(AB88&gt;=(Parameters!F183*0.95), AB88&lt;=(Parameters!F183*1.05)), "Pass", "Fail"),"")</f>
        <v/>
      </c>
      <c r="AD88" s="450"/>
      <c r="AE88" s="450"/>
      <c r="AF88" s="450"/>
      <c r="AG88" s="286"/>
      <c r="AH88" s="286"/>
      <c r="AM88" s="836"/>
    </row>
    <row r="89" spans="1:39" s="755" customFormat="1" ht="15" customHeight="1" x14ac:dyDescent="0.25">
      <c r="A89" s="837"/>
      <c r="B89" s="477" t="s">
        <v>1313</v>
      </c>
      <c r="C89" s="759"/>
      <c r="D89" s="450"/>
      <c r="E89" s="450"/>
      <c r="F89" s="450"/>
      <c r="G89" s="450"/>
      <c r="H89" s="450"/>
      <c r="I89" s="896" t="str">
        <f t="shared" si="118"/>
        <v/>
      </c>
      <c r="J89" s="450"/>
      <c r="K89" s="450"/>
      <c r="L89" s="450"/>
      <c r="M89" s="896" t="str">
        <f t="shared" si="119"/>
        <v/>
      </c>
      <c r="N89" s="1184"/>
      <c r="O89" s="450"/>
      <c r="P89" s="450"/>
      <c r="Q89" s="450"/>
      <c r="R89" s="450"/>
      <c r="S89" s="450"/>
      <c r="T89" s="450"/>
      <c r="U89" s="450"/>
      <c r="V89" s="450"/>
      <c r="W89" s="896" t="str">
        <f>IF(AND(ISNUMBER(R89),ISNUMBER(S89),ISNUMBER(V89)),SUM(R89,S89,V89),"")</f>
        <v/>
      </c>
      <c r="X89" s="450"/>
      <c r="Y89" s="450"/>
      <c r="Z89" s="450"/>
      <c r="AA89" s="287" t="str">
        <f t="shared" si="120"/>
        <v/>
      </c>
      <c r="AB89" s="1326" t="str">
        <f t="shared" si="115"/>
        <v/>
      </c>
      <c r="AC89" s="859" t="str">
        <f>IF(ISNUMBER(AB89),IF(AND(AB89&gt;=(Parameters!F184*0.95), AB89&lt;=(Parameters!F184*1.05)), "Pass", "Fail"),"")</f>
        <v/>
      </c>
      <c r="AD89" s="450"/>
      <c r="AE89" s="450"/>
      <c r="AF89" s="450"/>
      <c r="AG89" s="286"/>
      <c r="AH89" s="286"/>
      <c r="AM89" s="836"/>
    </row>
    <row r="90" spans="1:39" s="755" customFormat="1" ht="30" customHeight="1" x14ac:dyDescent="0.25">
      <c r="A90" s="837"/>
      <c r="B90" s="1786" t="s">
        <v>1531</v>
      </c>
      <c r="C90" s="759"/>
      <c r="D90" s="450"/>
      <c r="E90" s="450"/>
      <c r="F90" s="450"/>
      <c r="G90" s="450"/>
      <c r="H90" s="450"/>
      <c r="I90" s="896" t="str">
        <f t="shared" si="118"/>
        <v/>
      </c>
      <c r="J90" s="450"/>
      <c r="K90" s="450"/>
      <c r="L90" s="450"/>
      <c r="M90" s="896" t="str">
        <f t="shared" si="119"/>
        <v/>
      </c>
      <c r="N90" s="1184"/>
      <c r="O90" s="450"/>
      <c r="P90" s="450"/>
      <c r="Q90" s="450"/>
      <c r="R90" s="450"/>
      <c r="S90" s="450"/>
      <c r="T90" s="450"/>
      <c r="U90" s="450"/>
      <c r="V90" s="450"/>
      <c r="W90" s="896" t="str">
        <f>IF(AND(ISNUMBER(R90),ISNUMBER(S90),ISNUMBER(V90)),SUM(R90,S90,V90),"")</f>
        <v/>
      </c>
      <c r="X90" s="450"/>
      <c r="Y90" s="450"/>
      <c r="Z90" s="450"/>
      <c r="AA90" s="287" t="str">
        <f t="shared" si="120"/>
        <v/>
      </c>
      <c r="AB90" s="1326" t="str">
        <f t="shared" si="115"/>
        <v/>
      </c>
      <c r="AC90" s="780"/>
      <c r="AD90" s="450"/>
      <c r="AE90" s="450"/>
      <c r="AF90" s="450"/>
      <c r="AG90" s="286"/>
      <c r="AH90" s="286"/>
      <c r="AM90" s="836"/>
    </row>
    <row r="91" spans="1:39" s="755" customFormat="1" ht="15" customHeight="1" x14ac:dyDescent="0.25">
      <c r="A91" s="837"/>
      <c r="B91" s="799" t="s">
        <v>1314</v>
      </c>
      <c r="C91" s="896" t="str">
        <f>IF(AND(ISNUMBER(C92),ISNUMBER(C93)),SUM(C92:C93),"")</f>
        <v/>
      </c>
      <c r="D91" s="896" t="str">
        <f t="shared" ref="D91:I91" si="121">IF(AND(ISNUMBER(D92),ISNUMBER(D93)),SUM(D92:D93),"")</f>
        <v/>
      </c>
      <c r="E91" s="896" t="str">
        <f t="shared" si="121"/>
        <v/>
      </c>
      <c r="F91" s="896" t="str">
        <f t="shared" si="121"/>
        <v/>
      </c>
      <c r="G91" s="896" t="str">
        <f t="shared" si="121"/>
        <v/>
      </c>
      <c r="H91" s="896" t="str">
        <f t="shared" si="121"/>
        <v/>
      </c>
      <c r="I91" s="896" t="str">
        <f t="shared" si="121"/>
        <v/>
      </c>
      <c r="J91" s="896" t="str">
        <f t="shared" ref="J91:K91" si="122">IF(AND(ISNUMBER(J92),ISNUMBER(J93)),SUM(J92:J93),"")</f>
        <v/>
      </c>
      <c r="K91" s="896" t="str">
        <f t="shared" si="122"/>
        <v/>
      </c>
      <c r="L91" s="896" t="str">
        <f t="shared" ref="L91" si="123">IF(AND(ISNUMBER(L92),ISNUMBER(L93)),SUM(L92:L93),"")</f>
        <v/>
      </c>
      <c r="M91" s="896" t="str">
        <f>IF(AND(ISNUMBER(M92),ISNUMBER(M93)),SUM(M92:M93),"")</f>
        <v/>
      </c>
      <c r="N91" s="896" t="str">
        <f>IF(AND(ISNUMBER(N92),ISNUMBER(N93)),SUM(N92:N93),"")</f>
        <v/>
      </c>
      <c r="O91" s="450"/>
      <c r="P91" s="450"/>
      <c r="Q91" s="896" t="str">
        <f>IF(AND(ISNUMBER(Q92),ISNUMBER(Q93)),SUM(Q92:Q93),"")</f>
        <v/>
      </c>
      <c r="R91" s="896" t="str">
        <f t="shared" ref="R91:V91" si="124">IF(AND(ISNUMBER(R92),ISNUMBER(R93)),SUM(R92:R93),"")</f>
        <v/>
      </c>
      <c r="S91" s="896" t="str">
        <f t="shared" si="124"/>
        <v/>
      </c>
      <c r="T91" s="896" t="str">
        <f t="shared" si="124"/>
        <v/>
      </c>
      <c r="U91" s="896" t="str">
        <f t="shared" si="124"/>
        <v/>
      </c>
      <c r="V91" s="896" t="str">
        <f t="shared" si="124"/>
        <v/>
      </c>
      <c r="W91" s="896" t="str">
        <f>IF(AND(ISNUMBER(W92),ISNUMBER(W93)),SUM(W92:W93),"")</f>
        <v/>
      </c>
      <c r="X91" s="896" t="str">
        <f t="shared" ref="X91" si="125">IF(AND(ISNUMBER(X92),ISNUMBER(X93)),SUM(X92:X93),"")</f>
        <v/>
      </c>
      <c r="Y91" s="896" t="str">
        <f t="shared" ref="Y91:AA91" si="126">IF(AND(ISNUMBER(Y92),ISNUMBER(Y93)),SUM(Y92:Y93),"")</f>
        <v/>
      </c>
      <c r="Z91" s="896" t="str">
        <f t="shared" ref="Z91" si="127">IF(AND(ISNUMBER(Z92),ISNUMBER(Z93)),SUM(Z92:Z93),"")</f>
        <v/>
      </c>
      <c r="AA91" s="287" t="str">
        <f t="shared" si="126"/>
        <v/>
      </c>
      <c r="AB91" s="1326" t="str">
        <f t="shared" si="115"/>
        <v/>
      </c>
      <c r="AC91" s="780"/>
      <c r="AD91" s="896" t="str">
        <f>IF(AND(ISNUMBER(AD92),ISNUMBER(AD93)),SUM(AD92:AD93),"")</f>
        <v/>
      </c>
      <c r="AE91" s="896" t="str">
        <f>IF(AND(ISNUMBER(AE92),ISNUMBER(AE93)),SUM(AE92:AE93),"")</f>
        <v/>
      </c>
      <c r="AF91" s="896" t="str">
        <f t="shared" ref="AF91:AH91" si="128">IF(AND(ISNUMBER(AF92),ISNUMBER(AF93)),SUM(AF92:AF93),"")</f>
        <v/>
      </c>
      <c r="AG91" s="896" t="str">
        <f t="shared" si="128"/>
        <v/>
      </c>
      <c r="AH91" s="287" t="str">
        <f t="shared" si="128"/>
        <v/>
      </c>
      <c r="AM91" s="836"/>
    </row>
    <row r="92" spans="1:39" s="755" customFormat="1" ht="15" customHeight="1" x14ac:dyDescent="0.25">
      <c r="A92" s="837"/>
      <c r="B92" s="477" t="s">
        <v>1316</v>
      </c>
      <c r="C92" s="759"/>
      <c r="D92" s="450"/>
      <c r="E92" s="450"/>
      <c r="F92" s="450"/>
      <c r="G92" s="450"/>
      <c r="H92" s="450"/>
      <c r="I92" s="896" t="str">
        <f t="shared" ref="I92:I93" si="129">IF(AND(ISNUMBER(D92),ISNUMBER(E92),ISNUMBER(H92)),SUM(D92,E92,H92),"")</f>
        <v/>
      </c>
      <c r="J92" s="450"/>
      <c r="K92" s="450"/>
      <c r="L92" s="450"/>
      <c r="M92" s="896" t="str">
        <f t="shared" ref="M92:M97" si="130">IF(AND(ISNUMBER(J92),ISNUMBER(K92),ISNUMBER(L92)),SUM(J92:L92), "")</f>
        <v/>
      </c>
      <c r="N92" s="1184"/>
      <c r="O92" s="450"/>
      <c r="P92" s="450"/>
      <c r="Q92" s="450"/>
      <c r="R92" s="450"/>
      <c r="S92" s="450"/>
      <c r="T92" s="450"/>
      <c r="U92" s="450"/>
      <c r="V92" s="450"/>
      <c r="W92" s="896" t="str">
        <f>IF(AND(ISNUMBER(R92),ISNUMBER(S92),ISNUMBER(V92)),SUM(R92,S92,V92),"")</f>
        <v/>
      </c>
      <c r="X92" s="450"/>
      <c r="Y92" s="450"/>
      <c r="Z92" s="450"/>
      <c r="AA92" s="287" t="str">
        <f t="shared" ref="AA92:AA93" si="131">IF(AND(ISNUMBER(X92),ISNUMBER(Y92),ISNUMBER(Z92)),SUM(X92:Z92), "")</f>
        <v/>
      </c>
      <c r="AB92" s="1326" t="str">
        <f t="shared" si="115"/>
        <v/>
      </c>
      <c r="AC92" s="780"/>
      <c r="AD92" s="450"/>
      <c r="AE92" s="450"/>
      <c r="AF92" s="450"/>
      <c r="AG92" s="286"/>
      <c r="AH92" s="286"/>
      <c r="AM92" s="836"/>
    </row>
    <row r="93" spans="1:39" s="755" customFormat="1" ht="15" customHeight="1" x14ac:dyDescent="0.25">
      <c r="A93" s="837"/>
      <c r="B93" s="477" t="s">
        <v>1315</v>
      </c>
      <c r="C93" s="759"/>
      <c r="D93" s="450"/>
      <c r="E93" s="450"/>
      <c r="F93" s="450"/>
      <c r="G93" s="450"/>
      <c r="H93" s="450"/>
      <c r="I93" s="896" t="str">
        <f t="shared" si="129"/>
        <v/>
      </c>
      <c r="J93" s="450"/>
      <c r="K93" s="450"/>
      <c r="L93" s="450"/>
      <c r="M93" s="896" t="str">
        <f t="shared" si="130"/>
        <v/>
      </c>
      <c r="N93" s="1184"/>
      <c r="O93" s="450"/>
      <c r="P93" s="450"/>
      <c r="Q93" s="450"/>
      <c r="R93" s="450"/>
      <c r="S93" s="450"/>
      <c r="T93" s="450"/>
      <c r="U93" s="450"/>
      <c r="V93" s="450"/>
      <c r="W93" s="896" t="str">
        <f>IF(AND(ISNUMBER(R93),ISNUMBER(S93),ISNUMBER(V93)),SUM(R93,S93,V93),"")</f>
        <v/>
      </c>
      <c r="X93" s="450"/>
      <c r="Y93" s="450"/>
      <c r="Z93" s="450"/>
      <c r="AA93" s="287" t="str">
        <f t="shared" si="131"/>
        <v/>
      </c>
      <c r="AB93" s="1326" t="str">
        <f t="shared" si="115"/>
        <v/>
      </c>
      <c r="AC93" s="780"/>
      <c r="AD93" s="450"/>
      <c r="AE93" s="450"/>
      <c r="AF93" s="450"/>
      <c r="AG93" s="286"/>
      <c r="AH93" s="286"/>
      <c r="AM93" s="836"/>
    </row>
    <row r="94" spans="1:39" s="755" customFormat="1" ht="15" customHeight="1" x14ac:dyDescent="0.25">
      <c r="A94" s="837"/>
      <c r="B94" s="358" t="s">
        <v>450</v>
      </c>
      <c r="C94" s="896" t="str">
        <f t="shared" ref="C94:D94" si="132">IF(AND(ISNUMBER(C95),ISNUMBER(C96),ISNUMBER(C97)),SUM(C95:C97),"")</f>
        <v/>
      </c>
      <c r="D94" s="896" t="str">
        <f t="shared" si="132"/>
        <v/>
      </c>
      <c r="E94" s="896" t="str">
        <f t="shared" ref="E94:I94" si="133">IF(AND(ISNUMBER(E95),ISNUMBER(E96),ISNUMBER(E97)),SUM(E95:E97),"")</f>
        <v/>
      </c>
      <c r="F94" s="896" t="str">
        <f t="shared" si="133"/>
        <v/>
      </c>
      <c r="G94" s="896" t="str">
        <f t="shared" si="133"/>
        <v/>
      </c>
      <c r="H94" s="896" t="str">
        <f t="shared" si="133"/>
        <v/>
      </c>
      <c r="I94" s="896" t="str">
        <f t="shared" si="133"/>
        <v/>
      </c>
      <c r="J94" s="896" t="str">
        <f t="shared" ref="J94:K94" si="134">IF(AND(ISNUMBER(J95),ISNUMBER(J96),ISNUMBER(J97)),SUM(J95:J97),"")</f>
        <v/>
      </c>
      <c r="K94" s="896" t="str">
        <f t="shared" si="134"/>
        <v/>
      </c>
      <c r="L94" s="896" t="str">
        <f t="shared" ref="L94" si="135">IF(AND(ISNUMBER(L95),ISNUMBER(L96),ISNUMBER(L97)),SUM(L95:L97),"")</f>
        <v/>
      </c>
      <c r="M94" s="896" t="str">
        <f t="shared" si="130"/>
        <v/>
      </c>
      <c r="N94" s="896" t="str">
        <f>IF(AND(ISNUMBER(N95),ISNUMBER(N96),ISNUMBER(N97)),SUM(N95:N97),"")</f>
        <v/>
      </c>
      <c r="O94" s="450"/>
      <c r="P94" s="450"/>
      <c r="Q94" s="896" t="str">
        <f t="shared" ref="Q94:W94" si="136">IF(AND(ISNUMBER(Q95),ISNUMBER(Q96),ISNUMBER(Q97)),SUM(Q95:Q97),"")</f>
        <v/>
      </c>
      <c r="R94" s="896" t="str">
        <f t="shared" si="136"/>
        <v/>
      </c>
      <c r="S94" s="896" t="str">
        <f t="shared" si="136"/>
        <v/>
      </c>
      <c r="T94" s="896" t="str">
        <f t="shared" si="136"/>
        <v/>
      </c>
      <c r="U94" s="896" t="str">
        <f t="shared" si="136"/>
        <v/>
      </c>
      <c r="V94" s="896" t="str">
        <f t="shared" si="136"/>
        <v/>
      </c>
      <c r="W94" s="896" t="str">
        <f t="shared" si="136"/>
        <v/>
      </c>
      <c r="X94" s="896" t="str">
        <f>IF(AND(ISNUMBER(X95),ISNUMBER(X96),ISNUMBER(X97)),SUM(X95:X97),"")</f>
        <v/>
      </c>
      <c r="Y94" s="896" t="str">
        <f>IF(AND(ISNUMBER(Y95),ISNUMBER(Y96),ISNUMBER(Y97)),SUM(Y95:Y97),"")</f>
        <v/>
      </c>
      <c r="Z94" s="896" t="str">
        <f>IF(AND(ISNUMBER(Z95),ISNUMBER(Z96),ISNUMBER(Z97)),SUM(Z95:Z97),"")</f>
        <v/>
      </c>
      <c r="AA94" s="287" t="str">
        <f>IF(AND(ISNUMBER(AA95),ISNUMBER(AA96),ISNUMBER(AA97)),SUM(AA95:AA97),"")</f>
        <v/>
      </c>
      <c r="AB94" s="1326" t="str">
        <f t="shared" si="115"/>
        <v/>
      </c>
      <c r="AC94" s="780"/>
      <c r="AD94" s="896" t="str">
        <f t="shared" ref="AD94" si="137">IF(AND(ISNUMBER(AD95),ISNUMBER(AD96),ISNUMBER(AD97)),SUM(AD95:AD97),"")</f>
        <v/>
      </c>
      <c r="AE94" s="896" t="str">
        <f>IF(AND(ISNUMBER(AE95),ISNUMBER(AE96),ISNUMBER(AE97)),SUM(AE95:AE97),"")</f>
        <v/>
      </c>
      <c r="AF94" s="896" t="str">
        <f t="shared" ref="AF94:AH94" si="138">IF(AND(ISNUMBER(AF95),ISNUMBER(AF96),ISNUMBER(AF97)),SUM(AF95:AF97),"")</f>
        <v/>
      </c>
      <c r="AG94" s="896" t="str">
        <f t="shared" si="138"/>
        <v/>
      </c>
      <c r="AH94" s="287" t="str">
        <f t="shared" si="138"/>
        <v/>
      </c>
      <c r="AM94" s="836"/>
    </row>
    <row r="95" spans="1:39" s="755" customFormat="1" ht="15" customHeight="1" x14ac:dyDescent="0.25">
      <c r="A95" s="837"/>
      <c r="B95" s="328" t="s">
        <v>1395</v>
      </c>
      <c r="C95" s="759"/>
      <c r="D95" s="450"/>
      <c r="E95" s="450"/>
      <c r="F95" s="450"/>
      <c r="G95" s="450"/>
      <c r="H95" s="450"/>
      <c r="I95" s="896" t="str">
        <f t="shared" ref="I95:I97" si="139">IF(AND(ISNUMBER(D95),ISNUMBER(E95),ISNUMBER(H95)),SUM(D95,E95,H95),"")</f>
        <v/>
      </c>
      <c r="J95" s="450"/>
      <c r="K95" s="450"/>
      <c r="L95" s="450"/>
      <c r="M95" s="896" t="str">
        <f t="shared" si="130"/>
        <v/>
      </c>
      <c r="N95" s="1184"/>
      <c r="O95" s="450"/>
      <c r="P95" s="450"/>
      <c r="Q95" s="450"/>
      <c r="R95" s="450"/>
      <c r="S95" s="450"/>
      <c r="T95" s="450"/>
      <c r="U95" s="450"/>
      <c r="V95" s="450"/>
      <c r="W95" s="896" t="str">
        <f>IF(AND(ISNUMBER(R95),ISNUMBER(S95),ISNUMBER(V95)),SUM(R95,S95,V95),"")</f>
        <v/>
      </c>
      <c r="X95" s="450"/>
      <c r="Y95" s="450"/>
      <c r="Z95" s="450"/>
      <c r="AA95" s="287" t="str">
        <f t="shared" ref="AA95:AA97" si="140">IF(AND(ISNUMBER(X95),ISNUMBER(Y95),ISNUMBER(Z95)),SUM(X95:Z95), "")</f>
        <v/>
      </c>
      <c r="AB95" s="1326" t="str">
        <f t="shared" si="115"/>
        <v/>
      </c>
      <c r="AC95" s="859" t="str">
        <f>IF(ISNUMBER(AB95),IF(AND(AB95&gt;=(Parameters!F190*0.95), AB95&lt;=(Parameters!G190*1.05)), "Pass", "Fail"),"")</f>
        <v/>
      </c>
      <c r="AD95" s="450"/>
      <c r="AE95" s="450"/>
      <c r="AF95" s="450"/>
      <c r="AG95" s="286"/>
      <c r="AH95" s="286"/>
      <c r="AM95" s="836"/>
    </row>
    <row r="96" spans="1:39" s="755" customFormat="1" ht="15" customHeight="1" x14ac:dyDescent="0.25">
      <c r="A96" s="837"/>
      <c r="B96" s="763" t="s">
        <v>1396</v>
      </c>
      <c r="C96" s="759"/>
      <c r="D96" s="450"/>
      <c r="E96" s="450"/>
      <c r="F96" s="450"/>
      <c r="G96" s="450"/>
      <c r="H96" s="450"/>
      <c r="I96" s="896" t="str">
        <f t="shared" si="139"/>
        <v/>
      </c>
      <c r="J96" s="450"/>
      <c r="K96" s="450"/>
      <c r="L96" s="450"/>
      <c r="M96" s="896" t="str">
        <f t="shared" si="130"/>
        <v/>
      </c>
      <c r="N96" s="1184"/>
      <c r="O96" s="450"/>
      <c r="P96" s="450"/>
      <c r="Q96" s="450"/>
      <c r="R96" s="450"/>
      <c r="S96" s="450"/>
      <c r="T96" s="450"/>
      <c r="U96" s="450"/>
      <c r="V96" s="450"/>
      <c r="W96" s="896" t="str">
        <f>IF(AND(ISNUMBER(R96),ISNUMBER(S96),ISNUMBER(V96)),SUM(R96,S96,V96),"")</f>
        <v/>
      </c>
      <c r="X96" s="450"/>
      <c r="Y96" s="450"/>
      <c r="Z96" s="450"/>
      <c r="AA96" s="287" t="str">
        <f t="shared" si="140"/>
        <v/>
      </c>
      <c r="AB96" s="1326" t="str">
        <f t="shared" si="115"/>
        <v/>
      </c>
      <c r="AC96" s="859" t="str">
        <f>IF(ISNUMBER(AB96),IF(AND(AB96&gt;=(Parameters!F191*0.95), AB96&lt;=(Parameters!G191*1.05)), "Pass", "Fail"),"")</f>
        <v/>
      </c>
      <c r="AD96" s="450"/>
      <c r="AE96" s="450"/>
      <c r="AF96" s="450"/>
      <c r="AG96" s="286"/>
      <c r="AH96" s="286"/>
      <c r="AM96" s="836"/>
    </row>
    <row r="97" spans="1:39" s="755" customFormat="1" ht="15" customHeight="1" x14ac:dyDescent="0.25">
      <c r="A97" s="837"/>
      <c r="B97" s="763" t="s">
        <v>1318</v>
      </c>
      <c r="C97" s="759"/>
      <c r="D97" s="450"/>
      <c r="E97" s="450"/>
      <c r="F97" s="450"/>
      <c r="G97" s="450"/>
      <c r="H97" s="450"/>
      <c r="I97" s="896" t="str">
        <f t="shared" si="139"/>
        <v/>
      </c>
      <c r="J97" s="450"/>
      <c r="K97" s="450"/>
      <c r="L97" s="450"/>
      <c r="M97" s="896" t="str">
        <f t="shared" si="130"/>
        <v/>
      </c>
      <c r="N97" s="1184"/>
      <c r="O97" s="450"/>
      <c r="P97" s="450"/>
      <c r="Q97" s="450"/>
      <c r="R97" s="450"/>
      <c r="S97" s="450"/>
      <c r="T97" s="450"/>
      <c r="U97" s="450"/>
      <c r="V97" s="450"/>
      <c r="W97" s="896" t="str">
        <f>IF(AND(ISNUMBER(R97),ISNUMBER(S97),ISNUMBER(V97)),SUM(R97,S97,V97),"")</f>
        <v/>
      </c>
      <c r="X97" s="450"/>
      <c r="Y97" s="450"/>
      <c r="Z97" s="450"/>
      <c r="AA97" s="287" t="str">
        <f t="shared" si="140"/>
        <v/>
      </c>
      <c r="AB97" s="1326" t="str">
        <f t="shared" si="115"/>
        <v/>
      </c>
      <c r="AC97" s="859" t="str">
        <f>IF(ISNUMBER(AB97),IF(AND(AB97&gt;=(Parameters!F192*0.95), AB97&lt;=(Parameters!G192*1.05)), "Pass", "Fail"),"")</f>
        <v/>
      </c>
      <c r="AD97" s="450"/>
      <c r="AE97" s="450"/>
      <c r="AF97" s="450"/>
      <c r="AG97" s="286"/>
      <c r="AH97" s="286"/>
      <c r="AM97" s="836"/>
    </row>
    <row r="98" spans="1:39" s="755" customFormat="1" ht="15" customHeight="1" x14ac:dyDescent="0.25">
      <c r="A98" s="837"/>
      <c r="B98" s="760" t="s">
        <v>1319</v>
      </c>
      <c r="C98" s="896" t="str">
        <f>IF(AND(ISNUMBER(C99),ISNUMBER(C112),ISNUMBER(C121),ISNUMBER(C129),ISNUMBER(C134)),SUM(C99,C112,C121,C129,C134),"")</f>
        <v/>
      </c>
      <c r="D98" s="896" t="str">
        <f t="shared" ref="D98:I98" si="141">IF(AND(ISNUMBER(D99),ISNUMBER(D112),ISNUMBER(D121),ISNUMBER(D129),ISNUMBER(D134)),SUM(D99,D112,D121,D129,D134),"")</f>
        <v/>
      </c>
      <c r="E98" s="896" t="str">
        <f t="shared" si="141"/>
        <v/>
      </c>
      <c r="F98" s="896" t="str">
        <f t="shared" si="141"/>
        <v/>
      </c>
      <c r="G98" s="896" t="str">
        <f t="shared" si="141"/>
        <v/>
      </c>
      <c r="H98" s="896" t="str">
        <f t="shared" si="141"/>
        <v/>
      </c>
      <c r="I98" s="896" t="str">
        <f t="shared" si="141"/>
        <v/>
      </c>
      <c r="J98" s="896" t="str">
        <f t="shared" ref="J98:K98" si="142">IF(AND(ISNUMBER(J99),ISNUMBER(J112),ISNUMBER(J121),ISNUMBER(J129),ISNUMBER(J134)),SUM(J99,J112,J121,J129,J134),"")</f>
        <v/>
      </c>
      <c r="K98" s="896" t="str">
        <f t="shared" si="142"/>
        <v/>
      </c>
      <c r="L98" s="896" t="str">
        <f t="shared" ref="L98" si="143">IF(AND(ISNUMBER(L99),ISNUMBER(L112),ISNUMBER(L121),ISNUMBER(L129),ISNUMBER(L134)),SUM(L99,L112,L121,L129,L134),"")</f>
        <v/>
      </c>
      <c r="M98" s="896" t="str">
        <f>IF(AND(ISNUMBER(M99),ISNUMBER(M112),ISNUMBER(M121),ISNUMBER(M129),ISNUMBER(M134)),SUM(M99,M112,M121,M129,M134),"")</f>
        <v/>
      </c>
      <c r="N98" s="896" t="str">
        <f>IF(AND(ISNUMBER(N99),ISNUMBER(N112),ISNUMBER(N121),ISNUMBER(N129),ISNUMBER(N134)),SUM(N99,N112,N121,N129,N134),"")</f>
        <v/>
      </c>
      <c r="O98" s="450"/>
      <c r="P98" s="450"/>
      <c r="Q98" s="896" t="str">
        <f t="shared" ref="Q98:W98" si="144">IF(AND(ISNUMBER(Q99),ISNUMBER(Q112),ISNUMBER(Q121),ISNUMBER(Q129),ISNUMBER(Q134)),SUM(Q99,Q112,Q121,Q129,Q134),"")</f>
        <v/>
      </c>
      <c r="R98" s="896" t="str">
        <f t="shared" si="144"/>
        <v/>
      </c>
      <c r="S98" s="896" t="str">
        <f t="shared" si="144"/>
        <v/>
      </c>
      <c r="T98" s="896" t="str">
        <f t="shared" si="144"/>
        <v/>
      </c>
      <c r="U98" s="896" t="str">
        <f t="shared" si="144"/>
        <v/>
      </c>
      <c r="V98" s="896" t="str">
        <f t="shared" si="144"/>
        <v/>
      </c>
      <c r="W98" s="896" t="str">
        <f t="shared" si="144"/>
        <v/>
      </c>
      <c r="X98" s="896" t="str">
        <f>IF(AND(ISNUMBER(X99),ISNUMBER(X112),ISNUMBER(X121),ISNUMBER(X129),ISNUMBER(X134)),SUM(X99,X112,X121,X129,X134),"")</f>
        <v/>
      </c>
      <c r="Y98" s="896" t="str">
        <f>IF(AND(ISNUMBER(Y99),ISNUMBER(Y112),ISNUMBER(Y121),ISNUMBER(Y129),ISNUMBER(Y134)),SUM(Y99,Y112,Y121,Y129,Y134),"")</f>
        <v/>
      </c>
      <c r="Z98" s="896" t="str">
        <f>IF(AND(ISNUMBER(Z99),ISNUMBER(Z112),ISNUMBER(Z121),ISNUMBER(Z129),ISNUMBER(Z134)),SUM(Z99,Z112,Z121,Z129,Z134),"")</f>
        <v/>
      </c>
      <c r="AA98" s="287" t="str">
        <f>IF(AND(ISNUMBER(AA99),ISNUMBER(AA112),ISNUMBER(AA121),ISNUMBER(AA129),ISNUMBER(AA134)),SUM(AA99,AA112,AA121,AA129,AA134),"")</f>
        <v/>
      </c>
      <c r="AB98" s="1326" t="str">
        <f t="shared" si="115"/>
        <v/>
      </c>
      <c r="AC98" s="780"/>
      <c r="AD98" s="896" t="str">
        <f t="shared" ref="AD98:AH98" si="145">IF(AND(ISNUMBER(AD99),ISNUMBER(AD112),ISNUMBER(AD121),ISNUMBER(AD129),ISNUMBER(AD134)),SUM(AD99,AD112,AD121,AD129,AD134),"")</f>
        <v/>
      </c>
      <c r="AE98" s="896" t="str">
        <f t="shared" si="145"/>
        <v/>
      </c>
      <c r="AF98" s="896" t="str">
        <f t="shared" si="145"/>
        <v/>
      </c>
      <c r="AG98" s="896" t="str">
        <f t="shared" si="145"/>
        <v/>
      </c>
      <c r="AH98" s="287" t="str">
        <f t="shared" si="145"/>
        <v/>
      </c>
      <c r="AM98" s="836"/>
    </row>
    <row r="99" spans="1:39" s="755" customFormat="1" ht="15" customHeight="1" x14ac:dyDescent="0.25">
      <c r="A99" s="837"/>
      <c r="B99" s="765" t="s">
        <v>1321</v>
      </c>
      <c r="C99" s="896" t="str">
        <f>IF(AND(ISNUMBER(C100),ISNUMBER(C108)),SUM(C100,C108),"")</f>
        <v/>
      </c>
      <c r="D99" s="896" t="str">
        <f t="shared" ref="D99:I99" si="146">IF(AND(ISNUMBER(D100),ISNUMBER(D108)),SUM(D100,D108),"")</f>
        <v/>
      </c>
      <c r="E99" s="896" t="str">
        <f t="shared" si="146"/>
        <v/>
      </c>
      <c r="F99" s="896" t="str">
        <f t="shared" si="146"/>
        <v/>
      </c>
      <c r="G99" s="896" t="str">
        <f t="shared" si="146"/>
        <v/>
      </c>
      <c r="H99" s="896" t="str">
        <f t="shared" si="146"/>
        <v/>
      </c>
      <c r="I99" s="896" t="str">
        <f t="shared" si="146"/>
        <v/>
      </c>
      <c r="J99" s="896" t="str">
        <f t="shared" ref="J99:K99" si="147">IF(AND(ISNUMBER(J100),ISNUMBER(J108)),SUM(J100,J108),"")</f>
        <v/>
      </c>
      <c r="K99" s="896" t="str">
        <f t="shared" si="147"/>
        <v/>
      </c>
      <c r="L99" s="896" t="str">
        <f t="shared" ref="L99" si="148">IF(AND(ISNUMBER(L100),ISNUMBER(L108)),SUM(L100,L108),"")</f>
        <v/>
      </c>
      <c r="M99" s="896" t="str">
        <f>IF(AND(ISNUMBER(M100),ISNUMBER(M108)),SUM(M100,M108),"")</f>
        <v/>
      </c>
      <c r="N99" s="896" t="str">
        <f>IF(AND(ISNUMBER(N100),ISNUMBER(N108)),SUM(N100,N108),"")</f>
        <v/>
      </c>
      <c r="O99" s="450"/>
      <c r="P99" s="450"/>
      <c r="Q99" s="896" t="str">
        <f t="shared" ref="Q99:W99" si="149">IF(AND(ISNUMBER(Q100),ISNUMBER(Q108)),SUM(Q100,Q108),"")</f>
        <v/>
      </c>
      <c r="R99" s="896" t="str">
        <f t="shared" si="149"/>
        <v/>
      </c>
      <c r="S99" s="896" t="str">
        <f t="shared" si="149"/>
        <v/>
      </c>
      <c r="T99" s="896" t="str">
        <f t="shared" si="149"/>
        <v/>
      </c>
      <c r="U99" s="896" t="str">
        <f t="shared" si="149"/>
        <v/>
      </c>
      <c r="V99" s="896" t="str">
        <f t="shared" si="149"/>
        <v/>
      </c>
      <c r="W99" s="896" t="str">
        <f t="shared" si="149"/>
        <v/>
      </c>
      <c r="X99" s="896" t="str">
        <f>IF(AND(ISNUMBER(X100),ISNUMBER(X108)),SUM(X100,X108),"")</f>
        <v/>
      </c>
      <c r="Y99" s="896" t="str">
        <f>IF(AND(ISNUMBER(Y100),ISNUMBER(Y108)),SUM(Y100,Y108),"")</f>
        <v/>
      </c>
      <c r="Z99" s="896" t="str">
        <f>IF(AND(ISNUMBER(Z100),ISNUMBER(Z108)),SUM(Z100,Z108),"")</f>
        <v/>
      </c>
      <c r="AA99" s="287" t="str">
        <f>IF(AND(ISNUMBER(AA100),ISNUMBER(AA108)),SUM(AA100,AA108),"")</f>
        <v/>
      </c>
      <c r="AB99" s="1326" t="str">
        <f t="shared" si="115"/>
        <v/>
      </c>
      <c r="AC99" s="780"/>
      <c r="AD99" s="896" t="str">
        <f t="shared" ref="AD99" si="150">IF(AND(ISNUMBER(AD100),ISNUMBER(AD108)),SUM(AD100,AD108),"")</f>
        <v/>
      </c>
      <c r="AE99" s="896" t="str">
        <f>IF(AND(ISNUMBER(AE100),ISNUMBER(AE108)),SUM(AE100,AE108),"")</f>
        <v/>
      </c>
      <c r="AF99" s="896" t="str">
        <f t="shared" ref="AF99:AH99" si="151">IF(AND(ISNUMBER(AF100),ISNUMBER(AF108)),SUM(AF100,AF108),"")</f>
        <v/>
      </c>
      <c r="AG99" s="896" t="str">
        <f t="shared" si="151"/>
        <v/>
      </c>
      <c r="AH99" s="287" t="str">
        <f t="shared" si="151"/>
        <v/>
      </c>
      <c r="AM99" s="836"/>
    </row>
    <row r="100" spans="1:39" s="755" customFormat="1" ht="15" customHeight="1" x14ac:dyDescent="0.25">
      <c r="A100" s="837"/>
      <c r="B100" s="936" t="s">
        <v>1320</v>
      </c>
      <c r="C100" s="896">
        <f t="shared" ref="C100:N100" si="152">IF($C$7="Yes", 0, IF(AND(ISNUMBER(C101),ISNUMBER(C102),ISNUMBER(C103),ISNUMBER(C104),ISNUMBER(C105),ISNUMBER(C106),ISNUMBER(C107)),SUM(C101:C107),""))</f>
        <v>0</v>
      </c>
      <c r="D100" s="896">
        <f t="shared" si="152"/>
        <v>0</v>
      </c>
      <c r="E100" s="896">
        <f t="shared" si="152"/>
        <v>0</v>
      </c>
      <c r="F100" s="896">
        <f t="shared" si="152"/>
        <v>0</v>
      </c>
      <c r="G100" s="896">
        <f t="shared" si="152"/>
        <v>0</v>
      </c>
      <c r="H100" s="896">
        <f t="shared" si="152"/>
        <v>0</v>
      </c>
      <c r="I100" s="896">
        <f t="shared" si="152"/>
        <v>0</v>
      </c>
      <c r="J100" s="896">
        <f t="shared" si="152"/>
        <v>0</v>
      </c>
      <c r="K100" s="896">
        <f t="shared" si="152"/>
        <v>0</v>
      </c>
      <c r="L100" s="896">
        <f t="shared" si="152"/>
        <v>0</v>
      </c>
      <c r="M100" s="896">
        <f t="shared" si="152"/>
        <v>0</v>
      </c>
      <c r="N100" s="896">
        <f t="shared" si="152"/>
        <v>0</v>
      </c>
      <c r="O100" s="450"/>
      <c r="P100" s="450"/>
      <c r="Q100" s="896">
        <f t="shared" ref="Q100:AA100" si="153">IF($C$7="Yes", 0, IF(AND(ISNUMBER(Q101),ISNUMBER(Q102),ISNUMBER(Q103),ISNUMBER(Q104),ISNUMBER(Q105),ISNUMBER(Q106),ISNUMBER(Q107)),SUM(Q101:Q107),""))</f>
        <v>0</v>
      </c>
      <c r="R100" s="896">
        <f t="shared" si="153"/>
        <v>0</v>
      </c>
      <c r="S100" s="896">
        <f t="shared" si="153"/>
        <v>0</v>
      </c>
      <c r="T100" s="896">
        <f t="shared" si="153"/>
        <v>0</v>
      </c>
      <c r="U100" s="896">
        <f t="shared" si="153"/>
        <v>0</v>
      </c>
      <c r="V100" s="896">
        <f t="shared" si="153"/>
        <v>0</v>
      </c>
      <c r="W100" s="896">
        <f t="shared" si="153"/>
        <v>0</v>
      </c>
      <c r="X100" s="896">
        <f t="shared" si="153"/>
        <v>0</v>
      </c>
      <c r="Y100" s="896">
        <f t="shared" si="153"/>
        <v>0</v>
      </c>
      <c r="Z100" s="896">
        <f t="shared" si="153"/>
        <v>0</v>
      </c>
      <c r="AA100" s="287">
        <f t="shared" si="153"/>
        <v>0</v>
      </c>
      <c r="AB100" s="1326" t="str">
        <f t="shared" si="115"/>
        <v/>
      </c>
      <c r="AC100" s="780"/>
      <c r="AD100" s="896">
        <f>IF($C$7="Yes", 0, IF(AND(ISNUMBER(AD101),ISNUMBER(AD102),ISNUMBER(AD103),ISNUMBER(AD104),ISNUMBER(AD105),ISNUMBER(AD106),ISNUMBER(AD107)),SUM(AD101:AD107),""))</f>
        <v>0</v>
      </c>
      <c r="AE100" s="896">
        <f>IF($C$7="Yes", 0, IF(AND(ISNUMBER(AE101),ISNUMBER(AE102),ISNUMBER(AE103),ISNUMBER(AE104),ISNUMBER(AE105),ISNUMBER(AE106),ISNUMBER(AE107)),SUM(AE101:AE107),""))</f>
        <v>0</v>
      </c>
      <c r="AF100" s="896">
        <f>IF($C$7="Yes", 0, IF(AND(ISNUMBER(AF101),ISNUMBER(AF102),ISNUMBER(AF103),ISNUMBER(AF104),ISNUMBER(AF105),ISNUMBER(AF106),ISNUMBER(AF107)),SUM(AF101:AF107),""))</f>
        <v>0</v>
      </c>
      <c r="AG100" s="896">
        <f>IF($C$7="Yes", 0, IF(AND(ISNUMBER(AG101),ISNUMBER(AG102),ISNUMBER(AG103),ISNUMBER(AG104),ISNUMBER(AG105),ISNUMBER(AG106),ISNUMBER(AG107)),SUM(AG101:AG107),""))</f>
        <v>0</v>
      </c>
      <c r="AH100" s="287">
        <f>IF($C$7="Yes", 0, IF(AND(ISNUMBER(AH101),ISNUMBER(AH102),ISNUMBER(AH103),ISNUMBER(AH104),ISNUMBER(AH105),ISNUMBER(AH106),ISNUMBER(AH107)),SUM(AH101:AH107),""))</f>
        <v>0</v>
      </c>
      <c r="AM100" s="836"/>
    </row>
    <row r="101" spans="1:39" s="755" customFormat="1" ht="15" customHeight="1" x14ac:dyDescent="0.25">
      <c r="A101" s="837"/>
      <c r="B101" s="937" t="s">
        <v>1125</v>
      </c>
      <c r="C101" s="759"/>
      <c r="D101" s="450"/>
      <c r="E101" s="450"/>
      <c r="F101" s="450"/>
      <c r="G101" s="450"/>
      <c r="H101" s="450"/>
      <c r="I101" s="896" t="str">
        <f t="shared" ref="I101:I107" si="154">IF(AND(ISNUMBER(D101),ISNUMBER(E101),ISNUMBER(H101)),SUM(D101,E101,H101),"")</f>
        <v/>
      </c>
      <c r="J101" s="450"/>
      <c r="K101" s="450"/>
      <c r="L101" s="450"/>
      <c r="M101" s="896" t="str">
        <f t="shared" ref="M101:M107" si="155">IF(AND(ISNUMBER(J101),ISNUMBER(K101),ISNUMBER(L101)),SUM(J101:L101), "")</f>
        <v/>
      </c>
      <c r="N101" s="1184"/>
      <c r="O101" s="450"/>
      <c r="P101" s="450"/>
      <c r="Q101" s="450"/>
      <c r="R101" s="450"/>
      <c r="S101" s="450"/>
      <c r="T101" s="450"/>
      <c r="U101" s="450"/>
      <c r="V101" s="450"/>
      <c r="W101" s="896" t="str">
        <f t="shared" ref="W101:W107" si="156">IF(AND(ISNUMBER(R101),ISNUMBER(S101),ISNUMBER(V101)),SUM(R101,S101,V101),"")</f>
        <v/>
      </c>
      <c r="X101" s="450"/>
      <c r="Y101" s="450"/>
      <c r="Z101" s="450"/>
      <c r="AA101" s="287" t="str">
        <f t="shared" ref="AA101:AA107" si="157">IF(AND(ISNUMBER(X101),ISNUMBER(Y101),ISNUMBER(Z101)),SUM(X101:Z101), "")</f>
        <v/>
      </c>
      <c r="AB101" s="1326" t="str">
        <f t="shared" si="115"/>
        <v/>
      </c>
      <c r="AC101" s="859" t="str">
        <f>IF(ISNUMBER(AB101),IF(AND(AB101&gt;=(Parameters!F196*0.95), AB101&lt;=(Parameters!G196*1.05)), "Pass", "Fail"),"")</f>
        <v/>
      </c>
      <c r="AD101" s="450"/>
      <c r="AE101" s="450"/>
      <c r="AF101" s="450"/>
      <c r="AG101" s="286"/>
      <c r="AH101" s="286"/>
      <c r="AM101" s="836"/>
    </row>
    <row r="102" spans="1:39" s="755" customFormat="1" ht="15" customHeight="1" x14ac:dyDescent="0.25">
      <c r="A102" s="837"/>
      <c r="B102" s="937" t="s">
        <v>1126</v>
      </c>
      <c r="C102" s="759"/>
      <c r="D102" s="450"/>
      <c r="E102" s="450"/>
      <c r="F102" s="450"/>
      <c r="G102" s="450"/>
      <c r="H102" s="450"/>
      <c r="I102" s="896" t="str">
        <f t="shared" si="154"/>
        <v/>
      </c>
      <c r="J102" s="450"/>
      <c r="K102" s="450"/>
      <c r="L102" s="450"/>
      <c r="M102" s="896" t="str">
        <f t="shared" si="155"/>
        <v/>
      </c>
      <c r="N102" s="1184"/>
      <c r="O102" s="450"/>
      <c r="P102" s="450"/>
      <c r="Q102" s="450"/>
      <c r="R102" s="450"/>
      <c r="S102" s="450"/>
      <c r="T102" s="450"/>
      <c r="U102" s="450"/>
      <c r="V102" s="450"/>
      <c r="W102" s="896" t="str">
        <f t="shared" si="156"/>
        <v/>
      </c>
      <c r="X102" s="450"/>
      <c r="Y102" s="450"/>
      <c r="Z102" s="450"/>
      <c r="AA102" s="287" t="str">
        <f t="shared" si="157"/>
        <v/>
      </c>
      <c r="AB102" s="1326" t="str">
        <f t="shared" si="115"/>
        <v/>
      </c>
      <c r="AC102" s="859" t="str">
        <f>IF(ISNUMBER(AB102),IF(AND(AB102&gt;=(Parameters!F197*0.95), AB102&lt;=(Parameters!G197*1.05)), "Pass", "Fail"),"")</f>
        <v/>
      </c>
      <c r="AD102" s="450"/>
      <c r="AE102" s="450"/>
      <c r="AF102" s="450"/>
      <c r="AG102" s="286"/>
      <c r="AH102" s="286"/>
      <c r="AM102" s="836"/>
    </row>
    <row r="103" spans="1:39" s="755" customFormat="1" ht="15" customHeight="1" x14ac:dyDescent="0.25">
      <c r="A103" s="837"/>
      <c r="B103" s="937" t="s">
        <v>1127</v>
      </c>
      <c r="C103" s="759"/>
      <c r="D103" s="450"/>
      <c r="E103" s="450"/>
      <c r="F103" s="450"/>
      <c r="G103" s="450"/>
      <c r="H103" s="450"/>
      <c r="I103" s="896" t="str">
        <f t="shared" si="154"/>
        <v/>
      </c>
      <c r="J103" s="450"/>
      <c r="K103" s="450"/>
      <c r="L103" s="450"/>
      <c r="M103" s="896" t="str">
        <f t="shared" si="155"/>
        <v/>
      </c>
      <c r="N103" s="1184"/>
      <c r="O103" s="450"/>
      <c r="P103" s="450"/>
      <c r="Q103" s="450"/>
      <c r="R103" s="450"/>
      <c r="S103" s="450"/>
      <c r="T103" s="450"/>
      <c r="U103" s="450"/>
      <c r="V103" s="450"/>
      <c r="W103" s="896" t="str">
        <f t="shared" si="156"/>
        <v/>
      </c>
      <c r="X103" s="450"/>
      <c r="Y103" s="450"/>
      <c r="Z103" s="450"/>
      <c r="AA103" s="287" t="str">
        <f t="shared" si="157"/>
        <v/>
      </c>
      <c r="AB103" s="1326" t="str">
        <f t="shared" si="115"/>
        <v/>
      </c>
      <c r="AC103" s="859" t="str">
        <f>IF(ISNUMBER(AB103),IF(AND(AB103&gt;=(Parameters!F198*0.95), AB103&lt;=(Parameters!G198*1.05)), "Pass", "Fail"),"")</f>
        <v/>
      </c>
      <c r="AD103" s="450"/>
      <c r="AE103" s="450"/>
      <c r="AF103" s="450"/>
      <c r="AG103" s="286"/>
      <c r="AH103" s="286"/>
      <c r="AM103" s="836"/>
    </row>
    <row r="104" spans="1:39" s="755" customFormat="1" ht="15" customHeight="1" x14ac:dyDescent="0.25">
      <c r="A104" s="837"/>
      <c r="B104" s="937" t="s">
        <v>1128</v>
      </c>
      <c r="C104" s="759"/>
      <c r="D104" s="450"/>
      <c r="E104" s="450"/>
      <c r="F104" s="450"/>
      <c r="G104" s="450"/>
      <c r="H104" s="450"/>
      <c r="I104" s="896" t="str">
        <f t="shared" si="154"/>
        <v/>
      </c>
      <c r="J104" s="450"/>
      <c r="K104" s="450"/>
      <c r="L104" s="450"/>
      <c r="M104" s="896" t="str">
        <f t="shared" si="155"/>
        <v/>
      </c>
      <c r="N104" s="1184"/>
      <c r="O104" s="450"/>
      <c r="P104" s="450"/>
      <c r="Q104" s="450"/>
      <c r="R104" s="450"/>
      <c r="S104" s="450"/>
      <c r="T104" s="450"/>
      <c r="U104" s="450"/>
      <c r="V104" s="450"/>
      <c r="W104" s="896" t="str">
        <f t="shared" si="156"/>
        <v/>
      </c>
      <c r="X104" s="450"/>
      <c r="Y104" s="450"/>
      <c r="Z104" s="450"/>
      <c r="AA104" s="287" t="str">
        <f t="shared" si="157"/>
        <v/>
      </c>
      <c r="AB104" s="1326" t="str">
        <f t="shared" si="115"/>
        <v/>
      </c>
      <c r="AC104" s="859" t="str">
        <f>IF(ISNUMBER(AB104),IF(AND(AB104&gt;=(Parameters!F199*0.95), AB104&lt;=(Parameters!G199*1.05)), "Pass", "Fail"),"")</f>
        <v/>
      </c>
      <c r="AD104" s="450"/>
      <c r="AE104" s="450"/>
      <c r="AF104" s="450"/>
      <c r="AG104" s="286"/>
      <c r="AH104" s="286"/>
      <c r="AM104" s="836"/>
    </row>
    <row r="105" spans="1:39" s="755" customFormat="1" ht="15" customHeight="1" x14ac:dyDescent="0.25">
      <c r="A105" s="837"/>
      <c r="B105" s="937" t="s">
        <v>1129</v>
      </c>
      <c r="C105" s="759"/>
      <c r="D105" s="450"/>
      <c r="E105" s="450"/>
      <c r="F105" s="450"/>
      <c r="G105" s="450"/>
      <c r="H105" s="450"/>
      <c r="I105" s="896" t="str">
        <f t="shared" si="154"/>
        <v/>
      </c>
      <c r="J105" s="450"/>
      <c r="K105" s="450"/>
      <c r="L105" s="450"/>
      <c r="M105" s="896" t="str">
        <f t="shared" si="155"/>
        <v/>
      </c>
      <c r="N105" s="1184"/>
      <c r="O105" s="450"/>
      <c r="P105" s="450"/>
      <c r="Q105" s="450"/>
      <c r="R105" s="450"/>
      <c r="S105" s="450"/>
      <c r="T105" s="450"/>
      <c r="U105" s="450"/>
      <c r="V105" s="450"/>
      <c r="W105" s="896" t="str">
        <f t="shared" si="156"/>
        <v/>
      </c>
      <c r="X105" s="450"/>
      <c r="Y105" s="450"/>
      <c r="Z105" s="450"/>
      <c r="AA105" s="287" t="str">
        <f t="shared" si="157"/>
        <v/>
      </c>
      <c r="AB105" s="1326" t="str">
        <f t="shared" si="115"/>
        <v/>
      </c>
      <c r="AC105" s="859" t="str">
        <f>IF(ISNUMBER(AB105),IF(AND(AB105&gt;=(Parameters!F200*0.95), AB105&lt;=(Parameters!G200*1.05)), "Pass", "Fail"),"")</f>
        <v/>
      </c>
      <c r="AD105" s="450"/>
      <c r="AE105" s="450"/>
      <c r="AF105" s="450"/>
      <c r="AG105" s="286"/>
      <c r="AH105" s="286"/>
      <c r="AM105" s="836"/>
    </row>
    <row r="106" spans="1:39" s="755" customFormat="1" ht="15" customHeight="1" x14ac:dyDescent="0.25">
      <c r="A106" s="837"/>
      <c r="B106" s="937" t="s">
        <v>1130</v>
      </c>
      <c r="C106" s="759"/>
      <c r="D106" s="450"/>
      <c r="E106" s="450"/>
      <c r="F106" s="450"/>
      <c r="G106" s="450"/>
      <c r="H106" s="450"/>
      <c r="I106" s="896" t="str">
        <f t="shared" si="154"/>
        <v/>
      </c>
      <c r="J106" s="450"/>
      <c r="K106" s="450"/>
      <c r="L106" s="450"/>
      <c r="M106" s="896" t="str">
        <f t="shared" si="155"/>
        <v/>
      </c>
      <c r="N106" s="1184"/>
      <c r="O106" s="450"/>
      <c r="P106" s="450"/>
      <c r="Q106" s="450"/>
      <c r="R106" s="450"/>
      <c r="S106" s="450"/>
      <c r="T106" s="450"/>
      <c r="U106" s="450"/>
      <c r="V106" s="450"/>
      <c r="W106" s="896" t="str">
        <f t="shared" si="156"/>
        <v/>
      </c>
      <c r="X106" s="450"/>
      <c r="Y106" s="450"/>
      <c r="Z106" s="450"/>
      <c r="AA106" s="287" t="str">
        <f t="shared" si="157"/>
        <v/>
      </c>
      <c r="AB106" s="1326" t="str">
        <f t="shared" si="115"/>
        <v/>
      </c>
      <c r="AC106" s="859" t="str">
        <f>IF(ISNUMBER(AB106),IF(AND(AB106&gt;=(Parameters!F201*0.95), AB106&lt;=(Parameters!G201*1.05)), "Pass", "Fail"),"")</f>
        <v/>
      </c>
      <c r="AD106" s="450"/>
      <c r="AE106" s="450"/>
      <c r="AF106" s="450"/>
      <c r="AG106" s="286"/>
      <c r="AH106" s="286"/>
      <c r="AM106" s="836"/>
    </row>
    <row r="107" spans="1:39" s="755" customFormat="1" ht="15" customHeight="1" x14ac:dyDescent="0.25">
      <c r="A107" s="837"/>
      <c r="B107" s="937" t="s">
        <v>1131</v>
      </c>
      <c r="C107" s="759"/>
      <c r="D107" s="450"/>
      <c r="E107" s="450"/>
      <c r="F107" s="450"/>
      <c r="G107" s="450"/>
      <c r="H107" s="450"/>
      <c r="I107" s="896" t="str">
        <f t="shared" si="154"/>
        <v/>
      </c>
      <c r="J107" s="450"/>
      <c r="K107" s="450"/>
      <c r="L107" s="450"/>
      <c r="M107" s="896" t="str">
        <f t="shared" si="155"/>
        <v/>
      </c>
      <c r="N107" s="1184"/>
      <c r="O107" s="450"/>
      <c r="P107" s="450"/>
      <c r="Q107" s="450"/>
      <c r="R107" s="450"/>
      <c r="S107" s="450"/>
      <c r="T107" s="450"/>
      <c r="U107" s="450"/>
      <c r="V107" s="450"/>
      <c r="W107" s="896" t="str">
        <f t="shared" si="156"/>
        <v/>
      </c>
      <c r="X107" s="450"/>
      <c r="Y107" s="450"/>
      <c r="Z107" s="450"/>
      <c r="AA107" s="287" t="str">
        <f t="shared" si="157"/>
        <v/>
      </c>
      <c r="AB107" s="1326" t="str">
        <f t="shared" si="115"/>
        <v/>
      </c>
      <c r="AC107" s="780"/>
      <c r="AD107" s="450"/>
      <c r="AE107" s="450"/>
      <c r="AF107" s="450"/>
      <c r="AG107" s="286"/>
      <c r="AH107" s="286"/>
      <c r="AM107" s="836"/>
    </row>
    <row r="108" spans="1:39" s="755" customFormat="1" ht="15" customHeight="1" x14ac:dyDescent="0.25">
      <c r="A108" s="837"/>
      <c r="B108" s="936" t="s">
        <v>1322</v>
      </c>
      <c r="C108" s="896" t="str">
        <f>IF($C$7="No", 0, IF(AND(ISNUMBER(C109), ISNUMBER(C110), ISNUMBER(C111)), SUM(C109:C111), ""))</f>
        <v/>
      </c>
      <c r="D108" s="896" t="str">
        <f t="shared" ref="D108:AA108" si="158">IF($C$7="No", 0, IF(AND(ISNUMBER(D109), ISNUMBER(D110), ISNUMBER(D111)), SUM(D109:D111), ""))</f>
        <v/>
      </c>
      <c r="E108" s="896" t="str">
        <f t="shared" si="158"/>
        <v/>
      </c>
      <c r="F108" s="896" t="str">
        <f t="shared" si="158"/>
        <v/>
      </c>
      <c r="G108" s="896" t="str">
        <f t="shared" si="158"/>
        <v/>
      </c>
      <c r="H108" s="896" t="str">
        <f t="shared" si="158"/>
        <v/>
      </c>
      <c r="I108" s="896" t="str">
        <f t="shared" si="158"/>
        <v/>
      </c>
      <c r="J108" s="896" t="str">
        <f t="shared" si="158"/>
        <v/>
      </c>
      <c r="K108" s="896" t="str">
        <f t="shared" si="158"/>
        <v/>
      </c>
      <c r="L108" s="896" t="str">
        <f t="shared" si="158"/>
        <v/>
      </c>
      <c r="M108" s="896" t="str">
        <f t="shared" si="158"/>
        <v/>
      </c>
      <c r="N108" s="896" t="str">
        <f t="shared" si="158"/>
        <v/>
      </c>
      <c r="O108" s="450"/>
      <c r="P108" s="450"/>
      <c r="Q108" s="896" t="str">
        <f t="shared" si="158"/>
        <v/>
      </c>
      <c r="R108" s="896" t="str">
        <f t="shared" si="158"/>
        <v/>
      </c>
      <c r="S108" s="896" t="str">
        <f t="shared" si="158"/>
        <v/>
      </c>
      <c r="T108" s="896" t="str">
        <f t="shared" si="158"/>
        <v/>
      </c>
      <c r="U108" s="896" t="str">
        <f t="shared" si="158"/>
        <v/>
      </c>
      <c r="V108" s="896" t="str">
        <f t="shared" si="158"/>
        <v/>
      </c>
      <c r="W108" s="896" t="str">
        <f t="shared" si="158"/>
        <v/>
      </c>
      <c r="X108" s="896" t="str">
        <f t="shared" si="158"/>
        <v/>
      </c>
      <c r="Y108" s="896" t="str">
        <f t="shared" si="158"/>
        <v/>
      </c>
      <c r="Z108" s="896" t="str">
        <f t="shared" si="158"/>
        <v/>
      </c>
      <c r="AA108" s="287" t="str">
        <f t="shared" si="158"/>
        <v/>
      </c>
      <c r="AB108" s="1326" t="str">
        <f t="shared" si="115"/>
        <v/>
      </c>
      <c r="AC108" s="780"/>
      <c r="AD108" s="896" t="str">
        <f t="shared" ref="AD108" si="159">IF($C$7="No", 0, IF(AND(ISNUMBER(AD109), ISNUMBER(AD110), ISNUMBER(AD111)), SUM(AD109:AD111), ""))</f>
        <v/>
      </c>
      <c r="AE108" s="896" t="str">
        <f t="shared" ref="AE108" si="160">IF($C$7="No", 0, IF(AND(ISNUMBER(AE109), ISNUMBER(AE110), ISNUMBER(AE111)), SUM(AE109:AE111), ""))</f>
        <v/>
      </c>
      <c r="AF108" s="896" t="str">
        <f t="shared" ref="AF108" si="161">IF($C$7="No", 0, IF(AND(ISNUMBER(AF109), ISNUMBER(AF110), ISNUMBER(AF111)), SUM(AF109:AF111), ""))</f>
        <v/>
      </c>
      <c r="AG108" s="896" t="str">
        <f t="shared" ref="AG108" si="162">IF($C$7="No", 0, IF(AND(ISNUMBER(AG109), ISNUMBER(AG110), ISNUMBER(AG111)), SUM(AG109:AG111), ""))</f>
        <v/>
      </c>
      <c r="AH108" s="287" t="str">
        <f t="shared" ref="AH108" si="163">IF($C$7="No", 0, IF(AND(ISNUMBER(AH109), ISNUMBER(AH110), ISNUMBER(AH111)), SUM(AH109:AH111), ""))</f>
        <v/>
      </c>
      <c r="AM108" s="836"/>
    </row>
    <row r="109" spans="1:39" s="755" customFormat="1" ht="15" customHeight="1" x14ac:dyDescent="0.25">
      <c r="A109" s="837"/>
      <c r="B109" s="937" t="s">
        <v>1529</v>
      </c>
      <c r="C109" s="759"/>
      <c r="D109" s="450"/>
      <c r="E109" s="450"/>
      <c r="F109" s="450"/>
      <c r="G109" s="450"/>
      <c r="H109" s="450"/>
      <c r="I109" s="896" t="str">
        <f t="shared" ref="I109:I111" si="164">IF(AND(ISNUMBER(D109),ISNUMBER(E109),ISNUMBER(H109)),SUM(D109,E109,H109),"")</f>
        <v/>
      </c>
      <c r="J109" s="450"/>
      <c r="K109" s="450"/>
      <c r="L109" s="450"/>
      <c r="M109" s="896" t="str">
        <f t="shared" ref="M109:M111" si="165">IF(AND(ISNUMBER(J109),ISNUMBER(K109),ISNUMBER(L109)),SUM(J109:L109), "")</f>
        <v/>
      </c>
      <c r="N109" s="1184"/>
      <c r="O109" s="450"/>
      <c r="P109" s="450"/>
      <c r="Q109" s="450"/>
      <c r="R109" s="450"/>
      <c r="S109" s="450"/>
      <c r="T109" s="450"/>
      <c r="U109" s="450"/>
      <c r="V109" s="450"/>
      <c r="W109" s="896" t="str">
        <f>IF(AND(ISNUMBER(R109),ISNUMBER(S109),ISNUMBER(V109)),SUM(R109,S109,V109),"")</f>
        <v/>
      </c>
      <c r="X109" s="450"/>
      <c r="Y109" s="450"/>
      <c r="Z109" s="450"/>
      <c r="AA109" s="287" t="str">
        <f t="shared" ref="AA109:AA111" si="166">IF(AND(ISNUMBER(X109),ISNUMBER(Y109),ISNUMBER(Z109)),SUM(X109:Z109), "")</f>
        <v/>
      </c>
      <c r="AB109" s="1326" t="str">
        <f t="shared" si="115"/>
        <v/>
      </c>
      <c r="AC109" s="859" t="str">
        <f>IF(ISNUMBER(AB109),IF(AND(AB109&gt;=(Parameters!F204*0.95), AB109&lt;=(Parameters!G204*1.05)), "Pass", "Fail"),"")</f>
        <v/>
      </c>
      <c r="AD109" s="450"/>
      <c r="AE109" s="450"/>
      <c r="AF109" s="450"/>
      <c r="AG109" s="286"/>
      <c r="AH109" s="286"/>
      <c r="AM109" s="836"/>
    </row>
    <row r="110" spans="1:39" s="755" customFormat="1" ht="15" customHeight="1" x14ac:dyDescent="0.25">
      <c r="A110" s="837"/>
      <c r="B110" s="937" t="s">
        <v>1530</v>
      </c>
      <c r="C110" s="759"/>
      <c r="D110" s="450"/>
      <c r="E110" s="450"/>
      <c r="F110" s="450"/>
      <c r="G110" s="450"/>
      <c r="H110" s="450"/>
      <c r="I110" s="896" t="str">
        <f t="shared" si="164"/>
        <v/>
      </c>
      <c r="J110" s="450"/>
      <c r="K110" s="450"/>
      <c r="L110" s="450"/>
      <c r="M110" s="896" t="str">
        <f t="shared" si="165"/>
        <v/>
      </c>
      <c r="N110" s="1184"/>
      <c r="O110" s="450"/>
      <c r="P110" s="450"/>
      <c r="Q110" s="450"/>
      <c r="R110" s="450"/>
      <c r="S110" s="450"/>
      <c r="T110" s="450"/>
      <c r="U110" s="450"/>
      <c r="V110" s="450"/>
      <c r="W110" s="896" t="str">
        <f>IF(AND(ISNUMBER(R110),ISNUMBER(S110),ISNUMBER(V110)),SUM(R110,S110,V110),"")</f>
        <v/>
      </c>
      <c r="X110" s="450"/>
      <c r="Y110" s="450"/>
      <c r="Z110" s="450"/>
      <c r="AA110" s="287" t="str">
        <f t="shared" si="166"/>
        <v/>
      </c>
      <c r="AB110" s="1326" t="str">
        <f t="shared" si="115"/>
        <v/>
      </c>
      <c r="AC110" s="780"/>
      <c r="AD110" s="450"/>
      <c r="AE110" s="450"/>
      <c r="AF110" s="450"/>
      <c r="AG110" s="286"/>
      <c r="AH110" s="286"/>
      <c r="AM110" s="836"/>
    </row>
    <row r="111" spans="1:39" s="755" customFormat="1" ht="15" customHeight="1" x14ac:dyDescent="0.25">
      <c r="A111" s="837"/>
      <c r="B111" s="937" t="s">
        <v>1131</v>
      </c>
      <c r="C111" s="759"/>
      <c r="D111" s="450"/>
      <c r="E111" s="450"/>
      <c r="F111" s="450"/>
      <c r="G111" s="450"/>
      <c r="H111" s="450"/>
      <c r="I111" s="896" t="str">
        <f t="shared" si="164"/>
        <v/>
      </c>
      <c r="J111" s="450"/>
      <c r="K111" s="450"/>
      <c r="L111" s="450"/>
      <c r="M111" s="896" t="str">
        <f t="shared" si="165"/>
        <v/>
      </c>
      <c r="N111" s="1184"/>
      <c r="O111" s="450"/>
      <c r="P111" s="450"/>
      <c r="Q111" s="450"/>
      <c r="R111" s="450"/>
      <c r="S111" s="450"/>
      <c r="T111" s="450"/>
      <c r="U111" s="450"/>
      <c r="V111" s="450"/>
      <c r="W111" s="896" t="str">
        <f>IF(AND(ISNUMBER(R111),ISNUMBER(S111),ISNUMBER(V111)),SUM(R111,S111,V111),"")</f>
        <v/>
      </c>
      <c r="X111" s="450"/>
      <c r="Y111" s="450"/>
      <c r="Z111" s="450"/>
      <c r="AA111" s="287" t="str">
        <f t="shared" si="166"/>
        <v/>
      </c>
      <c r="AB111" s="1326" t="str">
        <f t="shared" si="115"/>
        <v/>
      </c>
      <c r="AC111" s="780"/>
      <c r="AD111" s="450"/>
      <c r="AE111" s="450"/>
      <c r="AF111" s="450"/>
      <c r="AG111" s="286"/>
      <c r="AH111" s="286"/>
      <c r="AM111" s="836"/>
    </row>
    <row r="112" spans="1:39" s="755" customFormat="1" ht="15" customHeight="1" x14ac:dyDescent="0.25">
      <c r="A112" s="837"/>
      <c r="B112" s="765" t="s">
        <v>1323</v>
      </c>
      <c r="C112" s="896" t="str">
        <f>IF(AND(ISNUMBER(C113),ISNUMBER(C117)),SUM(C113,C117),"")</f>
        <v/>
      </c>
      <c r="D112" s="896" t="str">
        <f t="shared" ref="D112:I112" si="167">IF(AND(ISNUMBER(D113),ISNUMBER(D117)),SUM(D113,D117),"")</f>
        <v/>
      </c>
      <c r="E112" s="896" t="str">
        <f t="shared" si="167"/>
        <v/>
      </c>
      <c r="F112" s="896" t="str">
        <f t="shared" si="167"/>
        <v/>
      </c>
      <c r="G112" s="896" t="str">
        <f t="shared" si="167"/>
        <v/>
      </c>
      <c r="H112" s="896" t="str">
        <f t="shared" si="167"/>
        <v/>
      </c>
      <c r="I112" s="896" t="str">
        <f t="shared" si="167"/>
        <v/>
      </c>
      <c r="J112" s="896" t="str">
        <f t="shared" ref="J112:K112" si="168">IF(AND(ISNUMBER(J113),ISNUMBER(J117)),SUM(J113,J117),"")</f>
        <v/>
      </c>
      <c r="K112" s="896" t="str">
        <f t="shared" si="168"/>
        <v/>
      </c>
      <c r="L112" s="896" t="str">
        <f t="shared" ref="L112" si="169">IF(AND(ISNUMBER(L113),ISNUMBER(L117)),SUM(L113,L117),"")</f>
        <v/>
      </c>
      <c r="M112" s="896" t="str">
        <f>IF(AND(ISNUMBER(M113),ISNUMBER(M117)),SUM(M113,M117),"")</f>
        <v/>
      </c>
      <c r="N112" s="896" t="str">
        <f>IF(AND(ISNUMBER(N113),ISNUMBER(N117)),SUM(N113,N117),"")</f>
        <v/>
      </c>
      <c r="O112" s="450"/>
      <c r="P112" s="450"/>
      <c r="Q112" s="896" t="str">
        <f>IF(AND(ISNUMBER(Q113),ISNUMBER(Q117)),SUM(Q113,Q117),"")</f>
        <v/>
      </c>
      <c r="R112" s="896" t="str">
        <f t="shared" ref="R112:W112" si="170">IF(AND(ISNUMBER(R113),ISNUMBER(R117)),SUM(R113,R117),"")</f>
        <v/>
      </c>
      <c r="S112" s="896" t="str">
        <f t="shared" si="170"/>
        <v/>
      </c>
      <c r="T112" s="896" t="str">
        <f t="shared" si="170"/>
        <v/>
      </c>
      <c r="U112" s="896" t="str">
        <f t="shared" si="170"/>
        <v/>
      </c>
      <c r="V112" s="896" t="str">
        <f t="shared" si="170"/>
        <v/>
      </c>
      <c r="W112" s="896" t="str">
        <f t="shared" si="170"/>
        <v/>
      </c>
      <c r="X112" s="896" t="str">
        <f>IF(AND(ISNUMBER(X113),ISNUMBER(X117)),SUM(X113,X117),"")</f>
        <v/>
      </c>
      <c r="Y112" s="896" t="str">
        <f>IF(AND(ISNUMBER(Y113),ISNUMBER(Y117)),SUM(Y113,Y117),"")</f>
        <v/>
      </c>
      <c r="Z112" s="896" t="str">
        <f>IF(AND(ISNUMBER(Z113),ISNUMBER(Z117)),SUM(Z113,Z117),"")</f>
        <v/>
      </c>
      <c r="AA112" s="287" t="str">
        <f>IF(AND(ISNUMBER(AA113),ISNUMBER(AA117)),SUM(AA113,AA117),"")</f>
        <v/>
      </c>
      <c r="AB112" s="1326" t="str">
        <f t="shared" si="115"/>
        <v/>
      </c>
      <c r="AC112" s="780"/>
      <c r="AD112" s="896" t="str">
        <f t="shared" ref="AD112" si="171">IF(AND(ISNUMBER(AD113),ISNUMBER(AD117)),SUM(AD113,AD117),"")</f>
        <v/>
      </c>
      <c r="AE112" s="896" t="str">
        <f>IF(AND(ISNUMBER(AE113),ISNUMBER(AE117)),SUM(AE113,AE117),"")</f>
        <v/>
      </c>
      <c r="AF112" s="896" t="str">
        <f t="shared" ref="AF112:AH112" si="172">IF(AND(ISNUMBER(AF113),ISNUMBER(AF117)),SUM(AF113,AF117),"")</f>
        <v/>
      </c>
      <c r="AG112" s="896" t="str">
        <f t="shared" si="172"/>
        <v/>
      </c>
      <c r="AH112" s="287" t="str">
        <f t="shared" si="172"/>
        <v/>
      </c>
      <c r="AM112" s="836"/>
    </row>
    <row r="113" spans="1:39" s="755" customFormat="1" ht="15" customHeight="1" x14ac:dyDescent="0.25">
      <c r="A113" s="837"/>
      <c r="B113" s="936" t="s">
        <v>1320</v>
      </c>
      <c r="C113" s="896">
        <f>IF($C$7="Yes", 0, IF(AND(ISNUMBER(C114),ISNUMBER(C115),ISNUMBER(C116)),SUM(C114:C116),""))</f>
        <v>0</v>
      </c>
      <c r="D113" s="896">
        <f t="shared" ref="D113:N113" si="173">IF($C$7="Yes", 0, IF(AND(ISNUMBER(D114),ISNUMBER(D115),ISNUMBER(D116)),SUM(D114:D116),""))</f>
        <v>0</v>
      </c>
      <c r="E113" s="896">
        <f t="shared" si="173"/>
        <v>0</v>
      </c>
      <c r="F113" s="896">
        <f t="shared" si="173"/>
        <v>0</v>
      </c>
      <c r="G113" s="896">
        <f t="shared" si="173"/>
        <v>0</v>
      </c>
      <c r="H113" s="896">
        <f t="shared" si="173"/>
        <v>0</v>
      </c>
      <c r="I113" s="896">
        <f t="shared" si="173"/>
        <v>0</v>
      </c>
      <c r="J113" s="896">
        <f t="shared" si="173"/>
        <v>0</v>
      </c>
      <c r="K113" s="896">
        <f t="shared" si="173"/>
        <v>0</v>
      </c>
      <c r="L113" s="896">
        <f t="shared" si="173"/>
        <v>0</v>
      </c>
      <c r="M113" s="896">
        <f t="shared" si="173"/>
        <v>0</v>
      </c>
      <c r="N113" s="896">
        <f t="shared" si="173"/>
        <v>0</v>
      </c>
      <c r="O113" s="450"/>
      <c r="P113" s="450"/>
      <c r="Q113" s="896">
        <f t="shared" ref="Q113:AA113" si="174">IF($C$7="Yes", 0, IF(AND(ISNUMBER(Q114),ISNUMBER(Q115),ISNUMBER(Q116)),SUM(Q114:Q116),""))</f>
        <v>0</v>
      </c>
      <c r="R113" s="896">
        <f t="shared" si="174"/>
        <v>0</v>
      </c>
      <c r="S113" s="896">
        <f t="shared" si="174"/>
        <v>0</v>
      </c>
      <c r="T113" s="896">
        <f t="shared" si="174"/>
        <v>0</v>
      </c>
      <c r="U113" s="896">
        <f t="shared" si="174"/>
        <v>0</v>
      </c>
      <c r="V113" s="896">
        <f t="shared" si="174"/>
        <v>0</v>
      </c>
      <c r="W113" s="896">
        <f t="shared" si="174"/>
        <v>0</v>
      </c>
      <c r="X113" s="896">
        <f t="shared" si="174"/>
        <v>0</v>
      </c>
      <c r="Y113" s="896">
        <f t="shared" si="174"/>
        <v>0</v>
      </c>
      <c r="Z113" s="896">
        <f t="shared" si="174"/>
        <v>0</v>
      </c>
      <c r="AA113" s="287">
        <f t="shared" si="174"/>
        <v>0</v>
      </c>
      <c r="AB113" s="1326" t="str">
        <f t="shared" si="115"/>
        <v/>
      </c>
      <c r="AC113" s="780"/>
      <c r="AD113" s="896">
        <f t="shared" ref="AD113:AH113" si="175">IF($C$7="Yes", 0, IF(AND(ISNUMBER(AD114),ISNUMBER(AD115),ISNUMBER(AD116)),SUM(AD114:AD116),""))</f>
        <v>0</v>
      </c>
      <c r="AE113" s="896">
        <f t="shared" si="175"/>
        <v>0</v>
      </c>
      <c r="AF113" s="896">
        <f t="shared" si="175"/>
        <v>0</v>
      </c>
      <c r="AG113" s="896">
        <f t="shared" si="175"/>
        <v>0</v>
      </c>
      <c r="AH113" s="287">
        <f t="shared" si="175"/>
        <v>0</v>
      </c>
      <c r="AM113" s="836"/>
    </row>
    <row r="114" spans="1:39" s="755" customFormat="1" ht="15" customHeight="1" x14ac:dyDescent="0.25">
      <c r="A114" s="837"/>
      <c r="B114" s="937" t="s">
        <v>1377</v>
      </c>
      <c r="C114" s="759"/>
      <c r="D114" s="450"/>
      <c r="E114" s="450"/>
      <c r="F114" s="450"/>
      <c r="G114" s="450"/>
      <c r="H114" s="450"/>
      <c r="I114" s="896" t="str">
        <f t="shared" ref="I114:I116" si="176">IF(AND(ISNUMBER(D114),ISNUMBER(E114),ISNUMBER(H114)),SUM(D114,E114,H114),"")</f>
        <v/>
      </c>
      <c r="J114" s="450"/>
      <c r="K114" s="450"/>
      <c r="L114" s="450"/>
      <c r="M114" s="896" t="str">
        <f t="shared" ref="M114:M116" si="177">IF(AND(ISNUMBER(J114),ISNUMBER(K114),ISNUMBER(L114)),SUM(J114:L114), "")</f>
        <v/>
      </c>
      <c r="N114" s="1184"/>
      <c r="O114" s="450"/>
      <c r="P114" s="450"/>
      <c r="Q114" s="450"/>
      <c r="R114" s="450"/>
      <c r="S114" s="450"/>
      <c r="T114" s="450"/>
      <c r="U114" s="450"/>
      <c r="V114" s="450"/>
      <c r="W114" s="896" t="str">
        <f>IF(AND(ISNUMBER(R114),ISNUMBER(S114),ISNUMBER(V114)),SUM(R114,S114,V114),"")</f>
        <v/>
      </c>
      <c r="X114" s="450"/>
      <c r="Y114" s="450"/>
      <c r="Z114" s="450"/>
      <c r="AA114" s="287" t="str">
        <f t="shared" ref="AA114:AA116" si="178">IF(AND(ISNUMBER(X114),ISNUMBER(Y114),ISNUMBER(Z114)),SUM(X114:Z114), "")</f>
        <v/>
      </c>
      <c r="AB114" s="1326" t="str">
        <f t="shared" si="115"/>
        <v/>
      </c>
      <c r="AC114" s="780"/>
      <c r="AD114" s="450"/>
      <c r="AE114" s="450"/>
      <c r="AF114" s="450"/>
      <c r="AG114" s="286"/>
      <c r="AH114" s="286"/>
      <c r="AM114" s="836"/>
    </row>
    <row r="115" spans="1:39" s="755" customFormat="1" ht="15" customHeight="1" x14ac:dyDescent="0.25">
      <c r="A115" s="837"/>
      <c r="B115" s="937" t="s">
        <v>1132</v>
      </c>
      <c r="C115" s="759"/>
      <c r="D115" s="450"/>
      <c r="E115" s="450"/>
      <c r="F115" s="450"/>
      <c r="G115" s="450"/>
      <c r="H115" s="450"/>
      <c r="I115" s="896" t="str">
        <f t="shared" si="176"/>
        <v/>
      </c>
      <c r="J115" s="450"/>
      <c r="K115" s="450"/>
      <c r="L115" s="450"/>
      <c r="M115" s="896" t="str">
        <f t="shared" si="177"/>
        <v/>
      </c>
      <c r="N115" s="1184"/>
      <c r="O115" s="450"/>
      <c r="P115" s="450"/>
      <c r="Q115" s="450"/>
      <c r="R115" s="450"/>
      <c r="S115" s="450"/>
      <c r="T115" s="450"/>
      <c r="U115" s="450"/>
      <c r="V115" s="450"/>
      <c r="W115" s="896" t="str">
        <f>IF(AND(ISNUMBER(R115),ISNUMBER(S115),ISNUMBER(V115)),SUM(R115,S115,V115),"")</f>
        <v/>
      </c>
      <c r="X115" s="450"/>
      <c r="Y115" s="450"/>
      <c r="Z115" s="450"/>
      <c r="AA115" s="287" t="str">
        <f t="shared" si="178"/>
        <v/>
      </c>
      <c r="AB115" s="1326" t="str">
        <f t="shared" si="115"/>
        <v/>
      </c>
      <c r="AC115" s="780"/>
      <c r="AD115" s="450"/>
      <c r="AE115" s="450"/>
      <c r="AF115" s="450"/>
      <c r="AG115" s="286"/>
      <c r="AH115" s="286"/>
      <c r="AM115" s="836"/>
    </row>
    <row r="116" spans="1:39" s="755" customFormat="1" ht="15" customHeight="1" x14ac:dyDescent="0.25">
      <c r="A116" s="837"/>
      <c r="B116" s="937" t="s">
        <v>1131</v>
      </c>
      <c r="C116" s="759"/>
      <c r="D116" s="450"/>
      <c r="E116" s="450"/>
      <c r="F116" s="450"/>
      <c r="G116" s="450"/>
      <c r="H116" s="450"/>
      <c r="I116" s="896" t="str">
        <f t="shared" si="176"/>
        <v/>
      </c>
      <c r="J116" s="450"/>
      <c r="K116" s="450"/>
      <c r="L116" s="450"/>
      <c r="M116" s="896" t="str">
        <f t="shared" si="177"/>
        <v/>
      </c>
      <c r="N116" s="1184"/>
      <c r="O116" s="450"/>
      <c r="P116" s="450"/>
      <c r="Q116" s="450"/>
      <c r="R116" s="450"/>
      <c r="S116" s="450"/>
      <c r="T116" s="450"/>
      <c r="U116" s="450"/>
      <c r="V116" s="450"/>
      <c r="W116" s="896" t="str">
        <f>IF(AND(ISNUMBER(R116),ISNUMBER(S116),ISNUMBER(V116)),SUM(R116,S116,V116),"")</f>
        <v/>
      </c>
      <c r="X116" s="450"/>
      <c r="Y116" s="450"/>
      <c r="Z116" s="450"/>
      <c r="AA116" s="287" t="str">
        <f t="shared" si="178"/>
        <v/>
      </c>
      <c r="AB116" s="1326" t="str">
        <f t="shared" si="115"/>
        <v/>
      </c>
      <c r="AC116" s="780"/>
      <c r="AD116" s="450"/>
      <c r="AE116" s="450"/>
      <c r="AF116" s="450"/>
      <c r="AG116" s="286"/>
      <c r="AH116" s="286"/>
      <c r="AM116" s="836"/>
    </row>
    <row r="117" spans="1:39" s="755" customFormat="1" ht="15" customHeight="1" x14ac:dyDescent="0.25">
      <c r="A117" s="837"/>
      <c r="B117" s="936" t="s">
        <v>1322</v>
      </c>
      <c r="C117" s="896" t="str">
        <f>IF($C$7="No", 0, IF(AND(ISNUMBER(C118), ISNUMBER(C119), ISNUMBER(C120)), SUM(C118:C120), ""))</f>
        <v/>
      </c>
      <c r="D117" s="896" t="str">
        <f t="shared" ref="D117:AA117" si="179">IF($C$7="No", 0, IF(AND(ISNUMBER(D118), ISNUMBER(D119), ISNUMBER(D120)), SUM(D118:D120), ""))</f>
        <v/>
      </c>
      <c r="E117" s="896" t="str">
        <f t="shared" si="179"/>
        <v/>
      </c>
      <c r="F117" s="896" t="str">
        <f t="shared" si="179"/>
        <v/>
      </c>
      <c r="G117" s="896" t="str">
        <f t="shared" si="179"/>
        <v/>
      </c>
      <c r="H117" s="896" t="str">
        <f t="shared" si="179"/>
        <v/>
      </c>
      <c r="I117" s="896" t="str">
        <f t="shared" si="179"/>
        <v/>
      </c>
      <c r="J117" s="896" t="str">
        <f t="shared" si="179"/>
        <v/>
      </c>
      <c r="K117" s="896" t="str">
        <f t="shared" si="179"/>
        <v/>
      </c>
      <c r="L117" s="896" t="str">
        <f t="shared" si="179"/>
        <v/>
      </c>
      <c r="M117" s="896" t="str">
        <f t="shared" si="179"/>
        <v/>
      </c>
      <c r="N117" s="896" t="str">
        <f t="shared" si="179"/>
        <v/>
      </c>
      <c r="O117" s="450"/>
      <c r="P117" s="450"/>
      <c r="Q117" s="896" t="str">
        <f t="shared" si="179"/>
        <v/>
      </c>
      <c r="R117" s="896" t="str">
        <f t="shared" si="179"/>
        <v/>
      </c>
      <c r="S117" s="896" t="str">
        <f t="shared" si="179"/>
        <v/>
      </c>
      <c r="T117" s="896" t="str">
        <f t="shared" si="179"/>
        <v/>
      </c>
      <c r="U117" s="896" t="str">
        <f t="shared" si="179"/>
        <v/>
      </c>
      <c r="V117" s="896" t="str">
        <f t="shared" si="179"/>
        <v/>
      </c>
      <c r="W117" s="896" t="str">
        <f t="shared" si="179"/>
        <v/>
      </c>
      <c r="X117" s="896" t="str">
        <f t="shared" si="179"/>
        <v/>
      </c>
      <c r="Y117" s="896" t="str">
        <f t="shared" si="179"/>
        <v/>
      </c>
      <c r="Z117" s="896" t="str">
        <f t="shared" si="179"/>
        <v/>
      </c>
      <c r="AA117" s="287" t="str">
        <f t="shared" si="179"/>
        <v/>
      </c>
      <c r="AB117" s="1326" t="str">
        <f t="shared" si="115"/>
        <v/>
      </c>
      <c r="AC117" s="780"/>
      <c r="AD117" s="896" t="str">
        <f t="shared" ref="AD117" si="180">IF($C$7="No", 0, IF(AND(ISNUMBER(AD118), ISNUMBER(AD119), ISNUMBER(AD120)), SUM(AD118:AD120), ""))</f>
        <v/>
      </c>
      <c r="AE117" s="896" t="str">
        <f t="shared" ref="AE117" si="181">IF($C$7="No", 0, IF(AND(ISNUMBER(AE118), ISNUMBER(AE119), ISNUMBER(AE120)), SUM(AE118:AE120), ""))</f>
        <v/>
      </c>
      <c r="AF117" s="896" t="str">
        <f t="shared" ref="AF117" si="182">IF($C$7="No", 0, IF(AND(ISNUMBER(AF118), ISNUMBER(AF119), ISNUMBER(AF120)), SUM(AF118:AF120), ""))</f>
        <v/>
      </c>
      <c r="AG117" s="896" t="str">
        <f t="shared" ref="AG117" si="183">IF($C$7="No", 0, IF(AND(ISNUMBER(AG118), ISNUMBER(AG119), ISNUMBER(AG120)), SUM(AG118:AG120), ""))</f>
        <v/>
      </c>
      <c r="AH117" s="287" t="str">
        <f t="shared" ref="AH117" si="184">IF($C$7="No", 0, IF(AND(ISNUMBER(AH118), ISNUMBER(AH119), ISNUMBER(AH120)), SUM(AH118:AH120), ""))</f>
        <v/>
      </c>
      <c r="AM117" s="836"/>
    </row>
    <row r="118" spans="1:39" s="755" customFormat="1" ht="15" customHeight="1" x14ac:dyDescent="0.25">
      <c r="A118" s="837"/>
      <c r="B118" s="937" t="s">
        <v>1529</v>
      </c>
      <c r="C118" s="759"/>
      <c r="D118" s="450"/>
      <c r="E118" s="450"/>
      <c r="F118" s="450"/>
      <c r="G118" s="450"/>
      <c r="H118" s="450"/>
      <c r="I118" s="896" t="str">
        <f t="shared" ref="I118:I120" si="185">IF(AND(ISNUMBER(D118),ISNUMBER(E118),ISNUMBER(H118)),SUM(D118,E118,H118),"")</f>
        <v/>
      </c>
      <c r="J118" s="450"/>
      <c r="K118" s="450"/>
      <c r="L118" s="450"/>
      <c r="M118" s="896" t="str">
        <f t="shared" ref="M118:M120" si="186">IF(AND(ISNUMBER(J118),ISNUMBER(K118),ISNUMBER(L118)),SUM(J118:L118), "")</f>
        <v/>
      </c>
      <c r="N118" s="1184"/>
      <c r="O118" s="450"/>
      <c r="P118" s="450"/>
      <c r="Q118" s="450"/>
      <c r="R118" s="450"/>
      <c r="S118" s="450"/>
      <c r="T118" s="450"/>
      <c r="U118" s="450"/>
      <c r="V118" s="450"/>
      <c r="W118" s="896" t="str">
        <f>IF(AND(ISNUMBER(R118),ISNUMBER(S118),ISNUMBER(V118)),SUM(R118,S118,V118),"")</f>
        <v/>
      </c>
      <c r="X118" s="450"/>
      <c r="Y118" s="450"/>
      <c r="Z118" s="450"/>
      <c r="AA118" s="287" t="str">
        <f t="shared" ref="AA118:AA120" si="187">IF(AND(ISNUMBER(X118),ISNUMBER(Y118),ISNUMBER(Z118)),SUM(X118:Z118), "")</f>
        <v/>
      </c>
      <c r="AB118" s="1326" t="str">
        <f t="shared" si="115"/>
        <v/>
      </c>
      <c r="AC118" s="780"/>
      <c r="AD118" s="450"/>
      <c r="AE118" s="450"/>
      <c r="AF118" s="450"/>
      <c r="AG118" s="286"/>
      <c r="AH118" s="286"/>
      <c r="AM118" s="836"/>
    </row>
    <row r="119" spans="1:39" s="755" customFormat="1" ht="15" customHeight="1" x14ac:dyDescent="0.25">
      <c r="A119" s="837"/>
      <c r="B119" s="937" t="s">
        <v>1530</v>
      </c>
      <c r="C119" s="759"/>
      <c r="D119" s="450"/>
      <c r="E119" s="450"/>
      <c r="F119" s="450"/>
      <c r="G119" s="450"/>
      <c r="H119" s="450"/>
      <c r="I119" s="896" t="str">
        <f t="shared" si="185"/>
        <v/>
      </c>
      <c r="J119" s="450"/>
      <c r="K119" s="450"/>
      <c r="L119" s="450"/>
      <c r="M119" s="896" t="str">
        <f t="shared" si="186"/>
        <v/>
      </c>
      <c r="N119" s="1184"/>
      <c r="O119" s="450"/>
      <c r="P119" s="450"/>
      <c r="Q119" s="450"/>
      <c r="R119" s="450"/>
      <c r="S119" s="450"/>
      <c r="T119" s="450"/>
      <c r="U119" s="450"/>
      <c r="V119" s="450"/>
      <c r="W119" s="896" t="str">
        <f>IF(AND(ISNUMBER(R119),ISNUMBER(S119),ISNUMBER(V119)),SUM(R119,S119,V119),"")</f>
        <v/>
      </c>
      <c r="X119" s="450"/>
      <c r="Y119" s="450"/>
      <c r="Z119" s="450"/>
      <c r="AA119" s="287" t="str">
        <f t="shared" si="187"/>
        <v/>
      </c>
      <c r="AB119" s="1326" t="str">
        <f t="shared" si="115"/>
        <v/>
      </c>
      <c r="AC119" s="780"/>
      <c r="AD119" s="450"/>
      <c r="AE119" s="450"/>
      <c r="AF119" s="450"/>
      <c r="AG119" s="286"/>
      <c r="AH119" s="286"/>
      <c r="AM119" s="836"/>
    </row>
    <row r="120" spans="1:39" s="755" customFormat="1" ht="15" customHeight="1" x14ac:dyDescent="0.25">
      <c r="A120" s="837"/>
      <c r="B120" s="937" t="s">
        <v>1131</v>
      </c>
      <c r="C120" s="759"/>
      <c r="D120" s="450"/>
      <c r="E120" s="450"/>
      <c r="F120" s="450"/>
      <c r="G120" s="450"/>
      <c r="H120" s="450"/>
      <c r="I120" s="896" t="str">
        <f t="shared" si="185"/>
        <v/>
      </c>
      <c r="J120" s="450"/>
      <c r="K120" s="450"/>
      <c r="L120" s="450"/>
      <c r="M120" s="896" t="str">
        <f t="shared" si="186"/>
        <v/>
      </c>
      <c r="N120" s="1184"/>
      <c r="O120" s="450"/>
      <c r="P120" s="450"/>
      <c r="Q120" s="450"/>
      <c r="R120" s="450"/>
      <c r="S120" s="450"/>
      <c r="T120" s="450"/>
      <c r="U120" s="450"/>
      <c r="V120" s="450"/>
      <c r="W120" s="896" t="str">
        <f>IF(AND(ISNUMBER(R120),ISNUMBER(S120),ISNUMBER(V120)),SUM(R120,S120,V120),"")</f>
        <v/>
      </c>
      <c r="X120" s="450"/>
      <c r="Y120" s="450"/>
      <c r="Z120" s="450"/>
      <c r="AA120" s="287" t="str">
        <f t="shared" si="187"/>
        <v/>
      </c>
      <c r="AB120" s="1326" t="str">
        <f t="shared" si="115"/>
        <v/>
      </c>
      <c r="AC120" s="780"/>
      <c r="AD120" s="450"/>
      <c r="AE120" s="450"/>
      <c r="AF120" s="450"/>
      <c r="AG120" s="286"/>
      <c r="AH120" s="286"/>
      <c r="AM120" s="836"/>
    </row>
    <row r="121" spans="1:39" s="755" customFormat="1" ht="15" customHeight="1" x14ac:dyDescent="0.25">
      <c r="A121" s="837"/>
      <c r="B121" s="765" t="s">
        <v>1324</v>
      </c>
      <c r="C121" s="896" t="str">
        <f t="shared" ref="C121:D121" si="188">IF(AND(ISNUMBER(C122),ISNUMBER(C123),ISNUMBER(C124),ISNUMBER(C125),ISNUMBER(C126),ISNUMBER(C127),ISNUMBER(C128)),SUM(C122:C128),"")</f>
        <v/>
      </c>
      <c r="D121" s="896" t="str">
        <f t="shared" si="188"/>
        <v/>
      </c>
      <c r="E121" s="896" t="str">
        <f t="shared" ref="E121:I121" si="189">IF(AND(ISNUMBER(E122),ISNUMBER(E123),ISNUMBER(E124),ISNUMBER(E125),ISNUMBER(E126),ISNUMBER(E127),ISNUMBER(E128)),SUM(E122:E128),"")</f>
        <v/>
      </c>
      <c r="F121" s="896" t="str">
        <f t="shared" si="189"/>
        <v/>
      </c>
      <c r="G121" s="896" t="str">
        <f t="shared" si="189"/>
        <v/>
      </c>
      <c r="H121" s="896" t="str">
        <f t="shared" si="189"/>
        <v/>
      </c>
      <c r="I121" s="896" t="str">
        <f t="shared" si="189"/>
        <v/>
      </c>
      <c r="J121" s="896" t="str">
        <f t="shared" ref="J121:K121" si="190">IF(AND(ISNUMBER(J122),ISNUMBER(J123),ISNUMBER(J124),ISNUMBER(J125),ISNUMBER(J126),ISNUMBER(J127),ISNUMBER(J128)),SUM(J122:J128),"")</f>
        <v/>
      </c>
      <c r="K121" s="896" t="str">
        <f t="shared" si="190"/>
        <v/>
      </c>
      <c r="L121" s="896" t="str">
        <f t="shared" ref="L121" si="191">IF(AND(ISNUMBER(L122),ISNUMBER(L123),ISNUMBER(L124),ISNUMBER(L125),ISNUMBER(L126),ISNUMBER(L127),ISNUMBER(L128)),SUM(L122:L128),"")</f>
        <v/>
      </c>
      <c r="M121" s="896" t="str">
        <f>IF(AND(ISNUMBER(M122),ISNUMBER(M123),ISNUMBER(M124),ISNUMBER(M125),ISNUMBER(M126),ISNUMBER(M127),ISNUMBER(M128)),SUM(M122:M128),"")</f>
        <v/>
      </c>
      <c r="N121" s="896" t="str">
        <f>IF(AND(ISNUMBER(N122),ISNUMBER(N123),ISNUMBER(N124),ISNUMBER(N125),ISNUMBER(N126),ISNUMBER(N127),ISNUMBER(N128)),SUM(N122:N128),"")</f>
        <v/>
      </c>
      <c r="O121" s="450"/>
      <c r="P121" s="450"/>
      <c r="Q121" s="896" t="str">
        <f t="shared" ref="Q121:W121" si="192">IF(AND(ISNUMBER(Q122),ISNUMBER(Q123),ISNUMBER(Q124),ISNUMBER(Q125),ISNUMBER(Q126),ISNUMBER(Q127),ISNUMBER(Q128)),SUM(Q122:Q128),"")</f>
        <v/>
      </c>
      <c r="R121" s="896" t="str">
        <f t="shared" si="192"/>
        <v/>
      </c>
      <c r="S121" s="896" t="str">
        <f t="shared" si="192"/>
        <v/>
      </c>
      <c r="T121" s="896" t="str">
        <f t="shared" si="192"/>
        <v/>
      </c>
      <c r="U121" s="896" t="str">
        <f t="shared" si="192"/>
        <v/>
      </c>
      <c r="V121" s="896" t="str">
        <f t="shared" si="192"/>
        <v/>
      </c>
      <c r="W121" s="896" t="str">
        <f t="shared" si="192"/>
        <v/>
      </c>
      <c r="X121" s="896" t="str">
        <f>IF(AND(ISNUMBER(X122),ISNUMBER(X123),ISNUMBER(X124),ISNUMBER(X125),ISNUMBER(X126),ISNUMBER(X127),ISNUMBER(X128)),SUM(X122:X128),"")</f>
        <v/>
      </c>
      <c r="Y121" s="896" t="str">
        <f>IF(AND(ISNUMBER(Y122),ISNUMBER(Y123),ISNUMBER(Y124),ISNUMBER(Y125),ISNUMBER(Y126),ISNUMBER(Y127),ISNUMBER(Y128)),SUM(Y122:Y128),"")</f>
        <v/>
      </c>
      <c r="Z121" s="896" t="str">
        <f>IF(AND(ISNUMBER(Z122),ISNUMBER(Z123),ISNUMBER(Z124),ISNUMBER(Z125),ISNUMBER(Z126),ISNUMBER(Z127),ISNUMBER(Z128)),SUM(Z122:Z128),"")</f>
        <v/>
      </c>
      <c r="AA121" s="287" t="str">
        <f>IF(AND(ISNUMBER(AA122),ISNUMBER(AA123),ISNUMBER(AA124),ISNUMBER(AA125),ISNUMBER(AA126),ISNUMBER(AA127),ISNUMBER(AA128)),SUM(AA122:AA128),"")</f>
        <v/>
      </c>
      <c r="AB121" s="1326" t="str">
        <f t="shared" si="115"/>
        <v/>
      </c>
      <c r="AC121" s="780"/>
      <c r="AD121" s="896" t="str">
        <f t="shared" ref="AD121" si="193">IF(AND(ISNUMBER(AD122),ISNUMBER(AD123),ISNUMBER(AD124),ISNUMBER(AD125),ISNUMBER(AD126),ISNUMBER(AD127),ISNUMBER(AD128)),SUM(AD122:AD128),"")</f>
        <v/>
      </c>
      <c r="AE121" s="896" t="str">
        <f>IF(AND(ISNUMBER(AE122),ISNUMBER(AE123),ISNUMBER(AE124),ISNUMBER(AE125),ISNUMBER(AE126),ISNUMBER(AE127),ISNUMBER(AE128)),SUM(AE122:AE128),"")</f>
        <v/>
      </c>
      <c r="AF121" s="896" t="str">
        <f t="shared" ref="AF121:AH121" si="194">IF(AND(ISNUMBER(AF122),ISNUMBER(AF123),ISNUMBER(AF124),ISNUMBER(AF125),ISNUMBER(AF126),ISNUMBER(AF127),ISNUMBER(AF128)),SUM(AF122:AF128),"")</f>
        <v/>
      </c>
      <c r="AG121" s="896" t="str">
        <f t="shared" si="194"/>
        <v/>
      </c>
      <c r="AH121" s="287" t="str">
        <f t="shared" si="194"/>
        <v/>
      </c>
      <c r="AM121" s="836"/>
    </row>
    <row r="122" spans="1:39" s="755" customFormat="1" ht="15" customHeight="1" x14ac:dyDescent="0.25">
      <c r="A122" s="837"/>
      <c r="B122" s="937" t="s">
        <v>1125</v>
      </c>
      <c r="C122" s="759"/>
      <c r="D122" s="450"/>
      <c r="E122" s="450"/>
      <c r="F122" s="450"/>
      <c r="G122" s="450"/>
      <c r="H122" s="450"/>
      <c r="I122" s="896" t="str">
        <f t="shared" ref="I122:I128" si="195">IF(AND(ISNUMBER(D122),ISNUMBER(E122),ISNUMBER(H122)),SUM(D122,E122,H122),"")</f>
        <v/>
      </c>
      <c r="J122" s="450"/>
      <c r="K122" s="450"/>
      <c r="L122" s="450"/>
      <c r="M122" s="896" t="str">
        <f t="shared" ref="M122:M128" si="196">IF(AND(ISNUMBER(J122),ISNUMBER(K122),ISNUMBER(L122)),SUM(J122:L122), "")</f>
        <v/>
      </c>
      <c r="N122" s="1184"/>
      <c r="O122" s="450"/>
      <c r="P122" s="450"/>
      <c r="Q122" s="450"/>
      <c r="R122" s="450"/>
      <c r="S122" s="450"/>
      <c r="T122" s="450"/>
      <c r="U122" s="450"/>
      <c r="V122" s="450"/>
      <c r="W122" s="896" t="str">
        <f t="shared" ref="W122:W128" si="197">IF(AND(ISNUMBER(R122),ISNUMBER(S122),ISNUMBER(V122)),SUM(R122,S122,V122),"")</f>
        <v/>
      </c>
      <c r="X122" s="450"/>
      <c r="Y122" s="450"/>
      <c r="Z122" s="450"/>
      <c r="AA122" s="287" t="str">
        <f t="shared" ref="AA122:AA128" si="198">IF(AND(ISNUMBER(X122),ISNUMBER(Y122),ISNUMBER(Z122)),SUM(X122:Z122), "")</f>
        <v/>
      </c>
      <c r="AB122" s="1326" t="str">
        <f t="shared" si="115"/>
        <v/>
      </c>
      <c r="AC122" s="859" t="str">
        <f>IF(ISNUMBER(AB122),IF(AND(AB122&gt;=(Parameters!F217*0.95),AB122&lt;=(Parameters!F217*1.05)), "Pass", "Fail"),"")</f>
        <v/>
      </c>
      <c r="AD122" s="450"/>
      <c r="AE122" s="450"/>
      <c r="AF122" s="450"/>
      <c r="AG122" s="286"/>
      <c r="AH122" s="286"/>
      <c r="AM122" s="836"/>
    </row>
    <row r="123" spans="1:39" s="755" customFormat="1" ht="15" customHeight="1" x14ac:dyDescent="0.25">
      <c r="A123" s="837"/>
      <c r="B123" s="937" t="s">
        <v>1126</v>
      </c>
      <c r="C123" s="759"/>
      <c r="D123" s="450"/>
      <c r="E123" s="450"/>
      <c r="F123" s="450"/>
      <c r="G123" s="450"/>
      <c r="H123" s="450"/>
      <c r="I123" s="896" t="str">
        <f t="shared" si="195"/>
        <v/>
      </c>
      <c r="J123" s="450"/>
      <c r="K123" s="450"/>
      <c r="L123" s="450"/>
      <c r="M123" s="896" t="str">
        <f t="shared" si="196"/>
        <v/>
      </c>
      <c r="N123" s="1184"/>
      <c r="O123" s="450"/>
      <c r="P123" s="450"/>
      <c r="Q123" s="450"/>
      <c r="R123" s="450"/>
      <c r="S123" s="450"/>
      <c r="T123" s="450"/>
      <c r="U123" s="450"/>
      <c r="V123" s="450"/>
      <c r="W123" s="896" t="str">
        <f t="shared" si="197"/>
        <v/>
      </c>
      <c r="X123" s="450"/>
      <c r="Y123" s="450"/>
      <c r="Z123" s="450"/>
      <c r="AA123" s="287" t="str">
        <f t="shared" si="198"/>
        <v/>
      </c>
      <c r="AB123" s="1326" t="str">
        <f t="shared" si="115"/>
        <v/>
      </c>
      <c r="AC123" s="859" t="str">
        <f>IF(ISNUMBER(AB123),IF(AND(AB123&gt;=(Parameters!F218*0.95),AB123&lt;=(Parameters!F218*1.05)), "Pass", "Fail"),"")</f>
        <v/>
      </c>
      <c r="AD123" s="450"/>
      <c r="AE123" s="450"/>
      <c r="AF123" s="450"/>
      <c r="AG123" s="286"/>
      <c r="AH123" s="286"/>
      <c r="AM123" s="836"/>
    </row>
    <row r="124" spans="1:39" s="755" customFormat="1" ht="15" customHeight="1" x14ac:dyDescent="0.25">
      <c r="A124" s="837"/>
      <c r="B124" s="937" t="s">
        <v>1127</v>
      </c>
      <c r="C124" s="759"/>
      <c r="D124" s="450"/>
      <c r="E124" s="450"/>
      <c r="F124" s="450"/>
      <c r="G124" s="450"/>
      <c r="H124" s="450"/>
      <c r="I124" s="896" t="str">
        <f t="shared" si="195"/>
        <v/>
      </c>
      <c r="J124" s="450"/>
      <c r="K124" s="450"/>
      <c r="L124" s="450"/>
      <c r="M124" s="896" t="str">
        <f t="shared" si="196"/>
        <v/>
      </c>
      <c r="N124" s="1184"/>
      <c r="O124" s="450"/>
      <c r="P124" s="450"/>
      <c r="Q124" s="450"/>
      <c r="R124" s="450"/>
      <c r="S124" s="450"/>
      <c r="T124" s="450"/>
      <c r="U124" s="450"/>
      <c r="V124" s="450"/>
      <c r="W124" s="896" t="str">
        <f t="shared" si="197"/>
        <v/>
      </c>
      <c r="X124" s="450"/>
      <c r="Y124" s="450"/>
      <c r="Z124" s="450"/>
      <c r="AA124" s="287" t="str">
        <f t="shared" si="198"/>
        <v/>
      </c>
      <c r="AB124" s="1326" t="str">
        <f t="shared" si="115"/>
        <v/>
      </c>
      <c r="AC124" s="859" t="str">
        <f>IF(ISNUMBER(AB124),IF(AND(AB124&gt;=(Parameters!F219*0.95),AB124&lt;=(Parameters!F219*1.05)), "Pass", "Fail"),"")</f>
        <v/>
      </c>
      <c r="AD124" s="450"/>
      <c r="AE124" s="450"/>
      <c r="AF124" s="450"/>
      <c r="AG124" s="286"/>
      <c r="AH124" s="286"/>
      <c r="AM124" s="836"/>
    </row>
    <row r="125" spans="1:39" s="755" customFormat="1" ht="15" customHeight="1" x14ac:dyDescent="0.25">
      <c r="A125" s="837"/>
      <c r="B125" s="937" t="s">
        <v>1128</v>
      </c>
      <c r="C125" s="759"/>
      <c r="D125" s="450"/>
      <c r="E125" s="450"/>
      <c r="F125" s="450"/>
      <c r="G125" s="450"/>
      <c r="H125" s="450"/>
      <c r="I125" s="896" t="str">
        <f t="shared" si="195"/>
        <v/>
      </c>
      <c r="J125" s="450"/>
      <c r="K125" s="450"/>
      <c r="L125" s="450"/>
      <c r="M125" s="896" t="str">
        <f t="shared" si="196"/>
        <v/>
      </c>
      <c r="N125" s="1184"/>
      <c r="O125" s="450"/>
      <c r="P125" s="450"/>
      <c r="Q125" s="450"/>
      <c r="R125" s="450"/>
      <c r="S125" s="450"/>
      <c r="T125" s="450"/>
      <c r="U125" s="450"/>
      <c r="V125" s="450"/>
      <c r="W125" s="896" t="str">
        <f t="shared" si="197"/>
        <v/>
      </c>
      <c r="X125" s="450"/>
      <c r="Y125" s="450"/>
      <c r="Z125" s="450"/>
      <c r="AA125" s="287" t="str">
        <f t="shared" si="198"/>
        <v/>
      </c>
      <c r="AB125" s="1326" t="str">
        <f t="shared" si="115"/>
        <v/>
      </c>
      <c r="AC125" s="859" t="str">
        <f>IF(ISNUMBER(AB125),IF(AND(AB125&gt;=(Parameters!F220*0.95),AB125&lt;=(Parameters!F220*1.05)), "Pass", "Fail"),"")</f>
        <v/>
      </c>
      <c r="AD125" s="450"/>
      <c r="AE125" s="450"/>
      <c r="AF125" s="450"/>
      <c r="AG125" s="286"/>
      <c r="AH125" s="286"/>
      <c r="AM125" s="836"/>
    </row>
    <row r="126" spans="1:39" s="755" customFormat="1" ht="15" customHeight="1" x14ac:dyDescent="0.25">
      <c r="A126" s="837"/>
      <c r="B126" s="937" t="s">
        <v>1129</v>
      </c>
      <c r="C126" s="759"/>
      <c r="D126" s="450"/>
      <c r="E126" s="450"/>
      <c r="F126" s="450"/>
      <c r="G126" s="450"/>
      <c r="H126" s="450"/>
      <c r="I126" s="896" t="str">
        <f t="shared" si="195"/>
        <v/>
      </c>
      <c r="J126" s="450"/>
      <c r="K126" s="450"/>
      <c r="L126" s="450"/>
      <c r="M126" s="896" t="str">
        <f t="shared" si="196"/>
        <v/>
      </c>
      <c r="N126" s="1184"/>
      <c r="O126" s="450"/>
      <c r="P126" s="450"/>
      <c r="Q126" s="450"/>
      <c r="R126" s="450"/>
      <c r="S126" s="450"/>
      <c r="T126" s="450"/>
      <c r="U126" s="450"/>
      <c r="V126" s="450"/>
      <c r="W126" s="896" t="str">
        <f t="shared" si="197"/>
        <v/>
      </c>
      <c r="X126" s="450"/>
      <c r="Y126" s="450"/>
      <c r="Z126" s="450"/>
      <c r="AA126" s="287" t="str">
        <f t="shared" si="198"/>
        <v/>
      </c>
      <c r="AB126" s="1326" t="str">
        <f t="shared" si="115"/>
        <v/>
      </c>
      <c r="AC126" s="859" t="str">
        <f>IF(ISNUMBER(AB126),IF(AND(AB126&gt;=(Parameters!F221*0.95),AB126&lt;=(Parameters!F221*1.05)), "Pass", "Fail"),"")</f>
        <v/>
      </c>
      <c r="AD126" s="450"/>
      <c r="AE126" s="450"/>
      <c r="AF126" s="450"/>
      <c r="AG126" s="286"/>
      <c r="AH126" s="286"/>
      <c r="AM126" s="836"/>
    </row>
    <row r="127" spans="1:39" s="755" customFormat="1" ht="15" customHeight="1" x14ac:dyDescent="0.25">
      <c r="A127" s="837"/>
      <c r="B127" s="937" t="s">
        <v>1130</v>
      </c>
      <c r="C127" s="759"/>
      <c r="D127" s="450"/>
      <c r="E127" s="450"/>
      <c r="F127" s="450"/>
      <c r="G127" s="450"/>
      <c r="H127" s="450"/>
      <c r="I127" s="896" t="str">
        <f t="shared" si="195"/>
        <v/>
      </c>
      <c r="J127" s="450"/>
      <c r="K127" s="450"/>
      <c r="L127" s="450"/>
      <c r="M127" s="896" t="str">
        <f t="shared" si="196"/>
        <v/>
      </c>
      <c r="N127" s="1184"/>
      <c r="O127" s="450"/>
      <c r="P127" s="450"/>
      <c r="Q127" s="450"/>
      <c r="R127" s="450"/>
      <c r="S127" s="450"/>
      <c r="T127" s="450"/>
      <c r="U127" s="450"/>
      <c r="V127" s="450"/>
      <c r="W127" s="896" t="str">
        <f t="shared" si="197"/>
        <v/>
      </c>
      <c r="X127" s="450"/>
      <c r="Y127" s="450"/>
      <c r="Z127" s="450"/>
      <c r="AA127" s="287" t="str">
        <f t="shared" si="198"/>
        <v/>
      </c>
      <c r="AB127" s="1326" t="str">
        <f t="shared" si="115"/>
        <v/>
      </c>
      <c r="AC127" s="859" t="str">
        <f>IF(ISNUMBER(AB127),IF(AND(AB127&gt;=(Parameters!F222*0.95),AB127&lt;=(Parameters!F222*1.05)), "Pass", "Fail"),"")</f>
        <v/>
      </c>
      <c r="AD127" s="450"/>
      <c r="AE127" s="450"/>
      <c r="AF127" s="450"/>
      <c r="AG127" s="286"/>
      <c r="AH127" s="286"/>
      <c r="AM127" s="836"/>
    </row>
    <row r="128" spans="1:39" s="755" customFormat="1" ht="15" customHeight="1" x14ac:dyDescent="0.25">
      <c r="A128" s="837"/>
      <c r="B128" s="937" t="s">
        <v>1131</v>
      </c>
      <c r="C128" s="759"/>
      <c r="D128" s="450"/>
      <c r="E128" s="450"/>
      <c r="F128" s="450"/>
      <c r="G128" s="450"/>
      <c r="H128" s="450"/>
      <c r="I128" s="896" t="str">
        <f t="shared" si="195"/>
        <v/>
      </c>
      <c r="J128" s="450"/>
      <c r="K128" s="450"/>
      <c r="L128" s="450"/>
      <c r="M128" s="896" t="str">
        <f t="shared" si="196"/>
        <v/>
      </c>
      <c r="N128" s="1184"/>
      <c r="O128" s="450"/>
      <c r="P128" s="450"/>
      <c r="Q128" s="450"/>
      <c r="R128" s="450"/>
      <c r="S128" s="450"/>
      <c r="T128" s="450"/>
      <c r="U128" s="450"/>
      <c r="V128" s="450"/>
      <c r="W128" s="896" t="str">
        <f t="shared" si="197"/>
        <v/>
      </c>
      <c r="X128" s="450"/>
      <c r="Y128" s="450"/>
      <c r="Z128" s="450"/>
      <c r="AA128" s="287" t="str">
        <f t="shared" si="198"/>
        <v/>
      </c>
      <c r="AB128" s="1326" t="str">
        <f t="shared" si="115"/>
        <v/>
      </c>
      <c r="AC128" s="859" t="str">
        <f>IF(ISNUMBER(AB128),IF(AND(AB128&gt;=(Parameters!F223*0.95),AB128&lt;=(Parameters!F223*1.05)), "Pass", "Fail"),"")</f>
        <v/>
      </c>
      <c r="AD128" s="450"/>
      <c r="AE128" s="450"/>
      <c r="AF128" s="450"/>
      <c r="AG128" s="286"/>
      <c r="AH128" s="286"/>
      <c r="AM128" s="836"/>
    </row>
    <row r="129" spans="1:39" s="755" customFormat="1" ht="15" customHeight="1" x14ac:dyDescent="0.25">
      <c r="A129" s="837"/>
      <c r="B129" s="765" t="s">
        <v>1325</v>
      </c>
      <c r="C129" s="896" t="str">
        <f t="shared" ref="C129:D129" si="199">IF(AND(ISNUMBER(C130),ISNUMBER(C131),ISNUMBER(C132),ISNUMBER(C133)),SUM(C130:C133),"")</f>
        <v/>
      </c>
      <c r="D129" s="896" t="str">
        <f t="shared" si="199"/>
        <v/>
      </c>
      <c r="E129" s="896" t="str">
        <f t="shared" ref="E129:I129" si="200">IF(AND(ISNUMBER(E130),ISNUMBER(E131),ISNUMBER(E132),ISNUMBER(E133)),SUM(E130:E133),"")</f>
        <v/>
      </c>
      <c r="F129" s="896" t="str">
        <f t="shared" si="200"/>
        <v/>
      </c>
      <c r="G129" s="896" t="str">
        <f t="shared" si="200"/>
        <v/>
      </c>
      <c r="H129" s="896" t="str">
        <f t="shared" si="200"/>
        <v/>
      </c>
      <c r="I129" s="896" t="str">
        <f t="shared" si="200"/>
        <v/>
      </c>
      <c r="J129" s="896" t="str">
        <f t="shared" ref="J129:K129" si="201">IF(AND(ISNUMBER(J130),ISNUMBER(J131),ISNUMBER(J132),ISNUMBER(J133)),SUM(J130:J133),"")</f>
        <v/>
      </c>
      <c r="K129" s="896" t="str">
        <f t="shared" si="201"/>
        <v/>
      </c>
      <c r="L129" s="896" t="str">
        <f t="shared" ref="L129" si="202">IF(AND(ISNUMBER(L130),ISNUMBER(L131),ISNUMBER(L132),ISNUMBER(L133)),SUM(L130:L133),"")</f>
        <v/>
      </c>
      <c r="M129" s="896" t="str">
        <f>IF(AND(ISNUMBER(M130),ISNUMBER(M131),ISNUMBER(M132),ISNUMBER(M133)),SUM(M130:M133),"")</f>
        <v/>
      </c>
      <c r="N129" s="896" t="str">
        <f>IF(AND(ISNUMBER(N130),ISNUMBER(N131),ISNUMBER(N132),ISNUMBER(N133)),SUM(N130:N133),"")</f>
        <v/>
      </c>
      <c r="O129" s="450"/>
      <c r="P129" s="450"/>
      <c r="Q129" s="896" t="str">
        <f t="shared" ref="Q129:W129" si="203">IF(AND(ISNUMBER(Q130),ISNUMBER(Q131),ISNUMBER(Q132),ISNUMBER(Q133)),SUM(Q130:Q133),"")</f>
        <v/>
      </c>
      <c r="R129" s="896" t="str">
        <f t="shared" si="203"/>
        <v/>
      </c>
      <c r="S129" s="896" t="str">
        <f t="shared" si="203"/>
        <v/>
      </c>
      <c r="T129" s="896" t="str">
        <f t="shared" si="203"/>
        <v/>
      </c>
      <c r="U129" s="896" t="str">
        <f t="shared" si="203"/>
        <v/>
      </c>
      <c r="V129" s="896" t="str">
        <f t="shared" si="203"/>
        <v/>
      </c>
      <c r="W129" s="896" t="str">
        <f t="shared" si="203"/>
        <v/>
      </c>
      <c r="X129" s="896" t="str">
        <f>IF(AND(ISNUMBER(X130),ISNUMBER(X131),ISNUMBER(X132),ISNUMBER(X133)),SUM(X130:X133),"")</f>
        <v/>
      </c>
      <c r="Y129" s="896" t="str">
        <f>IF(AND(ISNUMBER(Y130),ISNUMBER(Y131),ISNUMBER(Y132),ISNUMBER(Y133)),SUM(Y130:Y133),"")</f>
        <v/>
      </c>
      <c r="Z129" s="896" t="str">
        <f>IF(AND(ISNUMBER(Z130),ISNUMBER(Z131),ISNUMBER(Z132),ISNUMBER(Z133)),SUM(Z130:Z133),"")</f>
        <v/>
      </c>
      <c r="AA129" s="287" t="str">
        <f>IF(AND(ISNUMBER(AA130),ISNUMBER(AA131),ISNUMBER(AA132),ISNUMBER(AA133)),SUM(AA130:AA133),"")</f>
        <v/>
      </c>
      <c r="AB129" s="1326" t="str">
        <f t="shared" si="115"/>
        <v/>
      </c>
      <c r="AC129" s="780"/>
      <c r="AD129" s="896" t="str">
        <f>IF(AND(ISNUMBER(AD130),ISNUMBER(AD131),ISNUMBER(AD132),ISNUMBER(AD133)),SUM(AD130:AD133),"")</f>
        <v/>
      </c>
      <c r="AE129" s="896" t="str">
        <f>IF(AND(ISNUMBER(AE130),ISNUMBER(AE131),ISNUMBER(AE132),ISNUMBER(AE133)),SUM(AE130:AE133),"")</f>
        <v/>
      </c>
      <c r="AF129" s="896" t="str">
        <f>IF(AND(ISNUMBER(AF130),ISNUMBER(AF131),ISNUMBER(AF132),ISNUMBER(AF133)),SUM(AF130:AF133),"")</f>
        <v/>
      </c>
      <c r="AG129" s="896" t="str">
        <f>IF(AND(ISNUMBER(AG130),ISNUMBER(AG131),ISNUMBER(AG132),ISNUMBER(AG133)),SUM(AG130:AG133),"")</f>
        <v/>
      </c>
      <c r="AH129" s="287" t="str">
        <f>IF(AND(ISNUMBER(AH130),ISNUMBER(AH131),ISNUMBER(AH132),ISNUMBER(AH133)),SUM(AH130:AH133),"")</f>
        <v/>
      </c>
      <c r="AM129" s="836"/>
    </row>
    <row r="130" spans="1:39" s="755" customFormat="1" ht="15" customHeight="1" x14ac:dyDescent="0.25">
      <c r="A130" s="837"/>
      <c r="B130" s="937" t="s">
        <v>1133</v>
      </c>
      <c r="C130" s="759"/>
      <c r="D130" s="450"/>
      <c r="E130" s="450"/>
      <c r="F130" s="450"/>
      <c r="G130" s="450"/>
      <c r="H130" s="450"/>
      <c r="I130" s="896" t="str">
        <f t="shared" ref="I130:I133" si="204">IF(AND(ISNUMBER(D130),ISNUMBER(E130),ISNUMBER(H130)),SUM(D130,E130,H130),"")</f>
        <v/>
      </c>
      <c r="J130" s="450"/>
      <c r="K130" s="450"/>
      <c r="L130" s="450"/>
      <c r="M130" s="896" t="str">
        <f t="shared" ref="M130:M133" si="205">IF(AND(ISNUMBER(J130),ISNUMBER(K130),ISNUMBER(L130)),SUM(J130:L130), "")</f>
        <v/>
      </c>
      <c r="N130" s="1184"/>
      <c r="O130" s="450"/>
      <c r="P130" s="450"/>
      <c r="Q130" s="450"/>
      <c r="R130" s="450"/>
      <c r="S130" s="450"/>
      <c r="T130" s="450"/>
      <c r="U130" s="450"/>
      <c r="V130" s="450"/>
      <c r="W130" s="896" t="str">
        <f>IF(AND(ISNUMBER(R130),ISNUMBER(S130),ISNUMBER(V130)),SUM(R130,S130,V130),"")</f>
        <v/>
      </c>
      <c r="X130" s="450"/>
      <c r="Y130" s="450"/>
      <c r="Z130" s="450"/>
      <c r="AA130" s="287" t="str">
        <f t="shared" ref="AA130:AA133" si="206">IF(AND(ISNUMBER(X130),ISNUMBER(Y130),ISNUMBER(Z130)),SUM(X130:Z130), "")</f>
        <v/>
      </c>
      <c r="AB130" s="1326" t="str">
        <f t="shared" si="115"/>
        <v/>
      </c>
      <c r="AC130" s="859" t="str">
        <f>IF(ISNUMBER(AB130),IF(AND(AB130&gt;=(Parameters!F225*0.95),AB130&lt;=(Parameters!F225*1.05)), "Pass", "Fail"),"")</f>
        <v/>
      </c>
      <c r="AD130" s="450"/>
      <c r="AE130" s="450"/>
      <c r="AF130" s="450"/>
      <c r="AG130" s="286"/>
      <c r="AH130" s="286"/>
      <c r="AM130" s="836"/>
    </row>
    <row r="131" spans="1:39" s="755" customFormat="1" ht="15" customHeight="1" x14ac:dyDescent="0.25">
      <c r="A131" s="837"/>
      <c r="B131" s="937" t="s">
        <v>1134</v>
      </c>
      <c r="C131" s="759"/>
      <c r="D131" s="450"/>
      <c r="E131" s="450"/>
      <c r="F131" s="450"/>
      <c r="G131" s="450"/>
      <c r="H131" s="450"/>
      <c r="I131" s="896" t="str">
        <f t="shared" si="204"/>
        <v/>
      </c>
      <c r="J131" s="450"/>
      <c r="K131" s="450"/>
      <c r="L131" s="450"/>
      <c r="M131" s="896" t="str">
        <f t="shared" si="205"/>
        <v/>
      </c>
      <c r="N131" s="1184"/>
      <c r="O131" s="450"/>
      <c r="P131" s="450"/>
      <c r="Q131" s="450"/>
      <c r="R131" s="450"/>
      <c r="S131" s="450"/>
      <c r="T131" s="450"/>
      <c r="U131" s="450"/>
      <c r="V131" s="450"/>
      <c r="W131" s="896" t="str">
        <f>IF(AND(ISNUMBER(R131),ISNUMBER(S131),ISNUMBER(V131)),SUM(R131,S131,V131),"")</f>
        <v/>
      </c>
      <c r="X131" s="450"/>
      <c r="Y131" s="450"/>
      <c r="Z131" s="450"/>
      <c r="AA131" s="287" t="str">
        <f t="shared" si="206"/>
        <v/>
      </c>
      <c r="AB131" s="1326" t="str">
        <f t="shared" si="115"/>
        <v/>
      </c>
      <c r="AC131" s="859" t="str">
        <f>IF(ISNUMBER(AB131),IF(AND(AB131&gt;=(Parameters!F226*0.95),AB131&lt;=(Parameters!F226*1.05)), "Pass", "Fail"),"")</f>
        <v/>
      </c>
      <c r="AD131" s="450"/>
      <c r="AE131" s="450"/>
      <c r="AF131" s="450"/>
      <c r="AG131" s="286"/>
      <c r="AH131" s="286"/>
      <c r="AM131" s="836"/>
    </row>
    <row r="132" spans="1:39" s="755" customFormat="1" ht="15" customHeight="1" x14ac:dyDescent="0.25">
      <c r="A132" s="837"/>
      <c r="B132" s="937" t="s">
        <v>1135</v>
      </c>
      <c r="C132" s="759"/>
      <c r="D132" s="450"/>
      <c r="E132" s="450"/>
      <c r="F132" s="450"/>
      <c r="G132" s="450"/>
      <c r="H132" s="450"/>
      <c r="I132" s="896" t="str">
        <f t="shared" si="204"/>
        <v/>
      </c>
      <c r="J132" s="450"/>
      <c r="K132" s="450"/>
      <c r="L132" s="450"/>
      <c r="M132" s="896" t="str">
        <f t="shared" si="205"/>
        <v/>
      </c>
      <c r="N132" s="1184"/>
      <c r="O132" s="450"/>
      <c r="P132" s="450"/>
      <c r="Q132" s="450"/>
      <c r="R132" s="450"/>
      <c r="S132" s="450"/>
      <c r="T132" s="450"/>
      <c r="U132" s="450"/>
      <c r="V132" s="450"/>
      <c r="W132" s="896" t="str">
        <f>IF(AND(ISNUMBER(R132),ISNUMBER(S132),ISNUMBER(V132)),SUM(R132,S132,V132),"")</f>
        <v/>
      </c>
      <c r="X132" s="450"/>
      <c r="Y132" s="450"/>
      <c r="Z132" s="450"/>
      <c r="AA132" s="287" t="str">
        <f t="shared" si="206"/>
        <v/>
      </c>
      <c r="AB132" s="1326" t="str">
        <f t="shared" si="115"/>
        <v/>
      </c>
      <c r="AC132" s="859" t="str">
        <f>IF(ISNUMBER(AB132),IF(AND(AB132&gt;=(Parameters!F227*0.95),AB132&lt;=(Parameters!F227*1.05)), "Pass", "Fail"),"")</f>
        <v/>
      </c>
      <c r="AD132" s="450"/>
      <c r="AE132" s="450"/>
      <c r="AF132" s="450"/>
      <c r="AG132" s="286"/>
      <c r="AH132" s="286"/>
      <c r="AM132" s="836"/>
    </row>
    <row r="133" spans="1:39" s="755" customFormat="1" ht="15" customHeight="1" x14ac:dyDescent="0.25">
      <c r="A133" s="837"/>
      <c r="B133" s="937" t="s">
        <v>1131</v>
      </c>
      <c r="C133" s="759"/>
      <c r="D133" s="450"/>
      <c r="E133" s="450"/>
      <c r="F133" s="450"/>
      <c r="G133" s="450"/>
      <c r="H133" s="450"/>
      <c r="I133" s="896" t="str">
        <f t="shared" si="204"/>
        <v/>
      </c>
      <c r="J133" s="450"/>
      <c r="K133" s="450"/>
      <c r="L133" s="450"/>
      <c r="M133" s="896" t="str">
        <f t="shared" si="205"/>
        <v/>
      </c>
      <c r="N133" s="1184"/>
      <c r="O133" s="450"/>
      <c r="P133" s="450"/>
      <c r="Q133" s="450"/>
      <c r="R133" s="450"/>
      <c r="S133" s="450"/>
      <c r="T133" s="450"/>
      <c r="U133" s="450"/>
      <c r="V133" s="450"/>
      <c r="W133" s="896" t="str">
        <f>IF(AND(ISNUMBER(R133),ISNUMBER(S133),ISNUMBER(V133)),SUM(R133,S133,V133),"")</f>
        <v/>
      </c>
      <c r="X133" s="450"/>
      <c r="Y133" s="450"/>
      <c r="Z133" s="450"/>
      <c r="AA133" s="287" t="str">
        <f t="shared" si="206"/>
        <v/>
      </c>
      <c r="AB133" s="1326" t="str">
        <f t="shared" si="115"/>
        <v/>
      </c>
      <c r="AC133" s="859" t="str">
        <f>IF(ISNUMBER(AB133),IF(AND(AB133&gt;=(Parameters!F228*0.95),AB133&lt;=(Parameters!F228*1.05)), "Pass", "Fail"),"")</f>
        <v/>
      </c>
      <c r="AD133" s="450"/>
      <c r="AE133" s="450"/>
      <c r="AF133" s="450"/>
      <c r="AG133" s="286"/>
      <c r="AH133" s="286"/>
      <c r="AM133" s="836"/>
    </row>
    <row r="134" spans="1:39" s="755" customFormat="1" ht="15" customHeight="1" x14ac:dyDescent="0.25">
      <c r="A134" s="837"/>
      <c r="B134" s="765" t="s">
        <v>1326</v>
      </c>
      <c r="C134" s="896" t="str">
        <f t="shared" ref="C134:D134" si="207">IF(AND(ISNUMBER(C135),ISNUMBER(C136)),SUM(C135:C136),"")</f>
        <v/>
      </c>
      <c r="D134" s="896" t="str">
        <f t="shared" si="207"/>
        <v/>
      </c>
      <c r="E134" s="896" t="str">
        <f t="shared" ref="E134:I134" si="208">IF(AND(ISNUMBER(E135),ISNUMBER(E136)),SUM(E135:E136),"")</f>
        <v/>
      </c>
      <c r="F134" s="896" t="str">
        <f t="shared" si="208"/>
        <v/>
      </c>
      <c r="G134" s="896" t="str">
        <f t="shared" si="208"/>
        <v/>
      </c>
      <c r="H134" s="896" t="str">
        <f t="shared" si="208"/>
        <v/>
      </c>
      <c r="I134" s="896" t="str">
        <f t="shared" si="208"/>
        <v/>
      </c>
      <c r="J134" s="896" t="str">
        <f t="shared" ref="J134:K134" si="209">IF(AND(ISNUMBER(J135),ISNUMBER(J136)),SUM(J135:J136),"")</f>
        <v/>
      </c>
      <c r="K134" s="896" t="str">
        <f t="shared" si="209"/>
        <v/>
      </c>
      <c r="L134" s="896" t="str">
        <f t="shared" ref="L134" si="210">IF(AND(ISNUMBER(L135),ISNUMBER(L136)),SUM(L135:L136),"")</f>
        <v/>
      </c>
      <c r="M134" s="896" t="str">
        <f>IF(AND(ISNUMBER(M135),ISNUMBER(M136)),SUM(M135:M136),"")</f>
        <v/>
      </c>
      <c r="N134" s="896" t="str">
        <f>IF(AND(ISNUMBER(N135),ISNUMBER(N136)),SUM(N135:N136),"")</f>
        <v/>
      </c>
      <c r="O134" s="450"/>
      <c r="P134" s="450"/>
      <c r="Q134" s="896" t="str">
        <f t="shared" ref="Q134:W134" si="211">IF(AND(ISNUMBER(Q135),ISNUMBER(Q136)),SUM(Q135:Q136),"")</f>
        <v/>
      </c>
      <c r="R134" s="896" t="str">
        <f t="shared" si="211"/>
        <v/>
      </c>
      <c r="S134" s="896" t="str">
        <f t="shared" si="211"/>
        <v/>
      </c>
      <c r="T134" s="896" t="str">
        <f t="shared" si="211"/>
        <v/>
      </c>
      <c r="U134" s="896" t="str">
        <f t="shared" si="211"/>
        <v/>
      </c>
      <c r="V134" s="896" t="str">
        <f t="shared" si="211"/>
        <v/>
      </c>
      <c r="W134" s="896" t="str">
        <f t="shared" si="211"/>
        <v/>
      </c>
      <c r="X134" s="896" t="str">
        <f>IF(AND(ISNUMBER(X135),ISNUMBER(X136)),SUM(X135:X136),"")</f>
        <v/>
      </c>
      <c r="Y134" s="896" t="str">
        <f>IF(AND(ISNUMBER(Y135),ISNUMBER(Y136)),SUM(Y135:Y136),"")</f>
        <v/>
      </c>
      <c r="Z134" s="896" t="str">
        <f>IF(AND(ISNUMBER(Z135),ISNUMBER(Z136)),SUM(Z135:Z136),"")</f>
        <v/>
      </c>
      <c r="AA134" s="287" t="str">
        <f>IF(AND(ISNUMBER(AA135),ISNUMBER(AA136)),SUM(AA135:AA136),"")</f>
        <v/>
      </c>
      <c r="AB134" s="1326" t="str">
        <f t="shared" si="115"/>
        <v/>
      </c>
      <c r="AC134" s="780"/>
      <c r="AD134" s="896" t="str">
        <f t="shared" ref="AD134:AH134" si="212">IF(AND(ISNUMBER(AD135),ISNUMBER(AD136)),SUM(AD135:AD136),"")</f>
        <v/>
      </c>
      <c r="AE134" s="896" t="str">
        <f t="shared" si="212"/>
        <v/>
      </c>
      <c r="AF134" s="896" t="str">
        <f t="shared" si="212"/>
        <v/>
      </c>
      <c r="AG134" s="896" t="str">
        <f t="shared" si="212"/>
        <v/>
      </c>
      <c r="AH134" s="287" t="str">
        <f t="shared" si="212"/>
        <v/>
      </c>
      <c r="AM134" s="836"/>
    </row>
    <row r="135" spans="1:39" s="755" customFormat="1" ht="15" customHeight="1" x14ac:dyDescent="0.25">
      <c r="A135" s="837"/>
      <c r="B135" s="937" t="s">
        <v>1136</v>
      </c>
      <c r="C135" s="759"/>
      <c r="D135" s="450"/>
      <c r="E135" s="450"/>
      <c r="F135" s="450"/>
      <c r="G135" s="450"/>
      <c r="H135" s="450"/>
      <c r="I135" s="896" t="str">
        <f t="shared" ref="I135:I138" si="213">IF(AND(ISNUMBER(D135),ISNUMBER(E135),ISNUMBER(H135)),SUM(D135,E135,H135),"")</f>
        <v/>
      </c>
      <c r="J135" s="450"/>
      <c r="K135" s="450"/>
      <c r="L135" s="450"/>
      <c r="M135" s="896" t="str">
        <f t="shared" ref="M135:M138" si="214">IF(AND(ISNUMBER(J135),ISNUMBER(K135),ISNUMBER(L135)),SUM(J135:L135), "")</f>
        <v/>
      </c>
      <c r="N135" s="1184"/>
      <c r="O135" s="450"/>
      <c r="P135" s="450"/>
      <c r="Q135" s="450"/>
      <c r="R135" s="450"/>
      <c r="S135" s="450"/>
      <c r="T135" s="450"/>
      <c r="U135" s="450"/>
      <c r="V135" s="450"/>
      <c r="W135" s="896" t="str">
        <f t="shared" ref="W135:W141" si="215">IF(AND(ISNUMBER(R135),ISNUMBER(S135),ISNUMBER(V135)),SUM(R135,S135,V135),"")</f>
        <v/>
      </c>
      <c r="X135" s="450"/>
      <c r="Y135" s="450"/>
      <c r="Z135" s="450"/>
      <c r="AA135" s="287" t="str">
        <f t="shared" ref="AA135:AA141" si="216">IF(AND(ISNUMBER(X135),ISNUMBER(Y135),ISNUMBER(Z135)),SUM(X135:Z135), "")</f>
        <v/>
      </c>
      <c r="AB135" s="1326" t="str">
        <f t="shared" si="115"/>
        <v/>
      </c>
      <c r="AC135" s="859" t="str">
        <f>IF(ISNUMBER(AB135),IF(AND(AB135&gt;=(Parameters!F230*0.95),AB135&lt;=(Parameters!F230*1.05)), "Pass", "Fail"),"")</f>
        <v/>
      </c>
      <c r="AD135" s="450"/>
      <c r="AE135" s="450"/>
      <c r="AF135" s="450"/>
      <c r="AG135" s="286"/>
      <c r="AH135" s="286"/>
      <c r="AM135" s="836"/>
    </row>
    <row r="136" spans="1:39" s="755" customFormat="1" ht="15" customHeight="1" x14ac:dyDescent="0.25">
      <c r="A136" s="837"/>
      <c r="B136" s="937" t="s">
        <v>1137</v>
      </c>
      <c r="C136" s="759"/>
      <c r="D136" s="450"/>
      <c r="E136" s="450"/>
      <c r="F136" s="450"/>
      <c r="G136" s="450"/>
      <c r="H136" s="450"/>
      <c r="I136" s="896" t="str">
        <f t="shared" si="213"/>
        <v/>
      </c>
      <c r="J136" s="450"/>
      <c r="K136" s="450"/>
      <c r="L136" s="450"/>
      <c r="M136" s="896" t="str">
        <f t="shared" si="214"/>
        <v/>
      </c>
      <c r="N136" s="1184"/>
      <c r="O136" s="450"/>
      <c r="P136" s="450"/>
      <c r="Q136" s="450"/>
      <c r="R136" s="450"/>
      <c r="S136" s="450"/>
      <c r="T136" s="450"/>
      <c r="U136" s="450"/>
      <c r="V136" s="450"/>
      <c r="W136" s="896" t="str">
        <f t="shared" si="215"/>
        <v/>
      </c>
      <c r="X136" s="450"/>
      <c r="Y136" s="450"/>
      <c r="Z136" s="450"/>
      <c r="AA136" s="287" t="str">
        <f t="shared" si="216"/>
        <v/>
      </c>
      <c r="AB136" s="1326" t="str">
        <f t="shared" si="115"/>
        <v/>
      </c>
      <c r="AC136" s="859" t="str">
        <f>IF(ISNUMBER(AB136),IF(AND(AB136&gt;=(Parameters!F231*0.95),AB136&lt;=(Parameters!F231*1.05)), "Pass", "Fail"),"")</f>
        <v/>
      </c>
      <c r="AD136" s="450"/>
      <c r="AE136" s="450"/>
      <c r="AF136" s="450"/>
      <c r="AG136" s="286"/>
      <c r="AH136" s="286"/>
      <c r="AM136" s="836"/>
    </row>
    <row r="137" spans="1:39" s="755" customFormat="1" ht="15" customHeight="1" x14ac:dyDescent="0.25">
      <c r="A137" s="837"/>
      <c r="B137" s="760" t="s">
        <v>1436</v>
      </c>
      <c r="C137" s="759"/>
      <c r="D137" s="450"/>
      <c r="E137" s="450"/>
      <c r="F137" s="450"/>
      <c r="G137" s="450"/>
      <c r="H137" s="450"/>
      <c r="I137" s="896" t="str">
        <f t="shared" si="213"/>
        <v/>
      </c>
      <c r="J137" s="450"/>
      <c r="K137" s="450"/>
      <c r="L137" s="450"/>
      <c r="M137" s="896" t="str">
        <f t="shared" si="214"/>
        <v/>
      </c>
      <c r="N137" s="758"/>
      <c r="O137" s="450"/>
      <c r="P137" s="450"/>
      <c r="Q137" s="450"/>
      <c r="R137" s="450"/>
      <c r="S137" s="450"/>
      <c r="T137" s="450"/>
      <c r="U137" s="450"/>
      <c r="V137" s="450"/>
      <c r="W137" s="896" t="str">
        <f t="shared" si="215"/>
        <v/>
      </c>
      <c r="X137" s="450"/>
      <c r="Y137" s="450"/>
      <c r="Z137" s="450"/>
      <c r="AA137" s="287" t="str">
        <f t="shared" si="216"/>
        <v/>
      </c>
      <c r="AB137" s="1326" t="str">
        <f t="shared" si="115"/>
        <v/>
      </c>
      <c r="AC137" s="780"/>
      <c r="AD137" s="450"/>
      <c r="AE137" s="450"/>
      <c r="AF137" s="450"/>
      <c r="AG137" s="286"/>
      <c r="AH137" s="286"/>
      <c r="AM137" s="836"/>
    </row>
    <row r="138" spans="1:39" s="755" customFormat="1" ht="15" customHeight="1" x14ac:dyDescent="0.25">
      <c r="A138" s="837"/>
      <c r="B138" s="1140" t="s">
        <v>1339</v>
      </c>
      <c r="C138" s="759"/>
      <c r="D138" s="450"/>
      <c r="E138" s="450"/>
      <c r="F138" s="450"/>
      <c r="G138" s="450"/>
      <c r="H138" s="450"/>
      <c r="I138" s="896" t="str">
        <f t="shared" si="213"/>
        <v/>
      </c>
      <c r="J138" s="450"/>
      <c r="K138" s="450"/>
      <c r="L138" s="450"/>
      <c r="M138" s="896" t="str">
        <f t="shared" si="214"/>
        <v/>
      </c>
      <c r="N138" s="758"/>
      <c r="O138" s="758"/>
      <c r="P138" s="758"/>
      <c r="Q138" s="450"/>
      <c r="R138" s="450"/>
      <c r="S138" s="450"/>
      <c r="T138" s="450"/>
      <c r="U138" s="450"/>
      <c r="V138" s="450"/>
      <c r="W138" s="896" t="str">
        <f t="shared" si="215"/>
        <v/>
      </c>
      <c r="X138" s="450"/>
      <c r="Y138" s="450"/>
      <c r="Z138" s="450"/>
      <c r="AA138" s="287" t="str">
        <f t="shared" si="216"/>
        <v/>
      </c>
      <c r="AB138" s="1326" t="str">
        <f t="shared" si="115"/>
        <v/>
      </c>
      <c r="AC138" s="780"/>
      <c r="AD138" s="450"/>
      <c r="AE138" s="450"/>
      <c r="AF138" s="450"/>
      <c r="AG138" s="286"/>
      <c r="AH138" s="286"/>
      <c r="AM138" s="836"/>
    </row>
    <row r="139" spans="1:39" s="755" customFormat="1" ht="15" customHeight="1" x14ac:dyDescent="0.25">
      <c r="A139" s="837"/>
      <c r="B139" s="1142" t="str">
        <f>"Check: row" &amp; ROW(C138) &amp; " ≤ row "&amp; ROW(C137)</f>
        <v>Check: row138 ≤ row 137</v>
      </c>
      <c r="C139" s="1186" t="str">
        <f t="shared" ref="C139:H139" si="217">IF(AND(ISNUMBER(C137), ISNUMBER(C138)), IF(C138&lt;=C137, "Pass", "Fail"), "")</f>
        <v/>
      </c>
      <c r="D139" s="1186" t="str">
        <f t="shared" si="217"/>
        <v/>
      </c>
      <c r="E139" s="1186" t="str">
        <f t="shared" si="217"/>
        <v/>
      </c>
      <c r="F139" s="1186" t="str">
        <f t="shared" si="217"/>
        <v/>
      </c>
      <c r="G139" s="1186" t="str">
        <f t="shared" si="217"/>
        <v/>
      </c>
      <c r="H139" s="1186" t="str">
        <f t="shared" si="217"/>
        <v/>
      </c>
      <c r="I139" s="758"/>
      <c r="J139" s="1186" t="str">
        <f>IF(AND(ISNUMBER(J137), ISNUMBER(J138)), IF(J138&lt;=J137, "Pass", "Fail"), "")</f>
        <v/>
      </c>
      <c r="K139" s="1186" t="str">
        <f>IF(AND(ISNUMBER(K137), ISNUMBER(K138)), IF(K138&lt;=K137, "Pass", "Fail"), "")</f>
        <v/>
      </c>
      <c r="L139" s="1186" t="str">
        <f>IF(AND(ISNUMBER(L137), ISNUMBER(L138)), IF(L138&lt;=L137, "Pass", "Fail"), "")</f>
        <v/>
      </c>
      <c r="M139" s="758"/>
      <c r="N139" s="758"/>
      <c r="O139" s="758"/>
      <c r="P139" s="758"/>
      <c r="Q139" s="1186" t="str">
        <f t="shared" ref="Q139:W139" si="218">IF(AND(ISNUMBER(Q137), ISNUMBER(Q138)), IF(Q138&lt;=Q137, "Pass", "Fail"), "")</f>
        <v/>
      </c>
      <c r="R139" s="1186" t="str">
        <f t="shared" si="218"/>
        <v/>
      </c>
      <c r="S139" s="1186" t="str">
        <f t="shared" si="218"/>
        <v/>
      </c>
      <c r="T139" s="1186" t="str">
        <f t="shared" si="218"/>
        <v/>
      </c>
      <c r="U139" s="1186" t="str">
        <f t="shared" si="218"/>
        <v/>
      </c>
      <c r="V139" s="1186" t="str">
        <f t="shared" si="218"/>
        <v/>
      </c>
      <c r="W139" s="1186" t="str">
        <f t="shared" si="218"/>
        <v/>
      </c>
      <c r="X139" s="1186" t="str">
        <f>IF(AND(ISNUMBER(X137), ISNUMBER(X138)), IF(X138&lt;=X137, "Pass", "Fail"), "")</f>
        <v/>
      </c>
      <c r="Y139" s="1186" t="str">
        <f>IF(AND(ISNUMBER(Y137), ISNUMBER(Y138)), IF(Y138&lt;=Y137, "Pass", "Fail"), "")</f>
        <v/>
      </c>
      <c r="Z139" s="1186" t="str">
        <f>IF(AND(ISNUMBER(Z137), ISNUMBER(Z138)), IF(Z138&lt;=Z137, "Pass", "Fail"), "")</f>
        <v/>
      </c>
      <c r="AA139" s="777"/>
      <c r="AB139" s="758"/>
      <c r="AC139" s="780"/>
      <c r="AD139" s="1186" t="str">
        <f>IF(AND(ISNUMBER(AD137), ISNUMBER(AD138)), IF(AD138&lt;=AD137, "Pass", "Fail"), "")</f>
        <v/>
      </c>
      <c r="AE139" s="1186" t="str">
        <f>IF(AND(ISNUMBER(AE137), ISNUMBER(AE138)), IF(AE138&lt;=AE137, "Pass", "Fail"), "")</f>
        <v/>
      </c>
      <c r="AF139" s="1186" t="str">
        <f>IF(AND(ISNUMBER(AF137), ISNUMBER(AF138)), IF(AF138&lt;=AF137, "Pass", "Fail"), "")</f>
        <v/>
      </c>
      <c r="AG139" s="1186" t="str">
        <f>IF(AND(ISNUMBER(AG137), ISNUMBER(AG138)), IF(AG138&lt;=AG137, "Pass", "Fail"), "")</f>
        <v/>
      </c>
      <c r="AH139" s="1187" t="str">
        <f>IF(AND(ISNUMBER(AH137), ISNUMBER(AH138)), IF(AH138&lt;=AH137, "Pass", "Fail"), "")</f>
        <v/>
      </c>
      <c r="AM139" s="836"/>
    </row>
    <row r="140" spans="1:39" s="755" customFormat="1" ht="15" customHeight="1" x14ac:dyDescent="0.25">
      <c r="A140" s="837"/>
      <c r="B140" s="1141" t="s">
        <v>1138</v>
      </c>
      <c r="C140" s="759"/>
      <c r="D140" s="450"/>
      <c r="E140" s="450"/>
      <c r="F140" s="450"/>
      <c r="G140" s="450"/>
      <c r="H140" s="450"/>
      <c r="I140" s="896" t="str">
        <f>IF(AND(ISNUMBER(D140),ISNUMBER(E140),ISNUMBER(H140)),SUM(D140,E140,H140),"")</f>
        <v/>
      </c>
      <c r="J140" s="450"/>
      <c r="K140" s="450"/>
      <c r="L140" s="450"/>
      <c r="M140" s="896" t="str">
        <f t="shared" ref="M140:M141" si="219">IF(AND(ISNUMBER(J140),ISNUMBER(K140),ISNUMBER(L140)),SUM(J140:L140), "")</f>
        <v/>
      </c>
      <c r="N140" s="758"/>
      <c r="O140" s="450"/>
      <c r="P140" s="450"/>
      <c r="Q140" s="450"/>
      <c r="R140" s="450"/>
      <c r="S140" s="450"/>
      <c r="T140" s="450"/>
      <c r="U140" s="450"/>
      <c r="V140" s="450"/>
      <c r="W140" s="896" t="str">
        <f t="shared" si="215"/>
        <v/>
      </c>
      <c r="X140" s="450"/>
      <c r="Y140" s="450"/>
      <c r="Z140" s="450"/>
      <c r="AA140" s="287" t="str">
        <f t="shared" si="216"/>
        <v/>
      </c>
      <c r="AB140" s="1326" t="str">
        <f t="shared" si="115"/>
        <v/>
      </c>
      <c r="AC140" s="780"/>
      <c r="AD140" s="450"/>
      <c r="AE140" s="450"/>
      <c r="AF140" s="450"/>
      <c r="AG140" s="286"/>
      <c r="AH140" s="286"/>
      <c r="AM140" s="836"/>
    </row>
    <row r="141" spans="1:39" s="755" customFormat="1" ht="15" customHeight="1" x14ac:dyDescent="0.25">
      <c r="A141" s="837"/>
      <c r="B141" s="766" t="s">
        <v>39</v>
      </c>
      <c r="C141" s="767"/>
      <c r="D141" s="452"/>
      <c r="E141" s="452"/>
      <c r="F141" s="452"/>
      <c r="G141" s="452"/>
      <c r="H141" s="452"/>
      <c r="I141" s="896" t="str">
        <f>IF(AND(ISNUMBER(D141),ISNUMBER(E141),ISNUMBER(H141)),SUM(D141,E141,H141),"")</f>
        <v/>
      </c>
      <c r="J141" s="452"/>
      <c r="K141" s="452"/>
      <c r="L141" s="452"/>
      <c r="M141" s="896" t="str">
        <f t="shared" si="219"/>
        <v/>
      </c>
      <c r="N141" s="1188"/>
      <c r="O141" s="452"/>
      <c r="P141" s="452"/>
      <c r="Q141" s="452"/>
      <c r="R141" s="452"/>
      <c r="S141" s="452"/>
      <c r="T141" s="452"/>
      <c r="U141" s="452"/>
      <c r="V141" s="452"/>
      <c r="W141" s="896" t="str">
        <f t="shared" si="215"/>
        <v/>
      </c>
      <c r="X141" s="452"/>
      <c r="Y141" s="452"/>
      <c r="Z141" s="452"/>
      <c r="AA141" s="287" t="str">
        <f t="shared" si="216"/>
        <v/>
      </c>
      <c r="AB141" s="1326" t="str">
        <f t="shared" si="115"/>
        <v/>
      </c>
      <c r="AC141" s="1402"/>
      <c r="AD141" s="452"/>
      <c r="AE141" s="452"/>
      <c r="AF141" s="452"/>
      <c r="AG141" s="502"/>
      <c r="AH141" s="502"/>
      <c r="AM141" s="836"/>
    </row>
    <row r="142" spans="1:39" s="755" customFormat="1" ht="15" customHeight="1" x14ac:dyDescent="0.25">
      <c r="A142" s="837"/>
      <c r="B142" s="1242" t="s">
        <v>1532</v>
      </c>
      <c r="C142" s="1243" t="str">
        <f t="shared" ref="C142:I142" si="220">IF(AND(ISNUMBER(C18),ISNUMBER(C23),ISNUMBER(C50), ISNUMBER(C65), ISNUMBER(C77),ISNUMBER(C78),ISNUMBER(C86),ISNUMBER(C90),ISNUMBER(C91),ISNUMBER(C94),ISNUMBER(C98), ISNUMBER(C137),ISNUMBER(C140), ISNUMBER(C141)), SUM(C18,C23,C50,C65,C77,C78,C86,C90,C91,C94,C98,C137,C140, C141)," ")</f>
        <v xml:space="preserve"> </v>
      </c>
      <c r="D142" s="1243" t="str">
        <f t="shared" si="220"/>
        <v xml:space="preserve"> </v>
      </c>
      <c r="E142" s="1243" t="str">
        <f t="shared" si="220"/>
        <v xml:space="preserve"> </v>
      </c>
      <c r="F142" s="1243" t="str">
        <f t="shared" si="220"/>
        <v xml:space="preserve"> </v>
      </c>
      <c r="G142" s="1243" t="str">
        <f t="shared" si="220"/>
        <v xml:space="preserve"> </v>
      </c>
      <c r="H142" s="1243" t="str">
        <f t="shared" si="220"/>
        <v xml:space="preserve"> </v>
      </c>
      <c r="I142" s="1243" t="str">
        <f t="shared" si="220"/>
        <v xml:space="preserve"> </v>
      </c>
      <c r="J142" s="1243" t="str">
        <f t="shared" ref="J142:K142" si="221">IF(AND(ISNUMBER(J18),ISNUMBER(J23),ISNUMBER(J50), ISNUMBER(J65), ISNUMBER(J77),ISNUMBER(J78),ISNUMBER(J86),ISNUMBER(J90),ISNUMBER(J91),ISNUMBER(J94),ISNUMBER(J98), ISNUMBER(J137),ISNUMBER(J140), ISNUMBER(J141)), SUM(J18,J23,J50,J65,J77,J78,J86,J90,J91,J94,J98,J137,J140, J141)," ")</f>
        <v xml:space="preserve"> </v>
      </c>
      <c r="K142" s="1243" t="str">
        <f t="shared" si="221"/>
        <v xml:space="preserve"> </v>
      </c>
      <c r="L142" s="1243" t="str">
        <f t="shared" ref="L142" si="222">IF(AND(ISNUMBER(L18),ISNUMBER(L23),ISNUMBER(L50), ISNUMBER(L65), ISNUMBER(L77),ISNUMBER(L78),ISNUMBER(L86),ISNUMBER(L90),ISNUMBER(L91),ISNUMBER(L94),ISNUMBER(L98), ISNUMBER(L137),ISNUMBER(L140), ISNUMBER(L141)), SUM(L18,L23,L50,L65,L77,L78,L86,L90,L91,L94,L98,L137,L140, L141)," ")</f>
        <v xml:space="preserve"> </v>
      </c>
      <c r="M142" s="1243" t="str">
        <f>IF(AND(ISNUMBER(M18),ISNUMBER(M23),ISNUMBER(M50), ISNUMBER(M65), ISNUMBER(M77),ISNUMBER(M78),ISNUMBER(M86),ISNUMBER(M90),ISNUMBER(M91),ISNUMBER(M94),ISNUMBER(M98), ISNUMBER(M137),ISNUMBER(M140), ISNUMBER(M141)), SUM(M18,M23,M50,M65,M77,M78,M86,M90,M91,M94,M98,M137,M140, M141)," ")</f>
        <v xml:space="preserve"> </v>
      </c>
      <c r="N142" s="1243" t="str">
        <f>IF(AND(ISNUMBER(N18),ISNUMBER(N23),ISNUMBER(N50), ISNUMBER(N65), ISNUMBER(N77),ISNUMBER(N78),ISNUMBER(N86),ISNUMBER(N90),ISNUMBER(N91),ISNUMBER(N94),ISNUMBER(N98), ISNUMBER(N141)), SUM(N18,N23,N50,N65,N77,N78,N86,N90,N91,N94,N98,N141)," ")</f>
        <v xml:space="preserve"> </v>
      </c>
      <c r="O142" s="450"/>
      <c r="P142" s="450"/>
      <c r="Q142" s="1243" t="str">
        <f t="shared" ref="Q142:W142" si="223">IF(AND(ISNUMBER(Q18),ISNUMBER(Q23),ISNUMBER(Q50), ISNUMBER(Q65), ISNUMBER(Q77),ISNUMBER(Q78),ISNUMBER(Q86),ISNUMBER(Q90),ISNUMBER(Q91),ISNUMBER(Q94),ISNUMBER(Q98), ISNUMBER(Q137),ISNUMBER(Q140), ISNUMBER(Q141)), SUM(Q18,Q23,Q50,Q65,Q77,Q78,Q86,Q90,Q91,Q94,Q98,Q137,Q140, Q141)," ")</f>
        <v xml:space="preserve"> </v>
      </c>
      <c r="R142" s="1243" t="str">
        <f t="shared" si="223"/>
        <v xml:space="preserve"> </v>
      </c>
      <c r="S142" s="1243" t="str">
        <f t="shared" si="223"/>
        <v xml:space="preserve"> </v>
      </c>
      <c r="T142" s="1243" t="str">
        <f t="shared" si="223"/>
        <v xml:space="preserve"> </v>
      </c>
      <c r="U142" s="1243" t="str">
        <f t="shared" si="223"/>
        <v xml:space="preserve"> </v>
      </c>
      <c r="V142" s="1243" t="str">
        <f t="shared" si="223"/>
        <v xml:space="preserve"> </v>
      </c>
      <c r="W142" s="1243" t="str">
        <f t="shared" si="223"/>
        <v xml:space="preserve"> </v>
      </c>
      <c r="X142" s="1243" t="str">
        <f>IF(AND(ISNUMBER(X18),ISNUMBER(X23),ISNUMBER(X50), ISNUMBER(X65), ISNUMBER(X77),ISNUMBER(X78),ISNUMBER(X86),ISNUMBER(X90),ISNUMBER(X91),ISNUMBER(X94),ISNUMBER(X98), ISNUMBER(X137),ISNUMBER(X140), ISNUMBER(X141)), SUM(X18,X23,X50,X65,X77,X78,X86,X90,X91,X94,X98,X137,X140, X141)," ")</f>
        <v xml:space="preserve"> </v>
      </c>
      <c r="Y142" s="1243" t="str">
        <f>IF(AND(ISNUMBER(Y18),ISNUMBER(Y23),ISNUMBER(Y50), ISNUMBER(Y65), ISNUMBER(Y77),ISNUMBER(Y78),ISNUMBER(Y86),ISNUMBER(Y90),ISNUMBER(Y91),ISNUMBER(Y94),ISNUMBER(Y98), ISNUMBER(Y137),ISNUMBER(Y140), ISNUMBER(Y141)), SUM(Y18,Y23,Y50,Y65,Y77,Y78,Y86,Y90,Y91,Y94,Y98,Y137,Y140, Y141)," ")</f>
        <v xml:space="preserve"> </v>
      </c>
      <c r="Z142" s="1243" t="str">
        <f>IF(AND(ISNUMBER(Z18),ISNUMBER(Z23),ISNUMBER(Z50), ISNUMBER(Z65), ISNUMBER(Z77),ISNUMBER(Z78),ISNUMBER(Z86),ISNUMBER(Z90),ISNUMBER(Z91),ISNUMBER(Z94),ISNUMBER(Z98), ISNUMBER(Z137),ISNUMBER(Z140), ISNUMBER(Z141)), SUM(Z18,Z23,Z50,Z65,Z77,Z78,Z86,Z90,Z91,Z94,Z98,Z137,Z140, Z141)," ")</f>
        <v xml:space="preserve"> </v>
      </c>
      <c r="AA142" s="1244" t="str">
        <f>IF(AND(ISNUMBER(AA18),ISNUMBER(AA23),ISNUMBER(AA50), ISNUMBER(AA65), ISNUMBER(AA77),ISNUMBER(AA78),ISNUMBER(AA86),ISNUMBER(AA90),ISNUMBER(AA91),ISNUMBER(AA94),ISNUMBER(AA98), ISNUMBER(AA137),ISNUMBER(AA140), ISNUMBER(AA141)), SUM(AA18,AA23,AA50,AA65,AA77,AA78,AA86,AA90,AA91,AA94,AA98,AA137,AA140, AA141)," ")</f>
        <v xml:space="preserve"> </v>
      </c>
      <c r="AB142" s="1473" t="str">
        <f t="shared" si="115"/>
        <v/>
      </c>
      <c r="AC142" s="780"/>
      <c r="AD142" s="1243" t="str">
        <f>IF(AND(ISNUMBER(AD18),ISNUMBER(AD23),ISNUMBER(AD50), ISNUMBER(AD65), ISNUMBER(AD77),ISNUMBER(AD78),ISNUMBER(AD86),ISNUMBER(AD90),ISNUMBER(AD91),ISNUMBER(AD94),ISNUMBER(AD98), ISNUMBER(AD137),ISNUMBER(AD140), ISNUMBER(AD141)), SUM(AD18,AD23,AD50,AD65,AD77,AD78,AD86,AD90,AD91,AD94,AD98,AD137,AD140, AD141)," ")</f>
        <v xml:space="preserve"> </v>
      </c>
      <c r="AE142" s="1243" t="str">
        <f>IF(AND(ISNUMBER(AE18),ISNUMBER(AE23),ISNUMBER(AE50), ISNUMBER(AE65), ISNUMBER(AE77),ISNUMBER(AE78),ISNUMBER(AE86),ISNUMBER(AE90),ISNUMBER(AE91),ISNUMBER(AE94),ISNUMBER(AE98), ISNUMBER(AE137),ISNUMBER(AE140), ISNUMBER(AE141)), SUM(AE18,AE23,AE50,AE65,AE77,AE78,AE86,AE90,AE91,AE94,AE98,AE137,AE140, AE141)," ")</f>
        <v xml:space="preserve"> </v>
      </c>
      <c r="AF142" s="1243" t="str">
        <f>IF(AND(ISNUMBER(AF18),ISNUMBER(AF23),ISNUMBER(AF50), ISNUMBER(AF65), ISNUMBER(AF77),ISNUMBER(AF78),ISNUMBER(AF86),ISNUMBER(AF90),ISNUMBER(AF91),ISNUMBER(AF94),ISNUMBER(AF98), ISNUMBER(AF137),ISNUMBER(AF140), ISNUMBER(AF141)), SUM(AF18,AF23,AF50,AF65,AF77,AF78,AF86,AF90,AF91,AF94,AF98,AF137,AF140, AF141)," ")</f>
        <v xml:space="preserve"> </v>
      </c>
      <c r="AG142" s="1243" t="str">
        <f>IF(AND(ISNUMBER(AG18),ISNUMBER(AG23),ISNUMBER(AG50), ISNUMBER(AG65), ISNUMBER(AG77),ISNUMBER(AG78),ISNUMBER(AG86),ISNUMBER(AG90),ISNUMBER(AG91),ISNUMBER(AG94),ISNUMBER(AG98), ISNUMBER(AG137),ISNUMBER(AG140), ISNUMBER(AG141)), SUM(AG18,AG23,AG50,AG65,AG77,AG78,AG86,AG90,AG91,AG94,AG98,AG137,AG140, AG141)," ")</f>
        <v xml:space="preserve"> </v>
      </c>
      <c r="AH142" s="1244" t="str">
        <f>IF(AND(ISNUMBER(AH18),ISNUMBER(AH23),ISNUMBER(AH50), ISNUMBER(AH65), ISNUMBER(AH77),ISNUMBER(AH78),ISNUMBER(AH86),ISNUMBER(AH90),ISNUMBER(AH91),ISNUMBER(AH94),ISNUMBER(AH98), ISNUMBER(AH137),ISNUMBER(AH140), ISNUMBER(AH141)), SUM(AH18,AH23,AH50,AH65,AH77,AH78,AH86,AH90,AH91,AH94,AH98,AH137,AH140, AH141)," ")</f>
        <v xml:space="preserve"> </v>
      </c>
      <c r="AM142" s="836"/>
    </row>
    <row r="143" spans="1:39" s="755" customFormat="1" ht="15" customHeight="1" x14ac:dyDescent="0.25">
      <c r="A143" s="837"/>
      <c r="B143" s="533" t="str">
        <f>"Check: cell I" &amp; ROW(I137) &amp; " = cell N"&amp; ROW(N142)</f>
        <v>Check: cell I137 = cell N142</v>
      </c>
      <c r="C143" s="781"/>
      <c r="D143" s="778"/>
      <c r="E143" s="778"/>
      <c r="F143" s="778"/>
      <c r="G143" s="778"/>
      <c r="H143" s="778"/>
      <c r="I143" s="778"/>
      <c r="J143" s="778"/>
      <c r="K143" s="778"/>
      <c r="L143" s="778"/>
      <c r="M143" s="778"/>
      <c r="N143" s="849" t="str">
        <f>IF(AND(ISNUMBER(I137),ISNUMBER(N142)), IF(I137=N142, "Pass", "Fail"),"")</f>
        <v/>
      </c>
      <c r="O143" s="770"/>
      <c r="P143" s="770"/>
      <c r="Q143" s="778"/>
      <c r="R143" s="778"/>
      <c r="S143" s="778"/>
      <c r="T143" s="778"/>
      <c r="U143" s="778"/>
      <c r="V143" s="778"/>
      <c r="W143" s="778"/>
      <c r="X143" s="778"/>
      <c r="Y143" s="778"/>
      <c r="Z143" s="778"/>
      <c r="AA143" s="779"/>
      <c r="AB143" s="778"/>
      <c r="AC143" s="781"/>
      <c r="AD143" s="778"/>
      <c r="AE143" s="778"/>
      <c r="AF143" s="778"/>
      <c r="AG143" s="778"/>
      <c r="AH143" s="779"/>
      <c r="AM143" s="836"/>
    </row>
    <row r="144" spans="1:39" s="755" customFormat="1" ht="60" customHeight="1" x14ac:dyDescent="0.25">
      <c r="A144" s="771" t="s">
        <v>1688</v>
      </c>
      <c r="B144" s="772"/>
      <c r="C144" s="269"/>
      <c r="D144" s="269"/>
      <c r="E144" s="269"/>
      <c r="F144" s="269"/>
      <c r="G144" s="269"/>
      <c r="H144" s="269"/>
      <c r="I144" s="269"/>
      <c r="J144" s="269"/>
      <c r="K144" s="348"/>
      <c r="L144" s="348"/>
      <c r="M144" s="348"/>
      <c r="N144" s="348"/>
      <c r="O144" s="348"/>
      <c r="P144" s="348"/>
      <c r="Q144" s="348"/>
      <c r="R144" s="348"/>
      <c r="S144" s="348"/>
      <c r="T144" s="348"/>
      <c r="U144" s="348"/>
      <c r="V144" s="348"/>
      <c r="W144" s="348"/>
      <c r="X144" s="348"/>
      <c r="Y144" s="348"/>
      <c r="Z144" s="348"/>
      <c r="AA144" s="348"/>
      <c r="AB144" s="348"/>
      <c r="AM144" s="836"/>
    </row>
    <row r="145" spans="1:39" s="755" customFormat="1" ht="15" customHeight="1" x14ac:dyDescent="0.3">
      <c r="A145" s="771"/>
      <c r="B145" s="1629"/>
      <c r="C145" s="2490" t="s">
        <v>1139</v>
      </c>
      <c r="D145" s="2491"/>
      <c r="E145" s="2491"/>
      <c r="F145" s="2491"/>
      <c r="G145" s="2491"/>
      <c r="H145" s="2491"/>
      <c r="I145" s="2491"/>
      <c r="J145" s="2492"/>
      <c r="K145" s="348"/>
      <c r="L145" s="348"/>
      <c r="M145" s="348"/>
      <c r="N145" s="348"/>
      <c r="O145" s="348"/>
      <c r="P145" s="348"/>
      <c r="Q145" s="348"/>
      <c r="R145" s="348"/>
      <c r="S145" s="348"/>
      <c r="T145" s="348"/>
      <c r="U145" s="348"/>
      <c r="V145" s="348"/>
      <c r="W145" s="348"/>
      <c r="X145" s="348"/>
      <c r="Y145" s="348"/>
      <c r="Z145" s="348"/>
      <c r="AA145" s="348"/>
      <c r="AB145" s="348"/>
      <c r="AC145" s="348"/>
      <c r="AM145" s="836"/>
    </row>
    <row r="146" spans="1:39" s="755" customFormat="1" ht="15" customHeight="1" x14ac:dyDescent="0.25">
      <c r="A146" s="784"/>
      <c r="B146" s="284"/>
      <c r="C146" s="2500" t="s">
        <v>1106</v>
      </c>
      <c r="D146" s="2496"/>
      <c r="E146" s="2496"/>
      <c r="F146" s="2496"/>
      <c r="G146" s="2496"/>
      <c r="H146" s="2496"/>
      <c r="I146" s="2488" t="s">
        <v>43</v>
      </c>
      <c r="J146" s="2493" t="s">
        <v>970</v>
      </c>
      <c r="K146" s="348"/>
      <c r="L146" s="348"/>
      <c r="M146" s="348"/>
      <c r="N146" s="348"/>
      <c r="O146" s="348"/>
      <c r="P146" s="348"/>
      <c r="Q146" s="348"/>
      <c r="R146" s="348"/>
      <c r="S146" s="348"/>
      <c r="T146" s="348"/>
      <c r="U146" s="348"/>
      <c r="V146" s="348"/>
      <c r="W146" s="348"/>
      <c r="X146" s="348"/>
      <c r="Y146" s="348"/>
      <c r="Z146" s="348"/>
      <c r="AA146" s="348"/>
      <c r="AB146" s="348"/>
      <c r="AC146" s="348"/>
      <c r="AM146" s="836"/>
    </row>
    <row r="147" spans="1:39" ht="15" customHeight="1" x14ac:dyDescent="0.25">
      <c r="A147" s="784"/>
      <c r="B147" s="284"/>
      <c r="C147" s="2501" t="s">
        <v>1140</v>
      </c>
      <c r="D147" s="2502"/>
      <c r="E147" s="2488" t="s">
        <v>1111</v>
      </c>
      <c r="F147" s="2496" t="s">
        <v>1141</v>
      </c>
      <c r="G147" s="2496"/>
      <c r="H147" s="2497" t="s">
        <v>1107</v>
      </c>
      <c r="I147" s="2499"/>
      <c r="J147" s="2494"/>
      <c r="AD147" s="755"/>
      <c r="AE147" s="755"/>
      <c r="AF147" s="755"/>
      <c r="AG147" s="755"/>
      <c r="AH147" s="755"/>
      <c r="AI147" s="755"/>
      <c r="AJ147" s="755"/>
      <c r="AK147" s="755"/>
      <c r="AL147" s="755"/>
      <c r="AM147" s="1183"/>
    </row>
    <row r="148" spans="1:39" ht="45" customHeight="1" x14ac:dyDescent="0.25">
      <c r="A148" s="784"/>
      <c r="B148" s="1591"/>
      <c r="C148" s="1784" t="s">
        <v>1142</v>
      </c>
      <c r="D148" s="1785" t="s">
        <v>1143</v>
      </c>
      <c r="E148" s="2489"/>
      <c r="F148" s="1785" t="s">
        <v>1144</v>
      </c>
      <c r="G148" s="1785" t="s">
        <v>1107</v>
      </c>
      <c r="H148" s="2498"/>
      <c r="I148" s="2489"/>
      <c r="J148" s="2495"/>
      <c r="Z148" s="755"/>
      <c r="AA148" s="755"/>
      <c r="AB148" s="755"/>
      <c r="AC148" s="755"/>
      <c r="AD148" s="755"/>
      <c r="AE148" s="755"/>
      <c r="AF148" s="755"/>
      <c r="AG148" s="755"/>
      <c r="AH148" s="755"/>
      <c r="AI148" s="755"/>
      <c r="AJ148" s="755"/>
      <c r="AK148" s="755"/>
      <c r="AL148" s="755"/>
      <c r="AM148" s="1183"/>
    </row>
    <row r="149" spans="1:39" ht="15" customHeight="1" x14ac:dyDescent="0.25">
      <c r="A149" s="784"/>
      <c r="B149" s="773" t="s">
        <v>1327</v>
      </c>
      <c r="C149" s="896" t="str">
        <f>IF(AND(ISNUMBER(C150),ISNUMBER(C151)), SUM(C150,C151),"")</f>
        <v/>
      </c>
      <c r="D149" s="896" t="str">
        <f t="shared" ref="D149:J149" si="224">IF(AND(ISNUMBER(D150),ISNUMBER(D151)), SUM(D150,D151),"")</f>
        <v/>
      </c>
      <c r="E149" s="896" t="str">
        <f t="shared" si="224"/>
        <v/>
      </c>
      <c r="F149" s="896" t="str">
        <f t="shared" si="224"/>
        <v/>
      </c>
      <c r="G149" s="896" t="str">
        <f t="shared" si="224"/>
        <v/>
      </c>
      <c r="H149" s="896" t="str">
        <f t="shared" si="224"/>
        <v/>
      </c>
      <c r="I149" s="896" t="str">
        <f t="shared" si="224"/>
        <v/>
      </c>
      <c r="J149" s="1338" t="str">
        <f t="shared" si="224"/>
        <v/>
      </c>
      <c r="Z149" s="755"/>
      <c r="AA149" s="755"/>
      <c r="AB149" s="755"/>
      <c r="AC149" s="755"/>
      <c r="AD149" s="755"/>
      <c r="AE149" s="755"/>
      <c r="AF149" s="755"/>
      <c r="AG149" s="755"/>
      <c r="AH149" s="755"/>
      <c r="AI149" s="755"/>
      <c r="AJ149" s="755"/>
      <c r="AK149" s="755"/>
      <c r="AL149" s="755"/>
      <c r="AM149" s="1183"/>
    </row>
    <row r="150" spans="1:39" ht="15" customHeight="1" x14ac:dyDescent="0.25">
      <c r="A150" s="784"/>
      <c r="B150" s="764" t="s">
        <v>1328</v>
      </c>
      <c r="C150" s="1189"/>
      <c r="D150" s="1184"/>
      <c r="E150" s="1184"/>
      <c r="F150" s="1184"/>
      <c r="G150" s="1184"/>
      <c r="H150" s="896" t="str">
        <f>IF(AND(ISNUMBER(D150),ISNUMBER(E150),ISNUMBER(G150)),SUM(D150,E150,G150),"")</f>
        <v/>
      </c>
      <c r="I150" s="1184"/>
      <c r="J150" s="1190"/>
      <c r="Z150" s="755"/>
      <c r="AA150" s="755"/>
      <c r="AB150" s="755"/>
      <c r="AC150" s="755"/>
      <c r="AD150" s="755"/>
      <c r="AE150" s="755"/>
      <c r="AF150" s="755"/>
      <c r="AG150" s="755"/>
      <c r="AH150" s="755"/>
      <c r="AI150" s="755"/>
      <c r="AJ150" s="755"/>
      <c r="AK150" s="755"/>
      <c r="AL150" s="755"/>
      <c r="AM150" s="1183"/>
    </row>
    <row r="151" spans="1:39" ht="15" customHeight="1" x14ac:dyDescent="0.25">
      <c r="A151" s="784"/>
      <c r="B151" s="774" t="s">
        <v>1329</v>
      </c>
      <c r="C151" s="1191"/>
      <c r="D151" s="1192"/>
      <c r="E151" s="1192"/>
      <c r="F151" s="1192"/>
      <c r="G151" s="1192"/>
      <c r="H151" s="896" t="str">
        <f>IF(AND(ISNUMBER(D151),ISNUMBER(E151),ISNUMBER(G151)),SUM(D151,E151,G151),"")</f>
        <v/>
      </c>
      <c r="I151" s="1192"/>
      <c r="J151" s="1193"/>
      <c r="Z151" s="755"/>
      <c r="AA151" s="755"/>
      <c r="AB151" s="755"/>
      <c r="AC151" s="755"/>
      <c r="AD151" s="755"/>
      <c r="AE151" s="755"/>
      <c r="AF151" s="755"/>
      <c r="AG151" s="755"/>
      <c r="AH151" s="755"/>
      <c r="AI151" s="755"/>
      <c r="AJ151" s="755"/>
      <c r="AK151" s="755"/>
      <c r="AL151" s="755"/>
      <c r="AM151" s="1183"/>
    </row>
    <row r="152" spans="1:39" ht="15" customHeight="1" x14ac:dyDescent="0.25">
      <c r="A152" s="784"/>
      <c r="B152" s="1795" t="str">
        <f>"Check: row " &amp; ROW(B149) &amp;" = row " &amp; ROW(B86)</f>
        <v>Check: row 149 = row 86</v>
      </c>
      <c r="C152" s="1174" t="str">
        <f>IF(AND(ISNUMBER(C149), ISNUMBER(C86)), IF(C149=C86, "Pass", "Fail"), "")</f>
        <v/>
      </c>
      <c r="D152" s="1796" t="str">
        <f>IF(AND(ISNUMBER(D149), ISNUMBER(D86)), IF(D149=D86, "Pass", "Fail"), "")</f>
        <v/>
      </c>
      <c r="E152" s="1796" t="str">
        <f>IF(AND(ISNUMBER(E149), ISNUMBER(F86)), IF(E149=F86, "Pass", "Fail"), "")</f>
        <v/>
      </c>
      <c r="F152" s="1796" t="str">
        <f>IF(AND(ISNUMBER(F149), ISNUMBER(G86)), IF(F149=G86, "Pass", "Fail"), "")</f>
        <v/>
      </c>
      <c r="G152" s="1796" t="str">
        <f>IF(AND(ISNUMBER(G149), ISNUMBER(H86)), IF(G149=H86, "Pass", "Fail"), "")</f>
        <v/>
      </c>
      <c r="H152" s="1796" t="str">
        <f>IF(AND(ISNUMBER(H149), ISNUMBER(I86)), IF(H149=I86, "Pass", "Fail"), "")</f>
        <v/>
      </c>
      <c r="I152" s="1796" t="str">
        <f>IF(AND(ISNUMBER(I149), ISNUMBER(M86)), IF(I149=M86, "Pass", "Fail"), "")</f>
        <v/>
      </c>
      <c r="J152" s="1797" t="str">
        <f>IF(AND(ISNUMBER(J149), ISNUMBER(N86)), IF(J149=N86, "Pass", "Fail"), "")</f>
        <v/>
      </c>
      <c r="Z152" s="755"/>
      <c r="AA152" s="755"/>
      <c r="AB152" s="755"/>
      <c r="AC152" s="755"/>
      <c r="AD152" s="755"/>
      <c r="AE152" s="755"/>
      <c r="AF152" s="755"/>
      <c r="AG152" s="755"/>
      <c r="AH152" s="755"/>
      <c r="AI152" s="755"/>
      <c r="AJ152" s="755"/>
      <c r="AK152" s="755"/>
      <c r="AL152" s="755"/>
      <c r="AM152" s="836"/>
    </row>
    <row r="153" spans="1:39" s="1588" customFormat="1" ht="15" customHeight="1" x14ac:dyDescent="0.25">
      <c r="A153" s="1501"/>
      <c r="B153" s="1592"/>
      <c r="AD153" s="1587"/>
      <c r="AE153" s="1587"/>
      <c r="AF153" s="1587"/>
      <c r="AG153" s="1587"/>
      <c r="AH153" s="1587"/>
      <c r="AI153" s="1587"/>
      <c r="AJ153" s="1587"/>
      <c r="AK153" s="1587"/>
      <c r="AL153" s="1587"/>
      <c r="AM153" s="1256"/>
    </row>
    <row r="154" spans="1:39" ht="15" hidden="1" customHeight="1" x14ac:dyDescent="0.25">
      <c r="B154" s="1468"/>
    </row>
    <row r="155" spans="1:39" ht="15" hidden="1" customHeight="1" x14ac:dyDescent="0.25">
      <c r="B155" s="1468"/>
    </row>
    <row r="156" spans="1:39" ht="15" hidden="1" customHeight="1" x14ac:dyDescent="0.25">
      <c r="B156" s="1468"/>
    </row>
    <row r="157" spans="1:39" ht="15" hidden="1" customHeight="1" x14ac:dyDescent="0.25">
      <c r="B157" s="1468"/>
    </row>
    <row r="158" spans="1:39" ht="15" hidden="1" customHeight="1" x14ac:dyDescent="0.25">
      <c r="B158" s="1468"/>
    </row>
    <row r="159" spans="1:39" ht="15" hidden="1" customHeight="1" x14ac:dyDescent="0.25">
      <c r="B159" s="1468"/>
    </row>
    <row r="160" spans="1:39" ht="15" hidden="1" customHeight="1" x14ac:dyDescent="0.25">
      <c r="B160" s="1468"/>
    </row>
    <row r="161" spans="2:2" ht="15" hidden="1" customHeight="1" x14ac:dyDescent="0.25">
      <c r="B161" s="1468"/>
    </row>
    <row r="162" spans="2:2" ht="15" hidden="1" customHeight="1" x14ac:dyDescent="0.25">
      <c r="B162" s="1468"/>
    </row>
    <row r="163" spans="2:2" ht="15" hidden="1" customHeight="1" x14ac:dyDescent="0.25">
      <c r="B163" s="1468"/>
    </row>
    <row r="164" spans="2:2" ht="15" hidden="1" customHeight="1" x14ac:dyDescent="0.25">
      <c r="B164" s="1468"/>
    </row>
    <row r="165" spans="2:2" ht="15" hidden="1" customHeight="1" x14ac:dyDescent="0.25">
      <c r="B165" s="1468"/>
    </row>
    <row r="166" spans="2:2" ht="15" hidden="1" customHeight="1" x14ac:dyDescent="0.25">
      <c r="B166" s="1468"/>
    </row>
    <row r="167" spans="2:2" ht="15" hidden="1" customHeight="1" x14ac:dyDescent="0.25">
      <c r="B167" s="1468"/>
    </row>
    <row r="168" spans="2:2" ht="15" hidden="1" customHeight="1" x14ac:dyDescent="0.25">
      <c r="B168" s="1468"/>
    </row>
    <row r="169" spans="2:2" ht="15" hidden="1" customHeight="1" x14ac:dyDescent="0.25">
      <c r="B169" s="1469"/>
    </row>
    <row r="170" spans="2:2" ht="15" hidden="1" customHeight="1" x14ac:dyDescent="0.25">
      <c r="B170" s="1469"/>
    </row>
    <row r="171" spans="2:2" ht="15" hidden="1" customHeight="1" x14ac:dyDescent="0.25">
      <c r="B171" s="1469"/>
    </row>
    <row r="172" spans="2:2" ht="15" hidden="1" customHeight="1" x14ac:dyDescent="0.25">
      <c r="B172" s="1469"/>
    </row>
    <row r="173" spans="2:2" ht="15" hidden="1" customHeight="1" x14ac:dyDescent="0.25">
      <c r="B173" s="1469"/>
    </row>
    <row r="174" spans="2:2" ht="15" hidden="1" customHeight="1" x14ac:dyDescent="0.25">
      <c r="B174" s="1470"/>
    </row>
    <row r="175" spans="2:2" ht="15" hidden="1" customHeight="1" x14ac:dyDescent="0.25"/>
    <row r="176" spans="2:2" ht="15" hidden="1" customHeight="1" x14ac:dyDescent="0.25"/>
  </sheetData>
  <mergeCells count="43">
    <mergeCell ref="B14:B17"/>
    <mergeCell ref="C15:H15"/>
    <mergeCell ref="I15:I17"/>
    <mergeCell ref="C16:D16"/>
    <mergeCell ref="E16:F16"/>
    <mergeCell ref="G16:H16"/>
    <mergeCell ref="C14:P14"/>
    <mergeCell ref="J16:J17"/>
    <mergeCell ref="N15:N17"/>
    <mergeCell ref="O15:P15"/>
    <mergeCell ref="P16:P17"/>
    <mergeCell ref="O16:O17"/>
    <mergeCell ref="M16:M17"/>
    <mergeCell ref="L16:L17"/>
    <mergeCell ref="K16:K17"/>
    <mergeCell ref="J15:M15"/>
    <mergeCell ref="E147:E148"/>
    <mergeCell ref="C145:J145"/>
    <mergeCell ref="J146:J148"/>
    <mergeCell ref="F147:G147"/>
    <mergeCell ref="H147:H148"/>
    <mergeCell ref="I146:I148"/>
    <mergeCell ref="C146:H146"/>
    <mergeCell ref="C147:D147"/>
    <mergeCell ref="Q14:AC14"/>
    <mergeCell ref="X16:X17"/>
    <mergeCell ref="Y16:Y17"/>
    <mergeCell ref="Z16:Z17"/>
    <mergeCell ref="AA16:AA17"/>
    <mergeCell ref="Q15:V15"/>
    <mergeCell ref="S16:T16"/>
    <mergeCell ref="U16:V16"/>
    <mergeCell ref="W15:W17"/>
    <mergeCell ref="AC15:AC17"/>
    <mergeCell ref="AB15:AB17"/>
    <mergeCell ref="X15:AA15"/>
    <mergeCell ref="Q16:R16"/>
    <mergeCell ref="AD15:AE16"/>
    <mergeCell ref="AD14:AE14"/>
    <mergeCell ref="AF15:AH15"/>
    <mergeCell ref="AH16:AH17"/>
    <mergeCell ref="AF16:AG16"/>
    <mergeCell ref="AF14:AH14"/>
  </mergeCells>
  <conditionalFormatting sqref="C149:J151">
    <cfRule type="cellIs" dxfId="1355" priority="2562" stopIfTrue="1" operator="lessThan">
      <formula>0</formula>
    </cfRule>
  </conditionalFormatting>
  <conditionalFormatting sqref="AF18:AH142 C18:AD142 AD18:AH18 AD23:AH23 AD25:AH26 AD32:AH32 AD38:AH39 AD45:AH45 AD50:AH51 AD57:AH57 AD65:AH67 AD74:AH74 AD78:AH78 AD80:AH80 AD86:AH86 AD91:AH91 AD94:AH94 AD98:AH100 AD108:AH108 AD112:AH113 AD117:AH117 AD121:AH121 AD129:AH129 AD134:AH134">
    <cfRule type="cellIs" dxfId="1354" priority="2556" stopIfTrue="1" operator="lessThan">
      <formula>0</formula>
    </cfRule>
  </conditionalFormatting>
  <conditionalFormatting sqref="A1:XFD2 A11:XFD1048576">
    <cfRule type="cellIs" dxfId="1353" priority="2535" stopIfTrue="1" operator="equal">
      <formula>"Pass"</formula>
    </cfRule>
    <cfRule type="cellIs" dxfId="1352" priority="2548" stopIfTrue="1" operator="equal">
      <formula>"please check"</formula>
    </cfRule>
    <cfRule type="cellIs" dxfId="1351" priority="2555" stopIfTrue="1" operator="equal">
      <formula>"Fail"</formula>
    </cfRule>
  </conditionalFormatting>
  <conditionalFormatting sqref="AE39">
    <cfRule type="cellIs" dxfId="1350" priority="135" stopIfTrue="1" operator="lessThan">
      <formula>0</formula>
    </cfRule>
  </conditionalFormatting>
  <conditionalFormatting sqref="AE100">
    <cfRule type="cellIs" dxfId="1349" priority="134" stopIfTrue="1" operator="lessThan">
      <formula>0</formula>
    </cfRule>
  </conditionalFormatting>
  <conditionalFormatting sqref="AE39">
    <cfRule type="cellIs" dxfId="1348" priority="122" stopIfTrue="1" operator="lessThan">
      <formula>0</formula>
    </cfRule>
  </conditionalFormatting>
  <conditionalFormatting sqref="C149:J149">
    <cfRule type="cellIs" dxfId="1347" priority="102" stopIfTrue="1" operator="lessThan">
      <formula>0</formula>
    </cfRule>
  </conditionalFormatting>
  <conditionalFormatting sqref="H150:H151">
    <cfRule type="cellIs" dxfId="1346" priority="101" stopIfTrue="1" operator="lessThan">
      <formula>0</formula>
    </cfRule>
  </conditionalFormatting>
  <conditionalFormatting sqref="AE45">
    <cfRule type="cellIs" dxfId="1345" priority="61" stopIfTrue="1" operator="lessThan">
      <formula>0</formula>
    </cfRule>
  </conditionalFormatting>
  <conditionalFormatting sqref="AE45">
    <cfRule type="cellIs" dxfId="1344" priority="60" stopIfTrue="1" operator="lessThan">
      <formula>0</formula>
    </cfRule>
  </conditionalFormatting>
  <conditionalFormatting sqref="AE50">
    <cfRule type="cellIs" dxfId="1343" priority="59" stopIfTrue="1" operator="lessThan">
      <formula>0</formula>
    </cfRule>
  </conditionalFormatting>
  <conditionalFormatting sqref="AE50">
    <cfRule type="cellIs" dxfId="1342" priority="58" stopIfTrue="1" operator="lessThan">
      <formula>0</formula>
    </cfRule>
  </conditionalFormatting>
  <conditionalFormatting sqref="AE51">
    <cfRule type="cellIs" dxfId="1341" priority="57" stopIfTrue="1" operator="lessThan">
      <formula>0</formula>
    </cfRule>
  </conditionalFormatting>
  <conditionalFormatting sqref="AE51">
    <cfRule type="cellIs" dxfId="1340" priority="56" stopIfTrue="1" operator="lessThan">
      <formula>0</formula>
    </cfRule>
  </conditionalFormatting>
  <conditionalFormatting sqref="AE57">
    <cfRule type="cellIs" dxfId="1339" priority="55" stopIfTrue="1" operator="lessThan">
      <formula>0</formula>
    </cfRule>
  </conditionalFormatting>
  <conditionalFormatting sqref="AE57">
    <cfRule type="cellIs" dxfId="1338" priority="54" stopIfTrue="1" operator="lessThan">
      <formula>0</formula>
    </cfRule>
  </conditionalFormatting>
  <conditionalFormatting sqref="AE65">
    <cfRule type="cellIs" dxfId="1337" priority="53" stopIfTrue="1" operator="lessThan">
      <formula>0</formula>
    </cfRule>
  </conditionalFormatting>
  <conditionalFormatting sqref="AE65">
    <cfRule type="cellIs" dxfId="1336" priority="52" stopIfTrue="1" operator="lessThan">
      <formula>0</formula>
    </cfRule>
  </conditionalFormatting>
  <conditionalFormatting sqref="AE66">
    <cfRule type="cellIs" dxfId="1335" priority="51" stopIfTrue="1" operator="lessThan">
      <formula>0</formula>
    </cfRule>
  </conditionalFormatting>
  <conditionalFormatting sqref="AE66">
    <cfRule type="cellIs" dxfId="1334" priority="50" stopIfTrue="1" operator="lessThan">
      <formula>0</formula>
    </cfRule>
  </conditionalFormatting>
  <conditionalFormatting sqref="AE67">
    <cfRule type="cellIs" dxfId="1333" priority="49" stopIfTrue="1" operator="lessThan">
      <formula>0</formula>
    </cfRule>
  </conditionalFormatting>
  <conditionalFormatting sqref="AE67">
    <cfRule type="cellIs" dxfId="1332" priority="48" stopIfTrue="1" operator="lessThan">
      <formula>0</formula>
    </cfRule>
  </conditionalFormatting>
  <conditionalFormatting sqref="AE74">
    <cfRule type="cellIs" dxfId="1331" priority="47" stopIfTrue="1" operator="lessThan">
      <formula>0</formula>
    </cfRule>
  </conditionalFormatting>
  <conditionalFormatting sqref="AE74">
    <cfRule type="cellIs" dxfId="1330" priority="46" stopIfTrue="1" operator="lessThan">
      <formula>0</formula>
    </cfRule>
  </conditionalFormatting>
  <conditionalFormatting sqref="AE78">
    <cfRule type="cellIs" dxfId="1329" priority="45" stopIfTrue="1" operator="lessThan">
      <formula>0</formula>
    </cfRule>
  </conditionalFormatting>
  <conditionalFormatting sqref="AE78">
    <cfRule type="cellIs" dxfId="1328" priority="44" stopIfTrue="1" operator="lessThan">
      <formula>0</formula>
    </cfRule>
  </conditionalFormatting>
  <conditionalFormatting sqref="AE80">
    <cfRule type="cellIs" dxfId="1327" priority="43" stopIfTrue="1" operator="lessThan">
      <formula>0</formula>
    </cfRule>
  </conditionalFormatting>
  <conditionalFormatting sqref="AE80">
    <cfRule type="cellIs" dxfId="1326" priority="42" stopIfTrue="1" operator="lessThan">
      <formula>0</formula>
    </cfRule>
  </conditionalFormatting>
  <conditionalFormatting sqref="AE86">
    <cfRule type="cellIs" dxfId="1325" priority="41" stopIfTrue="1" operator="lessThan">
      <formula>0</formula>
    </cfRule>
  </conditionalFormatting>
  <conditionalFormatting sqref="AE86">
    <cfRule type="cellIs" dxfId="1324" priority="40" stopIfTrue="1" operator="lessThan">
      <formula>0</formula>
    </cfRule>
  </conditionalFormatting>
  <conditionalFormatting sqref="AE91">
    <cfRule type="cellIs" dxfId="1323" priority="39" stopIfTrue="1" operator="lessThan">
      <formula>0</formula>
    </cfRule>
  </conditionalFormatting>
  <conditionalFormatting sqref="AE91">
    <cfRule type="cellIs" dxfId="1322" priority="38" stopIfTrue="1" operator="lessThan">
      <formula>0</formula>
    </cfRule>
  </conditionalFormatting>
  <conditionalFormatting sqref="AE94">
    <cfRule type="cellIs" dxfId="1321" priority="37" stopIfTrue="1" operator="lessThan">
      <formula>0</formula>
    </cfRule>
  </conditionalFormatting>
  <conditionalFormatting sqref="AE94">
    <cfRule type="cellIs" dxfId="1320" priority="36" stopIfTrue="1" operator="lessThan">
      <formula>0</formula>
    </cfRule>
  </conditionalFormatting>
  <conditionalFormatting sqref="AE98:AE100">
    <cfRule type="cellIs" dxfId="1319" priority="35" stopIfTrue="1" operator="lessThan">
      <formula>0</formula>
    </cfRule>
  </conditionalFormatting>
  <conditionalFormatting sqref="AE98:AE100">
    <cfRule type="cellIs" dxfId="1318" priority="34" stopIfTrue="1" operator="lessThan">
      <formula>0</formula>
    </cfRule>
  </conditionalFormatting>
  <conditionalFormatting sqref="AE108">
    <cfRule type="cellIs" dxfId="1317" priority="33" stopIfTrue="1" operator="lessThan">
      <formula>0</formula>
    </cfRule>
  </conditionalFormatting>
  <conditionalFormatting sqref="AE108">
    <cfRule type="cellIs" dxfId="1316" priority="32" stopIfTrue="1" operator="lessThan">
      <formula>0</formula>
    </cfRule>
  </conditionalFormatting>
  <conditionalFormatting sqref="AE112">
    <cfRule type="cellIs" dxfId="1315" priority="31" stopIfTrue="1" operator="lessThan">
      <formula>0</formula>
    </cfRule>
  </conditionalFormatting>
  <conditionalFormatting sqref="AE112">
    <cfRule type="cellIs" dxfId="1314" priority="30" stopIfTrue="1" operator="lessThan">
      <formula>0</formula>
    </cfRule>
  </conditionalFormatting>
  <conditionalFormatting sqref="AE113">
    <cfRule type="cellIs" dxfId="1313" priority="29" stopIfTrue="1" operator="lessThan">
      <formula>0</formula>
    </cfRule>
  </conditionalFormatting>
  <conditionalFormatting sqref="AE113">
    <cfRule type="cellIs" dxfId="1312" priority="28" stopIfTrue="1" operator="lessThan">
      <formula>0</formula>
    </cfRule>
  </conditionalFormatting>
  <conditionalFormatting sqref="AE117">
    <cfRule type="cellIs" dxfId="1311" priority="27" stopIfTrue="1" operator="lessThan">
      <formula>0</formula>
    </cfRule>
  </conditionalFormatting>
  <conditionalFormatting sqref="AE117">
    <cfRule type="cellIs" dxfId="1310" priority="26" stopIfTrue="1" operator="lessThan">
      <formula>0</formula>
    </cfRule>
  </conditionalFormatting>
  <conditionalFormatting sqref="AE121">
    <cfRule type="cellIs" dxfId="1309" priority="25" stopIfTrue="1" operator="lessThan">
      <formula>0</formula>
    </cfRule>
  </conditionalFormatting>
  <conditionalFormatting sqref="AE121">
    <cfRule type="cellIs" dxfId="1308" priority="24" stopIfTrue="1" operator="lessThan">
      <formula>0</formula>
    </cfRule>
  </conditionalFormatting>
  <conditionalFormatting sqref="AE129">
    <cfRule type="cellIs" dxfId="1307" priority="23" stopIfTrue="1" operator="lessThan">
      <formula>0</formula>
    </cfRule>
  </conditionalFormatting>
  <conditionalFormatting sqref="AE129">
    <cfRule type="cellIs" dxfId="1306" priority="22" stopIfTrue="1" operator="lessThan">
      <formula>0</formula>
    </cfRule>
  </conditionalFormatting>
  <conditionalFormatting sqref="AE134">
    <cfRule type="cellIs" dxfId="1305" priority="21" stopIfTrue="1" operator="lessThan">
      <formula>0</formula>
    </cfRule>
  </conditionalFormatting>
  <conditionalFormatting sqref="AE134">
    <cfRule type="cellIs" dxfId="1304" priority="20" stopIfTrue="1" operator="lessThan">
      <formula>0</formula>
    </cfRule>
  </conditionalFormatting>
  <conditionalFormatting sqref="A3:K3 T3:XFD3">
    <cfRule type="cellIs" dxfId="1303" priority="13" stopIfTrue="1" operator="equal">
      <formula>"Pass"</formula>
    </cfRule>
    <cfRule type="cellIs" dxfId="1302" priority="14" stopIfTrue="1" operator="equal">
      <formula>"Please check"</formula>
    </cfRule>
    <cfRule type="cellIs" dxfId="1301" priority="15" stopIfTrue="1" operator="equal">
      <formula>"Fail"</formula>
    </cfRule>
  </conditionalFormatting>
  <conditionalFormatting sqref="A4:B4 T4:XFD4 D4:K4">
    <cfRule type="cellIs" dxfId="1300" priority="10" stopIfTrue="1" operator="equal">
      <formula>"Pass"</formula>
    </cfRule>
    <cfRule type="cellIs" dxfId="1299" priority="11" stopIfTrue="1" operator="equal">
      <formula>"Please check"</formula>
    </cfRule>
    <cfRule type="cellIs" dxfId="1298" priority="12" stopIfTrue="1" operator="equal">
      <formula>"Fail"</formula>
    </cfRule>
  </conditionalFormatting>
  <conditionalFormatting sqref="C4">
    <cfRule type="cellIs" dxfId="1297" priority="7" stopIfTrue="1" operator="equal">
      <formula>"Pass"</formula>
    </cfRule>
    <cfRule type="cellIs" dxfId="1296" priority="8" stopIfTrue="1" operator="equal">
      <formula>"please check"</formula>
    </cfRule>
    <cfRule type="cellIs" dxfId="1295" priority="9" stopIfTrue="1" operator="equal">
      <formula>"Fail"</formula>
    </cfRule>
  </conditionalFormatting>
  <conditionalFormatting sqref="A5:B10 T5:XFD10 D5:K10">
    <cfRule type="cellIs" dxfId="1294" priority="4" stopIfTrue="1" operator="equal">
      <formula>"Pass"</formula>
    </cfRule>
    <cfRule type="cellIs" dxfId="1293" priority="5" stopIfTrue="1" operator="equal">
      <formula>"Please check"</formula>
    </cfRule>
    <cfRule type="cellIs" dxfId="1292" priority="6" stopIfTrue="1" operator="equal">
      <formula>"Fail"</formula>
    </cfRule>
  </conditionalFormatting>
  <conditionalFormatting sqref="C5:C10">
    <cfRule type="cellIs" dxfId="1291" priority="1" stopIfTrue="1" operator="equal">
      <formula>"Pass"</formula>
    </cfRule>
    <cfRule type="cellIs" dxfId="1290" priority="2" stopIfTrue="1" operator="equal">
      <formula>"please check"</formula>
    </cfRule>
    <cfRule type="cellIs" dxfId="1289" priority="3"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4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7" max="16383" man="1"/>
    <brk id="90" max="16383" man="1"/>
    <brk id="143" max="16383" man="1"/>
  </rowBreaks>
  <colBreaks count="3" manualBreakCount="3">
    <brk id="10" max="142" man="1"/>
    <brk id="16" max="142" man="1"/>
    <brk id="23" max="142" man="1"/>
  </colBreaks>
  <ignoredErrors>
    <ignoredError sqref="I129 I121 I134 I23 I57 I80 I86 I91 I94"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000"/>
  </sheetPr>
  <dimension ref="A1:DW182"/>
  <sheetViews>
    <sheetView zoomScale="75" zoomScaleNormal="75" zoomScaleSheetLayoutView="50" workbookViewId="0">
      <pane xSplit="2" ySplit="15" topLeftCell="AG16" activePane="bottomRight" state="frozen"/>
      <selection pane="topRight" activeCell="C1" sqref="C1"/>
      <selection pane="bottomLeft" activeCell="A16" sqref="A16"/>
      <selection pane="bottomRight"/>
    </sheetView>
  </sheetViews>
  <sheetFormatPr defaultColWidth="0" defaultRowHeight="14.25" zeroHeight="1" x14ac:dyDescent="0.25"/>
  <cols>
    <col min="1" max="1" width="1.85546875" style="755" customWidth="1"/>
    <col min="2" max="2" width="55.85546875" style="755" customWidth="1"/>
    <col min="3" max="43" width="16.85546875" style="348" customWidth="1"/>
    <col min="44" max="44" width="18.85546875" style="348" customWidth="1"/>
    <col min="45" max="63" width="16.85546875" style="348" customWidth="1"/>
    <col min="64" max="82" width="16.85546875" style="755" customWidth="1"/>
    <col min="83" max="87" width="16.85546875" style="214" customWidth="1"/>
    <col min="88" max="95" width="16.85546875" style="348" customWidth="1"/>
    <col min="96" max="114" width="16.85546875" style="348" hidden="1" customWidth="1"/>
    <col min="115" max="115" width="1.85546875" style="348" customWidth="1"/>
    <col min="116" max="127" width="0" style="348" hidden="1" customWidth="1"/>
    <col min="128" max="16384" width="16.85546875" style="348" hidden="1"/>
  </cols>
  <sheetData>
    <row r="1" spans="1:115" s="1628" customFormat="1" ht="30" customHeight="1" x14ac:dyDescent="0.55000000000000004">
      <c r="A1" s="1661" t="s">
        <v>1697</v>
      </c>
      <c r="B1" s="1662"/>
      <c r="C1" s="1599" t="str">
        <f>CONCATENATE("Reporting unit: ", 'General Info'!$C$7, " ", 'General Info'!$C$5)</f>
        <v xml:space="preserve">Reporting unit: 1 </v>
      </c>
      <c r="D1" s="1599"/>
      <c r="E1" s="1599"/>
      <c r="F1" s="1599"/>
      <c r="G1" s="1599"/>
      <c r="CE1" s="1659"/>
      <c r="CF1" s="1659"/>
      <c r="CG1" s="1659"/>
      <c r="CH1" s="1659"/>
      <c r="CI1" s="1659"/>
      <c r="DK1" s="1447"/>
    </row>
    <row r="2" spans="1:115" s="1629" customFormat="1" ht="15" customHeight="1" x14ac:dyDescent="0.25">
      <c r="A2" s="837"/>
      <c r="B2" s="755"/>
      <c r="C2" s="755"/>
      <c r="D2" s="755"/>
      <c r="E2" s="755"/>
      <c r="F2" s="755"/>
      <c r="G2" s="755"/>
      <c r="H2" s="755"/>
      <c r="I2" s="755"/>
      <c r="J2" s="755"/>
      <c r="K2" s="755"/>
      <c r="L2" s="755"/>
      <c r="M2" s="755"/>
      <c r="N2" s="755"/>
      <c r="O2" s="755"/>
      <c r="P2" s="755"/>
      <c r="Q2" s="755"/>
      <c r="R2" s="755"/>
      <c r="S2" s="755"/>
      <c r="T2" s="755"/>
      <c r="U2" s="755"/>
      <c r="V2" s="755"/>
      <c r="W2" s="755"/>
      <c r="X2" s="755"/>
      <c r="Y2" s="755"/>
      <c r="Z2" s="755"/>
      <c r="AA2" s="755"/>
      <c r="AB2" s="755"/>
      <c r="AC2" s="755"/>
      <c r="AD2" s="755"/>
      <c r="AE2" s="755"/>
      <c r="AF2" s="755"/>
      <c r="AG2" s="755"/>
      <c r="AH2" s="755"/>
      <c r="AI2" s="755"/>
      <c r="AJ2" s="755"/>
      <c r="AK2" s="755"/>
      <c r="AL2" s="755"/>
      <c r="AM2" s="755"/>
      <c r="AN2" s="755"/>
      <c r="AO2" s="755"/>
      <c r="AP2" s="755"/>
      <c r="AQ2" s="755"/>
      <c r="AR2" s="755"/>
      <c r="AS2" s="755"/>
      <c r="AT2" s="755"/>
      <c r="AU2" s="755"/>
      <c r="AV2" s="755"/>
      <c r="AW2" s="755"/>
      <c r="AX2" s="755"/>
      <c r="AY2" s="755"/>
      <c r="AZ2" s="755"/>
      <c r="BA2" s="755"/>
      <c r="BB2" s="755"/>
      <c r="BC2" s="755"/>
      <c r="BD2" s="755"/>
      <c r="BE2" s="755"/>
      <c r="BF2" s="755"/>
      <c r="BG2" s="755"/>
      <c r="BH2" s="755"/>
      <c r="BI2" s="755"/>
      <c r="BJ2" s="755"/>
      <c r="BK2" s="755"/>
      <c r="BL2" s="755"/>
      <c r="BM2" s="755"/>
      <c r="BN2" s="755"/>
      <c r="BO2" s="755"/>
      <c r="BP2" s="755"/>
      <c r="BQ2" s="755"/>
      <c r="BR2" s="755"/>
      <c r="BS2" s="755"/>
      <c r="BT2" s="755"/>
      <c r="BU2" s="755"/>
      <c r="BV2" s="755"/>
      <c r="BW2" s="755"/>
      <c r="BX2" s="755"/>
      <c r="BY2" s="755"/>
      <c r="BZ2" s="755"/>
      <c r="CA2" s="755"/>
      <c r="CB2" s="755"/>
      <c r="CC2" s="755"/>
      <c r="CD2" s="755"/>
      <c r="CE2" s="1659"/>
      <c r="CF2" s="1659"/>
      <c r="CG2" s="1659"/>
      <c r="CH2" s="1659"/>
      <c r="CI2" s="1659"/>
      <c r="DK2" s="1478"/>
    </row>
    <row r="3" spans="1:115" ht="30" customHeight="1" x14ac:dyDescent="0.25">
      <c r="A3" s="837"/>
      <c r="B3" s="1672" t="s">
        <v>1670</v>
      </c>
      <c r="C3" s="1673"/>
      <c r="D3" s="1674"/>
      <c r="E3" s="1674"/>
      <c r="F3" s="1674"/>
      <c r="G3" s="1674"/>
      <c r="H3" s="1674"/>
      <c r="I3" s="1674"/>
      <c r="J3" s="1674"/>
      <c r="K3" s="1674"/>
      <c r="T3" s="755"/>
      <c r="U3" s="755"/>
      <c r="V3" s="755"/>
      <c r="W3" s="755"/>
      <c r="X3" s="755"/>
      <c r="Y3" s="755"/>
      <c r="Z3" s="755"/>
      <c r="AA3" s="755"/>
      <c r="AB3" s="755"/>
      <c r="AC3" s="755"/>
      <c r="AD3" s="755"/>
      <c r="AE3" s="755"/>
      <c r="AF3" s="755"/>
      <c r="AG3" s="755"/>
      <c r="AH3" s="755"/>
      <c r="AI3" s="755"/>
      <c r="AJ3" s="755"/>
      <c r="AK3" s="755"/>
      <c r="AL3" s="755"/>
      <c r="AM3" s="755"/>
      <c r="AN3" s="755"/>
      <c r="AO3" s="755"/>
      <c r="AP3" s="755"/>
      <c r="AQ3" s="755"/>
      <c r="AR3" s="755"/>
      <c r="AS3" s="755"/>
      <c r="AT3" s="755"/>
      <c r="AU3" s="755"/>
      <c r="AV3" s="755"/>
      <c r="AW3" s="755"/>
      <c r="AX3" s="755"/>
      <c r="AY3" s="755"/>
      <c r="AZ3" s="755"/>
      <c r="BA3" s="755"/>
      <c r="BB3" s="755"/>
      <c r="BC3" s="755"/>
      <c r="BD3" s="755"/>
      <c r="BE3" s="755"/>
      <c r="BF3" s="755"/>
      <c r="BG3" s="755"/>
      <c r="BH3" s="755"/>
      <c r="BI3" s="755"/>
      <c r="BJ3" s="755"/>
      <c r="BK3" s="755"/>
      <c r="DK3" s="1183"/>
    </row>
    <row r="4" spans="1:115" ht="15" customHeight="1" x14ac:dyDescent="0.25">
      <c r="A4" s="837"/>
      <c r="B4" s="1675"/>
      <c r="C4" s="1676" t="s">
        <v>51</v>
      </c>
      <c r="D4" s="1677" t="s">
        <v>1104</v>
      </c>
      <c r="E4" s="1678"/>
      <c r="F4" s="1678"/>
      <c r="G4" s="1675"/>
      <c r="H4" s="1678"/>
      <c r="I4" s="1678"/>
      <c r="J4" s="1675"/>
      <c r="K4" s="1678"/>
      <c r="T4" s="755"/>
      <c r="U4" s="755"/>
      <c r="V4" s="755"/>
      <c r="W4" s="755"/>
      <c r="X4" s="755"/>
      <c r="Y4" s="755"/>
      <c r="Z4" s="755"/>
      <c r="AA4" s="755"/>
      <c r="AB4" s="755"/>
      <c r="AC4" s="755"/>
      <c r="AH4" s="755"/>
      <c r="BL4" s="348"/>
      <c r="BM4" s="348"/>
      <c r="BN4" s="348"/>
      <c r="BO4" s="348"/>
      <c r="BP4" s="348"/>
      <c r="BQ4" s="348"/>
      <c r="BR4" s="348"/>
      <c r="BS4" s="348"/>
      <c r="BT4" s="348"/>
      <c r="BU4" s="348"/>
      <c r="BV4" s="348"/>
      <c r="BW4" s="348"/>
      <c r="BX4" s="348"/>
      <c r="BY4" s="348"/>
      <c r="BZ4" s="348"/>
      <c r="CA4" s="348"/>
      <c r="CB4" s="348"/>
      <c r="CC4" s="348"/>
      <c r="CD4" s="348"/>
      <c r="DK4" s="1183"/>
    </row>
    <row r="5" spans="1:115" ht="15" customHeight="1" x14ac:dyDescent="0.25">
      <c r="A5" s="837"/>
      <c r="B5" s="1679" t="str">
        <f>'General Info'!$B12</f>
        <v>FIRB approach</v>
      </c>
      <c r="C5" s="1680" t="str">
        <f>IF(ISBLANK('General Info'!$C12),"",'General Info'!$C12)</f>
        <v/>
      </c>
      <c r="D5" s="1681" t="str">
        <f>IF(C5="Yes", "Please fill in FIRB exposures section in panel A", "No FIRB exposures")</f>
        <v>No FIRB exposures</v>
      </c>
      <c r="E5" s="1688"/>
      <c r="F5" s="1688"/>
      <c r="G5" s="1688"/>
      <c r="H5" s="1688"/>
      <c r="I5" s="1688"/>
      <c r="J5" s="1688"/>
      <c r="K5" s="1688"/>
      <c r="T5" s="755"/>
      <c r="U5" s="755"/>
      <c r="V5" s="755"/>
      <c r="W5" s="755"/>
      <c r="X5" s="755"/>
      <c r="Y5" s="755"/>
      <c r="Z5" s="755"/>
      <c r="AA5" s="755"/>
      <c r="AB5" s="755"/>
      <c r="AC5" s="755"/>
      <c r="AD5" s="755"/>
      <c r="AE5" s="755"/>
      <c r="AF5" s="755"/>
      <c r="AG5" s="755"/>
      <c r="AH5" s="755"/>
      <c r="AI5" s="755"/>
      <c r="AJ5" s="755"/>
      <c r="AK5" s="755"/>
      <c r="AL5" s="755"/>
      <c r="AM5" s="755"/>
      <c r="AN5" s="755"/>
      <c r="AO5" s="755"/>
      <c r="AP5" s="755"/>
      <c r="AQ5" s="755"/>
      <c r="AR5" s="755"/>
      <c r="AS5" s="755"/>
      <c r="AT5" s="755"/>
      <c r="AU5" s="755"/>
      <c r="AV5" s="755"/>
      <c r="AW5" s="755"/>
      <c r="AX5" s="755"/>
      <c r="AY5" s="755"/>
      <c r="AZ5" s="755"/>
      <c r="BA5" s="755"/>
      <c r="BB5" s="755"/>
      <c r="BC5" s="755"/>
      <c r="BD5" s="755"/>
      <c r="BE5" s="755"/>
      <c r="BF5" s="755"/>
      <c r="BG5" s="755"/>
      <c r="BH5" s="755"/>
      <c r="BI5" s="755"/>
      <c r="BJ5" s="755"/>
      <c r="BK5" s="755"/>
      <c r="DK5" s="1183"/>
    </row>
    <row r="6" spans="1:115" ht="15" customHeight="1" x14ac:dyDescent="0.25">
      <c r="A6" s="837"/>
      <c r="B6" s="1682" t="str">
        <f>'General Info'!$B13</f>
        <v>AIRB approach</v>
      </c>
      <c r="C6" s="1683" t="str">
        <f>IF(ISBLANK('General Info'!$C13),"",'General Info'!$C13)</f>
        <v/>
      </c>
      <c r="D6" s="1684" t="str">
        <f>IF(C6="Yes", "Please fill in AIRB exposures section in panel A", "No AIRB exposures")</f>
        <v>No AIRB exposures</v>
      </c>
      <c r="E6" s="1689"/>
      <c r="F6" s="1689"/>
      <c r="G6" s="1689"/>
      <c r="H6" s="1689"/>
      <c r="I6" s="1689"/>
      <c r="J6" s="1689"/>
      <c r="K6" s="1689"/>
      <c r="T6" s="755"/>
      <c r="U6" s="755"/>
      <c r="V6" s="755"/>
      <c r="W6" s="755"/>
      <c r="X6" s="755"/>
      <c r="Y6" s="755"/>
      <c r="Z6" s="755"/>
      <c r="AA6" s="755"/>
      <c r="AB6" s="755"/>
      <c r="AC6" s="755"/>
      <c r="AD6" s="755"/>
      <c r="AE6" s="755"/>
      <c r="AF6" s="755"/>
      <c r="AG6" s="755"/>
      <c r="AH6" s="755"/>
      <c r="AI6" s="755"/>
      <c r="AJ6" s="755"/>
      <c r="AK6" s="755"/>
      <c r="AL6" s="755"/>
      <c r="AM6" s="755"/>
      <c r="AN6" s="755"/>
      <c r="AO6" s="755"/>
      <c r="AP6" s="755"/>
      <c r="AQ6" s="755"/>
      <c r="AR6" s="755"/>
      <c r="AS6" s="755"/>
      <c r="AT6" s="755"/>
      <c r="AU6" s="755"/>
      <c r="AV6" s="755"/>
      <c r="AW6" s="755"/>
      <c r="AX6" s="755"/>
      <c r="AY6" s="755"/>
      <c r="AZ6" s="755"/>
      <c r="BA6" s="755"/>
      <c r="BB6" s="755"/>
      <c r="BC6" s="755"/>
      <c r="BD6" s="755"/>
      <c r="BE6" s="755"/>
      <c r="BF6" s="755"/>
      <c r="BG6" s="755"/>
      <c r="BH6" s="755"/>
      <c r="DK6" s="1183"/>
    </row>
    <row r="7" spans="1:115" ht="15" customHeight="1" x14ac:dyDescent="0.25">
      <c r="A7" s="837"/>
      <c r="B7" s="1682" t="s">
        <v>1669</v>
      </c>
      <c r="C7" s="1683" t="str">
        <f>IF(ISBLANK('General Info'!$C14),"",'General Info'!$C14)</f>
        <v/>
      </c>
      <c r="D7" s="1684" t="str">
        <f>IF(C7="Yes","Please fill in complete standardised approach section for revised framework in panel A",IF(C7="No","Please fill in equities rows in the standardised approach section for revised framework in panel A",""))</f>
        <v/>
      </c>
      <c r="E7" s="1689"/>
      <c r="F7" s="1689"/>
      <c r="G7" s="1689"/>
      <c r="H7" s="1689"/>
      <c r="I7" s="1689"/>
      <c r="J7" s="1689"/>
      <c r="K7" s="1689"/>
      <c r="T7" s="755"/>
      <c r="U7" s="755"/>
      <c r="V7" s="755"/>
      <c r="W7" s="755"/>
      <c r="X7" s="755"/>
      <c r="Y7" s="755"/>
      <c r="Z7" s="755"/>
      <c r="AA7" s="755"/>
      <c r="AB7" s="755"/>
      <c r="AC7" s="755"/>
      <c r="AD7" s="755"/>
      <c r="AE7" s="755"/>
      <c r="AF7" s="755"/>
      <c r="AG7" s="755"/>
      <c r="AH7" s="755"/>
      <c r="AI7" s="755"/>
      <c r="AJ7" s="755"/>
      <c r="AK7" s="755"/>
      <c r="AL7" s="755"/>
      <c r="AM7" s="755"/>
      <c r="AN7" s="755"/>
      <c r="AO7" s="755"/>
      <c r="AP7" s="755"/>
      <c r="AQ7" s="755"/>
      <c r="AR7" s="755"/>
      <c r="AS7" s="755"/>
      <c r="AT7" s="755"/>
      <c r="AU7" s="755"/>
      <c r="AV7" s="755"/>
      <c r="AW7" s="755"/>
      <c r="AX7" s="755"/>
      <c r="AY7" s="755"/>
      <c r="AZ7" s="755"/>
      <c r="BA7" s="755"/>
      <c r="BB7" s="755"/>
      <c r="BC7" s="755"/>
      <c r="BD7" s="755"/>
      <c r="BE7" s="755"/>
      <c r="BF7" s="755"/>
      <c r="BG7" s="755"/>
      <c r="BH7" s="755"/>
      <c r="DK7" s="1183"/>
    </row>
    <row r="8" spans="1:115" ht="15" customHeight="1" x14ac:dyDescent="0.25">
      <c r="A8" s="837"/>
      <c r="B8" s="1685" t="str">
        <f>'General Info'!$B15</f>
        <v>Slotting approach for specialised lending</v>
      </c>
      <c r="C8" s="1686" t="str">
        <f>IF(ISBLANK('General Info'!$C15),"",'General Info'!$C15)</f>
        <v/>
      </c>
      <c r="D8" s="1687" t="str">
        <f>IF(C8="Yes","Please report data in FIRB section of panel A"," ")</f>
        <v xml:space="preserve"> </v>
      </c>
      <c r="E8" s="1690"/>
      <c r="F8" s="1690"/>
      <c r="G8" s="1690"/>
      <c r="H8" s="1690"/>
      <c r="I8" s="1690"/>
      <c r="J8" s="1690"/>
      <c r="K8" s="1690"/>
      <c r="T8" s="755"/>
      <c r="U8" s="755"/>
      <c r="V8" s="755"/>
      <c r="W8" s="755"/>
      <c r="X8" s="755"/>
      <c r="Y8" s="755"/>
      <c r="Z8" s="755"/>
      <c r="AA8" s="755"/>
      <c r="AB8" s="755"/>
      <c r="AC8" s="755"/>
      <c r="AD8" s="755"/>
      <c r="AE8" s="755"/>
      <c r="AF8" s="755"/>
      <c r="AG8" s="755"/>
      <c r="AH8" s="755"/>
      <c r="AI8" s="755"/>
      <c r="AJ8" s="755"/>
      <c r="AK8" s="755"/>
      <c r="AL8" s="755"/>
      <c r="AM8" s="755"/>
      <c r="AN8" s="755"/>
      <c r="AO8" s="755"/>
      <c r="AP8" s="755"/>
      <c r="AQ8" s="755"/>
      <c r="AR8" s="755"/>
      <c r="AS8" s="755"/>
      <c r="AT8" s="755"/>
      <c r="AU8" s="755"/>
      <c r="AV8" s="755"/>
      <c r="AW8" s="755"/>
      <c r="AX8" s="755"/>
      <c r="AY8" s="755"/>
      <c r="AZ8" s="755"/>
      <c r="BA8" s="755"/>
      <c r="BB8" s="755"/>
      <c r="BC8" s="755"/>
      <c r="BD8" s="755"/>
      <c r="BE8" s="755"/>
      <c r="BF8" s="755"/>
      <c r="BG8" s="755"/>
      <c r="BH8" s="755"/>
      <c r="BI8" s="755"/>
      <c r="BJ8" s="755"/>
      <c r="BK8" s="755"/>
      <c r="DK8" s="1183"/>
    </row>
    <row r="9" spans="1:115" s="1588" customFormat="1" ht="15" customHeight="1" x14ac:dyDescent="0.25">
      <c r="A9" s="1501"/>
      <c r="B9" s="755"/>
      <c r="C9" s="755"/>
      <c r="D9" s="755"/>
      <c r="E9" s="755"/>
      <c r="F9" s="755"/>
      <c r="G9" s="755"/>
      <c r="H9" s="755"/>
      <c r="I9" s="755"/>
      <c r="J9" s="755"/>
      <c r="K9" s="755"/>
      <c r="L9" s="755"/>
      <c r="M9" s="755"/>
      <c r="N9" s="755"/>
      <c r="O9" s="755"/>
      <c r="P9" s="755"/>
      <c r="Q9" s="755"/>
      <c r="R9" s="755"/>
      <c r="S9" s="755"/>
      <c r="T9" s="755"/>
      <c r="U9" s="755"/>
      <c r="V9" s="755"/>
      <c r="W9" s="755"/>
      <c r="X9" s="755"/>
      <c r="Y9" s="755"/>
      <c r="Z9" s="755"/>
      <c r="AA9" s="755"/>
      <c r="AB9" s="755"/>
      <c r="AC9" s="755"/>
      <c r="AD9" s="755"/>
      <c r="AE9" s="755"/>
      <c r="AF9" s="755"/>
      <c r="AG9" s="755"/>
      <c r="AH9" s="755"/>
      <c r="AI9" s="755"/>
      <c r="AJ9" s="755"/>
      <c r="AK9" s="755"/>
      <c r="AL9" s="755"/>
      <c r="AM9" s="755"/>
      <c r="AN9" s="755"/>
      <c r="AO9" s="755"/>
      <c r="AP9" s="755"/>
      <c r="AQ9" s="755"/>
      <c r="AR9" s="755"/>
      <c r="AS9" s="755"/>
      <c r="AT9" s="755"/>
      <c r="AU9" s="755"/>
      <c r="AV9" s="755"/>
      <c r="AW9" s="755"/>
      <c r="AX9" s="755"/>
      <c r="AY9" s="755"/>
      <c r="AZ9" s="755"/>
      <c r="BA9" s="755"/>
      <c r="BB9" s="755"/>
      <c r="BC9" s="755"/>
      <c r="BD9" s="755"/>
      <c r="BE9" s="755"/>
      <c r="BF9" s="755"/>
      <c r="BG9" s="755"/>
      <c r="BH9" s="755"/>
      <c r="BI9" s="755"/>
      <c r="BJ9" s="755"/>
      <c r="BK9" s="755"/>
      <c r="BL9" s="755"/>
      <c r="BM9" s="755"/>
      <c r="BN9" s="755"/>
      <c r="BO9" s="755"/>
      <c r="BP9" s="755"/>
      <c r="BQ9" s="755"/>
      <c r="BR9" s="755"/>
      <c r="BS9" s="755"/>
      <c r="BT9" s="755"/>
      <c r="BU9" s="755"/>
      <c r="BV9" s="755"/>
      <c r="BW9" s="755"/>
      <c r="BX9" s="755"/>
      <c r="BY9" s="755"/>
      <c r="BZ9" s="755"/>
      <c r="CA9" s="755"/>
      <c r="CB9" s="755"/>
      <c r="CC9" s="755"/>
      <c r="CD9" s="755"/>
      <c r="CE9" s="1660"/>
      <c r="CF9" s="1660"/>
      <c r="CG9" s="1660"/>
      <c r="CH9" s="1660"/>
      <c r="CI9" s="1660"/>
      <c r="DK9" s="1479"/>
    </row>
    <row r="10" spans="1:115" s="269" customFormat="1" ht="52.5" customHeight="1" x14ac:dyDescent="0.25">
      <c r="A10" s="1471" t="str">
        <f>"A) Exposures currently subject to the IRB approaches under national rules in place at the reporting date (using the " &amp; IF(Parameters!F112="Yes",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0" s="1600"/>
      <c r="C10" s="1601"/>
      <c r="D10" s="1601"/>
      <c r="E10" s="1601"/>
      <c r="F10" s="1601"/>
      <c r="G10" s="1601"/>
      <c r="H10" s="1601"/>
      <c r="I10" s="1601"/>
      <c r="J10" s="1601"/>
      <c r="K10" s="1601"/>
      <c r="L10" s="1601"/>
      <c r="M10" s="1601"/>
      <c r="N10" s="1601"/>
      <c r="O10" s="1601"/>
      <c r="P10" s="1601"/>
      <c r="Q10" s="1601"/>
      <c r="R10" s="1601"/>
      <c r="S10" s="1601"/>
      <c r="T10" s="1601"/>
      <c r="U10" s="1601"/>
      <c r="V10" s="1601"/>
      <c r="W10" s="1601"/>
      <c r="X10" s="1601"/>
      <c r="Y10" s="1601"/>
      <c r="Z10" s="1601"/>
      <c r="AA10" s="1601"/>
      <c r="AB10" s="1601"/>
      <c r="AC10" s="1601"/>
      <c r="AD10" s="1601"/>
      <c r="AE10" s="1601"/>
      <c r="AF10" s="1601"/>
      <c r="AG10" s="1601"/>
      <c r="AH10" s="1601"/>
      <c r="AI10" s="1601"/>
      <c r="AJ10" s="1601"/>
      <c r="AK10" s="1601"/>
      <c r="AL10" s="1601"/>
      <c r="AM10" s="1601"/>
      <c r="AN10" s="1601"/>
      <c r="AO10" s="1601"/>
      <c r="AP10" s="1601"/>
      <c r="AQ10" s="1601"/>
      <c r="AR10" s="1601"/>
      <c r="AS10" s="1601"/>
      <c r="AT10" s="1601"/>
      <c r="AU10" s="1601"/>
      <c r="AV10" s="1601"/>
      <c r="AW10" s="1601"/>
      <c r="AX10" s="1601"/>
      <c r="AY10" s="1601"/>
      <c r="AZ10" s="1601"/>
      <c r="BA10" s="1601"/>
      <c r="BB10" s="1601"/>
      <c r="BC10" s="1601"/>
      <c r="BD10" s="1601"/>
      <c r="BE10" s="1601"/>
      <c r="BF10" s="1601"/>
      <c r="BG10" s="1601"/>
      <c r="BH10" s="1601"/>
      <c r="BI10" s="1601"/>
      <c r="BJ10" s="1601"/>
      <c r="BK10" s="1601"/>
      <c r="BL10" s="1601"/>
      <c r="BM10" s="1601"/>
      <c r="BN10" s="1601"/>
      <c r="BO10" s="1601"/>
      <c r="BP10" s="1601"/>
      <c r="BQ10" s="1601"/>
      <c r="BR10" s="1601"/>
      <c r="BS10" s="1601"/>
      <c r="BT10" s="1601"/>
      <c r="BU10" s="1601"/>
      <c r="BV10" s="1601"/>
      <c r="BW10" s="1601"/>
      <c r="BX10" s="1601"/>
      <c r="BY10" s="1601"/>
      <c r="BZ10" s="1601"/>
      <c r="CA10" s="1601"/>
      <c r="CB10" s="1601"/>
      <c r="CC10" s="1601"/>
      <c r="CD10" s="1601"/>
      <c r="CE10" s="789"/>
      <c r="CF10" s="789"/>
      <c r="CG10" s="789"/>
      <c r="CH10" s="789"/>
      <c r="CI10" s="789"/>
      <c r="DK10" s="782"/>
    </row>
    <row r="11" spans="1:115" s="783" customFormat="1" ht="15" customHeight="1" x14ac:dyDescent="0.25">
      <c r="A11" s="837"/>
      <c r="B11" s="2544" t="s">
        <v>1105</v>
      </c>
      <c r="C11" s="2547" t="s">
        <v>1397</v>
      </c>
      <c r="D11" s="2547"/>
      <c r="E11" s="2547"/>
      <c r="F11" s="2547"/>
      <c r="G11" s="2547"/>
      <c r="H11" s="2547"/>
      <c r="I11" s="2547"/>
      <c r="J11" s="2547"/>
      <c r="K11" s="2547"/>
      <c r="L11" s="2547"/>
      <c r="M11" s="2547"/>
      <c r="N11" s="2513" t="s">
        <v>1397</v>
      </c>
      <c r="O11" s="2513"/>
      <c r="P11" s="2513"/>
      <c r="Q11" s="2513"/>
      <c r="R11" s="2513"/>
      <c r="S11" s="2513"/>
      <c r="T11" s="2513"/>
      <c r="U11" s="2513"/>
      <c r="V11" s="2513"/>
      <c r="W11" s="2513"/>
      <c r="X11" s="2513"/>
      <c r="Y11" s="2513"/>
      <c r="Z11" s="2513" t="s">
        <v>1397</v>
      </c>
      <c r="AA11" s="2513"/>
      <c r="AB11" s="2513"/>
      <c r="AC11" s="2513"/>
      <c r="AD11" s="2513"/>
      <c r="AE11" s="2513"/>
      <c r="AF11" s="2513"/>
      <c r="AG11" s="2513"/>
      <c r="AH11" s="2513"/>
      <c r="AI11" s="2513"/>
      <c r="AJ11" s="2513"/>
      <c r="AK11" s="2513"/>
      <c r="AL11" s="2513" t="s">
        <v>1397</v>
      </c>
      <c r="AM11" s="2513"/>
      <c r="AN11" s="2513"/>
      <c r="AO11" s="2514"/>
      <c r="AP11" s="2539" t="s">
        <v>1662</v>
      </c>
      <c r="AQ11" s="2539"/>
      <c r="AR11" s="2539"/>
      <c r="AS11" s="2539"/>
      <c r="AT11" s="2539"/>
      <c r="AU11" s="2539"/>
      <c r="AV11" s="2539"/>
      <c r="AW11" s="2539"/>
      <c r="AX11" s="2539"/>
      <c r="AY11" s="2539"/>
      <c r="AZ11" s="2540"/>
      <c r="BA11" s="2539" t="s">
        <v>1662</v>
      </c>
      <c r="BB11" s="2539"/>
      <c r="BC11" s="2539"/>
      <c r="BD11" s="2539"/>
      <c r="BE11" s="2539"/>
      <c r="BF11" s="2539"/>
      <c r="BG11" s="2539"/>
      <c r="BH11" s="2539"/>
      <c r="BI11" s="2539"/>
      <c r="BJ11" s="2539"/>
      <c r="BK11" s="2540"/>
      <c r="BL11" s="2539" t="s">
        <v>1662</v>
      </c>
      <c r="BM11" s="2539"/>
      <c r="BN11" s="2539"/>
      <c r="BO11" s="2539"/>
      <c r="BP11" s="2539"/>
      <c r="BQ11" s="2539"/>
      <c r="BR11" s="2539"/>
      <c r="BS11" s="2539"/>
      <c r="BT11" s="2539"/>
      <c r="BU11" s="2539"/>
      <c r="BV11" s="2540"/>
      <c r="BW11" s="2476" t="s">
        <v>1662</v>
      </c>
      <c r="BX11" s="2477"/>
      <c r="BY11" s="2477"/>
      <c r="BZ11" s="2477"/>
      <c r="CA11" s="2477"/>
      <c r="CB11" s="2477"/>
      <c r="CC11" s="2477"/>
      <c r="CD11" s="2477"/>
      <c r="CE11" s="2477"/>
      <c r="CF11" s="2477"/>
      <c r="CG11" s="2477"/>
      <c r="CH11" s="2477"/>
      <c r="CI11" s="2478"/>
      <c r="CJ11" s="2521" t="s">
        <v>1546</v>
      </c>
      <c r="CK11" s="2522"/>
      <c r="CL11" s="2523"/>
      <c r="CM11" s="2524" t="s">
        <v>1197</v>
      </c>
      <c r="CN11" s="2525"/>
      <c r="CO11" s="2525"/>
      <c r="CP11" s="2525"/>
      <c r="CQ11" s="2525"/>
      <c r="DK11" s="1480"/>
    </row>
    <row r="12" spans="1:115" s="320" customFormat="1" ht="30" customHeight="1" x14ac:dyDescent="0.25">
      <c r="A12" s="837"/>
      <c r="B12" s="2545"/>
      <c r="C12" s="2469" t="s">
        <v>1151</v>
      </c>
      <c r="D12" s="2469"/>
      <c r="E12" s="2469"/>
      <c r="F12" s="2469"/>
      <c r="G12" s="2469"/>
      <c r="H12" s="2469"/>
      <c r="I12" s="2469"/>
      <c r="J12" s="2469"/>
      <c r="K12" s="2469"/>
      <c r="L12" s="2469"/>
      <c r="M12" s="2345"/>
      <c r="N12" s="2472" t="s">
        <v>1152</v>
      </c>
      <c r="O12" s="2518"/>
      <c r="P12" s="2518"/>
      <c r="Q12" s="2518"/>
      <c r="R12" s="2518"/>
      <c r="S12" s="2518"/>
      <c r="T12" s="2518"/>
      <c r="U12" s="2518"/>
      <c r="V12" s="2518"/>
      <c r="W12" s="2518"/>
      <c r="X12" s="2518"/>
      <c r="Y12" s="1671"/>
      <c r="Z12" s="2472" t="s">
        <v>1153</v>
      </c>
      <c r="AA12" s="2518"/>
      <c r="AB12" s="2518"/>
      <c r="AC12" s="2518"/>
      <c r="AD12" s="2518"/>
      <c r="AE12" s="2518"/>
      <c r="AF12" s="2518"/>
      <c r="AG12" s="2518"/>
      <c r="AH12" s="2518"/>
      <c r="AI12" s="2518"/>
      <c r="AJ12" s="2518"/>
      <c r="AK12" s="2473"/>
      <c r="AL12" s="2472" t="s">
        <v>1108</v>
      </c>
      <c r="AM12" s="2518"/>
      <c r="AN12" s="2518"/>
      <c r="AO12" s="2473"/>
      <c r="AP12" s="2472" t="s">
        <v>1151</v>
      </c>
      <c r="AQ12" s="2518"/>
      <c r="AR12" s="2518"/>
      <c r="AS12" s="2518"/>
      <c r="AT12" s="2518"/>
      <c r="AU12" s="2518"/>
      <c r="AV12" s="2518"/>
      <c r="AW12" s="2518"/>
      <c r="AX12" s="2518"/>
      <c r="AY12" s="2518"/>
      <c r="AZ12" s="2473"/>
      <c r="BA12" s="2472" t="s">
        <v>1152</v>
      </c>
      <c r="BB12" s="2518"/>
      <c r="BC12" s="2518"/>
      <c r="BD12" s="2518"/>
      <c r="BE12" s="2518"/>
      <c r="BF12" s="2518"/>
      <c r="BG12" s="2518"/>
      <c r="BH12" s="2518"/>
      <c r="BI12" s="2518"/>
      <c r="BJ12" s="2518"/>
      <c r="BK12" s="2473"/>
      <c r="BL12" s="2472" t="s">
        <v>1153</v>
      </c>
      <c r="BM12" s="2518"/>
      <c r="BN12" s="2518"/>
      <c r="BO12" s="2518"/>
      <c r="BP12" s="2518"/>
      <c r="BQ12" s="2518"/>
      <c r="BR12" s="2518"/>
      <c r="BS12" s="2518"/>
      <c r="BT12" s="2518"/>
      <c r="BU12" s="2518"/>
      <c r="BV12" s="2473"/>
      <c r="BW12" s="2515" t="s">
        <v>1668</v>
      </c>
      <c r="BX12" s="2516"/>
      <c r="BY12" s="2516"/>
      <c r="BZ12" s="2516"/>
      <c r="CA12" s="2516"/>
      <c r="CB12" s="2516"/>
      <c r="CC12" s="2516"/>
      <c r="CD12" s="2516"/>
      <c r="CE12" s="2516"/>
      <c r="CF12" s="2516"/>
      <c r="CG12" s="2516"/>
      <c r="CH12" s="2516"/>
      <c r="CI12" s="2517"/>
      <c r="CJ12" s="2470" t="s">
        <v>1686</v>
      </c>
      <c r="CK12" s="2534"/>
      <c r="CL12" s="2535"/>
      <c r="CM12" s="2493" t="s">
        <v>1110</v>
      </c>
      <c r="CN12" s="2530"/>
      <c r="CO12" s="2531"/>
      <c r="CP12" s="2526" t="s">
        <v>1071</v>
      </c>
      <c r="CQ12" s="2527"/>
      <c r="DK12" s="1481"/>
    </row>
    <row r="13" spans="1:115" s="320" customFormat="1" ht="15" customHeight="1" x14ac:dyDescent="0.25">
      <c r="A13" s="837"/>
      <c r="B13" s="2545"/>
      <c r="C13" s="2536" t="s">
        <v>1106</v>
      </c>
      <c r="D13" s="2536"/>
      <c r="E13" s="2536"/>
      <c r="F13" s="2536"/>
      <c r="G13" s="2501"/>
      <c r="H13" s="2479" t="s">
        <v>1154</v>
      </c>
      <c r="I13" s="2468" t="s">
        <v>43</v>
      </c>
      <c r="J13" s="2469"/>
      <c r="K13" s="2469"/>
      <c r="L13" s="2345"/>
      <c r="M13" s="2479" t="s">
        <v>1544</v>
      </c>
      <c r="N13" s="2536" t="s">
        <v>1106</v>
      </c>
      <c r="O13" s="2536"/>
      <c r="P13" s="2536"/>
      <c r="Q13" s="2536"/>
      <c r="R13" s="2501"/>
      <c r="S13" s="2542" t="s">
        <v>1154</v>
      </c>
      <c r="T13" s="2472" t="s">
        <v>43</v>
      </c>
      <c r="U13" s="2518"/>
      <c r="V13" s="2518"/>
      <c r="W13" s="2473"/>
      <c r="X13" s="2468" t="s">
        <v>1149</v>
      </c>
      <c r="Y13" s="2345"/>
      <c r="Z13" s="2536" t="s">
        <v>1106</v>
      </c>
      <c r="AA13" s="2536"/>
      <c r="AB13" s="2536"/>
      <c r="AC13" s="2536"/>
      <c r="AD13" s="2501"/>
      <c r="AE13" s="2542" t="s">
        <v>1154</v>
      </c>
      <c r="AF13" s="2472" t="s">
        <v>43</v>
      </c>
      <c r="AG13" s="2518"/>
      <c r="AH13" s="2518"/>
      <c r="AI13" s="2473"/>
      <c r="AJ13" s="2468" t="s">
        <v>1149</v>
      </c>
      <c r="AK13" s="2345"/>
      <c r="AL13" s="2538" t="s">
        <v>1063</v>
      </c>
      <c r="AM13" s="2538"/>
      <c r="AN13" s="2538" t="s">
        <v>1062</v>
      </c>
      <c r="AO13" s="2538"/>
      <c r="AP13" s="2537" t="s">
        <v>1106</v>
      </c>
      <c r="AQ13" s="2536"/>
      <c r="AR13" s="2536"/>
      <c r="AS13" s="2536"/>
      <c r="AT13" s="2501"/>
      <c r="AU13" s="2488" t="s">
        <v>1154</v>
      </c>
      <c r="AV13" s="2472" t="s">
        <v>43</v>
      </c>
      <c r="AW13" s="2518"/>
      <c r="AX13" s="2518"/>
      <c r="AY13" s="2473"/>
      <c r="AZ13" s="2488" t="s">
        <v>1149</v>
      </c>
      <c r="BA13" s="2536" t="s">
        <v>1106</v>
      </c>
      <c r="BB13" s="2536"/>
      <c r="BC13" s="2536"/>
      <c r="BD13" s="2536"/>
      <c r="BE13" s="2501"/>
      <c r="BF13" s="2488" t="s">
        <v>1155</v>
      </c>
      <c r="BG13" s="2472" t="s">
        <v>43</v>
      </c>
      <c r="BH13" s="2518"/>
      <c r="BI13" s="2518"/>
      <c r="BJ13" s="2473"/>
      <c r="BK13" s="2488" t="s">
        <v>1149</v>
      </c>
      <c r="BL13" s="2536" t="s">
        <v>1106</v>
      </c>
      <c r="BM13" s="2536"/>
      <c r="BN13" s="2536"/>
      <c r="BO13" s="2536"/>
      <c r="BP13" s="2501"/>
      <c r="BQ13" s="2488" t="s">
        <v>1155</v>
      </c>
      <c r="BR13" s="2472" t="s">
        <v>43</v>
      </c>
      <c r="BS13" s="2518"/>
      <c r="BT13" s="2518"/>
      <c r="BU13" s="2473"/>
      <c r="BV13" s="2488" t="s">
        <v>1149</v>
      </c>
      <c r="BW13" s="2481" t="s">
        <v>1106</v>
      </c>
      <c r="BX13" s="2482"/>
      <c r="BY13" s="2482"/>
      <c r="BZ13" s="2482"/>
      <c r="CA13" s="2482"/>
      <c r="CB13" s="2483"/>
      <c r="CC13" s="2479" t="s">
        <v>1107</v>
      </c>
      <c r="CD13" s="2468" t="s">
        <v>43</v>
      </c>
      <c r="CE13" s="2469"/>
      <c r="CF13" s="2469"/>
      <c r="CG13" s="2345"/>
      <c r="CH13" s="2479" t="s">
        <v>1394</v>
      </c>
      <c r="CI13" s="2485" t="str">
        <f>"Check: column " &amp; COLUMN(AM19) &amp; " RW in Parameters worksheet"</f>
        <v>Check: column 39 RW in Parameters worksheet</v>
      </c>
      <c r="CJ13" s="2471"/>
      <c r="CK13" s="2511"/>
      <c r="CL13" s="2512"/>
      <c r="CM13" s="2495"/>
      <c r="CN13" s="2532"/>
      <c r="CO13" s="2533"/>
      <c r="CP13" s="2528"/>
      <c r="CQ13" s="2529"/>
      <c r="DK13" s="1481"/>
    </row>
    <row r="14" spans="1:115" s="320" customFormat="1" ht="45" customHeight="1" x14ac:dyDescent="0.25">
      <c r="A14" s="837"/>
      <c r="B14" s="2545"/>
      <c r="C14" s="2535" t="s">
        <v>1596</v>
      </c>
      <c r="D14" s="2468" t="s">
        <v>1111</v>
      </c>
      <c r="E14" s="2345"/>
      <c r="F14" s="2519" t="s">
        <v>1156</v>
      </c>
      <c r="G14" s="2520"/>
      <c r="H14" s="2484"/>
      <c r="I14" s="2479" t="s">
        <v>1112</v>
      </c>
      <c r="J14" s="2479" t="s">
        <v>1111</v>
      </c>
      <c r="K14" s="2479" t="s">
        <v>1156</v>
      </c>
      <c r="L14" s="2479" t="s">
        <v>129</v>
      </c>
      <c r="M14" s="2484"/>
      <c r="N14" s="2535" t="s">
        <v>1596</v>
      </c>
      <c r="O14" s="2468" t="s">
        <v>1111</v>
      </c>
      <c r="P14" s="2345"/>
      <c r="Q14" s="2481" t="s">
        <v>1156</v>
      </c>
      <c r="R14" s="2482"/>
      <c r="S14" s="2543"/>
      <c r="T14" s="2479" t="s">
        <v>1112</v>
      </c>
      <c r="U14" s="2479" t="s">
        <v>1111</v>
      </c>
      <c r="V14" s="2479" t="s">
        <v>1156</v>
      </c>
      <c r="W14" s="2479" t="s">
        <v>129</v>
      </c>
      <c r="X14" s="2479" t="s">
        <v>129</v>
      </c>
      <c r="Y14" s="2488" t="s">
        <v>1545</v>
      </c>
      <c r="Z14" s="2535" t="s">
        <v>1596</v>
      </c>
      <c r="AA14" s="2468" t="s">
        <v>1111</v>
      </c>
      <c r="AB14" s="2345"/>
      <c r="AC14" s="2481" t="s">
        <v>1156</v>
      </c>
      <c r="AD14" s="2482"/>
      <c r="AE14" s="2543"/>
      <c r="AF14" s="2479" t="s">
        <v>1112</v>
      </c>
      <c r="AG14" s="2479" t="s">
        <v>1111</v>
      </c>
      <c r="AH14" s="2479" t="s">
        <v>1156</v>
      </c>
      <c r="AI14" s="2479" t="s">
        <v>129</v>
      </c>
      <c r="AJ14" s="2479" t="s">
        <v>129</v>
      </c>
      <c r="AK14" s="2488" t="s">
        <v>1545</v>
      </c>
      <c r="AL14" s="2538" t="s">
        <v>1158</v>
      </c>
      <c r="AM14" s="2538" t="s">
        <v>970</v>
      </c>
      <c r="AN14" s="2538" t="s">
        <v>1158</v>
      </c>
      <c r="AO14" s="2538" t="s">
        <v>970</v>
      </c>
      <c r="AP14" s="2479" t="s">
        <v>1596</v>
      </c>
      <c r="AQ14" s="2468" t="s">
        <v>1111</v>
      </c>
      <c r="AR14" s="2345"/>
      <c r="AS14" s="2481" t="s">
        <v>1156</v>
      </c>
      <c r="AT14" s="2482"/>
      <c r="AU14" s="2499"/>
      <c r="AV14" s="2479" t="s">
        <v>1112</v>
      </c>
      <c r="AW14" s="2479" t="s">
        <v>1111</v>
      </c>
      <c r="AX14" s="2479" t="s">
        <v>1156</v>
      </c>
      <c r="AY14" s="2479" t="s">
        <v>129</v>
      </c>
      <c r="AZ14" s="2499"/>
      <c r="BA14" s="2535" t="s">
        <v>1596</v>
      </c>
      <c r="BB14" s="2468" t="s">
        <v>1111</v>
      </c>
      <c r="BC14" s="2345"/>
      <c r="BD14" s="2481" t="s">
        <v>1156</v>
      </c>
      <c r="BE14" s="2482"/>
      <c r="BF14" s="2499"/>
      <c r="BG14" s="2479" t="s">
        <v>1112</v>
      </c>
      <c r="BH14" s="2479" t="s">
        <v>1111</v>
      </c>
      <c r="BI14" s="2479" t="s">
        <v>1156</v>
      </c>
      <c r="BJ14" s="2479" t="s">
        <v>129</v>
      </c>
      <c r="BK14" s="2499"/>
      <c r="BL14" s="2535" t="s">
        <v>1596</v>
      </c>
      <c r="BM14" s="2468" t="s">
        <v>1111</v>
      </c>
      <c r="BN14" s="2345"/>
      <c r="BO14" s="2481" t="s">
        <v>1156</v>
      </c>
      <c r="BP14" s="2482"/>
      <c r="BQ14" s="2499"/>
      <c r="BR14" s="2479" t="s">
        <v>1112</v>
      </c>
      <c r="BS14" s="2479" t="s">
        <v>1111</v>
      </c>
      <c r="BT14" s="2479" t="s">
        <v>1156</v>
      </c>
      <c r="BU14" s="2479" t="s">
        <v>129</v>
      </c>
      <c r="BV14" s="2499"/>
      <c r="BW14" s="2481" t="s">
        <v>1112</v>
      </c>
      <c r="BX14" s="2483"/>
      <c r="BY14" s="2468" t="s">
        <v>1111</v>
      </c>
      <c r="BZ14" s="2345"/>
      <c r="CA14" s="2481" t="s">
        <v>1156</v>
      </c>
      <c r="CB14" s="2483"/>
      <c r="CC14" s="2484"/>
      <c r="CD14" s="2479" t="s">
        <v>1112</v>
      </c>
      <c r="CE14" s="2479" t="s">
        <v>1111</v>
      </c>
      <c r="CF14" s="2479" t="s">
        <v>1156</v>
      </c>
      <c r="CG14" s="2479" t="s">
        <v>129</v>
      </c>
      <c r="CH14" s="2484"/>
      <c r="CI14" s="2486"/>
      <c r="CJ14" s="2488" t="s">
        <v>1154</v>
      </c>
      <c r="CK14" s="2488" t="s">
        <v>1547</v>
      </c>
      <c r="CL14" s="2488" t="s">
        <v>1548</v>
      </c>
      <c r="CM14" s="2472" t="s">
        <v>1113</v>
      </c>
      <c r="CN14" s="2473"/>
      <c r="CO14" s="2488" t="s">
        <v>43</v>
      </c>
      <c r="CP14" s="1663" t="s">
        <v>1150</v>
      </c>
      <c r="CQ14" s="1664" t="s">
        <v>1157</v>
      </c>
      <c r="DK14" s="1481"/>
    </row>
    <row r="15" spans="1:115" s="320" customFormat="1" ht="90" customHeight="1" x14ac:dyDescent="0.25">
      <c r="A15" s="837"/>
      <c r="B15" s="2546"/>
      <c r="C15" s="2512"/>
      <c r="D15" s="1665" t="s">
        <v>129</v>
      </c>
      <c r="E15" s="1665" t="s">
        <v>1263</v>
      </c>
      <c r="F15" s="1665" t="s">
        <v>1116</v>
      </c>
      <c r="G15" s="1653" t="s">
        <v>1117</v>
      </c>
      <c r="H15" s="2480"/>
      <c r="I15" s="2480"/>
      <c r="J15" s="2480"/>
      <c r="K15" s="2480"/>
      <c r="L15" s="2480"/>
      <c r="M15" s="2480"/>
      <c r="N15" s="2541"/>
      <c r="O15" s="1650" t="s">
        <v>129</v>
      </c>
      <c r="P15" s="1650" t="s">
        <v>1263</v>
      </c>
      <c r="Q15" s="1650" t="s">
        <v>1116</v>
      </c>
      <c r="R15" s="1649" t="s">
        <v>1117</v>
      </c>
      <c r="S15" s="2543"/>
      <c r="T15" s="2484"/>
      <c r="U15" s="2484"/>
      <c r="V15" s="2484"/>
      <c r="W15" s="2484"/>
      <c r="X15" s="2484"/>
      <c r="Y15" s="2499"/>
      <c r="Z15" s="2541"/>
      <c r="AA15" s="1650" t="s">
        <v>129</v>
      </c>
      <c r="AB15" s="1650" t="s">
        <v>1263</v>
      </c>
      <c r="AC15" s="1650" t="s">
        <v>1116</v>
      </c>
      <c r="AD15" s="1649" t="s">
        <v>1117</v>
      </c>
      <c r="AE15" s="2543"/>
      <c r="AF15" s="2484"/>
      <c r="AG15" s="2484"/>
      <c r="AH15" s="2484"/>
      <c r="AI15" s="2484"/>
      <c r="AJ15" s="2484"/>
      <c r="AK15" s="2499"/>
      <c r="AL15" s="2538"/>
      <c r="AM15" s="2538"/>
      <c r="AN15" s="2538"/>
      <c r="AO15" s="2538"/>
      <c r="AP15" s="2480"/>
      <c r="AQ15" s="1665" t="s">
        <v>129</v>
      </c>
      <c r="AR15" s="1665" t="s">
        <v>1263</v>
      </c>
      <c r="AS15" s="1665" t="s">
        <v>1116</v>
      </c>
      <c r="AT15" s="1653" t="s">
        <v>1117</v>
      </c>
      <c r="AU15" s="2489"/>
      <c r="AV15" s="2480"/>
      <c r="AW15" s="2480"/>
      <c r="AX15" s="2480"/>
      <c r="AY15" s="2480"/>
      <c r="AZ15" s="2489"/>
      <c r="BA15" s="2512"/>
      <c r="BB15" s="1665" t="s">
        <v>129</v>
      </c>
      <c r="BC15" s="1665" t="s">
        <v>1263</v>
      </c>
      <c r="BD15" s="1665" t="s">
        <v>1116</v>
      </c>
      <c r="BE15" s="1653" t="s">
        <v>1117</v>
      </c>
      <c r="BF15" s="2489"/>
      <c r="BG15" s="2480"/>
      <c r="BH15" s="2480"/>
      <c r="BI15" s="2480"/>
      <c r="BJ15" s="2480"/>
      <c r="BK15" s="2489"/>
      <c r="BL15" s="2512"/>
      <c r="BM15" s="1665" t="s">
        <v>129</v>
      </c>
      <c r="BN15" s="1665" t="s">
        <v>1263</v>
      </c>
      <c r="BO15" s="1665" t="s">
        <v>1116</v>
      </c>
      <c r="BP15" s="1653" t="s">
        <v>1117</v>
      </c>
      <c r="BQ15" s="2489"/>
      <c r="BR15" s="2480"/>
      <c r="BS15" s="2480"/>
      <c r="BT15" s="2480"/>
      <c r="BU15" s="2480"/>
      <c r="BV15" s="2489"/>
      <c r="BW15" s="1665" t="s">
        <v>1114</v>
      </c>
      <c r="BX15" s="1665" t="s">
        <v>1115</v>
      </c>
      <c r="BY15" s="1665" t="s">
        <v>129</v>
      </c>
      <c r="BZ15" s="1665" t="s">
        <v>1264</v>
      </c>
      <c r="CA15" s="1665" t="s">
        <v>1116</v>
      </c>
      <c r="CB15" s="1665" t="s">
        <v>1117</v>
      </c>
      <c r="CC15" s="2480"/>
      <c r="CD15" s="2480"/>
      <c r="CE15" s="2480"/>
      <c r="CF15" s="2480"/>
      <c r="CG15" s="2480"/>
      <c r="CH15" s="2480"/>
      <c r="CI15" s="2487"/>
      <c r="CJ15" s="2489"/>
      <c r="CK15" s="2489"/>
      <c r="CL15" s="2489"/>
      <c r="CM15" s="1602" t="s">
        <v>129</v>
      </c>
      <c r="CN15" s="1602" t="s">
        <v>1119</v>
      </c>
      <c r="CO15" s="2489"/>
      <c r="CP15" s="1666" t="str">
        <f>"Check: column " &amp; LEFT(ADDRESS(ROW(CM15),COLUMN(CM15),4), 2) &amp; " ≥ column " &amp; LEFT(ADDRESS(ROW(AU15),COLUMN(AU15),4), 2)  &amp; " plus column "  &amp; LEFT(ADDRESS(ROW(CC15),COLUMN(CC15),4), 2)</f>
        <v>Check: column CM ≥ column AU plus column CC</v>
      </c>
      <c r="CQ15" s="1667" t="str">
        <f>"Check column " &amp; LEFT(ADDRESS(ROW(CO15),COLUMN(CO15),4), 2)  &amp; " ≥ column " &amp; LEFT(ADDRESS(ROW(AY15),COLUMN(AY15),4), 2)   &amp; " plus column "  &amp; LEFT(ADDRESS(ROW(CG15),COLUMN(CG15),4), 2) &amp; ", adjusted for provisioning shortfall if any"</f>
        <v>Check column CO ≥ column AY plus column CG, adjusted for provisioning shortfall if any</v>
      </c>
      <c r="DK15" s="1481"/>
    </row>
    <row r="16" spans="1:115" ht="15" customHeight="1" x14ac:dyDescent="0.25">
      <c r="A16" s="837"/>
      <c r="B16" s="1229" t="s">
        <v>1341</v>
      </c>
      <c r="C16" s="1241" t="str">
        <f t="shared" ref="C16:S16" si="0">IF(AND(ISNUMBER(C17),ISNUMBER(C18)),SUM(C17:C18),"")</f>
        <v/>
      </c>
      <c r="D16" s="1241" t="str">
        <f t="shared" si="0"/>
        <v/>
      </c>
      <c r="E16" s="1241" t="str">
        <f t="shared" si="0"/>
        <v/>
      </c>
      <c r="F16" s="1241" t="str">
        <f t="shared" si="0"/>
        <v/>
      </c>
      <c r="G16" s="1241" t="str">
        <f t="shared" si="0"/>
        <v/>
      </c>
      <c r="H16" s="1241" t="str">
        <f>IF(AND(ISNUMBER(H17),ISNUMBER(H18)),SUM(H17:H18),"")</f>
        <v/>
      </c>
      <c r="I16" s="1241" t="str">
        <f t="shared" ref="I16" si="1">IF(AND(ISNUMBER(I17),ISNUMBER(I18)),SUM(I17:I18),"")</f>
        <v/>
      </c>
      <c r="J16" s="1241" t="str">
        <f t="shared" ref="J16" si="2">IF(AND(ISNUMBER(J17),ISNUMBER(J18)),SUM(J17:J18),"")</f>
        <v/>
      </c>
      <c r="K16" s="1241" t="str">
        <f t="shared" ref="K16" si="3">IF(AND(ISNUMBER(K17),ISNUMBER(K18)),SUM(K17:K18),"")</f>
        <v/>
      </c>
      <c r="L16" s="1241" t="str">
        <f t="shared" si="0"/>
        <v/>
      </c>
      <c r="M16" s="1241" t="str">
        <f t="shared" si="0"/>
        <v/>
      </c>
      <c r="N16" s="1241" t="str">
        <f t="shared" si="0"/>
        <v/>
      </c>
      <c r="O16" s="1241" t="str">
        <f t="shared" si="0"/>
        <v/>
      </c>
      <c r="P16" s="1241" t="str">
        <f t="shared" si="0"/>
        <v/>
      </c>
      <c r="Q16" s="1241" t="str">
        <f t="shared" si="0"/>
        <v/>
      </c>
      <c r="R16" s="1241" t="str">
        <f t="shared" si="0"/>
        <v/>
      </c>
      <c r="S16" s="1241" t="str">
        <f t="shared" si="0"/>
        <v/>
      </c>
      <c r="T16" s="1241" t="str">
        <f t="shared" ref="T16:Y16" si="4">IF(AND(ISNUMBER(T17),ISNUMBER(T18)), SUM(T17:T18),"")</f>
        <v/>
      </c>
      <c r="U16" s="1241" t="str">
        <f t="shared" si="4"/>
        <v/>
      </c>
      <c r="V16" s="1241" t="str">
        <f t="shared" si="4"/>
        <v/>
      </c>
      <c r="W16" s="1241" t="str">
        <f t="shared" si="4"/>
        <v/>
      </c>
      <c r="X16" s="1241" t="str">
        <f t="shared" si="4"/>
        <v/>
      </c>
      <c r="Y16" s="1241" t="str">
        <f t="shared" si="4"/>
        <v/>
      </c>
      <c r="Z16" s="1332" t="str">
        <f t="shared" ref="Z16:AJ16" si="5">IF(AND(ISNUMBER(Z17),ISNUMBER(Z18)),SUM(Z17:Z18),"")</f>
        <v/>
      </c>
      <c r="AA16" s="1241" t="str">
        <f t="shared" si="5"/>
        <v/>
      </c>
      <c r="AB16" s="1241" t="str">
        <f t="shared" ref="AB16" si="6">IF(AND(ISNUMBER(AB17),ISNUMBER(AB18)),SUM(AB17:AB18),"")</f>
        <v/>
      </c>
      <c r="AC16" s="1241" t="str">
        <f t="shared" si="5"/>
        <v/>
      </c>
      <c r="AD16" s="1241" t="str">
        <f t="shared" si="5"/>
        <v/>
      </c>
      <c r="AE16" s="1241" t="str">
        <f t="shared" si="5"/>
        <v/>
      </c>
      <c r="AF16" s="1241" t="str">
        <f t="shared" ref="AF16" si="7">IF(AND(ISNUMBER(AF17),ISNUMBER(AF18)),SUM(AF17:AF18),"")</f>
        <v/>
      </c>
      <c r="AG16" s="1241" t="str">
        <f t="shared" ref="AG16" si="8">IF(AND(ISNUMBER(AG17),ISNUMBER(AG18)),SUM(AG17:AG18),"")</f>
        <v/>
      </c>
      <c r="AH16" s="1241" t="str">
        <f t="shared" ref="AH16" si="9">IF(AND(ISNUMBER(AH17),ISNUMBER(AH18)),SUM(AH17:AH18),"")</f>
        <v/>
      </c>
      <c r="AI16" s="1241" t="str">
        <f t="shared" si="5"/>
        <v/>
      </c>
      <c r="AJ16" s="1241" t="str">
        <f t="shared" si="5"/>
        <v/>
      </c>
      <c r="AK16" s="1241" t="str">
        <f t="shared" ref="AK16" si="10">IF(AND(ISNUMBER(AK17),ISNUMBER(AK18)),SUM(AK17:AK18),"")</f>
        <v/>
      </c>
      <c r="AL16" s="759"/>
      <c r="AM16" s="450"/>
      <c r="AN16" s="450"/>
      <c r="AO16" s="450"/>
      <c r="AP16" s="1342" t="str">
        <f t="shared" ref="AP16:AZ16" si="11">IF(AND(ISNUMBER(AP17),ISNUMBER(AP18)),SUM(AP17:AP18),"")</f>
        <v/>
      </c>
      <c r="AQ16" s="1342" t="str">
        <f t="shared" si="11"/>
        <v/>
      </c>
      <c r="AR16" s="1342" t="str">
        <f t="shared" si="11"/>
        <v/>
      </c>
      <c r="AS16" s="1342" t="str">
        <f t="shared" si="11"/>
        <v/>
      </c>
      <c r="AT16" s="1342" t="str">
        <f t="shared" si="11"/>
        <v/>
      </c>
      <c r="AU16" s="1342" t="str">
        <f>IF(AND(ISNUMBER(AU17),ISNUMBER(AU18)),SUM(AU17:AU18),"")</f>
        <v/>
      </c>
      <c r="AV16" s="1342" t="str">
        <f t="shared" ref="AV16" si="12">IF(AND(ISNUMBER(AV17),ISNUMBER(AV18)),SUM(AV17:AV18),"")</f>
        <v/>
      </c>
      <c r="AW16" s="1342" t="str">
        <f t="shared" ref="AW16" si="13">IF(AND(ISNUMBER(AW17),ISNUMBER(AW18)),SUM(AW17:AW18),"")</f>
        <v/>
      </c>
      <c r="AX16" s="1342" t="str">
        <f t="shared" ref="AX16" si="14">IF(AND(ISNUMBER(AX17),ISNUMBER(AX18)),SUM(AX17:AX18),"")</f>
        <v/>
      </c>
      <c r="AY16" s="1342" t="str">
        <f t="shared" si="11"/>
        <v/>
      </c>
      <c r="AZ16" s="1342" t="str">
        <f t="shared" si="11"/>
        <v/>
      </c>
      <c r="BA16" s="1241" t="str">
        <f t="shared" ref="BA16:BK16" si="15">IF(ISNUMBER(BA18), BA18, "")</f>
        <v/>
      </c>
      <c r="BB16" s="1241" t="str">
        <f t="shared" si="15"/>
        <v/>
      </c>
      <c r="BC16" s="1241" t="str">
        <f t="shared" si="15"/>
        <v/>
      </c>
      <c r="BD16" s="1241" t="str">
        <f t="shared" si="15"/>
        <v/>
      </c>
      <c r="BE16" s="1241" t="str">
        <f t="shared" si="15"/>
        <v/>
      </c>
      <c r="BF16" s="1241" t="str">
        <f t="shared" si="15"/>
        <v/>
      </c>
      <c r="BG16" s="1241" t="str">
        <f t="shared" si="15"/>
        <v/>
      </c>
      <c r="BH16" s="1241" t="str">
        <f t="shared" si="15"/>
        <v/>
      </c>
      <c r="BI16" s="1241" t="str">
        <f t="shared" si="15"/>
        <v/>
      </c>
      <c r="BJ16" s="1241" t="str">
        <f t="shared" si="15"/>
        <v/>
      </c>
      <c r="BK16" s="1241" t="str">
        <f t="shared" si="15"/>
        <v/>
      </c>
      <c r="BL16" s="1241" t="str">
        <f t="shared" ref="BL16:BQ16" si="16">IF(AND( ISNUMBER(BL17),ISNUMBER(BL18)), SUM(BL17:BL18),"")</f>
        <v/>
      </c>
      <c r="BM16" s="1241" t="str">
        <f t="shared" ref="BM16" si="17">IF(AND( ISNUMBER(BM17),ISNUMBER(BM18)), SUM(BM17:BM18),"")</f>
        <v/>
      </c>
      <c r="BN16" s="1241" t="str">
        <f t="shared" si="16"/>
        <v/>
      </c>
      <c r="BO16" s="1241" t="str">
        <f t="shared" si="16"/>
        <v/>
      </c>
      <c r="BP16" s="1241" t="str">
        <f t="shared" si="16"/>
        <v/>
      </c>
      <c r="BQ16" s="1507" t="str">
        <f t="shared" si="16"/>
        <v/>
      </c>
      <c r="BR16" s="1241" t="str">
        <f t="shared" ref="BR16" si="18">IF(AND( ISNUMBER(BR17),ISNUMBER(BR18)), SUM(BR17:BR18),"")</f>
        <v/>
      </c>
      <c r="BS16" s="1241" t="str">
        <f t="shared" ref="BS16" si="19">IF(AND( ISNUMBER(BS17),ISNUMBER(BS18)), SUM(BS17:BS18),"")</f>
        <v/>
      </c>
      <c r="BT16" s="1241" t="str">
        <f t="shared" ref="BT16" si="20">IF(AND( ISNUMBER(BT17),ISNUMBER(BT18)), SUM(BT17:BT18),"")</f>
        <v/>
      </c>
      <c r="BU16" s="1241" t="str">
        <f t="shared" ref="BU16:BV16" si="21">IF(AND( ISNUMBER(BU17),ISNUMBER(BU18)), SUM(BU17:BU18),"")</f>
        <v/>
      </c>
      <c r="BV16" s="1241" t="str">
        <f t="shared" si="21"/>
        <v/>
      </c>
      <c r="BW16" s="1241" t="str">
        <f>IF($C$7="No", 0, IF(AND(ISNUMBER(BW18),ISNUMBER(BW17)),BW17+BW18,""))</f>
        <v/>
      </c>
      <c r="BX16" s="1241" t="str">
        <f t="shared" ref="BX16:CB16" si="22">IF($C$7="No", 0, IF(AND(ISNUMBER(BX18),ISNUMBER(BX17)),BX17+BX18,""))</f>
        <v/>
      </c>
      <c r="BY16" s="1241" t="str">
        <f t="shared" si="22"/>
        <v/>
      </c>
      <c r="BZ16" s="1241" t="str">
        <f t="shared" si="22"/>
        <v/>
      </c>
      <c r="CA16" s="1241" t="str">
        <f t="shared" si="22"/>
        <v/>
      </c>
      <c r="CB16" s="1241" t="str">
        <f t="shared" si="22"/>
        <v/>
      </c>
      <c r="CC16" s="1241" t="str">
        <f t="shared" ref="CC16" si="23">IF(AND(ISNUMBER(CC18), ISNUMBER(CC17)), CC17+CC18, "")</f>
        <v/>
      </c>
      <c r="CD16" s="1241" t="str">
        <f t="shared" ref="CD16:CF16" si="24">IF($C$7="No", 0, IF(AND(ISNUMBER(CD18),ISNUMBER(CD17)),CD17+CD18,""))</f>
        <v/>
      </c>
      <c r="CE16" s="1241" t="str">
        <f t="shared" si="24"/>
        <v/>
      </c>
      <c r="CF16" s="1241" t="str">
        <f t="shared" si="24"/>
        <v/>
      </c>
      <c r="CG16" s="287" t="str">
        <f>IF($C$7="No", 0, IF(AND(ISNUMBER(CD16), ISNUMBER(CE16), ISNUMBER(CF16)), SUM(CD16:CF16), ""))</f>
        <v/>
      </c>
      <c r="CH16" s="1323" t="str">
        <f>IF(AND(ISNUMBER(CC16), ISNUMBER(CG16)), IF(CC16&lt;&gt;0, CG16/CC16, ""), "")</f>
        <v/>
      </c>
      <c r="CI16" s="780"/>
      <c r="CJ16" s="1241" t="str">
        <f t="shared" ref="CJ16:CO16" si="25">IF(AND( ISNUMBER(CJ17),ISNUMBER(CJ18)), SUM(CJ17:CJ18),"")</f>
        <v/>
      </c>
      <c r="CK16" s="1241" t="str">
        <f t="shared" si="25"/>
        <v/>
      </c>
      <c r="CL16" s="1241" t="str">
        <f t="shared" si="25"/>
        <v/>
      </c>
      <c r="CM16" s="1241" t="str">
        <f t="shared" si="25"/>
        <v/>
      </c>
      <c r="CN16" s="1241" t="str">
        <f t="shared" si="25"/>
        <v/>
      </c>
      <c r="CO16" s="1241" t="str">
        <f t="shared" si="25"/>
        <v/>
      </c>
      <c r="CP16" s="1110" t="str">
        <f t="shared" ref="CP16:CP21" si="26">IF(AND(ISNUMBER(CM16), ISNUMBER(AU16), ISNUMBER(CC16)), IF(CM16&gt;=AU16+CC16, "Pass", "please check"),"")</f>
        <v/>
      </c>
      <c r="CQ16" s="1155" t="str">
        <f t="shared" ref="CQ16:CQ21" si="27">IF(AND(ISNUMBER(AL16),ISNUMBER(AM16),ISNUMBER(AN16),ISNUMBER(AO16),ISNUMBER(AY16), ISNUMBER(AZ16), ISNUMBER(CO16), ISNUMBER(CG16)), IF(CO16&gt;=(AY16+12.5*MAX(0,AZ16-(AL16+AM16+AN16+AO16))+CG16), "Pass", "please check"), "")</f>
        <v/>
      </c>
      <c r="DK16" s="1183"/>
    </row>
    <row r="17" spans="1:115" ht="15" customHeight="1" x14ac:dyDescent="0.25">
      <c r="A17" s="837"/>
      <c r="B17" s="477" t="s">
        <v>1342</v>
      </c>
      <c r="C17" s="896" t="str">
        <f t="shared" ref="C17:G18" si="28">IF(AND(ISNUMBER(N17),ISNUMBER(Z17)),SUM(N17,Z17),"")</f>
        <v/>
      </c>
      <c r="D17" s="896" t="str">
        <f t="shared" si="28"/>
        <v/>
      </c>
      <c r="E17" s="896" t="str">
        <f t="shared" si="28"/>
        <v/>
      </c>
      <c r="F17" s="896" t="str">
        <f t="shared" si="28"/>
        <v/>
      </c>
      <c r="G17" s="896" t="str">
        <f t="shared" si="28"/>
        <v/>
      </c>
      <c r="H17" s="896" t="str">
        <f>IF(AND(ISNUMBER(C17),ISNUMBER(D17),ISNUMBER(G17)),SUM(C17,D17,G17),"")</f>
        <v/>
      </c>
      <c r="I17" s="896" t="str">
        <f t="shared" ref="I17:M18" si="29">IF(AND(ISNUMBER(T17),ISNUMBER(AF17)),SUM(T17,AF17),"")</f>
        <v/>
      </c>
      <c r="J17" s="896" t="str">
        <f t="shared" si="29"/>
        <v/>
      </c>
      <c r="K17" s="896" t="str">
        <f t="shared" si="29"/>
        <v/>
      </c>
      <c r="L17" s="896" t="str">
        <f t="shared" si="29"/>
        <v/>
      </c>
      <c r="M17" s="896" t="str">
        <f t="shared" si="29"/>
        <v/>
      </c>
      <c r="N17" s="454"/>
      <c r="O17" s="454"/>
      <c r="P17" s="454"/>
      <c r="Q17" s="454"/>
      <c r="R17" s="313"/>
      <c r="S17" s="896" t="str">
        <f>IF(AND(ISNUMBER(N17),ISNUMBER(O17),ISNUMBER(R17)),SUM(N17,O17,R17),"")</f>
        <v/>
      </c>
      <c r="T17" s="1116"/>
      <c r="U17" s="454"/>
      <c r="V17" s="313"/>
      <c r="W17" s="896" t="str">
        <f>IF(AND(ISNUMBER(T17),ISNUMBER(U17),ISNUMBER(V17)),SUM(T17:V17), "")</f>
        <v/>
      </c>
      <c r="X17" s="1116"/>
      <c r="Y17" s="454"/>
      <c r="Z17" s="454"/>
      <c r="AA17" s="454"/>
      <c r="AB17" s="454"/>
      <c r="AC17" s="454"/>
      <c r="AD17" s="313"/>
      <c r="AE17" s="1333" t="str">
        <f>IF(AND(ISNUMBER(Z17),ISNUMBER(AA17),ISNUMBER(AD17)),SUM(Z17,AA17,AD17),"")</f>
        <v/>
      </c>
      <c r="AF17" s="1116"/>
      <c r="AG17" s="454"/>
      <c r="AH17" s="313"/>
      <c r="AI17" s="1333" t="str">
        <f>IF(AND(ISNUMBER(AF17),ISNUMBER(AG17),ISNUMBER(AH17)),SUM(AF17:AH17), "")</f>
        <v/>
      </c>
      <c r="AJ17" s="1116"/>
      <c r="AK17" s="454"/>
      <c r="AL17" s="450"/>
      <c r="AM17" s="450"/>
      <c r="AN17" s="450"/>
      <c r="AO17" s="450"/>
      <c r="AP17" s="896" t="str">
        <f t="shared" ref="AP17:AT17" si="30">IF(ISNUMBER(BL17),BL17,"")</f>
        <v/>
      </c>
      <c r="AQ17" s="896" t="str">
        <f t="shared" si="30"/>
        <v/>
      </c>
      <c r="AR17" s="896" t="str">
        <f t="shared" si="30"/>
        <v/>
      </c>
      <c r="AS17" s="896" t="str">
        <f t="shared" si="30"/>
        <v/>
      </c>
      <c r="AT17" s="896" t="str">
        <f t="shared" si="30"/>
        <v/>
      </c>
      <c r="AU17" s="896" t="str">
        <f>IF(AND(ISNUMBER(AP17),ISNUMBER(AQ17),ISNUMBER(AT17)),SUM(AP17,AQ17,AT17),"")</f>
        <v/>
      </c>
      <c r="AV17" s="896" t="str">
        <f>IF(ISNUMBER(BR17),BR17,"")</f>
        <v/>
      </c>
      <c r="AW17" s="896" t="str">
        <f>IF(ISNUMBER(BS17),BS17,"")</f>
        <v/>
      </c>
      <c r="AX17" s="896" t="str">
        <f>IF(ISNUMBER(BT17),BT17,"")</f>
        <v/>
      </c>
      <c r="AY17" s="896" t="str">
        <f>IF(ISNUMBER(BU17),BU17,"")</f>
        <v/>
      </c>
      <c r="AZ17" s="896" t="str">
        <f>IF(ISNUMBER(BV17),BV17,"")</f>
        <v/>
      </c>
      <c r="BA17" s="1167"/>
      <c r="BB17" s="1167"/>
      <c r="BC17" s="1167"/>
      <c r="BD17" s="1167"/>
      <c r="BE17" s="1167"/>
      <c r="BF17" s="1248"/>
      <c r="BG17" s="1167"/>
      <c r="BH17" s="1167"/>
      <c r="BI17" s="1167"/>
      <c r="BJ17" s="1167"/>
      <c r="BK17" s="1167"/>
      <c r="BL17" s="454"/>
      <c r="BM17" s="454"/>
      <c r="BN17" s="454"/>
      <c r="BO17" s="454"/>
      <c r="BP17" s="313"/>
      <c r="BQ17" s="896" t="str">
        <f>IF(AND(ISNUMBER(BL17), ISNUMBER(BM17), ISNUMBER(BP17)), SUM(BL17,BM17,BP17), "")</f>
        <v/>
      </c>
      <c r="BR17" s="1116"/>
      <c r="BS17" s="454"/>
      <c r="BT17" s="454"/>
      <c r="BU17" s="1342" t="str">
        <f>IF(AND(ISNUMBER(BR17),ISNUMBER(BS17),ISNUMBER(BT17)),SUM(BR17:BT17), "")</f>
        <v/>
      </c>
      <c r="BV17" s="454"/>
      <c r="BW17" s="450"/>
      <c r="BX17" s="450"/>
      <c r="BY17" s="450"/>
      <c r="BZ17" s="450"/>
      <c r="CA17" s="450"/>
      <c r="CB17" s="450"/>
      <c r="CC17" s="896" t="str">
        <f>IF($C$7="No", 0, IF(AND(ISNUMBER(BX17),ISNUMBER(BY17),ISNUMBER(CB17)),SUM(BX17,BY17,CB17),""))</f>
        <v/>
      </c>
      <c r="CD17" s="450"/>
      <c r="CE17" s="450"/>
      <c r="CF17" s="450"/>
      <c r="CG17" s="287" t="str">
        <f>IF($C$7="No", 0, IF(AND(ISNUMBER(CD17), ISNUMBER(CE17), ISNUMBER(CF17)), SUM(CD17:CF17), ""))</f>
        <v/>
      </c>
      <c r="CH17" s="1326" t="str">
        <f>IF(AND(ISNUMBER(CC17), ISNUMBER(CG17)), IF(CC17&lt;&gt;0, CG17/CC17, ""), "")</f>
        <v/>
      </c>
      <c r="CI17" s="780"/>
      <c r="CJ17" s="454"/>
      <c r="CK17" s="454"/>
      <c r="CL17" s="454"/>
      <c r="CM17" s="454"/>
      <c r="CN17" s="454"/>
      <c r="CO17" s="454"/>
      <c r="CP17" s="847" t="str">
        <f t="shared" si="26"/>
        <v/>
      </c>
      <c r="CQ17" s="1071" t="str">
        <f t="shared" si="27"/>
        <v/>
      </c>
      <c r="DK17" s="1183"/>
    </row>
    <row r="18" spans="1:115" ht="15" customHeight="1" x14ac:dyDescent="0.25">
      <c r="A18" s="837"/>
      <c r="B18" s="477" t="s">
        <v>1343</v>
      </c>
      <c r="C18" s="896" t="str">
        <f t="shared" si="28"/>
        <v/>
      </c>
      <c r="D18" s="896" t="str">
        <f t="shared" si="28"/>
        <v/>
      </c>
      <c r="E18" s="896" t="str">
        <f t="shared" si="28"/>
        <v/>
      </c>
      <c r="F18" s="896" t="str">
        <f t="shared" si="28"/>
        <v/>
      </c>
      <c r="G18" s="896" t="str">
        <f t="shared" si="28"/>
        <v/>
      </c>
      <c r="H18" s="896" t="str">
        <f>IF(AND(ISNUMBER(C18),ISNUMBER(D18),ISNUMBER(G18)),SUM(C18,D18,G18),"")</f>
        <v/>
      </c>
      <c r="I18" s="896" t="str">
        <f t="shared" si="29"/>
        <v/>
      </c>
      <c r="J18" s="896" t="str">
        <f t="shared" si="29"/>
        <v/>
      </c>
      <c r="K18" s="896" t="str">
        <f t="shared" si="29"/>
        <v/>
      </c>
      <c r="L18" s="896" t="str">
        <f t="shared" si="29"/>
        <v/>
      </c>
      <c r="M18" s="896" t="str">
        <f t="shared" si="29"/>
        <v/>
      </c>
      <c r="N18" s="452"/>
      <c r="O18" s="452"/>
      <c r="P18" s="452"/>
      <c r="Q18" s="452"/>
      <c r="R18" s="502"/>
      <c r="S18" s="896" t="str">
        <f>IF(AND(ISNUMBER(N18),ISNUMBER(O18),ISNUMBER(R18)),SUM(N18,O18,R18),"")</f>
        <v/>
      </c>
      <c r="T18" s="767"/>
      <c r="U18" s="452"/>
      <c r="V18" s="502"/>
      <c r="W18" s="896" t="str">
        <f>IF(AND(ISNUMBER(T18),ISNUMBER(U18),ISNUMBER(V18)),SUM(T18:V18), "")</f>
        <v/>
      </c>
      <c r="X18" s="767"/>
      <c r="Y18" s="452"/>
      <c r="Z18" s="452" t="s">
        <v>157</v>
      </c>
      <c r="AA18" s="452"/>
      <c r="AB18" s="452"/>
      <c r="AC18" s="452"/>
      <c r="AD18" s="502"/>
      <c r="AE18" s="1333" t="str">
        <f>IF(AND(ISNUMBER(Z18),ISNUMBER(AA18),ISNUMBER(AD18)),SUM(Z18,AA18,AD18),"")</f>
        <v/>
      </c>
      <c r="AF18" s="767"/>
      <c r="AG18" s="452"/>
      <c r="AH18" s="502"/>
      <c r="AI18" s="1333" t="str">
        <f>IF(AND(ISNUMBER(AF18),ISNUMBER(AG18),ISNUMBER(AH18)),SUM(AF18:AH18), "")</f>
        <v/>
      </c>
      <c r="AJ18" s="767"/>
      <c r="AK18" s="452"/>
      <c r="AL18" s="450"/>
      <c r="AM18" s="450"/>
      <c r="AN18" s="450"/>
      <c r="AO18" s="450"/>
      <c r="AP18" s="896" t="str">
        <f>IF(AND(ISNUMBER(BA18),ISNUMBER(BL18)),SUM(BA18,BL18),"")</f>
        <v/>
      </c>
      <c r="AQ18" s="896" t="str">
        <f>IF(AND(ISNUMBER(BB18),ISNUMBER(BM18)),SUM(BB18,BM18),"")</f>
        <v/>
      </c>
      <c r="AR18" s="896" t="str">
        <f>IF(AND(ISNUMBER(BC18),ISNUMBER(BN18)),SUM(BC18,BN18),"")</f>
        <v/>
      </c>
      <c r="AS18" s="896" t="str">
        <f>IF(AND(ISNUMBER(BD18),ISNUMBER(BO18)),SUM(BD18,BO18),"")</f>
        <v/>
      </c>
      <c r="AT18" s="896" t="str">
        <f>IF(AND(ISNUMBER(BE18),ISNUMBER(BP18)),SUM(BE18,BP18),"")</f>
        <v/>
      </c>
      <c r="AU18" s="896" t="str">
        <f>IF(AND(ISNUMBER(AP18),ISNUMBER(AQ18),ISNUMBER(AT18)),SUM(AP18,AQ18,AT18),"")</f>
        <v/>
      </c>
      <c r="AV18" s="896" t="str">
        <f>IF(AND(ISNUMBER(BG18),ISNUMBER(BR18)),SUM(BG18,BR18),"")</f>
        <v/>
      </c>
      <c r="AW18" s="896" t="str">
        <f>IF(AND(ISNUMBER(BH18),ISNUMBER(BS18)),SUM(BH18,BS18),"")</f>
        <v/>
      </c>
      <c r="AX18" s="896" t="str">
        <f>IF(AND(ISNUMBER(BI18),ISNUMBER(BT18)),SUM(BI18,BT18),"")</f>
        <v/>
      </c>
      <c r="AY18" s="896" t="str">
        <f>IF(AND(ISNUMBER(BJ18),ISNUMBER(BU18)),SUM(BJ18,BU18),"")</f>
        <v/>
      </c>
      <c r="AZ18" s="896" t="str">
        <f>IF(AND(ISNUMBER(BK18),ISNUMBER(BV18)),SUM(BK18,BV18),"")</f>
        <v/>
      </c>
      <c r="BA18" s="450"/>
      <c r="BB18" s="450"/>
      <c r="BC18" s="450"/>
      <c r="BD18" s="450"/>
      <c r="BE18" s="286"/>
      <c r="BF18" s="896" t="str">
        <f>IF(AND(ISNUMBER(BA18), ISNUMBER(BB18), ISNUMBER(BE18)), SUM(BA18,BB18,BE18), "")</f>
        <v/>
      </c>
      <c r="BG18" s="759"/>
      <c r="BH18" s="450"/>
      <c r="BI18" s="450"/>
      <c r="BJ18" s="896" t="str">
        <f>IF(AND(ISNUMBER(BG18),ISNUMBER(BH18),ISNUMBER(BI18)),SUM(BG18:BI18), "")</f>
        <v/>
      </c>
      <c r="BK18" s="450"/>
      <c r="BL18" s="452"/>
      <c r="BM18" s="452"/>
      <c r="BN18" s="452"/>
      <c r="BO18" s="452"/>
      <c r="BP18" s="502"/>
      <c r="BQ18" s="896" t="str">
        <f>IF(AND(ISNUMBER(BL18), ISNUMBER(BM18), ISNUMBER(BP18)), SUM(BL18,BM18,BP18), "")</f>
        <v/>
      </c>
      <c r="BR18" s="767"/>
      <c r="BS18" s="452"/>
      <c r="BT18" s="452"/>
      <c r="BU18" s="1340" t="str">
        <f>IF(AND(ISNUMBER(BR18),ISNUMBER(BS18),ISNUMBER(BT18)),SUM(BR18:BT18), "")</f>
        <v/>
      </c>
      <c r="BV18" s="452"/>
      <c r="BW18" s="450"/>
      <c r="BX18" s="450"/>
      <c r="BY18" s="450"/>
      <c r="BZ18" s="450"/>
      <c r="CA18" s="450"/>
      <c r="CB18" s="450"/>
      <c r="CC18" s="896" t="str">
        <f>IF($C$7="No", 0, IF(AND(ISNUMBER(BX18),ISNUMBER(BY18),ISNUMBER(CB18)),SUM(BX18,BY18,CB18),""))</f>
        <v/>
      </c>
      <c r="CD18" s="450"/>
      <c r="CE18" s="450"/>
      <c r="CF18" s="450"/>
      <c r="CG18" s="287" t="str">
        <f>IF($C$7="No", 0, IF(AND(ISNUMBER(CD18), ISNUMBER(CE18), ISNUMBER(CF18)), SUM(CD18:CF18), ""))</f>
        <v/>
      </c>
      <c r="CH18" s="1326" t="str">
        <f>IF(AND(ISNUMBER(CC18), ISNUMBER(CG18)), IF(CC18&lt;&gt;0, CG18/CC18, ""), "")</f>
        <v/>
      </c>
      <c r="CI18" s="780"/>
      <c r="CJ18" s="452"/>
      <c r="CK18" s="452"/>
      <c r="CL18" s="452"/>
      <c r="CM18" s="452"/>
      <c r="CN18" s="452"/>
      <c r="CO18" s="452"/>
      <c r="CP18" s="847" t="str">
        <f t="shared" si="26"/>
        <v/>
      </c>
      <c r="CQ18" s="1071" t="str">
        <f t="shared" si="27"/>
        <v/>
      </c>
      <c r="DK18" s="1183"/>
    </row>
    <row r="19" spans="1:115" ht="15" customHeight="1" x14ac:dyDescent="0.25">
      <c r="A19" s="837"/>
      <c r="B19" s="786" t="s">
        <v>1302</v>
      </c>
      <c r="C19" s="896" t="str">
        <f t="shared" ref="C19:AC19" si="31">IF(AND(ISNUMBER(C20),ISNUMBER(C23),ISNUMBER(C26),ISNUMBER(C29),ISNUMBER(C32)),SUM(C20,C23,C26,C29,C32),"")</f>
        <v/>
      </c>
      <c r="D19" s="896" t="str">
        <f t="shared" si="31"/>
        <v/>
      </c>
      <c r="E19" s="896" t="str">
        <f t="shared" si="31"/>
        <v/>
      </c>
      <c r="F19" s="896" t="str">
        <f t="shared" si="31"/>
        <v/>
      </c>
      <c r="G19" s="896" t="str">
        <f t="shared" si="31"/>
        <v/>
      </c>
      <c r="H19" s="896" t="str">
        <f t="shared" si="31"/>
        <v/>
      </c>
      <c r="I19" s="896" t="str">
        <f t="shared" ref="I19" si="32">IF(AND(ISNUMBER(I20),ISNUMBER(I23),ISNUMBER(I26),ISNUMBER(I29),ISNUMBER(I32)),SUM(I20,I23,I26,I29,I32),"")</f>
        <v/>
      </c>
      <c r="J19" s="896" t="str">
        <f t="shared" ref="J19" si="33">IF(AND(ISNUMBER(J20),ISNUMBER(J23),ISNUMBER(J26),ISNUMBER(J29),ISNUMBER(J32)),SUM(J20,J23,J26,J29,J32),"")</f>
        <v/>
      </c>
      <c r="K19" s="896" t="str">
        <f t="shared" ref="K19" si="34">IF(AND(ISNUMBER(K20),ISNUMBER(K23),ISNUMBER(K26),ISNUMBER(K29),ISNUMBER(K32)),SUM(K20,K23,K26,K29,K32),"")</f>
        <v/>
      </c>
      <c r="L19" s="896" t="str">
        <f t="shared" si="31"/>
        <v/>
      </c>
      <c r="M19" s="896" t="str">
        <f t="shared" si="31"/>
        <v/>
      </c>
      <c r="N19" s="896" t="str">
        <f t="shared" si="31"/>
        <v/>
      </c>
      <c r="O19" s="896" t="str">
        <f t="shared" si="31"/>
        <v/>
      </c>
      <c r="P19" s="896" t="str">
        <f t="shared" si="31"/>
        <v/>
      </c>
      <c r="Q19" s="896" t="str">
        <f t="shared" si="31"/>
        <v/>
      </c>
      <c r="R19" s="896" t="str">
        <f t="shared" si="31"/>
        <v/>
      </c>
      <c r="S19" s="896" t="str">
        <f t="shared" si="31"/>
        <v/>
      </c>
      <c r="T19" s="896" t="str">
        <f t="shared" ref="T19" si="35">IF(AND(ISNUMBER(T20),ISNUMBER(T23),ISNUMBER(T26),ISNUMBER(T29),ISNUMBER(T32)),SUM(T20,T23,T26,T29,T32),"")</f>
        <v/>
      </c>
      <c r="U19" s="896" t="str">
        <f t="shared" ref="U19" si="36">IF(AND(ISNUMBER(U20),ISNUMBER(U23),ISNUMBER(U26),ISNUMBER(U29),ISNUMBER(U32)),SUM(U20,U23,U26,U29,U32),"")</f>
        <v/>
      </c>
      <c r="V19" s="896" t="str">
        <f t="shared" ref="V19" si="37">IF(AND(ISNUMBER(V20),ISNUMBER(V23),ISNUMBER(V26),ISNUMBER(V29),ISNUMBER(V32)),SUM(V20,V23,V26,V29,V32),"")</f>
        <v/>
      </c>
      <c r="W19" s="896" t="str">
        <f t="shared" si="31"/>
        <v/>
      </c>
      <c r="X19" s="896" t="str">
        <f t="shared" si="31"/>
        <v/>
      </c>
      <c r="Y19" s="896" t="str">
        <f t="shared" si="31"/>
        <v/>
      </c>
      <c r="Z19" s="1333" t="str">
        <f t="shared" si="31"/>
        <v/>
      </c>
      <c r="AA19" s="896" t="str">
        <f t="shared" si="31"/>
        <v/>
      </c>
      <c r="AB19" s="896" t="str">
        <f t="shared" si="31"/>
        <v/>
      </c>
      <c r="AC19" s="896" t="str">
        <f t="shared" si="31"/>
        <v/>
      </c>
      <c r="AD19" s="896" t="str">
        <f t="shared" ref="AD19:AK19" si="38">IF(AND(ISNUMBER(AD20),ISNUMBER(AD23),ISNUMBER(AD26),ISNUMBER(AD29),ISNUMBER(AD32)),SUM(AD20,AD23,AD26,AD29,AD32),"")</f>
        <v/>
      </c>
      <c r="AE19" s="1333" t="str">
        <f t="shared" si="38"/>
        <v/>
      </c>
      <c r="AF19" s="896" t="str">
        <f t="shared" si="38"/>
        <v/>
      </c>
      <c r="AG19" s="896" t="str">
        <f t="shared" si="38"/>
        <v/>
      </c>
      <c r="AH19" s="896" t="str">
        <f t="shared" si="38"/>
        <v/>
      </c>
      <c r="AI19" s="1333" t="str">
        <f t="shared" si="38"/>
        <v/>
      </c>
      <c r="AJ19" s="896" t="str">
        <f t="shared" si="38"/>
        <v/>
      </c>
      <c r="AK19" s="896" t="str">
        <f t="shared" si="38"/>
        <v/>
      </c>
      <c r="AL19" s="759"/>
      <c r="AM19" s="450"/>
      <c r="AN19" s="450"/>
      <c r="AO19" s="450"/>
      <c r="AP19" s="896" t="str">
        <f t="shared" ref="AP19:AQ19" si="39">IF(AND(ISNUMBER(AP20),ISNUMBER(AP23),ISNUMBER(AP26),ISNUMBER(AP29),ISNUMBER(AP32)),SUM(AP20,AP23,AP26,AP29,AP32),"")</f>
        <v/>
      </c>
      <c r="AQ19" s="896" t="str">
        <f t="shared" si="39"/>
        <v/>
      </c>
      <c r="AR19" s="896" t="str">
        <f>IF(AND(ISNUMBER(AR20),ISNUMBER(AR23),ISNUMBER(AR26),ISNUMBER(AR29),ISNUMBER(AR32)),SUM(AR20,AR23,AR26,AR29,AR32),"")</f>
        <v/>
      </c>
      <c r="AS19" s="896" t="str">
        <f>IF(AND(ISNUMBER(AS20),ISNUMBER(AS23),ISNUMBER(AS26),ISNUMBER(AS29),ISNUMBER(AS32)),SUM(AS20,AS23,AS26,AS29,AS32),"")</f>
        <v/>
      </c>
      <c r="AT19" s="896" t="str">
        <f>IF(AND(ISNUMBER(AT20),ISNUMBER(AT23),ISNUMBER(AT26),ISNUMBER(AT29),ISNUMBER(AT32)),SUM(AT20,AT23,AT26,AT29,AT32),"")</f>
        <v/>
      </c>
      <c r="AU19" s="896" t="str">
        <f>IF(AND(ISNUMBER(AU20),ISNUMBER(AU23),ISNUMBER(AU26),ISNUMBER(AU29),ISNUMBER(AU32)),SUM(AU20,AU23,AU26,AU29,AU32),"")</f>
        <v/>
      </c>
      <c r="AV19" s="896" t="str">
        <f t="shared" ref="AV19" si="40">IF(AND(ISNUMBER(AV20),ISNUMBER(AV23),ISNUMBER(AV26),ISNUMBER(AV29),ISNUMBER(AV32)),SUM(AV20,AV23,AV26,AV29,AV32),"")</f>
        <v/>
      </c>
      <c r="AW19" s="896" t="str">
        <f t="shared" ref="AW19" si="41">IF(AND(ISNUMBER(AW20),ISNUMBER(AW23),ISNUMBER(AW26),ISNUMBER(AW29),ISNUMBER(AW32)),SUM(AW20,AW23,AW26,AW29,AW32),"")</f>
        <v/>
      </c>
      <c r="AX19" s="896" t="str">
        <f t="shared" ref="AX19" si="42">IF(AND(ISNUMBER(AX20),ISNUMBER(AX23),ISNUMBER(AX26),ISNUMBER(AX29),ISNUMBER(AX32)),SUM(AX20,AX23,AX26,AX29,AX32),"")</f>
        <v/>
      </c>
      <c r="AY19" s="896" t="str">
        <f t="shared" ref="AY19:BV19" si="43">IF(AND(ISNUMBER(AY20),ISNUMBER(AY23),ISNUMBER(AY26),ISNUMBER(AY29),ISNUMBER(AY32)),SUM(AY20,AY23,AY26,AY29,AY32),"")</f>
        <v/>
      </c>
      <c r="AZ19" s="896" t="str">
        <f t="shared" si="43"/>
        <v/>
      </c>
      <c r="BA19" s="896" t="str">
        <f t="shared" si="43"/>
        <v/>
      </c>
      <c r="BB19" s="896" t="str">
        <f t="shared" si="43"/>
        <v/>
      </c>
      <c r="BC19" s="896" t="str">
        <f t="shared" si="43"/>
        <v/>
      </c>
      <c r="BD19" s="896" t="str">
        <f t="shared" si="43"/>
        <v/>
      </c>
      <c r="BE19" s="287" t="str">
        <f t="shared" si="43"/>
        <v/>
      </c>
      <c r="BF19" s="896" t="str">
        <f t="shared" si="43"/>
        <v/>
      </c>
      <c r="BG19" s="1333" t="str">
        <f t="shared" ref="BG19" si="44">IF(AND(ISNUMBER(BG20),ISNUMBER(BG23),ISNUMBER(BG26),ISNUMBER(BG29),ISNUMBER(BG32)),SUM(BG20,BG23,BG26,BG29,BG32),"")</f>
        <v/>
      </c>
      <c r="BH19" s="896" t="str">
        <f t="shared" ref="BH19" si="45">IF(AND(ISNUMBER(BH20),ISNUMBER(BH23),ISNUMBER(BH26),ISNUMBER(BH29),ISNUMBER(BH32)),SUM(BH20,BH23,BH26,BH29,BH32),"")</f>
        <v/>
      </c>
      <c r="BI19" s="896" t="str">
        <f t="shared" ref="BI19" si="46">IF(AND(ISNUMBER(BI20),ISNUMBER(BI23),ISNUMBER(BI26),ISNUMBER(BI29),ISNUMBER(BI32)),SUM(BI20,BI23,BI26,BI29,BI32),"")</f>
        <v/>
      </c>
      <c r="BJ19" s="896" t="str">
        <f t="shared" si="43"/>
        <v/>
      </c>
      <c r="BK19" s="896" t="str">
        <f t="shared" si="43"/>
        <v/>
      </c>
      <c r="BL19" s="896" t="str">
        <f t="shared" si="43"/>
        <v/>
      </c>
      <c r="BM19" s="896" t="str">
        <f t="shared" si="43"/>
        <v/>
      </c>
      <c r="BN19" s="896" t="str">
        <f t="shared" si="43"/>
        <v/>
      </c>
      <c r="BO19" s="896" t="str">
        <f t="shared" si="43"/>
        <v/>
      </c>
      <c r="BP19" s="896" t="str">
        <f t="shared" si="43"/>
        <v/>
      </c>
      <c r="BQ19" s="1506" t="str">
        <f t="shared" si="43"/>
        <v/>
      </c>
      <c r="BR19" s="896" t="str">
        <f t="shared" ref="BR19" si="47">IF(AND(ISNUMBER(BR20),ISNUMBER(BR23),ISNUMBER(BR26),ISNUMBER(BR29),ISNUMBER(BR32)),SUM(BR20,BR23,BR26,BR29,BR32),"")</f>
        <v/>
      </c>
      <c r="BS19" s="896" t="str">
        <f t="shared" ref="BS19:BT19" si="48">IF(AND(ISNUMBER(BS20),ISNUMBER(BS23),ISNUMBER(BS26),ISNUMBER(BS29),ISNUMBER(BS32)),SUM(BS20,BS23,BS26,BS29,BS32),"")</f>
        <v/>
      </c>
      <c r="BT19" s="896" t="str">
        <f t="shared" si="48"/>
        <v/>
      </c>
      <c r="BU19" s="896" t="str">
        <f t="shared" si="43"/>
        <v/>
      </c>
      <c r="BV19" s="896" t="str">
        <f t="shared" si="43"/>
        <v/>
      </c>
      <c r="BW19" s="896" t="str">
        <f>IF($C$7="No", 0, IF(AND(ISNUMBER(BW20), ISNUMBER(BW23), ISNUMBER(BW26), ISNUMBER(BW29), ISNUMBER(BW32)), SUM(BW20,BW23,BW26,BW29,BW32), ""))</f>
        <v/>
      </c>
      <c r="BX19" s="896" t="str">
        <f t="shared" ref="BX19:CB19" si="49">IF($C$7="No", 0, IF(AND(ISNUMBER(BX20), ISNUMBER(BX23), ISNUMBER(BX26), ISNUMBER(BX29), ISNUMBER(BX32)), SUM(BX20,BX23,BX26,BX29,BX32), ""))</f>
        <v/>
      </c>
      <c r="BY19" s="896" t="str">
        <f t="shared" si="49"/>
        <v/>
      </c>
      <c r="BZ19" s="896" t="str">
        <f t="shared" si="49"/>
        <v/>
      </c>
      <c r="CA19" s="896" t="str">
        <f t="shared" si="49"/>
        <v/>
      </c>
      <c r="CB19" s="896" t="str">
        <f t="shared" si="49"/>
        <v/>
      </c>
      <c r="CC19" s="896" t="str">
        <f>IF(AND(ISNUMBER(CC20), ISNUMBER(CC23), ISNUMBER(CC26), ISNUMBER(CC29), ISNUMBER(CC32)), SUM(CC20,CC23,CC26,CC29,CC32), "")</f>
        <v/>
      </c>
      <c r="CD19" s="896" t="str">
        <f t="shared" ref="CD19:CF19" si="50">IF($C$7="No", 0, IF(AND(ISNUMBER(CD20), ISNUMBER(CD23), ISNUMBER(CD26), ISNUMBER(CD29), ISNUMBER(CD32)), SUM(CD20,CD23,CD26,CD29,CD32), ""))</f>
        <v/>
      </c>
      <c r="CE19" s="896" t="str">
        <f t="shared" si="50"/>
        <v/>
      </c>
      <c r="CF19" s="896" t="str">
        <f t="shared" si="50"/>
        <v/>
      </c>
      <c r="CG19" s="287" t="str">
        <f t="shared" ref="CG19" si="51">IF(AND(ISNUMBER(CG20), ISNUMBER(CG23), ISNUMBER(CG26), ISNUMBER(CG29), ISNUMBER(CG32)), SUM(CG20,CG23,CG26,CG29,CG32), "")</f>
        <v/>
      </c>
      <c r="CH19" s="1326" t="str">
        <f>IF(AND(ISNUMBER(CC19), ISNUMBER(CG19)), IF(CC19&lt;&gt;0, CG19/CC19, ""), "")</f>
        <v/>
      </c>
      <c r="CI19" s="780"/>
      <c r="CJ19" s="896" t="str">
        <f t="shared" ref="CJ19:CO19" si="52">IF(AND(ISNUMBER(CJ20),ISNUMBER(CJ23),ISNUMBER(CJ26),ISNUMBER(CJ29),ISNUMBER(CJ32)),SUM(CJ20,CJ23,CJ26,CJ29,CJ32),"")</f>
        <v/>
      </c>
      <c r="CK19" s="896" t="str">
        <f t="shared" si="52"/>
        <v/>
      </c>
      <c r="CL19" s="896" t="str">
        <f t="shared" si="52"/>
        <v/>
      </c>
      <c r="CM19" s="896" t="str">
        <f t="shared" si="52"/>
        <v/>
      </c>
      <c r="CN19" s="896" t="str">
        <f t="shared" si="52"/>
        <v/>
      </c>
      <c r="CO19" s="896" t="str">
        <f t="shared" si="52"/>
        <v/>
      </c>
      <c r="CP19" s="847" t="str">
        <f t="shared" si="26"/>
        <v/>
      </c>
      <c r="CQ19" s="1071" t="str">
        <f t="shared" si="27"/>
        <v/>
      </c>
      <c r="DK19" s="1183"/>
    </row>
    <row r="20" spans="1:115" ht="15" customHeight="1" x14ac:dyDescent="0.25">
      <c r="A20" s="837"/>
      <c r="B20" s="477" t="s">
        <v>1345</v>
      </c>
      <c r="C20" s="896" t="str">
        <f>IF(AND(ISNUMBER(N20),ISNUMBER(Z20)),SUM(N20,Z20),"")</f>
        <v/>
      </c>
      <c r="D20" s="896" t="str">
        <f>IF(AND(ISNUMBER(O20),ISNUMBER(AA20)),SUM(O20,AA20),"")</f>
        <v/>
      </c>
      <c r="E20" s="896" t="str">
        <f>IF(AND(ISNUMBER(P20),ISNUMBER(AB20)),SUM(P20,AB20),"")</f>
        <v/>
      </c>
      <c r="F20" s="896" t="str">
        <f>IF(AND(ISNUMBER(Q20),ISNUMBER(AC20)),SUM(Q20,AC20),"")</f>
        <v/>
      </c>
      <c r="G20" s="896" t="str">
        <f>IF(AND(ISNUMBER(R20),ISNUMBER(AD20)),SUM(R20,AD20),"")</f>
        <v/>
      </c>
      <c r="H20" s="896" t="str">
        <f>IF(AND(ISNUMBER(C20),ISNUMBER(D20),ISNUMBER(G20)),SUM(C20,D20,G20),"")</f>
        <v/>
      </c>
      <c r="I20" s="896" t="str">
        <f>IF(AND(ISNUMBER(T20),ISNUMBER(AF20)),SUM(T20,AF20),"")</f>
        <v/>
      </c>
      <c r="J20" s="896" t="str">
        <f>IF(AND(ISNUMBER(U20),ISNUMBER(AG20)),SUM(U20,AG20),"")</f>
        <v/>
      </c>
      <c r="K20" s="896" t="str">
        <f>IF(AND(ISNUMBER(V20),ISNUMBER(AH20)),SUM(V20,AH20),"")</f>
        <v/>
      </c>
      <c r="L20" s="896" t="str">
        <f>IF(AND(ISNUMBER(W20),ISNUMBER(AI20)),SUM(W20,AI20),"")</f>
        <v/>
      </c>
      <c r="M20" s="896" t="str">
        <f>IF(AND(ISNUMBER(X20),ISNUMBER(AJ20)),SUM(X20,AJ20),"")</f>
        <v/>
      </c>
      <c r="N20" s="454"/>
      <c r="O20" s="454"/>
      <c r="P20" s="454"/>
      <c r="Q20" s="454"/>
      <c r="R20" s="313"/>
      <c r="S20" s="896" t="str">
        <f t="shared" ref="S20:S39" si="53">IF(AND(ISNUMBER(N20),ISNUMBER(O20),ISNUMBER(R20)),SUM(N20,O20,R20),"")</f>
        <v/>
      </c>
      <c r="T20" s="1116"/>
      <c r="U20" s="454"/>
      <c r="V20" s="313"/>
      <c r="W20" s="896" t="str">
        <f>IF(AND(ISNUMBER(T20),ISNUMBER(U20),ISNUMBER(V20)),SUM(T20:V20), "")</f>
        <v/>
      </c>
      <c r="X20" s="1116"/>
      <c r="Y20" s="454"/>
      <c r="Z20" s="454"/>
      <c r="AA20" s="454"/>
      <c r="AB20" s="454"/>
      <c r="AC20" s="454"/>
      <c r="AD20" s="313"/>
      <c r="AE20" s="1333" t="str">
        <f t="shared" ref="AE20:AE38" si="54">IF(AND(ISNUMBER(Z20),ISNUMBER(AA20),ISNUMBER(AD20)),SUM(Z20,AA20,AD20),"")</f>
        <v/>
      </c>
      <c r="AF20" s="1116"/>
      <c r="AG20" s="454"/>
      <c r="AH20" s="313"/>
      <c r="AI20" s="1333" t="str">
        <f>IF(AND(ISNUMBER(AF20),ISNUMBER(AG20),ISNUMBER(AH20)),SUM(AF20:AH20), "")</f>
        <v/>
      </c>
      <c r="AJ20" s="1116"/>
      <c r="AK20" s="454"/>
      <c r="AL20" s="450"/>
      <c r="AM20" s="450"/>
      <c r="AN20" s="450"/>
      <c r="AO20" s="450"/>
      <c r="AP20" s="896" t="str">
        <f>IF(AND(ISNUMBER(BA20),ISNUMBER(BL20)),SUM(BA20,BL20),"")</f>
        <v/>
      </c>
      <c r="AQ20" s="896" t="str">
        <f>IF(AND(ISNUMBER(BB20),ISNUMBER(BM20)),SUM(BB20,BM20),"")</f>
        <v/>
      </c>
      <c r="AR20" s="896" t="str">
        <f>IF(AND(ISNUMBER(BC20),ISNUMBER(BN20)),SUM(BC20,BN20),"")</f>
        <v/>
      </c>
      <c r="AS20" s="896" t="str">
        <f>IF(AND(ISNUMBER(BD20),ISNUMBER(BO20)),SUM(BD20,BO20),"")</f>
        <v/>
      </c>
      <c r="AT20" s="896" t="str">
        <f>IF(AND(ISNUMBER(BE20),ISNUMBER(BP20)),SUM(BE20,BP20),"")</f>
        <v/>
      </c>
      <c r="AU20" s="896" t="str">
        <f>IF(AND(ISNUMBER(AP20),ISNUMBER(AQ20),ISNUMBER(AT20)),SUM(AP20,AQ20,AT20),"")</f>
        <v/>
      </c>
      <c r="AV20" s="896" t="str">
        <f>IF(AND(ISNUMBER(BG20),ISNUMBER(BR20)),SUM(BG20,BR20),"")</f>
        <v/>
      </c>
      <c r="AW20" s="896" t="str">
        <f>IF(AND(ISNUMBER(BH20),ISNUMBER(BS20)),SUM(BH20,BS20),"")</f>
        <v/>
      </c>
      <c r="AX20" s="896" t="str">
        <f>IF(AND(ISNUMBER(BI20),ISNUMBER(BT20)),SUM(BI20,BT20),"")</f>
        <v/>
      </c>
      <c r="AY20" s="896" t="str">
        <f>IF(AND(ISNUMBER(BJ20),ISNUMBER(BU20)),SUM(BJ20,BU20),"")</f>
        <v/>
      </c>
      <c r="AZ20" s="896" t="str">
        <f>IF(AND(ISNUMBER(BK20),ISNUMBER(BV20)),SUM(BK20,BV20),"")</f>
        <v/>
      </c>
      <c r="BA20" s="450"/>
      <c r="BB20" s="450"/>
      <c r="BC20" s="450"/>
      <c r="BD20" s="450"/>
      <c r="BE20" s="286"/>
      <c r="BF20" s="896" t="str">
        <f>IF(AND(ISNUMBER(BA20), ISNUMBER(BB20), ISNUMBER(BE20)), SUM(BA20,BB20,BE20), "")</f>
        <v/>
      </c>
      <c r="BG20" s="759"/>
      <c r="BH20" s="450"/>
      <c r="BI20" s="450"/>
      <c r="BJ20" s="896" t="str">
        <f>IF(AND(ISNUMBER(BG20),ISNUMBER(BH20),ISNUMBER(BI20)),SUM(BG20:BI20), "")</f>
        <v/>
      </c>
      <c r="BK20" s="450"/>
      <c r="BL20" s="454"/>
      <c r="BM20" s="454"/>
      <c r="BN20" s="454"/>
      <c r="BO20" s="454"/>
      <c r="BP20" s="313"/>
      <c r="BQ20" s="896" t="str">
        <f>IF(AND(ISNUMBER(BL20), ISNUMBER(BM20), ISNUMBER(BP20)), SUM(BL20,BM20,BP20), "")</f>
        <v/>
      </c>
      <c r="BR20" s="1116"/>
      <c r="BS20" s="454"/>
      <c r="BT20" s="454"/>
      <c r="BU20" s="1342" t="str">
        <f>IF(AND(ISNUMBER(BR20),ISNUMBER(BS20),ISNUMBER(BT20)),SUM(BR20:BT20), "")</f>
        <v/>
      </c>
      <c r="BV20" s="454"/>
      <c r="BW20" s="450"/>
      <c r="BX20" s="450"/>
      <c r="BY20" s="450"/>
      <c r="BZ20" s="450"/>
      <c r="CA20" s="450"/>
      <c r="CB20" s="450"/>
      <c r="CC20" s="896" t="str">
        <f>IF($C$7="No", 0, IF(AND(ISNUMBER(BX20),ISNUMBER(BY20),ISNUMBER(CB20)),SUM(BX20,BY20,CB20),""))</f>
        <v/>
      </c>
      <c r="CD20" s="450"/>
      <c r="CE20" s="450"/>
      <c r="CF20" s="450"/>
      <c r="CG20" s="287" t="str">
        <f>IF($C$7="No", 0, IF(AND(ISNUMBER(CD20), ISNUMBER(CE20), ISNUMBER(CF20)), SUM(CD20:CF20), ""))</f>
        <v/>
      </c>
      <c r="CH20" s="1326" t="str">
        <f>IF(AND(ISNUMBER(CC20), ISNUMBER(CG20)), IF(CC20&lt;&gt;0, CG20/CC20, ""), "")</f>
        <v/>
      </c>
      <c r="CI20" s="780"/>
      <c r="CJ20" s="454"/>
      <c r="CK20" s="454"/>
      <c r="CL20" s="454"/>
      <c r="CM20" s="454"/>
      <c r="CN20" s="454"/>
      <c r="CO20" s="454"/>
      <c r="CP20" s="847" t="str">
        <f t="shared" si="26"/>
        <v/>
      </c>
      <c r="CQ20" s="1071" t="str">
        <f t="shared" si="27"/>
        <v/>
      </c>
      <c r="DK20" s="1183"/>
    </row>
    <row r="21" spans="1:115" ht="15" customHeight="1" x14ac:dyDescent="0.25">
      <c r="A21" s="837"/>
      <c r="B21" s="938" t="s">
        <v>1346</v>
      </c>
      <c r="C21" s="896" t="str">
        <f t="shared" ref="C21:G21" si="55">IF(ISNUMBER(Z21), Z21, "")</f>
        <v/>
      </c>
      <c r="D21" s="896" t="str">
        <f t="shared" si="55"/>
        <v/>
      </c>
      <c r="E21" s="896" t="str">
        <f t="shared" si="55"/>
        <v/>
      </c>
      <c r="F21" s="896" t="str">
        <f t="shared" si="55"/>
        <v/>
      </c>
      <c r="G21" s="896" t="str">
        <f t="shared" si="55"/>
        <v/>
      </c>
      <c r="H21" s="896" t="str">
        <f>IF(AND(ISNUMBER(C21),ISNUMBER(D21),ISNUMBER(G21)),SUM(C21,D21,G21),"")</f>
        <v/>
      </c>
      <c r="I21" s="896" t="str">
        <f>IF(ISNUMBER(AF21), AF21, "")</f>
        <v/>
      </c>
      <c r="J21" s="896" t="str">
        <f>IF(ISNUMBER(AG21), AG21, "")</f>
        <v/>
      </c>
      <c r="K21" s="896" t="str">
        <f>IF(ISNUMBER(AH21), AH21, "")</f>
        <v/>
      </c>
      <c r="L21" s="896" t="str">
        <f>IF(ISNUMBER(AI21), AI21, "")</f>
        <v/>
      </c>
      <c r="M21" s="896" t="str">
        <f>IF(ISNUMBER(AJ21), AJ21, "")</f>
        <v/>
      </c>
      <c r="N21" s="758"/>
      <c r="O21" s="758"/>
      <c r="P21" s="758"/>
      <c r="Q21" s="758"/>
      <c r="R21" s="758"/>
      <c r="S21" s="1167"/>
      <c r="T21" s="758"/>
      <c r="U21" s="758"/>
      <c r="V21" s="758"/>
      <c r="W21" s="1167"/>
      <c r="X21" s="758"/>
      <c r="Y21" s="758"/>
      <c r="Z21" s="1184"/>
      <c r="AA21" s="1184"/>
      <c r="AB21" s="1184"/>
      <c r="AC21" s="1184"/>
      <c r="AD21" s="1190"/>
      <c r="AE21" s="1333" t="str">
        <f t="shared" si="54"/>
        <v/>
      </c>
      <c r="AF21" s="1189"/>
      <c r="AG21" s="1184"/>
      <c r="AH21" s="1190"/>
      <c r="AI21" s="1333" t="str">
        <f>IF(AND(ISNUMBER(AF21),ISNUMBER(AG21),ISNUMBER(AH21)),SUM(AF21:AH21), "")</f>
        <v/>
      </c>
      <c r="AJ21" s="1189"/>
      <c r="AK21" s="1184"/>
      <c r="AL21" s="758"/>
      <c r="AM21" s="758"/>
      <c r="AN21" s="758"/>
      <c r="AO21" s="758"/>
      <c r="AP21" s="896" t="str">
        <f t="shared" ref="AP21:AT21" si="56">IF(ISNUMBER(BL21),BL21,"")</f>
        <v/>
      </c>
      <c r="AQ21" s="896" t="str">
        <f t="shared" si="56"/>
        <v/>
      </c>
      <c r="AR21" s="896" t="str">
        <f t="shared" si="56"/>
        <v/>
      </c>
      <c r="AS21" s="896" t="str">
        <f t="shared" si="56"/>
        <v/>
      </c>
      <c r="AT21" s="896" t="str">
        <f t="shared" si="56"/>
        <v/>
      </c>
      <c r="AU21" s="896" t="str">
        <f>IF(AND(ISNUMBER(AP21),ISNUMBER(AQ21),ISNUMBER(AT21)),SUM(AP21,AQ21,AT21),"")</f>
        <v/>
      </c>
      <c r="AV21" s="896" t="str">
        <f>IF(ISNUMBER(BR21),BR21,"")</f>
        <v/>
      </c>
      <c r="AW21" s="896" t="str">
        <f t="shared" ref="AW21:AZ21" si="57">IF(ISNUMBER(BS21),BS21,"")</f>
        <v/>
      </c>
      <c r="AX21" s="896" t="str">
        <f t="shared" si="57"/>
        <v/>
      </c>
      <c r="AY21" s="896" t="str">
        <f t="shared" si="57"/>
        <v/>
      </c>
      <c r="AZ21" s="896" t="str">
        <f t="shared" si="57"/>
        <v/>
      </c>
      <c r="BA21" s="758"/>
      <c r="BB21" s="758"/>
      <c r="BC21" s="758"/>
      <c r="BD21" s="758"/>
      <c r="BE21" s="758"/>
      <c r="BF21" s="1167"/>
      <c r="BG21" s="758"/>
      <c r="BH21" s="758"/>
      <c r="BI21" s="758"/>
      <c r="BJ21" s="758"/>
      <c r="BK21" s="758"/>
      <c r="BL21" s="1184"/>
      <c r="BM21" s="1184"/>
      <c r="BN21" s="1184"/>
      <c r="BO21" s="1184"/>
      <c r="BP21" s="1190"/>
      <c r="BQ21" s="896" t="str">
        <f>IF(AND(ISNUMBER(BL21), ISNUMBER(BM21), ISNUMBER(BP21)), SUM(BL21,BM21,BP21), "")</f>
        <v/>
      </c>
      <c r="BR21" s="1189"/>
      <c r="BS21" s="1184"/>
      <c r="BT21" s="1184"/>
      <c r="BU21" s="896" t="str">
        <f>IF(AND(ISNUMBER(BR21),ISNUMBER(BS21),ISNUMBER(BT21)),SUM(BR21:BT21), "")</f>
        <v/>
      </c>
      <c r="BV21" s="1184"/>
      <c r="BW21" s="758"/>
      <c r="BX21" s="758"/>
      <c r="BY21" s="758"/>
      <c r="BZ21" s="758"/>
      <c r="CA21" s="758"/>
      <c r="CB21" s="758"/>
      <c r="CC21" s="758"/>
      <c r="CD21" s="758"/>
      <c r="CE21" s="758"/>
      <c r="CF21" s="758"/>
      <c r="CG21" s="777"/>
      <c r="CH21" s="758"/>
      <c r="CI21" s="780"/>
      <c r="CJ21" s="1184"/>
      <c r="CK21" s="1184"/>
      <c r="CL21" s="1184"/>
      <c r="CM21" s="1184"/>
      <c r="CN21" s="1184"/>
      <c r="CO21" s="1184"/>
      <c r="CP21" s="847" t="str">
        <f t="shared" si="26"/>
        <v/>
      </c>
      <c r="CQ21" s="1071" t="str">
        <f t="shared" si="27"/>
        <v/>
      </c>
      <c r="DK21" s="1183"/>
    </row>
    <row r="22" spans="1:115" ht="15" customHeight="1" x14ac:dyDescent="0.25">
      <c r="A22" s="837"/>
      <c r="B22" s="787" t="str">
        <f>"Check: row " &amp; ROW(B21) &amp; " ≤ row " &amp; ROW(B20)</f>
        <v>Check: row 21 ≤ row 20</v>
      </c>
      <c r="C22" s="1248"/>
      <c r="D22" s="1248"/>
      <c r="E22" s="1248"/>
      <c r="F22" s="1248"/>
      <c r="G22" s="1248"/>
      <c r="H22" s="1248"/>
      <c r="I22" s="1248"/>
      <c r="J22" s="1248"/>
      <c r="K22" s="1248"/>
      <c r="L22" s="1248"/>
      <c r="M22" s="1248"/>
      <c r="N22" s="758"/>
      <c r="O22" s="758"/>
      <c r="P22" s="758"/>
      <c r="Q22" s="758"/>
      <c r="R22" s="758"/>
      <c r="S22" s="769"/>
      <c r="T22" s="758"/>
      <c r="U22" s="758"/>
      <c r="V22" s="758"/>
      <c r="W22" s="769"/>
      <c r="X22" s="758"/>
      <c r="Y22" s="758"/>
      <c r="Z22" s="847" t="str">
        <f t="shared" ref="Z22" si="58">IF(AND(ISNUMBER(Z21),ISNUMBER(Z20)), IF(Z21&lt;=Z20, "Pass", "Fail"), "")</f>
        <v/>
      </c>
      <c r="AA22" s="847" t="str">
        <f t="shared" ref="AA22" si="59">IF(AND(ISNUMBER(AA21),ISNUMBER(AA20)), IF(AA21&lt;=AA20, "Pass", "Fail"), "")</f>
        <v/>
      </c>
      <c r="AB22" s="847" t="str">
        <f t="shared" ref="AB22" si="60">IF(AND(ISNUMBER(AB21),ISNUMBER(AB20)), IF(AB21&lt;=AB20, "Pass", "Fail"), "")</f>
        <v/>
      </c>
      <c r="AC22" s="847" t="str">
        <f t="shared" ref="AC22" si="61">IF(AND(ISNUMBER(AC21),ISNUMBER(AC20)), IF(AC21&lt;=AC20, "Pass", "Fail"), "")</f>
        <v/>
      </c>
      <c r="AD22" s="847" t="str">
        <f t="shared" ref="AD22" si="62">IF(AND(ISNUMBER(AD21),ISNUMBER(AD20)), IF(AD21&lt;=AD20, "Pass", "Fail"), "")</f>
        <v/>
      </c>
      <c r="AE22" s="1248"/>
      <c r="AF22" s="847" t="str">
        <f t="shared" ref="AF22" si="63">IF(AND(ISNUMBER(AF21),ISNUMBER(AF20)), IF(AF21&lt;=AF20, "Pass", "Fail"), "")</f>
        <v/>
      </c>
      <c r="AG22" s="847" t="str">
        <f t="shared" ref="AG22" si="64">IF(AND(ISNUMBER(AG21),ISNUMBER(AG20)), IF(AG21&lt;=AG20, "Pass", "Fail"), "")</f>
        <v/>
      </c>
      <c r="AH22" s="847" t="str">
        <f t="shared" ref="AH22" si="65">IF(AND(ISNUMBER(AH21),ISNUMBER(AH20)), IF(AH21&lt;=AH20, "Pass", "Fail"), "")</f>
        <v/>
      </c>
      <c r="AI22" s="1248"/>
      <c r="AJ22" s="847" t="str">
        <f t="shared" ref="AJ22" si="66">IF(AND(ISNUMBER(AJ21),ISNUMBER(AJ20)), IF(AJ21&lt;=AJ20, "Pass", "Fail"), "")</f>
        <v/>
      </c>
      <c r="AK22" s="847" t="str">
        <f t="shared" ref="AK22" si="67">IF(AND(ISNUMBER(AK21),ISNUMBER(AK20)), IF(AK21&lt;=AK20, "Pass", "Fail"), "")</f>
        <v/>
      </c>
      <c r="AL22" s="758"/>
      <c r="AM22" s="758"/>
      <c r="AN22" s="758"/>
      <c r="AO22" s="758"/>
      <c r="AP22" s="1248"/>
      <c r="AQ22" s="1248"/>
      <c r="AR22" s="1248"/>
      <c r="AS22" s="1248"/>
      <c r="AT22" s="1248"/>
      <c r="AU22" s="1248"/>
      <c r="AV22" s="1248"/>
      <c r="AW22" s="1248"/>
      <c r="AX22" s="1248"/>
      <c r="AY22" s="1248"/>
      <c r="AZ22" s="1248"/>
      <c r="BA22" s="758"/>
      <c r="BB22" s="758"/>
      <c r="BC22" s="758"/>
      <c r="BD22" s="758"/>
      <c r="BE22" s="758"/>
      <c r="BF22" s="769"/>
      <c r="BG22" s="758"/>
      <c r="BH22" s="758"/>
      <c r="BI22" s="758"/>
      <c r="BJ22" s="1238"/>
      <c r="BK22" s="758"/>
      <c r="BL22" s="847" t="str">
        <f t="shared" ref="BL22:BP22" si="68">IF(AND(ISNUMBER(BL21),ISNUMBER(BL20)), IF(BL21&lt;=BL20, "Pass", "Fail"), "")</f>
        <v/>
      </c>
      <c r="BM22" s="847" t="str">
        <f t="shared" si="68"/>
        <v/>
      </c>
      <c r="BN22" s="847" t="str">
        <f t="shared" si="68"/>
        <v/>
      </c>
      <c r="BO22" s="847" t="str">
        <f t="shared" si="68"/>
        <v/>
      </c>
      <c r="BP22" s="847" t="str">
        <f t="shared" si="68"/>
        <v/>
      </c>
      <c r="BQ22" s="1248"/>
      <c r="BR22" s="847" t="str">
        <f t="shared" ref="BR22" si="69">IF(AND(ISNUMBER(BR21),ISNUMBER(BR20)), IF(BR21&lt;=BR20, "Pass", "Fail"), "")</f>
        <v/>
      </c>
      <c r="BS22" s="847" t="str">
        <f t="shared" ref="BS22:BT22" si="70">IF(AND(ISNUMBER(BS21),ISNUMBER(BS20)), IF(BS21&lt;=BS20, "Pass", "Fail"), "")</f>
        <v/>
      </c>
      <c r="BT22" s="847" t="str">
        <f t="shared" si="70"/>
        <v/>
      </c>
      <c r="BU22" s="758"/>
      <c r="BV22" s="847" t="str">
        <f t="shared" ref="BV22" si="71">IF(AND(ISNUMBER(BV21),ISNUMBER(BV20)), IF(BV21&lt;=BV20, "Pass", "Fail"), "")</f>
        <v/>
      </c>
      <c r="BW22" s="758"/>
      <c r="BX22" s="758"/>
      <c r="BY22" s="758"/>
      <c r="BZ22" s="758"/>
      <c r="CA22" s="758"/>
      <c r="CB22" s="758"/>
      <c r="CC22" s="758"/>
      <c r="CD22" s="758"/>
      <c r="CE22" s="758"/>
      <c r="CF22" s="758"/>
      <c r="CG22" s="777"/>
      <c r="CH22" s="758"/>
      <c r="CI22" s="780"/>
      <c r="CJ22" s="847" t="str">
        <f>IF(AND(ISNUMBER(CJ21),ISNUMBER(CJ20)), IF(CJ21&lt;=CJ20, "Pass", "Fail"), "")</f>
        <v/>
      </c>
      <c r="CK22" s="1265"/>
      <c r="CL22" s="1265"/>
      <c r="CM22" s="847" t="str">
        <f>IF(AND(ISNUMBER(CM21),ISNUMBER(CM20)), IF(CM21&lt;=CM20, "Pass", "Fail"), "")</f>
        <v/>
      </c>
      <c r="CN22" s="847" t="str">
        <f>IF(AND(ISNUMBER(CN21),ISNUMBER(CN20)), IF(CN21&lt;=CN20, "Pass", "Fail"), "")</f>
        <v/>
      </c>
      <c r="CO22" s="847" t="str">
        <f>IF(AND(ISNUMBER(CO21),ISNUMBER(CO20)), IF(CO21&lt;=CO20, "Pass", "Fail"), "")</f>
        <v/>
      </c>
      <c r="CP22" s="1265"/>
      <c r="CQ22" s="1266"/>
      <c r="DK22" s="1183"/>
    </row>
    <row r="23" spans="1:115" ht="15" customHeight="1" x14ac:dyDescent="0.25">
      <c r="A23" s="837"/>
      <c r="B23" s="477" t="s">
        <v>1347</v>
      </c>
      <c r="C23" s="896" t="str">
        <f>IF(AND(ISNUMBER(N23),ISNUMBER(Z23)),SUM(N23,Z23),"")</f>
        <v/>
      </c>
      <c r="D23" s="896" t="str">
        <f>IF(AND(ISNUMBER(O23),ISNUMBER(AA23)),SUM(O23,AA23),"")</f>
        <v/>
      </c>
      <c r="E23" s="896" t="str">
        <f>IF(AND(ISNUMBER(P23),ISNUMBER(AB23)),SUM(P23,AB23),"")</f>
        <v/>
      </c>
      <c r="F23" s="896" t="str">
        <f>IF(AND(ISNUMBER(Q23),ISNUMBER(AC23)),SUM(Q23,AC23),"")</f>
        <v/>
      </c>
      <c r="G23" s="896" t="str">
        <f>IF(AND(ISNUMBER(R23),ISNUMBER(AD23)),SUM(R23,AD23),"")</f>
        <v/>
      </c>
      <c r="H23" s="896" t="str">
        <f t="shared" ref="H23:H39" si="72">IF(AND(ISNUMBER(C23),ISNUMBER(D23),ISNUMBER(G23)),SUM(C23,D23,G23),"")</f>
        <v/>
      </c>
      <c r="I23" s="896" t="str">
        <f>IF(AND(ISNUMBER(T23),ISNUMBER(AF23)),SUM(T23,AF23),"")</f>
        <v/>
      </c>
      <c r="J23" s="896" t="str">
        <f>IF(AND(ISNUMBER(U23),ISNUMBER(AG23)),SUM(U23,AG23),"")</f>
        <v/>
      </c>
      <c r="K23" s="896" t="str">
        <f>IF(AND(ISNUMBER(V23),ISNUMBER(AH23)),SUM(V23,AH23),"")</f>
        <v/>
      </c>
      <c r="L23" s="896" t="str">
        <f>IF(AND(ISNUMBER(W23),ISNUMBER(AI23)),SUM(W23,AI23),"")</f>
        <v/>
      </c>
      <c r="M23" s="896" t="str">
        <f>IF(AND(ISNUMBER(X23),ISNUMBER(AJ23)),SUM(X23,AJ23),"")</f>
        <v/>
      </c>
      <c r="N23" s="450"/>
      <c r="O23" s="450"/>
      <c r="P23" s="450"/>
      <c r="Q23" s="450"/>
      <c r="R23" s="286"/>
      <c r="S23" s="896" t="str">
        <f t="shared" si="53"/>
        <v/>
      </c>
      <c r="T23" s="759"/>
      <c r="U23" s="450"/>
      <c r="V23" s="286"/>
      <c r="W23" s="896" t="str">
        <f>IF(AND(ISNUMBER(T23),ISNUMBER(U23),ISNUMBER(V23)),SUM(T23:V23), "")</f>
        <v/>
      </c>
      <c r="X23" s="759"/>
      <c r="Y23" s="450"/>
      <c r="Z23" s="450"/>
      <c r="AA23" s="450"/>
      <c r="AB23" s="450"/>
      <c r="AC23" s="450"/>
      <c r="AD23" s="286"/>
      <c r="AE23" s="896" t="str">
        <f t="shared" si="54"/>
        <v/>
      </c>
      <c r="AF23" s="759"/>
      <c r="AG23" s="450"/>
      <c r="AH23" s="286"/>
      <c r="AI23" s="896" t="str">
        <f>IF(AND(ISNUMBER(AF23),ISNUMBER(AG23),ISNUMBER(AH23)),SUM(AF23:AH23), "")</f>
        <v/>
      </c>
      <c r="AJ23" s="759"/>
      <c r="AK23" s="450"/>
      <c r="AL23" s="450"/>
      <c r="AM23" s="450"/>
      <c r="AN23" s="450"/>
      <c r="AO23" s="450"/>
      <c r="AP23" s="896" t="str">
        <f>IF(AND(ISNUMBER(BA23),ISNUMBER(BL23)),SUM(BA23,BL23),"")</f>
        <v/>
      </c>
      <c r="AQ23" s="896" t="str">
        <f>IF(AND(ISNUMBER(BB23),ISNUMBER(BM23)),SUM(BB23,BM23),"")</f>
        <v/>
      </c>
      <c r="AR23" s="896" t="str">
        <f>IF(AND(ISNUMBER(BC23),ISNUMBER(BN23)),SUM(BC23,BN23),"")</f>
        <v/>
      </c>
      <c r="AS23" s="896" t="str">
        <f>IF(AND(ISNUMBER(BD23),ISNUMBER(BO23)),SUM(BD23,BO23),"")</f>
        <v/>
      </c>
      <c r="AT23" s="896" t="str">
        <f>IF(AND(ISNUMBER(BE23),ISNUMBER(BP23)),SUM(BE23,BP23),"")</f>
        <v/>
      </c>
      <c r="AU23" s="896" t="str">
        <f>IF(AND(ISNUMBER(AP23),ISNUMBER(AQ23),ISNUMBER(AT23)),SUM(AP23,AQ23,AT23),"")</f>
        <v/>
      </c>
      <c r="AV23" s="896" t="str">
        <f>IF(AND(ISNUMBER(BG23),ISNUMBER(BR23)),SUM(BG23,BR23),"")</f>
        <v/>
      </c>
      <c r="AW23" s="896" t="str">
        <f>IF(AND(ISNUMBER(BH23),ISNUMBER(BS23)),SUM(BH23,BS23),"")</f>
        <v/>
      </c>
      <c r="AX23" s="896" t="str">
        <f>IF(AND(ISNUMBER(BI23),ISNUMBER(BT23)),SUM(BI23,BT23),"")</f>
        <v/>
      </c>
      <c r="AY23" s="896" t="str">
        <f>IF(AND(ISNUMBER(BJ23),ISNUMBER(BU23)),SUM(BJ23,BU23),"")</f>
        <v/>
      </c>
      <c r="AZ23" s="896" t="str">
        <f>IF(AND(ISNUMBER(BK23),ISNUMBER(BV23)),SUM(BK23,BV23),"")</f>
        <v/>
      </c>
      <c r="BA23" s="450"/>
      <c r="BB23" s="450"/>
      <c r="BC23" s="450"/>
      <c r="BD23" s="450"/>
      <c r="BE23" s="286"/>
      <c r="BF23" s="896" t="str">
        <f>IF(AND(ISNUMBER(BA23), ISNUMBER(BB23), ISNUMBER(BE23)), SUM(BA23,BB23,BE23), "")</f>
        <v/>
      </c>
      <c r="BG23" s="759"/>
      <c r="BH23" s="450"/>
      <c r="BI23" s="450"/>
      <c r="BJ23" s="896" t="str">
        <f>IF(AND(ISNUMBER(BG23),ISNUMBER(BH23),ISNUMBER(BI23)),SUM(BG23:BI23), "")</f>
        <v/>
      </c>
      <c r="BK23" s="450"/>
      <c r="BL23" s="450"/>
      <c r="BM23" s="450"/>
      <c r="BN23" s="450"/>
      <c r="BO23" s="450"/>
      <c r="BP23" s="286"/>
      <c r="BQ23" s="896" t="str">
        <f>IF(AND(ISNUMBER(BL23), ISNUMBER(BM23), ISNUMBER(BP23)), SUM(BL23,BM23,BP23), "")</f>
        <v/>
      </c>
      <c r="BR23" s="759"/>
      <c r="BS23" s="450"/>
      <c r="BT23" s="450"/>
      <c r="BU23" s="896" t="str">
        <f>IF(AND(ISNUMBER(BR23),ISNUMBER(BS23),ISNUMBER(BT23)),SUM(BR23:BT23), "")</f>
        <v/>
      </c>
      <c r="BV23" s="450"/>
      <c r="BW23" s="450"/>
      <c r="BX23" s="450"/>
      <c r="BY23" s="450"/>
      <c r="BZ23" s="450"/>
      <c r="CA23" s="450"/>
      <c r="CB23" s="450"/>
      <c r="CC23" s="896" t="str">
        <f>IF($C$7="No", 0, IF(AND(ISNUMBER(BX23),ISNUMBER(BY23),ISNUMBER(CB23)),SUM(BX23,BY23,CB23),""))</f>
        <v/>
      </c>
      <c r="CD23" s="450"/>
      <c r="CE23" s="450"/>
      <c r="CF23" s="450"/>
      <c r="CG23" s="287" t="str">
        <f>IF($C$7="No", 0, IF(AND(ISNUMBER(CD23), ISNUMBER(CE23), ISNUMBER(CF23)), SUM(CD23:CF23), ""))</f>
        <v/>
      </c>
      <c r="CH23" s="1326" t="str">
        <f>IF(AND(ISNUMBER(CC23), ISNUMBER(CG23)), IF(CC23&lt;&gt;0, CG23/CC23, ""), "")</f>
        <v/>
      </c>
      <c r="CI23" s="780"/>
      <c r="CJ23" s="450"/>
      <c r="CK23" s="450"/>
      <c r="CL23" s="450"/>
      <c r="CM23" s="450"/>
      <c r="CN23" s="450"/>
      <c r="CO23" s="450"/>
      <c r="CP23" s="847" t="str">
        <f>IF(AND(ISNUMBER(CM23), ISNUMBER(AU23), ISNUMBER(CC23)), IF(CM23&gt;=AU23+CC23, "Pass", "please check"),"")</f>
        <v/>
      </c>
      <c r="CQ23" s="1071" t="str">
        <f>IF(AND(ISNUMBER(AL23),ISNUMBER(AM23),ISNUMBER(AN23),ISNUMBER(AO23),ISNUMBER(AY23), ISNUMBER(AZ23), ISNUMBER(CO23), ISNUMBER(CG23)), IF(CO23&gt;=(AY23+12.5*MAX(0,AZ23-(AL23+AM23+AN23+AO23))+CG23), "Pass", "please check"), "")</f>
        <v/>
      </c>
      <c r="DK23" s="1183"/>
    </row>
    <row r="24" spans="1:115" ht="15" customHeight="1" x14ac:dyDescent="0.25">
      <c r="A24" s="837"/>
      <c r="B24" s="938" t="s">
        <v>1346</v>
      </c>
      <c r="C24" s="896" t="str">
        <f t="shared" ref="C24:G24" si="73">IF(ISNUMBER(Z24), Z24, "")</f>
        <v/>
      </c>
      <c r="D24" s="896" t="str">
        <f t="shared" si="73"/>
        <v/>
      </c>
      <c r="E24" s="896" t="str">
        <f t="shared" si="73"/>
        <v/>
      </c>
      <c r="F24" s="896" t="str">
        <f t="shared" si="73"/>
        <v/>
      </c>
      <c r="G24" s="896" t="str">
        <f t="shared" si="73"/>
        <v/>
      </c>
      <c r="H24" s="896" t="str">
        <f>IF(AND(ISNUMBER(C24),ISNUMBER(D24),ISNUMBER(G24)),SUM(C24,D24,G24),"")</f>
        <v/>
      </c>
      <c r="I24" s="896" t="str">
        <f>IF(ISNUMBER(AF24), AF24, "")</f>
        <v/>
      </c>
      <c r="J24" s="896" t="str">
        <f>IF(ISNUMBER(AG24), AG24, "")</f>
        <v/>
      </c>
      <c r="K24" s="896" t="str">
        <f>IF(ISNUMBER(AH24), AH24, "")</f>
        <v/>
      </c>
      <c r="L24" s="896" t="str">
        <f>IF(ISNUMBER(AI24), AI24, "")</f>
        <v/>
      </c>
      <c r="M24" s="896" t="str">
        <f>IF(ISNUMBER(AJ24), AJ24, "")</f>
        <v/>
      </c>
      <c r="N24" s="758"/>
      <c r="O24" s="758"/>
      <c r="P24" s="758"/>
      <c r="Q24" s="758"/>
      <c r="R24" s="758"/>
      <c r="S24" s="1167"/>
      <c r="T24" s="758"/>
      <c r="U24" s="758"/>
      <c r="V24" s="758"/>
      <c r="W24" s="1167"/>
      <c r="X24" s="758"/>
      <c r="Y24" s="758"/>
      <c r="Z24" s="1184"/>
      <c r="AA24" s="1184"/>
      <c r="AB24" s="1184"/>
      <c r="AC24" s="1184"/>
      <c r="AD24" s="1190"/>
      <c r="AE24" s="896" t="str">
        <f t="shared" si="54"/>
        <v/>
      </c>
      <c r="AF24" s="1189"/>
      <c r="AG24" s="1184"/>
      <c r="AH24" s="1190"/>
      <c r="AI24" s="896" t="str">
        <f>IF(AND(ISNUMBER(AF24),ISNUMBER(AG24),ISNUMBER(AH24)),SUM(AF24:AH24), "")</f>
        <v/>
      </c>
      <c r="AJ24" s="1189"/>
      <c r="AK24" s="1184"/>
      <c r="AL24" s="758"/>
      <c r="AM24" s="758"/>
      <c r="AN24" s="758"/>
      <c r="AO24" s="758"/>
      <c r="AP24" s="896" t="str">
        <f t="shared" ref="AP24:AT24" si="74">IF(ISNUMBER(BL24),BL24,"")</f>
        <v/>
      </c>
      <c r="AQ24" s="896" t="str">
        <f t="shared" si="74"/>
        <v/>
      </c>
      <c r="AR24" s="896" t="str">
        <f t="shared" si="74"/>
        <v/>
      </c>
      <c r="AS24" s="896" t="str">
        <f t="shared" si="74"/>
        <v/>
      </c>
      <c r="AT24" s="896" t="str">
        <f t="shared" si="74"/>
        <v/>
      </c>
      <c r="AU24" s="896" t="str">
        <f>IF(AND(ISNUMBER(AP24),ISNUMBER(AQ24),ISNUMBER(AT24)),SUM(AP24,AQ24,AT24),"")</f>
        <v/>
      </c>
      <c r="AV24" s="896" t="str">
        <f t="shared" ref="AV24:AZ24" si="75">IF(ISNUMBER(BR24),BR24,"")</f>
        <v/>
      </c>
      <c r="AW24" s="896" t="str">
        <f t="shared" si="75"/>
        <v/>
      </c>
      <c r="AX24" s="896" t="str">
        <f t="shared" si="75"/>
        <v/>
      </c>
      <c r="AY24" s="896" t="str">
        <f t="shared" si="75"/>
        <v/>
      </c>
      <c r="AZ24" s="896" t="str">
        <f t="shared" si="75"/>
        <v/>
      </c>
      <c r="BA24" s="758"/>
      <c r="BB24" s="758"/>
      <c r="BC24" s="758"/>
      <c r="BD24" s="758"/>
      <c r="BE24" s="758"/>
      <c r="BF24" s="1167"/>
      <c r="BG24" s="758"/>
      <c r="BH24" s="758"/>
      <c r="BI24" s="758"/>
      <c r="BJ24" s="758"/>
      <c r="BK24" s="758"/>
      <c r="BL24" s="1184"/>
      <c r="BM24" s="1184"/>
      <c r="BN24" s="1184"/>
      <c r="BO24" s="1184"/>
      <c r="BP24" s="1190"/>
      <c r="BQ24" s="896" t="str">
        <f>IF(AND(ISNUMBER(BL24), ISNUMBER(BM24), ISNUMBER(BP24)), SUM(BL24,BM24,BP24), "")</f>
        <v/>
      </c>
      <c r="BR24" s="1189"/>
      <c r="BS24" s="1184"/>
      <c r="BT24" s="1184"/>
      <c r="BU24" s="896" t="str">
        <f>IF(AND(ISNUMBER(BR24),ISNUMBER(BS24),ISNUMBER(BT24)),SUM(BR24:BT24), "")</f>
        <v/>
      </c>
      <c r="BV24" s="1184"/>
      <c r="BW24" s="758"/>
      <c r="BX24" s="758"/>
      <c r="BY24" s="758"/>
      <c r="BZ24" s="758"/>
      <c r="CA24" s="758"/>
      <c r="CB24" s="758"/>
      <c r="CC24" s="758"/>
      <c r="CD24" s="758"/>
      <c r="CE24" s="758"/>
      <c r="CF24" s="758"/>
      <c r="CG24" s="777"/>
      <c r="CH24" s="758"/>
      <c r="CI24" s="780"/>
      <c r="CJ24" s="1184"/>
      <c r="CK24" s="1184"/>
      <c r="CL24" s="1184"/>
      <c r="CM24" s="1184"/>
      <c r="CN24" s="1184"/>
      <c r="CO24" s="1184"/>
      <c r="CP24" s="847" t="str">
        <f>IF(AND(ISNUMBER(CM24), ISNUMBER(AU24), ISNUMBER(CC24)), IF(CM24&gt;=AU24+CC24, "Pass", "please check"),"")</f>
        <v/>
      </c>
      <c r="CQ24" s="1071" t="str">
        <f>IF(AND(ISNUMBER(AL24),ISNUMBER(AM24),ISNUMBER(AN24),ISNUMBER(AO24),ISNUMBER(AY24), ISNUMBER(AZ24), ISNUMBER(CO24), ISNUMBER(CG24)), IF(CO24&gt;=(AY24+12.5*MAX(0,AZ24-(AL24+AM24+AN24+AO24))+CG24), "Pass", "please check"), "")</f>
        <v/>
      </c>
      <c r="DK24" s="1183"/>
    </row>
    <row r="25" spans="1:115" ht="15" customHeight="1" x14ac:dyDescent="0.25">
      <c r="A25" s="837"/>
      <c r="B25" s="787" t="str">
        <f>"Check: row " &amp; ROW(B24) &amp; " ≤ row " &amp; ROW(B23)</f>
        <v>Check: row 24 ≤ row 23</v>
      </c>
      <c r="C25" s="1248"/>
      <c r="D25" s="1248"/>
      <c r="E25" s="1248"/>
      <c r="F25" s="1248"/>
      <c r="G25" s="1248"/>
      <c r="H25" s="1248"/>
      <c r="I25" s="1248"/>
      <c r="J25" s="1248"/>
      <c r="K25" s="1248"/>
      <c r="L25" s="1248"/>
      <c r="M25" s="1248"/>
      <c r="N25" s="758"/>
      <c r="O25" s="758"/>
      <c r="P25" s="758"/>
      <c r="Q25" s="758"/>
      <c r="R25" s="758"/>
      <c r="S25" s="769"/>
      <c r="T25" s="758"/>
      <c r="U25" s="758"/>
      <c r="V25" s="758"/>
      <c r="W25" s="769"/>
      <c r="X25" s="758"/>
      <c r="Y25" s="758"/>
      <c r="Z25" s="847" t="str">
        <f t="shared" ref="Z25" si="76">IF(AND(ISNUMBER(Z24),ISNUMBER(Z23)), IF(Z24&lt;=Z23, "Pass", "Fail"), "")</f>
        <v/>
      </c>
      <c r="AA25" s="847" t="str">
        <f t="shared" ref="AA25" si="77">IF(AND(ISNUMBER(AA24),ISNUMBER(AA23)), IF(AA24&lt;=AA23, "Pass", "Fail"), "")</f>
        <v/>
      </c>
      <c r="AB25" s="847" t="str">
        <f t="shared" ref="AB25" si="78">IF(AND(ISNUMBER(AB24),ISNUMBER(AB23)), IF(AB24&lt;=AB23, "Pass", "Fail"), "")</f>
        <v/>
      </c>
      <c r="AC25" s="847" t="str">
        <f t="shared" ref="AC25" si="79">IF(AND(ISNUMBER(AC24),ISNUMBER(AC23)), IF(AC24&lt;=AC23, "Pass", "Fail"), "")</f>
        <v/>
      </c>
      <c r="AD25" s="847" t="str">
        <f t="shared" ref="AD25" si="80">IF(AND(ISNUMBER(AD24),ISNUMBER(AD23)), IF(AD24&lt;=AD23, "Pass", "Fail"), "")</f>
        <v/>
      </c>
      <c r="AE25" s="1248"/>
      <c r="AF25" s="847" t="str">
        <f t="shared" ref="AF25" si="81">IF(AND(ISNUMBER(AF24),ISNUMBER(AF23)), IF(AF24&lt;=AF23, "Pass", "Fail"), "")</f>
        <v/>
      </c>
      <c r="AG25" s="847" t="str">
        <f t="shared" ref="AG25" si="82">IF(AND(ISNUMBER(AG24),ISNUMBER(AG23)), IF(AG24&lt;=AG23, "Pass", "Fail"), "")</f>
        <v/>
      </c>
      <c r="AH25" s="847" t="str">
        <f t="shared" ref="AH25" si="83">IF(AND(ISNUMBER(AH24),ISNUMBER(AH23)), IF(AH24&lt;=AH23, "Pass", "Fail"), "")</f>
        <v/>
      </c>
      <c r="AI25" s="1248"/>
      <c r="AJ25" s="847" t="str">
        <f t="shared" ref="AJ25" si="84">IF(AND(ISNUMBER(AJ24),ISNUMBER(AJ23)), IF(AJ24&lt;=AJ23, "Pass", "Fail"), "")</f>
        <v/>
      </c>
      <c r="AK25" s="847" t="str">
        <f t="shared" ref="AK25" si="85">IF(AND(ISNUMBER(AK24),ISNUMBER(AK23)), IF(AK24&lt;=AK23, "Pass", "Fail"), "")</f>
        <v/>
      </c>
      <c r="AL25" s="758"/>
      <c r="AM25" s="758"/>
      <c r="AN25" s="758"/>
      <c r="AO25" s="758"/>
      <c r="AP25" s="1248"/>
      <c r="AQ25" s="1248"/>
      <c r="AR25" s="1248"/>
      <c r="AS25" s="1248"/>
      <c r="AT25" s="1248"/>
      <c r="AU25" s="1248"/>
      <c r="AV25" s="1248"/>
      <c r="AW25" s="1248"/>
      <c r="AX25" s="1248"/>
      <c r="AY25" s="1248"/>
      <c r="AZ25" s="1248"/>
      <c r="BA25" s="758"/>
      <c r="BB25" s="758"/>
      <c r="BC25" s="758"/>
      <c r="BD25" s="758"/>
      <c r="BE25" s="758"/>
      <c r="BF25" s="769"/>
      <c r="BG25" s="758"/>
      <c r="BH25" s="758"/>
      <c r="BI25" s="758"/>
      <c r="BJ25" s="758"/>
      <c r="BK25" s="758"/>
      <c r="BL25" s="847" t="str">
        <f t="shared" ref="BL25:BP25" si="86">IF(AND(ISNUMBER(BL24),ISNUMBER(BL23)), IF(BL24&lt;=BL23, "Pass", "Fail"), "")</f>
        <v/>
      </c>
      <c r="BM25" s="847" t="str">
        <f t="shared" si="86"/>
        <v/>
      </c>
      <c r="BN25" s="847" t="str">
        <f t="shared" si="86"/>
        <v/>
      </c>
      <c r="BO25" s="847" t="str">
        <f t="shared" si="86"/>
        <v/>
      </c>
      <c r="BP25" s="847" t="str">
        <f t="shared" si="86"/>
        <v/>
      </c>
      <c r="BQ25" s="1248"/>
      <c r="BR25" s="847" t="str">
        <f t="shared" ref="BR25" si="87">IF(AND(ISNUMBER(BR24),ISNUMBER(BR23)), IF(BR24&lt;=BR23, "Pass", "Fail"), "")</f>
        <v/>
      </c>
      <c r="BS25" s="847" t="str">
        <f t="shared" ref="BS25:BT25" si="88">IF(AND(ISNUMBER(BS24),ISNUMBER(BS23)), IF(BS24&lt;=BS23, "Pass", "Fail"), "")</f>
        <v/>
      </c>
      <c r="BT25" s="847" t="str">
        <f t="shared" si="88"/>
        <v/>
      </c>
      <c r="BU25" s="758"/>
      <c r="BV25" s="847" t="str">
        <f t="shared" ref="BV25" si="89">IF(AND(ISNUMBER(BV24),ISNUMBER(BV23)), IF(BV24&lt;=BV23, "Pass", "Fail"), "")</f>
        <v/>
      </c>
      <c r="BW25" s="758"/>
      <c r="BX25" s="758"/>
      <c r="BY25" s="758"/>
      <c r="BZ25" s="758"/>
      <c r="CA25" s="758"/>
      <c r="CB25" s="758"/>
      <c r="CC25" s="758"/>
      <c r="CD25" s="758"/>
      <c r="CE25" s="758"/>
      <c r="CF25" s="758"/>
      <c r="CG25" s="777"/>
      <c r="CH25" s="758"/>
      <c r="CI25" s="780"/>
      <c r="CJ25" s="847" t="str">
        <f>IF(AND(ISNUMBER(CJ24),ISNUMBER(CJ23)), IF(CJ24&lt;=CJ23, "Pass", "Fail"), "")</f>
        <v/>
      </c>
      <c r="CK25" s="1265"/>
      <c r="CL25" s="1265"/>
      <c r="CM25" s="847" t="str">
        <f>IF(AND(ISNUMBER(CM24),ISNUMBER(CM23)), IF(CM24&lt;=CM23, "Pass", "Fail"), "")</f>
        <v/>
      </c>
      <c r="CN25" s="847" t="str">
        <f>IF(AND(ISNUMBER(CN24),ISNUMBER(CN23)), IF(CN24&lt;=CN23, "Pass", "Fail"), "")</f>
        <v/>
      </c>
      <c r="CO25" s="847" t="str">
        <f>IF(AND(ISNUMBER(CO24),ISNUMBER(CO23)), IF(CO24&lt;=CO23, "Pass", "Fail"), "")</f>
        <v/>
      </c>
      <c r="CP25" s="1265"/>
      <c r="CQ25" s="1266"/>
      <c r="DK25" s="1183"/>
    </row>
    <row r="26" spans="1:115" ht="15" customHeight="1" x14ac:dyDescent="0.25">
      <c r="A26" s="837"/>
      <c r="B26" s="477" t="s">
        <v>1348</v>
      </c>
      <c r="C26" s="896" t="str">
        <f>IF(AND(ISNUMBER(N26),ISNUMBER(Z26)),SUM(N26,Z26),"")</f>
        <v/>
      </c>
      <c r="D26" s="896" t="str">
        <f>IF(AND(ISNUMBER(O26),ISNUMBER(AA26)),SUM(O26,AA26),"")</f>
        <v/>
      </c>
      <c r="E26" s="896" t="str">
        <f>IF(AND(ISNUMBER(P26),ISNUMBER(AB26)),SUM(P26,AB26),"")</f>
        <v/>
      </c>
      <c r="F26" s="896" t="str">
        <f>IF(AND(ISNUMBER(Q26),ISNUMBER(AC26)),SUM(Q26,AC26),"")</f>
        <v/>
      </c>
      <c r="G26" s="896" t="str">
        <f>IF(AND(ISNUMBER(R26),ISNUMBER(AD26)),SUM(R26,AD26),"")</f>
        <v/>
      </c>
      <c r="H26" s="896" t="str">
        <f t="shared" si="72"/>
        <v/>
      </c>
      <c r="I26" s="896" t="str">
        <f>IF(AND(ISNUMBER(T26),ISNUMBER(AF26)),SUM(T26,AF26),"")</f>
        <v/>
      </c>
      <c r="J26" s="896" t="str">
        <f>IF(AND(ISNUMBER(U26),ISNUMBER(AG26)),SUM(U26,AG26),"")</f>
        <v/>
      </c>
      <c r="K26" s="896" t="str">
        <f>IF(AND(ISNUMBER(V26),ISNUMBER(AH26)),SUM(V26,AH26),"")</f>
        <v/>
      </c>
      <c r="L26" s="896" t="str">
        <f>IF(AND(ISNUMBER(W26),ISNUMBER(AI26)),SUM(W26,AI26),"")</f>
        <v/>
      </c>
      <c r="M26" s="896" t="str">
        <f>IF(AND(ISNUMBER(X26),ISNUMBER(AJ26)),SUM(X26,AJ26),"")</f>
        <v/>
      </c>
      <c r="N26" s="450"/>
      <c r="O26" s="450"/>
      <c r="P26" s="450"/>
      <c r="Q26" s="450"/>
      <c r="R26" s="286"/>
      <c r="S26" s="896" t="str">
        <f t="shared" si="53"/>
        <v/>
      </c>
      <c r="T26" s="759"/>
      <c r="U26" s="450"/>
      <c r="V26" s="286"/>
      <c r="W26" s="896" t="str">
        <f>IF(AND(ISNUMBER(T26),ISNUMBER(U26),ISNUMBER(V26)),SUM(T26:V26), "")</f>
        <v/>
      </c>
      <c r="X26" s="759"/>
      <c r="Y26" s="450"/>
      <c r="Z26" s="450"/>
      <c r="AA26" s="450"/>
      <c r="AB26" s="450"/>
      <c r="AC26" s="450"/>
      <c r="AD26" s="286"/>
      <c r="AE26" s="896" t="str">
        <f t="shared" si="54"/>
        <v/>
      </c>
      <c r="AF26" s="759"/>
      <c r="AG26" s="450"/>
      <c r="AH26" s="286"/>
      <c r="AI26" s="896" t="str">
        <f>IF(AND(ISNUMBER(AF26),ISNUMBER(AG26),ISNUMBER(AH26)),SUM(AF26:AH26), "")</f>
        <v/>
      </c>
      <c r="AJ26" s="759"/>
      <c r="AK26" s="450"/>
      <c r="AL26" s="450"/>
      <c r="AM26" s="450"/>
      <c r="AN26" s="450"/>
      <c r="AO26" s="450"/>
      <c r="AP26" s="896" t="str">
        <f>IF(AND(ISNUMBER(BA26),ISNUMBER(BL26)),SUM(BA26,BL26),"")</f>
        <v/>
      </c>
      <c r="AQ26" s="896" t="str">
        <f>IF(AND(ISNUMBER(BB26),ISNUMBER(BM26)),SUM(BB26,BM26),"")</f>
        <v/>
      </c>
      <c r="AR26" s="896" t="str">
        <f>IF(AND(ISNUMBER(BC26),ISNUMBER(BN26)),SUM(BC26,BN26),"")</f>
        <v/>
      </c>
      <c r="AS26" s="896" t="str">
        <f>IF(AND(ISNUMBER(BD26),ISNUMBER(BO26)),SUM(BD26,BO26),"")</f>
        <v/>
      </c>
      <c r="AT26" s="896" t="str">
        <f>IF(AND(ISNUMBER(BE26),ISNUMBER(BP26)),SUM(BE26,BP26),"")</f>
        <v/>
      </c>
      <c r="AU26" s="896" t="str">
        <f>IF(AND(ISNUMBER(AP26),ISNUMBER(AQ26),ISNUMBER(AT26)),SUM(AP26,AQ26,AT26),"")</f>
        <v/>
      </c>
      <c r="AV26" s="896" t="str">
        <f>IF(AND(ISNUMBER(BG26),ISNUMBER(BR26)),SUM(BG26,BR26),"")</f>
        <v/>
      </c>
      <c r="AW26" s="896" t="str">
        <f>IF(AND(ISNUMBER(BH26),ISNUMBER(BS26)),SUM(BH26,BS26),"")</f>
        <v/>
      </c>
      <c r="AX26" s="896" t="str">
        <f>IF(AND(ISNUMBER(BI26),ISNUMBER(BT26)),SUM(BI26,BT26),"")</f>
        <v/>
      </c>
      <c r="AY26" s="896" t="str">
        <f>IF(AND(ISNUMBER(BJ26),ISNUMBER(BU26)),SUM(BJ26,BU26),"")</f>
        <v/>
      </c>
      <c r="AZ26" s="896" t="str">
        <f>IF(AND(ISNUMBER(BK26),ISNUMBER(BV26)),SUM(BK26,BV26),"")</f>
        <v/>
      </c>
      <c r="BA26" s="450"/>
      <c r="BB26" s="450"/>
      <c r="BC26" s="450"/>
      <c r="BD26" s="450"/>
      <c r="BE26" s="286"/>
      <c r="BF26" s="896" t="str">
        <f>IF(AND(ISNUMBER(BA26), ISNUMBER(BB26), ISNUMBER(BE26)), SUM(BA26,BB26,BE26), "")</f>
        <v/>
      </c>
      <c r="BG26" s="759"/>
      <c r="BH26" s="450"/>
      <c r="BI26" s="450"/>
      <c r="BJ26" s="896" t="str">
        <f>IF(AND(ISNUMBER(BG26),ISNUMBER(BH26),ISNUMBER(BI26)),SUM(BG26:BI26), "")</f>
        <v/>
      </c>
      <c r="BK26" s="450"/>
      <c r="BL26" s="450"/>
      <c r="BM26" s="450"/>
      <c r="BN26" s="450"/>
      <c r="BO26" s="450"/>
      <c r="BP26" s="286"/>
      <c r="BQ26" s="896" t="str">
        <f>IF(AND(ISNUMBER(BL26), ISNUMBER(BM26), ISNUMBER(BP26)), SUM(BL26,BM26,BP26), "")</f>
        <v/>
      </c>
      <c r="BR26" s="759"/>
      <c r="BS26" s="450"/>
      <c r="BT26" s="450"/>
      <c r="BU26" s="896" t="str">
        <f>IF(AND(ISNUMBER(BR26),ISNUMBER(BS26),ISNUMBER(BT26)),SUM(BR26:BT26), "")</f>
        <v/>
      </c>
      <c r="BV26" s="450"/>
      <c r="BW26" s="450"/>
      <c r="BX26" s="450"/>
      <c r="BY26" s="450"/>
      <c r="BZ26" s="450"/>
      <c r="CA26" s="450"/>
      <c r="CB26" s="450"/>
      <c r="CC26" s="896" t="str">
        <f>IF($C$7="No", 0, IF(AND(ISNUMBER(BX26),ISNUMBER(BY26),ISNUMBER(CB26)),SUM(BX26,BY26,CB26),""))</f>
        <v/>
      </c>
      <c r="CD26" s="450"/>
      <c r="CE26" s="450"/>
      <c r="CF26" s="450"/>
      <c r="CG26" s="287" t="str">
        <f>IF($C$7="No", 0, IF(AND(ISNUMBER(CD26), ISNUMBER(CE26), ISNUMBER(CF26)), SUM(CD26:CF26), ""))</f>
        <v/>
      </c>
      <c r="CH26" s="1326" t="str">
        <f>IF(AND(ISNUMBER(CC26), ISNUMBER(CG26)), IF(CC26&lt;&gt;0, CG26/CC26, ""), "")</f>
        <v/>
      </c>
      <c r="CI26" s="780"/>
      <c r="CJ26" s="450"/>
      <c r="CK26" s="450"/>
      <c r="CL26" s="450"/>
      <c r="CM26" s="450"/>
      <c r="CN26" s="450"/>
      <c r="CO26" s="450"/>
      <c r="CP26" s="847" t="str">
        <f>IF(AND(ISNUMBER(CM26), ISNUMBER(AU26), ISNUMBER(CC26)), IF(CM26&gt;=AU26+CC26, "Pass", "please check"),"")</f>
        <v/>
      </c>
      <c r="CQ26" s="1071" t="str">
        <f>IF(AND(ISNUMBER(AL26),ISNUMBER(AM26),ISNUMBER(AN26),ISNUMBER(AO26),ISNUMBER(AY26), ISNUMBER(AZ26), ISNUMBER(CO26), ISNUMBER(CG26)), IF(CO26&gt;=(AY26+12.5*MAX(0,AZ26-(AL26+AM26+AN26+AO26))+CG26), "Pass", "please check"), "")</f>
        <v/>
      </c>
      <c r="DK26" s="1183"/>
    </row>
    <row r="27" spans="1:115" ht="15" customHeight="1" x14ac:dyDescent="0.25">
      <c r="A27" s="837"/>
      <c r="B27" s="938" t="s">
        <v>1346</v>
      </c>
      <c r="C27" s="896" t="str">
        <f t="shared" ref="C27:G27" si="90">IF(ISNUMBER(Z27), Z27, "")</f>
        <v/>
      </c>
      <c r="D27" s="896" t="str">
        <f t="shared" si="90"/>
        <v/>
      </c>
      <c r="E27" s="896" t="str">
        <f t="shared" si="90"/>
        <v/>
      </c>
      <c r="F27" s="896" t="str">
        <f t="shared" si="90"/>
        <v/>
      </c>
      <c r="G27" s="896" t="str">
        <f t="shared" si="90"/>
        <v/>
      </c>
      <c r="H27" s="896" t="str">
        <f>IF(AND(ISNUMBER(C27),ISNUMBER(D27),ISNUMBER(G27)),SUM(C27,D27,G27),"")</f>
        <v/>
      </c>
      <c r="I27" s="896" t="str">
        <f>IF(ISNUMBER(AF27), AF27, "")</f>
        <v/>
      </c>
      <c r="J27" s="896" t="str">
        <f>IF(ISNUMBER(AG27), AG27, "")</f>
        <v/>
      </c>
      <c r="K27" s="896" t="str">
        <f>IF(ISNUMBER(AH27), AH27, "")</f>
        <v/>
      </c>
      <c r="L27" s="896" t="str">
        <f>IF(ISNUMBER(AI27), AI27, "")</f>
        <v/>
      </c>
      <c r="M27" s="896" t="str">
        <f>IF(ISNUMBER(AJ27), AJ27, "")</f>
        <v/>
      </c>
      <c r="N27" s="758"/>
      <c r="O27" s="758"/>
      <c r="P27" s="758"/>
      <c r="Q27" s="758"/>
      <c r="R27" s="758"/>
      <c r="S27" s="1167"/>
      <c r="T27" s="758"/>
      <c r="U27" s="758"/>
      <c r="V27" s="758"/>
      <c r="W27" s="1167"/>
      <c r="X27" s="758"/>
      <c r="Y27" s="758"/>
      <c r="Z27" s="1184"/>
      <c r="AA27" s="1184"/>
      <c r="AB27" s="1184"/>
      <c r="AC27" s="1184"/>
      <c r="AD27" s="1190"/>
      <c r="AE27" s="896" t="str">
        <f t="shared" si="54"/>
        <v/>
      </c>
      <c r="AF27" s="1189"/>
      <c r="AG27" s="1184"/>
      <c r="AH27" s="1190"/>
      <c r="AI27" s="896" t="str">
        <f>IF(AND(ISNUMBER(AF27),ISNUMBER(AG27),ISNUMBER(AH27)),SUM(AF27:AH27), "")</f>
        <v/>
      </c>
      <c r="AJ27" s="1189"/>
      <c r="AK27" s="1184"/>
      <c r="AL27" s="758"/>
      <c r="AM27" s="758"/>
      <c r="AN27" s="758"/>
      <c r="AO27" s="758"/>
      <c r="AP27" s="896" t="str">
        <f t="shared" ref="AP27:AT27" si="91">IF(ISNUMBER(BL27),BL27,"")</f>
        <v/>
      </c>
      <c r="AQ27" s="896" t="str">
        <f t="shared" si="91"/>
        <v/>
      </c>
      <c r="AR27" s="896" t="str">
        <f t="shared" si="91"/>
        <v/>
      </c>
      <c r="AS27" s="896" t="str">
        <f t="shared" si="91"/>
        <v/>
      </c>
      <c r="AT27" s="896" t="str">
        <f t="shared" si="91"/>
        <v/>
      </c>
      <c r="AU27" s="896" t="str">
        <f>IF(AND(ISNUMBER(AP27),ISNUMBER(AQ27),ISNUMBER(AT27)),SUM(AP27,AQ27,AT27),"")</f>
        <v/>
      </c>
      <c r="AV27" s="896" t="str">
        <f t="shared" ref="AV27:AZ27" si="92">IF(ISNUMBER(BR27),BR27,"")</f>
        <v/>
      </c>
      <c r="AW27" s="896" t="str">
        <f t="shared" si="92"/>
        <v/>
      </c>
      <c r="AX27" s="896" t="str">
        <f t="shared" si="92"/>
        <v/>
      </c>
      <c r="AY27" s="896" t="str">
        <f t="shared" si="92"/>
        <v/>
      </c>
      <c r="AZ27" s="896" t="str">
        <f t="shared" si="92"/>
        <v/>
      </c>
      <c r="BA27" s="758"/>
      <c r="BB27" s="758"/>
      <c r="BC27" s="758"/>
      <c r="BD27" s="758"/>
      <c r="BE27" s="758"/>
      <c r="BF27" s="1167"/>
      <c r="BG27" s="758"/>
      <c r="BH27" s="758"/>
      <c r="BI27" s="758"/>
      <c r="BJ27" s="758"/>
      <c r="BK27" s="758"/>
      <c r="BL27" s="1184"/>
      <c r="BM27" s="1184"/>
      <c r="BN27" s="1184"/>
      <c r="BO27" s="1184"/>
      <c r="BP27" s="1190"/>
      <c r="BQ27" s="896" t="str">
        <f>IF(AND(ISNUMBER(BL27), ISNUMBER(BM27), ISNUMBER(BP27)), SUM(BL27,BM27,BP27), "")</f>
        <v/>
      </c>
      <c r="BR27" s="1189"/>
      <c r="BS27" s="1184"/>
      <c r="BT27" s="1184"/>
      <c r="BU27" s="896" t="str">
        <f>IF(AND(ISNUMBER(BR27),ISNUMBER(BS27),ISNUMBER(BT27)),SUM(BR27:BT27), "")</f>
        <v/>
      </c>
      <c r="BV27" s="1184"/>
      <c r="BW27" s="758"/>
      <c r="BX27" s="758"/>
      <c r="BY27" s="758"/>
      <c r="BZ27" s="758"/>
      <c r="CA27" s="758"/>
      <c r="CB27" s="758"/>
      <c r="CC27" s="758"/>
      <c r="CD27" s="758"/>
      <c r="CE27" s="758"/>
      <c r="CF27" s="758"/>
      <c r="CG27" s="777"/>
      <c r="CH27" s="758"/>
      <c r="CI27" s="780"/>
      <c r="CJ27" s="1184"/>
      <c r="CK27" s="1184"/>
      <c r="CL27" s="1184"/>
      <c r="CM27" s="1184"/>
      <c r="CN27" s="1184"/>
      <c r="CO27" s="1184"/>
      <c r="CP27" s="847" t="str">
        <f>IF(AND(ISNUMBER(CM27), ISNUMBER(AU27), ISNUMBER(CC27)), IF(CM27&gt;=AU27+CC27, "Pass", "please check"),"")</f>
        <v/>
      </c>
      <c r="CQ27" s="1071" t="str">
        <f>IF(AND(ISNUMBER(AL27),ISNUMBER(AM27),ISNUMBER(AN27),ISNUMBER(AO27),ISNUMBER(AY27), ISNUMBER(AZ27), ISNUMBER(CO27), ISNUMBER(CG27)), IF(CO27&gt;=(AY27+12.5*MAX(0,AZ27-(AL27+AM27+AN27+AO27))+CG27), "Pass", "please check"), "")</f>
        <v/>
      </c>
      <c r="DK27" s="1183"/>
    </row>
    <row r="28" spans="1:115" ht="15" customHeight="1" x14ac:dyDescent="0.25">
      <c r="A28" s="837"/>
      <c r="B28" s="787" t="str">
        <f>"Check: row " &amp; ROW(B27) &amp; " ≤ row " &amp; ROW(B26)</f>
        <v>Check: row 27 ≤ row 26</v>
      </c>
      <c r="C28" s="1248"/>
      <c r="D28" s="1248"/>
      <c r="E28" s="1248"/>
      <c r="F28" s="1248"/>
      <c r="G28" s="1248"/>
      <c r="H28" s="1248"/>
      <c r="I28" s="1248"/>
      <c r="J28" s="1248"/>
      <c r="K28" s="1248"/>
      <c r="L28" s="1248"/>
      <c r="M28" s="1248"/>
      <c r="N28" s="758"/>
      <c r="O28" s="758"/>
      <c r="P28" s="758"/>
      <c r="Q28" s="758"/>
      <c r="R28" s="758"/>
      <c r="S28" s="769"/>
      <c r="T28" s="758"/>
      <c r="U28" s="758"/>
      <c r="V28" s="758"/>
      <c r="W28" s="769"/>
      <c r="X28" s="758"/>
      <c r="Y28" s="758"/>
      <c r="Z28" s="847" t="str">
        <f t="shared" ref="Z28" si="93">IF(AND(ISNUMBER(Z27),ISNUMBER(Z26)), IF(Z27&lt;=Z26, "Pass", "Fail"), "")</f>
        <v/>
      </c>
      <c r="AA28" s="847" t="str">
        <f t="shared" ref="AA28" si="94">IF(AND(ISNUMBER(AA27),ISNUMBER(AA26)), IF(AA27&lt;=AA26, "Pass", "Fail"), "")</f>
        <v/>
      </c>
      <c r="AB28" s="847" t="str">
        <f t="shared" ref="AB28" si="95">IF(AND(ISNUMBER(AB27),ISNUMBER(AB26)), IF(AB27&lt;=AB26, "Pass", "Fail"), "")</f>
        <v/>
      </c>
      <c r="AC28" s="847" t="str">
        <f t="shared" ref="AC28" si="96">IF(AND(ISNUMBER(AC27),ISNUMBER(AC26)), IF(AC27&lt;=AC26, "Pass", "Fail"), "")</f>
        <v/>
      </c>
      <c r="AD28" s="847" t="str">
        <f t="shared" ref="AD28" si="97">IF(AND(ISNUMBER(AD27),ISNUMBER(AD26)), IF(AD27&lt;=AD26, "Pass", "Fail"), "")</f>
        <v/>
      </c>
      <c r="AE28" s="1248"/>
      <c r="AF28" s="847" t="str">
        <f t="shared" ref="AF28" si="98">IF(AND(ISNUMBER(AF27),ISNUMBER(AF26)), IF(AF27&lt;=AF26, "Pass", "Fail"), "")</f>
        <v/>
      </c>
      <c r="AG28" s="847" t="str">
        <f t="shared" ref="AG28" si="99">IF(AND(ISNUMBER(AG27),ISNUMBER(AG26)), IF(AG27&lt;=AG26, "Pass", "Fail"), "")</f>
        <v/>
      </c>
      <c r="AH28" s="847" t="str">
        <f t="shared" ref="AH28" si="100">IF(AND(ISNUMBER(AH27),ISNUMBER(AH26)), IF(AH27&lt;=AH26, "Pass", "Fail"), "")</f>
        <v/>
      </c>
      <c r="AI28" s="1248"/>
      <c r="AJ28" s="847" t="str">
        <f t="shared" ref="AJ28" si="101">IF(AND(ISNUMBER(AJ27),ISNUMBER(AJ26)), IF(AJ27&lt;=AJ26, "Pass", "Fail"), "")</f>
        <v/>
      </c>
      <c r="AK28" s="847" t="str">
        <f t="shared" ref="AK28" si="102">IF(AND(ISNUMBER(AK27),ISNUMBER(AK26)), IF(AK27&lt;=AK26, "Pass", "Fail"), "")</f>
        <v/>
      </c>
      <c r="AL28" s="758"/>
      <c r="AM28" s="758"/>
      <c r="AN28" s="758"/>
      <c r="AO28" s="758"/>
      <c r="AP28" s="1248"/>
      <c r="AQ28" s="1248"/>
      <c r="AR28" s="1248"/>
      <c r="AS28" s="1248"/>
      <c r="AT28" s="1248"/>
      <c r="AU28" s="1248"/>
      <c r="AV28" s="1248"/>
      <c r="AW28" s="1248"/>
      <c r="AX28" s="1248"/>
      <c r="AY28" s="1248"/>
      <c r="AZ28" s="1248"/>
      <c r="BA28" s="758"/>
      <c r="BB28" s="758"/>
      <c r="BC28" s="758"/>
      <c r="BD28" s="758"/>
      <c r="BE28" s="758"/>
      <c r="BF28" s="769"/>
      <c r="BG28" s="758"/>
      <c r="BH28" s="758"/>
      <c r="BI28" s="758"/>
      <c r="BJ28" s="758"/>
      <c r="BK28" s="758"/>
      <c r="BL28" s="847" t="str">
        <f t="shared" ref="BL28:BP28" si="103">IF(AND(ISNUMBER(BL27),ISNUMBER(BL26)), IF(BL27&lt;=BL26, "Pass", "Fail"), "")</f>
        <v/>
      </c>
      <c r="BM28" s="847" t="str">
        <f t="shared" si="103"/>
        <v/>
      </c>
      <c r="BN28" s="847" t="str">
        <f t="shared" si="103"/>
        <v/>
      </c>
      <c r="BO28" s="847" t="str">
        <f t="shared" si="103"/>
        <v/>
      </c>
      <c r="BP28" s="847" t="str">
        <f t="shared" si="103"/>
        <v/>
      </c>
      <c r="BQ28" s="1248"/>
      <c r="BR28" s="847" t="str">
        <f t="shared" ref="BR28" si="104">IF(AND(ISNUMBER(BR27),ISNUMBER(BR26)), IF(BR27&lt;=BR26, "Pass", "Fail"), "")</f>
        <v/>
      </c>
      <c r="BS28" s="847" t="str">
        <f t="shared" ref="BS28:BT28" si="105">IF(AND(ISNUMBER(BS27),ISNUMBER(BS26)), IF(BS27&lt;=BS26, "Pass", "Fail"), "")</f>
        <v/>
      </c>
      <c r="BT28" s="847" t="str">
        <f t="shared" si="105"/>
        <v/>
      </c>
      <c r="BU28" s="758"/>
      <c r="BV28" s="847" t="str">
        <f t="shared" ref="BV28" si="106">IF(AND(ISNUMBER(BV27),ISNUMBER(BV26)), IF(BV27&lt;=BV26, "Pass", "Fail"), "")</f>
        <v/>
      </c>
      <c r="BW28" s="758"/>
      <c r="BX28" s="758"/>
      <c r="BY28" s="758"/>
      <c r="BZ28" s="758"/>
      <c r="CA28" s="758"/>
      <c r="CB28" s="758"/>
      <c r="CC28" s="758"/>
      <c r="CD28" s="758"/>
      <c r="CE28" s="758"/>
      <c r="CF28" s="758"/>
      <c r="CG28" s="777"/>
      <c r="CH28" s="758"/>
      <c r="CI28" s="780"/>
      <c r="CJ28" s="847" t="str">
        <f>IF(AND(ISNUMBER(CJ27),ISNUMBER(CJ26)), IF(CJ27&lt;=CJ26, "Pass", "Fail"), "")</f>
        <v/>
      </c>
      <c r="CK28" s="1265"/>
      <c r="CL28" s="1265"/>
      <c r="CM28" s="847" t="str">
        <f>IF(AND(ISNUMBER(CM27),ISNUMBER(CM26)), IF(CM27&lt;=CM26, "Pass", "Fail"), "")</f>
        <v/>
      </c>
      <c r="CN28" s="847" t="str">
        <f>IF(AND(ISNUMBER(CN27),ISNUMBER(CN26)), IF(CN27&lt;=CN26, "Pass", "Fail"), "")</f>
        <v/>
      </c>
      <c r="CO28" s="847" t="str">
        <f>IF(AND(ISNUMBER(CO27),ISNUMBER(CO26)), IF(CO27&lt;=CO26, "Pass", "Fail"), "")</f>
        <v/>
      </c>
      <c r="CP28" s="1265"/>
      <c r="CQ28" s="1266"/>
      <c r="DK28" s="1183"/>
    </row>
    <row r="29" spans="1:115" ht="15" customHeight="1" x14ac:dyDescent="0.25">
      <c r="A29" s="837"/>
      <c r="B29" s="477" t="s">
        <v>1349</v>
      </c>
      <c r="C29" s="896" t="str">
        <f>IF(AND(ISNUMBER(N29),ISNUMBER(Z29)),SUM(N29,Z29),"")</f>
        <v/>
      </c>
      <c r="D29" s="896" t="str">
        <f>IF(AND(ISNUMBER(O29),ISNUMBER(AA29)),SUM(O29,AA29),"")</f>
        <v/>
      </c>
      <c r="E29" s="896" t="str">
        <f>IF(AND(ISNUMBER(P29),ISNUMBER(AB29)),SUM(P29,AB29),"")</f>
        <v/>
      </c>
      <c r="F29" s="896" t="str">
        <f>IF(AND(ISNUMBER(Q29),ISNUMBER(AC29)),SUM(Q29,AC29),"")</f>
        <v/>
      </c>
      <c r="G29" s="896" t="str">
        <f>IF(AND(ISNUMBER(R29),ISNUMBER(AD29)),SUM(R29,AD29),"")</f>
        <v/>
      </c>
      <c r="H29" s="896" t="str">
        <f t="shared" si="72"/>
        <v/>
      </c>
      <c r="I29" s="896" t="str">
        <f>IF(AND(ISNUMBER(T29),ISNUMBER(AF29)),SUM(T29,AF29),"")</f>
        <v/>
      </c>
      <c r="J29" s="896" t="str">
        <f>IF(AND(ISNUMBER(U29),ISNUMBER(AG29)),SUM(U29,AG29),"")</f>
        <v/>
      </c>
      <c r="K29" s="896" t="str">
        <f>IF(AND(ISNUMBER(V29),ISNUMBER(AH29)),SUM(V29,AH29),"")</f>
        <v/>
      </c>
      <c r="L29" s="896" t="str">
        <f>IF(AND(ISNUMBER(W29),ISNUMBER(AI29)),SUM(W29,AI29),"")</f>
        <v/>
      </c>
      <c r="M29" s="896" t="str">
        <f>IF(AND(ISNUMBER(X29),ISNUMBER(AJ29)),SUM(X29,AJ29),"")</f>
        <v/>
      </c>
      <c r="N29" s="450"/>
      <c r="O29" s="450"/>
      <c r="P29" s="450"/>
      <c r="Q29" s="450"/>
      <c r="R29" s="286"/>
      <c r="S29" s="896" t="str">
        <f t="shared" si="53"/>
        <v/>
      </c>
      <c r="T29" s="759"/>
      <c r="U29" s="450"/>
      <c r="V29" s="286"/>
      <c r="W29" s="896" t="str">
        <f>IF(AND(ISNUMBER(T29),ISNUMBER(U29),ISNUMBER(V29)),SUM(T29:V29), "")</f>
        <v/>
      </c>
      <c r="X29" s="759"/>
      <c r="Y29" s="450"/>
      <c r="Z29" s="450"/>
      <c r="AA29" s="450"/>
      <c r="AB29" s="450"/>
      <c r="AC29" s="450"/>
      <c r="AD29" s="286"/>
      <c r="AE29" s="896" t="str">
        <f t="shared" si="54"/>
        <v/>
      </c>
      <c r="AF29" s="759"/>
      <c r="AG29" s="450"/>
      <c r="AH29" s="286"/>
      <c r="AI29" s="896" t="str">
        <f>IF(AND(ISNUMBER(AF29),ISNUMBER(AG29),ISNUMBER(AH29)),SUM(AF29:AH29), "")</f>
        <v/>
      </c>
      <c r="AJ29" s="759"/>
      <c r="AK29" s="450"/>
      <c r="AL29" s="450"/>
      <c r="AM29" s="450"/>
      <c r="AN29" s="450"/>
      <c r="AO29" s="450"/>
      <c r="AP29" s="896" t="str">
        <f>IF(AND(ISNUMBER(BA29),ISNUMBER(BL29)),SUM(BA29,BL29),"")</f>
        <v/>
      </c>
      <c r="AQ29" s="896" t="str">
        <f>IF(AND(ISNUMBER(BB29),ISNUMBER(BM29)),SUM(BB29,BM29),"")</f>
        <v/>
      </c>
      <c r="AR29" s="896" t="str">
        <f>IF(AND(ISNUMBER(BC29),ISNUMBER(BN29)),SUM(BC29,BN29),"")</f>
        <v/>
      </c>
      <c r="AS29" s="896" t="str">
        <f>IF(AND(ISNUMBER(BD29),ISNUMBER(BO29)),SUM(BD29,BO29),"")</f>
        <v/>
      </c>
      <c r="AT29" s="896" t="str">
        <f>IF(AND(ISNUMBER(BE29),ISNUMBER(BP29)),SUM(BE29,BP29),"")</f>
        <v/>
      </c>
      <c r="AU29" s="896" t="str">
        <f>IF(AND(ISNUMBER(AP29),ISNUMBER(AQ29),ISNUMBER(AT29)),SUM(AP29,AQ29,AT29),"")</f>
        <v/>
      </c>
      <c r="AV29" s="896" t="str">
        <f>IF(AND(ISNUMBER(BG29),ISNUMBER(BR29)),SUM(BG29,BR29),"")</f>
        <v/>
      </c>
      <c r="AW29" s="896" t="str">
        <f>IF(AND(ISNUMBER(BH29),ISNUMBER(BS29)),SUM(BH29,BS29),"")</f>
        <v/>
      </c>
      <c r="AX29" s="896" t="str">
        <f>IF(AND(ISNUMBER(BI29),ISNUMBER(BT29)),SUM(BI29,BT29),"")</f>
        <v/>
      </c>
      <c r="AY29" s="896" t="str">
        <f>IF(AND(ISNUMBER(BJ29),ISNUMBER(BU29)),SUM(BJ29,BU29),"")</f>
        <v/>
      </c>
      <c r="AZ29" s="896" t="str">
        <f>IF(AND(ISNUMBER(BK29),ISNUMBER(BV29)),SUM(BK29,BV29),"")</f>
        <v/>
      </c>
      <c r="BA29" s="450"/>
      <c r="BB29" s="450"/>
      <c r="BC29" s="450"/>
      <c r="BD29" s="450"/>
      <c r="BE29" s="286"/>
      <c r="BF29" s="896" t="str">
        <f>IF(AND(ISNUMBER(BA29), ISNUMBER(BB29), ISNUMBER(BE29)), SUM(BA29,BB29,BE29), "")</f>
        <v/>
      </c>
      <c r="BG29" s="759"/>
      <c r="BH29" s="450"/>
      <c r="BI29" s="450"/>
      <c r="BJ29" s="896" t="str">
        <f>IF(AND(ISNUMBER(BG29),ISNUMBER(BH29),ISNUMBER(BI29)),SUM(BG29:BI29), "")</f>
        <v/>
      </c>
      <c r="BK29" s="450"/>
      <c r="BL29" s="450"/>
      <c r="BM29" s="450"/>
      <c r="BN29" s="450"/>
      <c r="BO29" s="450"/>
      <c r="BP29" s="286"/>
      <c r="BQ29" s="896" t="str">
        <f>IF(AND(ISNUMBER(BL29), ISNUMBER(BM29), ISNUMBER(BP29)), SUM(BL29,BM29,BP29), "")</f>
        <v/>
      </c>
      <c r="BR29" s="759"/>
      <c r="BS29" s="450"/>
      <c r="BT29" s="450"/>
      <c r="BU29" s="896" t="str">
        <f>IF(AND(ISNUMBER(BR29),ISNUMBER(BS29),ISNUMBER(BT29)),SUM(BR29:BT29), "")</f>
        <v/>
      </c>
      <c r="BV29" s="450"/>
      <c r="BW29" s="450"/>
      <c r="BX29" s="450"/>
      <c r="BY29" s="450"/>
      <c r="BZ29" s="450"/>
      <c r="CA29" s="450"/>
      <c r="CB29" s="450"/>
      <c r="CC29" s="896" t="str">
        <f>IF($C$7="No", 0, IF(AND(ISNUMBER(BX29),ISNUMBER(BY29),ISNUMBER(CB29)),SUM(BX29,BY29,CB29),""))</f>
        <v/>
      </c>
      <c r="CD29" s="450"/>
      <c r="CE29" s="450"/>
      <c r="CF29" s="450"/>
      <c r="CG29" s="287" t="str">
        <f>IF($C$7="No", 0, IF(AND(ISNUMBER(CD29), ISNUMBER(CE29), ISNUMBER(CF29)), SUM(CD29:CF29), ""))</f>
        <v/>
      </c>
      <c r="CH29" s="1326" t="str">
        <f>IF(AND(ISNUMBER(CC29), ISNUMBER(CG29)), IF(CC29&lt;&gt;0, CG29/CC29, ""), "")</f>
        <v/>
      </c>
      <c r="CI29" s="780"/>
      <c r="CJ29" s="450"/>
      <c r="CK29" s="450"/>
      <c r="CL29" s="450"/>
      <c r="CM29" s="450"/>
      <c r="CN29" s="450"/>
      <c r="CO29" s="450"/>
      <c r="CP29" s="847" t="str">
        <f>IF(AND(ISNUMBER(CM29), ISNUMBER(AU29), ISNUMBER(CC29)), IF(CM29&gt;=AU29+CC29, "Pass", "please check"),"")</f>
        <v/>
      </c>
      <c r="CQ29" s="1071" t="str">
        <f>IF(AND(ISNUMBER(AL29),ISNUMBER(AM29),ISNUMBER(AN29),ISNUMBER(AO29),ISNUMBER(AY29), ISNUMBER(AZ29), ISNUMBER(CO29), ISNUMBER(CG29)), IF(CO29&gt;=(AY29+12.5*MAX(0,AZ29-(AL29+AM29+AN29+AO29))+CG29), "Pass", "please check"), "")</f>
        <v/>
      </c>
      <c r="DK29" s="1183"/>
    </row>
    <row r="30" spans="1:115" ht="15" customHeight="1" x14ac:dyDescent="0.25">
      <c r="A30" s="837"/>
      <c r="B30" s="938" t="s">
        <v>1346</v>
      </c>
      <c r="C30" s="896" t="str">
        <f t="shared" ref="C30:G30" si="107">IF(ISNUMBER(Z30), Z30, "")</f>
        <v/>
      </c>
      <c r="D30" s="896" t="str">
        <f t="shared" si="107"/>
        <v/>
      </c>
      <c r="E30" s="896" t="str">
        <f t="shared" si="107"/>
        <v/>
      </c>
      <c r="F30" s="896" t="str">
        <f t="shared" si="107"/>
        <v/>
      </c>
      <c r="G30" s="896" t="str">
        <f t="shared" si="107"/>
        <v/>
      </c>
      <c r="H30" s="896" t="str">
        <f>IF(AND(ISNUMBER(C30),ISNUMBER(D30),ISNUMBER(G30)),SUM(C30,D30,G30),"")</f>
        <v/>
      </c>
      <c r="I30" s="896" t="str">
        <f>IF(ISNUMBER(AF30), AF30, "")</f>
        <v/>
      </c>
      <c r="J30" s="896" t="str">
        <f>IF(ISNUMBER(AG30), AG30, "")</f>
        <v/>
      </c>
      <c r="K30" s="896" t="str">
        <f>IF(ISNUMBER(AH30), AH30, "")</f>
        <v/>
      </c>
      <c r="L30" s="896" t="str">
        <f>IF(ISNUMBER(AI30), AI30, "")</f>
        <v/>
      </c>
      <c r="M30" s="896" t="str">
        <f>IF(ISNUMBER(AJ30), AJ30, "")</f>
        <v/>
      </c>
      <c r="N30" s="758"/>
      <c r="O30" s="758"/>
      <c r="P30" s="758"/>
      <c r="Q30" s="758"/>
      <c r="R30" s="758"/>
      <c r="S30" s="1167"/>
      <c r="T30" s="758"/>
      <c r="U30" s="758"/>
      <c r="V30" s="758"/>
      <c r="W30" s="1167"/>
      <c r="X30" s="758"/>
      <c r="Y30" s="758"/>
      <c r="Z30" s="1184"/>
      <c r="AA30" s="1184"/>
      <c r="AB30" s="1184"/>
      <c r="AC30" s="1184"/>
      <c r="AD30" s="1190"/>
      <c r="AE30" s="896" t="str">
        <f t="shared" si="54"/>
        <v/>
      </c>
      <c r="AF30" s="1189"/>
      <c r="AG30" s="1184"/>
      <c r="AH30" s="1190"/>
      <c r="AI30" s="896" t="str">
        <f>IF(AND(ISNUMBER(AF30),ISNUMBER(AG30),ISNUMBER(AH30)),SUM(AF30:AH30), "")</f>
        <v/>
      </c>
      <c r="AJ30" s="1189"/>
      <c r="AK30" s="1184"/>
      <c r="AL30" s="758"/>
      <c r="AM30" s="758"/>
      <c r="AN30" s="758"/>
      <c r="AO30" s="758"/>
      <c r="AP30" s="896" t="str">
        <f t="shared" ref="AP30:AT30" si="108">IF(ISNUMBER(BL30),BL30,"")</f>
        <v/>
      </c>
      <c r="AQ30" s="896" t="str">
        <f t="shared" si="108"/>
        <v/>
      </c>
      <c r="AR30" s="896" t="str">
        <f t="shared" si="108"/>
        <v/>
      </c>
      <c r="AS30" s="896" t="str">
        <f t="shared" si="108"/>
        <v/>
      </c>
      <c r="AT30" s="896" t="str">
        <f t="shared" si="108"/>
        <v/>
      </c>
      <c r="AU30" s="896" t="str">
        <f>IF(AND(ISNUMBER(AP30),ISNUMBER(AQ30),ISNUMBER(AT30)),SUM(AP30,AQ30,AT30),"")</f>
        <v/>
      </c>
      <c r="AV30" s="896" t="str">
        <f t="shared" ref="AV30:AZ30" si="109">IF(ISNUMBER(BR30),BR30,"")</f>
        <v/>
      </c>
      <c r="AW30" s="896" t="str">
        <f t="shared" si="109"/>
        <v/>
      </c>
      <c r="AX30" s="896" t="str">
        <f t="shared" si="109"/>
        <v/>
      </c>
      <c r="AY30" s="896" t="str">
        <f t="shared" si="109"/>
        <v/>
      </c>
      <c r="AZ30" s="896" t="str">
        <f t="shared" si="109"/>
        <v/>
      </c>
      <c r="BA30" s="758"/>
      <c r="BB30" s="758"/>
      <c r="BC30" s="758"/>
      <c r="BD30" s="758"/>
      <c r="BE30" s="758"/>
      <c r="BF30" s="1167"/>
      <c r="BG30" s="758"/>
      <c r="BH30" s="758"/>
      <c r="BI30" s="758"/>
      <c r="BJ30" s="758"/>
      <c r="BK30" s="758"/>
      <c r="BL30" s="1184"/>
      <c r="BM30" s="1184"/>
      <c r="BN30" s="1184"/>
      <c r="BO30" s="1184"/>
      <c r="BP30" s="1190"/>
      <c r="BQ30" s="896" t="str">
        <f>IF(AND(ISNUMBER(BL30), ISNUMBER(BM30), ISNUMBER(BP30)), SUM(BL30,BM30,BP30), "")</f>
        <v/>
      </c>
      <c r="BR30" s="1189"/>
      <c r="BS30" s="1184"/>
      <c r="BT30" s="1184"/>
      <c r="BU30" s="896" t="str">
        <f>IF(AND(ISNUMBER(BR30),ISNUMBER(BS30),ISNUMBER(BT30)),SUM(BR30:BT30), "")</f>
        <v/>
      </c>
      <c r="BV30" s="1184"/>
      <c r="BW30" s="758"/>
      <c r="BX30" s="758"/>
      <c r="BY30" s="758"/>
      <c r="BZ30" s="758"/>
      <c r="CA30" s="758"/>
      <c r="CB30" s="758"/>
      <c r="CC30" s="758"/>
      <c r="CD30" s="758"/>
      <c r="CE30" s="758"/>
      <c r="CF30" s="758"/>
      <c r="CG30" s="777"/>
      <c r="CH30" s="758"/>
      <c r="CI30" s="780"/>
      <c r="CJ30" s="1184"/>
      <c r="CK30" s="1184"/>
      <c r="CL30" s="1184"/>
      <c r="CM30" s="1184"/>
      <c r="CN30" s="1184"/>
      <c r="CO30" s="1184"/>
      <c r="CP30" s="847" t="str">
        <f>IF(AND(ISNUMBER(CM30), ISNUMBER(AU30), ISNUMBER(CC30)), IF(CM30&gt;=AU30+CC30, "Pass", "please check"),"")</f>
        <v/>
      </c>
      <c r="CQ30" s="1071" t="str">
        <f>IF(AND(ISNUMBER(AL30),ISNUMBER(AM30),ISNUMBER(AN30),ISNUMBER(AO30),ISNUMBER(AY30), ISNUMBER(AZ30), ISNUMBER(CO30), ISNUMBER(CG30)), IF(CO30&gt;=(AY30+12.5*MAX(0,AZ30-(AL30+AM30+AN30+AO30))+CG30), "Pass", "please check"), "")</f>
        <v/>
      </c>
      <c r="DK30" s="1183"/>
    </row>
    <row r="31" spans="1:115" ht="15" customHeight="1" x14ac:dyDescent="0.25">
      <c r="A31" s="837"/>
      <c r="B31" s="787" t="str">
        <f>"Check: row " &amp; ROW(B30) &amp; " ≤ row " &amp; ROW(B29)</f>
        <v>Check: row 30 ≤ row 29</v>
      </c>
      <c r="C31" s="1248"/>
      <c r="D31" s="1248"/>
      <c r="E31" s="1248"/>
      <c r="F31" s="1248"/>
      <c r="G31" s="1248"/>
      <c r="H31" s="1248"/>
      <c r="I31" s="1248"/>
      <c r="J31" s="1248"/>
      <c r="K31" s="1248"/>
      <c r="L31" s="1248"/>
      <c r="M31" s="1248"/>
      <c r="N31" s="758"/>
      <c r="O31" s="758"/>
      <c r="P31" s="758"/>
      <c r="Q31" s="758"/>
      <c r="R31" s="758"/>
      <c r="S31" s="769"/>
      <c r="T31" s="758"/>
      <c r="U31" s="758"/>
      <c r="V31" s="758"/>
      <c r="W31" s="769"/>
      <c r="X31" s="758"/>
      <c r="Y31" s="758"/>
      <c r="Z31" s="847" t="str">
        <f t="shared" ref="Z31" si="110">IF(AND(ISNUMBER(Z30),ISNUMBER(Z29)), IF(Z30&lt;=Z29, "Pass", "Fail"), "")</f>
        <v/>
      </c>
      <c r="AA31" s="847" t="str">
        <f t="shared" ref="AA31" si="111">IF(AND(ISNUMBER(AA30),ISNUMBER(AA29)), IF(AA30&lt;=AA29, "Pass", "Fail"), "")</f>
        <v/>
      </c>
      <c r="AB31" s="847" t="str">
        <f t="shared" ref="AB31" si="112">IF(AND(ISNUMBER(AB30),ISNUMBER(AB29)), IF(AB30&lt;=AB29, "Pass", "Fail"), "")</f>
        <v/>
      </c>
      <c r="AC31" s="847" t="str">
        <f t="shared" ref="AC31" si="113">IF(AND(ISNUMBER(AC30),ISNUMBER(AC29)), IF(AC30&lt;=AC29, "Pass", "Fail"), "")</f>
        <v/>
      </c>
      <c r="AD31" s="847" t="str">
        <f t="shared" ref="AD31" si="114">IF(AND(ISNUMBER(AD30),ISNUMBER(AD29)), IF(AD30&lt;=AD29, "Pass", "Fail"), "")</f>
        <v/>
      </c>
      <c r="AE31" s="1248"/>
      <c r="AF31" s="847" t="str">
        <f t="shared" ref="AF31" si="115">IF(AND(ISNUMBER(AF30),ISNUMBER(AF29)), IF(AF30&lt;=AF29, "Pass", "Fail"), "")</f>
        <v/>
      </c>
      <c r="AG31" s="847" t="str">
        <f t="shared" ref="AG31" si="116">IF(AND(ISNUMBER(AG30),ISNUMBER(AG29)), IF(AG30&lt;=AG29, "Pass", "Fail"), "")</f>
        <v/>
      </c>
      <c r="AH31" s="847" t="str">
        <f t="shared" ref="AH31" si="117">IF(AND(ISNUMBER(AH30),ISNUMBER(AH29)), IF(AH30&lt;=AH29, "Pass", "Fail"), "")</f>
        <v/>
      </c>
      <c r="AI31" s="1248"/>
      <c r="AJ31" s="847" t="str">
        <f t="shared" ref="AJ31" si="118">IF(AND(ISNUMBER(AJ30),ISNUMBER(AJ29)), IF(AJ30&lt;=AJ29, "Pass", "Fail"), "")</f>
        <v/>
      </c>
      <c r="AK31" s="847" t="str">
        <f t="shared" ref="AK31" si="119">IF(AND(ISNUMBER(AK30),ISNUMBER(AK29)), IF(AK30&lt;=AK29, "Pass", "Fail"), "")</f>
        <v/>
      </c>
      <c r="AL31" s="758"/>
      <c r="AM31" s="758"/>
      <c r="AN31" s="758"/>
      <c r="AO31" s="758"/>
      <c r="AP31" s="1248"/>
      <c r="AQ31" s="1248"/>
      <c r="AR31" s="1248"/>
      <c r="AS31" s="1248"/>
      <c r="AT31" s="1248"/>
      <c r="AU31" s="1248"/>
      <c r="AV31" s="1248"/>
      <c r="AW31" s="1248"/>
      <c r="AX31" s="1248"/>
      <c r="AY31" s="1248"/>
      <c r="AZ31" s="1248"/>
      <c r="BA31" s="758"/>
      <c r="BB31" s="758"/>
      <c r="BC31" s="758"/>
      <c r="BD31" s="758"/>
      <c r="BE31" s="758"/>
      <c r="BF31" s="769"/>
      <c r="BG31" s="758"/>
      <c r="BH31" s="758"/>
      <c r="BI31" s="758"/>
      <c r="BJ31" s="758"/>
      <c r="BK31" s="758"/>
      <c r="BL31" s="847" t="str">
        <f t="shared" ref="BL31:BP31" si="120">IF(AND(ISNUMBER(BL30),ISNUMBER(BL29)), IF(BL30&lt;=BL29, "Pass", "Fail"), "")</f>
        <v/>
      </c>
      <c r="BM31" s="847" t="str">
        <f t="shared" si="120"/>
        <v/>
      </c>
      <c r="BN31" s="847" t="str">
        <f t="shared" si="120"/>
        <v/>
      </c>
      <c r="BO31" s="847" t="str">
        <f t="shared" si="120"/>
        <v/>
      </c>
      <c r="BP31" s="847" t="str">
        <f t="shared" si="120"/>
        <v/>
      </c>
      <c r="BQ31" s="1248"/>
      <c r="BR31" s="847" t="str">
        <f t="shared" ref="BR31" si="121">IF(AND(ISNUMBER(BR30),ISNUMBER(BR29)), IF(BR30&lt;=BR29, "Pass", "Fail"), "")</f>
        <v/>
      </c>
      <c r="BS31" s="847" t="str">
        <f t="shared" ref="BS31:BT31" si="122">IF(AND(ISNUMBER(BS30),ISNUMBER(BS29)), IF(BS30&lt;=BS29, "Pass", "Fail"), "")</f>
        <v/>
      </c>
      <c r="BT31" s="847" t="str">
        <f t="shared" si="122"/>
        <v/>
      </c>
      <c r="BU31" s="758"/>
      <c r="BV31" s="847" t="str">
        <f t="shared" ref="BV31" si="123">IF(AND(ISNUMBER(BV30),ISNUMBER(BV29)), IF(BV30&lt;=BV29, "Pass", "Fail"), "")</f>
        <v/>
      </c>
      <c r="BW31" s="758"/>
      <c r="BX31" s="758"/>
      <c r="BY31" s="758"/>
      <c r="BZ31" s="758"/>
      <c r="CA31" s="758"/>
      <c r="CB31" s="758"/>
      <c r="CC31" s="758"/>
      <c r="CD31" s="758"/>
      <c r="CE31" s="758"/>
      <c r="CF31" s="758"/>
      <c r="CG31" s="777"/>
      <c r="CH31" s="758"/>
      <c r="CI31" s="780"/>
      <c r="CJ31" s="847" t="str">
        <f>IF(AND(ISNUMBER(CJ30),ISNUMBER(CJ29)), IF(CJ30&lt;=CJ29, "Pass", "Fail"), "")</f>
        <v/>
      </c>
      <c r="CK31" s="1265"/>
      <c r="CL31" s="1265"/>
      <c r="CM31" s="847" t="str">
        <f>IF(AND(ISNUMBER(CM30),ISNUMBER(CM29)), IF(CM30&lt;=CM29, "Pass", "Fail"), "")</f>
        <v/>
      </c>
      <c r="CN31" s="847" t="str">
        <f>IF(AND(ISNUMBER(CN30),ISNUMBER(CN29)), IF(CN30&lt;=CN29, "Pass", "Fail"), "")</f>
        <v/>
      </c>
      <c r="CO31" s="847" t="str">
        <f>IF(AND(ISNUMBER(CO30),ISNUMBER(CO29)), IF(CO30&lt;=CO29, "Pass", "Fail"), "")</f>
        <v/>
      </c>
      <c r="CP31" s="1265"/>
      <c r="CQ31" s="1266"/>
      <c r="DK31" s="1183"/>
    </row>
    <row r="32" spans="1:115" ht="15" customHeight="1" x14ac:dyDescent="0.25">
      <c r="A32" s="837"/>
      <c r="B32" s="477" t="s">
        <v>1399</v>
      </c>
      <c r="C32" s="896" t="str">
        <f>IF(AND(ISNUMBER(N32),ISNUMBER(Z32)),SUM(N32,Z32),"")</f>
        <v/>
      </c>
      <c r="D32" s="896" t="str">
        <f>IF(AND(ISNUMBER(O32),ISNUMBER(AA32)),SUM(O32,AA32),"")</f>
        <v/>
      </c>
      <c r="E32" s="896" t="str">
        <f>IF(AND(ISNUMBER(P32),ISNUMBER(AB32)),SUM(P32,AB32),"")</f>
        <v/>
      </c>
      <c r="F32" s="896" t="str">
        <f>IF(AND(ISNUMBER(Q32),ISNUMBER(AC32)),SUM(Q32,AC32),"")</f>
        <v/>
      </c>
      <c r="G32" s="896" t="str">
        <f>IF(AND(ISNUMBER(R32),ISNUMBER(AD32)),SUM(R32,AD32),"")</f>
        <v/>
      </c>
      <c r="H32" s="896" t="str">
        <f t="shared" si="72"/>
        <v/>
      </c>
      <c r="I32" s="896" t="str">
        <f>IF(AND(ISNUMBER(T32),ISNUMBER(AF32)),SUM(T32,AF32),"")</f>
        <v/>
      </c>
      <c r="J32" s="896" t="str">
        <f>IF(AND(ISNUMBER(U32),ISNUMBER(AG32)),SUM(U32,AG32),"")</f>
        <v/>
      </c>
      <c r="K32" s="896" t="str">
        <f>IF(AND(ISNUMBER(V32),ISNUMBER(AH32)),SUM(V32,AH32),"")</f>
        <v/>
      </c>
      <c r="L32" s="896" t="str">
        <f>IF(AND(ISNUMBER(W32),ISNUMBER(AI32)),SUM(W32,AI32),"")</f>
        <v/>
      </c>
      <c r="M32" s="896" t="str">
        <f>IF(AND(ISNUMBER(X32),ISNUMBER(AJ32)),SUM(X32,AJ32),"")</f>
        <v/>
      </c>
      <c r="N32" s="450"/>
      <c r="O32" s="450"/>
      <c r="P32" s="450"/>
      <c r="Q32" s="450"/>
      <c r="R32" s="286"/>
      <c r="S32" s="896" t="str">
        <f t="shared" si="53"/>
        <v/>
      </c>
      <c r="T32" s="759"/>
      <c r="U32" s="450"/>
      <c r="V32" s="286"/>
      <c r="W32" s="896" t="str">
        <f>IF(AND(ISNUMBER(T32),ISNUMBER(U32),ISNUMBER(V32)),SUM(T32:V32), "")</f>
        <v/>
      </c>
      <c r="X32" s="759"/>
      <c r="Y32" s="450"/>
      <c r="Z32" s="450"/>
      <c r="AA32" s="450"/>
      <c r="AB32" s="450"/>
      <c r="AC32" s="450"/>
      <c r="AD32" s="286"/>
      <c r="AE32" s="896" t="str">
        <f t="shared" si="54"/>
        <v/>
      </c>
      <c r="AF32" s="759"/>
      <c r="AG32" s="450"/>
      <c r="AH32" s="286"/>
      <c r="AI32" s="896" t="str">
        <f>IF(AND(ISNUMBER(AF32),ISNUMBER(AG32),ISNUMBER(AH32)),SUM(AF32:AH32), "")</f>
        <v/>
      </c>
      <c r="AJ32" s="759"/>
      <c r="AK32" s="450"/>
      <c r="AL32" s="450"/>
      <c r="AM32" s="450"/>
      <c r="AN32" s="450"/>
      <c r="AO32" s="450"/>
      <c r="AP32" s="896" t="str">
        <f>IF(AND(ISNUMBER(BA32),ISNUMBER(BL32)),SUM(BA32,BL32),"")</f>
        <v/>
      </c>
      <c r="AQ32" s="896" t="str">
        <f>IF(AND(ISNUMBER(BB32),ISNUMBER(BM32)),SUM(BB32,BM32),"")</f>
        <v/>
      </c>
      <c r="AR32" s="896" t="str">
        <f>IF(AND(ISNUMBER(BC32),ISNUMBER(BN32)),SUM(BC32,BN32),"")</f>
        <v/>
      </c>
      <c r="AS32" s="896" t="str">
        <f>IF(AND(ISNUMBER(BD32),ISNUMBER(BO32)),SUM(BD32,BO32),"")</f>
        <v/>
      </c>
      <c r="AT32" s="896" t="str">
        <f>IF(AND(ISNUMBER(BE32),ISNUMBER(BP32)),SUM(BE32,BP32),"")</f>
        <v/>
      </c>
      <c r="AU32" s="896" t="str">
        <f>IF(AND(ISNUMBER(AP32),ISNUMBER(AQ32),ISNUMBER(AT32)),SUM(AP32,AQ32,AT32),"")</f>
        <v/>
      </c>
      <c r="AV32" s="896" t="str">
        <f>IF(AND(ISNUMBER(BG32),ISNUMBER(BR32)),SUM(BG32,BR32),"")</f>
        <v/>
      </c>
      <c r="AW32" s="896" t="str">
        <f>IF(AND(ISNUMBER(BH32),ISNUMBER(BS32)),SUM(BH32,BS32),"")</f>
        <v/>
      </c>
      <c r="AX32" s="896" t="str">
        <f>IF(AND(ISNUMBER(BI32),ISNUMBER(BT32)),SUM(BI32,BT32),"")</f>
        <v/>
      </c>
      <c r="AY32" s="896" t="str">
        <f>IF(AND(ISNUMBER(BJ32),ISNUMBER(BU32)),SUM(BJ32,BU32),"")</f>
        <v/>
      </c>
      <c r="AZ32" s="896" t="str">
        <f>IF(AND(ISNUMBER(BK32),ISNUMBER(BV32)),SUM(BK32,BV32),"")</f>
        <v/>
      </c>
      <c r="BA32" s="450"/>
      <c r="BB32" s="450"/>
      <c r="BC32" s="450"/>
      <c r="BD32" s="450"/>
      <c r="BE32" s="286"/>
      <c r="BF32" s="896" t="str">
        <f>IF(AND(ISNUMBER(BA32), ISNUMBER(BB32), ISNUMBER(BE32)), SUM(BA32,BB32,BE32), "")</f>
        <v/>
      </c>
      <c r="BG32" s="759"/>
      <c r="BH32" s="450"/>
      <c r="BI32" s="450"/>
      <c r="BJ32" s="896" t="str">
        <f>IF(AND(ISNUMBER(BG32),ISNUMBER(BH32),ISNUMBER(BI32)),SUM(BG32:BI32), "")</f>
        <v/>
      </c>
      <c r="BK32" s="450"/>
      <c r="BL32" s="450"/>
      <c r="BM32" s="450"/>
      <c r="BN32" s="450"/>
      <c r="BO32" s="450"/>
      <c r="BP32" s="286"/>
      <c r="BQ32" s="896" t="str">
        <f>IF(AND(ISNUMBER(BL32), ISNUMBER(BM32), ISNUMBER(BP32)), SUM(BL32,BM32,BP32), "")</f>
        <v/>
      </c>
      <c r="BR32" s="759"/>
      <c r="BS32" s="450"/>
      <c r="BT32" s="450"/>
      <c r="BU32" s="896" t="str">
        <f>IF(AND(ISNUMBER(BR32),ISNUMBER(BS32),ISNUMBER(BT32)),SUM(BR32:BT32), "")</f>
        <v/>
      </c>
      <c r="BV32" s="450"/>
      <c r="BW32" s="450"/>
      <c r="BX32" s="450"/>
      <c r="BY32" s="450"/>
      <c r="BZ32" s="450"/>
      <c r="CA32" s="450"/>
      <c r="CB32" s="450"/>
      <c r="CC32" s="896" t="str">
        <f>IF($C$7="No", 0, IF(AND(ISNUMBER(BX32),ISNUMBER(BY32),ISNUMBER(CB32)),SUM(BX32,BY32,CB32),""))</f>
        <v/>
      </c>
      <c r="CD32" s="450"/>
      <c r="CE32" s="450"/>
      <c r="CF32" s="450"/>
      <c r="CG32" s="287" t="str">
        <f>IF($C$7="No", 0, IF(AND(ISNUMBER(CD32), ISNUMBER(CE32), ISNUMBER(CF32)), SUM(CD32:CF32), ""))</f>
        <v/>
      </c>
      <c r="CH32" s="1326" t="str">
        <f>IF(AND(ISNUMBER(CC32), ISNUMBER(CG32)), IF(CC32&lt;&gt;0, CG32/CC32, ""), "")</f>
        <v/>
      </c>
      <c r="CI32" s="780"/>
      <c r="CJ32" s="450"/>
      <c r="CK32" s="450"/>
      <c r="CL32" s="450"/>
      <c r="CM32" s="450"/>
      <c r="CN32" s="450"/>
      <c r="CO32" s="450"/>
      <c r="CP32" s="847" t="str">
        <f>IF(AND(ISNUMBER(CM32), ISNUMBER(AU32), ISNUMBER(CC32)), IF(CM32&gt;=AU32+CC32, "Pass", "please check"),"")</f>
        <v/>
      </c>
      <c r="CQ32" s="1071" t="str">
        <f>IF(AND(ISNUMBER(AL32),ISNUMBER(AM32),ISNUMBER(AN32),ISNUMBER(AO32),ISNUMBER(AY32), ISNUMBER(AZ32), ISNUMBER(CO32), ISNUMBER(CG32)), IF(CO32&gt;=(AY32+12.5*MAX(0,AZ32-(AL32+AM32+AN32+AO32))+CG32), "Pass", "please check"), "")</f>
        <v/>
      </c>
      <c r="DK32" s="1183"/>
    </row>
    <row r="33" spans="1:115" ht="15" customHeight="1" x14ac:dyDescent="0.25">
      <c r="A33" s="837"/>
      <c r="B33" s="938" t="s">
        <v>1346</v>
      </c>
      <c r="C33" s="896" t="str">
        <f t="shared" ref="C33:G33" si="124">IF(ISNUMBER(Z33), Z33, "")</f>
        <v/>
      </c>
      <c r="D33" s="896" t="str">
        <f t="shared" si="124"/>
        <v/>
      </c>
      <c r="E33" s="896" t="str">
        <f t="shared" si="124"/>
        <v/>
      </c>
      <c r="F33" s="896" t="str">
        <f t="shared" si="124"/>
        <v/>
      </c>
      <c r="G33" s="896" t="str">
        <f t="shared" si="124"/>
        <v/>
      </c>
      <c r="H33" s="896" t="str">
        <f>IF(AND(ISNUMBER(C33),ISNUMBER(D33),ISNUMBER(G33)),SUM(C33,D33,G33),"")</f>
        <v/>
      </c>
      <c r="I33" s="896" t="str">
        <f>IF(ISNUMBER(AF33), AF33, "")</f>
        <v/>
      </c>
      <c r="J33" s="896" t="str">
        <f>IF(ISNUMBER(AG33), AG33, "")</f>
        <v/>
      </c>
      <c r="K33" s="896" t="str">
        <f>IF(ISNUMBER(AH33), AH33, "")</f>
        <v/>
      </c>
      <c r="L33" s="896" t="str">
        <f>IF(ISNUMBER(AI33), AI33, "")</f>
        <v/>
      </c>
      <c r="M33" s="896" t="str">
        <f>IF(ISNUMBER(AJ33), AJ33, "")</f>
        <v/>
      </c>
      <c r="N33" s="758"/>
      <c r="O33" s="758"/>
      <c r="P33" s="758"/>
      <c r="Q33" s="758"/>
      <c r="R33" s="758"/>
      <c r="S33" s="1167"/>
      <c r="T33" s="758"/>
      <c r="U33" s="758"/>
      <c r="V33" s="758"/>
      <c r="W33" s="1167"/>
      <c r="X33" s="758"/>
      <c r="Y33" s="758"/>
      <c r="Z33" s="1184"/>
      <c r="AA33" s="1184"/>
      <c r="AB33" s="1184"/>
      <c r="AC33" s="1184"/>
      <c r="AD33" s="1190"/>
      <c r="AE33" s="896" t="str">
        <f t="shared" si="54"/>
        <v/>
      </c>
      <c r="AF33" s="1189"/>
      <c r="AG33" s="1184"/>
      <c r="AH33" s="1190"/>
      <c r="AI33" s="896" t="str">
        <f>IF(AND(ISNUMBER(AF33),ISNUMBER(AG33),ISNUMBER(AH33)),SUM(AF33:AH33), "")</f>
        <v/>
      </c>
      <c r="AJ33" s="1189"/>
      <c r="AK33" s="1184"/>
      <c r="AL33" s="758"/>
      <c r="AM33" s="758"/>
      <c r="AN33" s="758"/>
      <c r="AO33" s="758"/>
      <c r="AP33" s="896" t="str">
        <f t="shared" ref="AP33:AT33" si="125">IF(ISNUMBER(BL33),BL33,"")</f>
        <v/>
      </c>
      <c r="AQ33" s="896" t="str">
        <f t="shared" si="125"/>
        <v/>
      </c>
      <c r="AR33" s="896" t="str">
        <f t="shared" si="125"/>
        <v/>
      </c>
      <c r="AS33" s="896" t="str">
        <f t="shared" si="125"/>
        <v/>
      </c>
      <c r="AT33" s="896" t="str">
        <f t="shared" si="125"/>
        <v/>
      </c>
      <c r="AU33" s="896" t="str">
        <f>IF(AND(ISNUMBER(AP33),ISNUMBER(AQ33),ISNUMBER(AT33)),SUM(AP33,AQ33,AT33),"")</f>
        <v/>
      </c>
      <c r="AV33" s="896" t="str">
        <f t="shared" ref="AV33:AZ33" si="126">IF(ISNUMBER(BR33),BR33,"")</f>
        <v/>
      </c>
      <c r="AW33" s="896" t="str">
        <f t="shared" si="126"/>
        <v/>
      </c>
      <c r="AX33" s="896" t="str">
        <f t="shared" si="126"/>
        <v/>
      </c>
      <c r="AY33" s="896" t="str">
        <f t="shared" si="126"/>
        <v/>
      </c>
      <c r="AZ33" s="896" t="str">
        <f t="shared" si="126"/>
        <v/>
      </c>
      <c r="BA33" s="758"/>
      <c r="BB33" s="758"/>
      <c r="BC33" s="758"/>
      <c r="BD33" s="758"/>
      <c r="BE33" s="758"/>
      <c r="BF33" s="1167"/>
      <c r="BG33" s="758"/>
      <c r="BH33" s="758"/>
      <c r="BI33" s="758"/>
      <c r="BJ33" s="758"/>
      <c r="BK33" s="758"/>
      <c r="BL33" s="1184"/>
      <c r="BM33" s="1184"/>
      <c r="BN33" s="1184"/>
      <c r="BO33" s="1184"/>
      <c r="BP33" s="1190"/>
      <c r="BQ33" s="896" t="str">
        <f>IF(AND(ISNUMBER(BL33), ISNUMBER(BM33), ISNUMBER(BP33)), SUM(BL33,BM33,BP33), "")</f>
        <v/>
      </c>
      <c r="BR33" s="1189"/>
      <c r="BS33" s="1184"/>
      <c r="BT33" s="1184"/>
      <c r="BU33" s="896" t="str">
        <f>IF(AND(ISNUMBER(BR33),ISNUMBER(BS33),ISNUMBER(BT33)),SUM(BR33:BT33), "")</f>
        <v/>
      </c>
      <c r="BV33" s="1184"/>
      <c r="BW33" s="758"/>
      <c r="BX33" s="758"/>
      <c r="BY33" s="758"/>
      <c r="BZ33" s="758"/>
      <c r="CA33" s="758"/>
      <c r="CB33" s="758"/>
      <c r="CC33" s="758"/>
      <c r="CD33" s="758"/>
      <c r="CE33" s="758"/>
      <c r="CF33" s="758"/>
      <c r="CG33" s="777"/>
      <c r="CH33" s="758"/>
      <c r="CI33" s="780"/>
      <c r="CJ33" s="1184"/>
      <c r="CK33" s="1184"/>
      <c r="CL33" s="1184"/>
      <c r="CM33" s="1184"/>
      <c r="CN33" s="1184"/>
      <c r="CO33" s="1184"/>
      <c r="CP33" s="847" t="str">
        <f>IF(AND(ISNUMBER(CM33), ISNUMBER(AU33), ISNUMBER(CC33)), IF(CM33&gt;=AU33+CC33, "Pass", "please check"),"")</f>
        <v/>
      </c>
      <c r="CQ33" s="1071" t="str">
        <f>IF(AND(ISNUMBER(AL33),ISNUMBER(AM33),ISNUMBER(AN33),ISNUMBER(AO33),ISNUMBER(AY33), ISNUMBER(AZ33), ISNUMBER(CO33), ISNUMBER(CG33)), IF(CO33&gt;=(AY33+12.5*MAX(0,AZ33-(AL33+AM33+AN33+AO33))+CG33), "Pass", "please check"), "")</f>
        <v/>
      </c>
      <c r="DK33" s="1183"/>
    </row>
    <row r="34" spans="1:115" ht="15" customHeight="1" x14ac:dyDescent="0.25">
      <c r="A34" s="837"/>
      <c r="B34" s="787" t="str">
        <f>"Check: row " &amp; ROW(B33) &amp; " ≤ row " &amp; ROW(B32)</f>
        <v>Check: row 33 ≤ row 32</v>
      </c>
      <c r="C34" s="1248"/>
      <c r="D34" s="1248"/>
      <c r="E34" s="1248"/>
      <c r="F34" s="1248"/>
      <c r="G34" s="1248"/>
      <c r="H34" s="1248"/>
      <c r="I34" s="1248"/>
      <c r="J34" s="1248"/>
      <c r="K34" s="1248"/>
      <c r="L34" s="1248"/>
      <c r="M34" s="1248"/>
      <c r="N34" s="758"/>
      <c r="O34" s="758"/>
      <c r="P34" s="758"/>
      <c r="Q34" s="758"/>
      <c r="R34" s="758"/>
      <c r="S34" s="769"/>
      <c r="T34" s="758"/>
      <c r="U34" s="758"/>
      <c r="V34" s="758"/>
      <c r="W34" s="769"/>
      <c r="X34" s="758"/>
      <c r="Y34" s="758"/>
      <c r="Z34" s="847" t="str">
        <f t="shared" ref="Z34" si="127">IF(AND(ISNUMBER(Z33),ISNUMBER(Z32)), IF(Z33&lt;=Z32, "Pass", "Fail"), "")</f>
        <v/>
      </c>
      <c r="AA34" s="847" t="str">
        <f t="shared" ref="AA34" si="128">IF(AND(ISNUMBER(AA33),ISNUMBER(AA32)), IF(AA33&lt;=AA32, "Pass", "Fail"), "")</f>
        <v/>
      </c>
      <c r="AB34" s="847" t="str">
        <f t="shared" ref="AB34" si="129">IF(AND(ISNUMBER(AB33),ISNUMBER(AB32)), IF(AB33&lt;=AB32, "Pass", "Fail"), "")</f>
        <v/>
      </c>
      <c r="AC34" s="847" t="str">
        <f t="shared" ref="AC34" si="130">IF(AND(ISNUMBER(AC33),ISNUMBER(AC32)), IF(AC33&lt;=AC32, "Pass", "Fail"), "")</f>
        <v/>
      </c>
      <c r="AD34" s="847" t="str">
        <f t="shared" ref="AD34" si="131">IF(AND(ISNUMBER(AD33),ISNUMBER(AD32)), IF(AD33&lt;=AD32, "Pass", "Fail"), "")</f>
        <v/>
      </c>
      <c r="AE34" s="1248"/>
      <c r="AF34" s="847" t="str">
        <f t="shared" ref="AF34" si="132">IF(AND(ISNUMBER(AF33),ISNUMBER(AF32)), IF(AF33&lt;=AF32, "Pass", "Fail"), "")</f>
        <v/>
      </c>
      <c r="AG34" s="847" t="str">
        <f t="shared" ref="AG34" si="133">IF(AND(ISNUMBER(AG33),ISNUMBER(AG32)), IF(AG33&lt;=AG32, "Pass", "Fail"), "")</f>
        <v/>
      </c>
      <c r="AH34" s="847" t="str">
        <f t="shared" ref="AH34" si="134">IF(AND(ISNUMBER(AH33),ISNUMBER(AH32)), IF(AH33&lt;=AH32, "Pass", "Fail"), "")</f>
        <v/>
      </c>
      <c r="AI34" s="1248"/>
      <c r="AJ34" s="847" t="str">
        <f t="shared" ref="AJ34" si="135">IF(AND(ISNUMBER(AJ33),ISNUMBER(AJ32)), IF(AJ33&lt;=AJ32, "Pass", "Fail"), "")</f>
        <v/>
      </c>
      <c r="AK34" s="847" t="str">
        <f t="shared" ref="AK34" si="136">IF(AND(ISNUMBER(AK33),ISNUMBER(AK32)), IF(AK33&lt;=AK32, "Pass", "Fail"), "")</f>
        <v/>
      </c>
      <c r="AL34" s="758"/>
      <c r="AM34" s="758"/>
      <c r="AN34" s="758"/>
      <c r="AO34" s="758"/>
      <c r="AP34" s="1248"/>
      <c r="AQ34" s="1248"/>
      <c r="AR34" s="1248"/>
      <c r="AS34" s="1248"/>
      <c r="AT34" s="1248"/>
      <c r="AU34" s="1248"/>
      <c r="AV34" s="1248"/>
      <c r="AW34" s="1248"/>
      <c r="AX34" s="1248"/>
      <c r="AY34" s="1248"/>
      <c r="AZ34" s="1248"/>
      <c r="BA34" s="758"/>
      <c r="BB34" s="758"/>
      <c r="BC34" s="758"/>
      <c r="BD34" s="758"/>
      <c r="BE34" s="758"/>
      <c r="BF34" s="769"/>
      <c r="BG34" s="758"/>
      <c r="BH34" s="758"/>
      <c r="BI34" s="758"/>
      <c r="BJ34" s="758"/>
      <c r="BK34" s="758"/>
      <c r="BL34" s="847" t="str">
        <f t="shared" ref="BL34:BP34" si="137">IF(AND(ISNUMBER(BL33),ISNUMBER(BL32)), IF(BL33&lt;=BL32, "Pass", "Fail"), "")</f>
        <v/>
      </c>
      <c r="BM34" s="847" t="str">
        <f t="shared" si="137"/>
        <v/>
      </c>
      <c r="BN34" s="847" t="str">
        <f t="shared" si="137"/>
        <v/>
      </c>
      <c r="BO34" s="847" t="str">
        <f t="shared" si="137"/>
        <v/>
      </c>
      <c r="BP34" s="847" t="str">
        <f t="shared" si="137"/>
        <v/>
      </c>
      <c r="BQ34" s="1248"/>
      <c r="BR34" s="847" t="str">
        <f t="shared" ref="BR34" si="138">IF(AND(ISNUMBER(BR33),ISNUMBER(BR32)), IF(BR33&lt;=BR32, "Pass", "Fail"), "")</f>
        <v/>
      </c>
      <c r="BS34" s="847" t="str">
        <f t="shared" ref="BS34:BT34" si="139">IF(AND(ISNUMBER(BS33),ISNUMBER(BS32)), IF(BS33&lt;=BS32, "Pass", "Fail"), "")</f>
        <v/>
      </c>
      <c r="BT34" s="847" t="str">
        <f t="shared" si="139"/>
        <v/>
      </c>
      <c r="BU34" s="758"/>
      <c r="BV34" s="847" t="str">
        <f t="shared" ref="BV34" si="140">IF(AND(ISNUMBER(BV33),ISNUMBER(BV32)), IF(BV33&lt;=BV32, "Pass", "Fail"), "")</f>
        <v/>
      </c>
      <c r="BW34" s="758"/>
      <c r="BX34" s="758"/>
      <c r="BY34" s="758"/>
      <c r="BZ34" s="758"/>
      <c r="CA34" s="758"/>
      <c r="CB34" s="758"/>
      <c r="CC34" s="758"/>
      <c r="CD34" s="758"/>
      <c r="CE34" s="758"/>
      <c r="CF34" s="758"/>
      <c r="CG34" s="777"/>
      <c r="CH34" s="758"/>
      <c r="CI34" s="780"/>
      <c r="CJ34" s="847" t="str">
        <f>IF(AND(ISNUMBER(CJ33),ISNUMBER(CJ32)), IF(CJ33&lt;=CJ32, "Pass", "Fail"), "")</f>
        <v/>
      </c>
      <c r="CK34" s="1265"/>
      <c r="CL34" s="1265"/>
      <c r="CM34" s="847" t="str">
        <f>IF(AND(ISNUMBER(CM33),ISNUMBER(CM32)), IF(CM33&lt;=CM32, "Pass", "Fail"), "")</f>
        <v/>
      </c>
      <c r="CN34" s="847" t="str">
        <f>IF(AND(ISNUMBER(CN33),ISNUMBER(CN32)), IF(CN33&lt;=CN32, "Pass", "Fail"), "")</f>
        <v/>
      </c>
      <c r="CO34" s="847" t="str">
        <f>IF(AND(ISNUMBER(CO33),ISNUMBER(CO32)), IF(CO33&lt;=CO32, "Pass", "Fail"), "")</f>
        <v/>
      </c>
      <c r="CP34" s="1265"/>
      <c r="CQ34" s="1266"/>
      <c r="DK34" s="1183"/>
    </row>
    <row r="35" spans="1:115" ht="15" customHeight="1" x14ac:dyDescent="0.25">
      <c r="A35" s="837"/>
      <c r="B35" s="786" t="s">
        <v>1160</v>
      </c>
      <c r="C35" s="896" t="str">
        <f t="shared" ref="C35:G38" si="141">IF(AND(ISNUMBER(N35),ISNUMBER(Z35)),SUM(N35,Z35),"")</f>
        <v/>
      </c>
      <c r="D35" s="896" t="str">
        <f t="shared" si="141"/>
        <v/>
      </c>
      <c r="E35" s="896" t="str">
        <f t="shared" si="141"/>
        <v/>
      </c>
      <c r="F35" s="896" t="str">
        <f t="shared" si="141"/>
        <v/>
      </c>
      <c r="G35" s="896" t="str">
        <f t="shared" si="141"/>
        <v/>
      </c>
      <c r="H35" s="896" t="str">
        <f t="shared" si="72"/>
        <v/>
      </c>
      <c r="I35" s="896" t="str">
        <f t="shared" ref="I35:M38" si="142">IF(AND(ISNUMBER(T35),ISNUMBER(AF35)),SUM(T35,AF35),"")</f>
        <v/>
      </c>
      <c r="J35" s="896" t="str">
        <f t="shared" si="142"/>
        <v/>
      </c>
      <c r="K35" s="896" t="str">
        <f t="shared" si="142"/>
        <v/>
      </c>
      <c r="L35" s="896" t="str">
        <f t="shared" si="142"/>
        <v/>
      </c>
      <c r="M35" s="896" t="str">
        <f t="shared" si="142"/>
        <v/>
      </c>
      <c r="N35" s="450"/>
      <c r="O35" s="450"/>
      <c r="P35" s="450"/>
      <c r="Q35" s="450"/>
      <c r="R35" s="286"/>
      <c r="S35" s="896" t="str">
        <f t="shared" si="53"/>
        <v/>
      </c>
      <c r="T35" s="759"/>
      <c r="U35" s="450"/>
      <c r="V35" s="286"/>
      <c r="W35" s="896" t="str">
        <f t="shared" ref="W35:W39" si="143">IF(AND(ISNUMBER(T35),ISNUMBER(U35),ISNUMBER(V35)),SUM(T35:V35), "")</f>
        <v/>
      </c>
      <c r="X35" s="759"/>
      <c r="Y35" s="450"/>
      <c r="Z35" s="450"/>
      <c r="AA35" s="450"/>
      <c r="AB35" s="450"/>
      <c r="AC35" s="450"/>
      <c r="AD35" s="286"/>
      <c r="AE35" s="896" t="str">
        <f t="shared" si="54"/>
        <v/>
      </c>
      <c r="AF35" s="759"/>
      <c r="AG35" s="450"/>
      <c r="AH35" s="286"/>
      <c r="AI35" s="896" t="str">
        <f>IF(AND(ISNUMBER(AF35),ISNUMBER(AG35),ISNUMBER(AH35)),SUM(AF35:AH35), "")</f>
        <v/>
      </c>
      <c r="AJ35" s="759"/>
      <c r="AK35" s="450"/>
      <c r="AL35" s="450"/>
      <c r="AM35" s="450"/>
      <c r="AN35" s="450"/>
      <c r="AO35" s="450"/>
      <c r="AP35" s="896" t="str">
        <f>IF(AND(ISNUMBER(BA35),ISNUMBER(BL35)),SUM(BA35,BL35),"")</f>
        <v/>
      </c>
      <c r="AQ35" s="896" t="str">
        <f>IF(AND(ISNUMBER(BB35),ISNUMBER(BM35)),SUM(BB35,BM35),"")</f>
        <v/>
      </c>
      <c r="AR35" s="896" t="str">
        <f>IF(AND(ISNUMBER(BC35),ISNUMBER(BN35)),SUM(BC35,BN35),"")</f>
        <v/>
      </c>
      <c r="AS35" s="896" t="str">
        <f>IF(AND(ISNUMBER(BD35),ISNUMBER(BO35)),SUM(BD35,BO35),"")</f>
        <v/>
      </c>
      <c r="AT35" s="896" t="str">
        <f>IF(AND(ISNUMBER(BE35),ISNUMBER(BP35)),SUM(BE35,BP35),"")</f>
        <v/>
      </c>
      <c r="AU35" s="896" t="str">
        <f>IF(AND(ISNUMBER(AP35),ISNUMBER(AQ35),ISNUMBER(AT35)),SUM(AP35,AQ35,AT35),"")</f>
        <v/>
      </c>
      <c r="AV35" s="896" t="str">
        <f>IF(AND(ISNUMBER(BG35),ISNUMBER(BR35)),SUM(BG35,BR35),"")</f>
        <v/>
      </c>
      <c r="AW35" s="896" t="str">
        <f>IF(AND(ISNUMBER(BH35),ISNUMBER(BS35)),SUM(BH35,BS35),"")</f>
        <v/>
      </c>
      <c r="AX35" s="896" t="str">
        <f>IF(AND(ISNUMBER(BI35),ISNUMBER(BT35)),SUM(BI35,BT35),"")</f>
        <v/>
      </c>
      <c r="AY35" s="896" t="str">
        <f>IF(AND(ISNUMBER(BJ35),ISNUMBER(BU35)),SUM(BJ35,BU35),"")</f>
        <v/>
      </c>
      <c r="AZ35" s="896" t="str">
        <f>IF(AND(ISNUMBER(BK35),ISNUMBER(BV35)),SUM(BK35,BV35),"")</f>
        <v/>
      </c>
      <c r="BA35" s="450"/>
      <c r="BB35" s="450"/>
      <c r="BC35" s="450"/>
      <c r="BD35" s="450"/>
      <c r="BE35" s="286"/>
      <c r="BF35" s="896" t="str">
        <f>IF(AND(ISNUMBER(BA35), ISNUMBER(BB35), ISNUMBER(BE35)), SUM(BA35,BB35,BE35), "")</f>
        <v/>
      </c>
      <c r="BG35" s="759"/>
      <c r="BH35" s="450"/>
      <c r="BI35" s="450"/>
      <c r="BJ35" s="896" t="str">
        <f>IF(AND(ISNUMBER(BG35),ISNUMBER(BH35),ISNUMBER(BI35)),SUM(BG35:BI35), "")</f>
        <v/>
      </c>
      <c r="BK35" s="450"/>
      <c r="BL35" s="450"/>
      <c r="BM35" s="450"/>
      <c r="BN35" s="450"/>
      <c r="BO35" s="450"/>
      <c r="BP35" s="286"/>
      <c r="BQ35" s="896" t="str">
        <f>IF(AND(ISNUMBER(BL35), ISNUMBER(BM35), ISNUMBER(BP35)), SUM(BL35,BM35,BP35), "")</f>
        <v/>
      </c>
      <c r="BR35" s="759"/>
      <c r="BS35" s="450"/>
      <c r="BT35" s="450"/>
      <c r="BU35" s="896" t="str">
        <f>IF(AND(ISNUMBER(BR35),ISNUMBER(BS35),ISNUMBER(BT35)),SUM(BR35:BT35), "")</f>
        <v/>
      </c>
      <c r="BV35" s="450"/>
      <c r="BW35" s="450"/>
      <c r="BX35" s="450"/>
      <c r="BY35" s="450"/>
      <c r="BZ35" s="450"/>
      <c r="CA35" s="450"/>
      <c r="CB35" s="450"/>
      <c r="CC35" s="896" t="str">
        <f>IF($C$7="No", 0, IF(AND(ISNUMBER(BX35),ISNUMBER(BY35),ISNUMBER(CB35)),SUM(BX35,BY35,CB35),""))</f>
        <v/>
      </c>
      <c r="CD35" s="450"/>
      <c r="CE35" s="450"/>
      <c r="CF35" s="450"/>
      <c r="CG35" s="287" t="str">
        <f>IF($C$7="No", 0, IF(AND(ISNUMBER(CD35), ISNUMBER(CE35), ISNUMBER(CF35)), SUM(CD35:CF35), ""))</f>
        <v/>
      </c>
      <c r="CH35" s="1326" t="str">
        <f t="shared" ref="CH35:CH45" si="144">IF(AND(ISNUMBER(CC35), ISNUMBER(CG35)), IF(CC35&lt;&gt;0, CG35/CC35, ""), "")</f>
        <v/>
      </c>
      <c r="CI35" s="780"/>
      <c r="CJ35" s="450"/>
      <c r="CK35" s="450"/>
      <c r="CL35" s="450"/>
      <c r="CM35" s="450"/>
      <c r="CN35" s="450"/>
      <c r="CO35" s="450"/>
      <c r="CP35" s="847" t="str">
        <f t="shared" ref="CP35:CP45" si="145">IF(AND(ISNUMBER(CM35), ISNUMBER(AU35), ISNUMBER(CC35)), IF(CM35&gt;=AU35+CC35, "Pass", "please check"),"")</f>
        <v/>
      </c>
      <c r="CQ35" s="1071" t="str">
        <f t="shared" ref="CQ35:CQ45" si="146">IF(AND(ISNUMBER(AL35),ISNUMBER(AM35),ISNUMBER(AN35),ISNUMBER(AO35),ISNUMBER(AY35), ISNUMBER(AZ35), ISNUMBER(CO35), ISNUMBER(CG35)), IF(CO35&gt;=(AY35+12.5*MAX(0,AZ35-(AL35+AM35+AN35+AO35))+CG35), "Pass", "please check"), "")</f>
        <v/>
      </c>
      <c r="DK35" s="1183"/>
    </row>
    <row r="36" spans="1:115" ht="15" customHeight="1" x14ac:dyDescent="0.25">
      <c r="A36" s="837"/>
      <c r="B36" s="786" t="s">
        <v>1161</v>
      </c>
      <c r="C36" s="896" t="str">
        <f t="shared" si="141"/>
        <v/>
      </c>
      <c r="D36" s="896" t="str">
        <f t="shared" si="141"/>
        <v/>
      </c>
      <c r="E36" s="896" t="str">
        <f t="shared" si="141"/>
        <v/>
      </c>
      <c r="F36" s="896" t="str">
        <f t="shared" si="141"/>
        <v/>
      </c>
      <c r="G36" s="896" t="str">
        <f t="shared" si="141"/>
        <v/>
      </c>
      <c r="H36" s="896" t="str">
        <f t="shared" si="72"/>
        <v/>
      </c>
      <c r="I36" s="896" t="str">
        <f t="shared" si="142"/>
        <v/>
      </c>
      <c r="J36" s="896" t="str">
        <f t="shared" si="142"/>
        <v/>
      </c>
      <c r="K36" s="896" t="str">
        <f t="shared" si="142"/>
        <v/>
      </c>
      <c r="L36" s="896" t="str">
        <f t="shared" si="142"/>
        <v/>
      </c>
      <c r="M36" s="896" t="str">
        <f t="shared" si="142"/>
        <v/>
      </c>
      <c r="N36" s="450"/>
      <c r="O36" s="450"/>
      <c r="P36" s="450"/>
      <c r="Q36" s="450"/>
      <c r="R36" s="286"/>
      <c r="S36" s="896" t="str">
        <f t="shared" si="53"/>
        <v/>
      </c>
      <c r="T36" s="759"/>
      <c r="U36" s="450"/>
      <c r="V36" s="286"/>
      <c r="W36" s="896" t="str">
        <f t="shared" si="143"/>
        <v/>
      </c>
      <c r="X36" s="759"/>
      <c r="Y36" s="450"/>
      <c r="Z36" s="450"/>
      <c r="AA36" s="450"/>
      <c r="AB36" s="450"/>
      <c r="AC36" s="450"/>
      <c r="AD36" s="286"/>
      <c r="AE36" s="896" t="str">
        <f t="shared" si="54"/>
        <v/>
      </c>
      <c r="AF36" s="759"/>
      <c r="AG36" s="450"/>
      <c r="AH36" s="286"/>
      <c r="AI36" s="896" t="str">
        <f>IF(AND(ISNUMBER(AF36),ISNUMBER(AG36),ISNUMBER(AH36)),SUM(AF36:AH36), "")</f>
        <v/>
      </c>
      <c r="AJ36" s="759"/>
      <c r="AK36" s="450"/>
      <c r="AL36" s="450"/>
      <c r="AM36" s="450"/>
      <c r="AN36" s="450"/>
      <c r="AO36" s="450"/>
      <c r="AP36" s="896" t="str">
        <f t="shared" ref="AP36:AZ36" si="147">IF((ISNUMBER(BL36)),BL36,"")</f>
        <v/>
      </c>
      <c r="AQ36" s="896" t="str">
        <f t="shared" si="147"/>
        <v/>
      </c>
      <c r="AR36" s="896" t="str">
        <f t="shared" si="147"/>
        <v/>
      </c>
      <c r="AS36" s="896" t="str">
        <f t="shared" si="147"/>
        <v/>
      </c>
      <c r="AT36" s="896" t="str">
        <f t="shared" si="147"/>
        <v/>
      </c>
      <c r="AU36" s="896" t="str">
        <f t="shared" si="147"/>
        <v/>
      </c>
      <c r="AV36" s="896" t="str">
        <f t="shared" si="147"/>
        <v/>
      </c>
      <c r="AW36" s="896" t="str">
        <f t="shared" si="147"/>
        <v/>
      </c>
      <c r="AX36" s="896" t="str">
        <f t="shared" si="147"/>
        <v/>
      </c>
      <c r="AY36" s="896" t="str">
        <f t="shared" si="147"/>
        <v/>
      </c>
      <c r="AZ36" s="896" t="str">
        <f t="shared" si="147"/>
        <v/>
      </c>
      <c r="BA36" s="758"/>
      <c r="BB36" s="758"/>
      <c r="BC36" s="758"/>
      <c r="BD36" s="758"/>
      <c r="BE36" s="758"/>
      <c r="BF36" s="1248"/>
      <c r="BG36" s="758"/>
      <c r="BH36" s="758"/>
      <c r="BI36" s="758"/>
      <c r="BJ36" s="758"/>
      <c r="BK36" s="758"/>
      <c r="BL36" s="450"/>
      <c r="BM36" s="450"/>
      <c r="BN36" s="450"/>
      <c r="BO36" s="450"/>
      <c r="BP36" s="286"/>
      <c r="BQ36" s="896" t="str">
        <f>IF(AND(ISNUMBER(BL36), ISNUMBER(BM36), ISNUMBER(BP36)), SUM(BL36,BM36,BP36), "")</f>
        <v/>
      </c>
      <c r="BR36" s="759"/>
      <c r="BS36" s="450"/>
      <c r="BT36" s="450"/>
      <c r="BU36" s="896" t="str">
        <f>IF(AND(ISNUMBER(BR36),ISNUMBER(BS36),ISNUMBER(BT36)),SUM(BR36:BT36), "")</f>
        <v/>
      </c>
      <c r="BV36" s="450"/>
      <c r="BW36" s="450"/>
      <c r="BX36" s="450"/>
      <c r="BY36" s="450"/>
      <c r="BZ36" s="450"/>
      <c r="CA36" s="450"/>
      <c r="CB36" s="450"/>
      <c r="CC36" s="896" t="str">
        <f t="shared" ref="CC36:CC39" si="148">IF($C$7="No", 0, IF(AND(ISNUMBER(BX36),ISNUMBER(BY36),ISNUMBER(CB36)),SUM(BX36,BY36,CB36),""))</f>
        <v/>
      </c>
      <c r="CD36" s="450"/>
      <c r="CE36" s="450"/>
      <c r="CF36" s="450"/>
      <c r="CG36" s="287" t="str">
        <f>IF($C$7="No", 0, IF(AND(ISNUMBER(CD36), ISNUMBER(CE36), ISNUMBER(CF36)), SUM(CD36:CF36), ""))</f>
        <v/>
      </c>
      <c r="CH36" s="1326" t="str">
        <f t="shared" si="144"/>
        <v/>
      </c>
      <c r="CI36" s="780"/>
      <c r="CJ36" s="450"/>
      <c r="CK36" s="450"/>
      <c r="CL36" s="450"/>
      <c r="CM36" s="450"/>
      <c r="CN36" s="450"/>
      <c r="CO36" s="450"/>
      <c r="CP36" s="847" t="str">
        <f t="shared" si="145"/>
        <v/>
      </c>
      <c r="CQ36" s="1071" t="str">
        <f t="shared" si="146"/>
        <v/>
      </c>
      <c r="DK36" s="1183"/>
    </row>
    <row r="37" spans="1:115" ht="15" customHeight="1" x14ac:dyDescent="0.25">
      <c r="A37" s="837"/>
      <c r="B37" s="786" t="s">
        <v>1162</v>
      </c>
      <c r="C37" s="896" t="str">
        <f t="shared" si="141"/>
        <v/>
      </c>
      <c r="D37" s="896" t="str">
        <f t="shared" si="141"/>
        <v/>
      </c>
      <c r="E37" s="896" t="str">
        <f t="shared" si="141"/>
        <v/>
      </c>
      <c r="F37" s="896" t="str">
        <f t="shared" si="141"/>
        <v/>
      </c>
      <c r="G37" s="896" t="str">
        <f t="shared" si="141"/>
        <v/>
      </c>
      <c r="H37" s="896" t="str">
        <f t="shared" si="72"/>
        <v/>
      </c>
      <c r="I37" s="896" t="str">
        <f t="shared" si="142"/>
        <v/>
      </c>
      <c r="J37" s="896" t="str">
        <f t="shared" si="142"/>
        <v/>
      </c>
      <c r="K37" s="896" t="str">
        <f t="shared" si="142"/>
        <v/>
      </c>
      <c r="L37" s="896" t="str">
        <f t="shared" si="142"/>
        <v/>
      </c>
      <c r="M37" s="896" t="str">
        <f t="shared" si="142"/>
        <v/>
      </c>
      <c r="N37" s="450"/>
      <c r="O37" s="450"/>
      <c r="P37" s="450"/>
      <c r="Q37" s="450"/>
      <c r="R37" s="286"/>
      <c r="S37" s="896" t="str">
        <f t="shared" si="53"/>
        <v/>
      </c>
      <c r="T37" s="759"/>
      <c r="U37" s="450"/>
      <c r="V37" s="286"/>
      <c r="W37" s="896" t="str">
        <f t="shared" si="143"/>
        <v/>
      </c>
      <c r="X37" s="759"/>
      <c r="Y37" s="450"/>
      <c r="Z37" s="450"/>
      <c r="AA37" s="450"/>
      <c r="AB37" s="450"/>
      <c r="AC37" s="450"/>
      <c r="AD37" s="286"/>
      <c r="AE37" s="896" t="str">
        <f t="shared" si="54"/>
        <v/>
      </c>
      <c r="AF37" s="759"/>
      <c r="AG37" s="450"/>
      <c r="AH37" s="286"/>
      <c r="AI37" s="896" t="str">
        <f>IF(AND(ISNUMBER(AF37),ISNUMBER(AG37),ISNUMBER(AH37)),SUM(AF37:AH37), "")</f>
        <v/>
      </c>
      <c r="AJ37" s="759"/>
      <c r="AK37" s="450"/>
      <c r="AL37" s="450"/>
      <c r="AM37" s="450"/>
      <c r="AN37" s="450"/>
      <c r="AO37" s="450"/>
      <c r="AP37" s="896" t="str">
        <f>IF(AND(ISNUMBER(BA37),ISNUMBER(BL37)),SUM(BA37,BL37),"")</f>
        <v/>
      </c>
      <c r="AQ37" s="896" t="str">
        <f>IF(AND(ISNUMBER(BB37),ISNUMBER(BM37)),SUM(BB37,BM37),"")</f>
        <v/>
      </c>
      <c r="AR37" s="896" t="str">
        <f>IF(AND(ISNUMBER(BC37),ISNUMBER(BN37)),SUM(BC37,BN37),"")</f>
        <v/>
      </c>
      <c r="AS37" s="896" t="str">
        <f>IF(AND(ISNUMBER(BD37),ISNUMBER(BO37)),SUM(BD37,BO37),"")</f>
        <v/>
      </c>
      <c r="AT37" s="896" t="str">
        <f>IF(AND(ISNUMBER(BE37),ISNUMBER(BP37)),SUM(BE37,BP37),"")</f>
        <v/>
      </c>
      <c r="AU37" s="896" t="str">
        <f t="shared" ref="AU37:AU45" si="149">IF(AND(ISNUMBER(AP37),ISNUMBER(AQ37),ISNUMBER(AT37)),SUM(AP37,AQ37,AT37),"")</f>
        <v/>
      </c>
      <c r="AV37" s="896" t="str">
        <f>IF(AND(ISNUMBER(BG37),ISNUMBER(BR37)),SUM(BG37,BR37),"")</f>
        <v/>
      </c>
      <c r="AW37" s="896" t="str">
        <f>IF(AND(ISNUMBER(BH37),ISNUMBER(BS37)),SUM(BH37,BS37),"")</f>
        <v/>
      </c>
      <c r="AX37" s="896" t="str">
        <f>IF(AND(ISNUMBER(BI37),ISNUMBER(BT37)),SUM(BI37,BT37),"")</f>
        <v/>
      </c>
      <c r="AY37" s="896" t="str">
        <f>IF(AND(ISNUMBER(BJ37),ISNUMBER(BU37)),SUM(BJ37,BU37),"")</f>
        <v/>
      </c>
      <c r="AZ37" s="896" t="str">
        <f>IF(AND(ISNUMBER(BK37),ISNUMBER(BV37)),SUM(BK37,BV37),"")</f>
        <v/>
      </c>
      <c r="BA37" s="450"/>
      <c r="BB37" s="450"/>
      <c r="BC37" s="450"/>
      <c r="BD37" s="450"/>
      <c r="BE37" s="286"/>
      <c r="BF37" s="896" t="str">
        <f>IF(AND(ISNUMBER(BA37), ISNUMBER(BB37), ISNUMBER(BE37)), SUM(BA37,BB37,BE37), "")</f>
        <v/>
      </c>
      <c r="BG37" s="759"/>
      <c r="BH37" s="450"/>
      <c r="BI37" s="450"/>
      <c r="BJ37" s="896" t="str">
        <f>IF(AND(ISNUMBER(BG37),ISNUMBER(BH37),ISNUMBER(BI37)),SUM(BG37:BI37), "")</f>
        <v/>
      </c>
      <c r="BK37" s="450"/>
      <c r="BL37" s="450"/>
      <c r="BM37" s="450"/>
      <c r="BN37" s="450"/>
      <c r="BO37" s="450"/>
      <c r="BP37" s="286"/>
      <c r="BQ37" s="896" t="str">
        <f>IF(AND(ISNUMBER(BL37), ISNUMBER(BM37), ISNUMBER(BP37)), SUM(BL37,BM37,BP37), "")</f>
        <v/>
      </c>
      <c r="BR37" s="759"/>
      <c r="BS37" s="450"/>
      <c r="BT37" s="450"/>
      <c r="BU37" s="896" t="str">
        <f>IF(AND(ISNUMBER(BR37),ISNUMBER(BS37),ISNUMBER(BT37)),SUM(BR37:BT37), "")</f>
        <v/>
      </c>
      <c r="BV37" s="450"/>
      <c r="BW37" s="450"/>
      <c r="BX37" s="450"/>
      <c r="BY37" s="450"/>
      <c r="BZ37" s="450"/>
      <c r="CA37" s="450"/>
      <c r="CB37" s="450"/>
      <c r="CC37" s="896" t="str">
        <f t="shared" si="148"/>
        <v/>
      </c>
      <c r="CD37" s="450"/>
      <c r="CE37" s="450"/>
      <c r="CF37" s="450"/>
      <c r="CG37" s="287" t="str">
        <f>IF($C$7="No", 0, IF(AND(ISNUMBER(CD37), ISNUMBER(CE37), ISNUMBER(CF37)), SUM(CD37:CF37), ""))</f>
        <v/>
      </c>
      <c r="CH37" s="1326" t="str">
        <f t="shared" si="144"/>
        <v/>
      </c>
      <c r="CI37" s="780"/>
      <c r="CJ37" s="450"/>
      <c r="CK37" s="450"/>
      <c r="CL37" s="450"/>
      <c r="CM37" s="450"/>
      <c r="CN37" s="450"/>
      <c r="CO37" s="450"/>
      <c r="CP37" s="847" t="str">
        <f t="shared" si="145"/>
        <v/>
      </c>
      <c r="CQ37" s="1071" t="str">
        <f t="shared" si="146"/>
        <v/>
      </c>
      <c r="DK37" s="1183"/>
    </row>
    <row r="38" spans="1:115" ht="15" customHeight="1" x14ac:dyDescent="0.25">
      <c r="A38" s="837"/>
      <c r="B38" s="786" t="s">
        <v>122</v>
      </c>
      <c r="C38" s="896" t="str">
        <f t="shared" si="141"/>
        <v/>
      </c>
      <c r="D38" s="896" t="str">
        <f t="shared" si="141"/>
        <v/>
      </c>
      <c r="E38" s="896" t="str">
        <f t="shared" si="141"/>
        <v/>
      </c>
      <c r="F38" s="896" t="str">
        <f t="shared" si="141"/>
        <v/>
      </c>
      <c r="G38" s="896" t="str">
        <f t="shared" si="141"/>
        <v/>
      </c>
      <c r="H38" s="896" t="str">
        <f t="shared" si="72"/>
        <v/>
      </c>
      <c r="I38" s="896" t="str">
        <f t="shared" si="142"/>
        <v/>
      </c>
      <c r="J38" s="896" t="str">
        <f t="shared" si="142"/>
        <v/>
      </c>
      <c r="K38" s="896" t="str">
        <f t="shared" si="142"/>
        <v/>
      </c>
      <c r="L38" s="896" t="str">
        <f t="shared" si="142"/>
        <v/>
      </c>
      <c r="M38" s="896" t="str">
        <f t="shared" si="142"/>
        <v/>
      </c>
      <c r="N38" s="450"/>
      <c r="O38" s="450"/>
      <c r="P38" s="450"/>
      <c r="Q38" s="450"/>
      <c r="R38" s="286"/>
      <c r="S38" s="896" t="str">
        <f t="shared" si="53"/>
        <v/>
      </c>
      <c r="T38" s="759"/>
      <c r="U38" s="450"/>
      <c r="V38" s="286"/>
      <c r="W38" s="896" t="str">
        <f t="shared" si="143"/>
        <v/>
      </c>
      <c r="X38" s="759"/>
      <c r="Y38" s="450"/>
      <c r="Z38" s="450"/>
      <c r="AA38" s="450"/>
      <c r="AB38" s="450"/>
      <c r="AC38" s="450"/>
      <c r="AD38" s="286"/>
      <c r="AE38" s="896" t="str">
        <f t="shared" si="54"/>
        <v/>
      </c>
      <c r="AF38" s="759"/>
      <c r="AG38" s="450"/>
      <c r="AH38" s="286"/>
      <c r="AI38" s="896" t="str">
        <f>IF(AND(ISNUMBER(AF38),ISNUMBER(AG38),ISNUMBER(AH38)),SUM(AF38:AH38), "")</f>
        <v/>
      </c>
      <c r="AJ38" s="759"/>
      <c r="AK38" s="450"/>
      <c r="AL38" s="450"/>
      <c r="AM38" s="450"/>
      <c r="AN38" s="450"/>
      <c r="AO38" s="450"/>
      <c r="AP38" s="896" t="str">
        <f t="shared" ref="AP38:AT38" si="150">IF(ISNUMBER(BL38),BL38,"")</f>
        <v/>
      </c>
      <c r="AQ38" s="896" t="str">
        <f t="shared" si="150"/>
        <v/>
      </c>
      <c r="AR38" s="896" t="str">
        <f t="shared" si="150"/>
        <v/>
      </c>
      <c r="AS38" s="896" t="str">
        <f t="shared" si="150"/>
        <v/>
      </c>
      <c r="AT38" s="896" t="str">
        <f t="shared" si="150"/>
        <v/>
      </c>
      <c r="AU38" s="896" t="str">
        <f t="shared" si="149"/>
        <v/>
      </c>
      <c r="AV38" s="896" t="str">
        <f>IF(ISNUMBER(BR38),BR38,"")</f>
        <v/>
      </c>
      <c r="AW38" s="896" t="str">
        <f>IF(ISNUMBER(BS38),BS38,"")</f>
        <v/>
      </c>
      <c r="AX38" s="896" t="str">
        <f>IF(ISNUMBER(BT38),BT38,"")</f>
        <v/>
      </c>
      <c r="AY38" s="896" t="str">
        <f>IF(ISNUMBER(BU38),BU38,"")</f>
        <v/>
      </c>
      <c r="AZ38" s="896" t="str">
        <f>IF(ISNUMBER(BV38),BV38,"")</f>
        <v/>
      </c>
      <c r="BA38" s="758"/>
      <c r="BB38" s="758"/>
      <c r="BC38" s="758"/>
      <c r="BD38" s="758"/>
      <c r="BE38" s="758"/>
      <c r="BF38" s="1248"/>
      <c r="BG38" s="758"/>
      <c r="BH38" s="758"/>
      <c r="BI38" s="758"/>
      <c r="BJ38" s="758"/>
      <c r="BK38" s="758"/>
      <c r="BL38" s="450"/>
      <c r="BM38" s="450"/>
      <c r="BN38" s="450"/>
      <c r="BO38" s="450"/>
      <c r="BP38" s="286"/>
      <c r="BQ38" s="896" t="str">
        <f>IF(AND(ISNUMBER(BL38), ISNUMBER(BM38), ISNUMBER(BP38)), SUM(BL38,BM38,BP38), "")</f>
        <v/>
      </c>
      <c r="BR38" s="759"/>
      <c r="BS38" s="450"/>
      <c r="BT38" s="450"/>
      <c r="BU38" s="896" t="str">
        <f>IF(AND(ISNUMBER(BR38),ISNUMBER(BS38),ISNUMBER(BT38)),SUM(BR38:BT38), "")</f>
        <v/>
      </c>
      <c r="BV38" s="450"/>
      <c r="BW38" s="450"/>
      <c r="BX38" s="450"/>
      <c r="BY38" s="450"/>
      <c r="BZ38" s="450"/>
      <c r="CA38" s="450"/>
      <c r="CB38" s="450"/>
      <c r="CC38" s="896" t="str">
        <f t="shared" si="148"/>
        <v/>
      </c>
      <c r="CD38" s="450"/>
      <c r="CE38" s="450"/>
      <c r="CF38" s="450"/>
      <c r="CG38" s="287" t="str">
        <f>IF($C$7="No", 0, IF(AND(ISNUMBER(CD38), ISNUMBER(CE38), ISNUMBER(CF38)), SUM(CD38:CF38), ""))</f>
        <v/>
      </c>
      <c r="CH38" s="1326" t="str">
        <f t="shared" si="144"/>
        <v/>
      </c>
      <c r="CI38" s="780"/>
      <c r="CJ38" s="450"/>
      <c r="CK38" s="450"/>
      <c r="CL38" s="450"/>
      <c r="CM38" s="450"/>
      <c r="CN38" s="450"/>
      <c r="CO38" s="450"/>
      <c r="CP38" s="847" t="str">
        <f t="shared" si="145"/>
        <v/>
      </c>
      <c r="CQ38" s="1071" t="str">
        <f t="shared" si="146"/>
        <v/>
      </c>
      <c r="DK38" s="1183"/>
    </row>
    <row r="39" spans="1:115" ht="15" customHeight="1" x14ac:dyDescent="0.25">
      <c r="A39" s="837"/>
      <c r="B39" s="786" t="s">
        <v>1163</v>
      </c>
      <c r="C39" s="896" t="str">
        <f t="shared" ref="C39:G39" si="151">IF((ISNUMBER(N39)),N39,"")</f>
        <v/>
      </c>
      <c r="D39" s="896" t="str">
        <f t="shared" si="151"/>
        <v/>
      </c>
      <c r="E39" s="896" t="str">
        <f t="shared" si="151"/>
        <v/>
      </c>
      <c r="F39" s="896" t="str">
        <f t="shared" si="151"/>
        <v/>
      </c>
      <c r="G39" s="896" t="str">
        <f t="shared" si="151"/>
        <v/>
      </c>
      <c r="H39" s="896" t="str">
        <f t="shared" si="72"/>
        <v/>
      </c>
      <c r="I39" s="896" t="str">
        <f>IF((ISNUMBER(T39)),T39,"")</f>
        <v/>
      </c>
      <c r="J39" s="896" t="str">
        <f>IF((ISNUMBER(U39)),U39,"")</f>
        <v/>
      </c>
      <c r="K39" s="896" t="str">
        <f>IF((ISNUMBER(V39)),V39,"")</f>
        <v/>
      </c>
      <c r="L39" s="896" t="str">
        <f>IF((ISNUMBER(W39)),W39,"")</f>
        <v/>
      </c>
      <c r="M39" s="896" t="str">
        <f>IF((ISNUMBER(X39)),X39,"")</f>
        <v/>
      </c>
      <c r="N39" s="452"/>
      <c r="O39" s="452"/>
      <c r="P39" s="452"/>
      <c r="Q39" s="452"/>
      <c r="R39" s="502"/>
      <c r="S39" s="896" t="str">
        <f t="shared" si="53"/>
        <v/>
      </c>
      <c r="T39" s="767"/>
      <c r="U39" s="452"/>
      <c r="V39" s="502"/>
      <c r="W39" s="896" t="str">
        <f t="shared" si="143"/>
        <v/>
      </c>
      <c r="X39" s="767"/>
      <c r="Y39" s="452"/>
      <c r="Z39" s="758"/>
      <c r="AA39" s="758"/>
      <c r="AB39" s="758"/>
      <c r="AC39" s="758"/>
      <c r="AD39" s="758"/>
      <c r="AE39" s="1167"/>
      <c r="AF39" s="758"/>
      <c r="AG39" s="758"/>
      <c r="AH39" s="758"/>
      <c r="AI39" s="1167"/>
      <c r="AJ39" s="758"/>
      <c r="AK39" s="758"/>
      <c r="AL39" s="450"/>
      <c r="AM39" s="450"/>
      <c r="AN39" s="450"/>
      <c r="AO39" s="450"/>
      <c r="AP39" s="896" t="str">
        <f t="shared" ref="AP39:AT45" si="152">IF(AND(ISNUMBER(BA39),ISNUMBER(BL39)),SUM(BA39,BL39),"")</f>
        <v/>
      </c>
      <c r="AQ39" s="896" t="str">
        <f t="shared" si="152"/>
        <v/>
      </c>
      <c r="AR39" s="896" t="str">
        <f t="shared" si="152"/>
        <v/>
      </c>
      <c r="AS39" s="896" t="str">
        <f t="shared" si="152"/>
        <v/>
      </c>
      <c r="AT39" s="896" t="str">
        <f t="shared" si="152"/>
        <v/>
      </c>
      <c r="AU39" s="896" t="str">
        <f t="shared" si="149"/>
        <v/>
      </c>
      <c r="AV39" s="896" t="str">
        <f t="shared" ref="AV39:AZ45" si="153">IF(AND(ISNUMBER(BG39),ISNUMBER(BR39)),SUM(BG39,BR39),"")</f>
        <v/>
      </c>
      <c r="AW39" s="896" t="str">
        <f t="shared" si="153"/>
        <v/>
      </c>
      <c r="AX39" s="896" t="str">
        <f t="shared" si="153"/>
        <v/>
      </c>
      <c r="AY39" s="896" t="str">
        <f t="shared" si="153"/>
        <v/>
      </c>
      <c r="AZ39" s="896" t="str">
        <f t="shared" si="153"/>
        <v/>
      </c>
      <c r="BA39" s="452"/>
      <c r="BB39" s="452"/>
      <c r="BC39" s="452"/>
      <c r="BD39" s="452"/>
      <c r="BE39" s="502"/>
      <c r="BF39" s="896" t="str">
        <f>IF(AND(ISNUMBER(BA39), ISNUMBER(BB39), ISNUMBER(BE39)), SUM(BA39,BB39,BE39), "")</f>
        <v/>
      </c>
      <c r="BG39" s="767"/>
      <c r="BH39" s="452"/>
      <c r="BI39" s="452"/>
      <c r="BJ39" s="1340" t="str">
        <f>IF(AND(ISNUMBER(BG39),ISNUMBER(BH39),ISNUMBER(BI39)),SUM(BG39:BI39), "")</f>
        <v/>
      </c>
      <c r="BK39" s="452"/>
      <c r="BL39" s="452"/>
      <c r="BM39" s="452"/>
      <c r="BN39" s="452"/>
      <c r="BO39" s="452"/>
      <c r="BP39" s="502"/>
      <c r="BQ39" s="896" t="str">
        <f>IF(AND(ISNUMBER(BL39), ISNUMBER(BM39), ISNUMBER(BP39)), SUM(BL39,BM39,BP39), "")</f>
        <v/>
      </c>
      <c r="BR39" s="767"/>
      <c r="BS39" s="452"/>
      <c r="BT39" s="452"/>
      <c r="BU39" s="1340" t="str">
        <f>IF(AND(ISNUMBER(BR39),ISNUMBER(BS39),ISNUMBER(BT39)),SUM(BR39:BT39), "")</f>
        <v/>
      </c>
      <c r="BV39" s="452"/>
      <c r="BW39" s="452"/>
      <c r="BX39" s="452"/>
      <c r="BY39" s="452"/>
      <c r="BZ39" s="452"/>
      <c r="CA39" s="452"/>
      <c r="CB39" s="452"/>
      <c r="CC39" s="896" t="str">
        <f t="shared" si="148"/>
        <v/>
      </c>
      <c r="CD39" s="452"/>
      <c r="CE39" s="452"/>
      <c r="CF39" s="452"/>
      <c r="CG39" s="287" t="str">
        <f>IF($C$7="No", 0, IF(AND(ISNUMBER(CD39), ISNUMBER(CE39), ISNUMBER(CF39)), SUM(CD39:CF39), ""))</f>
        <v/>
      </c>
      <c r="CH39" s="1326" t="str">
        <f t="shared" si="144"/>
        <v/>
      </c>
      <c r="CI39" s="780"/>
      <c r="CJ39" s="450"/>
      <c r="CK39" s="450"/>
      <c r="CL39" s="450"/>
      <c r="CM39" s="450"/>
      <c r="CN39" s="450"/>
      <c r="CO39" s="450"/>
      <c r="CP39" s="847" t="str">
        <f t="shared" si="145"/>
        <v/>
      </c>
      <c r="CQ39" s="1071" t="str">
        <f t="shared" si="146"/>
        <v/>
      </c>
      <c r="DK39" s="1183"/>
    </row>
    <row r="40" spans="1:115" ht="15" customHeight="1" x14ac:dyDescent="0.25">
      <c r="A40" s="837"/>
      <c r="B40" s="786" t="s">
        <v>1350</v>
      </c>
      <c r="C40" s="896" t="str">
        <f t="shared" ref="C40:H40" si="154">IF(AND(ISNUMBER(C41),ISNUMBER(C42)),SUM(C41:C42),"")</f>
        <v/>
      </c>
      <c r="D40" s="896" t="str">
        <f t="shared" si="154"/>
        <v/>
      </c>
      <c r="E40" s="896" t="str">
        <f t="shared" ref="E40" si="155">IF(AND(ISNUMBER(E41),ISNUMBER(E42)),SUM(E41:E42),"")</f>
        <v/>
      </c>
      <c r="F40" s="896" t="str">
        <f t="shared" si="154"/>
        <v/>
      </c>
      <c r="G40" s="896" t="str">
        <f t="shared" si="154"/>
        <v/>
      </c>
      <c r="H40" s="896" t="str">
        <f t="shared" si="154"/>
        <v/>
      </c>
      <c r="I40" s="896" t="str">
        <f>IF(AND(ISNUMBER(I41), ISNUMBER(I42)), SUM(I41:I42),"")</f>
        <v/>
      </c>
      <c r="J40" s="896" t="str">
        <f>IF(AND(ISNUMBER(J41), ISNUMBER(J42)), SUM(J41:J42),"")</f>
        <v/>
      </c>
      <c r="K40" s="896" t="str">
        <f>IF(AND(ISNUMBER(K41), ISNUMBER(K42)), SUM(K41:K42),"")</f>
        <v/>
      </c>
      <c r="L40" s="896" t="str">
        <f>IF(AND(ISNUMBER(L41), ISNUMBER(L42)), SUM(L41:L42),"")</f>
        <v/>
      </c>
      <c r="M40" s="896" t="str">
        <f>IF(AND(ISNUMBER(M41), ISNUMBER(M42)), SUM(M41:M42),"")</f>
        <v/>
      </c>
      <c r="N40" s="896" t="str">
        <f t="shared" ref="N40:S40" si="156">IF(AND(ISNUMBER(N41),ISNUMBER(N42)),SUM(N41:N42),"")</f>
        <v/>
      </c>
      <c r="O40" s="896" t="str">
        <f t="shared" si="156"/>
        <v/>
      </c>
      <c r="P40" s="896" t="str">
        <f t="shared" ref="P40" si="157">IF(AND(ISNUMBER(P41),ISNUMBER(P42)),SUM(P41:P42),"")</f>
        <v/>
      </c>
      <c r="Q40" s="896" t="str">
        <f t="shared" si="156"/>
        <v/>
      </c>
      <c r="R40" s="896" t="str">
        <f t="shared" si="156"/>
        <v/>
      </c>
      <c r="S40" s="896" t="str">
        <f t="shared" si="156"/>
        <v/>
      </c>
      <c r="T40" s="896" t="str">
        <f t="shared" ref="T40:Y40" si="158">IF(AND(ISNUMBER(T41), ISNUMBER(T42)), SUM(T41:T42),"")</f>
        <v/>
      </c>
      <c r="U40" s="896" t="str">
        <f t="shared" si="158"/>
        <v/>
      </c>
      <c r="V40" s="896" t="str">
        <f t="shared" si="158"/>
        <v/>
      </c>
      <c r="W40" s="896" t="str">
        <f t="shared" si="158"/>
        <v/>
      </c>
      <c r="X40" s="896" t="str">
        <f t="shared" si="158"/>
        <v/>
      </c>
      <c r="Y40" s="896" t="str">
        <f t="shared" si="158"/>
        <v/>
      </c>
      <c r="Z40" s="758"/>
      <c r="AA40" s="758"/>
      <c r="AB40" s="758"/>
      <c r="AC40" s="758"/>
      <c r="AD40" s="758"/>
      <c r="AE40" s="758"/>
      <c r="AF40" s="758"/>
      <c r="AG40" s="758"/>
      <c r="AH40" s="758"/>
      <c r="AI40" s="758"/>
      <c r="AJ40" s="758"/>
      <c r="AK40" s="758"/>
      <c r="AL40" s="335"/>
      <c r="AM40" s="335"/>
      <c r="AN40" s="335"/>
      <c r="AO40" s="335"/>
      <c r="AP40" s="896" t="str">
        <f t="shared" si="152"/>
        <v/>
      </c>
      <c r="AQ40" s="896" t="str">
        <f t="shared" si="152"/>
        <v/>
      </c>
      <c r="AR40" s="896" t="str">
        <f t="shared" si="152"/>
        <v/>
      </c>
      <c r="AS40" s="896" t="str">
        <f t="shared" si="152"/>
        <v/>
      </c>
      <c r="AT40" s="896" t="str">
        <f t="shared" si="152"/>
        <v/>
      </c>
      <c r="AU40" s="896" t="str">
        <f t="shared" si="149"/>
        <v/>
      </c>
      <c r="AV40" s="896" t="str">
        <f t="shared" si="153"/>
        <v/>
      </c>
      <c r="AW40" s="896" t="str">
        <f t="shared" si="153"/>
        <v/>
      </c>
      <c r="AX40" s="896" t="str">
        <f t="shared" si="153"/>
        <v/>
      </c>
      <c r="AY40" s="896" t="str">
        <f t="shared" si="153"/>
        <v/>
      </c>
      <c r="AZ40" s="896" t="str">
        <f t="shared" si="153"/>
        <v/>
      </c>
      <c r="BA40" s="896" t="str">
        <f t="shared" ref="BA40:BF40" si="159">IF(AND(ISNUMBER(BA41),ISNUMBER(BA42)),SUM(BA41:BA42),"")</f>
        <v/>
      </c>
      <c r="BB40" s="896" t="str">
        <f t="shared" ref="BB40:BC40" si="160">IF(AND(ISNUMBER(BB41),ISNUMBER(BB42)),SUM(BB41:BB42),"")</f>
        <v/>
      </c>
      <c r="BC40" s="896" t="str">
        <f t="shared" si="160"/>
        <v/>
      </c>
      <c r="BD40" s="896" t="str">
        <f t="shared" si="159"/>
        <v/>
      </c>
      <c r="BE40" s="896" t="str">
        <f t="shared" si="159"/>
        <v/>
      </c>
      <c r="BF40" s="1506" t="str">
        <f t="shared" si="159"/>
        <v/>
      </c>
      <c r="BG40" s="896" t="str">
        <f>IF(AND(ISNUMBER(BG41), ISNUMBER(BG42)), SUM(BG41:BG42),"")</f>
        <v/>
      </c>
      <c r="BH40" s="896" t="str">
        <f>IF(AND(ISNUMBER(BH41), ISNUMBER(BH42)), SUM(BH41:BH42),"")</f>
        <v/>
      </c>
      <c r="BI40" s="896" t="str">
        <f>IF(AND(ISNUMBER(BI41), ISNUMBER(BI42)), SUM(BI41:BI42),"")</f>
        <v/>
      </c>
      <c r="BJ40" s="896" t="str">
        <f>IF(AND(ISNUMBER(BJ41), ISNUMBER(BJ42)), SUM(BJ41:BJ42),"")</f>
        <v/>
      </c>
      <c r="BK40" s="896" t="str">
        <f>IF(AND(ISNUMBER(BK41), ISNUMBER(BK42)), SUM(BK41:BK42),"")</f>
        <v/>
      </c>
      <c r="BL40" s="896" t="str">
        <f t="shared" ref="BL40" si="161">IF(AND(ISNUMBER(BL41),ISNUMBER(BL42)),SUM(BL41:BL42),"")</f>
        <v/>
      </c>
      <c r="BM40" s="896" t="str">
        <f t="shared" ref="BM40:BN40" si="162">IF(AND(ISNUMBER(BM41),ISNUMBER(BM42)),SUM(BM41:BM42),"")</f>
        <v/>
      </c>
      <c r="BN40" s="896" t="str">
        <f t="shared" si="162"/>
        <v/>
      </c>
      <c r="BO40" s="896" t="str">
        <f t="shared" ref="BO40:BQ40" si="163">IF(AND(ISNUMBER(BO41),ISNUMBER(BO42)),SUM(BO41:BO42),"")</f>
        <v/>
      </c>
      <c r="BP40" s="896" t="str">
        <f t="shared" si="163"/>
        <v/>
      </c>
      <c r="BQ40" s="1506" t="str">
        <f t="shared" si="163"/>
        <v/>
      </c>
      <c r="BR40" s="896" t="str">
        <f>IF(AND(ISNUMBER(BR41), ISNUMBER(BR42)), SUM(BR41:BR42),"")</f>
        <v/>
      </c>
      <c r="BS40" s="896" t="str">
        <f>IF(AND(ISNUMBER(BS41), ISNUMBER(BS42)), SUM(BS41:BS42),"")</f>
        <v/>
      </c>
      <c r="BT40" s="896" t="str">
        <f>IF(AND(ISNUMBER(BT41), ISNUMBER(BT42)), SUM(BT41:BT42),"")</f>
        <v/>
      </c>
      <c r="BU40" s="896" t="str">
        <f>IF(AND(ISNUMBER(BU41), ISNUMBER(BU42)), SUM(BU41:BU42),"")</f>
        <v/>
      </c>
      <c r="BV40" s="896" t="str">
        <f>IF(AND(ISNUMBER(BV41), ISNUMBER(BV42)), SUM(BV41:BV42),"")</f>
        <v/>
      </c>
      <c r="BW40" s="896" t="str">
        <f>IF($C$7="No", 0, IF(AND(ISNUMBER(BW41), ISNUMBER(BW42)),SUM(BW41:BW42), ""))</f>
        <v/>
      </c>
      <c r="BX40" s="896" t="str">
        <f t="shared" ref="BX40:CB40" si="164">IF($C$7="No", 0, IF(AND(ISNUMBER(BX41), ISNUMBER(BX42)),SUM(BX41:BX42), ""))</f>
        <v/>
      </c>
      <c r="BY40" s="896" t="str">
        <f t="shared" si="164"/>
        <v/>
      </c>
      <c r="BZ40" s="896" t="str">
        <f t="shared" si="164"/>
        <v/>
      </c>
      <c r="CA40" s="896" t="str">
        <f t="shared" si="164"/>
        <v/>
      </c>
      <c r="CB40" s="896" t="str">
        <f t="shared" si="164"/>
        <v/>
      </c>
      <c r="CC40" s="896" t="str">
        <f t="shared" ref="CC40:CG40" si="165">IF(AND(ISNUMBER(CC41),ISNUMBER(CC42)),SUM(CC41:CC42),"")</f>
        <v/>
      </c>
      <c r="CD40" s="896" t="str">
        <f t="shared" ref="CD40:CF40" si="166">IF($C$7="No", 0, IF(AND(ISNUMBER(CD41), ISNUMBER(CD42)),SUM(CD41:CD42), ""))</f>
        <v/>
      </c>
      <c r="CE40" s="896" t="str">
        <f t="shared" si="166"/>
        <v/>
      </c>
      <c r="CF40" s="896" t="str">
        <f t="shared" si="166"/>
        <v/>
      </c>
      <c r="CG40" s="287" t="str">
        <f t="shared" si="165"/>
        <v/>
      </c>
      <c r="CH40" s="1326" t="str">
        <f t="shared" si="144"/>
        <v/>
      </c>
      <c r="CI40" s="780"/>
      <c r="CJ40" s="757" t="str">
        <f>IF(AND(ISNUMBER(CJ41),ISNUMBER(CJ42)),SUM(CJ41:CJ42),"")</f>
        <v/>
      </c>
      <c r="CK40" s="785" t="str">
        <f t="shared" ref="CK40:CO40" si="167">IF(AND(ISNUMBER(CK41),ISNUMBER(CK42)),SUM(CK41:CK42),"")</f>
        <v/>
      </c>
      <c r="CL40" s="785" t="str">
        <f t="shared" si="167"/>
        <v/>
      </c>
      <c r="CM40" s="785" t="str">
        <f t="shared" si="167"/>
        <v/>
      </c>
      <c r="CN40" s="785" t="str">
        <f>IF(AND(ISNUMBER(CN41),ISNUMBER(CN42)),SUM(CN41:CN42),"")</f>
        <v/>
      </c>
      <c r="CO40" s="757" t="str">
        <f t="shared" si="167"/>
        <v/>
      </c>
      <c r="CP40" s="847" t="str">
        <f t="shared" si="145"/>
        <v/>
      </c>
      <c r="CQ40" s="1071" t="str">
        <f t="shared" si="146"/>
        <v/>
      </c>
      <c r="DK40" s="1183"/>
    </row>
    <row r="41" spans="1:115" ht="15" customHeight="1" x14ac:dyDescent="0.25">
      <c r="A41" s="837"/>
      <c r="B41" s="477" t="s">
        <v>1317</v>
      </c>
      <c r="C41" s="896" t="str">
        <f t="shared" ref="C41:G42" si="168">IF((ISNUMBER(N41)),N41,"")</f>
        <v/>
      </c>
      <c r="D41" s="896" t="str">
        <f t="shared" si="168"/>
        <v/>
      </c>
      <c r="E41" s="896" t="str">
        <f t="shared" si="168"/>
        <v/>
      </c>
      <c r="F41" s="896" t="str">
        <f t="shared" si="168"/>
        <v/>
      </c>
      <c r="G41" s="896" t="str">
        <f t="shared" si="168"/>
        <v/>
      </c>
      <c r="H41" s="896" t="str">
        <f>IF(AND(ISNUMBER(C41),ISNUMBER(D41),ISNUMBER(G41)),SUM(C41,D41,G41),"")</f>
        <v/>
      </c>
      <c r="I41" s="896" t="str">
        <f t="shared" ref="I41:M42" si="169">IF((ISNUMBER(T41)),T41,"")</f>
        <v/>
      </c>
      <c r="J41" s="896" t="str">
        <f t="shared" si="169"/>
        <v/>
      </c>
      <c r="K41" s="896" t="str">
        <f t="shared" si="169"/>
        <v/>
      </c>
      <c r="L41" s="896" t="str">
        <f t="shared" si="169"/>
        <v/>
      </c>
      <c r="M41" s="896" t="str">
        <f t="shared" si="169"/>
        <v/>
      </c>
      <c r="N41" s="454"/>
      <c r="O41" s="454"/>
      <c r="P41" s="454"/>
      <c r="Q41" s="454"/>
      <c r="R41" s="313"/>
      <c r="S41" s="896" t="str">
        <f>IF(AND(ISNUMBER(N41),ISNUMBER(O41),ISNUMBER(R41)),SUM(N41,O41,R41),"")</f>
        <v/>
      </c>
      <c r="T41" s="1116"/>
      <c r="U41" s="454"/>
      <c r="V41" s="313"/>
      <c r="W41" s="896" t="str">
        <f t="shared" ref="W41:W42" si="170">IF(AND(ISNUMBER(T41),ISNUMBER(U41),ISNUMBER(V41)),SUM(T41:V41), "")</f>
        <v/>
      </c>
      <c r="X41" s="1116"/>
      <c r="Y41" s="454"/>
      <c r="Z41" s="758"/>
      <c r="AA41" s="758"/>
      <c r="AB41" s="758"/>
      <c r="AC41" s="758"/>
      <c r="AD41" s="758"/>
      <c r="AE41" s="758"/>
      <c r="AF41" s="758"/>
      <c r="AG41" s="758"/>
      <c r="AH41" s="758"/>
      <c r="AI41" s="758"/>
      <c r="AJ41" s="758"/>
      <c r="AK41" s="758"/>
      <c r="AL41" s="450"/>
      <c r="AM41" s="450"/>
      <c r="AN41" s="450"/>
      <c r="AO41" s="450"/>
      <c r="AP41" s="896" t="str">
        <f t="shared" si="152"/>
        <v/>
      </c>
      <c r="AQ41" s="896" t="str">
        <f t="shared" si="152"/>
        <v/>
      </c>
      <c r="AR41" s="896" t="str">
        <f t="shared" si="152"/>
        <v/>
      </c>
      <c r="AS41" s="896" t="str">
        <f t="shared" si="152"/>
        <v/>
      </c>
      <c r="AT41" s="896" t="str">
        <f t="shared" si="152"/>
        <v/>
      </c>
      <c r="AU41" s="896" t="str">
        <f t="shared" si="149"/>
        <v/>
      </c>
      <c r="AV41" s="896" t="str">
        <f t="shared" si="153"/>
        <v/>
      </c>
      <c r="AW41" s="896" t="str">
        <f t="shared" si="153"/>
        <v/>
      </c>
      <c r="AX41" s="896" t="str">
        <f t="shared" si="153"/>
        <v/>
      </c>
      <c r="AY41" s="896" t="str">
        <f t="shared" si="153"/>
        <v/>
      </c>
      <c r="AZ41" s="896" t="str">
        <f t="shared" si="153"/>
        <v/>
      </c>
      <c r="BA41" s="454"/>
      <c r="BB41" s="454"/>
      <c r="BC41" s="454"/>
      <c r="BD41" s="454"/>
      <c r="BE41" s="313"/>
      <c r="BF41" s="896" t="str">
        <f>IF(AND(ISNUMBER(BA41), ISNUMBER(BB41), ISNUMBER(BE41)), SUM(BA41,BB41,BE41), "")</f>
        <v/>
      </c>
      <c r="BG41" s="1116"/>
      <c r="BH41" s="454"/>
      <c r="BI41" s="454"/>
      <c r="BJ41" s="1342" t="str">
        <f>IF(AND(ISNUMBER(BG41),ISNUMBER(BH41),ISNUMBER(BI41)),SUM(BG41:BI41), "")</f>
        <v/>
      </c>
      <c r="BK41" s="454"/>
      <c r="BL41" s="454"/>
      <c r="BM41" s="454"/>
      <c r="BN41" s="454"/>
      <c r="BO41" s="454"/>
      <c r="BP41" s="313"/>
      <c r="BQ41" s="896" t="str">
        <f>IF(AND(ISNUMBER(BL41), ISNUMBER(BM41), ISNUMBER(BP41)), SUM(BL41,BM41,BP41), "")</f>
        <v/>
      </c>
      <c r="BR41" s="1116"/>
      <c r="BS41" s="454"/>
      <c r="BT41" s="454"/>
      <c r="BU41" s="1342" t="str">
        <f>IF(AND(ISNUMBER(BR41),ISNUMBER(BS41),ISNUMBER(BT41)),SUM(BR41:BT41), "")</f>
        <v/>
      </c>
      <c r="BV41" s="454"/>
      <c r="BW41" s="454"/>
      <c r="BX41" s="454"/>
      <c r="BY41" s="454"/>
      <c r="BZ41" s="454"/>
      <c r="CA41" s="454"/>
      <c r="CB41" s="454"/>
      <c r="CC41" s="896" t="str">
        <f>IF($C$7="No", 0, IF(AND(ISNUMBER(BX41),ISNUMBER(BY41),ISNUMBER(CB41)),SUM(BX41,BY41,CB41),""))</f>
        <v/>
      </c>
      <c r="CD41" s="454"/>
      <c r="CE41" s="454"/>
      <c r="CF41" s="454"/>
      <c r="CG41" s="287" t="str">
        <f>IF($C$7="No", 0, IF(AND(ISNUMBER(CD41), ISNUMBER(CE41), ISNUMBER(CF41)), SUM(CD41:CF41), ""))</f>
        <v/>
      </c>
      <c r="CH41" s="1326" t="str">
        <f t="shared" si="144"/>
        <v/>
      </c>
      <c r="CI41" s="780"/>
      <c r="CJ41" s="450"/>
      <c r="CK41" s="450"/>
      <c r="CL41" s="450"/>
      <c r="CM41" s="450"/>
      <c r="CN41" s="450"/>
      <c r="CO41" s="450"/>
      <c r="CP41" s="847" t="str">
        <f t="shared" si="145"/>
        <v/>
      </c>
      <c r="CQ41" s="1071" t="str">
        <f t="shared" si="146"/>
        <v/>
      </c>
      <c r="DK41" s="1183"/>
    </row>
    <row r="42" spans="1:115" ht="15" customHeight="1" x14ac:dyDescent="0.25">
      <c r="A42" s="837"/>
      <c r="B42" s="477" t="s">
        <v>1351</v>
      </c>
      <c r="C42" s="896" t="str">
        <f t="shared" si="168"/>
        <v/>
      </c>
      <c r="D42" s="896" t="str">
        <f t="shared" si="168"/>
        <v/>
      </c>
      <c r="E42" s="896" t="str">
        <f t="shared" si="168"/>
        <v/>
      </c>
      <c r="F42" s="896" t="str">
        <f t="shared" si="168"/>
        <v/>
      </c>
      <c r="G42" s="896" t="str">
        <f t="shared" si="168"/>
        <v/>
      </c>
      <c r="H42" s="896" t="str">
        <f>IF(AND(ISNUMBER(C42),ISNUMBER(D42),ISNUMBER(G42)),SUM(C42,D42,G42),"")</f>
        <v/>
      </c>
      <c r="I42" s="896" t="str">
        <f t="shared" si="169"/>
        <v/>
      </c>
      <c r="J42" s="896" t="str">
        <f t="shared" si="169"/>
        <v/>
      </c>
      <c r="K42" s="896" t="str">
        <f t="shared" si="169"/>
        <v/>
      </c>
      <c r="L42" s="896" t="str">
        <f t="shared" si="169"/>
        <v/>
      </c>
      <c r="M42" s="896" t="str">
        <f t="shared" si="169"/>
        <v/>
      </c>
      <c r="N42" s="452"/>
      <c r="O42" s="452"/>
      <c r="P42" s="452"/>
      <c r="Q42" s="452"/>
      <c r="R42" s="502"/>
      <c r="S42" s="896" t="str">
        <f>IF(AND(ISNUMBER(N42),ISNUMBER(O42),ISNUMBER(R42)),SUM(N42,O42,R42),"")</f>
        <v/>
      </c>
      <c r="T42" s="767"/>
      <c r="U42" s="452"/>
      <c r="V42" s="502"/>
      <c r="W42" s="896" t="str">
        <f t="shared" si="170"/>
        <v/>
      </c>
      <c r="X42" s="767"/>
      <c r="Y42" s="452"/>
      <c r="Z42" s="758"/>
      <c r="AA42" s="758"/>
      <c r="AB42" s="758"/>
      <c r="AC42" s="758"/>
      <c r="AD42" s="758"/>
      <c r="AE42" s="758"/>
      <c r="AF42" s="758"/>
      <c r="AG42" s="758"/>
      <c r="AH42" s="758"/>
      <c r="AI42" s="758"/>
      <c r="AJ42" s="758"/>
      <c r="AK42" s="758"/>
      <c r="AL42" s="450"/>
      <c r="AM42" s="450"/>
      <c r="AN42" s="450"/>
      <c r="AO42" s="450"/>
      <c r="AP42" s="896" t="str">
        <f t="shared" si="152"/>
        <v/>
      </c>
      <c r="AQ42" s="896" t="str">
        <f t="shared" si="152"/>
        <v/>
      </c>
      <c r="AR42" s="896" t="str">
        <f t="shared" si="152"/>
        <v/>
      </c>
      <c r="AS42" s="896" t="str">
        <f t="shared" si="152"/>
        <v/>
      </c>
      <c r="AT42" s="896" t="str">
        <f t="shared" si="152"/>
        <v/>
      </c>
      <c r="AU42" s="896" t="str">
        <f t="shared" si="149"/>
        <v/>
      </c>
      <c r="AV42" s="896" t="str">
        <f t="shared" si="153"/>
        <v/>
      </c>
      <c r="AW42" s="896" t="str">
        <f t="shared" si="153"/>
        <v/>
      </c>
      <c r="AX42" s="896" t="str">
        <f t="shared" si="153"/>
        <v/>
      </c>
      <c r="AY42" s="896" t="str">
        <f t="shared" si="153"/>
        <v/>
      </c>
      <c r="AZ42" s="896" t="str">
        <f t="shared" si="153"/>
        <v/>
      </c>
      <c r="BA42" s="450"/>
      <c r="BB42" s="450"/>
      <c r="BC42" s="450"/>
      <c r="BD42" s="450"/>
      <c r="BE42" s="286"/>
      <c r="BF42" s="896" t="str">
        <f>IF(AND(ISNUMBER(BA42), ISNUMBER(BB42), ISNUMBER(BE42)), SUM(BA42,BB42,BE42), "")</f>
        <v/>
      </c>
      <c r="BG42" s="759"/>
      <c r="BH42" s="450"/>
      <c r="BI42" s="450"/>
      <c r="BJ42" s="896" t="str">
        <f>IF(AND(ISNUMBER(BG42),ISNUMBER(BH42),ISNUMBER(BI42)),SUM(BG42:BI42), "")</f>
        <v/>
      </c>
      <c r="BK42" s="450"/>
      <c r="BL42" s="450"/>
      <c r="BM42" s="450"/>
      <c r="BN42" s="450"/>
      <c r="BO42" s="450"/>
      <c r="BP42" s="286"/>
      <c r="BQ42" s="896" t="str">
        <f>IF(AND(ISNUMBER(BL42), ISNUMBER(BM42), ISNUMBER(BP42)), SUM(BL42,BM42,BP42), "")</f>
        <v/>
      </c>
      <c r="BR42" s="759"/>
      <c r="BS42" s="450"/>
      <c r="BT42" s="450"/>
      <c r="BU42" s="896" t="str">
        <f>IF(AND(ISNUMBER(BR42),ISNUMBER(BS42),ISNUMBER(BT42)),SUM(BR42:BT42), "")</f>
        <v/>
      </c>
      <c r="BV42" s="450"/>
      <c r="BW42" s="450"/>
      <c r="BX42" s="450"/>
      <c r="BY42" s="450"/>
      <c r="BZ42" s="450"/>
      <c r="CA42" s="450"/>
      <c r="CB42" s="450"/>
      <c r="CC42" s="896" t="str">
        <f>IF($C$7="No", 0, IF(AND(ISNUMBER(BX42),ISNUMBER(BY42),ISNUMBER(CB42)),SUM(BX42,BY42,CB42),""))</f>
        <v/>
      </c>
      <c r="CD42" s="450"/>
      <c r="CE42" s="450"/>
      <c r="CF42" s="450"/>
      <c r="CG42" s="287" t="str">
        <f>IF($C$7="No", 0, IF(AND(ISNUMBER(CD42), ISNUMBER(CE42), ISNUMBER(CF42)), SUM(CD42:CF42), ""))</f>
        <v/>
      </c>
      <c r="CH42" s="1326" t="str">
        <f t="shared" si="144"/>
        <v/>
      </c>
      <c r="CI42" s="780"/>
      <c r="CJ42" s="450"/>
      <c r="CK42" s="450"/>
      <c r="CL42" s="450"/>
      <c r="CM42" s="450"/>
      <c r="CN42" s="450"/>
      <c r="CO42" s="450"/>
      <c r="CP42" s="847" t="str">
        <f t="shared" si="145"/>
        <v/>
      </c>
      <c r="CQ42" s="1071" t="str">
        <f t="shared" si="146"/>
        <v/>
      </c>
      <c r="DK42" s="1183"/>
    </row>
    <row r="43" spans="1:115" ht="15" customHeight="1" x14ac:dyDescent="0.25">
      <c r="A43" s="837"/>
      <c r="B43" s="786" t="s">
        <v>1352</v>
      </c>
      <c r="C43" s="896" t="str">
        <f t="shared" ref="C43:R43" si="171">IF(AND(ISNUMBER(C44),ISNUMBER(C47)),SUM(C44,C47),"")</f>
        <v/>
      </c>
      <c r="D43" s="896" t="str">
        <f t="shared" si="171"/>
        <v/>
      </c>
      <c r="E43" s="896" t="str">
        <f t="shared" si="171"/>
        <v/>
      </c>
      <c r="F43" s="896" t="str">
        <f t="shared" si="171"/>
        <v/>
      </c>
      <c r="G43" s="896" t="str">
        <f t="shared" si="171"/>
        <v/>
      </c>
      <c r="H43" s="896" t="str">
        <f t="shared" si="171"/>
        <v/>
      </c>
      <c r="I43" s="896" t="str">
        <f t="shared" ref="I43" si="172">IF(AND(ISNUMBER(I44),ISNUMBER(I47)),SUM(I44,I47),"")</f>
        <v/>
      </c>
      <c r="J43" s="896" t="str">
        <f t="shared" ref="J43" si="173">IF(AND(ISNUMBER(J44),ISNUMBER(J47)),SUM(J44,J47),"")</f>
        <v/>
      </c>
      <c r="K43" s="896" t="str">
        <f t="shared" ref="K43" si="174">IF(AND(ISNUMBER(K44),ISNUMBER(K47)),SUM(K44,K47),"")</f>
        <v/>
      </c>
      <c r="L43" s="896" t="str">
        <f t="shared" si="171"/>
        <v/>
      </c>
      <c r="M43" s="896" t="str">
        <f t="shared" si="171"/>
        <v/>
      </c>
      <c r="N43" s="896" t="str">
        <f t="shared" si="171"/>
        <v/>
      </c>
      <c r="O43" s="896" t="str">
        <f t="shared" si="171"/>
        <v/>
      </c>
      <c r="P43" s="896" t="str">
        <f t="shared" si="171"/>
        <v/>
      </c>
      <c r="Q43" s="896" t="str">
        <f t="shared" si="171"/>
        <v/>
      </c>
      <c r="R43" s="896" t="str">
        <f t="shared" si="171"/>
        <v/>
      </c>
      <c r="S43" s="896" t="str">
        <f t="shared" ref="S43:Y43" si="175">IF(AND(ISNUMBER(S44),ISNUMBER(S47)),SUM(S44,S47),"")</f>
        <v/>
      </c>
      <c r="T43" s="896" t="str">
        <f t="shared" si="175"/>
        <v/>
      </c>
      <c r="U43" s="896" t="str">
        <f t="shared" si="175"/>
        <v/>
      </c>
      <c r="V43" s="896" t="str">
        <f t="shared" si="175"/>
        <v/>
      </c>
      <c r="W43" s="896" t="str">
        <f t="shared" si="175"/>
        <v/>
      </c>
      <c r="X43" s="896" t="str">
        <f t="shared" si="175"/>
        <v/>
      </c>
      <c r="Y43" s="896" t="str">
        <f t="shared" si="175"/>
        <v/>
      </c>
      <c r="Z43" s="758"/>
      <c r="AA43" s="758"/>
      <c r="AB43" s="758"/>
      <c r="AC43" s="758"/>
      <c r="AD43" s="758"/>
      <c r="AE43" s="758"/>
      <c r="AF43" s="758"/>
      <c r="AG43" s="758"/>
      <c r="AH43" s="758"/>
      <c r="AI43" s="758"/>
      <c r="AJ43" s="758"/>
      <c r="AK43" s="758"/>
      <c r="AL43" s="335"/>
      <c r="AM43" s="335"/>
      <c r="AN43" s="335"/>
      <c r="AO43" s="335"/>
      <c r="AP43" s="896" t="str">
        <f t="shared" si="152"/>
        <v/>
      </c>
      <c r="AQ43" s="896" t="str">
        <f t="shared" si="152"/>
        <v/>
      </c>
      <c r="AR43" s="896" t="str">
        <f t="shared" si="152"/>
        <v/>
      </c>
      <c r="AS43" s="896" t="str">
        <f t="shared" si="152"/>
        <v/>
      </c>
      <c r="AT43" s="896" t="str">
        <f t="shared" si="152"/>
        <v/>
      </c>
      <c r="AU43" s="896" t="str">
        <f t="shared" si="149"/>
        <v/>
      </c>
      <c r="AV43" s="896" t="str">
        <f t="shared" si="153"/>
        <v/>
      </c>
      <c r="AW43" s="896" t="str">
        <f t="shared" si="153"/>
        <v/>
      </c>
      <c r="AX43" s="896" t="str">
        <f t="shared" si="153"/>
        <v/>
      </c>
      <c r="AY43" s="896" t="str">
        <f t="shared" si="153"/>
        <v/>
      </c>
      <c r="AZ43" s="896" t="str">
        <f t="shared" si="153"/>
        <v/>
      </c>
      <c r="BA43" s="896" t="str">
        <f>IF(AND(ISNUMBER(BA44),ISNUMBER(BA47)),SUM(BA44,BA47),"")</f>
        <v/>
      </c>
      <c r="BB43" s="896" t="str">
        <f t="shared" ref="BB43:BF43" si="176">IF(AND(ISNUMBER(BB44),ISNUMBER(BB47)),SUM(BB44,BB47),"")</f>
        <v/>
      </c>
      <c r="BC43" s="896" t="str">
        <f t="shared" si="176"/>
        <v/>
      </c>
      <c r="BD43" s="896" t="str">
        <f t="shared" si="176"/>
        <v/>
      </c>
      <c r="BE43" s="896" t="str">
        <f t="shared" si="176"/>
        <v/>
      </c>
      <c r="BF43" s="1506" t="str">
        <f t="shared" si="176"/>
        <v/>
      </c>
      <c r="BG43" s="896" t="str">
        <f t="shared" ref="BG43:BL43" si="177">IF(AND(ISNUMBER(BG44),ISNUMBER(BG47)),SUM(BG44,BG47),"")</f>
        <v/>
      </c>
      <c r="BH43" s="896" t="str">
        <f t="shared" si="177"/>
        <v/>
      </c>
      <c r="BI43" s="896" t="str">
        <f t="shared" si="177"/>
        <v/>
      </c>
      <c r="BJ43" s="896" t="str">
        <f t="shared" si="177"/>
        <v/>
      </c>
      <c r="BK43" s="896" t="str">
        <f t="shared" si="177"/>
        <v/>
      </c>
      <c r="BL43" s="896" t="str">
        <f t="shared" si="177"/>
        <v/>
      </c>
      <c r="BM43" s="896" t="str">
        <f t="shared" ref="BM43:BQ43" si="178">IF(AND(ISNUMBER(BM44),ISNUMBER(BM47)),SUM(BM44,BM47),"")</f>
        <v/>
      </c>
      <c r="BN43" s="896" t="str">
        <f t="shared" si="178"/>
        <v/>
      </c>
      <c r="BO43" s="896" t="str">
        <f t="shared" si="178"/>
        <v/>
      </c>
      <c r="BP43" s="896" t="str">
        <f t="shared" si="178"/>
        <v/>
      </c>
      <c r="BQ43" s="1506" t="str">
        <f t="shared" si="178"/>
        <v/>
      </c>
      <c r="BR43" s="896" t="str">
        <f>IF(AND(ISNUMBER(BR44),ISNUMBER(BR47)),SUM(BR44,BR47),"")</f>
        <v/>
      </c>
      <c r="BS43" s="896" t="str">
        <f>IF(AND(ISNUMBER(BS44),ISNUMBER(BS47)),SUM(BS44,BS47),"")</f>
        <v/>
      </c>
      <c r="BT43" s="896" t="str">
        <f>IF(AND(ISNUMBER(BT44),ISNUMBER(BT47)),SUM(BT44,BT47),"")</f>
        <v/>
      </c>
      <c r="BU43" s="896" t="str">
        <f>IF(AND(ISNUMBER(BU44),ISNUMBER(BU47)),SUM(BU44,BU47),"")</f>
        <v/>
      </c>
      <c r="BV43" s="896" t="str">
        <f>IF(AND(ISNUMBER(BV44),ISNUMBER(BV47)),SUM(BV44,BV47),"")</f>
        <v/>
      </c>
      <c r="BW43" s="896" t="str">
        <f>IF($C$7="No", 0, IF(AND(ISNUMBER(BW44), ISNUMBER(BW47)), SUM(BW44,BW47), ""))</f>
        <v/>
      </c>
      <c r="BX43" s="896" t="str">
        <f t="shared" ref="BX43:CB43" si="179">IF($C$7="No", 0, IF(AND(ISNUMBER(BX44), ISNUMBER(BX47)), SUM(BX44,BX47), ""))</f>
        <v/>
      </c>
      <c r="BY43" s="896" t="str">
        <f t="shared" si="179"/>
        <v/>
      </c>
      <c r="BZ43" s="896" t="str">
        <f t="shared" si="179"/>
        <v/>
      </c>
      <c r="CA43" s="896" t="str">
        <f t="shared" si="179"/>
        <v/>
      </c>
      <c r="CB43" s="896" t="str">
        <f t="shared" si="179"/>
        <v/>
      </c>
      <c r="CC43" s="896" t="str">
        <f t="shared" ref="CC43:CG43" si="180">IF(AND(ISNUMBER(CC44),ISNUMBER(CC47)),SUM(CC44,CC47),"")</f>
        <v/>
      </c>
      <c r="CD43" s="896" t="str">
        <f t="shared" ref="CD43:CF43" si="181">IF($C$7="No", 0, IF(AND(ISNUMBER(CD44), ISNUMBER(CD47)), SUM(CD44,CD47), ""))</f>
        <v/>
      </c>
      <c r="CE43" s="896" t="str">
        <f t="shared" si="181"/>
        <v/>
      </c>
      <c r="CF43" s="896" t="str">
        <f t="shared" si="181"/>
        <v/>
      </c>
      <c r="CG43" s="287" t="str">
        <f t="shared" si="180"/>
        <v/>
      </c>
      <c r="CH43" s="1326" t="str">
        <f t="shared" si="144"/>
        <v/>
      </c>
      <c r="CI43" s="780"/>
      <c r="CJ43" s="757" t="str">
        <f>IF(AND(ISNUMBER(CJ44),ISNUMBER(CJ47)),SUM(CJ44,CJ47),"")</f>
        <v/>
      </c>
      <c r="CK43" s="757" t="str">
        <f t="shared" ref="CK43:CO43" si="182">IF(AND(ISNUMBER(CK44),ISNUMBER(CK47)),SUM(CK44,CK47),"")</f>
        <v/>
      </c>
      <c r="CL43" s="757" t="str">
        <f t="shared" si="182"/>
        <v/>
      </c>
      <c r="CM43" s="757" t="str">
        <f t="shared" si="182"/>
        <v/>
      </c>
      <c r="CN43" s="757" t="str">
        <f t="shared" si="182"/>
        <v/>
      </c>
      <c r="CO43" s="757" t="str">
        <f t="shared" si="182"/>
        <v/>
      </c>
      <c r="CP43" s="847" t="str">
        <f t="shared" si="145"/>
        <v/>
      </c>
      <c r="CQ43" s="1071" t="str">
        <f t="shared" si="146"/>
        <v/>
      </c>
      <c r="DK43" s="1183"/>
    </row>
    <row r="44" spans="1:115" ht="15" customHeight="1" x14ac:dyDescent="0.25">
      <c r="A44" s="837"/>
      <c r="B44" s="477" t="s">
        <v>1354</v>
      </c>
      <c r="C44" s="896" t="str">
        <f t="shared" ref="C44:G45" si="183">IF((ISNUMBER(N44)),N44,"")</f>
        <v/>
      </c>
      <c r="D44" s="896" t="str">
        <f t="shared" si="183"/>
        <v/>
      </c>
      <c r="E44" s="896" t="str">
        <f t="shared" si="183"/>
        <v/>
      </c>
      <c r="F44" s="896" t="str">
        <f t="shared" si="183"/>
        <v/>
      </c>
      <c r="G44" s="896" t="str">
        <f t="shared" si="183"/>
        <v/>
      </c>
      <c r="H44" s="896" t="str">
        <f t="shared" ref="H44:H62" si="184">IF(AND(ISNUMBER(C44),ISNUMBER(D44),ISNUMBER(G44)),SUM(C44,D44,G44),"")</f>
        <v/>
      </c>
      <c r="I44" s="896" t="str">
        <f t="shared" ref="I44:M45" si="185">IF((ISNUMBER(T44)),T44,"")</f>
        <v/>
      </c>
      <c r="J44" s="896" t="str">
        <f t="shared" si="185"/>
        <v/>
      </c>
      <c r="K44" s="896" t="str">
        <f t="shared" si="185"/>
        <v/>
      </c>
      <c r="L44" s="896" t="str">
        <f t="shared" si="185"/>
        <v/>
      </c>
      <c r="M44" s="896" t="str">
        <f t="shared" si="185"/>
        <v/>
      </c>
      <c r="N44" s="454"/>
      <c r="O44" s="454"/>
      <c r="P44" s="454"/>
      <c r="Q44" s="454"/>
      <c r="R44" s="313"/>
      <c r="S44" s="896" t="str">
        <f t="shared" ref="S44:S59" si="186">IF(AND(ISNUMBER(N44),ISNUMBER(O44),ISNUMBER(R44)),SUM(N44,O44,R44),"")</f>
        <v/>
      </c>
      <c r="T44" s="1116"/>
      <c r="U44" s="454"/>
      <c r="V44" s="313"/>
      <c r="W44" s="896" t="str">
        <f t="shared" ref="W44:W45" si="187">IF(AND(ISNUMBER(T44),ISNUMBER(U44),ISNUMBER(V44)),SUM(T44:V44), "")</f>
        <v/>
      </c>
      <c r="X44" s="1116"/>
      <c r="Y44" s="454"/>
      <c r="Z44" s="758"/>
      <c r="AA44" s="758"/>
      <c r="AB44" s="758"/>
      <c r="AC44" s="758"/>
      <c r="AD44" s="758"/>
      <c r="AE44" s="758"/>
      <c r="AF44" s="758"/>
      <c r="AG44" s="758"/>
      <c r="AH44" s="758"/>
      <c r="AI44" s="758"/>
      <c r="AJ44" s="758"/>
      <c r="AK44" s="758"/>
      <c r="AL44" s="450"/>
      <c r="AM44" s="450"/>
      <c r="AN44" s="450"/>
      <c r="AO44" s="450"/>
      <c r="AP44" s="896" t="str">
        <f t="shared" si="152"/>
        <v/>
      </c>
      <c r="AQ44" s="896" t="str">
        <f t="shared" si="152"/>
        <v/>
      </c>
      <c r="AR44" s="896" t="str">
        <f t="shared" si="152"/>
        <v/>
      </c>
      <c r="AS44" s="896" t="str">
        <f t="shared" si="152"/>
        <v/>
      </c>
      <c r="AT44" s="896" t="str">
        <f t="shared" si="152"/>
        <v/>
      </c>
      <c r="AU44" s="896" t="str">
        <f t="shared" si="149"/>
        <v/>
      </c>
      <c r="AV44" s="896" t="str">
        <f t="shared" si="153"/>
        <v/>
      </c>
      <c r="AW44" s="896" t="str">
        <f t="shared" si="153"/>
        <v/>
      </c>
      <c r="AX44" s="896" t="str">
        <f t="shared" si="153"/>
        <v/>
      </c>
      <c r="AY44" s="896" t="str">
        <f t="shared" si="153"/>
        <v/>
      </c>
      <c r="AZ44" s="896" t="str">
        <f t="shared" si="153"/>
        <v/>
      </c>
      <c r="BA44" s="450"/>
      <c r="BB44" s="450"/>
      <c r="BC44" s="450"/>
      <c r="BD44" s="450"/>
      <c r="BE44" s="286"/>
      <c r="BF44" s="896" t="str">
        <f>IF(AND(ISNUMBER(BA44), ISNUMBER(BB44), ISNUMBER(BE44)), SUM(BA44,BB44,BE44), "")</f>
        <v/>
      </c>
      <c r="BG44" s="759"/>
      <c r="BH44" s="450"/>
      <c r="BI44" s="450"/>
      <c r="BJ44" s="896" t="str">
        <f>IF(AND(ISNUMBER(BG44),ISNUMBER(BH44),ISNUMBER(BI44)),SUM(BG44:BI44), "")</f>
        <v/>
      </c>
      <c r="BK44" s="450"/>
      <c r="BL44" s="450"/>
      <c r="BM44" s="450"/>
      <c r="BN44" s="450"/>
      <c r="BO44" s="450"/>
      <c r="BP44" s="286"/>
      <c r="BQ44" s="896" t="str">
        <f>IF(AND(ISNUMBER(BL44), ISNUMBER(BM44), ISNUMBER(BP44)), SUM(BL44,BM44,BP44), "")</f>
        <v/>
      </c>
      <c r="BR44" s="759"/>
      <c r="BS44" s="450"/>
      <c r="BT44" s="450"/>
      <c r="BU44" s="896" t="str">
        <f>IF(AND(ISNUMBER(BR44),ISNUMBER(BS44),ISNUMBER(BT44)),SUM(BR44:BT44), "")</f>
        <v/>
      </c>
      <c r="BV44" s="450"/>
      <c r="BW44" s="450"/>
      <c r="BX44" s="450"/>
      <c r="BY44" s="450"/>
      <c r="BZ44" s="450"/>
      <c r="CA44" s="450"/>
      <c r="CB44" s="450"/>
      <c r="CC44" s="896" t="str">
        <f>IF($C$7="No", 0, IF(AND(ISNUMBER(BX44),ISNUMBER(BY44),ISNUMBER(CB44)),SUM(BX44,BY44,CB44),""))</f>
        <v/>
      </c>
      <c r="CD44" s="450"/>
      <c r="CE44" s="450"/>
      <c r="CF44" s="450"/>
      <c r="CG44" s="287" t="str">
        <f>IF($C$7="No", 0, IF(AND(ISNUMBER(CD44), ISNUMBER(CE44), ISNUMBER(CF44)), SUM(CD44:CF44), ""))</f>
        <v/>
      </c>
      <c r="CH44" s="1326" t="str">
        <f t="shared" si="144"/>
        <v/>
      </c>
      <c r="CI44" s="780"/>
      <c r="CJ44" s="450"/>
      <c r="CK44" s="450"/>
      <c r="CL44" s="450"/>
      <c r="CM44" s="450"/>
      <c r="CN44" s="450"/>
      <c r="CO44" s="450"/>
      <c r="CP44" s="847" t="str">
        <f t="shared" si="145"/>
        <v/>
      </c>
      <c r="CQ44" s="1071" t="str">
        <f t="shared" si="146"/>
        <v/>
      </c>
      <c r="DK44" s="1183"/>
    </row>
    <row r="45" spans="1:115" ht="15" customHeight="1" x14ac:dyDescent="0.25">
      <c r="A45" s="837"/>
      <c r="B45" s="938" t="s">
        <v>1353</v>
      </c>
      <c r="C45" s="896" t="str">
        <f t="shared" si="183"/>
        <v/>
      </c>
      <c r="D45" s="896" t="str">
        <f t="shared" si="183"/>
        <v/>
      </c>
      <c r="E45" s="896" t="str">
        <f t="shared" si="183"/>
        <v/>
      </c>
      <c r="F45" s="896" t="str">
        <f t="shared" si="183"/>
        <v/>
      </c>
      <c r="G45" s="896" t="str">
        <f t="shared" si="183"/>
        <v/>
      </c>
      <c r="H45" s="896" t="str">
        <f t="shared" si="184"/>
        <v/>
      </c>
      <c r="I45" s="896" t="str">
        <f t="shared" si="185"/>
        <v/>
      </c>
      <c r="J45" s="896" t="str">
        <f t="shared" si="185"/>
        <v/>
      </c>
      <c r="K45" s="896" t="str">
        <f t="shared" si="185"/>
        <v/>
      </c>
      <c r="L45" s="896" t="str">
        <f t="shared" si="185"/>
        <v/>
      </c>
      <c r="M45" s="896" t="str">
        <f t="shared" si="185"/>
        <v/>
      </c>
      <c r="N45" s="450"/>
      <c r="O45" s="450"/>
      <c r="P45" s="450"/>
      <c r="Q45" s="450"/>
      <c r="R45" s="286"/>
      <c r="S45" s="896" t="str">
        <f t="shared" si="186"/>
        <v/>
      </c>
      <c r="T45" s="759"/>
      <c r="U45" s="450"/>
      <c r="V45" s="286"/>
      <c r="W45" s="896" t="str">
        <f t="shared" si="187"/>
        <v/>
      </c>
      <c r="X45" s="759"/>
      <c r="Y45" s="450"/>
      <c r="Z45" s="758"/>
      <c r="AA45" s="758"/>
      <c r="AB45" s="758"/>
      <c r="AC45" s="758"/>
      <c r="AD45" s="758"/>
      <c r="AE45" s="758"/>
      <c r="AF45" s="758"/>
      <c r="AG45" s="758"/>
      <c r="AH45" s="758"/>
      <c r="AI45" s="758"/>
      <c r="AJ45" s="758"/>
      <c r="AK45" s="758"/>
      <c r="AL45" s="450"/>
      <c r="AM45" s="450"/>
      <c r="AN45" s="450"/>
      <c r="AO45" s="450"/>
      <c r="AP45" s="896" t="str">
        <f t="shared" si="152"/>
        <v/>
      </c>
      <c r="AQ45" s="896" t="str">
        <f t="shared" si="152"/>
        <v/>
      </c>
      <c r="AR45" s="896" t="str">
        <f t="shared" si="152"/>
        <v/>
      </c>
      <c r="AS45" s="896" t="str">
        <f t="shared" si="152"/>
        <v/>
      </c>
      <c r="AT45" s="896" t="str">
        <f t="shared" si="152"/>
        <v/>
      </c>
      <c r="AU45" s="896" t="str">
        <f t="shared" si="149"/>
        <v/>
      </c>
      <c r="AV45" s="896" t="str">
        <f t="shared" si="153"/>
        <v/>
      </c>
      <c r="AW45" s="896" t="str">
        <f t="shared" si="153"/>
        <v/>
      </c>
      <c r="AX45" s="896" t="str">
        <f t="shared" si="153"/>
        <v/>
      </c>
      <c r="AY45" s="896" t="str">
        <f t="shared" si="153"/>
        <v/>
      </c>
      <c r="AZ45" s="896" t="str">
        <f t="shared" si="153"/>
        <v/>
      </c>
      <c r="BA45" s="450"/>
      <c r="BB45" s="450"/>
      <c r="BC45" s="450"/>
      <c r="BD45" s="450"/>
      <c r="BE45" s="286"/>
      <c r="BF45" s="896" t="str">
        <f>IF(AND(ISNUMBER(BA45), ISNUMBER(BB45), ISNUMBER(BE45)), SUM(BA45,BB45,BE45), "")</f>
        <v/>
      </c>
      <c r="BG45" s="759"/>
      <c r="BH45" s="450"/>
      <c r="BI45" s="450"/>
      <c r="BJ45" s="896" t="str">
        <f>IF(AND(ISNUMBER(BG45),ISNUMBER(BH45),ISNUMBER(BI45)),SUM(BG45:BI45), "")</f>
        <v/>
      </c>
      <c r="BK45" s="450"/>
      <c r="BL45" s="450"/>
      <c r="BM45" s="450"/>
      <c r="BN45" s="450"/>
      <c r="BO45" s="450"/>
      <c r="BP45" s="286"/>
      <c r="BQ45" s="896" t="str">
        <f>IF(AND(ISNUMBER(BL45), ISNUMBER(BM45), ISNUMBER(BP45)), SUM(BL45,BM45,BP45), "")</f>
        <v/>
      </c>
      <c r="BR45" s="759"/>
      <c r="BS45" s="450"/>
      <c r="BT45" s="450"/>
      <c r="BU45" s="896" t="str">
        <f>IF(AND(ISNUMBER(BR45),ISNUMBER(BS45),ISNUMBER(BT45)),SUM(BR45:BT45), "")</f>
        <v/>
      </c>
      <c r="BV45" s="450"/>
      <c r="BW45" s="450"/>
      <c r="BX45" s="450"/>
      <c r="BY45" s="450"/>
      <c r="BZ45" s="450"/>
      <c r="CA45" s="450"/>
      <c r="CB45" s="450"/>
      <c r="CC45" s="896" t="str">
        <f>IF($C$7="No", 0, IF(AND(ISNUMBER(BX45),ISNUMBER(BY45),ISNUMBER(CB45)),SUM(BX45,BY45,CB45),""))</f>
        <v/>
      </c>
      <c r="CD45" s="450"/>
      <c r="CE45" s="450"/>
      <c r="CF45" s="450"/>
      <c r="CG45" s="287" t="str">
        <f>IF($C$7="No", 0, IF(AND(ISNUMBER(CD45), ISNUMBER(CE45), ISNUMBER(CF45)), SUM(CD45:CF45), ""))</f>
        <v/>
      </c>
      <c r="CH45" s="1326" t="str">
        <f t="shared" si="144"/>
        <v/>
      </c>
      <c r="CI45" s="780"/>
      <c r="CJ45" s="450"/>
      <c r="CK45" s="450"/>
      <c r="CL45" s="450"/>
      <c r="CM45" s="450"/>
      <c r="CN45" s="450"/>
      <c r="CO45" s="450"/>
      <c r="CP45" s="847" t="str">
        <f t="shared" si="145"/>
        <v/>
      </c>
      <c r="CQ45" s="1071" t="str">
        <f t="shared" si="146"/>
        <v/>
      </c>
      <c r="DK45" s="1183"/>
    </row>
    <row r="46" spans="1:115" ht="15" customHeight="1" x14ac:dyDescent="0.25">
      <c r="A46" s="837"/>
      <c r="B46" s="787" t="str">
        <f>"Check: row " &amp; ROW(B45) &amp; " ≤ row " &amp; ROW(B44)</f>
        <v>Check: row 45 ≤ row 44</v>
      </c>
      <c r="C46" s="1248"/>
      <c r="D46" s="1248"/>
      <c r="E46" s="1248"/>
      <c r="F46" s="1248"/>
      <c r="G46" s="1248"/>
      <c r="H46" s="1248"/>
      <c r="I46" s="1248"/>
      <c r="J46" s="1248"/>
      <c r="K46" s="1248"/>
      <c r="L46" s="1248"/>
      <c r="M46" s="1248"/>
      <c r="N46" s="847" t="str">
        <f t="shared" ref="N46:R46" si="188">IF(AND(ISNUMBER(N45),ISNUMBER(N44)), IF(N45&lt;=N44, "Pass", "Fail"), "")</f>
        <v/>
      </c>
      <c r="O46" s="847" t="str">
        <f t="shared" si="188"/>
        <v/>
      </c>
      <c r="P46" s="847" t="str">
        <f t="shared" si="188"/>
        <v/>
      </c>
      <c r="Q46" s="847" t="str">
        <f t="shared" si="188"/>
        <v/>
      </c>
      <c r="R46" s="847" t="str">
        <f t="shared" si="188"/>
        <v/>
      </c>
      <c r="S46" s="1248"/>
      <c r="T46" s="847" t="str">
        <f t="shared" ref="T46" si="189">IF(AND(ISNUMBER(T45),ISNUMBER(T44)), IF(T45&lt;=T44, "Pass", "Fail"), "")</f>
        <v/>
      </c>
      <c r="U46" s="847" t="str">
        <f t="shared" ref="U46" si="190">IF(AND(ISNUMBER(U45),ISNUMBER(U44)), IF(U45&lt;=U44, "Pass", "Fail"), "")</f>
        <v/>
      </c>
      <c r="V46" s="847" t="str">
        <f t="shared" ref="V46" si="191">IF(AND(ISNUMBER(V45),ISNUMBER(V44)), IF(V45&lt;=V44, "Pass", "Fail"), "")</f>
        <v/>
      </c>
      <c r="W46" s="1248"/>
      <c r="X46" s="847" t="str">
        <f t="shared" ref="X46:Y46" si="192">IF(AND(ISNUMBER(X45),ISNUMBER(X44)), IF(X45&lt;=X44, "Pass", "Fail"), "")</f>
        <v/>
      </c>
      <c r="Y46" s="847" t="str">
        <f t="shared" si="192"/>
        <v/>
      </c>
      <c r="Z46" s="758"/>
      <c r="AA46" s="758"/>
      <c r="AB46" s="758"/>
      <c r="AC46" s="758"/>
      <c r="AD46" s="758"/>
      <c r="AE46" s="758"/>
      <c r="AF46" s="758"/>
      <c r="AG46" s="758"/>
      <c r="AH46" s="758"/>
      <c r="AI46" s="758"/>
      <c r="AJ46" s="758"/>
      <c r="AK46" s="758"/>
      <c r="AL46" s="847" t="str">
        <f t="shared" ref="AL46:AO46" si="193">IF(AND(ISNUMBER(AL45),ISNUMBER(AL44)), IF(AL45&lt;=AL44, "Pass", "Fail"), "")</f>
        <v/>
      </c>
      <c r="AM46" s="847" t="str">
        <f t="shared" si="193"/>
        <v/>
      </c>
      <c r="AN46" s="847" t="str">
        <f t="shared" si="193"/>
        <v/>
      </c>
      <c r="AO46" s="847" t="str">
        <f t="shared" si="193"/>
        <v/>
      </c>
      <c r="AP46" s="1248"/>
      <c r="AQ46" s="1248"/>
      <c r="AR46" s="1248"/>
      <c r="AS46" s="1248"/>
      <c r="AT46" s="1248"/>
      <c r="AU46" s="1248"/>
      <c r="AV46" s="1248"/>
      <c r="AW46" s="1248"/>
      <c r="AX46" s="1248"/>
      <c r="AY46" s="1248"/>
      <c r="AZ46" s="1248"/>
      <c r="BA46" s="847" t="str">
        <f t="shared" ref="BA46:BE46" si="194">IF(AND(ISNUMBER(BA45),ISNUMBER(BA44)), IF(BA45&lt;=BA44, "Pass", "Fail"), "")</f>
        <v/>
      </c>
      <c r="BB46" s="847" t="str">
        <f t="shared" si="194"/>
        <v/>
      </c>
      <c r="BC46" s="847" t="str">
        <f t="shared" si="194"/>
        <v/>
      </c>
      <c r="BD46" s="847" t="str">
        <f t="shared" si="194"/>
        <v/>
      </c>
      <c r="BE46" s="847" t="str">
        <f t="shared" si="194"/>
        <v/>
      </c>
      <c r="BF46" s="1248"/>
      <c r="BG46" s="847" t="str">
        <f t="shared" ref="BG46" si="195">IF(AND(ISNUMBER(BG45),ISNUMBER(BG44)), IF(BG45&lt;=BG44, "Pass", "Fail"), "")</f>
        <v/>
      </c>
      <c r="BH46" s="847" t="str">
        <f t="shared" ref="BH46" si="196">IF(AND(ISNUMBER(BH45),ISNUMBER(BH44)), IF(BH45&lt;=BH44, "Pass", "Fail"), "")</f>
        <v/>
      </c>
      <c r="BI46" s="847" t="str">
        <f t="shared" ref="BI46" si="197">IF(AND(ISNUMBER(BI45),ISNUMBER(BI44)), IF(BI45&lt;=BI44, "Pass", "Fail"), "")</f>
        <v/>
      </c>
      <c r="BJ46" s="713"/>
      <c r="BK46" s="847" t="str">
        <f t="shared" ref="BK46:BP46" si="198">IF(AND(ISNUMBER(BK45),ISNUMBER(BK44)), IF(BK45&lt;=BK44, "Pass", "Fail"), "")</f>
        <v/>
      </c>
      <c r="BL46" s="847" t="str">
        <f t="shared" si="198"/>
        <v/>
      </c>
      <c r="BM46" s="847" t="str">
        <f t="shared" si="198"/>
        <v/>
      </c>
      <c r="BN46" s="847" t="str">
        <f t="shared" si="198"/>
        <v/>
      </c>
      <c r="BO46" s="847" t="str">
        <f t="shared" si="198"/>
        <v/>
      </c>
      <c r="BP46" s="847" t="str">
        <f t="shared" si="198"/>
        <v/>
      </c>
      <c r="BQ46" s="1248"/>
      <c r="BR46" s="847" t="str">
        <f t="shared" ref="BR46:BT46" si="199">IF(AND(ISNUMBER(BR45),ISNUMBER(BR44)), IF(BR45&lt;=BR44, "Pass", "Fail"), "")</f>
        <v/>
      </c>
      <c r="BS46" s="847" t="str">
        <f t="shared" si="199"/>
        <v/>
      </c>
      <c r="BT46" s="847" t="str">
        <f t="shared" si="199"/>
        <v/>
      </c>
      <c r="BU46" s="713"/>
      <c r="BV46" s="847" t="str">
        <f t="shared" ref="BV46" si="200">IF(AND(ISNUMBER(BV45),ISNUMBER(BV44)), IF(BV45&lt;=BV44, "Pass", "Fail"), "")</f>
        <v/>
      </c>
      <c r="BW46" s="847" t="str">
        <f t="shared" ref="BW46:BX46" si="201">IF(AND(ISNUMBER(BW45),ISNUMBER(BW44)), IF(BW45&lt;=BW44, "Pass", "Fail"), "")</f>
        <v/>
      </c>
      <c r="BX46" s="847" t="str">
        <f t="shared" si="201"/>
        <v/>
      </c>
      <c r="BY46" s="847" t="str">
        <f t="shared" ref="BY46:CB46" si="202">IF(AND(ISNUMBER(BY45),ISNUMBER(BY44)), IF(BY45&lt;=BY44, "Pass", "Fail"), "")</f>
        <v/>
      </c>
      <c r="BZ46" s="847" t="str">
        <f t="shared" si="202"/>
        <v/>
      </c>
      <c r="CA46" s="847" t="str">
        <f t="shared" si="202"/>
        <v/>
      </c>
      <c r="CB46" s="847" t="str">
        <f t="shared" si="202"/>
        <v/>
      </c>
      <c r="CC46" s="847" t="str">
        <f t="shared" ref="CC46:CG46" si="203">IF(AND(ISNUMBER(CC45),ISNUMBER(CC44)), IF(CC45&lt;=CC44, "Pass", "Fail"), "")</f>
        <v/>
      </c>
      <c r="CD46" s="847" t="str">
        <f t="shared" ref="CD46:CF46" si="204">IF(AND(ISNUMBER(CD45),ISNUMBER(CD44)), IF(CD45&lt;=CD44, "Pass", "Fail"), "")</f>
        <v/>
      </c>
      <c r="CE46" s="847" t="str">
        <f t="shared" si="204"/>
        <v/>
      </c>
      <c r="CF46" s="847" t="str">
        <f t="shared" si="204"/>
        <v/>
      </c>
      <c r="CG46" s="1071" t="str">
        <f t="shared" si="203"/>
        <v/>
      </c>
      <c r="CH46" s="758"/>
      <c r="CI46" s="780"/>
      <c r="CJ46" s="847" t="str">
        <f>IF(AND(ISNUMBER(CJ45),ISNUMBER(CJ44)), IF(CJ45&lt;=CJ44, "Pass", "Fail"), "")</f>
        <v/>
      </c>
      <c r="CK46" s="1265"/>
      <c r="CL46" s="1265"/>
      <c r="CM46" s="847" t="str">
        <f t="shared" ref="CM46:CO46" si="205">IF(AND(ISNUMBER(CM45),ISNUMBER(CM44)), IF(CM45&lt;=CM44, "Pass", "Fail"), "")</f>
        <v/>
      </c>
      <c r="CN46" s="847" t="str">
        <f t="shared" si="205"/>
        <v/>
      </c>
      <c r="CO46" s="847" t="str">
        <f t="shared" si="205"/>
        <v/>
      </c>
      <c r="CP46" s="1265"/>
      <c r="CQ46" s="1266"/>
      <c r="DK46" s="1183"/>
    </row>
    <row r="47" spans="1:115" ht="15" customHeight="1" x14ac:dyDescent="0.25">
      <c r="A47" s="837"/>
      <c r="B47" s="477" t="s">
        <v>1355</v>
      </c>
      <c r="C47" s="896" t="str">
        <f t="shared" ref="C47:G48" si="206">IF((ISNUMBER(N47)),N47,"")</f>
        <v/>
      </c>
      <c r="D47" s="896" t="str">
        <f t="shared" si="206"/>
        <v/>
      </c>
      <c r="E47" s="896" t="str">
        <f t="shared" si="206"/>
        <v/>
      </c>
      <c r="F47" s="896" t="str">
        <f t="shared" si="206"/>
        <v/>
      </c>
      <c r="G47" s="896" t="str">
        <f t="shared" si="206"/>
        <v/>
      </c>
      <c r="H47" s="896" t="str">
        <f t="shared" si="184"/>
        <v/>
      </c>
      <c r="I47" s="896" t="str">
        <f t="shared" ref="I47:M48" si="207">IF((ISNUMBER(T47)),T47,"")</f>
        <v/>
      </c>
      <c r="J47" s="896" t="str">
        <f t="shared" si="207"/>
        <v/>
      </c>
      <c r="K47" s="896" t="str">
        <f t="shared" si="207"/>
        <v/>
      </c>
      <c r="L47" s="896" t="str">
        <f t="shared" si="207"/>
        <v/>
      </c>
      <c r="M47" s="896" t="str">
        <f t="shared" si="207"/>
        <v/>
      </c>
      <c r="N47" s="450"/>
      <c r="O47" s="450"/>
      <c r="P47" s="450"/>
      <c r="Q47" s="450"/>
      <c r="R47" s="286"/>
      <c r="S47" s="896" t="str">
        <f t="shared" si="186"/>
        <v/>
      </c>
      <c r="T47" s="759"/>
      <c r="U47" s="450"/>
      <c r="V47" s="286"/>
      <c r="W47" s="896" t="str">
        <f>IF(AND(ISNUMBER(T47),ISNUMBER(U47),ISNUMBER(V47)),SUM(T47:V47), "")</f>
        <v/>
      </c>
      <c r="X47" s="759"/>
      <c r="Y47" s="450"/>
      <c r="Z47" s="758"/>
      <c r="AA47" s="758"/>
      <c r="AB47" s="758"/>
      <c r="AC47" s="758"/>
      <c r="AD47" s="758"/>
      <c r="AE47" s="758"/>
      <c r="AF47" s="758"/>
      <c r="AG47" s="758"/>
      <c r="AH47" s="758"/>
      <c r="AI47" s="758"/>
      <c r="AJ47" s="758"/>
      <c r="AK47" s="758"/>
      <c r="AL47" s="450"/>
      <c r="AM47" s="450"/>
      <c r="AN47" s="450"/>
      <c r="AO47" s="450"/>
      <c r="AP47" s="896" t="str">
        <f t="shared" ref="AP47:AT48" si="208">IF(AND(ISNUMBER(BA47),ISNUMBER(BL47)),SUM(BA47,BL47),"")</f>
        <v/>
      </c>
      <c r="AQ47" s="896" t="str">
        <f t="shared" si="208"/>
        <v/>
      </c>
      <c r="AR47" s="896" t="str">
        <f t="shared" si="208"/>
        <v/>
      </c>
      <c r="AS47" s="896" t="str">
        <f t="shared" si="208"/>
        <v/>
      </c>
      <c r="AT47" s="896" t="str">
        <f t="shared" si="208"/>
        <v/>
      </c>
      <c r="AU47" s="896" t="str">
        <f>IF(AND(ISNUMBER(AP47),ISNUMBER(AQ47),ISNUMBER(AT47)),SUM(AP47,AQ47,AT47),"")</f>
        <v/>
      </c>
      <c r="AV47" s="896" t="str">
        <f t="shared" ref="AV47:AZ48" si="209">IF(AND(ISNUMBER(BG47),ISNUMBER(BR47)),SUM(BG47,BR47),"")</f>
        <v/>
      </c>
      <c r="AW47" s="896" t="str">
        <f t="shared" si="209"/>
        <v/>
      </c>
      <c r="AX47" s="896" t="str">
        <f t="shared" si="209"/>
        <v/>
      </c>
      <c r="AY47" s="896" t="str">
        <f t="shared" si="209"/>
        <v/>
      </c>
      <c r="AZ47" s="896" t="str">
        <f t="shared" si="209"/>
        <v/>
      </c>
      <c r="BA47" s="450"/>
      <c r="BB47" s="450"/>
      <c r="BC47" s="450"/>
      <c r="BD47" s="450"/>
      <c r="BE47" s="286"/>
      <c r="BF47" s="896" t="str">
        <f>IF(AND(ISNUMBER(BA47), ISNUMBER(BB47), ISNUMBER(BE47)), SUM(BA47,BB47,BE47), "")</f>
        <v/>
      </c>
      <c r="BG47" s="759"/>
      <c r="BH47" s="450"/>
      <c r="BI47" s="450"/>
      <c r="BJ47" s="896" t="str">
        <f>IF(AND(ISNUMBER(BG47),ISNUMBER(BH47),ISNUMBER(BI47)),SUM(BG47:BI47), "")</f>
        <v/>
      </c>
      <c r="BK47" s="450"/>
      <c r="BL47" s="450"/>
      <c r="BM47" s="450"/>
      <c r="BN47" s="450"/>
      <c r="BO47" s="450"/>
      <c r="BP47" s="286"/>
      <c r="BQ47" s="896" t="str">
        <f>IF(AND(ISNUMBER(BL47), ISNUMBER(BM47), ISNUMBER(BP47)), SUM(BL47,BM47,BP47), "")</f>
        <v/>
      </c>
      <c r="BR47" s="759"/>
      <c r="BS47" s="450"/>
      <c r="BT47" s="450"/>
      <c r="BU47" s="896" t="str">
        <f>IF(AND(ISNUMBER(BR47),ISNUMBER(BS47),ISNUMBER(BT47)),SUM(BR47:BT47), "")</f>
        <v/>
      </c>
      <c r="BV47" s="450"/>
      <c r="BW47" s="450"/>
      <c r="BX47" s="450"/>
      <c r="BY47" s="450"/>
      <c r="BZ47" s="450"/>
      <c r="CA47" s="450"/>
      <c r="CB47" s="450"/>
      <c r="CC47" s="896" t="str">
        <f>IF($C$7="No", 0, IF(AND(ISNUMBER(BX47),ISNUMBER(BY47),ISNUMBER(CB47)),SUM(BX47,BY47,CB47),""))</f>
        <v/>
      </c>
      <c r="CD47" s="450"/>
      <c r="CE47" s="450"/>
      <c r="CF47" s="450"/>
      <c r="CG47" s="287" t="str">
        <f>IF($C$7="No", 0, IF(AND(ISNUMBER(CD47), ISNUMBER(CE47), ISNUMBER(CF47)), SUM(CD47:CF47), ""))</f>
        <v/>
      </c>
      <c r="CH47" s="1326" t="str">
        <f>IF(AND(ISNUMBER(CC47), ISNUMBER(CG47)), IF(CC47&lt;&gt;0, CG47/CC47, ""), "")</f>
        <v/>
      </c>
      <c r="CI47" s="780"/>
      <c r="CJ47" s="450"/>
      <c r="CK47" s="450"/>
      <c r="CL47" s="450"/>
      <c r="CM47" s="450"/>
      <c r="CN47" s="450"/>
      <c r="CO47" s="450"/>
      <c r="CP47" s="847" t="str">
        <f>IF(AND(ISNUMBER(CM47), ISNUMBER(AU47), ISNUMBER(CC47)), IF(CM47&gt;=AU47+CC47, "Pass", "please check"),"")</f>
        <v/>
      </c>
      <c r="CQ47" s="1071" t="str">
        <f>IF(AND(ISNUMBER(AL47),ISNUMBER(AM47),ISNUMBER(AN47),ISNUMBER(AO47),ISNUMBER(AY47), ISNUMBER(AZ47), ISNUMBER(CO47), ISNUMBER(CG47)), IF(CO47&gt;=(AY47+12.5*MAX(0,AZ47-(AL47+AM47+AN47+AO47))+CG47), "Pass", "please check"), "")</f>
        <v/>
      </c>
      <c r="DK47" s="1183"/>
    </row>
    <row r="48" spans="1:115" ht="15" customHeight="1" x14ac:dyDescent="0.25">
      <c r="A48" s="837"/>
      <c r="B48" s="938" t="s">
        <v>1353</v>
      </c>
      <c r="C48" s="896" t="str">
        <f t="shared" si="206"/>
        <v/>
      </c>
      <c r="D48" s="896" t="str">
        <f t="shared" si="206"/>
        <v/>
      </c>
      <c r="E48" s="896" t="str">
        <f t="shared" si="206"/>
        <v/>
      </c>
      <c r="F48" s="896" t="str">
        <f t="shared" si="206"/>
        <v/>
      </c>
      <c r="G48" s="896" t="str">
        <f t="shared" si="206"/>
        <v/>
      </c>
      <c r="H48" s="896" t="str">
        <f t="shared" si="184"/>
        <v/>
      </c>
      <c r="I48" s="896" t="str">
        <f t="shared" si="207"/>
        <v/>
      </c>
      <c r="J48" s="896" t="str">
        <f t="shared" si="207"/>
        <v/>
      </c>
      <c r="K48" s="896" t="str">
        <f t="shared" si="207"/>
        <v/>
      </c>
      <c r="L48" s="896" t="str">
        <f t="shared" si="207"/>
        <v/>
      </c>
      <c r="M48" s="896" t="str">
        <f t="shared" si="207"/>
        <v/>
      </c>
      <c r="N48" s="450"/>
      <c r="O48" s="450"/>
      <c r="P48" s="450"/>
      <c r="Q48" s="450"/>
      <c r="R48" s="286"/>
      <c r="S48" s="896" t="str">
        <f t="shared" si="186"/>
        <v/>
      </c>
      <c r="T48" s="759"/>
      <c r="U48" s="450"/>
      <c r="V48" s="286"/>
      <c r="W48" s="896" t="str">
        <f>IF(AND(ISNUMBER(T48),ISNUMBER(U48),ISNUMBER(V48)),SUM(T48:V48), "")</f>
        <v/>
      </c>
      <c r="X48" s="759"/>
      <c r="Y48" s="450"/>
      <c r="Z48" s="758"/>
      <c r="AA48" s="758"/>
      <c r="AB48" s="758"/>
      <c r="AC48" s="758"/>
      <c r="AD48" s="758"/>
      <c r="AE48" s="758"/>
      <c r="AF48" s="758"/>
      <c r="AG48" s="758"/>
      <c r="AH48" s="758"/>
      <c r="AI48" s="758"/>
      <c r="AJ48" s="758"/>
      <c r="AK48" s="758"/>
      <c r="AL48" s="450"/>
      <c r="AM48" s="450"/>
      <c r="AN48" s="450"/>
      <c r="AO48" s="450"/>
      <c r="AP48" s="896" t="str">
        <f t="shared" si="208"/>
        <v/>
      </c>
      <c r="AQ48" s="896" t="str">
        <f t="shared" si="208"/>
        <v/>
      </c>
      <c r="AR48" s="896" t="str">
        <f t="shared" si="208"/>
        <v/>
      </c>
      <c r="AS48" s="896" t="str">
        <f t="shared" si="208"/>
        <v/>
      </c>
      <c r="AT48" s="896" t="str">
        <f t="shared" si="208"/>
        <v/>
      </c>
      <c r="AU48" s="896" t="str">
        <f>IF(AND(ISNUMBER(AP48),ISNUMBER(AQ48),ISNUMBER(AT48)),SUM(AP48,AQ48,AT48),"")</f>
        <v/>
      </c>
      <c r="AV48" s="896" t="str">
        <f t="shared" si="209"/>
        <v/>
      </c>
      <c r="AW48" s="896" t="str">
        <f t="shared" si="209"/>
        <v/>
      </c>
      <c r="AX48" s="896" t="str">
        <f t="shared" si="209"/>
        <v/>
      </c>
      <c r="AY48" s="896" t="str">
        <f t="shared" si="209"/>
        <v/>
      </c>
      <c r="AZ48" s="896" t="str">
        <f t="shared" si="209"/>
        <v/>
      </c>
      <c r="BA48" s="450"/>
      <c r="BB48" s="450"/>
      <c r="BC48" s="450"/>
      <c r="BD48" s="450"/>
      <c r="BE48" s="286"/>
      <c r="BF48" s="896" t="str">
        <f>IF(AND(ISNUMBER(BA48), ISNUMBER(BB48), ISNUMBER(BE48)), SUM(BA48,BB48,BE48), "")</f>
        <v/>
      </c>
      <c r="BG48" s="759"/>
      <c r="BH48" s="450"/>
      <c r="BI48" s="450"/>
      <c r="BJ48" s="896" t="str">
        <f>IF(AND(ISNUMBER(BG48),ISNUMBER(BH48),ISNUMBER(BI48)),SUM(BG48:BI48), "")</f>
        <v/>
      </c>
      <c r="BK48" s="450"/>
      <c r="BL48" s="450"/>
      <c r="BM48" s="450"/>
      <c r="BN48" s="450"/>
      <c r="BO48" s="450"/>
      <c r="BP48" s="286"/>
      <c r="BQ48" s="896" t="str">
        <f>IF(AND(ISNUMBER(BL48), ISNUMBER(BM48), ISNUMBER(BP48)), SUM(BL48,BM48,BP48), "")</f>
        <v/>
      </c>
      <c r="BR48" s="759"/>
      <c r="BS48" s="450"/>
      <c r="BT48" s="450"/>
      <c r="BU48" s="896" t="str">
        <f>IF(AND(ISNUMBER(BR48),ISNUMBER(BS48),ISNUMBER(BT48)),SUM(BR48:BT48), "")</f>
        <v/>
      </c>
      <c r="BV48" s="450"/>
      <c r="BW48" s="450"/>
      <c r="BX48" s="450"/>
      <c r="BY48" s="450"/>
      <c r="BZ48" s="450"/>
      <c r="CA48" s="450"/>
      <c r="CB48" s="450"/>
      <c r="CC48" s="896" t="str">
        <f>IF($C$7="No", 0, IF(AND(ISNUMBER(BX48),ISNUMBER(BY48),ISNUMBER(CB48)),SUM(BX48,BY48,CB48),""))</f>
        <v/>
      </c>
      <c r="CD48" s="450"/>
      <c r="CE48" s="450"/>
      <c r="CF48" s="450"/>
      <c r="CG48" s="287" t="str">
        <f>IF($C$7="No", 0, IF(AND(ISNUMBER(CD48), ISNUMBER(CE48), ISNUMBER(CF48)), SUM(CD48:CF48), ""))</f>
        <v/>
      </c>
      <c r="CH48" s="1326" t="str">
        <f>IF(AND(ISNUMBER(CC48), ISNUMBER(CG48)), IF(CC48&lt;&gt;0, CG48/CC48, ""), "")</f>
        <v/>
      </c>
      <c r="CI48" s="780"/>
      <c r="CJ48" s="450"/>
      <c r="CK48" s="450"/>
      <c r="CL48" s="450"/>
      <c r="CM48" s="450"/>
      <c r="CN48" s="450"/>
      <c r="CO48" s="450"/>
      <c r="CP48" s="847" t="str">
        <f>IF(AND(ISNUMBER(CM48), ISNUMBER(AU48), ISNUMBER(CC48)), IF(CM48&gt;=AU48+CC48, "Pass", "please check"),"")</f>
        <v/>
      </c>
      <c r="CQ48" s="1071" t="str">
        <f>IF(AND(ISNUMBER(AL48),ISNUMBER(AM48),ISNUMBER(AN48),ISNUMBER(AO48),ISNUMBER(AY48), ISNUMBER(AZ48), ISNUMBER(CO48), ISNUMBER(CG48)), IF(CO48&gt;=(AY48+12.5*MAX(0,AZ48-(AL48+AM48+AN48+AO48))+CG48), "Pass", "please check"), "")</f>
        <v/>
      </c>
      <c r="DK48" s="1183"/>
    </row>
    <row r="49" spans="1:115" ht="15" customHeight="1" x14ac:dyDescent="0.25">
      <c r="A49" s="837"/>
      <c r="B49" s="787" t="str">
        <f>"Check: row " &amp; ROW(B48) &amp; " ≤ row " &amp; ROW(B47)</f>
        <v>Check: row 48 ≤ row 47</v>
      </c>
      <c r="C49" s="1167"/>
      <c r="D49" s="1167"/>
      <c r="E49" s="1167"/>
      <c r="F49" s="1167"/>
      <c r="G49" s="1167"/>
      <c r="H49" s="1248"/>
      <c r="I49" s="1167"/>
      <c r="J49" s="1167"/>
      <c r="K49" s="1167"/>
      <c r="L49" s="1248"/>
      <c r="M49" s="1167"/>
      <c r="N49" s="847" t="str">
        <f t="shared" ref="N49:R49" si="210">IF(AND(ISNUMBER(N48), ISNUMBER(N47)), IF(N48&lt;=N47, "Pass", "Fail"),"")</f>
        <v/>
      </c>
      <c r="O49" s="847" t="str">
        <f t="shared" si="210"/>
        <v/>
      </c>
      <c r="P49" s="847" t="str">
        <f t="shared" si="210"/>
        <v/>
      </c>
      <c r="Q49" s="847" t="str">
        <f t="shared" si="210"/>
        <v/>
      </c>
      <c r="R49" s="847" t="str">
        <f t="shared" si="210"/>
        <v/>
      </c>
      <c r="S49" s="1167"/>
      <c r="T49" s="847" t="str">
        <f>IF(AND(ISNUMBER(T48), ISNUMBER(T47)), IF(T48&lt;=T47, "Pass", "Fail"),"")</f>
        <v/>
      </c>
      <c r="U49" s="847" t="str">
        <f>IF(AND(ISNUMBER(U48), ISNUMBER(U47)), IF(U48&lt;=U47, "Pass", "Fail"),"")</f>
        <v/>
      </c>
      <c r="V49" s="847" t="str">
        <f>IF(AND(ISNUMBER(V48), ISNUMBER(V47)), IF(V48&lt;=V47, "Pass", "Fail"),"")</f>
        <v/>
      </c>
      <c r="W49" s="1167"/>
      <c r="X49" s="847" t="str">
        <f>IF(AND(ISNUMBER(X48), ISNUMBER(X47)), IF(X48&lt;=X47, "Pass", "Fail"),"")</f>
        <v/>
      </c>
      <c r="Y49" s="847" t="str">
        <f>IF(AND(ISNUMBER(Y48), ISNUMBER(Y47)), IF(Y48&lt;=Y47, "Pass", "Fail"),"")</f>
        <v/>
      </c>
      <c r="Z49" s="758"/>
      <c r="AA49" s="758"/>
      <c r="AB49" s="758"/>
      <c r="AC49" s="758"/>
      <c r="AD49" s="758"/>
      <c r="AE49" s="758"/>
      <c r="AF49" s="758"/>
      <c r="AG49" s="758"/>
      <c r="AH49" s="758"/>
      <c r="AI49" s="758"/>
      <c r="AJ49" s="758"/>
      <c r="AK49" s="758"/>
      <c r="AL49" s="847" t="str">
        <f>IF(AND(ISNUMBER(AL48), ISNUMBER(AL47)), IF(AL48&lt;=AL47, "Pass", "Fail"),"")</f>
        <v/>
      </c>
      <c r="AM49" s="847" t="str">
        <f>IF(AND(ISNUMBER(AM48), ISNUMBER(AM47)), IF(AM48&lt;=AM47, "Pass", "Fail"),"")</f>
        <v/>
      </c>
      <c r="AN49" s="847" t="str">
        <f>IF(AND(ISNUMBER(AN48), ISNUMBER(AN47)), IF(AN48&lt;=AN47, "Pass", "Fail"),"")</f>
        <v/>
      </c>
      <c r="AO49" s="847" t="str">
        <f>IF(AND(ISNUMBER(AO48), ISNUMBER(AO47)), IF(AO48&lt;=AO47, "Pass", "Fail"),"")</f>
        <v/>
      </c>
      <c r="AP49" s="1167"/>
      <c r="AQ49" s="1167"/>
      <c r="AR49" s="1167"/>
      <c r="AS49" s="1167"/>
      <c r="AT49" s="1167"/>
      <c r="AU49" s="1167"/>
      <c r="AV49" s="1167"/>
      <c r="AW49" s="1167"/>
      <c r="AX49" s="1167"/>
      <c r="AY49" s="1167"/>
      <c r="AZ49" s="1167"/>
      <c r="BA49" s="847" t="str">
        <f t="shared" ref="BA49:BK49" si="211">IF(AND(ISNUMBER(BA48), ISNUMBER(BA47)), IF(BA48&lt;=BA47, "Pass", "Fail"),"")</f>
        <v/>
      </c>
      <c r="BB49" s="847" t="str">
        <f t="shared" si="211"/>
        <v/>
      </c>
      <c r="BC49" s="847" t="str">
        <f t="shared" si="211"/>
        <v/>
      </c>
      <c r="BD49" s="847" t="str">
        <f t="shared" si="211"/>
        <v/>
      </c>
      <c r="BE49" s="847" t="str">
        <f t="shared" si="211"/>
        <v/>
      </c>
      <c r="BF49" s="1167"/>
      <c r="BG49" s="847" t="str">
        <f t="shared" ref="BG49" si="212">IF(AND(ISNUMBER(BG48), ISNUMBER(BG47)), IF(BG48&lt;=BG47, "Pass", "Fail"),"")</f>
        <v/>
      </c>
      <c r="BH49" s="847" t="str">
        <f t="shared" ref="BH49" si="213">IF(AND(ISNUMBER(BH48), ISNUMBER(BH47)), IF(BH48&lt;=BH47, "Pass", "Fail"),"")</f>
        <v/>
      </c>
      <c r="BI49" s="847" t="str">
        <f t="shared" ref="BI49" si="214">IF(AND(ISNUMBER(BI48), ISNUMBER(BI47)), IF(BI48&lt;=BI47, "Pass", "Fail"),"")</f>
        <v/>
      </c>
      <c r="BJ49" s="713"/>
      <c r="BK49" s="847" t="str">
        <f t="shared" si="211"/>
        <v/>
      </c>
      <c r="BL49" s="847" t="str">
        <f t="shared" ref="BL49:BP49" si="215">IF(AND(ISNUMBER(BL48), ISNUMBER(BL47)), IF(BL48&lt;=BL47, "Pass", "Fail"),"")</f>
        <v/>
      </c>
      <c r="BM49" s="847" t="str">
        <f t="shared" si="215"/>
        <v/>
      </c>
      <c r="BN49" s="847" t="str">
        <f t="shared" si="215"/>
        <v/>
      </c>
      <c r="BO49" s="847" t="str">
        <f t="shared" si="215"/>
        <v/>
      </c>
      <c r="BP49" s="847" t="str">
        <f t="shared" si="215"/>
        <v/>
      </c>
      <c r="BQ49" s="1167"/>
      <c r="BR49" s="847" t="str">
        <f t="shared" ref="BR49:BT49" si="216">IF(AND(ISNUMBER(BR48), ISNUMBER(BR47)), IF(BR48&lt;=BR47, "Pass", "Fail"),"")</f>
        <v/>
      </c>
      <c r="BS49" s="847" t="str">
        <f t="shared" si="216"/>
        <v/>
      </c>
      <c r="BT49" s="847" t="str">
        <f t="shared" si="216"/>
        <v/>
      </c>
      <c r="BU49" s="713"/>
      <c r="BV49" s="847" t="str">
        <f t="shared" ref="BV49" si="217">IF(AND(ISNUMBER(BV48), ISNUMBER(BV47)), IF(BV48&lt;=BV47, "Pass", "Fail"),"")</f>
        <v/>
      </c>
      <c r="BW49" s="847" t="str">
        <f t="shared" ref="BW49:BX49" si="218">IF(AND(ISNUMBER(BW48), ISNUMBER(BW47)), IF(BW48&lt;=BW47, "Pass", "Fail"),"")</f>
        <v/>
      </c>
      <c r="BX49" s="847" t="str">
        <f t="shared" si="218"/>
        <v/>
      </c>
      <c r="BY49" s="847" t="str">
        <f t="shared" ref="BY49:CB49" si="219">IF(AND(ISNUMBER(BY48), ISNUMBER(BY47)), IF(BY48&lt;=BY47, "Pass", "Fail"),"")</f>
        <v/>
      </c>
      <c r="BZ49" s="847" t="str">
        <f t="shared" si="219"/>
        <v/>
      </c>
      <c r="CA49" s="847" t="str">
        <f t="shared" si="219"/>
        <v/>
      </c>
      <c r="CB49" s="847" t="str">
        <f t="shared" si="219"/>
        <v/>
      </c>
      <c r="CC49" s="847" t="str">
        <f t="shared" ref="CC49:CG49" si="220">IF(AND(ISNUMBER(CC48), ISNUMBER(CC47)), IF(CC48&lt;=CC47, "Pass", "Fail"),"")</f>
        <v/>
      </c>
      <c r="CD49" s="847" t="str">
        <f t="shared" ref="CD49:CF49" si="221">IF(AND(ISNUMBER(CD48), ISNUMBER(CD47)), IF(CD48&lt;=CD47, "Pass", "Fail"),"")</f>
        <v/>
      </c>
      <c r="CE49" s="847" t="str">
        <f t="shared" si="221"/>
        <v/>
      </c>
      <c r="CF49" s="847" t="str">
        <f t="shared" si="221"/>
        <v/>
      </c>
      <c r="CG49" s="1071" t="str">
        <f t="shared" si="220"/>
        <v/>
      </c>
      <c r="CH49" s="758"/>
      <c r="CI49" s="780"/>
      <c r="CJ49" s="847" t="str">
        <f>IF(AND(ISNUMBER(CJ48), ISNUMBER(CJ47)), IF(CJ48&lt;=CJ47, "Pass", "Fail"),"")</f>
        <v/>
      </c>
      <c r="CK49" s="1265"/>
      <c r="CL49" s="1265"/>
      <c r="CM49" s="847" t="str">
        <f t="shared" ref="CM49" si="222">IF(AND(ISNUMBER(CM48), ISNUMBER(CM47)), IF(CM48&lt;=CM47, "Pass", "Fail"),"")</f>
        <v/>
      </c>
      <c r="CN49" s="847" t="str">
        <f t="shared" ref="CN49" si="223">IF(AND(ISNUMBER(CN48), ISNUMBER(CN47)), IF(CN48&lt;=CN47, "Pass", "Fail"),"")</f>
        <v/>
      </c>
      <c r="CO49" s="847" t="str">
        <f t="shared" ref="CO49" si="224">IF(AND(ISNUMBER(CO48), ISNUMBER(CO47)), IF(CO48&lt;=CO47, "Pass", "Fail"),"")</f>
        <v/>
      </c>
      <c r="CP49" s="1265"/>
      <c r="CQ49" s="1266"/>
      <c r="DK49" s="1183"/>
    </row>
    <row r="50" spans="1:115" ht="15" customHeight="1" x14ac:dyDescent="0.25">
      <c r="A50" s="837"/>
      <c r="B50" s="786" t="s">
        <v>1310</v>
      </c>
      <c r="C50" s="896" t="str">
        <f t="shared" ref="C50:H50" si="225">IF(AND(ISNUMBER(C51),ISNUMBER(C52),ISNUMBER(C53)),SUM(C51:C53),"")</f>
        <v/>
      </c>
      <c r="D50" s="896" t="str">
        <f t="shared" si="225"/>
        <v/>
      </c>
      <c r="E50" s="896" t="str">
        <f t="shared" si="225"/>
        <v/>
      </c>
      <c r="F50" s="896" t="str">
        <f t="shared" si="225"/>
        <v/>
      </c>
      <c r="G50" s="896" t="str">
        <f t="shared" si="225"/>
        <v/>
      </c>
      <c r="H50" s="896" t="str">
        <f t="shared" si="225"/>
        <v/>
      </c>
      <c r="I50" s="896" t="str">
        <f>IF(AND(ISNUMBER(I51),ISNUMBER(I52),ISNUMBER(I53)),SUM(I51:I53),"")</f>
        <v/>
      </c>
      <c r="J50" s="896" t="str">
        <f t="shared" ref="J50:L50" si="226">IF(AND(ISNUMBER(J51),ISNUMBER(J52),ISNUMBER(J53)),SUM(J51:J53),"")</f>
        <v/>
      </c>
      <c r="K50" s="896" t="str">
        <f t="shared" si="226"/>
        <v/>
      </c>
      <c r="L50" s="896" t="str">
        <f t="shared" si="226"/>
        <v/>
      </c>
      <c r="M50" s="896" t="str">
        <f>IF(AND(ISNUMBER(M51),ISNUMBER(M52),ISNUMBER(M53)),SUM(M51:M53),"")</f>
        <v/>
      </c>
      <c r="N50" s="758"/>
      <c r="O50" s="758"/>
      <c r="P50" s="758"/>
      <c r="Q50" s="758"/>
      <c r="R50" s="758"/>
      <c r="S50" s="758"/>
      <c r="T50" s="758"/>
      <c r="U50" s="758"/>
      <c r="V50" s="758"/>
      <c r="W50" s="758"/>
      <c r="X50" s="758"/>
      <c r="Y50" s="758"/>
      <c r="Z50" s="758"/>
      <c r="AA50" s="758"/>
      <c r="AB50" s="758"/>
      <c r="AC50" s="758"/>
      <c r="AD50" s="758"/>
      <c r="AE50" s="758"/>
      <c r="AF50" s="758"/>
      <c r="AG50" s="758"/>
      <c r="AH50" s="758"/>
      <c r="AI50" s="758"/>
      <c r="AJ50" s="758"/>
      <c r="AK50" s="758"/>
      <c r="AL50" s="450"/>
      <c r="AM50" s="450"/>
      <c r="AN50" s="450"/>
      <c r="AO50" s="450"/>
      <c r="AP50" s="769"/>
      <c r="AQ50" s="769"/>
      <c r="AR50" s="769"/>
      <c r="AS50" s="769"/>
      <c r="AT50" s="769"/>
      <c r="AU50" s="769"/>
      <c r="AV50" s="769"/>
      <c r="AW50" s="769"/>
      <c r="AX50" s="769"/>
      <c r="AY50" s="769"/>
      <c r="AZ50" s="769"/>
      <c r="BA50" s="713"/>
      <c r="BB50" s="713"/>
      <c r="BC50" s="713"/>
      <c r="BD50" s="713"/>
      <c r="BE50" s="713"/>
      <c r="BF50" s="713"/>
      <c r="BG50" s="713"/>
      <c r="BH50" s="713"/>
      <c r="BI50" s="713"/>
      <c r="BJ50" s="713"/>
      <c r="BK50" s="713"/>
      <c r="BL50" s="758"/>
      <c r="BM50" s="758"/>
      <c r="BN50" s="758"/>
      <c r="BO50" s="758"/>
      <c r="BP50" s="758"/>
      <c r="BQ50" s="758"/>
      <c r="BR50" s="758"/>
      <c r="BS50" s="758"/>
      <c r="BT50" s="758"/>
      <c r="BU50" s="758"/>
      <c r="BV50" s="758"/>
      <c r="BW50" s="896" t="str">
        <f t="shared" ref="BW50:CB50" si="227">IF(AND(ISNUMBER(BW51),ISNUMBER(BW52),ISNUMBER(BW53)),SUM(BW51:BW53),"")</f>
        <v/>
      </c>
      <c r="BX50" s="896" t="str">
        <f t="shared" si="227"/>
        <v/>
      </c>
      <c r="BY50" s="896" t="str">
        <f t="shared" si="227"/>
        <v/>
      </c>
      <c r="BZ50" s="896" t="str">
        <f t="shared" si="227"/>
        <v/>
      </c>
      <c r="CA50" s="896" t="str">
        <f t="shared" si="227"/>
        <v/>
      </c>
      <c r="CB50" s="896" t="str">
        <f t="shared" si="227"/>
        <v/>
      </c>
      <c r="CC50" s="896" t="str">
        <f>IF(AND(ISNUMBER(CC51),ISNUMBER(CC52),ISNUMBER(CC53)),SUM(CC51:CC53),"")</f>
        <v/>
      </c>
      <c r="CD50" s="896" t="str">
        <f t="shared" ref="CD50:CF50" si="228">IF(AND(ISNUMBER(CD51),ISNUMBER(CD52),ISNUMBER(CD53)),SUM(CD51:CD53),"")</f>
        <v/>
      </c>
      <c r="CE50" s="896" t="str">
        <f t="shared" si="228"/>
        <v/>
      </c>
      <c r="CF50" s="896" t="str">
        <f t="shared" si="228"/>
        <v/>
      </c>
      <c r="CG50" s="287" t="str">
        <f>IF(AND(ISNUMBER(CG51),ISNUMBER(CG52),ISNUMBER(CG53)),SUM(CG51:CG53),"")</f>
        <v/>
      </c>
      <c r="CH50" s="1326" t="str">
        <f t="shared" ref="CH50:CH62" si="229">IF(AND(ISNUMBER(CC50), ISNUMBER(CG50)), IF(CC50&lt;&gt;0, CG50/CC50, ""), "")</f>
        <v/>
      </c>
      <c r="CI50" s="780"/>
      <c r="CJ50" s="758"/>
      <c r="CK50" s="758"/>
      <c r="CL50" s="758"/>
      <c r="CM50" s="758"/>
      <c r="CN50" s="758"/>
      <c r="CO50" s="758"/>
      <c r="CP50" s="1265"/>
      <c r="CQ50" s="1266"/>
      <c r="DK50" s="1183"/>
    </row>
    <row r="51" spans="1:115" ht="15" customHeight="1" x14ac:dyDescent="0.25">
      <c r="A51" s="837"/>
      <c r="B51" s="477" t="s">
        <v>1311</v>
      </c>
      <c r="C51" s="450"/>
      <c r="D51" s="450"/>
      <c r="E51" s="450"/>
      <c r="F51" s="450"/>
      <c r="G51" s="450"/>
      <c r="H51" s="896" t="str">
        <f>IF(AND(ISNUMBER(C51),ISNUMBER(D51),ISNUMBER(G51)),SUM(C51,D51,G51),"")</f>
        <v/>
      </c>
      <c r="I51" s="286"/>
      <c r="J51" s="286"/>
      <c r="K51" s="286"/>
      <c r="L51" s="896" t="str">
        <f>IF(AND(ISNUMBER(I51),ISNUMBER(J51),ISNUMBER(K51)),SUM(I51:K51), "")</f>
        <v/>
      </c>
      <c r="M51" s="286"/>
      <c r="N51" s="758"/>
      <c r="O51" s="758"/>
      <c r="P51" s="758"/>
      <c r="Q51" s="758"/>
      <c r="R51" s="758"/>
      <c r="S51" s="758"/>
      <c r="T51" s="758"/>
      <c r="U51" s="758"/>
      <c r="V51" s="758"/>
      <c r="W51" s="758"/>
      <c r="X51" s="758"/>
      <c r="Y51" s="758"/>
      <c r="Z51" s="758"/>
      <c r="AA51" s="758"/>
      <c r="AB51" s="758"/>
      <c r="AC51" s="758"/>
      <c r="AD51" s="758"/>
      <c r="AE51" s="758"/>
      <c r="AF51" s="758"/>
      <c r="AG51" s="758"/>
      <c r="AH51" s="758"/>
      <c r="AI51" s="758"/>
      <c r="AJ51" s="758"/>
      <c r="AK51" s="777"/>
      <c r="AL51" s="450"/>
      <c r="AM51" s="450"/>
      <c r="AN51" s="450"/>
      <c r="AO51" s="450"/>
      <c r="AP51" s="769"/>
      <c r="AQ51" s="769"/>
      <c r="AR51" s="769"/>
      <c r="AS51" s="769"/>
      <c r="AT51" s="769"/>
      <c r="AU51" s="769"/>
      <c r="AV51" s="769"/>
      <c r="AW51" s="769"/>
      <c r="AX51" s="769"/>
      <c r="AY51" s="769"/>
      <c r="AZ51" s="769"/>
      <c r="BA51" s="713"/>
      <c r="BB51" s="713"/>
      <c r="BC51" s="713"/>
      <c r="BD51" s="713"/>
      <c r="BE51" s="713"/>
      <c r="BF51" s="713"/>
      <c r="BG51" s="713"/>
      <c r="BH51" s="713"/>
      <c r="BI51" s="713"/>
      <c r="BJ51" s="713"/>
      <c r="BK51" s="713"/>
      <c r="BL51" s="758"/>
      <c r="BM51" s="758"/>
      <c r="BN51" s="758"/>
      <c r="BO51" s="758"/>
      <c r="BP51" s="758"/>
      <c r="BQ51" s="758"/>
      <c r="BR51" s="758"/>
      <c r="BS51" s="758"/>
      <c r="BT51" s="758"/>
      <c r="BU51" s="758"/>
      <c r="BV51" s="758"/>
      <c r="BW51" s="450"/>
      <c r="BX51" s="450"/>
      <c r="BY51" s="450"/>
      <c r="BZ51" s="450"/>
      <c r="CA51" s="450"/>
      <c r="CB51" s="286"/>
      <c r="CC51" s="896" t="str">
        <f>IF(AND(ISNUMBER(BX51),ISNUMBER(BY51),ISNUMBER(CB51)),SUM(BX51,BY51,CB51),"")</f>
        <v/>
      </c>
      <c r="CD51" s="286"/>
      <c r="CE51" s="286"/>
      <c r="CF51" s="286"/>
      <c r="CG51" s="287" t="str">
        <f>IF(AND(ISNUMBER(CD51), ISNUMBER(CE51), ISNUMBER(CF51)), SUM(CD51:CF51), "")</f>
        <v/>
      </c>
      <c r="CH51" s="1326" t="str">
        <f t="shared" si="229"/>
        <v/>
      </c>
      <c r="CI51" s="859" t="str">
        <f>IF(ISNUMBER(CH51),IF(AND(CH51&gt;=(Parameters!F182*0.95), CH51&lt;=(Parameters!F182*1.05)), "Pass", "Fail"),"")</f>
        <v/>
      </c>
      <c r="CJ51" s="758"/>
      <c r="CK51" s="758"/>
      <c r="CL51" s="758"/>
      <c r="CM51" s="758"/>
      <c r="CN51" s="758"/>
      <c r="CO51" s="758"/>
      <c r="CP51" s="1265"/>
      <c r="CQ51" s="1266"/>
      <c r="DK51" s="1183"/>
    </row>
    <row r="52" spans="1:115" ht="15" customHeight="1" x14ac:dyDescent="0.25">
      <c r="A52" s="837"/>
      <c r="B52" s="477" t="s">
        <v>1312</v>
      </c>
      <c r="C52" s="450"/>
      <c r="D52" s="450"/>
      <c r="E52" s="450"/>
      <c r="F52" s="450"/>
      <c r="G52" s="450"/>
      <c r="H52" s="896" t="str">
        <f t="shared" ref="H52:H53" si="230">IF(AND(ISNUMBER(C52),ISNUMBER(D52),ISNUMBER(G52)),SUM(C52,D52,G52),"")</f>
        <v/>
      </c>
      <c r="I52" s="286"/>
      <c r="J52" s="286"/>
      <c r="K52" s="286"/>
      <c r="L52" s="896" t="str">
        <f t="shared" ref="L52:L53" si="231">IF(AND(ISNUMBER(I52),ISNUMBER(J52),ISNUMBER(K52)),SUM(I52:K52), "")</f>
        <v/>
      </c>
      <c r="M52" s="286"/>
      <c r="N52" s="758"/>
      <c r="O52" s="758"/>
      <c r="P52" s="758"/>
      <c r="Q52" s="758"/>
      <c r="R52" s="758"/>
      <c r="S52" s="758"/>
      <c r="T52" s="758"/>
      <c r="U52" s="758"/>
      <c r="V52" s="758"/>
      <c r="W52" s="758"/>
      <c r="X52" s="758"/>
      <c r="Y52" s="758"/>
      <c r="Z52" s="758"/>
      <c r="AA52" s="758"/>
      <c r="AB52" s="758"/>
      <c r="AC52" s="758"/>
      <c r="AD52" s="758"/>
      <c r="AE52" s="758"/>
      <c r="AF52" s="758"/>
      <c r="AG52" s="758"/>
      <c r="AH52" s="758"/>
      <c r="AI52" s="758"/>
      <c r="AJ52" s="758"/>
      <c r="AK52" s="777"/>
      <c r="AL52" s="450"/>
      <c r="AM52" s="450"/>
      <c r="AN52" s="450"/>
      <c r="AO52" s="450"/>
      <c r="AP52" s="769"/>
      <c r="AQ52" s="769"/>
      <c r="AR52" s="769"/>
      <c r="AS52" s="769"/>
      <c r="AT52" s="769"/>
      <c r="AU52" s="769"/>
      <c r="AV52" s="769"/>
      <c r="AW52" s="769"/>
      <c r="AX52" s="769"/>
      <c r="AY52" s="769"/>
      <c r="AZ52" s="769"/>
      <c r="BA52" s="713"/>
      <c r="BB52" s="713"/>
      <c r="BC52" s="713"/>
      <c r="BD52" s="713"/>
      <c r="BE52" s="713"/>
      <c r="BF52" s="713"/>
      <c r="BG52" s="713"/>
      <c r="BH52" s="713"/>
      <c r="BI52" s="713"/>
      <c r="BJ52" s="713"/>
      <c r="BK52" s="713"/>
      <c r="BL52" s="758"/>
      <c r="BM52" s="758"/>
      <c r="BN52" s="758"/>
      <c r="BO52" s="758"/>
      <c r="BP52" s="758"/>
      <c r="BQ52" s="758"/>
      <c r="BR52" s="758"/>
      <c r="BS52" s="758"/>
      <c r="BT52" s="758"/>
      <c r="BU52" s="758"/>
      <c r="BV52" s="758"/>
      <c r="BW52" s="450"/>
      <c r="BX52" s="450"/>
      <c r="BY52" s="450"/>
      <c r="BZ52" s="450"/>
      <c r="CA52" s="450"/>
      <c r="CB52" s="286"/>
      <c r="CC52" s="896" t="str">
        <f t="shared" ref="CC52:CC53" si="232">IF(AND(ISNUMBER(BX52),ISNUMBER(BY52),ISNUMBER(CB52)),SUM(BX52,BY52,CB52),"")</f>
        <v/>
      </c>
      <c r="CD52" s="286"/>
      <c r="CE52" s="286"/>
      <c r="CF52" s="286"/>
      <c r="CG52" s="287" t="str">
        <f>IF(AND(ISNUMBER(CD52), ISNUMBER(CE52), ISNUMBER(CF52)), SUM(CD52:CF52), "")</f>
        <v/>
      </c>
      <c r="CH52" s="1326" t="str">
        <f t="shared" si="229"/>
        <v/>
      </c>
      <c r="CI52" s="859" t="str">
        <f>IF(ISNUMBER(CH52),IF(AND(CH52&gt;=(Parameters!F183*0.95), CH52&lt;=(Parameters!F183*1.05)), "Pass", "Fail"),"")</f>
        <v/>
      </c>
      <c r="CJ52" s="758"/>
      <c r="CK52" s="758"/>
      <c r="CL52" s="758"/>
      <c r="CM52" s="758"/>
      <c r="CN52" s="758"/>
      <c r="CO52" s="758"/>
      <c r="CP52" s="1265"/>
      <c r="CQ52" s="1266"/>
      <c r="DK52" s="1183"/>
    </row>
    <row r="53" spans="1:115" ht="15" customHeight="1" x14ac:dyDescent="0.25">
      <c r="A53" s="837"/>
      <c r="B53" s="477" t="s">
        <v>1313</v>
      </c>
      <c r="C53" s="450"/>
      <c r="D53" s="450"/>
      <c r="E53" s="450"/>
      <c r="F53" s="450"/>
      <c r="G53" s="450"/>
      <c r="H53" s="896" t="str">
        <f t="shared" si="230"/>
        <v/>
      </c>
      <c r="I53" s="286"/>
      <c r="J53" s="286"/>
      <c r="K53" s="286"/>
      <c r="L53" s="896" t="str">
        <f t="shared" si="231"/>
        <v/>
      </c>
      <c r="M53" s="286"/>
      <c r="N53" s="758"/>
      <c r="O53" s="758"/>
      <c r="P53" s="758"/>
      <c r="Q53" s="758"/>
      <c r="R53" s="758"/>
      <c r="S53" s="758"/>
      <c r="T53" s="758"/>
      <c r="U53" s="758"/>
      <c r="V53" s="758"/>
      <c r="W53" s="758"/>
      <c r="X53" s="758"/>
      <c r="Y53" s="758"/>
      <c r="Z53" s="758"/>
      <c r="AA53" s="758"/>
      <c r="AB53" s="758"/>
      <c r="AC53" s="758"/>
      <c r="AD53" s="758"/>
      <c r="AE53" s="758"/>
      <c r="AF53" s="758"/>
      <c r="AG53" s="758"/>
      <c r="AH53" s="758"/>
      <c r="AI53" s="758"/>
      <c r="AJ53" s="758"/>
      <c r="AK53" s="777"/>
      <c r="AL53" s="450"/>
      <c r="AM53" s="450"/>
      <c r="AN53" s="450"/>
      <c r="AO53" s="450"/>
      <c r="AP53" s="769"/>
      <c r="AQ53" s="769"/>
      <c r="AR53" s="769"/>
      <c r="AS53" s="769"/>
      <c r="AT53" s="769"/>
      <c r="AU53" s="769"/>
      <c r="AV53" s="769"/>
      <c r="AW53" s="769"/>
      <c r="AX53" s="769"/>
      <c r="AY53" s="769"/>
      <c r="AZ53" s="769"/>
      <c r="BA53" s="713"/>
      <c r="BB53" s="713"/>
      <c r="BC53" s="713"/>
      <c r="BD53" s="713"/>
      <c r="BE53" s="713"/>
      <c r="BF53" s="713"/>
      <c r="BG53" s="713"/>
      <c r="BH53" s="713"/>
      <c r="BI53" s="713"/>
      <c r="BJ53" s="713"/>
      <c r="BK53" s="713"/>
      <c r="BL53" s="758"/>
      <c r="BM53" s="758"/>
      <c r="BN53" s="758"/>
      <c r="BO53" s="758"/>
      <c r="BP53" s="758"/>
      <c r="BQ53" s="758"/>
      <c r="BR53" s="758"/>
      <c r="BS53" s="758"/>
      <c r="BT53" s="758"/>
      <c r="BU53" s="758"/>
      <c r="BV53" s="758"/>
      <c r="BW53" s="450"/>
      <c r="BX53" s="450"/>
      <c r="BY53" s="450"/>
      <c r="BZ53" s="450"/>
      <c r="CA53" s="450"/>
      <c r="CB53" s="286"/>
      <c r="CC53" s="896" t="str">
        <f t="shared" si="232"/>
        <v/>
      </c>
      <c r="CD53" s="286"/>
      <c r="CE53" s="286"/>
      <c r="CF53" s="286"/>
      <c r="CG53" s="287" t="str">
        <f>IF(AND(ISNUMBER(CD53), ISNUMBER(CE53), ISNUMBER(CF53)), SUM(CD53:CF53), "")</f>
        <v/>
      </c>
      <c r="CH53" s="1326" t="str">
        <f t="shared" si="229"/>
        <v/>
      </c>
      <c r="CI53" s="859" t="str">
        <f>IF(ISNUMBER(CH53),IF(AND(CH53&gt;=(Parameters!F184*0.95), CH53&lt;=(Parameters!F184*1.05)), "Pass", "Fail"),"")</f>
        <v/>
      </c>
      <c r="CJ53" s="758"/>
      <c r="CK53" s="758"/>
      <c r="CL53" s="758"/>
      <c r="CM53" s="758"/>
      <c r="CN53" s="758"/>
      <c r="CO53" s="758"/>
      <c r="CP53" s="1265"/>
      <c r="CQ53" s="1266"/>
      <c r="DK53" s="1183"/>
    </row>
    <row r="54" spans="1:115" ht="15" customHeight="1" x14ac:dyDescent="0.25">
      <c r="A54" s="837"/>
      <c r="B54" s="786" t="s">
        <v>1314</v>
      </c>
      <c r="C54" s="896" t="str">
        <f t="shared" ref="C54:L54" si="233">IF(AND(ISNUMBER(C55),ISNUMBER(C56)),SUM(C55:C56),"")</f>
        <v/>
      </c>
      <c r="D54" s="896" t="str">
        <f t="shared" si="233"/>
        <v/>
      </c>
      <c r="E54" s="896" t="str">
        <f t="shared" si="233"/>
        <v/>
      </c>
      <c r="F54" s="896" t="str">
        <f t="shared" si="233"/>
        <v/>
      </c>
      <c r="G54" s="896" t="str">
        <f t="shared" si="233"/>
        <v/>
      </c>
      <c r="H54" s="896" t="str">
        <f>IF(AND(ISNUMBER(H55),ISNUMBER(H56)),SUM(H55:H56),"")</f>
        <v/>
      </c>
      <c r="I54" s="896" t="str">
        <f t="shared" ref="I54" si="234">IF(AND(ISNUMBER(I55),ISNUMBER(I56)),SUM(I55:I56),"")</f>
        <v/>
      </c>
      <c r="J54" s="896" t="str">
        <f t="shared" ref="J54" si="235">IF(AND(ISNUMBER(J55),ISNUMBER(J56)),SUM(J55:J56),"")</f>
        <v/>
      </c>
      <c r="K54" s="896" t="str">
        <f t="shared" ref="K54" si="236">IF(AND(ISNUMBER(K55),ISNUMBER(K56)),SUM(K55:K56),"")</f>
        <v/>
      </c>
      <c r="L54" s="896" t="str">
        <f t="shared" si="233"/>
        <v/>
      </c>
      <c r="M54" s="896" t="str">
        <f>IF(ISNUMBER(M55), M55,"")</f>
        <v/>
      </c>
      <c r="N54" s="758"/>
      <c r="O54" s="758"/>
      <c r="P54" s="758"/>
      <c r="Q54" s="758"/>
      <c r="R54" s="758"/>
      <c r="S54" s="758"/>
      <c r="T54" s="758"/>
      <c r="U54" s="758"/>
      <c r="V54" s="758"/>
      <c r="W54" s="758"/>
      <c r="X54" s="758"/>
      <c r="Y54" s="758"/>
      <c r="Z54" s="758"/>
      <c r="AA54" s="758"/>
      <c r="AB54" s="758"/>
      <c r="AC54" s="758"/>
      <c r="AD54" s="758"/>
      <c r="AE54" s="758"/>
      <c r="AF54" s="758"/>
      <c r="AG54" s="758"/>
      <c r="AH54" s="758"/>
      <c r="AI54" s="758"/>
      <c r="AJ54" s="758"/>
      <c r="AK54" s="777"/>
      <c r="AL54" s="896" t="str">
        <f>IF(ISNUMBER(AL55),AL55,"")</f>
        <v/>
      </c>
      <c r="AM54" s="896" t="str">
        <f t="shared" ref="AM54:AO54" si="237">IF(ISNUMBER(AM55),AM55,"")</f>
        <v/>
      </c>
      <c r="AN54" s="896" t="str">
        <f t="shared" si="237"/>
        <v/>
      </c>
      <c r="AO54" s="896" t="str">
        <f t="shared" si="237"/>
        <v/>
      </c>
      <c r="AP54" s="896" t="str">
        <f t="shared" ref="AP54:AY54" si="238">IF(AND(ISNUMBER(AP55),ISNUMBER(AP56) ),SUM(AP55:AP56),"")</f>
        <v/>
      </c>
      <c r="AQ54" s="896" t="str">
        <f t="shared" si="238"/>
        <v/>
      </c>
      <c r="AR54" s="896" t="str">
        <f t="shared" si="238"/>
        <v/>
      </c>
      <c r="AS54" s="896" t="str">
        <f t="shared" si="238"/>
        <v/>
      </c>
      <c r="AT54" s="896" t="str">
        <f t="shared" si="238"/>
        <v/>
      </c>
      <c r="AU54" s="896" t="str">
        <f t="shared" si="238"/>
        <v/>
      </c>
      <c r="AV54" s="896" t="str">
        <f t="shared" ref="AV54" si="239">IF(AND(ISNUMBER(AV55),ISNUMBER(AV56) ),SUM(AV55:AV56),"")</f>
        <v/>
      </c>
      <c r="AW54" s="896" t="str">
        <f t="shared" ref="AW54" si="240">IF(AND(ISNUMBER(AW55),ISNUMBER(AW56) ),SUM(AW55:AW56),"")</f>
        <v/>
      </c>
      <c r="AX54" s="896" t="str">
        <f t="shared" ref="AX54" si="241">IF(AND(ISNUMBER(AX55),ISNUMBER(AX56) ),SUM(AX55:AX56),"")</f>
        <v/>
      </c>
      <c r="AY54" s="896" t="str">
        <f t="shared" si="238"/>
        <v/>
      </c>
      <c r="AZ54" s="896" t="str">
        <f>IF(ISNUMBER(AZ55),AZ55,"")</f>
        <v/>
      </c>
      <c r="BA54" s="713"/>
      <c r="BB54" s="713"/>
      <c r="BC54" s="713"/>
      <c r="BD54" s="713"/>
      <c r="BE54" s="713"/>
      <c r="BF54" s="713"/>
      <c r="BG54" s="713"/>
      <c r="BH54" s="713"/>
      <c r="BI54" s="713"/>
      <c r="BJ54" s="713"/>
      <c r="BK54" s="713"/>
      <c r="BL54" s="713"/>
      <c r="BM54" s="713"/>
      <c r="BN54" s="713"/>
      <c r="BO54" s="713"/>
      <c r="BP54" s="713"/>
      <c r="BQ54" s="713"/>
      <c r="BR54" s="713"/>
      <c r="BS54" s="713"/>
      <c r="BT54" s="713"/>
      <c r="BU54" s="713"/>
      <c r="BV54" s="713"/>
      <c r="BW54" s="896" t="str">
        <f>IF($C$7="No", 0, IF(AND(ISNUMBER(BW55), ISNUMBER(BW56)), SUM(BW55:BW56), ""))</f>
        <v/>
      </c>
      <c r="BX54" s="896" t="str">
        <f t="shared" ref="BX54:CB54" si="242">IF($C$7="No", 0, IF(AND(ISNUMBER(BX55), ISNUMBER(BX56)), SUM(BX55:BX56), ""))</f>
        <v/>
      </c>
      <c r="BY54" s="896" t="str">
        <f t="shared" si="242"/>
        <v/>
      </c>
      <c r="BZ54" s="896" t="str">
        <f t="shared" si="242"/>
        <v/>
      </c>
      <c r="CA54" s="896" t="str">
        <f t="shared" si="242"/>
        <v/>
      </c>
      <c r="CB54" s="896" t="str">
        <f t="shared" si="242"/>
        <v/>
      </c>
      <c r="CC54" s="896" t="str">
        <f t="shared" ref="CC54:CG54" si="243">IF(AND(ISNUMBER(CC55),ISNUMBER(CC56) ),SUM(CC55:CC56),"")</f>
        <v/>
      </c>
      <c r="CD54" s="896" t="str">
        <f>IF($C$7="No", 0, IF(AND(ISNUMBER(CD55), ISNUMBER(CD56)), SUM(CD55:CD56), ""))</f>
        <v/>
      </c>
      <c r="CE54" s="896" t="str">
        <f>IF($C$7="No", 0, IF(AND(ISNUMBER(CE55), ISNUMBER(CE56)), SUM(CE55:CE56), ""))</f>
        <v/>
      </c>
      <c r="CF54" s="896" t="str">
        <f>IF($C$7="No", 0, IF(AND(ISNUMBER(CF55), ISNUMBER(CF56)), SUM(CF55:CF56), ""))</f>
        <v/>
      </c>
      <c r="CG54" s="287" t="str">
        <f t="shared" si="243"/>
        <v/>
      </c>
      <c r="CH54" s="1326" t="str">
        <f t="shared" si="229"/>
        <v/>
      </c>
      <c r="CI54" s="780"/>
      <c r="CJ54" s="785" t="str">
        <f t="shared" ref="CJ54" si="244">IF(AND(ISNUMBER(CJ55),ISNUMBER(CJ56) ),SUM(CJ55:CJ56),"")</f>
        <v/>
      </c>
      <c r="CK54" s="785" t="str">
        <f>IF(AND(ISNUMBER(CK55),ISNUMBER(CK56)),SUM(CK55:CK56),"")</f>
        <v/>
      </c>
      <c r="CL54" s="785" t="str">
        <f>IF(ISNUMBER(CL55),CL55,"")</f>
        <v/>
      </c>
      <c r="CM54" s="785" t="str">
        <f t="shared" ref="CM54:CO54" si="245">IF(AND(ISNUMBER(CM55),ISNUMBER(CM56) ),SUM(CM55:CM56),"")</f>
        <v/>
      </c>
      <c r="CN54" s="785" t="str">
        <f t="shared" si="245"/>
        <v/>
      </c>
      <c r="CO54" s="785" t="str">
        <f t="shared" si="245"/>
        <v/>
      </c>
      <c r="CP54" s="847" t="str">
        <f t="shared" ref="CP54:CP62" si="246">IF(AND(ISNUMBER(CM54), ISNUMBER(AU54), ISNUMBER(CC54)), IF(CM54&gt;=AU54+CC54, "Pass", "please check"),"")</f>
        <v/>
      </c>
      <c r="CQ54" s="1071" t="str">
        <f t="shared" ref="CQ54:CQ62" si="247">IF(AND(ISNUMBER(AL54),ISNUMBER(AM54),ISNUMBER(AN54),ISNUMBER(AO54),ISNUMBER(AY54), ISNUMBER(AZ54), ISNUMBER(CO54), ISNUMBER(CG54)), IF(CO54&gt;=(AY54+12.5*MAX(0,AZ54-(AL54+AM54+AN54+AO54))+CG54), "Pass", "please check"), "")</f>
        <v/>
      </c>
      <c r="DK54" s="1183"/>
    </row>
    <row r="55" spans="1:115" ht="15" customHeight="1" x14ac:dyDescent="0.25">
      <c r="A55" s="837"/>
      <c r="B55" s="477" t="s">
        <v>1356</v>
      </c>
      <c r="C55" s="454"/>
      <c r="D55" s="454"/>
      <c r="E55" s="454"/>
      <c r="F55" s="454"/>
      <c r="G55" s="313"/>
      <c r="H55" s="896" t="str">
        <f>IF(AND(ISNUMBER(C55),ISNUMBER(D55),ISNUMBER(G55)),SUM(C55,D55,G55),"")</f>
        <v/>
      </c>
      <c r="I55" s="1116"/>
      <c r="J55" s="454"/>
      <c r="K55" s="313"/>
      <c r="L55" s="896" t="str">
        <f>IF(AND(ISNUMBER(I55),ISNUMBER(J55),ISNUMBER(K55)),SUM(I55:K55), "")</f>
        <v/>
      </c>
      <c r="M55" s="1116"/>
      <c r="N55" s="758"/>
      <c r="O55" s="758"/>
      <c r="P55" s="758"/>
      <c r="Q55" s="758"/>
      <c r="R55" s="758"/>
      <c r="S55" s="758"/>
      <c r="T55" s="758"/>
      <c r="U55" s="758"/>
      <c r="V55" s="758"/>
      <c r="W55" s="758"/>
      <c r="X55" s="758"/>
      <c r="Y55" s="758"/>
      <c r="Z55" s="758"/>
      <c r="AA55" s="758"/>
      <c r="AB55" s="758"/>
      <c r="AC55" s="758"/>
      <c r="AD55" s="758"/>
      <c r="AE55" s="758"/>
      <c r="AF55" s="758"/>
      <c r="AG55" s="758"/>
      <c r="AH55" s="758"/>
      <c r="AI55" s="758"/>
      <c r="AJ55" s="758"/>
      <c r="AK55" s="758"/>
      <c r="AL55" s="454"/>
      <c r="AM55" s="454"/>
      <c r="AN55" s="454"/>
      <c r="AO55" s="454"/>
      <c r="AP55" s="454"/>
      <c r="AQ55" s="454"/>
      <c r="AR55" s="454"/>
      <c r="AS55" s="454"/>
      <c r="AT55" s="313"/>
      <c r="AU55" s="896" t="str">
        <f>IF(AND(ISNUMBER(AP55),ISNUMBER(AQ55),ISNUMBER(AT55)),SUM(AP55,AQ55,AT55),"")</f>
        <v/>
      </c>
      <c r="AV55" s="1116"/>
      <c r="AW55" s="454"/>
      <c r="AX55" s="313"/>
      <c r="AY55" s="896" t="str">
        <f>IF(AND(ISNUMBER(AV55),ISNUMBER(AW55),ISNUMBER(AX55)),SUM(AV55:AX55), "")</f>
        <v/>
      </c>
      <c r="AZ55" s="1116"/>
      <c r="BA55" s="713"/>
      <c r="BB55" s="713"/>
      <c r="BC55" s="713"/>
      <c r="BD55" s="713"/>
      <c r="BE55" s="713"/>
      <c r="BF55" s="713"/>
      <c r="BG55" s="713"/>
      <c r="BH55" s="713"/>
      <c r="BI55" s="713"/>
      <c r="BJ55" s="713"/>
      <c r="BK55" s="713"/>
      <c r="BL55" s="758"/>
      <c r="BM55" s="758"/>
      <c r="BN55" s="758"/>
      <c r="BO55" s="758"/>
      <c r="BP55" s="758"/>
      <c r="BQ55" s="758"/>
      <c r="BR55" s="758"/>
      <c r="BS55" s="758"/>
      <c r="BT55" s="758"/>
      <c r="BU55" s="758"/>
      <c r="BV55" s="758"/>
      <c r="BW55" s="454"/>
      <c r="BX55" s="454"/>
      <c r="BY55" s="454"/>
      <c r="BZ55" s="454"/>
      <c r="CA55" s="454"/>
      <c r="CB55" s="454"/>
      <c r="CC55" s="896" t="str">
        <f>IF($C$7="No", 0, IF(AND(ISNUMBER(BX55),ISNUMBER(BY55),ISNUMBER(CB55)),SUM(BX55,BY55,CB55),""))</f>
        <v/>
      </c>
      <c r="CD55" s="454"/>
      <c r="CE55" s="454"/>
      <c r="CF55" s="454"/>
      <c r="CG55" s="287" t="str">
        <f>IF($C$7="No", 0, IF(AND(ISNUMBER(CD55), ISNUMBER(CE55), ISNUMBER(CF55)), SUM(CD55:CF55), ""))</f>
        <v/>
      </c>
      <c r="CH55" s="1326" t="str">
        <f t="shared" si="229"/>
        <v/>
      </c>
      <c r="CI55" s="780"/>
      <c r="CJ55" s="450"/>
      <c r="CK55" s="450"/>
      <c r="CL55" s="450"/>
      <c r="CM55" s="450"/>
      <c r="CN55" s="450"/>
      <c r="CO55" s="450"/>
      <c r="CP55" s="847" t="str">
        <f t="shared" si="246"/>
        <v/>
      </c>
      <c r="CQ55" s="1071" t="str">
        <f t="shared" si="247"/>
        <v/>
      </c>
      <c r="DK55" s="1183"/>
    </row>
    <row r="56" spans="1:115" ht="15" customHeight="1" x14ac:dyDescent="0.25">
      <c r="A56" s="837"/>
      <c r="B56" s="477" t="s">
        <v>1357</v>
      </c>
      <c r="C56" s="452"/>
      <c r="D56" s="452"/>
      <c r="E56" s="452"/>
      <c r="F56" s="452"/>
      <c r="G56" s="502"/>
      <c r="H56" s="896" t="str">
        <f t="shared" si="184"/>
        <v/>
      </c>
      <c r="I56" s="767"/>
      <c r="J56" s="452"/>
      <c r="K56" s="502"/>
      <c r="L56" s="896" t="str">
        <f>IF(AND(ISNUMBER(I56),ISNUMBER(J56),ISNUMBER(K56)),SUM(I56:K56), "")</f>
        <v/>
      </c>
      <c r="M56" s="1402"/>
      <c r="N56" s="758"/>
      <c r="O56" s="758"/>
      <c r="P56" s="758"/>
      <c r="Q56" s="758"/>
      <c r="R56" s="758"/>
      <c r="S56" s="758"/>
      <c r="T56" s="758"/>
      <c r="U56" s="758"/>
      <c r="V56" s="758"/>
      <c r="W56" s="758"/>
      <c r="X56" s="758"/>
      <c r="Y56" s="758"/>
      <c r="Z56" s="769"/>
      <c r="AA56" s="769"/>
      <c r="AB56" s="769"/>
      <c r="AC56" s="769"/>
      <c r="AD56" s="769"/>
      <c r="AE56" s="769"/>
      <c r="AF56" s="769"/>
      <c r="AG56" s="769"/>
      <c r="AH56" s="769"/>
      <c r="AI56" s="769"/>
      <c r="AJ56" s="769"/>
      <c r="AK56" s="769"/>
      <c r="AL56" s="758"/>
      <c r="AM56" s="758"/>
      <c r="AN56" s="758"/>
      <c r="AO56" s="758"/>
      <c r="AP56" s="452"/>
      <c r="AQ56" s="452"/>
      <c r="AR56" s="452"/>
      <c r="AS56" s="452"/>
      <c r="AT56" s="502"/>
      <c r="AU56" s="896" t="str">
        <f>IF(AND(ISNUMBER(AP56),ISNUMBER(AQ56),ISNUMBER(AT56)),SUM(AP56,AQ56,AT56),"")</f>
        <v/>
      </c>
      <c r="AV56" s="767"/>
      <c r="AW56" s="452"/>
      <c r="AX56" s="502"/>
      <c r="AY56" s="896" t="str">
        <f>IF(AND(ISNUMBER(AV56),ISNUMBER(AW56),ISNUMBER(AX56)),SUM(AV56:AX56), "")</f>
        <v/>
      </c>
      <c r="AZ56" s="1402"/>
      <c r="BA56" s="713"/>
      <c r="BB56" s="713"/>
      <c r="BC56" s="713"/>
      <c r="BD56" s="713"/>
      <c r="BE56" s="713"/>
      <c r="BF56" s="713"/>
      <c r="BG56" s="713"/>
      <c r="BH56" s="713"/>
      <c r="BI56" s="713"/>
      <c r="BJ56" s="713"/>
      <c r="BK56" s="1238"/>
      <c r="BL56" s="758"/>
      <c r="BM56" s="758"/>
      <c r="BN56" s="758"/>
      <c r="BO56" s="758"/>
      <c r="BP56" s="758"/>
      <c r="BQ56" s="758"/>
      <c r="BR56" s="758"/>
      <c r="BS56" s="758"/>
      <c r="BT56" s="758"/>
      <c r="BU56" s="758"/>
      <c r="BV56" s="758"/>
      <c r="BW56" s="452"/>
      <c r="BX56" s="452"/>
      <c r="BY56" s="452"/>
      <c r="BZ56" s="452"/>
      <c r="CA56" s="452"/>
      <c r="CB56" s="452"/>
      <c r="CC56" s="896" t="str">
        <f>IF($C$7="No", 0, IF(AND(ISNUMBER(BX56),ISNUMBER(BY56),ISNUMBER(CB56)),SUM(BX56,BY56,CB56),""))</f>
        <v/>
      </c>
      <c r="CD56" s="452"/>
      <c r="CE56" s="452"/>
      <c r="CF56" s="452"/>
      <c r="CG56" s="287" t="str">
        <f>IF($C$7="No", 0, IF(AND(ISNUMBER(CD56), ISNUMBER(CE56), ISNUMBER(CF56)), SUM(CD56:CF56), ""))</f>
        <v/>
      </c>
      <c r="CH56" s="1326" t="str">
        <f t="shared" si="229"/>
        <v/>
      </c>
      <c r="CI56" s="780"/>
      <c r="CJ56" s="450"/>
      <c r="CK56" s="450"/>
      <c r="CL56" s="758"/>
      <c r="CM56" s="450"/>
      <c r="CN56" s="450"/>
      <c r="CO56" s="450"/>
      <c r="CP56" s="847" t="str">
        <f t="shared" si="246"/>
        <v/>
      </c>
      <c r="CQ56" s="1071" t="str">
        <f t="shared" si="247"/>
        <v/>
      </c>
      <c r="DK56" s="1183"/>
    </row>
    <row r="57" spans="1:115" ht="15" customHeight="1" x14ac:dyDescent="0.25">
      <c r="A57" s="837"/>
      <c r="B57" s="786" t="s">
        <v>1358</v>
      </c>
      <c r="C57" s="896" t="str">
        <f t="shared" ref="C57:H57" si="248">IF(AND(ISNUMBER(C58),ISNUMBER(C59)),SUM(C58:C59),"")</f>
        <v/>
      </c>
      <c r="D57" s="896" t="str">
        <f t="shared" si="248"/>
        <v/>
      </c>
      <c r="E57" s="896" t="str">
        <f t="shared" si="248"/>
        <v/>
      </c>
      <c r="F57" s="896" t="str">
        <f t="shared" si="248"/>
        <v/>
      </c>
      <c r="G57" s="896" t="str">
        <f t="shared" si="248"/>
        <v/>
      </c>
      <c r="H57" s="896" t="str">
        <f t="shared" si="248"/>
        <v/>
      </c>
      <c r="I57" s="896" t="str">
        <f>IF(AND(ISNUMBER(I58),ISNUMBER(I59)),SUM(I58:I59),"")</f>
        <v/>
      </c>
      <c r="J57" s="896" t="str">
        <f>IF(AND(ISNUMBER(J58),ISNUMBER(J59)),SUM(J58:J59),"")</f>
        <v/>
      </c>
      <c r="K57" s="896" t="str">
        <f>IF(AND(ISNUMBER(K58),ISNUMBER(K59)),SUM(K58:K59),"")</f>
        <v/>
      </c>
      <c r="L57" s="896" t="str">
        <f>IF(AND(ISNUMBER(L58),ISNUMBER(L59)),SUM(L58:L59),"")</f>
        <v/>
      </c>
      <c r="M57" s="896" t="str">
        <f>IF(AND(ISNUMBER(M58),ISNUMBER(M59)),SUM(M58:M59),"")</f>
        <v/>
      </c>
      <c r="N57" s="785" t="str">
        <f t="shared" ref="N57:S57" si="249">IF(AND(ISNUMBER(N58),ISNUMBER(N59)),SUM(N58:N59),"")</f>
        <v/>
      </c>
      <c r="O57" s="785" t="str">
        <f t="shared" si="249"/>
        <v/>
      </c>
      <c r="P57" s="785" t="str">
        <f t="shared" si="249"/>
        <v/>
      </c>
      <c r="Q57" s="785" t="str">
        <f t="shared" si="249"/>
        <v/>
      </c>
      <c r="R57" s="785" t="str">
        <f t="shared" si="249"/>
        <v/>
      </c>
      <c r="S57" s="785" t="str">
        <f t="shared" si="249"/>
        <v/>
      </c>
      <c r="T57" s="1445" t="str">
        <f t="shared" ref="T57:Y57" si="250">IF(AND(ISNUMBER(T58),ISNUMBER(T59)),SUM(T58:T59),"")</f>
        <v/>
      </c>
      <c r="U57" s="1445" t="str">
        <f t="shared" si="250"/>
        <v/>
      </c>
      <c r="V57" s="1445" t="str">
        <f t="shared" si="250"/>
        <v/>
      </c>
      <c r="W57" s="1445" t="str">
        <f t="shared" si="250"/>
        <v/>
      </c>
      <c r="X57" s="1445" t="str">
        <f t="shared" si="250"/>
        <v/>
      </c>
      <c r="Y57" s="1445" t="str">
        <f t="shared" si="250"/>
        <v/>
      </c>
      <c r="Z57" s="896" t="str">
        <f t="shared" ref="Z57:AK57" si="251">IF(ISNUMBER(Z58),Z58,"")</f>
        <v/>
      </c>
      <c r="AA57" s="896" t="str">
        <f t="shared" si="251"/>
        <v/>
      </c>
      <c r="AB57" s="896" t="str">
        <f t="shared" si="251"/>
        <v/>
      </c>
      <c r="AC57" s="896" t="str">
        <f t="shared" si="251"/>
        <v/>
      </c>
      <c r="AD57" s="896" t="str">
        <f t="shared" si="251"/>
        <v/>
      </c>
      <c r="AE57" s="896" t="str">
        <f>IF(AND(ISNUMBER(Z57),ISNUMBER(AA57),ISNUMBER(AD57)),SUM(Z57,AA57,AD57),"")</f>
        <v/>
      </c>
      <c r="AF57" s="896" t="str">
        <f t="shared" si="251"/>
        <v/>
      </c>
      <c r="AG57" s="896" t="str">
        <f t="shared" si="251"/>
        <v/>
      </c>
      <c r="AH57" s="896" t="str">
        <f t="shared" si="251"/>
        <v/>
      </c>
      <c r="AI57" s="896" t="str">
        <f t="shared" si="251"/>
        <v/>
      </c>
      <c r="AJ57" s="896" t="str">
        <f t="shared" si="251"/>
        <v/>
      </c>
      <c r="AK57" s="896" t="str">
        <f t="shared" si="251"/>
        <v/>
      </c>
      <c r="AL57" s="345"/>
      <c r="AM57" s="335"/>
      <c r="AN57" s="335"/>
      <c r="AO57" s="335"/>
      <c r="AP57" s="896" t="str">
        <f t="shared" ref="AP57:BF57" si="252">IF(AND(ISNUMBER(AP58),ISNUMBER(AP59)),SUM(AP58:AP59),"")</f>
        <v/>
      </c>
      <c r="AQ57" s="896" t="str">
        <f t="shared" si="252"/>
        <v/>
      </c>
      <c r="AR57" s="896" t="str">
        <f t="shared" si="252"/>
        <v/>
      </c>
      <c r="AS57" s="896" t="str">
        <f t="shared" si="252"/>
        <v/>
      </c>
      <c r="AT57" s="896" t="str">
        <f t="shared" si="252"/>
        <v/>
      </c>
      <c r="AU57" s="896" t="str">
        <f t="shared" si="252"/>
        <v/>
      </c>
      <c r="AV57" s="896" t="str">
        <f t="shared" ref="AV57:AZ57" si="253">IF(AND(ISNUMBER(AV58),ISNUMBER(AV59)),SUM(AV58:AV59),"")</f>
        <v/>
      </c>
      <c r="AW57" s="896" t="str">
        <f t="shared" si="253"/>
        <v/>
      </c>
      <c r="AX57" s="896" t="str">
        <f t="shared" si="253"/>
        <v/>
      </c>
      <c r="AY57" s="896" t="str">
        <f t="shared" si="253"/>
        <v/>
      </c>
      <c r="AZ57" s="896" t="str">
        <f t="shared" si="253"/>
        <v/>
      </c>
      <c r="BA57" s="896" t="str">
        <f t="shared" si="252"/>
        <v/>
      </c>
      <c r="BB57" s="896" t="str">
        <f t="shared" si="252"/>
        <v/>
      </c>
      <c r="BC57" s="896" t="str">
        <f t="shared" si="252"/>
        <v/>
      </c>
      <c r="BD57" s="896" t="str">
        <f t="shared" si="252"/>
        <v/>
      </c>
      <c r="BE57" s="896" t="str">
        <f t="shared" si="252"/>
        <v/>
      </c>
      <c r="BF57" s="896" t="str">
        <f t="shared" si="252"/>
        <v/>
      </c>
      <c r="BG57" s="896" t="str">
        <f t="shared" ref="BG57:BV57" si="254">IF(AND(ISNUMBER(BG58),ISNUMBER(BG59)),SUM(BG58:BG59),"")</f>
        <v/>
      </c>
      <c r="BH57" s="896" t="str">
        <f t="shared" si="254"/>
        <v/>
      </c>
      <c r="BI57" s="896" t="str">
        <f t="shared" si="254"/>
        <v/>
      </c>
      <c r="BJ57" s="896" t="str">
        <f t="shared" si="254"/>
        <v/>
      </c>
      <c r="BK57" s="896" t="str">
        <f t="shared" si="254"/>
        <v/>
      </c>
      <c r="BL57" s="896" t="str">
        <f t="shared" si="254"/>
        <v/>
      </c>
      <c r="BM57" s="896" t="str">
        <f t="shared" si="254"/>
        <v/>
      </c>
      <c r="BN57" s="896" t="str">
        <f t="shared" si="254"/>
        <v/>
      </c>
      <c r="BO57" s="896" t="str">
        <f t="shared" si="254"/>
        <v/>
      </c>
      <c r="BP57" s="896" t="str">
        <f t="shared" si="254"/>
        <v/>
      </c>
      <c r="BQ57" s="896" t="str">
        <f t="shared" si="254"/>
        <v/>
      </c>
      <c r="BR57" s="896" t="str">
        <f t="shared" si="254"/>
        <v/>
      </c>
      <c r="BS57" s="896" t="str">
        <f t="shared" si="254"/>
        <v/>
      </c>
      <c r="BT57" s="896" t="str">
        <f t="shared" si="254"/>
        <v/>
      </c>
      <c r="BU57" s="896" t="str">
        <f t="shared" si="254"/>
        <v/>
      </c>
      <c r="BV57" s="896" t="str">
        <f t="shared" si="254"/>
        <v/>
      </c>
      <c r="BW57" s="896" t="str">
        <f>IF($C$7="No", 0, IF(AND(ISNUMBER(BW58), ISNUMBER(BW59)), SUM(BW58:BW59), ""))</f>
        <v/>
      </c>
      <c r="BX57" s="896" t="str">
        <f t="shared" ref="BX57:CB57" si="255">IF($C$7="No", 0, IF(AND(ISNUMBER(BX58), ISNUMBER(BX59)), SUM(BX58:BX59), ""))</f>
        <v/>
      </c>
      <c r="BY57" s="896" t="str">
        <f t="shared" si="255"/>
        <v/>
      </c>
      <c r="BZ57" s="896" t="str">
        <f t="shared" si="255"/>
        <v/>
      </c>
      <c r="CA57" s="896" t="str">
        <f t="shared" si="255"/>
        <v/>
      </c>
      <c r="CB57" s="896" t="str">
        <f t="shared" si="255"/>
        <v/>
      </c>
      <c r="CC57" s="896" t="str">
        <f t="shared" ref="CC57:CG57" si="256">IF(AND(ISNUMBER(CC58),ISNUMBER(CC59)),SUM(CC58:CC59),"")</f>
        <v/>
      </c>
      <c r="CD57" s="896" t="str">
        <f>IF($C$7="No", 0, IF(AND(ISNUMBER(CD58), ISNUMBER(CD59)), SUM(CD58:CD59), ""))</f>
        <v/>
      </c>
      <c r="CE57" s="896" t="str">
        <f>IF($C$7="No", 0, IF(AND(ISNUMBER(CE58), ISNUMBER(CE59)), SUM(CE58:CE59), ""))</f>
        <v/>
      </c>
      <c r="CF57" s="896" t="str">
        <f>IF($C$7="No", 0, IF(AND(ISNUMBER(CF58), ISNUMBER(CF59)), SUM(CF58:CF59), ""))</f>
        <v/>
      </c>
      <c r="CG57" s="287" t="str">
        <f t="shared" si="256"/>
        <v/>
      </c>
      <c r="CH57" s="1326" t="str">
        <f t="shared" si="229"/>
        <v/>
      </c>
      <c r="CI57" s="780"/>
      <c r="CJ57" s="785" t="str">
        <f t="shared" ref="CJ57:CO57" si="257">IF(AND(ISNUMBER(CJ58),ISNUMBER(CJ59)),SUM(CJ58:CJ59),"")</f>
        <v/>
      </c>
      <c r="CK57" s="785" t="str">
        <f t="shared" si="257"/>
        <v/>
      </c>
      <c r="CL57" s="785" t="str">
        <f t="shared" si="257"/>
        <v/>
      </c>
      <c r="CM57" s="785" t="str">
        <f t="shared" si="257"/>
        <v/>
      </c>
      <c r="CN57" s="785" t="str">
        <f t="shared" si="257"/>
        <v/>
      </c>
      <c r="CO57" s="785" t="str">
        <f t="shared" si="257"/>
        <v/>
      </c>
      <c r="CP57" s="847" t="str">
        <f t="shared" si="246"/>
        <v/>
      </c>
      <c r="CQ57" s="1071" t="str">
        <f t="shared" si="247"/>
        <v/>
      </c>
      <c r="DK57" s="1183"/>
    </row>
    <row r="58" spans="1:115" ht="15" customHeight="1" x14ac:dyDescent="0.25">
      <c r="A58" s="837"/>
      <c r="B58" s="477" t="s">
        <v>1359</v>
      </c>
      <c r="C58" s="896" t="str">
        <f>IF(AND(ISNUMBER(N58),ISNUMBER(Z58)),SUM(N58,Z58),"")</f>
        <v/>
      </c>
      <c r="D58" s="896" t="str">
        <f>IF(AND(ISNUMBER(O58),ISNUMBER(AA58)),SUM(O58,AA58),"")</f>
        <v/>
      </c>
      <c r="E58" s="896" t="str">
        <f>IF(AND(ISNUMBER(P58),ISNUMBER(AB58)),SUM(P58,AB58),"")</f>
        <v/>
      </c>
      <c r="F58" s="896" t="str">
        <f>IF(AND(ISNUMBER(Q58),ISNUMBER(AC58)),SUM(Q58,AC58),"")</f>
        <v/>
      </c>
      <c r="G58" s="896" t="str">
        <f>IF(AND(ISNUMBER(R58),ISNUMBER(AD58)),SUM(R58,AD58),"")</f>
        <v/>
      </c>
      <c r="H58" s="896" t="str">
        <f t="shared" si="184"/>
        <v/>
      </c>
      <c r="I58" s="896" t="str">
        <f>IF(AND(ISNUMBER(T58),ISNUMBER(AF58)),SUM(T58,AF58),"")</f>
        <v/>
      </c>
      <c r="J58" s="896" t="str">
        <f>IF(AND(ISNUMBER(U58),ISNUMBER(AG58)),SUM(U58,AG58),"")</f>
        <v/>
      </c>
      <c r="K58" s="896" t="str">
        <f>IF(AND(ISNUMBER(V58),ISNUMBER(AH58)),SUM(V58,AH58),"")</f>
        <v/>
      </c>
      <c r="L58" s="896" t="str">
        <f>IF(AND(ISNUMBER(W58),ISNUMBER(AI58)),SUM(W58,AI58),"")</f>
        <v/>
      </c>
      <c r="M58" s="896" t="str">
        <f>IF(AND(ISNUMBER(X58),ISNUMBER(AJ58)),SUM(X58,AJ58),"")</f>
        <v/>
      </c>
      <c r="N58" s="450"/>
      <c r="O58" s="450"/>
      <c r="P58" s="450"/>
      <c r="Q58" s="450"/>
      <c r="R58" s="450"/>
      <c r="S58" s="757" t="str">
        <f t="shared" si="186"/>
        <v/>
      </c>
      <c r="T58" s="450"/>
      <c r="U58" s="450"/>
      <c r="V58" s="450"/>
      <c r="W58" s="896" t="str">
        <f>IF(AND(ISNUMBER(T58),ISNUMBER(U58),ISNUMBER(V58)),SUM(T58:V58), "")</f>
        <v/>
      </c>
      <c r="X58" s="450"/>
      <c r="Y58" s="450"/>
      <c r="Z58" s="454"/>
      <c r="AA58" s="454"/>
      <c r="AB58" s="454"/>
      <c r="AC58" s="454"/>
      <c r="AD58" s="313"/>
      <c r="AE58" s="896" t="str">
        <f>IF(AND(ISNUMBER(Z58),ISNUMBER(AA58),ISNUMBER(AD58)),SUM(Z58,AA58,AD58),"")</f>
        <v/>
      </c>
      <c r="AF58" s="1116"/>
      <c r="AG58" s="454"/>
      <c r="AH58" s="313"/>
      <c r="AI58" s="896" t="str">
        <f>IF(AND(ISNUMBER(AF58),ISNUMBER(AG58),ISNUMBER(AH58)),SUM(AF58:AH58), "")</f>
        <v/>
      </c>
      <c r="AJ58" s="1116"/>
      <c r="AK58" s="454"/>
      <c r="AL58" s="450"/>
      <c r="AM58" s="450"/>
      <c r="AN58" s="450"/>
      <c r="AO58" s="450"/>
      <c r="AP58" s="896" t="str">
        <f t="shared" ref="AP58:AT59" si="258">IF(AND(ISNUMBER(BA58),ISNUMBER(BL58)),SUM(BA58,BL58),"")</f>
        <v/>
      </c>
      <c r="AQ58" s="896" t="str">
        <f t="shared" si="258"/>
        <v/>
      </c>
      <c r="AR58" s="896" t="str">
        <f t="shared" si="258"/>
        <v/>
      </c>
      <c r="AS58" s="896" t="str">
        <f t="shared" si="258"/>
        <v/>
      </c>
      <c r="AT58" s="896" t="str">
        <f t="shared" si="258"/>
        <v/>
      </c>
      <c r="AU58" s="896" t="str">
        <f>IF(AND(ISNUMBER(AP58),ISNUMBER(AQ58),ISNUMBER(AT58)),SUM(AP58,AQ58,AT58),"")</f>
        <v/>
      </c>
      <c r="AV58" s="896" t="str">
        <f t="shared" ref="AV58:AZ59" si="259">IF(AND(ISNUMBER(BG58),ISNUMBER(BR58)),SUM(BG58,BR58),"")</f>
        <v/>
      </c>
      <c r="AW58" s="896" t="str">
        <f t="shared" si="259"/>
        <v/>
      </c>
      <c r="AX58" s="896" t="str">
        <f t="shared" si="259"/>
        <v/>
      </c>
      <c r="AY58" s="896" t="str">
        <f t="shared" si="259"/>
        <v/>
      </c>
      <c r="AZ58" s="896" t="str">
        <f t="shared" si="259"/>
        <v/>
      </c>
      <c r="BA58" s="450"/>
      <c r="BB58" s="450"/>
      <c r="BC58" s="450"/>
      <c r="BD58" s="450"/>
      <c r="BE58" s="450"/>
      <c r="BF58" s="757" t="str">
        <f>IF(AND(ISNUMBER(BA58), ISNUMBER(BB58), ISNUMBER(BE58)), SUM(BA58,BB58,BE58), "")</f>
        <v/>
      </c>
      <c r="BG58" s="450"/>
      <c r="BH58" s="450"/>
      <c r="BI58" s="450"/>
      <c r="BJ58" s="896" t="str">
        <f>IF(AND(ISNUMBER(BG58),ISNUMBER(BH58),ISNUMBER(BI58)),SUM(BG58:BI58), "")</f>
        <v/>
      </c>
      <c r="BK58" s="450"/>
      <c r="BL58" s="450"/>
      <c r="BM58" s="450"/>
      <c r="BN58" s="450"/>
      <c r="BO58" s="450"/>
      <c r="BP58" s="450"/>
      <c r="BQ58" s="757" t="str">
        <f>IF(AND(ISNUMBER(BL58), ISNUMBER(BM58), ISNUMBER(BP58)), SUM(BL58,BM58,BP58), "")</f>
        <v/>
      </c>
      <c r="BR58" s="450"/>
      <c r="BS58" s="450"/>
      <c r="BT58" s="450"/>
      <c r="BU58" s="896" t="str">
        <f>IF(AND(ISNUMBER(BR58),ISNUMBER(BS58),ISNUMBER(BT58)),SUM(BR58:BT58), "")</f>
        <v/>
      </c>
      <c r="BV58" s="450"/>
      <c r="BW58" s="450"/>
      <c r="BX58" s="450"/>
      <c r="BY58" s="450"/>
      <c r="BZ58" s="450"/>
      <c r="CA58" s="450"/>
      <c r="CB58" s="450"/>
      <c r="CC58" s="896" t="str">
        <f>IF($C$7="No", 0, IF(AND(ISNUMBER(BX58),ISNUMBER(BY58),ISNUMBER(CB58)),SUM(BX58,BY58,CB58),""))</f>
        <v/>
      </c>
      <c r="CD58" s="450"/>
      <c r="CE58" s="450"/>
      <c r="CF58" s="450"/>
      <c r="CG58" s="287" t="str">
        <f t="shared" ref="CG58:CG62" si="260">IF($C$7="No", 0, IF(AND(ISNUMBER(CD58), ISNUMBER(CE58), ISNUMBER(CF58)), SUM(CD58:CF58), ""))</f>
        <v/>
      </c>
      <c r="CH58" s="1326" t="str">
        <f t="shared" si="229"/>
        <v/>
      </c>
      <c r="CI58" s="780"/>
      <c r="CJ58" s="450"/>
      <c r="CK58" s="450"/>
      <c r="CL58" s="450"/>
      <c r="CM58" s="450"/>
      <c r="CN58" s="450"/>
      <c r="CO58" s="450"/>
      <c r="CP58" s="847" t="str">
        <f t="shared" si="246"/>
        <v/>
      </c>
      <c r="CQ58" s="1071" t="str">
        <f t="shared" si="247"/>
        <v/>
      </c>
      <c r="DK58" s="1183"/>
    </row>
    <row r="59" spans="1:115" ht="15" customHeight="1" x14ac:dyDescent="0.25">
      <c r="A59" s="837"/>
      <c r="B59" s="477" t="s">
        <v>1360</v>
      </c>
      <c r="C59" s="896" t="str">
        <f t="shared" ref="C59:G59" si="261">IF((ISNUMBER(N59)),N59,"")</f>
        <v/>
      </c>
      <c r="D59" s="896" t="str">
        <f t="shared" si="261"/>
        <v/>
      </c>
      <c r="E59" s="896" t="str">
        <f t="shared" si="261"/>
        <v/>
      </c>
      <c r="F59" s="896" t="str">
        <f t="shared" si="261"/>
        <v/>
      </c>
      <c r="G59" s="896" t="str">
        <f t="shared" si="261"/>
        <v/>
      </c>
      <c r="H59" s="896" t="str">
        <f t="shared" si="184"/>
        <v/>
      </c>
      <c r="I59" s="896" t="str">
        <f>IF((ISNUMBER(T59)),T59,"")</f>
        <v/>
      </c>
      <c r="J59" s="896" t="str">
        <f>IF((ISNUMBER(U59)),U59,"")</f>
        <v/>
      </c>
      <c r="K59" s="896" t="str">
        <f>IF((ISNUMBER(V59)),V59,"")</f>
        <v/>
      </c>
      <c r="L59" s="896" t="str">
        <f>IF((ISNUMBER(W59)),W59,"")</f>
        <v/>
      </c>
      <c r="M59" s="896" t="str">
        <f>IF((ISNUMBER(X59)),X59,"")</f>
        <v/>
      </c>
      <c r="N59" s="450"/>
      <c r="O59" s="450"/>
      <c r="P59" s="450"/>
      <c r="Q59" s="450"/>
      <c r="R59" s="450"/>
      <c r="S59" s="757" t="str">
        <f t="shared" si="186"/>
        <v/>
      </c>
      <c r="T59" s="450"/>
      <c r="U59" s="450"/>
      <c r="V59" s="450"/>
      <c r="W59" s="896" t="str">
        <f>IF(AND(ISNUMBER(T59),ISNUMBER(U59),ISNUMBER(V59)),SUM(T59:V59), "")</f>
        <v/>
      </c>
      <c r="X59" s="450"/>
      <c r="Y59" s="450"/>
      <c r="Z59" s="758"/>
      <c r="AA59" s="758"/>
      <c r="AB59" s="758"/>
      <c r="AC59" s="758"/>
      <c r="AD59" s="758"/>
      <c r="AE59" s="1167"/>
      <c r="AF59" s="758"/>
      <c r="AG59" s="758"/>
      <c r="AH59" s="758"/>
      <c r="AI59" s="1167"/>
      <c r="AJ59" s="758"/>
      <c r="AK59" s="758"/>
      <c r="AL59" s="450"/>
      <c r="AM59" s="450"/>
      <c r="AN59" s="450"/>
      <c r="AO59" s="450"/>
      <c r="AP59" s="896" t="str">
        <f t="shared" si="258"/>
        <v/>
      </c>
      <c r="AQ59" s="896" t="str">
        <f t="shared" si="258"/>
        <v/>
      </c>
      <c r="AR59" s="896" t="str">
        <f t="shared" si="258"/>
        <v/>
      </c>
      <c r="AS59" s="896" t="str">
        <f t="shared" si="258"/>
        <v/>
      </c>
      <c r="AT59" s="896" t="str">
        <f t="shared" si="258"/>
        <v/>
      </c>
      <c r="AU59" s="896" t="str">
        <f>IF(AND(ISNUMBER(AP59),ISNUMBER(AQ59),ISNUMBER(AT59)),SUM(AP59,AQ59,AT59),"")</f>
        <v/>
      </c>
      <c r="AV59" s="896" t="str">
        <f t="shared" si="259"/>
        <v/>
      </c>
      <c r="AW59" s="896" t="str">
        <f t="shared" si="259"/>
        <v/>
      </c>
      <c r="AX59" s="896" t="str">
        <f t="shared" si="259"/>
        <v/>
      </c>
      <c r="AY59" s="896" t="str">
        <f t="shared" si="259"/>
        <v/>
      </c>
      <c r="AZ59" s="896" t="str">
        <f t="shared" si="259"/>
        <v/>
      </c>
      <c r="BA59" s="450"/>
      <c r="BB59" s="450"/>
      <c r="BC59" s="450"/>
      <c r="BD59" s="450"/>
      <c r="BE59" s="450"/>
      <c r="BF59" s="757" t="str">
        <f>IF(AND(ISNUMBER(BA59), ISNUMBER(BB59), ISNUMBER(BE59)), SUM(BA59,BB59,BE59), "")</f>
        <v/>
      </c>
      <c r="BG59" s="450"/>
      <c r="BH59" s="450"/>
      <c r="BI59" s="450"/>
      <c r="BJ59" s="896" t="str">
        <f>IF(AND(ISNUMBER(BG59),ISNUMBER(BH59),ISNUMBER(BI59)),SUM(BG59:BI59), "")</f>
        <v/>
      </c>
      <c r="BK59" s="450"/>
      <c r="BL59" s="450"/>
      <c r="BM59" s="450"/>
      <c r="BN59" s="450"/>
      <c r="BO59" s="450"/>
      <c r="BP59" s="450"/>
      <c r="BQ59" s="757" t="str">
        <f>IF(AND(ISNUMBER(BL59), ISNUMBER(BM59), ISNUMBER(BP59)), SUM(BL59,BM59,BP59), "")</f>
        <v/>
      </c>
      <c r="BR59" s="450"/>
      <c r="BS59" s="450"/>
      <c r="BT59" s="450"/>
      <c r="BU59" s="896" t="str">
        <f>IF(AND(ISNUMBER(BR59),ISNUMBER(BS59),ISNUMBER(BT59)),SUM(BR59:BT59), "")</f>
        <v/>
      </c>
      <c r="BV59" s="450"/>
      <c r="BW59" s="450"/>
      <c r="BX59" s="450"/>
      <c r="BY59" s="450"/>
      <c r="BZ59" s="450"/>
      <c r="CA59" s="450"/>
      <c r="CB59" s="450"/>
      <c r="CC59" s="896" t="str">
        <f>IF($C$7="No", 0, IF(AND(ISNUMBER(BX59),ISNUMBER(BY59),ISNUMBER(CB59)),SUM(BX59,BY59,CB59),""))</f>
        <v/>
      </c>
      <c r="CD59" s="450"/>
      <c r="CE59" s="450"/>
      <c r="CF59" s="450"/>
      <c r="CG59" s="287" t="str">
        <f t="shared" si="260"/>
        <v/>
      </c>
      <c r="CH59" s="1326" t="str">
        <f t="shared" si="229"/>
        <v/>
      </c>
      <c r="CI59" s="780"/>
      <c r="CJ59" s="450"/>
      <c r="CK59" s="450"/>
      <c r="CL59" s="450"/>
      <c r="CM59" s="450"/>
      <c r="CN59" s="450"/>
      <c r="CO59" s="450"/>
      <c r="CP59" s="847" t="str">
        <f t="shared" si="246"/>
        <v/>
      </c>
      <c r="CQ59" s="1071" t="str">
        <f t="shared" si="247"/>
        <v/>
      </c>
      <c r="DK59" s="1183"/>
    </row>
    <row r="60" spans="1:115" ht="15" customHeight="1" x14ac:dyDescent="0.25">
      <c r="A60" s="837"/>
      <c r="B60" s="786" t="s">
        <v>1138</v>
      </c>
      <c r="C60" s="454"/>
      <c r="D60" s="454"/>
      <c r="E60" s="454"/>
      <c r="F60" s="454"/>
      <c r="G60" s="313"/>
      <c r="H60" s="896" t="str">
        <f>IF(AND(ISNUMBER(C60),ISNUMBER(D60),ISNUMBER(G60)),SUM(C60,D60,G60),"")</f>
        <v/>
      </c>
      <c r="I60" s="1116"/>
      <c r="J60" s="454"/>
      <c r="K60" s="313"/>
      <c r="L60" s="896" t="str">
        <f>IF(AND(ISNUMBER(I60),ISNUMBER(J60),ISNUMBER(K60)),SUM(I60:K60), "")</f>
        <v/>
      </c>
      <c r="M60" s="1116"/>
      <c r="N60" s="758"/>
      <c r="O60" s="758"/>
      <c r="P60" s="758"/>
      <c r="Q60" s="758"/>
      <c r="R60" s="758"/>
      <c r="S60" s="758"/>
      <c r="T60" s="758"/>
      <c r="U60" s="758"/>
      <c r="V60" s="758"/>
      <c r="W60" s="758"/>
      <c r="X60" s="758"/>
      <c r="Y60" s="758"/>
      <c r="Z60" s="758"/>
      <c r="AA60" s="758"/>
      <c r="AB60" s="758"/>
      <c r="AC60" s="758"/>
      <c r="AD60" s="758"/>
      <c r="AE60" s="758"/>
      <c r="AF60" s="758"/>
      <c r="AG60" s="758"/>
      <c r="AH60" s="758"/>
      <c r="AI60" s="758"/>
      <c r="AJ60" s="758"/>
      <c r="AK60" s="758"/>
      <c r="AL60" s="758"/>
      <c r="AM60" s="758"/>
      <c r="AN60" s="758"/>
      <c r="AO60" s="758"/>
      <c r="AP60" s="454"/>
      <c r="AQ60" s="454"/>
      <c r="AR60" s="454"/>
      <c r="AS60" s="454"/>
      <c r="AT60" s="313"/>
      <c r="AU60" s="896" t="str">
        <f>IF(AND(ISNUMBER(AP60),ISNUMBER(AQ60),ISNUMBER(AT60)),SUM(AP60,AQ60,AT60),"")</f>
        <v/>
      </c>
      <c r="AV60" s="1116"/>
      <c r="AW60" s="454"/>
      <c r="AX60" s="313"/>
      <c r="AY60" s="896" t="str">
        <f>IF(AND(ISNUMBER(AV60),ISNUMBER(AW60),ISNUMBER(AX60)),SUM(AV60:AX60), "")</f>
        <v/>
      </c>
      <c r="AZ60" s="1116"/>
      <c r="BA60" s="758"/>
      <c r="BB60" s="758"/>
      <c r="BC60" s="758"/>
      <c r="BD60" s="758"/>
      <c r="BE60" s="758"/>
      <c r="BF60" s="758"/>
      <c r="BG60" s="758"/>
      <c r="BH60" s="758"/>
      <c r="BI60" s="758"/>
      <c r="BJ60" s="758"/>
      <c r="BK60" s="758"/>
      <c r="BL60" s="758"/>
      <c r="BM60" s="758"/>
      <c r="BN60" s="758"/>
      <c r="BO60" s="758"/>
      <c r="BP60" s="758"/>
      <c r="BQ60" s="758"/>
      <c r="BR60" s="758"/>
      <c r="BS60" s="758"/>
      <c r="BT60" s="758"/>
      <c r="BU60" s="758"/>
      <c r="BV60" s="758"/>
      <c r="BW60" s="450"/>
      <c r="BX60" s="450"/>
      <c r="BY60" s="450"/>
      <c r="BZ60" s="450"/>
      <c r="CA60" s="450"/>
      <c r="CB60" s="450"/>
      <c r="CC60" s="896" t="str">
        <f>IF($C$7="No", 0, IF(AND(ISNUMBER(BX60),ISNUMBER(BY60),ISNUMBER(CB60)),SUM(BX60,BY60,CB60),""))</f>
        <v/>
      </c>
      <c r="CD60" s="450"/>
      <c r="CE60" s="450"/>
      <c r="CF60" s="450"/>
      <c r="CG60" s="287" t="str">
        <f t="shared" si="260"/>
        <v/>
      </c>
      <c r="CH60" s="1326" t="str">
        <f t="shared" si="229"/>
        <v/>
      </c>
      <c r="CI60" s="780"/>
      <c r="CJ60" s="450"/>
      <c r="CK60" s="450"/>
      <c r="CL60" s="450"/>
      <c r="CM60" s="450"/>
      <c r="CN60" s="450"/>
      <c r="CO60" s="450"/>
      <c r="CP60" s="847" t="str">
        <f t="shared" si="246"/>
        <v/>
      </c>
      <c r="CQ60" s="1071" t="str">
        <f t="shared" si="247"/>
        <v/>
      </c>
      <c r="DK60" s="1183"/>
    </row>
    <row r="61" spans="1:115" ht="15" customHeight="1" x14ac:dyDescent="0.25">
      <c r="A61" s="837"/>
      <c r="B61" s="478" t="s">
        <v>1361</v>
      </c>
      <c r="C61" s="450"/>
      <c r="D61" s="450"/>
      <c r="E61" s="450"/>
      <c r="F61" s="450"/>
      <c r="G61" s="286"/>
      <c r="H61" s="896" t="str">
        <f t="shared" si="184"/>
        <v/>
      </c>
      <c r="I61" s="759"/>
      <c r="J61" s="450"/>
      <c r="K61" s="286"/>
      <c r="L61" s="896" t="str">
        <f>IF(AND(ISNUMBER(I61),ISNUMBER(J61),ISNUMBER(K61)),SUM(I61:K61), "")</f>
        <v/>
      </c>
      <c r="M61" s="759"/>
      <c r="N61" s="758"/>
      <c r="O61" s="758"/>
      <c r="P61" s="758"/>
      <c r="Q61" s="758"/>
      <c r="R61" s="758"/>
      <c r="S61" s="758"/>
      <c r="T61" s="758"/>
      <c r="U61" s="758"/>
      <c r="V61" s="758"/>
      <c r="W61" s="758"/>
      <c r="X61" s="758"/>
      <c r="Y61" s="758"/>
      <c r="Z61" s="758"/>
      <c r="AA61" s="758"/>
      <c r="AB61" s="758"/>
      <c r="AC61" s="758"/>
      <c r="AD61" s="758"/>
      <c r="AE61" s="758"/>
      <c r="AF61" s="758"/>
      <c r="AG61" s="758"/>
      <c r="AH61" s="758"/>
      <c r="AI61" s="758"/>
      <c r="AJ61" s="758"/>
      <c r="AK61" s="758"/>
      <c r="AL61" s="450"/>
      <c r="AM61" s="450"/>
      <c r="AN61" s="450"/>
      <c r="AO61" s="450"/>
      <c r="AP61" s="450"/>
      <c r="AQ61" s="450"/>
      <c r="AR61" s="450"/>
      <c r="AS61" s="450"/>
      <c r="AT61" s="286"/>
      <c r="AU61" s="896" t="str">
        <f>IF(AND(ISNUMBER(AP61),ISNUMBER(AQ61),ISNUMBER(AT61)),SUM(AP61,AQ61,AT61),"")</f>
        <v/>
      </c>
      <c r="AV61" s="759"/>
      <c r="AW61" s="450"/>
      <c r="AX61" s="286"/>
      <c r="AY61" s="896" t="str">
        <f>IF(AND(ISNUMBER(AV61),ISNUMBER(AW61),ISNUMBER(AX61)),SUM(AV61:AX61), "")</f>
        <v/>
      </c>
      <c r="AZ61" s="759"/>
      <c r="BA61" s="758"/>
      <c r="BB61" s="758"/>
      <c r="BC61" s="758"/>
      <c r="BD61" s="758"/>
      <c r="BE61" s="758"/>
      <c r="BF61" s="758"/>
      <c r="BG61" s="758"/>
      <c r="BH61" s="758"/>
      <c r="BI61" s="758"/>
      <c r="BJ61" s="758"/>
      <c r="BK61" s="758"/>
      <c r="BL61" s="758"/>
      <c r="BM61" s="758"/>
      <c r="BN61" s="758"/>
      <c r="BO61" s="758"/>
      <c r="BP61" s="758"/>
      <c r="BQ61" s="758"/>
      <c r="BR61" s="758"/>
      <c r="BS61" s="758"/>
      <c r="BT61" s="758"/>
      <c r="BU61" s="758"/>
      <c r="BV61" s="758"/>
      <c r="BW61" s="450"/>
      <c r="BX61" s="450"/>
      <c r="BY61" s="450"/>
      <c r="BZ61" s="450"/>
      <c r="CA61" s="450"/>
      <c r="CB61" s="450"/>
      <c r="CC61" s="896" t="str">
        <f>IF($C$7="No", 0, IF(AND(ISNUMBER(BX61),ISNUMBER(BY61),ISNUMBER(CB61)),SUM(BX61,BY61,CB61),""))</f>
        <v/>
      </c>
      <c r="CD61" s="450"/>
      <c r="CE61" s="450"/>
      <c r="CF61" s="450"/>
      <c r="CG61" s="287" t="str">
        <f t="shared" si="260"/>
        <v/>
      </c>
      <c r="CH61" s="1326" t="str">
        <f t="shared" si="229"/>
        <v/>
      </c>
      <c r="CI61" s="780"/>
      <c r="CJ61" s="450"/>
      <c r="CK61" s="450"/>
      <c r="CL61" s="758"/>
      <c r="CM61" s="450"/>
      <c r="CN61" s="450"/>
      <c r="CO61" s="450"/>
      <c r="CP61" s="847" t="str">
        <f t="shared" si="246"/>
        <v/>
      </c>
      <c r="CQ61" s="1071" t="str">
        <f t="shared" si="247"/>
        <v/>
      </c>
      <c r="DK61" s="1183"/>
    </row>
    <row r="62" spans="1:115" ht="15" customHeight="1" x14ac:dyDescent="0.25">
      <c r="A62" s="837"/>
      <c r="B62" s="477" t="s">
        <v>1362</v>
      </c>
      <c r="C62" s="450"/>
      <c r="D62" s="450"/>
      <c r="E62" s="450"/>
      <c r="F62" s="450"/>
      <c r="G62" s="286"/>
      <c r="H62" s="896" t="str">
        <f t="shared" si="184"/>
        <v/>
      </c>
      <c r="I62" s="759"/>
      <c r="J62" s="450"/>
      <c r="K62" s="286"/>
      <c r="L62" s="896" t="str">
        <f>IF(AND(ISNUMBER(I62),ISNUMBER(J62),ISNUMBER(K62)),SUM(I62:K62), "")</f>
        <v/>
      </c>
      <c r="M62" s="780"/>
      <c r="N62" s="758"/>
      <c r="O62" s="758"/>
      <c r="P62" s="758"/>
      <c r="Q62" s="758"/>
      <c r="R62" s="758"/>
      <c r="S62" s="758"/>
      <c r="T62" s="758"/>
      <c r="U62" s="758"/>
      <c r="V62" s="758"/>
      <c r="W62" s="758"/>
      <c r="X62" s="758"/>
      <c r="Y62" s="758"/>
      <c r="Z62" s="758"/>
      <c r="AA62" s="758"/>
      <c r="AB62" s="758"/>
      <c r="AC62" s="758"/>
      <c r="AD62" s="758"/>
      <c r="AE62" s="758"/>
      <c r="AF62" s="758"/>
      <c r="AG62" s="758"/>
      <c r="AH62" s="758"/>
      <c r="AI62" s="758"/>
      <c r="AJ62" s="758"/>
      <c r="AK62" s="758"/>
      <c r="AL62" s="450"/>
      <c r="AM62" s="758"/>
      <c r="AN62" s="450"/>
      <c r="AO62" s="758"/>
      <c r="AP62" s="450"/>
      <c r="AQ62" s="450"/>
      <c r="AR62" s="450"/>
      <c r="AS62" s="450"/>
      <c r="AT62" s="286"/>
      <c r="AU62" s="896" t="str">
        <f>IF(AND(ISNUMBER(AP62),ISNUMBER(AQ62),ISNUMBER(AT62)),SUM(AP62,AQ62,AT62),"")</f>
        <v/>
      </c>
      <c r="AV62" s="759"/>
      <c r="AW62" s="450"/>
      <c r="AX62" s="286"/>
      <c r="AY62" s="896" t="str">
        <f>IF(AND(ISNUMBER(AV62),ISNUMBER(AW62),ISNUMBER(AX62)),SUM(AV62:AX62), "")</f>
        <v/>
      </c>
      <c r="AZ62" s="780"/>
      <c r="BA62" s="758"/>
      <c r="BB62" s="758"/>
      <c r="BC62" s="758"/>
      <c r="BD62" s="758"/>
      <c r="BE62" s="758"/>
      <c r="BF62" s="758"/>
      <c r="BG62" s="758"/>
      <c r="BH62" s="758"/>
      <c r="BI62" s="758"/>
      <c r="BJ62" s="758"/>
      <c r="BK62" s="758"/>
      <c r="BL62" s="758"/>
      <c r="BM62" s="758"/>
      <c r="BN62" s="758"/>
      <c r="BO62" s="758"/>
      <c r="BP62" s="758"/>
      <c r="BQ62" s="758"/>
      <c r="BR62" s="758"/>
      <c r="BS62" s="758"/>
      <c r="BT62" s="758"/>
      <c r="BU62" s="758"/>
      <c r="BV62" s="758"/>
      <c r="BW62" s="450"/>
      <c r="BX62" s="450"/>
      <c r="BY62" s="450"/>
      <c r="BZ62" s="450"/>
      <c r="CA62" s="450"/>
      <c r="CB62" s="450"/>
      <c r="CC62" s="896" t="str">
        <f>IF($C$7="No", 0, IF(AND(ISNUMBER(BX62),ISNUMBER(BY62),ISNUMBER(CB62)),SUM(BX62,BY62,CB62),""))</f>
        <v/>
      </c>
      <c r="CD62" s="450"/>
      <c r="CE62" s="450"/>
      <c r="CF62" s="450"/>
      <c r="CG62" s="287" t="str">
        <f t="shared" si="260"/>
        <v/>
      </c>
      <c r="CH62" s="1326" t="str">
        <f t="shared" si="229"/>
        <v/>
      </c>
      <c r="CI62" s="780"/>
      <c r="CJ62" s="450"/>
      <c r="CK62" s="450"/>
      <c r="CL62" s="758"/>
      <c r="CM62" s="450"/>
      <c r="CN62" s="450"/>
      <c r="CO62" s="450"/>
      <c r="CP62" s="847" t="str">
        <f t="shared" si="246"/>
        <v/>
      </c>
      <c r="CQ62" s="1071" t="str">
        <f t="shared" si="247"/>
        <v/>
      </c>
      <c r="DK62" s="1183"/>
    </row>
    <row r="63" spans="1:115" ht="15" customHeight="1" x14ac:dyDescent="0.25">
      <c r="A63" s="837"/>
      <c r="B63" s="1245" t="str">
        <f>"Check: row " &amp; ROW(B62) &amp; " ≤ row " &amp; ROW(B61)</f>
        <v>Check: row 62 ≤ row 61</v>
      </c>
      <c r="C63" s="1321" t="str">
        <f t="shared" ref="C63:G63" si="262">IF(AND(ISNUMBER(C62), ISNUMBER(C61)), IF(C62&lt;=C61, "Pass", "Fail"),"")</f>
        <v/>
      </c>
      <c r="D63" s="1321" t="str">
        <f t="shared" si="262"/>
        <v/>
      </c>
      <c r="E63" s="1321" t="str">
        <f t="shared" si="262"/>
        <v/>
      </c>
      <c r="F63" s="1321" t="str">
        <f t="shared" si="262"/>
        <v/>
      </c>
      <c r="G63" s="1321" t="str">
        <f t="shared" si="262"/>
        <v/>
      </c>
      <c r="H63" s="1509"/>
      <c r="I63" s="1321" t="str">
        <f>IF(AND(ISNUMBER(I62), ISNUMBER(I61)), IF(I62&lt;=I61, "Pass", "Fail"),"")</f>
        <v/>
      </c>
      <c r="J63" s="1321" t="str">
        <f>IF(AND(ISNUMBER(J62), ISNUMBER(J61)), IF(J62&lt;=J61, "Pass", "Fail"),"")</f>
        <v/>
      </c>
      <c r="K63" s="1321" t="str">
        <f>IF(AND(ISNUMBER(K62), ISNUMBER(K61)), IF(K62&lt;=K61, "Pass", "Fail"),"")</f>
        <v/>
      </c>
      <c r="L63" s="1248"/>
      <c r="M63" s="769"/>
      <c r="N63" s="769"/>
      <c r="O63" s="769"/>
      <c r="P63" s="769"/>
      <c r="Q63" s="769"/>
      <c r="R63" s="769"/>
      <c r="S63" s="769"/>
      <c r="T63" s="769"/>
      <c r="U63" s="769"/>
      <c r="V63" s="769"/>
      <c r="W63" s="769"/>
      <c r="X63" s="769"/>
      <c r="Y63" s="769"/>
      <c r="Z63" s="769"/>
      <c r="AA63" s="769"/>
      <c r="AB63" s="769"/>
      <c r="AC63" s="769"/>
      <c r="AD63" s="769"/>
      <c r="AE63" s="769"/>
      <c r="AF63" s="769"/>
      <c r="AG63" s="769"/>
      <c r="AH63" s="769"/>
      <c r="AI63" s="769"/>
      <c r="AJ63" s="769"/>
      <c r="AK63" s="769"/>
      <c r="AL63" s="1321" t="str">
        <f>IF(AND(ISNUMBER(AL62), ISNUMBER(AL61)), IF(AL62&lt;=AL61, "Pass", "Fail"),"")</f>
        <v/>
      </c>
      <c r="AM63" s="769"/>
      <c r="AN63" s="1321" t="str">
        <f>IF(AND(ISNUMBER(AN62), ISNUMBER(AN61)), IF(AN62&lt;=AN61, "Pass", "Fail"),"")</f>
        <v/>
      </c>
      <c r="AO63" s="769"/>
      <c r="AP63" s="1321" t="str">
        <f>IF(AND(ISNUMBER(AP62), ISNUMBER(AP61)), IF(AP62&lt;=AP61, "Pass", "Fail"),"")</f>
        <v/>
      </c>
      <c r="AQ63" s="1321" t="str">
        <f>IF(AND(ISNUMBER(AQ62), ISNUMBER(AQ61)), IF(AQ62&lt;=AQ61, "Pass", "Fail"),"")</f>
        <v/>
      </c>
      <c r="AR63" s="1321" t="str">
        <f t="shared" ref="AR63:AT63" si="263">IF(AND(ISNUMBER(AR62), ISNUMBER(AR61)), IF(AR62&lt;=AR61, "Pass", "Fail"),"")</f>
        <v/>
      </c>
      <c r="AS63" s="1321" t="str">
        <f t="shared" si="263"/>
        <v/>
      </c>
      <c r="AT63" s="1321" t="str">
        <f t="shared" si="263"/>
        <v/>
      </c>
      <c r="AU63" s="1167"/>
      <c r="AV63" s="1321" t="str">
        <f t="shared" ref="AV63" si="264">IF(AND(ISNUMBER(AV62), ISNUMBER(AV61)), IF(AV62&lt;=AV61, "Pass", "Fail"),"")</f>
        <v/>
      </c>
      <c r="AW63" s="1321" t="str">
        <f t="shared" ref="AW63" si="265">IF(AND(ISNUMBER(AW62), ISNUMBER(AW61)), IF(AW62&lt;=AW61, "Pass", "Fail"),"")</f>
        <v/>
      </c>
      <c r="AX63" s="1321" t="str">
        <f t="shared" ref="AX63" si="266">IF(AND(ISNUMBER(AX62), ISNUMBER(AX61)), IF(AX62&lt;=AX61, "Pass", "Fail"),"")</f>
        <v/>
      </c>
      <c r="AY63" s="1167"/>
      <c r="AZ63" s="769"/>
      <c r="BA63" s="769"/>
      <c r="BB63" s="769"/>
      <c r="BC63" s="769"/>
      <c r="BD63" s="769"/>
      <c r="BE63" s="769"/>
      <c r="BF63" s="769"/>
      <c r="BG63" s="769"/>
      <c r="BH63" s="769"/>
      <c r="BI63" s="769"/>
      <c r="BJ63" s="769"/>
      <c r="BK63" s="769"/>
      <c r="BL63" s="769"/>
      <c r="BM63" s="769"/>
      <c r="BN63" s="769"/>
      <c r="BO63" s="769"/>
      <c r="BP63" s="769"/>
      <c r="BQ63" s="769"/>
      <c r="BR63" s="769"/>
      <c r="BS63" s="769"/>
      <c r="BT63" s="769"/>
      <c r="BU63" s="769"/>
      <c r="BV63" s="769"/>
      <c r="BW63" s="769"/>
      <c r="BX63" s="769"/>
      <c r="BY63" s="769"/>
      <c r="BZ63" s="769"/>
      <c r="CA63" s="769"/>
      <c r="CB63" s="769"/>
      <c r="CC63" s="769"/>
      <c r="CD63" s="769"/>
      <c r="CE63" s="769"/>
      <c r="CF63" s="769"/>
      <c r="CG63" s="1403"/>
      <c r="CH63" s="758"/>
      <c r="CI63" s="1402"/>
      <c r="CJ63" s="1321" t="str">
        <f t="shared" ref="CJ63" si="267">IF(AND(ISNUMBER(CJ62), ISNUMBER(CJ61)), IF(CJ62&lt;=CJ61, "Pass", "Fail"),"")</f>
        <v/>
      </c>
      <c r="CK63" s="769"/>
      <c r="CL63" s="769"/>
      <c r="CM63" s="1321" t="str">
        <f t="shared" ref="CM63" si="268">IF(AND(ISNUMBER(CM62), ISNUMBER(CM61)), IF(CM62&lt;=CM61, "Pass", "Fail"),"")</f>
        <v/>
      </c>
      <c r="CN63" s="1321" t="str">
        <f t="shared" ref="CN63" si="269">IF(AND(ISNUMBER(CN62), ISNUMBER(CN61)), IF(CN62&lt;=CN61, "Pass", "Fail"),"")</f>
        <v/>
      </c>
      <c r="CO63" s="1321" t="str">
        <f t="shared" ref="CO63" si="270">IF(AND(ISNUMBER(CO62), ISNUMBER(CO61)), IF(CO62&lt;=CO61, "Pass", "Fail"),"")</f>
        <v/>
      </c>
      <c r="CP63" s="1265"/>
      <c r="CQ63" s="1266"/>
      <c r="DK63" s="1183"/>
    </row>
    <row r="64" spans="1:115" ht="15" customHeight="1" x14ac:dyDescent="0.25">
      <c r="A64" s="837"/>
      <c r="B64" s="1242" t="s">
        <v>1533</v>
      </c>
      <c r="C64" s="1508" t="str">
        <f t="shared" ref="C64:L64" si="271">IF(AND(ISNUMBER(C16),ISNUMBER(C19),ISNUMBER(C35),ISNUMBER(C36),ISNUMBER(C37),ISNUMBER(C38), ISNUMBER(C39), ISNUMBER(C43), ISNUMBER(C40), ISNUMBER(C50),ISNUMBER(C54),ISNUMBER(C57), ISNUMBER(C61), ISNUMBER(C60)),SUM(C16, C19,C35,C36,C37,C38,C39,C43,C40,C50, C54, C57,C61,C60),"")</f>
        <v/>
      </c>
      <c r="D64" s="1508" t="str">
        <f t="shared" si="271"/>
        <v/>
      </c>
      <c r="E64" s="1508" t="str">
        <f t="shared" si="271"/>
        <v/>
      </c>
      <c r="F64" s="1508" t="str">
        <f t="shared" si="271"/>
        <v/>
      </c>
      <c r="G64" s="1508" t="str">
        <f t="shared" si="271"/>
        <v/>
      </c>
      <c r="H64" s="1508" t="str">
        <f t="shared" si="271"/>
        <v/>
      </c>
      <c r="I64" s="1508" t="str">
        <f t="shared" ref="I64" si="272">IF(AND(ISNUMBER(I16),ISNUMBER(I19),ISNUMBER(I35),ISNUMBER(I36),ISNUMBER(I37),ISNUMBER(I38), ISNUMBER(I39), ISNUMBER(I43), ISNUMBER(I40), ISNUMBER(I50),ISNUMBER(I54),ISNUMBER(I57), ISNUMBER(I61), ISNUMBER(I60)),SUM(I16, I19,I35,I36,I37,I38,I39,I43,I40,I50, I54, I57,I61,I60),"")</f>
        <v/>
      </c>
      <c r="J64" s="1508" t="str">
        <f t="shared" ref="J64" si="273">IF(AND(ISNUMBER(J16),ISNUMBER(J19),ISNUMBER(J35),ISNUMBER(J36),ISNUMBER(J37),ISNUMBER(J38), ISNUMBER(J39), ISNUMBER(J43), ISNUMBER(J40), ISNUMBER(J50),ISNUMBER(J54),ISNUMBER(J57), ISNUMBER(J61), ISNUMBER(J60)),SUM(J16, J19,J35,J36,J37,J38,J39,J43,J40,J50, J54, J57,J61,J60),"")</f>
        <v/>
      </c>
      <c r="K64" s="1508" t="str">
        <f t="shared" ref="K64" si="274">IF(AND(ISNUMBER(K16),ISNUMBER(K19),ISNUMBER(K35),ISNUMBER(K36),ISNUMBER(K37),ISNUMBER(K38), ISNUMBER(K39), ISNUMBER(K43), ISNUMBER(K40), ISNUMBER(K50),ISNUMBER(K54),ISNUMBER(K57), ISNUMBER(K61), ISNUMBER(K60)),SUM(K16, K19,K35,K36,K37,K38,K39,K43,K40,K50, K54, K57,K61,K60),"")</f>
        <v/>
      </c>
      <c r="L64" s="1508" t="str">
        <f t="shared" si="271"/>
        <v/>
      </c>
      <c r="M64" s="1508" t="str">
        <f>IF(AND(ISNUMBER(M16),ISNUMBER(M19),ISNUMBER(M35),ISNUMBER(M36),ISNUMBER(M37),ISNUMBER(M38), ISNUMBER(M39), ISNUMBER(M43), ISNUMBER(M40), ISNUMBER(M50),ISNUMBER(M54),ISNUMBER(M57), ISNUMBER(M61), ISNUMBER(M60)),SUM(M16, M19,M35,M36,M37,M38,M39,M43,M40,M50, M54, M57,M61,M60),"")</f>
        <v/>
      </c>
      <c r="N64" s="1246" t="str">
        <f t="shared" ref="N64:Y64" si="275">IF(AND(ISNUMBER(N16),ISNUMBER(N19),ISNUMBER(N35),ISNUMBER(N36),ISNUMBER(N37),ISNUMBER(N38), ISNUMBER(N39), ISNUMBER(N43), ISNUMBER(N40), ISNUMBER(N57)),SUM(N16, N19,N35,N36,N37,N38,N39,N43,N40, N57),"")</f>
        <v/>
      </c>
      <c r="O64" s="1246" t="str">
        <f t="shared" si="275"/>
        <v/>
      </c>
      <c r="P64" s="1246" t="str">
        <f t="shared" si="275"/>
        <v/>
      </c>
      <c r="Q64" s="1246" t="str">
        <f t="shared" si="275"/>
        <v/>
      </c>
      <c r="R64" s="1246" t="str">
        <f t="shared" si="275"/>
        <v/>
      </c>
      <c r="S64" s="1246" t="str">
        <f t="shared" si="275"/>
        <v/>
      </c>
      <c r="T64" s="1246" t="str">
        <f t="shared" ref="T64" si="276">IF(AND(ISNUMBER(T16),ISNUMBER(T19),ISNUMBER(T35),ISNUMBER(T36),ISNUMBER(T37),ISNUMBER(T38), ISNUMBER(T39), ISNUMBER(T43), ISNUMBER(T40), ISNUMBER(T57)),SUM(T16, T19,T35,T36,T37,T38,T39,T43,T40, T57),"")</f>
        <v/>
      </c>
      <c r="U64" s="1246" t="str">
        <f t="shared" ref="U64" si="277">IF(AND(ISNUMBER(U16),ISNUMBER(U19),ISNUMBER(U35),ISNUMBER(U36),ISNUMBER(U37),ISNUMBER(U38), ISNUMBER(U39), ISNUMBER(U43), ISNUMBER(U40), ISNUMBER(U57)),SUM(U16, U19,U35,U36,U37,U38,U39,U43,U40, U57),"")</f>
        <v/>
      </c>
      <c r="V64" s="1246" t="str">
        <f t="shared" ref="V64" si="278">IF(AND(ISNUMBER(V16),ISNUMBER(V19),ISNUMBER(V35),ISNUMBER(V36),ISNUMBER(V37),ISNUMBER(V38), ISNUMBER(V39), ISNUMBER(V43), ISNUMBER(V40), ISNUMBER(V57)),SUM(V16, V19,V35,V36,V37,V38,V39,V43,V40, V57),"")</f>
        <v/>
      </c>
      <c r="W64" s="1246" t="str">
        <f t="shared" si="275"/>
        <v/>
      </c>
      <c r="X64" s="1246" t="str">
        <f t="shared" si="275"/>
        <v/>
      </c>
      <c r="Y64" s="1246" t="str">
        <f t="shared" si="275"/>
        <v/>
      </c>
      <c r="Z64" s="1246" t="str">
        <f t="shared" ref="Z64:AK64" si="279">IF(AND(ISNUMBER(Z16),ISNUMBER(Z19),ISNUMBER(Z35),ISNUMBER(Z36),ISNUMBER(Z37),ISNUMBER(Z38), ISNUMBER(Z57)),SUM(Z16, Z19,Z35,Z36,Z37,Z38,Z57),"")</f>
        <v/>
      </c>
      <c r="AA64" s="1246" t="str">
        <f t="shared" si="279"/>
        <v/>
      </c>
      <c r="AB64" s="1246" t="str">
        <f t="shared" si="279"/>
        <v/>
      </c>
      <c r="AC64" s="1246" t="str">
        <f t="shared" si="279"/>
        <v/>
      </c>
      <c r="AD64" s="1246" t="str">
        <f t="shared" si="279"/>
        <v/>
      </c>
      <c r="AE64" s="1246" t="str">
        <f t="shared" si="279"/>
        <v/>
      </c>
      <c r="AF64" s="1246" t="str">
        <f t="shared" ref="AF64" si="280">IF(AND(ISNUMBER(AF16),ISNUMBER(AF19),ISNUMBER(AF35),ISNUMBER(AF36),ISNUMBER(AF37),ISNUMBER(AF38), ISNUMBER(AF57)),SUM(AF16, AF19,AF35,AF36,AF37,AF38,AF57),"")</f>
        <v/>
      </c>
      <c r="AG64" s="1246" t="str">
        <f t="shared" ref="AG64" si="281">IF(AND(ISNUMBER(AG16),ISNUMBER(AG19),ISNUMBER(AG35),ISNUMBER(AG36),ISNUMBER(AG37),ISNUMBER(AG38), ISNUMBER(AG57)),SUM(AG16, AG19,AG35,AG36,AG37,AG38,AG57),"")</f>
        <v/>
      </c>
      <c r="AH64" s="1246" t="str">
        <f t="shared" ref="AH64" si="282">IF(AND(ISNUMBER(AH16),ISNUMBER(AH19),ISNUMBER(AH35),ISNUMBER(AH36),ISNUMBER(AH37),ISNUMBER(AH38), ISNUMBER(AH57)),SUM(AH16, AH19,AH35,AH36,AH37,AH38,AH57),"")</f>
        <v/>
      </c>
      <c r="AI64" s="1246" t="str">
        <f t="shared" si="279"/>
        <v/>
      </c>
      <c r="AJ64" s="1246" t="str">
        <f t="shared" si="279"/>
        <v/>
      </c>
      <c r="AK64" s="1246" t="str">
        <f t="shared" si="279"/>
        <v/>
      </c>
      <c r="AL64" s="1258"/>
      <c r="AM64" s="1258"/>
      <c r="AN64" s="1258"/>
      <c r="AO64" s="1258"/>
      <c r="AP64" s="1246" t="str">
        <f t="shared" ref="AP64:AY64" si="283">IF(AND(ISNUMBER(AP16),ISNUMBER(AP19),ISNUMBER(AP35),ISNUMBER(AP36),ISNUMBER(AP37),ISNUMBER(AP38), ISNUMBER(AP39), ISNUMBER(AP43), ISNUMBER(AP40), ISNUMBER(AP54),ISNUMBER(AP57), ISNUMBER(AP61), ISNUMBER(AP60)),SUM(AP16, AP19,AP35,AP36,AP37,AP38,AP39,AP43,AP40, AP54, AP57,AP61,AP60),"")</f>
        <v/>
      </c>
      <c r="AQ64" s="1246" t="str">
        <f t="shared" si="283"/>
        <v/>
      </c>
      <c r="AR64" s="1246" t="str">
        <f t="shared" si="283"/>
        <v/>
      </c>
      <c r="AS64" s="1246" t="str">
        <f t="shared" si="283"/>
        <v/>
      </c>
      <c r="AT64" s="1246" t="str">
        <f t="shared" si="283"/>
        <v/>
      </c>
      <c r="AU64" s="1246" t="str">
        <f t="shared" si="283"/>
        <v/>
      </c>
      <c r="AV64" s="1246" t="str">
        <f t="shared" ref="AV64" si="284">IF(AND(ISNUMBER(AV16),ISNUMBER(AV19),ISNUMBER(AV35),ISNUMBER(AV36),ISNUMBER(AV37),ISNUMBER(AV38), ISNUMBER(AV39), ISNUMBER(AV43), ISNUMBER(AV40), ISNUMBER(AV54),ISNUMBER(AV57), ISNUMBER(AV61), ISNUMBER(AV60)),SUM(AV16, AV19,AV35,AV36,AV37,AV38,AV39,AV43,AV40, AV54, AV57,AV61,AV60),"")</f>
        <v/>
      </c>
      <c r="AW64" s="1246" t="str">
        <f t="shared" ref="AW64" si="285">IF(AND(ISNUMBER(AW16),ISNUMBER(AW19),ISNUMBER(AW35),ISNUMBER(AW36),ISNUMBER(AW37),ISNUMBER(AW38), ISNUMBER(AW39), ISNUMBER(AW43), ISNUMBER(AW40), ISNUMBER(AW54),ISNUMBER(AW57), ISNUMBER(AW61), ISNUMBER(AW60)),SUM(AW16, AW19,AW35,AW36,AW37,AW38,AW39,AW43,AW40, AW54, AW57,AW61,AW60),"")</f>
        <v/>
      </c>
      <c r="AX64" s="1246" t="str">
        <f t="shared" ref="AX64" si="286">IF(AND(ISNUMBER(AX16),ISNUMBER(AX19),ISNUMBER(AX35),ISNUMBER(AX36),ISNUMBER(AX37),ISNUMBER(AX38), ISNUMBER(AX39), ISNUMBER(AX43), ISNUMBER(AX40), ISNUMBER(AX54),ISNUMBER(AX57), ISNUMBER(AX61), ISNUMBER(AX60)),SUM(AX16, AX19,AX35,AX36,AX37,AX38,AX39,AX43,AX40, AX54, AX57,AX61,AX60),"")</f>
        <v/>
      </c>
      <c r="AY64" s="1246" t="str">
        <f t="shared" si="283"/>
        <v/>
      </c>
      <c r="AZ64" s="1246" t="str">
        <f>IF(AND(ISNUMBER(AZ16),ISNUMBER(AZ19),ISNUMBER(AZ35),ISNUMBER(AZ36),ISNUMBER(AZ37),ISNUMBER(AZ38), ISNUMBER(AZ39), ISNUMBER(AZ43), ISNUMBER(AZ40),ISNUMBER(AZ54),ISNUMBER(AZ57), ISNUMBER(AZ61), ISNUMBER(AZ60)),SUM(AZ16, AZ19,AZ35,AZ36,AZ37,AZ38,AZ39,AZ43,AZ40, AZ54, AZ57,AZ61,AZ60),"")</f>
        <v/>
      </c>
      <c r="BA64" s="1246" t="str">
        <f>IF(AND(ISNUMBER(BA16), ISNUMBER(BA19), ISNUMBER(BA35), ISNUMBER(BA37), ISNUMBER(BA39), ISNUMBER(BA43), ISNUMBER(BA40), ISNUMBER(BA57)), SUM(BA16, BA19, BA35, BA37, BA39, BA43,BA40, BA57),"")</f>
        <v/>
      </c>
      <c r="BB64" s="1246" t="str">
        <f t="shared" ref="BB64:BJ64" si="287">IF(AND(ISNUMBER(BB16), ISNUMBER(BB19), ISNUMBER(BB35), ISNUMBER(BB37), ISNUMBER(BB39), ISNUMBER(BB43), ISNUMBER(BB40), ISNUMBER(BB57)), SUM(BB16, BB19, BB35, BB37, BB39, BB43,BB40, BB57),"")</f>
        <v/>
      </c>
      <c r="BC64" s="1246" t="str">
        <f t="shared" si="287"/>
        <v/>
      </c>
      <c r="BD64" s="1246" t="str">
        <f t="shared" si="287"/>
        <v/>
      </c>
      <c r="BE64" s="1246" t="str">
        <f t="shared" si="287"/>
        <v/>
      </c>
      <c r="BF64" s="1246" t="str">
        <f t="shared" si="287"/>
        <v/>
      </c>
      <c r="BG64" s="1246" t="str">
        <f t="shared" si="287"/>
        <v/>
      </c>
      <c r="BH64" s="1246" t="str">
        <f t="shared" si="287"/>
        <v/>
      </c>
      <c r="BI64" s="1246" t="str">
        <f t="shared" si="287"/>
        <v/>
      </c>
      <c r="BJ64" s="1246" t="str">
        <f t="shared" si="287"/>
        <v/>
      </c>
      <c r="BK64" s="1246" t="str">
        <f>IF(AND(ISNUMBER(BK16), ISNUMBER(BK19), ISNUMBER(BK35), ISNUMBER(BK37), ISNUMBER(BK39), ISNUMBER(BK43), ISNUMBER(BK40), ISNUMBER(BK57)), SUM(BK16, BK19, BK35, BK37, BK39, BK43,BK40, BK57),"")</f>
        <v/>
      </c>
      <c r="BL64" s="1246" t="str">
        <f t="shared" ref="BL64:BV64" si="288">IF(AND(ISNUMBER(BL16), ISNUMBER(BL19), ISNUMBER(BL35), ISNUMBER(BL36), ISNUMBER(BL37), ISNUMBER(BL38), ISNUMBER(BL39), ISNUMBER(BL40), ISNUMBER(BL43), ISNUMBER(BL57)), SUM(BL16,BL19,BL35:BL40,BL43,BL57), "")</f>
        <v/>
      </c>
      <c r="BM64" s="1246" t="str">
        <f t="shared" si="288"/>
        <v/>
      </c>
      <c r="BN64" s="1246" t="str">
        <f t="shared" si="288"/>
        <v/>
      </c>
      <c r="BO64" s="1246" t="str">
        <f t="shared" si="288"/>
        <v/>
      </c>
      <c r="BP64" s="1246" t="str">
        <f t="shared" si="288"/>
        <v/>
      </c>
      <c r="BQ64" s="1246" t="str">
        <f t="shared" si="288"/>
        <v/>
      </c>
      <c r="BR64" s="1246" t="str">
        <f t="shared" si="288"/>
        <v/>
      </c>
      <c r="BS64" s="1246" t="str">
        <f t="shared" si="288"/>
        <v/>
      </c>
      <c r="BT64" s="1246" t="str">
        <f t="shared" si="288"/>
        <v/>
      </c>
      <c r="BU64" s="1246" t="str">
        <f t="shared" si="288"/>
        <v/>
      </c>
      <c r="BV64" s="1246" t="str">
        <f t="shared" si="288"/>
        <v/>
      </c>
      <c r="BW64" s="1246" t="str">
        <f t="shared" ref="BW64:CG64" si="289">IF($C$7="No", IF(ISNUMBER(BW50), BW50, ""), IF(AND(ISNUMBER(BW16), ISNUMBER(BW19), ISNUMBER(BW35), ISNUMBER(BW36), ISNUMBER(BW37), ISNUMBER(BW38), ISNUMBER(BW39), ISNUMBER(BW43), ISNUMBER(BW40), ISNUMBER(BW50), ISNUMBER(BW54), ISNUMBER(BW57), ISNUMBER(BW60), ISNUMBER(BW61)), SUM(BW16, BW19, BW35, BW36, BW37, BW38, BW39, BW43, BW40, BW50, BW54, BW57, BW60, BW61),""))</f>
        <v/>
      </c>
      <c r="BX64" s="1246" t="str">
        <f t="shared" si="289"/>
        <v/>
      </c>
      <c r="BY64" s="1246" t="str">
        <f t="shared" si="289"/>
        <v/>
      </c>
      <c r="BZ64" s="1246" t="str">
        <f t="shared" si="289"/>
        <v/>
      </c>
      <c r="CA64" s="1246" t="str">
        <f t="shared" si="289"/>
        <v/>
      </c>
      <c r="CB64" s="1246" t="str">
        <f t="shared" si="289"/>
        <v/>
      </c>
      <c r="CC64" s="1246" t="str">
        <f t="shared" si="289"/>
        <v/>
      </c>
      <c r="CD64" s="1246" t="str">
        <f t="shared" si="289"/>
        <v/>
      </c>
      <c r="CE64" s="1246" t="str">
        <f t="shared" si="289"/>
        <v/>
      </c>
      <c r="CF64" s="1246" t="str">
        <f t="shared" si="289"/>
        <v/>
      </c>
      <c r="CG64" s="1790" t="str">
        <f t="shared" si="289"/>
        <v/>
      </c>
      <c r="CH64" s="758"/>
      <c r="CI64" s="780"/>
      <c r="CJ64" s="1246" t="str">
        <f>IF(AND(ISNUMBER(CJ16), ISNUMBER(CJ19), ISNUMBER(CJ35), ISNUMBER(CJ36), ISNUMBER(CJ37), ISNUMBER(CJ38), ISNUMBER(CJ39), ISNUMBER(CJ43), ISNUMBER(CJ40), ISNUMBER(CJ54),ISNUMBER(CJ57), ISNUMBER(CJ61), ISNUMBER(CJ60)), SUM(CJ16, CJ19, CJ35:CJ40, CJ43, CJ54, CJ57, CJ60, CJ61), "")</f>
        <v/>
      </c>
      <c r="CK64" s="1246" t="str">
        <f>IF(AND(ISNUMBER(CK16), ISNUMBER(CK19), ISNUMBER(CK35), ISNUMBER(CK36), ISNUMBER(CK37), ISNUMBER(CK38), ISNUMBER(CK39), ISNUMBER(CK43), ISNUMBER(CK40), ISNUMBER(CK54),ISNUMBER(CK57), ISNUMBER(CK60), ISNUMBER(CK61)), SUM(CK16, CK19, CK35:CK40, CK43, CK54, CK57, CK60, CK61), "")</f>
        <v/>
      </c>
      <c r="CL64" s="1246" t="str">
        <f>IF(AND(ISNUMBER(CL16), ISNUMBER(CL19), ISNUMBER(CL35), ISNUMBER(CL36), ISNUMBER(CL37), ISNUMBER(CL38), ISNUMBER(CL39), ISNUMBER(CL43), ISNUMBER(CL40), ISNUMBER(CL54),ISNUMBER(CL57), ISNUMBER(CL60)), SUM(CL16, CL19, CL35, CL36:CL40, CL43, CL54, CL57, CL60),"")</f>
        <v/>
      </c>
      <c r="CM64" s="1246" t="str">
        <f>IF(AND(ISNUMBER(CM16), ISNUMBER(CM19), ISNUMBER(CM35), ISNUMBER(CM36), ISNUMBER(CM37), ISNUMBER(CM38), ISNUMBER(CM39), ISNUMBER(CM43), ISNUMBER(CM40), ISNUMBER(CM54),ISNUMBER(CM57), ISNUMBER(CM61), ISNUMBER(CM60)), SUM(CM16, CM19, CM35:CM40, CM43, CM54, CM57, CM60, CM61), "")</f>
        <v/>
      </c>
      <c r="CN64" s="1246" t="str">
        <f>IF(AND(ISNUMBER(CN16), ISNUMBER(CN19), ISNUMBER(CN35), ISNUMBER(CN36), ISNUMBER(CN37), ISNUMBER(CN38), ISNUMBER(CN39), ISNUMBER(CN43), ISNUMBER(CN40), ISNUMBER(CN54),ISNUMBER(CN57), ISNUMBER(CN61), ISNUMBER(CN60)), SUM(CN16, CN19, CN35:CN40, CN43, CN54, CN57, CN60, CN61), "")</f>
        <v/>
      </c>
      <c r="CO64" s="1246" t="str">
        <f>IF(AND(ISNUMBER(CO16), ISNUMBER(CO19), ISNUMBER(CO35), ISNUMBER(CO36), ISNUMBER(CO37), ISNUMBER(CO38), ISNUMBER(CO39), ISNUMBER(CO43), ISNUMBER(CO40), ISNUMBER(CO54),ISNUMBER(CO57), ISNUMBER(CO61), ISNUMBER(CO60)), SUM(CO16, CO19, CO35:CO40, CO43, CO54, CO57, CO60, CO61), "")</f>
        <v/>
      </c>
      <c r="CP64" s="1265"/>
      <c r="CQ64" s="1266"/>
      <c r="DK64" s="1183"/>
    </row>
    <row r="65" spans="1:115" ht="15" customHeight="1" x14ac:dyDescent="0.25">
      <c r="A65" s="837"/>
      <c r="B65" s="1630" t="s">
        <v>1401</v>
      </c>
      <c r="C65" s="360" t="str">
        <f t="shared" ref="C65:M65" si="290">IF(ISNUMBER(C64),C64-C50, "")</f>
        <v/>
      </c>
      <c r="D65" s="360" t="str">
        <f t="shared" si="290"/>
        <v/>
      </c>
      <c r="E65" s="360" t="str">
        <f t="shared" si="290"/>
        <v/>
      </c>
      <c r="F65" s="360" t="str">
        <f t="shared" si="290"/>
        <v/>
      </c>
      <c r="G65" s="360" t="str">
        <f t="shared" si="290"/>
        <v/>
      </c>
      <c r="H65" s="360" t="str">
        <f t="shared" si="290"/>
        <v/>
      </c>
      <c r="I65" s="360" t="str">
        <f t="shared" ref="I65" si="291">IF(ISNUMBER(I64),I64-I50, "")</f>
        <v/>
      </c>
      <c r="J65" s="360" t="str">
        <f t="shared" ref="J65" si="292">IF(ISNUMBER(J64),J64-J50, "")</f>
        <v/>
      </c>
      <c r="K65" s="360" t="str">
        <f t="shared" ref="K65" si="293">IF(ISNUMBER(K64),K64-K50, "")</f>
        <v/>
      </c>
      <c r="L65" s="360" t="str">
        <f t="shared" si="290"/>
        <v/>
      </c>
      <c r="M65" s="360" t="str">
        <f t="shared" si="290"/>
        <v/>
      </c>
      <c r="N65" s="758"/>
      <c r="O65" s="758"/>
      <c r="P65" s="758"/>
      <c r="Q65" s="758"/>
      <c r="R65" s="758"/>
      <c r="S65" s="758"/>
      <c r="T65" s="758"/>
      <c r="U65" s="758"/>
      <c r="V65" s="758"/>
      <c r="W65" s="758"/>
      <c r="X65" s="758"/>
      <c r="Y65" s="758"/>
      <c r="Z65" s="758"/>
      <c r="AA65" s="758"/>
      <c r="AB65" s="758"/>
      <c r="AC65" s="758"/>
      <c r="AD65" s="758"/>
      <c r="AE65" s="758"/>
      <c r="AF65" s="758"/>
      <c r="AG65" s="758"/>
      <c r="AH65" s="758"/>
      <c r="AI65" s="758"/>
      <c r="AJ65" s="758"/>
      <c r="AK65" s="758"/>
      <c r="AL65" s="360" t="str">
        <f t="shared" ref="AL65" si="294">IF(ISNUMBER(AL64),AL64-AL50, "")</f>
        <v/>
      </c>
      <c r="AM65" s="360" t="str">
        <f t="shared" ref="AM65" si="295">IF(ISNUMBER(AM64),AM64-AM50, "")</f>
        <v/>
      </c>
      <c r="AN65" s="360" t="str">
        <f t="shared" ref="AN65" si="296">IF(ISNUMBER(AN64),AN64-AN50, "")</f>
        <v/>
      </c>
      <c r="AO65" s="360" t="str">
        <f t="shared" ref="AO65" si="297">IF(ISNUMBER(AO64),AO64-AO50, "")</f>
        <v/>
      </c>
      <c r="AP65" s="758"/>
      <c r="AQ65" s="758"/>
      <c r="AR65" s="758"/>
      <c r="AS65" s="758"/>
      <c r="AT65" s="758"/>
      <c r="AU65" s="758"/>
      <c r="AV65" s="758"/>
      <c r="AW65" s="758"/>
      <c r="AX65" s="758"/>
      <c r="AY65" s="758"/>
      <c r="AZ65" s="758"/>
      <c r="BA65" s="758"/>
      <c r="BB65" s="758"/>
      <c r="BC65" s="758"/>
      <c r="BD65" s="758"/>
      <c r="BE65" s="758"/>
      <c r="BF65" s="758"/>
      <c r="BG65" s="758"/>
      <c r="BH65" s="758"/>
      <c r="BI65" s="758"/>
      <c r="BJ65" s="758"/>
      <c r="BK65" s="758"/>
      <c r="BL65" s="758"/>
      <c r="BM65" s="758"/>
      <c r="BN65" s="758"/>
      <c r="BO65" s="758"/>
      <c r="BP65" s="758"/>
      <c r="BQ65" s="758"/>
      <c r="BR65" s="758"/>
      <c r="BS65" s="758"/>
      <c r="BT65" s="758"/>
      <c r="BU65" s="758"/>
      <c r="BV65" s="758"/>
      <c r="BW65" s="758"/>
      <c r="BX65" s="758"/>
      <c r="BY65" s="758"/>
      <c r="BZ65" s="758"/>
      <c r="CA65" s="758"/>
      <c r="CB65" s="758"/>
      <c r="CC65" s="758"/>
      <c r="CD65" s="758"/>
      <c r="CE65" s="758"/>
      <c r="CF65" s="758"/>
      <c r="CG65" s="777"/>
      <c r="CH65" s="758"/>
      <c r="CI65" s="780"/>
      <c r="CJ65" s="758"/>
      <c r="CK65" s="758"/>
      <c r="CL65" s="758"/>
      <c r="CM65" s="758"/>
      <c r="CN65" s="758"/>
      <c r="CO65" s="758"/>
      <c r="CP65" s="1265"/>
      <c r="CQ65" s="1266"/>
      <c r="DK65" s="1183"/>
    </row>
    <row r="66" spans="1:115" ht="15" customHeight="1" x14ac:dyDescent="0.25">
      <c r="A66" s="837"/>
      <c r="B66" s="1631" t="str">
        <f>"Check: DefCap provisioning data versus row " &amp; ROW(B64)</f>
        <v>Check: DefCap provisioning data versus row 64</v>
      </c>
      <c r="C66" s="499"/>
      <c r="D66" s="499"/>
      <c r="E66" s="499"/>
      <c r="F66" s="499"/>
      <c r="G66" s="499"/>
      <c r="H66" s="499"/>
      <c r="I66" s="499"/>
      <c r="J66" s="499"/>
      <c r="K66" s="499"/>
      <c r="L66" s="499"/>
      <c r="M66" s="499"/>
      <c r="N66" s="778"/>
      <c r="O66" s="778"/>
      <c r="P66" s="778"/>
      <c r="Q66" s="778"/>
      <c r="R66" s="778"/>
      <c r="S66" s="778"/>
      <c r="T66" s="778"/>
      <c r="U66" s="778"/>
      <c r="V66" s="778"/>
      <c r="W66" s="778"/>
      <c r="X66" s="778"/>
      <c r="Y66" s="778"/>
      <c r="Z66" s="778"/>
      <c r="AA66" s="778"/>
      <c r="AB66" s="778"/>
      <c r="AC66" s="778"/>
      <c r="AD66" s="778"/>
      <c r="AE66" s="778"/>
      <c r="AF66" s="778"/>
      <c r="AG66" s="778"/>
      <c r="AH66" s="778"/>
      <c r="AI66" s="778"/>
      <c r="AJ66" s="778"/>
      <c r="AK66" s="778"/>
      <c r="AL66" s="2273" t="str">
        <f>IF(AND(ISNUMBER($AL$64),ISNUMBER($AM$64),ISNUMBER($AN$64),ISNUMBER($AO$64), ISNUMBER(DefCap!$D$8)), IF(AND(SUM($AL$64:$AO$64) &gt; 0.5 * SUM(DefCap!$D$8, DefCap!$D$10), SUM($AL$64:$AO$64) &lt; 1.01 * SUM(DefCap!$D$8, DefCap!$D$10)), IF(SUM($AL$64:$AO$64) &gt; 0.85 * SUM(DefCap!$D$8, DefCap!$D$10), "Pass", "Please check"), "Fail"),IF(OR(AND(ISBLANK($AL$64),SUM($AL$16,$AL$19,$AL$35:$AL$40,$AL$43,$AL$50,$AL$55,$AL$57,$AL$61)&gt;0),AND(ISBLANK($AM$64),SUM($AM$16,$AM$19,$AM$35:$AM$40,$AM$43,$AM$50,$AM$55,$AM$57,$AM$61)&gt;0),AND(ISBLANK($AN$64), SUM($AN$16,$AN$19,$AN$35:$AN$40,$AN$43,$AN$50,$AN$55,$AN$57,$AN$61)&gt;0),AND(ISBLANK($AO$64), SUM($AO$16,$AO$19,$AO$35:$AO$40,$AO$43,$AO$50,$AO$55,$AO$57,$AO$61)&gt;0)),"Please fill in all mandatory cells AO60:AR60",""))</f>
        <v/>
      </c>
      <c r="AM66" s="2274"/>
      <c r="AN66" s="2274"/>
      <c r="AO66" s="2289"/>
      <c r="AP66" s="778"/>
      <c r="AQ66" s="778"/>
      <c r="AR66" s="778"/>
      <c r="AS66" s="778"/>
      <c r="AT66" s="778"/>
      <c r="AU66" s="778"/>
      <c r="AV66" s="778"/>
      <c r="AW66" s="778"/>
      <c r="AX66" s="778"/>
      <c r="AY66" s="778"/>
      <c r="AZ66" s="778"/>
      <c r="BA66" s="778"/>
      <c r="BB66" s="778"/>
      <c r="BC66" s="778"/>
      <c r="BD66" s="778"/>
      <c r="BE66" s="778"/>
      <c r="BF66" s="778"/>
      <c r="BG66" s="778"/>
      <c r="BH66" s="778"/>
      <c r="BI66" s="778"/>
      <c r="BJ66" s="778"/>
      <c r="BK66" s="778"/>
      <c r="BL66" s="778"/>
      <c r="BM66" s="778"/>
      <c r="BN66" s="778"/>
      <c r="BO66" s="778"/>
      <c r="BP66" s="778"/>
      <c r="BQ66" s="778"/>
      <c r="BR66" s="778"/>
      <c r="BS66" s="778"/>
      <c r="BT66" s="778"/>
      <c r="BU66" s="778"/>
      <c r="BV66" s="778"/>
      <c r="BW66" s="778"/>
      <c r="BX66" s="778"/>
      <c r="BY66" s="778"/>
      <c r="BZ66" s="778"/>
      <c r="CA66" s="778"/>
      <c r="CB66" s="778"/>
      <c r="CC66" s="778"/>
      <c r="CD66" s="778"/>
      <c r="CE66" s="778"/>
      <c r="CF66" s="778"/>
      <c r="CG66" s="779"/>
      <c r="CH66" s="778"/>
      <c r="CI66" s="781"/>
      <c r="CJ66" s="778"/>
      <c r="CK66" s="778"/>
      <c r="CL66" s="778"/>
      <c r="CM66" s="778"/>
      <c r="CN66" s="778"/>
      <c r="CO66" s="778"/>
      <c r="CP66" s="1267"/>
      <c r="CQ66" s="1268"/>
      <c r="DK66" s="1183"/>
    </row>
    <row r="67" spans="1:115" s="1587" customFormat="1" ht="15" customHeight="1" x14ac:dyDescent="0.25">
      <c r="A67" s="1501"/>
      <c r="CE67" s="1660"/>
      <c r="CF67" s="1660"/>
      <c r="CG67" s="1660"/>
      <c r="CH67" s="1660"/>
      <c r="CI67" s="1660"/>
      <c r="DK67" s="929"/>
    </row>
    <row r="68" spans="1:115" s="269" customFormat="1" ht="45" customHeight="1" x14ac:dyDescent="0.25">
      <c r="A68" s="771" t="s">
        <v>1344</v>
      </c>
      <c r="B68" s="772"/>
      <c r="CE68" s="214"/>
      <c r="CF68" s="214"/>
      <c r="CG68" s="214"/>
      <c r="CH68" s="214"/>
      <c r="CI68" s="214"/>
      <c r="DK68" s="782"/>
    </row>
    <row r="69" spans="1:115" ht="15" customHeight="1" x14ac:dyDescent="0.3">
      <c r="A69" s="771"/>
      <c r="B69" s="1668"/>
      <c r="C69" s="2554"/>
      <c r="D69" s="2554"/>
      <c r="E69" s="2554"/>
      <c r="F69" s="2554"/>
      <c r="G69" s="2554"/>
      <c r="H69" s="2554"/>
      <c r="I69" s="2554"/>
      <c r="J69" s="2554"/>
      <c r="DK69" s="1183"/>
    </row>
    <row r="70" spans="1:115" ht="15" customHeight="1" x14ac:dyDescent="0.25">
      <c r="A70" s="784"/>
      <c r="C70" s="2550" t="s">
        <v>1151</v>
      </c>
      <c r="D70" s="2553"/>
      <c r="E70" s="2553"/>
      <c r="F70" s="2553"/>
      <c r="G70" s="2553"/>
      <c r="H70" s="2553"/>
      <c r="I70" s="2553"/>
      <c r="J70" s="2553"/>
      <c r="DK70" s="1183"/>
    </row>
    <row r="71" spans="1:115" ht="15" customHeight="1" x14ac:dyDescent="0.25">
      <c r="A71" s="784"/>
      <c r="B71" s="284"/>
      <c r="C71" s="2537" t="s">
        <v>1106</v>
      </c>
      <c r="D71" s="2536"/>
      <c r="E71" s="2536"/>
      <c r="F71" s="2536"/>
      <c r="G71" s="2536"/>
      <c r="H71" s="2501"/>
      <c r="I71" s="2549" t="s">
        <v>43</v>
      </c>
      <c r="J71" s="2550" t="s">
        <v>1149</v>
      </c>
      <c r="DK71" s="1183"/>
    </row>
    <row r="72" spans="1:115" ht="30" customHeight="1" x14ac:dyDescent="0.25">
      <c r="A72" s="784"/>
      <c r="B72" s="284"/>
      <c r="C72" s="2551" t="s">
        <v>1596</v>
      </c>
      <c r="D72" s="2488" t="s">
        <v>1111</v>
      </c>
      <c r="E72" s="1168"/>
      <c r="F72" s="2505" t="s">
        <v>1156</v>
      </c>
      <c r="G72" s="2505"/>
      <c r="H72" s="2542" t="s">
        <v>1154</v>
      </c>
      <c r="I72" s="2549"/>
      <c r="J72" s="2550"/>
      <c r="DK72" s="1183"/>
    </row>
    <row r="73" spans="1:115" ht="30" customHeight="1" x14ac:dyDescent="0.25">
      <c r="A73" s="837"/>
      <c r="B73" s="1591"/>
      <c r="C73" s="2552"/>
      <c r="D73" s="2489"/>
      <c r="E73" s="1169"/>
      <c r="F73" s="1665" t="s">
        <v>1116</v>
      </c>
      <c r="G73" s="1665" t="s">
        <v>1117</v>
      </c>
      <c r="H73" s="2548"/>
      <c r="I73" s="2549"/>
      <c r="J73" s="2550"/>
      <c r="DK73" s="1183"/>
    </row>
    <row r="74" spans="1:115" ht="15" customHeight="1" x14ac:dyDescent="0.25">
      <c r="A74" s="837"/>
      <c r="B74" s="1229" t="s">
        <v>1363</v>
      </c>
      <c r="C74" s="1241" t="str">
        <f t="shared" ref="C74:J74" si="298">IF(AND(ISNUMBER(C75),ISNUMBER(C76)), SUM(C75,C76),"")</f>
        <v/>
      </c>
      <c r="D74" s="1241" t="str">
        <f t="shared" si="298"/>
        <v/>
      </c>
      <c r="E74" s="1404"/>
      <c r="F74" s="1241" t="str">
        <f t="shared" si="298"/>
        <v/>
      </c>
      <c r="G74" s="1241" t="str">
        <f t="shared" si="298"/>
        <v/>
      </c>
      <c r="H74" s="1241" t="str">
        <f t="shared" si="298"/>
        <v/>
      </c>
      <c r="I74" s="1241" t="str">
        <f t="shared" si="298"/>
        <v/>
      </c>
      <c r="J74" s="1338" t="str">
        <f t="shared" si="298"/>
        <v/>
      </c>
      <c r="DK74" s="1183"/>
    </row>
    <row r="75" spans="1:115" ht="15" customHeight="1" x14ac:dyDescent="0.25">
      <c r="A75" s="837"/>
      <c r="B75" s="477" t="s">
        <v>1364</v>
      </c>
      <c r="C75" s="1513"/>
      <c r="D75" s="1513"/>
      <c r="E75" s="1511"/>
      <c r="F75" s="1513"/>
      <c r="G75" s="1515"/>
      <c r="H75" s="896" t="str">
        <f>IF(AND(ISNUMBER(C75),ISNUMBER(D75),ISNUMBER(G75)),SUM(C75,D75,G75),"")</f>
        <v/>
      </c>
      <c r="I75" s="1516"/>
      <c r="J75" s="1515"/>
      <c r="DK75" s="1183"/>
    </row>
    <row r="76" spans="1:115" ht="15" customHeight="1" x14ac:dyDescent="0.25">
      <c r="A76" s="837"/>
      <c r="B76" s="788" t="s">
        <v>1365</v>
      </c>
      <c r="C76" s="1192"/>
      <c r="D76" s="1192"/>
      <c r="E76" s="1514"/>
      <c r="F76" s="1192"/>
      <c r="G76" s="1193"/>
      <c r="H76" s="1510" t="str">
        <f>IF(AND(ISNUMBER(C76),ISNUMBER(D76),ISNUMBER(G76)),SUM(C76,D76,G76),"")</f>
        <v/>
      </c>
      <c r="I76" s="1191"/>
      <c r="J76" s="1193"/>
      <c r="DK76" s="1183"/>
    </row>
    <row r="77" spans="1:115" ht="15" customHeight="1" x14ac:dyDescent="0.25">
      <c r="A77" s="837"/>
      <c r="B77" s="1669" t="str">
        <f>"Check: row " &amp; ROW(B74) &amp;" = row " &amp; ROW(B50)</f>
        <v>Check: row 74 = row 50</v>
      </c>
      <c r="C77" s="1512" t="str">
        <f>IF(AND(ISNUMBER(C50),ISNUMBER(C74)),IF(C50=C74, "Pass", "Fail"),"")</f>
        <v/>
      </c>
      <c r="D77" s="1512" t="str">
        <f>IF(AND(ISNUMBER(D50),ISNUMBER(D74)),IF(D50=D74, "Pass", "Fail"),"")</f>
        <v/>
      </c>
      <c r="E77" s="1169"/>
      <c r="F77" s="1512" t="str">
        <f>IF(AND(ISNUMBER(F50),ISNUMBER(F74)),IF(F50=F74, "Pass", "Fail"),"")</f>
        <v/>
      </c>
      <c r="G77" s="1512" t="str">
        <f>IF(AND(ISNUMBER(G50),ISNUMBER(G74)),IF(G50=G74, "Pass", "Fail"),"")</f>
        <v/>
      </c>
      <c r="H77" s="1512" t="str">
        <f>IF(AND(ISNUMBER(H50),ISNUMBER(H74)),IF(H50=H74, "Pass", "Fail"),"")</f>
        <v/>
      </c>
      <c r="I77" s="1512" t="str">
        <f>IF(AND(ISNUMBER(L50),ISNUMBER(I74)),IF(L50=I74, "Pass", "Fail"),"")</f>
        <v/>
      </c>
      <c r="J77" s="1444" t="str">
        <f>IF(AND(ISNUMBER(M50),ISNUMBER(J74)),IF(M50=J74, "Pass", "Fail"),"")</f>
        <v/>
      </c>
      <c r="DK77" s="1183"/>
    </row>
    <row r="78" spans="1:115" s="1588" customFormat="1" ht="15" customHeight="1" x14ac:dyDescent="0.25">
      <c r="A78" s="1501"/>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BL78" s="1587"/>
      <c r="BM78" s="1587"/>
      <c r="BN78" s="1587"/>
      <c r="BO78" s="1587"/>
      <c r="BP78" s="1587"/>
      <c r="BQ78" s="1587"/>
      <c r="BR78" s="1587"/>
      <c r="BS78" s="1587"/>
      <c r="BT78" s="1587"/>
      <c r="BU78" s="1587"/>
      <c r="BV78" s="1587"/>
      <c r="BW78" s="1587"/>
      <c r="BX78" s="1587"/>
      <c r="BY78" s="1587"/>
      <c r="BZ78" s="1587"/>
      <c r="CA78" s="1587"/>
      <c r="CB78" s="1587"/>
      <c r="CC78" s="1587"/>
      <c r="CD78" s="1587"/>
      <c r="CE78" s="1660"/>
      <c r="CF78" s="1660"/>
      <c r="CG78" s="1660"/>
      <c r="CH78" s="1660"/>
      <c r="CI78" s="1660"/>
      <c r="DK78" s="1479"/>
    </row>
    <row r="79" spans="1:115" hidden="1" x14ac:dyDescent="0.25"/>
    <row r="80" spans="1:115"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sheetData>
  <mergeCells count="125">
    <mergeCell ref="D72:D73"/>
    <mergeCell ref="F72:G72"/>
    <mergeCell ref="H72:H73"/>
    <mergeCell ref="I71:I73"/>
    <mergeCell ref="J71:J73"/>
    <mergeCell ref="C71:H71"/>
    <mergeCell ref="C72:C73"/>
    <mergeCell ref="C70:J70"/>
    <mergeCell ref="U14:U15"/>
    <mergeCell ref="S13:S15"/>
    <mergeCell ref="C13:G13"/>
    <mergeCell ref="C14:C15"/>
    <mergeCell ref="K14:K15"/>
    <mergeCell ref="C69:J69"/>
    <mergeCell ref="I14:I15"/>
    <mergeCell ref="J14:J15"/>
    <mergeCell ref="L14:L15"/>
    <mergeCell ref="B11:B15"/>
    <mergeCell ref="W14:W15"/>
    <mergeCell ref="H13:H15"/>
    <mergeCell ref="M13:M15"/>
    <mergeCell ref="T13:W13"/>
    <mergeCell ref="BL11:BV11"/>
    <mergeCell ref="C11:M11"/>
    <mergeCell ref="Z11:AK11"/>
    <mergeCell ref="N11:Y11"/>
    <mergeCell ref="V14:V15"/>
    <mergeCell ref="BA11:BK11"/>
    <mergeCell ref="AO14:AO15"/>
    <mergeCell ref="AJ14:AJ15"/>
    <mergeCell ref="BL14:BL15"/>
    <mergeCell ref="BA13:BE13"/>
    <mergeCell ref="BA14:BA15"/>
    <mergeCell ref="BM14:BN14"/>
    <mergeCell ref="BO14:BP14"/>
    <mergeCell ref="BF13:BF15"/>
    <mergeCell ref="BK13:BK15"/>
    <mergeCell ref="BB14:BC14"/>
    <mergeCell ref="BD14:BE14"/>
    <mergeCell ref="BG13:BJ13"/>
    <mergeCell ref="AL12:AO12"/>
    <mergeCell ref="AF13:AI13"/>
    <mergeCell ref="AA14:AB14"/>
    <mergeCell ref="AZ13:AZ15"/>
    <mergeCell ref="AS14:AT14"/>
    <mergeCell ref="AU13:AU15"/>
    <mergeCell ref="AN13:AO13"/>
    <mergeCell ref="AL14:AL15"/>
    <mergeCell ref="AM14:AM15"/>
    <mergeCell ref="Z13:AD13"/>
    <mergeCell ref="Z14:Z15"/>
    <mergeCell ref="AE13:AE15"/>
    <mergeCell ref="AL13:AM13"/>
    <mergeCell ref="CH13:CH15"/>
    <mergeCell ref="BL13:BP13"/>
    <mergeCell ref="AP13:AT13"/>
    <mergeCell ref="AP14:AP15"/>
    <mergeCell ref="AN14:AN15"/>
    <mergeCell ref="BH14:BH15"/>
    <mergeCell ref="AP11:AZ11"/>
    <mergeCell ref="N13:R13"/>
    <mergeCell ref="N14:N15"/>
    <mergeCell ref="AQ14:AR14"/>
    <mergeCell ref="AJ13:AK13"/>
    <mergeCell ref="AF14:AF15"/>
    <mergeCell ref="AG14:AG15"/>
    <mergeCell ref="AH14:AH15"/>
    <mergeCell ref="AI14:AI15"/>
    <mergeCell ref="AV14:AV15"/>
    <mergeCell ref="O14:P14"/>
    <mergeCell ref="Q14:R14"/>
    <mergeCell ref="AV13:AY13"/>
    <mergeCell ref="X14:X15"/>
    <mergeCell ref="Y14:Y15"/>
    <mergeCell ref="T14:T15"/>
    <mergeCell ref="AK14:AK15"/>
    <mergeCell ref="AC14:AD14"/>
    <mergeCell ref="X13:Y13"/>
    <mergeCell ref="AL66:AO66"/>
    <mergeCell ref="CJ11:CL11"/>
    <mergeCell ref="CM11:CQ11"/>
    <mergeCell ref="CP12:CQ13"/>
    <mergeCell ref="CM12:CO13"/>
    <mergeCell ref="CJ12:CL13"/>
    <mergeCell ref="CJ14:CJ15"/>
    <mergeCell ref="CK14:CK15"/>
    <mergeCell ref="CL14:CL15"/>
    <mergeCell ref="CM14:CN14"/>
    <mergeCell ref="CO14:CO15"/>
    <mergeCell ref="BV13:BV15"/>
    <mergeCell ref="AW14:AW15"/>
    <mergeCell ref="AX14:AX15"/>
    <mergeCell ref="AY14:AY15"/>
    <mergeCell ref="BI14:BI15"/>
    <mergeCell ref="BJ14:BJ15"/>
    <mergeCell ref="BR14:BR15"/>
    <mergeCell ref="BS14:BS15"/>
    <mergeCell ref="BT14:BT15"/>
    <mergeCell ref="BU14:BU15"/>
    <mergeCell ref="BR13:BU13"/>
    <mergeCell ref="BG14:BG15"/>
    <mergeCell ref="AL11:AO11"/>
    <mergeCell ref="BW11:CI11"/>
    <mergeCell ref="CI13:CI15"/>
    <mergeCell ref="BW12:CI12"/>
    <mergeCell ref="C12:M12"/>
    <mergeCell ref="N12:X12"/>
    <mergeCell ref="Z12:AK12"/>
    <mergeCell ref="AP12:AZ12"/>
    <mergeCell ref="BA12:BK12"/>
    <mergeCell ref="BL12:BV12"/>
    <mergeCell ref="BW13:CB13"/>
    <mergeCell ref="BW14:BX14"/>
    <mergeCell ref="BY14:BZ14"/>
    <mergeCell ref="CA14:CB14"/>
    <mergeCell ref="CC13:CC15"/>
    <mergeCell ref="CD13:CG13"/>
    <mergeCell ref="CD14:CD15"/>
    <mergeCell ref="CE14:CE15"/>
    <mergeCell ref="CF14:CF15"/>
    <mergeCell ref="CG14:CG15"/>
    <mergeCell ref="BQ13:BQ15"/>
    <mergeCell ref="D14:E14"/>
    <mergeCell ref="F14:G14"/>
    <mergeCell ref="I13:L13"/>
  </mergeCells>
  <conditionalFormatting sqref="CM16:CO66 CJ16:CJ66 BW50:CC50 CG50 C74:J76 C66:AL66 AP66:BV66 BW51:CB53 C16:BV49 N50:AK53 AP50:BV53 C54:BV65 CH63:CI63 CH65:CI66">
    <cfRule type="cellIs" dxfId="1288" priority="7594" stopIfTrue="1" operator="lessThan">
      <formula>0</formula>
    </cfRule>
  </conditionalFormatting>
  <conditionalFormatting sqref="S13:Y13 O15:Y15 N14:Y14 H13:M13 D14:M15 AE13:AO15 AU13:AZ15 BF13:BK15 C71 A71:B73 D72:J73 I71:J71 A69:B69 BQ13:BV15 CR10:XFD66 CJ14:CM14 CJ11:CJ12 CP12 CM11:CM12 CM15:CN15 CO14:CQ14 BW50:CC50 CG50 A3:B8 C3:K4 A12:B15 C12 A70:C70 A74:J77 N12 Y12:Z12 A66:AL66 AL12:AP12 BA12 BL12 AP66:BV66 A11:AL11 D5:K8 BW51:CB53 CP15:CQ21 A16:BV49 A50:B53 N50:AK53 AP50:BV53 A54:BV65 CH47:CI48 CH35:CI45 CH32:CI32 CH29:CI29 CH26:CI26 CH23:CI23 CH18:CI20 CH16:CI16 CI13 AC69:XFD77 T3:XFD8 A10:CI10 A1:XFD2 A9:XFD9 A78:XFD1048576 A67:XFD68 CI50:CI53 AP11:BV11 CJ16:CQ66">
    <cfRule type="cellIs" dxfId="1287" priority="7595" stopIfTrue="1" operator="equal">
      <formula>"Pass"</formula>
    </cfRule>
    <cfRule type="cellIs" dxfId="1286" priority="7632" stopIfTrue="1" operator="equal">
      <formula>"Please check"</formula>
    </cfRule>
    <cfRule type="cellIs" dxfId="1285" priority="8061" stopIfTrue="1" operator="equal">
      <formula>"Fail"</formula>
    </cfRule>
  </conditionalFormatting>
  <conditionalFormatting sqref="C5 BW15:CB15 BW13:BW14 BY14 CA14 CC13:CD13 CD14:CG14 CH13 BW11">
    <cfRule type="cellIs" dxfId="1284" priority="1876" stopIfTrue="1" operator="equal">
      <formula>"Pass"</formula>
    </cfRule>
    <cfRule type="cellIs" dxfId="1283" priority="1877" stopIfTrue="1" operator="equal">
      <formula>"please check"</formula>
    </cfRule>
    <cfRule type="cellIs" dxfId="1282" priority="1878" stopIfTrue="1" operator="equal">
      <formula>"Fail"</formula>
    </cfRule>
  </conditionalFormatting>
  <conditionalFormatting sqref="C6:C7">
    <cfRule type="cellIs" dxfId="1281" priority="1873" stopIfTrue="1" operator="equal">
      <formula>"Pass"</formula>
    </cfRule>
    <cfRule type="cellIs" dxfId="1280" priority="1874" stopIfTrue="1" operator="equal">
      <formula>"please check"</formula>
    </cfRule>
    <cfRule type="cellIs" dxfId="1279" priority="1875" stopIfTrue="1" operator="equal">
      <formula>"Fail"</formula>
    </cfRule>
  </conditionalFormatting>
  <conditionalFormatting sqref="C8">
    <cfRule type="cellIs" dxfId="1278" priority="1870" stopIfTrue="1" operator="equal">
      <formula>"Pass"</formula>
    </cfRule>
    <cfRule type="cellIs" dxfId="1277" priority="1871" stopIfTrue="1" operator="equal">
      <formula>"please check"</formula>
    </cfRule>
    <cfRule type="cellIs" dxfId="1276" priority="1872" stopIfTrue="1" operator="equal">
      <formula>"Fail"</formula>
    </cfRule>
  </conditionalFormatting>
  <conditionalFormatting sqref="N13 L69:AB77 CH63:CI63 CH65:CI66">
    <cfRule type="cellIs" dxfId="1275" priority="1867" stopIfTrue="1" operator="equal">
      <formula>"Pass"</formula>
    </cfRule>
    <cfRule type="cellIs" dxfId="1274" priority="1868" stopIfTrue="1" operator="equal">
      <formula>"please check"</formula>
    </cfRule>
    <cfRule type="cellIs" dxfId="1273" priority="1869" stopIfTrue="1" operator="equal">
      <formula>"Fail"</formula>
    </cfRule>
  </conditionalFormatting>
  <conditionalFormatting sqref="C13">
    <cfRule type="cellIs" dxfId="1272" priority="1861" stopIfTrue="1" operator="equal">
      <formula>"Pass"</formula>
    </cfRule>
    <cfRule type="cellIs" dxfId="1271" priority="1862" stopIfTrue="1" operator="equal">
      <formula>"please check"</formula>
    </cfRule>
    <cfRule type="cellIs" dxfId="1270" priority="1863" stopIfTrue="1" operator="equal">
      <formula>"Fail"</formula>
    </cfRule>
  </conditionalFormatting>
  <conditionalFormatting sqref="C14">
    <cfRule type="cellIs" dxfId="1269" priority="1858" stopIfTrue="1" operator="equal">
      <formula>"Pass"</formula>
    </cfRule>
    <cfRule type="cellIs" dxfId="1268" priority="1859" stopIfTrue="1" operator="equal">
      <formula>"please check"</formula>
    </cfRule>
    <cfRule type="cellIs" dxfId="1267" priority="1860" stopIfTrue="1" operator="equal">
      <formula>"Fail"</formula>
    </cfRule>
  </conditionalFormatting>
  <conditionalFormatting sqref="AA15:AD15 Z14:AD14">
    <cfRule type="cellIs" dxfId="1266" priority="1855" stopIfTrue="1" operator="equal">
      <formula>"Pass"</formula>
    </cfRule>
    <cfRule type="cellIs" dxfId="1265" priority="1856" stopIfTrue="1" operator="equal">
      <formula>"please check"</formula>
    </cfRule>
    <cfRule type="cellIs" dxfId="1264" priority="1857" stopIfTrue="1" operator="equal">
      <formula>"Fail"</formula>
    </cfRule>
  </conditionalFormatting>
  <conditionalFormatting sqref="Z13">
    <cfRule type="cellIs" dxfId="1263" priority="1852" stopIfTrue="1" operator="equal">
      <formula>"Pass"</formula>
    </cfRule>
    <cfRule type="cellIs" dxfId="1262" priority="1853" stopIfTrue="1" operator="equal">
      <formula>"please check"</formula>
    </cfRule>
    <cfRule type="cellIs" dxfId="1261" priority="1854" stopIfTrue="1" operator="equal">
      <formula>"Fail"</formula>
    </cfRule>
  </conditionalFormatting>
  <conditionalFormatting sqref="AQ15:AT15 AP14:AT14">
    <cfRule type="cellIs" dxfId="1260" priority="1849" stopIfTrue="1" operator="equal">
      <formula>"Pass"</formula>
    </cfRule>
    <cfRule type="cellIs" dxfId="1259" priority="1850" stopIfTrue="1" operator="equal">
      <formula>"please check"</formula>
    </cfRule>
    <cfRule type="cellIs" dxfId="1258" priority="1851" stopIfTrue="1" operator="equal">
      <formula>"Fail"</formula>
    </cfRule>
  </conditionalFormatting>
  <conditionalFormatting sqref="AP13">
    <cfRule type="cellIs" dxfId="1257" priority="1846" stopIfTrue="1" operator="equal">
      <formula>"Pass"</formula>
    </cfRule>
    <cfRule type="cellIs" dxfId="1256" priority="1847" stopIfTrue="1" operator="equal">
      <formula>"please check"</formula>
    </cfRule>
    <cfRule type="cellIs" dxfId="1255" priority="1848" stopIfTrue="1" operator="equal">
      <formula>"Fail"</formula>
    </cfRule>
  </conditionalFormatting>
  <conditionalFormatting sqref="BM15:BP15 BL14:BP14">
    <cfRule type="cellIs" dxfId="1254" priority="1843" stopIfTrue="1" operator="equal">
      <formula>"Pass"</formula>
    </cfRule>
    <cfRule type="cellIs" dxfId="1253" priority="1844" stopIfTrue="1" operator="equal">
      <formula>"please check"</formula>
    </cfRule>
    <cfRule type="cellIs" dxfId="1252" priority="1845" stopIfTrue="1" operator="equal">
      <formula>"Fail"</formula>
    </cfRule>
  </conditionalFormatting>
  <conditionalFormatting sqref="BL13">
    <cfRule type="cellIs" dxfId="1251" priority="1840" stopIfTrue="1" operator="equal">
      <formula>"Pass"</formula>
    </cfRule>
    <cfRule type="cellIs" dxfId="1250" priority="1841" stopIfTrue="1" operator="equal">
      <formula>"please check"</formula>
    </cfRule>
    <cfRule type="cellIs" dxfId="1249" priority="1842" stopIfTrue="1" operator="equal">
      <formula>"Fail"</formula>
    </cfRule>
  </conditionalFormatting>
  <conditionalFormatting sqref="BB15:BE15 BA14:BE14">
    <cfRule type="cellIs" dxfId="1248" priority="1837" stopIfTrue="1" operator="equal">
      <formula>"Pass"</formula>
    </cfRule>
    <cfRule type="cellIs" dxfId="1247" priority="1838" stopIfTrue="1" operator="equal">
      <formula>"please check"</formula>
    </cfRule>
    <cfRule type="cellIs" dxfId="1246" priority="1839" stopIfTrue="1" operator="equal">
      <formula>"Fail"</formula>
    </cfRule>
  </conditionalFormatting>
  <conditionalFormatting sqref="BA13">
    <cfRule type="cellIs" dxfId="1245" priority="1834" stopIfTrue="1" operator="equal">
      <formula>"Pass"</formula>
    </cfRule>
    <cfRule type="cellIs" dxfId="1244" priority="1835" stopIfTrue="1" operator="equal">
      <formula>"please check"</formula>
    </cfRule>
    <cfRule type="cellIs" dxfId="1243" priority="1836" stopIfTrue="1" operator="equal">
      <formula>"Fail"</formula>
    </cfRule>
  </conditionalFormatting>
  <conditionalFormatting sqref="C72">
    <cfRule type="cellIs" dxfId="1242" priority="1819" stopIfTrue="1" operator="equal">
      <formula>"Pass"</formula>
    </cfRule>
    <cfRule type="cellIs" dxfId="1241" priority="1820" stopIfTrue="1" operator="equal">
      <formula>"please check"</formula>
    </cfRule>
    <cfRule type="cellIs" dxfId="1240" priority="1821" stopIfTrue="1" operator="equal">
      <formula>"Fail"</formula>
    </cfRule>
  </conditionalFormatting>
  <conditionalFormatting sqref="CI51:CI53">
    <cfRule type="cellIs" dxfId="1239" priority="1009" stopIfTrue="1" operator="lessThan">
      <formula>0</formula>
    </cfRule>
  </conditionalFormatting>
  <conditionalFormatting sqref="K69:K77">
    <cfRule type="cellIs" dxfId="1238" priority="995" stopIfTrue="1" operator="equal">
      <formula>"Pass"</formula>
    </cfRule>
    <cfRule type="cellIs" dxfId="1237" priority="996" stopIfTrue="1" operator="equal">
      <formula>"please check"</formula>
    </cfRule>
    <cfRule type="cellIs" dxfId="1236" priority="997" stopIfTrue="1" operator="equal">
      <formula>"Fail"</formula>
    </cfRule>
  </conditionalFormatting>
  <conditionalFormatting sqref="CG54">
    <cfRule type="cellIs" dxfId="1235" priority="883" stopIfTrue="1" operator="lessThan">
      <formula>0</formula>
    </cfRule>
  </conditionalFormatting>
  <conditionalFormatting sqref="BW63 BW65:BW66">
    <cfRule type="cellIs" dxfId="1234" priority="967" stopIfTrue="1" operator="lessThan">
      <formula>0</formula>
    </cfRule>
  </conditionalFormatting>
  <conditionalFormatting sqref="BW63 BW65:BW66">
    <cfRule type="cellIs" dxfId="1233" priority="968" stopIfTrue="1" operator="equal">
      <formula>"Pass"</formula>
    </cfRule>
    <cfRule type="cellIs" dxfId="1232" priority="969" stopIfTrue="1" operator="equal">
      <formula>"please check"</formula>
    </cfRule>
    <cfRule type="cellIs" dxfId="1231" priority="970" stopIfTrue="1" operator="equal">
      <formula>"Fail"</formula>
    </cfRule>
  </conditionalFormatting>
  <conditionalFormatting sqref="BX63 BX65:BX66">
    <cfRule type="cellIs" dxfId="1230" priority="959" stopIfTrue="1" operator="lessThan">
      <formula>0</formula>
    </cfRule>
  </conditionalFormatting>
  <conditionalFormatting sqref="BX63 BX65:BX66">
    <cfRule type="cellIs" dxfId="1229" priority="960" stopIfTrue="1" operator="equal">
      <formula>"Pass"</formula>
    </cfRule>
    <cfRule type="cellIs" dxfId="1228" priority="961" stopIfTrue="1" operator="equal">
      <formula>"please check"</formula>
    </cfRule>
    <cfRule type="cellIs" dxfId="1227" priority="962" stopIfTrue="1" operator="equal">
      <formula>"Fail"</formula>
    </cfRule>
  </conditionalFormatting>
  <conditionalFormatting sqref="CC16 CC57 CC21:CC22 CC24:CC25 CC27:CC28 CC30:CC31 CC33:CC34 CC40 CC43 CC46 CC49 CC63 BW19:CG19 CC65:CC66">
    <cfRule type="cellIs" dxfId="1226" priority="919" stopIfTrue="1" operator="lessThan">
      <formula>0</formula>
    </cfRule>
  </conditionalFormatting>
  <conditionalFormatting sqref="CC16 CC57 CC21:CC22 CC24:CC25 CC27:CC28 CC30:CC31 CC33:CC34 CC40 CC43 CC46 CC49 CC63 BW19:CG19 CC65:CC66">
    <cfRule type="cellIs" dxfId="1225" priority="920" stopIfTrue="1" operator="equal">
      <formula>"Pass"</formula>
    </cfRule>
    <cfRule type="cellIs" dxfId="1224" priority="921" stopIfTrue="1" operator="equal">
      <formula>"please check"</formula>
    </cfRule>
    <cfRule type="cellIs" dxfId="1223" priority="922" stopIfTrue="1" operator="equal">
      <formula>"Fail"</formula>
    </cfRule>
  </conditionalFormatting>
  <conditionalFormatting sqref="CC54">
    <cfRule type="cellIs" dxfId="1222" priority="915" stopIfTrue="1" operator="lessThan">
      <formula>0</formula>
    </cfRule>
  </conditionalFormatting>
  <conditionalFormatting sqref="CC54">
    <cfRule type="cellIs" dxfId="1221" priority="916" stopIfTrue="1" operator="equal">
      <formula>"Pass"</formula>
    </cfRule>
    <cfRule type="cellIs" dxfId="1220" priority="917" stopIfTrue="1" operator="equal">
      <formula>"please check"</formula>
    </cfRule>
    <cfRule type="cellIs" dxfId="1219" priority="918" stopIfTrue="1" operator="equal">
      <formula>"Fail"</formula>
    </cfRule>
  </conditionalFormatting>
  <conditionalFormatting sqref="CD63 CD65:CD66">
    <cfRule type="cellIs" dxfId="1218" priority="911" stopIfTrue="1" operator="lessThan">
      <formula>0</formula>
    </cfRule>
  </conditionalFormatting>
  <conditionalFormatting sqref="CD63 CD65:CD66">
    <cfRule type="cellIs" dxfId="1217" priority="912" stopIfTrue="1" operator="equal">
      <formula>"Pass"</formula>
    </cfRule>
    <cfRule type="cellIs" dxfId="1216" priority="913" stopIfTrue="1" operator="equal">
      <formula>"please check"</formula>
    </cfRule>
    <cfRule type="cellIs" dxfId="1215" priority="914" stopIfTrue="1" operator="equal">
      <formula>"Fail"</formula>
    </cfRule>
  </conditionalFormatting>
  <conditionalFormatting sqref="CE63 CE65:CE66">
    <cfRule type="cellIs" dxfId="1214" priority="903" stopIfTrue="1" operator="lessThan">
      <formula>0</formula>
    </cfRule>
  </conditionalFormatting>
  <conditionalFormatting sqref="CE63 CE65:CE66">
    <cfRule type="cellIs" dxfId="1213" priority="904" stopIfTrue="1" operator="equal">
      <formula>"Pass"</formula>
    </cfRule>
    <cfRule type="cellIs" dxfId="1212" priority="905" stopIfTrue="1" operator="equal">
      <formula>"please check"</formula>
    </cfRule>
    <cfRule type="cellIs" dxfId="1211" priority="906" stopIfTrue="1" operator="equal">
      <formula>"Fail"</formula>
    </cfRule>
  </conditionalFormatting>
  <conditionalFormatting sqref="CF63 CF65:CF66">
    <cfRule type="cellIs" dxfId="1210" priority="895" stopIfTrue="1" operator="lessThan">
      <formula>0</formula>
    </cfRule>
  </conditionalFormatting>
  <conditionalFormatting sqref="CF63 CF65:CF66">
    <cfRule type="cellIs" dxfId="1209" priority="896" stopIfTrue="1" operator="equal">
      <formula>"Pass"</formula>
    </cfRule>
    <cfRule type="cellIs" dxfId="1208" priority="897" stopIfTrue="1" operator="equal">
      <formula>"please check"</formula>
    </cfRule>
    <cfRule type="cellIs" dxfId="1207" priority="898" stopIfTrue="1" operator="equal">
      <formula>"Fail"</formula>
    </cfRule>
  </conditionalFormatting>
  <conditionalFormatting sqref="CG57 CG19 CG21:CG22 CG24:CG25 CG27:CG28 CG30:CG31 CG33:CG34 CG40 CG43 CG46 CG49 CG63 CG65:CG66">
    <cfRule type="cellIs" dxfId="1206" priority="887" stopIfTrue="1" operator="lessThan">
      <formula>0</formula>
    </cfRule>
  </conditionalFormatting>
  <conditionalFormatting sqref="CG57 CG19 CG21:CG22 CG24:CG25 CG27:CG28 CG30:CG31 CG33:CG34 CG40 CG43 CG46 CG49 CG63 CG65:CG66">
    <cfRule type="cellIs" dxfId="1205" priority="888" stopIfTrue="1" operator="equal">
      <formula>"Pass"</formula>
    </cfRule>
    <cfRule type="cellIs" dxfId="1204" priority="889" stopIfTrue="1" operator="equal">
      <formula>"please check"</formula>
    </cfRule>
    <cfRule type="cellIs" dxfId="1203" priority="890" stopIfTrue="1" operator="equal">
      <formula>"Fail"</formula>
    </cfRule>
  </conditionalFormatting>
  <conditionalFormatting sqref="CG54">
    <cfRule type="cellIs" dxfId="1202" priority="884" stopIfTrue="1" operator="equal">
      <formula>"Pass"</formula>
    </cfRule>
    <cfRule type="cellIs" dxfId="1201" priority="885" stopIfTrue="1" operator="equal">
      <formula>"please check"</formula>
    </cfRule>
    <cfRule type="cellIs" dxfId="1200" priority="886" stopIfTrue="1" operator="equal">
      <formula>"Fail"</formula>
    </cfRule>
  </conditionalFormatting>
  <conditionalFormatting sqref="CH47:CI48 CH35:CI45 CH32:CI32 CH29:CI29 CH26:CI26 CH23:CI23 CH16:CI20">
    <cfRule type="cellIs" dxfId="1199" priority="882" stopIfTrue="1" operator="lessThan">
      <formula>0</formula>
    </cfRule>
  </conditionalFormatting>
  <conditionalFormatting sqref="CH47:CI48 CH35:CI45 CH32:CI32 CH29:CI29 CH26:CI26 CH23:CI23 CH16:CI20">
    <cfRule type="cellIs" dxfId="1198" priority="879" stopIfTrue="1" operator="equal">
      <formula>"Pass"</formula>
    </cfRule>
    <cfRule type="cellIs" dxfId="1197" priority="880" stopIfTrue="1" operator="equal">
      <formula>"please check"</formula>
    </cfRule>
    <cfRule type="cellIs" dxfId="1196" priority="881" stopIfTrue="1" operator="equal">
      <formula>"Fail"</formula>
    </cfRule>
  </conditionalFormatting>
  <conditionalFormatting sqref="CH21:CH22 CI16:CI49">
    <cfRule type="cellIs" dxfId="1195" priority="875" stopIfTrue="1" operator="lessThan">
      <formula>0</formula>
    </cfRule>
  </conditionalFormatting>
  <conditionalFormatting sqref="CH21:CH22 CI16:CI49">
    <cfRule type="cellIs" dxfId="1194" priority="876" stopIfTrue="1" operator="equal">
      <formula>"Pass"</formula>
    </cfRule>
    <cfRule type="cellIs" dxfId="1193" priority="877" stopIfTrue="1" operator="equal">
      <formula>"please check"</formula>
    </cfRule>
    <cfRule type="cellIs" dxfId="1192" priority="878" stopIfTrue="1" operator="equal">
      <formula>"Fail"</formula>
    </cfRule>
  </conditionalFormatting>
  <conditionalFormatting sqref="CH24:CI25">
    <cfRule type="cellIs" dxfId="1191" priority="871" stopIfTrue="1" operator="lessThan">
      <formula>0</formula>
    </cfRule>
  </conditionalFormatting>
  <conditionalFormatting sqref="CH24:CI25">
    <cfRule type="cellIs" dxfId="1190" priority="872" stopIfTrue="1" operator="equal">
      <formula>"Pass"</formula>
    </cfRule>
    <cfRule type="cellIs" dxfId="1189" priority="873" stopIfTrue="1" operator="equal">
      <formula>"please check"</formula>
    </cfRule>
    <cfRule type="cellIs" dxfId="1188" priority="874" stopIfTrue="1" operator="equal">
      <formula>"Fail"</formula>
    </cfRule>
  </conditionalFormatting>
  <conditionalFormatting sqref="CH27:CI28">
    <cfRule type="cellIs" dxfId="1187" priority="867" stopIfTrue="1" operator="lessThan">
      <formula>0</formula>
    </cfRule>
  </conditionalFormatting>
  <conditionalFormatting sqref="CH27:CI28">
    <cfRule type="cellIs" dxfId="1186" priority="868" stopIfTrue="1" operator="equal">
      <formula>"Pass"</formula>
    </cfRule>
    <cfRule type="cellIs" dxfId="1185" priority="869" stopIfTrue="1" operator="equal">
      <formula>"please check"</formula>
    </cfRule>
    <cfRule type="cellIs" dxfId="1184" priority="870" stopIfTrue="1" operator="equal">
      <formula>"Fail"</formula>
    </cfRule>
  </conditionalFormatting>
  <conditionalFormatting sqref="CH30:CI31">
    <cfRule type="cellIs" dxfId="1183" priority="863" stopIfTrue="1" operator="lessThan">
      <formula>0</formula>
    </cfRule>
  </conditionalFormatting>
  <conditionalFormatting sqref="CH30:CI31">
    <cfRule type="cellIs" dxfId="1182" priority="864" stopIfTrue="1" operator="equal">
      <formula>"Pass"</formula>
    </cfRule>
    <cfRule type="cellIs" dxfId="1181" priority="865" stopIfTrue="1" operator="equal">
      <formula>"please check"</formula>
    </cfRule>
    <cfRule type="cellIs" dxfId="1180" priority="866" stopIfTrue="1" operator="equal">
      <formula>"Fail"</formula>
    </cfRule>
  </conditionalFormatting>
  <conditionalFormatting sqref="CH33:CI34">
    <cfRule type="cellIs" dxfId="1179" priority="859" stopIfTrue="1" operator="lessThan">
      <formula>0</formula>
    </cfRule>
  </conditionalFormatting>
  <conditionalFormatting sqref="CH33:CI34">
    <cfRule type="cellIs" dxfId="1178" priority="860" stopIfTrue="1" operator="equal">
      <formula>"Pass"</formula>
    </cfRule>
    <cfRule type="cellIs" dxfId="1177" priority="861" stopIfTrue="1" operator="equal">
      <formula>"please check"</formula>
    </cfRule>
    <cfRule type="cellIs" dxfId="1176" priority="862" stopIfTrue="1" operator="equal">
      <formula>"Fail"</formula>
    </cfRule>
  </conditionalFormatting>
  <conditionalFormatting sqref="CH46:CI46">
    <cfRule type="cellIs" dxfId="1175" priority="855" stopIfTrue="1" operator="lessThan">
      <formula>0</formula>
    </cfRule>
  </conditionalFormatting>
  <conditionalFormatting sqref="CH46:CI46">
    <cfRule type="cellIs" dxfId="1174" priority="856" stopIfTrue="1" operator="equal">
      <formula>"Pass"</formula>
    </cfRule>
    <cfRule type="cellIs" dxfId="1173" priority="857" stopIfTrue="1" operator="equal">
      <formula>"please check"</formula>
    </cfRule>
    <cfRule type="cellIs" dxfId="1172" priority="858" stopIfTrue="1" operator="equal">
      <formula>"Fail"</formula>
    </cfRule>
  </conditionalFormatting>
  <conditionalFormatting sqref="CH49:CI49">
    <cfRule type="cellIs" dxfId="1171" priority="851" stopIfTrue="1" operator="lessThan">
      <formula>0</formula>
    </cfRule>
  </conditionalFormatting>
  <conditionalFormatting sqref="CH49:CI49">
    <cfRule type="cellIs" dxfId="1170" priority="852" stopIfTrue="1" operator="equal">
      <formula>"Pass"</formula>
    </cfRule>
    <cfRule type="cellIs" dxfId="1169" priority="853" stopIfTrue="1" operator="equal">
      <formula>"please check"</formula>
    </cfRule>
    <cfRule type="cellIs" dxfId="1168" priority="854" stopIfTrue="1" operator="equal">
      <formula>"Fail"</formula>
    </cfRule>
  </conditionalFormatting>
  <conditionalFormatting sqref="CH64:CI64">
    <cfRule type="cellIs" dxfId="1167" priority="839" stopIfTrue="1" operator="lessThan">
      <formula>0</formula>
    </cfRule>
  </conditionalFormatting>
  <conditionalFormatting sqref="CH64:CI64">
    <cfRule type="cellIs" dxfId="1166" priority="840" stopIfTrue="1" operator="equal">
      <formula>"Pass"</formula>
    </cfRule>
    <cfRule type="cellIs" dxfId="1165" priority="841" stopIfTrue="1" operator="equal">
      <formula>"please check"</formula>
    </cfRule>
    <cfRule type="cellIs" dxfId="1164" priority="842" stopIfTrue="1" operator="equal">
      <formula>"Fail"</formula>
    </cfRule>
  </conditionalFormatting>
  <conditionalFormatting sqref="CD17:CD39 CD58:CD62 CD41:CD42 CD44:CD49">
    <cfRule type="cellIs" dxfId="1163" priority="763" stopIfTrue="1" operator="lessThan">
      <formula>0</formula>
    </cfRule>
  </conditionalFormatting>
  <conditionalFormatting sqref="CD17:CD39 CD58:CD62 CD41:CD42 CD44:CD49">
    <cfRule type="cellIs" dxfId="1162" priority="764" stopIfTrue="1" operator="equal">
      <formula>"Pass"</formula>
    </cfRule>
    <cfRule type="cellIs" dxfId="1161" priority="765" stopIfTrue="1" operator="equal">
      <formula>"please check"</formula>
    </cfRule>
    <cfRule type="cellIs" dxfId="1160" priority="766" stopIfTrue="1" operator="equal">
      <formula>"Fail"</formula>
    </cfRule>
  </conditionalFormatting>
  <conditionalFormatting sqref="CD55:CD56">
    <cfRule type="cellIs" dxfId="1159" priority="759" stopIfTrue="1" operator="lessThan">
      <formula>0</formula>
    </cfRule>
  </conditionalFormatting>
  <conditionalFormatting sqref="CD55:CD56">
    <cfRule type="cellIs" dxfId="1158" priority="760" stopIfTrue="1" operator="equal">
      <formula>"Pass"</formula>
    </cfRule>
    <cfRule type="cellIs" dxfId="1157" priority="761" stopIfTrue="1" operator="equal">
      <formula>"please check"</formula>
    </cfRule>
    <cfRule type="cellIs" dxfId="1156" priority="762" stopIfTrue="1" operator="equal">
      <formula>"Fail"</formula>
    </cfRule>
  </conditionalFormatting>
  <conditionalFormatting sqref="CE17:CE39 CE58:CE62 CE41:CE42 CE44:CE49">
    <cfRule type="cellIs" dxfId="1155" priority="755" stopIfTrue="1" operator="lessThan">
      <formula>0</formula>
    </cfRule>
  </conditionalFormatting>
  <conditionalFormatting sqref="CE17:CE39 CE58:CE62 CE41:CE42 CE44:CE49">
    <cfRule type="cellIs" dxfId="1154" priority="756" stopIfTrue="1" operator="equal">
      <formula>"Pass"</formula>
    </cfRule>
    <cfRule type="cellIs" dxfId="1153" priority="757" stopIfTrue="1" operator="equal">
      <formula>"please check"</formula>
    </cfRule>
    <cfRule type="cellIs" dxfId="1152" priority="758" stopIfTrue="1" operator="equal">
      <formula>"Fail"</formula>
    </cfRule>
  </conditionalFormatting>
  <conditionalFormatting sqref="CE55:CE56">
    <cfRule type="cellIs" dxfId="1151" priority="751" stopIfTrue="1" operator="lessThan">
      <formula>0</formula>
    </cfRule>
  </conditionalFormatting>
  <conditionalFormatting sqref="CE55:CE56">
    <cfRule type="cellIs" dxfId="1150" priority="752" stopIfTrue="1" operator="equal">
      <formula>"Pass"</formula>
    </cfRule>
    <cfRule type="cellIs" dxfId="1149" priority="753" stopIfTrue="1" operator="equal">
      <formula>"please check"</formula>
    </cfRule>
    <cfRule type="cellIs" dxfId="1148" priority="754" stopIfTrue="1" operator="equal">
      <formula>"Fail"</formula>
    </cfRule>
  </conditionalFormatting>
  <conditionalFormatting sqref="CF17:CF39 CF58:CF62 CF41:CF42 CF44:CF49">
    <cfRule type="cellIs" dxfId="1147" priority="747" stopIfTrue="1" operator="lessThan">
      <formula>0</formula>
    </cfRule>
  </conditionalFormatting>
  <conditionalFormatting sqref="CF17:CF39 CF58:CF62 CF41:CF42 CF44:CF49">
    <cfRule type="cellIs" dxfId="1146" priority="748" stopIfTrue="1" operator="equal">
      <formula>"Pass"</formula>
    </cfRule>
    <cfRule type="cellIs" dxfId="1145" priority="749" stopIfTrue="1" operator="equal">
      <formula>"please check"</formula>
    </cfRule>
    <cfRule type="cellIs" dxfId="1144" priority="750" stopIfTrue="1" operator="equal">
      <formula>"Fail"</formula>
    </cfRule>
  </conditionalFormatting>
  <conditionalFormatting sqref="CF55:CF56">
    <cfRule type="cellIs" dxfId="1143" priority="743" stopIfTrue="1" operator="lessThan">
      <formula>0</formula>
    </cfRule>
  </conditionalFormatting>
  <conditionalFormatting sqref="CF55:CF56">
    <cfRule type="cellIs" dxfId="1142" priority="744" stopIfTrue="1" operator="equal">
      <formula>"Pass"</formula>
    </cfRule>
    <cfRule type="cellIs" dxfId="1141" priority="745" stopIfTrue="1" operator="equal">
      <formula>"please check"</formula>
    </cfRule>
    <cfRule type="cellIs" dxfId="1140" priority="746" stopIfTrue="1" operator="equal">
      <formula>"Fail"</formula>
    </cfRule>
  </conditionalFormatting>
  <conditionalFormatting sqref="BW16:BW49 BW57:BW62 BW16:CB16 BW19:CB19 BW40:CB40 BW43:CB43 BW57:CB57">
    <cfRule type="cellIs" dxfId="1139" priority="739" stopIfTrue="1" operator="lessThan">
      <formula>0</formula>
    </cfRule>
  </conditionalFormatting>
  <conditionalFormatting sqref="BW16:BW49 BW57:BW62 BW16:CB16 BW19:CB19 BW40:CB40 BW43:CB43 BW57:CB57">
    <cfRule type="cellIs" dxfId="1138" priority="740" stopIfTrue="1" operator="equal">
      <formula>"Pass"</formula>
    </cfRule>
    <cfRule type="cellIs" dxfId="1137" priority="741" stopIfTrue="1" operator="equal">
      <formula>"please check"</formula>
    </cfRule>
    <cfRule type="cellIs" dxfId="1136" priority="742" stopIfTrue="1" operator="equal">
      <formula>"Fail"</formula>
    </cfRule>
  </conditionalFormatting>
  <conditionalFormatting sqref="BW54:BW56 BW54:CB54">
    <cfRule type="cellIs" dxfId="1135" priority="735" stopIfTrue="1" operator="lessThan">
      <formula>0</formula>
    </cfRule>
  </conditionalFormatting>
  <conditionalFormatting sqref="BW54:BW56 BW54:CB54">
    <cfRule type="cellIs" dxfId="1134" priority="736" stopIfTrue="1" operator="equal">
      <formula>"Pass"</formula>
    </cfRule>
    <cfRule type="cellIs" dxfId="1133" priority="737" stopIfTrue="1" operator="equal">
      <formula>"please check"</formula>
    </cfRule>
    <cfRule type="cellIs" dxfId="1132" priority="738" stopIfTrue="1" operator="equal">
      <formula>"Fail"</formula>
    </cfRule>
  </conditionalFormatting>
  <conditionalFormatting sqref="BX16:BX49 BX57:BX62">
    <cfRule type="cellIs" dxfId="1131" priority="731" stopIfTrue="1" operator="lessThan">
      <formula>0</formula>
    </cfRule>
  </conditionalFormatting>
  <conditionalFormatting sqref="BX16:BX49 BX57:BX62">
    <cfRule type="cellIs" dxfId="1130" priority="732" stopIfTrue="1" operator="equal">
      <formula>"Pass"</formula>
    </cfRule>
    <cfRule type="cellIs" dxfId="1129" priority="733" stopIfTrue="1" operator="equal">
      <formula>"please check"</formula>
    </cfRule>
    <cfRule type="cellIs" dxfId="1128" priority="734" stopIfTrue="1" operator="equal">
      <formula>"Fail"</formula>
    </cfRule>
  </conditionalFormatting>
  <conditionalFormatting sqref="BX54:BX56">
    <cfRule type="cellIs" dxfId="1127" priority="727" stopIfTrue="1" operator="lessThan">
      <formula>0</formula>
    </cfRule>
  </conditionalFormatting>
  <conditionalFormatting sqref="BX54:BX56">
    <cfRule type="cellIs" dxfId="1126" priority="728" stopIfTrue="1" operator="equal">
      <formula>"Pass"</formula>
    </cfRule>
    <cfRule type="cellIs" dxfId="1125" priority="729" stopIfTrue="1" operator="equal">
      <formula>"please check"</formula>
    </cfRule>
    <cfRule type="cellIs" dxfId="1124" priority="730" stopIfTrue="1" operator="equal">
      <formula>"Fail"</formula>
    </cfRule>
  </conditionalFormatting>
  <conditionalFormatting sqref="BY63 BY65:BY66">
    <cfRule type="cellIs" dxfId="1123" priority="723" stopIfTrue="1" operator="lessThan">
      <formula>0</formula>
    </cfRule>
  </conditionalFormatting>
  <conditionalFormatting sqref="BY63 BY65:BY66">
    <cfRule type="cellIs" dxfId="1122" priority="724" stopIfTrue="1" operator="equal">
      <formula>"Pass"</formula>
    </cfRule>
    <cfRule type="cellIs" dxfId="1121" priority="725" stopIfTrue="1" operator="equal">
      <formula>"please check"</formula>
    </cfRule>
    <cfRule type="cellIs" dxfId="1120" priority="726" stopIfTrue="1" operator="equal">
      <formula>"Fail"</formula>
    </cfRule>
  </conditionalFormatting>
  <conditionalFormatting sqref="BY16:BY49 BY57:BY62">
    <cfRule type="cellIs" dxfId="1119" priority="719" stopIfTrue="1" operator="lessThan">
      <formula>0</formula>
    </cfRule>
  </conditionalFormatting>
  <conditionalFormatting sqref="BY16:BY49 BY57:BY62">
    <cfRule type="cellIs" dxfId="1118" priority="720" stopIfTrue="1" operator="equal">
      <formula>"Pass"</formula>
    </cfRule>
    <cfRule type="cellIs" dxfId="1117" priority="721" stopIfTrue="1" operator="equal">
      <formula>"please check"</formula>
    </cfRule>
    <cfRule type="cellIs" dxfId="1116" priority="722" stopIfTrue="1" operator="equal">
      <formula>"Fail"</formula>
    </cfRule>
  </conditionalFormatting>
  <conditionalFormatting sqref="BY54:BY56">
    <cfRule type="cellIs" dxfId="1115" priority="715" stopIfTrue="1" operator="lessThan">
      <formula>0</formula>
    </cfRule>
  </conditionalFormatting>
  <conditionalFormatting sqref="BY54:BY56">
    <cfRule type="cellIs" dxfId="1114" priority="716" stopIfTrue="1" operator="equal">
      <formula>"Pass"</formula>
    </cfRule>
    <cfRule type="cellIs" dxfId="1113" priority="717" stopIfTrue="1" operator="equal">
      <formula>"please check"</formula>
    </cfRule>
    <cfRule type="cellIs" dxfId="1112" priority="718" stopIfTrue="1" operator="equal">
      <formula>"Fail"</formula>
    </cfRule>
  </conditionalFormatting>
  <conditionalFormatting sqref="BZ63 BZ65:BZ66">
    <cfRule type="cellIs" dxfId="1111" priority="711" stopIfTrue="1" operator="lessThan">
      <formula>0</formula>
    </cfRule>
  </conditionalFormatting>
  <conditionalFormatting sqref="BZ63 BZ65:BZ66">
    <cfRule type="cellIs" dxfId="1110" priority="712" stopIfTrue="1" operator="equal">
      <formula>"Pass"</formula>
    </cfRule>
    <cfRule type="cellIs" dxfId="1109" priority="713" stopIfTrue="1" operator="equal">
      <formula>"please check"</formula>
    </cfRule>
    <cfRule type="cellIs" dxfId="1108" priority="714" stopIfTrue="1" operator="equal">
      <formula>"Fail"</formula>
    </cfRule>
  </conditionalFormatting>
  <conditionalFormatting sqref="BZ16:BZ49 BZ57:BZ62">
    <cfRule type="cellIs" dxfId="1107" priority="707" stopIfTrue="1" operator="lessThan">
      <formula>0</formula>
    </cfRule>
  </conditionalFormatting>
  <conditionalFormatting sqref="BZ16:BZ49 BZ57:BZ62">
    <cfRule type="cellIs" dxfId="1106" priority="708" stopIfTrue="1" operator="equal">
      <formula>"Pass"</formula>
    </cfRule>
    <cfRule type="cellIs" dxfId="1105" priority="709" stopIfTrue="1" operator="equal">
      <formula>"please check"</formula>
    </cfRule>
    <cfRule type="cellIs" dxfId="1104" priority="710" stopIfTrue="1" operator="equal">
      <formula>"Fail"</formula>
    </cfRule>
  </conditionalFormatting>
  <conditionalFormatting sqref="BZ54:BZ56">
    <cfRule type="cellIs" dxfId="1103" priority="703" stopIfTrue="1" operator="lessThan">
      <formula>0</formula>
    </cfRule>
  </conditionalFormatting>
  <conditionalFormatting sqref="BZ54:BZ56">
    <cfRule type="cellIs" dxfId="1102" priority="704" stopIfTrue="1" operator="equal">
      <formula>"Pass"</formula>
    </cfRule>
    <cfRule type="cellIs" dxfId="1101" priority="705" stopIfTrue="1" operator="equal">
      <formula>"please check"</formula>
    </cfRule>
    <cfRule type="cellIs" dxfId="1100" priority="706" stopIfTrue="1" operator="equal">
      <formula>"Fail"</formula>
    </cfRule>
  </conditionalFormatting>
  <conditionalFormatting sqref="CA63 CA65:CA66">
    <cfRule type="cellIs" dxfId="1099" priority="699" stopIfTrue="1" operator="lessThan">
      <formula>0</formula>
    </cfRule>
  </conditionalFormatting>
  <conditionalFormatting sqref="CA63 CA65:CA66">
    <cfRule type="cellIs" dxfId="1098" priority="700" stopIfTrue="1" operator="equal">
      <formula>"Pass"</formula>
    </cfRule>
    <cfRule type="cellIs" dxfId="1097" priority="701" stopIfTrue="1" operator="equal">
      <formula>"please check"</formula>
    </cfRule>
    <cfRule type="cellIs" dxfId="1096" priority="702" stopIfTrue="1" operator="equal">
      <formula>"Fail"</formula>
    </cfRule>
  </conditionalFormatting>
  <conditionalFormatting sqref="CA16:CA49 CA57:CA62">
    <cfRule type="cellIs" dxfId="1095" priority="695" stopIfTrue="1" operator="lessThan">
      <formula>0</formula>
    </cfRule>
  </conditionalFormatting>
  <conditionalFormatting sqref="CA16:CA49 CA57:CA62">
    <cfRule type="cellIs" dxfId="1094" priority="696" stopIfTrue="1" operator="equal">
      <formula>"Pass"</formula>
    </cfRule>
    <cfRule type="cellIs" dxfId="1093" priority="697" stopIfTrue="1" operator="equal">
      <formula>"please check"</formula>
    </cfRule>
    <cfRule type="cellIs" dxfId="1092" priority="698" stopIfTrue="1" operator="equal">
      <formula>"Fail"</formula>
    </cfRule>
  </conditionalFormatting>
  <conditionalFormatting sqref="CA54:CA56">
    <cfRule type="cellIs" dxfId="1091" priority="691" stopIfTrue="1" operator="lessThan">
      <formula>0</formula>
    </cfRule>
  </conditionalFormatting>
  <conditionalFormatting sqref="CA54:CA56">
    <cfRule type="cellIs" dxfId="1090" priority="692" stopIfTrue="1" operator="equal">
      <formula>"Pass"</formula>
    </cfRule>
    <cfRule type="cellIs" dxfId="1089" priority="693" stopIfTrue="1" operator="equal">
      <formula>"please check"</formula>
    </cfRule>
    <cfRule type="cellIs" dxfId="1088" priority="694" stopIfTrue="1" operator="equal">
      <formula>"Fail"</formula>
    </cfRule>
  </conditionalFormatting>
  <conditionalFormatting sqref="CB63 CB65:CB66">
    <cfRule type="cellIs" dxfId="1087" priority="687" stopIfTrue="1" operator="lessThan">
      <formula>0</formula>
    </cfRule>
  </conditionalFormatting>
  <conditionalFormatting sqref="CB63 CB65:CB66">
    <cfRule type="cellIs" dxfId="1086" priority="688" stopIfTrue="1" operator="equal">
      <formula>"Pass"</formula>
    </cfRule>
    <cfRule type="cellIs" dxfId="1085" priority="689" stopIfTrue="1" operator="equal">
      <formula>"please check"</formula>
    </cfRule>
    <cfRule type="cellIs" dxfId="1084" priority="690" stopIfTrue="1" operator="equal">
      <formula>"Fail"</formula>
    </cfRule>
  </conditionalFormatting>
  <conditionalFormatting sqref="CB16:CB49 CB57:CB62">
    <cfRule type="cellIs" dxfId="1083" priority="683" stopIfTrue="1" operator="lessThan">
      <formula>0</formula>
    </cfRule>
  </conditionalFormatting>
  <conditionalFormatting sqref="CB16:CB49 CB57:CB62">
    <cfRule type="cellIs" dxfId="1082" priority="684" stopIfTrue="1" operator="equal">
      <formula>"Pass"</formula>
    </cfRule>
    <cfRule type="cellIs" dxfId="1081" priority="685" stopIfTrue="1" operator="equal">
      <formula>"please check"</formula>
    </cfRule>
    <cfRule type="cellIs" dxfId="1080" priority="686" stopIfTrue="1" operator="equal">
      <formula>"Fail"</formula>
    </cfRule>
  </conditionalFormatting>
  <conditionalFormatting sqref="CB54:CB56">
    <cfRule type="cellIs" dxfId="1079" priority="679" stopIfTrue="1" operator="lessThan">
      <formula>0</formula>
    </cfRule>
  </conditionalFormatting>
  <conditionalFormatting sqref="CB54:CB56">
    <cfRule type="cellIs" dxfId="1078" priority="680" stopIfTrue="1" operator="equal">
      <formula>"Pass"</formula>
    </cfRule>
    <cfRule type="cellIs" dxfId="1077" priority="681" stopIfTrue="1" operator="equal">
      <formula>"please check"</formula>
    </cfRule>
    <cfRule type="cellIs" dxfId="1076" priority="682" stopIfTrue="1" operator="equal">
      <formula>"Fail"</formula>
    </cfRule>
  </conditionalFormatting>
  <conditionalFormatting sqref="CC17">
    <cfRule type="cellIs" dxfId="1075" priority="674" stopIfTrue="1" operator="lessThan">
      <formula>0</formula>
    </cfRule>
  </conditionalFormatting>
  <conditionalFormatting sqref="CC17">
    <cfRule type="cellIs" dxfId="1074" priority="671" stopIfTrue="1" operator="equal">
      <formula>"Pass"</formula>
    </cfRule>
    <cfRule type="cellIs" dxfId="1073" priority="672" stopIfTrue="1" operator="equal">
      <formula>"please check"</formula>
    </cfRule>
    <cfRule type="cellIs" dxfId="1072" priority="673" stopIfTrue="1" operator="equal">
      <formula>"Fail"</formula>
    </cfRule>
  </conditionalFormatting>
  <conditionalFormatting sqref="CD19:CF19">
    <cfRule type="cellIs" dxfId="1071" priority="376" stopIfTrue="1" operator="lessThan">
      <formula>0</formula>
    </cfRule>
  </conditionalFormatting>
  <conditionalFormatting sqref="CG17">
    <cfRule type="cellIs" dxfId="1070" priority="614" stopIfTrue="1" operator="lessThan">
      <formula>0</formula>
    </cfRule>
  </conditionalFormatting>
  <conditionalFormatting sqref="CG17">
    <cfRule type="cellIs" dxfId="1069" priority="611" stopIfTrue="1" operator="equal">
      <formula>"Pass"</formula>
    </cfRule>
    <cfRule type="cellIs" dxfId="1068" priority="612" stopIfTrue="1" operator="equal">
      <formula>"please check"</formula>
    </cfRule>
    <cfRule type="cellIs" dxfId="1067" priority="613" stopIfTrue="1" operator="equal">
      <formula>"Fail"</formula>
    </cfRule>
  </conditionalFormatting>
  <conditionalFormatting sqref="CI54:CI62">
    <cfRule type="cellIs" dxfId="1066" priority="554" stopIfTrue="1" operator="lessThan">
      <formula>0</formula>
    </cfRule>
  </conditionalFormatting>
  <conditionalFormatting sqref="AL66:AO66">
    <cfRule type="cellIs" dxfId="1065" priority="558" operator="equal">
      <formula>"Please fill in all mandatory cells AO60:AR60"</formula>
    </cfRule>
  </conditionalFormatting>
  <conditionalFormatting sqref="CI54:CI62">
    <cfRule type="cellIs" dxfId="1064" priority="555" stopIfTrue="1" operator="equal">
      <formula>"Pass"</formula>
    </cfRule>
    <cfRule type="cellIs" dxfId="1063" priority="556" stopIfTrue="1" operator="equal">
      <formula>"please check"</formula>
    </cfRule>
    <cfRule type="cellIs" dxfId="1062" priority="557" stopIfTrue="1" operator="equal">
      <formula>"Fail"</formula>
    </cfRule>
  </conditionalFormatting>
  <conditionalFormatting sqref="CC18">
    <cfRule type="cellIs" dxfId="1061" priority="553" stopIfTrue="1" operator="lessThan">
      <formula>0</formula>
    </cfRule>
  </conditionalFormatting>
  <conditionalFormatting sqref="CC18">
    <cfRule type="cellIs" dxfId="1060" priority="550" stopIfTrue="1" operator="equal">
      <formula>"Pass"</formula>
    </cfRule>
    <cfRule type="cellIs" dxfId="1059" priority="551" stopIfTrue="1" operator="equal">
      <formula>"please check"</formula>
    </cfRule>
    <cfRule type="cellIs" dxfId="1058" priority="552" stopIfTrue="1" operator="equal">
      <formula>"Fail"</formula>
    </cfRule>
  </conditionalFormatting>
  <conditionalFormatting sqref="CH17">
    <cfRule type="cellIs" dxfId="1057" priority="547" stopIfTrue="1" operator="equal">
      <formula>"Pass"</formula>
    </cfRule>
    <cfRule type="cellIs" dxfId="1056" priority="548" stopIfTrue="1" operator="equal">
      <formula>"Please check"</formula>
    </cfRule>
    <cfRule type="cellIs" dxfId="1055" priority="549" stopIfTrue="1" operator="equal">
      <formula>"Fail"</formula>
    </cfRule>
  </conditionalFormatting>
  <conditionalFormatting sqref="CH51:CH62">
    <cfRule type="cellIs" dxfId="1054" priority="544" stopIfTrue="1" operator="equal">
      <formula>"Pass"</formula>
    </cfRule>
    <cfRule type="cellIs" dxfId="1053" priority="545" stopIfTrue="1" operator="equal">
      <formula>"Please check"</formula>
    </cfRule>
    <cfRule type="cellIs" dxfId="1052" priority="546" stopIfTrue="1" operator="equal">
      <formula>"Fail"</formula>
    </cfRule>
  </conditionalFormatting>
  <conditionalFormatting sqref="CH51:CH62">
    <cfRule type="cellIs" dxfId="1051" priority="543" stopIfTrue="1" operator="lessThan">
      <formula>0</formula>
    </cfRule>
  </conditionalFormatting>
  <conditionalFormatting sqref="CH51:CH62">
    <cfRule type="cellIs" dxfId="1050" priority="540" stopIfTrue="1" operator="equal">
      <formula>"Pass"</formula>
    </cfRule>
    <cfRule type="cellIs" dxfId="1049" priority="541" stopIfTrue="1" operator="equal">
      <formula>"please check"</formula>
    </cfRule>
    <cfRule type="cellIs" dxfId="1048" priority="542" stopIfTrue="1" operator="equal">
      <formula>"Fail"</formula>
    </cfRule>
  </conditionalFormatting>
  <conditionalFormatting sqref="CC20">
    <cfRule type="cellIs" dxfId="1047" priority="539" stopIfTrue="1" operator="lessThan">
      <formula>0</formula>
    </cfRule>
  </conditionalFormatting>
  <conditionalFormatting sqref="CC20">
    <cfRule type="cellIs" dxfId="1046" priority="536" stopIfTrue="1" operator="equal">
      <formula>"Pass"</formula>
    </cfRule>
    <cfRule type="cellIs" dxfId="1045" priority="537" stopIfTrue="1" operator="equal">
      <formula>"please check"</formula>
    </cfRule>
    <cfRule type="cellIs" dxfId="1044" priority="538" stopIfTrue="1" operator="equal">
      <formula>"Fail"</formula>
    </cfRule>
  </conditionalFormatting>
  <conditionalFormatting sqref="CC23">
    <cfRule type="cellIs" dxfId="1043" priority="535" stopIfTrue="1" operator="lessThan">
      <formula>0</formula>
    </cfRule>
  </conditionalFormatting>
  <conditionalFormatting sqref="CC23">
    <cfRule type="cellIs" dxfId="1042" priority="532" stopIfTrue="1" operator="equal">
      <formula>"Pass"</formula>
    </cfRule>
    <cfRule type="cellIs" dxfId="1041" priority="533" stopIfTrue="1" operator="equal">
      <formula>"please check"</formula>
    </cfRule>
    <cfRule type="cellIs" dxfId="1040" priority="534" stopIfTrue="1" operator="equal">
      <formula>"Fail"</formula>
    </cfRule>
  </conditionalFormatting>
  <conditionalFormatting sqref="CC26">
    <cfRule type="cellIs" dxfId="1039" priority="531" stopIfTrue="1" operator="lessThan">
      <formula>0</formula>
    </cfRule>
  </conditionalFormatting>
  <conditionalFormatting sqref="CC26">
    <cfRule type="cellIs" dxfId="1038" priority="528" stopIfTrue="1" operator="equal">
      <formula>"Pass"</formula>
    </cfRule>
    <cfRule type="cellIs" dxfId="1037" priority="529" stopIfTrue="1" operator="equal">
      <formula>"please check"</formula>
    </cfRule>
    <cfRule type="cellIs" dxfId="1036" priority="530" stopIfTrue="1" operator="equal">
      <formula>"Fail"</formula>
    </cfRule>
  </conditionalFormatting>
  <conditionalFormatting sqref="CC29">
    <cfRule type="cellIs" dxfId="1035" priority="527" stopIfTrue="1" operator="lessThan">
      <formula>0</formula>
    </cfRule>
  </conditionalFormatting>
  <conditionalFormatting sqref="CC29">
    <cfRule type="cellIs" dxfId="1034" priority="524" stopIfTrue="1" operator="equal">
      <formula>"Pass"</formula>
    </cfRule>
    <cfRule type="cellIs" dxfId="1033" priority="525" stopIfTrue="1" operator="equal">
      <formula>"please check"</formula>
    </cfRule>
    <cfRule type="cellIs" dxfId="1032" priority="526" stopIfTrue="1" operator="equal">
      <formula>"Fail"</formula>
    </cfRule>
  </conditionalFormatting>
  <conditionalFormatting sqref="CC32">
    <cfRule type="cellIs" dxfId="1031" priority="523" stopIfTrue="1" operator="lessThan">
      <formula>0</formula>
    </cfRule>
  </conditionalFormatting>
  <conditionalFormatting sqref="CC32">
    <cfRule type="cellIs" dxfId="1030" priority="520" stopIfTrue="1" operator="equal">
      <formula>"Pass"</formula>
    </cfRule>
    <cfRule type="cellIs" dxfId="1029" priority="521" stopIfTrue="1" operator="equal">
      <formula>"please check"</formula>
    </cfRule>
    <cfRule type="cellIs" dxfId="1028" priority="522" stopIfTrue="1" operator="equal">
      <formula>"Fail"</formula>
    </cfRule>
  </conditionalFormatting>
  <conditionalFormatting sqref="CC35">
    <cfRule type="cellIs" dxfId="1027" priority="519" stopIfTrue="1" operator="lessThan">
      <formula>0</formula>
    </cfRule>
  </conditionalFormatting>
  <conditionalFormatting sqref="CC35">
    <cfRule type="cellIs" dxfId="1026" priority="516" stopIfTrue="1" operator="equal">
      <formula>"Pass"</formula>
    </cfRule>
    <cfRule type="cellIs" dxfId="1025" priority="517" stopIfTrue="1" operator="equal">
      <formula>"please check"</formula>
    </cfRule>
    <cfRule type="cellIs" dxfId="1024" priority="518" stopIfTrue="1" operator="equal">
      <formula>"Fail"</formula>
    </cfRule>
  </conditionalFormatting>
  <conditionalFormatting sqref="CC36:CC39">
    <cfRule type="cellIs" dxfId="1023" priority="515" stopIfTrue="1" operator="lessThan">
      <formula>0</formula>
    </cfRule>
  </conditionalFormatting>
  <conditionalFormatting sqref="CC36:CC39">
    <cfRule type="cellIs" dxfId="1022" priority="512" stopIfTrue="1" operator="equal">
      <formula>"Pass"</formula>
    </cfRule>
    <cfRule type="cellIs" dxfId="1021" priority="513" stopIfTrue="1" operator="equal">
      <formula>"please check"</formula>
    </cfRule>
    <cfRule type="cellIs" dxfId="1020" priority="514" stopIfTrue="1" operator="equal">
      <formula>"Fail"</formula>
    </cfRule>
  </conditionalFormatting>
  <conditionalFormatting sqref="CC41">
    <cfRule type="cellIs" dxfId="1019" priority="511" stopIfTrue="1" operator="lessThan">
      <formula>0</formula>
    </cfRule>
  </conditionalFormatting>
  <conditionalFormatting sqref="CC41">
    <cfRule type="cellIs" dxfId="1018" priority="508" stopIfTrue="1" operator="equal">
      <formula>"Pass"</formula>
    </cfRule>
    <cfRule type="cellIs" dxfId="1017" priority="509" stopIfTrue="1" operator="equal">
      <formula>"please check"</formula>
    </cfRule>
    <cfRule type="cellIs" dxfId="1016" priority="510" stopIfTrue="1" operator="equal">
      <formula>"Fail"</formula>
    </cfRule>
  </conditionalFormatting>
  <conditionalFormatting sqref="CC42">
    <cfRule type="cellIs" dxfId="1015" priority="507" stopIfTrue="1" operator="lessThan">
      <formula>0</formula>
    </cfRule>
  </conditionalFormatting>
  <conditionalFormatting sqref="CC42">
    <cfRule type="cellIs" dxfId="1014" priority="504" stopIfTrue="1" operator="equal">
      <formula>"Pass"</formula>
    </cfRule>
    <cfRule type="cellIs" dxfId="1013" priority="505" stopIfTrue="1" operator="equal">
      <formula>"please check"</formula>
    </cfRule>
    <cfRule type="cellIs" dxfId="1012" priority="506" stopIfTrue="1" operator="equal">
      <formula>"Fail"</formula>
    </cfRule>
  </conditionalFormatting>
  <conditionalFormatting sqref="CC44">
    <cfRule type="cellIs" dxfId="1011" priority="503" stopIfTrue="1" operator="lessThan">
      <formula>0</formula>
    </cfRule>
  </conditionalFormatting>
  <conditionalFormatting sqref="CC44">
    <cfRule type="cellIs" dxfId="1010" priority="500" stopIfTrue="1" operator="equal">
      <formula>"Pass"</formula>
    </cfRule>
    <cfRule type="cellIs" dxfId="1009" priority="501" stopIfTrue="1" operator="equal">
      <formula>"please check"</formula>
    </cfRule>
    <cfRule type="cellIs" dxfId="1008" priority="502" stopIfTrue="1" operator="equal">
      <formula>"Fail"</formula>
    </cfRule>
  </conditionalFormatting>
  <conditionalFormatting sqref="CC45">
    <cfRule type="cellIs" dxfId="1007" priority="499" stopIfTrue="1" operator="lessThan">
      <formula>0</formula>
    </cfRule>
  </conditionalFormatting>
  <conditionalFormatting sqref="CC45">
    <cfRule type="cellIs" dxfId="1006" priority="496" stopIfTrue="1" operator="equal">
      <formula>"Pass"</formula>
    </cfRule>
    <cfRule type="cellIs" dxfId="1005" priority="497" stopIfTrue="1" operator="equal">
      <formula>"please check"</formula>
    </cfRule>
    <cfRule type="cellIs" dxfId="1004" priority="498" stopIfTrue="1" operator="equal">
      <formula>"Fail"</formula>
    </cfRule>
  </conditionalFormatting>
  <conditionalFormatting sqref="CC47">
    <cfRule type="cellIs" dxfId="1003" priority="495" stopIfTrue="1" operator="lessThan">
      <formula>0</formula>
    </cfRule>
  </conditionalFormatting>
  <conditionalFormatting sqref="CC47">
    <cfRule type="cellIs" dxfId="1002" priority="492" stopIfTrue="1" operator="equal">
      <formula>"Pass"</formula>
    </cfRule>
    <cfRule type="cellIs" dxfId="1001" priority="493" stopIfTrue="1" operator="equal">
      <formula>"please check"</formula>
    </cfRule>
    <cfRule type="cellIs" dxfId="1000" priority="494" stopIfTrue="1" operator="equal">
      <formula>"Fail"</formula>
    </cfRule>
  </conditionalFormatting>
  <conditionalFormatting sqref="CC48">
    <cfRule type="cellIs" dxfId="999" priority="491" stopIfTrue="1" operator="lessThan">
      <formula>0</formula>
    </cfRule>
  </conditionalFormatting>
  <conditionalFormatting sqref="CC48">
    <cfRule type="cellIs" dxfId="998" priority="488" stopIfTrue="1" operator="equal">
      <formula>"Pass"</formula>
    </cfRule>
    <cfRule type="cellIs" dxfId="997" priority="489" stopIfTrue="1" operator="equal">
      <formula>"please check"</formula>
    </cfRule>
    <cfRule type="cellIs" dxfId="996" priority="490" stopIfTrue="1" operator="equal">
      <formula>"Fail"</formula>
    </cfRule>
  </conditionalFormatting>
  <conditionalFormatting sqref="CG48">
    <cfRule type="cellIs" dxfId="995" priority="279" stopIfTrue="1" operator="lessThan">
      <formula>0</formula>
    </cfRule>
  </conditionalFormatting>
  <conditionalFormatting sqref="CG48">
    <cfRule type="cellIs" dxfId="994" priority="276" stopIfTrue="1" operator="equal">
      <formula>"Pass"</formula>
    </cfRule>
    <cfRule type="cellIs" dxfId="993" priority="277" stopIfTrue="1" operator="equal">
      <formula>"please check"</formula>
    </cfRule>
    <cfRule type="cellIs" dxfId="992" priority="278" stopIfTrue="1" operator="equal">
      <formula>"Fail"</formula>
    </cfRule>
  </conditionalFormatting>
  <conditionalFormatting sqref="CC55">
    <cfRule type="cellIs" dxfId="991" priority="475" stopIfTrue="1" operator="lessThan">
      <formula>0</formula>
    </cfRule>
  </conditionalFormatting>
  <conditionalFormatting sqref="CC55">
    <cfRule type="cellIs" dxfId="990" priority="472" stopIfTrue="1" operator="equal">
      <formula>"Pass"</formula>
    </cfRule>
    <cfRule type="cellIs" dxfId="989" priority="473" stopIfTrue="1" operator="equal">
      <formula>"please check"</formula>
    </cfRule>
    <cfRule type="cellIs" dxfId="988" priority="474" stopIfTrue="1" operator="equal">
      <formula>"Fail"</formula>
    </cfRule>
  </conditionalFormatting>
  <conditionalFormatting sqref="CC56">
    <cfRule type="cellIs" dxfId="987" priority="471" stopIfTrue="1" operator="lessThan">
      <formula>0</formula>
    </cfRule>
  </conditionalFormatting>
  <conditionalFormatting sqref="CC56">
    <cfRule type="cellIs" dxfId="986" priority="468" stopIfTrue="1" operator="equal">
      <formula>"Pass"</formula>
    </cfRule>
    <cfRule type="cellIs" dxfId="985" priority="469" stopIfTrue="1" operator="equal">
      <formula>"please check"</formula>
    </cfRule>
    <cfRule type="cellIs" dxfId="984" priority="470" stopIfTrue="1" operator="equal">
      <formula>"Fail"</formula>
    </cfRule>
  </conditionalFormatting>
  <conditionalFormatting sqref="CG16">
    <cfRule type="cellIs" dxfId="983" priority="260" stopIfTrue="1" operator="equal">
      <formula>"Pass"</formula>
    </cfRule>
    <cfRule type="cellIs" dxfId="982" priority="261" stopIfTrue="1" operator="equal">
      <formula>"please check"</formula>
    </cfRule>
    <cfRule type="cellIs" dxfId="981" priority="262" stopIfTrue="1" operator="equal">
      <formula>"Fail"</formula>
    </cfRule>
  </conditionalFormatting>
  <conditionalFormatting sqref="CC51">
    <cfRule type="cellIs" dxfId="980" priority="467" stopIfTrue="1" operator="lessThan">
      <formula>0</formula>
    </cfRule>
  </conditionalFormatting>
  <conditionalFormatting sqref="CC51">
    <cfRule type="cellIs" dxfId="979" priority="464" stopIfTrue="1" operator="equal">
      <formula>"Pass"</formula>
    </cfRule>
    <cfRule type="cellIs" dxfId="978" priority="465" stopIfTrue="1" operator="equal">
      <formula>"please check"</formula>
    </cfRule>
    <cfRule type="cellIs" dxfId="977" priority="466" stopIfTrue="1" operator="equal">
      <formula>"Fail"</formula>
    </cfRule>
  </conditionalFormatting>
  <conditionalFormatting sqref="CC52">
    <cfRule type="cellIs" dxfId="976" priority="463" stopIfTrue="1" operator="lessThan">
      <formula>0</formula>
    </cfRule>
  </conditionalFormatting>
  <conditionalFormatting sqref="CC52">
    <cfRule type="cellIs" dxfId="975" priority="460" stopIfTrue="1" operator="equal">
      <formula>"Pass"</formula>
    </cfRule>
    <cfRule type="cellIs" dxfId="974" priority="461" stopIfTrue="1" operator="equal">
      <formula>"please check"</formula>
    </cfRule>
    <cfRule type="cellIs" dxfId="973" priority="462" stopIfTrue="1" operator="equal">
      <formula>"Fail"</formula>
    </cfRule>
  </conditionalFormatting>
  <conditionalFormatting sqref="CC53">
    <cfRule type="cellIs" dxfId="972" priority="459" stopIfTrue="1" operator="lessThan">
      <formula>0</formula>
    </cfRule>
  </conditionalFormatting>
  <conditionalFormatting sqref="CC53">
    <cfRule type="cellIs" dxfId="971" priority="456" stopIfTrue="1" operator="equal">
      <formula>"Pass"</formula>
    </cfRule>
    <cfRule type="cellIs" dxfId="970" priority="457" stopIfTrue="1" operator="equal">
      <formula>"please check"</formula>
    </cfRule>
    <cfRule type="cellIs" dxfId="969" priority="458" stopIfTrue="1" operator="equal">
      <formula>"Fail"</formula>
    </cfRule>
  </conditionalFormatting>
  <conditionalFormatting sqref="CC58">
    <cfRule type="cellIs" dxfId="968" priority="455" stopIfTrue="1" operator="lessThan">
      <formula>0</formula>
    </cfRule>
  </conditionalFormatting>
  <conditionalFormatting sqref="CC58">
    <cfRule type="cellIs" dxfId="967" priority="452" stopIfTrue="1" operator="equal">
      <formula>"Pass"</formula>
    </cfRule>
    <cfRule type="cellIs" dxfId="966" priority="453" stopIfTrue="1" operator="equal">
      <formula>"please check"</formula>
    </cfRule>
    <cfRule type="cellIs" dxfId="965" priority="454" stopIfTrue="1" operator="equal">
      <formula>"Fail"</formula>
    </cfRule>
  </conditionalFormatting>
  <conditionalFormatting sqref="CC59">
    <cfRule type="cellIs" dxfId="964" priority="451" stopIfTrue="1" operator="lessThan">
      <formula>0</formula>
    </cfRule>
  </conditionalFormatting>
  <conditionalFormatting sqref="CC59">
    <cfRule type="cellIs" dxfId="963" priority="448" stopIfTrue="1" operator="equal">
      <formula>"Pass"</formula>
    </cfRule>
    <cfRule type="cellIs" dxfId="962" priority="449" stopIfTrue="1" operator="equal">
      <formula>"please check"</formula>
    </cfRule>
    <cfRule type="cellIs" dxfId="961" priority="450" stopIfTrue="1" operator="equal">
      <formula>"Fail"</formula>
    </cfRule>
  </conditionalFormatting>
  <conditionalFormatting sqref="CC60">
    <cfRule type="cellIs" dxfId="960" priority="447" stopIfTrue="1" operator="lessThan">
      <formula>0</formula>
    </cfRule>
  </conditionalFormatting>
  <conditionalFormatting sqref="CC60">
    <cfRule type="cellIs" dxfId="959" priority="444" stopIfTrue="1" operator="equal">
      <formula>"Pass"</formula>
    </cfRule>
    <cfRule type="cellIs" dxfId="958" priority="445" stopIfTrue="1" operator="equal">
      <formula>"please check"</formula>
    </cfRule>
    <cfRule type="cellIs" dxfId="957" priority="446" stopIfTrue="1" operator="equal">
      <formula>"Fail"</formula>
    </cfRule>
  </conditionalFormatting>
  <conditionalFormatting sqref="CC61">
    <cfRule type="cellIs" dxfId="956" priority="443" stopIfTrue="1" operator="lessThan">
      <formula>0</formula>
    </cfRule>
  </conditionalFormatting>
  <conditionalFormatting sqref="CC61">
    <cfRule type="cellIs" dxfId="955" priority="440" stopIfTrue="1" operator="equal">
      <formula>"Pass"</formula>
    </cfRule>
    <cfRule type="cellIs" dxfId="954" priority="441" stopIfTrue="1" operator="equal">
      <formula>"please check"</formula>
    </cfRule>
    <cfRule type="cellIs" dxfId="953" priority="442" stopIfTrue="1" operator="equal">
      <formula>"Fail"</formula>
    </cfRule>
  </conditionalFormatting>
  <conditionalFormatting sqref="CC62">
    <cfRule type="cellIs" dxfId="952" priority="439" stopIfTrue="1" operator="lessThan">
      <formula>0</formula>
    </cfRule>
  </conditionalFormatting>
  <conditionalFormatting sqref="CC62">
    <cfRule type="cellIs" dxfId="951" priority="436" stopIfTrue="1" operator="equal">
      <formula>"Pass"</formula>
    </cfRule>
    <cfRule type="cellIs" dxfId="950" priority="437" stopIfTrue="1" operator="equal">
      <formula>"please check"</formula>
    </cfRule>
    <cfRule type="cellIs" dxfId="949" priority="438" stopIfTrue="1" operator="equal">
      <formula>"Fail"</formula>
    </cfRule>
  </conditionalFormatting>
  <conditionalFormatting sqref="BW64">
    <cfRule type="cellIs" dxfId="948" priority="412" stopIfTrue="1" operator="lessThan">
      <formula>0</formula>
    </cfRule>
  </conditionalFormatting>
  <conditionalFormatting sqref="BW64">
    <cfRule type="cellIs" dxfId="947" priority="413" stopIfTrue="1" operator="equal">
      <formula>"Pass"</formula>
    </cfRule>
    <cfRule type="cellIs" dxfId="946" priority="414" stopIfTrue="1" operator="equal">
      <formula>"please check"</formula>
    </cfRule>
    <cfRule type="cellIs" dxfId="945" priority="415" stopIfTrue="1" operator="equal">
      <formula>"Fail"</formula>
    </cfRule>
  </conditionalFormatting>
  <conditionalFormatting sqref="CD16:CF16">
    <cfRule type="cellIs" dxfId="944" priority="380" stopIfTrue="1" operator="lessThan">
      <formula>0</formula>
    </cfRule>
  </conditionalFormatting>
  <conditionalFormatting sqref="CD16:CF16">
    <cfRule type="cellIs" dxfId="943" priority="381" stopIfTrue="1" operator="equal">
      <formula>"Pass"</formula>
    </cfRule>
    <cfRule type="cellIs" dxfId="942" priority="382" stopIfTrue="1" operator="equal">
      <formula>"please check"</formula>
    </cfRule>
    <cfRule type="cellIs" dxfId="941" priority="383" stopIfTrue="1" operator="equal">
      <formula>"Fail"</formula>
    </cfRule>
  </conditionalFormatting>
  <conditionalFormatting sqref="CD19:CF19">
    <cfRule type="cellIs" dxfId="940" priority="377" stopIfTrue="1" operator="equal">
      <formula>"Pass"</formula>
    </cfRule>
    <cfRule type="cellIs" dxfId="939" priority="378" stopIfTrue="1" operator="equal">
      <formula>"please check"</formula>
    </cfRule>
    <cfRule type="cellIs" dxfId="938" priority="379" stopIfTrue="1" operator="equal">
      <formula>"Fail"</formula>
    </cfRule>
  </conditionalFormatting>
  <conditionalFormatting sqref="CD40:CF40">
    <cfRule type="cellIs" dxfId="937" priority="372" stopIfTrue="1" operator="lessThan">
      <formula>0</formula>
    </cfRule>
  </conditionalFormatting>
  <conditionalFormatting sqref="CD40:CF40">
    <cfRule type="cellIs" dxfId="936" priority="373" stopIfTrue="1" operator="equal">
      <formula>"Pass"</formula>
    </cfRule>
    <cfRule type="cellIs" dxfId="935" priority="374" stopIfTrue="1" operator="equal">
      <formula>"please check"</formula>
    </cfRule>
    <cfRule type="cellIs" dxfId="934" priority="375" stopIfTrue="1" operator="equal">
      <formula>"Fail"</formula>
    </cfRule>
  </conditionalFormatting>
  <conditionalFormatting sqref="CD43:CF43">
    <cfRule type="cellIs" dxfId="933" priority="368" stopIfTrue="1" operator="lessThan">
      <formula>0</formula>
    </cfRule>
  </conditionalFormatting>
  <conditionalFormatting sqref="CD43:CF43">
    <cfRule type="cellIs" dxfId="932" priority="369" stopIfTrue="1" operator="equal">
      <formula>"Pass"</formula>
    </cfRule>
    <cfRule type="cellIs" dxfId="931" priority="370" stopIfTrue="1" operator="equal">
      <formula>"please check"</formula>
    </cfRule>
    <cfRule type="cellIs" dxfId="930" priority="371" stopIfTrue="1" operator="equal">
      <formula>"Fail"</formula>
    </cfRule>
  </conditionalFormatting>
  <conditionalFormatting sqref="CD54">
    <cfRule type="cellIs" dxfId="929" priority="364" stopIfTrue="1" operator="lessThan">
      <formula>0</formula>
    </cfRule>
  </conditionalFormatting>
  <conditionalFormatting sqref="CD54">
    <cfRule type="cellIs" dxfId="928" priority="365" stopIfTrue="1" operator="equal">
      <formula>"Pass"</formula>
    </cfRule>
    <cfRule type="cellIs" dxfId="927" priority="366" stopIfTrue="1" operator="equal">
      <formula>"please check"</formula>
    </cfRule>
    <cfRule type="cellIs" dxfId="926" priority="367" stopIfTrue="1" operator="equal">
      <formula>"Fail"</formula>
    </cfRule>
  </conditionalFormatting>
  <conditionalFormatting sqref="CE54">
    <cfRule type="cellIs" dxfId="925" priority="360" stopIfTrue="1" operator="lessThan">
      <formula>0</formula>
    </cfRule>
  </conditionalFormatting>
  <conditionalFormatting sqref="CE54">
    <cfRule type="cellIs" dxfId="924" priority="361" stopIfTrue="1" operator="equal">
      <formula>"Pass"</formula>
    </cfRule>
    <cfRule type="cellIs" dxfId="923" priority="362" stopIfTrue="1" operator="equal">
      <formula>"please check"</formula>
    </cfRule>
    <cfRule type="cellIs" dxfId="922" priority="363" stopIfTrue="1" operator="equal">
      <formula>"Fail"</formula>
    </cfRule>
  </conditionalFormatting>
  <conditionalFormatting sqref="CF54">
    <cfRule type="cellIs" dxfId="921" priority="356" stopIfTrue="1" operator="lessThan">
      <formula>0</formula>
    </cfRule>
  </conditionalFormatting>
  <conditionalFormatting sqref="CF54">
    <cfRule type="cellIs" dxfId="920" priority="357" stopIfTrue="1" operator="equal">
      <formula>"Pass"</formula>
    </cfRule>
    <cfRule type="cellIs" dxfId="919" priority="358" stopIfTrue="1" operator="equal">
      <formula>"please check"</formula>
    </cfRule>
    <cfRule type="cellIs" dxfId="918" priority="359" stopIfTrue="1" operator="equal">
      <formula>"Fail"</formula>
    </cfRule>
  </conditionalFormatting>
  <conditionalFormatting sqref="CD57">
    <cfRule type="cellIs" dxfId="917" priority="352" stopIfTrue="1" operator="lessThan">
      <formula>0</formula>
    </cfRule>
  </conditionalFormatting>
  <conditionalFormatting sqref="CD57">
    <cfRule type="cellIs" dxfId="916" priority="353" stopIfTrue="1" operator="equal">
      <formula>"Pass"</formula>
    </cfRule>
    <cfRule type="cellIs" dxfId="915" priority="354" stopIfTrue="1" operator="equal">
      <formula>"please check"</formula>
    </cfRule>
    <cfRule type="cellIs" dxfId="914" priority="355" stopIfTrue="1" operator="equal">
      <formula>"Fail"</formula>
    </cfRule>
  </conditionalFormatting>
  <conditionalFormatting sqref="CE57">
    <cfRule type="cellIs" dxfId="913" priority="348" stopIfTrue="1" operator="lessThan">
      <formula>0</formula>
    </cfRule>
  </conditionalFormatting>
  <conditionalFormatting sqref="CE57">
    <cfRule type="cellIs" dxfId="912" priority="349" stopIfTrue="1" operator="equal">
      <formula>"Pass"</formula>
    </cfRule>
    <cfRule type="cellIs" dxfId="911" priority="350" stopIfTrue="1" operator="equal">
      <formula>"please check"</formula>
    </cfRule>
    <cfRule type="cellIs" dxfId="910" priority="351" stopIfTrue="1" operator="equal">
      <formula>"Fail"</formula>
    </cfRule>
  </conditionalFormatting>
  <conditionalFormatting sqref="CF57">
    <cfRule type="cellIs" dxfId="909" priority="344" stopIfTrue="1" operator="lessThan">
      <formula>0</formula>
    </cfRule>
  </conditionalFormatting>
  <conditionalFormatting sqref="CF57">
    <cfRule type="cellIs" dxfId="908" priority="345" stopIfTrue="1" operator="equal">
      <formula>"Pass"</formula>
    </cfRule>
    <cfRule type="cellIs" dxfId="907" priority="346" stopIfTrue="1" operator="equal">
      <formula>"please check"</formula>
    </cfRule>
    <cfRule type="cellIs" dxfId="906" priority="347" stopIfTrue="1" operator="equal">
      <formula>"Fail"</formula>
    </cfRule>
  </conditionalFormatting>
  <conditionalFormatting sqref="CG18">
    <cfRule type="cellIs" dxfId="905" priority="343" stopIfTrue="1" operator="lessThan">
      <formula>0</formula>
    </cfRule>
  </conditionalFormatting>
  <conditionalFormatting sqref="CG18">
    <cfRule type="cellIs" dxfId="904" priority="340" stopIfTrue="1" operator="equal">
      <formula>"Pass"</formula>
    </cfRule>
    <cfRule type="cellIs" dxfId="903" priority="341" stopIfTrue="1" operator="equal">
      <formula>"please check"</formula>
    </cfRule>
    <cfRule type="cellIs" dxfId="902" priority="342" stopIfTrue="1" operator="equal">
      <formula>"Fail"</formula>
    </cfRule>
  </conditionalFormatting>
  <conditionalFormatting sqref="CG20">
    <cfRule type="cellIs" dxfId="901" priority="339" stopIfTrue="1" operator="lessThan">
      <formula>0</formula>
    </cfRule>
  </conditionalFormatting>
  <conditionalFormatting sqref="CG20">
    <cfRule type="cellIs" dxfId="900" priority="336" stopIfTrue="1" operator="equal">
      <formula>"Pass"</formula>
    </cfRule>
    <cfRule type="cellIs" dxfId="899" priority="337" stopIfTrue="1" operator="equal">
      <formula>"please check"</formula>
    </cfRule>
    <cfRule type="cellIs" dxfId="898" priority="338" stopIfTrue="1" operator="equal">
      <formula>"Fail"</formula>
    </cfRule>
  </conditionalFormatting>
  <conditionalFormatting sqref="CG23">
    <cfRule type="cellIs" dxfId="897" priority="335" stopIfTrue="1" operator="lessThan">
      <formula>0</formula>
    </cfRule>
  </conditionalFormatting>
  <conditionalFormatting sqref="CG23">
    <cfRule type="cellIs" dxfId="896" priority="332" stopIfTrue="1" operator="equal">
      <formula>"Pass"</formula>
    </cfRule>
    <cfRule type="cellIs" dxfId="895" priority="333" stopIfTrue="1" operator="equal">
      <formula>"please check"</formula>
    </cfRule>
    <cfRule type="cellIs" dxfId="894" priority="334" stopIfTrue="1" operator="equal">
      <formula>"Fail"</formula>
    </cfRule>
  </conditionalFormatting>
  <conditionalFormatting sqref="CG26">
    <cfRule type="cellIs" dxfId="893" priority="331" stopIfTrue="1" operator="lessThan">
      <formula>0</formula>
    </cfRule>
  </conditionalFormatting>
  <conditionalFormatting sqref="CG26">
    <cfRule type="cellIs" dxfId="892" priority="328" stopIfTrue="1" operator="equal">
      <formula>"Pass"</formula>
    </cfRule>
    <cfRule type="cellIs" dxfId="891" priority="329" stopIfTrue="1" operator="equal">
      <formula>"please check"</formula>
    </cfRule>
    <cfRule type="cellIs" dxfId="890" priority="330" stopIfTrue="1" operator="equal">
      <formula>"Fail"</formula>
    </cfRule>
  </conditionalFormatting>
  <conditionalFormatting sqref="CG29">
    <cfRule type="cellIs" dxfId="889" priority="327" stopIfTrue="1" operator="lessThan">
      <formula>0</formula>
    </cfRule>
  </conditionalFormatting>
  <conditionalFormatting sqref="CG29">
    <cfRule type="cellIs" dxfId="888" priority="324" stopIfTrue="1" operator="equal">
      <formula>"Pass"</formula>
    </cfRule>
    <cfRule type="cellIs" dxfId="887" priority="325" stopIfTrue="1" operator="equal">
      <formula>"please check"</formula>
    </cfRule>
    <cfRule type="cellIs" dxfId="886" priority="326" stopIfTrue="1" operator="equal">
      <formula>"Fail"</formula>
    </cfRule>
  </conditionalFormatting>
  <conditionalFormatting sqref="CG32">
    <cfRule type="cellIs" dxfId="885" priority="323" stopIfTrue="1" operator="lessThan">
      <formula>0</formula>
    </cfRule>
  </conditionalFormatting>
  <conditionalFormatting sqref="CG32">
    <cfRule type="cellIs" dxfId="884" priority="320" stopIfTrue="1" operator="equal">
      <formula>"Pass"</formula>
    </cfRule>
    <cfRule type="cellIs" dxfId="883" priority="321" stopIfTrue="1" operator="equal">
      <formula>"please check"</formula>
    </cfRule>
    <cfRule type="cellIs" dxfId="882" priority="322" stopIfTrue="1" operator="equal">
      <formula>"Fail"</formula>
    </cfRule>
  </conditionalFormatting>
  <conditionalFormatting sqref="CG35">
    <cfRule type="cellIs" dxfId="881" priority="319" stopIfTrue="1" operator="lessThan">
      <formula>0</formula>
    </cfRule>
  </conditionalFormatting>
  <conditionalFormatting sqref="CG35">
    <cfRule type="cellIs" dxfId="880" priority="316" stopIfTrue="1" operator="equal">
      <formula>"Pass"</formula>
    </cfRule>
    <cfRule type="cellIs" dxfId="879" priority="317" stopIfTrue="1" operator="equal">
      <formula>"please check"</formula>
    </cfRule>
    <cfRule type="cellIs" dxfId="878" priority="318" stopIfTrue="1" operator="equal">
      <formula>"Fail"</formula>
    </cfRule>
  </conditionalFormatting>
  <conditionalFormatting sqref="CG36">
    <cfRule type="cellIs" dxfId="877" priority="315" stopIfTrue="1" operator="lessThan">
      <formula>0</formula>
    </cfRule>
  </conditionalFormatting>
  <conditionalFormatting sqref="CG36">
    <cfRule type="cellIs" dxfId="876" priority="312" stopIfTrue="1" operator="equal">
      <formula>"Pass"</formula>
    </cfRule>
    <cfRule type="cellIs" dxfId="875" priority="313" stopIfTrue="1" operator="equal">
      <formula>"please check"</formula>
    </cfRule>
    <cfRule type="cellIs" dxfId="874" priority="314" stopIfTrue="1" operator="equal">
      <formula>"Fail"</formula>
    </cfRule>
  </conditionalFormatting>
  <conditionalFormatting sqref="CG37">
    <cfRule type="cellIs" dxfId="873" priority="311" stopIfTrue="1" operator="lessThan">
      <formula>0</formula>
    </cfRule>
  </conditionalFormatting>
  <conditionalFormatting sqref="CG37">
    <cfRule type="cellIs" dxfId="872" priority="308" stopIfTrue="1" operator="equal">
      <formula>"Pass"</formula>
    </cfRule>
    <cfRule type="cellIs" dxfId="871" priority="309" stopIfTrue="1" operator="equal">
      <formula>"please check"</formula>
    </cfRule>
    <cfRule type="cellIs" dxfId="870" priority="310" stopIfTrue="1" operator="equal">
      <formula>"Fail"</formula>
    </cfRule>
  </conditionalFormatting>
  <conditionalFormatting sqref="CG38">
    <cfRule type="cellIs" dxfId="869" priority="307" stopIfTrue="1" operator="lessThan">
      <formula>0</formula>
    </cfRule>
  </conditionalFormatting>
  <conditionalFormatting sqref="CG38">
    <cfRule type="cellIs" dxfId="868" priority="304" stopIfTrue="1" operator="equal">
      <formula>"Pass"</formula>
    </cfRule>
    <cfRule type="cellIs" dxfId="867" priority="305" stopIfTrue="1" operator="equal">
      <formula>"please check"</formula>
    </cfRule>
    <cfRule type="cellIs" dxfId="866" priority="306" stopIfTrue="1" operator="equal">
      <formula>"Fail"</formula>
    </cfRule>
  </conditionalFormatting>
  <conditionalFormatting sqref="CG39">
    <cfRule type="cellIs" dxfId="865" priority="303" stopIfTrue="1" operator="lessThan">
      <formula>0</formula>
    </cfRule>
  </conditionalFormatting>
  <conditionalFormatting sqref="CG39">
    <cfRule type="cellIs" dxfId="864" priority="300" stopIfTrue="1" operator="equal">
      <formula>"Pass"</formula>
    </cfRule>
    <cfRule type="cellIs" dxfId="863" priority="301" stopIfTrue="1" operator="equal">
      <formula>"please check"</formula>
    </cfRule>
    <cfRule type="cellIs" dxfId="862" priority="302" stopIfTrue="1" operator="equal">
      <formula>"Fail"</formula>
    </cfRule>
  </conditionalFormatting>
  <conditionalFormatting sqref="CG41">
    <cfRule type="cellIs" dxfId="861" priority="299" stopIfTrue="1" operator="lessThan">
      <formula>0</formula>
    </cfRule>
  </conditionalFormatting>
  <conditionalFormatting sqref="CG41">
    <cfRule type="cellIs" dxfId="860" priority="296" stopIfTrue="1" operator="equal">
      <formula>"Pass"</formula>
    </cfRule>
    <cfRule type="cellIs" dxfId="859" priority="297" stopIfTrue="1" operator="equal">
      <formula>"please check"</formula>
    </cfRule>
    <cfRule type="cellIs" dxfId="858" priority="298" stopIfTrue="1" operator="equal">
      <formula>"Fail"</formula>
    </cfRule>
  </conditionalFormatting>
  <conditionalFormatting sqref="CG42">
    <cfRule type="cellIs" dxfId="857" priority="295" stopIfTrue="1" operator="lessThan">
      <formula>0</formula>
    </cfRule>
  </conditionalFormatting>
  <conditionalFormatting sqref="CG42">
    <cfRule type="cellIs" dxfId="856" priority="292" stopIfTrue="1" operator="equal">
      <formula>"Pass"</formula>
    </cfRule>
    <cfRule type="cellIs" dxfId="855" priority="293" stopIfTrue="1" operator="equal">
      <formula>"please check"</formula>
    </cfRule>
    <cfRule type="cellIs" dxfId="854" priority="294" stopIfTrue="1" operator="equal">
      <formula>"Fail"</formula>
    </cfRule>
  </conditionalFormatting>
  <conditionalFormatting sqref="CG44">
    <cfRule type="cellIs" dxfId="853" priority="291" stopIfTrue="1" operator="lessThan">
      <formula>0</formula>
    </cfRule>
  </conditionalFormatting>
  <conditionalFormatting sqref="CG44">
    <cfRule type="cellIs" dxfId="852" priority="288" stopIfTrue="1" operator="equal">
      <formula>"Pass"</formula>
    </cfRule>
    <cfRule type="cellIs" dxfId="851" priority="289" stopIfTrue="1" operator="equal">
      <formula>"please check"</formula>
    </cfRule>
    <cfRule type="cellIs" dxfId="850" priority="290" stopIfTrue="1" operator="equal">
      <formula>"Fail"</formula>
    </cfRule>
  </conditionalFormatting>
  <conditionalFormatting sqref="CG45">
    <cfRule type="cellIs" dxfId="849" priority="287" stopIfTrue="1" operator="lessThan">
      <formula>0</formula>
    </cfRule>
  </conditionalFormatting>
  <conditionalFormatting sqref="CG45">
    <cfRule type="cellIs" dxfId="848" priority="284" stopIfTrue="1" operator="equal">
      <formula>"Pass"</formula>
    </cfRule>
    <cfRule type="cellIs" dxfId="847" priority="285" stopIfTrue="1" operator="equal">
      <formula>"please check"</formula>
    </cfRule>
    <cfRule type="cellIs" dxfId="846" priority="286" stopIfTrue="1" operator="equal">
      <formula>"Fail"</formula>
    </cfRule>
  </conditionalFormatting>
  <conditionalFormatting sqref="CG47">
    <cfRule type="cellIs" dxfId="845" priority="283" stopIfTrue="1" operator="lessThan">
      <formula>0</formula>
    </cfRule>
  </conditionalFormatting>
  <conditionalFormatting sqref="CG47">
    <cfRule type="cellIs" dxfId="844" priority="280" stopIfTrue="1" operator="equal">
      <formula>"Pass"</formula>
    </cfRule>
    <cfRule type="cellIs" dxfId="843" priority="281" stopIfTrue="1" operator="equal">
      <formula>"please check"</formula>
    </cfRule>
    <cfRule type="cellIs" dxfId="842" priority="282" stopIfTrue="1" operator="equal">
      <formula>"Fail"</formula>
    </cfRule>
  </conditionalFormatting>
  <conditionalFormatting sqref="CG55">
    <cfRule type="cellIs" dxfId="841" priority="275" stopIfTrue="1" operator="lessThan">
      <formula>0</formula>
    </cfRule>
  </conditionalFormatting>
  <conditionalFormatting sqref="CG55">
    <cfRule type="cellIs" dxfId="840" priority="272" stopIfTrue="1" operator="equal">
      <formula>"Pass"</formula>
    </cfRule>
    <cfRule type="cellIs" dxfId="839" priority="273" stopIfTrue="1" operator="equal">
      <formula>"please check"</formula>
    </cfRule>
    <cfRule type="cellIs" dxfId="838" priority="274" stopIfTrue="1" operator="equal">
      <formula>"Fail"</formula>
    </cfRule>
  </conditionalFormatting>
  <conditionalFormatting sqref="CG56">
    <cfRule type="cellIs" dxfId="837" priority="271" stopIfTrue="1" operator="lessThan">
      <formula>0</formula>
    </cfRule>
  </conditionalFormatting>
  <conditionalFormatting sqref="CG56">
    <cfRule type="cellIs" dxfId="836" priority="268" stopIfTrue="1" operator="equal">
      <formula>"Pass"</formula>
    </cfRule>
    <cfRule type="cellIs" dxfId="835" priority="269" stopIfTrue="1" operator="equal">
      <formula>"please check"</formula>
    </cfRule>
    <cfRule type="cellIs" dxfId="834" priority="270" stopIfTrue="1" operator="equal">
      <formula>"Fail"</formula>
    </cfRule>
  </conditionalFormatting>
  <conditionalFormatting sqref="CG58:CG62">
    <cfRule type="cellIs" dxfId="833" priority="267" stopIfTrue="1" operator="lessThan">
      <formula>0</formula>
    </cfRule>
  </conditionalFormatting>
  <conditionalFormatting sqref="CG58:CG62">
    <cfRule type="cellIs" dxfId="832" priority="264" stopIfTrue="1" operator="equal">
      <formula>"Pass"</formula>
    </cfRule>
    <cfRule type="cellIs" dxfId="831" priority="265" stopIfTrue="1" operator="equal">
      <formula>"please check"</formula>
    </cfRule>
    <cfRule type="cellIs" dxfId="830" priority="266" stopIfTrue="1" operator="equal">
      <formula>"Fail"</formula>
    </cfRule>
  </conditionalFormatting>
  <conditionalFormatting sqref="CG16">
    <cfRule type="cellIs" dxfId="829" priority="263" stopIfTrue="1" operator="lessThan">
      <formula>0</formula>
    </cfRule>
  </conditionalFormatting>
  <conditionalFormatting sqref="CD50:CD53">
    <cfRule type="cellIs" dxfId="828" priority="256" stopIfTrue="1" operator="lessThan">
      <formula>0</formula>
    </cfRule>
  </conditionalFormatting>
  <conditionalFormatting sqref="CD50:CD53">
    <cfRule type="cellIs" dxfId="827" priority="257" stopIfTrue="1" operator="equal">
      <formula>"Pass"</formula>
    </cfRule>
    <cfRule type="cellIs" dxfId="826" priority="258" stopIfTrue="1" operator="equal">
      <formula>"Please check"</formula>
    </cfRule>
    <cfRule type="cellIs" dxfId="825" priority="259" stopIfTrue="1" operator="equal">
      <formula>"Fail"</formula>
    </cfRule>
  </conditionalFormatting>
  <conditionalFormatting sqref="CE50:CE53">
    <cfRule type="cellIs" dxfId="824" priority="252" stopIfTrue="1" operator="lessThan">
      <formula>0</formula>
    </cfRule>
  </conditionalFormatting>
  <conditionalFormatting sqref="CE50:CE53">
    <cfRule type="cellIs" dxfId="823" priority="253" stopIfTrue="1" operator="equal">
      <formula>"Pass"</formula>
    </cfRule>
    <cfRule type="cellIs" dxfId="822" priority="254" stopIfTrue="1" operator="equal">
      <formula>"Please check"</formula>
    </cfRule>
    <cfRule type="cellIs" dxfId="821" priority="255" stopIfTrue="1" operator="equal">
      <formula>"Fail"</formula>
    </cfRule>
  </conditionalFormatting>
  <conditionalFormatting sqref="CF50:CF53">
    <cfRule type="cellIs" dxfId="820" priority="248" stopIfTrue="1" operator="lessThan">
      <formula>0</formula>
    </cfRule>
  </conditionalFormatting>
  <conditionalFormatting sqref="CF50:CF53">
    <cfRule type="cellIs" dxfId="819" priority="249" stopIfTrue="1" operator="equal">
      <formula>"Pass"</formula>
    </cfRule>
    <cfRule type="cellIs" dxfId="818" priority="250" stopIfTrue="1" operator="equal">
      <formula>"Please check"</formula>
    </cfRule>
    <cfRule type="cellIs" dxfId="817" priority="251" stopIfTrue="1" operator="equal">
      <formula>"Fail"</formula>
    </cfRule>
  </conditionalFormatting>
  <conditionalFormatting sqref="CG51">
    <cfRule type="cellIs" dxfId="816" priority="247" stopIfTrue="1" operator="lessThan">
      <formula>0</formula>
    </cfRule>
  </conditionalFormatting>
  <conditionalFormatting sqref="CG51">
    <cfRule type="cellIs" dxfId="815" priority="244" stopIfTrue="1" operator="equal">
      <formula>"Pass"</formula>
    </cfRule>
    <cfRule type="cellIs" dxfId="814" priority="245" stopIfTrue="1" operator="equal">
      <formula>"please check"</formula>
    </cfRule>
    <cfRule type="cellIs" dxfId="813" priority="246" stopIfTrue="1" operator="equal">
      <formula>"Fail"</formula>
    </cfRule>
  </conditionalFormatting>
  <conditionalFormatting sqref="CG52">
    <cfRule type="cellIs" dxfId="812" priority="243" stopIfTrue="1" operator="lessThan">
      <formula>0</formula>
    </cfRule>
  </conditionalFormatting>
  <conditionalFormatting sqref="CG52">
    <cfRule type="cellIs" dxfId="811" priority="240" stopIfTrue="1" operator="equal">
      <formula>"Pass"</formula>
    </cfRule>
    <cfRule type="cellIs" dxfId="810" priority="241" stopIfTrue="1" operator="equal">
      <formula>"please check"</formula>
    </cfRule>
    <cfRule type="cellIs" dxfId="809" priority="242" stopIfTrue="1" operator="equal">
      <formula>"Fail"</formula>
    </cfRule>
  </conditionalFormatting>
  <conditionalFormatting sqref="CG53">
    <cfRule type="cellIs" dxfId="808" priority="239" stopIfTrue="1" operator="lessThan">
      <formula>0</formula>
    </cfRule>
  </conditionalFormatting>
  <conditionalFormatting sqref="CG53">
    <cfRule type="cellIs" dxfId="807" priority="236" stopIfTrue="1" operator="equal">
      <formula>"Pass"</formula>
    </cfRule>
    <cfRule type="cellIs" dxfId="806" priority="237" stopIfTrue="1" operator="equal">
      <formula>"please check"</formula>
    </cfRule>
    <cfRule type="cellIs" dxfId="805" priority="238" stopIfTrue="1" operator="equal">
      <formula>"Fail"</formula>
    </cfRule>
  </conditionalFormatting>
  <conditionalFormatting sqref="CH50">
    <cfRule type="cellIs" dxfId="804" priority="233" stopIfTrue="1" operator="equal">
      <formula>"Pass"</formula>
    </cfRule>
    <cfRule type="cellIs" dxfId="803" priority="234" stopIfTrue="1" operator="equal">
      <formula>"Please check"</formula>
    </cfRule>
    <cfRule type="cellIs" dxfId="802" priority="235" stopIfTrue="1" operator="equal">
      <formula>"Fail"</formula>
    </cfRule>
  </conditionalFormatting>
  <conditionalFormatting sqref="CH50">
    <cfRule type="cellIs" dxfId="801" priority="232" stopIfTrue="1" operator="lessThan">
      <formula>0</formula>
    </cfRule>
  </conditionalFormatting>
  <conditionalFormatting sqref="CH50">
    <cfRule type="cellIs" dxfId="800" priority="229" stopIfTrue="1" operator="equal">
      <formula>"Pass"</formula>
    </cfRule>
    <cfRule type="cellIs" dxfId="799" priority="230" stopIfTrue="1" operator="equal">
      <formula>"please check"</formula>
    </cfRule>
    <cfRule type="cellIs" dxfId="798" priority="231" stopIfTrue="1" operator="equal">
      <formula>"Fail"</formula>
    </cfRule>
  </conditionalFormatting>
  <conditionalFormatting sqref="C50:I50 M50 C51:G53">
    <cfRule type="cellIs" dxfId="797" priority="225" stopIfTrue="1" operator="lessThan">
      <formula>0</formula>
    </cfRule>
  </conditionalFormatting>
  <conditionalFormatting sqref="C50:I50 M50 C51:G53">
    <cfRule type="cellIs" dxfId="796" priority="226" stopIfTrue="1" operator="equal">
      <formula>"Pass"</formula>
    </cfRule>
    <cfRule type="cellIs" dxfId="795" priority="227" stopIfTrue="1" operator="equal">
      <formula>"Please check"</formula>
    </cfRule>
    <cfRule type="cellIs" dxfId="794" priority="228" stopIfTrue="1" operator="equal">
      <formula>"Fail"</formula>
    </cfRule>
  </conditionalFormatting>
  <conditionalFormatting sqref="J50:J53">
    <cfRule type="cellIs" dxfId="793" priority="209" stopIfTrue="1" operator="lessThan">
      <formula>0</formula>
    </cfRule>
  </conditionalFormatting>
  <conditionalFormatting sqref="J50:J53">
    <cfRule type="cellIs" dxfId="792" priority="210" stopIfTrue="1" operator="equal">
      <formula>"Pass"</formula>
    </cfRule>
    <cfRule type="cellIs" dxfId="791" priority="211" stopIfTrue="1" operator="equal">
      <formula>"Please check"</formula>
    </cfRule>
    <cfRule type="cellIs" dxfId="790" priority="212" stopIfTrue="1" operator="equal">
      <formula>"Fail"</formula>
    </cfRule>
  </conditionalFormatting>
  <conditionalFormatting sqref="K50:K53">
    <cfRule type="cellIs" dxfId="789" priority="205" stopIfTrue="1" operator="lessThan">
      <formula>0</formula>
    </cfRule>
  </conditionalFormatting>
  <conditionalFormatting sqref="K50:K53">
    <cfRule type="cellIs" dxfId="788" priority="206" stopIfTrue="1" operator="equal">
      <formula>"Pass"</formula>
    </cfRule>
    <cfRule type="cellIs" dxfId="787" priority="207" stopIfTrue="1" operator="equal">
      <formula>"Please check"</formula>
    </cfRule>
    <cfRule type="cellIs" dxfId="786" priority="208" stopIfTrue="1" operator="equal">
      <formula>"Fail"</formula>
    </cfRule>
  </conditionalFormatting>
  <conditionalFormatting sqref="L50">
    <cfRule type="cellIs" dxfId="785" priority="201" stopIfTrue="1" operator="lessThan">
      <formula>0</formula>
    </cfRule>
  </conditionalFormatting>
  <conditionalFormatting sqref="L50">
    <cfRule type="cellIs" dxfId="784" priority="202" stopIfTrue="1" operator="equal">
      <formula>"Pass"</formula>
    </cfRule>
    <cfRule type="cellIs" dxfId="783" priority="203" stopIfTrue="1" operator="equal">
      <formula>"Please check"</formula>
    </cfRule>
    <cfRule type="cellIs" dxfId="782" priority="204" stopIfTrue="1" operator="equal">
      <formula>"Fail"</formula>
    </cfRule>
  </conditionalFormatting>
  <conditionalFormatting sqref="AL51:AL53">
    <cfRule type="cellIs" dxfId="781" priority="185" stopIfTrue="1" operator="lessThan">
      <formula>0</formula>
    </cfRule>
  </conditionalFormatting>
  <conditionalFormatting sqref="AL51:AL53">
    <cfRule type="cellIs" dxfId="780" priority="186" stopIfTrue="1" operator="equal">
      <formula>"Pass"</formula>
    </cfRule>
    <cfRule type="cellIs" dxfId="779" priority="187" stopIfTrue="1" operator="equal">
      <formula>"Please check"</formula>
    </cfRule>
    <cfRule type="cellIs" dxfId="778" priority="188" stopIfTrue="1" operator="equal">
      <formula>"Fail"</formula>
    </cfRule>
  </conditionalFormatting>
  <conditionalFormatting sqref="AM51:AM53">
    <cfRule type="cellIs" dxfId="777" priority="181" stopIfTrue="1" operator="lessThan">
      <formula>0</formula>
    </cfRule>
  </conditionalFormatting>
  <conditionalFormatting sqref="AM51:AM53">
    <cfRule type="cellIs" dxfId="776" priority="182" stopIfTrue="1" operator="equal">
      <formula>"Pass"</formula>
    </cfRule>
    <cfRule type="cellIs" dxfId="775" priority="183" stopIfTrue="1" operator="equal">
      <formula>"Please check"</formula>
    </cfRule>
    <cfRule type="cellIs" dxfId="774" priority="184" stopIfTrue="1" operator="equal">
      <formula>"Fail"</formula>
    </cfRule>
  </conditionalFormatting>
  <conditionalFormatting sqref="AN51:AN53">
    <cfRule type="cellIs" dxfId="773" priority="177" stopIfTrue="1" operator="lessThan">
      <formula>0</formula>
    </cfRule>
  </conditionalFormatting>
  <conditionalFormatting sqref="AN51:AN53">
    <cfRule type="cellIs" dxfId="772" priority="178" stopIfTrue="1" operator="equal">
      <formula>"Pass"</formula>
    </cfRule>
    <cfRule type="cellIs" dxfId="771" priority="179" stopIfTrue="1" operator="equal">
      <formula>"Please check"</formula>
    </cfRule>
    <cfRule type="cellIs" dxfId="770" priority="180" stopIfTrue="1" operator="equal">
      <formula>"Fail"</formula>
    </cfRule>
  </conditionalFormatting>
  <conditionalFormatting sqref="AO51:AO53">
    <cfRule type="cellIs" dxfId="769" priority="173" stopIfTrue="1" operator="lessThan">
      <formula>0</formula>
    </cfRule>
  </conditionalFormatting>
  <conditionalFormatting sqref="AO51:AO53">
    <cfRule type="cellIs" dxfId="768" priority="174" stopIfTrue="1" operator="equal">
      <formula>"Pass"</formula>
    </cfRule>
    <cfRule type="cellIs" dxfId="767" priority="175" stopIfTrue="1" operator="equal">
      <formula>"Please check"</formula>
    </cfRule>
    <cfRule type="cellIs" dxfId="766" priority="176" stopIfTrue="1" operator="equal">
      <formula>"Fail"</formula>
    </cfRule>
  </conditionalFormatting>
  <conditionalFormatting sqref="AL50">
    <cfRule type="cellIs" dxfId="765" priority="169" stopIfTrue="1" operator="lessThan">
      <formula>0</formula>
    </cfRule>
  </conditionalFormatting>
  <conditionalFormatting sqref="AL50">
    <cfRule type="cellIs" dxfId="764" priority="170" stopIfTrue="1" operator="equal">
      <formula>"Pass"</formula>
    </cfRule>
    <cfRule type="cellIs" dxfId="763" priority="171" stopIfTrue="1" operator="equal">
      <formula>"Please check"</formula>
    </cfRule>
    <cfRule type="cellIs" dxfId="762" priority="172" stopIfTrue="1" operator="equal">
      <formula>"Fail"</formula>
    </cfRule>
  </conditionalFormatting>
  <conditionalFormatting sqref="AM50">
    <cfRule type="cellIs" dxfId="761" priority="165" stopIfTrue="1" operator="lessThan">
      <formula>0</formula>
    </cfRule>
  </conditionalFormatting>
  <conditionalFormatting sqref="AM50">
    <cfRule type="cellIs" dxfId="760" priority="166" stopIfTrue="1" operator="equal">
      <formula>"Pass"</formula>
    </cfRule>
    <cfRule type="cellIs" dxfId="759" priority="167" stopIfTrue="1" operator="equal">
      <formula>"Please check"</formula>
    </cfRule>
    <cfRule type="cellIs" dxfId="758" priority="168" stopIfTrue="1" operator="equal">
      <formula>"Fail"</formula>
    </cfRule>
  </conditionalFormatting>
  <conditionalFormatting sqref="AN50">
    <cfRule type="cellIs" dxfId="757" priority="161" stopIfTrue="1" operator="lessThan">
      <formula>0</formula>
    </cfRule>
  </conditionalFormatting>
  <conditionalFormatting sqref="AN50">
    <cfRule type="cellIs" dxfId="756" priority="162" stopIfTrue="1" operator="equal">
      <formula>"Pass"</formula>
    </cfRule>
    <cfRule type="cellIs" dxfId="755" priority="163" stopIfTrue="1" operator="equal">
      <formula>"Please check"</formula>
    </cfRule>
    <cfRule type="cellIs" dxfId="754" priority="164" stopIfTrue="1" operator="equal">
      <formula>"Fail"</formula>
    </cfRule>
  </conditionalFormatting>
  <conditionalFormatting sqref="AO50">
    <cfRule type="cellIs" dxfId="753" priority="157" stopIfTrue="1" operator="lessThan">
      <formula>0</formula>
    </cfRule>
  </conditionalFormatting>
  <conditionalFormatting sqref="AO50">
    <cfRule type="cellIs" dxfId="752" priority="158" stopIfTrue="1" operator="equal">
      <formula>"Pass"</formula>
    </cfRule>
    <cfRule type="cellIs" dxfId="751" priority="159" stopIfTrue="1" operator="equal">
      <formula>"Please check"</formula>
    </cfRule>
    <cfRule type="cellIs" dxfId="750" priority="160" stopIfTrue="1" operator="equal">
      <formula>"Fail"</formula>
    </cfRule>
  </conditionalFormatting>
  <conditionalFormatting sqref="H51:H53">
    <cfRule type="cellIs" dxfId="749" priority="61" stopIfTrue="1" operator="lessThan">
      <formula>0</formula>
    </cfRule>
  </conditionalFormatting>
  <conditionalFormatting sqref="H51:H53">
    <cfRule type="cellIs" dxfId="748" priority="62" stopIfTrue="1" operator="equal">
      <formula>"Pass"</formula>
    </cfRule>
    <cfRule type="cellIs" dxfId="747" priority="63" stopIfTrue="1" operator="equal">
      <formula>"Please check"</formula>
    </cfRule>
    <cfRule type="cellIs" dxfId="746" priority="64" stopIfTrue="1" operator="equal">
      <formula>"Fail"</formula>
    </cfRule>
  </conditionalFormatting>
  <conditionalFormatting sqref="I51:I53">
    <cfRule type="cellIs" dxfId="745" priority="57" stopIfTrue="1" operator="lessThan">
      <formula>0</formula>
    </cfRule>
  </conditionalFormatting>
  <conditionalFormatting sqref="I51:I53">
    <cfRule type="cellIs" dxfId="744" priority="58" stopIfTrue="1" operator="equal">
      <formula>"Pass"</formula>
    </cfRule>
    <cfRule type="cellIs" dxfId="743" priority="59" stopIfTrue="1" operator="equal">
      <formula>"Please check"</formula>
    </cfRule>
    <cfRule type="cellIs" dxfId="742" priority="60" stopIfTrue="1" operator="equal">
      <formula>"Fail"</formula>
    </cfRule>
  </conditionalFormatting>
  <conditionalFormatting sqref="L51:L53">
    <cfRule type="cellIs" dxfId="741" priority="53" stopIfTrue="1" operator="lessThan">
      <formula>0</formula>
    </cfRule>
  </conditionalFormatting>
  <conditionalFormatting sqref="L51:L53">
    <cfRule type="cellIs" dxfId="740" priority="54" stopIfTrue="1" operator="equal">
      <formula>"Pass"</formula>
    </cfRule>
    <cfRule type="cellIs" dxfId="739" priority="55" stopIfTrue="1" operator="equal">
      <formula>"Please check"</formula>
    </cfRule>
    <cfRule type="cellIs" dxfId="738" priority="56" stopIfTrue="1" operator="equal">
      <formula>"Fail"</formula>
    </cfRule>
  </conditionalFormatting>
  <conditionalFormatting sqref="M51:M53">
    <cfRule type="cellIs" dxfId="737" priority="49" stopIfTrue="1" operator="lessThan">
      <formula>0</formula>
    </cfRule>
  </conditionalFormatting>
  <conditionalFormatting sqref="M51:M53">
    <cfRule type="cellIs" dxfId="736" priority="50" stopIfTrue="1" operator="equal">
      <formula>"Pass"</formula>
    </cfRule>
    <cfRule type="cellIs" dxfId="735" priority="51" stopIfTrue="1" operator="equal">
      <formula>"Please check"</formula>
    </cfRule>
    <cfRule type="cellIs" dxfId="734" priority="52" stopIfTrue="1" operator="equal">
      <formula>"Fail"</formula>
    </cfRule>
  </conditionalFormatting>
  <conditionalFormatting sqref="BX64">
    <cfRule type="cellIs" dxfId="733" priority="37" stopIfTrue="1" operator="lessThan">
      <formula>0</formula>
    </cfRule>
  </conditionalFormatting>
  <conditionalFormatting sqref="BX64">
    <cfRule type="cellIs" dxfId="732" priority="38" stopIfTrue="1" operator="equal">
      <formula>"Pass"</formula>
    </cfRule>
    <cfRule type="cellIs" dxfId="731" priority="39" stopIfTrue="1" operator="equal">
      <formula>"please check"</formula>
    </cfRule>
    <cfRule type="cellIs" dxfId="730" priority="40" stopIfTrue="1" operator="equal">
      <formula>"Fail"</formula>
    </cfRule>
  </conditionalFormatting>
  <conditionalFormatting sqref="BY64">
    <cfRule type="cellIs" dxfId="729" priority="33" stopIfTrue="1" operator="lessThan">
      <formula>0</formula>
    </cfRule>
  </conditionalFormatting>
  <conditionalFormatting sqref="BY64">
    <cfRule type="cellIs" dxfId="728" priority="34" stopIfTrue="1" operator="equal">
      <formula>"Pass"</formula>
    </cfRule>
    <cfRule type="cellIs" dxfId="727" priority="35" stopIfTrue="1" operator="equal">
      <formula>"please check"</formula>
    </cfRule>
    <cfRule type="cellIs" dxfId="726" priority="36" stopIfTrue="1" operator="equal">
      <formula>"Fail"</formula>
    </cfRule>
  </conditionalFormatting>
  <conditionalFormatting sqref="BZ64">
    <cfRule type="cellIs" dxfId="725" priority="29" stopIfTrue="1" operator="lessThan">
      <formula>0</formula>
    </cfRule>
  </conditionalFormatting>
  <conditionalFormatting sqref="BZ64">
    <cfRule type="cellIs" dxfId="724" priority="30" stopIfTrue="1" operator="equal">
      <formula>"Pass"</formula>
    </cfRule>
    <cfRule type="cellIs" dxfId="723" priority="31" stopIfTrue="1" operator="equal">
      <formula>"please check"</formula>
    </cfRule>
    <cfRule type="cellIs" dxfId="722" priority="32" stopIfTrue="1" operator="equal">
      <formula>"Fail"</formula>
    </cfRule>
  </conditionalFormatting>
  <conditionalFormatting sqref="CA64">
    <cfRule type="cellIs" dxfId="721" priority="25" stopIfTrue="1" operator="lessThan">
      <formula>0</formula>
    </cfRule>
  </conditionalFormatting>
  <conditionalFormatting sqref="CA64">
    <cfRule type="cellIs" dxfId="720" priority="26" stopIfTrue="1" operator="equal">
      <formula>"Pass"</formula>
    </cfRule>
    <cfRule type="cellIs" dxfId="719" priority="27" stopIfTrue="1" operator="equal">
      <formula>"please check"</formula>
    </cfRule>
    <cfRule type="cellIs" dxfId="718" priority="28" stopIfTrue="1" operator="equal">
      <formula>"Fail"</formula>
    </cfRule>
  </conditionalFormatting>
  <conditionalFormatting sqref="CB64">
    <cfRule type="cellIs" dxfId="717" priority="21" stopIfTrue="1" operator="lessThan">
      <formula>0</formula>
    </cfRule>
  </conditionalFormatting>
  <conditionalFormatting sqref="CB64">
    <cfRule type="cellIs" dxfId="716" priority="22" stopIfTrue="1" operator="equal">
      <formula>"Pass"</formula>
    </cfRule>
    <cfRule type="cellIs" dxfId="715" priority="23" stopIfTrue="1" operator="equal">
      <formula>"please check"</formula>
    </cfRule>
    <cfRule type="cellIs" dxfId="714" priority="24" stopIfTrue="1" operator="equal">
      <formula>"Fail"</formula>
    </cfRule>
  </conditionalFormatting>
  <conditionalFormatting sqref="CC64">
    <cfRule type="cellIs" dxfId="713" priority="17" stopIfTrue="1" operator="lessThan">
      <formula>0</formula>
    </cfRule>
  </conditionalFormatting>
  <conditionalFormatting sqref="CC64">
    <cfRule type="cellIs" dxfId="712" priority="18" stopIfTrue="1" operator="equal">
      <formula>"Pass"</formula>
    </cfRule>
    <cfRule type="cellIs" dxfId="711" priority="19" stopIfTrue="1" operator="equal">
      <formula>"please check"</formula>
    </cfRule>
    <cfRule type="cellIs" dxfId="710" priority="20" stopIfTrue="1" operator="equal">
      <formula>"Fail"</formula>
    </cfRule>
  </conditionalFormatting>
  <conditionalFormatting sqref="CD64">
    <cfRule type="cellIs" dxfId="709" priority="13" stopIfTrue="1" operator="lessThan">
      <formula>0</formula>
    </cfRule>
  </conditionalFormatting>
  <conditionalFormatting sqref="CD64">
    <cfRule type="cellIs" dxfId="708" priority="14" stopIfTrue="1" operator="equal">
      <formula>"Pass"</formula>
    </cfRule>
    <cfRule type="cellIs" dxfId="707" priority="15" stopIfTrue="1" operator="equal">
      <formula>"please check"</formula>
    </cfRule>
    <cfRule type="cellIs" dxfId="706" priority="16" stopIfTrue="1" operator="equal">
      <formula>"Fail"</formula>
    </cfRule>
  </conditionalFormatting>
  <conditionalFormatting sqref="CE64">
    <cfRule type="cellIs" dxfId="705" priority="9" stopIfTrue="1" operator="lessThan">
      <formula>0</formula>
    </cfRule>
  </conditionalFormatting>
  <conditionalFormatting sqref="CE64">
    <cfRule type="cellIs" dxfId="704" priority="10" stopIfTrue="1" operator="equal">
      <formula>"Pass"</formula>
    </cfRule>
    <cfRule type="cellIs" dxfId="703" priority="11" stopIfTrue="1" operator="equal">
      <formula>"please check"</formula>
    </cfRule>
    <cfRule type="cellIs" dxfId="702" priority="12" stopIfTrue="1" operator="equal">
      <formula>"Fail"</formula>
    </cfRule>
  </conditionalFormatting>
  <conditionalFormatting sqref="CF64">
    <cfRule type="cellIs" dxfId="701" priority="5" stopIfTrue="1" operator="lessThan">
      <formula>0</formula>
    </cfRule>
  </conditionalFormatting>
  <conditionalFormatting sqref="CF64">
    <cfRule type="cellIs" dxfId="700" priority="6" stopIfTrue="1" operator="equal">
      <formula>"Pass"</formula>
    </cfRule>
    <cfRule type="cellIs" dxfId="699" priority="7" stopIfTrue="1" operator="equal">
      <formula>"please check"</formula>
    </cfRule>
    <cfRule type="cellIs" dxfId="698" priority="8" stopIfTrue="1" operator="equal">
      <formula>"Fail"</formula>
    </cfRule>
  </conditionalFormatting>
  <conditionalFormatting sqref="CG64">
    <cfRule type="cellIs" dxfId="697" priority="1" stopIfTrue="1" operator="lessThan">
      <formula>0</formula>
    </cfRule>
  </conditionalFormatting>
  <conditionalFormatting sqref="CG64">
    <cfRule type="cellIs" dxfId="696" priority="2" stopIfTrue="1" operator="equal">
      <formula>"Pass"</formula>
    </cfRule>
    <cfRule type="cellIs" dxfId="695" priority="3" stopIfTrue="1" operator="equal">
      <formula>"please check"</formula>
    </cfRule>
    <cfRule type="cellIs" dxfId="694" priority="4"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2" max="87" man="1"/>
  </rowBreaks>
  <colBreaks count="3" manualBreakCount="3">
    <brk id="23" max="82" man="1"/>
    <brk id="31" max="82" man="1"/>
    <brk id="74" max="82" man="1"/>
  </colBreaks>
  <ignoredErrors>
    <ignoredError sqref="H17:H40 C19:G19 L19:M19 H41:H43 C40:G40 L40:M40 C43:G43 L43:M43 P40:S40 S19:S39 S41:S45 AB16 AE19 AU19 AP19:AT19 AP36:AT38 AU46 BF19 AU22 AU25 AU28 AU31 AU34 AU36 AU54 AU57 BF21:BF22 BF24:BF25 BF27:BF28 BF30:BF31 BF33:BF34 BF36 BF38 BF40 BF43 AU49:AU50 H44:H49 H56:H59"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C000"/>
  </sheetPr>
  <dimension ref="A1:DO60"/>
  <sheetViews>
    <sheetView zoomScale="75" zoomScaleNormal="75" workbookViewId="0">
      <pane xSplit="2" ySplit="1" topLeftCell="C2" activePane="bottomRight" state="frozen"/>
      <selection activeCell="V16" sqref="V16"/>
      <selection pane="topRight" activeCell="V16" sqref="V16"/>
      <selection pane="bottomLeft" activeCell="V16" sqref="V16"/>
      <selection pane="bottomRight"/>
    </sheetView>
  </sheetViews>
  <sheetFormatPr defaultColWidth="0" defaultRowHeight="0" customHeight="1" zeroHeight="1" x14ac:dyDescent="0.25"/>
  <cols>
    <col min="1" max="1" width="1.85546875" style="329" customWidth="1"/>
    <col min="2" max="2" width="60.85546875" style="340" customWidth="1"/>
    <col min="3" max="13" width="16.85546875" style="340" customWidth="1"/>
    <col min="14" max="19" width="16.85546875" style="348" customWidth="1"/>
    <col min="20" max="20" width="1.85546875" style="755" customWidth="1"/>
    <col min="21" max="16384" width="16.85546875" style="340" hidden="1"/>
  </cols>
  <sheetData>
    <row r="1" spans="1:119" s="336" customFormat="1" ht="30" customHeight="1" x14ac:dyDescent="0.55000000000000004">
      <c r="A1" s="1661" t="s">
        <v>746</v>
      </c>
      <c r="B1" s="1662"/>
      <c r="C1" s="1628"/>
      <c r="D1" s="1628"/>
      <c r="E1" s="1599" t="str">
        <f>CONCATENATE("Reporting unit: ", 'General Info'!$C$7, " ", 'General Info'!$C$5)</f>
        <v xml:space="preserve">Reporting unit: 1 </v>
      </c>
      <c r="F1" s="1599"/>
      <c r="G1" s="1599"/>
      <c r="H1" s="1628"/>
      <c r="I1" s="1628"/>
      <c r="J1" s="1628"/>
      <c r="K1" s="1628"/>
      <c r="L1" s="1628"/>
      <c r="M1" s="1628"/>
      <c r="N1" s="1628"/>
      <c r="O1" s="1628"/>
      <c r="P1" s="1628"/>
      <c r="Q1" s="1628"/>
      <c r="R1" s="1628"/>
      <c r="S1" s="1628"/>
      <c r="T1" s="1447"/>
    </row>
    <row r="2" spans="1:119" ht="15" customHeight="1" x14ac:dyDescent="0.25">
      <c r="A2" s="837"/>
      <c r="B2" s="348"/>
      <c r="C2" s="348"/>
      <c r="D2" s="348"/>
      <c r="E2" s="348"/>
      <c r="F2" s="348"/>
      <c r="G2" s="1843"/>
      <c r="H2" s="348"/>
      <c r="I2" s="348"/>
      <c r="J2" s="348"/>
      <c r="K2" s="348"/>
      <c r="L2" s="348"/>
      <c r="M2" s="348"/>
      <c r="T2" s="836"/>
    </row>
    <row r="3" spans="1:119" s="348" customFormat="1" ht="30" customHeight="1" x14ac:dyDescent="0.25">
      <c r="A3" s="837"/>
      <c r="B3" s="1844" t="s">
        <v>1696</v>
      </c>
      <c r="C3" s="1845"/>
      <c r="D3" s="1846"/>
      <c r="E3" s="1846"/>
      <c r="F3" s="755"/>
      <c r="G3" s="1672" t="s">
        <v>1069</v>
      </c>
      <c r="H3" s="1674"/>
      <c r="I3" s="1674"/>
      <c r="J3" s="1674"/>
      <c r="K3" s="1674"/>
      <c r="L3" s="1674"/>
      <c r="M3" s="1674"/>
      <c r="N3" s="1674"/>
      <c r="T3" s="836"/>
      <c r="W3" s="755"/>
      <c r="X3" s="755"/>
      <c r="Y3" s="755"/>
      <c r="Z3" s="755"/>
      <c r="AA3" s="755"/>
      <c r="AB3" s="755"/>
      <c r="AC3" s="755"/>
      <c r="AD3" s="755"/>
      <c r="AE3" s="755"/>
      <c r="AF3" s="755"/>
      <c r="AG3" s="755"/>
      <c r="AH3" s="755"/>
      <c r="AI3" s="755"/>
      <c r="AJ3" s="755"/>
      <c r="AK3" s="755"/>
      <c r="AL3" s="755"/>
      <c r="AM3" s="755"/>
      <c r="AN3" s="755"/>
      <c r="AO3" s="755"/>
      <c r="AP3" s="755"/>
      <c r="AQ3" s="755"/>
      <c r="AR3" s="755"/>
      <c r="AS3" s="755"/>
      <c r="AT3" s="755"/>
      <c r="AU3" s="755"/>
      <c r="AV3" s="755"/>
      <c r="AW3" s="755"/>
      <c r="AX3" s="755"/>
      <c r="AY3" s="755"/>
      <c r="AZ3" s="755"/>
      <c r="BA3" s="755"/>
      <c r="BB3" s="755"/>
      <c r="BC3" s="755"/>
      <c r="BD3" s="755"/>
      <c r="BE3" s="755"/>
      <c r="BF3" s="755"/>
      <c r="BG3" s="755"/>
      <c r="BH3" s="755"/>
      <c r="BI3" s="755"/>
      <c r="BJ3" s="755"/>
      <c r="BK3" s="755"/>
      <c r="BL3" s="755"/>
      <c r="BM3" s="755"/>
      <c r="BN3" s="755"/>
      <c r="BO3" s="755"/>
      <c r="BP3" s="755"/>
      <c r="BQ3" s="755"/>
      <c r="BR3" s="755"/>
      <c r="BS3" s="755"/>
      <c r="BT3" s="755"/>
      <c r="BU3" s="755"/>
      <c r="BV3" s="755"/>
      <c r="BW3" s="755"/>
      <c r="BX3" s="755"/>
      <c r="BY3" s="755"/>
      <c r="BZ3" s="755"/>
      <c r="CA3" s="755"/>
      <c r="CB3" s="755"/>
      <c r="CC3" s="755"/>
      <c r="CD3" s="755"/>
      <c r="CE3" s="755"/>
      <c r="CF3" s="755"/>
      <c r="CG3" s="755"/>
      <c r="CH3" s="214"/>
      <c r="CI3" s="214"/>
      <c r="CJ3" s="214"/>
      <c r="CK3" s="214"/>
      <c r="CL3" s="214"/>
      <c r="CM3" s="214"/>
      <c r="DO3" s="1183"/>
    </row>
    <row r="4" spans="1:119" s="348" customFormat="1" ht="15" hidden="1" customHeight="1" x14ac:dyDescent="0.25">
      <c r="A4" s="837"/>
      <c r="B4" s="358"/>
      <c r="C4" s="324"/>
      <c r="D4" s="324"/>
      <c r="E4" s="490"/>
      <c r="F4" s="755"/>
      <c r="G4" s="890"/>
      <c r="H4" s="1842"/>
      <c r="T4" s="836"/>
    </row>
    <row r="5" spans="1:119" s="889" customFormat="1" ht="15" customHeight="1" x14ac:dyDescent="0.25">
      <c r="A5" s="648"/>
      <c r="B5" s="2187" t="s">
        <v>1599</v>
      </c>
      <c r="C5" s="2570" t="str">
        <f>'Supervisory information'!C37</f>
        <v>Yes</v>
      </c>
      <c r="D5" s="2571"/>
      <c r="E5" s="2571"/>
      <c r="F5" s="1494"/>
      <c r="G5" s="2574" t="s">
        <v>1070</v>
      </c>
      <c r="H5" s="2575"/>
      <c r="I5" s="2570" t="str">
        <f>IF(AND(COUNTBLANK($C$19:$K$31)&lt;&gt;0,C5= "Yes"), "Please fill in all the yellow cells, empty cells are not allowed", "")</f>
        <v>Please fill in all the yellow cells, empty cells are not allowed</v>
      </c>
      <c r="J5" s="2571"/>
      <c r="K5" s="2571"/>
      <c r="L5" s="2571"/>
      <c r="M5" s="2571"/>
      <c r="N5" s="2571"/>
      <c r="O5" s="348"/>
      <c r="P5" s="348"/>
      <c r="Q5" s="348"/>
      <c r="R5" s="348"/>
      <c r="S5" s="348"/>
      <c r="T5" s="2195"/>
    </row>
    <row r="6" spans="1:119" s="889" customFormat="1" ht="15" customHeight="1" x14ac:dyDescent="0.25">
      <c r="A6" s="648"/>
      <c r="B6" s="2187" t="s">
        <v>1663</v>
      </c>
      <c r="C6" s="2570" t="str">
        <f>IF('General Info'!C43="", "", 'General Info'!C43)</f>
        <v/>
      </c>
      <c r="D6" s="2571"/>
      <c r="E6" s="2571"/>
      <c r="F6" s="1494"/>
      <c r="G6" s="1847"/>
      <c r="H6" s="904"/>
      <c r="I6" s="1848"/>
      <c r="J6" s="1847"/>
      <c r="K6" s="1847"/>
      <c r="L6" s="1847"/>
      <c r="M6" s="1847"/>
      <c r="N6" s="1847"/>
      <c r="O6" s="348"/>
      <c r="P6" s="348"/>
      <c r="Q6" s="348"/>
      <c r="R6" s="348"/>
      <c r="S6" s="348"/>
      <c r="T6" s="2195"/>
    </row>
    <row r="7" spans="1:119" s="889" customFormat="1" ht="15" customHeight="1" x14ac:dyDescent="0.25">
      <c r="A7" s="648"/>
      <c r="B7" s="2187" t="s">
        <v>852</v>
      </c>
      <c r="C7" s="2570" t="str">
        <f>IF(ISNUMBER(DefCap!$D$45), DefCap!$D$45, "No info in DefCap worksheet")</f>
        <v>No info in DefCap worksheet</v>
      </c>
      <c r="D7" s="2571"/>
      <c r="E7" s="2571"/>
      <c r="F7" s="1494"/>
      <c r="G7" s="2574" t="s">
        <v>1600</v>
      </c>
      <c r="H7" s="2575"/>
      <c r="I7" s="2570" t="str">
        <f>IF(AND((COUNTBLANK(E36:E41)+COUNTBLANK(I36:I41)+COUNTBLANK(J36:K41))&lt;&gt;0,C5="Yes"), "For EU banks only: fill in all the green cells, empty cells are not allowed", "")</f>
        <v>For EU banks only: fill in all the green cells, empty cells are not allowed</v>
      </c>
      <c r="J7" s="2571"/>
      <c r="K7" s="2571"/>
      <c r="L7" s="2571"/>
      <c r="M7" s="2571"/>
      <c r="N7" s="2571"/>
      <c r="O7" s="348"/>
      <c r="P7" s="348"/>
      <c r="Q7" s="348"/>
      <c r="R7" s="348"/>
      <c r="S7" s="348"/>
      <c r="T7" s="2195"/>
    </row>
    <row r="8" spans="1:119" s="889" customFormat="1" ht="15" customHeight="1" x14ac:dyDescent="0.25">
      <c r="A8" s="648"/>
      <c r="B8" s="2188" t="s">
        <v>806</v>
      </c>
      <c r="C8" s="2572" t="str">
        <f>IF(ISNUMBER(DefCap!$D$47), DefCap!$D$47, "No info in DefCap worksheet")</f>
        <v>No info in DefCap worksheet</v>
      </c>
      <c r="D8" s="2573"/>
      <c r="E8" s="2573"/>
      <c r="F8" s="1494"/>
      <c r="G8" s="2576" t="s">
        <v>1597</v>
      </c>
      <c r="H8" s="2577"/>
      <c r="I8" s="2572" t="str">
        <f>IF(AND(COUNTBLANK(C48:J50)&lt;&gt;0,C5= "Yes"), "Please fill in all the yellow and green cells, empty cells are not allowed", "")</f>
        <v>Please fill in all the yellow and green cells, empty cells are not allowed</v>
      </c>
      <c r="J8" s="2573"/>
      <c r="K8" s="2573"/>
      <c r="L8" s="2573"/>
      <c r="M8" s="2573"/>
      <c r="N8" s="2573"/>
      <c r="O8" s="348"/>
      <c r="P8" s="348"/>
      <c r="Q8" s="348"/>
      <c r="R8" s="348"/>
      <c r="S8" s="348"/>
      <c r="T8" s="2195"/>
    </row>
    <row r="9" spans="1:119" ht="15" customHeight="1" x14ac:dyDescent="0.25">
      <c r="A9" s="837"/>
      <c r="B9" s="348"/>
      <c r="C9" s="348"/>
      <c r="D9" s="348"/>
      <c r="E9" s="348"/>
      <c r="F9" s="348"/>
      <c r="G9" s="1841"/>
      <c r="H9" s="348"/>
      <c r="I9" s="348"/>
      <c r="J9" s="348"/>
      <c r="K9" s="348"/>
      <c r="L9" s="348"/>
      <c r="M9" s="348"/>
      <c r="T9" s="929"/>
    </row>
    <row r="10" spans="1:119" s="755" customFormat="1" ht="45" customHeight="1" x14ac:dyDescent="0.25">
      <c r="A10" s="1471" t="s">
        <v>1367</v>
      </c>
      <c r="B10" s="1607"/>
      <c r="C10" s="1668"/>
      <c r="D10" s="1668"/>
      <c r="E10" s="1668"/>
      <c r="F10" s="1668"/>
      <c r="G10" s="1668"/>
      <c r="H10" s="1668"/>
      <c r="I10" s="1668"/>
      <c r="J10" s="1668"/>
      <c r="K10" s="1668"/>
      <c r="L10" s="1668"/>
      <c r="M10" s="1668"/>
      <c r="N10" s="1668"/>
      <c r="O10" s="1668"/>
      <c r="P10" s="1668"/>
      <c r="Q10" s="1668"/>
      <c r="R10" s="1668"/>
      <c r="S10" s="1668"/>
      <c r="T10" s="836"/>
    </row>
    <row r="11" spans="1:119" s="755" customFormat="1" ht="45" customHeight="1" x14ac:dyDescent="0.25">
      <c r="A11" s="771" t="s">
        <v>1538</v>
      </c>
      <c r="B11" s="449"/>
      <c r="T11" s="836"/>
    </row>
    <row r="12" spans="1:119" s="755" customFormat="1" ht="15" customHeight="1" x14ac:dyDescent="0.25">
      <c r="A12" s="771"/>
      <c r="B12" s="2199"/>
      <c r="C12" s="1628"/>
      <c r="D12" s="1628"/>
      <c r="E12" s="1628"/>
      <c r="F12" s="2200" t="s">
        <v>43</v>
      </c>
      <c r="T12" s="836"/>
    </row>
    <row r="13" spans="1:119" ht="15" customHeight="1" x14ac:dyDescent="0.25">
      <c r="A13" s="837"/>
      <c r="B13" s="1390" t="s">
        <v>1059</v>
      </c>
      <c r="C13" s="1390"/>
      <c r="D13" s="1390"/>
      <c r="E13" s="1390"/>
      <c r="F13" s="1392" t="str">
        <f>IF(AND(ISNUMBER(F14),ISNUMBER(F15)), F14+F15, "")</f>
        <v/>
      </c>
      <c r="G13" s="755"/>
      <c r="H13" s="755"/>
      <c r="I13" s="755"/>
      <c r="J13" s="755"/>
      <c r="K13" s="755"/>
      <c r="L13" s="755"/>
      <c r="M13" s="755"/>
      <c r="N13" s="755"/>
      <c r="O13" s="755"/>
      <c r="P13" s="755"/>
      <c r="Q13" s="755"/>
      <c r="R13" s="755"/>
      <c r="S13" s="755"/>
      <c r="T13" s="836"/>
    </row>
    <row r="14" spans="1:119" ht="15" customHeight="1" x14ac:dyDescent="0.25">
      <c r="A14" s="837"/>
      <c r="B14" s="1391" t="s">
        <v>1453</v>
      </c>
      <c r="C14" s="530"/>
      <c r="D14" s="530"/>
      <c r="E14" s="530"/>
      <c r="F14" s="1051"/>
      <c r="G14" s="755"/>
      <c r="H14" s="755"/>
      <c r="I14" s="755"/>
      <c r="J14" s="755"/>
      <c r="K14" s="755"/>
      <c r="L14" s="755"/>
      <c r="M14" s="755"/>
      <c r="N14" s="755"/>
      <c r="O14" s="755"/>
      <c r="P14" s="755"/>
      <c r="Q14" s="755"/>
      <c r="R14" s="755"/>
      <c r="S14" s="755"/>
      <c r="T14" s="836"/>
    </row>
    <row r="15" spans="1:119" ht="15" customHeight="1" x14ac:dyDescent="0.25">
      <c r="A15" s="837"/>
      <c r="B15" s="1393" t="s">
        <v>1454</v>
      </c>
      <c r="C15" s="559"/>
      <c r="D15" s="559"/>
      <c r="E15" s="559"/>
      <c r="F15" s="1050"/>
      <c r="G15" s="755"/>
      <c r="H15" s="755"/>
      <c r="I15" s="755"/>
      <c r="J15" s="755"/>
      <c r="K15" s="755"/>
      <c r="L15" s="755"/>
      <c r="M15" s="755"/>
      <c r="N15" s="755"/>
      <c r="O15" s="755"/>
      <c r="P15" s="755"/>
      <c r="Q15" s="755"/>
      <c r="R15" s="755"/>
      <c r="S15" s="755"/>
      <c r="T15" s="836"/>
    </row>
    <row r="16" spans="1:119" s="755" customFormat="1" ht="60" customHeight="1" x14ac:dyDescent="0.25">
      <c r="A16" s="771" t="s">
        <v>1539</v>
      </c>
      <c r="B16" s="449"/>
      <c r="T16" s="836"/>
    </row>
    <row r="17" spans="1:20" s="449" customFormat="1" ht="30" customHeight="1" x14ac:dyDescent="0.25">
      <c r="A17" s="771"/>
      <c r="B17" s="2578"/>
      <c r="C17" s="2580" t="s">
        <v>740</v>
      </c>
      <c r="D17" s="2580"/>
      <c r="E17" s="2580"/>
      <c r="F17" s="2581"/>
      <c r="G17" s="2584" t="s">
        <v>890</v>
      </c>
      <c r="H17" s="2585"/>
      <c r="I17" s="2585"/>
      <c r="J17" s="2586"/>
      <c r="K17" s="2186" t="s">
        <v>1197</v>
      </c>
      <c r="L17" s="2192" t="s">
        <v>1894</v>
      </c>
      <c r="M17" s="2201" t="s">
        <v>740</v>
      </c>
      <c r="N17" s="2583" t="s">
        <v>1000</v>
      </c>
      <c r="O17" s="2584"/>
      <c r="P17" s="2559" t="s">
        <v>1197</v>
      </c>
      <c r="Q17" s="2559"/>
      <c r="R17" s="2555" t="s">
        <v>1894</v>
      </c>
      <c r="S17" s="2555"/>
      <c r="T17" s="2198"/>
    </row>
    <row r="18" spans="1:20" s="449" customFormat="1" ht="90" customHeight="1" x14ac:dyDescent="0.25">
      <c r="A18" s="771"/>
      <c r="B18" s="2579"/>
      <c r="C18" s="1115" t="s">
        <v>837</v>
      </c>
      <c r="D18" s="536" t="s">
        <v>825</v>
      </c>
      <c r="E18" s="536" t="s">
        <v>907</v>
      </c>
      <c r="F18" s="536" t="s">
        <v>43</v>
      </c>
      <c r="G18" s="536" t="s">
        <v>837</v>
      </c>
      <c r="H18" s="536" t="s">
        <v>825</v>
      </c>
      <c r="I18" s="536" t="s">
        <v>907</v>
      </c>
      <c r="J18" s="536" t="s">
        <v>43</v>
      </c>
      <c r="K18" s="898" t="s">
        <v>1259</v>
      </c>
      <c r="L18" s="898" t="s">
        <v>1895</v>
      </c>
      <c r="M18" s="899" t="s">
        <v>1024</v>
      </c>
      <c r="N18" s="651" t="s">
        <v>1378</v>
      </c>
      <c r="O18" s="900" t="s">
        <v>1024</v>
      </c>
      <c r="P18" s="2202" t="s">
        <v>1261</v>
      </c>
      <c r="Q18" s="2196" t="s">
        <v>1262</v>
      </c>
      <c r="R18" s="2202" t="s">
        <v>1261</v>
      </c>
      <c r="S18" s="2196" t="s">
        <v>1262</v>
      </c>
      <c r="T18" s="2198"/>
    </row>
    <row r="19" spans="1:20" ht="15" customHeight="1" x14ac:dyDescent="0.25">
      <c r="A19" s="837"/>
      <c r="B19" s="2203" t="s">
        <v>1455</v>
      </c>
      <c r="C19" s="1196" t="str">
        <f>IF(AND(ISNUMBER(C20),ISNUMBER(C21),ISNUMBER(C22),ISNUMBER(C23)),SUM(C20:C23),"")</f>
        <v/>
      </c>
      <c r="D19" s="1197" t="str">
        <f>IF(AND(ISNUMBER(D20),ISNUMBER(D21),ISNUMBER(D22),ISNUMBER(D23)),SUM(D20:D23),"")</f>
        <v/>
      </c>
      <c r="E19" s="1197" t="str">
        <f t="shared" ref="E19:L19" si="0">IF(AND(ISNUMBER(E20),ISNUMBER(E21),ISNUMBER(E22),ISNUMBER(E23)),SUM(E20,E21,E22,E23),"")</f>
        <v/>
      </c>
      <c r="F19" s="1197" t="str">
        <f t="shared" si="0"/>
        <v/>
      </c>
      <c r="G19" s="1197" t="str">
        <f t="shared" si="0"/>
        <v/>
      </c>
      <c r="H19" s="1197" t="str">
        <f t="shared" si="0"/>
        <v/>
      </c>
      <c r="I19" s="1197" t="str">
        <f t="shared" si="0"/>
        <v/>
      </c>
      <c r="J19" s="1197" t="str">
        <f t="shared" si="0"/>
        <v/>
      </c>
      <c r="K19" s="1197" t="str">
        <f t="shared" si="0"/>
        <v/>
      </c>
      <c r="L19" s="1197" t="str">
        <f t="shared" si="0"/>
        <v/>
      </c>
      <c r="M19" s="1202" t="str">
        <f>IF(AND(ISNUMBER(E19), ISNUMBER(F19), E19&lt;&gt;0, F19&lt;&gt;0), IF(F19/E19&gt;=0.07, "Pass", "Fail"), "")</f>
        <v/>
      </c>
      <c r="N19" s="1716" t="str">
        <f>IF(AND(ISNUMBER(J19),ISNUMBER(I19), J19&lt;&gt;0, I19&lt;&gt;0),IF(J19/I19&lt;=12.5,"Pass","Fail"), "")</f>
        <v/>
      </c>
      <c r="O19" s="1716" t="str">
        <f>IF(AND(ISNUMBER(I19), ISNUMBER(J19), I19&lt;&gt;0, J19&lt;&gt;0), IF(J19/I19&gt;=0.15, "Pass", "Fail"), "")</f>
        <v/>
      </c>
      <c r="P19" s="2204"/>
      <c r="Q19" s="1150"/>
      <c r="R19" s="2204"/>
      <c r="S19" s="1150"/>
      <c r="T19" s="836"/>
    </row>
    <row r="20" spans="1:20" ht="15" customHeight="1" x14ac:dyDescent="0.25">
      <c r="A20" s="837"/>
      <c r="B20" s="477" t="s">
        <v>1456</v>
      </c>
      <c r="C20" s="1116"/>
      <c r="D20" s="454"/>
      <c r="E20" s="1200" t="str">
        <f>IF(AND(ISNUMBER(C20), ISNUMBER(D20)),C20-D20, "")</f>
        <v/>
      </c>
      <c r="F20" s="454"/>
      <c r="G20" s="450"/>
      <c r="H20" s="450"/>
      <c r="I20" s="360" t="str">
        <f>IF(AND(ISNUMBER(G20), ISNUMBER(H20)),G20-H20, "")</f>
        <v/>
      </c>
      <c r="J20" s="450"/>
      <c r="K20" s="450"/>
      <c r="L20" s="450"/>
      <c r="M20" s="1202" t="str">
        <f t="shared" ref="M20:M29" si="1">IF(AND(ISNUMBER(E20), ISNUMBER(F20), E20&lt;&gt;0, F20&lt;&gt;0), IF(F20/E20&gt;=0.07, "Pass", "Fail"), "")</f>
        <v/>
      </c>
      <c r="N20" s="1199" t="str">
        <f>IF(AND(ISNUMBER(J20),ISNUMBER(I20), J20&lt;&gt;0, I20&lt;&gt;0),IF(J20/I20&lt;=12.5,"Pass","Fail"), "")</f>
        <v/>
      </c>
      <c r="O20" s="1199" t="str">
        <f t="shared" ref="O20:O23" si="2">IF(AND(ISNUMBER(I20), ISNUMBER(J20), I20&lt;&gt;0, J20&lt;&gt;0), IF(J20/I20&gt;=0.15, "Pass", "Fail"), "")</f>
        <v/>
      </c>
      <c r="P20" s="1201" t="str">
        <f>IF(OR(ISNUMBER(J20)=FALSE, I20=0), "", IF(ISNUMBER(K20)=FALSE, "Fail", IF(AND(K20/I20&gt;=0.15, K20/I20&lt;=12.5), "Pass"," Please explain")))</f>
        <v/>
      </c>
      <c r="Q20" s="1187" t="str">
        <f>IF(OR(ISNUMBER(J20)=FALSE, I20=0), "", IF(ISNUMBER(K20)=FALSE, "Fail", IF(OR((J20/I20=0.15), (J20/I20=12.5), (J20&lt;&gt;K20)), "Pass", "Please explain")))</f>
        <v/>
      </c>
      <c r="R20" s="1201" t="str">
        <f>IF(OR(ISNUMBER(J20)=FALSE, I20=0), "", IF(ISNUMBER(L20)=FALSE, "Fail", IF(AND(L20/I20&gt;=0.15, L20/I20&lt;=12.5), "Pass"," Please explain")))</f>
        <v/>
      </c>
      <c r="S20" s="1187" t="str">
        <f>IF(OR(ISNUMBER(J20)=FALSE, I20=0), "", IF(ISNUMBER(L20)=FALSE, "Fail", IF(OR((J20/I20=0.15), (J20/I20=12.5), (J20&lt;&gt;L20)), "Pass", "Please explain")))</f>
        <v/>
      </c>
      <c r="T20" s="836"/>
    </row>
    <row r="21" spans="1:20" ht="15" customHeight="1" x14ac:dyDescent="0.25">
      <c r="A21" s="837"/>
      <c r="B21" s="477" t="s">
        <v>1457</v>
      </c>
      <c r="C21" s="759"/>
      <c r="D21" s="450"/>
      <c r="E21" s="360" t="str">
        <f t="shared" ref="E21:E24" si="3">IF(AND(ISNUMBER(C21), ISNUMBER(D21)),C21-D21, "")</f>
        <v/>
      </c>
      <c r="F21" s="450"/>
      <c r="G21" s="450"/>
      <c r="H21" s="450"/>
      <c r="I21" s="360" t="str">
        <f t="shared" ref="I21:I24" si="4">IF(AND(ISNUMBER(G21), ISNUMBER(H21)),G21-H21, "")</f>
        <v/>
      </c>
      <c r="J21" s="286"/>
      <c r="K21" s="896" t="str">
        <f>IF(ISNUMBER(J21),J21,"")</f>
        <v/>
      </c>
      <c r="L21" s="452"/>
      <c r="M21" s="1202" t="str">
        <f t="shared" si="1"/>
        <v/>
      </c>
      <c r="N21" s="1199" t="str">
        <f t="shared" ref="N21:N30" si="5">IF(AND(ISNUMBER(J21),ISNUMBER(I21), J21&lt;&gt;0, I21&lt;&gt;0),IF(J21/I21&lt;=12.5,"Pass","Fail"), "")</f>
        <v/>
      </c>
      <c r="O21" s="1199" t="str">
        <f t="shared" si="2"/>
        <v/>
      </c>
      <c r="P21" s="906"/>
      <c r="Q21" s="349"/>
      <c r="R21" s="1201" t="str">
        <f>IF(OR(ISNUMBER(J21)=FALSE, I21=0), "", IF(ISNUMBER(L21)=FALSE, "Fail", IF(AND(L21/I21&gt;=0.15, L21/I21&lt;=12.5), "Pass"," Please explain")))</f>
        <v/>
      </c>
      <c r="S21" s="1187" t="str">
        <f>IF(OR(ISNUMBER(J21)=FALSE, I21=0), "", IF(ISNUMBER(L21)=FALSE, "Fail", IF(OR((J21/I21=0.15), (J21/I21=12.5), (J21&lt;&gt;L21)), "Pass", "Please explain")))</f>
        <v/>
      </c>
      <c r="T21" s="836"/>
    </row>
    <row r="22" spans="1:20" ht="15" customHeight="1" x14ac:dyDescent="0.25">
      <c r="A22" s="837"/>
      <c r="B22" s="477" t="s">
        <v>1458</v>
      </c>
      <c r="C22" s="759"/>
      <c r="D22" s="450"/>
      <c r="E22" s="360" t="str">
        <f t="shared" si="3"/>
        <v/>
      </c>
      <c r="F22" s="450"/>
      <c r="G22" s="450"/>
      <c r="H22" s="450"/>
      <c r="I22" s="360" t="str">
        <f t="shared" si="4"/>
        <v/>
      </c>
      <c r="J22" s="450"/>
      <c r="K22" s="286"/>
      <c r="L22" s="896" t="str">
        <f>IF(ISNUMBER(K22), K22, "")</f>
        <v/>
      </c>
      <c r="M22" s="1202" t="str">
        <f t="shared" si="1"/>
        <v/>
      </c>
      <c r="N22" s="1199" t="str">
        <f t="shared" si="5"/>
        <v/>
      </c>
      <c r="O22" s="1199" t="str">
        <f t="shared" si="2"/>
        <v/>
      </c>
      <c r="P22" s="1201" t="str">
        <f>IF(OR(ISNUMBER(J22)=FALSE, I22=0), "", IF(ISNUMBER(K22)=FALSE, "Fail", IF(AND(K22/I22&gt;=0.15, K22/I22&lt;=12.5), "Pass"," Please explain")))</f>
        <v/>
      </c>
      <c r="Q22" s="1187" t="str">
        <f>IF(OR(ISNUMBER(J22)=FALSE, I22=0), "", IF(ISNUMBER(K22)=FALSE, "Fail", IF(OR((J22/I22=0.15), (J22/I22=12.5), (J22&lt;&gt;K22)), "Pass", "Please explain")))</f>
        <v/>
      </c>
      <c r="R22" s="906"/>
      <c r="S22" s="1848"/>
      <c r="T22" s="836"/>
    </row>
    <row r="23" spans="1:20" ht="15" customHeight="1" x14ac:dyDescent="0.25">
      <c r="A23" s="837"/>
      <c r="B23" s="477" t="s">
        <v>1460</v>
      </c>
      <c r="C23" s="759"/>
      <c r="D23" s="450"/>
      <c r="E23" s="360" t="str">
        <f t="shared" si="3"/>
        <v/>
      </c>
      <c r="F23" s="450"/>
      <c r="G23" s="450"/>
      <c r="H23" s="450"/>
      <c r="I23" s="360" t="str">
        <f t="shared" si="4"/>
        <v/>
      </c>
      <c r="J23" s="286"/>
      <c r="K23" s="896" t="str">
        <f>IF(ISNUMBER(J23),J23,"")</f>
        <v/>
      </c>
      <c r="L23" s="1342" t="str">
        <f>IF(ISNUMBER(J23),J23,"")</f>
        <v/>
      </c>
      <c r="M23" s="1202" t="str">
        <f t="shared" si="1"/>
        <v/>
      </c>
      <c r="N23" s="1199" t="str">
        <f t="shared" si="5"/>
        <v/>
      </c>
      <c r="O23" s="1199" t="str">
        <f t="shared" si="2"/>
        <v/>
      </c>
      <c r="P23" s="906"/>
      <c r="Q23" s="349"/>
      <c r="R23" s="906"/>
      <c r="S23" s="349"/>
      <c r="T23" s="836"/>
    </row>
    <row r="24" spans="1:20" ht="15" customHeight="1" x14ac:dyDescent="0.25">
      <c r="A24" s="837"/>
      <c r="B24" s="938" t="s">
        <v>1461</v>
      </c>
      <c r="C24" s="759"/>
      <c r="D24" s="450"/>
      <c r="E24" s="360" t="str">
        <f t="shared" si="3"/>
        <v/>
      </c>
      <c r="F24" s="450"/>
      <c r="G24" s="450"/>
      <c r="H24" s="450"/>
      <c r="I24" s="360" t="str">
        <f t="shared" si="4"/>
        <v/>
      </c>
      <c r="J24" s="286"/>
      <c r="K24" s="896" t="str">
        <f>IF(ISNUMBER(J24),J24,"")</f>
        <v/>
      </c>
      <c r="L24" s="896" t="str">
        <f>IF(ISNUMBER(J24),J24,"")</f>
        <v/>
      </c>
      <c r="M24" s="1202" t="str">
        <f>IF(AND(ISNUMBER(E24), ISNUMBER(F24), E24&lt;&gt;0, F24&lt;&gt;0), IF(F24/E24&gt;=0.2, "Pass", "Fail"), "")</f>
        <v/>
      </c>
      <c r="N24" s="1199" t="str">
        <f t="shared" si="5"/>
        <v/>
      </c>
      <c r="O24" s="1199" t="str">
        <f>IF(AND(ISNUMBER(I24), ISNUMBER(J24), I24&lt;&gt;0, J24&lt;&gt;0), IF(J24/I24&gt;=1, "Pass", "Fail"), "")</f>
        <v/>
      </c>
      <c r="P24" s="906"/>
      <c r="Q24" s="349"/>
      <c r="R24" s="906"/>
      <c r="S24" s="349"/>
      <c r="T24" s="836"/>
    </row>
    <row r="25" spans="1:20" ht="15" customHeight="1" x14ac:dyDescent="0.25">
      <c r="A25" s="837"/>
      <c r="B25" s="478" t="s">
        <v>1462</v>
      </c>
      <c r="C25" s="360" t="str">
        <f>IF(AND(ISNUMBER(C26),ISNUMBER(C27), ISNUMBER(C28), ISNUMBER(C29)), SUM(C26:C29),"")</f>
        <v/>
      </c>
      <c r="D25" s="360" t="str">
        <f t="shared" ref="D25:L25" si="6">IF(AND(ISNUMBER(D26),ISNUMBER(D27),ISNUMBER(D28),ISNUMBER(D29)),SUM(D26:D29),"")</f>
        <v/>
      </c>
      <c r="E25" s="360" t="str">
        <f t="shared" si="6"/>
        <v/>
      </c>
      <c r="F25" s="360" t="str">
        <f t="shared" si="6"/>
        <v/>
      </c>
      <c r="G25" s="360" t="str">
        <f t="shared" si="6"/>
        <v/>
      </c>
      <c r="H25" s="360" t="str">
        <f t="shared" si="6"/>
        <v/>
      </c>
      <c r="I25" s="360" t="str">
        <f t="shared" si="6"/>
        <v/>
      </c>
      <c r="J25" s="360" t="str">
        <f t="shared" si="6"/>
        <v/>
      </c>
      <c r="K25" s="360" t="str">
        <f t="shared" si="6"/>
        <v/>
      </c>
      <c r="L25" s="360" t="str">
        <f t="shared" si="6"/>
        <v/>
      </c>
      <c r="M25" s="1202" t="str">
        <f t="shared" si="1"/>
        <v/>
      </c>
      <c r="N25" s="1199" t="str">
        <f t="shared" si="5"/>
        <v/>
      </c>
      <c r="O25" s="1199" t="str">
        <f>IF(AND(ISNUMBER(I25), ISNUMBER(J25), I25&lt;&gt;0, J25&lt;&gt;0), IF(J25/I25&gt;=0.1, "Pass", "Fail"), "")</f>
        <v/>
      </c>
      <c r="P25" s="906"/>
      <c r="Q25" s="349"/>
      <c r="R25" s="906"/>
      <c r="S25" s="349"/>
      <c r="T25" s="836"/>
    </row>
    <row r="26" spans="1:20" ht="15" customHeight="1" x14ac:dyDescent="0.25">
      <c r="A26" s="837"/>
      <c r="B26" s="477" t="s">
        <v>1456</v>
      </c>
      <c r="C26" s="759"/>
      <c r="D26" s="450"/>
      <c r="E26" s="360" t="str">
        <f t="shared" ref="E26:E30" si="7">IF(AND(ISNUMBER(C26), ISNUMBER(D26)),C26-D26, "")</f>
        <v/>
      </c>
      <c r="F26" s="450"/>
      <c r="G26" s="450"/>
      <c r="H26" s="450"/>
      <c r="I26" s="360" t="str">
        <f t="shared" ref="I26:I30" si="8">IF(AND(ISNUMBER(G26), ISNUMBER(H26)),G26-H26, "")</f>
        <v/>
      </c>
      <c r="J26" s="450"/>
      <c r="K26" s="450"/>
      <c r="L26" s="450"/>
      <c r="M26" s="1202" t="str">
        <f t="shared" si="1"/>
        <v/>
      </c>
      <c r="N26" s="1199" t="str">
        <f t="shared" si="5"/>
        <v/>
      </c>
      <c r="O26" s="1199" t="str">
        <f>IF(AND(ISNUMBER(I26), ISNUMBER(J26), I26&lt;&gt;0, J26&lt;&gt;0), IF(J26/I26&gt;=0.1, "Pass", "Fail"), "")</f>
        <v/>
      </c>
      <c r="P26" s="1201" t="str">
        <f>IF(OR(ISNUMBER(J26)=FALSE, I26=0), "", IF(ISNUMBER(K26)=FALSE, "Fail", IF(AND(K26/I26&gt;=0.1, K26/I26&lt;=12.5), "Pass"," Please explain")))</f>
        <v/>
      </c>
      <c r="Q26" s="1187" t="str">
        <f>IF(OR(ISNUMBER(J26)=FALSE, I26=0), "", IF(ISNUMBER(K26)=FALSE, "Fail", IF(OR((J26/I26=0.1), (J26/I26=12.5), (J26&lt;&gt;K26)), "Pass", "Please explain")))</f>
        <v/>
      </c>
      <c r="R26" s="1201" t="str">
        <f>IF(OR(ISNUMBER(J26)=FALSE, I26=0), "", IF(ISNUMBER(L26)=FALSE, "Fail", IF(AND(L26/I26&gt;=0.1, L26/I26&lt;=12.5), "Pass"," Please explain")))</f>
        <v/>
      </c>
      <c r="S26" s="1187" t="str">
        <f>IF(OR(ISNUMBER(J26)=FALSE, I26=0), "", IF(ISNUMBER(L26)=FALSE, "Fail", IF(OR((J26/I26=0.1), (J26/I26=12.5), (J26&lt;&gt;L26)), "Pass", "Please explain")))</f>
        <v/>
      </c>
      <c r="T26" s="836"/>
    </row>
    <row r="27" spans="1:20" ht="15" customHeight="1" x14ac:dyDescent="0.25">
      <c r="A27" s="837"/>
      <c r="B27" s="475" t="s">
        <v>1457</v>
      </c>
      <c r="C27" s="759"/>
      <c r="D27" s="450"/>
      <c r="E27" s="360" t="str">
        <f t="shared" si="7"/>
        <v/>
      </c>
      <c r="F27" s="450"/>
      <c r="G27" s="450"/>
      <c r="H27" s="450"/>
      <c r="I27" s="360" t="str">
        <f t="shared" si="8"/>
        <v/>
      </c>
      <c r="J27" s="286"/>
      <c r="K27" s="896" t="str">
        <f>IF(ISNUMBER(J27),J27,"")</f>
        <v/>
      </c>
      <c r="L27" s="450"/>
      <c r="M27" s="1202" t="str">
        <f t="shared" si="1"/>
        <v/>
      </c>
      <c r="N27" s="1199" t="str">
        <f t="shared" si="5"/>
        <v/>
      </c>
      <c r="O27" s="1199" t="str">
        <f>IF(AND(ISNUMBER(I27), ISNUMBER(J27), I27&lt;&gt;0, J27&lt;&gt;0), IF(J27/I27&gt;=0.1, "Pass", "Fail"), "")</f>
        <v/>
      </c>
      <c r="P27" s="906"/>
      <c r="Q27" s="349"/>
      <c r="R27" s="1201" t="str">
        <f>IF(OR(ISNUMBER(J27)=FALSE, I27=0), "", IF(ISNUMBER(L27)=FALSE, "Fail", IF(AND(L27/I27&gt;=0.1, L27/I27&lt;=12.5), "Pass"," Please explain")))</f>
        <v/>
      </c>
      <c r="S27" s="1187" t="str">
        <f>IF(OR(ISNUMBER(J27)=FALSE, I27=0), "", IF(ISNUMBER(L27)=FALSE, "Fail", IF(OR((J27/I27=0.1), (J27/I27=12.5), (J27&lt;&gt;L27)), "Pass", "Please explain")))</f>
        <v/>
      </c>
      <c r="T27" s="836"/>
    </row>
    <row r="28" spans="1:20" ht="15" customHeight="1" x14ac:dyDescent="0.25">
      <c r="A28" s="837"/>
      <c r="B28" s="477" t="s">
        <v>1458</v>
      </c>
      <c r="C28" s="759"/>
      <c r="D28" s="450"/>
      <c r="E28" s="360" t="str">
        <f>IF(AND(ISNUMBER(C28), ISNUMBER(D28)),C28-D28, "")</f>
        <v/>
      </c>
      <c r="F28" s="450"/>
      <c r="G28" s="450"/>
      <c r="H28" s="450"/>
      <c r="I28" s="360" t="str">
        <f>IF(AND(ISNUMBER(G28), ISNUMBER(H28)),G28-H28, "")</f>
        <v/>
      </c>
      <c r="J28" s="286"/>
      <c r="K28" s="450"/>
      <c r="L28" s="896" t="str">
        <f>IF(ISNUMBER(K28), K28, "")</f>
        <v/>
      </c>
      <c r="M28" s="1202" t="str">
        <f t="shared" si="1"/>
        <v/>
      </c>
      <c r="N28" s="1199" t="str">
        <f t="shared" si="5"/>
        <v/>
      </c>
      <c r="O28" s="1199" t="str">
        <f>IF(AND(ISNUMBER(I28), ISNUMBER(J28), I28&lt;&gt;0, J28&lt;&gt;0), IF(J28/I28&gt;=0.1, "Pass", "Fail"), "")</f>
        <v/>
      </c>
      <c r="P28" s="906"/>
      <c r="Q28" s="349"/>
      <c r="R28" s="906"/>
      <c r="S28" s="1848"/>
      <c r="T28" s="836"/>
    </row>
    <row r="29" spans="1:20" ht="15" customHeight="1" x14ac:dyDescent="0.25">
      <c r="A29" s="837"/>
      <c r="B29" s="477" t="s">
        <v>1459</v>
      </c>
      <c r="C29" s="759"/>
      <c r="D29" s="450"/>
      <c r="E29" s="360" t="str">
        <f t="shared" si="7"/>
        <v/>
      </c>
      <c r="F29" s="450"/>
      <c r="G29" s="450"/>
      <c r="H29" s="450"/>
      <c r="I29" s="360" t="str">
        <f t="shared" si="8"/>
        <v/>
      </c>
      <c r="J29" s="286"/>
      <c r="K29" s="896" t="str">
        <f>IF(ISNUMBER(J29),J29,"")</f>
        <v/>
      </c>
      <c r="L29" s="896" t="str">
        <f>IF(ISNUMBER(J29),J29,"")</f>
        <v/>
      </c>
      <c r="M29" s="1202" t="str">
        <f t="shared" si="1"/>
        <v/>
      </c>
      <c r="N29" s="1199" t="str">
        <f t="shared" si="5"/>
        <v/>
      </c>
      <c r="O29" s="1199" t="str">
        <f>IF(AND(ISNUMBER(I29), ISNUMBER(J29), I29&lt;&gt;0, J29&lt;&gt;0), IF(J29/I29&gt;=0.1, "Pass", "Fail"), "")</f>
        <v/>
      </c>
      <c r="P29" s="906"/>
      <c r="Q29" s="349"/>
      <c r="R29" s="906"/>
      <c r="S29" s="349"/>
      <c r="T29" s="836"/>
    </row>
    <row r="30" spans="1:20" ht="15" customHeight="1" x14ac:dyDescent="0.25">
      <c r="A30" s="837"/>
      <c r="B30" s="1383" t="s">
        <v>807</v>
      </c>
      <c r="C30" s="767"/>
      <c r="D30" s="452"/>
      <c r="E30" s="1384" t="str">
        <f t="shared" si="7"/>
        <v/>
      </c>
      <c r="F30" s="452"/>
      <c r="G30" s="452"/>
      <c r="H30" s="452"/>
      <c r="I30" s="1384" t="str">
        <f t="shared" si="8"/>
        <v/>
      </c>
      <c r="J30" s="502"/>
      <c r="K30" s="896" t="str">
        <f>IF(ISNUMBER(J30),J30,"")</f>
        <v/>
      </c>
      <c r="L30" s="896" t="str">
        <f>IF(ISNUMBER(J30),J30,"")</f>
        <v/>
      </c>
      <c r="M30" s="1385" t="str">
        <f>IF(AND(ISNUMBER(E30), ISNUMBER(F30), E30&lt;&gt;0, F30&lt;&gt;0), IF(F30/E30&gt;=12.5, "Pass", "Fail"), "")</f>
        <v/>
      </c>
      <c r="N30" s="1386" t="str">
        <f t="shared" si="5"/>
        <v/>
      </c>
      <c r="O30" s="1387" t="str">
        <f>IF(AND(ISNUMBER(I30), ISNUMBER(J30), I30&lt;&gt;0, J30&lt;&gt;0), IF(J30/I30=12.5, "Pass", "Fail"), "")</f>
        <v/>
      </c>
      <c r="P30" s="1388"/>
      <c r="Q30" s="861"/>
      <c r="R30" s="1388"/>
      <c r="S30" s="861"/>
      <c r="T30" s="836"/>
    </row>
    <row r="31" spans="1:20" ht="15" customHeight="1" x14ac:dyDescent="0.25">
      <c r="A31" s="837"/>
      <c r="B31" s="1389" t="s">
        <v>129</v>
      </c>
      <c r="C31" s="1351" t="str">
        <f>IF(AND(ISNUMBER(C19), ISNUMBER(C25),ISNUMBER(C30)), SUM(C19,C25,C30),"")</f>
        <v/>
      </c>
      <c r="D31" s="1344" t="str">
        <f t="shared" ref="D31:F31" si="9">IF(AND(ISNUMBER(D19), ISNUMBER(D25),ISNUMBER(D30)), SUM(D19,D25,D30),"")</f>
        <v/>
      </c>
      <c r="E31" s="1344" t="str">
        <f t="shared" si="9"/>
        <v/>
      </c>
      <c r="F31" s="1344" t="str">
        <f t="shared" si="9"/>
        <v/>
      </c>
      <c r="G31" s="1344" t="str">
        <f>IF(AND(ISNUMBER(G19), ISNUMBER(G25),ISNUMBER(G30)), SUM(G19,G25,G30),"")</f>
        <v/>
      </c>
      <c r="H31" s="1344" t="str">
        <f t="shared" ref="H31" si="10">IF(AND(ISNUMBER(H19), ISNUMBER(H25),ISNUMBER(H30)), SUM(H19,H25,H30),"")</f>
        <v/>
      </c>
      <c r="I31" s="1344" t="str">
        <f t="shared" ref="I31" si="11">IF(AND(ISNUMBER(I19), ISNUMBER(I25),ISNUMBER(I30)), SUM(I19,I25,I30),"")</f>
        <v/>
      </c>
      <c r="J31" s="1344" t="str">
        <f t="shared" ref="J31" si="12">IF(AND(ISNUMBER(J19), ISNUMBER(J25),ISNUMBER(J30)), SUM(J19,J25,J30),"")</f>
        <v/>
      </c>
      <c r="K31" s="1344" t="str">
        <f>IF(AND(ISNUMBER(K19), ISNUMBER(K25),ISNUMBER(K30)), SUM(K19,K25,K30),"")</f>
        <v/>
      </c>
      <c r="L31" s="1344" t="str">
        <f>IF(AND(ISNUMBER(L19), ISNUMBER(L25),ISNUMBER(L30)), SUM(L19,L25,L30),"")</f>
        <v/>
      </c>
      <c r="M31" s="2193"/>
      <c r="N31" s="456"/>
      <c r="O31" s="456"/>
      <c r="P31" s="456"/>
      <c r="Q31" s="456"/>
      <c r="R31" s="456"/>
      <c r="S31" s="456"/>
      <c r="T31" s="836"/>
    </row>
    <row r="32" spans="1:20" ht="15" customHeight="1" x14ac:dyDescent="0.25">
      <c r="A32" s="837"/>
      <c r="B32" s="2582" t="s">
        <v>1541</v>
      </c>
      <c r="C32" s="2582"/>
      <c r="D32" s="2582"/>
      <c r="E32" s="1394"/>
      <c r="F32" s="2205" t="str">
        <f>IF(AND(ISNUMBER(F13), ISNUMBER(F31)), IF(F31&lt;=F13, "Pass", "Fail"), "")</f>
        <v/>
      </c>
      <c r="G32" s="2206"/>
      <c r="H32" s="2206"/>
      <c r="I32" s="2206"/>
      <c r="J32" s="2206"/>
      <c r="K32" s="895"/>
      <c r="L32" s="895"/>
      <c r="M32" s="2197"/>
      <c r="N32" s="2197"/>
      <c r="O32" s="2197"/>
      <c r="P32" s="2197"/>
      <c r="Q32" s="2197"/>
      <c r="R32" s="2197"/>
      <c r="S32" s="2197"/>
      <c r="T32" s="836"/>
    </row>
    <row r="33" spans="1:20" ht="49.5" customHeight="1" x14ac:dyDescent="0.25">
      <c r="A33" s="771" t="s">
        <v>1540</v>
      </c>
      <c r="B33" s="514"/>
      <c r="C33" s="514"/>
      <c r="D33" s="514"/>
      <c r="E33" s="514"/>
      <c r="F33" s="1194"/>
      <c r="G33" s="514"/>
      <c r="H33" s="514"/>
      <c r="I33" s="514"/>
      <c r="J33" s="514"/>
      <c r="K33" s="514"/>
      <c r="L33" s="514"/>
      <c r="M33" s="514"/>
      <c r="N33" s="514"/>
      <c r="O33" s="514"/>
      <c r="P33" s="514"/>
      <c r="Q33" s="514"/>
      <c r="R33" s="514"/>
      <c r="S33" s="514"/>
      <c r="T33" s="836"/>
    </row>
    <row r="34" spans="1:20" ht="30" customHeight="1" x14ac:dyDescent="0.25">
      <c r="A34" s="837"/>
      <c r="B34" s="1629"/>
      <c r="C34" s="2561" t="s">
        <v>740</v>
      </c>
      <c r="D34" s="2561"/>
      <c r="E34" s="2561"/>
      <c r="F34" s="2562"/>
      <c r="G34" s="2563" t="s">
        <v>890</v>
      </c>
      <c r="H34" s="2564"/>
      <c r="I34" s="2564"/>
      <c r="J34" s="2565"/>
      <c r="K34" s="2186" t="s">
        <v>1197</v>
      </c>
      <c r="L34" s="2192" t="s">
        <v>1894</v>
      </c>
      <c r="M34" s="2207"/>
      <c r="N34" s="2563" t="s">
        <v>1000</v>
      </c>
      <c r="O34" s="2564"/>
      <c r="P34" s="2559" t="s">
        <v>1197</v>
      </c>
      <c r="Q34" s="2560"/>
      <c r="R34" s="2556" t="s">
        <v>1894</v>
      </c>
      <c r="S34" s="2555"/>
      <c r="T34" s="836"/>
    </row>
    <row r="35" spans="1:20" ht="90" customHeight="1" x14ac:dyDescent="0.25">
      <c r="A35" s="837"/>
      <c r="B35" s="1841"/>
      <c r="C35" s="1113" t="s">
        <v>837</v>
      </c>
      <c r="D35" s="898" t="s">
        <v>825</v>
      </c>
      <c r="E35" s="898" t="s">
        <v>907</v>
      </c>
      <c r="F35" s="898" t="s">
        <v>43</v>
      </c>
      <c r="G35" s="898" t="s">
        <v>837</v>
      </c>
      <c r="H35" s="898" t="s">
        <v>825</v>
      </c>
      <c r="I35" s="898" t="s">
        <v>907</v>
      </c>
      <c r="J35" s="898" t="s">
        <v>43</v>
      </c>
      <c r="K35" s="536" t="s">
        <v>1259</v>
      </c>
      <c r="L35" s="536" t="s">
        <v>1895</v>
      </c>
      <c r="M35" s="1111"/>
      <c r="N35" s="2208" t="s">
        <v>1378</v>
      </c>
      <c r="O35" s="2208" t="s">
        <v>1024</v>
      </c>
      <c r="P35" s="2208" t="s">
        <v>1261</v>
      </c>
      <c r="Q35" s="1898" t="s">
        <v>1262</v>
      </c>
      <c r="R35" s="2208" t="s">
        <v>1261</v>
      </c>
      <c r="S35" s="1898" t="s">
        <v>1262</v>
      </c>
      <c r="T35" s="836"/>
    </row>
    <row r="36" spans="1:20" ht="15" customHeight="1" x14ac:dyDescent="0.25">
      <c r="A36" s="837"/>
      <c r="B36" s="348" t="s">
        <v>854</v>
      </c>
      <c r="C36" s="1114"/>
      <c r="D36" s="1114"/>
      <c r="E36" s="1197" t="str">
        <f>IF(AND(ISNUMBER(E37),ISNUMBER(E38),ISNUMBER(E39),ISNUMBER(E40),ISNUMBER(E41)),SUM(E37:E41),"")</f>
        <v/>
      </c>
      <c r="F36" s="1197" t="str">
        <f>IF(ISNUMBER(E36),E36*12.5,"")</f>
        <v/>
      </c>
      <c r="G36" s="1111"/>
      <c r="H36" s="1114"/>
      <c r="I36" s="1197" t="str">
        <f>IF(AND(ISNUMBER(I37),ISNUMBER(I38),ISNUMBER(I39),ISNUMBER(I40),ISNUMBER(I41)),SUM(I37:I41),"")</f>
        <v/>
      </c>
      <c r="J36" s="1197" t="str">
        <f>IF(AND(ISNUMBER(J37),ISNUMBER(J38),ISNUMBER(J39),ISNUMBER(J40),ISNUMBER(J41)),SUM(J37:J41),"")</f>
        <v/>
      </c>
      <c r="K36" s="1197" t="str">
        <f>IF(AND(ISNUMBER(K37),ISNUMBER(K38),ISNUMBER(K39),ISNUMBER(K40),ISNUMBER(K41)),SUM(K37:K41),"")</f>
        <v/>
      </c>
      <c r="L36" s="1197" t="str">
        <f>IF(AND(ISNUMBER(L37),ISNUMBER(L38),ISNUMBER(L39),ISNUMBER(L40),ISNUMBER(L41)),SUM(L37:L41),"")</f>
        <v/>
      </c>
      <c r="M36" s="1111"/>
      <c r="N36" s="1203" t="str">
        <f t="shared" ref="N36:N41" si="13">IF(AND(ISNUMBER(J36),ISNUMBER(I36), J36&lt;&gt;0, I36&lt;&gt;0),IF(J36/I36&lt;=12.5,"Pass","Fail"), "")</f>
        <v/>
      </c>
      <c r="O36" s="1199" t="str">
        <f t="shared" ref="O36:O40" si="14">IF(AND(ISNUMBER(I36), ISNUMBER(J36), I36&lt;&gt;0,I36&lt;&gt;0), IF(J36/I36&gt;=0.1, "Pass", "Fail"), "")</f>
        <v/>
      </c>
      <c r="P36" s="901"/>
      <c r="Q36" s="902"/>
      <c r="R36" s="901"/>
      <c r="S36" s="902"/>
      <c r="T36" s="836"/>
    </row>
    <row r="37" spans="1:20" ht="15" customHeight="1" x14ac:dyDescent="0.25">
      <c r="A37" s="837"/>
      <c r="B37" s="477" t="s">
        <v>823</v>
      </c>
      <c r="C37" s="453"/>
      <c r="D37" s="453"/>
      <c r="E37" s="1190"/>
      <c r="F37" s="451"/>
      <c r="G37" s="451"/>
      <c r="H37" s="453"/>
      <c r="I37" s="1184"/>
      <c r="J37" s="1184"/>
      <c r="K37" s="1184"/>
      <c r="L37" s="1184"/>
      <c r="M37" s="451"/>
      <c r="N37" s="1187" t="str">
        <f t="shared" si="13"/>
        <v/>
      </c>
      <c r="O37" s="1187" t="str">
        <f t="shared" si="14"/>
        <v/>
      </c>
      <c r="P37" s="1187" t="str">
        <f>IF(OR(ISNUMBER(J37)=FALSE, I37=0), "", IF(ISNUMBER(K37)=FALSE, "Fail", IF(AND(K37/I37&gt;=0.1, K37/I37&lt;=12.5), "Pass", "Please explain")))</f>
        <v/>
      </c>
      <c r="Q37" s="1187" t="str">
        <f>IF(OR(ISNUMBER(J37)=FALSE, I37=0), "", IF(ISNUMBER(K37)=FALSE, "Fail", IF(OR((J37/I37=0.1), (J37/I37=12.5), (J37&lt;&gt;K37)), "Pass", "Please explain")))</f>
        <v/>
      </c>
      <c r="R37" s="1187" t="str">
        <f>IF(OR(ISNUMBER(J37)=FALSE, I37=0), "", IF(ISNUMBER(L37)=FALSE, "Fail", IF(AND(L37/I37&gt;=0.1, L37/I37&lt;=12.5), "Pass", "Please explain")))</f>
        <v/>
      </c>
      <c r="S37" s="1187" t="str">
        <f>IF(OR(ISNUMBER(J37)=FALSE, I37=0), "", IF(ISNUMBER(L37)=FALSE, "Fail", IF(OR((J37/I37=0.1), (J37/I37=12.5), (J37&lt;&gt;L37)), "Pass", "Please explain")))</f>
        <v/>
      </c>
      <c r="T37" s="836"/>
    </row>
    <row r="38" spans="1:20" ht="15" customHeight="1" x14ac:dyDescent="0.25">
      <c r="A38" s="837"/>
      <c r="B38" s="477" t="s">
        <v>824</v>
      </c>
      <c r="C38" s="453"/>
      <c r="D38" s="453"/>
      <c r="E38" s="1190"/>
      <c r="F38" s="451"/>
      <c r="G38" s="451"/>
      <c r="H38" s="453"/>
      <c r="I38" s="1184"/>
      <c r="J38" s="1184"/>
      <c r="K38" s="1204" t="str">
        <f>IF(ISNUMBER(J38),J38,"")</f>
        <v/>
      </c>
      <c r="L38" s="1184"/>
      <c r="M38" s="453"/>
      <c r="N38" s="1187" t="str">
        <f t="shared" si="13"/>
        <v/>
      </c>
      <c r="O38" s="1187" t="str">
        <f t="shared" si="14"/>
        <v/>
      </c>
      <c r="P38" s="901"/>
      <c r="Q38" s="903"/>
      <c r="R38" s="1187" t="str">
        <f>IF(OR(ISNUMBER(J38)=FALSE, I38=0), "", IF(ISNUMBER(L38)=FALSE, "Fail", IF(AND(L38/I38&gt;=0.1, L38/I38&lt;=12.5), "Pass", "Please explain")))</f>
        <v/>
      </c>
      <c r="S38" s="1187" t="str">
        <f>IF(OR(ISNUMBER(J38)=FALSE, I38=0), "", IF(ISNUMBER(L38)=FALSE, "Fail", IF(OR((J38/I38=0.1), (J38/I38=12.5), (J38&lt;&gt;L38)), "Pass", "Please explain")))</f>
        <v/>
      </c>
      <c r="T38" s="836"/>
    </row>
    <row r="39" spans="1:20" ht="15" customHeight="1" x14ac:dyDescent="0.25">
      <c r="A39" s="837"/>
      <c r="B39" s="477" t="s">
        <v>905</v>
      </c>
      <c r="C39" s="453"/>
      <c r="D39" s="453"/>
      <c r="E39" s="1190"/>
      <c r="F39" s="451"/>
      <c r="G39" s="451"/>
      <c r="H39" s="453"/>
      <c r="I39" s="1184"/>
      <c r="J39" s="1184"/>
      <c r="K39" s="1184"/>
      <c r="L39" s="896" t="str">
        <f>IF(ISNUMBER(K39), K39, "")</f>
        <v/>
      </c>
      <c r="M39" s="451"/>
      <c r="N39" s="1187" t="str">
        <f t="shared" si="13"/>
        <v/>
      </c>
      <c r="O39" s="1187" t="str">
        <f t="shared" si="14"/>
        <v/>
      </c>
      <c r="P39" s="1187" t="str">
        <f>IF(OR(ISNUMBER(J39)=FALSE, I39=0), "", IF(ISNUMBER(K39)=FALSE, "Fail", IF(AND(K39/I39&gt;=0.1, K39/I39&lt;=12.5), "Pass", "Please explain")))</f>
        <v/>
      </c>
      <c r="Q39" s="1187" t="str">
        <f>IF(OR(ISNUMBER(J39)=FALSE, I39=0), "", IF(ISNUMBER(K39)=FALSE, "Fail", IF(OR((J39/I39=0.1), (J39/I39=12.5), (J39&lt;&gt;K39)), "Pass", "Please explain")))</f>
        <v/>
      </c>
      <c r="R39" s="906"/>
      <c r="S39" s="1848"/>
      <c r="T39" s="836"/>
    </row>
    <row r="40" spans="1:20" ht="15" customHeight="1" x14ac:dyDescent="0.25">
      <c r="A40" s="837"/>
      <c r="B40" s="477" t="s">
        <v>851</v>
      </c>
      <c r="C40" s="453"/>
      <c r="D40" s="453"/>
      <c r="E40" s="1190"/>
      <c r="F40" s="451"/>
      <c r="G40" s="451"/>
      <c r="H40" s="453"/>
      <c r="I40" s="1184"/>
      <c r="J40" s="1184"/>
      <c r="K40" s="1204" t="str">
        <f>IF(ISNUMBER(J40),J40,"")</f>
        <v/>
      </c>
      <c r="L40" s="1204" t="str">
        <f>IF(ISNUMBER(J40),J40,"")</f>
        <v/>
      </c>
      <c r="M40" s="453"/>
      <c r="N40" s="1187" t="str">
        <f t="shared" si="13"/>
        <v/>
      </c>
      <c r="O40" s="1187" t="str">
        <f t="shared" si="14"/>
        <v/>
      </c>
      <c r="P40" s="904"/>
      <c r="Q40" s="349"/>
      <c r="R40" s="904"/>
      <c r="S40" s="349"/>
      <c r="T40" s="836"/>
    </row>
    <row r="41" spans="1:20" ht="15" customHeight="1" x14ac:dyDescent="0.25">
      <c r="A41" s="837"/>
      <c r="B41" s="652" t="s">
        <v>906</v>
      </c>
      <c r="C41" s="516"/>
      <c r="D41" s="516"/>
      <c r="E41" s="1193"/>
      <c r="F41" s="476"/>
      <c r="G41" s="476"/>
      <c r="H41" s="516"/>
      <c r="I41" s="1192"/>
      <c r="J41" s="1192"/>
      <c r="K41" s="1205" t="str">
        <f>IF(ISNUMBER(J41),J41,"")</f>
        <v/>
      </c>
      <c r="L41" s="1205" t="str">
        <f>IF(ISNUMBER(J41),J41,"")</f>
        <v/>
      </c>
      <c r="M41" s="897"/>
      <c r="N41" s="1187" t="str">
        <f t="shared" si="13"/>
        <v/>
      </c>
      <c r="O41" s="1187" t="str">
        <f>IF(AND(ISNUMBER(I41), ISNUMBER(J41), I41&lt;&gt;0,I41&lt;&gt;0), IF(J41/I41=12.5, "Pass", "Fail"), "")</f>
        <v/>
      </c>
      <c r="P41" s="905"/>
      <c r="Q41" s="500"/>
      <c r="R41" s="905"/>
      <c r="S41" s="500"/>
      <c r="T41" s="836"/>
    </row>
    <row r="42" spans="1:20" ht="15" customHeight="1" x14ac:dyDescent="0.25">
      <c r="A42" s="837"/>
      <c r="B42" s="2582" t="s">
        <v>1554</v>
      </c>
      <c r="C42" s="2582"/>
      <c r="D42" s="2582"/>
      <c r="E42" s="2205" t="str">
        <f>IF(AND(ISNUMBER(E36), ISNUMBER(C8)),IF(E36&lt;=C8, "Pass", "Fail"), "")</f>
        <v/>
      </c>
      <c r="F42" s="2197"/>
      <c r="G42" s="2206"/>
      <c r="H42" s="2206"/>
      <c r="I42" s="2206"/>
      <c r="J42" s="2206"/>
      <c r="K42" s="895"/>
      <c r="L42" s="895"/>
      <c r="M42" s="2197"/>
      <c r="N42" s="2197"/>
      <c r="O42" s="2197"/>
      <c r="P42" s="2197"/>
      <c r="Q42" s="2197"/>
      <c r="R42" s="2197"/>
      <c r="S42" s="2197"/>
      <c r="T42" s="836"/>
    </row>
    <row r="43" spans="1:20" s="547" customFormat="1" ht="15" customHeight="1" x14ac:dyDescent="0.25">
      <c r="A43" s="1501"/>
      <c r="B43" s="2189"/>
      <c r="C43" s="2189"/>
      <c r="D43" s="2189"/>
      <c r="E43" s="2189"/>
      <c r="F43" s="2189"/>
      <c r="G43" s="2189"/>
      <c r="H43" s="2189"/>
      <c r="I43" s="2189"/>
      <c r="J43" s="2189"/>
      <c r="K43" s="2189"/>
      <c r="L43" s="2189"/>
      <c r="M43" s="2189"/>
      <c r="N43" s="2189"/>
      <c r="O43" s="2189"/>
      <c r="P43" s="2189"/>
      <c r="Q43" s="1415"/>
      <c r="R43" s="2189"/>
      <c r="S43" s="1415"/>
      <c r="T43" s="929"/>
    </row>
    <row r="44" spans="1:20" s="348" customFormat="1" ht="45" customHeight="1" x14ac:dyDescent="0.25">
      <c r="A44" s="1471" t="s">
        <v>1368</v>
      </c>
      <c r="B44" s="514"/>
      <c r="C44" s="2189"/>
      <c r="D44" s="2189"/>
      <c r="E44" s="2189"/>
      <c r="F44" s="2189"/>
      <c r="G44" s="2189"/>
      <c r="H44" s="2189"/>
      <c r="I44" s="2189"/>
      <c r="J44" s="2189"/>
      <c r="K44" s="2189"/>
      <c r="L44" s="2189"/>
      <c r="M44" s="2189"/>
      <c r="N44" s="514"/>
      <c r="O44" s="755"/>
      <c r="P44" s="755"/>
      <c r="Q44" s="755"/>
      <c r="R44" s="755"/>
      <c r="S44" s="755"/>
      <c r="T44" s="1172"/>
    </row>
    <row r="45" spans="1:20" s="468" customFormat="1" ht="15" customHeight="1" x14ac:dyDescent="0.25">
      <c r="A45" s="837"/>
      <c r="B45" s="1607"/>
      <c r="C45" s="2194" t="s">
        <v>740</v>
      </c>
      <c r="D45" s="2194"/>
      <c r="E45" s="2194"/>
      <c r="F45" s="2558"/>
      <c r="G45" s="2558"/>
      <c r="H45" s="2558"/>
      <c r="I45" s="2558"/>
      <c r="J45" s="2558"/>
      <c r="K45" s="2558"/>
      <c r="L45" s="2558"/>
      <c r="M45" s="2558"/>
      <c r="N45" s="755"/>
      <c r="O45" s="755"/>
      <c r="P45" s="755"/>
      <c r="Q45" s="755"/>
      <c r="R45" s="755"/>
      <c r="S45" s="755"/>
      <c r="T45" s="836"/>
    </row>
    <row r="46" spans="1:20" s="329" customFormat="1" ht="15" customHeight="1" x14ac:dyDescent="0.25">
      <c r="A46" s="837"/>
      <c r="B46" s="269"/>
      <c r="C46" s="2568" t="s">
        <v>129</v>
      </c>
      <c r="D46" s="2569" t="s">
        <v>899</v>
      </c>
      <c r="E46" s="2569"/>
      <c r="F46" s="2569"/>
      <c r="G46" s="2569"/>
      <c r="H46" s="2569"/>
      <c r="I46" s="2566" t="s">
        <v>43</v>
      </c>
      <c r="J46" s="2209" t="s">
        <v>908</v>
      </c>
      <c r="K46" s="2425" t="s">
        <v>806</v>
      </c>
      <c r="L46" s="2557"/>
      <c r="M46" s="2567" t="s">
        <v>904</v>
      </c>
      <c r="N46" s="755"/>
      <c r="O46" s="755"/>
      <c r="P46" s="755"/>
      <c r="Q46" s="755"/>
      <c r="R46" s="755"/>
      <c r="S46" s="755"/>
      <c r="T46" s="836"/>
    </row>
    <row r="47" spans="1:20" s="329" customFormat="1" ht="45" customHeight="1" x14ac:dyDescent="0.25">
      <c r="A47" s="837"/>
      <c r="B47" s="2210"/>
      <c r="C47" s="2568"/>
      <c r="D47" s="2190" t="s">
        <v>900</v>
      </c>
      <c r="E47" s="2190" t="s">
        <v>901</v>
      </c>
      <c r="F47" s="2190" t="s">
        <v>1853</v>
      </c>
      <c r="G47" s="2190" t="s">
        <v>902</v>
      </c>
      <c r="H47" s="2190" t="s">
        <v>903</v>
      </c>
      <c r="I47" s="2566"/>
      <c r="J47" s="898" t="s">
        <v>853</v>
      </c>
      <c r="K47" s="2190" t="s">
        <v>808</v>
      </c>
      <c r="L47" s="2190" t="s">
        <v>809</v>
      </c>
      <c r="M47" s="2567"/>
      <c r="N47" s="755"/>
      <c r="O47" s="755"/>
      <c r="P47" s="755"/>
      <c r="Q47" s="755"/>
      <c r="R47" s="755"/>
      <c r="S47" s="755"/>
      <c r="T47" s="836"/>
    </row>
    <row r="48" spans="1:20" s="329" customFormat="1" ht="15" customHeight="1" x14ac:dyDescent="0.25">
      <c r="A48" s="837"/>
      <c r="B48" s="1206" t="s">
        <v>810</v>
      </c>
      <c r="C48" s="1107" t="str">
        <f>IF(AND(ISNUMBER(D48),ISNUMBER(E48),ISNUMBER(F48),ISNUMBER(G48), ISNUMBER(H48)),SUM(D48,E48,F48,G48,H48),"")</f>
        <v/>
      </c>
      <c r="D48" s="1207"/>
      <c r="E48" s="1208"/>
      <c r="F48" s="1207"/>
      <c r="G48" s="1207"/>
      <c r="H48" s="1207"/>
      <c r="I48" s="1207"/>
      <c r="J48" s="2211"/>
      <c r="K48" s="1190"/>
      <c r="L48" s="1190"/>
      <c r="M48" s="1209" t="str">
        <f>IF(ISNUMBER(J48), J48+K48+L48, "")</f>
        <v/>
      </c>
      <c r="N48" s="755"/>
      <c r="O48" s="755"/>
      <c r="P48" s="755"/>
      <c r="Q48" s="755"/>
      <c r="R48" s="755"/>
      <c r="S48" s="755"/>
      <c r="T48" s="836"/>
    </row>
    <row r="49" spans="1:20" s="329" customFormat="1" ht="15" customHeight="1" x14ac:dyDescent="0.25">
      <c r="A49" s="837"/>
      <c r="B49" s="1210" t="s">
        <v>811</v>
      </c>
      <c r="C49" s="1107" t="str">
        <f t="shared" ref="C49:C50" si="15">IF(AND(ISNUMBER(D49),ISNUMBER(E49),ISNUMBER(F49),ISNUMBER(G49), ISNUMBER(H49)),SUM(D49,E49,F49,G49,H49),"")</f>
        <v/>
      </c>
      <c r="D49" s="335"/>
      <c r="E49" s="335"/>
      <c r="F49" s="335"/>
      <c r="G49" s="335"/>
      <c r="H49" s="335"/>
      <c r="I49" s="335"/>
      <c r="J49" s="2211"/>
      <c r="K49" s="1190"/>
      <c r="L49" s="1190"/>
      <c r="M49" s="281" t="str">
        <f>IF(ISNUMBER(J49), J49+K49+L49, "")</f>
        <v/>
      </c>
      <c r="N49" s="755"/>
      <c r="O49" s="755"/>
      <c r="P49" s="755"/>
      <c r="Q49" s="755"/>
      <c r="R49" s="755"/>
      <c r="S49" s="755"/>
      <c r="T49" s="836"/>
    </row>
    <row r="50" spans="1:20" s="329" customFormat="1" ht="15" customHeight="1" x14ac:dyDescent="0.25">
      <c r="A50" s="837"/>
      <c r="B50" s="1211" t="s">
        <v>812</v>
      </c>
      <c r="C50" s="1107" t="str">
        <f t="shared" si="15"/>
        <v/>
      </c>
      <c r="D50" s="277"/>
      <c r="E50" s="277"/>
      <c r="F50" s="277"/>
      <c r="G50" s="277"/>
      <c r="H50" s="277"/>
      <c r="I50" s="277"/>
      <c r="J50" s="2211"/>
      <c r="K50" s="1190"/>
      <c r="L50" s="1190"/>
      <c r="M50" s="501" t="str">
        <f>IF(ISNUMBER(J50), J50+K50+L50, "")</f>
        <v/>
      </c>
      <c r="N50" s="755"/>
      <c r="O50" s="755"/>
      <c r="P50" s="755"/>
      <c r="Q50" s="755"/>
      <c r="R50" s="755"/>
      <c r="S50" s="755"/>
      <c r="T50" s="836"/>
    </row>
    <row r="51" spans="1:20" s="329" customFormat="1" ht="15" customHeight="1" x14ac:dyDescent="0.25">
      <c r="A51" s="837"/>
      <c r="B51" s="2212" t="s">
        <v>129</v>
      </c>
      <c r="C51" s="1108" t="str">
        <f>IF(AND(ISNUMBER(C48),ISNUMBER(C49),ISNUMBER(C50)), SUM(C48,C49,C50),"")</f>
        <v/>
      </c>
      <c r="D51" s="2191" t="str">
        <f>IF(AND(ISNUMBER(D48),ISNUMBER(D49),ISNUMBER(D50)), SUM(D48,D49,D50),"")</f>
        <v/>
      </c>
      <c r="E51" s="2191" t="str">
        <f>IF(AND(ISNUMBER(E48),ISNUMBER(E49),ISNUMBER(E50)), SUM(E48,E49,E50),"")</f>
        <v/>
      </c>
      <c r="F51" s="2191" t="str">
        <f>IF(AND(ISNUMBER(F48),ISNUMBER(F49),ISNUMBER(F50)), SUM(F48,F49,F50),"")</f>
        <v/>
      </c>
      <c r="G51" s="2191" t="str">
        <f t="shared" ref="G51:J51" si="16">IF(AND(ISNUMBER(G48),ISNUMBER(G49), ISNUMBER(G50)), SUM(G48,G49,G50),"")</f>
        <v/>
      </c>
      <c r="H51" s="2191" t="str">
        <f t="shared" si="16"/>
        <v/>
      </c>
      <c r="I51" s="2191" t="str">
        <f>IF(AND(ISNUMBER(I48),ISNUMBER(I49), ISNUMBER(I50)), SUM(I48,I49,I50),"")</f>
        <v/>
      </c>
      <c r="J51" s="2191" t="str">
        <f t="shared" si="16"/>
        <v/>
      </c>
      <c r="K51" s="2191" t="str">
        <f>IF(AND(ISNUMBER(K48),ISNUMBER(K49), ISNUMBER(K50)), SUM(K48,K49,K50),"")</f>
        <v/>
      </c>
      <c r="L51" s="2191" t="str">
        <f>IF(AND(ISNUMBER(L48),ISNUMBER(L49), ISNUMBER(L50)), SUM(L48,L49,L50),"")</f>
        <v/>
      </c>
      <c r="M51" s="2213" t="str">
        <f>IF(AND(ISNUMBER(M48),ISNUMBER(M49), ISNUMBER(M50)), SUM(M48,M49,M50),"")</f>
        <v/>
      </c>
      <c r="N51" s="755"/>
      <c r="O51" s="755"/>
      <c r="P51" s="755"/>
      <c r="Q51" s="755"/>
      <c r="R51" s="755"/>
      <c r="S51" s="348"/>
      <c r="T51" s="836"/>
    </row>
    <row r="52" spans="1:20" s="329" customFormat="1" ht="15" customHeight="1" x14ac:dyDescent="0.25">
      <c r="A52" s="837"/>
      <c r="B52" s="1106" t="s">
        <v>1555</v>
      </c>
      <c r="C52" s="1212" t="str">
        <f>IF(AND(ISNUMBER(E31),ISNUMBER(C51)),IF(E31=C51, "Pass","Fail"), "")</f>
        <v/>
      </c>
      <c r="D52" s="1213" t="str">
        <f>IF(AND(ISNUMBER(E30),ISNUMBER(D51)),IF(E30=D51, "Pass", "Fail"), "")</f>
        <v/>
      </c>
      <c r="E52" s="1213" t="str">
        <f>IF(AND(ISNUMBER(E20),ISNUMBER(E26),ISNUMBER(E51)), IF(SUM(E20,E26)=E51, "Pass", "Fail"), "")</f>
        <v/>
      </c>
      <c r="F52" s="1213" t="str">
        <f>IF(AND(ISNUMBER(E21),ISNUMBER(E27),ISNUMBER(F51)), IF(SUM(E21,E27)=F51, "Pass", "Fail"), "")</f>
        <v/>
      </c>
      <c r="G52" s="1213" t="str">
        <f>IF(AND(ISNUMBER(E22), ISNUMBER(E28), ISNUMBER(G51)), IF(E22+E28=G51, "Pass", "Fail"), "")</f>
        <v/>
      </c>
      <c r="H52" s="1213" t="str">
        <f>IF(AND(ISNUMBER(E23),ISNUMBER(E29),ISNUMBER(H51)), IF(SUM(E23,E29)=H51, "Pass", "Fail"), "")</f>
        <v/>
      </c>
      <c r="I52" s="1213" t="str">
        <f>IF(AND(ISNUMBER(F31),ISNUMBER(I51)), IF(F31=I51, "Pass", "Fail"), "")</f>
        <v/>
      </c>
      <c r="J52" s="1111"/>
      <c r="K52" s="1111"/>
      <c r="L52" s="1111"/>
      <c r="M52" s="1112"/>
      <c r="N52" s="755"/>
      <c r="O52" s="755"/>
      <c r="P52" s="755"/>
      <c r="Q52" s="755"/>
      <c r="R52" s="755"/>
      <c r="S52" s="755"/>
      <c r="T52" s="836"/>
    </row>
    <row r="53" spans="1:20" s="329" customFormat="1" ht="15" customHeight="1" x14ac:dyDescent="0.25">
      <c r="A53" s="837"/>
      <c r="B53" s="532" t="s">
        <v>1556</v>
      </c>
      <c r="C53" s="453"/>
      <c r="D53" s="451"/>
      <c r="E53" s="451"/>
      <c r="F53" s="451"/>
      <c r="G53" s="451"/>
      <c r="H53" s="451"/>
      <c r="I53" s="451"/>
      <c r="J53" s="451"/>
      <c r="K53" s="451"/>
      <c r="L53" s="451"/>
      <c r="M53" s="1187" t="str">
        <f>IF(AND(ISNUMBER(K51),ISNUMBER(L51),ISNUMBER(E36)),IF(K51+L51=E36, "Pass", "Fail"), "")</f>
        <v/>
      </c>
      <c r="N53" s="755"/>
      <c r="O53" s="755"/>
      <c r="P53" s="755"/>
      <c r="Q53" s="755"/>
      <c r="R53" s="755"/>
      <c r="S53" s="755"/>
      <c r="T53" s="836"/>
    </row>
    <row r="54" spans="1:20" s="329" customFormat="1" ht="15" customHeight="1" x14ac:dyDescent="0.25">
      <c r="A54" s="837"/>
      <c r="B54" s="533" t="s">
        <v>929</v>
      </c>
      <c r="C54" s="516"/>
      <c r="D54" s="476"/>
      <c r="E54" s="476"/>
      <c r="F54" s="476"/>
      <c r="G54" s="476"/>
      <c r="H54" s="476"/>
      <c r="I54" s="476"/>
      <c r="J54" s="1214" t="str">
        <f>IF(AND(ISNUMBER(J51), ISNUMBER(C7)), IF(C7=J51, "Pass", "Fail"),"")</f>
        <v/>
      </c>
      <c r="K54" s="476"/>
      <c r="L54" s="476"/>
      <c r="M54" s="456"/>
      <c r="N54" s="755"/>
      <c r="O54" s="755"/>
      <c r="P54" s="755"/>
      <c r="Q54" s="755"/>
      <c r="R54" s="755"/>
      <c r="S54" s="755"/>
      <c r="T54" s="836"/>
    </row>
    <row r="55" spans="1:20" ht="15" customHeight="1" x14ac:dyDescent="0.25">
      <c r="A55" s="1501"/>
      <c r="B55" s="1841"/>
      <c r="C55" s="1841"/>
      <c r="D55" s="1841"/>
      <c r="E55" s="1841"/>
      <c r="F55" s="1841"/>
      <c r="G55" s="1841"/>
      <c r="H55" s="1841"/>
      <c r="I55" s="1841"/>
      <c r="J55" s="1841"/>
      <c r="K55" s="1841"/>
      <c r="L55" s="1841"/>
      <c r="M55" s="1841"/>
      <c r="N55" s="1841"/>
      <c r="O55" s="1841"/>
      <c r="P55" s="1841"/>
      <c r="Q55" s="1841"/>
      <c r="R55" s="1841"/>
      <c r="S55" s="1841"/>
      <c r="T55" s="929"/>
    </row>
    <row r="56" spans="1:20" ht="15" hidden="1" customHeight="1" x14ac:dyDescent="0.25"/>
    <row r="57" spans="1:20" ht="15" hidden="1" customHeight="1" x14ac:dyDescent="0.25"/>
    <row r="58" spans="1:20" ht="15" hidden="1" customHeight="1" x14ac:dyDescent="0.25"/>
    <row r="59" spans="1:20" ht="15" hidden="1" customHeight="1" x14ac:dyDescent="0.25"/>
    <row r="60" spans="1:20" ht="15" hidden="1" customHeight="1" x14ac:dyDescent="0.25"/>
  </sheetData>
  <mergeCells count="29">
    <mergeCell ref="B17:B18"/>
    <mergeCell ref="C17:F17"/>
    <mergeCell ref="B42:D42"/>
    <mergeCell ref="N17:O17"/>
    <mergeCell ref="G17:J17"/>
    <mergeCell ref="N34:O34"/>
    <mergeCell ref="B32:D32"/>
    <mergeCell ref="I5:N5"/>
    <mergeCell ref="I7:N7"/>
    <mergeCell ref="I8:N8"/>
    <mergeCell ref="C5:E5"/>
    <mergeCell ref="P17:Q17"/>
    <mergeCell ref="C6:E6"/>
    <mergeCell ref="G5:H5"/>
    <mergeCell ref="G7:H7"/>
    <mergeCell ref="G8:H8"/>
    <mergeCell ref="C8:E8"/>
    <mergeCell ref="C7:E7"/>
    <mergeCell ref="R17:S17"/>
    <mergeCell ref="R34:S34"/>
    <mergeCell ref="K46:L46"/>
    <mergeCell ref="F45:M45"/>
    <mergeCell ref="P34:Q34"/>
    <mergeCell ref="C34:F34"/>
    <mergeCell ref="G34:J34"/>
    <mergeCell ref="I46:I47"/>
    <mergeCell ref="M46:M47"/>
    <mergeCell ref="C46:C47"/>
    <mergeCell ref="D46:H46"/>
  </mergeCells>
  <conditionalFormatting sqref="F42 C14:L15 C32:D32 F32:L32 C48:M51 C19:L31 C36:L41">
    <cfRule type="cellIs" dxfId="693" priority="321" stopIfTrue="1" operator="lessThan">
      <formula>0</formula>
    </cfRule>
  </conditionalFormatting>
  <conditionalFormatting sqref="A32:D32 F32:Q32 A1:Q1 A29:Q31 A28 A4:F4 H4:Q4 A2:F2 H2:Q2 A5:A8 F5:F8 T1:XFD2 T4:XFD44 A45:F45 A47:XFD1048576 A46:K46 M46:XFD46 N45:XFD45 R17 A9:Q27 R9:S16 C28:Q28 A33:Q44 R18:S33 R35:S44">
    <cfRule type="cellIs" dxfId="692" priority="84" stopIfTrue="1" operator="equal">
      <formula>"Pass"</formula>
    </cfRule>
    <cfRule type="cellIs" dxfId="691" priority="86" stopIfTrue="1" operator="equal">
      <formula>"Warning"</formula>
    </cfRule>
    <cfRule type="cellIs" dxfId="690" priority="87" stopIfTrue="1" operator="equal">
      <formula>"Fail"</formula>
    </cfRule>
    <cfRule type="cellIs" dxfId="689" priority="88" stopIfTrue="1" operator="equal">
      <formula>"Please explain"</formula>
    </cfRule>
  </conditionalFormatting>
  <conditionalFormatting sqref="C13:L13">
    <cfRule type="cellIs" dxfId="688" priority="89" stopIfTrue="1" operator="lessThan">
      <formula>0</formula>
    </cfRule>
  </conditionalFormatting>
  <conditionalFormatting sqref="B28">
    <cfRule type="cellIs" dxfId="687" priority="56" stopIfTrue="1" operator="equal">
      <formula>"Pass"</formula>
    </cfRule>
    <cfRule type="cellIs" dxfId="686" priority="57" stopIfTrue="1" operator="equal">
      <formula>"Warning"</formula>
    </cfRule>
    <cfRule type="cellIs" dxfId="685" priority="58" stopIfTrue="1" operator="equal">
      <formula>"Fail"</formula>
    </cfRule>
    <cfRule type="cellIs" dxfId="684" priority="59" stopIfTrue="1" operator="equal">
      <formula>"Please explain"</formula>
    </cfRule>
  </conditionalFormatting>
  <conditionalFormatting sqref="W3:XFD3 A3:J3">
    <cfRule type="cellIs" dxfId="683" priority="53" stopIfTrue="1" operator="equal">
      <formula>"Pass"</formula>
    </cfRule>
    <cfRule type="cellIs" dxfId="682" priority="54" stopIfTrue="1" operator="equal">
      <formula>"Please check"</formula>
    </cfRule>
    <cfRule type="cellIs" dxfId="681" priority="55" stopIfTrue="1" operator="equal">
      <formula>"Fail"</formula>
    </cfRule>
  </conditionalFormatting>
  <conditionalFormatting sqref="G2 G4">
    <cfRule type="cellIs" dxfId="680" priority="49" stopIfTrue="1" operator="equal">
      <formula>"Pass"</formula>
    </cfRule>
    <cfRule type="cellIs" dxfId="679" priority="50" stopIfTrue="1" operator="equal">
      <formula>"Warning"</formula>
    </cfRule>
    <cfRule type="cellIs" dxfId="678" priority="51" stopIfTrue="1" operator="equal">
      <formula>"Fail"</formula>
    </cfRule>
    <cfRule type="cellIs" dxfId="677" priority="52" stopIfTrue="1" operator="equal">
      <formula>"Please explain"</formula>
    </cfRule>
  </conditionalFormatting>
  <conditionalFormatting sqref="B5">
    <cfRule type="cellIs" dxfId="676" priority="46" stopIfTrue="1" operator="equal">
      <formula>"Pass"</formula>
    </cfRule>
    <cfRule type="cellIs" dxfId="675" priority="47" stopIfTrue="1" operator="equal">
      <formula>"Please check"</formula>
    </cfRule>
    <cfRule type="cellIs" dxfId="674" priority="48" stopIfTrue="1" operator="equal">
      <formula>"Fail"</formula>
    </cfRule>
  </conditionalFormatting>
  <conditionalFormatting sqref="B6:B8">
    <cfRule type="cellIs" dxfId="673" priority="43" stopIfTrue="1" operator="equal">
      <formula>"Pass"</formula>
    </cfRule>
    <cfRule type="cellIs" dxfId="672" priority="44" stopIfTrue="1" operator="equal">
      <formula>"Please check"</formula>
    </cfRule>
    <cfRule type="cellIs" dxfId="671" priority="45" stopIfTrue="1" operator="equal">
      <formula>"Fail"</formula>
    </cfRule>
  </conditionalFormatting>
  <conditionalFormatting sqref="C5:C6">
    <cfRule type="cellIs" dxfId="670" priority="40" stopIfTrue="1" operator="equal">
      <formula>"Pass"</formula>
    </cfRule>
    <cfRule type="cellIs" dxfId="669" priority="41" stopIfTrue="1" operator="equal">
      <formula>"please check"</formula>
    </cfRule>
    <cfRule type="cellIs" dxfId="668" priority="42" stopIfTrue="1" operator="equal">
      <formula>"Fail"</formula>
    </cfRule>
  </conditionalFormatting>
  <conditionalFormatting sqref="C7:C8">
    <cfRule type="cellIs" dxfId="667" priority="37" stopIfTrue="1" operator="equal">
      <formula>"Pass"</formula>
    </cfRule>
    <cfRule type="cellIs" dxfId="666" priority="38" stopIfTrue="1" operator="equal">
      <formula>"please check"</formula>
    </cfRule>
    <cfRule type="cellIs" dxfId="665" priority="39" stopIfTrue="1" operator="equal">
      <formula>"Fail"</formula>
    </cfRule>
  </conditionalFormatting>
  <conditionalFormatting sqref="G5">
    <cfRule type="cellIs" dxfId="664" priority="31" stopIfTrue="1" operator="equal">
      <formula>"Pass"</formula>
    </cfRule>
    <cfRule type="cellIs" dxfId="663" priority="32" stopIfTrue="1" operator="equal">
      <formula>"Please check"</formula>
    </cfRule>
    <cfRule type="cellIs" dxfId="662" priority="33" stopIfTrue="1" operator="equal">
      <formula>"Fail"</formula>
    </cfRule>
  </conditionalFormatting>
  <conditionalFormatting sqref="G7:G8">
    <cfRule type="cellIs" dxfId="661" priority="28" stopIfTrue="1" operator="equal">
      <formula>"Pass"</formula>
    </cfRule>
    <cfRule type="cellIs" dxfId="660" priority="29" stopIfTrue="1" operator="equal">
      <formula>"Please check"</formula>
    </cfRule>
    <cfRule type="cellIs" dxfId="659" priority="30" stopIfTrue="1" operator="equal">
      <formula>"Fail"</formula>
    </cfRule>
  </conditionalFormatting>
  <conditionalFormatting sqref="I5">
    <cfRule type="cellIs" dxfId="658" priority="25" stopIfTrue="1" operator="equal">
      <formula>"Pass"</formula>
    </cfRule>
    <cfRule type="cellIs" dxfId="657" priority="26" stopIfTrue="1" operator="equal">
      <formula>"please check"</formula>
    </cfRule>
    <cfRule type="cellIs" dxfId="656" priority="27" stopIfTrue="1" operator="equal">
      <formula>"Fail"</formula>
    </cfRule>
  </conditionalFormatting>
  <conditionalFormatting sqref="I7:I8">
    <cfRule type="cellIs" dxfId="655" priority="22" stopIfTrue="1" operator="equal">
      <formula>"Pass"</formula>
    </cfRule>
    <cfRule type="cellIs" dxfId="654" priority="23" stopIfTrue="1" operator="equal">
      <formula>"please check"</formula>
    </cfRule>
    <cfRule type="cellIs" dxfId="653" priority="24" stopIfTrue="1" operator="equal">
      <formula>"Fail"</formula>
    </cfRule>
  </conditionalFormatting>
  <conditionalFormatting sqref="K3:L3">
    <cfRule type="cellIs" dxfId="652" priority="19" stopIfTrue="1" operator="equal">
      <formula>"Pass"</formula>
    </cfRule>
    <cfRule type="cellIs" dxfId="651" priority="20" stopIfTrue="1" operator="equal">
      <formula>"Please check"</formula>
    </cfRule>
    <cfRule type="cellIs" dxfId="650" priority="21" stopIfTrue="1" operator="equal">
      <formula>"Fail"</formula>
    </cfRule>
  </conditionalFormatting>
  <conditionalFormatting sqref="M3">
    <cfRule type="cellIs" dxfId="649" priority="16" stopIfTrue="1" operator="equal">
      <formula>"Pass"</formula>
    </cfRule>
    <cfRule type="cellIs" dxfId="648" priority="17" stopIfTrue="1" operator="equal">
      <formula>"Please check"</formula>
    </cfRule>
    <cfRule type="cellIs" dxfId="647" priority="18" stopIfTrue="1" operator="equal">
      <formula>"Fail"</formula>
    </cfRule>
  </conditionalFormatting>
  <conditionalFormatting sqref="N3">
    <cfRule type="cellIs" dxfId="646" priority="13" stopIfTrue="1" operator="equal">
      <formula>"Pass"</formula>
    </cfRule>
    <cfRule type="cellIs" dxfId="645" priority="14" stopIfTrue="1" operator="equal">
      <formula>"Please check"</formula>
    </cfRule>
    <cfRule type="cellIs" dxfId="644" priority="15" stopIfTrue="1" operator="equal">
      <formula>"Fail"</formula>
    </cfRule>
  </conditionalFormatting>
  <conditionalFormatting sqref="G6:N6">
    <cfRule type="cellIs" dxfId="643" priority="9" stopIfTrue="1" operator="equal">
      <formula>"Pass"</formula>
    </cfRule>
    <cfRule type="cellIs" dxfId="642" priority="10" stopIfTrue="1" operator="equal">
      <formula>"Warning"</formula>
    </cfRule>
    <cfRule type="cellIs" dxfId="641" priority="11" stopIfTrue="1" operator="equal">
      <formula>"Fail"</formula>
    </cfRule>
    <cfRule type="cellIs" dxfId="640" priority="12" stopIfTrue="1" operator="equal">
      <formula>"Please explain"</formula>
    </cfRule>
  </conditionalFormatting>
  <conditionalFormatting sqref="R4:S4 R1:S2">
    <cfRule type="cellIs" dxfId="639" priority="5" stopIfTrue="1" operator="equal">
      <formula>"Pass"</formula>
    </cfRule>
    <cfRule type="cellIs" dxfId="638" priority="6" stopIfTrue="1" operator="equal">
      <formula>"Warning"</formula>
    </cfRule>
    <cfRule type="cellIs" dxfId="637" priority="7" stopIfTrue="1" operator="equal">
      <formula>"Fail"</formula>
    </cfRule>
    <cfRule type="cellIs" dxfId="636" priority="8" stopIfTrue="1" operator="equal">
      <formula>"Please explain"</formula>
    </cfRule>
  </conditionalFormatting>
  <conditionalFormatting sqref="R34">
    <cfRule type="cellIs" dxfId="635" priority="1" stopIfTrue="1" operator="equal">
      <formula>"Pass"</formula>
    </cfRule>
    <cfRule type="cellIs" dxfId="634" priority="2" stopIfTrue="1" operator="equal">
      <formula>"Warning"</formula>
    </cfRule>
    <cfRule type="cellIs" dxfId="633" priority="3" stopIfTrue="1" operator="equal">
      <formula>"Fail"</formula>
    </cfRule>
    <cfRule type="cellIs" dxfId="632" priority="4" stopIfTrue="1" operator="equal">
      <formula>"Please explain"</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32" max="14" man="1"/>
  </rowBreaks>
  <ignoredErrors>
    <ignoredError sqref="M24"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C000"/>
  </sheetPr>
  <dimension ref="A1:AM152"/>
  <sheetViews>
    <sheetView zoomScale="75" zoomScaleNormal="75" zoomScaleSheetLayoutView="75" workbookViewId="0">
      <pane ySplit="1" topLeftCell="A2" activePane="bottomLeft" state="frozen"/>
      <selection activeCell="V16" sqref="V16"/>
      <selection pane="bottomLeft"/>
    </sheetView>
  </sheetViews>
  <sheetFormatPr defaultColWidth="0" defaultRowHeight="14.25" zeroHeight="1" x14ac:dyDescent="0.25"/>
  <cols>
    <col min="1" max="1" width="1.85546875" style="584" customWidth="1"/>
    <col min="2" max="2" width="95.85546875" style="447" customWidth="1"/>
    <col min="3" max="6" width="18.7109375" style="214" customWidth="1"/>
    <col min="7" max="7" width="18.7109375" style="447" customWidth="1"/>
    <col min="8" max="8" width="18.7109375" style="214" customWidth="1"/>
    <col min="9" max="14" width="18.7109375" style="214" hidden="1" customWidth="1"/>
    <col min="15" max="26" width="18.7109375" style="214" customWidth="1"/>
    <col min="27" max="27" width="1.85546875" style="214" customWidth="1"/>
    <col min="28" max="39" width="11.42578125" style="214" hidden="1" customWidth="1"/>
    <col min="40" max="16384" width="16.85546875" style="214" hidden="1"/>
  </cols>
  <sheetData>
    <row r="1" spans="1:39" s="1459" customFormat="1" ht="30.75" x14ac:dyDescent="0.25">
      <c r="A1" s="1597" t="s">
        <v>1637</v>
      </c>
      <c r="B1" s="1598"/>
      <c r="C1" s="1599" t="str">
        <f>CONCATENATE("Reporting unit: ", 'General Info'!$C$7, " ", 'General Info'!$C$5)</f>
        <v xml:space="preserve">Reporting unit: 1 </v>
      </c>
      <c r="D1" s="1598"/>
      <c r="E1" s="1598"/>
      <c r="F1" s="1598"/>
      <c r="G1" s="1598"/>
      <c r="H1" s="1598"/>
      <c r="I1" s="1598"/>
      <c r="J1" s="1598"/>
      <c r="K1" s="1598"/>
      <c r="L1" s="1598"/>
      <c r="M1" s="1598"/>
      <c r="N1" s="1598"/>
      <c r="O1" s="1598"/>
      <c r="P1" s="1598"/>
      <c r="Q1" s="1598"/>
      <c r="R1" s="1598"/>
      <c r="S1" s="1598"/>
      <c r="T1" s="1598"/>
      <c r="U1" s="1598"/>
      <c r="V1" s="1598"/>
      <c r="W1" s="1598"/>
      <c r="X1" s="1598"/>
      <c r="Y1" s="1598"/>
      <c r="Z1" s="1598"/>
      <c r="AA1" s="1458"/>
    </row>
    <row r="2" spans="1:39" s="269" customFormat="1" ht="45" customHeight="1" x14ac:dyDescent="0.25">
      <c r="A2" s="2160" t="s">
        <v>1788</v>
      </c>
      <c r="B2" s="772"/>
      <c r="AA2" s="782"/>
      <c r="AD2" s="755"/>
      <c r="AE2" s="755"/>
      <c r="AF2" s="755"/>
      <c r="AG2" s="755"/>
      <c r="AH2" s="755"/>
      <c r="AI2" s="755"/>
      <c r="AJ2" s="755"/>
      <c r="AK2" s="755"/>
      <c r="AL2" s="755"/>
      <c r="AM2" s="782"/>
    </row>
    <row r="3" spans="1:39" s="348" customFormat="1" ht="15" customHeight="1" x14ac:dyDescent="0.25">
      <c r="A3" s="2160"/>
      <c r="B3" s="772"/>
      <c r="C3" s="269"/>
      <c r="D3" s="269"/>
      <c r="E3" s="269"/>
      <c r="F3" s="269"/>
      <c r="Z3" s="755"/>
      <c r="AA3" s="836"/>
      <c r="AB3" s="755"/>
      <c r="AC3" s="755"/>
      <c r="AD3" s="755"/>
      <c r="AE3" s="755"/>
      <c r="AF3" s="755"/>
      <c r="AG3" s="755"/>
      <c r="AH3" s="755"/>
      <c r="AI3" s="755"/>
      <c r="AJ3" s="755"/>
      <c r="AK3" s="755"/>
      <c r="AL3" s="755"/>
      <c r="AM3" s="1183"/>
    </row>
    <row r="4" spans="1:39" s="348" customFormat="1" ht="30" customHeight="1" x14ac:dyDescent="0.25">
      <c r="A4" s="2160"/>
      <c r="B4" s="1672" t="s">
        <v>1791</v>
      </c>
      <c r="C4" s="1673"/>
      <c r="D4" s="1674"/>
      <c r="E4" s="1674"/>
      <c r="F4" s="1674"/>
      <c r="G4" s="1674"/>
      <c r="H4" s="1674"/>
      <c r="Z4" s="755"/>
      <c r="AA4" s="836"/>
      <c r="AB4" s="755"/>
      <c r="AC4" s="755"/>
      <c r="AD4" s="755"/>
      <c r="AE4" s="755"/>
      <c r="AF4" s="755"/>
      <c r="AG4" s="755"/>
      <c r="AH4" s="755"/>
      <c r="AI4" s="755"/>
      <c r="AJ4" s="755"/>
      <c r="AK4" s="755"/>
      <c r="AL4" s="755"/>
      <c r="AM4" s="1183"/>
    </row>
    <row r="5" spans="1:39" s="348" customFormat="1" ht="15" customHeight="1" x14ac:dyDescent="0.25">
      <c r="A5" s="2160"/>
      <c r="B5" s="2055"/>
      <c r="C5" s="2594" t="s">
        <v>1145</v>
      </c>
      <c r="D5" s="2595"/>
      <c r="E5" s="2595" t="s">
        <v>1146</v>
      </c>
      <c r="F5" s="2595"/>
      <c r="G5" s="2595" t="s">
        <v>1147</v>
      </c>
      <c r="H5" s="2596"/>
      <c r="Z5" s="755"/>
      <c r="AA5" s="836"/>
      <c r="AB5" s="755"/>
      <c r="AC5" s="755"/>
      <c r="AD5" s="755"/>
      <c r="AE5" s="755"/>
      <c r="AF5" s="755"/>
      <c r="AG5" s="755"/>
      <c r="AH5" s="755"/>
      <c r="AI5" s="755"/>
      <c r="AJ5" s="755"/>
      <c r="AK5" s="755"/>
      <c r="AL5" s="755"/>
      <c r="AM5" s="1183"/>
    </row>
    <row r="6" spans="1:39" s="348" customFormat="1" ht="15" customHeight="1" x14ac:dyDescent="0.25">
      <c r="A6" s="2160"/>
      <c r="B6" s="2056"/>
      <c r="C6" s="2061" t="s">
        <v>51</v>
      </c>
      <c r="D6" s="2062"/>
      <c r="E6" s="2061" t="s">
        <v>51</v>
      </c>
      <c r="F6" s="2062"/>
      <c r="G6" s="2062" t="s">
        <v>51</v>
      </c>
      <c r="H6" s="2063"/>
      <c r="Z6" s="755"/>
      <c r="AA6" s="836"/>
      <c r="AB6" s="755"/>
      <c r="AC6" s="755"/>
      <c r="AD6" s="755"/>
      <c r="AE6" s="755"/>
      <c r="AF6" s="755"/>
      <c r="AG6" s="755"/>
      <c r="AH6" s="755"/>
      <c r="AI6" s="755"/>
      <c r="AJ6" s="755"/>
      <c r="AK6" s="755"/>
      <c r="AL6" s="755"/>
      <c r="AM6" s="1183"/>
    </row>
    <row r="7" spans="1:39" s="348" customFormat="1" ht="15" customHeight="1" x14ac:dyDescent="0.25">
      <c r="A7" s="2160"/>
      <c r="B7" s="2050" t="s">
        <v>143</v>
      </c>
      <c r="C7" s="2059" t="str">
        <f>IF('General Info'!C19="Yes", "Yes", "No")</f>
        <v>No</v>
      </c>
      <c r="D7" s="2059" t="str">
        <f>IF(AND(C7="Yes", 'Supervisory information'!$C$39="Yes"), "Yes", "No")</f>
        <v>No</v>
      </c>
      <c r="E7" s="2059" t="str">
        <f>IF('General Info'!C24="Yes", "Yes", "No")</f>
        <v>No</v>
      </c>
      <c r="F7" s="2059" t="str">
        <f>IF(AND(E7="Yes", 'Supervisory information'!$C$39="Yes"), "Yes", "No")</f>
        <v>No</v>
      </c>
      <c r="G7" s="2059" t="str">
        <f>IF(AND('General Info'!$C$28="Yes", OR('General Info'!$C$19="Yes", 'General Info'!$C$24="Yes")), "Yes", "No")</f>
        <v>No</v>
      </c>
      <c r="H7" s="2058" t="str">
        <f>IF(AND(G7="Yes", 'Supervisory information'!$C$39="Yes"), "Yes", "No")</f>
        <v>No</v>
      </c>
      <c r="Z7" s="755"/>
      <c r="AA7" s="836"/>
      <c r="AB7" s="755"/>
      <c r="AC7" s="755"/>
      <c r="AD7" s="755"/>
      <c r="AE7" s="755"/>
      <c r="AF7" s="755"/>
      <c r="AG7" s="755"/>
      <c r="AH7" s="755"/>
      <c r="AI7" s="755"/>
      <c r="AJ7" s="755"/>
      <c r="AK7" s="755"/>
      <c r="AL7" s="755"/>
      <c r="AM7" s="1183"/>
    </row>
    <row r="8" spans="1:39" s="348" customFormat="1" ht="15" customHeight="1" x14ac:dyDescent="0.25">
      <c r="A8" s="2160"/>
      <c r="B8" s="2050" t="s">
        <v>1792</v>
      </c>
      <c r="C8" s="352"/>
      <c r="D8" s="352"/>
      <c r="E8" s="2057" t="str">
        <f>IF(OR('General Info'!$C$25="Yes", 'General Info'!$C$26="Yes"), "Yes", "No")</f>
        <v>No</v>
      </c>
      <c r="F8" s="2057" t="str">
        <f>IF(AND(E8="Yes", 'Supervisory information'!$C$39="Yes"), "Yes", "No")</f>
        <v>No</v>
      </c>
      <c r="G8" s="352"/>
      <c r="H8" s="349"/>
      <c r="Z8" s="755"/>
      <c r="AA8" s="836"/>
      <c r="AB8" s="755"/>
      <c r="AC8" s="755"/>
      <c r="AD8" s="755"/>
      <c r="AE8" s="755"/>
      <c r="AF8" s="755"/>
      <c r="AG8" s="755"/>
      <c r="AH8" s="755"/>
      <c r="AI8" s="755"/>
      <c r="AJ8" s="755"/>
      <c r="AK8" s="755"/>
      <c r="AL8" s="755"/>
      <c r="AM8" s="1183"/>
    </row>
    <row r="9" spans="1:39" s="348" customFormat="1" ht="15" customHeight="1" x14ac:dyDescent="0.25">
      <c r="A9" s="2160"/>
      <c r="B9" s="2051" t="s">
        <v>1793</v>
      </c>
      <c r="C9" s="2060" t="str">
        <f>IF(OR('General Info'!$C$20="Yes", 'General Info'!$C$21="Yes", 'General Info'!$C$22="Yes"), "Yes", "No")</f>
        <v>No</v>
      </c>
      <c r="D9" s="2060" t="str">
        <f>IF(AND(C9="Yes", 'Supervisory information'!$C$39="Yes"), "Yes", "No")</f>
        <v>No</v>
      </c>
      <c r="E9" s="2060" t="str">
        <f>IF('General Info'!C27="Yes", "Yes", "No")</f>
        <v>No</v>
      </c>
      <c r="F9" s="2060" t="str">
        <f>IF(AND(E9="Yes", 'Supervisory information'!$C$39="Yes"), "Yes", "No")</f>
        <v>No</v>
      </c>
      <c r="G9" s="499"/>
      <c r="H9" s="500"/>
      <c r="Z9" s="755"/>
      <c r="AA9" s="836"/>
      <c r="AB9" s="755"/>
      <c r="AC9" s="755"/>
      <c r="AD9" s="755"/>
      <c r="AE9" s="755"/>
      <c r="AF9" s="755"/>
      <c r="AG9" s="755"/>
      <c r="AH9" s="755"/>
      <c r="AI9" s="755"/>
      <c r="AJ9" s="755"/>
      <c r="AK9" s="755"/>
      <c r="AL9" s="755"/>
      <c r="AM9" s="1183"/>
    </row>
    <row r="10" spans="1:39" s="348" customFormat="1" ht="15" hidden="1" customHeight="1" x14ac:dyDescent="0.25">
      <c r="A10" s="2160"/>
      <c r="Z10" s="755"/>
      <c r="AA10" s="836"/>
      <c r="AB10" s="755"/>
      <c r="AC10" s="755"/>
      <c r="AD10" s="755"/>
      <c r="AE10" s="755"/>
      <c r="AF10" s="755"/>
      <c r="AG10" s="755"/>
      <c r="AH10" s="755"/>
      <c r="AI10" s="755"/>
      <c r="AJ10" s="755"/>
      <c r="AK10" s="755"/>
      <c r="AL10" s="755"/>
      <c r="AM10" s="1183"/>
    </row>
    <row r="11" spans="1:39" s="348" customFormat="1" ht="15" hidden="1" customHeight="1" x14ac:dyDescent="0.25">
      <c r="A11" s="2160"/>
      <c r="Z11" s="755"/>
      <c r="AA11" s="836"/>
      <c r="AB11" s="755"/>
      <c r="AC11" s="755"/>
      <c r="AD11" s="755"/>
      <c r="AE11" s="755"/>
      <c r="AF11" s="755"/>
      <c r="AG11" s="755"/>
      <c r="AH11" s="755"/>
      <c r="AI11" s="755"/>
      <c r="AJ11" s="755"/>
      <c r="AK11" s="755"/>
      <c r="AL11" s="755"/>
      <c r="AM11" s="1183"/>
    </row>
    <row r="12" spans="1:39" s="348" customFormat="1" ht="15" hidden="1" customHeight="1" x14ac:dyDescent="0.25">
      <c r="A12" s="2160"/>
      <c r="Z12" s="755"/>
      <c r="AA12" s="836"/>
      <c r="AB12" s="755"/>
      <c r="AC12" s="755"/>
      <c r="AD12" s="755"/>
      <c r="AE12" s="755"/>
      <c r="AF12" s="755"/>
      <c r="AG12" s="755"/>
      <c r="AH12" s="755"/>
      <c r="AI12" s="755"/>
      <c r="AJ12" s="755"/>
      <c r="AK12" s="755"/>
      <c r="AL12" s="755"/>
      <c r="AM12" s="1183"/>
    </row>
    <row r="13" spans="1:39" s="348" customFormat="1" ht="15" hidden="1" customHeight="1" x14ac:dyDescent="0.25">
      <c r="A13" s="2160"/>
      <c r="Z13" s="755"/>
      <c r="AA13" s="836"/>
      <c r="AB13" s="755"/>
      <c r="AC13" s="755"/>
      <c r="AD13" s="755"/>
      <c r="AE13" s="755"/>
      <c r="AF13" s="755"/>
      <c r="AG13" s="755"/>
      <c r="AH13" s="755"/>
      <c r="AI13" s="755"/>
      <c r="AJ13" s="755"/>
      <c r="AK13" s="755"/>
      <c r="AL13" s="755"/>
      <c r="AM13" s="1183"/>
    </row>
    <row r="14" spans="1:39" s="348" customFormat="1" ht="15" hidden="1" customHeight="1" x14ac:dyDescent="0.25">
      <c r="A14" s="2160"/>
      <c r="Z14" s="755"/>
      <c r="AA14" s="836"/>
      <c r="AB14" s="755"/>
      <c r="AC14" s="755"/>
      <c r="AD14" s="755"/>
      <c r="AE14" s="755"/>
      <c r="AF14" s="755"/>
      <c r="AG14" s="755"/>
      <c r="AH14" s="755"/>
      <c r="AI14" s="755"/>
      <c r="AJ14" s="755"/>
      <c r="AK14" s="755"/>
      <c r="AL14" s="755"/>
      <c r="AM14" s="1183"/>
    </row>
    <row r="15" spans="1:39" s="348" customFormat="1" ht="15" hidden="1" customHeight="1" x14ac:dyDescent="0.25">
      <c r="A15" s="2160"/>
      <c r="Z15" s="755"/>
      <c r="AA15" s="836"/>
      <c r="AB15" s="755"/>
      <c r="AC15" s="755"/>
      <c r="AD15" s="755"/>
      <c r="AE15" s="755"/>
      <c r="AF15" s="755"/>
      <c r="AG15" s="755"/>
      <c r="AH15" s="755"/>
      <c r="AI15" s="755"/>
      <c r="AJ15" s="755"/>
      <c r="AK15" s="755"/>
      <c r="AL15" s="755"/>
      <c r="AM15" s="1183"/>
    </row>
    <row r="16" spans="1:39" s="348" customFormat="1" ht="15" hidden="1" customHeight="1" x14ac:dyDescent="0.25">
      <c r="A16" s="2160"/>
      <c r="Z16" s="755"/>
      <c r="AA16" s="836"/>
      <c r="AB16" s="755"/>
      <c r="AC16" s="755"/>
      <c r="AD16" s="755"/>
      <c r="AE16" s="755"/>
      <c r="AF16" s="755"/>
      <c r="AG16" s="755"/>
      <c r="AH16" s="755"/>
      <c r="AI16" s="755"/>
      <c r="AJ16" s="755"/>
      <c r="AK16" s="755"/>
      <c r="AL16" s="755"/>
      <c r="AM16" s="1183"/>
    </row>
    <row r="17" spans="1:39" s="805" customFormat="1" ht="15" customHeight="1" x14ac:dyDescent="0.25">
      <c r="A17" s="2183"/>
      <c r="B17" s="2054"/>
      <c r="C17" s="1195"/>
      <c r="D17" s="1195"/>
      <c r="E17" s="1195"/>
      <c r="F17" s="1195"/>
      <c r="Z17" s="841"/>
      <c r="AA17" s="836"/>
      <c r="AB17" s="841"/>
      <c r="AC17" s="841"/>
      <c r="AD17" s="841"/>
      <c r="AE17" s="841"/>
      <c r="AF17" s="841"/>
      <c r="AG17" s="841"/>
      <c r="AH17" s="841"/>
      <c r="AI17" s="841"/>
      <c r="AJ17" s="841"/>
      <c r="AK17" s="841"/>
      <c r="AL17" s="841"/>
      <c r="AM17" s="1479"/>
    </row>
    <row r="18" spans="1:39" s="348" customFormat="1" ht="30" customHeight="1" x14ac:dyDescent="0.25">
      <c r="A18" s="837"/>
      <c r="B18" s="1799"/>
      <c r="C18" s="2592" t="s">
        <v>1446</v>
      </c>
      <c r="D18" s="2592"/>
      <c r="E18" s="2592"/>
      <c r="F18" s="2592"/>
      <c r="G18" s="2592"/>
      <c r="H18" s="2593"/>
      <c r="O18" s="2476" t="s">
        <v>1447</v>
      </c>
      <c r="P18" s="2477"/>
      <c r="Q18" s="2477"/>
      <c r="R18" s="2477"/>
      <c r="S18" s="2477"/>
      <c r="T18" s="2477"/>
      <c r="U18" s="2475" t="s">
        <v>1448</v>
      </c>
      <c r="V18" s="2475"/>
      <c r="W18" s="2475"/>
      <c r="X18" s="2475"/>
      <c r="Y18" s="2475"/>
      <c r="Z18" s="2475"/>
      <c r="AA18" s="1183"/>
      <c r="AM18" s="1183"/>
    </row>
    <row r="19" spans="1:39" s="348" customFormat="1" ht="15" customHeight="1" x14ac:dyDescent="0.25">
      <c r="A19" s="837"/>
      <c r="B19" s="1585"/>
      <c r="C19" s="2518" t="s">
        <v>1145</v>
      </c>
      <c r="D19" s="2473"/>
      <c r="E19" s="2472" t="s">
        <v>1146</v>
      </c>
      <c r="F19" s="2473"/>
      <c r="G19" s="2472" t="s">
        <v>1147</v>
      </c>
      <c r="H19" s="2473"/>
      <c r="O19" s="2472" t="s">
        <v>1145</v>
      </c>
      <c r="P19" s="2473"/>
      <c r="Q19" s="2472" t="s">
        <v>1146</v>
      </c>
      <c r="R19" s="2473"/>
      <c r="S19" s="2472" t="s">
        <v>1147</v>
      </c>
      <c r="T19" s="2473"/>
      <c r="U19" s="2472" t="s">
        <v>1145</v>
      </c>
      <c r="V19" s="2473"/>
      <c r="W19" s="2472" t="s">
        <v>1146</v>
      </c>
      <c r="X19" s="2473"/>
      <c r="Y19" s="2472" t="s">
        <v>1147</v>
      </c>
      <c r="Z19" s="2518"/>
      <c r="AA19" s="1183"/>
      <c r="AM19" s="1183"/>
    </row>
    <row r="20" spans="1:39" s="348" customFormat="1" ht="30" customHeight="1" x14ac:dyDescent="0.25">
      <c r="A20" s="837"/>
      <c r="B20" s="1807"/>
      <c r="C20" s="1593" t="s">
        <v>1148</v>
      </c>
      <c r="D20" s="1602" t="s">
        <v>43</v>
      </c>
      <c r="E20" s="1602" t="s">
        <v>1148</v>
      </c>
      <c r="F20" s="1602" t="s">
        <v>43</v>
      </c>
      <c r="G20" s="1849" t="s">
        <v>1148</v>
      </c>
      <c r="H20" s="1602" t="s">
        <v>43</v>
      </c>
      <c r="O20" s="1602" t="s">
        <v>1148</v>
      </c>
      <c r="P20" s="1602" t="s">
        <v>43</v>
      </c>
      <c r="Q20" s="1602" t="s">
        <v>1148</v>
      </c>
      <c r="R20" s="1602" t="s">
        <v>43</v>
      </c>
      <c r="S20" s="1602" t="s">
        <v>1148</v>
      </c>
      <c r="T20" s="1602" t="s">
        <v>43</v>
      </c>
      <c r="U20" s="1602" t="s">
        <v>1148</v>
      </c>
      <c r="V20" s="1602" t="s">
        <v>43</v>
      </c>
      <c r="W20" s="1602" t="s">
        <v>1148</v>
      </c>
      <c r="X20" s="1603" t="s">
        <v>43</v>
      </c>
      <c r="Y20" s="1602" t="s">
        <v>1148</v>
      </c>
      <c r="Z20" s="1603" t="s">
        <v>43</v>
      </c>
      <c r="AA20" s="1183"/>
      <c r="AM20" s="1183"/>
    </row>
    <row r="21" spans="1:39" s="348" customFormat="1" ht="15" customHeight="1" x14ac:dyDescent="0.25">
      <c r="A21" s="837"/>
      <c r="B21" s="1229" t="s">
        <v>1440</v>
      </c>
      <c r="C21" s="1333">
        <f>IF($C$7="Yes", IF(AND(ISNUMBER(C22), ISNUMBER(C25), ISNUMBER(C28)), C22+C25+C28, ""), 0)</f>
        <v>0</v>
      </c>
      <c r="D21" s="1333">
        <f t="shared" ref="D21" si="0">IF($C$7="Yes", IF(AND(ISNUMBER(D22), ISNUMBER(D25), ISNUMBER(D28)), D22+D25+D28, ""), 0)</f>
        <v>0</v>
      </c>
      <c r="E21" s="1333">
        <f>IF($E$7="Yes", IF(AND(ISNUMBER(E22), ISNUMBER(E25), ISNUMBER(E28)), E22+E25+E28, ""), 0)</f>
        <v>0</v>
      </c>
      <c r="F21" s="1333">
        <f>IF($E$7="Yes", IF(AND(ISNUMBER(F22), ISNUMBER(F25), ISNUMBER(F28)), F22+F25+F28, ""), 0)</f>
        <v>0</v>
      </c>
      <c r="G21" s="1333">
        <f>IF($G$7="Yes", IF(AND(ISNUMBER(G22), ISNUMBER(G25), ISNUMBER(G28)), G22+G25+G28, ""), 0)</f>
        <v>0</v>
      </c>
      <c r="H21" s="1333">
        <f>IF($G$7="Yes", IF(AND(ISNUMBER(H22), ISNUMBER(H25), ISNUMBER(H28)), H22+H25+H28, ""), 0)</f>
        <v>0</v>
      </c>
      <c r="O21" s="1333">
        <f>IF($C$7="Yes", IF(AND(ISNUMBER(O22), ISNUMBER(O25), ISNUMBER(O28)), O22+O25+O28, ""), 0)</f>
        <v>0</v>
      </c>
      <c r="P21" s="1333">
        <f t="shared" ref="P21" si="1">IF($C$7="Yes", IF(AND(ISNUMBER(P22), ISNUMBER(P25), ISNUMBER(P28)), P22+P25+P28, ""), 0)</f>
        <v>0</v>
      </c>
      <c r="Q21" s="1333">
        <f>IF($E$7="Yes", IF(AND(ISNUMBER(Q22), ISNUMBER(Q25), ISNUMBER(Q28)), Q22+Q25+Q28, ""), 0)</f>
        <v>0</v>
      </c>
      <c r="R21" s="1333">
        <f>IF($E$7="Yes", IF(AND(ISNUMBER(R22), ISNUMBER(R25), ISNUMBER(R28)), R22+R25+R28, ""), 0)</f>
        <v>0</v>
      </c>
      <c r="S21" s="1333">
        <f>IF($G$7="Yes", IF(AND(ISNUMBER(S22), ISNUMBER(S25), ISNUMBER(S28)), S22+S25+S28, ""), 0)</f>
        <v>0</v>
      </c>
      <c r="T21" s="1333">
        <f>IF($G$7="Yes", IF(AND(ISNUMBER(T22), ISNUMBER(T25), ISNUMBER(T28)), T22+T25+T28, ""), 0)</f>
        <v>0</v>
      </c>
      <c r="U21" s="1333">
        <f>IF($C$7="Yes", IF(AND(ISNUMBER(U22), ISNUMBER(U25), ISNUMBER(U28)), U22+U25+U28, ""), 0)</f>
        <v>0</v>
      </c>
      <c r="V21" s="1333">
        <f t="shared" ref="V21" si="2">IF($C$7="Yes", IF(AND(ISNUMBER(V22), ISNUMBER(V25), ISNUMBER(V28)), V22+V25+V28, ""), 0)</f>
        <v>0</v>
      </c>
      <c r="W21" s="1333">
        <f>IF($E$7="Yes", IF(AND(ISNUMBER(W22), ISNUMBER(W25), ISNUMBER(W28)), W22+W25+W28, ""), 0)</f>
        <v>0</v>
      </c>
      <c r="X21" s="1052">
        <f>IF($E$7="Yes", IF(AND(ISNUMBER(X22), ISNUMBER(X25), ISNUMBER(X28)), X22+X25+X28, ""), 0)</f>
        <v>0</v>
      </c>
      <c r="Y21" s="1241">
        <f>IF($G$7="Yes", IF(AND(ISNUMBER(Y22), ISNUMBER(Y25), ISNUMBER(Y28)), Y22+Y25+Y28, ""), 0)</f>
        <v>0</v>
      </c>
      <c r="Z21" s="1338">
        <f>IF($G$7="Yes", IF(AND(ISNUMBER(Z22), ISNUMBER(Z25), ISNUMBER(Z28)), Z22+Z25+Z28, ""), 0)</f>
        <v>0</v>
      </c>
      <c r="AA21" s="1183"/>
      <c r="AM21" s="1183"/>
    </row>
    <row r="22" spans="1:39" s="348" customFormat="1" ht="15" customHeight="1" x14ac:dyDescent="0.25">
      <c r="A22" s="837"/>
      <c r="B22" s="1254" t="s">
        <v>1441</v>
      </c>
      <c r="C22" s="1333" t="str">
        <f t="shared" ref="C22:Z22" si="3">IF(AND(ISNUMBER(C23), ISNUMBER(C24)), C23+C24, "")</f>
        <v/>
      </c>
      <c r="D22" s="896" t="str">
        <f t="shared" si="3"/>
        <v/>
      </c>
      <c r="E22" s="896" t="str">
        <f t="shared" si="3"/>
        <v/>
      </c>
      <c r="F22" s="896" t="str">
        <f t="shared" si="3"/>
        <v/>
      </c>
      <c r="G22" s="896" t="str">
        <f t="shared" si="3"/>
        <v/>
      </c>
      <c r="H22" s="896" t="str">
        <f t="shared" si="3"/>
        <v/>
      </c>
      <c r="O22" s="896" t="str">
        <f t="shared" si="3"/>
        <v/>
      </c>
      <c r="P22" s="896" t="str">
        <f t="shared" si="3"/>
        <v/>
      </c>
      <c r="Q22" s="896" t="str">
        <f t="shared" si="3"/>
        <v/>
      </c>
      <c r="R22" s="896" t="str">
        <f t="shared" si="3"/>
        <v/>
      </c>
      <c r="S22" s="896" t="str">
        <f t="shared" si="3"/>
        <v/>
      </c>
      <c r="T22" s="896" t="str">
        <f t="shared" si="3"/>
        <v/>
      </c>
      <c r="U22" s="896" t="str">
        <f t="shared" si="3"/>
        <v/>
      </c>
      <c r="V22" s="896" t="str">
        <f t="shared" si="3"/>
        <v/>
      </c>
      <c r="W22" s="896" t="str">
        <f t="shared" si="3"/>
        <v/>
      </c>
      <c r="X22" s="287" t="str">
        <f t="shared" si="3"/>
        <v/>
      </c>
      <c r="Y22" s="896" t="str">
        <f t="shared" si="3"/>
        <v/>
      </c>
      <c r="Z22" s="287" t="str">
        <f t="shared" si="3"/>
        <v/>
      </c>
      <c r="AA22" s="1183"/>
      <c r="AM22" s="1183"/>
    </row>
    <row r="23" spans="1:39" s="348" customFormat="1" ht="15" customHeight="1" x14ac:dyDescent="0.25">
      <c r="A23" s="837"/>
      <c r="B23" s="1255" t="s">
        <v>1442</v>
      </c>
      <c r="C23" s="345"/>
      <c r="D23" s="335"/>
      <c r="E23" s="335"/>
      <c r="F23" s="335"/>
      <c r="G23" s="335"/>
      <c r="H23" s="335"/>
      <c r="O23" s="335"/>
      <c r="P23" s="335"/>
      <c r="Q23" s="335"/>
      <c r="R23" s="335"/>
      <c r="S23" s="335"/>
      <c r="T23" s="335"/>
      <c r="U23" s="335"/>
      <c r="V23" s="335"/>
      <c r="W23" s="335"/>
      <c r="X23" s="282"/>
      <c r="Y23" s="335"/>
      <c r="Z23" s="282"/>
      <c r="AA23" s="1183"/>
      <c r="AM23" s="1183"/>
    </row>
    <row r="24" spans="1:39" s="348" customFormat="1" ht="15" customHeight="1" x14ac:dyDescent="0.25">
      <c r="A24" s="837"/>
      <c r="B24" s="1255" t="s">
        <v>1443</v>
      </c>
      <c r="C24" s="345"/>
      <c r="D24" s="335"/>
      <c r="E24" s="335"/>
      <c r="F24" s="335"/>
      <c r="G24" s="335"/>
      <c r="H24" s="335"/>
      <c r="O24" s="335"/>
      <c r="P24" s="335"/>
      <c r="Q24" s="335"/>
      <c r="R24" s="335"/>
      <c r="S24" s="335"/>
      <c r="T24" s="335"/>
      <c r="U24" s="335"/>
      <c r="V24" s="335"/>
      <c r="W24" s="335"/>
      <c r="X24" s="282"/>
      <c r="Y24" s="335"/>
      <c r="Z24" s="282"/>
      <c r="AA24" s="1183"/>
      <c r="AM24" s="1183"/>
    </row>
    <row r="25" spans="1:39" s="348" customFormat="1" ht="15" customHeight="1" x14ac:dyDescent="0.25">
      <c r="A25" s="837"/>
      <c r="B25" s="1254" t="s">
        <v>1444</v>
      </c>
      <c r="C25" s="1333" t="str">
        <f t="shared" ref="C25:Z25" si="4">IF(AND(ISNUMBER(C26), ISNUMBER(C27)), C26+C27, "")</f>
        <v/>
      </c>
      <c r="D25" s="896" t="str">
        <f t="shared" si="4"/>
        <v/>
      </c>
      <c r="E25" s="896" t="str">
        <f t="shared" si="4"/>
        <v/>
      </c>
      <c r="F25" s="896" t="str">
        <f t="shared" si="4"/>
        <v/>
      </c>
      <c r="G25" s="896" t="str">
        <f t="shared" si="4"/>
        <v/>
      </c>
      <c r="H25" s="896" t="str">
        <f t="shared" si="4"/>
        <v/>
      </c>
      <c r="O25" s="896" t="str">
        <f t="shared" si="4"/>
        <v/>
      </c>
      <c r="P25" s="896" t="str">
        <f t="shared" si="4"/>
        <v/>
      </c>
      <c r="Q25" s="896" t="str">
        <f t="shared" si="4"/>
        <v/>
      </c>
      <c r="R25" s="896" t="str">
        <f t="shared" si="4"/>
        <v/>
      </c>
      <c r="S25" s="896" t="str">
        <f t="shared" si="4"/>
        <v/>
      </c>
      <c r="T25" s="896" t="str">
        <f t="shared" si="4"/>
        <v/>
      </c>
      <c r="U25" s="896" t="str">
        <f t="shared" si="4"/>
        <v/>
      </c>
      <c r="V25" s="896" t="str">
        <f t="shared" si="4"/>
        <v/>
      </c>
      <c r="W25" s="896" t="str">
        <f t="shared" si="4"/>
        <v/>
      </c>
      <c r="X25" s="287" t="str">
        <f t="shared" si="4"/>
        <v/>
      </c>
      <c r="Y25" s="896" t="str">
        <f t="shared" si="4"/>
        <v/>
      </c>
      <c r="Z25" s="287" t="str">
        <f t="shared" si="4"/>
        <v/>
      </c>
      <c r="AA25" s="1183"/>
      <c r="AM25" s="1183"/>
    </row>
    <row r="26" spans="1:39" s="348" customFormat="1" ht="15" customHeight="1" x14ac:dyDescent="0.25">
      <c r="A26" s="837"/>
      <c r="B26" s="1255" t="s">
        <v>1442</v>
      </c>
      <c r="C26" s="345"/>
      <c r="D26" s="335"/>
      <c r="E26" s="335"/>
      <c r="F26" s="335"/>
      <c r="G26" s="335"/>
      <c r="H26" s="335"/>
      <c r="O26" s="335"/>
      <c r="P26" s="335"/>
      <c r="Q26" s="335"/>
      <c r="R26" s="335"/>
      <c r="S26" s="335"/>
      <c r="T26" s="335"/>
      <c r="U26" s="335"/>
      <c r="V26" s="335"/>
      <c r="W26" s="335"/>
      <c r="X26" s="282"/>
      <c r="Y26" s="335"/>
      <c r="Z26" s="282"/>
      <c r="AA26" s="1183"/>
      <c r="AM26" s="1183"/>
    </row>
    <row r="27" spans="1:39" s="348" customFormat="1" ht="15" customHeight="1" x14ac:dyDescent="0.25">
      <c r="A27" s="837"/>
      <c r="B27" s="1255" t="s">
        <v>1443</v>
      </c>
      <c r="C27" s="345"/>
      <c r="D27" s="335"/>
      <c r="E27" s="335"/>
      <c r="F27" s="335"/>
      <c r="G27" s="335"/>
      <c r="H27" s="335"/>
      <c r="O27" s="335"/>
      <c r="P27" s="335"/>
      <c r="Q27" s="335"/>
      <c r="R27" s="335"/>
      <c r="S27" s="335"/>
      <c r="T27" s="335"/>
      <c r="U27" s="335"/>
      <c r="V27" s="335"/>
      <c r="W27" s="335"/>
      <c r="X27" s="282"/>
      <c r="Y27" s="335"/>
      <c r="Z27" s="282"/>
      <c r="AA27" s="1183"/>
      <c r="AM27" s="1183"/>
    </row>
    <row r="28" spans="1:39" s="348" customFormat="1" ht="15" customHeight="1" x14ac:dyDescent="0.25">
      <c r="A28" s="837"/>
      <c r="B28" s="1254" t="s">
        <v>1445</v>
      </c>
      <c r="C28" s="1333" t="str">
        <f t="shared" ref="C28:Z28" si="5">IF(AND(ISNUMBER(C29), ISNUMBER(C30)), C29+C30, "")</f>
        <v/>
      </c>
      <c r="D28" s="896" t="str">
        <f t="shared" si="5"/>
        <v/>
      </c>
      <c r="E28" s="896" t="str">
        <f t="shared" si="5"/>
        <v/>
      </c>
      <c r="F28" s="896" t="str">
        <f t="shared" si="5"/>
        <v/>
      </c>
      <c r="G28" s="896" t="str">
        <f t="shared" si="5"/>
        <v/>
      </c>
      <c r="H28" s="896" t="str">
        <f t="shared" si="5"/>
        <v/>
      </c>
      <c r="O28" s="896" t="str">
        <f t="shared" si="5"/>
        <v/>
      </c>
      <c r="P28" s="896" t="str">
        <f t="shared" si="5"/>
        <v/>
      </c>
      <c r="Q28" s="896" t="str">
        <f t="shared" si="5"/>
        <v/>
      </c>
      <c r="R28" s="896" t="str">
        <f t="shared" si="5"/>
        <v/>
      </c>
      <c r="S28" s="896" t="str">
        <f t="shared" si="5"/>
        <v/>
      </c>
      <c r="T28" s="896" t="str">
        <f t="shared" si="5"/>
        <v/>
      </c>
      <c r="U28" s="896" t="str">
        <f t="shared" si="5"/>
        <v/>
      </c>
      <c r="V28" s="896" t="str">
        <f t="shared" si="5"/>
        <v/>
      </c>
      <c r="W28" s="896" t="str">
        <f t="shared" si="5"/>
        <v/>
      </c>
      <c r="X28" s="287" t="str">
        <f t="shared" si="5"/>
        <v/>
      </c>
      <c r="Y28" s="896" t="str">
        <f t="shared" si="5"/>
        <v/>
      </c>
      <c r="Z28" s="287" t="str">
        <f t="shared" si="5"/>
        <v/>
      </c>
      <c r="AA28" s="1183"/>
      <c r="AM28" s="1183"/>
    </row>
    <row r="29" spans="1:39" s="348" customFormat="1" ht="15" customHeight="1" x14ac:dyDescent="0.25">
      <c r="A29" s="837"/>
      <c r="B29" s="1255" t="s">
        <v>1442</v>
      </c>
      <c r="C29" s="345"/>
      <c r="D29" s="335"/>
      <c r="E29" s="335"/>
      <c r="F29" s="335"/>
      <c r="G29" s="335"/>
      <c r="H29" s="335"/>
      <c r="O29" s="335"/>
      <c r="P29" s="335"/>
      <c r="Q29" s="335"/>
      <c r="R29" s="335"/>
      <c r="S29" s="335"/>
      <c r="T29" s="335"/>
      <c r="U29" s="335"/>
      <c r="V29" s="335"/>
      <c r="W29" s="335"/>
      <c r="X29" s="282"/>
      <c r="Y29" s="335"/>
      <c r="Z29" s="282"/>
      <c r="AA29" s="1183"/>
      <c r="AM29" s="1183"/>
    </row>
    <row r="30" spans="1:39" s="348" customFormat="1" ht="15" customHeight="1" x14ac:dyDescent="0.25">
      <c r="A30" s="837"/>
      <c r="B30" s="938" t="s">
        <v>1443</v>
      </c>
      <c r="C30" s="345"/>
      <c r="D30" s="335"/>
      <c r="E30" s="335"/>
      <c r="F30" s="335"/>
      <c r="G30" s="335"/>
      <c r="H30" s="335"/>
      <c r="O30" s="335"/>
      <c r="P30" s="335"/>
      <c r="Q30" s="335"/>
      <c r="R30" s="335"/>
      <c r="S30" s="335"/>
      <c r="T30" s="335"/>
      <c r="U30" s="335"/>
      <c r="V30" s="335"/>
      <c r="W30" s="335"/>
      <c r="X30" s="282"/>
      <c r="Y30" s="335"/>
      <c r="Z30" s="282"/>
      <c r="AA30" s="1183"/>
      <c r="AM30" s="1183"/>
    </row>
    <row r="31" spans="1:39" s="348" customFormat="1" ht="15" customHeight="1" x14ac:dyDescent="0.25">
      <c r="A31" s="837"/>
      <c r="B31" s="1253" t="s">
        <v>1549</v>
      </c>
      <c r="C31" s="893"/>
      <c r="D31" s="523"/>
      <c r="E31" s="896">
        <f>IF($E$8="Yes", IF(AND(ISNUMBER(E32), ISNUMBER(E35), ISNUMBER(E38)), E32+E35+E38, ""), 0)</f>
        <v>0</v>
      </c>
      <c r="F31" s="896">
        <f>IF($E$8="Yes", IF(AND(ISNUMBER(F32), ISNUMBER(F35), ISNUMBER(F38)), F32+F35+F38, ""), 0)</f>
        <v>0</v>
      </c>
      <c r="G31" s="893"/>
      <c r="H31" s="523"/>
      <c r="O31" s="893"/>
      <c r="P31" s="523"/>
      <c r="Q31" s="896">
        <f>IF($E$8="Yes", IF(AND(ISNUMBER(Q32), ISNUMBER(Q35), ISNUMBER(Q38)), Q32+Q35+Q38, ""), 0)</f>
        <v>0</v>
      </c>
      <c r="R31" s="896">
        <f>IF($E$8="Yes", IF(AND(ISNUMBER(R32), ISNUMBER(R35), ISNUMBER(R38)), R32+R35+R38, ""), 0)</f>
        <v>0</v>
      </c>
      <c r="S31" s="893"/>
      <c r="T31" s="523"/>
      <c r="U31" s="893"/>
      <c r="V31" s="523"/>
      <c r="W31" s="896">
        <f>IF($E$8="Yes", IF(AND(ISNUMBER(W32), ISNUMBER(W35), ISNUMBER(W38)), W32+W35+W38, ""), 0)</f>
        <v>0</v>
      </c>
      <c r="X31" s="287">
        <f>IF($E$8="Yes", IF(AND(ISNUMBER(X32), ISNUMBER(X35), ISNUMBER(X38)), X32+X35+X38, ""), 0)</f>
        <v>0</v>
      </c>
      <c r="Y31" s="352"/>
      <c r="Z31" s="349"/>
      <c r="AA31" s="1183"/>
      <c r="AM31" s="1183"/>
    </row>
    <row r="32" spans="1:39" s="348" customFormat="1" ht="15" customHeight="1" x14ac:dyDescent="0.25">
      <c r="A32" s="837"/>
      <c r="B32" s="1254" t="s">
        <v>1441</v>
      </c>
      <c r="C32" s="893"/>
      <c r="D32" s="523"/>
      <c r="E32" s="896" t="str">
        <f>IF(AND(ISNUMBER(E33), ISNUMBER(E34)), E33+E34, "")</f>
        <v/>
      </c>
      <c r="F32" s="896" t="str">
        <f>IF(AND(ISNUMBER(F33), ISNUMBER(F34)), F33+F34, "")</f>
        <v/>
      </c>
      <c r="G32" s="893"/>
      <c r="H32" s="523"/>
      <c r="O32" s="893"/>
      <c r="P32" s="523"/>
      <c r="Q32" s="896" t="str">
        <f>IF(AND(ISNUMBER(Q33), ISNUMBER(Q34)), Q33+Q34, "")</f>
        <v/>
      </c>
      <c r="R32" s="896" t="str">
        <f>IF(AND(ISNUMBER(R33), ISNUMBER(R34)), R33+R34, "")</f>
        <v/>
      </c>
      <c r="S32" s="893"/>
      <c r="T32" s="523"/>
      <c r="U32" s="893"/>
      <c r="V32" s="523"/>
      <c r="W32" s="896" t="str">
        <f>IF(AND(ISNUMBER(W33), ISNUMBER(W34)), W33+W34, "")</f>
        <v/>
      </c>
      <c r="X32" s="287" t="str">
        <f>IF(AND(ISNUMBER(X33), ISNUMBER(X34)), X33+X34, "")</f>
        <v/>
      </c>
      <c r="Y32" s="523"/>
      <c r="Z32" s="894"/>
      <c r="AA32" s="1183"/>
      <c r="AM32" s="1183"/>
    </row>
    <row r="33" spans="1:39" s="348" customFormat="1" ht="15" customHeight="1" x14ac:dyDescent="0.25">
      <c r="A33" s="837"/>
      <c r="B33" s="1255" t="s">
        <v>1442</v>
      </c>
      <c r="C33" s="1488"/>
      <c r="D33" s="545"/>
      <c r="E33" s="335"/>
      <c r="F33" s="335"/>
      <c r="G33" s="1488"/>
      <c r="H33" s="545"/>
      <c r="O33" s="545"/>
      <c r="P33" s="545"/>
      <c r="Q33" s="335"/>
      <c r="R33" s="335"/>
      <c r="S33" s="1488"/>
      <c r="T33" s="545"/>
      <c r="U33" s="545"/>
      <c r="V33" s="545"/>
      <c r="W33" s="335"/>
      <c r="X33" s="282"/>
      <c r="Y33" s="545"/>
      <c r="Z33" s="546"/>
      <c r="AA33" s="1183"/>
      <c r="AM33" s="1183"/>
    </row>
    <row r="34" spans="1:39" s="348" customFormat="1" ht="15" customHeight="1" x14ac:dyDescent="0.25">
      <c r="A34" s="837"/>
      <c r="B34" s="1255" t="s">
        <v>1443</v>
      </c>
      <c r="C34" s="1488"/>
      <c r="D34" s="545"/>
      <c r="E34" s="335"/>
      <c r="F34" s="335"/>
      <c r="G34" s="1488"/>
      <c r="H34" s="545"/>
      <c r="O34" s="545"/>
      <c r="P34" s="545"/>
      <c r="Q34" s="335"/>
      <c r="R34" s="335"/>
      <c r="S34" s="1488"/>
      <c r="T34" s="545"/>
      <c r="U34" s="545"/>
      <c r="V34" s="545"/>
      <c r="W34" s="335"/>
      <c r="X34" s="282"/>
      <c r="Y34" s="545"/>
      <c r="Z34" s="546"/>
      <c r="AA34" s="1183"/>
      <c r="AM34" s="1183"/>
    </row>
    <row r="35" spans="1:39" s="348" customFormat="1" ht="15" customHeight="1" x14ac:dyDescent="0.25">
      <c r="A35" s="837"/>
      <c r="B35" s="1254" t="s">
        <v>1444</v>
      </c>
      <c r="C35" s="893"/>
      <c r="D35" s="523"/>
      <c r="E35" s="896" t="str">
        <f>IF(AND(ISNUMBER(E36), ISNUMBER(E37)), E36+E37, "")</f>
        <v/>
      </c>
      <c r="F35" s="896" t="str">
        <f>IF(AND(ISNUMBER(F36), ISNUMBER(F37)), F36+F37, "")</f>
        <v/>
      </c>
      <c r="G35" s="893"/>
      <c r="H35" s="523"/>
      <c r="O35" s="893"/>
      <c r="P35" s="523"/>
      <c r="Q35" s="896" t="str">
        <f>IF(AND(ISNUMBER(Q36), ISNUMBER(Q37)), Q36+Q37, "")</f>
        <v/>
      </c>
      <c r="R35" s="896" t="str">
        <f>IF(AND(ISNUMBER(R36), ISNUMBER(R37)), R36+R37, "")</f>
        <v/>
      </c>
      <c r="S35" s="893"/>
      <c r="T35" s="523"/>
      <c r="U35" s="893"/>
      <c r="V35" s="523"/>
      <c r="W35" s="896" t="str">
        <f>IF(AND(ISNUMBER(W36), ISNUMBER(W37)), W36+W37, "")</f>
        <v/>
      </c>
      <c r="X35" s="287" t="str">
        <f>IF(AND(ISNUMBER(X36), ISNUMBER(X37)), X36+X37, "")</f>
        <v/>
      </c>
      <c r="Y35" s="523"/>
      <c r="Z35" s="894"/>
      <c r="AA35" s="1183"/>
      <c r="AM35" s="1183"/>
    </row>
    <row r="36" spans="1:39" s="348" customFormat="1" ht="15" customHeight="1" x14ac:dyDescent="0.25">
      <c r="A36" s="837"/>
      <c r="B36" s="1255" t="s">
        <v>1442</v>
      </c>
      <c r="C36" s="1488"/>
      <c r="D36" s="545"/>
      <c r="E36" s="335"/>
      <c r="F36" s="335"/>
      <c r="G36" s="1488"/>
      <c r="H36" s="545"/>
      <c r="O36" s="545"/>
      <c r="P36" s="545"/>
      <c r="Q36" s="335"/>
      <c r="R36" s="335"/>
      <c r="S36" s="1488"/>
      <c r="T36" s="545"/>
      <c r="U36" s="545"/>
      <c r="V36" s="545"/>
      <c r="W36" s="335"/>
      <c r="X36" s="282"/>
      <c r="Y36" s="545"/>
      <c r="Z36" s="546"/>
      <c r="AA36" s="1183"/>
      <c r="AM36" s="1183"/>
    </row>
    <row r="37" spans="1:39" s="348" customFormat="1" ht="15" customHeight="1" x14ac:dyDescent="0.25">
      <c r="A37" s="837"/>
      <c r="B37" s="1255" t="s">
        <v>1443</v>
      </c>
      <c r="C37" s="1488"/>
      <c r="D37" s="545"/>
      <c r="E37" s="335"/>
      <c r="F37" s="335"/>
      <c r="G37" s="1488"/>
      <c r="H37" s="545"/>
      <c r="O37" s="545"/>
      <c r="P37" s="545"/>
      <c r="Q37" s="335"/>
      <c r="R37" s="335"/>
      <c r="S37" s="1488"/>
      <c r="T37" s="545"/>
      <c r="U37" s="545"/>
      <c r="V37" s="545"/>
      <c r="W37" s="335"/>
      <c r="X37" s="282"/>
      <c r="Y37" s="545"/>
      <c r="Z37" s="546"/>
      <c r="AA37" s="1183"/>
      <c r="AM37" s="1183"/>
    </row>
    <row r="38" spans="1:39" s="348" customFormat="1" ht="15" customHeight="1" x14ac:dyDescent="0.25">
      <c r="A38" s="837"/>
      <c r="B38" s="1254" t="s">
        <v>1445</v>
      </c>
      <c r="C38" s="893"/>
      <c r="D38" s="523"/>
      <c r="E38" s="896" t="str">
        <f>IF(AND(ISNUMBER(E39), ISNUMBER(E40)), E39+E40, "")</f>
        <v/>
      </c>
      <c r="F38" s="896" t="str">
        <f>IF(AND(ISNUMBER(F39), ISNUMBER(F40)), F39+F40, "")</f>
        <v/>
      </c>
      <c r="G38" s="893"/>
      <c r="H38" s="523"/>
      <c r="O38" s="893"/>
      <c r="P38" s="523"/>
      <c r="Q38" s="896" t="str">
        <f>IF(AND(ISNUMBER(Q39), ISNUMBER(Q40)), Q39+Q40, "")</f>
        <v/>
      </c>
      <c r="R38" s="896" t="str">
        <f>IF(AND(ISNUMBER(R39), ISNUMBER(R40)), R39+R40, "")</f>
        <v/>
      </c>
      <c r="S38" s="893"/>
      <c r="T38" s="523"/>
      <c r="U38" s="893"/>
      <c r="V38" s="523"/>
      <c r="W38" s="896" t="str">
        <f>IF(AND(ISNUMBER(W39), ISNUMBER(W40)), W39+W40, "")</f>
        <v/>
      </c>
      <c r="X38" s="287" t="str">
        <f>IF(AND(ISNUMBER(X39), ISNUMBER(X40)), X39+X40, "")</f>
        <v/>
      </c>
      <c r="Y38" s="523"/>
      <c r="Z38" s="894"/>
      <c r="AA38" s="1183"/>
      <c r="AM38" s="1183"/>
    </row>
    <row r="39" spans="1:39" s="348" customFormat="1" ht="15" customHeight="1" x14ac:dyDescent="0.25">
      <c r="A39" s="837"/>
      <c r="B39" s="1255" t="s">
        <v>1442</v>
      </c>
      <c r="C39" s="1488"/>
      <c r="D39" s="545"/>
      <c r="E39" s="335"/>
      <c r="F39" s="335"/>
      <c r="G39" s="1488"/>
      <c r="H39" s="545"/>
      <c r="O39" s="545"/>
      <c r="P39" s="545"/>
      <c r="Q39" s="335"/>
      <c r="R39" s="335"/>
      <c r="S39" s="1488"/>
      <c r="T39" s="545"/>
      <c r="U39" s="545"/>
      <c r="V39" s="545"/>
      <c r="W39" s="335"/>
      <c r="X39" s="282"/>
      <c r="Y39" s="545"/>
      <c r="Z39" s="546"/>
      <c r="AA39" s="1183"/>
      <c r="AM39" s="1183"/>
    </row>
    <row r="40" spans="1:39" s="348" customFormat="1" ht="15" customHeight="1" x14ac:dyDescent="0.25">
      <c r="A40" s="837"/>
      <c r="B40" s="1255" t="s">
        <v>1443</v>
      </c>
      <c r="C40" s="353"/>
      <c r="D40" s="545"/>
      <c r="E40" s="335"/>
      <c r="F40" s="335"/>
      <c r="G40" s="545"/>
      <c r="H40" s="545"/>
      <c r="O40" s="545"/>
      <c r="P40" s="545"/>
      <c r="Q40" s="335"/>
      <c r="R40" s="335"/>
      <c r="S40" s="545"/>
      <c r="T40" s="545"/>
      <c r="U40" s="545"/>
      <c r="V40" s="545"/>
      <c r="W40" s="335"/>
      <c r="X40" s="282"/>
      <c r="Y40" s="545"/>
      <c r="Z40" s="546"/>
      <c r="AA40" s="1183"/>
      <c r="AM40" s="1183"/>
    </row>
    <row r="41" spans="1:39" s="348" customFormat="1" ht="15" customHeight="1" x14ac:dyDescent="0.25">
      <c r="A41" s="837"/>
      <c r="B41" s="1253" t="s">
        <v>1340</v>
      </c>
      <c r="C41" s="1333">
        <f>IF($C$9="Yes", IF(AND(ISNUMBER(C42), ISNUMBER(C45), ISNUMBER(C48)), C42+C45+C48, ""), 0)</f>
        <v>0</v>
      </c>
      <c r="D41" s="1333">
        <f>IF($C$9="Yes", IF(AND(ISNUMBER(D42), ISNUMBER(D45), ISNUMBER(D48)), D42+D45+D48, ""), 0)</f>
        <v>0</v>
      </c>
      <c r="E41" s="1333">
        <f>IF($E$9="Yes", IF(AND(ISNUMBER(E42), ISNUMBER(E45), ISNUMBER(E48)), E42+E45+E48, ""), 0)</f>
        <v>0</v>
      </c>
      <c r="F41" s="1333">
        <f>IF($E$9="Yes", IF(AND(ISNUMBER(F42), ISNUMBER(F45), ISNUMBER(F48)), F42+F45+F48, ""), 0)</f>
        <v>0</v>
      </c>
      <c r="G41" s="893"/>
      <c r="H41" s="523"/>
      <c r="O41" s="1333">
        <f>IF($C$9="Yes", IF(AND(ISNUMBER(O42), ISNUMBER(O45), ISNUMBER(O48)), O42+O45+O48, ""), 0)</f>
        <v>0</v>
      </c>
      <c r="P41" s="1333">
        <f>IF($C$9="Yes", IF(AND(ISNUMBER(P42), ISNUMBER(P45), ISNUMBER(P48)), P42+P45+P48, ""), 0)</f>
        <v>0</v>
      </c>
      <c r="Q41" s="1333">
        <f>IF($E$9="Yes", IF(AND(ISNUMBER(Q42), ISNUMBER(Q45), ISNUMBER(Q48)), Q42+Q45+Q48, ""), 0)</f>
        <v>0</v>
      </c>
      <c r="R41" s="1333">
        <f>IF($E$9="Yes", IF(AND(ISNUMBER(R42), ISNUMBER(R45), ISNUMBER(R48)), R42+R45+R48, ""), 0)</f>
        <v>0</v>
      </c>
      <c r="S41" s="893"/>
      <c r="T41" s="523"/>
      <c r="U41" s="1333">
        <f>IF($C$9="Yes", IF(AND(ISNUMBER(U42), ISNUMBER(U45), ISNUMBER(U48)), U42+U45+U48, ""), 0)</f>
        <v>0</v>
      </c>
      <c r="V41" s="1333">
        <f>IF($C$9="Yes", IF(AND(ISNUMBER(V42), ISNUMBER(V45), ISNUMBER(V48)), V42+V45+V48, ""), 0)</f>
        <v>0</v>
      </c>
      <c r="W41" s="1333">
        <f>IF($E$9="Yes", IF(AND(ISNUMBER(W42), ISNUMBER(W45), ISNUMBER(W48)), W42+W45+W48, ""), 0)</f>
        <v>0</v>
      </c>
      <c r="X41" s="1052">
        <f>IF($E$9="Yes", IF(AND(ISNUMBER(X42), ISNUMBER(X45), ISNUMBER(X48)), X42+X45+X48, ""), 0)</f>
        <v>0</v>
      </c>
      <c r="Y41" s="523"/>
      <c r="Z41" s="894"/>
      <c r="AA41" s="1183"/>
      <c r="AM41" s="1183"/>
    </row>
    <row r="42" spans="1:39" s="348" customFormat="1" ht="15" customHeight="1" x14ac:dyDescent="0.25">
      <c r="A42" s="837"/>
      <c r="B42" s="1254" t="s">
        <v>1441</v>
      </c>
      <c r="C42" s="1333" t="str">
        <f t="shared" ref="C42:X42" si="6">IF(AND(ISNUMBER(C43), ISNUMBER(C44)), C43+C44, "")</f>
        <v/>
      </c>
      <c r="D42" s="896" t="str">
        <f t="shared" si="6"/>
        <v/>
      </c>
      <c r="E42" s="896" t="str">
        <f t="shared" si="6"/>
        <v/>
      </c>
      <c r="F42" s="896" t="str">
        <f t="shared" si="6"/>
        <v/>
      </c>
      <c r="G42" s="893"/>
      <c r="H42" s="523"/>
      <c r="O42" s="896" t="str">
        <f t="shared" si="6"/>
        <v/>
      </c>
      <c r="P42" s="896" t="str">
        <f t="shared" si="6"/>
        <v/>
      </c>
      <c r="Q42" s="896" t="str">
        <f t="shared" si="6"/>
        <v/>
      </c>
      <c r="R42" s="896" t="str">
        <f t="shared" si="6"/>
        <v/>
      </c>
      <c r="S42" s="893"/>
      <c r="T42" s="523"/>
      <c r="U42" s="896" t="str">
        <f t="shared" si="6"/>
        <v/>
      </c>
      <c r="V42" s="896" t="str">
        <f t="shared" si="6"/>
        <v/>
      </c>
      <c r="W42" s="896" t="str">
        <f t="shared" si="6"/>
        <v/>
      </c>
      <c r="X42" s="287" t="str">
        <f t="shared" si="6"/>
        <v/>
      </c>
      <c r="Y42" s="523"/>
      <c r="Z42" s="894"/>
      <c r="AA42" s="1183"/>
      <c r="AM42" s="1183"/>
    </row>
    <row r="43" spans="1:39" s="348" customFormat="1" ht="15" customHeight="1" x14ac:dyDescent="0.25">
      <c r="A43" s="837"/>
      <c r="B43" s="1255" t="s">
        <v>1442</v>
      </c>
      <c r="C43" s="345"/>
      <c r="D43" s="335"/>
      <c r="E43" s="335"/>
      <c r="F43" s="335"/>
      <c r="G43" s="1488"/>
      <c r="H43" s="545"/>
      <c r="O43" s="335"/>
      <c r="P43" s="335"/>
      <c r="Q43" s="335"/>
      <c r="R43" s="335"/>
      <c r="S43" s="1488"/>
      <c r="T43" s="545"/>
      <c r="U43" s="335"/>
      <c r="V43" s="335"/>
      <c r="W43" s="335"/>
      <c r="X43" s="282"/>
      <c r="Y43" s="545"/>
      <c r="Z43" s="546"/>
      <c r="AA43" s="1183"/>
      <c r="AM43" s="1183"/>
    </row>
    <row r="44" spans="1:39" s="348" customFormat="1" ht="15" customHeight="1" x14ac:dyDescent="0.25">
      <c r="A44" s="837"/>
      <c r="B44" s="1255" t="s">
        <v>1443</v>
      </c>
      <c r="C44" s="345"/>
      <c r="D44" s="335"/>
      <c r="E44" s="335"/>
      <c r="F44" s="335"/>
      <c r="G44" s="1488"/>
      <c r="H44" s="545"/>
      <c r="O44" s="335"/>
      <c r="P44" s="335"/>
      <c r="Q44" s="335"/>
      <c r="R44" s="335"/>
      <c r="S44" s="1488"/>
      <c r="T44" s="545"/>
      <c r="U44" s="335"/>
      <c r="V44" s="335"/>
      <c r="W44" s="335"/>
      <c r="X44" s="282"/>
      <c r="Y44" s="545"/>
      <c r="Z44" s="546"/>
      <c r="AA44" s="1183"/>
      <c r="AM44" s="1183"/>
    </row>
    <row r="45" spans="1:39" s="348" customFormat="1" ht="15" customHeight="1" x14ac:dyDescent="0.25">
      <c r="A45" s="837"/>
      <c r="B45" s="1254" t="s">
        <v>1444</v>
      </c>
      <c r="C45" s="1333" t="str">
        <f t="shared" ref="C45:X45" si="7">IF(AND(ISNUMBER(C46), ISNUMBER(C47)), C46+C47, "")</f>
        <v/>
      </c>
      <c r="D45" s="896" t="str">
        <f t="shared" si="7"/>
        <v/>
      </c>
      <c r="E45" s="896" t="str">
        <f t="shared" si="7"/>
        <v/>
      </c>
      <c r="F45" s="896" t="str">
        <f t="shared" si="7"/>
        <v/>
      </c>
      <c r="G45" s="893"/>
      <c r="H45" s="523"/>
      <c r="O45" s="896" t="str">
        <f t="shared" si="7"/>
        <v/>
      </c>
      <c r="P45" s="896" t="str">
        <f t="shared" si="7"/>
        <v/>
      </c>
      <c r="Q45" s="896" t="str">
        <f t="shared" si="7"/>
        <v/>
      </c>
      <c r="R45" s="896" t="str">
        <f t="shared" si="7"/>
        <v/>
      </c>
      <c r="S45" s="893"/>
      <c r="T45" s="523"/>
      <c r="U45" s="896" t="str">
        <f t="shared" si="7"/>
        <v/>
      </c>
      <c r="V45" s="896" t="str">
        <f t="shared" si="7"/>
        <v/>
      </c>
      <c r="W45" s="896" t="str">
        <f t="shared" si="7"/>
        <v/>
      </c>
      <c r="X45" s="287" t="str">
        <f t="shared" si="7"/>
        <v/>
      </c>
      <c r="Y45" s="523"/>
      <c r="Z45" s="894"/>
      <c r="AA45" s="1183"/>
      <c r="AM45" s="1183"/>
    </row>
    <row r="46" spans="1:39" s="348" customFormat="1" ht="15" customHeight="1" x14ac:dyDescent="0.25">
      <c r="A46" s="837"/>
      <c r="B46" s="1255" t="s">
        <v>1442</v>
      </c>
      <c r="C46" s="345"/>
      <c r="D46" s="335"/>
      <c r="E46" s="335"/>
      <c r="F46" s="335"/>
      <c r="G46" s="1488"/>
      <c r="H46" s="545"/>
      <c r="O46" s="335"/>
      <c r="P46" s="335"/>
      <c r="Q46" s="335"/>
      <c r="R46" s="335"/>
      <c r="S46" s="1488"/>
      <c r="T46" s="545"/>
      <c r="U46" s="335"/>
      <c r="V46" s="335"/>
      <c r="W46" s="335"/>
      <c r="X46" s="282"/>
      <c r="Y46" s="545"/>
      <c r="Z46" s="546"/>
      <c r="AA46" s="1183"/>
      <c r="AM46" s="1183"/>
    </row>
    <row r="47" spans="1:39" s="348" customFormat="1" ht="15" customHeight="1" x14ac:dyDescent="0.25">
      <c r="A47" s="837"/>
      <c r="B47" s="1255" t="s">
        <v>1443</v>
      </c>
      <c r="C47" s="345"/>
      <c r="D47" s="335"/>
      <c r="E47" s="335"/>
      <c r="F47" s="335"/>
      <c r="G47" s="1488"/>
      <c r="H47" s="545"/>
      <c r="O47" s="335"/>
      <c r="P47" s="335"/>
      <c r="Q47" s="335"/>
      <c r="R47" s="335"/>
      <c r="S47" s="1488"/>
      <c r="T47" s="545"/>
      <c r="U47" s="335"/>
      <c r="V47" s="335"/>
      <c r="W47" s="335"/>
      <c r="X47" s="282"/>
      <c r="Y47" s="545"/>
      <c r="Z47" s="546"/>
      <c r="AA47" s="1183"/>
      <c r="AM47" s="1183"/>
    </row>
    <row r="48" spans="1:39" s="348" customFormat="1" ht="15" customHeight="1" x14ac:dyDescent="0.25">
      <c r="A48" s="837"/>
      <c r="B48" s="1254" t="s">
        <v>1445</v>
      </c>
      <c r="C48" s="1333" t="str">
        <f t="shared" ref="C48:X48" si="8">IF(AND(ISNUMBER(C49), ISNUMBER(C50)), C49+C50, "")</f>
        <v/>
      </c>
      <c r="D48" s="896" t="str">
        <f t="shared" si="8"/>
        <v/>
      </c>
      <c r="E48" s="896" t="str">
        <f t="shared" si="8"/>
        <v/>
      </c>
      <c r="F48" s="896" t="str">
        <f t="shared" si="8"/>
        <v/>
      </c>
      <c r="G48" s="893"/>
      <c r="H48" s="523"/>
      <c r="O48" s="896" t="str">
        <f t="shared" si="8"/>
        <v/>
      </c>
      <c r="P48" s="896" t="str">
        <f t="shared" si="8"/>
        <v/>
      </c>
      <c r="Q48" s="896" t="str">
        <f t="shared" si="8"/>
        <v/>
      </c>
      <c r="R48" s="896" t="str">
        <f t="shared" si="8"/>
        <v/>
      </c>
      <c r="S48" s="893"/>
      <c r="T48" s="523"/>
      <c r="U48" s="896" t="str">
        <f t="shared" si="8"/>
        <v/>
      </c>
      <c r="V48" s="896" t="str">
        <f t="shared" si="8"/>
        <v/>
      </c>
      <c r="W48" s="896" t="str">
        <f t="shared" si="8"/>
        <v/>
      </c>
      <c r="X48" s="287" t="str">
        <f t="shared" si="8"/>
        <v/>
      </c>
      <c r="Y48" s="523"/>
      <c r="Z48" s="894"/>
      <c r="AA48" s="1183"/>
      <c r="AM48" s="1183"/>
    </row>
    <row r="49" spans="1:39" s="348" customFormat="1" ht="15" customHeight="1" x14ac:dyDescent="0.25">
      <c r="A49" s="837"/>
      <c r="B49" s="1255" t="s">
        <v>1442</v>
      </c>
      <c r="C49" s="345"/>
      <c r="D49" s="335"/>
      <c r="E49" s="335"/>
      <c r="F49" s="335"/>
      <c r="G49" s="1488"/>
      <c r="H49" s="545"/>
      <c r="O49" s="335"/>
      <c r="P49" s="335"/>
      <c r="Q49" s="335"/>
      <c r="R49" s="335"/>
      <c r="S49" s="1488"/>
      <c r="T49" s="545"/>
      <c r="U49" s="335"/>
      <c r="V49" s="335"/>
      <c r="W49" s="335"/>
      <c r="X49" s="282"/>
      <c r="Y49" s="545"/>
      <c r="Z49" s="546"/>
      <c r="AA49" s="1183"/>
      <c r="AM49" s="1183"/>
    </row>
    <row r="50" spans="1:39" s="348" customFormat="1" ht="15" customHeight="1" x14ac:dyDescent="0.25">
      <c r="A50" s="837"/>
      <c r="B50" s="1586" t="s">
        <v>1443</v>
      </c>
      <c r="C50" s="1805"/>
      <c r="D50" s="1258"/>
      <c r="E50" s="1258"/>
      <c r="F50" s="1258"/>
      <c r="G50" s="353"/>
      <c r="H50" s="545"/>
      <c r="O50" s="1258"/>
      <c r="P50" s="1258"/>
      <c r="Q50" s="1258"/>
      <c r="R50" s="1258"/>
      <c r="S50" s="353"/>
      <c r="T50" s="545"/>
      <c r="U50" s="1258"/>
      <c r="V50" s="1258"/>
      <c r="W50" s="1258"/>
      <c r="X50" s="1589"/>
      <c r="Y50" s="350"/>
      <c r="Z50" s="844"/>
      <c r="AA50" s="1183"/>
      <c r="AM50" s="1183"/>
    </row>
    <row r="51" spans="1:39" s="348" customFormat="1" ht="15" customHeight="1" x14ac:dyDescent="0.25">
      <c r="A51" s="837"/>
      <c r="B51" s="1604" t="s">
        <v>129</v>
      </c>
      <c r="C51" s="1806">
        <f>IF(AND(ISNUMBER(C21), ISNUMBER(C41)), C21+C41, "")</f>
        <v>0</v>
      </c>
      <c r="D51" s="1605">
        <f>IF(AND(ISNUMBER(D21), ISNUMBER(D41)), D21+D41, "")</f>
        <v>0</v>
      </c>
      <c r="E51" s="1605">
        <f>IF(AND(ISNUMBER(E21), ISNUMBER(E31), ISNUMBER(E41)), E21+E31+E41, "")</f>
        <v>0</v>
      </c>
      <c r="F51" s="1605">
        <f t="shared" ref="F51" si="9">IF(AND(ISNUMBER(F21), ISNUMBER(F31), ISNUMBER(F41)), F21+F31+F41, "")</f>
        <v>0</v>
      </c>
      <c r="G51" s="1605">
        <f>IF(ISNUMBER(G21), G21, "")</f>
        <v>0</v>
      </c>
      <c r="H51" s="1605">
        <f>IF(ISNUMBER(H21), H21, "")</f>
        <v>0</v>
      </c>
      <c r="O51" s="1605">
        <f>IF(AND(ISNUMBER(O21), ISNUMBER(O41)), O21+O41, "")</f>
        <v>0</v>
      </c>
      <c r="P51" s="1605">
        <f>IF(AND(ISNUMBER(P21), ISNUMBER(P41)), P21+P41, "")</f>
        <v>0</v>
      </c>
      <c r="Q51" s="1605">
        <f>IF(AND(ISNUMBER(Q21), ISNUMBER(Q31), ISNUMBER(Q41)), Q21+Q31+Q41, "")</f>
        <v>0</v>
      </c>
      <c r="R51" s="1605">
        <f t="shared" ref="R51" si="10">IF(AND(ISNUMBER(R21), ISNUMBER(R31), ISNUMBER(R41)), R21+R31+R41, "")</f>
        <v>0</v>
      </c>
      <c r="S51" s="1605">
        <f>IF(ISNUMBER(S21), S21, "")</f>
        <v>0</v>
      </c>
      <c r="T51" s="1605">
        <f>IF(ISNUMBER(T21), T21, "")</f>
        <v>0</v>
      </c>
      <c r="U51" s="1605">
        <f>IF(AND(ISNUMBER(U21), ISNUMBER(U41)), U21+U41, "")</f>
        <v>0</v>
      </c>
      <c r="V51" s="1605">
        <f>IF(AND(ISNUMBER(V21), ISNUMBER(V41)), V21+V41, "")</f>
        <v>0</v>
      </c>
      <c r="W51" s="1605">
        <f>IF(AND(ISNUMBER(W21), ISNUMBER(W31), ISNUMBER(W41)), W21+W31+W41, "")</f>
        <v>0</v>
      </c>
      <c r="X51" s="1606">
        <f t="shared" ref="X51" si="11">IF(AND(ISNUMBER(X21), ISNUMBER(X31), ISNUMBER(X41)), X21+X31+X41, "")</f>
        <v>0</v>
      </c>
      <c r="Y51" s="1605">
        <f>IF(ISNUMBER(Y21), Y21, "")</f>
        <v>0</v>
      </c>
      <c r="Z51" s="1606">
        <f>IF(ISNUMBER(Z21), Z21, "")</f>
        <v>0</v>
      </c>
      <c r="AA51" s="1183"/>
      <c r="AM51" s="1183"/>
    </row>
    <row r="52" spans="1:39" s="1841" customFormat="1" ht="15" customHeight="1" x14ac:dyDescent="0.25">
      <c r="A52" s="837"/>
      <c r="B52" s="1800"/>
      <c r="C52" s="1801"/>
      <c r="D52" s="1801"/>
      <c r="E52" s="1801"/>
      <c r="F52" s="1801"/>
      <c r="G52" s="1801"/>
      <c r="H52" s="1801"/>
      <c r="I52" s="1801"/>
      <c r="J52" s="1801"/>
      <c r="K52" s="1801"/>
      <c r="L52" s="1801"/>
      <c r="M52" s="1801"/>
      <c r="N52" s="1801"/>
      <c r="O52" s="1801"/>
      <c r="P52" s="1801"/>
      <c r="Q52" s="1801"/>
      <c r="R52" s="1801"/>
      <c r="S52" s="1801"/>
      <c r="T52" s="1801"/>
      <c r="U52" s="1801"/>
      <c r="V52" s="1801"/>
      <c r="W52" s="1801"/>
      <c r="X52" s="1801"/>
      <c r="Y52" s="1801"/>
      <c r="Z52" s="1840"/>
      <c r="AA52" s="1479"/>
      <c r="AM52" s="1479"/>
    </row>
    <row r="53" spans="1:39" s="269" customFormat="1" ht="45" customHeight="1" x14ac:dyDescent="0.25">
      <c r="A53" s="2182" t="s">
        <v>1789</v>
      </c>
      <c r="B53" s="1600"/>
      <c r="C53" s="1601"/>
      <c r="D53" s="1601"/>
      <c r="E53" s="1601"/>
      <c r="F53" s="1601"/>
      <c r="G53" s="1601"/>
      <c r="H53" s="1601"/>
      <c r="I53" s="1601"/>
      <c r="J53" s="1601"/>
      <c r="K53" s="1601"/>
      <c r="L53" s="1601"/>
      <c r="M53" s="1601"/>
      <c r="N53" s="1601"/>
      <c r="O53" s="1601"/>
      <c r="P53" s="1601"/>
      <c r="Q53" s="1601"/>
      <c r="R53" s="1601"/>
      <c r="S53" s="1601"/>
      <c r="T53" s="1601"/>
      <c r="U53" s="1601"/>
      <c r="V53" s="1601"/>
      <c r="W53" s="1601"/>
      <c r="X53" s="1601"/>
      <c r="Y53" s="1601"/>
      <c r="AA53" s="782"/>
      <c r="AD53" s="755"/>
      <c r="AE53" s="755"/>
      <c r="AF53" s="755"/>
      <c r="AG53" s="755"/>
      <c r="AH53" s="755"/>
      <c r="AI53" s="755"/>
      <c r="AJ53" s="755"/>
      <c r="AK53" s="755"/>
      <c r="AL53" s="755"/>
      <c r="AM53" s="782"/>
    </row>
    <row r="54" spans="1:39" s="912" customFormat="1" ht="75" customHeight="1" x14ac:dyDescent="0.25">
      <c r="A54" s="586"/>
      <c r="B54" s="2591" t="s">
        <v>1700</v>
      </c>
      <c r="C54" s="2591"/>
      <c r="D54" s="2591"/>
      <c r="E54" s="1594"/>
      <c r="F54" s="1594"/>
      <c r="AA54" s="776"/>
    </row>
    <row r="55" spans="1:39" s="744" customFormat="1" ht="45" customHeight="1" x14ac:dyDescent="0.25">
      <c r="A55" s="576" t="s">
        <v>1638</v>
      </c>
      <c r="B55" s="772"/>
      <c r="C55" s="912"/>
      <c r="D55" s="912"/>
      <c r="E55" s="912"/>
      <c r="F55" s="912"/>
      <c r="G55" s="912"/>
      <c r="H55" s="912"/>
      <c r="I55" s="912"/>
      <c r="J55" s="912"/>
      <c r="K55" s="912"/>
      <c r="L55" s="912"/>
      <c r="M55" s="912"/>
      <c r="N55" s="912"/>
      <c r="O55" s="912"/>
      <c r="P55" s="912"/>
      <c r="Q55" s="912"/>
      <c r="R55" s="912"/>
      <c r="S55" s="912"/>
      <c r="T55" s="912"/>
      <c r="U55" s="912"/>
      <c r="V55" s="912"/>
      <c r="W55" s="912"/>
      <c r="X55" s="912"/>
      <c r="Y55" s="912"/>
      <c r="Z55" s="912"/>
      <c r="AA55" s="776"/>
    </row>
    <row r="56" spans="1:39" s="747" customFormat="1" ht="15" customHeight="1" x14ac:dyDescent="0.25">
      <c r="A56" s="745"/>
      <c r="B56" s="1118" t="s">
        <v>1097</v>
      </c>
      <c r="C56" s="1117"/>
      <c r="D56" s="1855" t="s">
        <v>1704</v>
      </c>
      <c r="E56" s="1856"/>
      <c r="F56" s="1215"/>
      <c r="G56" s="1857"/>
      <c r="AA56" s="1608"/>
    </row>
    <row r="57" spans="1:39" s="746" customFormat="1" ht="15" customHeight="1" x14ac:dyDescent="0.25">
      <c r="A57" s="745"/>
      <c r="B57" s="620" t="s">
        <v>1703</v>
      </c>
      <c r="C57" s="858" t="str">
        <f>IF(OR(ISBLANK(C56), ISBLANK('Supervisory information'!D15)), "", IF(C56*'Supervisory information'!D15&lt;=100000000000, "Yes", "No"))</f>
        <v/>
      </c>
      <c r="D57" s="1853" t="s">
        <v>1705</v>
      </c>
      <c r="E57" s="1854"/>
      <c r="F57" s="1891" t="str">
        <f>IF(OR(ISBLANK(F56), ISBLANK(C57), C57=""), IF(C57="No", "No", IF(ISNUMBER(C56), "Fill in cell above", "")), IF(AND(C57="Yes", F56="Yes"), "Yes", "No"))</f>
        <v/>
      </c>
      <c r="G57" s="1893"/>
    </row>
    <row r="58" spans="1:39" s="746" customFormat="1" ht="15" customHeight="1" x14ac:dyDescent="0.25">
      <c r="A58" s="745"/>
    </row>
    <row r="59" spans="1:39" s="912" customFormat="1" ht="26.25" customHeight="1" x14ac:dyDescent="0.25">
      <c r="A59" s="576" t="s">
        <v>1639</v>
      </c>
      <c r="B59" s="772"/>
    </row>
    <row r="60" spans="1:39" s="746" customFormat="1" ht="108" customHeight="1" x14ac:dyDescent="0.25">
      <c r="A60" s="601"/>
      <c r="B60" s="1609"/>
      <c r="C60" s="1610" t="s">
        <v>1706</v>
      </c>
      <c r="D60" s="1611" t="s">
        <v>1588</v>
      </c>
      <c r="E60" s="1898" t="s">
        <v>1709</v>
      </c>
      <c r="F60" s="1898" t="s">
        <v>1710</v>
      </c>
      <c r="G60" s="1898" t="s">
        <v>1708</v>
      </c>
      <c r="H60" s="1898" t="s">
        <v>1711</v>
      </c>
    </row>
    <row r="61" spans="1:39" s="747" customFormat="1" ht="15" customHeight="1" x14ac:dyDescent="0.25">
      <c r="A61" s="745"/>
      <c r="B61" s="1118" t="s">
        <v>1098</v>
      </c>
      <c r="C61" s="1117"/>
      <c r="D61" s="1612"/>
      <c r="E61" s="1899" t="str">
        <f>IF('General Info'!$C37="No", IF(C61="", "", IF(C61=0, "Pass", "Fail")), IF('General Info'!$C37="Yes", IF(AND(ISNUMBER(C61),C61&gt;0), "Pass", "Fail"), ""))</f>
        <v/>
      </c>
      <c r="F61" s="1899" t="str">
        <f>IF('General Info'!$C37="No", IF(D61="", "", IF(D61=0, "Pass", "Fail")), IF('General Info'!$C37="Yes", IF(AND(ISNUMBER(D61), D61&gt;=0), "Pass", ""), ""))</f>
        <v/>
      </c>
      <c r="G61" s="1858"/>
      <c r="H61" s="1858"/>
    </row>
    <row r="62" spans="1:39" s="747" customFormat="1" ht="15" customHeight="1" x14ac:dyDescent="0.25">
      <c r="A62" s="745"/>
      <c r="B62" s="319" t="s">
        <v>83</v>
      </c>
      <c r="C62" s="1051"/>
      <c r="D62" s="1463"/>
      <c r="E62" s="1900" t="str">
        <f>IF('General Info'!$C38="No", IF(C62="", "", IF(C62=0, "Pass", "Fail")), IF('General Info'!$C38="Yes", IF(AND(ISNUMBER(C62),C62&gt;0), "Pass", "Fail"), ""))</f>
        <v/>
      </c>
      <c r="F62" s="1900" t="str">
        <f>IF('General Info'!$C38="No", IF(D62="", "", IF(D62=0, "Pass", "Fail")), IF('General Info'!$C38="Yes", IF(AND(ISNUMBER(D62), D62&gt;=0), "Pass", ""), ""))</f>
        <v/>
      </c>
      <c r="G62" s="1894"/>
      <c r="H62" s="1894"/>
    </row>
    <row r="63" spans="1:39" s="746" customFormat="1" ht="15" customHeight="1" x14ac:dyDescent="0.25">
      <c r="A63" s="745"/>
      <c r="B63" s="1365" t="s">
        <v>129</v>
      </c>
      <c r="C63" s="1408" t="str">
        <f>IF(AND('General Info'!C37="Yes",'General Info'!C38="Yes"),IF(AND(ISNUMBER(C61),ISNUMBER(C62)),C61+C62,""),IF(AND('General Info'!C37="Yes",'General Info'!C38="No"),IF(ISNUMBER(C61),C61,""),IF(AND('General Info'!C38="Yes",'General Info'!C37="No"),IF(ISNUMBER(C62),C62,""),"")))</f>
        <v/>
      </c>
      <c r="D63" s="1349" t="str">
        <f>IF(AND('General Info'!C37="Yes",'General Info'!C38="Yes"),IF(AND(ISNUMBER(D61),ISNUMBER(D62)),D61+D62,""),IF(AND('General Info'!C37="Yes",'General Info'!C38="No"),IF(ISNUMBER(D61),D61,""),IF(AND('General Info'!C38="Yes",'General Info'!C37="No"),IF(ISNUMBER(D62),D62,""),"")))</f>
        <v/>
      </c>
      <c r="E63" s="1901"/>
      <c r="F63" s="1901"/>
      <c r="G63" s="1902" t="str">
        <f>IF(AND(OR(ISBLANK('General Info'!C37),ISBLANK('General Info'!C38)),OR(C61&lt;&gt;"",C62&lt;&gt;"")),"Fail","")</f>
        <v/>
      </c>
      <c r="H63" s="1897" t="str">
        <f>IF(AND(OR(ISBLANK('General Info'!C37),ISBLANK('General Info'!C38)),OR(D61&lt;&gt;"",D62&lt;&gt;"")),"Fail","")</f>
        <v/>
      </c>
    </row>
    <row r="64" spans="1:39" s="746" customFormat="1" ht="15" hidden="1" customHeight="1" x14ac:dyDescent="0.25">
      <c r="A64" s="745"/>
    </row>
    <row r="65" spans="1:7" s="746" customFormat="1" ht="15" hidden="1" customHeight="1" x14ac:dyDescent="0.25">
      <c r="A65" s="745"/>
    </row>
    <row r="66" spans="1:7" s="746" customFormat="1" ht="15" hidden="1" customHeight="1" x14ac:dyDescent="0.25">
      <c r="A66" s="745"/>
    </row>
    <row r="67" spans="1:7" s="746" customFormat="1" ht="15" hidden="1" customHeight="1" x14ac:dyDescent="0.25">
      <c r="A67" s="745"/>
    </row>
    <row r="68" spans="1:7" s="746" customFormat="1" ht="15" hidden="1" customHeight="1" x14ac:dyDescent="0.25">
      <c r="A68" s="745"/>
    </row>
    <row r="69" spans="1:7" s="746" customFormat="1" ht="15" hidden="1" customHeight="1" x14ac:dyDescent="0.25">
      <c r="A69" s="745"/>
    </row>
    <row r="70" spans="1:7" s="912" customFormat="1" ht="45" customHeight="1" x14ac:dyDescent="0.25">
      <c r="A70" s="576" t="s">
        <v>1790</v>
      </c>
      <c r="B70" s="772"/>
    </row>
    <row r="71" spans="1:7" s="750" customFormat="1" ht="30" customHeight="1" x14ac:dyDescent="0.25">
      <c r="A71" s="1851" t="s">
        <v>1640</v>
      </c>
      <c r="B71" s="749"/>
    </row>
    <row r="72" spans="1:7" s="746" customFormat="1" ht="60" customHeight="1" x14ac:dyDescent="0.25">
      <c r="A72" s="601"/>
      <c r="B72" s="1609"/>
      <c r="C72" s="1610" t="s">
        <v>1706</v>
      </c>
      <c r="D72" s="1611" t="s">
        <v>1588</v>
      </c>
      <c r="E72" s="1898" t="s">
        <v>1839</v>
      </c>
      <c r="F72" s="1898" t="s">
        <v>1840</v>
      </c>
    </row>
    <row r="73" spans="1:7" s="747" customFormat="1" ht="15" customHeight="1" x14ac:dyDescent="0.25">
      <c r="A73" s="745"/>
      <c r="B73" s="1613" t="s">
        <v>1550</v>
      </c>
      <c r="C73" s="1614"/>
      <c r="D73" s="1615"/>
      <c r="E73" s="1892" t="str">
        <f>IF(OR(ISNUMBER(C73), ISNUMBER(C78)), IF(ISNUMBER(C73) &lt;&gt; ISNUMBER(C78), "Pass", "Fail"), "")</f>
        <v/>
      </c>
      <c r="F73" s="1892" t="str">
        <f>IF(OR(ISNUMBER(C73), ISNUMBER(E89)), IF(ISNUMBER(C73) &lt;&gt; ISNUMBER(E89), "Pass", "Fail"), "")</f>
        <v/>
      </c>
    </row>
    <row r="74" spans="1:7" s="748" customFormat="1" ht="45" customHeight="1" x14ac:dyDescent="0.25">
      <c r="A74" s="576" t="s">
        <v>1641</v>
      </c>
      <c r="B74" s="751"/>
    </row>
    <row r="75" spans="1:7" s="746" customFormat="1" ht="90" customHeight="1" x14ac:dyDescent="0.25">
      <c r="A75" s="601"/>
      <c r="B75" s="1609"/>
      <c r="C75" s="1610" t="s">
        <v>1706</v>
      </c>
      <c r="D75" s="1611" t="s">
        <v>1588</v>
      </c>
      <c r="E75" s="1898" t="s">
        <v>1839</v>
      </c>
      <c r="F75" s="1898" t="s">
        <v>1841</v>
      </c>
      <c r="G75" s="1898" t="s">
        <v>1846</v>
      </c>
    </row>
    <row r="76" spans="1:7" s="747" customFormat="1" ht="15" customHeight="1" x14ac:dyDescent="0.25">
      <c r="A76" s="745"/>
      <c r="B76" s="1118" t="s">
        <v>1550</v>
      </c>
      <c r="C76" s="1117"/>
      <c r="D76" s="1612"/>
      <c r="E76" s="1899" t="str">
        <f>IF(OR(ISNUMBER(C73), ISNUMBER(C76)), IF(ISNUMBER(C73) &lt;&gt; ISNUMBER(C76), "Pass", "Fail"), "")</f>
        <v/>
      </c>
      <c r="F76" s="1858"/>
      <c r="G76" s="1858"/>
    </row>
    <row r="77" spans="1:7" s="747" customFormat="1" ht="15" customHeight="1" x14ac:dyDescent="0.25">
      <c r="A77" s="745"/>
      <c r="B77" s="319" t="s">
        <v>1551</v>
      </c>
      <c r="C77" s="1054"/>
      <c r="D77" s="1463"/>
      <c r="E77" s="1859"/>
      <c r="F77" s="1859"/>
      <c r="G77" s="2116" t="str">
        <f>IF(AND(ISNUMBER(C76), ISNUMBER(C77), OR(C76&gt;0, C77&gt;0)), IF(AND(C76&gt;0, C77&gt;0, C76&lt;&gt;C77), "Pass", "Fail"), "")</f>
        <v/>
      </c>
    </row>
    <row r="78" spans="1:7" s="747" customFormat="1" ht="15" customHeight="1" x14ac:dyDescent="0.25">
      <c r="A78" s="745"/>
      <c r="B78" s="620" t="s">
        <v>1552</v>
      </c>
      <c r="C78" s="1055" t="str">
        <f>IF(AND(ISNUMBER(C76), ISNUMBER(C77)), 0.25*C76+0.75*C77, "")</f>
        <v/>
      </c>
      <c r="D78" s="318" t="str">
        <f>IF(AND(ISNUMBER(D76), ISNUMBER(D77)), 0.25*D76+0.75*D77, "")</f>
        <v/>
      </c>
      <c r="E78" s="1895" t="str">
        <f>IF(OR(ISNUMBER(C73), ISNUMBER(C78)), IF(AND(E76&lt;&gt;"Fail", ISNUMBER(C73) &lt;&gt; ISNUMBER(C78)), "Pass", "Fail"), "")</f>
        <v/>
      </c>
      <c r="F78" s="1896" t="str">
        <f>IF(OR(ISNUMBER(C78), ISNUMBER(E89)), IF(ISNUMBER(C78) &lt;&gt; ISNUMBER(E89), "Pass", "Fail"), "")</f>
        <v/>
      </c>
      <c r="G78" s="1893"/>
    </row>
    <row r="79" spans="1:7" s="748" customFormat="1" ht="45" customHeight="1" x14ac:dyDescent="0.25">
      <c r="A79" s="576" t="s">
        <v>1642</v>
      </c>
      <c r="B79" s="751"/>
    </row>
    <row r="80" spans="1:7" s="748" customFormat="1" ht="45" customHeight="1" x14ac:dyDescent="0.25">
      <c r="A80" s="576" t="s">
        <v>1643</v>
      </c>
      <c r="B80" s="751"/>
    </row>
    <row r="81" spans="1:7" s="746" customFormat="1" ht="15" customHeight="1" x14ac:dyDescent="0.2">
      <c r="A81" s="601"/>
      <c r="B81" s="1616"/>
      <c r="C81" s="2590" t="s">
        <v>1706</v>
      </c>
      <c r="D81" s="2590"/>
      <c r="E81" s="2590"/>
      <c r="F81" s="2590"/>
      <c r="G81" s="748"/>
    </row>
    <row r="82" spans="1:7" s="746" customFormat="1" ht="60" customHeight="1" x14ac:dyDescent="0.25">
      <c r="A82" s="601"/>
      <c r="B82" s="1617"/>
      <c r="C82" s="1124" t="s">
        <v>1019</v>
      </c>
      <c r="D82" s="1412" t="s">
        <v>1020</v>
      </c>
      <c r="E82" s="1412" t="s">
        <v>129</v>
      </c>
      <c r="F82" s="1611" t="s">
        <v>1589</v>
      </c>
      <c r="G82" s="748"/>
    </row>
    <row r="83" spans="1:7" s="746" customFormat="1" ht="15" customHeight="1" x14ac:dyDescent="0.25">
      <c r="A83" s="745"/>
      <c r="B83" s="1118" t="s">
        <v>1099</v>
      </c>
      <c r="C83" s="1125"/>
      <c r="D83" s="1413"/>
      <c r="E83" s="1397" t="str">
        <f>IF(AND(ISNUMBER(C83), ISNUMBER(D83)), C83+D83, "")</f>
        <v/>
      </c>
      <c r="F83" s="1465"/>
    </row>
    <row r="84" spans="1:7" s="746" customFormat="1" ht="15" customHeight="1" x14ac:dyDescent="0.25">
      <c r="A84" s="745"/>
      <c r="B84" s="306" t="s">
        <v>1100</v>
      </c>
      <c r="C84" s="759"/>
      <c r="D84" s="286"/>
      <c r="E84" s="35" t="str">
        <f>IF(AND(ISNUMBER(C84), ISNUMBER(D84)), C84+D84, "")</f>
        <v/>
      </c>
      <c r="F84" s="1466"/>
    </row>
    <row r="85" spans="1:7" s="746" customFormat="1" ht="15" customHeight="1" x14ac:dyDescent="0.25">
      <c r="A85" s="745"/>
      <c r="B85" s="1119" t="s">
        <v>1101</v>
      </c>
      <c r="C85" s="759"/>
      <c r="D85" s="106"/>
      <c r="E85" s="35" t="str">
        <f>IF(ISNUMBER(C85), C85, "")</f>
        <v/>
      </c>
      <c r="F85" s="1466"/>
    </row>
    <row r="86" spans="1:7" s="746" customFormat="1" ht="15" customHeight="1" x14ac:dyDescent="0.25">
      <c r="A86" s="745"/>
      <c r="B86" s="319" t="s">
        <v>1102</v>
      </c>
      <c r="C86" s="759"/>
      <c r="D86" s="286"/>
      <c r="E86" s="35" t="str">
        <f>IF(AND(ISNUMBER(C86), ISNUMBER(D86)), C86+D86, "")</f>
        <v/>
      </c>
      <c r="F86" s="1466"/>
    </row>
    <row r="87" spans="1:7" s="746" customFormat="1" ht="15" customHeight="1" x14ac:dyDescent="0.25">
      <c r="A87" s="745"/>
      <c r="B87" s="319" t="s">
        <v>798</v>
      </c>
      <c r="C87" s="759"/>
      <c r="D87" s="286"/>
      <c r="E87" s="35" t="str">
        <f>IF(AND(ISNUMBER(C87), ISNUMBER(D87)), C87+D87, "")</f>
        <v/>
      </c>
      <c r="F87" s="1466"/>
    </row>
    <row r="88" spans="1:7" s="746" customFormat="1" ht="15" customHeight="1" x14ac:dyDescent="0.25">
      <c r="A88" s="745"/>
      <c r="B88" s="1595" t="s">
        <v>1018</v>
      </c>
      <c r="C88" s="1126"/>
      <c r="D88" s="429"/>
      <c r="E88" s="208" t="str">
        <f>IF(AND(ISNUMBER(C88), ISNUMBER(D88)), C88+D88, "")</f>
        <v/>
      </c>
      <c r="F88" s="1467"/>
    </row>
    <row r="89" spans="1:7" s="746" customFormat="1" ht="15" customHeight="1" x14ac:dyDescent="0.25">
      <c r="A89" s="745"/>
      <c r="B89" s="1120" t="s">
        <v>129</v>
      </c>
      <c r="C89" s="1127" t="str">
        <f>IF(COUNT(C83:C88)=ROWS(C83:C88), SUM(C83:C88), "")</f>
        <v/>
      </c>
      <c r="D89" s="753" t="str">
        <f>IF(AND(ISNUMBER(D83), ISNUMBER(D84), COUNT(D86:D88)=ROWS(D86:D88)), SUM(D83:D84,D86:D88), "")</f>
        <v/>
      </c>
      <c r="E89" s="753" t="str">
        <f>IF(AND(ISNUMBER(C89), ISNUMBER(D89)), C89+D89, "")</f>
        <v/>
      </c>
      <c r="F89" s="1464" t="str">
        <f>IF(COUNT(F83:F88)=ROWS(F83:F88), SUM(F83:F88), "")</f>
        <v/>
      </c>
      <c r="G89" s="625"/>
    </row>
    <row r="90" spans="1:7" s="748" customFormat="1" ht="45" customHeight="1" x14ac:dyDescent="0.25">
      <c r="A90" s="576" t="s">
        <v>1843</v>
      </c>
      <c r="B90" s="751"/>
    </row>
    <row r="91" spans="1:7" s="746" customFormat="1" ht="60" customHeight="1" x14ac:dyDescent="0.25">
      <c r="A91" s="601"/>
      <c r="B91" s="1609"/>
      <c r="C91" s="1610" t="s">
        <v>1706</v>
      </c>
      <c r="D91" s="1611" t="s">
        <v>1588</v>
      </c>
      <c r="E91" s="1898" t="s">
        <v>1842</v>
      </c>
      <c r="F91" s="748"/>
    </row>
    <row r="92" spans="1:7" s="747" customFormat="1" ht="15" customHeight="1" x14ac:dyDescent="0.25">
      <c r="A92" s="745"/>
      <c r="B92" s="1613" t="s">
        <v>1550</v>
      </c>
      <c r="C92" s="1614"/>
      <c r="D92" s="1615"/>
      <c r="E92" s="1892" t="str">
        <f>IF(OR(ISNUMBER(C92), ISNUMBER(C97)), IF(ISNUMBER(C92) &lt;&gt; ISNUMBER(C97), "Pass", "Fail"), "")</f>
        <v/>
      </c>
      <c r="F92" s="746"/>
    </row>
    <row r="93" spans="1:7" s="748" customFormat="1" ht="45" customHeight="1" x14ac:dyDescent="0.25">
      <c r="A93" s="576" t="s">
        <v>1844</v>
      </c>
      <c r="B93" s="751"/>
    </row>
    <row r="94" spans="1:7" s="746" customFormat="1" ht="90" customHeight="1" x14ac:dyDescent="0.25">
      <c r="A94" s="601"/>
      <c r="B94" s="1609"/>
      <c r="C94" s="1610" t="s">
        <v>1706</v>
      </c>
      <c r="D94" s="1611" t="s">
        <v>1588</v>
      </c>
      <c r="E94" s="1898" t="s">
        <v>1842</v>
      </c>
      <c r="F94" s="1898" t="s">
        <v>1846</v>
      </c>
    </row>
    <row r="95" spans="1:7" s="747" customFormat="1" ht="15" customHeight="1" x14ac:dyDescent="0.25">
      <c r="A95" s="745"/>
      <c r="B95" s="1118" t="s">
        <v>1550</v>
      </c>
      <c r="C95" s="1117"/>
      <c r="D95" s="1612"/>
      <c r="E95" s="1899" t="str">
        <f>IF(OR(ISNUMBER(C92), ISNUMBER(C95)), IF(ISNUMBER(C92) &lt;&gt; ISNUMBER(C95), "Pass", "Fail"), "")</f>
        <v/>
      </c>
      <c r="F95" s="1858"/>
    </row>
    <row r="96" spans="1:7" s="747" customFormat="1" ht="15" customHeight="1" x14ac:dyDescent="0.25">
      <c r="A96" s="745"/>
      <c r="B96" s="319" t="s">
        <v>1551</v>
      </c>
      <c r="C96" s="1054"/>
      <c r="D96" s="1463"/>
      <c r="E96" s="1859"/>
      <c r="F96" s="2116" t="str">
        <f>IF(AND(ISNUMBER(C95), ISNUMBER(C96), OR(C95&gt;0, C96&gt;0)), IF(AND(C95&gt;0, C96&gt;0, C95&lt;&gt;C96), "Pass", "Fail"), "")</f>
        <v/>
      </c>
    </row>
    <row r="97" spans="1:7" s="747" customFormat="1" ht="15" customHeight="1" x14ac:dyDescent="0.25">
      <c r="A97" s="745"/>
      <c r="B97" s="620" t="s">
        <v>1552</v>
      </c>
      <c r="C97" s="1055" t="str">
        <f>IF(AND(ISNUMBER(C95), ISNUMBER(C96)), 0.25*C95+0.75*C96, "")</f>
        <v/>
      </c>
      <c r="D97" s="318" t="str">
        <f>IF(AND(ISNUMBER(D95), ISNUMBER(D96)), 0.25*D95+0.75*D96, "")</f>
        <v/>
      </c>
      <c r="E97" s="1895" t="str">
        <f>IF(OR(ISNUMBER(C92), ISNUMBER(C97)), IF(AND(E95&lt;&gt;"Fail", ISNUMBER(C92) &lt;&gt; ISNUMBER(C97)), "Pass", "Fail"), "")</f>
        <v/>
      </c>
      <c r="F97" s="1893"/>
    </row>
    <row r="98" spans="1:7" s="748" customFormat="1" ht="45" customHeight="1" x14ac:dyDescent="0.25">
      <c r="A98" s="576" t="s">
        <v>1845</v>
      </c>
      <c r="B98" s="751"/>
    </row>
    <row r="99" spans="1:7" s="746" customFormat="1" ht="90" customHeight="1" x14ac:dyDescent="0.25">
      <c r="A99" s="601"/>
      <c r="B99" s="1609"/>
      <c r="C99" s="1610" t="s">
        <v>1706</v>
      </c>
      <c r="D99" s="1611" t="s">
        <v>1588</v>
      </c>
      <c r="E99" s="1898" t="s">
        <v>1846</v>
      </c>
      <c r="F99" s="748"/>
    </row>
    <row r="100" spans="1:7" s="747" customFormat="1" ht="15" customHeight="1" x14ac:dyDescent="0.25">
      <c r="A100" s="745"/>
      <c r="B100" s="1118" t="s">
        <v>1550</v>
      </c>
      <c r="C100" s="1117"/>
      <c r="D100" s="1612"/>
      <c r="E100" s="1858"/>
      <c r="F100" s="746"/>
    </row>
    <row r="101" spans="1:7" s="747" customFormat="1" ht="15" customHeight="1" x14ac:dyDescent="0.25">
      <c r="A101" s="745"/>
      <c r="B101" s="321" t="s">
        <v>1551</v>
      </c>
      <c r="C101" s="1050"/>
      <c r="D101" s="2053"/>
      <c r="E101" s="1895" t="str">
        <f>IF(AND(ISNUMBER(C100), ISNUMBER(C101), OR(C100&gt;0, C101&gt;0)), IF(AND(C100&gt;0, C101&gt;0, C100&lt;&gt;C101), "Pass", "Fail"), "")</f>
        <v/>
      </c>
      <c r="F101" s="746"/>
    </row>
    <row r="102" spans="1:7" s="748" customFormat="1" ht="45" customHeight="1" x14ac:dyDescent="0.25">
      <c r="A102" s="576" t="s">
        <v>1644</v>
      </c>
      <c r="B102" s="751"/>
    </row>
    <row r="103" spans="1:7" s="746" customFormat="1" ht="45" customHeight="1" x14ac:dyDescent="0.25">
      <c r="A103" s="754"/>
      <c r="B103" s="1618"/>
      <c r="C103" s="1128" t="s">
        <v>63</v>
      </c>
      <c r="D103" s="1611" t="s">
        <v>1707</v>
      </c>
      <c r="E103" s="748"/>
      <c r="F103" s="748"/>
    </row>
    <row r="104" spans="1:7" s="746" customFormat="1" ht="15" customHeight="1" x14ac:dyDescent="0.25">
      <c r="A104" s="754"/>
      <c r="B104" s="1121" t="s">
        <v>1437</v>
      </c>
      <c r="C104" s="1332">
        <f>IF(AND(ISNUMBER(C41), ISNUMBER(E41)), C41+E41, "")</f>
        <v>0</v>
      </c>
      <c r="D104" s="1338">
        <f>IF(AND(ISNUMBER(D41), ISNUMBER(F41)), 0.08*(D41+F41), "")</f>
        <v>0</v>
      </c>
      <c r="E104" s="748"/>
      <c r="F104" s="748"/>
    </row>
    <row r="105" spans="1:7" s="746" customFormat="1" ht="15" customHeight="1" x14ac:dyDescent="0.25">
      <c r="A105" s="754"/>
      <c r="B105" s="1121" t="s">
        <v>1438</v>
      </c>
      <c r="C105" s="1333">
        <f>IF(AND(ISNUMBER(C21), ISNUMBER(E21), ISNUMBER(G21)), C21+E21+G21, "")</f>
        <v>0</v>
      </c>
      <c r="D105" s="287">
        <f>IF(AND(ISNUMBER(D21), ISNUMBER(F21), ISNUMBER(H21)), 0.08*(D21+F21+H21), "")</f>
        <v>0</v>
      </c>
      <c r="E105" s="748"/>
      <c r="F105" s="748"/>
    </row>
    <row r="106" spans="1:7" s="746" customFormat="1" ht="15" customHeight="1" x14ac:dyDescent="0.25">
      <c r="A106" s="754"/>
      <c r="B106" s="1122" t="s">
        <v>1439</v>
      </c>
      <c r="C106" s="1333">
        <f>IF(ISNUMBER(E31), E31, "")</f>
        <v>0</v>
      </c>
      <c r="D106" s="287">
        <f>IF(ISNUMBER(F31), 0.08*F31, "")</f>
        <v>0</v>
      </c>
      <c r="E106" s="748"/>
      <c r="F106" s="748"/>
    </row>
    <row r="107" spans="1:7" s="746" customFormat="1" ht="15" customHeight="1" x14ac:dyDescent="0.25">
      <c r="A107" s="754"/>
      <c r="B107" s="1411" t="s">
        <v>1587</v>
      </c>
      <c r="C107" s="1333">
        <f>IF(AND(ISNUMBER(O51), ISNUMBER(Q51), ISNUMBER(S51)), O51+Q51+S51, "")</f>
        <v>0</v>
      </c>
      <c r="D107" s="287">
        <f>IF(AND(ISNUMBER(P51), ISNUMBER(R51), ISNUMBER(T51)), 0.08*(P51+R51+T51), "")</f>
        <v>0</v>
      </c>
      <c r="E107" s="748"/>
      <c r="F107" s="748"/>
    </row>
    <row r="108" spans="1:7" s="746" customFormat="1" ht="15" customHeight="1" x14ac:dyDescent="0.25">
      <c r="A108" s="754"/>
      <c r="B108" s="1129" t="s">
        <v>1561</v>
      </c>
      <c r="C108" s="1497">
        <f>IF(AND(ISNUMBER(U51), ISNUMBER(W51), ISNUMBER(Y51)), U51+W51+Y51, "")</f>
        <v>0</v>
      </c>
      <c r="D108" s="318">
        <f>IF(AND(ISNUMBER(V51), ISNUMBER(X51), ISNUMBER(Z51)), 0.08*(V51+X51+Z51), "")</f>
        <v>0</v>
      </c>
      <c r="E108" s="748"/>
      <c r="F108" s="748"/>
    </row>
    <row r="109" spans="1:7" s="748" customFormat="1" ht="45" customHeight="1" x14ac:dyDescent="0.25">
      <c r="A109" s="576" t="s">
        <v>1645</v>
      </c>
      <c r="B109" s="751"/>
    </row>
    <row r="110" spans="1:7" s="746" customFormat="1" ht="15" customHeight="1" x14ac:dyDescent="0.25">
      <c r="A110" s="601"/>
      <c r="B110" s="2588"/>
      <c r="C110" s="2587" t="s">
        <v>1706</v>
      </c>
      <c r="D110" s="2587"/>
      <c r="E110" s="748"/>
      <c r="F110" s="748"/>
      <c r="G110" s="748"/>
    </row>
    <row r="111" spans="1:7" s="746" customFormat="1" ht="30" customHeight="1" x14ac:dyDescent="0.25">
      <c r="A111" s="601"/>
      <c r="B111" s="2589"/>
      <c r="C111" s="1619" t="s">
        <v>1165</v>
      </c>
      <c r="D111" s="1409" t="s">
        <v>1385</v>
      </c>
      <c r="E111" s="748"/>
      <c r="F111" s="748"/>
      <c r="G111" s="748"/>
    </row>
    <row r="112" spans="1:7" s="746" customFormat="1" ht="15" customHeight="1" x14ac:dyDescent="0.25">
      <c r="A112" s="754"/>
      <c r="B112" s="1620" t="s">
        <v>129</v>
      </c>
      <c r="C112" s="1410" t="str">
        <f>IF(OR(F57="Yes", F57="No"), IF(F57="Yes", IF(ISNUMBER(D107), D107, ""), IF(ISNUMBER(E89), IF(ISNUMBER(C92) &lt;&gt; ISNUMBER(C97), E89+IF(ISNUMBER(C92), C92, C97), ""), IF(ISNUMBER(C73) &lt;&gt; ISNUMBER(C78), IF(ISNUMBER(C73), C73, C78), ""))), "")</f>
        <v/>
      </c>
      <c r="D112" s="1621" t="str">
        <f>IF(OR(F57="Yes", F57="No"), IF(F57="Yes", IF(ISNUMBER(D108), D108, ""), IF(ISNUMBER(E89), IF(ISNUMBER(C92) &lt;&gt; ISNUMBER(C97), E89+IF(ISNUMBER(C92), C92, C97), ""), IF(ISNUMBER(C73) &lt;&gt; ISNUMBER(C78), IF(ISNUMBER(C73), C73, C78), ""))), "")</f>
        <v/>
      </c>
      <c r="E112" s="748"/>
      <c r="F112" s="748"/>
    </row>
    <row r="113" spans="1:22" s="647" customFormat="1" ht="15" customHeight="1" x14ac:dyDescent="0.25">
      <c r="A113" s="1622"/>
      <c r="B113" s="641"/>
      <c r="C113" s="641"/>
      <c r="D113" s="641"/>
      <c r="E113" s="1617"/>
      <c r="F113" s="1617"/>
      <c r="G113" s="641"/>
      <c r="H113" s="641"/>
      <c r="I113" s="641"/>
      <c r="J113" s="641"/>
      <c r="K113" s="641"/>
      <c r="L113" s="641"/>
      <c r="M113" s="641"/>
      <c r="N113" s="641"/>
      <c r="O113" s="641"/>
      <c r="P113" s="641"/>
      <c r="Q113" s="641"/>
      <c r="R113" s="641"/>
      <c r="S113" s="641"/>
      <c r="T113" s="641"/>
      <c r="U113" s="641"/>
      <c r="V113" s="641"/>
    </row>
    <row r="114" spans="1:22" hidden="1" x14ac:dyDescent="0.25"/>
    <row r="115" spans="1:22" s="447" customFormat="1" hidden="1" x14ac:dyDescent="0.25">
      <c r="A115" s="584"/>
      <c r="C115" s="789"/>
      <c r="F115" s="789"/>
    </row>
    <row r="116" spans="1:22" s="447" customFormat="1" hidden="1" x14ac:dyDescent="0.25">
      <c r="A116" s="584"/>
      <c r="C116" s="789"/>
      <c r="F116" s="789"/>
    </row>
    <row r="117" spans="1:22" hidden="1" x14ac:dyDescent="0.25"/>
    <row r="118" spans="1:22" hidden="1" x14ac:dyDescent="0.25"/>
    <row r="119" spans="1:22" hidden="1" x14ac:dyDescent="0.25"/>
    <row r="120" spans="1:22" hidden="1" x14ac:dyDescent="0.25"/>
    <row r="121" spans="1:22" hidden="1" x14ac:dyDescent="0.25"/>
    <row r="122" spans="1:22" hidden="1" x14ac:dyDescent="0.25"/>
    <row r="123" spans="1:22" hidden="1" x14ac:dyDescent="0.25"/>
    <row r="124" spans="1:22" hidden="1" x14ac:dyDescent="0.25"/>
    <row r="125" spans="1:22" hidden="1" x14ac:dyDescent="0.25"/>
    <row r="126" spans="1:22" hidden="1" x14ac:dyDescent="0.25"/>
    <row r="127" spans="1:22" hidden="1" x14ac:dyDescent="0.25"/>
    <row r="128" spans="1:22"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sheetData>
  <mergeCells count="19">
    <mergeCell ref="C5:D5"/>
    <mergeCell ref="E5:F5"/>
    <mergeCell ref="G5:H5"/>
    <mergeCell ref="U18:Z18"/>
    <mergeCell ref="C19:D19"/>
    <mergeCell ref="E19:F19"/>
    <mergeCell ref="G19:H19"/>
    <mergeCell ref="O19:P19"/>
    <mergeCell ref="Q19:R19"/>
    <mergeCell ref="S19:T19"/>
    <mergeCell ref="U19:V19"/>
    <mergeCell ref="W19:X19"/>
    <mergeCell ref="Y19:Z19"/>
    <mergeCell ref="C110:D110"/>
    <mergeCell ref="B110:B111"/>
    <mergeCell ref="C81:F81"/>
    <mergeCell ref="B54:D54"/>
    <mergeCell ref="O18:T18"/>
    <mergeCell ref="C18:H18"/>
  </mergeCells>
  <conditionalFormatting sqref="C57">
    <cfRule type="cellIs" dxfId="631" priority="284" stopIfTrue="1" operator="equal">
      <formula>"Yes"</formula>
    </cfRule>
    <cfRule type="cellIs" dxfId="630" priority="287" stopIfTrue="1" operator="equal">
      <formula>"No"</formula>
    </cfRule>
  </conditionalFormatting>
  <conditionalFormatting sqref="C52:Z52 C21:H51 O21:Z51">
    <cfRule type="cellIs" dxfId="629" priority="283" stopIfTrue="1" operator="lessThan">
      <formula>0</formula>
    </cfRule>
  </conditionalFormatting>
  <conditionalFormatting sqref="E19 G19 A18:C19 O18:O19 Q19 S19 U18:U19 W19 Y19 AA18:XFD19 A52:XFD53 A17:XFD17 A2:XFD3 A4:A16 I4:XFD16 A20:H51 O20:XFD51">
    <cfRule type="cellIs" dxfId="628" priority="280" stopIfTrue="1" operator="equal">
      <formula>"Pass"</formula>
    </cfRule>
    <cfRule type="cellIs" dxfId="627" priority="281" stopIfTrue="1" operator="equal">
      <formula>"please check"</formula>
    </cfRule>
    <cfRule type="cellIs" dxfId="626" priority="282" stopIfTrue="1" operator="equal">
      <formula>"Fail"</formula>
    </cfRule>
  </conditionalFormatting>
  <conditionalFormatting sqref="F56">
    <cfRule type="cellIs" dxfId="625" priority="276" stopIfTrue="1" operator="equal">
      <formula>"Pass"</formula>
    </cfRule>
    <cfRule type="cellIs" dxfId="624" priority="277" stopIfTrue="1" operator="equal">
      <formula>"Fail"</formula>
    </cfRule>
  </conditionalFormatting>
  <conditionalFormatting sqref="F57">
    <cfRule type="cellIs" dxfId="623" priority="274" stopIfTrue="1" operator="equal">
      <formula>"Yes"</formula>
    </cfRule>
    <cfRule type="cellIs" dxfId="622" priority="275" stopIfTrue="1" operator="equal">
      <formula>"No"</formula>
    </cfRule>
  </conditionalFormatting>
  <conditionalFormatting sqref="E78">
    <cfRule type="cellIs" dxfId="621" priority="270" stopIfTrue="1" operator="equal">
      <formula>"Pass"</formula>
    </cfRule>
    <cfRule type="cellIs" dxfId="620" priority="271" stopIfTrue="1" operator="equal">
      <formula>"Warning"</formula>
    </cfRule>
    <cfRule type="cellIs" dxfId="619" priority="272" stopIfTrue="1" operator="equal">
      <formula>"Fail"</formula>
    </cfRule>
    <cfRule type="cellIs" dxfId="618" priority="273" stopIfTrue="1" operator="equal">
      <formula>"Please explain"</formula>
    </cfRule>
  </conditionalFormatting>
  <conditionalFormatting sqref="E73">
    <cfRule type="cellIs" dxfId="617" priority="266" stopIfTrue="1" operator="equal">
      <formula>"Pass"</formula>
    </cfRule>
    <cfRule type="cellIs" dxfId="616" priority="267" stopIfTrue="1" operator="equal">
      <formula>"Warning"</formula>
    </cfRule>
    <cfRule type="cellIs" dxfId="615" priority="268" stopIfTrue="1" operator="equal">
      <formula>"Fail"</formula>
    </cfRule>
    <cfRule type="cellIs" dxfId="614" priority="269" stopIfTrue="1" operator="equal">
      <formula>"Please explain"</formula>
    </cfRule>
  </conditionalFormatting>
  <conditionalFormatting sqref="E72">
    <cfRule type="cellIs" dxfId="613" priority="262" stopIfTrue="1" operator="equal">
      <formula>"Pass"</formula>
    </cfRule>
    <cfRule type="cellIs" dxfId="612" priority="263" stopIfTrue="1" operator="equal">
      <formula>"Warning"</formula>
    </cfRule>
    <cfRule type="cellIs" dxfId="611" priority="264" stopIfTrue="1" operator="equal">
      <formula>"Fail"</formula>
    </cfRule>
    <cfRule type="cellIs" dxfId="610" priority="265" stopIfTrue="1" operator="equal">
      <formula>"Please explain"</formula>
    </cfRule>
  </conditionalFormatting>
  <conditionalFormatting sqref="E75">
    <cfRule type="cellIs" dxfId="609" priority="258" stopIfTrue="1" operator="equal">
      <formula>"Pass"</formula>
    </cfRule>
    <cfRule type="cellIs" dxfId="608" priority="259" stopIfTrue="1" operator="equal">
      <formula>"Warning"</formula>
    </cfRule>
    <cfRule type="cellIs" dxfId="607" priority="260" stopIfTrue="1" operator="equal">
      <formula>"Fail"</formula>
    </cfRule>
    <cfRule type="cellIs" dxfId="606" priority="261" stopIfTrue="1" operator="equal">
      <formula>"Please explain"</formula>
    </cfRule>
  </conditionalFormatting>
  <conditionalFormatting sqref="E97">
    <cfRule type="cellIs" dxfId="605" priority="254" stopIfTrue="1" operator="equal">
      <formula>"Pass"</formula>
    </cfRule>
    <cfRule type="cellIs" dxfId="604" priority="255" stopIfTrue="1" operator="equal">
      <formula>"Warning"</formula>
    </cfRule>
    <cfRule type="cellIs" dxfId="603" priority="256" stopIfTrue="1" operator="equal">
      <formula>"Fail"</formula>
    </cfRule>
    <cfRule type="cellIs" dxfId="602" priority="257" stopIfTrue="1" operator="equal">
      <formula>"Please explain"</formula>
    </cfRule>
  </conditionalFormatting>
  <conditionalFormatting sqref="E92">
    <cfRule type="cellIs" dxfId="601" priority="250" stopIfTrue="1" operator="equal">
      <formula>"Pass"</formula>
    </cfRule>
    <cfRule type="cellIs" dxfId="600" priority="251" stopIfTrue="1" operator="equal">
      <formula>"Warning"</formula>
    </cfRule>
    <cfRule type="cellIs" dxfId="599" priority="252" stopIfTrue="1" operator="equal">
      <formula>"Fail"</formula>
    </cfRule>
    <cfRule type="cellIs" dxfId="598" priority="253" stopIfTrue="1" operator="equal">
      <formula>"Please explain"</formula>
    </cfRule>
  </conditionalFormatting>
  <conditionalFormatting sqref="E91">
    <cfRule type="cellIs" dxfId="597" priority="246" stopIfTrue="1" operator="equal">
      <formula>"Pass"</formula>
    </cfRule>
    <cfRule type="cellIs" dxfId="596" priority="247" stopIfTrue="1" operator="equal">
      <formula>"Warning"</formula>
    </cfRule>
    <cfRule type="cellIs" dxfId="595" priority="248" stopIfTrue="1" operator="equal">
      <formula>"Fail"</formula>
    </cfRule>
    <cfRule type="cellIs" dxfId="594" priority="249" stopIfTrue="1" operator="equal">
      <formula>"Please explain"</formula>
    </cfRule>
  </conditionalFormatting>
  <conditionalFormatting sqref="E94">
    <cfRule type="cellIs" dxfId="593" priority="238" stopIfTrue="1" operator="equal">
      <formula>"Pass"</formula>
    </cfRule>
    <cfRule type="cellIs" dxfId="592" priority="239" stopIfTrue="1" operator="equal">
      <formula>"Warning"</formula>
    </cfRule>
    <cfRule type="cellIs" dxfId="591" priority="240" stopIfTrue="1" operator="equal">
      <formula>"Fail"</formula>
    </cfRule>
    <cfRule type="cellIs" dxfId="590" priority="241" stopIfTrue="1" operator="equal">
      <formula>"Please explain"</formula>
    </cfRule>
  </conditionalFormatting>
  <conditionalFormatting sqref="F72">
    <cfRule type="cellIs" dxfId="589" priority="234" stopIfTrue="1" operator="equal">
      <formula>"Pass"</formula>
    </cfRule>
    <cfRule type="cellIs" dxfId="588" priority="235" stopIfTrue="1" operator="equal">
      <formula>"Warning"</formula>
    </cfRule>
    <cfRule type="cellIs" dxfId="587" priority="236" stopIfTrue="1" operator="equal">
      <formula>"Fail"</formula>
    </cfRule>
    <cfRule type="cellIs" dxfId="586" priority="237" stopIfTrue="1" operator="equal">
      <formula>"Please explain"</formula>
    </cfRule>
  </conditionalFormatting>
  <conditionalFormatting sqref="F75">
    <cfRule type="cellIs" dxfId="585" priority="230" stopIfTrue="1" operator="equal">
      <formula>"Pass"</formula>
    </cfRule>
    <cfRule type="cellIs" dxfId="584" priority="231" stopIfTrue="1" operator="equal">
      <formula>"Warning"</formula>
    </cfRule>
    <cfRule type="cellIs" dxfId="583" priority="232" stopIfTrue="1" operator="equal">
      <formula>"Fail"</formula>
    </cfRule>
    <cfRule type="cellIs" dxfId="582" priority="233" stopIfTrue="1" operator="equal">
      <formula>"Please explain"</formula>
    </cfRule>
  </conditionalFormatting>
  <conditionalFormatting sqref="F73">
    <cfRule type="cellIs" dxfId="581" priority="226" stopIfTrue="1" operator="equal">
      <formula>"Pass"</formula>
    </cfRule>
    <cfRule type="cellIs" dxfId="580" priority="227" stopIfTrue="1" operator="equal">
      <formula>"Warning"</formula>
    </cfRule>
    <cfRule type="cellIs" dxfId="579" priority="228" stopIfTrue="1" operator="equal">
      <formula>"Fail"</formula>
    </cfRule>
    <cfRule type="cellIs" dxfId="578" priority="229" stopIfTrue="1" operator="equal">
      <formula>"Please explain"</formula>
    </cfRule>
  </conditionalFormatting>
  <conditionalFormatting sqref="F78">
    <cfRule type="cellIs" dxfId="577" priority="222" stopIfTrue="1" operator="equal">
      <formula>"Pass"</formula>
    </cfRule>
    <cfRule type="cellIs" dxfId="576" priority="223" stopIfTrue="1" operator="equal">
      <formula>"Warning"</formula>
    </cfRule>
    <cfRule type="cellIs" dxfId="575" priority="224" stopIfTrue="1" operator="equal">
      <formula>"Fail"</formula>
    </cfRule>
    <cfRule type="cellIs" dxfId="574" priority="225" stopIfTrue="1" operator="equal">
      <formula>"Please explain"</formula>
    </cfRule>
  </conditionalFormatting>
  <conditionalFormatting sqref="F57">
    <cfRule type="cellIs" dxfId="573" priority="221" operator="equal">
      <formula>"Fill in cell above"</formula>
    </cfRule>
  </conditionalFormatting>
  <conditionalFormatting sqref="E60">
    <cfRule type="cellIs" dxfId="572" priority="217" stopIfTrue="1" operator="equal">
      <formula>"Pass"</formula>
    </cfRule>
    <cfRule type="cellIs" dxfId="571" priority="218" stopIfTrue="1" operator="equal">
      <formula>"Warning"</formula>
    </cfRule>
    <cfRule type="cellIs" dxfId="570" priority="219" stopIfTrue="1" operator="equal">
      <formula>"Fail"</formula>
    </cfRule>
    <cfRule type="cellIs" dxfId="569" priority="220" stopIfTrue="1" operator="equal">
      <formula>"Please explain"</formula>
    </cfRule>
  </conditionalFormatting>
  <conditionalFormatting sqref="E62">
    <cfRule type="cellIs" dxfId="568" priority="213" stopIfTrue="1" operator="equal">
      <formula>"Pass"</formula>
    </cfRule>
    <cfRule type="cellIs" dxfId="567" priority="214" stopIfTrue="1" operator="equal">
      <formula>"Warning"</formula>
    </cfRule>
    <cfRule type="cellIs" dxfId="566" priority="215" stopIfTrue="1" operator="equal">
      <formula>"Fail"</formula>
    </cfRule>
    <cfRule type="cellIs" dxfId="565" priority="216" stopIfTrue="1" operator="equal">
      <formula>"Please explain"</formula>
    </cfRule>
  </conditionalFormatting>
  <conditionalFormatting sqref="F61:F62">
    <cfRule type="cellIs" dxfId="564" priority="205" stopIfTrue="1" operator="equal">
      <formula>"Pass"</formula>
    </cfRule>
    <cfRule type="cellIs" dxfId="563" priority="206" stopIfTrue="1" operator="equal">
      <formula>"Warning"</formula>
    </cfRule>
    <cfRule type="cellIs" dxfId="562" priority="207" stopIfTrue="1" operator="equal">
      <formula>"Fail"</formula>
    </cfRule>
    <cfRule type="cellIs" dxfId="561" priority="208" stopIfTrue="1" operator="equal">
      <formula>"Please explain"</formula>
    </cfRule>
  </conditionalFormatting>
  <conditionalFormatting sqref="E61:F62">
    <cfRule type="cellIs" dxfId="560" priority="203" stopIfTrue="1" operator="equal">
      <formula>"Yes"</formula>
    </cfRule>
    <cfRule type="cellIs" dxfId="559" priority="204" stopIfTrue="1" operator="equal">
      <formula>"No"</formula>
    </cfRule>
  </conditionalFormatting>
  <conditionalFormatting sqref="E61:F62">
    <cfRule type="cellIs" dxfId="558" priority="202" operator="equal">
      <formula>"Fill in cell above"</formula>
    </cfRule>
  </conditionalFormatting>
  <conditionalFormatting sqref="G60">
    <cfRule type="cellIs" dxfId="557" priority="198" stopIfTrue="1" operator="equal">
      <formula>"Pass"</formula>
    </cfRule>
    <cfRule type="cellIs" dxfId="556" priority="199" stopIfTrue="1" operator="equal">
      <formula>"Warning"</formula>
    </cfRule>
    <cfRule type="cellIs" dxfId="555" priority="200" stopIfTrue="1" operator="equal">
      <formula>"Fail"</formula>
    </cfRule>
    <cfRule type="cellIs" dxfId="554" priority="201" stopIfTrue="1" operator="equal">
      <formula>"Please explain"</formula>
    </cfRule>
  </conditionalFormatting>
  <conditionalFormatting sqref="H60">
    <cfRule type="cellIs" dxfId="553" priority="194" stopIfTrue="1" operator="equal">
      <formula>"Pass"</formula>
    </cfRule>
    <cfRule type="cellIs" dxfId="552" priority="195" stopIfTrue="1" operator="equal">
      <formula>"Warning"</formula>
    </cfRule>
    <cfRule type="cellIs" dxfId="551" priority="196" stopIfTrue="1" operator="equal">
      <formula>"Fail"</formula>
    </cfRule>
    <cfRule type="cellIs" dxfId="550" priority="197" stopIfTrue="1" operator="equal">
      <formula>"Please explain"</formula>
    </cfRule>
  </conditionalFormatting>
  <conditionalFormatting sqref="F60">
    <cfRule type="cellIs" dxfId="549" priority="182" stopIfTrue="1" operator="equal">
      <formula>"Pass"</formula>
    </cfRule>
    <cfRule type="cellIs" dxfId="548" priority="183" stopIfTrue="1" operator="equal">
      <formula>"Warning"</formula>
    </cfRule>
    <cfRule type="cellIs" dxfId="547" priority="184" stopIfTrue="1" operator="equal">
      <formula>"Fail"</formula>
    </cfRule>
    <cfRule type="cellIs" dxfId="546" priority="185" stopIfTrue="1" operator="equal">
      <formula>"Please explain"</formula>
    </cfRule>
  </conditionalFormatting>
  <conditionalFormatting sqref="E62">
    <cfRule type="cellIs" dxfId="545" priority="178" stopIfTrue="1" operator="equal">
      <formula>"Pass"</formula>
    </cfRule>
    <cfRule type="cellIs" dxfId="544" priority="179" stopIfTrue="1" operator="equal">
      <formula>"Warning"</formula>
    </cfRule>
    <cfRule type="cellIs" dxfId="543" priority="180" stopIfTrue="1" operator="equal">
      <formula>"Fail"</formula>
    </cfRule>
    <cfRule type="cellIs" dxfId="542" priority="181" stopIfTrue="1" operator="equal">
      <formula>"Please explain"</formula>
    </cfRule>
  </conditionalFormatting>
  <conditionalFormatting sqref="E61">
    <cfRule type="cellIs" dxfId="541" priority="174" stopIfTrue="1" operator="equal">
      <formula>"Pass"</formula>
    </cfRule>
    <cfRule type="cellIs" dxfId="540" priority="175" stopIfTrue="1" operator="equal">
      <formula>"Warning"</formula>
    </cfRule>
    <cfRule type="cellIs" dxfId="539" priority="176" stopIfTrue="1" operator="equal">
      <formula>"Fail"</formula>
    </cfRule>
    <cfRule type="cellIs" dxfId="538" priority="177" stopIfTrue="1" operator="equal">
      <formula>"Please explain"</formula>
    </cfRule>
  </conditionalFormatting>
  <conditionalFormatting sqref="E61">
    <cfRule type="cellIs" dxfId="537" priority="170" stopIfTrue="1" operator="equal">
      <formula>"Pass"</formula>
    </cfRule>
    <cfRule type="cellIs" dxfId="536" priority="171" stopIfTrue="1" operator="equal">
      <formula>"Warning"</formula>
    </cfRule>
    <cfRule type="cellIs" dxfId="535" priority="172" stopIfTrue="1" operator="equal">
      <formula>"Fail"</formula>
    </cfRule>
    <cfRule type="cellIs" dxfId="534" priority="173" stopIfTrue="1" operator="equal">
      <formula>"Please explain"</formula>
    </cfRule>
  </conditionalFormatting>
  <conditionalFormatting sqref="G63:H63">
    <cfRule type="cellIs" dxfId="533" priority="166" stopIfTrue="1" operator="equal">
      <formula>"Pass"</formula>
    </cfRule>
    <cfRule type="cellIs" dxfId="532" priority="167" stopIfTrue="1" operator="equal">
      <formula>"Warning"</formula>
    </cfRule>
    <cfRule type="cellIs" dxfId="531" priority="168" stopIfTrue="1" operator="equal">
      <formula>"Fail"</formula>
    </cfRule>
    <cfRule type="cellIs" dxfId="530" priority="169" stopIfTrue="1" operator="equal">
      <formula>"Please explain"</formula>
    </cfRule>
  </conditionalFormatting>
  <conditionalFormatting sqref="G63:H63">
    <cfRule type="cellIs" dxfId="529" priority="164" stopIfTrue="1" operator="equal">
      <formula>"Yes"</formula>
    </cfRule>
    <cfRule type="cellIs" dxfId="528" priority="165" stopIfTrue="1" operator="equal">
      <formula>"No"</formula>
    </cfRule>
  </conditionalFormatting>
  <conditionalFormatting sqref="G63:H63">
    <cfRule type="cellIs" dxfId="527" priority="163" operator="equal">
      <formula>"Fill in cell above"</formula>
    </cfRule>
  </conditionalFormatting>
  <conditionalFormatting sqref="B4:E4 B6">
    <cfRule type="cellIs" dxfId="526" priority="156" stopIfTrue="1" operator="equal">
      <formula>"Pass"</formula>
    </cfRule>
    <cfRule type="cellIs" dxfId="525" priority="157" stopIfTrue="1" operator="equal">
      <formula>"Please check"</formula>
    </cfRule>
    <cfRule type="cellIs" dxfId="524" priority="158" stopIfTrue="1" operator="equal">
      <formula>"Fail"</formula>
    </cfRule>
  </conditionalFormatting>
  <conditionalFormatting sqref="G6">
    <cfRule type="cellIs" dxfId="523" priority="104" stopIfTrue="1" operator="equal">
      <formula>"Pass"</formula>
    </cfRule>
    <cfRule type="cellIs" dxfId="522" priority="105" stopIfTrue="1" operator="equal">
      <formula>"please check"</formula>
    </cfRule>
    <cfRule type="cellIs" dxfId="521" priority="106" stopIfTrue="1" operator="equal">
      <formula>"Fail"</formula>
    </cfRule>
  </conditionalFormatting>
  <conditionalFormatting sqref="I18:N51">
    <cfRule type="cellIs" dxfId="520" priority="122" stopIfTrue="1" operator="equal">
      <formula>"Pass"</formula>
    </cfRule>
    <cfRule type="cellIs" dxfId="519" priority="123" stopIfTrue="1" operator="equal">
      <formula>"please check"</formula>
    </cfRule>
    <cfRule type="cellIs" dxfId="518" priority="124" stopIfTrue="1" operator="equal">
      <formula>"Fail"</formula>
    </cfRule>
  </conditionalFormatting>
  <conditionalFormatting sqref="E5 G5 C5">
    <cfRule type="cellIs" dxfId="517" priority="119" stopIfTrue="1" operator="equal">
      <formula>"Pass"</formula>
    </cfRule>
    <cfRule type="cellIs" dxfId="516" priority="120" stopIfTrue="1" operator="equal">
      <formula>"please check"</formula>
    </cfRule>
    <cfRule type="cellIs" dxfId="515" priority="121" stopIfTrue="1" operator="equal">
      <formula>"Fail"</formula>
    </cfRule>
  </conditionalFormatting>
  <conditionalFormatting sqref="C6">
    <cfRule type="cellIs" dxfId="514" priority="113" stopIfTrue="1" operator="equal">
      <formula>"Pass"</formula>
    </cfRule>
    <cfRule type="cellIs" dxfId="513" priority="114" stopIfTrue="1" operator="equal">
      <formula>"please check"</formula>
    </cfRule>
    <cfRule type="cellIs" dxfId="512" priority="115" stopIfTrue="1" operator="equal">
      <formula>"Fail"</formula>
    </cfRule>
  </conditionalFormatting>
  <conditionalFormatting sqref="B10:H16">
    <cfRule type="cellIs" dxfId="511" priority="95" stopIfTrue="1" operator="equal">
      <formula>"Pass"</formula>
    </cfRule>
    <cfRule type="cellIs" dxfId="510" priority="96" stopIfTrue="1" operator="equal">
      <formula>"please check"</formula>
    </cfRule>
    <cfRule type="cellIs" dxfId="509" priority="97" stopIfTrue="1" operator="equal">
      <formula>"Fail"</formula>
    </cfRule>
  </conditionalFormatting>
  <conditionalFormatting sqref="F4:H4">
    <cfRule type="cellIs" dxfId="508" priority="92" stopIfTrue="1" operator="equal">
      <formula>"Pass"</formula>
    </cfRule>
    <cfRule type="cellIs" dxfId="507" priority="93" stopIfTrue="1" operator="equal">
      <formula>"Please check"</formula>
    </cfRule>
    <cfRule type="cellIs" dxfId="506" priority="94" stopIfTrue="1" operator="equal">
      <formula>"Fail"</formula>
    </cfRule>
  </conditionalFormatting>
  <conditionalFormatting sqref="B5">
    <cfRule type="cellIs" dxfId="505" priority="89" stopIfTrue="1" operator="equal">
      <formula>"Pass"</formula>
    </cfRule>
    <cfRule type="cellIs" dxfId="504" priority="90" stopIfTrue="1" operator="equal">
      <formula>"Please check"</formula>
    </cfRule>
    <cfRule type="cellIs" dxfId="503" priority="91" stopIfTrue="1" operator="equal">
      <formula>"Fail"</formula>
    </cfRule>
  </conditionalFormatting>
  <conditionalFormatting sqref="C7">
    <cfRule type="cellIs" dxfId="502" priority="86" stopIfTrue="1" operator="equal">
      <formula>"Pass"</formula>
    </cfRule>
    <cfRule type="cellIs" dxfId="501" priority="87" stopIfTrue="1" operator="equal">
      <formula>"please check"</formula>
    </cfRule>
    <cfRule type="cellIs" dxfId="500" priority="88" stopIfTrue="1" operator="equal">
      <formula>"Fail"</formula>
    </cfRule>
  </conditionalFormatting>
  <conditionalFormatting sqref="B7:B9">
    <cfRule type="cellIs" dxfId="499" priority="83" stopIfTrue="1" operator="equal">
      <formula>"Pass"</formula>
    </cfRule>
    <cfRule type="cellIs" dxfId="498" priority="84" stopIfTrue="1" operator="equal">
      <formula>"Please check"</formula>
    </cfRule>
    <cfRule type="cellIs" dxfId="497" priority="85" stopIfTrue="1" operator="equal">
      <formula>"Fail"</formula>
    </cfRule>
  </conditionalFormatting>
  <conditionalFormatting sqref="E6">
    <cfRule type="cellIs" dxfId="496" priority="80" stopIfTrue="1" operator="equal">
      <formula>"Pass"</formula>
    </cfRule>
    <cfRule type="cellIs" dxfId="495" priority="81" stopIfTrue="1" operator="equal">
      <formula>"please check"</formula>
    </cfRule>
    <cfRule type="cellIs" dxfId="494" priority="82" stopIfTrue="1" operator="equal">
      <formula>"Fail"</formula>
    </cfRule>
  </conditionalFormatting>
  <conditionalFormatting sqref="C9">
    <cfRule type="cellIs" dxfId="493" priority="74" stopIfTrue="1" operator="equal">
      <formula>"Pass"</formula>
    </cfRule>
    <cfRule type="cellIs" dxfId="492" priority="75" stopIfTrue="1" operator="equal">
      <formula>"please check"</formula>
    </cfRule>
    <cfRule type="cellIs" dxfId="491" priority="76" stopIfTrue="1" operator="equal">
      <formula>"Fail"</formula>
    </cfRule>
  </conditionalFormatting>
  <conditionalFormatting sqref="E7">
    <cfRule type="cellIs" dxfId="490" priority="71" stopIfTrue="1" operator="equal">
      <formula>"Pass"</formula>
    </cfRule>
    <cfRule type="cellIs" dxfId="489" priority="72" stopIfTrue="1" operator="equal">
      <formula>"please check"</formula>
    </cfRule>
    <cfRule type="cellIs" dxfId="488" priority="73" stopIfTrue="1" operator="equal">
      <formula>"Fail"</formula>
    </cfRule>
  </conditionalFormatting>
  <conditionalFormatting sqref="E9">
    <cfRule type="cellIs" dxfId="487" priority="65" stopIfTrue="1" operator="equal">
      <formula>"Pass"</formula>
    </cfRule>
    <cfRule type="cellIs" dxfId="486" priority="66" stopIfTrue="1" operator="equal">
      <formula>"please check"</formula>
    </cfRule>
    <cfRule type="cellIs" dxfId="485" priority="67" stopIfTrue="1" operator="equal">
      <formula>"Fail"</formula>
    </cfRule>
  </conditionalFormatting>
  <conditionalFormatting sqref="C8:D8">
    <cfRule type="cellIs" dxfId="484" priority="64" stopIfTrue="1" operator="lessThan">
      <formula>0</formula>
    </cfRule>
  </conditionalFormatting>
  <conditionalFormatting sqref="C8:D8">
    <cfRule type="cellIs" dxfId="483" priority="61" stopIfTrue="1" operator="equal">
      <formula>"Pass"</formula>
    </cfRule>
    <cfRule type="cellIs" dxfId="482" priority="62" stopIfTrue="1" operator="equal">
      <formula>"please check"</formula>
    </cfRule>
    <cfRule type="cellIs" dxfId="481" priority="63" stopIfTrue="1" operator="equal">
      <formula>"Fail"</formula>
    </cfRule>
  </conditionalFormatting>
  <conditionalFormatting sqref="G8:H8">
    <cfRule type="cellIs" dxfId="480" priority="60" stopIfTrue="1" operator="lessThan">
      <formula>0</formula>
    </cfRule>
  </conditionalFormatting>
  <conditionalFormatting sqref="G8:H8">
    <cfRule type="cellIs" dxfId="479" priority="57" stopIfTrue="1" operator="equal">
      <formula>"Pass"</formula>
    </cfRule>
    <cfRule type="cellIs" dxfId="478" priority="58" stopIfTrue="1" operator="equal">
      <formula>"please check"</formula>
    </cfRule>
    <cfRule type="cellIs" dxfId="477" priority="59" stopIfTrue="1" operator="equal">
      <formula>"Fail"</formula>
    </cfRule>
  </conditionalFormatting>
  <conditionalFormatting sqref="G9:H9">
    <cfRule type="cellIs" dxfId="476" priority="56" stopIfTrue="1" operator="lessThan">
      <formula>0</formula>
    </cfRule>
  </conditionalFormatting>
  <conditionalFormatting sqref="G9:H9">
    <cfRule type="cellIs" dxfId="475" priority="53" stopIfTrue="1" operator="equal">
      <formula>"Pass"</formula>
    </cfRule>
    <cfRule type="cellIs" dxfId="474" priority="54" stopIfTrue="1" operator="equal">
      <formula>"please check"</formula>
    </cfRule>
    <cfRule type="cellIs" dxfId="473" priority="55" stopIfTrue="1" operator="equal">
      <formula>"Fail"</formula>
    </cfRule>
  </conditionalFormatting>
  <conditionalFormatting sqref="G75">
    <cfRule type="cellIs" dxfId="472" priority="49" stopIfTrue="1" operator="equal">
      <formula>"Pass"</formula>
    </cfRule>
    <cfRule type="cellIs" dxfId="471" priority="50" stopIfTrue="1" operator="equal">
      <formula>"Warning"</formula>
    </cfRule>
    <cfRule type="cellIs" dxfId="470" priority="51" stopIfTrue="1" operator="equal">
      <formula>"Fail"</formula>
    </cfRule>
    <cfRule type="cellIs" dxfId="469" priority="52" stopIfTrue="1" operator="equal">
      <formula>"Please explain"</formula>
    </cfRule>
  </conditionalFormatting>
  <conditionalFormatting sqref="G77">
    <cfRule type="cellIs" dxfId="468" priority="45" stopIfTrue="1" operator="equal">
      <formula>"Pass"</formula>
    </cfRule>
    <cfRule type="cellIs" dxfId="467" priority="46" stopIfTrue="1" operator="equal">
      <formula>"Warning"</formula>
    </cfRule>
    <cfRule type="cellIs" dxfId="466" priority="47" stopIfTrue="1" operator="equal">
      <formula>"Fail"</formula>
    </cfRule>
    <cfRule type="cellIs" dxfId="465" priority="48" stopIfTrue="1" operator="equal">
      <formula>"Please explain"</formula>
    </cfRule>
  </conditionalFormatting>
  <conditionalFormatting sqref="G77">
    <cfRule type="cellIs" dxfId="464" priority="43" stopIfTrue="1" operator="equal">
      <formula>"Yes"</formula>
    </cfRule>
    <cfRule type="cellIs" dxfId="463" priority="44" stopIfTrue="1" operator="equal">
      <formula>"No"</formula>
    </cfRule>
  </conditionalFormatting>
  <conditionalFormatting sqref="G77">
    <cfRule type="cellIs" dxfId="462" priority="42" operator="equal">
      <formula>"Fill in cell above"</formula>
    </cfRule>
  </conditionalFormatting>
  <conditionalFormatting sqref="F94">
    <cfRule type="cellIs" dxfId="461" priority="38" stopIfTrue="1" operator="equal">
      <formula>"Pass"</formula>
    </cfRule>
    <cfRule type="cellIs" dxfId="460" priority="39" stopIfTrue="1" operator="equal">
      <formula>"Warning"</formula>
    </cfRule>
    <cfRule type="cellIs" dxfId="459" priority="40" stopIfTrue="1" operator="equal">
      <formula>"Fail"</formula>
    </cfRule>
    <cfRule type="cellIs" dxfId="458" priority="41" stopIfTrue="1" operator="equal">
      <formula>"Please explain"</formula>
    </cfRule>
  </conditionalFormatting>
  <conditionalFormatting sqref="F96">
    <cfRule type="cellIs" dxfId="457" priority="34" stopIfTrue="1" operator="equal">
      <formula>"Pass"</formula>
    </cfRule>
    <cfRule type="cellIs" dxfId="456" priority="35" stopIfTrue="1" operator="equal">
      <formula>"Warning"</formula>
    </cfRule>
    <cfRule type="cellIs" dxfId="455" priority="36" stopIfTrue="1" operator="equal">
      <formula>"Fail"</formula>
    </cfRule>
    <cfRule type="cellIs" dxfId="454" priority="37" stopIfTrue="1" operator="equal">
      <formula>"Please explain"</formula>
    </cfRule>
  </conditionalFormatting>
  <conditionalFormatting sqref="F96">
    <cfRule type="cellIs" dxfId="453" priority="32" stopIfTrue="1" operator="equal">
      <formula>"Yes"</formula>
    </cfRule>
    <cfRule type="cellIs" dxfId="452" priority="33" stopIfTrue="1" operator="equal">
      <formula>"No"</formula>
    </cfRule>
  </conditionalFormatting>
  <conditionalFormatting sqref="F96">
    <cfRule type="cellIs" dxfId="451" priority="31" operator="equal">
      <formula>"Fill in cell above"</formula>
    </cfRule>
  </conditionalFormatting>
  <conditionalFormatting sqref="E76">
    <cfRule type="cellIs" dxfId="450" priority="29" stopIfTrue="1" operator="equal">
      <formula>"Yes"</formula>
    </cfRule>
    <cfRule type="cellIs" dxfId="449" priority="30" stopIfTrue="1" operator="equal">
      <formula>"No"</formula>
    </cfRule>
  </conditionalFormatting>
  <conditionalFormatting sqref="E76">
    <cfRule type="cellIs" dxfId="448" priority="28" operator="equal">
      <formula>"Fill in cell above"</formula>
    </cfRule>
  </conditionalFormatting>
  <conditionalFormatting sqref="E76">
    <cfRule type="cellIs" dxfId="447" priority="24" stopIfTrue="1" operator="equal">
      <formula>"Pass"</formula>
    </cfRule>
    <cfRule type="cellIs" dxfId="446" priority="25" stopIfTrue="1" operator="equal">
      <formula>"Warning"</formula>
    </cfRule>
    <cfRule type="cellIs" dxfId="445" priority="26" stopIfTrue="1" operator="equal">
      <formula>"Fail"</formula>
    </cfRule>
    <cfRule type="cellIs" dxfId="444" priority="27" stopIfTrue="1" operator="equal">
      <formula>"Please explain"</formula>
    </cfRule>
  </conditionalFormatting>
  <conditionalFormatting sqref="E76">
    <cfRule type="cellIs" dxfId="443" priority="20" stopIfTrue="1" operator="equal">
      <formula>"Pass"</formula>
    </cfRule>
    <cfRule type="cellIs" dxfId="442" priority="21" stopIfTrue="1" operator="equal">
      <formula>"Warning"</formula>
    </cfRule>
    <cfRule type="cellIs" dxfId="441" priority="22" stopIfTrue="1" operator="equal">
      <formula>"Fail"</formula>
    </cfRule>
    <cfRule type="cellIs" dxfId="440" priority="23" stopIfTrue="1" operator="equal">
      <formula>"Please explain"</formula>
    </cfRule>
  </conditionalFormatting>
  <conditionalFormatting sqref="E95">
    <cfRule type="cellIs" dxfId="439" priority="18" stopIfTrue="1" operator="equal">
      <formula>"Yes"</formula>
    </cfRule>
    <cfRule type="cellIs" dxfId="438" priority="19" stopIfTrue="1" operator="equal">
      <formula>"No"</formula>
    </cfRule>
  </conditionalFormatting>
  <conditionalFormatting sqref="E95">
    <cfRule type="cellIs" dxfId="437" priority="17" operator="equal">
      <formula>"Fill in cell above"</formula>
    </cfRule>
  </conditionalFormatting>
  <conditionalFormatting sqref="E95">
    <cfRule type="cellIs" dxfId="436" priority="13" stopIfTrue="1" operator="equal">
      <formula>"Pass"</formula>
    </cfRule>
    <cfRule type="cellIs" dxfId="435" priority="14" stopIfTrue="1" operator="equal">
      <formula>"Warning"</formula>
    </cfRule>
    <cfRule type="cellIs" dxfId="434" priority="15" stopIfTrue="1" operator="equal">
      <formula>"Fail"</formula>
    </cfRule>
    <cfRule type="cellIs" dxfId="433" priority="16" stopIfTrue="1" operator="equal">
      <formula>"Please explain"</formula>
    </cfRule>
  </conditionalFormatting>
  <conditionalFormatting sqref="E95">
    <cfRule type="cellIs" dxfId="432" priority="9" stopIfTrue="1" operator="equal">
      <formula>"Pass"</formula>
    </cfRule>
    <cfRule type="cellIs" dxfId="431" priority="10" stopIfTrue="1" operator="equal">
      <formula>"Warning"</formula>
    </cfRule>
    <cfRule type="cellIs" dxfId="430" priority="11" stopIfTrue="1" operator="equal">
      <formula>"Fail"</formula>
    </cfRule>
    <cfRule type="cellIs" dxfId="429" priority="12" stopIfTrue="1" operator="equal">
      <formula>"Please explain"</formula>
    </cfRule>
  </conditionalFormatting>
  <conditionalFormatting sqref="E99">
    <cfRule type="cellIs" dxfId="428" priority="5" stopIfTrue="1" operator="equal">
      <formula>"Pass"</formula>
    </cfRule>
    <cfRule type="cellIs" dxfId="427" priority="6" stopIfTrue="1" operator="equal">
      <formula>"Warning"</formula>
    </cfRule>
    <cfRule type="cellIs" dxfId="426" priority="7" stopIfTrue="1" operator="equal">
      <formula>"Fail"</formula>
    </cfRule>
    <cfRule type="cellIs" dxfId="425" priority="8" stopIfTrue="1" operator="equal">
      <formula>"Please explain"</formula>
    </cfRule>
  </conditionalFormatting>
  <conditionalFormatting sqref="E101">
    <cfRule type="cellIs" dxfId="424" priority="1" stopIfTrue="1" operator="equal">
      <formula>"Pass"</formula>
    </cfRule>
    <cfRule type="cellIs" dxfId="423" priority="2" stopIfTrue="1" operator="equal">
      <formula>"Warning"</formula>
    </cfRule>
    <cfRule type="cellIs" dxfId="422" priority="3" stopIfTrue="1" operator="equal">
      <formula>"Fail"</formula>
    </cfRule>
    <cfRule type="cellIs" dxfId="421" priority="4" stopIfTrue="1" operator="equal">
      <formula>"Please explain"</formula>
    </cfRule>
  </conditionalFormatting>
  <dataValidations disablePrompts="1" count="1">
    <dataValidation type="list" showInputMessage="1" showErrorMessage="1" sqref="F56">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69" max="7" man="1"/>
    <brk id="89" max="7" man="1"/>
  </rowBreaks>
  <colBreaks count="2" manualBreakCount="2">
    <brk id="8" max="51" man="1"/>
    <brk id="20" max="5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C000"/>
  </sheetPr>
  <dimension ref="A1:L350"/>
  <sheetViews>
    <sheetView zoomScale="75" zoomScaleNormal="75" zoomScaleSheetLayoutView="50"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446" customWidth="1"/>
    <col min="2" max="2" width="10.7109375" style="447" customWidth="1"/>
    <col min="3" max="3" width="10.7109375" style="186" customWidth="1"/>
    <col min="4" max="5" width="40.7109375" style="329" customWidth="1"/>
    <col min="6" max="6" width="22.7109375" style="362" customWidth="1"/>
    <col min="7" max="7" width="22.7109375" style="329" customWidth="1"/>
    <col min="8" max="8" width="28.7109375" style="439" customWidth="1"/>
    <col min="9" max="9" width="28.7109375" style="329" customWidth="1"/>
    <col min="10" max="10" width="60.7109375" style="329" customWidth="1"/>
    <col min="11" max="11" width="1.7109375" style="755" customWidth="1"/>
    <col min="12" max="12" width="0" style="755" hidden="1" customWidth="1"/>
    <col min="13" max="16384" width="16.85546875" style="755" hidden="1"/>
  </cols>
  <sheetData>
    <row r="1" spans="1:11" s="1668" customFormat="1" ht="30" customHeight="1" x14ac:dyDescent="0.55000000000000004">
      <c r="A1" s="1661" t="s">
        <v>726</v>
      </c>
      <c r="B1" s="1662"/>
      <c r="C1" s="1628"/>
      <c r="D1" s="1628"/>
      <c r="E1" s="1599" t="str">
        <f>CONCATENATE("Reporting unit: ", 'General Info'!$C$7, " ", 'General Info'!$C$5)</f>
        <v xml:space="preserve">Reporting unit: 1 </v>
      </c>
      <c r="F1" s="2246"/>
      <c r="G1" s="1599"/>
      <c r="H1" s="2247"/>
      <c r="I1" s="1628"/>
      <c r="J1" s="1628"/>
      <c r="K1" s="1172"/>
    </row>
    <row r="2" spans="1:11" s="284" customFormat="1" ht="45" customHeight="1" x14ac:dyDescent="0.35">
      <c r="A2" s="2227" t="s">
        <v>701</v>
      </c>
      <c r="B2" s="307"/>
      <c r="F2" s="308"/>
      <c r="H2" s="438"/>
      <c r="K2" s="1418"/>
    </row>
    <row r="3" spans="1:11" s="284" customFormat="1" ht="45" customHeight="1" x14ac:dyDescent="0.35">
      <c r="A3" s="2227" t="s">
        <v>728</v>
      </c>
      <c r="B3" s="307"/>
      <c r="F3" s="308"/>
      <c r="H3" s="438"/>
      <c r="K3" s="1418"/>
    </row>
    <row r="4" spans="1:11" ht="15" customHeight="1" x14ac:dyDescent="0.25">
      <c r="A4" s="725"/>
      <c r="B4" s="1888"/>
      <c r="C4" s="1599"/>
      <c r="D4" s="1599"/>
      <c r="E4" s="1599"/>
      <c r="F4" s="1419"/>
      <c r="G4" s="2251" t="s">
        <v>1706</v>
      </c>
      <c r="H4" s="2612"/>
      <c r="I4" s="2613"/>
      <c r="J4" s="2613"/>
      <c r="K4" s="836"/>
    </row>
    <row r="5" spans="1:11" ht="15" customHeight="1" x14ac:dyDescent="0.25">
      <c r="A5" s="725"/>
      <c r="B5" s="275" t="s">
        <v>1854</v>
      </c>
      <c r="C5" s="363"/>
      <c r="D5" s="364"/>
      <c r="E5" s="364"/>
      <c r="F5" s="365"/>
      <c r="G5" s="480" t="str">
        <f>IF(ISNUMBER(G56), G56, "")</f>
        <v/>
      </c>
      <c r="H5" s="2614"/>
      <c r="I5" s="2615"/>
      <c r="J5" s="2615"/>
      <c r="K5" s="836"/>
    </row>
    <row r="6" spans="1:11" ht="15" customHeight="1" x14ac:dyDescent="0.25">
      <c r="A6" s="725"/>
      <c r="B6" s="276" t="s">
        <v>1855</v>
      </c>
      <c r="C6" s="441"/>
      <c r="D6" s="333"/>
      <c r="E6" s="333"/>
      <c r="F6" s="334"/>
      <c r="G6" s="481" t="str">
        <f>IF(ISNUMBER(G103), G103, "")</f>
        <v/>
      </c>
      <c r="H6" s="2616"/>
      <c r="I6" s="2617"/>
      <c r="J6" s="2617"/>
      <c r="K6" s="836"/>
    </row>
    <row r="7" spans="1:11" ht="15" customHeight="1" x14ac:dyDescent="0.25">
      <c r="A7" s="725"/>
      <c r="B7" s="479" t="s">
        <v>1856</v>
      </c>
      <c r="C7" s="442"/>
      <c r="D7" s="443"/>
      <c r="E7" s="443"/>
      <c r="F7" s="442"/>
      <c r="G7" s="482"/>
      <c r="H7" s="2618" t="str">
        <f>IF(AND('General Info'!D47="No", 'General Info'!D48="No"), "", IF(G7&lt;&gt;"",""," Cell left blank: please check if appropriate"))</f>
        <v xml:space="preserve"> Cell left blank: please check if appropriate</v>
      </c>
      <c r="I7" s="2619"/>
      <c r="J7" s="2619"/>
      <c r="K7" s="836"/>
    </row>
    <row r="8" spans="1:11" s="284" customFormat="1" ht="45" customHeight="1" x14ac:dyDescent="0.35">
      <c r="A8" s="2227" t="s">
        <v>727</v>
      </c>
      <c r="B8" s="307"/>
      <c r="F8" s="308"/>
      <c r="G8" s="270"/>
      <c r="H8" s="438"/>
      <c r="K8" s="1418"/>
    </row>
    <row r="9" spans="1:11" s="270" customFormat="1" ht="15" customHeight="1" x14ac:dyDescent="0.25">
      <c r="A9" s="574"/>
      <c r="B9" s="1888"/>
      <c r="C9" s="1875"/>
      <c r="D9" s="2252"/>
      <c r="E9" s="1889" t="s">
        <v>517</v>
      </c>
      <c r="G9" s="1780" t="s">
        <v>1672</v>
      </c>
      <c r="H9" s="1781"/>
      <c r="I9" s="1782"/>
      <c r="J9" s="284"/>
      <c r="K9" s="659"/>
    </row>
    <row r="10" spans="1:11" s="270" customFormat="1" ht="15" customHeight="1" x14ac:dyDescent="0.25">
      <c r="A10" s="574"/>
      <c r="B10" s="1216" t="s">
        <v>668</v>
      </c>
      <c r="C10" s="1421"/>
      <c r="D10" s="1257"/>
      <c r="E10" s="1422">
        <f>COUNT('TB IMA Backtesting-P&amp;L'!H6:ER6)</f>
        <v>0</v>
      </c>
      <c r="G10" s="2598" t="s">
        <v>1051</v>
      </c>
      <c r="H10" s="2598" t="str">
        <f>"Current (from General Info: cells " &amp; ADDRESS(ROW('General Info'!C47),COLUMN('General Info'!C47), 4) &amp; " and " &amp; ADDRESS(ROW('General Info'!C48),COLUMN('General Info'!C48), 4) &amp; ")"</f>
        <v>Current (from General Info: cells C47 and C48)</v>
      </c>
      <c r="I10" s="2598" t="str">
        <f>"Revised (from General Info: cells " &amp; ADDRESS(ROW('General Info'!D47),COLUMN('General Info'!D47), 4) &amp; " and " &amp; ADDRESS(ROW('General Info'!D48),COLUMN('General Info'!D48), 4) &amp; ")"</f>
        <v>Revised (from General Info: cells D47 and D48)</v>
      </c>
      <c r="J10" s="284"/>
      <c r="K10" s="659"/>
    </row>
    <row r="11" spans="1:11" s="270" customFormat="1" ht="15" customHeight="1" x14ac:dyDescent="0.25">
      <c r="A11" s="574"/>
      <c r="B11" s="306" t="s">
        <v>518</v>
      </c>
      <c r="C11" s="489"/>
      <c r="D11" s="490"/>
      <c r="E11" s="695">
        <f>100-COUNTBLANK(C146:C245)</f>
        <v>0</v>
      </c>
      <c r="G11" s="2598"/>
      <c r="H11" s="2598"/>
      <c r="I11" s="2598"/>
      <c r="J11" s="284"/>
      <c r="K11" s="659"/>
    </row>
    <row r="12" spans="1:11" s="270" customFormat="1" ht="15" customHeight="1" x14ac:dyDescent="0.25">
      <c r="A12" s="574"/>
      <c r="B12" s="306" t="str">
        <f>'TB IMA Backtesting-P&amp;L'!A8</f>
        <v>A) Risk measures</v>
      </c>
      <c r="C12" s="489"/>
      <c r="D12" s="490"/>
      <c r="E12" s="288"/>
      <c r="G12" s="2599"/>
      <c r="H12" s="2599"/>
      <c r="I12" s="2599"/>
      <c r="J12" s="284"/>
      <c r="K12" s="659"/>
    </row>
    <row r="13" spans="1:11" s="270" customFormat="1" ht="15" customHeight="1" x14ac:dyDescent="0.25">
      <c r="A13" s="574"/>
      <c r="B13" s="328" t="str">
        <f>'TB IMA Backtesting-P&amp;L'!A9</f>
        <v>1) 1-day 99% VaR</v>
      </c>
      <c r="C13" s="489"/>
      <c r="D13" s="490"/>
      <c r="E13" s="289" t="str">
        <f>IF(COUNT('TB IMA Backtesting-P&amp;L'!H11)=1,"Yes","No")</f>
        <v>No</v>
      </c>
      <c r="G13" s="1695" t="s">
        <v>1031</v>
      </c>
      <c r="H13" s="1696" t="str">
        <f>IF(ISBLANK('General Info'!C47), "", 'General Info'!C47)</f>
        <v/>
      </c>
      <c r="I13" s="1697" t="str">
        <f>IF(ISBLANK('General Info'!D47), "", 'General Info'!D47)</f>
        <v/>
      </c>
      <c r="J13" s="284"/>
      <c r="K13" s="659"/>
    </row>
    <row r="14" spans="1:11" s="270" customFormat="1" ht="15" customHeight="1" x14ac:dyDescent="0.25">
      <c r="A14" s="574"/>
      <c r="B14" s="328" t="str">
        <f>'TB IMA Backtesting-P&amp;L'!A112</f>
        <v>2) 1-day 97.5% VaR</v>
      </c>
      <c r="C14" s="489"/>
      <c r="D14" s="490"/>
      <c r="E14" s="289" t="str">
        <f>IF(COUNT('TB IMA Backtesting-P&amp;L'!H114)=1,"Yes","No")</f>
        <v>No</v>
      </c>
      <c r="G14" s="1692" t="s">
        <v>1562</v>
      </c>
      <c r="H14" s="1693" t="str">
        <f>IF(ISBLANK('General Info'!C48), "", 'General Info'!C48)</f>
        <v/>
      </c>
      <c r="I14" s="1694" t="str">
        <f>IF(ISBLANK('General Info'!D48), "", 'General Info'!D48)</f>
        <v/>
      </c>
      <c r="J14" s="284"/>
      <c r="K14" s="659"/>
    </row>
    <row r="15" spans="1:11" s="270" customFormat="1" ht="15" customHeight="1" x14ac:dyDescent="0.25">
      <c r="A15" s="574"/>
      <c r="B15" s="328" t="str">
        <f>'TB IMA Backtesting-P&amp;L'!A215</f>
        <v>3) 1-day 97.5% ES</v>
      </c>
      <c r="C15" s="489"/>
      <c r="D15" s="490"/>
      <c r="E15" s="289" t="str">
        <f>IF(COUNT('TB IMA Backtesting-P&amp;L'!H217)=1,"Yes","No")</f>
        <v>No</v>
      </c>
      <c r="G15" s="2600" t="s">
        <v>14</v>
      </c>
      <c r="H15" s="2603" t="str">
        <f>IF(AND($H$14="Yes", $H$13="No", SUM(G28,G30,G32:G35,G37:G39,G41:G42,G44:G45)&gt;0), "The combination of approach flags selected on the General Info worksheet (see above) will cause all SA figures reported in panel B1a to be replaced with ZERO - please check.", IF(AND($H$14="No",$H$13="Yes", SUM(G47:G48,G50,G52:G55)&gt;0), "The combination of approach flags selected on the General Info worksheet (see above) will cause all IMA figures reported in panel B1b to be replaced with ZERO - please check.", IF(AND($H$14="No", $H$13="No"), "The combination of approach flags selected on the General Info worksheet (see above) will cause all SA and IMA figures reported in panel B1 to be ignored - please check.", "Ok")))</f>
        <v>Ok</v>
      </c>
      <c r="I15" s="2604"/>
      <c r="J15" s="284"/>
      <c r="K15" s="659"/>
    </row>
    <row r="16" spans="1:11" s="270" customFormat="1" ht="15" customHeight="1" x14ac:dyDescent="0.25">
      <c r="A16" s="574"/>
      <c r="B16" s="328" t="str">
        <f>'TB IMA Backtesting-P&amp;L'!A318</f>
        <v>4) P values</v>
      </c>
      <c r="C16" s="489"/>
      <c r="D16" s="490"/>
      <c r="E16" s="289" t="str">
        <f>IF(COUNT('TB IMA Backtesting-P&amp;L'!H320)=1,"Yes","No")</f>
        <v>No</v>
      </c>
      <c r="G16" s="2601"/>
      <c r="H16" s="2605"/>
      <c r="I16" s="2606"/>
      <c r="J16" s="284"/>
      <c r="K16" s="659"/>
    </row>
    <row r="17" spans="1:11" s="270" customFormat="1" ht="15" customHeight="1" x14ac:dyDescent="0.25">
      <c r="A17" s="574"/>
      <c r="B17" s="306" t="str">
        <f>'TB IMA Backtesting-P&amp;L'!A422</f>
        <v>B) P&amp;L</v>
      </c>
      <c r="C17" s="489"/>
      <c r="D17" s="490"/>
      <c r="E17" s="288"/>
      <c r="G17" s="2601"/>
      <c r="H17" s="2607"/>
      <c r="I17" s="2608"/>
      <c r="J17" s="284"/>
      <c r="K17" s="659"/>
    </row>
    <row r="18" spans="1:11" s="270" customFormat="1" ht="15" customHeight="1" x14ac:dyDescent="0.25">
      <c r="A18" s="574"/>
      <c r="B18" s="328" t="str">
        <f>'TB IMA Backtesting-P&amp;L'!A423</f>
        <v>1) Actual P&amp;L</v>
      </c>
      <c r="C18" s="489"/>
      <c r="D18" s="490"/>
      <c r="E18" s="289" t="str">
        <f>IF(COUNT('TB IMA Backtesting-P&amp;L'!H425)=1,"Yes","No")</f>
        <v>No</v>
      </c>
      <c r="G18" s="2601"/>
      <c r="H18" s="2603" t="str">
        <f>IF(AND($I$14="Yes", $I$13="No", SUM(G63:G67, G69:G73, G75:G80, G82:G86)&gt;0), "The combination of approach flags selected on the General Info worksheet (see above) will cause all SA figures reported in panel B2a to be replaced with ZERO - please check.", IF(AND($I$14="No", $I$13="Yes", SUM(G89, G91:G95, G97:G102, G111:G115, G117:G121, G123:G129)&gt;0), "The combination of approach flags selected on the General Info worksheet (see above) will cause all IMA figures reported in panels B2b and B3 to be replaced with ZERO - please check.", IF(AND($I$14="No", $I$13="No"), "The combination of approach flags selected on the General Info worksheet (see above) will cause all SA and IMA figures reported in panels B2b and B3 to be ignored - please check.", "Ok")))</f>
        <v>Ok</v>
      </c>
      <c r="I18" s="2604"/>
      <c r="J18" s="284"/>
      <c r="K18" s="659"/>
    </row>
    <row r="19" spans="1:11" s="270" customFormat="1" ht="15" customHeight="1" x14ac:dyDescent="0.25">
      <c r="A19" s="574"/>
      <c r="B19" s="328" t="str">
        <f>'TB IMA Backtesting-P&amp;L'!A526</f>
        <v>2) Hypothetical P&amp;L</v>
      </c>
      <c r="C19" s="489"/>
      <c r="D19" s="490"/>
      <c r="E19" s="289" t="str">
        <f>IF(COUNT('TB IMA Backtesting-P&amp;L'!H528)=1,"Yes","No")</f>
        <v>No</v>
      </c>
      <c r="G19" s="2601"/>
      <c r="H19" s="2605"/>
      <c r="I19" s="2606"/>
      <c r="J19" s="284"/>
      <c r="K19" s="659"/>
    </row>
    <row r="20" spans="1:11" s="270" customFormat="1" ht="15" customHeight="1" x14ac:dyDescent="0.25">
      <c r="A20" s="574"/>
      <c r="B20" s="503" t="str">
        <f>'TB IMA Backtesting-P&amp;L'!A629</f>
        <v>3) Risk-theoretical P&amp;L</v>
      </c>
      <c r="C20" s="495"/>
      <c r="D20" s="496"/>
      <c r="E20" s="290" t="str">
        <f>IF(COUNT('TB IMA Backtesting-P&amp;L'!H631)=1,"Yes","No")</f>
        <v>No</v>
      </c>
      <c r="G20" s="2602"/>
      <c r="H20" s="2609"/>
      <c r="I20" s="2610"/>
      <c r="J20" s="284"/>
      <c r="K20" s="659"/>
    </row>
    <row r="21" spans="1:11" s="2260" customFormat="1" ht="15" customHeight="1" x14ac:dyDescent="0.25">
      <c r="A21" s="574"/>
      <c r="B21" s="491"/>
      <c r="C21" s="492"/>
      <c r="D21" s="493"/>
      <c r="E21" s="494"/>
      <c r="F21" s="270"/>
      <c r="G21" s="270"/>
      <c r="H21" s="440"/>
      <c r="I21" s="270"/>
      <c r="J21" s="270"/>
      <c r="K21" s="2259"/>
    </row>
    <row r="22" spans="1:11" s="2234" customFormat="1" ht="45" customHeight="1" x14ac:dyDescent="0.35">
      <c r="A22" s="1417" t="s">
        <v>725</v>
      </c>
      <c r="B22" s="2248"/>
      <c r="F22" s="2249"/>
      <c r="H22" s="2250"/>
      <c r="K22" s="1434"/>
    </row>
    <row r="23" spans="1:11" ht="60" customHeight="1" x14ac:dyDescent="0.25">
      <c r="A23" s="725"/>
      <c r="B23" s="2611"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Info'!C46),COLUMN('General Info'!C46),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C46 of the 'General Info' worksheet (ie 'Yes' if the revised boundary definition is used and 'No' otherwise).</v>
      </c>
      <c r="C23" s="2611"/>
      <c r="D23" s="2611"/>
      <c r="E23" s="2611"/>
      <c r="F23" s="2611"/>
      <c r="G23" s="2611"/>
      <c r="H23" s="2611"/>
      <c r="I23" s="2611"/>
      <c r="J23" s="2611"/>
      <c r="K23" s="836"/>
    </row>
    <row r="24" spans="1:11" ht="30" customHeight="1" x14ac:dyDescent="0.25">
      <c r="A24" s="725"/>
      <c r="B24" s="2611" t="s">
        <v>1899</v>
      </c>
      <c r="C24" s="2611"/>
      <c r="D24" s="2611"/>
      <c r="E24" s="2611"/>
      <c r="F24" s="2611"/>
      <c r="G24" s="2611"/>
      <c r="H24" s="2611"/>
      <c r="I24" s="2611"/>
      <c r="J24" s="2611"/>
      <c r="K24" s="836"/>
    </row>
    <row r="25" spans="1:11" s="284" customFormat="1" ht="60" customHeight="1" x14ac:dyDescent="0.35">
      <c r="A25" s="2227" t="s">
        <v>1857</v>
      </c>
      <c r="B25" s="307"/>
      <c r="F25" s="308"/>
      <c r="H25" s="438"/>
      <c r="K25" s="1418"/>
    </row>
    <row r="26" spans="1:11" s="284" customFormat="1" ht="120" customHeight="1" x14ac:dyDescent="0.25">
      <c r="A26" s="2227"/>
      <c r="B26" s="2623" t="s">
        <v>1858</v>
      </c>
      <c r="C26" s="2623"/>
      <c r="D26" s="2623"/>
      <c r="E26" s="2623"/>
      <c r="F26" s="2623"/>
      <c r="G26" s="2623"/>
      <c r="H26" s="2623"/>
      <c r="I26" s="2623"/>
      <c r="J26" s="2623"/>
      <c r="K26" s="1418"/>
    </row>
    <row r="27" spans="1:11" ht="45" customHeight="1" x14ac:dyDescent="0.25">
      <c r="A27" s="601"/>
      <c r="B27" s="2253"/>
      <c r="C27" s="1628"/>
      <c r="D27" s="2238"/>
      <c r="E27" s="2238"/>
      <c r="F27" s="2226" t="s">
        <v>1859</v>
      </c>
      <c r="G27" s="2226" t="s">
        <v>1866</v>
      </c>
      <c r="H27" s="2244"/>
      <c r="I27" s="2244"/>
      <c r="J27" s="2241"/>
      <c r="K27" s="836"/>
    </row>
    <row r="28" spans="1:11" ht="15" customHeight="1" x14ac:dyDescent="0.25">
      <c r="A28" s="601"/>
      <c r="B28" s="1423" t="s">
        <v>1002</v>
      </c>
      <c r="C28" s="324"/>
      <c r="D28" s="330"/>
      <c r="E28" s="330"/>
      <c r="F28" s="1424"/>
      <c r="G28" s="1424"/>
      <c r="H28" s="487"/>
      <c r="I28" s="487"/>
      <c r="J28" s="2228" t="str">
        <f>IF(G28&lt;&gt;"",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28" s="836"/>
    </row>
    <row r="29" spans="1:11" ht="15" customHeight="1" x14ac:dyDescent="0.25">
      <c r="A29" s="601"/>
      <c r="B29" s="602" t="s">
        <v>1003</v>
      </c>
      <c r="C29" s="324"/>
      <c r="D29" s="330"/>
      <c r="E29" s="330"/>
      <c r="F29" s="35" t="str">
        <f>IF(AND(ISNUMBER(F30), ISNUMBER(F31), ISNUMBER(F35)), (F30+F31+F35), "")</f>
        <v/>
      </c>
      <c r="G29" s="35" t="str">
        <f>IF(AND(ISNUMBER(G30), ISNUMBER(G31), ISNUMBER(G35)), (G30+G31+G35), "")</f>
        <v/>
      </c>
      <c r="H29" s="487"/>
      <c r="I29" s="487"/>
      <c r="J29" s="487"/>
      <c r="K29" s="836"/>
    </row>
    <row r="30" spans="1:11" ht="15" customHeight="1" x14ac:dyDescent="0.25">
      <c r="A30" s="601"/>
      <c r="B30" s="603" t="s">
        <v>702</v>
      </c>
      <c r="C30" s="324"/>
      <c r="D30" s="330"/>
      <c r="E30" s="330"/>
      <c r="F30" s="624"/>
      <c r="G30" s="624"/>
      <c r="H30" s="487"/>
      <c r="I30" s="487"/>
      <c r="J30" s="2228" t="str">
        <f>IF(G30&lt;&gt;"",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30" s="836"/>
    </row>
    <row r="31" spans="1:11" ht="15" customHeight="1" x14ac:dyDescent="0.25">
      <c r="A31" s="601"/>
      <c r="B31" s="604" t="s">
        <v>1004</v>
      </c>
      <c r="C31" s="324"/>
      <c r="D31" s="330"/>
      <c r="E31" s="330"/>
      <c r="F31" s="35" t="str">
        <f>IF(AND(ISNUMBER(F32), ISNUMBER(F33), ISNUMBER(F34)), (F32+F33+F34), "")</f>
        <v/>
      </c>
      <c r="G31" s="35" t="str">
        <f>IF(AND(ISNUMBER(G32), ISNUMBER(G33), ISNUMBER(G34)), (G32+G33+G34), "")</f>
        <v/>
      </c>
      <c r="H31" s="487"/>
      <c r="I31" s="487"/>
      <c r="J31" s="487"/>
      <c r="K31" s="836"/>
    </row>
    <row r="32" spans="1:11" ht="15" customHeight="1" x14ac:dyDescent="0.25">
      <c r="A32" s="601"/>
      <c r="B32" s="605" t="s">
        <v>1005</v>
      </c>
      <c r="C32" s="324"/>
      <c r="D32" s="330"/>
      <c r="E32" s="330"/>
      <c r="F32" s="624"/>
      <c r="G32" s="624"/>
      <c r="H32" s="487"/>
      <c r="I32" s="487"/>
      <c r="J32" s="2228" t="str">
        <f>IF(G32&lt;&gt;"",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32" s="836"/>
    </row>
    <row r="33" spans="1:11" ht="15" customHeight="1" x14ac:dyDescent="0.25">
      <c r="A33" s="601"/>
      <c r="B33" s="605" t="s">
        <v>706</v>
      </c>
      <c r="C33" s="324"/>
      <c r="D33" s="330"/>
      <c r="E33" s="330"/>
      <c r="F33" s="624"/>
      <c r="G33" s="624"/>
      <c r="H33" s="487"/>
      <c r="I33" s="487"/>
      <c r="J33" s="2228" t="str">
        <f>IF(G33&lt;&gt;"",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33" s="836"/>
    </row>
    <row r="34" spans="1:11" ht="15" customHeight="1" x14ac:dyDescent="0.25">
      <c r="A34" s="601"/>
      <c r="B34" s="605" t="s">
        <v>707</v>
      </c>
      <c r="C34" s="324"/>
      <c r="D34" s="330"/>
      <c r="E34" s="330"/>
      <c r="F34" s="624"/>
      <c r="G34" s="624"/>
      <c r="H34" s="487"/>
      <c r="I34" s="487"/>
      <c r="J34" s="2228" t="str">
        <f>IF(G34&lt;&gt;"",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34" s="836"/>
    </row>
    <row r="35" spans="1:11" ht="15" customHeight="1" x14ac:dyDescent="0.25">
      <c r="A35" s="601"/>
      <c r="B35" s="606" t="s">
        <v>1006</v>
      </c>
      <c r="C35" s="324"/>
      <c r="D35" s="330"/>
      <c r="E35" s="330"/>
      <c r="F35" s="624"/>
      <c r="G35" s="624"/>
      <c r="H35" s="487"/>
      <c r="I35" s="487"/>
      <c r="J35" s="2228" t="str">
        <f>IF(G35&lt;&gt;"",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35" s="836"/>
    </row>
    <row r="36" spans="1:11" ht="15" customHeight="1" x14ac:dyDescent="0.25">
      <c r="A36" s="601"/>
      <c r="B36" s="328" t="s">
        <v>1007</v>
      </c>
      <c r="C36" s="324"/>
      <c r="D36" s="330"/>
      <c r="E36" s="330"/>
      <c r="F36" s="35" t="str">
        <f>IF(AND(ISNUMBER(F37), ISNUMBER(F38), ISNUMBER(F39)), (F37+F38+F39), "")</f>
        <v/>
      </c>
      <c r="G36" s="35" t="str">
        <f>IF(AND(ISNUMBER(G37), ISNUMBER(G38), ISNUMBER(G39)), (G37+G38+G39), "")</f>
        <v/>
      </c>
      <c r="H36" s="487"/>
      <c r="I36" s="487"/>
      <c r="J36" s="1436"/>
      <c r="K36" s="836"/>
    </row>
    <row r="37" spans="1:11" ht="15" customHeight="1" x14ac:dyDescent="0.25">
      <c r="A37" s="601"/>
      <c r="B37" s="603" t="s">
        <v>1008</v>
      </c>
      <c r="C37" s="324"/>
      <c r="D37" s="330"/>
      <c r="E37" s="330"/>
      <c r="F37" s="623"/>
      <c r="G37" s="623"/>
      <c r="H37" s="487"/>
      <c r="I37" s="487"/>
      <c r="J37" s="2228" t="str">
        <f>IF(G37&lt;&gt;"",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37" s="836"/>
    </row>
    <row r="38" spans="1:11" ht="15" customHeight="1" x14ac:dyDescent="0.25">
      <c r="A38" s="725"/>
      <c r="B38" s="604" t="s">
        <v>1009</v>
      </c>
      <c r="C38" s="324"/>
      <c r="D38" s="330"/>
      <c r="E38" s="330"/>
      <c r="F38" s="623"/>
      <c r="G38" s="623"/>
      <c r="H38" s="487"/>
      <c r="I38" s="487"/>
      <c r="J38" s="2228" t="str">
        <f>IF(G38&lt;&gt;"",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38" s="836"/>
    </row>
    <row r="39" spans="1:11" ht="15" customHeight="1" x14ac:dyDescent="0.25">
      <c r="A39" s="725"/>
      <c r="B39" s="606" t="s">
        <v>1010</v>
      </c>
      <c r="C39" s="324"/>
      <c r="D39" s="330"/>
      <c r="E39" s="330"/>
      <c r="F39" s="623"/>
      <c r="G39" s="623"/>
      <c r="H39" s="487"/>
      <c r="I39" s="487"/>
      <c r="J39" s="2228" t="str">
        <f>IF(G39&lt;&gt;"",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39" s="836"/>
    </row>
    <row r="40" spans="1:11" ht="15" customHeight="1" x14ac:dyDescent="0.25">
      <c r="A40" s="725"/>
      <c r="B40" s="328" t="s">
        <v>1011</v>
      </c>
      <c r="C40" s="324"/>
      <c r="D40" s="330"/>
      <c r="E40" s="330"/>
      <c r="F40" s="35" t="str">
        <f>IF(AND(ISNUMBER(F41), ISNUMBER(F42)), (F41+F42), "")</f>
        <v/>
      </c>
      <c r="G40" s="35" t="str">
        <f>IF(AND(ISNUMBER(G41), ISNUMBER(G42)), (G41+G42), "")</f>
        <v/>
      </c>
      <c r="H40" s="487"/>
      <c r="I40" s="487"/>
      <c r="J40" s="1437"/>
      <c r="K40" s="836"/>
    </row>
    <row r="41" spans="1:11" ht="15" customHeight="1" x14ac:dyDescent="0.25">
      <c r="A41" s="725"/>
      <c r="B41" s="603" t="s">
        <v>1012</v>
      </c>
      <c r="C41" s="324"/>
      <c r="D41" s="330"/>
      <c r="E41" s="330"/>
      <c r="F41" s="623"/>
      <c r="G41" s="623"/>
      <c r="H41" s="487"/>
      <c r="I41" s="487"/>
      <c r="J41" s="2228" t="str">
        <f>IF(G41&lt;&gt;"",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41" s="836"/>
    </row>
    <row r="42" spans="1:11" ht="15" customHeight="1" x14ac:dyDescent="0.25">
      <c r="A42" s="725"/>
      <c r="B42" s="606" t="s">
        <v>1013</v>
      </c>
      <c r="C42" s="324"/>
      <c r="D42" s="330"/>
      <c r="E42" s="330"/>
      <c r="F42" s="623"/>
      <c r="G42" s="623"/>
      <c r="H42" s="487"/>
      <c r="I42" s="487"/>
      <c r="J42" s="2228" t="str">
        <f>IF(G42&lt;&gt;"",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42" s="836"/>
    </row>
    <row r="43" spans="1:11" ht="15" customHeight="1" x14ac:dyDescent="0.25">
      <c r="A43" s="725"/>
      <c r="B43" s="328" t="s">
        <v>1014</v>
      </c>
      <c r="C43" s="324"/>
      <c r="D43" s="330"/>
      <c r="E43" s="330"/>
      <c r="F43" s="35" t="str">
        <f>IF(AND(ISNUMBER(F44), ISNUMBER(F45)), (F44+F45), "")</f>
        <v/>
      </c>
      <c r="G43" s="35" t="str">
        <f>IF(AND(ISNUMBER(G44), ISNUMBER(G45)), (G44+G45), "")</f>
        <v/>
      </c>
      <c r="H43" s="487"/>
      <c r="I43" s="487"/>
      <c r="J43" s="1437"/>
      <c r="K43" s="836"/>
    </row>
    <row r="44" spans="1:11" ht="15" customHeight="1" x14ac:dyDescent="0.25">
      <c r="A44" s="725"/>
      <c r="B44" s="607" t="s">
        <v>1015</v>
      </c>
      <c r="C44" s="324"/>
      <c r="D44" s="330"/>
      <c r="E44" s="330"/>
      <c r="F44" s="623"/>
      <c r="G44" s="623"/>
      <c r="H44" s="487"/>
      <c r="I44" s="487"/>
      <c r="J44" s="2228" t="str">
        <f>IF(G44&lt;&gt;"",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44" s="836"/>
    </row>
    <row r="45" spans="1:11" ht="15" customHeight="1" x14ac:dyDescent="0.25">
      <c r="A45" s="725"/>
      <c r="B45" s="606" t="s">
        <v>1016</v>
      </c>
      <c r="C45" s="324"/>
      <c r="D45" s="330"/>
      <c r="E45" s="330"/>
      <c r="F45" s="624"/>
      <c r="G45" s="624"/>
      <c r="H45" s="487"/>
      <c r="I45" s="487"/>
      <c r="J45" s="2228" t="str">
        <f>IF(G45&lt;&gt;"", IF('General Info'!$C$47="No", "Cell will be ignored, check the flag in cell C31 on General Info", ""), IF('General Info'!$C$47="Yes", "Cell left blank: please check if appropriate", "Can be left blank for banks without SA under the current framework"))</f>
        <v>Can be left blank for banks without SA under the current framework</v>
      </c>
      <c r="K45" s="836"/>
    </row>
    <row r="46" spans="1:11" ht="15" customHeight="1" x14ac:dyDescent="0.25">
      <c r="A46" s="725"/>
      <c r="B46" s="506" t="s">
        <v>843</v>
      </c>
      <c r="C46" s="324"/>
      <c r="D46" s="330"/>
      <c r="E46" s="330"/>
      <c r="F46" s="35">
        <f>IF('General Info'!C48="Yes", IF(AND(ISNUMBER(F47), ISNUMBER(F52), ISNUMBER(F53), ISNUMBER(F54)), SUM(F47, F52:F54), ""), 0)</f>
        <v>0</v>
      </c>
      <c r="G46" s="35">
        <f>IF('General Info'!C48="Yes", IF(AND(ISNUMBER(G47), ISNUMBER(G52), ISNUMBER(G53), ISNUMBER(G54)), SUM(G47, G52:G54), ""), 0)</f>
        <v>0</v>
      </c>
      <c r="H46" s="487"/>
      <c r="I46" s="487"/>
      <c r="J46" s="487"/>
      <c r="K46" s="836"/>
    </row>
    <row r="47" spans="1:11" ht="15" customHeight="1" x14ac:dyDescent="0.25">
      <c r="A47" s="725"/>
      <c r="B47" s="326" t="s">
        <v>1860</v>
      </c>
      <c r="C47" s="324"/>
      <c r="D47" s="330"/>
      <c r="E47" s="330"/>
      <c r="F47" s="444"/>
      <c r="G47" s="444"/>
      <c r="H47" s="487"/>
      <c r="I47" s="487"/>
      <c r="J47" s="2228" t="str">
        <f>IF(G47&lt;&gt;"", IF('General Info'!$C$48="No", "Cell will be ignored, check the flag in cell C32 on General Info",""), IF('General Info'!$C$48="Yes", "Cell left blank: please check if appropriate", "Can be left blank for banks using SA only under the current framework"))</f>
        <v>Can be left blank for banks using SA only under the current framework</v>
      </c>
      <c r="K47" s="836"/>
    </row>
    <row r="48" spans="1:11" ht="15" customHeight="1" x14ac:dyDescent="0.25">
      <c r="A48" s="725"/>
      <c r="B48" s="327" t="s">
        <v>713</v>
      </c>
      <c r="C48" s="324"/>
      <c r="D48" s="330"/>
      <c r="E48" s="330"/>
      <c r="F48" s="444"/>
      <c r="G48" s="444"/>
      <c r="H48" s="487"/>
      <c r="I48" s="487"/>
      <c r="J48" s="2228" t="str">
        <f>IF(G48&lt;&gt;"", IF('General Info'!$C$48="No", "Cell will be ignored, check the flag in cell C32 on General Info",""), IF('General Info'!$C$48="Yes", "Cell left blank: please check if appropriate", "Can be left blank for banks using SA only under the current framework"))</f>
        <v>Can be left blank for banks using SA only under the current framework</v>
      </c>
      <c r="K48" s="836"/>
    </row>
    <row r="49" spans="1:11" ht="15" customHeight="1" x14ac:dyDescent="0.25">
      <c r="A49" s="725"/>
      <c r="B49" s="507" t="s">
        <v>1867</v>
      </c>
      <c r="C49" s="324"/>
      <c r="D49" s="330"/>
      <c r="E49" s="330"/>
      <c r="F49" s="847" t="str">
        <f>IF(AND(ISNUMBER(F47), ISNUMBER(F48)), IF(AND(F47&gt;0, OR(F48=0, F48&gt;F47)), "Fail", "Pass"), "")</f>
        <v/>
      </c>
      <c r="G49" s="847" t="str">
        <f>IF(AND(ISNUMBER(G47), ISNUMBER(G48)), IF(AND(G47&gt;0, OR(G48=0, G48&gt;G47)), "Fail", "Pass"), "")</f>
        <v/>
      </c>
      <c r="H49" s="487"/>
      <c r="I49" s="487"/>
      <c r="J49" s="487"/>
      <c r="K49" s="836"/>
    </row>
    <row r="50" spans="1:11" ht="15" customHeight="1" x14ac:dyDescent="0.25">
      <c r="A50" s="725"/>
      <c r="B50" s="327" t="s">
        <v>714</v>
      </c>
      <c r="C50" s="324"/>
      <c r="D50" s="330"/>
      <c r="E50" s="330"/>
      <c r="F50" s="444"/>
      <c r="G50" s="444"/>
      <c r="H50" s="487"/>
      <c r="I50" s="487"/>
      <c r="J50" s="2228" t="str">
        <f>IF(G50&lt;&gt;"", IF('General Info'!$C$48="No", "Cell will be ignored, check the flag in cell C32 on General Info",""), IF('General Info'!$C$48="Yes", "Cell left blank: please check if appropriate", "Can be left blank for banks using SA only under the current framework"))</f>
        <v>Can be left blank for banks using SA only under the current framework</v>
      </c>
      <c r="K50" s="836"/>
    </row>
    <row r="51" spans="1:11" ht="15" customHeight="1" x14ac:dyDescent="0.25">
      <c r="A51" s="725"/>
      <c r="B51" s="507" t="s">
        <v>715</v>
      </c>
      <c r="C51" s="324"/>
      <c r="D51" s="330"/>
      <c r="E51" s="330"/>
      <c r="F51" s="847" t="str">
        <f>IF(AND(ISNUMBER(F48), ISNUMBER(F50)), IF(OR(AND(F48&gt;0, F50=0), AND(F50&gt;0, F48=0)), "Fail", "Pass"), "")</f>
        <v/>
      </c>
      <c r="G51" s="847" t="str">
        <f>IF(AND(ISNUMBER(G48), ISNUMBER(G50)), IF(OR(AND(G48&gt;0, G50=0), AND(G50&gt;0, G48=0)), "Fail", "Pass"), "")</f>
        <v/>
      </c>
      <c r="H51" s="487"/>
      <c r="I51" s="487"/>
      <c r="J51" s="487"/>
      <c r="K51" s="836"/>
    </row>
    <row r="52" spans="1:11" ht="15" customHeight="1" x14ac:dyDescent="0.25">
      <c r="A52" s="725"/>
      <c r="B52" s="328" t="s">
        <v>1869</v>
      </c>
      <c r="C52" s="324"/>
      <c r="D52" s="330"/>
      <c r="E52" s="330"/>
      <c r="F52" s="444"/>
      <c r="G52" s="444"/>
      <c r="H52" s="487"/>
      <c r="I52" s="487"/>
      <c r="J52" s="2228" t="str">
        <f>IF(G52&lt;&gt;"", IF('General Info'!$C$48="No", "Cell will be ignored, check the flag in cell C32 on General Info",""), IF('General Info'!$C$48="Yes", "Cell left blank: please check if appropriate", "Can be left blank for banks using SA only under the current framework"))</f>
        <v>Can be left blank for banks using SA only under the current framework</v>
      </c>
      <c r="K52" s="836"/>
    </row>
    <row r="53" spans="1:11" ht="15" customHeight="1" x14ac:dyDescent="0.25">
      <c r="A53" s="725"/>
      <c r="B53" s="328" t="s">
        <v>930</v>
      </c>
      <c r="C53" s="324"/>
      <c r="D53" s="330"/>
      <c r="E53" s="330"/>
      <c r="F53" s="444"/>
      <c r="G53" s="444"/>
      <c r="H53" s="487"/>
      <c r="I53" s="487"/>
      <c r="J53" s="2228" t="str">
        <f>IF(G53&lt;&gt;"", IF('General Info'!$C$48="No", "Cell will be ignored, check the flag in cell C32 on General Info",""), IF('General Info'!$C$48="Yes", "Cell left blank: please check if appropriate", "Can be left blank for banks using SA only under the current framework"))</f>
        <v>Can be left blank for banks using SA only under the current framework</v>
      </c>
      <c r="K53" s="836"/>
    </row>
    <row r="54" spans="1:11" ht="15" customHeight="1" x14ac:dyDescent="0.25">
      <c r="A54" s="725"/>
      <c r="B54" s="328" t="s">
        <v>716</v>
      </c>
      <c r="C54" s="324"/>
      <c r="D54" s="330"/>
      <c r="E54" s="330"/>
      <c r="F54" s="444"/>
      <c r="G54" s="444"/>
      <c r="H54" s="487"/>
      <c r="I54" s="487"/>
      <c r="J54" s="2228" t="str">
        <f>IF(G54&lt;&gt;"", IF('General Info'!$C$48="No", "Cell will be ignored, check the flag in cell C32 on General Info",""), IF('General Info'!$C$48="Yes", "Cell left blank: please check if appropriate", "Can be left blank for banks using SA only under the current framework"))</f>
        <v>Can be left blank for banks using SA only under the current framework</v>
      </c>
      <c r="K54" s="836"/>
    </row>
    <row r="55" spans="1:11" ht="15" customHeight="1" x14ac:dyDescent="0.25">
      <c r="A55" s="725"/>
      <c r="B55" s="358" t="s">
        <v>842</v>
      </c>
      <c r="C55" s="333"/>
      <c r="D55" s="2237"/>
      <c r="E55" s="2237"/>
      <c r="F55" s="2242"/>
      <c r="G55" s="2242"/>
      <c r="H55" s="1436"/>
      <c r="I55" s="1436"/>
      <c r="J55" s="2229" t="str">
        <f>IF(AND('General Info'!D47="No", 'General Info'!D48="No"), "", IF(G55&lt;&gt;"",""," Cell left blank: please check if appropriate"))</f>
        <v xml:space="preserve"> Cell left blank: please check if appropriate</v>
      </c>
      <c r="K55" s="836"/>
    </row>
    <row r="56" spans="1:11" ht="15" customHeight="1" x14ac:dyDescent="0.25">
      <c r="A56" s="601"/>
      <c r="B56" s="2254" t="s">
        <v>1861</v>
      </c>
      <c r="C56" s="1628"/>
      <c r="D56" s="2238"/>
      <c r="E56" s="2238"/>
      <c r="F56" s="2243" t="str">
        <f>IF(AND(OR(ISNUMBER(F28), 'General Info'!C47="No"), ISNUMBER(F46)), SUM(IF( 'General Info'!C47="No", 0, F28), F46, F55), "")</f>
        <v/>
      </c>
      <c r="G56" s="2243" t="str">
        <f>IF(AND(OR(ISNUMBER(G28), 'General Info'!C47="No"), ISNUMBER(G46)), SUM(IF( 'General Info'!C47="No", 0, G28), G46, G55), "")</f>
        <v/>
      </c>
      <c r="H56" s="2241"/>
      <c r="I56" s="2236"/>
      <c r="J56" s="2236"/>
      <c r="K56" s="836"/>
    </row>
    <row r="57" spans="1:11" s="284" customFormat="1" ht="60" customHeight="1" x14ac:dyDescent="0.35">
      <c r="A57" s="2227" t="s">
        <v>1868</v>
      </c>
      <c r="B57" s="307"/>
      <c r="F57" s="308"/>
      <c r="H57" s="438"/>
      <c r="K57" s="1418"/>
    </row>
    <row r="58" spans="1:11" s="284" customFormat="1" ht="30" customHeight="1" x14ac:dyDescent="0.25">
      <c r="A58" s="2227"/>
      <c r="B58" s="2620" t="s">
        <v>931</v>
      </c>
      <c r="C58" s="2620"/>
      <c r="D58" s="2620"/>
      <c r="E58" s="2620"/>
      <c r="F58" s="2620"/>
      <c r="G58" s="2620"/>
      <c r="H58" s="2620"/>
      <c r="I58" s="2620"/>
      <c r="J58" s="2620"/>
      <c r="K58" s="1418"/>
    </row>
    <row r="59" spans="1:11" ht="30" customHeight="1" x14ac:dyDescent="0.25">
      <c r="A59" s="725"/>
      <c r="B59" s="2255"/>
      <c r="C59" s="1668"/>
      <c r="D59" s="2256"/>
      <c r="E59" s="2256"/>
      <c r="F59" s="1425"/>
      <c r="G59" s="2223" t="s">
        <v>1706</v>
      </c>
      <c r="H59" s="2226" t="s">
        <v>1902</v>
      </c>
      <c r="I59" s="2224" t="s">
        <v>1903</v>
      </c>
      <c r="J59" s="2241"/>
      <c r="K59" s="836"/>
    </row>
    <row r="60" spans="1:11" ht="14.25" x14ac:dyDescent="0.25">
      <c r="A60" s="725"/>
      <c r="B60" s="1093" t="s">
        <v>846</v>
      </c>
      <c r="C60" s="1073"/>
      <c r="D60" s="1426"/>
      <c r="E60" s="1426"/>
      <c r="F60" s="364"/>
      <c r="G60" s="1397" t="str">
        <f>IF('General Info'!D47="No", 0, IF(AND(ISNUMBER(G61), ISNUMBER(G86), ISNUMBER(G80), ISNUMBER(G81)), SUM(G61,G86,0.001*G80,G81), ""))</f>
        <v/>
      </c>
      <c r="H60" s="2235"/>
      <c r="I60" s="2235"/>
      <c r="J60" s="2235"/>
      <c r="K60" s="836"/>
    </row>
    <row r="61" spans="1:11" ht="14.25" x14ac:dyDescent="0.25">
      <c r="A61" s="725"/>
      <c r="B61" s="328" t="s">
        <v>1862</v>
      </c>
      <c r="C61" s="324"/>
      <c r="D61" s="330"/>
      <c r="E61" s="330"/>
      <c r="F61" s="324"/>
      <c r="G61" s="35" t="str">
        <f>IF(AND(ISNUMBER(G62), ISNUMBER(G68), ISNUMBER(G74)), SUM(G62,G68,G74), "")</f>
        <v/>
      </c>
      <c r="H61" s="487"/>
      <c r="I61" s="487"/>
      <c r="J61" s="487"/>
      <c r="K61" s="836"/>
    </row>
    <row r="62" spans="1:11" ht="15" customHeight="1" x14ac:dyDescent="0.25">
      <c r="A62" s="725"/>
      <c r="B62" s="331" t="s">
        <v>708</v>
      </c>
      <c r="C62" s="324"/>
      <c r="D62" s="330"/>
      <c r="E62" s="330"/>
      <c r="F62" s="324"/>
      <c r="G62" s="35" t="str">
        <f>IF(COUNT(G63:G67)=ROWS(G63:G67), SUM(G63:G67), "")</f>
        <v/>
      </c>
      <c r="H62" s="487"/>
      <c r="I62" s="487"/>
      <c r="J62" s="487"/>
      <c r="K62" s="836"/>
    </row>
    <row r="63" spans="1:11" ht="15" customHeight="1" x14ac:dyDescent="0.25">
      <c r="A63" s="725"/>
      <c r="B63" s="337" t="s">
        <v>712</v>
      </c>
      <c r="C63" s="324"/>
      <c r="D63" s="330"/>
      <c r="E63" s="330"/>
      <c r="F63" s="324"/>
      <c r="G63" s="386"/>
      <c r="H63" s="487"/>
      <c r="I63" s="487"/>
      <c r="J63" s="2230" t="str">
        <f>IF(G63&lt;&gt;"",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63" s="836"/>
    </row>
    <row r="64" spans="1:11" ht="15" customHeight="1" x14ac:dyDescent="0.25">
      <c r="A64" s="725"/>
      <c r="B64" s="337" t="s">
        <v>711</v>
      </c>
      <c r="C64" s="324"/>
      <c r="D64" s="330"/>
      <c r="E64" s="330"/>
      <c r="F64" s="324"/>
      <c r="G64" s="386"/>
      <c r="H64" s="487"/>
      <c r="I64" s="487"/>
      <c r="J64" s="2230" t="str">
        <f>IF(G64&lt;&gt;"",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64" s="836"/>
    </row>
    <row r="65" spans="1:11" ht="15" customHeight="1" x14ac:dyDescent="0.25">
      <c r="A65" s="725"/>
      <c r="B65" s="337" t="s">
        <v>703</v>
      </c>
      <c r="C65" s="324"/>
      <c r="D65" s="330"/>
      <c r="E65" s="330"/>
      <c r="F65" s="324"/>
      <c r="G65" s="386"/>
      <c r="H65" s="487"/>
      <c r="I65" s="487"/>
      <c r="J65" s="2230" t="str">
        <f>IF(G65&lt;&gt;"",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65" s="836"/>
    </row>
    <row r="66" spans="1:11" ht="15" customHeight="1" x14ac:dyDescent="0.25">
      <c r="A66" s="725"/>
      <c r="B66" s="337" t="s">
        <v>705</v>
      </c>
      <c r="C66" s="324"/>
      <c r="D66" s="330"/>
      <c r="E66" s="330"/>
      <c r="F66" s="324"/>
      <c r="G66" s="386"/>
      <c r="H66" s="487"/>
      <c r="I66" s="487"/>
      <c r="J66" s="2230" t="str">
        <f>IF(G66&lt;&gt;"",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66" s="836"/>
    </row>
    <row r="67" spans="1:11" ht="15" customHeight="1" x14ac:dyDescent="0.25">
      <c r="A67" s="725"/>
      <c r="B67" s="337" t="s">
        <v>704</v>
      </c>
      <c r="C67" s="324"/>
      <c r="D67" s="330"/>
      <c r="E67" s="330"/>
      <c r="F67" s="324"/>
      <c r="G67" s="386"/>
      <c r="H67" s="487"/>
      <c r="I67" s="487"/>
      <c r="J67" s="2230" t="str">
        <f>IF(G67&lt;&gt;"",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67" s="836"/>
    </row>
    <row r="68" spans="1:11" ht="15" customHeight="1" x14ac:dyDescent="0.25">
      <c r="A68" s="725"/>
      <c r="B68" s="331" t="s">
        <v>709</v>
      </c>
      <c r="C68" s="324"/>
      <c r="D68" s="330"/>
      <c r="E68" s="330"/>
      <c r="F68" s="324"/>
      <c r="G68" s="35" t="str">
        <f>IF(COUNT(G69:G73)=ROWS(G69:G73), SUM(G69:G73), "")</f>
        <v/>
      </c>
      <c r="H68" s="487"/>
      <c r="I68" s="487"/>
      <c r="J68" s="487"/>
      <c r="K68" s="836"/>
    </row>
    <row r="69" spans="1:11" ht="15" customHeight="1" x14ac:dyDescent="0.25">
      <c r="A69" s="725"/>
      <c r="B69" s="337" t="s">
        <v>712</v>
      </c>
      <c r="C69" s="324"/>
      <c r="D69" s="330"/>
      <c r="E69" s="330"/>
      <c r="F69" s="324"/>
      <c r="G69" s="386"/>
      <c r="H69" s="487"/>
      <c r="I69" s="487"/>
      <c r="J69" s="2230" t="str">
        <f>IF(G69&lt;&gt;"",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69" s="836"/>
    </row>
    <row r="70" spans="1:11" ht="15" customHeight="1" x14ac:dyDescent="0.25">
      <c r="A70" s="725"/>
      <c r="B70" s="337" t="s">
        <v>711</v>
      </c>
      <c r="C70" s="324"/>
      <c r="D70" s="330"/>
      <c r="E70" s="330"/>
      <c r="F70" s="324"/>
      <c r="G70" s="386"/>
      <c r="H70" s="487"/>
      <c r="I70" s="487"/>
      <c r="J70" s="2230" t="str">
        <f>IF(G70&lt;&gt;"",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0" s="836"/>
    </row>
    <row r="71" spans="1:11" ht="15" customHeight="1" x14ac:dyDescent="0.25">
      <c r="A71" s="725"/>
      <c r="B71" s="337" t="s">
        <v>703</v>
      </c>
      <c r="C71" s="324"/>
      <c r="D71" s="330"/>
      <c r="E71" s="330"/>
      <c r="F71" s="324"/>
      <c r="G71" s="386"/>
      <c r="H71" s="487"/>
      <c r="I71" s="487"/>
      <c r="J71" s="2230" t="str">
        <f>IF(G71&lt;&gt;"",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1" s="836"/>
    </row>
    <row r="72" spans="1:11" ht="15" customHeight="1" x14ac:dyDescent="0.25">
      <c r="A72" s="725"/>
      <c r="B72" s="337" t="s">
        <v>705</v>
      </c>
      <c r="C72" s="324"/>
      <c r="D72" s="330"/>
      <c r="E72" s="330"/>
      <c r="F72" s="324"/>
      <c r="G72" s="386"/>
      <c r="H72" s="487"/>
      <c r="I72" s="487"/>
      <c r="J72" s="2230" t="str">
        <f>IF(G72&lt;&gt;"",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2" s="836"/>
    </row>
    <row r="73" spans="1:11" ht="15" customHeight="1" x14ac:dyDescent="0.25">
      <c r="A73" s="725"/>
      <c r="B73" s="337" t="s">
        <v>704</v>
      </c>
      <c r="C73" s="324"/>
      <c r="D73" s="330"/>
      <c r="E73" s="330"/>
      <c r="F73" s="324"/>
      <c r="G73" s="386"/>
      <c r="H73" s="487"/>
      <c r="I73" s="487"/>
      <c r="J73" s="2230" t="str">
        <f>IF(G73&lt;&gt;"",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3" s="836"/>
    </row>
    <row r="74" spans="1:11" ht="15" customHeight="1" x14ac:dyDescent="0.25">
      <c r="A74" s="725"/>
      <c r="B74" s="331" t="s">
        <v>710</v>
      </c>
      <c r="C74" s="324"/>
      <c r="D74" s="330"/>
      <c r="E74" s="330"/>
      <c r="F74" s="324"/>
      <c r="G74" s="35" t="str">
        <f>IF(COUNT(G75:G79)=ROWS(G75:G79), SUM(G75:G79), "")</f>
        <v/>
      </c>
      <c r="H74" s="487"/>
      <c r="I74" s="487"/>
      <c r="J74" s="487"/>
      <c r="K74" s="836"/>
    </row>
    <row r="75" spans="1:11" ht="15" customHeight="1" x14ac:dyDescent="0.25">
      <c r="A75" s="725"/>
      <c r="B75" s="337" t="s">
        <v>712</v>
      </c>
      <c r="C75" s="324"/>
      <c r="D75" s="330"/>
      <c r="E75" s="330"/>
      <c r="F75" s="324"/>
      <c r="G75" s="386"/>
      <c r="H75" s="487"/>
      <c r="I75" s="487"/>
      <c r="J75" s="2230" t="str">
        <f>IF(G75&lt;&gt;"",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5" s="836"/>
    </row>
    <row r="76" spans="1:11" ht="15" customHeight="1" x14ac:dyDescent="0.25">
      <c r="A76" s="725"/>
      <c r="B76" s="337" t="s">
        <v>711</v>
      </c>
      <c r="C76" s="324"/>
      <c r="D76" s="330"/>
      <c r="E76" s="330"/>
      <c r="F76" s="324"/>
      <c r="G76" s="386"/>
      <c r="H76" s="487"/>
      <c r="I76" s="487"/>
      <c r="J76" s="2230" t="str">
        <f>IF(G76&lt;&gt;"",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6" s="836"/>
    </row>
    <row r="77" spans="1:11" ht="15" customHeight="1" x14ac:dyDescent="0.25">
      <c r="A77" s="725"/>
      <c r="B77" s="337" t="s">
        <v>703</v>
      </c>
      <c r="C77" s="324"/>
      <c r="D77" s="330"/>
      <c r="E77" s="330"/>
      <c r="F77" s="324"/>
      <c r="G77" s="386"/>
      <c r="H77" s="487"/>
      <c r="I77" s="487"/>
      <c r="J77" s="2230" t="str">
        <f>IF(G77&lt;&gt;"",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7" s="836"/>
    </row>
    <row r="78" spans="1:11" ht="15" customHeight="1" x14ac:dyDescent="0.25">
      <c r="A78" s="725"/>
      <c r="B78" s="337" t="s">
        <v>705</v>
      </c>
      <c r="C78" s="324"/>
      <c r="D78" s="330"/>
      <c r="E78" s="330"/>
      <c r="F78" s="324"/>
      <c r="G78" s="386"/>
      <c r="H78" s="487"/>
      <c r="I78" s="487"/>
      <c r="J78" s="2230" t="str">
        <f>IF(G78&lt;&gt;"",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8" s="836"/>
    </row>
    <row r="79" spans="1:11" ht="15" customHeight="1" x14ac:dyDescent="0.25">
      <c r="A79" s="725"/>
      <c r="B79" s="337" t="s">
        <v>704</v>
      </c>
      <c r="C79" s="324"/>
      <c r="D79" s="330"/>
      <c r="E79" s="330"/>
      <c r="F79" s="324"/>
      <c r="G79" s="386"/>
      <c r="H79" s="487"/>
      <c r="I79" s="487"/>
      <c r="J79" s="2230" t="str">
        <f>IF(G79&lt;&gt;"",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79" s="836"/>
    </row>
    <row r="80" spans="1:11" ht="15" customHeight="1" x14ac:dyDescent="0.25">
      <c r="A80" s="725"/>
      <c r="B80" s="328" t="s">
        <v>844</v>
      </c>
      <c r="C80" s="324"/>
      <c r="D80" s="330"/>
      <c r="E80" s="330"/>
      <c r="F80" s="324"/>
      <c r="G80" s="386"/>
      <c r="H80" s="487"/>
      <c r="I80" s="487"/>
      <c r="J80" s="2230" t="str">
        <f>IF(G80&lt;&gt;"",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80" s="836"/>
    </row>
    <row r="81" spans="1:11" ht="15" customHeight="1" x14ac:dyDescent="0.25">
      <c r="A81" s="725"/>
      <c r="B81" s="328" t="s">
        <v>932</v>
      </c>
      <c r="C81" s="324"/>
      <c r="D81" s="330"/>
      <c r="E81" s="330"/>
      <c r="F81" s="324"/>
      <c r="G81" s="35" t="str">
        <f>IF(AND(ISNUMBER(G82), ISNUMBER(G83), ISNUMBER(G84), ISNUMBER(G85)), SUM((SUM(G82:G84) * 0.001), (G85 * 0.01)), "")</f>
        <v/>
      </c>
      <c r="H81" s="487"/>
      <c r="I81" s="487"/>
      <c r="J81" s="487"/>
      <c r="K81" s="836"/>
    </row>
    <row r="82" spans="1:11" ht="15" customHeight="1" x14ac:dyDescent="0.25">
      <c r="A82" s="725"/>
      <c r="B82" s="331" t="s">
        <v>721</v>
      </c>
      <c r="C82" s="324"/>
      <c r="D82" s="330"/>
      <c r="E82" s="330"/>
      <c r="F82" s="324"/>
      <c r="G82" s="386"/>
      <c r="H82" s="487"/>
      <c r="I82" s="487"/>
      <c r="J82" s="2230" t="str">
        <f>IF(G82&lt;&gt;"",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82" s="836"/>
    </row>
    <row r="83" spans="1:11" ht="15" customHeight="1" x14ac:dyDescent="0.25">
      <c r="A83" s="725"/>
      <c r="B83" s="331" t="s">
        <v>722</v>
      </c>
      <c r="C83" s="324"/>
      <c r="D83" s="330"/>
      <c r="E83" s="330"/>
      <c r="F83" s="324"/>
      <c r="G83" s="386"/>
      <c r="H83" s="487"/>
      <c r="I83" s="487"/>
      <c r="J83" s="2230" t="str">
        <f>IF(G83&lt;&gt;"",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83" s="836"/>
    </row>
    <row r="84" spans="1:11" ht="15" customHeight="1" x14ac:dyDescent="0.25">
      <c r="A84" s="725"/>
      <c r="B84" s="331" t="s">
        <v>723</v>
      </c>
      <c r="C84" s="324"/>
      <c r="D84" s="330"/>
      <c r="E84" s="330"/>
      <c r="F84" s="324"/>
      <c r="G84" s="386"/>
      <c r="H84" s="487"/>
      <c r="I84" s="487"/>
      <c r="J84" s="2230" t="str">
        <f>IF(G84&lt;&gt;"",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84" s="836"/>
    </row>
    <row r="85" spans="1:11" ht="15" customHeight="1" x14ac:dyDescent="0.25">
      <c r="A85" s="725"/>
      <c r="B85" s="331" t="s">
        <v>724</v>
      </c>
      <c r="C85" s="324"/>
      <c r="D85" s="330"/>
      <c r="E85" s="330"/>
      <c r="F85" s="324"/>
      <c r="G85" s="386"/>
      <c r="H85" s="487"/>
      <c r="I85" s="487"/>
      <c r="J85" s="2230" t="str">
        <f>IF(G85&lt;&gt;"",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85" s="836"/>
    </row>
    <row r="86" spans="1:11" ht="15" customHeight="1" x14ac:dyDescent="0.25">
      <c r="A86" s="725"/>
      <c r="B86" s="328" t="s">
        <v>1870</v>
      </c>
      <c r="C86" s="324"/>
      <c r="D86" s="330"/>
      <c r="E86" s="330"/>
      <c r="F86" s="324"/>
      <c r="G86" s="386"/>
      <c r="H86" s="487"/>
      <c r="I86" s="487"/>
      <c r="J86" s="2230" t="str">
        <f>IF(G86&lt;&gt;"", IF('General Info'!$D$47="No", "Cell will be ignored, check the flag in cell D31 on General Info",""), IF('General Info'!$D$47="Yes", "Cell left blank: please check if appropriate", "Can be left blank for banks using SA only under the revised framework"))</f>
        <v>Can be left blank for banks using SA only under the revised framework</v>
      </c>
      <c r="K86" s="836"/>
    </row>
    <row r="87" spans="1:11" ht="15" customHeight="1" x14ac:dyDescent="0.25">
      <c r="A87" s="725"/>
      <c r="B87" s="358" t="s">
        <v>847</v>
      </c>
      <c r="C87" s="324"/>
      <c r="D87" s="330"/>
      <c r="E87" s="330"/>
      <c r="F87" s="324"/>
      <c r="G87" s="35">
        <f>IF('General Info'!D48="Yes", IF(AND(ISNUMBER(G88), ISNUMBER(G96), ISNUMBER(G102)), SUM((1.5*G88),G96,G102), ""), 0)</f>
        <v>0</v>
      </c>
      <c r="H87" s="487"/>
      <c r="I87" s="487"/>
      <c r="J87" s="487"/>
      <c r="K87" s="836"/>
    </row>
    <row r="88" spans="1:11" ht="15" customHeight="1" x14ac:dyDescent="0.25">
      <c r="A88" s="725"/>
      <c r="B88" s="328" t="s">
        <v>801</v>
      </c>
      <c r="C88" s="324"/>
      <c r="D88" s="330"/>
      <c r="E88" s="330"/>
      <c r="F88" s="2261"/>
      <c r="G88" s="35" t="str">
        <f>IF(AND(ISNUMBER(G89), ISNUMBER(G90)), (0.5*G89)+(0.5*G90), "")</f>
        <v/>
      </c>
      <c r="H88" s="487"/>
      <c r="I88" s="487"/>
      <c r="J88" s="487"/>
      <c r="K88" s="836"/>
    </row>
    <row r="89" spans="1:11" ht="15" customHeight="1" x14ac:dyDescent="0.25">
      <c r="A89" s="725"/>
      <c r="B89" s="327" t="s">
        <v>845</v>
      </c>
      <c r="C89" s="445"/>
      <c r="D89" s="332"/>
      <c r="E89" s="332"/>
      <c r="F89" s="2261"/>
      <c r="G89" s="386"/>
      <c r="H89" s="487"/>
      <c r="I89" s="487"/>
      <c r="J89" s="2229" t="str">
        <f>IF(G89&lt;&gt;"",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89" s="836"/>
    </row>
    <row r="90" spans="1:11" ht="15" customHeight="1" x14ac:dyDescent="0.25">
      <c r="A90" s="725"/>
      <c r="B90" s="331" t="s">
        <v>1201</v>
      </c>
      <c r="C90" s="324"/>
      <c r="D90" s="330"/>
      <c r="E90" s="330"/>
      <c r="F90" s="2261"/>
      <c r="G90" s="35" t="str">
        <f>IF(AND(ISNUMBER(G91), ISNUMBER(G92), ISNUMBER(G93), ISNUMBER(G94), ISNUMBER(G95)), SUM(G91:G95), "")</f>
        <v/>
      </c>
      <c r="H90" s="487"/>
      <c r="I90" s="487"/>
      <c r="J90" s="487"/>
      <c r="K90" s="836"/>
    </row>
    <row r="91" spans="1:11" ht="15" customHeight="1" x14ac:dyDescent="0.25">
      <c r="A91" s="725"/>
      <c r="B91" s="337" t="s">
        <v>802</v>
      </c>
      <c r="C91" s="324"/>
      <c r="D91" s="330"/>
      <c r="E91" s="330"/>
      <c r="F91" s="2261"/>
      <c r="G91" s="386"/>
      <c r="H91" s="487"/>
      <c r="I91" s="487"/>
      <c r="J91" s="2229" t="str">
        <f>IF(G91&lt;&gt;"",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91" s="836"/>
    </row>
    <row r="92" spans="1:11" ht="15" customHeight="1" x14ac:dyDescent="0.25">
      <c r="A92" s="725"/>
      <c r="B92" s="337" t="s">
        <v>711</v>
      </c>
      <c r="C92" s="324"/>
      <c r="D92" s="330"/>
      <c r="E92" s="330"/>
      <c r="F92" s="2261"/>
      <c r="G92" s="386"/>
      <c r="H92" s="487"/>
      <c r="I92" s="487"/>
      <c r="J92" s="2229" t="str">
        <f>IF(G92&lt;&gt;"",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92" s="836"/>
    </row>
    <row r="93" spans="1:11" ht="15" customHeight="1" x14ac:dyDescent="0.25">
      <c r="A93" s="725"/>
      <c r="B93" s="337" t="s">
        <v>703</v>
      </c>
      <c r="C93" s="324"/>
      <c r="D93" s="330"/>
      <c r="E93" s="330"/>
      <c r="F93" s="2261"/>
      <c r="G93" s="386"/>
      <c r="H93" s="487"/>
      <c r="I93" s="487"/>
      <c r="J93" s="2229" t="str">
        <f>IF(G93&lt;&gt;"",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93" s="836"/>
    </row>
    <row r="94" spans="1:11" ht="15" customHeight="1" x14ac:dyDescent="0.25">
      <c r="A94" s="725"/>
      <c r="B94" s="337" t="s">
        <v>705</v>
      </c>
      <c r="C94" s="324"/>
      <c r="D94" s="330"/>
      <c r="E94" s="330"/>
      <c r="F94" s="2261"/>
      <c r="G94" s="386"/>
      <c r="H94" s="487"/>
      <c r="I94" s="487"/>
      <c r="J94" s="2229" t="str">
        <f>IF(G94&lt;&gt;"",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94" s="836"/>
    </row>
    <row r="95" spans="1:11" ht="15" customHeight="1" x14ac:dyDescent="0.25">
      <c r="A95" s="725"/>
      <c r="B95" s="337" t="s">
        <v>704</v>
      </c>
      <c r="C95" s="324"/>
      <c r="D95" s="330"/>
      <c r="E95" s="330"/>
      <c r="F95" s="2261"/>
      <c r="G95" s="386"/>
      <c r="H95" s="487"/>
      <c r="I95" s="487"/>
      <c r="J95" s="2229" t="str">
        <f>IF(G95&lt;&gt;"",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95" s="836"/>
    </row>
    <row r="96" spans="1:11" ht="15" customHeight="1" x14ac:dyDescent="0.25">
      <c r="A96" s="725"/>
      <c r="B96" s="328" t="s">
        <v>717</v>
      </c>
      <c r="C96" s="324"/>
      <c r="D96" s="330"/>
      <c r="E96" s="330"/>
      <c r="F96" s="2261"/>
      <c r="G96" s="35" t="str">
        <f>IF(AND(COUNT(G97:G101)=ROWS(G97:G101), COUNT(H97:H101)=ROWS(H97:H101), ISNUMBER(I98), ISNUMBER(I99)), SUM(SQRT(I98),SQRT(I99),SQRT((0.6*SUM(G97:G101))^2+(1-0.6^2)*SUM(H97:H101))), "")</f>
        <v/>
      </c>
      <c r="H96" s="487"/>
      <c r="I96" s="487"/>
      <c r="J96" s="487"/>
      <c r="K96" s="836"/>
    </row>
    <row r="97" spans="1:11" ht="15" customHeight="1" x14ac:dyDescent="0.25">
      <c r="A97" s="725"/>
      <c r="B97" s="331" t="s">
        <v>718</v>
      </c>
      <c r="C97" s="324"/>
      <c r="D97" s="330"/>
      <c r="E97" s="330"/>
      <c r="F97" s="2261"/>
      <c r="G97" s="386"/>
      <c r="H97" s="386"/>
      <c r="I97" s="487"/>
      <c r="J97" s="2232" t="str">
        <f>IF(AND(H97&lt;&gt;"", G97&lt;&gt;""),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97" s="836"/>
    </row>
    <row r="98" spans="1:11" ht="15" customHeight="1" x14ac:dyDescent="0.25">
      <c r="A98" s="725"/>
      <c r="B98" s="331" t="s">
        <v>1900</v>
      </c>
      <c r="C98" s="324"/>
      <c r="D98" s="330"/>
      <c r="E98" s="324"/>
      <c r="F98" s="2261"/>
      <c r="G98" s="386"/>
      <c r="H98" s="386"/>
      <c r="I98" s="2240"/>
      <c r="J98" s="2232" t="str">
        <f>IF(AND(H98&lt;&gt;"", G98&lt;&gt;"", I98&lt;&gt;""),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98" s="836"/>
    </row>
    <row r="99" spans="1:11" ht="15" customHeight="1" x14ac:dyDescent="0.25">
      <c r="A99" s="725"/>
      <c r="B99" s="331" t="s">
        <v>1901</v>
      </c>
      <c r="C99" s="324"/>
      <c r="D99" s="330"/>
      <c r="E99" s="324"/>
      <c r="F99" s="2261"/>
      <c r="G99" s="386"/>
      <c r="H99" s="386"/>
      <c r="I99" s="2240"/>
      <c r="J99" s="2232" t="str">
        <f>IF(AND(H99&lt;&gt;"", G99&lt;&gt;"", I99&lt;&gt;""),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99" s="836"/>
    </row>
    <row r="100" spans="1:11" ht="15" customHeight="1" x14ac:dyDescent="0.25">
      <c r="A100" s="725"/>
      <c r="B100" s="331" t="s">
        <v>719</v>
      </c>
      <c r="C100" s="324"/>
      <c r="D100" s="330"/>
      <c r="E100" s="330"/>
      <c r="F100" s="2261"/>
      <c r="G100" s="386"/>
      <c r="H100" s="386"/>
      <c r="I100" s="487"/>
      <c r="J100" s="2232" t="str">
        <f>IF(AND(H100&lt;&gt;"", G100&lt;&gt;""),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00" s="836"/>
    </row>
    <row r="101" spans="1:11" ht="15" customHeight="1" x14ac:dyDescent="0.25">
      <c r="A101" s="725"/>
      <c r="B101" s="331" t="s">
        <v>720</v>
      </c>
      <c r="C101" s="324"/>
      <c r="D101" s="330"/>
      <c r="E101" s="330"/>
      <c r="F101" s="2261"/>
      <c r="G101" s="386"/>
      <c r="H101" s="386"/>
      <c r="I101" s="487"/>
      <c r="J101" s="2232" t="str">
        <f>IF(AND(H101&lt;&gt;"", G101&lt;&gt;""),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01" s="836"/>
    </row>
    <row r="102" spans="1:11" ht="15" customHeight="1" x14ac:dyDescent="0.25">
      <c r="A102" s="725"/>
      <c r="B102" s="503" t="s">
        <v>1871</v>
      </c>
      <c r="C102" s="338"/>
      <c r="D102" s="339"/>
      <c r="E102" s="339"/>
      <c r="F102" s="2262"/>
      <c r="G102" s="696"/>
      <c r="H102" s="1436"/>
      <c r="I102" s="1436"/>
      <c r="J102" s="2229" t="str">
        <f>IF(G102&lt;&gt;"",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02" s="836"/>
    </row>
    <row r="103" spans="1:11" ht="15" customHeight="1" x14ac:dyDescent="0.25">
      <c r="A103" s="725"/>
      <c r="B103" s="1427" t="s">
        <v>1861</v>
      </c>
      <c r="C103" s="1628"/>
      <c r="D103" s="2238"/>
      <c r="E103" s="2238"/>
      <c r="F103" s="1628"/>
      <c r="G103" s="2239" t="str">
        <f>IF(AND(ISNUMBER(G60), ISNUMBER(G87)), SUM(G60,G87), "")</f>
        <v/>
      </c>
      <c r="H103" s="2244"/>
      <c r="I103" s="2244"/>
      <c r="J103" s="2241"/>
      <c r="K103" s="836"/>
    </row>
    <row r="104" spans="1:11" s="284" customFormat="1" ht="60" customHeight="1" x14ac:dyDescent="0.35">
      <c r="A104" s="2227" t="s">
        <v>848</v>
      </c>
      <c r="B104" s="307"/>
      <c r="F104" s="308"/>
      <c r="H104" s="438"/>
      <c r="K104" s="1418"/>
    </row>
    <row r="105" spans="1:11" s="284" customFormat="1" ht="30" customHeight="1" x14ac:dyDescent="0.25">
      <c r="A105" s="2227"/>
      <c r="B105" s="2620" t="s">
        <v>933</v>
      </c>
      <c r="C105" s="2620"/>
      <c r="D105" s="2620"/>
      <c r="E105" s="2620"/>
      <c r="F105" s="2620"/>
      <c r="G105" s="2620"/>
      <c r="H105" s="2620"/>
      <c r="I105" s="2620"/>
      <c r="J105" s="2620"/>
      <c r="K105" s="1418"/>
    </row>
    <row r="106" spans="1:11" ht="15" customHeight="1" x14ac:dyDescent="0.25">
      <c r="A106" s="725"/>
      <c r="B106" s="2253"/>
      <c r="C106" s="1628"/>
      <c r="D106" s="2238"/>
      <c r="E106" s="2238"/>
      <c r="F106" s="1425"/>
      <c r="G106" s="2257" t="s">
        <v>1706</v>
      </c>
      <c r="H106" s="2244"/>
      <c r="I106" s="2244"/>
      <c r="J106" s="2241"/>
      <c r="K106" s="836"/>
    </row>
    <row r="107" spans="1:11" ht="15" customHeight="1" x14ac:dyDescent="0.25">
      <c r="A107" s="725"/>
      <c r="B107" s="322" t="s">
        <v>738</v>
      </c>
      <c r="C107" s="364"/>
      <c r="D107" s="486"/>
      <c r="E107" s="486"/>
      <c r="F107" s="364"/>
      <c r="G107" s="1397">
        <f>IF(ISNUMBER(G87), G87, "")</f>
        <v>0</v>
      </c>
      <c r="H107" s="487"/>
      <c r="I107" s="487"/>
      <c r="J107" s="1420"/>
      <c r="K107" s="836"/>
    </row>
    <row r="108" spans="1:11" ht="15" customHeight="1" x14ac:dyDescent="0.25">
      <c r="A108" s="725"/>
      <c r="B108" s="191" t="s">
        <v>803</v>
      </c>
      <c r="C108" s="324"/>
      <c r="D108" s="330"/>
      <c r="E108" s="330"/>
      <c r="F108" s="324"/>
      <c r="G108" s="35">
        <f>IF('General Info'!C48="Yes", IF(AND(ISNUMBER(G109), ISNUMBER(G128), ISNUMBER(G129)), SUM(G109,G128,G129), ""), 0)</f>
        <v>0</v>
      </c>
      <c r="H108" s="487"/>
      <c r="I108" s="487"/>
      <c r="J108" s="487"/>
      <c r="K108" s="836"/>
    </row>
    <row r="109" spans="1:11" ht="15" customHeight="1" x14ac:dyDescent="0.25">
      <c r="A109" s="725"/>
      <c r="B109" s="328" t="s">
        <v>1058</v>
      </c>
      <c r="C109" s="324"/>
      <c r="D109" s="330"/>
      <c r="E109" s="330"/>
      <c r="F109" s="324"/>
      <c r="G109" s="35" t="str">
        <f>IF(AND(ISNUMBER(G110),ISNUMBER(G116),ISNUMBER(G122)),SUM(G110,G116,G122),"")</f>
        <v/>
      </c>
      <c r="H109" s="487"/>
      <c r="I109" s="487"/>
      <c r="J109" s="487"/>
      <c r="K109" s="836"/>
    </row>
    <row r="110" spans="1:11" ht="15" customHeight="1" x14ac:dyDescent="0.25">
      <c r="A110" s="725"/>
      <c r="B110" s="331" t="s">
        <v>708</v>
      </c>
      <c r="C110" s="324"/>
      <c r="D110" s="330"/>
      <c r="E110" s="330"/>
      <c r="F110" s="324"/>
      <c r="G110" s="35" t="str">
        <f>IF(COUNT(G111:G115)=ROWS(G111:G115), SUM(G111:G115), "")</f>
        <v/>
      </c>
      <c r="H110" s="487"/>
      <c r="I110" s="487"/>
      <c r="J110" s="487"/>
      <c r="K110" s="836"/>
    </row>
    <row r="111" spans="1:11" ht="15" customHeight="1" x14ac:dyDescent="0.25">
      <c r="A111" s="725"/>
      <c r="B111" s="337" t="s">
        <v>712</v>
      </c>
      <c r="C111" s="324"/>
      <c r="D111" s="330"/>
      <c r="E111" s="330"/>
      <c r="F111" s="324"/>
      <c r="G111" s="386"/>
      <c r="H111" s="487"/>
      <c r="I111" s="487"/>
      <c r="J111" s="2229" t="str">
        <f>IF(G111&lt;&gt;"",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11" s="836"/>
    </row>
    <row r="112" spans="1:11" ht="15" customHeight="1" x14ac:dyDescent="0.25">
      <c r="A112" s="725"/>
      <c r="B112" s="337" t="s">
        <v>711</v>
      </c>
      <c r="C112" s="324"/>
      <c r="D112" s="330"/>
      <c r="E112" s="330"/>
      <c r="F112" s="324"/>
      <c r="G112" s="386"/>
      <c r="H112" s="487"/>
      <c r="I112" s="487"/>
      <c r="J112" s="2229" t="str">
        <f>IF(G112&lt;&gt;"",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12" s="836"/>
    </row>
    <row r="113" spans="1:11" ht="15" customHeight="1" x14ac:dyDescent="0.25">
      <c r="A113" s="725"/>
      <c r="B113" s="337" t="s">
        <v>703</v>
      </c>
      <c r="C113" s="324"/>
      <c r="D113" s="330"/>
      <c r="E113" s="330"/>
      <c r="F113" s="324"/>
      <c r="G113" s="386"/>
      <c r="H113" s="487"/>
      <c r="I113" s="487"/>
      <c r="J113" s="2229" t="str">
        <f>IF(G113&lt;&gt;"",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13" s="836"/>
    </row>
    <row r="114" spans="1:11" ht="15" customHeight="1" x14ac:dyDescent="0.25">
      <c r="A114" s="725"/>
      <c r="B114" s="337" t="s">
        <v>705</v>
      </c>
      <c r="C114" s="324"/>
      <c r="D114" s="330"/>
      <c r="E114" s="330"/>
      <c r="F114" s="324"/>
      <c r="G114" s="386"/>
      <c r="H114" s="487"/>
      <c r="I114" s="487"/>
      <c r="J114" s="2229" t="str">
        <f>IF(G114&lt;&gt;"",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14" s="836"/>
    </row>
    <row r="115" spans="1:11" ht="15" customHeight="1" x14ac:dyDescent="0.25">
      <c r="A115" s="725"/>
      <c r="B115" s="337" t="s">
        <v>704</v>
      </c>
      <c r="C115" s="324"/>
      <c r="D115" s="330"/>
      <c r="E115" s="330"/>
      <c r="F115" s="324"/>
      <c r="G115" s="386"/>
      <c r="H115" s="487"/>
      <c r="I115" s="487"/>
      <c r="J115" s="2229" t="str">
        <f>IF(G115&lt;&gt;"",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15" s="836"/>
    </row>
    <row r="116" spans="1:11" ht="15" customHeight="1" x14ac:dyDescent="0.25">
      <c r="A116" s="725"/>
      <c r="B116" s="331" t="s">
        <v>709</v>
      </c>
      <c r="C116" s="324"/>
      <c r="D116" s="330"/>
      <c r="E116" s="330"/>
      <c r="F116" s="324"/>
      <c r="G116" s="35" t="str">
        <f>IF(COUNT(G117:G121)=ROWS(G117:G121), SUM(G117:G121), "")</f>
        <v/>
      </c>
      <c r="H116" s="487"/>
      <c r="I116" s="487"/>
      <c r="J116" s="487"/>
      <c r="K116" s="836"/>
    </row>
    <row r="117" spans="1:11" ht="15" customHeight="1" x14ac:dyDescent="0.25">
      <c r="A117" s="725"/>
      <c r="B117" s="337" t="s">
        <v>712</v>
      </c>
      <c r="C117" s="324"/>
      <c r="D117" s="330"/>
      <c r="E117" s="330"/>
      <c r="F117" s="324"/>
      <c r="G117" s="386"/>
      <c r="H117" s="487"/>
      <c r="I117" s="487"/>
      <c r="J117" s="2229" t="str">
        <f>IF(G117&lt;&gt;"",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17" s="836"/>
    </row>
    <row r="118" spans="1:11" ht="15" customHeight="1" x14ac:dyDescent="0.25">
      <c r="A118" s="725"/>
      <c r="B118" s="337" t="s">
        <v>711</v>
      </c>
      <c r="C118" s="324"/>
      <c r="D118" s="330"/>
      <c r="E118" s="330"/>
      <c r="F118" s="324"/>
      <c r="G118" s="386"/>
      <c r="H118" s="487"/>
      <c r="I118" s="487"/>
      <c r="J118" s="2229" t="str">
        <f>IF(G118&lt;&gt;"",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18" s="836"/>
    </row>
    <row r="119" spans="1:11" ht="15" customHeight="1" x14ac:dyDescent="0.25">
      <c r="A119" s="725"/>
      <c r="B119" s="337" t="s">
        <v>703</v>
      </c>
      <c r="C119" s="324"/>
      <c r="D119" s="330"/>
      <c r="E119" s="330"/>
      <c r="F119" s="324"/>
      <c r="G119" s="386"/>
      <c r="H119" s="487"/>
      <c r="I119" s="487"/>
      <c r="J119" s="2229" t="str">
        <f>IF(G119&lt;&gt;"",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19" s="836"/>
    </row>
    <row r="120" spans="1:11" ht="15" customHeight="1" x14ac:dyDescent="0.25">
      <c r="A120" s="725"/>
      <c r="B120" s="337" t="s">
        <v>705</v>
      </c>
      <c r="C120" s="324"/>
      <c r="D120" s="330"/>
      <c r="E120" s="330"/>
      <c r="F120" s="324"/>
      <c r="G120" s="386"/>
      <c r="H120" s="487"/>
      <c r="I120" s="487"/>
      <c r="J120" s="2229" t="str">
        <f>IF(G120&lt;&gt;"",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0" s="836"/>
    </row>
    <row r="121" spans="1:11" ht="15" customHeight="1" x14ac:dyDescent="0.25">
      <c r="A121" s="725"/>
      <c r="B121" s="337" t="s">
        <v>704</v>
      </c>
      <c r="C121" s="324"/>
      <c r="D121" s="330"/>
      <c r="E121" s="330"/>
      <c r="F121" s="324"/>
      <c r="G121" s="386"/>
      <c r="H121" s="487"/>
      <c r="I121" s="487"/>
      <c r="J121" s="2229" t="str">
        <f>IF(G121&lt;&gt;"",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1" s="836"/>
    </row>
    <row r="122" spans="1:11" ht="15" customHeight="1" x14ac:dyDescent="0.25">
      <c r="A122" s="725"/>
      <c r="B122" s="331" t="s">
        <v>710</v>
      </c>
      <c r="C122" s="324"/>
      <c r="D122" s="330"/>
      <c r="E122" s="330"/>
      <c r="F122" s="324"/>
      <c r="G122" s="35" t="str">
        <f>IF(COUNT(G123:G127)=ROWS(G123:G127), SUM(G123:G127), "")</f>
        <v/>
      </c>
      <c r="H122" s="487"/>
      <c r="I122" s="487"/>
      <c r="J122" s="487"/>
      <c r="K122" s="836"/>
    </row>
    <row r="123" spans="1:11" ht="15" customHeight="1" x14ac:dyDescent="0.25">
      <c r="A123" s="725"/>
      <c r="B123" s="337" t="s">
        <v>712</v>
      </c>
      <c r="C123" s="324"/>
      <c r="D123" s="330"/>
      <c r="E123" s="330"/>
      <c r="F123" s="324"/>
      <c r="G123" s="386"/>
      <c r="H123" s="487"/>
      <c r="I123" s="487"/>
      <c r="J123" s="2229" t="str">
        <f>IF(G123&lt;&gt;"",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3" s="836"/>
    </row>
    <row r="124" spans="1:11" ht="15" customHeight="1" x14ac:dyDescent="0.25">
      <c r="A124" s="725"/>
      <c r="B124" s="337" t="s">
        <v>711</v>
      </c>
      <c r="C124" s="324"/>
      <c r="D124" s="330"/>
      <c r="E124" s="330"/>
      <c r="F124" s="324"/>
      <c r="G124" s="386"/>
      <c r="H124" s="487"/>
      <c r="I124" s="487"/>
      <c r="J124" s="2229" t="str">
        <f>IF(G124&lt;&gt;"",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4" s="836"/>
    </row>
    <row r="125" spans="1:11" ht="15" customHeight="1" x14ac:dyDescent="0.25">
      <c r="A125" s="725"/>
      <c r="B125" s="337" t="s">
        <v>703</v>
      </c>
      <c r="C125" s="324"/>
      <c r="D125" s="330"/>
      <c r="E125" s="330"/>
      <c r="F125" s="324"/>
      <c r="G125" s="386"/>
      <c r="H125" s="487"/>
      <c r="I125" s="487"/>
      <c r="J125" s="2229" t="str">
        <f>IF(G125&lt;&gt;"",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5" s="836"/>
    </row>
    <row r="126" spans="1:11" ht="15" customHeight="1" x14ac:dyDescent="0.25">
      <c r="A126" s="725"/>
      <c r="B126" s="337" t="s">
        <v>705</v>
      </c>
      <c r="C126" s="324"/>
      <c r="D126" s="330"/>
      <c r="E126" s="330"/>
      <c r="F126" s="324"/>
      <c r="G126" s="386"/>
      <c r="H126" s="487"/>
      <c r="I126" s="487"/>
      <c r="J126" s="2229" t="str">
        <f>IF(G126&lt;&gt;"",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6" s="836"/>
    </row>
    <row r="127" spans="1:11" ht="15" customHeight="1" x14ac:dyDescent="0.25">
      <c r="A127" s="725"/>
      <c r="B127" s="337" t="s">
        <v>704</v>
      </c>
      <c r="C127" s="324"/>
      <c r="D127" s="330"/>
      <c r="E127" s="330"/>
      <c r="F127" s="324"/>
      <c r="G127" s="386"/>
      <c r="H127" s="487"/>
      <c r="I127" s="487"/>
      <c r="J127" s="2229" t="str">
        <f>IF(G127&lt;&gt;"",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7" s="836"/>
    </row>
    <row r="128" spans="1:11" ht="15" customHeight="1" x14ac:dyDescent="0.25">
      <c r="A128" s="725"/>
      <c r="B128" s="326" t="s">
        <v>937</v>
      </c>
      <c r="C128" s="324"/>
      <c r="D128" s="330"/>
      <c r="E128" s="330"/>
      <c r="F128" s="324"/>
      <c r="G128" s="386"/>
      <c r="H128" s="487"/>
      <c r="I128" s="487"/>
      <c r="J128" s="2229" t="str">
        <f>IF(G128&lt;&gt;"",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8" s="836"/>
    </row>
    <row r="129" spans="1:11" ht="15" customHeight="1" x14ac:dyDescent="0.25">
      <c r="A129" s="725"/>
      <c r="B129" s="503" t="s">
        <v>1872</v>
      </c>
      <c r="C129" s="338"/>
      <c r="D129" s="339"/>
      <c r="E129" s="339"/>
      <c r="F129" s="338"/>
      <c r="G129" s="485"/>
      <c r="H129" s="2245"/>
      <c r="I129" s="2245"/>
      <c r="J129" s="2231" t="str">
        <f>IF(G129&lt;&gt;"", IF('General Info'!$D$48="No", "Cell will be ignored, check the flag in cell D32 on General Info", ""), IF('General Info'!$D$48="Yes","Cell left blank: please check if appropriate", "Can be left blank for banks without IMA under the revised framework"))</f>
        <v>Can be left blank for banks without IMA under the revised framework</v>
      </c>
      <c r="K129" s="836"/>
    </row>
    <row r="130" spans="1:11" s="1416" customFormat="1" ht="60" customHeight="1" x14ac:dyDescent="0.25">
      <c r="A130" s="2621" t="s">
        <v>1029</v>
      </c>
      <c r="B130" s="2622"/>
      <c r="C130" s="2622"/>
      <c r="D130" s="2622"/>
      <c r="E130" s="2622"/>
      <c r="F130" s="2622"/>
      <c r="G130" s="2622"/>
      <c r="H130" s="2622"/>
      <c r="I130" s="2622"/>
      <c r="J130" s="2622"/>
      <c r="K130" s="2115"/>
    </row>
    <row r="131" spans="1:11" s="284" customFormat="1" ht="30" customHeight="1" x14ac:dyDescent="0.25">
      <c r="A131" s="2227"/>
      <c r="B131" s="2620" t="s">
        <v>1200</v>
      </c>
      <c r="C131" s="2620"/>
      <c r="D131" s="2620"/>
      <c r="E131" s="2620"/>
      <c r="F131" s="2620"/>
      <c r="G131" s="2620"/>
      <c r="H131" s="2620"/>
      <c r="I131" s="2620"/>
      <c r="J131" s="2620"/>
      <c r="K131" s="1418"/>
    </row>
    <row r="132" spans="1:11" ht="15" customHeight="1" x14ac:dyDescent="0.25">
      <c r="A132" s="725"/>
      <c r="B132" s="2253"/>
      <c r="C132" s="1628"/>
      <c r="D132" s="2238"/>
      <c r="E132" s="2238"/>
      <c r="F132" s="1425"/>
      <c r="G132" s="2257" t="s">
        <v>1706</v>
      </c>
      <c r="H132" s="2244"/>
      <c r="I132" s="2244"/>
      <c r="J132" s="2241"/>
      <c r="K132" s="836"/>
    </row>
    <row r="133" spans="1:11" ht="15" customHeight="1" x14ac:dyDescent="0.25">
      <c r="A133" s="584"/>
      <c r="B133" s="1428" t="s">
        <v>1030</v>
      </c>
      <c r="C133" s="1074"/>
      <c r="D133" s="1073"/>
      <c r="E133" s="1073"/>
      <c r="F133" s="1073"/>
      <c r="G133" s="1429"/>
      <c r="H133" s="1420"/>
      <c r="I133" s="1420"/>
      <c r="J133" s="1438"/>
      <c r="K133" s="836"/>
    </row>
    <row r="134" spans="1:11" ht="15" customHeight="1" x14ac:dyDescent="0.25">
      <c r="A134" s="584"/>
      <c r="B134" s="510" t="s">
        <v>1863</v>
      </c>
      <c r="C134" s="511"/>
      <c r="D134" s="324"/>
      <c r="E134" s="324"/>
      <c r="F134" s="324"/>
      <c r="G134" s="386"/>
      <c r="H134" s="487"/>
      <c r="I134" s="487"/>
      <c r="J134" s="2232" t="str">
        <f>IF(AND('General Info'!D47="No", 'General Info'!D48="No"), "", IF(G134&lt;&gt;"","","Cell left blank: please check"))</f>
        <v>Cell left blank: please check</v>
      </c>
      <c r="K134" s="836"/>
    </row>
    <row r="135" spans="1:11" ht="15" customHeight="1" x14ac:dyDescent="0.25">
      <c r="A135" s="584"/>
      <c r="B135" s="510" t="s">
        <v>1864</v>
      </c>
      <c r="C135" s="511"/>
      <c r="D135" s="324"/>
      <c r="E135" s="324"/>
      <c r="F135" s="324"/>
      <c r="G135" s="386"/>
      <c r="H135" s="487"/>
      <c r="I135" s="487"/>
      <c r="J135" s="2232" t="str">
        <f>IF(AND('General Info'!D47="No", 'General Info'!D48="No"), "", IF(G135&lt;&gt;"","","Cell left blank: please check"))</f>
        <v>Cell left blank: please check</v>
      </c>
      <c r="K135" s="836"/>
    </row>
    <row r="136" spans="1:11" ht="15" customHeight="1" x14ac:dyDescent="0.25">
      <c r="A136" s="584"/>
      <c r="B136" s="497" t="s">
        <v>849</v>
      </c>
      <c r="C136" s="511"/>
      <c r="D136" s="324"/>
      <c r="E136" s="324"/>
      <c r="F136" s="324"/>
      <c r="G136" s="512"/>
      <c r="H136" s="487"/>
      <c r="I136" s="487"/>
      <c r="J136" s="487"/>
      <c r="K136" s="836"/>
    </row>
    <row r="137" spans="1:11" ht="15" customHeight="1" x14ac:dyDescent="0.25">
      <c r="A137" s="584"/>
      <c r="B137" s="510" t="s">
        <v>1863</v>
      </c>
      <c r="C137" s="511"/>
      <c r="D137" s="324"/>
      <c r="E137" s="324"/>
      <c r="F137" s="324"/>
      <c r="G137" s="386"/>
      <c r="H137" s="487"/>
      <c r="I137" s="487"/>
      <c r="J137" s="2232" t="str">
        <f>IF(AND('General Info'!D47="No", 'General Info'!D48="No"), "", IF(G137&lt;&gt;"","","Cell left blank: please check"))</f>
        <v>Cell left blank: please check</v>
      </c>
      <c r="K137" s="836"/>
    </row>
    <row r="138" spans="1:11" ht="15" customHeight="1" x14ac:dyDescent="0.25">
      <c r="A138" s="584"/>
      <c r="B138" s="510" t="s">
        <v>1864</v>
      </c>
      <c r="C138" s="511"/>
      <c r="D138" s="324"/>
      <c r="E138" s="324"/>
      <c r="F138" s="324"/>
      <c r="G138" s="386"/>
      <c r="H138" s="487"/>
      <c r="I138" s="487"/>
      <c r="J138" s="2232" t="str">
        <f>IF(AND('General Info'!D47="No", 'General Info'!D48="No"), "", IF(G138&lt;&gt;"","","Cell left blank: please check"))</f>
        <v>Cell left blank: please check</v>
      </c>
      <c r="K138" s="836"/>
    </row>
    <row r="139" spans="1:11" ht="15" customHeight="1" x14ac:dyDescent="0.25">
      <c r="A139" s="584"/>
      <c r="B139" s="497" t="s">
        <v>850</v>
      </c>
      <c r="C139" s="511"/>
      <c r="D139" s="324"/>
      <c r="E139" s="324"/>
      <c r="F139" s="324"/>
      <c r="G139" s="512"/>
      <c r="H139" s="487"/>
      <c r="I139" s="487"/>
      <c r="J139" s="487"/>
      <c r="K139" s="836"/>
    </row>
    <row r="140" spans="1:11" ht="15" customHeight="1" x14ac:dyDescent="0.25">
      <c r="A140" s="584"/>
      <c r="B140" s="510" t="s">
        <v>1865</v>
      </c>
      <c r="C140" s="511"/>
      <c r="D140" s="324"/>
      <c r="E140" s="324"/>
      <c r="F140" s="324"/>
      <c r="G140" s="386"/>
      <c r="H140" s="487"/>
      <c r="I140" s="487"/>
      <c r="J140" s="2232" t="str">
        <f>IF(AND('General Info'!D47="No", 'General Info'!D48="No"), "", IF(G140&lt;&gt;"","","Cell left blank: please check"))</f>
        <v>Cell left blank: please check</v>
      </c>
      <c r="K140" s="836"/>
    </row>
    <row r="141" spans="1:11" ht="15" customHeight="1" x14ac:dyDescent="0.25">
      <c r="A141" s="584"/>
      <c r="B141" s="643" t="s">
        <v>1864</v>
      </c>
      <c r="C141" s="359"/>
      <c r="D141" s="338"/>
      <c r="E141" s="338"/>
      <c r="F141" s="338"/>
      <c r="G141" s="485"/>
      <c r="H141" s="2245"/>
      <c r="I141" s="2245"/>
      <c r="J141" s="2231" t="str">
        <f>IF(AND('General Info'!D47="No", 'General Info'!D48="No"), "", IF(G141&lt;&gt;"","","Cell left blank: please check"))</f>
        <v>Cell left blank: please check</v>
      </c>
      <c r="K141" s="836"/>
    </row>
    <row r="142" spans="1:11" s="1415" customFormat="1" ht="15" customHeight="1" x14ac:dyDescent="0.25">
      <c r="A142" s="1622"/>
      <c r="B142" s="619"/>
      <c r="C142" s="619"/>
      <c r="H142" s="1433"/>
      <c r="K142" s="929"/>
    </row>
    <row r="143" spans="1:11" s="284" customFormat="1" ht="45" customHeight="1" x14ac:dyDescent="0.35">
      <c r="A143" s="2227" t="s">
        <v>935</v>
      </c>
      <c r="B143" s="307"/>
      <c r="F143" s="308"/>
      <c r="H143" s="438"/>
      <c r="K143" s="1418"/>
    </row>
    <row r="144" spans="1:11" s="912" customFormat="1" ht="45" customHeight="1" x14ac:dyDescent="0.25">
      <c r="A144" s="586"/>
      <c r="B144" s="2597" t="s">
        <v>939</v>
      </c>
      <c r="C144" s="2597"/>
      <c r="D144" s="2597"/>
      <c r="E144" s="2597"/>
      <c r="F144" s="2597"/>
      <c r="G144" s="2597"/>
      <c r="H144" s="2597"/>
      <c r="K144" s="776"/>
    </row>
    <row r="145" spans="1:11" ht="75" customHeight="1" x14ac:dyDescent="0.25">
      <c r="A145" s="584"/>
      <c r="B145" s="1430" t="s">
        <v>521</v>
      </c>
      <c r="C145" s="1625" t="s">
        <v>680</v>
      </c>
      <c r="D145" s="1884" t="s">
        <v>650</v>
      </c>
      <c r="E145" s="1625" t="s">
        <v>651</v>
      </c>
      <c r="F145" s="1625" t="s">
        <v>681</v>
      </c>
      <c r="G145" s="1625" t="s">
        <v>1017</v>
      </c>
      <c r="I145" s="755"/>
      <c r="J145" s="755"/>
      <c r="K145" s="836"/>
    </row>
    <row r="146" spans="1:11" ht="15" customHeight="1" x14ac:dyDescent="0.25">
      <c r="A146" s="584"/>
      <c r="B146" s="1431" t="s">
        <v>522</v>
      </c>
      <c r="C146" s="27"/>
      <c r="D146" s="304"/>
      <c r="E146" s="2222"/>
      <c r="F146" s="483"/>
      <c r="G146" s="483"/>
      <c r="I146" s="755"/>
      <c r="J146" s="755"/>
      <c r="K146" s="836"/>
    </row>
    <row r="147" spans="1:11" ht="15" customHeight="1" x14ac:dyDescent="0.25">
      <c r="A147" s="584"/>
      <c r="B147" s="298" t="s">
        <v>523</v>
      </c>
      <c r="C147" s="27"/>
      <c r="D147" s="304"/>
      <c r="E147" s="2222"/>
      <c r="F147" s="483"/>
      <c r="G147" s="483"/>
      <c r="I147" s="755"/>
      <c r="J147" s="755"/>
      <c r="K147" s="836"/>
    </row>
    <row r="148" spans="1:11" ht="15" customHeight="1" x14ac:dyDescent="0.25">
      <c r="A148" s="584"/>
      <c r="B148" s="298" t="s">
        <v>524</v>
      </c>
      <c r="C148" s="27"/>
      <c r="D148" s="304"/>
      <c r="E148" s="2222"/>
      <c r="F148" s="483"/>
      <c r="G148" s="483"/>
      <c r="I148" s="755"/>
      <c r="J148" s="755"/>
      <c r="K148" s="836"/>
    </row>
    <row r="149" spans="1:11" ht="15" customHeight="1" x14ac:dyDescent="0.25">
      <c r="A149" s="584"/>
      <c r="B149" s="298" t="s">
        <v>525</v>
      </c>
      <c r="C149" s="27"/>
      <c r="D149" s="304"/>
      <c r="E149" s="2222"/>
      <c r="F149" s="483"/>
      <c r="G149" s="483"/>
      <c r="I149" s="755"/>
      <c r="J149" s="755"/>
      <c r="K149" s="836"/>
    </row>
    <row r="150" spans="1:11" ht="15" customHeight="1" x14ac:dyDescent="0.25">
      <c r="A150" s="584"/>
      <c r="B150" s="298" t="s">
        <v>526</v>
      </c>
      <c r="C150" s="27"/>
      <c r="D150" s="304"/>
      <c r="E150" s="2222"/>
      <c r="F150" s="483"/>
      <c r="G150" s="483"/>
      <c r="I150" s="755"/>
      <c r="J150" s="755"/>
      <c r="K150" s="836"/>
    </row>
    <row r="151" spans="1:11" ht="15" customHeight="1" x14ac:dyDescent="0.25">
      <c r="A151" s="584"/>
      <c r="B151" s="298" t="s">
        <v>527</v>
      </c>
      <c r="C151" s="27"/>
      <c r="D151" s="304"/>
      <c r="E151" s="2222"/>
      <c r="F151" s="483"/>
      <c r="G151" s="483"/>
      <c r="I151" s="755"/>
      <c r="J151" s="755"/>
      <c r="K151" s="836"/>
    </row>
    <row r="152" spans="1:11" ht="15" customHeight="1" x14ac:dyDescent="0.25">
      <c r="A152" s="584"/>
      <c r="B152" s="298" t="s">
        <v>528</v>
      </c>
      <c r="C152" s="27"/>
      <c r="D152" s="304"/>
      <c r="E152" s="2222"/>
      <c r="F152" s="483"/>
      <c r="G152" s="483"/>
      <c r="I152" s="755"/>
      <c r="J152" s="755"/>
      <c r="K152" s="836"/>
    </row>
    <row r="153" spans="1:11" ht="15" customHeight="1" x14ac:dyDescent="0.25">
      <c r="A153" s="584"/>
      <c r="B153" s="298" t="s">
        <v>529</v>
      </c>
      <c r="C153" s="27"/>
      <c r="D153" s="304"/>
      <c r="E153" s="2222"/>
      <c r="F153" s="483"/>
      <c r="G153" s="483"/>
      <c r="I153" s="755"/>
      <c r="J153" s="755"/>
      <c r="K153" s="836"/>
    </row>
    <row r="154" spans="1:11" ht="15" customHeight="1" x14ac:dyDescent="0.25">
      <c r="A154" s="584"/>
      <c r="B154" s="298" t="s">
        <v>530</v>
      </c>
      <c r="C154" s="27"/>
      <c r="D154" s="304"/>
      <c r="E154" s="2222"/>
      <c r="F154" s="483"/>
      <c r="G154" s="483"/>
      <c r="I154" s="755"/>
      <c r="J154" s="755"/>
      <c r="K154" s="836"/>
    </row>
    <row r="155" spans="1:11" ht="15" customHeight="1" x14ac:dyDescent="0.25">
      <c r="A155" s="584"/>
      <c r="B155" s="298" t="s">
        <v>531</v>
      </c>
      <c r="C155" s="27"/>
      <c r="D155" s="304"/>
      <c r="E155" s="2222"/>
      <c r="F155" s="483"/>
      <c r="G155" s="483"/>
      <c r="I155" s="755"/>
      <c r="J155" s="755"/>
      <c r="K155" s="836"/>
    </row>
    <row r="156" spans="1:11" ht="15" customHeight="1" x14ac:dyDescent="0.25">
      <c r="A156" s="584"/>
      <c r="B156" s="298" t="s">
        <v>532</v>
      </c>
      <c r="C156" s="27"/>
      <c r="D156" s="304"/>
      <c r="E156" s="2222"/>
      <c r="F156" s="483"/>
      <c r="G156" s="483"/>
      <c r="I156" s="755"/>
      <c r="J156" s="755"/>
      <c r="K156" s="836"/>
    </row>
    <row r="157" spans="1:11" ht="15" customHeight="1" x14ac:dyDescent="0.25">
      <c r="A157" s="584"/>
      <c r="B157" s="298" t="s">
        <v>533</v>
      </c>
      <c r="C157" s="27"/>
      <c r="D157" s="304"/>
      <c r="E157" s="2222"/>
      <c r="F157" s="483"/>
      <c r="G157" s="483"/>
      <c r="I157" s="755"/>
      <c r="J157" s="755"/>
      <c r="K157" s="836"/>
    </row>
    <row r="158" spans="1:11" ht="15" customHeight="1" x14ac:dyDescent="0.25">
      <c r="A158" s="584"/>
      <c r="B158" s="298" t="s">
        <v>534</v>
      </c>
      <c r="C158" s="27"/>
      <c r="D158" s="304"/>
      <c r="E158" s="2222"/>
      <c r="F158" s="483"/>
      <c r="G158" s="483"/>
      <c r="I158" s="755"/>
      <c r="J158" s="755"/>
      <c r="K158" s="836"/>
    </row>
    <row r="159" spans="1:11" ht="15" customHeight="1" x14ac:dyDescent="0.25">
      <c r="A159" s="584"/>
      <c r="B159" s="298" t="s">
        <v>535</v>
      </c>
      <c r="C159" s="27"/>
      <c r="D159" s="304"/>
      <c r="E159" s="2222"/>
      <c r="F159" s="483"/>
      <c r="G159" s="483"/>
      <c r="I159" s="755"/>
      <c r="J159" s="755"/>
      <c r="K159" s="836"/>
    </row>
    <row r="160" spans="1:11" ht="15" customHeight="1" x14ac:dyDescent="0.25">
      <c r="A160" s="584"/>
      <c r="B160" s="298" t="s">
        <v>536</v>
      </c>
      <c r="C160" s="27"/>
      <c r="D160" s="304"/>
      <c r="E160" s="2222"/>
      <c r="F160" s="483"/>
      <c r="G160" s="483"/>
      <c r="I160" s="755"/>
      <c r="J160" s="755"/>
      <c r="K160" s="836"/>
    </row>
    <row r="161" spans="1:11" ht="15" customHeight="1" x14ac:dyDescent="0.25">
      <c r="A161" s="584"/>
      <c r="B161" s="298" t="s">
        <v>537</v>
      </c>
      <c r="C161" s="27"/>
      <c r="D161" s="304"/>
      <c r="E161" s="2222"/>
      <c r="F161" s="483"/>
      <c r="G161" s="483"/>
      <c r="I161" s="755"/>
      <c r="J161" s="755"/>
      <c r="K161" s="836"/>
    </row>
    <row r="162" spans="1:11" ht="15" customHeight="1" x14ac:dyDescent="0.25">
      <c r="A162" s="584"/>
      <c r="B162" s="298" t="s">
        <v>538</v>
      </c>
      <c r="C162" s="27"/>
      <c r="D162" s="304"/>
      <c r="E162" s="2222"/>
      <c r="F162" s="483"/>
      <c r="G162" s="483"/>
      <c r="I162" s="755"/>
      <c r="J162" s="755"/>
      <c r="K162" s="836"/>
    </row>
    <row r="163" spans="1:11" ht="15" customHeight="1" x14ac:dyDescent="0.25">
      <c r="A163" s="584"/>
      <c r="B163" s="298" t="s">
        <v>539</v>
      </c>
      <c r="C163" s="27"/>
      <c r="D163" s="304"/>
      <c r="E163" s="2222"/>
      <c r="F163" s="483"/>
      <c r="G163" s="483"/>
      <c r="I163" s="755"/>
      <c r="J163" s="755"/>
      <c r="K163" s="836"/>
    </row>
    <row r="164" spans="1:11" ht="15" customHeight="1" x14ac:dyDescent="0.25">
      <c r="A164" s="584"/>
      <c r="B164" s="298" t="s">
        <v>540</v>
      </c>
      <c r="C164" s="27"/>
      <c r="D164" s="304"/>
      <c r="E164" s="2222"/>
      <c r="F164" s="483"/>
      <c r="G164" s="483"/>
      <c r="I164" s="755"/>
      <c r="J164" s="755"/>
      <c r="K164" s="836"/>
    </row>
    <row r="165" spans="1:11" ht="15" customHeight="1" x14ac:dyDescent="0.25">
      <c r="A165" s="584"/>
      <c r="B165" s="298" t="s">
        <v>541</v>
      </c>
      <c r="C165" s="27"/>
      <c r="D165" s="304"/>
      <c r="E165" s="2222"/>
      <c r="F165" s="483"/>
      <c r="G165" s="483"/>
      <c r="I165" s="755"/>
      <c r="J165" s="755"/>
      <c r="K165" s="836"/>
    </row>
    <row r="166" spans="1:11" ht="15" customHeight="1" x14ac:dyDescent="0.25">
      <c r="A166" s="584"/>
      <c r="B166" s="298" t="s">
        <v>542</v>
      </c>
      <c r="C166" s="27"/>
      <c r="D166" s="304"/>
      <c r="E166" s="2222"/>
      <c r="F166" s="483"/>
      <c r="G166" s="483"/>
      <c r="I166" s="755"/>
      <c r="J166" s="755"/>
      <c r="K166" s="836"/>
    </row>
    <row r="167" spans="1:11" ht="15" customHeight="1" x14ac:dyDescent="0.25">
      <c r="A167" s="584"/>
      <c r="B167" s="298" t="s">
        <v>543</v>
      </c>
      <c r="C167" s="27"/>
      <c r="D167" s="304"/>
      <c r="E167" s="2222"/>
      <c r="F167" s="483"/>
      <c r="G167" s="483"/>
      <c r="I167" s="755"/>
      <c r="J167" s="755"/>
      <c r="K167" s="836"/>
    </row>
    <row r="168" spans="1:11" ht="15" customHeight="1" x14ac:dyDescent="0.25">
      <c r="A168" s="584"/>
      <c r="B168" s="298" t="s">
        <v>544</v>
      </c>
      <c r="C168" s="27"/>
      <c r="D168" s="304"/>
      <c r="E168" s="2222"/>
      <c r="F168" s="483"/>
      <c r="G168" s="483"/>
      <c r="I168" s="755"/>
      <c r="J168" s="755"/>
      <c r="K168" s="836"/>
    </row>
    <row r="169" spans="1:11" ht="15" customHeight="1" x14ac:dyDescent="0.25">
      <c r="A169" s="584"/>
      <c r="B169" s="298" t="s">
        <v>545</v>
      </c>
      <c r="C169" s="27"/>
      <c r="D169" s="304"/>
      <c r="E169" s="2222"/>
      <c r="F169" s="483"/>
      <c r="G169" s="483"/>
      <c r="I169" s="755"/>
      <c r="J169" s="755"/>
      <c r="K169" s="836"/>
    </row>
    <row r="170" spans="1:11" ht="15" customHeight="1" x14ac:dyDescent="0.25">
      <c r="A170" s="584"/>
      <c r="B170" s="298" t="s">
        <v>546</v>
      </c>
      <c r="C170" s="27"/>
      <c r="D170" s="304"/>
      <c r="E170" s="2222"/>
      <c r="F170" s="483"/>
      <c r="G170" s="483"/>
      <c r="I170" s="755"/>
      <c r="J170" s="755"/>
      <c r="K170" s="836"/>
    </row>
    <row r="171" spans="1:11" ht="15" customHeight="1" x14ac:dyDescent="0.25">
      <c r="A171" s="584"/>
      <c r="B171" s="298" t="s">
        <v>547</v>
      </c>
      <c r="C171" s="27"/>
      <c r="D171" s="304"/>
      <c r="E171" s="2222"/>
      <c r="F171" s="483"/>
      <c r="G171" s="483"/>
      <c r="I171" s="755"/>
      <c r="J171" s="755"/>
      <c r="K171" s="836"/>
    </row>
    <row r="172" spans="1:11" ht="15" customHeight="1" x14ac:dyDescent="0.25">
      <c r="A172" s="584"/>
      <c r="B172" s="298" t="s">
        <v>548</v>
      </c>
      <c r="C172" s="27"/>
      <c r="D172" s="304"/>
      <c r="E172" s="2222"/>
      <c r="F172" s="483"/>
      <c r="G172" s="483"/>
      <c r="I172" s="755"/>
      <c r="J172" s="755"/>
      <c r="K172" s="836"/>
    </row>
    <row r="173" spans="1:11" ht="15" customHeight="1" x14ac:dyDescent="0.25">
      <c r="A173" s="584"/>
      <c r="B173" s="298" t="s">
        <v>549</v>
      </c>
      <c r="C173" s="27"/>
      <c r="D173" s="304"/>
      <c r="E173" s="2222"/>
      <c r="F173" s="483"/>
      <c r="G173" s="483"/>
      <c r="I173" s="755"/>
      <c r="J173" s="755"/>
      <c r="K173" s="836"/>
    </row>
    <row r="174" spans="1:11" ht="15" customHeight="1" x14ac:dyDescent="0.25">
      <c r="A174" s="584"/>
      <c r="B174" s="298" t="s">
        <v>550</v>
      </c>
      <c r="C174" s="27"/>
      <c r="D174" s="304"/>
      <c r="E174" s="2222"/>
      <c r="F174" s="483"/>
      <c r="G174" s="483"/>
      <c r="I174" s="755"/>
      <c r="J174" s="755"/>
      <c r="K174" s="836"/>
    </row>
    <row r="175" spans="1:11" ht="15" customHeight="1" x14ac:dyDescent="0.25">
      <c r="A175" s="584"/>
      <c r="B175" s="298" t="s">
        <v>551</v>
      </c>
      <c r="C175" s="27"/>
      <c r="D175" s="304"/>
      <c r="E175" s="2222"/>
      <c r="F175" s="483"/>
      <c r="G175" s="483"/>
      <c r="I175" s="755"/>
      <c r="J175" s="755"/>
      <c r="K175" s="836"/>
    </row>
    <row r="176" spans="1:11" ht="15" customHeight="1" x14ac:dyDescent="0.25">
      <c r="A176" s="584"/>
      <c r="B176" s="298" t="s">
        <v>552</v>
      </c>
      <c r="C176" s="27"/>
      <c r="D176" s="304"/>
      <c r="E176" s="2222"/>
      <c r="F176" s="483"/>
      <c r="G176" s="483"/>
      <c r="I176" s="755"/>
      <c r="J176" s="755"/>
      <c r="K176" s="836"/>
    </row>
    <row r="177" spans="1:11" ht="15" customHeight="1" x14ac:dyDescent="0.25">
      <c r="A177" s="584"/>
      <c r="B177" s="298" t="s">
        <v>553</v>
      </c>
      <c r="C177" s="27"/>
      <c r="D177" s="304"/>
      <c r="E177" s="2222"/>
      <c r="F177" s="483"/>
      <c r="G177" s="483"/>
      <c r="I177" s="755"/>
      <c r="J177" s="755"/>
      <c r="K177" s="836"/>
    </row>
    <row r="178" spans="1:11" ht="15" customHeight="1" x14ac:dyDescent="0.25">
      <c r="A178" s="584"/>
      <c r="B178" s="298" t="s">
        <v>554</v>
      </c>
      <c r="C178" s="27"/>
      <c r="D178" s="304"/>
      <c r="E178" s="2222"/>
      <c r="F178" s="483"/>
      <c r="G178" s="483"/>
      <c r="I178" s="755"/>
      <c r="J178" s="755"/>
      <c r="K178" s="836"/>
    </row>
    <row r="179" spans="1:11" ht="15" customHeight="1" x14ac:dyDescent="0.25">
      <c r="A179" s="584"/>
      <c r="B179" s="298" t="s">
        <v>555</v>
      </c>
      <c r="C179" s="27"/>
      <c r="D179" s="304"/>
      <c r="E179" s="2222"/>
      <c r="F179" s="483"/>
      <c r="G179" s="483"/>
      <c r="I179" s="755"/>
      <c r="J179" s="755"/>
      <c r="K179" s="836"/>
    </row>
    <row r="180" spans="1:11" ht="15" customHeight="1" x14ac:dyDescent="0.25">
      <c r="A180" s="584"/>
      <c r="B180" s="298" t="s">
        <v>556</v>
      </c>
      <c r="C180" s="27"/>
      <c r="D180" s="304"/>
      <c r="E180" s="2222"/>
      <c r="F180" s="483"/>
      <c r="G180" s="483"/>
      <c r="I180" s="755"/>
      <c r="J180" s="755"/>
      <c r="K180" s="836"/>
    </row>
    <row r="181" spans="1:11" ht="15" customHeight="1" x14ac:dyDescent="0.25">
      <c r="A181" s="584"/>
      <c r="B181" s="298" t="s">
        <v>557</v>
      </c>
      <c r="C181" s="27"/>
      <c r="D181" s="304"/>
      <c r="E181" s="2222"/>
      <c r="F181" s="483"/>
      <c r="G181" s="483"/>
      <c r="I181" s="755"/>
      <c r="J181" s="755"/>
      <c r="K181" s="836"/>
    </row>
    <row r="182" spans="1:11" ht="15" customHeight="1" x14ac:dyDescent="0.25">
      <c r="A182" s="584"/>
      <c r="B182" s="298" t="s">
        <v>558</v>
      </c>
      <c r="C182" s="27"/>
      <c r="D182" s="304"/>
      <c r="E182" s="2222"/>
      <c r="F182" s="483"/>
      <c r="G182" s="483"/>
      <c r="I182" s="755"/>
      <c r="J182" s="755"/>
      <c r="K182" s="836"/>
    </row>
    <row r="183" spans="1:11" ht="15" customHeight="1" x14ac:dyDescent="0.25">
      <c r="A183" s="584"/>
      <c r="B183" s="298" t="s">
        <v>559</v>
      </c>
      <c r="C183" s="27"/>
      <c r="D183" s="304"/>
      <c r="E183" s="2222"/>
      <c r="F183" s="483"/>
      <c r="G183" s="483"/>
      <c r="I183" s="755"/>
      <c r="J183" s="755"/>
      <c r="K183" s="836"/>
    </row>
    <row r="184" spans="1:11" ht="15" customHeight="1" x14ac:dyDescent="0.25">
      <c r="A184" s="584"/>
      <c r="B184" s="298" t="s">
        <v>560</v>
      </c>
      <c r="C184" s="27"/>
      <c r="D184" s="304"/>
      <c r="E184" s="2222"/>
      <c r="F184" s="483"/>
      <c r="G184" s="483"/>
      <c r="I184" s="755"/>
      <c r="J184" s="755"/>
      <c r="K184" s="836"/>
    </row>
    <row r="185" spans="1:11" ht="15" customHeight="1" x14ac:dyDescent="0.25">
      <c r="A185" s="584"/>
      <c r="B185" s="298" t="s">
        <v>561</v>
      </c>
      <c r="C185" s="27"/>
      <c r="D185" s="304"/>
      <c r="E185" s="2222"/>
      <c r="F185" s="483"/>
      <c r="G185" s="483"/>
      <c r="I185" s="755"/>
      <c r="J185" s="755"/>
      <c r="K185" s="836"/>
    </row>
    <row r="186" spans="1:11" ht="15" customHeight="1" x14ac:dyDescent="0.25">
      <c r="A186" s="584"/>
      <c r="B186" s="298" t="s">
        <v>562</v>
      </c>
      <c r="C186" s="27"/>
      <c r="D186" s="304"/>
      <c r="E186" s="2222"/>
      <c r="F186" s="483"/>
      <c r="G186" s="483"/>
      <c r="I186" s="755"/>
      <c r="J186" s="755"/>
      <c r="K186" s="836"/>
    </row>
    <row r="187" spans="1:11" ht="15" customHeight="1" x14ac:dyDescent="0.25">
      <c r="A187" s="584"/>
      <c r="B187" s="298" t="s">
        <v>563</v>
      </c>
      <c r="C187" s="27"/>
      <c r="D187" s="304"/>
      <c r="E187" s="2222"/>
      <c r="F187" s="483"/>
      <c r="G187" s="483"/>
      <c r="I187" s="755"/>
      <c r="J187" s="755"/>
      <c r="K187" s="836"/>
    </row>
    <row r="188" spans="1:11" ht="15" customHeight="1" x14ac:dyDescent="0.25">
      <c r="A188" s="584"/>
      <c r="B188" s="298" t="s">
        <v>564</v>
      </c>
      <c r="C188" s="27"/>
      <c r="D188" s="304"/>
      <c r="E188" s="2222"/>
      <c r="F188" s="483"/>
      <c r="G188" s="483"/>
      <c r="I188" s="755"/>
      <c r="J188" s="755"/>
      <c r="K188" s="836"/>
    </row>
    <row r="189" spans="1:11" ht="15" customHeight="1" x14ac:dyDescent="0.25">
      <c r="A189" s="584"/>
      <c r="B189" s="298" t="s">
        <v>565</v>
      </c>
      <c r="C189" s="27"/>
      <c r="D189" s="304"/>
      <c r="E189" s="2222"/>
      <c r="F189" s="483"/>
      <c r="G189" s="483"/>
      <c r="I189" s="755"/>
      <c r="J189" s="755"/>
      <c r="K189" s="836"/>
    </row>
    <row r="190" spans="1:11" ht="15" customHeight="1" x14ac:dyDescent="0.25">
      <c r="A190" s="584"/>
      <c r="B190" s="298" t="s">
        <v>566</v>
      </c>
      <c r="C190" s="27"/>
      <c r="D190" s="304"/>
      <c r="E190" s="2222"/>
      <c r="F190" s="483"/>
      <c r="G190" s="483"/>
      <c r="I190" s="755"/>
      <c r="J190" s="755"/>
      <c r="K190" s="836"/>
    </row>
    <row r="191" spans="1:11" ht="15" customHeight="1" x14ac:dyDescent="0.25">
      <c r="A191" s="584"/>
      <c r="B191" s="298" t="s">
        <v>567</v>
      </c>
      <c r="C191" s="27"/>
      <c r="D191" s="304"/>
      <c r="E191" s="2222"/>
      <c r="F191" s="483"/>
      <c r="G191" s="483"/>
      <c r="I191" s="755"/>
      <c r="J191" s="755"/>
      <c r="K191" s="836"/>
    </row>
    <row r="192" spans="1:11" ht="15" customHeight="1" x14ac:dyDescent="0.25">
      <c r="A192" s="584"/>
      <c r="B192" s="298" t="s">
        <v>568</v>
      </c>
      <c r="C192" s="27"/>
      <c r="D192" s="304"/>
      <c r="E192" s="2222"/>
      <c r="F192" s="483"/>
      <c r="G192" s="483"/>
      <c r="I192" s="755"/>
      <c r="J192" s="755"/>
      <c r="K192" s="836"/>
    </row>
    <row r="193" spans="1:11" ht="15" customHeight="1" x14ac:dyDescent="0.25">
      <c r="A193" s="584"/>
      <c r="B193" s="298" t="s">
        <v>569</v>
      </c>
      <c r="C193" s="27"/>
      <c r="D193" s="304"/>
      <c r="E193" s="2222"/>
      <c r="F193" s="483"/>
      <c r="G193" s="483"/>
      <c r="I193" s="755"/>
      <c r="J193" s="755"/>
      <c r="K193" s="836"/>
    </row>
    <row r="194" spans="1:11" ht="15" customHeight="1" x14ac:dyDescent="0.25">
      <c r="A194" s="584"/>
      <c r="B194" s="298" t="s">
        <v>570</v>
      </c>
      <c r="C194" s="27"/>
      <c r="D194" s="304"/>
      <c r="E194" s="2222"/>
      <c r="F194" s="483"/>
      <c r="G194" s="483"/>
      <c r="I194" s="755"/>
      <c r="J194" s="755"/>
      <c r="K194" s="836"/>
    </row>
    <row r="195" spans="1:11" ht="15" customHeight="1" x14ac:dyDescent="0.25">
      <c r="A195" s="584"/>
      <c r="B195" s="298" t="s">
        <v>571</v>
      </c>
      <c r="C195" s="27"/>
      <c r="D195" s="304"/>
      <c r="E195" s="2222"/>
      <c r="F195" s="483"/>
      <c r="G195" s="483"/>
      <c r="I195" s="755"/>
      <c r="J195" s="755"/>
      <c r="K195" s="836"/>
    </row>
    <row r="196" spans="1:11" ht="15" customHeight="1" x14ac:dyDescent="0.25">
      <c r="A196" s="584"/>
      <c r="B196" s="298" t="s">
        <v>572</v>
      </c>
      <c r="C196" s="27"/>
      <c r="D196" s="304"/>
      <c r="E196" s="2222"/>
      <c r="F196" s="483"/>
      <c r="G196" s="483"/>
      <c r="I196" s="755"/>
      <c r="J196" s="755"/>
      <c r="K196" s="836"/>
    </row>
    <row r="197" spans="1:11" ht="15" customHeight="1" x14ac:dyDescent="0.25">
      <c r="A197" s="584"/>
      <c r="B197" s="298" t="s">
        <v>573</v>
      </c>
      <c r="C197" s="27"/>
      <c r="D197" s="304"/>
      <c r="E197" s="2222"/>
      <c r="F197" s="483"/>
      <c r="G197" s="483"/>
      <c r="I197" s="755"/>
      <c r="J197" s="755"/>
      <c r="K197" s="836"/>
    </row>
    <row r="198" spans="1:11" ht="15" customHeight="1" x14ac:dyDescent="0.25">
      <c r="A198" s="584"/>
      <c r="B198" s="298" t="s">
        <v>574</v>
      </c>
      <c r="C198" s="27"/>
      <c r="D198" s="304"/>
      <c r="E198" s="2222"/>
      <c r="F198" s="483"/>
      <c r="G198" s="483"/>
      <c r="I198" s="755"/>
      <c r="J198" s="755"/>
      <c r="K198" s="836"/>
    </row>
    <row r="199" spans="1:11" ht="15" customHeight="1" x14ac:dyDescent="0.25">
      <c r="A199" s="584"/>
      <c r="B199" s="298" t="s">
        <v>575</v>
      </c>
      <c r="C199" s="27"/>
      <c r="D199" s="304"/>
      <c r="E199" s="2222"/>
      <c r="F199" s="483"/>
      <c r="G199" s="483"/>
      <c r="I199" s="755"/>
      <c r="J199" s="755"/>
      <c r="K199" s="836"/>
    </row>
    <row r="200" spans="1:11" ht="15" customHeight="1" x14ac:dyDescent="0.25">
      <c r="A200" s="584"/>
      <c r="B200" s="298" t="s">
        <v>576</v>
      </c>
      <c r="C200" s="27"/>
      <c r="D200" s="304"/>
      <c r="E200" s="2222"/>
      <c r="F200" s="483"/>
      <c r="G200" s="483"/>
      <c r="I200" s="755"/>
      <c r="J200" s="755"/>
      <c r="K200" s="836"/>
    </row>
    <row r="201" spans="1:11" ht="15" customHeight="1" x14ac:dyDescent="0.25">
      <c r="A201" s="584"/>
      <c r="B201" s="298" t="s">
        <v>577</v>
      </c>
      <c r="C201" s="27"/>
      <c r="D201" s="304"/>
      <c r="E201" s="2222"/>
      <c r="F201" s="483"/>
      <c r="G201" s="483"/>
      <c r="I201" s="755"/>
      <c r="J201" s="755"/>
      <c r="K201" s="836"/>
    </row>
    <row r="202" spans="1:11" ht="15" customHeight="1" x14ac:dyDescent="0.25">
      <c r="A202" s="584"/>
      <c r="B202" s="298" t="s">
        <v>578</v>
      </c>
      <c r="C202" s="27"/>
      <c r="D202" s="304"/>
      <c r="E202" s="2222"/>
      <c r="F202" s="483"/>
      <c r="G202" s="483"/>
      <c r="I202" s="755"/>
      <c r="J202" s="755"/>
      <c r="K202" s="836"/>
    </row>
    <row r="203" spans="1:11" ht="15" customHeight="1" x14ac:dyDescent="0.25">
      <c r="A203" s="584"/>
      <c r="B203" s="298" t="s">
        <v>579</v>
      </c>
      <c r="C203" s="27"/>
      <c r="D203" s="304"/>
      <c r="E203" s="2222"/>
      <c r="F203" s="483"/>
      <c r="G203" s="483"/>
      <c r="I203" s="755"/>
      <c r="J203" s="755"/>
      <c r="K203" s="836"/>
    </row>
    <row r="204" spans="1:11" ht="15" customHeight="1" x14ac:dyDescent="0.25">
      <c r="A204" s="584"/>
      <c r="B204" s="298" t="s">
        <v>580</v>
      </c>
      <c r="C204" s="27"/>
      <c r="D204" s="304"/>
      <c r="E204" s="2222"/>
      <c r="F204" s="483"/>
      <c r="G204" s="483"/>
      <c r="I204" s="755"/>
      <c r="J204" s="755"/>
      <c r="K204" s="836"/>
    </row>
    <row r="205" spans="1:11" ht="15" customHeight="1" x14ac:dyDescent="0.25">
      <c r="A205" s="584"/>
      <c r="B205" s="298" t="s">
        <v>581</v>
      </c>
      <c r="C205" s="27"/>
      <c r="D205" s="304"/>
      <c r="E205" s="2222"/>
      <c r="F205" s="483"/>
      <c r="G205" s="483"/>
      <c r="I205" s="755"/>
      <c r="J205" s="755"/>
      <c r="K205" s="836"/>
    </row>
    <row r="206" spans="1:11" ht="15" customHeight="1" x14ac:dyDescent="0.25">
      <c r="A206" s="584"/>
      <c r="B206" s="298" t="s">
        <v>582</v>
      </c>
      <c r="C206" s="27"/>
      <c r="D206" s="304"/>
      <c r="E206" s="2222"/>
      <c r="F206" s="483"/>
      <c r="G206" s="483"/>
      <c r="I206" s="755"/>
      <c r="J206" s="755"/>
      <c r="K206" s="836"/>
    </row>
    <row r="207" spans="1:11" ht="15" customHeight="1" x14ac:dyDescent="0.25">
      <c r="A207" s="584"/>
      <c r="B207" s="298" t="s">
        <v>583</v>
      </c>
      <c r="C207" s="27"/>
      <c r="D207" s="304"/>
      <c r="E207" s="2222"/>
      <c r="F207" s="483"/>
      <c r="G207" s="483"/>
      <c r="I207" s="755"/>
      <c r="J207" s="755"/>
      <c r="K207" s="836"/>
    </row>
    <row r="208" spans="1:11" ht="15" customHeight="1" x14ac:dyDescent="0.25">
      <c r="A208" s="584"/>
      <c r="B208" s="298" t="s">
        <v>584</v>
      </c>
      <c r="C208" s="27"/>
      <c r="D208" s="304"/>
      <c r="E208" s="2222"/>
      <c r="F208" s="483"/>
      <c r="G208" s="483"/>
      <c r="I208" s="755"/>
      <c r="J208" s="755"/>
      <c r="K208" s="836"/>
    </row>
    <row r="209" spans="1:11" ht="15" customHeight="1" x14ac:dyDescent="0.25">
      <c r="A209" s="584"/>
      <c r="B209" s="298" t="s">
        <v>585</v>
      </c>
      <c r="C209" s="27"/>
      <c r="D209" s="304"/>
      <c r="E209" s="2222"/>
      <c r="F209" s="483"/>
      <c r="G209" s="483"/>
      <c r="I209" s="755"/>
      <c r="J209" s="755"/>
      <c r="K209" s="836"/>
    </row>
    <row r="210" spans="1:11" ht="15" customHeight="1" x14ac:dyDescent="0.25">
      <c r="A210" s="584"/>
      <c r="B210" s="298" t="s">
        <v>586</v>
      </c>
      <c r="C210" s="27"/>
      <c r="D210" s="304"/>
      <c r="E210" s="2222"/>
      <c r="F210" s="483"/>
      <c r="G210" s="483"/>
      <c r="I210" s="755"/>
      <c r="J210" s="755"/>
      <c r="K210" s="836"/>
    </row>
    <row r="211" spans="1:11" ht="15" customHeight="1" x14ac:dyDescent="0.25">
      <c r="A211" s="584"/>
      <c r="B211" s="298" t="s">
        <v>587</v>
      </c>
      <c r="C211" s="27"/>
      <c r="D211" s="304"/>
      <c r="E211" s="2222"/>
      <c r="F211" s="483"/>
      <c r="G211" s="483"/>
      <c r="I211" s="755"/>
      <c r="J211" s="755"/>
      <c r="K211" s="836"/>
    </row>
    <row r="212" spans="1:11" ht="15" customHeight="1" x14ac:dyDescent="0.25">
      <c r="A212" s="584"/>
      <c r="B212" s="298" t="s">
        <v>588</v>
      </c>
      <c r="C212" s="27"/>
      <c r="D212" s="304"/>
      <c r="E212" s="2222"/>
      <c r="F212" s="483"/>
      <c r="G212" s="483"/>
      <c r="I212" s="755"/>
      <c r="J212" s="755"/>
      <c r="K212" s="836"/>
    </row>
    <row r="213" spans="1:11" ht="15" customHeight="1" x14ac:dyDescent="0.25">
      <c r="A213" s="584"/>
      <c r="B213" s="298" t="s">
        <v>589</v>
      </c>
      <c r="C213" s="27"/>
      <c r="D213" s="304"/>
      <c r="E213" s="2222"/>
      <c r="F213" s="483"/>
      <c r="G213" s="483"/>
      <c r="I213" s="755"/>
      <c r="J213" s="755"/>
      <c r="K213" s="836"/>
    </row>
    <row r="214" spans="1:11" ht="15" customHeight="1" x14ac:dyDescent="0.25">
      <c r="A214" s="584"/>
      <c r="B214" s="298" t="s">
        <v>590</v>
      </c>
      <c r="C214" s="27"/>
      <c r="D214" s="304"/>
      <c r="E214" s="2222"/>
      <c r="F214" s="483"/>
      <c r="G214" s="483"/>
      <c r="I214" s="755"/>
      <c r="J214" s="755"/>
      <c r="K214" s="836"/>
    </row>
    <row r="215" spans="1:11" ht="15" customHeight="1" x14ac:dyDescent="0.25">
      <c r="A215" s="584"/>
      <c r="B215" s="298" t="s">
        <v>591</v>
      </c>
      <c r="C215" s="27"/>
      <c r="D215" s="304"/>
      <c r="E215" s="2222"/>
      <c r="F215" s="483"/>
      <c r="G215" s="483"/>
      <c r="I215" s="755"/>
      <c r="J215" s="755"/>
      <c r="K215" s="836"/>
    </row>
    <row r="216" spans="1:11" ht="15" customHeight="1" x14ac:dyDescent="0.25">
      <c r="A216" s="584"/>
      <c r="B216" s="298" t="s">
        <v>592</v>
      </c>
      <c r="C216" s="27"/>
      <c r="D216" s="304"/>
      <c r="E216" s="2222"/>
      <c r="F216" s="483"/>
      <c r="G216" s="483"/>
      <c r="I216" s="755"/>
      <c r="J216" s="755"/>
      <c r="K216" s="836"/>
    </row>
    <row r="217" spans="1:11" ht="15" customHeight="1" x14ac:dyDescent="0.25">
      <c r="A217" s="584"/>
      <c r="B217" s="298" t="s">
        <v>593</v>
      </c>
      <c r="C217" s="27"/>
      <c r="D217" s="304"/>
      <c r="E217" s="2222"/>
      <c r="F217" s="483"/>
      <c r="G217" s="483"/>
      <c r="I217" s="755"/>
      <c r="J217" s="755"/>
      <c r="K217" s="836"/>
    </row>
    <row r="218" spans="1:11" ht="15" customHeight="1" x14ac:dyDescent="0.25">
      <c r="A218" s="584"/>
      <c r="B218" s="298" t="s">
        <v>594</v>
      </c>
      <c r="C218" s="27"/>
      <c r="D218" s="304"/>
      <c r="E218" s="2222"/>
      <c r="F218" s="483"/>
      <c r="G218" s="483"/>
      <c r="I218" s="755"/>
      <c r="J218" s="755"/>
      <c r="K218" s="836"/>
    </row>
    <row r="219" spans="1:11" ht="15" customHeight="1" x14ac:dyDescent="0.25">
      <c r="A219" s="584"/>
      <c r="B219" s="298" t="s">
        <v>595</v>
      </c>
      <c r="C219" s="27"/>
      <c r="D219" s="304"/>
      <c r="E219" s="2222"/>
      <c r="F219" s="483"/>
      <c r="G219" s="483"/>
      <c r="I219" s="755"/>
      <c r="J219" s="755"/>
      <c r="K219" s="836"/>
    </row>
    <row r="220" spans="1:11" ht="15" customHeight="1" x14ac:dyDescent="0.25">
      <c r="A220" s="584"/>
      <c r="B220" s="298" t="s">
        <v>596</v>
      </c>
      <c r="C220" s="27"/>
      <c r="D220" s="304"/>
      <c r="E220" s="2222"/>
      <c r="F220" s="483"/>
      <c r="G220" s="483"/>
      <c r="I220" s="755"/>
      <c r="J220" s="755"/>
      <c r="K220" s="836"/>
    </row>
    <row r="221" spans="1:11" ht="15" customHeight="1" x14ac:dyDescent="0.25">
      <c r="A221" s="584"/>
      <c r="B221" s="298" t="s">
        <v>597</v>
      </c>
      <c r="C221" s="27"/>
      <c r="D221" s="304"/>
      <c r="E221" s="2222"/>
      <c r="F221" s="483"/>
      <c r="G221" s="483"/>
      <c r="I221" s="755"/>
      <c r="J221" s="755"/>
      <c r="K221" s="836"/>
    </row>
    <row r="222" spans="1:11" ht="15" customHeight="1" x14ac:dyDescent="0.25">
      <c r="A222" s="584"/>
      <c r="B222" s="298" t="s">
        <v>598</v>
      </c>
      <c r="C222" s="27"/>
      <c r="D222" s="304"/>
      <c r="E222" s="2222"/>
      <c r="F222" s="483"/>
      <c r="G222" s="483"/>
      <c r="I222" s="755"/>
      <c r="J222" s="755"/>
      <c r="K222" s="836"/>
    </row>
    <row r="223" spans="1:11" ht="15" customHeight="1" x14ac:dyDescent="0.25">
      <c r="A223" s="584"/>
      <c r="B223" s="298" t="s">
        <v>599</v>
      </c>
      <c r="C223" s="27"/>
      <c r="D223" s="304"/>
      <c r="E223" s="2222"/>
      <c r="F223" s="483"/>
      <c r="G223" s="483"/>
      <c r="I223" s="755"/>
      <c r="J223" s="755"/>
      <c r="K223" s="836"/>
    </row>
    <row r="224" spans="1:11" ht="15" customHeight="1" x14ac:dyDescent="0.25">
      <c r="A224" s="584"/>
      <c r="B224" s="298" t="s">
        <v>600</v>
      </c>
      <c r="C224" s="27"/>
      <c r="D224" s="304"/>
      <c r="E224" s="2222"/>
      <c r="F224" s="483"/>
      <c r="G224" s="483"/>
      <c r="I224" s="755"/>
      <c r="J224" s="755"/>
      <c r="K224" s="836"/>
    </row>
    <row r="225" spans="1:11" ht="15" customHeight="1" x14ac:dyDescent="0.25">
      <c r="A225" s="584"/>
      <c r="B225" s="298" t="s">
        <v>601</v>
      </c>
      <c r="C225" s="27"/>
      <c r="D225" s="304"/>
      <c r="E225" s="2222"/>
      <c r="F225" s="483"/>
      <c r="G225" s="483"/>
      <c r="I225" s="755"/>
      <c r="J225" s="755"/>
      <c r="K225" s="836"/>
    </row>
    <row r="226" spans="1:11" ht="15" customHeight="1" x14ac:dyDescent="0.25">
      <c r="A226" s="584"/>
      <c r="B226" s="298" t="s">
        <v>602</v>
      </c>
      <c r="C226" s="27"/>
      <c r="D226" s="304"/>
      <c r="E226" s="2222"/>
      <c r="F226" s="483"/>
      <c r="G226" s="483"/>
      <c r="I226" s="755"/>
      <c r="J226" s="755"/>
      <c r="K226" s="836"/>
    </row>
    <row r="227" spans="1:11" ht="15" customHeight="1" x14ac:dyDescent="0.25">
      <c r="A227" s="584"/>
      <c r="B227" s="298" t="s">
        <v>603</v>
      </c>
      <c r="C227" s="27"/>
      <c r="D227" s="304"/>
      <c r="E227" s="2222"/>
      <c r="F227" s="483"/>
      <c r="G227" s="483"/>
      <c r="I227" s="755"/>
      <c r="J227" s="755"/>
      <c r="K227" s="836"/>
    </row>
    <row r="228" spans="1:11" ht="15" customHeight="1" x14ac:dyDescent="0.25">
      <c r="A228" s="584"/>
      <c r="B228" s="298" t="s">
        <v>604</v>
      </c>
      <c r="C228" s="27"/>
      <c r="D228" s="304"/>
      <c r="E228" s="2222"/>
      <c r="F228" s="483"/>
      <c r="G228" s="483"/>
      <c r="I228" s="755"/>
      <c r="J228" s="755"/>
      <c r="K228" s="836"/>
    </row>
    <row r="229" spans="1:11" ht="15" customHeight="1" x14ac:dyDescent="0.25">
      <c r="A229" s="584"/>
      <c r="B229" s="298" t="s">
        <v>605</v>
      </c>
      <c r="C229" s="27"/>
      <c r="D229" s="304"/>
      <c r="E229" s="2222"/>
      <c r="F229" s="483"/>
      <c r="G229" s="483"/>
      <c r="I229" s="755"/>
      <c r="J229" s="755"/>
      <c r="K229" s="836"/>
    </row>
    <row r="230" spans="1:11" ht="15" customHeight="1" x14ac:dyDescent="0.25">
      <c r="A230" s="584"/>
      <c r="B230" s="298" t="s">
        <v>606</v>
      </c>
      <c r="C230" s="27"/>
      <c r="D230" s="304"/>
      <c r="E230" s="2222"/>
      <c r="F230" s="483"/>
      <c r="G230" s="483"/>
      <c r="I230" s="755"/>
      <c r="J230" s="755"/>
      <c r="K230" s="836"/>
    </row>
    <row r="231" spans="1:11" ht="15" customHeight="1" x14ac:dyDescent="0.25">
      <c r="A231" s="584"/>
      <c r="B231" s="298" t="s">
        <v>607</v>
      </c>
      <c r="C231" s="27"/>
      <c r="D231" s="304"/>
      <c r="E231" s="2222"/>
      <c r="F231" s="483"/>
      <c r="G231" s="483"/>
      <c r="I231" s="755"/>
      <c r="J231" s="755"/>
      <c r="K231" s="836"/>
    </row>
    <row r="232" spans="1:11" ht="15" customHeight="1" x14ac:dyDescent="0.25">
      <c r="A232" s="584"/>
      <c r="B232" s="298" t="s">
        <v>608</v>
      </c>
      <c r="C232" s="27"/>
      <c r="D232" s="304"/>
      <c r="E232" s="2222"/>
      <c r="F232" s="483"/>
      <c r="G232" s="483"/>
      <c r="I232" s="755"/>
      <c r="J232" s="755"/>
      <c r="K232" s="836"/>
    </row>
    <row r="233" spans="1:11" ht="15" customHeight="1" x14ac:dyDescent="0.25">
      <c r="A233" s="584"/>
      <c r="B233" s="298" t="s">
        <v>609</v>
      </c>
      <c r="C233" s="27"/>
      <c r="D233" s="304"/>
      <c r="E233" s="2222"/>
      <c r="F233" s="483"/>
      <c r="G233" s="483"/>
      <c r="I233" s="755"/>
      <c r="J233" s="755"/>
      <c r="K233" s="836"/>
    </row>
    <row r="234" spans="1:11" ht="15" customHeight="1" x14ac:dyDescent="0.25">
      <c r="A234" s="584"/>
      <c r="B234" s="298" t="s">
        <v>610</v>
      </c>
      <c r="C234" s="27"/>
      <c r="D234" s="304"/>
      <c r="E234" s="2222"/>
      <c r="F234" s="483"/>
      <c r="G234" s="483"/>
      <c r="I234" s="755"/>
      <c r="J234" s="755"/>
      <c r="K234" s="836"/>
    </row>
    <row r="235" spans="1:11" ht="15" customHeight="1" x14ac:dyDescent="0.25">
      <c r="A235" s="584"/>
      <c r="B235" s="298" t="s">
        <v>611</v>
      </c>
      <c r="C235" s="27"/>
      <c r="D235" s="304"/>
      <c r="E235" s="2222"/>
      <c r="F235" s="483"/>
      <c r="G235" s="483"/>
      <c r="I235" s="755"/>
      <c r="J235" s="755"/>
      <c r="K235" s="836"/>
    </row>
    <row r="236" spans="1:11" ht="15" customHeight="1" x14ac:dyDescent="0.25">
      <c r="A236" s="584"/>
      <c r="B236" s="298" t="s">
        <v>612</v>
      </c>
      <c r="C236" s="27"/>
      <c r="D236" s="304"/>
      <c r="E236" s="2222"/>
      <c r="F236" s="483"/>
      <c r="G236" s="483"/>
      <c r="I236" s="755"/>
      <c r="J236" s="755"/>
      <c r="K236" s="836"/>
    </row>
    <row r="237" spans="1:11" ht="15" customHeight="1" x14ac:dyDescent="0.25">
      <c r="A237" s="584"/>
      <c r="B237" s="298" t="s">
        <v>613</v>
      </c>
      <c r="C237" s="27"/>
      <c r="D237" s="304"/>
      <c r="E237" s="2222"/>
      <c r="F237" s="483"/>
      <c r="G237" s="483"/>
      <c r="I237" s="755"/>
      <c r="J237" s="755"/>
      <c r="K237" s="836"/>
    </row>
    <row r="238" spans="1:11" ht="15" customHeight="1" x14ac:dyDescent="0.25">
      <c r="A238" s="584"/>
      <c r="B238" s="298" t="s">
        <v>614</v>
      </c>
      <c r="C238" s="27"/>
      <c r="D238" s="304"/>
      <c r="E238" s="2222"/>
      <c r="F238" s="483"/>
      <c r="G238" s="483"/>
      <c r="I238" s="755"/>
      <c r="J238" s="755"/>
      <c r="K238" s="836"/>
    </row>
    <row r="239" spans="1:11" ht="15" customHeight="1" x14ac:dyDescent="0.25">
      <c r="A239" s="584"/>
      <c r="B239" s="298" t="s">
        <v>615</v>
      </c>
      <c r="C239" s="27"/>
      <c r="D239" s="304"/>
      <c r="E239" s="2222"/>
      <c r="F239" s="483"/>
      <c r="G239" s="483"/>
      <c r="I239" s="755"/>
      <c r="J239" s="755"/>
      <c r="K239" s="836"/>
    </row>
    <row r="240" spans="1:11" ht="15" customHeight="1" x14ac:dyDescent="0.25">
      <c r="A240" s="584"/>
      <c r="B240" s="298" t="s">
        <v>616</v>
      </c>
      <c r="C240" s="27"/>
      <c r="D240" s="304"/>
      <c r="E240" s="2222"/>
      <c r="F240" s="483"/>
      <c r="G240" s="483"/>
      <c r="I240" s="755"/>
      <c r="J240" s="755"/>
      <c r="K240" s="836"/>
    </row>
    <row r="241" spans="1:11" ht="15" customHeight="1" x14ac:dyDescent="0.25">
      <c r="A241" s="584"/>
      <c r="B241" s="298" t="s">
        <v>617</v>
      </c>
      <c r="C241" s="27"/>
      <c r="D241" s="304"/>
      <c r="E241" s="2222"/>
      <c r="F241" s="483"/>
      <c r="G241" s="483"/>
      <c r="I241" s="755"/>
      <c r="J241" s="755"/>
      <c r="K241" s="836"/>
    </row>
    <row r="242" spans="1:11" ht="15" customHeight="1" x14ac:dyDescent="0.25">
      <c r="A242" s="584"/>
      <c r="B242" s="298" t="s">
        <v>618</v>
      </c>
      <c r="C242" s="27"/>
      <c r="D242" s="304"/>
      <c r="E242" s="2222"/>
      <c r="F242" s="483"/>
      <c r="G242" s="483"/>
      <c r="I242" s="755"/>
      <c r="J242" s="755"/>
      <c r="K242" s="836"/>
    </row>
    <row r="243" spans="1:11" ht="15" customHeight="1" x14ac:dyDescent="0.25">
      <c r="A243" s="584"/>
      <c r="B243" s="298" t="s">
        <v>619</v>
      </c>
      <c r="C243" s="27"/>
      <c r="D243" s="304"/>
      <c r="E243" s="2222"/>
      <c r="F243" s="483"/>
      <c r="G243" s="483"/>
      <c r="I243" s="755"/>
      <c r="J243" s="755"/>
      <c r="K243" s="836"/>
    </row>
    <row r="244" spans="1:11" ht="15" customHeight="1" x14ac:dyDescent="0.25">
      <c r="A244" s="584"/>
      <c r="B244" s="298" t="s">
        <v>620</v>
      </c>
      <c r="C244" s="27"/>
      <c r="D244" s="304"/>
      <c r="E244" s="2222"/>
      <c r="F244" s="483"/>
      <c r="G244" s="483"/>
      <c r="I244" s="755"/>
      <c r="J244" s="755"/>
      <c r="K244" s="836"/>
    </row>
    <row r="245" spans="1:11" ht="15" customHeight="1" x14ac:dyDescent="0.25">
      <c r="A245" s="584"/>
      <c r="B245" s="301" t="s">
        <v>621</v>
      </c>
      <c r="C245" s="22"/>
      <c r="D245" s="325"/>
      <c r="E245" s="2221"/>
      <c r="F245" s="484"/>
      <c r="G245" s="484"/>
      <c r="I245" s="755"/>
      <c r="J245" s="755"/>
      <c r="K245" s="836"/>
    </row>
    <row r="246" spans="1:11" ht="15" customHeight="1" x14ac:dyDescent="0.25">
      <c r="A246" s="584"/>
      <c r="B246" s="789"/>
      <c r="C246" s="789"/>
      <c r="D246" s="755"/>
      <c r="E246" s="755"/>
      <c r="F246" s="755"/>
      <c r="G246" s="755"/>
      <c r="I246" s="755"/>
      <c r="J246" s="1415"/>
      <c r="K246" s="929"/>
    </row>
    <row r="247" spans="1:11" s="284" customFormat="1" ht="45" customHeight="1" x14ac:dyDescent="0.35">
      <c r="A247" s="1417" t="s">
        <v>804</v>
      </c>
      <c r="B247" s="2248"/>
      <c r="C247" s="2234"/>
      <c r="D247" s="2234"/>
      <c r="E247" s="2234"/>
      <c r="F247" s="2249"/>
      <c r="G247" s="2234"/>
      <c r="H247" s="2250"/>
      <c r="I247" s="2234"/>
      <c r="K247" s="1418"/>
    </row>
    <row r="248" spans="1:11" ht="15" customHeight="1" x14ac:dyDescent="0.25">
      <c r="A248" s="584"/>
      <c r="B248" s="1432" t="s">
        <v>624</v>
      </c>
      <c r="C248" s="2258" t="s">
        <v>625</v>
      </c>
      <c r="D248" s="2225" t="s">
        <v>626</v>
      </c>
      <c r="E248" s="755"/>
      <c r="F248" s="755"/>
      <c r="G248" s="755"/>
      <c r="I248" s="755"/>
      <c r="J248" s="755"/>
      <c r="K248" s="836"/>
    </row>
    <row r="249" spans="1:11" ht="15" customHeight="1" x14ac:dyDescent="0.25">
      <c r="A249" s="584"/>
      <c r="B249" s="292" t="str">
        <f>"Q-"&amp;(ROW(B249)-ROW(B$248))</f>
        <v>Q-1</v>
      </c>
      <c r="C249" s="293"/>
      <c r="D249" s="294"/>
      <c r="E249" s="755"/>
      <c r="F249" s="755"/>
      <c r="G249" s="755"/>
      <c r="I249" s="755"/>
      <c r="J249" s="755"/>
      <c r="K249" s="836"/>
    </row>
    <row r="250" spans="1:11" ht="15" customHeight="1" x14ac:dyDescent="0.25">
      <c r="A250" s="584"/>
      <c r="B250" s="292" t="str">
        <f t="shared" ref="B250:B313" si="0">"Q-"&amp;(ROW(B250)-ROW(B$248))</f>
        <v>Q-2</v>
      </c>
      <c r="C250" s="2222"/>
      <c r="D250" s="295"/>
      <c r="E250" s="755"/>
      <c r="F250" s="755"/>
      <c r="G250" s="755"/>
      <c r="I250" s="755"/>
      <c r="J250" s="755"/>
      <c r="K250" s="836"/>
    </row>
    <row r="251" spans="1:11" ht="15" customHeight="1" x14ac:dyDescent="0.25">
      <c r="A251" s="584"/>
      <c r="B251" s="292" t="str">
        <f t="shared" si="0"/>
        <v>Q-3</v>
      </c>
      <c r="C251" s="2222"/>
      <c r="D251" s="295"/>
      <c r="E251" s="755"/>
      <c r="F251" s="755"/>
      <c r="G251" s="755"/>
      <c r="I251" s="755"/>
      <c r="J251" s="755"/>
      <c r="K251" s="836"/>
    </row>
    <row r="252" spans="1:11" ht="15" customHeight="1" x14ac:dyDescent="0.25">
      <c r="A252" s="584"/>
      <c r="B252" s="292" t="str">
        <f t="shared" si="0"/>
        <v>Q-4</v>
      </c>
      <c r="C252" s="2222"/>
      <c r="D252" s="295"/>
      <c r="E252" s="755"/>
      <c r="F252" s="755"/>
      <c r="G252" s="755"/>
      <c r="I252" s="755"/>
      <c r="J252" s="755"/>
      <c r="K252" s="836"/>
    </row>
    <row r="253" spans="1:11" ht="15" customHeight="1" x14ac:dyDescent="0.25">
      <c r="A253" s="584"/>
      <c r="B253" s="292" t="str">
        <f t="shared" si="0"/>
        <v>Q-5</v>
      </c>
      <c r="C253" s="2222"/>
      <c r="D253" s="295"/>
      <c r="E253" s="755"/>
      <c r="F253" s="755"/>
      <c r="G253" s="755"/>
      <c r="I253" s="755"/>
      <c r="J253" s="755"/>
      <c r="K253" s="836"/>
    </row>
    <row r="254" spans="1:11" ht="15" customHeight="1" x14ac:dyDescent="0.25">
      <c r="A254" s="584"/>
      <c r="B254" s="292" t="str">
        <f t="shared" si="0"/>
        <v>Q-6</v>
      </c>
      <c r="C254" s="2222"/>
      <c r="D254" s="295"/>
      <c r="E254" s="755"/>
      <c r="F254" s="755"/>
      <c r="G254" s="755"/>
      <c r="I254" s="755"/>
      <c r="J254" s="755"/>
      <c r="K254" s="836"/>
    </row>
    <row r="255" spans="1:11" ht="15" customHeight="1" x14ac:dyDescent="0.25">
      <c r="A255" s="584"/>
      <c r="B255" s="292" t="str">
        <f t="shared" si="0"/>
        <v>Q-7</v>
      </c>
      <c r="C255" s="2222"/>
      <c r="D255" s="295"/>
      <c r="E255" s="755"/>
      <c r="F255" s="755"/>
      <c r="G255" s="755"/>
      <c r="I255" s="755"/>
      <c r="J255" s="755"/>
      <c r="K255" s="836"/>
    </row>
    <row r="256" spans="1:11" ht="15" customHeight="1" x14ac:dyDescent="0.25">
      <c r="A256" s="584"/>
      <c r="B256" s="292" t="str">
        <f t="shared" si="0"/>
        <v>Q-8</v>
      </c>
      <c r="C256" s="2222"/>
      <c r="D256" s="295"/>
      <c r="E256" s="755"/>
      <c r="F256" s="755"/>
      <c r="G256" s="755"/>
      <c r="I256" s="755"/>
      <c r="J256" s="755"/>
      <c r="K256" s="836"/>
    </row>
    <row r="257" spans="1:11" ht="15" customHeight="1" x14ac:dyDescent="0.25">
      <c r="A257" s="584"/>
      <c r="B257" s="292" t="str">
        <f t="shared" si="0"/>
        <v>Q-9</v>
      </c>
      <c r="C257" s="2222"/>
      <c r="D257" s="295"/>
      <c r="E257" s="755"/>
      <c r="F257" s="755"/>
      <c r="G257" s="755"/>
      <c r="I257" s="755"/>
      <c r="J257" s="755"/>
      <c r="K257" s="836"/>
    </row>
    <row r="258" spans="1:11" ht="15" customHeight="1" x14ac:dyDescent="0.25">
      <c r="A258" s="584"/>
      <c r="B258" s="292" t="str">
        <f t="shared" si="0"/>
        <v>Q-10</v>
      </c>
      <c r="C258" s="2222"/>
      <c r="D258" s="295"/>
      <c r="E258" s="755"/>
      <c r="F258" s="755"/>
      <c r="G258" s="755"/>
      <c r="I258" s="755"/>
      <c r="J258" s="755"/>
      <c r="K258" s="836"/>
    </row>
    <row r="259" spans="1:11" ht="15" customHeight="1" x14ac:dyDescent="0.25">
      <c r="A259" s="584"/>
      <c r="B259" s="292" t="str">
        <f t="shared" si="0"/>
        <v>Q-11</v>
      </c>
      <c r="C259" s="2222"/>
      <c r="D259" s="295"/>
      <c r="E259" s="755"/>
      <c r="F259" s="755"/>
      <c r="G259" s="755"/>
      <c r="I259" s="755"/>
      <c r="J259" s="755"/>
      <c r="K259" s="836"/>
    </row>
    <row r="260" spans="1:11" ht="15" customHeight="1" x14ac:dyDescent="0.25">
      <c r="A260" s="584"/>
      <c r="B260" s="292" t="str">
        <f t="shared" si="0"/>
        <v>Q-12</v>
      </c>
      <c r="C260" s="2222"/>
      <c r="D260" s="295"/>
      <c r="E260" s="755"/>
      <c r="F260" s="755"/>
      <c r="G260" s="755"/>
      <c r="I260" s="755"/>
      <c r="J260" s="755"/>
      <c r="K260" s="836"/>
    </row>
    <row r="261" spans="1:11" ht="15" customHeight="1" x14ac:dyDescent="0.25">
      <c r="A261" s="584"/>
      <c r="B261" s="292" t="str">
        <f t="shared" si="0"/>
        <v>Q-13</v>
      </c>
      <c r="C261" s="2222"/>
      <c r="D261" s="295"/>
      <c r="E261" s="755"/>
      <c r="F261" s="755"/>
      <c r="G261" s="755"/>
      <c r="I261" s="755"/>
      <c r="J261" s="755"/>
      <c r="K261" s="836"/>
    </row>
    <row r="262" spans="1:11" ht="15" customHeight="1" x14ac:dyDescent="0.25">
      <c r="A262" s="584"/>
      <c r="B262" s="292" t="str">
        <f t="shared" si="0"/>
        <v>Q-14</v>
      </c>
      <c r="C262" s="2222"/>
      <c r="D262" s="295"/>
      <c r="E262" s="755"/>
      <c r="F262" s="755"/>
      <c r="G262" s="755"/>
      <c r="I262" s="755"/>
      <c r="J262" s="755"/>
      <c r="K262" s="836"/>
    </row>
    <row r="263" spans="1:11" ht="15" customHeight="1" x14ac:dyDescent="0.25">
      <c r="A263" s="584"/>
      <c r="B263" s="292" t="str">
        <f t="shared" si="0"/>
        <v>Q-15</v>
      </c>
      <c r="C263" s="2222"/>
      <c r="D263" s="295"/>
      <c r="E263" s="755"/>
      <c r="F263" s="755"/>
      <c r="G263" s="755"/>
      <c r="I263" s="755"/>
      <c r="J263" s="755"/>
      <c r="K263" s="836"/>
    </row>
    <row r="264" spans="1:11" ht="15" customHeight="1" x14ac:dyDescent="0.25">
      <c r="A264" s="584"/>
      <c r="B264" s="292" t="str">
        <f t="shared" si="0"/>
        <v>Q-16</v>
      </c>
      <c r="C264" s="2222"/>
      <c r="D264" s="295"/>
      <c r="E264" s="755"/>
      <c r="F264" s="755"/>
      <c r="G264" s="755"/>
      <c r="I264" s="755"/>
      <c r="J264" s="755"/>
      <c r="K264" s="836"/>
    </row>
    <row r="265" spans="1:11" ht="15" customHeight="1" x14ac:dyDescent="0.25">
      <c r="A265" s="584"/>
      <c r="B265" s="292" t="str">
        <f t="shared" si="0"/>
        <v>Q-17</v>
      </c>
      <c r="C265" s="2222"/>
      <c r="D265" s="295"/>
      <c r="E265" s="755"/>
      <c r="F265" s="755"/>
      <c r="G265" s="755"/>
      <c r="I265" s="755"/>
      <c r="J265" s="755"/>
      <c r="K265" s="836"/>
    </row>
    <row r="266" spans="1:11" ht="15" customHeight="1" x14ac:dyDescent="0.25">
      <c r="A266" s="584"/>
      <c r="B266" s="292" t="str">
        <f t="shared" si="0"/>
        <v>Q-18</v>
      </c>
      <c r="C266" s="2222"/>
      <c r="D266" s="295"/>
      <c r="E266" s="755"/>
      <c r="F266" s="755"/>
      <c r="G266" s="755"/>
      <c r="I266" s="755"/>
      <c r="J266" s="755"/>
      <c r="K266" s="836"/>
    </row>
    <row r="267" spans="1:11" ht="15" customHeight="1" x14ac:dyDescent="0.25">
      <c r="A267" s="584"/>
      <c r="B267" s="292" t="str">
        <f t="shared" si="0"/>
        <v>Q-19</v>
      </c>
      <c r="C267" s="2222"/>
      <c r="D267" s="295"/>
      <c r="E267" s="755"/>
      <c r="F267" s="755"/>
      <c r="G267" s="755"/>
      <c r="I267" s="755"/>
      <c r="J267" s="755"/>
      <c r="K267" s="836"/>
    </row>
    <row r="268" spans="1:11" ht="15" customHeight="1" x14ac:dyDescent="0.25">
      <c r="A268" s="584"/>
      <c r="B268" s="292" t="str">
        <f t="shared" si="0"/>
        <v>Q-20</v>
      </c>
      <c r="C268" s="2222"/>
      <c r="D268" s="295"/>
      <c r="E268" s="755"/>
      <c r="F268" s="755"/>
      <c r="G268" s="755"/>
      <c r="I268" s="755"/>
      <c r="J268" s="755"/>
      <c r="K268" s="836"/>
    </row>
    <row r="269" spans="1:11" ht="15" customHeight="1" x14ac:dyDescent="0.25">
      <c r="A269" s="584"/>
      <c r="B269" s="292" t="str">
        <f t="shared" si="0"/>
        <v>Q-21</v>
      </c>
      <c r="C269" s="2222"/>
      <c r="D269" s="295"/>
      <c r="E269" s="755"/>
      <c r="F269" s="755"/>
      <c r="G269" s="755"/>
      <c r="I269" s="755"/>
      <c r="J269" s="755"/>
      <c r="K269" s="836"/>
    </row>
    <row r="270" spans="1:11" ht="15" customHeight="1" x14ac:dyDescent="0.25">
      <c r="A270" s="584"/>
      <c r="B270" s="292" t="str">
        <f t="shared" si="0"/>
        <v>Q-22</v>
      </c>
      <c r="C270" s="2222"/>
      <c r="D270" s="295"/>
      <c r="E270" s="755"/>
      <c r="F270" s="755"/>
      <c r="G270" s="755"/>
      <c r="I270" s="755"/>
      <c r="J270" s="755"/>
      <c r="K270" s="836"/>
    </row>
    <row r="271" spans="1:11" ht="15" customHeight="1" x14ac:dyDescent="0.25">
      <c r="A271" s="584"/>
      <c r="B271" s="292" t="str">
        <f t="shared" si="0"/>
        <v>Q-23</v>
      </c>
      <c r="C271" s="2222"/>
      <c r="D271" s="295"/>
      <c r="E271" s="755"/>
      <c r="F271" s="755"/>
      <c r="G271" s="755"/>
      <c r="I271" s="755"/>
      <c r="J271" s="755"/>
      <c r="K271" s="836"/>
    </row>
    <row r="272" spans="1:11" ht="15" customHeight="1" x14ac:dyDescent="0.25">
      <c r="A272" s="584"/>
      <c r="B272" s="292" t="str">
        <f t="shared" si="0"/>
        <v>Q-24</v>
      </c>
      <c r="C272" s="2222"/>
      <c r="D272" s="295"/>
      <c r="E272" s="755"/>
      <c r="F272" s="755"/>
      <c r="G272" s="755"/>
      <c r="I272" s="755"/>
      <c r="J272" s="755"/>
      <c r="K272" s="836"/>
    </row>
    <row r="273" spans="1:11" ht="15" customHeight="1" x14ac:dyDescent="0.25">
      <c r="A273" s="584"/>
      <c r="B273" s="292" t="str">
        <f t="shared" si="0"/>
        <v>Q-25</v>
      </c>
      <c r="C273" s="2222"/>
      <c r="D273" s="295"/>
      <c r="E273" s="755"/>
      <c r="F273" s="755"/>
      <c r="G273" s="755"/>
      <c r="I273" s="755"/>
      <c r="J273" s="755"/>
      <c r="K273" s="836"/>
    </row>
    <row r="274" spans="1:11" ht="15" customHeight="1" x14ac:dyDescent="0.25">
      <c r="A274" s="584"/>
      <c r="B274" s="292" t="str">
        <f t="shared" si="0"/>
        <v>Q-26</v>
      </c>
      <c r="C274" s="2222"/>
      <c r="D274" s="295"/>
      <c r="E274" s="755"/>
      <c r="F274" s="755"/>
      <c r="G274" s="755"/>
      <c r="I274" s="755"/>
      <c r="J274" s="755"/>
      <c r="K274" s="836"/>
    </row>
    <row r="275" spans="1:11" ht="15" customHeight="1" x14ac:dyDescent="0.25">
      <c r="A275" s="584"/>
      <c r="B275" s="292" t="str">
        <f t="shared" si="0"/>
        <v>Q-27</v>
      </c>
      <c r="C275" s="2222"/>
      <c r="D275" s="295"/>
      <c r="E275" s="755"/>
      <c r="F275" s="755"/>
      <c r="G275" s="755"/>
      <c r="I275" s="755"/>
      <c r="J275" s="755"/>
      <c r="K275" s="836"/>
    </row>
    <row r="276" spans="1:11" ht="15" customHeight="1" x14ac:dyDescent="0.25">
      <c r="A276" s="584"/>
      <c r="B276" s="292" t="str">
        <f t="shared" si="0"/>
        <v>Q-28</v>
      </c>
      <c r="C276" s="2222"/>
      <c r="D276" s="295"/>
      <c r="E276" s="755"/>
      <c r="F276" s="755"/>
      <c r="G276" s="755"/>
      <c r="I276" s="755"/>
      <c r="J276" s="755"/>
      <c r="K276" s="836"/>
    </row>
    <row r="277" spans="1:11" ht="15" customHeight="1" x14ac:dyDescent="0.25">
      <c r="A277" s="584"/>
      <c r="B277" s="292" t="str">
        <f t="shared" si="0"/>
        <v>Q-29</v>
      </c>
      <c r="C277" s="2222"/>
      <c r="D277" s="295"/>
      <c r="E277" s="755"/>
      <c r="F277" s="755"/>
      <c r="G277" s="755"/>
      <c r="I277" s="755"/>
      <c r="J277" s="755"/>
      <c r="K277" s="836"/>
    </row>
    <row r="278" spans="1:11" ht="15" customHeight="1" x14ac:dyDescent="0.25">
      <c r="A278" s="584"/>
      <c r="B278" s="292" t="str">
        <f t="shared" si="0"/>
        <v>Q-30</v>
      </c>
      <c r="C278" s="2222"/>
      <c r="D278" s="295"/>
      <c r="E278" s="755"/>
      <c r="F278" s="755"/>
      <c r="G278" s="755"/>
      <c r="I278" s="755"/>
      <c r="J278" s="755"/>
      <c r="K278" s="836"/>
    </row>
    <row r="279" spans="1:11" ht="15" customHeight="1" x14ac:dyDescent="0.25">
      <c r="A279" s="584"/>
      <c r="B279" s="292" t="str">
        <f t="shared" si="0"/>
        <v>Q-31</v>
      </c>
      <c r="C279" s="2222"/>
      <c r="D279" s="295"/>
      <c r="E279" s="755"/>
      <c r="F279" s="755"/>
      <c r="G279" s="755"/>
      <c r="I279" s="755"/>
      <c r="J279" s="755"/>
      <c r="K279" s="836"/>
    </row>
    <row r="280" spans="1:11" ht="15" customHeight="1" x14ac:dyDescent="0.25">
      <c r="A280" s="584"/>
      <c r="B280" s="292" t="str">
        <f t="shared" si="0"/>
        <v>Q-32</v>
      </c>
      <c r="C280" s="2222"/>
      <c r="D280" s="295"/>
      <c r="E280" s="755"/>
      <c r="F280" s="755"/>
      <c r="G280" s="755"/>
      <c r="I280" s="755"/>
      <c r="J280" s="755"/>
      <c r="K280" s="836"/>
    </row>
    <row r="281" spans="1:11" ht="15" customHeight="1" x14ac:dyDescent="0.25">
      <c r="A281" s="584"/>
      <c r="B281" s="292" t="str">
        <f t="shared" si="0"/>
        <v>Q-33</v>
      </c>
      <c r="C281" s="2222"/>
      <c r="D281" s="295"/>
      <c r="E281" s="755"/>
      <c r="F281" s="755"/>
      <c r="G281" s="755"/>
      <c r="I281" s="755"/>
      <c r="J281" s="755"/>
      <c r="K281" s="836"/>
    </row>
    <row r="282" spans="1:11" ht="15" customHeight="1" x14ac:dyDescent="0.25">
      <c r="A282" s="584"/>
      <c r="B282" s="292" t="str">
        <f t="shared" si="0"/>
        <v>Q-34</v>
      </c>
      <c r="C282" s="2222"/>
      <c r="D282" s="295"/>
      <c r="E282" s="755"/>
      <c r="F282" s="755"/>
      <c r="G282" s="755"/>
      <c r="I282" s="755"/>
      <c r="J282" s="755"/>
      <c r="K282" s="836"/>
    </row>
    <row r="283" spans="1:11" ht="15" customHeight="1" x14ac:dyDescent="0.25">
      <c r="A283" s="584"/>
      <c r="B283" s="292" t="str">
        <f t="shared" si="0"/>
        <v>Q-35</v>
      </c>
      <c r="C283" s="2222"/>
      <c r="D283" s="295"/>
      <c r="E283" s="755"/>
      <c r="F283" s="755"/>
      <c r="G283" s="755"/>
      <c r="I283" s="755"/>
      <c r="J283" s="755"/>
      <c r="K283" s="836"/>
    </row>
    <row r="284" spans="1:11" ht="15" customHeight="1" x14ac:dyDescent="0.25">
      <c r="A284" s="584"/>
      <c r="B284" s="292" t="str">
        <f t="shared" si="0"/>
        <v>Q-36</v>
      </c>
      <c r="C284" s="2222"/>
      <c r="D284" s="295"/>
      <c r="E284" s="755"/>
      <c r="F284" s="755"/>
      <c r="G284" s="755"/>
      <c r="I284" s="755"/>
      <c r="J284" s="755"/>
      <c r="K284" s="836"/>
    </row>
    <row r="285" spans="1:11" ht="15" customHeight="1" x14ac:dyDescent="0.25">
      <c r="A285" s="584"/>
      <c r="B285" s="292" t="str">
        <f t="shared" si="0"/>
        <v>Q-37</v>
      </c>
      <c r="C285" s="2222"/>
      <c r="D285" s="295"/>
      <c r="E285" s="755"/>
      <c r="F285" s="755"/>
      <c r="G285" s="755"/>
      <c r="I285" s="755"/>
      <c r="J285" s="755"/>
      <c r="K285" s="836"/>
    </row>
    <row r="286" spans="1:11" ht="15" customHeight="1" x14ac:dyDescent="0.25">
      <c r="A286" s="584"/>
      <c r="B286" s="292" t="str">
        <f t="shared" si="0"/>
        <v>Q-38</v>
      </c>
      <c r="C286" s="2222"/>
      <c r="D286" s="295"/>
      <c r="E286" s="755"/>
      <c r="F286" s="755"/>
      <c r="G286" s="755"/>
      <c r="I286" s="755"/>
      <c r="J286" s="755"/>
      <c r="K286" s="836"/>
    </row>
    <row r="287" spans="1:11" ht="15" customHeight="1" x14ac:dyDescent="0.25">
      <c r="A287" s="584"/>
      <c r="B287" s="292" t="str">
        <f t="shared" si="0"/>
        <v>Q-39</v>
      </c>
      <c r="C287" s="2222"/>
      <c r="D287" s="295"/>
      <c r="E287" s="755"/>
      <c r="F287" s="755"/>
      <c r="G287" s="755"/>
      <c r="I287" s="755"/>
      <c r="J287" s="755"/>
      <c r="K287" s="836"/>
    </row>
    <row r="288" spans="1:11" ht="15" customHeight="1" x14ac:dyDescent="0.25">
      <c r="A288" s="584"/>
      <c r="B288" s="292" t="str">
        <f t="shared" si="0"/>
        <v>Q-40</v>
      </c>
      <c r="C288" s="2222"/>
      <c r="D288" s="295"/>
      <c r="E288" s="755"/>
      <c r="F288" s="755"/>
      <c r="G288" s="755"/>
      <c r="I288" s="755"/>
      <c r="J288" s="755"/>
      <c r="K288" s="836"/>
    </row>
    <row r="289" spans="1:11" ht="15" customHeight="1" x14ac:dyDescent="0.25">
      <c r="A289" s="584"/>
      <c r="B289" s="292" t="str">
        <f t="shared" si="0"/>
        <v>Q-41</v>
      </c>
      <c r="C289" s="2222"/>
      <c r="D289" s="295"/>
      <c r="E289" s="755"/>
      <c r="F289" s="755"/>
      <c r="G289" s="755"/>
      <c r="I289" s="755"/>
      <c r="J289" s="755"/>
      <c r="K289" s="836"/>
    </row>
    <row r="290" spans="1:11" ht="15" customHeight="1" x14ac:dyDescent="0.25">
      <c r="A290" s="584"/>
      <c r="B290" s="292" t="str">
        <f t="shared" si="0"/>
        <v>Q-42</v>
      </c>
      <c r="C290" s="2222"/>
      <c r="D290" s="295"/>
      <c r="E290" s="755"/>
      <c r="F290" s="755"/>
      <c r="G290" s="755"/>
      <c r="I290" s="755"/>
      <c r="J290" s="755"/>
      <c r="K290" s="836"/>
    </row>
    <row r="291" spans="1:11" ht="15" customHeight="1" x14ac:dyDescent="0.25">
      <c r="A291" s="584"/>
      <c r="B291" s="292" t="str">
        <f t="shared" si="0"/>
        <v>Q-43</v>
      </c>
      <c r="C291" s="2222"/>
      <c r="D291" s="295"/>
      <c r="E291" s="755"/>
      <c r="F291" s="755"/>
      <c r="G291" s="755"/>
      <c r="I291" s="755"/>
      <c r="J291" s="755"/>
      <c r="K291" s="836"/>
    </row>
    <row r="292" spans="1:11" ht="15" customHeight="1" x14ac:dyDescent="0.25">
      <c r="A292" s="584"/>
      <c r="B292" s="292" t="str">
        <f t="shared" si="0"/>
        <v>Q-44</v>
      </c>
      <c r="C292" s="2222"/>
      <c r="D292" s="295"/>
      <c r="E292" s="755"/>
      <c r="F292" s="755"/>
      <c r="G292" s="755"/>
      <c r="I292" s="755"/>
      <c r="J292" s="755"/>
      <c r="K292" s="836"/>
    </row>
    <row r="293" spans="1:11" ht="15" customHeight="1" x14ac:dyDescent="0.25">
      <c r="A293" s="584"/>
      <c r="B293" s="292" t="str">
        <f t="shared" si="0"/>
        <v>Q-45</v>
      </c>
      <c r="C293" s="2222"/>
      <c r="D293" s="295"/>
      <c r="E293" s="755"/>
      <c r="F293" s="755"/>
      <c r="G293" s="755"/>
      <c r="I293" s="755"/>
      <c r="J293" s="755"/>
      <c r="K293" s="836"/>
    </row>
    <row r="294" spans="1:11" ht="15" customHeight="1" x14ac:dyDescent="0.25">
      <c r="A294" s="584"/>
      <c r="B294" s="292" t="str">
        <f t="shared" si="0"/>
        <v>Q-46</v>
      </c>
      <c r="C294" s="2222"/>
      <c r="D294" s="295"/>
      <c r="E294" s="755"/>
      <c r="F294" s="755"/>
      <c r="G294" s="755"/>
      <c r="I294" s="755"/>
      <c r="J294" s="755"/>
      <c r="K294" s="836"/>
    </row>
    <row r="295" spans="1:11" ht="15" customHeight="1" x14ac:dyDescent="0.25">
      <c r="A295" s="584"/>
      <c r="B295" s="292" t="str">
        <f t="shared" si="0"/>
        <v>Q-47</v>
      </c>
      <c r="C295" s="2222"/>
      <c r="D295" s="295"/>
      <c r="E295" s="755"/>
      <c r="F295" s="755"/>
      <c r="G295" s="755"/>
      <c r="I295" s="755"/>
      <c r="J295" s="755"/>
      <c r="K295" s="836"/>
    </row>
    <row r="296" spans="1:11" ht="15" customHeight="1" x14ac:dyDescent="0.25">
      <c r="A296" s="584"/>
      <c r="B296" s="292" t="str">
        <f t="shared" si="0"/>
        <v>Q-48</v>
      </c>
      <c r="C296" s="2222"/>
      <c r="D296" s="295"/>
      <c r="E296" s="755"/>
      <c r="F296" s="755"/>
      <c r="G296" s="755"/>
      <c r="I296" s="755"/>
      <c r="J296" s="755"/>
      <c r="K296" s="836"/>
    </row>
    <row r="297" spans="1:11" ht="15" customHeight="1" x14ac:dyDescent="0.25">
      <c r="A297" s="584"/>
      <c r="B297" s="292" t="str">
        <f t="shared" si="0"/>
        <v>Q-49</v>
      </c>
      <c r="C297" s="2222"/>
      <c r="D297" s="295"/>
      <c r="E297" s="755"/>
      <c r="F297" s="755"/>
      <c r="G297" s="755"/>
      <c r="I297" s="755"/>
      <c r="J297" s="755"/>
      <c r="K297" s="836"/>
    </row>
    <row r="298" spans="1:11" ht="15" customHeight="1" x14ac:dyDescent="0.25">
      <c r="A298" s="584"/>
      <c r="B298" s="292" t="str">
        <f t="shared" si="0"/>
        <v>Q-50</v>
      </c>
      <c r="C298" s="2222"/>
      <c r="D298" s="295"/>
      <c r="E298" s="755"/>
      <c r="F298" s="755"/>
      <c r="G298" s="755"/>
      <c r="I298" s="755"/>
      <c r="J298" s="755"/>
      <c r="K298" s="836"/>
    </row>
    <row r="299" spans="1:11" ht="15" customHeight="1" x14ac:dyDescent="0.25">
      <c r="A299" s="584"/>
      <c r="B299" s="292" t="str">
        <f t="shared" si="0"/>
        <v>Q-51</v>
      </c>
      <c r="C299" s="2222"/>
      <c r="D299" s="295"/>
      <c r="E299" s="755"/>
      <c r="F299" s="755"/>
      <c r="G299" s="755"/>
      <c r="I299" s="755"/>
      <c r="J299" s="755"/>
      <c r="K299" s="836"/>
    </row>
    <row r="300" spans="1:11" ht="15" customHeight="1" x14ac:dyDescent="0.25">
      <c r="A300" s="584"/>
      <c r="B300" s="292" t="str">
        <f t="shared" si="0"/>
        <v>Q-52</v>
      </c>
      <c r="C300" s="2222"/>
      <c r="D300" s="295"/>
      <c r="E300" s="755"/>
      <c r="F300" s="755"/>
      <c r="G300" s="755"/>
      <c r="I300" s="755"/>
      <c r="J300" s="755"/>
      <c r="K300" s="836"/>
    </row>
    <row r="301" spans="1:11" ht="15" customHeight="1" x14ac:dyDescent="0.25">
      <c r="A301" s="584"/>
      <c r="B301" s="292" t="str">
        <f t="shared" si="0"/>
        <v>Q-53</v>
      </c>
      <c r="C301" s="2222"/>
      <c r="D301" s="295"/>
      <c r="E301" s="755"/>
      <c r="F301" s="755"/>
      <c r="G301" s="755"/>
      <c r="I301" s="755"/>
      <c r="J301" s="755"/>
      <c r="K301" s="836"/>
    </row>
    <row r="302" spans="1:11" ht="15" customHeight="1" x14ac:dyDescent="0.25">
      <c r="A302" s="584"/>
      <c r="B302" s="292" t="str">
        <f t="shared" si="0"/>
        <v>Q-54</v>
      </c>
      <c r="C302" s="2222"/>
      <c r="D302" s="295"/>
      <c r="E302" s="755"/>
      <c r="F302" s="755"/>
      <c r="G302" s="755"/>
      <c r="I302" s="755"/>
      <c r="J302" s="755"/>
      <c r="K302" s="836"/>
    </row>
    <row r="303" spans="1:11" ht="15" customHeight="1" x14ac:dyDescent="0.25">
      <c r="A303" s="584"/>
      <c r="B303" s="292" t="str">
        <f t="shared" si="0"/>
        <v>Q-55</v>
      </c>
      <c r="C303" s="2222"/>
      <c r="D303" s="295"/>
      <c r="E303" s="755"/>
      <c r="F303" s="755"/>
      <c r="G303" s="755"/>
      <c r="I303" s="755"/>
      <c r="J303" s="755"/>
      <c r="K303" s="836"/>
    </row>
    <row r="304" spans="1:11" ht="15" customHeight="1" x14ac:dyDescent="0.25">
      <c r="A304" s="584"/>
      <c r="B304" s="292" t="str">
        <f t="shared" si="0"/>
        <v>Q-56</v>
      </c>
      <c r="C304" s="2222"/>
      <c r="D304" s="295"/>
      <c r="E304" s="755"/>
      <c r="F304" s="755"/>
      <c r="G304" s="755"/>
      <c r="I304" s="755"/>
      <c r="J304" s="755"/>
      <c r="K304" s="836"/>
    </row>
    <row r="305" spans="1:11" ht="15" customHeight="1" x14ac:dyDescent="0.25">
      <c r="A305" s="584"/>
      <c r="B305" s="292" t="str">
        <f t="shared" si="0"/>
        <v>Q-57</v>
      </c>
      <c r="C305" s="2222"/>
      <c r="D305" s="295"/>
      <c r="E305" s="755"/>
      <c r="F305" s="755"/>
      <c r="G305" s="755"/>
      <c r="I305" s="755"/>
      <c r="J305" s="755"/>
      <c r="K305" s="836"/>
    </row>
    <row r="306" spans="1:11" ht="15" customHeight="1" x14ac:dyDescent="0.25">
      <c r="A306" s="584"/>
      <c r="B306" s="292" t="str">
        <f t="shared" si="0"/>
        <v>Q-58</v>
      </c>
      <c r="C306" s="2222"/>
      <c r="D306" s="295"/>
      <c r="E306" s="755"/>
      <c r="F306" s="755"/>
      <c r="G306" s="755"/>
      <c r="I306" s="755"/>
      <c r="J306" s="755"/>
      <c r="K306" s="836"/>
    </row>
    <row r="307" spans="1:11" ht="15" customHeight="1" x14ac:dyDescent="0.25">
      <c r="A307" s="584"/>
      <c r="B307" s="292" t="str">
        <f t="shared" si="0"/>
        <v>Q-59</v>
      </c>
      <c r="C307" s="2222"/>
      <c r="D307" s="295"/>
      <c r="E307" s="755"/>
      <c r="F307" s="755"/>
      <c r="G307" s="755"/>
      <c r="I307" s="755"/>
      <c r="J307" s="755"/>
      <c r="K307" s="836"/>
    </row>
    <row r="308" spans="1:11" ht="15" customHeight="1" x14ac:dyDescent="0.25">
      <c r="A308" s="584"/>
      <c r="B308" s="292" t="str">
        <f t="shared" si="0"/>
        <v>Q-60</v>
      </c>
      <c r="C308" s="2222"/>
      <c r="D308" s="295"/>
      <c r="E308" s="755"/>
      <c r="F308" s="755"/>
      <c r="G308" s="755"/>
      <c r="I308" s="755"/>
      <c r="J308" s="755"/>
      <c r="K308" s="836"/>
    </row>
    <row r="309" spans="1:11" ht="15" customHeight="1" x14ac:dyDescent="0.25">
      <c r="A309" s="584"/>
      <c r="B309" s="292" t="str">
        <f t="shared" si="0"/>
        <v>Q-61</v>
      </c>
      <c r="C309" s="2222"/>
      <c r="D309" s="295"/>
      <c r="E309" s="755"/>
      <c r="F309" s="755"/>
      <c r="G309" s="755"/>
      <c r="I309" s="755"/>
      <c r="J309" s="755"/>
      <c r="K309" s="836"/>
    </row>
    <row r="310" spans="1:11" ht="15" customHeight="1" x14ac:dyDescent="0.25">
      <c r="A310" s="584"/>
      <c r="B310" s="292" t="str">
        <f t="shared" si="0"/>
        <v>Q-62</v>
      </c>
      <c r="C310" s="2222"/>
      <c r="D310" s="295"/>
      <c r="E310" s="755"/>
      <c r="F310" s="755"/>
      <c r="G310" s="755"/>
      <c r="I310" s="755"/>
      <c r="J310" s="755"/>
      <c r="K310" s="836"/>
    </row>
    <row r="311" spans="1:11" ht="15" customHeight="1" x14ac:dyDescent="0.25">
      <c r="A311" s="584"/>
      <c r="B311" s="292" t="str">
        <f t="shared" si="0"/>
        <v>Q-63</v>
      </c>
      <c r="C311" s="2222"/>
      <c r="D311" s="295"/>
      <c r="E311" s="755"/>
      <c r="F311" s="755"/>
      <c r="G311" s="755"/>
      <c r="I311" s="755"/>
      <c r="J311" s="755"/>
      <c r="K311" s="836"/>
    </row>
    <row r="312" spans="1:11" ht="15" customHeight="1" x14ac:dyDescent="0.25">
      <c r="A312" s="584"/>
      <c r="B312" s="292" t="str">
        <f t="shared" si="0"/>
        <v>Q-64</v>
      </c>
      <c r="C312" s="2222"/>
      <c r="D312" s="295"/>
      <c r="E312" s="755"/>
      <c r="F312" s="755"/>
      <c r="G312" s="755"/>
      <c r="I312" s="755"/>
      <c r="J312" s="755"/>
      <c r="K312" s="836"/>
    </row>
    <row r="313" spans="1:11" ht="15" customHeight="1" x14ac:dyDescent="0.25">
      <c r="A313" s="584"/>
      <c r="B313" s="292" t="str">
        <f t="shared" si="0"/>
        <v>Q-65</v>
      </c>
      <c r="C313" s="2222"/>
      <c r="D313" s="295"/>
      <c r="E313" s="755"/>
      <c r="F313" s="755"/>
      <c r="G313" s="755"/>
      <c r="I313" s="755"/>
      <c r="J313" s="755"/>
      <c r="K313" s="836"/>
    </row>
    <row r="314" spans="1:11" ht="15" customHeight="1" x14ac:dyDescent="0.25">
      <c r="A314" s="584"/>
      <c r="B314" s="292" t="str">
        <f t="shared" ref="B314:B348" si="1">"Q-"&amp;(ROW(B314)-ROW(B$248))</f>
        <v>Q-66</v>
      </c>
      <c r="C314" s="2222"/>
      <c r="D314" s="295"/>
      <c r="E314" s="755"/>
      <c r="F314" s="755"/>
      <c r="G314" s="755"/>
      <c r="I314" s="755"/>
      <c r="J314" s="755"/>
      <c r="K314" s="836"/>
    </row>
    <row r="315" spans="1:11" ht="15" customHeight="1" x14ac:dyDescent="0.25">
      <c r="A315" s="584"/>
      <c r="B315" s="292" t="str">
        <f t="shared" si="1"/>
        <v>Q-67</v>
      </c>
      <c r="C315" s="2222"/>
      <c r="D315" s="295"/>
      <c r="E315" s="755"/>
      <c r="F315" s="755"/>
      <c r="G315" s="755"/>
      <c r="I315" s="755"/>
      <c r="J315" s="755"/>
      <c r="K315" s="836"/>
    </row>
    <row r="316" spans="1:11" ht="15" customHeight="1" x14ac:dyDescent="0.25">
      <c r="A316" s="584"/>
      <c r="B316" s="292" t="str">
        <f t="shared" si="1"/>
        <v>Q-68</v>
      </c>
      <c r="C316" s="2222"/>
      <c r="D316" s="295"/>
      <c r="E316" s="755"/>
      <c r="F316" s="755"/>
      <c r="G316" s="755"/>
      <c r="I316" s="755"/>
      <c r="J316" s="755"/>
      <c r="K316" s="836"/>
    </row>
    <row r="317" spans="1:11" ht="15" customHeight="1" x14ac:dyDescent="0.25">
      <c r="A317" s="584"/>
      <c r="B317" s="292" t="str">
        <f t="shared" si="1"/>
        <v>Q-69</v>
      </c>
      <c r="C317" s="2222"/>
      <c r="D317" s="295"/>
      <c r="E317" s="755"/>
      <c r="F317" s="755"/>
      <c r="G317" s="755"/>
      <c r="I317" s="755"/>
      <c r="J317" s="755"/>
      <c r="K317" s="836"/>
    </row>
    <row r="318" spans="1:11" ht="15" customHeight="1" x14ac:dyDescent="0.25">
      <c r="A318" s="584"/>
      <c r="B318" s="292" t="str">
        <f t="shared" si="1"/>
        <v>Q-70</v>
      </c>
      <c r="C318" s="2222"/>
      <c r="D318" s="295"/>
      <c r="E318" s="755"/>
      <c r="F318" s="755"/>
      <c r="G318" s="755"/>
      <c r="I318" s="755"/>
      <c r="J318" s="755"/>
      <c r="K318" s="836"/>
    </row>
    <row r="319" spans="1:11" ht="15" customHeight="1" x14ac:dyDescent="0.25">
      <c r="A319" s="584"/>
      <c r="B319" s="292" t="str">
        <f t="shared" si="1"/>
        <v>Q-71</v>
      </c>
      <c r="C319" s="2222"/>
      <c r="D319" s="295"/>
      <c r="E319" s="755"/>
      <c r="F319" s="755"/>
      <c r="G319" s="755"/>
      <c r="I319" s="755"/>
      <c r="J319" s="755"/>
      <c r="K319" s="836"/>
    </row>
    <row r="320" spans="1:11" ht="15" customHeight="1" x14ac:dyDescent="0.25">
      <c r="A320" s="584"/>
      <c r="B320" s="292" t="str">
        <f t="shared" si="1"/>
        <v>Q-72</v>
      </c>
      <c r="C320" s="2222"/>
      <c r="D320" s="295"/>
      <c r="E320" s="755"/>
      <c r="F320" s="755"/>
      <c r="G320" s="755"/>
      <c r="I320" s="755"/>
      <c r="J320" s="755"/>
      <c r="K320" s="836"/>
    </row>
    <row r="321" spans="1:11" ht="15" customHeight="1" x14ac:dyDescent="0.25">
      <c r="A321" s="584"/>
      <c r="B321" s="292" t="str">
        <f t="shared" si="1"/>
        <v>Q-73</v>
      </c>
      <c r="C321" s="2222"/>
      <c r="D321" s="295"/>
      <c r="E321" s="755"/>
      <c r="F321" s="755"/>
      <c r="G321" s="755"/>
      <c r="I321" s="755"/>
      <c r="J321" s="755"/>
      <c r="K321" s="836"/>
    </row>
    <row r="322" spans="1:11" ht="15" customHeight="1" x14ac:dyDescent="0.25">
      <c r="A322" s="584"/>
      <c r="B322" s="292" t="str">
        <f t="shared" si="1"/>
        <v>Q-74</v>
      </c>
      <c r="C322" s="2222"/>
      <c r="D322" s="295"/>
      <c r="E322" s="755"/>
      <c r="F322" s="755"/>
      <c r="G322" s="755"/>
      <c r="I322" s="755"/>
      <c r="J322" s="755"/>
      <c r="K322" s="836"/>
    </row>
    <row r="323" spans="1:11" ht="15" customHeight="1" x14ac:dyDescent="0.25">
      <c r="A323" s="584"/>
      <c r="B323" s="292" t="str">
        <f t="shared" si="1"/>
        <v>Q-75</v>
      </c>
      <c r="C323" s="2222"/>
      <c r="D323" s="295"/>
      <c r="E323" s="755"/>
      <c r="F323" s="755"/>
      <c r="G323" s="755"/>
      <c r="I323" s="755"/>
      <c r="J323" s="755"/>
      <c r="K323" s="836"/>
    </row>
    <row r="324" spans="1:11" ht="15" customHeight="1" x14ac:dyDescent="0.25">
      <c r="A324" s="584"/>
      <c r="B324" s="292" t="str">
        <f t="shared" si="1"/>
        <v>Q-76</v>
      </c>
      <c r="C324" s="2222"/>
      <c r="D324" s="295"/>
      <c r="E324" s="755"/>
      <c r="F324" s="755"/>
      <c r="G324" s="755"/>
      <c r="I324" s="755"/>
      <c r="J324" s="755"/>
      <c r="K324" s="836"/>
    </row>
    <row r="325" spans="1:11" ht="15" customHeight="1" x14ac:dyDescent="0.25">
      <c r="A325" s="584"/>
      <c r="B325" s="292" t="str">
        <f t="shared" si="1"/>
        <v>Q-77</v>
      </c>
      <c r="C325" s="2222"/>
      <c r="D325" s="295"/>
      <c r="E325" s="755"/>
      <c r="F325" s="755"/>
      <c r="G325" s="755"/>
      <c r="I325" s="755"/>
      <c r="J325" s="755"/>
      <c r="K325" s="836"/>
    </row>
    <row r="326" spans="1:11" ht="15" customHeight="1" x14ac:dyDescent="0.25">
      <c r="A326" s="584"/>
      <c r="B326" s="292" t="str">
        <f t="shared" si="1"/>
        <v>Q-78</v>
      </c>
      <c r="C326" s="2222"/>
      <c r="D326" s="295"/>
      <c r="E326" s="755"/>
      <c r="F326" s="755"/>
      <c r="G326" s="755"/>
      <c r="I326" s="755"/>
      <c r="J326" s="755"/>
      <c r="K326" s="836"/>
    </row>
    <row r="327" spans="1:11" ht="15" customHeight="1" x14ac:dyDescent="0.25">
      <c r="A327" s="584"/>
      <c r="B327" s="292" t="str">
        <f t="shared" si="1"/>
        <v>Q-79</v>
      </c>
      <c r="C327" s="2222"/>
      <c r="D327" s="295"/>
      <c r="E327" s="755"/>
      <c r="F327" s="755"/>
      <c r="G327" s="755"/>
      <c r="I327" s="755"/>
      <c r="J327" s="755"/>
      <c r="K327" s="836"/>
    </row>
    <row r="328" spans="1:11" ht="15" customHeight="1" x14ac:dyDescent="0.25">
      <c r="A328" s="584"/>
      <c r="B328" s="292" t="str">
        <f t="shared" si="1"/>
        <v>Q-80</v>
      </c>
      <c r="C328" s="2222"/>
      <c r="D328" s="295"/>
      <c r="E328" s="755"/>
      <c r="F328" s="755"/>
      <c r="G328" s="755"/>
      <c r="I328" s="755"/>
      <c r="J328" s="755"/>
      <c r="K328" s="836"/>
    </row>
    <row r="329" spans="1:11" ht="15" customHeight="1" x14ac:dyDescent="0.25">
      <c r="A329" s="584"/>
      <c r="B329" s="292" t="str">
        <f t="shared" si="1"/>
        <v>Q-81</v>
      </c>
      <c r="C329" s="2222"/>
      <c r="D329" s="295"/>
      <c r="E329" s="755"/>
      <c r="F329" s="755"/>
      <c r="G329" s="755"/>
      <c r="I329" s="755"/>
      <c r="J329" s="755"/>
      <c r="K329" s="836"/>
    </row>
    <row r="330" spans="1:11" ht="15" customHeight="1" x14ac:dyDescent="0.25">
      <c r="A330" s="584"/>
      <c r="B330" s="292" t="str">
        <f t="shared" si="1"/>
        <v>Q-82</v>
      </c>
      <c r="C330" s="2222"/>
      <c r="D330" s="295"/>
      <c r="E330" s="755"/>
      <c r="F330" s="755"/>
      <c r="G330" s="755"/>
      <c r="I330" s="755"/>
      <c r="J330" s="755"/>
      <c r="K330" s="836"/>
    </row>
    <row r="331" spans="1:11" ht="15" customHeight="1" x14ac:dyDescent="0.25">
      <c r="A331" s="584"/>
      <c r="B331" s="292" t="str">
        <f t="shared" si="1"/>
        <v>Q-83</v>
      </c>
      <c r="C331" s="2222"/>
      <c r="D331" s="295"/>
      <c r="E331" s="755"/>
      <c r="F331" s="755"/>
      <c r="G331" s="755"/>
      <c r="I331" s="755"/>
      <c r="J331" s="755"/>
      <c r="K331" s="836"/>
    </row>
    <row r="332" spans="1:11" ht="15" customHeight="1" x14ac:dyDescent="0.25">
      <c r="A332" s="584"/>
      <c r="B332" s="292" t="str">
        <f t="shared" si="1"/>
        <v>Q-84</v>
      </c>
      <c r="C332" s="2222"/>
      <c r="D332" s="295"/>
      <c r="E332" s="755"/>
      <c r="F332" s="755"/>
      <c r="G332" s="755"/>
      <c r="I332" s="755"/>
      <c r="J332" s="755"/>
      <c r="K332" s="836"/>
    </row>
    <row r="333" spans="1:11" ht="15" customHeight="1" x14ac:dyDescent="0.25">
      <c r="A333" s="584"/>
      <c r="B333" s="292" t="str">
        <f t="shared" si="1"/>
        <v>Q-85</v>
      </c>
      <c r="C333" s="2222"/>
      <c r="D333" s="295"/>
      <c r="E333" s="755"/>
      <c r="F333" s="755"/>
      <c r="G333" s="755"/>
      <c r="I333" s="755"/>
      <c r="J333" s="755"/>
      <c r="K333" s="836"/>
    </row>
    <row r="334" spans="1:11" ht="15" customHeight="1" x14ac:dyDescent="0.25">
      <c r="A334" s="584"/>
      <c r="B334" s="292" t="str">
        <f t="shared" si="1"/>
        <v>Q-86</v>
      </c>
      <c r="C334" s="2222"/>
      <c r="D334" s="295"/>
      <c r="E334" s="755"/>
      <c r="F334" s="755"/>
      <c r="G334" s="755"/>
      <c r="I334" s="755"/>
      <c r="J334" s="755"/>
      <c r="K334" s="836"/>
    </row>
    <row r="335" spans="1:11" ht="15" customHeight="1" x14ac:dyDescent="0.25">
      <c r="A335" s="584"/>
      <c r="B335" s="292" t="str">
        <f t="shared" si="1"/>
        <v>Q-87</v>
      </c>
      <c r="C335" s="2222"/>
      <c r="D335" s="295"/>
      <c r="E335" s="755"/>
      <c r="F335" s="755"/>
      <c r="G335" s="755"/>
      <c r="I335" s="755"/>
      <c r="J335" s="755"/>
      <c r="K335" s="836"/>
    </row>
    <row r="336" spans="1:11" ht="15" customHeight="1" x14ac:dyDescent="0.25">
      <c r="A336" s="584"/>
      <c r="B336" s="292" t="str">
        <f t="shared" si="1"/>
        <v>Q-88</v>
      </c>
      <c r="C336" s="2222"/>
      <c r="D336" s="295"/>
      <c r="E336" s="755"/>
      <c r="F336" s="755"/>
      <c r="G336" s="755"/>
      <c r="I336" s="755"/>
      <c r="J336" s="755"/>
      <c r="K336" s="836"/>
    </row>
    <row r="337" spans="1:11" ht="15" customHeight="1" x14ac:dyDescent="0.25">
      <c r="A337" s="584"/>
      <c r="B337" s="292" t="str">
        <f t="shared" si="1"/>
        <v>Q-89</v>
      </c>
      <c r="C337" s="2222"/>
      <c r="D337" s="295"/>
      <c r="E337" s="755"/>
      <c r="F337" s="755"/>
      <c r="G337" s="755"/>
      <c r="I337" s="755"/>
      <c r="J337" s="755"/>
      <c r="K337" s="836"/>
    </row>
    <row r="338" spans="1:11" ht="15" customHeight="1" x14ac:dyDescent="0.25">
      <c r="A338" s="584"/>
      <c r="B338" s="292" t="str">
        <f t="shared" si="1"/>
        <v>Q-90</v>
      </c>
      <c r="C338" s="2222"/>
      <c r="D338" s="295"/>
      <c r="E338" s="755"/>
      <c r="F338" s="755"/>
      <c r="G338" s="755"/>
      <c r="I338" s="755"/>
      <c r="J338" s="755"/>
      <c r="K338" s="836"/>
    </row>
    <row r="339" spans="1:11" ht="15" customHeight="1" x14ac:dyDescent="0.25">
      <c r="A339" s="584"/>
      <c r="B339" s="292" t="str">
        <f t="shared" si="1"/>
        <v>Q-91</v>
      </c>
      <c r="C339" s="2222"/>
      <c r="D339" s="295"/>
      <c r="E339" s="755"/>
      <c r="F339" s="755"/>
      <c r="G339" s="755"/>
      <c r="I339" s="755"/>
      <c r="J339" s="755"/>
      <c r="K339" s="836"/>
    </row>
    <row r="340" spans="1:11" ht="15" customHeight="1" x14ac:dyDescent="0.25">
      <c r="A340" s="584"/>
      <c r="B340" s="292" t="str">
        <f t="shared" si="1"/>
        <v>Q-92</v>
      </c>
      <c r="C340" s="2222"/>
      <c r="D340" s="295"/>
      <c r="E340" s="755"/>
      <c r="F340" s="755"/>
      <c r="G340" s="755"/>
      <c r="I340" s="755"/>
      <c r="J340" s="755"/>
      <c r="K340" s="836"/>
    </row>
    <row r="341" spans="1:11" ht="15" customHeight="1" x14ac:dyDescent="0.25">
      <c r="A341" s="584"/>
      <c r="B341" s="292" t="str">
        <f t="shared" si="1"/>
        <v>Q-93</v>
      </c>
      <c r="C341" s="2222"/>
      <c r="D341" s="295"/>
      <c r="E341" s="755"/>
      <c r="F341" s="755"/>
      <c r="G341" s="755"/>
      <c r="I341" s="755"/>
      <c r="J341" s="755"/>
      <c r="K341" s="836"/>
    </row>
    <row r="342" spans="1:11" ht="15" customHeight="1" x14ac:dyDescent="0.25">
      <c r="A342" s="584"/>
      <c r="B342" s="292" t="str">
        <f t="shared" si="1"/>
        <v>Q-94</v>
      </c>
      <c r="C342" s="2222"/>
      <c r="D342" s="295"/>
      <c r="E342" s="755"/>
      <c r="F342" s="755"/>
      <c r="G342" s="755"/>
      <c r="I342" s="755"/>
      <c r="J342" s="755"/>
      <c r="K342" s="836"/>
    </row>
    <row r="343" spans="1:11" ht="15" customHeight="1" x14ac:dyDescent="0.25">
      <c r="A343" s="584"/>
      <c r="B343" s="292" t="str">
        <f t="shared" si="1"/>
        <v>Q-95</v>
      </c>
      <c r="C343" s="2222"/>
      <c r="D343" s="295"/>
      <c r="E343" s="755"/>
      <c r="F343" s="755"/>
      <c r="G343" s="755"/>
      <c r="I343" s="755"/>
      <c r="J343" s="755"/>
      <c r="K343" s="836"/>
    </row>
    <row r="344" spans="1:11" ht="15" customHeight="1" x14ac:dyDescent="0.25">
      <c r="A344" s="584"/>
      <c r="B344" s="292" t="str">
        <f t="shared" si="1"/>
        <v>Q-96</v>
      </c>
      <c r="C344" s="2222"/>
      <c r="D344" s="295"/>
      <c r="E344" s="755"/>
      <c r="F344" s="755"/>
      <c r="G344" s="755"/>
      <c r="I344" s="755"/>
      <c r="J344" s="755"/>
      <c r="K344" s="836"/>
    </row>
    <row r="345" spans="1:11" ht="15" customHeight="1" x14ac:dyDescent="0.25">
      <c r="A345" s="584"/>
      <c r="B345" s="292" t="str">
        <f t="shared" si="1"/>
        <v>Q-97</v>
      </c>
      <c r="C345" s="2222"/>
      <c r="D345" s="295"/>
      <c r="E345" s="755"/>
      <c r="F345" s="755"/>
      <c r="G345" s="755"/>
      <c r="I345" s="755"/>
      <c r="J345" s="755"/>
      <c r="K345" s="836"/>
    </row>
    <row r="346" spans="1:11" ht="15" customHeight="1" x14ac:dyDescent="0.25">
      <c r="A346" s="584"/>
      <c r="B346" s="292" t="str">
        <f t="shared" si="1"/>
        <v>Q-98</v>
      </c>
      <c r="C346" s="2222"/>
      <c r="D346" s="295"/>
      <c r="E346" s="755"/>
      <c r="F346" s="755"/>
      <c r="G346" s="755"/>
      <c r="I346" s="755"/>
      <c r="J346" s="755"/>
      <c r="K346" s="836"/>
    </row>
    <row r="347" spans="1:11" ht="15" customHeight="1" x14ac:dyDescent="0.25">
      <c r="A347" s="584"/>
      <c r="B347" s="292" t="str">
        <f t="shared" si="1"/>
        <v>Q-99</v>
      </c>
      <c r="C347" s="2222"/>
      <c r="D347" s="295"/>
      <c r="E347" s="755"/>
      <c r="F347" s="755"/>
      <c r="G347" s="755"/>
      <c r="I347" s="755"/>
      <c r="J347" s="755"/>
      <c r="K347" s="836"/>
    </row>
    <row r="348" spans="1:11" ht="15" customHeight="1" x14ac:dyDescent="0.25">
      <c r="A348" s="584"/>
      <c r="B348" s="296" t="str">
        <f t="shared" si="1"/>
        <v>Q-100</v>
      </c>
      <c r="C348" s="2221"/>
      <c r="D348" s="297"/>
      <c r="E348" s="755"/>
      <c r="F348" s="755"/>
      <c r="G348" s="755"/>
      <c r="I348" s="755"/>
      <c r="J348" s="755"/>
      <c r="K348" s="836"/>
    </row>
    <row r="349" spans="1:11" ht="15" customHeight="1" x14ac:dyDescent="0.25">
      <c r="A349" s="1622"/>
      <c r="B349" s="619"/>
      <c r="C349" s="619"/>
      <c r="D349" s="1415"/>
      <c r="E349" s="1415"/>
      <c r="F349" s="1415"/>
      <c r="G349" s="1415"/>
      <c r="H349" s="1433"/>
      <c r="I349" s="1415"/>
      <c r="J349" s="1415"/>
      <c r="K349" s="929"/>
    </row>
    <row r="350" spans="1:11" ht="0" hidden="1" customHeight="1" x14ac:dyDescent="0.25"/>
  </sheetData>
  <mergeCells count="18">
    <mergeCell ref="H4:J4"/>
    <mergeCell ref="H5:J5"/>
    <mergeCell ref="H6:J6"/>
    <mergeCell ref="H7:J7"/>
    <mergeCell ref="B131:J131"/>
    <mergeCell ref="B105:J105"/>
    <mergeCell ref="B58:J58"/>
    <mergeCell ref="A130:J130"/>
    <mergeCell ref="B26:J26"/>
    <mergeCell ref="B144:H144"/>
    <mergeCell ref="G10:G12"/>
    <mergeCell ref="H10:H12"/>
    <mergeCell ref="G15:G20"/>
    <mergeCell ref="H15:I17"/>
    <mergeCell ref="H18:I20"/>
    <mergeCell ref="B23:J23"/>
    <mergeCell ref="B24:J24"/>
    <mergeCell ref="I10:I12"/>
  </mergeCells>
  <conditionalFormatting sqref="G7 G28 G30 G32:G35 G37:G39 G41:G42 G44:G45 G63:G67 G69:G73 G75:G80 G82:G86 G89 G91:G95 G97:G102 G134 G28 G47:G48 G50 G52:G55 G111:G115 G117:G121 G123:G129 G134:G135 G137:G138 G140:G141 G63:G67 G69:G73 G75:G80 G82:G86 G89 G91:G95 G97:G102 G134 G28 G47:G48 G50 G52:G55 G111:G115 G117:G121 G123:G129 G134:G135 G137:G138 G140:G141">
    <cfRule type="cellIs" dxfId="420" priority="40" stopIfTrue="1" operator="lessThan">
      <formula>0</formula>
    </cfRule>
  </conditionalFormatting>
  <conditionalFormatting sqref="J28:J45">
    <cfRule type="cellIs" dxfId="419" priority="41" stopIfTrue="1" operator="equal">
      <formula>"Can be left blank for banks without SA under the current framework"</formula>
    </cfRule>
  </conditionalFormatting>
  <conditionalFormatting sqref="J47:J54">
    <cfRule type="cellIs" dxfId="418" priority="42" stopIfTrue="1" operator="equal">
      <formula>"Can be left blank for banks using SA only under the current framework"</formula>
    </cfRule>
  </conditionalFormatting>
  <conditionalFormatting sqref="A26 K60:XFD102 J102 J60:J97 A28:G55 G97:H101 A100:E102 A98:D99 I98:I99 A59:E97 G102 G60:G96 G13:I14 A11:F20 A4:H7 K1:XFD26 A27:XFD27 A56:XFD57 J28:XFD55 G59:XFD59 A21:J22 J8:J20 A1:J3 A8:J10 A25:J25 A23:B24 A107:G129 J107:J129 A103:XFD104 A106:J106 L106:XFD129 A130 A143:XFD1048576 A142:J142 A132:J132 L132:XFD142 A133:G141 J133:J141 A131:B131 A105:B105 K105:XFD105 A58:B58 K58:XFD58 K130:XFD131 G15:H15 H18">
    <cfRule type="cellIs" dxfId="417" priority="38" stopIfTrue="1" operator="equal">
      <formula>"Fail"</formula>
    </cfRule>
    <cfRule type="cellIs" dxfId="416" priority="39" stopIfTrue="1" operator="equal">
      <formula>"Pass"</formula>
    </cfRule>
  </conditionalFormatting>
  <conditionalFormatting sqref="J111:J129 J102 J89:J97">
    <cfRule type="cellIs" dxfId="415" priority="212" stopIfTrue="1" operator="equal">
      <formula>"Can be left blank for banks without IMA under the revised framework"</formula>
    </cfRule>
  </conditionalFormatting>
  <conditionalFormatting sqref="J63:J86">
    <cfRule type="cellIs" dxfId="414" priority="48" operator="equal">
      <formula>"Can be left blank for banks using SA only under the revised framework"</formula>
    </cfRule>
  </conditionalFormatting>
  <conditionalFormatting sqref="F28 F30 F32:F35 F37:F39 F41:F42 F44:F45 F47:F48 F50 F52:F55">
    <cfRule type="cellIs" dxfId="413" priority="34" stopIfTrue="1" operator="lessThan">
      <formula>0</formula>
    </cfRule>
  </conditionalFormatting>
  <conditionalFormatting sqref="F28 F30 F32:F35 F37:F39 F41:F42 F44:F45 F47:F48 F50 F52:F55">
    <cfRule type="cellIs" dxfId="412" priority="33" stopIfTrue="1" operator="lessThan">
      <formula>0</formula>
    </cfRule>
  </conditionalFormatting>
  <conditionalFormatting sqref="B26">
    <cfRule type="cellIs" dxfId="411" priority="31" stopIfTrue="1" operator="equal">
      <formula>"Fail"</formula>
    </cfRule>
    <cfRule type="cellIs" dxfId="410" priority="32" stopIfTrue="1" operator="equal">
      <formula>"Pass"</formula>
    </cfRule>
  </conditionalFormatting>
  <conditionalFormatting sqref="H97:H101">
    <cfRule type="cellIs" dxfId="409" priority="30" stopIfTrue="1" operator="lessThan">
      <formula>0</formula>
    </cfRule>
  </conditionalFormatting>
  <conditionalFormatting sqref="J98 J100:J101">
    <cfRule type="cellIs" dxfId="408" priority="27" stopIfTrue="1" operator="equal">
      <formula>"Fail"</formula>
    </cfRule>
    <cfRule type="cellIs" dxfId="407" priority="28" stopIfTrue="1" operator="equal">
      <formula>"Pass"</formula>
    </cfRule>
  </conditionalFormatting>
  <conditionalFormatting sqref="J98 J100:J101">
    <cfRule type="cellIs" dxfId="406" priority="29" stopIfTrue="1" operator="equal">
      <formula>"Can be left blank for banks without IMA under the revised framework"</formula>
    </cfRule>
  </conditionalFormatting>
  <conditionalFormatting sqref="I98:I99">
    <cfRule type="cellIs" dxfId="405" priority="26" stopIfTrue="1" operator="lessThan">
      <formula>0</formula>
    </cfRule>
  </conditionalFormatting>
  <conditionalFormatting sqref="F59:F72">
    <cfRule type="cellIs" dxfId="404" priority="24" stopIfTrue="1" operator="equal">
      <formula>"Fail"</formula>
    </cfRule>
    <cfRule type="cellIs" dxfId="403" priority="25" stopIfTrue="1" operator="equal">
      <formula>"Pass"</formula>
    </cfRule>
  </conditionalFormatting>
  <conditionalFormatting sqref="F73:F102">
    <cfRule type="cellIs" dxfId="402" priority="22" stopIfTrue="1" operator="equal">
      <formula>"Fail"</formula>
    </cfRule>
    <cfRule type="cellIs" dxfId="401" priority="23" stopIfTrue="1" operator="equal">
      <formula>"Pass"</formula>
    </cfRule>
  </conditionalFormatting>
  <conditionalFormatting sqref="H60:I96">
    <cfRule type="cellIs" dxfId="400" priority="20" stopIfTrue="1" operator="equal">
      <formula>"Fail"</formula>
    </cfRule>
    <cfRule type="cellIs" dxfId="399" priority="21" stopIfTrue="1" operator="equal">
      <formula>"Pass"</formula>
    </cfRule>
  </conditionalFormatting>
  <conditionalFormatting sqref="I97">
    <cfRule type="cellIs" dxfId="398" priority="18" stopIfTrue="1" operator="equal">
      <formula>"Fail"</formula>
    </cfRule>
    <cfRule type="cellIs" dxfId="397" priority="19" stopIfTrue="1" operator="equal">
      <formula>"Pass"</formula>
    </cfRule>
  </conditionalFormatting>
  <conditionalFormatting sqref="I100:I101">
    <cfRule type="cellIs" dxfId="396" priority="16" stopIfTrue="1" operator="equal">
      <formula>"Fail"</formula>
    </cfRule>
    <cfRule type="cellIs" dxfId="395" priority="17" stopIfTrue="1" operator="equal">
      <formula>"Pass"</formula>
    </cfRule>
  </conditionalFormatting>
  <conditionalFormatting sqref="H102:I102">
    <cfRule type="cellIs" dxfId="394" priority="14" stopIfTrue="1" operator="equal">
      <formula>"Fail"</formula>
    </cfRule>
    <cfRule type="cellIs" dxfId="393" priority="15" stopIfTrue="1" operator="equal">
      <formula>"Pass"</formula>
    </cfRule>
  </conditionalFormatting>
  <conditionalFormatting sqref="J99">
    <cfRule type="cellIs" dxfId="392" priority="11" stopIfTrue="1" operator="equal">
      <formula>"Fail"</formula>
    </cfRule>
    <cfRule type="cellIs" dxfId="391" priority="12" stopIfTrue="1" operator="equal">
      <formula>"Pass"</formula>
    </cfRule>
  </conditionalFormatting>
  <conditionalFormatting sqref="J99">
    <cfRule type="cellIs" dxfId="390" priority="13" stopIfTrue="1" operator="equal">
      <formula>"Can be left blank for banks without IMA under the revised framework"</formula>
    </cfRule>
  </conditionalFormatting>
  <conditionalFormatting sqref="H28:I55">
    <cfRule type="cellIs" dxfId="389" priority="9" stopIfTrue="1" operator="equal">
      <formula>"Fail"</formula>
    </cfRule>
    <cfRule type="cellIs" dxfId="388" priority="10" stopIfTrue="1" operator="equal">
      <formula>"Pass"</formula>
    </cfRule>
  </conditionalFormatting>
  <conditionalFormatting sqref="K106:K129">
    <cfRule type="cellIs" dxfId="387" priority="7" stopIfTrue="1" operator="equal">
      <formula>"Fail"</formula>
    </cfRule>
    <cfRule type="cellIs" dxfId="386" priority="8" stopIfTrue="1" operator="equal">
      <formula>"Pass"</formula>
    </cfRule>
  </conditionalFormatting>
  <conditionalFormatting sqref="H107:I129">
    <cfRule type="cellIs" dxfId="385" priority="5" stopIfTrue="1" operator="equal">
      <formula>"Fail"</formula>
    </cfRule>
    <cfRule type="cellIs" dxfId="384" priority="6" stopIfTrue="1" operator="equal">
      <formula>"Pass"</formula>
    </cfRule>
  </conditionalFormatting>
  <conditionalFormatting sqref="K132:K142">
    <cfRule type="cellIs" dxfId="383" priority="3" stopIfTrue="1" operator="equal">
      <formula>"Fail"</formula>
    </cfRule>
    <cfRule type="cellIs" dxfId="382" priority="4" stopIfTrue="1" operator="equal">
      <formula>"Pass"</formula>
    </cfRule>
  </conditionalFormatting>
  <conditionalFormatting sqref="H133:I141">
    <cfRule type="cellIs" dxfId="381" priority="1" stopIfTrue="1" operator="equal">
      <formula>"Fail"</formula>
    </cfRule>
    <cfRule type="cellIs" dxfId="380" priority="2" stopIfTrue="1" operator="equal">
      <formula>"Pass"</formula>
    </cfRule>
  </conditionalFormatting>
  <dataValidations disablePrompts="1" count="3">
    <dataValidation type="list" allowBlank="1" showInputMessage="1" showErrorMessage="1" sqref="C248:C348">
      <formula1>QNumericZ100</formula1>
    </dataValidation>
    <dataValidation type="list" allowBlank="1" showInputMessage="1" showErrorMessage="1" sqref="E146:E245">
      <formula1>RegDesks</formula1>
    </dataValidation>
    <dataValidation type="list" allowBlank="1" showInputMessage="1" showErrorMessage="1" sqref="F146:G245">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1" max="9" man="1"/>
    <brk id="56" max="9" man="1"/>
    <brk id="103" max="9" man="1"/>
    <brk id="129" max="9" man="1"/>
    <brk id="162" max="9" man="1"/>
    <brk id="215" max="9" man="1"/>
    <brk id="245" max="9" man="1"/>
    <brk id="295"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8BB19A"/>
  </sheetPr>
  <dimension ref="A1:EZ799"/>
  <sheetViews>
    <sheetView showGridLines="0" zoomScale="75" zoomScaleNormal="75" zoomScaleSheetLayoutView="75" workbookViewId="0">
      <pane xSplit="4" ySplit="6" topLeftCell="E7" activePane="bottomRight" state="frozen"/>
      <selection activeCell="V16" sqref="V16"/>
      <selection pane="topRight" activeCell="V16" sqref="V16"/>
      <selection pane="bottomLeft" activeCell="V16" sqref="V16"/>
      <selection pane="bottomRight"/>
    </sheetView>
  </sheetViews>
  <sheetFormatPr defaultColWidth="16.85546875" defaultRowHeight="14.25" zeroHeight="1" x14ac:dyDescent="0.25"/>
  <cols>
    <col min="1" max="1" width="1.85546875" style="574" customWidth="1"/>
    <col min="2" max="2" width="10.85546875" style="261" customWidth="1"/>
    <col min="3" max="3" width="12.85546875" style="261" customWidth="1"/>
    <col min="4" max="4" width="50.85546875" style="291" customWidth="1"/>
    <col min="5" max="5" width="40.85546875" style="291" customWidth="1"/>
    <col min="6" max="6" width="12.85546875" style="291" customWidth="1"/>
    <col min="7" max="7" width="21.42578125" style="257" customWidth="1"/>
    <col min="8" max="148" width="16.85546875" style="261" customWidth="1"/>
    <col min="149" max="149" width="1.85546875" style="658" customWidth="1"/>
    <col min="150" max="16384" width="16.85546875" style="261"/>
  </cols>
  <sheetData>
    <row r="1" spans="1:156" s="560" customFormat="1" ht="30" customHeight="1" x14ac:dyDescent="0.55000000000000004">
      <c r="A1" s="2069" t="s">
        <v>623</v>
      </c>
      <c r="B1" s="2070"/>
      <c r="C1" s="2070"/>
      <c r="D1" s="2071"/>
      <c r="E1" s="2071"/>
      <c r="F1" s="2071"/>
      <c r="G1" s="2070"/>
      <c r="H1" s="2072" t="str">
        <f>CONCATENATE("Reporting unit: ", 'General Info'!$C$7, " ", 'General Info'!$C$5)</f>
        <v xml:space="preserve">Reporting unit: 1 </v>
      </c>
      <c r="I1" s="2073"/>
      <c r="J1" s="2073"/>
      <c r="K1" s="2072"/>
      <c r="L1" s="2073"/>
      <c r="M1" s="2073"/>
      <c r="N1" s="2073"/>
      <c r="O1" s="2073"/>
      <c r="P1" s="2073"/>
      <c r="Q1" s="2073"/>
      <c r="R1" s="2073"/>
      <c r="S1" s="2073"/>
      <c r="T1" s="2073"/>
      <c r="U1" s="2073"/>
      <c r="V1" s="2073"/>
      <c r="W1" s="2073"/>
      <c r="X1" s="2073"/>
      <c r="Y1" s="2073"/>
      <c r="Z1" s="2073"/>
      <c r="AA1" s="2073"/>
      <c r="AB1" s="2073"/>
      <c r="AC1" s="2073"/>
      <c r="AD1" s="2073"/>
      <c r="AE1" s="2073"/>
      <c r="AF1" s="2073"/>
      <c r="AG1" s="2073"/>
      <c r="AH1" s="2073"/>
      <c r="AI1" s="2073"/>
      <c r="AJ1" s="2073"/>
      <c r="AK1" s="2073"/>
      <c r="AL1" s="2073"/>
      <c r="AM1" s="2073"/>
      <c r="AN1" s="2073"/>
      <c r="AO1" s="2073"/>
      <c r="AP1" s="2073"/>
      <c r="AQ1" s="2073"/>
      <c r="AR1" s="2073"/>
      <c r="AS1" s="2073"/>
      <c r="AT1" s="2073"/>
      <c r="AU1" s="2073"/>
      <c r="AV1" s="2073"/>
      <c r="AW1" s="2073"/>
      <c r="AX1" s="2073"/>
      <c r="AY1" s="2073"/>
      <c r="AZ1" s="2073"/>
      <c r="BA1" s="2073"/>
      <c r="BB1" s="2073"/>
      <c r="BC1" s="2073"/>
      <c r="BD1" s="2073"/>
      <c r="BE1" s="2073"/>
      <c r="BF1" s="2073"/>
      <c r="BG1" s="2073"/>
      <c r="BH1" s="2073"/>
      <c r="BI1" s="2073"/>
      <c r="BJ1" s="2073"/>
      <c r="BK1" s="2073"/>
      <c r="BL1" s="2073"/>
      <c r="BM1" s="2073"/>
      <c r="BN1" s="2073"/>
      <c r="BO1" s="2073"/>
      <c r="BP1" s="2073"/>
      <c r="BQ1" s="2073"/>
      <c r="BR1" s="2073"/>
      <c r="BS1" s="2073"/>
      <c r="BT1" s="2073"/>
      <c r="BU1" s="2073"/>
      <c r="BV1" s="2073"/>
      <c r="BW1" s="2073"/>
      <c r="BX1" s="2073"/>
      <c r="BY1" s="2073"/>
      <c r="BZ1" s="2073"/>
      <c r="CA1" s="2073"/>
      <c r="CB1" s="2073"/>
      <c r="CC1" s="2073"/>
      <c r="CD1" s="2073"/>
      <c r="CE1" s="2073"/>
      <c r="CF1" s="2073"/>
      <c r="CG1" s="2073"/>
      <c r="CH1" s="2073"/>
      <c r="CI1" s="2073"/>
      <c r="CJ1" s="2073"/>
      <c r="CK1" s="2073"/>
      <c r="CL1" s="2073"/>
      <c r="CM1" s="2073"/>
      <c r="CN1" s="2073"/>
      <c r="CO1" s="2073"/>
      <c r="CP1" s="2073"/>
      <c r="CQ1" s="2073"/>
      <c r="CR1" s="2073"/>
      <c r="CS1" s="2073"/>
      <c r="CT1" s="2073"/>
      <c r="CU1" s="2073"/>
      <c r="CV1" s="2073"/>
      <c r="CW1" s="2073"/>
      <c r="CX1" s="2073"/>
      <c r="CY1" s="2073"/>
      <c r="CZ1" s="2073"/>
      <c r="DA1" s="2073"/>
      <c r="DB1" s="2073"/>
      <c r="DC1" s="2073"/>
      <c r="DD1" s="2073"/>
      <c r="DE1" s="2073"/>
      <c r="DF1" s="2073"/>
      <c r="DG1" s="2073"/>
      <c r="DH1" s="2073"/>
      <c r="DI1" s="2073"/>
      <c r="DJ1" s="2073"/>
      <c r="DK1" s="2073"/>
      <c r="DL1" s="2073"/>
      <c r="DM1" s="2073"/>
      <c r="DN1" s="2073"/>
      <c r="DO1" s="2073"/>
      <c r="DP1" s="2073"/>
      <c r="DQ1" s="2073"/>
      <c r="DR1" s="2073"/>
      <c r="DS1" s="2073"/>
      <c r="DT1" s="2073"/>
      <c r="DU1" s="2073"/>
      <c r="DV1" s="2073"/>
      <c r="DW1" s="2073"/>
      <c r="DX1" s="2073"/>
      <c r="DY1" s="2073"/>
      <c r="DZ1" s="2073"/>
      <c r="EA1" s="2073"/>
      <c r="EB1" s="2073"/>
      <c r="EC1" s="2073"/>
      <c r="ED1" s="2073"/>
      <c r="EE1" s="2073"/>
      <c r="EF1" s="2073"/>
      <c r="EG1" s="2073"/>
      <c r="EH1" s="2073"/>
      <c r="EI1" s="2073"/>
      <c r="EJ1" s="2073"/>
      <c r="EK1" s="2073"/>
      <c r="EL1" s="2073"/>
      <c r="EM1" s="2073"/>
      <c r="EN1" s="2073"/>
      <c r="EO1" s="2073"/>
      <c r="EP1" s="2073"/>
      <c r="EQ1" s="2073"/>
      <c r="ER1" s="2073"/>
      <c r="ES1" s="2074"/>
    </row>
    <row r="2" spans="1:156" ht="15" customHeight="1" x14ac:dyDescent="0.25">
      <c r="A2" s="616"/>
      <c r="B2" s="617"/>
      <c r="C2" s="617"/>
      <c r="D2" s="612"/>
      <c r="E2" s="612"/>
      <c r="F2" s="612"/>
      <c r="G2" s="618"/>
      <c r="H2" s="618"/>
      <c r="I2" s="618"/>
      <c r="J2" s="618"/>
      <c r="K2" s="618"/>
      <c r="L2" s="614"/>
      <c r="M2" s="614"/>
      <c r="N2" s="614"/>
      <c r="O2" s="614"/>
      <c r="P2" s="614"/>
      <c r="Q2" s="614"/>
      <c r="R2" s="614"/>
      <c r="S2" s="614"/>
      <c r="T2" s="614"/>
      <c r="U2" s="614"/>
      <c r="V2" s="614"/>
      <c r="W2" s="614"/>
      <c r="X2" s="614"/>
      <c r="Y2" s="614"/>
      <c r="Z2" s="614"/>
      <c r="AA2" s="614"/>
      <c r="AB2" s="614"/>
      <c r="AC2" s="614"/>
      <c r="AD2" s="614"/>
      <c r="AE2" s="614"/>
      <c r="AF2" s="614"/>
      <c r="AG2" s="614"/>
      <c r="AH2" s="614"/>
      <c r="AI2" s="614"/>
      <c r="AJ2" s="614"/>
      <c r="AK2" s="614"/>
      <c r="AL2" s="614"/>
      <c r="AM2" s="614"/>
      <c r="AN2" s="614"/>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EY2" s="1852"/>
      <c r="EZ2" s="1852"/>
    </row>
    <row r="3" spans="1:156" s="270" customFormat="1" ht="75" customHeight="1" x14ac:dyDescent="0.25">
      <c r="A3" s="574"/>
      <c r="B3" s="2624" t="s">
        <v>938</v>
      </c>
      <c r="C3" s="2624"/>
      <c r="D3" s="2624"/>
      <c r="E3" s="2624"/>
      <c r="F3" s="2624"/>
      <c r="G3" s="2624"/>
      <c r="H3" s="2624"/>
      <c r="I3" s="2624"/>
      <c r="J3" s="2624"/>
      <c r="K3" s="2624"/>
      <c r="L3" s="2624"/>
      <c r="ES3" s="659"/>
    </row>
    <row r="4" spans="1:156" s="457" customFormat="1" ht="15" customHeight="1" x14ac:dyDescent="0.25">
      <c r="A4" s="660"/>
      <c r="B4" s="144"/>
      <c r="C4" s="144"/>
      <c r="D4" s="194"/>
      <c r="E4" s="194"/>
      <c r="F4" s="194"/>
      <c r="ES4" s="661"/>
    </row>
    <row r="5" spans="1:156" ht="56.25" customHeight="1" x14ac:dyDescent="0.25">
      <c r="B5" s="662"/>
      <c r="C5" s="608" t="s">
        <v>680</v>
      </c>
      <c r="D5" s="663" t="s">
        <v>650</v>
      </c>
      <c r="E5" s="608" t="s">
        <v>651</v>
      </c>
      <c r="F5" s="608" t="s">
        <v>681</v>
      </c>
      <c r="G5" s="608" t="s">
        <v>1017</v>
      </c>
      <c r="H5" s="608" t="s">
        <v>519</v>
      </c>
      <c r="I5" s="608" t="str">
        <f t="shared" ref="I5:BT5" si="0">"T+" &amp; (COLUMN(I5)-COLUMN($H5))</f>
        <v>T+1</v>
      </c>
      <c r="J5" s="608" t="str">
        <f t="shared" si="0"/>
        <v>T+2</v>
      </c>
      <c r="K5" s="608" t="str">
        <f t="shared" si="0"/>
        <v>T+3</v>
      </c>
      <c r="L5" s="608" t="str">
        <f t="shared" si="0"/>
        <v>T+4</v>
      </c>
      <c r="M5" s="608" t="str">
        <f t="shared" si="0"/>
        <v>T+5</v>
      </c>
      <c r="N5" s="608" t="str">
        <f t="shared" si="0"/>
        <v>T+6</v>
      </c>
      <c r="O5" s="608" t="str">
        <f t="shared" si="0"/>
        <v>T+7</v>
      </c>
      <c r="P5" s="608" t="str">
        <f t="shared" si="0"/>
        <v>T+8</v>
      </c>
      <c r="Q5" s="608" t="str">
        <f t="shared" si="0"/>
        <v>T+9</v>
      </c>
      <c r="R5" s="608" t="str">
        <f t="shared" si="0"/>
        <v>T+10</v>
      </c>
      <c r="S5" s="608" t="str">
        <f t="shared" si="0"/>
        <v>T+11</v>
      </c>
      <c r="T5" s="608" t="str">
        <f t="shared" si="0"/>
        <v>T+12</v>
      </c>
      <c r="U5" s="608" t="str">
        <f t="shared" si="0"/>
        <v>T+13</v>
      </c>
      <c r="V5" s="608" t="str">
        <f t="shared" si="0"/>
        <v>T+14</v>
      </c>
      <c r="W5" s="608" t="str">
        <f t="shared" si="0"/>
        <v>T+15</v>
      </c>
      <c r="X5" s="608" t="str">
        <f t="shared" si="0"/>
        <v>T+16</v>
      </c>
      <c r="Y5" s="608" t="str">
        <f t="shared" si="0"/>
        <v>T+17</v>
      </c>
      <c r="Z5" s="608" t="str">
        <f t="shared" si="0"/>
        <v>T+18</v>
      </c>
      <c r="AA5" s="608" t="str">
        <f t="shared" si="0"/>
        <v>T+19</v>
      </c>
      <c r="AB5" s="608" t="str">
        <f t="shared" si="0"/>
        <v>T+20</v>
      </c>
      <c r="AC5" s="608" t="str">
        <f t="shared" si="0"/>
        <v>T+21</v>
      </c>
      <c r="AD5" s="608" t="str">
        <f t="shared" si="0"/>
        <v>T+22</v>
      </c>
      <c r="AE5" s="608" t="str">
        <f t="shared" si="0"/>
        <v>T+23</v>
      </c>
      <c r="AF5" s="608" t="str">
        <f t="shared" si="0"/>
        <v>T+24</v>
      </c>
      <c r="AG5" s="608" t="str">
        <f t="shared" si="0"/>
        <v>T+25</v>
      </c>
      <c r="AH5" s="608" t="str">
        <f t="shared" si="0"/>
        <v>T+26</v>
      </c>
      <c r="AI5" s="608" t="str">
        <f t="shared" si="0"/>
        <v>T+27</v>
      </c>
      <c r="AJ5" s="608" t="str">
        <f t="shared" si="0"/>
        <v>T+28</v>
      </c>
      <c r="AK5" s="608" t="str">
        <f t="shared" si="0"/>
        <v>T+29</v>
      </c>
      <c r="AL5" s="608" t="str">
        <f t="shared" si="0"/>
        <v>T+30</v>
      </c>
      <c r="AM5" s="608" t="str">
        <f t="shared" si="0"/>
        <v>T+31</v>
      </c>
      <c r="AN5" s="608" t="str">
        <f t="shared" si="0"/>
        <v>T+32</v>
      </c>
      <c r="AO5" s="608" t="str">
        <f t="shared" si="0"/>
        <v>T+33</v>
      </c>
      <c r="AP5" s="608" t="str">
        <f t="shared" si="0"/>
        <v>T+34</v>
      </c>
      <c r="AQ5" s="608" t="str">
        <f t="shared" si="0"/>
        <v>T+35</v>
      </c>
      <c r="AR5" s="608" t="str">
        <f t="shared" si="0"/>
        <v>T+36</v>
      </c>
      <c r="AS5" s="608" t="str">
        <f t="shared" si="0"/>
        <v>T+37</v>
      </c>
      <c r="AT5" s="608" t="str">
        <f t="shared" si="0"/>
        <v>T+38</v>
      </c>
      <c r="AU5" s="608" t="str">
        <f t="shared" si="0"/>
        <v>T+39</v>
      </c>
      <c r="AV5" s="608" t="str">
        <f t="shared" si="0"/>
        <v>T+40</v>
      </c>
      <c r="AW5" s="608" t="str">
        <f t="shared" si="0"/>
        <v>T+41</v>
      </c>
      <c r="AX5" s="608" t="str">
        <f t="shared" si="0"/>
        <v>T+42</v>
      </c>
      <c r="AY5" s="608" t="str">
        <f t="shared" si="0"/>
        <v>T+43</v>
      </c>
      <c r="AZ5" s="608" t="str">
        <f t="shared" si="0"/>
        <v>T+44</v>
      </c>
      <c r="BA5" s="608" t="str">
        <f t="shared" si="0"/>
        <v>T+45</v>
      </c>
      <c r="BB5" s="608" t="str">
        <f t="shared" si="0"/>
        <v>T+46</v>
      </c>
      <c r="BC5" s="608" t="str">
        <f t="shared" si="0"/>
        <v>T+47</v>
      </c>
      <c r="BD5" s="608" t="str">
        <f t="shared" si="0"/>
        <v>T+48</v>
      </c>
      <c r="BE5" s="608" t="str">
        <f t="shared" si="0"/>
        <v>T+49</v>
      </c>
      <c r="BF5" s="608" t="str">
        <f t="shared" si="0"/>
        <v>T+50</v>
      </c>
      <c r="BG5" s="608" t="str">
        <f t="shared" si="0"/>
        <v>T+51</v>
      </c>
      <c r="BH5" s="608" t="str">
        <f t="shared" si="0"/>
        <v>T+52</v>
      </c>
      <c r="BI5" s="608" t="str">
        <f t="shared" si="0"/>
        <v>T+53</v>
      </c>
      <c r="BJ5" s="608" t="str">
        <f t="shared" si="0"/>
        <v>T+54</v>
      </c>
      <c r="BK5" s="608" t="str">
        <f t="shared" si="0"/>
        <v>T+55</v>
      </c>
      <c r="BL5" s="608" t="str">
        <f t="shared" si="0"/>
        <v>T+56</v>
      </c>
      <c r="BM5" s="608" t="str">
        <f t="shared" si="0"/>
        <v>T+57</v>
      </c>
      <c r="BN5" s="608" t="str">
        <f t="shared" si="0"/>
        <v>T+58</v>
      </c>
      <c r="BO5" s="608" t="str">
        <f t="shared" si="0"/>
        <v>T+59</v>
      </c>
      <c r="BP5" s="608" t="str">
        <f t="shared" si="0"/>
        <v>T+60</v>
      </c>
      <c r="BQ5" s="608" t="str">
        <f t="shared" si="0"/>
        <v>T+61</v>
      </c>
      <c r="BR5" s="608" t="str">
        <f t="shared" si="0"/>
        <v>T+62</v>
      </c>
      <c r="BS5" s="608" t="str">
        <f t="shared" si="0"/>
        <v>T+63</v>
      </c>
      <c r="BT5" s="608" t="str">
        <f t="shared" si="0"/>
        <v>T+64</v>
      </c>
      <c r="BU5" s="608" t="str">
        <f t="shared" ref="BU5:EF5" si="1">"T+" &amp; (COLUMN(BU5)-COLUMN($H5))</f>
        <v>T+65</v>
      </c>
      <c r="BV5" s="608" t="str">
        <f t="shared" si="1"/>
        <v>T+66</v>
      </c>
      <c r="BW5" s="608" t="str">
        <f t="shared" si="1"/>
        <v>T+67</v>
      </c>
      <c r="BX5" s="608" t="str">
        <f t="shared" si="1"/>
        <v>T+68</v>
      </c>
      <c r="BY5" s="608" t="str">
        <f t="shared" si="1"/>
        <v>T+69</v>
      </c>
      <c r="BZ5" s="608" t="str">
        <f t="shared" si="1"/>
        <v>T+70</v>
      </c>
      <c r="CA5" s="608" t="str">
        <f t="shared" si="1"/>
        <v>T+71</v>
      </c>
      <c r="CB5" s="608" t="str">
        <f t="shared" si="1"/>
        <v>T+72</v>
      </c>
      <c r="CC5" s="608" t="str">
        <f t="shared" si="1"/>
        <v>T+73</v>
      </c>
      <c r="CD5" s="608" t="str">
        <f t="shared" si="1"/>
        <v>T+74</v>
      </c>
      <c r="CE5" s="608" t="str">
        <f t="shared" si="1"/>
        <v>T+75</v>
      </c>
      <c r="CF5" s="608" t="str">
        <f t="shared" si="1"/>
        <v>T+76</v>
      </c>
      <c r="CG5" s="608" t="str">
        <f t="shared" si="1"/>
        <v>T+77</v>
      </c>
      <c r="CH5" s="608" t="str">
        <f t="shared" si="1"/>
        <v>T+78</v>
      </c>
      <c r="CI5" s="608" t="str">
        <f t="shared" si="1"/>
        <v>T+79</v>
      </c>
      <c r="CJ5" s="608" t="str">
        <f t="shared" si="1"/>
        <v>T+80</v>
      </c>
      <c r="CK5" s="608" t="str">
        <f t="shared" si="1"/>
        <v>T+81</v>
      </c>
      <c r="CL5" s="608" t="str">
        <f t="shared" si="1"/>
        <v>T+82</v>
      </c>
      <c r="CM5" s="608" t="str">
        <f t="shared" si="1"/>
        <v>T+83</v>
      </c>
      <c r="CN5" s="608" t="str">
        <f t="shared" si="1"/>
        <v>T+84</v>
      </c>
      <c r="CO5" s="608" t="str">
        <f t="shared" si="1"/>
        <v>T+85</v>
      </c>
      <c r="CP5" s="608" t="str">
        <f t="shared" si="1"/>
        <v>T+86</v>
      </c>
      <c r="CQ5" s="608" t="str">
        <f t="shared" si="1"/>
        <v>T+87</v>
      </c>
      <c r="CR5" s="608" t="str">
        <f t="shared" si="1"/>
        <v>T+88</v>
      </c>
      <c r="CS5" s="608" t="str">
        <f t="shared" si="1"/>
        <v>T+89</v>
      </c>
      <c r="CT5" s="608" t="str">
        <f t="shared" si="1"/>
        <v>T+90</v>
      </c>
      <c r="CU5" s="608" t="str">
        <f t="shared" si="1"/>
        <v>T+91</v>
      </c>
      <c r="CV5" s="608" t="str">
        <f t="shared" si="1"/>
        <v>T+92</v>
      </c>
      <c r="CW5" s="608" t="str">
        <f t="shared" si="1"/>
        <v>T+93</v>
      </c>
      <c r="CX5" s="608" t="str">
        <f t="shared" si="1"/>
        <v>T+94</v>
      </c>
      <c r="CY5" s="608" t="str">
        <f t="shared" si="1"/>
        <v>T+95</v>
      </c>
      <c r="CZ5" s="608" t="str">
        <f t="shared" si="1"/>
        <v>T+96</v>
      </c>
      <c r="DA5" s="608" t="str">
        <f t="shared" si="1"/>
        <v>T+97</v>
      </c>
      <c r="DB5" s="608" t="str">
        <f t="shared" si="1"/>
        <v>T+98</v>
      </c>
      <c r="DC5" s="608" t="str">
        <f t="shared" si="1"/>
        <v>T+99</v>
      </c>
      <c r="DD5" s="608" t="str">
        <f t="shared" si="1"/>
        <v>T+100</v>
      </c>
      <c r="DE5" s="608" t="str">
        <f t="shared" si="1"/>
        <v>T+101</v>
      </c>
      <c r="DF5" s="608" t="str">
        <f t="shared" si="1"/>
        <v>T+102</v>
      </c>
      <c r="DG5" s="608" t="str">
        <f t="shared" si="1"/>
        <v>T+103</v>
      </c>
      <c r="DH5" s="608" t="str">
        <f t="shared" si="1"/>
        <v>T+104</v>
      </c>
      <c r="DI5" s="608" t="str">
        <f t="shared" si="1"/>
        <v>T+105</v>
      </c>
      <c r="DJ5" s="608" t="str">
        <f t="shared" si="1"/>
        <v>T+106</v>
      </c>
      <c r="DK5" s="608" t="str">
        <f t="shared" si="1"/>
        <v>T+107</v>
      </c>
      <c r="DL5" s="608" t="str">
        <f t="shared" si="1"/>
        <v>T+108</v>
      </c>
      <c r="DM5" s="608" t="str">
        <f t="shared" si="1"/>
        <v>T+109</v>
      </c>
      <c r="DN5" s="608" t="str">
        <f t="shared" si="1"/>
        <v>T+110</v>
      </c>
      <c r="DO5" s="608" t="str">
        <f t="shared" si="1"/>
        <v>T+111</v>
      </c>
      <c r="DP5" s="608" t="str">
        <f t="shared" si="1"/>
        <v>T+112</v>
      </c>
      <c r="DQ5" s="608" t="str">
        <f t="shared" si="1"/>
        <v>T+113</v>
      </c>
      <c r="DR5" s="608" t="str">
        <f t="shared" si="1"/>
        <v>T+114</v>
      </c>
      <c r="DS5" s="608" t="str">
        <f t="shared" si="1"/>
        <v>T+115</v>
      </c>
      <c r="DT5" s="608" t="str">
        <f t="shared" si="1"/>
        <v>T+116</v>
      </c>
      <c r="DU5" s="608" t="str">
        <f t="shared" si="1"/>
        <v>T+117</v>
      </c>
      <c r="DV5" s="608" t="str">
        <f t="shared" si="1"/>
        <v>T+118</v>
      </c>
      <c r="DW5" s="608" t="str">
        <f t="shared" si="1"/>
        <v>T+119</v>
      </c>
      <c r="DX5" s="608" t="str">
        <f t="shared" si="1"/>
        <v>T+120</v>
      </c>
      <c r="DY5" s="608" t="str">
        <f t="shared" si="1"/>
        <v>T+121</v>
      </c>
      <c r="DZ5" s="608" t="str">
        <f t="shared" si="1"/>
        <v>T+122</v>
      </c>
      <c r="EA5" s="608" t="str">
        <f t="shared" si="1"/>
        <v>T+123</v>
      </c>
      <c r="EB5" s="608" t="str">
        <f t="shared" si="1"/>
        <v>T+124</v>
      </c>
      <c r="EC5" s="608" t="str">
        <f t="shared" si="1"/>
        <v>T+125</v>
      </c>
      <c r="ED5" s="608" t="str">
        <f t="shared" si="1"/>
        <v>T+126</v>
      </c>
      <c r="EE5" s="608" t="str">
        <f t="shared" si="1"/>
        <v>T+127</v>
      </c>
      <c r="EF5" s="608" t="str">
        <f t="shared" si="1"/>
        <v>T+128</v>
      </c>
      <c r="EG5" s="608" t="str">
        <f t="shared" ref="EG5:ER5" si="2">"T+" &amp; (COLUMN(EG5)-COLUMN($H5))</f>
        <v>T+129</v>
      </c>
      <c r="EH5" s="608" t="str">
        <f t="shared" si="2"/>
        <v>T+130</v>
      </c>
      <c r="EI5" s="608" t="str">
        <f t="shared" si="2"/>
        <v>T+131</v>
      </c>
      <c r="EJ5" s="608" t="str">
        <f t="shared" si="2"/>
        <v>T+132</v>
      </c>
      <c r="EK5" s="608" t="str">
        <f t="shared" si="2"/>
        <v>T+133</v>
      </c>
      <c r="EL5" s="608" t="str">
        <f t="shared" si="2"/>
        <v>T+134</v>
      </c>
      <c r="EM5" s="608" t="str">
        <f t="shared" si="2"/>
        <v>T+135</v>
      </c>
      <c r="EN5" s="608" t="str">
        <f t="shared" si="2"/>
        <v>T+136</v>
      </c>
      <c r="EO5" s="608" t="str">
        <f t="shared" si="2"/>
        <v>T+137</v>
      </c>
      <c r="EP5" s="608" t="str">
        <f t="shared" si="2"/>
        <v>T+138</v>
      </c>
      <c r="EQ5" s="608" t="str">
        <f t="shared" si="2"/>
        <v>T+139</v>
      </c>
      <c r="ER5" s="608" t="str">
        <f t="shared" si="2"/>
        <v>T+140</v>
      </c>
    </row>
    <row r="6" spans="1:156" ht="15" customHeight="1" x14ac:dyDescent="0.25">
      <c r="B6" s="664" t="s">
        <v>520</v>
      </c>
      <c r="C6" s="609"/>
      <c r="D6" s="609"/>
      <c r="E6" s="609"/>
      <c r="F6" s="609"/>
      <c r="G6" s="609"/>
      <c r="H6" s="665"/>
      <c r="I6" s="653"/>
      <c r="J6" s="653"/>
      <c r="K6" s="653"/>
      <c r="L6" s="653"/>
      <c r="M6" s="653"/>
      <c r="N6" s="653"/>
      <c r="O6" s="653"/>
      <c r="P6" s="653"/>
      <c r="Q6" s="653"/>
      <c r="R6" s="653"/>
      <c r="S6" s="653"/>
      <c r="T6" s="653"/>
      <c r="U6" s="653"/>
      <c r="V6" s="653"/>
      <c r="W6" s="653"/>
      <c r="X6" s="653"/>
      <c r="Y6" s="653"/>
      <c r="Z6" s="653"/>
      <c r="AA6" s="653"/>
      <c r="AB6" s="653"/>
      <c r="AC6" s="653"/>
      <c r="AD6" s="653"/>
      <c r="AE6" s="653"/>
      <c r="AF6" s="653"/>
      <c r="AG6" s="653"/>
      <c r="AH6" s="653"/>
      <c r="AI6" s="653"/>
      <c r="AJ6" s="653"/>
      <c r="AK6" s="653"/>
      <c r="AL6" s="653"/>
      <c r="AM6" s="653"/>
      <c r="AN6" s="653"/>
      <c r="AO6" s="653"/>
      <c r="AP6" s="653"/>
      <c r="AQ6" s="653"/>
      <c r="AR6" s="653"/>
      <c r="AS6" s="653"/>
      <c r="AT6" s="653"/>
      <c r="AU6" s="653"/>
      <c r="AV6" s="653"/>
      <c r="AW6" s="653"/>
      <c r="AX6" s="653"/>
      <c r="AY6" s="653"/>
      <c r="AZ6" s="653"/>
      <c r="BA6" s="653"/>
      <c r="BB6" s="653"/>
      <c r="BC6" s="653"/>
      <c r="BD6" s="653"/>
      <c r="BE6" s="653"/>
      <c r="BF6" s="653"/>
      <c r="BG6" s="653"/>
      <c r="BH6" s="653"/>
      <c r="BI6" s="653"/>
      <c r="BJ6" s="653"/>
      <c r="BK6" s="653"/>
      <c r="BL6" s="653"/>
      <c r="BM6" s="653"/>
      <c r="BN6" s="653"/>
      <c r="BO6" s="653"/>
      <c r="BP6" s="653"/>
      <c r="BQ6" s="653"/>
      <c r="BR6" s="653"/>
      <c r="BS6" s="653"/>
      <c r="BT6" s="653"/>
      <c r="BU6" s="653"/>
      <c r="BV6" s="653"/>
      <c r="BW6" s="653"/>
      <c r="BX6" s="653"/>
      <c r="BY6" s="653"/>
      <c r="BZ6" s="653"/>
      <c r="CA6" s="653"/>
      <c r="CB6" s="653"/>
      <c r="CC6" s="653"/>
      <c r="CD6" s="653"/>
      <c r="CE6" s="653"/>
      <c r="CF6" s="653"/>
      <c r="CG6" s="653"/>
      <c r="CH6" s="653"/>
      <c r="CI6" s="653"/>
      <c r="CJ6" s="653"/>
      <c r="CK6" s="653"/>
      <c r="CL6" s="653"/>
      <c r="CM6" s="653"/>
      <c r="CN6" s="653"/>
      <c r="CO6" s="653"/>
      <c r="CP6" s="653"/>
      <c r="CQ6" s="653"/>
      <c r="CR6" s="653"/>
      <c r="CS6" s="653"/>
      <c r="CT6" s="653"/>
      <c r="CU6" s="653"/>
      <c r="CV6" s="653"/>
      <c r="CW6" s="653"/>
      <c r="CX6" s="653"/>
      <c r="CY6" s="653"/>
      <c r="CZ6" s="653"/>
      <c r="DA6" s="653"/>
      <c r="DB6" s="653"/>
      <c r="DC6" s="653"/>
      <c r="DD6" s="653"/>
      <c r="DE6" s="653"/>
      <c r="DF6" s="653"/>
      <c r="DG6" s="653"/>
      <c r="DH6" s="653"/>
      <c r="DI6" s="653"/>
      <c r="DJ6" s="653"/>
      <c r="DK6" s="653"/>
      <c r="DL6" s="653"/>
      <c r="DM6" s="653"/>
      <c r="DN6" s="653"/>
      <c r="DO6" s="653"/>
      <c r="DP6" s="653"/>
      <c r="DQ6" s="653"/>
      <c r="DR6" s="653"/>
      <c r="DS6" s="653"/>
      <c r="DT6" s="653"/>
      <c r="DU6" s="653"/>
      <c r="DV6" s="653"/>
      <c r="DW6" s="653"/>
      <c r="DX6" s="653"/>
      <c r="DY6" s="653"/>
      <c r="DZ6" s="653"/>
      <c r="EA6" s="653"/>
      <c r="EB6" s="653"/>
      <c r="EC6" s="653"/>
      <c r="ED6" s="653"/>
      <c r="EE6" s="653"/>
      <c r="EF6" s="653"/>
      <c r="EG6" s="653"/>
      <c r="EH6" s="653"/>
      <c r="EI6" s="653"/>
      <c r="EJ6" s="653"/>
      <c r="EK6" s="653"/>
      <c r="EL6" s="653"/>
      <c r="EM6" s="653"/>
      <c r="EN6" s="653"/>
      <c r="EO6" s="653"/>
      <c r="EP6" s="653"/>
      <c r="EQ6" s="653"/>
      <c r="ER6" s="653"/>
    </row>
    <row r="7" spans="1:156" s="372" customFormat="1" ht="15" customHeight="1" x14ac:dyDescent="0.25">
      <c r="A7" s="474"/>
      <c r="B7" s="654"/>
      <c r="C7" s="654"/>
      <c r="D7" s="666"/>
      <c r="E7" s="666"/>
      <c r="F7" s="666"/>
      <c r="G7" s="666"/>
      <c r="H7" s="654"/>
      <c r="I7" s="654"/>
      <c r="J7" s="654"/>
      <c r="K7" s="654"/>
      <c r="L7" s="654"/>
      <c r="M7" s="654"/>
      <c r="N7" s="654"/>
      <c r="O7" s="654"/>
      <c r="P7" s="654"/>
      <c r="Q7" s="654"/>
      <c r="R7" s="654"/>
      <c r="S7" s="654"/>
      <c r="T7" s="654"/>
      <c r="U7" s="654"/>
      <c r="V7" s="654"/>
      <c r="W7" s="654"/>
      <c r="X7" s="654"/>
      <c r="Y7" s="654"/>
      <c r="Z7" s="654"/>
      <c r="AA7" s="654"/>
      <c r="AB7" s="654"/>
      <c r="AC7" s="654"/>
      <c r="AD7" s="654"/>
      <c r="AE7" s="654"/>
      <c r="AF7" s="654"/>
      <c r="AG7" s="654"/>
      <c r="AH7" s="654"/>
      <c r="AI7" s="654"/>
      <c r="AJ7" s="654"/>
      <c r="AK7" s="654"/>
      <c r="AL7" s="654"/>
      <c r="AM7" s="654"/>
      <c r="AN7" s="654"/>
      <c r="AO7" s="654"/>
      <c r="AP7" s="654"/>
      <c r="AQ7" s="654"/>
      <c r="AR7" s="654"/>
      <c r="AS7" s="654"/>
      <c r="AT7" s="654"/>
      <c r="AU7" s="654"/>
      <c r="AV7" s="654"/>
      <c r="AW7" s="654"/>
      <c r="AX7" s="654"/>
      <c r="AY7" s="654"/>
      <c r="AZ7" s="654"/>
      <c r="BA7" s="654"/>
      <c r="BB7" s="654"/>
      <c r="BC7" s="654"/>
      <c r="BD7" s="654"/>
      <c r="BE7" s="654"/>
      <c r="BF7" s="654"/>
      <c r="BG7" s="654"/>
      <c r="BH7" s="654"/>
      <c r="BI7" s="654"/>
      <c r="BJ7" s="654"/>
      <c r="BK7" s="654"/>
      <c r="BL7" s="654"/>
      <c r="BM7" s="654"/>
      <c r="BN7" s="654"/>
      <c r="BO7" s="654"/>
      <c r="BP7" s="654"/>
      <c r="BQ7" s="654"/>
      <c r="BR7" s="654"/>
      <c r="BS7" s="654"/>
      <c r="BT7" s="654"/>
      <c r="BU7" s="654"/>
      <c r="BV7" s="654"/>
      <c r="BW7" s="654"/>
      <c r="BX7" s="654"/>
      <c r="BY7" s="654"/>
      <c r="BZ7" s="654"/>
      <c r="CA7" s="654"/>
      <c r="CB7" s="654"/>
      <c r="CC7" s="654"/>
      <c r="CD7" s="654"/>
      <c r="CE7" s="654"/>
      <c r="CF7" s="654"/>
      <c r="CG7" s="654"/>
      <c r="CH7" s="654"/>
      <c r="CI7" s="654"/>
      <c r="CJ7" s="654"/>
      <c r="CK7" s="654"/>
      <c r="CL7" s="654"/>
      <c r="CM7" s="654"/>
      <c r="CN7" s="654"/>
      <c r="CO7" s="654"/>
      <c r="CP7" s="654"/>
      <c r="CQ7" s="654"/>
      <c r="CR7" s="654"/>
      <c r="CS7" s="654"/>
      <c r="CT7" s="654"/>
      <c r="CU7" s="654"/>
      <c r="CV7" s="654"/>
      <c r="CW7" s="654"/>
      <c r="CX7" s="654"/>
      <c r="CY7" s="654"/>
      <c r="CZ7" s="654"/>
      <c r="DA7" s="654"/>
      <c r="DB7" s="654"/>
      <c r="DC7" s="654"/>
      <c r="DD7" s="654"/>
      <c r="DE7" s="654"/>
      <c r="DF7" s="654"/>
      <c r="DG7" s="654"/>
      <c r="DH7" s="654"/>
      <c r="DI7" s="654"/>
      <c r="DJ7" s="654"/>
      <c r="DK7" s="654"/>
      <c r="DL7" s="654"/>
      <c r="DM7" s="654"/>
      <c r="DN7" s="654"/>
      <c r="DO7" s="654"/>
      <c r="DP7" s="654"/>
      <c r="DQ7" s="654"/>
      <c r="DR7" s="654"/>
      <c r="DS7" s="654"/>
      <c r="DT7" s="654"/>
      <c r="DU7" s="654"/>
      <c r="DV7" s="654"/>
      <c r="DW7" s="654"/>
      <c r="DX7" s="654"/>
      <c r="DY7" s="654"/>
      <c r="DZ7" s="654"/>
      <c r="EA7" s="654"/>
      <c r="EB7" s="654"/>
      <c r="EC7" s="654"/>
      <c r="ED7" s="654"/>
      <c r="EE7" s="654"/>
      <c r="EF7" s="654"/>
      <c r="EG7" s="654"/>
      <c r="EH7" s="654"/>
      <c r="EI7" s="654"/>
      <c r="EJ7" s="654"/>
      <c r="EK7" s="654"/>
      <c r="EL7" s="654"/>
      <c r="EM7" s="654"/>
      <c r="EN7" s="654"/>
      <c r="EO7" s="654"/>
      <c r="EP7" s="654"/>
      <c r="EQ7" s="654"/>
      <c r="ER7" s="654"/>
      <c r="ES7" s="638"/>
    </row>
    <row r="8" spans="1:156" s="457" customFormat="1" ht="45" customHeight="1" x14ac:dyDescent="0.25">
      <c r="A8" s="660" t="s">
        <v>657</v>
      </c>
      <c r="B8" s="144"/>
      <c r="C8" s="144"/>
      <c r="D8" s="194"/>
      <c r="E8" s="194"/>
      <c r="F8" s="194"/>
      <c r="G8" s="194"/>
      <c r="ES8" s="661"/>
    </row>
    <row r="9" spans="1:156" s="457" customFormat="1" ht="45" customHeight="1" x14ac:dyDescent="0.25">
      <c r="A9" s="660" t="s">
        <v>652</v>
      </c>
      <c r="B9" s="144"/>
      <c r="C9" s="144"/>
      <c r="D9" s="194"/>
      <c r="E9" s="194"/>
      <c r="F9" s="194"/>
      <c r="G9" s="194"/>
      <c r="ES9" s="661"/>
    </row>
    <row r="10" spans="1:156" ht="66" customHeight="1" x14ac:dyDescent="0.25">
      <c r="B10" s="662" t="s">
        <v>521</v>
      </c>
      <c r="C10" s="608" t="s">
        <v>680</v>
      </c>
      <c r="D10" s="663" t="s">
        <v>650</v>
      </c>
      <c r="E10" s="608" t="s">
        <v>651</v>
      </c>
      <c r="F10" s="608" t="s">
        <v>681</v>
      </c>
      <c r="G10" s="608" t="s">
        <v>1017</v>
      </c>
      <c r="H10" s="608" t="s">
        <v>519</v>
      </c>
      <c r="I10" s="608" t="str">
        <f t="shared" ref="I10:BT10" si="3">"T+" &amp; (COLUMN(I10)-COLUMN($H10))</f>
        <v>T+1</v>
      </c>
      <c r="J10" s="608" t="str">
        <f t="shared" si="3"/>
        <v>T+2</v>
      </c>
      <c r="K10" s="608" t="str">
        <f t="shared" si="3"/>
        <v>T+3</v>
      </c>
      <c r="L10" s="608" t="str">
        <f t="shared" si="3"/>
        <v>T+4</v>
      </c>
      <c r="M10" s="608" t="str">
        <f t="shared" si="3"/>
        <v>T+5</v>
      </c>
      <c r="N10" s="608" t="str">
        <f t="shared" si="3"/>
        <v>T+6</v>
      </c>
      <c r="O10" s="608" t="str">
        <f t="shared" si="3"/>
        <v>T+7</v>
      </c>
      <c r="P10" s="608" t="str">
        <f t="shared" si="3"/>
        <v>T+8</v>
      </c>
      <c r="Q10" s="608" t="str">
        <f t="shared" si="3"/>
        <v>T+9</v>
      </c>
      <c r="R10" s="608" t="str">
        <f t="shared" si="3"/>
        <v>T+10</v>
      </c>
      <c r="S10" s="608" t="str">
        <f t="shared" si="3"/>
        <v>T+11</v>
      </c>
      <c r="T10" s="608" t="str">
        <f t="shared" si="3"/>
        <v>T+12</v>
      </c>
      <c r="U10" s="608" t="str">
        <f t="shared" si="3"/>
        <v>T+13</v>
      </c>
      <c r="V10" s="608" t="str">
        <f t="shared" si="3"/>
        <v>T+14</v>
      </c>
      <c r="W10" s="608" t="str">
        <f t="shared" si="3"/>
        <v>T+15</v>
      </c>
      <c r="X10" s="608" t="str">
        <f t="shared" si="3"/>
        <v>T+16</v>
      </c>
      <c r="Y10" s="608" t="str">
        <f t="shared" si="3"/>
        <v>T+17</v>
      </c>
      <c r="Z10" s="608" t="str">
        <f t="shared" si="3"/>
        <v>T+18</v>
      </c>
      <c r="AA10" s="608" t="str">
        <f t="shared" si="3"/>
        <v>T+19</v>
      </c>
      <c r="AB10" s="608" t="str">
        <f t="shared" si="3"/>
        <v>T+20</v>
      </c>
      <c r="AC10" s="608" t="str">
        <f t="shared" si="3"/>
        <v>T+21</v>
      </c>
      <c r="AD10" s="608" t="str">
        <f t="shared" si="3"/>
        <v>T+22</v>
      </c>
      <c r="AE10" s="608" t="str">
        <f t="shared" si="3"/>
        <v>T+23</v>
      </c>
      <c r="AF10" s="608" t="str">
        <f t="shared" si="3"/>
        <v>T+24</v>
      </c>
      <c r="AG10" s="608" t="str">
        <f t="shared" si="3"/>
        <v>T+25</v>
      </c>
      <c r="AH10" s="608" t="str">
        <f t="shared" si="3"/>
        <v>T+26</v>
      </c>
      <c r="AI10" s="608" t="str">
        <f t="shared" si="3"/>
        <v>T+27</v>
      </c>
      <c r="AJ10" s="608" t="str">
        <f t="shared" si="3"/>
        <v>T+28</v>
      </c>
      <c r="AK10" s="608" t="str">
        <f t="shared" si="3"/>
        <v>T+29</v>
      </c>
      <c r="AL10" s="608" t="str">
        <f t="shared" si="3"/>
        <v>T+30</v>
      </c>
      <c r="AM10" s="608" t="str">
        <f t="shared" si="3"/>
        <v>T+31</v>
      </c>
      <c r="AN10" s="608" t="str">
        <f t="shared" si="3"/>
        <v>T+32</v>
      </c>
      <c r="AO10" s="608" t="str">
        <f t="shared" si="3"/>
        <v>T+33</v>
      </c>
      <c r="AP10" s="608" t="str">
        <f t="shared" si="3"/>
        <v>T+34</v>
      </c>
      <c r="AQ10" s="608" t="str">
        <f t="shared" si="3"/>
        <v>T+35</v>
      </c>
      <c r="AR10" s="608" t="str">
        <f t="shared" si="3"/>
        <v>T+36</v>
      </c>
      <c r="AS10" s="608" t="str">
        <f t="shared" si="3"/>
        <v>T+37</v>
      </c>
      <c r="AT10" s="608" t="str">
        <f t="shared" si="3"/>
        <v>T+38</v>
      </c>
      <c r="AU10" s="608" t="str">
        <f t="shared" si="3"/>
        <v>T+39</v>
      </c>
      <c r="AV10" s="608" t="str">
        <f t="shared" si="3"/>
        <v>T+40</v>
      </c>
      <c r="AW10" s="608" t="str">
        <f t="shared" si="3"/>
        <v>T+41</v>
      </c>
      <c r="AX10" s="608" t="str">
        <f t="shared" si="3"/>
        <v>T+42</v>
      </c>
      <c r="AY10" s="608" t="str">
        <f t="shared" si="3"/>
        <v>T+43</v>
      </c>
      <c r="AZ10" s="608" t="str">
        <f t="shared" si="3"/>
        <v>T+44</v>
      </c>
      <c r="BA10" s="608" t="str">
        <f t="shared" si="3"/>
        <v>T+45</v>
      </c>
      <c r="BB10" s="608" t="str">
        <f t="shared" si="3"/>
        <v>T+46</v>
      </c>
      <c r="BC10" s="608" t="str">
        <f t="shared" si="3"/>
        <v>T+47</v>
      </c>
      <c r="BD10" s="608" t="str">
        <f t="shared" si="3"/>
        <v>T+48</v>
      </c>
      <c r="BE10" s="608" t="str">
        <f t="shared" si="3"/>
        <v>T+49</v>
      </c>
      <c r="BF10" s="608" t="str">
        <f t="shared" si="3"/>
        <v>T+50</v>
      </c>
      <c r="BG10" s="608" t="str">
        <f t="shared" si="3"/>
        <v>T+51</v>
      </c>
      <c r="BH10" s="608" t="str">
        <f t="shared" si="3"/>
        <v>T+52</v>
      </c>
      <c r="BI10" s="608" t="str">
        <f t="shared" si="3"/>
        <v>T+53</v>
      </c>
      <c r="BJ10" s="608" t="str">
        <f t="shared" si="3"/>
        <v>T+54</v>
      </c>
      <c r="BK10" s="608" t="str">
        <f t="shared" si="3"/>
        <v>T+55</v>
      </c>
      <c r="BL10" s="608" t="str">
        <f t="shared" si="3"/>
        <v>T+56</v>
      </c>
      <c r="BM10" s="608" t="str">
        <f t="shared" si="3"/>
        <v>T+57</v>
      </c>
      <c r="BN10" s="608" t="str">
        <f t="shared" si="3"/>
        <v>T+58</v>
      </c>
      <c r="BO10" s="608" t="str">
        <f t="shared" si="3"/>
        <v>T+59</v>
      </c>
      <c r="BP10" s="608" t="str">
        <f t="shared" si="3"/>
        <v>T+60</v>
      </c>
      <c r="BQ10" s="608" t="str">
        <f t="shared" si="3"/>
        <v>T+61</v>
      </c>
      <c r="BR10" s="608" t="str">
        <f t="shared" si="3"/>
        <v>T+62</v>
      </c>
      <c r="BS10" s="608" t="str">
        <f t="shared" si="3"/>
        <v>T+63</v>
      </c>
      <c r="BT10" s="608" t="str">
        <f t="shared" si="3"/>
        <v>T+64</v>
      </c>
      <c r="BU10" s="608" t="str">
        <f t="shared" ref="BU10:EF10" si="4">"T+" &amp; (COLUMN(BU10)-COLUMN($H10))</f>
        <v>T+65</v>
      </c>
      <c r="BV10" s="608" t="str">
        <f t="shared" si="4"/>
        <v>T+66</v>
      </c>
      <c r="BW10" s="608" t="str">
        <f t="shared" si="4"/>
        <v>T+67</v>
      </c>
      <c r="BX10" s="608" t="str">
        <f t="shared" si="4"/>
        <v>T+68</v>
      </c>
      <c r="BY10" s="608" t="str">
        <f t="shared" si="4"/>
        <v>T+69</v>
      </c>
      <c r="BZ10" s="608" t="str">
        <f t="shared" si="4"/>
        <v>T+70</v>
      </c>
      <c r="CA10" s="608" t="str">
        <f t="shared" si="4"/>
        <v>T+71</v>
      </c>
      <c r="CB10" s="608" t="str">
        <f t="shared" si="4"/>
        <v>T+72</v>
      </c>
      <c r="CC10" s="608" t="str">
        <f t="shared" si="4"/>
        <v>T+73</v>
      </c>
      <c r="CD10" s="608" t="str">
        <f t="shared" si="4"/>
        <v>T+74</v>
      </c>
      <c r="CE10" s="608" t="str">
        <f t="shared" si="4"/>
        <v>T+75</v>
      </c>
      <c r="CF10" s="608" t="str">
        <f t="shared" si="4"/>
        <v>T+76</v>
      </c>
      <c r="CG10" s="608" t="str">
        <f t="shared" si="4"/>
        <v>T+77</v>
      </c>
      <c r="CH10" s="608" t="str">
        <f t="shared" si="4"/>
        <v>T+78</v>
      </c>
      <c r="CI10" s="608" t="str">
        <f t="shared" si="4"/>
        <v>T+79</v>
      </c>
      <c r="CJ10" s="608" t="str">
        <f t="shared" si="4"/>
        <v>T+80</v>
      </c>
      <c r="CK10" s="608" t="str">
        <f t="shared" si="4"/>
        <v>T+81</v>
      </c>
      <c r="CL10" s="608" t="str">
        <f t="shared" si="4"/>
        <v>T+82</v>
      </c>
      <c r="CM10" s="608" t="str">
        <f t="shared" si="4"/>
        <v>T+83</v>
      </c>
      <c r="CN10" s="608" t="str">
        <f t="shared" si="4"/>
        <v>T+84</v>
      </c>
      <c r="CO10" s="608" t="str">
        <f t="shared" si="4"/>
        <v>T+85</v>
      </c>
      <c r="CP10" s="608" t="str">
        <f t="shared" si="4"/>
        <v>T+86</v>
      </c>
      <c r="CQ10" s="608" t="str">
        <f t="shared" si="4"/>
        <v>T+87</v>
      </c>
      <c r="CR10" s="608" t="str">
        <f t="shared" si="4"/>
        <v>T+88</v>
      </c>
      <c r="CS10" s="608" t="str">
        <f t="shared" si="4"/>
        <v>T+89</v>
      </c>
      <c r="CT10" s="608" t="str">
        <f t="shared" si="4"/>
        <v>T+90</v>
      </c>
      <c r="CU10" s="608" t="str">
        <f t="shared" si="4"/>
        <v>T+91</v>
      </c>
      <c r="CV10" s="608" t="str">
        <f t="shared" si="4"/>
        <v>T+92</v>
      </c>
      <c r="CW10" s="608" t="str">
        <f t="shared" si="4"/>
        <v>T+93</v>
      </c>
      <c r="CX10" s="608" t="str">
        <f t="shared" si="4"/>
        <v>T+94</v>
      </c>
      <c r="CY10" s="608" t="str">
        <f t="shared" si="4"/>
        <v>T+95</v>
      </c>
      <c r="CZ10" s="608" t="str">
        <f t="shared" si="4"/>
        <v>T+96</v>
      </c>
      <c r="DA10" s="608" t="str">
        <f t="shared" si="4"/>
        <v>T+97</v>
      </c>
      <c r="DB10" s="608" t="str">
        <f t="shared" si="4"/>
        <v>T+98</v>
      </c>
      <c r="DC10" s="608" t="str">
        <f t="shared" si="4"/>
        <v>T+99</v>
      </c>
      <c r="DD10" s="608" t="str">
        <f t="shared" si="4"/>
        <v>T+100</v>
      </c>
      <c r="DE10" s="608" t="str">
        <f t="shared" si="4"/>
        <v>T+101</v>
      </c>
      <c r="DF10" s="608" t="str">
        <f t="shared" si="4"/>
        <v>T+102</v>
      </c>
      <c r="DG10" s="608" t="str">
        <f t="shared" si="4"/>
        <v>T+103</v>
      </c>
      <c r="DH10" s="608" t="str">
        <f t="shared" si="4"/>
        <v>T+104</v>
      </c>
      <c r="DI10" s="608" t="str">
        <f t="shared" si="4"/>
        <v>T+105</v>
      </c>
      <c r="DJ10" s="608" t="str">
        <f t="shared" si="4"/>
        <v>T+106</v>
      </c>
      <c r="DK10" s="608" t="str">
        <f t="shared" si="4"/>
        <v>T+107</v>
      </c>
      <c r="DL10" s="608" t="str">
        <f t="shared" si="4"/>
        <v>T+108</v>
      </c>
      <c r="DM10" s="608" t="str">
        <f t="shared" si="4"/>
        <v>T+109</v>
      </c>
      <c r="DN10" s="608" t="str">
        <f t="shared" si="4"/>
        <v>T+110</v>
      </c>
      <c r="DO10" s="608" t="str">
        <f t="shared" si="4"/>
        <v>T+111</v>
      </c>
      <c r="DP10" s="608" t="str">
        <f t="shared" si="4"/>
        <v>T+112</v>
      </c>
      <c r="DQ10" s="608" t="str">
        <f t="shared" si="4"/>
        <v>T+113</v>
      </c>
      <c r="DR10" s="608" t="str">
        <f t="shared" si="4"/>
        <v>T+114</v>
      </c>
      <c r="DS10" s="608" t="str">
        <f t="shared" si="4"/>
        <v>T+115</v>
      </c>
      <c r="DT10" s="608" t="str">
        <f t="shared" si="4"/>
        <v>T+116</v>
      </c>
      <c r="DU10" s="608" t="str">
        <f t="shared" si="4"/>
        <v>T+117</v>
      </c>
      <c r="DV10" s="608" t="str">
        <f t="shared" si="4"/>
        <v>T+118</v>
      </c>
      <c r="DW10" s="608" t="str">
        <f t="shared" si="4"/>
        <v>T+119</v>
      </c>
      <c r="DX10" s="608" t="str">
        <f t="shared" si="4"/>
        <v>T+120</v>
      </c>
      <c r="DY10" s="608" t="str">
        <f t="shared" si="4"/>
        <v>T+121</v>
      </c>
      <c r="DZ10" s="608" t="str">
        <f t="shared" si="4"/>
        <v>T+122</v>
      </c>
      <c r="EA10" s="608" t="str">
        <f t="shared" si="4"/>
        <v>T+123</v>
      </c>
      <c r="EB10" s="608" t="str">
        <f t="shared" si="4"/>
        <v>T+124</v>
      </c>
      <c r="EC10" s="608" t="str">
        <f t="shared" si="4"/>
        <v>T+125</v>
      </c>
      <c r="ED10" s="608" t="str">
        <f t="shared" si="4"/>
        <v>T+126</v>
      </c>
      <c r="EE10" s="608" t="str">
        <f t="shared" si="4"/>
        <v>T+127</v>
      </c>
      <c r="EF10" s="608" t="str">
        <f t="shared" si="4"/>
        <v>T+128</v>
      </c>
      <c r="EG10" s="608" t="str">
        <f t="shared" ref="EG10:ER10" si="5">"T+" &amp; (COLUMN(EG10)-COLUMN($H10))</f>
        <v>T+129</v>
      </c>
      <c r="EH10" s="608" t="str">
        <f t="shared" si="5"/>
        <v>T+130</v>
      </c>
      <c r="EI10" s="608" t="str">
        <f t="shared" si="5"/>
        <v>T+131</v>
      </c>
      <c r="EJ10" s="608" t="str">
        <f t="shared" si="5"/>
        <v>T+132</v>
      </c>
      <c r="EK10" s="608" t="str">
        <f t="shared" si="5"/>
        <v>T+133</v>
      </c>
      <c r="EL10" s="608" t="str">
        <f t="shared" si="5"/>
        <v>T+134</v>
      </c>
      <c r="EM10" s="608" t="str">
        <f t="shared" si="5"/>
        <v>T+135</v>
      </c>
      <c r="EN10" s="608" t="str">
        <f t="shared" si="5"/>
        <v>T+136</v>
      </c>
      <c r="EO10" s="608" t="str">
        <f t="shared" si="5"/>
        <v>T+137</v>
      </c>
      <c r="EP10" s="608" t="str">
        <f t="shared" si="5"/>
        <v>T+138</v>
      </c>
      <c r="EQ10" s="608" t="str">
        <f t="shared" si="5"/>
        <v>T+139</v>
      </c>
      <c r="ER10" s="608" t="str">
        <f t="shared" si="5"/>
        <v>T+140</v>
      </c>
    </row>
    <row r="11" spans="1:156" ht="15" customHeight="1" x14ac:dyDescent="0.25">
      <c r="B11" s="667" t="s">
        <v>522</v>
      </c>
      <c r="C11" s="668" t="str">
        <f xml:space="preserve"> IF(ISBLANK(TB!C146), "", TB!C146)</f>
        <v/>
      </c>
      <c r="D11" s="668" t="str">
        <f xml:space="preserve"> IF(ISBLANK(TB!D146), "", TB!D146)</f>
        <v/>
      </c>
      <c r="E11" s="668" t="str">
        <f xml:space="preserve"> IF(ISBLANK(TB!E146), "", TB!E146)</f>
        <v/>
      </c>
      <c r="F11" s="668" t="str">
        <f xml:space="preserve"> IF(ISBLANK(TB!F146), "", TB!F146)</f>
        <v/>
      </c>
      <c r="G11" s="610" t="str">
        <f>IF(ISBLANK(TB!G146), "",TB!G146)</f>
        <v/>
      </c>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40"/>
      <c r="DX11" s="27"/>
      <c r="DY11" s="27"/>
      <c r="DZ11" s="27"/>
      <c r="EA11" s="27"/>
      <c r="EB11" s="27"/>
      <c r="EC11" s="27"/>
      <c r="ED11" s="27"/>
      <c r="EE11" s="27"/>
      <c r="EF11" s="27"/>
      <c r="EG11" s="27"/>
      <c r="EH11" s="27"/>
      <c r="EI11" s="27"/>
      <c r="EJ11" s="27"/>
      <c r="EK11" s="27"/>
      <c r="EL11" s="27"/>
      <c r="EM11" s="27"/>
      <c r="EN11" s="27"/>
      <c r="EO11" s="27"/>
      <c r="EP11" s="27"/>
      <c r="EQ11" s="27"/>
      <c r="ER11" s="40"/>
    </row>
    <row r="12" spans="1:156" ht="15" customHeight="1" x14ac:dyDescent="0.25">
      <c r="B12" s="298" t="s">
        <v>523</v>
      </c>
      <c r="C12" s="300" t="str">
        <f xml:space="preserve"> IF(ISBLANK(TB!C147), "", TB!C147)</f>
        <v/>
      </c>
      <c r="D12" s="300" t="str">
        <f xml:space="preserve"> IF(ISBLANK(TB!D147), "", TB!D147)</f>
        <v/>
      </c>
      <c r="E12" s="300" t="str">
        <f xml:space="preserve"> IF(ISBLANK(TB!E147), "", TB!E147)</f>
        <v/>
      </c>
      <c r="F12" s="300" t="str">
        <f xml:space="preserve"> IF(ISBLANK(TB!F147), "", TB!F147)</f>
        <v/>
      </c>
      <c r="G12" s="610" t="str">
        <f>IF(ISBLANK(TB!G147), "",TB!G147)</f>
        <v/>
      </c>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40"/>
      <c r="DX12" s="27"/>
      <c r="DY12" s="27"/>
      <c r="DZ12" s="27"/>
      <c r="EA12" s="27"/>
      <c r="EB12" s="27"/>
      <c r="EC12" s="27"/>
      <c r="ED12" s="27"/>
      <c r="EE12" s="27"/>
      <c r="EF12" s="27"/>
      <c r="EG12" s="27"/>
      <c r="EH12" s="27"/>
      <c r="EI12" s="27"/>
      <c r="EJ12" s="27"/>
      <c r="EK12" s="27"/>
      <c r="EL12" s="27"/>
      <c r="EM12" s="27"/>
      <c r="EN12" s="27"/>
      <c r="EO12" s="27"/>
      <c r="EP12" s="27"/>
      <c r="EQ12" s="27"/>
      <c r="ER12" s="40"/>
    </row>
    <row r="13" spans="1:156" ht="15" customHeight="1" x14ac:dyDescent="0.25">
      <c r="B13" s="298" t="s">
        <v>524</v>
      </c>
      <c r="C13" s="300" t="str">
        <f xml:space="preserve"> IF(ISBLANK(TB!C148), "", TB!C148)</f>
        <v/>
      </c>
      <c r="D13" s="300" t="str">
        <f xml:space="preserve"> IF(ISBLANK(TB!D148), "", TB!D148)</f>
        <v/>
      </c>
      <c r="E13" s="300" t="str">
        <f xml:space="preserve"> IF(ISBLANK(TB!E148), "", TB!E148)</f>
        <v/>
      </c>
      <c r="F13" s="300" t="str">
        <f xml:space="preserve"> IF(ISBLANK(TB!F148), "", TB!F148)</f>
        <v/>
      </c>
      <c r="G13" s="610" t="str">
        <f>IF(ISBLANK(TB!G148), "",TB!G148)</f>
        <v/>
      </c>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40"/>
      <c r="DX13" s="27"/>
      <c r="DY13" s="27"/>
      <c r="DZ13" s="27"/>
      <c r="EA13" s="27"/>
      <c r="EB13" s="27"/>
      <c r="EC13" s="27"/>
      <c r="ED13" s="27"/>
      <c r="EE13" s="27"/>
      <c r="EF13" s="27"/>
      <c r="EG13" s="27"/>
      <c r="EH13" s="27"/>
      <c r="EI13" s="27"/>
      <c r="EJ13" s="27"/>
      <c r="EK13" s="27"/>
      <c r="EL13" s="27"/>
      <c r="EM13" s="27"/>
      <c r="EN13" s="27"/>
      <c r="EO13" s="27"/>
      <c r="EP13" s="27"/>
      <c r="EQ13" s="27"/>
      <c r="ER13" s="40"/>
    </row>
    <row r="14" spans="1:156" ht="15" customHeight="1" x14ac:dyDescent="0.25">
      <c r="B14" s="298" t="s">
        <v>525</v>
      </c>
      <c r="C14" s="300" t="str">
        <f xml:space="preserve"> IF(ISBLANK(TB!C149), "", TB!C149)</f>
        <v/>
      </c>
      <c r="D14" s="300" t="str">
        <f xml:space="preserve"> IF(ISBLANK(TB!D149), "", TB!D149)</f>
        <v/>
      </c>
      <c r="E14" s="300" t="str">
        <f xml:space="preserve"> IF(ISBLANK(TB!E149), "", TB!E149)</f>
        <v/>
      </c>
      <c r="F14" s="300" t="str">
        <f xml:space="preserve"> IF(ISBLANK(TB!F149), "", TB!F149)</f>
        <v/>
      </c>
      <c r="G14" s="610" t="str">
        <f>IF(ISBLANK(TB!G149), "",TB!G149)</f>
        <v/>
      </c>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40"/>
      <c r="DX14" s="27"/>
      <c r="DY14" s="27"/>
      <c r="DZ14" s="27"/>
      <c r="EA14" s="27"/>
      <c r="EB14" s="27"/>
      <c r="EC14" s="27"/>
      <c r="ED14" s="27"/>
      <c r="EE14" s="27"/>
      <c r="EF14" s="27"/>
      <c r="EG14" s="27"/>
      <c r="EH14" s="27"/>
      <c r="EI14" s="27"/>
      <c r="EJ14" s="27"/>
      <c r="EK14" s="27"/>
      <c r="EL14" s="27"/>
      <c r="EM14" s="27"/>
      <c r="EN14" s="27"/>
      <c r="EO14" s="27"/>
      <c r="EP14" s="27"/>
      <c r="EQ14" s="27"/>
      <c r="ER14" s="40"/>
    </row>
    <row r="15" spans="1:156" ht="15" customHeight="1" x14ac:dyDescent="0.25">
      <c r="B15" s="298" t="s">
        <v>526</v>
      </c>
      <c r="C15" s="300" t="str">
        <f xml:space="preserve"> IF(ISBLANK(TB!C150), "", TB!C150)</f>
        <v/>
      </c>
      <c r="D15" s="300" t="str">
        <f xml:space="preserve"> IF(ISBLANK(TB!D150), "", TB!D150)</f>
        <v/>
      </c>
      <c r="E15" s="300" t="str">
        <f xml:space="preserve"> IF(ISBLANK(TB!E150), "", TB!E150)</f>
        <v/>
      </c>
      <c r="F15" s="300" t="str">
        <f xml:space="preserve"> IF(ISBLANK(TB!F150), "", TB!F150)</f>
        <v/>
      </c>
      <c r="G15" s="610" t="str">
        <f>IF(ISBLANK(TB!G150), "",TB!G150)</f>
        <v/>
      </c>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40"/>
      <c r="DX15" s="27"/>
      <c r="DY15" s="27"/>
      <c r="DZ15" s="27"/>
      <c r="EA15" s="27"/>
      <c r="EB15" s="27"/>
      <c r="EC15" s="27"/>
      <c r="ED15" s="27"/>
      <c r="EE15" s="27"/>
      <c r="EF15" s="27"/>
      <c r="EG15" s="27"/>
      <c r="EH15" s="27"/>
      <c r="EI15" s="27"/>
      <c r="EJ15" s="27"/>
      <c r="EK15" s="27"/>
      <c r="EL15" s="27"/>
      <c r="EM15" s="27"/>
      <c r="EN15" s="27"/>
      <c r="EO15" s="27"/>
      <c r="EP15" s="27"/>
      <c r="EQ15" s="27"/>
      <c r="ER15" s="40"/>
    </row>
    <row r="16" spans="1:156" ht="15" customHeight="1" x14ac:dyDescent="0.25">
      <c r="B16" s="298" t="s">
        <v>527</v>
      </c>
      <c r="C16" s="300" t="str">
        <f xml:space="preserve"> IF(ISBLANK(TB!C151), "", TB!C151)</f>
        <v/>
      </c>
      <c r="D16" s="300" t="str">
        <f xml:space="preserve"> IF(ISBLANK(TB!D151), "", TB!D151)</f>
        <v/>
      </c>
      <c r="E16" s="300" t="str">
        <f xml:space="preserve"> IF(ISBLANK(TB!E151), "", TB!E151)</f>
        <v/>
      </c>
      <c r="F16" s="300" t="str">
        <f xml:space="preserve"> IF(ISBLANK(TB!F151), "", TB!F151)</f>
        <v/>
      </c>
      <c r="G16" s="610" t="str">
        <f>IF(ISBLANK(TB!G151), "",TB!G151)</f>
        <v/>
      </c>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40"/>
      <c r="DX16" s="27"/>
      <c r="DY16" s="27"/>
      <c r="DZ16" s="27"/>
      <c r="EA16" s="27"/>
      <c r="EB16" s="27"/>
      <c r="EC16" s="27"/>
      <c r="ED16" s="27"/>
      <c r="EE16" s="27"/>
      <c r="EF16" s="27"/>
      <c r="EG16" s="27"/>
      <c r="EH16" s="27"/>
      <c r="EI16" s="27"/>
      <c r="EJ16" s="27"/>
      <c r="EK16" s="27"/>
      <c r="EL16" s="27"/>
      <c r="EM16" s="27"/>
      <c r="EN16" s="27"/>
      <c r="EO16" s="27"/>
      <c r="EP16" s="27"/>
      <c r="EQ16" s="27"/>
      <c r="ER16" s="40"/>
    </row>
    <row r="17" spans="2:148" ht="15" customHeight="1" x14ac:dyDescent="0.25">
      <c r="B17" s="298" t="s">
        <v>528</v>
      </c>
      <c r="C17" s="300" t="str">
        <f xml:space="preserve"> IF(ISBLANK(TB!C152), "", TB!C152)</f>
        <v/>
      </c>
      <c r="D17" s="300" t="str">
        <f xml:space="preserve"> IF(ISBLANK(TB!D152), "", TB!D152)</f>
        <v/>
      </c>
      <c r="E17" s="300" t="str">
        <f xml:space="preserve"> IF(ISBLANK(TB!E152), "", TB!E152)</f>
        <v/>
      </c>
      <c r="F17" s="300" t="str">
        <f xml:space="preserve"> IF(ISBLANK(TB!F152), "", TB!F152)</f>
        <v/>
      </c>
      <c r="G17" s="610" t="str">
        <f>IF(ISBLANK(TB!G152), "",TB!G152)</f>
        <v/>
      </c>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40"/>
      <c r="DX17" s="27"/>
      <c r="DY17" s="27"/>
      <c r="DZ17" s="27"/>
      <c r="EA17" s="27"/>
      <c r="EB17" s="27"/>
      <c r="EC17" s="27"/>
      <c r="ED17" s="27"/>
      <c r="EE17" s="27"/>
      <c r="EF17" s="27"/>
      <c r="EG17" s="27"/>
      <c r="EH17" s="27"/>
      <c r="EI17" s="27"/>
      <c r="EJ17" s="27"/>
      <c r="EK17" s="27"/>
      <c r="EL17" s="27"/>
      <c r="EM17" s="27"/>
      <c r="EN17" s="27"/>
      <c r="EO17" s="27"/>
      <c r="EP17" s="27"/>
      <c r="EQ17" s="27"/>
      <c r="ER17" s="40"/>
    </row>
    <row r="18" spans="2:148" ht="15" customHeight="1" x14ac:dyDescent="0.25">
      <c r="B18" s="298" t="s">
        <v>529</v>
      </c>
      <c r="C18" s="300" t="str">
        <f xml:space="preserve"> IF(ISBLANK(TB!C153), "", TB!C153)</f>
        <v/>
      </c>
      <c r="D18" s="300" t="str">
        <f xml:space="preserve"> IF(ISBLANK(TB!D153), "", TB!D153)</f>
        <v/>
      </c>
      <c r="E18" s="300" t="str">
        <f xml:space="preserve"> IF(ISBLANK(TB!E153), "", TB!E153)</f>
        <v/>
      </c>
      <c r="F18" s="300" t="str">
        <f xml:space="preserve"> IF(ISBLANK(TB!F153), "", TB!F153)</f>
        <v/>
      </c>
      <c r="G18" s="610" t="str">
        <f>IF(ISBLANK(TB!G153), "",TB!G153)</f>
        <v/>
      </c>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40"/>
      <c r="DX18" s="27"/>
      <c r="DY18" s="27"/>
      <c r="DZ18" s="27"/>
      <c r="EA18" s="27"/>
      <c r="EB18" s="27"/>
      <c r="EC18" s="27"/>
      <c r="ED18" s="27"/>
      <c r="EE18" s="27"/>
      <c r="EF18" s="27"/>
      <c r="EG18" s="27"/>
      <c r="EH18" s="27"/>
      <c r="EI18" s="27"/>
      <c r="EJ18" s="27"/>
      <c r="EK18" s="27"/>
      <c r="EL18" s="27"/>
      <c r="EM18" s="27"/>
      <c r="EN18" s="27"/>
      <c r="EO18" s="27"/>
      <c r="EP18" s="27"/>
      <c r="EQ18" s="27"/>
      <c r="ER18" s="40"/>
    </row>
    <row r="19" spans="2:148" ht="15" customHeight="1" x14ac:dyDescent="0.25">
      <c r="B19" s="298" t="s">
        <v>530</v>
      </c>
      <c r="C19" s="300" t="str">
        <f xml:space="preserve"> IF(ISBLANK(TB!C154), "", TB!C154)</f>
        <v/>
      </c>
      <c r="D19" s="300" t="str">
        <f xml:space="preserve"> IF(ISBLANK(TB!D154), "", TB!D154)</f>
        <v/>
      </c>
      <c r="E19" s="300" t="str">
        <f xml:space="preserve"> IF(ISBLANK(TB!E154), "", TB!E154)</f>
        <v/>
      </c>
      <c r="F19" s="300" t="str">
        <f xml:space="preserve"> IF(ISBLANK(TB!F154), "", TB!F154)</f>
        <v/>
      </c>
      <c r="G19" s="610" t="str">
        <f>IF(ISBLANK(TB!G154), "",TB!G154)</f>
        <v/>
      </c>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40"/>
      <c r="DX19" s="27"/>
      <c r="DY19" s="27"/>
      <c r="DZ19" s="27"/>
      <c r="EA19" s="27"/>
      <c r="EB19" s="27"/>
      <c r="EC19" s="27"/>
      <c r="ED19" s="27"/>
      <c r="EE19" s="27"/>
      <c r="EF19" s="27"/>
      <c r="EG19" s="27"/>
      <c r="EH19" s="27"/>
      <c r="EI19" s="27"/>
      <c r="EJ19" s="27"/>
      <c r="EK19" s="27"/>
      <c r="EL19" s="27"/>
      <c r="EM19" s="27"/>
      <c r="EN19" s="27"/>
      <c r="EO19" s="27"/>
      <c r="EP19" s="27"/>
      <c r="EQ19" s="27"/>
      <c r="ER19" s="40"/>
    </row>
    <row r="20" spans="2:148" ht="15" customHeight="1" x14ac:dyDescent="0.25">
      <c r="B20" s="298" t="s">
        <v>531</v>
      </c>
      <c r="C20" s="300" t="str">
        <f xml:space="preserve"> IF(ISBLANK(TB!C155), "", TB!C155)</f>
        <v/>
      </c>
      <c r="D20" s="300" t="str">
        <f xml:space="preserve"> IF(ISBLANK(TB!D155), "", TB!D155)</f>
        <v/>
      </c>
      <c r="E20" s="300" t="str">
        <f xml:space="preserve"> IF(ISBLANK(TB!E155), "", TB!E155)</f>
        <v/>
      </c>
      <c r="F20" s="300" t="str">
        <f xml:space="preserve"> IF(ISBLANK(TB!F155), "", TB!F155)</f>
        <v/>
      </c>
      <c r="G20" s="610" t="str">
        <f>IF(ISBLANK(TB!G155), "",TB!G155)</f>
        <v/>
      </c>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40"/>
      <c r="DX20" s="27"/>
      <c r="DY20" s="27"/>
      <c r="DZ20" s="27"/>
      <c r="EA20" s="27"/>
      <c r="EB20" s="27"/>
      <c r="EC20" s="27"/>
      <c r="ED20" s="27"/>
      <c r="EE20" s="27"/>
      <c r="EF20" s="27"/>
      <c r="EG20" s="27"/>
      <c r="EH20" s="27"/>
      <c r="EI20" s="27"/>
      <c r="EJ20" s="27"/>
      <c r="EK20" s="27"/>
      <c r="EL20" s="27"/>
      <c r="EM20" s="27"/>
      <c r="EN20" s="27"/>
      <c r="EO20" s="27"/>
      <c r="EP20" s="27"/>
      <c r="EQ20" s="27"/>
      <c r="ER20" s="40"/>
    </row>
    <row r="21" spans="2:148" ht="15" customHeight="1" x14ac:dyDescent="0.25">
      <c r="B21" s="298" t="s">
        <v>532</v>
      </c>
      <c r="C21" s="300" t="str">
        <f xml:space="preserve"> IF(ISBLANK(TB!C156), "", TB!C156)</f>
        <v/>
      </c>
      <c r="D21" s="300" t="str">
        <f xml:space="preserve"> IF(ISBLANK(TB!D156), "", TB!D156)</f>
        <v/>
      </c>
      <c r="E21" s="300" t="str">
        <f xml:space="preserve"> IF(ISBLANK(TB!E156), "", TB!E156)</f>
        <v/>
      </c>
      <c r="F21" s="300" t="str">
        <f xml:space="preserve"> IF(ISBLANK(TB!F156), "", TB!F156)</f>
        <v/>
      </c>
      <c r="G21" s="610" t="str">
        <f>IF(ISBLANK(TB!G156), "",TB!G156)</f>
        <v/>
      </c>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40"/>
      <c r="DX21" s="27"/>
      <c r="DY21" s="27"/>
      <c r="DZ21" s="27"/>
      <c r="EA21" s="27"/>
      <c r="EB21" s="27"/>
      <c r="EC21" s="27"/>
      <c r="ED21" s="27"/>
      <c r="EE21" s="27"/>
      <c r="EF21" s="27"/>
      <c r="EG21" s="27"/>
      <c r="EH21" s="27"/>
      <c r="EI21" s="27"/>
      <c r="EJ21" s="27"/>
      <c r="EK21" s="27"/>
      <c r="EL21" s="27"/>
      <c r="EM21" s="27"/>
      <c r="EN21" s="27"/>
      <c r="EO21" s="27"/>
      <c r="EP21" s="27"/>
      <c r="EQ21" s="27"/>
      <c r="ER21" s="40"/>
    </row>
    <row r="22" spans="2:148" ht="15" customHeight="1" x14ac:dyDescent="0.25">
      <c r="B22" s="298" t="s">
        <v>533</v>
      </c>
      <c r="C22" s="300" t="str">
        <f xml:space="preserve"> IF(ISBLANK(TB!C157), "", TB!C157)</f>
        <v/>
      </c>
      <c r="D22" s="300" t="str">
        <f xml:space="preserve"> IF(ISBLANK(TB!D157), "", TB!D157)</f>
        <v/>
      </c>
      <c r="E22" s="300" t="str">
        <f xml:space="preserve"> IF(ISBLANK(TB!E157), "", TB!E157)</f>
        <v/>
      </c>
      <c r="F22" s="300" t="str">
        <f xml:space="preserve"> IF(ISBLANK(TB!F157), "", TB!F157)</f>
        <v/>
      </c>
      <c r="G22" s="610" t="str">
        <f>IF(ISBLANK(TB!G157), "",TB!G157)</f>
        <v/>
      </c>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40"/>
      <c r="DX22" s="27"/>
      <c r="DY22" s="27"/>
      <c r="DZ22" s="27"/>
      <c r="EA22" s="27"/>
      <c r="EB22" s="27"/>
      <c r="EC22" s="27"/>
      <c r="ED22" s="27"/>
      <c r="EE22" s="27"/>
      <c r="EF22" s="27"/>
      <c r="EG22" s="27"/>
      <c r="EH22" s="27"/>
      <c r="EI22" s="27"/>
      <c r="EJ22" s="27"/>
      <c r="EK22" s="27"/>
      <c r="EL22" s="27"/>
      <c r="EM22" s="27"/>
      <c r="EN22" s="27"/>
      <c r="EO22" s="27"/>
      <c r="EP22" s="27"/>
      <c r="EQ22" s="27"/>
      <c r="ER22" s="40"/>
    </row>
    <row r="23" spans="2:148" ht="15" customHeight="1" x14ac:dyDescent="0.25">
      <c r="B23" s="298" t="s">
        <v>534</v>
      </c>
      <c r="C23" s="300" t="str">
        <f xml:space="preserve"> IF(ISBLANK(TB!C158), "", TB!C158)</f>
        <v/>
      </c>
      <c r="D23" s="300" t="str">
        <f xml:space="preserve"> IF(ISBLANK(TB!D158), "", TB!D158)</f>
        <v/>
      </c>
      <c r="E23" s="300" t="str">
        <f xml:space="preserve"> IF(ISBLANK(TB!E158), "", TB!E158)</f>
        <v/>
      </c>
      <c r="F23" s="300" t="str">
        <f xml:space="preserve"> IF(ISBLANK(TB!F158), "", TB!F158)</f>
        <v/>
      </c>
      <c r="G23" s="610" t="str">
        <f>IF(ISBLANK(TB!G158), "",TB!G158)</f>
        <v/>
      </c>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40"/>
      <c r="DX23" s="27"/>
      <c r="DY23" s="27"/>
      <c r="DZ23" s="27"/>
      <c r="EA23" s="27"/>
      <c r="EB23" s="27"/>
      <c r="EC23" s="27"/>
      <c r="ED23" s="27"/>
      <c r="EE23" s="27"/>
      <c r="EF23" s="27"/>
      <c r="EG23" s="27"/>
      <c r="EH23" s="27"/>
      <c r="EI23" s="27"/>
      <c r="EJ23" s="27"/>
      <c r="EK23" s="27"/>
      <c r="EL23" s="27"/>
      <c r="EM23" s="27"/>
      <c r="EN23" s="27"/>
      <c r="EO23" s="27"/>
      <c r="EP23" s="27"/>
      <c r="EQ23" s="27"/>
      <c r="ER23" s="40"/>
    </row>
    <row r="24" spans="2:148" ht="15" customHeight="1" x14ac:dyDescent="0.25">
      <c r="B24" s="298" t="s">
        <v>535</v>
      </c>
      <c r="C24" s="300" t="str">
        <f xml:space="preserve"> IF(ISBLANK(TB!C159), "", TB!C159)</f>
        <v/>
      </c>
      <c r="D24" s="300" t="str">
        <f xml:space="preserve"> IF(ISBLANK(TB!D159), "", TB!D159)</f>
        <v/>
      </c>
      <c r="E24" s="300" t="str">
        <f xml:space="preserve"> IF(ISBLANK(TB!E159), "", TB!E159)</f>
        <v/>
      </c>
      <c r="F24" s="300" t="str">
        <f xml:space="preserve"> IF(ISBLANK(TB!F159), "", TB!F159)</f>
        <v/>
      </c>
      <c r="G24" s="610" t="str">
        <f>IF(ISBLANK(TB!G159), "",TB!G159)</f>
        <v/>
      </c>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40"/>
      <c r="DX24" s="27"/>
      <c r="DY24" s="27"/>
      <c r="DZ24" s="27"/>
      <c r="EA24" s="27"/>
      <c r="EB24" s="27"/>
      <c r="EC24" s="27"/>
      <c r="ED24" s="27"/>
      <c r="EE24" s="27"/>
      <c r="EF24" s="27"/>
      <c r="EG24" s="27"/>
      <c r="EH24" s="27"/>
      <c r="EI24" s="27"/>
      <c r="EJ24" s="27"/>
      <c r="EK24" s="27"/>
      <c r="EL24" s="27"/>
      <c r="EM24" s="27"/>
      <c r="EN24" s="27"/>
      <c r="EO24" s="27"/>
      <c r="EP24" s="27"/>
      <c r="EQ24" s="27"/>
      <c r="ER24" s="40"/>
    </row>
    <row r="25" spans="2:148" ht="15" customHeight="1" x14ac:dyDescent="0.25">
      <c r="B25" s="298" t="s">
        <v>536</v>
      </c>
      <c r="C25" s="300" t="str">
        <f xml:space="preserve"> IF(ISBLANK(TB!C160), "", TB!C160)</f>
        <v/>
      </c>
      <c r="D25" s="300" t="str">
        <f xml:space="preserve"> IF(ISBLANK(TB!D160), "", TB!D160)</f>
        <v/>
      </c>
      <c r="E25" s="300" t="str">
        <f xml:space="preserve"> IF(ISBLANK(TB!E160), "", TB!E160)</f>
        <v/>
      </c>
      <c r="F25" s="300" t="str">
        <f xml:space="preserve"> IF(ISBLANK(TB!F160), "", TB!F160)</f>
        <v/>
      </c>
      <c r="G25" s="610" t="str">
        <f>IF(ISBLANK(TB!G160), "",TB!G160)</f>
        <v/>
      </c>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40"/>
      <c r="DX25" s="27"/>
      <c r="DY25" s="27"/>
      <c r="DZ25" s="27"/>
      <c r="EA25" s="27"/>
      <c r="EB25" s="27"/>
      <c r="EC25" s="27"/>
      <c r="ED25" s="27"/>
      <c r="EE25" s="27"/>
      <c r="EF25" s="27"/>
      <c r="EG25" s="27"/>
      <c r="EH25" s="27"/>
      <c r="EI25" s="27"/>
      <c r="EJ25" s="27"/>
      <c r="EK25" s="27"/>
      <c r="EL25" s="27"/>
      <c r="EM25" s="27"/>
      <c r="EN25" s="27"/>
      <c r="EO25" s="27"/>
      <c r="EP25" s="27"/>
      <c r="EQ25" s="27"/>
      <c r="ER25" s="40"/>
    </row>
    <row r="26" spans="2:148" ht="15" customHeight="1" x14ac:dyDescent="0.25">
      <c r="B26" s="298" t="s">
        <v>537</v>
      </c>
      <c r="C26" s="300" t="str">
        <f xml:space="preserve"> IF(ISBLANK(TB!C161), "", TB!C161)</f>
        <v/>
      </c>
      <c r="D26" s="300" t="str">
        <f xml:space="preserve"> IF(ISBLANK(TB!D161), "", TB!D161)</f>
        <v/>
      </c>
      <c r="E26" s="300" t="str">
        <f xml:space="preserve"> IF(ISBLANK(TB!E161), "", TB!E161)</f>
        <v/>
      </c>
      <c r="F26" s="300" t="str">
        <f xml:space="preserve"> IF(ISBLANK(TB!F161), "", TB!F161)</f>
        <v/>
      </c>
      <c r="G26" s="610" t="str">
        <f>IF(ISBLANK(TB!G161), "",TB!G161)</f>
        <v/>
      </c>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40"/>
      <c r="DX26" s="27"/>
      <c r="DY26" s="27"/>
      <c r="DZ26" s="27"/>
      <c r="EA26" s="27"/>
      <c r="EB26" s="27"/>
      <c r="EC26" s="27"/>
      <c r="ED26" s="27"/>
      <c r="EE26" s="27"/>
      <c r="EF26" s="27"/>
      <c r="EG26" s="27"/>
      <c r="EH26" s="27"/>
      <c r="EI26" s="27"/>
      <c r="EJ26" s="27"/>
      <c r="EK26" s="27"/>
      <c r="EL26" s="27"/>
      <c r="EM26" s="27"/>
      <c r="EN26" s="27"/>
      <c r="EO26" s="27"/>
      <c r="EP26" s="27"/>
      <c r="EQ26" s="27"/>
      <c r="ER26" s="40"/>
    </row>
    <row r="27" spans="2:148" ht="15" customHeight="1" x14ac:dyDescent="0.25">
      <c r="B27" s="298" t="s">
        <v>538</v>
      </c>
      <c r="C27" s="300" t="str">
        <f xml:space="preserve"> IF(ISBLANK(TB!C162), "", TB!C162)</f>
        <v/>
      </c>
      <c r="D27" s="300" t="str">
        <f xml:space="preserve"> IF(ISBLANK(TB!D162), "", TB!D162)</f>
        <v/>
      </c>
      <c r="E27" s="300" t="str">
        <f xml:space="preserve"> IF(ISBLANK(TB!E162), "", TB!E162)</f>
        <v/>
      </c>
      <c r="F27" s="300" t="str">
        <f xml:space="preserve"> IF(ISBLANK(TB!F162), "", TB!F162)</f>
        <v/>
      </c>
      <c r="G27" s="610" t="str">
        <f>IF(ISBLANK(TB!G162), "",TB!G162)</f>
        <v/>
      </c>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40"/>
      <c r="DX27" s="27"/>
      <c r="DY27" s="27"/>
      <c r="DZ27" s="27"/>
      <c r="EA27" s="27"/>
      <c r="EB27" s="27"/>
      <c r="EC27" s="27"/>
      <c r="ED27" s="27"/>
      <c r="EE27" s="27"/>
      <c r="EF27" s="27"/>
      <c r="EG27" s="27"/>
      <c r="EH27" s="27"/>
      <c r="EI27" s="27"/>
      <c r="EJ27" s="27"/>
      <c r="EK27" s="27"/>
      <c r="EL27" s="27"/>
      <c r="EM27" s="27"/>
      <c r="EN27" s="27"/>
      <c r="EO27" s="27"/>
      <c r="EP27" s="27"/>
      <c r="EQ27" s="27"/>
      <c r="ER27" s="40"/>
    </row>
    <row r="28" spans="2:148" ht="15" customHeight="1" x14ac:dyDescent="0.25">
      <c r="B28" s="298" t="s">
        <v>539</v>
      </c>
      <c r="C28" s="300" t="str">
        <f xml:space="preserve"> IF(ISBLANK(TB!C163), "", TB!C163)</f>
        <v/>
      </c>
      <c r="D28" s="300" t="str">
        <f xml:space="preserve"> IF(ISBLANK(TB!D163), "", TB!D163)</f>
        <v/>
      </c>
      <c r="E28" s="300" t="str">
        <f xml:space="preserve"> IF(ISBLANK(TB!E163), "", TB!E163)</f>
        <v/>
      </c>
      <c r="F28" s="300" t="str">
        <f xml:space="preserve"> IF(ISBLANK(TB!F163), "", TB!F163)</f>
        <v/>
      </c>
      <c r="G28" s="610" t="str">
        <f>IF(ISBLANK(TB!G163), "",TB!G163)</f>
        <v/>
      </c>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40"/>
      <c r="DX28" s="27"/>
      <c r="DY28" s="27"/>
      <c r="DZ28" s="27"/>
      <c r="EA28" s="27"/>
      <c r="EB28" s="27"/>
      <c r="EC28" s="27"/>
      <c r="ED28" s="27"/>
      <c r="EE28" s="27"/>
      <c r="EF28" s="27"/>
      <c r="EG28" s="27"/>
      <c r="EH28" s="27"/>
      <c r="EI28" s="27"/>
      <c r="EJ28" s="27"/>
      <c r="EK28" s="27"/>
      <c r="EL28" s="27"/>
      <c r="EM28" s="27"/>
      <c r="EN28" s="27"/>
      <c r="EO28" s="27"/>
      <c r="EP28" s="27"/>
      <c r="EQ28" s="27"/>
      <c r="ER28" s="40"/>
    </row>
    <row r="29" spans="2:148" ht="15" customHeight="1" x14ac:dyDescent="0.25">
      <c r="B29" s="298" t="s">
        <v>540</v>
      </c>
      <c r="C29" s="300" t="str">
        <f xml:space="preserve"> IF(ISBLANK(TB!C164), "", TB!C164)</f>
        <v/>
      </c>
      <c r="D29" s="300" t="str">
        <f xml:space="preserve"> IF(ISBLANK(TB!D164), "", TB!D164)</f>
        <v/>
      </c>
      <c r="E29" s="300" t="str">
        <f xml:space="preserve"> IF(ISBLANK(TB!E164), "", TB!E164)</f>
        <v/>
      </c>
      <c r="F29" s="300" t="str">
        <f xml:space="preserve"> IF(ISBLANK(TB!F164), "", TB!F164)</f>
        <v/>
      </c>
      <c r="G29" s="610" t="str">
        <f>IF(ISBLANK(TB!G164), "",TB!G164)</f>
        <v/>
      </c>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40"/>
      <c r="DX29" s="27"/>
      <c r="DY29" s="27"/>
      <c r="DZ29" s="27"/>
      <c r="EA29" s="27"/>
      <c r="EB29" s="27"/>
      <c r="EC29" s="27"/>
      <c r="ED29" s="27"/>
      <c r="EE29" s="27"/>
      <c r="EF29" s="27"/>
      <c r="EG29" s="27"/>
      <c r="EH29" s="27"/>
      <c r="EI29" s="27"/>
      <c r="EJ29" s="27"/>
      <c r="EK29" s="27"/>
      <c r="EL29" s="27"/>
      <c r="EM29" s="27"/>
      <c r="EN29" s="27"/>
      <c r="EO29" s="27"/>
      <c r="EP29" s="27"/>
      <c r="EQ29" s="27"/>
      <c r="ER29" s="40"/>
    </row>
    <row r="30" spans="2:148" ht="15" customHeight="1" x14ac:dyDescent="0.25">
      <c r="B30" s="298" t="s">
        <v>541</v>
      </c>
      <c r="C30" s="300" t="str">
        <f xml:space="preserve"> IF(ISBLANK(TB!C165), "", TB!C165)</f>
        <v/>
      </c>
      <c r="D30" s="300" t="str">
        <f xml:space="preserve"> IF(ISBLANK(TB!D165), "", TB!D165)</f>
        <v/>
      </c>
      <c r="E30" s="300" t="str">
        <f xml:space="preserve"> IF(ISBLANK(TB!E165), "", TB!E165)</f>
        <v/>
      </c>
      <c r="F30" s="300" t="str">
        <f xml:space="preserve"> IF(ISBLANK(TB!F165), "", TB!F165)</f>
        <v/>
      </c>
      <c r="G30" s="610" t="str">
        <f>IF(ISBLANK(TB!G165), "",TB!G165)</f>
        <v/>
      </c>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40"/>
      <c r="DX30" s="27"/>
      <c r="DY30" s="27"/>
      <c r="DZ30" s="27"/>
      <c r="EA30" s="27"/>
      <c r="EB30" s="27"/>
      <c r="EC30" s="27"/>
      <c r="ED30" s="27"/>
      <c r="EE30" s="27"/>
      <c r="EF30" s="27"/>
      <c r="EG30" s="27"/>
      <c r="EH30" s="27"/>
      <c r="EI30" s="27"/>
      <c r="EJ30" s="27"/>
      <c r="EK30" s="27"/>
      <c r="EL30" s="27"/>
      <c r="EM30" s="27"/>
      <c r="EN30" s="27"/>
      <c r="EO30" s="27"/>
      <c r="EP30" s="27"/>
      <c r="EQ30" s="27"/>
      <c r="ER30" s="40"/>
    </row>
    <row r="31" spans="2:148" ht="15" customHeight="1" x14ac:dyDescent="0.25">
      <c r="B31" s="298" t="s">
        <v>542</v>
      </c>
      <c r="C31" s="300" t="str">
        <f xml:space="preserve"> IF(ISBLANK(TB!C166), "", TB!C166)</f>
        <v/>
      </c>
      <c r="D31" s="300" t="str">
        <f xml:space="preserve"> IF(ISBLANK(TB!D166), "", TB!D166)</f>
        <v/>
      </c>
      <c r="E31" s="300" t="str">
        <f xml:space="preserve"> IF(ISBLANK(TB!E166), "", TB!E166)</f>
        <v/>
      </c>
      <c r="F31" s="300" t="str">
        <f xml:space="preserve"> IF(ISBLANK(TB!F166), "", TB!F166)</f>
        <v/>
      </c>
      <c r="G31" s="610" t="str">
        <f>IF(ISBLANK(TB!G166), "",TB!G166)</f>
        <v/>
      </c>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40"/>
      <c r="DX31" s="27"/>
      <c r="DY31" s="27"/>
      <c r="DZ31" s="27"/>
      <c r="EA31" s="27"/>
      <c r="EB31" s="27"/>
      <c r="EC31" s="27"/>
      <c r="ED31" s="27"/>
      <c r="EE31" s="27"/>
      <c r="EF31" s="27"/>
      <c r="EG31" s="27"/>
      <c r="EH31" s="27"/>
      <c r="EI31" s="27"/>
      <c r="EJ31" s="27"/>
      <c r="EK31" s="27"/>
      <c r="EL31" s="27"/>
      <c r="EM31" s="27"/>
      <c r="EN31" s="27"/>
      <c r="EO31" s="27"/>
      <c r="EP31" s="27"/>
      <c r="EQ31" s="27"/>
      <c r="ER31" s="40"/>
    </row>
    <row r="32" spans="2:148" ht="15" customHeight="1" x14ac:dyDescent="0.25">
      <c r="B32" s="298" t="s">
        <v>543</v>
      </c>
      <c r="C32" s="300" t="str">
        <f xml:space="preserve"> IF(ISBLANK(TB!C167), "", TB!C167)</f>
        <v/>
      </c>
      <c r="D32" s="300" t="str">
        <f xml:space="preserve"> IF(ISBLANK(TB!D167), "", TB!D167)</f>
        <v/>
      </c>
      <c r="E32" s="300" t="str">
        <f xml:space="preserve"> IF(ISBLANK(TB!E167), "", TB!E167)</f>
        <v/>
      </c>
      <c r="F32" s="300" t="str">
        <f xml:space="preserve"> IF(ISBLANK(TB!F167), "", TB!F167)</f>
        <v/>
      </c>
      <c r="G32" s="610" t="str">
        <f>IF(ISBLANK(TB!G167), "",TB!G167)</f>
        <v/>
      </c>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40"/>
      <c r="DX32" s="27"/>
      <c r="DY32" s="27"/>
      <c r="DZ32" s="27"/>
      <c r="EA32" s="27"/>
      <c r="EB32" s="27"/>
      <c r="EC32" s="27"/>
      <c r="ED32" s="27"/>
      <c r="EE32" s="27"/>
      <c r="EF32" s="27"/>
      <c r="EG32" s="27"/>
      <c r="EH32" s="27"/>
      <c r="EI32" s="27"/>
      <c r="EJ32" s="27"/>
      <c r="EK32" s="27"/>
      <c r="EL32" s="27"/>
      <c r="EM32" s="27"/>
      <c r="EN32" s="27"/>
      <c r="EO32" s="27"/>
      <c r="EP32" s="27"/>
      <c r="EQ32" s="27"/>
      <c r="ER32" s="40"/>
    </row>
    <row r="33" spans="2:148" ht="15" customHeight="1" x14ac:dyDescent="0.25">
      <c r="B33" s="298" t="s">
        <v>544</v>
      </c>
      <c r="C33" s="300" t="str">
        <f xml:space="preserve"> IF(ISBLANK(TB!C168), "", TB!C168)</f>
        <v/>
      </c>
      <c r="D33" s="300" t="str">
        <f xml:space="preserve"> IF(ISBLANK(TB!D168), "", TB!D168)</f>
        <v/>
      </c>
      <c r="E33" s="300" t="str">
        <f xml:space="preserve"> IF(ISBLANK(TB!E168), "", TB!E168)</f>
        <v/>
      </c>
      <c r="F33" s="300" t="str">
        <f xml:space="preserve"> IF(ISBLANK(TB!F168), "", TB!F168)</f>
        <v/>
      </c>
      <c r="G33" s="610" t="str">
        <f>IF(ISBLANK(TB!G168), "",TB!G168)</f>
        <v/>
      </c>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40"/>
      <c r="DX33" s="27"/>
      <c r="DY33" s="27"/>
      <c r="DZ33" s="27"/>
      <c r="EA33" s="27"/>
      <c r="EB33" s="27"/>
      <c r="EC33" s="27"/>
      <c r="ED33" s="27"/>
      <c r="EE33" s="27"/>
      <c r="EF33" s="27"/>
      <c r="EG33" s="27"/>
      <c r="EH33" s="27"/>
      <c r="EI33" s="27"/>
      <c r="EJ33" s="27"/>
      <c r="EK33" s="27"/>
      <c r="EL33" s="27"/>
      <c r="EM33" s="27"/>
      <c r="EN33" s="27"/>
      <c r="EO33" s="27"/>
      <c r="EP33" s="27"/>
      <c r="EQ33" s="27"/>
      <c r="ER33" s="40"/>
    </row>
    <row r="34" spans="2:148" ht="15" customHeight="1" x14ac:dyDescent="0.25">
      <c r="B34" s="298" t="s">
        <v>545</v>
      </c>
      <c r="C34" s="300" t="str">
        <f xml:space="preserve"> IF(ISBLANK(TB!C169), "", TB!C169)</f>
        <v/>
      </c>
      <c r="D34" s="300" t="str">
        <f xml:space="preserve"> IF(ISBLANK(TB!D169), "", TB!D169)</f>
        <v/>
      </c>
      <c r="E34" s="300" t="str">
        <f xml:space="preserve"> IF(ISBLANK(TB!E169), "", TB!E169)</f>
        <v/>
      </c>
      <c r="F34" s="300" t="str">
        <f xml:space="preserve"> IF(ISBLANK(TB!F169), "", TB!F169)</f>
        <v/>
      </c>
      <c r="G34" s="610" t="str">
        <f>IF(ISBLANK(TB!G169), "",TB!G169)</f>
        <v/>
      </c>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40"/>
      <c r="DX34" s="27"/>
      <c r="DY34" s="27"/>
      <c r="DZ34" s="27"/>
      <c r="EA34" s="27"/>
      <c r="EB34" s="27"/>
      <c r="EC34" s="27"/>
      <c r="ED34" s="27"/>
      <c r="EE34" s="27"/>
      <c r="EF34" s="27"/>
      <c r="EG34" s="27"/>
      <c r="EH34" s="27"/>
      <c r="EI34" s="27"/>
      <c r="EJ34" s="27"/>
      <c r="EK34" s="27"/>
      <c r="EL34" s="27"/>
      <c r="EM34" s="27"/>
      <c r="EN34" s="27"/>
      <c r="EO34" s="27"/>
      <c r="EP34" s="27"/>
      <c r="EQ34" s="27"/>
      <c r="ER34" s="40"/>
    </row>
    <row r="35" spans="2:148" ht="15" customHeight="1" x14ac:dyDescent="0.25">
      <c r="B35" s="298" t="s">
        <v>546</v>
      </c>
      <c r="C35" s="300" t="str">
        <f xml:space="preserve"> IF(ISBLANK(TB!C170), "", TB!C170)</f>
        <v/>
      </c>
      <c r="D35" s="300" t="str">
        <f xml:space="preserve"> IF(ISBLANK(TB!D170), "", TB!D170)</f>
        <v/>
      </c>
      <c r="E35" s="300" t="str">
        <f xml:space="preserve"> IF(ISBLANK(TB!E170), "", TB!E170)</f>
        <v/>
      </c>
      <c r="F35" s="300" t="str">
        <f xml:space="preserve"> IF(ISBLANK(TB!F170), "", TB!F170)</f>
        <v/>
      </c>
      <c r="G35" s="610" t="str">
        <f>IF(ISBLANK(TB!G170), "",TB!G170)</f>
        <v/>
      </c>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40"/>
      <c r="DX35" s="27"/>
      <c r="DY35" s="27"/>
      <c r="DZ35" s="27"/>
      <c r="EA35" s="27"/>
      <c r="EB35" s="27"/>
      <c r="EC35" s="27"/>
      <c r="ED35" s="27"/>
      <c r="EE35" s="27"/>
      <c r="EF35" s="27"/>
      <c r="EG35" s="27"/>
      <c r="EH35" s="27"/>
      <c r="EI35" s="27"/>
      <c r="EJ35" s="27"/>
      <c r="EK35" s="27"/>
      <c r="EL35" s="27"/>
      <c r="EM35" s="27"/>
      <c r="EN35" s="27"/>
      <c r="EO35" s="27"/>
      <c r="EP35" s="27"/>
      <c r="EQ35" s="27"/>
      <c r="ER35" s="40"/>
    </row>
    <row r="36" spans="2:148" ht="15" customHeight="1" x14ac:dyDescent="0.25">
      <c r="B36" s="298" t="s">
        <v>547</v>
      </c>
      <c r="C36" s="300" t="str">
        <f xml:space="preserve"> IF(ISBLANK(TB!C171), "", TB!C171)</f>
        <v/>
      </c>
      <c r="D36" s="300" t="str">
        <f xml:space="preserve"> IF(ISBLANK(TB!D171), "", TB!D171)</f>
        <v/>
      </c>
      <c r="E36" s="300" t="str">
        <f xml:space="preserve"> IF(ISBLANK(TB!E171), "", TB!E171)</f>
        <v/>
      </c>
      <c r="F36" s="300" t="str">
        <f xml:space="preserve"> IF(ISBLANK(TB!F171), "", TB!F171)</f>
        <v/>
      </c>
      <c r="G36" s="610" t="str">
        <f>IF(ISBLANK(TB!G171), "",TB!G171)</f>
        <v/>
      </c>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40"/>
      <c r="DX36" s="27"/>
      <c r="DY36" s="27"/>
      <c r="DZ36" s="27"/>
      <c r="EA36" s="27"/>
      <c r="EB36" s="27"/>
      <c r="EC36" s="27"/>
      <c r="ED36" s="27"/>
      <c r="EE36" s="27"/>
      <c r="EF36" s="27"/>
      <c r="EG36" s="27"/>
      <c r="EH36" s="27"/>
      <c r="EI36" s="27"/>
      <c r="EJ36" s="27"/>
      <c r="EK36" s="27"/>
      <c r="EL36" s="27"/>
      <c r="EM36" s="27"/>
      <c r="EN36" s="27"/>
      <c r="EO36" s="27"/>
      <c r="EP36" s="27"/>
      <c r="EQ36" s="27"/>
      <c r="ER36" s="40"/>
    </row>
    <row r="37" spans="2:148" ht="15" customHeight="1" x14ac:dyDescent="0.25">
      <c r="B37" s="298" t="s">
        <v>548</v>
      </c>
      <c r="C37" s="300" t="str">
        <f xml:space="preserve"> IF(ISBLANK(TB!C172), "", TB!C172)</f>
        <v/>
      </c>
      <c r="D37" s="300" t="str">
        <f xml:space="preserve"> IF(ISBLANK(TB!D172), "", TB!D172)</f>
        <v/>
      </c>
      <c r="E37" s="300" t="str">
        <f xml:space="preserve"> IF(ISBLANK(TB!E172), "", TB!E172)</f>
        <v/>
      </c>
      <c r="F37" s="300" t="str">
        <f xml:space="preserve"> IF(ISBLANK(TB!F172), "", TB!F172)</f>
        <v/>
      </c>
      <c r="G37" s="610" t="str">
        <f>IF(ISBLANK(TB!G172), "",TB!G172)</f>
        <v/>
      </c>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40"/>
      <c r="DX37" s="27"/>
      <c r="DY37" s="27"/>
      <c r="DZ37" s="27"/>
      <c r="EA37" s="27"/>
      <c r="EB37" s="27"/>
      <c r="EC37" s="27"/>
      <c r="ED37" s="27"/>
      <c r="EE37" s="27"/>
      <c r="EF37" s="27"/>
      <c r="EG37" s="27"/>
      <c r="EH37" s="27"/>
      <c r="EI37" s="27"/>
      <c r="EJ37" s="27"/>
      <c r="EK37" s="27"/>
      <c r="EL37" s="27"/>
      <c r="EM37" s="27"/>
      <c r="EN37" s="27"/>
      <c r="EO37" s="27"/>
      <c r="EP37" s="27"/>
      <c r="EQ37" s="27"/>
      <c r="ER37" s="40"/>
    </row>
    <row r="38" spans="2:148" ht="15" customHeight="1" x14ac:dyDescent="0.25">
      <c r="B38" s="298" t="s">
        <v>549</v>
      </c>
      <c r="C38" s="300" t="str">
        <f xml:space="preserve"> IF(ISBLANK(TB!C173), "", TB!C173)</f>
        <v/>
      </c>
      <c r="D38" s="300" t="str">
        <f xml:space="preserve"> IF(ISBLANK(TB!D173), "", TB!D173)</f>
        <v/>
      </c>
      <c r="E38" s="300" t="str">
        <f xml:space="preserve"> IF(ISBLANK(TB!E173), "", TB!E173)</f>
        <v/>
      </c>
      <c r="F38" s="300" t="str">
        <f xml:space="preserve"> IF(ISBLANK(TB!F173), "", TB!F173)</f>
        <v/>
      </c>
      <c r="G38" s="610" t="str">
        <f>IF(ISBLANK(TB!G173), "",TB!G173)</f>
        <v/>
      </c>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40"/>
      <c r="DX38" s="27"/>
      <c r="DY38" s="27"/>
      <c r="DZ38" s="27"/>
      <c r="EA38" s="27"/>
      <c r="EB38" s="27"/>
      <c r="EC38" s="27"/>
      <c r="ED38" s="27"/>
      <c r="EE38" s="27"/>
      <c r="EF38" s="27"/>
      <c r="EG38" s="27"/>
      <c r="EH38" s="27"/>
      <c r="EI38" s="27"/>
      <c r="EJ38" s="27"/>
      <c r="EK38" s="27"/>
      <c r="EL38" s="27"/>
      <c r="EM38" s="27"/>
      <c r="EN38" s="27"/>
      <c r="EO38" s="27"/>
      <c r="EP38" s="27"/>
      <c r="EQ38" s="27"/>
      <c r="ER38" s="40"/>
    </row>
    <row r="39" spans="2:148" ht="15" customHeight="1" x14ac:dyDescent="0.25">
      <c r="B39" s="298" t="s">
        <v>550</v>
      </c>
      <c r="C39" s="300" t="str">
        <f xml:space="preserve"> IF(ISBLANK(TB!C174), "", TB!C174)</f>
        <v/>
      </c>
      <c r="D39" s="300" t="str">
        <f xml:space="preserve"> IF(ISBLANK(TB!D174), "", TB!D174)</f>
        <v/>
      </c>
      <c r="E39" s="300" t="str">
        <f xml:space="preserve"> IF(ISBLANK(TB!E174), "", TB!E174)</f>
        <v/>
      </c>
      <c r="F39" s="300" t="str">
        <f xml:space="preserve"> IF(ISBLANK(TB!F174), "", TB!F174)</f>
        <v/>
      </c>
      <c r="G39" s="610" t="str">
        <f>IF(ISBLANK(TB!G174), "",TB!G174)</f>
        <v/>
      </c>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40"/>
      <c r="DX39" s="27"/>
      <c r="DY39" s="27"/>
      <c r="DZ39" s="27"/>
      <c r="EA39" s="27"/>
      <c r="EB39" s="27"/>
      <c r="EC39" s="27"/>
      <c r="ED39" s="27"/>
      <c r="EE39" s="27"/>
      <c r="EF39" s="27"/>
      <c r="EG39" s="27"/>
      <c r="EH39" s="27"/>
      <c r="EI39" s="27"/>
      <c r="EJ39" s="27"/>
      <c r="EK39" s="27"/>
      <c r="EL39" s="27"/>
      <c r="EM39" s="27"/>
      <c r="EN39" s="27"/>
      <c r="EO39" s="27"/>
      <c r="EP39" s="27"/>
      <c r="EQ39" s="27"/>
      <c r="ER39" s="40"/>
    </row>
    <row r="40" spans="2:148" ht="15" customHeight="1" x14ac:dyDescent="0.25">
      <c r="B40" s="298" t="s">
        <v>551</v>
      </c>
      <c r="C40" s="300" t="str">
        <f xml:space="preserve"> IF(ISBLANK(TB!C175), "", TB!C175)</f>
        <v/>
      </c>
      <c r="D40" s="300" t="str">
        <f xml:space="preserve"> IF(ISBLANK(TB!D175), "", TB!D175)</f>
        <v/>
      </c>
      <c r="E40" s="300" t="str">
        <f xml:space="preserve"> IF(ISBLANK(TB!E175), "", TB!E175)</f>
        <v/>
      </c>
      <c r="F40" s="300" t="str">
        <f xml:space="preserve"> IF(ISBLANK(TB!F175), "", TB!F175)</f>
        <v/>
      </c>
      <c r="G40" s="610" t="str">
        <f>IF(ISBLANK(TB!G175), "",TB!G175)</f>
        <v/>
      </c>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40"/>
      <c r="DX40" s="27"/>
      <c r="DY40" s="27"/>
      <c r="DZ40" s="27"/>
      <c r="EA40" s="27"/>
      <c r="EB40" s="27"/>
      <c r="EC40" s="27"/>
      <c r="ED40" s="27"/>
      <c r="EE40" s="27"/>
      <c r="EF40" s="27"/>
      <c r="EG40" s="27"/>
      <c r="EH40" s="27"/>
      <c r="EI40" s="27"/>
      <c r="EJ40" s="27"/>
      <c r="EK40" s="27"/>
      <c r="EL40" s="27"/>
      <c r="EM40" s="27"/>
      <c r="EN40" s="27"/>
      <c r="EO40" s="27"/>
      <c r="EP40" s="27"/>
      <c r="EQ40" s="27"/>
      <c r="ER40" s="40"/>
    </row>
    <row r="41" spans="2:148" ht="15" customHeight="1" x14ac:dyDescent="0.25">
      <c r="B41" s="298" t="s">
        <v>552</v>
      </c>
      <c r="C41" s="300" t="str">
        <f xml:space="preserve"> IF(ISBLANK(TB!C176), "", TB!C176)</f>
        <v/>
      </c>
      <c r="D41" s="300" t="str">
        <f xml:space="preserve"> IF(ISBLANK(TB!D176), "", TB!D176)</f>
        <v/>
      </c>
      <c r="E41" s="300" t="str">
        <f xml:space="preserve"> IF(ISBLANK(TB!E176), "", TB!E176)</f>
        <v/>
      </c>
      <c r="F41" s="300" t="str">
        <f xml:space="preserve"> IF(ISBLANK(TB!F176), "", TB!F176)</f>
        <v/>
      </c>
      <c r="G41" s="610" t="str">
        <f>IF(ISBLANK(TB!G176), "",TB!G176)</f>
        <v/>
      </c>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40"/>
      <c r="DX41" s="27"/>
      <c r="DY41" s="27"/>
      <c r="DZ41" s="27"/>
      <c r="EA41" s="27"/>
      <c r="EB41" s="27"/>
      <c r="EC41" s="27"/>
      <c r="ED41" s="27"/>
      <c r="EE41" s="27"/>
      <c r="EF41" s="27"/>
      <c r="EG41" s="27"/>
      <c r="EH41" s="27"/>
      <c r="EI41" s="27"/>
      <c r="EJ41" s="27"/>
      <c r="EK41" s="27"/>
      <c r="EL41" s="27"/>
      <c r="EM41" s="27"/>
      <c r="EN41" s="27"/>
      <c r="EO41" s="27"/>
      <c r="EP41" s="27"/>
      <c r="EQ41" s="27"/>
      <c r="ER41" s="40"/>
    </row>
    <row r="42" spans="2:148" ht="15" customHeight="1" x14ac:dyDescent="0.25">
      <c r="B42" s="298" t="s">
        <v>553</v>
      </c>
      <c r="C42" s="300" t="str">
        <f xml:space="preserve"> IF(ISBLANK(TB!C177), "", TB!C177)</f>
        <v/>
      </c>
      <c r="D42" s="300" t="str">
        <f xml:space="preserve"> IF(ISBLANK(TB!D177), "", TB!D177)</f>
        <v/>
      </c>
      <c r="E42" s="300" t="str">
        <f xml:space="preserve"> IF(ISBLANK(TB!E177), "", TB!E177)</f>
        <v/>
      </c>
      <c r="F42" s="300" t="str">
        <f xml:space="preserve"> IF(ISBLANK(TB!F177), "", TB!F177)</f>
        <v/>
      </c>
      <c r="G42" s="610" t="str">
        <f>IF(ISBLANK(TB!G177), "",TB!G177)</f>
        <v/>
      </c>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40"/>
      <c r="DX42" s="27"/>
      <c r="DY42" s="27"/>
      <c r="DZ42" s="27"/>
      <c r="EA42" s="27"/>
      <c r="EB42" s="27"/>
      <c r="EC42" s="27"/>
      <c r="ED42" s="27"/>
      <c r="EE42" s="27"/>
      <c r="EF42" s="27"/>
      <c r="EG42" s="27"/>
      <c r="EH42" s="27"/>
      <c r="EI42" s="27"/>
      <c r="EJ42" s="27"/>
      <c r="EK42" s="27"/>
      <c r="EL42" s="27"/>
      <c r="EM42" s="27"/>
      <c r="EN42" s="27"/>
      <c r="EO42" s="27"/>
      <c r="EP42" s="27"/>
      <c r="EQ42" s="27"/>
      <c r="ER42" s="40"/>
    </row>
    <row r="43" spans="2:148" ht="15" customHeight="1" x14ac:dyDescent="0.25">
      <c r="B43" s="298" t="s">
        <v>554</v>
      </c>
      <c r="C43" s="300" t="str">
        <f xml:space="preserve"> IF(ISBLANK(TB!C178), "", TB!C178)</f>
        <v/>
      </c>
      <c r="D43" s="300" t="str">
        <f xml:space="preserve"> IF(ISBLANK(TB!D178), "", TB!D178)</f>
        <v/>
      </c>
      <c r="E43" s="300" t="str">
        <f xml:space="preserve"> IF(ISBLANK(TB!E178), "", TB!E178)</f>
        <v/>
      </c>
      <c r="F43" s="300" t="str">
        <f xml:space="preserve"> IF(ISBLANK(TB!F178), "", TB!F178)</f>
        <v/>
      </c>
      <c r="G43" s="610" t="str">
        <f>IF(ISBLANK(TB!G178), "",TB!G178)</f>
        <v/>
      </c>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40"/>
      <c r="DX43" s="27"/>
      <c r="DY43" s="27"/>
      <c r="DZ43" s="27"/>
      <c r="EA43" s="27"/>
      <c r="EB43" s="27"/>
      <c r="EC43" s="27"/>
      <c r="ED43" s="27"/>
      <c r="EE43" s="27"/>
      <c r="EF43" s="27"/>
      <c r="EG43" s="27"/>
      <c r="EH43" s="27"/>
      <c r="EI43" s="27"/>
      <c r="EJ43" s="27"/>
      <c r="EK43" s="27"/>
      <c r="EL43" s="27"/>
      <c r="EM43" s="27"/>
      <c r="EN43" s="27"/>
      <c r="EO43" s="27"/>
      <c r="EP43" s="27"/>
      <c r="EQ43" s="27"/>
      <c r="ER43" s="40"/>
    </row>
    <row r="44" spans="2:148" ht="15" customHeight="1" x14ac:dyDescent="0.25">
      <c r="B44" s="298" t="s">
        <v>555</v>
      </c>
      <c r="C44" s="300" t="str">
        <f xml:space="preserve"> IF(ISBLANK(TB!C179), "", TB!C179)</f>
        <v/>
      </c>
      <c r="D44" s="300" t="str">
        <f xml:space="preserve"> IF(ISBLANK(TB!D179), "", TB!D179)</f>
        <v/>
      </c>
      <c r="E44" s="300" t="str">
        <f xml:space="preserve"> IF(ISBLANK(TB!E179), "", TB!E179)</f>
        <v/>
      </c>
      <c r="F44" s="300" t="str">
        <f xml:space="preserve"> IF(ISBLANK(TB!F179), "", TB!F179)</f>
        <v/>
      </c>
      <c r="G44" s="610" t="str">
        <f>IF(ISBLANK(TB!G179), "",TB!G179)</f>
        <v/>
      </c>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40"/>
      <c r="DX44" s="27"/>
      <c r="DY44" s="27"/>
      <c r="DZ44" s="27"/>
      <c r="EA44" s="27"/>
      <c r="EB44" s="27"/>
      <c r="EC44" s="27"/>
      <c r="ED44" s="27"/>
      <c r="EE44" s="27"/>
      <c r="EF44" s="27"/>
      <c r="EG44" s="27"/>
      <c r="EH44" s="27"/>
      <c r="EI44" s="27"/>
      <c r="EJ44" s="27"/>
      <c r="EK44" s="27"/>
      <c r="EL44" s="27"/>
      <c r="EM44" s="27"/>
      <c r="EN44" s="27"/>
      <c r="EO44" s="27"/>
      <c r="EP44" s="27"/>
      <c r="EQ44" s="27"/>
      <c r="ER44" s="40"/>
    </row>
    <row r="45" spans="2:148" ht="15" customHeight="1" x14ac:dyDescent="0.25">
      <c r="B45" s="298" t="s">
        <v>556</v>
      </c>
      <c r="C45" s="300" t="str">
        <f xml:space="preserve"> IF(ISBLANK(TB!C180), "", TB!C180)</f>
        <v/>
      </c>
      <c r="D45" s="300" t="str">
        <f xml:space="preserve"> IF(ISBLANK(TB!D180), "", TB!D180)</f>
        <v/>
      </c>
      <c r="E45" s="300" t="str">
        <f xml:space="preserve"> IF(ISBLANK(TB!E180), "", TB!E180)</f>
        <v/>
      </c>
      <c r="F45" s="300" t="str">
        <f xml:space="preserve"> IF(ISBLANK(TB!F180), "", TB!F180)</f>
        <v/>
      </c>
      <c r="G45" s="610" t="str">
        <f>IF(ISBLANK(TB!G180), "",TB!G180)</f>
        <v/>
      </c>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40"/>
      <c r="DX45" s="27"/>
      <c r="DY45" s="27"/>
      <c r="DZ45" s="27"/>
      <c r="EA45" s="27"/>
      <c r="EB45" s="27"/>
      <c r="EC45" s="27"/>
      <c r="ED45" s="27"/>
      <c r="EE45" s="27"/>
      <c r="EF45" s="27"/>
      <c r="EG45" s="27"/>
      <c r="EH45" s="27"/>
      <c r="EI45" s="27"/>
      <c r="EJ45" s="27"/>
      <c r="EK45" s="27"/>
      <c r="EL45" s="27"/>
      <c r="EM45" s="27"/>
      <c r="EN45" s="27"/>
      <c r="EO45" s="27"/>
      <c r="EP45" s="27"/>
      <c r="EQ45" s="27"/>
      <c r="ER45" s="40"/>
    </row>
    <row r="46" spans="2:148" ht="15" customHeight="1" x14ac:dyDescent="0.25">
      <c r="B46" s="298" t="s">
        <v>557</v>
      </c>
      <c r="C46" s="300" t="str">
        <f xml:space="preserve"> IF(ISBLANK(TB!C181), "", TB!C181)</f>
        <v/>
      </c>
      <c r="D46" s="300" t="str">
        <f xml:space="preserve"> IF(ISBLANK(TB!D181), "", TB!D181)</f>
        <v/>
      </c>
      <c r="E46" s="300" t="str">
        <f xml:space="preserve"> IF(ISBLANK(TB!E181), "", TB!E181)</f>
        <v/>
      </c>
      <c r="F46" s="300" t="str">
        <f xml:space="preserve"> IF(ISBLANK(TB!F181), "", TB!F181)</f>
        <v/>
      </c>
      <c r="G46" s="610" t="str">
        <f>IF(ISBLANK(TB!G181), "",TB!G181)</f>
        <v/>
      </c>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40"/>
      <c r="DX46" s="27"/>
      <c r="DY46" s="27"/>
      <c r="DZ46" s="27"/>
      <c r="EA46" s="27"/>
      <c r="EB46" s="27"/>
      <c r="EC46" s="27"/>
      <c r="ED46" s="27"/>
      <c r="EE46" s="27"/>
      <c r="EF46" s="27"/>
      <c r="EG46" s="27"/>
      <c r="EH46" s="27"/>
      <c r="EI46" s="27"/>
      <c r="EJ46" s="27"/>
      <c r="EK46" s="27"/>
      <c r="EL46" s="27"/>
      <c r="EM46" s="27"/>
      <c r="EN46" s="27"/>
      <c r="EO46" s="27"/>
      <c r="EP46" s="27"/>
      <c r="EQ46" s="27"/>
      <c r="ER46" s="40"/>
    </row>
    <row r="47" spans="2:148" ht="15" customHeight="1" x14ac:dyDescent="0.25">
      <c r="B47" s="298" t="s">
        <v>558</v>
      </c>
      <c r="C47" s="300" t="str">
        <f xml:space="preserve"> IF(ISBLANK(TB!C182), "", TB!C182)</f>
        <v/>
      </c>
      <c r="D47" s="300" t="str">
        <f xml:space="preserve"> IF(ISBLANK(TB!D182), "", TB!D182)</f>
        <v/>
      </c>
      <c r="E47" s="300" t="str">
        <f xml:space="preserve"> IF(ISBLANK(TB!E182), "", TB!E182)</f>
        <v/>
      </c>
      <c r="F47" s="300" t="str">
        <f xml:space="preserve"> IF(ISBLANK(TB!F182), "", TB!F182)</f>
        <v/>
      </c>
      <c r="G47" s="610" t="str">
        <f>IF(ISBLANK(TB!G182), "",TB!G182)</f>
        <v/>
      </c>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40"/>
      <c r="DX47" s="27"/>
      <c r="DY47" s="27"/>
      <c r="DZ47" s="27"/>
      <c r="EA47" s="27"/>
      <c r="EB47" s="27"/>
      <c r="EC47" s="27"/>
      <c r="ED47" s="27"/>
      <c r="EE47" s="27"/>
      <c r="EF47" s="27"/>
      <c r="EG47" s="27"/>
      <c r="EH47" s="27"/>
      <c r="EI47" s="27"/>
      <c r="EJ47" s="27"/>
      <c r="EK47" s="27"/>
      <c r="EL47" s="27"/>
      <c r="EM47" s="27"/>
      <c r="EN47" s="27"/>
      <c r="EO47" s="27"/>
      <c r="EP47" s="27"/>
      <c r="EQ47" s="27"/>
      <c r="ER47" s="40"/>
    </row>
    <row r="48" spans="2:148" ht="15" customHeight="1" x14ac:dyDescent="0.25">
      <c r="B48" s="298" t="s">
        <v>559</v>
      </c>
      <c r="C48" s="300" t="str">
        <f xml:space="preserve"> IF(ISBLANK(TB!C183), "", TB!C183)</f>
        <v/>
      </c>
      <c r="D48" s="300" t="str">
        <f xml:space="preserve"> IF(ISBLANK(TB!D183), "", TB!D183)</f>
        <v/>
      </c>
      <c r="E48" s="300" t="str">
        <f xml:space="preserve"> IF(ISBLANK(TB!E183), "", TB!E183)</f>
        <v/>
      </c>
      <c r="F48" s="300" t="str">
        <f xml:space="preserve"> IF(ISBLANK(TB!F183), "", TB!F183)</f>
        <v/>
      </c>
      <c r="G48" s="610" t="str">
        <f>IF(ISBLANK(TB!G183), "",TB!G183)</f>
        <v/>
      </c>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40"/>
      <c r="DX48" s="27"/>
      <c r="DY48" s="27"/>
      <c r="DZ48" s="27"/>
      <c r="EA48" s="27"/>
      <c r="EB48" s="27"/>
      <c r="EC48" s="27"/>
      <c r="ED48" s="27"/>
      <c r="EE48" s="27"/>
      <c r="EF48" s="27"/>
      <c r="EG48" s="27"/>
      <c r="EH48" s="27"/>
      <c r="EI48" s="27"/>
      <c r="EJ48" s="27"/>
      <c r="EK48" s="27"/>
      <c r="EL48" s="27"/>
      <c r="EM48" s="27"/>
      <c r="EN48" s="27"/>
      <c r="EO48" s="27"/>
      <c r="EP48" s="27"/>
      <c r="EQ48" s="27"/>
      <c r="ER48" s="40"/>
    </row>
    <row r="49" spans="2:148" ht="15" customHeight="1" x14ac:dyDescent="0.25">
      <c r="B49" s="298" t="s">
        <v>560</v>
      </c>
      <c r="C49" s="300" t="str">
        <f xml:space="preserve"> IF(ISBLANK(TB!C184), "", TB!C184)</f>
        <v/>
      </c>
      <c r="D49" s="300" t="str">
        <f xml:space="preserve"> IF(ISBLANK(TB!D184), "", TB!D184)</f>
        <v/>
      </c>
      <c r="E49" s="300" t="str">
        <f xml:space="preserve"> IF(ISBLANK(TB!E184), "", TB!E184)</f>
        <v/>
      </c>
      <c r="F49" s="300" t="str">
        <f xml:space="preserve"> IF(ISBLANK(TB!F184), "", TB!F184)</f>
        <v/>
      </c>
      <c r="G49" s="610" t="str">
        <f>IF(ISBLANK(TB!G184), "",TB!G184)</f>
        <v/>
      </c>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40"/>
      <c r="DX49" s="27"/>
      <c r="DY49" s="27"/>
      <c r="DZ49" s="27"/>
      <c r="EA49" s="27"/>
      <c r="EB49" s="27"/>
      <c r="EC49" s="27"/>
      <c r="ED49" s="27"/>
      <c r="EE49" s="27"/>
      <c r="EF49" s="27"/>
      <c r="EG49" s="27"/>
      <c r="EH49" s="27"/>
      <c r="EI49" s="27"/>
      <c r="EJ49" s="27"/>
      <c r="EK49" s="27"/>
      <c r="EL49" s="27"/>
      <c r="EM49" s="27"/>
      <c r="EN49" s="27"/>
      <c r="EO49" s="27"/>
      <c r="EP49" s="27"/>
      <c r="EQ49" s="27"/>
      <c r="ER49" s="40"/>
    </row>
    <row r="50" spans="2:148" ht="15" customHeight="1" x14ac:dyDescent="0.25">
      <c r="B50" s="298" t="s">
        <v>561</v>
      </c>
      <c r="C50" s="300" t="str">
        <f xml:space="preserve"> IF(ISBLANK(TB!C185), "", TB!C185)</f>
        <v/>
      </c>
      <c r="D50" s="300" t="str">
        <f xml:space="preserve"> IF(ISBLANK(TB!D185), "", TB!D185)</f>
        <v/>
      </c>
      <c r="E50" s="300" t="str">
        <f xml:space="preserve"> IF(ISBLANK(TB!E185), "", TB!E185)</f>
        <v/>
      </c>
      <c r="F50" s="300" t="str">
        <f xml:space="preserve"> IF(ISBLANK(TB!F185), "", TB!F185)</f>
        <v/>
      </c>
      <c r="G50" s="610" t="str">
        <f>IF(ISBLANK(TB!G185), "",TB!G185)</f>
        <v/>
      </c>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40"/>
      <c r="DX50" s="27"/>
      <c r="DY50" s="27"/>
      <c r="DZ50" s="27"/>
      <c r="EA50" s="27"/>
      <c r="EB50" s="27"/>
      <c r="EC50" s="27"/>
      <c r="ED50" s="27"/>
      <c r="EE50" s="27"/>
      <c r="EF50" s="27"/>
      <c r="EG50" s="27"/>
      <c r="EH50" s="27"/>
      <c r="EI50" s="27"/>
      <c r="EJ50" s="27"/>
      <c r="EK50" s="27"/>
      <c r="EL50" s="27"/>
      <c r="EM50" s="27"/>
      <c r="EN50" s="27"/>
      <c r="EO50" s="27"/>
      <c r="EP50" s="27"/>
      <c r="EQ50" s="27"/>
      <c r="ER50" s="40"/>
    </row>
    <row r="51" spans="2:148" ht="15" customHeight="1" x14ac:dyDescent="0.25">
      <c r="B51" s="298" t="s">
        <v>562</v>
      </c>
      <c r="C51" s="300" t="str">
        <f xml:space="preserve"> IF(ISBLANK(TB!C186), "", TB!C186)</f>
        <v/>
      </c>
      <c r="D51" s="300" t="str">
        <f xml:space="preserve"> IF(ISBLANK(TB!D186), "", TB!D186)</f>
        <v/>
      </c>
      <c r="E51" s="300" t="str">
        <f xml:space="preserve"> IF(ISBLANK(TB!E186), "", TB!E186)</f>
        <v/>
      </c>
      <c r="F51" s="300" t="str">
        <f xml:space="preserve"> IF(ISBLANK(TB!F186), "", TB!F186)</f>
        <v/>
      </c>
      <c r="G51" s="610" t="str">
        <f>IF(ISBLANK(TB!G186), "",TB!G186)</f>
        <v/>
      </c>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40"/>
      <c r="DX51" s="27"/>
      <c r="DY51" s="27"/>
      <c r="DZ51" s="27"/>
      <c r="EA51" s="27"/>
      <c r="EB51" s="27"/>
      <c r="EC51" s="27"/>
      <c r="ED51" s="27"/>
      <c r="EE51" s="27"/>
      <c r="EF51" s="27"/>
      <c r="EG51" s="27"/>
      <c r="EH51" s="27"/>
      <c r="EI51" s="27"/>
      <c r="EJ51" s="27"/>
      <c r="EK51" s="27"/>
      <c r="EL51" s="27"/>
      <c r="EM51" s="27"/>
      <c r="EN51" s="27"/>
      <c r="EO51" s="27"/>
      <c r="EP51" s="27"/>
      <c r="EQ51" s="27"/>
      <c r="ER51" s="40"/>
    </row>
    <row r="52" spans="2:148" ht="15" customHeight="1" x14ac:dyDescent="0.25">
      <c r="B52" s="298" t="s">
        <v>563</v>
      </c>
      <c r="C52" s="300" t="str">
        <f xml:space="preserve"> IF(ISBLANK(TB!C187), "", TB!C187)</f>
        <v/>
      </c>
      <c r="D52" s="300" t="str">
        <f xml:space="preserve"> IF(ISBLANK(TB!D187), "", TB!D187)</f>
        <v/>
      </c>
      <c r="E52" s="300" t="str">
        <f xml:space="preserve"> IF(ISBLANK(TB!E187), "", TB!E187)</f>
        <v/>
      </c>
      <c r="F52" s="300" t="str">
        <f xml:space="preserve"> IF(ISBLANK(TB!F187), "", TB!F187)</f>
        <v/>
      </c>
      <c r="G52" s="610" t="str">
        <f>IF(ISBLANK(TB!G187), "",TB!G187)</f>
        <v/>
      </c>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40"/>
      <c r="DX52" s="27"/>
      <c r="DY52" s="27"/>
      <c r="DZ52" s="27"/>
      <c r="EA52" s="27"/>
      <c r="EB52" s="27"/>
      <c r="EC52" s="27"/>
      <c r="ED52" s="27"/>
      <c r="EE52" s="27"/>
      <c r="EF52" s="27"/>
      <c r="EG52" s="27"/>
      <c r="EH52" s="27"/>
      <c r="EI52" s="27"/>
      <c r="EJ52" s="27"/>
      <c r="EK52" s="27"/>
      <c r="EL52" s="27"/>
      <c r="EM52" s="27"/>
      <c r="EN52" s="27"/>
      <c r="EO52" s="27"/>
      <c r="EP52" s="27"/>
      <c r="EQ52" s="27"/>
      <c r="ER52" s="40"/>
    </row>
    <row r="53" spans="2:148" ht="15" customHeight="1" x14ac:dyDescent="0.25">
      <c r="B53" s="298" t="s">
        <v>564</v>
      </c>
      <c r="C53" s="300" t="str">
        <f xml:space="preserve"> IF(ISBLANK(TB!C188), "", TB!C188)</f>
        <v/>
      </c>
      <c r="D53" s="300" t="str">
        <f xml:space="preserve"> IF(ISBLANK(TB!D188), "", TB!D188)</f>
        <v/>
      </c>
      <c r="E53" s="300" t="str">
        <f xml:space="preserve"> IF(ISBLANK(TB!E188), "", TB!E188)</f>
        <v/>
      </c>
      <c r="F53" s="300" t="str">
        <f xml:space="preserve"> IF(ISBLANK(TB!F188), "", TB!F188)</f>
        <v/>
      </c>
      <c r="G53" s="610" t="str">
        <f>IF(ISBLANK(TB!G188), "",TB!G188)</f>
        <v/>
      </c>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40"/>
      <c r="DX53" s="27"/>
      <c r="DY53" s="27"/>
      <c r="DZ53" s="27"/>
      <c r="EA53" s="27"/>
      <c r="EB53" s="27"/>
      <c r="EC53" s="27"/>
      <c r="ED53" s="27"/>
      <c r="EE53" s="27"/>
      <c r="EF53" s="27"/>
      <c r="EG53" s="27"/>
      <c r="EH53" s="27"/>
      <c r="EI53" s="27"/>
      <c r="EJ53" s="27"/>
      <c r="EK53" s="27"/>
      <c r="EL53" s="27"/>
      <c r="EM53" s="27"/>
      <c r="EN53" s="27"/>
      <c r="EO53" s="27"/>
      <c r="EP53" s="27"/>
      <c r="EQ53" s="27"/>
      <c r="ER53" s="40"/>
    </row>
    <row r="54" spans="2:148" ht="15" customHeight="1" x14ac:dyDescent="0.25">
      <c r="B54" s="298" t="s">
        <v>565</v>
      </c>
      <c r="C54" s="300" t="str">
        <f xml:space="preserve"> IF(ISBLANK(TB!C189), "", TB!C189)</f>
        <v/>
      </c>
      <c r="D54" s="300" t="str">
        <f xml:space="preserve"> IF(ISBLANK(TB!D189), "", TB!D189)</f>
        <v/>
      </c>
      <c r="E54" s="300" t="str">
        <f xml:space="preserve"> IF(ISBLANK(TB!E189), "", TB!E189)</f>
        <v/>
      </c>
      <c r="F54" s="300" t="str">
        <f xml:space="preserve"> IF(ISBLANK(TB!F189), "", TB!F189)</f>
        <v/>
      </c>
      <c r="G54" s="610" t="str">
        <f>IF(ISBLANK(TB!G189), "",TB!G189)</f>
        <v/>
      </c>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40"/>
      <c r="DX54" s="27"/>
      <c r="DY54" s="27"/>
      <c r="DZ54" s="27"/>
      <c r="EA54" s="27"/>
      <c r="EB54" s="27"/>
      <c r="EC54" s="27"/>
      <c r="ED54" s="27"/>
      <c r="EE54" s="27"/>
      <c r="EF54" s="27"/>
      <c r="EG54" s="27"/>
      <c r="EH54" s="27"/>
      <c r="EI54" s="27"/>
      <c r="EJ54" s="27"/>
      <c r="EK54" s="27"/>
      <c r="EL54" s="27"/>
      <c r="EM54" s="27"/>
      <c r="EN54" s="27"/>
      <c r="EO54" s="27"/>
      <c r="EP54" s="27"/>
      <c r="EQ54" s="27"/>
      <c r="ER54" s="40"/>
    </row>
    <row r="55" spans="2:148" ht="15" customHeight="1" x14ac:dyDescent="0.25">
      <c r="B55" s="298" t="s">
        <v>566</v>
      </c>
      <c r="C55" s="300" t="str">
        <f xml:space="preserve"> IF(ISBLANK(TB!C190), "", TB!C190)</f>
        <v/>
      </c>
      <c r="D55" s="300" t="str">
        <f xml:space="preserve"> IF(ISBLANK(TB!D190), "", TB!D190)</f>
        <v/>
      </c>
      <c r="E55" s="300" t="str">
        <f xml:space="preserve"> IF(ISBLANK(TB!E190), "", TB!E190)</f>
        <v/>
      </c>
      <c r="F55" s="300" t="str">
        <f xml:space="preserve"> IF(ISBLANK(TB!F190), "", TB!F190)</f>
        <v/>
      </c>
      <c r="G55" s="610" t="str">
        <f>IF(ISBLANK(TB!G190), "",TB!G190)</f>
        <v/>
      </c>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40"/>
      <c r="DX55" s="27"/>
      <c r="DY55" s="27"/>
      <c r="DZ55" s="27"/>
      <c r="EA55" s="27"/>
      <c r="EB55" s="27"/>
      <c r="EC55" s="27"/>
      <c r="ED55" s="27"/>
      <c r="EE55" s="27"/>
      <c r="EF55" s="27"/>
      <c r="EG55" s="27"/>
      <c r="EH55" s="27"/>
      <c r="EI55" s="27"/>
      <c r="EJ55" s="27"/>
      <c r="EK55" s="27"/>
      <c r="EL55" s="27"/>
      <c r="EM55" s="27"/>
      <c r="EN55" s="27"/>
      <c r="EO55" s="27"/>
      <c r="EP55" s="27"/>
      <c r="EQ55" s="27"/>
      <c r="ER55" s="40"/>
    </row>
    <row r="56" spans="2:148" ht="15" customHeight="1" x14ac:dyDescent="0.25">
      <c r="B56" s="298" t="s">
        <v>567</v>
      </c>
      <c r="C56" s="300" t="str">
        <f xml:space="preserve"> IF(ISBLANK(TB!C191), "", TB!C191)</f>
        <v/>
      </c>
      <c r="D56" s="300" t="str">
        <f xml:space="preserve"> IF(ISBLANK(TB!D191), "", TB!D191)</f>
        <v/>
      </c>
      <c r="E56" s="300" t="str">
        <f xml:space="preserve"> IF(ISBLANK(TB!E191), "", TB!E191)</f>
        <v/>
      </c>
      <c r="F56" s="300" t="str">
        <f xml:space="preserve"> IF(ISBLANK(TB!F191), "", TB!F191)</f>
        <v/>
      </c>
      <c r="G56" s="610" t="str">
        <f>IF(ISBLANK(TB!G191), "",TB!G191)</f>
        <v/>
      </c>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40"/>
      <c r="DX56" s="27"/>
      <c r="DY56" s="27"/>
      <c r="DZ56" s="27"/>
      <c r="EA56" s="27"/>
      <c r="EB56" s="27"/>
      <c r="EC56" s="27"/>
      <c r="ED56" s="27"/>
      <c r="EE56" s="27"/>
      <c r="EF56" s="27"/>
      <c r="EG56" s="27"/>
      <c r="EH56" s="27"/>
      <c r="EI56" s="27"/>
      <c r="EJ56" s="27"/>
      <c r="EK56" s="27"/>
      <c r="EL56" s="27"/>
      <c r="EM56" s="27"/>
      <c r="EN56" s="27"/>
      <c r="EO56" s="27"/>
      <c r="EP56" s="27"/>
      <c r="EQ56" s="27"/>
      <c r="ER56" s="40"/>
    </row>
    <row r="57" spans="2:148" ht="15" customHeight="1" x14ac:dyDescent="0.25">
      <c r="B57" s="298" t="s">
        <v>568</v>
      </c>
      <c r="C57" s="300" t="str">
        <f xml:space="preserve"> IF(ISBLANK(TB!C192), "", TB!C192)</f>
        <v/>
      </c>
      <c r="D57" s="300" t="str">
        <f xml:space="preserve"> IF(ISBLANK(TB!D192), "", TB!D192)</f>
        <v/>
      </c>
      <c r="E57" s="300" t="str">
        <f xml:space="preserve"> IF(ISBLANK(TB!E192), "", TB!E192)</f>
        <v/>
      </c>
      <c r="F57" s="300" t="str">
        <f xml:space="preserve"> IF(ISBLANK(TB!F192), "", TB!F192)</f>
        <v/>
      </c>
      <c r="G57" s="610" t="str">
        <f>IF(ISBLANK(TB!G192), "",TB!G192)</f>
        <v/>
      </c>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40"/>
      <c r="DX57" s="27"/>
      <c r="DY57" s="27"/>
      <c r="DZ57" s="27"/>
      <c r="EA57" s="27"/>
      <c r="EB57" s="27"/>
      <c r="EC57" s="27"/>
      <c r="ED57" s="27"/>
      <c r="EE57" s="27"/>
      <c r="EF57" s="27"/>
      <c r="EG57" s="27"/>
      <c r="EH57" s="27"/>
      <c r="EI57" s="27"/>
      <c r="EJ57" s="27"/>
      <c r="EK57" s="27"/>
      <c r="EL57" s="27"/>
      <c r="EM57" s="27"/>
      <c r="EN57" s="27"/>
      <c r="EO57" s="27"/>
      <c r="EP57" s="27"/>
      <c r="EQ57" s="27"/>
      <c r="ER57" s="40"/>
    </row>
    <row r="58" spans="2:148" ht="15" customHeight="1" x14ac:dyDescent="0.25">
      <c r="B58" s="298" t="s">
        <v>569</v>
      </c>
      <c r="C58" s="300" t="str">
        <f xml:space="preserve"> IF(ISBLANK(TB!C193), "", TB!C193)</f>
        <v/>
      </c>
      <c r="D58" s="300" t="str">
        <f xml:space="preserve"> IF(ISBLANK(TB!D193), "", TB!D193)</f>
        <v/>
      </c>
      <c r="E58" s="300" t="str">
        <f xml:space="preserve"> IF(ISBLANK(TB!E193), "", TB!E193)</f>
        <v/>
      </c>
      <c r="F58" s="300" t="str">
        <f xml:space="preserve"> IF(ISBLANK(TB!F193), "", TB!F193)</f>
        <v/>
      </c>
      <c r="G58" s="610" t="str">
        <f>IF(ISBLANK(TB!G193), "",TB!G193)</f>
        <v/>
      </c>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40"/>
      <c r="DX58" s="27"/>
      <c r="DY58" s="27"/>
      <c r="DZ58" s="27"/>
      <c r="EA58" s="27"/>
      <c r="EB58" s="27"/>
      <c r="EC58" s="27"/>
      <c r="ED58" s="27"/>
      <c r="EE58" s="27"/>
      <c r="EF58" s="27"/>
      <c r="EG58" s="27"/>
      <c r="EH58" s="27"/>
      <c r="EI58" s="27"/>
      <c r="EJ58" s="27"/>
      <c r="EK58" s="27"/>
      <c r="EL58" s="27"/>
      <c r="EM58" s="27"/>
      <c r="EN58" s="27"/>
      <c r="EO58" s="27"/>
      <c r="EP58" s="27"/>
      <c r="EQ58" s="27"/>
      <c r="ER58" s="40"/>
    </row>
    <row r="59" spans="2:148" ht="15" customHeight="1" x14ac:dyDescent="0.25">
      <c r="B59" s="298" t="s">
        <v>570</v>
      </c>
      <c r="C59" s="300" t="str">
        <f xml:space="preserve"> IF(ISBLANK(TB!C194), "", TB!C194)</f>
        <v/>
      </c>
      <c r="D59" s="300" t="str">
        <f xml:space="preserve"> IF(ISBLANK(TB!D194), "", TB!D194)</f>
        <v/>
      </c>
      <c r="E59" s="300" t="str">
        <f xml:space="preserve"> IF(ISBLANK(TB!E194), "", TB!E194)</f>
        <v/>
      </c>
      <c r="F59" s="300" t="str">
        <f xml:space="preserve"> IF(ISBLANK(TB!F194), "", TB!F194)</f>
        <v/>
      </c>
      <c r="G59" s="610" t="str">
        <f>IF(ISBLANK(TB!G194), "",TB!G194)</f>
        <v/>
      </c>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40"/>
      <c r="DX59" s="27"/>
      <c r="DY59" s="27"/>
      <c r="DZ59" s="27"/>
      <c r="EA59" s="27"/>
      <c r="EB59" s="27"/>
      <c r="EC59" s="27"/>
      <c r="ED59" s="27"/>
      <c r="EE59" s="27"/>
      <c r="EF59" s="27"/>
      <c r="EG59" s="27"/>
      <c r="EH59" s="27"/>
      <c r="EI59" s="27"/>
      <c r="EJ59" s="27"/>
      <c r="EK59" s="27"/>
      <c r="EL59" s="27"/>
      <c r="EM59" s="27"/>
      <c r="EN59" s="27"/>
      <c r="EO59" s="27"/>
      <c r="EP59" s="27"/>
      <c r="EQ59" s="27"/>
      <c r="ER59" s="40"/>
    </row>
    <row r="60" spans="2:148" ht="15" customHeight="1" x14ac:dyDescent="0.25">
      <c r="B60" s="298" t="s">
        <v>571</v>
      </c>
      <c r="C60" s="300" t="str">
        <f xml:space="preserve"> IF(ISBLANK(TB!C195), "", TB!C195)</f>
        <v/>
      </c>
      <c r="D60" s="300" t="str">
        <f xml:space="preserve"> IF(ISBLANK(TB!D195), "", TB!D195)</f>
        <v/>
      </c>
      <c r="E60" s="300" t="str">
        <f xml:space="preserve"> IF(ISBLANK(TB!E195), "", TB!E195)</f>
        <v/>
      </c>
      <c r="F60" s="300" t="str">
        <f xml:space="preserve"> IF(ISBLANK(TB!F195), "", TB!F195)</f>
        <v/>
      </c>
      <c r="G60" s="610" t="str">
        <f>IF(ISBLANK(TB!G195), "",TB!G195)</f>
        <v/>
      </c>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40"/>
      <c r="DX60" s="27"/>
      <c r="DY60" s="27"/>
      <c r="DZ60" s="27"/>
      <c r="EA60" s="27"/>
      <c r="EB60" s="27"/>
      <c r="EC60" s="27"/>
      <c r="ED60" s="27"/>
      <c r="EE60" s="27"/>
      <c r="EF60" s="27"/>
      <c r="EG60" s="27"/>
      <c r="EH60" s="27"/>
      <c r="EI60" s="27"/>
      <c r="EJ60" s="27"/>
      <c r="EK60" s="27"/>
      <c r="EL60" s="27"/>
      <c r="EM60" s="27"/>
      <c r="EN60" s="27"/>
      <c r="EO60" s="27"/>
      <c r="EP60" s="27"/>
      <c r="EQ60" s="27"/>
      <c r="ER60" s="40"/>
    </row>
    <row r="61" spans="2:148" ht="15" customHeight="1" x14ac:dyDescent="0.25">
      <c r="B61" s="298" t="s">
        <v>572</v>
      </c>
      <c r="C61" s="300" t="str">
        <f xml:space="preserve"> IF(ISBLANK(TB!C196), "", TB!C196)</f>
        <v/>
      </c>
      <c r="D61" s="300" t="str">
        <f xml:space="preserve"> IF(ISBLANK(TB!D196), "", TB!D196)</f>
        <v/>
      </c>
      <c r="E61" s="300" t="str">
        <f xml:space="preserve"> IF(ISBLANK(TB!E196), "", TB!E196)</f>
        <v/>
      </c>
      <c r="F61" s="300" t="str">
        <f xml:space="preserve"> IF(ISBLANK(TB!F196), "", TB!F196)</f>
        <v/>
      </c>
      <c r="G61" s="610" t="str">
        <f>IF(ISBLANK(TB!G196), "",TB!G196)</f>
        <v/>
      </c>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40"/>
      <c r="DX61" s="27"/>
      <c r="DY61" s="27"/>
      <c r="DZ61" s="27"/>
      <c r="EA61" s="27"/>
      <c r="EB61" s="27"/>
      <c r="EC61" s="27"/>
      <c r="ED61" s="27"/>
      <c r="EE61" s="27"/>
      <c r="EF61" s="27"/>
      <c r="EG61" s="27"/>
      <c r="EH61" s="27"/>
      <c r="EI61" s="27"/>
      <c r="EJ61" s="27"/>
      <c r="EK61" s="27"/>
      <c r="EL61" s="27"/>
      <c r="EM61" s="27"/>
      <c r="EN61" s="27"/>
      <c r="EO61" s="27"/>
      <c r="EP61" s="27"/>
      <c r="EQ61" s="27"/>
      <c r="ER61" s="40"/>
    </row>
    <row r="62" spans="2:148" ht="15" customHeight="1" x14ac:dyDescent="0.25">
      <c r="B62" s="298" t="s">
        <v>573</v>
      </c>
      <c r="C62" s="300" t="str">
        <f xml:space="preserve"> IF(ISBLANK(TB!C197), "", TB!C197)</f>
        <v/>
      </c>
      <c r="D62" s="300" t="str">
        <f xml:space="preserve"> IF(ISBLANK(TB!D197), "", TB!D197)</f>
        <v/>
      </c>
      <c r="E62" s="300" t="str">
        <f xml:space="preserve"> IF(ISBLANK(TB!E197), "", TB!E197)</f>
        <v/>
      </c>
      <c r="F62" s="300" t="str">
        <f xml:space="preserve"> IF(ISBLANK(TB!F197), "", TB!F197)</f>
        <v/>
      </c>
      <c r="G62" s="610" t="str">
        <f>IF(ISBLANK(TB!G197), "",TB!G197)</f>
        <v/>
      </c>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40"/>
      <c r="DX62" s="27"/>
      <c r="DY62" s="27"/>
      <c r="DZ62" s="27"/>
      <c r="EA62" s="27"/>
      <c r="EB62" s="27"/>
      <c r="EC62" s="27"/>
      <c r="ED62" s="27"/>
      <c r="EE62" s="27"/>
      <c r="EF62" s="27"/>
      <c r="EG62" s="27"/>
      <c r="EH62" s="27"/>
      <c r="EI62" s="27"/>
      <c r="EJ62" s="27"/>
      <c r="EK62" s="27"/>
      <c r="EL62" s="27"/>
      <c r="EM62" s="27"/>
      <c r="EN62" s="27"/>
      <c r="EO62" s="27"/>
      <c r="EP62" s="27"/>
      <c r="EQ62" s="27"/>
      <c r="ER62" s="40"/>
    </row>
    <row r="63" spans="2:148" ht="15" customHeight="1" x14ac:dyDescent="0.25">
      <c r="B63" s="298" t="s">
        <v>574</v>
      </c>
      <c r="C63" s="300" t="str">
        <f xml:space="preserve"> IF(ISBLANK(TB!C198), "", TB!C198)</f>
        <v/>
      </c>
      <c r="D63" s="300" t="str">
        <f xml:space="preserve"> IF(ISBLANK(TB!D198), "", TB!D198)</f>
        <v/>
      </c>
      <c r="E63" s="300" t="str">
        <f xml:space="preserve"> IF(ISBLANK(TB!E198), "", TB!E198)</f>
        <v/>
      </c>
      <c r="F63" s="300" t="str">
        <f xml:space="preserve"> IF(ISBLANK(TB!F198), "", TB!F198)</f>
        <v/>
      </c>
      <c r="G63" s="610" t="str">
        <f>IF(ISBLANK(TB!G198), "",TB!G198)</f>
        <v/>
      </c>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40"/>
      <c r="DX63" s="27"/>
      <c r="DY63" s="27"/>
      <c r="DZ63" s="27"/>
      <c r="EA63" s="27"/>
      <c r="EB63" s="27"/>
      <c r="EC63" s="27"/>
      <c r="ED63" s="27"/>
      <c r="EE63" s="27"/>
      <c r="EF63" s="27"/>
      <c r="EG63" s="27"/>
      <c r="EH63" s="27"/>
      <c r="EI63" s="27"/>
      <c r="EJ63" s="27"/>
      <c r="EK63" s="27"/>
      <c r="EL63" s="27"/>
      <c r="EM63" s="27"/>
      <c r="EN63" s="27"/>
      <c r="EO63" s="27"/>
      <c r="EP63" s="27"/>
      <c r="EQ63" s="27"/>
      <c r="ER63" s="40"/>
    </row>
    <row r="64" spans="2:148" ht="15" customHeight="1" x14ac:dyDescent="0.25">
      <c r="B64" s="298" t="s">
        <v>575</v>
      </c>
      <c r="C64" s="300" t="str">
        <f xml:space="preserve"> IF(ISBLANK(TB!C199), "", TB!C199)</f>
        <v/>
      </c>
      <c r="D64" s="300" t="str">
        <f xml:space="preserve"> IF(ISBLANK(TB!D199), "", TB!D199)</f>
        <v/>
      </c>
      <c r="E64" s="300" t="str">
        <f xml:space="preserve"> IF(ISBLANK(TB!E199), "", TB!E199)</f>
        <v/>
      </c>
      <c r="F64" s="300" t="str">
        <f xml:space="preserve"> IF(ISBLANK(TB!F199), "", TB!F199)</f>
        <v/>
      </c>
      <c r="G64" s="610" t="str">
        <f>IF(ISBLANK(TB!G199), "",TB!G199)</f>
        <v/>
      </c>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40"/>
      <c r="DX64" s="27"/>
      <c r="DY64" s="27"/>
      <c r="DZ64" s="27"/>
      <c r="EA64" s="27"/>
      <c r="EB64" s="27"/>
      <c r="EC64" s="27"/>
      <c r="ED64" s="27"/>
      <c r="EE64" s="27"/>
      <c r="EF64" s="27"/>
      <c r="EG64" s="27"/>
      <c r="EH64" s="27"/>
      <c r="EI64" s="27"/>
      <c r="EJ64" s="27"/>
      <c r="EK64" s="27"/>
      <c r="EL64" s="27"/>
      <c r="EM64" s="27"/>
      <c r="EN64" s="27"/>
      <c r="EO64" s="27"/>
      <c r="EP64" s="27"/>
      <c r="EQ64" s="27"/>
      <c r="ER64" s="40"/>
    </row>
    <row r="65" spans="2:148" ht="15" customHeight="1" x14ac:dyDescent="0.25">
      <c r="B65" s="298" t="s">
        <v>576</v>
      </c>
      <c r="C65" s="300" t="str">
        <f xml:space="preserve"> IF(ISBLANK(TB!C200), "", TB!C200)</f>
        <v/>
      </c>
      <c r="D65" s="300" t="str">
        <f xml:space="preserve"> IF(ISBLANK(TB!D200), "", TB!D200)</f>
        <v/>
      </c>
      <c r="E65" s="300" t="str">
        <f xml:space="preserve"> IF(ISBLANK(TB!E200), "", TB!E200)</f>
        <v/>
      </c>
      <c r="F65" s="300" t="str">
        <f xml:space="preserve"> IF(ISBLANK(TB!F200), "", TB!F200)</f>
        <v/>
      </c>
      <c r="G65" s="610" t="str">
        <f>IF(ISBLANK(TB!G200), "",TB!G200)</f>
        <v/>
      </c>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40"/>
      <c r="DX65" s="27"/>
      <c r="DY65" s="27"/>
      <c r="DZ65" s="27"/>
      <c r="EA65" s="27"/>
      <c r="EB65" s="27"/>
      <c r="EC65" s="27"/>
      <c r="ED65" s="27"/>
      <c r="EE65" s="27"/>
      <c r="EF65" s="27"/>
      <c r="EG65" s="27"/>
      <c r="EH65" s="27"/>
      <c r="EI65" s="27"/>
      <c r="EJ65" s="27"/>
      <c r="EK65" s="27"/>
      <c r="EL65" s="27"/>
      <c r="EM65" s="27"/>
      <c r="EN65" s="27"/>
      <c r="EO65" s="27"/>
      <c r="EP65" s="27"/>
      <c r="EQ65" s="27"/>
      <c r="ER65" s="40"/>
    </row>
    <row r="66" spans="2:148" ht="15" customHeight="1" x14ac:dyDescent="0.25">
      <c r="B66" s="298" t="s">
        <v>577</v>
      </c>
      <c r="C66" s="300" t="str">
        <f xml:space="preserve"> IF(ISBLANK(TB!C201), "", TB!C201)</f>
        <v/>
      </c>
      <c r="D66" s="300" t="str">
        <f xml:space="preserve"> IF(ISBLANK(TB!D201), "", TB!D201)</f>
        <v/>
      </c>
      <c r="E66" s="300" t="str">
        <f xml:space="preserve"> IF(ISBLANK(TB!E201), "", TB!E201)</f>
        <v/>
      </c>
      <c r="F66" s="300" t="str">
        <f xml:space="preserve"> IF(ISBLANK(TB!F201), "", TB!F201)</f>
        <v/>
      </c>
      <c r="G66" s="610" t="str">
        <f>IF(ISBLANK(TB!G201), "",TB!G201)</f>
        <v/>
      </c>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40"/>
      <c r="DX66" s="27"/>
      <c r="DY66" s="27"/>
      <c r="DZ66" s="27"/>
      <c r="EA66" s="27"/>
      <c r="EB66" s="27"/>
      <c r="EC66" s="27"/>
      <c r="ED66" s="27"/>
      <c r="EE66" s="27"/>
      <c r="EF66" s="27"/>
      <c r="EG66" s="27"/>
      <c r="EH66" s="27"/>
      <c r="EI66" s="27"/>
      <c r="EJ66" s="27"/>
      <c r="EK66" s="27"/>
      <c r="EL66" s="27"/>
      <c r="EM66" s="27"/>
      <c r="EN66" s="27"/>
      <c r="EO66" s="27"/>
      <c r="EP66" s="27"/>
      <c r="EQ66" s="27"/>
      <c r="ER66" s="40"/>
    </row>
    <row r="67" spans="2:148" ht="15" customHeight="1" x14ac:dyDescent="0.25">
      <c r="B67" s="298" t="s">
        <v>578</v>
      </c>
      <c r="C67" s="300" t="str">
        <f xml:space="preserve"> IF(ISBLANK(TB!C202), "", TB!C202)</f>
        <v/>
      </c>
      <c r="D67" s="300" t="str">
        <f xml:space="preserve"> IF(ISBLANK(TB!D202), "", TB!D202)</f>
        <v/>
      </c>
      <c r="E67" s="300" t="str">
        <f xml:space="preserve"> IF(ISBLANK(TB!E202), "", TB!E202)</f>
        <v/>
      </c>
      <c r="F67" s="300" t="str">
        <f xml:space="preserve"> IF(ISBLANK(TB!F202), "", TB!F202)</f>
        <v/>
      </c>
      <c r="G67" s="610" t="str">
        <f>IF(ISBLANK(TB!G202), "",TB!G202)</f>
        <v/>
      </c>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40"/>
      <c r="DX67" s="27"/>
      <c r="DY67" s="27"/>
      <c r="DZ67" s="27"/>
      <c r="EA67" s="27"/>
      <c r="EB67" s="27"/>
      <c r="EC67" s="27"/>
      <c r="ED67" s="27"/>
      <c r="EE67" s="27"/>
      <c r="EF67" s="27"/>
      <c r="EG67" s="27"/>
      <c r="EH67" s="27"/>
      <c r="EI67" s="27"/>
      <c r="EJ67" s="27"/>
      <c r="EK67" s="27"/>
      <c r="EL67" s="27"/>
      <c r="EM67" s="27"/>
      <c r="EN67" s="27"/>
      <c r="EO67" s="27"/>
      <c r="EP67" s="27"/>
      <c r="EQ67" s="27"/>
      <c r="ER67" s="40"/>
    </row>
    <row r="68" spans="2:148" ht="15" customHeight="1" x14ac:dyDescent="0.25">
      <c r="B68" s="298" t="s">
        <v>579</v>
      </c>
      <c r="C68" s="300" t="str">
        <f xml:space="preserve"> IF(ISBLANK(TB!C203), "", TB!C203)</f>
        <v/>
      </c>
      <c r="D68" s="300" t="str">
        <f xml:space="preserve"> IF(ISBLANK(TB!D203), "", TB!D203)</f>
        <v/>
      </c>
      <c r="E68" s="300" t="str">
        <f xml:space="preserve"> IF(ISBLANK(TB!E203), "", TB!E203)</f>
        <v/>
      </c>
      <c r="F68" s="300" t="str">
        <f xml:space="preserve"> IF(ISBLANK(TB!F203), "", TB!F203)</f>
        <v/>
      </c>
      <c r="G68" s="610" t="str">
        <f>IF(ISBLANK(TB!G203), "",TB!G203)</f>
        <v/>
      </c>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c r="DA68" s="27"/>
      <c r="DB68" s="27"/>
      <c r="DC68" s="27"/>
      <c r="DD68" s="27"/>
      <c r="DE68" s="27"/>
      <c r="DF68" s="27"/>
      <c r="DG68" s="27"/>
      <c r="DH68" s="27"/>
      <c r="DI68" s="27"/>
      <c r="DJ68" s="27"/>
      <c r="DK68" s="27"/>
      <c r="DL68" s="27"/>
      <c r="DM68" s="27"/>
      <c r="DN68" s="27"/>
      <c r="DO68" s="27"/>
      <c r="DP68" s="27"/>
      <c r="DQ68" s="27"/>
      <c r="DR68" s="27"/>
      <c r="DS68" s="27"/>
      <c r="DT68" s="27"/>
      <c r="DU68" s="27"/>
      <c r="DV68" s="27"/>
      <c r="DW68" s="40"/>
      <c r="DX68" s="27"/>
      <c r="DY68" s="27"/>
      <c r="DZ68" s="27"/>
      <c r="EA68" s="27"/>
      <c r="EB68" s="27"/>
      <c r="EC68" s="27"/>
      <c r="ED68" s="27"/>
      <c r="EE68" s="27"/>
      <c r="EF68" s="27"/>
      <c r="EG68" s="27"/>
      <c r="EH68" s="27"/>
      <c r="EI68" s="27"/>
      <c r="EJ68" s="27"/>
      <c r="EK68" s="27"/>
      <c r="EL68" s="27"/>
      <c r="EM68" s="27"/>
      <c r="EN68" s="27"/>
      <c r="EO68" s="27"/>
      <c r="EP68" s="27"/>
      <c r="EQ68" s="27"/>
      <c r="ER68" s="40"/>
    </row>
    <row r="69" spans="2:148" ht="15" customHeight="1" x14ac:dyDescent="0.25">
      <c r="B69" s="298" t="s">
        <v>580</v>
      </c>
      <c r="C69" s="300" t="str">
        <f xml:space="preserve"> IF(ISBLANK(TB!C204), "", TB!C204)</f>
        <v/>
      </c>
      <c r="D69" s="300" t="str">
        <f xml:space="preserve"> IF(ISBLANK(TB!D204), "", TB!D204)</f>
        <v/>
      </c>
      <c r="E69" s="300" t="str">
        <f xml:space="preserve"> IF(ISBLANK(TB!E204), "", TB!E204)</f>
        <v/>
      </c>
      <c r="F69" s="300" t="str">
        <f xml:space="preserve"> IF(ISBLANK(TB!F204), "", TB!F204)</f>
        <v/>
      </c>
      <c r="G69" s="610" t="str">
        <f>IF(ISBLANK(TB!G204), "",TB!G204)</f>
        <v/>
      </c>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c r="DA69" s="27"/>
      <c r="DB69" s="27"/>
      <c r="DC69" s="27"/>
      <c r="DD69" s="27"/>
      <c r="DE69" s="27"/>
      <c r="DF69" s="27"/>
      <c r="DG69" s="27"/>
      <c r="DH69" s="27"/>
      <c r="DI69" s="27"/>
      <c r="DJ69" s="27"/>
      <c r="DK69" s="27"/>
      <c r="DL69" s="27"/>
      <c r="DM69" s="27"/>
      <c r="DN69" s="27"/>
      <c r="DO69" s="27"/>
      <c r="DP69" s="27"/>
      <c r="DQ69" s="27"/>
      <c r="DR69" s="27"/>
      <c r="DS69" s="27"/>
      <c r="DT69" s="27"/>
      <c r="DU69" s="27"/>
      <c r="DV69" s="27"/>
      <c r="DW69" s="40"/>
      <c r="DX69" s="27"/>
      <c r="DY69" s="27"/>
      <c r="DZ69" s="27"/>
      <c r="EA69" s="27"/>
      <c r="EB69" s="27"/>
      <c r="EC69" s="27"/>
      <c r="ED69" s="27"/>
      <c r="EE69" s="27"/>
      <c r="EF69" s="27"/>
      <c r="EG69" s="27"/>
      <c r="EH69" s="27"/>
      <c r="EI69" s="27"/>
      <c r="EJ69" s="27"/>
      <c r="EK69" s="27"/>
      <c r="EL69" s="27"/>
      <c r="EM69" s="27"/>
      <c r="EN69" s="27"/>
      <c r="EO69" s="27"/>
      <c r="EP69" s="27"/>
      <c r="EQ69" s="27"/>
      <c r="ER69" s="40"/>
    </row>
    <row r="70" spans="2:148" ht="15" customHeight="1" x14ac:dyDescent="0.25">
      <c r="B70" s="298" t="s">
        <v>581</v>
      </c>
      <c r="C70" s="300" t="str">
        <f xml:space="preserve"> IF(ISBLANK(TB!C205), "", TB!C205)</f>
        <v/>
      </c>
      <c r="D70" s="300" t="str">
        <f xml:space="preserve"> IF(ISBLANK(TB!D205), "", TB!D205)</f>
        <v/>
      </c>
      <c r="E70" s="300" t="str">
        <f xml:space="preserve"> IF(ISBLANK(TB!E205), "", TB!E205)</f>
        <v/>
      </c>
      <c r="F70" s="300" t="str">
        <f xml:space="preserve"> IF(ISBLANK(TB!F205), "", TB!F205)</f>
        <v/>
      </c>
      <c r="G70" s="610" t="str">
        <f>IF(ISBLANK(TB!G205), "",TB!G205)</f>
        <v/>
      </c>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c r="DA70" s="27"/>
      <c r="DB70" s="27"/>
      <c r="DC70" s="27"/>
      <c r="DD70" s="27"/>
      <c r="DE70" s="27"/>
      <c r="DF70" s="27"/>
      <c r="DG70" s="27"/>
      <c r="DH70" s="27"/>
      <c r="DI70" s="27"/>
      <c r="DJ70" s="27"/>
      <c r="DK70" s="27"/>
      <c r="DL70" s="27"/>
      <c r="DM70" s="27"/>
      <c r="DN70" s="27"/>
      <c r="DO70" s="27"/>
      <c r="DP70" s="27"/>
      <c r="DQ70" s="27"/>
      <c r="DR70" s="27"/>
      <c r="DS70" s="27"/>
      <c r="DT70" s="27"/>
      <c r="DU70" s="27"/>
      <c r="DV70" s="27"/>
      <c r="DW70" s="40"/>
      <c r="DX70" s="27"/>
      <c r="DY70" s="27"/>
      <c r="DZ70" s="27"/>
      <c r="EA70" s="27"/>
      <c r="EB70" s="27"/>
      <c r="EC70" s="27"/>
      <c r="ED70" s="27"/>
      <c r="EE70" s="27"/>
      <c r="EF70" s="27"/>
      <c r="EG70" s="27"/>
      <c r="EH70" s="27"/>
      <c r="EI70" s="27"/>
      <c r="EJ70" s="27"/>
      <c r="EK70" s="27"/>
      <c r="EL70" s="27"/>
      <c r="EM70" s="27"/>
      <c r="EN70" s="27"/>
      <c r="EO70" s="27"/>
      <c r="EP70" s="27"/>
      <c r="EQ70" s="27"/>
      <c r="ER70" s="40"/>
    </row>
    <row r="71" spans="2:148" ht="15" customHeight="1" x14ac:dyDescent="0.25">
      <c r="B71" s="298" t="s">
        <v>582</v>
      </c>
      <c r="C71" s="300" t="str">
        <f xml:space="preserve"> IF(ISBLANK(TB!C206), "", TB!C206)</f>
        <v/>
      </c>
      <c r="D71" s="300" t="str">
        <f xml:space="preserve"> IF(ISBLANK(TB!D206), "", TB!D206)</f>
        <v/>
      </c>
      <c r="E71" s="300" t="str">
        <f xml:space="preserve"> IF(ISBLANK(TB!E206), "", TB!E206)</f>
        <v/>
      </c>
      <c r="F71" s="300" t="str">
        <f xml:space="preserve"> IF(ISBLANK(TB!F206), "", TB!F206)</f>
        <v/>
      </c>
      <c r="G71" s="610" t="str">
        <f>IF(ISBLANK(TB!G206), "",TB!G206)</f>
        <v/>
      </c>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40"/>
      <c r="DX71" s="27"/>
      <c r="DY71" s="27"/>
      <c r="DZ71" s="27"/>
      <c r="EA71" s="27"/>
      <c r="EB71" s="27"/>
      <c r="EC71" s="27"/>
      <c r="ED71" s="27"/>
      <c r="EE71" s="27"/>
      <c r="EF71" s="27"/>
      <c r="EG71" s="27"/>
      <c r="EH71" s="27"/>
      <c r="EI71" s="27"/>
      <c r="EJ71" s="27"/>
      <c r="EK71" s="27"/>
      <c r="EL71" s="27"/>
      <c r="EM71" s="27"/>
      <c r="EN71" s="27"/>
      <c r="EO71" s="27"/>
      <c r="EP71" s="27"/>
      <c r="EQ71" s="27"/>
      <c r="ER71" s="40"/>
    </row>
    <row r="72" spans="2:148" ht="15" customHeight="1" x14ac:dyDescent="0.25">
      <c r="B72" s="298" t="s">
        <v>583</v>
      </c>
      <c r="C72" s="300" t="str">
        <f xml:space="preserve"> IF(ISBLANK(TB!C207), "", TB!C207)</f>
        <v/>
      </c>
      <c r="D72" s="300" t="str">
        <f xml:space="preserve"> IF(ISBLANK(TB!D207), "", TB!D207)</f>
        <v/>
      </c>
      <c r="E72" s="300" t="str">
        <f xml:space="preserve"> IF(ISBLANK(TB!E207), "", TB!E207)</f>
        <v/>
      </c>
      <c r="F72" s="300" t="str">
        <f xml:space="preserve"> IF(ISBLANK(TB!F207), "", TB!F207)</f>
        <v/>
      </c>
      <c r="G72" s="610" t="str">
        <f>IF(ISBLANK(TB!G207), "",TB!G207)</f>
        <v/>
      </c>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c r="DA72" s="27"/>
      <c r="DB72" s="27"/>
      <c r="DC72" s="27"/>
      <c r="DD72" s="27"/>
      <c r="DE72" s="27"/>
      <c r="DF72" s="27"/>
      <c r="DG72" s="27"/>
      <c r="DH72" s="27"/>
      <c r="DI72" s="27"/>
      <c r="DJ72" s="27"/>
      <c r="DK72" s="27"/>
      <c r="DL72" s="27"/>
      <c r="DM72" s="27"/>
      <c r="DN72" s="27"/>
      <c r="DO72" s="27"/>
      <c r="DP72" s="27"/>
      <c r="DQ72" s="27"/>
      <c r="DR72" s="27"/>
      <c r="DS72" s="27"/>
      <c r="DT72" s="27"/>
      <c r="DU72" s="27"/>
      <c r="DV72" s="27"/>
      <c r="DW72" s="40"/>
      <c r="DX72" s="27"/>
      <c r="DY72" s="27"/>
      <c r="DZ72" s="27"/>
      <c r="EA72" s="27"/>
      <c r="EB72" s="27"/>
      <c r="EC72" s="27"/>
      <c r="ED72" s="27"/>
      <c r="EE72" s="27"/>
      <c r="EF72" s="27"/>
      <c r="EG72" s="27"/>
      <c r="EH72" s="27"/>
      <c r="EI72" s="27"/>
      <c r="EJ72" s="27"/>
      <c r="EK72" s="27"/>
      <c r="EL72" s="27"/>
      <c r="EM72" s="27"/>
      <c r="EN72" s="27"/>
      <c r="EO72" s="27"/>
      <c r="EP72" s="27"/>
      <c r="EQ72" s="27"/>
      <c r="ER72" s="40"/>
    </row>
    <row r="73" spans="2:148" ht="15" customHeight="1" x14ac:dyDescent="0.25">
      <c r="B73" s="298" t="s">
        <v>584</v>
      </c>
      <c r="C73" s="300" t="str">
        <f xml:space="preserve"> IF(ISBLANK(TB!C208), "", TB!C208)</f>
        <v/>
      </c>
      <c r="D73" s="300" t="str">
        <f xml:space="preserve"> IF(ISBLANK(TB!D208), "", TB!D208)</f>
        <v/>
      </c>
      <c r="E73" s="300" t="str">
        <f xml:space="preserve"> IF(ISBLANK(TB!E208), "", TB!E208)</f>
        <v/>
      </c>
      <c r="F73" s="300" t="str">
        <f xml:space="preserve"> IF(ISBLANK(TB!F208), "", TB!F208)</f>
        <v/>
      </c>
      <c r="G73" s="610" t="str">
        <f>IF(ISBLANK(TB!G208), "",TB!G208)</f>
        <v/>
      </c>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c r="DA73" s="27"/>
      <c r="DB73" s="27"/>
      <c r="DC73" s="27"/>
      <c r="DD73" s="27"/>
      <c r="DE73" s="27"/>
      <c r="DF73" s="27"/>
      <c r="DG73" s="27"/>
      <c r="DH73" s="27"/>
      <c r="DI73" s="27"/>
      <c r="DJ73" s="27"/>
      <c r="DK73" s="27"/>
      <c r="DL73" s="27"/>
      <c r="DM73" s="27"/>
      <c r="DN73" s="27"/>
      <c r="DO73" s="27"/>
      <c r="DP73" s="27"/>
      <c r="DQ73" s="27"/>
      <c r="DR73" s="27"/>
      <c r="DS73" s="27"/>
      <c r="DT73" s="27"/>
      <c r="DU73" s="27"/>
      <c r="DV73" s="27"/>
      <c r="DW73" s="40"/>
      <c r="DX73" s="27"/>
      <c r="DY73" s="27"/>
      <c r="DZ73" s="27"/>
      <c r="EA73" s="27"/>
      <c r="EB73" s="27"/>
      <c r="EC73" s="27"/>
      <c r="ED73" s="27"/>
      <c r="EE73" s="27"/>
      <c r="EF73" s="27"/>
      <c r="EG73" s="27"/>
      <c r="EH73" s="27"/>
      <c r="EI73" s="27"/>
      <c r="EJ73" s="27"/>
      <c r="EK73" s="27"/>
      <c r="EL73" s="27"/>
      <c r="EM73" s="27"/>
      <c r="EN73" s="27"/>
      <c r="EO73" s="27"/>
      <c r="EP73" s="27"/>
      <c r="EQ73" s="27"/>
      <c r="ER73" s="40"/>
    </row>
    <row r="74" spans="2:148" ht="15" customHeight="1" x14ac:dyDescent="0.25">
      <c r="B74" s="298" t="s">
        <v>585</v>
      </c>
      <c r="C74" s="300" t="str">
        <f xml:space="preserve"> IF(ISBLANK(TB!C209), "", TB!C209)</f>
        <v/>
      </c>
      <c r="D74" s="300" t="str">
        <f xml:space="preserve"> IF(ISBLANK(TB!D209), "", TB!D209)</f>
        <v/>
      </c>
      <c r="E74" s="300" t="str">
        <f xml:space="preserve"> IF(ISBLANK(TB!E209), "", TB!E209)</f>
        <v/>
      </c>
      <c r="F74" s="300" t="str">
        <f xml:space="preserve"> IF(ISBLANK(TB!F209), "", TB!F209)</f>
        <v/>
      </c>
      <c r="G74" s="610" t="str">
        <f>IF(ISBLANK(TB!G209), "",TB!G209)</f>
        <v/>
      </c>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40"/>
      <c r="DX74" s="27"/>
      <c r="DY74" s="27"/>
      <c r="DZ74" s="27"/>
      <c r="EA74" s="27"/>
      <c r="EB74" s="27"/>
      <c r="EC74" s="27"/>
      <c r="ED74" s="27"/>
      <c r="EE74" s="27"/>
      <c r="EF74" s="27"/>
      <c r="EG74" s="27"/>
      <c r="EH74" s="27"/>
      <c r="EI74" s="27"/>
      <c r="EJ74" s="27"/>
      <c r="EK74" s="27"/>
      <c r="EL74" s="27"/>
      <c r="EM74" s="27"/>
      <c r="EN74" s="27"/>
      <c r="EO74" s="27"/>
      <c r="EP74" s="27"/>
      <c r="EQ74" s="27"/>
      <c r="ER74" s="40"/>
    </row>
    <row r="75" spans="2:148" ht="15" customHeight="1" x14ac:dyDescent="0.25">
      <c r="B75" s="298" t="s">
        <v>586</v>
      </c>
      <c r="C75" s="300" t="str">
        <f xml:space="preserve"> IF(ISBLANK(TB!C210), "", TB!C210)</f>
        <v/>
      </c>
      <c r="D75" s="300" t="str">
        <f xml:space="preserve"> IF(ISBLANK(TB!D210), "", TB!D210)</f>
        <v/>
      </c>
      <c r="E75" s="300" t="str">
        <f xml:space="preserve"> IF(ISBLANK(TB!E210), "", TB!E210)</f>
        <v/>
      </c>
      <c r="F75" s="300" t="str">
        <f xml:space="preserve"> IF(ISBLANK(TB!F210), "", TB!F210)</f>
        <v/>
      </c>
      <c r="G75" s="610" t="str">
        <f>IF(ISBLANK(TB!G210), "",TB!G210)</f>
        <v/>
      </c>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40"/>
      <c r="DX75" s="27"/>
      <c r="DY75" s="27"/>
      <c r="DZ75" s="27"/>
      <c r="EA75" s="27"/>
      <c r="EB75" s="27"/>
      <c r="EC75" s="27"/>
      <c r="ED75" s="27"/>
      <c r="EE75" s="27"/>
      <c r="EF75" s="27"/>
      <c r="EG75" s="27"/>
      <c r="EH75" s="27"/>
      <c r="EI75" s="27"/>
      <c r="EJ75" s="27"/>
      <c r="EK75" s="27"/>
      <c r="EL75" s="27"/>
      <c r="EM75" s="27"/>
      <c r="EN75" s="27"/>
      <c r="EO75" s="27"/>
      <c r="EP75" s="27"/>
      <c r="EQ75" s="27"/>
      <c r="ER75" s="40"/>
    </row>
    <row r="76" spans="2:148" ht="15" customHeight="1" x14ac:dyDescent="0.25">
      <c r="B76" s="298" t="s">
        <v>587</v>
      </c>
      <c r="C76" s="300" t="str">
        <f xml:space="preserve"> IF(ISBLANK(TB!C211), "", TB!C211)</f>
        <v/>
      </c>
      <c r="D76" s="300" t="str">
        <f xml:space="preserve"> IF(ISBLANK(TB!D211), "", TB!D211)</f>
        <v/>
      </c>
      <c r="E76" s="300" t="str">
        <f xml:space="preserve"> IF(ISBLANK(TB!E211), "", TB!E211)</f>
        <v/>
      </c>
      <c r="F76" s="300" t="str">
        <f xml:space="preserve"> IF(ISBLANK(TB!F211), "", TB!F211)</f>
        <v/>
      </c>
      <c r="G76" s="610" t="str">
        <f>IF(ISBLANK(TB!G211), "",TB!G211)</f>
        <v/>
      </c>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c r="DJ76" s="27"/>
      <c r="DK76" s="27"/>
      <c r="DL76" s="27"/>
      <c r="DM76" s="27"/>
      <c r="DN76" s="27"/>
      <c r="DO76" s="27"/>
      <c r="DP76" s="27"/>
      <c r="DQ76" s="27"/>
      <c r="DR76" s="27"/>
      <c r="DS76" s="27"/>
      <c r="DT76" s="27"/>
      <c r="DU76" s="27"/>
      <c r="DV76" s="27"/>
      <c r="DW76" s="40"/>
      <c r="DX76" s="27"/>
      <c r="DY76" s="27"/>
      <c r="DZ76" s="27"/>
      <c r="EA76" s="27"/>
      <c r="EB76" s="27"/>
      <c r="EC76" s="27"/>
      <c r="ED76" s="27"/>
      <c r="EE76" s="27"/>
      <c r="EF76" s="27"/>
      <c r="EG76" s="27"/>
      <c r="EH76" s="27"/>
      <c r="EI76" s="27"/>
      <c r="EJ76" s="27"/>
      <c r="EK76" s="27"/>
      <c r="EL76" s="27"/>
      <c r="EM76" s="27"/>
      <c r="EN76" s="27"/>
      <c r="EO76" s="27"/>
      <c r="EP76" s="27"/>
      <c r="EQ76" s="27"/>
      <c r="ER76" s="40"/>
    </row>
    <row r="77" spans="2:148" ht="15" customHeight="1" x14ac:dyDescent="0.25">
      <c r="B77" s="298" t="s">
        <v>588</v>
      </c>
      <c r="C77" s="300" t="str">
        <f xml:space="preserve"> IF(ISBLANK(TB!C212), "", TB!C212)</f>
        <v/>
      </c>
      <c r="D77" s="300" t="str">
        <f xml:space="preserve"> IF(ISBLANK(TB!D212), "", TB!D212)</f>
        <v/>
      </c>
      <c r="E77" s="300" t="str">
        <f xml:space="preserve"> IF(ISBLANK(TB!E212), "", TB!E212)</f>
        <v/>
      </c>
      <c r="F77" s="300" t="str">
        <f xml:space="preserve"> IF(ISBLANK(TB!F212), "", TB!F212)</f>
        <v/>
      </c>
      <c r="G77" s="610" t="str">
        <f>IF(ISBLANK(TB!G212), "",TB!G212)</f>
        <v/>
      </c>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c r="DJ77" s="27"/>
      <c r="DK77" s="27"/>
      <c r="DL77" s="27"/>
      <c r="DM77" s="27"/>
      <c r="DN77" s="27"/>
      <c r="DO77" s="27"/>
      <c r="DP77" s="27"/>
      <c r="DQ77" s="27"/>
      <c r="DR77" s="27"/>
      <c r="DS77" s="27"/>
      <c r="DT77" s="27"/>
      <c r="DU77" s="27"/>
      <c r="DV77" s="27"/>
      <c r="DW77" s="40"/>
      <c r="DX77" s="27"/>
      <c r="DY77" s="27"/>
      <c r="DZ77" s="27"/>
      <c r="EA77" s="27"/>
      <c r="EB77" s="27"/>
      <c r="EC77" s="27"/>
      <c r="ED77" s="27"/>
      <c r="EE77" s="27"/>
      <c r="EF77" s="27"/>
      <c r="EG77" s="27"/>
      <c r="EH77" s="27"/>
      <c r="EI77" s="27"/>
      <c r="EJ77" s="27"/>
      <c r="EK77" s="27"/>
      <c r="EL77" s="27"/>
      <c r="EM77" s="27"/>
      <c r="EN77" s="27"/>
      <c r="EO77" s="27"/>
      <c r="EP77" s="27"/>
      <c r="EQ77" s="27"/>
      <c r="ER77" s="40"/>
    </row>
    <row r="78" spans="2:148" ht="15" customHeight="1" x14ac:dyDescent="0.25">
      <c r="B78" s="298" t="s">
        <v>589</v>
      </c>
      <c r="C78" s="300" t="str">
        <f xml:space="preserve"> IF(ISBLANK(TB!C213), "", TB!C213)</f>
        <v/>
      </c>
      <c r="D78" s="300" t="str">
        <f xml:space="preserve"> IF(ISBLANK(TB!D213), "", TB!D213)</f>
        <v/>
      </c>
      <c r="E78" s="300" t="str">
        <f xml:space="preserve"> IF(ISBLANK(TB!E213), "", TB!E213)</f>
        <v/>
      </c>
      <c r="F78" s="300" t="str">
        <f xml:space="preserve"> IF(ISBLANK(TB!F213), "", TB!F213)</f>
        <v/>
      </c>
      <c r="G78" s="610" t="str">
        <f>IF(ISBLANK(TB!G213), "",TB!G213)</f>
        <v/>
      </c>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c r="CW78" s="27"/>
      <c r="CX78" s="27"/>
      <c r="CY78" s="27"/>
      <c r="CZ78" s="27"/>
      <c r="DA78" s="27"/>
      <c r="DB78" s="27"/>
      <c r="DC78" s="27"/>
      <c r="DD78" s="27"/>
      <c r="DE78" s="27"/>
      <c r="DF78" s="27"/>
      <c r="DG78" s="27"/>
      <c r="DH78" s="27"/>
      <c r="DI78" s="27"/>
      <c r="DJ78" s="27"/>
      <c r="DK78" s="27"/>
      <c r="DL78" s="27"/>
      <c r="DM78" s="27"/>
      <c r="DN78" s="27"/>
      <c r="DO78" s="27"/>
      <c r="DP78" s="27"/>
      <c r="DQ78" s="27"/>
      <c r="DR78" s="27"/>
      <c r="DS78" s="27"/>
      <c r="DT78" s="27"/>
      <c r="DU78" s="27"/>
      <c r="DV78" s="27"/>
      <c r="DW78" s="40"/>
      <c r="DX78" s="27"/>
      <c r="DY78" s="27"/>
      <c r="DZ78" s="27"/>
      <c r="EA78" s="27"/>
      <c r="EB78" s="27"/>
      <c r="EC78" s="27"/>
      <c r="ED78" s="27"/>
      <c r="EE78" s="27"/>
      <c r="EF78" s="27"/>
      <c r="EG78" s="27"/>
      <c r="EH78" s="27"/>
      <c r="EI78" s="27"/>
      <c r="EJ78" s="27"/>
      <c r="EK78" s="27"/>
      <c r="EL78" s="27"/>
      <c r="EM78" s="27"/>
      <c r="EN78" s="27"/>
      <c r="EO78" s="27"/>
      <c r="EP78" s="27"/>
      <c r="EQ78" s="27"/>
      <c r="ER78" s="40"/>
    </row>
    <row r="79" spans="2:148" ht="15" customHeight="1" x14ac:dyDescent="0.25">
      <c r="B79" s="298" t="s">
        <v>590</v>
      </c>
      <c r="C79" s="300" t="str">
        <f xml:space="preserve"> IF(ISBLANK(TB!C214), "", TB!C214)</f>
        <v/>
      </c>
      <c r="D79" s="300" t="str">
        <f xml:space="preserve"> IF(ISBLANK(TB!D214), "", TB!D214)</f>
        <v/>
      </c>
      <c r="E79" s="300" t="str">
        <f xml:space="preserve"> IF(ISBLANK(TB!E214), "", TB!E214)</f>
        <v/>
      </c>
      <c r="F79" s="300" t="str">
        <f xml:space="preserve"> IF(ISBLANK(TB!F214), "", TB!F214)</f>
        <v/>
      </c>
      <c r="G79" s="610" t="str">
        <f>IF(ISBLANK(TB!G214), "",TB!G214)</f>
        <v/>
      </c>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c r="DJ79" s="27"/>
      <c r="DK79" s="27"/>
      <c r="DL79" s="27"/>
      <c r="DM79" s="27"/>
      <c r="DN79" s="27"/>
      <c r="DO79" s="27"/>
      <c r="DP79" s="27"/>
      <c r="DQ79" s="27"/>
      <c r="DR79" s="27"/>
      <c r="DS79" s="27"/>
      <c r="DT79" s="27"/>
      <c r="DU79" s="27"/>
      <c r="DV79" s="27"/>
      <c r="DW79" s="40"/>
      <c r="DX79" s="27"/>
      <c r="DY79" s="27"/>
      <c r="DZ79" s="27"/>
      <c r="EA79" s="27"/>
      <c r="EB79" s="27"/>
      <c r="EC79" s="27"/>
      <c r="ED79" s="27"/>
      <c r="EE79" s="27"/>
      <c r="EF79" s="27"/>
      <c r="EG79" s="27"/>
      <c r="EH79" s="27"/>
      <c r="EI79" s="27"/>
      <c r="EJ79" s="27"/>
      <c r="EK79" s="27"/>
      <c r="EL79" s="27"/>
      <c r="EM79" s="27"/>
      <c r="EN79" s="27"/>
      <c r="EO79" s="27"/>
      <c r="EP79" s="27"/>
      <c r="EQ79" s="27"/>
      <c r="ER79" s="40"/>
    </row>
    <row r="80" spans="2:148" ht="15" customHeight="1" x14ac:dyDescent="0.25">
      <c r="B80" s="298" t="s">
        <v>591</v>
      </c>
      <c r="C80" s="300" t="str">
        <f xml:space="preserve"> IF(ISBLANK(TB!C215), "", TB!C215)</f>
        <v/>
      </c>
      <c r="D80" s="300" t="str">
        <f xml:space="preserve"> IF(ISBLANK(TB!D215), "", TB!D215)</f>
        <v/>
      </c>
      <c r="E80" s="300" t="str">
        <f xml:space="preserve"> IF(ISBLANK(TB!E215), "", TB!E215)</f>
        <v/>
      </c>
      <c r="F80" s="300" t="str">
        <f xml:space="preserve"> IF(ISBLANK(TB!F215), "", TB!F215)</f>
        <v/>
      </c>
      <c r="G80" s="610" t="str">
        <f>IF(ISBLANK(TB!G215), "",TB!G215)</f>
        <v/>
      </c>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40"/>
      <c r="DX80" s="27"/>
      <c r="DY80" s="27"/>
      <c r="DZ80" s="27"/>
      <c r="EA80" s="27"/>
      <c r="EB80" s="27"/>
      <c r="EC80" s="27"/>
      <c r="ED80" s="27"/>
      <c r="EE80" s="27"/>
      <c r="EF80" s="27"/>
      <c r="EG80" s="27"/>
      <c r="EH80" s="27"/>
      <c r="EI80" s="27"/>
      <c r="EJ80" s="27"/>
      <c r="EK80" s="27"/>
      <c r="EL80" s="27"/>
      <c r="EM80" s="27"/>
      <c r="EN80" s="27"/>
      <c r="EO80" s="27"/>
      <c r="EP80" s="27"/>
      <c r="EQ80" s="27"/>
      <c r="ER80" s="40"/>
    </row>
    <row r="81" spans="2:148" ht="15" customHeight="1" x14ac:dyDescent="0.25">
      <c r="B81" s="298" t="s">
        <v>592</v>
      </c>
      <c r="C81" s="300" t="str">
        <f xml:space="preserve"> IF(ISBLANK(TB!C216), "", TB!C216)</f>
        <v/>
      </c>
      <c r="D81" s="300" t="str">
        <f xml:space="preserve"> IF(ISBLANK(TB!D216), "", TB!D216)</f>
        <v/>
      </c>
      <c r="E81" s="300" t="str">
        <f xml:space="preserve"> IF(ISBLANK(TB!E216), "", TB!E216)</f>
        <v/>
      </c>
      <c r="F81" s="300" t="str">
        <f xml:space="preserve"> IF(ISBLANK(TB!F216), "", TB!F216)</f>
        <v/>
      </c>
      <c r="G81" s="610" t="str">
        <f>IF(ISBLANK(TB!G216), "",TB!G216)</f>
        <v/>
      </c>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40"/>
      <c r="DX81" s="27"/>
      <c r="DY81" s="27"/>
      <c r="DZ81" s="27"/>
      <c r="EA81" s="27"/>
      <c r="EB81" s="27"/>
      <c r="EC81" s="27"/>
      <c r="ED81" s="27"/>
      <c r="EE81" s="27"/>
      <c r="EF81" s="27"/>
      <c r="EG81" s="27"/>
      <c r="EH81" s="27"/>
      <c r="EI81" s="27"/>
      <c r="EJ81" s="27"/>
      <c r="EK81" s="27"/>
      <c r="EL81" s="27"/>
      <c r="EM81" s="27"/>
      <c r="EN81" s="27"/>
      <c r="EO81" s="27"/>
      <c r="EP81" s="27"/>
      <c r="EQ81" s="27"/>
      <c r="ER81" s="40"/>
    </row>
    <row r="82" spans="2:148" ht="15" customHeight="1" x14ac:dyDescent="0.25">
      <c r="B82" s="298" t="s">
        <v>593</v>
      </c>
      <c r="C82" s="300" t="str">
        <f xml:space="preserve"> IF(ISBLANK(TB!C217), "", TB!C217)</f>
        <v/>
      </c>
      <c r="D82" s="300" t="str">
        <f xml:space="preserve"> IF(ISBLANK(TB!D217), "", TB!D217)</f>
        <v/>
      </c>
      <c r="E82" s="300" t="str">
        <f xml:space="preserve"> IF(ISBLANK(TB!E217), "", TB!E217)</f>
        <v/>
      </c>
      <c r="F82" s="300" t="str">
        <f xml:space="preserve"> IF(ISBLANK(TB!F217), "", TB!F217)</f>
        <v/>
      </c>
      <c r="G82" s="610" t="str">
        <f>IF(ISBLANK(TB!G217), "",TB!G217)</f>
        <v/>
      </c>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40"/>
      <c r="DX82" s="27"/>
      <c r="DY82" s="27"/>
      <c r="DZ82" s="27"/>
      <c r="EA82" s="27"/>
      <c r="EB82" s="27"/>
      <c r="EC82" s="27"/>
      <c r="ED82" s="27"/>
      <c r="EE82" s="27"/>
      <c r="EF82" s="27"/>
      <c r="EG82" s="27"/>
      <c r="EH82" s="27"/>
      <c r="EI82" s="27"/>
      <c r="EJ82" s="27"/>
      <c r="EK82" s="27"/>
      <c r="EL82" s="27"/>
      <c r="EM82" s="27"/>
      <c r="EN82" s="27"/>
      <c r="EO82" s="27"/>
      <c r="EP82" s="27"/>
      <c r="EQ82" s="27"/>
      <c r="ER82" s="40"/>
    </row>
    <row r="83" spans="2:148" ht="15" customHeight="1" x14ac:dyDescent="0.25">
      <c r="B83" s="298" t="s">
        <v>594</v>
      </c>
      <c r="C83" s="300" t="str">
        <f xml:space="preserve"> IF(ISBLANK(TB!C218), "", TB!C218)</f>
        <v/>
      </c>
      <c r="D83" s="300" t="str">
        <f xml:space="preserve"> IF(ISBLANK(TB!D218), "", TB!D218)</f>
        <v/>
      </c>
      <c r="E83" s="300" t="str">
        <f xml:space="preserve"> IF(ISBLANK(TB!E218), "", TB!E218)</f>
        <v/>
      </c>
      <c r="F83" s="300" t="str">
        <f xml:space="preserve"> IF(ISBLANK(TB!F218), "", TB!F218)</f>
        <v/>
      </c>
      <c r="G83" s="610" t="str">
        <f>IF(ISBLANK(TB!G218), "",TB!G218)</f>
        <v/>
      </c>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40"/>
      <c r="DX83" s="27"/>
      <c r="DY83" s="27"/>
      <c r="DZ83" s="27"/>
      <c r="EA83" s="27"/>
      <c r="EB83" s="27"/>
      <c r="EC83" s="27"/>
      <c r="ED83" s="27"/>
      <c r="EE83" s="27"/>
      <c r="EF83" s="27"/>
      <c r="EG83" s="27"/>
      <c r="EH83" s="27"/>
      <c r="EI83" s="27"/>
      <c r="EJ83" s="27"/>
      <c r="EK83" s="27"/>
      <c r="EL83" s="27"/>
      <c r="EM83" s="27"/>
      <c r="EN83" s="27"/>
      <c r="EO83" s="27"/>
      <c r="EP83" s="27"/>
      <c r="EQ83" s="27"/>
      <c r="ER83" s="40"/>
    </row>
    <row r="84" spans="2:148" ht="15" customHeight="1" x14ac:dyDescent="0.25">
      <c r="B84" s="298" t="s">
        <v>595</v>
      </c>
      <c r="C84" s="300" t="str">
        <f xml:space="preserve"> IF(ISBLANK(TB!C219), "", TB!C219)</f>
        <v/>
      </c>
      <c r="D84" s="300" t="str">
        <f xml:space="preserve"> IF(ISBLANK(TB!D219), "", TB!D219)</f>
        <v/>
      </c>
      <c r="E84" s="300" t="str">
        <f xml:space="preserve"> IF(ISBLANK(TB!E219), "", TB!E219)</f>
        <v/>
      </c>
      <c r="F84" s="300" t="str">
        <f xml:space="preserve"> IF(ISBLANK(TB!F219), "", TB!F219)</f>
        <v/>
      </c>
      <c r="G84" s="610" t="str">
        <f>IF(ISBLANK(TB!G219), "",TB!G219)</f>
        <v/>
      </c>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40"/>
      <c r="DX84" s="27"/>
      <c r="DY84" s="27"/>
      <c r="DZ84" s="27"/>
      <c r="EA84" s="27"/>
      <c r="EB84" s="27"/>
      <c r="EC84" s="27"/>
      <c r="ED84" s="27"/>
      <c r="EE84" s="27"/>
      <c r="EF84" s="27"/>
      <c r="EG84" s="27"/>
      <c r="EH84" s="27"/>
      <c r="EI84" s="27"/>
      <c r="EJ84" s="27"/>
      <c r="EK84" s="27"/>
      <c r="EL84" s="27"/>
      <c r="EM84" s="27"/>
      <c r="EN84" s="27"/>
      <c r="EO84" s="27"/>
      <c r="EP84" s="27"/>
      <c r="EQ84" s="27"/>
      <c r="ER84" s="40"/>
    </row>
    <row r="85" spans="2:148" ht="15" customHeight="1" x14ac:dyDescent="0.25">
      <c r="B85" s="298" t="s">
        <v>596</v>
      </c>
      <c r="C85" s="300" t="str">
        <f xml:space="preserve"> IF(ISBLANK(TB!C220), "", TB!C220)</f>
        <v/>
      </c>
      <c r="D85" s="300" t="str">
        <f xml:space="preserve"> IF(ISBLANK(TB!D220), "", TB!D220)</f>
        <v/>
      </c>
      <c r="E85" s="300" t="str">
        <f xml:space="preserve"> IF(ISBLANK(TB!E220), "", TB!E220)</f>
        <v/>
      </c>
      <c r="F85" s="300" t="str">
        <f xml:space="preserve"> IF(ISBLANK(TB!F220), "", TB!F220)</f>
        <v/>
      </c>
      <c r="G85" s="610" t="str">
        <f>IF(ISBLANK(TB!G220), "",TB!G220)</f>
        <v/>
      </c>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40"/>
      <c r="DX85" s="27"/>
      <c r="DY85" s="27"/>
      <c r="DZ85" s="27"/>
      <c r="EA85" s="27"/>
      <c r="EB85" s="27"/>
      <c r="EC85" s="27"/>
      <c r="ED85" s="27"/>
      <c r="EE85" s="27"/>
      <c r="EF85" s="27"/>
      <c r="EG85" s="27"/>
      <c r="EH85" s="27"/>
      <c r="EI85" s="27"/>
      <c r="EJ85" s="27"/>
      <c r="EK85" s="27"/>
      <c r="EL85" s="27"/>
      <c r="EM85" s="27"/>
      <c r="EN85" s="27"/>
      <c r="EO85" s="27"/>
      <c r="EP85" s="27"/>
      <c r="EQ85" s="27"/>
      <c r="ER85" s="40"/>
    </row>
    <row r="86" spans="2:148" ht="15" customHeight="1" x14ac:dyDescent="0.25">
      <c r="B86" s="298" t="s">
        <v>597</v>
      </c>
      <c r="C86" s="300" t="str">
        <f xml:space="preserve"> IF(ISBLANK(TB!C221), "", TB!C221)</f>
        <v/>
      </c>
      <c r="D86" s="300" t="str">
        <f xml:space="preserve"> IF(ISBLANK(TB!D221), "", TB!D221)</f>
        <v/>
      </c>
      <c r="E86" s="300" t="str">
        <f xml:space="preserve"> IF(ISBLANK(TB!E221), "", TB!E221)</f>
        <v/>
      </c>
      <c r="F86" s="300" t="str">
        <f xml:space="preserve"> IF(ISBLANK(TB!F221), "", TB!F221)</f>
        <v/>
      </c>
      <c r="G86" s="610" t="str">
        <f>IF(ISBLANK(TB!G221), "",TB!G221)</f>
        <v/>
      </c>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40"/>
      <c r="DX86" s="27"/>
      <c r="DY86" s="27"/>
      <c r="DZ86" s="27"/>
      <c r="EA86" s="27"/>
      <c r="EB86" s="27"/>
      <c r="EC86" s="27"/>
      <c r="ED86" s="27"/>
      <c r="EE86" s="27"/>
      <c r="EF86" s="27"/>
      <c r="EG86" s="27"/>
      <c r="EH86" s="27"/>
      <c r="EI86" s="27"/>
      <c r="EJ86" s="27"/>
      <c r="EK86" s="27"/>
      <c r="EL86" s="27"/>
      <c r="EM86" s="27"/>
      <c r="EN86" s="27"/>
      <c r="EO86" s="27"/>
      <c r="EP86" s="27"/>
      <c r="EQ86" s="27"/>
      <c r="ER86" s="40"/>
    </row>
    <row r="87" spans="2:148" ht="15" customHeight="1" x14ac:dyDescent="0.25">
      <c r="B87" s="298" t="s">
        <v>598</v>
      </c>
      <c r="C87" s="300" t="str">
        <f xml:space="preserve"> IF(ISBLANK(TB!C222), "", TB!C222)</f>
        <v/>
      </c>
      <c r="D87" s="300" t="str">
        <f xml:space="preserve"> IF(ISBLANK(TB!D222), "", TB!D222)</f>
        <v/>
      </c>
      <c r="E87" s="300" t="str">
        <f xml:space="preserve"> IF(ISBLANK(TB!E222), "", TB!E222)</f>
        <v/>
      </c>
      <c r="F87" s="300" t="str">
        <f xml:space="preserve"> IF(ISBLANK(TB!F222), "", TB!F222)</f>
        <v/>
      </c>
      <c r="G87" s="610" t="str">
        <f>IF(ISBLANK(TB!G222), "",TB!G222)</f>
        <v/>
      </c>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40"/>
      <c r="DX87" s="27"/>
      <c r="DY87" s="27"/>
      <c r="DZ87" s="27"/>
      <c r="EA87" s="27"/>
      <c r="EB87" s="27"/>
      <c r="EC87" s="27"/>
      <c r="ED87" s="27"/>
      <c r="EE87" s="27"/>
      <c r="EF87" s="27"/>
      <c r="EG87" s="27"/>
      <c r="EH87" s="27"/>
      <c r="EI87" s="27"/>
      <c r="EJ87" s="27"/>
      <c r="EK87" s="27"/>
      <c r="EL87" s="27"/>
      <c r="EM87" s="27"/>
      <c r="EN87" s="27"/>
      <c r="EO87" s="27"/>
      <c r="EP87" s="27"/>
      <c r="EQ87" s="27"/>
      <c r="ER87" s="40"/>
    </row>
    <row r="88" spans="2:148" ht="15" customHeight="1" x14ac:dyDescent="0.25">
      <c r="B88" s="298" t="s">
        <v>599</v>
      </c>
      <c r="C88" s="300" t="str">
        <f xml:space="preserve"> IF(ISBLANK(TB!C223), "", TB!C223)</f>
        <v/>
      </c>
      <c r="D88" s="300" t="str">
        <f xml:space="preserve"> IF(ISBLANK(TB!D223), "", TB!D223)</f>
        <v/>
      </c>
      <c r="E88" s="300" t="str">
        <f xml:space="preserve"> IF(ISBLANK(TB!E223), "", TB!E223)</f>
        <v/>
      </c>
      <c r="F88" s="300" t="str">
        <f xml:space="preserve"> IF(ISBLANK(TB!F223), "", TB!F223)</f>
        <v/>
      </c>
      <c r="G88" s="610" t="str">
        <f>IF(ISBLANK(TB!G223), "",TB!G223)</f>
        <v/>
      </c>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40"/>
      <c r="DX88" s="27"/>
      <c r="DY88" s="27"/>
      <c r="DZ88" s="27"/>
      <c r="EA88" s="27"/>
      <c r="EB88" s="27"/>
      <c r="EC88" s="27"/>
      <c r="ED88" s="27"/>
      <c r="EE88" s="27"/>
      <c r="EF88" s="27"/>
      <c r="EG88" s="27"/>
      <c r="EH88" s="27"/>
      <c r="EI88" s="27"/>
      <c r="EJ88" s="27"/>
      <c r="EK88" s="27"/>
      <c r="EL88" s="27"/>
      <c r="EM88" s="27"/>
      <c r="EN88" s="27"/>
      <c r="EO88" s="27"/>
      <c r="EP88" s="27"/>
      <c r="EQ88" s="27"/>
      <c r="ER88" s="40"/>
    </row>
    <row r="89" spans="2:148" ht="15" customHeight="1" x14ac:dyDescent="0.25">
      <c r="B89" s="298" t="s">
        <v>600</v>
      </c>
      <c r="C89" s="300" t="str">
        <f xml:space="preserve"> IF(ISBLANK(TB!C224), "", TB!C224)</f>
        <v/>
      </c>
      <c r="D89" s="300" t="str">
        <f xml:space="preserve"> IF(ISBLANK(TB!D224), "", TB!D224)</f>
        <v/>
      </c>
      <c r="E89" s="300" t="str">
        <f xml:space="preserve"> IF(ISBLANK(TB!E224), "", TB!E224)</f>
        <v/>
      </c>
      <c r="F89" s="300" t="str">
        <f xml:space="preserve"> IF(ISBLANK(TB!F224), "", TB!F224)</f>
        <v/>
      </c>
      <c r="G89" s="610" t="str">
        <f>IF(ISBLANK(TB!G224), "",TB!G224)</f>
        <v/>
      </c>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40"/>
      <c r="DX89" s="27"/>
      <c r="DY89" s="27"/>
      <c r="DZ89" s="27"/>
      <c r="EA89" s="27"/>
      <c r="EB89" s="27"/>
      <c r="EC89" s="27"/>
      <c r="ED89" s="27"/>
      <c r="EE89" s="27"/>
      <c r="EF89" s="27"/>
      <c r="EG89" s="27"/>
      <c r="EH89" s="27"/>
      <c r="EI89" s="27"/>
      <c r="EJ89" s="27"/>
      <c r="EK89" s="27"/>
      <c r="EL89" s="27"/>
      <c r="EM89" s="27"/>
      <c r="EN89" s="27"/>
      <c r="EO89" s="27"/>
      <c r="EP89" s="27"/>
      <c r="EQ89" s="27"/>
      <c r="ER89" s="40"/>
    </row>
    <row r="90" spans="2:148" ht="15" customHeight="1" x14ac:dyDescent="0.25">
      <c r="B90" s="298" t="s">
        <v>601</v>
      </c>
      <c r="C90" s="300" t="str">
        <f xml:space="preserve"> IF(ISBLANK(TB!C225), "", TB!C225)</f>
        <v/>
      </c>
      <c r="D90" s="300" t="str">
        <f xml:space="preserve"> IF(ISBLANK(TB!D225), "", TB!D225)</f>
        <v/>
      </c>
      <c r="E90" s="300" t="str">
        <f xml:space="preserve"> IF(ISBLANK(TB!E225), "", TB!E225)</f>
        <v/>
      </c>
      <c r="F90" s="300" t="str">
        <f xml:space="preserve"> IF(ISBLANK(TB!F225), "", TB!F225)</f>
        <v/>
      </c>
      <c r="G90" s="610" t="str">
        <f>IF(ISBLANK(TB!G225), "",TB!G225)</f>
        <v/>
      </c>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40"/>
      <c r="DX90" s="27"/>
      <c r="DY90" s="27"/>
      <c r="DZ90" s="27"/>
      <c r="EA90" s="27"/>
      <c r="EB90" s="27"/>
      <c r="EC90" s="27"/>
      <c r="ED90" s="27"/>
      <c r="EE90" s="27"/>
      <c r="EF90" s="27"/>
      <c r="EG90" s="27"/>
      <c r="EH90" s="27"/>
      <c r="EI90" s="27"/>
      <c r="EJ90" s="27"/>
      <c r="EK90" s="27"/>
      <c r="EL90" s="27"/>
      <c r="EM90" s="27"/>
      <c r="EN90" s="27"/>
      <c r="EO90" s="27"/>
      <c r="EP90" s="27"/>
      <c r="EQ90" s="27"/>
      <c r="ER90" s="40"/>
    </row>
    <row r="91" spans="2:148" ht="15" customHeight="1" x14ac:dyDescent="0.25">
      <c r="B91" s="298" t="s">
        <v>602</v>
      </c>
      <c r="C91" s="300" t="str">
        <f xml:space="preserve"> IF(ISBLANK(TB!C226), "", TB!C226)</f>
        <v/>
      </c>
      <c r="D91" s="300" t="str">
        <f xml:space="preserve"> IF(ISBLANK(TB!D226), "", TB!D226)</f>
        <v/>
      </c>
      <c r="E91" s="300" t="str">
        <f xml:space="preserve"> IF(ISBLANK(TB!E226), "", TB!E226)</f>
        <v/>
      </c>
      <c r="F91" s="300" t="str">
        <f xml:space="preserve"> IF(ISBLANK(TB!F226), "", TB!F226)</f>
        <v/>
      </c>
      <c r="G91" s="610" t="str">
        <f>IF(ISBLANK(TB!G226), "",TB!G226)</f>
        <v/>
      </c>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40"/>
      <c r="DX91" s="27"/>
      <c r="DY91" s="27"/>
      <c r="DZ91" s="27"/>
      <c r="EA91" s="27"/>
      <c r="EB91" s="27"/>
      <c r="EC91" s="27"/>
      <c r="ED91" s="27"/>
      <c r="EE91" s="27"/>
      <c r="EF91" s="27"/>
      <c r="EG91" s="27"/>
      <c r="EH91" s="27"/>
      <c r="EI91" s="27"/>
      <c r="EJ91" s="27"/>
      <c r="EK91" s="27"/>
      <c r="EL91" s="27"/>
      <c r="EM91" s="27"/>
      <c r="EN91" s="27"/>
      <c r="EO91" s="27"/>
      <c r="EP91" s="27"/>
      <c r="EQ91" s="27"/>
      <c r="ER91" s="40"/>
    </row>
    <row r="92" spans="2:148" ht="15" customHeight="1" x14ac:dyDescent="0.25">
      <c r="B92" s="298" t="s">
        <v>603</v>
      </c>
      <c r="C92" s="300" t="str">
        <f xml:space="preserve"> IF(ISBLANK(TB!C227), "", TB!C227)</f>
        <v/>
      </c>
      <c r="D92" s="300" t="str">
        <f xml:space="preserve"> IF(ISBLANK(TB!D227), "", TB!D227)</f>
        <v/>
      </c>
      <c r="E92" s="300" t="str">
        <f xml:space="preserve"> IF(ISBLANK(TB!E227), "", TB!E227)</f>
        <v/>
      </c>
      <c r="F92" s="300" t="str">
        <f xml:space="preserve"> IF(ISBLANK(TB!F227), "", TB!F227)</f>
        <v/>
      </c>
      <c r="G92" s="610" t="str">
        <f>IF(ISBLANK(TB!G227), "",TB!G227)</f>
        <v/>
      </c>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40"/>
      <c r="DX92" s="27"/>
      <c r="DY92" s="27"/>
      <c r="DZ92" s="27"/>
      <c r="EA92" s="27"/>
      <c r="EB92" s="27"/>
      <c r="EC92" s="27"/>
      <c r="ED92" s="27"/>
      <c r="EE92" s="27"/>
      <c r="EF92" s="27"/>
      <c r="EG92" s="27"/>
      <c r="EH92" s="27"/>
      <c r="EI92" s="27"/>
      <c r="EJ92" s="27"/>
      <c r="EK92" s="27"/>
      <c r="EL92" s="27"/>
      <c r="EM92" s="27"/>
      <c r="EN92" s="27"/>
      <c r="EO92" s="27"/>
      <c r="EP92" s="27"/>
      <c r="EQ92" s="27"/>
      <c r="ER92" s="40"/>
    </row>
    <row r="93" spans="2:148" ht="15" customHeight="1" x14ac:dyDescent="0.25">
      <c r="B93" s="298" t="s">
        <v>604</v>
      </c>
      <c r="C93" s="300" t="str">
        <f xml:space="preserve"> IF(ISBLANK(TB!C228), "", TB!C228)</f>
        <v/>
      </c>
      <c r="D93" s="300" t="str">
        <f xml:space="preserve"> IF(ISBLANK(TB!D228), "", TB!D228)</f>
        <v/>
      </c>
      <c r="E93" s="300" t="str">
        <f xml:space="preserve"> IF(ISBLANK(TB!E228), "", TB!E228)</f>
        <v/>
      </c>
      <c r="F93" s="300" t="str">
        <f xml:space="preserve"> IF(ISBLANK(TB!F228), "", TB!F228)</f>
        <v/>
      </c>
      <c r="G93" s="610" t="str">
        <f>IF(ISBLANK(TB!G228), "",TB!G228)</f>
        <v/>
      </c>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40"/>
      <c r="DX93" s="27"/>
      <c r="DY93" s="27"/>
      <c r="DZ93" s="27"/>
      <c r="EA93" s="27"/>
      <c r="EB93" s="27"/>
      <c r="EC93" s="27"/>
      <c r="ED93" s="27"/>
      <c r="EE93" s="27"/>
      <c r="EF93" s="27"/>
      <c r="EG93" s="27"/>
      <c r="EH93" s="27"/>
      <c r="EI93" s="27"/>
      <c r="EJ93" s="27"/>
      <c r="EK93" s="27"/>
      <c r="EL93" s="27"/>
      <c r="EM93" s="27"/>
      <c r="EN93" s="27"/>
      <c r="EO93" s="27"/>
      <c r="EP93" s="27"/>
      <c r="EQ93" s="27"/>
      <c r="ER93" s="40"/>
    </row>
    <row r="94" spans="2:148" ht="15" customHeight="1" x14ac:dyDescent="0.25">
      <c r="B94" s="298" t="s">
        <v>605</v>
      </c>
      <c r="C94" s="300" t="str">
        <f xml:space="preserve"> IF(ISBLANK(TB!C229), "", TB!C229)</f>
        <v/>
      </c>
      <c r="D94" s="300" t="str">
        <f xml:space="preserve"> IF(ISBLANK(TB!D229), "", TB!D229)</f>
        <v/>
      </c>
      <c r="E94" s="300" t="str">
        <f xml:space="preserve"> IF(ISBLANK(TB!E229), "", TB!E229)</f>
        <v/>
      </c>
      <c r="F94" s="300" t="str">
        <f xml:space="preserve"> IF(ISBLANK(TB!F229), "", TB!F229)</f>
        <v/>
      </c>
      <c r="G94" s="610" t="str">
        <f>IF(ISBLANK(TB!G229), "",TB!G229)</f>
        <v/>
      </c>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c r="CW94" s="27"/>
      <c r="CX94" s="27"/>
      <c r="CY94" s="27"/>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40"/>
      <c r="DX94" s="27"/>
      <c r="DY94" s="27"/>
      <c r="DZ94" s="27"/>
      <c r="EA94" s="27"/>
      <c r="EB94" s="27"/>
      <c r="EC94" s="27"/>
      <c r="ED94" s="27"/>
      <c r="EE94" s="27"/>
      <c r="EF94" s="27"/>
      <c r="EG94" s="27"/>
      <c r="EH94" s="27"/>
      <c r="EI94" s="27"/>
      <c r="EJ94" s="27"/>
      <c r="EK94" s="27"/>
      <c r="EL94" s="27"/>
      <c r="EM94" s="27"/>
      <c r="EN94" s="27"/>
      <c r="EO94" s="27"/>
      <c r="EP94" s="27"/>
      <c r="EQ94" s="27"/>
      <c r="ER94" s="40"/>
    </row>
    <row r="95" spans="2:148" ht="15" customHeight="1" x14ac:dyDescent="0.25">
      <c r="B95" s="298" t="s">
        <v>606</v>
      </c>
      <c r="C95" s="300" t="str">
        <f xml:space="preserve"> IF(ISBLANK(TB!C230), "", TB!C230)</f>
        <v/>
      </c>
      <c r="D95" s="300" t="str">
        <f xml:space="preserve"> IF(ISBLANK(TB!D230), "", TB!D230)</f>
        <v/>
      </c>
      <c r="E95" s="300" t="str">
        <f xml:space="preserve"> IF(ISBLANK(TB!E230), "", TB!E230)</f>
        <v/>
      </c>
      <c r="F95" s="300" t="str">
        <f xml:space="preserve"> IF(ISBLANK(TB!F230), "", TB!F230)</f>
        <v/>
      </c>
      <c r="G95" s="610" t="str">
        <f>IF(ISBLANK(TB!G230), "",TB!G230)</f>
        <v/>
      </c>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c r="CW95" s="27"/>
      <c r="CX95" s="27"/>
      <c r="CY95" s="27"/>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40"/>
      <c r="DX95" s="27"/>
      <c r="DY95" s="27"/>
      <c r="DZ95" s="27"/>
      <c r="EA95" s="27"/>
      <c r="EB95" s="27"/>
      <c r="EC95" s="27"/>
      <c r="ED95" s="27"/>
      <c r="EE95" s="27"/>
      <c r="EF95" s="27"/>
      <c r="EG95" s="27"/>
      <c r="EH95" s="27"/>
      <c r="EI95" s="27"/>
      <c r="EJ95" s="27"/>
      <c r="EK95" s="27"/>
      <c r="EL95" s="27"/>
      <c r="EM95" s="27"/>
      <c r="EN95" s="27"/>
      <c r="EO95" s="27"/>
      <c r="EP95" s="27"/>
      <c r="EQ95" s="27"/>
      <c r="ER95" s="40"/>
    </row>
    <row r="96" spans="2:148" ht="15" customHeight="1" x14ac:dyDescent="0.25">
      <c r="B96" s="298" t="s">
        <v>607</v>
      </c>
      <c r="C96" s="300" t="str">
        <f xml:space="preserve"> IF(ISBLANK(TB!C231), "", TB!C231)</f>
        <v/>
      </c>
      <c r="D96" s="300" t="str">
        <f xml:space="preserve"> IF(ISBLANK(TB!D231), "", TB!D231)</f>
        <v/>
      </c>
      <c r="E96" s="300" t="str">
        <f xml:space="preserve"> IF(ISBLANK(TB!E231), "", TB!E231)</f>
        <v/>
      </c>
      <c r="F96" s="300" t="str">
        <f xml:space="preserve"> IF(ISBLANK(TB!F231), "", TB!F231)</f>
        <v/>
      </c>
      <c r="G96" s="610" t="str">
        <f>IF(ISBLANK(TB!G231), "",TB!G231)</f>
        <v/>
      </c>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c r="CW96" s="27"/>
      <c r="CX96" s="27"/>
      <c r="CY96" s="27"/>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40"/>
      <c r="DX96" s="27"/>
      <c r="DY96" s="27"/>
      <c r="DZ96" s="27"/>
      <c r="EA96" s="27"/>
      <c r="EB96" s="27"/>
      <c r="EC96" s="27"/>
      <c r="ED96" s="27"/>
      <c r="EE96" s="27"/>
      <c r="EF96" s="27"/>
      <c r="EG96" s="27"/>
      <c r="EH96" s="27"/>
      <c r="EI96" s="27"/>
      <c r="EJ96" s="27"/>
      <c r="EK96" s="27"/>
      <c r="EL96" s="27"/>
      <c r="EM96" s="27"/>
      <c r="EN96" s="27"/>
      <c r="EO96" s="27"/>
      <c r="EP96" s="27"/>
      <c r="EQ96" s="27"/>
      <c r="ER96" s="40"/>
    </row>
    <row r="97" spans="1:149" ht="15" customHeight="1" x14ac:dyDescent="0.25">
      <c r="B97" s="298" t="s">
        <v>608</v>
      </c>
      <c r="C97" s="300" t="str">
        <f xml:space="preserve"> IF(ISBLANK(TB!C232), "", TB!C232)</f>
        <v/>
      </c>
      <c r="D97" s="300" t="str">
        <f xml:space="preserve"> IF(ISBLANK(TB!D232), "", TB!D232)</f>
        <v/>
      </c>
      <c r="E97" s="300" t="str">
        <f xml:space="preserve"> IF(ISBLANK(TB!E232), "", TB!E232)</f>
        <v/>
      </c>
      <c r="F97" s="300" t="str">
        <f xml:space="preserve"> IF(ISBLANK(TB!F232), "", TB!F232)</f>
        <v/>
      </c>
      <c r="G97" s="610" t="str">
        <f>IF(ISBLANK(TB!G232), "",TB!G232)</f>
        <v/>
      </c>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40"/>
      <c r="DX97" s="27"/>
      <c r="DY97" s="27"/>
      <c r="DZ97" s="27"/>
      <c r="EA97" s="27"/>
      <c r="EB97" s="27"/>
      <c r="EC97" s="27"/>
      <c r="ED97" s="27"/>
      <c r="EE97" s="27"/>
      <c r="EF97" s="27"/>
      <c r="EG97" s="27"/>
      <c r="EH97" s="27"/>
      <c r="EI97" s="27"/>
      <c r="EJ97" s="27"/>
      <c r="EK97" s="27"/>
      <c r="EL97" s="27"/>
      <c r="EM97" s="27"/>
      <c r="EN97" s="27"/>
      <c r="EO97" s="27"/>
      <c r="EP97" s="27"/>
      <c r="EQ97" s="27"/>
      <c r="ER97" s="40"/>
    </row>
    <row r="98" spans="1:149" ht="15" customHeight="1" x14ac:dyDescent="0.25">
      <c r="B98" s="298" t="s">
        <v>609</v>
      </c>
      <c r="C98" s="300" t="str">
        <f xml:space="preserve"> IF(ISBLANK(TB!C233), "", TB!C233)</f>
        <v/>
      </c>
      <c r="D98" s="300" t="str">
        <f xml:space="preserve"> IF(ISBLANK(TB!D233), "", TB!D233)</f>
        <v/>
      </c>
      <c r="E98" s="300" t="str">
        <f xml:space="preserve"> IF(ISBLANK(TB!E233), "", TB!E233)</f>
        <v/>
      </c>
      <c r="F98" s="300" t="str">
        <f xml:space="preserve"> IF(ISBLANK(TB!F233), "", TB!F233)</f>
        <v/>
      </c>
      <c r="G98" s="610" t="str">
        <f>IF(ISBLANK(TB!G233), "",TB!G233)</f>
        <v/>
      </c>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c r="CW98" s="27"/>
      <c r="CX98" s="27"/>
      <c r="CY98" s="27"/>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40"/>
      <c r="DX98" s="27"/>
      <c r="DY98" s="27"/>
      <c r="DZ98" s="27"/>
      <c r="EA98" s="27"/>
      <c r="EB98" s="27"/>
      <c r="EC98" s="27"/>
      <c r="ED98" s="27"/>
      <c r="EE98" s="27"/>
      <c r="EF98" s="27"/>
      <c r="EG98" s="27"/>
      <c r="EH98" s="27"/>
      <c r="EI98" s="27"/>
      <c r="EJ98" s="27"/>
      <c r="EK98" s="27"/>
      <c r="EL98" s="27"/>
      <c r="EM98" s="27"/>
      <c r="EN98" s="27"/>
      <c r="EO98" s="27"/>
      <c r="EP98" s="27"/>
      <c r="EQ98" s="27"/>
      <c r="ER98" s="40"/>
    </row>
    <row r="99" spans="1:149" ht="15" customHeight="1" x14ac:dyDescent="0.25">
      <c r="B99" s="298" t="s">
        <v>610</v>
      </c>
      <c r="C99" s="300" t="str">
        <f xml:space="preserve"> IF(ISBLANK(TB!C234), "", TB!C234)</f>
        <v/>
      </c>
      <c r="D99" s="300" t="str">
        <f xml:space="preserve"> IF(ISBLANK(TB!D234), "", TB!D234)</f>
        <v/>
      </c>
      <c r="E99" s="300" t="str">
        <f xml:space="preserve"> IF(ISBLANK(TB!E234), "", TB!E234)</f>
        <v/>
      </c>
      <c r="F99" s="300" t="str">
        <f xml:space="preserve"> IF(ISBLANK(TB!F234), "", TB!F234)</f>
        <v/>
      </c>
      <c r="G99" s="610" t="str">
        <f>IF(ISBLANK(TB!G234), "",TB!G234)</f>
        <v/>
      </c>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c r="CW99" s="27"/>
      <c r="CX99" s="27"/>
      <c r="CY99" s="27"/>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40"/>
      <c r="DX99" s="27"/>
      <c r="DY99" s="27"/>
      <c r="DZ99" s="27"/>
      <c r="EA99" s="27"/>
      <c r="EB99" s="27"/>
      <c r="EC99" s="27"/>
      <c r="ED99" s="27"/>
      <c r="EE99" s="27"/>
      <c r="EF99" s="27"/>
      <c r="EG99" s="27"/>
      <c r="EH99" s="27"/>
      <c r="EI99" s="27"/>
      <c r="EJ99" s="27"/>
      <c r="EK99" s="27"/>
      <c r="EL99" s="27"/>
      <c r="EM99" s="27"/>
      <c r="EN99" s="27"/>
      <c r="EO99" s="27"/>
      <c r="EP99" s="27"/>
      <c r="EQ99" s="27"/>
      <c r="ER99" s="40"/>
    </row>
    <row r="100" spans="1:149" ht="15" customHeight="1" x14ac:dyDescent="0.25">
      <c r="B100" s="298" t="s">
        <v>611</v>
      </c>
      <c r="C100" s="300" t="str">
        <f xml:space="preserve"> IF(ISBLANK(TB!C235), "", TB!C235)</f>
        <v/>
      </c>
      <c r="D100" s="300" t="str">
        <f xml:space="preserve"> IF(ISBLANK(TB!D235), "", TB!D235)</f>
        <v/>
      </c>
      <c r="E100" s="300" t="str">
        <f xml:space="preserve"> IF(ISBLANK(TB!E235), "", TB!E235)</f>
        <v/>
      </c>
      <c r="F100" s="300" t="str">
        <f xml:space="preserve"> IF(ISBLANK(TB!F235), "", TB!F235)</f>
        <v/>
      </c>
      <c r="G100" s="610" t="str">
        <f>IF(ISBLANK(TB!G235), "",TB!G235)</f>
        <v/>
      </c>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40"/>
      <c r="DX100" s="27"/>
      <c r="DY100" s="27"/>
      <c r="DZ100" s="27"/>
      <c r="EA100" s="27"/>
      <c r="EB100" s="27"/>
      <c r="EC100" s="27"/>
      <c r="ED100" s="27"/>
      <c r="EE100" s="27"/>
      <c r="EF100" s="27"/>
      <c r="EG100" s="27"/>
      <c r="EH100" s="27"/>
      <c r="EI100" s="27"/>
      <c r="EJ100" s="27"/>
      <c r="EK100" s="27"/>
      <c r="EL100" s="27"/>
      <c r="EM100" s="27"/>
      <c r="EN100" s="27"/>
      <c r="EO100" s="27"/>
      <c r="EP100" s="27"/>
      <c r="EQ100" s="27"/>
      <c r="ER100" s="40"/>
    </row>
    <row r="101" spans="1:149" ht="15" customHeight="1" x14ac:dyDescent="0.25">
      <c r="B101" s="298" t="s">
        <v>612</v>
      </c>
      <c r="C101" s="300" t="str">
        <f xml:space="preserve"> IF(ISBLANK(TB!C236), "", TB!C236)</f>
        <v/>
      </c>
      <c r="D101" s="300" t="str">
        <f xml:space="preserve"> IF(ISBLANK(TB!D236), "", TB!D236)</f>
        <v/>
      </c>
      <c r="E101" s="300" t="str">
        <f xml:space="preserve"> IF(ISBLANK(TB!E236), "", TB!E236)</f>
        <v/>
      </c>
      <c r="F101" s="300" t="str">
        <f xml:space="preserve"> IF(ISBLANK(TB!F236), "", TB!F236)</f>
        <v/>
      </c>
      <c r="G101" s="610" t="str">
        <f>IF(ISBLANK(TB!G236), "",TB!G236)</f>
        <v/>
      </c>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c r="CW101" s="27"/>
      <c r="CX101" s="27"/>
      <c r="CY101" s="27"/>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40"/>
      <c r="DX101" s="27"/>
      <c r="DY101" s="27"/>
      <c r="DZ101" s="27"/>
      <c r="EA101" s="27"/>
      <c r="EB101" s="27"/>
      <c r="EC101" s="27"/>
      <c r="ED101" s="27"/>
      <c r="EE101" s="27"/>
      <c r="EF101" s="27"/>
      <c r="EG101" s="27"/>
      <c r="EH101" s="27"/>
      <c r="EI101" s="27"/>
      <c r="EJ101" s="27"/>
      <c r="EK101" s="27"/>
      <c r="EL101" s="27"/>
      <c r="EM101" s="27"/>
      <c r="EN101" s="27"/>
      <c r="EO101" s="27"/>
      <c r="EP101" s="27"/>
      <c r="EQ101" s="27"/>
      <c r="ER101" s="40"/>
    </row>
    <row r="102" spans="1:149" ht="15" customHeight="1" x14ac:dyDescent="0.25">
      <c r="B102" s="298" t="s">
        <v>613</v>
      </c>
      <c r="C102" s="300" t="str">
        <f xml:space="preserve"> IF(ISBLANK(TB!C237), "", TB!C237)</f>
        <v/>
      </c>
      <c r="D102" s="300" t="str">
        <f xml:space="preserve"> IF(ISBLANK(TB!D237), "", TB!D237)</f>
        <v/>
      </c>
      <c r="E102" s="300" t="str">
        <f xml:space="preserve"> IF(ISBLANK(TB!E237), "", TB!E237)</f>
        <v/>
      </c>
      <c r="F102" s="300" t="str">
        <f xml:space="preserve"> IF(ISBLANK(TB!F237), "", TB!F237)</f>
        <v/>
      </c>
      <c r="G102" s="610" t="str">
        <f>IF(ISBLANK(TB!G237), "",TB!G237)</f>
        <v/>
      </c>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c r="CW102" s="27"/>
      <c r="CX102" s="27"/>
      <c r="CY102" s="27"/>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40"/>
      <c r="DX102" s="27"/>
      <c r="DY102" s="27"/>
      <c r="DZ102" s="27"/>
      <c r="EA102" s="27"/>
      <c r="EB102" s="27"/>
      <c r="EC102" s="27"/>
      <c r="ED102" s="27"/>
      <c r="EE102" s="27"/>
      <c r="EF102" s="27"/>
      <c r="EG102" s="27"/>
      <c r="EH102" s="27"/>
      <c r="EI102" s="27"/>
      <c r="EJ102" s="27"/>
      <c r="EK102" s="27"/>
      <c r="EL102" s="27"/>
      <c r="EM102" s="27"/>
      <c r="EN102" s="27"/>
      <c r="EO102" s="27"/>
      <c r="EP102" s="27"/>
      <c r="EQ102" s="27"/>
      <c r="ER102" s="40"/>
    </row>
    <row r="103" spans="1:149" ht="15" customHeight="1" x14ac:dyDescent="0.25">
      <c r="B103" s="298" t="s">
        <v>614</v>
      </c>
      <c r="C103" s="300" t="str">
        <f xml:space="preserve"> IF(ISBLANK(TB!C238), "", TB!C238)</f>
        <v/>
      </c>
      <c r="D103" s="300" t="str">
        <f xml:space="preserve"> IF(ISBLANK(TB!D238), "", TB!D238)</f>
        <v/>
      </c>
      <c r="E103" s="300" t="str">
        <f xml:space="preserve"> IF(ISBLANK(TB!E238), "", TB!E238)</f>
        <v/>
      </c>
      <c r="F103" s="300" t="str">
        <f xml:space="preserve"> IF(ISBLANK(TB!F238), "", TB!F238)</f>
        <v/>
      </c>
      <c r="G103" s="610" t="str">
        <f>IF(ISBLANK(TB!G238), "",TB!G238)</f>
        <v/>
      </c>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40"/>
      <c r="DX103" s="27"/>
      <c r="DY103" s="27"/>
      <c r="DZ103" s="27"/>
      <c r="EA103" s="27"/>
      <c r="EB103" s="27"/>
      <c r="EC103" s="27"/>
      <c r="ED103" s="27"/>
      <c r="EE103" s="27"/>
      <c r="EF103" s="27"/>
      <c r="EG103" s="27"/>
      <c r="EH103" s="27"/>
      <c r="EI103" s="27"/>
      <c r="EJ103" s="27"/>
      <c r="EK103" s="27"/>
      <c r="EL103" s="27"/>
      <c r="EM103" s="27"/>
      <c r="EN103" s="27"/>
      <c r="EO103" s="27"/>
      <c r="EP103" s="27"/>
      <c r="EQ103" s="27"/>
      <c r="ER103" s="40"/>
    </row>
    <row r="104" spans="1:149" ht="15" customHeight="1" x14ac:dyDescent="0.25">
      <c r="B104" s="298" t="s">
        <v>615</v>
      </c>
      <c r="C104" s="300" t="str">
        <f xml:space="preserve"> IF(ISBLANK(TB!C239), "", TB!C239)</f>
        <v/>
      </c>
      <c r="D104" s="300" t="str">
        <f xml:space="preserve"> IF(ISBLANK(TB!D239), "", TB!D239)</f>
        <v/>
      </c>
      <c r="E104" s="300" t="str">
        <f xml:space="preserve"> IF(ISBLANK(TB!E239), "", TB!E239)</f>
        <v/>
      </c>
      <c r="F104" s="300" t="str">
        <f xml:space="preserve"> IF(ISBLANK(TB!F239), "", TB!F239)</f>
        <v/>
      </c>
      <c r="G104" s="610" t="str">
        <f>IF(ISBLANK(TB!G239), "",TB!G239)</f>
        <v/>
      </c>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c r="CW104" s="27"/>
      <c r="CX104" s="27"/>
      <c r="CY104" s="27"/>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40"/>
      <c r="DX104" s="27"/>
      <c r="DY104" s="27"/>
      <c r="DZ104" s="27"/>
      <c r="EA104" s="27"/>
      <c r="EB104" s="27"/>
      <c r="EC104" s="27"/>
      <c r="ED104" s="27"/>
      <c r="EE104" s="27"/>
      <c r="EF104" s="27"/>
      <c r="EG104" s="27"/>
      <c r="EH104" s="27"/>
      <c r="EI104" s="27"/>
      <c r="EJ104" s="27"/>
      <c r="EK104" s="27"/>
      <c r="EL104" s="27"/>
      <c r="EM104" s="27"/>
      <c r="EN104" s="27"/>
      <c r="EO104" s="27"/>
      <c r="EP104" s="27"/>
      <c r="EQ104" s="27"/>
      <c r="ER104" s="40"/>
    </row>
    <row r="105" spans="1:149" ht="15" customHeight="1" x14ac:dyDescent="0.25">
      <c r="B105" s="298" t="s">
        <v>616</v>
      </c>
      <c r="C105" s="300" t="str">
        <f xml:space="preserve"> IF(ISBLANK(TB!C240), "", TB!C240)</f>
        <v/>
      </c>
      <c r="D105" s="300" t="str">
        <f xml:space="preserve"> IF(ISBLANK(TB!D240), "", TB!D240)</f>
        <v/>
      </c>
      <c r="E105" s="300" t="str">
        <f xml:space="preserve"> IF(ISBLANK(TB!E240), "", TB!E240)</f>
        <v/>
      </c>
      <c r="F105" s="300" t="str">
        <f xml:space="preserve"> IF(ISBLANK(TB!F240), "", TB!F240)</f>
        <v/>
      </c>
      <c r="G105" s="610" t="str">
        <f>IF(ISBLANK(TB!G240), "",TB!G240)</f>
        <v/>
      </c>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c r="CW105" s="27"/>
      <c r="CX105" s="27"/>
      <c r="CY105" s="27"/>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40"/>
      <c r="DX105" s="27"/>
      <c r="DY105" s="27"/>
      <c r="DZ105" s="27"/>
      <c r="EA105" s="27"/>
      <c r="EB105" s="27"/>
      <c r="EC105" s="27"/>
      <c r="ED105" s="27"/>
      <c r="EE105" s="27"/>
      <c r="EF105" s="27"/>
      <c r="EG105" s="27"/>
      <c r="EH105" s="27"/>
      <c r="EI105" s="27"/>
      <c r="EJ105" s="27"/>
      <c r="EK105" s="27"/>
      <c r="EL105" s="27"/>
      <c r="EM105" s="27"/>
      <c r="EN105" s="27"/>
      <c r="EO105" s="27"/>
      <c r="EP105" s="27"/>
      <c r="EQ105" s="27"/>
      <c r="ER105" s="40"/>
    </row>
    <row r="106" spans="1:149" ht="15" customHeight="1" x14ac:dyDescent="0.25">
      <c r="B106" s="298" t="s">
        <v>617</v>
      </c>
      <c r="C106" s="300" t="str">
        <f xml:space="preserve"> IF(ISBLANK(TB!C241), "", TB!C241)</f>
        <v/>
      </c>
      <c r="D106" s="300" t="str">
        <f xml:space="preserve"> IF(ISBLANK(TB!D241), "", TB!D241)</f>
        <v/>
      </c>
      <c r="E106" s="300" t="str">
        <f xml:space="preserve"> IF(ISBLANK(TB!E241), "", TB!E241)</f>
        <v/>
      </c>
      <c r="F106" s="300" t="str">
        <f xml:space="preserve"> IF(ISBLANK(TB!F241), "", TB!F241)</f>
        <v/>
      </c>
      <c r="G106" s="610" t="str">
        <f>IF(ISBLANK(TB!G241), "",TB!G241)</f>
        <v/>
      </c>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c r="CW106" s="27"/>
      <c r="CX106" s="27"/>
      <c r="CY106" s="27"/>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40"/>
      <c r="DX106" s="27"/>
      <c r="DY106" s="27"/>
      <c r="DZ106" s="27"/>
      <c r="EA106" s="27"/>
      <c r="EB106" s="27"/>
      <c r="EC106" s="27"/>
      <c r="ED106" s="27"/>
      <c r="EE106" s="27"/>
      <c r="EF106" s="27"/>
      <c r="EG106" s="27"/>
      <c r="EH106" s="27"/>
      <c r="EI106" s="27"/>
      <c r="EJ106" s="27"/>
      <c r="EK106" s="27"/>
      <c r="EL106" s="27"/>
      <c r="EM106" s="27"/>
      <c r="EN106" s="27"/>
      <c r="EO106" s="27"/>
      <c r="EP106" s="27"/>
      <c r="EQ106" s="27"/>
      <c r="ER106" s="40"/>
    </row>
    <row r="107" spans="1:149" ht="15" customHeight="1" x14ac:dyDescent="0.25">
      <c r="B107" s="298" t="s">
        <v>618</v>
      </c>
      <c r="C107" s="300" t="str">
        <f xml:space="preserve"> IF(ISBLANK(TB!C242), "", TB!C242)</f>
        <v/>
      </c>
      <c r="D107" s="300" t="str">
        <f xml:space="preserve"> IF(ISBLANK(TB!D242), "", TB!D242)</f>
        <v/>
      </c>
      <c r="E107" s="300" t="str">
        <f xml:space="preserve"> IF(ISBLANK(TB!E242), "", TB!E242)</f>
        <v/>
      </c>
      <c r="F107" s="300" t="str">
        <f xml:space="preserve"> IF(ISBLANK(TB!F242), "", TB!F242)</f>
        <v/>
      </c>
      <c r="G107" s="610" t="str">
        <f>IF(ISBLANK(TB!G242), "",TB!G242)</f>
        <v/>
      </c>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c r="CW107" s="27"/>
      <c r="CX107" s="27"/>
      <c r="CY107" s="27"/>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40"/>
      <c r="DX107" s="27"/>
      <c r="DY107" s="27"/>
      <c r="DZ107" s="27"/>
      <c r="EA107" s="27"/>
      <c r="EB107" s="27"/>
      <c r="EC107" s="27"/>
      <c r="ED107" s="27"/>
      <c r="EE107" s="27"/>
      <c r="EF107" s="27"/>
      <c r="EG107" s="27"/>
      <c r="EH107" s="27"/>
      <c r="EI107" s="27"/>
      <c r="EJ107" s="27"/>
      <c r="EK107" s="27"/>
      <c r="EL107" s="27"/>
      <c r="EM107" s="27"/>
      <c r="EN107" s="27"/>
      <c r="EO107" s="27"/>
      <c r="EP107" s="27"/>
      <c r="EQ107" s="27"/>
      <c r="ER107" s="40"/>
    </row>
    <row r="108" spans="1:149" ht="15" customHeight="1" x14ac:dyDescent="0.25">
      <c r="B108" s="298" t="s">
        <v>619</v>
      </c>
      <c r="C108" s="300" t="str">
        <f xml:space="preserve"> IF(ISBLANK(TB!C243), "", TB!C243)</f>
        <v/>
      </c>
      <c r="D108" s="300" t="str">
        <f xml:space="preserve"> IF(ISBLANK(TB!D243), "", TB!D243)</f>
        <v/>
      </c>
      <c r="E108" s="300" t="str">
        <f xml:space="preserve"> IF(ISBLANK(TB!E243), "", TB!E243)</f>
        <v/>
      </c>
      <c r="F108" s="300" t="str">
        <f xml:space="preserve"> IF(ISBLANK(TB!F243), "", TB!F243)</f>
        <v/>
      </c>
      <c r="G108" s="610" t="str">
        <f>IF(ISBLANK(TB!G243), "",TB!G243)</f>
        <v/>
      </c>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c r="CW108" s="27"/>
      <c r="CX108" s="27"/>
      <c r="CY108" s="27"/>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40"/>
      <c r="DX108" s="27"/>
      <c r="DY108" s="27"/>
      <c r="DZ108" s="27"/>
      <c r="EA108" s="27"/>
      <c r="EB108" s="27"/>
      <c r="EC108" s="27"/>
      <c r="ED108" s="27"/>
      <c r="EE108" s="27"/>
      <c r="EF108" s="27"/>
      <c r="EG108" s="27"/>
      <c r="EH108" s="27"/>
      <c r="EI108" s="27"/>
      <c r="EJ108" s="27"/>
      <c r="EK108" s="27"/>
      <c r="EL108" s="27"/>
      <c r="EM108" s="27"/>
      <c r="EN108" s="27"/>
      <c r="EO108" s="27"/>
      <c r="EP108" s="27"/>
      <c r="EQ108" s="27"/>
      <c r="ER108" s="40"/>
    </row>
    <row r="109" spans="1:149" ht="15" customHeight="1" x14ac:dyDescent="0.25">
      <c r="B109" s="298" t="s">
        <v>620</v>
      </c>
      <c r="C109" s="300" t="str">
        <f xml:space="preserve"> IF(ISBLANK(TB!C244), "", TB!C244)</f>
        <v/>
      </c>
      <c r="D109" s="300" t="str">
        <f xml:space="preserve"> IF(ISBLANK(TB!D244), "", TB!D244)</f>
        <v/>
      </c>
      <c r="E109" s="300" t="str">
        <f xml:space="preserve"> IF(ISBLANK(TB!E244), "", TB!E244)</f>
        <v/>
      </c>
      <c r="F109" s="300" t="str">
        <f xml:space="preserve"> IF(ISBLANK(TB!F244), "", TB!F244)</f>
        <v/>
      </c>
      <c r="G109" s="610" t="str">
        <f>IF(ISBLANK(TB!G244), "",TB!G244)</f>
        <v/>
      </c>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c r="CW109" s="27"/>
      <c r="CX109" s="27"/>
      <c r="CY109" s="27"/>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40"/>
      <c r="DX109" s="27"/>
      <c r="DY109" s="27"/>
      <c r="DZ109" s="27"/>
      <c r="EA109" s="27"/>
      <c r="EB109" s="27"/>
      <c r="EC109" s="27"/>
      <c r="ED109" s="27"/>
      <c r="EE109" s="27"/>
      <c r="EF109" s="27"/>
      <c r="EG109" s="27"/>
      <c r="EH109" s="27"/>
      <c r="EI109" s="27"/>
      <c r="EJ109" s="27"/>
      <c r="EK109" s="27"/>
      <c r="EL109" s="27"/>
      <c r="EM109" s="27"/>
      <c r="EN109" s="27"/>
      <c r="EO109" s="27"/>
      <c r="EP109" s="27"/>
      <c r="EQ109" s="27"/>
      <c r="ER109" s="40"/>
    </row>
    <row r="110" spans="1:149" ht="15" customHeight="1" x14ac:dyDescent="0.25">
      <c r="B110" s="299" t="s">
        <v>621</v>
      </c>
      <c r="C110" s="302" t="str">
        <f xml:space="preserve"> IF(ISBLANK(TB!C245), "", TB!C245)</f>
        <v/>
      </c>
      <c r="D110" s="302" t="str">
        <f xml:space="preserve"> IF(ISBLANK(TB!D245), "", TB!D245)</f>
        <v/>
      </c>
      <c r="E110" s="302" t="str">
        <f xml:space="preserve"> IF(ISBLANK(TB!E245), "", TB!E245)</f>
        <v/>
      </c>
      <c r="F110" s="302" t="str">
        <f xml:space="preserve"> IF(ISBLANK(TB!F245), "", TB!F245)</f>
        <v/>
      </c>
      <c r="G110" s="610" t="str">
        <f>IF(ISBLANK(TB!G245), "",TB!G245)</f>
        <v/>
      </c>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34"/>
      <c r="CW110" s="34"/>
      <c r="CX110" s="34"/>
      <c r="CY110" s="34"/>
      <c r="CZ110" s="34"/>
      <c r="DA110" s="34"/>
      <c r="DB110" s="34"/>
      <c r="DC110" s="34"/>
      <c r="DD110" s="34"/>
      <c r="DE110" s="34"/>
      <c r="DF110" s="34"/>
      <c r="DG110" s="34"/>
      <c r="DH110" s="34"/>
      <c r="DI110" s="34"/>
      <c r="DJ110" s="34"/>
      <c r="DK110" s="34"/>
      <c r="DL110" s="34"/>
      <c r="DM110" s="34"/>
      <c r="DN110" s="34"/>
      <c r="DO110" s="34"/>
      <c r="DP110" s="34"/>
      <c r="DQ110" s="34"/>
      <c r="DR110" s="34"/>
      <c r="DS110" s="34"/>
      <c r="DT110" s="34"/>
      <c r="DU110" s="34"/>
      <c r="DV110" s="34"/>
      <c r="DW110" s="82"/>
      <c r="DX110" s="34"/>
      <c r="DY110" s="34"/>
      <c r="DZ110" s="34"/>
      <c r="EA110" s="34"/>
      <c r="EB110" s="34"/>
      <c r="EC110" s="34"/>
      <c r="ED110" s="34"/>
      <c r="EE110" s="34"/>
      <c r="EF110" s="34"/>
      <c r="EG110" s="34"/>
      <c r="EH110" s="34"/>
      <c r="EI110" s="34"/>
      <c r="EJ110" s="34"/>
      <c r="EK110" s="34"/>
      <c r="EL110" s="34"/>
      <c r="EM110" s="34"/>
      <c r="EN110" s="34"/>
      <c r="EO110" s="34"/>
      <c r="EP110" s="34"/>
      <c r="EQ110" s="34"/>
      <c r="ER110" s="82"/>
    </row>
    <row r="111" spans="1:149" ht="15" customHeight="1" x14ac:dyDescent="0.25">
      <c r="B111" s="669" t="s">
        <v>622</v>
      </c>
      <c r="C111" s="611"/>
      <c r="D111" s="611"/>
      <c r="E111" s="599"/>
      <c r="F111" s="599"/>
      <c r="G111" s="599"/>
      <c r="H111" s="670"/>
      <c r="I111" s="670"/>
      <c r="J111" s="670"/>
      <c r="K111" s="670"/>
      <c r="L111" s="670"/>
      <c r="M111" s="670"/>
      <c r="N111" s="670"/>
      <c r="O111" s="670"/>
      <c r="P111" s="670"/>
      <c r="Q111" s="670"/>
      <c r="R111" s="670"/>
      <c r="S111" s="670"/>
      <c r="T111" s="670"/>
      <c r="U111" s="670"/>
      <c r="V111" s="670"/>
      <c r="W111" s="670"/>
      <c r="X111" s="670"/>
      <c r="Y111" s="670"/>
      <c r="Z111" s="670"/>
      <c r="AA111" s="670"/>
      <c r="AB111" s="670"/>
      <c r="AC111" s="670"/>
      <c r="AD111" s="670"/>
      <c r="AE111" s="670"/>
      <c r="AF111" s="670"/>
      <c r="AG111" s="670"/>
      <c r="AH111" s="670"/>
      <c r="AI111" s="670"/>
      <c r="AJ111" s="670"/>
      <c r="AK111" s="670"/>
      <c r="AL111" s="670"/>
      <c r="AM111" s="670"/>
      <c r="AN111" s="670"/>
      <c r="AO111" s="670"/>
      <c r="AP111" s="670"/>
      <c r="AQ111" s="670"/>
      <c r="AR111" s="670"/>
      <c r="AS111" s="670"/>
      <c r="AT111" s="670"/>
      <c r="AU111" s="670"/>
      <c r="AV111" s="670"/>
      <c r="AW111" s="670"/>
      <c r="AX111" s="670"/>
      <c r="AY111" s="670"/>
      <c r="AZ111" s="670"/>
      <c r="BA111" s="670"/>
      <c r="BB111" s="670"/>
      <c r="BC111" s="670"/>
      <c r="BD111" s="670"/>
      <c r="BE111" s="670"/>
      <c r="BF111" s="670"/>
      <c r="BG111" s="670"/>
      <c r="BH111" s="670"/>
      <c r="BI111" s="670"/>
      <c r="BJ111" s="670"/>
      <c r="BK111" s="670"/>
      <c r="BL111" s="670"/>
      <c r="BM111" s="670"/>
      <c r="BN111" s="670"/>
      <c r="BO111" s="670"/>
      <c r="BP111" s="670"/>
      <c r="BQ111" s="670"/>
      <c r="BR111" s="670"/>
      <c r="BS111" s="670"/>
      <c r="BT111" s="670"/>
      <c r="BU111" s="670"/>
      <c r="BV111" s="670"/>
      <c r="BW111" s="670"/>
      <c r="BX111" s="670"/>
      <c r="BY111" s="670"/>
      <c r="BZ111" s="670"/>
      <c r="CA111" s="670"/>
      <c r="CB111" s="670"/>
      <c r="CC111" s="670"/>
      <c r="CD111" s="670"/>
      <c r="CE111" s="670"/>
      <c r="CF111" s="670"/>
      <c r="CG111" s="670"/>
      <c r="CH111" s="670"/>
      <c r="CI111" s="670"/>
      <c r="CJ111" s="670"/>
      <c r="CK111" s="670"/>
      <c r="CL111" s="670"/>
      <c r="CM111" s="670"/>
      <c r="CN111" s="670"/>
      <c r="CO111" s="670"/>
      <c r="CP111" s="670"/>
      <c r="CQ111" s="670"/>
      <c r="CR111" s="670"/>
      <c r="CS111" s="670"/>
      <c r="CT111" s="670"/>
      <c r="CU111" s="670"/>
      <c r="CV111" s="670"/>
      <c r="CW111" s="670"/>
      <c r="CX111" s="670"/>
      <c r="CY111" s="670"/>
      <c r="CZ111" s="670"/>
      <c r="DA111" s="670"/>
      <c r="DB111" s="670"/>
      <c r="DC111" s="670"/>
      <c r="DD111" s="670"/>
      <c r="DE111" s="670"/>
      <c r="DF111" s="670"/>
      <c r="DG111" s="670"/>
      <c r="DH111" s="670"/>
      <c r="DI111" s="670"/>
      <c r="DJ111" s="670"/>
      <c r="DK111" s="670"/>
      <c r="DL111" s="670"/>
      <c r="DM111" s="670"/>
      <c r="DN111" s="670"/>
      <c r="DO111" s="670"/>
      <c r="DP111" s="670"/>
      <c r="DQ111" s="670"/>
      <c r="DR111" s="670"/>
      <c r="DS111" s="670"/>
      <c r="DT111" s="670"/>
      <c r="DU111" s="670"/>
      <c r="DV111" s="670"/>
      <c r="DW111" s="655"/>
      <c r="DX111" s="670"/>
      <c r="DY111" s="670"/>
      <c r="DZ111" s="670"/>
      <c r="EA111" s="670"/>
      <c r="EB111" s="670"/>
      <c r="EC111" s="670"/>
      <c r="ED111" s="670"/>
      <c r="EE111" s="670"/>
      <c r="EF111" s="670"/>
      <c r="EG111" s="670"/>
      <c r="EH111" s="670"/>
      <c r="EI111" s="670"/>
      <c r="EJ111" s="670"/>
      <c r="EK111" s="670"/>
      <c r="EL111" s="670"/>
      <c r="EM111" s="670"/>
      <c r="EN111" s="670"/>
      <c r="EO111" s="670"/>
      <c r="EP111" s="670"/>
      <c r="EQ111" s="670"/>
      <c r="ER111" s="655"/>
    </row>
    <row r="112" spans="1:149" s="457" customFormat="1" ht="60" customHeight="1" x14ac:dyDescent="0.25">
      <c r="A112" s="660" t="s">
        <v>653</v>
      </c>
      <c r="B112" s="144"/>
      <c r="C112" s="144"/>
      <c r="D112" s="194"/>
      <c r="E112" s="194"/>
      <c r="F112" s="194"/>
      <c r="G112" s="194"/>
      <c r="ES112" s="661"/>
    </row>
    <row r="113" spans="2:148" ht="60.75" customHeight="1" x14ac:dyDescent="0.25">
      <c r="B113" s="662" t="s">
        <v>521</v>
      </c>
      <c r="C113" s="608" t="s">
        <v>680</v>
      </c>
      <c r="D113" s="663" t="s">
        <v>650</v>
      </c>
      <c r="E113" s="608" t="s">
        <v>651</v>
      </c>
      <c r="F113" s="608" t="s">
        <v>681</v>
      </c>
      <c r="G113" s="608" t="s">
        <v>1017</v>
      </c>
      <c r="H113" s="608" t="s">
        <v>519</v>
      </c>
      <c r="I113" s="608" t="str">
        <f t="shared" ref="I113:BT113" si="6">"T+" &amp; (COLUMN(I113)-COLUMN($H113))</f>
        <v>T+1</v>
      </c>
      <c r="J113" s="608" t="str">
        <f t="shared" si="6"/>
        <v>T+2</v>
      </c>
      <c r="K113" s="608" t="str">
        <f t="shared" si="6"/>
        <v>T+3</v>
      </c>
      <c r="L113" s="608" t="str">
        <f t="shared" si="6"/>
        <v>T+4</v>
      </c>
      <c r="M113" s="608" t="str">
        <f t="shared" si="6"/>
        <v>T+5</v>
      </c>
      <c r="N113" s="608" t="str">
        <f t="shared" si="6"/>
        <v>T+6</v>
      </c>
      <c r="O113" s="608" t="str">
        <f t="shared" si="6"/>
        <v>T+7</v>
      </c>
      <c r="P113" s="608" t="str">
        <f t="shared" si="6"/>
        <v>T+8</v>
      </c>
      <c r="Q113" s="608" t="str">
        <f t="shared" si="6"/>
        <v>T+9</v>
      </c>
      <c r="R113" s="608" t="str">
        <f t="shared" si="6"/>
        <v>T+10</v>
      </c>
      <c r="S113" s="608" t="str">
        <f t="shared" si="6"/>
        <v>T+11</v>
      </c>
      <c r="T113" s="608" t="str">
        <f t="shared" si="6"/>
        <v>T+12</v>
      </c>
      <c r="U113" s="608" t="str">
        <f t="shared" si="6"/>
        <v>T+13</v>
      </c>
      <c r="V113" s="608" t="str">
        <f t="shared" si="6"/>
        <v>T+14</v>
      </c>
      <c r="W113" s="608" t="str">
        <f t="shared" si="6"/>
        <v>T+15</v>
      </c>
      <c r="X113" s="608" t="str">
        <f t="shared" si="6"/>
        <v>T+16</v>
      </c>
      <c r="Y113" s="608" t="str">
        <f t="shared" si="6"/>
        <v>T+17</v>
      </c>
      <c r="Z113" s="608" t="str">
        <f t="shared" si="6"/>
        <v>T+18</v>
      </c>
      <c r="AA113" s="608" t="str">
        <f t="shared" si="6"/>
        <v>T+19</v>
      </c>
      <c r="AB113" s="608" t="str">
        <f t="shared" si="6"/>
        <v>T+20</v>
      </c>
      <c r="AC113" s="608" t="str">
        <f t="shared" si="6"/>
        <v>T+21</v>
      </c>
      <c r="AD113" s="608" t="str">
        <f t="shared" si="6"/>
        <v>T+22</v>
      </c>
      <c r="AE113" s="608" t="str">
        <f t="shared" si="6"/>
        <v>T+23</v>
      </c>
      <c r="AF113" s="608" t="str">
        <f t="shared" si="6"/>
        <v>T+24</v>
      </c>
      <c r="AG113" s="608" t="str">
        <f t="shared" si="6"/>
        <v>T+25</v>
      </c>
      <c r="AH113" s="608" t="str">
        <f t="shared" si="6"/>
        <v>T+26</v>
      </c>
      <c r="AI113" s="608" t="str">
        <f t="shared" si="6"/>
        <v>T+27</v>
      </c>
      <c r="AJ113" s="608" t="str">
        <f t="shared" si="6"/>
        <v>T+28</v>
      </c>
      <c r="AK113" s="608" t="str">
        <f t="shared" si="6"/>
        <v>T+29</v>
      </c>
      <c r="AL113" s="608" t="str">
        <f t="shared" si="6"/>
        <v>T+30</v>
      </c>
      <c r="AM113" s="608" t="str">
        <f t="shared" si="6"/>
        <v>T+31</v>
      </c>
      <c r="AN113" s="608" t="str">
        <f t="shared" si="6"/>
        <v>T+32</v>
      </c>
      <c r="AO113" s="608" t="str">
        <f t="shared" si="6"/>
        <v>T+33</v>
      </c>
      <c r="AP113" s="608" t="str">
        <f t="shared" si="6"/>
        <v>T+34</v>
      </c>
      <c r="AQ113" s="608" t="str">
        <f t="shared" si="6"/>
        <v>T+35</v>
      </c>
      <c r="AR113" s="608" t="str">
        <f t="shared" si="6"/>
        <v>T+36</v>
      </c>
      <c r="AS113" s="608" t="str">
        <f t="shared" si="6"/>
        <v>T+37</v>
      </c>
      <c r="AT113" s="608" t="str">
        <f t="shared" si="6"/>
        <v>T+38</v>
      </c>
      <c r="AU113" s="608" t="str">
        <f t="shared" si="6"/>
        <v>T+39</v>
      </c>
      <c r="AV113" s="608" t="str">
        <f t="shared" si="6"/>
        <v>T+40</v>
      </c>
      <c r="AW113" s="608" t="str">
        <f t="shared" si="6"/>
        <v>T+41</v>
      </c>
      <c r="AX113" s="608" t="str">
        <f t="shared" si="6"/>
        <v>T+42</v>
      </c>
      <c r="AY113" s="608" t="str">
        <f t="shared" si="6"/>
        <v>T+43</v>
      </c>
      <c r="AZ113" s="608" t="str">
        <f t="shared" si="6"/>
        <v>T+44</v>
      </c>
      <c r="BA113" s="608" t="str">
        <f t="shared" si="6"/>
        <v>T+45</v>
      </c>
      <c r="BB113" s="608" t="str">
        <f t="shared" si="6"/>
        <v>T+46</v>
      </c>
      <c r="BC113" s="608" t="str">
        <f t="shared" si="6"/>
        <v>T+47</v>
      </c>
      <c r="BD113" s="608" t="str">
        <f t="shared" si="6"/>
        <v>T+48</v>
      </c>
      <c r="BE113" s="608" t="str">
        <f t="shared" si="6"/>
        <v>T+49</v>
      </c>
      <c r="BF113" s="608" t="str">
        <f t="shared" si="6"/>
        <v>T+50</v>
      </c>
      <c r="BG113" s="608" t="str">
        <f t="shared" si="6"/>
        <v>T+51</v>
      </c>
      <c r="BH113" s="608" t="str">
        <f t="shared" si="6"/>
        <v>T+52</v>
      </c>
      <c r="BI113" s="608" t="str">
        <f t="shared" si="6"/>
        <v>T+53</v>
      </c>
      <c r="BJ113" s="608" t="str">
        <f t="shared" si="6"/>
        <v>T+54</v>
      </c>
      <c r="BK113" s="608" t="str">
        <f t="shared" si="6"/>
        <v>T+55</v>
      </c>
      <c r="BL113" s="608" t="str">
        <f t="shared" si="6"/>
        <v>T+56</v>
      </c>
      <c r="BM113" s="608" t="str">
        <f t="shared" si="6"/>
        <v>T+57</v>
      </c>
      <c r="BN113" s="608" t="str">
        <f t="shared" si="6"/>
        <v>T+58</v>
      </c>
      <c r="BO113" s="608" t="str">
        <f t="shared" si="6"/>
        <v>T+59</v>
      </c>
      <c r="BP113" s="608" t="str">
        <f t="shared" si="6"/>
        <v>T+60</v>
      </c>
      <c r="BQ113" s="608" t="str">
        <f t="shared" si="6"/>
        <v>T+61</v>
      </c>
      <c r="BR113" s="608" t="str">
        <f t="shared" si="6"/>
        <v>T+62</v>
      </c>
      <c r="BS113" s="608" t="str">
        <f t="shared" si="6"/>
        <v>T+63</v>
      </c>
      <c r="BT113" s="608" t="str">
        <f t="shared" si="6"/>
        <v>T+64</v>
      </c>
      <c r="BU113" s="608" t="str">
        <f t="shared" ref="BU113:EF113" si="7">"T+" &amp; (COLUMN(BU113)-COLUMN($H113))</f>
        <v>T+65</v>
      </c>
      <c r="BV113" s="608" t="str">
        <f t="shared" si="7"/>
        <v>T+66</v>
      </c>
      <c r="BW113" s="608" t="str">
        <f t="shared" si="7"/>
        <v>T+67</v>
      </c>
      <c r="BX113" s="608" t="str">
        <f t="shared" si="7"/>
        <v>T+68</v>
      </c>
      <c r="BY113" s="608" t="str">
        <f t="shared" si="7"/>
        <v>T+69</v>
      </c>
      <c r="BZ113" s="608" t="str">
        <f t="shared" si="7"/>
        <v>T+70</v>
      </c>
      <c r="CA113" s="608" t="str">
        <f t="shared" si="7"/>
        <v>T+71</v>
      </c>
      <c r="CB113" s="608" t="str">
        <f t="shared" si="7"/>
        <v>T+72</v>
      </c>
      <c r="CC113" s="608" t="str">
        <f t="shared" si="7"/>
        <v>T+73</v>
      </c>
      <c r="CD113" s="608" t="str">
        <f t="shared" si="7"/>
        <v>T+74</v>
      </c>
      <c r="CE113" s="608" t="str">
        <f t="shared" si="7"/>
        <v>T+75</v>
      </c>
      <c r="CF113" s="608" t="str">
        <f t="shared" si="7"/>
        <v>T+76</v>
      </c>
      <c r="CG113" s="608" t="str">
        <f t="shared" si="7"/>
        <v>T+77</v>
      </c>
      <c r="CH113" s="608" t="str">
        <f t="shared" si="7"/>
        <v>T+78</v>
      </c>
      <c r="CI113" s="608" t="str">
        <f t="shared" si="7"/>
        <v>T+79</v>
      </c>
      <c r="CJ113" s="608" t="str">
        <f t="shared" si="7"/>
        <v>T+80</v>
      </c>
      <c r="CK113" s="608" t="str">
        <f t="shared" si="7"/>
        <v>T+81</v>
      </c>
      <c r="CL113" s="608" t="str">
        <f t="shared" si="7"/>
        <v>T+82</v>
      </c>
      <c r="CM113" s="608" t="str">
        <f t="shared" si="7"/>
        <v>T+83</v>
      </c>
      <c r="CN113" s="608" t="str">
        <f t="shared" si="7"/>
        <v>T+84</v>
      </c>
      <c r="CO113" s="608" t="str">
        <f t="shared" si="7"/>
        <v>T+85</v>
      </c>
      <c r="CP113" s="608" t="str">
        <f t="shared" si="7"/>
        <v>T+86</v>
      </c>
      <c r="CQ113" s="608" t="str">
        <f t="shared" si="7"/>
        <v>T+87</v>
      </c>
      <c r="CR113" s="608" t="str">
        <f t="shared" si="7"/>
        <v>T+88</v>
      </c>
      <c r="CS113" s="608" t="str">
        <f t="shared" si="7"/>
        <v>T+89</v>
      </c>
      <c r="CT113" s="608" t="str">
        <f t="shared" si="7"/>
        <v>T+90</v>
      </c>
      <c r="CU113" s="608" t="str">
        <f t="shared" si="7"/>
        <v>T+91</v>
      </c>
      <c r="CV113" s="608" t="str">
        <f t="shared" si="7"/>
        <v>T+92</v>
      </c>
      <c r="CW113" s="608" t="str">
        <f t="shared" si="7"/>
        <v>T+93</v>
      </c>
      <c r="CX113" s="608" t="str">
        <f t="shared" si="7"/>
        <v>T+94</v>
      </c>
      <c r="CY113" s="608" t="str">
        <f t="shared" si="7"/>
        <v>T+95</v>
      </c>
      <c r="CZ113" s="608" t="str">
        <f t="shared" si="7"/>
        <v>T+96</v>
      </c>
      <c r="DA113" s="608" t="str">
        <f t="shared" si="7"/>
        <v>T+97</v>
      </c>
      <c r="DB113" s="608" t="str">
        <f t="shared" si="7"/>
        <v>T+98</v>
      </c>
      <c r="DC113" s="608" t="str">
        <f t="shared" si="7"/>
        <v>T+99</v>
      </c>
      <c r="DD113" s="608" t="str">
        <f t="shared" si="7"/>
        <v>T+100</v>
      </c>
      <c r="DE113" s="608" t="str">
        <f t="shared" si="7"/>
        <v>T+101</v>
      </c>
      <c r="DF113" s="608" t="str">
        <f t="shared" si="7"/>
        <v>T+102</v>
      </c>
      <c r="DG113" s="608" t="str">
        <f t="shared" si="7"/>
        <v>T+103</v>
      </c>
      <c r="DH113" s="608" t="str">
        <f t="shared" si="7"/>
        <v>T+104</v>
      </c>
      <c r="DI113" s="608" t="str">
        <f t="shared" si="7"/>
        <v>T+105</v>
      </c>
      <c r="DJ113" s="608" t="str">
        <f t="shared" si="7"/>
        <v>T+106</v>
      </c>
      <c r="DK113" s="608" t="str">
        <f t="shared" si="7"/>
        <v>T+107</v>
      </c>
      <c r="DL113" s="608" t="str">
        <f t="shared" si="7"/>
        <v>T+108</v>
      </c>
      <c r="DM113" s="608" t="str">
        <f t="shared" si="7"/>
        <v>T+109</v>
      </c>
      <c r="DN113" s="608" t="str">
        <f t="shared" si="7"/>
        <v>T+110</v>
      </c>
      <c r="DO113" s="608" t="str">
        <f t="shared" si="7"/>
        <v>T+111</v>
      </c>
      <c r="DP113" s="608" t="str">
        <f t="shared" si="7"/>
        <v>T+112</v>
      </c>
      <c r="DQ113" s="608" t="str">
        <f t="shared" si="7"/>
        <v>T+113</v>
      </c>
      <c r="DR113" s="608" t="str">
        <f t="shared" si="7"/>
        <v>T+114</v>
      </c>
      <c r="DS113" s="608" t="str">
        <f t="shared" si="7"/>
        <v>T+115</v>
      </c>
      <c r="DT113" s="608" t="str">
        <f t="shared" si="7"/>
        <v>T+116</v>
      </c>
      <c r="DU113" s="608" t="str">
        <f t="shared" si="7"/>
        <v>T+117</v>
      </c>
      <c r="DV113" s="608" t="str">
        <f t="shared" si="7"/>
        <v>T+118</v>
      </c>
      <c r="DW113" s="608" t="str">
        <f t="shared" si="7"/>
        <v>T+119</v>
      </c>
      <c r="DX113" s="608" t="str">
        <f t="shared" si="7"/>
        <v>T+120</v>
      </c>
      <c r="DY113" s="608" t="str">
        <f t="shared" si="7"/>
        <v>T+121</v>
      </c>
      <c r="DZ113" s="608" t="str">
        <f t="shared" si="7"/>
        <v>T+122</v>
      </c>
      <c r="EA113" s="608" t="str">
        <f t="shared" si="7"/>
        <v>T+123</v>
      </c>
      <c r="EB113" s="608" t="str">
        <f t="shared" si="7"/>
        <v>T+124</v>
      </c>
      <c r="EC113" s="608" t="str">
        <f t="shared" si="7"/>
        <v>T+125</v>
      </c>
      <c r="ED113" s="608" t="str">
        <f t="shared" si="7"/>
        <v>T+126</v>
      </c>
      <c r="EE113" s="608" t="str">
        <f t="shared" si="7"/>
        <v>T+127</v>
      </c>
      <c r="EF113" s="608" t="str">
        <f t="shared" si="7"/>
        <v>T+128</v>
      </c>
      <c r="EG113" s="608" t="str">
        <f t="shared" ref="EG113:ER113" si="8">"T+" &amp; (COLUMN(EG113)-COLUMN($H113))</f>
        <v>T+129</v>
      </c>
      <c r="EH113" s="608" t="str">
        <f t="shared" si="8"/>
        <v>T+130</v>
      </c>
      <c r="EI113" s="608" t="str">
        <f t="shared" si="8"/>
        <v>T+131</v>
      </c>
      <c r="EJ113" s="608" t="str">
        <f t="shared" si="8"/>
        <v>T+132</v>
      </c>
      <c r="EK113" s="608" t="str">
        <f t="shared" si="8"/>
        <v>T+133</v>
      </c>
      <c r="EL113" s="608" t="str">
        <f t="shared" si="8"/>
        <v>T+134</v>
      </c>
      <c r="EM113" s="608" t="str">
        <f t="shared" si="8"/>
        <v>T+135</v>
      </c>
      <c r="EN113" s="608" t="str">
        <f t="shared" si="8"/>
        <v>T+136</v>
      </c>
      <c r="EO113" s="608" t="str">
        <f t="shared" si="8"/>
        <v>T+137</v>
      </c>
      <c r="EP113" s="608" t="str">
        <f t="shared" si="8"/>
        <v>T+138</v>
      </c>
      <c r="EQ113" s="608" t="str">
        <f t="shared" si="8"/>
        <v>T+139</v>
      </c>
      <c r="ER113" s="608" t="str">
        <f t="shared" si="8"/>
        <v>T+140</v>
      </c>
    </row>
    <row r="114" spans="2:148" ht="15" customHeight="1" x14ac:dyDescent="0.25">
      <c r="B114" s="667" t="str">
        <f t="shared" ref="B114:B177" si="9">B11</f>
        <v>Desk 1</v>
      </c>
      <c r="C114" s="668" t="str">
        <f>IF(ISBLANK(C11), "", C11)</f>
        <v/>
      </c>
      <c r="D114" s="668" t="str">
        <f t="shared" ref="D114:F114" si="10">IF(ISBLANK(D11), "", D11)</f>
        <v/>
      </c>
      <c r="E114" s="668" t="str">
        <f t="shared" si="10"/>
        <v/>
      </c>
      <c r="F114" s="668" t="str">
        <f t="shared" si="10"/>
        <v/>
      </c>
      <c r="G114" s="610" t="str">
        <f>IF(ISBLANK(G11), "", G11)</f>
        <v/>
      </c>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40"/>
      <c r="DX114" s="27"/>
      <c r="DY114" s="27"/>
      <c r="DZ114" s="27"/>
      <c r="EA114" s="27"/>
      <c r="EB114" s="27"/>
      <c r="EC114" s="27"/>
      <c r="ED114" s="27"/>
      <c r="EE114" s="27"/>
      <c r="EF114" s="27"/>
      <c r="EG114" s="27"/>
      <c r="EH114" s="27"/>
      <c r="EI114" s="27"/>
      <c r="EJ114" s="27"/>
      <c r="EK114" s="27"/>
      <c r="EL114" s="27"/>
      <c r="EM114" s="27"/>
      <c r="EN114" s="27"/>
      <c r="EO114" s="27"/>
      <c r="EP114" s="27"/>
      <c r="EQ114" s="27"/>
      <c r="ER114" s="40"/>
    </row>
    <row r="115" spans="2:148" ht="15" customHeight="1" x14ac:dyDescent="0.25">
      <c r="B115" s="298" t="str">
        <f t="shared" si="9"/>
        <v>Desk 2</v>
      </c>
      <c r="C115" s="300" t="str">
        <f t="shared" ref="C115:G130" si="11">IF(ISBLANK(C12), "", C12)</f>
        <v/>
      </c>
      <c r="D115" s="300" t="str">
        <f t="shared" si="11"/>
        <v/>
      </c>
      <c r="E115" s="300" t="str">
        <f t="shared" si="11"/>
        <v/>
      </c>
      <c r="F115" s="300" t="str">
        <f t="shared" si="11"/>
        <v/>
      </c>
      <c r="G115" s="610" t="str">
        <f t="shared" si="11"/>
        <v/>
      </c>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40"/>
      <c r="DX115" s="27"/>
      <c r="DY115" s="27"/>
      <c r="DZ115" s="27"/>
      <c r="EA115" s="27"/>
      <c r="EB115" s="27"/>
      <c r="EC115" s="27"/>
      <c r="ED115" s="27"/>
      <c r="EE115" s="27"/>
      <c r="EF115" s="27"/>
      <c r="EG115" s="27"/>
      <c r="EH115" s="27"/>
      <c r="EI115" s="27"/>
      <c r="EJ115" s="27"/>
      <c r="EK115" s="27"/>
      <c r="EL115" s="27"/>
      <c r="EM115" s="27"/>
      <c r="EN115" s="27"/>
      <c r="EO115" s="27"/>
      <c r="EP115" s="27"/>
      <c r="EQ115" s="27"/>
      <c r="ER115" s="40"/>
    </row>
    <row r="116" spans="2:148" ht="15" customHeight="1" x14ac:dyDescent="0.25">
      <c r="B116" s="298" t="str">
        <f t="shared" si="9"/>
        <v>Desk 3</v>
      </c>
      <c r="C116" s="300" t="str">
        <f t="shared" si="11"/>
        <v/>
      </c>
      <c r="D116" s="300" t="str">
        <f t="shared" si="11"/>
        <v/>
      </c>
      <c r="E116" s="300" t="str">
        <f t="shared" si="11"/>
        <v/>
      </c>
      <c r="F116" s="300" t="str">
        <f t="shared" si="11"/>
        <v/>
      </c>
      <c r="G116" s="610" t="str">
        <f t="shared" si="11"/>
        <v/>
      </c>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c r="CW116" s="27"/>
      <c r="CX116" s="27"/>
      <c r="CY116" s="27"/>
      <c r="CZ116" s="27"/>
      <c r="DA116" s="27"/>
      <c r="DB116" s="27"/>
      <c r="DC116" s="27"/>
      <c r="DD116" s="27"/>
      <c r="DE116" s="27"/>
      <c r="DF116" s="27"/>
      <c r="DG116" s="27"/>
      <c r="DH116" s="27"/>
      <c r="DI116" s="27"/>
      <c r="DJ116" s="27"/>
      <c r="DK116" s="27"/>
      <c r="DL116" s="27"/>
      <c r="DM116" s="27"/>
      <c r="DN116" s="27"/>
      <c r="DO116" s="27"/>
      <c r="DP116" s="27"/>
      <c r="DQ116" s="27"/>
      <c r="DR116" s="27"/>
      <c r="DS116" s="27"/>
      <c r="DT116" s="27"/>
      <c r="DU116" s="27"/>
      <c r="DV116" s="27"/>
      <c r="DW116" s="40"/>
      <c r="DX116" s="27"/>
      <c r="DY116" s="27"/>
      <c r="DZ116" s="27"/>
      <c r="EA116" s="27"/>
      <c r="EB116" s="27"/>
      <c r="EC116" s="27"/>
      <c r="ED116" s="27"/>
      <c r="EE116" s="27"/>
      <c r="EF116" s="27"/>
      <c r="EG116" s="27"/>
      <c r="EH116" s="27"/>
      <c r="EI116" s="27"/>
      <c r="EJ116" s="27"/>
      <c r="EK116" s="27"/>
      <c r="EL116" s="27"/>
      <c r="EM116" s="27"/>
      <c r="EN116" s="27"/>
      <c r="EO116" s="27"/>
      <c r="EP116" s="27"/>
      <c r="EQ116" s="27"/>
      <c r="ER116" s="40"/>
    </row>
    <row r="117" spans="2:148" ht="15" customHeight="1" x14ac:dyDescent="0.25">
      <c r="B117" s="298" t="str">
        <f t="shared" si="9"/>
        <v>Desk 4</v>
      </c>
      <c r="C117" s="300" t="str">
        <f t="shared" si="11"/>
        <v/>
      </c>
      <c r="D117" s="300" t="str">
        <f t="shared" si="11"/>
        <v/>
      </c>
      <c r="E117" s="300" t="str">
        <f t="shared" si="11"/>
        <v/>
      </c>
      <c r="F117" s="300" t="str">
        <f t="shared" si="11"/>
        <v/>
      </c>
      <c r="G117" s="610" t="str">
        <f t="shared" si="11"/>
        <v/>
      </c>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c r="CW117" s="27"/>
      <c r="CX117" s="27"/>
      <c r="CY117" s="27"/>
      <c r="CZ117" s="27"/>
      <c r="DA117" s="27"/>
      <c r="DB117" s="27"/>
      <c r="DC117" s="27"/>
      <c r="DD117" s="27"/>
      <c r="DE117" s="27"/>
      <c r="DF117" s="27"/>
      <c r="DG117" s="27"/>
      <c r="DH117" s="27"/>
      <c r="DI117" s="27"/>
      <c r="DJ117" s="27"/>
      <c r="DK117" s="27"/>
      <c r="DL117" s="27"/>
      <c r="DM117" s="27"/>
      <c r="DN117" s="27"/>
      <c r="DO117" s="27"/>
      <c r="DP117" s="27"/>
      <c r="DQ117" s="27"/>
      <c r="DR117" s="27"/>
      <c r="DS117" s="27"/>
      <c r="DT117" s="27"/>
      <c r="DU117" s="27"/>
      <c r="DV117" s="27"/>
      <c r="DW117" s="40"/>
      <c r="DX117" s="27"/>
      <c r="DY117" s="27"/>
      <c r="DZ117" s="27"/>
      <c r="EA117" s="27"/>
      <c r="EB117" s="27"/>
      <c r="EC117" s="27"/>
      <c r="ED117" s="27"/>
      <c r="EE117" s="27"/>
      <c r="EF117" s="27"/>
      <c r="EG117" s="27"/>
      <c r="EH117" s="27"/>
      <c r="EI117" s="27"/>
      <c r="EJ117" s="27"/>
      <c r="EK117" s="27"/>
      <c r="EL117" s="27"/>
      <c r="EM117" s="27"/>
      <c r="EN117" s="27"/>
      <c r="EO117" s="27"/>
      <c r="EP117" s="27"/>
      <c r="EQ117" s="27"/>
      <c r="ER117" s="40"/>
    </row>
    <row r="118" spans="2:148" ht="15" customHeight="1" x14ac:dyDescent="0.25">
      <c r="B118" s="298" t="str">
        <f t="shared" si="9"/>
        <v>Desk 5</v>
      </c>
      <c r="C118" s="300" t="str">
        <f t="shared" si="11"/>
        <v/>
      </c>
      <c r="D118" s="300" t="str">
        <f t="shared" si="11"/>
        <v/>
      </c>
      <c r="E118" s="300" t="str">
        <f t="shared" si="11"/>
        <v/>
      </c>
      <c r="F118" s="300" t="str">
        <f t="shared" si="11"/>
        <v/>
      </c>
      <c r="G118" s="610" t="str">
        <f t="shared" si="11"/>
        <v/>
      </c>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c r="CW118" s="27"/>
      <c r="CX118" s="27"/>
      <c r="CY118" s="27"/>
      <c r="CZ118" s="27"/>
      <c r="DA118" s="27"/>
      <c r="DB118" s="27"/>
      <c r="DC118" s="27"/>
      <c r="DD118" s="27"/>
      <c r="DE118" s="27"/>
      <c r="DF118" s="27"/>
      <c r="DG118" s="27"/>
      <c r="DH118" s="27"/>
      <c r="DI118" s="27"/>
      <c r="DJ118" s="27"/>
      <c r="DK118" s="27"/>
      <c r="DL118" s="27"/>
      <c r="DM118" s="27"/>
      <c r="DN118" s="27"/>
      <c r="DO118" s="27"/>
      <c r="DP118" s="27"/>
      <c r="DQ118" s="27"/>
      <c r="DR118" s="27"/>
      <c r="DS118" s="27"/>
      <c r="DT118" s="27"/>
      <c r="DU118" s="27"/>
      <c r="DV118" s="27"/>
      <c r="DW118" s="40"/>
      <c r="DX118" s="27"/>
      <c r="DY118" s="27"/>
      <c r="DZ118" s="27"/>
      <c r="EA118" s="27"/>
      <c r="EB118" s="27"/>
      <c r="EC118" s="27"/>
      <c r="ED118" s="27"/>
      <c r="EE118" s="27"/>
      <c r="EF118" s="27"/>
      <c r="EG118" s="27"/>
      <c r="EH118" s="27"/>
      <c r="EI118" s="27"/>
      <c r="EJ118" s="27"/>
      <c r="EK118" s="27"/>
      <c r="EL118" s="27"/>
      <c r="EM118" s="27"/>
      <c r="EN118" s="27"/>
      <c r="EO118" s="27"/>
      <c r="EP118" s="27"/>
      <c r="EQ118" s="27"/>
      <c r="ER118" s="40"/>
    </row>
    <row r="119" spans="2:148" ht="15" customHeight="1" x14ac:dyDescent="0.25">
      <c r="B119" s="298" t="str">
        <f t="shared" si="9"/>
        <v>Desk 6</v>
      </c>
      <c r="C119" s="300" t="str">
        <f t="shared" si="11"/>
        <v/>
      </c>
      <c r="D119" s="300" t="str">
        <f t="shared" si="11"/>
        <v/>
      </c>
      <c r="E119" s="300" t="str">
        <f t="shared" si="11"/>
        <v/>
      </c>
      <c r="F119" s="300" t="str">
        <f t="shared" si="11"/>
        <v/>
      </c>
      <c r="G119" s="610" t="str">
        <f t="shared" si="11"/>
        <v/>
      </c>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c r="CW119" s="27"/>
      <c r="CX119" s="27"/>
      <c r="CY119" s="27"/>
      <c r="CZ119" s="27"/>
      <c r="DA119" s="27"/>
      <c r="DB119" s="27"/>
      <c r="DC119" s="27"/>
      <c r="DD119" s="27"/>
      <c r="DE119" s="27"/>
      <c r="DF119" s="27"/>
      <c r="DG119" s="27"/>
      <c r="DH119" s="27"/>
      <c r="DI119" s="27"/>
      <c r="DJ119" s="27"/>
      <c r="DK119" s="27"/>
      <c r="DL119" s="27"/>
      <c r="DM119" s="27"/>
      <c r="DN119" s="27"/>
      <c r="DO119" s="27"/>
      <c r="DP119" s="27"/>
      <c r="DQ119" s="27"/>
      <c r="DR119" s="27"/>
      <c r="DS119" s="27"/>
      <c r="DT119" s="27"/>
      <c r="DU119" s="27"/>
      <c r="DV119" s="27"/>
      <c r="DW119" s="40"/>
      <c r="DX119" s="27"/>
      <c r="DY119" s="27"/>
      <c r="DZ119" s="27"/>
      <c r="EA119" s="27"/>
      <c r="EB119" s="27"/>
      <c r="EC119" s="27"/>
      <c r="ED119" s="27"/>
      <c r="EE119" s="27"/>
      <c r="EF119" s="27"/>
      <c r="EG119" s="27"/>
      <c r="EH119" s="27"/>
      <c r="EI119" s="27"/>
      <c r="EJ119" s="27"/>
      <c r="EK119" s="27"/>
      <c r="EL119" s="27"/>
      <c r="EM119" s="27"/>
      <c r="EN119" s="27"/>
      <c r="EO119" s="27"/>
      <c r="EP119" s="27"/>
      <c r="EQ119" s="27"/>
      <c r="ER119" s="40"/>
    </row>
    <row r="120" spans="2:148" ht="15" customHeight="1" x14ac:dyDescent="0.25">
      <c r="B120" s="298" t="str">
        <f t="shared" si="9"/>
        <v>Desk 7</v>
      </c>
      <c r="C120" s="300" t="str">
        <f t="shared" si="11"/>
        <v/>
      </c>
      <c r="D120" s="300" t="str">
        <f t="shared" si="11"/>
        <v/>
      </c>
      <c r="E120" s="300" t="str">
        <f t="shared" si="11"/>
        <v/>
      </c>
      <c r="F120" s="300" t="str">
        <f t="shared" si="11"/>
        <v/>
      </c>
      <c r="G120" s="610" t="str">
        <f t="shared" si="11"/>
        <v/>
      </c>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c r="CW120" s="27"/>
      <c r="CX120" s="27"/>
      <c r="CY120" s="27"/>
      <c r="CZ120" s="27"/>
      <c r="DA120" s="27"/>
      <c r="DB120" s="27"/>
      <c r="DC120" s="27"/>
      <c r="DD120" s="27"/>
      <c r="DE120" s="27"/>
      <c r="DF120" s="27"/>
      <c r="DG120" s="27"/>
      <c r="DH120" s="27"/>
      <c r="DI120" s="27"/>
      <c r="DJ120" s="27"/>
      <c r="DK120" s="27"/>
      <c r="DL120" s="27"/>
      <c r="DM120" s="27"/>
      <c r="DN120" s="27"/>
      <c r="DO120" s="27"/>
      <c r="DP120" s="27"/>
      <c r="DQ120" s="27"/>
      <c r="DR120" s="27"/>
      <c r="DS120" s="27"/>
      <c r="DT120" s="27"/>
      <c r="DU120" s="27"/>
      <c r="DV120" s="27"/>
      <c r="DW120" s="40"/>
      <c r="DX120" s="27"/>
      <c r="DY120" s="27"/>
      <c r="DZ120" s="27"/>
      <c r="EA120" s="27"/>
      <c r="EB120" s="27"/>
      <c r="EC120" s="27"/>
      <c r="ED120" s="27"/>
      <c r="EE120" s="27"/>
      <c r="EF120" s="27"/>
      <c r="EG120" s="27"/>
      <c r="EH120" s="27"/>
      <c r="EI120" s="27"/>
      <c r="EJ120" s="27"/>
      <c r="EK120" s="27"/>
      <c r="EL120" s="27"/>
      <c r="EM120" s="27"/>
      <c r="EN120" s="27"/>
      <c r="EO120" s="27"/>
      <c r="EP120" s="27"/>
      <c r="EQ120" s="27"/>
      <c r="ER120" s="40"/>
    </row>
    <row r="121" spans="2:148" ht="15" customHeight="1" x14ac:dyDescent="0.25">
      <c r="B121" s="298" t="str">
        <f t="shared" si="9"/>
        <v>Desk 8</v>
      </c>
      <c r="C121" s="300" t="str">
        <f t="shared" si="11"/>
        <v/>
      </c>
      <c r="D121" s="300" t="str">
        <f t="shared" si="11"/>
        <v/>
      </c>
      <c r="E121" s="300" t="str">
        <f t="shared" si="11"/>
        <v/>
      </c>
      <c r="F121" s="300" t="str">
        <f t="shared" si="11"/>
        <v/>
      </c>
      <c r="G121" s="610" t="str">
        <f t="shared" si="11"/>
        <v/>
      </c>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c r="CW121" s="27"/>
      <c r="CX121" s="27"/>
      <c r="CY121" s="27"/>
      <c r="CZ121" s="27"/>
      <c r="DA121" s="27"/>
      <c r="DB121" s="27"/>
      <c r="DC121" s="27"/>
      <c r="DD121" s="27"/>
      <c r="DE121" s="27"/>
      <c r="DF121" s="27"/>
      <c r="DG121" s="27"/>
      <c r="DH121" s="27"/>
      <c r="DI121" s="27"/>
      <c r="DJ121" s="27"/>
      <c r="DK121" s="27"/>
      <c r="DL121" s="27"/>
      <c r="DM121" s="27"/>
      <c r="DN121" s="27"/>
      <c r="DO121" s="27"/>
      <c r="DP121" s="27"/>
      <c r="DQ121" s="27"/>
      <c r="DR121" s="27"/>
      <c r="DS121" s="27"/>
      <c r="DT121" s="27"/>
      <c r="DU121" s="27"/>
      <c r="DV121" s="27"/>
      <c r="DW121" s="40"/>
      <c r="DX121" s="27"/>
      <c r="DY121" s="27"/>
      <c r="DZ121" s="27"/>
      <c r="EA121" s="27"/>
      <c r="EB121" s="27"/>
      <c r="EC121" s="27"/>
      <c r="ED121" s="27"/>
      <c r="EE121" s="27"/>
      <c r="EF121" s="27"/>
      <c r="EG121" s="27"/>
      <c r="EH121" s="27"/>
      <c r="EI121" s="27"/>
      <c r="EJ121" s="27"/>
      <c r="EK121" s="27"/>
      <c r="EL121" s="27"/>
      <c r="EM121" s="27"/>
      <c r="EN121" s="27"/>
      <c r="EO121" s="27"/>
      <c r="EP121" s="27"/>
      <c r="EQ121" s="27"/>
      <c r="ER121" s="40"/>
    </row>
    <row r="122" spans="2:148" ht="15" customHeight="1" x14ac:dyDescent="0.25">
      <c r="B122" s="298" t="str">
        <f t="shared" si="9"/>
        <v>Desk 9</v>
      </c>
      <c r="C122" s="300" t="str">
        <f t="shared" si="11"/>
        <v/>
      </c>
      <c r="D122" s="300" t="str">
        <f t="shared" si="11"/>
        <v/>
      </c>
      <c r="E122" s="300" t="str">
        <f t="shared" si="11"/>
        <v/>
      </c>
      <c r="F122" s="300" t="str">
        <f t="shared" si="11"/>
        <v/>
      </c>
      <c r="G122" s="610" t="str">
        <f t="shared" si="11"/>
        <v/>
      </c>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40"/>
      <c r="DX122" s="27"/>
      <c r="DY122" s="27"/>
      <c r="DZ122" s="27"/>
      <c r="EA122" s="27"/>
      <c r="EB122" s="27"/>
      <c r="EC122" s="27"/>
      <c r="ED122" s="27"/>
      <c r="EE122" s="27"/>
      <c r="EF122" s="27"/>
      <c r="EG122" s="27"/>
      <c r="EH122" s="27"/>
      <c r="EI122" s="27"/>
      <c r="EJ122" s="27"/>
      <c r="EK122" s="27"/>
      <c r="EL122" s="27"/>
      <c r="EM122" s="27"/>
      <c r="EN122" s="27"/>
      <c r="EO122" s="27"/>
      <c r="EP122" s="27"/>
      <c r="EQ122" s="27"/>
      <c r="ER122" s="40"/>
    </row>
    <row r="123" spans="2:148" ht="15" customHeight="1" x14ac:dyDescent="0.25">
      <c r="B123" s="298" t="str">
        <f t="shared" si="9"/>
        <v>Desk 10</v>
      </c>
      <c r="C123" s="300" t="str">
        <f t="shared" si="11"/>
        <v/>
      </c>
      <c r="D123" s="300" t="str">
        <f t="shared" si="11"/>
        <v/>
      </c>
      <c r="E123" s="300" t="str">
        <f t="shared" si="11"/>
        <v/>
      </c>
      <c r="F123" s="300" t="str">
        <f t="shared" si="11"/>
        <v/>
      </c>
      <c r="G123" s="610" t="str">
        <f t="shared" si="11"/>
        <v/>
      </c>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40"/>
      <c r="DX123" s="27"/>
      <c r="DY123" s="27"/>
      <c r="DZ123" s="27"/>
      <c r="EA123" s="27"/>
      <c r="EB123" s="27"/>
      <c r="EC123" s="27"/>
      <c r="ED123" s="27"/>
      <c r="EE123" s="27"/>
      <c r="EF123" s="27"/>
      <c r="EG123" s="27"/>
      <c r="EH123" s="27"/>
      <c r="EI123" s="27"/>
      <c r="EJ123" s="27"/>
      <c r="EK123" s="27"/>
      <c r="EL123" s="27"/>
      <c r="EM123" s="27"/>
      <c r="EN123" s="27"/>
      <c r="EO123" s="27"/>
      <c r="EP123" s="27"/>
      <c r="EQ123" s="27"/>
      <c r="ER123" s="40"/>
    </row>
    <row r="124" spans="2:148" ht="15" customHeight="1" x14ac:dyDescent="0.25">
      <c r="B124" s="298" t="str">
        <f t="shared" si="9"/>
        <v>Desk 11</v>
      </c>
      <c r="C124" s="300" t="str">
        <f t="shared" si="11"/>
        <v/>
      </c>
      <c r="D124" s="300" t="str">
        <f t="shared" si="11"/>
        <v/>
      </c>
      <c r="E124" s="300" t="str">
        <f t="shared" si="11"/>
        <v/>
      </c>
      <c r="F124" s="300" t="str">
        <f t="shared" si="11"/>
        <v/>
      </c>
      <c r="G124" s="610" t="str">
        <f t="shared" si="11"/>
        <v/>
      </c>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40"/>
      <c r="DX124" s="27"/>
      <c r="DY124" s="27"/>
      <c r="DZ124" s="27"/>
      <c r="EA124" s="27"/>
      <c r="EB124" s="27"/>
      <c r="EC124" s="27"/>
      <c r="ED124" s="27"/>
      <c r="EE124" s="27"/>
      <c r="EF124" s="27"/>
      <c r="EG124" s="27"/>
      <c r="EH124" s="27"/>
      <c r="EI124" s="27"/>
      <c r="EJ124" s="27"/>
      <c r="EK124" s="27"/>
      <c r="EL124" s="27"/>
      <c r="EM124" s="27"/>
      <c r="EN124" s="27"/>
      <c r="EO124" s="27"/>
      <c r="EP124" s="27"/>
      <c r="EQ124" s="27"/>
      <c r="ER124" s="40"/>
    </row>
    <row r="125" spans="2:148" ht="15" customHeight="1" x14ac:dyDescent="0.25">
      <c r="B125" s="298" t="str">
        <f t="shared" si="9"/>
        <v>Desk 12</v>
      </c>
      <c r="C125" s="300" t="str">
        <f t="shared" si="11"/>
        <v/>
      </c>
      <c r="D125" s="300" t="str">
        <f t="shared" si="11"/>
        <v/>
      </c>
      <c r="E125" s="300" t="str">
        <f t="shared" si="11"/>
        <v/>
      </c>
      <c r="F125" s="300" t="str">
        <f t="shared" si="11"/>
        <v/>
      </c>
      <c r="G125" s="610" t="str">
        <f t="shared" si="11"/>
        <v/>
      </c>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40"/>
      <c r="DX125" s="27"/>
      <c r="DY125" s="27"/>
      <c r="DZ125" s="27"/>
      <c r="EA125" s="27"/>
      <c r="EB125" s="27"/>
      <c r="EC125" s="27"/>
      <c r="ED125" s="27"/>
      <c r="EE125" s="27"/>
      <c r="EF125" s="27"/>
      <c r="EG125" s="27"/>
      <c r="EH125" s="27"/>
      <c r="EI125" s="27"/>
      <c r="EJ125" s="27"/>
      <c r="EK125" s="27"/>
      <c r="EL125" s="27"/>
      <c r="EM125" s="27"/>
      <c r="EN125" s="27"/>
      <c r="EO125" s="27"/>
      <c r="EP125" s="27"/>
      <c r="EQ125" s="27"/>
      <c r="ER125" s="40"/>
    </row>
    <row r="126" spans="2:148" ht="15" customHeight="1" x14ac:dyDescent="0.25">
      <c r="B126" s="298" t="str">
        <f t="shared" si="9"/>
        <v>Desk 13</v>
      </c>
      <c r="C126" s="300" t="str">
        <f t="shared" si="11"/>
        <v/>
      </c>
      <c r="D126" s="300" t="str">
        <f t="shared" si="11"/>
        <v/>
      </c>
      <c r="E126" s="300" t="str">
        <f t="shared" si="11"/>
        <v/>
      </c>
      <c r="F126" s="300" t="str">
        <f t="shared" si="11"/>
        <v/>
      </c>
      <c r="G126" s="610" t="str">
        <f t="shared" si="11"/>
        <v/>
      </c>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40"/>
      <c r="DX126" s="27"/>
      <c r="DY126" s="27"/>
      <c r="DZ126" s="27"/>
      <c r="EA126" s="27"/>
      <c r="EB126" s="27"/>
      <c r="EC126" s="27"/>
      <c r="ED126" s="27"/>
      <c r="EE126" s="27"/>
      <c r="EF126" s="27"/>
      <c r="EG126" s="27"/>
      <c r="EH126" s="27"/>
      <c r="EI126" s="27"/>
      <c r="EJ126" s="27"/>
      <c r="EK126" s="27"/>
      <c r="EL126" s="27"/>
      <c r="EM126" s="27"/>
      <c r="EN126" s="27"/>
      <c r="EO126" s="27"/>
      <c r="EP126" s="27"/>
      <c r="EQ126" s="27"/>
      <c r="ER126" s="40"/>
    </row>
    <row r="127" spans="2:148" ht="15" customHeight="1" x14ac:dyDescent="0.25">
      <c r="B127" s="298" t="str">
        <f t="shared" si="9"/>
        <v>Desk 14</v>
      </c>
      <c r="C127" s="300" t="str">
        <f t="shared" si="11"/>
        <v/>
      </c>
      <c r="D127" s="300" t="str">
        <f t="shared" si="11"/>
        <v/>
      </c>
      <c r="E127" s="300" t="str">
        <f t="shared" si="11"/>
        <v/>
      </c>
      <c r="F127" s="300" t="str">
        <f t="shared" si="11"/>
        <v/>
      </c>
      <c r="G127" s="610" t="str">
        <f t="shared" si="11"/>
        <v/>
      </c>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40"/>
      <c r="DX127" s="27"/>
      <c r="DY127" s="27"/>
      <c r="DZ127" s="27"/>
      <c r="EA127" s="27"/>
      <c r="EB127" s="27"/>
      <c r="EC127" s="27"/>
      <c r="ED127" s="27"/>
      <c r="EE127" s="27"/>
      <c r="EF127" s="27"/>
      <c r="EG127" s="27"/>
      <c r="EH127" s="27"/>
      <c r="EI127" s="27"/>
      <c r="EJ127" s="27"/>
      <c r="EK127" s="27"/>
      <c r="EL127" s="27"/>
      <c r="EM127" s="27"/>
      <c r="EN127" s="27"/>
      <c r="EO127" s="27"/>
      <c r="EP127" s="27"/>
      <c r="EQ127" s="27"/>
      <c r="ER127" s="40"/>
    </row>
    <row r="128" spans="2:148" ht="15" customHeight="1" x14ac:dyDescent="0.25">
      <c r="B128" s="298" t="str">
        <f t="shared" si="9"/>
        <v>Desk 15</v>
      </c>
      <c r="C128" s="300" t="str">
        <f t="shared" si="11"/>
        <v/>
      </c>
      <c r="D128" s="300" t="str">
        <f t="shared" si="11"/>
        <v/>
      </c>
      <c r="E128" s="300" t="str">
        <f t="shared" si="11"/>
        <v/>
      </c>
      <c r="F128" s="300" t="str">
        <f t="shared" si="11"/>
        <v/>
      </c>
      <c r="G128" s="610" t="str">
        <f t="shared" si="11"/>
        <v/>
      </c>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c r="CW128" s="27"/>
      <c r="CX128" s="27"/>
      <c r="CY128" s="27"/>
      <c r="CZ128" s="27"/>
      <c r="DA128" s="27"/>
      <c r="DB128" s="27"/>
      <c r="DC128" s="27"/>
      <c r="DD128" s="27"/>
      <c r="DE128" s="27"/>
      <c r="DF128" s="27"/>
      <c r="DG128" s="27"/>
      <c r="DH128" s="27"/>
      <c r="DI128" s="27"/>
      <c r="DJ128" s="27"/>
      <c r="DK128" s="27"/>
      <c r="DL128" s="27"/>
      <c r="DM128" s="27"/>
      <c r="DN128" s="27"/>
      <c r="DO128" s="27"/>
      <c r="DP128" s="27"/>
      <c r="DQ128" s="27"/>
      <c r="DR128" s="27"/>
      <c r="DS128" s="27"/>
      <c r="DT128" s="27"/>
      <c r="DU128" s="27"/>
      <c r="DV128" s="27"/>
      <c r="DW128" s="40"/>
      <c r="DX128" s="27"/>
      <c r="DY128" s="27"/>
      <c r="DZ128" s="27"/>
      <c r="EA128" s="27"/>
      <c r="EB128" s="27"/>
      <c r="EC128" s="27"/>
      <c r="ED128" s="27"/>
      <c r="EE128" s="27"/>
      <c r="EF128" s="27"/>
      <c r="EG128" s="27"/>
      <c r="EH128" s="27"/>
      <c r="EI128" s="27"/>
      <c r="EJ128" s="27"/>
      <c r="EK128" s="27"/>
      <c r="EL128" s="27"/>
      <c r="EM128" s="27"/>
      <c r="EN128" s="27"/>
      <c r="EO128" s="27"/>
      <c r="EP128" s="27"/>
      <c r="EQ128" s="27"/>
      <c r="ER128" s="40"/>
    </row>
    <row r="129" spans="2:148" ht="15" customHeight="1" x14ac:dyDescent="0.25">
      <c r="B129" s="298" t="str">
        <f t="shared" si="9"/>
        <v>Desk 16</v>
      </c>
      <c r="C129" s="300" t="str">
        <f t="shared" si="11"/>
        <v/>
      </c>
      <c r="D129" s="300" t="str">
        <f t="shared" si="11"/>
        <v/>
      </c>
      <c r="E129" s="300" t="str">
        <f t="shared" si="11"/>
        <v/>
      </c>
      <c r="F129" s="300" t="str">
        <f t="shared" si="11"/>
        <v/>
      </c>
      <c r="G129" s="610" t="str">
        <f t="shared" si="11"/>
        <v/>
      </c>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c r="CW129" s="27"/>
      <c r="CX129" s="27"/>
      <c r="CY129" s="27"/>
      <c r="CZ129" s="27"/>
      <c r="DA129" s="27"/>
      <c r="DB129" s="27"/>
      <c r="DC129" s="27"/>
      <c r="DD129" s="27"/>
      <c r="DE129" s="27"/>
      <c r="DF129" s="27"/>
      <c r="DG129" s="27"/>
      <c r="DH129" s="27"/>
      <c r="DI129" s="27"/>
      <c r="DJ129" s="27"/>
      <c r="DK129" s="27"/>
      <c r="DL129" s="27"/>
      <c r="DM129" s="27"/>
      <c r="DN129" s="27"/>
      <c r="DO129" s="27"/>
      <c r="DP129" s="27"/>
      <c r="DQ129" s="27"/>
      <c r="DR129" s="27"/>
      <c r="DS129" s="27"/>
      <c r="DT129" s="27"/>
      <c r="DU129" s="27"/>
      <c r="DV129" s="27"/>
      <c r="DW129" s="40"/>
      <c r="DX129" s="27"/>
      <c r="DY129" s="27"/>
      <c r="DZ129" s="27"/>
      <c r="EA129" s="27"/>
      <c r="EB129" s="27"/>
      <c r="EC129" s="27"/>
      <c r="ED129" s="27"/>
      <c r="EE129" s="27"/>
      <c r="EF129" s="27"/>
      <c r="EG129" s="27"/>
      <c r="EH129" s="27"/>
      <c r="EI129" s="27"/>
      <c r="EJ129" s="27"/>
      <c r="EK129" s="27"/>
      <c r="EL129" s="27"/>
      <c r="EM129" s="27"/>
      <c r="EN129" s="27"/>
      <c r="EO129" s="27"/>
      <c r="EP129" s="27"/>
      <c r="EQ129" s="27"/>
      <c r="ER129" s="40"/>
    </row>
    <row r="130" spans="2:148" ht="15" customHeight="1" x14ac:dyDescent="0.25">
      <c r="B130" s="298" t="str">
        <f t="shared" si="9"/>
        <v>Desk 17</v>
      </c>
      <c r="C130" s="300" t="str">
        <f t="shared" si="11"/>
        <v/>
      </c>
      <c r="D130" s="300" t="str">
        <f t="shared" si="11"/>
        <v/>
      </c>
      <c r="E130" s="300" t="str">
        <f t="shared" si="11"/>
        <v/>
      </c>
      <c r="F130" s="300" t="str">
        <f t="shared" si="11"/>
        <v/>
      </c>
      <c r="G130" s="610" t="str">
        <f t="shared" si="11"/>
        <v/>
      </c>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c r="CW130" s="27"/>
      <c r="CX130" s="27"/>
      <c r="CY130" s="27"/>
      <c r="CZ130" s="27"/>
      <c r="DA130" s="27"/>
      <c r="DB130" s="27"/>
      <c r="DC130" s="27"/>
      <c r="DD130" s="27"/>
      <c r="DE130" s="27"/>
      <c r="DF130" s="27"/>
      <c r="DG130" s="27"/>
      <c r="DH130" s="27"/>
      <c r="DI130" s="27"/>
      <c r="DJ130" s="27"/>
      <c r="DK130" s="27"/>
      <c r="DL130" s="27"/>
      <c r="DM130" s="27"/>
      <c r="DN130" s="27"/>
      <c r="DO130" s="27"/>
      <c r="DP130" s="27"/>
      <c r="DQ130" s="27"/>
      <c r="DR130" s="27"/>
      <c r="DS130" s="27"/>
      <c r="DT130" s="27"/>
      <c r="DU130" s="27"/>
      <c r="DV130" s="27"/>
      <c r="DW130" s="40"/>
      <c r="DX130" s="27"/>
      <c r="DY130" s="27"/>
      <c r="DZ130" s="27"/>
      <c r="EA130" s="27"/>
      <c r="EB130" s="27"/>
      <c r="EC130" s="27"/>
      <c r="ED130" s="27"/>
      <c r="EE130" s="27"/>
      <c r="EF130" s="27"/>
      <c r="EG130" s="27"/>
      <c r="EH130" s="27"/>
      <c r="EI130" s="27"/>
      <c r="EJ130" s="27"/>
      <c r="EK130" s="27"/>
      <c r="EL130" s="27"/>
      <c r="EM130" s="27"/>
      <c r="EN130" s="27"/>
      <c r="EO130" s="27"/>
      <c r="EP130" s="27"/>
      <c r="EQ130" s="27"/>
      <c r="ER130" s="40"/>
    </row>
    <row r="131" spans="2:148" ht="15" customHeight="1" x14ac:dyDescent="0.25">
      <c r="B131" s="298" t="str">
        <f t="shared" si="9"/>
        <v>Desk 18</v>
      </c>
      <c r="C131" s="300" t="str">
        <f t="shared" ref="C131:G146" si="12">IF(ISBLANK(C28), "", C28)</f>
        <v/>
      </c>
      <c r="D131" s="300" t="str">
        <f t="shared" si="12"/>
        <v/>
      </c>
      <c r="E131" s="300" t="str">
        <f t="shared" si="12"/>
        <v/>
      </c>
      <c r="F131" s="300" t="str">
        <f t="shared" si="12"/>
        <v/>
      </c>
      <c r="G131" s="610" t="str">
        <f t="shared" si="12"/>
        <v/>
      </c>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c r="CW131" s="27"/>
      <c r="CX131" s="27"/>
      <c r="CY131" s="27"/>
      <c r="CZ131" s="27"/>
      <c r="DA131" s="27"/>
      <c r="DB131" s="27"/>
      <c r="DC131" s="27"/>
      <c r="DD131" s="27"/>
      <c r="DE131" s="27"/>
      <c r="DF131" s="27"/>
      <c r="DG131" s="27"/>
      <c r="DH131" s="27"/>
      <c r="DI131" s="27"/>
      <c r="DJ131" s="27"/>
      <c r="DK131" s="27"/>
      <c r="DL131" s="27"/>
      <c r="DM131" s="27"/>
      <c r="DN131" s="27"/>
      <c r="DO131" s="27"/>
      <c r="DP131" s="27"/>
      <c r="DQ131" s="27"/>
      <c r="DR131" s="27"/>
      <c r="DS131" s="27"/>
      <c r="DT131" s="27"/>
      <c r="DU131" s="27"/>
      <c r="DV131" s="27"/>
      <c r="DW131" s="40"/>
      <c r="DX131" s="27"/>
      <c r="DY131" s="27"/>
      <c r="DZ131" s="27"/>
      <c r="EA131" s="27"/>
      <c r="EB131" s="27"/>
      <c r="EC131" s="27"/>
      <c r="ED131" s="27"/>
      <c r="EE131" s="27"/>
      <c r="EF131" s="27"/>
      <c r="EG131" s="27"/>
      <c r="EH131" s="27"/>
      <c r="EI131" s="27"/>
      <c r="EJ131" s="27"/>
      <c r="EK131" s="27"/>
      <c r="EL131" s="27"/>
      <c r="EM131" s="27"/>
      <c r="EN131" s="27"/>
      <c r="EO131" s="27"/>
      <c r="EP131" s="27"/>
      <c r="EQ131" s="27"/>
      <c r="ER131" s="40"/>
    </row>
    <row r="132" spans="2:148" ht="15" customHeight="1" x14ac:dyDescent="0.25">
      <c r="B132" s="298" t="str">
        <f t="shared" si="9"/>
        <v>Desk 19</v>
      </c>
      <c r="C132" s="300" t="str">
        <f t="shared" si="12"/>
        <v/>
      </c>
      <c r="D132" s="300" t="str">
        <f t="shared" si="12"/>
        <v/>
      </c>
      <c r="E132" s="300" t="str">
        <f t="shared" si="12"/>
        <v/>
      </c>
      <c r="F132" s="300" t="str">
        <f t="shared" si="12"/>
        <v/>
      </c>
      <c r="G132" s="610" t="str">
        <f t="shared" si="12"/>
        <v/>
      </c>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c r="CW132" s="27"/>
      <c r="CX132" s="27"/>
      <c r="CY132" s="27"/>
      <c r="CZ132" s="27"/>
      <c r="DA132" s="27"/>
      <c r="DB132" s="27"/>
      <c r="DC132" s="27"/>
      <c r="DD132" s="27"/>
      <c r="DE132" s="27"/>
      <c r="DF132" s="27"/>
      <c r="DG132" s="27"/>
      <c r="DH132" s="27"/>
      <c r="DI132" s="27"/>
      <c r="DJ132" s="27"/>
      <c r="DK132" s="27"/>
      <c r="DL132" s="27"/>
      <c r="DM132" s="27"/>
      <c r="DN132" s="27"/>
      <c r="DO132" s="27"/>
      <c r="DP132" s="27"/>
      <c r="DQ132" s="27"/>
      <c r="DR132" s="27"/>
      <c r="DS132" s="27"/>
      <c r="DT132" s="27"/>
      <c r="DU132" s="27"/>
      <c r="DV132" s="27"/>
      <c r="DW132" s="40"/>
      <c r="DX132" s="27"/>
      <c r="DY132" s="27"/>
      <c r="DZ132" s="27"/>
      <c r="EA132" s="27"/>
      <c r="EB132" s="27"/>
      <c r="EC132" s="27"/>
      <c r="ED132" s="27"/>
      <c r="EE132" s="27"/>
      <c r="EF132" s="27"/>
      <c r="EG132" s="27"/>
      <c r="EH132" s="27"/>
      <c r="EI132" s="27"/>
      <c r="EJ132" s="27"/>
      <c r="EK132" s="27"/>
      <c r="EL132" s="27"/>
      <c r="EM132" s="27"/>
      <c r="EN132" s="27"/>
      <c r="EO132" s="27"/>
      <c r="EP132" s="27"/>
      <c r="EQ132" s="27"/>
      <c r="ER132" s="40"/>
    </row>
    <row r="133" spans="2:148" ht="15" customHeight="1" x14ac:dyDescent="0.25">
      <c r="B133" s="298" t="str">
        <f t="shared" si="9"/>
        <v>Desk 20</v>
      </c>
      <c r="C133" s="300" t="str">
        <f t="shared" si="12"/>
        <v/>
      </c>
      <c r="D133" s="300" t="str">
        <f t="shared" si="12"/>
        <v/>
      </c>
      <c r="E133" s="300" t="str">
        <f t="shared" si="12"/>
        <v/>
      </c>
      <c r="F133" s="300" t="str">
        <f t="shared" si="12"/>
        <v/>
      </c>
      <c r="G133" s="610" t="str">
        <f t="shared" si="12"/>
        <v/>
      </c>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c r="CW133" s="27"/>
      <c r="CX133" s="27"/>
      <c r="CY133" s="27"/>
      <c r="CZ133" s="27"/>
      <c r="DA133" s="27"/>
      <c r="DB133" s="27"/>
      <c r="DC133" s="27"/>
      <c r="DD133" s="27"/>
      <c r="DE133" s="27"/>
      <c r="DF133" s="27"/>
      <c r="DG133" s="27"/>
      <c r="DH133" s="27"/>
      <c r="DI133" s="27"/>
      <c r="DJ133" s="27"/>
      <c r="DK133" s="27"/>
      <c r="DL133" s="27"/>
      <c r="DM133" s="27"/>
      <c r="DN133" s="27"/>
      <c r="DO133" s="27"/>
      <c r="DP133" s="27"/>
      <c r="DQ133" s="27"/>
      <c r="DR133" s="27"/>
      <c r="DS133" s="27"/>
      <c r="DT133" s="27"/>
      <c r="DU133" s="27"/>
      <c r="DV133" s="27"/>
      <c r="DW133" s="40"/>
      <c r="DX133" s="27"/>
      <c r="DY133" s="27"/>
      <c r="DZ133" s="27"/>
      <c r="EA133" s="27"/>
      <c r="EB133" s="27"/>
      <c r="EC133" s="27"/>
      <c r="ED133" s="27"/>
      <c r="EE133" s="27"/>
      <c r="EF133" s="27"/>
      <c r="EG133" s="27"/>
      <c r="EH133" s="27"/>
      <c r="EI133" s="27"/>
      <c r="EJ133" s="27"/>
      <c r="EK133" s="27"/>
      <c r="EL133" s="27"/>
      <c r="EM133" s="27"/>
      <c r="EN133" s="27"/>
      <c r="EO133" s="27"/>
      <c r="EP133" s="27"/>
      <c r="EQ133" s="27"/>
      <c r="ER133" s="40"/>
    </row>
    <row r="134" spans="2:148" ht="15" customHeight="1" x14ac:dyDescent="0.25">
      <c r="B134" s="298" t="str">
        <f t="shared" si="9"/>
        <v>Desk 21</v>
      </c>
      <c r="C134" s="300" t="str">
        <f t="shared" si="12"/>
        <v/>
      </c>
      <c r="D134" s="300" t="str">
        <f t="shared" si="12"/>
        <v/>
      </c>
      <c r="E134" s="300" t="str">
        <f t="shared" si="12"/>
        <v/>
      </c>
      <c r="F134" s="300" t="str">
        <f t="shared" si="12"/>
        <v/>
      </c>
      <c r="G134" s="610" t="str">
        <f t="shared" si="12"/>
        <v/>
      </c>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c r="CW134" s="27"/>
      <c r="CX134" s="27"/>
      <c r="CY134" s="27"/>
      <c r="CZ134" s="27"/>
      <c r="DA134" s="27"/>
      <c r="DB134" s="27"/>
      <c r="DC134" s="27"/>
      <c r="DD134" s="27"/>
      <c r="DE134" s="27"/>
      <c r="DF134" s="27"/>
      <c r="DG134" s="27"/>
      <c r="DH134" s="27"/>
      <c r="DI134" s="27"/>
      <c r="DJ134" s="27"/>
      <c r="DK134" s="27"/>
      <c r="DL134" s="27"/>
      <c r="DM134" s="27"/>
      <c r="DN134" s="27"/>
      <c r="DO134" s="27"/>
      <c r="DP134" s="27"/>
      <c r="DQ134" s="27"/>
      <c r="DR134" s="27"/>
      <c r="DS134" s="27"/>
      <c r="DT134" s="27"/>
      <c r="DU134" s="27"/>
      <c r="DV134" s="27"/>
      <c r="DW134" s="40"/>
      <c r="DX134" s="27"/>
      <c r="DY134" s="27"/>
      <c r="DZ134" s="27"/>
      <c r="EA134" s="27"/>
      <c r="EB134" s="27"/>
      <c r="EC134" s="27"/>
      <c r="ED134" s="27"/>
      <c r="EE134" s="27"/>
      <c r="EF134" s="27"/>
      <c r="EG134" s="27"/>
      <c r="EH134" s="27"/>
      <c r="EI134" s="27"/>
      <c r="EJ134" s="27"/>
      <c r="EK134" s="27"/>
      <c r="EL134" s="27"/>
      <c r="EM134" s="27"/>
      <c r="EN134" s="27"/>
      <c r="EO134" s="27"/>
      <c r="EP134" s="27"/>
      <c r="EQ134" s="27"/>
      <c r="ER134" s="40"/>
    </row>
    <row r="135" spans="2:148" ht="15" customHeight="1" x14ac:dyDescent="0.25">
      <c r="B135" s="298" t="str">
        <f t="shared" si="9"/>
        <v>Desk 22</v>
      </c>
      <c r="C135" s="300" t="str">
        <f t="shared" si="12"/>
        <v/>
      </c>
      <c r="D135" s="300" t="str">
        <f t="shared" si="12"/>
        <v/>
      </c>
      <c r="E135" s="300" t="str">
        <f t="shared" si="12"/>
        <v/>
      </c>
      <c r="F135" s="300" t="str">
        <f t="shared" si="12"/>
        <v/>
      </c>
      <c r="G135" s="610" t="str">
        <f t="shared" si="12"/>
        <v/>
      </c>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c r="CW135" s="27"/>
      <c r="CX135" s="27"/>
      <c r="CY135" s="27"/>
      <c r="CZ135" s="27"/>
      <c r="DA135" s="27"/>
      <c r="DB135" s="27"/>
      <c r="DC135" s="27"/>
      <c r="DD135" s="27"/>
      <c r="DE135" s="27"/>
      <c r="DF135" s="27"/>
      <c r="DG135" s="27"/>
      <c r="DH135" s="27"/>
      <c r="DI135" s="27"/>
      <c r="DJ135" s="27"/>
      <c r="DK135" s="27"/>
      <c r="DL135" s="27"/>
      <c r="DM135" s="27"/>
      <c r="DN135" s="27"/>
      <c r="DO135" s="27"/>
      <c r="DP135" s="27"/>
      <c r="DQ135" s="27"/>
      <c r="DR135" s="27"/>
      <c r="DS135" s="27"/>
      <c r="DT135" s="27"/>
      <c r="DU135" s="27"/>
      <c r="DV135" s="27"/>
      <c r="DW135" s="40"/>
      <c r="DX135" s="27"/>
      <c r="DY135" s="27"/>
      <c r="DZ135" s="27"/>
      <c r="EA135" s="27"/>
      <c r="EB135" s="27"/>
      <c r="EC135" s="27"/>
      <c r="ED135" s="27"/>
      <c r="EE135" s="27"/>
      <c r="EF135" s="27"/>
      <c r="EG135" s="27"/>
      <c r="EH135" s="27"/>
      <c r="EI135" s="27"/>
      <c r="EJ135" s="27"/>
      <c r="EK135" s="27"/>
      <c r="EL135" s="27"/>
      <c r="EM135" s="27"/>
      <c r="EN135" s="27"/>
      <c r="EO135" s="27"/>
      <c r="EP135" s="27"/>
      <c r="EQ135" s="27"/>
      <c r="ER135" s="40"/>
    </row>
    <row r="136" spans="2:148" ht="15" customHeight="1" x14ac:dyDescent="0.25">
      <c r="B136" s="298" t="str">
        <f t="shared" si="9"/>
        <v>Desk 23</v>
      </c>
      <c r="C136" s="300" t="str">
        <f t="shared" si="12"/>
        <v/>
      </c>
      <c r="D136" s="300" t="str">
        <f t="shared" si="12"/>
        <v/>
      </c>
      <c r="E136" s="300" t="str">
        <f t="shared" si="12"/>
        <v/>
      </c>
      <c r="F136" s="300" t="str">
        <f t="shared" si="12"/>
        <v/>
      </c>
      <c r="G136" s="610" t="str">
        <f t="shared" si="12"/>
        <v/>
      </c>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c r="CW136" s="27"/>
      <c r="CX136" s="27"/>
      <c r="CY136" s="27"/>
      <c r="CZ136" s="27"/>
      <c r="DA136" s="27"/>
      <c r="DB136" s="27"/>
      <c r="DC136" s="27"/>
      <c r="DD136" s="27"/>
      <c r="DE136" s="27"/>
      <c r="DF136" s="27"/>
      <c r="DG136" s="27"/>
      <c r="DH136" s="27"/>
      <c r="DI136" s="27"/>
      <c r="DJ136" s="27"/>
      <c r="DK136" s="27"/>
      <c r="DL136" s="27"/>
      <c r="DM136" s="27"/>
      <c r="DN136" s="27"/>
      <c r="DO136" s="27"/>
      <c r="DP136" s="27"/>
      <c r="DQ136" s="27"/>
      <c r="DR136" s="27"/>
      <c r="DS136" s="27"/>
      <c r="DT136" s="27"/>
      <c r="DU136" s="27"/>
      <c r="DV136" s="27"/>
      <c r="DW136" s="40"/>
      <c r="DX136" s="27"/>
      <c r="DY136" s="27"/>
      <c r="DZ136" s="27"/>
      <c r="EA136" s="27"/>
      <c r="EB136" s="27"/>
      <c r="EC136" s="27"/>
      <c r="ED136" s="27"/>
      <c r="EE136" s="27"/>
      <c r="EF136" s="27"/>
      <c r="EG136" s="27"/>
      <c r="EH136" s="27"/>
      <c r="EI136" s="27"/>
      <c r="EJ136" s="27"/>
      <c r="EK136" s="27"/>
      <c r="EL136" s="27"/>
      <c r="EM136" s="27"/>
      <c r="EN136" s="27"/>
      <c r="EO136" s="27"/>
      <c r="EP136" s="27"/>
      <c r="EQ136" s="27"/>
      <c r="ER136" s="40"/>
    </row>
    <row r="137" spans="2:148" ht="15" customHeight="1" x14ac:dyDescent="0.25">
      <c r="B137" s="298" t="str">
        <f t="shared" si="9"/>
        <v>Desk 24</v>
      </c>
      <c r="C137" s="300" t="str">
        <f t="shared" si="12"/>
        <v/>
      </c>
      <c r="D137" s="300" t="str">
        <f t="shared" si="12"/>
        <v/>
      </c>
      <c r="E137" s="300" t="str">
        <f t="shared" si="12"/>
        <v/>
      </c>
      <c r="F137" s="300" t="str">
        <f t="shared" si="12"/>
        <v/>
      </c>
      <c r="G137" s="610" t="str">
        <f t="shared" si="12"/>
        <v/>
      </c>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c r="CW137" s="27"/>
      <c r="CX137" s="27"/>
      <c r="CY137" s="27"/>
      <c r="CZ137" s="27"/>
      <c r="DA137" s="27"/>
      <c r="DB137" s="27"/>
      <c r="DC137" s="27"/>
      <c r="DD137" s="27"/>
      <c r="DE137" s="27"/>
      <c r="DF137" s="27"/>
      <c r="DG137" s="27"/>
      <c r="DH137" s="27"/>
      <c r="DI137" s="27"/>
      <c r="DJ137" s="27"/>
      <c r="DK137" s="27"/>
      <c r="DL137" s="27"/>
      <c r="DM137" s="27"/>
      <c r="DN137" s="27"/>
      <c r="DO137" s="27"/>
      <c r="DP137" s="27"/>
      <c r="DQ137" s="27"/>
      <c r="DR137" s="27"/>
      <c r="DS137" s="27"/>
      <c r="DT137" s="27"/>
      <c r="DU137" s="27"/>
      <c r="DV137" s="27"/>
      <c r="DW137" s="40"/>
      <c r="DX137" s="27"/>
      <c r="DY137" s="27"/>
      <c r="DZ137" s="27"/>
      <c r="EA137" s="27"/>
      <c r="EB137" s="27"/>
      <c r="EC137" s="27"/>
      <c r="ED137" s="27"/>
      <c r="EE137" s="27"/>
      <c r="EF137" s="27"/>
      <c r="EG137" s="27"/>
      <c r="EH137" s="27"/>
      <c r="EI137" s="27"/>
      <c r="EJ137" s="27"/>
      <c r="EK137" s="27"/>
      <c r="EL137" s="27"/>
      <c r="EM137" s="27"/>
      <c r="EN137" s="27"/>
      <c r="EO137" s="27"/>
      <c r="EP137" s="27"/>
      <c r="EQ137" s="27"/>
      <c r="ER137" s="40"/>
    </row>
    <row r="138" spans="2:148" ht="15" customHeight="1" x14ac:dyDescent="0.25">
      <c r="B138" s="298" t="str">
        <f t="shared" si="9"/>
        <v>Desk 25</v>
      </c>
      <c r="C138" s="300" t="str">
        <f t="shared" si="12"/>
        <v/>
      </c>
      <c r="D138" s="300" t="str">
        <f t="shared" si="12"/>
        <v/>
      </c>
      <c r="E138" s="300" t="str">
        <f t="shared" si="12"/>
        <v/>
      </c>
      <c r="F138" s="300" t="str">
        <f t="shared" si="12"/>
        <v/>
      </c>
      <c r="G138" s="610" t="str">
        <f t="shared" si="12"/>
        <v/>
      </c>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c r="CW138" s="27"/>
      <c r="CX138" s="27"/>
      <c r="CY138" s="27"/>
      <c r="CZ138" s="27"/>
      <c r="DA138" s="27"/>
      <c r="DB138" s="27"/>
      <c r="DC138" s="27"/>
      <c r="DD138" s="27"/>
      <c r="DE138" s="27"/>
      <c r="DF138" s="27"/>
      <c r="DG138" s="27"/>
      <c r="DH138" s="27"/>
      <c r="DI138" s="27"/>
      <c r="DJ138" s="27"/>
      <c r="DK138" s="27"/>
      <c r="DL138" s="27"/>
      <c r="DM138" s="27"/>
      <c r="DN138" s="27"/>
      <c r="DO138" s="27"/>
      <c r="DP138" s="27"/>
      <c r="DQ138" s="27"/>
      <c r="DR138" s="27"/>
      <c r="DS138" s="27"/>
      <c r="DT138" s="27"/>
      <c r="DU138" s="27"/>
      <c r="DV138" s="27"/>
      <c r="DW138" s="40"/>
      <c r="DX138" s="27"/>
      <c r="DY138" s="27"/>
      <c r="DZ138" s="27"/>
      <c r="EA138" s="27"/>
      <c r="EB138" s="27"/>
      <c r="EC138" s="27"/>
      <c r="ED138" s="27"/>
      <c r="EE138" s="27"/>
      <c r="EF138" s="27"/>
      <c r="EG138" s="27"/>
      <c r="EH138" s="27"/>
      <c r="EI138" s="27"/>
      <c r="EJ138" s="27"/>
      <c r="EK138" s="27"/>
      <c r="EL138" s="27"/>
      <c r="EM138" s="27"/>
      <c r="EN138" s="27"/>
      <c r="EO138" s="27"/>
      <c r="EP138" s="27"/>
      <c r="EQ138" s="27"/>
      <c r="ER138" s="40"/>
    </row>
    <row r="139" spans="2:148" ht="15" customHeight="1" x14ac:dyDescent="0.25">
      <c r="B139" s="298" t="str">
        <f t="shared" si="9"/>
        <v>Desk 26</v>
      </c>
      <c r="C139" s="300" t="str">
        <f t="shared" si="12"/>
        <v/>
      </c>
      <c r="D139" s="300" t="str">
        <f t="shared" si="12"/>
        <v/>
      </c>
      <c r="E139" s="300" t="str">
        <f t="shared" si="12"/>
        <v/>
      </c>
      <c r="F139" s="300" t="str">
        <f t="shared" si="12"/>
        <v/>
      </c>
      <c r="G139" s="610" t="str">
        <f t="shared" si="12"/>
        <v/>
      </c>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c r="CW139" s="27"/>
      <c r="CX139" s="27"/>
      <c r="CY139" s="27"/>
      <c r="CZ139" s="27"/>
      <c r="DA139" s="27"/>
      <c r="DB139" s="27"/>
      <c r="DC139" s="27"/>
      <c r="DD139" s="27"/>
      <c r="DE139" s="27"/>
      <c r="DF139" s="27"/>
      <c r="DG139" s="27"/>
      <c r="DH139" s="27"/>
      <c r="DI139" s="27"/>
      <c r="DJ139" s="27"/>
      <c r="DK139" s="27"/>
      <c r="DL139" s="27"/>
      <c r="DM139" s="27"/>
      <c r="DN139" s="27"/>
      <c r="DO139" s="27"/>
      <c r="DP139" s="27"/>
      <c r="DQ139" s="27"/>
      <c r="DR139" s="27"/>
      <c r="DS139" s="27"/>
      <c r="DT139" s="27"/>
      <c r="DU139" s="27"/>
      <c r="DV139" s="27"/>
      <c r="DW139" s="40"/>
      <c r="DX139" s="27"/>
      <c r="DY139" s="27"/>
      <c r="DZ139" s="27"/>
      <c r="EA139" s="27"/>
      <c r="EB139" s="27"/>
      <c r="EC139" s="27"/>
      <c r="ED139" s="27"/>
      <c r="EE139" s="27"/>
      <c r="EF139" s="27"/>
      <c r="EG139" s="27"/>
      <c r="EH139" s="27"/>
      <c r="EI139" s="27"/>
      <c r="EJ139" s="27"/>
      <c r="EK139" s="27"/>
      <c r="EL139" s="27"/>
      <c r="EM139" s="27"/>
      <c r="EN139" s="27"/>
      <c r="EO139" s="27"/>
      <c r="EP139" s="27"/>
      <c r="EQ139" s="27"/>
      <c r="ER139" s="40"/>
    </row>
    <row r="140" spans="2:148" ht="15" customHeight="1" x14ac:dyDescent="0.25">
      <c r="B140" s="298" t="str">
        <f t="shared" si="9"/>
        <v>Desk 27</v>
      </c>
      <c r="C140" s="300" t="str">
        <f t="shared" si="12"/>
        <v/>
      </c>
      <c r="D140" s="300" t="str">
        <f t="shared" si="12"/>
        <v/>
      </c>
      <c r="E140" s="300" t="str">
        <f t="shared" si="12"/>
        <v/>
      </c>
      <c r="F140" s="300" t="str">
        <f t="shared" si="12"/>
        <v/>
      </c>
      <c r="G140" s="610" t="str">
        <f t="shared" si="12"/>
        <v/>
      </c>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c r="CW140" s="27"/>
      <c r="CX140" s="27"/>
      <c r="CY140" s="27"/>
      <c r="CZ140" s="27"/>
      <c r="DA140" s="27"/>
      <c r="DB140" s="27"/>
      <c r="DC140" s="27"/>
      <c r="DD140" s="27"/>
      <c r="DE140" s="27"/>
      <c r="DF140" s="27"/>
      <c r="DG140" s="27"/>
      <c r="DH140" s="27"/>
      <c r="DI140" s="27"/>
      <c r="DJ140" s="27"/>
      <c r="DK140" s="27"/>
      <c r="DL140" s="27"/>
      <c r="DM140" s="27"/>
      <c r="DN140" s="27"/>
      <c r="DO140" s="27"/>
      <c r="DP140" s="27"/>
      <c r="DQ140" s="27"/>
      <c r="DR140" s="27"/>
      <c r="DS140" s="27"/>
      <c r="DT140" s="27"/>
      <c r="DU140" s="27"/>
      <c r="DV140" s="27"/>
      <c r="DW140" s="40"/>
      <c r="DX140" s="27"/>
      <c r="DY140" s="27"/>
      <c r="DZ140" s="27"/>
      <c r="EA140" s="27"/>
      <c r="EB140" s="27"/>
      <c r="EC140" s="27"/>
      <c r="ED140" s="27"/>
      <c r="EE140" s="27"/>
      <c r="EF140" s="27"/>
      <c r="EG140" s="27"/>
      <c r="EH140" s="27"/>
      <c r="EI140" s="27"/>
      <c r="EJ140" s="27"/>
      <c r="EK140" s="27"/>
      <c r="EL140" s="27"/>
      <c r="EM140" s="27"/>
      <c r="EN140" s="27"/>
      <c r="EO140" s="27"/>
      <c r="EP140" s="27"/>
      <c r="EQ140" s="27"/>
      <c r="ER140" s="40"/>
    </row>
    <row r="141" spans="2:148" ht="15" customHeight="1" x14ac:dyDescent="0.25">
      <c r="B141" s="298" t="str">
        <f t="shared" si="9"/>
        <v>Desk 28</v>
      </c>
      <c r="C141" s="300" t="str">
        <f t="shared" si="12"/>
        <v/>
      </c>
      <c r="D141" s="300" t="str">
        <f t="shared" si="12"/>
        <v/>
      </c>
      <c r="E141" s="300" t="str">
        <f t="shared" si="12"/>
        <v/>
      </c>
      <c r="F141" s="300" t="str">
        <f t="shared" si="12"/>
        <v/>
      </c>
      <c r="G141" s="610" t="str">
        <f t="shared" si="12"/>
        <v/>
      </c>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c r="CW141" s="27"/>
      <c r="CX141" s="27"/>
      <c r="CY141" s="27"/>
      <c r="CZ141" s="27"/>
      <c r="DA141" s="27"/>
      <c r="DB141" s="27"/>
      <c r="DC141" s="27"/>
      <c r="DD141" s="27"/>
      <c r="DE141" s="27"/>
      <c r="DF141" s="27"/>
      <c r="DG141" s="27"/>
      <c r="DH141" s="27"/>
      <c r="DI141" s="27"/>
      <c r="DJ141" s="27"/>
      <c r="DK141" s="27"/>
      <c r="DL141" s="27"/>
      <c r="DM141" s="27"/>
      <c r="DN141" s="27"/>
      <c r="DO141" s="27"/>
      <c r="DP141" s="27"/>
      <c r="DQ141" s="27"/>
      <c r="DR141" s="27"/>
      <c r="DS141" s="27"/>
      <c r="DT141" s="27"/>
      <c r="DU141" s="27"/>
      <c r="DV141" s="27"/>
      <c r="DW141" s="40"/>
      <c r="DX141" s="27"/>
      <c r="DY141" s="27"/>
      <c r="DZ141" s="27"/>
      <c r="EA141" s="27"/>
      <c r="EB141" s="27"/>
      <c r="EC141" s="27"/>
      <c r="ED141" s="27"/>
      <c r="EE141" s="27"/>
      <c r="EF141" s="27"/>
      <c r="EG141" s="27"/>
      <c r="EH141" s="27"/>
      <c r="EI141" s="27"/>
      <c r="EJ141" s="27"/>
      <c r="EK141" s="27"/>
      <c r="EL141" s="27"/>
      <c r="EM141" s="27"/>
      <c r="EN141" s="27"/>
      <c r="EO141" s="27"/>
      <c r="EP141" s="27"/>
      <c r="EQ141" s="27"/>
      <c r="ER141" s="40"/>
    </row>
    <row r="142" spans="2:148" ht="15" customHeight="1" x14ac:dyDescent="0.25">
      <c r="B142" s="298" t="str">
        <f t="shared" si="9"/>
        <v>Desk 29</v>
      </c>
      <c r="C142" s="300" t="str">
        <f t="shared" si="12"/>
        <v/>
      </c>
      <c r="D142" s="300" t="str">
        <f t="shared" si="12"/>
        <v/>
      </c>
      <c r="E142" s="300" t="str">
        <f t="shared" si="12"/>
        <v/>
      </c>
      <c r="F142" s="300" t="str">
        <f t="shared" si="12"/>
        <v/>
      </c>
      <c r="G142" s="610" t="str">
        <f t="shared" si="12"/>
        <v/>
      </c>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c r="CW142" s="27"/>
      <c r="CX142" s="27"/>
      <c r="CY142" s="27"/>
      <c r="CZ142" s="27"/>
      <c r="DA142" s="27"/>
      <c r="DB142" s="27"/>
      <c r="DC142" s="27"/>
      <c r="DD142" s="27"/>
      <c r="DE142" s="27"/>
      <c r="DF142" s="27"/>
      <c r="DG142" s="27"/>
      <c r="DH142" s="27"/>
      <c r="DI142" s="27"/>
      <c r="DJ142" s="27"/>
      <c r="DK142" s="27"/>
      <c r="DL142" s="27"/>
      <c r="DM142" s="27"/>
      <c r="DN142" s="27"/>
      <c r="DO142" s="27"/>
      <c r="DP142" s="27"/>
      <c r="DQ142" s="27"/>
      <c r="DR142" s="27"/>
      <c r="DS142" s="27"/>
      <c r="DT142" s="27"/>
      <c r="DU142" s="27"/>
      <c r="DV142" s="27"/>
      <c r="DW142" s="40"/>
      <c r="DX142" s="27"/>
      <c r="DY142" s="27"/>
      <c r="DZ142" s="27"/>
      <c r="EA142" s="27"/>
      <c r="EB142" s="27"/>
      <c r="EC142" s="27"/>
      <c r="ED142" s="27"/>
      <c r="EE142" s="27"/>
      <c r="EF142" s="27"/>
      <c r="EG142" s="27"/>
      <c r="EH142" s="27"/>
      <c r="EI142" s="27"/>
      <c r="EJ142" s="27"/>
      <c r="EK142" s="27"/>
      <c r="EL142" s="27"/>
      <c r="EM142" s="27"/>
      <c r="EN142" s="27"/>
      <c r="EO142" s="27"/>
      <c r="EP142" s="27"/>
      <c r="EQ142" s="27"/>
      <c r="ER142" s="40"/>
    </row>
    <row r="143" spans="2:148" ht="15" customHeight="1" x14ac:dyDescent="0.25">
      <c r="B143" s="298" t="str">
        <f t="shared" si="9"/>
        <v>Desk 30</v>
      </c>
      <c r="C143" s="300" t="str">
        <f t="shared" si="12"/>
        <v/>
      </c>
      <c r="D143" s="300" t="str">
        <f t="shared" si="12"/>
        <v/>
      </c>
      <c r="E143" s="300" t="str">
        <f t="shared" si="12"/>
        <v/>
      </c>
      <c r="F143" s="300" t="str">
        <f t="shared" si="12"/>
        <v/>
      </c>
      <c r="G143" s="610" t="str">
        <f t="shared" si="12"/>
        <v/>
      </c>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c r="CW143" s="27"/>
      <c r="CX143" s="27"/>
      <c r="CY143" s="27"/>
      <c r="CZ143" s="27"/>
      <c r="DA143" s="27"/>
      <c r="DB143" s="27"/>
      <c r="DC143" s="27"/>
      <c r="DD143" s="27"/>
      <c r="DE143" s="27"/>
      <c r="DF143" s="27"/>
      <c r="DG143" s="27"/>
      <c r="DH143" s="27"/>
      <c r="DI143" s="27"/>
      <c r="DJ143" s="27"/>
      <c r="DK143" s="27"/>
      <c r="DL143" s="27"/>
      <c r="DM143" s="27"/>
      <c r="DN143" s="27"/>
      <c r="DO143" s="27"/>
      <c r="DP143" s="27"/>
      <c r="DQ143" s="27"/>
      <c r="DR143" s="27"/>
      <c r="DS143" s="27"/>
      <c r="DT143" s="27"/>
      <c r="DU143" s="27"/>
      <c r="DV143" s="27"/>
      <c r="DW143" s="40"/>
      <c r="DX143" s="27"/>
      <c r="DY143" s="27"/>
      <c r="DZ143" s="27"/>
      <c r="EA143" s="27"/>
      <c r="EB143" s="27"/>
      <c r="EC143" s="27"/>
      <c r="ED143" s="27"/>
      <c r="EE143" s="27"/>
      <c r="EF143" s="27"/>
      <c r="EG143" s="27"/>
      <c r="EH143" s="27"/>
      <c r="EI143" s="27"/>
      <c r="EJ143" s="27"/>
      <c r="EK143" s="27"/>
      <c r="EL143" s="27"/>
      <c r="EM143" s="27"/>
      <c r="EN143" s="27"/>
      <c r="EO143" s="27"/>
      <c r="EP143" s="27"/>
      <c r="EQ143" s="27"/>
      <c r="ER143" s="40"/>
    </row>
    <row r="144" spans="2:148" ht="15" customHeight="1" x14ac:dyDescent="0.25">
      <c r="B144" s="298" t="str">
        <f t="shared" si="9"/>
        <v>Desk 31</v>
      </c>
      <c r="C144" s="300" t="str">
        <f t="shared" si="12"/>
        <v/>
      </c>
      <c r="D144" s="300" t="str">
        <f t="shared" si="12"/>
        <v/>
      </c>
      <c r="E144" s="300" t="str">
        <f t="shared" si="12"/>
        <v/>
      </c>
      <c r="F144" s="300" t="str">
        <f t="shared" si="12"/>
        <v/>
      </c>
      <c r="G144" s="610" t="str">
        <f t="shared" si="12"/>
        <v/>
      </c>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c r="CW144" s="27"/>
      <c r="CX144" s="27"/>
      <c r="CY144" s="27"/>
      <c r="CZ144" s="27"/>
      <c r="DA144" s="27"/>
      <c r="DB144" s="27"/>
      <c r="DC144" s="27"/>
      <c r="DD144" s="27"/>
      <c r="DE144" s="27"/>
      <c r="DF144" s="27"/>
      <c r="DG144" s="27"/>
      <c r="DH144" s="27"/>
      <c r="DI144" s="27"/>
      <c r="DJ144" s="27"/>
      <c r="DK144" s="27"/>
      <c r="DL144" s="27"/>
      <c r="DM144" s="27"/>
      <c r="DN144" s="27"/>
      <c r="DO144" s="27"/>
      <c r="DP144" s="27"/>
      <c r="DQ144" s="27"/>
      <c r="DR144" s="27"/>
      <c r="DS144" s="27"/>
      <c r="DT144" s="27"/>
      <c r="DU144" s="27"/>
      <c r="DV144" s="27"/>
      <c r="DW144" s="40"/>
      <c r="DX144" s="27"/>
      <c r="DY144" s="27"/>
      <c r="DZ144" s="27"/>
      <c r="EA144" s="27"/>
      <c r="EB144" s="27"/>
      <c r="EC144" s="27"/>
      <c r="ED144" s="27"/>
      <c r="EE144" s="27"/>
      <c r="EF144" s="27"/>
      <c r="EG144" s="27"/>
      <c r="EH144" s="27"/>
      <c r="EI144" s="27"/>
      <c r="EJ144" s="27"/>
      <c r="EK144" s="27"/>
      <c r="EL144" s="27"/>
      <c r="EM144" s="27"/>
      <c r="EN144" s="27"/>
      <c r="EO144" s="27"/>
      <c r="EP144" s="27"/>
      <c r="EQ144" s="27"/>
      <c r="ER144" s="40"/>
    </row>
    <row r="145" spans="2:148" ht="15" customHeight="1" x14ac:dyDescent="0.25">
      <c r="B145" s="298" t="str">
        <f t="shared" si="9"/>
        <v>Desk 32</v>
      </c>
      <c r="C145" s="300" t="str">
        <f t="shared" si="12"/>
        <v/>
      </c>
      <c r="D145" s="300" t="str">
        <f t="shared" si="12"/>
        <v/>
      </c>
      <c r="E145" s="300" t="str">
        <f t="shared" si="12"/>
        <v/>
      </c>
      <c r="F145" s="300" t="str">
        <f t="shared" si="12"/>
        <v/>
      </c>
      <c r="G145" s="610" t="str">
        <f t="shared" si="12"/>
        <v/>
      </c>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c r="CW145" s="27"/>
      <c r="CX145" s="27"/>
      <c r="CY145" s="27"/>
      <c r="CZ145" s="27"/>
      <c r="DA145" s="27"/>
      <c r="DB145" s="27"/>
      <c r="DC145" s="27"/>
      <c r="DD145" s="27"/>
      <c r="DE145" s="27"/>
      <c r="DF145" s="27"/>
      <c r="DG145" s="27"/>
      <c r="DH145" s="27"/>
      <c r="DI145" s="27"/>
      <c r="DJ145" s="27"/>
      <c r="DK145" s="27"/>
      <c r="DL145" s="27"/>
      <c r="DM145" s="27"/>
      <c r="DN145" s="27"/>
      <c r="DO145" s="27"/>
      <c r="DP145" s="27"/>
      <c r="DQ145" s="27"/>
      <c r="DR145" s="27"/>
      <c r="DS145" s="27"/>
      <c r="DT145" s="27"/>
      <c r="DU145" s="27"/>
      <c r="DV145" s="27"/>
      <c r="DW145" s="40"/>
      <c r="DX145" s="27"/>
      <c r="DY145" s="27"/>
      <c r="DZ145" s="27"/>
      <c r="EA145" s="27"/>
      <c r="EB145" s="27"/>
      <c r="EC145" s="27"/>
      <c r="ED145" s="27"/>
      <c r="EE145" s="27"/>
      <c r="EF145" s="27"/>
      <c r="EG145" s="27"/>
      <c r="EH145" s="27"/>
      <c r="EI145" s="27"/>
      <c r="EJ145" s="27"/>
      <c r="EK145" s="27"/>
      <c r="EL145" s="27"/>
      <c r="EM145" s="27"/>
      <c r="EN145" s="27"/>
      <c r="EO145" s="27"/>
      <c r="EP145" s="27"/>
      <c r="EQ145" s="27"/>
      <c r="ER145" s="40"/>
    </row>
    <row r="146" spans="2:148" ht="15" customHeight="1" x14ac:dyDescent="0.25">
      <c r="B146" s="298" t="str">
        <f t="shared" si="9"/>
        <v>Desk 33</v>
      </c>
      <c r="C146" s="300" t="str">
        <f t="shared" si="12"/>
        <v/>
      </c>
      <c r="D146" s="300" t="str">
        <f t="shared" si="12"/>
        <v/>
      </c>
      <c r="E146" s="300" t="str">
        <f t="shared" si="12"/>
        <v/>
      </c>
      <c r="F146" s="300" t="str">
        <f t="shared" si="12"/>
        <v/>
      </c>
      <c r="G146" s="610" t="str">
        <f t="shared" si="12"/>
        <v/>
      </c>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c r="CW146" s="27"/>
      <c r="CX146" s="27"/>
      <c r="CY146" s="27"/>
      <c r="CZ146" s="27"/>
      <c r="DA146" s="27"/>
      <c r="DB146" s="27"/>
      <c r="DC146" s="27"/>
      <c r="DD146" s="27"/>
      <c r="DE146" s="27"/>
      <c r="DF146" s="27"/>
      <c r="DG146" s="27"/>
      <c r="DH146" s="27"/>
      <c r="DI146" s="27"/>
      <c r="DJ146" s="27"/>
      <c r="DK146" s="27"/>
      <c r="DL146" s="27"/>
      <c r="DM146" s="27"/>
      <c r="DN146" s="27"/>
      <c r="DO146" s="27"/>
      <c r="DP146" s="27"/>
      <c r="DQ146" s="27"/>
      <c r="DR146" s="27"/>
      <c r="DS146" s="27"/>
      <c r="DT146" s="27"/>
      <c r="DU146" s="27"/>
      <c r="DV146" s="27"/>
      <c r="DW146" s="40"/>
      <c r="DX146" s="27"/>
      <c r="DY146" s="27"/>
      <c r="DZ146" s="27"/>
      <c r="EA146" s="27"/>
      <c r="EB146" s="27"/>
      <c r="EC146" s="27"/>
      <c r="ED146" s="27"/>
      <c r="EE146" s="27"/>
      <c r="EF146" s="27"/>
      <c r="EG146" s="27"/>
      <c r="EH146" s="27"/>
      <c r="EI146" s="27"/>
      <c r="EJ146" s="27"/>
      <c r="EK146" s="27"/>
      <c r="EL146" s="27"/>
      <c r="EM146" s="27"/>
      <c r="EN146" s="27"/>
      <c r="EO146" s="27"/>
      <c r="EP146" s="27"/>
      <c r="EQ146" s="27"/>
      <c r="ER146" s="40"/>
    </row>
    <row r="147" spans="2:148" ht="15" customHeight="1" x14ac:dyDescent="0.25">
      <c r="B147" s="298" t="str">
        <f t="shared" si="9"/>
        <v>Desk 34</v>
      </c>
      <c r="C147" s="300" t="str">
        <f t="shared" ref="C147:G162" si="13">IF(ISBLANK(C44), "", C44)</f>
        <v/>
      </c>
      <c r="D147" s="300" t="str">
        <f t="shared" si="13"/>
        <v/>
      </c>
      <c r="E147" s="300" t="str">
        <f t="shared" si="13"/>
        <v/>
      </c>
      <c r="F147" s="300" t="str">
        <f t="shared" si="13"/>
        <v/>
      </c>
      <c r="G147" s="610" t="str">
        <f t="shared" si="13"/>
        <v/>
      </c>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c r="CW147" s="27"/>
      <c r="CX147" s="27"/>
      <c r="CY147" s="27"/>
      <c r="CZ147" s="27"/>
      <c r="DA147" s="27"/>
      <c r="DB147" s="27"/>
      <c r="DC147" s="27"/>
      <c r="DD147" s="27"/>
      <c r="DE147" s="27"/>
      <c r="DF147" s="27"/>
      <c r="DG147" s="27"/>
      <c r="DH147" s="27"/>
      <c r="DI147" s="27"/>
      <c r="DJ147" s="27"/>
      <c r="DK147" s="27"/>
      <c r="DL147" s="27"/>
      <c r="DM147" s="27"/>
      <c r="DN147" s="27"/>
      <c r="DO147" s="27"/>
      <c r="DP147" s="27"/>
      <c r="DQ147" s="27"/>
      <c r="DR147" s="27"/>
      <c r="DS147" s="27"/>
      <c r="DT147" s="27"/>
      <c r="DU147" s="27"/>
      <c r="DV147" s="27"/>
      <c r="DW147" s="40"/>
      <c r="DX147" s="27"/>
      <c r="DY147" s="27"/>
      <c r="DZ147" s="27"/>
      <c r="EA147" s="27"/>
      <c r="EB147" s="27"/>
      <c r="EC147" s="27"/>
      <c r="ED147" s="27"/>
      <c r="EE147" s="27"/>
      <c r="EF147" s="27"/>
      <c r="EG147" s="27"/>
      <c r="EH147" s="27"/>
      <c r="EI147" s="27"/>
      <c r="EJ147" s="27"/>
      <c r="EK147" s="27"/>
      <c r="EL147" s="27"/>
      <c r="EM147" s="27"/>
      <c r="EN147" s="27"/>
      <c r="EO147" s="27"/>
      <c r="EP147" s="27"/>
      <c r="EQ147" s="27"/>
      <c r="ER147" s="40"/>
    </row>
    <row r="148" spans="2:148" ht="15" customHeight="1" x14ac:dyDescent="0.25">
      <c r="B148" s="298" t="str">
        <f t="shared" si="9"/>
        <v>Desk 35</v>
      </c>
      <c r="C148" s="300" t="str">
        <f t="shared" si="13"/>
        <v/>
      </c>
      <c r="D148" s="300" t="str">
        <f t="shared" si="13"/>
        <v/>
      </c>
      <c r="E148" s="300" t="str">
        <f t="shared" si="13"/>
        <v/>
      </c>
      <c r="F148" s="300" t="str">
        <f t="shared" si="13"/>
        <v/>
      </c>
      <c r="G148" s="610" t="str">
        <f t="shared" si="13"/>
        <v/>
      </c>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c r="CW148" s="27"/>
      <c r="CX148" s="27"/>
      <c r="CY148" s="27"/>
      <c r="CZ148" s="27"/>
      <c r="DA148" s="27"/>
      <c r="DB148" s="27"/>
      <c r="DC148" s="27"/>
      <c r="DD148" s="27"/>
      <c r="DE148" s="27"/>
      <c r="DF148" s="27"/>
      <c r="DG148" s="27"/>
      <c r="DH148" s="27"/>
      <c r="DI148" s="27"/>
      <c r="DJ148" s="27"/>
      <c r="DK148" s="27"/>
      <c r="DL148" s="27"/>
      <c r="DM148" s="27"/>
      <c r="DN148" s="27"/>
      <c r="DO148" s="27"/>
      <c r="DP148" s="27"/>
      <c r="DQ148" s="27"/>
      <c r="DR148" s="27"/>
      <c r="DS148" s="27"/>
      <c r="DT148" s="27"/>
      <c r="DU148" s="27"/>
      <c r="DV148" s="27"/>
      <c r="DW148" s="40"/>
      <c r="DX148" s="27"/>
      <c r="DY148" s="27"/>
      <c r="DZ148" s="27"/>
      <c r="EA148" s="27"/>
      <c r="EB148" s="27"/>
      <c r="EC148" s="27"/>
      <c r="ED148" s="27"/>
      <c r="EE148" s="27"/>
      <c r="EF148" s="27"/>
      <c r="EG148" s="27"/>
      <c r="EH148" s="27"/>
      <c r="EI148" s="27"/>
      <c r="EJ148" s="27"/>
      <c r="EK148" s="27"/>
      <c r="EL148" s="27"/>
      <c r="EM148" s="27"/>
      <c r="EN148" s="27"/>
      <c r="EO148" s="27"/>
      <c r="EP148" s="27"/>
      <c r="EQ148" s="27"/>
      <c r="ER148" s="40"/>
    </row>
    <row r="149" spans="2:148" ht="15" customHeight="1" x14ac:dyDescent="0.25">
      <c r="B149" s="298" t="str">
        <f t="shared" si="9"/>
        <v>Desk 36</v>
      </c>
      <c r="C149" s="300" t="str">
        <f t="shared" si="13"/>
        <v/>
      </c>
      <c r="D149" s="300" t="str">
        <f t="shared" si="13"/>
        <v/>
      </c>
      <c r="E149" s="300" t="str">
        <f t="shared" si="13"/>
        <v/>
      </c>
      <c r="F149" s="300" t="str">
        <f t="shared" si="13"/>
        <v/>
      </c>
      <c r="G149" s="610" t="str">
        <f t="shared" si="13"/>
        <v/>
      </c>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c r="CW149" s="27"/>
      <c r="CX149" s="27"/>
      <c r="CY149" s="27"/>
      <c r="CZ149" s="27"/>
      <c r="DA149" s="27"/>
      <c r="DB149" s="27"/>
      <c r="DC149" s="27"/>
      <c r="DD149" s="27"/>
      <c r="DE149" s="27"/>
      <c r="DF149" s="27"/>
      <c r="DG149" s="27"/>
      <c r="DH149" s="27"/>
      <c r="DI149" s="27"/>
      <c r="DJ149" s="27"/>
      <c r="DK149" s="27"/>
      <c r="DL149" s="27"/>
      <c r="DM149" s="27"/>
      <c r="DN149" s="27"/>
      <c r="DO149" s="27"/>
      <c r="DP149" s="27"/>
      <c r="DQ149" s="27"/>
      <c r="DR149" s="27"/>
      <c r="DS149" s="27"/>
      <c r="DT149" s="27"/>
      <c r="DU149" s="27"/>
      <c r="DV149" s="27"/>
      <c r="DW149" s="40"/>
      <c r="DX149" s="27"/>
      <c r="DY149" s="27"/>
      <c r="DZ149" s="27"/>
      <c r="EA149" s="27"/>
      <c r="EB149" s="27"/>
      <c r="EC149" s="27"/>
      <c r="ED149" s="27"/>
      <c r="EE149" s="27"/>
      <c r="EF149" s="27"/>
      <c r="EG149" s="27"/>
      <c r="EH149" s="27"/>
      <c r="EI149" s="27"/>
      <c r="EJ149" s="27"/>
      <c r="EK149" s="27"/>
      <c r="EL149" s="27"/>
      <c r="EM149" s="27"/>
      <c r="EN149" s="27"/>
      <c r="EO149" s="27"/>
      <c r="EP149" s="27"/>
      <c r="EQ149" s="27"/>
      <c r="ER149" s="40"/>
    </row>
    <row r="150" spans="2:148" ht="15" customHeight="1" x14ac:dyDescent="0.25">
      <c r="B150" s="298" t="str">
        <f t="shared" si="9"/>
        <v>Desk 37</v>
      </c>
      <c r="C150" s="300" t="str">
        <f t="shared" si="13"/>
        <v/>
      </c>
      <c r="D150" s="300" t="str">
        <f t="shared" si="13"/>
        <v/>
      </c>
      <c r="E150" s="300" t="str">
        <f t="shared" si="13"/>
        <v/>
      </c>
      <c r="F150" s="300" t="str">
        <f t="shared" si="13"/>
        <v/>
      </c>
      <c r="G150" s="610" t="str">
        <f t="shared" si="13"/>
        <v/>
      </c>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c r="CW150" s="27"/>
      <c r="CX150" s="27"/>
      <c r="CY150" s="27"/>
      <c r="CZ150" s="27"/>
      <c r="DA150" s="27"/>
      <c r="DB150" s="27"/>
      <c r="DC150" s="27"/>
      <c r="DD150" s="27"/>
      <c r="DE150" s="27"/>
      <c r="DF150" s="27"/>
      <c r="DG150" s="27"/>
      <c r="DH150" s="27"/>
      <c r="DI150" s="27"/>
      <c r="DJ150" s="27"/>
      <c r="DK150" s="27"/>
      <c r="DL150" s="27"/>
      <c r="DM150" s="27"/>
      <c r="DN150" s="27"/>
      <c r="DO150" s="27"/>
      <c r="DP150" s="27"/>
      <c r="DQ150" s="27"/>
      <c r="DR150" s="27"/>
      <c r="DS150" s="27"/>
      <c r="DT150" s="27"/>
      <c r="DU150" s="27"/>
      <c r="DV150" s="27"/>
      <c r="DW150" s="40"/>
      <c r="DX150" s="27"/>
      <c r="DY150" s="27"/>
      <c r="DZ150" s="27"/>
      <c r="EA150" s="27"/>
      <c r="EB150" s="27"/>
      <c r="EC150" s="27"/>
      <c r="ED150" s="27"/>
      <c r="EE150" s="27"/>
      <c r="EF150" s="27"/>
      <c r="EG150" s="27"/>
      <c r="EH150" s="27"/>
      <c r="EI150" s="27"/>
      <c r="EJ150" s="27"/>
      <c r="EK150" s="27"/>
      <c r="EL150" s="27"/>
      <c r="EM150" s="27"/>
      <c r="EN150" s="27"/>
      <c r="EO150" s="27"/>
      <c r="EP150" s="27"/>
      <c r="EQ150" s="27"/>
      <c r="ER150" s="40"/>
    </row>
    <row r="151" spans="2:148" ht="15" customHeight="1" x14ac:dyDescent="0.25">
      <c r="B151" s="298" t="str">
        <f t="shared" si="9"/>
        <v>Desk 38</v>
      </c>
      <c r="C151" s="300" t="str">
        <f t="shared" si="13"/>
        <v/>
      </c>
      <c r="D151" s="300" t="str">
        <f t="shared" si="13"/>
        <v/>
      </c>
      <c r="E151" s="300" t="str">
        <f t="shared" si="13"/>
        <v/>
      </c>
      <c r="F151" s="300" t="str">
        <f t="shared" si="13"/>
        <v/>
      </c>
      <c r="G151" s="610" t="str">
        <f t="shared" si="13"/>
        <v/>
      </c>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c r="CW151" s="27"/>
      <c r="CX151" s="27"/>
      <c r="CY151" s="27"/>
      <c r="CZ151" s="27"/>
      <c r="DA151" s="27"/>
      <c r="DB151" s="27"/>
      <c r="DC151" s="27"/>
      <c r="DD151" s="27"/>
      <c r="DE151" s="27"/>
      <c r="DF151" s="27"/>
      <c r="DG151" s="27"/>
      <c r="DH151" s="27"/>
      <c r="DI151" s="27"/>
      <c r="DJ151" s="27"/>
      <c r="DK151" s="27"/>
      <c r="DL151" s="27"/>
      <c r="DM151" s="27"/>
      <c r="DN151" s="27"/>
      <c r="DO151" s="27"/>
      <c r="DP151" s="27"/>
      <c r="DQ151" s="27"/>
      <c r="DR151" s="27"/>
      <c r="DS151" s="27"/>
      <c r="DT151" s="27"/>
      <c r="DU151" s="27"/>
      <c r="DV151" s="27"/>
      <c r="DW151" s="40"/>
      <c r="DX151" s="27"/>
      <c r="DY151" s="27"/>
      <c r="DZ151" s="27"/>
      <c r="EA151" s="27"/>
      <c r="EB151" s="27"/>
      <c r="EC151" s="27"/>
      <c r="ED151" s="27"/>
      <c r="EE151" s="27"/>
      <c r="EF151" s="27"/>
      <c r="EG151" s="27"/>
      <c r="EH151" s="27"/>
      <c r="EI151" s="27"/>
      <c r="EJ151" s="27"/>
      <c r="EK151" s="27"/>
      <c r="EL151" s="27"/>
      <c r="EM151" s="27"/>
      <c r="EN151" s="27"/>
      <c r="EO151" s="27"/>
      <c r="EP151" s="27"/>
      <c r="EQ151" s="27"/>
      <c r="ER151" s="40"/>
    </row>
    <row r="152" spans="2:148" ht="15" customHeight="1" x14ac:dyDescent="0.25">
      <c r="B152" s="298" t="str">
        <f t="shared" si="9"/>
        <v>Desk 39</v>
      </c>
      <c r="C152" s="300" t="str">
        <f t="shared" si="13"/>
        <v/>
      </c>
      <c r="D152" s="300" t="str">
        <f t="shared" si="13"/>
        <v/>
      </c>
      <c r="E152" s="300" t="str">
        <f t="shared" si="13"/>
        <v/>
      </c>
      <c r="F152" s="300" t="str">
        <f t="shared" si="13"/>
        <v/>
      </c>
      <c r="G152" s="610" t="str">
        <f t="shared" si="13"/>
        <v/>
      </c>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c r="CW152" s="27"/>
      <c r="CX152" s="27"/>
      <c r="CY152" s="27"/>
      <c r="CZ152" s="27"/>
      <c r="DA152" s="27"/>
      <c r="DB152" s="27"/>
      <c r="DC152" s="27"/>
      <c r="DD152" s="27"/>
      <c r="DE152" s="27"/>
      <c r="DF152" s="27"/>
      <c r="DG152" s="27"/>
      <c r="DH152" s="27"/>
      <c r="DI152" s="27"/>
      <c r="DJ152" s="27"/>
      <c r="DK152" s="27"/>
      <c r="DL152" s="27"/>
      <c r="DM152" s="27"/>
      <c r="DN152" s="27"/>
      <c r="DO152" s="27"/>
      <c r="DP152" s="27"/>
      <c r="DQ152" s="27"/>
      <c r="DR152" s="27"/>
      <c r="DS152" s="27"/>
      <c r="DT152" s="27"/>
      <c r="DU152" s="27"/>
      <c r="DV152" s="27"/>
      <c r="DW152" s="40"/>
      <c r="DX152" s="27"/>
      <c r="DY152" s="27"/>
      <c r="DZ152" s="27"/>
      <c r="EA152" s="27"/>
      <c r="EB152" s="27"/>
      <c r="EC152" s="27"/>
      <c r="ED152" s="27"/>
      <c r="EE152" s="27"/>
      <c r="EF152" s="27"/>
      <c r="EG152" s="27"/>
      <c r="EH152" s="27"/>
      <c r="EI152" s="27"/>
      <c r="EJ152" s="27"/>
      <c r="EK152" s="27"/>
      <c r="EL152" s="27"/>
      <c r="EM152" s="27"/>
      <c r="EN152" s="27"/>
      <c r="EO152" s="27"/>
      <c r="EP152" s="27"/>
      <c r="EQ152" s="27"/>
      <c r="ER152" s="40"/>
    </row>
    <row r="153" spans="2:148" ht="15" customHeight="1" x14ac:dyDescent="0.25">
      <c r="B153" s="298" t="str">
        <f t="shared" si="9"/>
        <v>Desk 40</v>
      </c>
      <c r="C153" s="300" t="str">
        <f t="shared" si="13"/>
        <v/>
      </c>
      <c r="D153" s="300" t="str">
        <f t="shared" si="13"/>
        <v/>
      </c>
      <c r="E153" s="300" t="str">
        <f t="shared" si="13"/>
        <v/>
      </c>
      <c r="F153" s="300" t="str">
        <f t="shared" si="13"/>
        <v/>
      </c>
      <c r="G153" s="610" t="str">
        <f t="shared" si="13"/>
        <v/>
      </c>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c r="CW153" s="27"/>
      <c r="CX153" s="27"/>
      <c r="CY153" s="27"/>
      <c r="CZ153" s="27"/>
      <c r="DA153" s="27"/>
      <c r="DB153" s="27"/>
      <c r="DC153" s="27"/>
      <c r="DD153" s="27"/>
      <c r="DE153" s="27"/>
      <c r="DF153" s="27"/>
      <c r="DG153" s="27"/>
      <c r="DH153" s="27"/>
      <c r="DI153" s="27"/>
      <c r="DJ153" s="27"/>
      <c r="DK153" s="27"/>
      <c r="DL153" s="27"/>
      <c r="DM153" s="27"/>
      <c r="DN153" s="27"/>
      <c r="DO153" s="27"/>
      <c r="DP153" s="27"/>
      <c r="DQ153" s="27"/>
      <c r="DR153" s="27"/>
      <c r="DS153" s="27"/>
      <c r="DT153" s="27"/>
      <c r="DU153" s="27"/>
      <c r="DV153" s="27"/>
      <c r="DW153" s="40"/>
      <c r="DX153" s="27"/>
      <c r="DY153" s="27"/>
      <c r="DZ153" s="27"/>
      <c r="EA153" s="27"/>
      <c r="EB153" s="27"/>
      <c r="EC153" s="27"/>
      <c r="ED153" s="27"/>
      <c r="EE153" s="27"/>
      <c r="EF153" s="27"/>
      <c r="EG153" s="27"/>
      <c r="EH153" s="27"/>
      <c r="EI153" s="27"/>
      <c r="EJ153" s="27"/>
      <c r="EK153" s="27"/>
      <c r="EL153" s="27"/>
      <c r="EM153" s="27"/>
      <c r="EN153" s="27"/>
      <c r="EO153" s="27"/>
      <c r="EP153" s="27"/>
      <c r="EQ153" s="27"/>
      <c r="ER153" s="40"/>
    </row>
    <row r="154" spans="2:148" ht="15" customHeight="1" x14ac:dyDescent="0.25">
      <c r="B154" s="298" t="str">
        <f t="shared" si="9"/>
        <v>Desk 41</v>
      </c>
      <c r="C154" s="300" t="str">
        <f t="shared" si="13"/>
        <v/>
      </c>
      <c r="D154" s="300" t="str">
        <f t="shared" si="13"/>
        <v/>
      </c>
      <c r="E154" s="300" t="str">
        <f t="shared" si="13"/>
        <v/>
      </c>
      <c r="F154" s="300" t="str">
        <f t="shared" si="13"/>
        <v/>
      </c>
      <c r="G154" s="610" t="str">
        <f t="shared" si="13"/>
        <v/>
      </c>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c r="CW154" s="27"/>
      <c r="CX154" s="27"/>
      <c r="CY154" s="27"/>
      <c r="CZ154" s="27"/>
      <c r="DA154" s="27"/>
      <c r="DB154" s="27"/>
      <c r="DC154" s="27"/>
      <c r="DD154" s="27"/>
      <c r="DE154" s="27"/>
      <c r="DF154" s="27"/>
      <c r="DG154" s="27"/>
      <c r="DH154" s="27"/>
      <c r="DI154" s="27"/>
      <c r="DJ154" s="27"/>
      <c r="DK154" s="27"/>
      <c r="DL154" s="27"/>
      <c r="DM154" s="27"/>
      <c r="DN154" s="27"/>
      <c r="DO154" s="27"/>
      <c r="DP154" s="27"/>
      <c r="DQ154" s="27"/>
      <c r="DR154" s="27"/>
      <c r="DS154" s="27"/>
      <c r="DT154" s="27"/>
      <c r="DU154" s="27"/>
      <c r="DV154" s="27"/>
      <c r="DW154" s="40"/>
      <c r="DX154" s="27"/>
      <c r="DY154" s="27"/>
      <c r="DZ154" s="27"/>
      <c r="EA154" s="27"/>
      <c r="EB154" s="27"/>
      <c r="EC154" s="27"/>
      <c r="ED154" s="27"/>
      <c r="EE154" s="27"/>
      <c r="EF154" s="27"/>
      <c r="EG154" s="27"/>
      <c r="EH154" s="27"/>
      <c r="EI154" s="27"/>
      <c r="EJ154" s="27"/>
      <c r="EK154" s="27"/>
      <c r="EL154" s="27"/>
      <c r="EM154" s="27"/>
      <c r="EN154" s="27"/>
      <c r="EO154" s="27"/>
      <c r="EP154" s="27"/>
      <c r="EQ154" s="27"/>
      <c r="ER154" s="40"/>
    </row>
    <row r="155" spans="2:148" ht="15" customHeight="1" x14ac:dyDescent="0.25">
      <c r="B155" s="298" t="str">
        <f t="shared" si="9"/>
        <v>Desk 42</v>
      </c>
      <c r="C155" s="300" t="str">
        <f t="shared" si="13"/>
        <v/>
      </c>
      <c r="D155" s="300" t="str">
        <f t="shared" si="13"/>
        <v/>
      </c>
      <c r="E155" s="300" t="str">
        <f t="shared" si="13"/>
        <v/>
      </c>
      <c r="F155" s="300" t="str">
        <f t="shared" si="13"/>
        <v/>
      </c>
      <c r="G155" s="610" t="str">
        <f t="shared" si="13"/>
        <v/>
      </c>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c r="CW155" s="27"/>
      <c r="CX155" s="27"/>
      <c r="CY155" s="27"/>
      <c r="CZ155" s="27"/>
      <c r="DA155" s="27"/>
      <c r="DB155" s="27"/>
      <c r="DC155" s="27"/>
      <c r="DD155" s="27"/>
      <c r="DE155" s="27"/>
      <c r="DF155" s="27"/>
      <c r="DG155" s="27"/>
      <c r="DH155" s="27"/>
      <c r="DI155" s="27"/>
      <c r="DJ155" s="27"/>
      <c r="DK155" s="27"/>
      <c r="DL155" s="27"/>
      <c r="DM155" s="27"/>
      <c r="DN155" s="27"/>
      <c r="DO155" s="27"/>
      <c r="DP155" s="27"/>
      <c r="DQ155" s="27"/>
      <c r="DR155" s="27"/>
      <c r="DS155" s="27"/>
      <c r="DT155" s="27"/>
      <c r="DU155" s="27"/>
      <c r="DV155" s="27"/>
      <c r="DW155" s="40"/>
      <c r="DX155" s="27"/>
      <c r="DY155" s="27"/>
      <c r="DZ155" s="27"/>
      <c r="EA155" s="27"/>
      <c r="EB155" s="27"/>
      <c r="EC155" s="27"/>
      <c r="ED155" s="27"/>
      <c r="EE155" s="27"/>
      <c r="EF155" s="27"/>
      <c r="EG155" s="27"/>
      <c r="EH155" s="27"/>
      <c r="EI155" s="27"/>
      <c r="EJ155" s="27"/>
      <c r="EK155" s="27"/>
      <c r="EL155" s="27"/>
      <c r="EM155" s="27"/>
      <c r="EN155" s="27"/>
      <c r="EO155" s="27"/>
      <c r="EP155" s="27"/>
      <c r="EQ155" s="27"/>
      <c r="ER155" s="40"/>
    </row>
    <row r="156" spans="2:148" ht="15" customHeight="1" x14ac:dyDescent="0.25">
      <c r="B156" s="298" t="str">
        <f t="shared" si="9"/>
        <v>Desk 43</v>
      </c>
      <c r="C156" s="300" t="str">
        <f t="shared" si="13"/>
        <v/>
      </c>
      <c r="D156" s="300" t="str">
        <f t="shared" si="13"/>
        <v/>
      </c>
      <c r="E156" s="300" t="str">
        <f t="shared" si="13"/>
        <v/>
      </c>
      <c r="F156" s="300" t="str">
        <f t="shared" si="13"/>
        <v/>
      </c>
      <c r="G156" s="610" t="str">
        <f t="shared" si="13"/>
        <v/>
      </c>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c r="CW156" s="27"/>
      <c r="CX156" s="27"/>
      <c r="CY156" s="27"/>
      <c r="CZ156" s="27"/>
      <c r="DA156" s="27"/>
      <c r="DB156" s="27"/>
      <c r="DC156" s="27"/>
      <c r="DD156" s="27"/>
      <c r="DE156" s="27"/>
      <c r="DF156" s="27"/>
      <c r="DG156" s="27"/>
      <c r="DH156" s="27"/>
      <c r="DI156" s="27"/>
      <c r="DJ156" s="27"/>
      <c r="DK156" s="27"/>
      <c r="DL156" s="27"/>
      <c r="DM156" s="27"/>
      <c r="DN156" s="27"/>
      <c r="DO156" s="27"/>
      <c r="DP156" s="27"/>
      <c r="DQ156" s="27"/>
      <c r="DR156" s="27"/>
      <c r="DS156" s="27"/>
      <c r="DT156" s="27"/>
      <c r="DU156" s="27"/>
      <c r="DV156" s="27"/>
      <c r="DW156" s="40"/>
      <c r="DX156" s="27"/>
      <c r="DY156" s="27"/>
      <c r="DZ156" s="27"/>
      <c r="EA156" s="27"/>
      <c r="EB156" s="27"/>
      <c r="EC156" s="27"/>
      <c r="ED156" s="27"/>
      <c r="EE156" s="27"/>
      <c r="EF156" s="27"/>
      <c r="EG156" s="27"/>
      <c r="EH156" s="27"/>
      <c r="EI156" s="27"/>
      <c r="EJ156" s="27"/>
      <c r="EK156" s="27"/>
      <c r="EL156" s="27"/>
      <c r="EM156" s="27"/>
      <c r="EN156" s="27"/>
      <c r="EO156" s="27"/>
      <c r="EP156" s="27"/>
      <c r="EQ156" s="27"/>
      <c r="ER156" s="40"/>
    </row>
    <row r="157" spans="2:148" ht="15" customHeight="1" x14ac:dyDescent="0.25">
      <c r="B157" s="298" t="str">
        <f t="shared" si="9"/>
        <v>Desk 44</v>
      </c>
      <c r="C157" s="300" t="str">
        <f t="shared" si="13"/>
        <v/>
      </c>
      <c r="D157" s="300" t="str">
        <f t="shared" si="13"/>
        <v/>
      </c>
      <c r="E157" s="300" t="str">
        <f t="shared" si="13"/>
        <v/>
      </c>
      <c r="F157" s="300" t="str">
        <f t="shared" si="13"/>
        <v/>
      </c>
      <c r="G157" s="610" t="str">
        <f t="shared" si="13"/>
        <v/>
      </c>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c r="CW157" s="27"/>
      <c r="CX157" s="27"/>
      <c r="CY157" s="27"/>
      <c r="CZ157" s="27"/>
      <c r="DA157" s="27"/>
      <c r="DB157" s="27"/>
      <c r="DC157" s="27"/>
      <c r="DD157" s="27"/>
      <c r="DE157" s="27"/>
      <c r="DF157" s="27"/>
      <c r="DG157" s="27"/>
      <c r="DH157" s="27"/>
      <c r="DI157" s="27"/>
      <c r="DJ157" s="27"/>
      <c r="DK157" s="27"/>
      <c r="DL157" s="27"/>
      <c r="DM157" s="27"/>
      <c r="DN157" s="27"/>
      <c r="DO157" s="27"/>
      <c r="DP157" s="27"/>
      <c r="DQ157" s="27"/>
      <c r="DR157" s="27"/>
      <c r="DS157" s="27"/>
      <c r="DT157" s="27"/>
      <c r="DU157" s="27"/>
      <c r="DV157" s="27"/>
      <c r="DW157" s="40"/>
      <c r="DX157" s="27"/>
      <c r="DY157" s="27"/>
      <c r="DZ157" s="27"/>
      <c r="EA157" s="27"/>
      <c r="EB157" s="27"/>
      <c r="EC157" s="27"/>
      <c r="ED157" s="27"/>
      <c r="EE157" s="27"/>
      <c r="EF157" s="27"/>
      <c r="EG157" s="27"/>
      <c r="EH157" s="27"/>
      <c r="EI157" s="27"/>
      <c r="EJ157" s="27"/>
      <c r="EK157" s="27"/>
      <c r="EL157" s="27"/>
      <c r="EM157" s="27"/>
      <c r="EN157" s="27"/>
      <c r="EO157" s="27"/>
      <c r="EP157" s="27"/>
      <c r="EQ157" s="27"/>
      <c r="ER157" s="40"/>
    </row>
    <row r="158" spans="2:148" ht="15" customHeight="1" x14ac:dyDescent="0.25">
      <c r="B158" s="298" t="str">
        <f t="shared" si="9"/>
        <v>Desk 45</v>
      </c>
      <c r="C158" s="300" t="str">
        <f t="shared" si="13"/>
        <v/>
      </c>
      <c r="D158" s="300" t="str">
        <f t="shared" si="13"/>
        <v/>
      </c>
      <c r="E158" s="300" t="str">
        <f t="shared" si="13"/>
        <v/>
      </c>
      <c r="F158" s="300" t="str">
        <f t="shared" si="13"/>
        <v/>
      </c>
      <c r="G158" s="610" t="str">
        <f t="shared" si="13"/>
        <v/>
      </c>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c r="CW158" s="27"/>
      <c r="CX158" s="27"/>
      <c r="CY158" s="27"/>
      <c r="CZ158" s="27"/>
      <c r="DA158" s="27"/>
      <c r="DB158" s="27"/>
      <c r="DC158" s="27"/>
      <c r="DD158" s="27"/>
      <c r="DE158" s="27"/>
      <c r="DF158" s="27"/>
      <c r="DG158" s="27"/>
      <c r="DH158" s="27"/>
      <c r="DI158" s="27"/>
      <c r="DJ158" s="27"/>
      <c r="DK158" s="27"/>
      <c r="DL158" s="27"/>
      <c r="DM158" s="27"/>
      <c r="DN158" s="27"/>
      <c r="DO158" s="27"/>
      <c r="DP158" s="27"/>
      <c r="DQ158" s="27"/>
      <c r="DR158" s="27"/>
      <c r="DS158" s="27"/>
      <c r="DT158" s="27"/>
      <c r="DU158" s="27"/>
      <c r="DV158" s="27"/>
      <c r="DW158" s="40"/>
      <c r="DX158" s="27"/>
      <c r="DY158" s="27"/>
      <c r="DZ158" s="27"/>
      <c r="EA158" s="27"/>
      <c r="EB158" s="27"/>
      <c r="EC158" s="27"/>
      <c r="ED158" s="27"/>
      <c r="EE158" s="27"/>
      <c r="EF158" s="27"/>
      <c r="EG158" s="27"/>
      <c r="EH158" s="27"/>
      <c r="EI158" s="27"/>
      <c r="EJ158" s="27"/>
      <c r="EK158" s="27"/>
      <c r="EL158" s="27"/>
      <c r="EM158" s="27"/>
      <c r="EN158" s="27"/>
      <c r="EO158" s="27"/>
      <c r="EP158" s="27"/>
      <c r="EQ158" s="27"/>
      <c r="ER158" s="40"/>
    </row>
    <row r="159" spans="2:148" ht="15" customHeight="1" x14ac:dyDescent="0.25">
      <c r="B159" s="298" t="str">
        <f t="shared" si="9"/>
        <v>Desk 46</v>
      </c>
      <c r="C159" s="300" t="str">
        <f t="shared" si="13"/>
        <v/>
      </c>
      <c r="D159" s="300" t="str">
        <f t="shared" si="13"/>
        <v/>
      </c>
      <c r="E159" s="300" t="str">
        <f t="shared" si="13"/>
        <v/>
      </c>
      <c r="F159" s="300" t="str">
        <f t="shared" si="13"/>
        <v/>
      </c>
      <c r="G159" s="610" t="str">
        <f t="shared" si="13"/>
        <v/>
      </c>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c r="CW159" s="27"/>
      <c r="CX159" s="27"/>
      <c r="CY159" s="27"/>
      <c r="CZ159" s="27"/>
      <c r="DA159" s="27"/>
      <c r="DB159" s="27"/>
      <c r="DC159" s="27"/>
      <c r="DD159" s="27"/>
      <c r="DE159" s="27"/>
      <c r="DF159" s="27"/>
      <c r="DG159" s="27"/>
      <c r="DH159" s="27"/>
      <c r="DI159" s="27"/>
      <c r="DJ159" s="27"/>
      <c r="DK159" s="27"/>
      <c r="DL159" s="27"/>
      <c r="DM159" s="27"/>
      <c r="DN159" s="27"/>
      <c r="DO159" s="27"/>
      <c r="DP159" s="27"/>
      <c r="DQ159" s="27"/>
      <c r="DR159" s="27"/>
      <c r="DS159" s="27"/>
      <c r="DT159" s="27"/>
      <c r="DU159" s="27"/>
      <c r="DV159" s="27"/>
      <c r="DW159" s="40"/>
      <c r="DX159" s="27"/>
      <c r="DY159" s="27"/>
      <c r="DZ159" s="27"/>
      <c r="EA159" s="27"/>
      <c r="EB159" s="27"/>
      <c r="EC159" s="27"/>
      <c r="ED159" s="27"/>
      <c r="EE159" s="27"/>
      <c r="EF159" s="27"/>
      <c r="EG159" s="27"/>
      <c r="EH159" s="27"/>
      <c r="EI159" s="27"/>
      <c r="EJ159" s="27"/>
      <c r="EK159" s="27"/>
      <c r="EL159" s="27"/>
      <c r="EM159" s="27"/>
      <c r="EN159" s="27"/>
      <c r="EO159" s="27"/>
      <c r="EP159" s="27"/>
      <c r="EQ159" s="27"/>
      <c r="ER159" s="40"/>
    </row>
    <row r="160" spans="2:148" ht="15" customHeight="1" x14ac:dyDescent="0.25">
      <c r="B160" s="298" t="str">
        <f t="shared" si="9"/>
        <v>Desk 47</v>
      </c>
      <c r="C160" s="300" t="str">
        <f t="shared" si="13"/>
        <v/>
      </c>
      <c r="D160" s="300" t="str">
        <f t="shared" si="13"/>
        <v/>
      </c>
      <c r="E160" s="300" t="str">
        <f t="shared" si="13"/>
        <v/>
      </c>
      <c r="F160" s="300" t="str">
        <f t="shared" si="13"/>
        <v/>
      </c>
      <c r="G160" s="610" t="str">
        <f t="shared" si="13"/>
        <v/>
      </c>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c r="CW160" s="27"/>
      <c r="CX160" s="27"/>
      <c r="CY160" s="27"/>
      <c r="CZ160" s="27"/>
      <c r="DA160" s="27"/>
      <c r="DB160" s="27"/>
      <c r="DC160" s="27"/>
      <c r="DD160" s="27"/>
      <c r="DE160" s="27"/>
      <c r="DF160" s="27"/>
      <c r="DG160" s="27"/>
      <c r="DH160" s="27"/>
      <c r="DI160" s="27"/>
      <c r="DJ160" s="27"/>
      <c r="DK160" s="27"/>
      <c r="DL160" s="27"/>
      <c r="DM160" s="27"/>
      <c r="DN160" s="27"/>
      <c r="DO160" s="27"/>
      <c r="DP160" s="27"/>
      <c r="DQ160" s="27"/>
      <c r="DR160" s="27"/>
      <c r="DS160" s="27"/>
      <c r="DT160" s="27"/>
      <c r="DU160" s="27"/>
      <c r="DV160" s="27"/>
      <c r="DW160" s="40"/>
      <c r="DX160" s="27"/>
      <c r="DY160" s="27"/>
      <c r="DZ160" s="27"/>
      <c r="EA160" s="27"/>
      <c r="EB160" s="27"/>
      <c r="EC160" s="27"/>
      <c r="ED160" s="27"/>
      <c r="EE160" s="27"/>
      <c r="EF160" s="27"/>
      <c r="EG160" s="27"/>
      <c r="EH160" s="27"/>
      <c r="EI160" s="27"/>
      <c r="EJ160" s="27"/>
      <c r="EK160" s="27"/>
      <c r="EL160" s="27"/>
      <c r="EM160" s="27"/>
      <c r="EN160" s="27"/>
      <c r="EO160" s="27"/>
      <c r="EP160" s="27"/>
      <c r="EQ160" s="27"/>
      <c r="ER160" s="40"/>
    </row>
    <row r="161" spans="2:148" ht="15" customHeight="1" x14ac:dyDescent="0.25">
      <c r="B161" s="298" t="str">
        <f t="shared" si="9"/>
        <v>Desk 48</v>
      </c>
      <c r="C161" s="300" t="str">
        <f t="shared" si="13"/>
        <v/>
      </c>
      <c r="D161" s="300" t="str">
        <f t="shared" si="13"/>
        <v/>
      </c>
      <c r="E161" s="300" t="str">
        <f t="shared" si="13"/>
        <v/>
      </c>
      <c r="F161" s="300" t="str">
        <f t="shared" si="13"/>
        <v/>
      </c>
      <c r="G161" s="610" t="str">
        <f t="shared" si="13"/>
        <v/>
      </c>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c r="CW161" s="27"/>
      <c r="CX161" s="27"/>
      <c r="CY161" s="27"/>
      <c r="CZ161" s="27"/>
      <c r="DA161" s="27"/>
      <c r="DB161" s="27"/>
      <c r="DC161" s="27"/>
      <c r="DD161" s="27"/>
      <c r="DE161" s="27"/>
      <c r="DF161" s="27"/>
      <c r="DG161" s="27"/>
      <c r="DH161" s="27"/>
      <c r="DI161" s="27"/>
      <c r="DJ161" s="27"/>
      <c r="DK161" s="27"/>
      <c r="DL161" s="27"/>
      <c r="DM161" s="27"/>
      <c r="DN161" s="27"/>
      <c r="DO161" s="27"/>
      <c r="DP161" s="27"/>
      <c r="DQ161" s="27"/>
      <c r="DR161" s="27"/>
      <c r="DS161" s="27"/>
      <c r="DT161" s="27"/>
      <c r="DU161" s="27"/>
      <c r="DV161" s="27"/>
      <c r="DW161" s="40"/>
      <c r="DX161" s="27"/>
      <c r="DY161" s="27"/>
      <c r="DZ161" s="27"/>
      <c r="EA161" s="27"/>
      <c r="EB161" s="27"/>
      <c r="EC161" s="27"/>
      <c r="ED161" s="27"/>
      <c r="EE161" s="27"/>
      <c r="EF161" s="27"/>
      <c r="EG161" s="27"/>
      <c r="EH161" s="27"/>
      <c r="EI161" s="27"/>
      <c r="EJ161" s="27"/>
      <c r="EK161" s="27"/>
      <c r="EL161" s="27"/>
      <c r="EM161" s="27"/>
      <c r="EN161" s="27"/>
      <c r="EO161" s="27"/>
      <c r="EP161" s="27"/>
      <c r="EQ161" s="27"/>
      <c r="ER161" s="40"/>
    </row>
    <row r="162" spans="2:148" ht="15" customHeight="1" x14ac:dyDescent="0.25">
      <c r="B162" s="298" t="str">
        <f t="shared" si="9"/>
        <v>Desk 49</v>
      </c>
      <c r="C162" s="300" t="str">
        <f t="shared" si="13"/>
        <v/>
      </c>
      <c r="D162" s="300" t="str">
        <f t="shared" si="13"/>
        <v/>
      </c>
      <c r="E162" s="300" t="str">
        <f t="shared" si="13"/>
        <v/>
      </c>
      <c r="F162" s="300" t="str">
        <f t="shared" si="13"/>
        <v/>
      </c>
      <c r="G162" s="610" t="str">
        <f t="shared" si="13"/>
        <v/>
      </c>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40"/>
      <c r="DX162" s="27"/>
      <c r="DY162" s="27"/>
      <c r="DZ162" s="27"/>
      <c r="EA162" s="27"/>
      <c r="EB162" s="27"/>
      <c r="EC162" s="27"/>
      <c r="ED162" s="27"/>
      <c r="EE162" s="27"/>
      <c r="EF162" s="27"/>
      <c r="EG162" s="27"/>
      <c r="EH162" s="27"/>
      <c r="EI162" s="27"/>
      <c r="EJ162" s="27"/>
      <c r="EK162" s="27"/>
      <c r="EL162" s="27"/>
      <c r="EM162" s="27"/>
      <c r="EN162" s="27"/>
      <c r="EO162" s="27"/>
      <c r="EP162" s="27"/>
      <c r="EQ162" s="27"/>
      <c r="ER162" s="40"/>
    </row>
    <row r="163" spans="2:148" ht="15" customHeight="1" x14ac:dyDescent="0.25">
      <c r="B163" s="298" t="str">
        <f t="shared" si="9"/>
        <v>Desk 50</v>
      </c>
      <c r="C163" s="300" t="str">
        <f t="shared" ref="C163:G178" si="14">IF(ISBLANK(C60), "", C60)</f>
        <v/>
      </c>
      <c r="D163" s="300" t="str">
        <f t="shared" si="14"/>
        <v/>
      </c>
      <c r="E163" s="300" t="str">
        <f t="shared" si="14"/>
        <v/>
      </c>
      <c r="F163" s="300" t="str">
        <f t="shared" si="14"/>
        <v/>
      </c>
      <c r="G163" s="610" t="str">
        <f t="shared" si="14"/>
        <v/>
      </c>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40"/>
      <c r="DX163" s="27"/>
      <c r="DY163" s="27"/>
      <c r="DZ163" s="27"/>
      <c r="EA163" s="27"/>
      <c r="EB163" s="27"/>
      <c r="EC163" s="27"/>
      <c r="ED163" s="27"/>
      <c r="EE163" s="27"/>
      <c r="EF163" s="27"/>
      <c r="EG163" s="27"/>
      <c r="EH163" s="27"/>
      <c r="EI163" s="27"/>
      <c r="EJ163" s="27"/>
      <c r="EK163" s="27"/>
      <c r="EL163" s="27"/>
      <c r="EM163" s="27"/>
      <c r="EN163" s="27"/>
      <c r="EO163" s="27"/>
      <c r="EP163" s="27"/>
      <c r="EQ163" s="27"/>
      <c r="ER163" s="40"/>
    </row>
    <row r="164" spans="2:148" ht="15" customHeight="1" x14ac:dyDescent="0.25">
      <c r="B164" s="298" t="str">
        <f t="shared" si="9"/>
        <v>Desk 51</v>
      </c>
      <c r="C164" s="300" t="str">
        <f t="shared" si="14"/>
        <v/>
      </c>
      <c r="D164" s="300" t="str">
        <f t="shared" si="14"/>
        <v/>
      </c>
      <c r="E164" s="300" t="str">
        <f t="shared" si="14"/>
        <v/>
      </c>
      <c r="F164" s="300" t="str">
        <f t="shared" si="14"/>
        <v/>
      </c>
      <c r="G164" s="610" t="str">
        <f t="shared" si="14"/>
        <v/>
      </c>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40"/>
      <c r="DX164" s="27"/>
      <c r="DY164" s="27"/>
      <c r="DZ164" s="27"/>
      <c r="EA164" s="27"/>
      <c r="EB164" s="27"/>
      <c r="EC164" s="27"/>
      <c r="ED164" s="27"/>
      <c r="EE164" s="27"/>
      <c r="EF164" s="27"/>
      <c r="EG164" s="27"/>
      <c r="EH164" s="27"/>
      <c r="EI164" s="27"/>
      <c r="EJ164" s="27"/>
      <c r="EK164" s="27"/>
      <c r="EL164" s="27"/>
      <c r="EM164" s="27"/>
      <c r="EN164" s="27"/>
      <c r="EO164" s="27"/>
      <c r="EP164" s="27"/>
      <c r="EQ164" s="27"/>
      <c r="ER164" s="40"/>
    </row>
    <row r="165" spans="2:148" ht="15" customHeight="1" x14ac:dyDescent="0.25">
      <c r="B165" s="298" t="str">
        <f t="shared" si="9"/>
        <v>Desk 52</v>
      </c>
      <c r="C165" s="300" t="str">
        <f t="shared" si="14"/>
        <v/>
      </c>
      <c r="D165" s="300" t="str">
        <f t="shared" si="14"/>
        <v/>
      </c>
      <c r="E165" s="300" t="str">
        <f t="shared" si="14"/>
        <v/>
      </c>
      <c r="F165" s="300" t="str">
        <f t="shared" si="14"/>
        <v/>
      </c>
      <c r="G165" s="610" t="str">
        <f t="shared" si="14"/>
        <v/>
      </c>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40"/>
      <c r="DX165" s="27"/>
      <c r="DY165" s="27"/>
      <c r="DZ165" s="27"/>
      <c r="EA165" s="27"/>
      <c r="EB165" s="27"/>
      <c r="EC165" s="27"/>
      <c r="ED165" s="27"/>
      <c r="EE165" s="27"/>
      <c r="EF165" s="27"/>
      <c r="EG165" s="27"/>
      <c r="EH165" s="27"/>
      <c r="EI165" s="27"/>
      <c r="EJ165" s="27"/>
      <c r="EK165" s="27"/>
      <c r="EL165" s="27"/>
      <c r="EM165" s="27"/>
      <c r="EN165" s="27"/>
      <c r="EO165" s="27"/>
      <c r="EP165" s="27"/>
      <c r="EQ165" s="27"/>
      <c r="ER165" s="40"/>
    </row>
    <row r="166" spans="2:148" ht="15" customHeight="1" x14ac:dyDescent="0.25">
      <c r="B166" s="298" t="str">
        <f t="shared" si="9"/>
        <v>Desk 53</v>
      </c>
      <c r="C166" s="300" t="str">
        <f t="shared" si="14"/>
        <v/>
      </c>
      <c r="D166" s="300" t="str">
        <f t="shared" si="14"/>
        <v/>
      </c>
      <c r="E166" s="300" t="str">
        <f t="shared" si="14"/>
        <v/>
      </c>
      <c r="F166" s="300" t="str">
        <f t="shared" si="14"/>
        <v/>
      </c>
      <c r="G166" s="610" t="str">
        <f t="shared" si="14"/>
        <v/>
      </c>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c r="CW166" s="27"/>
      <c r="CX166" s="27"/>
      <c r="CY166" s="27"/>
      <c r="CZ166" s="27"/>
      <c r="DA166" s="27"/>
      <c r="DB166" s="27"/>
      <c r="DC166" s="27"/>
      <c r="DD166" s="27"/>
      <c r="DE166" s="27"/>
      <c r="DF166" s="27"/>
      <c r="DG166" s="27"/>
      <c r="DH166" s="27"/>
      <c r="DI166" s="27"/>
      <c r="DJ166" s="27"/>
      <c r="DK166" s="27"/>
      <c r="DL166" s="27"/>
      <c r="DM166" s="27"/>
      <c r="DN166" s="27"/>
      <c r="DO166" s="27"/>
      <c r="DP166" s="27"/>
      <c r="DQ166" s="27"/>
      <c r="DR166" s="27"/>
      <c r="DS166" s="27"/>
      <c r="DT166" s="27"/>
      <c r="DU166" s="27"/>
      <c r="DV166" s="27"/>
      <c r="DW166" s="40"/>
      <c r="DX166" s="27"/>
      <c r="DY166" s="27"/>
      <c r="DZ166" s="27"/>
      <c r="EA166" s="27"/>
      <c r="EB166" s="27"/>
      <c r="EC166" s="27"/>
      <c r="ED166" s="27"/>
      <c r="EE166" s="27"/>
      <c r="EF166" s="27"/>
      <c r="EG166" s="27"/>
      <c r="EH166" s="27"/>
      <c r="EI166" s="27"/>
      <c r="EJ166" s="27"/>
      <c r="EK166" s="27"/>
      <c r="EL166" s="27"/>
      <c r="EM166" s="27"/>
      <c r="EN166" s="27"/>
      <c r="EO166" s="27"/>
      <c r="EP166" s="27"/>
      <c r="EQ166" s="27"/>
      <c r="ER166" s="40"/>
    </row>
    <row r="167" spans="2:148" ht="15" customHeight="1" x14ac:dyDescent="0.25">
      <c r="B167" s="298" t="str">
        <f t="shared" si="9"/>
        <v>Desk 54</v>
      </c>
      <c r="C167" s="300" t="str">
        <f t="shared" si="14"/>
        <v/>
      </c>
      <c r="D167" s="300" t="str">
        <f t="shared" si="14"/>
        <v/>
      </c>
      <c r="E167" s="300" t="str">
        <f t="shared" si="14"/>
        <v/>
      </c>
      <c r="F167" s="300" t="str">
        <f t="shared" si="14"/>
        <v/>
      </c>
      <c r="G167" s="610" t="str">
        <f t="shared" si="14"/>
        <v/>
      </c>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c r="CW167" s="27"/>
      <c r="CX167" s="27"/>
      <c r="CY167" s="27"/>
      <c r="CZ167" s="27"/>
      <c r="DA167" s="27"/>
      <c r="DB167" s="27"/>
      <c r="DC167" s="27"/>
      <c r="DD167" s="27"/>
      <c r="DE167" s="27"/>
      <c r="DF167" s="27"/>
      <c r="DG167" s="27"/>
      <c r="DH167" s="27"/>
      <c r="DI167" s="27"/>
      <c r="DJ167" s="27"/>
      <c r="DK167" s="27"/>
      <c r="DL167" s="27"/>
      <c r="DM167" s="27"/>
      <c r="DN167" s="27"/>
      <c r="DO167" s="27"/>
      <c r="DP167" s="27"/>
      <c r="DQ167" s="27"/>
      <c r="DR167" s="27"/>
      <c r="DS167" s="27"/>
      <c r="DT167" s="27"/>
      <c r="DU167" s="27"/>
      <c r="DV167" s="27"/>
      <c r="DW167" s="40"/>
      <c r="DX167" s="27"/>
      <c r="DY167" s="27"/>
      <c r="DZ167" s="27"/>
      <c r="EA167" s="27"/>
      <c r="EB167" s="27"/>
      <c r="EC167" s="27"/>
      <c r="ED167" s="27"/>
      <c r="EE167" s="27"/>
      <c r="EF167" s="27"/>
      <c r="EG167" s="27"/>
      <c r="EH167" s="27"/>
      <c r="EI167" s="27"/>
      <c r="EJ167" s="27"/>
      <c r="EK167" s="27"/>
      <c r="EL167" s="27"/>
      <c r="EM167" s="27"/>
      <c r="EN167" s="27"/>
      <c r="EO167" s="27"/>
      <c r="EP167" s="27"/>
      <c r="EQ167" s="27"/>
      <c r="ER167" s="40"/>
    </row>
    <row r="168" spans="2:148" ht="15" customHeight="1" x14ac:dyDescent="0.25">
      <c r="B168" s="298" t="str">
        <f t="shared" si="9"/>
        <v>Desk 55</v>
      </c>
      <c r="C168" s="300" t="str">
        <f t="shared" si="14"/>
        <v/>
      </c>
      <c r="D168" s="300" t="str">
        <f t="shared" si="14"/>
        <v/>
      </c>
      <c r="E168" s="300" t="str">
        <f t="shared" si="14"/>
        <v/>
      </c>
      <c r="F168" s="300" t="str">
        <f t="shared" si="14"/>
        <v/>
      </c>
      <c r="G168" s="610" t="str">
        <f t="shared" si="14"/>
        <v/>
      </c>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c r="CW168" s="27"/>
      <c r="CX168" s="27"/>
      <c r="CY168" s="27"/>
      <c r="CZ168" s="27"/>
      <c r="DA168" s="27"/>
      <c r="DB168" s="27"/>
      <c r="DC168" s="27"/>
      <c r="DD168" s="27"/>
      <c r="DE168" s="27"/>
      <c r="DF168" s="27"/>
      <c r="DG168" s="27"/>
      <c r="DH168" s="27"/>
      <c r="DI168" s="27"/>
      <c r="DJ168" s="27"/>
      <c r="DK168" s="27"/>
      <c r="DL168" s="27"/>
      <c r="DM168" s="27"/>
      <c r="DN168" s="27"/>
      <c r="DO168" s="27"/>
      <c r="DP168" s="27"/>
      <c r="DQ168" s="27"/>
      <c r="DR168" s="27"/>
      <c r="DS168" s="27"/>
      <c r="DT168" s="27"/>
      <c r="DU168" s="27"/>
      <c r="DV168" s="27"/>
      <c r="DW168" s="40"/>
      <c r="DX168" s="27"/>
      <c r="DY168" s="27"/>
      <c r="DZ168" s="27"/>
      <c r="EA168" s="27"/>
      <c r="EB168" s="27"/>
      <c r="EC168" s="27"/>
      <c r="ED168" s="27"/>
      <c r="EE168" s="27"/>
      <c r="EF168" s="27"/>
      <c r="EG168" s="27"/>
      <c r="EH168" s="27"/>
      <c r="EI168" s="27"/>
      <c r="EJ168" s="27"/>
      <c r="EK168" s="27"/>
      <c r="EL168" s="27"/>
      <c r="EM168" s="27"/>
      <c r="EN168" s="27"/>
      <c r="EO168" s="27"/>
      <c r="EP168" s="27"/>
      <c r="EQ168" s="27"/>
      <c r="ER168" s="40"/>
    </row>
    <row r="169" spans="2:148" ht="15" customHeight="1" x14ac:dyDescent="0.25">
      <c r="B169" s="298" t="str">
        <f t="shared" si="9"/>
        <v>Desk 56</v>
      </c>
      <c r="C169" s="300" t="str">
        <f t="shared" si="14"/>
        <v/>
      </c>
      <c r="D169" s="300" t="str">
        <f t="shared" si="14"/>
        <v/>
      </c>
      <c r="E169" s="300" t="str">
        <f t="shared" si="14"/>
        <v/>
      </c>
      <c r="F169" s="300" t="str">
        <f t="shared" si="14"/>
        <v/>
      </c>
      <c r="G169" s="610" t="str">
        <f t="shared" si="14"/>
        <v/>
      </c>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c r="CW169" s="27"/>
      <c r="CX169" s="27"/>
      <c r="CY169" s="27"/>
      <c r="CZ169" s="27"/>
      <c r="DA169" s="27"/>
      <c r="DB169" s="27"/>
      <c r="DC169" s="27"/>
      <c r="DD169" s="27"/>
      <c r="DE169" s="27"/>
      <c r="DF169" s="27"/>
      <c r="DG169" s="27"/>
      <c r="DH169" s="27"/>
      <c r="DI169" s="27"/>
      <c r="DJ169" s="27"/>
      <c r="DK169" s="27"/>
      <c r="DL169" s="27"/>
      <c r="DM169" s="27"/>
      <c r="DN169" s="27"/>
      <c r="DO169" s="27"/>
      <c r="DP169" s="27"/>
      <c r="DQ169" s="27"/>
      <c r="DR169" s="27"/>
      <c r="DS169" s="27"/>
      <c r="DT169" s="27"/>
      <c r="DU169" s="27"/>
      <c r="DV169" s="27"/>
      <c r="DW169" s="40"/>
      <c r="DX169" s="27"/>
      <c r="DY169" s="27"/>
      <c r="DZ169" s="27"/>
      <c r="EA169" s="27"/>
      <c r="EB169" s="27"/>
      <c r="EC169" s="27"/>
      <c r="ED169" s="27"/>
      <c r="EE169" s="27"/>
      <c r="EF169" s="27"/>
      <c r="EG169" s="27"/>
      <c r="EH169" s="27"/>
      <c r="EI169" s="27"/>
      <c r="EJ169" s="27"/>
      <c r="EK169" s="27"/>
      <c r="EL169" s="27"/>
      <c r="EM169" s="27"/>
      <c r="EN169" s="27"/>
      <c r="EO169" s="27"/>
      <c r="EP169" s="27"/>
      <c r="EQ169" s="27"/>
      <c r="ER169" s="40"/>
    </row>
    <row r="170" spans="2:148" ht="15" customHeight="1" x14ac:dyDescent="0.25">
      <c r="B170" s="298" t="str">
        <f t="shared" si="9"/>
        <v>Desk 57</v>
      </c>
      <c r="C170" s="300" t="str">
        <f t="shared" si="14"/>
        <v/>
      </c>
      <c r="D170" s="300" t="str">
        <f t="shared" si="14"/>
        <v/>
      </c>
      <c r="E170" s="300" t="str">
        <f t="shared" si="14"/>
        <v/>
      </c>
      <c r="F170" s="300" t="str">
        <f t="shared" si="14"/>
        <v/>
      </c>
      <c r="G170" s="610" t="str">
        <f t="shared" si="14"/>
        <v/>
      </c>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c r="CW170" s="27"/>
      <c r="CX170" s="27"/>
      <c r="CY170" s="27"/>
      <c r="CZ170" s="27"/>
      <c r="DA170" s="27"/>
      <c r="DB170" s="27"/>
      <c r="DC170" s="27"/>
      <c r="DD170" s="27"/>
      <c r="DE170" s="27"/>
      <c r="DF170" s="27"/>
      <c r="DG170" s="27"/>
      <c r="DH170" s="27"/>
      <c r="DI170" s="27"/>
      <c r="DJ170" s="27"/>
      <c r="DK170" s="27"/>
      <c r="DL170" s="27"/>
      <c r="DM170" s="27"/>
      <c r="DN170" s="27"/>
      <c r="DO170" s="27"/>
      <c r="DP170" s="27"/>
      <c r="DQ170" s="27"/>
      <c r="DR170" s="27"/>
      <c r="DS170" s="27"/>
      <c r="DT170" s="27"/>
      <c r="DU170" s="27"/>
      <c r="DV170" s="27"/>
      <c r="DW170" s="40"/>
      <c r="DX170" s="27"/>
      <c r="DY170" s="27"/>
      <c r="DZ170" s="27"/>
      <c r="EA170" s="27"/>
      <c r="EB170" s="27"/>
      <c r="EC170" s="27"/>
      <c r="ED170" s="27"/>
      <c r="EE170" s="27"/>
      <c r="EF170" s="27"/>
      <c r="EG170" s="27"/>
      <c r="EH170" s="27"/>
      <c r="EI170" s="27"/>
      <c r="EJ170" s="27"/>
      <c r="EK170" s="27"/>
      <c r="EL170" s="27"/>
      <c r="EM170" s="27"/>
      <c r="EN170" s="27"/>
      <c r="EO170" s="27"/>
      <c r="EP170" s="27"/>
      <c r="EQ170" s="27"/>
      <c r="ER170" s="40"/>
    </row>
    <row r="171" spans="2:148" ht="15" customHeight="1" x14ac:dyDescent="0.25">
      <c r="B171" s="298" t="str">
        <f t="shared" si="9"/>
        <v>Desk 58</v>
      </c>
      <c r="C171" s="300" t="str">
        <f t="shared" si="14"/>
        <v/>
      </c>
      <c r="D171" s="300" t="str">
        <f t="shared" si="14"/>
        <v/>
      </c>
      <c r="E171" s="300" t="str">
        <f t="shared" si="14"/>
        <v/>
      </c>
      <c r="F171" s="300" t="str">
        <f t="shared" si="14"/>
        <v/>
      </c>
      <c r="G171" s="610" t="str">
        <f t="shared" si="14"/>
        <v/>
      </c>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c r="CW171" s="27"/>
      <c r="CX171" s="27"/>
      <c r="CY171" s="27"/>
      <c r="CZ171" s="27"/>
      <c r="DA171" s="27"/>
      <c r="DB171" s="27"/>
      <c r="DC171" s="27"/>
      <c r="DD171" s="27"/>
      <c r="DE171" s="27"/>
      <c r="DF171" s="27"/>
      <c r="DG171" s="27"/>
      <c r="DH171" s="27"/>
      <c r="DI171" s="27"/>
      <c r="DJ171" s="27"/>
      <c r="DK171" s="27"/>
      <c r="DL171" s="27"/>
      <c r="DM171" s="27"/>
      <c r="DN171" s="27"/>
      <c r="DO171" s="27"/>
      <c r="DP171" s="27"/>
      <c r="DQ171" s="27"/>
      <c r="DR171" s="27"/>
      <c r="DS171" s="27"/>
      <c r="DT171" s="27"/>
      <c r="DU171" s="27"/>
      <c r="DV171" s="27"/>
      <c r="DW171" s="40"/>
      <c r="DX171" s="27"/>
      <c r="DY171" s="27"/>
      <c r="DZ171" s="27"/>
      <c r="EA171" s="27"/>
      <c r="EB171" s="27"/>
      <c r="EC171" s="27"/>
      <c r="ED171" s="27"/>
      <c r="EE171" s="27"/>
      <c r="EF171" s="27"/>
      <c r="EG171" s="27"/>
      <c r="EH171" s="27"/>
      <c r="EI171" s="27"/>
      <c r="EJ171" s="27"/>
      <c r="EK171" s="27"/>
      <c r="EL171" s="27"/>
      <c r="EM171" s="27"/>
      <c r="EN171" s="27"/>
      <c r="EO171" s="27"/>
      <c r="EP171" s="27"/>
      <c r="EQ171" s="27"/>
      <c r="ER171" s="40"/>
    </row>
    <row r="172" spans="2:148" ht="15" customHeight="1" x14ac:dyDescent="0.25">
      <c r="B172" s="298" t="str">
        <f t="shared" si="9"/>
        <v>Desk 59</v>
      </c>
      <c r="C172" s="300" t="str">
        <f t="shared" si="14"/>
        <v/>
      </c>
      <c r="D172" s="300" t="str">
        <f t="shared" si="14"/>
        <v/>
      </c>
      <c r="E172" s="300" t="str">
        <f t="shared" si="14"/>
        <v/>
      </c>
      <c r="F172" s="300" t="str">
        <f t="shared" si="14"/>
        <v/>
      </c>
      <c r="G172" s="610" t="str">
        <f t="shared" si="14"/>
        <v/>
      </c>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c r="CW172" s="27"/>
      <c r="CX172" s="27"/>
      <c r="CY172" s="27"/>
      <c r="CZ172" s="27"/>
      <c r="DA172" s="27"/>
      <c r="DB172" s="27"/>
      <c r="DC172" s="27"/>
      <c r="DD172" s="27"/>
      <c r="DE172" s="27"/>
      <c r="DF172" s="27"/>
      <c r="DG172" s="27"/>
      <c r="DH172" s="27"/>
      <c r="DI172" s="27"/>
      <c r="DJ172" s="27"/>
      <c r="DK172" s="27"/>
      <c r="DL172" s="27"/>
      <c r="DM172" s="27"/>
      <c r="DN172" s="27"/>
      <c r="DO172" s="27"/>
      <c r="DP172" s="27"/>
      <c r="DQ172" s="27"/>
      <c r="DR172" s="27"/>
      <c r="DS172" s="27"/>
      <c r="DT172" s="27"/>
      <c r="DU172" s="27"/>
      <c r="DV172" s="27"/>
      <c r="DW172" s="40"/>
      <c r="DX172" s="27"/>
      <c r="DY172" s="27"/>
      <c r="DZ172" s="27"/>
      <c r="EA172" s="27"/>
      <c r="EB172" s="27"/>
      <c r="EC172" s="27"/>
      <c r="ED172" s="27"/>
      <c r="EE172" s="27"/>
      <c r="EF172" s="27"/>
      <c r="EG172" s="27"/>
      <c r="EH172" s="27"/>
      <c r="EI172" s="27"/>
      <c r="EJ172" s="27"/>
      <c r="EK172" s="27"/>
      <c r="EL172" s="27"/>
      <c r="EM172" s="27"/>
      <c r="EN172" s="27"/>
      <c r="EO172" s="27"/>
      <c r="EP172" s="27"/>
      <c r="EQ172" s="27"/>
      <c r="ER172" s="40"/>
    </row>
    <row r="173" spans="2:148" ht="15" customHeight="1" x14ac:dyDescent="0.25">
      <c r="B173" s="298" t="str">
        <f t="shared" si="9"/>
        <v>Desk 60</v>
      </c>
      <c r="C173" s="300" t="str">
        <f t="shared" si="14"/>
        <v/>
      </c>
      <c r="D173" s="300" t="str">
        <f t="shared" si="14"/>
        <v/>
      </c>
      <c r="E173" s="300" t="str">
        <f t="shared" si="14"/>
        <v/>
      </c>
      <c r="F173" s="300" t="str">
        <f t="shared" si="14"/>
        <v/>
      </c>
      <c r="G173" s="610" t="str">
        <f t="shared" si="14"/>
        <v/>
      </c>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c r="CW173" s="27"/>
      <c r="CX173" s="27"/>
      <c r="CY173" s="27"/>
      <c r="CZ173" s="27"/>
      <c r="DA173" s="27"/>
      <c r="DB173" s="27"/>
      <c r="DC173" s="27"/>
      <c r="DD173" s="27"/>
      <c r="DE173" s="27"/>
      <c r="DF173" s="27"/>
      <c r="DG173" s="27"/>
      <c r="DH173" s="27"/>
      <c r="DI173" s="27"/>
      <c r="DJ173" s="27"/>
      <c r="DK173" s="27"/>
      <c r="DL173" s="27"/>
      <c r="DM173" s="27"/>
      <c r="DN173" s="27"/>
      <c r="DO173" s="27"/>
      <c r="DP173" s="27"/>
      <c r="DQ173" s="27"/>
      <c r="DR173" s="27"/>
      <c r="DS173" s="27"/>
      <c r="DT173" s="27"/>
      <c r="DU173" s="27"/>
      <c r="DV173" s="27"/>
      <c r="DW173" s="40"/>
      <c r="DX173" s="27"/>
      <c r="DY173" s="27"/>
      <c r="DZ173" s="27"/>
      <c r="EA173" s="27"/>
      <c r="EB173" s="27"/>
      <c r="EC173" s="27"/>
      <c r="ED173" s="27"/>
      <c r="EE173" s="27"/>
      <c r="EF173" s="27"/>
      <c r="EG173" s="27"/>
      <c r="EH173" s="27"/>
      <c r="EI173" s="27"/>
      <c r="EJ173" s="27"/>
      <c r="EK173" s="27"/>
      <c r="EL173" s="27"/>
      <c r="EM173" s="27"/>
      <c r="EN173" s="27"/>
      <c r="EO173" s="27"/>
      <c r="EP173" s="27"/>
      <c r="EQ173" s="27"/>
      <c r="ER173" s="40"/>
    </row>
    <row r="174" spans="2:148" ht="15" customHeight="1" x14ac:dyDescent="0.25">
      <c r="B174" s="298" t="str">
        <f t="shared" si="9"/>
        <v>Desk 61</v>
      </c>
      <c r="C174" s="300" t="str">
        <f t="shared" si="14"/>
        <v/>
      </c>
      <c r="D174" s="300" t="str">
        <f t="shared" si="14"/>
        <v/>
      </c>
      <c r="E174" s="300" t="str">
        <f t="shared" si="14"/>
        <v/>
      </c>
      <c r="F174" s="300" t="str">
        <f t="shared" si="14"/>
        <v/>
      </c>
      <c r="G174" s="610" t="str">
        <f t="shared" si="14"/>
        <v/>
      </c>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c r="CW174" s="27"/>
      <c r="CX174" s="27"/>
      <c r="CY174" s="27"/>
      <c r="CZ174" s="27"/>
      <c r="DA174" s="27"/>
      <c r="DB174" s="27"/>
      <c r="DC174" s="27"/>
      <c r="DD174" s="27"/>
      <c r="DE174" s="27"/>
      <c r="DF174" s="27"/>
      <c r="DG174" s="27"/>
      <c r="DH174" s="27"/>
      <c r="DI174" s="27"/>
      <c r="DJ174" s="27"/>
      <c r="DK174" s="27"/>
      <c r="DL174" s="27"/>
      <c r="DM174" s="27"/>
      <c r="DN174" s="27"/>
      <c r="DO174" s="27"/>
      <c r="DP174" s="27"/>
      <c r="DQ174" s="27"/>
      <c r="DR174" s="27"/>
      <c r="DS174" s="27"/>
      <c r="DT174" s="27"/>
      <c r="DU174" s="27"/>
      <c r="DV174" s="27"/>
      <c r="DW174" s="40"/>
      <c r="DX174" s="27"/>
      <c r="DY174" s="27"/>
      <c r="DZ174" s="27"/>
      <c r="EA174" s="27"/>
      <c r="EB174" s="27"/>
      <c r="EC174" s="27"/>
      <c r="ED174" s="27"/>
      <c r="EE174" s="27"/>
      <c r="EF174" s="27"/>
      <c r="EG174" s="27"/>
      <c r="EH174" s="27"/>
      <c r="EI174" s="27"/>
      <c r="EJ174" s="27"/>
      <c r="EK174" s="27"/>
      <c r="EL174" s="27"/>
      <c r="EM174" s="27"/>
      <c r="EN174" s="27"/>
      <c r="EO174" s="27"/>
      <c r="EP174" s="27"/>
      <c r="EQ174" s="27"/>
      <c r="ER174" s="40"/>
    </row>
    <row r="175" spans="2:148" ht="15" customHeight="1" x14ac:dyDescent="0.25">
      <c r="B175" s="298" t="str">
        <f t="shared" si="9"/>
        <v>Desk 62</v>
      </c>
      <c r="C175" s="300" t="str">
        <f t="shared" si="14"/>
        <v/>
      </c>
      <c r="D175" s="300" t="str">
        <f t="shared" si="14"/>
        <v/>
      </c>
      <c r="E175" s="300" t="str">
        <f t="shared" si="14"/>
        <v/>
      </c>
      <c r="F175" s="300" t="str">
        <f t="shared" si="14"/>
        <v/>
      </c>
      <c r="G175" s="610" t="str">
        <f t="shared" si="14"/>
        <v/>
      </c>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c r="CW175" s="27"/>
      <c r="CX175" s="27"/>
      <c r="CY175" s="27"/>
      <c r="CZ175" s="27"/>
      <c r="DA175" s="27"/>
      <c r="DB175" s="27"/>
      <c r="DC175" s="27"/>
      <c r="DD175" s="27"/>
      <c r="DE175" s="27"/>
      <c r="DF175" s="27"/>
      <c r="DG175" s="27"/>
      <c r="DH175" s="27"/>
      <c r="DI175" s="27"/>
      <c r="DJ175" s="27"/>
      <c r="DK175" s="27"/>
      <c r="DL175" s="27"/>
      <c r="DM175" s="27"/>
      <c r="DN175" s="27"/>
      <c r="DO175" s="27"/>
      <c r="DP175" s="27"/>
      <c r="DQ175" s="27"/>
      <c r="DR175" s="27"/>
      <c r="DS175" s="27"/>
      <c r="DT175" s="27"/>
      <c r="DU175" s="27"/>
      <c r="DV175" s="27"/>
      <c r="DW175" s="40"/>
      <c r="DX175" s="27"/>
      <c r="DY175" s="27"/>
      <c r="DZ175" s="27"/>
      <c r="EA175" s="27"/>
      <c r="EB175" s="27"/>
      <c r="EC175" s="27"/>
      <c r="ED175" s="27"/>
      <c r="EE175" s="27"/>
      <c r="EF175" s="27"/>
      <c r="EG175" s="27"/>
      <c r="EH175" s="27"/>
      <c r="EI175" s="27"/>
      <c r="EJ175" s="27"/>
      <c r="EK175" s="27"/>
      <c r="EL175" s="27"/>
      <c r="EM175" s="27"/>
      <c r="EN175" s="27"/>
      <c r="EO175" s="27"/>
      <c r="EP175" s="27"/>
      <c r="EQ175" s="27"/>
      <c r="ER175" s="40"/>
    </row>
    <row r="176" spans="2:148" ht="15" customHeight="1" x14ac:dyDescent="0.25">
      <c r="B176" s="298" t="str">
        <f t="shared" si="9"/>
        <v>Desk 63</v>
      </c>
      <c r="C176" s="300" t="str">
        <f t="shared" si="14"/>
        <v/>
      </c>
      <c r="D176" s="300" t="str">
        <f t="shared" si="14"/>
        <v/>
      </c>
      <c r="E176" s="300" t="str">
        <f t="shared" si="14"/>
        <v/>
      </c>
      <c r="F176" s="300" t="str">
        <f t="shared" si="14"/>
        <v/>
      </c>
      <c r="G176" s="610" t="str">
        <f t="shared" si="14"/>
        <v/>
      </c>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c r="CW176" s="27"/>
      <c r="CX176" s="27"/>
      <c r="CY176" s="27"/>
      <c r="CZ176" s="27"/>
      <c r="DA176" s="27"/>
      <c r="DB176" s="27"/>
      <c r="DC176" s="27"/>
      <c r="DD176" s="27"/>
      <c r="DE176" s="27"/>
      <c r="DF176" s="27"/>
      <c r="DG176" s="27"/>
      <c r="DH176" s="27"/>
      <c r="DI176" s="27"/>
      <c r="DJ176" s="27"/>
      <c r="DK176" s="27"/>
      <c r="DL176" s="27"/>
      <c r="DM176" s="27"/>
      <c r="DN176" s="27"/>
      <c r="DO176" s="27"/>
      <c r="DP176" s="27"/>
      <c r="DQ176" s="27"/>
      <c r="DR176" s="27"/>
      <c r="DS176" s="27"/>
      <c r="DT176" s="27"/>
      <c r="DU176" s="27"/>
      <c r="DV176" s="27"/>
      <c r="DW176" s="40"/>
      <c r="DX176" s="27"/>
      <c r="DY176" s="27"/>
      <c r="DZ176" s="27"/>
      <c r="EA176" s="27"/>
      <c r="EB176" s="27"/>
      <c r="EC176" s="27"/>
      <c r="ED176" s="27"/>
      <c r="EE176" s="27"/>
      <c r="EF176" s="27"/>
      <c r="EG176" s="27"/>
      <c r="EH176" s="27"/>
      <c r="EI176" s="27"/>
      <c r="EJ176" s="27"/>
      <c r="EK176" s="27"/>
      <c r="EL176" s="27"/>
      <c r="EM176" s="27"/>
      <c r="EN176" s="27"/>
      <c r="EO176" s="27"/>
      <c r="EP176" s="27"/>
      <c r="EQ176" s="27"/>
      <c r="ER176" s="40"/>
    </row>
    <row r="177" spans="2:148" ht="15" customHeight="1" x14ac:dyDescent="0.25">
      <c r="B177" s="298" t="str">
        <f t="shared" si="9"/>
        <v>Desk 64</v>
      </c>
      <c r="C177" s="300" t="str">
        <f t="shared" si="14"/>
        <v/>
      </c>
      <c r="D177" s="300" t="str">
        <f t="shared" si="14"/>
        <v/>
      </c>
      <c r="E177" s="300" t="str">
        <f t="shared" si="14"/>
        <v/>
      </c>
      <c r="F177" s="300" t="str">
        <f t="shared" si="14"/>
        <v/>
      </c>
      <c r="G177" s="610" t="str">
        <f t="shared" si="14"/>
        <v/>
      </c>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c r="CW177" s="27"/>
      <c r="CX177" s="27"/>
      <c r="CY177" s="27"/>
      <c r="CZ177" s="27"/>
      <c r="DA177" s="27"/>
      <c r="DB177" s="27"/>
      <c r="DC177" s="27"/>
      <c r="DD177" s="27"/>
      <c r="DE177" s="27"/>
      <c r="DF177" s="27"/>
      <c r="DG177" s="27"/>
      <c r="DH177" s="27"/>
      <c r="DI177" s="27"/>
      <c r="DJ177" s="27"/>
      <c r="DK177" s="27"/>
      <c r="DL177" s="27"/>
      <c r="DM177" s="27"/>
      <c r="DN177" s="27"/>
      <c r="DO177" s="27"/>
      <c r="DP177" s="27"/>
      <c r="DQ177" s="27"/>
      <c r="DR177" s="27"/>
      <c r="DS177" s="27"/>
      <c r="DT177" s="27"/>
      <c r="DU177" s="27"/>
      <c r="DV177" s="27"/>
      <c r="DW177" s="40"/>
      <c r="DX177" s="27"/>
      <c r="DY177" s="27"/>
      <c r="DZ177" s="27"/>
      <c r="EA177" s="27"/>
      <c r="EB177" s="27"/>
      <c r="EC177" s="27"/>
      <c r="ED177" s="27"/>
      <c r="EE177" s="27"/>
      <c r="EF177" s="27"/>
      <c r="EG177" s="27"/>
      <c r="EH177" s="27"/>
      <c r="EI177" s="27"/>
      <c r="EJ177" s="27"/>
      <c r="EK177" s="27"/>
      <c r="EL177" s="27"/>
      <c r="EM177" s="27"/>
      <c r="EN177" s="27"/>
      <c r="EO177" s="27"/>
      <c r="EP177" s="27"/>
      <c r="EQ177" s="27"/>
      <c r="ER177" s="40"/>
    </row>
    <row r="178" spans="2:148" ht="15" customHeight="1" x14ac:dyDescent="0.25">
      <c r="B178" s="298" t="str">
        <f t="shared" ref="B178:B213" si="15">B75</f>
        <v>Desk 65</v>
      </c>
      <c r="C178" s="300" t="str">
        <f t="shared" si="14"/>
        <v/>
      </c>
      <c r="D178" s="300" t="str">
        <f t="shared" si="14"/>
        <v/>
      </c>
      <c r="E178" s="300" t="str">
        <f t="shared" si="14"/>
        <v/>
      </c>
      <c r="F178" s="300" t="str">
        <f t="shared" si="14"/>
        <v/>
      </c>
      <c r="G178" s="610" t="str">
        <f t="shared" si="14"/>
        <v/>
      </c>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c r="CW178" s="27"/>
      <c r="CX178" s="27"/>
      <c r="CY178" s="27"/>
      <c r="CZ178" s="27"/>
      <c r="DA178" s="27"/>
      <c r="DB178" s="27"/>
      <c r="DC178" s="27"/>
      <c r="DD178" s="27"/>
      <c r="DE178" s="27"/>
      <c r="DF178" s="27"/>
      <c r="DG178" s="27"/>
      <c r="DH178" s="27"/>
      <c r="DI178" s="27"/>
      <c r="DJ178" s="27"/>
      <c r="DK178" s="27"/>
      <c r="DL178" s="27"/>
      <c r="DM178" s="27"/>
      <c r="DN178" s="27"/>
      <c r="DO178" s="27"/>
      <c r="DP178" s="27"/>
      <c r="DQ178" s="27"/>
      <c r="DR178" s="27"/>
      <c r="DS178" s="27"/>
      <c r="DT178" s="27"/>
      <c r="DU178" s="27"/>
      <c r="DV178" s="27"/>
      <c r="DW178" s="40"/>
      <c r="DX178" s="27"/>
      <c r="DY178" s="27"/>
      <c r="DZ178" s="27"/>
      <c r="EA178" s="27"/>
      <c r="EB178" s="27"/>
      <c r="EC178" s="27"/>
      <c r="ED178" s="27"/>
      <c r="EE178" s="27"/>
      <c r="EF178" s="27"/>
      <c r="EG178" s="27"/>
      <c r="EH178" s="27"/>
      <c r="EI178" s="27"/>
      <c r="EJ178" s="27"/>
      <c r="EK178" s="27"/>
      <c r="EL178" s="27"/>
      <c r="EM178" s="27"/>
      <c r="EN178" s="27"/>
      <c r="EO178" s="27"/>
      <c r="EP178" s="27"/>
      <c r="EQ178" s="27"/>
      <c r="ER178" s="40"/>
    </row>
    <row r="179" spans="2:148" ht="15" customHeight="1" x14ac:dyDescent="0.25">
      <c r="B179" s="298" t="str">
        <f t="shared" si="15"/>
        <v>Desk 66</v>
      </c>
      <c r="C179" s="300" t="str">
        <f t="shared" ref="C179:G194" si="16">IF(ISBLANK(C76), "", C76)</f>
        <v/>
      </c>
      <c r="D179" s="300" t="str">
        <f t="shared" si="16"/>
        <v/>
      </c>
      <c r="E179" s="300" t="str">
        <f t="shared" si="16"/>
        <v/>
      </c>
      <c r="F179" s="300" t="str">
        <f t="shared" si="16"/>
        <v/>
      </c>
      <c r="G179" s="610" t="str">
        <f t="shared" si="16"/>
        <v/>
      </c>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c r="DW179" s="40"/>
      <c r="DX179" s="27"/>
      <c r="DY179" s="27"/>
      <c r="DZ179" s="27"/>
      <c r="EA179" s="27"/>
      <c r="EB179" s="27"/>
      <c r="EC179" s="27"/>
      <c r="ED179" s="27"/>
      <c r="EE179" s="27"/>
      <c r="EF179" s="27"/>
      <c r="EG179" s="27"/>
      <c r="EH179" s="27"/>
      <c r="EI179" s="27"/>
      <c r="EJ179" s="27"/>
      <c r="EK179" s="27"/>
      <c r="EL179" s="27"/>
      <c r="EM179" s="27"/>
      <c r="EN179" s="27"/>
      <c r="EO179" s="27"/>
      <c r="EP179" s="27"/>
      <c r="EQ179" s="27"/>
      <c r="ER179" s="40"/>
    </row>
    <row r="180" spans="2:148" ht="15" customHeight="1" x14ac:dyDescent="0.25">
      <c r="B180" s="298" t="str">
        <f t="shared" si="15"/>
        <v>Desk 67</v>
      </c>
      <c r="C180" s="300" t="str">
        <f t="shared" si="16"/>
        <v/>
      </c>
      <c r="D180" s="300" t="str">
        <f t="shared" si="16"/>
        <v/>
      </c>
      <c r="E180" s="300" t="str">
        <f t="shared" si="16"/>
        <v/>
      </c>
      <c r="F180" s="300" t="str">
        <f t="shared" si="16"/>
        <v/>
      </c>
      <c r="G180" s="610" t="str">
        <f t="shared" si="16"/>
        <v/>
      </c>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c r="CW180" s="27"/>
      <c r="CX180" s="27"/>
      <c r="CY180" s="27"/>
      <c r="CZ180" s="27"/>
      <c r="DA180" s="27"/>
      <c r="DB180" s="27"/>
      <c r="DC180" s="27"/>
      <c r="DD180" s="27"/>
      <c r="DE180" s="27"/>
      <c r="DF180" s="27"/>
      <c r="DG180" s="27"/>
      <c r="DH180" s="27"/>
      <c r="DI180" s="27"/>
      <c r="DJ180" s="27"/>
      <c r="DK180" s="27"/>
      <c r="DL180" s="27"/>
      <c r="DM180" s="27"/>
      <c r="DN180" s="27"/>
      <c r="DO180" s="27"/>
      <c r="DP180" s="27"/>
      <c r="DQ180" s="27"/>
      <c r="DR180" s="27"/>
      <c r="DS180" s="27"/>
      <c r="DT180" s="27"/>
      <c r="DU180" s="27"/>
      <c r="DV180" s="27"/>
      <c r="DW180" s="40"/>
      <c r="DX180" s="27"/>
      <c r="DY180" s="27"/>
      <c r="DZ180" s="27"/>
      <c r="EA180" s="27"/>
      <c r="EB180" s="27"/>
      <c r="EC180" s="27"/>
      <c r="ED180" s="27"/>
      <c r="EE180" s="27"/>
      <c r="EF180" s="27"/>
      <c r="EG180" s="27"/>
      <c r="EH180" s="27"/>
      <c r="EI180" s="27"/>
      <c r="EJ180" s="27"/>
      <c r="EK180" s="27"/>
      <c r="EL180" s="27"/>
      <c r="EM180" s="27"/>
      <c r="EN180" s="27"/>
      <c r="EO180" s="27"/>
      <c r="EP180" s="27"/>
      <c r="EQ180" s="27"/>
      <c r="ER180" s="40"/>
    </row>
    <row r="181" spans="2:148" ht="15" customHeight="1" x14ac:dyDescent="0.25">
      <c r="B181" s="298" t="str">
        <f t="shared" si="15"/>
        <v>Desk 68</v>
      </c>
      <c r="C181" s="300" t="str">
        <f t="shared" si="16"/>
        <v/>
      </c>
      <c r="D181" s="300" t="str">
        <f t="shared" si="16"/>
        <v/>
      </c>
      <c r="E181" s="300" t="str">
        <f t="shared" si="16"/>
        <v/>
      </c>
      <c r="F181" s="300" t="str">
        <f t="shared" si="16"/>
        <v/>
      </c>
      <c r="G181" s="610" t="str">
        <f t="shared" si="16"/>
        <v/>
      </c>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c r="CW181" s="27"/>
      <c r="CX181" s="27"/>
      <c r="CY181" s="27"/>
      <c r="CZ181" s="27"/>
      <c r="DA181" s="27"/>
      <c r="DB181" s="27"/>
      <c r="DC181" s="27"/>
      <c r="DD181" s="27"/>
      <c r="DE181" s="27"/>
      <c r="DF181" s="27"/>
      <c r="DG181" s="27"/>
      <c r="DH181" s="27"/>
      <c r="DI181" s="27"/>
      <c r="DJ181" s="27"/>
      <c r="DK181" s="27"/>
      <c r="DL181" s="27"/>
      <c r="DM181" s="27"/>
      <c r="DN181" s="27"/>
      <c r="DO181" s="27"/>
      <c r="DP181" s="27"/>
      <c r="DQ181" s="27"/>
      <c r="DR181" s="27"/>
      <c r="DS181" s="27"/>
      <c r="DT181" s="27"/>
      <c r="DU181" s="27"/>
      <c r="DV181" s="27"/>
      <c r="DW181" s="40"/>
      <c r="DX181" s="27"/>
      <c r="DY181" s="27"/>
      <c r="DZ181" s="27"/>
      <c r="EA181" s="27"/>
      <c r="EB181" s="27"/>
      <c r="EC181" s="27"/>
      <c r="ED181" s="27"/>
      <c r="EE181" s="27"/>
      <c r="EF181" s="27"/>
      <c r="EG181" s="27"/>
      <c r="EH181" s="27"/>
      <c r="EI181" s="27"/>
      <c r="EJ181" s="27"/>
      <c r="EK181" s="27"/>
      <c r="EL181" s="27"/>
      <c r="EM181" s="27"/>
      <c r="EN181" s="27"/>
      <c r="EO181" s="27"/>
      <c r="EP181" s="27"/>
      <c r="EQ181" s="27"/>
      <c r="ER181" s="40"/>
    </row>
    <row r="182" spans="2:148" ht="15" customHeight="1" x14ac:dyDescent="0.25">
      <c r="B182" s="298" t="str">
        <f t="shared" si="15"/>
        <v>Desk 69</v>
      </c>
      <c r="C182" s="300" t="str">
        <f t="shared" si="16"/>
        <v/>
      </c>
      <c r="D182" s="300" t="str">
        <f t="shared" si="16"/>
        <v/>
      </c>
      <c r="E182" s="300" t="str">
        <f t="shared" si="16"/>
        <v/>
      </c>
      <c r="F182" s="300" t="str">
        <f t="shared" si="16"/>
        <v/>
      </c>
      <c r="G182" s="610" t="str">
        <f t="shared" si="16"/>
        <v/>
      </c>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c r="CW182" s="27"/>
      <c r="CX182" s="27"/>
      <c r="CY182" s="27"/>
      <c r="CZ182" s="27"/>
      <c r="DA182" s="27"/>
      <c r="DB182" s="27"/>
      <c r="DC182" s="27"/>
      <c r="DD182" s="27"/>
      <c r="DE182" s="27"/>
      <c r="DF182" s="27"/>
      <c r="DG182" s="27"/>
      <c r="DH182" s="27"/>
      <c r="DI182" s="27"/>
      <c r="DJ182" s="27"/>
      <c r="DK182" s="27"/>
      <c r="DL182" s="27"/>
      <c r="DM182" s="27"/>
      <c r="DN182" s="27"/>
      <c r="DO182" s="27"/>
      <c r="DP182" s="27"/>
      <c r="DQ182" s="27"/>
      <c r="DR182" s="27"/>
      <c r="DS182" s="27"/>
      <c r="DT182" s="27"/>
      <c r="DU182" s="27"/>
      <c r="DV182" s="27"/>
      <c r="DW182" s="40"/>
      <c r="DX182" s="27"/>
      <c r="DY182" s="27"/>
      <c r="DZ182" s="27"/>
      <c r="EA182" s="27"/>
      <c r="EB182" s="27"/>
      <c r="EC182" s="27"/>
      <c r="ED182" s="27"/>
      <c r="EE182" s="27"/>
      <c r="EF182" s="27"/>
      <c r="EG182" s="27"/>
      <c r="EH182" s="27"/>
      <c r="EI182" s="27"/>
      <c r="EJ182" s="27"/>
      <c r="EK182" s="27"/>
      <c r="EL182" s="27"/>
      <c r="EM182" s="27"/>
      <c r="EN182" s="27"/>
      <c r="EO182" s="27"/>
      <c r="EP182" s="27"/>
      <c r="EQ182" s="27"/>
      <c r="ER182" s="40"/>
    </row>
    <row r="183" spans="2:148" ht="15" customHeight="1" x14ac:dyDescent="0.25">
      <c r="B183" s="298" t="str">
        <f t="shared" si="15"/>
        <v>Desk 70</v>
      </c>
      <c r="C183" s="300" t="str">
        <f t="shared" si="16"/>
        <v/>
      </c>
      <c r="D183" s="300" t="str">
        <f t="shared" si="16"/>
        <v/>
      </c>
      <c r="E183" s="300" t="str">
        <f t="shared" si="16"/>
        <v/>
      </c>
      <c r="F183" s="300" t="str">
        <f t="shared" si="16"/>
        <v/>
      </c>
      <c r="G183" s="610" t="str">
        <f t="shared" si="16"/>
        <v/>
      </c>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c r="CW183" s="27"/>
      <c r="CX183" s="27"/>
      <c r="CY183" s="27"/>
      <c r="CZ183" s="27"/>
      <c r="DA183" s="27"/>
      <c r="DB183" s="27"/>
      <c r="DC183" s="27"/>
      <c r="DD183" s="27"/>
      <c r="DE183" s="27"/>
      <c r="DF183" s="27"/>
      <c r="DG183" s="27"/>
      <c r="DH183" s="27"/>
      <c r="DI183" s="27"/>
      <c r="DJ183" s="27"/>
      <c r="DK183" s="27"/>
      <c r="DL183" s="27"/>
      <c r="DM183" s="27"/>
      <c r="DN183" s="27"/>
      <c r="DO183" s="27"/>
      <c r="DP183" s="27"/>
      <c r="DQ183" s="27"/>
      <c r="DR183" s="27"/>
      <c r="DS183" s="27"/>
      <c r="DT183" s="27"/>
      <c r="DU183" s="27"/>
      <c r="DV183" s="27"/>
      <c r="DW183" s="40"/>
      <c r="DX183" s="27"/>
      <c r="DY183" s="27"/>
      <c r="DZ183" s="27"/>
      <c r="EA183" s="27"/>
      <c r="EB183" s="27"/>
      <c r="EC183" s="27"/>
      <c r="ED183" s="27"/>
      <c r="EE183" s="27"/>
      <c r="EF183" s="27"/>
      <c r="EG183" s="27"/>
      <c r="EH183" s="27"/>
      <c r="EI183" s="27"/>
      <c r="EJ183" s="27"/>
      <c r="EK183" s="27"/>
      <c r="EL183" s="27"/>
      <c r="EM183" s="27"/>
      <c r="EN183" s="27"/>
      <c r="EO183" s="27"/>
      <c r="EP183" s="27"/>
      <c r="EQ183" s="27"/>
      <c r="ER183" s="40"/>
    </row>
    <row r="184" spans="2:148" ht="15" customHeight="1" x14ac:dyDescent="0.25">
      <c r="B184" s="298" t="str">
        <f t="shared" si="15"/>
        <v>Desk 71</v>
      </c>
      <c r="C184" s="300" t="str">
        <f t="shared" si="16"/>
        <v/>
      </c>
      <c r="D184" s="300" t="str">
        <f t="shared" si="16"/>
        <v/>
      </c>
      <c r="E184" s="300" t="str">
        <f t="shared" si="16"/>
        <v/>
      </c>
      <c r="F184" s="300" t="str">
        <f t="shared" si="16"/>
        <v/>
      </c>
      <c r="G184" s="610" t="str">
        <f t="shared" si="16"/>
        <v/>
      </c>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c r="CW184" s="27"/>
      <c r="CX184" s="27"/>
      <c r="CY184" s="27"/>
      <c r="CZ184" s="27"/>
      <c r="DA184" s="27"/>
      <c r="DB184" s="27"/>
      <c r="DC184" s="27"/>
      <c r="DD184" s="27"/>
      <c r="DE184" s="27"/>
      <c r="DF184" s="27"/>
      <c r="DG184" s="27"/>
      <c r="DH184" s="27"/>
      <c r="DI184" s="27"/>
      <c r="DJ184" s="27"/>
      <c r="DK184" s="27"/>
      <c r="DL184" s="27"/>
      <c r="DM184" s="27"/>
      <c r="DN184" s="27"/>
      <c r="DO184" s="27"/>
      <c r="DP184" s="27"/>
      <c r="DQ184" s="27"/>
      <c r="DR184" s="27"/>
      <c r="DS184" s="27"/>
      <c r="DT184" s="27"/>
      <c r="DU184" s="27"/>
      <c r="DV184" s="27"/>
      <c r="DW184" s="40"/>
      <c r="DX184" s="27"/>
      <c r="DY184" s="27"/>
      <c r="DZ184" s="27"/>
      <c r="EA184" s="27"/>
      <c r="EB184" s="27"/>
      <c r="EC184" s="27"/>
      <c r="ED184" s="27"/>
      <c r="EE184" s="27"/>
      <c r="EF184" s="27"/>
      <c r="EG184" s="27"/>
      <c r="EH184" s="27"/>
      <c r="EI184" s="27"/>
      <c r="EJ184" s="27"/>
      <c r="EK184" s="27"/>
      <c r="EL184" s="27"/>
      <c r="EM184" s="27"/>
      <c r="EN184" s="27"/>
      <c r="EO184" s="27"/>
      <c r="EP184" s="27"/>
      <c r="EQ184" s="27"/>
      <c r="ER184" s="40"/>
    </row>
    <row r="185" spans="2:148" ht="15" customHeight="1" x14ac:dyDescent="0.25">
      <c r="B185" s="298" t="str">
        <f t="shared" si="15"/>
        <v>Desk 72</v>
      </c>
      <c r="C185" s="300" t="str">
        <f t="shared" si="16"/>
        <v/>
      </c>
      <c r="D185" s="300" t="str">
        <f t="shared" si="16"/>
        <v/>
      </c>
      <c r="E185" s="300" t="str">
        <f t="shared" si="16"/>
        <v/>
      </c>
      <c r="F185" s="300" t="str">
        <f t="shared" si="16"/>
        <v/>
      </c>
      <c r="G185" s="610" t="str">
        <f t="shared" si="16"/>
        <v/>
      </c>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c r="CW185" s="27"/>
      <c r="CX185" s="27"/>
      <c r="CY185" s="27"/>
      <c r="CZ185" s="27"/>
      <c r="DA185" s="27"/>
      <c r="DB185" s="27"/>
      <c r="DC185" s="27"/>
      <c r="DD185" s="27"/>
      <c r="DE185" s="27"/>
      <c r="DF185" s="27"/>
      <c r="DG185" s="27"/>
      <c r="DH185" s="27"/>
      <c r="DI185" s="27"/>
      <c r="DJ185" s="27"/>
      <c r="DK185" s="27"/>
      <c r="DL185" s="27"/>
      <c r="DM185" s="27"/>
      <c r="DN185" s="27"/>
      <c r="DO185" s="27"/>
      <c r="DP185" s="27"/>
      <c r="DQ185" s="27"/>
      <c r="DR185" s="27"/>
      <c r="DS185" s="27"/>
      <c r="DT185" s="27"/>
      <c r="DU185" s="27"/>
      <c r="DV185" s="27"/>
      <c r="DW185" s="40"/>
      <c r="DX185" s="27"/>
      <c r="DY185" s="27"/>
      <c r="DZ185" s="27"/>
      <c r="EA185" s="27"/>
      <c r="EB185" s="27"/>
      <c r="EC185" s="27"/>
      <c r="ED185" s="27"/>
      <c r="EE185" s="27"/>
      <c r="EF185" s="27"/>
      <c r="EG185" s="27"/>
      <c r="EH185" s="27"/>
      <c r="EI185" s="27"/>
      <c r="EJ185" s="27"/>
      <c r="EK185" s="27"/>
      <c r="EL185" s="27"/>
      <c r="EM185" s="27"/>
      <c r="EN185" s="27"/>
      <c r="EO185" s="27"/>
      <c r="EP185" s="27"/>
      <c r="EQ185" s="27"/>
      <c r="ER185" s="40"/>
    </row>
    <row r="186" spans="2:148" ht="15" customHeight="1" x14ac:dyDescent="0.25">
      <c r="B186" s="298" t="str">
        <f t="shared" si="15"/>
        <v>Desk 73</v>
      </c>
      <c r="C186" s="300" t="str">
        <f t="shared" si="16"/>
        <v/>
      </c>
      <c r="D186" s="300" t="str">
        <f t="shared" si="16"/>
        <v/>
      </c>
      <c r="E186" s="300" t="str">
        <f t="shared" si="16"/>
        <v/>
      </c>
      <c r="F186" s="300" t="str">
        <f t="shared" si="16"/>
        <v/>
      </c>
      <c r="G186" s="610" t="str">
        <f t="shared" si="16"/>
        <v/>
      </c>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c r="CW186" s="27"/>
      <c r="CX186" s="27"/>
      <c r="CY186" s="27"/>
      <c r="CZ186" s="27"/>
      <c r="DA186" s="27"/>
      <c r="DB186" s="27"/>
      <c r="DC186" s="27"/>
      <c r="DD186" s="27"/>
      <c r="DE186" s="27"/>
      <c r="DF186" s="27"/>
      <c r="DG186" s="27"/>
      <c r="DH186" s="27"/>
      <c r="DI186" s="27"/>
      <c r="DJ186" s="27"/>
      <c r="DK186" s="27"/>
      <c r="DL186" s="27"/>
      <c r="DM186" s="27"/>
      <c r="DN186" s="27"/>
      <c r="DO186" s="27"/>
      <c r="DP186" s="27"/>
      <c r="DQ186" s="27"/>
      <c r="DR186" s="27"/>
      <c r="DS186" s="27"/>
      <c r="DT186" s="27"/>
      <c r="DU186" s="27"/>
      <c r="DV186" s="27"/>
      <c r="DW186" s="40"/>
      <c r="DX186" s="27"/>
      <c r="DY186" s="27"/>
      <c r="DZ186" s="27"/>
      <c r="EA186" s="27"/>
      <c r="EB186" s="27"/>
      <c r="EC186" s="27"/>
      <c r="ED186" s="27"/>
      <c r="EE186" s="27"/>
      <c r="EF186" s="27"/>
      <c r="EG186" s="27"/>
      <c r="EH186" s="27"/>
      <c r="EI186" s="27"/>
      <c r="EJ186" s="27"/>
      <c r="EK186" s="27"/>
      <c r="EL186" s="27"/>
      <c r="EM186" s="27"/>
      <c r="EN186" s="27"/>
      <c r="EO186" s="27"/>
      <c r="EP186" s="27"/>
      <c r="EQ186" s="27"/>
      <c r="ER186" s="40"/>
    </row>
    <row r="187" spans="2:148" ht="15" customHeight="1" x14ac:dyDescent="0.25">
      <c r="B187" s="298" t="str">
        <f t="shared" si="15"/>
        <v>Desk 74</v>
      </c>
      <c r="C187" s="300" t="str">
        <f t="shared" si="16"/>
        <v/>
      </c>
      <c r="D187" s="300" t="str">
        <f t="shared" si="16"/>
        <v/>
      </c>
      <c r="E187" s="300" t="str">
        <f t="shared" si="16"/>
        <v/>
      </c>
      <c r="F187" s="300" t="str">
        <f t="shared" si="16"/>
        <v/>
      </c>
      <c r="G187" s="610" t="str">
        <f t="shared" si="16"/>
        <v/>
      </c>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c r="CW187" s="27"/>
      <c r="CX187" s="27"/>
      <c r="CY187" s="27"/>
      <c r="CZ187" s="27"/>
      <c r="DA187" s="27"/>
      <c r="DB187" s="27"/>
      <c r="DC187" s="27"/>
      <c r="DD187" s="27"/>
      <c r="DE187" s="27"/>
      <c r="DF187" s="27"/>
      <c r="DG187" s="27"/>
      <c r="DH187" s="27"/>
      <c r="DI187" s="27"/>
      <c r="DJ187" s="27"/>
      <c r="DK187" s="27"/>
      <c r="DL187" s="27"/>
      <c r="DM187" s="27"/>
      <c r="DN187" s="27"/>
      <c r="DO187" s="27"/>
      <c r="DP187" s="27"/>
      <c r="DQ187" s="27"/>
      <c r="DR187" s="27"/>
      <c r="DS187" s="27"/>
      <c r="DT187" s="27"/>
      <c r="DU187" s="27"/>
      <c r="DV187" s="27"/>
      <c r="DW187" s="40"/>
      <c r="DX187" s="27"/>
      <c r="DY187" s="27"/>
      <c r="DZ187" s="27"/>
      <c r="EA187" s="27"/>
      <c r="EB187" s="27"/>
      <c r="EC187" s="27"/>
      <c r="ED187" s="27"/>
      <c r="EE187" s="27"/>
      <c r="EF187" s="27"/>
      <c r="EG187" s="27"/>
      <c r="EH187" s="27"/>
      <c r="EI187" s="27"/>
      <c r="EJ187" s="27"/>
      <c r="EK187" s="27"/>
      <c r="EL187" s="27"/>
      <c r="EM187" s="27"/>
      <c r="EN187" s="27"/>
      <c r="EO187" s="27"/>
      <c r="EP187" s="27"/>
      <c r="EQ187" s="27"/>
      <c r="ER187" s="40"/>
    </row>
    <row r="188" spans="2:148" ht="15" customHeight="1" x14ac:dyDescent="0.25">
      <c r="B188" s="298" t="str">
        <f t="shared" si="15"/>
        <v>Desk 75</v>
      </c>
      <c r="C188" s="300" t="str">
        <f t="shared" si="16"/>
        <v/>
      </c>
      <c r="D188" s="300" t="str">
        <f t="shared" si="16"/>
        <v/>
      </c>
      <c r="E188" s="300" t="str">
        <f t="shared" si="16"/>
        <v/>
      </c>
      <c r="F188" s="300" t="str">
        <f t="shared" si="16"/>
        <v/>
      </c>
      <c r="G188" s="610" t="str">
        <f t="shared" si="16"/>
        <v/>
      </c>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c r="CW188" s="27"/>
      <c r="CX188" s="27"/>
      <c r="CY188" s="27"/>
      <c r="CZ188" s="27"/>
      <c r="DA188" s="27"/>
      <c r="DB188" s="27"/>
      <c r="DC188" s="27"/>
      <c r="DD188" s="27"/>
      <c r="DE188" s="27"/>
      <c r="DF188" s="27"/>
      <c r="DG188" s="27"/>
      <c r="DH188" s="27"/>
      <c r="DI188" s="27"/>
      <c r="DJ188" s="27"/>
      <c r="DK188" s="27"/>
      <c r="DL188" s="27"/>
      <c r="DM188" s="27"/>
      <c r="DN188" s="27"/>
      <c r="DO188" s="27"/>
      <c r="DP188" s="27"/>
      <c r="DQ188" s="27"/>
      <c r="DR188" s="27"/>
      <c r="DS188" s="27"/>
      <c r="DT188" s="27"/>
      <c r="DU188" s="27"/>
      <c r="DV188" s="27"/>
      <c r="DW188" s="40"/>
      <c r="DX188" s="27"/>
      <c r="DY188" s="27"/>
      <c r="DZ188" s="27"/>
      <c r="EA188" s="27"/>
      <c r="EB188" s="27"/>
      <c r="EC188" s="27"/>
      <c r="ED188" s="27"/>
      <c r="EE188" s="27"/>
      <c r="EF188" s="27"/>
      <c r="EG188" s="27"/>
      <c r="EH188" s="27"/>
      <c r="EI188" s="27"/>
      <c r="EJ188" s="27"/>
      <c r="EK188" s="27"/>
      <c r="EL188" s="27"/>
      <c r="EM188" s="27"/>
      <c r="EN188" s="27"/>
      <c r="EO188" s="27"/>
      <c r="EP188" s="27"/>
      <c r="EQ188" s="27"/>
      <c r="ER188" s="40"/>
    </row>
    <row r="189" spans="2:148" ht="15" customHeight="1" x14ac:dyDescent="0.25">
      <c r="B189" s="298" t="str">
        <f t="shared" si="15"/>
        <v>Desk 76</v>
      </c>
      <c r="C189" s="300" t="str">
        <f t="shared" si="16"/>
        <v/>
      </c>
      <c r="D189" s="300" t="str">
        <f t="shared" si="16"/>
        <v/>
      </c>
      <c r="E189" s="300" t="str">
        <f t="shared" si="16"/>
        <v/>
      </c>
      <c r="F189" s="300" t="str">
        <f t="shared" si="16"/>
        <v/>
      </c>
      <c r="G189" s="610" t="str">
        <f t="shared" si="16"/>
        <v/>
      </c>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c r="CW189" s="27"/>
      <c r="CX189" s="27"/>
      <c r="CY189" s="27"/>
      <c r="CZ189" s="27"/>
      <c r="DA189" s="27"/>
      <c r="DB189" s="27"/>
      <c r="DC189" s="27"/>
      <c r="DD189" s="27"/>
      <c r="DE189" s="27"/>
      <c r="DF189" s="27"/>
      <c r="DG189" s="27"/>
      <c r="DH189" s="27"/>
      <c r="DI189" s="27"/>
      <c r="DJ189" s="27"/>
      <c r="DK189" s="27"/>
      <c r="DL189" s="27"/>
      <c r="DM189" s="27"/>
      <c r="DN189" s="27"/>
      <c r="DO189" s="27"/>
      <c r="DP189" s="27"/>
      <c r="DQ189" s="27"/>
      <c r="DR189" s="27"/>
      <c r="DS189" s="27"/>
      <c r="DT189" s="27"/>
      <c r="DU189" s="27"/>
      <c r="DV189" s="27"/>
      <c r="DW189" s="40"/>
      <c r="DX189" s="27"/>
      <c r="DY189" s="27"/>
      <c r="DZ189" s="27"/>
      <c r="EA189" s="27"/>
      <c r="EB189" s="27"/>
      <c r="EC189" s="27"/>
      <c r="ED189" s="27"/>
      <c r="EE189" s="27"/>
      <c r="EF189" s="27"/>
      <c r="EG189" s="27"/>
      <c r="EH189" s="27"/>
      <c r="EI189" s="27"/>
      <c r="EJ189" s="27"/>
      <c r="EK189" s="27"/>
      <c r="EL189" s="27"/>
      <c r="EM189" s="27"/>
      <c r="EN189" s="27"/>
      <c r="EO189" s="27"/>
      <c r="EP189" s="27"/>
      <c r="EQ189" s="27"/>
      <c r="ER189" s="40"/>
    </row>
    <row r="190" spans="2:148" ht="15" customHeight="1" x14ac:dyDescent="0.25">
      <c r="B190" s="298" t="str">
        <f t="shared" si="15"/>
        <v>Desk 77</v>
      </c>
      <c r="C190" s="300" t="str">
        <f t="shared" si="16"/>
        <v/>
      </c>
      <c r="D190" s="300" t="str">
        <f t="shared" si="16"/>
        <v/>
      </c>
      <c r="E190" s="300" t="str">
        <f t="shared" si="16"/>
        <v/>
      </c>
      <c r="F190" s="300" t="str">
        <f t="shared" si="16"/>
        <v/>
      </c>
      <c r="G190" s="610" t="str">
        <f t="shared" si="16"/>
        <v/>
      </c>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c r="CW190" s="27"/>
      <c r="CX190" s="27"/>
      <c r="CY190" s="27"/>
      <c r="CZ190" s="27"/>
      <c r="DA190" s="27"/>
      <c r="DB190" s="27"/>
      <c r="DC190" s="27"/>
      <c r="DD190" s="27"/>
      <c r="DE190" s="27"/>
      <c r="DF190" s="27"/>
      <c r="DG190" s="27"/>
      <c r="DH190" s="27"/>
      <c r="DI190" s="27"/>
      <c r="DJ190" s="27"/>
      <c r="DK190" s="27"/>
      <c r="DL190" s="27"/>
      <c r="DM190" s="27"/>
      <c r="DN190" s="27"/>
      <c r="DO190" s="27"/>
      <c r="DP190" s="27"/>
      <c r="DQ190" s="27"/>
      <c r="DR190" s="27"/>
      <c r="DS190" s="27"/>
      <c r="DT190" s="27"/>
      <c r="DU190" s="27"/>
      <c r="DV190" s="27"/>
      <c r="DW190" s="40"/>
      <c r="DX190" s="27"/>
      <c r="DY190" s="27"/>
      <c r="DZ190" s="27"/>
      <c r="EA190" s="27"/>
      <c r="EB190" s="27"/>
      <c r="EC190" s="27"/>
      <c r="ED190" s="27"/>
      <c r="EE190" s="27"/>
      <c r="EF190" s="27"/>
      <c r="EG190" s="27"/>
      <c r="EH190" s="27"/>
      <c r="EI190" s="27"/>
      <c r="EJ190" s="27"/>
      <c r="EK190" s="27"/>
      <c r="EL190" s="27"/>
      <c r="EM190" s="27"/>
      <c r="EN190" s="27"/>
      <c r="EO190" s="27"/>
      <c r="EP190" s="27"/>
      <c r="EQ190" s="27"/>
      <c r="ER190" s="40"/>
    </row>
    <row r="191" spans="2:148" ht="15" customHeight="1" x14ac:dyDescent="0.25">
      <c r="B191" s="298" t="str">
        <f t="shared" si="15"/>
        <v>Desk 78</v>
      </c>
      <c r="C191" s="300" t="str">
        <f t="shared" si="16"/>
        <v/>
      </c>
      <c r="D191" s="300" t="str">
        <f t="shared" si="16"/>
        <v/>
      </c>
      <c r="E191" s="300" t="str">
        <f t="shared" si="16"/>
        <v/>
      </c>
      <c r="F191" s="300" t="str">
        <f t="shared" si="16"/>
        <v/>
      </c>
      <c r="G191" s="610" t="str">
        <f t="shared" si="16"/>
        <v/>
      </c>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c r="CW191" s="27"/>
      <c r="CX191" s="27"/>
      <c r="CY191" s="27"/>
      <c r="CZ191" s="27"/>
      <c r="DA191" s="27"/>
      <c r="DB191" s="27"/>
      <c r="DC191" s="27"/>
      <c r="DD191" s="27"/>
      <c r="DE191" s="27"/>
      <c r="DF191" s="27"/>
      <c r="DG191" s="27"/>
      <c r="DH191" s="27"/>
      <c r="DI191" s="27"/>
      <c r="DJ191" s="27"/>
      <c r="DK191" s="27"/>
      <c r="DL191" s="27"/>
      <c r="DM191" s="27"/>
      <c r="DN191" s="27"/>
      <c r="DO191" s="27"/>
      <c r="DP191" s="27"/>
      <c r="DQ191" s="27"/>
      <c r="DR191" s="27"/>
      <c r="DS191" s="27"/>
      <c r="DT191" s="27"/>
      <c r="DU191" s="27"/>
      <c r="DV191" s="27"/>
      <c r="DW191" s="40"/>
      <c r="DX191" s="27"/>
      <c r="DY191" s="27"/>
      <c r="DZ191" s="27"/>
      <c r="EA191" s="27"/>
      <c r="EB191" s="27"/>
      <c r="EC191" s="27"/>
      <c r="ED191" s="27"/>
      <c r="EE191" s="27"/>
      <c r="EF191" s="27"/>
      <c r="EG191" s="27"/>
      <c r="EH191" s="27"/>
      <c r="EI191" s="27"/>
      <c r="EJ191" s="27"/>
      <c r="EK191" s="27"/>
      <c r="EL191" s="27"/>
      <c r="EM191" s="27"/>
      <c r="EN191" s="27"/>
      <c r="EO191" s="27"/>
      <c r="EP191" s="27"/>
      <c r="EQ191" s="27"/>
      <c r="ER191" s="40"/>
    </row>
    <row r="192" spans="2:148" ht="15" customHeight="1" x14ac:dyDescent="0.25">
      <c r="B192" s="298" t="str">
        <f t="shared" si="15"/>
        <v>Desk 79</v>
      </c>
      <c r="C192" s="300" t="str">
        <f t="shared" si="16"/>
        <v/>
      </c>
      <c r="D192" s="300" t="str">
        <f t="shared" si="16"/>
        <v/>
      </c>
      <c r="E192" s="300" t="str">
        <f t="shared" si="16"/>
        <v/>
      </c>
      <c r="F192" s="300" t="str">
        <f t="shared" si="16"/>
        <v/>
      </c>
      <c r="G192" s="610" t="str">
        <f t="shared" si="16"/>
        <v/>
      </c>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c r="CW192" s="27"/>
      <c r="CX192" s="27"/>
      <c r="CY192" s="27"/>
      <c r="CZ192" s="27"/>
      <c r="DA192" s="27"/>
      <c r="DB192" s="27"/>
      <c r="DC192" s="27"/>
      <c r="DD192" s="27"/>
      <c r="DE192" s="27"/>
      <c r="DF192" s="27"/>
      <c r="DG192" s="27"/>
      <c r="DH192" s="27"/>
      <c r="DI192" s="27"/>
      <c r="DJ192" s="27"/>
      <c r="DK192" s="27"/>
      <c r="DL192" s="27"/>
      <c r="DM192" s="27"/>
      <c r="DN192" s="27"/>
      <c r="DO192" s="27"/>
      <c r="DP192" s="27"/>
      <c r="DQ192" s="27"/>
      <c r="DR192" s="27"/>
      <c r="DS192" s="27"/>
      <c r="DT192" s="27"/>
      <c r="DU192" s="27"/>
      <c r="DV192" s="27"/>
      <c r="DW192" s="40"/>
      <c r="DX192" s="27"/>
      <c r="DY192" s="27"/>
      <c r="DZ192" s="27"/>
      <c r="EA192" s="27"/>
      <c r="EB192" s="27"/>
      <c r="EC192" s="27"/>
      <c r="ED192" s="27"/>
      <c r="EE192" s="27"/>
      <c r="EF192" s="27"/>
      <c r="EG192" s="27"/>
      <c r="EH192" s="27"/>
      <c r="EI192" s="27"/>
      <c r="EJ192" s="27"/>
      <c r="EK192" s="27"/>
      <c r="EL192" s="27"/>
      <c r="EM192" s="27"/>
      <c r="EN192" s="27"/>
      <c r="EO192" s="27"/>
      <c r="EP192" s="27"/>
      <c r="EQ192" s="27"/>
      <c r="ER192" s="40"/>
    </row>
    <row r="193" spans="2:148" ht="15" customHeight="1" x14ac:dyDescent="0.25">
      <c r="B193" s="298" t="str">
        <f t="shared" si="15"/>
        <v>Desk 80</v>
      </c>
      <c r="C193" s="300" t="str">
        <f t="shared" si="16"/>
        <v/>
      </c>
      <c r="D193" s="300" t="str">
        <f t="shared" si="16"/>
        <v/>
      </c>
      <c r="E193" s="300" t="str">
        <f t="shared" si="16"/>
        <v/>
      </c>
      <c r="F193" s="300" t="str">
        <f t="shared" si="16"/>
        <v/>
      </c>
      <c r="G193" s="610" t="str">
        <f t="shared" si="16"/>
        <v/>
      </c>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c r="CW193" s="27"/>
      <c r="CX193" s="27"/>
      <c r="CY193" s="27"/>
      <c r="CZ193" s="27"/>
      <c r="DA193" s="27"/>
      <c r="DB193" s="27"/>
      <c r="DC193" s="27"/>
      <c r="DD193" s="27"/>
      <c r="DE193" s="27"/>
      <c r="DF193" s="27"/>
      <c r="DG193" s="27"/>
      <c r="DH193" s="27"/>
      <c r="DI193" s="27"/>
      <c r="DJ193" s="27"/>
      <c r="DK193" s="27"/>
      <c r="DL193" s="27"/>
      <c r="DM193" s="27"/>
      <c r="DN193" s="27"/>
      <c r="DO193" s="27"/>
      <c r="DP193" s="27"/>
      <c r="DQ193" s="27"/>
      <c r="DR193" s="27"/>
      <c r="DS193" s="27"/>
      <c r="DT193" s="27"/>
      <c r="DU193" s="27"/>
      <c r="DV193" s="27"/>
      <c r="DW193" s="40"/>
      <c r="DX193" s="27"/>
      <c r="DY193" s="27"/>
      <c r="DZ193" s="27"/>
      <c r="EA193" s="27"/>
      <c r="EB193" s="27"/>
      <c r="EC193" s="27"/>
      <c r="ED193" s="27"/>
      <c r="EE193" s="27"/>
      <c r="EF193" s="27"/>
      <c r="EG193" s="27"/>
      <c r="EH193" s="27"/>
      <c r="EI193" s="27"/>
      <c r="EJ193" s="27"/>
      <c r="EK193" s="27"/>
      <c r="EL193" s="27"/>
      <c r="EM193" s="27"/>
      <c r="EN193" s="27"/>
      <c r="EO193" s="27"/>
      <c r="EP193" s="27"/>
      <c r="EQ193" s="27"/>
      <c r="ER193" s="40"/>
    </row>
    <row r="194" spans="2:148" ht="15" customHeight="1" x14ac:dyDescent="0.25">
      <c r="B194" s="298" t="str">
        <f t="shared" si="15"/>
        <v>Desk 81</v>
      </c>
      <c r="C194" s="300" t="str">
        <f t="shared" si="16"/>
        <v/>
      </c>
      <c r="D194" s="300" t="str">
        <f t="shared" si="16"/>
        <v/>
      </c>
      <c r="E194" s="300" t="str">
        <f t="shared" si="16"/>
        <v/>
      </c>
      <c r="F194" s="300" t="str">
        <f t="shared" si="16"/>
        <v/>
      </c>
      <c r="G194" s="610" t="str">
        <f t="shared" si="16"/>
        <v/>
      </c>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c r="CW194" s="27"/>
      <c r="CX194" s="27"/>
      <c r="CY194" s="27"/>
      <c r="CZ194" s="27"/>
      <c r="DA194" s="27"/>
      <c r="DB194" s="27"/>
      <c r="DC194" s="27"/>
      <c r="DD194" s="27"/>
      <c r="DE194" s="27"/>
      <c r="DF194" s="27"/>
      <c r="DG194" s="27"/>
      <c r="DH194" s="27"/>
      <c r="DI194" s="27"/>
      <c r="DJ194" s="27"/>
      <c r="DK194" s="27"/>
      <c r="DL194" s="27"/>
      <c r="DM194" s="27"/>
      <c r="DN194" s="27"/>
      <c r="DO194" s="27"/>
      <c r="DP194" s="27"/>
      <c r="DQ194" s="27"/>
      <c r="DR194" s="27"/>
      <c r="DS194" s="27"/>
      <c r="DT194" s="27"/>
      <c r="DU194" s="27"/>
      <c r="DV194" s="27"/>
      <c r="DW194" s="40"/>
      <c r="DX194" s="27"/>
      <c r="DY194" s="27"/>
      <c r="DZ194" s="27"/>
      <c r="EA194" s="27"/>
      <c r="EB194" s="27"/>
      <c r="EC194" s="27"/>
      <c r="ED194" s="27"/>
      <c r="EE194" s="27"/>
      <c r="EF194" s="27"/>
      <c r="EG194" s="27"/>
      <c r="EH194" s="27"/>
      <c r="EI194" s="27"/>
      <c r="EJ194" s="27"/>
      <c r="EK194" s="27"/>
      <c r="EL194" s="27"/>
      <c r="EM194" s="27"/>
      <c r="EN194" s="27"/>
      <c r="EO194" s="27"/>
      <c r="EP194" s="27"/>
      <c r="EQ194" s="27"/>
      <c r="ER194" s="40"/>
    </row>
    <row r="195" spans="2:148" ht="15" customHeight="1" x14ac:dyDescent="0.25">
      <c r="B195" s="298" t="str">
        <f t="shared" si="15"/>
        <v>Desk 82</v>
      </c>
      <c r="C195" s="300" t="str">
        <f t="shared" ref="C195:G210" si="17">IF(ISBLANK(C92), "", C92)</f>
        <v/>
      </c>
      <c r="D195" s="300" t="str">
        <f t="shared" si="17"/>
        <v/>
      </c>
      <c r="E195" s="300" t="str">
        <f t="shared" si="17"/>
        <v/>
      </c>
      <c r="F195" s="300" t="str">
        <f t="shared" si="17"/>
        <v/>
      </c>
      <c r="G195" s="610" t="str">
        <f t="shared" si="17"/>
        <v/>
      </c>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c r="CW195" s="27"/>
      <c r="CX195" s="27"/>
      <c r="CY195" s="27"/>
      <c r="CZ195" s="27"/>
      <c r="DA195" s="27"/>
      <c r="DB195" s="27"/>
      <c r="DC195" s="27"/>
      <c r="DD195" s="27"/>
      <c r="DE195" s="27"/>
      <c r="DF195" s="27"/>
      <c r="DG195" s="27"/>
      <c r="DH195" s="27"/>
      <c r="DI195" s="27"/>
      <c r="DJ195" s="27"/>
      <c r="DK195" s="27"/>
      <c r="DL195" s="27"/>
      <c r="DM195" s="27"/>
      <c r="DN195" s="27"/>
      <c r="DO195" s="27"/>
      <c r="DP195" s="27"/>
      <c r="DQ195" s="27"/>
      <c r="DR195" s="27"/>
      <c r="DS195" s="27"/>
      <c r="DT195" s="27"/>
      <c r="DU195" s="27"/>
      <c r="DV195" s="27"/>
      <c r="DW195" s="40"/>
      <c r="DX195" s="27"/>
      <c r="DY195" s="27"/>
      <c r="DZ195" s="27"/>
      <c r="EA195" s="27"/>
      <c r="EB195" s="27"/>
      <c r="EC195" s="27"/>
      <c r="ED195" s="27"/>
      <c r="EE195" s="27"/>
      <c r="EF195" s="27"/>
      <c r="EG195" s="27"/>
      <c r="EH195" s="27"/>
      <c r="EI195" s="27"/>
      <c r="EJ195" s="27"/>
      <c r="EK195" s="27"/>
      <c r="EL195" s="27"/>
      <c r="EM195" s="27"/>
      <c r="EN195" s="27"/>
      <c r="EO195" s="27"/>
      <c r="EP195" s="27"/>
      <c r="EQ195" s="27"/>
      <c r="ER195" s="40"/>
    </row>
    <row r="196" spans="2:148" ht="15" customHeight="1" x14ac:dyDescent="0.25">
      <c r="B196" s="298" t="str">
        <f t="shared" si="15"/>
        <v>Desk 83</v>
      </c>
      <c r="C196" s="300" t="str">
        <f t="shared" si="17"/>
        <v/>
      </c>
      <c r="D196" s="300" t="str">
        <f t="shared" si="17"/>
        <v/>
      </c>
      <c r="E196" s="300" t="str">
        <f t="shared" si="17"/>
        <v/>
      </c>
      <c r="F196" s="300" t="str">
        <f t="shared" si="17"/>
        <v/>
      </c>
      <c r="G196" s="610" t="str">
        <f t="shared" si="17"/>
        <v/>
      </c>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c r="CW196" s="27"/>
      <c r="CX196" s="27"/>
      <c r="CY196" s="27"/>
      <c r="CZ196" s="27"/>
      <c r="DA196" s="27"/>
      <c r="DB196" s="27"/>
      <c r="DC196" s="27"/>
      <c r="DD196" s="27"/>
      <c r="DE196" s="27"/>
      <c r="DF196" s="27"/>
      <c r="DG196" s="27"/>
      <c r="DH196" s="27"/>
      <c r="DI196" s="27"/>
      <c r="DJ196" s="27"/>
      <c r="DK196" s="27"/>
      <c r="DL196" s="27"/>
      <c r="DM196" s="27"/>
      <c r="DN196" s="27"/>
      <c r="DO196" s="27"/>
      <c r="DP196" s="27"/>
      <c r="DQ196" s="27"/>
      <c r="DR196" s="27"/>
      <c r="DS196" s="27"/>
      <c r="DT196" s="27"/>
      <c r="DU196" s="27"/>
      <c r="DV196" s="27"/>
      <c r="DW196" s="40"/>
      <c r="DX196" s="27"/>
      <c r="DY196" s="27"/>
      <c r="DZ196" s="27"/>
      <c r="EA196" s="27"/>
      <c r="EB196" s="27"/>
      <c r="EC196" s="27"/>
      <c r="ED196" s="27"/>
      <c r="EE196" s="27"/>
      <c r="EF196" s="27"/>
      <c r="EG196" s="27"/>
      <c r="EH196" s="27"/>
      <c r="EI196" s="27"/>
      <c r="EJ196" s="27"/>
      <c r="EK196" s="27"/>
      <c r="EL196" s="27"/>
      <c r="EM196" s="27"/>
      <c r="EN196" s="27"/>
      <c r="EO196" s="27"/>
      <c r="EP196" s="27"/>
      <c r="EQ196" s="27"/>
      <c r="ER196" s="40"/>
    </row>
    <row r="197" spans="2:148" ht="15" customHeight="1" x14ac:dyDescent="0.25">
      <c r="B197" s="298" t="str">
        <f t="shared" si="15"/>
        <v>Desk 84</v>
      </c>
      <c r="C197" s="300" t="str">
        <f t="shared" si="17"/>
        <v/>
      </c>
      <c r="D197" s="300" t="str">
        <f t="shared" si="17"/>
        <v/>
      </c>
      <c r="E197" s="300" t="str">
        <f t="shared" si="17"/>
        <v/>
      </c>
      <c r="F197" s="300" t="str">
        <f t="shared" si="17"/>
        <v/>
      </c>
      <c r="G197" s="610" t="str">
        <f t="shared" si="17"/>
        <v/>
      </c>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c r="CW197" s="27"/>
      <c r="CX197" s="27"/>
      <c r="CY197" s="27"/>
      <c r="CZ197" s="27"/>
      <c r="DA197" s="27"/>
      <c r="DB197" s="27"/>
      <c r="DC197" s="27"/>
      <c r="DD197" s="27"/>
      <c r="DE197" s="27"/>
      <c r="DF197" s="27"/>
      <c r="DG197" s="27"/>
      <c r="DH197" s="27"/>
      <c r="DI197" s="27"/>
      <c r="DJ197" s="27"/>
      <c r="DK197" s="27"/>
      <c r="DL197" s="27"/>
      <c r="DM197" s="27"/>
      <c r="DN197" s="27"/>
      <c r="DO197" s="27"/>
      <c r="DP197" s="27"/>
      <c r="DQ197" s="27"/>
      <c r="DR197" s="27"/>
      <c r="DS197" s="27"/>
      <c r="DT197" s="27"/>
      <c r="DU197" s="27"/>
      <c r="DV197" s="27"/>
      <c r="DW197" s="40"/>
      <c r="DX197" s="27"/>
      <c r="DY197" s="27"/>
      <c r="DZ197" s="27"/>
      <c r="EA197" s="27"/>
      <c r="EB197" s="27"/>
      <c r="EC197" s="27"/>
      <c r="ED197" s="27"/>
      <c r="EE197" s="27"/>
      <c r="EF197" s="27"/>
      <c r="EG197" s="27"/>
      <c r="EH197" s="27"/>
      <c r="EI197" s="27"/>
      <c r="EJ197" s="27"/>
      <c r="EK197" s="27"/>
      <c r="EL197" s="27"/>
      <c r="EM197" s="27"/>
      <c r="EN197" s="27"/>
      <c r="EO197" s="27"/>
      <c r="EP197" s="27"/>
      <c r="EQ197" s="27"/>
      <c r="ER197" s="40"/>
    </row>
    <row r="198" spans="2:148" ht="15" customHeight="1" x14ac:dyDescent="0.25">
      <c r="B198" s="298" t="str">
        <f t="shared" si="15"/>
        <v>Desk 85</v>
      </c>
      <c r="C198" s="300" t="str">
        <f t="shared" si="17"/>
        <v/>
      </c>
      <c r="D198" s="300" t="str">
        <f t="shared" si="17"/>
        <v/>
      </c>
      <c r="E198" s="300" t="str">
        <f t="shared" si="17"/>
        <v/>
      </c>
      <c r="F198" s="300" t="str">
        <f t="shared" si="17"/>
        <v/>
      </c>
      <c r="G198" s="610" t="str">
        <f t="shared" si="17"/>
        <v/>
      </c>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c r="CW198" s="27"/>
      <c r="CX198" s="27"/>
      <c r="CY198" s="27"/>
      <c r="CZ198" s="27"/>
      <c r="DA198" s="27"/>
      <c r="DB198" s="27"/>
      <c r="DC198" s="27"/>
      <c r="DD198" s="27"/>
      <c r="DE198" s="27"/>
      <c r="DF198" s="27"/>
      <c r="DG198" s="27"/>
      <c r="DH198" s="27"/>
      <c r="DI198" s="27"/>
      <c r="DJ198" s="27"/>
      <c r="DK198" s="27"/>
      <c r="DL198" s="27"/>
      <c r="DM198" s="27"/>
      <c r="DN198" s="27"/>
      <c r="DO198" s="27"/>
      <c r="DP198" s="27"/>
      <c r="DQ198" s="27"/>
      <c r="DR198" s="27"/>
      <c r="DS198" s="27"/>
      <c r="DT198" s="27"/>
      <c r="DU198" s="27"/>
      <c r="DV198" s="27"/>
      <c r="DW198" s="40"/>
      <c r="DX198" s="27"/>
      <c r="DY198" s="27"/>
      <c r="DZ198" s="27"/>
      <c r="EA198" s="27"/>
      <c r="EB198" s="27"/>
      <c r="EC198" s="27"/>
      <c r="ED198" s="27"/>
      <c r="EE198" s="27"/>
      <c r="EF198" s="27"/>
      <c r="EG198" s="27"/>
      <c r="EH198" s="27"/>
      <c r="EI198" s="27"/>
      <c r="EJ198" s="27"/>
      <c r="EK198" s="27"/>
      <c r="EL198" s="27"/>
      <c r="EM198" s="27"/>
      <c r="EN198" s="27"/>
      <c r="EO198" s="27"/>
      <c r="EP198" s="27"/>
      <c r="EQ198" s="27"/>
      <c r="ER198" s="40"/>
    </row>
    <row r="199" spans="2:148" ht="15" customHeight="1" x14ac:dyDescent="0.25">
      <c r="B199" s="298" t="str">
        <f t="shared" si="15"/>
        <v>Desk 86</v>
      </c>
      <c r="C199" s="300" t="str">
        <f t="shared" si="17"/>
        <v/>
      </c>
      <c r="D199" s="300" t="str">
        <f t="shared" si="17"/>
        <v/>
      </c>
      <c r="E199" s="300" t="str">
        <f t="shared" si="17"/>
        <v/>
      </c>
      <c r="F199" s="300" t="str">
        <f t="shared" si="17"/>
        <v/>
      </c>
      <c r="G199" s="610" t="str">
        <f t="shared" si="17"/>
        <v/>
      </c>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c r="CW199" s="27"/>
      <c r="CX199" s="27"/>
      <c r="CY199" s="27"/>
      <c r="CZ199" s="27"/>
      <c r="DA199" s="27"/>
      <c r="DB199" s="27"/>
      <c r="DC199" s="27"/>
      <c r="DD199" s="27"/>
      <c r="DE199" s="27"/>
      <c r="DF199" s="27"/>
      <c r="DG199" s="27"/>
      <c r="DH199" s="27"/>
      <c r="DI199" s="27"/>
      <c r="DJ199" s="27"/>
      <c r="DK199" s="27"/>
      <c r="DL199" s="27"/>
      <c r="DM199" s="27"/>
      <c r="DN199" s="27"/>
      <c r="DO199" s="27"/>
      <c r="DP199" s="27"/>
      <c r="DQ199" s="27"/>
      <c r="DR199" s="27"/>
      <c r="DS199" s="27"/>
      <c r="DT199" s="27"/>
      <c r="DU199" s="27"/>
      <c r="DV199" s="27"/>
      <c r="DW199" s="40"/>
      <c r="DX199" s="27"/>
      <c r="DY199" s="27"/>
      <c r="DZ199" s="27"/>
      <c r="EA199" s="27"/>
      <c r="EB199" s="27"/>
      <c r="EC199" s="27"/>
      <c r="ED199" s="27"/>
      <c r="EE199" s="27"/>
      <c r="EF199" s="27"/>
      <c r="EG199" s="27"/>
      <c r="EH199" s="27"/>
      <c r="EI199" s="27"/>
      <c r="EJ199" s="27"/>
      <c r="EK199" s="27"/>
      <c r="EL199" s="27"/>
      <c r="EM199" s="27"/>
      <c r="EN199" s="27"/>
      <c r="EO199" s="27"/>
      <c r="EP199" s="27"/>
      <c r="EQ199" s="27"/>
      <c r="ER199" s="40"/>
    </row>
    <row r="200" spans="2:148" ht="15" customHeight="1" x14ac:dyDescent="0.25">
      <c r="B200" s="298" t="str">
        <f t="shared" si="15"/>
        <v>Desk 87</v>
      </c>
      <c r="C200" s="300" t="str">
        <f t="shared" si="17"/>
        <v/>
      </c>
      <c r="D200" s="300" t="str">
        <f t="shared" si="17"/>
        <v/>
      </c>
      <c r="E200" s="300" t="str">
        <f t="shared" si="17"/>
        <v/>
      </c>
      <c r="F200" s="300" t="str">
        <f t="shared" si="17"/>
        <v/>
      </c>
      <c r="G200" s="610" t="str">
        <f t="shared" si="17"/>
        <v/>
      </c>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c r="CW200" s="27"/>
      <c r="CX200" s="27"/>
      <c r="CY200" s="27"/>
      <c r="CZ200" s="27"/>
      <c r="DA200" s="27"/>
      <c r="DB200" s="27"/>
      <c r="DC200" s="27"/>
      <c r="DD200" s="27"/>
      <c r="DE200" s="27"/>
      <c r="DF200" s="27"/>
      <c r="DG200" s="27"/>
      <c r="DH200" s="27"/>
      <c r="DI200" s="27"/>
      <c r="DJ200" s="27"/>
      <c r="DK200" s="27"/>
      <c r="DL200" s="27"/>
      <c r="DM200" s="27"/>
      <c r="DN200" s="27"/>
      <c r="DO200" s="27"/>
      <c r="DP200" s="27"/>
      <c r="DQ200" s="27"/>
      <c r="DR200" s="27"/>
      <c r="DS200" s="27"/>
      <c r="DT200" s="27"/>
      <c r="DU200" s="27"/>
      <c r="DV200" s="27"/>
      <c r="DW200" s="40"/>
      <c r="DX200" s="27"/>
      <c r="DY200" s="27"/>
      <c r="DZ200" s="27"/>
      <c r="EA200" s="27"/>
      <c r="EB200" s="27"/>
      <c r="EC200" s="27"/>
      <c r="ED200" s="27"/>
      <c r="EE200" s="27"/>
      <c r="EF200" s="27"/>
      <c r="EG200" s="27"/>
      <c r="EH200" s="27"/>
      <c r="EI200" s="27"/>
      <c r="EJ200" s="27"/>
      <c r="EK200" s="27"/>
      <c r="EL200" s="27"/>
      <c r="EM200" s="27"/>
      <c r="EN200" s="27"/>
      <c r="EO200" s="27"/>
      <c r="EP200" s="27"/>
      <c r="EQ200" s="27"/>
      <c r="ER200" s="40"/>
    </row>
    <row r="201" spans="2:148" ht="15" customHeight="1" x14ac:dyDescent="0.25">
      <c r="B201" s="298" t="str">
        <f t="shared" si="15"/>
        <v>Desk 88</v>
      </c>
      <c r="C201" s="300" t="str">
        <f t="shared" si="17"/>
        <v/>
      </c>
      <c r="D201" s="300" t="str">
        <f t="shared" si="17"/>
        <v/>
      </c>
      <c r="E201" s="300" t="str">
        <f t="shared" si="17"/>
        <v/>
      </c>
      <c r="F201" s="300" t="str">
        <f t="shared" si="17"/>
        <v/>
      </c>
      <c r="G201" s="610" t="str">
        <f t="shared" si="17"/>
        <v/>
      </c>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c r="CW201" s="27"/>
      <c r="CX201" s="27"/>
      <c r="CY201" s="27"/>
      <c r="CZ201" s="27"/>
      <c r="DA201" s="27"/>
      <c r="DB201" s="27"/>
      <c r="DC201" s="27"/>
      <c r="DD201" s="27"/>
      <c r="DE201" s="27"/>
      <c r="DF201" s="27"/>
      <c r="DG201" s="27"/>
      <c r="DH201" s="27"/>
      <c r="DI201" s="27"/>
      <c r="DJ201" s="27"/>
      <c r="DK201" s="27"/>
      <c r="DL201" s="27"/>
      <c r="DM201" s="27"/>
      <c r="DN201" s="27"/>
      <c r="DO201" s="27"/>
      <c r="DP201" s="27"/>
      <c r="DQ201" s="27"/>
      <c r="DR201" s="27"/>
      <c r="DS201" s="27"/>
      <c r="DT201" s="27"/>
      <c r="DU201" s="27"/>
      <c r="DV201" s="27"/>
      <c r="DW201" s="40"/>
      <c r="DX201" s="27"/>
      <c r="DY201" s="27"/>
      <c r="DZ201" s="27"/>
      <c r="EA201" s="27"/>
      <c r="EB201" s="27"/>
      <c r="EC201" s="27"/>
      <c r="ED201" s="27"/>
      <c r="EE201" s="27"/>
      <c r="EF201" s="27"/>
      <c r="EG201" s="27"/>
      <c r="EH201" s="27"/>
      <c r="EI201" s="27"/>
      <c r="EJ201" s="27"/>
      <c r="EK201" s="27"/>
      <c r="EL201" s="27"/>
      <c r="EM201" s="27"/>
      <c r="EN201" s="27"/>
      <c r="EO201" s="27"/>
      <c r="EP201" s="27"/>
      <c r="EQ201" s="27"/>
      <c r="ER201" s="40"/>
    </row>
    <row r="202" spans="2:148" ht="15" customHeight="1" x14ac:dyDescent="0.25">
      <c r="B202" s="298" t="str">
        <f t="shared" si="15"/>
        <v>Desk 89</v>
      </c>
      <c r="C202" s="300" t="str">
        <f t="shared" si="17"/>
        <v/>
      </c>
      <c r="D202" s="300" t="str">
        <f t="shared" si="17"/>
        <v/>
      </c>
      <c r="E202" s="300" t="str">
        <f t="shared" si="17"/>
        <v/>
      </c>
      <c r="F202" s="300" t="str">
        <f t="shared" si="17"/>
        <v/>
      </c>
      <c r="G202" s="610" t="str">
        <f t="shared" si="17"/>
        <v/>
      </c>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c r="CW202" s="27"/>
      <c r="CX202" s="27"/>
      <c r="CY202" s="27"/>
      <c r="CZ202" s="27"/>
      <c r="DA202" s="27"/>
      <c r="DB202" s="27"/>
      <c r="DC202" s="27"/>
      <c r="DD202" s="27"/>
      <c r="DE202" s="27"/>
      <c r="DF202" s="27"/>
      <c r="DG202" s="27"/>
      <c r="DH202" s="27"/>
      <c r="DI202" s="27"/>
      <c r="DJ202" s="27"/>
      <c r="DK202" s="27"/>
      <c r="DL202" s="27"/>
      <c r="DM202" s="27"/>
      <c r="DN202" s="27"/>
      <c r="DO202" s="27"/>
      <c r="DP202" s="27"/>
      <c r="DQ202" s="27"/>
      <c r="DR202" s="27"/>
      <c r="DS202" s="27"/>
      <c r="DT202" s="27"/>
      <c r="DU202" s="27"/>
      <c r="DV202" s="27"/>
      <c r="DW202" s="40"/>
      <c r="DX202" s="27"/>
      <c r="DY202" s="27"/>
      <c r="DZ202" s="27"/>
      <c r="EA202" s="27"/>
      <c r="EB202" s="27"/>
      <c r="EC202" s="27"/>
      <c r="ED202" s="27"/>
      <c r="EE202" s="27"/>
      <c r="EF202" s="27"/>
      <c r="EG202" s="27"/>
      <c r="EH202" s="27"/>
      <c r="EI202" s="27"/>
      <c r="EJ202" s="27"/>
      <c r="EK202" s="27"/>
      <c r="EL202" s="27"/>
      <c r="EM202" s="27"/>
      <c r="EN202" s="27"/>
      <c r="EO202" s="27"/>
      <c r="EP202" s="27"/>
      <c r="EQ202" s="27"/>
      <c r="ER202" s="40"/>
    </row>
    <row r="203" spans="2:148" ht="15" customHeight="1" x14ac:dyDescent="0.25">
      <c r="B203" s="298" t="str">
        <f t="shared" si="15"/>
        <v>Desk 90</v>
      </c>
      <c r="C203" s="300" t="str">
        <f t="shared" si="17"/>
        <v/>
      </c>
      <c r="D203" s="300" t="str">
        <f t="shared" si="17"/>
        <v/>
      </c>
      <c r="E203" s="300" t="str">
        <f t="shared" si="17"/>
        <v/>
      </c>
      <c r="F203" s="300" t="str">
        <f t="shared" si="17"/>
        <v/>
      </c>
      <c r="G203" s="610" t="str">
        <f t="shared" si="17"/>
        <v/>
      </c>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c r="CW203" s="27"/>
      <c r="CX203" s="27"/>
      <c r="CY203" s="27"/>
      <c r="CZ203" s="27"/>
      <c r="DA203" s="27"/>
      <c r="DB203" s="27"/>
      <c r="DC203" s="27"/>
      <c r="DD203" s="27"/>
      <c r="DE203" s="27"/>
      <c r="DF203" s="27"/>
      <c r="DG203" s="27"/>
      <c r="DH203" s="27"/>
      <c r="DI203" s="27"/>
      <c r="DJ203" s="27"/>
      <c r="DK203" s="27"/>
      <c r="DL203" s="27"/>
      <c r="DM203" s="27"/>
      <c r="DN203" s="27"/>
      <c r="DO203" s="27"/>
      <c r="DP203" s="27"/>
      <c r="DQ203" s="27"/>
      <c r="DR203" s="27"/>
      <c r="DS203" s="27"/>
      <c r="DT203" s="27"/>
      <c r="DU203" s="27"/>
      <c r="DV203" s="27"/>
      <c r="DW203" s="40"/>
      <c r="DX203" s="27"/>
      <c r="DY203" s="27"/>
      <c r="DZ203" s="27"/>
      <c r="EA203" s="27"/>
      <c r="EB203" s="27"/>
      <c r="EC203" s="27"/>
      <c r="ED203" s="27"/>
      <c r="EE203" s="27"/>
      <c r="EF203" s="27"/>
      <c r="EG203" s="27"/>
      <c r="EH203" s="27"/>
      <c r="EI203" s="27"/>
      <c r="EJ203" s="27"/>
      <c r="EK203" s="27"/>
      <c r="EL203" s="27"/>
      <c r="EM203" s="27"/>
      <c r="EN203" s="27"/>
      <c r="EO203" s="27"/>
      <c r="EP203" s="27"/>
      <c r="EQ203" s="27"/>
      <c r="ER203" s="40"/>
    </row>
    <row r="204" spans="2:148" ht="15" customHeight="1" x14ac:dyDescent="0.25">
      <c r="B204" s="298" t="str">
        <f t="shared" si="15"/>
        <v>Desk 91</v>
      </c>
      <c r="C204" s="300" t="str">
        <f t="shared" si="17"/>
        <v/>
      </c>
      <c r="D204" s="300" t="str">
        <f t="shared" si="17"/>
        <v/>
      </c>
      <c r="E204" s="300" t="str">
        <f t="shared" si="17"/>
        <v/>
      </c>
      <c r="F204" s="300" t="str">
        <f t="shared" si="17"/>
        <v/>
      </c>
      <c r="G204" s="610" t="str">
        <f t="shared" si="17"/>
        <v/>
      </c>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c r="CW204" s="27"/>
      <c r="CX204" s="27"/>
      <c r="CY204" s="27"/>
      <c r="CZ204" s="27"/>
      <c r="DA204" s="27"/>
      <c r="DB204" s="27"/>
      <c r="DC204" s="27"/>
      <c r="DD204" s="27"/>
      <c r="DE204" s="27"/>
      <c r="DF204" s="27"/>
      <c r="DG204" s="27"/>
      <c r="DH204" s="27"/>
      <c r="DI204" s="27"/>
      <c r="DJ204" s="27"/>
      <c r="DK204" s="27"/>
      <c r="DL204" s="27"/>
      <c r="DM204" s="27"/>
      <c r="DN204" s="27"/>
      <c r="DO204" s="27"/>
      <c r="DP204" s="27"/>
      <c r="DQ204" s="27"/>
      <c r="DR204" s="27"/>
      <c r="DS204" s="27"/>
      <c r="DT204" s="27"/>
      <c r="DU204" s="27"/>
      <c r="DV204" s="27"/>
      <c r="DW204" s="40"/>
      <c r="DX204" s="27"/>
      <c r="DY204" s="27"/>
      <c r="DZ204" s="27"/>
      <c r="EA204" s="27"/>
      <c r="EB204" s="27"/>
      <c r="EC204" s="27"/>
      <c r="ED204" s="27"/>
      <c r="EE204" s="27"/>
      <c r="EF204" s="27"/>
      <c r="EG204" s="27"/>
      <c r="EH204" s="27"/>
      <c r="EI204" s="27"/>
      <c r="EJ204" s="27"/>
      <c r="EK204" s="27"/>
      <c r="EL204" s="27"/>
      <c r="EM204" s="27"/>
      <c r="EN204" s="27"/>
      <c r="EO204" s="27"/>
      <c r="EP204" s="27"/>
      <c r="EQ204" s="27"/>
      <c r="ER204" s="40"/>
    </row>
    <row r="205" spans="2:148" ht="15" customHeight="1" x14ac:dyDescent="0.25">
      <c r="B205" s="298" t="str">
        <f t="shared" si="15"/>
        <v>Desk 92</v>
      </c>
      <c r="C205" s="300" t="str">
        <f t="shared" si="17"/>
        <v/>
      </c>
      <c r="D205" s="300" t="str">
        <f t="shared" si="17"/>
        <v/>
      </c>
      <c r="E205" s="300" t="str">
        <f t="shared" si="17"/>
        <v/>
      </c>
      <c r="F205" s="300" t="str">
        <f t="shared" si="17"/>
        <v/>
      </c>
      <c r="G205" s="610" t="str">
        <f t="shared" si="17"/>
        <v/>
      </c>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c r="CW205" s="27"/>
      <c r="CX205" s="27"/>
      <c r="CY205" s="27"/>
      <c r="CZ205" s="27"/>
      <c r="DA205" s="27"/>
      <c r="DB205" s="27"/>
      <c r="DC205" s="27"/>
      <c r="DD205" s="27"/>
      <c r="DE205" s="27"/>
      <c r="DF205" s="27"/>
      <c r="DG205" s="27"/>
      <c r="DH205" s="27"/>
      <c r="DI205" s="27"/>
      <c r="DJ205" s="27"/>
      <c r="DK205" s="27"/>
      <c r="DL205" s="27"/>
      <c r="DM205" s="27"/>
      <c r="DN205" s="27"/>
      <c r="DO205" s="27"/>
      <c r="DP205" s="27"/>
      <c r="DQ205" s="27"/>
      <c r="DR205" s="27"/>
      <c r="DS205" s="27"/>
      <c r="DT205" s="27"/>
      <c r="DU205" s="27"/>
      <c r="DV205" s="27"/>
      <c r="DW205" s="40"/>
      <c r="DX205" s="27"/>
      <c r="DY205" s="27"/>
      <c r="DZ205" s="27"/>
      <c r="EA205" s="27"/>
      <c r="EB205" s="27"/>
      <c r="EC205" s="27"/>
      <c r="ED205" s="27"/>
      <c r="EE205" s="27"/>
      <c r="EF205" s="27"/>
      <c r="EG205" s="27"/>
      <c r="EH205" s="27"/>
      <c r="EI205" s="27"/>
      <c r="EJ205" s="27"/>
      <c r="EK205" s="27"/>
      <c r="EL205" s="27"/>
      <c r="EM205" s="27"/>
      <c r="EN205" s="27"/>
      <c r="EO205" s="27"/>
      <c r="EP205" s="27"/>
      <c r="EQ205" s="27"/>
      <c r="ER205" s="40"/>
    </row>
    <row r="206" spans="2:148" ht="15" customHeight="1" x14ac:dyDescent="0.25">
      <c r="B206" s="298" t="str">
        <f t="shared" si="15"/>
        <v>Desk 93</v>
      </c>
      <c r="C206" s="300" t="str">
        <f t="shared" si="17"/>
        <v/>
      </c>
      <c r="D206" s="300" t="str">
        <f t="shared" si="17"/>
        <v/>
      </c>
      <c r="E206" s="300" t="str">
        <f t="shared" si="17"/>
        <v/>
      </c>
      <c r="F206" s="300" t="str">
        <f t="shared" si="17"/>
        <v/>
      </c>
      <c r="G206" s="610" t="str">
        <f t="shared" si="17"/>
        <v/>
      </c>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c r="CW206" s="27"/>
      <c r="CX206" s="27"/>
      <c r="CY206" s="27"/>
      <c r="CZ206" s="27"/>
      <c r="DA206" s="27"/>
      <c r="DB206" s="27"/>
      <c r="DC206" s="27"/>
      <c r="DD206" s="27"/>
      <c r="DE206" s="27"/>
      <c r="DF206" s="27"/>
      <c r="DG206" s="27"/>
      <c r="DH206" s="27"/>
      <c r="DI206" s="27"/>
      <c r="DJ206" s="27"/>
      <c r="DK206" s="27"/>
      <c r="DL206" s="27"/>
      <c r="DM206" s="27"/>
      <c r="DN206" s="27"/>
      <c r="DO206" s="27"/>
      <c r="DP206" s="27"/>
      <c r="DQ206" s="27"/>
      <c r="DR206" s="27"/>
      <c r="DS206" s="27"/>
      <c r="DT206" s="27"/>
      <c r="DU206" s="27"/>
      <c r="DV206" s="27"/>
      <c r="DW206" s="40"/>
      <c r="DX206" s="27"/>
      <c r="DY206" s="27"/>
      <c r="DZ206" s="27"/>
      <c r="EA206" s="27"/>
      <c r="EB206" s="27"/>
      <c r="EC206" s="27"/>
      <c r="ED206" s="27"/>
      <c r="EE206" s="27"/>
      <c r="EF206" s="27"/>
      <c r="EG206" s="27"/>
      <c r="EH206" s="27"/>
      <c r="EI206" s="27"/>
      <c r="EJ206" s="27"/>
      <c r="EK206" s="27"/>
      <c r="EL206" s="27"/>
      <c r="EM206" s="27"/>
      <c r="EN206" s="27"/>
      <c r="EO206" s="27"/>
      <c r="EP206" s="27"/>
      <c r="EQ206" s="27"/>
      <c r="ER206" s="40"/>
    </row>
    <row r="207" spans="2:148" ht="15" customHeight="1" x14ac:dyDescent="0.25">
      <c r="B207" s="298" t="str">
        <f t="shared" si="15"/>
        <v>Desk 94</v>
      </c>
      <c r="C207" s="300" t="str">
        <f t="shared" si="17"/>
        <v/>
      </c>
      <c r="D207" s="300" t="str">
        <f t="shared" si="17"/>
        <v/>
      </c>
      <c r="E207" s="300" t="str">
        <f t="shared" si="17"/>
        <v/>
      </c>
      <c r="F207" s="300" t="str">
        <f t="shared" si="17"/>
        <v/>
      </c>
      <c r="G207" s="610" t="str">
        <f t="shared" si="17"/>
        <v/>
      </c>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c r="CW207" s="27"/>
      <c r="CX207" s="27"/>
      <c r="CY207" s="27"/>
      <c r="CZ207" s="27"/>
      <c r="DA207" s="27"/>
      <c r="DB207" s="27"/>
      <c r="DC207" s="27"/>
      <c r="DD207" s="27"/>
      <c r="DE207" s="27"/>
      <c r="DF207" s="27"/>
      <c r="DG207" s="27"/>
      <c r="DH207" s="27"/>
      <c r="DI207" s="27"/>
      <c r="DJ207" s="27"/>
      <c r="DK207" s="27"/>
      <c r="DL207" s="27"/>
      <c r="DM207" s="27"/>
      <c r="DN207" s="27"/>
      <c r="DO207" s="27"/>
      <c r="DP207" s="27"/>
      <c r="DQ207" s="27"/>
      <c r="DR207" s="27"/>
      <c r="DS207" s="27"/>
      <c r="DT207" s="27"/>
      <c r="DU207" s="27"/>
      <c r="DV207" s="27"/>
      <c r="DW207" s="40"/>
      <c r="DX207" s="27"/>
      <c r="DY207" s="27"/>
      <c r="DZ207" s="27"/>
      <c r="EA207" s="27"/>
      <c r="EB207" s="27"/>
      <c r="EC207" s="27"/>
      <c r="ED207" s="27"/>
      <c r="EE207" s="27"/>
      <c r="EF207" s="27"/>
      <c r="EG207" s="27"/>
      <c r="EH207" s="27"/>
      <c r="EI207" s="27"/>
      <c r="EJ207" s="27"/>
      <c r="EK207" s="27"/>
      <c r="EL207" s="27"/>
      <c r="EM207" s="27"/>
      <c r="EN207" s="27"/>
      <c r="EO207" s="27"/>
      <c r="EP207" s="27"/>
      <c r="EQ207" s="27"/>
      <c r="ER207" s="40"/>
    </row>
    <row r="208" spans="2:148" ht="15" customHeight="1" x14ac:dyDescent="0.25">
      <c r="B208" s="298" t="str">
        <f t="shared" si="15"/>
        <v>Desk 95</v>
      </c>
      <c r="C208" s="300" t="str">
        <f t="shared" si="17"/>
        <v/>
      </c>
      <c r="D208" s="300" t="str">
        <f t="shared" si="17"/>
        <v/>
      </c>
      <c r="E208" s="300" t="str">
        <f t="shared" si="17"/>
        <v/>
      </c>
      <c r="F208" s="300" t="str">
        <f t="shared" si="17"/>
        <v/>
      </c>
      <c r="G208" s="610" t="str">
        <f t="shared" si="17"/>
        <v/>
      </c>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c r="CW208" s="27"/>
      <c r="CX208" s="27"/>
      <c r="CY208" s="27"/>
      <c r="CZ208" s="27"/>
      <c r="DA208" s="27"/>
      <c r="DB208" s="27"/>
      <c r="DC208" s="27"/>
      <c r="DD208" s="27"/>
      <c r="DE208" s="27"/>
      <c r="DF208" s="27"/>
      <c r="DG208" s="27"/>
      <c r="DH208" s="27"/>
      <c r="DI208" s="27"/>
      <c r="DJ208" s="27"/>
      <c r="DK208" s="27"/>
      <c r="DL208" s="27"/>
      <c r="DM208" s="27"/>
      <c r="DN208" s="27"/>
      <c r="DO208" s="27"/>
      <c r="DP208" s="27"/>
      <c r="DQ208" s="27"/>
      <c r="DR208" s="27"/>
      <c r="DS208" s="27"/>
      <c r="DT208" s="27"/>
      <c r="DU208" s="27"/>
      <c r="DV208" s="27"/>
      <c r="DW208" s="40"/>
      <c r="DX208" s="27"/>
      <c r="DY208" s="27"/>
      <c r="DZ208" s="27"/>
      <c r="EA208" s="27"/>
      <c r="EB208" s="27"/>
      <c r="EC208" s="27"/>
      <c r="ED208" s="27"/>
      <c r="EE208" s="27"/>
      <c r="EF208" s="27"/>
      <c r="EG208" s="27"/>
      <c r="EH208" s="27"/>
      <c r="EI208" s="27"/>
      <c r="EJ208" s="27"/>
      <c r="EK208" s="27"/>
      <c r="EL208" s="27"/>
      <c r="EM208" s="27"/>
      <c r="EN208" s="27"/>
      <c r="EO208" s="27"/>
      <c r="EP208" s="27"/>
      <c r="EQ208" s="27"/>
      <c r="ER208" s="40"/>
    </row>
    <row r="209" spans="1:149" ht="15" customHeight="1" x14ac:dyDescent="0.25">
      <c r="B209" s="298" t="str">
        <f t="shared" si="15"/>
        <v>Desk 96</v>
      </c>
      <c r="C209" s="300" t="str">
        <f t="shared" si="17"/>
        <v/>
      </c>
      <c r="D209" s="300" t="str">
        <f t="shared" si="17"/>
        <v/>
      </c>
      <c r="E209" s="300" t="str">
        <f t="shared" si="17"/>
        <v/>
      </c>
      <c r="F209" s="300" t="str">
        <f t="shared" si="17"/>
        <v/>
      </c>
      <c r="G209" s="610" t="str">
        <f t="shared" si="17"/>
        <v/>
      </c>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c r="CW209" s="27"/>
      <c r="CX209" s="27"/>
      <c r="CY209" s="27"/>
      <c r="CZ209" s="27"/>
      <c r="DA209" s="27"/>
      <c r="DB209" s="27"/>
      <c r="DC209" s="27"/>
      <c r="DD209" s="27"/>
      <c r="DE209" s="27"/>
      <c r="DF209" s="27"/>
      <c r="DG209" s="27"/>
      <c r="DH209" s="27"/>
      <c r="DI209" s="27"/>
      <c r="DJ209" s="27"/>
      <c r="DK209" s="27"/>
      <c r="DL209" s="27"/>
      <c r="DM209" s="27"/>
      <c r="DN209" s="27"/>
      <c r="DO209" s="27"/>
      <c r="DP209" s="27"/>
      <c r="DQ209" s="27"/>
      <c r="DR209" s="27"/>
      <c r="DS209" s="27"/>
      <c r="DT209" s="27"/>
      <c r="DU209" s="27"/>
      <c r="DV209" s="27"/>
      <c r="DW209" s="40"/>
      <c r="DX209" s="27"/>
      <c r="DY209" s="27"/>
      <c r="DZ209" s="27"/>
      <c r="EA209" s="27"/>
      <c r="EB209" s="27"/>
      <c r="EC209" s="27"/>
      <c r="ED209" s="27"/>
      <c r="EE209" s="27"/>
      <c r="EF209" s="27"/>
      <c r="EG209" s="27"/>
      <c r="EH209" s="27"/>
      <c r="EI209" s="27"/>
      <c r="EJ209" s="27"/>
      <c r="EK209" s="27"/>
      <c r="EL209" s="27"/>
      <c r="EM209" s="27"/>
      <c r="EN209" s="27"/>
      <c r="EO209" s="27"/>
      <c r="EP209" s="27"/>
      <c r="EQ209" s="27"/>
      <c r="ER209" s="40"/>
    </row>
    <row r="210" spans="1:149" ht="15" customHeight="1" x14ac:dyDescent="0.25">
      <c r="B210" s="298" t="str">
        <f t="shared" si="15"/>
        <v>Desk 97</v>
      </c>
      <c r="C210" s="300" t="str">
        <f t="shared" si="17"/>
        <v/>
      </c>
      <c r="D210" s="300" t="str">
        <f t="shared" si="17"/>
        <v/>
      </c>
      <c r="E210" s="300" t="str">
        <f t="shared" si="17"/>
        <v/>
      </c>
      <c r="F210" s="300" t="str">
        <f t="shared" si="17"/>
        <v/>
      </c>
      <c r="G210" s="610" t="str">
        <f t="shared" si="17"/>
        <v/>
      </c>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c r="CW210" s="27"/>
      <c r="CX210" s="27"/>
      <c r="CY210" s="27"/>
      <c r="CZ210" s="27"/>
      <c r="DA210" s="27"/>
      <c r="DB210" s="27"/>
      <c r="DC210" s="27"/>
      <c r="DD210" s="27"/>
      <c r="DE210" s="27"/>
      <c r="DF210" s="27"/>
      <c r="DG210" s="27"/>
      <c r="DH210" s="27"/>
      <c r="DI210" s="27"/>
      <c r="DJ210" s="27"/>
      <c r="DK210" s="27"/>
      <c r="DL210" s="27"/>
      <c r="DM210" s="27"/>
      <c r="DN210" s="27"/>
      <c r="DO210" s="27"/>
      <c r="DP210" s="27"/>
      <c r="DQ210" s="27"/>
      <c r="DR210" s="27"/>
      <c r="DS210" s="27"/>
      <c r="DT210" s="27"/>
      <c r="DU210" s="27"/>
      <c r="DV210" s="27"/>
      <c r="DW210" s="40"/>
      <c r="DX210" s="27"/>
      <c r="DY210" s="27"/>
      <c r="DZ210" s="27"/>
      <c r="EA210" s="27"/>
      <c r="EB210" s="27"/>
      <c r="EC210" s="27"/>
      <c r="ED210" s="27"/>
      <c r="EE210" s="27"/>
      <c r="EF210" s="27"/>
      <c r="EG210" s="27"/>
      <c r="EH210" s="27"/>
      <c r="EI210" s="27"/>
      <c r="EJ210" s="27"/>
      <c r="EK210" s="27"/>
      <c r="EL210" s="27"/>
      <c r="EM210" s="27"/>
      <c r="EN210" s="27"/>
      <c r="EO210" s="27"/>
      <c r="EP210" s="27"/>
      <c r="EQ210" s="27"/>
      <c r="ER210" s="40"/>
    </row>
    <row r="211" spans="1:149" ht="15" customHeight="1" x14ac:dyDescent="0.25">
      <c r="B211" s="298" t="str">
        <f t="shared" si="15"/>
        <v>Desk 98</v>
      </c>
      <c r="C211" s="300" t="str">
        <f t="shared" ref="C211:G213" si="18">IF(ISBLANK(C108), "", C108)</f>
        <v/>
      </c>
      <c r="D211" s="300" t="str">
        <f t="shared" si="18"/>
        <v/>
      </c>
      <c r="E211" s="300" t="str">
        <f t="shared" si="18"/>
        <v/>
      </c>
      <c r="F211" s="300" t="str">
        <f t="shared" si="18"/>
        <v/>
      </c>
      <c r="G211" s="610" t="str">
        <f t="shared" si="18"/>
        <v/>
      </c>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c r="CW211" s="27"/>
      <c r="CX211" s="27"/>
      <c r="CY211" s="27"/>
      <c r="CZ211" s="27"/>
      <c r="DA211" s="27"/>
      <c r="DB211" s="27"/>
      <c r="DC211" s="27"/>
      <c r="DD211" s="27"/>
      <c r="DE211" s="27"/>
      <c r="DF211" s="27"/>
      <c r="DG211" s="27"/>
      <c r="DH211" s="27"/>
      <c r="DI211" s="27"/>
      <c r="DJ211" s="27"/>
      <c r="DK211" s="27"/>
      <c r="DL211" s="27"/>
      <c r="DM211" s="27"/>
      <c r="DN211" s="27"/>
      <c r="DO211" s="27"/>
      <c r="DP211" s="27"/>
      <c r="DQ211" s="27"/>
      <c r="DR211" s="27"/>
      <c r="DS211" s="27"/>
      <c r="DT211" s="27"/>
      <c r="DU211" s="27"/>
      <c r="DV211" s="27"/>
      <c r="DW211" s="40"/>
      <c r="DX211" s="27"/>
      <c r="DY211" s="27"/>
      <c r="DZ211" s="27"/>
      <c r="EA211" s="27"/>
      <c r="EB211" s="27"/>
      <c r="EC211" s="27"/>
      <c r="ED211" s="27"/>
      <c r="EE211" s="27"/>
      <c r="EF211" s="27"/>
      <c r="EG211" s="27"/>
      <c r="EH211" s="27"/>
      <c r="EI211" s="27"/>
      <c r="EJ211" s="27"/>
      <c r="EK211" s="27"/>
      <c r="EL211" s="27"/>
      <c r="EM211" s="27"/>
      <c r="EN211" s="27"/>
      <c r="EO211" s="27"/>
      <c r="EP211" s="27"/>
      <c r="EQ211" s="27"/>
      <c r="ER211" s="40"/>
    </row>
    <row r="212" spans="1:149" ht="15" customHeight="1" x14ac:dyDescent="0.25">
      <c r="B212" s="298" t="str">
        <f t="shared" si="15"/>
        <v>Desk 99</v>
      </c>
      <c r="C212" s="300" t="str">
        <f t="shared" si="18"/>
        <v/>
      </c>
      <c r="D212" s="300" t="str">
        <f t="shared" si="18"/>
        <v/>
      </c>
      <c r="E212" s="300" t="str">
        <f t="shared" si="18"/>
        <v/>
      </c>
      <c r="F212" s="300" t="str">
        <f t="shared" si="18"/>
        <v/>
      </c>
      <c r="G212" s="610" t="str">
        <f t="shared" si="18"/>
        <v/>
      </c>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c r="CW212" s="27"/>
      <c r="CX212" s="27"/>
      <c r="CY212" s="27"/>
      <c r="CZ212" s="27"/>
      <c r="DA212" s="27"/>
      <c r="DB212" s="27"/>
      <c r="DC212" s="27"/>
      <c r="DD212" s="27"/>
      <c r="DE212" s="27"/>
      <c r="DF212" s="27"/>
      <c r="DG212" s="27"/>
      <c r="DH212" s="27"/>
      <c r="DI212" s="27"/>
      <c r="DJ212" s="27"/>
      <c r="DK212" s="27"/>
      <c r="DL212" s="27"/>
      <c r="DM212" s="27"/>
      <c r="DN212" s="27"/>
      <c r="DO212" s="27"/>
      <c r="DP212" s="27"/>
      <c r="DQ212" s="27"/>
      <c r="DR212" s="27"/>
      <c r="DS212" s="27"/>
      <c r="DT212" s="27"/>
      <c r="DU212" s="27"/>
      <c r="DV212" s="27"/>
      <c r="DW212" s="40"/>
      <c r="DX212" s="27"/>
      <c r="DY212" s="27"/>
      <c r="DZ212" s="27"/>
      <c r="EA212" s="27"/>
      <c r="EB212" s="27"/>
      <c r="EC212" s="27"/>
      <c r="ED212" s="27"/>
      <c r="EE212" s="27"/>
      <c r="EF212" s="27"/>
      <c r="EG212" s="27"/>
      <c r="EH212" s="27"/>
      <c r="EI212" s="27"/>
      <c r="EJ212" s="27"/>
      <c r="EK212" s="27"/>
      <c r="EL212" s="27"/>
      <c r="EM212" s="27"/>
      <c r="EN212" s="27"/>
      <c r="EO212" s="27"/>
      <c r="EP212" s="27"/>
      <c r="EQ212" s="27"/>
      <c r="ER212" s="40"/>
    </row>
    <row r="213" spans="1:149" ht="15" customHeight="1" x14ac:dyDescent="0.25">
      <c r="B213" s="299" t="str">
        <f t="shared" si="15"/>
        <v>Desk 100</v>
      </c>
      <c r="C213" s="302" t="str">
        <f t="shared" si="18"/>
        <v/>
      </c>
      <c r="D213" s="302" t="str">
        <f t="shared" si="18"/>
        <v/>
      </c>
      <c r="E213" s="302" t="str">
        <f t="shared" si="18"/>
        <v/>
      </c>
      <c r="F213" s="302" t="str">
        <f t="shared" si="18"/>
        <v/>
      </c>
      <c r="G213" s="610" t="str">
        <f t="shared" si="18"/>
        <v/>
      </c>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c r="CV213" s="34"/>
      <c r="CW213" s="34"/>
      <c r="CX213" s="34"/>
      <c r="CY213" s="34"/>
      <c r="CZ213" s="34"/>
      <c r="DA213" s="34"/>
      <c r="DB213" s="34"/>
      <c r="DC213" s="34"/>
      <c r="DD213" s="34"/>
      <c r="DE213" s="34"/>
      <c r="DF213" s="34"/>
      <c r="DG213" s="34"/>
      <c r="DH213" s="34"/>
      <c r="DI213" s="34"/>
      <c r="DJ213" s="34"/>
      <c r="DK213" s="34"/>
      <c r="DL213" s="34"/>
      <c r="DM213" s="34"/>
      <c r="DN213" s="34"/>
      <c r="DO213" s="34"/>
      <c r="DP213" s="34"/>
      <c r="DQ213" s="34"/>
      <c r="DR213" s="34"/>
      <c r="DS213" s="34"/>
      <c r="DT213" s="34"/>
      <c r="DU213" s="34"/>
      <c r="DV213" s="34"/>
      <c r="DW213" s="82"/>
      <c r="DX213" s="34"/>
      <c r="DY213" s="34"/>
      <c r="DZ213" s="34"/>
      <c r="EA213" s="34"/>
      <c r="EB213" s="34"/>
      <c r="EC213" s="34"/>
      <c r="ED213" s="34"/>
      <c r="EE213" s="34"/>
      <c r="EF213" s="34"/>
      <c r="EG213" s="34"/>
      <c r="EH213" s="34"/>
      <c r="EI213" s="34"/>
      <c r="EJ213" s="34"/>
      <c r="EK213" s="34"/>
      <c r="EL213" s="34"/>
      <c r="EM213" s="34"/>
      <c r="EN213" s="34"/>
      <c r="EO213" s="34"/>
      <c r="EP213" s="34"/>
      <c r="EQ213" s="34"/>
      <c r="ER213" s="82"/>
    </row>
    <row r="214" spans="1:149" ht="15" customHeight="1" x14ac:dyDescent="0.25">
      <c r="B214" s="669" t="s">
        <v>622</v>
      </c>
      <c r="C214" s="611"/>
      <c r="D214" s="611"/>
      <c r="E214" s="611"/>
      <c r="F214" s="611"/>
      <c r="G214" s="611"/>
      <c r="H214" s="670"/>
      <c r="I214" s="670"/>
      <c r="J214" s="670"/>
      <c r="K214" s="670"/>
      <c r="L214" s="670"/>
      <c r="M214" s="670"/>
      <c r="N214" s="670"/>
      <c r="O214" s="670"/>
      <c r="P214" s="670"/>
      <c r="Q214" s="670"/>
      <c r="R214" s="670"/>
      <c r="S214" s="670"/>
      <c r="T214" s="670"/>
      <c r="U214" s="670"/>
      <c r="V214" s="670"/>
      <c r="W214" s="670"/>
      <c r="X214" s="670"/>
      <c r="Y214" s="670"/>
      <c r="Z214" s="670"/>
      <c r="AA214" s="670"/>
      <c r="AB214" s="670"/>
      <c r="AC214" s="670"/>
      <c r="AD214" s="670"/>
      <c r="AE214" s="670"/>
      <c r="AF214" s="670"/>
      <c r="AG214" s="670"/>
      <c r="AH214" s="670"/>
      <c r="AI214" s="670"/>
      <c r="AJ214" s="670"/>
      <c r="AK214" s="670"/>
      <c r="AL214" s="670"/>
      <c r="AM214" s="670"/>
      <c r="AN214" s="670"/>
      <c r="AO214" s="670"/>
      <c r="AP214" s="670"/>
      <c r="AQ214" s="670"/>
      <c r="AR214" s="670"/>
      <c r="AS214" s="670"/>
      <c r="AT214" s="670"/>
      <c r="AU214" s="670"/>
      <c r="AV214" s="670"/>
      <c r="AW214" s="670"/>
      <c r="AX214" s="670"/>
      <c r="AY214" s="670"/>
      <c r="AZ214" s="670"/>
      <c r="BA214" s="670"/>
      <c r="BB214" s="670"/>
      <c r="BC214" s="670"/>
      <c r="BD214" s="670"/>
      <c r="BE214" s="670"/>
      <c r="BF214" s="670"/>
      <c r="BG214" s="670"/>
      <c r="BH214" s="670"/>
      <c r="BI214" s="670"/>
      <c r="BJ214" s="670"/>
      <c r="BK214" s="670"/>
      <c r="BL214" s="670"/>
      <c r="BM214" s="670"/>
      <c r="BN214" s="670"/>
      <c r="BO214" s="670"/>
      <c r="BP214" s="670"/>
      <c r="BQ214" s="670"/>
      <c r="BR214" s="670"/>
      <c r="BS214" s="670"/>
      <c r="BT214" s="670"/>
      <c r="BU214" s="670"/>
      <c r="BV214" s="670"/>
      <c r="BW214" s="670"/>
      <c r="BX214" s="670"/>
      <c r="BY214" s="670"/>
      <c r="BZ214" s="670"/>
      <c r="CA214" s="670"/>
      <c r="CB214" s="670"/>
      <c r="CC214" s="670"/>
      <c r="CD214" s="670"/>
      <c r="CE214" s="670"/>
      <c r="CF214" s="670"/>
      <c r="CG214" s="670"/>
      <c r="CH214" s="670"/>
      <c r="CI214" s="670"/>
      <c r="CJ214" s="670"/>
      <c r="CK214" s="670"/>
      <c r="CL214" s="670"/>
      <c r="CM214" s="670"/>
      <c r="CN214" s="670"/>
      <c r="CO214" s="670"/>
      <c r="CP214" s="670"/>
      <c r="CQ214" s="670"/>
      <c r="CR214" s="670"/>
      <c r="CS214" s="670"/>
      <c r="CT214" s="670"/>
      <c r="CU214" s="670"/>
      <c r="CV214" s="670"/>
      <c r="CW214" s="670"/>
      <c r="CX214" s="670"/>
      <c r="CY214" s="670"/>
      <c r="CZ214" s="670"/>
      <c r="DA214" s="670"/>
      <c r="DB214" s="670"/>
      <c r="DC214" s="670"/>
      <c r="DD214" s="670"/>
      <c r="DE214" s="670"/>
      <c r="DF214" s="670"/>
      <c r="DG214" s="670"/>
      <c r="DH214" s="670"/>
      <c r="DI214" s="670"/>
      <c r="DJ214" s="670"/>
      <c r="DK214" s="670"/>
      <c r="DL214" s="670"/>
      <c r="DM214" s="670"/>
      <c r="DN214" s="670"/>
      <c r="DO214" s="670"/>
      <c r="DP214" s="670"/>
      <c r="DQ214" s="670"/>
      <c r="DR214" s="670"/>
      <c r="DS214" s="670"/>
      <c r="DT214" s="670"/>
      <c r="DU214" s="670"/>
      <c r="DV214" s="670"/>
      <c r="DW214" s="655"/>
      <c r="DX214" s="670"/>
      <c r="DY214" s="670"/>
      <c r="DZ214" s="670"/>
      <c r="EA214" s="670"/>
      <c r="EB214" s="670"/>
      <c r="EC214" s="670"/>
      <c r="ED214" s="670"/>
      <c r="EE214" s="670"/>
      <c r="EF214" s="670"/>
      <c r="EG214" s="670"/>
      <c r="EH214" s="670"/>
      <c r="EI214" s="670"/>
      <c r="EJ214" s="670"/>
      <c r="EK214" s="670"/>
      <c r="EL214" s="670"/>
      <c r="EM214" s="670"/>
      <c r="EN214" s="670"/>
      <c r="EO214" s="670"/>
      <c r="EP214" s="670"/>
      <c r="EQ214" s="670"/>
      <c r="ER214" s="655"/>
    </row>
    <row r="215" spans="1:149" s="457" customFormat="1" ht="60" customHeight="1" x14ac:dyDescent="0.25">
      <c r="A215" s="621" t="s">
        <v>654</v>
      </c>
      <c r="B215" s="144"/>
      <c r="C215" s="144"/>
      <c r="D215" s="194"/>
      <c r="E215" s="194"/>
      <c r="F215" s="194"/>
      <c r="G215" s="194"/>
      <c r="ES215" s="661"/>
    </row>
    <row r="216" spans="1:149" ht="57.75" customHeight="1" x14ac:dyDescent="0.25">
      <c r="B216" s="662" t="s">
        <v>521</v>
      </c>
      <c r="C216" s="608" t="s">
        <v>680</v>
      </c>
      <c r="D216" s="663" t="s">
        <v>650</v>
      </c>
      <c r="E216" s="608" t="s">
        <v>651</v>
      </c>
      <c r="F216" s="608" t="s">
        <v>681</v>
      </c>
      <c r="G216" s="608" t="s">
        <v>1017</v>
      </c>
      <c r="H216" s="608" t="s">
        <v>519</v>
      </c>
      <c r="I216" s="608" t="str">
        <f t="shared" ref="I216:BT216" si="19">"T+" &amp; (COLUMN(I216)-COLUMN($H216))</f>
        <v>T+1</v>
      </c>
      <c r="J216" s="608" t="str">
        <f t="shared" si="19"/>
        <v>T+2</v>
      </c>
      <c r="K216" s="608" t="str">
        <f t="shared" si="19"/>
        <v>T+3</v>
      </c>
      <c r="L216" s="608" t="str">
        <f t="shared" si="19"/>
        <v>T+4</v>
      </c>
      <c r="M216" s="608" t="str">
        <f t="shared" si="19"/>
        <v>T+5</v>
      </c>
      <c r="N216" s="608" t="str">
        <f t="shared" si="19"/>
        <v>T+6</v>
      </c>
      <c r="O216" s="608" t="str">
        <f t="shared" si="19"/>
        <v>T+7</v>
      </c>
      <c r="P216" s="608" t="str">
        <f t="shared" si="19"/>
        <v>T+8</v>
      </c>
      <c r="Q216" s="608" t="str">
        <f t="shared" si="19"/>
        <v>T+9</v>
      </c>
      <c r="R216" s="608" t="str">
        <f t="shared" si="19"/>
        <v>T+10</v>
      </c>
      <c r="S216" s="608" t="str">
        <f t="shared" si="19"/>
        <v>T+11</v>
      </c>
      <c r="T216" s="608" t="str">
        <f t="shared" si="19"/>
        <v>T+12</v>
      </c>
      <c r="U216" s="608" t="str">
        <f t="shared" si="19"/>
        <v>T+13</v>
      </c>
      <c r="V216" s="608" t="str">
        <f t="shared" si="19"/>
        <v>T+14</v>
      </c>
      <c r="W216" s="608" t="str">
        <f t="shared" si="19"/>
        <v>T+15</v>
      </c>
      <c r="X216" s="608" t="str">
        <f t="shared" si="19"/>
        <v>T+16</v>
      </c>
      <c r="Y216" s="608" t="str">
        <f t="shared" si="19"/>
        <v>T+17</v>
      </c>
      <c r="Z216" s="608" t="str">
        <f t="shared" si="19"/>
        <v>T+18</v>
      </c>
      <c r="AA216" s="608" t="str">
        <f t="shared" si="19"/>
        <v>T+19</v>
      </c>
      <c r="AB216" s="608" t="str">
        <f t="shared" si="19"/>
        <v>T+20</v>
      </c>
      <c r="AC216" s="608" t="str">
        <f t="shared" si="19"/>
        <v>T+21</v>
      </c>
      <c r="AD216" s="608" t="str">
        <f t="shared" si="19"/>
        <v>T+22</v>
      </c>
      <c r="AE216" s="608" t="str">
        <f t="shared" si="19"/>
        <v>T+23</v>
      </c>
      <c r="AF216" s="608" t="str">
        <f t="shared" si="19"/>
        <v>T+24</v>
      </c>
      <c r="AG216" s="608" t="str">
        <f t="shared" si="19"/>
        <v>T+25</v>
      </c>
      <c r="AH216" s="608" t="str">
        <f t="shared" si="19"/>
        <v>T+26</v>
      </c>
      <c r="AI216" s="608" t="str">
        <f t="shared" si="19"/>
        <v>T+27</v>
      </c>
      <c r="AJ216" s="608" t="str">
        <f t="shared" si="19"/>
        <v>T+28</v>
      </c>
      <c r="AK216" s="608" t="str">
        <f t="shared" si="19"/>
        <v>T+29</v>
      </c>
      <c r="AL216" s="608" t="str">
        <f t="shared" si="19"/>
        <v>T+30</v>
      </c>
      <c r="AM216" s="608" t="str">
        <f t="shared" si="19"/>
        <v>T+31</v>
      </c>
      <c r="AN216" s="608" t="str">
        <f t="shared" si="19"/>
        <v>T+32</v>
      </c>
      <c r="AO216" s="608" t="str">
        <f t="shared" si="19"/>
        <v>T+33</v>
      </c>
      <c r="AP216" s="608" t="str">
        <f t="shared" si="19"/>
        <v>T+34</v>
      </c>
      <c r="AQ216" s="608" t="str">
        <f t="shared" si="19"/>
        <v>T+35</v>
      </c>
      <c r="AR216" s="608" t="str">
        <f t="shared" si="19"/>
        <v>T+36</v>
      </c>
      <c r="AS216" s="608" t="str">
        <f t="shared" si="19"/>
        <v>T+37</v>
      </c>
      <c r="AT216" s="608" t="str">
        <f t="shared" si="19"/>
        <v>T+38</v>
      </c>
      <c r="AU216" s="608" t="str">
        <f t="shared" si="19"/>
        <v>T+39</v>
      </c>
      <c r="AV216" s="608" t="str">
        <f t="shared" si="19"/>
        <v>T+40</v>
      </c>
      <c r="AW216" s="608" t="str">
        <f t="shared" si="19"/>
        <v>T+41</v>
      </c>
      <c r="AX216" s="608" t="str">
        <f t="shared" si="19"/>
        <v>T+42</v>
      </c>
      <c r="AY216" s="608" t="str">
        <f t="shared" si="19"/>
        <v>T+43</v>
      </c>
      <c r="AZ216" s="608" t="str">
        <f t="shared" si="19"/>
        <v>T+44</v>
      </c>
      <c r="BA216" s="608" t="str">
        <f t="shared" si="19"/>
        <v>T+45</v>
      </c>
      <c r="BB216" s="608" t="str">
        <f t="shared" si="19"/>
        <v>T+46</v>
      </c>
      <c r="BC216" s="608" t="str">
        <f t="shared" si="19"/>
        <v>T+47</v>
      </c>
      <c r="BD216" s="608" t="str">
        <f t="shared" si="19"/>
        <v>T+48</v>
      </c>
      <c r="BE216" s="608" t="str">
        <f t="shared" si="19"/>
        <v>T+49</v>
      </c>
      <c r="BF216" s="608" t="str">
        <f t="shared" si="19"/>
        <v>T+50</v>
      </c>
      <c r="BG216" s="608" t="str">
        <f t="shared" si="19"/>
        <v>T+51</v>
      </c>
      <c r="BH216" s="608" t="str">
        <f t="shared" si="19"/>
        <v>T+52</v>
      </c>
      <c r="BI216" s="608" t="str">
        <f t="shared" si="19"/>
        <v>T+53</v>
      </c>
      <c r="BJ216" s="608" t="str">
        <f t="shared" si="19"/>
        <v>T+54</v>
      </c>
      <c r="BK216" s="608" t="str">
        <f t="shared" si="19"/>
        <v>T+55</v>
      </c>
      <c r="BL216" s="608" t="str">
        <f t="shared" si="19"/>
        <v>T+56</v>
      </c>
      <c r="BM216" s="608" t="str">
        <f t="shared" si="19"/>
        <v>T+57</v>
      </c>
      <c r="BN216" s="608" t="str">
        <f t="shared" si="19"/>
        <v>T+58</v>
      </c>
      <c r="BO216" s="608" t="str">
        <f t="shared" si="19"/>
        <v>T+59</v>
      </c>
      <c r="BP216" s="608" t="str">
        <f t="shared" si="19"/>
        <v>T+60</v>
      </c>
      <c r="BQ216" s="608" t="str">
        <f t="shared" si="19"/>
        <v>T+61</v>
      </c>
      <c r="BR216" s="608" t="str">
        <f t="shared" si="19"/>
        <v>T+62</v>
      </c>
      <c r="BS216" s="608" t="str">
        <f t="shared" si="19"/>
        <v>T+63</v>
      </c>
      <c r="BT216" s="608" t="str">
        <f t="shared" si="19"/>
        <v>T+64</v>
      </c>
      <c r="BU216" s="608" t="str">
        <f t="shared" ref="BU216:EF216" si="20">"T+" &amp; (COLUMN(BU216)-COLUMN($H216))</f>
        <v>T+65</v>
      </c>
      <c r="BV216" s="608" t="str">
        <f t="shared" si="20"/>
        <v>T+66</v>
      </c>
      <c r="BW216" s="608" t="str">
        <f t="shared" si="20"/>
        <v>T+67</v>
      </c>
      <c r="BX216" s="608" t="str">
        <f t="shared" si="20"/>
        <v>T+68</v>
      </c>
      <c r="BY216" s="608" t="str">
        <f t="shared" si="20"/>
        <v>T+69</v>
      </c>
      <c r="BZ216" s="608" t="str">
        <f t="shared" si="20"/>
        <v>T+70</v>
      </c>
      <c r="CA216" s="608" t="str">
        <f t="shared" si="20"/>
        <v>T+71</v>
      </c>
      <c r="CB216" s="608" t="str">
        <f t="shared" si="20"/>
        <v>T+72</v>
      </c>
      <c r="CC216" s="608" t="str">
        <f t="shared" si="20"/>
        <v>T+73</v>
      </c>
      <c r="CD216" s="608" t="str">
        <f t="shared" si="20"/>
        <v>T+74</v>
      </c>
      <c r="CE216" s="608" t="str">
        <f t="shared" si="20"/>
        <v>T+75</v>
      </c>
      <c r="CF216" s="608" t="str">
        <f t="shared" si="20"/>
        <v>T+76</v>
      </c>
      <c r="CG216" s="608" t="str">
        <f t="shared" si="20"/>
        <v>T+77</v>
      </c>
      <c r="CH216" s="608" t="str">
        <f t="shared" si="20"/>
        <v>T+78</v>
      </c>
      <c r="CI216" s="608" t="str">
        <f t="shared" si="20"/>
        <v>T+79</v>
      </c>
      <c r="CJ216" s="608" t="str">
        <f t="shared" si="20"/>
        <v>T+80</v>
      </c>
      <c r="CK216" s="608" t="str">
        <f t="shared" si="20"/>
        <v>T+81</v>
      </c>
      <c r="CL216" s="608" t="str">
        <f t="shared" si="20"/>
        <v>T+82</v>
      </c>
      <c r="CM216" s="608" t="str">
        <f t="shared" si="20"/>
        <v>T+83</v>
      </c>
      <c r="CN216" s="608" t="str">
        <f t="shared" si="20"/>
        <v>T+84</v>
      </c>
      <c r="CO216" s="608" t="str">
        <f t="shared" si="20"/>
        <v>T+85</v>
      </c>
      <c r="CP216" s="608" t="str">
        <f t="shared" si="20"/>
        <v>T+86</v>
      </c>
      <c r="CQ216" s="608" t="str">
        <f t="shared" si="20"/>
        <v>T+87</v>
      </c>
      <c r="CR216" s="608" t="str">
        <f t="shared" si="20"/>
        <v>T+88</v>
      </c>
      <c r="CS216" s="608" t="str">
        <f t="shared" si="20"/>
        <v>T+89</v>
      </c>
      <c r="CT216" s="608" t="str">
        <f t="shared" si="20"/>
        <v>T+90</v>
      </c>
      <c r="CU216" s="608" t="str">
        <f t="shared" si="20"/>
        <v>T+91</v>
      </c>
      <c r="CV216" s="608" t="str">
        <f t="shared" si="20"/>
        <v>T+92</v>
      </c>
      <c r="CW216" s="608" t="str">
        <f t="shared" si="20"/>
        <v>T+93</v>
      </c>
      <c r="CX216" s="608" t="str">
        <f t="shared" si="20"/>
        <v>T+94</v>
      </c>
      <c r="CY216" s="608" t="str">
        <f t="shared" si="20"/>
        <v>T+95</v>
      </c>
      <c r="CZ216" s="608" t="str">
        <f t="shared" si="20"/>
        <v>T+96</v>
      </c>
      <c r="DA216" s="608" t="str">
        <f t="shared" si="20"/>
        <v>T+97</v>
      </c>
      <c r="DB216" s="608" t="str">
        <f t="shared" si="20"/>
        <v>T+98</v>
      </c>
      <c r="DC216" s="608" t="str">
        <f t="shared" si="20"/>
        <v>T+99</v>
      </c>
      <c r="DD216" s="608" t="str">
        <f t="shared" si="20"/>
        <v>T+100</v>
      </c>
      <c r="DE216" s="608" t="str">
        <f t="shared" si="20"/>
        <v>T+101</v>
      </c>
      <c r="DF216" s="608" t="str">
        <f t="shared" si="20"/>
        <v>T+102</v>
      </c>
      <c r="DG216" s="608" t="str">
        <f t="shared" si="20"/>
        <v>T+103</v>
      </c>
      <c r="DH216" s="608" t="str">
        <f t="shared" si="20"/>
        <v>T+104</v>
      </c>
      <c r="DI216" s="608" t="str">
        <f t="shared" si="20"/>
        <v>T+105</v>
      </c>
      <c r="DJ216" s="608" t="str">
        <f t="shared" si="20"/>
        <v>T+106</v>
      </c>
      <c r="DK216" s="608" t="str">
        <f t="shared" si="20"/>
        <v>T+107</v>
      </c>
      <c r="DL216" s="608" t="str">
        <f t="shared" si="20"/>
        <v>T+108</v>
      </c>
      <c r="DM216" s="608" t="str">
        <f t="shared" si="20"/>
        <v>T+109</v>
      </c>
      <c r="DN216" s="608" t="str">
        <f t="shared" si="20"/>
        <v>T+110</v>
      </c>
      <c r="DO216" s="608" t="str">
        <f t="shared" si="20"/>
        <v>T+111</v>
      </c>
      <c r="DP216" s="608" t="str">
        <f t="shared" si="20"/>
        <v>T+112</v>
      </c>
      <c r="DQ216" s="608" t="str">
        <f t="shared" si="20"/>
        <v>T+113</v>
      </c>
      <c r="DR216" s="608" t="str">
        <f t="shared" si="20"/>
        <v>T+114</v>
      </c>
      <c r="DS216" s="608" t="str">
        <f t="shared" si="20"/>
        <v>T+115</v>
      </c>
      <c r="DT216" s="608" t="str">
        <f t="shared" si="20"/>
        <v>T+116</v>
      </c>
      <c r="DU216" s="608" t="str">
        <f t="shared" si="20"/>
        <v>T+117</v>
      </c>
      <c r="DV216" s="608" t="str">
        <f t="shared" si="20"/>
        <v>T+118</v>
      </c>
      <c r="DW216" s="608" t="str">
        <f t="shared" si="20"/>
        <v>T+119</v>
      </c>
      <c r="DX216" s="608" t="str">
        <f t="shared" si="20"/>
        <v>T+120</v>
      </c>
      <c r="DY216" s="608" t="str">
        <f t="shared" si="20"/>
        <v>T+121</v>
      </c>
      <c r="DZ216" s="608" t="str">
        <f t="shared" si="20"/>
        <v>T+122</v>
      </c>
      <c r="EA216" s="608" t="str">
        <f t="shared" si="20"/>
        <v>T+123</v>
      </c>
      <c r="EB216" s="608" t="str">
        <f t="shared" si="20"/>
        <v>T+124</v>
      </c>
      <c r="EC216" s="608" t="str">
        <f t="shared" si="20"/>
        <v>T+125</v>
      </c>
      <c r="ED216" s="608" t="str">
        <f t="shared" si="20"/>
        <v>T+126</v>
      </c>
      <c r="EE216" s="608" t="str">
        <f t="shared" si="20"/>
        <v>T+127</v>
      </c>
      <c r="EF216" s="608" t="str">
        <f t="shared" si="20"/>
        <v>T+128</v>
      </c>
      <c r="EG216" s="608" t="str">
        <f t="shared" ref="EG216:ER216" si="21">"T+" &amp; (COLUMN(EG216)-COLUMN($H216))</f>
        <v>T+129</v>
      </c>
      <c r="EH216" s="608" t="str">
        <f t="shared" si="21"/>
        <v>T+130</v>
      </c>
      <c r="EI216" s="608" t="str">
        <f t="shared" si="21"/>
        <v>T+131</v>
      </c>
      <c r="EJ216" s="608" t="str">
        <f t="shared" si="21"/>
        <v>T+132</v>
      </c>
      <c r="EK216" s="608" t="str">
        <f t="shared" si="21"/>
        <v>T+133</v>
      </c>
      <c r="EL216" s="608" t="str">
        <f t="shared" si="21"/>
        <v>T+134</v>
      </c>
      <c r="EM216" s="608" t="str">
        <f t="shared" si="21"/>
        <v>T+135</v>
      </c>
      <c r="EN216" s="608" t="str">
        <f t="shared" si="21"/>
        <v>T+136</v>
      </c>
      <c r="EO216" s="608" t="str">
        <f t="shared" si="21"/>
        <v>T+137</v>
      </c>
      <c r="EP216" s="608" t="str">
        <f t="shared" si="21"/>
        <v>T+138</v>
      </c>
      <c r="EQ216" s="608" t="str">
        <f t="shared" si="21"/>
        <v>T+139</v>
      </c>
      <c r="ER216" s="608" t="str">
        <f t="shared" si="21"/>
        <v>T+140</v>
      </c>
    </row>
    <row r="217" spans="1:149" ht="15" customHeight="1" x14ac:dyDescent="0.25">
      <c r="B217" s="667" t="str">
        <f t="shared" ref="B217:B280" si="22">B11</f>
        <v>Desk 1</v>
      </c>
      <c r="C217" s="668" t="str">
        <f>IF(ISBLANK(C11), "", C11)</f>
        <v/>
      </c>
      <c r="D217" s="668" t="str">
        <f t="shared" ref="D217:F217" si="23">IF(ISBLANK(D11), "", D11)</f>
        <v/>
      </c>
      <c r="E217" s="668" t="str">
        <f t="shared" si="23"/>
        <v/>
      </c>
      <c r="F217" s="668" t="str">
        <f t="shared" si="23"/>
        <v/>
      </c>
      <c r="G217" s="610" t="str">
        <f>IF(ISBLANK(G11), "", G11)</f>
        <v/>
      </c>
      <c r="H217" s="554"/>
      <c r="I217" s="554"/>
      <c r="J217" s="554"/>
      <c r="K217" s="554"/>
      <c r="L217" s="554"/>
      <c r="M217" s="554"/>
      <c r="N217" s="554"/>
      <c r="O217" s="554"/>
      <c r="P217" s="554"/>
      <c r="Q217" s="554"/>
      <c r="R217" s="554"/>
      <c r="S217" s="554"/>
      <c r="T217" s="554"/>
      <c r="U217" s="554"/>
      <c r="V217" s="554"/>
      <c r="W217" s="554"/>
      <c r="X217" s="554"/>
      <c r="Y217" s="554"/>
      <c r="Z217" s="554"/>
      <c r="AA217" s="554"/>
      <c r="AB217" s="554"/>
      <c r="AC217" s="554"/>
      <c r="AD217" s="554"/>
      <c r="AE217" s="554"/>
      <c r="AF217" s="554"/>
      <c r="AG217" s="554"/>
      <c r="AH217" s="554"/>
      <c r="AI217" s="554"/>
      <c r="AJ217" s="554"/>
      <c r="AK217" s="554"/>
      <c r="AL217" s="554"/>
      <c r="AM217" s="554"/>
      <c r="AN217" s="554"/>
      <c r="AO217" s="554"/>
      <c r="AP217" s="554"/>
      <c r="AQ217" s="554"/>
      <c r="AR217" s="554"/>
      <c r="AS217" s="554"/>
      <c r="AT217" s="554"/>
      <c r="AU217" s="554"/>
      <c r="AV217" s="554"/>
      <c r="AW217" s="554"/>
      <c r="AX217" s="554"/>
      <c r="AY217" s="554"/>
      <c r="AZ217" s="554"/>
      <c r="BA217" s="554"/>
      <c r="BB217" s="554"/>
      <c r="BC217" s="554"/>
      <c r="BD217" s="554"/>
      <c r="BE217" s="554"/>
      <c r="BF217" s="554"/>
      <c r="BG217" s="554"/>
      <c r="BH217" s="554"/>
      <c r="BI217" s="554"/>
      <c r="BJ217" s="554"/>
      <c r="BK217" s="554"/>
      <c r="BL217" s="554"/>
      <c r="BM217" s="554"/>
      <c r="BN217" s="554"/>
      <c r="BO217" s="554"/>
      <c r="BP217" s="554"/>
      <c r="BQ217" s="554"/>
      <c r="BR217" s="554"/>
      <c r="BS217" s="554"/>
      <c r="BT217" s="554"/>
      <c r="BU217" s="554"/>
      <c r="BV217" s="554"/>
      <c r="BW217" s="554"/>
      <c r="BX217" s="554"/>
      <c r="BY217" s="554"/>
      <c r="BZ217" s="554"/>
      <c r="CA217" s="554"/>
      <c r="CB217" s="554"/>
      <c r="CC217" s="554"/>
      <c r="CD217" s="554"/>
      <c r="CE217" s="554"/>
      <c r="CF217" s="554"/>
      <c r="CG217" s="554"/>
      <c r="CH217" s="554"/>
      <c r="CI217" s="554"/>
      <c r="CJ217" s="554"/>
      <c r="CK217" s="554"/>
      <c r="CL217" s="554"/>
      <c r="CM217" s="554"/>
      <c r="CN217" s="554"/>
      <c r="CO217" s="554"/>
      <c r="CP217" s="554"/>
      <c r="CQ217" s="554"/>
      <c r="CR217" s="554"/>
      <c r="CS217" s="554"/>
      <c r="CT217" s="554"/>
      <c r="CU217" s="554"/>
      <c r="CV217" s="554"/>
      <c r="CW217" s="554"/>
      <c r="CX217" s="554"/>
      <c r="CY217" s="554"/>
      <c r="CZ217" s="554"/>
      <c r="DA217" s="554"/>
      <c r="DB217" s="554"/>
      <c r="DC217" s="554"/>
      <c r="DD217" s="554"/>
      <c r="DE217" s="554"/>
      <c r="DF217" s="554"/>
      <c r="DG217" s="554"/>
      <c r="DH217" s="554"/>
      <c r="DI217" s="554"/>
      <c r="DJ217" s="554"/>
      <c r="DK217" s="554"/>
      <c r="DL217" s="554"/>
      <c r="DM217" s="554"/>
      <c r="DN217" s="554"/>
      <c r="DO217" s="554"/>
      <c r="DP217" s="554"/>
      <c r="DQ217" s="554"/>
      <c r="DR217" s="554"/>
      <c r="DS217" s="554"/>
      <c r="DT217" s="554"/>
      <c r="DU217" s="554"/>
      <c r="DV217" s="554"/>
      <c r="DW217" s="368"/>
      <c r="DX217" s="554"/>
      <c r="DY217" s="554"/>
      <c r="DZ217" s="554"/>
      <c r="EA217" s="554"/>
      <c r="EB217" s="554"/>
      <c r="EC217" s="554"/>
      <c r="ED217" s="554"/>
      <c r="EE217" s="554"/>
      <c r="EF217" s="554"/>
      <c r="EG217" s="554"/>
      <c r="EH217" s="554"/>
      <c r="EI217" s="554"/>
      <c r="EJ217" s="554"/>
      <c r="EK217" s="554"/>
      <c r="EL217" s="554"/>
      <c r="EM217" s="554"/>
      <c r="EN217" s="554"/>
      <c r="EO217" s="554"/>
      <c r="EP217" s="554"/>
      <c r="EQ217" s="554"/>
      <c r="ER217" s="368"/>
    </row>
    <row r="218" spans="1:149" ht="15" customHeight="1" x14ac:dyDescent="0.25">
      <c r="B218" s="298" t="str">
        <f t="shared" si="22"/>
        <v>Desk 2</v>
      </c>
      <c r="C218" s="300" t="str">
        <f t="shared" ref="C218:G233" si="24">IF(ISBLANK(C12), "", C12)</f>
        <v/>
      </c>
      <c r="D218" s="300" t="str">
        <f t="shared" si="24"/>
        <v/>
      </c>
      <c r="E218" s="300" t="str">
        <f t="shared" si="24"/>
        <v/>
      </c>
      <c r="F218" s="300" t="str">
        <f t="shared" si="24"/>
        <v/>
      </c>
      <c r="G218" s="610" t="str">
        <f t="shared" si="24"/>
        <v/>
      </c>
      <c r="H218" s="554"/>
      <c r="I218" s="554"/>
      <c r="J218" s="554"/>
      <c r="K218" s="554"/>
      <c r="L218" s="554"/>
      <c r="M218" s="554"/>
      <c r="N218" s="554"/>
      <c r="O218" s="554"/>
      <c r="P218" s="554"/>
      <c r="Q218" s="554"/>
      <c r="R218" s="554"/>
      <c r="S218" s="554"/>
      <c r="T218" s="554"/>
      <c r="U218" s="554"/>
      <c r="V218" s="554"/>
      <c r="W218" s="554"/>
      <c r="X218" s="554"/>
      <c r="Y218" s="554"/>
      <c r="Z218" s="554"/>
      <c r="AA218" s="554"/>
      <c r="AB218" s="554"/>
      <c r="AC218" s="554"/>
      <c r="AD218" s="554"/>
      <c r="AE218" s="554"/>
      <c r="AF218" s="554"/>
      <c r="AG218" s="554"/>
      <c r="AH218" s="554"/>
      <c r="AI218" s="554"/>
      <c r="AJ218" s="554"/>
      <c r="AK218" s="554"/>
      <c r="AL218" s="554"/>
      <c r="AM218" s="554"/>
      <c r="AN218" s="554"/>
      <c r="AO218" s="554"/>
      <c r="AP218" s="554"/>
      <c r="AQ218" s="554"/>
      <c r="AR218" s="554"/>
      <c r="AS218" s="554"/>
      <c r="AT218" s="554"/>
      <c r="AU218" s="554"/>
      <c r="AV218" s="554"/>
      <c r="AW218" s="554"/>
      <c r="AX218" s="554"/>
      <c r="AY218" s="554"/>
      <c r="AZ218" s="554"/>
      <c r="BA218" s="554"/>
      <c r="BB218" s="554"/>
      <c r="BC218" s="554"/>
      <c r="BD218" s="554"/>
      <c r="BE218" s="554"/>
      <c r="BF218" s="554"/>
      <c r="BG218" s="554"/>
      <c r="BH218" s="554"/>
      <c r="BI218" s="554"/>
      <c r="BJ218" s="554"/>
      <c r="BK218" s="554"/>
      <c r="BL218" s="554"/>
      <c r="BM218" s="554"/>
      <c r="BN218" s="554"/>
      <c r="BO218" s="554"/>
      <c r="BP218" s="554"/>
      <c r="BQ218" s="554"/>
      <c r="BR218" s="554"/>
      <c r="BS218" s="554"/>
      <c r="BT218" s="554"/>
      <c r="BU218" s="554"/>
      <c r="BV218" s="554"/>
      <c r="BW218" s="554"/>
      <c r="BX218" s="554"/>
      <c r="BY218" s="554"/>
      <c r="BZ218" s="554"/>
      <c r="CA218" s="554"/>
      <c r="CB218" s="554"/>
      <c r="CC218" s="554"/>
      <c r="CD218" s="554"/>
      <c r="CE218" s="554"/>
      <c r="CF218" s="554"/>
      <c r="CG218" s="554"/>
      <c r="CH218" s="554"/>
      <c r="CI218" s="554"/>
      <c r="CJ218" s="554"/>
      <c r="CK218" s="554"/>
      <c r="CL218" s="554"/>
      <c r="CM218" s="554"/>
      <c r="CN218" s="554"/>
      <c r="CO218" s="554"/>
      <c r="CP218" s="554"/>
      <c r="CQ218" s="554"/>
      <c r="CR218" s="554"/>
      <c r="CS218" s="554"/>
      <c r="CT218" s="554"/>
      <c r="CU218" s="554"/>
      <c r="CV218" s="554"/>
      <c r="CW218" s="554"/>
      <c r="CX218" s="554"/>
      <c r="CY218" s="554"/>
      <c r="CZ218" s="554"/>
      <c r="DA218" s="554"/>
      <c r="DB218" s="554"/>
      <c r="DC218" s="554"/>
      <c r="DD218" s="554"/>
      <c r="DE218" s="554"/>
      <c r="DF218" s="554"/>
      <c r="DG218" s="554"/>
      <c r="DH218" s="554"/>
      <c r="DI218" s="554"/>
      <c r="DJ218" s="554"/>
      <c r="DK218" s="554"/>
      <c r="DL218" s="554"/>
      <c r="DM218" s="554"/>
      <c r="DN218" s="554"/>
      <c r="DO218" s="554"/>
      <c r="DP218" s="554"/>
      <c r="DQ218" s="554"/>
      <c r="DR218" s="554"/>
      <c r="DS218" s="554"/>
      <c r="DT218" s="554"/>
      <c r="DU218" s="554"/>
      <c r="DV218" s="554"/>
      <c r="DW218" s="368"/>
      <c r="DX218" s="554"/>
      <c r="DY218" s="554"/>
      <c r="DZ218" s="554"/>
      <c r="EA218" s="554"/>
      <c r="EB218" s="554"/>
      <c r="EC218" s="554"/>
      <c r="ED218" s="554"/>
      <c r="EE218" s="554"/>
      <c r="EF218" s="554"/>
      <c r="EG218" s="554"/>
      <c r="EH218" s="554"/>
      <c r="EI218" s="554"/>
      <c r="EJ218" s="554"/>
      <c r="EK218" s="554"/>
      <c r="EL218" s="554"/>
      <c r="EM218" s="554"/>
      <c r="EN218" s="554"/>
      <c r="EO218" s="554"/>
      <c r="EP218" s="554"/>
      <c r="EQ218" s="554"/>
      <c r="ER218" s="368"/>
    </row>
    <row r="219" spans="1:149" ht="15" customHeight="1" x14ac:dyDescent="0.25">
      <c r="B219" s="298" t="str">
        <f t="shared" si="22"/>
        <v>Desk 3</v>
      </c>
      <c r="C219" s="300" t="str">
        <f t="shared" si="24"/>
        <v/>
      </c>
      <c r="D219" s="300" t="str">
        <f t="shared" si="24"/>
        <v/>
      </c>
      <c r="E219" s="300" t="str">
        <f t="shared" si="24"/>
        <v/>
      </c>
      <c r="F219" s="300" t="str">
        <f t="shared" si="24"/>
        <v/>
      </c>
      <c r="G219" s="610" t="str">
        <f t="shared" si="24"/>
        <v/>
      </c>
      <c r="H219" s="554"/>
      <c r="I219" s="554"/>
      <c r="J219" s="554"/>
      <c r="K219" s="554"/>
      <c r="L219" s="554"/>
      <c r="M219" s="554"/>
      <c r="N219" s="554"/>
      <c r="O219" s="554"/>
      <c r="P219" s="554"/>
      <c r="Q219" s="554"/>
      <c r="R219" s="554"/>
      <c r="S219" s="554"/>
      <c r="T219" s="554"/>
      <c r="U219" s="554"/>
      <c r="V219" s="554"/>
      <c r="W219" s="554"/>
      <c r="X219" s="554"/>
      <c r="Y219" s="554"/>
      <c r="Z219" s="554"/>
      <c r="AA219" s="554"/>
      <c r="AB219" s="554"/>
      <c r="AC219" s="554"/>
      <c r="AD219" s="554"/>
      <c r="AE219" s="554"/>
      <c r="AF219" s="554"/>
      <c r="AG219" s="554"/>
      <c r="AH219" s="554"/>
      <c r="AI219" s="554"/>
      <c r="AJ219" s="554"/>
      <c r="AK219" s="554"/>
      <c r="AL219" s="554"/>
      <c r="AM219" s="554"/>
      <c r="AN219" s="554"/>
      <c r="AO219" s="554"/>
      <c r="AP219" s="554"/>
      <c r="AQ219" s="554"/>
      <c r="AR219" s="554"/>
      <c r="AS219" s="554"/>
      <c r="AT219" s="554"/>
      <c r="AU219" s="554"/>
      <c r="AV219" s="554"/>
      <c r="AW219" s="554"/>
      <c r="AX219" s="554"/>
      <c r="AY219" s="554"/>
      <c r="AZ219" s="554"/>
      <c r="BA219" s="554"/>
      <c r="BB219" s="554"/>
      <c r="BC219" s="554"/>
      <c r="BD219" s="554"/>
      <c r="BE219" s="554"/>
      <c r="BF219" s="554"/>
      <c r="BG219" s="554"/>
      <c r="BH219" s="554"/>
      <c r="BI219" s="554"/>
      <c r="BJ219" s="554"/>
      <c r="BK219" s="554"/>
      <c r="BL219" s="554"/>
      <c r="BM219" s="554"/>
      <c r="BN219" s="554"/>
      <c r="BO219" s="554"/>
      <c r="BP219" s="554"/>
      <c r="BQ219" s="554"/>
      <c r="BR219" s="554"/>
      <c r="BS219" s="554"/>
      <c r="BT219" s="554"/>
      <c r="BU219" s="554"/>
      <c r="BV219" s="554"/>
      <c r="BW219" s="554"/>
      <c r="BX219" s="554"/>
      <c r="BY219" s="554"/>
      <c r="BZ219" s="554"/>
      <c r="CA219" s="554"/>
      <c r="CB219" s="554"/>
      <c r="CC219" s="554"/>
      <c r="CD219" s="554"/>
      <c r="CE219" s="554"/>
      <c r="CF219" s="554"/>
      <c r="CG219" s="554"/>
      <c r="CH219" s="554"/>
      <c r="CI219" s="554"/>
      <c r="CJ219" s="554"/>
      <c r="CK219" s="554"/>
      <c r="CL219" s="554"/>
      <c r="CM219" s="554"/>
      <c r="CN219" s="554"/>
      <c r="CO219" s="554"/>
      <c r="CP219" s="554"/>
      <c r="CQ219" s="554"/>
      <c r="CR219" s="554"/>
      <c r="CS219" s="554"/>
      <c r="CT219" s="554"/>
      <c r="CU219" s="554"/>
      <c r="CV219" s="554"/>
      <c r="CW219" s="554"/>
      <c r="CX219" s="554"/>
      <c r="CY219" s="554"/>
      <c r="CZ219" s="554"/>
      <c r="DA219" s="554"/>
      <c r="DB219" s="554"/>
      <c r="DC219" s="554"/>
      <c r="DD219" s="554"/>
      <c r="DE219" s="554"/>
      <c r="DF219" s="554"/>
      <c r="DG219" s="554"/>
      <c r="DH219" s="554"/>
      <c r="DI219" s="554"/>
      <c r="DJ219" s="554"/>
      <c r="DK219" s="554"/>
      <c r="DL219" s="554"/>
      <c r="DM219" s="554"/>
      <c r="DN219" s="554"/>
      <c r="DO219" s="554"/>
      <c r="DP219" s="554"/>
      <c r="DQ219" s="554"/>
      <c r="DR219" s="554"/>
      <c r="DS219" s="554"/>
      <c r="DT219" s="554"/>
      <c r="DU219" s="554"/>
      <c r="DV219" s="554"/>
      <c r="DW219" s="368"/>
      <c r="DX219" s="554"/>
      <c r="DY219" s="554"/>
      <c r="DZ219" s="554"/>
      <c r="EA219" s="554"/>
      <c r="EB219" s="554"/>
      <c r="EC219" s="554"/>
      <c r="ED219" s="554"/>
      <c r="EE219" s="554"/>
      <c r="EF219" s="554"/>
      <c r="EG219" s="554"/>
      <c r="EH219" s="554"/>
      <c r="EI219" s="554"/>
      <c r="EJ219" s="554"/>
      <c r="EK219" s="554"/>
      <c r="EL219" s="554"/>
      <c r="EM219" s="554"/>
      <c r="EN219" s="554"/>
      <c r="EO219" s="554"/>
      <c r="EP219" s="554"/>
      <c r="EQ219" s="554"/>
      <c r="ER219" s="368"/>
    </row>
    <row r="220" spans="1:149" ht="15" customHeight="1" x14ac:dyDescent="0.25">
      <c r="B220" s="298" t="str">
        <f t="shared" si="22"/>
        <v>Desk 4</v>
      </c>
      <c r="C220" s="300" t="str">
        <f t="shared" si="24"/>
        <v/>
      </c>
      <c r="D220" s="300" t="str">
        <f t="shared" si="24"/>
        <v/>
      </c>
      <c r="E220" s="300" t="str">
        <f t="shared" si="24"/>
        <v/>
      </c>
      <c r="F220" s="300" t="str">
        <f t="shared" si="24"/>
        <v/>
      </c>
      <c r="G220" s="610" t="str">
        <f t="shared" si="24"/>
        <v/>
      </c>
      <c r="H220" s="554"/>
      <c r="I220" s="554"/>
      <c r="J220" s="554"/>
      <c r="K220" s="554"/>
      <c r="L220" s="554"/>
      <c r="M220" s="554"/>
      <c r="N220" s="554"/>
      <c r="O220" s="554"/>
      <c r="P220" s="554"/>
      <c r="Q220" s="554"/>
      <c r="R220" s="554"/>
      <c r="S220" s="554"/>
      <c r="T220" s="554"/>
      <c r="U220" s="554"/>
      <c r="V220" s="554"/>
      <c r="W220" s="554"/>
      <c r="X220" s="554"/>
      <c r="Y220" s="554"/>
      <c r="Z220" s="554"/>
      <c r="AA220" s="554"/>
      <c r="AB220" s="554"/>
      <c r="AC220" s="554"/>
      <c r="AD220" s="554"/>
      <c r="AE220" s="554"/>
      <c r="AF220" s="554"/>
      <c r="AG220" s="554"/>
      <c r="AH220" s="554"/>
      <c r="AI220" s="554"/>
      <c r="AJ220" s="554"/>
      <c r="AK220" s="554"/>
      <c r="AL220" s="554"/>
      <c r="AM220" s="554"/>
      <c r="AN220" s="554"/>
      <c r="AO220" s="554"/>
      <c r="AP220" s="554"/>
      <c r="AQ220" s="554"/>
      <c r="AR220" s="554"/>
      <c r="AS220" s="554"/>
      <c r="AT220" s="554"/>
      <c r="AU220" s="554"/>
      <c r="AV220" s="554"/>
      <c r="AW220" s="554"/>
      <c r="AX220" s="554"/>
      <c r="AY220" s="554"/>
      <c r="AZ220" s="554"/>
      <c r="BA220" s="554"/>
      <c r="BB220" s="554"/>
      <c r="BC220" s="554"/>
      <c r="BD220" s="554"/>
      <c r="BE220" s="554"/>
      <c r="BF220" s="554"/>
      <c r="BG220" s="554"/>
      <c r="BH220" s="554"/>
      <c r="BI220" s="554"/>
      <c r="BJ220" s="554"/>
      <c r="BK220" s="554"/>
      <c r="BL220" s="554"/>
      <c r="BM220" s="554"/>
      <c r="BN220" s="554"/>
      <c r="BO220" s="554"/>
      <c r="BP220" s="554"/>
      <c r="BQ220" s="554"/>
      <c r="BR220" s="554"/>
      <c r="BS220" s="554"/>
      <c r="BT220" s="554"/>
      <c r="BU220" s="554"/>
      <c r="BV220" s="554"/>
      <c r="BW220" s="554"/>
      <c r="BX220" s="554"/>
      <c r="BY220" s="554"/>
      <c r="BZ220" s="554"/>
      <c r="CA220" s="554"/>
      <c r="CB220" s="554"/>
      <c r="CC220" s="554"/>
      <c r="CD220" s="554"/>
      <c r="CE220" s="554"/>
      <c r="CF220" s="554"/>
      <c r="CG220" s="554"/>
      <c r="CH220" s="554"/>
      <c r="CI220" s="554"/>
      <c r="CJ220" s="554"/>
      <c r="CK220" s="554"/>
      <c r="CL220" s="554"/>
      <c r="CM220" s="554"/>
      <c r="CN220" s="554"/>
      <c r="CO220" s="554"/>
      <c r="CP220" s="554"/>
      <c r="CQ220" s="554"/>
      <c r="CR220" s="554"/>
      <c r="CS220" s="554"/>
      <c r="CT220" s="554"/>
      <c r="CU220" s="554"/>
      <c r="CV220" s="554"/>
      <c r="CW220" s="554"/>
      <c r="CX220" s="554"/>
      <c r="CY220" s="554"/>
      <c r="CZ220" s="554"/>
      <c r="DA220" s="554"/>
      <c r="DB220" s="554"/>
      <c r="DC220" s="554"/>
      <c r="DD220" s="554"/>
      <c r="DE220" s="554"/>
      <c r="DF220" s="554"/>
      <c r="DG220" s="554"/>
      <c r="DH220" s="554"/>
      <c r="DI220" s="554"/>
      <c r="DJ220" s="554"/>
      <c r="DK220" s="554"/>
      <c r="DL220" s="554"/>
      <c r="DM220" s="554"/>
      <c r="DN220" s="554"/>
      <c r="DO220" s="554"/>
      <c r="DP220" s="554"/>
      <c r="DQ220" s="554"/>
      <c r="DR220" s="554"/>
      <c r="DS220" s="554"/>
      <c r="DT220" s="554"/>
      <c r="DU220" s="554"/>
      <c r="DV220" s="554"/>
      <c r="DW220" s="368"/>
      <c r="DX220" s="554"/>
      <c r="DY220" s="554"/>
      <c r="DZ220" s="554"/>
      <c r="EA220" s="554"/>
      <c r="EB220" s="554"/>
      <c r="EC220" s="554"/>
      <c r="ED220" s="554"/>
      <c r="EE220" s="554"/>
      <c r="EF220" s="554"/>
      <c r="EG220" s="554"/>
      <c r="EH220" s="554"/>
      <c r="EI220" s="554"/>
      <c r="EJ220" s="554"/>
      <c r="EK220" s="554"/>
      <c r="EL220" s="554"/>
      <c r="EM220" s="554"/>
      <c r="EN220" s="554"/>
      <c r="EO220" s="554"/>
      <c r="EP220" s="554"/>
      <c r="EQ220" s="554"/>
      <c r="ER220" s="368"/>
    </row>
    <row r="221" spans="1:149" ht="15" customHeight="1" x14ac:dyDescent="0.25">
      <c r="B221" s="298" t="str">
        <f t="shared" si="22"/>
        <v>Desk 5</v>
      </c>
      <c r="C221" s="300" t="str">
        <f t="shared" si="24"/>
        <v/>
      </c>
      <c r="D221" s="300" t="str">
        <f t="shared" si="24"/>
        <v/>
      </c>
      <c r="E221" s="300" t="str">
        <f t="shared" si="24"/>
        <v/>
      </c>
      <c r="F221" s="300" t="str">
        <f t="shared" si="24"/>
        <v/>
      </c>
      <c r="G221" s="610" t="str">
        <f t="shared" si="24"/>
        <v/>
      </c>
      <c r="H221" s="554"/>
      <c r="I221" s="554"/>
      <c r="J221" s="554"/>
      <c r="K221" s="554"/>
      <c r="L221" s="554"/>
      <c r="M221" s="554"/>
      <c r="N221" s="554"/>
      <c r="O221" s="554"/>
      <c r="P221" s="554"/>
      <c r="Q221" s="554"/>
      <c r="R221" s="554"/>
      <c r="S221" s="554"/>
      <c r="T221" s="554"/>
      <c r="U221" s="554"/>
      <c r="V221" s="554"/>
      <c r="W221" s="554"/>
      <c r="X221" s="554"/>
      <c r="Y221" s="554"/>
      <c r="Z221" s="554"/>
      <c r="AA221" s="554"/>
      <c r="AB221" s="554"/>
      <c r="AC221" s="554"/>
      <c r="AD221" s="554"/>
      <c r="AE221" s="554"/>
      <c r="AF221" s="554"/>
      <c r="AG221" s="554"/>
      <c r="AH221" s="554"/>
      <c r="AI221" s="554"/>
      <c r="AJ221" s="554"/>
      <c r="AK221" s="554"/>
      <c r="AL221" s="554"/>
      <c r="AM221" s="554"/>
      <c r="AN221" s="554"/>
      <c r="AO221" s="554"/>
      <c r="AP221" s="554"/>
      <c r="AQ221" s="554"/>
      <c r="AR221" s="554"/>
      <c r="AS221" s="554"/>
      <c r="AT221" s="554"/>
      <c r="AU221" s="554"/>
      <c r="AV221" s="554"/>
      <c r="AW221" s="554"/>
      <c r="AX221" s="554"/>
      <c r="AY221" s="554"/>
      <c r="AZ221" s="554"/>
      <c r="BA221" s="554"/>
      <c r="BB221" s="554"/>
      <c r="BC221" s="554"/>
      <c r="BD221" s="554"/>
      <c r="BE221" s="554"/>
      <c r="BF221" s="554"/>
      <c r="BG221" s="554"/>
      <c r="BH221" s="554"/>
      <c r="BI221" s="554"/>
      <c r="BJ221" s="554"/>
      <c r="BK221" s="554"/>
      <c r="BL221" s="554"/>
      <c r="BM221" s="554"/>
      <c r="BN221" s="554"/>
      <c r="BO221" s="554"/>
      <c r="BP221" s="554"/>
      <c r="BQ221" s="554"/>
      <c r="BR221" s="554"/>
      <c r="BS221" s="554"/>
      <c r="BT221" s="554"/>
      <c r="BU221" s="554"/>
      <c r="BV221" s="554"/>
      <c r="BW221" s="554"/>
      <c r="BX221" s="554"/>
      <c r="BY221" s="554"/>
      <c r="BZ221" s="554"/>
      <c r="CA221" s="554"/>
      <c r="CB221" s="554"/>
      <c r="CC221" s="554"/>
      <c r="CD221" s="554"/>
      <c r="CE221" s="554"/>
      <c r="CF221" s="554"/>
      <c r="CG221" s="554"/>
      <c r="CH221" s="554"/>
      <c r="CI221" s="554"/>
      <c r="CJ221" s="554"/>
      <c r="CK221" s="554"/>
      <c r="CL221" s="554"/>
      <c r="CM221" s="554"/>
      <c r="CN221" s="554"/>
      <c r="CO221" s="554"/>
      <c r="CP221" s="554"/>
      <c r="CQ221" s="554"/>
      <c r="CR221" s="554"/>
      <c r="CS221" s="554"/>
      <c r="CT221" s="554"/>
      <c r="CU221" s="554"/>
      <c r="CV221" s="554"/>
      <c r="CW221" s="554"/>
      <c r="CX221" s="554"/>
      <c r="CY221" s="554"/>
      <c r="CZ221" s="554"/>
      <c r="DA221" s="554"/>
      <c r="DB221" s="554"/>
      <c r="DC221" s="554"/>
      <c r="DD221" s="554"/>
      <c r="DE221" s="554"/>
      <c r="DF221" s="554"/>
      <c r="DG221" s="554"/>
      <c r="DH221" s="554"/>
      <c r="DI221" s="554"/>
      <c r="DJ221" s="554"/>
      <c r="DK221" s="554"/>
      <c r="DL221" s="554"/>
      <c r="DM221" s="554"/>
      <c r="DN221" s="554"/>
      <c r="DO221" s="554"/>
      <c r="DP221" s="554"/>
      <c r="DQ221" s="554"/>
      <c r="DR221" s="554"/>
      <c r="DS221" s="554"/>
      <c r="DT221" s="554"/>
      <c r="DU221" s="554"/>
      <c r="DV221" s="554"/>
      <c r="DW221" s="368"/>
      <c r="DX221" s="554"/>
      <c r="DY221" s="554"/>
      <c r="DZ221" s="554"/>
      <c r="EA221" s="554"/>
      <c r="EB221" s="554"/>
      <c r="EC221" s="554"/>
      <c r="ED221" s="554"/>
      <c r="EE221" s="554"/>
      <c r="EF221" s="554"/>
      <c r="EG221" s="554"/>
      <c r="EH221" s="554"/>
      <c r="EI221" s="554"/>
      <c r="EJ221" s="554"/>
      <c r="EK221" s="554"/>
      <c r="EL221" s="554"/>
      <c r="EM221" s="554"/>
      <c r="EN221" s="554"/>
      <c r="EO221" s="554"/>
      <c r="EP221" s="554"/>
      <c r="EQ221" s="554"/>
      <c r="ER221" s="368"/>
    </row>
    <row r="222" spans="1:149" ht="15" customHeight="1" x14ac:dyDescent="0.25">
      <c r="B222" s="298" t="str">
        <f t="shared" si="22"/>
        <v>Desk 6</v>
      </c>
      <c r="C222" s="300" t="str">
        <f t="shared" si="24"/>
        <v/>
      </c>
      <c r="D222" s="300" t="str">
        <f t="shared" si="24"/>
        <v/>
      </c>
      <c r="E222" s="300" t="str">
        <f t="shared" si="24"/>
        <v/>
      </c>
      <c r="F222" s="300" t="str">
        <f t="shared" si="24"/>
        <v/>
      </c>
      <c r="G222" s="610" t="str">
        <f t="shared" si="24"/>
        <v/>
      </c>
      <c r="H222" s="554"/>
      <c r="I222" s="554"/>
      <c r="J222" s="554"/>
      <c r="K222" s="554"/>
      <c r="L222" s="554"/>
      <c r="M222" s="554"/>
      <c r="N222" s="554"/>
      <c r="O222" s="554"/>
      <c r="P222" s="554"/>
      <c r="Q222" s="554"/>
      <c r="R222" s="554"/>
      <c r="S222" s="554"/>
      <c r="T222" s="554"/>
      <c r="U222" s="554"/>
      <c r="V222" s="554"/>
      <c r="W222" s="554"/>
      <c r="X222" s="554"/>
      <c r="Y222" s="554"/>
      <c r="Z222" s="554"/>
      <c r="AA222" s="554"/>
      <c r="AB222" s="554"/>
      <c r="AC222" s="554"/>
      <c r="AD222" s="554"/>
      <c r="AE222" s="554"/>
      <c r="AF222" s="554"/>
      <c r="AG222" s="554"/>
      <c r="AH222" s="554"/>
      <c r="AI222" s="554"/>
      <c r="AJ222" s="554"/>
      <c r="AK222" s="554"/>
      <c r="AL222" s="554"/>
      <c r="AM222" s="554"/>
      <c r="AN222" s="554"/>
      <c r="AO222" s="554"/>
      <c r="AP222" s="554"/>
      <c r="AQ222" s="554"/>
      <c r="AR222" s="554"/>
      <c r="AS222" s="554"/>
      <c r="AT222" s="554"/>
      <c r="AU222" s="554"/>
      <c r="AV222" s="554"/>
      <c r="AW222" s="554"/>
      <c r="AX222" s="554"/>
      <c r="AY222" s="554"/>
      <c r="AZ222" s="554"/>
      <c r="BA222" s="554"/>
      <c r="BB222" s="554"/>
      <c r="BC222" s="554"/>
      <c r="BD222" s="554"/>
      <c r="BE222" s="554"/>
      <c r="BF222" s="554"/>
      <c r="BG222" s="554"/>
      <c r="BH222" s="554"/>
      <c r="BI222" s="554"/>
      <c r="BJ222" s="554"/>
      <c r="BK222" s="554"/>
      <c r="BL222" s="554"/>
      <c r="BM222" s="554"/>
      <c r="BN222" s="554"/>
      <c r="BO222" s="554"/>
      <c r="BP222" s="554"/>
      <c r="BQ222" s="554"/>
      <c r="BR222" s="554"/>
      <c r="BS222" s="554"/>
      <c r="BT222" s="554"/>
      <c r="BU222" s="554"/>
      <c r="BV222" s="554"/>
      <c r="BW222" s="554"/>
      <c r="BX222" s="554"/>
      <c r="BY222" s="554"/>
      <c r="BZ222" s="554"/>
      <c r="CA222" s="554"/>
      <c r="CB222" s="554"/>
      <c r="CC222" s="554"/>
      <c r="CD222" s="554"/>
      <c r="CE222" s="554"/>
      <c r="CF222" s="554"/>
      <c r="CG222" s="554"/>
      <c r="CH222" s="554"/>
      <c r="CI222" s="554"/>
      <c r="CJ222" s="554"/>
      <c r="CK222" s="554"/>
      <c r="CL222" s="554"/>
      <c r="CM222" s="554"/>
      <c r="CN222" s="554"/>
      <c r="CO222" s="554"/>
      <c r="CP222" s="554"/>
      <c r="CQ222" s="554"/>
      <c r="CR222" s="554"/>
      <c r="CS222" s="554"/>
      <c r="CT222" s="554"/>
      <c r="CU222" s="554"/>
      <c r="CV222" s="554"/>
      <c r="CW222" s="554"/>
      <c r="CX222" s="554"/>
      <c r="CY222" s="554"/>
      <c r="CZ222" s="554"/>
      <c r="DA222" s="554"/>
      <c r="DB222" s="554"/>
      <c r="DC222" s="554"/>
      <c r="DD222" s="554"/>
      <c r="DE222" s="554"/>
      <c r="DF222" s="554"/>
      <c r="DG222" s="554"/>
      <c r="DH222" s="554"/>
      <c r="DI222" s="554"/>
      <c r="DJ222" s="554"/>
      <c r="DK222" s="554"/>
      <c r="DL222" s="554"/>
      <c r="DM222" s="554"/>
      <c r="DN222" s="554"/>
      <c r="DO222" s="554"/>
      <c r="DP222" s="554"/>
      <c r="DQ222" s="554"/>
      <c r="DR222" s="554"/>
      <c r="DS222" s="554"/>
      <c r="DT222" s="554"/>
      <c r="DU222" s="554"/>
      <c r="DV222" s="554"/>
      <c r="DW222" s="368"/>
      <c r="DX222" s="554"/>
      <c r="DY222" s="554"/>
      <c r="DZ222" s="554"/>
      <c r="EA222" s="554"/>
      <c r="EB222" s="554"/>
      <c r="EC222" s="554"/>
      <c r="ED222" s="554"/>
      <c r="EE222" s="554"/>
      <c r="EF222" s="554"/>
      <c r="EG222" s="554"/>
      <c r="EH222" s="554"/>
      <c r="EI222" s="554"/>
      <c r="EJ222" s="554"/>
      <c r="EK222" s="554"/>
      <c r="EL222" s="554"/>
      <c r="EM222" s="554"/>
      <c r="EN222" s="554"/>
      <c r="EO222" s="554"/>
      <c r="EP222" s="554"/>
      <c r="EQ222" s="554"/>
      <c r="ER222" s="368"/>
    </row>
    <row r="223" spans="1:149" ht="15" customHeight="1" x14ac:dyDescent="0.25">
      <c r="B223" s="298" t="str">
        <f t="shared" si="22"/>
        <v>Desk 7</v>
      </c>
      <c r="C223" s="300" t="str">
        <f t="shared" si="24"/>
        <v/>
      </c>
      <c r="D223" s="300" t="str">
        <f t="shared" si="24"/>
        <v/>
      </c>
      <c r="E223" s="300" t="str">
        <f t="shared" si="24"/>
        <v/>
      </c>
      <c r="F223" s="300" t="str">
        <f t="shared" si="24"/>
        <v/>
      </c>
      <c r="G223" s="610" t="str">
        <f t="shared" si="24"/>
        <v/>
      </c>
      <c r="H223" s="554"/>
      <c r="I223" s="554"/>
      <c r="J223" s="554"/>
      <c r="K223" s="554"/>
      <c r="L223" s="554"/>
      <c r="M223" s="554"/>
      <c r="N223" s="554"/>
      <c r="O223" s="554"/>
      <c r="P223" s="554"/>
      <c r="Q223" s="554"/>
      <c r="R223" s="554"/>
      <c r="S223" s="554"/>
      <c r="T223" s="554"/>
      <c r="U223" s="554"/>
      <c r="V223" s="554"/>
      <c r="W223" s="554"/>
      <c r="X223" s="554"/>
      <c r="Y223" s="554"/>
      <c r="Z223" s="554"/>
      <c r="AA223" s="554"/>
      <c r="AB223" s="554"/>
      <c r="AC223" s="554"/>
      <c r="AD223" s="554"/>
      <c r="AE223" s="554"/>
      <c r="AF223" s="554"/>
      <c r="AG223" s="554"/>
      <c r="AH223" s="554"/>
      <c r="AI223" s="554"/>
      <c r="AJ223" s="554"/>
      <c r="AK223" s="554"/>
      <c r="AL223" s="554"/>
      <c r="AM223" s="554"/>
      <c r="AN223" s="554"/>
      <c r="AO223" s="554"/>
      <c r="AP223" s="554"/>
      <c r="AQ223" s="554"/>
      <c r="AR223" s="554"/>
      <c r="AS223" s="554"/>
      <c r="AT223" s="554"/>
      <c r="AU223" s="554"/>
      <c r="AV223" s="554"/>
      <c r="AW223" s="554"/>
      <c r="AX223" s="554"/>
      <c r="AY223" s="554"/>
      <c r="AZ223" s="554"/>
      <c r="BA223" s="554"/>
      <c r="BB223" s="554"/>
      <c r="BC223" s="554"/>
      <c r="BD223" s="554"/>
      <c r="BE223" s="554"/>
      <c r="BF223" s="554"/>
      <c r="BG223" s="554"/>
      <c r="BH223" s="554"/>
      <c r="BI223" s="554"/>
      <c r="BJ223" s="554"/>
      <c r="BK223" s="554"/>
      <c r="BL223" s="554"/>
      <c r="BM223" s="554"/>
      <c r="BN223" s="554"/>
      <c r="BO223" s="554"/>
      <c r="BP223" s="554"/>
      <c r="BQ223" s="554"/>
      <c r="BR223" s="554"/>
      <c r="BS223" s="554"/>
      <c r="BT223" s="554"/>
      <c r="BU223" s="554"/>
      <c r="BV223" s="554"/>
      <c r="BW223" s="554"/>
      <c r="BX223" s="554"/>
      <c r="BY223" s="554"/>
      <c r="BZ223" s="554"/>
      <c r="CA223" s="554"/>
      <c r="CB223" s="554"/>
      <c r="CC223" s="554"/>
      <c r="CD223" s="554"/>
      <c r="CE223" s="554"/>
      <c r="CF223" s="554"/>
      <c r="CG223" s="554"/>
      <c r="CH223" s="554"/>
      <c r="CI223" s="554"/>
      <c r="CJ223" s="554"/>
      <c r="CK223" s="554"/>
      <c r="CL223" s="554"/>
      <c r="CM223" s="554"/>
      <c r="CN223" s="554"/>
      <c r="CO223" s="554"/>
      <c r="CP223" s="554"/>
      <c r="CQ223" s="554"/>
      <c r="CR223" s="554"/>
      <c r="CS223" s="554"/>
      <c r="CT223" s="554"/>
      <c r="CU223" s="554"/>
      <c r="CV223" s="554"/>
      <c r="CW223" s="554"/>
      <c r="CX223" s="554"/>
      <c r="CY223" s="554"/>
      <c r="CZ223" s="554"/>
      <c r="DA223" s="554"/>
      <c r="DB223" s="554"/>
      <c r="DC223" s="554"/>
      <c r="DD223" s="554"/>
      <c r="DE223" s="554"/>
      <c r="DF223" s="554"/>
      <c r="DG223" s="554"/>
      <c r="DH223" s="554"/>
      <c r="DI223" s="554"/>
      <c r="DJ223" s="554"/>
      <c r="DK223" s="554"/>
      <c r="DL223" s="554"/>
      <c r="DM223" s="554"/>
      <c r="DN223" s="554"/>
      <c r="DO223" s="554"/>
      <c r="DP223" s="554"/>
      <c r="DQ223" s="554"/>
      <c r="DR223" s="554"/>
      <c r="DS223" s="554"/>
      <c r="DT223" s="554"/>
      <c r="DU223" s="554"/>
      <c r="DV223" s="554"/>
      <c r="DW223" s="368"/>
      <c r="DX223" s="554"/>
      <c r="DY223" s="554"/>
      <c r="DZ223" s="554"/>
      <c r="EA223" s="554"/>
      <c r="EB223" s="554"/>
      <c r="EC223" s="554"/>
      <c r="ED223" s="554"/>
      <c r="EE223" s="554"/>
      <c r="EF223" s="554"/>
      <c r="EG223" s="554"/>
      <c r="EH223" s="554"/>
      <c r="EI223" s="554"/>
      <c r="EJ223" s="554"/>
      <c r="EK223" s="554"/>
      <c r="EL223" s="554"/>
      <c r="EM223" s="554"/>
      <c r="EN223" s="554"/>
      <c r="EO223" s="554"/>
      <c r="EP223" s="554"/>
      <c r="EQ223" s="554"/>
      <c r="ER223" s="368"/>
    </row>
    <row r="224" spans="1:149" ht="15" customHeight="1" x14ac:dyDescent="0.25">
      <c r="B224" s="298" t="str">
        <f t="shared" si="22"/>
        <v>Desk 8</v>
      </c>
      <c r="C224" s="300" t="str">
        <f t="shared" si="24"/>
        <v/>
      </c>
      <c r="D224" s="300" t="str">
        <f t="shared" si="24"/>
        <v/>
      </c>
      <c r="E224" s="300" t="str">
        <f t="shared" si="24"/>
        <v/>
      </c>
      <c r="F224" s="300" t="str">
        <f t="shared" si="24"/>
        <v/>
      </c>
      <c r="G224" s="610" t="str">
        <f t="shared" si="24"/>
        <v/>
      </c>
      <c r="H224" s="554"/>
      <c r="I224" s="554"/>
      <c r="J224" s="554"/>
      <c r="K224" s="554"/>
      <c r="L224" s="554"/>
      <c r="M224" s="554"/>
      <c r="N224" s="554"/>
      <c r="O224" s="554"/>
      <c r="P224" s="554"/>
      <c r="Q224" s="554"/>
      <c r="R224" s="554"/>
      <c r="S224" s="554"/>
      <c r="T224" s="554"/>
      <c r="U224" s="554"/>
      <c r="V224" s="554"/>
      <c r="W224" s="554"/>
      <c r="X224" s="554"/>
      <c r="Y224" s="554"/>
      <c r="Z224" s="554"/>
      <c r="AA224" s="554"/>
      <c r="AB224" s="554"/>
      <c r="AC224" s="554"/>
      <c r="AD224" s="554"/>
      <c r="AE224" s="554"/>
      <c r="AF224" s="554"/>
      <c r="AG224" s="554"/>
      <c r="AH224" s="554"/>
      <c r="AI224" s="554"/>
      <c r="AJ224" s="554"/>
      <c r="AK224" s="554"/>
      <c r="AL224" s="554"/>
      <c r="AM224" s="554"/>
      <c r="AN224" s="554"/>
      <c r="AO224" s="554"/>
      <c r="AP224" s="554"/>
      <c r="AQ224" s="554"/>
      <c r="AR224" s="554"/>
      <c r="AS224" s="554"/>
      <c r="AT224" s="554"/>
      <c r="AU224" s="554"/>
      <c r="AV224" s="554"/>
      <c r="AW224" s="554"/>
      <c r="AX224" s="554"/>
      <c r="AY224" s="554"/>
      <c r="AZ224" s="554"/>
      <c r="BA224" s="554"/>
      <c r="BB224" s="554"/>
      <c r="BC224" s="554"/>
      <c r="BD224" s="554"/>
      <c r="BE224" s="554"/>
      <c r="BF224" s="554"/>
      <c r="BG224" s="554"/>
      <c r="BH224" s="554"/>
      <c r="BI224" s="554"/>
      <c r="BJ224" s="554"/>
      <c r="BK224" s="554"/>
      <c r="BL224" s="554"/>
      <c r="BM224" s="554"/>
      <c r="BN224" s="554"/>
      <c r="BO224" s="554"/>
      <c r="BP224" s="554"/>
      <c r="BQ224" s="554"/>
      <c r="BR224" s="554"/>
      <c r="BS224" s="554"/>
      <c r="BT224" s="554"/>
      <c r="BU224" s="554"/>
      <c r="BV224" s="554"/>
      <c r="BW224" s="554"/>
      <c r="BX224" s="554"/>
      <c r="BY224" s="554"/>
      <c r="BZ224" s="554"/>
      <c r="CA224" s="554"/>
      <c r="CB224" s="554"/>
      <c r="CC224" s="554"/>
      <c r="CD224" s="554"/>
      <c r="CE224" s="554"/>
      <c r="CF224" s="554"/>
      <c r="CG224" s="554"/>
      <c r="CH224" s="554"/>
      <c r="CI224" s="554"/>
      <c r="CJ224" s="554"/>
      <c r="CK224" s="554"/>
      <c r="CL224" s="554"/>
      <c r="CM224" s="554"/>
      <c r="CN224" s="554"/>
      <c r="CO224" s="554"/>
      <c r="CP224" s="554"/>
      <c r="CQ224" s="554"/>
      <c r="CR224" s="554"/>
      <c r="CS224" s="554"/>
      <c r="CT224" s="554"/>
      <c r="CU224" s="554"/>
      <c r="CV224" s="554"/>
      <c r="CW224" s="554"/>
      <c r="CX224" s="554"/>
      <c r="CY224" s="554"/>
      <c r="CZ224" s="554"/>
      <c r="DA224" s="554"/>
      <c r="DB224" s="554"/>
      <c r="DC224" s="554"/>
      <c r="DD224" s="554"/>
      <c r="DE224" s="554"/>
      <c r="DF224" s="554"/>
      <c r="DG224" s="554"/>
      <c r="DH224" s="554"/>
      <c r="DI224" s="554"/>
      <c r="DJ224" s="554"/>
      <c r="DK224" s="554"/>
      <c r="DL224" s="554"/>
      <c r="DM224" s="554"/>
      <c r="DN224" s="554"/>
      <c r="DO224" s="554"/>
      <c r="DP224" s="554"/>
      <c r="DQ224" s="554"/>
      <c r="DR224" s="554"/>
      <c r="DS224" s="554"/>
      <c r="DT224" s="554"/>
      <c r="DU224" s="554"/>
      <c r="DV224" s="554"/>
      <c r="DW224" s="368"/>
      <c r="DX224" s="554"/>
      <c r="DY224" s="554"/>
      <c r="DZ224" s="554"/>
      <c r="EA224" s="554"/>
      <c r="EB224" s="554"/>
      <c r="EC224" s="554"/>
      <c r="ED224" s="554"/>
      <c r="EE224" s="554"/>
      <c r="EF224" s="554"/>
      <c r="EG224" s="554"/>
      <c r="EH224" s="554"/>
      <c r="EI224" s="554"/>
      <c r="EJ224" s="554"/>
      <c r="EK224" s="554"/>
      <c r="EL224" s="554"/>
      <c r="EM224" s="554"/>
      <c r="EN224" s="554"/>
      <c r="EO224" s="554"/>
      <c r="EP224" s="554"/>
      <c r="EQ224" s="554"/>
      <c r="ER224" s="368"/>
    </row>
    <row r="225" spans="2:148" ht="15" customHeight="1" x14ac:dyDescent="0.25">
      <c r="B225" s="298" t="str">
        <f t="shared" si="22"/>
        <v>Desk 9</v>
      </c>
      <c r="C225" s="300" t="str">
        <f t="shared" si="24"/>
        <v/>
      </c>
      <c r="D225" s="300" t="str">
        <f t="shared" si="24"/>
        <v/>
      </c>
      <c r="E225" s="300" t="str">
        <f t="shared" si="24"/>
        <v/>
      </c>
      <c r="F225" s="300" t="str">
        <f t="shared" si="24"/>
        <v/>
      </c>
      <c r="G225" s="610" t="str">
        <f t="shared" si="24"/>
        <v/>
      </c>
      <c r="H225" s="554"/>
      <c r="I225" s="554"/>
      <c r="J225" s="554"/>
      <c r="K225" s="554"/>
      <c r="L225" s="554"/>
      <c r="M225" s="554"/>
      <c r="N225" s="554"/>
      <c r="O225" s="554"/>
      <c r="P225" s="554"/>
      <c r="Q225" s="554"/>
      <c r="R225" s="554"/>
      <c r="S225" s="554"/>
      <c r="T225" s="554"/>
      <c r="U225" s="554"/>
      <c r="V225" s="554"/>
      <c r="W225" s="554"/>
      <c r="X225" s="554"/>
      <c r="Y225" s="554"/>
      <c r="Z225" s="554"/>
      <c r="AA225" s="554"/>
      <c r="AB225" s="554"/>
      <c r="AC225" s="554"/>
      <c r="AD225" s="554"/>
      <c r="AE225" s="554"/>
      <c r="AF225" s="554"/>
      <c r="AG225" s="554"/>
      <c r="AH225" s="554"/>
      <c r="AI225" s="554"/>
      <c r="AJ225" s="554"/>
      <c r="AK225" s="554"/>
      <c r="AL225" s="554"/>
      <c r="AM225" s="554"/>
      <c r="AN225" s="554"/>
      <c r="AO225" s="554"/>
      <c r="AP225" s="554"/>
      <c r="AQ225" s="554"/>
      <c r="AR225" s="554"/>
      <c r="AS225" s="554"/>
      <c r="AT225" s="554"/>
      <c r="AU225" s="554"/>
      <c r="AV225" s="554"/>
      <c r="AW225" s="554"/>
      <c r="AX225" s="554"/>
      <c r="AY225" s="554"/>
      <c r="AZ225" s="554"/>
      <c r="BA225" s="554"/>
      <c r="BB225" s="554"/>
      <c r="BC225" s="554"/>
      <c r="BD225" s="554"/>
      <c r="BE225" s="554"/>
      <c r="BF225" s="554"/>
      <c r="BG225" s="554"/>
      <c r="BH225" s="554"/>
      <c r="BI225" s="554"/>
      <c r="BJ225" s="554"/>
      <c r="BK225" s="554"/>
      <c r="BL225" s="554"/>
      <c r="BM225" s="554"/>
      <c r="BN225" s="554"/>
      <c r="BO225" s="554"/>
      <c r="BP225" s="554"/>
      <c r="BQ225" s="554"/>
      <c r="BR225" s="554"/>
      <c r="BS225" s="554"/>
      <c r="BT225" s="554"/>
      <c r="BU225" s="554"/>
      <c r="BV225" s="554"/>
      <c r="BW225" s="554"/>
      <c r="BX225" s="554"/>
      <c r="BY225" s="554"/>
      <c r="BZ225" s="554"/>
      <c r="CA225" s="554"/>
      <c r="CB225" s="554"/>
      <c r="CC225" s="554"/>
      <c r="CD225" s="554"/>
      <c r="CE225" s="554"/>
      <c r="CF225" s="554"/>
      <c r="CG225" s="554"/>
      <c r="CH225" s="554"/>
      <c r="CI225" s="554"/>
      <c r="CJ225" s="554"/>
      <c r="CK225" s="554"/>
      <c r="CL225" s="554"/>
      <c r="CM225" s="554"/>
      <c r="CN225" s="554"/>
      <c r="CO225" s="554"/>
      <c r="CP225" s="554"/>
      <c r="CQ225" s="554"/>
      <c r="CR225" s="554"/>
      <c r="CS225" s="554"/>
      <c r="CT225" s="554"/>
      <c r="CU225" s="554"/>
      <c r="CV225" s="554"/>
      <c r="CW225" s="554"/>
      <c r="CX225" s="554"/>
      <c r="CY225" s="554"/>
      <c r="CZ225" s="554"/>
      <c r="DA225" s="554"/>
      <c r="DB225" s="554"/>
      <c r="DC225" s="554"/>
      <c r="DD225" s="554"/>
      <c r="DE225" s="554"/>
      <c r="DF225" s="554"/>
      <c r="DG225" s="554"/>
      <c r="DH225" s="554"/>
      <c r="DI225" s="554"/>
      <c r="DJ225" s="554"/>
      <c r="DK225" s="554"/>
      <c r="DL225" s="554"/>
      <c r="DM225" s="554"/>
      <c r="DN225" s="554"/>
      <c r="DO225" s="554"/>
      <c r="DP225" s="554"/>
      <c r="DQ225" s="554"/>
      <c r="DR225" s="554"/>
      <c r="DS225" s="554"/>
      <c r="DT225" s="554"/>
      <c r="DU225" s="554"/>
      <c r="DV225" s="554"/>
      <c r="DW225" s="368"/>
      <c r="DX225" s="554"/>
      <c r="DY225" s="554"/>
      <c r="DZ225" s="554"/>
      <c r="EA225" s="554"/>
      <c r="EB225" s="554"/>
      <c r="EC225" s="554"/>
      <c r="ED225" s="554"/>
      <c r="EE225" s="554"/>
      <c r="EF225" s="554"/>
      <c r="EG225" s="554"/>
      <c r="EH225" s="554"/>
      <c r="EI225" s="554"/>
      <c r="EJ225" s="554"/>
      <c r="EK225" s="554"/>
      <c r="EL225" s="554"/>
      <c r="EM225" s="554"/>
      <c r="EN225" s="554"/>
      <c r="EO225" s="554"/>
      <c r="EP225" s="554"/>
      <c r="EQ225" s="554"/>
      <c r="ER225" s="368"/>
    </row>
    <row r="226" spans="2:148" ht="15" customHeight="1" x14ac:dyDescent="0.25">
      <c r="B226" s="298" t="str">
        <f t="shared" si="22"/>
        <v>Desk 10</v>
      </c>
      <c r="C226" s="300" t="str">
        <f t="shared" si="24"/>
        <v/>
      </c>
      <c r="D226" s="300" t="str">
        <f t="shared" si="24"/>
        <v/>
      </c>
      <c r="E226" s="300" t="str">
        <f t="shared" si="24"/>
        <v/>
      </c>
      <c r="F226" s="300" t="str">
        <f t="shared" si="24"/>
        <v/>
      </c>
      <c r="G226" s="610" t="str">
        <f t="shared" si="24"/>
        <v/>
      </c>
      <c r="H226" s="554"/>
      <c r="I226" s="554"/>
      <c r="J226" s="554"/>
      <c r="K226" s="554"/>
      <c r="L226" s="554"/>
      <c r="M226" s="554"/>
      <c r="N226" s="554"/>
      <c r="O226" s="554"/>
      <c r="P226" s="554"/>
      <c r="Q226" s="554"/>
      <c r="R226" s="554"/>
      <c r="S226" s="554"/>
      <c r="T226" s="554"/>
      <c r="U226" s="554"/>
      <c r="V226" s="554"/>
      <c r="W226" s="554"/>
      <c r="X226" s="554"/>
      <c r="Y226" s="554"/>
      <c r="Z226" s="554"/>
      <c r="AA226" s="554"/>
      <c r="AB226" s="554"/>
      <c r="AC226" s="554"/>
      <c r="AD226" s="554"/>
      <c r="AE226" s="554"/>
      <c r="AF226" s="554"/>
      <c r="AG226" s="554"/>
      <c r="AH226" s="554"/>
      <c r="AI226" s="554"/>
      <c r="AJ226" s="554"/>
      <c r="AK226" s="554"/>
      <c r="AL226" s="554"/>
      <c r="AM226" s="554"/>
      <c r="AN226" s="554"/>
      <c r="AO226" s="554"/>
      <c r="AP226" s="554"/>
      <c r="AQ226" s="554"/>
      <c r="AR226" s="554"/>
      <c r="AS226" s="554"/>
      <c r="AT226" s="554"/>
      <c r="AU226" s="554"/>
      <c r="AV226" s="554"/>
      <c r="AW226" s="554"/>
      <c r="AX226" s="554"/>
      <c r="AY226" s="554"/>
      <c r="AZ226" s="554"/>
      <c r="BA226" s="554"/>
      <c r="BB226" s="554"/>
      <c r="BC226" s="554"/>
      <c r="BD226" s="554"/>
      <c r="BE226" s="554"/>
      <c r="BF226" s="554"/>
      <c r="BG226" s="554"/>
      <c r="BH226" s="554"/>
      <c r="BI226" s="554"/>
      <c r="BJ226" s="554"/>
      <c r="BK226" s="554"/>
      <c r="BL226" s="554"/>
      <c r="BM226" s="554"/>
      <c r="BN226" s="554"/>
      <c r="BO226" s="554"/>
      <c r="BP226" s="554"/>
      <c r="BQ226" s="554"/>
      <c r="BR226" s="554"/>
      <c r="BS226" s="554"/>
      <c r="BT226" s="554"/>
      <c r="BU226" s="554"/>
      <c r="BV226" s="554"/>
      <c r="BW226" s="554"/>
      <c r="BX226" s="554"/>
      <c r="BY226" s="554"/>
      <c r="BZ226" s="554"/>
      <c r="CA226" s="554"/>
      <c r="CB226" s="554"/>
      <c r="CC226" s="554"/>
      <c r="CD226" s="554"/>
      <c r="CE226" s="554"/>
      <c r="CF226" s="554"/>
      <c r="CG226" s="554"/>
      <c r="CH226" s="554"/>
      <c r="CI226" s="554"/>
      <c r="CJ226" s="554"/>
      <c r="CK226" s="554"/>
      <c r="CL226" s="554"/>
      <c r="CM226" s="554"/>
      <c r="CN226" s="554"/>
      <c r="CO226" s="554"/>
      <c r="CP226" s="554"/>
      <c r="CQ226" s="554"/>
      <c r="CR226" s="554"/>
      <c r="CS226" s="554"/>
      <c r="CT226" s="554"/>
      <c r="CU226" s="554"/>
      <c r="CV226" s="554"/>
      <c r="CW226" s="554"/>
      <c r="CX226" s="554"/>
      <c r="CY226" s="554"/>
      <c r="CZ226" s="554"/>
      <c r="DA226" s="554"/>
      <c r="DB226" s="554"/>
      <c r="DC226" s="554"/>
      <c r="DD226" s="554"/>
      <c r="DE226" s="554"/>
      <c r="DF226" s="554"/>
      <c r="DG226" s="554"/>
      <c r="DH226" s="554"/>
      <c r="DI226" s="554"/>
      <c r="DJ226" s="554"/>
      <c r="DK226" s="554"/>
      <c r="DL226" s="554"/>
      <c r="DM226" s="554"/>
      <c r="DN226" s="554"/>
      <c r="DO226" s="554"/>
      <c r="DP226" s="554"/>
      <c r="DQ226" s="554"/>
      <c r="DR226" s="554"/>
      <c r="DS226" s="554"/>
      <c r="DT226" s="554"/>
      <c r="DU226" s="554"/>
      <c r="DV226" s="554"/>
      <c r="DW226" s="368"/>
      <c r="DX226" s="554"/>
      <c r="DY226" s="554"/>
      <c r="DZ226" s="554"/>
      <c r="EA226" s="554"/>
      <c r="EB226" s="554"/>
      <c r="EC226" s="554"/>
      <c r="ED226" s="554"/>
      <c r="EE226" s="554"/>
      <c r="EF226" s="554"/>
      <c r="EG226" s="554"/>
      <c r="EH226" s="554"/>
      <c r="EI226" s="554"/>
      <c r="EJ226" s="554"/>
      <c r="EK226" s="554"/>
      <c r="EL226" s="554"/>
      <c r="EM226" s="554"/>
      <c r="EN226" s="554"/>
      <c r="EO226" s="554"/>
      <c r="EP226" s="554"/>
      <c r="EQ226" s="554"/>
      <c r="ER226" s="368"/>
    </row>
    <row r="227" spans="2:148" ht="15" customHeight="1" x14ac:dyDescent="0.25">
      <c r="B227" s="298" t="str">
        <f t="shared" si="22"/>
        <v>Desk 11</v>
      </c>
      <c r="C227" s="300" t="str">
        <f t="shared" si="24"/>
        <v/>
      </c>
      <c r="D227" s="300" t="str">
        <f t="shared" si="24"/>
        <v/>
      </c>
      <c r="E227" s="300" t="str">
        <f t="shared" si="24"/>
        <v/>
      </c>
      <c r="F227" s="300" t="str">
        <f t="shared" si="24"/>
        <v/>
      </c>
      <c r="G227" s="610" t="str">
        <f t="shared" si="24"/>
        <v/>
      </c>
      <c r="H227" s="554"/>
      <c r="I227" s="554"/>
      <c r="J227" s="554"/>
      <c r="K227" s="554"/>
      <c r="L227" s="554"/>
      <c r="M227" s="554"/>
      <c r="N227" s="554"/>
      <c r="O227" s="554"/>
      <c r="P227" s="554"/>
      <c r="Q227" s="554"/>
      <c r="R227" s="554"/>
      <c r="S227" s="554"/>
      <c r="T227" s="554"/>
      <c r="U227" s="554"/>
      <c r="V227" s="554"/>
      <c r="W227" s="554"/>
      <c r="X227" s="554"/>
      <c r="Y227" s="554"/>
      <c r="Z227" s="554"/>
      <c r="AA227" s="554"/>
      <c r="AB227" s="554"/>
      <c r="AC227" s="554"/>
      <c r="AD227" s="554"/>
      <c r="AE227" s="554"/>
      <c r="AF227" s="554"/>
      <c r="AG227" s="554"/>
      <c r="AH227" s="554"/>
      <c r="AI227" s="554"/>
      <c r="AJ227" s="554"/>
      <c r="AK227" s="554"/>
      <c r="AL227" s="554"/>
      <c r="AM227" s="554"/>
      <c r="AN227" s="554"/>
      <c r="AO227" s="554"/>
      <c r="AP227" s="554"/>
      <c r="AQ227" s="554"/>
      <c r="AR227" s="554"/>
      <c r="AS227" s="554"/>
      <c r="AT227" s="554"/>
      <c r="AU227" s="554"/>
      <c r="AV227" s="554"/>
      <c r="AW227" s="554"/>
      <c r="AX227" s="554"/>
      <c r="AY227" s="554"/>
      <c r="AZ227" s="554"/>
      <c r="BA227" s="554"/>
      <c r="BB227" s="554"/>
      <c r="BC227" s="554"/>
      <c r="BD227" s="554"/>
      <c r="BE227" s="554"/>
      <c r="BF227" s="554"/>
      <c r="BG227" s="554"/>
      <c r="BH227" s="554"/>
      <c r="BI227" s="554"/>
      <c r="BJ227" s="554"/>
      <c r="BK227" s="554"/>
      <c r="BL227" s="554"/>
      <c r="BM227" s="554"/>
      <c r="BN227" s="554"/>
      <c r="BO227" s="554"/>
      <c r="BP227" s="554"/>
      <c r="BQ227" s="554"/>
      <c r="BR227" s="554"/>
      <c r="BS227" s="554"/>
      <c r="BT227" s="554"/>
      <c r="BU227" s="554"/>
      <c r="BV227" s="554"/>
      <c r="BW227" s="554"/>
      <c r="BX227" s="554"/>
      <c r="BY227" s="554"/>
      <c r="BZ227" s="554"/>
      <c r="CA227" s="554"/>
      <c r="CB227" s="554"/>
      <c r="CC227" s="554"/>
      <c r="CD227" s="554"/>
      <c r="CE227" s="554"/>
      <c r="CF227" s="554"/>
      <c r="CG227" s="554"/>
      <c r="CH227" s="554"/>
      <c r="CI227" s="554"/>
      <c r="CJ227" s="554"/>
      <c r="CK227" s="554"/>
      <c r="CL227" s="554"/>
      <c r="CM227" s="554"/>
      <c r="CN227" s="554"/>
      <c r="CO227" s="554"/>
      <c r="CP227" s="554"/>
      <c r="CQ227" s="554"/>
      <c r="CR227" s="554"/>
      <c r="CS227" s="554"/>
      <c r="CT227" s="554"/>
      <c r="CU227" s="554"/>
      <c r="CV227" s="554"/>
      <c r="CW227" s="554"/>
      <c r="CX227" s="554"/>
      <c r="CY227" s="554"/>
      <c r="CZ227" s="554"/>
      <c r="DA227" s="554"/>
      <c r="DB227" s="554"/>
      <c r="DC227" s="554"/>
      <c r="DD227" s="554"/>
      <c r="DE227" s="554"/>
      <c r="DF227" s="554"/>
      <c r="DG227" s="554"/>
      <c r="DH227" s="554"/>
      <c r="DI227" s="554"/>
      <c r="DJ227" s="554"/>
      <c r="DK227" s="554"/>
      <c r="DL227" s="554"/>
      <c r="DM227" s="554"/>
      <c r="DN227" s="554"/>
      <c r="DO227" s="554"/>
      <c r="DP227" s="554"/>
      <c r="DQ227" s="554"/>
      <c r="DR227" s="554"/>
      <c r="DS227" s="554"/>
      <c r="DT227" s="554"/>
      <c r="DU227" s="554"/>
      <c r="DV227" s="554"/>
      <c r="DW227" s="368"/>
      <c r="DX227" s="554"/>
      <c r="DY227" s="554"/>
      <c r="DZ227" s="554"/>
      <c r="EA227" s="554"/>
      <c r="EB227" s="554"/>
      <c r="EC227" s="554"/>
      <c r="ED227" s="554"/>
      <c r="EE227" s="554"/>
      <c r="EF227" s="554"/>
      <c r="EG227" s="554"/>
      <c r="EH227" s="554"/>
      <c r="EI227" s="554"/>
      <c r="EJ227" s="554"/>
      <c r="EK227" s="554"/>
      <c r="EL227" s="554"/>
      <c r="EM227" s="554"/>
      <c r="EN227" s="554"/>
      <c r="EO227" s="554"/>
      <c r="EP227" s="554"/>
      <c r="EQ227" s="554"/>
      <c r="ER227" s="368"/>
    </row>
    <row r="228" spans="2:148" ht="15" customHeight="1" x14ac:dyDescent="0.25">
      <c r="B228" s="298" t="str">
        <f t="shared" si="22"/>
        <v>Desk 12</v>
      </c>
      <c r="C228" s="300" t="str">
        <f t="shared" si="24"/>
        <v/>
      </c>
      <c r="D228" s="300" t="str">
        <f t="shared" si="24"/>
        <v/>
      </c>
      <c r="E228" s="300" t="str">
        <f t="shared" si="24"/>
        <v/>
      </c>
      <c r="F228" s="300" t="str">
        <f t="shared" si="24"/>
        <v/>
      </c>
      <c r="G228" s="610" t="str">
        <f t="shared" si="24"/>
        <v/>
      </c>
      <c r="H228" s="554"/>
      <c r="I228" s="554"/>
      <c r="J228" s="554"/>
      <c r="K228" s="554"/>
      <c r="L228" s="554"/>
      <c r="M228" s="554"/>
      <c r="N228" s="554"/>
      <c r="O228" s="554"/>
      <c r="P228" s="554"/>
      <c r="Q228" s="554"/>
      <c r="R228" s="554"/>
      <c r="S228" s="554"/>
      <c r="T228" s="554"/>
      <c r="U228" s="554"/>
      <c r="V228" s="554"/>
      <c r="W228" s="554"/>
      <c r="X228" s="554"/>
      <c r="Y228" s="554"/>
      <c r="Z228" s="554"/>
      <c r="AA228" s="554"/>
      <c r="AB228" s="554"/>
      <c r="AC228" s="554"/>
      <c r="AD228" s="554"/>
      <c r="AE228" s="554"/>
      <c r="AF228" s="554"/>
      <c r="AG228" s="554"/>
      <c r="AH228" s="554"/>
      <c r="AI228" s="554"/>
      <c r="AJ228" s="554"/>
      <c r="AK228" s="554"/>
      <c r="AL228" s="554"/>
      <c r="AM228" s="554"/>
      <c r="AN228" s="554"/>
      <c r="AO228" s="554"/>
      <c r="AP228" s="554"/>
      <c r="AQ228" s="554"/>
      <c r="AR228" s="554"/>
      <c r="AS228" s="554"/>
      <c r="AT228" s="554"/>
      <c r="AU228" s="554"/>
      <c r="AV228" s="554"/>
      <c r="AW228" s="554"/>
      <c r="AX228" s="554"/>
      <c r="AY228" s="554"/>
      <c r="AZ228" s="554"/>
      <c r="BA228" s="554"/>
      <c r="BB228" s="554"/>
      <c r="BC228" s="554"/>
      <c r="BD228" s="554"/>
      <c r="BE228" s="554"/>
      <c r="BF228" s="554"/>
      <c r="BG228" s="554"/>
      <c r="BH228" s="554"/>
      <c r="BI228" s="554"/>
      <c r="BJ228" s="554"/>
      <c r="BK228" s="554"/>
      <c r="BL228" s="554"/>
      <c r="BM228" s="554"/>
      <c r="BN228" s="554"/>
      <c r="BO228" s="554"/>
      <c r="BP228" s="554"/>
      <c r="BQ228" s="554"/>
      <c r="BR228" s="554"/>
      <c r="BS228" s="554"/>
      <c r="BT228" s="554"/>
      <c r="BU228" s="554"/>
      <c r="BV228" s="554"/>
      <c r="BW228" s="554"/>
      <c r="BX228" s="554"/>
      <c r="BY228" s="554"/>
      <c r="BZ228" s="554"/>
      <c r="CA228" s="554"/>
      <c r="CB228" s="554"/>
      <c r="CC228" s="554"/>
      <c r="CD228" s="554"/>
      <c r="CE228" s="554"/>
      <c r="CF228" s="554"/>
      <c r="CG228" s="554"/>
      <c r="CH228" s="554"/>
      <c r="CI228" s="554"/>
      <c r="CJ228" s="554"/>
      <c r="CK228" s="554"/>
      <c r="CL228" s="554"/>
      <c r="CM228" s="554"/>
      <c r="CN228" s="554"/>
      <c r="CO228" s="554"/>
      <c r="CP228" s="554"/>
      <c r="CQ228" s="554"/>
      <c r="CR228" s="554"/>
      <c r="CS228" s="554"/>
      <c r="CT228" s="554"/>
      <c r="CU228" s="554"/>
      <c r="CV228" s="554"/>
      <c r="CW228" s="554"/>
      <c r="CX228" s="554"/>
      <c r="CY228" s="554"/>
      <c r="CZ228" s="554"/>
      <c r="DA228" s="554"/>
      <c r="DB228" s="554"/>
      <c r="DC228" s="554"/>
      <c r="DD228" s="554"/>
      <c r="DE228" s="554"/>
      <c r="DF228" s="554"/>
      <c r="DG228" s="554"/>
      <c r="DH228" s="554"/>
      <c r="DI228" s="554"/>
      <c r="DJ228" s="554"/>
      <c r="DK228" s="554"/>
      <c r="DL228" s="554"/>
      <c r="DM228" s="554"/>
      <c r="DN228" s="554"/>
      <c r="DO228" s="554"/>
      <c r="DP228" s="554"/>
      <c r="DQ228" s="554"/>
      <c r="DR228" s="554"/>
      <c r="DS228" s="554"/>
      <c r="DT228" s="554"/>
      <c r="DU228" s="554"/>
      <c r="DV228" s="554"/>
      <c r="DW228" s="368"/>
      <c r="DX228" s="554"/>
      <c r="DY228" s="554"/>
      <c r="DZ228" s="554"/>
      <c r="EA228" s="554"/>
      <c r="EB228" s="554"/>
      <c r="EC228" s="554"/>
      <c r="ED228" s="554"/>
      <c r="EE228" s="554"/>
      <c r="EF228" s="554"/>
      <c r="EG228" s="554"/>
      <c r="EH228" s="554"/>
      <c r="EI228" s="554"/>
      <c r="EJ228" s="554"/>
      <c r="EK228" s="554"/>
      <c r="EL228" s="554"/>
      <c r="EM228" s="554"/>
      <c r="EN228" s="554"/>
      <c r="EO228" s="554"/>
      <c r="EP228" s="554"/>
      <c r="EQ228" s="554"/>
      <c r="ER228" s="368"/>
    </row>
    <row r="229" spans="2:148" ht="15" customHeight="1" x14ac:dyDescent="0.25">
      <c r="B229" s="298" t="str">
        <f t="shared" si="22"/>
        <v>Desk 13</v>
      </c>
      <c r="C229" s="300" t="str">
        <f t="shared" si="24"/>
        <v/>
      </c>
      <c r="D229" s="300" t="str">
        <f t="shared" si="24"/>
        <v/>
      </c>
      <c r="E229" s="300" t="str">
        <f t="shared" si="24"/>
        <v/>
      </c>
      <c r="F229" s="300" t="str">
        <f t="shared" si="24"/>
        <v/>
      </c>
      <c r="G229" s="610" t="str">
        <f t="shared" si="24"/>
        <v/>
      </c>
      <c r="H229" s="554"/>
      <c r="I229" s="554"/>
      <c r="J229" s="554"/>
      <c r="K229" s="554"/>
      <c r="L229" s="554"/>
      <c r="M229" s="554"/>
      <c r="N229" s="554"/>
      <c r="O229" s="554"/>
      <c r="P229" s="554"/>
      <c r="Q229" s="554"/>
      <c r="R229" s="554"/>
      <c r="S229" s="554"/>
      <c r="T229" s="554"/>
      <c r="U229" s="554"/>
      <c r="V229" s="554"/>
      <c r="W229" s="554"/>
      <c r="X229" s="554"/>
      <c r="Y229" s="554"/>
      <c r="Z229" s="554"/>
      <c r="AA229" s="554"/>
      <c r="AB229" s="554"/>
      <c r="AC229" s="554"/>
      <c r="AD229" s="554"/>
      <c r="AE229" s="554"/>
      <c r="AF229" s="554"/>
      <c r="AG229" s="554"/>
      <c r="AH229" s="554"/>
      <c r="AI229" s="554"/>
      <c r="AJ229" s="554"/>
      <c r="AK229" s="554"/>
      <c r="AL229" s="554"/>
      <c r="AM229" s="554"/>
      <c r="AN229" s="554"/>
      <c r="AO229" s="554"/>
      <c r="AP229" s="554"/>
      <c r="AQ229" s="554"/>
      <c r="AR229" s="554"/>
      <c r="AS229" s="554"/>
      <c r="AT229" s="554"/>
      <c r="AU229" s="554"/>
      <c r="AV229" s="554"/>
      <c r="AW229" s="554"/>
      <c r="AX229" s="554"/>
      <c r="AY229" s="554"/>
      <c r="AZ229" s="554"/>
      <c r="BA229" s="554"/>
      <c r="BB229" s="554"/>
      <c r="BC229" s="554"/>
      <c r="BD229" s="554"/>
      <c r="BE229" s="554"/>
      <c r="BF229" s="554"/>
      <c r="BG229" s="554"/>
      <c r="BH229" s="554"/>
      <c r="BI229" s="554"/>
      <c r="BJ229" s="554"/>
      <c r="BK229" s="554"/>
      <c r="BL229" s="554"/>
      <c r="BM229" s="554"/>
      <c r="BN229" s="554"/>
      <c r="BO229" s="554"/>
      <c r="BP229" s="554"/>
      <c r="BQ229" s="554"/>
      <c r="BR229" s="554"/>
      <c r="BS229" s="554"/>
      <c r="BT229" s="554"/>
      <c r="BU229" s="554"/>
      <c r="BV229" s="554"/>
      <c r="BW229" s="554"/>
      <c r="BX229" s="554"/>
      <c r="BY229" s="554"/>
      <c r="BZ229" s="554"/>
      <c r="CA229" s="554"/>
      <c r="CB229" s="554"/>
      <c r="CC229" s="554"/>
      <c r="CD229" s="554"/>
      <c r="CE229" s="554"/>
      <c r="CF229" s="554"/>
      <c r="CG229" s="554"/>
      <c r="CH229" s="554"/>
      <c r="CI229" s="554"/>
      <c r="CJ229" s="554"/>
      <c r="CK229" s="554"/>
      <c r="CL229" s="554"/>
      <c r="CM229" s="554"/>
      <c r="CN229" s="554"/>
      <c r="CO229" s="554"/>
      <c r="CP229" s="554"/>
      <c r="CQ229" s="554"/>
      <c r="CR229" s="554"/>
      <c r="CS229" s="554"/>
      <c r="CT229" s="554"/>
      <c r="CU229" s="554"/>
      <c r="CV229" s="554"/>
      <c r="CW229" s="554"/>
      <c r="CX229" s="554"/>
      <c r="CY229" s="554"/>
      <c r="CZ229" s="554"/>
      <c r="DA229" s="554"/>
      <c r="DB229" s="554"/>
      <c r="DC229" s="554"/>
      <c r="DD229" s="554"/>
      <c r="DE229" s="554"/>
      <c r="DF229" s="554"/>
      <c r="DG229" s="554"/>
      <c r="DH229" s="554"/>
      <c r="DI229" s="554"/>
      <c r="DJ229" s="554"/>
      <c r="DK229" s="554"/>
      <c r="DL229" s="554"/>
      <c r="DM229" s="554"/>
      <c r="DN229" s="554"/>
      <c r="DO229" s="554"/>
      <c r="DP229" s="554"/>
      <c r="DQ229" s="554"/>
      <c r="DR229" s="554"/>
      <c r="DS229" s="554"/>
      <c r="DT229" s="554"/>
      <c r="DU229" s="554"/>
      <c r="DV229" s="554"/>
      <c r="DW229" s="368"/>
      <c r="DX229" s="554"/>
      <c r="DY229" s="554"/>
      <c r="DZ229" s="554"/>
      <c r="EA229" s="554"/>
      <c r="EB229" s="554"/>
      <c r="EC229" s="554"/>
      <c r="ED229" s="554"/>
      <c r="EE229" s="554"/>
      <c r="EF229" s="554"/>
      <c r="EG229" s="554"/>
      <c r="EH229" s="554"/>
      <c r="EI229" s="554"/>
      <c r="EJ229" s="554"/>
      <c r="EK229" s="554"/>
      <c r="EL229" s="554"/>
      <c r="EM229" s="554"/>
      <c r="EN229" s="554"/>
      <c r="EO229" s="554"/>
      <c r="EP229" s="554"/>
      <c r="EQ229" s="554"/>
      <c r="ER229" s="368"/>
    </row>
    <row r="230" spans="2:148" ht="15" customHeight="1" x14ac:dyDescent="0.25">
      <c r="B230" s="298" t="str">
        <f t="shared" si="22"/>
        <v>Desk 14</v>
      </c>
      <c r="C230" s="300" t="str">
        <f t="shared" si="24"/>
        <v/>
      </c>
      <c r="D230" s="300" t="str">
        <f t="shared" si="24"/>
        <v/>
      </c>
      <c r="E230" s="300" t="str">
        <f t="shared" si="24"/>
        <v/>
      </c>
      <c r="F230" s="300" t="str">
        <f t="shared" si="24"/>
        <v/>
      </c>
      <c r="G230" s="610" t="str">
        <f t="shared" si="24"/>
        <v/>
      </c>
      <c r="H230" s="554"/>
      <c r="I230" s="554"/>
      <c r="J230" s="554"/>
      <c r="K230" s="554"/>
      <c r="L230" s="554"/>
      <c r="M230" s="554"/>
      <c r="N230" s="554"/>
      <c r="O230" s="554"/>
      <c r="P230" s="554"/>
      <c r="Q230" s="554"/>
      <c r="R230" s="554"/>
      <c r="S230" s="554"/>
      <c r="T230" s="554"/>
      <c r="U230" s="554"/>
      <c r="V230" s="554"/>
      <c r="W230" s="554"/>
      <c r="X230" s="554"/>
      <c r="Y230" s="554"/>
      <c r="Z230" s="554"/>
      <c r="AA230" s="554"/>
      <c r="AB230" s="554"/>
      <c r="AC230" s="554"/>
      <c r="AD230" s="554"/>
      <c r="AE230" s="554"/>
      <c r="AF230" s="554"/>
      <c r="AG230" s="554"/>
      <c r="AH230" s="554"/>
      <c r="AI230" s="554"/>
      <c r="AJ230" s="554"/>
      <c r="AK230" s="554"/>
      <c r="AL230" s="554"/>
      <c r="AM230" s="554"/>
      <c r="AN230" s="554"/>
      <c r="AO230" s="554"/>
      <c r="AP230" s="554"/>
      <c r="AQ230" s="554"/>
      <c r="AR230" s="554"/>
      <c r="AS230" s="554"/>
      <c r="AT230" s="554"/>
      <c r="AU230" s="554"/>
      <c r="AV230" s="554"/>
      <c r="AW230" s="554"/>
      <c r="AX230" s="554"/>
      <c r="AY230" s="554"/>
      <c r="AZ230" s="554"/>
      <c r="BA230" s="554"/>
      <c r="BB230" s="554"/>
      <c r="BC230" s="554"/>
      <c r="BD230" s="554"/>
      <c r="BE230" s="554"/>
      <c r="BF230" s="554"/>
      <c r="BG230" s="554"/>
      <c r="BH230" s="554"/>
      <c r="BI230" s="554"/>
      <c r="BJ230" s="554"/>
      <c r="BK230" s="554"/>
      <c r="BL230" s="554"/>
      <c r="BM230" s="554"/>
      <c r="BN230" s="554"/>
      <c r="BO230" s="554"/>
      <c r="BP230" s="554"/>
      <c r="BQ230" s="554"/>
      <c r="BR230" s="554"/>
      <c r="BS230" s="554"/>
      <c r="BT230" s="554"/>
      <c r="BU230" s="554"/>
      <c r="BV230" s="554"/>
      <c r="BW230" s="554"/>
      <c r="BX230" s="554"/>
      <c r="BY230" s="554"/>
      <c r="BZ230" s="554"/>
      <c r="CA230" s="554"/>
      <c r="CB230" s="554"/>
      <c r="CC230" s="554"/>
      <c r="CD230" s="554"/>
      <c r="CE230" s="554"/>
      <c r="CF230" s="554"/>
      <c r="CG230" s="554"/>
      <c r="CH230" s="554"/>
      <c r="CI230" s="554"/>
      <c r="CJ230" s="554"/>
      <c r="CK230" s="554"/>
      <c r="CL230" s="554"/>
      <c r="CM230" s="554"/>
      <c r="CN230" s="554"/>
      <c r="CO230" s="554"/>
      <c r="CP230" s="554"/>
      <c r="CQ230" s="554"/>
      <c r="CR230" s="554"/>
      <c r="CS230" s="554"/>
      <c r="CT230" s="554"/>
      <c r="CU230" s="554"/>
      <c r="CV230" s="554"/>
      <c r="CW230" s="554"/>
      <c r="CX230" s="554"/>
      <c r="CY230" s="554"/>
      <c r="CZ230" s="554"/>
      <c r="DA230" s="554"/>
      <c r="DB230" s="554"/>
      <c r="DC230" s="554"/>
      <c r="DD230" s="554"/>
      <c r="DE230" s="554"/>
      <c r="DF230" s="554"/>
      <c r="DG230" s="554"/>
      <c r="DH230" s="554"/>
      <c r="DI230" s="554"/>
      <c r="DJ230" s="554"/>
      <c r="DK230" s="554"/>
      <c r="DL230" s="554"/>
      <c r="DM230" s="554"/>
      <c r="DN230" s="554"/>
      <c r="DO230" s="554"/>
      <c r="DP230" s="554"/>
      <c r="DQ230" s="554"/>
      <c r="DR230" s="554"/>
      <c r="DS230" s="554"/>
      <c r="DT230" s="554"/>
      <c r="DU230" s="554"/>
      <c r="DV230" s="554"/>
      <c r="DW230" s="368"/>
      <c r="DX230" s="554"/>
      <c r="DY230" s="554"/>
      <c r="DZ230" s="554"/>
      <c r="EA230" s="554"/>
      <c r="EB230" s="554"/>
      <c r="EC230" s="554"/>
      <c r="ED230" s="554"/>
      <c r="EE230" s="554"/>
      <c r="EF230" s="554"/>
      <c r="EG230" s="554"/>
      <c r="EH230" s="554"/>
      <c r="EI230" s="554"/>
      <c r="EJ230" s="554"/>
      <c r="EK230" s="554"/>
      <c r="EL230" s="554"/>
      <c r="EM230" s="554"/>
      <c r="EN230" s="554"/>
      <c r="EO230" s="554"/>
      <c r="EP230" s="554"/>
      <c r="EQ230" s="554"/>
      <c r="ER230" s="368"/>
    </row>
    <row r="231" spans="2:148" ht="15" customHeight="1" x14ac:dyDescent="0.25">
      <c r="B231" s="298" t="str">
        <f t="shared" si="22"/>
        <v>Desk 15</v>
      </c>
      <c r="C231" s="300" t="str">
        <f t="shared" si="24"/>
        <v/>
      </c>
      <c r="D231" s="300" t="str">
        <f t="shared" si="24"/>
        <v/>
      </c>
      <c r="E231" s="300" t="str">
        <f t="shared" si="24"/>
        <v/>
      </c>
      <c r="F231" s="300" t="str">
        <f t="shared" si="24"/>
        <v/>
      </c>
      <c r="G231" s="610" t="str">
        <f t="shared" si="24"/>
        <v/>
      </c>
      <c r="H231" s="554"/>
      <c r="I231" s="554"/>
      <c r="J231" s="554"/>
      <c r="K231" s="554"/>
      <c r="L231" s="554"/>
      <c r="M231" s="554"/>
      <c r="N231" s="554"/>
      <c r="O231" s="554"/>
      <c r="P231" s="554"/>
      <c r="Q231" s="554"/>
      <c r="R231" s="554"/>
      <c r="S231" s="554"/>
      <c r="T231" s="554"/>
      <c r="U231" s="554"/>
      <c r="V231" s="554"/>
      <c r="W231" s="554"/>
      <c r="X231" s="554"/>
      <c r="Y231" s="554"/>
      <c r="Z231" s="554"/>
      <c r="AA231" s="554"/>
      <c r="AB231" s="554"/>
      <c r="AC231" s="554"/>
      <c r="AD231" s="554"/>
      <c r="AE231" s="554"/>
      <c r="AF231" s="554"/>
      <c r="AG231" s="554"/>
      <c r="AH231" s="554"/>
      <c r="AI231" s="554"/>
      <c r="AJ231" s="554"/>
      <c r="AK231" s="554"/>
      <c r="AL231" s="554"/>
      <c r="AM231" s="554"/>
      <c r="AN231" s="554"/>
      <c r="AO231" s="554"/>
      <c r="AP231" s="554"/>
      <c r="AQ231" s="554"/>
      <c r="AR231" s="554"/>
      <c r="AS231" s="554"/>
      <c r="AT231" s="554"/>
      <c r="AU231" s="554"/>
      <c r="AV231" s="554"/>
      <c r="AW231" s="554"/>
      <c r="AX231" s="554"/>
      <c r="AY231" s="554"/>
      <c r="AZ231" s="554"/>
      <c r="BA231" s="554"/>
      <c r="BB231" s="554"/>
      <c r="BC231" s="554"/>
      <c r="BD231" s="554"/>
      <c r="BE231" s="554"/>
      <c r="BF231" s="554"/>
      <c r="BG231" s="554"/>
      <c r="BH231" s="554"/>
      <c r="BI231" s="554"/>
      <c r="BJ231" s="554"/>
      <c r="BK231" s="554"/>
      <c r="BL231" s="554"/>
      <c r="BM231" s="554"/>
      <c r="BN231" s="554"/>
      <c r="BO231" s="554"/>
      <c r="BP231" s="554"/>
      <c r="BQ231" s="554"/>
      <c r="BR231" s="554"/>
      <c r="BS231" s="554"/>
      <c r="BT231" s="554"/>
      <c r="BU231" s="554"/>
      <c r="BV231" s="554"/>
      <c r="BW231" s="554"/>
      <c r="BX231" s="554"/>
      <c r="BY231" s="554"/>
      <c r="BZ231" s="554"/>
      <c r="CA231" s="554"/>
      <c r="CB231" s="554"/>
      <c r="CC231" s="554"/>
      <c r="CD231" s="554"/>
      <c r="CE231" s="554"/>
      <c r="CF231" s="554"/>
      <c r="CG231" s="554"/>
      <c r="CH231" s="554"/>
      <c r="CI231" s="554"/>
      <c r="CJ231" s="554"/>
      <c r="CK231" s="554"/>
      <c r="CL231" s="554"/>
      <c r="CM231" s="554"/>
      <c r="CN231" s="554"/>
      <c r="CO231" s="554"/>
      <c r="CP231" s="554"/>
      <c r="CQ231" s="554"/>
      <c r="CR231" s="554"/>
      <c r="CS231" s="554"/>
      <c r="CT231" s="554"/>
      <c r="CU231" s="554"/>
      <c r="CV231" s="554"/>
      <c r="CW231" s="554"/>
      <c r="CX231" s="554"/>
      <c r="CY231" s="554"/>
      <c r="CZ231" s="554"/>
      <c r="DA231" s="554"/>
      <c r="DB231" s="554"/>
      <c r="DC231" s="554"/>
      <c r="DD231" s="554"/>
      <c r="DE231" s="554"/>
      <c r="DF231" s="554"/>
      <c r="DG231" s="554"/>
      <c r="DH231" s="554"/>
      <c r="DI231" s="554"/>
      <c r="DJ231" s="554"/>
      <c r="DK231" s="554"/>
      <c r="DL231" s="554"/>
      <c r="DM231" s="554"/>
      <c r="DN231" s="554"/>
      <c r="DO231" s="554"/>
      <c r="DP231" s="554"/>
      <c r="DQ231" s="554"/>
      <c r="DR231" s="554"/>
      <c r="DS231" s="554"/>
      <c r="DT231" s="554"/>
      <c r="DU231" s="554"/>
      <c r="DV231" s="554"/>
      <c r="DW231" s="368"/>
      <c r="DX231" s="554"/>
      <c r="DY231" s="554"/>
      <c r="DZ231" s="554"/>
      <c r="EA231" s="554"/>
      <c r="EB231" s="554"/>
      <c r="EC231" s="554"/>
      <c r="ED231" s="554"/>
      <c r="EE231" s="554"/>
      <c r="EF231" s="554"/>
      <c r="EG231" s="554"/>
      <c r="EH231" s="554"/>
      <c r="EI231" s="554"/>
      <c r="EJ231" s="554"/>
      <c r="EK231" s="554"/>
      <c r="EL231" s="554"/>
      <c r="EM231" s="554"/>
      <c r="EN231" s="554"/>
      <c r="EO231" s="554"/>
      <c r="EP231" s="554"/>
      <c r="EQ231" s="554"/>
      <c r="ER231" s="368"/>
    </row>
    <row r="232" spans="2:148" ht="15" customHeight="1" x14ac:dyDescent="0.25">
      <c r="B232" s="298" t="str">
        <f t="shared" si="22"/>
        <v>Desk 16</v>
      </c>
      <c r="C232" s="300" t="str">
        <f t="shared" si="24"/>
        <v/>
      </c>
      <c r="D232" s="300" t="str">
        <f t="shared" si="24"/>
        <v/>
      </c>
      <c r="E232" s="300" t="str">
        <f t="shared" si="24"/>
        <v/>
      </c>
      <c r="F232" s="300" t="str">
        <f t="shared" si="24"/>
        <v/>
      </c>
      <c r="G232" s="610" t="str">
        <f t="shared" si="24"/>
        <v/>
      </c>
      <c r="H232" s="554"/>
      <c r="I232" s="554"/>
      <c r="J232" s="554"/>
      <c r="K232" s="554"/>
      <c r="L232" s="554"/>
      <c r="M232" s="554"/>
      <c r="N232" s="554"/>
      <c r="O232" s="554"/>
      <c r="P232" s="554"/>
      <c r="Q232" s="554"/>
      <c r="R232" s="554"/>
      <c r="S232" s="554"/>
      <c r="T232" s="554"/>
      <c r="U232" s="554"/>
      <c r="V232" s="554"/>
      <c r="W232" s="554"/>
      <c r="X232" s="554"/>
      <c r="Y232" s="554"/>
      <c r="Z232" s="554"/>
      <c r="AA232" s="554"/>
      <c r="AB232" s="554"/>
      <c r="AC232" s="554"/>
      <c r="AD232" s="554"/>
      <c r="AE232" s="554"/>
      <c r="AF232" s="554"/>
      <c r="AG232" s="554"/>
      <c r="AH232" s="554"/>
      <c r="AI232" s="554"/>
      <c r="AJ232" s="554"/>
      <c r="AK232" s="554"/>
      <c r="AL232" s="554"/>
      <c r="AM232" s="554"/>
      <c r="AN232" s="554"/>
      <c r="AO232" s="554"/>
      <c r="AP232" s="554"/>
      <c r="AQ232" s="554"/>
      <c r="AR232" s="554"/>
      <c r="AS232" s="554"/>
      <c r="AT232" s="554"/>
      <c r="AU232" s="554"/>
      <c r="AV232" s="554"/>
      <c r="AW232" s="554"/>
      <c r="AX232" s="554"/>
      <c r="AY232" s="554"/>
      <c r="AZ232" s="554"/>
      <c r="BA232" s="554"/>
      <c r="BB232" s="554"/>
      <c r="BC232" s="554"/>
      <c r="BD232" s="554"/>
      <c r="BE232" s="554"/>
      <c r="BF232" s="554"/>
      <c r="BG232" s="554"/>
      <c r="BH232" s="554"/>
      <c r="BI232" s="554"/>
      <c r="BJ232" s="554"/>
      <c r="BK232" s="554"/>
      <c r="BL232" s="554"/>
      <c r="BM232" s="554"/>
      <c r="BN232" s="554"/>
      <c r="BO232" s="554"/>
      <c r="BP232" s="554"/>
      <c r="BQ232" s="554"/>
      <c r="BR232" s="554"/>
      <c r="BS232" s="554"/>
      <c r="BT232" s="554"/>
      <c r="BU232" s="554"/>
      <c r="BV232" s="554"/>
      <c r="BW232" s="554"/>
      <c r="BX232" s="554"/>
      <c r="BY232" s="554"/>
      <c r="BZ232" s="554"/>
      <c r="CA232" s="554"/>
      <c r="CB232" s="554"/>
      <c r="CC232" s="554"/>
      <c r="CD232" s="554"/>
      <c r="CE232" s="554"/>
      <c r="CF232" s="554"/>
      <c r="CG232" s="554"/>
      <c r="CH232" s="554"/>
      <c r="CI232" s="554"/>
      <c r="CJ232" s="554"/>
      <c r="CK232" s="554"/>
      <c r="CL232" s="554"/>
      <c r="CM232" s="554"/>
      <c r="CN232" s="554"/>
      <c r="CO232" s="554"/>
      <c r="CP232" s="554"/>
      <c r="CQ232" s="554"/>
      <c r="CR232" s="554"/>
      <c r="CS232" s="554"/>
      <c r="CT232" s="554"/>
      <c r="CU232" s="554"/>
      <c r="CV232" s="554"/>
      <c r="CW232" s="554"/>
      <c r="CX232" s="554"/>
      <c r="CY232" s="554"/>
      <c r="CZ232" s="554"/>
      <c r="DA232" s="554"/>
      <c r="DB232" s="554"/>
      <c r="DC232" s="554"/>
      <c r="DD232" s="554"/>
      <c r="DE232" s="554"/>
      <c r="DF232" s="554"/>
      <c r="DG232" s="554"/>
      <c r="DH232" s="554"/>
      <c r="DI232" s="554"/>
      <c r="DJ232" s="554"/>
      <c r="DK232" s="554"/>
      <c r="DL232" s="554"/>
      <c r="DM232" s="554"/>
      <c r="DN232" s="554"/>
      <c r="DO232" s="554"/>
      <c r="DP232" s="554"/>
      <c r="DQ232" s="554"/>
      <c r="DR232" s="554"/>
      <c r="DS232" s="554"/>
      <c r="DT232" s="554"/>
      <c r="DU232" s="554"/>
      <c r="DV232" s="554"/>
      <c r="DW232" s="368"/>
      <c r="DX232" s="554"/>
      <c r="DY232" s="554"/>
      <c r="DZ232" s="554"/>
      <c r="EA232" s="554"/>
      <c r="EB232" s="554"/>
      <c r="EC232" s="554"/>
      <c r="ED232" s="554"/>
      <c r="EE232" s="554"/>
      <c r="EF232" s="554"/>
      <c r="EG232" s="554"/>
      <c r="EH232" s="554"/>
      <c r="EI232" s="554"/>
      <c r="EJ232" s="554"/>
      <c r="EK232" s="554"/>
      <c r="EL232" s="554"/>
      <c r="EM232" s="554"/>
      <c r="EN232" s="554"/>
      <c r="EO232" s="554"/>
      <c r="EP232" s="554"/>
      <c r="EQ232" s="554"/>
      <c r="ER232" s="368"/>
    </row>
    <row r="233" spans="2:148" ht="15" customHeight="1" x14ac:dyDescent="0.25">
      <c r="B233" s="298" t="str">
        <f t="shared" si="22"/>
        <v>Desk 17</v>
      </c>
      <c r="C233" s="300" t="str">
        <f t="shared" si="24"/>
        <v/>
      </c>
      <c r="D233" s="300" t="str">
        <f t="shared" si="24"/>
        <v/>
      </c>
      <c r="E233" s="300" t="str">
        <f t="shared" si="24"/>
        <v/>
      </c>
      <c r="F233" s="300" t="str">
        <f t="shared" si="24"/>
        <v/>
      </c>
      <c r="G233" s="610" t="str">
        <f t="shared" si="24"/>
        <v/>
      </c>
      <c r="H233" s="554"/>
      <c r="I233" s="554"/>
      <c r="J233" s="554"/>
      <c r="K233" s="554"/>
      <c r="L233" s="554"/>
      <c r="M233" s="554"/>
      <c r="N233" s="554"/>
      <c r="O233" s="554"/>
      <c r="P233" s="554"/>
      <c r="Q233" s="554"/>
      <c r="R233" s="554"/>
      <c r="S233" s="554"/>
      <c r="T233" s="554"/>
      <c r="U233" s="554"/>
      <c r="V233" s="554"/>
      <c r="W233" s="554"/>
      <c r="X233" s="554"/>
      <c r="Y233" s="554"/>
      <c r="Z233" s="554"/>
      <c r="AA233" s="554"/>
      <c r="AB233" s="554"/>
      <c r="AC233" s="554"/>
      <c r="AD233" s="554"/>
      <c r="AE233" s="554"/>
      <c r="AF233" s="554"/>
      <c r="AG233" s="554"/>
      <c r="AH233" s="554"/>
      <c r="AI233" s="554"/>
      <c r="AJ233" s="554"/>
      <c r="AK233" s="554"/>
      <c r="AL233" s="554"/>
      <c r="AM233" s="554"/>
      <c r="AN233" s="554"/>
      <c r="AO233" s="554"/>
      <c r="AP233" s="554"/>
      <c r="AQ233" s="554"/>
      <c r="AR233" s="554"/>
      <c r="AS233" s="554"/>
      <c r="AT233" s="554"/>
      <c r="AU233" s="554"/>
      <c r="AV233" s="554"/>
      <c r="AW233" s="554"/>
      <c r="AX233" s="554"/>
      <c r="AY233" s="554"/>
      <c r="AZ233" s="554"/>
      <c r="BA233" s="554"/>
      <c r="BB233" s="554"/>
      <c r="BC233" s="554"/>
      <c r="BD233" s="554"/>
      <c r="BE233" s="554"/>
      <c r="BF233" s="554"/>
      <c r="BG233" s="554"/>
      <c r="BH233" s="554"/>
      <c r="BI233" s="554"/>
      <c r="BJ233" s="554"/>
      <c r="BK233" s="554"/>
      <c r="BL233" s="554"/>
      <c r="BM233" s="554"/>
      <c r="BN233" s="554"/>
      <c r="BO233" s="554"/>
      <c r="BP233" s="554"/>
      <c r="BQ233" s="554"/>
      <c r="BR233" s="554"/>
      <c r="BS233" s="554"/>
      <c r="BT233" s="554"/>
      <c r="BU233" s="554"/>
      <c r="BV233" s="554"/>
      <c r="BW233" s="554"/>
      <c r="BX233" s="554"/>
      <c r="BY233" s="554"/>
      <c r="BZ233" s="554"/>
      <c r="CA233" s="554"/>
      <c r="CB233" s="554"/>
      <c r="CC233" s="554"/>
      <c r="CD233" s="554"/>
      <c r="CE233" s="554"/>
      <c r="CF233" s="554"/>
      <c r="CG233" s="554"/>
      <c r="CH233" s="554"/>
      <c r="CI233" s="554"/>
      <c r="CJ233" s="554"/>
      <c r="CK233" s="554"/>
      <c r="CL233" s="554"/>
      <c r="CM233" s="554"/>
      <c r="CN233" s="554"/>
      <c r="CO233" s="554"/>
      <c r="CP233" s="554"/>
      <c r="CQ233" s="554"/>
      <c r="CR233" s="554"/>
      <c r="CS233" s="554"/>
      <c r="CT233" s="554"/>
      <c r="CU233" s="554"/>
      <c r="CV233" s="554"/>
      <c r="CW233" s="554"/>
      <c r="CX233" s="554"/>
      <c r="CY233" s="554"/>
      <c r="CZ233" s="554"/>
      <c r="DA233" s="554"/>
      <c r="DB233" s="554"/>
      <c r="DC233" s="554"/>
      <c r="DD233" s="554"/>
      <c r="DE233" s="554"/>
      <c r="DF233" s="554"/>
      <c r="DG233" s="554"/>
      <c r="DH233" s="554"/>
      <c r="DI233" s="554"/>
      <c r="DJ233" s="554"/>
      <c r="DK233" s="554"/>
      <c r="DL233" s="554"/>
      <c r="DM233" s="554"/>
      <c r="DN233" s="554"/>
      <c r="DO233" s="554"/>
      <c r="DP233" s="554"/>
      <c r="DQ233" s="554"/>
      <c r="DR233" s="554"/>
      <c r="DS233" s="554"/>
      <c r="DT233" s="554"/>
      <c r="DU233" s="554"/>
      <c r="DV233" s="554"/>
      <c r="DW233" s="368"/>
      <c r="DX233" s="554"/>
      <c r="DY233" s="554"/>
      <c r="DZ233" s="554"/>
      <c r="EA233" s="554"/>
      <c r="EB233" s="554"/>
      <c r="EC233" s="554"/>
      <c r="ED233" s="554"/>
      <c r="EE233" s="554"/>
      <c r="EF233" s="554"/>
      <c r="EG233" s="554"/>
      <c r="EH233" s="554"/>
      <c r="EI233" s="554"/>
      <c r="EJ233" s="554"/>
      <c r="EK233" s="554"/>
      <c r="EL233" s="554"/>
      <c r="EM233" s="554"/>
      <c r="EN233" s="554"/>
      <c r="EO233" s="554"/>
      <c r="EP233" s="554"/>
      <c r="EQ233" s="554"/>
      <c r="ER233" s="368"/>
    </row>
    <row r="234" spans="2:148" ht="15" customHeight="1" x14ac:dyDescent="0.25">
      <c r="B234" s="298" t="str">
        <f t="shared" si="22"/>
        <v>Desk 18</v>
      </c>
      <c r="C234" s="300" t="str">
        <f t="shared" ref="C234:G249" si="25">IF(ISBLANK(C28), "", C28)</f>
        <v/>
      </c>
      <c r="D234" s="300" t="str">
        <f t="shared" si="25"/>
        <v/>
      </c>
      <c r="E234" s="300" t="str">
        <f t="shared" si="25"/>
        <v/>
      </c>
      <c r="F234" s="300" t="str">
        <f t="shared" si="25"/>
        <v/>
      </c>
      <c r="G234" s="610" t="str">
        <f t="shared" si="25"/>
        <v/>
      </c>
      <c r="H234" s="554"/>
      <c r="I234" s="554"/>
      <c r="J234" s="554"/>
      <c r="K234" s="554"/>
      <c r="L234" s="554"/>
      <c r="M234" s="554"/>
      <c r="N234" s="554"/>
      <c r="O234" s="554"/>
      <c r="P234" s="554"/>
      <c r="Q234" s="554"/>
      <c r="R234" s="554"/>
      <c r="S234" s="554"/>
      <c r="T234" s="554"/>
      <c r="U234" s="554"/>
      <c r="V234" s="554"/>
      <c r="W234" s="554"/>
      <c r="X234" s="554"/>
      <c r="Y234" s="554"/>
      <c r="Z234" s="554"/>
      <c r="AA234" s="554"/>
      <c r="AB234" s="554"/>
      <c r="AC234" s="554"/>
      <c r="AD234" s="554"/>
      <c r="AE234" s="554"/>
      <c r="AF234" s="554"/>
      <c r="AG234" s="554"/>
      <c r="AH234" s="554"/>
      <c r="AI234" s="554"/>
      <c r="AJ234" s="554"/>
      <c r="AK234" s="554"/>
      <c r="AL234" s="554"/>
      <c r="AM234" s="554"/>
      <c r="AN234" s="554"/>
      <c r="AO234" s="554"/>
      <c r="AP234" s="554"/>
      <c r="AQ234" s="554"/>
      <c r="AR234" s="554"/>
      <c r="AS234" s="554"/>
      <c r="AT234" s="554"/>
      <c r="AU234" s="554"/>
      <c r="AV234" s="554"/>
      <c r="AW234" s="554"/>
      <c r="AX234" s="554"/>
      <c r="AY234" s="554"/>
      <c r="AZ234" s="554"/>
      <c r="BA234" s="554"/>
      <c r="BB234" s="554"/>
      <c r="BC234" s="554"/>
      <c r="BD234" s="554"/>
      <c r="BE234" s="554"/>
      <c r="BF234" s="554"/>
      <c r="BG234" s="554"/>
      <c r="BH234" s="554"/>
      <c r="BI234" s="554"/>
      <c r="BJ234" s="554"/>
      <c r="BK234" s="554"/>
      <c r="BL234" s="554"/>
      <c r="BM234" s="554"/>
      <c r="BN234" s="554"/>
      <c r="BO234" s="554"/>
      <c r="BP234" s="554"/>
      <c r="BQ234" s="554"/>
      <c r="BR234" s="554"/>
      <c r="BS234" s="554"/>
      <c r="BT234" s="554"/>
      <c r="BU234" s="554"/>
      <c r="BV234" s="554"/>
      <c r="BW234" s="554"/>
      <c r="BX234" s="554"/>
      <c r="BY234" s="554"/>
      <c r="BZ234" s="554"/>
      <c r="CA234" s="554"/>
      <c r="CB234" s="554"/>
      <c r="CC234" s="554"/>
      <c r="CD234" s="554"/>
      <c r="CE234" s="554"/>
      <c r="CF234" s="554"/>
      <c r="CG234" s="554"/>
      <c r="CH234" s="554"/>
      <c r="CI234" s="554"/>
      <c r="CJ234" s="554"/>
      <c r="CK234" s="554"/>
      <c r="CL234" s="554"/>
      <c r="CM234" s="554"/>
      <c r="CN234" s="554"/>
      <c r="CO234" s="554"/>
      <c r="CP234" s="554"/>
      <c r="CQ234" s="554"/>
      <c r="CR234" s="554"/>
      <c r="CS234" s="554"/>
      <c r="CT234" s="554"/>
      <c r="CU234" s="554"/>
      <c r="CV234" s="554"/>
      <c r="CW234" s="554"/>
      <c r="CX234" s="554"/>
      <c r="CY234" s="554"/>
      <c r="CZ234" s="554"/>
      <c r="DA234" s="554"/>
      <c r="DB234" s="554"/>
      <c r="DC234" s="554"/>
      <c r="DD234" s="554"/>
      <c r="DE234" s="554"/>
      <c r="DF234" s="554"/>
      <c r="DG234" s="554"/>
      <c r="DH234" s="554"/>
      <c r="DI234" s="554"/>
      <c r="DJ234" s="554"/>
      <c r="DK234" s="554"/>
      <c r="DL234" s="554"/>
      <c r="DM234" s="554"/>
      <c r="DN234" s="554"/>
      <c r="DO234" s="554"/>
      <c r="DP234" s="554"/>
      <c r="DQ234" s="554"/>
      <c r="DR234" s="554"/>
      <c r="DS234" s="554"/>
      <c r="DT234" s="554"/>
      <c r="DU234" s="554"/>
      <c r="DV234" s="554"/>
      <c r="DW234" s="368"/>
      <c r="DX234" s="554"/>
      <c r="DY234" s="554"/>
      <c r="DZ234" s="554"/>
      <c r="EA234" s="554"/>
      <c r="EB234" s="554"/>
      <c r="EC234" s="554"/>
      <c r="ED234" s="554"/>
      <c r="EE234" s="554"/>
      <c r="EF234" s="554"/>
      <c r="EG234" s="554"/>
      <c r="EH234" s="554"/>
      <c r="EI234" s="554"/>
      <c r="EJ234" s="554"/>
      <c r="EK234" s="554"/>
      <c r="EL234" s="554"/>
      <c r="EM234" s="554"/>
      <c r="EN234" s="554"/>
      <c r="EO234" s="554"/>
      <c r="EP234" s="554"/>
      <c r="EQ234" s="554"/>
      <c r="ER234" s="368"/>
    </row>
    <row r="235" spans="2:148" ht="15" customHeight="1" x14ac:dyDescent="0.25">
      <c r="B235" s="298" t="str">
        <f t="shared" si="22"/>
        <v>Desk 19</v>
      </c>
      <c r="C235" s="300" t="str">
        <f t="shared" si="25"/>
        <v/>
      </c>
      <c r="D235" s="300" t="str">
        <f t="shared" si="25"/>
        <v/>
      </c>
      <c r="E235" s="300" t="str">
        <f t="shared" si="25"/>
        <v/>
      </c>
      <c r="F235" s="300" t="str">
        <f t="shared" si="25"/>
        <v/>
      </c>
      <c r="G235" s="610" t="str">
        <f t="shared" si="25"/>
        <v/>
      </c>
      <c r="H235" s="554"/>
      <c r="I235" s="554"/>
      <c r="J235" s="554"/>
      <c r="K235" s="554"/>
      <c r="L235" s="554"/>
      <c r="M235" s="554"/>
      <c r="N235" s="554"/>
      <c r="O235" s="554"/>
      <c r="P235" s="554"/>
      <c r="Q235" s="554"/>
      <c r="R235" s="554"/>
      <c r="S235" s="554"/>
      <c r="T235" s="554"/>
      <c r="U235" s="554"/>
      <c r="V235" s="554"/>
      <c r="W235" s="554"/>
      <c r="X235" s="554"/>
      <c r="Y235" s="554"/>
      <c r="Z235" s="554"/>
      <c r="AA235" s="554"/>
      <c r="AB235" s="554"/>
      <c r="AC235" s="554"/>
      <c r="AD235" s="554"/>
      <c r="AE235" s="554"/>
      <c r="AF235" s="554"/>
      <c r="AG235" s="554"/>
      <c r="AH235" s="554"/>
      <c r="AI235" s="554"/>
      <c r="AJ235" s="554"/>
      <c r="AK235" s="554"/>
      <c r="AL235" s="554"/>
      <c r="AM235" s="554"/>
      <c r="AN235" s="554"/>
      <c r="AO235" s="554"/>
      <c r="AP235" s="554"/>
      <c r="AQ235" s="554"/>
      <c r="AR235" s="554"/>
      <c r="AS235" s="554"/>
      <c r="AT235" s="554"/>
      <c r="AU235" s="554"/>
      <c r="AV235" s="554"/>
      <c r="AW235" s="554"/>
      <c r="AX235" s="554"/>
      <c r="AY235" s="554"/>
      <c r="AZ235" s="554"/>
      <c r="BA235" s="554"/>
      <c r="BB235" s="554"/>
      <c r="BC235" s="554"/>
      <c r="BD235" s="554"/>
      <c r="BE235" s="554"/>
      <c r="BF235" s="554"/>
      <c r="BG235" s="554"/>
      <c r="BH235" s="554"/>
      <c r="BI235" s="554"/>
      <c r="BJ235" s="554"/>
      <c r="BK235" s="554"/>
      <c r="BL235" s="554"/>
      <c r="BM235" s="554"/>
      <c r="BN235" s="554"/>
      <c r="BO235" s="554"/>
      <c r="BP235" s="554"/>
      <c r="BQ235" s="554"/>
      <c r="BR235" s="554"/>
      <c r="BS235" s="554"/>
      <c r="BT235" s="554"/>
      <c r="BU235" s="554"/>
      <c r="BV235" s="554"/>
      <c r="BW235" s="554"/>
      <c r="BX235" s="554"/>
      <c r="BY235" s="554"/>
      <c r="BZ235" s="554"/>
      <c r="CA235" s="554"/>
      <c r="CB235" s="554"/>
      <c r="CC235" s="554"/>
      <c r="CD235" s="554"/>
      <c r="CE235" s="554"/>
      <c r="CF235" s="554"/>
      <c r="CG235" s="554"/>
      <c r="CH235" s="554"/>
      <c r="CI235" s="554"/>
      <c r="CJ235" s="554"/>
      <c r="CK235" s="554"/>
      <c r="CL235" s="554"/>
      <c r="CM235" s="554"/>
      <c r="CN235" s="554"/>
      <c r="CO235" s="554"/>
      <c r="CP235" s="554"/>
      <c r="CQ235" s="554"/>
      <c r="CR235" s="554"/>
      <c r="CS235" s="554"/>
      <c r="CT235" s="554"/>
      <c r="CU235" s="554"/>
      <c r="CV235" s="554"/>
      <c r="CW235" s="554"/>
      <c r="CX235" s="554"/>
      <c r="CY235" s="554"/>
      <c r="CZ235" s="554"/>
      <c r="DA235" s="554"/>
      <c r="DB235" s="554"/>
      <c r="DC235" s="554"/>
      <c r="DD235" s="554"/>
      <c r="DE235" s="554"/>
      <c r="DF235" s="554"/>
      <c r="DG235" s="554"/>
      <c r="DH235" s="554"/>
      <c r="DI235" s="554"/>
      <c r="DJ235" s="554"/>
      <c r="DK235" s="554"/>
      <c r="DL235" s="554"/>
      <c r="DM235" s="554"/>
      <c r="DN235" s="554"/>
      <c r="DO235" s="554"/>
      <c r="DP235" s="554"/>
      <c r="DQ235" s="554"/>
      <c r="DR235" s="554"/>
      <c r="DS235" s="554"/>
      <c r="DT235" s="554"/>
      <c r="DU235" s="554"/>
      <c r="DV235" s="554"/>
      <c r="DW235" s="368"/>
      <c r="DX235" s="554"/>
      <c r="DY235" s="554"/>
      <c r="DZ235" s="554"/>
      <c r="EA235" s="554"/>
      <c r="EB235" s="554"/>
      <c r="EC235" s="554"/>
      <c r="ED235" s="554"/>
      <c r="EE235" s="554"/>
      <c r="EF235" s="554"/>
      <c r="EG235" s="554"/>
      <c r="EH235" s="554"/>
      <c r="EI235" s="554"/>
      <c r="EJ235" s="554"/>
      <c r="EK235" s="554"/>
      <c r="EL235" s="554"/>
      <c r="EM235" s="554"/>
      <c r="EN235" s="554"/>
      <c r="EO235" s="554"/>
      <c r="EP235" s="554"/>
      <c r="EQ235" s="554"/>
      <c r="ER235" s="368"/>
    </row>
    <row r="236" spans="2:148" ht="15" customHeight="1" x14ac:dyDescent="0.25">
      <c r="B236" s="298" t="str">
        <f t="shared" si="22"/>
        <v>Desk 20</v>
      </c>
      <c r="C236" s="300" t="str">
        <f t="shared" si="25"/>
        <v/>
      </c>
      <c r="D236" s="300" t="str">
        <f t="shared" si="25"/>
        <v/>
      </c>
      <c r="E236" s="300" t="str">
        <f t="shared" si="25"/>
        <v/>
      </c>
      <c r="F236" s="300" t="str">
        <f t="shared" si="25"/>
        <v/>
      </c>
      <c r="G236" s="610" t="str">
        <f t="shared" si="25"/>
        <v/>
      </c>
      <c r="H236" s="554"/>
      <c r="I236" s="554"/>
      <c r="J236" s="554"/>
      <c r="K236" s="554"/>
      <c r="L236" s="554"/>
      <c r="M236" s="554"/>
      <c r="N236" s="554"/>
      <c r="O236" s="554"/>
      <c r="P236" s="554"/>
      <c r="Q236" s="554"/>
      <c r="R236" s="554"/>
      <c r="S236" s="554"/>
      <c r="T236" s="554"/>
      <c r="U236" s="554"/>
      <c r="V236" s="554"/>
      <c r="W236" s="554"/>
      <c r="X236" s="554"/>
      <c r="Y236" s="554"/>
      <c r="Z236" s="554"/>
      <c r="AA236" s="554"/>
      <c r="AB236" s="554"/>
      <c r="AC236" s="554"/>
      <c r="AD236" s="554"/>
      <c r="AE236" s="554"/>
      <c r="AF236" s="554"/>
      <c r="AG236" s="554"/>
      <c r="AH236" s="554"/>
      <c r="AI236" s="554"/>
      <c r="AJ236" s="554"/>
      <c r="AK236" s="554"/>
      <c r="AL236" s="554"/>
      <c r="AM236" s="554"/>
      <c r="AN236" s="554"/>
      <c r="AO236" s="554"/>
      <c r="AP236" s="554"/>
      <c r="AQ236" s="554"/>
      <c r="AR236" s="554"/>
      <c r="AS236" s="554"/>
      <c r="AT236" s="554"/>
      <c r="AU236" s="554"/>
      <c r="AV236" s="554"/>
      <c r="AW236" s="554"/>
      <c r="AX236" s="554"/>
      <c r="AY236" s="554"/>
      <c r="AZ236" s="554"/>
      <c r="BA236" s="554"/>
      <c r="BB236" s="554"/>
      <c r="BC236" s="554"/>
      <c r="BD236" s="554"/>
      <c r="BE236" s="554"/>
      <c r="BF236" s="554"/>
      <c r="BG236" s="554"/>
      <c r="BH236" s="554"/>
      <c r="BI236" s="554"/>
      <c r="BJ236" s="554"/>
      <c r="BK236" s="554"/>
      <c r="BL236" s="554"/>
      <c r="BM236" s="554"/>
      <c r="BN236" s="554"/>
      <c r="BO236" s="554"/>
      <c r="BP236" s="554"/>
      <c r="BQ236" s="554"/>
      <c r="BR236" s="554"/>
      <c r="BS236" s="554"/>
      <c r="BT236" s="554"/>
      <c r="BU236" s="554"/>
      <c r="BV236" s="554"/>
      <c r="BW236" s="554"/>
      <c r="BX236" s="554"/>
      <c r="BY236" s="554"/>
      <c r="BZ236" s="554"/>
      <c r="CA236" s="554"/>
      <c r="CB236" s="554"/>
      <c r="CC236" s="554"/>
      <c r="CD236" s="554"/>
      <c r="CE236" s="554"/>
      <c r="CF236" s="554"/>
      <c r="CG236" s="554"/>
      <c r="CH236" s="554"/>
      <c r="CI236" s="554"/>
      <c r="CJ236" s="554"/>
      <c r="CK236" s="554"/>
      <c r="CL236" s="554"/>
      <c r="CM236" s="554"/>
      <c r="CN236" s="554"/>
      <c r="CO236" s="554"/>
      <c r="CP236" s="554"/>
      <c r="CQ236" s="554"/>
      <c r="CR236" s="554"/>
      <c r="CS236" s="554"/>
      <c r="CT236" s="554"/>
      <c r="CU236" s="554"/>
      <c r="CV236" s="554"/>
      <c r="CW236" s="554"/>
      <c r="CX236" s="554"/>
      <c r="CY236" s="554"/>
      <c r="CZ236" s="554"/>
      <c r="DA236" s="554"/>
      <c r="DB236" s="554"/>
      <c r="DC236" s="554"/>
      <c r="DD236" s="554"/>
      <c r="DE236" s="554"/>
      <c r="DF236" s="554"/>
      <c r="DG236" s="554"/>
      <c r="DH236" s="554"/>
      <c r="DI236" s="554"/>
      <c r="DJ236" s="554"/>
      <c r="DK236" s="554"/>
      <c r="DL236" s="554"/>
      <c r="DM236" s="554"/>
      <c r="DN236" s="554"/>
      <c r="DO236" s="554"/>
      <c r="DP236" s="554"/>
      <c r="DQ236" s="554"/>
      <c r="DR236" s="554"/>
      <c r="DS236" s="554"/>
      <c r="DT236" s="554"/>
      <c r="DU236" s="554"/>
      <c r="DV236" s="554"/>
      <c r="DW236" s="368"/>
      <c r="DX236" s="554"/>
      <c r="DY236" s="554"/>
      <c r="DZ236" s="554"/>
      <c r="EA236" s="554"/>
      <c r="EB236" s="554"/>
      <c r="EC236" s="554"/>
      <c r="ED236" s="554"/>
      <c r="EE236" s="554"/>
      <c r="EF236" s="554"/>
      <c r="EG236" s="554"/>
      <c r="EH236" s="554"/>
      <c r="EI236" s="554"/>
      <c r="EJ236" s="554"/>
      <c r="EK236" s="554"/>
      <c r="EL236" s="554"/>
      <c r="EM236" s="554"/>
      <c r="EN236" s="554"/>
      <c r="EO236" s="554"/>
      <c r="EP236" s="554"/>
      <c r="EQ236" s="554"/>
      <c r="ER236" s="368"/>
    </row>
    <row r="237" spans="2:148" ht="15" customHeight="1" x14ac:dyDescent="0.25">
      <c r="B237" s="298" t="str">
        <f t="shared" si="22"/>
        <v>Desk 21</v>
      </c>
      <c r="C237" s="300" t="str">
        <f t="shared" si="25"/>
        <v/>
      </c>
      <c r="D237" s="300" t="str">
        <f t="shared" si="25"/>
        <v/>
      </c>
      <c r="E237" s="300" t="str">
        <f t="shared" si="25"/>
        <v/>
      </c>
      <c r="F237" s="300" t="str">
        <f t="shared" si="25"/>
        <v/>
      </c>
      <c r="G237" s="610" t="str">
        <f t="shared" si="25"/>
        <v/>
      </c>
      <c r="H237" s="554"/>
      <c r="I237" s="554"/>
      <c r="J237" s="554"/>
      <c r="K237" s="554"/>
      <c r="L237" s="554"/>
      <c r="M237" s="554"/>
      <c r="N237" s="554"/>
      <c r="O237" s="554"/>
      <c r="P237" s="554"/>
      <c r="Q237" s="554"/>
      <c r="R237" s="554"/>
      <c r="S237" s="554"/>
      <c r="T237" s="554"/>
      <c r="U237" s="554"/>
      <c r="V237" s="554"/>
      <c r="W237" s="554"/>
      <c r="X237" s="554"/>
      <c r="Y237" s="554"/>
      <c r="Z237" s="554"/>
      <c r="AA237" s="554"/>
      <c r="AB237" s="554"/>
      <c r="AC237" s="554"/>
      <c r="AD237" s="554"/>
      <c r="AE237" s="554"/>
      <c r="AF237" s="554"/>
      <c r="AG237" s="554"/>
      <c r="AH237" s="554"/>
      <c r="AI237" s="554"/>
      <c r="AJ237" s="554"/>
      <c r="AK237" s="554"/>
      <c r="AL237" s="554"/>
      <c r="AM237" s="554"/>
      <c r="AN237" s="554"/>
      <c r="AO237" s="554"/>
      <c r="AP237" s="554"/>
      <c r="AQ237" s="554"/>
      <c r="AR237" s="554"/>
      <c r="AS237" s="554"/>
      <c r="AT237" s="554"/>
      <c r="AU237" s="554"/>
      <c r="AV237" s="554"/>
      <c r="AW237" s="554"/>
      <c r="AX237" s="554"/>
      <c r="AY237" s="554"/>
      <c r="AZ237" s="554"/>
      <c r="BA237" s="554"/>
      <c r="BB237" s="554"/>
      <c r="BC237" s="554"/>
      <c r="BD237" s="554"/>
      <c r="BE237" s="554"/>
      <c r="BF237" s="554"/>
      <c r="BG237" s="554"/>
      <c r="BH237" s="554"/>
      <c r="BI237" s="554"/>
      <c r="BJ237" s="554"/>
      <c r="BK237" s="554"/>
      <c r="BL237" s="554"/>
      <c r="BM237" s="554"/>
      <c r="BN237" s="554"/>
      <c r="BO237" s="554"/>
      <c r="BP237" s="554"/>
      <c r="BQ237" s="554"/>
      <c r="BR237" s="554"/>
      <c r="BS237" s="554"/>
      <c r="BT237" s="554"/>
      <c r="BU237" s="554"/>
      <c r="BV237" s="554"/>
      <c r="BW237" s="554"/>
      <c r="BX237" s="554"/>
      <c r="BY237" s="554"/>
      <c r="BZ237" s="554"/>
      <c r="CA237" s="554"/>
      <c r="CB237" s="554"/>
      <c r="CC237" s="554"/>
      <c r="CD237" s="554"/>
      <c r="CE237" s="554"/>
      <c r="CF237" s="554"/>
      <c r="CG237" s="554"/>
      <c r="CH237" s="554"/>
      <c r="CI237" s="554"/>
      <c r="CJ237" s="554"/>
      <c r="CK237" s="554"/>
      <c r="CL237" s="554"/>
      <c r="CM237" s="554"/>
      <c r="CN237" s="554"/>
      <c r="CO237" s="554"/>
      <c r="CP237" s="554"/>
      <c r="CQ237" s="554"/>
      <c r="CR237" s="554"/>
      <c r="CS237" s="554"/>
      <c r="CT237" s="554"/>
      <c r="CU237" s="554"/>
      <c r="CV237" s="554"/>
      <c r="CW237" s="554"/>
      <c r="CX237" s="554"/>
      <c r="CY237" s="554"/>
      <c r="CZ237" s="554"/>
      <c r="DA237" s="554"/>
      <c r="DB237" s="554"/>
      <c r="DC237" s="554"/>
      <c r="DD237" s="554"/>
      <c r="DE237" s="554"/>
      <c r="DF237" s="554"/>
      <c r="DG237" s="554"/>
      <c r="DH237" s="554"/>
      <c r="DI237" s="554"/>
      <c r="DJ237" s="554"/>
      <c r="DK237" s="554"/>
      <c r="DL237" s="554"/>
      <c r="DM237" s="554"/>
      <c r="DN237" s="554"/>
      <c r="DO237" s="554"/>
      <c r="DP237" s="554"/>
      <c r="DQ237" s="554"/>
      <c r="DR237" s="554"/>
      <c r="DS237" s="554"/>
      <c r="DT237" s="554"/>
      <c r="DU237" s="554"/>
      <c r="DV237" s="554"/>
      <c r="DW237" s="368"/>
      <c r="DX237" s="554"/>
      <c r="DY237" s="554"/>
      <c r="DZ237" s="554"/>
      <c r="EA237" s="554"/>
      <c r="EB237" s="554"/>
      <c r="EC237" s="554"/>
      <c r="ED237" s="554"/>
      <c r="EE237" s="554"/>
      <c r="EF237" s="554"/>
      <c r="EG237" s="554"/>
      <c r="EH237" s="554"/>
      <c r="EI237" s="554"/>
      <c r="EJ237" s="554"/>
      <c r="EK237" s="554"/>
      <c r="EL237" s="554"/>
      <c r="EM237" s="554"/>
      <c r="EN237" s="554"/>
      <c r="EO237" s="554"/>
      <c r="EP237" s="554"/>
      <c r="EQ237" s="554"/>
      <c r="ER237" s="368"/>
    </row>
    <row r="238" spans="2:148" ht="15" customHeight="1" x14ac:dyDescent="0.25">
      <c r="B238" s="298" t="str">
        <f t="shared" si="22"/>
        <v>Desk 22</v>
      </c>
      <c r="C238" s="300" t="str">
        <f t="shared" si="25"/>
        <v/>
      </c>
      <c r="D238" s="300" t="str">
        <f t="shared" si="25"/>
        <v/>
      </c>
      <c r="E238" s="300" t="str">
        <f t="shared" si="25"/>
        <v/>
      </c>
      <c r="F238" s="300" t="str">
        <f t="shared" si="25"/>
        <v/>
      </c>
      <c r="G238" s="610" t="str">
        <f t="shared" si="25"/>
        <v/>
      </c>
      <c r="H238" s="554"/>
      <c r="I238" s="554"/>
      <c r="J238" s="554"/>
      <c r="K238" s="554"/>
      <c r="L238" s="554"/>
      <c r="M238" s="554"/>
      <c r="N238" s="554"/>
      <c r="O238" s="554"/>
      <c r="P238" s="554"/>
      <c r="Q238" s="554"/>
      <c r="R238" s="554"/>
      <c r="S238" s="554"/>
      <c r="T238" s="554"/>
      <c r="U238" s="554"/>
      <c r="V238" s="554"/>
      <c r="W238" s="554"/>
      <c r="X238" s="554"/>
      <c r="Y238" s="554"/>
      <c r="Z238" s="554"/>
      <c r="AA238" s="554"/>
      <c r="AB238" s="554"/>
      <c r="AC238" s="554"/>
      <c r="AD238" s="554"/>
      <c r="AE238" s="554"/>
      <c r="AF238" s="554"/>
      <c r="AG238" s="554"/>
      <c r="AH238" s="554"/>
      <c r="AI238" s="554"/>
      <c r="AJ238" s="554"/>
      <c r="AK238" s="554"/>
      <c r="AL238" s="554"/>
      <c r="AM238" s="554"/>
      <c r="AN238" s="554"/>
      <c r="AO238" s="554"/>
      <c r="AP238" s="554"/>
      <c r="AQ238" s="554"/>
      <c r="AR238" s="554"/>
      <c r="AS238" s="554"/>
      <c r="AT238" s="554"/>
      <c r="AU238" s="554"/>
      <c r="AV238" s="554"/>
      <c r="AW238" s="554"/>
      <c r="AX238" s="554"/>
      <c r="AY238" s="554"/>
      <c r="AZ238" s="554"/>
      <c r="BA238" s="554"/>
      <c r="BB238" s="554"/>
      <c r="BC238" s="554"/>
      <c r="BD238" s="554"/>
      <c r="BE238" s="554"/>
      <c r="BF238" s="554"/>
      <c r="BG238" s="554"/>
      <c r="BH238" s="554"/>
      <c r="BI238" s="554"/>
      <c r="BJ238" s="554"/>
      <c r="BK238" s="554"/>
      <c r="BL238" s="554"/>
      <c r="BM238" s="554"/>
      <c r="BN238" s="554"/>
      <c r="BO238" s="554"/>
      <c r="BP238" s="554"/>
      <c r="BQ238" s="554"/>
      <c r="BR238" s="554"/>
      <c r="BS238" s="554"/>
      <c r="BT238" s="554"/>
      <c r="BU238" s="554"/>
      <c r="BV238" s="554"/>
      <c r="BW238" s="554"/>
      <c r="BX238" s="554"/>
      <c r="BY238" s="554"/>
      <c r="BZ238" s="554"/>
      <c r="CA238" s="554"/>
      <c r="CB238" s="554"/>
      <c r="CC238" s="554"/>
      <c r="CD238" s="554"/>
      <c r="CE238" s="554"/>
      <c r="CF238" s="554"/>
      <c r="CG238" s="554"/>
      <c r="CH238" s="554"/>
      <c r="CI238" s="554"/>
      <c r="CJ238" s="554"/>
      <c r="CK238" s="554"/>
      <c r="CL238" s="554"/>
      <c r="CM238" s="554"/>
      <c r="CN238" s="554"/>
      <c r="CO238" s="554"/>
      <c r="CP238" s="554"/>
      <c r="CQ238" s="554"/>
      <c r="CR238" s="554"/>
      <c r="CS238" s="554"/>
      <c r="CT238" s="554"/>
      <c r="CU238" s="554"/>
      <c r="CV238" s="554"/>
      <c r="CW238" s="554"/>
      <c r="CX238" s="554"/>
      <c r="CY238" s="554"/>
      <c r="CZ238" s="554"/>
      <c r="DA238" s="554"/>
      <c r="DB238" s="554"/>
      <c r="DC238" s="554"/>
      <c r="DD238" s="554"/>
      <c r="DE238" s="554"/>
      <c r="DF238" s="554"/>
      <c r="DG238" s="554"/>
      <c r="DH238" s="554"/>
      <c r="DI238" s="554"/>
      <c r="DJ238" s="554"/>
      <c r="DK238" s="554"/>
      <c r="DL238" s="554"/>
      <c r="DM238" s="554"/>
      <c r="DN238" s="554"/>
      <c r="DO238" s="554"/>
      <c r="DP238" s="554"/>
      <c r="DQ238" s="554"/>
      <c r="DR238" s="554"/>
      <c r="DS238" s="554"/>
      <c r="DT238" s="554"/>
      <c r="DU238" s="554"/>
      <c r="DV238" s="554"/>
      <c r="DW238" s="368"/>
      <c r="DX238" s="554"/>
      <c r="DY238" s="554"/>
      <c r="DZ238" s="554"/>
      <c r="EA238" s="554"/>
      <c r="EB238" s="554"/>
      <c r="EC238" s="554"/>
      <c r="ED238" s="554"/>
      <c r="EE238" s="554"/>
      <c r="EF238" s="554"/>
      <c r="EG238" s="554"/>
      <c r="EH238" s="554"/>
      <c r="EI238" s="554"/>
      <c r="EJ238" s="554"/>
      <c r="EK238" s="554"/>
      <c r="EL238" s="554"/>
      <c r="EM238" s="554"/>
      <c r="EN238" s="554"/>
      <c r="EO238" s="554"/>
      <c r="EP238" s="554"/>
      <c r="EQ238" s="554"/>
      <c r="ER238" s="368"/>
    </row>
    <row r="239" spans="2:148" ht="15" customHeight="1" x14ac:dyDescent="0.25">
      <c r="B239" s="298" t="str">
        <f t="shared" si="22"/>
        <v>Desk 23</v>
      </c>
      <c r="C239" s="300" t="str">
        <f t="shared" si="25"/>
        <v/>
      </c>
      <c r="D239" s="300" t="str">
        <f t="shared" si="25"/>
        <v/>
      </c>
      <c r="E239" s="300" t="str">
        <f t="shared" si="25"/>
        <v/>
      </c>
      <c r="F239" s="300" t="str">
        <f t="shared" si="25"/>
        <v/>
      </c>
      <c r="G239" s="610" t="str">
        <f t="shared" si="25"/>
        <v/>
      </c>
      <c r="H239" s="554"/>
      <c r="I239" s="554"/>
      <c r="J239" s="554"/>
      <c r="K239" s="554"/>
      <c r="L239" s="554"/>
      <c r="M239" s="554"/>
      <c r="N239" s="554"/>
      <c r="O239" s="554"/>
      <c r="P239" s="554"/>
      <c r="Q239" s="554"/>
      <c r="R239" s="554"/>
      <c r="S239" s="554"/>
      <c r="T239" s="554"/>
      <c r="U239" s="554"/>
      <c r="V239" s="554"/>
      <c r="W239" s="554"/>
      <c r="X239" s="554"/>
      <c r="Y239" s="554"/>
      <c r="Z239" s="554"/>
      <c r="AA239" s="554"/>
      <c r="AB239" s="554"/>
      <c r="AC239" s="554"/>
      <c r="AD239" s="554"/>
      <c r="AE239" s="554"/>
      <c r="AF239" s="554"/>
      <c r="AG239" s="554"/>
      <c r="AH239" s="554"/>
      <c r="AI239" s="554"/>
      <c r="AJ239" s="554"/>
      <c r="AK239" s="554"/>
      <c r="AL239" s="554"/>
      <c r="AM239" s="554"/>
      <c r="AN239" s="554"/>
      <c r="AO239" s="554"/>
      <c r="AP239" s="554"/>
      <c r="AQ239" s="554"/>
      <c r="AR239" s="554"/>
      <c r="AS239" s="554"/>
      <c r="AT239" s="554"/>
      <c r="AU239" s="554"/>
      <c r="AV239" s="554"/>
      <c r="AW239" s="554"/>
      <c r="AX239" s="554"/>
      <c r="AY239" s="554"/>
      <c r="AZ239" s="554"/>
      <c r="BA239" s="554"/>
      <c r="BB239" s="554"/>
      <c r="BC239" s="554"/>
      <c r="BD239" s="554"/>
      <c r="BE239" s="554"/>
      <c r="BF239" s="554"/>
      <c r="BG239" s="554"/>
      <c r="BH239" s="554"/>
      <c r="BI239" s="554"/>
      <c r="BJ239" s="554"/>
      <c r="BK239" s="554"/>
      <c r="BL239" s="554"/>
      <c r="BM239" s="554"/>
      <c r="BN239" s="554"/>
      <c r="BO239" s="554"/>
      <c r="BP239" s="554"/>
      <c r="BQ239" s="554"/>
      <c r="BR239" s="554"/>
      <c r="BS239" s="554"/>
      <c r="BT239" s="554"/>
      <c r="BU239" s="554"/>
      <c r="BV239" s="554"/>
      <c r="BW239" s="554"/>
      <c r="BX239" s="554"/>
      <c r="BY239" s="554"/>
      <c r="BZ239" s="554"/>
      <c r="CA239" s="554"/>
      <c r="CB239" s="554"/>
      <c r="CC239" s="554"/>
      <c r="CD239" s="554"/>
      <c r="CE239" s="554"/>
      <c r="CF239" s="554"/>
      <c r="CG239" s="554"/>
      <c r="CH239" s="554"/>
      <c r="CI239" s="554"/>
      <c r="CJ239" s="554"/>
      <c r="CK239" s="554"/>
      <c r="CL239" s="554"/>
      <c r="CM239" s="554"/>
      <c r="CN239" s="554"/>
      <c r="CO239" s="554"/>
      <c r="CP239" s="554"/>
      <c r="CQ239" s="554"/>
      <c r="CR239" s="554"/>
      <c r="CS239" s="554"/>
      <c r="CT239" s="554"/>
      <c r="CU239" s="554"/>
      <c r="CV239" s="554"/>
      <c r="CW239" s="554"/>
      <c r="CX239" s="554"/>
      <c r="CY239" s="554"/>
      <c r="CZ239" s="554"/>
      <c r="DA239" s="554"/>
      <c r="DB239" s="554"/>
      <c r="DC239" s="554"/>
      <c r="DD239" s="554"/>
      <c r="DE239" s="554"/>
      <c r="DF239" s="554"/>
      <c r="DG239" s="554"/>
      <c r="DH239" s="554"/>
      <c r="DI239" s="554"/>
      <c r="DJ239" s="554"/>
      <c r="DK239" s="554"/>
      <c r="DL239" s="554"/>
      <c r="DM239" s="554"/>
      <c r="DN239" s="554"/>
      <c r="DO239" s="554"/>
      <c r="DP239" s="554"/>
      <c r="DQ239" s="554"/>
      <c r="DR239" s="554"/>
      <c r="DS239" s="554"/>
      <c r="DT239" s="554"/>
      <c r="DU239" s="554"/>
      <c r="DV239" s="554"/>
      <c r="DW239" s="368"/>
      <c r="DX239" s="554"/>
      <c r="DY239" s="554"/>
      <c r="DZ239" s="554"/>
      <c r="EA239" s="554"/>
      <c r="EB239" s="554"/>
      <c r="EC239" s="554"/>
      <c r="ED239" s="554"/>
      <c r="EE239" s="554"/>
      <c r="EF239" s="554"/>
      <c r="EG239" s="554"/>
      <c r="EH239" s="554"/>
      <c r="EI239" s="554"/>
      <c r="EJ239" s="554"/>
      <c r="EK239" s="554"/>
      <c r="EL239" s="554"/>
      <c r="EM239" s="554"/>
      <c r="EN239" s="554"/>
      <c r="EO239" s="554"/>
      <c r="EP239" s="554"/>
      <c r="EQ239" s="554"/>
      <c r="ER239" s="368"/>
    </row>
    <row r="240" spans="2:148" ht="15" customHeight="1" x14ac:dyDescent="0.25">
      <c r="B240" s="298" t="str">
        <f t="shared" si="22"/>
        <v>Desk 24</v>
      </c>
      <c r="C240" s="300" t="str">
        <f t="shared" si="25"/>
        <v/>
      </c>
      <c r="D240" s="300" t="str">
        <f t="shared" si="25"/>
        <v/>
      </c>
      <c r="E240" s="300" t="str">
        <f t="shared" si="25"/>
        <v/>
      </c>
      <c r="F240" s="300" t="str">
        <f t="shared" si="25"/>
        <v/>
      </c>
      <c r="G240" s="610" t="str">
        <f t="shared" si="25"/>
        <v/>
      </c>
      <c r="H240" s="554"/>
      <c r="I240" s="554"/>
      <c r="J240" s="554"/>
      <c r="K240" s="554"/>
      <c r="L240" s="554"/>
      <c r="M240" s="554"/>
      <c r="N240" s="554"/>
      <c r="O240" s="554"/>
      <c r="P240" s="554"/>
      <c r="Q240" s="554"/>
      <c r="R240" s="554"/>
      <c r="S240" s="554"/>
      <c r="T240" s="554"/>
      <c r="U240" s="554"/>
      <c r="V240" s="554"/>
      <c r="W240" s="554"/>
      <c r="X240" s="554"/>
      <c r="Y240" s="554"/>
      <c r="Z240" s="554"/>
      <c r="AA240" s="554"/>
      <c r="AB240" s="554"/>
      <c r="AC240" s="554"/>
      <c r="AD240" s="554"/>
      <c r="AE240" s="554"/>
      <c r="AF240" s="554"/>
      <c r="AG240" s="554"/>
      <c r="AH240" s="554"/>
      <c r="AI240" s="554"/>
      <c r="AJ240" s="554"/>
      <c r="AK240" s="554"/>
      <c r="AL240" s="554"/>
      <c r="AM240" s="554"/>
      <c r="AN240" s="554"/>
      <c r="AO240" s="554"/>
      <c r="AP240" s="554"/>
      <c r="AQ240" s="554"/>
      <c r="AR240" s="554"/>
      <c r="AS240" s="554"/>
      <c r="AT240" s="554"/>
      <c r="AU240" s="554"/>
      <c r="AV240" s="554"/>
      <c r="AW240" s="554"/>
      <c r="AX240" s="554"/>
      <c r="AY240" s="554"/>
      <c r="AZ240" s="554"/>
      <c r="BA240" s="554"/>
      <c r="BB240" s="554"/>
      <c r="BC240" s="554"/>
      <c r="BD240" s="554"/>
      <c r="BE240" s="554"/>
      <c r="BF240" s="554"/>
      <c r="BG240" s="554"/>
      <c r="BH240" s="554"/>
      <c r="BI240" s="554"/>
      <c r="BJ240" s="554"/>
      <c r="BK240" s="554"/>
      <c r="BL240" s="554"/>
      <c r="BM240" s="554"/>
      <c r="BN240" s="554"/>
      <c r="BO240" s="554"/>
      <c r="BP240" s="554"/>
      <c r="BQ240" s="554"/>
      <c r="BR240" s="554"/>
      <c r="BS240" s="554"/>
      <c r="BT240" s="554"/>
      <c r="BU240" s="554"/>
      <c r="BV240" s="554"/>
      <c r="BW240" s="554"/>
      <c r="BX240" s="554"/>
      <c r="BY240" s="554"/>
      <c r="BZ240" s="554"/>
      <c r="CA240" s="554"/>
      <c r="CB240" s="554"/>
      <c r="CC240" s="554"/>
      <c r="CD240" s="554"/>
      <c r="CE240" s="554"/>
      <c r="CF240" s="554"/>
      <c r="CG240" s="554"/>
      <c r="CH240" s="554"/>
      <c r="CI240" s="554"/>
      <c r="CJ240" s="554"/>
      <c r="CK240" s="554"/>
      <c r="CL240" s="554"/>
      <c r="CM240" s="554"/>
      <c r="CN240" s="554"/>
      <c r="CO240" s="554"/>
      <c r="CP240" s="554"/>
      <c r="CQ240" s="554"/>
      <c r="CR240" s="554"/>
      <c r="CS240" s="554"/>
      <c r="CT240" s="554"/>
      <c r="CU240" s="554"/>
      <c r="CV240" s="554"/>
      <c r="CW240" s="554"/>
      <c r="CX240" s="554"/>
      <c r="CY240" s="554"/>
      <c r="CZ240" s="554"/>
      <c r="DA240" s="554"/>
      <c r="DB240" s="554"/>
      <c r="DC240" s="554"/>
      <c r="DD240" s="554"/>
      <c r="DE240" s="554"/>
      <c r="DF240" s="554"/>
      <c r="DG240" s="554"/>
      <c r="DH240" s="554"/>
      <c r="DI240" s="554"/>
      <c r="DJ240" s="554"/>
      <c r="DK240" s="554"/>
      <c r="DL240" s="554"/>
      <c r="DM240" s="554"/>
      <c r="DN240" s="554"/>
      <c r="DO240" s="554"/>
      <c r="DP240" s="554"/>
      <c r="DQ240" s="554"/>
      <c r="DR240" s="554"/>
      <c r="DS240" s="554"/>
      <c r="DT240" s="554"/>
      <c r="DU240" s="554"/>
      <c r="DV240" s="554"/>
      <c r="DW240" s="368"/>
      <c r="DX240" s="554"/>
      <c r="DY240" s="554"/>
      <c r="DZ240" s="554"/>
      <c r="EA240" s="554"/>
      <c r="EB240" s="554"/>
      <c r="EC240" s="554"/>
      <c r="ED240" s="554"/>
      <c r="EE240" s="554"/>
      <c r="EF240" s="554"/>
      <c r="EG240" s="554"/>
      <c r="EH240" s="554"/>
      <c r="EI240" s="554"/>
      <c r="EJ240" s="554"/>
      <c r="EK240" s="554"/>
      <c r="EL240" s="554"/>
      <c r="EM240" s="554"/>
      <c r="EN240" s="554"/>
      <c r="EO240" s="554"/>
      <c r="EP240" s="554"/>
      <c r="EQ240" s="554"/>
      <c r="ER240" s="368"/>
    </row>
    <row r="241" spans="2:148" ht="15" customHeight="1" x14ac:dyDescent="0.25">
      <c r="B241" s="298" t="str">
        <f t="shared" si="22"/>
        <v>Desk 25</v>
      </c>
      <c r="C241" s="300" t="str">
        <f t="shared" si="25"/>
        <v/>
      </c>
      <c r="D241" s="300" t="str">
        <f t="shared" si="25"/>
        <v/>
      </c>
      <c r="E241" s="300" t="str">
        <f t="shared" si="25"/>
        <v/>
      </c>
      <c r="F241" s="300" t="str">
        <f t="shared" si="25"/>
        <v/>
      </c>
      <c r="G241" s="610" t="str">
        <f t="shared" si="25"/>
        <v/>
      </c>
      <c r="H241" s="554"/>
      <c r="I241" s="554"/>
      <c r="J241" s="554"/>
      <c r="K241" s="554"/>
      <c r="L241" s="554"/>
      <c r="M241" s="554"/>
      <c r="N241" s="554"/>
      <c r="O241" s="554"/>
      <c r="P241" s="554"/>
      <c r="Q241" s="554"/>
      <c r="R241" s="554"/>
      <c r="S241" s="554"/>
      <c r="T241" s="554"/>
      <c r="U241" s="554"/>
      <c r="V241" s="554"/>
      <c r="W241" s="554"/>
      <c r="X241" s="554"/>
      <c r="Y241" s="554"/>
      <c r="Z241" s="554"/>
      <c r="AA241" s="554"/>
      <c r="AB241" s="554"/>
      <c r="AC241" s="554"/>
      <c r="AD241" s="554"/>
      <c r="AE241" s="554"/>
      <c r="AF241" s="554"/>
      <c r="AG241" s="554"/>
      <c r="AH241" s="554"/>
      <c r="AI241" s="554"/>
      <c r="AJ241" s="554"/>
      <c r="AK241" s="554"/>
      <c r="AL241" s="554"/>
      <c r="AM241" s="554"/>
      <c r="AN241" s="554"/>
      <c r="AO241" s="554"/>
      <c r="AP241" s="554"/>
      <c r="AQ241" s="554"/>
      <c r="AR241" s="554"/>
      <c r="AS241" s="554"/>
      <c r="AT241" s="554"/>
      <c r="AU241" s="554"/>
      <c r="AV241" s="554"/>
      <c r="AW241" s="554"/>
      <c r="AX241" s="554"/>
      <c r="AY241" s="554"/>
      <c r="AZ241" s="554"/>
      <c r="BA241" s="554"/>
      <c r="BB241" s="554"/>
      <c r="BC241" s="554"/>
      <c r="BD241" s="554"/>
      <c r="BE241" s="554"/>
      <c r="BF241" s="554"/>
      <c r="BG241" s="554"/>
      <c r="BH241" s="554"/>
      <c r="BI241" s="554"/>
      <c r="BJ241" s="554"/>
      <c r="BK241" s="554"/>
      <c r="BL241" s="554"/>
      <c r="BM241" s="554"/>
      <c r="BN241" s="554"/>
      <c r="BO241" s="554"/>
      <c r="BP241" s="554"/>
      <c r="BQ241" s="554"/>
      <c r="BR241" s="554"/>
      <c r="BS241" s="554"/>
      <c r="BT241" s="554"/>
      <c r="BU241" s="554"/>
      <c r="BV241" s="554"/>
      <c r="BW241" s="554"/>
      <c r="BX241" s="554"/>
      <c r="BY241" s="554"/>
      <c r="BZ241" s="554"/>
      <c r="CA241" s="554"/>
      <c r="CB241" s="554"/>
      <c r="CC241" s="554"/>
      <c r="CD241" s="554"/>
      <c r="CE241" s="554"/>
      <c r="CF241" s="554"/>
      <c r="CG241" s="554"/>
      <c r="CH241" s="554"/>
      <c r="CI241" s="554"/>
      <c r="CJ241" s="554"/>
      <c r="CK241" s="554"/>
      <c r="CL241" s="554"/>
      <c r="CM241" s="554"/>
      <c r="CN241" s="554"/>
      <c r="CO241" s="554"/>
      <c r="CP241" s="554"/>
      <c r="CQ241" s="554"/>
      <c r="CR241" s="554"/>
      <c r="CS241" s="554"/>
      <c r="CT241" s="554"/>
      <c r="CU241" s="554"/>
      <c r="CV241" s="554"/>
      <c r="CW241" s="554"/>
      <c r="CX241" s="554"/>
      <c r="CY241" s="554"/>
      <c r="CZ241" s="554"/>
      <c r="DA241" s="554"/>
      <c r="DB241" s="554"/>
      <c r="DC241" s="554"/>
      <c r="DD241" s="554"/>
      <c r="DE241" s="554"/>
      <c r="DF241" s="554"/>
      <c r="DG241" s="554"/>
      <c r="DH241" s="554"/>
      <c r="DI241" s="554"/>
      <c r="DJ241" s="554"/>
      <c r="DK241" s="554"/>
      <c r="DL241" s="554"/>
      <c r="DM241" s="554"/>
      <c r="DN241" s="554"/>
      <c r="DO241" s="554"/>
      <c r="DP241" s="554"/>
      <c r="DQ241" s="554"/>
      <c r="DR241" s="554"/>
      <c r="DS241" s="554"/>
      <c r="DT241" s="554"/>
      <c r="DU241" s="554"/>
      <c r="DV241" s="554"/>
      <c r="DW241" s="368"/>
      <c r="DX241" s="554"/>
      <c r="DY241" s="554"/>
      <c r="DZ241" s="554"/>
      <c r="EA241" s="554"/>
      <c r="EB241" s="554"/>
      <c r="EC241" s="554"/>
      <c r="ED241" s="554"/>
      <c r="EE241" s="554"/>
      <c r="EF241" s="554"/>
      <c r="EG241" s="554"/>
      <c r="EH241" s="554"/>
      <c r="EI241" s="554"/>
      <c r="EJ241" s="554"/>
      <c r="EK241" s="554"/>
      <c r="EL241" s="554"/>
      <c r="EM241" s="554"/>
      <c r="EN241" s="554"/>
      <c r="EO241" s="554"/>
      <c r="EP241" s="554"/>
      <c r="EQ241" s="554"/>
      <c r="ER241" s="368"/>
    </row>
    <row r="242" spans="2:148" ht="15" customHeight="1" x14ac:dyDescent="0.25">
      <c r="B242" s="298" t="str">
        <f t="shared" si="22"/>
        <v>Desk 26</v>
      </c>
      <c r="C242" s="300" t="str">
        <f t="shared" si="25"/>
        <v/>
      </c>
      <c r="D242" s="300" t="str">
        <f t="shared" si="25"/>
        <v/>
      </c>
      <c r="E242" s="300" t="str">
        <f t="shared" si="25"/>
        <v/>
      </c>
      <c r="F242" s="300" t="str">
        <f t="shared" si="25"/>
        <v/>
      </c>
      <c r="G242" s="610" t="str">
        <f t="shared" si="25"/>
        <v/>
      </c>
      <c r="H242" s="554"/>
      <c r="I242" s="554"/>
      <c r="J242" s="554"/>
      <c r="K242" s="554"/>
      <c r="L242" s="554"/>
      <c r="M242" s="554"/>
      <c r="N242" s="554"/>
      <c r="O242" s="554"/>
      <c r="P242" s="554"/>
      <c r="Q242" s="554"/>
      <c r="R242" s="554"/>
      <c r="S242" s="554"/>
      <c r="T242" s="554"/>
      <c r="U242" s="554"/>
      <c r="V242" s="554"/>
      <c r="W242" s="554"/>
      <c r="X242" s="554"/>
      <c r="Y242" s="554"/>
      <c r="Z242" s="554"/>
      <c r="AA242" s="554"/>
      <c r="AB242" s="554"/>
      <c r="AC242" s="554"/>
      <c r="AD242" s="554"/>
      <c r="AE242" s="554"/>
      <c r="AF242" s="554"/>
      <c r="AG242" s="554"/>
      <c r="AH242" s="554"/>
      <c r="AI242" s="554"/>
      <c r="AJ242" s="554"/>
      <c r="AK242" s="554"/>
      <c r="AL242" s="554"/>
      <c r="AM242" s="554"/>
      <c r="AN242" s="554"/>
      <c r="AO242" s="554"/>
      <c r="AP242" s="554"/>
      <c r="AQ242" s="554"/>
      <c r="AR242" s="554"/>
      <c r="AS242" s="554"/>
      <c r="AT242" s="554"/>
      <c r="AU242" s="554"/>
      <c r="AV242" s="554"/>
      <c r="AW242" s="554"/>
      <c r="AX242" s="554"/>
      <c r="AY242" s="554"/>
      <c r="AZ242" s="554"/>
      <c r="BA242" s="554"/>
      <c r="BB242" s="554"/>
      <c r="BC242" s="554"/>
      <c r="BD242" s="554"/>
      <c r="BE242" s="554"/>
      <c r="BF242" s="554"/>
      <c r="BG242" s="554"/>
      <c r="BH242" s="554"/>
      <c r="BI242" s="554"/>
      <c r="BJ242" s="554"/>
      <c r="BK242" s="554"/>
      <c r="BL242" s="554"/>
      <c r="BM242" s="554"/>
      <c r="BN242" s="554"/>
      <c r="BO242" s="554"/>
      <c r="BP242" s="554"/>
      <c r="BQ242" s="554"/>
      <c r="BR242" s="554"/>
      <c r="BS242" s="554"/>
      <c r="BT242" s="554"/>
      <c r="BU242" s="554"/>
      <c r="BV242" s="554"/>
      <c r="BW242" s="554"/>
      <c r="BX242" s="554"/>
      <c r="BY242" s="554"/>
      <c r="BZ242" s="554"/>
      <c r="CA242" s="554"/>
      <c r="CB242" s="554"/>
      <c r="CC242" s="554"/>
      <c r="CD242" s="554"/>
      <c r="CE242" s="554"/>
      <c r="CF242" s="554"/>
      <c r="CG242" s="554"/>
      <c r="CH242" s="554"/>
      <c r="CI242" s="554"/>
      <c r="CJ242" s="554"/>
      <c r="CK242" s="554"/>
      <c r="CL242" s="554"/>
      <c r="CM242" s="554"/>
      <c r="CN242" s="554"/>
      <c r="CO242" s="554"/>
      <c r="CP242" s="554"/>
      <c r="CQ242" s="554"/>
      <c r="CR242" s="554"/>
      <c r="CS242" s="554"/>
      <c r="CT242" s="554"/>
      <c r="CU242" s="554"/>
      <c r="CV242" s="554"/>
      <c r="CW242" s="554"/>
      <c r="CX242" s="554"/>
      <c r="CY242" s="554"/>
      <c r="CZ242" s="554"/>
      <c r="DA242" s="554"/>
      <c r="DB242" s="554"/>
      <c r="DC242" s="554"/>
      <c r="DD242" s="554"/>
      <c r="DE242" s="554"/>
      <c r="DF242" s="554"/>
      <c r="DG242" s="554"/>
      <c r="DH242" s="554"/>
      <c r="DI242" s="554"/>
      <c r="DJ242" s="554"/>
      <c r="DK242" s="554"/>
      <c r="DL242" s="554"/>
      <c r="DM242" s="554"/>
      <c r="DN242" s="554"/>
      <c r="DO242" s="554"/>
      <c r="DP242" s="554"/>
      <c r="DQ242" s="554"/>
      <c r="DR242" s="554"/>
      <c r="DS242" s="554"/>
      <c r="DT242" s="554"/>
      <c r="DU242" s="554"/>
      <c r="DV242" s="554"/>
      <c r="DW242" s="368"/>
      <c r="DX242" s="554"/>
      <c r="DY242" s="554"/>
      <c r="DZ242" s="554"/>
      <c r="EA242" s="554"/>
      <c r="EB242" s="554"/>
      <c r="EC242" s="554"/>
      <c r="ED242" s="554"/>
      <c r="EE242" s="554"/>
      <c r="EF242" s="554"/>
      <c r="EG242" s="554"/>
      <c r="EH242" s="554"/>
      <c r="EI242" s="554"/>
      <c r="EJ242" s="554"/>
      <c r="EK242" s="554"/>
      <c r="EL242" s="554"/>
      <c r="EM242" s="554"/>
      <c r="EN242" s="554"/>
      <c r="EO242" s="554"/>
      <c r="EP242" s="554"/>
      <c r="EQ242" s="554"/>
      <c r="ER242" s="368"/>
    </row>
    <row r="243" spans="2:148" ht="15" customHeight="1" x14ac:dyDescent="0.25">
      <c r="B243" s="298" t="str">
        <f t="shared" si="22"/>
        <v>Desk 27</v>
      </c>
      <c r="C243" s="300" t="str">
        <f t="shared" si="25"/>
        <v/>
      </c>
      <c r="D243" s="300" t="str">
        <f t="shared" si="25"/>
        <v/>
      </c>
      <c r="E243" s="300" t="str">
        <f t="shared" si="25"/>
        <v/>
      </c>
      <c r="F243" s="300" t="str">
        <f t="shared" si="25"/>
        <v/>
      </c>
      <c r="G243" s="610" t="str">
        <f t="shared" si="25"/>
        <v/>
      </c>
      <c r="H243" s="554"/>
      <c r="I243" s="554"/>
      <c r="J243" s="554"/>
      <c r="K243" s="554"/>
      <c r="L243" s="554"/>
      <c r="M243" s="554"/>
      <c r="N243" s="554"/>
      <c r="O243" s="554"/>
      <c r="P243" s="554"/>
      <c r="Q243" s="554"/>
      <c r="R243" s="554"/>
      <c r="S243" s="554"/>
      <c r="T243" s="554"/>
      <c r="U243" s="554"/>
      <c r="V243" s="554"/>
      <c r="W243" s="554"/>
      <c r="X243" s="554"/>
      <c r="Y243" s="554"/>
      <c r="Z243" s="554"/>
      <c r="AA243" s="554"/>
      <c r="AB243" s="554"/>
      <c r="AC243" s="554"/>
      <c r="AD243" s="554"/>
      <c r="AE243" s="554"/>
      <c r="AF243" s="554"/>
      <c r="AG243" s="554"/>
      <c r="AH243" s="554"/>
      <c r="AI243" s="554"/>
      <c r="AJ243" s="554"/>
      <c r="AK243" s="554"/>
      <c r="AL243" s="554"/>
      <c r="AM243" s="554"/>
      <c r="AN243" s="554"/>
      <c r="AO243" s="554"/>
      <c r="AP243" s="554"/>
      <c r="AQ243" s="554"/>
      <c r="AR243" s="554"/>
      <c r="AS243" s="554"/>
      <c r="AT243" s="554"/>
      <c r="AU243" s="554"/>
      <c r="AV243" s="554"/>
      <c r="AW243" s="554"/>
      <c r="AX243" s="554"/>
      <c r="AY243" s="554"/>
      <c r="AZ243" s="554"/>
      <c r="BA243" s="554"/>
      <c r="BB243" s="554"/>
      <c r="BC243" s="554"/>
      <c r="BD243" s="554"/>
      <c r="BE243" s="554"/>
      <c r="BF243" s="554"/>
      <c r="BG243" s="554"/>
      <c r="BH243" s="554"/>
      <c r="BI243" s="554"/>
      <c r="BJ243" s="554"/>
      <c r="BK243" s="554"/>
      <c r="BL243" s="554"/>
      <c r="BM243" s="554"/>
      <c r="BN243" s="554"/>
      <c r="BO243" s="554"/>
      <c r="BP243" s="554"/>
      <c r="BQ243" s="554"/>
      <c r="BR243" s="554"/>
      <c r="BS243" s="554"/>
      <c r="BT243" s="554"/>
      <c r="BU243" s="554"/>
      <c r="BV243" s="554"/>
      <c r="BW243" s="554"/>
      <c r="BX243" s="554"/>
      <c r="BY243" s="554"/>
      <c r="BZ243" s="554"/>
      <c r="CA243" s="554"/>
      <c r="CB243" s="554"/>
      <c r="CC243" s="554"/>
      <c r="CD243" s="554"/>
      <c r="CE243" s="554"/>
      <c r="CF243" s="554"/>
      <c r="CG243" s="554"/>
      <c r="CH243" s="554"/>
      <c r="CI243" s="554"/>
      <c r="CJ243" s="554"/>
      <c r="CK243" s="554"/>
      <c r="CL243" s="554"/>
      <c r="CM243" s="554"/>
      <c r="CN243" s="554"/>
      <c r="CO243" s="554"/>
      <c r="CP243" s="554"/>
      <c r="CQ243" s="554"/>
      <c r="CR243" s="554"/>
      <c r="CS243" s="554"/>
      <c r="CT243" s="554"/>
      <c r="CU243" s="554"/>
      <c r="CV243" s="554"/>
      <c r="CW243" s="554"/>
      <c r="CX243" s="554"/>
      <c r="CY243" s="554"/>
      <c r="CZ243" s="554"/>
      <c r="DA243" s="554"/>
      <c r="DB243" s="554"/>
      <c r="DC243" s="554"/>
      <c r="DD243" s="554"/>
      <c r="DE243" s="554"/>
      <c r="DF243" s="554"/>
      <c r="DG243" s="554"/>
      <c r="DH243" s="554"/>
      <c r="DI243" s="554"/>
      <c r="DJ243" s="554"/>
      <c r="DK243" s="554"/>
      <c r="DL243" s="554"/>
      <c r="DM243" s="554"/>
      <c r="DN243" s="554"/>
      <c r="DO243" s="554"/>
      <c r="DP243" s="554"/>
      <c r="DQ243" s="554"/>
      <c r="DR243" s="554"/>
      <c r="DS243" s="554"/>
      <c r="DT243" s="554"/>
      <c r="DU243" s="554"/>
      <c r="DV243" s="554"/>
      <c r="DW243" s="368"/>
      <c r="DX243" s="554"/>
      <c r="DY243" s="554"/>
      <c r="DZ243" s="554"/>
      <c r="EA243" s="554"/>
      <c r="EB243" s="554"/>
      <c r="EC243" s="554"/>
      <c r="ED243" s="554"/>
      <c r="EE243" s="554"/>
      <c r="EF243" s="554"/>
      <c r="EG243" s="554"/>
      <c r="EH243" s="554"/>
      <c r="EI243" s="554"/>
      <c r="EJ243" s="554"/>
      <c r="EK243" s="554"/>
      <c r="EL243" s="554"/>
      <c r="EM243" s="554"/>
      <c r="EN243" s="554"/>
      <c r="EO243" s="554"/>
      <c r="EP243" s="554"/>
      <c r="EQ243" s="554"/>
      <c r="ER243" s="368"/>
    </row>
    <row r="244" spans="2:148" ht="15" customHeight="1" x14ac:dyDescent="0.25">
      <c r="B244" s="298" t="str">
        <f t="shared" si="22"/>
        <v>Desk 28</v>
      </c>
      <c r="C244" s="300" t="str">
        <f t="shared" si="25"/>
        <v/>
      </c>
      <c r="D244" s="300" t="str">
        <f t="shared" si="25"/>
        <v/>
      </c>
      <c r="E244" s="300" t="str">
        <f t="shared" si="25"/>
        <v/>
      </c>
      <c r="F244" s="300" t="str">
        <f t="shared" si="25"/>
        <v/>
      </c>
      <c r="G244" s="610" t="str">
        <f t="shared" si="25"/>
        <v/>
      </c>
      <c r="H244" s="554"/>
      <c r="I244" s="554"/>
      <c r="J244" s="554"/>
      <c r="K244" s="554"/>
      <c r="L244" s="554"/>
      <c r="M244" s="554"/>
      <c r="N244" s="554"/>
      <c r="O244" s="554"/>
      <c r="P244" s="554"/>
      <c r="Q244" s="554"/>
      <c r="R244" s="554"/>
      <c r="S244" s="554"/>
      <c r="T244" s="554"/>
      <c r="U244" s="554"/>
      <c r="V244" s="554"/>
      <c r="W244" s="554"/>
      <c r="X244" s="554"/>
      <c r="Y244" s="554"/>
      <c r="Z244" s="554"/>
      <c r="AA244" s="554"/>
      <c r="AB244" s="554"/>
      <c r="AC244" s="554"/>
      <c r="AD244" s="554"/>
      <c r="AE244" s="554"/>
      <c r="AF244" s="554"/>
      <c r="AG244" s="554"/>
      <c r="AH244" s="554"/>
      <c r="AI244" s="554"/>
      <c r="AJ244" s="554"/>
      <c r="AK244" s="554"/>
      <c r="AL244" s="554"/>
      <c r="AM244" s="554"/>
      <c r="AN244" s="554"/>
      <c r="AO244" s="554"/>
      <c r="AP244" s="554"/>
      <c r="AQ244" s="554"/>
      <c r="AR244" s="554"/>
      <c r="AS244" s="554"/>
      <c r="AT244" s="554"/>
      <c r="AU244" s="554"/>
      <c r="AV244" s="554"/>
      <c r="AW244" s="554"/>
      <c r="AX244" s="554"/>
      <c r="AY244" s="554"/>
      <c r="AZ244" s="554"/>
      <c r="BA244" s="554"/>
      <c r="BB244" s="554"/>
      <c r="BC244" s="554"/>
      <c r="BD244" s="554"/>
      <c r="BE244" s="554"/>
      <c r="BF244" s="554"/>
      <c r="BG244" s="554"/>
      <c r="BH244" s="554"/>
      <c r="BI244" s="554"/>
      <c r="BJ244" s="554"/>
      <c r="BK244" s="554"/>
      <c r="BL244" s="554"/>
      <c r="BM244" s="554"/>
      <c r="BN244" s="554"/>
      <c r="BO244" s="554"/>
      <c r="BP244" s="554"/>
      <c r="BQ244" s="554"/>
      <c r="BR244" s="554"/>
      <c r="BS244" s="554"/>
      <c r="BT244" s="554"/>
      <c r="BU244" s="554"/>
      <c r="BV244" s="554"/>
      <c r="BW244" s="554"/>
      <c r="BX244" s="554"/>
      <c r="BY244" s="554"/>
      <c r="BZ244" s="554"/>
      <c r="CA244" s="554"/>
      <c r="CB244" s="554"/>
      <c r="CC244" s="554"/>
      <c r="CD244" s="554"/>
      <c r="CE244" s="554"/>
      <c r="CF244" s="554"/>
      <c r="CG244" s="554"/>
      <c r="CH244" s="554"/>
      <c r="CI244" s="554"/>
      <c r="CJ244" s="554"/>
      <c r="CK244" s="554"/>
      <c r="CL244" s="554"/>
      <c r="CM244" s="554"/>
      <c r="CN244" s="554"/>
      <c r="CO244" s="554"/>
      <c r="CP244" s="554"/>
      <c r="CQ244" s="554"/>
      <c r="CR244" s="554"/>
      <c r="CS244" s="554"/>
      <c r="CT244" s="554"/>
      <c r="CU244" s="554"/>
      <c r="CV244" s="554"/>
      <c r="CW244" s="554"/>
      <c r="CX244" s="554"/>
      <c r="CY244" s="554"/>
      <c r="CZ244" s="554"/>
      <c r="DA244" s="554"/>
      <c r="DB244" s="554"/>
      <c r="DC244" s="554"/>
      <c r="DD244" s="554"/>
      <c r="DE244" s="554"/>
      <c r="DF244" s="554"/>
      <c r="DG244" s="554"/>
      <c r="DH244" s="554"/>
      <c r="DI244" s="554"/>
      <c r="DJ244" s="554"/>
      <c r="DK244" s="554"/>
      <c r="DL244" s="554"/>
      <c r="DM244" s="554"/>
      <c r="DN244" s="554"/>
      <c r="DO244" s="554"/>
      <c r="DP244" s="554"/>
      <c r="DQ244" s="554"/>
      <c r="DR244" s="554"/>
      <c r="DS244" s="554"/>
      <c r="DT244" s="554"/>
      <c r="DU244" s="554"/>
      <c r="DV244" s="554"/>
      <c r="DW244" s="368"/>
      <c r="DX244" s="554"/>
      <c r="DY244" s="554"/>
      <c r="DZ244" s="554"/>
      <c r="EA244" s="554"/>
      <c r="EB244" s="554"/>
      <c r="EC244" s="554"/>
      <c r="ED244" s="554"/>
      <c r="EE244" s="554"/>
      <c r="EF244" s="554"/>
      <c r="EG244" s="554"/>
      <c r="EH244" s="554"/>
      <c r="EI244" s="554"/>
      <c r="EJ244" s="554"/>
      <c r="EK244" s="554"/>
      <c r="EL244" s="554"/>
      <c r="EM244" s="554"/>
      <c r="EN244" s="554"/>
      <c r="EO244" s="554"/>
      <c r="EP244" s="554"/>
      <c r="EQ244" s="554"/>
      <c r="ER244" s="368"/>
    </row>
    <row r="245" spans="2:148" ht="15" customHeight="1" x14ac:dyDescent="0.25">
      <c r="B245" s="298" t="str">
        <f t="shared" si="22"/>
        <v>Desk 29</v>
      </c>
      <c r="C245" s="300" t="str">
        <f t="shared" si="25"/>
        <v/>
      </c>
      <c r="D245" s="300" t="str">
        <f t="shared" si="25"/>
        <v/>
      </c>
      <c r="E245" s="300" t="str">
        <f t="shared" si="25"/>
        <v/>
      </c>
      <c r="F245" s="300" t="str">
        <f t="shared" si="25"/>
        <v/>
      </c>
      <c r="G245" s="610" t="str">
        <f t="shared" si="25"/>
        <v/>
      </c>
      <c r="H245" s="554"/>
      <c r="I245" s="554"/>
      <c r="J245" s="554"/>
      <c r="K245" s="554"/>
      <c r="L245" s="554"/>
      <c r="M245" s="554"/>
      <c r="N245" s="554"/>
      <c r="O245" s="554"/>
      <c r="P245" s="554"/>
      <c r="Q245" s="554"/>
      <c r="R245" s="554"/>
      <c r="S245" s="554"/>
      <c r="T245" s="554"/>
      <c r="U245" s="554"/>
      <c r="V245" s="554"/>
      <c r="W245" s="554"/>
      <c r="X245" s="554"/>
      <c r="Y245" s="554"/>
      <c r="Z245" s="554"/>
      <c r="AA245" s="554"/>
      <c r="AB245" s="554"/>
      <c r="AC245" s="554"/>
      <c r="AD245" s="554"/>
      <c r="AE245" s="554"/>
      <c r="AF245" s="554"/>
      <c r="AG245" s="554"/>
      <c r="AH245" s="554"/>
      <c r="AI245" s="554"/>
      <c r="AJ245" s="554"/>
      <c r="AK245" s="554"/>
      <c r="AL245" s="554"/>
      <c r="AM245" s="554"/>
      <c r="AN245" s="554"/>
      <c r="AO245" s="554"/>
      <c r="AP245" s="554"/>
      <c r="AQ245" s="554"/>
      <c r="AR245" s="554"/>
      <c r="AS245" s="554"/>
      <c r="AT245" s="554"/>
      <c r="AU245" s="554"/>
      <c r="AV245" s="554"/>
      <c r="AW245" s="554"/>
      <c r="AX245" s="554"/>
      <c r="AY245" s="554"/>
      <c r="AZ245" s="554"/>
      <c r="BA245" s="554"/>
      <c r="BB245" s="554"/>
      <c r="BC245" s="554"/>
      <c r="BD245" s="554"/>
      <c r="BE245" s="554"/>
      <c r="BF245" s="554"/>
      <c r="BG245" s="554"/>
      <c r="BH245" s="554"/>
      <c r="BI245" s="554"/>
      <c r="BJ245" s="554"/>
      <c r="BK245" s="554"/>
      <c r="BL245" s="554"/>
      <c r="BM245" s="554"/>
      <c r="BN245" s="554"/>
      <c r="BO245" s="554"/>
      <c r="BP245" s="554"/>
      <c r="BQ245" s="554"/>
      <c r="BR245" s="554"/>
      <c r="BS245" s="554"/>
      <c r="BT245" s="554"/>
      <c r="BU245" s="554"/>
      <c r="BV245" s="554"/>
      <c r="BW245" s="554"/>
      <c r="BX245" s="554"/>
      <c r="BY245" s="554"/>
      <c r="BZ245" s="554"/>
      <c r="CA245" s="554"/>
      <c r="CB245" s="554"/>
      <c r="CC245" s="554"/>
      <c r="CD245" s="554"/>
      <c r="CE245" s="554"/>
      <c r="CF245" s="554"/>
      <c r="CG245" s="554"/>
      <c r="CH245" s="554"/>
      <c r="CI245" s="554"/>
      <c r="CJ245" s="554"/>
      <c r="CK245" s="554"/>
      <c r="CL245" s="554"/>
      <c r="CM245" s="554"/>
      <c r="CN245" s="554"/>
      <c r="CO245" s="554"/>
      <c r="CP245" s="554"/>
      <c r="CQ245" s="554"/>
      <c r="CR245" s="554"/>
      <c r="CS245" s="554"/>
      <c r="CT245" s="554"/>
      <c r="CU245" s="554"/>
      <c r="CV245" s="554"/>
      <c r="CW245" s="554"/>
      <c r="CX245" s="554"/>
      <c r="CY245" s="554"/>
      <c r="CZ245" s="554"/>
      <c r="DA245" s="554"/>
      <c r="DB245" s="554"/>
      <c r="DC245" s="554"/>
      <c r="DD245" s="554"/>
      <c r="DE245" s="554"/>
      <c r="DF245" s="554"/>
      <c r="DG245" s="554"/>
      <c r="DH245" s="554"/>
      <c r="DI245" s="554"/>
      <c r="DJ245" s="554"/>
      <c r="DK245" s="554"/>
      <c r="DL245" s="554"/>
      <c r="DM245" s="554"/>
      <c r="DN245" s="554"/>
      <c r="DO245" s="554"/>
      <c r="DP245" s="554"/>
      <c r="DQ245" s="554"/>
      <c r="DR245" s="554"/>
      <c r="DS245" s="554"/>
      <c r="DT245" s="554"/>
      <c r="DU245" s="554"/>
      <c r="DV245" s="554"/>
      <c r="DW245" s="368"/>
      <c r="DX245" s="554"/>
      <c r="DY245" s="554"/>
      <c r="DZ245" s="554"/>
      <c r="EA245" s="554"/>
      <c r="EB245" s="554"/>
      <c r="EC245" s="554"/>
      <c r="ED245" s="554"/>
      <c r="EE245" s="554"/>
      <c r="EF245" s="554"/>
      <c r="EG245" s="554"/>
      <c r="EH245" s="554"/>
      <c r="EI245" s="554"/>
      <c r="EJ245" s="554"/>
      <c r="EK245" s="554"/>
      <c r="EL245" s="554"/>
      <c r="EM245" s="554"/>
      <c r="EN245" s="554"/>
      <c r="EO245" s="554"/>
      <c r="EP245" s="554"/>
      <c r="EQ245" s="554"/>
      <c r="ER245" s="368"/>
    </row>
    <row r="246" spans="2:148" ht="15" customHeight="1" x14ac:dyDescent="0.25">
      <c r="B246" s="298" t="str">
        <f t="shared" si="22"/>
        <v>Desk 30</v>
      </c>
      <c r="C246" s="300" t="str">
        <f t="shared" si="25"/>
        <v/>
      </c>
      <c r="D246" s="300" t="str">
        <f t="shared" si="25"/>
        <v/>
      </c>
      <c r="E246" s="300" t="str">
        <f t="shared" si="25"/>
        <v/>
      </c>
      <c r="F246" s="300" t="str">
        <f t="shared" si="25"/>
        <v/>
      </c>
      <c r="G246" s="610" t="str">
        <f t="shared" si="25"/>
        <v/>
      </c>
      <c r="H246" s="554"/>
      <c r="I246" s="554"/>
      <c r="J246" s="554"/>
      <c r="K246" s="554"/>
      <c r="L246" s="554"/>
      <c r="M246" s="554"/>
      <c r="N246" s="554"/>
      <c r="O246" s="554"/>
      <c r="P246" s="554"/>
      <c r="Q246" s="554"/>
      <c r="R246" s="554"/>
      <c r="S246" s="554"/>
      <c r="T246" s="554"/>
      <c r="U246" s="554"/>
      <c r="V246" s="554"/>
      <c r="W246" s="554"/>
      <c r="X246" s="554"/>
      <c r="Y246" s="554"/>
      <c r="Z246" s="554"/>
      <c r="AA246" s="554"/>
      <c r="AB246" s="554"/>
      <c r="AC246" s="554"/>
      <c r="AD246" s="554"/>
      <c r="AE246" s="554"/>
      <c r="AF246" s="554"/>
      <c r="AG246" s="554"/>
      <c r="AH246" s="554"/>
      <c r="AI246" s="554"/>
      <c r="AJ246" s="554"/>
      <c r="AK246" s="554"/>
      <c r="AL246" s="554"/>
      <c r="AM246" s="554"/>
      <c r="AN246" s="554"/>
      <c r="AO246" s="554"/>
      <c r="AP246" s="554"/>
      <c r="AQ246" s="554"/>
      <c r="AR246" s="554"/>
      <c r="AS246" s="554"/>
      <c r="AT246" s="554"/>
      <c r="AU246" s="554"/>
      <c r="AV246" s="554"/>
      <c r="AW246" s="554"/>
      <c r="AX246" s="554"/>
      <c r="AY246" s="554"/>
      <c r="AZ246" s="554"/>
      <c r="BA246" s="554"/>
      <c r="BB246" s="554"/>
      <c r="BC246" s="554"/>
      <c r="BD246" s="554"/>
      <c r="BE246" s="554"/>
      <c r="BF246" s="554"/>
      <c r="BG246" s="554"/>
      <c r="BH246" s="554"/>
      <c r="BI246" s="554"/>
      <c r="BJ246" s="554"/>
      <c r="BK246" s="554"/>
      <c r="BL246" s="554"/>
      <c r="BM246" s="554"/>
      <c r="BN246" s="554"/>
      <c r="BO246" s="554"/>
      <c r="BP246" s="554"/>
      <c r="BQ246" s="554"/>
      <c r="BR246" s="554"/>
      <c r="BS246" s="554"/>
      <c r="BT246" s="554"/>
      <c r="BU246" s="554"/>
      <c r="BV246" s="554"/>
      <c r="BW246" s="554"/>
      <c r="BX246" s="554"/>
      <c r="BY246" s="554"/>
      <c r="BZ246" s="554"/>
      <c r="CA246" s="554"/>
      <c r="CB246" s="554"/>
      <c r="CC246" s="554"/>
      <c r="CD246" s="554"/>
      <c r="CE246" s="554"/>
      <c r="CF246" s="554"/>
      <c r="CG246" s="554"/>
      <c r="CH246" s="554"/>
      <c r="CI246" s="554"/>
      <c r="CJ246" s="554"/>
      <c r="CK246" s="554"/>
      <c r="CL246" s="554"/>
      <c r="CM246" s="554"/>
      <c r="CN246" s="554"/>
      <c r="CO246" s="554"/>
      <c r="CP246" s="554"/>
      <c r="CQ246" s="554"/>
      <c r="CR246" s="554"/>
      <c r="CS246" s="554"/>
      <c r="CT246" s="554"/>
      <c r="CU246" s="554"/>
      <c r="CV246" s="554"/>
      <c r="CW246" s="554"/>
      <c r="CX246" s="554"/>
      <c r="CY246" s="554"/>
      <c r="CZ246" s="554"/>
      <c r="DA246" s="554"/>
      <c r="DB246" s="554"/>
      <c r="DC246" s="554"/>
      <c r="DD246" s="554"/>
      <c r="DE246" s="554"/>
      <c r="DF246" s="554"/>
      <c r="DG246" s="554"/>
      <c r="DH246" s="554"/>
      <c r="DI246" s="554"/>
      <c r="DJ246" s="554"/>
      <c r="DK246" s="554"/>
      <c r="DL246" s="554"/>
      <c r="DM246" s="554"/>
      <c r="DN246" s="554"/>
      <c r="DO246" s="554"/>
      <c r="DP246" s="554"/>
      <c r="DQ246" s="554"/>
      <c r="DR246" s="554"/>
      <c r="DS246" s="554"/>
      <c r="DT246" s="554"/>
      <c r="DU246" s="554"/>
      <c r="DV246" s="554"/>
      <c r="DW246" s="368"/>
      <c r="DX246" s="554"/>
      <c r="DY246" s="554"/>
      <c r="DZ246" s="554"/>
      <c r="EA246" s="554"/>
      <c r="EB246" s="554"/>
      <c r="EC246" s="554"/>
      <c r="ED246" s="554"/>
      <c r="EE246" s="554"/>
      <c r="EF246" s="554"/>
      <c r="EG246" s="554"/>
      <c r="EH246" s="554"/>
      <c r="EI246" s="554"/>
      <c r="EJ246" s="554"/>
      <c r="EK246" s="554"/>
      <c r="EL246" s="554"/>
      <c r="EM246" s="554"/>
      <c r="EN246" s="554"/>
      <c r="EO246" s="554"/>
      <c r="EP246" s="554"/>
      <c r="EQ246" s="554"/>
      <c r="ER246" s="368"/>
    </row>
    <row r="247" spans="2:148" ht="15" customHeight="1" x14ac:dyDescent="0.25">
      <c r="B247" s="298" t="str">
        <f t="shared" si="22"/>
        <v>Desk 31</v>
      </c>
      <c r="C247" s="300" t="str">
        <f t="shared" si="25"/>
        <v/>
      </c>
      <c r="D247" s="300" t="str">
        <f t="shared" si="25"/>
        <v/>
      </c>
      <c r="E247" s="300" t="str">
        <f t="shared" si="25"/>
        <v/>
      </c>
      <c r="F247" s="300" t="str">
        <f t="shared" si="25"/>
        <v/>
      </c>
      <c r="G247" s="610" t="str">
        <f t="shared" si="25"/>
        <v/>
      </c>
      <c r="H247" s="554"/>
      <c r="I247" s="554"/>
      <c r="J247" s="554"/>
      <c r="K247" s="554"/>
      <c r="L247" s="554"/>
      <c r="M247" s="554"/>
      <c r="N247" s="554"/>
      <c r="O247" s="554"/>
      <c r="P247" s="554"/>
      <c r="Q247" s="554"/>
      <c r="R247" s="554"/>
      <c r="S247" s="554"/>
      <c r="T247" s="554"/>
      <c r="U247" s="554"/>
      <c r="V247" s="554"/>
      <c r="W247" s="554"/>
      <c r="X247" s="554"/>
      <c r="Y247" s="554"/>
      <c r="Z247" s="554"/>
      <c r="AA247" s="554"/>
      <c r="AB247" s="554"/>
      <c r="AC247" s="554"/>
      <c r="AD247" s="554"/>
      <c r="AE247" s="554"/>
      <c r="AF247" s="554"/>
      <c r="AG247" s="554"/>
      <c r="AH247" s="554"/>
      <c r="AI247" s="554"/>
      <c r="AJ247" s="554"/>
      <c r="AK247" s="554"/>
      <c r="AL247" s="554"/>
      <c r="AM247" s="554"/>
      <c r="AN247" s="554"/>
      <c r="AO247" s="554"/>
      <c r="AP247" s="554"/>
      <c r="AQ247" s="554"/>
      <c r="AR247" s="554"/>
      <c r="AS247" s="554"/>
      <c r="AT247" s="554"/>
      <c r="AU247" s="554"/>
      <c r="AV247" s="554"/>
      <c r="AW247" s="554"/>
      <c r="AX247" s="554"/>
      <c r="AY247" s="554"/>
      <c r="AZ247" s="554"/>
      <c r="BA247" s="554"/>
      <c r="BB247" s="554"/>
      <c r="BC247" s="554"/>
      <c r="BD247" s="554"/>
      <c r="BE247" s="554"/>
      <c r="BF247" s="554"/>
      <c r="BG247" s="554"/>
      <c r="BH247" s="554"/>
      <c r="BI247" s="554"/>
      <c r="BJ247" s="554"/>
      <c r="BK247" s="554"/>
      <c r="BL247" s="554"/>
      <c r="BM247" s="554"/>
      <c r="BN247" s="554"/>
      <c r="BO247" s="554"/>
      <c r="BP247" s="554"/>
      <c r="BQ247" s="554"/>
      <c r="BR247" s="554"/>
      <c r="BS247" s="554"/>
      <c r="BT247" s="554"/>
      <c r="BU247" s="554"/>
      <c r="BV247" s="554"/>
      <c r="BW247" s="554"/>
      <c r="BX247" s="554"/>
      <c r="BY247" s="554"/>
      <c r="BZ247" s="554"/>
      <c r="CA247" s="554"/>
      <c r="CB247" s="554"/>
      <c r="CC247" s="554"/>
      <c r="CD247" s="554"/>
      <c r="CE247" s="554"/>
      <c r="CF247" s="554"/>
      <c r="CG247" s="554"/>
      <c r="CH247" s="554"/>
      <c r="CI247" s="554"/>
      <c r="CJ247" s="554"/>
      <c r="CK247" s="554"/>
      <c r="CL247" s="554"/>
      <c r="CM247" s="554"/>
      <c r="CN247" s="554"/>
      <c r="CO247" s="554"/>
      <c r="CP247" s="554"/>
      <c r="CQ247" s="554"/>
      <c r="CR247" s="554"/>
      <c r="CS247" s="554"/>
      <c r="CT247" s="554"/>
      <c r="CU247" s="554"/>
      <c r="CV247" s="554"/>
      <c r="CW247" s="554"/>
      <c r="CX247" s="554"/>
      <c r="CY247" s="554"/>
      <c r="CZ247" s="554"/>
      <c r="DA247" s="554"/>
      <c r="DB247" s="554"/>
      <c r="DC247" s="554"/>
      <c r="DD247" s="554"/>
      <c r="DE247" s="554"/>
      <c r="DF247" s="554"/>
      <c r="DG247" s="554"/>
      <c r="DH247" s="554"/>
      <c r="DI247" s="554"/>
      <c r="DJ247" s="554"/>
      <c r="DK247" s="554"/>
      <c r="DL247" s="554"/>
      <c r="DM247" s="554"/>
      <c r="DN247" s="554"/>
      <c r="DO247" s="554"/>
      <c r="DP247" s="554"/>
      <c r="DQ247" s="554"/>
      <c r="DR247" s="554"/>
      <c r="DS247" s="554"/>
      <c r="DT247" s="554"/>
      <c r="DU247" s="554"/>
      <c r="DV247" s="554"/>
      <c r="DW247" s="368"/>
      <c r="DX247" s="554"/>
      <c r="DY247" s="554"/>
      <c r="DZ247" s="554"/>
      <c r="EA247" s="554"/>
      <c r="EB247" s="554"/>
      <c r="EC247" s="554"/>
      <c r="ED247" s="554"/>
      <c r="EE247" s="554"/>
      <c r="EF247" s="554"/>
      <c r="EG247" s="554"/>
      <c r="EH247" s="554"/>
      <c r="EI247" s="554"/>
      <c r="EJ247" s="554"/>
      <c r="EK247" s="554"/>
      <c r="EL247" s="554"/>
      <c r="EM247" s="554"/>
      <c r="EN247" s="554"/>
      <c r="EO247" s="554"/>
      <c r="EP247" s="554"/>
      <c r="EQ247" s="554"/>
      <c r="ER247" s="368"/>
    </row>
    <row r="248" spans="2:148" ht="15" customHeight="1" x14ac:dyDescent="0.25">
      <c r="B248" s="298" t="str">
        <f t="shared" si="22"/>
        <v>Desk 32</v>
      </c>
      <c r="C248" s="300" t="str">
        <f t="shared" si="25"/>
        <v/>
      </c>
      <c r="D248" s="300" t="str">
        <f t="shared" si="25"/>
        <v/>
      </c>
      <c r="E248" s="300" t="str">
        <f t="shared" si="25"/>
        <v/>
      </c>
      <c r="F248" s="300" t="str">
        <f t="shared" si="25"/>
        <v/>
      </c>
      <c r="G248" s="610" t="str">
        <f t="shared" si="25"/>
        <v/>
      </c>
      <c r="H248" s="554"/>
      <c r="I248" s="554"/>
      <c r="J248" s="554"/>
      <c r="K248" s="554"/>
      <c r="L248" s="554"/>
      <c r="M248" s="554"/>
      <c r="N248" s="554"/>
      <c r="O248" s="554"/>
      <c r="P248" s="554"/>
      <c r="Q248" s="554"/>
      <c r="R248" s="554"/>
      <c r="S248" s="554"/>
      <c r="T248" s="554"/>
      <c r="U248" s="554"/>
      <c r="V248" s="554"/>
      <c r="W248" s="554"/>
      <c r="X248" s="554"/>
      <c r="Y248" s="554"/>
      <c r="Z248" s="554"/>
      <c r="AA248" s="554"/>
      <c r="AB248" s="554"/>
      <c r="AC248" s="554"/>
      <c r="AD248" s="554"/>
      <c r="AE248" s="554"/>
      <c r="AF248" s="554"/>
      <c r="AG248" s="554"/>
      <c r="AH248" s="554"/>
      <c r="AI248" s="554"/>
      <c r="AJ248" s="554"/>
      <c r="AK248" s="554"/>
      <c r="AL248" s="554"/>
      <c r="AM248" s="554"/>
      <c r="AN248" s="554"/>
      <c r="AO248" s="554"/>
      <c r="AP248" s="554"/>
      <c r="AQ248" s="554"/>
      <c r="AR248" s="554"/>
      <c r="AS248" s="554"/>
      <c r="AT248" s="554"/>
      <c r="AU248" s="554"/>
      <c r="AV248" s="554"/>
      <c r="AW248" s="554"/>
      <c r="AX248" s="554"/>
      <c r="AY248" s="554"/>
      <c r="AZ248" s="554"/>
      <c r="BA248" s="554"/>
      <c r="BB248" s="554"/>
      <c r="BC248" s="554"/>
      <c r="BD248" s="554"/>
      <c r="BE248" s="554"/>
      <c r="BF248" s="554"/>
      <c r="BG248" s="554"/>
      <c r="BH248" s="554"/>
      <c r="BI248" s="554"/>
      <c r="BJ248" s="554"/>
      <c r="BK248" s="554"/>
      <c r="BL248" s="554"/>
      <c r="BM248" s="554"/>
      <c r="BN248" s="554"/>
      <c r="BO248" s="554"/>
      <c r="BP248" s="554"/>
      <c r="BQ248" s="554"/>
      <c r="BR248" s="554"/>
      <c r="BS248" s="554"/>
      <c r="BT248" s="554"/>
      <c r="BU248" s="554"/>
      <c r="BV248" s="554"/>
      <c r="BW248" s="554"/>
      <c r="BX248" s="554"/>
      <c r="BY248" s="554"/>
      <c r="BZ248" s="554"/>
      <c r="CA248" s="554"/>
      <c r="CB248" s="554"/>
      <c r="CC248" s="554"/>
      <c r="CD248" s="554"/>
      <c r="CE248" s="554"/>
      <c r="CF248" s="554"/>
      <c r="CG248" s="554"/>
      <c r="CH248" s="554"/>
      <c r="CI248" s="554"/>
      <c r="CJ248" s="554"/>
      <c r="CK248" s="554"/>
      <c r="CL248" s="554"/>
      <c r="CM248" s="554"/>
      <c r="CN248" s="554"/>
      <c r="CO248" s="554"/>
      <c r="CP248" s="554"/>
      <c r="CQ248" s="554"/>
      <c r="CR248" s="554"/>
      <c r="CS248" s="554"/>
      <c r="CT248" s="554"/>
      <c r="CU248" s="554"/>
      <c r="CV248" s="554"/>
      <c r="CW248" s="554"/>
      <c r="CX248" s="554"/>
      <c r="CY248" s="554"/>
      <c r="CZ248" s="554"/>
      <c r="DA248" s="554"/>
      <c r="DB248" s="554"/>
      <c r="DC248" s="554"/>
      <c r="DD248" s="554"/>
      <c r="DE248" s="554"/>
      <c r="DF248" s="554"/>
      <c r="DG248" s="554"/>
      <c r="DH248" s="554"/>
      <c r="DI248" s="554"/>
      <c r="DJ248" s="554"/>
      <c r="DK248" s="554"/>
      <c r="DL248" s="554"/>
      <c r="DM248" s="554"/>
      <c r="DN248" s="554"/>
      <c r="DO248" s="554"/>
      <c r="DP248" s="554"/>
      <c r="DQ248" s="554"/>
      <c r="DR248" s="554"/>
      <c r="DS248" s="554"/>
      <c r="DT248" s="554"/>
      <c r="DU248" s="554"/>
      <c r="DV248" s="554"/>
      <c r="DW248" s="368"/>
      <c r="DX248" s="554"/>
      <c r="DY248" s="554"/>
      <c r="DZ248" s="554"/>
      <c r="EA248" s="554"/>
      <c r="EB248" s="554"/>
      <c r="EC248" s="554"/>
      <c r="ED248" s="554"/>
      <c r="EE248" s="554"/>
      <c r="EF248" s="554"/>
      <c r="EG248" s="554"/>
      <c r="EH248" s="554"/>
      <c r="EI248" s="554"/>
      <c r="EJ248" s="554"/>
      <c r="EK248" s="554"/>
      <c r="EL248" s="554"/>
      <c r="EM248" s="554"/>
      <c r="EN248" s="554"/>
      <c r="EO248" s="554"/>
      <c r="EP248" s="554"/>
      <c r="EQ248" s="554"/>
      <c r="ER248" s="368"/>
    </row>
    <row r="249" spans="2:148" ht="15" customHeight="1" x14ac:dyDescent="0.25">
      <c r="B249" s="298" t="str">
        <f t="shared" si="22"/>
        <v>Desk 33</v>
      </c>
      <c r="C249" s="300" t="str">
        <f t="shared" si="25"/>
        <v/>
      </c>
      <c r="D249" s="300" t="str">
        <f t="shared" si="25"/>
        <v/>
      </c>
      <c r="E249" s="300" t="str">
        <f t="shared" si="25"/>
        <v/>
      </c>
      <c r="F249" s="300" t="str">
        <f t="shared" si="25"/>
        <v/>
      </c>
      <c r="G249" s="610" t="str">
        <f t="shared" si="25"/>
        <v/>
      </c>
      <c r="H249" s="554"/>
      <c r="I249" s="554"/>
      <c r="J249" s="554"/>
      <c r="K249" s="554"/>
      <c r="L249" s="554"/>
      <c r="M249" s="554"/>
      <c r="N249" s="554"/>
      <c r="O249" s="554"/>
      <c r="P249" s="554"/>
      <c r="Q249" s="554"/>
      <c r="R249" s="554"/>
      <c r="S249" s="554"/>
      <c r="T249" s="554"/>
      <c r="U249" s="554"/>
      <c r="V249" s="554"/>
      <c r="W249" s="554"/>
      <c r="X249" s="554"/>
      <c r="Y249" s="554"/>
      <c r="Z249" s="554"/>
      <c r="AA249" s="554"/>
      <c r="AB249" s="554"/>
      <c r="AC249" s="554"/>
      <c r="AD249" s="554"/>
      <c r="AE249" s="554"/>
      <c r="AF249" s="554"/>
      <c r="AG249" s="554"/>
      <c r="AH249" s="554"/>
      <c r="AI249" s="554"/>
      <c r="AJ249" s="554"/>
      <c r="AK249" s="554"/>
      <c r="AL249" s="554"/>
      <c r="AM249" s="554"/>
      <c r="AN249" s="554"/>
      <c r="AO249" s="554"/>
      <c r="AP249" s="554"/>
      <c r="AQ249" s="554"/>
      <c r="AR249" s="554"/>
      <c r="AS249" s="554"/>
      <c r="AT249" s="554"/>
      <c r="AU249" s="554"/>
      <c r="AV249" s="554"/>
      <c r="AW249" s="554"/>
      <c r="AX249" s="554"/>
      <c r="AY249" s="554"/>
      <c r="AZ249" s="554"/>
      <c r="BA249" s="554"/>
      <c r="BB249" s="554"/>
      <c r="BC249" s="554"/>
      <c r="BD249" s="554"/>
      <c r="BE249" s="554"/>
      <c r="BF249" s="554"/>
      <c r="BG249" s="554"/>
      <c r="BH249" s="554"/>
      <c r="BI249" s="554"/>
      <c r="BJ249" s="554"/>
      <c r="BK249" s="554"/>
      <c r="BL249" s="554"/>
      <c r="BM249" s="554"/>
      <c r="BN249" s="554"/>
      <c r="BO249" s="554"/>
      <c r="BP249" s="554"/>
      <c r="BQ249" s="554"/>
      <c r="BR249" s="554"/>
      <c r="BS249" s="554"/>
      <c r="BT249" s="554"/>
      <c r="BU249" s="554"/>
      <c r="BV249" s="554"/>
      <c r="BW249" s="554"/>
      <c r="BX249" s="554"/>
      <c r="BY249" s="554"/>
      <c r="BZ249" s="554"/>
      <c r="CA249" s="554"/>
      <c r="CB249" s="554"/>
      <c r="CC249" s="554"/>
      <c r="CD249" s="554"/>
      <c r="CE249" s="554"/>
      <c r="CF249" s="554"/>
      <c r="CG249" s="554"/>
      <c r="CH249" s="554"/>
      <c r="CI249" s="554"/>
      <c r="CJ249" s="554"/>
      <c r="CK249" s="554"/>
      <c r="CL249" s="554"/>
      <c r="CM249" s="554"/>
      <c r="CN249" s="554"/>
      <c r="CO249" s="554"/>
      <c r="CP249" s="554"/>
      <c r="CQ249" s="554"/>
      <c r="CR249" s="554"/>
      <c r="CS249" s="554"/>
      <c r="CT249" s="554"/>
      <c r="CU249" s="554"/>
      <c r="CV249" s="554"/>
      <c r="CW249" s="554"/>
      <c r="CX249" s="554"/>
      <c r="CY249" s="554"/>
      <c r="CZ249" s="554"/>
      <c r="DA249" s="554"/>
      <c r="DB249" s="554"/>
      <c r="DC249" s="554"/>
      <c r="DD249" s="554"/>
      <c r="DE249" s="554"/>
      <c r="DF249" s="554"/>
      <c r="DG249" s="554"/>
      <c r="DH249" s="554"/>
      <c r="DI249" s="554"/>
      <c r="DJ249" s="554"/>
      <c r="DK249" s="554"/>
      <c r="DL249" s="554"/>
      <c r="DM249" s="554"/>
      <c r="DN249" s="554"/>
      <c r="DO249" s="554"/>
      <c r="DP249" s="554"/>
      <c r="DQ249" s="554"/>
      <c r="DR249" s="554"/>
      <c r="DS249" s="554"/>
      <c r="DT249" s="554"/>
      <c r="DU249" s="554"/>
      <c r="DV249" s="554"/>
      <c r="DW249" s="368"/>
      <c r="DX249" s="554"/>
      <c r="DY249" s="554"/>
      <c r="DZ249" s="554"/>
      <c r="EA249" s="554"/>
      <c r="EB249" s="554"/>
      <c r="EC249" s="554"/>
      <c r="ED249" s="554"/>
      <c r="EE249" s="554"/>
      <c r="EF249" s="554"/>
      <c r="EG249" s="554"/>
      <c r="EH249" s="554"/>
      <c r="EI249" s="554"/>
      <c r="EJ249" s="554"/>
      <c r="EK249" s="554"/>
      <c r="EL249" s="554"/>
      <c r="EM249" s="554"/>
      <c r="EN249" s="554"/>
      <c r="EO249" s="554"/>
      <c r="EP249" s="554"/>
      <c r="EQ249" s="554"/>
      <c r="ER249" s="368"/>
    </row>
    <row r="250" spans="2:148" ht="15" customHeight="1" x14ac:dyDescent="0.25">
      <c r="B250" s="298" t="str">
        <f t="shared" si="22"/>
        <v>Desk 34</v>
      </c>
      <c r="C250" s="300" t="str">
        <f t="shared" ref="C250:G265" si="26">IF(ISBLANK(C44), "", C44)</f>
        <v/>
      </c>
      <c r="D250" s="300" t="str">
        <f t="shared" si="26"/>
        <v/>
      </c>
      <c r="E250" s="300" t="str">
        <f t="shared" si="26"/>
        <v/>
      </c>
      <c r="F250" s="300" t="str">
        <f t="shared" si="26"/>
        <v/>
      </c>
      <c r="G250" s="610" t="str">
        <f t="shared" si="26"/>
        <v/>
      </c>
      <c r="H250" s="554"/>
      <c r="I250" s="554"/>
      <c r="J250" s="554"/>
      <c r="K250" s="554"/>
      <c r="L250" s="554"/>
      <c r="M250" s="554"/>
      <c r="N250" s="554"/>
      <c r="O250" s="554"/>
      <c r="P250" s="554"/>
      <c r="Q250" s="554"/>
      <c r="R250" s="554"/>
      <c r="S250" s="554"/>
      <c r="T250" s="554"/>
      <c r="U250" s="554"/>
      <c r="V250" s="554"/>
      <c r="W250" s="554"/>
      <c r="X250" s="554"/>
      <c r="Y250" s="554"/>
      <c r="Z250" s="554"/>
      <c r="AA250" s="554"/>
      <c r="AB250" s="554"/>
      <c r="AC250" s="554"/>
      <c r="AD250" s="554"/>
      <c r="AE250" s="554"/>
      <c r="AF250" s="554"/>
      <c r="AG250" s="554"/>
      <c r="AH250" s="554"/>
      <c r="AI250" s="554"/>
      <c r="AJ250" s="554"/>
      <c r="AK250" s="554"/>
      <c r="AL250" s="554"/>
      <c r="AM250" s="554"/>
      <c r="AN250" s="554"/>
      <c r="AO250" s="554"/>
      <c r="AP250" s="554"/>
      <c r="AQ250" s="554"/>
      <c r="AR250" s="554"/>
      <c r="AS250" s="554"/>
      <c r="AT250" s="554"/>
      <c r="AU250" s="554"/>
      <c r="AV250" s="554"/>
      <c r="AW250" s="554"/>
      <c r="AX250" s="554"/>
      <c r="AY250" s="554"/>
      <c r="AZ250" s="554"/>
      <c r="BA250" s="554"/>
      <c r="BB250" s="554"/>
      <c r="BC250" s="554"/>
      <c r="BD250" s="554"/>
      <c r="BE250" s="554"/>
      <c r="BF250" s="554"/>
      <c r="BG250" s="554"/>
      <c r="BH250" s="554"/>
      <c r="BI250" s="554"/>
      <c r="BJ250" s="554"/>
      <c r="BK250" s="554"/>
      <c r="BL250" s="554"/>
      <c r="BM250" s="554"/>
      <c r="BN250" s="554"/>
      <c r="BO250" s="554"/>
      <c r="BP250" s="554"/>
      <c r="BQ250" s="554"/>
      <c r="BR250" s="554"/>
      <c r="BS250" s="554"/>
      <c r="BT250" s="554"/>
      <c r="BU250" s="554"/>
      <c r="BV250" s="554"/>
      <c r="BW250" s="554"/>
      <c r="BX250" s="554"/>
      <c r="BY250" s="554"/>
      <c r="BZ250" s="554"/>
      <c r="CA250" s="554"/>
      <c r="CB250" s="554"/>
      <c r="CC250" s="554"/>
      <c r="CD250" s="554"/>
      <c r="CE250" s="554"/>
      <c r="CF250" s="554"/>
      <c r="CG250" s="554"/>
      <c r="CH250" s="554"/>
      <c r="CI250" s="554"/>
      <c r="CJ250" s="554"/>
      <c r="CK250" s="554"/>
      <c r="CL250" s="554"/>
      <c r="CM250" s="554"/>
      <c r="CN250" s="554"/>
      <c r="CO250" s="554"/>
      <c r="CP250" s="554"/>
      <c r="CQ250" s="554"/>
      <c r="CR250" s="554"/>
      <c r="CS250" s="554"/>
      <c r="CT250" s="554"/>
      <c r="CU250" s="554"/>
      <c r="CV250" s="554"/>
      <c r="CW250" s="554"/>
      <c r="CX250" s="554"/>
      <c r="CY250" s="554"/>
      <c r="CZ250" s="554"/>
      <c r="DA250" s="554"/>
      <c r="DB250" s="554"/>
      <c r="DC250" s="554"/>
      <c r="DD250" s="554"/>
      <c r="DE250" s="554"/>
      <c r="DF250" s="554"/>
      <c r="DG250" s="554"/>
      <c r="DH250" s="554"/>
      <c r="DI250" s="554"/>
      <c r="DJ250" s="554"/>
      <c r="DK250" s="554"/>
      <c r="DL250" s="554"/>
      <c r="DM250" s="554"/>
      <c r="DN250" s="554"/>
      <c r="DO250" s="554"/>
      <c r="DP250" s="554"/>
      <c r="DQ250" s="554"/>
      <c r="DR250" s="554"/>
      <c r="DS250" s="554"/>
      <c r="DT250" s="554"/>
      <c r="DU250" s="554"/>
      <c r="DV250" s="554"/>
      <c r="DW250" s="368"/>
      <c r="DX250" s="554"/>
      <c r="DY250" s="554"/>
      <c r="DZ250" s="554"/>
      <c r="EA250" s="554"/>
      <c r="EB250" s="554"/>
      <c r="EC250" s="554"/>
      <c r="ED250" s="554"/>
      <c r="EE250" s="554"/>
      <c r="EF250" s="554"/>
      <c r="EG250" s="554"/>
      <c r="EH250" s="554"/>
      <c r="EI250" s="554"/>
      <c r="EJ250" s="554"/>
      <c r="EK250" s="554"/>
      <c r="EL250" s="554"/>
      <c r="EM250" s="554"/>
      <c r="EN250" s="554"/>
      <c r="EO250" s="554"/>
      <c r="EP250" s="554"/>
      <c r="EQ250" s="554"/>
      <c r="ER250" s="368"/>
    </row>
    <row r="251" spans="2:148" ht="15" customHeight="1" x14ac:dyDescent="0.25">
      <c r="B251" s="298" t="str">
        <f t="shared" si="22"/>
        <v>Desk 35</v>
      </c>
      <c r="C251" s="300" t="str">
        <f t="shared" si="26"/>
        <v/>
      </c>
      <c r="D251" s="300" t="str">
        <f t="shared" si="26"/>
        <v/>
      </c>
      <c r="E251" s="300" t="str">
        <f t="shared" si="26"/>
        <v/>
      </c>
      <c r="F251" s="300" t="str">
        <f t="shared" si="26"/>
        <v/>
      </c>
      <c r="G251" s="610" t="str">
        <f t="shared" si="26"/>
        <v/>
      </c>
      <c r="H251" s="554"/>
      <c r="I251" s="554"/>
      <c r="J251" s="554"/>
      <c r="K251" s="554"/>
      <c r="L251" s="554"/>
      <c r="M251" s="554"/>
      <c r="N251" s="554"/>
      <c r="O251" s="554"/>
      <c r="P251" s="554"/>
      <c r="Q251" s="554"/>
      <c r="R251" s="554"/>
      <c r="S251" s="554"/>
      <c r="T251" s="554"/>
      <c r="U251" s="554"/>
      <c r="V251" s="554"/>
      <c r="W251" s="554"/>
      <c r="X251" s="554"/>
      <c r="Y251" s="554"/>
      <c r="Z251" s="554"/>
      <c r="AA251" s="554"/>
      <c r="AB251" s="554"/>
      <c r="AC251" s="554"/>
      <c r="AD251" s="554"/>
      <c r="AE251" s="554"/>
      <c r="AF251" s="554"/>
      <c r="AG251" s="554"/>
      <c r="AH251" s="554"/>
      <c r="AI251" s="554"/>
      <c r="AJ251" s="554"/>
      <c r="AK251" s="554"/>
      <c r="AL251" s="554"/>
      <c r="AM251" s="554"/>
      <c r="AN251" s="554"/>
      <c r="AO251" s="554"/>
      <c r="AP251" s="554"/>
      <c r="AQ251" s="554"/>
      <c r="AR251" s="554"/>
      <c r="AS251" s="554"/>
      <c r="AT251" s="554"/>
      <c r="AU251" s="554"/>
      <c r="AV251" s="554"/>
      <c r="AW251" s="554"/>
      <c r="AX251" s="554"/>
      <c r="AY251" s="554"/>
      <c r="AZ251" s="554"/>
      <c r="BA251" s="554"/>
      <c r="BB251" s="554"/>
      <c r="BC251" s="554"/>
      <c r="BD251" s="554"/>
      <c r="BE251" s="554"/>
      <c r="BF251" s="554"/>
      <c r="BG251" s="554"/>
      <c r="BH251" s="554"/>
      <c r="BI251" s="554"/>
      <c r="BJ251" s="554"/>
      <c r="BK251" s="554"/>
      <c r="BL251" s="554"/>
      <c r="BM251" s="554"/>
      <c r="BN251" s="554"/>
      <c r="BO251" s="554"/>
      <c r="BP251" s="554"/>
      <c r="BQ251" s="554"/>
      <c r="BR251" s="554"/>
      <c r="BS251" s="554"/>
      <c r="BT251" s="554"/>
      <c r="BU251" s="554"/>
      <c r="BV251" s="554"/>
      <c r="BW251" s="554"/>
      <c r="BX251" s="554"/>
      <c r="BY251" s="554"/>
      <c r="BZ251" s="554"/>
      <c r="CA251" s="554"/>
      <c r="CB251" s="554"/>
      <c r="CC251" s="554"/>
      <c r="CD251" s="554"/>
      <c r="CE251" s="554"/>
      <c r="CF251" s="554"/>
      <c r="CG251" s="554"/>
      <c r="CH251" s="554"/>
      <c r="CI251" s="554"/>
      <c r="CJ251" s="554"/>
      <c r="CK251" s="554"/>
      <c r="CL251" s="554"/>
      <c r="CM251" s="554"/>
      <c r="CN251" s="554"/>
      <c r="CO251" s="554"/>
      <c r="CP251" s="554"/>
      <c r="CQ251" s="554"/>
      <c r="CR251" s="554"/>
      <c r="CS251" s="554"/>
      <c r="CT251" s="554"/>
      <c r="CU251" s="554"/>
      <c r="CV251" s="554"/>
      <c r="CW251" s="554"/>
      <c r="CX251" s="554"/>
      <c r="CY251" s="554"/>
      <c r="CZ251" s="554"/>
      <c r="DA251" s="554"/>
      <c r="DB251" s="554"/>
      <c r="DC251" s="554"/>
      <c r="DD251" s="554"/>
      <c r="DE251" s="554"/>
      <c r="DF251" s="554"/>
      <c r="DG251" s="554"/>
      <c r="DH251" s="554"/>
      <c r="DI251" s="554"/>
      <c r="DJ251" s="554"/>
      <c r="DK251" s="554"/>
      <c r="DL251" s="554"/>
      <c r="DM251" s="554"/>
      <c r="DN251" s="554"/>
      <c r="DO251" s="554"/>
      <c r="DP251" s="554"/>
      <c r="DQ251" s="554"/>
      <c r="DR251" s="554"/>
      <c r="DS251" s="554"/>
      <c r="DT251" s="554"/>
      <c r="DU251" s="554"/>
      <c r="DV251" s="554"/>
      <c r="DW251" s="368"/>
      <c r="DX251" s="554"/>
      <c r="DY251" s="554"/>
      <c r="DZ251" s="554"/>
      <c r="EA251" s="554"/>
      <c r="EB251" s="554"/>
      <c r="EC251" s="554"/>
      <c r="ED251" s="554"/>
      <c r="EE251" s="554"/>
      <c r="EF251" s="554"/>
      <c r="EG251" s="554"/>
      <c r="EH251" s="554"/>
      <c r="EI251" s="554"/>
      <c r="EJ251" s="554"/>
      <c r="EK251" s="554"/>
      <c r="EL251" s="554"/>
      <c r="EM251" s="554"/>
      <c r="EN251" s="554"/>
      <c r="EO251" s="554"/>
      <c r="EP251" s="554"/>
      <c r="EQ251" s="554"/>
      <c r="ER251" s="368"/>
    </row>
    <row r="252" spans="2:148" ht="15" customHeight="1" x14ac:dyDescent="0.25">
      <c r="B252" s="298" t="str">
        <f t="shared" si="22"/>
        <v>Desk 36</v>
      </c>
      <c r="C252" s="300" t="str">
        <f t="shared" si="26"/>
        <v/>
      </c>
      <c r="D252" s="300" t="str">
        <f t="shared" si="26"/>
        <v/>
      </c>
      <c r="E252" s="300" t="str">
        <f t="shared" si="26"/>
        <v/>
      </c>
      <c r="F252" s="300" t="str">
        <f t="shared" si="26"/>
        <v/>
      </c>
      <c r="G252" s="610" t="str">
        <f t="shared" si="26"/>
        <v/>
      </c>
      <c r="H252" s="554"/>
      <c r="I252" s="554"/>
      <c r="J252" s="554"/>
      <c r="K252" s="554"/>
      <c r="L252" s="554"/>
      <c r="M252" s="554"/>
      <c r="N252" s="554"/>
      <c r="O252" s="554"/>
      <c r="P252" s="554"/>
      <c r="Q252" s="554"/>
      <c r="R252" s="554"/>
      <c r="S252" s="554"/>
      <c r="T252" s="554"/>
      <c r="U252" s="554"/>
      <c r="V252" s="554"/>
      <c r="W252" s="554"/>
      <c r="X252" s="554"/>
      <c r="Y252" s="554"/>
      <c r="Z252" s="554"/>
      <c r="AA252" s="554"/>
      <c r="AB252" s="554"/>
      <c r="AC252" s="554"/>
      <c r="AD252" s="554"/>
      <c r="AE252" s="554"/>
      <c r="AF252" s="554"/>
      <c r="AG252" s="554"/>
      <c r="AH252" s="554"/>
      <c r="AI252" s="554"/>
      <c r="AJ252" s="554"/>
      <c r="AK252" s="554"/>
      <c r="AL252" s="554"/>
      <c r="AM252" s="554"/>
      <c r="AN252" s="554"/>
      <c r="AO252" s="554"/>
      <c r="AP252" s="554"/>
      <c r="AQ252" s="554"/>
      <c r="AR252" s="554"/>
      <c r="AS252" s="554"/>
      <c r="AT252" s="554"/>
      <c r="AU252" s="554"/>
      <c r="AV252" s="554"/>
      <c r="AW252" s="554"/>
      <c r="AX252" s="554"/>
      <c r="AY252" s="554"/>
      <c r="AZ252" s="554"/>
      <c r="BA252" s="554"/>
      <c r="BB252" s="554"/>
      <c r="BC252" s="554"/>
      <c r="BD252" s="554"/>
      <c r="BE252" s="554"/>
      <c r="BF252" s="554"/>
      <c r="BG252" s="554"/>
      <c r="BH252" s="554"/>
      <c r="BI252" s="554"/>
      <c r="BJ252" s="554"/>
      <c r="BK252" s="554"/>
      <c r="BL252" s="554"/>
      <c r="BM252" s="554"/>
      <c r="BN252" s="554"/>
      <c r="BO252" s="554"/>
      <c r="BP252" s="554"/>
      <c r="BQ252" s="554"/>
      <c r="BR252" s="554"/>
      <c r="BS252" s="554"/>
      <c r="BT252" s="554"/>
      <c r="BU252" s="554"/>
      <c r="BV252" s="554"/>
      <c r="BW252" s="554"/>
      <c r="BX252" s="554"/>
      <c r="BY252" s="554"/>
      <c r="BZ252" s="554"/>
      <c r="CA252" s="554"/>
      <c r="CB252" s="554"/>
      <c r="CC252" s="554"/>
      <c r="CD252" s="554"/>
      <c r="CE252" s="554"/>
      <c r="CF252" s="554"/>
      <c r="CG252" s="554"/>
      <c r="CH252" s="554"/>
      <c r="CI252" s="554"/>
      <c r="CJ252" s="554"/>
      <c r="CK252" s="554"/>
      <c r="CL252" s="554"/>
      <c r="CM252" s="554"/>
      <c r="CN252" s="554"/>
      <c r="CO252" s="554"/>
      <c r="CP252" s="554"/>
      <c r="CQ252" s="554"/>
      <c r="CR252" s="554"/>
      <c r="CS252" s="554"/>
      <c r="CT252" s="554"/>
      <c r="CU252" s="554"/>
      <c r="CV252" s="554"/>
      <c r="CW252" s="554"/>
      <c r="CX252" s="554"/>
      <c r="CY252" s="554"/>
      <c r="CZ252" s="554"/>
      <c r="DA252" s="554"/>
      <c r="DB252" s="554"/>
      <c r="DC252" s="554"/>
      <c r="DD252" s="554"/>
      <c r="DE252" s="554"/>
      <c r="DF252" s="554"/>
      <c r="DG252" s="554"/>
      <c r="DH252" s="554"/>
      <c r="DI252" s="554"/>
      <c r="DJ252" s="554"/>
      <c r="DK252" s="554"/>
      <c r="DL252" s="554"/>
      <c r="DM252" s="554"/>
      <c r="DN252" s="554"/>
      <c r="DO252" s="554"/>
      <c r="DP252" s="554"/>
      <c r="DQ252" s="554"/>
      <c r="DR252" s="554"/>
      <c r="DS252" s="554"/>
      <c r="DT252" s="554"/>
      <c r="DU252" s="554"/>
      <c r="DV252" s="554"/>
      <c r="DW252" s="368"/>
      <c r="DX252" s="554"/>
      <c r="DY252" s="554"/>
      <c r="DZ252" s="554"/>
      <c r="EA252" s="554"/>
      <c r="EB252" s="554"/>
      <c r="EC252" s="554"/>
      <c r="ED252" s="554"/>
      <c r="EE252" s="554"/>
      <c r="EF252" s="554"/>
      <c r="EG252" s="554"/>
      <c r="EH252" s="554"/>
      <c r="EI252" s="554"/>
      <c r="EJ252" s="554"/>
      <c r="EK252" s="554"/>
      <c r="EL252" s="554"/>
      <c r="EM252" s="554"/>
      <c r="EN252" s="554"/>
      <c r="EO252" s="554"/>
      <c r="EP252" s="554"/>
      <c r="EQ252" s="554"/>
      <c r="ER252" s="368"/>
    </row>
    <row r="253" spans="2:148" ht="15" customHeight="1" x14ac:dyDescent="0.25">
      <c r="B253" s="298" t="str">
        <f t="shared" si="22"/>
        <v>Desk 37</v>
      </c>
      <c r="C253" s="300" t="str">
        <f t="shared" si="26"/>
        <v/>
      </c>
      <c r="D253" s="300" t="str">
        <f t="shared" si="26"/>
        <v/>
      </c>
      <c r="E253" s="300" t="str">
        <f t="shared" si="26"/>
        <v/>
      </c>
      <c r="F253" s="300" t="str">
        <f t="shared" si="26"/>
        <v/>
      </c>
      <c r="G253" s="610" t="str">
        <f t="shared" si="26"/>
        <v/>
      </c>
      <c r="H253" s="554"/>
      <c r="I253" s="554"/>
      <c r="J253" s="554"/>
      <c r="K253" s="554"/>
      <c r="L253" s="554"/>
      <c r="M253" s="554"/>
      <c r="N253" s="554"/>
      <c r="O253" s="554"/>
      <c r="P253" s="554"/>
      <c r="Q253" s="554"/>
      <c r="R253" s="554"/>
      <c r="S253" s="554"/>
      <c r="T253" s="554"/>
      <c r="U253" s="554"/>
      <c r="V253" s="554"/>
      <c r="W253" s="554"/>
      <c r="X253" s="554"/>
      <c r="Y253" s="554"/>
      <c r="Z253" s="554"/>
      <c r="AA253" s="554"/>
      <c r="AB253" s="554"/>
      <c r="AC253" s="554"/>
      <c r="AD253" s="554"/>
      <c r="AE253" s="554"/>
      <c r="AF253" s="554"/>
      <c r="AG253" s="554"/>
      <c r="AH253" s="554"/>
      <c r="AI253" s="554"/>
      <c r="AJ253" s="554"/>
      <c r="AK253" s="554"/>
      <c r="AL253" s="554"/>
      <c r="AM253" s="554"/>
      <c r="AN253" s="554"/>
      <c r="AO253" s="554"/>
      <c r="AP253" s="554"/>
      <c r="AQ253" s="554"/>
      <c r="AR253" s="554"/>
      <c r="AS253" s="554"/>
      <c r="AT253" s="554"/>
      <c r="AU253" s="554"/>
      <c r="AV253" s="554"/>
      <c r="AW253" s="554"/>
      <c r="AX253" s="554"/>
      <c r="AY253" s="554"/>
      <c r="AZ253" s="554"/>
      <c r="BA253" s="554"/>
      <c r="BB253" s="554"/>
      <c r="BC253" s="554"/>
      <c r="BD253" s="554"/>
      <c r="BE253" s="554"/>
      <c r="BF253" s="554"/>
      <c r="BG253" s="554"/>
      <c r="BH253" s="554"/>
      <c r="BI253" s="554"/>
      <c r="BJ253" s="554"/>
      <c r="BK253" s="554"/>
      <c r="BL253" s="554"/>
      <c r="BM253" s="554"/>
      <c r="BN253" s="554"/>
      <c r="BO253" s="554"/>
      <c r="BP253" s="554"/>
      <c r="BQ253" s="554"/>
      <c r="BR253" s="554"/>
      <c r="BS253" s="554"/>
      <c r="BT253" s="554"/>
      <c r="BU253" s="554"/>
      <c r="BV253" s="554"/>
      <c r="BW253" s="554"/>
      <c r="BX253" s="554"/>
      <c r="BY253" s="554"/>
      <c r="BZ253" s="554"/>
      <c r="CA253" s="554"/>
      <c r="CB253" s="554"/>
      <c r="CC253" s="554"/>
      <c r="CD253" s="554"/>
      <c r="CE253" s="554"/>
      <c r="CF253" s="554"/>
      <c r="CG253" s="554"/>
      <c r="CH253" s="554"/>
      <c r="CI253" s="554"/>
      <c r="CJ253" s="554"/>
      <c r="CK253" s="554"/>
      <c r="CL253" s="554"/>
      <c r="CM253" s="554"/>
      <c r="CN253" s="554"/>
      <c r="CO253" s="554"/>
      <c r="CP253" s="554"/>
      <c r="CQ253" s="554"/>
      <c r="CR253" s="554"/>
      <c r="CS253" s="554"/>
      <c r="CT253" s="554"/>
      <c r="CU253" s="554"/>
      <c r="CV253" s="554"/>
      <c r="CW253" s="554"/>
      <c r="CX253" s="554"/>
      <c r="CY253" s="554"/>
      <c r="CZ253" s="554"/>
      <c r="DA253" s="554"/>
      <c r="DB253" s="554"/>
      <c r="DC253" s="554"/>
      <c r="DD253" s="554"/>
      <c r="DE253" s="554"/>
      <c r="DF253" s="554"/>
      <c r="DG253" s="554"/>
      <c r="DH253" s="554"/>
      <c r="DI253" s="554"/>
      <c r="DJ253" s="554"/>
      <c r="DK253" s="554"/>
      <c r="DL253" s="554"/>
      <c r="DM253" s="554"/>
      <c r="DN253" s="554"/>
      <c r="DO253" s="554"/>
      <c r="DP253" s="554"/>
      <c r="DQ253" s="554"/>
      <c r="DR253" s="554"/>
      <c r="DS253" s="554"/>
      <c r="DT253" s="554"/>
      <c r="DU253" s="554"/>
      <c r="DV253" s="554"/>
      <c r="DW253" s="368"/>
      <c r="DX253" s="554"/>
      <c r="DY253" s="554"/>
      <c r="DZ253" s="554"/>
      <c r="EA253" s="554"/>
      <c r="EB253" s="554"/>
      <c r="EC253" s="554"/>
      <c r="ED253" s="554"/>
      <c r="EE253" s="554"/>
      <c r="EF253" s="554"/>
      <c r="EG253" s="554"/>
      <c r="EH253" s="554"/>
      <c r="EI253" s="554"/>
      <c r="EJ253" s="554"/>
      <c r="EK253" s="554"/>
      <c r="EL253" s="554"/>
      <c r="EM253" s="554"/>
      <c r="EN253" s="554"/>
      <c r="EO253" s="554"/>
      <c r="EP253" s="554"/>
      <c r="EQ253" s="554"/>
      <c r="ER253" s="368"/>
    </row>
    <row r="254" spans="2:148" ht="15" customHeight="1" x14ac:dyDescent="0.25">
      <c r="B254" s="298" t="str">
        <f t="shared" si="22"/>
        <v>Desk 38</v>
      </c>
      <c r="C254" s="300" t="str">
        <f t="shared" si="26"/>
        <v/>
      </c>
      <c r="D254" s="300" t="str">
        <f t="shared" si="26"/>
        <v/>
      </c>
      <c r="E254" s="300" t="str">
        <f t="shared" si="26"/>
        <v/>
      </c>
      <c r="F254" s="300" t="str">
        <f t="shared" si="26"/>
        <v/>
      </c>
      <c r="G254" s="610" t="str">
        <f t="shared" si="26"/>
        <v/>
      </c>
      <c r="H254" s="554"/>
      <c r="I254" s="554"/>
      <c r="J254" s="554"/>
      <c r="K254" s="554"/>
      <c r="L254" s="554"/>
      <c r="M254" s="554"/>
      <c r="N254" s="554"/>
      <c r="O254" s="554"/>
      <c r="P254" s="554"/>
      <c r="Q254" s="554"/>
      <c r="R254" s="554"/>
      <c r="S254" s="554"/>
      <c r="T254" s="554"/>
      <c r="U254" s="554"/>
      <c r="V254" s="554"/>
      <c r="W254" s="554"/>
      <c r="X254" s="554"/>
      <c r="Y254" s="554"/>
      <c r="Z254" s="554"/>
      <c r="AA254" s="554"/>
      <c r="AB254" s="554"/>
      <c r="AC254" s="554"/>
      <c r="AD254" s="554"/>
      <c r="AE254" s="554"/>
      <c r="AF254" s="554"/>
      <c r="AG254" s="554"/>
      <c r="AH254" s="554"/>
      <c r="AI254" s="554"/>
      <c r="AJ254" s="554"/>
      <c r="AK254" s="554"/>
      <c r="AL254" s="554"/>
      <c r="AM254" s="554"/>
      <c r="AN254" s="554"/>
      <c r="AO254" s="554"/>
      <c r="AP254" s="554"/>
      <c r="AQ254" s="554"/>
      <c r="AR254" s="554"/>
      <c r="AS254" s="554"/>
      <c r="AT254" s="554"/>
      <c r="AU254" s="554"/>
      <c r="AV254" s="554"/>
      <c r="AW254" s="554"/>
      <c r="AX254" s="554"/>
      <c r="AY254" s="554"/>
      <c r="AZ254" s="554"/>
      <c r="BA254" s="554"/>
      <c r="BB254" s="554"/>
      <c r="BC254" s="554"/>
      <c r="BD254" s="554"/>
      <c r="BE254" s="554"/>
      <c r="BF254" s="554"/>
      <c r="BG254" s="554"/>
      <c r="BH254" s="554"/>
      <c r="BI254" s="554"/>
      <c r="BJ254" s="554"/>
      <c r="BK254" s="554"/>
      <c r="BL254" s="554"/>
      <c r="BM254" s="554"/>
      <c r="BN254" s="554"/>
      <c r="BO254" s="554"/>
      <c r="BP254" s="554"/>
      <c r="BQ254" s="554"/>
      <c r="BR254" s="554"/>
      <c r="BS254" s="554"/>
      <c r="BT254" s="554"/>
      <c r="BU254" s="554"/>
      <c r="BV254" s="554"/>
      <c r="BW254" s="554"/>
      <c r="BX254" s="554"/>
      <c r="BY254" s="554"/>
      <c r="BZ254" s="554"/>
      <c r="CA254" s="554"/>
      <c r="CB254" s="554"/>
      <c r="CC254" s="554"/>
      <c r="CD254" s="554"/>
      <c r="CE254" s="554"/>
      <c r="CF254" s="554"/>
      <c r="CG254" s="554"/>
      <c r="CH254" s="554"/>
      <c r="CI254" s="554"/>
      <c r="CJ254" s="554"/>
      <c r="CK254" s="554"/>
      <c r="CL254" s="554"/>
      <c r="CM254" s="554"/>
      <c r="CN254" s="554"/>
      <c r="CO254" s="554"/>
      <c r="CP254" s="554"/>
      <c r="CQ254" s="554"/>
      <c r="CR254" s="554"/>
      <c r="CS254" s="554"/>
      <c r="CT254" s="554"/>
      <c r="CU254" s="554"/>
      <c r="CV254" s="554"/>
      <c r="CW254" s="554"/>
      <c r="CX254" s="554"/>
      <c r="CY254" s="554"/>
      <c r="CZ254" s="554"/>
      <c r="DA254" s="554"/>
      <c r="DB254" s="554"/>
      <c r="DC254" s="554"/>
      <c r="DD254" s="554"/>
      <c r="DE254" s="554"/>
      <c r="DF254" s="554"/>
      <c r="DG254" s="554"/>
      <c r="DH254" s="554"/>
      <c r="DI254" s="554"/>
      <c r="DJ254" s="554"/>
      <c r="DK254" s="554"/>
      <c r="DL254" s="554"/>
      <c r="DM254" s="554"/>
      <c r="DN254" s="554"/>
      <c r="DO254" s="554"/>
      <c r="DP254" s="554"/>
      <c r="DQ254" s="554"/>
      <c r="DR254" s="554"/>
      <c r="DS254" s="554"/>
      <c r="DT254" s="554"/>
      <c r="DU254" s="554"/>
      <c r="DV254" s="554"/>
      <c r="DW254" s="368"/>
      <c r="DX254" s="554"/>
      <c r="DY254" s="554"/>
      <c r="DZ254" s="554"/>
      <c r="EA254" s="554"/>
      <c r="EB254" s="554"/>
      <c r="EC254" s="554"/>
      <c r="ED254" s="554"/>
      <c r="EE254" s="554"/>
      <c r="EF254" s="554"/>
      <c r="EG254" s="554"/>
      <c r="EH254" s="554"/>
      <c r="EI254" s="554"/>
      <c r="EJ254" s="554"/>
      <c r="EK254" s="554"/>
      <c r="EL254" s="554"/>
      <c r="EM254" s="554"/>
      <c r="EN254" s="554"/>
      <c r="EO254" s="554"/>
      <c r="EP254" s="554"/>
      <c r="EQ254" s="554"/>
      <c r="ER254" s="368"/>
    </row>
    <row r="255" spans="2:148" ht="15" customHeight="1" x14ac:dyDescent="0.25">
      <c r="B255" s="298" t="str">
        <f t="shared" si="22"/>
        <v>Desk 39</v>
      </c>
      <c r="C255" s="300" t="str">
        <f t="shared" si="26"/>
        <v/>
      </c>
      <c r="D255" s="300" t="str">
        <f t="shared" si="26"/>
        <v/>
      </c>
      <c r="E255" s="300" t="str">
        <f t="shared" si="26"/>
        <v/>
      </c>
      <c r="F255" s="300" t="str">
        <f t="shared" si="26"/>
        <v/>
      </c>
      <c r="G255" s="610" t="str">
        <f t="shared" si="26"/>
        <v/>
      </c>
      <c r="H255" s="554"/>
      <c r="I255" s="554"/>
      <c r="J255" s="554"/>
      <c r="K255" s="554"/>
      <c r="L255" s="554"/>
      <c r="M255" s="554"/>
      <c r="N255" s="554"/>
      <c r="O255" s="554"/>
      <c r="P255" s="554"/>
      <c r="Q255" s="554"/>
      <c r="R255" s="554"/>
      <c r="S255" s="554"/>
      <c r="T255" s="554"/>
      <c r="U255" s="554"/>
      <c r="V255" s="554"/>
      <c r="W255" s="554"/>
      <c r="X255" s="554"/>
      <c r="Y255" s="554"/>
      <c r="Z255" s="554"/>
      <c r="AA255" s="554"/>
      <c r="AB255" s="554"/>
      <c r="AC255" s="554"/>
      <c r="AD255" s="554"/>
      <c r="AE255" s="554"/>
      <c r="AF255" s="554"/>
      <c r="AG255" s="554"/>
      <c r="AH255" s="554"/>
      <c r="AI255" s="554"/>
      <c r="AJ255" s="554"/>
      <c r="AK255" s="554"/>
      <c r="AL255" s="554"/>
      <c r="AM255" s="554"/>
      <c r="AN255" s="554"/>
      <c r="AO255" s="554"/>
      <c r="AP255" s="554"/>
      <c r="AQ255" s="554"/>
      <c r="AR255" s="554"/>
      <c r="AS255" s="554"/>
      <c r="AT255" s="554"/>
      <c r="AU255" s="554"/>
      <c r="AV255" s="554"/>
      <c r="AW255" s="554"/>
      <c r="AX255" s="554"/>
      <c r="AY255" s="554"/>
      <c r="AZ255" s="554"/>
      <c r="BA255" s="554"/>
      <c r="BB255" s="554"/>
      <c r="BC255" s="554"/>
      <c r="BD255" s="554"/>
      <c r="BE255" s="554"/>
      <c r="BF255" s="554"/>
      <c r="BG255" s="554"/>
      <c r="BH255" s="554"/>
      <c r="BI255" s="554"/>
      <c r="BJ255" s="554"/>
      <c r="BK255" s="554"/>
      <c r="BL255" s="554"/>
      <c r="BM255" s="554"/>
      <c r="BN255" s="554"/>
      <c r="BO255" s="554"/>
      <c r="BP255" s="554"/>
      <c r="BQ255" s="554"/>
      <c r="BR255" s="554"/>
      <c r="BS255" s="554"/>
      <c r="BT255" s="554"/>
      <c r="BU255" s="554"/>
      <c r="BV255" s="554"/>
      <c r="BW255" s="554"/>
      <c r="BX255" s="554"/>
      <c r="BY255" s="554"/>
      <c r="BZ255" s="554"/>
      <c r="CA255" s="554"/>
      <c r="CB255" s="554"/>
      <c r="CC255" s="554"/>
      <c r="CD255" s="554"/>
      <c r="CE255" s="554"/>
      <c r="CF255" s="554"/>
      <c r="CG255" s="554"/>
      <c r="CH255" s="554"/>
      <c r="CI255" s="554"/>
      <c r="CJ255" s="554"/>
      <c r="CK255" s="554"/>
      <c r="CL255" s="554"/>
      <c r="CM255" s="554"/>
      <c r="CN255" s="554"/>
      <c r="CO255" s="554"/>
      <c r="CP255" s="554"/>
      <c r="CQ255" s="554"/>
      <c r="CR255" s="554"/>
      <c r="CS255" s="554"/>
      <c r="CT255" s="554"/>
      <c r="CU255" s="554"/>
      <c r="CV255" s="554"/>
      <c r="CW255" s="554"/>
      <c r="CX255" s="554"/>
      <c r="CY255" s="554"/>
      <c r="CZ255" s="554"/>
      <c r="DA255" s="554"/>
      <c r="DB255" s="554"/>
      <c r="DC255" s="554"/>
      <c r="DD255" s="554"/>
      <c r="DE255" s="554"/>
      <c r="DF255" s="554"/>
      <c r="DG255" s="554"/>
      <c r="DH255" s="554"/>
      <c r="DI255" s="554"/>
      <c r="DJ255" s="554"/>
      <c r="DK255" s="554"/>
      <c r="DL255" s="554"/>
      <c r="DM255" s="554"/>
      <c r="DN255" s="554"/>
      <c r="DO255" s="554"/>
      <c r="DP255" s="554"/>
      <c r="DQ255" s="554"/>
      <c r="DR255" s="554"/>
      <c r="DS255" s="554"/>
      <c r="DT255" s="554"/>
      <c r="DU255" s="554"/>
      <c r="DV255" s="554"/>
      <c r="DW255" s="368"/>
      <c r="DX255" s="554"/>
      <c r="DY255" s="554"/>
      <c r="DZ255" s="554"/>
      <c r="EA255" s="554"/>
      <c r="EB255" s="554"/>
      <c r="EC255" s="554"/>
      <c r="ED255" s="554"/>
      <c r="EE255" s="554"/>
      <c r="EF255" s="554"/>
      <c r="EG255" s="554"/>
      <c r="EH255" s="554"/>
      <c r="EI255" s="554"/>
      <c r="EJ255" s="554"/>
      <c r="EK255" s="554"/>
      <c r="EL255" s="554"/>
      <c r="EM255" s="554"/>
      <c r="EN255" s="554"/>
      <c r="EO255" s="554"/>
      <c r="EP255" s="554"/>
      <c r="EQ255" s="554"/>
      <c r="ER255" s="368"/>
    </row>
    <row r="256" spans="2:148" ht="15" customHeight="1" x14ac:dyDescent="0.25">
      <c r="B256" s="298" t="str">
        <f t="shared" si="22"/>
        <v>Desk 40</v>
      </c>
      <c r="C256" s="300" t="str">
        <f t="shared" si="26"/>
        <v/>
      </c>
      <c r="D256" s="300" t="str">
        <f t="shared" si="26"/>
        <v/>
      </c>
      <c r="E256" s="300" t="str">
        <f t="shared" si="26"/>
        <v/>
      </c>
      <c r="F256" s="300" t="str">
        <f t="shared" si="26"/>
        <v/>
      </c>
      <c r="G256" s="610" t="str">
        <f t="shared" si="26"/>
        <v/>
      </c>
      <c r="H256" s="554"/>
      <c r="I256" s="554"/>
      <c r="J256" s="554"/>
      <c r="K256" s="554"/>
      <c r="L256" s="554"/>
      <c r="M256" s="554"/>
      <c r="N256" s="554"/>
      <c r="O256" s="554"/>
      <c r="P256" s="554"/>
      <c r="Q256" s="554"/>
      <c r="R256" s="554"/>
      <c r="S256" s="554"/>
      <c r="T256" s="554"/>
      <c r="U256" s="554"/>
      <c r="V256" s="554"/>
      <c r="W256" s="554"/>
      <c r="X256" s="554"/>
      <c r="Y256" s="554"/>
      <c r="Z256" s="554"/>
      <c r="AA256" s="554"/>
      <c r="AB256" s="554"/>
      <c r="AC256" s="554"/>
      <c r="AD256" s="554"/>
      <c r="AE256" s="554"/>
      <c r="AF256" s="554"/>
      <c r="AG256" s="554"/>
      <c r="AH256" s="554"/>
      <c r="AI256" s="554"/>
      <c r="AJ256" s="554"/>
      <c r="AK256" s="554"/>
      <c r="AL256" s="554"/>
      <c r="AM256" s="554"/>
      <c r="AN256" s="554"/>
      <c r="AO256" s="554"/>
      <c r="AP256" s="554"/>
      <c r="AQ256" s="554"/>
      <c r="AR256" s="554"/>
      <c r="AS256" s="554"/>
      <c r="AT256" s="554"/>
      <c r="AU256" s="554"/>
      <c r="AV256" s="554"/>
      <c r="AW256" s="554"/>
      <c r="AX256" s="554"/>
      <c r="AY256" s="554"/>
      <c r="AZ256" s="554"/>
      <c r="BA256" s="554"/>
      <c r="BB256" s="554"/>
      <c r="BC256" s="554"/>
      <c r="BD256" s="554"/>
      <c r="BE256" s="554"/>
      <c r="BF256" s="554"/>
      <c r="BG256" s="554"/>
      <c r="BH256" s="554"/>
      <c r="BI256" s="554"/>
      <c r="BJ256" s="554"/>
      <c r="BK256" s="554"/>
      <c r="BL256" s="554"/>
      <c r="BM256" s="554"/>
      <c r="BN256" s="554"/>
      <c r="BO256" s="554"/>
      <c r="BP256" s="554"/>
      <c r="BQ256" s="554"/>
      <c r="BR256" s="554"/>
      <c r="BS256" s="554"/>
      <c r="BT256" s="554"/>
      <c r="BU256" s="554"/>
      <c r="BV256" s="554"/>
      <c r="BW256" s="554"/>
      <c r="BX256" s="554"/>
      <c r="BY256" s="554"/>
      <c r="BZ256" s="554"/>
      <c r="CA256" s="554"/>
      <c r="CB256" s="554"/>
      <c r="CC256" s="554"/>
      <c r="CD256" s="554"/>
      <c r="CE256" s="554"/>
      <c r="CF256" s="554"/>
      <c r="CG256" s="554"/>
      <c r="CH256" s="554"/>
      <c r="CI256" s="554"/>
      <c r="CJ256" s="554"/>
      <c r="CK256" s="554"/>
      <c r="CL256" s="554"/>
      <c r="CM256" s="554"/>
      <c r="CN256" s="554"/>
      <c r="CO256" s="554"/>
      <c r="CP256" s="554"/>
      <c r="CQ256" s="554"/>
      <c r="CR256" s="554"/>
      <c r="CS256" s="554"/>
      <c r="CT256" s="554"/>
      <c r="CU256" s="554"/>
      <c r="CV256" s="554"/>
      <c r="CW256" s="554"/>
      <c r="CX256" s="554"/>
      <c r="CY256" s="554"/>
      <c r="CZ256" s="554"/>
      <c r="DA256" s="554"/>
      <c r="DB256" s="554"/>
      <c r="DC256" s="554"/>
      <c r="DD256" s="554"/>
      <c r="DE256" s="554"/>
      <c r="DF256" s="554"/>
      <c r="DG256" s="554"/>
      <c r="DH256" s="554"/>
      <c r="DI256" s="554"/>
      <c r="DJ256" s="554"/>
      <c r="DK256" s="554"/>
      <c r="DL256" s="554"/>
      <c r="DM256" s="554"/>
      <c r="DN256" s="554"/>
      <c r="DO256" s="554"/>
      <c r="DP256" s="554"/>
      <c r="DQ256" s="554"/>
      <c r="DR256" s="554"/>
      <c r="DS256" s="554"/>
      <c r="DT256" s="554"/>
      <c r="DU256" s="554"/>
      <c r="DV256" s="554"/>
      <c r="DW256" s="368"/>
      <c r="DX256" s="554"/>
      <c r="DY256" s="554"/>
      <c r="DZ256" s="554"/>
      <c r="EA256" s="554"/>
      <c r="EB256" s="554"/>
      <c r="EC256" s="554"/>
      <c r="ED256" s="554"/>
      <c r="EE256" s="554"/>
      <c r="EF256" s="554"/>
      <c r="EG256" s="554"/>
      <c r="EH256" s="554"/>
      <c r="EI256" s="554"/>
      <c r="EJ256" s="554"/>
      <c r="EK256" s="554"/>
      <c r="EL256" s="554"/>
      <c r="EM256" s="554"/>
      <c r="EN256" s="554"/>
      <c r="EO256" s="554"/>
      <c r="EP256" s="554"/>
      <c r="EQ256" s="554"/>
      <c r="ER256" s="368"/>
    </row>
    <row r="257" spans="2:148" ht="15" customHeight="1" x14ac:dyDescent="0.25">
      <c r="B257" s="298" t="str">
        <f t="shared" si="22"/>
        <v>Desk 41</v>
      </c>
      <c r="C257" s="300" t="str">
        <f t="shared" si="26"/>
        <v/>
      </c>
      <c r="D257" s="300" t="str">
        <f t="shared" si="26"/>
        <v/>
      </c>
      <c r="E257" s="300" t="str">
        <f t="shared" si="26"/>
        <v/>
      </c>
      <c r="F257" s="300" t="str">
        <f t="shared" si="26"/>
        <v/>
      </c>
      <c r="G257" s="610" t="str">
        <f t="shared" si="26"/>
        <v/>
      </c>
      <c r="H257" s="554"/>
      <c r="I257" s="554"/>
      <c r="J257" s="554"/>
      <c r="K257" s="554"/>
      <c r="L257" s="554"/>
      <c r="M257" s="554"/>
      <c r="N257" s="554"/>
      <c r="O257" s="554"/>
      <c r="P257" s="554"/>
      <c r="Q257" s="554"/>
      <c r="R257" s="554"/>
      <c r="S257" s="554"/>
      <c r="T257" s="554"/>
      <c r="U257" s="554"/>
      <c r="V257" s="554"/>
      <c r="W257" s="554"/>
      <c r="X257" s="554"/>
      <c r="Y257" s="554"/>
      <c r="Z257" s="554"/>
      <c r="AA257" s="554"/>
      <c r="AB257" s="554"/>
      <c r="AC257" s="554"/>
      <c r="AD257" s="554"/>
      <c r="AE257" s="554"/>
      <c r="AF257" s="554"/>
      <c r="AG257" s="554"/>
      <c r="AH257" s="554"/>
      <c r="AI257" s="554"/>
      <c r="AJ257" s="554"/>
      <c r="AK257" s="554"/>
      <c r="AL257" s="554"/>
      <c r="AM257" s="554"/>
      <c r="AN257" s="554"/>
      <c r="AO257" s="554"/>
      <c r="AP257" s="554"/>
      <c r="AQ257" s="554"/>
      <c r="AR257" s="554"/>
      <c r="AS257" s="554"/>
      <c r="AT257" s="554"/>
      <c r="AU257" s="554"/>
      <c r="AV257" s="554"/>
      <c r="AW257" s="554"/>
      <c r="AX257" s="554"/>
      <c r="AY257" s="554"/>
      <c r="AZ257" s="554"/>
      <c r="BA257" s="554"/>
      <c r="BB257" s="554"/>
      <c r="BC257" s="554"/>
      <c r="BD257" s="554"/>
      <c r="BE257" s="554"/>
      <c r="BF257" s="554"/>
      <c r="BG257" s="554"/>
      <c r="BH257" s="554"/>
      <c r="BI257" s="554"/>
      <c r="BJ257" s="554"/>
      <c r="BK257" s="554"/>
      <c r="BL257" s="554"/>
      <c r="BM257" s="554"/>
      <c r="BN257" s="554"/>
      <c r="BO257" s="554"/>
      <c r="BP257" s="554"/>
      <c r="BQ257" s="554"/>
      <c r="BR257" s="554"/>
      <c r="BS257" s="554"/>
      <c r="BT257" s="554"/>
      <c r="BU257" s="554"/>
      <c r="BV257" s="554"/>
      <c r="BW257" s="554"/>
      <c r="BX257" s="554"/>
      <c r="BY257" s="554"/>
      <c r="BZ257" s="554"/>
      <c r="CA257" s="554"/>
      <c r="CB257" s="554"/>
      <c r="CC257" s="554"/>
      <c r="CD257" s="554"/>
      <c r="CE257" s="554"/>
      <c r="CF257" s="554"/>
      <c r="CG257" s="554"/>
      <c r="CH257" s="554"/>
      <c r="CI257" s="554"/>
      <c r="CJ257" s="554"/>
      <c r="CK257" s="554"/>
      <c r="CL257" s="554"/>
      <c r="CM257" s="554"/>
      <c r="CN257" s="554"/>
      <c r="CO257" s="554"/>
      <c r="CP257" s="554"/>
      <c r="CQ257" s="554"/>
      <c r="CR257" s="554"/>
      <c r="CS257" s="554"/>
      <c r="CT257" s="554"/>
      <c r="CU257" s="554"/>
      <c r="CV257" s="554"/>
      <c r="CW257" s="554"/>
      <c r="CX257" s="554"/>
      <c r="CY257" s="554"/>
      <c r="CZ257" s="554"/>
      <c r="DA257" s="554"/>
      <c r="DB257" s="554"/>
      <c r="DC257" s="554"/>
      <c r="DD257" s="554"/>
      <c r="DE257" s="554"/>
      <c r="DF257" s="554"/>
      <c r="DG257" s="554"/>
      <c r="DH257" s="554"/>
      <c r="DI257" s="554"/>
      <c r="DJ257" s="554"/>
      <c r="DK257" s="554"/>
      <c r="DL257" s="554"/>
      <c r="DM257" s="554"/>
      <c r="DN257" s="554"/>
      <c r="DO257" s="554"/>
      <c r="DP257" s="554"/>
      <c r="DQ257" s="554"/>
      <c r="DR257" s="554"/>
      <c r="DS257" s="554"/>
      <c r="DT257" s="554"/>
      <c r="DU257" s="554"/>
      <c r="DV257" s="554"/>
      <c r="DW257" s="368"/>
      <c r="DX257" s="554"/>
      <c r="DY257" s="554"/>
      <c r="DZ257" s="554"/>
      <c r="EA257" s="554"/>
      <c r="EB257" s="554"/>
      <c r="EC257" s="554"/>
      <c r="ED257" s="554"/>
      <c r="EE257" s="554"/>
      <c r="EF257" s="554"/>
      <c r="EG257" s="554"/>
      <c r="EH257" s="554"/>
      <c r="EI257" s="554"/>
      <c r="EJ257" s="554"/>
      <c r="EK257" s="554"/>
      <c r="EL257" s="554"/>
      <c r="EM257" s="554"/>
      <c r="EN257" s="554"/>
      <c r="EO257" s="554"/>
      <c r="EP257" s="554"/>
      <c r="EQ257" s="554"/>
      <c r="ER257" s="368"/>
    </row>
    <row r="258" spans="2:148" ht="15" customHeight="1" x14ac:dyDescent="0.25">
      <c r="B258" s="298" t="str">
        <f t="shared" si="22"/>
        <v>Desk 42</v>
      </c>
      <c r="C258" s="300" t="str">
        <f t="shared" si="26"/>
        <v/>
      </c>
      <c r="D258" s="300" t="str">
        <f t="shared" si="26"/>
        <v/>
      </c>
      <c r="E258" s="300" t="str">
        <f t="shared" si="26"/>
        <v/>
      </c>
      <c r="F258" s="300" t="str">
        <f t="shared" si="26"/>
        <v/>
      </c>
      <c r="G258" s="610" t="str">
        <f t="shared" si="26"/>
        <v/>
      </c>
      <c r="H258" s="554"/>
      <c r="I258" s="554"/>
      <c r="J258" s="554"/>
      <c r="K258" s="554"/>
      <c r="L258" s="554"/>
      <c r="M258" s="554"/>
      <c r="N258" s="554"/>
      <c r="O258" s="554"/>
      <c r="P258" s="554"/>
      <c r="Q258" s="554"/>
      <c r="R258" s="554"/>
      <c r="S258" s="554"/>
      <c r="T258" s="554"/>
      <c r="U258" s="554"/>
      <c r="V258" s="554"/>
      <c r="W258" s="554"/>
      <c r="X258" s="554"/>
      <c r="Y258" s="554"/>
      <c r="Z258" s="554"/>
      <c r="AA258" s="554"/>
      <c r="AB258" s="554"/>
      <c r="AC258" s="554"/>
      <c r="AD258" s="554"/>
      <c r="AE258" s="554"/>
      <c r="AF258" s="554"/>
      <c r="AG258" s="554"/>
      <c r="AH258" s="554"/>
      <c r="AI258" s="554"/>
      <c r="AJ258" s="554"/>
      <c r="AK258" s="554"/>
      <c r="AL258" s="554"/>
      <c r="AM258" s="554"/>
      <c r="AN258" s="554"/>
      <c r="AO258" s="554"/>
      <c r="AP258" s="554"/>
      <c r="AQ258" s="554"/>
      <c r="AR258" s="554"/>
      <c r="AS258" s="554"/>
      <c r="AT258" s="554"/>
      <c r="AU258" s="554"/>
      <c r="AV258" s="554"/>
      <c r="AW258" s="554"/>
      <c r="AX258" s="554"/>
      <c r="AY258" s="554"/>
      <c r="AZ258" s="554"/>
      <c r="BA258" s="554"/>
      <c r="BB258" s="554"/>
      <c r="BC258" s="554"/>
      <c r="BD258" s="554"/>
      <c r="BE258" s="554"/>
      <c r="BF258" s="554"/>
      <c r="BG258" s="554"/>
      <c r="BH258" s="554"/>
      <c r="BI258" s="554"/>
      <c r="BJ258" s="554"/>
      <c r="BK258" s="554"/>
      <c r="BL258" s="554"/>
      <c r="BM258" s="554"/>
      <c r="BN258" s="554"/>
      <c r="BO258" s="554"/>
      <c r="BP258" s="554"/>
      <c r="BQ258" s="554"/>
      <c r="BR258" s="554"/>
      <c r="BS258" s="554"/>
      <c r="BT258" s="554"/>
      <c r="BU258" s="554"/>
      <c r="BV258" s="554"/>
      <c r="BW258" s="554"/>
      <c r="BX258" s="554"/>
      <c r="BY258" s="554"/>
      <c r="BZ258" s="554"/>
      <c r="CA258" s="554"/>
      <c r="CB258" s="554"/>
      <c r="CC258" s="554"/>
      <c r="CD258" s="554"/>
      <c r="CE258" s="554"/>
      <c r="CF258" s="554"/>
      <c r="CG258" s="554"/>
      <c r="CH258" s="554"/>
      <c r="CI258" s="554"/>
      <c r="CJ258" s="554"/>
      <c r="CK258" s="554"/>
      <c r="CL258" s="554"/>
      <c r="CM258" s="554"/>
      <c r="CN258" s="554"/>
      <c r="CO258" s="554"/>
      <c r="CP258" s="554"/>
      <c r="CQ258" s="554"/>
      <c r="CR258" s="554"/>
      <c r="CS258" s="554"/>
      <c r="CT258" s="554"/>
      <c r="CU258" s="554"/>
      <c r="CV258" s="554"/>
      <c r="CW258" s="554"/>
      <c r="CX258" s="554"/>
      <c r="CY258" s="554"/>
      <c r="CZ258" s="554"/>
      <c r="DA258" s="554"/>
      <c r="DB258" s="554"/>
      <c r="DC258" s="554"/>
      <c r="DD258" s="554"/>
      <c r="DE258" s="554"/>
      <c r="DF258" s="554"/>
      <c r="DG258" s="554"/>
      <c r="DH258" s="554"/>
      <c r="DI258" s="554"/>
      <c r="DJ258" s="554"/>
      <c r="DK258" s="554"/>
      <c r="DL258" s="554"/>
      <c r="DM258" s="554"/>
      <c r="DN258" s="554"/>
      <c r="DO258" s="554"/>
      <c r="DP258" s="554"/>
      <c r="DQ258" s="554"/>
      <c r="DR258" s="554"/>
      <c r="DS258" s="554"/>
      <c r="DT258" s="554"/>
      <c r="DU258" s="554"/>
      <c r="DV258" s="554"/>
      <c r="DW258" s="368"/>
      <c r="DX258" s="554"/>
      <c r="DY258" s="554"/>
      <c r="DZ258" s="554"/>
      <c r="EA258" s="554"/>
      <c r="EB258" s="554"/>
      <c r="EC258" s="554"/>
      <c r="ED258" s="554"/>
      <c r="EE258" s="554"/>
      <c r="EF258" s="554"/>
      <c r="EG258" s="554"/>
      <c r="EH258" s="554"/>
      <c r="EI258" s="554"/>
      <c r="EJ258" s="554"/>
      <c r="EK258" s="554"/>
      <c r="EL258" s="554"/>
      <c r="EM258" s="554"/>
      <c r="EN258" s="554"/>
      <c r="EO258" s="554"/>
      <c r="EP258" s="554"/>
      <c r="EQ258" s="554"/>
      <c r="ER258" s="368"/>
    </row>
    <row r="259" spans="2:148" ht="15" customHeight="1" x14ac:dyDescent="0.25">
      <c r="B259" s="298" t="str">
        <f t="shared" si="22"/>
        <v>Desk 43</v>
      </c>
      <c r="C259" s="300" t="str">
        <f t="shared" si="26"/>
        <v/>
      </c>
      <c r="D259" s="300" t="str">
        <f t="shared" si="26"/>
        <v/>
      </c>
      <c r="E259" s="300" t="str">
        <f t="shared" si="26"/>
        <v/>
      </c>
      <c r="F259" s="300" t="str">
        <f t="shared" si="26"/>
        <v/>
      </c>
      <c r="G259" s="610" t="str">
        <f t="shared" si="26"/>
        <v/>
      </c>
      <c r="H259" s="554"/>
      <c r="I259" s="554"/>
      <c r="J259" s="554"/>
      <c r="K259" s="554"/>
      <c r="L259" s="554"/>
      <c r="M259" s="554"/>
      <c r="N259" s="554"/>
      <c r="O259" s="554"/>
      <c r="P259" s="554"/>
      <c r="Q259" s="554"/>
      <c r="R259" s="554"/>
      <c r="S259" s="554"/>
      <c r="T259" s="554"/>
      <c r="U259" s="554"/>
      <c r="V259" s="554"/>
      <c r="W259" s="554"/>
      <c r="X259" s="554"/>
      <c r="Y259" s="554"/>
      <c r="Z259" s="554"/>
      <c r="AA259" s="554"/>
      <c r="AB259" s="554"/>
      <c r="AC259" s="554"/>
      <c r="AD259" s="554"/>
      <c r="AE259" s="554"/>
      <c r="AF259" s="554"/>
      <c r="AG259" s="554"/>
      <c r="AH259" s="554"/>
      <c r="AI259" s="554"/>
      <c r="AJ259" s="554"/>
      <c r="AK259" s="554"/>
      <c r="AL259" s="554"/>
      <c r="AM259" s="554"/>
      <c r="AN259" s="554"/>
      <c r="AO259" s="554"/>
      <c r="AP259" s="554"/>
      <c r="AQ259" s="554"/>
      <c r="AR259" s="554"/>
      <c r="AS259" s="554"/>
      <c r="AT259" s="554"/>
      <c r="AU259" s="554"/>
      <c r="AV259" s="554"/>
      <c r="AW259" s="554"/>
      <c r="AX259" s="554"/>
      <c r="AY259" s="554"/>
      <c r="AZ259" s="554"/>
      <c r="BA259" s="554"/>
      <c r="BB259" s="554"/>
      <c r="BC259" s="554"/>
      <c r="BD259" s="554"/>
      <c r="BE259" s="554"/>
      <c r="BF259" s="554"/>
      <c r="BG259" s="554"/>
      <c r="BH259" s="554"/>
      <c r="BI259" s="554"/>
      <c r="BJ259" s="554"/>
      <c r="BK259" s="554"/>
      <c r="BL259" s="554"/>
      <c r="BM259" s="554"/>
      <c r="BN259" s="554"/>
      <c r="BO259" s="554"/>
      <c r="BP259" s="554"/>
      <c r="BQ259" s="554"/>
      <c r="BR259" s="554"/>
      <c r="BS259" s="554"/>
      <c r="BT259" s="554"/>
      <c r="BU259" s="554"/>
      <c r="BV259" s="554"/>
      <c r="BW259" s="554"/>
      <c r="BX259" s="554"/>
      <c r="BY259" s="554"/>
      <c r="BZ259" s="554"/>
      <c r="CA259" s="554"/>
      <c r="CB259" s="554"/>
      <c r="CC259" s="554"/>
      <c r="CD259" s="554"/>
      <c r="CE259" s="554"/>
      <c r="CF259" s="554"/>
      <c r="CG259" s="554"/>
      <c r="CH259" s="554"/>
      <c r="CI259" s="554"/>
      <c r="CJ259" s="554"/>
      <c r="CK259" s="554"/>
      <c r="CL259" s="554"/>
      <c r="CM259" s="554"/>
      <c r="CN259" s="554"/>
      <c r="CO259" s="554"/>
      <c r="CP259" s="554"/>
      <c r="CQ259" s="554"/>
      <c r="CR259" s="554"/>
      <c r="CS259" s="554"/>
      <c r="CT259" s="554"/>
      <c r="CU259" s="554"/>
      <c r="CV259" s="554"/>
      <c r="CW259" s="554"/>
      <c r="CX259" s="554"/>
      <c r="CY259" s="554"/>
      <c r="CZ259" s="554"/>
      <c r="DA259" s="554"/>
      <c r="DB259" s="554"/>
      <c r="DC259" s="554"/>
      <c r="DD259" s="554"/>
      <c r="DE259" s="554"/>
      <c r="DF259" s="554"/>
      <c r="DG259" s="554"/>
      <c r="DH259" s="554"/>
      <c r="DI259" s="554"/>
      <c r="DJ259" s="554"/>
      <c r="DK259" s="554"/>
      <c r="DL259" s="554"/>
      <c r="DM259" s="554"/>
      <c r="DN259" s="554"/>
      <c r="DO259" s="554"/>
      <c r="DP259" s="554"/>
      <c r="DQ259" s="554"/>
      <c r="DR259" s="554"/>
      <c r="DS259" s="554"/>
      <c r="DT259" s="554"/>
      <c r="DU259" s="554"/>
      <c r="DV259" s="554"/>
      <c r="DW259" s="368"/>
      <c r="DX259" s="554"/>
      <c r="DY259" s="554"/>
      <c r="DZ259" s="554"/>
      <c r="EA259" s="554"/>
      <c r="EB259" s="554"/>
      <c r="EC259" s="554"/>
      <c r="ED259" s="554"/>
      <c r="EE259" s="554"/>
      <c r="EF259" s="554"/>
      <c r="EG259" s="554"/>
      <c r="EH259" s="554"/>
      <c r="EI259" s="554"/>
      <c r="EJ259" s="554"/>
      <c r="EK259" s="554"/>
      <c r="EL259" s="554"/>
      <c r="EM259" s="554"/>
      <c r="EN259" s="554"/>
      <c r="EO259" s="554"/>
      <c r="EP259" s="554"/>
      <c r="EQ259" s="554"/>
      <c r="ER259" s="368"/>
    </row>
    <row r="260" spans="2:148" ht="15" customHeight="1" x14ac:dyDescent="0.25">
      <c r="B260" s="298" t="str">
        <f t="shared" si="22"/>
        <v>Desk 44</v>
      </c>
      <c r="C260" s="300" t="str">
        <f t="shared" si="26"/>
        <v/>
      </c>
      <c r="D260" s="300" t="str">
        <f t="shared" si="26"/>
        <v/>
      </c>
      <c r="E260" s="300" t="str">
        <f t="shared" si="26"/>
        <v/>
      </c>
      <c r="F260" s="300" t="str">
        <f t="shared" si="26"/>
        <v/>
      </c>
      <c r="G260" s="610" t="str">
        <f t="shared" si="26"/>
        <v/>
      </c>
      <c r="H260" s="554"/>
      <c r="I260" s="554"/>
      <c r="J260" s="554"/>
      <c r="K260" s="554"/>
      <c r="L260" s="554"/>
      <c r="M260" s="554"/>
      <c r="N260" s="554"/>
      <c r="O260" s="554"/>
      <c r="P260" s="554"/>
      <c r="Q260" s="554"/>
      <c r="R260" s="554"/>
      <c r="S260" s="554"/>
      <c r="T260" s="554"/>
      <c r="U260" s="554"/>
      <c r="V260" s="554"/>
      <c r="W260" s="554"/>
      <c r="X260" s="554"/>
      <c r="Y260" s="554"/>
      <c r="Z260" s="554"/>
      <c r="AA260" s="554"/>
      <c r="AB260" s="554"/>
      <c r="AC260" s="554"/>
      <c r="AD260" s="554"/>
      <c r="AE260" s="554"/>
      <c r="AF260" s="554"/>
      <c r="AG260" s="554"/>
      <c r="AH260" s="554"/>
      <c r="AI260" s="554"/>
      <c r="AJ260" s="554"/>
      <c r="AK260" s="554"/>
      <c r="AL260" s="554"/>
      <c r="AM260" s="554"/>
      <c r="AN260" s="554"/>
      <c r="AO260" s="554"/>
      <c r="AP260" s="554"/>
      <c r="AQ260" s="554"/>
      <c r="AR260" s="554"/>
      <c r="AS260" s="554"/>
      <c r="AT260" s="554"/>
      <c r="AU260" s="554"/>
      <c r="AV260" s="554"/>
      <c r="AW260" s="554"/>
      <c r="AX260" s="554"/>
      <c r="AY260" s="554"/>
      <c r="AZ260" s="554"/>
      <c r="BA260" s="554"/>
      <c r="BB260" s="554"/>
      <c r="BC260" s="554"/>
      <c r="BD260" s="554"/>
      <c r="BE260" s="554"/>
      <c r="BF260" s="554"/>
      <c r="BG260" s="554"/>
      <c r="BH260" s="554"/>
      <c r="BI260" s="554"/>
      <c r="BJ260" s="554"/>
      <c r="BK260" s="554"/>
      <c r="BL260" s="554"/>
      <c r="BM260" s="554"/>
      <c r="BN260" s="554"/>
      <c r="BO260" s="554"/>
      <c r="BP260" s="554"/>
      <c r="BQ260" s="554"/>
      <c r="BR260" s="554"/>
      <c r="BS260" s="554"/>
      <c r="BT260" s="554"/>
      <c r="BU260" s="554"/>
      <c r="BV260" s="554"/>
      <c r="BW260" s="554"/>
      <c r="BX260" s="554"/>
      <c r="BY260" s="554"/>
      <c r="BZ260" s="554"/>
      <c r="CA260" s="554"/>
      <c r="CB260" s="554"/>
      <c r="CC260" s="554"/>
      <c r="CD260" s="554"/>
      <c r="CE260" s="554"/>
      <c r="CF260" s="554"/>
      <c r="CG260" s="554"/>
      <c r="CH260" s="554"/>
      <c r="CI260" s="554"/>
      <c r="CJ260" s="554"/>
      <c r="CK260" s="554"/>
      <c r="CL260" s="554"/>
      <c r="CM260" s="554"/>
      <c r="CN260" s="554"/>
      <c r="CO260" s="554"/>
      <c r="CP260" s="554"/>
      <c r="CQ260" s="554"/>
      <c r="CR260" s="554"/>
      <c r="CS260" s="554"/>
      <c r="CT260" s="554"/>
      <c r="CU260" s="554"/>
      <c r="CV260" s="554"/>
      <c r="CW260" s="554"/>
      <c r="CX260" s="554"/>
      <c r="CY260" s="554"/>
      <c r="CZ260" s="554"/>
      <c r="DA260" s="554"/>
      <c r="DB260" s="554"/>
      <c r="DC260" s="554"/>
      <c r="DD260" s="554"/>
      <c r="DE260" s="554"/>
      <c r="DF260" s="554"/>
      <c r="DG260" s="554"/>
      <c r="DH260" s="554"/>
      <c r="DI260" s="554"/>
      <c r="DJ260" s="554"/>
      <c r="DK260" s="554"/>
      <c r="DL260" s="554"/>
      <c r="DM260" s="554"/>
      <c r="DN260" s="554"/>
      <c r="DO260" s="554"/>
      <c r="DP260" s="554"/>
      <c r="DQ260" s="554"/>
      <c r="DR260" s="554"/>
      <c r="DS260" s="554"/>
      <c r="DT260" s="554"/>
      <c r="DU260" s="554"/>
      <c r="DV260" s="554"/>
      <c r="DW260" s="368"/>
      <c r="DX260" s="554"/>
      <c r="DY260" s="554"/>
      <c r="DZ260" s="554"/>
      <c r="EA260" s="554"/>
      <c r="EB260" s="554"/>
      <c r="EC260" s="554"/>
      <c r="ED260" s="554"/>
      <c r="EE260" s="554"/>
      <c r="EF260" s="554"/>
      <c r="EG260" s="554"/>
      <c r="EH260" s="554"/>
      <c r="EI260" s="554"/>
      <c r="EJ260" s="554"/>
      <c r="EK260" s="554"/>
      <c r="EL260" s="554"/>
      <c r="EM260" s="554"/>
      <c r="EN260" s="554"/>
      <c r="EO260" s="554"/>
      <c r="EP260" s="554"/>
      <c r="EQ260" s="554"/>
      <c r="ER260" s="368"/>
    </row>
    <row r="261" spans="2:148" ht="15" customHeight="1" x14ac:dyDescent="0.25">
      <c r="B261" s="298" t="str">
        <f t="shared" si="22"/>
        <v>Desk 45</v>
      </c>
      <c r="C261" s="300" t="str">
        <f t="shared" si="26"/>
        <v/>
      </c>
      <c r="D261" s="300" t="str">
        <f t="shared" si="26"/>
        <v/>
      </c>
      <c r="E261" s="300" t="str">
        <f t="shared" si="26"/>
        <v/>
      </c>
      <c r="F261" s="300" t="str">
        <f t="shared" si="26"/>
        <v/>
      </c>
      <c r="G261" s="610" t="str">
        <f t="shared" si="26"/>
        <v/>
      </c>
      <c r="H261" s="554"/>
      <c r="I261" s="554"/>
      <c r="J261" s="554"/>
      <c r="K261" s="554"/>
      <c r="L261" s="554"/>
      <c r="M261" s="554"/>
      <c r="N261" s="554"/>
      <c r="O261" s="554"/>
      <c r="P261" s="554"/>
      <c r="Q261" s="554"/>
      <c r="R261" s="554"/>
      <c r="S261" s="554"/>
      <c r="T261" s="554"/>
      <c r="U261" s="554"/>
      <c r="V261" s="554"/>
      <c r="W261" s="554"/>
      <c r="X261" s="554"/>
      <c r="Y261" s="554"/>
      <c r="Z261" s="554"/>
      <c r="AA261" s="554"/>
      <c r="AB261" s="554"/>
      <c r="AC261" s="554"/>
      <c r="AD261" s="554"/>
      <c r="AE261" s="554"/>
      <c r="AF261" s="554"/>
      <c r="AG261" s="554"/>
      <c r="AH261" s="554"/>
      <c r="AI261" s="554"/>
      <c r="AJ261" s="554"/>
      <c r="AK261" s="554"/>
      <c r="AL261" s="554"/>
      <c r="AM261" s="554"/>
      <c r="AN261" s="554"/>
      <c r="AO261" s="554"/>
      <c r="AP261" s="554"/>
      <c r="AQ261" s="554"/>
      <c r="AR261" s="554"/>
      <c r="AS261" s="554"/>
      <c r="AT261" s="554"/>
      <c r="AU261" s="554"/>
      <c r="AV261" s="554"/>
      <c r="AW261" s="554"/>
      <c r="AX261" s="554"/>
      <c r="AY261" s="554"/>
      <c r="AZ261" s="554"/>
      <c r="BA261" s="554"/>
      <c r="BB261" s="554"/>
      <c r="BC261" s="554"/>
      <c r="BD261" s="554"/>
      <c r="BE261" s="554"/>
      <c r="BF261" s="554"/>
      <c r="BG261" s="554"/>
      <c r="BH261" s="554"/>
      <c r="BI261" s="554"/>
      <c r="BJ261" s="554"/>
      <c r="BK261" s="554"/>
      <c r="BL261" s="554"/>
      <c r="BM261" s="554"/>
      <c r="BN261" s="554"/>
      <c r="BO261" s="554"/>
      <c r="BP261" s="554"/>
      <c r="BQ261" s="554"/>
      <c r="BR261" s="554"/>
      <c r="BS261" s="554"/>
      <c r="BT261" s="554"/>
      <c r="BU261" s="554"/>
      <c r="BV261" s="554"/>
      <c r="BW261" s="554"/>
      <c r="BX261" s="554"/>
      <c r="BY261" s="554"/>
      <c r="BZ261" s="554"/>
      <c r="CA261" s="554"/>
      <c r="CB261" s="554"/>
      <c r="CC261" s="554"/>
      <c r="CD261" s="554"/>
      <c r="CE261" s="554"/>
      <c r="CF261" s="554"/>
      <c r="CG261" s="554"/>
      <c r="CH261" s="554"/>
      <c r="CI261" s="554"/>
      <c r="CJ261" s="554"/>
      <c r="CK261" s="554"/>
      <c r="CL261" s="554"/>
      <c r="CM261" s="554"/>
      <c r="CN261" s="554"/>
      <c r="CO261" s="554"/>
      <c r="CP261" s="554"/>
      <c r="CQ261" s="554"/>
      <c r="CR261" s="554"/>
      <c r="CS261" s="554"/>
      <c r="CT261" s="554"/>
      <c r="CU261" s="554"/>
      <c r="CV261" s="554"/>
      <c r="CW261" s="554"/>
      <c r="CX261" s="554"/>
      <c r="CY261" s="554"/>
      <c r="CZ261" s="554"/>
      <c r="DA261" s="554"/>
      <c r="DB261" s="554"/>
      <c r="DC261" s="554"/>
      <c r="DD261" s="554"/>
      <c r="DE261" s="554"/>
      <c r="DF261" s="554"/>
      <c r="DG261" s="554"/>
      <c r="DH261" s="554"/>
      <c r="DI261" s="554"/>
      <c r="DJ261" s="554"/>
      <c r="DK261" s="554"/>
      <c r="DL261" s="554"/>
      <c r="DM261" s="554"/>
      <c r="DN261" s="554"/>
      <c r="DO261" s="554"/>
      <c r="DP261" s="554"/>
      <c r="DQ261" s="554"/>
      <c r="DR261" s="554"/>
      <c r="DS261" s="554"/>
      <c r="DT261" s="554"/>
      <c r="DU261" s="554"/>
      <c r="DV261" s="554"/>
      <c r="DW261" s="368"/>
      <c r="DX261" s="554"/>
      <c r="DY261" s="554"/>
      <c r="DZ261" s="554"/>
      <c r="EA261" s="554"/>
      <c r="EB261" s="554"/>
      <c r="EC261" s="554"/>
      <c r="ED261" s="554"/>
      <c r="EE261" s="554"/>
      <c r="EF261" s="554"/>
      <c r="EG261" s="554"/>
      <c r="EH261" s="554"/>
      <c r="EI261" s="554"/>
      <c r="EJ261" s="554"/>
      <c r="EK261" s="554"/>
      <c r="EL261" s="554"/>
      <c r="EM261" s="554"/>
      <c r="EN261" s="554"/>
      <c r="EO261" s="554"/>
      <c r="EP261" s="554"/>
      <c r="EQ261" s="554"/>
      <c r="ER261" s="368"/>
    </row>
    <row r="262" spans="2:148" ht="15" customHeight="1" x14ac:dyDescent="0.25">
      <c r="B262" s="298" t="str">
        <f t="shared" si="22"/>
        <v>Desk 46</v>
      </c>
      <c r="C262" s="300" t="str">
        <f t="shared" si="26"/>
        <v/>
      </c>
      <c r="D262" s="300" t="str">
        <f t="shared" si="26"/>
        <v/>
      </c>
      <c r="E262" s="300" t="str">
        <f t="shared" si="26"/>
        <v/>
      </c>
      <c r="F262" s="300" t="str">
        <f t="shared" si="26"/>
        <v/>
      </c>
      <c r="G262" s="610" t="str">
        <f t="shared" si="26"/>
        <v/>
      </c>
      <c r="H262" s="554"/>
      <c r="I262" s="554"/>
      <c r="J262" s="554"/>
      <c r="K262" s="554"/>
      <c r="L262" s="554"/>
      <c r="M262" s="554"/>
      <c r="N262" s="554"/>
      <c r="O262" s="554"/>
      <c r="P262" s="554"/>
      <c r="Q262" s="554"/>
      <c r="R262" s="554"/>
      <c r="S262" s="554"/>
      <c r="T262" s="554"/>
      <c r="U262" s="554"/>
      <c r="V262" s="554"/>
      <c r="W262" s="554"/>
      <c r="X262" s="554"/>
      <c r="Y262" s="554"/>
      <c r="Z262" s="554"/>
      <c r="AA262" s="554"/>
      <c r="AB262" s="554"/>
      <c r="AC262" s="554"/>
      <c r="AD262" s="554"/>
      <c r="AE262" s="554"/>
      <c r="AF262" s="554"/>
      <c r="AG262" s="554"/>
      <c r="AH262" s="554"/>
      <c r="AI262" s="554"/>
      <c r="AJ262" s="554"/>
      <c r="AK262" s="554"/>
      <c r="AL262" s="554"/>
      <c r="AM262" s="554"/>
      <c r="AN262" s="554"/>
      <c r="AO262" s="554"/>
      <c r="AP262" s="554"/>
      <c r="AQ262" s="554"/>
      <c r="AR262" s="554"/>
      <c r="AS262" s="554"/>
      <c r="AT262" s="554"/>
      <c r="AU262" s="554"/>
      <c r="AV262" s="554"/>
      <c r="AW262" s="554"/>
      <c r="AX262" s="554"/>
      <c r="AY262" s="554"/>
      <c r="AZ262" s="554"/>
      <c r="BA262" s="554"/>
      <c r="BB262" s="554"/>
      <c r="BC262" s="554"/>
      <c r="BD262" s="554"/>
      <c r="BE262" s="554"/>
      <c r="BF262" s="554"/>
      <c r="BG262" s="554"/>
      <c r="BH262" s="554"/>
      <c r="BI262" s="554"/>
      <c r="BJ262" s="554"/>
      <c r="BK262" s="554"/>
      <c r="BL262" s="554"/>
      <c r="BM262" s="554"/>
      <c r="BN262" s="554"/>
      <c r="BO262" s="554"/>
      <c r="BP262" s="554"/>
      <c r="BQ262" s="554"/>
      <c r="BR262" s="554"/>
      <c r="BS262" s="554"/>
      <c r="BT262" s="554"/>
      <c r="BU262" s="554"/>
      <c r="BV262" s="554"/>
      <c r="BW262" s="554"/>
      <c r="BX262" s="554"/>
      <c r="BY262" s="554"/>
      <c r="BZ262" s="554"/>
      <c r="CA262" s="554"/>
      <c r="CB262" s="554"/>
      <c r="CC262" s="554"/>
      <c r="CD262" s="554"/>
      <c r="CE262" s="554"/>
      <c r="CF262" s="554"/>
      <c r="CG262" s="554"/>
      <c r="CH262" s="554"/>
      <c r="CI262" s="554"/>
      <c r="CJ262" s="554"/>
      <c r="CK262" s="554"/>
      <c r="CL262" s="554"/>
      <c r="CM262" s="554"/>
      <c r="CN262" s="554"/>
      <c r="CO262" s="554"/>
      <c r="CP262" s="554"/>
      <c r="CQ262" s="554"/>
      <c r="CR262" s="554"/>
      <c r="CS262" s="554"/>
      <c r="CT262" s="554"/>
      <c r="CU262" s="554"/>
      <c r="CV262" s="554"/>
      <c r="CW262" s="554"/>
      <c r="CX262" s="554"/>
      <c r="CY262" s="554"/>
      <c r="CZ262" s="554"/>
      <c r="DA262" s="554"/>
      <c r="DB262" s="554"/>
      <c r="DC262" s="554"/>
      <c r="DD262" s="554"/>
      <c r="DE262" s="554"/>
      <c r="DF262" s="554"/>
      <c r="DG262" s="554"/>
      <c r="DH262" s="554"/>
      <c r="DI262" s="554"/>
      <c r="DJ262" s="554"/>
      <c r="DK262" s="554"/>
      <c r="DL262" s="554"/>
      <c r="DM262" s="554"/>
      <c r="DN262" s="554"/>
      <c r="DO262" s="554"/>
      <c r="DP262" s="554"/>
      <c r="DQ262" s="554"/>
      <c r="DR262" s="554"/>
      <c r="DS262" s="554"/>
      <c r="DT262" s="554"/>
      <c r="DU262" s="554"/>
      <c r="DV262" s="554"/>
      <c r="DW262" s="368"/>
      <c r="DX262" s="554"/>
      <c r="DY262" s="554"/>
      <c r="DZ262" s="554"/>
      <c r="EA262" s="554"/>
      <c r="EB262" s="554"/>
      <c r="EC262" s="554"/>
      <c r="ED262" s="554"/>
      <c r="EE262" s="554"/>
      <c r="EF262" s="554"/>
      <c r="EG262" s="554"/>
      <c r="EH262" s="554"/>
      <c r="EI262" s="554"/>
      <c r="EJ262" s="554"/>
      <c r="EK262" s="554"/>
      <c r="EL262" s="554"/>
      <c r="EM262" s="554"/>
      <c r="EN262" s="554"/>
      <c r="EO262" s="554"/>
      <c r="EP262" s="554"/>
      <c r="EQ262" s="554"/>
      <c r="ER262" s="368"/>
    </row>
    <row r="263" spans="2:148" ht="15" customHeight="1" x14ac:dyDescent="0.25">
      <c r="B263" s="298" t="str">
        <f t="shared" si="22"/>
        <v>Desk 47</v>
      </c>
      <c r="C263" s="300" t="str">
        <f t="shared" si="26"/>
        <v/>
      </c>
      <c r="D263" s="300" t="str">
        <f t="shared" si="26"/>
        <v/>
      </c>
      <c r="E263" s="300" t="str">
        <f t="shared" si="26"/>
        <v/>
      </c>
      <c r="F263" s="300" t="str">
        <f t="shared" si="26"/>
        <v/>
      </c>
      <c r="G263" s="610" t="str">
        <f t="shared" si="26"/>
        <v/>
      </c>
      <c r="H263" s="554"/>
      <c r="I263" s="554"/>
      <c r="J263" s="554"/>
      <c r="K263" s="554"/>
      <c r="L263" s="554"/>
      <c r="M263" s="554"/>
      <c r="N263" s="554"/>
      <c r="O263" s="554"/>
      <c r="P263" s="554"/>
      <c r="Q263" s="554"/>
      <c r="R263" s="554"/>
      <c r="S263" s="554"/>
      <c r="T263" s="554"/>
      <c r="U263" s="554"/>
      <c r="V263" s="554"/>
      <c r="W263" s="554"/>
      <c r="X263" s="554"/>
      <c r="Y263" s="554"/>
      <c r="Z263" s="554"/>
      <c r="AA263" s="554"/>
      <c r="AB263" s="554"/>
      <c r="AC263" s="554"/>
      <c r="AD263" s="554"/>
      <c r="AE263" s="554"/>
      <c r="AF263" s="554"/>
      <c r="AG263" s="554"/>
      <c r="AH263" s="554"/>
      <c r="AI263" s="554"/>
      <c r="AJ263" s="554"/>
      <c r="AK263" s="554"/>
      <c r="AL263" s="554"/>
      <c r="AM263" s="554"/>
      <c r="AN263" s="554"/>
      <c r="AO263" s="554"/>
      <c r="AP263" s="554"/>
      <c r="AQ263" s="554"/>
      <c r="AR263" s="554"/>
      <c r="AS263" s="554"/>
      <c r="AT263" s="554"/>
      <c r="AU263" s="554"/>
      <c r="AV263" s="554"/>
      <c r="AW263" s="554"/>
      <c r="AX263" s="554"/>
      <c r="AY263" s="554"/>
      <c r="AZ263" s="554"/>
      <c r="BA263" s="554"/>
      <c r="BB263" s="554"/>
      <c r="BC263" s="554"/>
      <c r="BD263" s="554"/>
      <c r="BE263" s="554"/>
      <c r="BF263" s="554"/>
      <c r="BG263" s="554"/>
      <c r="BH263" s="554"/>
      <c r="BI263" s="554"/>
      <c r="BJ263" s="554"/>
      <c r="BK263" s="554"/>
      <c r="BL263" s="554"/>
      <c r="BM263" s="554"/>
      <c r="BN263" s="554"/>
      <c r="BO263" s="554"/>
      <c r="BP263" s="554"/>
      <c r="BQ263" s="554"/>
      <c r="BR263" s="554"/>
      <c r="BS263" s="554"/>
      <c r="BT263" s="554"/>
      <c r="BU263" s="554"/>
      <c r="BV263" s="554"/>
      <c r="BW263" s="554"/>
      <c r="BX263" s="554"/>
      <c r="BY263" s="554"/>
      <c r="BZ263" s="554"/>
      <c r="CA263" s="554"/>
      <c r="CB263" s="554"/>
      <c r="CC263" s="554"/>
      <c r="CD263" s="554"/>
      <c r="CE263" s="554"/>
      <c r="CF263" s="554"/>
      <c r="CG263" s="554"/>
      <c r="CH263" s="554"/>
      <c r="CI263" s="554"/>
      <c r="CJ263" s="554"/>
      <c r="CK263" s="554"/>
      <c r="CL263" s="554"/>
      <c r="CM263" s="554"/>
      <c r="CN263" s="554"/>
      <c r="CO263" s="554"/>
      <c r="CP263" s="554"/>
      <c r="CQ263" s="554"/>
      <c r="CR263" s="554"/>
      <c r="CS263" s="554"/>
      <c r="CT263" s="554"/>
      <c r="CU263" s="554"/>
      <c r="CV263" s="554"/>
      <c r="CW263" s="554"/>
      <c r="CX263" s="554"/>
      <c r="CY263" s="554"/>
      <c r="CZ263" s="554"/>
      <c r="DA263" s="554"/>
      <c r="DB263" s="554"/>
      <c r="DC263" s="554"/>
      <c r="DD263" s="554"/>
      <c r="DE263" s="554"/>
      <c r="DF263" s="554"/>
      <c r="DG263" s="554"/>
      <c r="DH263" s="554"/>
      <c r="DI263" s="554"/>
      <c r="DJ263" s="554"/>
      <c r="DK263" s="554"/>
      <c r="DL263" s="554"/>
      <c r="DM263" s="554"/>
      <c r="DN263" s="554"/>
      <c r="DO263" s="554"/>
      <c r="DP263" s="554"/>
      <c r="DQ263" s="554"/>
      <c r="DR263" s="554"/>
      <c r="DS263" s="554"/>
      <c r="DT263" s="554"/>
      <c r="DU263" s="554"/>
      <c r="DV263" s="554"/>
      <c r="DW263" s="368"/>
      <c r="DX263" s="554"/>
      <c r="DY263" s="554"/>
      <c r="DZ263" s="554"/>
      <c r="EA263" s="554"/>
      <c r="EB263" s="554"/>
      <c r="EC263" s="554"/>
      <c r="ED263" s="554"/>
      <c r="EE263" s="554"/>
      <c r="EF263" s="554"/>
      <c r="EG263" s="554"/>
      <c r="EH263" s="554"/>
      <c r="EI263" s="554"/>
      <c r="EJ263" s="554"/>
      <c r="EK263" s="554"/>
      <c r="EL263" s="554"/>
      <c r="EM263" s="554"/>
      <c r="EN263" s="554"/>
      <c r="EO263" s="554"/>
      <c r="EP263" s="554"/>
      <c r="EQ263" s="554"/>
      <c r="ER263" s="368"/>
    </row>
    <row r="264" spans="2:148" ht="15" customHeight="1" x14ac:dyDescent="0.25">
      <c r="B264" s="298" t="str">
        <f t="shared" si="22"/>
        <v>Desk 48</v>
      </c>
      <c r="C264" s="300" t="str">
        <f t="shared" si="26"/>
        <v/>
      </c>
      <c r="D264" s="300" t="str">
        <f t="shared" si="26"/>
        <v/>
      </c>
      <c r="E264" s="300" t="str">
        <f t="shared" si="26"/>
        <v/>
      </c>
      <c r="F264" s="300" t="str">
        <f t="shared" si="26"/>
        <v/>
      </c>
      <c r="G264" s="610" t="str">
        <f t="shared" si="26"/>
        <v/>
      </c>
      <c r="H264" s="554"/>
      <c r="I264" s="554"/>
      <c r="J264" s="554"/>
      <c r="K264" s="554"/>
      <c r="L264" s="554"/>
      <c r="M264" s="554"/>
      <c r="N264" s="554"/>
      <c r="O264" s="554"/>
      <c r="P264" s="554"/>
      <c r="Q264" s="554"/>
      <c r="R264" s="554"/>
      <c r="S264" s="554"/>
      <c r="T264" s="554"/>
      <c r="U264" s="554"/>
      <c r="V264" s="554"/>
      <c r="W264" s="554"/>
      <c r="X264" s="554"/>
      <c r="Y264" s="554"/>
      <c r="Z264" s="554"/>
      <c r="AA264" s="554"/>
      <c r="AB264" s="554"/>
      <c r="AC264" s="554"/>
      <c r="AD264" s="554"/>
      <c r="AE264" s="554"/>
      <c r="AF264" s="554"/>
      <c r="AG264" s="554"/>
      <c r="AH264" s="554"/>
      <c r="AI264" s="554"/>
      <c r="AJ264" s="554"/>
      <c r="AK264" s="554"/>
      <c r="AL264" s="554"/>
      <c r="AM264" s="554"/>
      <c r="AN264" s="554"/>
      <c r="AO264" s="554"/>
      <c r="AP264" s="554"/>
      <c r="AQ264" s="554"/>
      <c r="AR264" s="554"/>
      <c r="AS264" s="554"/>
      <c r="AT264" s="554"/>
      <c r="AU264" s="554"/>
      <c r="AV264" s="554"/>
      <c r="AW264" s="554"/>
      <c r="AX264" s="554"/>
      <c r="AY264" s="554"/>
      <c r="AZ264" s="554"/>
      <c r="BA264" s="554"/>
      <c r="BB264" s="554"/>
      <c r="BC264" s="554"/>
      <c r="BD264" s="554"/>
      <c r="BE264" s="554"/>
      <c r="BF264" s="554"/>
      <c r="BG264" s="554"/>
      <c r="BH264" s="554"/>
      <c r="BI264" s="554"/>
      <c r="BJ264" s="554"/>
      <c r="BK264" s="554"/>
      <c r="BL264" s="554"/>
      <c r="BM264" s="554"/>
      <c r="BN264" s="554"/>
      <c r="BO264" s="554"/>
      <c r="BP264" s="554"/>
      <c r="BQ264" s="554"/>
      <c r="BR264" s="554"/>
      <c r="BS264" s="554"/>
      <c r="BT264" s="554"/>
      <c r="BU264" s="554"/>
      <c r="BV264" s="554"/>
      <c r="BW264" s="554"/>
      <c r="BX264" s="554"/>
      <c r="BY264" s="554"/>
      <c r="BZ264" s="554"/>
      <c r="CA264" s="554"/>
      <c r="CB264" s="554"/>
      <c r="CC264" s="554"/>
      <c r="CD264" s="554"/>
      <c r="CE264" s="554"/>
      <c r="CF264" s="554"/>
      <c r="CG264" s="554"/>
      <c r="CH264" s="554"/>
      <c r="CI264" s="554"/>
      <c r="CJ264" s="554"/>
      <c r="CK264" s="554"/>
      <c r="CL264" s="554"/>
      <c r="CM264" s="554"/>
      <c r="CN264" s="554"/>
      <c r="CO264" s="554"/>
      <c r="CP264" s="554"/>
      <c r="CQ264" s="554"/>
      <c r="CR264" s="554"/>
      <c r="CS264" s="554"/>
      <c r="CT264" s="554"/>
      <c r="CU264" s="554"/>
      <c r="CV264" s="554"/>
      <c r="CW264" s="554"/>
      <c r="CX264" s="554"/>
      <c r="CY264" s="554"/>
      <c r="CZ264" s="554"/>
      <c r="DA264" s="554"/>
      <c r="DB264" s="554"/>
      <c r="DC264" s="554"/>
      <c r="DD264" s="554"/>
      <c r="DE264" s="554"/>
      <c r="DF264" s="554"/>
      <c r="DG264" s="554"/>
      <c r="DH264" s="554"/>
      <c r="DI264" s="554"/>
      <c r="DJ264" s="554"/>
      <c r="DK264" s="554"/>
      <c r="DL264" s="554"/>
      <c r="DM264" s="554"/>
      <c r="DN264" s="554"/>
      <c r="DO264" s="554"/>
      <c r="DP264" s="554"/>
      <c r="DQ264" s="554"/>
      <c r="DR264" s="554"/>
      <c r="DS264" s="554"/>
      <c r="DT264" s="554"/>
      <c r="DU264" s="554"/>
      <c r="DV264" s="554"/>
      <c r="DW264" s="368"/>
      <c r="DX264" s="554"/>
      <c r="DY264" s="554"/>
      <c r="DZ264" s="554"/>
      <c r="EA264" s="554"/>
      <c r="EB264" s="554"/>
      <c r="EC264" s="554"/>
      <c r="ED264" s="554"/>
      <c r="EE264" s="554"/>
      <c r="EF264" s="554"/>
      <c r="EG264" s="554"/>
      <c r="EH264" s="554"/>
      <c r="EI264" s="554"/>
      <c r="EJ264" s="554"/>
      <c r="EK264" s="554"/>
      <c r="EL264" s="554"/>
      <c r="EM264" s="554"/>
      <c r="EN264" s="554"/>
      <c r="EO264" s="554"/>
      <c r="EP264" s="554"/>
      <c r="EQ264" s="554"/>
      <c r="ER264" s="368"/>
    </row>
    <row r="265" spans="2:148" ht="15" customHeight="1" x14ac:dyDescent="0.25">
      <c r="B265" s="298" t="str">
        <f t="shared" si="22"/>
        <v>Desk 49</v>
      </c>
      <c r="C265" s="300" t="str">
        <f t="shared" si="26"/>
        <v/>
      </c>
      <c r="D265" s="300" t="str">
        <f t="shared" si="26"/>
        <v/>
      </c>
      <c r="E265" s="300" t="str">
        <f t="shared" si="26"/>
        <v/>
      </c>
      <c r="F265" s="300" t="str">
        <f t="shared" si="26"/>
        <v/>
      </c>
      <c r="G265" s="610" t="str">
        <f t="shared" si="26"/>
        <v/>
      </c>
      <c r="H265" s="554"/>
      <c r="I265" s="554"/>
      <c r="J265" s="554"/>
      <c r="K265" s="554"/>
      <c r="L265" s="554"/>
      <c r="M265" s="554"/>
      <c r="N265" s="554"/>
      <c r="O265" s="554"/>
      <c r="P265" s="554"/>
      <c r="Q265" s="554"/>
      <c r="R265" s="554"/>
      <c r="S265" s="554"/>
      <c r="T265" s="554"/>
      <c r="U265" s="554"/>
      <c r="V265" s="554"/>
      <c r="W265" s="554"/>
      <c r="X265" s="554"/>
      <c r="Y265" s="554"/>
      <c r="Z265" s="554"/>
      <c r="AA265" s="554"/>
      <c r="AB265" s="554"/>
      <c r="AC265" s="554"/>
      <c r="AD265" s="554"/>
      <c r="AE265" s="554"/>
      <c r="AF265" s="554"/>
      <c r="AG265" s="554"/>
      <c r="AH265" s="554"/>
      <c r="AI265" s="554"/>
      <c r="AJ265" s="554"/>
      <c r="AK265" s="554"/>
      <c r="AL265" s="554"/>
      <c r="AM265" s="554"/>
      <c r="AN265" s="554"/>
      <c r="AO265" s="554"/>
      <c r="AP265" s="554"/>
      <c r="AQ265" s="554"/>
      <c r="AR265" s="554"/>
      <c r="AS265" s="554"/>
      <c r="AT265" s="554"/>
      <c r="AU265" s="554"/>
      <c r="AV265" s="554"/>
      <c r="AW265" s="554"/>
      <c r="AX265" s="554"/>
      <c r="AY265" s="554"/>
      <c r="AZ265" s="554"/>
      <c r="BA265" s="554"/>
      <c r="BB265" s="554"/>
      <c r="BC265" s="554"/>
      <c r="BD265" s="554"/>
      <c r="BE265" s="554"/>
      <c r="BF265" s="554"/>
      <c r="BG265" s="554"/>
      <c r="BH265" s="554"/>
      <c r="BI265" s="554"/>
      <c r="BJ265" s="554"/>
      <c r="BK265" s="554"/>
      <c r="BL265" s="554"/>
      <c r="BM265" s="554"/>
      <c r="BN265" s="554"/>
      <c r="BO265" s="554"/>
      <c r="BP265" s="554"/>
      <c r="BQ265" s="554"/>
      <c r="BR265" s="554"/>
      <c r="BS265" s="554"/>
      <c r="BT265" s="554"/>
      <c r="BU265" s="554"/>
      <c r="BV265" s="554"/>
      <c r="BW265" s="554"/>
      <c r="BX265" s="554"/>
      <c r="BY265" s="554"/>
      <c r="BZ265" s="554"/>
      <c r="CA265" s="554"/>
      <c r="CB265" s="554"/>
      <c r="CC265" s="554"/>
      <c r="CD265" s="554"/>
      <c r="CE265" s="554"/>
      <c r="CF265" s="554"/>
      <c r="CG265" s="554"/>
      <c r="CH265" s="554"/>
      <c r="CI265" s="554"/>
      <c r="CJ265" s="554"/>
      <c r="CK265" s="554"/>
      <c r="CL265" s="554"/>
      <c r="CM265" s="554"/>
      <c r="CN265" s="554"/>
      <c r="CO265" s="554"/>
      <c r="CP265" s="554"/>
      <c r="CQ265" s="554"/>
      <c r="CR265" s="554"/>
      <c r="CS265" s="554"/>
      <c r="CT265" s="554"/>
      <c r="CU265" s="554"/>
      <c r="CV265" s="554"/>
      <c r="CW265" s="554"/>
      <c r="CX265" s="554"/>
      <c r="CY265" s="554"/>
      <c r="CZ265" s="554"/>
      <c r="DA265" s="554"/>
      <c r="DB265" s="554"/>
      <c r="DC265" s="554"/>
      <c r="DD265" s="554"/>
      <c r="DE265" s="554"/>
      <c r="DF265" s="554"/>
      <c r="DG265" s="554"/>
      <c r="DH265" s="554"/>
      <c r="DI265" s="554"/>
      <c r="DJ265" s="554"/>
      <c r="DK265" s="554"/>
      <c r="DL265" s="554"/>
      <c r="DM265" s="554"/>
      <c r="DN265" s="554"/>
      <c r="DO265" s="554"/>
      <c r="DP265" s="554"/>
      <c r="DQ265" s="554"/>
      <c r="DR265" s="554"/>
      <c r="DS265" s="554"/>
      <c r="DT265" s="554"/>
      <c r="DU265" s="554"/>
      <c r="DV265" s="554"/>
      <c r="DW265" s="368"/>
      <c r="DX265" s="554"/>
      <c r="DY265" s="554"/>
      <c r="DZ265" s="554"/>
      <c r="EA265" s="554"/>
      <c r="EB265" s="554"/>
      <c r="EC265" s="554"/>
      <c r="ED265" s="554"/>
      <c r="EE265" s="554"/>
      <c r="EF265" s="554"/>
      <c r="EG265" s="554"/>
      <c r="EH265" s="554"/>
      <c r="EI265" s="554"/>
      <c r="EJ265" s="554"/>
      <c r="EK265" s="554"/>
      <c r="EL265" s="554"/>
      <c r="EM265" s="554"/>
      <c r="EN265" s="554"/>
      <c r="EO265" s="554"/>
      <c r="EP265" s="554"/>
      <c r="EQ265" s="554"/>
      <c r="ER265" s="368"/>
    </row>
    <row r="266" spans="2:148" ht="15" customHeight="1" x14ac:dyDescent="0.25">
      <c r="B266" s="298" t="str">
        <f t="shared" si="22"/>
        <v>Desk 50</v>
      </c>
      <c r="C266" s="300" t="str">
        <f t="shared" ref="C266:G281" si="27">IF(ISBLANK(C60), "", C60)</f>
        <v/>
      </c>
      <c r="D266" s="300" t="str">
        <f t="shared" si="27"/>
        <v/>
      </c>
      <c r="E266" s="300" t="str">
        <f t="shared" si="27"/>
        <v/>
      </c>
      <c r="F266" s="300" t="str">
        <f t="shared" si="27"/>
        <v/>
      </c>
      <c r="G266" s="610" t="str">
        <f t="shared" si="27"/>
        <v/>
      </c>
      <c r="H266" s="554"/>
      <c r="I266" s="554"/>
      <c r="J266" s="554"/>
      <c r="K266" s="554"/>
      <c r="L266" s="554"/>
      <c r="M266" s="554"/>
      <c r="N266" s="554"/>
      <c r="O266" s="554"/>
      <c r="P266" s="554"/>
      <c r="Q266" s="554"/>
      <c r="R266" s="554"/>
      <c r="S266" s="554"/>
      <c r="T266" s="554"/>
      <c r="U266" s="554"/>
      <c r="V266" s="554"/>
      <c r="W266" s="554"/>
      <c r="X266" s="554"/>
      <c r="Y266" s="554"/>
      <c r="Z266" s="554"/>
      <c r="AA266" s="554"/>
      <c r="AB266" s="554"/>
      <c r="AC266" s="554"/>
      <c r="AD266" s="554"/>
      <c r="AE266" s="554"/>
      <c r="AF266" s="554"/>
      <c r="AG266" s="554"/>
      <c r="AH266" s="554"/>
      <c r="AI266" s="554"/>
      <c r="AJ266" s="554"/>
      <c r="AK266" s="554"/>
      <c r="AL266" s="554"/>
      <c r="AM266" s="554"/>
      <c r="AN266" s="554"/>
      <c r="AO266" s="554"/>
      <c r="AP266" s="554"/>
      <c r="AQ266" s="554"/>
      <c r="AR266" s="554"/>
      <c r="AS266" s="554"/>
      <c r="AT266" s="554"/>
      <c r="AU266" s="554"/>
      <c r="AV266" s="554"/>
      <c r="AW266" s="554"/>
      <c r="AX266" s="554"/>
      <c r="AY266" s="554"/>
      <c r="AZ266" s="554"/>
      <c r="BA266" s="554"/>
      <c r="BB266" s="554"/>
      <c r="BC266" s="554"/>
      <c r="BD266" s="554"/>
      <c r="BE266" s="554"/>
      <c r="BF266" s="554"/>
      <c r="BG266" s="554"/>
      <c r="BH266" s="554"/>
      <c r="BI266" s="554"/>
      <c r="BJ266" s="554"/>
      <c r="BK266" s="554"/>
      <c r="BL266" s="554"/>
      <c r="BM266" s="554"/>
      <c r="BN266" s="554"/>
      <c r="BO266" s="554"/>
      <c r="BP266" s="554"/>
      <c r="BQ266" s="554"/>
      <c r="BR266" s="554"/>
      <c r="BS266" s="554"/>
      <c r="BT266" s="554"/>
      <c r="BU266" s="554"/>
      <c r="BV266" s="554"/>
      <c r="BW266" s="554"/>
      <c r="BX266" s="554"/>
      <c r="BY266" s="554"/>
      <c r="BZ266" s="554"/>
      <c r="CA266" s="554"/>
      <c r="CB266" s="554"/>
      <c r="CC266" s="554"/>
      <c r="CD266" s="554"/>
      <c r="CE266" s="554"/>
      <c r="CF266" s="554"/>
      <c r="CG266" s="554"/>
      <c r="CH266" s="554"/>
      <c r="CI266" s="554"/>
      <c r="CJ266" s="554"/>
      <c r="CK266" s="554"/>
      <c r="CL266" s="554"/>
      <c r="CM266" s="554"/>
      <c r="CN266" s="554"/>
      <c r="CO266" s="554"/>
      <c r="CP266" s="554"/>
      <c r="CQ266" s="554"/>
      <c r="CR266" s="554"/>
      <c r="CS266" s="554"/>
      <c r="CT266" s="554"/>
      <c r="CU266" s="554"/>
      <c r="CV266" s="554"/>
      <c r="CW266" s="554"/>
      <c r="CX266" s="554"/>
      <c r="CY266" s="554"/>
      <c r="CZ266" s="554"/>
      <c r="DA266" s="554"/>
      <c r="DB266" s="554"/>
      <c r="DC266" s="554"/>
      <c r="DD266" s="554"/>
      <c r="DE266" s="554"/>
      <c r="DF266" s="554"/>
      <c r="DG266" s="554"/>
      <c r="DH266" s="554"/>
      <c r="DI266" s="554"/>
      <c r="DJ266" s="554"/>
      <c r="DK266" s="554"/>
      <c r="DL266" s="554"/>
      <c r="DM266" s="554"/>
      <c r="DN266" s="554"/>
      <c r="DO266" s="554"/>
      <c r="DP266" s="554"/>
      <c r="DQ266" s="554"/>
      <c r="DR266" s="554"/>
      <c r="DS266" s="554"/>
      <c r="DT266" s="554"/>
      <c r="DU266" s="554"/>
      <c r="DV266" s="554"/>
      <c r="DW266" s="368"/>
      <c r="DX266" s="554"/>
      <c r="DY266" s="554"/>
      <c r="DZ266" s="554"/>
      <c r="EA266" s="554"/>
      <c r="EB266" s="554"/>
      <c r="EC266" s="554"/>
      <c r="ED266" s="554"/>
      <c r="EE266" s="554"/>
      <c r="EF266" s="554"/>
      <c r="EG266" s="554"/>
      <c r="EH266" s="554"/>
      <c r="EI266" s="554"/>
      <c r="EJ266" s="554"/>
      <c r="EK266" s="554"/>
      <c r="EL266" s="554"/>
      <c r="EM266" s="554"/>
      <c r="EN266" s="554"/>
      <c r="EO266" s="554"/>
      <c r="EP266" s="554"/>
      <c r="EQ266" s="554"/>
      <c r="ER266" s="368"/>
    </row>
    <row r="267" spans="2:148" ht="15" customHeight="1" x14ac:dyDescent="0.25">
      <c r="B267" s="298" t="str">
        <f t="shared" si="22"/>
        <v>Desk 51</v>
      </c>
      <c r="C267" s="300" t="str">
        <f t="shared" si="27"/>
        <v/>
      </c>
      <c r="D267" s="300" t="str">
        <f t="shared" si="27"/>
        <v/>
      </c>
      <c r="E267" s="300" t="str">
        <f t="shared" si="27"/>
        <v/>
      </c>
      <c r="F267" s="300" t="str">
        <f t="shared" si="27"/>
        <v/>
      </c>
      <c r="G267" s="610" t="str">
        <f t="shared" si="27"/>
        <v/>
      </c>
      <c r="H267" s="554"/>
      <c r="I267" s="554"/>
      <c r="J267" s="554"/>
      <c r="K267" s="554"/>
      <c r="L267" s="554"/>
      <c r="M267" s="554"/>
      <c r="N267" s="554"/>
      <c r="O267" s="554"/>
      <c r="P267" s="554"/>
      <c r="Q267" s="554"/>
      <c r="R267" s="554"/>
      <c r="S267" s="554"/>
      <c r="T267" s="554"/>
      <c r="U267" s="554"/>
      <c r="V267" s="554"/>
      <c r="W267" s="554"/>
      <c r="X267" s="554"/>
      <c r="Y267" s="554"/>
      <c r="Z267" s="554"/>
      <c r="AA267" s="554"/>
      <c r="AB267" s="554"/>
      <c r="AC267" s="554"/>
      <c r="AD267" s="554"/>
      <c r="AE267" s="554"/>
      <c r="AF267" s="554"/>
      <c r="AG267" s="554"/>
      <c r="AH267" s="554"/>
      <c r="AI267" s="554"/>
      <c r="AJ267" s="554"/>
      <c r="AK267" s="554"/>
      <c r="AL267" s="554"/>
      <c r="AM267" s="554"/>
      <c r="AN267" s="554"/>
      <c r="AO267" s="554"/>
      <c r="AP267" s="554"/>
      <c r="AQ267" s="554"/>
      <c r="AR267" s="554"/>
      <c r="AS267" s="554"/>
      <c r="AT267" s="554"/>
      <c r="AU267" s="554"/>
      <c r="AV267" s="554"/>
      <c r="AW267" s="554"/>
      <c r="AX267" s="554"/>
      <c r="AY267" s="554"/>
      <c r="AZ267" s="554"/>
      <c r="BA267" s="554"/>
      <c r="BB267" s="554"/>
      <c r="BC267" s="554"/>
      <c r="BD267" s="554"/>
      <c r="BE267" s="554"/>
      <c r="BF267" s="554"/>
      <c r="BG267" s="554"/>
      <c r="BH267" s="554"/>
      <c r="BI267" s="554"/>
      <c r="BJ267" s="554"/>
      <c r="BK267" s="554"/>
      <c r="BL267" s="554"/>
      <c r="BM267" s="554"/>
      <c r="BN267" s="554"/>
      <c r="BO267" s="554"/>
      <c r="BP267" s="554"/>
      <c r="BQ267" s="554"/>
      <c r="BR267" s="554"/>
      <c r="BS267" s="554"/>
      <c r="BT267" s="554"/>
      <c r="BU267" s="554"/>
      <c r="BV267" s="554"/>
      <c r="BW267" s="554"/>
      <c r="BX267" s="554"/>
      <c r="BY267" s="554"/>
      <c r="BZ267" s="554"/>
      <c r="CA267" s="554"/>
      <c r="CB267" s="554"/>
      <c r="CC267" s="554"/>
      <c r="CD267" s="554"/>
      <c r="CE267" s="554"/>
      <c r="CF267" s="554"/>
      <c r="CG267" s="554"/>
      <c r="CH267" s="554"/>
      <c r="CI267" s="554"/>
      <c r="CJ267" s="554"/>
      <c r="CK267" s="554"/>
      <c r="CL267" s="554"/>
      <c r="CM267" s="554"/>
      <c r="CN267" s="554"/>
      <c r="CO267" s="554"/>
      <c r="CP267" s="554"/>
      <c r="CQ267" s="554"/>
      <c r="CR267" s="554"/>
      <c r="CS267" s="554"/>
      <c r="CT267" s="554"/>
      <c r="CU267" s="554"/>
      <c r="CV267" s="554"/>
      <c r="CW267" s="554"/>
      <c r="CX267" s="554"/>
      <c r="CY267" s="554"/>
      <c r="CZ267" s="554"/>
      <c r="DA267" s="554"/>
      <c r="DB267" s="554"/>
      <c r="DC267" s="554"/>
      <c r="DD267" s="554"/>
      <c r="DE267" s="554"/>
      <c r="DF267" s="554"/>
      <c r="DG267" s="554"/>
      <c r="DH267" s="554"/>
      <c r="DI267" s="554"/>
      <c r="DJ267" s="554"/>
      <c r="DK267" s="554"/>
      <c r="DL267" s="554"/>
      <c r="DM267" s="554"/>
      <c r="DN267" s="554"/>
      <c r="DO267" s="554"/>
      <c r="DP267" s="554"/>
      <c r="DQ267" s="554"/>
      <c r="DR267" s="554"/>
      <c r="DS267" s="554"/>
      <c r="DT267" s="554"/>
      <c r="DU267" s="554"/>
      <c r="DV267" s="554"/>
      <c r="DW267" s="368"/>
      <c r="DX267" s="554"/>
      <c r="DY267" s="554"/>
      <c r="DZ267" s="554"/>
      <c r="EA267" s="554"/>
      <c r="EB267" s="554"/>
      <c r="EC267" s="554"/>
      <c r="ED267" s="554"/>
      <c r="EE267" s="554"/>
      <c r="EF267" s="554"/>
      <c r="EG267" s="554"/>
      <c r="EH267" s="554"/>
      <c r="EI267" s="554"/>
      <c r="EJ267" s="554"/>
      <c r="EK267" s="554"/>
      <c r="EL267" s="554"/>
      <c r="EM267" s="554"/>
      <c r="EN267" s="554"/>
      <c r="EO267" s="554"/>
      <c r="EP267" s="554"/>
      <c r="EQ267" s="554"/>
      <c r="ER267" s="368"/>
    </row>
    <row r="268" spans="2:148" ht="15" customHeight="1" x14ac:dyDescent="0.25">
      <c r="B268" s="298" t="str">
        <f t="shared" si="22"/>
        <v>Desk 52</v>
      </c>
      <c r="C268" s="300" t="str">
        <f t="shared" si="27"/>
        <v/>
      </c>
      <c r="D268" s="300" t="str">
        <f t="shared" si="27"/>
        <v/>
      </c>
      <c r="E268" s="300" t="str">
        <f t="shared" si="27"/>
        <v/>
      </c>
      <c r="F268" s="300" t="str">
        <f t="shared" si="27"/>
        <v/>
      </c>
      <c r="G268" s="610" t="str">
        <f t="shared" si="27"/>
        <v/>
      </c>
      <c r="H268" s="554"/>
      <c r="I268" s="554"/>
      <c r="J268" s="554"/>
      <c r="K268" s="554"/>
      <c r="L268" s="554"/>
      <c r="M268" s="554"/>
      <c r="N268" s="554"/>
      <c r="O268" s="554"/>
      <c r="P268" s="554"/>
      <c r="Q268" s="554"/>
      <c r="R268" s="554"/>
      <c r="S268" s="554"/>
      <c r="T268" s="554"/>
      <c r="U268" s="554"/>
      <c r="V268" s="554"/>
      <c r="W268" s="554"/>
      <c r="X268" s="554"/>
      <c r="Y268" s="554"/>
      <c r="Z268" s="554"/>
      <c r="AA268" s="554"/>
      <c r="AB268" s="554"/>
      <c r="AC268" s="554"/>
      <c r="AD268" s="554"/>
      <c r="AE268" s="554"/>
      <c r="AF268" s="554"/>
      <c r="AG268" s="554"/>
      <c r="AH268" s="554"/>
      <c r="AI268" s="554"/>
      <c r="AJ268" s="554"/>
      <c r="AK268" s="554"/>
      <c r="AL268" s="554"/>
      <c r="AM268" s="554"/>
      <c r="AN268" s="554"/>
      <c r="AO268" s="554"/>
      <c r="AP268" s="554"/>
      <c r="AQ268" s="554"/>
      <c r="AR268" s="554"/>
      <c r="AS268" s="554"/>
      <c r="AT268" s="554"/>
      <c r="AU268" s="554"/>
      <c r="AV268" s="554"/>
      <c r="AW268" s="554"/>
      <c r="AX268" s="554"/>
      <c r="AY268" s="554"/>
      <c r="AZ268" s="554"/>
      <c r="BA268" s="554"/>
      <c r="BB268" s="554"/>
      <c r="BC268" s="554"/>
      <c r="BD268" s="554"/>
      <c r="BE268" s="554"/>
      <c r="BF268" s="554"/>
      <c r="BG268" s="554"/>
      <c r="BH268" s="554"/>
      <c r="BI268" s="554"/>
      <c r="BJ268" s="554"/>
      <c r="BK268" s="554"/>
      <c r="BL268" s="554"/>
      <c r="BM268" s="554"/>
      <c r="BN268" s="554"/>
      <c r="BO268" s="554"/>
      <c r="BP268" s="554"/>
      <c r="BQ268" s="554"/>
      <c r="BR268" s="554"/>
      <c r="BS268" s="554"/>
      <c r="BT268" s="554"/>
      <c r="BU268" s="554"/>
      <c r="BV268" s="554"/>
      <c r="BW268" s="554"/>
      <c r="BX268" s="554"/>
      <c r="BY268" s="554"/>
      <c r="BZ268" s="554"/>
      <c r="CA268" s="554"/>
      <c r="CB268" s="554"/>
      <c r="CC268" s="554"/>
      <c r="CD268" s="554"/>
      <c r="CE268" s="554"/>
      <c r="CF268" s="554"/>
      <c r="CG268" s="554"/>
      <c r="CH268" s="554"/>
      <c r="CI268" s="554"/>
      <c r="CJ268" s="554"/>
      <c r="CK268" s="554"/>
      <c r="CL268" s="554"/>
      <c r="CM268" s="554"/>
      <c r="CN268" s="554"/>
      <c r="CO268" s="554"/>
      <c r="CP268" s="554"/>
      <c r="CQ268" s="554"/>
      <c r="CR268" s="554"/>
      <c r="CS268" s="554"/>
      <c r="CT268" s="554"/>
      <c r="CU268" s="554"/>
      <c r="CV268" s="554"/>
      <c r="CW268" s="554"/>
      <c r="CX268" s="554"/>
      <c r="CY268" s="554"/>
      <c r="CZ268" s="554"/>
      <c r="DA268" s="554"/>
      <c r="DB268" s="554"/>
      <c r="DC268" s="554"/>
      <c r="DD268" s="554"/>
      <c r="DE268" s="554"/>
      <c r="DF268" s="554"/>
      <c r="DG268" s="554"/>
      <c r="DH268" s="554"/>
      <c r="DI268" s="554"/>
      <c r="DJ268" s="554"/>
      <c r="DK268" s="554"/>
      <c r="DL268" s="554"/>
      <c r="DM268" s="554"/>
      <c r="DN268" s="554"/>
      <c r="DO268" s="554"/>
      <c r="DP268" s="554"/>
      <c r="DQ268" s="554"/>
      <c r="DR268" s="554"/>
      <c r="DS268" s="554"/>
      <c r="DT268" s="554"/>
      <c r="DU268" s="554"/>
      <c r="DV268" s="554"/>
      <c r="DW268" s="368"/>
      <c r="DX268" s="554"/>
      <c r="DY268" s="554"/>
      <c r="DZ268" s="554"/>
      <c r="EA268" s="554"/>
      <c r="EB268" s="554"/>
      <c r="EC268" s="554"/>
      <c r="ED268" s="554"/>
      <c r="EE268" s="554"/>
      <c r="EF268" s="554"/>
      <c r="EG268" s="554"/>
      <c r="EH268" s="554"/>
      <c r="EI268" s="554"/>
      <c r="EJ268" s="554"/>
      <c r="EK268" s="554"/>
      <c r="EL268" s="554"/>
      <c r="EM268" s="554"/>
      <c r="EN268" s="554"/>
      <c r="EO268" s="554"/>
      <c r="EP268" s="554"/>
      <c r="EQ268" s="554"/>
      <c r="ER268" s="368"/>
    </row>
    <row r="269" spans="2:148" ht="15" customHeight="1" x14ac:dyDescent="0.25">
      <c r="B269" s="298" t="str">
        <f t="shared" si="22"/>
        <v>Desk 53</v>
      </c>
      <c r="C269" s="300" t="str">
        <f t="shared" si="27"/>
        <v/>
      </c>
      <c r="D269" s="300" t="str">
        <f t="shared" si="27"/>
        <v/>
      </c>
      <c r="E269" s="300" t="str">
        <f t="shared" si="27"/>
        <v/>
      </c>
      <c r="F269" s="300" t="str">
        <f t="shared" si="27"/>
        <v/>
      </c>
      <c r="G269" s="610" t="str">
        <f t="shared" si="27"/>
        <v/>
      </c>
      <c r="H269" s="554"/>
      <c r="I269" s="554"/>
      <c r="J269" s="554"/>
      <c r="K269" s="554"/>
      <c r="L269" s="554"/>
      <c r="M269" s="554"/>
      <c r="N269" s="554"/>
      <c r="O269" s="554"/>
      <c r="P269" s="554"/>
      <c r="Q269" s="554"/>
      <c r="R269" s="554"/>
      <c r="S269" s="554"/>
      <c r="T269" s="554"/>
      <c r="U269" s="554"/>
      <c r="V269" s="554"/>
      <c r="W269" s="554"/>
      <c r="X269" s="554"/>
      <c r="Y269" s="554"/>
      <c r="Z269" s="554"/>
      <c r="AA269" s="554"/>
      <c r="AB269" s="554"/>
      <c r="AC269" s="554"/>
      <c r="AD269" s="554"/>
      <c r="AE269" s="554"/>
      <c r="AF269" s="554"/>
      <c r="AG269" s="554"/>
      <c r="AH269" s="554"/>
      <c r="AI269" s="554"/>
      <c r="AJ269" s="554"/>
      <c r="AK269" s="554"/>
      <c r="AL269" s="554"/>
      <c r="AM269" s="554"/>
      <c r="AN269" s="554"/>
      <c r="AO269" s="554"/>
      <c r="AP269" s="554"/>
      <c r="AQ269" s="554"/>
      <c r="AR269" s="554"/>
      <c r="AS269" s="554"/>
      <c r="AT269" s="554"/>
      <c r="AU269" s="554"/>
      <c r="AV269" s="554"/>
      <c r="AW269" s="554"/>
      <c r="AX269" s="554"/>
      <c r="AY269" s="554"/>
      <c r="AZ269" s="554"/>
      <c r="BA269" s="554"/>
      <c r="BB269" s="554"/>
      <c r="BC269" s="554"/>
      <c r="BD269" s="554"/>
      <c r="BE269" s="554"/>
      <c r="BF269" s="554"/>
      <c r="BG269" s="554"/>
      <c r="BH269" s="554"/>
      <c r="BI269" s="554"/>
      <c r="BJ269" s="554"/>
      <c r="BK269" s="554"/>
      <c r="BL269" s="554"/>
      <c r="BM269" s="554"/>
      <c r="BN269" s="554"/>
      <c r="BO269" s="554"/>
      <c r="BP269" s="554"/>
      <c r="BQ269" s="554"/>
      <c r="BR269" s="554"/>
      <c r="BS269" s="554"/>
      <c r="BT269" s="554"/>
      <c r="BU269" s="554"/>
      <c r="BV269" s="554"/>
      <c r="BW269" s="554"/>
      <c r="BX269" s="554"/>
      <c r="BY269" s="554"/>
      <c r="BZ269" s="554"/>
      <c r="CA269" s="554"/>
      <c r="CB269" s="554"/>
      <c r="CC269" s="554"/>
      <c r="CD269" s="554"/>
      <c r="CE269" s="554"/>
      <c r="CF269" s="554"/>
      <c r="CG269" s="554"/>
      <c r="CH269" s="554"/>
      <c r="CI269" s="554"/>
      <c r="CJ269" s="554"/>
      <c r="CK269" s="554"/>
      <c r="CL269" s="554"/>
      <c r="CM269" s="554"/>
      <c r="CN269" s="554"/>
      <c r="CO269" s="554"/>
      <c r="CP269" s="554"/>
      <c r="CQ269" s="554"/>
      <c r="CR269" s="554"/>
      <c r="CS269" s="554"/>
      <c r="CT269" s="554"/>
      <c r="CU269" s="554"/>
      <c r="CV269" s="554"/>
      <c r="CW269" s="554"/>
      <c r="CX269" s="554"/>
      <c r="CY269" s="554"/>
      <c r="CZ269" s="554"/>
      <c r="DA269" s="554"/>
      <c r="DB269" s="554"/>
      <c r="DC269" s="554"/>
      <c r="DD269" s="554"/>
      <c r="DE269" s="554"/>
      <c r="DF269" s="554"/>
      <c r="DG269" s="554"/>
      <c r="DH269" s="554"/>
      <c r="DI269" s="554"/>
      <c r="DJ269" s="554"/>
      <c r="DK269" s="554"/>
      <c r="DL269" s="554"/>
      <c r="DM269" s="554"/>
      <c r="DN269" s="554"/>
      <c r="DO269" s="554"/>
      <c r="DP269" s="554"/>
      <c r="DQ269" s="554"/>
      <c r="DR269" s="554"/>
      <c r="DS269" s="554"/>
      <c r="DT269" s="554"/>
      <c r="DU269" s="554"/>
      <c r="DV269" s="554"/>
      <c r="DW269" s="368"/>
      <c r="DX269" s="554"/>
      <c r="DY269" s="554"/>
      <c r="DZ269" s="554"/>
      <c r="EA269" s="554"/>
      <c r="EB269" s="554"/>
      <c r="EC269" s="554"/>
      <c r="ED269" s="554"/>
      <c r="EE269" s="554"/>
      <c r="EF269" s="554"/>
      <c r="EG269" s="554"/>
      <c r="EH269" s="554"/>
      <c r="EI269" s="554"/>
      <c r="EJ269" s="554"/>
      <c r="EK269" s="554"/>
      <c r="EL269" s="554"/>
      <c r="EM269" s="554"/>
      <c r="EN269" s="554"/>
      <c r="EO269" s="554"/>
      <c r="EP269" s="554"/>
      <c r="EQ269" s="554"/>
      <c r="ER269" s="368"/>
    </row>
    <row r="270" spans="2:148" ht="15" customHeight="1" x14ac:dyDescent="0.25">
      <c r="B270" s="298" t="str">
        <f t="shared" si="22"/>
        <v>Desk 54</v>
      </c>
      <c r="C270" s="300" t="str">
        <f t="shared" si="27"/>
        <v/>
      </c>
      <c r="D270" s="300" t="str">
        <f t="shared" si="27"/>
        <v/>
      </c>
      <c r="E270" s="300" t="str">
        <f t="shared" si="27"/>
        <v/>
      </c>
      <c r="F270" s="300" t="str">
        <f t="shared" si="27"/>
        <v/>
      </c>
      <c r="G270" s="610" t="str">
        <f t="shared" si="27"/>
        <v/>
      </c>
      <c r="H270" s="554"/>
      <c r="I270" s="554"/>
      <c r="J270" s="554"/>
      <c r="K270" s="554"/>
      <c r="L270" s="554"/>
      <c r="M270" s="554"/>
      <c r="N270" s="554"/>
      <c r="O270" s="554"/>
      <c r="P270" s="554"/>
      <c r="Q270" s="554"/>
      <c r="R270" s="554"/>
      <c r="S270" s="554"/>
      <c r="T270" s="554"/>
      <c r="U270" s="554"/>
      <c r="V270" s="554"/>
      <c r="W270" s="554"/>
      <c r="X270" s="554"/>
      <c r="Y270" s="554"/>
      <c r="Z270" s="554"/>
      <c r="AA270" s="554"/>
      <c r="AB270" s="554"/>
      <c r="AC270" s="554"/>
      <c r="AD270" s="554"/>
      <c r="AE270" s="554"/>
      <c r="AF270" s="554"/>
      <c r="AG270" s="554"/>
      <c r="AH270" s="554"/>
      <c r="AI270" s="554"/>
      <c r="AJ270" s="554"/>
      <c r="AK270" s="554"/>
      <c r="AL270" s="554"/>
      <c r="AM270" s="554"/>
      <c r="AN270" s="554"/>
      <c r="AO270" s="554"/>
      <c r="AP270" s="554"/>
      <c r="AQ270" s="554"/>
      <c r="AR270" s="554"/>
      <c r="AS270" s="554"/>
      <c r="AT270" s="554"/>
      <c r="AU270" s="554"/>
      <c r="AV270" s="554"/>
      <c r="AW270" s="554"/>
      <c r="AX270" s="554"/>
      <c r="AY270" s="554"/>
      <c r="AZ270" s="554"/>
      <c r="BA270" s="554"/>
      <c r="BB270" s="554"/>
      <c r="BC270" s="554"/>
      <c r="BD270" s="554"/>
      <c r="BE270" s="554"/>
      <c r="BF270" s="554"/>
      <c r="BG270" s="554"/>
      <c r="BH270" s="554"/>
      <c r="BI270" s="554"/>
      <c r="BJ270" s="554"/>
      <c r="BK270" s="554"/>
      <c r="BL270" s="554"/>
      <c r="BM270" s="554"/>
      <c r="BN270" s="554"/>
      <c r="BO270" s="554"/>
      <c r="BP270" s="554"/>
      <c r="BQ270" s="554"/>
      <c r="BR270" s="554"/>
      <c r="BS270" s="554"/>
      <c r="BT270" s="554"/>
      <c r="BU270" s="554"/>
      <c r="BV270" s="554"/>
      <c r="BW270" s="554"/>
      <c r="BX270" s="554"/>
      <c r="BY270" s="554"/>
      <c r="BZ270" s="554"/>
      <c r="CA270" s="554"/>
      <c r="CB270" s="554"/>
      <c r="CC270" s="554"/>
      <c r="CD270" s="554"/>
      <c r="CE270" s="554"/>
      <c r="CF270" s="554"/>
      <c r="CG270" s="554"/>
      <c r="CH270" s="554"/>
      <c r="CI270" s="554"/>
      <c r="CJ270" s="554"/>
      <c r="CK270" s="554"/>
      <c r="CL270" s="554"/>
      <c r="CM270" s="554"/>
      <c r="CN270" s="554"/>
      <c r="CO270" s="554"/>
      <c r="CP270" s="554"/>
      <c r="CQ270" s="554"/>
      <c r="CR270" s="554"/>
      <c r="CS270" s="554"/>
      <c r="CT270" s="554"/>
      <c r="CU270" s="554"/>
      <c r="CV270" s="554"/>
      <c r="CW270" s="554"/>
      <c r="CX270" s="554"/>
      <c r="CY270" s="554"/>
      <c r="CZ270" s="554"/>
      <c r="DA270" s="554"/>
      <c r="DB270" s="554"/>
      <c r="DC270" s="554"/>
      <c r="DD270" s="554"/>
      <c r="DE270" s="554"/>
      <c r="DF270" s="554"/>
      <c r="DG270" s="554"/>
      <c r="DH270" s="554"/>
      <c r="DI270" s="554"/>
      <c r="DJ270" s="554"/>
      <c r="DK270" s="554"/>
      <c r="DL270" s="554"/>
      <c r="DM270" s="554"/>
      <c r="DN270" s="554"/>
      <c r="DO270" s="554"/>
      <c r="DP270" s="554"/>
      <c r="DQ270" s="554"/>
      <c r="DR270" s="554"/>
      <c r="DS270" s="554"/>
      <c r="DT270" s="554"/>
      <c r="DU270" s="554"/>
      <c r="DV270" s="554"/>
      <c r="DW270" s="368"/>
      <c r="DX270" s="554"/>
      <c r="DY270" s="554"/>
      <c r="DZ270" s="554"/>
      <c r="EA270" s="554"/>
      <c r="EB270" s="554"/>
      <c r="EC270" s="554"/>
      <c r="ED270" s="554"/>
      <c r="EE270" s="554"/>
      <c r="EF270" s="554"/>
      <c r="EG270" s="554"/>
      <c r="EH270" s="554"/>
      <c r="EI270" s="554"/>
      <c r="EJ270" s="554"/>
      <c r="EK270" s="554"/>
      <c r="EL270" s="554"/>
      <c r="EM270" s="554"/>
      <c r="EN270" s="554"/>
      <c r="EO270" s="554"/>
      <c r="EP270" s="554"/>
      <c r="EQ270" s="554"/>
      <c r="ER270" s="368"/>
    </row>
    <row r="271" spans="2:148" ht="15" customHeight="1" x14ac:dyDescent="0.25">
      <c r="B271" s="298" t="str">
        <f t="shared" si="22"/>
        <v>Desk 55</v>
      </c>
      <c r="C271" s="300" t="str">
        <f t="shared" si="27"/>
        <v/>
      </c>
      <c r="D271" s="300" t="str">
        <f t="shared" si="27"/>
        <v/>
      </c>
      <c r="E271" s="300" t="str">
        <f t="shared" si="27"/>
        <v/>
      </c>
      <c r="F271" s="300" t="str">
        <f t="shared" si="27"/>
        <v/>
      </c>
      <c r="G271" s="610" t="str">
        <f t="shared" si="27"/>
        <v/>
      </c>
      <c r="H271" s="554"/>
      <c r="I271" s="554"/>
      <c r="J271" s="554"/>
      <c r="K271" s="554"/>
      <c r="L271" s="554"/>
      <c r="M271" s="554"/>
      <c r="N271" s="554"/>
      <c r="O271" s="554"/>
      <c r="P271" s="554"/>
      <c r="Q271" s="554"/>
      <c r="R271" s="554"/>
      <c r="S271" s="554"/>
      <c r="T271" s="554"/>
      <c r="U271" s="554"/>
      <c r="V271" s="554"/>
      <c r="W271" s="554"/>
      <c r="X271" s="554"/>
      <c r="Y271" s="554"/>
      <c r="Z271" s="554"/>
      <c r="AA271" s="554"/>
      <c r="AB271" s="554"/>
      <c r="AC271" s="554"/>
      <c r="AD271" s="554"/>
      <c r="AE271" s="554"/>
      <c r="AF271" s="554"/>
      <c r="AG271" s="554"/>
      <c r="AH271" s="554"/>
      <c r="AI271" s="554"/>
      <c r="AJ271" s="554"/>
      <c r="AK271" s="554"/>
      <c r="AL271" s="554"/>
      <c r="AM271" s="554"/>
      <c r="AN271" s="554"/>
      <c r="AO271" s="554"/>
      <c r="AP271" s="554"/>
      <c r="AQ271" s="554"/>
      <c r="AR271" s="554"/>
      <c r="AS271" s="554"/>
      <c r="AT271" s="554"/>
      <c r="AU271" s="554"/>
      <c r="AV271" s="554"/>
      <c r="AW271" s="554"/>
      <c r="AX271" s="554"/>
      <c r="AY271" s="554"/>
      <c r="AZ271" s="554"/>
      <c r="BA271" s="554"/>
      <c r="BB271" s="554"/>
      <c r="BC271" s="554"/>
      <c r="BD271" s="554"/>
      <c r="BE271" s="554"/>
      <c r="BF271" s="554"/>
      <c r="BG271" s="554"/>
      <c r="BH271" s="554"/>
      <c r="BI271" s="554"/>
      <c r="BJ271" s="554"/>
      <c r="BK271" s="554"/>
      <c r="BL271" s="554"/>
      <c r="BM271" s="554"/>
      <c r="BN271" s="554"/>
      <c r="BO271" s="554"/>
      <c r="BP271" s="554"/>
      <c r="BQ271" s="554"/>
      <c r="BR271" s="554"/>
      <c r="BS271" s="554"/>
      <c r="BT271" s="554"/>
      <c r="BU271" s="554"/>
      <c r="BV271" s="554"/>
      <c r="BW271" s="554"/>
      <c r="BX271" s="554"/>
      <c r="BY271" s="554"/>
      <c r="BZ271" s="554"/>
      <c r="CA271" s="554"/>
      <c r="CB271" s="554"/>
      <c r="CC271" s="554"/>
      <c r="CD271" s="554"/>
      <c r="CE271" s="554"/>
      <c r="CF271" s="554"/>
      <c r="CG271" s="554"/>
      <c r="CH271" s="554"/>
      <c r="CI271" s="554"/>
      <c r="CJ271" s="554"/>
      <c r="CK271" s="554"/>
      <c r="CL271" s="554"/>
      <c r="CM271" s="554"/>
      <c r="CN271" s="554"/>
      <c r="CO271" s="554"/>
      <c r="CP271" s="554"/>
      <c r="CQ271" s="554"/>
      <c r="CR271" s="554"/>
      <c r="CS271" s="554"/>
      <c r="CT271" s="554"/>
      <c r="CU271" s="554"/>
      <c r="CV271" s="554"/>
      <c r="CW271" s="554"/>
      <c r="CX271" s="554"/>
      <c r="CY271" s="554"/>
      <c r="CZ271" s="554"/>
      <c r="DA271" s="554"/>
      <c r="DB271" s="554"/>
      <c r="DC271" s="554"/>
      <c r="DD271" s="554"/>
      <c r="DE271" s="554"/>
      <c r="DF271" s="554"/>
      <c r="DG271" s="554"/>
      <c r="DH271" s="554"/>
      <c r="DI271" s="554"/>
      <c r="DJ271" s="554"/>
      <c r="DK271" s="554"/>
      <c r="DL271" s="554"/>
      <c r="DM271" s="554"/>
      <c r="DN271" s="554"/>
      <c r="DO271" s="554"/>
      <c r="DP271" s="554"/>
      <c r="DQ271" s="554"/>
      <c r="DR271" s="554"/>
      <c r="DS271" s="554"/>
      <c r="DT271" s="554"/>
      <c r="DU271" s="554"/>
      <c r="DV271" s="554"/>
      <c r="DW271" s="368"/>
      <c r="DX271" s="554"/>
      <c r="DY271" s="554"/>
      <c r="DZ271" s="554"/>
      <c r="EA271" s="554"/>
      <c r="EB271" s="554"/>
      <c r="EC271" s="554"/>
      <c r="ED271" s="554"/>
      <c r="EE271" s="554"/>
      <c r="EF271" s="554"/>
      <c r="EG271" s="554"/>
      <c r="EH271" s="554"/>
      <c r="EI271" s="554"/>
      <c r="EJ271" s="554"/>
      <c r="EK271" s="554"/>
      <c r="EL271" s="554"/>
      <c r="EM271" s="554"/>
      <c r="EN271" s="554"/>
      <c r="EO271" s="554"/>
      <c r="EP271" s="554"/>
      <c r="EQ271" s="554"/>
      <c r="ER271" s="368"/>
    </row>
    <row r="272" spans="2:148" ht="15" customHeight="1" x14ac:dyDescent="0.25">
      <c r="B272" s="298" t="str">
        <f t="shared" si="22"/>
        <v>Desk 56</v>
      </c>
      <c r="C272" s="300" t="str">
        <f t="shared" si="27"/>
        <v/>
      </c>
      <c r="D272" s="300" t="str">
        <f t="shared" si="27"/>
        <v/>
      </c>
      <c r="E272" s="300" t="str">
        <f t="shared" si="27"/>
        <v/>
      </c>
      <c r="F272" s="300" t="str">
        <f t="shared" si="27"/>
        <v/>
      </c>
      <c r="G272" s="610" t="str">
        <f t="shared" si="27"/>
        <v/>
      </c>
      <c r="H272" s="554"/>
      <c r="I272" s="554"/>
      <c r="J272" s="554"/>
      <c r="K272" s="554"/>
      <c r="L272" s="554"/>
      <c r="M272" s="554"/>
      <c r="N272" s="554"/>
      <c r="O272" s="554"/>
      <c r="P272" s="554"/>
      <c r="Q272" s="554"/>
      <c r="R272" s="554"/>
      <c r="S272" s="554"/>
      <c r="T272" s="554"/>
      <c r="U272" s="554"/>
      <c r="V272" s="554"/>
      <c r="W272" s="554"/>
      <c r="X272" s="554"/>
      <c r="Y272" s="554"/>
      <c r="Z272" s="554"/>
      <c r="AA272" s="554"/>
      <c r="AB272" s="554"/>
      <c r="AC272" s="554"/>
      <c r="AD272" s="554"/>
      <c r="AE272" s="554"/>
      <c r="AF272" s="554"/>
      <c r="AG272" s="554"/>
      <c r="AH272" s="554"/>
      <c r="AI272" s="554"/>
      <c r="AJ272" s="554"/>
      <c r="AK272" s="554"/>
      <c r="AL272" s="554"/>
      <c r="AM272" s="554"/>
      <c r="AN272" s="554"/>
      <c r="AO272" s="554"/>
      <c r="AP272" s="554"/>
      <c r="AQ272" s="554"/>
      <c r="AR272" s="554"/>
      <c r="AS272" s="554"/>
      <c r="AT272" s="554"/>
      <c r="AU272" s="554"/>
      <c r="AV272" s="554"/>
      <c r="AW272" s="554"/>
      <c r="AX272" s="554"/>
      <c r="AY272" s="554"/>
      <c r="AZ272" s="554"/>
      <c r="BA272" s="554"/>
      <c r="BB272" s="554"/>
      <c r="BC272" s="554"/>
      <c r="BD272" s="554"/>
      <c r="BE272" s="554"/>
      <c r="BF272" s="554"/>
      <c r="BG272" s="554"/>
      <c r="BH272" s="554"/>
      <c r="BI272" s="554"/>
      <c r="BJ272" s="554"/>
      <c r="BK272" s="554"/>
      <c r="BL272" s="554"/>
      <c r="BM272" s="554"/>
      <c r="BN272" s="554"/>
      <c r="BO272" s="554"/>
      <c r="BP272" s="554"/>
      <c r="BQ272" s="554"/>
      <c r="BR272" s="554"/>
      <c r="BS272" s="554"/>
      <c r="BT272" s="554"/>
      <c r="BU272" s="554"/>
      <c r="BV272" s="554"/>
      <c r="BW272" s="554"/>
      <c r="BX272" s="554"/>
      <c r="BY272" s="554"/>
      <c r="BZ272" s="554"/>
      <c r="CA272" s="554"/>
      <c r="CB272" s="554"/>
      <c r="CC272" s="554"/>
      <c r="CD272" s="554"/>
      <c r="CE272" s="554"/>
      <c r="CF272" s="554"/>
      <c r="CG272" s="554"/>
      <c r="CH272" s="554"/>
      <c r="CI272" s="554"/>
      <c r="CJ272" s="554"/>
      <c r="CK272" s="554"/>
      <c r="CL272" s="554"/>
      <c r="CM272" s="554"/>
      <c r="CN272" s="554"/>
      <c r="CO272" s="554"/>
      <c r="CP272" s="554"/>
      <c r="CQ272" s="554"/>
      <c r="CR272" s="554"/>
      <c r="CS272" s="554"/>
      <c r="CT272" s="554"/>
      <c r="CU272" s="554"/>
      <c r="CV272" s="554"/>
      <c r="CW272" s="554"/>
      <c r="CX272" s="554"/>
      <c r="CY272" s="554"/>
      <c r="CZ272" s="554"/>
      <c r="DA272" s="554"/>
      <c r="DB272" s="554"/>
      <c r="DC272" s="554"/>
      <c r="DD272" s="554"/>
      <c r="DE272" s="554"/>
      <c r="DF272" s="554"/>
      <c r="DG272" s="554"/>
      <c r="DH272" s="554"/>
      <c r="DI272" s="554"/>
      <c r="DJ272" s="554"/>
      <c r="DK272" s="554"/>
      <c r="DL272" s="554"/>
      <c r="DM272" s="554"/>
      <c r="DN272" s="554"/>
      <c r="DO272" s="554"/>
      <c r="DP272" s="554"/>
      <c r="DQ272" s="554"/>
      <c r="DR272" s="554"/>
      <c r="DS272" s="554"/>
      <c r="DT272" s="554"/>
      <c r="DU272" s="554"/>
      <c r="DV272" s="554"/>
      <c r="DW272" s="368"/>
      <c r="DX272" s="554"/>
      <c r="DY272" s="554"/>
      <c r="DZ272" s="554"/>
      <c r="EA272" s="554"/>
      <c r="EB272" s="554"/>
      <c r="EC272" s="554"/>
      <c r="ED272" s="554"/>
      <c r="EE272" s="554"/>
      <c r="EF272" s="554"/>
      <c r="EG272" s="554"/>
      <c r="EH272" s="554"/>
      <c r="EI272" s="554"/>
      <c r="EJ272" s="554"/>
      <c r="EK272" s="554"/>
      <c r="EL272" s="554"/>
      <c r="EM272" s="554"/>
      <c r="EN272" s="554"/>
      <c r="EO272" s="554"/>
      <c r="EP272" s="554"/>
      <c r="EQ272" s="554"/>
      <c r="ER272" s="368"/>
    </row>
    <row r="273" spans="2:148" ht="15" customHeight="1" x14ac:dyDescent="0.25">
      <c r="B273" s="298" t="str">
        <f t="shared" si="22"/>
        <v>Desk 57</v>
      </c>
      <c r="C273" s="300" t="str">
        <f t="shared" si="27"/>
        <v/>
      </c>
      <c r="D273" s="300" t="str">
        <f t="shared" si="27"/>
        <v/>
      </c>
      <c r="E273" s="300" t="str">
        <f t="shared" si="27"/>
        <v/>
      </c>
      <c r="F273" s="300" t="str">
        <f t="shared" si="27"/>
        <v/>
      </c>
      <c r="G273" s="610" t="str">
        <f t="shared" si="27"/>
        <v/>
      </c>
      <c r="H273" s="554"/>
      <c r="I273" s="554"/>
      <c r="J273" s="554"/>
      <c r="K273" s="554"/>
      <c r="L273" s="554"/>
      <c r="M273" s="554"/>
      <c r="N273" s="554"/>
      <c r="O273" s="554"/>
      <c r="P273" s="554"/>
      <c r="Q273" s="554"/>
      <c r="R273" s="554"/>
      <c r="S273" s="554"/>
      <c r="T273" s="554"/>
      <c r="U273" s="554"/>
      <c r="V273" s="554"/>
      <c r="W273" s="554"/>
      <c r="X273" s="554"/>
      <c r="Y273" s="554"/>
      <c r="Z273" s="554"/>
      <c r="AA273" s="554"/>
      <c r="AB273" s="554"/>
      <c r="AC273" s="554"/>
      <c r="AD273" s="554"/>
      <c r="AE273" s="554"/>
      <c r="AF273" s="554"/>
      <c r="AG273" s="554"/>
      <c r="AH273" s="554"/>
      <c r="AI273" s="554"/>
      <c r="AJ273" s="554"/>
      <c r="AK273" s="554"/>
      <c r="AL273" s="554"/>
      <c r="AM273" s="554"/>
      <c r="AN273" s="554"/>
      <c r="AO273" s="554"/>
      <c r="AP273" s="554"/>
      <c r="AQ273" s="554"/>
      <c r="AR273" s="554"/>
      <c r="AS273" s="554"/>
      <c r="AT273" s="554"/>
      <c r="AU273" s="554"/>
      <c r="AV273" s="554"/>
      <c r="AW273" s="554"/>
      <c r="AX273" s="554"/>
      <c r="AY273" s="554"/>
      <c r="AZ273" s="554"/>
      <c r="BA273" s="554"/>
      <c r="BB273" s="554"/>
      <c r="BC273" s="554"/>
      <c r="BD273" s="554"/>
      <c r="BE273" s="554"/>
      <c r="BF273" s="554"/>
      <c r="BG273" s="554"/>
      <c r="BH273" s="554"/>
      <c r="BI273" s="554"/>
      <c r="BJ273" s="554"/>
      <c r="BK273" s="554"/>
      <c r="BL273" s="554"/>
      <c r="BM273" s="554"/>
      <c r="BN273" s="554"/>
      <c r="BO273" s="554"/>
      <c r="BP273" s="554"/>
      <c r="BQ273" s="554"/>
      <c r="BR273" s="554"/>
      <c r="BS273" s="554"/>
      <c r="BT273" s="554"/>
      <c r="BU273" s="554"/>
      <c r="BV273" s="554"/>
      <c r="BW273" s="554"/>
      <c r="BX273" s="554"/>
      <c r="BY273" s="554"/>
      <c r="BZ273" s="554"/>
      <c r="CA273" s="554"/>
      <c r="CB273" s="554"/>
      <c r="CC273" s="554"/>
      <c r="CD273" s="554"/>
      <c r="CE273" s="554"/>
      <c r="CF273" s="554"/>
      <c r="CG273" s="554"/>
      <c r="CH273" s="554"/>
      <c r="CI273" s="554"/>
      <c r="CJ273" s="554"/>
      <c r="CK273" s="554"/>
      <c r="CL273" s="554"/>
      <c r="CM273" s="554"/>
      <c r="CN273" s="554"/>
      <c r="CO273" s="554"/>
      <c r="CP273" s="554"/>
      <c r="CQ273" s="554"/>
      <c r="CR273" s="554"/>
      <c r="CS273" s="554"/>
      <c r="CT273" s="554"/>
      <c r="CU273" s="554"/>
      <c r="CV273" s="554"/>
      <c r="CW273" s="554"/>
      <c r="CX273" s="554"/>
      <c r="CY273" s="554"/>
      <c r="CZ273" s="554"/>
      <c r="DA273" s="554"/>
      <c r="DB273" s="554"/>
      <c r="DC273" s="554"/>
      <c r="DD273" s="554"/>
      <c r="DE273" s="554"/>
      <c r="DF273" s="554"/>
      <c r="DG273" s="554"/>
      <c r="DH273" s="554"/>
      <c r="DI273" s="554"/>
      <c r="DJ273" s="554"/>
      <c r="DK273" s="554"/>
      <c r="DL273" s="554"/>
      <c r="DM273" s="554"/>
      <c r="DN273" s="554"/>
      <c r="DO273" s="554"/>
      <c r="DP273" s="554"/>
      <c r="DQ273" s="554"/>
      <c r="DR273" s="554"/>
      <c r="DS273" s="554"/>
      <c r="DT273" s="554"/>
      <c r="DU273" s="554"/>
      <c r="DV273" s="554"/>
      <c r="DW273" s="368"/>
      <c r="DX273" s="554"/>
      <c r="DY273" s="554"/>
      <c r="DZ273" s="554"/>
      <c r="EA273" s="554"/>
      <c r="EB273" s="554"/>
      <c r="EC273" s="554"/>
      <c r="ED273" s="554"/>
      <c r="EE273" s="554"/>
      <c r="EF273" s="554"/>
      <c r="EG273" s="554"/>
      <c r="EH273" s="554"/>
      <c r="EI273" s="554"/>
      <c r="EJ273" s="554"/>
      <c r="EK273" s="554"/>
      <c r="EL273" s="554"/>
      <c r="EM273" s="554"/>
      <c r="EN273" s="554"/>
      <c r="EO273" s="554"/>
      <c r="EP273" s="554"/>
      <c r="EQ273" s="554"/>
      <c r="ER273" s="368"/>
    </row>
    <row r="274" spans="2:148" ht="15" customHeight="1" x14ac:dyDescent="0.25">
      <c r="B274" s="298" t="str">
        <f t="shared" si="22"/>
        <v>Desk 58</v>
      </c>
      <c r="C274" s="300" t="str">
        <f t="shared" si="27"/>
        <v/>
      </c>
      <c r="D274" s="300" t="str">
        <f t="shared" si="27"/>
        <v/>
      </c>
      <c r="E274" s="300" t="str">
        <f t="shared" si="27"/>
        <v/>
      </c>
      <c r="F274" s="300" t="str">
        <f t="shared" si="27"/>
        <v/>
      </c>
      <c r="G274" s="610" t="str">
        <f t="shared" si="27"/>
        <v/>
      </c>
      <c r="H274" s="554"/>
      <c r="I274" s="554"/>
      <c r="J274" s="554"/>
      <c r="K274" s="554"/>
      <c r="L274" s="554"/>
      <c r="M274" s="554"/>
      <c r="N274" s="554"/>
      <c r="O274" s="554"/>
      <c r="P274" s="554"/>
      <c r="Q274" s="554"/>
      <c r="R274" s="554"/>
      <c r="S274" s="554"/>
      <c r="T274" s="554"/>
      <c r="U274" s="554"/>
      <c r="V274" s="554"/>
      <c r="W274" s="554"/>
      <c r="X274" s="554"/>
      <c r="Y274" s="554"/>
      <c r="Z274" s="554"/>
      <c r="AA274" s="554"/>
      <c r="AB274" s="554"/>
      <c r="AC274" s="554"/>
      <c r="AD274" s="554"/>
      <c r="AE274" s="554"/>
      <c r="AF274" s="554"/>
      <c r="AG274" s="554"/>
      <c r="AH274" s="554"/>
      <c r="AI274" s="554"/>
      <c r="AJ274" s="554"/>
      <c r="AK274" s="554"/>
      <c r="AL274" s="554"/>
      <c r="AM274" s="554"/>
      <c r="AN274" s="554"/>
      <c r="AO274" s="554"/>
      <c r="AP274" s="554"/>
      <c r="AQ274" s="554"/>
      <c r="AR274" s="554"/>
      <c r="AS274" s="554"/>
      <c r="AT274" s="554"/>
      <c r="AU274" s="554"/>
      <c r="AV274" s="554"/>
      <c r="AW274" s="554"/>
      <c r="AX274" s="554"/>
      <c r="AY274" s="554"/>
      <c r="AZ274" s="554"/>
      <c r="BA274" s="554"/>
      <c r="BB274" s="554"/>
      <c r="BC274" s="554"/>
      <c r="BD274" s="554"/>
      <c r="BE274" s="554"/>
      <c r="BF274" s="554"/>
      <c r="BG274" s="554"/>
      <c r="BH274" s="554"/>
      <c r="BI274" s="554"/>
      <c r="BJ274" s="554"/>
      <c r="BK274" s="554"/>
      <c r="BL274" s="554"/>
      <c r="BM274" s="554"/>
      <c r="BN274" s="554"/>
      <c r="BO274" s="554"/>
      <c r="BP274" s="554"/>
      <c r="BQ274" s="554"/>
      <c r="BR274" s="554"/>
      <c r="BS274" s="554"/>
      <c r="BT274" s="554"/>
      <c r="BU274" s="554"/>
      <c r="BV274" s="554"/>
      <c r="BW274" s="554"/>
      <c r="BX274" s="554"/>
      <c r="BY274" s="554"/>
      <c r="BZ274" s="554"/>
      <c r="CA274" s="554"/>
      <c r="CB274" s="554"/>
      <c r="CC274" s="554"/>
      <c r="CD274" s="554"/>
      <c r="CE274" s="554"/>
      <c r="CF274" s="554"/>
      <c r="CG274" s="554"/>
      <c r="CH274" s="554"/>
      <c r="CI274" s="554"/>
      <c r="CJ274" s="554"/>
      <c r="CK274" s="554"/>
      <c r="CL274" s="554"/>
      <c r="CM274" s="554"/>
      <c r="CN274" s="554"/>
      <c r="CO274" s="554"/>
      <c r="CP274" s="554"/>
      <c r="CQ274" s="554"/>
      <c r="CR274" s="554"/>
      <c r="CS274" s="554"/>
      <c r="CT274" s="554"/>
      <c r="CU274" s="554"/>
      <c r="CV274" s="554"/>
      <c r="CW274" s="554"/>
      <c r="CX274" s="554"/>
      <c r="CY274" s="554"/>
      <c r="CZ274" s="554"/>
      <c r="DA274" s="554"/>
      <c r="DB274" s="554"/>
      <c r="DC274" s="554"/>
      <c r="DD274" s="554"/>
      <c r="DE274" s="554"/>
      <c r="DF274" s="554"/>
      <c r="DG274" s="554"/>
      <c r="DH274" s="554"/>
      <c r="DI274" s="554"/>
      <c r="DJ274" s="554"/>
      <c r="DK274" s="554"/>
      <c r="DL274" s="554"/>
      <c r="DM274" s="554"/>
      <c r="DN274" s="554"/>
      <c r="DO274" s="554"/>
      <c r="DP274" s="554"/>
      <c r="DQ274" s="554"/>
      <c r="DR274" s="554"/>
      <c r="DS274" s="554"/>
      <c r="DT274" s="554"/>
      <c r="DU274" s="554"/>
      <c r="DV274" s="554"/>
      <c r="DW274" s="368"/>
      <c r="DX274" s="554"/>
      <c r="DY274" s="554"/>
      <c r="DZ274" s="554"/>
      <c r="EA274" s="554"/>
      <c r="EB274" s="554"/>
      <c r="EC274" s="554"/>
      <c r="ED274" s="554"/>
      <c r="EE274" s="554"/>
      <c r="EF274" s="554"/>
      <c r="EG274" s="554"/>
      <c r="EH274" s="554"/>
      <c r="EI274" s="554"/>
      <c r="EJ274" s="554"/>
      <c r="EK274" s="554"/>
      <c r="EL274" s="554"/>
      <c r="EM274" s="554"/>
      <c r="EN274" s="554"/>
      <c r="EO274" s="554"/>
      <c r="EP274" s="554"/>
      <c r="EQ274" s="554"/>
      <c r="ER274" s="368"/>
    </row>
    <row r="275" spans="2:148" ht="15" customHeight="1" x14ac:dyDescent="0.25">
      <c r="B275" s="298" t="str">
        <f t="shared" si="22"/>
        <v>Desk 59</v>
      </c>
      <c r="C275" s="300" t="str">
        <f t="shared" si="27"/>
        <v/>
      </c>
      <c r="D275" s="300" t="str">
        <f t="shared" si="27"/>
        <v/>
      </c>
      <c r="E275" s="300" t="str">
        <f t="shared" si="27"/>
        <v/>
      </c>
      <c r="F275" s="300" t="str">
        <f t="shared" si="27"/>
        <v/>
      </c>
      <c r="G275" s="610" t="str">
        <f t="shared" si="27"/>
        <v/>
      </c>
      <c r="H275" s="554"/>
      <c r="I275" s="554"/>
      <c r="J275" s="554"/>
      <c r="K275" s="554"/>
      <c r="L275" s="554"/>
      <c r="M275" s="554"/>
      <c r="N275" s="554"/>
      <c r="O275" s="554"/>
      <c r="P275" s="554"/>
      <c r="Q275" s="554"/>
      <c r="R275" s="554"/>
      <c r="S275" s="554"/>
      <c r="T275" s="554"/>
      <c r="U275" s="554"/>
      <c r="V275" s="554"/>
      <c r="W275" s="554"/>
      <c r="X275" s="554"/>
      <c r="Y275" s="554"/>
      <c r="Z275" s="554"/>
      <c r="AA275" s="554"/>
      <c r="AB275" s="554"/>
      <c r="AC275" s="554"/>
      <c r="AD275" s="554"/>
      <c r="AE275" s="554"/>
      <c r="AF275" s="554"/>
      <c r="AG275" s="554"/>
      <c r="AH275" s="554"/>
      <c r="AI275" s="554"/>
      <c r="AJ275" s="554"/>
      <c r="AK275" s="554"/>
      <c r="AL275" s="554"/>
      <c r="AM275" s="554"/>
      <c r="AN275" s="554"/>
      <c r="AO275" s="554"/>
      <c r="AP275" s="554"/>
      <c r="AQ275" s="554"/>
      <c r="AR275" s="554"/>
      <c r="AS275" s="554"/>
      <c r="AT275" s="554"/>
      <c r="AU275" s="554"/>
      <c r="AV275" s="554"/>
      <c r="AW275" s="554"/>
      <c r="AX275" s="554"/>
      <c r="AY275" s="554"/>
      <c r="AZ275" s="554"/>
      <c r="BA275" s="554"/>
      <c r="BB275" s="554"/>
      <c r="BC275" s="554"/>
      <c r="BD275" s="554"/>
      <c r="BE275" s="554"/>
      <c r="BF275" s="554"/>
      <c r="BG275" s="554"/>
      <c r="BH275" s="554"/>
      <c r="BI275" s="554"/>
      <c r="BJ275" s="554"/>
      <c r="BK275" s="554"/>
      <c r="BL275" s="554"/>
      <c r="BM275" s="554"/>
      <c r="BN275" s="554"/>
      <c r="BO275" s="554"/>
      <c r="BP275" s="554"/>
      <c r="BQ275" s="554"/>
      <c r="BR275" s="554"/>
      <c r="BS275" s="554"/>
      <c r="BT275" s="554"/>
      <c r="BU275" s="554"/>
      <c r="BV275" s="554"/>
      <c r="BW275" s="554"/>
      <c r="BX275" s="554"/>
      <c r="BY275" s="554"/>
      <c r="BZ275" s="554"/>
      <c r="CA275" s="554"/>
      <c r="CB275" s="554"/>
      <c r="CC275" s="554"/>
      <c r="CD275" s="554"/>
      <c r="CE275" s="554"/>
      <c r="CF275" s="554"/>
      <c r="CG275" s="554"/>
      <c r="CH275" s="554"/>
      <c r="CI275" s="554"/>
      <c r="CJ275" s="554"/>
      <c r="CK275" s="554"/>
      <c r="CL275" s="554"/>
      <c r="CM275" s="554"/>
      <c r="CN275" s="554"/>
      <c r="CO275" s="554"/>
      <c r="CP275" s="554"/>
      <c r="CQ275" s="554"/>
      <c r="CR275" s="554"/>
      <c r="CS275" s="554"/>
      <c r="CT275" s="554"/>
      <c r="CU275" s="554"/>
      <c r="CV275" s="554"/>
      <c r="CW275" s="554"/>
      <c r="CX275" s="554"/>
      <c r="CY275" s="554"/>
      <c r="CZ275" s="554"/>
      <c r="DA275" s="554"/>
      <c r="DB275" s="554"/>
      <c r="DC275" s="554"/>
      <c r="DD275" s="554"/>
      <c r="DE275" s="554"/>
      <c r="DF275" s="554"/>
      <c r="DG275" s="554"/>
      <c r="DH275" s="554"/>
      <c r="DI275" s="554"/>
      <c r="DJ275" s="554"/>
      <c r="DK275" s="554"/>
      <c r="DL275" s="554"/>
      <c r="DM275" s="554"/>
      <c r="DN275" s="554"/>
      <c r="DO275" s="554"/>
      <c r="DP275" s="554"/>
      <c r="DQ275" s="554"/>
      <c r="DR275" s="554"/>
      <c r="DS275" s="554"/>
      <c r="DT275" s="554"/>
      <c r="DU275" s="554"/>
      <c r="DV275" s="554"/>
      <c r="DW275" s="368"/>
      <c r="DX275" s="554"/>
      <c r="DY275" s="554"/>
      <c r="DZ275" s="554"/>
      <c r="EA275" s="554"/>
      <c r="EB275" s="554"/>
      <c r="EC275" s="554"/>
      <c r="ED275" s="554"/>
      <c r="EE275" s="554"/>
      <c r="EF275" s="554"/>
      <c r="EG275" s="554"/>
      <c r="EH275" s="554"/>
      <c r="EI275" s="554"/>
      <c r="EJ275" s="554"/>
      <c r="EK275" s="554"/>
      <c r="EL275" s="554"/>
      <c r="EM275" s="554"/>
      <c r="EN275" s="554"/>
      <c r="EO275" s="554"/>
      <c r="EP275" s="554"/>
      <c r="EQ275" s="554"/>
      <c r="ER275" s="368"/>
    </row>
    <row r="276" spans="2:148" ht="15" customHeight="1" x14ac:dyDescent="0.25">
      <c r="B276" s="298" t="str">
        <f t="shared" si="22"/>
        <v>Desk 60</v>
      </c>
      <c r="C276" s="300" t="str">
        <f t="shared" si="27"/>
        <v/>
      </c>
      <c r="D276" s="300" t="str">
        <f t="shared" si="27"/>
        <v/>
      </c>
      <c r="E276" s="300" t="str">
        <f t="shared" si="27"/>
        <v/>
      </c>
      <c r="F276" s="300" t="str">
        <f t="shared" si="27"/>
        <v/>
      </c>
      <c r="G276" s="610" t="str">
        <f t="shared" si="27"/>
        <v/>
      </c>
      <c r="H276" s="554"/>
      <c r="I276" s="554"/>
      <c r="J276" s="554"/>
      <c r="K276" s="554"/>
      <c r="L276" s="554"/>
      <c r="M276" s="554"/>
      <c r="N276" s="554"/>
      <c r="O276" s="554"/>
      <c r="P276" s="554"/>
      <c r="Q276" s="554"/>
      <c r="R276" s="554"/>
      <c r="S276" s="554"/>
      <c r="T276" s="554"/>
      <c r="U276" s="554"/>
      <c r="V276" s="554"/>
      <c r="W276" s="554"/>
      <c r="X276" s="554"/>
      <c r="Y276" s="554"/>
      <c r="Z276" s="554"/>
      <c r="AA276" s="554"/>
      <c r="AB276" s="554"/>
      <c r="AC276" s="554"/>
      <c r="AD276" s="554"/>
      <c r="AE276" s="554"/>
      <c r="AF276" s="554"/>
      <c r="AG276" s="554"/>
      <c r="AH276" s="554"/>
      <c r="AI276" s="554"/>
      <c r="AJ276" s="554"/>
      <c r="AK276" s="554"/>
      <c r="AL276" s="554"/>
      <c r="AM276" s="554"/>
      <c r="AN276" s="554"/>
      <c r="AO276" s="554"/>
      <c r="AP276" s="554"/>
      <c r="AQ276" s="554"/>
      <c r="AR276" s="554"/>
      <c r="AS276" s="554"/>
      <c r="AT276" s="554"/>
      <c r="AU276" s="554"/>
      <c r="AV276" s="554"/>
      <c r="AW276" s="554"/>
      <c r="AX276" s="554"/>
      <c r="AY276" s="554"/>
      <c r="AZ276" s="554"/>
      <c r="BA276" s="554"/>
      <c r="BB276" s="554"/>
      <c r="BC276" s="554"/>
      <c r="BD276" s="554"/>
      <c r="BE276" s="554"/>
      <c r="BF276" s="554"/>
      <c r="BG276" s="554"/>
      <c r="BH276" s="554"/>
      <c r="BI276" s="554"/>
      <c r="BJ276" s="554"/>
      <c r="BK276" s="554"/>
      <c r="BL276" s="554"/>
      <c r="BM276" s="554"/>
      <c r="BN276" s="554"/>
      <c r="BO276" s="554"/>
      <c r="BP276" s="554"/>
      <c r="BQ276" s="554"/>
      <c r="BR276" s="554"/>
      <c r="BS276" s="554"/>
      <c r="BT276" s="554"/>
      <c r="BU276" s="554"/>
      <c r="BV276" s="554"/>
      <c r="BW276" s="554"/>
      <c r="BX276" s="554"/>
      <c r="BY276" s="554"/>
      <c r="BZ276" s="554"/>
      <c r="CA276" s="554"/>
      <c r="CB276" s="554"/>
      <c r="CC276" s="554"/>
      <c r="CD276" s="554"/>
      <c r="CE276" s="554"/>
      <c r="CF276" s="554"/>
      <c r="CG276" s="554"/>
      <c r="CH276" s="554"/>
      <c r="CI276" s="554"/>
      <c r="CJ276" s="554"/>
      <c r="CK276" s="554"/>
      <c r="CL276" s="554"/>
      <c r="CM276" s="554"/>
      <c r="CN276" s="554"/>
      <c r="CO276" s="554"/>
      <c r="CP276" s="554"/>
      <c r="CQ276" s="554"/>
      <c r="CR276" s="554"/>
      <c r="CS276" s="554"/>
      <c r="CT276" s="554"/>
      <c r="CU276" s="554"/>
      <c r="CV276" s="554"/>
      <c r="CW276" s="554"/>
      <c r="CX276" s="554"/>
      <c r="CY276" s="554"/>
      <c r="CZ276" s="554"/>
      <c r="DA276" s="554"/>
      <c r="DB276" s="554"/>
      <c r="DC276" s="554"/>
      <c r="DD276" s="554"/>
      <c r="DE276" s="554"/>
      <c r="DF276" s="554"/>
      <c r="DG276" s="554"/>
      <c r="DH276" s="554"/>
      <c r="DI276" s="554"/>
      <c r="DJ276" s="554"/>
      <c r="DK276" s="554"/>
      <c r="DL276" s="554"/>
      <c r="DM276" s="554"/>
      <c r="DN276" s="554"/>
      <c r="DO276" s="554"/>
      <c r="DP276" s="554"/>
      <c r="DQ276" s="554"/>
      <c r="DR276" s="554"/>
      <c r="DS276" s="554"/>
      <c r="DT276" s="554"/>
      <c r="DU276" s="554"/>
      <c r="DV276" s="554"/>
      <c r="DW276" s="368"/>
      <c r="DX276" s="554"/>
      <c r="DY276" s="554"/>
      <c r="DZ276" s="554"/>
      <c r="EA276" s="554"/>
      <c r="EB276" s="554"/>
      <c r="EC276" s="554"/>
      <c r="ED276" s="554"/>
      <c r="EE276" s="554"/>
      <c r="EF276" s="554"/>
      <c r="EG276" s="554"/>
      <c r="EH276" s="554"/>
      <c r="EI276" s="554"/>
      <c r="EJ276" s="554"/>
      <c r="EK276" s="554"/>
      <c r="EL276" s="554"/>
      <c r="EM276" s="554"/>
      <c r="EN276" s="554"/>
      <c r="EO276" s="554"/>
      <c r="EP276" s="554"/>
      <c r="EQ276" s="554"/>
      <c r="ER276" s="368"/>
    </row>
    <row r="277" spans="2:148" ht="15" customHeight="1" x14ac:dyDescent="0.25">
      <c r="B277" s="298" t="str">
        <f t="shared" si="22"/>
        <v>Desk 61</v>
      </c>
      <c r="C277" s="300" t="str">
        <f t="shared" si="27"/>
        <v/>
      </c>
      <c r="D277" s="300" t="str">
        <f t="shared" si="27"/>
        <v/>
      </c>
      <c r="E277" s="300" t="str">
        <f t="shared" si="27"/>
        <v/>
      </c>
      <c r="F277" s="300" t="str">
        <f t="shared" si="27"/>
        <v/>
      </c>
      <c r="G277" s="610" t="str">
        <f t="shared" si="27"/>
        <v/>
      </c>
      <c r="H277" s="554"/>
      <c r="I277" s="554"/>
      <c r="J277" s="554"/>
      <c r="K277" s="554"/>
      <c r="L277" s="554"/>
      <c r="M277" s="554"/>
      <c r="N277" s="554"/>
      <c r="O277" s="554"/>
      <c r="P277" s="554"/>
      <c r="Q277" s="554"/>
      <c r="R277" s="554"/>
      <c r="S277" s="554"/>
      <c r="T277" s="554"/>
      <c r="U277" s="554"/>
      <c r="V277" s="554"/>
      <c r="W277" s="554"/>
      <c r="X277" s="554"/>
      <c r="Y277" s="554"/>
      <c r="Z277" s="554"/>
      <c r="AA277" s="554"/>
      <c r="AB277" s="554"/>
      <c r="AC277" s="554"/>
      <c r="AD277" s="554"/>
      <c r="AE277" s="554"/>
      <c r="AF277" s="554"/>
      <c r="AG277" s="554"/>
      <c r="AH277" s="554"/>
      <c r="AI277" s="554"/>
      <c r="AJ277" s="554"/>
      <c r="AK277" s="554"/>
      <c r="AL277" s="554"/>
      <c r="AM277" s="554"/>
      <c r="AN277" s="554"/>
      <c r="AO277" s="554"/>
      <c r="AP277" s="554"/>
      <c r="AQ277" s="554"/>
      <c r="AR277" s="554"/>
      <c r="AS277" s="554"/>
      <c r="AT277" s="554"/>
      <c r="AU277" s="554"/>
      <c r="AV277" s="554"/>
      <c r="AW277" s="554"/>
      <c r="AX277" s="554"/>
      <c r="AY277" s="554"/>
      <c r="AZ277" s="554"/>
      <c r="BA277" s="554"/>
      <c r="BB277" s="554"/>
      <c r="BC277" s="554"/>
      <c r="BD277" s="554"/>
      <c r="BE277" s="554"/>
      <c r="BF277" s="554"/>
      <c r="BG277" s="554"/>
      <c r="BH277" s="554"/>
      <c r="BI277" s="554"/>
      <c r="BJ277" s="554"/>
      <c r="BK277" s="554"/>
      <c r="BL277" s="554"/>
      <c r="BM277" s="554"/>
      <c r="BN277" s="554"/>
      <c r="BO277" s="554"/>
      <c r="BP277" s="554"/>
      <c r="BQ277" s="554"/>
      <c r="BR277" s="554"/>
      <c r="BS277" s="554"/>
      <c r="BT277" s="554"/>
      <c r="BU277" s="554"/>
      <c r="BV277" s="554"/>
      <c r="BW277" s="554"/>
      <c r="BX277" s="554"/>
      <c r="BY277" s="554"/>
      <c r="BZ277" s="554"/>
      <c r="CA277" s="554"/>
      <c r="CB277" s="554"/>
      <c r="CC277" s="554"/>
      <c r="CD277" s="554"/>
      <c r="CE277" s="554"/>
      <c r="CF277" s="554"/>
      <c r="CG277" s="554"/>
      <c r="CH277" s="554"/>
      <c r="CI277" s="554"/>
      <c r="CJ277" s="554"/>
      <c r="CK277" s="554"/>
      <c r="CL277" s="554"/>
      <c r="CM277" s="554"/>
      <c r="CN277" s="554"/>
      <c r="CO277" s="554"/>
      <c r="CP277" s="554"/>
      <c r="CQ277" s="554"/>
      <c r="CR277" s="554"/>
      <c r="CS277" s="554"/>
      <c r="CT277" s="554"/>
      <c r="CU277" s="554"/>
      <c r="CV277" s="554"/>
      <c r="CW277" s="554"/>
      <c r="CX277" s="554"/>
      <c r="CY277" s="554"/>
      <c r="CZ277" s="554"/>
      <c r="DA277" s="554"/>
      <c r="DB277" s="554"/>
      <c r="DC277" s="554"/>
      <c r="DD277" s="554"/>
      <c r="DE277" s="554"/>
      <c r="DF277" s="554"/>
      <c r="DG277" s="554"/>
      <c r="DH277" s="554"/>
      <c r="DI277" s="554"/>
      <c r="DJ277" s="554"/>
      <c r="DK277" s="554"/>
      <c r="DL277" s="554"/>
      <c r="DM277" s="554"/>
      <c r="DN277" s="554"/>
      <c r="DO277" s="554"/>
      <c r="DP277" s="554"/>
      <c r="DQ277" s="554"/>
      <c r="DR277" s="554"/>
      <c r="DS277" s="554"/>
      <c r="DT277" s="554"/>
      <c r="DU277" s="554"/>
      <c r="DV277" s="554"/>
      <c r="DW277" s="368"/>
      <c r="DX277" s="554"/>
      <c r="DY277" s="554"/>
      <c r="DZ277" s="554"/>
      <c r="EA277" s="554"/>
      <c r="EB277" s="554"/>
      <c r="EC277" s="554"/>
      <c r="ED277" s="554"/>
      <c r="EE277" s="554"/>
      <c r="EF277" s="554"/>
      <c r="EG277" s="554"/>
      <c r="EH277" s="554"/>
      <c r="EI277" s="554"/>
      <c r="EJ277" s="554"/>
      <c r="EK277" s="554"/>
      <c r="EL277" s="554"/>
      <c r="EM277" s="554"/>
      <c r="EN277" s="554"/>
      <c r="EO277" s="554"/>
      <c r="EP277" s="554"/>
      <c r="EQ277" s="554"/>
      <c r="ER277" s="368"/>
    </row>
    <row r="278" spans="2:148" ht="15" customHeight="1" x14ac:dyDescent="0.25">
      <c r="B278" s="298" t="str">
        <f t="shared" si="22"/>
        <v>Desk 62</v>
      </c>
      <c r="C278" s="300" t="str">
        <f t="shared" si="27"/>
        <v/>
      </c>
      <c r="D278" s="300" t="str">
        <f t="shared" si="27"/>
        <v/>
      </c>
      <c r="E278" s="300" t="str">
        <f t="shared" si="27"/>
        <v/>
      </c>
      <c r="F278" s="300" t="str">
        <f t="shared" si="27"/>
        <v/>
      </c>
      <c r="G278" s="610" t="str">
        <f t="shared" si="27"/>
        <v/>
      </c>
      <c r="H278" s="554"/>
      <c r="I278" s="554"/>
      <c r="J278" s="554"/>
      <c r="K278" s="554"/>
      <c r="L278" s="554"/>
      <c r="M278" s="554"/>
      <c r="N278" s="554"/>
      <c r="O278" s="554"/>
      <c r="P278" s="554"/>
      <c r="Q278" s="554"/>
      <c r="R278" s="554"/>
      <c r="S278" s="554"/>
      <c r="T278" s="554"/>
      <c r="U278" s="554"/>
      <c r="V278" s="554"/>
      <c r="W278" s="554"/>
      <c r="X278" s="554"/>
      <c r="Y278" s="554"/>
      <c r="Z278" s="554"/>
      <c r="AA278" s="554"/>
      <c r="AB278" s="554"/>
      <c r="AC278" s="554"/>
      <c r="AD278" s="554"/>
      <c r="AE278" s="554"/>
      <c r="AF278" s="554"/>
      <c r="AG278" s="554"/>
      <c r="AH278" s="554"/>
      <c r="AI278" s="554"/>
      <c r="AJ278" s="554"/>
      <c r="AK278" s="554"/>
      <c r="AL278" s="554"/>
      <c r="AM278" s="554"/>
      <c r="AN278" s="554"/>
      <c r="AO278" s="554"/>
      <c r="AP278" s="554"/>
      <c r="AQ278" s="554"/>
      <c r="AR278" s="554"/>
      <c r="AS278" s="554"/>
      <c r="AT278" s="554"/>
      <c r="AU278" s="554"/>
      <c r="AV278" s="554"/>
      <c r="AW278" s="554"/>
      <c r="AX278" s="554"/>
      <c r="AY278" s="554"/>
      <c r="AZ278" s="554"/>
      <c r="BA278" s="554"/>
      <c r="BB278" s="554"/>
      <c r="BC278" s="554"/>
      <c r="BD278" s="554"/>
      <c r="BE278" s="554"/>
      <c r="BF278" s="554"/>
      <c r="BG278" s="554"/>
      <c r="BH278" s="554"/>
      <c r="BI278" s="554"/>
      <c r="BJ278" s="554"/>
      <c r="BK278" s="554"/>
      <c r="BL278" s="554"/>
      <c r="BM278" s="554"/>
      <c r="BN278" s="554"/>
      <c r="BO278" s="554"/>
      <c r="BP278" s="554"/>
      <c r="BQ278" s="554"/>
      <c r="BR278" s="554"/>
      <c r="BS278" s="554"/>
      <c r="BT278" s="554"/>
      <c r="BU278" s="554"/>
      <c r="BV278" s="554"/>
      <c r="BW278" s="554"/>
      <c r="BX278" s="554"/>
      <c r="BY278" s="554"/>
      <c r="BZ278" s="554"/>
      <c r="CA278" s="554"/>
      <c r="CB278" s="554"/>
      <c r="CC278" s="554"/>
      <c r="CD278" s="554"/>
      <c r="CE278" s="554"/>
      <c r="CF278" s="554"/>
      <c r="CG278" s="554"/>
      <c r="CH278" s="554"/>
      <c r="CI278" s="554"/>
      <c r="CJ278" s="554"/>
      <c r="CK278" s="554"/>
      <c r="CL278" s="554"/>
      <c r="CM278" s="554"/>
      <c r="CN278" s="554"/>
      <c r="CO278" s="554"/>
      <c r="CP278" s="554"/>
      <c r="CQ278" s="554"/>
      <c r="CR278" s="554"/>
      <c r="CS278" s="554"/>
      <c r="CT278" s="554"/>
      <c r="CU278" s="554"/>
      <c r="CV278" s="554"/>
      <c r="CW278" s="554"/>
      <c r="CX278" s="554"/>
      <c r="CY278" s="554"/>
      <c r="CZ278" s="554"/>
      <c r="DA278" s="554"/>
      <c r="DB278" s="554"/>
      <c r="DC278" s="554"/>
      <c r="DD278" s="554"/>
      <c r="DE278" s="554"/>
      <c r="DF278" s="554"/>
      <c r="DG278" s="554"/>
      <c r="DH278" s="554"/>
      <c r="DI278" s="554"/>
      <c r="DJ278" s="554"/>
      <c r="DK278" s="554"/>
      <c r="DL278" s="554"/>
      <c r="DM278" s="554"/>
      <c r="DN278" s="554"/>
      <c r="DO278" s="554"/>
      <c r="DP278" s="554"/>
      <c r="DQ278" s="554"/>
      <c r="DR278" s="554"/>
      <c r="DS278" s="554"/>
      <c r="DT278" s="554"/>
      <c r="DU278" s="554"/>
      <c r="DV278" s="554"/>
      <c r="DW278" s="368"/>
      <c r="DX278" s="554"/>
      <c r="DY278" s="554"/>
      <c r="DZ278" s="554"/>
      <c r="EA278" s="554"/>
      <c r="EB278" s="554"/>
      <c r="EC278" s="554"/>
      <c r="ED278" s="554"/>
      <c r="EE278" s="554"/>
      <c r="EF278" s="554"/>
      <c r="EG278" s="554"/>
      <c r="EH278" s="554"/>
      <c r="EI278" s="554"/>
      <c r="EJ278" s="554"/>
      <c r="EK278" s="554"/>
      <c r="EL278" s="554"/>
      <c r="EM278" s="554"/>
      <c r="EN278" s="554"/>
      <c r="EO278" s="554"/>
      <c r="EP278" s="554"/>
      <c r="EQ278" s="554"/>
      <c r="ER278" s="368"/>
    </row>
    <row r="279" spans="2:148" ht="15" customHeight="1" x14ac:dyDescent="0.25">
      <c r="B279" s="298" t="str">
        <f t="shared" si="22"/>
        <v>Desk 63</v>
      </c>
      <c r="C279" s="300" t="str">
        <f t="shared" si="27"/>
        <v/>
      </c>
      <c r="D279" s="300" t="str">
        <f t="shared" si="27"/>
        <v/>
      </c>
      <c r="E279" s="300" t="str">
        <f t="shared" si="27"/>
        <v/>
      </c>
      <c r="F279" s="300" t="str">
        <f t="shared" si="27"/>
        <v/>
      </c>
      <c r="G279" s="610" t="str">
        <f t="shared" si="27"/>
        <v/>
      </c>
      <c r="H279" s="554"/>
      <c r="I279" s="554"/>
      <c r="J279" s="554"/>
      <c r="K279" s="554"/>
      <c r="L279" s="554"/>
      <c r="M279" s="554"/>
      <c r="N279" s="554"/>
      <c r="O279" s="554"/>
      <c r="P279" s="554"/>
      <c r="Q279" s="554"/>
      <c r="R279" s="554"/>
      <c r="S279" s="554"/>
      <c r="T279" s="554"/>
      <c r="U279" s="554"/>
      <c r="V279" s="554"/>
      <c r="W279" s="554"/>
      <c r="X279" s="554"/>
      <c r="Y279" s="554"/>
      <c r="Z279" s="554"/>
      <c r="AA279" s="554"/>
      <c r="AB279" s="554"/>
      <c r="AC279" s="554"/>
      <c r="AD279" s="554"/>
      <c r="AE279" s="554"/>
      <c r="AF279" s="554"/>
      <c r="AG279" s="554"/>
      <c r="AH279" s="554"/>
      <c r="AI279" s="554"/>
      <c r="AJ279" s="554"/>
      <c r="AK279" s="554"/>
      <c r="AL279" s="554"/>
      <c r="AM279" s="554"/>
      <c r="AN279" s="554"/>
      <c r="AO279" s="554"/>
      <c r="AP279" s="554"/>
      <c r="AQ279" s="554"/>
      <c r="AR279" s="554"/>
      <c r="AS279" s="554"/>
      <c r="AT279" s="554"/>
      <c r="AU279" s="554"/>
      <c r="AV279" s="554"/>
      <c r="AW279" s="554"/>
      <c r="AX279" s="554"/>
      <c r="AY279" s="554"/>
      <c r="AZ279" s="554"/>
      <c r="BA279" s="554"/>
      <c r="BB279" s="554"/>
      <c r="BC279" s="554"/>
      <c r="BD279" s="554"/>
      <c r="BE279" s="554"/>
      <c r="BF279" s="554"/>
      <c r="BG279" s="554"/>
      <c r="BH279" s="554"/>
      <c r="BI279" s="554"/>
      <c r="BJ279" s="554"/>
      <c r="BK279" s="554"/>
      <c r="BL279" s="554"/>
      <c r="BM279" s="554"/>
      <c r="BN279" s="554"/>
      <c r="BO279" s="554"/>
      <c r="BP279" s="554"/>
      <c r="BQ279" s="554"/>
      <c r="BR279" s="554"/>
      <c r="BS279" s="554"/>
      <c r="BT279" s="554"/>
      <c r="BU279" s="554"/>
      <c r="BV279" s="554"/>
      <c r="BW279" s="554"/>
      <c r="BX279" s="554"/>
      <c r="BY279" s="554"/>
      <c r="BZ279" s="554"/>
      <c r="CA279" s="554"/>
      <c r="CB279" s="554"/>
      <c r="CC279" s="554"/>
      <c r="CD279" s="554"/>
      <c r="CE279" s="554"/>
      <c r="CF279" s="554"/>
      <c r="CG279" s="554"/>
      <c r="CH279" s="554"/>
      <c r="CI279" s="554"/>
      <c r="CJ279" s="554"/>
      <c r="CK279" s="554"/>
      <c r="CL279" s="554"/>
      <c r="CM279" s="554"/>
      <c r="CN279" s="554"/>
      <c r="CO279" s="554"/>
      <c r="CP279" s="554"/>
      <c r="CQ279" s="554"/>
      <c r="CR279" s="554"/>
      <c r="CS279" s="554"/>
      <c r="CT279" s="554"/>
      <c r="CU279" s="554"/>
      <c r="CV279" s="554"/>
      <c r="CW279" s="554"/>
      <c r="CX279" s="554"/>
      <c r="CY279" s="554"/>
      <c r="CZ279" s="554"/>
      <c r="DA279" s="554"/>
      <c r="DB279" s="554"/>
      <c r="DC279" s="554"/>
      <c r="DD279" s="554"/>
      <c r="DE279" s="554"/>
      <c r="DF279" s="554"/>
      <c r="DG279" s="554"/>
      <c r="DH279" s="554"/>
      <c r="DI279" s="554"/>
      <c r="DJ279" s="554"/>
      <c r="DK279" s="554"/>
      <c r="DL279" s="554"/>
      <c r="DM279" s="554"/>
      <c r="DN279" s="554"/>
      <c r="DO279" s="554"/>
      <c r="DP279" s="554"/>
      <c r="DQ279" s="554"/>
      <c r="DR279" s="554"/>
      <c r="DS279" s="554"/>
      <c r="DT279" s="554"/>
      <c r="DU279" s="554"/>
      <c r="DV279" s="554"/>
      <c r="DW279" s="368"/>
      <c r="DX279" s="554"/>
      <c r="DY279" s="554"/>
      <c r="DZ279" s="554"/>
      <c r="EA279" s="554"/>
      <c r="EB279" s="554"/>
      <c r="EC279" s="554"/>
      <c r="ED279" s="554"/>
      <c r="EE279" s="554"/>
      <c r="EF279" s="554"/>
      <c r="EG279" s="554"/>
      <c r="EH279" s="554"/>
      <c r="EI279" s="554"/>
      <c r="EJ279" s="554"/>
      <c r="EK279" s="554"/>
      <c r="EL279" s="554"/>
      <c r="EM279" s="554"/>
      <c r="EN279" s="554"/>
      <c r="EO279" s="554"/>
      <c r="EP279" s="554"/>
      <c r="EQ279" s="554"/>
      <c r="ER279" s="368"/>
    </row>
    <row r="280" spans="2:148" ht="15" customHeight="1" x14ac:dyDescent="0.25">
      <c r="B280" s="298" t="str">
        <f t="shared" si="22"/>
        <v>Desk 64</v>
      </c>
      <c r="C280" s="300" t="str">
        <f t="shared" si="27"/>
        <v/>
      </c>
      <c r="D280" s="300" t="str">
        <f t="shared" si="27"/>
        <v/>
      </c>
      <c r="E280" s="300" t="str">
        <f t="shared" si="27"/>
        <v/>
      </c>
      <c r="F280" s="300" t="str">
        <f t="shared" si="27"/>
        <v/>
      </c>
      <c r="G280" s="610" t="str">
        <f t="shared" si="27"/>
        <v/>
      </c>
      <c r="H280" s="554"/>
      <c r="I280" s="554"/>
      <c r="J280" s="554"/>
      <c r="K280" s="554"/>
      <c r="L280" s="554"/>
      <c r="M280" s="554"/>
      <c r="N280" s="554"/>
      <c r="O280" s="554"/>
      <c r="P280" s="554"/>
      <c r="Q280" s="554"/>
      <c r="R280" s="554"/>
      <c r="S280" s="554"/>
      <c r="T280" s="554"/>
      <c r="U280" s="554"/>
      <c r="V280" s="554"/>
      <c r="W280" s="554"/>
      <c r="X280" s="554"/>
      <c r="Y280" s="554"/>
      <c r="Z280" s="554"/>
      <c r="AA280" s="554"/>
      <c r="AB280" s="554"/>
      <c r="AC280" s="554"/>
      <c r="AD280" s="554"/>
      <c r="AE280" s="554"/>
      <c r="AF280" s="554"/>
      <c r="AG280" s="554"/>
      <c r="AH280" s="554"/>
      <c r="AI280" s="554"/>
      <c r="AJ280" s="554"/>
      <c r="AK280" s="554"/>
      <c r="AL280" s="554"/>
      <c r="AM280" s="554"/>
      <c r="AN280" s="554"/>
      <c r="AO280" s="554"/>
      <c r="AP280" s="554"/>
      <c r="AQ280" s="554"/>
      <c r="AR280" s="554"/>
      <c r="AS280" s="554"/>
      <c r="AT280" s="554"/>
      <c r="AU280" s="554"/>
      <c r="AV280" s="554"/>
      <c r="AW280" s="554"/>
      <c r="AX280" s="554"/>
      <c r="AY280" s="554"/>
      <c r="AZ280" s="554"/>
      <c r="BA280" s="554"/>
      <c r="BB280" s="554"/>
      <c r="BC280" s="554"/>
      <c r="BD280" s="554"/>
      <c r="BE280" s="554"/>
      <c r="BF280" s="554"/>
      <c r="BG280" s="554"/>
      <c r="BH280" s="554"/>
      <c r="BI280" s="554"/>
      <c r="BJ280" s="554"/>
      <c r="BK280" s="554"/>
      <c r="BL280" s="554"/>
      <c r="BM280" s="554"/>
      <c r="BN280" s="554"/>
      <c r="BO280" s="554"/>
      <c r="BP280" s="554"/>
      <c r="BQ280" s="554"/>
      <c r="BR280" s="554"/>
      <c r="BS280" s="554"/>
      <c r="BT280" s="554"/>
      <c r="BU280" s="554"/>
      <c r="BV280" s="554"/>
      <c r="BW280" s="554"/>
      <c r="BX280" s="554"/>
      <c r="BY280" s="554"/>
      <c r="BZ280" s="554"/>
      <c r="CA280" s="554"/>
      <c r="CB280" s="554"/>
      <c r="CC280" s="554"/>
      <c r="CD280" s="554"/>
      <c r="CE280" s="554"/>
      <c r="CF280" s="554"/>
      <c r="CG280" s="554"/>
      <c r="CH280" s="554"/>
      <c r="CI280" s="554"/>
      <c r="CJ280" s="554"/>
      <c r="CK280" s="554"/>
      <c r="CL280" s="554"/>
      <c r="CM280" s="554"/>
      <c r="CN280" s="554"/>
      <c r="CO280" s="554"/>
      <c r="CP280" s="554"/>
      <c r="CQ280" s="554"/>
      <c r="CR280" s="554"/>
      <c r="CS280" s="554"/>
      <c r="CT280" s="554"/>
      <c r="CU280" s="554"/>
      <c r="CV280" s="554"/>
      <c r="CW280" s="554"/>
      <c r="CX280" s="554"/>
      <c r="CY280" s="554"/>
      <c r="CZ280" s="554"/>
      <c r="DA280" s="554"/>
      <c r="DB280" s="554"/>
      <c r="DC280" s="554"/>
      <c r="DD280" s="554"/>
      <c r="DE280" s="554"/>
      <c r="DF280" s="554"/>
      <c r="DG280" s="554"/>
      <c r="DH280" s="554"/>
      <c r="DI280" s="554"/>
      <c r="DJ280" s="554"/>
      <c r="DK280" s="554"/>
      <c r="DL280" s="554"/>
      <c r="DM280" s="554"/>
      <c r="DN280" s="554"/>
      <c r="DO280" s="554"/>
      <c r="DP280" s="554"/>
      <c r="DQ280" s="554"/>
      <c r="DR280" s="554"/>
      <c r="DS280" s="554"/>
      <c r="DT280" s="554"/>
      <c r="DU280" s="554"/>
      <c r="DV280" s="554"/>
      <c r="DW280" s="368"/>
      <c r="DX280" s="554"/>
      <c r="DY280" s="554"/>
      <c r="DZ280" s="554"/>
      <c r="EA280" s="554"/>
      <c r="EB280" s="554"/>
      <c r="EC280" s="554"/>
      <c r="ED280" s="554"/>
      <c r="EE280" s="554"/>
      <c r="EF280" s="554"/>
      <c r="EG280" s="554"/>
      <c r="EH280" s="554"/>
      <c r="EI280" s="554"/>
      <c r="EJ280" s="554"/>
      <c r="EK280" s="554"/>
      <c r="EL280" s="554"/>
      <c r="EM280" s="554"/>
      <c r="EN280" s="554"/>
      <c r="EO280" s="554"/>
      <c r="EP280" s="554"/>
      <c r="EQ280" s="554"/>
      <c r="ER280" s="368"/>
    </row>
    <row r="281" spans="2:148" ht="15" customHeight="1" x14ac:dyDescent="0.25">
      <c r="B281" s="298" t="str">
        <f t="shared" ref="B281:B316" si="28">B75</f>
        <v>Desk 65</v>
      </c>
      <c r="C281" s="300" t="str">
        <f t="shared" si="27"/>
        <v/>
      </c>
      <c r="D281" s="300" t="str">
        <f t="shared" si="27"/>
        <v/>
      </c>
      <c r="E281" s="300" t="str">
        <f t="shared" si="27"/>
        <v/>
      </c>
      <c r="F281" s="300" t="str">
        <f t="shared" si="27"/>
        <v/>
      </c>
      <c r="G281" s="610" t="str">
        <f t="shared" si="27"/>
        <v/>
      </c>
      <c r="H281" s="554"/>
      <c r="I281" s="554"/>
      <c r="J281" s="554"/>
      <c r="K281" s="554"/>
      <c r="L281" s="554"/>
      <c r="M281" s="554"/>
      <c r="N281" s="554"/>
      <c r="O281" s="554"/>
      <c r="P281" s="554"/>
      <c r="Q281" s="554"/>
      <c r="R281" s="554"/>
      <c r="S281" s="554"/>
      <c r="T281" s="554"/>
      <c r="U281" s="554"/>
      <c r="V281" s="554"/>
      <c r="W281" s="554"/>
      <c r="X281" s="554"/>
      <c r="Y281" s="554"/>
      <c r="Z281" s="554"/>
      <c r="AA281" s="554"/>
      <c r="AB281" s="554"/>
      <c r="AC281" s="554"/>
      <c r="AD281" s="554"/>
      <c r="AE281" s="554"/>
      <c r="AF281" s="554"/>
      <c r="AG281" s="554"/>
      <c r="AH281" s="554"/>
      <c r="AI281" s="554"/>
      <c r="AJ281" s="554"/>
      <c r="AK281" s="554"/>
      <c r="AL281" s="554"/>
      <c r="AM281" s="554"/>
      <c r="AN281" s="554"/>
      <c r="AO281" s="554"/>
      <c r="AP281" s="554"/>
      <c r="AQ281" s="554"/>
      <c r="AR281" s="554"/>
      <c r="AS281" s="554"/>
      <c r="AT281" s="554"/>
      <c r="AU281" s="554"/>
      <c r="AV281" s="554"/>
      <c r="AW281" s="554"/>
      <c r="AX281" s="554"/>
      <c r="AY281" s="554"/>
      <c r="AZ281" s="554"/>
      <c r="BA281" s="554"/>
      <c r="BB281" s="554"/>
      <c r="BC281" s="554"/>
      <c r="BD281" s="554"/>
      <c r="BE281" s="554"/>
      <c r="BF281" s="554"/>
      <c r="BG281" s="554"/>
      <c r="BH281" s="554"/>
      <c r="BI281" s="554"/>
      <c r="BJ281" s="554"/>
      <c r="BK281" s="554"/>
      <c r="BL281" s="554"/>
      <c r="BM281" s="554"/>
      <c r="BN281" s="554"/>
      <c r="BO281" s="554"/>
      <c r="BP281" s="554"/>
      <c r="BQ281" s="554"/>
      <c r="BR281" s="554"/>
      <c r="BS281" s="554"/>
      <c r="BT281" s="554"/>
      <c r="BU281" s="554"/>
      <c r="BV281" s="554"/>
      <c r="BW281" s="554"/>
      <c r="BX281" s="554"/>
      <c r="BY281" s="554"/>
      <c r="BZ281" s="554"/>
      <c r="CA281" s="554"/>
      <c r="CB281" s="554"/>
      <c r="CC281" s="554"/>
      <c r="CD281" s="554"/>
      <c r="CE281" s="554"/>
      <c r="CF281" s="554"/>
      <c r="CG281" s="554"/>
      <c r="CH281" s="554"/>
      <c r="CI281" s="554"/>
      <c r="CJ281" s="554"/>
      <c r="CK281" s="554"/>
      <c r="CL281" s="554"/>
      <c r="CM281" s="554"/>
      <c r="CN281" s="554"/>
      <c r="CO281" s="554"/>
      <c r="CP281" s="554"/>
      <c r="CQ281" s="554"/>
      <c r="CR281" s="554"/>
      <c r="CS281" s="554"/>
      <c r="CT281" s="554"/>
      <c r="CU281" s="554"/>
      <c r="CV281" s="554"/>
      <c r="CW281" s="554"/>
      <c r="CX281" s="554"/>
      <c r="CY281" s="554"/>
      <c r="CZ281" s="554"/>
      <c r="DA281" s="554"/>
      <c r="DB281" s="554"/>
      <c r="DC281" s="554"/>
      <c r="DD281" s="554"/>
      <c r="DE281" s="554"/>
      <c r="DF281" s="554"/>
      <c r="DG281" s="554"/>
      <c r="DH281" s="554"/>
      <c r="DI281" s="554"/>
      <c r="DJ281" s="554"/>
      <c r="DK281" s="554"/>
      <c r="DL281" s="554"/>
      <c r="DM281" s="554"/>
      <c r="DN281" s="554"/>
      <c r="DO281" s="554"/>
      <c r="DP281" s="554"/>
      <c r="DQ281" s="554"/>
      <c r="DR281" s="554"/>
      <c r="DS281" s="554"/>
      <c r="DT281" s="554"/>
      <c r="DU281" s="554"/>
      <c r="DV281" s="554"/>
      <c r="DW281" s="368"/>
      <c r="DX281" s="554"/>
      <c r="DY281" s="554"/>
      <c r="DZ281" s="554"/>
      <c r="EA281" s="554"/>
      <c r="EB281" s="554"/>
      <c r="EC281" s="554"/>
      <c r="ED281" s="554"/>
      <c r="EE281" s="554"/>
      <c r="EF281" s="554"/>
      <c r="EG281" s="554"/>
      <c r="EH281" s="554"/>
      <c r="EI281" s="554"/>
      <c r="EJ281" s="554"/>
      <c r="EK281" s="554"/>
      <c r="EL281" s="554"/>
      <c r="EM281" s="554"/>
      <c r="EN281" s="554"/>
      <c r="EO281" s="554"/>
      <c r="EP281" s="554"/>
      <c r="EQ281" s="554"/>
      <c r="ER281" s="368"/>
    </row>
    <row r="282" spans="2:148" ht="15" customHeight="1" x14ac:dyDescent="0.25">
      <c r="B282" s="298" t="str">
        <f t="shared" si="28"/>
        <v>Desk 66</v>
      </c>
      <c r="C282" s="300" t="str">
        <f t="shared" ref="C282:G297" si="29">IF(ISBLANK(C76), "", C76)</f>
        <v/>
      </c>
      <c r="D282" s="300" t="str">
        <f t="shared" si="29"/>
        <v/>
      </c>
      <c r="E282" s="300" t="str">
        <f t="shared" si="29"/>
        <v/>
      </c>
      <c r="F282" s="300" t="str">
        <f t="shared" si="29"/>
        <v/>
      </c>
      <c r="G282" s="610" t="str">
        <f t="shared" si="29"/>
        <v/>
      </c>
      <c r="H282" s="554"/>
      <c r="I282" s="554"/>
      <c r="J282" s="554"/>
      <c r="K282" s="554"/>
      <c r="L282" s="554"/>
      <c r="M282" s="554"/>
      <c r="N282" s="554"/>
      <c r="O282" s="554"/>
      <c r="P282" s="554"/>
      <c r="Q282" s="554"/>
      <c r="R282" s="554"/>
      <c r="S282" s="554"/>
      <c r="T282" s="554"/>
      <c r="U282" s="554"/>
      <c r="V282" s="554"/>
      <c r="W282" s="554"/>
      <c r="X282" s="554"/>
      <c r="Y282" s="554"/>
      <c r="Z282" s="554"/>
      <c r="AA282" s="554"/>
      <c r="AB282" s="554"/>
      <c r="AC282" s="554"/>
      <c r="AD282" s="554"/>
      <c r="AE282" s="554"/>
      <c r="AF282" s="554"/>
      <c r="AG282" s="554"/>
      <c r="AH282" s="554"/>
      <c r="AI282" s="554"/>
      <c r="AJ282" s="554"/>
      <c r="AK282" s="554"/>
      <c r="AL282" s="554"/>
      <c r="AM282" s="554"/>
      <c r="AN282" s="554"/>
      <c r="AO282" s="554"/>
      <c r="AP282" s="554"/>
      <c r="AQ282" s="554"/>
      <c r="AR282" s="554"/>
      <c r="AS282" s="554"/>
      <c r="AT282" s="554"/>
      <c r="AU282" s="554"/>
      <c r="AV282" s="554"/>
      <c r="AW282" s="554"/>
      <c r="AX282" s="554"/>
      <c r="AY282" s="554"/>
      <c r="AZ282" s="554"/>
      <c r="BA282" s="554"/>
      <c r="BB282" s="554"/>
      <c r="BC282" s="554"/>
      <c r="BD282" s="554"/>
      <c r="BE282" s="554"/>
      <c r="BF282" s="554"/>
      <c r="BG282" s="554"/>
      <c r="BH282" s="554"/>
      <c r="BI282" s="554"/>
      <c r="BJ282" s="554"/>
      <c r="BK282" s="554"/>
      <c r="BL282" s="554"/>
      <c r="BM282" s="554"/>
      <c r="BN282" s="554"/>
      <c r="BO282" s="554"/>
      <c r="BP282" s="554"/>
      <c r="BQ282" s="554"/>
      <c r="BR282" s="554"/>
      <c r="BS282" s="554"/>
      <c r="BT282" s="554"/>
      <c r="BU282" s="554"/>
      <c r="BV282" s="554"/>
      <c r="BW282" s="554"/>
      <c r="BX282" s="554"/>
      <c r="BY282" s="554"/>
      <c r="BZ282" s="554"/>
      <c r="CA282" s="554"/>
      <c r="CB282" s="554"/>
      <c r="CC282" s="554"/>
      <c r="CD282" s="554"/>
      <c r="CE282" s="554"/>
      <c r="CF282" s="554"/>
      <c r="CG282" s="554"/>
      <c r="CH282" s="554"/>
      <c r="CI282" s="554"/>
      <c r="CJ282" s="554"/>
      <c r="CK282" s="554"/>
      <c r="CL282" s="554"/>
      <c r="CM282" s="554"/>
      <c r="CN282" s="554"/>
      <c r="CO282" s="554"/>
      <c r="CP282" s="554"/>
      <c r="CQ282" s="554"/>
      <c r="CR282" s="554"/>
      <c r="CS282" s="554"/>
      <c r="CT282" s="554"/>
      <c r="CU282" s="554"/>
      <c r="CV282" s="554"/>
      <c r="CW282" s="554"/>
      <c r="CX282" s="554"/>
      <c r="CY282" s="554"/>
      <c r="CZ282" s="554"/>
      <c r="DA282" s="554"/>
      <c r="DB282" s="554"/>
      <c r="DC282" s="554"/>
      <c r="DD282" s="554"/>
      <c r="DE282" s="554"/>
      <c r="DF282" s="554"/>
      <c r="DG282" s="554"/>
      <c r="DH282" s="554"/>
      <c r="DI282" s="554"/>
      <c r="DJ282" s="554"/>
      <c r="DK282" s="554"/>
      <c r="DL282" s="554"/>
      <c r="DM282" s="554"/>
      <c r="DN282" s="554"/>
      <c r="DO282" s="554"/>
      <c r="DP282" s="554"/>
      <c r="DQ282" s="554"/>
      <c r="DR282" s="554"/>
      <c r="DS282" s="554"/>
      <c r="DT282" s="554"/>
      <c r="DU282" s="554"/>
      <c r="DV282" s="554"/>
      <c r="DW282" s="368"/>
      <c r="DX282" s="554"/>
      <c r="DY282" s="554"/>
      <c r="DZ282" s="554"/>
      <c r="EA282" s="554"/>
      <c r="EB282" s="554"/>
      <c r="EC282" s="554"/>
      <c r="ED282" s="554"/>
      <c r="EE282" s="554"/>
      <c r="EF282" s="554"/>
      <c r="EG282" s="554"/>
      <c r="EH282" s="554"/>
      <c r="EI282" s="554"/>
      <c r="EJ282" s="554"/>
      <c r="EK282" s="554"/>
      <c r="EL282" s="554"/>
      <c r="EM282" s="554"/>
      <c r="EN282" s="554"/>
      <c r="EO282" s="554"/>
      <c r="EP282" s="554"/>
      <c r="EQ282" s="554"/>
      <c r="ER282" s="368"/>
    </row>
    <row r="283" spans="2:148" ht="15" customHeight="1" x14ac:dyDescent="0.25">
      <c r="B283" s="298" t="str">
        <f t="shared" si="28"/>
        <v>Desk 67</v>
      </c>
      <c r="C283" s="300" t="str">
        <f t="shared" si="29"/>
        <v/>
      </c>
      <c r="D283" s="300" t="str">
        <f t="shared" si="29"/>
        <v/>
      </c>
      <c r="E283" s="300" t="str">
        <f t="shared" si="29"/>
        <v/>
      </c>
      <c r="F283" s="300" t="str">
        <f t="shared" si="29"/>
        <v/>
      </c>
      <c r="G283" s="610" t="str">
        <f t="shared" si="29"/>
        <v/>
      </c>
      <c r="H283" s="554"/>
      <c r="I283" s="554"/>
      <c r="J283" s="554"/>
      <c r="K283" s="554"/>
      <c r="L283" s="554"/>
      <c r="M283" s="554"/>
      <c r="N283" s="554"/>
      <c r="O283" s="554"/>
      <c r="P283" s="554"/>
      <c r="Q283" s="554"/>
      <c r="R283" s="554"/>
      <c r="S283" s="554"/>
      <c r="T283" s="554"/>
      <c r="U283" s="554"/>
      <c r="V283" s="554"/>
      <c r="W283" s="554"/>
      <c r="X283" s="554"/>
      <c r="Y283" s="554"/>
      <c r="Z283" s="554"/>
      <c r="AA283" s="554"/>
      <c r="AB283" s="554"/>
      <c r="AC283" s="554"/>
      <c r="AD283" s="554"/>
      <c r="AE283" s="554"/>
      <c r="AF283" s="554"/>
      <c r="AG283" s="554"/>
      <c r="AH283" s="554"/>
      <c r="AI283" s="554"/>
      <c r="AJ283" s="554"/>
      <c r="AK283" s="554"/>
      <c r="AL283" s="554"/>
      <c r="AM283" s="554"/>
      <c r="AN283" s="554"/>
      <c r="AO283" s="554"/>
      <c r="AP283" s="554"/>
      <c r="AQ283" s="554"/>
      <c r="AR283" s="554"/>
      <c r="AS283" s="554"/>
      <c r="AT283" s="554"/>
      <c r="AU283" s="554"/>
      <c r="AV283" s="554"/>
      <c r="AW283" s="554"/>
      <c r="AX283" s="554"/>
      <c r="AY283" s="554"/>
      <c r="AZ283" s="554"/>
      <c r="BA283" s="554"/>
      <c r="BB283" s="554"/>
      <c r="BC283" s="554"/>
      <c r="BD283" s="554"/>
      <c r="BE283" s="554"/>
      <c r="BF283" s="554"/>
      <c r="BG283" s="554"/>
      <c r="BH283" s="554"/>
      <c r="BI283" s="554"/>
      <c r="BJ283" s="554"/>
      <c r="BK283" s="554"/>
      <c r="BL283" s="554"/>
      <c r="BM283" s="554"/>
      <c r="BN283" s="554"/>
      <c r="BO283" s="554"/>
      <c r="BP283" s="554"/>
      <c r="BQ283" s="554"/>
      <c r="BR283" s="554"/>
      <c r="BS283" s="554"/>
      <c r="BT283" s="554"/>
      <c r="BU283" s="554"/>
      <c r="BV283" s="554"/>
      <c r="BW283" s="554"/>
      <c r="BX283" s="554"/>
      <c r="BY283" s="554"/>
      <c r="BZ283" s="554"/>
      <c r="CA283" s="554"/>
      <c r="CB283" s="554"/>
      <c r="CC283" s="554"/>
      <c r="CD283" s="554"/>
      <c r="CE283" s="554"/>
      <c r="CF283" s="554"/>
      <c r="CG283" s="554"/>
      <c r="CH283" s="554"/>
      <c r="CI283" s="554"/>
      <c r="CJ283" s="554"/>
      <c r="CK283" s="554"/>
      <c r="CL283" s="554"/>
      <c r="CM283" s="554"/>
      <c r="CN283" s="554"/>
      <c r="CO283" s="554"/>
      <c r="CP283" s="554"/>
      <c r="CQ283" s="554"/>
      <c r="CR283" s="554"/>
      <c r="CS283" s="554"/>
      <c r="CT283" s="554"/>
      <c r="CU283" s="554"/>
      <c r="CV283" s="554"/>
      <c r="CW283" s="554"/>
      <c r="CX283" s="554"/>
      <c r="CY283" s="554"/>
      <c r="CZ283" s="554"/>
      <c r="DA283" s="554"/>
      <c r="DB283" s="554"/>
      <c r="DC283" s="554"/>
      <c r="DD283" s="554"/>
      <c r="DE283" s="554"/>
      <c r="DF283" s="554"/>
      <c r="DG283" s="554"/>
      <c r="DH283" s="554"/>
      <c r="DI283" s="554"/>
      <c r="DJ283" s="554"/>
      <c r="DK283" s="554"/>
      <c r="DL283" s="554"/>
      <c r="DM283" s="554"/>
      <c r="DN283" s="554"/>
      <c r="DO283" s="554"/>
      <c r="DP283" s="554"/>
      <c r="DQ283" s="554"/>
      <c r="DR283" s="554"/>
      <c r="DS283" s="554"/>
      <c r="DT283" s="554"/>
      <c r="DU283" s="554"/>
      <c r="DV283" s="554"/>
      <c r="DW283" s="368"/>
      <c r="DX283" s="554"/>
      <c r="DY283" s="554"/>
      <c r="DZ283" s="554"/>
      <c r="EA283" s="554"/>
      <c r="EB283" s="554"/>
      <c r="EC283" s="554"/>
      <c r="ED283" s="554"/>
      <c r="EE283" s="554"/>
      <c r="EF283" s="554"/>
      <c r="EG283" s="554"/>
      <c r="EH283" s="554"/>
      <c r="EI283" s="554"/>
      <c r="EJ283" s="554"/>
      <c r="EK283" s="554"/>
      <c r="EL283" s="554"/>
      <c r="EM283" s="554"/>
      <c r="EN283" s="554"/>
      <c r="EO283" s="554"/>
      <c r="EP283" s="554"/>
      <c r="EQ283" s="554"/>
      <c r="ER283" s="368"/>
    </row>
    <row r="284" spans="2:148" ht="15" customHeight="1" x14ac:dyDescent="0.25">
      <c r="B284" s="298" t="str">
        <f t="shared" si="28"/>
        <v>Desk 68</v>
      </c>
      <c r="C284" s="300" t="str">
        <f t="shared" si="29"/>
        <v/>
      </c>
      <c r="D284" s="300" t="str">
        <f t="shared" si="29"/>
        <v/>
      </c>
      <c r="E284" s="300" t="str">
        <f t="shared" si="29"/>
        <v/>
      </c>
      <c r="F284" s="300" t="str">
        <f t="shared" si="29"/>
        <v/>
      </c>
      <c r="G284" s="610" t="str">
        <f t="shared" si="29"/>
        <v/>
      </c>
      <c r="H284" s="554"/>
      <c r="I284" s="554"/>
      <c r="J284" s="554"/>
      <c r="K284" s="554"/>
      <c r="L284" s="554"/>
      <c r="M284" s="554"/>
      <c r="N284" s="554"/>
      <c r="O284" s="554"/>
      <c r="P284" s="554"/>
      <c r="Q284" s="554"/>
      <c r="R284" s="554"/>
      <c r="S284" s="554"/>
      <c r="T284" s="554"/>
      <c r="U284" s="554"/>
      <c r="V284" s="554"/>
      <c r="W284" s="554"/>
      <c r="X284" s="554"/>
      <c r="Y284" s="554"/>
      <c r="Z284" s="554"/>
      <c r="AA284" s="554"/>
      <c r="AB284" s="554"/>
      <c r="AC284" s="554"/>
      <c r="AD284" s="554"/>
      <c r="AE284" s="554"/>
      <c r="AF284" s="554"/>
      <c r="AG284" s="554"/>
      <c r="AH284" s="554"/>
      <c r="AI284" s="554"/>
      <c r="AJ284" s="554"/>
      <c r="AK284" s="554"/>
      <c r="AL284" s="554"/>
      <c r="AM284" s="554"/>
      <c r="AN284" s="554"/>
      <c r="AO284" s="554"/>
      <c r="AP284" s="554"/>
      <c r="AQ284" s="554"/>
      <c r="AR284" s="554"/>
      <c r="AS284" s="554"/>
      <c r="AT284" s="554"/>
      <c r="AU284" s="554"/>
      <c r="AV284" s="554"/>
      <c r="AW284" s="554"/>
      <c r="AX284" s="554"/>
      <c r="AY284" s="554"/>
      <c r="AZ284" s="554"/>
      <c r="BA284" s="554"/>
      <c r="BB284" s="554"/>
      <c r="BC284" s="554"/>
      <c r="BD284" s="554"/>
      <c r="BE284" s="554"/>
      <c r="BF284" s="554"/>
      <c r="BG284" s="554"/>
      <c r="BH284" s="554"/>
      <c r="BI284" s="554"/>
      <c r="BJ284" s="554"/>
      <c r="BK284" s="554"/>
      <c r="BL284" s="554"/>
      <c r="BM284" s="554"/>
      <c r="BN284" s="554"/>
      <c r="BO284" s="554"/>
      <c r="BP284" s="554"/>
      <c r="BQ284" s="554"/>
      <c r="BR284" s="554"/>
      <c r="BS284" s="554"/>
      <c r="BT284" s="554"/>
      <c r="BU284" s="554"/>
      <c r="BV284" s="554"/>
      <c r="BW284" s="554"/>
      <c r="BX284" s="554"/>
      <c r="BY284" s="554"/>
      <c r="BZ284" s="554"/>
      <c r="CA284" s="554"/>
      <c r="CB284" s="554"/>
      <c r="CC284" s="554"/>
      <c r="CD284" s="554"/>
      <c r="CE284" s="554"/>
      <c r="CF284" s="554"/>
      <c r="CG284" s="554"/>
      <c r="CH284" s="554"/>
      <c r="CI284" s="554"/>
      <c r="CJ284" s="554"/>
      <c r="CK284" s="554"/>
      <c r="CL284" s="554"/>
      <c r="CM284" s="554"/>
      <c r="CN284" s="554"/>
      <c r="CO284" s="554"/>
      <c r="CP284" s="554"/>
      <c r="CQ284" s="554"/>
      <c r="CR284" s="554"/>
      <c r="CS284" s="554"/>
      <c r="CT284" s="554"/>
      <c r="CU284" s="554"/>
      <c r="CV284" s="554"/>
      <c r="CW284" s="554"/>
      <c r="CX284" s="554"/>
      <c r="CY284" s="554"/>
      <c r="CZ284" s="554"/>
      <c r="DA284" s="554"/>
      <c r="DB284" s="554"/>
      <c r="DC284" s="554"/>
      <c r="DD284" s="554"/>
      <c r="DE284" s="554"/>
      <c r="DF284" s="554"/>
      <c r="DG284" s="554"/>
      <c r="DH284" s="554"/>
      <c r="DI284" s="554"/>
      <c r="DJ284" s="554"/>
      <c r="DK284" s="554"/>
      <c r="DL284" s="554"/>
      <c r="DM284" s="554"/>
      <c r="DN284" s="554"/>
      <c r="DO284" s="554"/>
      <c r="DP284" s="554"/>
      <c r="DQ284" s="554"/>
      <c r="DR284" s="554"/>
      <c r="DS284" s="554"/>
      <c r="DT284" s="554"/>
      <c r="DU284" s="554"/>
      <c r="DV284" s="554"/>
      <c r="DW284" s="368"/>
      <c r="DX284" s="554"/>
      <c r="DY284" s="554"/>
      <c r="DZ284" s="554"/>
      <c r="EA284" s="554"/>
      <c r="EB284" s="554"/>
      <c r="EC284" s="554"/>
      <c r="ED284" s="554"/>
      <c r="EE284" s="554"/>
      <c r="EF284" s="554"/>
      <c r="EG284" s="554"/>
      <c r="EH284" s="554"/>
      <c r="EI284" s="554"/>
      <c r="EJ284" s="554"/>
      <c r="EK284" s="554"/>
      <c r="EL284" s="554"/>
      <c r="EM284" s="554"/>
      <c r="EN284" s="554"/>
      <c r="EO284" s="554"/>
      <c r="EP284" s="554"/>
      <c r="EQ284" s="554"/>
      <c r="ER284" s="368"/>
    </row>
    <row r="285" spans="2:148" ht="15" customHeight="1" x14ac:dyDescent="0.25">
      <c r="B285" s="298" t="str">
        <f t="shared" si="28"/>
        <v>Desk 69</v>
      </c>
      <c r="C285" s="300" t="str">
        <f t="shared" si="29"/>
        <v/>
      </c>
      <c r="D285" s="300" t="str">
        <f t="shared" si="29"/>
        <v/>
      </c>
      <c r="E285" s="300" t="str">
        <f t="shared" si="29"/>
        <v/>
      </c>
      <c r="F285" s="300" t="str">
        <f t="shared" si="29"/>
        <v/>
      </c>
      <c r="G285" s="610" t="str">
        <f t="shared" si="29"/>
        <v/>
      </c>
      <c r="H285" s="554"/>
      <c r="I285" s="554"/>
      <c r="J285" s="554"/>
      <c r="K285" s="554"/>
      <c r="L285" s="554"/>
      <c r="M285" s="554"/>
      <c r="N285" s="554"/>
      <c r="O285" s="554"/>
      <c r="P285" s="554"/>
      <c r="Q285" s="554"/>
      <c r="R285" s="554"/>
      <c r="S285" s="554"/>
      <c r="T285" s="554"/>
      <c r="U285" s="554"/>
      <c r="V285" s="554"/>
      <c r="W285" s="554"/>
      <c r="X285" s="554"/>
      <c r="Y285" s="554"/>
      <c r="Z285" s="554"/>
      <c r="AA285" s="554"/>
      <c r="AB285" s="554"/>
      <c r="AC285" s="554"/>
      <c r="AD285" s="554"/>
      <c r="AE285" s="554"/>
      <c r="AF285" s="554"/>
      <c r="AG285" s="554"/>
      <c r="AH285" s="554"/>
      <c r="AI285" s="554"/>
      <c r="AJ285" s="554"/>
      <c r="AK285" s="554"/>
      <c r="AL285" s="554"/>
      <c r="AM285" s="554"/>
      <c r="AN285" s="554"/>
      <c r="AO285" s="554"/>
      <c r="AP285" s="554"/>
      <c r="AQ285" s="554"/>
      <c r="AR285" s="554"/>
      <c r="AS285" s="554"/>
      <c r="AT285" s="554"/>
      <c r="AU285" s="554"/>
      <c r="AV285" s="554"/>
      <c r="AW285" s="554"/>
      <c r="AX285" s="554"/>
      <c r="AY285" s="554"/>
      <c r="AZ285" s="554"/>
      <c r="BA285" s="554"/>
      <c r="BB285" s="554"/>
      <c r="BC285" s="554"/>
      <c r="BD285" s="554"/>
      <c r="BE285" s="554"/>
      <c r="BF285" s="554"/>
      <c r="BG285" s="554"/>
      <c r="BH285" s="554"/>
      <c r="BI285" s="554"/>
      <c r="BJ285" s="554"/>
      <c r="BK285" s="554"/>
      <c r="BL285" s="554"/>
      <c r="BM285" s="554"/>
      <c r="BN285" s="554"/>
      <c r="BO285" s="554"/>
      <c r="BP285" s="554"/>
      <c r="BQ285" s="554"/>
      <c r="BR285" s="554"/>
      <c r="BS285" s="554"/>
      <c r="BT285" s="554"/>
      <c r="BU285" s="554"/>
      <c r="BV285" s="554"/>
      <c r="BW285" s="554"/>
      <c r="BX285" s="554"/>
      <c r="BY285" s="554"/>
      <c r="BZ285" s="554"/>
      <c r="CA285" s="554"/>
      <c r="CB285" s="554"/>
      <c r="CC285" s="554"/>
      <c r="CD285" s="554"/>
      <c r="CE285" s="554"/>
      <c r="CF285" s="554"/>
      <c r="CG285" s="554"/>
      <c r="CH285" s="554"/>
      <c r="CI285" s="554"/>
      <c r="CJ285" s="554"/>
      <c r="CK285" s="554"/>
      <c r="CL285" s="554"/>
      <c r="CM285" s="554"/>
      <c r="CN285" s="554"/>
      <c r="CO285" s="554"/>
      <c r="CP285" s="554"/>
      <c r="CQ285" s="554"/>
      <c r="CR285" s="554"/>
      <c r="CS285" s="554"/>
      <c r="CT285" s="554"/>
      <c r="CU285" s="554"/>
      <c r="CV285" s="554"/>
      <c r="CW285" s="554"/>
      <c r="CX285" s="554"/>
      <c r="CY285" s="554"/>
      <c r="CZ285" s="554"/>
      <c r="DA285" s="554"/>
      <c r="DB285" s="554"/>
      <c r="DC285" s="554"/>
      <c r="DD285" s="554"/>
      <c r="DE285" s="554"/>
      <c r="DF285" s="554"/>
      <c r="DG285" s="554"/>
      <c r="DH285" s="554"/>
      <c r="DI285" s="554"/>
      <c r="DJ285" s="554"/>
      <c r="DK285" s="554"/>
      <c r="DL285" s="554"/>
      <c r="DM285" s="554"/>
      <c r="DN285" s="554"/>
      <c r="DO285" s="554"/>
      <c r="DP285" s="554"/>
      <c r="DQ285" s="554"/>
      <c r="DR285" s="554"/>
      <c r="DS285" s="554"/>
      <c r="DT285" s="554"/>
      <c r="DU285" s="554"/>
      <c r="DV285" s="554"/>
      <c r="DW285" s="368"/>
      <c r="DX285" s="554"/>
      <c r="DY285" s="554"/>
      <c r="DZ285" s="554"/>
      <c r="EA285" s="554"/>
      <c r="EB285" s="554"/>
      <c r="EC285" s="554"/>
      <c r="ED285" s="554"/>
      <c r="EE285" s="554"/>
      <c r="EF285" s="554"/>
      <c r="EG285" s="554"/>
      <c r="EH285" s="554"/>
      <c r="EI285" s="554"/>
      <c r="EJ285" s="554"/>
      <c r="EK285" s="554"/>
      <c r="EL285" s="554"/>
      <c r="EM285" s="554"/>
      <c r="EN285" s="554"/>
      <c r="EO285" s="554"/>
      <c r="EP285" s="554"/>
      <c r="EQ285" s="554"/>
      <c r="ER285" s="368"/>
    </row>
    <row r="286" spans="2:148" ht="15" customHeight="1" x14ac:dyDescent="0.25">
      <c r="B286" s="298" t="str">
        <f t="shared" si="28"/>
        <v>Desk 70</v>
      </c>
      <c r="C286" s="300" t="str">
        <f t="shared" si="29"/>
        <v/>
      </c>
      <c r="D286" s="300" t="str">
        <f t="shared" si="29"/>
        <v/>
      </c>
      <c r="E286" s="300" t="str">
        <f t="shared" si="29"/>
        <v/>
      </c>
      <c r="F286" s="300" t="str">
        <f t="shared" si="29"/>
        <v/>
      </c>
      <c r="G286" s="610" t="str">
        <f t="shared" si="29"/>
        <v/>
      </c>
      <c r="H286" s="554"/>
      <c r="I286" s="554"/>
      <c r="J286" s="554"/>
      <c r="K286" s="554"/>
      <c r="L286" s="554"/>
      <c r="M286" s="554"/>
      <c r="N286" s="554"/>
      <c r="O286" s="554"/>
      <c r="P286" s="554"/>
      <c r="Q286" s="554"/>
      <c r="R286" s="554"/>
      <c r="S286" s="554"/>
      <c r="T286" s="554"/>
      <c r="U286" s="554"/>
      <c r="V286" s="554"/>
      <c r="W286" s="554"/>
      <c r="X286" s="554"/>
      <c r="Y286" s="554"/>
      <c r="Z286" s="554"/>
      <c r="AA286" s="554"/>
      <c r="AB286" s="554"/>
      <c r="AC286" s="554"/>
      <c r="AD286" s="554"/>
      <c r="AE286" s="554"/>
      <c r="AF286" s="554"/>
      <c r="AG286" s="554"/>
      <c r="AH286" s="554"/>
      <c r="AI286" s="554"/>
      <c r="AJ286" s="554"/>
      <c r="AK286" s="554"/>
      <c r="AL286" s="554"/>
      <c r="AM286" s="554"/>
      <c r="AN286" s="554"/>
      <c r="AO286" s="554"/>
      <c r="AP286" s="554"/>
      <c r="AQ286" s="554"/>
      <c r="AR286" s="554"/>
      <c r="AS286" s="554"/>
      <c r="AT286" s="554"/>
      <c r="AU286" s="554"/>
      <c r="AV286" s="554"/>
      <c r="AW286" s="554"/>
      <c r="AX286" s="554"/>
      <c r="AY286" s="554"/>
      <c r="AZ286" s="554"/>
      <c r="BA286" s="554"/>
      <c r="BB286" s="554"/>
      <c r="BC286" s="554"/>
      <c r="BD286" s="554"/>
      <c r="BE286" s="554"/>
      <c r="BF286" s="554"/>
      <c r="BG286" s="554"/>
      <c r="BH286" s="554"/>
      <c r="BI286" s="554"/>
      <c r="BJ286" s="554"/>
      <c r="BK286" s="554"/>
      <c r="BL286" s="554"/>
      <c r="BM286" s="554"/>
      <c r="BN286" s="554"/>
      <c r="BO286" s="554"/>
      <c r="BP286" s="554"/>
      <c r="BQ286" s="554"/>
      <c r="BR286" s="554"/>
      <c r="BS286" s="554"/>
      <c r="BT286" s="554"/>
      <c r="BU286" s="554"/>
      <c r="BV286" s="554"/>
      <c r="BW286" s="554"/>
      <c r="BX286" s="554"/>
      <c r="BY286" s="554"/>
      <c r="BZ286" s="554"/>
      <c r="CA286" s="554"/>
      <c r="CB286" s="554"/>
      <c r="CC286" s="554"/>
      <c r="CD286" s="554"/>
      <c r="CE286" s="554"/>
      <c r="CF286" s="554"/>
      <c r="CG286" s="554"/>
      <c r="CH286" s="554"/>
      <c r="CI286" s="554"/>
      <c r="CJ286" s="554"/>
      <c r="CK286" s="554"/>
      <c r="CL286" s="554"/>
      <c r="CM286" s="554"/>
      <c r="CN286" s="554"/>
      <c r="CO286" s="554"/>
      <c r="CP286" s="554"/>
      <c r="CQ286" s="554"/>
      <c r="CR286" s="554"/>
      <c r="CS286" s="554"/>
      <c r="CT286" s="554"/>
      <c r="CU286" s="554"/>
      <c r="CV286" s="554"/>
      <c r="CW286" s="554"/>
      <c r="CX286" s="554"/>
      <c r="CY286" s="554"/>
      <c r="CZ286" s="554"/>
      <c r="DA286" s="554"/>
      <c r="DB286" s="554"/>
      <c r="DC286" s="554"/>
      <c r="DD286" s="554"/>
      <c r="DE286" s="554"/>
      <c r="DF286" s="554"/>
      <c r="DG286" s="554"/>
      <c r="DH286" s="554"/>
      <c r="DI286" s="554"/>
      <c r="DJ286" s="554"/>
      <c r="DK286" s="554"/>
      <c r="DL286" s="554"/>
      <c r="DM286" s="554"/>
      <c r="DN286" s="554"/>
      <c r="DO286" s="554"/>
      <c r="DP286" s="554"/>
      <c r="DQ286" s="554"/>
      <c r="DR286" s="554"/>
      <c r="DS286" s="554"/>
      <c r="DT286" s="554"/>
      <c r="DU286" s="554"/>
      <c r="DV286" s="554"/>
      <c r="DW286" s="368"/>
      <c r="DX286" s="554"/>
      <c r="DY286" s="554"/>
      <c r="DZ286" s="554"/>
      <c r="EA286" s="554"/>
      <c r="EB286" s="554"/>
      <c r="EC286" s="554"/>
      <c r="ED286" s="554"/>
      <c r="EE286" s="554"/>
      <c r="EF286" s="554"/>
      <c r="EG286" s="554"/>
      <c r="EH286" s="554"/>
      <c r="EI286" s="554"/>
      <c r="EJ286" s="554"/>
      <c r="EK286" s="554"/>
      <c r="EL286" s="554"/>
      <c r="EM286" s="554"/>
      <c r="EN286" s="554"/>
      <c r="EO286" s="554"/>
      <c r="EP286" s="554"/>
      <c r="EQ286" s="554"/>
      <c r="ER286" s="368"/>
    </row>
    <row r="287" spans="2:148" ht="15" customHeight="1" x14ac:dyDescent="0.25">
      <c r="B287" s="298" t="str">
        <f t="shared" si="28"/>
        <v>Desk 71</v>
      </c>
      <c r="C287" s="300" t="str">
        <f t="shared" si="29"/>
        <v/>
      </c>
      <c r="D287" s="300" t="str">
        <f t="shared" si="29"/>
        <v/>
      </c>
      <c r="E287" s="300" t="str">
        <f t="shared" si="29"/>
        <v/>
      </c>
      <c r="F287" s="300" t="str">
        <f t="shared" si="29"/>
        <v/>
      </c>
      <c r="G287" s="610" t="str">
        <f t="shared" si="29"/>
        <v/>
      </c>
      <c r="H287" s="554"/>
      <c r="I287" s="554"/>
      <c r="J287" s="554"/>
      <c r="K287" s="554"/>
      <c r="L287" s="554"/>
      <c r="M287" s="554"/>
      <c r="N287" s="554"/>
      <c r="O287" s="554"/>
      <c r="P287" s="554"/>
      <c r="Q287" s="554"/>
      <c r="R287" s="554"/>
      <c r="S287" s="554"/>
      <c r="T287" s="554"/>
      <c r="U287" s="554"/>
      <c r="V287" s="554"/>
      <c r="W287" s="554"/>
      <c r="X287" s="554"/>
      <c r="Y287" s="554"/>
      <c r="Z287" s="554"/>
      <c r="AA287" s="554"/>
      <c r="AB287" s="554"/>
      <c r="AC287" s="554"/>
      <c r="AD287" s="554"/>
      <c r="AE287" s="554"/>
      <c r="AF287" s="554"/>
      <c r="AG287" s="554"/>
      <c r="AH287" s="554"/>
      <c r="AI287" s="554"/>
      <c r="AJ287" s="554"/>
      <c r="AK287" s="554"/>
      <c r="AL287" s="554"/>
      <c r="AM287" s="554"/>
      <c r="AN287" s="554"/>
      <c r="AO287" s="554"/>
      <c r="AP287" s="554"/>
      <c r="AQ287" s="554"/>
      <c r="AR287" s="554"/>
      <c r="AS287" s="554"/>
      <c r="AT287" s="554"/>
      <c r="AU287" s="554"/>
      <c r="AV287" s="554"/>
      <c r="AW287" s="554"/>
      <c r="AX287" s="554"/>
      <c r="AY287" s="554"/>
      <c r="AZ287" s="554"/>
      <c r="BA287" s="554"/>
      <c r="BB287" s="554"/>
      <c r="BC287" s="554"/>
      <c r="BD287" s="554"/>
      <c r="BE287" s="554"/>
      <c r="BF287" s="554"/>
      <c r="BG287" s="554"/>
      <c r="BH287" s="554"/>
      <c r="BI287" s="554"/>
      <c r="BJ287" s="554"/>
      <c r="BK287" s="554"/>
      <c r="BL287" s="554"/>
      <c r="BM287" s="554"/>
      <c r="BN287" s="554"/>
      <c r="BO287" s="554"/>
      <c r="BP287" s="554"/>
      <c r="BQ287" s="554"/>
      <c r="BR287" s="554"/>
      <c r="BS287" s="554"/>
      <c r="BT287" s="554"/>
      <c r="BU287" s="554"/>
      <c r="BV287" s="554"/>
      <c r="BW287" s="554"/>
      <c r="BX287" s="554"/>
      <c r="BY287" s="554"/>
      <c r="BZ287" s="554"/>
      <c r="CA287" s="554"/>
      <c r="CB287" s="554"/>
      <c r="CC287" s="554"/>
      <c r="CD287" s="554"/>
      <c r="CE287" s="554"/>
      <c r="CF287" s="554"/>
      <c r="CG287" s="554"/>
      <c r="CH287" s="554"/>
      <c r="CI287" s="554"/>
      <c r="CJ287" s="554"/>
      <c r="CK287" s="554"/>
      <c r="CL287" s="554"/>
      <c r="CM287" s="554"/>
      <c r="CN287" s="554"/>
      <c r="CO287" s="554"/>
      <c r="CP287" s="554"/>
      <c r="CQ287" s="554"/>
      <c r="CR287" s="554"/>
      <c r="CS287" s="554"/>
      <c r="CT287" s="554"/>
      <c r="CU287" s="554"/>
      <c r="CV287" s="554"/>
      <c r="CW287" s="554"/>
      <c r="CX287" s="554"/>
      <c r="CY287" s="554"/>
      <c r="CZ287" s="554"/>
      <c r="DA287" s="554"/>
      <c r="DB287" s="554"/>
      <c r="DC287" s="554"/>
      <c r="DD287" s="554"/>
      <c r="DE287" s="554"/>
      <c r="DF287" s="554"/>
      <c r="DG287" s="554"/>
      <c r="DH287" s="554"/>
      <c r="DI287" s="554"/>
      <c r="DJ287" s="554"/>
      <c r="DK287" s="554"/>
      <c r="DL287" s="554"/>
      <c r="DM287" s="554"/>
      <c r="DN287" s="554"/>
      <c r="DO287" s="554"/>
      <c r="DP287" s="554"/>
      <c r="DQ287" s="554"/>
      <c r="DR287" s="554"/>
      <c r="DS287" s="554"/>
      <c r="DT287" s="554"/>
      <c r="DU287" s="554"/>
      <c r="DV287" s="554"/>
      <c r="DW287" s="368"/>
      <c r="DX287" s="554"/>
      <c r="DY287" s="554"/>
      <c r="DZ287" s="554"/>
      <c r="EA287" s="554"/>
      <c r="EB287" s="554"/>
      <c r="EC287" s="554"/>
      <c r="ED287" s="554"/>
      <c r="EE287" s="554"/>
      <c r="EF287" s="554"/>
      <c r="EG287" s="554"/>
      <c r="EH287" s="554"/>
      <c r="EI287" s="554"/>
      <c r="EJ287" s="554"/>
      <c r="EK287" s="554"/>
      <c r="EL287" s="554"/>
      <c r="EM287" s="554"/>
      <c r="EN287" s="554"/>
      <c r="EO287" s="554"/>
      <c r="EP287" s="554"/>
      <c r="EQ287" s="554"/>
      <c r="ER287" s="368"/>
    </row>
    <row r="288" spans="2:148" ht="15" customHeight="1" x14ac:dyDescent="0.25">
      <c r="B288" s="298" t="str">
        <f t="shared" si="28"/>
        <v>Desk 72</v>
      </c>
      <c r="C288" s="300" t="str">
        <f t="shared" si="29"/>
        <v/>
      </c>
      <c r="D288" s="300" t="str">
        <f t="shared" si="29"/>
        <v/>
      </c>
      <c r="E288" s="300" t="str">
        <f t="shared" si="29"/>
        <v/>
      </c>
      <c r="F288" s="300" t="str">
        <f t="shared" si="29"/>
        <v/>
      </c>
      <c r="G288" s="610" t="str">
        <f t="shared" si="29"/>
        <v/>
      </c>
      <c r="H288" s="554"/>
      <c r="I288" s="554"/>
      <c r="J288" s="554"/>
      <c r="K288" s="554"/>
      <c r="L288" s="554"/>
      <c r="M288" s="554"/>
      <c r="N288" s="554"/>
      <c r="O288" s="554"/>
      <c r="P288" s="554"/>
      <c r="Q288" s="554"/>
      <c r="R288" s="554"/>
      <c r="S288" s="554"/>
      <c r="T288" s="554"/>
      <c r="U288" s="554"/>
      <c r="V288" s="554"/>
      <c r="W288" s="554"/>
      <c r="X288" s="554"/>
      <c r="Y288" s="554"/>
      <c r="Z288" s="554"/>
      <c r="AA288" s="554"/>
      <c r="AB288" s="554"/>
      <c r="AC288" s="554"/>
      <c r="AD288" s="554"/>
      <c r="AE288" s="554"/>
      <c r="AF288" s="554"/>
      <c r="AG288" s="554"/>
      <c r="AH288" s="554"/>
      <c r="AI288" s="554"/>
      <c r="AJ288" s="554"/>
      <c r="AK288" s="554"/>
      <c r="AL288" s="554"/>
      <c r="AM288" s="554"/>
      <c r="AN288" s="554"/>
      <c r="AO288" s="554"/>
      <c r="AP288" s="554"/>
      <c r="AQ288" s="554"/>
      <c r="AR288" s="554"/>
      <c r="AS288" s="554"/>
      <c r="AT288" s="554"/>
      <c r="AU288" s="554"/>
      <c r="AV288" s="554"/>
      <c r="AW288" s="554"/>
      <c r="AX288" s="554"/>
      <c r="AY288" s="554"/>
      <c r="AZ288" s="554"/>
      <c r="BA288" s="554"/>
      <c r="BB288" s="554"/>
      <c r="BC288" s="554"/>
      <c r="BD288" s="554"/>
      <c r="BE288" s="554"/>
      <c r="BF288" s="554"/>
      <c r="BG288" s="554"/>
      <c r="BH288" s="554"/>
      <c r="BI288" s="554"/>
      <c r="BJ288" s="554"/>
      <c r="BK288" s="554"/>
      <c r="BL288" s="554"/>
      <c r="BM288" s="554"/>
      <c r="BN288" s="554"/>
      <c r="BO288" s="554"/>
      <c r="BP288" s="554"/>
      <c r="BQ288" s="554"/>
      <c r="BR288" s="554"/>
      <c r="BS288" s="554"/>
      <c r="BT288" s="554"/>
      <c r="BU288" s="554"/>
      <c r="BV288" s="554"/>
      <c r="BW288" s="554"/>
      <c r="BX288" s="554"/>
      <c r="BY288" s="554"/>
      <c r="BZ288" s="554"/>
      <c r="CA288" s="554"/>
      <c r="CB288" s="554"/>
      <c r="CC288" s="554"/>
      <c r="CD288" s="554"/>
      <c r="CE288" s="554"/>
      <c r="CF288" s="554"/>
      <c r="CG288" s="554"/>
      <c r="CH288" s="554"/>
      <c r="CI288" s="554"/>
      <c r="CJ288" s="554"/>
      <c r="CK288" s="554"/>
      <c r="CL288" s="554"/>
      <c r="CM288" s="554"/>
      <c r="CN288" s="554"/>
      <c r="CO288" s="554"/>
      <c r="CP288" s="554"/>
      <c r="CQ288" s="554"/>
      <c r="CR288" s="554"/>
      <c r="CS288" s="554"/>
      <c r="CT288" s="554"/>
      <c r="CU288" s="554"/>
      <c r="CV288" s="554"/>
      <c r="CW288" s="554"/>
      <c r="CX288" s="554"/>
      <c r="CY288" s="554"/>
      <c r="CZ288" s="554"/>
      <c r="DA288" s="554"/>
      <c r="DB288" s="554"/>
      <c r="DC288" s="554"/>
      <c r="DD288" s="554"/>
      <c r="DE288" s="554"/>
      <c r="DF288" s="554"/>
      <c r="DG288" s="554"/>
      <c r="DH288" s="554"/>
      <c r="DI288" s="554"/>
      <c r="DJ288" s="554"/>
      <c r="DK288" s="554"/>
      <c r="DL288" s="554"/>
      <c r="DM288" s="554"/>
      <c r="DN288" s="554"/>
      <c r="DO288" s="554"/>
      <c r="DP288" s="554"/>
      <c r="DQ288" s="554"/>
      <c r="DR288" s="554"/>
      <c r="DS288" s="554"/>
      <c r="DT288" s="554"/>
      <c r="DU288" s="554"/>
      <c r="DV288" s="554"/>
      <c r="DW288" s="368"/>
      <c r="DX288" s="554"/>
      <c r="DY288" s="554"/>
      <c r="DZ288" s="554"/>
      <c r="EA288" s="554"/>
      <c r="EB288" s="554"/>
      <c r="EC288" s="554"/>
      <c r="ED288" s="554"/>
      <c r="EE288" s="554"/>
      <c r="EF288" s="554"/>
      <c r="EG288" s="554"/>
      <c r="EH288" s="554"/>
      <c r="EI288" s="554"/>
      <c r="EJ288" s="554"/>
      <c r="EK288" s="554"/>
      <c r="EL288" s="554"/>
      <c r="EM288" s="554"/>
      <c r="EN288" s="554"/>
      <c r="EO288" s="554"/>
      <c r="EP288" s="554"/>
      <c r="EQ288" s="554"/>
      <c r="ER288" s="368"/>
    </row>
    <row r="289" spans="2:148" ht="15" customHeight="1" x14ac:dyDescent="0.25">
      <c r="B289" s="298" t="str">
        <f t="shared" si="28"/>
        <v>Desk 73</v>
      </c>
      <c r="C289" s="300" t="str">
        <f t="shared" si="29"/>
        <v/>
      </c>
      <c r="D289" s="300" t="str">
        <f t="shared" si="29"/>
        <v/>
      </c>
      <c r="E289" s="300" t="str">
        <f t="shared" si="29"/>
        <v/>
      </c>
      <c r="F289" s="300" t="str">
        <f t="shared" si="29"/>
        <v/>
      </c>
      <c r="G289" s="610" t="str">
        <f t="shared" si="29"/>
        <v/>
      </c>
      <c r="H289" s="554"/>
      <c r="I289" s="554"/>
      <c r="J289" s="554"/>
      <c r="K289" s="554"/>
      <c r="L289" s="554"/>
      <c r="M289" s="554"/>
      <c r="N289" s="554"/>
      <c r="O289" s="554"/>
      <c r="P289" s="554"/>
      <c r="Q289" s="554"/>
      <c r="R289" s="554"/>
      <c r="S289" s="554"/>
      <c r="T289" s="554"/>
      <c r="U289" s="554"/>
      <c r="V289" s="554"/>
      <c r="W289" s="554"/>
      <c r="X289" s="554"/>
      <c r="Y289" s="554"/>
      <c r="Z289" s="554"/>
      <c r="AA289" s="554"/>
      <c r="AB289" s="554"/>
      <c r="AC289" s="554"/>
      <c r="AD289" s="554"/>
      <c r="AE289" s="554"/>
      <c r="AF289" s="554"/>
      <c r="AG289" s="554"/>
      <c r="AH289" s="554"/>
      <c r="AI289" s="554"/>
      <c r="AJ289" s="554"/>
      <c r="AK289" s="554"/>
      <c r="AL289" s="554"/>
      <c r="AM289" s="554"/>
      <c r="AN289" s="554"/>
      <c r="AO289" s="554"/>
      <c r="AP289" s="554"/>
      <c r="AQ289" s="554"/>
      <c r="AR289" s="554"/>
      <c r="AS289" s="554"/>
      <c r="AT289" s="554"/>
      <c r="AU289" s="554"/>
      <c r="AV289" s="554"/>
      <c r="AW289" s="554"/>
      <c r="AX289" s="554"/>
      <c r="AY289" s="554"/>
      <c r="AZ289" s="554"/>
      <c r="BA289" s="554"/>
      <c r="BB289" s="554"/>
      <c r="BC289" s="554"/>
      <c r="BD289" s="554"/>
      <c r="BE289" s="554"/>
      <c r="BF289" s="554"/>
      <c r="BG289" s="554"/>
      <c r="BH289" s="554"/>
      <c r="BI289" s="554"/>
      <c r="BJ289" s="554"/>
      <c r="BK289" s="554"/>
      <c r="BL289" s="554"/>
      <c r="BM289" s="554"/>
      <c r="BN289" s="554"/>
      <c r="BO289" s="554"/>
      <c r="BP289" s="554"/>
      <c r="BQ289" s="554"/>
      <c r="BR289" s="554"/>
      <c r="BS289" s="554"/>
      <c r="BT289" s="554"/>
      <c r="BU289" s="554"/>
      <c r="BV289" s="554"/>
      <c r="BW289" s="554"/>
      <c r="BX289" s="554"/>
      <c r="BY289" s="554"/>
      <c r="BZ289" s="554"/>
      <c r="CA289" s="554"/>
      <c r="CB289" s="554"/>
      <c r="CC289" s="554"/>
      <c r="CD289" s="554"/>
      <c r="CE289" s="554"/>
      <c r="CF289" s="554"/>
      <c r="CG289" s="554"/>
      <c r="CH289" s="554"/>
      <c r="CI289" s="554"/>
      <c r="CJ289" s="554"/>
      <c r="CK289" s="554"/>
      <c r="CL289" s="554"/>
      <c r="CM289" s="554"/>
      <c r="CN289" s="554"/>
      <c r="CO289" s="554"/>
      <c r="CP289" s="554"/>
      <c r="CQ289" s="554"/>
      <c r="CR289" s="554"/>
      <c r="CS289" s="554"/>
      <c r="CT289" s="554"/>
      <c r="CU289" s="554"/>
      <c r="CV289" s="554"/>
      <c r="CW289" s="554"/>
      <c r="CX289" s="554"/>
      <c r="CY289" s="554"/>
      <c r="CZ289" s="554"/>
      <c r="DA289" s="554"/>
      <c r="DB289" s="554"/>
      <c r="DC289" s="554"/>
      <c r="DD289" s="554"/>
      <c r="DE289" s="554"/>
      <c r="DF289" s="554"/>
      <c r="DG289" s="554"/>
      <c r="DH289" s="554"/>
      <c r="DI289" s="554"/>
      <c r="DJ289" s="554"/>
      <c r="DK289" s="554"/>
      <c r="DL289" s="554"/>
      <c r="DM289" s="554"/>
      <c r="DN289" s="554"/>
      <c r="DO289" s="554"/>
      <c r="DP289" s="554"/>
      <c r="DQ289" s="554"/>
      <c r="DR289" s="554"/>
      <c r="DS289" s="554"/>
      <c r="DT289" s="554"/>
      <c r="DU289" s="554"/>
      <c r="DV289" s="554"/>
      <c r="DW289" s="368"/>
      <c r="DX289" s="554"/>
      <c r="DY289" s="554"/>
      <c r="DZ289" s="554"/>
      <c r="EA289" s="554"/>
      <c r="EB289" s="554"/>
      <c r="EC289" s="554"/>
      <c r="ED289" s="554"/>
      <c r="EE289" s="554"/>
      <c r="EF289" s="554"/>
      <c r="EG289" s="554"/>
      <c r="EH289" s="554"/>
      <c r="EI289" s="554"/>
      <c r="EJ289" s="554"/>
      <c r="EK289" s="554"/>
      <c r="EL289" s="554"/>
      <c r="EM289" s="554"/>
      <c r="EN289" s="554"/>
      <c r="EO289" s="554"/>
      <c r="EP289" s="554"/>
      <c r="EQ289" s="554"/>
      <c r="ER289" s="368"/>
    </row>
    <row r="290" spans="2:148" ht="15" customHeight="1" x14ac:dyDescent="0.25">
      <c r="B290" s="298" t="str">
        <f t="shared" si="28"/>
        <v>Desk 74</v>
      </c>
      <c r="C290" s="300" t="str">
        <f t="shared" si="29"/>
        <v/>
      </c>
      <c r="D290" s="300" t="str">
        <f t="shared" si="29"/>
        <v/>
      </c>
      <c r="E290" s="300" t="str">
        <f t="shared" si="29"/>
        <v/>
      </c>
      <c r="F290" s="300" t="str">
        <f t="shared" si="29"/>
        <v/>
      </c>
      <c r="G290" s="610" t="str">
        <f t="shared" si="29"/>
        <v/>
      </c>
      <c r="H290" s="554"/>
      <c r="I290" s="554"/>
      <c r="J290" s="554"/>
      <c r="K290" s="554"/>
      <c r="L290" s="554"/>
      <c r="M290" s="554"/>
      <c r="N290" s="554"/>
      <c r="O290" s="554"/>
      <c r="P290" s="554"/>
      <c r="Q290" s="554"/>
      <c r="R290" s="554"/>
      <c r="S290" s="554"/>
      <c r="T290" s="554"/>
      <c r="U290" s="554"/>
      <c r="V290" s="554"/>
      <c r="W290" s="554"/>
      <c r="X290" s="554"/>
      <c r="Y290" s="554"/>
      <c r="Z290" s="554"/>
      <c r="AA290" s="554"/>
      <c r="AB290" s="554"/>
      <c r="AC290" s="554"/>
      <c r="AD290" s="554"/>
      <c r="AE290" s="554"/>
      <c r="AF290" s="554"/>
      <c r="AG290" s="554"/>
      <c r="AH290" s="554"/>
      <c r="AI290" s="554"/>
      <c r="AJ290" s="554"/>
      <c r="AK290" s="554"/>
      <c r="AL290" s="554"/>
      <c r="AM290" s="554"/>
      <c r="AN290" s="554"/>
      <c r="AO290" s="554"/>
      <c r="AP290" s="554"/>
      <c r="AQ290" s="554"/>
      <c r="AR290" s="554"/>
      <c r="AS290" s="554"/>
      <c r="AT290" s="554"/>
      <c r="AU290" s="554"/>
      <c r="AV290" s="554"/>
      <c r="AW290" s="554"/>
      <c r="AX290" s="554"/>
      <c r="AY290" s="554"/>
      <c r="AZ290" s="554"/>
      <c r="BA290" s="554"/>
      <c r="BB290" s="554"/>
      <c r="BC290" s="554"/>
      <c r="BD290" s="554"/>
      <c r="BE290" s="554"/>
      <c r="BF290" s="554"/>
      <c r="BG290" s="554"/>
      <c r="BH290" s="554"/>
      <c r="BI290" s="554"/>
      <c r="BJ290" s="554"/>
      <c r="BK290" s="554"/>
      <c r="BL290" s="554"/>
      <c r="BM290" s="554"/>
      <c r="BN290" s="554"/>
      <c r="BO290" s="554"/>
      <c r="BP290" s="554"/>
      <c r="BQ290" s="554"/>
      <c r="BR290" s="554"/>
      <c r="BS290" s="554"/>
      <c r="BT290" s="554"/>
      <c r="BU290" s="554"/>
      <c r="BV290" s="554"/>
      <c r="BW290" s="554"/>
      <c r="BX290" s="554"/>
      <c r="BY290" s="554"/>
      <c r="BZ290" s="554"/>
      <c r="CA290" s="554"/>
      <c r="CB290" s="554"/>
      <c r="CC290" s="554"/>
      <c r="CD290" s="554"/>
      <c r="CE290" s="554"/>
      <c r="CF290" s="554"/>
      <c r="CG290" s="554"/>
      <c r="CH290" s="554"/>
      <c r="CI290" s="554"/>
      <c r="CJ290" s="554"/>
      <c r="CK290" s="554"/>
      <c r="CL290" s="554"/>
      <c r="CM290" s="554"/>
      <c r="CN290" s="554"/>
      <c r="CO290" s="554"/>
      <c r="CP290" s="554"/>
      <c r="CQ290" s="554"/>
      <c r="CR290" s="554"/>
      <c r="CS290" s="554"/>
      <c r="CT290" s="554"/>
      <c r="CU290" s="554"/>
      <c r="CV290" s="554"/>
      <c r="CW290" s="554"/>
      <c r="CX290" s="554"/>
      <c r="CY290" s="554"/>
      <c r="CZ290" s="554"/>
      <c r="DA290" s="554"/>
      <c r="DB290" s="554"/>
      <c r="DC290" s="554"/>
      <c r="DD290" s="554"/>
      <c r="DE290" s="554"/>
      <c r="DF290" s="554"/>
      <c r="DG290" s="554"/>
      <c r="DH290" s="554"/>
      <c r="DI290" s="554"/>
      <c r="DJ290" s="554"/>
      <c r="DK290" s="554"/>
      <c r="DL290" s="554"/>
      <c r="DM290" s="554"/>
      <c r="DN290" s="554"/>
      <c r="DO290" s="554"/>
      <c r="DP290" s="554"/>
      <c r="DQ290" s="554"/>
      <c r="DR290" s="554"/>
      <c r="DS290" s="554"/>
      <c r="DT290" s="554"/>
      <c r="DU290" s="554"/>
      <c r="DV290" s="554"/>
      <c r="DW290" s="368"/>
      <c r="DX290" s="554"/>
      <c r="DY290" s="554"/>
      <c r="DZ290" s="554"/>
      <c r="EA290" s="554"/>
      <c r="EB290" s="554"/>
      <c r="EC290" s="554"/>
      <c r="ED290" s="554"/>
      <c r="EE290" s="554"/>
      <c r="EF290" s="554"/>
      <c r="EG290" s="554"/>
      <c r="EH290" s="554"/>
      <c r="EI290" s="554"/>
      <c r="EJ290" s="554"/>
      <c r="EK290" s="554"/>
      <c r="EL290" s="554"/>
      <c r="EM290" s="554"/>
      <c r="EN290" s="554"/>
      <c r="EO290" s="554"/>
      <c r="EP290" s="554"/>
      <c r="EQ290" s="554"/>
      <c r="ER290" s="368"/>
    </row>
    <row r="291" spans="2:148" ht="15" customHeight="1" x14ac:dyDescent="0.25">
      <c r="B291" s="298" t="str">
        <f t="shared" si="28"/>
        <v>Desk 75</v>
      </c>
      <c r="C291" s="300" t="str">
        <f t="shared" si="29"/>
        <v/>
      </c>
      <c r="D291" s="300" t="str">
        <f t="shared" si="29"/>
        <v/>
      </c>
      <c r="E291" s="300" t="str">
        <f t="shared" si="29"/>
        <v/>
      </c>
      <c r="F291" s="300" t="str">
        <f t="shared" si="29"/>
        <v/>
      </c>
      <c r="G291" s="610" t="str">
        <f t="shared" si="29"/>
        <v/>
      </c>
      <c r="H291" s="554"/>
      <c r="I291" s="554"/>
      <c r="J291" s="554"/>
      <c r="K291" s="554"/>
      <c r="L291" s="554"/>
      <c r="M291" s="554"/>
      <c r="N291" s="554"/>
      <c r="O291" s="554"/>
      <c r="P291" s="554"/>
      <c r="Q291" s="554"/>
      <c r="R291" s="554"/>
      <c r="S291" s="554"/>
      <c r="T291" s="554"/>
      <c r="U291" s="554"/>
      <c r="V291" s="554"/>
      <c r="W291" s="554"/>
      <c r="X291" s="554"/>
      <c r="Y291" s="554"/>
      <c r="Z291" s="554"/>
      <c r="AA291" s="554"/>
      <c r="AB291" s="554"/>
      <c r="AC291" s="554"/>
      <c r="AD291" s="554"/>
      <c r="AE291" s="554"/>
      <c r="AF291" s="554"/>
      <c r="AG291" s="554"/>
      <c r="AH291" s="554"/>
      <c r="AI291" s="554"/>
      <c r="AJ291" s="554"/>
      <c r="AK291" s="554"/>
      <c r="AL291" s="554"/>
      <c r="AM291" s="554"/>
      <c r="AN291" s="554"/>
      <c r="AO291" s="554"/>
      <c r="AP291" s="554"/>
      <c r="AQ291" s="554"/>
      <c r="AR291" s="554"/>
      <c r="AS291" s="554"/>
      <c r="AT291" s="554"/>
      <c r="AU291" s="554"/>
      <c r="AV291" s="554"/>
      <c r="AW291" s="554"/>
      <c r="AX291" s="554"/>
      <c r="AY291" s="554"/>
      <c r="AZ291" s="554"/>
      <c r="BA291" s="554"/>
      <c r="BB291" s="554"/>
      <c r="BC291" s="554"/>
      <c r="BD291" s="554"/>
      <c r="BE291" s="554"/>
      <c r="BF291" s="554"/>
      <c r="BG291" s="554"/>
      <c r="BH291" s="554"/>
      <c r="BI291" s="554"/>
      <c r="BJ291" s="554"/>
      <c r="BK291" s="554"/>
      <c r="BL291" s="554"/>
      <c r="BM291" s="554"/>
      <c r="BN291" s="554"/>
      <c r="BO291" s="554"/>
      <c r="BP291" s="554"/>
      <c r="BQ291" s="554"/>
      <c r="BR291" s="554"/>
      <c r="BS291" s="554"/>
      <c r="BT291" s="554"/>
      <c r="BU291" s="554"/>
      <c r="BV291" s="554"/>
      <c r="BW291" s="554"/>
      <c r="BX291" s="554"/>
      <c r="BY291" s="554"/>
      <c r="BZ291" s="554"/>
      <c r="CA291" s="554"/>
      <c r="CB291" s="554"/>
      <c r="CC291" s="554"/>
      <c r="CD291" s="554"/>
      <c r="CE291" s="554"/>
      <c r="CF291" s="554"/>
      <c r="CG291" s="554"/>
      <c r="CH291" s="554"/>
      <c r="CI291" s="554"/>
      <c r="CJ291" s="554"/>
      <c r="CK291" s="554"/>
      <c r="CL291" s="554"/>
      <c r="CM291" s="554"/>
      <c r="CN291" s="554"/>
      <c r="CO291" s="554"/>
      <c r="CP291" s="554"/>
      <c r="CQ291" s="554"/>
      <c r="CR291" s="554"/>
      <c r="CS291" s="554"/>
      <c r="CT291" s="554"/>
      <c r="CU291" s="554"/>
      <c r="CV291" s="554"/>
      <c r="CW291" s="554"/>
      <c r="CX291" s="554"/>
      <c r="CY291" s="554"/>
      <c r="CZ291" s="554"/>
      <c r="DA291" s="554"/>
      <c r="DB291" s="554"/>
      <c r="DC291" s="554"/>
      <c r="DD291" s="554"/>
      <c r="DE291" s="554"/>
      <c r="DF291" s="554"/>
      <c r="DG291" s="554"/>
      <c r="DH291" s="554"/>
      <c r="DI291" s="554"/>
      <c r="DJ291" s="554"/>
      <c r="DK291" s="554"/>
      <c r="DL291" s="554"/>
      <c r="DM291" s="554"/>
      <c r="DN291" s="554"/>
      <c r="DO291" s="554"/>
      <c r="DP291" s="554"/>
      <c r="DQ291" s="554"/>
      <c r="DR291" s="554"/>
      <c r="DS291" s="554"/>
      <c r="DT291" s="554"/>
      <c r="DU291" s="554"/>
      <c r="DV291" s="554"/>
      <c r="DW291" s="368"/>
      <c r="DX291" s="554"/>
      <c r="DY291" s="554"/>
      <c r="DZ291" s="554"/>
      <c r="EA291" s="554"/>
      <c r="EB291" s="554"/>
      <c r="EC291" s="554"/>
      <c r="ED291" s="554"/>
      <c r="EE291" s="554"/>
      <c r="EF291" s="554"/>
      <c r="EG291" s="554"/>
      <c r="EH291" s="554"/>
      <c r="EI291" s="554"/>
      <c r="EJ291" s="554"/>
      <c r="EK291" s="554"/>
      <c r="EL291" s="554"/>
      <c r="EM291" s="554"/>
      <c r="EN291" s="554"/>
      <c r="EO291" s="554"/>
      <c r="EP291" s="554"/>
      <c r="EQ291" s="554"/>
      <c r="ER291" s="368"/>
    </row>
    <row r="292" spans="2:148" ht="15" customHeight="1" x14ac:dyDescent="0.25">
      <c r="B292" s="298" t="str">
        <f t="shared" si="28"/>
        <v>Desk 76</v>
      </c>
      <c r="C292" s="300" t="str">
        <f t="shared" si="29"/>
        <v/>
      </c>
      <c r="D292" s="300" t="str">
        <f t="shared" si="29"/>
        <v/>
      </c>
      <c r="E292" s="300" t="str">
        <f t="shared" si="29"/>
        <v/>
      </c>
      <c r="F292" s="300" t="str">
        <f t="shared" si="29"/>
        <v/>
      </c>
      <c r="G292" s="610" t="str">
        <f t="shared" si="29"/>
        <v/>
      </c>
      <c r="H292" s="554"/>
      <c r="I292" s="554"/>
      <c r="J292" s="554"/>
      <c r="K292" s="554"/>
      <c r="L292" s="554"/>
      <c r="M292" s="554"/>
      <c r="N292" s="554"/>
      <c r="O292" s="554"/>
      <c r="P292" s="554"/>
      <c r="Q292" s="554"/>
      <c r="R292" s="554"/>
      <c r="S292" s="554"/>
      <c r="T292" s="554"/>
      <c r="U292" s="554"/>
      <c r="V292" s="554"/>
      <c r="W292" s="554"/>
      <c r="X292" s="554"/>
      <c r="Y292" s="554"/>
      <c r="Z292" s="554"/>
      <c r="AA292" s="554"/>
      <c r="AB292" s="554"/>
      <c r="AC292" s="554"/>
      <c r="AD292" s="554"/>
      <c r="AE292" s="554"/>
      <c r="AF292" s="554"/>
      <c r="AG292" s="554"/>
      <c r="AH292" s="554"/>
      <c r="AI292" s="554"/>
      <c r="AJ292" s="554"/>
      <c r="AK292" s="554"/>
      <c r="AL292" s="554"/>
      <c r="AM292" s="554"/>
      <c r="AN292" s="554"/>
      <c r="AO292" s="554"/>
      <c r="AP292" s="554"/>
      <c r="AQ292" s="554"/>
      <c r="AR292" s="554"/>
      <c r="AS292" s="554"/>
      <c r="AT292" s="554"/>
      <c r="AU292" s="554"/>
      <c r="AV292" s="554"/>
      <c r="AW292" s="554"/>
      <c r="AX292" s="554"/>
      <c r="AY292" s="554"/>
      <c r="AZ292" s="554"/>
      <c r="BA292" s="554"/>
      <c r="BB292" s="554"/>
      <c r="BC292" s="554"/>
      <c r="BD292" s="554"/>
      <c r="BE292" s="554"/>
      <c r="BF292" s="554"/>
      <c r="BG292" s="554"/>
      <c r="BH292" s="554"/>
      <c r="BI292" s="554"/>
      <c r="BJ292" s="554"/>
      <c r="BK292" s="554"/>
      <c r="BL292" s="554"/>
      <c r="BM292" s="554"/>
      <c r="BN292" s="554"/>
      <c r="BO292" s="554"/>
      <c r="BP292" s="554"/>
      <c r="BQ292" s="554"/>
      <c r="BR292" s="554"/>
      <c r="BS292" s="554"/>
      <c r="BT292" s="554"/>
      <c r="BU292" s="554"/>
      <c r="BV292" s="554"/>
      <c r="BW292" s="554"/>
      <c r="BX292" s="554"/>
      <c r="BY292" s="554"/>
      <c r="BZ292" s="554"/>
      <c r="CA292" s="554"/>
      <c r="CB292" s="554"/>
      <c r="CC292" s="554"/>
      <c r="CD292" s="554"/>
      <c r="CE292" s="554"/>
      <c r="CF292" s="554"/>
      <c r="CG292" s="554"/>
      <c r="CH292" s="554"/>
      <c r="CI292" s="554"/>
      <c r="CJ292" s="554"/>
      <c r="CK292" s="554"/>
      <c r="CL292" s="554"/>
      <c r="CM292" s="554"/>
      <c r="CN292" s="554"/>
      <c r="CO292" s="554"/>
      <c r="CP292" s="554"/>
      <c r="CQ292" s="554"/>
      <c r="CR292" s="554"/>
      <c r="CS292" s="554"/>
      <c r="CT292" s="554"/>
      <c r="CU292" s="554"/>
      <c r="CV292" s="554"/>
      <c r="CW292" s="554"/>
      <c r="CX292" s="554"/>
      <c r="CY292" s="554"/>
      <c r="CZ292" s="554"/>
      <c r="DA292" s="554"/>
      <c r="DB292" s="554"/>
      <c r="DC292" s="554"/>
      <c r="DD292" s="554"/>
      <c r="DE292" s="554"/>
      <c r="DF292" s="554"/>
      <c r="DG292" s="554"/>
      <c r="DH292" s="554"/>
      <c r="DI292" s="554"/>
      <c r="DJ292" s="554"/>
      <c r="DK292" s="554"/>
      <c r="DL292" s="554"/>
      <c r="DM292" s="554"/>
      <c r="DN292" s="554"/>
      <c r="DO292" s="554"/>
      <c r="DP292" s="554"/>
      <c r="DQ292" s="554"/>
      <c r="DR292" s="554"/>
      <c r="DS292" s="554"/>
      <c r="DT292" s="554"/>
      <c r="DU292" s="554"/>
      <c r="DV292" s="554"/>
      <c r="DW292" s="368"/>
      <c r="DX292" s="554"/>
      <c r="DY292" s="554"/>
      <c r="DZ292" s="554"/>
      <c r="EA292" s="554"/>
      <c r="EB292" s="554"/>
      <c r="EC292" s="554"/>
      <c r="ED292" s="554"/>
      <c r="EE292" s="554"/>
      <c r="EF292" s="554"/>
      <c r="EG292" s="554"/>
      <c r="EH292" s="554"/>
      <c r="EI292" s="554"/>
      <c r="EJ292" s="554"/>
      <c r="EK292" s="554"/>
      <c r="EL292" s="554"/>
      <c r="EM292" s="554"/>
      <c r="EN292" s="554"/>
      <c r="EO292" s="554"/>
      <c r="EP292" s="554"/>
      <c r="EQ292" s="554"/>
      <c r="ER292" s="368"/>
    </row>
    <row r="293" spans="2:148" ht="15" customHeight="1" x14ac:dyDescent="0.25">
      <c r="B293" s="298" t="str">
        <f t="shared" si="28"/>
        <v>Desk 77</v>
      </c>
      <c r="C293" s="300" t="str">
        <f t="shared" si="29"/>
        <v/>
      </c>
      <c r="D293" s="300" t="str">
        <f t="shared" si="29"/>
        <v/>
      </c>
      <c r="E293" s="300" t="str">
        <f t="shared" si="29"/>
        <v/>
      </c>
      <c r="F293" s="300" t="str">
        <f t="shared" si="29"/>
        <v/>
      </c>
      <c r="G293" s="610" t="str">
        <f t="shared" si="29"/>
        <v/>
      </c>
      <c r="H293" s="554"/>
      <c r="I293" s="554"/>
      <c r="J293" s="554"/>
      <c r="K293" s="554"/>
      <c r="L293" s="554"/>
      <c r="M293" s="554"/>
      <c r="N293" s="554"/>
      <c r="O293" s="554"/>
      <c r="P293" s="554"/>
      <c r="Q293" s="554"/>
      <c r="R293" s="554"/>
      <c r="S293" s="554"/>
      <c r="T293" s="554"/>
      <c r="U293" s="554"/>
      <c r="V293" s="554"/>
      <c r="W293" s="554"/>
      <c r="X293" s="554"/>
      <c r="Y293" s="554"/>
      <c r="Z293" s="554"/>
      <c r="AA293" s="554"/>
      <c r="AB293" s="554"/>
      <c r="AC293" s="554"/>
      <c r="AD293" s="554"/>
      <c r="AE293" s="554"/>
      <c r="AF293" s="554"/>
      <c r="AG293" s="554"/>
      <c r="AH293" s="554"/>
      <c r="AI293" s="554"/>
      <c r="AJ293" s="554"/>
      <c r="AK293" s="554"/>
      <c r="AL293" s="554"/>
      <c r="AM293" s="554"/>
      <c r="AN293" s="554"/>
      <c r="AO293" s="554"/>
      <c r="AP293" s="554"/>
      <c r="AQ293" s="554"/>
      <c r="AR293" s="554"/>
      <c r="AS293" s="554"/>
      <c r="AT293" s="554"/>
      <c r="AU293" s="554"/>
      <c r="AV293" s="554"/>
      <c r="AW293" s="554"/>
      <c r="AX293" s="554"/>
      <c r="AY293" s="554"/>
      <c r="AZ293" s="554"/>
      <c r="BA293" s="554"/>
      <c r="BB293" s="554"/>
      <c r="BC293" s="554"/>
      <c r="BD293" s="554"/>
      <c r="BE293" s="554"/>
      <c r="BF293" s="554"/>
      <c r="BG293" s="554"/>
      <c r="BH293" s="554"/>
      <c r="BI293" s="554"/>
      <c r="BJ293" s="554"/>
      <c r="BK293" s="554"/>
      <c r="BL293" s="554"/>
      <c r="BM293" s="554"/>
      <c r="BN293" s="554"/>
      <c r="BO293" s="554"/>
      <c r="BP293" s="554"/>
      <c r="BQ293" s="554"/>
      <c r="BR293" s="554"/>
      <c r="BS293" s="554"/>
      <c r="BT293" s="554"/>
      <c r="BU293" s="554"/>
      <c r="BV293" s="554"/>
      <c r="BW293" s="554"/>
      <c r="BX293" s="554"/>
      <c r="BY293" s="554"/>
      <c r="BZ293" s="554"/>
      <c r="CA293" s="554"/>
      <c r="CB293" s="554"/>
      <c r="CC293" s="554"/>
      <c r="CD293" s="554"/>
      <c r="CE293" s="554"/>
      <c r="CF293" s="554"/>
      <c r="CG293" s="554"/>
      <c r="CH293" s="554"/>
      <c r="CI293" s="554"/>
      <c r="CJ293" s="554"/>
      <c r="CK293" s="554"/>
      <c r="CL293" s="554"/>
      <c r="CM293" s="554"/>
      <c r="CN293" s="554"/>
      <c r="CO293" s="554"/>
      <c r="CP293" s="554"/>
      <c r="CQ293" s="554"/>
      <c r="CR293" s="554"/>
      <c r="CS293" s="554"/>
      <c r="CT293" s="554"/>
      <c r="CU293" s="554"/>
      <c r="CV293" s="554"/>
      <c r="CW293" s="554"/>
      <c r="CX293" s="554"/>
      <c r="CY293" s="554"/>
      <c r="CZ293" s="554"/>
      <c r="DA293" s="554"/>
      <c r="DB293" s="554"/>
      <c r="DC293" s="554"/>
      <c r="DD293" s="554"/>
      <c r="DE293" s="554"/>
      <c r="DF293" s="554"/>
      <c r="DG293" s="554"/>
      <c r="DH293" s="554"/>
      <c r="DI293" s="554"/>
      <c r="DJ293" s="554"/>
      <c r="DK293" s="554"/>
      <c r="DL293" s="554"/>
      <c r="DM293" s="554"/>
      <c r="DN293" s="554"/>
      <c r="DO293" s="554"/>
      <c r="DP293" s="554"/>
      <c r="DQ293" s="554"/>
      <c r="DR293" s="554"/>
      <c r="DS293" s="554"/>
      <c r="DT293" s="554"/>
      <c r="DU293" s="554"/>
      <c r="DV293" s="554"/>
      <c r="DW293" s="368"/>
      <c r="DX293" s="554"/>
      <c r="DY293" s="554"/>
      <c r="DZ293" s="554"/>
      <c r="EA293" s="554"/>
      <c r="EB293" s="554"/>
      <c r="EC293" s="554"/>
      <c r="ED293" s="554"/>
      <c r="EE293" s="554"/>
      <c r="EF293" s="554"/>
      <c r="EG293" s="554"/>
      <c r="EH293" s="554"/>
      <c r="EI293" s="554"/>
      <c r="EJ293" s="554"/>
      <c r="EK293" s="554"/>
      <c r="EL293" s="554"/>
      <c r="EM293" s="554"/>
      <c r="EN293" s="554"/>
      <c r="EO293" s="554"/>
      <c r="EP293" s="554"/>
      <c r="EQ293" s="554"/>
      <c r="ER293" s="368"/>
    </row>
    <row r="294" spans="2:148" ht="15" customHeight="1" x14ac:dyDescent="0.25">
      <c r="B294" s="298" t="str">
        <f t="shared" si="28"/>
        <v>Desk 78</v>
      </c>
      <c r="C294" s="300" t="str">
        <f t="shared" si="29"/>
        <v/>
      </c>
      <c r="D294" s="300" t="str">
        <f t="shared" si="29"/>
        <v/>
      </c>
      <c r="E294" s="300" t="str">
        <f t="shared" si="29"/>
        <v/>
      </c>
      <c r="F294" s="300" t="str">
        <f t="shared" si="29"/>
        <v/>
      </c>
      <c r="G294" s="610" t="str">
        <f t="shared" si="29"/>
        <v/>
      </c>
      <c r="H294" s="554"/>
      <c r="I294" s="554"/>
      <c r="J294" s="554"/>
      <c r="K294" s="554"/>
      <c r="L294" s="554"/>
      <c r="M294" s="554"/>
      <c r="N294" s="554"/>
      <c r="O294" s="554"/>
      <c r="P294" s="554"/>
      <c r="Q294" s="554"/>
      <c r="R294" s="554"/>
      <c r="S294" s="554"/>
      <c r="T294" s="554"/>
      <c r="U294" s="554"/>
      <c r="V294" s="554"/>
      <c r="W294" s="554"/>
      <c r="X294" s="554"/>
      <c r="Y294" s="554"/>
      <c r="Z294" s="554"/>
      <c r="AA294" s="554"/>
      <c r="AB294" s="554"/>
      <c r="AC294" s="554"/>
      <c r="AD294" s="554"/>
      <c r="AE294" s="554"/>
      <c r="AF294" s="554"/>
      <c r="AG294" s="554"/>
      <c r="AH294" s="554"/>
      <c r="AI294" s="554"/>
      <c r="AJ294" s="554"/>
      <c r="AK294" s="554"/>
      <c r="AL294" s="554"/>
      <c r="AM294" s="554"/>
      <c r="AN294" s="554"/>
      <c r="AO294" s="554"/>
      <c r="AP294" s="554"/>
      <c r="AQ294" s="554"/>
      <c r="AR294" s="554"/>
      <c r="AS294" s="554"/>
      <c r="AT294" s="554"/>
      <c r="AU294" s="554"/>
      <c r="AV294" s="554"/>
      <c r="AW294" s="554"/>
      <c r="AX294" s="554"/>
      <c r="AY294" s="554"/>
      <c r="AZ294" s="554"/>
      <c r="BA294" s="554"/>
      <c r="BB294" s="554"/>
      <c r="BC294" s="554"/>
      <c r="BD294" s="554"/>
      <c r="BE294" s="554"/>
      <c r="BF294" s="554"/>
      <c r="BG294" s="554"/>
      <c r="BH294" s="554"/>
      <c r="BI294" s="554"/>
      <c r="BJ294" s="554"/>
      <c r="BK294" s="554"/>
      <c r="BL294" s="554"/>
      <c r="BM294" s="554"/>
      <c r="BN294" s="554"/>
      <c r="BO294" s="554"/>
      <c r="BP294" s="554"/>
      <c r="BQ294" s="554"/>
      <c r="BR294" s="554"/>
      <c r="BS294" s="554"/>
      <c r="BT294" s="554"/>
      <c r="BU294" s="554"/>
      <c r="BV294" s="554"/>
      <c r="BW294" s="554"/>
      <c r="BX294" s="554"/>
      <c r="BY294" s="554"/>
      <c r="BZ294" s="554"/>
      <c r="CA294" s="554"/>
      <c r="CB294" s="554"/>
      <c r="CC294" s="554"/>
      <c r="CD294" s="554"/>
      <c r="CE294" s="554"/>
      <c r="CF294" s="554"/>
      <c r="CG294" s="554"/>
      <c r="CH294" s="554"/>
      <c r="CI294" s="554"/>
      <c r="CJ294" s="554"/>
      <c r="CK294" s="554"/>
      <c r="CL294" s="554"/>
      <c r="CM294" s="554"/>
      <c r="CN294" s="554"/>
      <c r="CO294" s="554"/>
      <c r="CP294" s="554"/>
      <c r="CQ294" s="554"/>
      <c r="CR294" s="554"/>
      <c r="CS294" s="554"/>
      <c r="CT294" s="554"/>
      <c r="CU294" s="554"/>
      <c r="CV294" s="554"/>
      <c r="CW294" s="554"/>
      <c r="CX294" s="554"/>
      <c r="CY294" s="554"/>
      <c r="CZ294" s="554"/>
      <c r="DA294" s="554"/>
      <c r="DB294" s="554"/>
      <c r="DC294" s="554"/>
      <c r="DD294" s="554"/>
      <c r="DE294" s="554"/>
      <c r="DF294" s="554"/>
      <c r="DG294" s="554"/>
      <c r="DH294" s="554"/>
      <c r="DI294" s="554"/>
      <c r="DJ294" s="554"/>
      <c r="DK294" s="554"/>
      <c r="DL294" s="554"/>
      <c r="DM294" s="554"/>
      <c r="DN294" s="554"/>
      <c r="DO294" s="554"/>
      <c r="DP294" s="554"/>
      <c r="DQ294" s="554"/>
      <c r="DR294" s="554"/>
      <c r="DS294" s="554"/>
      <c r="DT294" s="554"/>
      <c r="DU294" s="554"/>
      <c r="DV294" s="554"/>
      <c r="DW294" s="368"/>
      <c r="DX294" s="554"/>
      <c r="DY294" s="554"/>
      <c r="DZ294" s="554"/>
      <c r="EA294" s="554"/>
      <c r="EB294" s="554"/>
      <c r="EC294" s="554"/>
      <c r="ED294" s="554"/>
      <c r="EE294" s="554"/>
      <c r="EF294" s="554"/>
      <c r="EG294" s="554"/>
      <c r="EH294" s="554"/>
      <c r="EI294" s="554"/>
      <c r="EJ294" s="554"/>
      <c r="EK294" s="554"/>
      <c r="EL294" s="554"/>
      <c r="EM294" s="554"/>
      <c r="EN294" s="554"/>
      <c r="EO294" s="554"/>
      <c r="EP294" s="554"/>
      <c r="EQ294" s="554"/>
      <c r="ER294" s="368"/>
    </row>
    <row r="295" spans="2:148" ht="15" customHeight="1" x14ac:dyDescent="0.25">
      <c r="B295" s="298" t="str">
        <f t="shared" si="28"/>
        <v>Desk 79</v>
      </c>
      <c r="C295" s="300" t="str">
        <f t="shared" si="29"/>
        <v/>
      </c>
      <c r="D295" s="300" t="str">
        <f t="shared" si="29"/>
        <v/>
      </c>
      <c r="E295" s="300" t="str">
        <f t="shared" si="29"/>
        <v/>
      </c>
      <c r="F295" s="300" t="str">
        <f t="shared" si="29"/>
        <v/>
      </c>
      <c r="G295" s="610" t="str">
        <f t="shared" si="29"/>
        <v/>
      </c>
      <c r="H295" s="554"/>
      <c r="I295" s="554"/>
      <c r="J295" s="554"/>
      <c r="K295" s="554"/>
      <c r="L295" s="554"/>
      <c r="M295" s="554"/>
      <c r="N295" s="554"/>
      <c r="O295" s="554"/>
      <c r="P295" s="554"/>
      <c r="Q295" s="554"/>
      <c r="R295" s="554"/>
      <c r="S295" s="554"/>
      <c r="T295" s="554"/>
      <c r="U295" s="554"/>
      <c r="V295" s="554"/>
      <c r="W295" s="554"/>
      <c r="X295" s="554"/>
      <c r="Y295" s="554"/>
      <c r="Z295" s="554"/>
      <c r="AA295" s="554"/>
      <c r="AB295" s="554"/>
      <c r="AC295" s="554"/>
      <c r="AD295" s="554"/>
      <c r="AE295" s="554"/>
      <c r="AF295" s="554"/>
      <c r="AG295" s="554"/>
      <c r="AH295" s="554"/>
      <c r="AI295" s="554"/>
      <c r="AJ295" s="554"/>
      <c r="AK295" s="554"/>
      <c r="AL295" s="554"/>
      <c r="AM295" s="554"/>
      <c r="AN295" s="554"/>
      <c r="AO295" s="554"/>
      <c r="AP295" s="554"/>
      <c r="AQ295" s="554"/>
      <c r="AR295" s="554"/>
      <c r="AS295" s="554"/>
      <c r="AT295" s="554"/>
      <c r="AU295" s="554"/>
      <c r="AV295" s="554"/>
      <c r="AW295" s="554"/>
      <c r="AX295" s="554"/>
      <c r="AY295" s="554"/>
      <c r="AZ295" s="554"/>
      <c r="BA295" s="554"/>
      <c r="BB295" s="554"/>
      <c r="BC295" s="554"/>
      <c r="BD295" s="554"/>
      <c r="BE295" s="554"/>
      <c r="BF295" s="554"/>
      <c r="BG295" s="554"/>
      <c r="BH295" s="554"/>
      <c r="BI295" s="554"/>
      <c r="BJ295" s="554"/>
      <c r="BK295" s="554"/>
      <c r="BL295" s="554"/>
      <c r="BM295" s="554"/>
      <c r="BN295" s="554"/>
      <c r="BO295" s="554"/>
      <c r="BP295" s="554"/>
      <c r="BQ295" s="554"/>
      <c r="BR295" s="554"/>
      <c r="BS295" s="554"/>
      <c r="BT295" s="554"/>
      <c r="BU295" s="554"/>
      <c r="BV295" s="554"/>
      <c r="BW295" s="554"/>
      <c r="BX295" s="554"/>
      <c r="BY295" s="554"/>
      <c r="BZ295" s="554"/>
      <c r="CA295" s="554"/>
      <c r="CB295" s="554"/>
      <c r="CC295" s="554"/>
      <c r="CD295" s="554"/>
      <c r="CE295" s="554"/>
      <c r="CF295" s="554"/>
      <c r="CG295" s="554"/>
      <c r="CH295" s="554"/>
      <c r="CI295" s="554"/>
      <c r="CJ295" s="554"/>
      <c r="CK295" s="554"/>
      <c r="CL295" s="554"/>
      <c r="CM295" s="554"/>
      <c r="CN295" s="554"/>
      <c r="CO295" s="554"/>
      <c r="CP295" s="554"/>
      <c r="CQ295" s="554"/>
      <c r="CR295" s="554"/>
      <c r="CS295" s="554"/>
      <c r="CT295" s="554"/>
      <c r="CU295" s="554"/>
      <c r="CV295" s="554"/>
      <c r="CW295" s="554"/>
      <c r="CX295" s="554"/>
      <c r="CY295" s="554"/>
      <c r="CZ295" s="554"/>
      <c r="DA295" s="554"/>
      <c r="DB295" s="554"/>
      <c r="DC295" s="554"/>
      <c r="DD295" s="554"/>
      <c r="DE295" s="554"/>
      <c r="DF295" s="554"/>
      <c r="DG295" s="554"/>
      <c r="DH295" s="554"/>
      <c r="DI295" s="554"/>
      <c r="DJ295" s="554"/>
      <c r="DK295" s="554"/>
      <c r="DL295" s="554"/>
      <c r="DM295" s="554"/>
      <c r="DN295" s="554"/>
      <c r="DO295" s="554"/>
      <c r="DP295" s="554"/>
      <c r="DQ295" s="554"/>
      <c r="DR295" s="554"/>
      <c r="DS295" s="554"/>
      <c r="DT295" s="554"/>
      <c r="DU295" s="554"/>
      <c r="DV295" s="554"/>
      <c r="DW295" s="368"/>
      <c r="DX295" s="554"/>
      <c r="DY295" s="554"/>
      <c r="DZ295" s="554"/>
      <c r="EA295" s="554"/>
      <c r="EB295" s="554"/>
      <c r="EC295" s="554"/>
      <c r="ED295" s="554"/>
      <c r="EE295" s="554"/>
      <c r="EF295" s="554"/>
      <c r="EG295" s="554"/>
      <c r="EH295" s="554"/>
      <c r="EI295" s="554"/>
      <c r="EJ295" s="554"/>
      <c r="EK295" s="554"/>
      <c r="EL295" s="554"/>
      <c r="EM295" s="554"/>
      <c r="EN295" s="554"/>
      <c r="EO295" s="554"/>
      <c r="EP295" s="554"/>
      <c r="EQ295" s="554"/>
      <c r="ER295" s="368"/>
    </row>
    <row r="296" spans="2:148" ht="15" customHeight="1" x14ac:dyDescent="0.25">
      <c r="B296" s="298" t="str">
        <f t="shared" si="28"/>
        <v>Desk 80</v>
      </c>
      <c r="C296" s="300" t="str">
        <f t="shared" si="29"/>
        <v/>
      </c>
      <c r="D296" s="300" t="str">
        <f t="shared" si="29"/>
        <v/>
      </c>
      <c r="E296" s="300" t="str">
        <f t="shared" si="29"/>
        <v/>
      </c>
      <c r="F296" s="300" t="str">
        <f t="shared" si="29"/>
        <v/>
      </c>
      <c r="G296" s="610" t="str">
        <f t="shared" si="29"/>
        <v/>
      </c>
      <c r="H296" s="554"/>
      <c r="I296" s="554"/>
      <c r="J296" s="554"/>
      <c r="K296" s="554"/>
      <c r="L296" s="554"/>
      <c r="M296" s="554"/>
      <c r="N296" s="554"/>
      <c r="O296" s="554"/>
      <c r="P296" s="554"/>
      <c r="Q296" s="554"/>
      <c r="R296" s="554"/>
      <c r="S296" s="554"/>
      <c r="T296" s="554"/>
      <c r="U296" s="554"/>
      <c r="V296" s="554"/>
      <c r="W296" s="554"/>
      <c r="X296" s="554"/>
      <c r="Y296" s="554"/>
      <c r="Z296" s="554"/>
      <c r="AA296" s="554"/>
      <c r="AB296" s="554"/>
      <c r="AC296" s="554"/>
      <c r="AD296" s="554"/>
      <c r="AE296" s="554"/>
      <c r="AF296" s="554"/>
      <c r="AG296" s="554"/>
      <c r="AH296" s="554"/>
      <c r="AI296" s="554"/>
      <c r="AJ296" s="554"/>
      <c r="AK296" s="554"/>
      <c r="AL296" s="554"/>
      <c r="AM296" s="554"/>
      <c r="AN296" s="554"/>
      <c r="AO296" s="554"/>
      <c r="AP296" s="554"/>
      <c r="AQ296" s="554"/>
      <c r="AR296" s="554"/>
      <c r="AS296" s="554"/>
      <c r="AT296" s="554"/>
      <c r="AU296" s="554"/>
      <c r="AV296" s="554"/>
      <c r="AW296" s="554"/>
      <c r="AX296" s="554"/>
      <c r="AY296" s="554"/>
      <c r="AZ296" s="554"/>
      <c r="BA296" s="554"/>
      <c r="BB296" s="554"/>
      <c r="BC296" s="554"/>
      <c r="BD296" s="554"/>
      <c r="BE296" s="554"/>
      <c r="BF296" s="554"/>
      <c r="BG296" s="554"/>
      <c r="BH296" s="554"/>
      <c r="BI296" s="554"/>
      <c r="BJ296" s="554"/>
      <c r="BK296" s="554"/>
      <c r="BL296" s="554"/>
      <c r="BM296" s="554"/>
      <c r="BN296" s="554"/>
      <c r="BO296" s="554"/>
      <c r="BP296" s="554"/>
      <c r="BQ296" s="554"/>
      <c r="BR296" s="554"/>
      <c r="BS296" s="554"/>
      <c r="BT296" s="554"/>
      <c r="BU296" s="554"/>
      <c r="BV296" s="554"/>
      <c r="BW296" s="554"/>
      <c r="BX296" s="554"/>
      <c r="BY296" s="554"/>
      <c r="BZ296" s="554"/>
      <c r="CA296" s="554"/>
      <c r="CB296" s="554"/>
      <c r="CC296" s="554"/>
      <c r="CD296" s="554"/>
      <c r="CE296" s="554"/>
      <c r="CF296" s="554"/>
      <c r="CG296" s="554"/>
      <c r="CH296" s="554"/>
      <c r="CI296" s="554"/>
      <c r="CJ296" s="554"/>
      <c r="CK296" s="554"/>
      <c r="CL296" s="554"/>
      <c r="CM296" s="554"/>
      <c r="CN296" s="554"/>
      <c r="CO296" s="554"/>
      <c r="CP296" s="554"/>
      <c r="CQ296" s="554"/>
      <c r="CR296" s="554"/>
      <c r="CS296" s="554"/>
      <c r="CT296" s="554"/>
      <c r="CU296" s="554"/>
      <c r="CV296" s="554"/>
      <c r="CW296" s="554"/>
      <c r="CX296" s="554"/>
      <c r="CY296" s="554"/>
      <c r="CZ296" s="554"/>
      <c r="DA296" s="554"/>
      <c r="DB296" s="554"/>
      <c r="DC296" s="554"/>
      <c r="DD296" s="554"/>
      <c r="DE296" s="554"/>
      <c r="DF296" s="554"/>
      <c r="DG296" s="554"/>
      <c r="DH296" s="554"/>
      <c r="DI296" s="554"/>
      <c r="DJ296" s="554"/>
      <c r="DK296" s="554"/>
      <c r="DL296" s="554"/>
      <c r="DM296" s="554"/>
      <c r="DN296" s="554"/>
      <c r="DO296" s="554"/>
      <c r="DP296" s="554"/>
      <c r="DQ296" s="554"/>
      <c r="DR296" s="554"/>
      <c r="DS296" s="554"/>
      <c r="DT296" s="554"/>
      <c r="DU296" s="554"/>
      <c r="DV296" s="554"/>
      <c r="DW296" s="368"/>
      <c r="DX296" s="554"/>
      <c r="DY296" s="554"/>
      <c r="DZ296" s="554"/>
      <c r="EA296" s="554"/>
      <c r="EB296" s="554"/>
      <c r="EC296" s="554"/>
      <c r="ED296" s="554"/>
      <c r="EE296" s="554"/>
      <c r="EF296" s="554"/>
      <c r="EG296" s="554"/>
      <c r="EH296" s="554"/>
      <c r="EI296" s="554"/>
      <c r="EJ296" s="554"/>
      <c r="EK296" s="554"/>
      <c r="EL296" s="554"/>
      <c r="EM296" s="554"/>
      <c r="EN296" s="554"/>
      <c r="EO296" s="554"/>
      <c r="EP296" s="554"/>
      <c r="EQ296" s="554"/>
      <c r="ER296" s="368"/>
    </row>
    <row r="297" spans="2:148" ht="15" customHeight="1" x14ac:dyDescent="0.25">
      <c r="B297" s="298" t="str">
        <f t="shared" si="28"/>
        <v>Desk 81</v>
      </c>
      <c r="C297" s="300" t="str">
        <f t="shared" si="29"/>
        <v/>
      </c>
      <c r="D297" s="300" t="str">
        <f t="shared" si="29"/>
        <v/>
      </c>
      <c r="E297" s="300" t="str">
        <f t="shared" si="29"/>
        <v/>
      </c>
      <c r="F297" s="300" t="str">
        <f t="shared" si="29"/>
        <v/>
      </c>
      <c r="G297" s="610" t="str">
        <f t="shared" si="29"/>
        <v/>
      </c>
      <c r="H297" s="554"/>
      <c r="I297" s="554"/>
      <c r="J297" s="554"/>
      <c r="K297" s="554"/>
      <c r="L297" s="554"/>
      <c r="M297" s="554"/>
      <c r="N297" s="554"/>
      <c r="O297" s="554"/>
      <c r="P297" s="554"/>
      <c r="Q297" s="554"/>
      <c r="R297" s="554"/>
      <c r="S297" s="554"/>
      <c r="T297" s="554"/>
      <c r="U297" s="554"/>
      <c r="V297" s="554"/>
      <c r="W297" s="554"/>
      <c r="X297" s="554"/>
      <c r="Y297" s="554"/>
      <c r="Z297" s="554"/>
      <c r="AA297" s="554"/>
      <c r="AB297" s="554"/>
      <c r="AC297" s="554"/>
      <c r="AD297" s="554"/>
      <c r="AE297" s="554"/>
      <c r="AF297" s="554"/>
      <c r="AG297" s="554"/>
      <c r="AH297" s="554"/>
      <c r="AI297" s="554"/>
      <c r="AJ297" s="554"/>
      <c r="AK297" s="554"/>
      <c r="AL297" s="554"/>
      <c r="AM297" s="554"/>
      <c r="AN297" s="554"/>
      <c r="AO297" s="554"/>
      <c r="AP297" s="554"/>
      <c r="AQ297" s="554"/>
      <c r="AR297" s="554"/>
      <c r="AS297" s="554"/>
      <c r="AT297" s="554"/>
      <c r="AU297" s="554"/>
      <c r="AV297" s="554"/>
      <c r="AW297" s="554"/>
      <c r="AX297" s="554"/>
      <c r="AY297" s="554"/>
      <c r="AZ297" s="554"/>
      <c r="BA297" s="554"/>
      <c r="BB297" s="554"/>
      <c r="BC297" s="554"/>
      <c r="BD297" s="554"/>
      <c r="BE297" s="554"/>
      <c r="BF297" s="554"/>
      <c r="BG297" s="554"/>
      <c r="BH297" s="554"/>
      <c r="BI297" s="554"/>
      <c r="BJ297" s="554"/>
      <c r="BK297" s="554"/>
      <c r="BL297" s="554"/>
      <c r="BM297" s="554"/>
      <c r="BN297" s="554"/>
      <c r="BO297" s="554"/>
      <c r="BP297" s="554"/>
      <c r="BQ297" s="554"/>
      <c r="BR297" s="554"/>
      <c r="BS297" s="554"/>
      <c r="BT297" s="554"/>
      <c r="BU297" s="554"/>
      <c r="BV297" s="554"/>
      <c r="BW297" s="554"/>
      <c r="BX297" s="554"/>
      <c r="BY297" s="554"/>
      <c r="BZ297" s="554"/>
      <c r="CA297" s="554"/>
      <c r="CB297" s="554"/>
      <c r="CC297" s="554"/>
      <c r="CD297" s="554"/>
      <c r="CE297" s="554"/>
      <c r="CF297" s="554"/>
      <c r="CG297" s="554"/>
      <c r="CH297" s="554"/>
      <c r="CI297" s="554"/>
      <c r="CJ297" s="554"/>
      <c r="CK297" s="554"/>
      <c r="CL297" s="554"/>
      <c r="CM297" s="554"/>
      <c r="CN297" s="554"/>
      <c r="CO297" s="554"/>
      <c r="CP297" s="554"/>
      <c r="CQ297" s="554"/>
      <c r="CR297" s="554"/>
      <c r="CS297" s="554"/>
      <c r="CT297" s="554"/>
      <c r="CU297" s="554"/>
      <c r="CV297" s="554"/>
      <c r="CW297" s="554"/>
      <c r="CX297" s="554"/>
      <c r="CY297" s="554"/>
      <c r="CZ297" s="554"/>
      <c r="DA297" s="554"/>
      <c r="DB297" s="554"/>
      <c r="DC297" s="554"/>
      <c r="DD297" s="554"/>
      <c r="DE297" s="554"/>
      <c r="DF297" s="554"/>
      <c r="DG297" s="554"/>
      <c r="DH297" s="554"/>
      <c r="DI297" s="554"/>
      <c r="DJ297" s="554"/>
      <c r="DK297" s="554"/>
      <c r="DL297" s="554"/>
      <c r="DM297" s="554"/>
      <c r="DN297" s="554"/>
      <c r="DO297" s="554"/>
      <c r="DP297" s="554"/>
      <c r="DQ297" s="554"/>
      <c r="DR297" s="554"/>
      <c r="DS297" s="554"/>
      <c r="DT297" s="554"/>
      <c r="DU297" s="554"/>
      <c r="DV297" s="554"/>
      <c r="DW297" s="368"/>
      <c r="DX297" s="554"/>
      <c r="DY297" s="554"/>
      <c r="DZ297" s="554"/>
      <c r="EA297" s="554"/>
      <c r="EB297" s="554"/>
      <c r="EC297" s="554"/>
      <c r="ED297" s="554"/>
      <c r="EE297" s="554"/>
      <c r="EF297" s="554"/>
      <c r="EG297" s="554"/>
      <c r="EH297" s="554"/>
      <c r="EI297" s="554"/>
      <c r="EJ297" s="554"/>
      <c r="EK297" s="554"/>
      <c r="EL297" s="554"/>
      <c r="EM297" s="554"/>
      <c r="EN297" s="554"/>
      <c r="EO297" s="554"/>
      <c r="EP297" s="554"/>
      <c r="EQ297" s="554"/>
      <c r="ER297" s="368"/>
    </row>
    <row r="298" spans="2:148" ht="15" customHeight="1" x14ac:dyDescent="0.25">
      <c r="B298" s="298" t="str">
        <f t="shared" si="28"/>
        <v>Desk 82</v>
      </c>
      <c r="C298" s="300" t="str">
        <f t="shared" ref="C298:G313" si="30">IF(ISBLANK(C92), "", C92)</f>
        <v/>
      </c>
      <c r="D298" s="300" t="str">
        <f t="shared" si="30"/>
        <v/>
      </c>
      <c r="E298" s="300" t="str">
        <f t="shared" si="30"/>
        <v/>
      </c>
      <c r="F298" s="300" t="str">
        <f t="shared" si="30"/>
        <v/>
      </c>
      <c r="G298" s="610" t="str">
        <f t="shared" si="30"/>
        <v/>
      </c>
      <c r="H298" s="554"/>
      <c r="I298" s="554"/>
      <c r="J298" s="554"/>
      <c r="K298" s="554"/>
      <c r="L298" s="554"/>
      <c r="M298" s="554"/>
      <c r="N298" s="554"/>
      <c r="O298" s="554"/>
      <c r="P298" s="554"/>
      <c r="Q298" s="554"/>
      <c r="R298" s="554"/>
      <c r="S298" s="554"/>
      <c r="T298" s="554"/>
      <c r="U298" s="554"/>
      <c r="V298" s="554"/>
      <c r="W298" s="554"/>
      <c r="X298" s="554"/>
      <c r="Y298" s="554"/>
      <c r="Z298" s="554"/>
      <c r="AA298" s="554"/>
      <c r="AB298" s="554"/>
      <c r="AC298" s="554"/>
      <c r="AD298" s="554"/>
      <c r="AE298" s="554"/>
      <c r="AF298" s="554"/>
      <c r="AG298" s="554"/>
      <c r="AH298" s="554"/>
      <c r="AI298" s="554"/>
      <c r="AJ298" s="554"/>
      <c r="AK298" s="554"/>
      <c r="AL298" s="554"/>
      <c r="AM298" s="554"/>
      <c r="AN298" s="554"/>
      <c r="AO298" s="554"/>
      <c r="AP298" s="554"/>
      <c r="AQ298" s="554"/>
      <c r="AR298" s="554"/>
      <c r="AS298" s="554"/>
      <c r="AT298" s="554"/>
      <c r="AU298" s="554"/>
      <c r="AV298" s="554"/>
      <c r="AW298" s="554"/>
      <c r="AX298" s="554"/>
      <c r="AY298" s="554"/>
      <c r="AZ298" s="554"/>
      <c r="BA298" s="554"/>
      <c r="BB298" s="554"/>
      <c r="BC298" s="554"/>
      <c r="BD298" s="554"/>
      <c r="BE298" s="554"/>
      <c r="BF298" s="554"/>
      <c r="BG298" s="554"/>
      <c r="BH298" s="554"/>
      <c r="BI298" s="554"/>
      <c r="BJ298" s="554"/>
      <c r="BK298" s="554"/>
      <c r="BL298" s="554"/>
      <c r="BM298" s="554"/>
      <c r="BN298" s="554"/>
      <c r="BO298" s="554"/>
      <c r="BP298" s="554"/>
      <c r="BQ298" s="554"/>
      <c r="BR298" s="554"/>
      <c r="BS298" s="554"/>
      <c r="BT298" s="554"/>
      <c r="BU298" s="554"/>
      <c r="BV298" s="554"/>
      <c r="BW298" s="554"/>
      <c r="BX298" s="554"/>
      <c r="BY298" s="554"/>
      <c r="BZ298" s="554"/>
      <c r="CA298" s="554"/>
      <c r="CB298" s="554"/>
      <c r="CC298" s="554"/>
      <c r="CD298" s="554"/>
      <c r="CE298" s="554"/>
      <c r="CF298" s="554"/>
      <c r="CG298" s="554"/>
      <c r="CH298" s="554"/>
      <c r="CI298" s="554"/>
      <c r="CJ298" s="554"/>
      <c r="CK298" s="554"/>
      <c r="CL298" s="554"/>
      <c r="CM298" s="554"/>
      <c r="CN298" s="554"/>
      <c r="CO298" s="554"/>
      <c r="CP298" s="554"/>
      <c r="CQ298" s="554"/>
      <c r="CR298" s="554"/>
      <c r="CS298" s="554"/>
      <c r="CT298" s="554"/>
      <c r="CU298" s="554"/>
      <c r="CV298" s="554"/>
      <c r="CW298" s="554"/>
      <c r="CX298" s="554"/>
      <c r="CY298" s="554"/>
      <c r="CZ298" s="554"/>
      <c r="DA298" s="554"/>
      <c r="DB298" s="554"/>
      <c r="DC298" s="554"/>
      <c r="DD298" s="554"/>
      <c r="DE298" s="554"/>
      <c r="DF298" s="554"/>
      <c r="DG298" s="554"/>
      <c r="DH298" s="554"/>
      <c r="DI298" s="554"/>
      <c r="DJ298" s="554"/>
      <c r="DK298" s="554"/>
      <c r="DL298" s="554"/>
      <c r="DM298" s="554"/>
      <c r="DN298" s="554"/>
      <c r="DO298" s="554"/>
      <c r="DP298" s="554"/>
      <c r="DQ298" s="554"/>
      <c r="DR298" s="554"/>
      <c r="DS298" s="554"/>
      <c r="DT298" s="554"/>
      <c r="DU298" s="554"/>
      <c r="DV298" s="554"/>
      <c r="DW298" s="368"/>
      <c r="DX298" s="554"/>
      <c r="DY298" s="554"/>
      <c r="DZ298" s="554"/>
      <c r="EA298" s="554"/>
      <c r="EB298" s="554"/>
      <c r="EC298" s="554"/>
      <c r="ED298" s="554"/>
      <c r="EE298" s="554"/>
      <c r="EF298" s="554"/>
      <c r="EG298" s="554"/>
      <c r="EH298" s="554"/>
      <c r="EI298" s="554"/>
      <c r="EJ298" s="554"/>
      <c r="EK298" s="554"/>
      <c r="EL298" s="554"/>
      <c r="EM298" s="554"/>
      <c r="EN298" s="554"/>
      <c r="EO298" s="554"/>
      <c r="EP298" s="554"/>
      <c r="EQ298" s="554"/>
      <c r="ER298" s="368"/>
    </row>
    <row r="299" spans="2:148" ht="15" customHeight="1" x14ac:dyDescent="0.25">
      <c r="B299" s="298" t="str">
        <f t="shared" si="28"/>
        <v>Desk 83</v>
      </c>
      <c r="C299" s="300" t="str">
        <f t="shared" si="30"/>
        <v/>
      </c>
      <c r="D299" s="300" t="str">
        <f t="shared" si="30"/>
        <v/>
      </c>
      <c r="E299" s="300" t="str">
        <f t="shared" si="30"/>
        <v/>
      </c>
      <c r="F299" s="300" t="str">
        <f t="shared" si="30"/>
        <v/>
      </c>
      <c r="G299" s="610" t="str">
        <f t="shared" si="30"/>
        <v/>
      </c>
      <c r="H299" s="554"/>
      <c r="I299" s="554"/>
      <c r="J299" s="554"/>
      <c r="K299" s="554"/>
      <c r="L299" s="554"/>
      <c r="M299" s="554"/>
      <c r="N299" s="554"/>
      <c r="O299" s="554"/>
      <c r="P299" s="554"/>
      <c r="Q299" s="554"/>
      <c r="R299" s="554"/>
      <c r="S299" s="554"/>
      <c r="T299" s="554"/>
      <c r="U299" s="554"/>
      <c r="V299" s="554"/>
      <c r="W299" s="554"/>
      <c r="X299" s="554"/>
      <c r="Y299" s="554"/>
      <c r="Z299" s="554"/>
      <c r="AA299" s="554"/>
      <c r="AB299" s="554"/>
      <c r="AC299" s="554"/>
      <c r="AD299" s="554"/>
      <c r="AE299" s="554"/>
      <c r="AF299" s="554"/>
      <c r="AG299" s="554"/>
      <c r="AH299" s="554"/>
      <c r="AI299" s="554"/>
      <c r="AJ299" s="554"/>
      <c r="AK299" s="554"/>
      <c r="AL299" s="554"/>
      <c r="AM299" s="554"/>
      <c r="AN299" s="554"/>
      <c r="AO299" s="554"/>
      <c r="AP299" s="554"/>
      <c r="AQ299" s="554"/>
      <c r="AR299" s="554"/>
      <c r="AS299" s="554"/>
      <c r="AT299" s="554"/>
      <c r="AU299" s="554"/>
      <c r="AV299" s="554"/>
      <c r="AW299" s="554"/>
      <c r="AX299" s="554"/>
      <c r="AY299" s="554"/>
      <c r="AZ299" s="554"/>
      <c r="BA299" s="554"/>
      <c r="BB299" s="554"/>
      <c r="BC299" s="554"/>
      <c r="BD299" s="554"/>
      <c r="BE299" s="554"/>
      <c r="BF299" s="554"/>
      <c r="BG299" s="554"/>
      <c r="BH299" s="554"/>
      <c r="BI299" s="554"/>
      <c r="BJ299" s="554"/>
      <c r="BK299" s="554"/>
      <c r="BL299" s="554"/>
      <c r="BM299" s="554"/>
      <c r="BN299" s="554"/>
      <c r="BO299" s="554"/>
      <c r="BP299" s="554"/>
      <c r="BQ299" s="554"/>
      <c r="BR299" s="554"/>
      <c r="BS299" s="554"/>
      <c r="BT299" s="554"/>
      <c r="BU299" s="554"/>
      <c r="BV299" s="554"/>
      <c r="BW299" s="554"/>
      <c r="BX299" s="554"/>
      <c r="BY299" s="554"/>
      <c r="BZ299" s="554"/>
      <c r="CA299" s="554"/>
      <c r="CB299" s="554"/>
      <c r="CC299" s="554"/>
      <c r="CD299" s="554"/>
      <c r="CE299" s="554"/>
      <c r="CF299" s="554"/>
      <c r="CG299" s="554"/>
      <c r="CH299" s="554"/>
      <c r="CI299" s="554"/>
      <c r="CJ299" s="554"/>
      <c r="CK299" s="554"/>
      <c r="CL299" s="554"/>
      <c r="CM299" s="554"/>
      <c r="CN299" s="554"/>
      <c r="CO299" s="554"/>
      <c r="CP299" s="554"/>
      <c r="CQ299" s="554"/>
      <c r="CR299" s="554"/>
      <c r="CS299" s="554"/>
      <c r="CT299" s="554"/>
      <c r="CU299" s="554"/>
      <c r="CV299" s="554"/>
      <c r="CW299" s="554"/>
      <c r="CX299" s="554"/>
      <c r="CY299" s="554"/>
      <c r="CZ299" s="554"/>
      <c r="DA299" s="554"/>
      <c r="DB299" s="554"/>
      <c r="DC299" s="554"/>
      <c r="DD299" s="554"/>
      <c r="DE299" s="554"/>
      <c r="DF299" s="554"/>
      <c r="DG299" s="554"/>
      <c r="DH299" s="554"/>
      <c r="DI299" s="554"/>
      <c r="DJ299" s="554"/>
      <c r="DK299" s="554"/>
      <c r="DL299" s="554"/>
      <c r="DM299" s="554"/>
      <c r="DN299" s="554"/>
      <c r="DO299" s="554"/>
      <c r="DP299" s="554"/>
      <c r="DQ299" s="554"/>
      <c r="DR299" s="554"/>
      <c r="DS299" s="554"/>
      <c r="DT299" s="554"/>
      <c r="DU299" s="554"/>
      <c r="DV299" s="554"/>
      <c r="DW299" s="368"/>
      <c r="DX299" s="554"/>
      <c r="DY299" s="554"/>
      <c r="DZ299" s="554"/>
      <c r="EA299" s="554"/>
      <c r="EB299" s="554"/>
      <c r="EC299" s="554"/>
      <c r="ED299" s="554"/>
      <c r="EE299" s="554"/>
      <c r="EF299" s="554"/>
      <c r="EG299" s="554"/>
      <c r="EH299" s="554"/>
      <c r="EI299" s="554"/>
      <c r="EJ299" s="554"/>
      <c r="EK299" s="554"/>
      <c r="EL299" s="554"/>
      <c r="EM299" s="554"/>
      <c r="EN299" s="554"/>
      <c r="EO299" s="554"/>
      <c r="EP299" s="554"/>
      <c r="EQ299" s="554"/>
      <c r="ER299" s="368"/>
    </row>
    <row r="300" spans="2:148" ht="15" customHeight="1" x14ac:dyDescent="0.25">
      <c r="B300" s="298" t="str">
        <f t="shared" si="28"/>
        <v>Desk 84</v>
      </c>
      <c r="C300" s="300" t="str">
        <f t="shared" si="30"/>
        <v/>
      </c>
      <c r="D300" s="300" t="str">
        <f t="shared" si="30"/>
        <v/>
      </c>
      <c r="E300" s="300" t="str">
        <f t="shared" si="30"/>
        <v/>
      </c>
      <c r="F300" s="300" t="str">
        <f t="shared" si="30"/>
        <v/>
      </c>
      <c r="G300" s="610" t="str">
        <f t="shared" si="30"/>
        <v/>
      </c>
      <c r="H300" s="554"/>
      <c r="I300" s="554"/>
      <c r="J300" s="554"/>
      <c r="K300" s="554"/>
      <c r="L300" s="554"/>
      <c r="M300" s="554"/>
      <c r="N300" s="554"/>
      <c r="O300" s="554"/>
      <c r="P300" s="554"/>
      <c r="Q300" s="554"/>
      <c r="R300" s="554"/>
      <c r="S300" s="554"/>
      <c r="T300" s="554"/>
      <c r="U300" s="554"/>
      <c r="V300" s="554"/>
      <c r="W300" s="554"/>
      <c r="X300" s="554"/>
      <c r="Y300" s="554"/>
      <c r="Z300" s="554"/>
      <c r="AA300" s="554"/>
      <c r="AB300" s="554"/>
      <c r="AC300" s="554"/>
      <c r="AD300" s="554"/>
      <c r="AE300" s="554"/>
      <c r="AF300" s="554"/>
      <c r="AG300" s="554"/>
      <c r="AH300" s="554"/>
      <c r="AI300" s="554"/>
      <c r="AJ300" s="554"/>
      <c r="AK300" s="554"/>
      <c r="AL300" s="554"/>
      <c r="AM300" s="554"/>
      <c r="AN300" s="554"/>
      <c r="AO300" s="554"/>
      <c r="AP300" s="554"/>
      <c r="AQ300" s="554"/>
      <c r="AR300" s="554"/>
      <c r="AS300" s="554"/>
      <c r="AT300" s="554"/>
      <c r="AU300" s="554"/>
      <c r="AV300" s="554"/>
      <c r="AW300" s="554"/>
      <c r="AX300" s="554"/>
      <c r="AY300" s="554"/>
      <c r="AZ300" s="554"/>
      <c r="BA300" s="554"/>
      <c r="BB300" s="554"/>
      <c r="BC300" s="554"/>
      <c r="BD300" s="554"/>
      <c r="BE300" s="554"/>
      <c r="BF300" s="554"/>
      <c r="BG300" s="554"/>
      <c r="BH300" s="554"/>
      <c r="BI300" s="554"/>
      <c r="BJ300" s="554"/>
      <c r="BK300" s="554"/>
      <c r="BL300" s="554"/>
      <c r="BM300" s="554"/>
      <c r="BN300" s="554"/>
      <c r="BO300" s="554"/>
      <c r="BP300" s="554"/>
      <c r="BQ300" s="554"/>
      <c r="BR300" s="554"/>
      <c r="BS300" s="554"/>
      <c r="BT300" s="554"/>
      <c r="BU300" s="554"/>
      <c r="BV300" s="554"/>
      <c r="BW300" s="554"/>
      <c r="BX300" s="554"/>
      <c r="BY300" s="554"/>
      <c r="BZ300" s="554"/>
      <c r="CA300" s="554"/>
      <c r="CB300" s="554"/>
      <c r="CC300" s="554"/>
      <c r="CD300" s="554"/>
      <c r="CE300" s="554"/>
      <c r="CF300" s="554"/>
      <c r="CG300" s="554"/>
      <c r="CH300" s="554"/>
      <c r="CI300" s="554"/>
      <c r="CJ300" s="554"/>
      <c r="CK300" s="554"/>
      <c r="CL300" s="554"/>
      <c r="CM300" s="554"/>
      <c r="CN300" s="554"/>
      <c r="CO300" s="554"/>
      <c r="CP300" s="554"/>
      <c r="CQ300" s="554"/>
      <c r="CR300" s="554"/>
      <c r="CS300" s="554"/>
      <c r="CT300" s="554"/>
      <c r="CU300" s="554"/>
      <c r="CV300" s="554"/>
      <c r="CW300" s="554"/>
      <c r="CX300" s="554"/>
      <c r="CY300" s="554"/>
      <c r="CZ300" s="554"/>
      <c r="DA300" s="554"/>
      <c r="DB300" s="554"/>
      <c r="DC300" s="554"/>
      <c r="DD300" s="554"/>
      <c r="DE300" s="554"/>
      <c r="DF300" s="554"/>
      <c r="DG300" s="554"/>
      <c r="DH300" s="554"/>
      <c r="DI300" s="554"/>
      <c r="DJ300" s="554"/>
      <c r="DK300" s="554"/>
      <c r="DL300" s="554"/>
      <c r="DM300" s="554"/>
      <c r="DN300" s="554"/>
      <c r="DO300" s="554"/>
      <c r="DP300" s="554"/>
      <c r="DQ300" s="554"/>
      <c r="DR300" s="554"/>
      <c r="DS300" s="554"/>
      <c r="DT300" s="554"/>
      <c r="DU300" s="554"/>
      <c r="DV300" s="554"/>
      <c r="DW300" s="368"/>
      <c r="DX300" s="554"/>
      <c r="DY300" s="554"/>
      <c r="DZ300" s="554"/>
      <c r="EA300" s="554"/>
      <c r="EB300" s="554"/>
      <c r="EC300" s="554"/>
      <c r="ED300" s="554"/>
      <c r="EE300" s="554"/>
      <c r="EF300" s="554"/>
      <c r="EG300" s="554"/>
      <c r="EH300" s="554"/>
      <c r="EI300" s="554"/>
      <c r="EJ300" s="554"/>
      <c r="EK300" s="554"/>
      <c r="EL300" s="554"/>
      <c r="EM300" s="554"/>
      <c r="EN300" s="554"/>
      <c r="EO300" s="554"/>
      <c r="EP300" s="554"/>
      <c r="EQ300" s="554"/>
      <c r="ER300" s="368"/>
    </row>
    <row r="301" spans="2:148" ht="15" customHeight="1" x14ac:dyDescent="0.25">
      <c r="B301" s="298" t="str">
        <f t="shared" si="28"/>
        <v>Desk 85</v>
      </c>
      <c r="C301" s="300" t="str">
        <f t="shared" si="30"/>
        <v/>
      </c>
      <c r="D301" s="300" t="str">
        <f t="shared" si="30"/>
        <v/>
      </c>
      <c r="E301" s="300" t="str">
        <f t="shared" si="30"/>
        <v/>
      </c>
      <c r="F301" s="300" t="str">
        <f t="shared" si="30"/>
        <v/>
      </c>
      <c r="G301" s="610" t="str">
        <f t="shared" si="30"/>
        <v/>
      </c>
      <c r="H301" s="554"/>
      <c r="I301" s="554"/>
      <c r="J301" s="554"/>
      <c r="K301" s="554"/>
      <c r="L301" s="554"/>
      <c r="M301" s="554"/>
      <c r="N301" s="554"/>
      <c r="O301" s="554"/>
      <c r="P301" s="554"/>
      <c r="Q301" s="554"/>
      <c r="R301" s="554"/>
      <c r="S301" s="554"/>
      <c r="T301" s="554"/>
      <c r="U301" s="554"/>
      <c r="V301" s="554"/>
      <c r="W301" s="554"/>
      <c r="X301" s="554"/>
      <c r="Y301" s="554"/>
      <c r="Z301" s="554"/>
      <c r="AA301" s="554"/>
      <c r="AB301" s="554"/>
      <c r="AC301" s="554"/>
      <c r="AD301" s="554"/>
      <c r="AE301" s="554"/>
      <c r="AF301" s="554"/>
      <c r="AG301" s="554"/>
      <c r="AH301" s="554"/>
      <c r="AI301" s="554"/>
      <c r="AJ301" s="554"/>
      <c r="AK301" s="554"/>
      <c r="AL301" s="554"/>
      <c r="AM301" s="554"/>
      <c r="AN301" s="554"/>
      <c r="AO301" s="554"/>
      <c r="AP301" s="554"/>
      <c r="AQ301" s="554"/>
      <c r="AR301" s="554"/>
      <c r="AS301" s="554"/>
      <c r="AT301" s="554"/>
      <c r="AU301" s="554"/>
      <c r="AV301" s="554"/>
      <c r="AW301" s="554"/>
      <c r="AX301" s="554"/>
      <c r="AY301" s="554"/>
      <c r="AZ301" s="554"/>
      <c r="BA301" s="554"/>
      <c r="BB301" s="554"/>
      <c r="BC301" s="554"/>
      <c r="BD301" s="554"/>
      <c r="BE301" s="554"/>
      <c r="BF301" s="554"/>
      <c r="BG301" s="554"/>
      <c r="BH301" s="554"/>
      <c r="BI301" s="554"/>
      <c r="BJ301" s="554"/>
      <c r="BK301" s="554"/>
      <c r="BL301" s="554"/>
      <c r="BM301" s="554"/>
      <c r="BN301" s="554"/>
      <c r="BO301" s="554"/>
      <c r="BP301" s="554"/>
      <c r="BQ301" s="554"/>
      <c r="BR301" s="554"/>
      <c r="BS301" s="554"/>
      <c r="BT301" s="554"/>
      <c r="BU301" s="554"/>
      <c r="BV301" s="554"/>
      <c r="BW301" s="554"/>
      <c r="BX301" s="554"/>
      <c r="BY301" s="554"/>
      <c r="BZ301" s="554"/>
      <c r="CA301" s="554"/>
      <c r="CB301" s="554"/>
      <c r="CC301" s="554"/>
      <c r="CD301" s="554"/>
      <c r="CE301" s="554"/>
      <c r="CF301" s="554"/>
      <c r="CG301" s="554"/>
      <c r="CH301" s="554"/>
      <c r="CI301" s="554"/>
      <c r="CJ301" s="554"/>
      <c r="CK301" s="554"/>
      <c r="CL301" s="554"/>
      <c r="CM301" s="554"/>
      <c r="CN301" s="554"/>
      <c r="CO301" s="554"/>
      <c r="CP301" s="554"/>
      <c r="CQ301" s="554"/>
      <c r="CR301" s="554"/>
      <c r="CS301" s="554"/>
      <c r="CT301" s="554"/>
      <c r="CU301" s="554"/>
      <c r="CV301" s="554"/>
      <c r="CW301" s="554"/>
      <c r="CX301" s="554"/>
      <c r="CY301" s="554"/>
      <c r="CZ301" s="554"/>
      <c r="DA301" s="554"/>
      <c r="DB301" s="554"/>
      <c r="DC301" s="554"/>
      <c r="DD301" s="554"/>
      <c r="DE301" s="554"/>
      <c r="DF301" s="554"/>
      <c r="DG301" s="554"/>
      <c r="DH301" s="554"/>
      <c r="DI301" s="554"/>
      <c r="DJ301" s="554"/>
      <c r="DK301" s="554"/>
      <c r="DL301" s="554"/>
      <c r="DM301" s="554"/>
      <c r="DN301" s="554"/>
      <c r="DO301" s="554"/>
      <c r="DP301" s="554"/>
      <c r="DQ301" s="554"/>
      <c r="DR301" s="554"/>
      <c r="DS301" s="554"/>
      <c r="DT301" s="554"/>
      <c r="DU301" s="554"/>
      <c r="DV301" s="554"/>
      <c r="DW301" s="368"/>
      <c r="DX301" s="554"/>
      <c r="DY301" s="554"/>
      <c r="DZ301" s="554"/>
      <c r="EA301" s="554"/>
      <c r="EB301" s="554"/>
      <c r="EC301" s="554"/>
      <c r="ED301" s="554"/>
      <c r="EE301" s="554"/>
      <c r="EF301" s="554"/>
      <c r="EG301" s="554"/>
      <c r="EH301" s="554"/>
      <c r="EI301" s="554"/>
      <c r="EJ301" s="554"/>
      <c r="EK301" s="554"/>
      <c r="EL301" s="554"/>
      <c r="EM301" s="554"/>
      <c r="EN301" s="554"/>
      <c r="EO301" s="554"/>
      <c r="EP301" s="554"/>
      <c r="EQ301" s="554"/>
      <c r="ER301" s="368"/>
    </row>
    <row r="302" spans="2:148" ht="15" customHeight="1" x14ac:dyDescent="0.25">
      <c r="B302" s="298" t="str">
        <f t="shared" si="28"/>
        <v>Desk 86</v>
      </c>
      <c r="C302" s="300" t="str">
        <f t="shared" si="30"/>
        <v/>
      </c>
      <c r="D302" s="300" t="str">
        <f t="shared" si="30"/>
        <v/>
      </c>
      <c r="E302" s="300" t="str">
        <f t="shared" si="30"/>
        <v/>
      </c>
      <c r="F302" s="300" t="str">
        <f t="shared" si="30"/>
        <v/>
      </c>
      <c r="G302" s="610" t="str">
        <f t="shared" si="30"/>
        <v/>
      </c>
      <c r="H302" s="554"/>
      <c r="I302" s="554"/>
      <c r="J302" s="554"/>
      <c r="K302" s="554"/>
      <c r="L302" s="554"/>
      <c r="M302" s="554"/>
      <c r="N302" s="554"/>
      <c r="O302" s="554"/>
      <c r="P302" s="554"/>
      <c r="Q302" s="554"/>
      <c r="R302" s="554"/>
      <c r="S302" s="554"/>
      <c r="T302" s="554"/>
      <c r="U302" s="554"/>
      <c r="V302" s="554"/>
      <c r="W302" s="554"/>
      <c r="X302" s="554"/>
      <c r="Y302" s="554"/>
      <c r="Z302" s="554"/>
      <c r="AA302" s="554"/>
      <c r="AB302" s="554"/>
      <c r="AC302" s="554"/>
      <c r="AD302" s="554"/>
      <c r="AE302" s="554"/>
      <c r="AF302" s="554"/>
      <c r="AG302" s="554"/>
      <c r="AH302" s="554"/>
      <c r="AI302" s="554"/>
      <c r="AJ302" s="554"/>
      <c r="AK302" s="554"/>
      <c r="AL302" s="554"/>
      <c r="AM302" s="554"/>
      <c r="AN302" s="554"/>
      <c r="AO302" s="554"/>
      <c r="AP302" s="554"/>
      <c r="AQ302" s="554"/>
      <c r="AR302" s="554"/>
      <c r="AS302" s="554"/>
      <c r="AT302" s="554"/>
      <c r="AU302" s="554"/>
      <c r="AV302" s="554"/>
      <c r="AW302" s="554"/>
      <c r="AX302" s="554"/>
      <c r="AY302" s="554"/>
      <c r="AZ302" s="554"/>
      <c r="BA302" s="554"/>
      <c r="BB302" s="554"/>
      <c r="BC302" s="554"/>
      <c r="BD302" s="554"/>
      <c r="BE302" s="554"/>
      <c r="BF302" s="554"/>
      <c r="BG302" s="554"/>
      <c r="BH302" s="554"/>
      <c r="BI302" s="554"/>
      <c r="BJ302" s="554"/>
      <c r="BK302" s="554"/>
      <c r="BL302" s="554"/>
      <c r="BM302" s="554"/>
      <c r="BN302" s="554"/>
      <c r="BO302" s="554"/>
      <c r="BP302" s="554"/>
      <c r="BQ302" s="554"/>
      <c r="BR302" s="554"/>
      <c r="BS302" s="554"/>
      <c r="BT302" s="554"/>
      <c r="BU302" s="554"/>
      <c r="BV302" s="554"/>
      <c r="BW302" s="554"/>
      <c r="BX302" s="554"/>
      <c r="BY302" s="554"/>
      <c r="BZ302" s="554"/>
      <c r="CA302" s="554"/>
      <c r="CB302" s="554"/>
      <c r="CC302" s="554"/>
      <c r="CD302" s="554"/>
      <c r="CE302" s="554"/>
      <c r="CF302" s="554"/>
      <c r="CG302" s="554"/>
      <c r="CH302" s="554"/>
      <c r="CI302" s="554"/>
      <c r="CJ302" s="554"/>
      <c r="CK302" s="554"/>
      <c r="CL302" s="554"/>
      <c r="CM302" s="554"/>
      <c r="CN302" s="554"/>
      <c r="CO302" s="554"/>
      <c r="CP302" s="554"/>
      <c r="CQ302" s="554"/>
      <c r="CR302" s="554"/>
      <c r="CS302" s="554"/>
      <c r="CT302" s="554"/>
      <c r="CU302" s="554"/>
      <c r="CV302" s="554"/>
      <c r="CW302" s="554"/>
      <c r="CX302" s="554"/>
      <c r="CY302" s="554"/>
      <c r="CZ302" s="554"/>
      <c r="DA302" s="554"/>
      <c r="DB302" s="554"/>
      <c r="DC302" s="554"/>
      <c r="DD302" s="554"/>
      <c r="DE302" s="554"/>
      <c r="DF302" s="554"/>
      <c r="DG302" s="554"/>
      <c r="DH302" s="554"/>
      <c r="DI302" s="554"/>
      <c r="DJ302" s="554"/>
      <c r="DK302" s="554"/>
      <c r="DL302" s="554"/>
      <c r="DM302" s="554"/>
      <c r="DN302" s="554"/>
      <c r="DO302" s="554"/>
      <c r="DP302" s="554"/>
      <c r="DQ302" s="554"/>
      <c r="DR302" s="554"/>
      <c r="DS302" s="554"/>
      <c r="DT302" s="554"/>
      <c r="DU302" s="554"/>
      <c r="DV302" s="554"/>
      <c r="DW302" s="368"/>
      <c r="DX302" s="554"/>
      <c r="DY302" s="554"/>
      <c r="DZ302" s="554"/>
      <c r="EA302" s="554"/>
      <c r="EB302" s="554"/>
      <c r="EC302" s="554"/>
      <c r="ED302" s="554"/>
      <c r="EE302" s="554"/>
      <c r="EF302" s="554"/>
      <c r="EG302" s="554"/>
      <c r="EH302" s="554"/>
      <c r="EI302" s="554"/>
      <c r="EJ302" s="554"/>
      <c r="EK302" s="554"/>
      <c r="EL302" s="554"/>
      <c r="EM302" s="554"/>
      <c r="EN302" s="554"/>
      <c r="EO302" s="554"/>
      <c r="EP302" s="554"/>
      <c r="EQ302" s="554"/>
      <c r="ER302" s="368"/>
    </row>
    <row r="303" spans="2:148" ht="15" customHeight="1" x14ac:dyDescent="0.25">
      <c r="B303" s="298" t="str">
        <f t="shared" si="28"/>
        <v>Desk 87</v>
      </c>
      <c r="C303" s="300" t="str">
        <f t="shared" si="30"/>
        <v/>
      </c>
      <c r="D303" s="300" t="str">
        <f t="shared" si="30"/>
        <v/>
      </c>
      <c r="E303" s="300" t="str">
        <f t="shared" si="30"/>
        <v/>
      </c>
      <c r="F303" s="300" t="str">
        <f t="shared" si="30"/>
        <v/>
      </c>
      <c r="G303" s="610" t="str">
        <f t="shared" si="30"/>
        <v/>
      </c>
      <c r="H303" s="554"/>
      <c r="I303" s="554"/>
      <c r="J303" s="554"/>
      <c r="K303" s="554"/>
      <c r="L303" s="554"/>
      <c r="M303" s="554"/>
      <c r="N303" s="554"/>
      <c r="O303" s="554"/>
      <c r="P303" s="554"/>
      <c r="Q303" s="554"/>
      <c r="R303" s="554"/>
      <c r="S303" s="554"/>
      <c r="T303" s="554"/>
      <c r="U303" s="554"/>
      <c r="V303" s="554"/>
      <c r="W303" s="554"/>
      <c r="X303" s="554"/>
      <c r="Y303" s="554"/>
      <c r="Z303" s="554"/>
      <c r="AA303" s="554"/>
      <c r="AB303" s="554"/>
      <c r="AC303" s="554"/>
      <c r="AD303" s="554"/>
      <c r="AE303" s="554"/>
      <c r="AF303" s="554"/>
      <c r="AG303" s="554"/>
      <c r="AH303" s="554"/>
      <c r="AI303" s="554"/>
      <c r="AJ303" s="554"/>
      <c r="AK303" s="554"/>
      <c r="AL303" s="554"/>
      <c r="AM303" s="554"/>
      <c r="AN303" s="554"/>
      <c r="AO303" s="554"/>
      <c r="AP303" s="554"/>
      <c r="AQ303" s="554"/>
      <c r="AR303" s="554"/>
      <c r="AS303" s="554"/>
      <c r="AT303" s="554"/>
      <c r="AU303" s="554"/>
      <c r="AV303" s="554"/>
      <c r="AW303" s="554"/>
      <c r="AX303" s="554"/>
      <c r="AY303" s="554"/>
      <c r="AZ303" s="554"/>
      <c r="BA303" s="554"/>
      <c r="BB303" s="554"/>
      <c r="BC303" s="554"/>
      <c r="BD303" s="554"/>
      <c r="BE303" s="554"/>
      <c r="BF303" s="554"/>
      <c r="BG303" s="554"/>
      <c r="BH303" s="554"/>
      <c r="BI303" s="554"/>
      <c r="BJ303" s="554"/>
      <c r="BK303" s="554"/>
      <c r="BL303" s="554"/>
      <c r="BM303" s="554"/>
      <c r="BN303" s="554"/>
      <c r="BO303" s="554"/>
      <c r="BP303" s="554"/>
      <c r="BQ303" s="554"/>
      <c r="BR303" s="554"/>
      <c r="BS303" s="554"/>
      <c r="BT303" s="554"/>
      <c r="BU303" s="554"/>
      <c r="BV303" s="554"/>
      <c r="BW303" s="554"/>
      <c r="BX303" s="554"/>
      <c r="BY303" s="554"/>
      <c r="BZ303" s="554"/>
      <c r="CA303" s="554"/>
      <c r="CB303" s="554"/>
      <c r="CC303" s="554"/>
      <c r="CD303" s="554"/>
      <c r="CE303" s="554"/>
      <c r="CF303" s="554"/>
      <c r="CG303" s="554"/>
      <c r="CH303" s="554"/>
      <c r="CI303" s="554"/>
      <c r="CJ303" s="554"/>
      <c r="CK303" s="554"/>
      <c r="CL303" s="554"/>
      <c r="CM303" s="554"/>
      <c r="CN303" s="554"/>
      <c r="CO303" s="554"/>
      <c r="CP303" s="554"/>
      <c r="CQ303" s="554"/>
      <c r="CR303" s="554"/>
      <c r="CS303" s="554"/>
      <c r="CT303" s="554"/>
      <c r="CU303" s="554"/>
      <c r="CV303" s="554"/>
      <c r="CW303" s="554"/>
      <c r="CX303" s="554"/>
      <c r="CY303" s="554"/>
      <c r="CZ303" s="554"/>
      <c r="DA303" s="554"/>
      <c r="DB303" s="554"/>
      <c r="DC303" s="554"/>
      <c r="DD303" s="554"/>
      <c r="DE303" s="554"/>
      <c r="DF303" s="554"/>
      <c r="DG303" s="554"/>
      <c r="DH303" s="554"/>
      <c r="DI303" s="554"/>
      <c r="DJ303" s="554"/>
      <c r="DK303" s="554"/>
      <c r="DL303" s="554"/>
      <c r="DM303" s="554"/>
      <c r="DN303" s="554"/>
      <c r="DO303" s="554"/>
      <c r="DP303" s="554"/>
      <c r="DQ303" s="554"/>
      <c r="DR303" s="554"/>
      <c r="DS303" s="554"/>
      <c r="DT303" s="554"/>
      <c r="DU303" s="554"/>
      <c r="DV303" s="554"/>
      <c r="DW303" s="368"/>
      <c r="DX303" s="554"/>
      <c r="DY303" s="554"/>
      <c r="DZ303" s="554"/>
      <c r="EA303" s="554"/>
      <c r="EB303" s="554"/>
      <c r="EC303" s="554"/>
      <c r="ED303" s="554"/>
      <c r="EE303" s="554"/>
      <c r="EF303" s="554"/>
      <c r="EG303" s="554"/>
      <c r="EH303" s="554"/>
      <c r="EI303" s="554"/>
      <c r="EJ303" s="554"/>
      <c r="EK303" s="554"/>
      <c r="EL303" s="554"/>
      <c r="EM303" s="554"/>
      <c r="EN303" s="554"/>
      <c r="EO303" s="554"/>
      <c r="EP303" s="554"/>
      <c r="EQ303" s="554"/>
      <c r="ER303" s="368"/>
    </row>
    <row r="304" spans="2:148" ht="15" customHeight="1" x14ac:dyDescent="0.25">
      <c r="B304" s="298" t="str">
        <f t="shared" si="28"/>
        <v>Desk 88</v>
      </c>
      <c r="C304" s="300" t="str">
        <f t="shared" si="30"/>
        <v/>
      </c>
      <c r="D304" s="300" t="str">
        <f t="shared" si="30"/>
        <v/>
      </c>
      <c r="E304" s="300" t="str">
        <f t="shared" si="30"/>
        <v/>
      </c>
      <c r="F304" s="300" t="str">
        <f t="shared" si="30"/>
        <v/>
      </c>
      <c r="G304" s="610" t="str">
        <f t="shared" si="30"/>
        <v/>
      </c>
      <c r="H304" s="554"/>
      <c r="I304" s="554"/>
      <c r="J304" s="554"/>
      <c r="K304" s="554"/>
      <c r="L304" s="554"/>
      <c r="M304" s="554"/>
      <c r="N304" s="554"/>
      <c r="O304" s="554"/>
      <c r="P304" s="554"/>
      <c r="Q304" s="554"/>
      <c r="R304" s="554"/>
      <c r="S304" s="554"/>
      <c r="T304" s="554"/>
      <c r="U304" s="554"/>
      <c r="V304" s="554"/>
      <c r="W304" s="554"/>
      <c r="X304" s="554"/>
      <c r="Y304" s="554"/>
      <c r="Z304" s="554"/>
      <c r="AA304" s="554"/>
      <c r="AB304" s="554"/>
      <c r="AC304" s="554"/>
      <c r="AD304" s="554"/>
      <c r="AE304" s="554"/>
      <c r="AF304" s="554"/>
      <c r="AG304" s="554"/>
      <c r="AH304" s="554"/>
      <c r="AI304" s="554"/>
      <c r="AJ304" s="554"/>
      <c r="AK304" s="554"/>
      <c r="AL304" s="554"/>
      <c r="AM304" s="554"/>
      <c r="AN304" s="554"/>
      <c r="AO304" s="554"/>
      <c r="AP304" s="554"/>
      <c r="AQ304" s="554"/>
      <c r="AR304" s="554"/>
      <c r="AS304" s="554"/>
      <c r="AT304" s="554"/>
      <c r="AU304" s="554"/>
      <c r="AV304" s="554"/>
      <c r="AW304" s="554"/>
      <c r="AX304" s="554"/>
      <c r="AY304" s="554"/>
      <c r="AZ304" s="554"/>
      <c r="BA304" s="554"/>
      <c r="BB304" s="554"/>
      <c r="BC304" s="554"/>
      <c r="BD304" s="554"/>
      <c r="BE304" s="554"/>
      <c r="BF304" s="554"/>
      <c r="BG304" s="554"/>
      <c r="BH304" s="554"/>
      <c r="BI304" s="554"/>
      <c r="BJ304" s="554"/>
      <c r="BK304" s="554"/>
      <c r="BL304" s="554"/>
      <c r="BM304" s="554"/>
      <c r="BN304" s="554"/>
      <c r="BO304" s="554"/>
      <c r="BP304" s="554"/>
      <c r="BQ304" s="554"/>
      <c r="BR304" s="554"/>
      <c r="BS304" s="554"/>
      <c r="BT304" s="554"/>
      <c r="BU304" s="554"/>
      <c r="BV304" s="554"/>
      <c r="BW304" s="554"/>
      <c r="BX304" s="554"/>
      <c r="BY304" s="554"/>
      <c r="BZ304" s="554"/>
      <c r="CA304" s="554"/>
      <c r="CB304" s="554"/>
      <c r="CC304" s="554"/>
      <c r="CD304" s="554"/>
      <c r="CE304" s="554"/>
      <c r="CF304" s="554"/>
      <c r="CG304" s="554"/>
      <c r="CH304" s="554"/>
      <c r="CI304" s="554"/>
      <c r="CJ304" s="554"/>
      <c r="CK304" s="554"/>
      <c r="CL304" s="554"/>
      <c r="CM304" s="554"/>
      <c r="CN304" s="554"/>
      <c r="CO304" s="554"/>
      <c r="CP304" s="554"/>
      <c r="CQ304" s="554"/>
      <c r="CR304" s="554"/>
      <c r="CS304" s="554"/>
      <c r="CT304" s="554"/>
      <c r="CU304" s="554"/>
      <c r="CV304" s="554"/>
      <c r="CW304" s="554"/>
      <c r="CX304" s="554"/>
      <c r="CY304" s="554"/>
      <c r="CZ304" s="554"/>
      <c r="DA304" s="554"/>
      <c r="DB304" s="554"/>
      <c r="DC304" s="554"/>
      <c r="DD304" s="554"/>
      <c r="DE304" s="554"/>
      <c r="DF304" s="554"/>
      <c r="DG304" s="554"/>
      <c r="DH304" s="554"/>
      <c r="DI304" s="554"/>
      <c r="DJ304" s="554"/>
      <c r="DK304" s="554"/>
      <c r="DL304" s="554"/>
      <c r="DM304" s="554"/>
      <c r="DN304" s="554"/>
      <c r="DO304" s="554"/>
      <c r="DP304" s="554"/>
      <c r="DQ304" s="554"/>
      <c r="DR304" s="554"/>
      <c r="DS304" s="554"/>
      <c r="DT304" s="554"/>
      <c r="DU304" s="554"/>
      <c r="DV304" s="554"/>
      <c r="DW304" s="368"/>
      <c r="DX304" s="554"/>
      <c r="DY304" s="554"/>
      <c r="DZ304" s="554"/>
      <c r="EA304" s="554"/>
      <c r="EB304" s="554"/>
      <c r="EC304" s="554"/>
      <c r="ED304" s="554"/>
      <c r="EE304" s="554"/>
      <c r="EF304" s="554"/>
      <c r="EG304" s="554"/>
      <c r="EH304" s="554"/>
      <c r="EI304" s="554"/>
      <c r="EJ304" s="554"/>
      <c r="EK304" s="554"/>
      <c r="EL304" s="554"/>
      <c r="EM304" s="554"/>
      <c r="EN304" s="554"/>
      <c r="EO304" s="554"/>
      <c r="EP304" s="554"/>
      <c r="EQ304" s="554"/>
      <c r="ER304" s="368"/>
    </row>
    <row r="305" spans="1:149" ht="15" customHeight="1" x14ac:dyDescent="0.25">
      <c r="B305" s="298" t="str">
        <f t="shared" si="28"/>
        <v>Desk 89</v>
      </c>
      <c r="C305" s="300" t="str">
        <f t="shared" si="30"/>
        <v/>
      </c>
      <c r="D305" s="300" t="str">
        <f t="shared" si="30"/>
        <v/>
      </c>
      <c r="E305" s="300" t="str">
        <f t="shared" si="30"/>
        <v/>
      </c>
      <c r="F305" s="300" t="str">
        <f t="shared" si="30"/>
        <v/>
      </c>
      <c r="G305" s="610" t="str">
        <f t="shared" si="30"/>
        <v/>
      </c>
      <c r="H305" s="554"/>
      <c r="I305" s="554"/>
      <c r="J305" s="554"/>
      <c r="K305" s="554"/>
      <c r="L305" s="554"/>
      <c r="M305" s="554"/>
      <c r="N305" s="554"/>
      <c r="O305" s="554"/>
      <c r="P305" s="554"/>
      <c r="Q305" s="554"/>
      <c r="R305" s="554"/>
      <c r="S305" s="554"/>
      <c r="T305" s="554"/>
      <c r="U305" s="554"/>
      <c r="V305" s="554"/>
      <c r="W305" s="554"/>
      <c r="X305" s="554"/>
      <c r="Y305" s="554"/>
      <c r="Z305" s="554"/>
      <c r="AA305" s="554"/>
      <c r="AB305" s="554"/>
      <c r="AC305" s="554"/>
      <c r="AD305" s="554"/>
      <c r="AE305" s="554"/>
      <c r="AF305" s="554"/>
      <c r="AG305" s="554"/>
      <c r="AH305" s="554"/>
      <c r="AI305" s="554"/>
      <c r="AJ305" s="554"/>
      <c r="AK305" s="554"/>
      <c r="AL305" s="554"/>
      <c r="AM305" s="554"/>
      <c r="AN305" s="554"/>
      <c r="AO305" s="554"/>
      <c r="AP305" s="554"/>
      <c r="AQ305" s="554"/>
      <c r="AR305" s="554"/>
      <c r="AS305" s="554"/>
      <c r="AT305" s="554"/>
      <c r="AU305" s="554"/>
      <c r="AV305" s="554"/>
      <c r="AW305" s="554"/>
      <c r="AX305" s="554"/>
      <c r="AY305" s="554"/>
      <c r="AZ305" s="554"/>
      <c r="BA305" s="554"/>
      <c r="BB305" s="554"/>
      <c r="BC305" s="554"/>
      <c r="BD305" s="554"/>
      <c r="BE305" s="554"/>
      <c r="BF305" s="554"/>
      <c r="BG305" s="554"/>
      <c r="BH305" s="554"/>
      <c r="BI305" s="554"/>
      <c r="BJ305" s="554"/>
      <c r="BK305" s="554"/>
      <c r="BL305" s="554"/>
      <c r="BM305" s="554"/>
      <c r="BN305" s="554"/>
      <c r="BO305" s="554"/>
      <c r="BP305" s="554"/>
      <c r="BQ305" s="554"/>
      <c r="BR305" s="554"/>
      <c r="BS305" s="554"/>
      <c r="BT305" s="554"/>
      <c r="BU305" s="554"/>
      <c r="BV305" s="554"/>
      <c r="BW305" s="554"/>
      <c r="BX305" s="554"/>
      <c r="BY305" s="554"/>
      <c r="BZ305" s="554"/>
      <c r="CA305" s="554"/>
      <c r="CB305" s="554"/>
      <c r="CC305" s="554"/>
      <c r="CD305" s="554"/>
      <c r="CE305" s="554"/>
      <c r="CF305" s="554"/>
      <c r="CG305" s="554"/>
      <c r="CH305" s="554"/>
      <c r="CI305" s="554"/>
      <c r="CJ305" s="554"/>
      <c r="CK305" s="554"/>
      <c r="CL305" s="554"/>
      <c r="CM305" s="554"/>
      <c r="CN305" s="554"/>
      <c r="CO305" s="554"/>
      <c r="CP305" s="554"/>
      <c r="CQ305" s="554"/>
      <c r="CR305" s="554"/>
      <c r="CS305" s="554"/>
      <c r="CT305" s="554"/>
      <c r="CU305" s="554"/>
      <c r="CV305" s="554"/>
      <c r="CW305" s="554"/>
      <c r="CX305" s="554"/>
      <c r="CY305" s="554"/>
      <c r="CZ305" s="554"/>
      <c r="DA305" s="554"/>
      <c r="DB305" s="554"/>
      <c r="DC305" s="554"/>
      <c r="DD305" s="554"/>
      <c r="DE305" s="554"/>
      <c r="DF305" s="554"/>
      <c r="DG305" s="554"/>
      <c r="DH305" s="554"/>
      <c r="DI305" s="554"/>
      <c r="DJ305" s="554"/>
      <c r="DK305" s="554"/>
      <c r="DL305" s="554"/>
      <c r="DM305" s="554"/>
      <c r="DN305" s="554"/>
      <c r="DO305" s="554"/>
      <c r="DP305" s="554"/>
      <c r="DQ305" s="554"/>
      <c r="DR305" s="554"/>
      <c r="DS305" s="554"/>
      <c r="DT305" s="554"/>
      <c r="DU305" s="554"/>
      <c r="DV305" s="554"/>
      <c r="DW305" s="368"/>
      <c r="DX305" s="554"/>
      <c r="DY305" s="554"/>
      <c r="DZ305" s="554"/>
      <c r="EA305" s="554"/>
      <c r="EB305" s="554"/>
      <c r="EC305" s="554"/>
      <c r="ED305" s="554"/>
      <c r="EE305" s="554"/>
      <c r="EF305" s="554"/>
      <c r="EG305" s="554"/>
      <c r="EH305" s="554"/>
      <c r="EI305" s="554"/>
      <c r="EJ305" s="554"/>
      <c r="EK305" s="554"/>
      <c r="EL305" s="554"/>
      <c r="EM305" s="554"/>
      <c r="EN305" s="554"/>
      <c r="EO305" s="554"/>
      <c r="EP305" s="554"/>
      <c r="EQ305" s="554"/>
      <c r="ER305" s="368"/>
    </row>
    <row r="306" spans="1:149" ht="15" customHeight="1" x14ac:dyDescent="0.25">
      <c r="B306" s="298" t="str">
        <f t="shared" si="28"/>
        <v>Desk 90</v>
      </c>
      <c r="C306" s="300" t="str">
        <f t="shared" si="30"/>
        <v/>
      </c>
      <c r="D306" s="300" t="str">
        <f t="shared" si="30"/>
        <v/>
      </c>
      <c r="E306" s="300" t="str">
        <f t="shared" si="30"/>
        <v/>
      </c>
      <c r="F306" s="300" t="str">
        <f t="shared" si="30"/>
        <v/>
      </c>
      <c r="G306" s="610" t="str">
        <f t="shared" si="30"/>
        <v/>
      </c>
      <c r="H306" s="554"/>
      <c r="I306" s="554"/>
      <c r="J306" s="554"/>
      <c r="K306" s="554"/>
      <c r="L306" s="554"/>
      <c r="M306" s="554"/>
      <c r="N306" s="554"/>
      <c r="O306" s="554"/>
      <c r="P306" s="554"/>
      <c r="Q306" s="554"/>
      <c r="R306" s="554"/>
      <c r="S306" s="554"/>
      <c r="T306" s="554"/>
      <c r="U306" s="554"/>
      <c r="V306" s="554"/>
      <c r="W306" s="554"/>
      <c r="X306" s="554"/>
      <c r="Y306" s="554"/>
      <c r="Z306" s="554"/>
      <c r="AA306" s="554"/>
      <c r="AB306" s="554"/>
      <c r="AC306" s="554"/>
      <c r="AD306" s="554"/>
      <c r="AE306" s="554"/>
      <c r="AF306" s="554"/>
      <c r="AG306" s="554"/>
      <c r="AH306" s="554"/>
      <c r="AI306" s="554"/>
      <c r="AJ306" s="554"/>
      <c r="AK306" s="554"/>
      <c r="AL306" s="554"/>
      <c r="AM306" s="554"/>
      <c r="AN306" s="554"/>
      <c r="AO306" s="554"/>
      <c r="AP306" s="554"/>
      <c r="AQ306" s="554"/>
      <c r="AR306" s="554"/>
      <c r="AS306" s="554"/>
      <c r="AT306" s="554"/>
      <c r="AU306" s="554"/>
      <c r="AV306" s="554"/>
      <c r="AW306" s="554"/>
      <c r="AX306" s="554"/>
      <c r="AY306" s="554"/>
      <c r="AZ306" s="554"/>
      <c r="BA306" s="554"/>
      <c r="BB306" s="554"/>
      <c r="BC306" s="554"/>
      <c r="BD306" s="554"/>
      <c r="BE306" s="554"/>
      <c r="BF306" s="554"/>
      <c r="BG306" s="554"/>
      <c r="BH306" s="554"/>
      <c r="BI306" s="554"/>
      <c r="BJ306" s="554"/>
      <c r="BK306" s="554"/>
      <c r="BL306" s="554"/>
      <c r="BM306" s="554"/>
      <c r="BN306" s="554"/>
      <c r="BO306" s="554"/>
      <c r="BP306" s="554"/>
      <c r="BQ306" s="554"/>
      <c r="BR306" s="554"/>
      <c r="BS306" s="554"/>
      <c r="BT306" s="554"/>
      <c r="BU306" s="554"/>
      <c r="BV306" s="554"/>
      <c r="BW306" s="554"/>
      <c r="BX306" s="554"/>
      <c r="BY306" s="554"/>
      <c r="BZ306" s="554"/>
      <c r="CA306" s="554"/>
      <c r="CB306" s="554"/>
      <c r="CC306" s="554"/>
      <c r="CD306" s="554"/>
      <c r="CE306" s="554"/>
      <c r="CF306" s="554"/>
      <c r="CG306" s="554"/>
      <c r="CH306" s="554"/>
      <c r="CI306" s="554"/>
      <c r="CJ306" s="554"/>
      <c r="CK306" s="554"/>
      <c r="CL306" s="554"/>
      <c r="CM306" s="554"/>
      <c r="CN306" s="554"/>
      <c r="CO306" s="554"/>
      <c r="CP306" s="554"/>
      <c r="CQ306" s="554"/>
      <c r="CR306" s="554"/>
      <c r="CS306" s="554"/>
      <c r="CT306" s="554"/>
      <c r="CU306" s="554"/>
      <c r="CV306" s="554"/>
      <c r="CW306" s="554"/>
      <c r="CX306" s="554"/>
      <c r="CY306" s="554"/>
      <c r="CZ306" s="554"/>
      <c r="DA306" s="554"/>
      <c r="DB306" s="554"/>
      <c r="DC306" s="554"/>
      <c r="DD306" s="554"/>
      <c r="DE306" s="554"/>
      <c r="DF306" s="554"/>
      <c r="DG306" s="554"/>
      <c r="DH306" s="554"/>
      <c r="DI306" s="554"/>
      <c r="DJ306" s="554"/>
      <c r="DK306" s="554"/>
      <c r="DL306" s="554"/>
      <c r="DM306" s="554"/>
      <c r="DN306" s="554"/>
      <c r="DO306" s="554"/>
      <c r="DP306" s="554"/>
      <c r="DQ306" s="554"/>
      <c r="DR306" s="554"/>
      <c r="DS306" s="554"/>
      <c r="DT306" s="554"/>
      <c r="DU306" s="554"/>
      <c r="DV306" s="554"/>
      <c r="DW306" s="368"/>
      <c r="DX306" s="554"/>
      <c r="DY306" s="554"/>
      <c r="DZ306" s="554"/>
      <c r="EA306" s="554"/>
      <c r="EB306" s="554"/>
      <c r="EC306" s="554"/>
      <c r="ED306" s="554"/>
      <c r="EE306" s="554"/>
      <c r="EF306" s="554"/>
      <c r="EG306" s="554"/>
      <c r="EH306" s="554"/>
      <c r="EI306" s="554"/>
      <c r="EJ306" s="554"/>
      <c r="EK306" s="554"/>
      <c r="EL306" s="554"/>
      <c r="EM306" s="554"/>
      <c r="EN306" s="554"/>
      <c r="EO306" s="554"/>
      <c r="EP306" s="554"/>
      <c r="EQ306" s="554"/>
      <c r="ER306" s="368"/>
    </row>
    <row r="307" spans="1:149" ht="15" customHeight="1" x14ac:dyDescent="0.25">
      <c r="B307" s="298" t="str">
        <f t="shared" si="28"/>
        <v>Desk 91</v>
      </c>
      <c r="C307" s="300" t="str">
        <f t="shared" si="30"/>
        <v/>
      </c>
      <c r="D307" s="300" t="str">
        <f t="shared" si="30"/>
        <v/>
      </c>
      <c r="E307" s="300" t="str">
        <f t="shared" si="30"/>
        <v/>
      </c>
      <c r="F307" s="300" t="str">
        <f t="shared" si="30"/>
        <v/>
      </c>
      <c r="G307" s="610" t="str">
        <f t="shared" si="30"/>
        <v/>
      </c>
      <c r="H307" s="554"/>
      <c r="I307" s="554"/>
      <c r="J307" s="554"/>
      <c r="K307" s="554"/>
      <c r="L307" s="554"/>
      <c r="M307" s="554"/>
      <c r="N307" s="554"/>
      <c r="O307" s="554"/>
      <c r="P307" s="554"/>
      <c r="Q307" s="554"/>
      <c r="R307" s="554"/>
      <c r="S307" s="554"/>
      <c r="T307" s="554"/>
      <c r="U307" s="554"/>
      <c r="V307" s="554"/>
      <c r="W307" s="554"/>
      <c r="X307" s="554"/>
      <c r="Y307" s="554"/>
      <c r="Z307" s="554"/>
      <c r="AA307" s="554"/>
      <c r="AB307" s="554"/>
      <c r="AC307" s="554"/>
      <c r="AD307" s="554"/>
      <c r="AE307" s="554"/>
      <c r="AF307" s="554"/>
      <c r="AG307" s="554"/>
      <c r="AH307" s="554"/>
      <c r="AI307" s="554"/>
      <c r="AJ307" s="554"/>
      <c r="AK307" s="554"/>
      <c r="AL307" s="554"/>
      <c r="AM307" s="554"/>
      <c r="AN307" s="554"/>
      <c r="AO307" s="554"/>
      <c r="AP307" s="554"/>
      <c r="AQ307" s="554"/>
      <c r="AR307" s="554"/>
      <c r="AS307" s="554"/>
      <c r="AT307" s="554"/>
      <c r="AU307" s="554"/>
      <c r="AV307" s="554"/>
      <c r="AW307" s="554"/>
      <c r="AX307" s="554"/>
      <c r="AY307" s="554"/>
      <c r="AZ307" s="554"/>
      <c r="BA307" s="554"/>
      <c r="BB307" s="554"/>
      <c r="BC307" s="554"/>
      <c r="BD307" s="554"/>
      <c r="BE307" s="554"/>
      <c r="BF307" s="554"/>
      <c r="BG307" s="554"/>
      <c r="BH307" s="554"/>
      <c r="BI307" s="554"/>
      <c r="BJ307" s="554"/>
      <c r="BK307" s="554"/>
      <c r="BL307" s="554"/>
      <c r="BM307" s="554"/>
      <c r="BN307" s="554"/>
      <c r="BO307" s="554"/>
      <c r="BP307" s="554"/>
      <c r="BQ307" s="554"/>
      <c r="BR307" s="554"/>
      <c r="BS307" s="554"/>
      <c r="BT307" s="554"/>
      <c r="BU307" s="554"/>
      <c r="BV307" s="554"/>
      <c r="BW307" s="554"/>
      <c r="BX307" s="554"/>
      <c r="BY307" s="554"/>
      <c r="BZ307" s="554"/>
      <c r="CA307" s="554"/>
      <c r="CB307" s="554"/>
      <c r="CC307" s="554"/>
      <c r="CD307" s="554"/>
      <c r="CE307" s="554"/>
      <c r="CF307" s="554"/>
      <c r="CG307" s="554"/>
      <c r="CH307" s="554"/>
      <c r="CI307" s="554"/>
      <c r="CJ307" s="554"/>
      <c r="CK307" s="554"/>
      <c r="CL307" s="554"/>
      <c r="CM307" s="554"/>
      <c r="CN307" s="554"/>
      <c r="CO307" s="554"/>
      <c r="CP307" s="554"/>
      <c r="CQ307" s="554"/>
      <c r="CR307" s="554"/>
      <c r="CS307" s="554"/>
      <c r="CT307" s="554"/>
      <c r="CU307" s="554"/>
      <c r="CV307" s="554"/>
      <c r="CW307" s="554"/>
      <c r="CX307" s="554"/>
      <c r="CY307" s="554"/>
      <c r="CZ307" s="554"/>
      <c r="DA307" s="554"/>
      <c r="DB307" s="554"/>
      <c r="DC307" s="554"/>
      <c r="DD307" s="554"/>
      <c r="DE307" s="554"/>
      <c r="DF307" s="554"/>
      <c r="DG307" s="554"/>
      <c r="DH307" s="554"/>
      <c r="DI307" s="554"/>
      <c r="DJ307" s="554"/>
      <c r="DK307" s="554"/>
      <c r="DL307" s="554"/>
      <c r="DM307" s="554"/>
      <c r="DN307" s="554"/>
      <c r="DO307" s="554"/>
      <c r="DP307" s="554"/>
      <c r="DQ307" s="554"/>
      <c r="DR307" s="554"/>
      <c r="DS307" s="554"/>
      <c r="DT307" s="554"/>
      <c r="DU307" s="554"/>
      <c r="DV307" s="554"/>
      <c r="DW307" s="368"/>
      <c r="DX307" s="554"/>
      <c r="DY307" s="554"/>
      <c r="DZ307" s="554"/>
      <c r="EA307" s="554"/>
      <c r="EB307" s="554"/>
      <c r="EC307" s="554"/>
      <c r="ED307" s="554"/>
      <c r="EE307" s="554"/>
      <c r="EF307" s="554"/>
      <c r="EG307" s="554"/>
      <c r="EH307" s="554"/>
      <c r="EI307" s="554"/>
      <c r="EJ307" s="554"/>
      <c r="EK307" s="554"/>
      <c r="EL307" s="554"/>
      <c r="EM307" s="554"/>
      <c r="EN307" s="554"/>
      <c r="EO307" s="554"/>
      <c r="EP307" s="554"/>
      <c r="EQ307" s="554"/>
      <c r="ER307" s="368"/>
    </row>
    <row r="308" spans="1:149" ht="15" customHeight="1" x14ac:dyDescent="0.25">
      <c r="B308" s="298" t="str">
        <f t="shared" si="28"/>
        <v>Desk 92</v>
      </c>
      <c r="C308" s="300" t="str">
        <f t="shared" si="30"/>
        <v/>
      </c>
      <c r="D308" s="300" t="str">
        <f t="shared" si="30"/>
        <v/>
      </c>
      <c r="E308" s="300" t="str">
        <f t="shared" si="30"/>
        <v/>
      </c>
      <c r="F308" s="300" t="str">
        <f t="shared" si="30"/>
        <v/>
      </c>
      <c r="G308" s="610" t="str">
        <f t="shared" si="30"/>
        <v/>
      </c>
      <c r="H308" s="554"/>
      <c r="I308" s="554"/>
      <c r="J308" s="554"/>
      <c r="K308" s="554"/>
      <c r="L308" s="554"/>
      <c r="M308" s="554"/>
      <c r="N308" s="554"/>
      <c r="O308" s="554"/>
      <c r="P308" s="554"/>
      <c r="Q308" s="554"/>
      <c r="R308" s="554"/>
      <c r="S308" s="554"/>
      <c r="T308" s="554"/>
      <c r="U308" s="554"/>
      <c r="V308" s="554"/>
      <c r="W308" s="554"/>
      <c r="X308" s="554"/>
      <c r="Y308" s="554"/>
      <c r="Z308" s="554"/>
      <c r="AA308" s="554"/>
      <c r="AB308" s="554"/>
      <c r="AC308" s="554"/>
      <c r="AD308" s="554"/>
      <c r="AE308" s="554"/>
      <c r="AF308" s="554"/>
      <c r="AG308" s="554"/>
      <c r="AH308" s="554"/>
      <c r="AI308" s="554"/>
      <c r="AJ308" s="554"/>
      <c r="AK308" s="554"/>
      <c r="AL308" s="554"/>
      <c r="AM308" s="554"/>
      <c r="AN308" s="554"/>
      <c r="AO308" s="554"/>
      <c r="AP308" s="554"/>
      <c r="AQ308" s="554"/>
      <c r="AR308" s="554"/>
      <c r="AS308" s="554"/>
      <c r="AT308" s="554"/>
      <c r="AU308" s="554"/>
      <c r="AV308" s="554"/>
      <c r="AW308" s="554"/>
      <c r="AX308" s="554"/>
      <c r="AY308" s="554"/>
      <c r="AZ308" s="554"/>
      <c r="BA308" s="554"/>
      <c r="BB308" s="554"/>
      <c r="BC308" s="554"/>
      <c r="BD308" s="554"/>
      <c r="BE308" s="554"/>
      <c r="BF308" s="554"/>
      <c r="BG308" s="554"/>
      <c r="BH308" s="554"/>
      <c r="BI308" s="554"/>
      <c r="BJ308" s="554"/>
      <c r="BK308" s="554"/>
      <c r="BL308" s="554"/>
      <c r="BM308" s="554"/>
      <c r="BN308" s="554"/>
      <c r="BO308" s="554"/>
      <c r="BP308" s="554"/>
      <c r="BQ308" s="554"/>
      <c r="BR308" s="554"/>
      <c r="BS308" s="554"/>
      <c r="BT308" s="554"/>
      <c r="BU308" s="554"/>
      <c r="BV308" s="554"/>
      <c r="BW308" s="554"/>
      <c r="BX308" s="554"/>
      <c r="BY308" s="554"/>
      <c r="BZ308" s="554"/>
      <c r="CA308" s="554"/>
      <c r="CB308" s="554"/>
      <c r="CC308" s="554"/>
      <c r="CD308" s="554"/>
      <c r="CE308" s="554"/>
      <c r="CF308" s="554"/>
      <c r="CG308" s="554"/>
      <c r="CH308" s="554"/>
      <c r="CI308" s="554"/>
      <c r="CJ308" s="554"/>
      <c r="CK308" s="554"/>
      <c r="CL308" s="554"/>
      <c r="CM308" s="554"/>
      <c r="CN308" s="554"/>
      <c r="CO308" s="554"/>
      <c r="CP308" s="554"/>
      <c r="CQ308" s="554"/>
      <c r="CR308" s="554"/>
      <c r="CS308" s="554"/>
      <c r="CT308" s="554"/>
      <c r="CU308" s="554"/>
      <c r="CV308" s="554"/>
      <c r="CW308" s="554"/>
      <c r="CX308" s="554"/>
      <c r="CY308" s="554"/>
      <c r="CZ308" s="554"/>
      <c r="DA308" s="554"/>
      <c r="DB308" s="554"/>
      <c r="DC308" s="554"/>
      <c r="DD308" s="554"/>
      <c r="DE308" s="554"/>
      <c r="DF308" s="554"/>
      <c r="DG308" s="554"/>
      <c r="DH308" s="554"/>
      <c r="DI308" s="554"/>
      <c r="DJ308" s="554"/>
      <c r="DK308" s="554"/>
      <c r="DL308" s="554"/>
      <c r="DM308" s="554"/>
      <c r="DN308" s="554"/>
      <c r="DO308" s="554"/>
      <c r="DP308" s="554"/>
      <c r="DQ308" s="554"/>
      <c r="DR308" s="554"/>
      <c r="DS308" s="554"/>
      <c r="DT308" s="554"/>
      <c r="DU308" s="554"/>
      <c r="DV308" s="554"/>
      <c r="DW308" s="368"/>
      <c r="DX308" s="554"/>
      <c r="DY308" s="554"/>
      <c r="DZ308" s="554"/>
      <c r="EA308" s="554"/>
      <c r="EB308" s="554"/>
      <c r="EC308" s="554"/>
      <c r="ED308" s="554"/>
      <c r="EE308" s="554"/>
      <c r="EF308" s="554"/>
      <c r="EG308" s="554"/>
      <c r="EH308" s="554"/>
      <c r="EI308" s="554"/>
      <c r="EJ308" s="554"/>
      <c r="EK308" s="554"/>
      <c r="EL308" s="554"/>
      <c r="EM308" s="554"/>
      <c r="EN308" s="554"/>
      <c r="EO308" s="554"/>
      <c r="EP308" s="554"/>
      <c r="EQ308" s="554"/>
      <c r="ER308" s="368"/>
    </row>
    <row r="309" spans="1:149" ht="15" customHeight="1" x14ac:dyDescent="0.25">
      <c r="B309" s="298" t="str">
        <f t="shared" si="28"/>
        <v>Desk 93</v>
      </c>
      <c r="C309" s="300" t="str">
        <f t="shared" si="30"/>
        <v/>
      </c>
      <c r="D309" s="300" t="str">
        <f t="shared" si="30"/>
        <v/>
      </c>
      <c r="E309" s="300" t="str">
        <f t="shared" si="30"/>
        <v/>
      </c>
      <c r="F309" s="300" t="str">
        <f t="shared" si="30"/>
        <v/>
      </c>
      <c r="G309" s="610" t="str">
        <f t="shared" si="30"/>
        <v/>
      </c>
      <c r="H309" s="554"/>
      <c r="I309" s="554"/>
      <c r="J309" s="554"/>
      <c r="K309" s="554"/>
      <c r="L309" s="554"/>
      <c r="M309" s="554"/>
      <c r="N309" s="554"/>
      <c r="O309" s="554"/>
      <c r="P309" s="554"/>
      <c r="Q309" s="554"/>
      <c r="R309" s="554"/>
      <c r="S309" s="554"/>
      <c r="T309" s="554"/>
      <c r="U309" s="554"/>
      <c r="V309" s="554"/>
      <c r="W309" s="554"/>
      <c r="X309" s="554"/>
      <c r="Y309" s="554"/>
      <c r="Z309" s="554"/>
      <c r="AA309" s="554"/>
      <c r="AB309" s="554"/>
      <c r="AC309" s="554"/>
      <c r="AD309" s="554"/>
      <c r="AE309" s="554"/>
      <c r="AF309" s="554"/>
      <c r="AG309" s="554"/>
      <c r="AH309" s="554"/>
      <c r="AI309" s="554"/>
      <c r="AJ309" s="554"/>
      <c r="AK309" s="554"/>
      <c r="AL309" s="554"/>
      <c r="AM309" s="554"/>
      <c r="AN309" s="554"/>
      <c r="AO309" s="554"/>
      <c r="AP309" s="554"/>
      <c r="AQ309" s="554"/>
      <c r="AR309" s="554"/>
      <c r="AS309" s="554"/>
      <c r="AT309" s="554"/>
      <c r="AU309" s="554"/>
      <c r="AV309" s="554"/>
      <c r="AW309" s="554"/>
      <c r="AX309" s="554"/>
      <c r="AY309" s="554"/>
      <c r="AZ309" s="554"/>
      <c r="BA309" s="554"/>
      <c r="BB309" s="554"/>
      <c r="BC309" s="554"/>
      <c r="BD309" s="554"/>
      <c r="BE309" s="554"/>
      <c r="BF309" s="554"/>
      <c r="BG309" s="554"/>
      <c r="BH309" s="554"/>
      <c r="BI309" s="554"/>
      <c r="BJ309" s="554"/>
      <c r="BK309" s="554"/>
      <c r="BL309" s="554"/>
      <c r="BM309" s="554"/>
      <c r="BN309" s="554"/>
      <c r="BO309" s="554"/>
      <c r="BP309" s="554"/>
      <c r="BQ309" s="554"/>
      <c r="BR309" s="554"/>
      <c r="BS309" s="554"/>
      <c r="BT309" s="554"/>
      <c r="BU309" s="554"/>
      <c r="BV309" s="554"/>
      <c r="BW309" s="554"/>
      <c r="BX309" s="554"/>
      <c r="BY309" s="554"/>
      <c r="BZ309" s="554"/>
      <c r="CA309" s="554"/>
      <c r="CB309" s="554"/>
      <c r="CC309" s="554"/>
      <c r="CD309" s="554"/>
      <c r="CE309" s="554"/>
      <c r="CF309" s="554"/>
      <c r="CG309" s="554"/>
      <c r="CH309" s="554"/>
      <c r="CI309" s="554"/>
      <c r="CJ309" s="554"/>
      <c r="CK309" s="554"/>
      <c r="CL309" s="554"/>
      <c r="CM309" s="554"/>
      <c r="CN309" s="554"/>
      <c r="CO309" s="554"/>
      <c r="CP309" s="554"/>
      <c r="CQ309" s="554"/>
      <c r="CR309" s="554"/>
      <c r="CS309" s="554"/>
      <c r="CT309" s="554"/>
      <c r="CU309" s="554"/>
      <c r="CV309" s="554"/>
      <c r="CW309" s="554"/>
      <c r="CX309" s="554"/>
      <c r="CY309" s="554"/>
      <c r="CZ309" s="554"/>
      <c r="DA309" s="554"/>
      <c r="DB309" s="554"/>
      <c r="DC309" s="554"/>
      <c r="DD309" s="554"/>
      <c r="DE309" s="554"/>
      <c r="DF309" s="554"/>
      <c r="DG309" s="554"/>
      <c r="DH309" s="554"/>
      <c r="DI309" s="554"/>
      <c r="DJ309" s="554"/>
      <c r="DK309" s="554"/>
      <c r="DL309" s="554"/>
      <c r="DM309" s="554"/>
      <c r="DN309" s="554"/>
      <c r="DO309" s="554"/>
      <c r="DP309" s="554"/>
      <c r="DQ309" s="554"/>
      <c r="DR309" s="554"/>
      <c r="DS309" s="554"/>
      <c r="DT309" s="554"/>
      <c r="DU309" s="554"/>
      <c r="DV309" s="554"/>
      <c r="DW309" s="368"/>
      <c r="DX309" s="554"/>
      <c r="DY309" s="554"/>
      <c r="DZ309" s="554"/>
      <c r="EA309" s="554"/>
      <c r="EB309" s="554"/>
      <c r="EC309" s="554"/>
      <c r="ED309" s="554"/>
      <c r="EE309" s="554"/>
      <c r="EF309" s="554"/>
      <c r="EG309" s="554"/>
      <c r="EH309" s="554"/>
      <c r="EI309" s="554"/>
      <c r="EJ309" s="554"/>
      <c r="EK309" s="554"/>
      <c r="EL309" s="554"/>
      <c r="EM309" s="554"/>
      <c r="EN309" s="554"/>
      <c r="EO309" s="554"/>
      <c r="EP309" s="554"/>
      <c r="EQ309" s="554"/>
      <c r="ER309" s="368"/>
    </row>
    <row r="310" spans="1:149" ht="15" customHeight="1" x14ac:dyDescent="0.25">
      <c r="B310" s="298" t="str">
        <f t="shared" si="28"/>
        <v>Desk 94</v>
      </c>
      <c r="C310" s="300" t="str">
        <f t="shared" si="30"/>
        <v/>
      </c>
      <c r="D310" s="300" t="str">
        <f t="shared" si="30"/>
        <v/>
      </c>
      <c r="E310" s="300" t="str">
        <f t="shared" si="30"/>
        <v/>
      </c>
      <c r="F310" s="300" t="str">
        <f t="shared" si="30"/>
        <v/>
      </c>
      <c r="G310" s="610" t="str">
        <f t="shared" si="30"/>
        <v/>
      </c>
      <c r="H310" s="554"/>
      <c r="I310" s="554"/>
      <c r="J310" s="554"/>
      <c r="K310" s="554"/>
      <c r="L310" s="554"/>
      <c r="M310" s="554"/>
      <c r="N310" s="554"/>
      <c r="O310" s="554"/>
      <c r="P310" s="554"/>
      <c r="Q310" s="554"/>
      <c r="R310" s="554"/>
      <c r="S310" s="554"/>
      <c r="T310" s="554"/>
      <c r="U310" s="554"/>
      <c r="V310" s="554"/>
      <c r="W310" s="554"/>
      <c r="X310" s="554"/>
      <c r="Y310" s="554"/>
      <c r="Z310" s="554"/>
      <c r="AA310" s="554"/>
      <c r="AB310" s="554"/>
      <c r="AC310" s="554"/>
      <c r="AD310" s="554"/>
      <c r="AE310" s="554"/>
      <c r="AF310" s="554"/>
      <c r="AG310" s="554"/>
      <c r="AH310" s="554"/>
      <c r="AI310" s="554"/>
      <c r="AJ310" s="554"/>
      <c r="AK310" s="554"/>
      <c r="AL310" s="554"/>
      <c r="AM310" s="554"/>
      <c r="AN310" s="554"/>
      <c r="AO310" s="554"/>
      <c r="AP310" s="554"/>
      <c r="AQ310" s="554"/>
      <c r="AR310" s="554"/>
      <c r="AS310" s="554"/>
      <c r="AT310" s="554"/>
      <c r="AU310" s="554"/>
      <c r="AV310" s="554"/>
      <c r="AW310" s="554"/>
      <c r="AX310" s="554"/>
      <c r="AY310" s="554"/>
      <c r="AZ310" s="554"/>
      <c r="BA310" s="554"/>
      <c r="BB310" s="554"/>
      <c r="BC310" s="554"/>
      <c r="BD310" s="554"/>
      <c r="BE310" s="554"/>
      <c r="BF310" s="554"/>
      <c r="BG310" s="554"/>
      <c r="BH310" s="554"/>
      <c r="BI310" s="554"/>
      <c r="BJ310" s="554"/>
      <c r="BK310" s="554"/>
      <c r="BL310" s="554"/>
      <c r="BM310" s="554"/>
      <c r="BN310" s="554"/>
      <c r="BO310" s="554"/>
      <c r="BP310" s="554"/>
      <c r="BQ310" s="554"/>
      <c r="BR310" s="554"/>
      <c r="BS310" s="554"/>
      <c r="BT310" s="554"/>
      <c r="BU310" s="554"/>
      <c r="BV310" s="554"/>
      <c r="BW310" s="554"/>
      <c r="BX310" s="554"/>
      <c r="BY310" s="554"/>
      <c r="BZ310" s="554"/>
      <c r="CA310" s="554"/>
      <c r="CB310" s="554"/>
      <c r="CC310" s="554"/>
      <c r="CD310" s="554"/>
      <c r="CE310" s="554"/>
      <c r="CF310" s="554"/>
      <c r="CG310" s="554"/>
      <c r="CH310" s="554"/>
      <c r="CI310" s="554"/>
      <c r="CJ310" s="554"/>
      <c r="CK310" s="554"/>
      <c r="CL310" s="554"/>
      <c r="CM310" s="554"/>
      <c r="CN310" s="554"/>
      <c r="CO310" s="554"/>
      <c r="CP310" s="554"/>
      <c r="CQ310" s="554"/>
      <c r="CR310" s="554"/>
      <c r="CS310" s="554"/>
      <c r="CT310" s="554"/>
      <c r="CU310" s="554"/>
      <c r="CV310" s="554"/>
      <c r="CW310" s="554"/>
      <c r="CX310" s="554"/>
      <c r="CY310" s="554"/>
      <c r="CZ310" s="554"/>
      <c r="DA310" s="554"/>
      <c r="DB310" s="554"/>
      <c r="DC310" s="554"/>
      <c r="DD310" s="554"/>
      <c r="DE310" s="554"/>
      <c r="DF310" s="554"/>
      <c r="DG310" s="554"/>
      <c r="DH310" s="554"/>
      <c r="DI310" s="554"/>
      <c r="DJ310" s="554"/>
      <c r="DK310" s="554"/>
      <c r="DL310" s="554"/>
      <c r="DM310" s="554"/>
      <c r="DN310" s="554"/>
      <c r="DO310" s="554"/>
      <c r="DP310" s="554"/>
      <c r="DQ310" s="554"/>
      <c r="DR310" s="554"/>
      <c r="DS310" s="554"/>
      <c r="DT310" s="554"/>
      <c r="DU310" s="554"/>
      <c r="DV310" s="554"/>
      <c r="DW310" s="368"/>
      <c r="DX310" s="554"/>
      <c r="DY310" s="554"/>
      <c r="DZ310" s="554"/>
      <c r="EA310" s="554"/>
      <c r="EB310" s="554"/>
      <c r="EC310" s="554"/>
      <c r="ED310" s="554"/>
      <c r="EE310" s="554"/>
      <c r="EF310" s="554"/>
      <c r="EG310" s="554"/>
      <c r="EH310" s="554"/>
      <c r="EI310" s="554"/>
      <c r="EJ310" s="554"/>
      <c r="EK310" s="554"/>
      <c r="EL310" s="554"/>
      <c r="EM310" s="554"/>
      <c r="EN310" s="554"/>
      <c r="EO310" s="554"/>
      <c r="EP310" s="554"/>
      <c r="EQ310" s="554"/>
      <c r="ER310" s="368"/>
    </row>
    <row r="311" spans="1:149" ht="15" customHeight="1" x14ac:dyDescent="0.25">
      <c r="B311" s="298" t="str">
        <f t="shared" si="28"/>
        <v>Desk 95</v>
      </c>
      <c r="C311" s="300" t="str">
        <f t="shared" si="30"/>
        <v/>
      </c>
      <c r="D311" s="300" t="str">
        <f t="shared" si="30"/>
        <v/>
      </c>
      <c r="E311" s="300" t="str">
        <f t="shared" si="30"/>
        <v/>
      </c>
      <c r="F311" s="300" t="str">
        <f t="shared" si="30"/>
        <v/>
      </c>
      <c r="G311" s="610" t="str">
        <f t="shared" si="30"/>
        <v/>
      </c>
      <c r="H311" s="554"/>
      <c r="I311" s="554"/>
      <c r="J311" s="554"/>
      <c r="K311" s="554"/>
      <c r="L311" s="554"/>
      <c r="M311" s="554"/>
      <c r="N311" s="554"/>
      <c r="O311" s="554"/>
      <c r="P311" s="554"/>
      <c r="Q311" s="554"/>
      <c r="R311" s="554"/>
      <c r="S311" s="554"/>
      <c r="T311" s="554"/>
      <c r="U311" s="554"/>
      <c r="V311" s="554"/>
      <c r="W311" s="554"/>
      <c r="X311" s="554"/>
      <c r="Y311" s="554"/>
      <c r="Z311" s="554"/>
      <c r="AA311" s="554"/>
      <c r="AB311" s="554"/>
      <c r="AC311" s="554"/>
      <c r="AD311" s="554"/>
      <c r="AE311" s="554"/>
      <c r="AF311" s="554"/>
      <c r="AG311" s="554"/>
      <c r="AH311" s="554"/>
      <c r="AI311" s="554"/>
      <c r="AJ311" s="554"/>
      <c r="AK311" s="554"/>
      <c r="AL311" s="554"/>
      <c r="AM311" s="554"/>
      <c r="AN311" s="554"/>
      <c r="AO311" s="554"/>
      <c r="AP311" s="554"/>
      <c r="AQ311" s="554"/>
      <c r="AR311" s="554"/>
      <c r="AS311" s="554"/>
      <c r="AT311" s="554"/>
      <c r="AU311" s="554"/>
      <c r="AV311" s="554"/>
      <c r="AW311" s="554"/>
      <c r="AX311" s="554"/>
      <c r="AY311" s="554"/>
      <c r="AZ311" s="554"/>
      <c r="BA311" s="554"/>
      <c r="BB311" s="554"/>
      <c r="BC311" s="554"/>
      <c r="BD311" s="554"/>
      <c r="BE311" s="554"/>
      <c r="BF311" s="554"/>
      <c r="BG311" s="554"/>
      <c r="BH311" s="554"/>
      <c r="BI311" s="554"/>
      <c r="BJ311" s="554"/>
      <c r="BK311" s="554"/>
      <c r="BL311" s="554"/>
      <c r="BM311" s="554"/>
      <c r="BN311" s="554"/>
      <c r="BO311" s="554"/>
      <c r="BP311" s="554"/>
      <c r="BQ311" s="554"/>
      <c r="BR311" s="554"/>
      <c r="BS311" s="554"/>
      <c r="BT311" s="554"/>
      <c r="BU311" s="554"/>
      <c r="BV311" s="554"/>
      <c r="BW311" s="554"/>
      <c r="BX311" s="554"/>
      <c r="BY311" s="554"/>
      <c r="BZ311" s="554"/>
      <c r="CA311" s="554"/>
      <c r="CB311" s="554"/>
      <c r="CC311" s="554"/>
      <c r="CD311" s="554"/>
      <c r="CE311" s="554"/>
      <c r="CF311" s="554"/>
      <c r="CG311" s="554"/>
      <c r="CH311" s="554"/>
      <c r="CI311" s="554"/>
      <c r="CJ311" s="554"/>
      <c r="CK311" s="554"/>
      <c r="CL311" s="554"/>
      <c r="CM311" s="554"/>
      <c r="CN311" s="554"/>
      <c r="CO311" s="554"/>
      <c r="CP311" s="554"/>
      <c r="CQ311" s="554"/>
      <c r="CR311" s="554"/>
      <c r="CS311" s="554"/>
      <c r="CT311" s="554"/>
      <c r="CU311" s="554"/>
      <c r="CV311" s="554"/>
      <c r="CW311" s="554"/>
      <c r="CX311" s="554"/>
      <c r="CY311" s="554"/>
      <c r="CZ311" s="554"/>
      <c r="DA311" s="554"/>
      <c r="DB311" s="554"/>
      <c r="DC311" s="554"/>
      <c r="DD311" s="554"/>
      <c r="DE311" s="554"/>
      <c r="DF311" s="554"/>
      <c r="DG311" s="554"/>
      <c r="DH311" s="554"/>
      <c r="DI311" s="554"/>
      <c r="DJ311" s="554"/>
      <c r="DK311" s="554"/>
      <c r="DL311" s="554"/>
      <c r="DM311" s="554"/>
      <c r="DN311" s="554"/>
      <c r="DO311" s="554"/>
      <c r="DP311" s="554"/>
      <c r="DQ311" s="554"/>
      <c r="DR311" s="554"/>
      <c r="DS311" s="554"/>
      <c r="DT311" s="554"/>
      <c r="DU311" s="554"/>
      <c r="DV311" s="554"/>
      <c r="DW311" s="368"/>
      <c r="DX311" s="554"/>
      <c r="DY311" s="554"/>
      <c r="DZ311" s="554"/>
      <c r="EA311" s="554"/>
      <c r="EB311" s="554"/>
      <c r="EC311" s="554"/>
      <c r="ED311" s="554"/>
      <c r="EE311" s="554"/>
      <c r="EF311" s="554"/>
      <c r="EG311" s="554"/>
      <c r="EH311" s="554"/>
      <c r="EI311" s="554"/>
      <c r="EJ311" s="554"/>
      <c r="EK311" s="554"/>
      <c r="EL311" s="554"/>
      <c r="EM311" s="554"/>
      <c r="EN311" s="554"/>
      <c r="EO311" s="554"/>
      <c r="EP311" s="554"/>
      <c r="EQ311" s="554"/>
      <c r="ER311" s="368"/>
    </row>
    <row r="312" spans="1:149" ht="15" customHeight="1" x14ac:dyDescent="0.25">
      <c r="B312" s="298" t="str">
        <f t="shared" si="28"/>
        <v>Desk 96</v>
      </c>
      <c r="C312" s="300" t="str">
        <f t="shared" si="30"/>
        <v/>
      </c>
      <c r="D312" s="300" t="str">
        <f t="shared" si="30"/>
        <v/>
      </c>
      <c r="E312" s="300" t="str">
        <f t="shared" si="30"/>
        <v/>
      </c>
      <c r="F312" s="300" t="str">
        <f t="shared" si="30"/>
        <v/>
      </c>
      <c r="G312" s="610" t="str">
        <f t="shared" si="30"/>
        <v/>
      </c>
      <c r="H312" s="554"/>
      <c r="I312" s="554"/>
      <c r="J312" s="554"/>
      <c r="K312" s="554"/>
      <c r="L312" s="554"/>
      <c r="M312" s="554"/>
      <c r="N312" s="554"/>
      <c r="O312" s="554"/>
      <c r="P312" s="554"/>
      <c r="Q312" s="554"/>
      <c r="R312" s="554"/>
      <c r="S312" s="554"/>
      <c r="T312" s="554"/>
      <c r="U312" s="554"/>
      <c r="V312" s="554"/>
      <c r="W312" s="554"/>
      <c r="X312" s="554"/>
      <c r="Y312" s="554"/>
      <c r="Z312" s="554"/>
      <c r="AA312" s="554"/>
      <c r="AB312" s="554"/>
      <c r="AC312" s="554"/>
      <c r="AD312" s="554"/>
      <c r="AE312" s="554"/>
      <c r="AF312" s="554"/>
      <c r="AG312" s="554"/>
      <c r="AH312" s="554"/>
      <c r="AI312" s="554"/>
      <c r="AJ312" s="554"/>
      <c r="AK312" s="554"/>
      <c r="AL312" s="554"/>
      <c r="AM312" s="554"/>
      <c r="AN312" s="554"/>
      <c r="AO312" s="554"/>
      <c r="AP312" s="554"/>
      <c r="AQ312" s="554"/>
      <c r="AR312" s="554"/>
      <c r="AS312" s="554"/>
      <c r="AT312" s="554"/>
      <c r="AU312" s="554"/>
      <c r="AV312" s="554"/>
      <c r="AW312" s="554"/>
      <c r="AX312" s="554"/>
      <c r="AY312" s="554"/>
      <c r="AZ312" s="554"/>
      <c r="BA312" s="554"/>
      <c r="BB312" s="554"/>
      <c r="BC312" s="554"/>
      <c r="BD312" s="554"/>
      <c r="BE312" s="554"/>
      <c r="BF312" s="554"/>
      <c r="BG312" s="554"/>
      <c r="BH312" s="554"/>
      <c r="BI312" s="554"/>
      <c r="BJ312" s="554"/>
      <c r="BK312" s="554"/>
      <c r="BL312" s="554"/>
      <c r="BM312" s="554"/>
      <c r="BN312" s="554"/>
      <c r="BO312" s="554"/>
      <c r="BP312" s="554"/>
      <c r="BQ312" s="554"/>
      <c r="BR312" s="554"/>
      <c r="BS312" s="554"/>
      <c r="BT312" s="554"/>
      <c r="BU312" s="554"/>
      <c r="BV312" s="554"/>
      <c r="BW312" s="554"/>
      <c r="BX312" s="554"/>
      <c r="BY312" s="554"/>
      <c r="BZ312" s="554"/>
      <c r="CA312" s="554"/>
      <c r="CB312" s="554"/>
      <c r="CC312" s="554"/>
      <c r="CD312" s="554"/>
      <c r="CE312" s="554"/>
      <c r="CF312" s="554"/>
      <c r="CG312" s="554"/>
      <c r="CH312" s="554"/>
      <c r="CI312" s="554"/>
      <c r="CJ312" s="554"/>
      <c r="CK312" s="554"/>
      <c r="CL312" s="554"/>
      <c r="CM312" s="554"/>
      <c r="CN312" s="554"/>
      <c r="CO312" s="554"/>
      <c r="CP312" s="554"/>
      <c r="CQ312" s="554"/>
      <c r="CR312" s="554"/>
      <c r="CS312" s="554"/>
      <c r="CT312" s="554"/>
      <c r="CU312" s="554"/>
      <c r="CV312" s="554"/>
      <c r="CW312" s="554"/>
      <c r="CX312" s="554"/>
      <c r="CY312" s="554"/>
      <c r="CZ312" s="554"/>
      <c r="DA312" s="554"/>
      <c r="DB312" s="554"/>
      <c r="DC312" s="554"/>
      <c r="DD312" s="554"/>
      <c r="DE312" s="554"/>
      <c r="DF312" s="554"/>
      <c r="DG312" s="554"/>
      <c r="DH312" s="554"/>
      <c r="DI312" s="554"/>
      <c r="DJ312" s="554"/>
      <c r="DK312" s="554"/>
      <c r="DL312" s="554"/>
      <c r="DM312" s="554"/>
      <c r="DN312" s="554"/>
      <c r="DO312" s="554"/>
      <c r="DP312" s="554"/>
      <c r="DQ312" s="554"/>
      <c r="DR312" s="554"/>
      <c r="DS312" s="554"/>
      <c r="DT312" s="554"/>
      <c r="DU312" s="554"/>
      <c r="DV312" s="554"/>
      <c r="DW312" s="368"/>
      <c r="DX312" s="554"/>
      <c r="DY312" s="554"/>
      <c r="DZ312" s="554"/>
      <c r="EA312" s="554"/>
      <c r="EB312" s="554"/>
      <c r="EC312" s="554"/>
      <c r="ED312" s="554"/>
      <c r="EE312" s="554"/>
      <c r="EF312" s="554"/>
      <c r="EG312" s="554"/>
      <c r="EH312" s="554"/>
      <c r="EI312" s="554"/>
      <c r="EJ312" s="554"/>
      <c r="EK312" s="554"/>
      <c r="EL312" s="554"/>
      <c r="EM312" s="554"/>
      <c r="EN312" s="554"/>
      <c r="EO312" s="554"/>
      <c r="EP312" s="554"/>
      <c r="EQ312" s="554"/>
      <c r="ER312" s="368"/>
    </row>
    <row r="313" spans="1:149" ht="15" customHeight="1" x14ac:dyDescent="0.25">
      <c r="B313" s="298" t="str">
        <f t="shared" si="28"/>
        <v>Desk 97</v>
      </c>
      <c r="C313" s="300" t="str">
        <f t="shared" si="30"/>
        <v/>
      </c>
      <c r="D313" s="300" t="str">
        <f t="shared" si="30"/>
        <v/>
      </c>
      <c r="E313" s="300" t="str">
        <f t="shared" si="30"/>
        <v/>
      </c>
      <c r="F313" s="300" t="str">
        <f t="shared" si="30"/>
        <v/>
      </c>
      <c r="G313" s="610" t="str">
        <f t="shared" si="30"/>
        <v/>
      </c>
      <c r="H313" s="554"/>
      <c r="I313" s="554"/>
      <c r="J313" s="554"/>
      <c r="K313" s="554"/>
      <c r="L313" s="554"/>
      <c r="M313" s="554"/>
      <c r="N313" s="554"/>
      <c r="O313" s="554"/>
      <c r="P313" s="554"/>
      <c r="Q313" s="554"/>
      <c r="R313" s="554"/>
      <c r="S313" s="554"/>
      <c r="T313" s="554"/>
      <c r="U313" s="554"/>
      <c r="V313" s="554"/>
      <c r="W313" s="554"/>
      <c r="X313" s="554"/>
      <c r="Y313" s="554"/>
      <c r="Z313" s="554"/>
      <c r="AA313" s="554"/>
      <c r="AB313" s="554"/>
      <c r="AC313" s="554"/>
      <c r="AD313" s="554"/>
      <c r="AE313" s="554"/>
      <c r="AF313" s="554"/>
      <c r="AG313" s="554"/>
      <c r="AH313" s="554"/>
      <c r="AI313" s="554"/>
      <c r="AJ313" s="554"/>
      <c r="AK313" s="554"/>
      <c r="AL313" s="554"/>
      <c r="AM313" s="554"/>
      <c r="AN313" s="554"/>
      <c r="AO313" s="554"/>
      <c r="AP313" s="554"/>
      <c r="AQ313" s="554"/>
      <c r="AR313" s="554"/>
      <c r="AS313" s="554"/>
      <c r="AT313" s="554"/>
      <c r="AU313" s="554"/>
      <c r="AV313" s="554"/>
      <c r="AW313" s="554"/>
      <c r="AX313" s="554"/>
      <c r="AY313" s="554"/>
      <c r="AZ313" s="554"/>
      <c r="BA313" s="554"/>
      <c r="BB313" s="554"/>
      <c r="BC313" s="554"/>
      <c r="BD313" s="554"/>
      <c r="BE313" s="554"/>
      <c r="BF313" s="554"/>
      <c r="BG313" s="554"/>
      <c r="BH313" s="554"/>
      <c r="BI313" s="554"/>
      <c r="BJ313" s="554"/>
      <c r="BK313" s="554"/>
      <c r="BL313" s="554"/>
      <c r="BM313" s="554"/>
      <c r="BN313" s="554"/>
      <c r="BO313" s="554"/>
      <c r="BP313" s="554"/>
      <c r="BQ313" s="554"/>
      <c r="BR313" s="554"/>
      <c r="BS313" s="554"/>
      <c r="BT313" s="554"/>
      <c r="BU313" s="554"/>
      <c r="BV313" s="554"/>
      <c r="BW313" s="554"/>
      <c r="BX313" s="554"/>
      <c r="BY313" s="554"/>
      <c r="BZ313" s="554"/>
      <c r="CA313" s="554"/>
      <c r="CB313" s="554"/>
      <c r="CC313" s="554"/>
      <c r="CD313" s="554"/>
      <c r="CE313" s="554"/>
      <c r="CF313" s="554"/>
      <c r="CG313" s="554"/>
      <c r="CH313" s="554"/>
      <c r="CI313" s="554"/>
      <c r="CJ313" s="554"/>
      <c r="CK313" s="554"/>
      <c r="CL313" s="554"/>
      <c r="CM313" s="554"/>
      <c r="CN313" s="554"/>
      <c r="CO313" s="554"/>
      <c r="CP313" s="554"/>
      <c r="CQ313" s="554"/>
      <c r="CR313" s="554"/>
      <c r="CS313" s="554"/>
      <c r="CT313" s="554"/>
      <c r="CU313" s="554"/>
      <c r="CV313" s="554"/>
      <c r="CW313" s="554"/>
      <c r="CX313" s="554"/>
      <c r="CY313" s="554"/>
      <c r="CZ313" s="554"/>
      <c r="DA313" s="554"/>
      <c r="DB313" s="554"/>
      <c r="DC313" s="554"/>
      <c r="DD313" s="554"/>
      <c r="DE313" s="554"/>
      <c r="DF313" s="554"/>
      <c r="DG313" s="554"/>
      <c r="DH313" s="554"/>
      <c r="DI313" s="554"/>
      <c r="DJ313" s="554"/>
      <c r="DK313" s="554"/>
      <c r="DL313" s="554"/>
      <c r="DM313" s="554"/>
      <c r="DN313" s="554"/>
      <c r="DO313" s="554"/>
      <c r="DP313" s="554"/>
      <c r="DQ313" s="554"/>
      <c r="DR313" s="554"/>
      <c r="DS313" s="554"/>
      <c r="DT313" s="554"/>
      <c r="DU313" s="554"/>
      <c r="DV313" s="554"/>
      <c r="DW313" s="368"/>
      <c r="DX313" s="554"/>
      <c r="DY313" s="554"/>
      <c r="DZ313" s="554"/>
      <c r="EA313" s="554"/>
      <c r="EB313" s="554"/>
      <c r="EC313" s="554"/>
      <c r="ED313" s="554"/>
      <c r="EE313" s="554"/>
      <c r="EF313" s="554"/>
      <c r="EG313" s="554"/>
      <c r="EH313" s="554"/>
      <c r="EI313" s="554"/>
      <c r="EJ313" s="554"/>
      <c r="EK313" s="554"/>
      <c r="EL313" s="554"/>
      <c r="EM313" s="554"/>
      <c r="EN313" s="554"/>
      <c r="EO313" s="554"/>
      <c r="EP313" s="554"/>
      <c r="EQ313" s="554"/>
      <c r="ER313" s="368"/>
    </row>
    <row r="314" spans="1:149" ht="15" customHeight="1" x14ac:dyDescent="0.25">
      <c r="B314" s="298" t="str">
        <f t="shared" si="28"/>
        <v>Desk 98</v>
      </c>
      <c r="C314" s="300" t="str">
        <f t="shared" ref="C314:G316" si="31">IF(ISBLANK(C108), "", C108)</f>
        <v/>
      </c>
      <c r="D314" s="300" t="str">
        <f t="shared" si="31"/>
        <v/>
      </c>
      <c r="E314" s="300" t="str">
        <f t="shared" si="31"/>
        <v/>
      </c>
      <c r="F314" s="300" t="str">
        <f t="shared" si="31"/>
        <v/>
      </c>
      <c r="G314" s="610" t="str">
        <f t="shared" si="31"/>
        <v/>
      </c>
      <c r="H314" s="554"/>
      <c r="I314" s="554"/>
      <c r="J314" s="554"/>
      <c r="K314" s="554"/>
      <c r="L314" s="554"/>
      <c r="M314" s="554"/>
      <c r="N314" s="554"/>
      <c r="O314" s="554"/>
      <c r="P314" s="554"/>
      <c r="Q314" s="554"/>
      <c r="R314" s="554"/>
      <c r="S314" s="554"/>
      <c r="T314" s="554"/>
      <c r="U314" s="554"/>
      <c r="V314" s="554"/>
      <c r="W314" s="554"/>
      <c r="X314" s="554"/>
      <c r="Y314" s="554"/>
      <c r="Z314" s="554"/>
      <c r="AA314" s="554"/>
      <c r="AB314" s="554"/>
      <c r="AC314" s="554"/>
      <c r="AD314" s="554"/>
      <c r="AE314" s="554"/>
      <c r="AF314" s="554"/>
      <c r="AG314" s="554"/>
      <c r="AH314" s="554"/>
      <c r="AI314" s="554"/>
      <c r="AJ314" s="554"/>
      <c r="AK314" s="554"/>
      <c r="AL314" s="554"/>
      <c r="AM314" s="554"/>
      <c r="AN314" s="554"/>
      <c r="AO314" s="554"/>
      <c r="AP314" s="554"/>
      <c r="AQ314" s="554"/>
      <c r="AR314" s="554"/>
      <c r="AS314" s="554"/>
      <c r="AT314" s="554"/>
      <c r="AU314" s="554"/>
      <c r="AV314" s="554"/>
      <c r="AW314" s="554"/>
      <c r="AX314" s="554"/>
      <c r="AY314" s="554"/>
      <c r="AZ314" s="554"/>
      <c r="BA314" s="554"/>
      <c r="BB314" s="554"/>
      <c r="BC314" s="554"/>
      <c r="BD314" s="554"/>
      <c r="BE314" s="554"/>
      <c r="BF314" s="554"/>
      <c r="BG314" s="554"/>
      <c r="BH314" s="554"/>
      <c r="BI314" s="554"/>
      <c r="BJ314" s="554"/>
      <c r="BK314" s="554"/>
      <c r="BL314" s="554"/>
      <c r="BM314" s="554"/>
      <c r="BN314" s="554"/>
      <c r="BO314" s="554"/>
      <c r="BP314" s="554"/>
      <c r="BQ314" s="554"/>
      <c r="BR314" s="554"/>
      <c r="BS314" s="554"/>
      <c r="BT314" s="554"/>
      <c r="BU314" s="554"/>
      <c r="BV314" s="554"/>
      <c r="BW314" s="554"/>
      <c r="BX314" s="554"/>
      <c r="BY314" s="554"/>
      <c r="BZ314" s="554"/>
      <c r="CA314" s="554"/>
      <c r="CB314" s="554"/>
      <c r="CC314" s="554"/>
      <c r="CD314" s="554"/>
      <c r="CE314" s="554"/>
      <c r="CF314" s="554"/>
      <c r="CG314" s="554"/>
      <c r="CH314" s="554"/>
      <c r="CI314" s="554"/>
      <c r="CJ314" s="554"/>
      <c r="CK314" s="554"/>
      <c r="CL314" s="554"/>
      <c r="CM314" s="554"/>
      <c r="CN314" s="554"/>
      <c r="CO314" s="554"/>
      <c r="CP314" s="554"/>
      <c r="CQ314" s="554"/>
      <c r="CR314" s="554"/>
      <c r="CS314" s="554"/>
      <c r="CT314" s="554"/>
      <c r="CU314" s="554"/>
      <c r="CV314" s="554"/>
      <c r="CW314" s="554"/>
      <c r="CX314" s="554"/>
      <c r="CY314" s="554"/>
      <c r="CZ314" s="554"/>
      <c r="DA314" s="554"/>
      <c r="DB314" s="554"/>
      <c r="DC314" s="554"/>
      <c r="DD314" s="554"/>
      <c r="DE314" s="554"/>
      <c r="DF314" s="554"/>
      <c r="DG314" s="554"/>
      <c r="DH314" s="554"/>
      <c r="DI314" s="554"/>
      <c r="DJ314" s="554"/>
      <c r="DK314" s="554"/>
      <c r="DL314" s="554"/>
      <c r="DM314" s="554"/>
      <c r="DN314" s="554"/>
      <c r="DO314" s="554"/>
      <c r="DP314" s="554"/>
      <c r="DQ314" s="554"/>
      <c r="DR314" s="554"/>
      <c r="DS314" s="554"/>
      <c r="DT314" s="554"/>
      <c r="DU314" s="554"/>
      <c r="DV314" s="554"/>
      <c r="DW314" s="368"/>
      <c r="DX314" s="554"/>
      <c r="DY314" s="554"/>
      <c r="DZ314" s="554"/>
      <c r="EA314" s="554"/>
      <c r="EB314" s="554"/>
      <c r="EC314" s="554"/>
      <c r="ED314" s="554"/>
      <c r="EE314" s="554"/>
      <c r="EF314" s="554"/>
      <c r="EG314" s="554"/>
      <c r="EH314" s="554"/>
      <c r="EI314" s="554"/>
      <c r="EJ314" s="554"/>
      <c r="EK314" s="554"/>
      <c r="EL314" s="554"/>
      <c r="EM314" s="554"/>
      <c r="EN314" s="554"/>
      <c r="EO314" s="554"/>
      <c r="EP314" s="554"/>
      <c r="EQ314" s="554"/>
      <c r="ER314" s="368"/>
    </row>
    <row r="315" spans="1:149" ht="15" customHeight="1" x14ac:dyDescent="0.25">
      <c r="B315" s="298" t="str">
        <f t="shared" si="28"/>
        <v>Desk 99</v>
      </c>
      <c r="C315" s="300" t="str">
        <f t="shared" si="31"/>
        <v/>
      </c>
      <c r="D315" s="300" t="str">
        <f t="shared" si="31"/>
        <v/>
      </c>
      <c r="E315" s="300" t="str">
        <f t="shared" si="31"/>
        <v/>
      </c>
      <c r="F315" s="300" t="str">
        <f t="shared" si="31"/>
        <v/>
      </c>
      <c r="G315" s="610" t="str">
        <f t="shared" si="31"/>
        <v/>
      </c>
      <c r="H315" s="554"/>
      <c r="I315" s="554"/>
      <c r="J315" s="554"/>
      <c r="K315" s="554"/>
      <c r="L315" s="554"/>
      <c r="M315" s="554"/>
      <c r="N315" s="554"/>
      <c r="O315" s="554"/>
      <c r="P315" s="554"/>
      <c r="Q315" s="554"/>
      <c r="R315" s="554"/>
      <c r="S315" s="554"/>
      <c r="T315" s="554"/>
      <c r="U315" s="554"/>
      <c r="V315" s="554"/>
      <c r="W315" s="554"/>
      <c r="X315" s="554"/>
      <c r="Y315" s="554"/>
      <c r="Z315" s="554"/>
      <c r="AA315" s="554"/>
      <c r="AB315" s="554"/>
      <c r="AC315" s="554"/>
      <c r="AD315" s="554"/>
      <c r="AE315" s="554"/>
      <c r="AF315" s="554"/>
      <c r="AG315" s="554"/>
      <c r="AH315" s="554"/>
      <c r="AI315" s="554"/>
      <c r="AJ315" s="554"/>
      <c r="AK315" s="554"/>
      <c r="AL315" s="554"/>
      <c r="AM315" s="554"/>
      <c r="AN315" s="554"/>
      <c r="AO315" s="554"/>
      <c r="AP315" s="554"/>
      <c r="AQ315" s="554"/>
      <c r="AR315" s="554"/>
      <c r="AS315" s="554"/>
      <c r="AT315" s="554"/>
      <c r="AU315" s="554"/>
      <c r="AV315" s="554"/>
      <c r="AW315" s="554"/>
      <c r="AX315" s="554"/>
      <c r="AY315" s="554"/>
      <c r="AZ315" s="554"/>
      <c r="BA315" s="554"/>
      <c r="BB315" s="554"/>
      <c r="BC315" s="554"/>
      <c r="BD315" s="554"/>
      <c r="BE315" s="554"/>
      <c r="BF315" s="554"/>
      <c r="BG315" s="554"/>
      <c r="BH315" s="554"/>
      <c r="BI315" s="554"/>
      <c r="BJ315" s="554"/>
      <c r="BK315" s="554"/>
      <c r="BL315" s="554"/>
      <c r="BM315" s="554"/>
      <c r="BN315" s="554"/>
      <c r="BO315" s="554"/>
      <c r="BP315" s="554"/>
      <c r="BQ315" s="554"/>
      <c r="BR315" s="554"/>
      <c r="BS315" s="554"/>
      <c r="BT315" s="554"/>
      <c r="BU315" s="554"/>
      <c r="BV315" s="554"/>
      <c r="BW315" s="554"/>
      <c r="BX315" s="554"/>
      <c r="BY315" s="554"/>
      <c r="BZ315" s="554"/>
      <c r="CA315" s="554"/>
      <c r="CB315" s="554"/>
      <c r="CC315" s="554"/>
      <c r="CD315" s="554"/>
      <c r="CE315" s="554"/>
      <c r="CF315" s="554"/>
      <c r="CG315" s="554"/>
      <c r="CH315" s="554"/>
      <c r="CI315" s="554"/>
      <c r="CJ315" s="554"/>
      <c r="CK315" s="554"/>
      <c r="CL315" s="554"/>
      <c r="CM315" s="554"/>
      <c r="CN315" s="554"/>
      <c r="CO315" s="554"/>
      <c r="CP315" s="554"/>
      <c r="CQ315" s="554"/>
      <c r="CR315" s="554"/>
      <c r="CS315" s="554"/>
      <c r="CT315" s="554"/>
      <c r="CU315" s="554"/>
      <c r="CV315" s="554"/>
      <c r="CW315" s="554"/>
      <c r="CX315" s="554"/>
      <c r="CY315" s="554"/>
      <c r="CZ315" s="554"/>
      <c r="DA315" s="554"/>
      <c r="DB315" s="554"/>
      <c r="DC315" s="554"/>
      <c r="DD315" s="554"/>
      <c r="DE315" s="554"/>
      <c r="DF315" s="554"/>
      <c r="DG315" s="554"/>
      <c r="DH315" s="554"/>
      <c r="DI315" s="554"/>
      <c r="DJ315" s="554"/>
      <c r="DK315" s="554"/>
      <c r="DL315" s="554"/>
      <c r="DM315" s="554"/>
      <c r="DN315" s="554"/>
      <c r="DO315" s="554"/>
      <c r="DP315" s="554"/>
      <c r="DQ315" s="554"/>
      <c r="DR315" s="554"/>
      <c r="DS315" s="554"/>
      <c r="DT315" s="554"/>
      <c r="DU315" s="554"/>
      <c r="DV315" s="554"/>
      <c r="DW315" s="368"/>
      <c r="DX315" s="554"/>
      <c r="DY315" s="554"/>
      <c r="DZ315" s="554"/>
      <c r="EA315" s="554"/>
      <c r="EB315" s="554"/>
      <c r="EC315" s="554"/>
      <c r="ED315" s="554"/>
      <c r="EE315" s="554"/>
      <c r="EF315" s="554"/>
      <c r="EG315" s="554"/>
      <c r="EH315" s="554"/>
      <c r="EI315" s="554"/>
      <c r="EJ315" s="554"/>
      <c r="EK315" s="554"/>
      <c r="EL315" s="554"/>
      <c r="EM315" s="554"/>
      <c r="EN315" s="554"/>
      <c r="EO315" s="554"/>
      <c r="EP315" s="554"/>
      <c r="EQ315" s="554"/>
      <c r="ER315" s="368"/>
    </row>
    <row r="316" spans="1:149" ht="15" customHeight="1" x14ac:dyDescent="0.25">
      <c r="B316" s="301" t="str">
        <f t="shared" si="28"/>
        <v>Desk 100</v>
      </c>
      <c r="C316" s="302" t="str">
        <f t="shared" si="31"/>
        <v/>
      </c>
      <c r="D316" s="302" t="str">
        <f t="shared" si="31"/>
        <v/>
      </c>
      <c r="E316" s="302" t="str">
        <f t="shared" si="31"/>
        <v/>
      </c>
      <c r="F316" s="302" t="str">
        <f t="shared" si="31"/>
        <v/>
      </c>
      <c r="G316" s="610" t="str">
        <f t="shared" si="31"/>
        <v/>
      </c>
      <c r="H316" s="555"/>
      <c r="I316" s="555"/>
      <c r="J316" s="555"/>
      <c r="K316" s="555"/>
      <c r="L316" s="555"/>
      <c r="M316" s="555"/>
      <c r="N316" s="555"/>
      <c r="O316" s="555"/>
      <c r="P316" s="555"/>
      <c r="Q316" s="555"/>
      <c r="R316" s="555"/>
      <c r="S316" s="555"/>
      <c r="T316" s="555"/>
      <c r="U316" s="555"/>
      <c r="V316" s="555"/>
      <c r="W316" s="555"/>
      <c r="X316" s="555"/>
      <c r="Y316" s="555"/>
      <c r="Z316" s="555"/>
      <c r="AA316" s="555"/>
      <c r="AB316" s="555"/>
      <c r="AC316" s="555"/>
      <c r="AD316" s="555"/>
      <c r="AE316" s="555"/>
      <c r="AF316" s="555"/>
      <c r="AG316" s="555"/>
      <c r="AH316" s="555"/>
      <c r="AI316" s="555"/>
      <c r="AJ316" s="555"/>
      <c r="AK316" s="555"/>
      <c r="AL316" s="555"/>
      <c r="AM316" s="555"/>
      <c r="AN316" s="555"/>
      <c r="AO316" s="555"/>
      <c r="AP316" s="555"/>
      <c r="AQ316" s="555"/>
      <c r="AR316" s="555"/>
      <c r="AS316" s="555"/>
      <c r="AT316" s="555"/>
      <c r="AU316" s="555"/>
      <c r="AV316" s="555"/>
      <c r="AW316" s="555"/>
      <c r="AX316" s="555"/>
      <c r="AY316" s="555"/>
      <c r="AZ316" s="555"/>
      <c r="BA316" s="555"/>
      <c r="BB316" s="555"/>
      <c r="BC316" s="555"/>
      <c r="BD316" s="555"/>
      <c r="BE316" s="555"/>
      <c r="BF316" s="555"/>
      <c r="BG316" s="555"/>
      <c r="BH316" s="555"/>
      <c r="BI316" s="555"/>
      <c r="BJ316" s="555"/>
      <c r="BK316" s="555"/>
      <c r="BL316" s="555"/>
      <c r="BM316" s="555"/>
      <c r="BN316" s="555"/>
      <c r="BO316" s="555"/>
      <c r="BP316" s="555"/>
      <c r="BQ316" s="555"/>
      <c r="BR316" s="555"/>
      <c r="BS316" s="555"/>
      <c r="BT316" s="555"/>
      <c r="BU316" s="555"/>
      <c r="BV316" s="555"/>
      <c r="BW316" s="555"/>
      <c r="BX316" s="555"/>
      <c r="BY316" s="555"/>
      <c r="BZ316" s="555"/>
      <c r="CA316" s="555"/>
      <c r="CB316" s="555"/>
      <c r="CC316" s="555"/>
      <c r="CD316" s="555"/>
      <c r="CE316" s="555"/>
      <c r="CF316" s="555"/>
      <c r="CG316" s="555"/>
      <c r="CH316" s="555"/>
      <c r="CI316" s="555"/>
      <c r="CJ316" s="555"/>
      <c r="CK316" s="555"/>
      <c r="CL316" s="555"/>
      <c r="CM316" s="555"/>
      <c r="CN316" s="555"/>
      <c r="CO316" s="555"/>
      <c r="CP316" s="555"/>
      <c r="CQ316" s="555"/>
      <c r="CR316" s="555"/>
      <c r="CS316" s="555"/>
      <c r="CT316" s="555"/>
      <c r="CU316" s="555"/>
      <c r="CV316" s="555"/>
      <c r="CW316" s="555"/>
      <c r="CX316" s="555"/>
      <c r="CY316" s="555"/>
      <c r="CZ316" s="555"/>
      <c r="DA316" s="555"/>
      <c r="DB316" s="555"/>
      <c r="DC316" s="555"/>
      <c r="DD316" s="555"/>
      <c r="DE316" s="555"/>
      <c r="DF316" s="555"/>
      <c r="DG316" s="555"/>
      <c r="DH316" s="555"/>
      <c r="DI316" s="555"/>
      <c r="DJ316" s="555"/>
      <c r="DK316" s="555"/>
      <c r="DL316" s="555"/>
      <c r="DM316" s="555"/>
      <c r="DN316" s="555"/>
      <c r="DO316" s="555"/>
      <c r="DP316" s="555"/>
      <c r="DQ316" s="555"/>
      <c r="DR316" s="555"/>
      <c r="DS316" s="555"/>
      <c r="DT316" s="555"/>
      <c r="DU316" s="555"/>
      <c r="DV316" s="555"/>
      <c r="DW316" s="556"/>
      <c r="DX316" s="555"/>
      <c r="DY316" s="555"/>
      <c r="DZ316" s="555"/>
      <c r="EA316" s="555"/>
      <c r="EB316" s="555"/>
      <c r="EC316" s="555"/>
      <c r="ED316" s="555"/>
      <c r="EE316" s="555"/>
      <c r="EF316" s="555"/>
      <c r="EG316" s="555"/>
      <c r="EH316" s="555"/>
      <c r="EI316" s="555"/>
      <c r="EJ316" s="555"/>
      <c r="EK316" s="555"/>
      <c r="EL316" s="555"/>
      <c r="EM316" s="555"/>
      <c r="EN316" s="555"/>
      <c r="EO316" s="555"/>
      <c r="EP316" s="555"/>
      <c r="EQ316" s="555"/>
      <c r="ER316" s="556"/>
    </row>
    <row r="317" spans="1:149" ht="15" customHeight="1" x14ac:dyDescent="0.25">
      <c r="B317" s="671" t="s">
        <v>622</v>
      </c>
      <c r="C317" s="611"/>
      <c r="D317" s="611"/>
      <c r="E317" s="611"/>
      <c r="F317" s="611"/>
      <c r="G317" s="611"/>
      <c r="H317" s="672"/>
      <c r="I317" s="672"/>
      <c r="J317" s="672"/>
      <c r="K317" s="672"/>
      <c r="L317" s="672"/>
      <c r="M317" s="672"/>
      <c r="N317" s="672"/>
      <c r="O317" s="672"/>
      <c r="P317" s="672"/>
      <c r="Q317" s="672"/>
      <c r="R317" s="672"/>
      <c r="S317" s="672"/>
      <c r="T317" s="672"/>
      <c r="U317" s="672"/>
      <c r="V317" s="672"/>
      <c r="W317" s="672"/>
      <c r="X317" s="672"/>
      <c r="Y317" s="672"/>
      <c r="Z317" s="672"/>
      <c r="AA317" s="672"/>
      <c r="AB317" s="672"/>
      <c r="AC317" s="672"/>
      <c r="AD317" s="672"/>
      <c r="AE317" s="672"/>
      <c r="AF317" s="672"/>
      <c r="AG317" s="672"/>
      <c r="AH317" s="672"/>
      <c r="AI317" s="672"/>
      <c r="AJ317" s="672"/>
      <c r="AK317" s="672"/>
      <c r="AL317" s="672"/>
      <c r="AM317" s="672"/>
      <c r="AN317" s="672"/>
      <c r="AO317" s="672"/>
      <c r="AP317" s="672"/>
      <c r="AQ317" s="672"/>
      <c r="AR317" s="672"/>
      <c r="AS317" s="672"/>
      <c r="AT317" s="672"/>
      <c r="AU317" s="672"/>
      <c r="AV317" s="672"/>
      <c r="AW317" s="672"/>
      <c r="AX317" s="672"/>
      <c r="AY317" s="672"/>
      <c r="AZ317" s="672"/>
      <c r="BA317" s="672"/>
      <c r="BB317" s="672"/>
      <c r="BC317" s="672"/>
      <c r="BD317" s="672"/>
      <c r="BE317" s="672"/>
      <c r="BF317" s="672"/>
      <c r="BG317" s="672"/>
      <c r="BH317" s="672"/>
      <c r="BI317" s="672"/>
      <c r="BJ317" s="672"/>
      <c r="BK317" s="672"/>
      <c r="BL317" s="672"/>
      <c r="BM317" s="672"/>
      <c r="BN317" s="672"/>
      <c r="BO317" s="672"/>
      <c r="BP317" s="672"/>
      <c r="BQ317" s="672"/>
      <c r="BR317" s="672"/>
      <c r="BS317" s="672"/>
      <c r="BT317" s="672"/>
      <c r="BU317" s="672"/>
      <c r="BV317" s="672"/>
      <c r="BW317" s="672"/>
      <c r="BX317" s="672"/>
      <c r="BY317" s="672"/>
      <c r="BZ317" s="672"/>
      <c r="CA317" s="672"/>
      <c r="CB317" s="672"/>
      <c r="CC317" s="672"/>
      <c r="CD317" s="672"/>
      <c r="CE317" s="672"/>
      <c r="CF317" s="672"/>
      <c r="CG317" s="672"/>
      <c r="CH317" s="672"/>
      <c r="CI317" s="672"/>
      <c r="CJ317" s="672"/>
      <c r="CK317" s="672"/>
      <c r="CL317" s="672"/>
      <c r="CM317" s="672"/>
      <c r="CN317" s="672"/>
      <c r="CO317" s="672"/>
      <c r="CP317" s="672"/>
      <c r="CQ317" s="672"/>
      <c r="CR317" s="672"/>
      <c r="CS317" s="672"/>
      <c r="CT317" s="672"/>
      <c r="CU317" s="672"/>
      <c r="CV317" s="672"/>
      <c r="CW317" s="672"/>
      <c r="CX317" s="672"/>
      <c r="CY317" s="672"/>
      <c r="CZ317" s="672"/>
      <c r="DA317" s="672"/>
      <c r="DB317" s="672"/>
      <c r="DC317" s="672"/>
      <c r="DD317" s="672"/>
      <c r="DE317" s="672"/>
      <c r="DF317" s="672"/>
      <c r="DG317" s="672"/>
      <c r="DH317" s="672"/>
      <c r="DI317" s="672"/>
      <c r="DJ317" s="672"/>
      <c r="DK317" s="672"/>
      <c r="DL317" s="672"/>
      <c r="DM317" s="672"/>
      <c r="DN317" s="672"/>
      <c r="DO317" s="672"/>
      <c r="DP317" s="672"/>
      <c r="DQ317" s="672"/>
      <c r="DR317" s="672"/>
      <c r="DS317" s="672"/>
      <c r="DT317" s="672"/>
      <c r="DU317" s="672"/>
      <c r="DV317" s="672"/>
      <c r="DW317" s="656"/>
      <c r="DX317" s="672"/>
      <c r="DY317" s="672"/>
      <c r="DZ317" s="672"/>
      <c r="EA317" s="672"/>
      <c r="EB317" s="672"/>
      <c r="EC317" s="672"/>
      <c r="ED317" s="672"/>
      <c r="EE317" s="672"/>
      <c r="EF317" s="672"/>
      <c r="EG317" s="672"/>
      <c r="EH317" s="672"/>
      <c r="EI317" s="672"/>
      <c r="EJ317" s="672"/>
      <c r="EK317" s="672"/>
      <c r="EL317" s="672"/>
      <c r="EM317" s="672"/>
      <c r="EN317" s="672"/>
      <c r="EO317" s="672"/>
      <c r="EP317" s="672"/>
      <c r="EQ317" s="672"/>
      <c r="ER317" s="656"/>
    </row>
    <row r="318" spans="1:149" s="457" customFormat="1" ht="60" customHeight="1" x14ac:dyDescent="0.25">
      <c r="A318" s="621" t="s">
        <v>655</v>
      </c>
      <c r="B318" s="144"/>
      <c r="C318" s="144"/>
      <c r="D318" s="194"/>
      <c r="E318" s="194"/>
      <c r="F318" s="194"/>
      <c r="G318" s="194"/>
      <c r="ES318" s="661"/>
    </row>
    <row r="319" spans="1:149" ht="57.75" customHeight="1" x14ac:dyDescent="0.25">
      <c r="B319" s="662" t="s">
        <v>521</v>
      </c>
      <c r="C319" s="608" t="s">
        <v>680</v>
      </c>
      <c r="D319" s="663" t="s">
        <v>650</v>
      </c>
      <c r="E319" s="608" t="s">
        <v>651</v>
      </c>
      <c r="F319" s="608" t="s">
        <v>681</v>
      </c>
      <c r="G319" s="608" t="s">
        <v>1017</v>
      </c>
      <c r="H319" s="608" t="s">
        <v>519</v>
      </c>
      <c r="I319" s="608" t="str">
        <f t="shared" ref="I319:BT319" si="32">"T+" &amp; (COLUMN(I319)-COLUMN($H319))</f>
        <v>T+1</v>
      </c>
      <c r="J319" s="608" t="str">
        <f t="shared" si="32"/>
        <v>T+2</v>
      </c>
      <c r="K319" s="608" t="str">
        <f t="shared" si="32"/>
        <v>T+3</v>
      </c>
      <c r="L319" s="608" t="str">
        <f t="shared" si="32"/>
        <v>T+4</v>
      </c>
      <c r="M319" s="608" t="str">
        <f t="shared" si="32"/>
        <v>T+5</v>
      </c>
      <c r="N319" s="608" t="str">
        <f t="shared" si="32"/>
        <v>T+6</v>
      </c>
      <c r="O319" s="608" t="str">
        <f t="shared" si="32"/>
        <v>T+7</v>
      </c>
      <c r="P319" s="608" t="str">
        <f t="shared" si="32"/>
        <v>T+8</v>
      </c>
      <c r="Q319" s="608" t="str">
        <f t="shared" si="32"/>
        <v>T+9</v>
      </c>
      <c r="R319" s="608" t="str">
        <f t="shared" si="32"/>
        <v>T+10</v>
      </c>
      <c r="S319" s="608" t="str">
        <f t="shared" si="32"/>
        <v>T+11</v>
      </c>
      <c r="T319" s="608" t="str">
        <f t="shared" si="32"/>
        <v>T+12</v>
      </c>
      <c r="U319" s="608" t="str">
        <f t="shared" si="32"/>
        <v>T+13</v>
      </c>
      <c r="V319" s="608" t="str">
        <f t="shared" si="32"/>
        <v>T+14</v>
      </c>
      <c r="W319" s="608" t="str">
        <f t="shared" si="32"/>
        <v>T+15</v>
      </c>
      <c r="X319" s="608" t="str">
        <f t="shared" si="32"/>
        <v>T+16</v>
      </c>
      <c r="Y319" s="608" t="str">
        <f t="shared" si="32"/>
        <v>T+17</v>
      </c>
      <c r="Z319" s="608" t="str">
        <f t="shared" si="32"/>
        <v>T+18</v>
      </c>
      <c r="AA319" s="608" t="str">
        <f t="shared" si="32"/>
        <v>T+19</v>
      </c>
      <c r="AB319" s="608" t="str">
        <f t="shared" si="32"/>
        <v>T+20</v>
      </c>
      <c r="AC319" s="608" t="str">
        <f t="shared" si="32"/>
        <v>T+21</v>
      </c>
      <c r="AD319" s="608" t="str">
        <f t="shared" si="32"/>
        <v>T+22</v>
      </c>
      <c r="AE319" s="608" t="str">
        <f t="shared" si="32"/>
        <v>T+23</v>
      </c>
      <c r="AF319" s="608" t="str">
        <f t="shared" si="32"/>
        <v>T+24</v>
      </c>
      <c r="AG319" s="608" t="str">
        <f t="shared" si="32"/>
        <v>T+25</v>
      </c>
      <c r="AH319" s="608" t="str">
        <f t="shared" si="32"/>
        <v>T+26</v>
      </c>
      <c r="AI319" s="608" t="str">
        <f t="shared" si="32"/>
        <v>T+27</v>
      </c>
      <c r="AJ319" s="608" t="str">
        <f t="shared" si="32"/>
        <v>T+28</v>
      </c>
      <c r="AK319" s="608" t="str">
        <f t="shared" si="32"/>
        <v>T+29</v>
      </c>
      <c r="AL319" s="608" t="str">
        <f t="shared" si="32"/>
        <v>T+30</v>
      </c>
      <c r="AM319" s="608" t="str">
        <f t="shared" si="32"/>
        <v>T+31</v>
      </c>
      <c r="AN319" s="608" t="str">
        <f t="shared" si="32"/>
        <v>T+32</v>
      </c>
      <c r="AO319" s="608" t="str">
        <f t="shared" si="32"/>
        <v>T+33</v>
      </c>
      <c r="AP319" s="608" t="str">
        <f t="shared" si="32"/>
        <v>T+34</v>
      </c>
      <c r="AQ319" s="608" t="str">
        <f t="shared" si="32"/>
        <v>T+35</v>
      </c>
      <c r="AR319" s="608" t="str">
        <f t="shared" si="32"/>
        <v>T+36</v>
      </c>
      <c r="AS319" s="608" t="str">
        <f t="shared" si="32"/>
        <v>T+37</v>
      </c>
      <c r="AT319" s="608" t="str">
        <f t="shared" si="32"/>
        <v>T+38</v>
      </c>
      <c r="AU319" s="608" t="str">
        <f t="shared" si="32"/>
        <v>T+39</v>
      </c>
      <c r="AV319" s="608" t="str">
        <f t="shared" si="32"/>
        <v>T+40</v>
      </c>
      <c r="AW319" s="608" t="str">
        <f t="shared" si="32"/>
        <v>T+41</v>
      </c>
      <c r="AX319" s="608" t="str">
        <f t="shared" si="32"/>
        <v>T+42</v>
      </c>
      <c r="AY319" s="608" t="str">
        <f t="shared" si="32"/>
        <v>T+43</v>
      </c>
      <c r="AZ319" s="608" t="str">
        <f t="shared" si="32"/>
        <v>T+44</v>
      </c>
      <c r="BA319" s="608" t="str">
        <f t="shared" si="32"/>
        <v>T+45</v>
      </c>
      <c r="BB319" s="608" t="str">
        <f t="shared" si="32"/>
        <v>T+46</v>
      </c>
      <c r="BC319" s="608" t="str">
        <f t="shared" si="32"/>
        <v>T+47</v>
      </c>
      <c r="BD319" s="608" t="str">
        <f t="shared" si="32"/>
        <v>T+48</v>
      </c>
      <c r="BE319" s="608" t="str">
        <f t="shared" si="32"/>
        <v>T+49</v>
      </c>
      <c r="BF319" s="608" t="str">
        <f t="shared" si="32"/>
        <v>T+50</v>
      </c>
      <c r="BG319" s="608" t="str">
        <f t="shared" si="32"/>
        <v>T+51</v>
      </c>
      <c r="BH319" s="608" t="str">
        <f t="shared" si="32"/>
        <v>T+52</v>
      </c>
      <c r="BI319" s="608" t="str">
        <f t="shared" si="32"/>
        <v>T+53</v>
      </c>
      <c r="BJ319" s="608" t="str">
        <f t="shared" si="32"/>
        <v>T+54</v>
      </c>
      <c r="BK319" s="608" t="str">
        <f t="shared" si="32"/>
        <v>T+55</v>
      </c>
      <c r="BL319" s="608" t="str">
        <f t="shared" si="32"/>
        <v>T+56</v>
      </c>
      <c r="BM319" s="608" t="str">
        <f t="shared" si="32"/>
        <v>T+57</v>
      </c>
      <c r="BN319" s="608" t="str">
        <f t="shared" si="32"/>
        <v>T+58</v>
      </c>
      <c r="BO319" s="608" t="str">
        <f t="shared" si="32"/>
        <v>T+59</v>
      </c>
      <c r="BP319" s="608" t="str">
        <f t="shared" si="32"/>
        <v>T+60</v>
      </c>
      <c r="BQ319" s="608" t="str">
        <f t="shared" si="32"/>
        <v>T+61</v>
      </c>
      <c r="BR319" s="608" t="str">
        <f t="shared" si="32"/>
        <v>T+62</v>
      </c>
      <c r="BS319" s="608" t="str">
        <f t="shared" si="32"/>
        <v>T+63</v>
      </c>
      <c r="BT319" s="608" t="str">
        <f t="shared" si="32"/>
        <v>T+64</v>
      </c>
      <c r="BU319" s="608" t="str">
        <f t="shared" ref="BU319:EF319" si="33">"T+" &amp; (COLUMN(BU319)-COLUMN($H319))</f>
        <v>T+65</v>
      </c>
      <c r="BV319" s="608" t="str">
        <f t="shared" si="33"/>
        <v>T+66</v>
      </c>
      <c r="BW319" s="608" t="str">
        <f t="shared" si="33"/>
        <v>T+67</v>
      </c>
      <c r="BX319" s="608" t="str">
        <f t="shared" si="33"/>
        <v>T+68</v>
      </c>
      <c r="BY319" s="608" t="str">
        <f t="shared" si="33"/>
        <v>T+69</v>
      </c>
      <c r="BZ319" s="608" t="str">
        <f t="shared" si="33"/>
        <v>T+70</v>
      </c>
      <c r="CA319" s="608" t="str">
        <f t="shared" si="33"/>
        <v>T+71</v>
      </c>
      <c r="CB319" s="608" t="str">
        <f t="shared" si="33"/>
        <v>T+72</v>
      </c>
      <c r="CC319" s="608" t="str">
        <f t="shared" si="33"/>
        <v>T+73</v>
      </c>
      <c r="CD319" s="608" t="str">
        <f t="shared" si="33"/>
        <v>T+74</v>
      </c>
      <c r="CE319" s="608" t="str">
        <f t="shared" si="33"/>
        <v>T+75</v>
      </c>
      <c r="CF319" s="608" t="str">
        <f t="shared" si="33"/>
        <v>T+76</v>
      </c>
      <c r="CG319" s="608" t="str">
        <f t="shared" si="33"/>
        <v>T+77</v>
      </c>
      <c r="CH319" s="608" t="str">
        <f t="shared" si="33"/>
        <v>T+78</v>
      </c>
      <c r="CI319" s="608" t="str">
        <f t="shared" si="33"/>
        <v>T+79</v>
      </c>
      <c r="CJ319" s="608" t="str">
        <f t="shared" si="33"/>
        <v>T+80</v>
      </c>
      <c r="CK319" s="608" t="str">
        <f t="shared" si="33"/>
        <v>T+81</v>
      </c>
      <c r="CL319" s="608" t="str">
        <f t="shared" si="33"/>
        <v>T+82</v>
      </c>
      <c r="CM319" s="608" t="str">
        <f t="shared" si="33"/>
        <v>T+83</v>
      </c>
      <c r="CN319" s="608" t="str">
        <f t="shared" si="33"/>
        <v>T+84</v>
      </c>
      <c r="CO319" s="608" t="str">
        <f t="shared" si="33"/>
        <v>T+85</v>
      </c>
      <c r="CP319" s="608" t="str">
        <f t="shared" si="33"/>
        <v>T+86</v>
      </c>
      <c r="CQ319" s="608" t="str">
        <f t="shared" si="33"/>
        <v>T+87</v>
      </c>
      <c r="CR319" s="608" t="str">
        <f t="shared" si="33"/>
        <v>T+88</v>
      </c>
      <c r="CS319" s="608" t="str">
        <f t="shared" si="33"/>
        <v>T+89</v>
      </c>
      <c r="CT319" s="608" t="str">
        <f t="shared" si="33"/>
        <v>T+90</v>
      </c>
      <c r="CU319" s="608" t="str">
        <f t="shared" si="33"/>
        <v>T+91</v>
      </c>
      <c r="CV319" s="608" t="str">
        <f t="shared" si="33"/>
        <v>T+92</v>
      </c>
      <c r="CW319" s="608" t="str">
        <f t="shared" si="33"/>
        <v>T+93</v>
      </c>
      <c r="CX319" s="608" t="str">
        <f t="shared" si="33"/>
        <v>T+94</v>
      </c>
      <c r="CY319" s="608" t="str">
        <f t="shared" si="33"/>
        <v>T+95</v>
      </c>
      <c r="CZ319" s="608" t="str">
        <f t="shared" si="33"/>
        <v>T+96</v>
      </c>
      <c r="DA319" s="608" t="str">
        <f t="shared" si="33"/>
        <v>T+97</v>
      </c>
      <c r="DB319" s="608" t="str">
        <f t="shared" si="33"/>
        <v>T+98</v>
      </c>
      <c r="DC319" s="608" t="str">
        <f t="shared" si="33"/>
        <v>T+99</v>
      </c>
      <c r="DD319" s="608" t="str">
        <f t="shared" si="33"/>
        <v>T+100</v>
      </c>
      <c r="DE319" s="608" t="str">
        <f t="shared" si="33"/>
        <v>T+101</v>
      </c>
      <c r="DF319" s="608" t="str">
        <f t="shared" si="33"/>
        <v>T+102</v>
      </c>
      <c r="DG319" s="608" t="str">
        <f t="shared" si="33"/>
        <v>T+103</v>
      </c>
      <c r="DH319" s="608" t="str">
        <f t="shared" si="33"/>
        <v>T+104</v>
      </c>
      <c r="DI319" s="608" t="str">
        <f t="shared" si="33"/>
        <v>T+105</v>
      </c>
      <c r="DJ319" s="608" t="str">
        <f t="shared" si="33"/>
        <v>T+106</v>
      </c>
      <c r="DK319" s="608" t="str">
        <f t="shared" si="33"/>
        <v>T+107</v>
      </c>
      <c r="DL319" s="608" t="str">
        <f t="shared" si="33"/>
        <v>T+108</v>
      </c>
      <c r="DM319" s="608" t="str">
        <f t="shared" si="33"/>
        <v>T+109</v>
      </c>
      <c r="DN319" s="608" t="str">
        <f t="shared" si="33"/>
        <v>T+110</v>
      </c>
      <c r="DO319" s="608" t="str">
        <f t="shared" si="33"/>
        <v>T+111</v>
      </c>
      <c r="DP319" s="608" t="str">
        <f t="shared" si="33"/>
        <v>T+112</v>
      </c>
      <c r="DQ319" s="608" t="str">
        <f t="shared" si="33"/>
        <v>T+113</v>
      </c>
      <c r="DR319" s="608" t="str">
        <f t="shared" si="33"/>
        <v>T+114</v>
      </c>
      <c r="DS319" s="608" t="str">
        <f t="shared" si="33"/>
        <v>T+115</v>
      </c>
      <c r="DT319" s="608" t="str">
        <f t="shared" si="33"/>
        <v>T+116</v>
      </c>
      <c r="DU319" s="608" t="str">
        <f t="shared" si="33"/>
        <v>T+117</v>
      </c>
      <c r="DV319" s="608" t="str">
        <f t="shared" si="33"/>
        <v>T+118</v>
      </c>
      <c r="DW319" s="608" t="str">
        <f t="shared" si="33"/>
        <v>T+119</v>
      </c>
      <c r="DX319" s="608" t="str">
        <f t="shared" si="33"/>
        <v>T+120</v>
      </c>
      <c r="DY319" s="608" t="str">
        <f t="shared" si="33"/>
        <v>T+121</v>
      </c>
      <c r="DZ319" s="608" t="str">
        <f t="shared" si="33"/>
        <v>T+122</v>
      </c>
      <c r="EA319" s="608" t="str">
        <f t="shared" si="33"/>
        <v>T+123</v>
      </c>
      <c r="EB319" s="608" t="str">
        <f t="shared" si="33"/>
        <v>T+124</v>
      </c>
      <c r="EC319" s="608" t="str">
        <f t="shared" si="33"/>
        <v>T+125</v>
      </c>
      <c r="ED319" s="608" t="str">
        <f t="shared" si="33"/>
        <v>T+126</v>
      </c>
      <c r="EE319" s="608" t="str">
        <f t="shared" si="33"/>
        <v>T+127</v>
      </c>
      <c r="EF319" s="608" t="str">
        <f t="shared" si="33"/>
        <v>T+128</v>
      </c>
      <c r="EG319" s="608" t="str">
        <f t="shared" ref="EG319:ER319" si="34">"T+" &amp; (COLUMN(EG319)-COLUMN($H319))</f>
        <v>T+129</v>
      </c>
      <c r="EH319" s="608" t="str">
        <f t="shared" si="34"/>
        <v>T+130</v>
      </c>
      <c r="EI319" s="608" t="str">
        <f t="shared" si="34"/>
        <v>T+131</v>
      </c>
      <c r="EJ319" s="608" t="str">
        <f t="shared" si="34"/>
        <v>T+132</v>
      </c>
      <c r="EK319" s="608" t="str">
        <f t="shared" si="34"/>
        <v>T+133</v>
      </c>
      <c r="EL319" s="608" t="str">
        <f t="shared" si="34"/>
        <v>T+134</v>
      </c>
      <c r="EM319" s="608" t="str">
        <f t="shared" si="34"/>
        <v>T+135</v>
      </c>
      <c r="EN319" s="608" t="str">
        <f t="shared" si="34"/>
        <v>T+136</v>
      </c>
      <c r="EO319" s="608" t="str">
        <f t="shared" si="34"/>
        <v>T+137</v>
      </c>
      <c r="EP319" s="608" t="str">
        <f t="shared" si="34"/>
        <v>T+138</v>
      </c>
      <c r="EQ319" s="608" t="str">
        <f t="shared" si="34"/>
        <v>T+139</v>
      </c>
      <c r="ER319" s="608" t="str">
        <f t="shared" si="34"/>
        <v>T+140</v>
      </c>
    </row>
    <row r="320" spans="1:149" ht="15" customHeight="1" x14ac:dyDescent="0.25">
      <c r="B320" s="667" t="str">
        <f t="shared" ref="B320:B383" si="35">B11</f>
        <v>Desk 1</v>
      </c>
      <c r="C320" s="668" t="str">
        <f>IF(ISBLANK(C11), "", C11)</f>
        <v/>
      </c>
      <c r="D320" s="668" t="str">
        <f t="shared" ref="D320:F320" si="36">IF(ISBLANK(D11), "", D11)</f>
        <v/>
      </c>
      <c r="E320" s="668" t="str">
        <f t="shared" si="36"/>
        <v/>
      </c>
      <c r="F320" s="668" t="str">
        <f t="shared" si="36"/>
        <v/>
      </c>
      <c r="G320" s="610" t="str">
        <f>IF(ISBLANK(G11), "", G11)</f>
        <v/>
      </c>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c r="CW320" s="27"/>
      <c r="CX320" s="27"/>
      <c r="CY320" s="27"/>
      <c r="CZ320" s="27"/>
      <c r="DA320" s="27"/>
      <c r="DB320" s="27"/>
      <c r="DC320" s="27"/>
      <c r="DD320" s="27"/>
      <c r="DE320" s="27"/>
      <c r="DF320" s="27"/>
      <c r="DG320" s="27"/>
      <c r="DH320" s="27"/>
      <c r="DI320" s="27"/>
      <c r="DJ320" s="27"/>
      <c r="DK320" s="27"/>
      <c r="DL320" s="27"/>
      <c r="DM320" s="27"/>
      <c r="DN320" s="27"/>
      <c r="DO320" s="27"/>
      <c r="DP320" s="27"/>
      <c r="DQ320" s="27"/>
      <c r="DR320" s="27"/>
      <c r="DS320" s="27"/>
      <c r="DT320" s="27"/>
      <c r="DU320" s="27"/>
      <c r="DV320" s="27"/>
      <c r="DW320" s="40"/>
      <c r="DX320" s="27"/>
      <c r="DY320" s="27"/>
      <c r="DZ320" s="27"/>
      <c r="EA320" s="27"/>
      <c r="EB320" s="27"/>
      <c r="EC320" s="27"/>
      <c r="ED320" s="27"/>
      <c r="EE320" s="27"/>
      <c r="EF320" s="27"/>
      <c r="EG320" s="27"/>
      <c r="EH320" s="27"/>
      <c r="EI320" s="27"/>
      <c r="EJ320" s="27"/>
      <c r="EK320" s="27"/>
      <c r="EL320" s="27"/>
      <c r="EM320" s="27"/>
      <c r="EN320" s="27"/>
      <c r="EO320" s="27"/>
      <c r="EP320" s="27"/>
      <c r="EQ320" s="27"/>
      <c r="ER320" s="40"/>
    </row>
    <row r="321" spans="2:148" ht="15" customHeight="1" x14ac:dyDescent="0.25">
      <c r="B321" s="298" t="str">
        <f t="shared" si="35"/>
        <v>Desk 2</v>
      </c>
      <c r="C321" s="300" t="str">
        <f t="shared" ref="C321:G336" si="37">IF(ISBLANK(C12), "", C12)</f>
        <v/>
      </c>
      <c r="D321" s="300" t="str">
        <f t="shared" si="37"/>
        <v/>
      </c>
      <c r="E321" s="300" t="str">
        <f t="shared" si="37"/>
        <v/>
      </c>
      <c r="F321" s="300" t="str">
        <f t="shared" si="37"/>
        <v/>
      </c>
      <c r="G321" s="610" t="str">
        <f t="shared" si="37"/>
        <v/>
      </c>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c r="CW321" s="27"/>
      <c r="CX321" s="27"/>
      <c r="CY321" s="27"/>
      <c r="CZ321" s="27"/>
      <c r="DA321" s="27"/>
      <c r="DB321" s="27"/>
      <c r="DC321" s="27"/>
      <c r="DD321" s="27"/>
      <c r="DE321" s="27"/>
      <c r="DF321" s="27"/>
      <c r="DG321" s="27"/>
      <c r="DH321" s="27"/>
      <c r="DI321" s="27"/>
      <c r="DJ321" s="27"/>
      <c r="DK321" s="27"/>
      <c r="DL321" s="27"/>
      <c r="DM321" s="27"/>
      <c r="DN321" s="27"/>
      <c r="DO321" s="27"/>
      <c r="DP321" s="27"/>
      <c r="DQ321" s="27"/>
      <c r="DR321" s="27"/>
      <c r="DS321" s="27"/>
      <c r="DT321" s="27"/>
      <c r="DU321" s="27"/>
      <c r="DV321" s="27"/>
      <c r="DW321" s="40"/>
      <c r="DX321" s="27"/>
      <c r="DY321" s="27"/>
      <c r="DZ321" s="27"/>
      <c r="EA321" s="27"/>
      <c r="EB321" s="27"/>
      <c r="EC321" s="27"/>
      <c r="ED321" s="27"/>
      <c r="EE321" s="27"/>
      <c r="EF321" s="27"/>
      <c r="EG321" s="27"/>
      <c r="EH321" s="27"/>
      <c r="EI321" s="27"/>
      <c r="EJ321" s="27"/>
      <c r="EK321" s="27"/>
      <c r="EL321" s="27"/>
      <c r="EM321" s="27"/>
      <c r="EN321" s="27"/>
      <c r="EO321" s="27"/>
      <c r="EP321" s="27"/>
      <c r="EQ321" s="27"/>
      <c r="ER321" s="40"/>
    </row>
    <row r="322" spans="2:148" ht="15" customHeight="1" x14ac:dyDescent="0.25">
      <c r="B322" s="298" t="str">
        <f t="shared" si="35"/>
        <v>Desk 3</v>
      </c>
      <c r="C322" s="300" t="str">
        <f t="shared" si="37"/>
        <v/>
      </c>
      <c r="D322" s="300" t="str">
        <f t="shared" si="37"/>
        <v/>
      </c>
      <c r="E322" s="300" t="str">
        <f t="shared" si="37"/>
        <v/>
      </c>
      <c r="F322" s="300" t="str">
        <f t="shared" si="37"/>
        <v/>
      </c>
      <c r="G322" s="610" t="str">
        <f t="shared" si="37"/>
        <v/>
      </c>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c r="CW322" s="27"/>
      <c r="CX322" s="27"/>
      <c r="CY322" s="27"/>
      <c r="CZ322" s="27"/>
      <c r="DA322" s="27"/>
      <c r="DB322" s="27"/>
      <c r="DC322" s="27"/>
      <c r="DD322" s="27"/>
      <c r="DE322" s="27"/>
      <c r="DF322" s="27"/>
      <c r="DG322" s="27"/>
      <c r="DH322" s="27"/>
      <c r="DI322" s="27"/>
      <c r="DJ322" s="27"/>
      <c r="DK322" s="27"/>
      <c r="DL322" s="27"/>
      <c r="DM322" s="27"/>
      <c r="DN322" s="27"/>
      <c r="DO322" s="27"/>
      <c r="DP322" s="27"/>
      <c r="DQ322" s="27"/>
      <c r="DR322" s="27"/>
      <c r="DS322" s="27"/>
      <c r="DT322" s="27"/>
      <c r="DU322" s="27"/>
      <c r="DV322" s="27"/>
      <c r="DW322" s="40"/>
      <c r="DX322" s="27"/>
      <c r="DY322" s="27"/>
      <c r="DZ322" s="27"/>
      <c r="EA322" s="27"/>
      <c r="EB322" s="27"/>
      <c r="EC322" s="27"/>
      <c r="ED322" s="27"/>
      <c r="EE322" s="27"/>
      <c r="EF322" s="27"/>
      <c r="EG322" s="27"/>
      <c r="EH322" s="27"/>
      <c r="EI322" s="27"/>
      <c r="EJ322" s="27"/>
      <c r="EK322" s="27"/>
      <c r="EL322" s="27"/>
      <c r="EM322" s="27"/>
      <c r="EN322" s="27"/>
      <c r="EO322" s="27"/>
      <c r="EP322" s="27"/>
      <c r="EQ322" s="27"/>
      <c r="ER322" s="40"/>
    </row>
    <row r="323" spans="2:148" ht="15" customHeight="1" x14ac:dyDescent="0.25">
      <c r="B323" s="298" t="str">
        <f t="shared" si="35"/>
        <v>Desk 4</v>
      </c>
      <c r="C323" s="300" t="str">
        <f t="shared" si="37"/>
        <v/>
      </c>
      <c r="D323" s="300" t="str">
        <f t="shared" si="37"/>
        <v/>
      </c>
      <c r="E323" s="300" t="str">
        <f t="shared" si="37"/>
        <v/>
      </c>
      <c r="F323" s="300" t="str">
        <f t="shared" si="37"/>
        <v/>
      </c>
      <c r="G323" s="610" t="str">
        <f t="shared" si="37"/>
        <v/>
      </c>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c r="CW323" s="27"/>
      <c r="CX323" s="27"/>
      <c r="CY323" s="27"/>
      <c r="CZ323" s="27"/>
      <c r="DA323" s="27"/>
      <c r="DB323" s="27"/>
      <c r="DC323" s="27"/>
      <c r="DD323" s="27"/>
      <c r="DE323" s="27"/>
      <c r="DF323" s="27"/>
      <c r="DG323" s="27"/>
      <c r="DH323" s="27"/>
      <c r="DI323" s="27"/>
      <c r="DJ323" s="27"/>
      <c r="DK323" s="27"/>
      <c r="DL323" s="27"/>
      <c r="DM323" s="27"/>
      <c r="DN323" s="27"/>
      <c r="DO323" s="27"/>
      <c r="DP323" s="27"/>
      <c r="DQ323" s="27"/>
      <c r="DR323" s="27"/>
      <c r="DS323" s="27"/>
      <c r="DT323" s="27"/>
      <c r="DU323" s="27"/>
      <c r="DV323" s="27"/>
      <c r="DW323" s="40"/>
      <c r="DX323" s="27"/>
      <c r="DY323" s="27"/>
      <c r="DZ323" s="27"/>
      <c r="EA323" s="27"/>
      <c r="EB323" s="27"/>
      <c r="EC323" s="27"/>
      <c r="ED323" s="27"/>
      <c r="EE323" s="27"/>
      <c r="EF323" s="27"/>
      <c r="EG323" s="27"/>
      <c r="EH323" s="27"/>
      <c r="EI323" s="27"/>
      <c r="EJ323" s="27"/>
      <c r="EK323" s="27"/>
      <c r="EL323" s="27"/>
      <c r="EM323" s="27"/>
      <c r="EN323" s="27"/>
      <c r="EO323" s="27"/>
      <c r="EP323" s="27"/>
      <c r="EQ323" s="27"/>
      <c r="ER323" s="40"/>
    </row>
    <row r="324" spans="2:148" ht="15" customHeight="1" x14ac:dyDescent="0.25">
      <c r="B324" s="298" t="str">
        <f t="shared" si="35"/>
        <v>Desk 5</v>
      </c>
      <c r="C324" s="300" t="str">
        <f t="shared" si="37"/>
        <v/>
      </c>
      <c r="D324" s="300" t="str">
        <f t="shared" si="37"/>
        <v/>
      </c>
      <c r="E324" s="300" t="str">
        <f t="shared" si="37"/>
        <v/>
      </c>
      <c r="F324" s="300" t="str">
        <f t="shared" si="37"/>
        <v/>
      </c>
      <c r="G324" s="610" t="str">
        <f t="shared" si="37"/>
        <v/>
      </c>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c r="CW324" s="27"/>
      <c r="CX324" s="27"/>
      <c r="CY324" s="27"/>
      <c r="CZ324" s="27"/>
      <c r="DA324" s="27"/>
      <c r="DB324" s="27"/>
      <c r="DC324" s="27"/>
      <c r="DD324" s="27"/>
      <c r="DE324" s="27"/>
      <c r="DF324" s="27"/>
      <c r="DG324" s="27"/>
      <c r="DH324" s="27"/>
      <c r="DI324" s="27"/>
      <c r="DJ324" s="27"/>
      <c r="DK324" s="27"/>
      <c r="DL324" s="27"/>
      <c r="DM324" s="27"/>
      <c r="DN324" s="27"/>
      <c r="DO324" s="27"/>
      <c r="DP324" s="27"/>
      <c r="DQ324" s="27"/>
      <c r="DR324" s="27"/>
      <c r="DS324" s="27"/>
      <c r="DT324" s="27"/>
      <c r="DU324" s="27"/>
      <c r="DV324" s="27"/>
      <c r="DW324" s="40"/>
      <c r="DX324" s="27"/>
      <c r="DY324" s="27"/>
      <c r="DZ324" s="27"/>
      <c r="EA324" s="27"/>
      <c r="EB324" s="27"/>
      <c r="EC324" s="27"/>
      <c r="ED324" s="27"/>
      <c r="EE324" s="27"/>
      <c r="EF324" s="27"/>
      <c r="EG324" s="27"/>
      <c r="EH324" s="27"/>
      <c r="EI324" s="27"/>
      <c r="EJ324" s="27"/>
      <c r="EK324" s="27"/>
      <c r="EL324" s="27"/>
      <c r="EM324" s="27"/>
      <c r="EN324" s="27"/>
      <c r="EO324" s="27"/>
      <c r="EP324" s="27"/>
      <c r="EQ324" s="27"/>
      <c r="ER324" s="40"/>
    </row>
    <row r="325" spans="2:148" ht="15" customHeight="1" x14ac:dyDescent="0.25">
      <c r="B325" s="298" t="str">
        <f t="shared" si="35"/>
        <v>Desk 6</v>
      </c>
      <c r="C325" s="300" t="str">
        <f t="shared" si="37"/>
        <v/>
      </c>
      <c r="D325" s="300" t="str">
        <f t="shared" si="37"/>
        <v/>
      </c>
      <c r="E325" s="300" t="str">
        <f t="shared" si="37"/>
        <v/>
      </c>
      <c r="F325" s="300" t="str">
        <f t="shared" si="37"/>
        <v/>
      </c>
      <c r="G325" s="610" t="str">
        <f t="shared" si="37"/>
        <v/>
      </c>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c r="CW325" s="27"/>
      <c r="CX325" s="27"/>
      <c r="CY325" s="27"/>
      <c r="CZ325" s="27"/>
      <c r="DA325" s="27"/>
      <c r="DB325" s="27"/>
      <c r="DC325" s="27"/>
      <c r="DD325" s="27"/>
      <c r="DE325" s="27"/>
      <c r="DF325" s="27"/>
      <c r="DG325" s="27"/>
      <c r="DH325" s="27"/>
      <c r="DI325" s="27"/>
      <c r="DJ325" s="27"/>
      <c r="DK325" s="27"/>
      <c r="DL325" s="27"/>
      <c r="DM325" s="27"/>
      <c r="DN325" s="27"/>
      <c r="DO325" s="27"/>
      <c r="DP325" s="27"/>
      <c r="DQ325" s="27"/>
      <c r="DR325" s="27"/>
      <c r="DS325" s="27"/>
      <c r="DT325" s="27"/>
      <c r="DU325" s="27"/>
      <c r="DV325" s="27"/>
      <c r="DW325" s="40"/>
      <c r="DX325" s="27"/>
      <c r="DY325" s="27"/>
      <c r="DZ325" s="27"/>
      <c r="EA325" s="27"/>
      <c r="EB325" s="27"/>
      <c r="EC325" s="27"/>
      <c r="ED325" s="27"/>
      <c r="EE325" s="27"/>
      <c r="EF325" s="27"/>
      <c r="EG325" s="27"/>
      <c r="EH325" s="27"/>
      <c r="EI325" s="27"/>
      <c r="EJ325" s="27"/>
      <c r="EK325" s="27"/>
      <c r="EL325" s="27"/>
      <c r="EM325" s="27"/>
      <c r="EN325" s="27"/>
      <c r="EO325" s="27"/>
      <c r="EP325" s="27"/>
      <c r="EQ325" s="27"/>
      <c r="ER325" s="40"/>
    </row>
    <row r="326" spans="2:148" ht="15" customHeight="1" x14ac:dyDescent="0.25">
      <c r="B326" s="298" t="str">
        <f t="shared" si="35"/>
        <v>Desk 7</v>
      </c>
      <c r="C326" s="300" t="str">
        <f t="shared" si="37"/>
        <v/>
      </c>
      <c r="D326" s="300" t="str">
        <f t="shared" si="37"/>
        <v/>
      </c>
      <c r="E326" s="300" t="str">
        <f t="shared" si="37"/>
        <v/>
      </c>
      <c r="F326" s="300" t="str">
        <f t="shared" si="37"/>
        <v/>
      </c>
      <c r="G326" s="610" t="str">
        <f t="shared" si="37"/>
        <v/>
      </c>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c r="CW326" s="27"/>
      <c r="CX326" s="27"/>
      <c r="CY326" s="27"/>
      <c r="CZ326" s="27"/>
      <c r="DA326" s="27"/>
      <c r="DB326" s="27"/>
      <c r="DC326" s="27"/>
      <c r="DD326" s="27"/>
      <c r="DE326" s="27"/>
      <c r="DF326" s="27"/>
      <c r="DG326" s="27"/>
      <c r="DH326" s="27"/>
      <c r="DI326" s="27"/>
      <c r="DJ326" s="27"/>
      <c r="DK326" s="27"/>
      <c r="DL326" s="27"/>
      <c r="DM326" s="27"/>
      <c r="DN326" s="27"/>
      <c r="DO326" s="27"/>
      <c r="DP326" s="27"/>
      <c r="DQ326" s="27"/>
      <c r="DR326" s="27"/>
      <c r="DS326" s="27"/>
      <c r="DT326" s="27"/>
      <c r="DU326" s="27"/>
      <c r="DV326" s="27"/>
      <c r="DW326" s="40"/>
      <c r="DX326" s="27"/>
      <c r="DY326" s="27"/>
      <c r="DZ326" s="27"/>
      <c r="EA326" s="27"/>
      <c r="EB326" s="27"/>
      <c r="EC326" s="27"/>
      <c r="ED326" s="27"/>
      <c r="EE326" s="27"/>
      <c r="EF326" s="27"/>
      <c r="EG326" s="27"/>
      <c r="EH326" s="27"/>
      <c r="EI326" s="27"/>
      <c r="EJ326" s="27"/>
      <c r="EK326" s="27"/>
      <c r="EL326" s="27"/>
      <c r="EM326" s="27"/>
      <c r="EN326" s="27"/>
      <c r="EO326" s="27"/>
      <c r="EP326" s="27"/>
      <c r="EQ326" s="27"/>
      <c r="ER326" s="40"/>
    </row>
    <row r="327" spans="2:148" ht="15" customHeight="1" x14ac:dyDescent="0.25">
      <c r="B327" s="298" t="str">
        <f t="shared" si="35"/>
        <v>Desk 8</v>
      </c>
      <c r="C327" s="300" t="str">
        <f t="shared" si="37"/>
        <v/>
      </c>
      <c r="D327" s="300" t="str">
        <f t="shared" si="37"/>
        <v/>
      </c>
      <c r="E327" s="300" t="str">
        <f t="shared" si="37"/>
        <v/>
      </c>
      <c r="F327" s="300" t="str">
        <f t="shared" si="37"/>
        <v/>
      </c>
      <c r="G327" s="610" t="str">
        <f t="shared" si="37"/>
        <v/>
      </c>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c r="CW327" s="27"/>
      <c r="CX327" s="27"/>
      <c r="CY327" s="27"/>
      <c r="CZ327" s="27"/>
      <c r="DA327" s="27"/>
      <c r="DB327" s="27"/>
      <c r="DC327" s="27"/>
      <c r="DD327" s="27"/>
      <c r="DE327" s="27"/>
      <c r="DF327" s="27"/>
      <c r="DG327" s="27"/>
      <c r="DH327" s="27"/>
      <c r="DI327" s="27"/>
      <c r="DJ327" s="27"/>
      <c r="DK327" s="27"/>
      <c r="DL327" s="27"/>
      <c r="DM327" s="27"/>
      <c r="DN327" s="27"/>
      <c r="DO327" s="27"/>
      <c r="DP327" s="27"/>
      <c r="DQ327" s="27"/>
      <c r="DR327" s="27"/>
      <c r="DS327" s="27"/>
      <c r="DT327" s="27"/>
      <c r="DU327" s="27"/>
      <c r="DV327" s="27"/>
      <c r="DW327" s="40"/>
      <c r="DX327" s="27"/>
      <c r="DY327" s="27"/>
      <c r="DZ327" s="27"/>
      <c r="EA327" s="27"/>
      <c r="EB327" s="27"/>
      <c r="EC327" s="27"/>
      <c r="ED327" s="27"/>
      <c r="EE327" s="27"/>
      <c r="EF327" s="27"/>
      <c r="EG327" s="27"/>
      <c r="EH327" s="27"/>
      <c r="EI327" s="27"/>
      <c r="EJ327" s="27"/>
      <c r="EK327" s="27"/>
      <c r="EL327" s="27"/>
      <c r="EM327" s="27"/>
      <c r="EN327" s="27"/>
      <c r="EO327" s="27"/>
      <c r="EP327" s="27"/>
      <c r="EQ327" s="27"/>
      <c r="ER327" s="40"/>
    </row>
    <row r="328" spans="2:148" ht="15" customHeight="1" x14ac:dyDescent="0.25">
      <c r="B328" s="298" t="str">
        <f t="shared" si="35"/>
        <v>Desk 9</v>
      </c>
      <c r="C328" s="300" t="str">
        <f t="shared" si="37"/>
        <v/>
      </c>
      <c r="D328" s="300" t="str">
        <f t="shared" si="37"/>
        <v/>
      </c>
      <c r="E328" s="300" t="str">
        <f t="shared" si="37"/>
        <v/>
      </c>
      <c r="F328" s="300" t="str">
        <f t="shared" si="37"/>
        <v/>
      </c>
      <c r="G328" s="610" t="str">
        <f t="shared" si="37"/>
        <v/>
      </c>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c r="CW328" s="27"/>
      <c r="CX328" s="27"/>
      <c r="CY328" s="27"/>
      <c r="CZ328" s="27"/>
      <c r="DA328" s="27"/>
      <c r="DB328" s="27"/>
      <c r="DC328" s="27"/>
      <c r="DD328" s="27"/>
      <c r="DE328" s="27"/>
      <c r="DF328" s="27"/>
      <c r="DG328" s="27"/>
      <c r="DH328" s="27"/>
      <c r="DI328" s="27"/>
      <c r="DJ328" s="27"/>
      <c r="DK328" s="27"/>
      <c r="DL328" s="27"/>
      <c r="DM328" s="27"/>
      <c r="DN328" s="27"/>
      <c r="DO328" s="27"/>
      <c r="DP328" s="27"/>
      <c r="DQ328" s="27"/>
      <c r="DR328" s="27"/>
      <c r="DS328" s="27"/>
      <c r="DT328" s="27"/>
      <c r="DU328" s="27"/>
      <c r="DV328" s="27"/>
      <c r="DW328" s="40"/>
      <c r="DX328" s="27"/>
      <c r="DY328" s="27"/>
      <c r="DZ328" s="27"/>
      <c r="EA328" s="27"/>
      <c r="EB328" s="27"/>
      <c r="EC328" s="27"/>
      <c r="ED328" s="27"/>
      <c r="EE328" s="27"/>
      <c r="EF328" s="27"/>
      <c r="EG328" s="27"/>
      <c r="EH328" s="27"/>
      <c r="EI328" s="27"/>
      <c r="EJ328" s="27"/>
      <c r="EK328" s="27"/>
      <c r="EL328" s="27"/>
      <c r="EM328" s="27"/>
      <c r="EN328" s="27"/>
      <c r="EO328" s="27"/>
      <c r="EP328" s="27"/>
      <c r="EQ328" s="27"/>
      <c r="ER328" s="40"/>
    </row>
    <row r="329" spans="2:148" ht="15" customHeight="1" x14ac:dyDescent="0.25">
      <c r="B329" s="298" t="str">
        <f t="shared" si="35"/>
        <v>Desk 10</v>
      </c>
      <c r="C329" s="300" t="str">
        <f t="shared" si="37"/>
        <v/>
      </c>
      <c r="D329" s="300" t="str">
        <f t="shared" si="37"/>
        <v/>
      </c>
      <c r="E329" s="300" t="str">
        <f t="shared" si="37"/>
        <v/>
      </c>
      <c r="F329" s="300" t="str">
        <f t="shared" si="37"/>
        <v/>
      </c>
      <c r="G329" s="610" t="str">
        <f t="shared" si="37"/>
        <v/>
      </c>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c r="CW329" s="27"/>
      <c r="CX329" s="27"/>
      <c r="CY329" s="27"/>
      <c r="CZ329" s="27"/>
      <c r="DA329" s="27"/>
      <c r="DB329" s="27"/>
      <c r="DC329" s="27"/>
      <c r="DD329" s="27"/>
      <c r="DE329" s="27"/>
      <c r="DF329" s="27"/>
      <c r="DG329" s="27"/>
      <c r="DH329" s="27"/>
      <c r="DI329" s="27"/>
      <c r="DJ329" s="27"/>
      <c r="DK329" s="27"/>
      <c r="DL329" s="27"/>
      <c r="DM329" s="27"/>
      <c r="DN329" s="27"/>
      <c r="DO329" s="27"/>
      <c r="DP329" s="27"/>
      <c r="DQ329" s="27"/>
      <c r="DR329" s="27"/>
      <c r="DS329" s="27"/>
      <c r="DT329" s="27"/>
      <c r="DU329" s="27"/>
      <c r="DV329" s="27"/>
      <c r="DW329" s="40"/>
      <c r="DX329" s="27"/>
      <c r="DY329" s="27"/>
      <c r="DZ329" s="27"/>
      <c r="EA329" s="27"/>
      <c r="EB329" s="27"/>
      <c r="EC329" s="27"/>
      <c r="ED329" s="27"/>
      <c r="EE329" s="27"/>
      <c r="EF329" s="27"/>
      <c r="EG329" s="27"/>
      <c r="EH329" s="27"/>
      <c r="EI329" s="27"/>
      <c r="EJ329" s="27"/>
      <c r="EK329" s="27"/>
      <c r="EL329" s="27"/>
      <c r="EM329" s="27"/>
      <c r="EN329" s="27"/>
      <c r="EO329" s="27"/>
      <c r="EP329" s="27"/>
      <c r="EQ329" s="27"/>
      <c r="ER329" s="40"/>
    </row>
    <row r="330" spans="2:148" ht="15" customHeight="1" x14ac:dyDescent="0.25">
      <c r="B330" s="298" t="str">
        <f t="shared" si="35"/>
        <v>Desk 11</v>
      </c>
      <c r="C330" s="300" t="str">
        <f t="shared" si="37"/>
        <v/>
      </c>
      <c r="D330" s="300" t="str">
        <f t="shared" si="37"/>
        <v/>
      </c>
      <c r="E330" s="300" t="str">
        <f t="shared" si="37"/>
        <v/>
      </c>
      <c r="F330" s="300" t="str">
        <f t="shared" si="37"/>
        <v/>
      </c>
      <c r="G330" s="610" t="str">
        <f t="shared" si="37"/>
        <v/>
      </c>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c r="CW330" s="27"/>
      <c r="CX330" s="27"/>
      <c r="CY330" s="27"/>
      <c r="CZ330" s="27"/>
      <c r="DA330" s="27"/>
      <c r="DB330" s="27"/>
      <c r="DC330" s="27"/>
      <c r="DD330" s="27"/>
      <c r="DE330" s="27"/>
      <c r="DF330" s="27"/>
      <c r="DG330" s="27"/>
      <c r="DH330" s="27"/>
      <c r="DI330" s="27"/>
      <c r="DJ330" s="27"/>
      <c r="DK330" s="27"/>
      <c r="DL330" s="27"/>
      <c r="DM330" s="27"/>
      <c r="DN330" s="27"/>
      <c r="DO330" s="27"/>
      <c r="DP330" s="27"/>
      <c r="DQ330" s="27"/>
      <c r="DR330" s="27"/>
      <c r="DS330" s="27"/>
      <c r="DT330" s="27"/>
      <c r="DU330" s="27"/>
      <c r="DV330" s="27"/>
      <c r="DW330" s="40"/>
      <c r="DX330" s="27"/>
      <c r="DY330" s="27"/>
      <c r="DZ330" s="27"/>
      <c r="EA330" s="27"/>
      <c r="EB330" s="27"/>
      <c r="EC330" s="27"/>
      <c r="ED330" s="27"/>
      <c r="EE330" s="27"/>
      <c r="EF330" s="27"/>
      <c r="EG330" s="27"/>
      <c r="EH330" s="27"/>
      <c r="EI330" s="27"/>
      <c r="EJ330" s="27"/>
      <c r="EK330" s="27"/>
      <c r="EL330" s="27"/>
      <c r="EM330" s="27"/>
      <c r="EN330" s="27"/>
      <c r="EO330" s="27"/>
      <c r="EP330" s="27"/>
      <c r="EQ330" s="27"/>
      <c r="ER330" s="40"/>
    </row>
    <row r="331" spans="2:148" ht="15" customHeight="1" x14ac:dyDescent="0.25">
      <c r="B331" s="298" t="str">
        <f t="shared" si="35"/>
        <v>Desk 12</v>
      </c>
      <c r="C331" s="300" t="str">
        <f t="shared" si="37"/>
        <v/>
      </c>
      <c r="D331" s="300" t="str">
        <f t="shared" si="37"/>
        <v/>
      </c>
      <c r="E331" s="300" t="str">
        <f t="shared" si="37"/>
        <v/>
      </c>
      <c r="F331" s="300" t="str">
        <f t="shared" si="37"/>
        <v/>
      </c>
      <c r="G331" s="610" t="str">
        <f t="shared" si="37"/>
        <v/>
      </c>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c r="CW331" s="27"/>
      <c r="CX331" s="27"/>
      <c r="CY331" s="27"/>
      <c r="CZ331" s="27"/>
      <c r="DA331" s="27"/>
      <c r="DB331" s="27"/>
      <c r="DC331" s="27"/>
      <c r="DD331" s="27"/>
      <c r="DE331" s="27"/>
      <c r="DF331" s="27"/>
      <c r="DG331" s="27"/>
      <c r="DH331" s="27"/>
      <c r="DI331" s="27"/>
      <c r="DJ331" s="27"/>
      <c r="DK331" s="27"/>
      <c r="DL331" s="27"/>
      <c r="DM331" s="27"/>
      <c r="DN331" s="27"/>
      <c r="DO331" s="27"/>
      <c r="DP331" s="27"/>
      <c r="DQ331" s="27"/>
      <c r="DR331" s="27"/>
      <c r="DS331" s="27"/>
      <c r="DT331" s="27"/>
      <c r="DU331" s="27"/>
      <c r="DV331" s="27"/>
      <c r="DW331" s="40"/>
      <c r="DX331" s="27"/>
      <c r="DY331" s="27"/>
      <c r="DZ331" s="27"/>
      <c r="EA331" s="27"/>
      <c r="EB331" s="27"/>
      <c r="EC331" s="27"/>
      <c r="ED331" s="27"/>
      <c r="EE331" s="27"/>
      <c r="EF331" s="27"/>
      <c r="EG331" s="27"/>
      <c r="EH331" s="27"/>
      <c r="EI331" s="27"/>
      <c r="EJ331" s="27"/>
      <c r="EK331" s="27"/>
      <c r="EL331" s="27"/>
      <c r="EM331" s="27"/>
      <c r="EN331" s="27"/>
      <c r="EO331" s="27"/>
      <c r="EP331" s="27"/>
      <c r="EQ331" s="27"/>
      <c r="ER331" s="40"/>
    </row>
    <row r="332" spans="2:148" ht="15" customHeight="1" x14ac:dyDescent="0.25">
      <c r="B332" s="298" t="str">
        <f t="shared" si="35"/>
        <v>Desk 13</v>
      </c>
      <c r="C332" s="300" t="str">
        <f t="shared" si="37"/>
        <v/>
      </c>
      <c r="D332" s="300" t="str">
        <f t="shared" si="37"/>
        <v/>
      </c>
      <c r="E332" s="300" t="str">
        <f t="shared" si="37"/>
        <v/>
      </c>
      <c r="F332" s="300" t="str">
        <f t="shared" si="37"/>
        <v/>
      </c>
      <c r="G332" s="610" t="str">
        <f t="shared" si="37"/>
        <v/>
      </c>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c r="CW332" s="27"/>
      <c r="CX332" s="27"/>
      <c r="CY332" s="27"/>
      <c r="CZ332" s="27"/>
      <c r="DA332" s="27"/>
      <c r="DB332" s="27"/>
      <c r="DC332" s="27"/>
      <c r="DD332" s="27"/>
      <c r="DE332" s="27"/>
      <c r="DF332" s="27"/>
      <c r="DG332" s="27"/>
      <c r="DH332" s="27"/>
      <c r="DI332" s="27"/>
      <c r="DJ332" s="27"/>
      <c r="DK332" s="27"/>
      <c r="DL332" s="27"/>
      <c r="DM332" s="27"/>
      <c r="DN332" s="27"/>
      <c r="DO332" s="27"/>
      <c r="DP332" s="27"/>
      <c r="DQ332" s="27"/>
      <c r="DR332" s="27"/>
      <c r="DS332" s="27"/>
      <c r="DT332" s="27"/>
      <c r="DU332" s="27"/>
      <c r="DV332" s="27"/>
      <c r="DW332" s="40"/>
      <c r="DX332" s="27"/>
      <c r="DY332" s="27"/>
      <c r="DZ332" s="27"/>
      <c r="EA332" s="27"/>
      <c r="EB332" s="27"/>
      <c r="EC332" s="27"/>
      <c r="ED332" s="27"/>
      <c r="EE332" s="27"/>
      <c r="EF332" s="27"/>
      <c r="EG332" s="27"/>
      <c r="EH332" s="27"/>
      <c r="EI332" s="27"/>
      <c r="EJ332" s="27"/>
      <c r="EK332" s="27"/>
      <c r="EL332" s="27"/>
      <c r="EM332" s="27"/>
      <c r="EN332" s="27"/>
      <c r="EO332" s="27"/>
      <c r="EP332" s="27"/>
      <c r="EQ332" s="27"/>
      <c r="ER332" s="40"/>
    </row>
    <row r="333" spans="2:148" ht="15" customHeight="1" x14ac:dyDescent="0.25">
      <c r="B333" s="298" t="str">
        <f t="shared" si="35"/>
        <v>Desk 14</v>
      </c>
      <c r="C333" s="300" t="str">
        <f t="shared" si="37"/>
        <v/>
      </c>
      <c r="D333" s="300" t="str">
        <f t="shared" si="37"/>
        <v/>
      </c>
      <c r="E333" s="300" t="str">
        <f t="shared" si="37"/>
        <v/>
      </c>
      <c r="F333" s="300" t="str">
        <f t="shared" si="37"/>
        <v/>
      </c>
      <c r="G333" s="610" t="str">
        <f t="shared" si="37"/>
        <v/>
      </c>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c r="CW333" s="27"/>
      <c r="CX333" s="27"/>
      <c r="CY333" s="27"/>
      <c r="CZ333" s="27"/>
      <c r="DA333" s="27"/>
      <c r="DB333" s="27"/>
      <c r="DC333" s="27"/>
      <c r="DD333" s="27"/>
      <c r="DE333" s="27"/>
      <c r="DF333" s="27"/>
      <c r="DG333" s="27"/>
      <c r="DH333" s="27"/>
      <c r="DI333" s="27"/>
      <c r="DJ333" s="27"/>
      <c r="DK333" s="27"/>
      <c r="DL333" s="27"/>
      <c r="DM333" s="27"/>
      <c r="DN333" s="27"/>
      <c r="DO333" s="27"/>
      <c r="DP333" s="27"/>
      <c r="DQ333" s="27"/>
      <c r="DR333" s="27"/>
      <c r="DS333" s="27"/>
      <c r="DT333" s="27"/>
      <c r="DU333" s="27"/>
      <c r="DV333" s="27"/>
      <c r="DW333" s="40"/>
      <c r="DX333" s="27"/>
      <c r="DY333" s="27"/>
      <c r="DZ333" s="27"/>
      <c r="EA333" s="27"/>
      <c r="EB333" s="27"/>
      <c r="EC333" s="27"/>
      <c r="ED333" s="27"/>
      <c r="EE333" s="27"/>
      <c r="EF333" s="27"/>
      <c r="EG333" s="27"/>
      <c r="EH333" s="27"/>
      <c r="EI333" s="27"/>
      <c r="EJ333" s="27"/>
      <c r="EK333" s="27"/>
      <c r="EL333" s="27"/>
      <c r="EM333" s="27"/>
      <c r="EN333" s="27"/>
      <c r="EO333" s="27"/>
      <c r="EP333" s="27"/>
      <c r="EQ333" s="27"/>
      <c r="ER333" s="40"/>
    </row>
    <row r="334" spans="2:148" ht="15" customHeight="1" x14ac:dyDescent="0.25">
      <c r="B334" s="298" t="str">
        <f t="shared" si="35"/>
        <v>Desk 15</v>
      </c>
      <c r="C334" s="300" t="str">
        <f t="shared" si="37"/>
        <v/>
      </c>
      <c r="D334" s="300" t="str">
        <f t="shared" si="37"/>
        <v/>
      </c>
      <c r="E334" s="300" t="str">
        <f t="shared" si="37"/>
        <v/>
      </c>
      <c r="F334" s="300" t="str">
        <f t="shared" si="37"/>
        <v/>
      </c>
      <c r="G334" s="610" t="str">
        <f t="shared" si="37"/>
        <v/>
      </c>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c r="CW334" s="27"/>
      <c r="CX334" s="27"/>
      <c r="CY334" s="27"/>
      <c r="CZ334" s="27"/>
      <c r="DA334" s="27"/>
      <c r="DB334" s="27"/>
      <c r="DC334" s="27"/>
      <c r="DD334" s="27"/>
      <c r="DE334" s="27"/>
      <c r="DF334" s="27"/>
      <c r="DG334" s="27"/>
      <c r="DH334" s="27"/>
      <c r="DI334" s="27"/>
      <c r="DJ334" s="27"/>
      <c r="DK334" s="27"/>
      <c r="DL334" s="27"/>
      <c r="DM334" s="27"/>
      <c r="DN334" s="27"/>
      <c r="DO334" s="27"/>
      <c r="DP334" s="27"/>
      <c r="DQ334" s="27"/>
      <c r="DR334" s="27"/>
      <c r="DS334" s="27"/>
      <c r="DT334" s="27"/>
      <c r="DU334" s="27"/>
      <c r="DV334" s="27"/>
      <c r="DW334" s="40"/>
      <c r="DX334" s="27"/>
      <c r="DY334" s="27"/>
      <c r="DZ334" s="27"/>
      <c r="EA334" s="27"/>
      <c r="EB334" s="27"/>
      <c r="EC334" s="27"/>
      <c r="ED334" s="27"/>
      <c r="EE334" s="27"/>
      <c r="EF334" s="27"/>
      <c r="EG334" s="27"/>
      <c r="EH334" s="27"/>
      <c r="EI334" s="27"/>
      <c r="EJ334" s="27"/>
      <c r="EK334" s="27"/>
      <c r="EL334" s="27"/>
      <c r="EM334" s="27"/>
      <c r="EN334" s="27"/>
      <c r="EO334" s="27"/>
      <c r="EP334" s="27"/>
      <c r="EQ334" s="27"/>
      <c r="ER334" s="40"/>
    </row>
    <row r="335" spans="2:148" ht="15" customHeight="1" x14ac:dyDescent="0.25">
      <c r="B335" s="298" t="str">
        <f t="shared" si="35"/>
        <v>Desk 16</v>
      </c>
      <c r="C335" s="300" t="str">
        <f t="shared" si="37"/>
        <v/>
      </c>
      <c r="D335" s="300" t="str">
        <f t="shared" si="37"/>
        <v/>
      </c>
      <c r="E335" s="300" t="str">
        <f t="shared" si="37"/>
        <v/>
      </c>
      <c r="F335" s="300" t="str">
        <f t="shared" si="37"/>
        <v/>
      </c>
      <c r="G335" s="610" t="str">
        <f t="shared" si="37"/>
        <v/>
      </c>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c r="CW335" s="27"/>
      <c r="CX335" s="27"/>
      <c r="CY335" s="27"/>
      <c r="CZ335" s="27"/>
      <c r="DA335" s="27"/>
      <c r="DB335" s="27"/>
      <c r="DC335" s="27"/>
      <c r="DD335" s="27"/>
      <c r="DE335" s="27"/>
      <c r="DF335" s="27"/>
      <c r="DG335" s="27"/>
      <c r="DH335" s="27"/>
      <c r="DI335" s="27"/>
      <c r="DJ335" s="27"/>
      <c r="DK335" s="27"/>
      <c r="DL335" s="27"/>
      <c r="DM335" s="27"/>
      <c r="DN335" s="27"/>
      <c r="DO335" s="27"/>
      <c r="DP335" s="27"/>
      <c r="DQ335" s="27"/>
      <c r="DR335" s="27"/>
      <c r="DS335" s="27"/>
      <c r="DT335" s="27"/>
      <c r="DU335" s="27"/>
      <c r="DV335" s="27"/>
      <c r="DW335" s="40"/>
      <c r="DX335" s="27"/>
      <c r="DY335" s="27"/>
      <c r="DZ335" s="27"/>
      <c r="EA335" s="27"/>
      <c r="EB335" s="27"/>
      <c r="EC335" s="27"/>
      <c r="ED335" s="27"/>
      <c r="EE335" s="27"/>
      <c r="EF335" s="27"/>
      <c r="EG335" s="27"/>
      <c r="EH335" s="27"/>
      <c r="EI335" s="27"/>
      <c r="EJ335" s="27"/>
      <c r="EK335" s="27"/>
      <c r="EL335" s="27"/>
      <c r="EM335" s="27"/>
      <c r="EN335" s="27"/>
      <c r="EO335" s="27"/>
      <c r="EP335" s="27"/>
      <c r="EQ335" s="27"/>
      <c r="ER335" s="40"/>
    </row>
    <row r="336" spans="2:148" ht="15" customHeight="1" x14ac:dyDescent="0.25">
      <c r="B336" s="298" t="str">
        <f t="shared" si="35"/>
        <v>Desk 17</v>
      </c>
      <c r="C336" s="300" t="str">
        <f t="shared" si="37"/>
        <v/>
      </c>
      <c r="D336" s="300" t="str">
        <f t="shared" si="37"/>
        <v/>
      </c>
      <c r="E336" s="300" t="str">
        <f t="shared" si="37"/>
        <v/>
      </c>
      <c r="F336" s="300" t="str">
        <f t="shared" si="37"/>
        <v/>
      </c>
      <c r="G336" s="610" t="str">
        <f t="shared" si="37"/>
        <v/>
      </c>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c r="CW336" s="27"/>
      <c r="CX336" s="27"/>
      <c r="CY336" s="27"/>
      <c r="CZ336" s="27"/>
      <c r="DA336" s="27"/>
      <c r="DB336" s="27"/>
      <c r="DC336" s="27"/>
      <c r="DD336" s="27"/>
      <c r="DE336" s="27"/>
      <c r="DF336" s="27"/>
      <c r="DG336" s="27"/>
      <c r="DH336" s="27"/>
      <c r="DI336" s="27"/>
      <c r="DJ336" s="27"/>
      <c r="DK336" s="27"/>
      <c r="DL336" s="27"/>
      <c r="DM336" s="27"/>
      <c r="DN336" s="27"/>
      <c r="DO336" s="27"/>
      <c r="DP336" s="27"/>
      <c r="DQ336" s="27"/>
      <c r="DR336" s="27"/>
      <c r="DS336" s="27"/>
      <c r="DT336" s="27"/>
      <c r="DU336" s="27"/>
      <c r="DV336" s="27"/>
      <c r="DW336" s="40"/>
      <c r="DX336" s="27"/>
      <c r="DY336" s="27"/>
      <c r="DZ336" s="27"/>
      <c r="EA336" s="27"/>
      <c r="EB336" s="27"/>
      <c r="EC336" s="27"/>
      <c r="ED336" s="27"/>
      <c r="EE336" s="27"/>
      <c r="EF336" s="27"/>
      <c r="EG336" s="27"/>
      <c r="EH336" s="27"/>
      <c r="EI336" s="27"/>
      <c r="EJ336" s="27"/>
      <c r="EK336" s="27"/>
      <c r="EL336" s="27"/>
      <c r="EM336" s="27"/>
      <c r="EN336" s="27"/>
      <c r="EO336" s="27"/>
      <c r="EP336" s="27"/>
      <c r="EQ336" s="27"/>
      <c r="ER336" s="40"/>
    </row>
    <row r="337" spans="2:148" ht="15" customHeight="1" x14ac:dyDescent="0.25">
      <c r="B337" s="298" t="str">
        <f t="shared" si="35"/>
        <v>Desk 18</v>
      </c>
      <c r="C337" s="300" t="str">
        <f t="shared" ref="C337:G352" si="38">IF(ISBLANK(C28), "", C28)</f>
        <v/>
      </c>
      <c r="D337" s="300" t="str">
        <f t="shared" si="38"/>
        <v/>
      </c>
      <c r="E337" s="300" t="str">
        <f t="shared" si="38"/>
        <v/>
      </c>
      <c r="F337" s="300" t="str">
        <f t="shared" si="38"/>
        <v/>
      </c>
      <c r="G337" s="610" t="str">
        <f t="shared" si="38"/>
        <v/>
      </c>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c r="CW337" s="27"/>
      <c r="CX337" s="27"/>
      <c r="CY337" s="27"/>
      <c r="CZ337" s="27"/>
      <c r="DA337" s="27"/>
      <c r="DB337" s="27"/>
      <c r="DC337" s="27"/>
      <c r="DD337" s="27"/>
      <c r="DE337" s="27"/>
      <c r="DF337" s="27"/>
      <c r="DG337" s="27"/>
      <c r="DH337" s="27"/>
      <c r="DI337" s="27"/>
      <c r="DJ337" s="27"/>
      <c r="DK337" s="27"/>
      <c r="DL337" s="27"/>
      <c r="DM337" s="27"/>
      <c r="DN337" s="27"/>
      <c r="DO337" s="27"/>
      <c r="DP337" s="27"/>
      <c r="DQ337" s="27"/>
      <c r="DR337" s="27"/>
      <c r="DS337" s="27"/>
      <c r="DT337" s="27"/>
      <c r="DU337" s="27"/>
      <c r="DV337" s="27"/>
      <c r="DW337" s="40"/>
      <c r="DX337" s="27"/>
      <c r="DY337" s="27"/>
      <c r="DZ337" s="27"/>
      <c r="EA337" s="27"/>
      <c r="EB337" s="27"/>
      <c r="EC337" s="27"/>
      <c r="ED337" s="27"/>
      <c r="EE337" s="27"/>
      <c r="EF337" s="27"/>
      <c r="EG337" s="27"/>
      <c r="EH337" s="27"/>
      <c r="EI337" s="27"/>
      <c r="EJ337" s="27"/>
      <c r="EK337" s="27"/>
      <c r="EL337" s="27"/>
      <c r="EM337" s="27"/>
      <c r="EN337" s="27"/>
      <c r="EO337" s="27"/>
      <c r="EP337" s="27"/>
      <c r="EQ337" s="27"/>
      <c r="ER337" s="40"/>
    </row>
    <row r="338" spans="2:148" ht="15" customHeight="1" x14ac:dyDescent="0.25">
      <c r="B338" s="298" t="str">
        <f t="shared" si="35"/>
        <v>Desk 19</v>
      </c>
      <c r="C338" s="300" t="str">
        <f t="shared" si="38"/>
        <v/>
      </c>
      <c r="D338" s="300" t="str">
        <f t="shared" si="38"/>
        <v/>
      </c>
      <c r="E338" s="300" t="str">
        <f t="shared" si="38"/>
        <v/>
      </c>
      <c r="F338" s="300" t="str">
        <f t="shared" si="38"/>
        <v/>
      </c>
      <c r="G338" s="610" t="str">
        <f t="shared" si="38"/>
        <v/>
      </c>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c r="CW338" s="27"/>
      <c r="CX338" s="27"/>
      <c r="CY338" s="27"/>
      <c r="CZ338" s="27"/>
      <c r="DA338" s="27"/>
      <c r="DB338" s="27"/>
      <c r="DC338" s="27"/>
      <c r="DD338" s="27"/>
      <c r="DE338" s="27"/>
      <c r="DF338" s="27"/>
      <c r="DG338" s="27"/>
      <c r="DH338" s="27"/>
      <c r="DI338" s="27"/>
      <c r="DJ338" s="27"/>
      <c r="DK338" s="27"/>
      <c r="DL338" s="27"/>
      <c r="DM338" s="27"/>
      <c r="DN338" s="27"/>
      <c r="DO338" s="27"/>
      <c r="DP338" s="27"/>
      <c r="DQ338" s="27"/>
      <c r="DR338" s="27"/>
      <c r="DS338" s="27"/>
      <c r="DT338" s="27"/>
      <c r="DU338" s="27"/>
      <c r="DV338" s="27"/>
      <c r="DW338" s="40"/>
      <c r="DX338" s="27"/>
      <c r="DY338" s="27"/>
      <c r="DZ338" s="27"/>
      <c r="EA338" s="27"/>
      <c r="EB338" s="27"/>
      <c r="EC338" s="27"/>
      <c r="ED338" s="27"/>
      <c r="EE338" s="27"/>
      <c r="EF338" s="27"/>
      <c r="EG338" s="27"/>
      <c r="EH338" s="27"/>
      <c r="EI338" s="27"/>
      <c r="EJ338" s="27"/>
      <c r="EK338" s="27"/>
      <c r="EL338" s="27"/>
      <c r="EM338" s="27"/>
      <c r="EN338" s="27"/>
      <c r="EO338" s="27"/>
      <c r="EP338" s="27"/>
      <c r="EQ338" s="27"/>
      <c r="ER338" s="40"/>
    </row>
    <row r="339" spans="2:148" ht="15" customHeight="1" x14ac:dyDescent="0.25">
      <c r="B339" s="298" t="str">
        <f t="shared" si="35"/>
        <v>Desk 20</v>
      </c>
      <c r="C339" s="300" t="str">
        <f t="shared" si="38"/>
        <v/>
      </c>
      <c r="D339" s="300" t="str">
        <f t="shared" si="38"/>
        <v/>
      </c>
      <c r="E339" s="300" t="str">
        <f t="shared" si="38"/>
        <v/>
      </c>
      <c r="F339" s="300" t="str">
        <f t="shared" si="38"/>
        <v/>
      </c>
      <c r="G339" s="610" t="str">
        <f t="shared" si="38"/>
        <v/>
      </c>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c r="CW339" s="27"/>
      <c r="CX339" s="27"/>
      <c r="CY339" s="27"/>
      <c r="CZ339" s="27"/>
      <c r="DA339" s="27"/>
      <c r="DB339" s="27"/>
      <c r="DC339" s="27"/>
      <c r="DD339" s="27"/>
      <c r="DE339" s="27"/>
      <c r="DF339" s="27"/>
      <c r="DG339" s="27"/>
      <c r="DH339" s="27"/>
      <c r="DI339" s="27"/>
      <c r="DJ339" s="27"/>
      <c r="DK339" s="27"/>
      <c r="DL339" s="27"/>
      <c r="DM339" s="27"/>
      <c r="DN339" s="27"/>
      <c r="DO339" s="27"/>
      <c r="DP339" s="27"/>
      <c r="DQ339" s="27"/>
      <c r="DR339" s="27"/>
      <c r="DS339" s="27"/>
      <c r="DT339" s="27"/>
      <c r="DU339" s="27"/>
      <c r="DV339" s="27"/>
      <c r="DW339" s="40"/>
      <c r="DX339" s="27"/>
      <c r="DY339" s="27"/>
      <c r="DZ339" s="27"/>
      <c r="EA339" s="27"/>
      <c r="EB339" s="27"/>
      <c r="EC339" s="27"/>
      <c r="ED339" s="27"/>
      <c r="EE339" s="27"/>
      <c r="EF339" s="27"/>
      <c r="EG339" s="27"/>
      <c r="EH339" s="27"/>
      <c r="EI339" s="27"/>
      <c r="EJ339" s="27"/>
      <c r="EK339" s="27"/>
      <c r="EL339" s="27"/>
      <c r="EM339" s="27"/>
      <c r="EN339" s="27"/>
      <c r="EO339" s="27"/>
      <c r="EP339" s="27"/>
      <c r="EQ339" s="27"/>
      <c r="ER339" s="40"/>
    </row>
    <row r="340" spans="2:148" ht="15" customHeight="1" x14ac:dyDescent="0.25">
      <c r="B340" s="298" t="str">
        <f t="shared" si="35"/>
        <v>Desk 21</v>
      </c>
      <c r="C340" s="300" t="str">
        <f t="shared" si="38"/>
        <v/>
      </c>
      <c r="D340" s="300" t="str">
        <f t="shared" si="38"/>
        <v/>
      </c>
      <c r="E340" s="300" t="str">
        <f t="shared" si="38"/>
        <v/>
      </c>
      <c r="F340" s="300" t="str">
        <f t="shared" si="38"/>
        <v/>
      </c>
      <c r="G340" s="610" t="str">
        <f t="shared" si="38"/>
        <v/>
      </c>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c r="CW340" s="27"/>
      <c r="CX340" s="27"/>
      <c r="CY340" s="27"/>
      <c r="CZ340" s="27"/>
      <c r="DA340" s="27"/>
      <c r="DB340" s="27"/>
      <c r="DC340" s="27"/>
      <c r="DD340" s="27"/>
      <c r="DE340" s="27"/>
      <c r="DF340" s="27"/>
      <c r="DG340" s="27"/>
      <c r="DH340" s="27"/>
      <c r="DI340" s="27"/>
      <c r="DJ340" s="27"/>
      <c r="DK340" s="27"/>
      <c r="DL340" s="27"/>
      <c r="DM340" s="27"/>
      <c r="DN340" s="27"/>
      <c r="DO340" s="27"/>
      <c r="DP340" s="27"/>
      <c r="DQ340" s="27"/>
      <c r="DR340" s="27"/>
      <c r="DS340" s="27"/>
      <c r="DT340" s="27"/>
      <c r="DU340" s="27"/>
      <c r="DV340" s="27"/>
      <c r="DW340" s="40"/>
      <c r="DX340" s="27"/>
      <c r="DY340" s="27"/>
      <c r="DZ340" s="27"/>
      <c r="EA340" s="27"/>
      <c r="EB340" s="27"/>
      <c r="EC340" s="27"/>
      <c r="ED340" s="27"/>
      <c r="EE340" s="27"/>
      <c r="EF340" s="27"/>
      <c r="EG340" s="27"/>
      <c r="EH340" s="27"/>
      <c r="EI340" s="27"/>
      <c r="EJ340" s="27"/>
      <c r="EK340" s="27"/>
      <c r="EL340" s="27"/>
      <c r="EM340" s="27"/>
      <c r="EN340" s="27"/>
      <c r="EO340" s="27"/>
      <c r="EP340" s="27"/>
      <c r="EQ340" s="27"/>
      <c r="ER340" s="40"/>
    </row>
    <row r="341" spans="2:148" ht="15" customHeight="1" x14ac:dyDescent="0.25">
      <c r="B341" s="298" t="str">
        <f t="shared" si="35"/>
        <v>Desk 22</v>
      </c>
      <c r="C341" s="300" t="str">
        <f t="shared" si="38"/>
        <v/>
      </c>
      <c r="D341" s="300" t="str">
        <f t="shared" si="38"/>
        <v/>
      </c>
      <c r="E341" s="300" t="str">
        <f t="shared" si="38"/>
        <v/>
      </c>
      <c r="F341" s="300" t="str">
        <f t="shared" si="38"/>
        <v/>
      </c>
      <c r="G341" s="610" t="str">
        <f t="shared" si="38"/>
        <v/>
      </c>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c r="CW341" s="27"/>
      <c r="CX341" s="27"/>
      <c r="CY341" s="27"/>
      <c r="CZ341" s="27"/>
      <c r="DA341" s="27"/>
      <c r="DB341" s="27"/>
      <c r="DC341" s="27"/>
      <c r="DD341" s="27"/>
      <c r="DE341" s="27"/>
      <c r="DF341" s="27"/>
      <c r="DG341" s="27"/>
      <c r="DH341" s="27"/>
      <c r="DI341" s="27"/>
      <c r="DJ341" s="27"/>
      <c r="DK341" s="27"/>
      <c r="DL341" s="27"/>
      <c r="DM341" s="27"/>
      <c r="DN341" s="27"/>
      <c r="DO341" s="27"/>
      <c r="DP341" s="27"/>
      <c r="DQ341" s="27"/>
      <c r="DR341" s="27"/>
      <c r="DS341" s="27"/>
      <c r="DT341" s="27"/>
      <c r="DU341" s="27"/>
      <c r="DV341" s="27"/>
      <c r="DW341" s="40"/>
      <c r="DX341" s="27"/>
      <c r="DY341" s="27"/>
      <c r="DZ341" s="27"/>
      <c r="EA341" s="27"/>
      <c r="EB341" s="27"/>
      <c r="EC341" s="27"/>
      <c r="ED341" s="27"/>
      <c r="EE341" s="27"/>
      <c r="EF341" s="27"/>
      <c r="EG341" s="27"/>
      <c r="EH341" s="27"/>
      <c r="EI341" s="27"/>
      <c r="EJ341" s="27"/>
      <c r="EK341" s="27"/>
      <c r="EL341" s="27"/>
      <c r="EM341" s="27"/>
      <c r="EN341" s="27"/>
      <c r="EO341" s="27"/>
      <c r="EP341" s="27"/>
      <c r="EQ341" s="27"/>
      <c r="ER341" s="40"/>
    </row>
    <row r="342" spans="2:148" ht="15" customHeight="1" x14ac:dyDescent="0.25">
      <c r="B342" s="298" t="str">
        <f t="shared" si="35"/>
        <v>Desk 23</v>
      </c>
      <c r="C342" s="300" t="str">
        <f t="shared" si="38"/>
        <v/>
      </c>
      <c r="D342" s="300" t="str">
        <f t="shared" si="38"/>
        <v/>
      </c>
      <c r="E342" s="300" t="str">
        <f t="shared" si="38"/>
        <v/>
      </c>
      <c r="F342" s="300" t="str">
        <f t="shared" si="38"/>
        <v/>
      </c>
      <c r="G342" s="610" t="str">
        <f t="shared" si="38"/>
        <v/>
      </c>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c r="CW342" s="27"/>
      <c r="CX342" s="27"/>
      <c r="CY342" s="27"/>
      <c r="CZ342" s="27"/>
      <c r="DA342" s="27"/>
      <c r="DB342" s="27"/>
      <c r="DC342" s="27"/>
      <c r="DD342" s="27"/>
      <c r="DE342" s="27"/>
      <c r="DF342" s="27"/>
      <c r="DG342" s="27"/>
      <c r="DH342" s="27"/>
      <c r="DI342" s="27"/>
      <c r="DJ342" s="27"/>
      <c r="DK342" s="27"/>
      <c r="DL342" s="27"/>
      <c r="DM342" s="27"/>
      <c r="DN342" s="27"/>
      <c r="DO342" s="27"/>
      <c r="DP342" s="27"/>
      <c r="DQ342" s="27"/>
      <c r="DR342" s="27"/>
      <c r="DS342" s="27"/>
      <c r="DT342" s="27"/>
      <c r="DU342" s="27"/>
      <c r="DV342" s="27"/>
      <c r="DW342" s="40"/>
      <c r="DX342" s="27"/>
      <c r="DY342" s="27"/>
      <c r="DZ342" s="27"/>
      <c r="EA342" s="27"/>
      <c r="EB342" s="27"/>
      <c r="EC342" s="27"/>
      <c r="ED342" s="27"/>
      <c r="EE342" s="27"/>
      <c r="EF342" s="27"/>
      <c r="EG342" s="27"/>
      <c r="EH342" s="27"/>
      <c r="EI342" s="27"/>
      <c r="EJ342" s="27"/>
      <c r="EK342" s="27"/>
      <c r="EL342" s="27"/>
      <c r="EM342" s="27"/>
      <c r="EN342" s="27"/>
      <c r="EO342" s="27"/>
      <c r="EP342" s="27"/>
      <c r="EQ342" s="27"/>
      <c r="ER342" s="40"/>
    </row>
    <row r="343" spans="2:148" ht="15" customHeight="1" x14ac:dyDescent="0.25">
      <c r="B343" s="298" t="str">
        <f t="shared" si="35"/>
        <v>Desk 24</v>
      </c>
      <c r="C343" s="300" t="str">
        <f t="shared" si="38"/>
        <v/>
      </c>
      <c r="D343" s="300" t="str">
        <f t="shared" si="38"/>
        <v/>
      </c>
      <c r="E343" s="300" t="str">
        <f t="shared" si="38"/>
        <v/>
      </c>
      <c r="F343" s="300" t="str">
        <f t="shared" si="38"/>
        <v/>
      </c>
      <c r="G343" s="610" t="str">
        <f t="shared" si="38"/>
        <v/>
      </c>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c r="CW343" s="27"/>
      <c r="CX343" s="27"/>
      <c r="CY343" s="27"/>
      <c r="CZ343" s="27"/>
      <c r="DA343" s="27"/>
      <c r="DB343" s="27"/>
      <c r="DC343" s="27"/>
      <c r="DD343" s="27"/>
      <c r="DE343" s="27"/>
      <c r="DF343" s="27"/>
      <c r="DG343" s="27"/>
      <c r="DH343" s="27"/>
      <c r="DI343" s="27"/>
      <c r="DJ343" s="27"/>
      <c r="DK343" s="27"/>
      <c r="DL343" s="27"/>
      <c r="DM343" s="27"/>
      <c r="DN343" s="27"/>
      <c r="DO343" s="27"/>
      <c r="DP343" s="27"/>
      <c r="DQ343" s="27"/>
      <c r="DR343" s="27"/>
      <c r="DS343" s="27"/>
      <c r="DT343" s="27"/>
      <c r="DU343" s="27"/>
      <c r="DV343" s="27"/>
      <c r="DW343" s="40"/>
      <c r="DX343" s="27"/>
      <c r="DY343" s="27"/>
      <c r="DZ343" s="27"/>
      <c r="EA343" s="27"/>
      <c r="EB343" s="27"/>
      <c r="EC343" s="27"/>
      <c r="ED343" s="27"/>
      <c r="EE343" s="27"/>
      <c r="EF343" s="27"/>
      <c r="EG343" s="27"/>
      <c r="EH343" s="27"/>
      <c r="EI343" s="27"/>
      <c r="EJ343" s="27"/>
      <c r="EK343" s="27"/>
      <c r="EL343" s="27"/>
      <c r="EM343" s="27"/>
      <c r="EN343" s="27"/>
      <c r="EO343" s="27"/>
      <c r="EP343" s="27"/>
      <c r="EQ343" s="27"/>
      <c r="ER343" s="40"/>
    </row>
    <row r="344" spans="2:148" ht="15" customHeight="1" x14ac:dyDescent="0.25">
      <c r="B344" s="298" t="str">
        <f t="shared" si="35"/>
        <v>Desk 25</v>
      </c>
      <c r="C344" s="300" t="str">
        <f t="shared" si="38"/>
        <v/>
      </c>
      <c r="D344" s="300" t="str">
        <f t="shared" si="38"/>
        <v/>
      </c>
      <c r="E344" s="300" t="str">
        <f t="shared" si="38"/>
        <v/>
      </c>
      <c r="F344" s="300" t="str">
        <f t="shared" si="38"/>
        <v/>
      </c>
      <c r="G344" s="610" t="str">
        <f t="shared" si="38"/>
        <v/>
      </c>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c r="CW344" s="27"/>
      <c r="CX344" s="27"/>
      <c r="CY344" s="27"/>
      <c r="CZ344" s="27"/>
      <c r="DA344" s="27"/>
      <c r="DB344" s="27"/>
      <c r="DC344" s="27"/>
      <c r="DD344" s="27"/>
      <c r="DE344" s="27"/>
      <c r="DF344" s="27"/>
      <c r="DG344" s="27"/>
      <c r="DH344" s="27"/>
      <c r="DI344" s="27"/>
      <c r="DJ344" s="27"/>
      <c r="DK344" s="27"/>
      <c r="DL344" s="27"/>
      <c r="DM344" s="27"/>
      <c r="DN344" s="27"/>
      <c r="DO344" s="27"/>
      <c r="DP344" s="27"/>
      <c r="DQ344" s="27"/>
      <c r="DR344" s="27"/>
      <c r="DS344" s="27"/>
      <c r="DT344" s="27"/>
      <c r="DU344" s="27"/>
      <c r="DV344" s="27"/>
      <c r="DW344" s="40"/>
      <c r="DX344" s="27"/>
      <c r="DY344" s="27"/>
      <c r="DZ344" s="27"/>
      <c r="EA344" s="27"/>
      <c r="EB344" s="27"/>
      <c r="EC344" s="27"/>
      <c r="ED344" s="27"/>
      <c r="EE344" s="27"/>
      <c r="EF344" s="27"/>
      <c r="EG344" s="27"/>
      <c r="EH344" s="27"/>
      <c r="EI344" s="27"/>
      <c r="EJ344" s="27"/>
      <c r="EK344" s="27"/>
      <c r="EL344" s="27"/>
      <c r="EM344" s="27"/>
      <c r="EN344" s="27"/>
      <c r="EO344" s="27"/>
      <c r="EP344" s="27"/>
      <c r="EQ344" s="27"/>
      <c r="ER344" s="40"/>
    </row>
    <row r="345" spans="2:148" ht="15" customHeight="1" x14ac:dyDescent="0.25">
      <c r="B345" s="298" t="str">
        <f t="shared" si="35"/>
        <v>Desk 26</v>
      </c>
      <c r="C345" s="300" t="str">
        <f t="shared" si="38"/>
        <v/>
      </c>
      <c r="D345" s="300" t="str">
        <f t="shared" si="38"/>
        <v/>
      </c>
      <c r="E345" s="300" t="str">
        <f t="shared" si="38"/>
        <v/>
      </c>
      <c r="F345" s="300" t="str">
        <f t="shared" si="38"/>
        <v/>
      </c>
      <c r="G345" s="610" t="str">
        <f t="shared" si="38"/>
        <v/>
      </c>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c r="CW345" s="27"/>
      <c r="CX345" s="27"/>
      <c r="CY345" s="27"/>
      <c r="CZ345" s="27"/>
      <c r="DA345" s="27"/>
      <c r="DB345" s="27"/>
      <c r="DC345" s="27"/>
      <c r="DD345" s="27"/>
      <c r="DE345" s="27"/>
      <c r="DF345" s="27"/>
      <c r="DG345" s="27"/>
      <c r="DH345" s="27"/>
      <c r="DI345" s="27"/>
      <c r="DJ345" s="27"/>
      <c r="DK345" s="27"/>
      <c r="DL345" s="27"/>
      <c r="DM345" s="27"/>
      <c r="DN345" s="27"/>
      <c r="DO345" s="27"/>
      <c r="DP345" s="27"/>
      <c r="DQ345" s="27"/>
      <c r="DR345" s="27"/>
      <c r="DS345" s="27"/>
      <c r="DT345" s="27"/>
      <c r="DU345" s="27"/>
      <c r="DV345" s="27"/>
      <c r="DW345" s="40"/>
      <c r="DX345" s="27"/>
      <c r="DY345" s="27"/>
      <c r="DZ345" s="27"/>
      <c r="EA345" s="27"/>
      <c r="EB345" s="27"/>
      <c r="EC345" s="27"/>
      <c r="ED345" s="27"/>
      <c r="EE345" s="27"/>
      <c r="EF345" s="27"/>
      <c r="EG345" s="27"/>
      <c r="EH345" s="27"/>
      <c r="EI345" s="27"/>
      <c r="EJ345" s="27"/>
      <c r="EK345" s="27"/>
      <c r="EL345" s="27"/>
      <c r="EM345" s="27"/>
      <c r="EN345" s="27"/>
      <c r="EO345" s="27"/>
      <c r="EP345" s="27"/>
      <c r="EQ345" s="27"/>
      <c r="ER345" s="40"/>
    </row>
    <row r="346" spans="2:148" ht="15" customHeight="1" x14ac:dyDescent="0.25">
      <c r="B346" s="298" t="str">
        <f t="shared" si="35"/>
        <v>Desk 27</v>
      </c>
      <c r="C346" s="300" t="str">
        <f t="shared" si="38"/>
        <v/>
      </c>
      <c r="D346" s="300" t="str">
        <f t="shared" si="38"/>
        <v/>
      </c>
      <c r="E346" s="300" t="str">
        <f t="shared" si="38"/>
        <v/>
      </c>
      <c r="F346" s="300" t="str">
        <f t="shared" si="38"/>
        <v/>
      </c>
      <c r="G346" s="610" t="str">
        <f t="shared" si="38"/>
        <v/>
      </c>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c r="CW346" s="27"/>
      <c r="CX346" s="27"/>
      <c r="CY346" s="27"/>
      <c r="CZ346" s="27"/>
      <c r="DA346" s="27"/>
      <c r="DB346" s="27"/>
      <c r="DC346" s="27"/>
      <c r="DD346" s="27"/>
      <c r="DE346" s="27"/>
      <c r="DF346" s="27"/>
      <c r="DG346" s="27"/>
      <c r="DH346" s="27"/>
      <c r="DI346" s="27"/>
      <c r="DJ346" s="27"/>
      <c r="DK346" s="27"/>
      <c r="DL346" s="27"/>
      <c r="DM346" s="27"/>
      <c r="DN346" s="27"/>
      <c r="DO346" s="27"/>
      <c r="DP346" s="27"/>
      <c r="DQ346" s="27"/>
      <c r="DR346" s="27"/>
      <c r="DS346" s="27"/>
      <c r="DT346" s="27"/>
      <c r="DU346" s="27"/>
      <c r="DV346" s="27"/>
      <c r="DW346" s="40"/>
      <c r="DX346" s="27"/>
      <c r="DY346" s="27"/>
      <c r="DZ346" s="27"/>
      <c r="EA346" s="27"/>
      <c r="EB346" s="27"/>
      <c r="EC346" s="27"/>
      <c r="ED346" s="27"/>
      <c r="EE346" s="27"/>
      <c r="EF346" s="27"/>
      <c r="EG346" s="27"/>
      <c r="EH346" s="27"/>
      <c r="EI346" s="27"/>
      <c r="EJ346" s="27"/>
      <c r="EK346" s="27"/>
      <c r="EL346" s="27"/>
      <c r="EM346" s="27"/>
      <c r="EN346" s="27"/>
      <c r="EO346" s="27"/>
      <c r="EP346" s="27"/>
      <c r="EQ346" s="27"/>
      <c r="ER346" s="40"/>
    </row>
    <row r="347" spans="2:148" ht="15" customHeight="1" x14ac:dyDescent="0.25">
      <c r="B347" s="298" t="str">
        <f t="shared" si="35"/>
        <v>Desk 28</v>
      </c>
      <c r="C347" s="300" t="str">
        <f t="shared" si="38"/>
        <v/>
      </c>
      <c r="D347" s="300" t="str">
        <f t="shared" si="38"/>
        <v/>
      </c>
      <c r="E347" s="300" t="str">
        <f t="shared" si="38"/>
        <v/>
      </c>
      <c r="F347" s="300" t="str">
        <f t="shared" si="38"/>
        <v/>
      </c>
      <c r="G347" s="610" t="str">
        <f t="shared" si="38"/>
        <v/>
      </c>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c r="CW347" s="27"/>
      <c r="CX347" s="27"/>
      <c r="CY347" s="27"/>
      <c r="CZ347" s="27"/>
      <c r="DA347" s="27"/>
      <c r="DB347" s="27"/>
      <c r="DC347" s="27"/>
      <c r="DD347" s="27"/>
      <c r="DE347" s="27"/>
      <c r="DF347" s="27"/>
      <c r="DG347" s="27"/>
      <c r="DH347" s="27"/>
      <c r="DI347" s="27"/>
      <c r="DJ347" s="27"/>
      <c r="DK347" s="27"/>
      <c r="DL347" s="27"/>
      <c r="DM347" s="27"/>
      <c r="DN347" s="27"/>
      <c r="DO347" s="27"/>
      <c r="DP347" s="27"/>
      <c r="DQ347" s="27"/>
      <c r="DR347" s="27"/>
      <c r="DS347" s="27"/>
      <c r="DT347" s="27"/>
      <c r="DU347" s="27"/>
      <c r="DV347" s="27"/>
      <c r="DW347" s="40"/>
      <c r="DX347" s="27"/>
      <c r="DY347" s="27"/>
      <c r="DZ347" s="27"/>
      <c r="EA347" s="27"/>
      <c r="EB347" s="27"/>
      <c r="EC347" s="27"/>
      <c r="ED347" s="27"/>
      <c r="EE347" s="27"/>
      <c r="EF347" s="27"/>
      <c r="EG347" s="27"/>
      <c r="EH347" s="27"/>
      <c r="EI347" s="27"/>
      <c r="EJ347" s="27"/>
      <c r="EK347" s="27"/>
      <c r="EL347" s="27"/>
      <c r="EM347" s="27"/>
      <c r="EN347" s="27"/>
      <c r="EO347" s="27"/>
      <c r="EP347" s="27"/>
      <c r="EQ347" s="27"/>
      <c r="ER347" s="40"/>
    </row>
    <row r="348" spans="2:148" ht="15" customHeight="1" x14ac:dyDescent="0.25">
      <c r="B348" s="298" t="str">
        <f t="shared" si="35"/>
        <v>Desk 29</v>
      </c>
      <c r="C348" s="300" t="str">
        <f t="shared" si="38"/>
        <v/>
      </c>
      <c r="D348" s="300" t="str">
        <f t="shared" si="38"/>
        <v/>
      </c>
      <c r="E348" s="300" t="str">
        <f t="shared" si="38"/>
        <v/>
      </c>
      <c r="F348" s="300" t="str">
        <f t="shared" si="38"/>
        <v/>
      </c>
      <c r="G348" s="610" t="str">
        <f t="shared" si="38"/>
        <v/>
      </c>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c r="CW348" s="27"/>
      <c r="CX348" s="27"/>
      <c r="CY348" s="27"/>
      <c r="CZ348" s="27"/>
      <c r="DA348" s="27"/>
      <c r="DB348" s="27"/>
      <c r="DC348" s="27"/>
      <c r="DD348" s="27"/>
      <c r="DE348" s="27"/>
      <c r="DF348" s="27"/>
      <c r="DG348" s="27"/>
      <c r="DH348" s="27"/>
      <c r="DI348" s="27"/>
      <c r="DJ348" s="27"/>
      <c r="DK348" s="27"/>
      <c r="DL348" s="27"/>
      <c r="DM348" s="27"/>
      <c r="DN348" s="27"/>
      <c r="DO348" s="27"/>
      <c r="DP348" s="27"/>
      <c r="DQ348" s="27"/>
      <c r="DR348" s="27"/>
      <c r="DS348" s="27"/>
      <c r="DT348" s="27"/>
      <c r="DU348" s="27"/>
      <c r="DV348" s="27"/>
      <c r="DW348" s="40"/>
      <c r="DX348" s="27"/>
      <c r="DY348" s="27"/>
      <c r="DZ348" s="27"/>
      <c r="EA348" s="27"/>
      <c r="EB348" s="27"/>
      <c r="EC348" s="27"/>
      <c r="ED348" s="27"/>
      <c r="EE348" s="27"/>
      <c r="EF348" s="27"/>
      <c r="EG348" s="27"/>
      <c r="EH348" s="27"/>
      <c r="EI348" s="27"/>
      <c r="EJ348" s="27"/>
      <c r="EK348" s="27"/>
      <c r="EL348" s="27"/>
      <c r="EM348" s="27"/>
      <c r="EN348" s="27"/>
      <c r="EO348" s="27"/>
      <c r="EP348" s="27"/>
      <c r="EQ348" s="27"/>
      <c r="ER348" s="40"/>
    </row>
    <row r="349" spans="2:148" ht="15" customHeight="1" x14ac:dyDescent="0.25">
      <c r="B349" s="298" t="str">
        <f t="shared" si="35"/>
        <v>Desk 30</v>
      </c>
      <c r="C349" s="300" t="str">
        <f t="shared" si="38"/>
        <v/>
      </c>
      <c r="D349" s="300" t="str">
        <f t="shared" si="38"/>
        <v/>
      </c>
      <c r="E349" s="300" t="str">
        <f t="shared" si="38"/>
        <v/>
      </c>
      <c r="F349" s="300" t="str">
        <f t="shared" si="38"/>
        <v/>
      </c>
      <c r="G349" s="610" t="str">
        <f t="shared" si="38"/>
        <v/>
      </c>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c r="CW349" s="27"/>
      <c r="CX349" s="27"/>
      <c r="CY349" s="27"/>
      <c r="CZ349" s="27"/>
      <c r="DA349" s="27"/>
      <c r="DB349" s="27"/>
      <c r="DC349" s="27"/>
      <c r="DD349" s="27"/>
      <c r="DE349" s="27"/>
      <c r="DF349" s="27"/>
      <c r="DG349" s="27"/>
      <c r="DH349" s="27"/>
      <c r="DI349" s="27"/>
      <c r="DJ349" s="27"/>
      <c r="DK349" s="27"/>
      <c r="DL349" s="27"/>
      <c r="DM349" s="27"/>
      <c r="DN349" s="27"/>
      <c r="DO349" s="27"/>
      <c r="DP349" s="27"/>
      <c r="DQ349" s="27"/>
      <c r="DR349" s="27"/>
      <c r="DS349" s="27"/>
      <c r="DT349" s="27"/>
      <c r="DU349" s="27"/>
      <c r="DV349" s="27"/>
      <c r="DW349" s="40"/>
      <c r="DX349" s="27"/>
      <c r="DY349" s="27"/>
      <c r="DZ349" s="27"/>
      <c r="EA349" s="27"/>
      <c r="EB349" s="27"/>
      <c r="EC349" s="27"/>
      <c r="ED349" s="27"/>
      <c r="EE349" s="27"/>
      <c r="EF349" s="27"/>
      <c r="EG349" s="27"/>
      <c r="EH349" s="27"/>
      <c r="EI349" s="27"/>
      <c r="EJ349" s="27"/>
      <c r="EK349" s="27"/>
      <c r="EL349" s="27"/>
      <c r="EM349" s="27"/>
      <c r="EN349" s="27"/>
      <c r="EO349" s="27"/>
      <c r="EP349" s="27"/>
      <c r="EQ349" s="27"/>
      <c r="ER349" s="40"/>
    </row>
    <row r="350" spans="2:148" ht="15" customHeight="1" x14ac:dyDescent="0.25">
      <c r="B350" s="298" t="str">
        <f t="shared" si="35"/>
        <v>Desk 31</v>
      </c>
      <c r="C350" s="300" t="str">
        <f t="shared" si="38"/>
        <v/>
      </c>
      <c r="D350" s="300" t="str">
        <f t="shared" si="38"/>
        <v/>
      </c>
      <c r="E350" s="300" t="str">
        <f t="shared" si="38"/>
        <v/>
      </c>
      <c r="F350" s="300" t="str">
        <f t="shared" si="38"/>
        <v/>
      </c>
      <c r="G350" s="610" t="str">
        <f t="shared" si="38"/>
        <v/>
      </c>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c r="CW350" s="27"/>
      <c r="CX350" s="27"/>
      <c r="CY350" s="27"/>
      <c r="CZ350" s="27"/>
      <c r="DA350" s="27"/>
      <c r="DB350" s="27"/>
      <c r="DC350" s="27"/>
      <c r="DD350" s="27"/>
      <c r="DE350" s="27"/>
      <c r="DF350" s="27"/>
      <c r="DG350" s="27"/>
      <c r="DH350" s="27"/>
      <c r="DI350" s="27"/>
      <c r="DJ350" s="27"/>
      <c r="DK350" s="27"/>
      <c r="DL350" s="27"/>
      <c r="DM350" s="27"/>
      <c r="DN350" s="27"/>
      <c r="DO350" s="27"/>
      <c r="DP350" s="27"/>
      <c r="DQ350" s="27"/>
      <c r="DR350" s="27"/>
      <c r="DS350" s="27"/>
      <c r="DT350" s="27"/>
      <c r="DU350" s="27"/>
      <c r="DV350" s="27"/>
      <c r="DW350" s="40"/>
      <c r="DX350" s="27"/>
      <c r="DY350" s="27"/>
      <c r="DZ350" s="27"/>
      <c r="EA350" s="27"/>
      <c r="EB350" s="27"/>
      <c r="EC350" s="27"/>
      <c r="ED350" s="27"/>
      <c r="EE350" s="27"/>
      <c r="EF350" s="27"/>
      <c r="EG350" s="27"/>
      <c r="EH350" s="27"/>
      <c r="EI350" s="27"/>
      <c r="EJ350" s="27"/>
      <c r="EK350" s="27"/>
      <c r="EL350" s="27"/>
      <c r="EM350" s="27"/>
      <c r="EN350" s="27"/>
      <c r="EO350" s="27"/>
      <c r="EP350" s="27"/>
      <c r="EQ350" s="27"/>
      <c r="ER350" s="40"/>
    </row>
    <row r="351" spans="2:148" ht="15" customHeight="1" x14ac:dyDescent="0.25">
      <c r="B351" s="298" t="str">
        <f t="shared" si="35"/>
        <v>Desk 32</v>
      </c>
      <c r="C351" s="300" t="str">
        <f t="shared" si="38"/>
        <v/>
      </c>
      <c r="D351" s="300" t="str">
        <f t="shared" si="38"/>
        <v/>
      </c>
      <c r="E351" s="300" t="str">
        <f t="shared" si="38"/>
        <v/>
      </c>
      <c r="F351" s="300" t="str">
        <f t="shared" si="38"/>
        <v/>
      </c>
      <c r="G351" s="610" t="str">
        <f t="shared" si="38"/>
        <v/>
      </c>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c r="CW351" s="27"/>
      <c r="CX351" s="27"/>
      <c r="CY351" s="27"/>
      <c r="CZ351" s="27"/>
      <c r="DA351" s="27"/>
      <c r="DB351" s="27"/>
      <c r="DC351" s="27"/>
      <c r="DD351" s="27"/>
      <c r="DE351" s="27"/>
      <c r="DF351" s="27"/>
      <c r="DG351" s="27"/>
      <c r="DH351" s="27"/>
      <c r="DI351" s="27"/>
      <c r="DJ351" s="27"/>
      <c r="DK351" s="27"/>
      <c r="DL351" s="27"/>
      <c r="DM351" s="27"/>
      <c r="DN351" s="27"/>
      <c r="DO351" s="27"/>
      <c r="DP351" s="27"/>
      <c r="DQ351" s="27"/>
      <c r="DR351" s="27"/>
      <c r="DS351" s="27"/>
      <c r="DT351" s="27"/>
      <c r="DU351" s="27"/>
      <c r="DV351" s="27"/>
      <c r="DW351" s="40"/>
      <c r="DX351" s="27"/>
      <c r="DY351" s="27"/>
      <c r="DZ351" s="27"/>
      <c r="EA351" s="27"/>
      <c r="EB351" s="27"/>
      <c r="EC351" s="27"/>
      <c r="ED351" s="27"/>
      <c r="EE351" s="27"/>
      <c r="EF351" s="27"/>
      <c r="EG351" s="27"/>
      <c r="EH351" s="27"/>
      <c r="EI351" s="27"/>
      <c r="EJ351" s="27"/>
      <c r="EK351" s="27"/>
      <c r="EL351" s="27"/>
      <c r="EM351" s="27"/>
      <c r="EN351" s="27"/>
      <c r="EO351" s="27"/>
      <c r="EP351" s="27"/>
      <c r="EQ351" s="27"/>
      <c r="ER351" s="40"/>
    </row>
    <row r="352" spans="2:148" ht="15" customHeight="1" x14ac:dyDescent="0.25">
      <c r="B352" s="298" t="str">
        <f t="shared" si="35"/>
        <v>Desk 33</v>
      </c>
      <c r="C352" s="300" t="str">
        <f t="shared" si="38"/>
        <v/>
      </c>
      <c r="D352" s="300" t="str">
        <f t="shared" si="38"/>
        <v/>
      </c>
      <c r="E352" s="300" t="str">
        <f t="shared" si="38"/>
        <v/>
      </c>
      <c r="F352" s="300" t="str">
        <f t="shared" si="38"/>
        <v/>
      </c>
      <c r="G352" s="610" t="str">
        <f t="shared" si="38"/>
        <v/>
      </c>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c r="CW352" s="27"/>
      <c r="CX352" s="27"/>
      <c r="CY352" s="27"/>
      <c r="CZ352" s="27"/>
      <c r="DA352" s="27"/>
      <c r="DB352" s="27"/>
      <c r="DC352" s="27"/>
      <c r="DD352" s="27"/>
      <c r="DE352" s="27"/>
      <c r="DF352" s="27"/>
      <c r="DG352" s="27"/>
      <c r="DH352" s="27"/>
      <c r="DI352" s="27"/>
      <c r="DJ352" s="27"/>
      <c r="DK352" s="27"/>
      <c r="DL352" s="27"/>
      <c r="DM352" s="27"/>
      <c r="DN352" s="27"/>
      <c r="DO352" s="27"/>
      <c r="DP352" s="27"/>
      <c r="DQ352" s="27"/>
      <c r="DR352" s="27"/>
      <c r="DS352" s="27"/>
      <c r="DT352" s="27"/>
      <c r="DU352" s="27"/>
      <c r="DV352" s="27"/>
      <c r="DW352" s="40"/>
      <c r="DX352" s="27"/>
      <c r="DY352" s="27"/>
      <c r="DZ352" s="27"/>
      <c r="EA352" s="27"/>
      <c r="EB352" s="27"/>
      <c r="EC352" s="27"/>
      <c r="ED352" s="27"/>
      <c r="EE352" s="27"/>
      <c r="EF352" s="27"/>
      <c r="EG352" s="27"/>
      <c r="EH352" s="27"/>
      <c r="EI352" s="27"/>
      <c r="EJ352" s="27"/>
      <c r="EK352" s="27"/>
      <c r="EL352" s="27"/>
      <c r="EM352" s="27"/>
      <c r="EN352" s="27"/>
      <c r="EO352" s="27"/>
      <c r="EP352" s="27"/>
      <c r="EQ352" s="27"/>
      <c r="ER352" s="40"/>
    </row>
    <row r="353" spans="2:148" ht="15" customHeight="1" x14ac:dyDescent="0.25">
      <c r="B353" s="298" t="str">
        <f t="shared" si="35"/>
        <v>Desk 34</v>
      </c>
      <c r="C353" s="300" t="str">
        <f t="shared" ref="C353:G368" si="39">IF(ISBLANK(C44), "", C44)</f>
        <v/>
      </c>
      <c r="D353" s="300" t="str">
        <f t="shared" si="39"/>
        <v/>
      </c>
      <c r="E353" s="300" t="str">
        <f t="shared" si="39"/>
        <v/>
      </c>
      <c r="F353" s="300" t="str">
        <f t="shared" si="39"/>
        <v/>
      </c>
      <c r="G353" s="610" t="str">
        <f t="shared" si="39"/>
        <v/>
      </c>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c r="CW353" s="27"/>
      <c r="CX353" s="27"/>
      <c r="CY353" s="27"/>
      <c r="CZ353" s="27"/>
      <c r="DA353" s="27"/>
      <c r="DB353" s="27"/>
      <c r="DC353" s="27"/>
      <c r="DD353" s="27"/>
      <c r="DE353" s="27"/>
      <c r="DF353" s="27"/>
      <c r="DG353" s="27"/>
      <c r="DH353" s="27"/>
      <c r="DI353" s="27"/>
      <c r="DJ353" s="27"/>
      <c r="DK353" s="27"/>
      <c r="DL353" s="27"/>
      <c r="DM353" s="27"/>
      <c r="DN353" s="27"/>
      <c r="DO353" s="27"/>
      <c r="DP353" s="27"/>
      <c r="DQ353" s="27"/>
      <c r="DR353" s="27"/>
      <c r="DS353" s="27"/>
      <c r="DT353" s="27"/>
      <c r="DU353" s="27"/>
      <c r="DV353" s="27"/>
      <c r="DW353" s="40"/>
      <c r="DX353" s="27"/>
      <c r="DY353" s="27"/>
      <c r="DZ353" s="27"/>
      <c r="EA353" s="27"/>
      <c r="EB353" s="27"/>
      <c r="EC353" s="27"/>
      <c r="ED353" s="27"/>
      <c r="EE353" s="27"/>
      <c r="EF353" s="27"/>
      <c r="EG353" s="27"/>
      <c r="EH353" s="27"/>
      <c r="EI353" s="27"/>
      <c r="EJ353" s="27"/>
      <c r="EK353" s="27"/>
      <c r="EL353" s="27"/>
      <c r="EM353" s="27"/>
      <c r="EN353" s="27"/>
      <c r="EO353" s="27"/>
      <c r="EP353" s="27"/>
      <c r="EQ353" s="27"/>
      <c r="ER353" s="40"/>
    </row>
    <row r="354" spans="2:148" ht="15" customHeight="1" x14ac:dyDescent="0.25">
      <c r="B354" s="298" t="str">
        <f t="shared" si="35"/>
        <v>Desk 35</v>
      </c>
      <c r="C354" s="300" t="str">
        <f t="shared" si="39"/>
        <v/>
      </c>
      <c r="D354" s="300" t="str">
        <f t="shared" si="39"/>
        <v/>
      </c>
      <c r="E354" s="300" t="str">
        <f t="shared" si="39"/>
        <v/>
      </c>
      <c r="F354" s="300" t="str">
        <f t="shared" si="39"/>
        <v/>
      </c>
      <c r="G354" s="610" t="str">
        <f t="shared" si="39"/>
        <v/>
      </c>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c r="CW354" s="27"/>
      <c r="CX354" s="27"/>
      <c r="CY354" s="27"/>
      <c r="CZ354" s="27"/>
      <c r="DA354" s="27"/>
      <c r="DB354" s="27"/>
      <c r="DC354" s="27"/>
      <c r="DD354" s="27"/>
      <c r="DE354" s="27"/>
      <c r="DF354" s="27"/>
      <c r="DG354" s="27"/>
      <c r="DH354" s="27"/>
      <c r="DI354" s="27"/>
      <c r="DJ354" s="27"/>
      <c r="DK354" s="27"/>
      <c r="DL354" s="27"/>
      <c r="DM354" s="27"/>
      <c r="DN354" s="27"/>
      <c r="DO354" s="27"/>
      <c r="DP354" s="27"/>
      <c r="DQ354" s="27"/>
      <c r="DR354" s="27"/>
      <c r="DS354" s="27"/>
      <c r="DT354" s="27"/>
      <c r="DU354" s="27"/>
      <c r="DV354" s="27"/>
      <c r="DW354" s="40"/>
      <c r="DX354" s="27"/>
      <c r="DY354" s="27"/>
      <c r="DZ354" s="27"/>
      <c r="EA354" s="27"/>
      <c r="EB354" s="27"/>
      <c r="EC354" s="27"/>
      <c r="ED354" s="27"/>
      <c r="EE354" s="27"/>
      <c r="EF354" s="27"/>
      <c r="EG354" s="27"/>
      <c r="EH354" s="27"/>
      <c r="EI354" s="27"/>
      <c r="EJ354" s="27"/>
      <c r="EK354" s="27"/>
      <c r="EL354" s="27"/>
      <c r="EM354" s="27"/>
      <c r="EN354" s="27"/>
      <c r="EO354" s="27"/>
      <c r="EP354" s="27"/>
      <c r="EQ354" s="27"/>
      <c r="ER354" s="40"/>
    </row>
    <row r="355" spans="2:148" ht="15" customHeight="1" x14ac:dyDescent="0.25">
      <c r="B355" s="298" t="str">
        <f t="shared" si="35"/>
        <v>Desk 36</v>
      </c>
      <c r="C355" s="300" t="str">
        <f t="shared" si="39"/>
        <v/>
      </c>
      <c r="D355" s="300" t="str">
        <f t="shared" si="39"/>
        <v/>
      </c>
      <c r="E355" s="300" t="str">
        <f t="shared" si="39"/>
        <v/>
      </c>
      <c r="F355" s="300" t="str">
        <f t="shared" si="39"/>
        <v/>
      </c>
      <c r="G355" s="610" t="str">
        <f t="shared" si="39"/>
        <v/>
      </c>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c r="CW355" s="27"/>
      <c r="CX355" s="27"/>
      <c r="CY355" s="27"/>
      <c r="CZ355" s="27"/>
      <c r="DA355" s="27"/>
      <c r="DB355" s="27"/>
      <c r="DC355" s="27"/>
      <c r="DD355" s="27"/>
      <c r="DE355" s="27"/>
      <c r="DF355" s="27"/>
      <c r="DG355" s="27"/>
      <c r="DH355" s="27"/>
      <c r="DI355" s="27"/>
      <c r="DJ355" s="27"/>
      <c r="DK355" s="27"/>
      <c r="DL355" s="27"/>
      <c r="DM355" s="27"/>
      <c r="DN355" s="27"/>
      <c r="DO355" s="27"/>
      <c r="DP355" s="27"/>
      <c r="DQ355" s="27"/>
      <c r="DR355" s="27"/>
      <c r="DS355" s="27"/>
      <c r="DT355" s="27"/>
      <c r="DU355" s="27"/>
      <c r="DV355" s="27"/>
      <c r="DW355" s="40"/>
      <c r="DX355" s="27"/>
      <c r="DY355" s="27"/>
      <c r="DZ355" s="27"/>
      <c r="EA355" s="27"/>
      <c r="EB355" s="27"/>
      <c r="EC355" s="27"/>
      <c r="ED355" s="27"/>
      <c r="EE355" s="27"/>
      <c r="EF355" s="27"/>
      <c r="EG355" s="27"/>
      <c r="EH355" s="27"/>
      <c r="EI355" s="27"/>
      <c r="EJ355" s="27"/>
      <c r="EK355" s="27"/>
      <c r="EL355" s="27"/>
      <c r="EM355" s="27"/>
      <c r="EN355" s="27"/>
      <c r="EO355" s="27"/>
      <c r="EP355" s="27"/>
      <c r="EQ355" s="27"/>
      <c r="ER355" s="40"/>
    </row>
    <row r="356" spans="2:148" ht="15" customHeight="1" x14ac:dyDescent="0.25">
      <c r="B356" s="298" t="str">
        <f t="shared" si="35"/>
        <v>Desk 37</v>
      </c>
      <c r="C356" s="300" t="str">
        <f t="shared" si="39"/>
        <v/>
      </c>
      <c r="D356" s="300" t="str">
        <f t="shared" si="39"/>
        <v/>
      </c>
      <c r="E356" s="300" t="str">
        <f t="shared" si="39"/>
        <v/>
      </c>
      <c r="F356" s="300" t="str">
        <f t="shared" si="39"/>
        <v/>
      </c>
      <c r="G356" s="610" t="str">
        <f t="shared" si="39"/>
        <v/>
      </c>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c r="CW356" s="27"/>
      <c r="CX356" s="27"/>
      <c r="CY356" s="27"/>
      <c r="CZ356" s="27"/>
      <c r="DA356" s="27"/>
      <c r="DB356" s="27"/>
      <c r="DC356" s="27"/>
      <c r="DD356" s="27"/>
      <c r="DE356" s="27"/>
      <c r="DF356" s="27"/>
      <c r="DG356" s="27"/>
      <c r="DH356" s="27"/>
      <c r="DI356" s="27"/>
      <c r="DJ356" s="27"/>
      <c r="DK356" s="27"/>
      <c r="DL356" s="27"/>
      <c r="DM356" s="27"/>
      <c r="DN356" s="27"/>
      <c r="DO356" s="27"/>
      <c r="DP356" s="27"/>
      <c r="DQ356" s="27"/>
      <c r="DR356" s="27"/>
      <c r="DS356" s="27"/>
      <c r="DT356" s="27"/>
      <c r="DU356" s="27"/>
      <c r="DV356" s="27"/>
      <c r="DW356" s="40"/>
      <c r="DX356" s="27"/>
      <c r="DY356" s="27"/>
      <c r="DZ356" s="27"/>
      <c r="EA356" s="27"/>
      <c r="EB356" s="27"/>
      <c r="EC356" s="27"/>
      <c r="ED356" s="27"/>
      <c r="EE356" s="27"/>
      <c r="EF356" s="27"/>
      <c r="EG356" s="27"/>
      <c r="EH356" s="27"/>
      <c r="EI356" s="27"/>
      <c r="EJ356" s="27"/>
      <c r="EK356" s="27"/>
      <c r="EL356" s="27"/>
      <c r="EM356" s="27"/>
      <c r="EN356" s="27"/>
      <c r="EO356" s="27"/>
      <c r="EP356" s="27"/>
      <c r="EQ356" s="27"/>
      <c r="ER356" s="40"/>
    </row>
    <row r="357" spans="2:148" ht="15" customHeight="1" x14ac:dyDescent="0.25">
      <c r="B357" s="298" t="str">
        <f t="shared" si="35"/>
        <v>Desk 38</v>
      </c>
      <c r="C357" s="300" t="str">
        <f t="shared" si="39"/>
        <v/>
      </c>
      <c r="D357" s="300" t="str">
        <f t="shared" si="39"/>
        <v/>
      </c>
      <c r="E357" s="300" t="str">
        <f t="shared" si="39"/>
        <v/>
      </c>
      <c r="F357" s="300" t="str">
        <f t="shared" si="39"/>
        <v/>
      </c>
      <c r="G357" s="610" t="str">
        <f t="shared" si="39"/>
        <v/>
      </c>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c r="CW357" s="27"/>
      <c r="CX357" s="27"/>
      <c r="CY357" s="27"/>
      <c r="CZ357" s="27"/>
      <c r="DA357" s="27"/>
      <c r="DB357" s="27"/>
      <c r="DC357" s="27"/>
      <c r="DD357" s="27"/>
      <c r="DE357" s="27"/>
      <c r="DF357" s="27"/>
      <c r="DG357" s="27"/>
      <c r="DH357" s="27"/>
      <c r="DI357" s="27"/>
      <c r="DJ357" s="27"/>
      <c r="DK357" s="27"/>
      <c r="DL357" s="27"/>
      <c r="DM357" s="27"/>
      <c r="DN357" s="27"/>
      <c r="DO357" s="27"/>
      <c r="DP357" s="27"/>
      <c r="DQ357" s="27"/>
      <c r="DR357" s="27"/>
      <c r="DS357" s="27"/>
      <c r="DT357" s="27"/>
      <c r="DU357" s="27"/>
      <c r="DV357" s="27"/>
      <c r="DW357" s="40"/>
      <c r="DX357" s="27"/>
      <c r="DY357" s="27"/>
      <c r="DZ357" s="27"/>
      <c r="EA357" s="27"/>
      <c r="EB357" s="27"/>
      <c r="EC357" s="27"/>
      <c r="ED357" s="27"/>
      <c r="EE357" s="27"/>
      <c r="EF357" s="27"/>
      <c r="EG357" s="27"/>
      <c r="EH357" s="27"/>
      <c r="EI357" s="27"/>
      <c r="EJ357" s="27"/>
      <c r="EK357" s="27"/>
      <c r="EL357" s="27"/>
      <c r="EM357" s="27"/>
      <c r="EN357" s="27"/>
      <c r="EO357" s="27"/>
      <c r="EP357" s="27"/>
      <c r="EQ357" s="27"/>
      <c r="ER357" s="40"/>
    </row>
    <row r="358" spans="2:148" ht="15" customHeight="1" x14ac:dyDescent="0.25">
      <c r="B358" s="298" t="str">
        <f t="shared" si="35"/>
        <v>Desk 39</v>
      </c>
      <c r="C358" s="300" t="str">
        <f t="shared" si="39"/>
        <v/>
      </c>
      <c r="D358" s="300" t="str">
        <f t="shared" si="39"/>
        <v/>
      </c>
      <c r="E358" s="300" t="str">
        <f t="shared" si="39"/>
        <v/>
      </c>
      <c r="F358" s="300" t="str">
        <f t="shared" si="39"/>
        <v/>
      </c>
      <c r="G358" s="610" t="str">
        <f t="shared" si="39"/>
        <v/>
      </c>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c r="CW358" s="27"/>
      <c r="CX358" s="27"/>
      <c r="CY358" s="27"/>
      <c r="CZ358" s="27"/>
      <c r="DA358" s="27"/>
      <c r="DB358" s="27"/>
      <c r="DC358" s="27"/>
      <c r="DD358" s="27"/>
      <c r="DE358" s="27"/>
      <c r="DF358" s="27"/>
      <c r="DG358" s="27"/>
      <c r="DH358" s="27"/>
      <c r="DI358" s="27"/>
      <c r="DJ358" s="27"/>
      <c r="DK358" s="27"/>
      <c r="DL358" s="27"/>
      <c r="DM358" s="27"/>
      <c r="DN358" s="27"/>
      <c r="DO358" s="27"/>
      <c r="DP358" s="27"/>
      <c r="DQ358" s="27"/>
      <c r="DR358" s="27"/>
      <c r="DS358" s="27"/>
      <c r="DT358" s="27"/>
      <c r="DU358" s="27"/>
      <c r="DV358" s="27"/>
      <c r="DW358" s="40"/>
      <c r="DX358" s="27"/>
      <c r="DY358" s="27"/>
      <c r="DZ358" s="27"/>
      <c r="EA358" s="27"/>
      <c r="EB358" s="27"/>
      <c r="EC358" s="27"/>
      <c r="ED358" s="27"/>
      <c r="EE358" s="27"/>
      <c r="EF358" s="27"/>
      <c r="EG358" s="27"/>
      <c r="EH358" s="27"/>
      <c r="EI358" s="27"/>
      <c r="EJ358" s="27"/>
      <c r="EK358" s="27"/>
      <c r="EL358" s="27"/>
      <c r="EM358" s="27"/>
      <c r="EN358" s="27"/>
      <c r="EO358" s="27"/>
      <c r="EP358" s="27"/>
      <c r="EQ358" s="27"/>
      <c r="ER358" s="40"/>
    </row>
    <row r="359" spans="2:148" ht="15" customHeight="1" x14ac:dyDescent="0.25">
      <c r="B359" s="298" t="str">
        <f t="shared" si="35"/>
        <v>Desk 40</v>
      </c>
      <c r="C359" s="300" t="str">
        <f t="shared" si="39"/>
        <v/>
      </c>
      <c r="D359" s="300" t="str">
        <f t="shared" si="39"/>
        <v/>
      </c>
      <c r="E359" s="300" t="str">
        <f t="shared" si="39"/>
        <v/>
      </c>
      <c r="F359" s="300" t="str">
        <f t="shared" si="39"/>
        <v/>
      </c>
      <c r="G359" s="610" t="str">
        <f t="shared" si="39"/>
        <v/>
      </c>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c r="CW359" s="27"/>
      <c r="CX359" s="27"/>
      <c r="CY359" s="27"/>
      <c r="CZ359" s="27"/>
      <c r="DA359" s="27"/>
      <c r="DB359" s="27"/>
      <c r="DC359" s="27"/>
      <c r="DD359" s="27"/>
      <c r="DE359" s="27"/>
      <c r="DF359" s="27"/>
      <c r="DG359" s="27"/>
      <c r="DH359" s="27"/>
      <c r="DI359" s="27"/>
      <c r="DJ359" s="27"/>
      <c r="DK359" s="27"/>
      <c r="DL359" s="27"/>
      <c r="DM359" s="27"/>
      <c r="DN359" s="27"/>
      <c r="DO359" s="27"/>
      <c r="DP359" s="27"/>
      <c r="DQ359" s="27"/>
      <c r="DR359" s="27"/>
      <c r="DS359" s="27"/>
      <c r="DT359" s="27"/>
      <c r="DU359" s="27"/>
      <c r="DV359" s="27"/>
      <c r="DW359" s="40"/>
      <c r="DX359" s="27"/>
      <c r="DY359" s="27"/>
      <c r="DZ359" s="27"/>
      <c r="EA359" s="27"/>
      <c r="EB359" s="27"/>
      <c r="EC359" s="27"/>
      <c r="ED359" s="27"/>
      <c r="EE359" s="27"/>
      <c r="EF359" s="27"/>
      <c r="EG359" s="27"/>
      <c r="EH359" s="27"/>
      <c r="EI359" s="27"/>
      <c r="EJ359" s="27"/>
      <c r="EK359" s="27"/>
      <c r="EL359" s="27"/>
      <c r="EM359" s="27"/>
      <c r="EN359" s="27"/>
      <c r="EO359" s="27"/>
      <c r="EP359" s="27"/>
      <c r="EQ359" s="27"/>
      <c r="ER359" s="40"/>
    </row>
    <row r="360" spans="2:148" ht="15" customHeight="1" x14ac:dyDescent="0.25">
      <c r="B360" s="298" t="str">
        <f t="shared" si="35"/>
        <v>Desk 41</v>
      </c>
      <c r="C360" s="300" t="str">
        <f t="shared" si="39"/>
        <v/>
      </c>
      <c r="D360" s="300" t="str">
        <f t="shared" si="39"/>
        <v/>
      </c>
      <c r="E360" s="300" t="str">
        <f t="shared" si="39"/>
        <v/>
      </c>
      <c r="F360" s="300" t="str">
        <f t="shared" si="39"/>
        <v/>
      </c>
      <c r="G360" s="610" t="str">
        <f t="shared" si="39"/>
        <v/>
      </c>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c r="CW360" s="27"/>
      <c r="CX360" s="27"/>
      <c r="CY360" s="27"/>
      <c r="CZ360" s="27"/>
      <c r="DA360" s="27"/>
      <c r="DB360" s="27"/>
      <c r="DC360" s="27"/>
      <c r="DD360" s="27"/>
      <c r="DE360" s="27"/>
      <c r="DF360" s="27"/>
      <c r="DG360" s="27"/>
      <c r="DH360" s="27"/>
      <c r="DI360" s="27"/>
      <c r="DJ360" s="27"/>
      <c r="DK360" s="27"/>
      <c r="DL360" s="27"/>
      <c r="DM360" s="27"/>
      <c r="DN360" s="27"/>
      <c r="DO360" s="27"/>
      <c r="DP360" s="27"/>
      <c r="DQ360" s="27"/>
      <c r="DR360" s="27"/>
      <c r="DS360" s="27"/>
      <c r="DT360" s="27"/>
      <c r="DU360" s="27"/>
      <c r="DV360" s="27"/>
      <c r="DW360" s="40"/>
      <c r="DX360" s="27"/>
      <c r="DY360" s="27"/>
      <c r="DZ360" s="27"/>
      <c r="EA360" s="27"/>
      <c r="EB360" s="27"/>
      <c r="EC360" s="27"/>
      <c r="ED360" s="27"/>
      <c r="EE360" s="27"/>
      <c r="EF360" s="27"/>
      <c r="EG360" s="27"/>
      <c r="EH360" s="27"/>
      <c r="EI360" s="27"/>
      <c r="EJ360" s="27"/>
      <c r="EK360" s="27"/>
      <c r="EL360" s="27"/>
      <c r="EM360" s="27"/>
      <c r="EN360" s="27"/>
      <c r="EO360" s="27"/>
      <c r="EP360" s="27"/>
      <c r="EQ360" s="27"/>
      <c r="ER360" s="40"/>
    </row>
    <row r="361" spans="2:148" ht="15" customHeight="1" x14ac:dyDescent="0.25">
      <c r="B361" s="298" t="str">
        <f t="shared" si="35"/>
        <v>Desk 42</v>
      </c>
      <c r="C361" s="300" t="str">
        <f t="shared" si="39"/>
        <v/>
      </c>
      <c r="D361" s="300" t="str">
        <f t="shared" si="39"/>
        <v/>
      </c>
      <c r="E361" s="300" t="str">
        <f t="shared" si="39"/>
        <v/>
      </c>
      <c r="F361" s="300" t="str">
        <f t="shared" si="39"/>
        <v/>
      </c>
      <c r="G361" s="610" t="str">
        <f t="shared" si="39"/>
        <v/>
      </c>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c r="CW361" s="27"/>
      <c r="CX361" s="27"/>
      <c r="CY361" s="27"/>
      <c r="CZ361" s="27"/>
      <c r="DA361" s="27"/>
      <c r="DB361" s="27"/>
      <c r="DC361" s="27"/>
      <c r="DD361" s="27"/>
      <c r="DE361" s="27"/>
      <c r="DF361" s="27"/>
      <c r="DG361" s="27"/>
      <c r="DH361" s="27"/>
      <c r="DI361" s="27"/>
      <c r="DJ361" s="27"/>
      <c r="DK361" s="27"/>
      <c r="DL361" s="27"/>
      <c r="DM361" s="27"/>
      <c r="DN361" s="27"/>
      <c r="DO361" s="27"/>
      <c r="DP361" s="27"/>
      <c r="DQ361" s="27"/>
      <c r="DR361" s="27"/>
      <c r="DS361" s="27"/>
      <c r="DT361" s="27"/>
      <c r="DU361" s="27"/>
      <c r="DV361" s="27"/>
      <c r="DW361" s="40"/>
      <c r="DX361" s="27"/>
      <c r="DY361" s="27"/>
      <c r="DZ361" s="27"/>
      <c r="EA361" s="27"/>
      <c r="EB361" s="27"/>
      <c r="EC361" s="27"/>
      <c r="ED361" s="27"/>
      <c r="EE361" s="27"/>
      <c r="EF361" s="27"/>
      <c r="EG361" s="27"/>
      <c r="EH361" s="27"/>
      <c r="EI361" s="27"/>
      <c r="EJ361" s="27"/>
      <c r="EK361" s="27"/>
      <c r="EL361" s="27"/>
      <c r="EM361" s="27"/>
      <c r="EN361" s="27"/>
      <c r="EO361" s="27"/>
      <c r="EP361" s="27"/>
      <c r="EQ361" s="27"/>
      <c r="ER361" s="40"/>
    </row>
    <row r="362" spans="2:148" ht="15" customHeight="1" x14ac:dyDescent="0.25">
      <c r="B362" s="298" t="str">
        <f t="shared" si="35"/>
        <v>Desk 43</v>
      </c>
      <c r="C362" s="300" t="str">
        <f t="shared" si="39"/>
        <v/>
      </c>
      <c r="D362" s="300" t="str">
        <f t="shared" si="39"/>
        <v/>
      </c>
      <c r="E362" s="300" t="str">
        <f t="shared" si="39"/>
        <v/>
      </c>
      <c r="F362" s="300" t="str">
        <f t="shared" si="39"/>
        <v/>
      </c>
      <c r="G362" s="610" t="str">
        <f t="shared" si="39"/>
        <v/>
      </c>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c r="CW362" s="27"/>
      <c r="CX362" s="27"/>
      <c r="CY362" s="27"/>
      <c r="CZ362" s="27"/>
      <c r="DA362" s="27"/>
      <c r="DB362" s="27"/>
      <c r="DC362" s="27"/>
      <c r="DD362" s="27"/>
      <c r="DE362" s="27"/>
      <c r="DF362" s="27"/>
      <c r="DG362" s="27"/>
      <c r="DH362" s="27"/>
      <c r="DI362" s="27"/>
      <c r="DJ362" s="27"/>
      <c r="DK362" s="27"/>
      <c r="DL362" s="27"/>
      <c r="DM362" s="27"/>
      <c r="DN362" s="27"/>
      <c r="DO362" s="27"/>
      <c r="DP362" s="27"/>
      <c r="DQ362" s="27"/>
      <c r="DR362" s="27"/>
      <c r="DS362" s="27"/>
      <c r="DT362" s="27"/>
      <c r="DU362" s="27"/>
      <c r="DV362" s="27"/>
      <c r="DW362" s="40"/>
      <c r="DX362" s="27"/>
      <c r="DY362" s="27"/>
      <c r="DZ362" s="27"/>
      <c r="EA362" s="27"/>
      <c r="EB362" s="27"/>
      <c r="EC362" s="27"/>
      <c r="ED362" s="27"/>
      <c r="EE362" s="27"/>
      <c r="EF362" s="27"/>
      <c r="EG362" s="27"/>
      <c r="EH362" s="27"/>
      <c r="EI362" s="27"/>
      <c r="EJ362" s="27"/>
      <c r="EK362" s="27"/>
      <c r="EL362" s="27"/>
      <c r="EM362" s="27"/>
      <c r="EN362" s="27"/>
      <c r="EO362" s="27"/>
      <c r="EP362" s="27"/>
      <c r="EQ362" s="27"/>
      <c r="ER362" s="40"/>
    </row>
    <row r="363" spans="2:148" ht="15" customHeight="1" x14ac:dyDescent="0.25">
      <c r="B363" s="298" t="str">
        <f t="shared" si="35"/>
        <v>Desk 44</v>
      </c>
      <c r="C363" s="300" t="str">
        <f t="shared" si="39"/>
        <v/>
      </c>
      <c r="D363" s="300" t="str">
        <f t="shared" si="39"/>
        <v/>
      </c>
      <c r="E363" s="300" t="str">
        <f t="shared" si="39"/>
        <v/>
      </c>
      <c r="F363" s="300" t="str">
        <f t="shared" si="39"/>
        <v/>
      </c>
      <c r="G363" s="610" t="str">
        <f t="shared" si="39"/>
        <v/>
      </c>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c r="CW363" s="27"/>
      <c r="CX363" s="27"/>
      <c r="CY363" s="27"/>
      <c r="CZ363" s="27"/>
      <c r="DA363" s="27"/>
      <c r="DB363" s="27"/>
      <c r="DC363" s="27"/>
      <c r="DD363" s="27"/>
      <c r="DE363" s="27"/>
      <c r="DF363" s="27"/>
      <c r="DG363" s="27"/>
      <c r="DH363" s="27"/>
      <c r="DI363" s="27"/>
      <c r="DJ363" s="27"/>
      <c r="DK363" s="27"/>
      <c r="DL363" s="27"/>
      <c r="DM363" s="27"/>
      <c r="DN363" s="27"/>
      <c r="DO363" s="27"/>
      <c r="DP363" s="27"/>
      <c r="DQ363" s="27"/>
      <c r="DR363" s="27"/>
      <c r="DS363" s="27"/>
      <c r="DT363" s="27"/>
      <c r="DU363" s="27"/>
      <c r="DV363" s="27"/>
      <c r="DW363" s="40"/>
      <c r="DX363" s="27"/>
      <c r="DY363" s="27"/>
      <c r="DZ363" s="27"/>
      <c r="EA363" s="27"/>
      <c r="EB363" s="27"/>
      <c r="EC363" s="27"/>
      <c r="ED363" s="27"/>
      <c r="EE363" s="27"/>
      <c r="EF363" s="27"/>
      <c r="EG363" s="27"/>
      <c r="EH363" s="27"/>
      <c r="EI363" s="27"/>
      <c r="EJ363" s="27"/>
      <c r="EK363" s="27"/>
      <c r="EL363" s="27"/>
      <c r="EM363" s="27"/>
      <c r="EN363" s="27"/>
      <c r="EO363" s="27"/>
      <c r="EP363" s="27"/>
      <c r="EQ363" s="27"/>
      <c r="ER363" s="40"/>
    </row>
    <row r="364" spans="2:148" ht="15" customHeight="1" x14ac:dyDescent="0.25">
      <c r="B364" s="298" t="str">
        <f t="shared" si="35"/>
        <v>Desk 45</v>
      </c>
      <c r="C364" s="300" t="str">
        <f t="shared" si="39"/>
        <v/>
      </c>
      <c r="D364" s="300" t="str">
        <f t="shared" si="39"/>
        <v/>
      </c>
      <c r="E364" s="300" t="str">
        <f t="shared" si="39"/>
        <v/>
      </c>
      <c r="F364" s="300" t="str">
        <f t="shared" si="39"/>
        <v/>
      </c>
      <c r="G364" s="610" t="str">
        <f t="shared" si="39"/>
        <v/>
      </c>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c r="CW364" s="27"/>
      <c r="CX364" s="27"/>
      <c r="CY364" s="27"/>
      <c r="CZ364" s="27"/>
      <c r="DA364" s="27"/>
      <c r="DB364" s="27"/>
      <c r="DC364" s="27"/>
      <c r="DD364" s="27"/>
      <c r="DE364" s="27"/>
      <c r="DF364" s="27"/>
      <c r="DG364" s="27"/>
      <c r="DH364" s="27"/>
      <c r="DI364" s="27"/>
      <c r="DJ364" s="27"/>
      <c r="DK364" s="27"/>
      <c r="DL364" s="27"/>
      <c r="DM364" s="27"/>
      <c r="DN364" s="27"/>
      <c r="DO364" s="27"/>
      <c r="DP364" s="27"/>
      <c r="DQ364" s="27"/>
      <c r="DR364" s="27"/>
      <c r="DS364" s="27"/>
      <c r="DT364" s="27"/>
      <c r="DU364" s="27"/>
      <c r="DV364" s="27"/>
      <c r="DW364" s="40"/>
      <c r="DX364" s="27"/>
      <c r="DY364" s="27"/>
      <c r="DZ364" s="27"/>
      <c r="EA364" s="27"/>
      <c r="EB364" s="27"/>
      <c r="EC364" s="27"/>
      <c r="ED364" s="27"/>
      <c r="EE364" s="27"/>
      <c r="EF364" s="27"/>
      <c r="EG364" s="27"/>
      <c r="EH364" s="27"/>
      <c r="EI364" s="27"/>
      <c r="EJ364" s="27"/>
      <c r="EK364" s="27"/>
      <c r="EL364" s="27"/>
      <c r="EM364" s="27"/>
      <c r="EN364" s="27"/>
      <c r="EO364" s="27"/>
      <c r="EP364" s="27"/>
      <c r="EQ364" s="27"/>
      <c r="ER364" s="40"/>
    </row>
    <row r="365" spans="2:148" ht="15" customHeight="1" x14ac:dyDescent="0.25">
      <c r="B365" s="298" t="str">
        <f t="shared" si="35"/>
        <v>Desk 46</v>
      </c>
      <c r="C365" s="300" t="str">
        <f t="shared" si="39"/>
        <v/>
      </c>
      <c r="D365" s="300" t="str">
        <f t="shared" si="39"/>
        <v/>
      </c>
      <c r="E365" s="300" t="str">
        <f t="shared" si="39"/>
        <v/>
      </c>
      <c r="F365" s="300" t="str">
        <f t="shared" si="39"/>
        <v/>
      </c>
      <c r="G365" s="610" t="str">
        <f t="shared" si="39"/>
        <v/>
      </c>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c r="CW365" s="27"/>
      <c r="CX365" s="27"/>
      <c r="CY365" s="27"/>
      <c r="CZ365" s="27"/>
      <c r="DA365" s="27"/>
      <c r="DB365" s="27"/>
      <c r="DC365" s="27"/>
      <c r="DD365" s="27"/>
      <c r="DE365" s="27"/>
      <c r="DF365" s="27"/>
      <c r="DG365" s="27"/>
      <c r="DH365" s="27"/>
      <c r="DI365" s="27"/>
      <c r="DJ365" s="27"/>
      <c r="DK365" s="27"/>
      <c r="DL365" s="27"/>
      <c r="DM365" s="27"/>
      <c r="DN365" s="27"/>
      <c r="DO365" s="27"/>
      <c r="DP365" s="27"/>
      <c r="DQ365" s="27"/>
      <c r="DR365" s="27"/>
      <c r="DS365" s="27"/>
      <c r="DT365" s="27"/>
      <c r="DU365" s="27"/>
      <c r="DV365" s="27"/>
      <c r="DW365" s="40"/>
      <c r="DX365" s="27"/>
      <c r="DY365" s="27"/>
      <c r="DZ365" s="27"/>
      <c r="EA365" s="27"/>
      <c r="EB365" s="27"/>
      <c r="EC365" s="27"/>
      <c r="ED365" s="27"/>
      <c r="EE365" s="27"/>
      <c r="EF365" s="27"/>
      <c r="EG365" s="27"/>
      <c r="EH365" s="27"/>
      <c r="EI365" s="27"/>
      <c r="EJ365" s="27"/>
      <c r="EK365" s="27"/>
      <c r="EL365" s="27"/>
      <c r="EM365" s="27"/>
      <c r="EN365" s="27"/>
      <c r="EO365" s="27"/>
      <c r="EP365" s="27"/>
      <c r="EQ365" s="27"/>
      <c r="ER365" s="40"/>
    </row>
    <row r="366" spans="2:148" ht="15" customHeight="1" x14ac:dyDescent="0.25">
      <c r="B366" s="298" t="str">
        <f t="shared" si="35"/>
        <v>Desk 47</v>
      </c>
      <c r="C366" s="300" t="str">
        <f t="shared" si="39"/>
        <v/>
      </c>
      <c r="D366" s="300" t="str">
        <f t="shared" si="39"/>
        <v/>
      </c>
      <c r="E366" s="300" t="str">
        <f t="shared" si="39"/>
        <v/>
      </c>
      <c r="F366" s="300" t="str">
        <f t="shared" si="39"/>
        <v/>
      </c>
      <c r="G366" s="610" t="str">
        <f t="shared" si="39"/>
        <v/>
      </c>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c r="CW366" s="27"/>
      <c r="CX366" s="27"/>
      <c r="CY366" s="27"/>
      <c r="CZ366" s="27"/>
      <c r="DA366" s="27"/>
      <c r="DB366" s="27"/>
      <c r="DC366" s="27"/>
      <c r="DD366" s="27"/>
      <c r="DE366" s="27"/>
      <c r="DF366" s="27"/>
      <c r="DG366" s="27"/>
      <c r="DH366" s="27"/>
      <c r="DI366" s="27"/>
      <c r="DJ366" s="27"/>
      <c r="DK366" s="27"/>
      <c r="DL366" s="27"/>
      <c r="DM366" s="27"/>
      <c r="DN366" s="27"/>
      <c r="DO366" s="27"/>
      <c r="DP366" s="27"/>
      <c r="DQ366" s="27"/>
      <c r="DR366" s="27"/>
      <c r="DS366" s="27"/>
      <c r="DT366" s="27"/>
      <c r="DU366" s="27"/>
      <c r="DV366" s="27"/>
      <c r="DW366" s="40"/>
      <c r="DX366" s="27"/>
      <c r="DY366" s="27"/>
      <c r="DZ366" s="27"/>
      <c r="EA366" s="27"/>
      <c r="EB366" s="27"/>
      <c r="EC366" s="27"/>
      <c r="ED366" s="27"/>
      <c r="EE366" s="27"/>
      <c r="EF366" s="27"/>
      <c r="EG366" s="27"/>
      <c r="EH366" s="27"/>
      <c r="EI366" s="27"/>
      <c r="EJ366" s="27"/>
      <c r="EK366" s="27"/>
      <c r="EL366" s="27"/>
      <c r="EM366" s="27"/>
      <c r="EN366" s="27"/>
      <c r="EO366" s="27"/>
      <c r="EP366" s="27"/>
      <c r="EQ366" s="27"/>
      <c r="ER366" s="40"/>
    </row>
    <row r="367" spans="2:148" ht="15" customHeight="1" x14ac:dyDescent="0.25">
      <c r="B367" s="298" t="str">
        <f t="shared" si="35"/>
        <v>Desk 48</v>
      </c>
      <c r="C367" s="300" t="str">
        <f t="shared" si="39"/>
        <v/>
      </c>
      <c r="D367" s="300" t="str">
        <f t="shared" si="39"/>
        <v/>
      </c>
      <c r="E367" s="300" t="str">
        <f t="shared" si="39"/>
        <v/>
      </c>
      <c r="F367" s="300" t="str">
        <f t="shared" si="39"/>
        <v/>
      </c>
      <c r="G367" s="610" t="str">
        <f t="shared" si="39"/>
        <v/>
      </c>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c r="CW367" s="27"/>
      <c r="CX367" s="27"/>
      <c r="CY367" s="27"/>
      <c r="CZ367" s="27"/>
      <c r="DA367" s="27"/>
      <c r="DB367" s="27"/>
      <c r="DC367" s="27"/>
      <c r="DD367" s="27"/>
      <c r="DE367" s="27"/>
      <c r="DF367" s="27"/>
      <c r="DG367" s="27"/>
      <c r="DH367" s="27"/>
      <c r="DI367" s="27"/>
      <c r="DJ367" s="27"/>
      <c r="DK367" s="27"/>
      <c r="DL367" s="27"/>
      <c r="DM367" s="27"/>
      <c r="DN367" s="27"/>
      <c r="DO367" s="27"/>
      <c r="DP367" s="27"/>
      <c r="DQ367" s="27"/>
      <c r="DR367" s="27"/>
      <c r="DS367" s="27"/>
      <c r="DT367" s="27"/>
      <c r="DU367" s="27"/>
      <c r="DV367" s="27"/>
      <c r="DW367" s="40"/>
      <c r="DX367" s="27"/>
      <c r="DY367" s="27"/>
      <c r="DZ367" s="27"/>
      <c r="EA367" s="27"/>
      <c r="EB367" s="27"/>
      <c r="EC367" s="27"/>
      <c r="ED367" s="27"/>
      <c r="EE367" s="27"/>
      <c r="EF367" s="27"/>
      <c r="EG367" s="27"/>
      <c r="EH367" s="27"/>
      <c r="EI367" s="27"/>
      <c r="EJ367" s="27"/>
      <c r="EK367" s="27"/>
      <c r="EL367" s="27"/>
      <c r="EM367" s="27"/>
      <c r="EN367" s="27"/>
      <c r="EO367" s="27"/>
      <c r="EP367" s="27"/>
      <c r="EQ367" s="27"/>
      <c r="ER367" s="40"/>
    </row>
    <row r="368" spans="2:148" ht="15" customHeight="1" x14ac:dyDescent="0.25">
      <c r="B368" s="298" t="str">
        <f t="shared" si="35"/>
        <v>Desk 49</v>
      </c>
      <c r="C368" s="300" t="str">
        <f t="shared" si="39"/>
        <v/>
      </c>
      <c r="D368" s="300" t="str">
        <f t="shared" si="39"/>
        <v/>
      </c>
      <c r="E368" s="300" t="str">
        <f t="shared" si="39"/>
        <v/>
      </c>
      <c r="F368" s="300" t="str">
        <f t="shared" si="39"/>
        <v/>
      </c>
      <c r="G368" s="610" t="str">
        <f t="shared" si="39"/>
        <v/>
      </c>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c r="CW368" s="27"/>
      <c r="CX368" s="27"/>
      <c r="CY368" s="27"/>
      <c r="CZ368" s="27"/>
      <c r="DA368" s="27"/>
      <c r="DB368" s="27"/>
      <c r="DC368" s="27"/>
      <c r="DD368" s="27"/>
      <c r="DE368" s="27"/>
      <c r="DF368" s="27"/>
      <c r="DG368" s="27"/>
      <c r="DH368" s="27"/>
      <c r="DI368" s="27"/>
      <c r="DJ368" s="27"/>
      <c r="DK368" s="27"/>
      <c r="DL368" s="27"/>
      <c r="DM368" s="27"/>
      <c r="DN368" s="27"/>
      <c r="DO368" s="27"/>
      <c r="DP368" s="27"/>
      <c r="DQ368" s="27"/>
      <c r="DR368" s="27"/>
      <c r="DS368" s="27"/>
      <c r="DT368" s="27"/>
      <c r="DU368" s="27"/>
      <c r="DV368" s="27"/>
      <c r="DW368" s="40"/>
      <c r="DX368" s="27"/>
      <c r="DY368" s="27"/>
      <c r="DZ368" s="27"/>
      <c r="EA368" s="27"/>
      <c r="EB368" s="27"/>
      <c r="EC368" s="27"/>
      <c r="ED368" s="27"/>
      <c r="EE368" s="27"/>
      <c r="EF368" s="27"/>
      <c r="EG368" s="27"/>
      <c r="EH368" s="27"/>
      <c r="EI368" s="27"/>
      <c r="EJ368" s="27"/>
      <c r="EK368" s="27"/>
      <c r="EL368" s="27"/>
      <c r="EM368" s="27"/>
      <c r="EN368" s="27"/>
      <c r="EO368" s="27"/>
      <c r="EP368" s="27"/>
      <c r="EQ368" s="27"/>
      <c r="ER368" s="40"/>
    </row>
    <row r="369" spans="2:148" ht="15" customHeight="1" x14ac:dyDescent="0.25">
      <c r="B369" s="298" t="str">
        <f t="shared" si="35"/>
        <v>Desk 50</v>
      </c>
      <c r="C369" s="300" t="str">
        <f t="shared" ref="C369:G384" si="40">IF(ISBLANK(C60), "", C60)</f>
        <v/>
      </c>
      <c r="D369" s="300" t="str">
        <f t="shared" si="40"/>
        <v/>
      </c>
      <c r="E369" s="300" t="str">
        <f t="shared" si="40"/>
        <v/>
      </c>
      <c r="F369" s="300" t="str">
        <f t="shared" si="40"/>
        <v/>
      </c>
      <c r="G369" s="610" t="str">
        <f t="shared" si="40"/>
        <v/>
      </c>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c r="CW369" s="27"/>
      <c r="CX369" s="27"/>
      <c r="CY369" s="27"/>
      <c r="CZ369" s="27"/>
      <c r="DA369" s="27"/>
      <c r="DB369" s="27"/>
      <c r="DC369" s="27"/>
      <c r="DD369" s="27"/>
      <c r="DE369" s="27"/>
      <c r="DF369" s="27"/>
      <c r="DG369" s="27"/>
      <c r="DH369" s="27"/>
      <c r="DI369" s="27"/>
      <c r="DJ369" s="27"/>
      <c r="DK369" s="27"/>
      <c r="DL369" s="27"/>
      <c r="DM369" s="27"/>
      <c r="DN369" s="27"/>
      <c r="DO369" s="27"/>
      <c r="DP369" s="27"/>
      <c r="DQ369" s="27"/>
      <c r="DR369" s="27"/>
      <c r="DS369" s="27"/>
      <c r="DT369" s="27"/>
      <c r="DU369" s="27"/>
      <c r="DV369" s="27"/>
      <c r="DW369" s="40"/>
      <c r="DX369" s="27"/>
      <c r="DY369" s="27"/>
      <c r="DZ369" s="27"/>
      <c r="EA369" s="27"/>
      <c r="EB369" s="27"/>
      <c r="EC369" s="27"/>
      <c r="ED369" s="27"/>
      <c r="EE369" s="27"/>
      <c r="EF369" s="27"/>
      <c r="EG369" s="27"/>
      <c r="EH369" s="27"/>
      <c r="EI369" s="27"/>
      <c r="EJ369" s="27"/>
      <c r="EK369" s="27"/>
      <c r="EL369" s="27"/>
      <c r="EM369" s="27"/>
      <c r="EN369" s="27"/>
      <c r="EO369" s="27"/>
      <c r="EP369" s="27"/>
      <c r="EQ369" s="27"/>
      <c r="ER369" s="40"/>
    </row>
    <row r="370" spans="2:148" ht="15" customHeight="1" x14ac:dyDescent="0.25">
      <c r="B370" s="298" t="str">
        <f t="shared" si="35"/>
        <v>Desk 51</v>
      </c>
      <c r="C370" s="300" t="str">
        <f t="shared" si="40"/>
        <v/>
      </c>
      <c r="D370" s="300" t="str">
        <f t="shared" si="40"/>
        <v/>
      </c>
      <c r="E370" s="300" t="str">
        <f t="shared" si="40"/>
        <v/>
      </c>
      <c r="F370" s="300" t="str">
        <f t="shared" si="40"/>
        <v/>
      </c>
      <c r="G370" s="610" t="str">
        <f t="shared" si="40"/>
        <v/>
      </c>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c r="CW370" s="27"/>
      <c r="CX370" s="27"/>
      <c r="CY370" s="27"/>
      <c r="CZ370" s="27"/>
      <c r="DA370" s="27"/>
      <c r="DB370" s="27"/>
      <c r="DC370" s="27"/>
      <c r="DD370" s="27"/>
      <c r="DE370" s="27"/>
      <c r="DF370" s="27"/>
      <c r="DG370" s="27"/>
      <c r="DH370" s="27"/>
      <c r="DI370" s="27"/>
      <c r="DJ370" s="27"/>
      <c r="DK370" s="27"/>
      <c r="DL370" s="27"/>
      <c r="DM370" s="27"/>
      <c r="DN370" s="27"/>
      <c r="DO370" s="27"/>
      <c r="DP370" s="27"/>
      <c r="DQ370" s="27"/>
      <c r="DR370" s="27"/>
      <c r="DS370" s="27"/>
      <c r="DT370" s="27"/>
      <c r="DU370" s="27"/>
      <c r="DV370" s="27"/>
      <c r="DW370" s="40"/>
      <c r="DX370" s="27"/>
      <c r="DY370" s="27"/>
      <c r="DZ370" s="27"/>
      <c r="EA370" s="27"/>
      <c r="EB370" s="27"/>
      <c r="EC370" s="27"/>
      <c r="ED370" s="27"/>
      <c r="EE370" s="27"/>
      <c r="EF370" s="27"/>
      <c r="EG370" s="27"/>
      <c r="EH370" s="27"/>
      <c r="EI370" s="27"/>
      <c r="EJ370" s="27"/>
      <c r="EK370" s="27"/>
      <c r="EL370" s="27"/>
      <c r="EM370" s="27"/>
      <c r="EN370" s="27"/>
      <c r="EO370" s="27"/>
      <c r="EP370" s="27"/>
      <c r="EQ370" s="27"/>
      <c r="ER370" s="40"/>
    </row>
    <row r="371" spans="2:148" ht="15" customHeight="1" x14ac:dyDescent="0.25">
      <c r="B371" s="298" t="str">
        <f t="shared" si="35"/>
        <v>Desk 52</v>
      </c>
      <c r="C371" s="300" t="str">
        <f t="shared" si="40"/>
        <v/>
      </c>
      <c r="D371" s="300" t="str">
        <f t="shared" si="40"/>
        <v/>
      </c>
      <c r="E371" s="300" t="str">
        <f t="shared" si="40"/>
        <v/>
      </c>
      <c r="F371" s="300" t="str">
        <f t="shared" si="40"/>
        <v/>
      </c>
      <c r="G371" s="610" t="str">
        <f t="shared" si="40"/>
        <v/>
      </c>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c r="CW371" s="27"/>
      <c r="CX371" s="27"/>
      <c r="CY371" s="27"/>
      <c r="CZ371" s="27"/>
      <c r="DA371" s="27"/>
      <c r="DB371" s="27"/>
      <c r="DC371" s="27"/>
      <c r="DD371" s="27"/>
      <c r="DE371" s="27"/>
      <c r="DF371" s="27"/>
      <c r="DG371" s="27"/>
      <c r="DH371" s="27"/>
      <c r="DI371" s="27"/>
      <c r="DJ371" s="27"/>
      <c r="DK371" s="27"/>
      <c r="DL371" s="27"/>
      <c r="DM371" s="27"/>
      <c r="DN371" s="27"/>
      <c r="DO371" s="27"/>
      <c r="DP371" s="27"/>
      <c r="DQ371" s="27"/>
      <c r="DR371" s="27"/>
      <c r="DS371" s="27"/>
      <c r="DT371" s="27"/>
      <c r="DU371" s="27"/>
      <c r="DV371" s="27"/>
      <c r="DW371" s="40"/>
      <c r="DX371" s="27"/>
      <c r="DY371" s="27"/>
      <c r="DZ371" s="27"/>
      <c r="EA371" s="27"/>
      <c r="EB371" s="27"/>
      <c r="EC371" s="27"/>
      <c r="ED371" s="27"/>
      <c r="EE371" s="27"/>
      <c r="EF371" s="27"/>
      <c r="EG371" s="27"/>
      <c r="EH371" s="27"/>
      <c r="EI371" s="27"/>
      <c r="EJ371" s="27"/>
      <c r="EK371" s="27"/>
      <c r="EL371" s="27"/>
      <c r="EM371" s="27"/>
      <c r="EN371" s="27"/>
      <c r="EO371" s="27"/>
      <c r="EP371" s="27"/>
      <c r="EQ371" s="27"/>
      <c r="ER371" s="40"/>
    </row>
    <row r="372" spans="2:148" ht="15" customHeight="1" x14ac:dyDescent="0.25">
      <c r="B372" s="298" t="str">
        <f t="shared" si="35"/>
        <v>Desk 53</v>
      </c>
      <c r="C372" s="300" t="str">
        <f t="shared" si="40"/>
        <v/>
      </c>
      <c r="D372" s="300" t="str">
        <f t="shared" si="40"/>
        <v/>
      </c>
      <c r="E372" s="300" t="str">
        <f t="shared" si="40"/>
        <v/>
      </c>
      <c r="F372" s="300" t="str">
        <f t="shared" si="40"/>
        <v/>
      </c>
      <c r="G372" s="610" t="str">
        <f t="shared" si="40"/>
        <v/>
      </c>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c r="CW372" s="27"/>
      <c r="CX372" s="27"/>
      <c r="CY372" s="27"/>
      <c r="CZ372" s="27"/>
      <c r="DA372" s="27"/>
      <c r="DB372" s="27"/>
      <c r="DC372" s="27"/>
      <c r="DD372" s="27"/>
      <c r="DE372" s="27"/>
      <c r="DF372" s="27"/>
      <c r="DG372" s="27"/>
      <c r="DH372" s="27"/>
      <c r="DI372" s="27"/>
      <c r="DJ372" s="27"/>
      <c r="DK372" s="27"/>
      <c r="DL372" s="27"/>
      <c r="DM372" s="27"/>
      <c r="DN372" s="27"/>
      <c r="DO372" s="27"/>
      <c r="DP372" s="27"/>
      <c r="DQ372" s="27"/>
      <c r="DR372" s="27"/>
      <c r="DS372" s="27"/>
      <c r="DT372" s="27"/>
      <c r="DU372" s="27"/>
      <c r="DV372" s="27"/>
      <c r="DW372" s="40"/>
      <c r="DX372" s="27"/>
      <c r="DY372" s="27"/>
      <c r="DZ372" s="27"/>
      <c r="EA372" s="27"/>
      <c r="EB372" s="27"/>
      <c r="EC372" s="27"/>
      <c r="ED372" s="27"/>
      <c r="EE372" s="27"/>
      <c r="EF372" s="27"/>
      <c r="EG372" s="27"/>
      <c r="EH372" s="27"/>
      <c r="EI372" s="27"/>
      <c r="EJ372" s="27"/>
      <c r="EK372" s="27"/>
      <c r="EL372" s="27"/>
      <c r="EM372" s="27"/>
      <c r="EN372" s="27"/>
      <c r="EO372" s="27"/>
      <c r="EP372" s="27"/>
      <c r="EQ372" s="27"/>
      <c r="ER372" s="40"/>
    </row>
    <row r="373" spans="2:148" ht="15" customHeight="1" x14ac:dyDescent="0.25">
      <c r="B373" s="298" t="str">
        <f t="shared" si="35"/>
        <v>Desk 54</v>
      </c>
      <c r="C373" s="300" t="str">
        <f t="shared" si="40"/>
        <v/>
      </c>
      <c r="D373" s="300" t="str">
        <f t="shared" si="40"/>
        <v/>
      </c>
      <c r="E373" s="300" t="str">
        <f t="shared" si="40"/>
        <v/>
      </c>
      <c r="F373" s="300" t="str">
        <f t="shared" si="40"/>
        <v/>
      </c>
      <c r="G373" s="610" t="str">
        <f t="shared" si="40"/>
        <v/>
      </c>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c r="CW373" s="27"/>
      <c r="CX373" s="27"/>
      <c r="CY373" s="27"/>
      <c r="CZ373" s="27"/>
      <c r="DA373" s="27"/>
      <c r="DB373" s="27"/>
      <c r="DC373" s="27"/>
      <c r="DD373" s="27"/>
      <c r="DE373" s="27"/>
      <c r="DF373" s="27"/>
      <c r="DG373" s="27"/>
      <c r="DH373" s="27"/>
      <c r="DI373" s="27"/>
      <c r="DJ373" s="27"/>
      <c r="DK373" s="27"/>
      <c r="DL373" s="27"/>
      <c r="DM373" s="27"/>
      <c r="DN373" s="27"/>
      <c r="DO373" s="27"/>
      <c r="DP373" s="27"/>
      <c r="DQ373" s="27"/>
      <c r="DR373" s="27"/>
      <c r="DS373" s="27"/>
      <c r="DT373" s="27"/>
      <c r="DU373" s="27"/>
      <c r="DV373" s="27"/>
      <c r="DW373" s="40"/>
      <c r="DX373" s="27"/>
      <c r="DY373" s="27"/>
      <c r="DZ373" s="27"/>
      <c r="EA373" s="27"/>
      <c r="EB373" s="27"/>
      <c r="EC373" s="27"/>
      <c r="ED373" s="27"/>
      <c r="EE373" s="27"/>
      <c r="EF373" s="27"/>
      <c r="EG373" s="27"/>
      <c r="EH373" s="27"/>
      <c r="EI373" s="27"/>
      <c r="EJ373" s="27"/>
      <c r="EK373" s="27"/>
      <c r="EL373" s="27"/>
      <c r="EM373" s="27"/>
      <c r="EN373" s="27"/>
      <c r="EO373" s="27"/>
      <c r="EP373" s="27"/>
      <c r="EQ373" s="27"/>
      <c r="ER373" s="40"/>
    </row>
    <row r="374" spans="2:148" ht="15" customHeight="1" x14ac:dyDescent="0.25">
      <c r="B374" s="298" t="str">
        <f t="shared" si="35"/>
        <v>Desk 55</v>
      </c>
      <c r="C374" s="300" t="str">
        <f t="shared" si="40"/>
        <v/>
      </c>
      <c r="D374" s="300" t="str">
        <f t="shared" si="40"/>
        <v/>
      </c>
      <c r="E374" s="300" t="str">
        <f t="shared" si="40"/>
        <v/>
      </c>
      <c r="F374" s="300" t="str">
        <f t="shared" si="40"/>
        <v/>
      </c>
      <c r="G374" s="610" t="str">
        <f t="shared" si="40"/>
        <v/>
      </c>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c r="CW374" s="27"/>
      <c r="CX374" s="27"/>
      <c r="CY374" s="27"/>
      <c r="CZ374" s="27"/>
      <c r="DA374" s="27"/>
      <c r="DB374" s="27"/>
      <c r="DC374" s="27"/>
      <c r="DD374" s="27"/>
      <c r="DE374" s="27"/>
      <c r="DF374" s="27"/>
      <c r="DG374" s="27"/>
      <c r="DH374" s="27"/>
      <c r="DI374" s="27"/>
      <c r="DJ374" s="27"/>
      <c r="DK374" s="27"/>
      <c r="DL374" s="27"/>
      <c r="DM374" s="27"/>
      <c r="DN374" s="27"/>
      <c r="DO374" s="27"/>
      <c r="DP374" s="27"/>
      <c r="DQ374" s="27"/>
      <c r="DR374" s="27"/>
      <c r="DS374" s="27"/>
      <c r="DT374" s="27"/>
      <c r="DU374" s="27"/>
      <c r="DV374" s="27"/>
      <c r="DW374" s="40"/>
      <c r="DX374" s="27"/>
      <c r="DY374" s="27"/>
      <c r="DZ374" s="27"/>
      <c r="EA374" s="27"/>
      <c r="EB374" s="27"/>
      <c r="EC374" s="27"/>
      <c r="ED374" s="27"/>
      <c r="EE374" s="27"/>
      <c r="EF374" s="27"/>
      <c r="EG374" s="27"/>
      <c r="EH374" s="27"/>
      <c r="EI374" s="27"/>
      <c r="EJ374" s="27"/>
      <c r="EK374" s="27"/>
      <c r="EL374" s="27"/>
      <c r="EM374" s="27"/>
      <c r="EN374" s="27"/>
      <c r="EO374" s="27"/>
      <c r="EP374" s="27"/>
      <c r="EQ374" s="27"/>
      <c r="ER374" s="40"/>
    </row>
    <row r="375" spans="2:148" ht="15" customHeight="1" x14ac:dyDescent="0.25">
      <c r="B375" s="298" t="str">
        <f t="shared" si="35"/>
        <v>Desk 56</v>
      </c>
      <c r="C375" s="300" t="str">
        <f t="shared" si="40"/>
        <v/>
      </c>
      <c r="D375" s="300" t="str">
        <f t="shared" si="40"/>
        <v/>
      </c>
      <c r="E375" s="300" t="str">
        <f t="shared" si="40"/>
        <v/>
      </c>
      <c r="F375" s="300" t="str">
        <f t="shared" si="40"/>
        <v/>
      </c>
      <c r="G375" s="610" t="str">
        <f t="shared" si="40"/>
        <v/>
      </c>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c r="CW375" s="27"/>
      <c r="CX375" s="27"/>
      <c r="CY375" s="27"/>
      <c r="CZ375" s="27"/>
      <c r="DA375" s="27"/>
      <c r="DB375" s="27"/>
      <c r="DC375" s="27"/>
      <c r="DD375" s="27"/>
      <c r="DE375" s="27"/>
      <c r="DF375" s="27"/>
      <c r="DG375" s="27"/>
      <c r="DH375" s="27"/>
      <c r="DI375" s="27"/>
      <c r="DJ375" s="27"/>
      <c r="DK375" s="27"/>
      <c r="DL375" s="27"/>
      <c r="DM375" s="27"/>
      <c r="DN375" s="27"/>
      <c r="DO375" s="27"/>
      <c r="DP375" s="27"/>
      <c r="DQ375" s="27"/>
      <c r="DR375" s="27"/>
      <c r="DS375" s="27"/>
      <c r="DT375" s="27"/>
      <c r="DU375" s="27"/>
      <c r="DV375" s="27"/>
      <c r="DW375" s="40"/>
      <c r="DX375" s="27"/>
      <c r="DY375" s="27"/>
      <c r="DZ375" s="27"/>
      <c r="EA375" s="27"/>
      <c r="EB375" s="27"/>
      <c r="EC375" s="27"/>
      <c r="ED375" s="27"/>
      <c r="EE375" s="27"/>
      <c r="EF375" s="27"/>
      <c r="EG375" s="27"/>
      <c r="EH375" s="27"/>
      <c r="EI375" s="27"/>
      <c r="EJ375" s="27"/>
      <c r="EK375" s="27"/>
      <c r="EL375" s="27"/>
      <c r="EM375" s="27"/>
      <c r="EN375" s="27"/>
      <c r="EO375" s="27"/>
      <c r="EP375" s="27"/>
      <c r="EQ375" s="27"/>
      <c r="ER375" s="40"/>
    </row>
    <row r="376" spans="2:148" ht="15" customHeight="1" x14ac:dyDescent="0.25">
      <c r="B376" s="298" t="str">
        <f t="shared" si="35"/>
        <v>Desk 57</v>
      </c>
      <c r="C376" s="300" t="str">
        <f t="shared" si="40"/>
        <v/>
      </c>
      <c r="D376" s="300" t="str">
        <f t="shared" si="40"/>
        <v/>
      </c>
      <c r="E376" s="300" t="str">
        <f t="shared" si="40"/>
        <v/>
      </c>
      <c r="F376" s="300" t="str">
        <f t="shared" si="40"/>
        <v/>
      </c>
      <c r="G376" s="610" t="str">
        <f t="shared" si="40"/>
        <v/>
      </c>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c r="CW376" s="27"/>
      <c r="CX376" s="27"/>
      <c r="CY376" s="27"/>
      <c r="CZ376" s="27"/>
      <c r="DA376" s="27"/>
      <c r="DB376" s="27"/>
      <c r="DC376" s="27"/>
      <c r="DD376" s="27"/>
      <c r="DE376" s="27"/>
      <c r="DF376" s="27"/>
      <c r="DG376" s="27"/>
      <c r="DH376" s="27"/>
      <c r="DI376" s="27"/>
      <c r="DJ376" s="27"/>
      <c r="DK376" s="27"/>
      <c r="DL376" s="27"/>
      <c r="DM376" s="27"/>
      <c r="DN376" s="27"/>
      <c r="DO376" s="27"/>
      <c r="DP376" s="27"/>
      <c r="DQ376" s="27"/>
      <c r="DR376" s="27"/>
      <c r="DS376" s="27"/>
      <c r="DT376" s="27"/>
      <c r="DU376" s="27"/>
      <c r="DV376" s="27"/>
      <c r="DW376" s="40"/>
      <c r="DX376" s="27"/>
      <c r="DY376" s="27"/>
      <c r="DZ376" s="27"/>
      <c r="EA376" s="27"/>
      <c r="EB376" s="27"/>
      <c r="EC376" s="27"/>
      <c r="ED376" s="27"/>
      <c r="EE376" s="27"/>
      <c r="EF376" s="27"/>
      <c r="EG376" s="27"/>
      <c r="EH376" s="27"/>
      <c r="EI376" s="27"/>
      <c r="EJ376" s="27"/>
      <c r="EK376" s="27"/>
      <c r="EL376" s="27"/>
      <c r="EM376" s="27"/>
      <c r="EN376" s="27"/>
      <c r="EO376" s="27"/>
      <c r="EP376" s="27"/>
      <c r="EQ376" s="27"/>
      <c r="ER376" s="40"/>
    </row>
    <row r="377" spans="2:148" ht="15" customHeight="1" x14ac:dyDescent="0.25">
      <c r="B377" s="298" t="str">
        <f t="shared" si="35"/>
        <v>Desk 58</v>
      </c>
      <c r="C377" s="300" t="str">
        <f t="shared" si="40"/>
        <v/>
      </c>
      <c r="D377" s="300" t="str">
        <f t="shared" si="40"/>
        <v/>
      </c>
      <c r="E377" s="300" t="str">
        <f t="shared" si="40"/>
        <v/>
      </c>
      <c r="F377" s="300" t="str">
        <f t="shared" si="40"/>
        <v/>
      </c>
      <c r="G377" s="610" t="str">
        <f t="shared" si="40"/>
        <v/>
      </c>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c r="CW377" s="27"/>
      <c r="CX377" s="27"/>
      <c r="CY377" s="27"/>
      <c r="CZ377" s="27"/>
      <c r="DA377" s="27"/>
      <c r="DB377" s="27"/>
      <c r="DC377" s="27"/>
      <c r="DD377" s="27"/>
      <c r="DE377" s="27"/>
      <c r="DF377" s="27"/>
      <c r="DG377" s="27"/>
      <c r="DH377" s="27"/>
      <c r="DI377" s="27"/>
      <c r="DJ377" s="27"/>
      <c r="DK377" s="27"/>
      <c r="DL377" s="27"/>
      <c r="DM377" s="27"/>
      <c r="DN377" s="27"/>
      <c r="DO377" s="27"/>
      <c r="DP377" s="27"/>
      <c r="DQ377" s="27"/>
      <c r="DR377" s="27"/>
      <c r="DS377" s="27"/>
      <c r="DT377" s="27"/>
      <c r="DU377" s="27"/>
      <c r="DV377" s="27"/>
      <c r="DW377" s="40"/>
      <c r="DX377" s="27"/>
      <c r="DY377" s="27"/>
      <c r="DZ377" s="27"/>
      <c r="EA377" s="27"/>
      <c r="EB377" s="27"/>
      <c r="EC377" s="27"/>
      <c r="ED377" s="27"/>
      <c r="EE377" s="27"/>
      <c r="EF377" s="27"/>
      <c r="EG377" s="27"/>
      <c r="EH377" s="27"/>
      <c r="EI377" s="27"/>
      <c r="EJ377" s="27"/>
      <c r="EK377" s="27"/>
      <c r="EL377" s="27"/>
      <c r="EM377" s="27"/>
      <c r="EN377" s="27"/>
      <c r="EO377" s="27"/>
      <c r="EP377" s="27"/>
      <c r="EQ377" s="27"/>
      <c r="ER377" s="40"/>
    </row>
    <row r="378" spans="2:148" ht="15" customHeight="1" x14ac:dyDescent="0.25">
      <c r="B378" s="298" t="str">
        <f t="shared" si="35"/>
        <v>Desk 59</v>
      </c>
      <c r="C378" s="300" t="str">
        <f t="shared" si="40"/>
        <v/>
      </c>
      <c r="D378" s="300" t="str">
        <f t="shared" si="40"/>
        <v/>
      </c>
      <c r="E378" s="300" t="str">
        <f t="shared" si="40"/>
        <v/>
      </c>
      <c r="F378" s="300" t="str">
        <f t="shared" si="40"/>
        <v/>
      </c>
      <c r="G378" s="610" t="str">
        <f t="shared" si="40"/>
        <v/>
      </c>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c r="CW378" s="27"/>
      <c r="CX378" s="27"/>
      <c r="CY378" s="27"/>
      <c r="CZ378" s="27"/>
      <c r="DA378" s="27"/>
      <c r="DB378" s="27"/>
      <c r="DC378" s="27"/>
      <c r="DD378" s="27"/>
      <c r="DE378" s="27"/>
      <c r="DF378" s="27"/>
      <c r="DG378" s="27"/>
      <c r="DH378" s="27"/>
      <c r="DI378" s="27"/>
      <c r="DJ378" s="27"/>
      <c r="DK378" s="27"/>
      <c r="DL378" s="27"/>
      <c r="DM378" s="27"/>
      <c r="DN378" s="27"/>
      <c r="DO378" s="27"/>
      <c r="DP378" s="27"/>
      <c r="DQ378" s="27"/>
      <c r="DR378" s="27"/>
      <c r="DS378" s="27"/>
      <c r="DT378" s="27"/>
      <c r="DU378" s="27"/>
      <c r="DV378" s="27"/>
      <c r="DW378" s="40"/>
      <c r="DX378" s="27"/>
      <c r="DY378" s="27"/>
      <c r="DZ378" s="27"/>
      <c r="EA378" s="27"/>
      <c r="EB378" s="27"/>
      <c r="EC378" s="27"/>
      <c r="ED378" s="27"/>
      <c r="EE378" s="27"/>
      <c r="EF378" s="27"/>
      <c r="EG378" s="27"/>
      <c r="EH378" s="27"/>
      <c r="EI378" s="27"/>
      <c r="EJ378" s="27"/>
      <c r="EK378" s="27"/>
      <c r="EL378" s="27"/>
      <c r="EM378" s="27"/>
      <c r="EN378" s="27"/>
      <c r="EO378" s="27"/>
      <c r="EP378" s="27"/>
      <c r="EQ378" s="27"/>
      <c r="ER378" s="40"/>
    </row>
    <row r="379" spans="2:148" ht="15" customHeight="1" x14ac:dyDescent="0.25">
      <c r="B379" s="298" t="str">
        <f t="shared" si="35"/>
        <v>Desk 60</v>
      </c>
      <c r="C379" s="300" t="str">
        <f t="shared" si="40"/>
        <v/>
      </c>
      <c r="D379" s="300" t="str">
        <f t="shared" si="40"/>
        <v/>
      </c>
      <c r="E379" s="300" t="str">
        <f t="shared" si="40"/>
        <v/>
      </c>
      <c r="F379" s="300" t="str">
        <f t="shared" si="40"/>
        <v/>
      </c>
      <c r="G379" s="610" t="str">
        <f t="shared" si="40"/>
        <v/>
      </c>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c r="CW379" s="27"/>
      <c r="CX379" s="27"/>
      <c r="CY379" s="27"/>
      <c r="CZ379" s="27"/>
      <c r="DA379" s="27"/>
      <c r="DB379" s="27"/>
      <c r="DC379" s="27"/>
      <c r="DD379" s="27"/>
      <c r="DE379" s="27"/>
      <c r="DF379" s="27"/>
      <c r="DG379" s="27"/>
      <c r="DH379" s="27"/>
      <c r="DI379" s="27"/>
      <c r="DJ379" s="27"/>
      <c r="DK379" s="27"/>
      <c r="DL379" s="27"/>
      <c r="DM379" s="27"/>
      <c r="DN379" s="27"/>
      <c r="DO379" s="27"/>
      <c r="DP379" s="27"/>
      <c r="DQ379" s="27"/>
      <c r="DR379" s="27"/>
      <c r="DS379" s="27"/>
      <c r="DT379" s="27"/>
      <c r="DU379" s="27"/>
      <c r="DV379" s="27"/>
      <c r="DW379" s="40"/>
      <c r="DX379" s="27"/>
      <c r="DY379" s="27"/>
      <c r="DZ379" s="27"/>
      <c r="EA379" s="27"/>
      <c r="EB379" s="27"/>
      <c r="EC379" s="27"/>
      <c r="ED379" s="27"/>
      <c r="EE379" s="27"/>
      <c r="EF379" s="27"/>
      <c r="EG379" s="27"/>
      <c r="EH379" s="27"/>
      <c r="EI379" s="27"/>
      <c r="EJ379" s="27"/>
      <c r="EK379" s="27"/>
      <c r="EL379" s="27"/>
      <c r="EM379" s="27"/>
      <c r="EN379" s="27"/>
      <c r="EO379" s="27"/>
      <c r="EP379" s="27"/>
      <c r="EQ379" s="27"/>
      <c r="ER379" s="40"/>
    </row>
    <row r="380" spans="2:148" ht="15" customHeight="1" x14ac:dyDescent="0.25">
      <c r="B380" s="298" t="str">
        <f t="shared" si="35"/>
        <v>Desk 61</v>
      </c>
      <c r="C380" s="300" t="str">
        <f t="shared" si="40"/>
        <v/>
      </c>
      <c r="D380" s="300" t="str">
        <f t="shared" si="40"/>
        <v/>
      </c>
      <c r="E380" s="300" t="str">
        <f t="shared" si="40"/>
        <v/>
      </c>
      <c r="F380" s="300" t="str">
        <f t="shared" si="40"/>
        <v/>
      </c>
      <c r="G380" s="610" t="str">
        <f t="shared" si="40"/>
        <v/>
      </c>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c r="CW380" s="27"/>
      <c r="CX380" s="27"/>
      <c r="CY380" s="27"/>
      <c r="CZ380" s="27"/>
      <c r="DA380" s="27"/>
      <c r="DB380" s="27"/>
      <c r="DC380" s="27"/>
      <c r="DD380" s="27"/>
      <c r="DE380" s="27"/>
      <c r="DF380" s="27"/>
      <c r="DG380" s="27"/>
      <c r="DH380" s="27"/>
      <c r="DI380" s="27"/>
      <c r="DJ380" s="27"/>
      <c r="DK380" s="27"/>
      <c r="DL380" s="27"/>
      <c r="DM380" s="27"/>
      <c r="DN380" s="27"/>
      <c r="DO380" s="27"/>
      <c r="DP380" s="27"/>
      <c r="DQ380" s="27"/>
      <c r="DR380" s="27"/>
      <c r="DS380" s="27"/>
      <c r="DT380" s="27"/>
      <c r="DU380" s="27"/>
      <c r="DV380" s="27"/>
      <c r="DW380" s="40"/>
      <c r="DX380" s="27"/>
      <c r="DY380" s="27"/>
      <c r="DZ380" s="27"/>
      <c r="EA380" s="27"/>
      <c r="EB380" s="27"/>
      <c r="EC380" s="27"/>
      <c r="ED380" s="27"/>
      <c r="EE380" s="27"/>
      <c r="EF380" s="27"/>
      <c r="EG380" s="27"/>
      <c r="EH380" s="27"/>
      <c r="EI380" s="27"/>
      <c r="EJ380" s="27"/>
      <c r="EK380" s="27"/>
      <c r="EL380" s="27"/>
      <c r="EM380" s="27"/>
      <c r="EN380" s="27"/>
      <c r="EO380" s="27"/>
      <c r="EP380" s="27"/>
      <c r="EQ380" s="27"/>
      <c r="ER380" s="40"/>
    </row>
    <row r="381" spans="2:148" ht="15" customHeight="1" x14ac:dyDescent="0.25">
      <c r="B381" s="298" t="str">
        <f t="shared" si="35"/>
        <v>Desk 62</v>
      </c>
      <c r="C381" s="300" t="str">
        <f t="shared" si="40"/>
        <v/>
      </c>
      <c r="D381" s="300" t="str">
        <f t="shared" si="40"/>
        <v/>
      </c>
      <c r="E381" s="300" t="str">
        <f t="shared" si="40"/>
        <v/>
      </c>
      <c r="F381" s="300" t="str">
        <f t="shared" si="40"/>
        <v/>
      </c>
      <c r="G381" s="610" t="str">
        <f t="shared" si="40"/>
        <v/>
      </c>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c r="CW381" s="27"/>
      <c r="CX381" s="27"/>
      <c r="CY381" s="27"/>
      <c r="CZ381" s="27"/>
      <c r="DA381" s="27"/>
      <c r="DB381" s="27"/>
      <c r="DC381" s="27"/>
      <c r="DD381" s="27"/>
      <c r="DE381" s="27"/>
      <c r="DF381" s="27"/>
      <c r="DG381" s="27"/>
      <c r="DH381" s="27"/>
      <c r="DI381" s="27"/>
      <c r="DJ381" s="27"/>
      <c r="DK381" s="27"/>
      <c r="DL381" s="27"/>
      <c r="DM381" s="27"/>
      <c r="DN381" s="27"/>
      <c r="DO381" s="27"/>
      <c r="DP381" s="27"/>
      <c r="DQ381" s="27"/>
      <c r="DR381" s="27"/>
      <c r="DS381" s="27"/>
      <c r="DT381" s="27"/>
      <c r="DU381" s="27"/>
      <c r="DV381" s="27"/>
      <c r="DW381" s="40"/>
      <c r="DX381" s="27"/>
      <c r="DY381" s="27"/>
      <c r="DZ381" s="27"/>
      <c r="EA381" s="27"/>
      <c r="EB381" s="27"/>
      <c r="EC381" s="27"/>
      <c r="ED381" s="27"/>
      <c r="EE381" s="27"/>
      <c r="EF381" s="27"/>
      <c r="EG381" s="27"/>
      <c r="EH381" s="27"/>
      <c r="EI381" s="27"/>
      <c r="EJ381" s="27"/>
      <c r="EK381" s="27"/>
      <c r="EL381" s="27"/>
      <c r="EM381" s="27"/>
      <c r="EN381" s="27"/>
      <c r="EO381" s="27"/>
      <c r="EP381" s="27"/>
      <c r="EQ381" s="27"/>
      <c r="ER381" s="40"/>
    </row>
    <row r="382" spans="2:148" ht="15" customHeight="1" x14ac:dyDescent="0.25">
      <c r="B382" s="298" t="str">
        <f t="shared" si="35"/>
        <v>Desk 63</v>
      </c>
      <c r="C382" s="300" t="str">
        <f t="shared" si="40"/>
        <v/>
      </c>
      <c r="D382" s="300" t="str">
        <f t="shared" si="40"/>
        <v/>
      </c>
      <c r="E382" s="300" t="str">
        <f t="shared" si="40"/>
        <v/>
      </c>
      <c r="F382" s="300" t="str">
        <f t="shared" si="40"/>
        <v/>
      </c>
      <c r="G382" s="610" t="str">
        <f t="shared" si="40"/>
        <v/>
      </c>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c r="CW382" s="27"/>
      <c r="CX382" s="27"/>
      <c r="CY382" s="27"/>
      <c r="CZ382" s="27"/>
      <c r="DA382" s="27"/>
      <c r="DB382" s="27"/>
      <c r="DC382" s="27"/>
      <c r="DD382" s="27"/>
      <c r="DE382" s="27"/>
      <c r="DF382" s="27"/>
      <c r="DG382" s="27"/>
      <c r="DH382" s="27"/>
      <c r="DI382" s="27"/>
      <c r="DJ382" s="27"/>
      <c r="DK382" s="27"/>
      <c r="DL382" s="27"/>
      <c r="DM382" s="27"/>
      <c r="DN382" s="27"/>
      <c r="DO382" s="27"/>
      <c r="DP382" s="27"/>
      <c r="DQ382" s="27"/>
      <c r="DR382" s="27"/>
      <c r="DS382" s="27"/>
      <c r="DT382" s="27"/>
      <c r="DU382" s="27"/>
      <c r="DV382" s="27"/>
      <c r="DW382" s="40"/>
      <c r="DX382" s="27"/>
      <c r="DY382" s="27"/>
      <c r="DZ382" s="27"/>
      <c r="EA382" s="27"/>
      <c r="EB382" s="27"/>
      <c r="EC382" s="27"/>
      <c r="ED382" s="27"/>
      <c r="EE382" s="27"/>
      <c r="EF382" s="27"/>
      <c r="EG382" s="27"/>
      <c r="EH382" s="27"/>
      <c r="EI382" s="27"/>
      <c r="EJ382" s="27"/>
      <c r="EK382" s="27"/>
      <c r="EL382" s="27"/>
      <c r="EM382" s="27"/>
      <c r="EN382" s="27"/>
      <c r="EO382" s="27"/>
      <c r="EP382" s="27"/>
      <c r="EQ382" s="27"/>
      <c r="ER382" s="40"/>
    </row>
    <row r="383" spans="2:148" ht="15" customHeight="1" x14ac:dyDescent="0.25">
      <c r="B383" s="298" t="str">
        <f t="shared" si="35"/>
        <v>Desk 64</v>
      </c>
      <c r="C383" s="300" t="str">
        <f t="shared" si="40"/>
        <v/>
      </c>
      <c r="D383" s="300" t="str">
        <f t="shared" si="40"/>
        <v/>
      </c>
      <c r="E383" s="300" t="str">
        <f t="shared" si="40"/>
        <v/>
      </c>
      <c r="F383" s="300" t="str">
        <f t="shared" si="40"/>
        <v/>
      </c>
      <c r="G383" s="610" t="str">
        <f t="shared" si="40"/>
        <v/>
      </c>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c r="CW383" s="27"/>
      <c r="CX383" s="27"/>
      <c r="CY383" s="27"/>
      <c r="CZ383" s="27"/>
      <c r="DA383" s="27"/>
      <c r="DB383" s="27"/>
      <c r="DC383" s="27"/>
      <c r="DD383" s="27"/>
      <c r="DE383" s="27"/>
      <c r="DF383" s="27"/>
      <c r="DG383" s="27"/>
      <c r="DH383" s="27"/>
      <c r="DI383" s="27"/>
      <c r="DJ383" s="27"/>
      <c r="DK383" s="27"/>
      <c r="DL383" s="27"/>
      <c r="DM383" s="27"/>
      <c r="DN383" s="27"/>
      <c r="DO383" s="27"/>
      <c r="DP383" s="27"/>
      <c r="DQ383" s="27"/>
      <c r="DR383" s="27"/>
      <c r="DS383" s="27"/>
      <c r="DT383" s="27"/>
      <c r="DU383" s="27"/>
      <c r="DV383" s="27"/>
      <c r="DW383" s="40"/>
      <c r="DX383" s="27"/>
      <c r="DY383" s="27"/>
      <c r="DZ383" s="27"/>
      <c r="EA383" s="27"/>
      <c r="EB383" s="27"/>
      <c r="EC383" s="27"/>
      <c r="ED383" s="27"/>
      <c r="EE383" s="27"/>
      <c r="EF383" s="27"/>
      <c r="EG383" s="27"/>
      <c r="EH383" s="27"/>
      <c r="EI383" s="27"/>
      <c r="EJ383" s="27"/>
      <c r="EK383" s="27"/>
      <c r="EL383" s="27"/>
      <c r="EM383" s="27"/>
      <c r="EN383" s="27"/>
      <c r="EO383" s="27"/>
      <c r="EP383" s="27"/>
      <c r="EQ383" s="27"/>
      <c r="ER383" s="40"/>
    </row>
    <row r="384" spans="2:148" ht="15" customHeight="1" x14ac:dyDescent="0.25">
      <c r="B384" s="298" t="str">
        <f t="shared" ref="B384:B419" si="41">B75</f>
        <v>Desk 65</v>
      </c>
      <c r="C384" s="300" t="str">
        <f t="shared" si="40"/>
        <v/>
      </c>
      <c r="D384" s="300" t="str">
        <f t="shared" si="40"/>
        <v/>
      </c>
      <c r="E384" s="300" t="str">
        <f t="shared" si="40"/>
        <v/>
      </c>
      <c r="F384" s="300" t="str">
        <f t="shared" si="40"/>
        <v/>
      </c>
      <c r="G384" s="610" t="str">
        <f t="shared" si="40"/>
        <v/>
      </c>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c r="CW384" s="27"/>
      <c r="CX384" s="27"/>
      <c r="CY384" s="27"/>
      <c r="CZ384" s="27"/>
      <c r="DA384" s="27"/>
      <c r="DB384" s="27"/>
      <c r="DC384" s="27"/>
      <c r="DD384" s="27"/>
      <c r="DE384" s="27"/>
      <c r="DF384" s="27"/>
      <c r="DG384" s="27"/>
      <c r="DH384" s="27"/>
      <c r="DI384" s="27"/>
      <c r="DJ384" s="27"/>
      <c r="DK384" s="27"/>
      <c r="DL384" s="27"/>
      <c r="DM384" s="27"/>
      <c r="DN384" s="27"/>
      <c r="DO384" s="27"/>
      <c r="DP384" s="27"/>
      <c r="DQ384" s="27"/>
      <c r="DR384" s="27"/>
      <c r="DS384" s="27"/>
      <c r="DT384" s="27"/>
      <c r="DU384" s="27"/>
      <c r="DV384" s="27"/>
      <c r="DW384" s="40"/>
      <c r="DX384" s="27"/>
      <c r="DY384" s="27"/>
      <c r="DZ384" s="27"/>
      <c r="EA384" s="27"/>
      <c r="EB384" s="27"/>
      <c r="EC384" s="27"/>
      <c r="ED384" s="27"/>
      <c r="EE384" s="27"/>
      <c r="EF384" s="27"/>
      <c r="EG384" s="27"/>
      <c r="EH384" s="27"/>
      <c r="EI384" s="27"/>
      <c r="EJ384" s="27"/>
      <c r="EK384" s="27"/>
      <c r="EL384" s="27"/>
      <c r="EM384" s="27"/>
      <c r="EN384" s="27"/>
      <c r="EO384" s="27"/>
      <c r="EP384" s="27"/>
      <c r="EQ384" s="27"/>
      <c r="ER384" s="40"/>
    </row>
    <row r="385" spans="2:148" ht="15" customHeight="1" x14ac:dyDescent="0.25">
      <c r="B385" s="298" t="str">
        <f t="shared" si="41"/>
        <v>Desk 66</v>
      </c>
      <c r="C385" s="300" t="str">
        <f t="shared" ref="C385:G400" si="42">IF(ISBLANK(C76), "", C76)</f>
        <v/>
      </c>
      <c r="D385" s="300" t="str">
        <f t="shared" si="42"/>
        <v/>
      </c>
      <c r="E385" s="300" t="str">
        <f t="shared" si="42"/>
        <v/>
      </c>
      <c r="F385" s="300" t="str">
        <f t="shared" si="42"/>
        <v/>
      </c>
      <c r="G385" s="610" t="str">
        <f t="shared" si="42"/>
        <v/>
      </c>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c r="CW385" s="27"/>
      <c r="CX385" s="27"/>
      <c r="CY385" s="27"/>
      <c r="CZ385" s="27"/>
      <c r="DA385" s="27"/>
      <c r="DB385" s="27"/>
      <c r="DC385" s="27"/>
      <c r="DD385" s="27"/>
      <c r="DE385" s="27"/>
      <c r="DF385" s="27"/>
      <c r="DG385" s="27"/>
      <c r="DH385" s="27"/>
      <c r="DI385" s="27"/>
      <c r="DJ385" s="27"/>
      <c r="DK385" s="27"/>
      <c r="DL385" s="27"/>
      <c r="DM385" s="27"/>
      <c r="DN385" s="27"/>
      <c r="DO385" s="27"/>
      <c r="DP385" s="27"/>
      <c r="DQ385" s="27"/>
      <c r="DR385" s="27"/>
      <c r="DS385" s="27"/>
      <c r="DT385" s="27"/>
      <c r="DU385" s="27"/>
      <c r="DV385" s="27"/>
      <c r="DW385" s="40"/>
      <c r="DX385" s="27"/>
      <c r="DY385" s="27"/>
      <c r="DZ385" s="27"/>
      <c r="EA385" s="27"/>
      <c r="EB385" s="27"/>
      <c r="EC385" s="27"/>
      <c r="ED385" s="27"/>
      <c r="EE385" s="27"/>
      <c r="EF385" s="27"/>
      <c r="EG385" s="27"/>
      <c r="EH385" s="27"/>
      <c r="EI385" s="27"/>
      <c r="EJ385" s="27"/>
      <c r="EK385" s="27"/>
      <c r="EL385" s="27"/>
      <c r="EM385" s="27"/>
      <c r="EN385" s="27"/>
      <c r="EO385" s="27"/>
      <c r="EP385" s="27"/>
      <c r="EQ385" s="27"/>
      <c r="ER385" s="40"/>
    </row>
    <row r="386" spans="2:148" ht="15" customHeight="1" x14ac:dyDescent="0.25">
      <c r="B386" s="298" t="str">
        <f t="shared" si="41"/>
        <v>Desk 67</v>
      </c>
      <c r="C386" s="300" t="str">
        <f t="shared" si="42"/>
        <v/>
      </c>
      <c r="D386" s="300" t="str">
        <f t="shared" si="42"/>
        <v/>
      </c>
      <c r="E386" s="300" t="str">
        <f t="shared" si="42"/>
        <v/>
      </c>
      <c r="F386" s="300" t="str">
        <f t="shared" si="42"/>
        <v/>
      </c>
      <c r="G386" s="610" t="str">
        <f t="shared" si="42"/>
        <v/>
      </c>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c r="CW386" s="27"/>
      <c r="CX386" s="27"/>
      <c r="CY386" s="27"/>
      <c r="CZ386" s="27"/>
      <c r="DA386" s="27"/>
      <c r="DB386" s="27"/>
      <c r="DC386" s="27"/>
      <c r="DD386" s="27"/>
      <c r="DE386" s="27"/>
      <c r="DF386" s="27"/>
      <c r="DG386" s="27"/>
      <c r="DH386" s="27"/>
      <c r="DI386" s="27"/>
      <c r="DJ386" s="27"/>
      <c r="DK386" s="27"/>
      <c r="DL386" s="27"/>
      <c r="DM386" s="27"/>
      <c r="DN386" s="27"/>
      <c r="DO386" s="27"/>
      <c r="DP386" s="27"/>
      <c r="DQ386" s="27"/>
      <c r="DR386" s="27"/>
      <c r="DS386" s="27"/>
      <c r="DT386" s="27"/>
      <c r="DU386" s="27"/>
      <c r="DV386" s="27"/>
      <c r="DW386" s="40"/>
      <c r="DX386" s="27"/>
      <c r="DY386" s="27"/>
      <c r="DZ386" s="27"/>
      <c r="EA386" s="27"/>
      <c r="EB386" s="27"/>
      <c r="EC386" s="27"/>
      <c r="ED386" s="27"/>
      <c r="EE386" s="27"/>
      <c r="EF386" s="27"/>
      <c r="EG386" s="27"/>
      <c r="EH386" s="27"/>
      <c r="EI386" s="27"/>
      <c r="EJ386" s="27"/>
      <c r="EK386" s="27"/>
      <c r="EL386" s="27"/>
      <c r="EM386" s="27"/>
      <c r="EN386" s="27"/>
      <c r="EO386" s="27"/>
      <c r="EP386" s="27"/>
      <c r="EQ386" s="27"/>
      <c r="ER386" s="40"/>
    </row>
    <row r="387" spans="2:148" ht="15" customHeight="1" x14ac:dyDescent="0.25">
      <c r="B387" s="298" t="str">
        <f t="shared" si="41"/>
        <v>Desk 68</v>
      </c>
      <c r="C387" s="300" t="str">
        <f t="shared" si="42"/>
        <v/>
      </c>
      <c r="D387" s="300" t="str">
        <f t="shared" si="42"/>
        <v/>
      </c>
      <c r="E387" s="300" t="str">
        <f t="shared" si="42"/>
        <v/>
      </c>
      <c r="F387" s="300" t="str">
        <f t="shared" si="42"/>
        <v/>
      </c>
      <c r="G387" s="610" t="str">
        <f t="shared" si="42"/>
        <v/>
      </c>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c r="CW387" s="27"/>
      <c r="CX387" s="27"/>
      <c r="CY387" s="27"/>
      <c r="CZ387" s="27"/>
      <c r="DA387" s="27"/>
      <c r="DB387" s="27"/>
      <c r="DC387" s="27"/>
      <c r="DD387" s="27"/>
      <c r="DE387" s="27"/>
      <c r="DF387" s="27"/>
      <c r="DG387" s="27"/>
      <c r="DH387" s="27"/>
      <c r="DI387" s="27"/>
      <c r="DJ387" s="27"/>
      <c r="DK387" s="27"/>
      <c r="DL387" s="27"/>
      <c r="DM387" s="27"/>
      <c r="DN387" s="27"/>
      <c r="DO387" s="27"/>
      <c r="DP387" s="27"/>
      <c r="DQ387" s="27"/>
      <c r="DR387" s="27"/>
      <c r="DS387" s="27"/>
      <c r="DT387" s="27"/>
      <c r="DU387" s="27"/>
      <c r="DV387" s="27"/>
      <c r="DW387" s="40"/>
      <c r="DX387" s="27"/>
      <c r="DY387" s="27"/>
      <c r="DZ387" s="27"/>
      <c r="EA387" s="27"/>
      <c r="EB387" s="27"/>
      <c r="EC387" s="27"/>
      <c r="ED387" s="27"/>
      <c r="EE387" s="27"/>
      <c r="EF387" s="27"/>
      <c r="EG387" s="27"/>
      <c r="EH387" s="27"/>
      <c r="EI387" s="27"/>
      <c r="EJ387" s="27"/>
      <c r="EK387" s="27"/>
      <c r="EL387" s="27"/>
      <c r="EM387" s="27"/>
      <c r="EN387" s="27"/>
      <c r="EO387" s="27"/>
      <c r="EP387" s="27"/>
      <c r="EQ387" s="27"/>
      <c r="ER387" s="40"/>
    </row>
    <row r="388" spans="2:148" ht="15" customHeight="1" x14ac:dyDescent="0.25">
      <c r="B388" s="298" t="str">
        <f t="shared" si="41"/>
        <v>Desk 69</v>
      </c>
      <c r="C388" s="300" t="str">
        <f t="shared" si="42"/>
        <v/>
      </c>
      <c r="D388" s="300" t="str">
        <f t="shared" si="42"/>
        <v/>
      </c>
      <c r="E388" s="300" t="str">
        <f t="shared" si="42"/>
        <v/>
      </c>
      <c r="F388" s="300" t="str">
        <f t="shared" si="42"/>
        <v/>
      </c>
      <c r="G388" s="610" t="str">
        <f t="shared" si="42"/>
        <v/>
      </c>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c r="CW388" s="27"/>
      <c r="CX388" s="27"/>
      <c r="CY388" s="27"/>
      <c r="CZ388" s="27"/>
      <c r="DA388" s="27"/>
      <c r="DB388" s="27"/>
      <c r="DC388" s="27"/>
      <c r="DD388" s="27"/>
      <c r="DE388" s="27"/>
      <c r="DF388" s="27"/>
      <c r="DG388" s="27"/>
      <c r="DH388" s="27"/>
      <c r="DI388" s="27"/>
      <c r="DJ388" s="27"/>
      <c r="DK388" s="27"/>
      <c r="DL388" s="27"/>
      <c r="DM388" s="27"/>
      <c r="DN388" s="27"/>
      <c r="DO388" s="27"/>
      <c r="DP388" s="27"/>
      <c r="DQ388" s="27"/>
      <c r="DR388" s="27"/>
      <c r="DS388" s="27"/>
      <c r="DT388" s="27"/>
      <c r="DU388" s="27"/>
      <c r="DV388" s="27"/>
      <c r="DW388" s="40"/>
      <c r="DX388" s="27"/>
      <c r="DY388" s="27"/>
      <c r="DZ388" s="27"/>
      <c r="EA388" s="27"/>
      <c r="EB388" s="27"/>
      <c r="EC388" s="27"/>
      <c r="ED388" s="27"/>
      <c r="EE388" s="27"/>
      <c r="EF388" s="27"/>
      <c r="EG388" s="27"/>
      <c r="EH388" s="27"/>
      <c r="EI388" s="27"/>
      <c r="EJ388" s="27"/>
      <c r="EK388" s="27"/>
      <c r="EL388" s="27"/>
      <c r="EM388" s="27"/>
      <c r="EN388" s="27"/>
      <c r="EO388" s="27"/>
      <c r="EP388" s="27"/>
      <c r="EQ388" s="27"/>
      <c r="ER388" s="40"/>
    </row>
    <row r="389" spans="2:148" ht="15" customHeight="1" x14ac:dyDescent="0.25">
      <c r="B389" s="298" t="str">
        <f t="shared" si="41"/>
        <v>Desk 70</v>
      </c>
      <c r="C389" s="300" t="str">
        <f t="shared" si="42"/>
        <v/>
      </c>
      <c r="D389" s="300" t="str">
        <f t="shared" si="42"/>
        <v/>
      </c>
      <c r="E389" s="300" t="str">
        <f t="shared" si="42"/>
        <v/>
      </c>
      <c r="F389" s="300" t="str">
        <f t="shared" si="42"/>
        <v/>
      </c>
      <c r="G389" s="610" t="str">
        <f t="shared" si="42"/>
        <v/>
      </c>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c r="CW389" s="27"/>
      <c r="CX389" s="27"/>
      <c r="CY389" s="27"/>
      <c r="CZ389" s="27"/>
      <c r="DA389" s="27"/>
      <c r="DB389" s="27"/>
      <c r="DC389" s="27"/>
      <c r="DD389" s="27"/>
      <c r="DE389" s="27"/>
      <c r="DF389" s="27"/>
      <c r="DG389" s="27"/>
      <c r="DH389" s="27"/>
      <c r="DI389" s="27"/>
      <c r="DJ389" s="27"/>
      <c r="DK389" s="27"/>
      <c r="DL389" s="27"/>
      <c r="DM389" s="27"/>
      <c r="DN389" s="27"/>
      <c r="DO389" s="27"/>
      <c r="DP389" s="27"/>
      <c r="DQ389" s="27"/>
      <c r="DR389" s="27"/>
      <c r="DS389" s="27"/>
      <c r="DT389" s="27"/>
      <c r="DU389" s="27"/>
      <c r="DV389" s="27"/>
      <c r="DW389" s="40"/>
      <c r="DX389" s="27"/>
      <c r="DY389" s="27"/>
      <c r="DZ389" s="27"/>
      <c r="EA389" s="27"/>
      <c r="EB389" s="27"/>
      <c r="EC389" s="27"/>
      <c r="ED389" s="27"/>
      <c r="EE389" s="27"/>
      <c r="EF389" s="27"/>
      <c r="EG389" s="27"/>
      <c r="EH389" s="27"/>
      <c r="EI389" s="27"/>
      <c r="EJ389" s="27"/>
      <c r="EK389" s="27"/>
      <c r="EL389" s="27"/>
      <c r="EM389" s="27"/>
      <c r="EN389" s="27"/>
      <c r="EO389" s="27"/>
      <c r="EP389" s="27"/>
      <c r="EQ389" s="27"/>
      <c r="ER389" s="40"/>
    </row>
    <row r="390" spans="2:148" ht="15" customHeight="1" x14ac:dyDescent="0.25">
      <c r="B390" s="298" t="str">
        <f t="shared" si="41"/>
        <v>Desk 71</v>
      </c>
      <c r="C390" s="300" t="str">
        <f t="shared" si="42"/>
        <v/>
      </c>
      <c r="D390" s="300" t="str">
        <f t="shared" si="42"/>
        <v/>
      </c>
      <c r="E390" s="300" t="str">
        <f t="shared" si="42"/>
        <v/>
      </c>
      <c r="F390" s="300" t="str">
        <f t="shared" si="42"/>
        <v/>
      </c>
      <c r="G390" s="610" t="str">
        <f t="shared" si="42"/>
        <v/>
      </c>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c r="CW390" s="27"/>
      <c r="CX390" s="27"/>
      <c r="CY390" s="27"/>
      <c r="CZ390" s="27"/>
      <c r="DA390" s="27"/>
      <c r="DB390" s="27"/>
      <c r="DC390" s="27"/>
      <c r="DD390" s="27"/>
      <c r="DE390" s="27"/>
      <c r="DF390" s="27"/>
      <c r="DG390" s="27"/>
      <c r="DH390" s="27"/>
      <c r="DI390" s="27"/>
      <c r="DJ390" s="27"/>
      <c r="DK390" s="27"/>
      <c r="DL390" s="27"/>
      <c r="DM390" s="27"/>
      <c r="DN390" s="27"/>
      <c r="DO390" s="27"/>
      <c r="DP390" s="27"/>
      <c r="DQ390" s="27"/>
      <c r="DR390" s="27"/>
      <c r="DS390" s="27"/>
      <c r="DT390" s="27"/>
      <c r="DU390" s="27"/>
      <c r="DV390" s="27"/>
      <c r="DW390" s="40"/>
      <c r="DX390" s="27"/>
      <c r="DY390" s="27"/>
      <c r="DZ390" s="27"/>
      <c r="EA390" s="27"/>
      <c r="EB390" s="27"/>
      <c r="EC390" s="27"/>
      <c r="ED390" s="27"/>
      <c r="EE390" s="27"/>
      <c r="EF390" s="27"/>
      <c r="EG390" s="27"/>
      <c r="EH390" s="27"/>
      <c r="EI390" s="27"/>
      <c r="EJ390" s="27"/>
      <c r="EK390" s="27"/>
      <c r="EL390" s="27"/>
      <c r="EM390" s="27"/>
      <c r="EN390" s="27"/>
      <c r="EO390" s="27"/>
      <c r="EP390" s="27"/>
      <c r="EQ390" s="27"/>
      <c r="ER390" s="40"/>
    </row>
    <row r="391" spans="2:148" ht="15" customHeight="1" x14ac:dyDescent="0.25">
      <c r="B391" s="298" t="str">
        <f t="shared" si="41"/>
        <v>Desk 72</v>
      </c>
      <c r="C391" s="300" t="str">
        <f t="shared" si="42"/>
        <v/>
      </c>
      <c r="D391" s="300" t="str">
        <f t="shared" si="42"/>
        <v/>
      </c>
      <c r="E391" s="300" t="str">
        <f t="shared" si="42"/>
        <v/>
      </c>
      <c r="F391" s="300" t="str">
        <f t="shared" si="42"/>
        <v/>
      </c>
      <c r="G391" s="610" t="str">
        <f t="shared" si="42"/>
        <v/>
      </c>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c r="CW391" s="27"/>
      <c r="CX391" s="27"/>
      <c r="CY391" s="27"/>
      <c r="CZ391" s="27"/>
      <c r="DA391" s="27"/>
      <c r="DB391" s="27"/>
      <c r="DC391" s="27"/>
      <c r="DD391" s="27"/>
      <c r="DE391" s="27"/>
      <c r="DF391" s="27"/>
      <c r="DG391" s="27"/>
      <c r="DH391" s="27"/>
      <c r="DI391" s="27"/>
      <c r="DJ391" s="27"/>
      <c r="DK391" s="27"/>
      <c r="DL391" s="27"/>
      <c r="DM391" s="27"/>
      <c r="DN391" s="27"/>
      <c r="DO391" s="27"/>
      <c r="DP391" s="27"/>
      <c r="DQ391" s="27"/>
      <c r="DR391" s="27"/>
      <c r="DS391" s="27"/>
      <c r="DT391" s="27"/>
      <c r="DU391" s="27"/>
      <c r="DV391" s="27"/>
      <c r="DW391" s="40"/>
      <c r="DX391" s="27"/>
      <c r="DY391" s="27"/>
      <c r="DZ391" s="27"/>
      <c r="EA391" s="27"/>
      <c r="EB391" s="27"/>
      <c r="EC391" s="27"/>
      <c r="ED391" s="27"/>
      <c r="EE391" s="27"/>
      <c r="EF391" s="27"/>
      <c r="EG391" s="27"/>
      <c r="EH391" s="27"/>
      <c r="EI391" s="27"/>
      <c r="EJ391" s="27"/>
      <c r="EK391" s="27"/>
      <c r="EL391" s="27"/>
      <c r="EM391" s="27"/>
      <c r="EN391" s="27"/>
      <c r="EO391" s="27"/>
      <c r="EP391" s="27"/>
      <c r="EQ391" s="27"/>
      <c r="ER391" s="40"/>
    </row>
    <row r="392" spans="2:148" ht="15" customHeight="1" x14ac:dyDescent="0.25">
      <c r="B392" s="298" t="str">
        <f t="shared" si="41"/>
        <v>Desk 73</v>
      </c>
      <c r="C392" s="300" t="str">
        <f t="shared" si="42"/>
        <v/>
      </c>
      <c r="D392" s="300" t="str">
        <f t="shared" si="42"/>
        <v/>
      </c>
      <c r="E392" s="300" t="str">
        <f t="shared" si="42"/>
        <v/>
      </c>
      <c r="F392" s="300" t="str">
        <f t="shared" si="42"/>
        <v/>
      </c>
      <c r="G392" s="610" t="str">
        <f t="shared" si="42"/>
        <v/>
      </c>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c r="CW392" s="27"/>
      <c r="CX392" s="27"/>
      <c r="CY392" s="27"/>
      <c r="CZ392" s="27"/>
      <c r="DA392" s="27"/>
      <c r="DB392" s="27"/>
      <c r="DC392" s="27"/>
      <c r="DD392" s="27"/>
      <c r="DE392" s="27"/>
      <c r="DF392" s="27"/>
      <c r="DG392" s="27"/>
      <c r="DH392" s="27"/>
      <c r="DI392" s="27"/>
      <c r="DJ392" s="27"/>
      <c r="DK392" s="27"/>
      <c r="DL392" s="27"/>
      <c r="DM392" s="27"/>
      <c r="DN392" s="27"/>
      <c r="DO392" s="27"/>
      <c r="DP392" s="27"/>
      <c r="DQ392" s="27"/>
      <c r="DR392" s="27"/>
      <c r="DS392" s="27"/>
      <c r="DT392" s="27"/>
      <c r="DU392" s="27"/>
      <c r="DV392" s="27"/>
      <c r="DW392" s="40"/>
      <c r="DX392" s="27"/>
      <c r="DY392" s="27"/>
      <c r="DZ392" s="27"/>
      <c r="EA392" s="27"/>
      <c r="EB392" s="27"/>
      <c r="EC392" s="27"/>
      <c r="ED392" s="27"/>
      <c r="EE392" s="27"/>
      <c r="EF392" s="27"/>
      <c r="EG392" s="27"/>
      <c r="EH392" s="27"/>
      <c r="EI392" s="27"/>
      <c r="EJ392" s="27"/>
      <c r="EK392" s="27"/>
      <c r="EL392" s="27"/>
      <c r="EM392" s="27"/>
      <c r="EN392" s="27"/>
      <c r="EO392" s="27"/>
      <c r="EP392" s="27"/>
      <c r="EQ392" s="27"/>
      <c r="ER392" s="40"/>
    </row>
    <row r="393" spans="2:148" ht="15" customHeight="1" x14ac:dyDescent="0.25">
      <c r="B393" s="298" t="str">
        <f t="shared" si="41"/>
        <v>Desk 74</v>
      </c>
      <c r="C393" s="300" t="str">
        <f t="shared" si="42"/>
        <v/>
      </c>
      <c r="D393" s="300" t="str">
        <f t="shared" si="42"/>
        <v/>
      </c>
      <c r="E393" s="300" t="str">
        <f t="shared" si="42"/>
        <v/>
      </c>
      <c r="F393" s="300" t="str">
        <f t="shared" si="42"/>
        <v/>
      </c>
      <c r="G393" s="610" t="str">
        <f t="shared" si="42"/>
        <v/>
      </c>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c r="CW393" s="27"/>
      <c r="CX393" s="27"/>
      <c r="CY393" s="27"/>
      <c r="CZ393" s="27"/>
      <c r="DA393" s="27"/>
      <c r="DB393" s="27"/>
      <c r="DC393" s="27"/>
      <c r="DD393" s="27"/>
      <c r="DE393" s="27"/>
      <c r="DF393" s="27"/>
      <c r="DG393" s="27"/>
      <c r="DH393" s="27"/>
      <c r="DI393" s="27"/>
      <c r="DJ393" s="27"/>
      <c r="DK393" s="27"/>
      <c r="DL393" s="27"/>
      <c r="DM393" s="27"/>
      <c r="DN393" s="27"/>
      <c r="DO393" s="27"/>
      <c r="DP393" s="27"/>
      <c r="DQ393" s="27"/>
      <c r="DR393" s="27"/>
      <c r="DS393" s="27"/>
      <c r="DT393" s="27"/>
      <c r="DU393" s="27"/>
      <c r="DV393" s="27"/>
      <c r="DW393" s="40"/>
      <c r="DX393" s="27"/>
      <c r="DY393" s="27"/>
      <c r="DZ393" s="27"/>
      <c r="EA393" s="27"/>
      <c r="EB393" s="27"/>
      <c r="EC393" s="27"/>
      <c r="ED393" s="27"/>
      <c r="EE393" s="27"/>
      <c r="EF393" s="27"/>
      <c r="EG393" s="27"/>
      <c r="EH393" s="27"/>
      <c r="EI393" s="27"/>
      <c r="EJ393" s="27"/>
      <c r="EK393" s="27"/>
      <c r="EL393" s="27"/>
      <c r="EM393" s="27"/>
      <c r="EN393" s="27"/>
      <c r="EO393" s="27"/>
      <c r="EP393" s="27"/>
      <c r="EQ393" s="27"/>
      <c r="ER393" s="40"/>
    </row>
    <row r="394" spans="2:148" ht="15" customHeight="1" x14ac:dyDescent="0.25">
      <c r="B394" s="298" t="str">
        <f t="shared" si="41"/>
        <v>Desk 75</v>
      </c>
      <c r="C394" s="300" t="str">
        <f t="shared" si="42"/>
        <v/>
      </c>
      <c r="D394" s="300" t="str">
        <f t="shared" si="42"/>
        <v/>
      </c>
      <c r="E394" s="300" t="str">
        <f t="shared" si="42"/>
        <v/>
      </c>
      <c r="F394" s="300" t="str">
        <f t="shared" si="42"/>
        <v/>
      </c>
      <c r="G394" s="610" t="str">
        <f t="shared" si="42"/>
        <v/>
      </c>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c r="CW394" s="27"/>
      <c r="CX394" s="27"/>
      <c r="CY394" s="27"/>
      <c r="CZ394" s="27"/>
      <c r="DA394" s="27"/>
      <c r="DB394" s="27"/>
      <c r="DC394" s="27"/>
      <c r="DD394" s="27"/>
      <c r="DE394" s="27"/>
      <c r="DF394" s="27"/>
      <c r="DG394" s="27"/>
      <c r="DH394" s="27"/>
      <c r="DI394" s="27"/>
      <c r="DJ394" s="27"/>
      <c r="DK394" s="27"/>
      <c r="DL394" s="27"/>
      <c r="DM394" s="27"/>
      <c r="DN394" s="27"/>
      <c r="DO394" s="27"/>
      <c r="DP394" s="27"/>
      <c r="DQ394" s="27"/>
      <c r="DR394" s="27"/>
      <c r="DS394" s="27"/>
      <c r="DT394" s="27"/>
      <c r="DU394" s="27"/>
      <c r="DV394" s="27"/>
      <c r="DW394" s="40"/>
      <c r="DX394" s="27"/>
      <c r="DY394" s="27"/>
      <c r="DZ394" s="27"/>
      <c r="EA394" s="27"/>
      <c r="EB394" s="27"/>
      <c r="EC394" s="27"/>
      <c r="ED394" s="27"/>
      <c r="EE394" s="27"/>
      <c r="EF394" s="27"/>
      <c r="EG394" s="27"/>
      <c r="EH394" s="27"/>
      <c r="EI394" s="27"/>
      <c r="EJ394" s="27"/>
      <c r="EK394" s="27"/>
      <c r="EL394" s="27"/>
      <c r="EM394" s="27"/>
      <c r="EN394" s="27"/>
      <c r="EO394" s="27"/>
      <c r="EP394" s="27"/>
      <c r="EQ394" s="27"/>
      <c r="ER394" s="40"/>
    </row>
    <row r="395" spans="2:148" ht="15" customHeight="1" x14ac:dyDescent="0.25">
      <c r="B395" s="298" t="str">
        <f t="shared" si="41"/>
        <v>Desk 76</v>
      </c>
      <c r="C395" s="300" t="str">
        <f t="shared" si="42"/>
        <v/>
      </c>
      <c r="D395" s="300" t="str">
        <f t="shared" si="42"/>
        <v/>
      </c>
      <c r="E395" s="300" t="str">
        <f t="shared" si="42"/>
        <v/>
      </c>
      <c r="F395" s="300" t="str">
        <f t="shared" si="42"/>
        <v/>
      </c>
      <c r="G395" s="610" t="str">
        <f t="shared" si="42"/>
        <v/>
      </c>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c r="CW395" s="27"/>
      <c r="CX395" s="27"/>
      <c r="CY395" s="27"/>
      <c r="CZ395" s="27"/>
      <c r="DA395" s="27"/>
      <c r="DB395" s="27"/>
      <c r="DC395" s="27"/>
      <c r="DD395" s="27"/>
      <c r="DE395" s="27"/>
      <c r="DF395" s="27"/>
      <c r="DG395" s="27"/>
      <c r="DH395" s="27"/>
      <c r="DI395" s="27"/>
      <c r="DJ395" s="27"/>
      <c r="DK395" s="27"/>
      <c r="DL395" s="27"/>
      <c r="DM395" s="27"/>
      <c r="DN395" s="27"/>
      <c r="DO395" s="27"/>
      <c r="DP395" s="27"/>
      <c r="DQ395" s="27"/>
      <c r="DR395" s="27"/>
      <c r="DS395" s="27"/>
      <c r="DT395" s="27"/>
      <c r="DU395" s="27"/>
      <c r="DV395" s="27"/>
      <c r="DW395" s="40"/>
      <c r="DX395" s="27"/>
      <c r="DY395" s="27"/>
      <c r="DZ395" s="27"/>
      <c r="EA395" s="27"/>
      <c r="EB395" s="27"/>
      <c r="EC395" s="27"/>
      <c r="ED395" s="27"/>
      <c r="EE395" s="27"/>
      <c r="EF395" s="27"/>
      <c r="EG395" s="27"/>
      <c r="EH395" s="27"/>
      <c r="EI395" s="27"/>
      <c r="EJ395" s="27"/>
      <c r="EK395" s="27"/>
      <c r="EL395" s="27"/>
      <c r="EM395" s="27"/>
      <c r="EN395" s="27"/>
      <c r="EO395" s="27"/>
      <c r="EP395" s="27"/>
      <c r="EQ395" s="27"/>
      <c r="ER395" s="40"/>
    </row>
    <row r="396" spans="2:148" ht="15" customHeight="1" x14ac:dyDescent="0.25">
      <c r="B396" s="298" t="str">
        <f t="shared" si="41"/>
        <v>Desk 77</v>
      </c>
      <c r="C396" s="300" t="str">
        <f t="shared" si="42"/>
        <v/>
      </c>
      <c r="D396" s="300" t="str">
        <f t="shared" si="42"/>
        <v/>
      </c>
      <c r="E396" s="300" t="str">
        <f t="shared" si="42"/>
        <v/>
      </c>
      <c r="F396" s="300" t="str">
        <f t="shared" si="42"/>
        <v/>
      </c>
      <c r="G396" s="610" t="str">
        <f t="shared" si="42"/>
        <v/>
      </c>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c r="CW396" s="27"/>
      <c r="CX396" s="27"/>
      <c r="CY396" s="27"/>
      <c r="CZ396" s="27"/>
      <c r="DA396" s="27"/>
      <c r="DB396" s="27"/>
      <c r="DC396" s="27"/>
      <c r="DD396" s="27"/>
      <c r="DE396" s="27"/>
      <c r="DF396" s="27"/>
      <c r="DG396" s="27"/>
      <c r="DH396" s="27"/>
      <c r="DI396" s="27"/>
      <c r="DJ396" s="27"/>
      <c r="DK396" s="27"/>
      <c r="DL396" s="27"/>
      <c r="DM396" s="27"/>
      <c r="DN396" s="27"/>
      <c r="DO396" s="27"/>
      <c r="DP396" s="27"/>
      <c r="DQ396" s="27"/>
      <c r="DR396" s="27"/>
      <c r="DS396" s="27"/>
      <c r="DT396" s="27"/>
      <c r="DU396" s="27"/>
      <c r="DV396" s="27"/>
      <c r="DW396" s="40"/>
      <c r="DX396" s="27"/>
      <c r="DY396" s="27"/>
      <c r="DZ396" s="27"/>
      <c r="EA396" s="27"/>
      <c r="EB396" s="27"/>
      <c r="EC396" s="27"/>
      <c r="ED396" s="27"/>
      <c r="EE396" s="27"/>
      <c r="EF396" s="27"/>
      <c r="EG396" s="27"/>
      <c r="EH396" s="27"/>
      <c r="EI396" s="27"/>
      <c r="EJ396" s="27"/>
      <c r="EK396" s="27"/>
      <c r="EL396" s="27"/>
      <c r="EM396" s="27"/>
      <c r="EN396" s="27"/>
      <c r="EO396" s="27"/>
      <c r="EP396" s="27"/>
      <c r="EQ396" s="27"/>
      <c r="ER396" s="40"/>
    </row>
    <row r="397" spans="2:148" ht="15" customHeight="1" x14ac:dyDescent="0.25">
      <c r="B397" s="298" t="str">
        <f t="shared" si="41"/>
        <v>Desk 78</v>
      </c>
      <c r="C397" s="300" t="str">
        <f t="shared" si="42"/>
        <v/>
      </c>
      <c r="D397" s="300" t="str">
        <f t="shared" si="42"/>
        <v/>
      </c>
      <c r="E397" s="300" t="str">
        <f t="shared" si="42"/>
        <v/>
      </c>
      <c r="F397" s="300" t="str">
        <f t="shared" si="42"/>
        <v/>
      </c>
      <c r="G397" s="610" t="str">
        <f t="shared" si="42"/>
        <v/>
      </c>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c r="CW397" s="27"/>
      <c r="CX397" s="27"/>
      <c r="CY397" s="27"/>
      <c r="CZ397" s="27"/>
      <c r="DA397" s="27"/>
      <c r="DB397" s="27"/>
      <c r="DC397" s="27"/>
      <c r="DD397" s="27"/>
      <c r="DE397" s="27"/>
      <c r="DF397" s="27"/>
      <c r="DG397" s="27"/>
      <c r="DH397" s="27"/>
      <c r="DI397" s="27"/>
      <c r="DJ397" s="27"/>
      <c r="DK397" s="27"/>
      <c r="DL397" s="27"/>
      <c r="DM397" s="27"/>
      <c r="DN397" s="27"/>
      <c r="DO397" s="27"/>
      <c r="DP397" s="27"/>
      <c r="DQ397" s="27"/>
      <c r="DR397" s="27"/>
      <c r="DS397" s="27"/>
      <c r="DT397" s="27"/>
      <c r="DU397" s="27"/>
      <c r="DV397" s="27"/>
      <c r="DW397" s="40"/>
      <c r="DX397" s="27"/>
      <c r="DY397" s="27"/>
      <c r="DZ397" s="27"/>
      <c r="EA397" s="27"/>
      <c r="EB397" s="27"/>
      <c r="EC397" s="27"/>
      <c r="ED397" s="27"/>
      <c r="EE397" s="27"/>
      <c r="EF397" s="27"/>
      <c r="EG397" s="27"/>
      <c r="EH397" s="27"/>
      <c r="EI397" s="27"/>
      <c r="EJ397" s="27"/>
      <c r="EK397" s="27"/>
      <c r="EL397" s="27"/>
      <c r="EM397" s="27"/>
      <c r="EN397" s="27"/>
      <c r="EO397" s="27"/>
      <c r="EP397" s="27"/>
      <c r="EQ397" s="27"/>
      <c r="ER397" s="40"/>
    </row>
    <row r="398" spans="2:148" ht="15" customHeight="1" x14ac:dyDescent="0.25">
      <c r="B398" s="298" t="str">
        <f t="shared" si="41"/>
        <v>Desk 79</v>
      </c>
      <c r="C398" s="300" t="str">
        <f t="shared" si="42"/>
        <v/>
      </c>
      <c r="D398" s="300" t="str">
        <f t="shared" si="42"/>
        <v/>
      </c>
      <c r="E398" s="300" t="str">
        <f t="shared" si="42"/>
        <v/>
      </c>
      <c r="F398" s="300" t="str">
        <f t="shared" si="42"/>
        <v/>
      </c>
      <c r="G398" s="610" t="str">
        <f t="shared" si="42"/>
        <v/>
      </c>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c r="CW398" s="27"/>
      <c r="CX398" s="27"/>
      <c r="CY398" s="27"/>
      <c r="CZ398" s="27"/>
      <c r="DA398" s="27"/>
      <c r="DB398" s="27"/>
      <c r="DC398" s="27"/>
      <c r="DD398" s="27"/>
      <c r="DE398" s="27"/>
      <c r="DF398" s="27"/>
      <c r="DG398" s="27"/>
      <c r="DH398" s="27"/>
      <c r="DI398" s="27"/>
      <c r="DJ398" s="27"/>
      <c r="DK398" s="27"/>
      <c r="DL398" s="27"/>
      <c r="DM398" s="27"/>
      <c r="DN398" s="27"/>
      <c r="DO398" s="27"/>
      <c r="DP398" s="27"/>
      <c r="DQ398" s="27"/>
      <c r="DR398" s="27"/>
      <c r="DS398" s="27"/>
      <c r="DT398" s="27"/>
      <c r="DU398" s="27"/>
      <c r="DV398" s="27"/>
      <c r="DW398" s="40"/>
      <c r="DX398" s="27"/>
      <c r="DY398" s="27"/>
      <c r="DZ398" s="27"/>
      <c r="EA398" s="27"/>
      <c r="EB398" s="27"/>
      <c r="EC398" s="27"/>
      <c r="ED398" s="27"/>
      <c r="EE398" s="27"/>
      <c r="EF398" s="27"/>
      <c r="EG398" s="27"/>
      <c r="EH398" s="27"/>
      <c r="EI398" s="27"/>
      <c r="EJ398" s="27"/>
      <c r="EK398" s="27"/>
      <c r="EL398" s="27"/>
      <c r="EM398" s="27"/>
      <c r="EN398" s="27"/>
      <c r="EO398" s="27"/>
      <c r="EP398" s="27"/>
      <c r="EQ398" s="27"/>
      <c r="ER398" s="40"/>
    </row>
    <row r="399" spans="2:148" ht="15" customHeight="1" x14ac:dyDescent="0.25">
      <c r="B399" s="298" t="str">
        <f t="shared" si="41"/>
        <v>Desk 80</v>
      </c>
      <c r="C399" s="300" t="str">
        <f t="shared" si="42"/>
        <v/>
      </c>
      <c r="D399" s="300" t="str">
        <f t="shared" si="42"/>
        <v/>
      </c>
      <c r="E399" s="300" t="str">
        <f t="shared" si="42"/>
        <v/>
      </c>
      <c r="F399" s="300" t="str">
        <f t="shared" si="42"/>
        <v/>
      </c>
      <c r="G399" s="610" t="str">
        <f t="shared" si="42"/>
        <v/>
      </c>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c r="CW399" s="27"/>
      <c r="CX399" s="27"/>
      <c r="CY399" s="27"/>
      <c r="CZ399" s="27"/>
      <c r="DA399" s="27"/>
      <c r="DB399" s="27"/>
      <c r="DC399" s="27"/>
      <c r="DD399" s="27"/>
      <c r="DE399" s="27"/>
      <c r="DF399" s="27"/>
      <c r="DG399" s="27"/>
      <c r="DH399" s="27"/>
      <c r="DI399" s="27"/>
      <c r="DJ399" s="27"/>
      <c r="DK399" s="27"/>
      <c r="DL399" s="27"/>
      <c r="DM399" s="27"/>
      <c r="DN399" s="27"/>
      <c r="DO399" s="27"/>
      <c r="DP399" s="27"/>
      <c r="DQ399" s="27"/>
      <c r="DR399" s="27"/>
      <c r="DS399" s="27"/>
      <c r="DT399" s="27"/>
      <c r="DU399" s="27"/>
      <c r="DV399" s="27"/>
      <c r="DW399" s="40"/>
      <c r="DX399" s="27"/>
      <c r="DY399" s="27"/>
      <c r="DZ399" s="27"/>
      <c r="EA399" s="27"/>
      <c r="EB399" s="27"/>
      <c r="EC399" s="27"/>
      <c r="ED399" s="27"/>
      <c r="EE399" s="27"/>
      <c r="EF399" s="27"/>
      <c r="EG399" s="27"/>
      <c r="EH399" s="27"/>
      <c r="EI399" s="27"/>
      <c r="EJ399" s="27"/>
      <c r="EK399" s="27"/>
      <c r="EL399" s="27"/>
      <c r="EM399" s="27"/>
      <c r="EN399" s="27"/>
      <c r="EO399" s="27"/>
      <c r="EP399" s="27"/>
      <c r="EQ399" s="27"/>
      <c r="ER399" s="40"/>
    </row>
    <row r="400" spans="2:148" ht="15" customHeight="1" x14ac:dyDescent="0.25">
      <c r="B400" s="298" t="str">
        <f t="shared" si="41"/>
        <v>Desk 81</v>
      </c>
      <c r="C400" s="300" t="str">
        <f t="shared" si="42"/>
        <v/>
      </c>
      <c r="D400" s="300" t="str">
        <f t="shared" si="42"/>
        <v/>
      </c>
      <c r="E400" s="300" t="str">
        <f t="shared" si="42"/>
        <v/>
      </c>
      <c r="F400" s="300" t="str">
        <f t="shared" si="42"/>
        <v/>
      </c>
      <c r="G400" s="610" t="str">
        <f t="shared" si="42"/>
        <v/>
      </c>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c r="CW400" s="27"/>
      <c r="CX400" s="27"/>
      <c r="CY400" s="27"/>
      <c r="CZ400" s="27"/>
      <c r="DA400" s="27"/>
      <c r="DB400" s="27"/>
      <c r="DC400" s="27"/>
      <c r="DD400" s="27"/>
      <c r="DE400" s="27"/>
      <c r="DF400" s="27"/>
      <c r="DG400" s="27"/>
      <c r="DH400" s="27"/>
      <c r="DI400" s="27"/>
      <c r="DJ400" s="27"/>
      <c r="DK400" s="27"/>
      <c r="DL400" s="27"/>
      <c r="DM400" s="27"/>
      <c r="DN400" s="27"/>
      <c r="DO400" s="27"/>
      <c r="DP400" s="27"/>
      <c r="DQ400" s="27"/>
      <c r="DR400" s="27"/>
      <c r="DS400" s="27"/>
      <c r="DT400" s="27"/>
      <c r="DU400" s="27"/>
      <c r="DV400" s="27"/>
      <c r="DW400" s="40"/>
      <c r="DX400" s="27"/>
      <c r="DY400" s="27"/>
      <c r="DZ400" s="27"/>
      <c r="EA400" s="27"/>
      <c r="EB400" s="27"/>
      <c r="EC400" s="27"/>
      <c r="ED400" s="27"/>
      <c r="EE400" s="27"/>
      <c r="EF400" s="27"/>
      <c r="EG400" s="27"/>
      <c r="EH400" s="27"/>
      <c r="EI400" s="27"/>
      <c r="EJ400" s="27"/>
      <c r="EK400" s="27"/>
      <c r="EL400" s="27"/>
      <c r="EM400" s="27"/>
      <c r="EN400" s="27"/>
      <c r="EO400" s="27"/>
      <c r="EP400" s="27"/>
      <c r="EQ400" s="27"/>
      <c r="ER400" s="40"/>
    </row>
    <row r="401" spans="2:148" ht="15" customHeight="1" x14ac:dyDescent="0.25">
      <c r="B401" s="298" t="str">
        <f t="shared" si="41"/>
        <v>Desk 82</v>
      </c>
      <c r="C401" s="300" t="str">
        <f t="shared" ref="C401:G416" si="43">IF(ISBLANK(C92), "", C92)</f>
        <v/>
      </c>
      <c r="D401" s="300" t="str">
        <f t="shared" si="43"/>
        <v/>
      </c>
      <c r="E401" s="300" t="str">
        <f t="shared" si="43"/>
        <v/>
      </c>
      <c r="F401" s="300" t="str">
        <f t="shared" si="43"/>
        <v/>
      </c>
      <c r="G401" s="610" t="str">
        <f t="shared" si="43"/>
        <v/>
      </c>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c r="CW401" s="27"/>
      <c r="CX401" s="27"/>
      <c r="CY401" s="27"/>
      <c r="CZ401" s="27"/>
      <c r="DA401" s="27"/>
      <c r="DB401" s="27"/>
      <c r="DC401" s="27"/>
      <c r="DD401" s="27"/>
      <c r="DE401" s="27"/>
      <c r="DF401" s="27"/>
      <c r="DG401" s="27"/>
      <c r="DH401" s="27"/>
      <c r="DI401" s="27"/>
      <c r="DJ401" s="27"/>
      <c r="DK401" s="27"/>
      <c r="DL401" s="27"/>
      <c r="DM401" s="27"/>
      <c r="DN401" s="27"/>
      <c r="DO401" s="27"/>
      <c r="DP401" s="27"/>
      <c r="DQ401" s="27"/>
      <c r="DR401" s="27"/>
      <c r="DS401" s="27"/>
      <c r="DT401" s="27"/>
      <c r="DU401" s="27"/>
      <c r="DV401" s="27"/>
      <c r="DW401" s="40"/>
      <c r="DX401" s="27"/>
      <c r="DY401" s="27"/>
      <c r="DZ401" s="27"/>
      <c r="EA401" s="27"/>
      <c r="EB401" s="27"/>
      <c r="EC401" s="27"/>
      <c r="ED401" s="27"/>
      <c r="EE401" s="27"/>
      <c r="EF401" s="27"/>
      <c r="EG401" s="27"/>
      <c r="EH401" s="27"/>
      <c r="EI401" s="27"/>
      <c r="EJ401" s="27"/>
      <c r="EK401" s="27"/>
      <c r="EL401" s="27"/>
      <c r="EM401" s="27"/>
      <c r="EN401" s="27"/>
      <c r="EO401" s="27"/>
      <c r="EP401" s="27"/>
      <c r="EQ401" s="27"/>
      <c r="ER401" s="40"/>
    </row>
    <row r="402" spans="2:148" ht="15" customHeight="1" x14ac:dyDescent="0.25">
      <c r="B402" s="298" t="str">
        <f t="shared" si="41"/>
        <v>Desk 83</v>
      </c>
      <c r="C402" s="300" t="str">
        <f t="shared" si="43"/>
        <v/>
      </c>
      <c r="D402" s="300" t="str">
        <f t="shared" si="43"/>
        <v/>
      </c>
      <c r="E402" s="300" t="str">
        <f t="shared" si="43"/>
        <v/>
      </c>
      <c r="F402" s="300" t="str">
        <f t="shared" si="43"/>
        <v/>
      </c>
      <c r="G402" s="610" t="str">
        <f t="shared" si="43"/>
        <v/>
      </c>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c r="CW402" s="27"/>
      <c r="CX402" s="27"/>
      <c r="CY402" s="27"/>
      <c r="CZ402" s="27"/>
      <c r="DA402" s="27"/>
      <c r="DB402" s="27"/>
      <c r="DC402" s="27"/>
      <c r="DD402" s="27"/>
      <c r="DE402" s="27"/>
      <c r="DF402" s="27"/>
      <c r="DG402" s="27"/>
      <c r="DH402" s="27"/>
      <c r="DI402" s="27"/>
      <c r="DJ402" s="27"/>
      <c r="DK402" s="27"/>
      <c r="DL402" s="27"/>
      <c r="DM402" s="27"/>
      <c r="DN402" s="27"/>
      <c r="DO402" s="27"/>
      <c r="DP402" s="27"/>
      <c r="DQ402" s="27"/>
      <c r="DR402" s="27"/>
      <c r="DS402" s="27"/>
      <c r="DT402" s="27"/>
      <c r="DU402" s="27"/>
      <c r="DV402" s="27"/>
      <c r="DW402" s="40"/>
      <c r="DX402" s="27"/>
      <c r="DY402" s="27"/>
      <c r="DZ402" s="27"/>
      <c r="EA402" s="27"/>
      <c r="EB402" s="27"/>
      <c r="EC402" s="27"/>
      <c r="ED402" s="27"/>
      <c r="EE402" s="27"/>
      <c r="EF402" s="27"/>
      <c r="EG402" s="27"/>
      <c r="EH402" s="27"/>
      <c r="EI402" s="27"/>
      <c r="EJ402" s="27"/>
      <c r="EK402" s="27"/>
      <c r="EL402" s="27"/>
      <c r="EM402" s="27"/>
      <c r="EN402" s="27"/>
      <c r="EO402" s="27"/>
      <c r="EP402" s="27"/>
      <c r="EQ402" s="27"/>
      <c r="ER402" s="40"/>
    </row>
    <row r="403" spans="2:148" ht="15" customHeight="1" x14ac:dyDescent="0.25">
      <c r="B403" s="298" t="str">
        <f t="shared" si="41"/>
        <v>Desk 84</v>
      </c>
      <c r="C403" s="300" t="str">
        <f t="shared" si="43"/>
        <v/>
      </c>
      <c r="D403" s="300" t="str">
        <f t="shared" si="43"/>
        <v/>
      </c>
      <c r="E403" s="300" t="str">
        <f t="shared" si="43"/>
        <v/>
      </c>
      <c r="F403" s="300" t="str">
        <f t="shared" si="43"/>
        <v/>
      </c>
      <c r="G403" s="610" t="str">
        <f t="shared" si="43"/>
        <v/>
      </c>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c r="CW403" s="27"/>
      <c r="CX403" s="27"/>
      <c r="CY403" s="27"/>
      <c r="CZ403" s="27"/>
      <c r="DA403" s="27"/>
      <c r="DB403" s="27"/>
      <c r="DC403" s="27"/>
      <c r="DD403" s="27"/>
      <c r="DE403" s="27"/>
      <c r="DF403" s="27"/>
      <c r="DG403" s="27"/>
      <c r="DH403" s="27"/>
      <c r="DI403" s="27"/>
      <c r="DJ403" s="27"/>
      <c r="DK403" s="27"/>
      <c r="DL403" s="27"/>
      <c r="DM403" s="27"/>
      <c r="DN403" s="27"/>
      <c r="DO403" s="27"/>
      <c r="DP403" s="27"/>
      <c r="DQ403" s="27"/>
      <c r="DR403" s="27"/>
      <c r="DS403" s="27"/>
      <c r="DT403" s="27"/>
      <c r="DU403" s="27"/>
      <c r="DV403" s="27"/>
      <c r="DW403" s="40"/>
      <c r="DX403" s="27"/>
      <c r="DY403" s="27"/>
      <c r="DZ403" s="27"/>
      <c r="EA403" s="27"/>
      <c r="EB403" s="27"/>
      <c r="EC403" s="27"/>
      <c r="ED403" s="27"/>
      <c r="EE403" s="27"/>
      <c r="EF403" s="27"/>
      <c r="EG403" s="27"/>
      <c r="EH403" s="27"/>
      <c r="EI403" s="27"/>
      <c r="EJ403" s="27"/>
      <c r="EK403" s="27"/>
      <c r="EL403" s="27"/>
      <c r="EM403" s="27"/>
      <c r="EN403" s="27"/>
      <c r="EO403" s="27"/>
      <c r="EP403" s="27"/>
      <c r="EQ403" s="27"/>
      <c r="ER403" s="40"/>
    </row>
    <row r="404" spans="2:148" ht="15" customHeight="1" x14ac:dyDescent="0.25">
      <c r="B404" s="298" t="str">
        <f t="shared" si="41"/>
        <v>Desk 85</v>
      </c>
      <c r="C404" s="300" t="str">
        <f t="shared" si="43"/>
        <v/>
      </c>
      <c r="D404" s="300" t="str">
        <f t="shared" si="43"/>
        <v/>
      </c>
      <c r="E404" s="300" t="str">
        <f t="shared" si="43"/>
        <v/>
      </c>
      <c r="F404" s="300" t="str">
        <f t="shared" si="43"/>
        <v/>
      </c>
      <c r="G404" s="610" t="str">
        <f t="shared" si="43"/>
        <v/>
      </c>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c r="CW404" s="27"/>
      <c r="CX404" s="27"/>
      <c r="CY404" s="27"/>
      <c r="CZ404" s="27"/>
      <c r="DA404" s="27"/>
      <c r="DB404" s="27"/>
      <c r="DC404" s="27"/>
      <c r="DD404" s="27"/>
      <c r="DE404" s="27"/>
      <c r="DF404" s="27"/>
      <c r="DG404" s="27"/>
      <c r="DH404" s="27"/>
      <c r="DI404" s="27"/>
      <c r="DJ404" s="27"/>
      <c r="DK404" s="27"/>
      <c r="DL404" s="27"/>
      <c r="DM404" s="27"/>
      <c r="DN404" s="27"/>
      <c r="DO404" s="27"/>
      <c r="DP404" s="27"/>
      <c r="DQ404" s="27"/>
      <c r="DR404" s="27"/>
      <c r="DS404" s="27"/>
      <c r="DT404" s="27"/>
      <c r="DU404" s="27"/>
      <c r="DV404" s="27"/>
      <c r="DW404" s="40"/>
      <c r="DX404" s="27"/>
      <c r="DY404" s="27"/>
      <c r="DZ404" s="27"/>
      <c r="EA404" s="27"/>
      <c r="EB404" s="27"/>
      <c r="EC404" s="27"/>
      <c r="ED404" s="27"/>
      <c r="EE404" s="27"/>
      <c r="EF404" s="27"/>
      <c r="EG404" s="27"/>
      <c r="EH404" s="27"/>
      <c r="EI404" s="27"/>
      <c r="EJ404" s="27"/>
      <c r="EK404" s="27"/>
      <c r="EL404" s="27"/>
      <c r="EM404" s="27"/>
      <c r="EN404" s="27"/>
      <c r="EO404" s="27"/>
      <c r="EP404" s="27"/>
      <c r="EQ404" s="27"/>
      <c r="ER404" s="40"/>
    </row>
    <row r="405" spans="2:148" ht="15" customHeight="1" x14ac:dyDescent="0.25">
      <c r="B405" s="298" t="str">
        <f t="shared" si="41"/>
        <v>Desk 86</v>
      </c>
      <c r="C405" s="300" t="str">
        <f t="shared" si="43"/>
        <v/>
      </c>
      <c r="D405" s="300" t="str">
        <f t="shared" si="43"/>
        <v/>
      </c>
      <c r="E405" s="300" t="str">
        <f t="shared" si="43"/>
        <v/>
      </c>
      <c r="F405" s="300" t="str">
        <f t="shared" si="43"/>
        <v/>
      </c>
      <c r="G405" s="610" t="str">
        <f t="shared" si="43"/>
        <v/>
      </c>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c r="CW405" s="27"/>
      <c r="CX405" s="27"/>
      <c r="CY405" s="27"/>
      <c r="CZ405" s="27"/>
      <c r="DA405" s="27"/>
      <c r="DB405" s="27"/>
      <c r="DC405" s="27"/>
      <c r="DD405" s="27"/>
      <c r="DE405" s="27"/>
      <c r="DF405" s="27"/>
      <c r="DG405" s="27"/>
      <c r="DH405" s="27"/>
      <c r="DI405" s="27"/>
      <c r="DJ405" s="27"/>
      <c r="DK405" s="27"/>
      <c r="DL405" s="27"/>
      <c r="DM405" s="27"/>
      <c r="DN405" s="27"/>
      <c r="DO405" s="27"/>
      <c r="DP405" s="27"/>
      <c r="DQ405" s="27"/>
      <c r="DR405" s="27"/>
      <c r="DS405" s="27"/>
      <c r="DT405" s="27"/>
      <c r="DU405" s="27"/>
      <c r="DV405" s="27"/>
      <c r="DW405" s="40"/>
      <c r="DX405" s="27"/>
      <c r="DY405" s="27"/>
      <c r="DZ405" s="27"/>
      <c r="EA405" s="27"/>
      <c r="EB405" s="27"/>
      <c r="EC405" s="27"/>
      <c r="ED405" s="27"/>
      <c r="EE405" s="27"/>
      <c r="EF405" s="27"/>
      <c r="EG405" s="27"/>
      <c r="EH405" s="27"/>
      <c r="EI405" s="27"/>
      <c r="EJ405" s="27"/>
      <c r="EK405" s="27"/>
      <c r="EL405" s="27"/>
      <c r="EM405" s="27"/>
      <c r="EN405" s="27"/>
      <c r="EO405" s="27"/>
      <c r="EP405" s="27"/>
      <c r="EQ405" s="27"/>
      <c r="ER405" s="40"/>
    </row>
    <row r="406" spans="2:148" ht="15" customHeight="1" x14ac:dyDescent="0.25">
      <c r="B406" s="298" t="str">
        <f t="shared" si="41"/>
        <v>Desk 87</v>
      </c>
      <c r="C406" s="300" t="str">
        <f t="shared" si="43"/>
        <v/>
      </c>
      <c r="D406" s="300" t="str">
        <f t="shared" si="43"/>
        <v/>
      </c>
      <c r="E406" s="300" t="str">
        <f t="shared" si="43"/>
        <v/>
      </c>
      <c r="F406" s="300" t="str">
        <f t="shared" si="43"/>
        <v/>
      </c>
      <c r="G406" s="610" t="str">
        <f t="shared" si="43"/>
        <v/>
      </c>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c r="CW406" s="27"/>
      <c r="CX406" s="27"/>
      <c r="CY406" s="27"/>
      <c r="CZ406" s="27"/>
      <c r="DA406" s="27"/>
      <c r="DB406" s="27"/>
      <c r="DC406" s="27"/>
      <c r="DD406" s="27"/>
      <c r="DE406" s="27"/>
      <c r="DF406" s="27"/>
      <c r="DG406" s="27"/>
      <c r="DH406" s="27"/>
      <c r="DI406" s="27"/>
      <c r="DJ406" s="27"/>
      <c r="DK406" s="27"/>
      <c r="DL406" s="27"/>
      <c r="DM406" s="27"/>
      <c r="DN406" s="27"/>
      <c r="DO406" s="27"/>
      <c r="DP406" s="27"/>
      <c r="DQ406" s="27"/>
      <c r="DR406" s="27"/>
      <c r="DS406" s="27"/>
      <c r="DT406" s="27"/>
      <c r="DU406" s="27"/>
      <c r="DV406" s="27"/>
      <c r="DW406" s="40"/>
      <c r="DX406" s="27"/>
      <c r="DY406" s="27"/>
      <c r="DZ406" s="27"/>
      <c r="EA406" s="27"/>
      <c r="EB406" s="27"/>
      <c r="EC406" s="27"/>
      <c r="ED406" s="27"/>
      <c r="EE406" s="27"/>
      <c r="EF406" s="27"/>
      <c r="EG406" s="27"/>
      <c r="EH406" s="27"/>
      <c r="EI406" s="27"/>
      <c r="EJ406" s="27"/>
      <c r="EK406" s="27"/>
      <c r="EL406" s="27"/>
      <c r="EM406" s="27"/>
      <c r="EN406" s="27"/>
      <c r="EO406" s="27"/>
      <c r="EP406" s="27"/>
      <c r="EQ406" s="27"/>
      <c r="ER406" s="40"/>
    </row>
    <row r="407" spans="2:148" ht="15" customHeight="1" x14ac:dyDescent="0.25">
      <c r="B407" s="298" t="str">
        <f t="shared" si="41"/>
        <v>Desk 88</v>
      </c>
      <c r="C407" s="300" t="str">
        <f t="shared" si="43"/>
        <v/>
      </c>
      <c r="D407" s="300" t="str">
        <f t="shared" si="43"/>
        <v/>
      </c>
      <c r="E407" s="300" t="str">
        <f t="shared" si="43"/>
        <v/>
      </c>
      <c r="F407" s="300" t="str">
        <f t="shared" si="43"/>
        <v/>
      </c>
      <c r="G407" s="610" t="str">
        <f t="shared" si="43"/>
        <v/>
      </c>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c r="CW407" s="27"/>
      <c r="CX407" s="27"/>
      <c r="CY407" s="27"/>
      <c r="CZ407" s="27"/>
      <c r="DA407" s="27"/>
      <c r="DB407" s="27"/>
      <c r="DC407" s="27"/>
      <c r="DD407" s="27"/>
      <c r="DE407" s="27"/>
      <c r="DF407" s="27"/>
      <c r="DG407" s="27"/>
      <c r="DH407" s="27"/>
      <c r="DI407" s="27"/>
      <c r="DJ407" s="27"/>
      <c r="DK407" s="27"/>
      <c r="DL407" s="27"/>
      <c r="DM407" s="27"/>
      <c r="DN407" s="27"/>
      <c r="DO407" s="27"/>
      <c r="DP407" s="27"/>
      <c r="DQ407" s="27"/>
      <c r="DR407" s="27"/>
      <c r="DS407" s="27"/>
      <c r="DT407" s="27"/>
      <c r="DU407" s="27"/>
      <c r="DV407" s="27"/>
      <c r="DW407" s="40"/>
      <c r="DX407" s="27"/>
      <c r="DY407" s="27"/>
      <c r="DZ407" s="27"/>
      <c r="EA407" s="27"/>
      <c r="EB407" s="27"/>
      <c r="EC407" s="27"/>
      <c r="ED407" s="27"/>
      <c r="EE407" s="27"/>
      <c r="EF407" s="27"/>
      <c r="EG407" s="27"/>
      <c r="EH407" s="27"/>
      <c r="EI407" s="27"/>
      <c r="EJ407" s="27"/>
      <c r="EK407" s="27"/>
      <c r="EL407" s="27"/>
      <c r="EM407" s="27"/>
      <c r="EN407" s="27"/>
      <c r="EO407" s="27"/>
      <c r="EP407" s="27"/>
      <c r="EQ407" s="27"/>
      <c r="ER407" s="40"/>
    </row>
    <row r="408" spans="2:148" ht="15" customHeight="1" x14ac:dyDescent="0.25">
      <c r="B408" s="298" t="str">
        <f t="shared" si="41"/>
        <v>Desk 89</v>
      </c>
      <c r="C408" s="300" t="str">
        <f t="shared" si="43"/>
        <v/>
      </c>
      <c r="D408" s="300" t="str">
        <f t="shared" si="43"/>
        <v/>
      </c>
      <c r="E408" s="300" t="str">
        <f t="shared" si="43"/>
        <v/>
      </c>
      <c r="F408" s="300" t="str">
        <f t="shared" si="43"/>
        <v/>
      </c>
      <c r="G408" s="610" t="str">
        <f t="shared" si="43"/>
        <v/>
      </c>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c r="CW408" s="27"/>
      <c r="CX408" s="27"/>
      <c r="CY408" s="27"/>
      <c r="CZ408" s="27"/>
      <c r="DA408" s="27"/>
      <c r="DB408" s="27"/>
      <c r="DC408" s="27"/>
      <c r="DD408" s="27"/>
      <c r="DE408" s="27"/>
      <c r="DF408" s="27"/>
      <c r="DG408" s="27"/>
      <c r="DH408" s="27"/>
      <c r="DI408" s="27"/>
      <c r="DJ408" s="27"/>
      <c r="DK408" s="27"/>
      <c r="DL408" s="27"/>
      <c r="DM408" s="27"/>
      <c r="DN408" s="27"/>
      <c r="DO408" s="27"/>
      <c r="DP408" s="27"/>
      <c r="DQ408" s="27"/>
      <c r="DR408" s="27"/>
      <c r="DS408" s="27"/>
      <c r="DT408" s="27"/>
      <c r="DU408" s="27"/>
      <c r="DV408" s="27"/>
      <c r="DW408" s="40"/>
      <c r="DX408" s="27"/>
      <c r="DY408" s="27"/>
      <c r="DZ408" s="27"/>
      <c r="EA408" s="27"/>
      <c r="EB408" s="27"/>
      <c r="EC408" s="27"/>
      <c r="ED408" s="27"/>
      <c r="EE408" s="27"/>
      <c r="EF408" s="27"/>
      <c r="EG408" s="27"/>
      <c r="EH408" s="27"/>
      <c r="EI408" s="27"/>
      <c r="EJ408" s="27"/>
      <c r="EK408" s="27"/>
      <c r="EL408" s="27"/>
      <c r="EM408" s="27"/>
      <c r="EN408" s="27"/>
      <c r="EO408" s="27"/>
      <c r="EP408" s="27"/>
      <c r="EQ408" s="27"/>
      <c r="ER408" s="40"/>
    </row>
    <row r="409" spans="2:148" ht="15" customHeight="1" x14ac:dyDescent="0.25">
      <c r="B409" s="298" t="str">
        <f t="shared" si="41"/>
        <v>Desk 90</v>
      </c>
      <c r="C409" s="300" t="str">
        <f t="shared" si="43"/>
        <v/>
      </c>
      <c r="D409" s="300" t="str">
        <f t="shared" si="43"/>
        <v/>
      </c>
      <c r="E409" s="300" t="str">
        <f t="shared" si="43"/>
        <v/>
      </c>
      <c r="F409" s="300" t="str">
        <f t="shared" si="43"/>
        <v/>
      </c>
      <c r="G409" s="610" t="str">
        <f t="shared" si="43"/>
        <v/>
      </c>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c r="CW409" s="27"/>
      <c r="CX409" s="27"/>
      <c r="CY409" s="27"/>
      <c r="CZ409" s="27"/>
      <c r="DA409" s="27"/>
      <c r="DB409" s="27"/>
      <c r="DC409" s="27"/>
      <c r="DD409" s="27"/>
      <c r="DE409" s="27"/>
      <c r="DF409" s="27"/>
      <c r="DG409" s="27"/>
      <c r="DH409" s="27"/>
      <c r="DI409" s="27"/>
      <c r="DJ409" s="27"/>
      <c r="DK409" s="27"/>
      <c r="DL409" s="27"/>
      <c r="DM409" s="27"/>
      <c r="DN409" s="27"/>
      <c r="DO409" s="27"/>
      <c r="DP409" s="27"/>
      <c r="DQ409" s="27"/>
      <c r="DR409" s="27"/>
      <c r="DS409" s="27"/>
      <c r="DT409" s="27"/>
      <c r="DU409" s="27"/>
      <c r="DV409" s="27"/>
      <c r="DW409" s="40"/>
      <c r="DX409" s="27"/>
      <c r="DY409" s="27"/>
      <c r="DZ409" s="27"/>
      <c r="EA409" s="27"/>
      <c r="EB409" s="27"/>
      <c r="EC409" s="27"/>
      <c r="ED409" s="27"/>
      <c r="EE409" s="27"/>
      <c r="EF409" s="27"/>
      <c r="EG409" s="27"/>
      <c r="EH409" s="27"/>
      <c r="EI409" s="27"/>
      <c r="EJ409" s="27"/>
      <c r="EK409" s="27"/>
      <c r="EL409" s="27"/>
      <c r="EM409" s="27"/>
      <c r="EN409" s="27"/>
      <c r="EO409" s="27"/>
      <c r="EP409" s="27"/>
      <c r="EQ409" s="27"/>
      <c r="ER409" s="40"/>
    </row>
    <row r="410" spans="2:148" ht="15" customHeight="1" x14ac:dyDescent="0.25">
      <c r="B410" s="298" t="str">
        <f t="shared" si="41"/>
        <v>Desk 91</v>
      </c>
      <c r="C410" s="300" t="str">
        <f t="shared" si="43"/>
        <v/>
      </c>
      <c r="D410" s="300" t="str">
        <f t="shared" si="43"/>
        <v/>
      </c>
      <c r="E410" s="300" t="str">
        <f t="shared" si="43"/>
        <v/>
      </c>
      <c r="F410" s="300" t="str">
        <f t="shared" si="43"/>
        <v/>
      </c>
      <c r="G410" s="610" t="str">
        <f t="shared" si="43"/>
        <v/>
      </c>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c r="CW410" s="27"/>
      <c r="CX410" s="27"/>
      <c r="CY410" s="27"/>
      <c r="CZ410" s="27"/>
      <c r="DA410" s="27"/>
      <c r="DB410" s="27"/>
      <c r="DC410" s="27"/>
      <c r="DD410" s="27"/>
      <c r="DE410" s="27"/>
      <c r="DF410" s="27"/>
      <c r="DG410" s="27"/>
      <c r="DH410" s="27"/>
      <c r="DI410" s="27"/>
      <c r="DJ410" s="27"/>
      <c r="DK410" s="27"/>
      <c r="DL410" s="27"/>
      <c r="DM410" s="27"/>
      <c r="DN410" s="27"/>
      <c r="DO410" s="27"/>
      <c r="DP410" s="27"/>
      <c r="DQ410" s="27"/>
      <c r="DR410" s="27"/>
      <c r="DS410" s="27"/>
      <c r="DT410" s="27"/>
      <c r="DU410" s="27"/>
      <c r="DV410" s="27"/>
      <c r="DW410" s="40"/>
      <c r="DX410" s="27"/>
      <c r="DY410" s="27"/>
      <c r="DZ410" s="27"/>
      <c r="EA410" s="27"/>
      <c r="EB410" s="27"/>
      <c r="EC410" s="27"/>
      <c r="ED410" s="27"/>
      <c r="EE410" s="27"/>
      <c r="EF410" s="27"/>
      <c r="EG410" s="27"/>
      <c r="EH410" s="27"/>
      <c r="EI410" s="27"/>
      <c r="EJ410" s="27"/>
      <c r="EK410" s="27"/>
      <c r="EL410" s="27"/>
      <c r="EM410" s="27"/>
      <c r="EN410" s="27"/>
      <c r="EO410" s="27"/>
      <c r="EP410" s="27"/>
      <c r="EQ410" s="27"/>
      <c r="ER410" s="40"/>
    </row>
    <row r="411" spans="2:148" ht="15" customHeight="1" x14ac:dyDescent="0.25">
      <c r="B411" s="298" t="str">
        <f t="shared" si="41"/>
        <v>Desk 92</v>
      </c>
      <c r="C411" s="300" t="str">
        <f t="shared" si="43"/>
        <v/>
      </c>
      <c r="D411" s="300" t="str">
        <f t="shared" si="43"/>
        <v/>
      </c>
      <c r="E411" s="300" t="str">
        <f t="shared" si="43"/>
        <v/>
      </c>
      <c r="F411" s="300" t="str">
        <f t="shared" si="43"/>
        <v/>
      </c>
      <c r="G411" s="610" t="str">
        <f t="shared" si="43"/>
        <v/>
      </c>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c r="CW411" s="27"/>
      <c r="CX411" s="27"/>
      <c r="CY411" s="27"/>
      <c r="CZ411" s="27"/>
      <c r="DA411" s="27"/>
      <c r="DB411" s="27"/>
      <c r="DC411" s="27"/>
      <c r="DD411" s="27"/>
      <c r="DE411" s="27"/>
      <c r="DF411" s="27"/>
      <c r="DG411" s="27"/>
      <c r="DH411" s="27"/>
      <c r="DI411" s="27"/>
      <c r="DJ411" s="27"/>
      <c r="DK411" s="27"/>
      <c r="DL411" s="27"/>
      <c r="DM411" s="27"/>
      <c r="DN411" s="27"/>
      <c r="DO411" s="27"/>
      <c r="DP411" s="27"/>
      <c r="DQ411" s="27"/>
      <c r="DR411" s="27"/>
      <c r="DS411" s="27"/>
      <c r="DT411" s="27"/>
      <c r="DU411" s="27"/>
      <c r="DV411" s="27"/>
      <c r="DW411" s="40"/>
      <c r="DX411" s="27"/>
      <c r="DY411" s="27"/>
      <c r="DZ411" s="27"/>
      <c r="EA411" s="27"/>
      <c r="EB411" s="27"/>
      <c r="EC411" s="27"/>
      <c r="ED411" s="27"/>
      <c r="EE411" s="27"/>
      <c r="EF411" s="27"/>
      <c r="EG411" s="27"/>
      <c r="EH411" s="27"/>
      <c r="EI411" s="27"/>
      <c r="EJ411" s="27"/>
      <c r="EK411" s="27"/>
      <c r="EL411" s="27"/>
      <c r="EM411" s="27"/>
      <c r="EN411" s="27"/>
      <c r="EO411" s="27"/>
      <c r="EP411" s="27"/>
      <c r="EQ411" s="27"/>
      <c r="ER411" s="40"/>
    </row>
    <row r="412" spans="2:148" ht="15" customHeight="1" x14ac:dyDescent="0.25">
      <c r="B412" s="298" t="str">
        <f t="shared" si="41"/>
        <v>Desk 93</v>
      </c>
      <c r="C412" s="300" t="str">
        <f t="shared" si="43"/>
        <v/>
      </c>
      <c r="D412" s="300" t="str">
        <f t="shared" si="43"/>
        <v/>
      </c>
      <c r="E412" s="300" t="str">
        <f t="shared" si="43"/>
        <v/>
      </c>
      <c r="F412" s="300" t="str">
        <f t="shared" si="43"/>
        <v/>
      </c>
      <c r="G412" s="610" t="str">
        <f t="shared" si="43"/>
        <v/>
      </c>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c r="CW412" s="27"/>
      <c r="CX412" s="27"/>
      <c r="CY412" s="27"/>
      <c r="CZ412" s="27"/>
      <c r="DA412" s="27"/>
      <c r="DB412" s="27"/>
      <c r="DC412" s="27"/>
      <c r="DD412" s="27"/>
      <c r="DE412" s="27"/>
      <c r="DF412" s="27"/>
      <c r="DG412" s="27"/>
      <c r="DH412" s="27"/>
      <c r="DI412" s="27"/>
      <c r="DJ412" s="27"/>
      <c r="DK412" s="27"/>
      <c r="DL412" s="27"/>
      <c r="DM412" s="27"/>
      <c r="DN412" s="27"/>
      <c r="DO412" s="27"/>
      <c r="DP412" s="27"/>
      <c r="DQ412" s="27"/>
      <c r="DR412" s="27"/>
      <c r="DS412" s="27"/>
      <c r="DT412" s="27"/>
      <c r="DU412" s="27"/>
      <c r="DV412" s="27"/>
      <c r="DW412" s="40"/>
      <c r="DX412" s="27"/>
      <c r="DY412" s="27"/>
      <c r="DZ412" s="27"/>
      <c r="EA412" s="27"/>
      <c r="EB412" s="27"/>
      <c r="EC412" s="27"/>
      <c r="ED412" s="27"/>
      <c r="EE412" s="27"/>
      <c r="EF412" s="27"/>
      <c r="EG412" s="27"/>
      <c r="EH412" s="27"/>
      <c r="EI412" s="27"/>
      <c r="EJ412" s="27"/>
      <c r="EK412" s="27"/>
      <c r="EL412" s="27"/>
      <c r="EM412" s="27"/>
      <c r="EN412" s="27"/>
      <c r="EO412" s="27"/>
      <c r="EP412" s="27"/>
      <c r="EQ412" s="27"/>
      <c r="ER412" s="40"/>
    </row>
    <row r="413" spans="2:148" ht="15" customHeight="1" x14ac:dyDescent="0.25">
      <c r="B413" s="298" t="str">
        <f t="shared" si="41"/>
        <v>Desk 94</v>
      </c>
      <c r="C413" s="300" t="str">
        <f t="shared" si="43"/>
        <v/>
      </c>
      <c r="D413" s="300" t="str">
        <f t="shared" si="43"/>
        <v/>
      </c>
      <c r="E413" s="300" t="str">
        <f t="shared" si="43"/>
        <v/>
      </c>
      <c r="F413" s="300" t="str">
        <f t="shared" si="43"/>
        <v/>
      </c>
      <c r="G413" s="610" t="str">
        <f t="shared" si="43"/>
        <v/>
      </c>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c r="CW413" s="27"/>
      <c r="CX413" s="27"/>
      <c r="CY413" s="27"/>
      <c r="CZ413" s="27"/>
      <c r="DA413" s="27"/>
      <c r="DB413" s="27"/>
      <c r="DC413" s="27"/>
      <c r="DD413" s="27"/>
      <c r="DE413" s="27"/>
      <c r="DF413" s="27"/>
      <c r="DG413" s="27"/>
      <c r="DH413" s="27"/>
      <c r="DI413" s="27"/>
      <c r="DJ413" s="27"/>
      <c r="DK413" s="27"/>
      <c r="DL413" s="27"/>
      <c r="DM413" s="27"/>
      <c r="DN413" s="27"/>
      <c r="DO413" s="27"/>
      <c r="DP413" s="27"/>
      <c r="DQ413" s="27"/>
      <c r="DR413" s="27"/>
      <c r="DS413" s="27"/>
      <c r="DT413" s="27"/>
      <c r="DU413" s="27"/>
      <c r="DV413" s="27"/>
      <c r="DW413" s="40"/>
      <c r="DX413" s="27"/>
      <c r="DY413" s="27"/>
      <c r="DZ413" s="27"/>
      <c r="EA413" s="27"/>
      <c r="EB413" s="27"/>
      <c r="EC413" s="27"/>
      <c r="ED413" s="27"/>
      <c r="EE413" s="27"/>
      <c r="EF413" s="27"/>
      <c r="EG413" s="27"/>
      <c r="EH413" s="27"/>
      <c r="EI413" s="27"/>
      <c r="EJ413" s="27"/>
      <c r="EK413" s="27"/>
      <c r="EL413" s="27"/>
      <c r="EM413" s="27"/>
      <c r="EN413" s="27"/>
      <c r="EO413" s="27"/>
      <c r="EP413" s="27"/>
      <c r="EQ413" s="27"/>
      <c r="ER413" s="40"/>
    </row>
    <row r="414" spans="2:148" ht="15" customHeight="1" x14ac:dyDescent="0.25">
      <c r="B414" s="298" t="str">
        <f t="shared" si="41"/>
        <v>Desk 95</v>
      </c>
      <c r="C414" s="300" t="str">
        <f t="shared" si="43"/>
        <v/>
      </c>
      <c r="D414" s="300" t="str">
        <f t="shared" si="43"/>
        <v/>
      </c>
      <c r="E414" s="300" t="str">
        <f t="shared" si="43"/>
        <v/>
      </c>
      <c r="F414" s="300" t="str">
        <f t="shared" si="43"/>
        <v/>
      </c>
      <c r="G414" s="610" t="str">
        <f t="shared" si="43"/>
        <v/>
      </c>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c r="CW414" s="27"/>
      <c r="CX414" s="27"/>
      <c r="CY414" s="27"/>
      <c r="CZ414" s="27"/>
      <c r="DA414" s="27"/>
      <c r="DB414" s="27"/>
      <c r="DC414" s="27"/>
      <c r="DD414" s="27"/>
      <c r="DE414" s="27"/>
      <c r="DF414" s="27"/>
      <c r="DG414" s="27"/>
      <c r="DH414" s="27"/>
      <c r="DI414" s="27"/>
      <c r="DJ414" s="27"/>
      <c r="DK414" s="27"/>
      <c r="DL414" s="27"/>
      <c r="DM414" s="27"/>
      <c r="DN414" s="27"/>
      <c r="DO414" s="27"/>
      <c r="DP414" s="27"/>
      <c r="DQ414" s="27"/>
      <c r="DR414" s="27"/>
      <c r="DS414" s="27"/>
      <c r="DT414" s="27"/>
      <c r="DU414" s="27"/>
      <c r="DV414" s="27"/>
      <c r="DW414" s="40"/>
      <c r="DX414" s="27"/>
      <c r="DY414" s="27"/>
      <c r="DZ414" s="27"/>
      <c r="EA414" s="27"/>
      <c r="EB414" s="27"/>
      <c r="EC414" s="27"/>
      <c r="ED414" s="27"/>
      <c r="EE414" s="27"/>
      <c r="EF414" s="27"/>
      <c r="EG414" s="27"/>
      <c r="EH414" s="27"/>
      <c r="EI414" s="27"/>
      <c r="EJ414" s="27"/>
      <c r="EK414" s="27"/>
      <c r="EL414" s="27"/>
      <c r="EM414" s="27"/>
      <c r="EN414" s="27"/>
      <c r="EO414" s="27"/>
      <c r="EP414" s="27"/>
      <c r="EQ414" s="27"/>
      <c r="ER414" s="40"/>
    </row>
    <row r="415" spans="2:148" ht="15" customHeight="1" x14ac:dyDescent="0.25">
      <c r="B415" s="298" t="str">
        <f t="shared" si="41"/>
        <v>Desk 96</v>
      </c>
      <c r="C415" s="300" t="str">
        <f t="shared" si="43"/>
        <v/>
      </c>
      <c r="D415" s="300" t="str">
        <f t="shared" si="43"/>
        <v/>
      </c>
      <c r="E415" s="300" t="str">
        <f t="shared" si="43"/>
        <v/>
      </c>
      <c r="F415" s="300" t="str">
        <f t="shared" si="43"/>
        <v/>
      </c>
      <c r="G415" s="610" t="str">
        <f t="shared" si="43"/>
        <v/>
      </c>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c r="CW415" s="27"/>
      <c r="CX415" s="27"/>
      <c r="CY415" s="27"/>
      <c r="CZ415" s="27"/>
      <c r="DA415" s="27"/>
      <c r="DB415" s="27"/>
      <c r="DC415" s="27"/>
      <c r="DD415" s="27"/>
      <c r="DE415" s="27"/>
      <c r="DF415" s="27"/>
      <c r="DG415" s="27"/>
      <c r="DH415" s="27"/>
      <c r="DI415" s="27"/>
      <c r="DJ415" s="27"/>
      <c r="DK415" s="27"/>
      <c r="DL415" s="27"/>
      <c r="DM415" s="27"/>
      <c r="DN415" s="27"/>
      <c r="DO415" s="27"/>
      <c r="DP415" s="27"/>
      <c r="DQ415" s="27"/>
      <c r="DR415" s="27"/>
      <c r="DS415" s="27"/>
      <c r="DT415" s="27"/>
      <c r="DU415" s="27"/>
      <c r="DV415" s="27"/>
      <c r="DW415" s="40"/>
      <c r="DX415" s="27"/>
      <c r="DY415" s="27"/>
      <c r="DZ415" s="27"/>
      <c r="EA415" s="27"/>
      <c r="EB415" s="27"/>
      <c r="EC415" s="27"/>
      <c r="ED415" s="27"/>
      <c r="EE415" s="27"/>
      <c r="EF415" s="27"/>
      <c r="EG415" s="27"/>
      <c r="EH415" s="27"/>
      <c r="EI415" s="27"/>
      <c r="EJ415" s="27"/>
      <c r="EK415" s="27"/>
      <c r="EL415" s="27"/>
      <c r="EM415" s="27"/>
      <c r="EN415" s="27"/>
      <c r="EO415" s="27"/>
      <c r="EP415" s="27"/>
      <c r="EQ415" s="27"/>
      <c r="ER415" s="40"/>
    </row>
    <row r="416" spans="2:148" ht="15" customHeight="1" x14ac:dyDescent="0.25">
      <c r="B416" s="298" t="str">
        <f t="shared" si="41"/>
        <v>Desk 97</v>
      </c>
      <c r="C416" s="300" t="str">
        <f t="shared" si="43"/>
        <v/>
      </c>
      <c r="D416" s="300" t="str">
        <f t="shared" si="43"/>
        <v/>
      </c>
      <c r="E416" s="300" t="str">
        <f t="shared" si="43"/>
        <v/>
      </c>
      <c r="F416" s="300" t="str">
        <f t="shared" si="43"/>
        <v/>
      </c>
      <c r="G416" s="610" t="str">
        <f t="shared" si="43"/>
        <v/>
      </c>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c r="CW416" s="27"/>
      <c r="CX416" s="27"/>
      <c r="CY416" s="27"/>
      <c r="CZ416" s="27"/>
      <c r="DA416" s="27"/>
      <c r="DB416" s="27"/>
      <c r="DC416" s="27"/>
      <c r="DD416" s="27"/>
      <c r="DE416" s="27"/>
      <c r="DF416" s="27"/>
      <c r="DG416" s="27"/>
      <c r="DH416" s="27"/>
      <c r="DI416" s="27"/>
      <c r="DJ416" s="27"/>
      <c r="DK416" s="27"/>
      <c r="DL416" s="27"/>
      <c r="DM416" s="27"/>
      <c r="DN416" s="27"/>
      <c r="DO416" s="27"/>
      <c r="DP416" s="27"/>
      <c r="DQ416" s="27"/>
      <c r="DR416" s="27"/>
      <c r="DS416" s="27"/>
      <c r="DT416" s="27"/>
      <c r="DU416" s="27"/>
      <c r="DV416" s="27"/>
      <c r="DW416" s="40"/>
      <c r="DX416" s="27"/>
      <c r="DY416" s="27"/>
      <c r="DZ416" s="27"/>
      <c r="EA416" s="27"/>
      <c r="EB416" s="27"/>
      <c r="EC416" s="27"/>
      <c r="ED416" s="27"/>
      <c r="EE416" s="27"/>
      <c r="EF416" s="27"/>
      <c r="EG416" s="27"/>
      <c r="EH416" s="27"/>
      <c r="EI416" s="27"/>
      <c r="EJ416" s="27"/>
      <c r="EK416" s="27"/>
      <c r="EL416" s="27"/>
      <c r="EM416" s="27"/>
      <c r="EN416" s="27"/>
      <c r="EO416" s="27"/>
      <c r="EP416" s="27"/>
      <c r="EQ416" s="27"/>
      <c r="ER416" s="40"/>
    </row>
    <row r="417" spans="1:149" ht="15" customHeight="1" x14ac:dyDescent="0.25">
      <c r="B417" s="298" t="str">
        <f t="shared" si="41"/>
        <v>Desk 98</v>
      </c>
      <c r="C417" s="300" t="str">
        <f t="shared" ref="C417:G419" si="44">IF(ISBLANK(C108), "", C108)</f>
        <v/>
      </c>
      <c r="D417" s="300" t="str">
        <f t="shared" si="44"/>
        <v/>
      </c>
      <c r="E417" s="300" t="str">
        <f t="shared" si="44"/>
        <v/>
      </c>
      <c r="F417" s="300" t="str">
        <f t="shared" si="44"/>
        <v/>
      </c>
      <c r="G417" s="610" t="str">
        <f t="shared" si="44"/>
        <v/>
      </c>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c r="CW417" s="27"/>
      <c r="CX417" s="27"/>
      <c r="CY417" s="27"/>
      <c r="CZ417" s="27"/>
      <c r="DA417" s="27"/>
      <c r="DB417" s="27"/>
      <c r="DC417" s="27"/>
      <c r="DD417" s="27"/>
      <c r="DE417" s="27"/>
      <c r="DF417" s="27"/>
      <c r="DG417" s="27"/>
      <c r="DH417" s="27"/>
      <c r="DI417" s="27"/>
      <c r="DJ417" s="27"/>
      <c r="DK417" s="27"/>
      <c r="DL417" s="27"/>
      <c r="DM417" s="27"/>
      <c r="DN417" s="27"/>
      <c r="DO417" s="27"/>
      <c r="DP417" s="27"/>
      <c r="DQ417" s="27"/>
      <c r="DR417" s="27"/>
      <c r="DS417" s="27"/>
      <c r="DT417" s="27"/>
      <c r="DU417" s="27"/>
      <c r="DV417" s="27"/>
      <c r="DW417" s="40"/>
      <c r="DX417" s="27"/>
      <c r="DY417" s="27"/>
      <c r="DZ417" s="27"/>
      <c r="EA417" s="27"/>
      <c r="EB417" s="27"/>
      <c r="EC417" s="27"/>
      <c r="ED417" s="27"/>
      <c r="EE417" s="27"/>
      <c r="EF417" s="27"/>
      <c r="EG417" s="27"/>
      <c r="EH417" s="27"/>
      <c r="EI417" s="27"/>
      <c r="EJ417" s="27"/>
      <c r="EK417" s="27"/>
      <c r="EL417" s="27"/>
      <c r="EM417" s="27"/>
      <c r="EN417" s="27"/>
      <c r="EO417" s="27"/>
      <c r="EP417" s="27"/>
      <c r="EQ417" s="27"/>
      <c r="ER417" s="40"/>
    </row>
    <row r="418" spans="1:149" ht="15" customHeight="1" x14ac:dyDescent="0.25">
      <c r="B418" s="298" t="str">
        <f t="shared" si="41"/>
        <v>Desk 99</v>
      </c>
      <c r="C418" s="300" t="str">
        <f t="shared" si="44"/>
        <v/>
      </c>
      <c r="D418" s="300" t="str">
        <f t="shared" si="44"/>
        <v/>
      </c>
      <c r="E418" s="300" t="str">
        <f t="shared" si="44"/>
        <v/>
      </c>
      <c r="F418" s="300" t="str">
        <f t="shared" si="44"/>
        <v/>
      </c>
      <c r="G418" s="610" t="str">
        <f t="shared" si="44"/>
        <v/>
      </c>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c r="CW418" s="27"/>
      <c r="CX418" s="27"/>
      <c r="CY418" s="27"/>
      <c r="CZ418" s="27"/>
      <c r="DA418" s="27"/>
      <c r="DB418" s="27"/>
      <c r="DC418" s="27"/>
      <c r="DD418" s="27"/>
      <c r="DE418" s="27"/>
      <c r="DF418" s="27"/>
      <c r="DG418" s="27"/>
      <c r="DH418" s="27"/>
      <c r="DI418" s="27"/>
      <c r="DJ418" s="27"/>
      <c r="DK418" s="27"/>
      <c r="DL418" s="27"/>
      <c r="DM418" s="27"/>
      <c r="DN418" s="27"/>
      <c r="DO418" s="27"/>
      <c r="DP418" s="27"/>
      <c r="DQ418" s="27"/>
      <c r="DR418" s="27"/>
      <c r="DS418" s="27"/>
      <c r="DT418" s="27"/>
      <c r="DU418" s="27"/>
      <c r="DV418" s="27"/>
      <c r="DW418" s="40"/>
      <c r="DX418" s="27"/>
      <c r="DY418" s="27"/>
      <c r="DZ418" s="27"/>
      <c r="EA418" s="27"/>
      <c r="EB418" s="27"/>
      <c r="EC418" s="27"/>
      <c r="ED418" s="27"/>
      <c r="EE418" s="27"/>
      <c r="EF418" s="27"/>
      <c r="EG418" s="27"/>
      <c r="EH418" s="27"/>
      <c r="EI418" s="27"/>
      <c r="EJ418" s="27"/>
      <c r="EK418" s="27"/>
      <c r="EL418" s="27"/>
      <c r="EM418" s="27"/>
      <c r="EN418" s="27"/>
      <c r="EO418" s="27"/>
      <c r="EP418" s="27"/>
      <c r="EQ418" s="27"/>
      <c r="ER418" s="40"/>
    </row>
    <row r="419" spans="1:149" ht="15" customHeight="1" x14ac:dyDescent="0.25">
      <c r="B419" s="301" t="str">
        <f t="shared" si="41"/>
        <v>Desk 100</v>
      </c>
      <c r="C419" s="302" t="str">
        <f t="shared" si="44"/>
        <v/>
      </c>
      <c r="D419" s="302" t="str">
        <f t="shared" si="44"/>
        <v/>
      </c>
      <c r="E419" s="302" t="str">
        <f t="shared" si="44"/>
        <v/>
      </c>
      <c r="F419" s="302" t="str">
        <f t="shared" si="44"/>
        <v/>
      </c>
      <c r="G419" s="610" t="str">
        <f t="shared" si="44"/>
        <v/>
      </c>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c r="AX419" s="34"/>
      <c r="AY419" s="34"/>
      <c r="AZ419" s="34"/>
      <c r="BA419" s="34"/>
      <c r="BB419" s="34"/>
      <c r="BC419" s="34"/>
      <c r="BD419" s="34"/>
      <c r="BE419" s="34"/>
      <c r="BF419" s="34"/>
      <c r="BG419" s="34"/>
      <c r="BH419" s="34"/>
      <c r="BI419" s="34"/>
      <c r="BJ419" s="34"/>
      <c r="BK419" s="34"/>
      <c r="BL419" s="34"/>
      <c r="BM419" s="34"/>
      <c r="BN419" s="34"/>
      <c r="BO419" s="34"/>
      <c r="BP419" s="34"/>
      <c r="BQ419" s="34"/>
      <c r="BR419" s="34"/>
      <c r="BS419" s="34"/>
      <c r="BT419" s="34"/>
      <c r="BU419" s="34"/>
      <c r="BV419" s="34"/>
      <c r="BW419" s="34"/>
      <c r="BX419" s="34"/>
      <c r="BY419" s="34"/>
      <c r="BZ419" s="34"/>
      <c r="CA419" s="34"/>
      <c r="CB419" s="34"/>
      <c r="CC419" s="34"/>
      <c r="CD419" s="34"/>
      <c r="CE419" s="34"/>
      <c r="CF419" s="34"/>
      <c r="CG419" s="34"/>
      <c r="CH419" s="34"/>
      <c r="CI419" s="34"/>
      <c r="CJ419" s="34"/>
      <c r="CK419" s="34"/>
      <c r="CL419" s="34"/>
      <c r="CM419" s="34"/>
      <c r="CN419" s="34"/>
      <c r="CO419" s="34"/>
      <c r="CP419" s="34"/>
      <c r="CQ419" s="34"/>
      <c r="CR419" s="34"/>
      <c r="CS419" s="34"/>
      <c r="CT419" s="34"/>
      <c r="CU419" s="34"/>
      <c r="CV419" s="34"/>
      <c r="CW419" s="34"/>
      <c r="CX419" s="34"/>
      <c r="CY419" s="34"/>
      <c r="CZ419" s="34"/>
      <c r="DA419" s="34"/>
      <c r="DB419" s="34"/>
      <c r="DC419" s="34"/>
      <c r="DD419" s="34"/>
      <c r="DE419" s="34"/>
      <c r="DF419" s="34"/>
      <c r="DG419" s="34"/>
      <c r="DH419" s="34"/>
      <c r="DI419" s="34"/>
      <c r="DJ419" s="34"/>
      <c r="DK419" s="34"/>
      <c r="DL419" s="34"/>
      <c r="DM419" s="34"/>
      <c r="DN419" s="34"/>
      <c r="DO419" s="34"/>
      <c r="DP419" s="34"/>
      <c r="DQ419" s="34"/>
      <c r="DR419" s="34"/>
      <c r="DS419" s="34"/>
      <c r="DT419" s="34"/>
      <c r="DU419" s="34"/>
      <c r="DV419" s="34"/>
      <c r="DW419" s="82"/>
      <c r="DX419" s="34"/>
      <c r="DY419" s="34"/>
      <c r="DZ419" s="34"/>
      <c r="EA419" s="34"/>
      <c r="EB419" s="34"/>
      <c r="EC419" s="34"/>
      <c r="ED419" s="34"/>
      <c r="EE419" s="34"/>
      <c r="EF419" s="34"/>
      <c r="EG419" s="34"/>
      <c r="EH419" s="34"/>
      <c r="EI419" s="34"/>
      <c r="EJ419" s="34"/>
      <c r="EK419" s="34"/>
      <c r="EL419" s="34"/>
      <c r="EM419" s="34"/>
      <c r="EN419" s="34"/>
      <c r="EO419" s="34"/>
      <c r="EP419" s="34"/>
      <c r="EQ419" s="34"/>
      <c r="ER419" s="82"/>
    </row>
    <row r="420" spans="1:149" ht="15" customHeight="1" x14ac:dyDescent="0.25">
      <c r="B420" s="671" t="s">
        <v>622</v>
      </c>
      <c r="C420" s="611"/>
      <c r="D420" s="611"/>
      <c r="E420" s="611"/>
      <c r="F420" s="611"/>
      <c r="G420" s="611"/>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c r="CI420" s="670"/>
      <c r="CJ420" s="670"/>
      <c r="CK420" s="670"/>
      <c r="CL420" s="670"/>
      <c r="CM420" s="670"/>
      <c r="CN420" s="670"/>
      <c r="CO420" s="670"/>
      <c r="CP420" s="670"/>
      <c r="CQ420" s="670"/>
      <c r="CR420" s="670"/>
      <c r="CS420" s="670"/>
      <c r="CT420" s="670"/>
      <c r="CU420" s="670"/>
      <c r="CV420" s="670"/>
      <c r="CW420" s="670"/>
      <c r="CX420" s="670"/>
      <c r="CY420" s="670"/>
      <c r="CZ420" s="670"/>
      <c r="DA420" s="670"/>
      <c r="DB420" s="670"/>
      <c r="DC420" s="670"/>
      <c r="DD420" s="670"/>
      <c r="DE420" s="670"/>
      <c r="DF420" s="670"/>
      <c r="DG420" s="670"/>
      <c r="DH420" s="670"/>
      <c r="DI420" s="670"/>
      <c r="DJ420" s="670"/>
      <c r="DK420" s="670"/>
      <c r="DL420" s="670"/>
      <c r="DM420" s="670"/>
      <c r="DN420" s="670"/>
      <c r="DO420" s="670"/>
      <c r="DP420" s="670"/>
      <c r="DQ420" s="670"/>
      <c r="DR420" s="670"/>
      <c r="DS420" s="670"/>
      <c r="DT420" s="670"/>
      <c r="DU420" s="670"/>
      <c r="DV420" s="670"/>
      <c r="DW420" s="655"/>
      <c r="DX420" s="670"/>
      <c r="DY420" s="670"/>
      <c r="DZ420" s="670"/>
      <c r="EA420" s="670"/>
      <c r="EB420" s="670"/>
      <c r="EC420" s="670"/>
      <c r="ED420" s="670"/>
      <c r="EE420" s="670"/>
      <c r="EF420" s="670"/>
      <c r="EG420" s="670"/>
      <c r="EH420" s="670"/>
      <c r="EI420" s="670"/>
      <c r="EJ420" s="670"/>
      <c r="EK420" s="670"/>
      <c r="EL420" s="670"/>
      <c r="EM420" s="670"/>
      <c r="EN420" s="670"/>
      <c r="EO420" s="670"/>
      <c r="EP420" s="670"/>
      <c r="EQ420" s="670"/>
      <c r="ER420" s="655"/>
    </row>
    <row r="421" spans="1:149" ht="15" customHeight="1" x14ac:dyDescent="0.25">
      <c r="D421" s="278"/>
      <c r="E421" s="278"/>
      <c r="F421" s="278"/>
      <c r="G421" s="278"/>
    </row>
    <row r="422" spans="1:149" s="457" customFormat="1" ht="45" customHeight="1" x14ac:dyDescent="0.25">
      <c r="A422" s="673" t="s">
        <v>658</v>
      </c>
      <c r="B422" s="674"/>
      <c r="C422" s="674"/>
      <c r="D422" s="612"/>
      <c r="E422" s="612"/>
      <c r="F422" s="612"/>
      <c r="G422" s="612"/>
      <c r="H422" s="628"/>
      <c r="I422" s="628"/>
      <c r="J422" s="628"/>
      <c r="K422" s="628"/>
      <c r="L422" s="628"/>
      <c r="M422" s="628"/>
      <c r="N422" s="628"/>
      <c r="O422" s="628"/>
      <c r="P422" s="628"/>
      <c r="Q422" s="628"/>
      <c r="R422" s="628"/>
      <c r="S422" s="628"/>
      <c r="T422" s="628"/>
      <c r="U422" s="628"/>
      <c r="V422" s="628"/>
      <c r="W422" s="628"/>
      <c r="X422" s="628"/>
      <c r="Y422" s="628"/>
      <c r="Z422" s="628"/>
      <c r="AA422" s="628"/>
      <c r="AB422" s="628"/>
      <c r="AC422" s="628"/>
      <c r="AD422" s="628"/>
      <c r="AE422" s="628"/>
      <c r="AF422" s="628"/>
      <c r="AG422" s="628"/>
      <c r="AH422" s="628"/>
      <c r="AI422" s="628"/>
      <c r="AJ422" s="628"/>
      <c r="AK422" s="628"/>
      <c r="AL422" s="628"/>
      <c r="AM422" s="628"/>
      <c r="AN422" s="628"/>
      <c r="AO422" s="628"/>
      <c r="AP422" s="628"/>
      <c r="AQ422" s="628"/>
      <c r="AR422" s="628"/>
      <c r="AS422" s="628"/>
      <c r="AT422" s="628"/>
      <c r="AU422" s="628"/>
      <c r="AV422" s="628"/>
      <c r="AW422" s="628"/>
      <c r="AX422" s="628"/>
      <c r="AY422" s="628"/>
      <c r="AZ422" s="628"/>
      <c r="BA422" s="628"/>
      <c r="BB422" s="628"/>
      <c r="BC422" s="628"/>
      <c r="BD422" s="628"/>
      <c r="BE422" s="628"/>
      <c r="BF422" s="628"/>
      <c r="BG422" s="628"/>
      <c r="BH422" s="628"/>
      <c r="BI422" s="628"/>
      <c r="BJ422" s="628"/>
      <c r="BK422" s="628"/>
      <c r="BL422" s="628"/>
      <c r="BM422" s="628"/>
      <c r="BN422" s="628"/>
      <c r="BO422" s="628"/>
      <c r="BP422" s="628"/>
      <c r="BQ422" s="628"/>
      <c r="BR422" s="628"/>
      <c r="BS422" s="628"/>
      <c r="BT422" s="628"/>
      <c r="BU422" s="628"/>
      <c r="BV422" s="628"/>
      <c r="BW422" s="628"/>
      <c r="BX422" s="628"/>
      <c r="BY422" s="628"/>
      <c r="BZ422" s="628"/>
      <c r="CA422" s="628"/>
      <c r="CB422" s="628"/>
      <c r="CC422" s="628"/>
      <c r="CD422" s="628"/>
      <c r="CE422" s="628"/>
      <c r="CF422" s="628"/>
      <c r="CG422" s="628"/>
      <c r="CH422" s="628"/>
      <c r="CI422" s="628"/>
      <c r="CJ422" s="628"/>
      <c r="CK422" s="628"/>
      <c r="CL422" s="628"/>
      <c r="CM422" s="628"/>
      <c r="CN422" s="628"/>
      <c r="CO422" s="628"/>
      <c r="CP422" s="628"/>
      <c r="CQ422" s="628"/>
      <c r="CR422" s="628"/>
      <c r="CS422" s="628"/>
      <c r="CT422" s="628"/>
      <c r="CU422" s="628"/>
      <c r="CV422" s="628"/>
      <c r="CW422" s="628"/>
      <c r="CX422" s="628"/>
      <c r="CY422" s="628"/>
      <c r="CZ422" s="628"/>
      <c r="DA422" s="628"/>
      <c r="DB422" s="628"/>
      <c r="DC422" s="628"/>
      <c r="DD422" s="628"/>
      <c r="DE422" s="628"/>
      <c r="DF422" s="628"/>
      <c r="DG422" s="628"/>
      <c r="DH422" s="628"/>
      <c r="DI422" s="628"/>
      <c r="DJ422" s="628"/>
      <c r="DK422" s="628"/>
      <c r="DL422" s="628"/>
      <c r="DM422" s="628"/>
      <c r="DN422" s="628"/>
      <c r="DO422" s="628"/>
      <c r="DP422" s="628"/>
      <c r="DQ422" s="628"/>
      <c r="DR422" s="628"/>
      <c r="DS422" s="628"/>
      <c r="DT422" s="628"/>
      <c r="DU422" s="628"/>
      <c r="DV422" s="628"/>
      <c r="DW422" s="628"/>
      <c r="DX422" s="628"/>
      <c r="DY422" s="628"/>
      <c r="DZ422" s="628"/>
      <c r="EA422" s="628"/>
      <c r="EB422" s="628"/>
      <c r="EC422" s="628"/>
      <c r="ED422" s="628"/>
      <c r="EE422" s="628"/>
      <c r="EF422" s="628"/>
      <c r="EG422" s="628"/>
      <c r="EH422" s="628"/>
      <c r="EI422" s="628"/>
      <c r="EJ422" s="628"/>
      <c r="EK422" s="628"/>
      <c r="EL422" s="628"/>
      <c r="EM422" s="628"/>
      <c r="EN422" s="628"/>
      <c r="EO422" s="628"/>
      <c r="EP422" s="628"/>
      <c r="EQ422" s="628"/>
      <c r="ER422" s="628"/>
      <c r="ES422" s="635"/>
    </row>
    <row r="423" spans="1:149" s="457" customFormat="1" ht="45" customHeight="1" x14ac:dyDescent="0.25">
      <c r="A423" s="660" t="s">
        <v>656</v>
      </c>
      <c r="B423" s="144"/>
      <c r="C423" s="144"/>
      <c r="D423" s="194"/>
      <c r="E423" s="194"/>
      <c r="F423" s="194"/>
      <c r="G423" s="194"/>
      <c r="ES423" s="661"/>
    </row>
    <row r="424" spans="1:149" ht="65.25" customHeight="1" x14ac:dyDescent="0.25">
      <c r="B424" s="662" t="s">
        <v>521</v>
      </c>
      <c r="C424" s="608" t="s">
        <v>680</v>
      </c>
      <c r="D424" s="663" t="s">
        <v>650</v>
      </c>
      <c r="E424" s="608" t="s">
        <v>651</v>
      </c>
      <c r="F424" s="608" t="s">
        <v>681</v>
      </c>
      <c r="G424" s="608" t="s">
        <v>1017</v>
      </c>
      <c r="H424" s="608" t="s">
        <v>519</v>
      </c>
      <c r="I424" s="608" t="str">
        <f t="shared" ref="I424:BT424" si="45">"T+" &amp; (COLUMN(I424)-COLUMN($H424))</f>
        <v>T+1</v>
      </c>
      <c r="J424" s="608" t="str">
        <f t="shared" si="45"/>
        <v>T+2</v>
      </c>
      <c r="K424" s="608" t="str">
        <f t="shared" si="45"/>
        <v>T+3</v>
      </c>
      <c r="L424" s="608" t="str">
        <f t="shared" si="45"/>
        <v>T+4</v>
      </c>
      <c r="M424" s="608" t="str">
        <f t="shared" si="45"/>
        <v>T+5</v>
      </c>
      <c r="N424" s="608" t="str">
        <f t="shared" si="45"/>
        <v>T+6</v>
      </c>
      <c r="O424" s="608" t="str">
        <f t="shared" si="45"/>
        <v>T+7</v>
      </c>
      <c r="P424" s="608" t="str">
        <f t="shared" si="45"/>
        <v>T+8</v>
      </c>
      <c r="Q424" s="608" t="str">
        <f t="shared" si="45"/>
        <v>T+9</v>
      </c>
      <c r="R424" s="608" t="str">
        <f t="shared" si="45"/>
        <v>T+10</v>
      </c>
      <c r="S424" s="608" t="str">
        <f t="shared" si="45"/>
        <v>T+11</v>
      </c>
      <c r="T424" s="608" t="str">
        <f t="shared" si="45"/>
        <v>T+12</v>
      </c>
      <c r="U424" s="608" t="str">
        <f t="shared" si="45"/>
        <v>T+13</v>
      </c>
      <c r="V424" s="608" t="str">
        <f t="shared" si="45"/>
        <v>T+14</v>
      </c>
      <c r="W424" s="608" t="str">
        <f t="shared" si="45"/>
        <v>T+15</v>
      </c>
      <c r="X424" s="608" t="str">
        <f t="shared" si="45"/>
        <v>T+16</v>
      </c>
      <c r="Y424" s="608" t="str">
        <f t="shared" si="45"/>
        <v>T+17</v>
      </c>
      <c r="Z424" s="608" t="str">
        <f t="shared" si="45"/>
        <v>T+18</v>
      </c>
      <c r="AA424" s="608" t="str">
        <f t="shared" si="45"/>
        <v>T+19</v>
      </c>
      <c r="AB424" s="608" t="str">
        <f t="shared" si="45"/>
        <v>T+20</v>
      </c>
      <c r="AC424" s="608" t="str">
        <f t="shared" si="45"/>
        <v>T+21</v>
      </c>
      <c r="AD424" s="608" t="str">
        <f t="shared" si="45"/>
        <v>T+22</v>
      </c>
      <c r="AE424" s="608" t="str">
        <f t="shared" si="45"/>
        <v>T+23</v>
      </c>
      <c r="AF424" s="608" t="str">
        <f t="shared" si="45"/>
        <v>T+24</v>
      </c>
      <c r="AG424" s="608" t="str">
        <f t="shared" si="45"/>
        <v>T+25</v>
      </c>
      <c r="AH424" s="608" t="str">
        <f t="shared" si="45"/>
        <v>T+26</v>
      </c>
      <c r="AI424" s="608" t="str">
        <f t="shared" si="45"/>
        <v>T+27</v>
      </c>
      <c r="AJ424" s="608" t="str">
        <f t="shared" si="45"/>
        <v>T+28</v>
      </c>
      <c r="AK424" s="608" t="str">
        <f t="shared" si="45"/>
        <v>T+29</v>
      </c>
      <c r="AL424" s="608" t="str">
        <f t="shared" si="45"/>
        <v>T+30</v>
      </c>
      <c r="AM424" s="608" t="str">
        <f t="shared" si="45"/>
        <v>T+31</v>
      </c>
      <c r="AN424" s="608" t="str">
        <f t="shared" si="45"/>
        <v>T+32</v>
      </c>
      <c r="AO424" s="608" t="str">
        <f t="shared" si="45"/>
        <v>T+33</v>
      </c>
      <c r="AP424" s="608" t="str">
        <f t="shared" si="45"/>
        <v>T+34</v>
      </c>
      <c r="AQ424" s="608" t="str">
        <f t="shared" si="45"/>
        <v>T+35</v>
      </c>
      <c r="AR424" s="608" t="str">
        <f t="shared" si="45"/>
        <v>T+36</v>
      </c>
      <c r="AS424" s="608" t="str">
        <f t="shared" si="45"/>
        <v>T+37</v>
      </c>
      <c r="AT424" s="608" t="str">
        <f t="shared" si="45"/>
        <v>T+38</v>
      </c>
      <c r="AU424" s="608" t="str">
        <f t="shared" si="45"/>
        <v>T+39</v>
      </c>
      <c r="AV424" s="608" t="str">
        <f t="shared" si="45"/>
        <v>T+40</v>
      </c>
      <c r="AW424" s="608" t="str">
        <f t="shared" si="45"/>
        <v>T+41</v>
      </c>
      <c r="AX424" s="608" t="str">
        <f t="shared" si="45"/>
        <v>T+42</v>
      </c>
      <c r="AY424" s="608" t="str">
        <f t="shared" si="45"/>
        <v>T+43</v>
      </c>
      <c r="AZ424" s="608" t="str">
        <f t="shared" si="45"/>
        <v>T+44</v>
      </c>
      <c r="BA424" s="608" t="str">
        <f t="shared" si="45"/>
        <v>T+45</v>
      </c>
      <c r="BB424" s="608" t="str">
        <f t="shared" si="45"/>
        <v>T+46</v>
      </c>
      <c r="BC424" s="608" t="str">
        <f t="shared" si="45"/>
        <v>T+47</v>
      </c>
      <c r="BD424" s="608" t="str">
        <f t="shared" si="45"/>
        <v>T+48</v>
      </c>
      <c r="BE424" s="608" t="str">
        <f t="shared" si="45"/>
        <v>T+49</v>
      </c>
      <c r="BF424" s="608" t="str">
        <f t="shared" si="45"/>
        <v>T+50</v>
      </c>
      <c r="BG424" s="608" t="str">
        <f t="shared" si="45"/>
        <v>T+51</v>
      </c>
      <c r="BH424" s="608" t="str">
        <f t="shared" si="45"/>
        <v>T+52</v>
      </c>
      <c r="BI424" s="608" t="str">
        <f t="shared" si="45"/>
        <v>T+53</v>
      </c>
      <c r="BJ424" s="608" t="str">
        <f t="shared" si="45"/>
        <v>T+54</v>
      </c>
      <c r="BK424" s="608" t="str">
        <f t="shared" si="45"/>
        <v>T+55</v>
      </c>
      <c r="BL424" s="608" t="str">
        <f t="shared" si="45"/>
        <v>T+56</v>
      </c>
      <c r="BM424" s="608" t="str">
        <f t="shared" si="45"/>
        <v>T+57</v>
      </c>
      <c r="BN424" s="608" t="str">
        <f t="shared" si="45"/>
        <v>T+58</v>
      </c>
      <c r="BO424" s="608" t="str">
        <f t="shared" si="45"/>
        <v>T+59</v>
      </c>
      <c r="BP424" s="608" t="str">
        <f t="shared" si="45"/>
        <v>T+60</v>
      </c>
      <c r="BQ424" s="608" t="str">
        <f t="shared" si="45"/>
        <v>T+61</v>
      </c>
      <c r="BR424" s="608" t="str">
        <f t="shared" si="45"/>
        <v>T+62</v>
      </c>
      <c r="BS424" s="608" t="str">
        <f t="shared" si="45"/>
        <v>T+63</v>
      </c>
      <c r="BT424" s="608" t="str">
        <f t="shared" si="45"/>
        <v>T+64</v>
      </c>
      <c r="BU424" s="608" t="str">
        <f t="shared" ref="BU424:EF424" si="46">"T+" &amp; (COLUMN(BU424)-COLUMN($H424))</f>
        <v>T+65</v>
      </c>
      <c r="BV424" s="608" t="str">
        <f t="shared" si="46"/>
        <v>T+66</v>
      </c>
      <c r="BW424" s="608" t="str">
        <f t="shared" si="46"/>
        <v>T+67</v>
      </c>
      <c r="BX424" s="608" t="str">
        <f t="shared" si="46"/>
        <v>T+68</v>
      </c>
      <c r="BY424" s="608" t="str">
        <f t="shared" si="46"/>
        <v>T+69</v>
      </c>
      <c r="BZ424" s="608" t="str">
        <f t="shared" si="46"/>
        <v>T+70</v>
      </c>
      <c r="CA424" s="608" t="str">
        <f t="shared" si="46"/>
        <v>T+71</v>
      </c>
      <c r="CB424" s="608" t="str">
        <f t="shared" si="46"/>
        <v>T+72</v>
      </c>
      <c r="CC424" s="608" t="str">
        <f t="shared" si="46"/>
        <v>T+73</v>
      </c>
      <c r="CD424" s="608" t="str">
        <f t="shared" si="46"/>
        <v>T+74</v>
      </c>
      <c r="CE424" s="608" t="str">
        <f t="shared" si="46"/>
        <v>T+75</v>
      </c>
      <c r="CF424" s="608" t="str">
        <f t="shared" si="46"/>
        <v>T+76</v>
      </c>
      <c r="CG424" s="608" t="str">
        <f t="shared" si="46"/>
        <v>T+77</v>
      </c>
      <c r="CH424" s="608" t="str">
        <f t="shared" si="46"/>
        <v>T+78</v>
      </c>
      <c r="CI424" s="608" t="str">
        <f t="shared" si="46"/>
        <v>T+79</v>
      </c>
      <c r="CJ424" s="608" t="str">
        <f t="shared" si="46"/>
        <v>T+80</v>
      </c>
      <c r="CK424" s="608" t="str">
        <f t="shared" si="46"/>
        <v>T+81</v>
      </c>
      <c r="CL424" s="608" t="str">
        <f t="shared" si="46"/>
        <v>T+82</v>
      </c>
      <c r="CM424" s="608" t="str">
        <f t="shared" si="46"/>
        <v>T+83</v>
      </c>
      <c r="CN424" s="608" t="str">
        <f t="shared" si="46"/>
        <v>T+84</v>
      </c>
      <c r="CO424" s="608" t="str">
        <f t="shared" si="46"/>
        <v>T+85</v>
      </c>
      <c r="CP424" s="608" t="str">
        <f t="shared" si="46"/>
        <v>T+86</v>
      </c>
      <c r="CQ424" s="608" t="str">
        <f t="shared" si="46"/>
        <v>T+87</v>
      </c>
      <c r="CR424" s="608" t="str">
        <f t="shared" si="46"/>
        <v>T+88</v>
      </c>
      <c r="CS424" s="608" t="str">
        <f t="shared" si="46"/>
        <v>T+89</v>
      </c>
      <c r="CT424" s="608" t="str">
        <f t="shared" si="46"/>
        <v>T+90</v>
      </c>
      <c r="CU424" s="608" t="str">
        <f t="shared" si="46"/>
        <v>T+91</v>
      </c>
      <c r="CV424" s="608" t="str">
        <f t="shared" si="46"/>
        <v>T+92</v>
      </c>
      <c r="CW424" s="608" t="str">
        <f t="shared" si="46"/>
        <v>T+93</v>
      </c>
      <c r="CX424" s="608" t="str">
        <f t="shared" si="46"/>
        <v>T+94</v>
      </c>
      <c r="CY424" s="608" t="str">
        <f t="shared" si="46"/>
        <v>T+95</v>
      </c>
      <c r="CZ424" s="608" t="str">
        <f t="shared" si="46"/>
        <v>T+96</v>
      </c>
      <c r="DA424" s="608" t="str">
        <f t="shared" si="46"/>
        <v>T+97</v>
      </c>
      <c r="DB424" s="608" t="str">
        <f t="shared" si="46"/>
        <v>T+98</v>
      </c>
      <c r="DC424" s="608" t="str">
        <f t="shared" si="46"/>
        <v>T+99</v>
      </c>
      <c r="DD424" s="608" t="str">
        <f t="shared" si="46"/>
        <v>T+100</v>
      </c>
      <c r="DE424" s="608" t="str">
        <f t="shared" si="46"/>
        <v>T+101</v>
      </c>
      <c r="DF424" s="608" t="str">
        <f t="shared" si="46"/>
        <v>T+102</v>
      </c>
      <c r="DG424" s="608" t="str">
        <f t="shared" si="46"/>
        <v>T+103</v>
      </c>
      <c r="DH424" s="608" t="str">
        <f t="shared" si="46"/>
        <v>T+104</v>
      </c>
      <c r="DI424" s="608" t="str">
        <f t="shared" si="46"/>
        <v>T+105</v>
      </c>
      <c r="DJ424" s="608" t="str">
        <f t="shared" si="46"/>
        <v>T+106</v>
      </c>
      <c r="DK424" s="608" t="str">
        <f t="shared" si="46"/>
        <v>T+107</v>
      </c>
      <c r="DL424" s="608" t="str">
        <f t="shared" si="46"/>
        <v>T+108</v>
      </c>
      <c r="DM424" s="608" t="str">
        <f t="shared" si="46"/>
        <v>T+109</v>
      </c>
      <c r="DN424" s="608" t="str">
        <f t="shared" si="46"/>
        <v>T+110</v>
      </c>
      <c r="DO424" s="608" t="str">
        <f t="shared" si="46"/>
        <v>T+111</v>
      </c>
      <c r="DP424" s="608" t="str">
        <f t="shared" si="46"/>
        <v>T+112</v>
      </c>
      <c r="DQ424" s="608" t="str">
        <f t="shared" si="46"/>
        <v>T+113</v>
      </c>
      <c r="DR424" s="608" t="str">
        <f t="shared" si="46"/>
        <v>T+114</v>
      </c>
      <c r="DS424" s="608" t="str">
        <f t="shared" si="46"/>
        <v>T+115</v>
      </c>
      <c r="DT424" s="608" t="str">
        <f t="shared" si="46"/>
        <v>T+116</v>
      </c>
      <c r="DU424" s="608" t="str">
        <f t="shared" si="46"/>
        <v>T+117</v>
      </c>
      <c r="DV424" s="608" t="str">
        <f t="shared" si="46"/>
        <v>T+118</v>
      </c>
      <c r="DW424" s="608" t="str">
        <f t="shared" si="46"/>
        <v>T+119</v>
      </c>
      <c r="DX424" s="608" t="str">
        <f t="shared" si="46"/>
        <v>T+120</v>
      </c>
      <c r="DY424" s="608" t="str">
        <f t="shared" si="46"/>
        <v>T+121</v>
      </c>
      <c r="DZ424" s="608" t="str">
        <f t="shared" si="46"/>
        <v>T+122</v>
      </c>
      <c r="EA424" s="608" t="str">
        <f t="shared" si="46"/>
        <v>T+123</v>
      </c>
      <c r="EB424" s="608" t="str">
        <f t="shared" si="46"/>
        <v>T+124</v>
      </c>
      <c r="EC424" s="608" t="str">
        <f t="shared" si="46"/>
        <v>T+125</v>
      </c>
      <c r="ED424" s="608" t="str">
        <f t="shared" si="46"/>
        <v>T+126</v>
      </c>
      <c r="EE424" s="608" t="str">
        <f t="shared" si="46"/>
        <v>T+127</v>
      </c>
      <c r="EF424" s="608" t="str">
        <f t="shared" si="46"/>
        <v>T+128</v>
      </c>
      <c r="EG424" s="608" t="str">
        <f t="shared" ref="EG424:ER424" si="47">"T+" &amp; (COLUMN(EG424)-COLUMN($H424))</f>
        <v>T+129</v>
      </c>
      <c r="EH424" s="608" t="str">
        <f t="shared" si="47"/>
        <v>T+130</v>
      </c>
      <c r="EI424" s="608" t="str">
        <f t="shared" si="47"/>
        <v>T+131</v>
      </c>
      <c r="EJ424" s="608" t="str">
        <f t="shared" si="47"/>
        <v>T+132</v>
      </c>
      <c r="EK424" s="608" t="str">
        <f t="shared" si="47"/>
        <v>T+133</v>
      </c>
      <c r="EL424" s="608" t="str">
        <f t="shared" si="47"/>
        <v>T+134</v>
      </c>
      <c r="EM424" s="608" t="str">
        <f t="shared" si="47"/>
        <v>T+135</v>
      </c>
      <c r="EN424" s="608" t="str">
        <f t="shared" si="47"/>
        <v>T+136</v>
      </c>
      <c r="EO424" s="608" t="str">
        <f t="shared" si="47"/>
        <v>T+137</v>
      </c>
      <c r="EP424" s="608" t="str">
        <f t="shared" si="47"/>
        <v>T+138</v>
      </c>
      <c r="EQ424" s="608" t="str">
        <f t="shared" si="47"/>
        <v>T+139</v>
      </c>
      <c r="ER424" s="608" t="str">
        <f t="shared" si="47"/>
        <v>T+140</v>
      </c>
    </row>
    <row r="425" spans="1:149" ht="15" customHeight="1" x14ac:dyDescent="0.25">
      <c r="B425" s="667" t="str">
        <f t="shared" ref="B425:B488" si="48">B11</f>
        <v>Desk 1</v>
      </c>
      <c r="C425" s="668" t="str">
        <f>IF(ISBLANK(C11), "", C11)</f>
        <v/>
      </c>
      <c r="D425" s="668" t="str">
        <f t="shared" ref="D425:F425" si="49">IF(ISBLANK(D11), "", D11)</f>
        <v/>
      </c>
      <c r="E425" s="668" t="str">
        <f t="shared" si="49"/>
        <v/>
      </c>
      <c r="F425" s="668" t="str">
        <f t="shared" si="49"/>
        <v/>
      </c>
      <c r="G425" s="610" t="str">
        <f>IF(ISBLANK(G11), "", G11)</f>
        <v/>
      </c>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c r="CW425" s="27"/>
      <c r="CX425" s="27"/>
      <c r="CY425" s="27"/>
      <c r="CZ425" s="27"/>
      <c r="DA425" s="27"/>
      <c r="DB425" s="27"/>
      <c r="DC425" s="27"/>
      <c r="DD425" s="27"/>
      <c r="DE425" s="27"/>
      <c r="DF425" s="27"/>
      <c r="DG425" s="27"/>
      <c r="DH425" s="27"/>
      <c r="DI425" s="27"/>
      <c r="DJ425" s="27"/>
      <c r="DK425" s="27"/>
      <c r="DL425" s="27"/>
      <c r="DM425" s="27"/>
      <c r="DN425" s="27"/>
      <c r="DO425" s="27"/>
      <c r="DP425" s="27"/>
      <c r="DQ425" s="27"/>
      <c r="DR425" s="27"/>
      <c r="DS425" s="27"/>
      <c r="DT425" s="27"/>
      <c r="DU425" s="27"/>
      <c r="DV425" s="27"/>
      <c r="DW425" s="40"/>
      <c r="DX425" s="27"/>
      <c r="DY425" s="27"/>
      <c r="DZ425" s="27"/>
      <c r="EA425" s="27"/>
      <c r="EB425" s="27"/>
      <c r="EC425" s="27"/>
      <c r="ED425" s="27"/>
      <c r="EE425" s="27"/>
      <c r="EF425" s="27"/>
      <c r="EG425" s="27"/>
      <c r="EH425" s="27"/>
      <c r="EI425" s="27"/>
      <c r="EJ425" s="27"/>
      <c r="EK425" s="27"/>
      <c r="EL425" s="27"/>
      <c r="EM425" s="27"/>
      <c r="EN425" s="27"/>
      <c r="EO425" s="27"/>
      <c r="EP425" s="27"/>
      <c r="EQ425" s="27"/>
      <c r="ER425" s="40"/>
    </row>
    <row r="426" spans="1:149" ht="15" customHeight="1" x14ac:dyDescent="0.25">
      <c r="B426" s="298" t="str">
        <f t="shared" si="48"/>
        <v>Desk 2</v>
      </c>
      <c r="C426" s="300" t="str">
        <f t="shared" ref="C426:G441" si="50">IF(ISBLANK(C12), "", C12)</f>
        <v/>
      </c>
      <c r="D426" s="300" t="str">
        <f t="shared" si="50"/>
        <v/>
      </c>
      <c r="E426" s="300" t="str">
        <f t="shared" si="50"/>
        <v/>
      </c>
      <c r="F426" s="300" t="str">
        <f t="shared" si="50"/>
        <v/>
      </c>
      <c r="G426" s="610" t="str">
        <f t="shared" si="50"/>
        <v/>
      </c>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c r="CW426" s="27"/>
      <c r="CX426" s="27"/>
      <c r="CY426" s="27"/>
      <c r="CZ426" s="27"/>
      <c r="DA426" s="27"/>
      <c r="DB426" s="27"/>
      <c r="DC426" s="27"/>
      <c r="DD426" s="27"/>
      <c r="DE426" s="27"/>
      <c r="DF426" s="27"/>
      <c r="DG426" s="27"/>
      <c r="DH426" s="27"/>
      <c r="DI426" s="27"/>
      <c r="DJ426" s="27"/>
      <c r="DK426" s="27"/>
      <c r="DL426" s="27"/>
      <c r="DM426" s="27"/>
      <c r="DN426" s="27"/>
      <c r="DO426" s="27"/>
      <c r="DP426" s="27"/>
      <c r="DQ426" s="27"/>
      <c r="DR426" s="27"/>
      <c r="DS426" s="27"/>
      <c r="DT426" s="27"/>
      <c r="DU426" s="27"/>
      <c r="DV426" s="27"/>
      <c r="DW426" s="40"/>
      <c r="DX426" s="27"/>
      <c r="DY426" s="27"/>
      <c r="DZ426" s="27"/>
      <c r="EA426" s="27"/>
      <c r="EB426" s="27"/>
      <c r="EC426" s="27"/>
      <c r="ED426" s="27"/>
      <c r="EE426" s="27"/>
      <c r="EF426" s="27"/>
      <c r="EG426" s="27"/>
      <c r="EH426" s="27"/>
      <c r="EI426" s="27"/>
      <c r="EJ426" s="27"/>
      <c r="EK426" s="27"/>
      <c r="EL426" s="27"/>
      <c r="EM426" s="27"/>
      <c r="EN426" s="27"/>
      <c r="EO426" s="27"/>
      <c r="EP426" s="27"/>
      <c r="EQ426" s="27"/>
      <c r="ER426" s="40"/>
    </row>
    <row r="427" spans="1:149" ht="15" customHeight="1" x14ac:dyDescent="0.25">
      <c r="B427" s="298" t="str">
        <f t="shared" si="48"/>
        <v>Desk 3</v>
      </c>
      <c r="C427" s="300" t="str">
        <f t="shared" si="50"/>
        <v/>
      </c>
      <c r="D427" s="300" t="str">
        <f t="shared" si="50"/>
        <v/>
      </c>
      <c r="E427" s="300" t="str">
        <f t="shared" si="50"/>
        <v/>
      </c>
      <c r="F427" s="300" t="str">
        <f t="shared" si="50"/>
        <v/>
      </c>
      <c r="G427" s="610" t="str">
        <f t="shared" si="50"/>
        <v/>
      </c>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c r="CW427" s="27"/>
      <c r="CX427" s="27"/>
      <c r="CY427" s="27"/>
      <c r="CZ427" s="27"/>
      <c r="DA427" s="27"/>
      <c r="DB427" s="27"/>
      <c r="DC427" s="27"/>
      <c r="DD427" s="27"/>
      <c r="DE427" s="27"/>
      <c r="DF427" s="27"/>
      <c r="DG427" s="27"/>
      <c r="DH427" s="27"/>
      <c r="DI427" s="27"/>
      <c r="DJ427" s="27"/>
      <c r="DK427" s="27"/>
      <c r="DL427" s="27"/>
      <c r="DM427" s="27"/>
      <c r="DN427" s="27"/>
      <c r="DO427" s="27"/>
      <c r="DP427" s="27"/>
      <c r="DQ427" s="27"/>
      <c r="DR427" s="27"/>
      <c r="DS427" s="27"/>
      <c r="DT427" s="27"/>
      <c r="DU427" s="27"/>
      <c r="DV427" s="27"/>
      <c r="DW427" s="40"/>
      <c r="DX427" s="27"/>
      <c r="DY427" s="27"/>
      <c r="DZ427" s="27"/>
      <c r="EA427" s="27"/>
      <c r="EB427" s="27"/>
      <c r="EC427" s="27"/>
      <c r="ED427" s="27"/>
      <c r="EE427" s="27"/>
      <c r="EF427" s="27"/>
      <c r="EG427" s="27"/>
      <c r="EH427" s="27"/>
      <c r="EI427" s="27"/>
      <c r="EJ427" s="27"/>
      <c r="EK427" s="27"/>
      <c r="EL427" s="27"/>
      <c r="EM427" s="27"/>
      <c r="EN427" s="27"/>
      <c r="EO427" s="27"/>
      <c r="EP427" s="27"/>
      <c r="EQ427" s="27"/>
      <c r="ER427" s="40"/>
    </row>
    <row r="428" spans="1:149" ht="15" customHeight="1" x14ac:dyDescent="0.25">
      <c r="B428" s="298" t="str">
        <f t="shared" si="48"/>
        <v>Desk 4</v>
      </c>
      <c r="C428" s="300" t="str">
        <f t="shared" si="50"/>
        <v/>
      </c>
      <c r="D428" s="300" t="str">
        <f t="shared" si="50"/>
        <v/>
      </c>
      <c r="E428" s="300" t="str">
        <f t="shared" si="50"/>
        <v/>
      </c>
      <c r="F428" s="300" t="str">
        <f t="shared" si="50"/>
        <v/>
      </c>
      <c r="G428" s="610" t="str">
        <f t="shared" si="50"/>
        <v/>
      </c>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c r="CW428" s="27"/>
      <c r="CX428" s="27"/>
      <c r="CY428" s="27"/>
      <c r="CZ428" s="27"/>
      <c r="DA428" s="27"/>
      <c r="DB428" s="27"/>
      <c r="DC428" s="27"/>
      <c r="DD428" s="27"/>
      <c r="DE428" s="27"/>
      <c r="DF428" s="27"/>
      <c r="DG428" s="27"/>
      <c r="DH428" s="27"/>
      <c r="DI428" s="27"/>
      <c r="DJ428" s="27"/>
      <c r="DK428" s="27"/>
      <c r="DL428" s="27"/>
      <c r="DM428" s="27"/>
      <c r="DN428" s="27"/>
      <c r="DO428" s="27"/>
      <c r="DP428" s="27"/>
      <c r="DQ428" s="27"/>
      <c r="DR428" s="27"/>
      <c r="DS428" s="27"/>
      <c r="DT428" s="27"/>
      <c r="DU428" s="27"/>
      <c r="DV428" s="27"/>
      <c r="DW428" s="40"/>
      <c r="DX428" s="27"/>
      <c r="DY428" s="27"/>
      <c r="DZ428" s="27"/>
      <c r="EA428" s="27"/>
      <c r="EB428" s="27"/>
      <c r="EC428" s="27"/>
      <c r="ED428" s="27"/>
      <c r="EE428" s="27"/>
      <c r="EF428" s="27"/>
      <c r="EG428" s="27"/>
      <c r="EH428" s="27"/>
      <c r="EI428" s="27"/>
      <c r="EJ428" s="27"/>
      <c r="EK428" s="27"/>
      <c r="EL428" s="27"/>
      <c r="EM428" s="27"/>
      <c r="EN428" s="27"/>
      <c r="EO428" s="27"/>
      <c r="EP428" s="27"/>
      <c r="EQ428" s="27"/>
      <c r="ER428" s="40"/>
    </row>
    <row r="429" spans="1:149" ht="15" customHeight="1" x14ac:dyDescent="0.25">
      <c r="B429" s="298" t="str">
        <f t="shared" si="48"/>
        <v>Desk 5</v>
      </c>
      <c r="C429" s="300" t="str">
        <f t="shared" si="50"/>
        <v/>
      </c>
      <c r="D429" s="300" t="str">
        <f t="shared" si="50"/>
        <v/>
      </c>
      <c r="E429" s="300" t="str">
        <f t="shared" si="50"/>
        <v/>
      </c>
      <c r="F429" s="300" t="str">
        <f t="shared" si="50"/>
        <v/>
      </c>
      <c r="G429" s="610" t="str">
        <f t="shared" si="50"/>
        <v/>
      </c>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c r="CW429" s="27"/>
      <c r="CX429" s="27"/>
      <c r="CY429" s="27"/>
      <c r="CZ429" s="27"/>
      <c r="DA429" s="27"/>
      <c r="DB429" s="27"/>
      <c r="DC429" s="27"/>
      <c r="DD429" s="27"/>
      <c r="DE429" s="27"/>
      <c r="DF429" s="27"/>
      <c r="DG429" s="27"/>
      <c r="DH429" s="27"/>
      <c r="DI429" s="27"/>
      <c r="DJ429" s="27"/>
      <c r="DK429" s="27"/>
      <c r="DL429" s="27"/>
      <c r="DM429" s="27"/>
      <c r="DN429" s="27"/>
      <c r="DO429" s="27"/>
      <c r="DP429" s="27"/>
      <c r="DQ429" s="27"/>
      <c r="DR429" s="27"/>
      <c r="DS429" s="27"/>
      <c r="DT429" s="27"/>
      <c r="DU429" s="27"/>
      <c r="DV429" s="27"/>
      <c r="DW429" s="40"/>
      <c r="DX429" s="27"/>
      <c r="DY429" s="27"/>
      <c r="DZ429" s="27"/>
      <c r="EA429" s="27"/>
      <c r="EB429" s="27"/>
      <c r="EC429" s="27"/>
      <c r="ED429" s="27"/>
      <c r="EE429" s="27"/>
      <c r="EF429" s="27"/>
      <c r="EG429" s="27"/>
      <c r="EH429" s="27"/>
      <c r="EI429" s="27"/>
      <c r="EJ429" s="27"/>
      <c r="EK429" s="27"/>
      <c r="EL429" s="27"/>
      <c r="EM429" s="27"/>
      <c r="EN429" s="27"/>
      <c r="EO429" s="27"/>
      <c r="EP429" s="27"/>
      <c r="EQ429" s="27"/>
      <c r="ER429" s="40"/>
    </row>
    <row r="430" spans="1:149" ht="15" customHeight="1" x14ac:dyDescent="0.25">
      <c r="B430" s="298" t="str">
        <f t="shared" si="48"/>
        <v>Desk 6</v>
      </c>
      <c r="C430" s="300" t="str">
        <f t="shared" si="50"/>
        <v/>
      </c>
      <c r="D430" s="300" t="str">
        <f t="shared" si="50"/>
        <v/>
      </c>
      <c r="E430" s="300" t="str">
        <f t="shared" si="50"/>
        <v/>
      </c>
      <c r="F430" s="300" t="str">
        <f t="shared" si="50"/>
        <v/>
      </c>
      <c r="G430" s="610" t="str">
        <f t="shared" si="50"/>
        <v/>
      </c>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c r="CW430" s="27"/>
      <c r="CX430" s="27"/>
      <c r="CY430" s="27"/>
      <c r="CZ430" s="27"/>
      <c r="DA430" s="27"/>
      <c r="DB430" s="27"/>
      <c r="DC430" s="27"/>
      <c r="DD430" s="27"/>
      <c r="DE430" s="27"/>
      <c r="DF430" s="27"/>
      <c r="DG430" s="27"/>
      <c r="DH430" s="27"/>
      <c r="DI430" s="27"/>
      <c r="DJ430" s="27"/>
      <c r="DK430" s="27"/>
      <c r="DL430" s="27"/>
      <c r="DM430" s="27"/>
      <c r="DN430" s="27"/>
      <c r="DO430" s="27"/>
      <c r="DP430" s="27"/>
      <c r="DQ430" s="27"/>
      <c r="DR430" s="27"/>
      <c r="DS430" s="27"/>
      <c r="DT430" s="27"/>
      <c r="DU430" s="27"/>
      <c r="DV430" s="27"/>
      <c r="DW430" s="40"/>
      <c r="DX430" s="27"/>
      <c r="DY430" s="27"/>
      <c r="DZ430" s="27"/>
      <c r="EA430" s="27"/>
      <c r="EB430" s="27"/>
      <c r="EC430" s="27"/>
      <c r="ED430" s="27"/>
      <c r="EE430" s="27"/>
      <c r="EF430" s="27"/>
      <c r="EG430" s="27"/>
      <c r="EH430" s="27"/>
      <c r="EI430" s="27"/>
      <c r="EJ430" s="27"/>
      <c r="EK430" s="27"/>
      <c r="EL430" s="27"/>
      <c r="EM430" s="27"/>
      <c r="EN430" s="27"/>
      <c r="EO430" s="27"/>
      <c r="EP430" s="27"/>
      <c r="EQ430" s="27"/>
      <c r="ER430" s="40"/>
    </row>
    <row r="431" spans="1:149" ht="15" customHeight="1" x14ac:dyDescent="0.25">
      <c r="B431" s="298" t="str">
        <f t="shared" si="48"/>
        <v>Desk 7</v>
      </c>
      <c r="C431" s="300" t="str">
        <f t="shared" si="50"/>
        <v/>
      </c>
      <c r="D431" s="300" t="str">
        <f t="shared" si="50"/>
        <v/>
      </c>
      <c r="E431" s="300" t="str">
        <f t="shared" si="50"/>
        <v/>
      </c>
      <c r="F431" s="300" t="str">
        <f t="shared" si="50"/>
        <v/>
      </c>
      <c r="G431" s="610" t="str">
        <f t="shared" si="50"/>
        <v/>
      </c>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c r="CW431" s="27"/>
      <c r="CX431" s="27"/>
      <c r="CY431" s="27"/>
      <c r="CZ431" s="27"/>
      <c r="DA431" s="27"/>
      <c r="DB431" s="27"/>
      <c r="DC431" s="27"/>
      <c r="DD431" s="27"/>
      <c r="DE431" s="27"/>
      <c r="DF431" s="27"/>
      <c r="DG431" s="27"/>
      <c r="DH431" s="27"/>
      <c r="DI431" s="27"/>
      <c r="DJ431" s="27"/>
      <c r="DK431" s="27"/>
      <c r="DL431" s="27"/>
      <c r="DM431" s="27"/>
      <c r="DN431" s="27"/>
      <c r="DO431" s="27"/>
      <c r="DP431" s="27"/>
      <c r="DQ431" s="27"/>
      <c r="DR431" s="27"/>
      <c r="DS431" s="27"/>
      <c r="DT431" s="27"/>
      <c r="DU431" s="27"/>
      <c r="DV431" s="27"/>
      <c r="DW431" s="40"/>
      <c r="DX431" s="27"/>
      <c r="DY431" s="27"/>
      <c r="DZ431" s="27"/>
      <c r="EA431" s="27"/>
      <c r="EB431" s="27"/>
      <c r="EC431" s="27"/>
      <c r="ED431" s="27"/>
      <c r="EE431" s="27"/>
      <c r="EF431" s="27"/>
      <c r="EG431" s="27"/>
      <c r="EH431" s="27"/>
      <c r="EI431" s="27"/>
      <c r="EJ431" s="27"/>
      <c r="EK431" s="27"/>
      <c r="EL431" s="27"/>
      <c r="EM431" s="27"/>
      <c r="EN431" s="27"/>
      <c r="EO431" s="27"/>
      <c r="EP431" s="27"/>
      <c r="EQ431" s="27"/>
      <c r="ER431" s="40"/>
    </row>
    <row r="432" spans="1:149" ht="15" customHeight="1" x14ac:dyDescent="0.25">
      <c r="B432" s="298" t="str">
        <f t="shared" si="48"/>
        <v>Desk 8</v>
      </c>
      <c r="C432" s="300" t="str">
        <f t="shared" si="50"/>
        <v/>
      </c>
      <c r="D432" s="300" t="str">
        <f t="shared" si="50"/>
        <v/>
      </c>
      <c r="E432" s="300" t="str">
        <f t="shared" si="50"/>
        <v/>
      </c>
      <c r="F432" s="300" t="str">
        <f t="shared" si="50"/>
        <v/>
      </c>
      <c r="G432" s="610" t="str">
        <f t="shared" si="50"/>
        <v/>
      </c>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c r="CW432" s="27"/>
      <c r="CX432" s="27"/>
      <c r="CY432" s="27"/>
      <c r="CZ432" s="27"/>
      <c r="DA432" s="27"/>
      <c r="DB432" s="27"/>
      <c r="DC432" s="27"/>
      <c r="DD432" s="27"/>
      <c r="DE432" s="27"/>
      <c r="DF432" s="27"/>
      <c r="DG432" s="27"/>
      <c r="DH432" s="27"/>
      <c r="DI432" s="27"/>
      <c r="DJ432" s="27"/>
      <c r="DK432" s="27"/>
      <c r="DL432" s="27"/>
      <c r="DM432" s="27"/>
      <c r="DN432" s="27"/>
      <c r="DO432" s="27"/>
      <c r="DP432" s="27"/>
      <c r="DQ432" s="27"/>
      <c r="DR432" s="27"/>
      <c r="DS432" s="27"/>
      <c r="DT432" s="27"/>
      <c r="DU432" s="27"/>
      <c r="DV432" s="27"/>
      <c r="DW432" s="40"/>
      <c r="DX432" s="27"/>
      <c r="DY432" s="27"/>
      <c r="DZ432" s="27"/>
      <c r="EA432" s="27"/>
      <c r="EB432" s="27"/>
      <c r="EC432" s="27"/>
      <c r="ED432" s="27"/>
      <c r="EE432" s="27"/>
      <c r="EF432" s="27"/>
      <c r="EG432" s="27"/>
      <c r="EH432" s="27"/>
      <c r="EI432" s="27"/>
      <c r="EJ432" s="27"/>
      <c r="EK432" s="27"/>
      <c r="EL432" s="27"/>
      <c r="EM432" s="27"/>
      <c r="EN432" s="27"/>
      <c r="EO432" s="27"/>
      <c r="EP432" s="27"/>
      <c r="EQ432" s="27"/>
      <c r="ER432" s="40"/>
    </row>
    <row r="433" spans="2:148" ht="15" customHeight="1" x14ac:dyDescent="0.25">
      <c r="B433" s="298" t="str">
        <f t="shared" si="48"/>
        <v>Desk 9</v>
      </c>
      <c r="C433" s="300" t="str">
        <f t="shared" si="50"/>
        <v/>
      </c>
      <c r="D433" s="300" t="str">
        <f t="shared" si="50"/>
        <v/>
      </c>
      <c r="E433" s="300" t="str">
        <f t="shared" si="50"/>
        <v/>
      </c>
      <c r="F433" s="300" t="str">
        <f t="shared" si="50"/>
        <v/>
      </c>
      <c r="G433" s="610" t="str">
        <f t="shared" si="50"/>
        <v/>
      </c>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c r="CW433" s="27"/>
      <c r="CX433" s="27"/>
      <c r="CY433" s="27"/>
      <c r="CZ433" s="27"/>
      <c r="DA433" s="27"/>
      <c r="DB433" s="27"/>
      <c r="DC433" s="27"/>
      <c r="DD433" s="27"/>
      <c r="DE433" s="27"/>
      <c r="DF433" s="27"/>
      <c r="DG433" s="27"/>
      <c r="DH433" s="27"/>
      <c r="DI433" s="27"/>
      <c r="DJ433" s="27"/>
      <c r="DK433" s="27"/>
      <c r="DL433" s="27"/>
      <c r="DM433" s="27"/>
      <c r="DN433" s="27"/>
      <c r="DO433" s="27"/>
      <c r="DP433" s="27"/>
      <c r="DQ433" s="27"/>
      <c r="DR433" s="27"/>
      <c r="DS433" s="27"/>
      <c r="DT433" s="27"/>
      <c r="DU433" s="27"/>
      <c r="DV433" s="27"/>
      <c r="DW433" s="40"/>
      <c r="DX433" s="27"/>
      <c r="DY433" s="27"/>
      <c r="DZ433" s="27"/>
      <c r="EA433" s="27"/>
      <c r="EB433" s="27"/>
      <c r="EC433" s="27"/>
      <c r="ED433" s="27"/>
      <c r="EE433" s="27"/>
      <c r="EF433" s="27"/>
      <c r="EG433" s="27"/>
      <c r="EH433" s="27"/>
      <c r="EI433" s="27"/>
      <c r="EJ433" s="27"/>
      <c r="EK433" s="27"/>
      <c r="EL433" s="27"/>
      <c r="EM433" s="27"/>
      <c r="EN433" s="27"/>
      <c r="EO433" s="27"/>
      <c r="EP433" s="27"/>
      <c r="EQ433" s="27"/>
      <c r="ER433" s="40"/>
    </row>
    <row r="434" spans="2:148" ht="15" customHeight="1" x14ac:dyDescent="0.25">
      <c r="B434" s="298" t="str">
        <f t="shared" si="48"/>
        <v>Desk 10</v>
      </c>
      <c r="C434" s="300" t="str">
        <f t="shared" si="50"/>
        <v/>
      </c>
      <c r="D434" s="300" t="str">
        <f t="shared" si="50"/>
        <v/>
      </c>
      <c r="E434" s="300" t="str">
        <f t="shared" si="50"/>
        <v/>
      </c>
      <c r="F434" s="300" t="str">
        <f t="shared" si="50"/>
        <v/>
      </c>
      <c r="G434" s="610" t="str">
        <f t="shared" si="50"/>
        <v/>
      </c>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c r="CW434" s="27"/>
      <c r="CX434" s="27"/>
      <c r="CY434" s="27"/>
      <c r="CZ434" s="27"/>
      <c r="DA434" s="27"/>
      <c r="DB434" s="27"/>
      <c r="DC434" s="27"/>
      <c r="DD434" s="27"/>
      <c r="DE434" s="27"/>
      <c r="DF434" s="27"/>
      <c r="DG434" s="27"/>
      <c r="DH434" s="27"/>
      <c r="DI434" s="27"/>
      <c r="DJ434" s="27"/>
      <c r="DK434" s="27"/>
      <c r="DL434" s="27"/>
      <c r="DM434" s="27"/>
      <c r="DN434" s="27"/>
      <c r="DO434" s="27"/>
      <c r="DP434" s="27"/>
      <c r="DQ434" s="27"/>
      <c r="DR434" s="27"/>
      <c r="DS434" s="27"/>
      <c r="DT434" s="27"/>
      <c r="DU434" s="27"/>
      <c r="DV434" s="27"/>
      <c r="DW434" s="40"/>
      <c r="DX434" s="27"/>
      <c r="DY434" s="27"/>
      <c r="DZ434" s="27"/>
      <c r="EA434" s="27"/>
      <c r="EB434" s="27"/>
      <c r="EC434" s="27"/>
      <c r="ED434" s="27"/>
      <c r="EE434" s="27"/>
      <c r="EF434" s="27"/>
      <c r="EG434" s="27"/>
      <c r="EH434" s="27"/>
      <c r="EI434" s="27"/>
      <c r="EJ434" s="27"/>
      <c r="EK434" s="27"/>
      <c r="EL434" s="27"/>
      <c r="EM434" s="27"/>
      <c r="EN434" s="27"/>
      <c r="EO434" s="27"/>
      <c r="EP434" s="27"/>
      <c r="EQ434" s="27"/>
      <c r="ER434" s="40"/>
    </row>
    <row r="435" spans="2:148" ht="15" customHeight="1" x14ac:dyDescent="0.25">
      <c r="B435" s="298" t="str">
        <f t="shared" si="48"/>
        <v>Desk 11</v>
      </c>
      <c r="C435" s="300" t="str">
        <f t="shared" si="50"/>
        <v/>
      </c>
      <c r="D435" s="300" t="str">
        <f t="shared" si="50"/>
        <v/>
      </c>
      <c r="E435" s="300" t="str">
        <f t="shared" si="50"/>
        <v/>
      </c>
      <c r="F435" s="300" t="str">
        <f t="shared" si="50"/>
        <v/>
      </c>
      <c r="G435" s="610" t="str">
        <f t="shared" si="50"/>
        <v/>
      </c>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c r="CW435" s="27"/>
      <c r="CX435" s="27"/>
      <c r="CY435" s="27"/>
      <c r="CZ435" s="27"/>
      <c r="DA435" s="27"/>
      <c r="DB435" s="27"/>
      <c r="DC435" s="27"/>
      <c r="DD435" s="27"/>
      <c r="DE435" s="27"/>
      <c r="DF435" s="27"/>
      <c r="DG435" s="27"/>
      <c r="DH435" s="27"/>
      <c r="DI435" s="27"/>
      <c r="DJ435" s="27"/>
      <c r="DK435" s="27"/>
      <c r="DL435" s="27"/>
      <c r="DM435" s="27"/>
      <c r="DN435" s="27"/>
      <c r="DO435" s="27"/>
      <c r="DP435" s="27"/>
      <c r="DQ435" s="27"/>
      <c r="DR435" s="27"/>
      <c r="DS435" s="27"/>
      <c r="DT435" s="27"/>
      <c r="DU435" s="27"/>
      <c r="DV435" s="27"/>
      <c r="DW435" s="40"/>
      <c r="DX435" s="27"/>
      <c r="DY435" s="27"/>
      <c r="DZ435" s="27"/>
      <c r="EA435" s="27"/>
      <c r="EB435" s="27"/>
      <c r="EC435" s="27"/>
      <c r="ED435" s="27"/>
      <c r="EE435" s="27"/>
      <c r="EF435" s="27"/>
      <c r="EG435" s="27"/>
      <c r="EH435" s="27"/>
      <c r="EI435" s="27"/>
      <c r="EJ435" s="27"/>
      <c r="EK435" s="27"/>
      <c r="EL435" s="27"/>
      <c r="EM435" s="27"/>
      <c r="EN435" s="27"/>
      <c r="EO435" s="27"/>
      <c r="EP435" s="27"/>
      <c r="EQ435" s="27"/>
      <c r="ER435" s="40"/>
    </row>
    <row r="436" spans="2:148" ht="15" customHeight="1" x14ac:dyDescent="0.25">
      <c r="B436" s="298" t="str">
        <f t="shared" si="48"/>
        <v>Desk 12</v>
      </c>
      <c r="C436" s="300" t="str">
        <f t="shared" si="50"/>
        <v/>
      </c>
      <c r="D436" s="300" t="str">
        <f t="shared" si="50"/>
        <v/>
      </c>
      <c r="E436" s="300" t="str">
        <f t="shared" si="50"/>
        <v/>
      </c>
      <c r="F436" s="300" t="str">
        <f t="shared" si="50"/>
        <v/>
      </c>
      <c r="G436" s="610" t="str">
        <f t="shared" si="50"/>
        <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c r="CW436" s="27"/>
      <c r="CX436" s="27"/>
      <c r="CY436" s="27"/>
      <c r="CZ436" s="27"/>
      <c r="DA436" s="27"/>
      <c r="DB436" s="27"/>
      <c r="DC436" s="27"/>
      <c r="DD436" s="27"/>
      <c r="DE436" s="27"/>
      <c r="DF436" s="27"/>
      <c r="DG436" s="27"/>
      <c r="DH436" s="27"/>
      <c r="DI436" s="27"/>
      <c r="DJ436" s="27"/>
      <c r="DK436" s="27"/>
      <c r="DL436" s="27"/>
      <c r="DM436" s="27"/>
      <c r="DN436" s="27"/>
      <c r="DO436" s="27"/>
      <c r="DP436" s="27"/>
      <c r="DQ436" s="27"/>
      <c r="DR436" s="27"/>
      <c r="DS436" s="27"/>
      <c r="DT436" s="27"/>
      <c r="DU436" s="27"/>
      <c r="DV436" s="27"/>
      <c r="DW436" s="40"/>
      <c r="DX436" s="27"/>
      <c r="DY436" s="27"/>
      <c r="DZ436" s="27"/>
      <c r="EA436" s="27"/>
      <c r="EB436" s="27"/>
      <c r="EC436" s="27"/>
      <c r="ED436" s="27"/>
      <c r="EE436" s="27"/>
      <c r="EF436" s="27"/>
      <c r="EG436" s="27"/>
      <c r="EH436" s="27"/>
      <c r="EI436" s="27"/>
      <c r="EJ436" s="27"/>
      <c r="EK436" s="27"/>
      <c r="EL436" s="27"/>
      <c r="EM436" s="27"/>
      <c r="EN436" s="27"/>
      <c r="EO436" s="27"/>
      <c r="EP436" s="27"/>
      <c r="EQ436" s="27"/>
      <c r="ER436" s="40"/>
    </row>
    <row r="437" spans="2:148" ht="15" customHeight="1" x14ac:dyDescent="0.25">
      <c r="B437" s="298" t="str">
        <f t="shared" si="48"/>
        <v>Desk 13</v>
      </c>
      <c r="C437" s="300" t="str">
        <f t="shared" si="50"/>
        <v/>
      </c>
      <c r="D437" s="300" t="str">
        <f t="shared" si="50"/>
        <v/>
      </c>
      <c r="E437" s="300" t="str">
        <f t="shared" si="50"/>
        <v/>
      </c>
      <c r="F437" s="300" t="str">
        <f t="shared" si="50"/>
        <v/>
      </c>
      <c r="G437" s="610" t="str">
        <f t="shared" si="50"/>
        <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c r="CW437" s="27"/>
      <c r="CX437" s="27"/>
      <c r="CY437" s="27"/>
      <c r="CZ437" s="27"/>
      <c r="DA437" s="27"/>
      <c r="DB437" s="27"/>
      <c r="DC437" s="27"/>
      <c r="DD437" s="27"/>
      <c r="DE437" s="27"/>
      <c r="DF437" s="27"/>
      <c r="DG437" s="27"/>
      <c r="DH437" s="27"/>
      <c r="DI437" s="27"/>
      <c r="DJ437" s="27"/>
      <c r="DK437" s="27"/>
      <c r="DL437" s="27"/>
      <c r="DM437" s="27"/>
      <c r="DN437" s="27"/>
      <c r="DO437" s="27"/>
      <c r="DP437" s="27"/>
      <c r="DQ437" s="27"/>
      <c r="DR437" s="27"/>
      <c r="DS437" s="27"/>
      <c r="DT437" s="27"/>
      <c r="DU437" s="27"/>
      <c r="DV437" s="27"/>
      <c r="DW437" s="40"/>
      <c r="DX437" s="27"/>
      <c r="DY437" s="27"/>
      <c r="DZ437" s="27"/>
      <c r="EA437" s="27"/>
      <c r="EB437" s="27"/>
      <c r="EC437" s="27"/>
      <c r="ED437" s="27"/>
      <c r="EE437" s="27"/>
      <c r="EF437" s="27"/>
      <c r="EG437" s="27"/>
      <c r="EH437" s="27"/>
      <c r="EI437" s="27"/>
      <c r="EJ437" s="27"/>
      <c r="EK437" s="27"/>
      <c r="EL437" s="27"/>
      <c r="EM437" s="27"/>
      <c r="EN437" s="27"/>
      <c r="EO437" s="27"/>
      <c r="EP437" s="27"/>
      <c r="EQ437" s="27"/>
      <c r="ER437" s="40"/>
    </row>
    <row r="438" spans="2:148" ht="15" customHeight="1" x14ac:dyDescent="0.25">
      <c r="B438" s="298" t="str">
        <f t="shared" si="48"/>
        <v>Desk 14</v>
      </c>
      <c r="C438" s="300" t="str">
        <f t="shared" si="50"/>
        <v/>
      </c>
      <c r="D438" s="300" t="str">
        <f t="shared" si="50"/>
        <v/>
      </c>
      <c r="E438" s="300" t="str">
        <f t="shared" si="50"/>
        <v/>
      </c>
      <c r="F438" s="300" t="str">
        <f t="shared" si="50"/>
        <v/>
      </c>
      <c r="G438" s="610" t="str">
        <f t="shared" si="50"/>
        <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c r="CW438" s="27"/>
      <c r="CX438" s="27"/>
      <c r="CY438" s="27"/>
      <c r="CZ438" s="27"/>
      <c r="DA438" s="27"/>
      <c r="DB438" s="27"/>
      <c r="DC438" s="27"/>
      <c r="DD438" s="27"/>
      <c r="DE438" s="27"/>
      <c r="DF438" s="27"/>
      <c r="DG438" s="27"/>
      <c r="DH438" s="27"/>
      <c r="DI438" s="27"/>
      <c r="DJ438" s="27"/>
      <c r="DK438" s="27"/>
      <c r="DL438" s="27"/>
      <c r="DM438" s="27"/>
      <c r="DN438" s="27"/>
      <c r="DO438" s="27"/>
      <c r="DP438" s="27"/>
      <c r="DQ438" s="27"/>
      <c r="DR438" s="27"/>
      <c r="DS438" s="27"/>
      <c r="DT438" s="27"/>
      <c r="DU438" s="27"/>
      <c r="DV438" s="27"/>
      <c r="DW438" s="40"/>
      <c r="DX438" s="27"/>
      <c r="DY438" s="27"/>
      <c r="DZ438" s="27"/>
      <c r="EA438" s="27"/>
      <c r="EB438" s="27"/>
      <c r="EC438" s="27"/>
      <c r="ED438" s="27"/>
      <c r="EE438" s="27"/>
      <c r="EF438" s="27"/>
      <c r="EG438" s="27"/>
      <c r="EH438" s="27"/>
      <c r="EI438" s="27"/>
      <c r="EJ438" s="27"/>
      <c r="EK438" s="27"/>
      <c r="EL438" s="27"/>
      <c r="EM438" s="27"/>
      <c r="EN438" s="27"/>
      <c r="EO438" s="27"/>
      <c r="EP438" s="27"/>
      <c r="EQ438" s="27"/>
      <c r="ER438" s="40"/>
    </row>
    <row r="439" spans="2:148" ht="15" customHeight="1" x14ac:dyDescent="0.25">
      <c r="B439" s="298" t="str">
        <f t="shared" si="48"/>
        <v>Desk 15</v>
      </c>
      <c r="C439" s="300" t="str">
        <f t="shared" si="50"/>
        <v/>
      </c>
      <c r="D439" s="300" t="str">
        <f t="shared" si="50"/>
        <v/>
      </c>
      <c r="E439" s="300" t="str">
        <f t="shared" si="50"/>
        <v/>
      </c>
      <c r="F439" s="300" t="str">
        <f t="shared" si="50"/>
        <v/>
      </c>
      <c r="G439" s="610" t="str">
        <f t="shared" si="50"/>
        <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c r="CW439" s="27"/>
      <c r="CX439" s="27"/>
      <c r="CY439" s="27"/>
      <c r="CZ439" s="27"/>
      <c r="DA439" s="27"/>
      <c r="DB439" s="27"/>
      <c r="DC439" s="27"/>
      <c r="DD439" s="27"/>
      <c r="DE439" s="27"/>
      <c r="DF439" s="27"/>
      <c r="DG439" s="27"/>
      <c r="DH439" s="27"/>
      <c r="DI439" s="27"/>
      <c r="DJ439" s="27"/>
      <c r="DK439" s="27"/>
      <c r="DL439" s="27"/>
      <c r="DM439" s="27"/>
      <c r="DN439" s="27"/>
      <c r="DO439" s="27"/>
      <c r="DP439" s="27"/>
      <c r="DQ439" s="27"/>
      <c r="DR439" s="27"/>
      <c r="DS439" s="27"/>
      <c r="DT439" s="27"/>
      <c r="DU439" s="27"/>
      <c r="DV439" s="27"/>
      <c r="DW439" s="40"/>
      <c r="DX439" s="27"/>
      <c r="DY439" s="27"/>
      <c r="DZ439" s="27"/>
      <c r="EA439" s="27"/>
      <c r="EB439" s="27"/>
      <c r="EC439" s="27"/>
      <c r="ED439" s="27"/>
      <c r="EE439" s="27"/>
      <c r="EF439" s="27"/>
      <c r="EG439" s="27"/>
      <c r="EH439" s="27"/>
      <c r="EI439" s="27"/>
      <c r="EJ439" s="27"/>
      <c r="EK439" s="27"/>
      <c r="EL439" s="27"/>
      <c r="EM439" s="27"/>
      <c r="EN439" s="27"/>
      <c r="EO439" s="27"/>
      <c r="EP439" s="27"/>
      <c r="EQ439" s="27"/>
      <c r="ER439" s="40"/>
    </row>
    <row r="440" spans="2:148" ht="15" customHeight="1" x14ac:dyDescent="0.25">
      <c r="B440" s="298" t="str">
        <f t="shared" si="48"/>
        <v>Desk 16</v>
      </c>
      <c r="C440" s="300" t="str">
        <f t="shared" si="50"/>
        <v/>
      </c>
      <c r="D440" s="300" t="str">
        <f t="shared" si="50"/>
        <v/>
      </c>
      <c r="E440" s="300" t="str">
        <f t="shared" si="50"/>
        <v/>
      </c>
      <c r="F440" s="300" t="str">
        <f t="shared" si="50"/>
        <v/>
      </c>
      <c r="G440" s="610" t="str">
        <f t="shared" si="50"/>
        <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c r="CW440" s="27"/>
      <c r="CX440" s="27"/>
      <c r="CY440" s="27"/>
      <c r="CZ440" s="27"/>
      <c r="DA440" s="27"/>
      <c r="DB440" s="27"/>
      <c r="DC440" s="27"/>
      <c r="DD440" s="27"/>
      <c r="DE440" s="27"/>
      <c r="DF440" s="27"/>
      <c r="DG440" s="27"/>
      <c r="DH440" s="27"/>
      <c r="DI440" s="27"/>
      <c r="DJ440" s="27"/>
      <c r="DK440" s="27"/>
      <c r="DL440" s="27"/>
      <c r="DM440" s="27"/>
      <c r="DN440" s="27"/>
      <c r="DO440" s="27"/>
      <c r="DP440" s="27"/>
      <c r="DQ440" s="27"/>
      <c r="DR440" s="27"/>
      <c r="DS440" s="27"/>
      <c r="DT440" s="27"/>
      <c r="DU440" s="27"/>
      <c r="DV440" s="27"/>
      <c r="DW440" s="40"/>
      <c r="DX440" s="27"/>
      <c r="DY440" s="27"/>
      <c r="DZ440" s="27"/>
      <c r="EA440" s="27"/>
      <c r="EB440" s="27"/>
      <c r="EC440" s="27"/>
      <c r="ED440" s="27"/>
      <c r="EE440" s="27"/>
      <c r="EF440" s="27"/>
      <c r="EG440" s="27"/>
      <c r="EH440" s="27"/>
      <c r="EI440" s="27"/>
      <c r="EJ440" s="27"/>
      <c r="EK440" s="27"/>
      <c r="EL440" s="27"/>
      <c r="EM440" s="27"/>
      <c r="EN440" s="27"/>
      <c r="EO440" s="27"/>
      <c r="EP440" s="27"/>
      <c r="EQ440" s="27"/>
      <c r="ER440" s="40"/>
    </row>
    <row r="441" spans="2:148" ht="15" customHeight="1" x14ac:dyDescent="0.25">
      <c r="B441" s="298" t="str">
        <f t="shared" si="48"/>
        <v>Desk 17</v>
      </c>
      <c r="C441" s="300" t="str">
        <f t="shared" si="50"/>
        <v/>
      </c>
      <c r="D441" s="300" t="str">
        <f t="shared" si="50"/>
        <v/>
      </c>
      <c r="E441" s="300" t="str">
        <f t="shared" si="50"/>
        <v/>
      </c>
      <c r="F441" s="300" t="str">
        <f t="shared" si="50"/>
        <v/>
      </c>
      <c r="G441" s="610" t="str">
        <f t="shared" si="50"/>
        <v/>
      </c>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c r="CW441" s="27"/>
      <c r="CX441" s="27"/>
      <c r="CY441" s="27"/>
      <c r="CZ441" s="27"/>
      <c r="DA441" s="27"/>
      <c r="DB441" s="27"/>
      <c r="DC441" s="27"/>
      <c r="DD441" s="27"/>
      <c r="DE441" s="27"/>
      <c r="DF441" s="27"/>
      <c r="DG441" s="27"/>
      <c r="DH441" s="27"/>
      <c r="DI441" s="27"/>
      <c r="DJ441" s="27"/>
      <c r="DK441" s="27"/>
      <c r="DL441" s="27"/>
      <c r="DM441" s="27"/>
      <c r="DN441" s="27"/>
      <c r="DO441" s="27"/>
      <c r="DP441" s="27"/>
      <c r="DQ441" s="27"/>
      <c r="DR441" s="27"/>
      <c r="DS441" s="27"/>
      <c r="DT441" s="27"/>
      <c r="DU441" s="27"/>
      <c r="DV441" s="27"/>
      <c r="DW441" s="40"/>
      <c r="DX441" s="27"/>
      <c r="DY441" s="27"/>
      <c r="DZ441" s="27"/>
      <c r="EA441" s="27"/>
      <c r="EB441" s="27"/>
      <c r="EC441" s="27"/>
      <c r="ED441" s="27"/>
      <c r="EE441" s="27"/>
      <c r="EF441" s="27"/>
      <c r="EG441" s="27"/>
      <c r="EH441" s="27"/>
      <c r="EI441" s="27"/>
      <c r="EJ441" s="27"/>
      <c r="EK441" s="27"/>
      <c r="EL441" s="27"/>
      <c r="EM441" s="27"/>
      <c r="EN441" s="27"/>
      <c r="EO441" s="27"/>
      <c r="EP441" s="27"/>
      <c r="EQ441" s="27"/>
      <c r="ER441" s="40"/>
    </row>
    <row r="442" spans="2:148" ht="15" customHeight="1" x14ac:dyDescent="0.25">
      <c r="B442" s="298" t="str">
        <f t="shared" si="48"/>
        <v>Desk 18</v>
      </c>
      <c r="C442" s="300" t="str">
        <f t="shared" ref="C442:G457" si="51">IF(ISBLANK(C28), "", C28)</f>
        <v/>
      </c>
      <c r="D442" s="300" t="str">
        <f t="shared" si="51"/>
        <v/>
      </c>
      <c r="E442" s="300" t="str">
        <f t="shared" si="51"/>
        <v/>
      </c>
      <c r="F442" s="300" t="str">
        <f t="shared" si="51"/>
        <v/>
      </c>
      <c r="G442" s="610" t="str">
        <f t="shared" si="51"/>
        <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c r="CW442" s="27"/>
      <c r="CX442" s="27"/>
      <c r="CY442" s="27"/>
      <c r="CZ442" s="27"/>
      <c r="DA442" s="27"/>
      <c r="DB442" s="27"/>
      <c r="DC442" s="27"/>
      <c r="DD442" s="27"/>
      <c r="DE442" s="27"/>
      <c r="DF442" s="27"/>
      <c r="DG442" s="27"/>
      <c r="DH442" s="27"/>
      <c r="DI442" s="27"/>
      <c r="DJ442" s="27"/>
      <c r="DK442" s="27"/>
      <c r="DL442" s="27"/>
      <c r="DM442" s="27"/>
      <c r="DN442" s="27"/>
      <c r="DO442" s="27"/>
      <c r="DP442" s="27"/>
      <c r="DQ442" s="27"/>
      <c r="DR442" s="27"/>
      <c r="DS442" s="27"/>
      <c r="DT442" s="27"/>
      <c r="DU442" s="27"/>
      <c r="DV442" s="27"/>
      <c r="DW442" s="40"/>
      <c r="DX442" s="27"/>
      <c r="DY442" s="27"/>
      <c r="DZ442" s="27"/>
      <c r="EA442" s="27"/>
      <c r="EB442" s="27"/>
      <c r="EC442" s="27"/>
      <c r="ED442" s="27"/>
      <c r="EE442" s="27"/>
      <c r="EF442" s="27"/>
      <c r="EG442" s="27"/>
      <c r="EH442" s="27"/>
      <c r="EI442" s="27"/>
      <c r="EJ442" s="27"/>
      <c r="EK442" s="27"/>
      <c r="EL442" s="27"/>
      <c r="EM442" s="27"/>
      <c r="EN442" s="27"/>
      <c r="EO442" s="27"/>
      <c r="EP442" s="27"/>
      <c r="EQ442" s="27"/>
      <c r="ER442" s="40"/>
    </row>
    <row r="443" spans="2:148" ht="15" customHeight="1" x14ac:dyDescent="0.25">
      <c r="B443" s="298" t="str">
        <f t="shared" si="48"/>
        <v>Desk 19</v>
      </c>
      <c r="C443" s="300" t="str">
        <f t="shared" si="51"/>
        <v/>
      </c>
      <c r="D443" s="300" t="str">
        <f t="shared" si="51"/>
        <v/>
      </c>
      <c r="E443" s="300" t="str">
        <f t="shared" si="51"/>
        <v/>
      </c>
      <c r="F443" s="300" t="str">
        <f t="shared" si="51"/>
        <v/>
      </c>
      <c r="G443" s="610" t="str">
        <f t="shared" si="51"/>
        <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c r="CW443" s="27"/>
      <c r="CX443" s="27"/>
      <c r="CY443" s="27"/>
      <c r="CZ443" s="27"/>
      <c r="DA443" s="27"/>
      <c r="DB443" s="27"/>
      <c r="DC443" s="27"/>
      <c r="DD443" s="27"/>
      <c r="DE443" s="27"/>
      <c r="DF443" s="27"/>
      <c r="DG443" s="27"/>
      <c r="DH443" s="27"/>
      <c r="DI443" s="27"/>
      <c r="DJ443" s="27"/>
      <c r="DK443" s="27"/>
      <c r="DL443" s="27"/>
      <c r="DM443" s="27"/>
      <c r="DN443" s="27"/>
      <c r="DO443" s="27"/>
      <c r="DP443" s="27"/>
      <c r="DQ443" s="27"/>
      <c r="DR443" s="27"/>
      <c r="DS443" s="27"/>
      <c r="DT443" s="27"/>
      <c r="DU443" s="27"/>
      <c r="DV443" s="27"/>
      <c r="DW443" s="40"/>
      <c r="DX443" s="27"/>
      <c r="DY443" s="27"/>
      <c r="DZ443" s="27"/>
      <c r="EA443" s="27"/>
      <c r="EB443" s="27"/>
      <c r="EC443" s="27"/>
      <c r="ED443" s="27"/>
      <c r="EE443" s="27"/>
      <c r="EF443" s="27"/>
      <c r="EG443" s="27"/>
      <c r="EH443" s="27"/>
      <c r="EI443" s="27"/>
      <c r="EJ443" s="27"/>
      <c r="EK443" s="27"/>
      <c r="EL443" s="27"/>
      <c r="EM443" s="27"/>
      <c r="EN443" s="27"/>
      <c r="EO443" s="27"/>
      <c r="EP443" s="27"/>
      <c r="EQ443" s="27"/>
      <c r="ER443" s="40"/>
    </row>
    <row r="444" spans="2:148" ht="15" customHeight="1" x14ac:dyDescent="0.25">
      <c r="B444" s="298" t="str">
        <f t="shared" si="48"/>
        <v>Desk 20</v>
      </c>
      <c r="C444" s="300" t="str">
        <f t="shared" si="51"/>
        <v/>
      </c>
      <c r="D444" s="300" t="str">
        <f t="shared" si="51"/>
        <v/>
      </c>
      <c r="E444" s="300" t="str">
        <f t="shared" si="51"/>
        <v/>
      </c>
      <c r="F444" s="300" t="str">
        <f t="shared" si="51"/>
        <v/>
      </c>
      <c r="G444" s="610" t="str">
        <f t="shared" si="51"/>
        <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c r="CW444" s="27"/>
      <c r="CX444" s="27"/>
      <c r="CY444" s="27"/>
      <c r="CZ444" s="27"/>
      <c r="DA444" s="27"/>
      <c r="DB444" s="27"/>
      <c r="DC444" s="27"/>
      <c r="DD444" s="27"/>
      <c r="DE444" s="27"/>
      <c r="DF444" s="27"/>
      <c r="DG444" s="27"/>
      <c r="DH444" s="27"/>
      <c r="DI444" s="27"/>
      <c r="DJ444" s="27"/>
      <c r="DK444" s="27"/>
      <c r="DL444" s="27"/>
      <c r="DM444" s="27"/>
      <c r="DN444" s="27"/>
      <c r="DO444" s="27"/>
      <c r="DP444" s="27"/>
      <c r="DQ444" s="27"/>
      <c r="DR444" s="27"/>
      <c r="DS444" s="27"/>
      <c r="DT444" s="27"/>
      <c r="DU444" s="27"/>
      <c r="DV444" s="27"/>
      <c r="DW444" s="40"/>
      <c r="DX444" s="27"/>
      <c r="DY444" s="27"/>
      <c r="DZ444" s="27"/>
      <c r="EA444" s="27"/>
      <c r="EB444" s="27"/>
      <c r="EC444" s="27"/>
      <c r="ED444" s="27"/>
      <c r="EE444" s="27"/>
      <c r="EF444" s="27"/>
      <c r="EG444" s="27"/>
      <c r="EH444" s="27"/>
      <c r="EI444" s="27"/>
      <c r="EJ444" s="27"/>
      <c r="EK444" s="27"/>
      <c r="EL444" s="27"/>
      <c r="EM444" s="27"/>
      <c r="EN444" s="27"/>
      <c r="EO444" s="27"/>
      <c r="EP444" s="27"/>
      <c r="EQ444" s="27"/>
      <c r="ER444" s="40"/>
    </row>
    <row r="445" spans="2:148" ht="15" customHeight="1" x14ac:dyDescent="0.25">
      <c r="B445" s="298" t="str">
        <f t="shared" si="48"/>
        <v>Desk 21</v>
      </c>
      <c r="C445" s="300" t="str">
        <f t="shared" si="51"/>
        <v/>
      </c>
      <c r="D445" s="300" t="str">
        <f t="shared" si="51"/>
        <v/>
      </c>
      <c r="E445" s="300" t="str">
        <f t="shared" si="51"/>
        <v/>
      </c>
      <c r="F445" s="300" t="str">
        <f t="shared" si="51"/>
        <v/>
      </c>
      <c r="G445" s="610" t="str">
        <f t="shared" si="51"/>
        <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c r="CW445" s="27"/>
      <c r="CX445" s="27"/>
      <c r="CY445" s="27"/>
      <c r="CZ445" s="27"/>
      <c r="DA445" s="27"/>
      <c r="DB445" s="27"/>
      <c r="DC445" s="27"/>
      <c r="DD445" s="27"/>
      <c r="DE445" s="27"/>
      <c r="DF445" s="27"/>
      <c r="DG445" s="27"/>
      <c r="DH445" s="27"/>
      <c r="DI445" s="27"/>
      <c r="DJ445" s="27"/>
      <c r="DK445" s="27"/>
      <c r="DL445" s="27"/>
      <c r="DM445" s="27"/>
      <c r="DN445" s="27"/>
      <c r="DO445" s="27"/>
      <c r="DP445" s="27"/>
      <c r="DQ445" s="27"/>
      <c r="DR445" s="27"/>
      <c r="DS445" s="27"/>
      <c r="DT445" s="27"/>
      <c r="DU445" s="27"/>
      <c r="DV445" s="27"/>
      <c r="DW445" s="40"/>
      <c r="DX445" s="27"/>
      <c r="DY445" s="27"/>
      <c r="DZ445" s="27"/>
      <c r="EA445" s="27"/>
      <c r="EB445" s="27"/>
      <c r="EC445" s="27"/>
      <c r="ED445" s="27"/>
      <c r="EE445" s="27"/>
      <c r="EF445" s="27"/>
      <c r="EG445" s="27"/>
      <c r="EH445" s="27"/>
      <c r="EI445" s="27"/>
      <c r="EJ445" s="27"/>
      <c r="EK445" s="27"/>
      <c r="EL445" s="27"/>
      <c r="EM445" s="27"/>
      <c r="EN445" s="27"/>
      <c r="EO445" s="27"/>
      <c r="EP445" s="27"/>
      <c r="EQ445" s="27"/>
      <c r="ER445" s="40"/>
    </row>
    <row r="446" spans="2:148" ht="15" customHeight="1" x14ac:dyDescent="0.25">
      <c r="B446" s="298" t="str">
        <f t="shared" si="48"/>
        <v>Desk 22</v>
      </c>
      <c r="C446" s="300" t="str">
        <f t="shared" si="51"/>
        <v/>
      </c>
      <c r="D446" s="300" t="str">
        <f t="shared" si="51"/>
        <v/>
      </c>
      <c r="E446" s="300" t="str">
        <f t="shared" si="51"/>
        <v/>
      </c>
      <c r="F446" s="300" t="str">
        <f t="shared" si="51"/>
        <v/>
      </c>
      <c r="G446" s="610" t="str">
        <f t="shared" si="51"/>
        <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c r="CW446" s="27"/>
      <c r="CX446" s="27"/>
      <c r="CY446" s="27"/>
      <c r="CZ446" s="27"/>
      <c r="DA446" s="27"/>
      <c r="DB446" s="27"/>
      <c r="DC446" s="27"/>
      <c r="DD446" s="27"/>
      <c r="DE446" s="27"/>
      <c r="DF446" s="27"/>
      <c r="DG446" s="27"/>
      <c r="DH446" s="27"/>
      <c r="DI446" s="27"/>
      <c r="DJ446" s="27"/>
      <c r="DK446" s="27"/>
      <c r="DL446" s="27"/>
      <c r="DM446" s="27"/>
      <c r="DN446" s="27"/>
      <c r="DO446" s="27"/>
      <c r="DP446" s="27"/>
      <c r="DQ446" s="27"/>
      <c r="DR446" s="27"/>
      <c r="DS446" s="27"/>
      <c r="DT446" s="27"/>
      <c r="DU446" s="27"/>
      <c r="DV446" s="27"/>
      <c r="DW446" s="40"/>
      <c r="DX446" s="27"/>
      <c r="DY446" s="27"/>
      <c r="DZ446" s="27"/>
      <c r="EA446" s="27"/>
      <c r="EB446" s="27"/>
      <c r="EC446" s="27"/>
      <c r="ED446" s="27"/>
      <c r="EE446" s="27"/>
      <c r="EF446" s="27"/>
      <c r="EG446" s="27"/>
      <c r="EH446" s="27"/>
      <c r="EI446" s="27"/>
      <c r="EJ446" s="27"/>
      <c r="EK446" s="27"/>
      <c r="EL446" s="27"/>
      <c r="EM446" s="27"/>
      <c r="EN446" s="27"/>
      <c r="EO446" s="27"/>
      <c r="EP446" s="27"/>
      <c r="EQ446" s="27"/>
      <c r="ER446" s="40"/>
    </row>
    <row r="447" spans="2:148" ht="15" customHeight="1" x14ac:dyDescent="0.25">
      <c r="B447" s="298" t="str">
        <f t="shared" si="48"/>
        <v>Desk 23</v>
      </c>
      <c r="C447" s="300" t="str">
        <f t="shared" si="51"/>
        <v/>
      </c>
      <c r="D447" s="300" t="str">
        <f t="shared" si="51"/>
        <v/>
      </c>
      <c r="E447" s="300" t="str">
        <f t="shared" si="51"/>
        <v/>
      </c>
      <c r="F447" s="300" t="str">
        <f t="shared" si="51"/>
        <v/>
      </c>
      <c r="G447" s="610" t="str">
        <f t="shared" si="51"/>
        <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c r="CW447" s="27"/>
      <c r="CX447" s="27"/>
      <c r="CY447" s="27"/>
      <c r="CZ447" s="27"/>
      <c r="DA447" s="27"/>
      <c r="DB447" s="27"/>
      <c r="DC447" s="27"/>
      <c r="DD447" s="27"/>
      <c r="DE447" s="27"/>
      <c r="DF447" s="27"/>
      <c r="DG447" s="27"/>
      <c r="DH447" s="27"/>
      <c r="DI447" s="27"/>
      <c r="DJ447" s="27"/>
      <c r="DK447" s="27"/>
      <c r="DL447" s="27"/>
      <c r="DM447" s="27"/>
      <c r="DN447" s="27"/>
      <c r="DO447" s="27"/>
      <c r="DP447" s="27"/>
      <c r="DQ447" s="27"/>
      <c r="DR447" s="27"/>
      <c r="DS447" s="27"/>
      <c r="DT447" s="27"/>
      <c r="DU447" s="27"/>
      <c r="DV447" s="27"/>
      <c r="DW447" s="40"/>
      <c r="DX447" s="27"/>
      <c r="DY447" s="27"/>
      <c r="DZ447" s="27"/>
      <c r="EA447" s="27"/>
      <c r="EB447" s="27"/>
      <c r="EC447" s="27"/>
      <c r="ED447" s="27"/>
      <c r="EE447" s="27"/>
      <c r="EF447" s="27"/>
      <c r="EG447" s="27"/>
      <c r="EH447" s="27"/>
      <c r="EI447" s="27"/>
      <c r="EJ447" s="27"/>
      <c r="EK447" s="27"/>
      <c r="EL447" s="27"/>
      <c r="EM447" s="27"/>
      <c r="EN447" s="27"/>
      <c r="EO447" s="27"/>
      <c r="EP447" s="27"/>
      <c r="EQ447" s="27"/>
      <c r="ER447" s="40"/>
    </row>
    <row r="448" spans="2:148" ht="15" customHeight="1" x14ac:dyDescent="0.25">
      <c r="B448" s="298" t="str">
        <f t="shared" si="48"/>
        <v>Desk 24</v>
      </c>
      <c r="C448" s="300" t="str">
        <f t="shared" si="51"/>
        <v/>
      </c>
      <c r="D448" s="300" t="str">
        <f t="shared" si="51"/>
        <v/>
      </c>
      <c r="E448" s="300" t="str">
        <f t="shared" si="51"/>
        <v/>
      </c>
      <c r="F448" s="300" t="str">
        <f t="shared" si="51"/>
        <v/>
      </c>
      <c r="G448" s="610" t="str">
        <f t="shared" si="51"/>
        <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c r="CW448" s="27"/>
      <c r="CX448" s="27"/>
      <c r="CY448" s="27"/>
      <c r="CZ448" s="27"/>
      <c r="DA448" s="27"/>
      <c r="DB448" s="27"/>
      <c r="DC448" s="27"/>
      <c r="DD448" s="27"/>
      <c r="DE448" s="27"/>
      <c r="DF448" s="27"/>
      <c r="DG448" s="27"/>
      <c r="DH448" s="27"/>
      <c r="DI448" s="27"/>
      <c r="DJ448" s="27"/>
      <c r="DK448" s="27"/>
      <c r="DL448" s="27"/>
      <c r="DM448" s="27"/>
      <c r="DN448" s="27"/>
      <c r="DO448" s="27"/>
      <c r="DP448" s="27"/>
      <c r="DQ448" s="27"/>
      <c r="DR448" s="27"/>
      <c r="DS448" s="27"/>
      <c r="DT448" s="27"/>
      <c r="DU448" s="27"/>
      <c r="DV448" s="27"/>
      <c r="DW448" s="40"/>
      <c r="DX448" s="27"/>
      <c r="DY448" s="27"/>
      <c r="DZ448" s="27"/>
      <c r="EA448" s="27"/>
      <c r="EB448" s="27"/>
      <c r="EC448" s="27"/>
      <c r="ED448" s="27"/>
      <c r="EE448" s="27"/>
      <c r="EF448" s="27"/>
      <c r="EG448" s="27"/>
      <c r="EH448" s="27"/>
      <c r="EI448" s="27"/>
      <c r="EJ448" s="27"/>
      <c r="EK448" s="27"/>
      <c r="EL448" s="27"/>
      <c r="EM448" s="27"/>
      <c r="EN448" s="27"/>
      <c r="EO448" s="27"/>
      <c r="EP448" s="27"/>
      <c r="EQ448" s="27"/>
      <c r="ER448" s="40"/>
    </row>
    <row r="449" spans="2:148" ht="15" customHeight="1" x14ac:dyDescent="0.25">
      <c r="B449" s="298" t="str">
        <f t="shared" si="48"/>
        <v>Desk 25</v>
      </c>
      <c r="C449" s="300" t="str">
        <f t="shared" si="51"/>
        <v/>
      </c>
      <c r="D449" s="300" t="str">
        <f t="shared" si="51"/>
        <v/>
      </c>
      <c r="E449" s="300" t="str">
        <f t="shared" si="51"/>
        <v/>
      </c>
      <c r="F449" s="300" t="str">
        <f t="shared" si="51"/>
        <v/>
      </c>
      <c r="G449" s="610" t="str">
        <f t="shared" si="51"/>
        <v/>
      </c>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c r="CW449" s="27"/>
      <c r="CX449" s="27"/>
      <c r="CY449" s="27"/>
      <c r="CZ449" s="27"/>
      <c r="DA449" s="27"/>
      <c r="DB449" s="27"/>
      <c r="DC449" s="27"/>
      <c r="DD449" s="27"/>
      <c r="DE449" s="27"/>
      <c r="DF449" s="27"/>
      <c r="DG449" s="27"/>
      <c r="DH449" s="27"/>
      <c r="DI449" s="27"/>
      <c r="DJ449" s="27"/>
      <c r="DK449" s="27"/>
      <c r="DL449" s="27"/>
      <c r="DM449" s="27"/>
      <c r="DN449" s="27"/>
      <c r="DO449" s="27"/>
      <c r="DP449" s="27"/>
      <c r="DQ449" s="27"/>
      <c r="DR449" s="27"/>
      <c r="DS449" s="27"/>
      <c r="DT449" s="27"/>
      <c r="DU449" s="27"/>
      <c r="DV449" s="27"/>
      <c r="DW449" s="40"/>
      <c r="DX449" s="27"/>
      <c r="DY449" s="27"/>
      <c r="DZ449" s="27"/>
      <c r="EA449" s="27"/>
      <c r="EB449" s="27"/>
      <c r="EC449" s="27"/>
      <c r="ED449" s="27"/>
      <c r="EE449" s="27"/>
      <c r="EF449" s="27"/>
      <c r="EG449" s="27"/>
      <c r="EH449" s="27"/>
      <c r="EI449" s="27"/>
      <c r="EJ449" s="27"/>
      <c r="EK449" s="27"/>
      <c r="EL449" s="27"/>
      <c r="EM449" s="27"/>
      <c r="EN449" s="27"/>
      <c r="EO449" s="27"/>
      <c r="EP449" s="27"/>
      <c r="EQ449" s="27"/>
      <c r="ER449" s="40"/>
    </row>
    <row r="450" spans="2:148" ht="15" customHeight="1" x14ac:dyDescent="0.25">
      <c r="B450" s="298" t="str">
        <f t="shared" si="48"/>
        <v>Desk 26</v>
      </c>
      <c r="C450" s="300" t="str">
        <f t="shared" si="51"/>
        <v/>
      </c>
      <c r="D450" s="300" t="str">
        <f t="shared" si="51"/>
        <v/>
      </c>
      <c r="E450" s="300" t="str">
        <f t="shared" si="51"/>
        <v/>
      </c>
      <c r="F450" s="300" t="str">
        <f t="shared" si="51"/>
        <v/>
      </c>
      <c r="G450" s="610" t="str">
        <f t="shared" si="51"/>
        <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c r="CW450" s="27"/>
      <c r="CX450" s="27"/>
      <c r="CY450" s="27"/>
      <c r="CZ450" s="27"/>
      <c r="DA450" s="27"/>
      <c r="DB450" s="27"/>
      <c r="DC450" s="27"/>
      <c r="DD450" s="27"/>
      <c r="DE450" s="27"/>
      <c r="DF450" s="27"/>
      <c r="DG450" s="27"/>
      <c r="DH450" s="27"/>
      <c r="DI450" s="27"/>
      <c r="DJ450" s="27"/>
      <c r="DK450" s="27"/>
      <c r="DL450" s="27"/>
      <c r="DM450" s="27"/>
      <c r="DN450" s="27"/>
      <c r="DO450" s="27"/>
      <c r="DP450" s="27"/>
      <c r="DQ450" s="27"/>
      <c r="DR450" s="27"/>
      <c r="DS450" s="27"/>
      <c r="DT450" s="27"/>
      <c r="DU450" s="27"/>
      <c r="DV450" s="27"/>
      <c r="DW450" s="40"/>
      <c r="DX450" s="27"/>
      <c r="DY450" s="27"/>
      <c r="DZ450" s="27"/>
      <c r="EA450" s="27"/>
      <c r="EB450" s="27"/>
      <c r="EC450" s="27"/>
      <c r="ED450" s="27"/>
      <c r="EE450" s="27"/>
      <c r="EF450" s="27"/>
      <c r="EG450" s="27"/>
      <c r="EH450" s="27"/>
      <c r="EI450" s="27"/>
      <c r="EJ450" s="27"/>
      <c r="EK450" s="27"/>
      <c r="EL450" s="27"/>
      <c r="EM450" s="27"/>
      <c r="EN450" s="27"/>
      <c r="EO450" s="27"/>
      <c r="EP450" s="27"/>
      <c r="EQ450" s="27"/>
      <c r="ER450" s="40"/>
    </row>
    <row r="451" spans="2:148" ht="15" customHeight="1" x14ac:dyDescent="0.25">
      <c r="B451" s="298" t="str">
        <f t="shared" si="48"/>
        <v>Desk 27</v>
      </c>
      <c r="C451" s="300" t="str">
        <f t="shared" si="51"/>
        <v/>
      </c>
      <c r="D451" s="300" t="str">
        <f t="shared" si="51"/>
        <v/>
      </c>
      <c r="E451" s="300" t="str">
        <f t="shared" si="51"/>
        <v/>
      </c>
      <c r="F451" s="300" t="str">
        <f t="shared" si="51"/>
        <v/>
      </c>
      <c r="G451" s="610" t="str">
        <f t="shared" si="51"/>
        <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c r="CW451" s="27"/>
      <c r="CX451" s="27"/>
      <c r="CY451" s="27"/>
      <c r="CZ451" s="27"/>
      <c r="DA451" s="27"/>
      <c r="DB451" s="27"/>
      <c r="DC451" s="27"/>
      <c r="DD451" s="27"/>
      <c r="DE451" s="27"/>
      <c r="DF451" s="27"/>
      <c r="DG451" s="27"/>
      <c r="DH451" s="27"/>
      <c r="DI451" s="27"/>
      <c r="DJ451" s="27"/>
      <c r="DK451" s="27"/>
      <c r="DL451" s="27"/>
      <c r="DM451" s="27"/>
      <c r="DN451" s="27"/>
      <c r="DO451" s="27"/>
      <c r="DP451" s="27"/>
      <c r="DQ451" s="27"/>
      <c r="DR451" s="27"/>
      <c r="DS451" s="27"/>
      <c r="DT451" s="27"/>
      <c r="DU451" s="27"/>
      <c r="DV451" s="27"/>
      <c r="DW451" s="40"/>
      <c r="DX451" s="27"/>
      <c r="DY451" s="27"/>
      <c r="DZ451" s="27"/>
      <c r="EA451" s="27"/>
      <c r="EB451" s="27"/>
      <c r="EC451" s="27"/>
      <c r="ED451" s="27"/>
      <c r="EE451" s="27"/>
      <c r="EF451" s="27"/>
      <c r="EG451" s="27"/>
      <c r="EH451" s="27"/>
      <c r="EI451" s="27"/>
      <c r="EJ451" s="27"/>
      <c r="EK451" s="27"/>
      <c r="EL451" s="27"/>
      <c r="EM451" s="27"/>
      <c r="EN451" s="27"/>
      <c r="EO451" s="27"/>
      <c r="EP451" s="27"/>
      <c r="EQ451" s="27"/>
      <c r="ER451" s="40"/>
    </row>
    <row r="452" spans="2:148" ht="15" customHeight="1" x14ac:dyDescent="0.25">
      <c r="B452" s="298" t="str">
        <f t="shared" si="48"/>
        <v>Desk 28</v>
      </c>
      <c r="C452" s="300" t="str">
        <f t="shared" si="51"/>
        <v/>
      </c>
      <c r="D452" s="300" t="str">
        <f t="shared" si="51"/>
        <v/>
      </c>
      <c r="E452" s="300" t="str">
        <f t="shared" si="51"/>
        <v/>
      </c>
      <c r="F452" s="300" t="str">
        <f t="shared" si="51"/>
        <v/>
      </c>
      <c r="G452" s="610" t="str">
        <f t="shared" si="51"/>
        <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c r="CW452" s="27"/>
      <c r="CX452" s="27"/>
      <c r="CY452" s="27"/>
      <c r="CZ452" s="27"/>
      <c r="DA452" s="27"/>
      <c r="DB452" s="27"/>
      <c r="DC452" s="27"/>
      <c r="DD452" s="27"/>
      <c r="DE452" s="27"/>
      <c r="DF452" s="27"/>
      <c r="DG452" s="27"/>
      <c r="DH452" s="27"/>
      <c r="DI452" s="27"/>
      <c r="DJ452" s="27"/>
      <c r="DK452" s="27"/>
      <c r="DL452" s="27"/>
      <c r="DM452" s="27"/>
      <c r="DN452" s="27"/>
      <c r="DO452" s="27"/>
      <c r="DP452" s="27"/>
      <c r="DQ452" s="27"/>
      <c r="DR452" s="27"/>
      <c r="DS452" s="27"/>
      <c r="DT452" s="27"/>
      <c r="DU452" s="27"/>
      <c r="DV452" s="27"/>
      <c r="DW452" s="40"/>
      <c r="DX452" s="27"/>
      <c r="DY452" s="27"/>
      <c r="DZ452" s="27"/>
      <c r="EA452" s="27"/>
      <c r="EB452" s="27"/>
      <c r="EC452" s="27"/>
      <c r="ED452" s="27"/>
      <c r="EE452" s="27"/>
      <c r="EF452" s="27"/>
      <c r="EG452" s="27"/>
      <c r="EH452" s="27"/>
      <c r="EI452" s="27"/>
      <c r="EJ452" s="27"/>
      <c r="EK452" s="27"/>
      <c r="EL452" s="27"/>
      <c r="EM452" s="27"/>
      <c r="EN452" s="27"/>
      <c r="EO452" s="27"/>
      <c r="EP452" s="27"/>
      <c r="EQ452" s="27"/>
      <c r="ER452" s="40"/>
    </row>
    <row r="453" spans="2:148" ht="15" customHeight="1" x14ac:dyDescent="0.25">
      <c r="B453" s="298" t="str">
        <f t="shared" si="48"/>
        <v>Desk 29</v>
      </c>
      <c r="C453" s="300" t="str">
        <f t="shared" si="51"/>
        <v/>
      </c>
      <c r="D453" s="300" t="str">
        <f t="shared" si="51"/>
        <v/>
      </c>
      <c r="E453" s="300" t="str">
        <f t="shared" si="51"/>
        <v/>
      </c>
      <c r="F453" s="300" t="str">
        <f t="shared" si="51"/>
        <v/>
      </c>
      <c r="G453" s="610" t="str">
        <f t="shared" si="51"/>
        <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c r="CW453" s="27"/>
      <c r="CX453" s="27"/>
      <c r="CY453" s="27"/>
      <c r="CZ453" s="27"/>
      <c r="DA453" s="27"/>
      <c r="DB453" s="27"/>
      <c r="DC453" s="27"/>
      <c r="DD453" s="27"/>
      <c r="DE453" s="27"/>
      <c r="DF453" s="27"/>
      <c r="DG453" s="27"/>
      <c r="DH453" s="27"/>
      <c r="DI453" s="27"/>
      <c r="DJ453" s="27"/>
      <c r="DK453" s="27"/>
      <c r="DL453" s="27"/>
      <c r="DM453" s="27"/>
      <c r="DN453" s="27"/>
      <c r="DO453" s="27"/>
      <c r="DP453" s="27"/>
      <c r="DQ453" s="27"/>
      <c r="DR453" s="27"/>
      <c r="DS453" s="27"/>
      <c r="DT453" s="27"/>
      <c r="DU453" s="27"/>
      <c r="DV453" s="27"/>
      <c r="DW453" s="40"/>
      <c r="DX453" s="27"/>
      <c r="DY453" s="27"/>
      <c r="DZ453" s="27"/>
      <c r="EA453" s="27"/>
      <c r="EB453" s="27"/>
      <c r="EC453" s="27"/>
      <c r="ED453" s="27"/>
      <c r="EE453" s="27"/>
      <c r="EF453" s="27"/>
      <c r="EG453" s="27"/>
      <c r="EH453" s="27"/>
      <c r="EI453" s="27"/>
      <c r="EJ453" s="27"/>
      <c r="EK453" s="27"/>
      <c r="EL453" s="27"/>
      <c r="EM453" s="27"/>
      <c r="EN453" s="27"/>
      <c r="EO453" s="27"/>
      <c r="EP453" s="27"/>
      <c r="EQ453" s="27"/>
      <c r="ER453" s="40"/>
    </row>
    <row r="454" spans="2:148" ht="15" customHeight="1" x14ac:dyDescent="0.25">
      <c r="B454" s="298" t="str">
        <f t="shared" si="48"/>
        <v>Desk 30</v>
      </c>
      <c r="C454" s="300" t="str">
        <f t="shared" si="51"/>
        <v/>
      </c>
      <c r="D454" s="300" t="str">
        <f t="shared" si="51"/>
        <v/>
      </c>
      <c r="E454" s="300" t="str">
        <f t="shared" si="51"/>
        <v/>
      </c>
      <c r="F454" s="300" t="str">
        <f t="shared" si="51"/>
        <v/>
      </c>
      <c r="G454" s="610" t="str">
        <f t="shared" si="51"/>
        <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c r="CW454" s="27"/>
      <c r="CX454" s="27"/>
      <c r="CY454" s="27"/>
      <c r="CZ454" s="27"/>
      <c r="DA454" s="27"/>
      <c r="DB454" s="27"/>
      <c r="DC454" s="27"/>
      <c r="DD454" s="27"/>
      <c r="DE454" s="27"/>
      <c r="DF454" s="27"/>
      <c r="DG454" s="27"/>
      <c r="DH454" s="27"/>
      <c r="DI454" s="27"/>
      <c r="DJ454" s="27"/>
      <c r="DK454" s="27"/>
      <c r="DL454" s="27"/>
      <c r="DM454" s="27"/>
      <c r="DN454" s="27"/>
      <c r="DO454" s="27"/>
      <c r="DP454" s="27"/>
      <c r="DQ454" s="27"/>
      <c r="DR454" s="27"/>
      <c r="DS454" s="27"/>
      <c r="DT454" s="27"/>
      <c r="DU454" s="27"/>
      <c r="DV454" s="27"/>
      <c r="DW454" s="40"/>
      <c r="DX454" s="27"/>
      <c r="DY454" s="27"/>
      <c r="DZ454" s="27"/>
      <c r="EA454" s="27"/>
      <c r="EB454" s="27"/>
      <c r="EC454" s="27"/>
      <c r="ED454" s="27"/>
      <c r="EE454" s="27"/>
      <c r="EF454" s="27"/>
      <c r="EG454" s="27"/>
      <c r="EH454" s="27"/>
      <c r="EI454" s="27"/>
      <c r="EJ454" s="27"/>
      <c r="EK454" s="27"/>
      <c r="EL454" s="27"/>
      <c r="EM454" s="27"/>
      <c r="EN454" s="27"/>
      <c r="EO454" s="27"/>
      <c r="EP454" s="27"/>
      <c r="EQ454" s="27"/>
      <c r="ER454" s="40"/>
    </row>
    <row r="455" spans="2:148" ht="15" customHeight="1" x14ac:dyDescent="0.25">
      <c r="B455" s="298" t="str">
        <f t="shared" si="48"/>
        <v>Desk 31</v>
      </c>
      <c r="C455" s="300" t="str">
        <f t="shared" si="51"/>
        <v/>
      </c>
      <c r="D455" s="300" t="str">
        <f t="shared" si="51"/>
        <v/>
      </c>
      <c r="E455" s="300" t="str">
        <f t="shared" si="51"/>
        <v/>
      </c>
      <c r="F455" s="300" t="str">
        <f t="shared" si="51"/>
        <v/>
      </c>
      <c r="G455" s="610" t="str">
        <f t="shared" si="51"/>
        <v/>
      </c>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c r="CW455" s="27"/>
      <c r="CX455" s="27"/>
      <c r="CY455" s="27"/>
      <c r="CZ455" s="27"/>
      <c r="DA455" s="27"/>
      <c r="DB455" s="27"/>
      <c r="DC455" s="27"/>
      <c r="DD455" s="27"/>
      <c r="DE455" s="27"/>
      <c r="DF455" s="27"/>
      <c r="DG455" s="27"/>
      <c r="DH455" s="27"/>
      <c r="DI455" s="27"/>
      <c r="DJ455" s="27"/>
      <c r="DK455" s="27"/>
      <c r="DL455" s="27"/>
      <c r="DM455" s="27"/>
      <c r="DN455" s="27"/>
      <c r="DO455" s="27"/>
      <c r="DP455" s="27"/>
      <c r="DQ455" s="27"/>
      <c r="DR455" s="27"/>
      <c r="DS455" s="27"/>
      <c r="DT455" s="27"/>
      <c r="DU455" s="27"/>
      <c r="DV455" s="27"/>
      <c r="DW455" s="40"/>
      <c r="DX455" s="27"/>
      <c r="DY455" s="27"/>
      <c r="DZ455" s="27"/>
      <c r="EA455" s="27"/>
      <c r="EB455" s="27"/>
      <c r="EC455" s="27"/>
      <c r="ED455" s="27"/>
      <c r="EE455" s="27"/>
      <c r="EF455" s="27"/>
      <c r="EG455" s="27"/>
      <c r="EH455" s="27"/>
      <c r="EI455" s="27"/>
      <c r="EJ455" s="27"/>
      <c r="EK455" s="27"/>
      <c r="EL455" s="27"/>
      <c r="EM455" s="27"/>
      <c r="EN455" s="27"/>
      <c r="EO455" s="27"/>
      <c r="EP455" s="27"/>
      <c r="EQ455" s="27"/>
      <c r="ER455" s="40"/>
    </row>
    <row r="456" spans="2:148" ht="15" customHeight="1" x14ac:dyDescent="0.25">
      <c r="B456" s="298" t="str">
        <f t="shared" si="48"/>
        <v>Desk 32</v>
      </c>
      <c r="C456" s="300" t="str">
        <f t="shared" si="51"/>
        <v/>
      </c>
      <c r="D456" s="300" t="str">
        <f t="shared" si="51"/>
        <v/>
      </c>
      <c r="E456" s="300" t="str">
        <f t="shared" si="51"/>
        <v/>
      </c>
      <c r="F456" s="300" t="str">
        <f t="shared" si="51"/>
        <v/>
      </c>
      <c r="G456" s="610" t="str">
        <f t="shared" si="51"/>
        <v/>
      </c>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c r="CW456" s="27"/>
      <c r="CX456" s="27"/>
      <c r="CY456" s="27"/>
      <c r="CZ456" s="27"/>
      <c r="DA456" s="27"/>
      <c r="DB456" s="27"/>
      <c r="DC456" s="27"/>
      <c r="DD456" s="27"/>
      <c r="DE456" s="27"/>
      <c r="DF456" s="27"/>
      <c r="DG456" s="27"/>
      <c r="DH456" s="27"/>
      <c r="DI456" s="27"/>
      <c r="DJ456" s="27"/>
      <c r="DK456" s="27"/>
      <c r="DL456" s="27"/>
      <c r="DM456" s="27"/>
      <c r="DN456" s="27"/>
      <c r="DO456" s="27"/>
      <c r="DP456" s="27"/>
      <c r="DQ456" s="27"/>
      <c r="DR456" s="27"/>
      <c r="DS456" s="27"/>
      <c r="DT456" s="27"/>
      <c r="DU456" s="27"/>
      <c r="DV456" s="27"/>
      <c r="DW456" s="40"/>
      <c r="DX456" s="27"/>
      <c r="DY456" s="27"/>
      <c r="DZ456" s="27"/>
      <c r="EA456" s="27"/>
      <c r="EB456" s="27"/>
      <c r="EC456" s="27"/>
      <c r="ED456" s="27"/>
      <c r="EE456" s="27"/>
      <c r="EF456" s="27"/>
      <c r="EG456" s="27"/>
      <c r="EH456" s="27"/>
      <c r="EI456" s="27"/>
      <c r="EJ456" s="27"/>
      <c r="EK456" s="27"/>
      <c r="EL456" s="27"/>
      <c r="EM456" s="27"/>
      <c r="EN456" s="27"/>
      <c r="EO456" s="27"/>
      <c r="EP456" s="27"/>
      <c r="EQ456" s="27"/>
      <c r="ER456" s="40"/>
    </row>
    <row r="457" spans="2:148" ht="15" customHeight="1" x14ac:dyDescent="0.25">
      <c r="B457" s="298" t="str">
        <f t="shared" si="48"/>
        <v>Desk 33</v>
      </c>
      <c r="C457" s="300" t="str">
        <f t="shared" si="51"/>
        <v/>
      </c>
      <c r="D457" s="300" t="str">
        <f t="shared" si="51"/>
        <v/>
      </c>
      <c r="E457" s="300" t="str">
        <f t="shared" si="51"/>
        <v/>
      </c>
      <c r="F457" s="300" t="str">
        <f t="shared" si="51"/>
        <v/>
      </c>
      <c r="G457" s="610" t="str">
        <f t="shared" si="51"/>
        <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c r="CW457" s="27"/>
      <c r="CX457" s="27"/>
      <c r="CY457" s="27"/>
      <c r="CZ457" s="27"/>
      <c r="DA457" s="27"/>
      <c r="DB457" s="27"/>
      <c r="DC457" s="27"/>
      <c r="DD457" s="27"/>
      <c r="DE457" s="27"/>
      <c r="DF457" s="27"/>
      <c r="DG457" s="27"/>
      <c r="DH457" s="27"/>
      <c r="DI457" s="27"/>
      <c r="DJ457" s="27"/>
      <c r="DK457" s="27"/>
      <c r="DL457" s="27"/>
      <c r="DM457" s="27"/>
      <c r="DN457" s="27"/>
      <c r="DO457" s="27"/>
      <c r="DP457" s="27"/>
      <c r="DQ457" s="27"/>
      <c r="DR457" s="27"/>
      <c r="DS457" s="27"/>
      <c r="DT457" s="27"/>
      <c r="DU457" s="27"/>
      <c r="DV457" s="27"/>
      <c r="DW457" s="40"/>
      <c r="DX457" s="27"/>
      <c r="DY457" s="27"/>
      <c r="DZ457" s="27"/>
      <c r="EA457" s="27"/>
      <c r="EB457" s="27"/>
      <c r="EC457" s="27"/>
      <c r="ED457" s="27"/>
      <c r="EE457" s="27"/>
      <c r="EF457" s="27"/>
      <c r="EG457" s="27"/>
      <c r="EH457" s="27"/>
      <c r="EI457" s="27"/>
      <c r="EJ457" s="27"/>
      <c r="EK457" s="27"/>
      <c r="EL457" s="27"/>
      <c r="EM457" s="27"/>
      <c r="EN457" s="27"/>
      <c r="EO457" s="27"/>
      <c r="EP457" s="27"/>
      <c r="EQ457" s="27"/>
      <c r="ER457" s="40"/>
    </row>
    <row r="458" spans="2:148" ht="15" customHeight="1" x14ac:dyDescent="0.25">
      <c r="B458" s="298" t="str">
        <f t="shared" si="48"/>
        <v>Desk 34</v>
      </c>
      <c r="C458" s="300" t="str">
        <f t="shared" ref="C458:G473" si="52">IF(ISBLANK(C44), "", C44)</f>
        <v/>
      </c>
      <c r="D458" s="300" t="str">
        <f t="shared" si="52"/>
        <v/>
      </c>
      <c r="E458" s="300" t="str">
        <f t="shared" si="52"/>
        <v/>
      </c>
      <c r="F458" s="300" t="str">
        <f t="shared" si="52"/>
        <v/>
      </c>
      <c r="G458" s="610" t="str">
        <f t="shared" si="52"/>
        <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c r="CW458" s="27"/>
      <c r="CX458" s="27"/>
      <c r="CY458" s="27"/>
      <c r="CZ458" s="27"/>
      <c r="DA458" s="27"/>
      <c r="DB458" s="27"/>
      <c r="DC458" s="27"/>
      <c r="DD458" s="27"/>
      <c r="DE458" s="27"/>
      <c r="DF458" s="27"/>
      <c r="DG458" s="27"/>
      <c r="DH458" s="27"/>
      <c r="DI458" s="27"/>
      <c r="DJ458" s="27"/>
      <c r="DK458" s="27"/>
      <c r="DL458" s="27"/>
      <c r="DM458" s="27"/>
      <c r="DN458" s="27"/>
      <c r="DO458" s="27"/>
      <c r="DP458" s="27"/>
      <c r="DQ458" s="27"/>
      <c r="DR458" s="27"/>
      <c r="DS458" s="27"/>
      <c r="DT458" s="27"/>
      <c r="DU458" s="27"/>
      <c r="DV458" s="27"/>
      <c r="DW458" s="40"/>
      <c r="DX458" s="27"/>
      <c r="DY458" s="27"/>
      <c r="DZ458" s="27"/>
      <c r="EA458" s="27"/>
      <c r="EB458" s="27"/>
      <c r="EC458" s="27"/>
      <c r="ED458" s="27"/>
      <c r="EE458" s="27"/>
      <c r="EF458" s="27"/>
      <c r="EG458" s="27"/>
      <c r="EH458" s="27"/>
      <c r="EI458" s="27"/>
      <c r="EJ458" s="27"/>
      <c r="EK458" s="27"/>
      <c r="EL458" s="27"/>
      <c r="EM458" s="27"/>
      <c r="EN458" s="27"/>
      <c r="EO458" s="27"/>
      <c r="EP458" s="27"/>
      <c r="EQ458" s="27"/>
      <c r="ER458" s="40"/>
    </row>
    <row r="459" spans="2:148" ht="15" customHeight="1" x14ac:dyDescent="0.25">
      <c r="B459" s="298" t="str">
        <f t="shared" si="48"/>
        <v>Desk 35</v>
      </c>
      <c r="C459" s="300" t="str">
        <f t="shared" si="52"/>
        <v/>
      </c>
      <c r="D459" s="300" t="str">
        <f t="shared" si="52"/>
        <v/>
      </c>
      <c r="E459" s="300" t="str">
        <f t="shared" si="52"/>
        <v/>
      </c>
      <c r="F459" s="300" t="str">
        <f t="shared" si="52"/>
        <v/>
      </c>
      <c r="G459" s="610" t="str">
        <f t="shared" si="52"/>
        <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c r="CW459" s="27"/>
      <c r="CX459" s="27"/>
      <c r="CY459" s="27"/>
      <c r="CZ459" s="27"/>
      <c r="DA459" s="27"/>
      <c r="DB459" s="27"/>
      <c r="DC459" s="27"/>
      <c r="DD459" s="27"/>
      <c r="DE459" s="27"/>
      <c r="DF459" s="27"/>
      <c r="DG459" s="27"/>
      <c r="DH459" s="27"/>
      <c r="DI459" s="27"/>
      <c r="DJ459" s="27"/>
      <c r="DK459" s="27"/>
      <c r="DL459" s="27"/>
      <c r="DM459" s="27"/>
      <c r="DN459" s="27"/>
      <c r="DO459" s="27"/>
      <c r="DP459" s="27"/>
      <c r="DQ459" s="27"/>
      <c r="DR459" s="27"/>
      <c r="DS459" s="27"/>
      <c r="DT459" s="27"/>
      <c r="DU459" s="27"/>
      <c r="DV459" s="27"/>
      <c r="DW459" s="40"/>
      <c r="DX459" s="27"/>
      <c r="DY459" s="27"/>
      <c r="DZ459" s="27"/>
      <c r="EA459" s="27"/>
      <c r="EB459" s="27"/>
      <c r="EC459" s="27"/>
      <c r="ED459" s="27"/>
      <c r="EE459" s="27"/>
      <c r="EF459" s="27"/>
      <c r="EG459" s="27"/>
      <c r="EH459" s="27"/>
      <c r="EI459" s="27"/>
      <c r="EJ459" s="27"/>
      <c r="EK459" s="27"/>
      <c r="EL459" s="27"/>
      <c r="EM459" s="27"/>
      <c r="EN459" s="27"/>
      <c r="EO459" s="27"/>
      <c r="EP459" s="27"/>
      <c r="EQ459" s="27"/>
      <c r="ER459" s="40"/>
    </row>
    <row r="460" spans="2:148" ht="15" customHeight="1" x14ac:dyDescent="0.25">
      <c r="B460" s="298" t="str">
        <f t="shared" si="48"/>
        <v>Desk 36</v>
      </c>
      <c r="C460" s="300" t="str">
        <f t="shared" si="52"/>
        <v/>
      </c>
      <c r="D460" s="300" t="str">
        <f t="shared" si="52"/>
        <v/>
      </c>
      <c r="E460" s="300" t="str">
        <f t="shared" si="52"/>
        <v/>
      </c>
      <c r="F460" s="300" t="str">
        <f t="shared" si="52"/>
        <v/>
      </c>
      <c r="G460" s="610" t="str">
        <f t="shared" si="52"/>
        <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c r="CW460" s="27"/>
      <c r="CX460" s="27"/>
      <c r="CY460" s="27"/>
      <c r="CZ460" s="27"/>
      <c r="DA460" s="27"/>
      <c r="DB460" s="27"/>
      <c r="DC460" s="27"/>
      <c r="DD460" s="27"/>
      <c r="DE460" s="27"/>
      <c r="DF460" s="27"/>
      <c r="DG460" s="27"/>
      <c r="DH460" s="27"/>
      <c r="DI460" s="27"/>
      <c r="DJ460" s="27"/>
      <c r="DK460" s="27"/>
      <c r="DL460" s="27"/>
      <c r="DM460" s="27"/>
      <c r="DN460" s="27"/>
      <c r="DO460" s="27"/>
      <c r="DP460" s="27"/>
      <c r="DQ460" s="27"/>
      <c r="DR460" s="27"/>
      <c r="DS460" s="27"/>
      <c r="DT460" s="27"/>
      <c r="DU460" s="27"/>
      <c r="DV460" s="27"/>
      <c r="DW460" s="40"/>
      <c r="DX460" s="27"/>
      <c r="DY460" s="27"/>
      <c r="DZ460" s="27"/>
      <c r="EA460" s="27"/>
      <c r="EB460" s="27"/>
      <c r="EC460" s="27"/>
      <c r="ED460" s="27"/>
      <c r="EE460" s="27"/>
      <c r="EF460" s="27"/>
      <c r="EG460" s="27"/>
      <c r="EH460" s="27"/>
      <c r="EI460" s="27"/>
      <c r="EJ460" s="27"/>
      <c r="EK460" s="27"/>
      <c r="EL460" s="27"/>
      <c r="EM460" s="27"/>
      <c r="EN460" s="27"/>
      <c r="EO460" s="27"/>
      <c r="EP460" s="27"/>
      <c r="EQ460" s="27"/>
      <c r="ER460" s="40"/>
    </row>
    <row r="461" spans="2:148" ht="15" customHeight="1" x14ac:dyDescent="0.25">
      <c r="B461" s="298" t="str">
        <f t="shared" si="48"/>
        <v>Desk 37</v>
      </c>
      <c r="C461" s="300" t="str">
        <f t="shared" si="52"/>
        <v/>
      </c>
      <c r="D461" s="300" t="str">
        <f t="shared" si="52"/>
        <v/>
      </c>
      <c r="E461" s="300" t="str">
        <f t="shared" si="52"/>
        <v/>
      </c>
      <c r="F461" s="300" t="str">
        <f t="shared" si="52"/>
        <v/>
      </c>
      <c r="G461" s="610" t="str">
        <f t="shared" si="52"/>
        <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c r="CW461" s="27"/>
      <c r="CX461" s="27"/>
      <c r="CY461" s="27"/>
      <c r="CZ461" s="27"/>
      <c r="DA461" s="27"/>
      <c r="DB461" s="27"/>
      <c r="DC461" s="27"/>
      <c r="DD461" s="27"/>
      <c r="DE461" s="27"/>
      <c r="DF461" s="27"/>
      <c r="DG461" s="27"/>
      <c r="DH461" s="27"/>
      <c r="DI461" s="27"/>
      <c r="DJ461" s="27"/>
      <c r="DK461" s="27"/>
      <c r="DL461" s="27"/>
      <c r="DM461" s="27"/>
      <c r="DN461" s="27"/>
      <c r="DO461" s="27"/>
      <c r="DP461" s="27"/>
      <c r="DQ461" s="27"/>
      <c r="DR461" s="27"/>
      <c r="DS461" s="27"/>
      <c r="DT461" s="27"/>
      <c r="DU461" s="27"/>
      <c r="DV461" s="27"/>
      <c r="DW461" s="40"/>
      <c r="DX461" s="27"/>
      <c r="DY461" s="27"/>
      <c r="DZ461" s="27"/>
      <c r="EA461" s="27"/>
      <c r="EB461" s="27"/>
      <c r="EC461" s="27"/>
      <c r="ED461" s="27"/>
      <c r="EE461" s="27"/>
      <c r="EF461" s="27"/>
      <c r="EG461" s="27"/>
      <c r="EH461" s="27"/>
      <c r="EI461" s="27"/>
      <c r="EJ461" s="27"/>
      <c r="EK461" s="27"/>
      <c r="EL461" s="27"/>
      <c r="EM461" s="27"/>
      <c r="EN461" s="27"/>
      <c r="EO461" s="27"/>
      <c r="EP461" s="27"/>
      <c r="EQ461" s="27"/>
      <c r="ER461" s="40"/>
    </row>
    <row r="462" spans="2:148" ht="15" customHeight="1" x14ac:dyDescent="0.25">
      <c r="B462" s="298" t="str">
        <f t="shared" si="48"/>
        <v>Desk 38</v>
      </c>
      <c r="C462" s="300" t="str">
        <f t="shared" si="52"/>
        <v/>
      </c>
      <c r="D462" s="300" t="str">
        <f t="shared" si="52"/>
        <v/>
      </c>
      <c r="E462" s="300" t="str">
        <f t="shared" si="52"/>
        <v/>
      </c>
      <c r="F462" s="300" t="str">
        <f t="shared" si="52"/>
        <v/>
      </c>
      <c r="G462" s="610" t="str">
        <f t="shared" si="52"/>
        <v/>
      </c>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c r="CW462" s="27"/>
      <c r="CX462" s="27"/>
      <c r="CY462" s="27"/>
      <c r="CZ462" s="27"/>
      <c r="DA462" s="27"/>
      <c r="DB462" s="27"/>
      <c r="DC462" s="27"/>
      <c r="DD462" s="27"/>
      <c r="DE462" s="27"/>
      <c r="DF462" s="27"/>
      <c r="DG462" s="27"/>
      <c r="DH462" s="27"/>
      <c r="DI462" s="27"/>
      <c r="DJ462" s="27"/>
      <c r="DK462" s="27"/>
      <c r="DL462" s="27"/>
      <c r="DM462" s="27"/>
      <c r="DN462" s="27"/>
      <c r="DO462" s="27"/>
      <c r="DP462" s="27"/>
      <c r="DQ462" s="27"/>
      <c r="DR462" s="27"/>
      <c r="DS462" s="27"/>
      <c r="DT462" s="27"/>
      <c r="DU462" s="27"/>
      <c r="DV462" s="27"/>
      <c r="DW462" s="40"/>
      <c r="DX462" s="27"/>
      <c r="DY462" s="27"/>
      <c r="DZ462" s="27"/>
      <c r="EA462" s="27"/>
      <c r="EB462" s="27"/>
      <c r="EC462" s="27"/>
      <c r="ED462" s="27"/>
      <c r="EE462" s="27"/>
      <c r="EF462" s="27"/>
      <c r="EG462" s="27"/>
      <c r="EH462" s="27"/>
      <c r="EI462" s="27"/>
      <c r="EJ462" s="27"/>
      <c r="EK462" s="27"/>
      <c r="EL462" s="27"/>
      <c r="EM462" s="27"/>
      <c r="EN462" s="27"/>
      <c r="EO462" s="27"/>
      <c r="EP462" s="27"/>
      <c r="EQ462" s="27"/>
      <c r="ER462" s="40"/>
    </row>
    <row r="463" spans="2:148" ht="15" customHeight="1" x14ac:dyDescent="0.25">
      <c r="B463" s="298" t="str">
        <f t="shared" si="48"/>
        <v>Desk 39</v>
      </c>
      <c r="C463" s="300" t="str">
        <f t="shared" si="52"/>
        <v/>
      </c>
      <c r="D463" s="300" t="str">
        <f t="shared" si="52"/>
        <v/>
      </c>
      <c r="E463" s="300" t="str">
        <f t="shared" si="52"/>
        <v/>
      </c>
      <c r="F463" s="300" t="str">
        <f t="shared" si="52"/>
        <v/>
      </c>
      <c r="G463" s="610" t="str">
        <f t="shared" si="52"/>
        <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c r="CW463" s="27"/>
      <c r="CX463" s="27"/>
      <c r="CY463" s="27"/>
      <c r="CZ463" s="27"/>
      <c r="DA463" s="27"/>
      <c r="DB463" s="27"/>
      <c r="DC463" s="27"/>
      <c r="DD463" s="27"/>
      <c r="DE463" s="27"/>
      <c r="DF463" s="27"/>
      <c r="DG463" s="27"/>
      <c r="DH463" s="27"/>
      <c r="DI463" s="27"/>
      <c r="DJ463" s="27"/>
      <c r="DK463" s="27"/>
      <c r="DL463" s="27"/>
      <c r="DM463" s="27"/>
      <c r="DN463" s="27"/>
      <c r="DO463" s="27"/>
      <c r="DP463" s="27"/>
      <c r="DQ463" s="27"/>
      <c r="DR463" s="27"/>
      <c r="DS463" s="27"/>
      <c r="DT463" s="27"/>
      <c r="DU463" s="27"/>
      <c r="DV463" s="27"/>
      <c r="DW463" s="40"/>
      <c r="DX463" s="27"/>
      <c r="DY463" s="27"/>
      <c r="DZ463" s="27"/>
      <c r="EA463" s="27"/>
      <c r="EB463" s="27"/>
      <c r="EC463" s="27"/>
      <c r="ED463" s="27"/>
      <c r="EE463" s="27"/>
      <c r="EF463" s="27"/>
      <c r="EG463" s="27"/>
      <c r="EH463" s="27"/>
      <c r="EI463" s="27"/>
      <c r="EJ463" s="27"/>
      <c r="EK463" s="27"/>
      <c r="EL463" s="27"/>
      <c r="EM463" s="27"/>
      <c r="EN463" s="27"/>
      <c r="EO463" s="27"/>
      <c r="EP463" s="27"/>
      <c r="EQ463" s="27"/>
      <c r="ER463" s="40"/>
    </row>
    <row r="464" spans="2:148" ht="15" customHeight="1" x14ac:dyDescent="0.25">
      <c r="B464" s="298" t="str">
        <f t="shared" si="48"/>
        <v>Desk 40</v>
      </c>
      <c r="C464" s="300" t="str">
        <f t="shared" si="52"/>
        <v/>
      </c>
      <c r="D464" s="300" t="str">
        <f t="shared" si="52"/>
        <v/>
      </c>
      <c r="E464" s="300" t="str">
        <f t="shared" si="52"/>
        <v/>
      </c>
      <c r="F464" s="300" t="str">
        <f t="shared" si="52"/>
        <v/>
      </c>
      <c r="G464" s="610" t="str">
        <f t="shared" si="52"/>
        <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c r="CW464" s="27"/>
      <c r="CX464" s="27"/>
      <c r="CY464" s="27"/>
      <c r="CZ464" s="27"/>
      <c r="DA464" s="27"/>
      <c r="DB464" s="27"/>
      <c r="DC464" s="27"/>
      <c r="DD464" s="27"/>
      <c r="DE464" s="27"/>
      <c r="DF464" s="27"/>
      <c r="DG464" s="27"/>
      <c r="DH464" s="27"/>
      <c r="DI464" s="27"/>
      <c r="DJ464" s="27"/>
      <c r="DK464" s="27"/>
      <c r="DL464" s="27"/>
      <c r="DM464" s="27"/>
      <c r="DN464" s="27"/>
      <c r="DO464" s="27"/>
      <c r="DP464" s="27"/>
      <c r="DQ464" s="27"/>
      <c r="DR464" s="27"/>
      <c r="DS464" s="27"/>
      <c r="DT464" s="27"/>
      <c r="DU464" s="27"/>
      <c r="DV464" s="27"/>
      <c r="DW464" s="40"/>
      <c r="DX464" s="27"/>
      <c r="DY464" s="27"/>
      <c r="DZ464" s="27"/>
      <c r="EA464" s="27"/>
      <c r="EB464" s="27"/>
      <c r="EC464" s="27"/>
      <c r="ED464" s="27"/>
      <c r="EE464" s="27"/>
      <c r="EF464" s="27"/>
      <c r="EG464" s="27"/>
      <c r="EH464" s="27"/>
      <c r="EI464" s="27"/>
      <c r="EJ464" s="27"/>
      <c r="EK464" s="27"/>
      <c r="EL464" s="27"/>
      <c r="EM464" s="27"/>
      <c r="EN464" s="27"/>
      <c r="EO464" s="27"/>
      <c r="EP464" s="27"/>
      <c r="EQ464" s="27"/>
      <c r="ER464" s="40"/>
    </row>
    <row r="465" spans="2:148" ht="15" customHeight="1" x14ac:dyDescent="0.25">
      <c r="B465" s="298" t="str">
        <f t="shared" si="48"/>
        <v>Desk 41</v>
      </c>
      <c r="C465" s="300" t="str">
        <f t="shared" si="52"/>
        <v/>
      </c>
      <c r="D465" s="300" t="str">
        <f t="shared" si="52"/>
        <v/>
      </c>
      <c r="E465" s="300" t="str">
        <f t="shared" si="52"/>
        <v/>
      </c>
      <c r="F465" s="300" t="str">
        <f t="shared" si="52"/>
        <v/>
      </c>
      <c r="G465" s="610" t="str">
        <f t="shared" si="52"/>
        <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c r="CW465" s="27"/>
      <c r="CX465" s="27"/>
      <c r="CY465" s="27"/>
      <c r="CZ465" s="27"/>
      <c r="DA465" s="27"/>
      <c r="DB465" s="27"/>
      <c r="DC465" s="27"/>
      <c r="DD465" s="27"/>
      <c r="DE465" s="27"/>
      <c r="DF465" s="27"/>
      <c r="DG465" s="27"/>
      <c r="DH465" s="27"/>
      <c r="DI465" s="27"/>
      <c r="DJ465" s="27"/>
      <c r="DK465" s="27"/>
      <c r="DL465" s="27"/>
      <c r="DM465" s="27"/>
      <c r="DN465" s="27"/>
      <c r="DO465" s="27"/>
      <c r="DP465" s="27"/>
      <c r="DQ465" s="27"/>
      <c r="DR465" s="27"/>
      <c r="DS465" s="27"/>
      <c r="DT465" s="27"/>
      <c r="DU465" s="27"/>
      <c r="DV465" s="27"/>
      <c r="DW465" s="40"/>
      <c r="DX465" s="27"/>
      <c r="DY465" s="27"/>
      <c r="DZ465" s="27"/>
      <c r="EA465" s="27"/>
      <c r="EB465" s="27"/>
      <c r="EC465" s="27"/>
      <c r="ED465" s="27"/>
      <c r="EE465" s="27"/>
      <c r="EF465" s="27"/>
      <c r="EG465" s="27"/>
      <c r="EH465" s="27"/>
      <c r="EI465" s="27"/>
      <c r="EJ465" s="27"/>
      <c r="EK465" s="27"/>
      <c r="EL465" s="27"/>
      <c r="EM465" s="27"/>
      <c r="EN465" s="27"/>
      <c r="EO465" s="27"/>
      <c r="EP465" s="27"/>
      <c r="EQ465" s="27"/>
      <c r="ER465" s="40"/>
    </row>
    <row r="466" spans="2:148" ht="15" customHeight="1" x14ac:dyDescent="0.25">
      <c r="B466" s="298" t="str">
        <f t="shared" si="48"/>
        <v>Desk 42</v>
      </c>
      <c r="C466" s="300" t="str">
        <f t="shared" si="52"/>
        <v/>
      </c>
      <c r="D466" s="300" t="str">
        <f t="shared" si="52"/>
        <v/>
      </c>
      <c r="E466" s="300" t="str">
        <f t="shared" si="52"/>
        <v/>
      </c>
      <c r="F466" s="300" t="str">
        <f t="shared" si="52"/>
        <v/>
      </c>
      <c r="G466" s="610" t="str">
        <f t="shared" si="52"/>
        <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c r="CW466" s="27"/>
      <c r="CX466" s="27"/>
      <c r="CY466" s="27"/>
      <c r="CZ466" s="27"/>
      <c r="DA466" s="27"/>
      <c r="DB466" s="27"/>
      <c r="DC466" s="27"/>
      <c r="DD466" s="27"/>
      <c r="DE466" s="27"/>
      <c r="DF466" s="27"/>
      <c r="DG466" s="27"/>
      <c r="DH466" s="27"/>
      <c r="DI466" s="27"/>
      <c r="DJ466" s="27"/>
      <c r="DK466" s="27"/>
      <c r="DL466" s="27"/>
      <c r="DM466" s="27"/>
      <c r="DN466" s="27"/>
      <c r="DO466" s="27"/>
      <c r="DP466" s="27"/>
      <c r="DQ466" s="27"/>
      <c r="DR466" s="27"/>
      <c r="DS466" s="27"/>
      <c r="DT466" s="27"/>
      <c r="DU466" s="27"/>
      <c r="DV466" s="27"/>
      <c r="DW466" s="40"/>
      <c r="DX466" s="27"/>
      <c r="DY466" s="27"/>
      <c r="DZ466" s="27"/>
      <c r="EA466" s="27"/>
      <c r="EB466" s="27"/>
      <c r="EC466" s="27"/>
      <c r="ED466" s="27"/>
      <c r="EE466" s="27"/>
      <c r="EF466" s="27"/>
      <c r="EG466" s="27"/>
      <c r="EH466" s="27"/>
      <c r="EI466" s="27"/>
      <c r="EJ466" s="27"/>
      <c r="EK466" s="27"/>
      <c r="EL466" s="27"/>
      <c r="EM466" s="27"/>
      <c r="EN466" s="27"/>
      <c r="EO466" s="27"/>
      <c r="EP466" s="27"/>
      <c r="EQ466" s="27"/>
      <c r="ER466" s="40"/>
    </row>
    <row r="467" spans="2:148" ht="15" customHeight="1" x14ac:dyDescent="0.25">
      <c r="B467" s="298" t="str">
        <f t="shared" si="48"/>
        <v>Desk 43</v>
      </c>
      <c r="C467" s="300" t="str">
        <f t="shared" si="52"/>
        <v/>
      </c>
      <c r="D467" s="300" t="str">
        <f t="shared" si="52"/>
        <v/>
      </c>
      <c r="E467" s="300" t="str">
        <f t="shared" si="52"/>
        <v/>
      </c>
      <c r="F467" s="300" t="str">
        <f t="shared" si="52"/>
        <v/>
      </c>
      <c r="G467" s="610" t="str">
        <f t="shared" si="52"/>
        <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c r="CW467" s="27"/>
      <c r="CX467" s="27"/>
      <c r="CY467" s="27"/>
      <c r="CZ467" s="27"/>
      <c r="DA467" s="27"/>
      <c r="DB467" s="27"/>
      <c r="DC467" s="27"/>
      <c r="DD467" s="27"/>
      <c r="DE467" s="27"/>
      <c r="DF467" s="27"/>
      <c r="DG467" s="27"/>
      <c r="DH467" s="27"/>
      <c r="DI467" s="27"/>
      <c r="DJ467" s="27"/>
      <c r="DK467" s="27"/>
      <c r="DL467" s="27"/>
      <c r="DM467" s="27"/>
      <c r="DN467" s="27"/>
      <c r="DO467" s="27"/>
      <c r="DP467" s="27"/>
      <c r="DQ467" s="27"/>
      <c r="DR467" s="27"/>
      <c r="DS467" s="27"/>
      <c r="DT467" s="27"/>
      <c r="DU467" s="27"/>
      <c r="DV467" s="27"/>
      <c r="DW467" s="40"/>
      <c r="DX467" s="27"/>
      <c r="DY467" s="27"/>
      <c r="DZ467" s="27"/>
      <c r="EA467" s="27"/>
      <c r="EB467" s="27"/>
      <c r="EC467" s="27"/>
      <c r="ED467" s="27"/>
      <c r="EE467" s="27"/>
      <c r="EF467" s="27"/>
      <c r="EG467" s="27"/>
      <c r="EH467" s="27"/>
      <c r="EI467" s="27"/>
      <c r="EJ467" s="27"/>
      <c r="EK467" s="27"/>
      <c r="EL467" s="27"/>
      <c r="EM467" s="27"/>
      <c r="EN467" s="27"/>
      <c r="EO467" s="27"/>
      <c r="EP467" s="27"/>
      <c r="EQ467" s="27"/>
      <c r="ER467" s="40"/>
    </row>
    <row r="468" spans="2:148" ht="15" customHeight="1" x14ac:dyDescent="0.25">
      <c r="B468" s="298" t="str">
        <f t="shared" si="48"/>
        <v>Desk 44</v>
      </c>
      <c r="C468" s="300" t="str">
        <f t="shared" si="52"/>
        <v/>
      </c>
      <c r="D468" s="300" t="str">
        <f t="shared" si="52"/>
        <v/>
      </c>
      <c r="E468" s="300" t="str">
        <f t="shared" si="52"/>
        <v/>
      </c>
      <c r="F468" s="300" t="str">
        <f t="shared" si="52"/>
        <v/>
      </c>
      <c r="G468" s="610" t="str">
        <f t="shared" si="52"/>
        <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c r="CW468" s="27"/>
      <c r="CX468" s="27"/>
      <c r="CY468" s="27"/>
      <c r="CZ468" s="27"/>
      <c r="DA468" s="27"/>
      <c r="DB468" s="27"/>
      <c r="DC468" s="27"/>
      <c r="DD468" s="27"/>
      <c r="DE468" s="27"/>
      <c r="DF468" s="27"/>
      <c r="DG468" s="27"/>
      <c r="DH468" s="27"/>
      <c r="DI468" s="27"/>
      <c r="DJ468" s="27"/>
      <c r="DK468" s="27"/>
      <c r="DL468" s="27"/>
      <c r="DM468" s="27"/>
      <c r="DN468" s="27"/>
      <c r="DO468" s="27"/>
      <c r="DP468" s="27"/>
      <c r="DQ468" s="27"/>
      <c r="DR468" s="27"/>
      <c r="DS468" s="27"/>
      <c r="DT468" s="27"/>
      <c r="DU468" s="27"/>
      <c r="DV468" s="27"/>
      <c r="DW468" s="40"/>
      <c r="DX468" s="27"/>
      <c r="DY468" s="27"/>
      <c r="DZ468" s="27"/>
      <c r="EA468" s="27"/>
      <c r="EB468" s="27"/>
      <c r="EC468" s="27"/>
      <c r="ED468" s="27"/>
      <c r="EE468" s="27"/>
      <c r="EF468" s="27"/>
      <c r="EG468" s="27"/>
      <c r="EH468" s="27"/>
      <c r="EI468" s="27"/>
      <c r="EJ468" s="27"/>
      <c r="EK468" s="27"/>
      <c r="EL468" s="27"/>
      <c r="EM468" s="27"/>
      <c r="EN468" s="27"/>
      <c r="EO468" s="27"/>
      <c r="EP468" s="27"/>
      <c r="EQ468" s="27"/>
      <c r="ER468" s="40"/>
    </row>
    <row r="469" spans="2:148" ht="15" customHeight="1" x14ac:dyDescent="0.25">
      <c r="B469" s="298" t="str">
        <f t="shared" si="48"/>
        <v>Desk 45</v>
      </c>
      <c r="C469" s="300" t="str">
        <f t="shared" si="52"/>
        <v/>
      </c>
      <c r="D469" s="300" t="str">
        <f t="shared" si="52"/>
        <v/>
      </c>
      <c r="E469" s="300" t="str">
        <f t="shared" si="52"/>
        <v/>
      </c>
      <c r="F469" s="300" t="str">
        <f t="shared" si="52"/>
        <v/>
      </c>
      <c r="G469" s="610" t="str">
        <f t="shared" si="52"/>
        <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c r="CW469" s="27"/>
      <c r="CX469" s="27"/>
      <c r="CY469" s="27"/>
      <c r="CZ469" s="27"/>
      <c r="DA469" s="27"/>
      <c r="DB469" s="27"/>
      <c r="DC469" s="27"/>
      <c r="DD469" s="27"/>
      <c r="DE469" s="27"/>
      <c r="DF469" s="27"/>
      <c r="DG469" s="27"/>
      <c r="DH469" s="27"/>
      <c r="DI469" s="27"/>
      <c r="DJ469" s="27"/>
      <c r="DK469" s="27"/>
      <c r="DL469" s="27"/>
      <c r="DM469" s="27"/>
      <c r="DN469" s="27"/>
      <c r="DO469" s="27"/>
      <c r="DP469" s="27"/>
      <c r="DQ469" s="27"/>
      <c r="DR469" s="27"/>
      <c r="DS469" s="27"/>
      <c r="DT469" s="27"/>
      <c r="DU469" s="27"/>
      <c r="DV469" s="27"/>
      <c r="DW469" s="40"/>
      <c r="DX469" s="27"/>
      <c r="DY469" s="27"/>
      <c r="DZ469" s="27"/>
      <c r="EA469" s="27"/>
      <c r="EB469" s="27"/>
      <c r="EC469" s="27"/>
      <c r="ED469" s="27"/>
      <c r="EE469" s="27"/>
      <c r="EF469" s="27"/>
      <c r="EG469" s="27"/>
      <c r="EH469" s="27"/>
      <c r="EI469" s="27"/>
      <c r="EJ469" s="27"/>
      <c r="EK469" s="27"/>
      <c r="EL469" s="27"/>
      <c r="EM469" s="27"/>
      <c r="EN469" s="27"/>
      <c r="EO469" s="27"/>
      <c r="EP469" s="27"/>
      <c r="EQ469" s="27"/>
      <c r="ER469" s="40"/>
    </row>
    <row r="470" spans="2:148" ht="15" customHeight="1" x14ac:dyDescent="0.25">
      <c r="B470" s="298" t="str">
        <f t="shared" si="48"/>
        <v>Desk 46</v>
      </c>
      <c r="C470" s="300" t="str">
        <f t="shared" si="52"/>
        <v/>
      </c>
      <c r="D470" s="300" t="str">
        <f t="shared" si="52"/>
        <v/>
      </c>
      <c r="E470" s="300" t="str">
        <f t="shared" si="52"/>
        <v/>
      </c>
      <c r="F470" s="300" t="str">
        <f t="shared" si="52"/>
        <v/>
      </c>
      <c r="G470" s="610" t="str">
        <f t="shared" si="52"/>
        <v/>
      </c>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c r="CW470" s="27"/>
      <c r="CX470" s="27"/>
      <c r="CY470" s="27"/>
      <c r="CZ470" s="27"/>
      <c r="DA470" s="27"/>
      <c r="DB470" s="27"/>
      <c r="DC470" s="27"/>
      <c r="DD470" s="27"/>
      <c r="DE470" s="27"/>
      <c r="DF470" s="27"/>
      <c r="DG470" s="27"/>
      <c r="DH470" s="27"/>
      <c r="DI470" s="27"/>
      <c r="DJ470" s="27"/>
      <c r="DK470" s="27"/>
      <c r="DL470" s="27"/>
      <c r="DM470" s="27"/>
      <c r="DN470" s="27"/>
      <c r="DO470" s="27"/>
      <c r="DP470" s="27"/>
      <c r="DQ470" s="27"/>
      <c r="DR470" s="27"/>
      <c r="DS470" s="27"/>
      <c r="DT470" s="27"/>
      <c r="DU470" s="27"/>
      <c r="DV470" s="27"/>
      <c r="DW470" s="40"/>
      <c r="DX470" s="27"/>
      <c r="DY470" s="27"/>
      <c r="DZ470" s="27"/>
      <c r="EA470" s="27"/>
      <c r="EB470" s="27"/>
      <c r="EC470" s="27"/>
      <c r="ED470" s="27"/>
      <c r="EE470" s="27"/>
      <c r="EF470" s="27"/>
      <c r="EG470" s="27"/>
      <c r="EH470" s="27"/>
      <c r="EI470" s="27"/>
      <c r="EJ470" s="27"/>
      <c r="EK470" s="27"/>
      <c r="EL470" s="27"/>
      <c r="EM470" s="27"/>
      <c r="EN470" s="27"/>
      <c r="EO470" s="27"/>
      <c r="EP470" s="27"/>
      <c r="EQ470" s="27"/>
      <c r="ER470" s="40"/>
    </row>
    <row r="471" spans="2:148" ht="15" customHeight="1" x14ac:dyDescent="0.25">
      <c r="B471" s="298" t="str">
        <f t="shared" si="48"/>
        <v>Desk 47</v>
      </c>
      <c r="C471" s="300" t="str">
        <f t="shared" si="52"/>
        <v/>
      </c>
      <c r="D471" s="300" t="str">
        <f t="shared" si="52"/>
        <v/>
      </c>
      <c r="E471" s="300" t="str">
        <f t="shared" si="52"/>
        <v/>
      </c>
      <c r="F471" s="300" t="str">
        <f t="shared" si="52"/>
        <v/>
      </c>
      <c r="G471" s="610" t="str">
        <f t="shared" si="52"/>
        <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c r="CW471" s="27"/>
      <c r="CX471" s="27"/>
      <c r="CY471" s="27"/>
      <c r="CZ471" s="27"/>
      <c r="DA471" s="27"/>
      <c r="DB471" s="27"/>
      <c r="DC471" s="27"/>
      <c r="DD471" s="27"/>
      <c r="DE471" s="27"/>
      <c r="DF471" s="27"/>
      <c r="DG471" s="27"/>
      <c r="DH471" s="27"/>
      <c r="DI471" s="27"/>
      <c r="DJ471" s="27"/>
      <c r="DK471" s="27"/>
      <c r="DL471" s="27"/>
      <c r="DM471" s="27"/>
      <c r="DN471" s="27"/>
      <c r="DO471" s="27"/>
      <c r="DP471" s="27"/>
      <c r="DQ471" s="27"/>
      <c r="DR471" s="27"/>
      <c r="DS471" s="27"/>
      <c r="DT471" s="27"/>
      <c r="DU471" s="27"/>
      <c r="DV471" s="27"/>
      <c r="DW471" s="40"/>
      <c r="DX471" s="27"/>
      <c r="DY471" s="27"/>
      <c r="DZ471" s="27"/>
      <c r="EA471" s="27"/>
      <c r="EB471" s="27"/>
      <c r="EC471" s="27"/>
      <c r="ED471" s="27"/>
      <c r="EE471" s="27"/>
      <c r="EF471" s="27"/>
      <c r="EG471" s="27"/>
      <c r="EH471" s="27"/>
      <c r="EI471" s="27"/>
      <c r="EJ471" s="27"/>
      <c r="EK471" s="27"/>
      <c r="EL471" s="27"/>
      <c r="EM471" s="27"/>
      <c r="EN471" s="27"/>
      <c r="EO471" s="27"/>
      <c r="EP471" s="27"/>
      <c r="EQ471" s="27"/>
      <c r="ER471" s="40"/>
    </row>
    <row r="472" spans="2:148" ht="15" customHeight="1" x14ac:dyDescent="0.25">
      <c r="B472" s="298" t="str">
        <f t="shared" si="48"/>
        <v>Desk 48</v>
      </c>
      <c r="C472" s="300" t="str">
        <f t="shared" si="52"/>
        <v/>
      </c>
      <c r="D472" s="300" t="str">
        <f t="shared" si="52"/>
        <v/>
      </c>
      <c r="E472" s="300" t="str">
        <f t="shared" si="52"/>
        <v/>
      </c>
      <c r="F472" s="300" t="str">
        <f t="shared" si="52"/>
        <v/>
      </c>
      <c r="G472" s="610" t="str">
        <f t="shared" si="52"/>
        <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c r="CW472" s="27"/>
      <c r="CX472" s="27"/>
      <c r="CY472" s="27"/>
      <c r="CZ472" s="27"/>
      <c r="DA472" s="27"/>
      <c r="DB472" s="27"/>
      <c r="DC472" s="27"/>
      <c r="DD472" s="27"/>
      <c r="DE472" s="27"/>
      <c r="DF472" s="27"/>
      <c r="DG472" s="27"/>
      <c r="DH472" s="27"/>
      <c r="DI472" s="27"/>
      <c r="DJ472" s="27"/>
      <c r="DK472" s="27"/>
      <c r="DL472" s="27"/>
      <c r="DM472" s="27"/>
      <c r="DN472" s="27"/>
      <c r="DO472" s="27"/>
      <c r="DP472" s="27"/>
      <c r="DQ472" s="27"/>
      <c r="DR472" s="27"/>
      <c r="DS472" s="27"/>
      <c r="DT472" s="27"/>
      <c r="DU472" s="27"/>
      <c r="DV472" s="27"/>
      <c r="DW472" s="40"/>
      <c r="DX472" s="27"/>
      <c r="DY472" s="27"/>
      <c r="DZ472" s="27"/>
      <c r="EA472" s="27"/>
      <c r="EB472" s="27"/>
      <c r="EC472" s="27"/>
      <c r="ED472" s="27"/>
      <c r="EE472" s="27"/>
      <c r="EF472" s="27"/>
      <c r="EG472" s="27"/>
      <c r="EH472" s="27"/>
      <c r="EI472" s="27"/>
      <c r="EJ472" s="27"/>
      <c r="EK472" s="27"/>
      <c r="EL472" s="27"/>
      <c r="EM472" s="27"/>
      <c r="EN472" s="27"/>
      <c r="EO472" s="27"/>
      <c r="EP472" s="27"/>
      <c r="EQ472" s="27"/>
      <c r="ER472" s="40"/>
    </row>
    <row r="473" spans="2:148" ht="15" customHeight="1" x14ac:dyDescent="0.25">
      <c r="B473" s="298" t="str">
        <f t="shared" si="48"/>
        <v>Desk 49</v>
      </c>
      <c r="C473" s="300" t="str">
        <f t="shared" si="52"/>
        <v/>
      </c>
      <c r="D473" s="300" t="str">
        <f t="shared" si="52"/>
        <v/>
      </c>
      <c r="E473" s="300" t="str">
        <f t="shared" si="52"/>
        <v/>
      </c>
      <c r="F473" s="300" t="str">
        <f t="shared" si="52"/>
        <v/>
      </c>
      <c r="G473" s="610" t="str">
        <f t="shared" si="52"/>
        <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c r="CW473" s="27"/>
      <c r="CX473" s="27"/>
      <c r="CY473" s="27"/>
      <c r="CZ473" s="27"/>
      <c r="DA473" s="27"/>
      <c r="DB473" s="27"/>
      <c r="DC473" s="27"/>
      <c r="DD473" s="27"/>
      <c r="DE473" s="27"/>
      <c r="DF473" s="27"/>
      <c r="DG473" s="27"/>
      <c r="DH473" s="27"/>
      <c r="DI473" s="27"/>
      <c r="DJ473" s="27"/>
      <c r="DK473" s="27"/>
      <c r="DL473" s="27"/>
      <c r="DM473" s="27"/>
      <c r="DN473" s="27"/>
      <c r="DO473" s="27"/>
      <c r="DP473" s="27"/>
      <c r="DQ473" s="27"/>
      <c r="DR473" s="27"/>
      <c r="DS473" s="27"/>
      <c r="DT473" s="27"/>
      <c r="DU473" s="27"/>
      <c r="DV473" s="27"/>
      <c r="DW473" s="40"/>
      <c r="DX473" s="27"/>
      <c r="DY473" s="27"/>
      <c r="DZ473" s="27"/>
      <c r="EA473" s="27"/>
      <c r="EB473" s="27"/>
      <c r="EC473" s="27"/>
      <c r="ED473" s="27"/>
      <c r="EE473" s="27"/>
      <c r="EF473" s="27"/>
      <c r="EG473" s="27"/>
      <c r="EH473" s="27"/>
      <c r="EI473" s="27"/>
      <c r="EJ473" s="27"/>
      <c r="EK473" s="27"/>
      <c r="EL473" s="27"/>
      <c r="EM473" s="27"/>
      <c r="EN473" s="27"/>
      <c r="EO473" s="27"/>
      <c r="EP473" s="27"/>
      <c r="EQ473" s="27"/>
      <c r="ER473" s="40"/>
    </row>
    <row r="474" spans="2:148" ht="15" customHeight="1" x14ac:dyDescent="0.25">
      <c r="B474" s="298" t="str">
        <f t="shared" si="48"/>
        <v>Desk 50</v>
      </c>
      <c r="C474" s="300" t="str">
        <f t="shared" ref="C474:G489" si="53">IF(ISBLANK(C60), "", C60)</f>
        <v/>
      </c>
      <c r="D474" s="300" t="str">
        <f t="shared" si="53"/>
        <v/>
      </c>
      <c r="E474" s="300" t="str">
        <f t="shared" si="53"/>
        <v/>
      </c>
      <c r="F474" s="300" t="str">
        <f t="shared" si="53"/>
        <v/>
      </c>
      <c r="G474" s="610" t="str">
        <f t="shared" si="53"/>
        <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c r="CW474" s="27"/>
      <c r="CX474" s="27"/>
      <c r="CY474" s="27"/>
      <c r="CZ474" s="27"/>
      <c r="DA474" s="27"/>
      <c r="DB474" s="27"/>
      <c r="DC474" s="27"/>
      <c r="DD474" s="27"/>
      <c r="DE474" s="27"/>
      <c r="DF474" s="27"/>
      <c r="DG474" s="27"/>
      <c r="DH474" s="27"/>
      <c r="DI474" s="27"/>
      <c r="DJ474" s="27"/>
      <c r="DK474" s="27"/>
      <c r="DL474" s="27"/>
      <c r="DM474" s="27"/>
      <c r="DN474" s="27"/>
      <c r="DO474" s="27"/>
      <c r="DP474" s="27"/>
      <c r="DQ474" s="27"/>
      <c r="DR474" s="27"/>
      <c r="DS474" s="27"/>
      <c r="DT474" s="27"/>
      <c r="DU474" s="27"/>
      <c r="DV474" s="27"/>
      <c r="DW474" s="40"/>
      <c r="DX474" s="27"/>
      <c r="DY474" s="27"/>
      <c r="DZ474" s="27"/>
      <c r="EA474" s="27"/>
      <c r="EB474" s="27"/>
      <c r="EC474" s="27"/>
      <c r="ED474" s="27"/>
      <c r="EE474" s="27"/>
      <c r="EF474" s="27"/>
      <c r="EG474" s="27"/>
      <c r="EH474" s="27"/>
      <c r="EI474" s="27"/>
      <c r="EJ474" s="27"/>
      <c r="EK474" s="27"/>
      <c r="EL474" s="27"/>
      <c r="EM474" s="27"/>
      <c r="EN474" s="27"/>
      <c r="EO474" s="27"/>
      <c r="EP474" s="27"/>
      <c r="EQ474" s="27"/>
      <c r="ER474" s="40"/>
    </row>
    <row r="475" spans="2:148" ht="15" customHeight="1" x14ac:dyDescent="0.25">
      <c r="B475" s="298" t="str">
        <f t="shared" si="48"/>
        <v>Desk 51</v>
      </c>
      <c r="C475" s="300" t="str">
        <f t="shared" si="53"/>
        <v/>
      </c>
      <c r="D475" s="300" t="str">
        <f t="shared" si="53"/>
        <v/>
      </c>
      <c r="E475" s="300" t="str">
        <f t="shared" si="53"/>
        <v/>
      </c>
      <c r="F475" s="300" t="str">
        <f t="shared" si="53"/>
        <v/>
      </c>
      <c r="G475" s="610" t="str">
        <f t="shared" si="53"/>
        <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c r="CW475" s="27"/>
      <c r="CX475" s="27"/>
      <c r="CY475" s="27"/>
      <c r="CZ475" s="27"/>
      <c r="DA475" s="27"/>
      <c r="DB475" s="27"/>
      <c r="DC475" s="27"/>
      <c r="DD475" s="27"/>
      <c r="DE475" s="27"/>
      <c r="DF475" s="27"/>
      <c r="DG475" s="27"/>
      <c r="DH475" s="27"/>
      <c r="DI475" s="27"/>
      <c r="DJ475" s="27"/>
      <c r="DK475" s="27"/>
      <c r="DL475" s="27"/>
      <c r="DM475" s="27"/>
      <c r="DN475" s="27"/>
      <c r="DO475" s="27"/>
      <c r="DP475" s="27"/>
      <c r="DQ475" s="27"/>
      <c r="DR475" s="27"/>
      <c r="DS475" s="27"/>
      <c r="DT475" s="27"/>
      <c r="DU475" s="27"/>
      <c r="DV475" s="27"/>
      <c r="DW475" s="40"/>
      <c r="DX475" s="27"/>
      <c r="DY475" s="27"/>
      <c r="DZ475" s="27"/>
      <c r="EA475" s="27"/>
      <c r="EB475" s="27"/>
      <c r="EC475" s="27"/>
      <c r="ED475" s="27"/>
      <c r="EE475" s="27"/>
      <c r="EF475" s="27"/>
      <c r="EG475" s="27"/>
      <c r="EH475" s="27"/>
      <c r="EI475" s="27"/>
      <c r="EJ475" s="27"/>
      <c r="EK475" s="27"/>
      <c r="EL475" s="27"/>
      <c r="EM475" s="27"/>
      <c r="EN475" s="27"/>
      <c r="EO475" s="27"/>
      <c r="EP475" s="27"/>
      <c r="EQ475" s="27"/>
      <c r="ER475" s="40"/>
    </row>
    <row r="476" spans="2:148" ht="15" customHeight="1" x14ac:dyDescent="0.25">
      <c r="B476" s="298" t="str">
        <f t="shared" si="48"/>
        <v>Desk 52</v>
      </c>
      <c r="C476" s="300" t="str">
        <f t="shared" si="53"/>
        <v/>
      </c>
      <c r="D476" s="300" t="str">
        <f t="shared" si="53"/>
        <v/>
      </c>
      <c r="E476" s="300" t="str">
        <f t="shared" si="53"/>
        <v/>
      </c>
      <c r="F476" s="300" t="str">
        <f t="shared" si="53"/>
        <v/>
      </c>
      <c r="G476" s="610" t="str">
        <f t="shared" si="53"/>
        <v/>
      </c>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c r="CW476" s="27"/>
      <c r="CX476" s="27"/>
      <c r="CY476" s="27"/>
      <c r="CZ476" s="27"/>
      <c r="DA476" s="27"/>
      <c r="DB476" s="27"/>
      <c r="DC476" s="27"/>
      <c r="DD476" s="27"/>
      <c r="DE476" s="27"/>
      <c r="DF476" s="27"/>
      <c r="DG476" s="27"/>
      <c r="DH476" s="27"/>
      <c r="DI476" s="27"/>
      <c r="DJ476" s="27"/>
      <c r="DK476" s="27"/>
      <c r="DL476" s="27"/>
      <c r="DM476" s="27"/>
      <c r="DN476" s="27"/>
      <c r="DO476" s="27"/>
      <c r="DP476" s="27"/>
      <c r="DQ476" s="27"/>
      <c r="DR476" s="27"/>
      <c r="DS476" s="27"/>
      <c r="DT476" s="27"/>
      <c r="DU476" s="27"/>
      <c r="DV476" s="27"/>
      <c r="DW476" s="40"/>
      <c r="DX476" s="27"/>
      <c r="DY476" s="27"/>
      <c r="DZ476" s="27"/>
      <c r="EA476" s="27"/>
      <c r="EB476" s="27"/>
      <c r="EC476" s="27"/>
      <c r="ED476" s="27"/>
      <c r="EE476" s="27"/>
      <c r="EF476" s="27"/>
      <c r="EG476" s="27"/>
      <c r="EH476" s="27"/>
      <c r="EI476" s="27"/>
      <c r="EJ476" s="27"/>
      <c r="EK476" s="27"/>
      <c r="EL476" s="27"/>
      <c r="EM476" s="27"/>
      <c r="EN476" s="27"/>
      <c r="EO476" s="27"/>
      <c r="EP476" s="27"/>
      <c r="EQ476" s="27"/>
      <c r="ER476" s="40"/>
    </row>
    <row r="477" spans="2:148" ht="15" customHeight="1" x14ac:dyDescent="0.25">
      <c r="B477" s="298" t="str">
        <f t="shared" si="48"/>
        <v>Desk 53</v>
      </c>
      <c r="C477" s="300" t="str">
        <f t="shared" si="53"/>
        <v/>
      </c>
      <c r="D477" s="300" t="str">
        <f t="shared" si="53"/>
        <v/>
      </c>
      <c r="E477" s="300" t="str">
        <f t="shared" si="53"/>
        <v/>
      </c>
      <c r="F477" s="300" t="str">
        <f t="shared" si="53"/>
        <v/>
      </c>
      <c r="G477" s="610" t="str">
        <f t="shared" si="53"/>
        <v/>
      </c>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c r="CW477" s="27"/>
      <c r="CX477" s="27"/>
      <c r="CY477" s="27"/>
      <c r="CZ477" s="27"/>
      <c r="DA477" s="27"/>
      <c r="DB477" s="27"/>
      <c r="DC477" s="27"/>
      <c r="DD477" s="27"/>
      <c r="DE477" s="27"/>
      <c r="DF477" s="27"/>
      <c r="DG477" s="27"/>
      <c r="DH477" s="27"/>
      <c r="DI477" s="27"/>
      <c r="DJ477" s="27"/>
      <c r="DK477" s="27"/>
      <c r="DL477" s="27"/>
      <c r="DM477" s="27"/>
      <c r="DN477" s="27"/>
      <c r="DO477" s="27"/>
      <c r="DP477" s="27"/>
      <c r="DQ477" s="27"/>
      <c r="DR477" s="27"/>
      <c r="DS477" s="27"/>
      <c r="DT477" s="27"/>
      <c r="DU477" s="27"/>
      <c r="DV477" s="27"/>
      <c r="DW477" s="40"/>
      <c r="DX477" s="27"/>
      <c r="DY477" s="27"/>
      <c r="DZ477" s="27"/>
      <c r="EA477" s="27"/>
      <c r="EB477" s="27"/>
      <c r="EC477" s="27"/>
      <c r="ED477" s="27"/>
      <c r="EE477" s="27"/>
      <c r="EF477" s="27"/>
      <c r="EG477" s="27"/>
      <c r="EH477" s="27"/>
      <c r="EI477" s="27"/>
      <c r="EJ477" s="27"/>
      <c r="EK477" s="27"/>
      <c r="EL477" s="27"/>
      <c r="EM477" s="27"/>
      <c r="EN477" s="27"/>
      <c r="EO477" s="27"/>
      <c r="EP477" s="27"/>
      <c r="EQ477" s="27"/>
      <c r="ER477" s="40"/>
    </row>
    <row r="478" spans="2:148" ht="15" customHeight="1" x14ac:dyDescent="0.25">
      <c r="B478" s="298" t="str">
        <f t="shared" si="48"/>
        <v>Desk 54</v>
      </c>
      <c r="C478" s="300" t="str">
        <f t="shared" si="53"/>
        <v/>
      </c>
      <c r="D478" s="300" t="str">
        <f t="shared" si="53"/>
        <v/>
      </c>
      <c r="E478" s="300" t="str">
        <f t="shared" si="53"/>
        <v/>
      </c>
      <c r="F478" s="300" t="str">
        <f t="shared" si="53"/>
        <v/>
      </c>
      <c r="G478" s="610" t="str">
        <f t="shared" si="53"/>
        <v/>
      </c>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c r="CW478" s="27"/>
      <c r="CX478" s="27"/>
      <c r="CY478" s="27"/>
      <c r="CZ478" s="27"/>
      <c r="DA478" s="27"/>
      <c r="DB478" s="27"/>
      <c r="DC478" s="27"/>
      <c r="DD478" s="27"/>
      <c r="DE478" s="27"/>
      <c r="DF478" s="27"/>
      <c r="DG478" s="27"/>
      <c r="DH478" s="27"/>
      <c r="DI478" s="27"/>
      <c r="DJ478" s="27"/>
      <c r="DK478" s="27"/>
      <c r="DL478" s="27"/>
      <c r="DM478" s="27"/>
      <c r="DN478" s="27"/>
      <c r="DO478" s="27"/>
      <c r="DP478" s="27"/>
      <c r="DQ478" s="27"/>
      <c r="DR478" s="27"/>
      <c r="DS478" s="27"/>
      <c r="DT478" s="27"/>
      <c r="DU478" s="27"/>
      <c r="DV478" s="27"/>
      <c r="DW478" s="40"/>
      <c r="DX478" s="27"/>
      <c r="DY478" s="27"/>
      <c r="DZ478" s="27"/>
      <c r="EA478" s="27"/>
      <c r="EB478" s="27"/>
      <c r="EC478" s="27"/>
      <c r="ED478" s="27"/>
      <c r="EE478" s="27"/>
      <c r="EF478" s="27"/>
      <c r="EG478" s="27"/>
      <c r="EH478" s="27"/>
      <c r="EI478" s="27"/>
      <c r="EJ478" s="27"/>
      <c r="EK478" s="27"/>
      <c r="EL478" s="27"/>
      <c r="EM478" s="27"/>
      <c r="EN478" s="27"/>
      <c r="EO478" s="27"/>
      <c r="EP478" s="27"/>
      <c r="EQ478" s="27"/>
      <c r="ER478" s="40"/>
    </row>
    <row r="479" spans="2:148" ht="15" customHeight="1" x14ac:dyDescent="0.25">
      <c r="B479" s="298" t="str">
        <f t="shared" si="48"/>
        <v>Desk 55</v>
      </c>
      <c r="C479" s="300" t="str">
        <f t="shared" si="53"/>
        <v/>
      </c>
      <c r="D479" s="300" t="str">
        <f t="shared" si="53"/>
        <v/>
      </c>
      <c r="E479" s="300" t="str">
        <f t="shared" si="53"/>
        <v/>
      </c>
      <c r="F479" s="300" t="str">
        <f t="shared" si="53"/>
        <v/>
      </c>
      <c r="G479" s="610" t="str">
        <f t="shared" si="53"/>
        <v/>
      </c>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c r="CW479" s="27"/>
      <c r="CX479" s="27"/>
      <c r="CY479" s="27"/>
      <c r="CZ479" s="27"/>
      <c r="DA479" s="27"/>
      <c r="DB479" s="27"/>
      <c r="DC479" s="27"/>
      <c r="DD479" s="27"/>
      <c r="DE479" s="27"/>
      <c r="DF479" s="27"/>
      <c r="DG479" s="27"/>
      <c r="DH479" s="27"/>
      <c r="DI479" s="27"/>
      <c r="DJ479" s="27"/>
      <c r="DK479" s="27"/>
      <c r="DL479" s="27"/>
      <c r="DM479" s="27"/>
      <c r="DN479" s="27"/>
      <c r="DO479" s="27"/>
      <c r="DP479" s="27"/>
      <c r="DQ479" s="27"/>
      <c r="DR479" s="27"/>
      <c r="DS479" s="27"/>
      <c r="DT479" s="27"/>
      <c r="DU479" s="27"/>
      <c r="DV479" s="27"/>
      <c r="DW479" s="40"/>
      <c r="DX479" s="27"/>
      <c r="DY479" s="27"/>
      <c r="DZ479" s="27"/>
      <c r="EA479" s="27"/>
      <c r="EB479" s="27"/>
      <c r="EC479" s="27"/>
      <c r="ED479" s="27"/>
      <c r="EE479" s="27"/>
      <c r="EF479" s="27"/>
      <c r="EG479" s="27"/>
      <c r="EH479" s="27"/>
      <c r="EI479" s="27"/>
      <c r="EJ479" s="27"/>
      <c r="EK479" s="27"/>
      <c r="EL479" s="27"/>
      <c r="EM479" s="27"/>
      <c r="EN479" s="27"/>
      <c r="EO479" s="27"/>
      <c r="EP479" s="27"/>
      <c r="EQ479" s="27"/>
      <c r="ER479" s="40"/>
    </row>
    <row r="480" spans="2:148" ht="15" customHeight="1" x14ac:dyDescent="0.25">
      <c r="B480" s="298" t="str">
        <f t="shared" si="48"/>
        <v>Desk 56</v>
      </c>
      <c r="C480" s="300" t="str">
        <f t="shared" si="53"/>
        <v/>
      </c>
      <c r="D480" s="300" t="str">
        <f t="shared" si="53"/>
        <v/>
      </c>
      <c r="E480" s="300" t="str">
        <f t="shared" si="53"/>
        <v/>
      </c>
      <c r="F480" s="300" t="str">
        <f t="shared" si="53"/>
        <v/>
      </c>
      <c r="G480" s="610" t="str">
        <f t="shared" si="53"/>
        <v/>
      </c>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c r="CW480" s="27"/>
      <c r="CX480" s="27"/>
      <c r="CY480" s="27"/>
      <c r="CZ480" s="27"/>
      <c r="DA480" s="27"/>
      <c r="DB480" s="27"/>
      <c r="DC480" s="27"/>
      <c r="DD480" s="27"/>
      <c r="DE480" s="27"/>
      <c r="DF480" s="27"/>
      <c r="DG480" s="27"/>
      <c r="DH480" s="27"/>
      <c r="DI480" s="27"/>
      <c r="DJ480" s="27"/>
      <c r="DK480" s="27"/>
      <c r="DL480" s="27"/>
      <c r="DM480" s="27"/>
      <c r="DN480" s="27"/>
      <c r="DO480" s="27"/>
      <c r="DP480" s="27"/>
      <c r="DQ480" s="27"/>
      <c r="DR480" s="27"/>
      <c r="DS480" s="27"/>
      <c r="DT480" s="27"/>
      <c r="DU480" s="27"/>
      <c r="DV480" s="27"/>
      <c r="DW480" s="40"/>
      <c r="DX480" s="27"/>
      <c r="DY480" s="27"/>
      <c r="DZ480" s="27"/>
      <c r="EA480" s="27"/>
      <c r="EB480" s="27"/>
      <c r="EC480" s="27"/>
      <c r="ED480" s="27"/>
      <c r="EE480" s="27"/>
      <c r="EF480" s="27"/>
      <c r="EG480" s="27"/>
      <c r="EH480" s="27"/>
      <c r="EI480" s="27"/>
      <c r="EJ480" s="27"/>
      <c r="EK480" s="27"/>
      <c r="EL480" s="27"/>
      <c r="EM480" s="27"/>
      <c r="EN480" s="27"/>
      <c r="EO480" s="27"/>
      <c r="EP480" s="27"/>
      <c r="EQ480" s="27"/>
      <c r="ER480" s="40"/>
    </row>
    <row r="481" spans="2:148" ht="15" customHeight="1" x14ac:dyDescent="0.25">
      <c r="B481" s="298" t="str">
        <f t="shared" si="48"/>
        <v>Desk 57</v>
      </c>
      <c r="C481" s="300" t="str">
        <f t="shared" si="53"/>
        <v/>
      </c>
      <c r="D481" s="300" t="str">
        <f t="shared" si="53"/>
        <v/>
      </c>
      <c r="E481" s="300" t="str">
        <f t="shared" si="53"/>
        <v/>
      </c>
      <c r="F481" s="300" t="str">
        <f t="shared" si="53"/>
        <v/>
      </c>
      <c r="G481" s="610" t="str">
        <f t="shared" si="53"/>
        <v/>
      </c>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c r="CW481" s="27"/>
      <c r="CX481" s="27"/>
      <c r="CY481" s="27"/>
      <c r="CZ481" s="27"/>
      <c r="DA481" s="27"/>
      <c r="DB481" s="27"/>
      <c r="DC481" s="27"/>
      <c r="DD481" s="27"/>
      <c r="DE481" s="27"/>
      <c r="DF481" s="27"/>
      <c r="DG481" s="27"/>
      <c r="DH481" s="27"/>
      <c r="DI481" s="27"/>
      <c r="DJ481" s="27"/>
      <c r="DK481" s="27"/>
      <c r="DL481" s="27"/>
      <c r="DM481" s="27"/>
      <c r="DN481" s="27"/>
      <c r="DO481" s="27"/>
      <c r="DP481" s="27"/>
      <c r="DQ481" s="27"/>
      <c r="DR481" s="27"/>
      <c r="DS481" s="27"/>
      <c r="DT481" s="27"/>
      <c r="DU481" s="27"/>
      <c r="DV481" s="27"/>
      <c r="DW481" s="40"/>
      <c r="DX481" s="27"/>
      <c r="DY481" s="27"/>
      <c r="DZ481" s="27"/>
      <c r="EA481" s="27"/>
      <c r="EB481" s="27"/>
      <c r="EC481" s="27"/>
      <c r="ED481" s="27"/>
      <c r="EE481" s="27"/>
      <c r="EF481" s="27"/>
      <c r="EG481" s="27"/>
      <c r="EH481" s="27"/>
      <c r="EI481" s="27"/>
      <c r="EJ481" s="27"/>
      <c r="EK481" s="27"/>
      <c r="EL481" s="27"/>
      <c r="EM481" s="27"/>
      <c r="EN481" s="27"/>
      <c r="EO481" s="27"/>
      <c r="EP481" s="27"/>
      <c r="EQ481" s="27"/>
      <c r="ER481" s="40"/>
    </row>
    <row r="482" spans="2:148" ht="15" customHeight="1" x14ac:dyDescent="0.25">
      <c r="B482" s="298" t="str">
        <f t="shared" si="48"/>
        <v>Desk 58</v>
      </c>
      <c r="C482" s="300" t="str">
        <f t="shared" si="53"/>
        <v/>
      </c>
      <c r="D482" s="300" t="str">
        <f t="shared" si="53"/>
        <v/>
      </c>
      <c r="E482" s="300" t="str">
        <f t="shared" si="53"/>
        <v/>
      </c>
      <c r="F482" s="300" t="str">
        <f t="shared" si="53"/>
        <v/>
      </c>
      <c r="G482" s="610" t="str">
        <f t="shared" si="53"/>
        <v/>
      </c>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c r="CW482" s="27"/>
      <c r="CX482" s="27"/>
      <c r="CY482" s="27"/>
      <c r="CZ482" s="27"/>
      <c r="DA482" s="27"/>
      <c r="DB482" s="27"/>
      <c r="DC482" s="27"/>
      <c r="DD482" s="27"/>
      <c r="DE482" s="27"/>
      <c r="DF482" s="27"/>
      <c r="DG482" s="27"/>
      <c r="DH482" s="27"/>
      <c r="DI482" s="27"/>
      <c r="DJ482" s="27"/>
      <c r="DK482" s="27"/>
      <c r="DL482" s="27"/>
      <c r="DM482" s="27"/>
      <c r="DN482" s="27"/>
      <c r="DO482" s="27"/>
      <c r="DP482" s="27"/>
      <c r="DQ482" s="27"/>
      <c r="DR482" s="27"/>
      <c r="DS482" s="27"/>
      <c r="DT482" s="27"/>
      <c r="DU482" s="27"/>
      <c r="DV482" s="27"/>
      <c r="DW482" s="40"/>
      <c r="DX482" s="27"/>
      <c r="DY482" s="27"/>
      <c r="DZ482" s="27"/>
      <c r="EA482" s="27"/>
      <c r="EB482" s="27"/>
      <c r="EC482" s="27"/>
      <c r="ED482" s="27"/>
      <c r="EE482" s="27"/>
      <c r="EF482" s="27"/>
      <c r="EG482" s="27"/>
      <c r="EH482" s="27"/>
      <c r="EI482" s="27"/>
      <c r="EJ482" s="27"/>
      <c r="EK482" s="27"/>
      <c r="EL482" s="27"/>
      <c r="EM482" s="27"/>
      <c r="EN482" s="27"/>
      <c r="EO482" s="27"/>
      <c r="EP482" s="27"/>
      <c r="EQ482" s="27"/>
      <c r="ER482" s="40"/>
    </row>
    <row r="483" spans="2:148" ht="15" customHeight="1" x14ac:dyDescent="0.25">
      <c r="B483" s="298" t="str">
        <f t="shared" si="48"/>
        <v>Desk 59</v>
      </c>
      <c r="C483" s="300" t="str">
        <f t="shared" si="53"/>
        <v/>
      </c>
      <c r="D483" s="300" t="str">
        <f t="shared" si="53"/>
        <v/>
      </c>
      <c r="E483" s="300" t="str">
        <f t="shared" si="53"/>
        <v/>
      </c>
      <c r="F483" s="300" t="str">
        <f t="shared" si="53"/>
        <v/>
      </c>
      <c r="G483" s="610" t="str">
        <f t="shared" si="53"/>
        <v/>
      </c>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c r="CW483" s="27"/>
      <c r="CX483" s="27"/>
      <c r="CY483" s="27"/>
      <c r="CZ483" s="27"/>
      <c r="DA483" s="27"/>
      <c r="DB483" s="27"/>
      <c r="DC483" s="27"/>
      <c r="DD483" s="27"/>
      <c r="DE483" s="27"/>
      <c r="DF483" s="27"/>
      <c r="DG483" s="27"/>
      <c r="DH483" s="27"/>
      <c r="DI483" s="27"/>
      <c r="DJ483" s="27"/>
      <c r="DK483" s="27"/>
      <c r="DL483" s="27"/>
      <c r="DM483" s="27"/>
      <c r="DN483" s="27"/>
      <c r="DO483" s="27"/>
      <c r="DP483" s="27"/>
      <c r="DQ483" s="27"/>
      <c r="DR483" s="27"/>
      <c r="DS483" s="27"/>
      <c r="DT483" s="27"/>
      <c r="DU483" s="27"/>
      <c r="DV483" s="27"/>
      <c r="DW483" s="40"/>
      <c r="DX483" s="27"/>
      <c r="DY483" s="27"/>
      <c r="DZ483" s="27"/>
      <c r="EA483" s="27"/>
      <c r="EB483" s="27"/>
      <c r="EC483" s="27"/>
      <c r="ED483" s="27"/>
      <c r="EE483" s="27"/>
      <c r="EF483" s="27"/>
      <c r="EG483" s="27"/>
      <c r="EH483" s="27"/>
      <c r="EI483" s="27"/>
      <c r="EJ483" s="27"/>
      <c r="EK483" s="27"/>
      <c r="EL483" s="27"/>
      <c r="EM483" s="27"/>
      <c r="EN483" s="27"/>
      <c r="EO483" s="27"/>
      <c r="EP483" s="27"/>
      <c r="EQ483" s="27"/>
      <c r="ER483" s="40"/>
    </row>
    <row r="484" spans="2:148" ht="15" customHeight="1" x14ac:dyDescent="0.25">
      <c r="B484" s="298" t="str">
        <f t="shared" si="48"/>
        <v>Desk 60</v>
      </c>
      <c r="C484" s="300" t="str">
        <f t="shared" si="53"/>
        <v/>
      </c>
      <c r="D484" s="300" t="str">
        <f t="shared" si="53"/>
        <v/>
      </c>
      <c r="E484" s="300" t="str">
        <f t="shared" si="53"/>
        <v/>
      </c>
      <c r="F484" s="300" t="str">
        <f t="shared" si="53"/>
        <v/>
      </c>
      <c r="G484" s="610" t="str">
        <f t="shared" si="53"/>
        <v/>
      </c>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c r="CW484" s="27"/>
      <c r="CX484" s="27"/>
      <c r="CY484" s="27"/>
      <c r="CZ484" s="27"/>
      <c r="DA484" s="27"/>
      <c r="DB484" s="27"/>
      <c r="DC484" s="27"/>
      <c r="DD484" s="27"/>
      <c r="DE484" s="27"/>
      <c r="DF484" s="27"/>
      <c r="DG484" s="27"/>
      <c r="DH484" s="27"/>
      <c r="DI484" s="27"/>
      <c r="DJ484" s="27"/>
      <c r="DK484" s="27"/>
      <c r="DL484" s="27"/>
      <c r="DM484" s="27"/>
      <c r="DN484" s="27"/>
      <c r="DO484" s="27"/>
      <c r="DP484" s="27"/>
      <c r="DQ484" s="27"/>
      <c r="DR484" s="27"/>
      <c r="DS484" s="27"/>
      <c r="DT484" s="27"/>
      <c r="DU484" s="27"/>
      <c r="DV484" s="27"/>
      <c r="DW484" s="40"/>
      <c r="DX484" s="27"/>
      <c r="DY484" s="27"/>
      <c r="DZ484" s="27"/>
      <c r="EA484" s="27"/>
      <c r="EB484" s="27"/>
      <c r="EC484" s="27"/>
      <c r="ED484" s="27"/>
      <c r="EE484" s="27"/>
      <c r="EF484" s="27"/>
      <c r="EG484" s="27"/>
      <c r="EH484" s="27"/>
      <c r="EI484" s="27"/>
      <c r="EJ484" s="27"/>
      <c r="EK484" s="27"/>
      <c r="EL484" s="27"/>
      <c r="EM484" s="27"/>
      <c r="EN484" s="27"/>
      <c r="EO484" s="27"/>
      <c r="EP484" s="27"/>
      <c r="EQ484" s="27"/>
      <c r="ER484" s="40"/>
    </row>
    <row r="485" spans="2:148" ht="15" customHeight="1" x14ac:dyDescent="0.25">
      <c r="B485" s="298" t="str">
        <f t="shared" si="48"/>
        <v>Desk 61</v>
      </c>
      <c r="C485" s="300" t="str">
        <f t="shared" si="53"/>
        <v/>
      </c>
      <c r="D485" s="300" t="str">
        <f t="shared" si="53"/>
        <v/>
      </c>
      <c r="E485" s="300" t="str">
        <f t="shared" si="53"/>
        <v/>
      </c>
      <c r="F485" s="300" t="str">
        <f t="shared" si="53"/>
        <v/>
      </c>
      <c r="G485" s="610" t="str">
        <f t="shared" si="53"/>
        <v/>
      </c>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c r="CW485" s="27"/>
      <c r="CX485" s="27"/>
      <c r="CY485" s="27"/>
      <c r="CZ485" s="27"/>
      <c r="DA485" s="27"/>
      <c r="DB485" s="27"/>
      <c r="DC485" s="27"/>
      <c r="DD485" s="27"/>
      <c r="DE485" s="27"/>
      <c r="DF485" s="27"/>
      <c r="DG485" s="27"/>
      <c r="DH485" s="27"/>
      <c r="DI485" s="27"/>
      <c r="DJ485" s="27"/>
      <c r="DK485" s="27"/>
      <c r="DL485" s="27"/>
      <c r="DM485" s="27"/>
      <c r="DN485" s="27"/>
      <c r="DO485" s="27"/>
      <c r="DP485" s="27"/>
      <c r="DQ485" s="27"/>
      <c r="DR485" s="27"/>
      <c r="DS485" s="27"/>
      <c r="DT485" s="27"/>
      <c r="DU485" s="27"/>
      <c r="DV485" s="27"/>
      <c r="DW485" s="40"/>
      <c r="DX485" s="27"/>
      <c r="DY485" s="27"/>
      <c r="DZ485" s="27"/>
      <c r="EA485" s="27"/>
      <c r="EB485" s="27"/>
      <c r="EC485" s="27"/>
      <c r="ED485" s="27"/>
      <c r="EE485" s="27"/>
      <c r="EF485" s="27"/>
      <c r="EG485" s="27"/>
      <c r="EH485" s="27"/>
      <c r="EI485" s="27"/>
      <c r="EJ485" s="27"/>
      <c r="EK485" s="27"/>
      <c r="EL485" s="27"/>
      <c r="EM485" s="27"/>
      <c r="EN485" s="27"/>
      <c r="EO485" s="27"/>
      <c r="EP485" s="27"/>
      <c r="EQ485" s="27"/>
      <c r="ER485" s="40"/>
    </row>
    <row r="486" spans="2:148" ht="15" customHeight="1" x14ac:dyDescent="0.25">
      <c r="B486" s="298" t="str">
        <f t="shared" si="48"/>
        <v>Desk 62</v>
      </c>
      <c r="C486" s="300" t="str">
        <f t="shared" si="53"/>
        <v/>
      </c>
      <c r="D486" s="300" t="str">
        <f t="shared" si="53"/>
        <v/>
      </c>
      <c r="E486" s="300" t="str">
        <f t="shared" si="53"/>
        <v/>
      </c>
      <c r="F486" s="300" t="str">
        <f t="shared" si="53"/>
        <v/>
      </c>
      <c r="G486" s="610" t="str">
        <f t="shared" si="53"/>
        <v/>
      </c>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c r="CW486" s="27"/>
      <c r="CX486" s="27"/>
      <c r="CY486" s="27"/>
      <c r="CZ486" s="27"/>
      <c r="DA486" s="27"/>
      <c r="DB486" s="27"/>
      <c r="DC486" s="27"/>
      <c r="DD486" s="27"/>
      <c r="DE486" s="27"/>
      <c r="DF486" s="27"/>
      <c r="DG486" s="27"/>
      <c r="DH486" s="27"/>
      <c r="DI486" s="27"/>
      <c r="DJ486" s="27"/>
      <c r="DK486" s="27"/>
      <c r="DL486" s="27"/>
      <c r="DM486" s="27"/>
      <c r="DN486" s="27"/>
      <c r="DO486" s="27"/>
      <c r="DP486" s="27"/>
      <c r="DQ486" s="27"/>
      <c r="DR486" s="27"/>
      <c r="DS486" s="27"/>
      <c r="DT486" s="27"/>
      <c r="DU486" s="27"/>
      <c r="DV486" s="27"/>
      <c r="DW486" s="40"/>
      <c r="DX486" s="27"/>
      <c r="DY486" s="27"/>
      <c r="DZ486" s="27"/>
      <c r="EA486" s="27"/>
      <c r="EB486" s="27"/>
      <c r="EC486" s="27"/>
      <c r="ED486" s="27"/>
      <c r="EE486" s="27"/>
      <c r="EF486" s="27"/>
      <c r="EG486" s="27"/>
      <c r="EH486" s="27"/>
      <c r="EI486" s="27"/>
      <c r="EJ486" s="27"/>
      <c r="EK486" s="27"/>
      <c r="EL486" s="27"/>
      <c r="EM486" s="27"/>
      <c r="EN486" s="27"/>
      <c r="EO486" s="27"/>
      <c r="EP486" s="27"/>
      <c r="EQ486" s="27"/>
      <c r="ER486" s="40"/>
    </row>
    <row r="487" spans="2:148" ht="15" customHeight="1" x14ac:dyDescent="0.25">
      <c r="B487" s="298" t="str">
        <f t="shared" si="48"/>
        <v>Desk 63</v>
      </c>
      <c r="C487" s="300" t="str">
        <f t="shared" si="53"/>
        <v/>
      </c>
      <c r="D487" s="300" t="str">
        <f t="shared" si="53"/>
        <v/>
      </c>
      <c r="E487" s="300" t="str">
        <f t="shared" si="53"/>
        <v/>
      </c>
      <c r="F487" s="300" t="str">
        <f t="shared" si="53"/>
        <v/>
      </c>
      <c r="G487" s="610" t="str">
        <f t="shared" si="53"/>
        <v/>
      </c>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c r="CW487" s="27"/>
      <c r="CX487" s="27"/>
      <c r="CY487" s="27"/>
      <c r="CZ487" s="27"/>
      <c r="DA487" s="27"/>
      <c r="DB487" s="27"/>
      <c r="DC487" s="27"/>
      <c r="DD487" s="27"/>
      <c r="DE487" s="27"/>
      <c r="DF487" s="27"/>
      <c r="DG487" s="27"/>
      <c r="DH487" s="27"/>
      <c r="DI487" s="27"/>
      <c r="DJ487" s="27"/>
      <c r="DK487" s="27"/>
      <c r="DL487" s="27"/>
      <c r="DM487" s="27"/>
      <c r="DN487" s="27"/>
      <c r="DO487" s="27"/>
      <c r="DP487" s="27"/>
      <c r="DQ487" s="27"/>
      <c r="DR487" s="27"/>
      <c r="DS487" s="27"/>
      <c r="DT487" s="27"/>
      <c r="DU487" s="27"/>
      <c r="DV487" s="27"/>
      <c r="DW487" s="40"/>
      <c r="DX487" s="27"/>
      <c r="DY487" s="27"/>
      <c r="DZ487" s="27"/>
      <c r="EA487" s="27"/>
      <c r="EB487" s="27"/>
      <c r="EC487" s="27"/>
      <c r="ED487" s="27"/>
      <c r="EE487" s="27"/>
      <c r="EF487" s="27"/>
      <c r="EG487" s="27"/>
      <c r="EH487" s="27"/>
      <c r="EI487" s="27"/>
      <c r="EJ487" s="27"/>
      <c r="EK487" s="27"/>
      <c r="EL487" s="27"/>
      <c r="EM487" s="27"/>
      <c r="EN487" s="27"/>
      <c r="EO487" s="27"/>
      <c r="EP487" s="27"/>
      <c r="EQ487" s="27"/>
      <c r="ER487" s="40"/>
    </row>
    <row r="488" spans="2:148" ht="15" customHeight="1" x14ac:dyDescent="0.25">
      <c r="B488" s="298" t="str">
        <f t="shared" si="48"/>
        <v>Desk 64</v>
      </c>
      <c r="C488" s="300" t="str">
        <f t="shared" si="53"/>
        <v/>
      </c>
      <c r="D488" s="300" t="str">
        <f t="shared" si="53"/>
        <v/>
      </c>
      <c r="E488" s="300" t="str">
        <f t="shared" si="53"/>
        <v/>
      </c>
      <c r="F488" s="300" t="str">
        <f t="shared" si="53"/>
        <v/>
      </c>
      <c r="G488" s="610" t="str">
        <f t="shared" si="53"/>
        <v/>
      </c>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c r="CW488" s="27"/>
      <c r="CX488" s="27"/>
      <c r="CY488" s="27"/>
      <c r="CZ488" s="27"/>
      <c r="DA488" s="27"/>
      <c r="DB488" s="27"/>
      <c r="DC488" s="27"/>
      <c r="DD488" s="27"/>
      <c r="DE488" s="27"/>
      <c r="DF488" s="27"/>
      <c r="DG488" s="27"/>
      <c r="DH488" s="27"/>
      <c r="DI488" s="27"/>
      <c r="DJ488" s="27"/>
      <c r="DK488" s="27"/>
      <c r="DL488" s="27"/>
      <c r="DM488" s="27"/>
      <c r="DN488" s="27"/>
      <c r="DO488" s="27"/>
      <c r="DP488" s="27"/>
      <c r="DQ488" s="27"/>
      <c r="DR488" s="27"/>
      <c r="DS488" s="27"/>
      <c r="DT488" s="27"/>
      <c r="DU488" s="27"/>
      <c r="DV488" s="27"/>
      <c r="DW488" s="40"/>
      <c r="DX488" s="27"/>
      <c r="DY488" s="27"/>
      <c r="DZ488" s="27"/>
      <c r="EA488" s="27"/>
      <c r="EB488" s="27"/>
      <c r="EC488" s="27"/>
      <c r="ED488" s="27"/>
      <c r="EE488" s="27"/>
      <c r="EF488" s="27"/>
      <c r="EG488" s="27"/>
      <c r="EH488" s="27"/>
      <c r="EI488" s="27"/>
      <c r="EJ488" s="27"/>
      <c r="EK488" s="27"/>
      <c r="EL488" s="27"/>
      <c r="EM488" s="27"/>
      <c r="EN488" s="27"/>
      <c r="EO488" s="27"/>
      <c r="EP488" s="27"/>
      <c r="EQ488" s="27"/>
      <c r="ER488" s="40"/>
    </row>
    <row r="489" spans="2:148" ht="15" customHeight="1" x14ac:dyDescent="0.25">
      <c r="B489" s="298" t="str">
        <f t="shared" ref="B489:B524" si="54">B75</f>
        <v>Desk 65</v>
      </c>
      <c r="C489" s="300" t="str">
        <f t="shared" si="53"/>
        <v/>
      </c>
      <c r="D489" s="300" t="str">
        <f t="shared" si="53"/>
        <v/>
      </c>
      <c r="E489" s="300" t="str">
        <f t="shared" si="53"/>
        <v/>
      </c>
      <c r="F489" s="300" t="str">
        <f t="shared" si="53"/>
        <v/>
      </c>
      <c r="G489" s="610" t="str">
        <f t="shared" si="53"/>
        <v/>
      </c>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c r="CW489" s="27"/>
      <c r="CX489" s="27"/>
      <c r="CY489" s="27"/>
      <c r="CZ489" s="27"/>
      <c r="DA489" s="27"/>
      <c r="DB489" s="27"/>
      <c r="DC489" s="27"/>
      <c r="DD489" s="27"/>
      <c r="DE489" s="27"/>
      <c r="DF489" s="27"/>
      <c r="DG489" s="27"/>
      <c r="DH489" s="27"/>
      <c r="DI489" s="27"/>
      <c r="DJ489" s="27"/>
      <c r="DK489" s="27"/>
      <c r="DL489" s="27"/>
      <c r="DM489" s="27"/>
      <c r="DN489" s="27"/>
      <c r="DO489" s="27"/>
      <c r="DP489" s="27"/>
      <c r="DQ489" s="27"/>
      <c r="DR489" s="27"/>
      <c r="DS489" s="27"/>
      <c r="DT489" s="27"/>
      <c r="DU489" s="27"/>
      <c r="DV489" s="27"/>
      <c r="DW489" s="40"/>
      <c r="DX489" s="27"/>
      <c r="DY489" s="27"/>
      <c r="DZ489" s="27"/>
      <c r="EA489" s="27"/>
      <c r="EB489" s="27"/>
      <c r="EC489" s="27"/>
      <c r="ED489" s="27"/>
      <c r="EE489" s="27"/>
      <c r="EF489" s="27"/>
      <c r="EG489" s="27"/>
      <c r="EH489" s="27"/>
      <c r="EI489" s="27"/>
      <c r="EJ489" s="27"/>
      <c r="EK489" s="27"/>
      <c r="EL489" s="27"/>
      <c r="EM489" s="27"/>
      <c r="EN489" s="27"/>
      <c r="EO489" s="27"/>
      <c r="EP489" s="27"/>
      <c r="EQ489" s="27"/>
      <c r="ER489" s="40"/>
    </row>
    <row r="490" spans="2:148" ht="15" customHeight="1" x14ac:dyDescent="0.25">
      <c r="B490" s="298" t="str">
        <f t="shared" si="54"/>
        <v>Desk 66</v>
      </c>
      <c r="C490" s="300" t="str">
        <f t="shared" ref="C490:G505" si="55">IF(ISBLANK(C76), "", C76)</f>
        <v/>
      </c>
      <c r="D490" s="300" t="str">
        <f t="shared" si="55"/>
        <v/>
      </c>
      <c r="E490" s="300" t="str">
        <f t="shared" si="55"/>
        <v/>
      </c>
      <c r="F490" s="300" t="str">
        <f t="shared" si="55"/>
        <v/>
      </c>
      <c r="G490" s="610" t="str">
        <f t="shared" si="55"/>
        <v/>
      </c>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c r="CW490" s="27"/>
      <c r="CX490" s="27"/>
      <c r="CY490" s="27"/>
      <c r="CZ490" s="27"/>
      <c r="DA490" s="27"/>
      <c r="DB490" s="27"/>
      <c r="DC490" s="27"/>
      <c r="DD490" s="27"/>
      <c r="DE490" s="27"/>
      <c r="DF490" s="27"/>
      <c r="DG490" s="27"/>
      <c r="DH490" s="27"/>
      <c r="DI490" s="27"/>
      <c r="DJ490" s="27"/>
      <c r="DK490" s="27"/>
      <c r="DL490" s="27"/>
      <c r="DM490" s="27"/>
      <c r="DN490" s="27"/>
      <c r="DO490" s="27"/>
      <c r="DP490" s="27"/>
      <c r="DQ490" s="27"/>
      <c r="DR490" s="27"/>
      <c r="DS490" s="27"/>
      <c r="DT490" s="27"/>
      <c r="DU490" s="27"/>
      <c r="DV490" s="27"/>
      <c r="DW490" s="40"/>
      <c r="DX490" s="27"/>
      <c r="DY490" s="27"/>
      <c r="DZ490" s="27"/>
      <c r="EA490" s="27"/>
      <c r="EB490" s="27"/>
      <c r="EC490" s="27"/>
      <c r="ED490" s="27"/>
      <c r="EE490" s="27"/>
      <c r="EF490" s="27"/>
      <c r="EG490" s="27"/>
      <c r="EH490" s="27"/>
      <c r="EI490" s="27"/>
      <c r="EJ490" s="27"/>
      <c r="EK490" s="27"/>
      <c r="EL490" s="27"/>
      <c r="EM490" s="27"/>
      <c r="EN490" s="27"/>
      <c r="EO490" s="27"/>
      <c r="EP490" s="27"/>
      <c r="EQ490" s="27"/>
      <c r="ER490" s="40"/>
    </row>
    <row r="491" spans="2:148" ht="15" customHeight="1" x14ac:dyDescent="0.25">
      <c r="B491" s="298" t="str">
        <f t="shared" si="54"/>
        <v>Desk 67</v>
      </c>
      <c r="C491" s="300" t="str">
        <f t="shared" si="55"/>
        <v/>
      </c>
      <c r="D491" s="300" t="str">
        <f t="shared" si="55"/>
        <v/>
      </c>
      <c r="E491" s="300" t="str">
        <f t="shared" si="55"/>
        <v/>
      </c>
      <c r="F491" s="300" t="str">
        <f t="shared" si="55"/>
        <v/>
      </c>
      <c r="G491" s="610" t="str">
        <f t="shared" si="55"/>
        <v/>
      </c>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c r="CW491" s="27"/>
      <c r="CX491" s="27"/>
      <c r="CY491" s="27"/>
      <c r="CZ491" s="27"/>
      <c r="DA491" s="27"/>
      <c r="DB491" s="27"/>
      <c r="DC491" s="27"/>
      <c r="DD491" s="27"/>
      <c r="DE491" s="27"/>
      <c r="DF491" s="27"/>
      <c r="DG491" s="27"/>
      <c r="DH491" s="27"/>
      <c r="DI491" s="27"/>
      <c r="DJ491" s="27"/>
      <c r="DK491" s="27"/>
      <c r="DL491" s="27"/>
      <c r="DM491" s="27"/>
      <c r="DN491" s="27"/>
      <c r="DO491" s="27"/>
      <c r="DP491" s="27"/>
      <c r="DQ491" s="27"/>
      <c r="DR491" s="27"/>
      <c r="DS491" s="27"/>
      <c r="DT491" s="27"/>
      <c r="DU491" s="27"/>
      <c r="DV491" s="27"/>
      <c r="DW491" s="40"/>
      <c r="DX491" s="27"/>
      <c r="DY491" s="27"/>
      <c r="DZ491" s="27"/>
      <c r="EA491" s="27"/>
      <c r="EB491" s="27"/>
      <c r="EC491" s="27"/>
      <c r="ED491" s="27"/>
      <c r="EE491" s="27"/>
      <c r="EF491" s="27"/>
      <c r="EG491" s="27"/>
      <c r="EH491" s="27"/>
      <c r="EI491" s="27"/>
      <c r="EJ491" s="27"/>
      <c r="EK491" s="27"/>
      <c r="EL491" s="27"/>
      <c r="EM491" s="27"/>
      <c r="EN491" s="27"/>
      <c r="EO491" s="27"/>
      <c r="EP491" s="27"/>
      <c r="EQ491" s="27"/>
      <c r="ER491" s="40"/>
    </row>
    <row r="492" spans="2:148" ht="15" customHeight="1" x14ac:dyDescent="0.25">
      <c r="B492" s="298" t="str">
        <f t="shared" si="54"/>
        <v>Desk 68</v>
      </c>
      <c r="C492" s="300" t="str">
        <f t="shared" si="55"/>
        <v/>
      </c>
      <c r="D492" s="300" t="str">
        <f t="shared" si="55"/>
        <v/>
      </c>
      <c r="E492" s="300" t="str">
        <f t="shared" si="55"/>
        <v/>
      </c>
      <c r="F492" s="300" t="str">
        <f t="shared" si="55"/>
        <v/>
      </c>
      <c r="G492" s="610" t="str">
        <f t="shared" si="55"/>
        <v/>
      </c>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c r="CW492" s="27"/>
      <c r="CX492" s="27"/>
      <c r="CY492" s="27"/>
      <c r="CZ492" s="27"/>
      <c r="DA492" s="27"/>
      <c r="DB492" s="27"/>
      <c r="DC492" s="27"/>
      <c r="DD492" s="27"/>
      <c r="DE492" s="27"/>
      <c r="DF492" s="27"/>
      <c r="DG492" s="27"/>
      <c r="DH492" s="27"/>
      <c r="DI492" s="27"/>
      <c r="DJ492" s="27"/>
      <c r="DK492" s="27"/>
      <c r="DL492" s="27"/>
      <c r="DM492" s="27"/>
      <c r="DN492" s="27"/>
      <c r="DO492" s="27"/>
      <c r="DP492" s="27"/>
      <c r="DQ492" s="27"/>
      <c r="DR492" s="27"/>
      <c r="DS492" s="27"/>
      <c r="DT492" s="27"/>
      <c r="DU492" s="27"/>
      <c r="DV492" s="27"/>
      <c r="DW492" s="40"/>
      <c r="DX492" s="27"/>
      <c r="DY492" s="27"/>
      <c r="DZ492" s="27"/>
      <c r="EA492" s="27"/>
      <c r="EB492" s="27"/>
      <c r="EC492" s="27"/>
      <c r="ED492" s="27"/>
      <c r="EE492" s="27"/>
      <c r="EF492" s="27"/>
      <c r="EG492" s="27"/>
      <c r="EH492" s="27"/>
      <c r="EI492" s="27"/>
      <c r="EJ492" s="27"/>
      <c r="EK492" s="27"/>
      <c r="EL492" s="27"/>
      <c r="EM492" s="27"/>
      <c r="EN492" s="27"/>
      <c r="EO492" s="27"/>
      <c r="EP492" s="27"/>
      <c r="EQ492" s="27"/>
      <c r="ER492" s="40"/>
    </row>
    <row r="493" spans="2:148" ht="15" customHeight="1" x14ac:dyDescent="0.25">
      <c r="B493" s="298" t="str">
        <f t="shared" si="54"/>
        <v>Desk 69</v>
      </c>
      <c r="C493" s="300" t="str">
        <f t="shared" si="55"/>
        <v/>
      </c>
      <c r="D493" s="300" t="str">
        <f t="shared" si="55"/>
        <v/>
      </c>
      <c r="E493" s="300" t="str">
        <f t="shared" si="55"/>
        <v/>
      </c>
      <c r="F493" s="300" t="str">
        <f t="shared" si="55"/>
        <v/>
      </c>
      <c r="G493" s="610" t="str">
        <f t="shared" si="55"/>
        <v/>
      </c>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c r="CW493" s="27"/>
      <c r="CX493" s="27"/>
      <c r="CY493" s="27"/>
      <c r="CZ493" s="27"/>
      <c r="DA493" s="27"/>
      <c r="DB493" s="27"/>
      <c r="DC493" s="27"/>
      <c r="DD493" s="27"/>
      <c r="DE493" s="27"/>
      <c r="DF493" s="27"/>
      <c r="DG493" s="27"/>
      <c r="DH493" s="27"/>
      <c r="DI493" s="27"/>
      <c r="DJ493" s="27"/>
      <c r="DK493" s="27"/>
      <c r="DL493" s="27"/>
      <c r="DM493" s="27"/>
      <c r="DN493" s="27"/>
      <c r="DO493" s="27"/>
      <c r="DP493" s="27"/>
      <c r="DQ493" s="27"/>
      <c r="DR493" s="27"/>
      <c r="DS493" s="27"/>
      <c r="DT493" s="27"/>
      <c r="DU493" s="27"/>
      <c r="DV493" s="27"/>
      <c r="DW493" s="40"/>
      <c r="DX493" s="27"/>
      <c r="DY493" s="27"/>
      <c r="DZ493" s="27"/>
      <c r="EA493" s="27"/>
      <c r="EB493" s="27"/>
      <c r="EC493" s="27"/>
      <c r="ED493" s="27"/>
      <c r="EE493" s="27"/>
      <c r="EF493" s="27"/>
      <c r="EG493" s="27"/>
      <c r="EH493" s="27"/>
      <c r="EI493" s="27"/>
      <c r="EJ493" s="27"/>
      <c r="EK493" s="27"/>
      <c r="EL493" s="27"/>
      <c r="EM493" s="27"/>
      <c r="EN493" s="27"/>
      <c r="EO493" s="27"/>
      <c r="EP493" s="27"/>
      <c r="EQ493" s="27"/>
      <c r="ER493" s="40"/>
    </row>
    <row r="494" spans="2:148" ht="15" customHeight="1" x14ac:dyDescent="0.25">
      <c r="B494" s="298" t="str">
        <f t="shared" si="54"/>
        <v>Desk 70</v>
      </c>
      <c r="C494" s="300" t="str">
        <f t="shared" si="55"/>
        <v/>
      </c>
      <c r="D494" s="300" t="str">
        <f t="shared" si="55"/>
        <v/>
      </c>
      <c r="E494" s="300" t="str">
        <f t="shared" si="55"/>
        <v/>
      </c>
      <c r="F494" s="300" t="str">
        <f t="shared" si="55"/>
        <v/>
      </c>
      <c r="G494" s="610" t="str">
        <f t="shared" si="55"/>
        <v/>
      </c>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c r="CW494" s="27"/>
      <c r="CX494" s="27"/>
      <c r="CY494" s="27"/>
      <c r="CZ494" s="27"/>
      <c r="DA494" s="27"/>
      <c r="DB494" s="27"/>
      <c r="DC494" s="27"/>
      <c r="DD494" s="27"/>
      <c r="DE494" s="27"/>
      <c r="DF494" s="27"/>
      <c r="DG494" s="27"/>
      <c r="DH494" s="27"/>
      <c r="DI494" s="27"/>
      <c r="DJ494" s="27"/>
      <c r="DK494" s="27"/>
      <c r="DL494" s="27"/>
      <c r="DM494" s="27"/>
      <c r="DN494" s="27"/>
      <c r="DO494" s="27"/>
      <c r="DP494" s="27"/>
      <c r="DQ494" s="27"/>
      <c r="DR494" s="27"/>
      <c r="DS494" s="27"/>
      <c r="DT494" s="27"/>
      <c r="DU494" s="27"/>
      <c r="DV494" s="27"/>
      <c r="DW494" s="40"/>
      <c r="DX494" s="27"/>
      <c r="DY494" s="27"/>
      <c r="DZ494" s="27"/>
      <c r="EA494" s="27"/>
      <c r="EB494" s="27"/>
      <c r="EC494" s="27"/>
      <c r="ED494" s="27"/>
      <c r="EE494" s="27"/>
      <c r="EF494" s="27"/>
      <c r="EG494" s="27"/>
      <c r="EH494" s="27"/>
      <c r="EI494" s="27"/>
      <c r="EJ494" s="27"/>
      <c r="EK494" s="27"/>
      <c r="EL494" s="27"/>
      <c r="EM494" s="27"/>
      <c r="EN494" s="27"/>
      <c r="EO494" s="27"/>
      <c r="EP494" s="27"/>
      <c r="EQ494" s="27"/>
      <c r="ER494" s="40"/>
    </row>
    <row r="495" spans="2:148" ht="15" customHeight="1" x14ac:dyDescent="0.25">
      <c r="B495" s="298" t="str">
        <f t="shared" si="54"/>
        <v>Desk 71</v>
      </c>
      <c r="C495" s="300" t="str">
        <f t="shared" si="55"/>
        <v/>
      </c>
      <c r="D495" s="300" t="str">
        <f t="shared" si="55"/>
        <v/>
      </c>
      <c r="E495" s="300" t="str">
        <f t="shared" si="55"/>
        <v/>
      </c>
      <c r="F495" s="300" t="str">
        <f t="shared" si="55"/>
        <v/>
      </c>
      <c r="G495" s="610" t="str">
        <f t="shared" si="55"/>
        <v/>
      </c>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c r="CW495" s="27"/>
      <c r="CX495" s="27"/>
      <c r="CY495" s="27"/>
      <c r="CZ495" s="27"/>
      <c r="DA495" s="27"/>
      <c r="DB495" s="27"/>
      <c r="DC495" s="27"/>
      <c r="DD495" s="27"/>
      <c r="DE495" s="27"/>
      <c r="DF495" s="27"/>
      <c r="DG495" s="27"/>
      <c r="DH495" s="27"/>
      <c r="DI495" s="27"/>
      <c r="DJ495" s="27"/>
      <c r="DK495" s="27"/>
      <c r="DL495" s="27"/>
      <c r="DM495" s="27"/>
      <c r="DN495" s="27"/>
      <c r="DO495" s="27"/>
      <c r="DP495" s="27"/>
      <c r="DQ495" s="27"/>
      <c r="DR495" s="27"/>
      <c r="DS495" s="27"/>
      <c r="DT495" s="27"/>
      <c r="DU495" s="27"/>
      <c r="DV495" s="27"/>
      <c r="DW495" s="40"/>
      <c r="DX495" s="27"/>
      <c r="DY495" s="27"/>
      <c r="DZ495" s="27"/>
      <c r="EA495" s="27"/>
      <c r="EB495" s="27"/>
      <c r="EC495" s="27"/>
      <c r="ED495" s="27"/>
      <c r="EE495" s="27"/>
      <c r="EF495" s="27"/>
      <c r="EG495" s="27"/>
      <c r="EH495" s="27"/>
      <c r="EI495" s="27"/>
      <c r="EJ495" s="27"/>
      <c r="EK495" s="27"/>
      <c r="EL495" s="27"/>
      <c r="EM495" s="27"/>
      <c r="EN495" s="27"/>
      <c r="EO495" s="27"/>
      <c r="EP495" s="27"/>
      <c r="EQ495" s="27"/>
      <c r="ER495" s="40"/>
    </row>
    <row r="496" spans="2:148" ht="15" customHeight="1" x14ac:dyDescent="0.25">
      <c r="B496" s="298" t="str">
        <f t="shared" si="54"/>
        <v>Desk 72</v>
      </c>
      <c r="C496" s="300" t="str">
        <f t="shared" si="55"/>
        <v/>
      </c>
      <c r="D496" s="300" t="str">
        <f t="shared" si="55"/>
        <v/>
      </c>
      <c r="E496" s="300" t="str">
        <f t="shared" si="55"/>
        <v/>
      </c>
      <c r="F496" s="300" t="str">
        <f t="shared" si="55"/>
        <v/>
      </c>
      <c r="G496" s="610" t="str">
        <f t="shared" si="55"/>
        <v/>
      </c>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c r="CW496" s="27"/>
      <c r="CX496" s="27"/>
      <c r="CY496" s="27"/>
      <c r="CZ496" s="27"/>
      <c r="DA496" s="27"/>
      <c r="DB496" s="27"/>
      <c r="DC496" s="27"/>
      <c r="DD496" s="27"/>
      <c r="DE496" s="27"/>
      <c r="DF496" s="27"/>
      <c r="DG496" s="27"/>
      <c r="DH496" s="27"/>
      <c r="DI496" s="27"/>
      <c r="DJ496" s="27"/>
      <c r="DK496" s="27"/>
      <c r="DL496" s="27"/>
      <c r="DM496" s="27"/>
      <c r="DN496" s="27"/>
      <c r="DO496" s="27"/>
      <c r="DP496" s="27"/>
      <c r="DQ496" s="27"/>
      <c r="DR496" s="27"/>
      <c r="DS496" s="27"/>
      <c r="DT496" s="27"/>
      <c r="DU496" s="27"/>
      <c r="DV496" s="27"/>
      <c r="DW496" s="40"/>
      <c r="DX496" s="27"/>
      <c r="DY496" s="27"/>
      <c r="DZ496" s="27"/>
      <c r="EA496" s="27"/>
      <c r="EB496" s="27"/>
      <c r="EC496" s="27"/>
      <c r="ED496" s="27"/>
      <c r="EE496" s="27"/>
      <c r="EF496" s="27"/>
      <c r="EG496" s="27"/>
      <c r="EH496" s="27"/>
      <c r="EI496" s="27"/>
      <c r="EJ496" s="27"/>
      <c r="EK496" s="27"/>
      <c r="EL496" s="27"/>
      <c r="EM496" s="27"/>
      <c r="EN496" s="27"/>
      <c r="EO496" s="27"/>
      <c r="EP496" s="27"/>
      <c r="EQ496" s="27"/>
      <c r="ER496" s="40"/>
    </row>
    <row r="497" spans="2:148" ht="15" customHeight="1" x14ac:dyDescent="0.25">
      <c r="B497" s="298" t="str">
        <f t="shared" si="54"/>
        <v>Desk 73</v>
      </c>
      <c r="C497" s="300" t="str">
        <f t="shared" si="55"/>
        <v/>
      </c>
      <c r="D497" s="300" t="str">
        <f t="shared" si="55"/>
        <v/>
      </c>
      <c r="E497" s="300" t="str">
        <f t="shared" si="55"/>
        <v/>
      </c>
      <c r="F497" s="300" t="str">
        <f t="shared" si="55"/>
        <v/>
      </c>
      <c r="G497" s="610" t="str">
        <f t="shared" si="55"/>
        <v/>
      </c>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c r="CW497" s="27"/>
      <c r="CX497" s="27"/>
      <c r="CY497" s="27"/>
      <c r="CZ497" s="27"/>
      <c r="DA497" s="27"/>
      <c r="DB497" s="27"/>
      <c r="DC497" s="27"/>
      <c r="DD497" s="27"/>
      <c r="DE497" s="27"/>
      <c r="DF497" s="27"/>
      <c r="DG497" s="27"/>
      <c r="DH497" s="27"/>
      <c r="DI497" s="27"/>
      <c r="DJ497" s="27"/>
      <c r="DK497" s="27"/>
      <c r="DL497" s="27"/>
      <c r="DM497" s="27"/>
      <c r="DN497" s="27"/>
      <c r="DO497" s="27"/>
      <c r="DP497" s="27"/>
      <c r="DQ497" s="27"/>
      <c r="DR497" s="27"/>
      <c r="DS497" s="27"/>
      <c r="DT497" s="27"/>
      <c r="DU497" s="27"/>
      <c r="DV497" s="27"/>
      <c r="DW497" s="40"/>
      <c r="DX497" s="27"/>
      <c r="DY497" s="27"/>
      <c r="DZ497" s="27"/>
      <c r="EA497" s="27"/>
      <c r="EB497" s="27"/>
      <c r="EC497" s="27"/>
      <c r="ED497" s="27"/>
      <c r="EE497" s="27"/>
      <c r="EF497" s="27"/>
      <c r="EG497" s="27"/>
      <c r="EH497" s="27"/>
      <c r="EI497" s="27"/>
      <c r="EJ497" s="27"/>
      <c r="EK497" s="27"/>
      <c r="EL497" s="27"/>
      <c r="EM497" s="27"/>
      <c r="EN497" s="27"/>
      <c r="EO497" s="27"/>
      <c r="EP497" s="27"/>
      <c r="EQ497" s="27"/>
      <c r="ER497" s="40"/>
    </row>
    <row r="498" spans="2:148" ht="15" customHeight="1" x14ac:dyDescent="0.25">
      <c r="B498" s="298" t="str">
        <f t="shared" si="54"/>
        <v>Desk 74</v>
      </c>
      <c r="C498" s="300" t="str">
        <f t="shared" si="55"/>
        <v/>
      </c>
      <c r="D498" s="300" t="str">
        <f t="shared" si="55"/>
        <v/>
      </c>
      <c r="E498" s="300" t="str">
        <f t="shared" si="55"/>
        <v/>
      </c>
      <c r="F498" s="300" t="str">
        <f t="shared" si="55"/>
        <v/>
      </c>
      <c r="G498" s="610" t="str">
        <f t="shared" si="55"/>
        <v/>
      </c>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c r="CW498" s="27"/>
      <c r="CX498" s="27"/>
      <c r="CY498" s="27"/>
      <c r="CZ498" s="27"/>
      <c r="DA498" s="27"/>
      <c r="DB498" s="27"/>
      <c r="DC498" s="27"/>
      <c r="DD498" s="27"/>
      <c r="DE498" s="27"/>
      <c r="DF498" s="27"/>
      <c r="DG498" s="27"/>
      <c r="DH498" s="27"/>
      <c r="DI498" s="27"/>
      <c r="DJ498" s="27"/>
      <c r="DK498" s="27"/>
      <c r="DL498" s="27"/>
      <c r="DM498" s="27"/>
      <c r="DN498" s="27"/>
      <c r="DO498" s="27"/>
      <c r="DP498" s="27"/>
      <c r="DQ498" s="27"/>
      <c r="DR498" s="27"/>
      <c r="DS498" s="27"/>
      <c r="DT498" s="27"/>
      <c r="DU498" s="27"/>
      <c r="DV498" s="27"/>
      <c r="DW498" s="40"/>
      <c r="DX498" s="27"/>
      <c r="DY498" s="27"/>
      <c r="DZ498" s="27"/>
      <c r="EA498" s="27"/>
      <c r="EB498" s="27"/>
      <c r="EC498" s="27"/>
      <c r="ED498" s="27"/>
      <c r="EE498" s="27"/>
      <c r="EF498" s="27"/>
      <c r="EG498" s="27"/>
      <c r="EH498" s="27"/>
      <c r="EI498" s="27"/>
      <c r="EJ498" s="27"/>
      <c r="EK498" s="27"/>
      <c r="EL498" s="27"/>
      <c r="EM498" s="27"/>
      <c r="EN498" s="27"/>
      <c r="EO498" s="27"/>
      <c r="EP498" s="27"/>
      <c r="EQ498" s="27"/>
      <c r="ER498" s="40"/>
    </row>
    <row r="499" spans="2:148" ht="15" customHeight="1" x14ac:dyDescent="0.25">
      <c r="B499" s="298" t="str">
        <f t="shared" si="54"/>
        <v>Desk 75</v>
      </c>
      <c r="C499" s="300" t="str">
        <f t="shared" si="55"/>
        <v/>
      </c>
      <c r="D499" s="300" t="str">
        <f t="shared" si="55"/>
        <v/>
      </c>
      <c r="E499" s="300" t="str">
        <f t="shared" si="55"/>
        <v/>
      </c>
      <c r="F499" s="300" t="str">
        <f t="shared" si="55"/>
        <v/>
      </c>
      <c r="G499" s="610" t="str">
        <f t="shared" si="55"/>
        <v/>
      </c>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c r="CW499" s="27"/>
      <c r="CX499" s="27"/>
      <c r="CY499" s="27"/>
      <c r="CZ499" s="27"/>
      <c r="DA499" s="27"/>
      <c r="DB499" s="27"/>
      <c r="DC499" s="27"/>
      <c r="DD499" s="27"/>
      <c r="DE499" s="27"/>
      <c r="DF499" s="27"/>
      <c r="DG499" s="27"/>
      <c r="DH499" s="27"/>
      <c r="DI499" s="27"/>
      <c r="DJ499" s="27"/>
      <c r="DK499" s="27"/>
      <c r="DL499" s="27"/>
      <c r="DM499" s="27"/>
      <c r="DN499" s="27"/>
      <c r="DO499" s="27"/>
      <c r="DP499" s="27"/>
      <c r="DQ499" s="27"/>
      <c r="DR499" s="27"/>
      <c r="DS499" s="27"/>
      <c r="DT499" s="27"/>
      <c r="DU499" s="27"/>
      <c r="DV499" s="27"/>
      <c r="DW499" s="40"/>
      <c r="DX499" s="27"/>
      <c r="DY499" s="27"/>
      <c r="DZ499" s="27"/>
      <c r="EA499" s="27"/>
      <c r="EB499" s="27"/>
      <c r="EC499" s="27"/>
      <c r="ED499" s="27"/>
      <c r="EE499" s="27"/>
      <c r="EF499" s="27"/>
      <c r="EG499" s="27"/>
      <c r="EH499" s="27"/>
      <c r="EI499" s="27"/>
      <c r="EJ499" s="27"/>
      <c r="EK499" s="27"/>
      <c r="EL499" s="27"/>
      <c r="EM499" s="27"/>
      <c r="EN499" s="27"/>
      <c r="EO499" s="27"/>
      <c r="EP499" s="27"/>
      <c r="EQ499" s="27"/>
      <c r="ER499" s="40"/>
    </row>
    <row r="500" spans="2:148" ht="15" customHeight="1" x14ac:dyDescent="0.25">
      <c r="B500" s="298" t="str">
        <f t="shared" si="54"/>
        <v>Desk 76</v>
      </c>
      <c r="C500" s="300" t="str">
        <f t="shared" si="55"/>
        <v/>
      </c>
      <c r="D500" s="300" t="str">
        <f t="shared" si="55"/>
        <v/>
      </c>
      <c r="E500" s="300" t="str">
        <f t="shared" si="55"/>
        <v/>
      </c>
      <c r="F500" s="300" t="str">
        <f t="shared" si="55"/>
        <v/>
      </c>
      <c r="G500" s="610" t="str">
        <f t="shared" si="55"/>
        <v/>
      </c>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c r="CW500" s="27"/>
      <c r="CX500" s="27"/>
      <c r="CY500" s="27"/>
      <c r="CZ500" s="27"/>
      <c r="DA500" s="27"/>
      <c r="DB500" s="27"/>
      <c r="DC500" s="27"/>
      <c r="DD500" s="27"/>
      <c r="DE500" s="27"/>
      <c r="DF500" s="27"/>
      <c r="DG500" s="27"/>
      <c r="DH500" s="27"/>
      <c r="DI500" s="27"/>
      <c r="DJ500" s="27"/>
      <c r="DK500" s="27"/>
      <c r="DL500" s="27"/>
      <c r="DM500" s="27"/>
      <c r="DN500" s="27"/>
      <c r="DO500" s="27"/>
      <c r="DP500" s="27"/>
      <c r="DQ500" s="27"/>
      <c r="DR500" s="27"/>
      <c r="DS500" s="27"/>
      <c r="DT500" s="27"/>
      <c r="DU500" s="27"/>
      <c r="DV500" s="27"/>
      <c r="DW500" s="40"/>
      <c r="DX500" s="27"/>
      <c r="DY500" s="27"/>
      <c r="DZ500" s="27"/>
      <c r="EA500" s="27"/>
      <c r="EB500" s="27"/>
      <c r="EC500" s="27"/>
      <c r="ED500" s="27"/>
      <c r="EE500" s="27"/>
      <c r="EF500" s="27"/>
      <c r="EG500" s="27"/>
      <c r="EH500" s="27"/>
      <c r="EI500" s="27"/>
      <c r="EJ500" s="27"/>
      <c r="EK500" s="27"/>
      <c r="EL500" s="27"/>
      <c r="EM500" s="27"/>
      <c r="EN500" s="27"/>
      <c r="EO500" s="27"/>
      <c r="EP500" s="27"/>
      <c r="EQ500" s="27"/>
      <c r="ER500" s="40"/>
    </row>
    <row r="501" spans="2:148" ht="15" customHeight="1" x14ac:dyDescent="0.25">
      <c r="B501" s="298" t="str">
        <f t="shared" si="54"/>
        <v>Desk 77</v>
      </c>
      <c r="C501" s="300" t="str">
        <f t="shared" si="55"/>
        <v/>
      </c>
      <c r="D501" s="300" t="str">
        <f t="shared" si="55"/>
        <v/>
      </c>
      <c r="E501" s="300" t="str">
        <f t="shared" si="55"/>
        <v/>
      </c>
      <c r="F501" s="300" t="str">
        <f t="shared" si="55"/>
        <v/>
      </c>
      <c r="G501" s="610" t="str">
        <f t="shared" si="55"/>
        <v/>
      </c>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c r="CW501" s="27"/>
      <c r="CX501" s="27"/>
      <c r="CY501" s="27"/>
      <c r="CZ501" s="27"/>
      <c r="DA501" s="27"/>
      <c r="DB501" s="27"/>
      <c r="DC501" s="27"/>
      <c r="DD501" s="27"/>
      <c r="DE501" s="27"/>
      <c r="DF501" s="27"/>
      <c r="DG501" s="27"/>
      <c r="DH501" s="27"/>
      <c r="DI501" s="27"/>
      <c r="DJ501" s="27"/>
      <c r="DK501" s="27"/>
      <c r="DL501" s="27"/>
      <c r="DM501" s="27"/>
      <c r="DN501" s="27"/>
      <c r="DO501" s="27"/>
      <c r="DP501" s="27"/>
      <c r="DQ501" s="27"/>
      <c r="DR501" s="27"/>
      <c r="DS501" s="27"/>
      <c r="DT501" s="27"/>
      <c r="DU501" s="27"/>
      <c r="DV501" s="27"/>
      <c r="DW501" s="40"/>
      <c r="DX501" s="27"/>
      <c r="DY501" s="27"/>
      <c r="DZ501" s="27"/>
      <c r="EA501" s="27"/>
      <c r="EB501" s="27"/>
      <c r="EC501" s="27"/>
      <c r="ED501" s="27"/>
      <c r="EE501" s="27"/>
      <c r="EF501" s="27"/>
      <c r="EG501" s="27"/>
      <c r="EH501" s="27"/>
      <c r="EI501" s="27"/>
      <c r="EJ501" s="27"/>
      <c r="EK501" s="27"/>
      <c r="EL501" s="27"/>
      <c r="EM501" s="27"/>
      <c r="EN501" s="27"/>
      <c r="EO501" s="27"/>
      <c r="EP501" s="27"/>
      <c r="EQ501" s="27"/>
      <c r="ER501" s="40"/>
    </row>
    <row r="502" spans="2:148" ht="15" customHeight="1" x14ac:dyDescent="0.25">
      <c r="B502" s="298" t="str">
        <f t="shared" si="54"/>
        <v>Desk 78</v>
      </c>
      <c r="C502" s="300" t="str">
        <f t="shared" si="55"/>
        <v/>
      </c>
      <c r="D502" s="300" t="str">
        <f t="shared" si="55"/>
        <v/>
      </c>
      <c r="E502" s="300" t="str">
        <f t="shared" si="55"/>
        <v/>
      </c>
      <c r="F502" s="300" t="str">
        <f t="shared" si="55"/>
        <v/>
      </c>
      <c r="G502" s="610" t="str">
        <f t="shared" si="55"/>
        <v/>
      </c>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c r="CW502" s="27"/>
      <c r="CX502" s="27"/>
      <c r="CY502" s="27"/>
      <c r="CZ502" s="27"/>
      <c r="DA502" s="27"/>
      <c r="DB502" s="27"/>
      <c r="DC502" s="27"/>
      <c r="DD502" s="27"/>
      <c r="DE502" s="27"/>
      <c r="DF502" s="27"/>
      <c r="DG502" s="27"/>
      <c r="DH502" s="27"/>
      <c r="DI502" s="27"/>
      <c r="DJ502" s="27"/>
      <c r="DK502" s="27"/>
      <c r="DL502" s="27"/>
      <c r="DM502" s="27"/>
      <c r="DN502" s="27"/>
      <c r="DO502" s="27"/>
      <c r="DP502" s="27"/>
      <c r="DQ502" s="27"/>
      <c r="DR502" s="27"/>
      <c r="DS502" s="27"/>
      <c r="DT502" s="27"/>
      <c r="DU502" s="27"/>
      <c r="DV502" s="27"/>
      <c r="DW502" s="40"/>
      <c r="DX502" s="27"/>
      <c r="DY502" s="27"/>
      <c r="DZ502" s="27"/>
      <c r="EA502" s="27"/>
      <c r="EB502" s="27"/>
      <c r="EC502" s="27"/>
      <c r="ED502" s="27"/>
      <c r="EE502" s="27"/>
      <c r="EF502" s="27"/>
      <c r="EG502" s="27"/>
      <c r="EH502" s="27"/>
      <c r="EI502" s="27"/>
      <c r="EJ502" s="27"/>
      <c r="EK502" s="27"/>
      <c r="EL502" s="27"/>
      <c r="EM502" s="27"/>
      <c r="EN502" s="27"/>
      <c r="EO502" s="27"/>
      <c r="EP502" s="27"/>
      <c r="EQ502" s="27"/>
      <c r="ER502" s="40"/>
    </row>
    <row r="503" spans="2:148" ht="15" customHeight="1" x14ac:dyDescent="0.25">
      <c r="B503" s="298" t="str">
        <f t="shared" si="54"/>
        <v>Desk 79</v>
      </c>
      <c r="C503" s="300" t="str">
        <f t="shared" si="55"/>
        <v/>
      </c>
      <c r="D503" s="300" t="str">
        <f t="shared" si="55"/>
        <v/>
      </c>
      <c r="E503" s="300" t="str">
        <f t="shared" si="55"/>
        <v/>
      </c>
      <c r="F503" s="300" t="str">
        <f t="shared" si="55"/>
        <v/>
      </c>
      <c r="G503" s="610" t="str">
        <f t="shared" si="55"/>
        <v/>
      </c>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c r="CW503" s="27"/>
      <c r="CX503" s="27"/>
      <c r="CY503" s="27"/>
      <c r="CZ503" s="27"/>
      <c r="DA503" s="27"/>
      <c r="DB503" s="27"/>
      <c r="DC503" s="27"/>
      <c r="DD503" s="27"/>
      <c r="DE503" s="27"/>
      <c r="DF503" s="27"/>
      <c r="DG503" s="27"/>
      <c r="DH503" s="27"/>
      <c r="DI503" s="27"/>
      <c r="DJ503" s="27"/>
      <c r="DK503" s="27"/>
      <c r="DL503" s="27"/>
      <c r="DM503" s="27"/>
      <c r="DN503" s="27"/>
      <c r="DO503" s="27"/>
      <c r="DP503" s="27"/>
      <c r="DQ503" s="27"/>
      <c r="DR503" s="27"/>
      <c r="DS503" s="27"/>
      <c r="DT503" s="27"/>
      <c r="DU503" s="27"/>
      <c r="DV503" s="27"/>
      <c r="DW503" s="40"/>
      <c r="DX503" s="27"/>
      <c r="DY503" s="27"/>
      <c r="DZ503" s="27"/>
      <c r="EA503" s="27"/>
      <c r="EB503" s="27"/>
      <c r="EC503" s="27"/>
      <c r="ED503" s="27"/>
      <c r="EE503" s="27"/>
      <c r="EF503" s="27"/>
      <c r="EG503" s="27"/>
      <c r="EH503" s="27"/>
      <c r="EI503" s="27"/>
      <c r="EJ503" s="27"/>
      <c r="EK503" s="27"/>
      <c r="EL503" s="27"/>
      <c r="EM503" s="27"/>
      <c r="EN503" s="27"/>
      <c r="EO503" s="27"/>
      <c r="EP503" s="27"/>
      <c r="EQ503" s="27"/>
      <c r="ER503" s="40"/>
    </row>
    <row r="504" spans="2:148" ht="15" customHeight="1" x14ac:dyDescent="0.25">
      <c r="B504" s="298" t="str">
        <f t="shared" si="54"/>
        <v>Desk 80</v>
      </c>
      <c r="C504" s="300" t="str">
        <f t="shared" si="55"/>
        <v/>
      </c>
      <c r="D504" s="300" t="str">
        <f t="shared" si="55"/>
        <v/>
      </c>
      <c r="E504" s="300" t="str">
        <f t="shared" si="55"/>
        <v/>
      </c>
      <c r="F504" s="300" t="str">
        <f t="shared" si="55"/>
        <v/>
      </c>
      <c r="G504" s="610" t="str">
        <f t="shared" si="55"/>
        <v/>
      </c>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c r="CW504" s="27"/>
      <c r="CX504" s="27"/>
      <c r="CY504" s="27"/>
      <c r="CZ504" s="27"/>
      <c r="DA504" s="27"/>
      <c r="DB504" s="27"/>
      <c r="DC504" s="27"/>
      <c r="DD504" s="27"/>
      <c r="DE504" s="27"/>
      <c r="DF504" s="27"/>
      <c r="DG504" s="27"/>
      <c r="DH504" s="27"/>
      <c r="DI504" s="27"/>
      <c r="DJ504" s="27"/>
      <c r="DK504" s="27"/>
      <c r="DL504" s="27"/>
      <c r="DM504" s="27"/>
      <c r="DN504" s="27"/>
      <c r="DO504" s="27"/>
      <c r="DP504" s="27"/>
      <c r="DQ504" s="27"/>
      <c r="DR504" s="27"/>
      <c r="DS504" s="27"/>
      <c r="DT504" s="27"/>
      <c r="DU504" s="27"/>
      <c r="DV504" s="27"/>
      <c r="DW504" s="40"/>
      <c r="DX504" s="27"/>
      <c r="DY504" s="27"/>
      <c r="DZ504" s="27"/>
      <c r="EA504" s="27"/>
      <c r="EB504" s="27"/>
      <c r="EC504" s="27"/>
      <c r="ED504" s="27"/>
      <c r="EE504" s="27"/>
      <c r="EF504" s="27"/>
      <c r="EG504" s="27"/>
      <c r="EH504" s="27"/>
      <c r="EI504" s="27"/>
      <c r="EJ504" s="27"/>
      <c r="EK504" s="27"/>
      <c r="EL504" s="27"/>
      <c r="EM504" s="27"/>
      <c r="EN504" s="27"/>
      <c r="EO504" s="27"/>
      <c r="EP504" s="27"/>
      <c r="EQ504" s="27"/>
      <c r="ER504" s="40"/>
    </row>
    <row r="505" spans="2:148" ht="15" customHeight="1" x14ac:dyDescent="0.25">
      <c r="B505" s="298" t="str">
        <f t="shared" si="54"/>
        <v>Desk 81</v>
      </c>
      <c r="C505" s="300" t="str">
        <f t="shared" si="55"/>
        <v/>
      </c>
      <c r="D505" s="300" t="str">
        <f t="shared" si="55"/>
        <v/>
      </c>
      <c r="E505" s="300" t="str">
        <f t="shared" si="55"/>
        <v/>
      </c>
      <c r="F505" s="300" t="str">
        <f t="shared" si="55"/>
        <v/>
      </c>
      <c r="G505" s="610" t="str">
        <f t="shared" si="55"/>
        <v/>
      </c>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c r="CW505" s="27"/>
      <c r="CX505" s="27"/>
      <c r="CY505" s="27"/>
      <c r="CZ505" s="27"/>
      <c r="DA505" s="27"/>
      <c r="DB505" s="27"/>
      <c r="DC505" s="27"/>
      <c r="DD505" s="27"/>
      <c r="DE505" s="27"/>
      <c r="DF505" s="27"/>
      <c r="DG505" s="27"/>
      <c r="DH505" s="27"/>
      <c r="DI505" s="27"/>
      <c r="DJ505" s="27"/>
      <c r="DK505" s="27"/>
      <c r="DL505" s="27"/>
      <c r="DM505" s="27"/>
      <c r="DN505" s="27"/>
      <c r="DO505" s="27"/>
      <c r="DP505" s="27"/>
      <c r="DQ505" s="27"/>
      <c r="DR505" s="27"/>
      <c r="DS505" s="27"/>
      <c r="DT505" s="27"/>
      <c r="DU505" s="27"/>
      <c r="DV505" s="27"/>
      <c r="DW505" s="40"/>
      <c r="DX505" s="27"/>
      <c r="DY505" s="27"/>
      <c r="DZ505" s="27"/>
      <c r="EA505" s="27"/>
      <c r="EB505" s="27"/>
      <c r="EC505" s="27"/>
      <c r="ED505" s="27"/>
      <c r="EE505" s="27"/>
      <c r="EF505" s="27"/>
      <c r="EG505" s="27"/>
      <c r="EH505" s="27"/>
      <c r="EI505" s="27"/>
      <c r="EJ505" s="27"/>
      <c r="EK505" s="27"/>
      <c r="EL505" s="27"/>
      <c r="EM505" s="27"/>
      <c r="EN505" s="27"/>
      <c r="EO505" s="27"/>
      <c r="EP505" s="27"/>
      <c r="EQ505" s="27"/>
      <c r="ER505" s="40"/>
    </row>
    <row r="506" spans="2:148" ht="15" customHeight="1" x14ac:dyDescent="0.25">
      <c r="B506" s="298" t="str">
        <f t="shared" si="54"/>
        <v>Desk 82</v>
      </c>
      <c r="C506" s="300" t="str">
        <f t="shared" ref="C506:G521" si="56">IF(ISBLANK(C92), "", C92)</f>
        <v/>
      </c>
      <c r="D506" s="300" t="str">
        <f t="shared" si="56"/>
        <v/>
      </c>
      <c r="E506" s="300" t="str">
        <f t="shared" si="56"/>
        <v/>
      </c>
      <c r="F506" s="300" t="str">
        <f t="shared" si="56"/>
        <v/>
      </c>
      <c r="G506" s="610" t="str">
        <f t="shared" si="56"/>
        <v/>
      </c>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c r="CW506" s="27"/>
      <c r="CX506" s="27"/>
      <c r="CY506" s="27"/>
      <c r="CZ506" s="27"/>
      <c r="DA506" s="27"/>
      <c r="DB506" s="27"/>
      <c r="DC506" s="27"/>
      <c r="DD506" s="27"/>
      <c r="DE506" s="27"/>
      <c r="DF506" s="27"/>
      <c r="DG506" s="27"/>
      <c r="DH506" s="27"/>
      <c r="DI506" s="27"/>
      <c r="DJ506" s="27"/>
      <c r="DK506" s="27"/>
      <c r="DL506" s="27"/>
      <c r="DM506" s="27"/>
      <c r="DN506" s="27"/>
      <c r="DO506" s="27"/>
      <c r="DP506" s="27"/>
      <c r="DQ506" s="27"/>
      <c r="DR506" s="27"/>
      <c r="DS506" s="27"/>
      <c r="DT506" s="27"/>
      <c r="DU506" s="27"/>
      <c r="DV506" s="27"/>
      <c r="DW506" s="40"/>
      <c r="DX506" s="27"/>
      <c r="DY506" s="27"/>
      <c r="DZ506" s="27"/>
      <c r="EA506" s="27"/>
      <c r="EB506" s="27"/>
      <c r="EC506" s="27"/>
      <c r="ED506" s="27"/>
      <c r="EE506" s="27"/>
      <c r="EF506" s="27"/>
      <c r="EG506" s="27"/>
      <c r="EH506" s="27"/>
      <c r="EI506" s="27"/>
      <c r="EJ506" s="27"/>
      <c r="EK506" s="27"/>
      <c r="EL506" s="27"/>
      <c r="EM506" s="27"/>
      <c r="EN506" s="27"/>
      <c r="EO506" s="27"/>
      <c r="EP506" s="27"/>
      <c r="EQ506" s="27"/>
      <c r="ER506" s="40"/>
    </row>
    <row r="507" spans="2:148" ht="15" customHeight="1" x14ac:dyDescent="0.25">
      <c r="B507" s="298" t="str">
        <f t="shared" si="54"/>
        <v>Desk 83</v>
      </c>
      <c r="C507" s="300" t="str">
        <f t="shared" si="56"/>
        <v/>
      </c>
      <c r="D507" s="300" t="str">
        <f t="shared" si="56"/>
        <v/>
      </c>
      <c r="E507" s="300" t="str">
        <f t="shared" si="56"/>
        <v/>
      </c>
      <c r="F507" s="300" t="str">
        <f t="shared" si="56"/>
        <v/>
      </c>
      <c r="G507" s="610" t="str">
        <f t="shared" si="56"/>
        <v/>
      </c>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c r="CW507" s="27"/>
      <c r="CX507" s="27"/>
      <c r="CY507" s="27"/>
      <c r="CZ507" s="27"/>
      <c r="DA507" s="27"/>
      <c r="DB507" s="27"/>
      <c r="DC507" s="27"/>
      <c r="DD507" s="27"/>
      <c r="DE507" s="27"/>
      <c r="DF507" s="27"/>
      <c r="DG507" s="27"/>
      <c r="DH507" s="27"/>
      <c r="DI507" s="27"/>
      <c r="DJ507" s="27"/>
      <c r="DK507" s="27"/>
      <c r="DL507" s="27"/>
      <c r="DM507" s="27"/>
      <c r="DN507" s="27"/>
      <c r="DO507" s="27"/>
      <c r="DP507" s="27"/>
      <c r="DQ507" s="27"/>
      <c r="DR507" s="27"/>
      <c r="DS507" s="27"/>
      <c r="DT507" s="27"/>
      <c r="DU507" s="27"/>
      <c r="DV507" s="27"/>
      <c r="DW507" s="40"/>
      <c r="DX507" s="27"/>
      <c r="DY507" s="27"/>
      <c r="DZ507" s="27"/>
      <c r="EA507" s="27"/>
      <c r="EB507" s="27"/>
      <c r="EC507" s="27"/>
      <c r="ED507" s="27"/>
      <c r="EE507" s="27"/>
      <c r="EF507" s="27"/>
      <c r="EG507" s="27"/>
      <c r="EH507" s="27"/>
      <c r="EI507" s="27"/>
      <c r="EJ507" s="27"/>
      <c r="EK507" s="27"/>
      <c r="EL507" s="27"/>
      <c r="EM507" s="27"/>
      <c r="EN507" s="27"/>
      <c r="EO507" s="27"/>
      <c r="EP507" s="27"/>
      <c r="EQ507" s="27"/>
      <c r="ER507" s="40"/>
    </row>
    <row r="508" spans="2:148" ht="15" customHeight="1" x14ac:dyDescent="0.25">
      <c r="B508" s="298" t="str">
        <f t="shared" si="54"/>
        <v>Desk 84</v>
      </c>
      <c r="C508" s="300" t="str">
        <f t="shared" si="56"/>
        <v/>
      </c>
      <c r="D508" s="300" t="str">
        <f t="shared" si="56"/>
        <v/>
      </c>
      <c r="E508" s="300" t="str">
        <f t="shared" si="56"/>
        <v/>
      </c>
      <c r="F508" s="300" t="str">
        <f t="shared" si="56"/>
        <v/>
      </c>
      <c r="G508" s="610" t="str">
        <f t="shared" si="56"/>
        <v/>
      </c>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c r="CW508" s="27"/>
      <c r="CX508" s="27"/>
      <c r="CY508" s="27"/>
      <c r="CZ508" s="27"/>
      <c r="DA508" s="27"/>
      <c r="DB508" s="27"/>
      <c r="DC508" s="27"/>
      <c r="DD508" s="27"/>
      <c r="DE508" s="27"/>
      <c r="DF508" s="27"/>
      <c r="DG508" s="27"/>
      <c r="DH508" s="27"/>
      <c r="DI508" s="27"/>
      <c r="DJ508" s="27"/>
      <c r="DK508" s="27"/>
      <c r="DL508" s="27"/>
      <c r="DM508" s="27"/>
      <c r="DN508" s="27"/>
      <c r="DO508" s="27"/>
      <c r="DP508" s="27"/>
      <c r="DQ508" s="27"/>
      <c r="DR508" s="27"/>
      <c r="DS508" s="27"/>
      <c r="DT508" s="27"/>
      <c r="DU508" s="27"/>
      <c r="DV508" s="27"/>
      <c r="DW508" s="40"/>
      <c r="DX508" s="27"/>
      <c r="DY508" s="27"/>
      <c r="DZ508" s="27"/>
      <c r="EA508" s="27"/>
      <c r="EB508" s="27"/>
      <c r="EC508" s="27"/>
      <c r="ED508" s="27"/>
      <c r="EE508" s="27"/>
      <c r="EF508" s="27"/>
      <c r="EG508" s="27"/>
      <c r="EH508" s="27"/>
      <c r="EI508" s="27"/>
      <c r="EJ508" s="27"/>
      <c r="EK508" s="27"/>
      <c r="EL508" s="27"/>
      <c r="EM508" s="27"/>
      <c r="EN508" s="27"/>
      <c r="EO508" s="27"/>
      <c r="EP508" s="27"/>
      <c r="EQ508" s="27"/>
      <c r="ER508" s="40"/>
    </row>
    <row r="509" spans="2:148" ht="15" customHeight="1" x14ac:dyDescent="0.25">
      <c r="B509" s="298" t="str">
        <f t="shared" si="54"/>
        <v>Desk 85</v>
      </c>
      <c r="C509" s="300" t="str">
        <f t="shared" si="56"/>
        <v/>
      </c>
      <c r="D509" s="300" t="str">
        <f t="shared" si="56"/>
        <v/>
      </c>
      <c r="E509" s="300" t="str">
        <f t="shared" si="56"/>
        <v/>
      </c>
      <c r="F509" s="300" t="str">
        <f t="shared" si="56"/>
        <v/>
      </c>
      <c r="G509" s="610" t="str">
        <f t="shared" si="56"/>
        <v/>
      </c>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c r="CW509" s="27"/>
      <c r="CX509" s="27"/>
      <c r="CY509" s="27"/>
      <c r="CZ509" s="27"/>
      <c r="DA509" s="27"/>
      <c r="DB509" s="27"/>
      <c r="DC509" s="27"/>
      <c r="DD509" s="27"/>
      <c r="DE509" s="27"/>
      <c r="DF509" s="27"/>
      <c r="DG509" s="27"/>
      <c r="DH509" s="27"/>
      <c r="DI509" s="27"/>
      <c r="DJ509" s="27"/>
      <c r="DK509" s="27"/>
      <c r="DL509" s="27"/>
      <c r="DM509" s="27"/>
      <c r="DN509" s="27"/>
      <c r="DO509" s="27"/>
      <c r="DP509" s="27"/>
      <c r="DQ509" s="27"/>
      <c r="DR509" s="27"/>
      <c r="DS509" s="27"/>
      <c r="DT509" s="27"/>
      <c r="DU509" s="27"/>
      <c r="DV509" s="27"/>
      <c r="DW509" s="40"/>
      <c r="DX509" s="27"/>
      <c r="DY509" s="27"/>
      <c r="DZ509" s="27"/>
      <c r="EA509" s="27"/>
      <c r="EB509" s="27"/>
      <c r="EC509" s="27"/>
      <c r="ED509" s="27"/>
      <c r="EE509" s="27"/>
      <c r="EF509" s="27"/>
      <c r="EG509" s="27"/>
      <c r="EH509" s="27"/>
      <c r="EI509" s="27"/>
      <c r="EJ509" s="27"/>
      <c r="EK509" s="27"/>
      <c r="EL509" s="27"/>
      <c r="EM509" s="27"/>
      <c r="EN509" s="27"/>
      <c r="EO509" s="27"/>
      <c r="EP509" s="27"/>
      <c r="EQ509" s="27"/>
      <c r="ER509" s="40"/>
    </row>
    <row r="510" spans="2:148" ht="15" customHeight="1" x14ac:dyDescent="0.25">
      <c r="B510" s="298" t="str">
        <f t="shared" si="54"/>
        <v>Desk 86</v>
      </c>
      <c r="C510" s="300" t="str">
        <f t="shared" si="56"/>
        <v/>
      </c>
      <c r="D510" s="300" t="str">
        <f t="shared" si="56"/>
        <v/>
      </c>
      <c r="E510" s="300" t="str">
        <f t="shared" si="56"/>
        <v/>
      </c>
      <c r="F510" s="300" t="str">
        <f t="shared" si="56"/>
        <v/>
      </c>
      <c r="G510" s="610" t="str">
        <f t="shared" si="56"/>
        <v/>
      </c>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c r="CW510" s="27"/>
      <c r="CX510" s="27"/>
      <c r="CY510" s="27"/>
      <c r="CZ510" s="27"/>
      <c r="DA510" s="27"/>
      <c r="DB510" s="27"/>
      <c r="DC510" s="27"/>
      <c r="DD510" s="27"/>
      <c r="DE510" s="27"/>
      <c r="DF510" s="27"/>
      <c r="DG510" s="27"/>
      <c r="DH510" s="27"/>
      <c r="DI510" s="27"/>
      <c r="DJ510" s="27"/>
      <c r="DK510" s="27"/>
      <c r="DL510" s="27"/>
      <c r="DM510" s="27"/>
      <c r="DN510" s="27"/>
      <c r="DO510" s="27"/>
      <c r="DP510" s="27"/>
      <c r="DQ510" s="27"/>
      <c r="DR510" s="27"/>
      <c r="DS510" s="27"/>
      <c r="DT510" s="27"/>
      <c r="DU510" s="27"/>
      <c r="DV510" s="27"/>
      <c r="DW510" s="40"/>
      <c r="DX510" s="27"/>
      <c r="DY510" s="27"/>
      <c r="DZ510" s="27"/>
      <c r="EA510" s="27"/>
      <c r="EB510" s="27"/>
      <c r="EC510" s="27"/>
      <c r="ED510" s="27"/>
      <c r="EE510" s="27"/>
      <c r="EF510" s="27"/>
      <c r="EG510" s="27"/>
      <c r="EH510" s="27"/>
      <c r="EI510" s="27"/>
      <c r="EJ510" s="27"/>
      <c r="EK510" s="27"/>
      <c r="EL510" s="27"/>
      <c r="EM510" s="27"/>
      <c r="EN510" s="27"/>
      <c r="EO510" s="27"/>
      <c r="EP510" s="27"/>
      <c r="EQ510" s="27"/>
      <c r="ER510" s="40"/>
    </row>
    <row r="511" spans="2:148" ht="15" customHeight="1" x14ac:dyDescent="0.25">
      <c r="B511" s="298" t="str">
        <f t="shared" si="54"/>
        <v>Desk 87</v>
      </c>
      <c r="C511" s="300" t="str">
        <f t="shared" si="56"/>
        <v/>
      </c>
      <c r="D511" s="300" t="str">
        <f t="shared" si="56"/>
        <v/>
      </c>
      <c r="E511" s="300" t="str">
        <f t="shared" si="56"/>
        <v/>
      </c>
      <c r="F511" s="300" t="str">
        <f t="shared" si="56"/>
        <v/>
      </c>
      <c r="G511" s="610" t="str">
        <f t="shared" si="56"/>
        <v/>
      </c>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c r="CW511" s="27"/>
      <c r="CX511" s="27"/>
      <c r="CY511" s="27"/>
      <c r="CZ511" s="27"/>
      <c r="DA511" s="27"/>
      <c r="DB511" s="27"/>
      <c r="DC511" s="27"/>
      <c r="DD511" s="27"/>
      <c r="DE511" s="27"/>
      <c r="DF511" s="27"/>
      <c r="DG511" s="27"/>
      <c r="DH511" s="27"/>
      <c r="DI511" s="27"/>
      <c r="DJ511" s="27"/>
      <c r="DK511" s="27"/>
      <c r="DL511" s="27"/>
      <c r="DM511" s="27"/>
      <c r="DN511" s="27"/>
      <c r="DO511" s="27"/>
      <c r="DP511" s="27"/>
      <c r="DQ511" s="27"/>
      <c r="DR511" s="27"/>
      <c r="DS511" s="27"/>
      <c r="DT511" s="27"/>
      <c r="DU511" s="27"/>
      <c r="DV511" s="27"/>
      <c r="DW511" s="40"/>
      <c r="DX511" s="27"/>
      <c r="DY511" s="27"/>
      <c r="DZ511" s="27"/>
      <c r="EA511" s="27"/>
      <c r="EB511" s="27"/>
      <c r="EC511" s="27"/>
      <c r="ED511" s="27"/>
      <c r="EE511" s="27"/>
      <c r="EF511" s="27"/>
      <c r="EG511" s="27"/>
      <c r="EH511" s="27"/>
      <c r="EI511" s="27"/>
      <c r="EJ511" s="27"/>
      <c r="EK511" s="27"/>
      <c r="EL511" s="27"/>
      <c r="EM511" s="27"/>
      <c r="EN511" s="27"/>
      <c r="EO511" s="27"/>
      <c r="EP511" s="27"/>
      <c r="EQ511" s="27"/>
      <c r="ER511" s="40"/>
    </row>
    <row r="512" spans="2:148" ht="15" customHeight="1" x14ac:dyDescent="0.25">
      <c r="B512" s="298" t="str">
        <f t="shared" si="54"/>
        <v>Desk 88</v>
      </c>
      <c r="C512" s="300" t="str">
        <f t="shared" si="56"/>
        <v/>
      </c>
      <c r="D512" s="300" t="str">
        <f t="shared" si="56"/>
        <v/>
      </c>
      <c r="E512" s="300" t="str">
        <f t="shared" si="56"/>
        <v/>
      </c>
      <c r="F512" s="300" t="str">
        <f t="shared" si="56"/>
        <v/>
      </c>
      <c r="G512" s="610" t="str">
        <f t="shared" si="56"/>
        <v/>
      </c>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c r="CW512" s="27"/>
      <c r="CX512" s="27"/>
      <c r="CY512" s="27"/>
      <c r="CZ512" s="27"/>
      <c r="DA512" s="27"/>
      <c r="DB512" s="27"/>
      <c r="DC512" s="27"/>
      <c r="DD512" s="27"/>
      <c r="DE512" s="27"/>
      <c r="DF512" s="27"/>
      <c r="DG512" s="27"/>
      <c r="DH512" s="27"/>
      <c r="DI512" s="27"/>
      <c r="DJ512" s="27"/>
      <c r="DK512" s="27"/>
      <c r="DL512" s="27"/>
      <c r="DM512" s="27"/>
      <c r="DN512" s="27"/>
      <c r="DO512" s="27"/>
      <c r="DP512" s="27"/>
      <c r="DQ512" s="27"/>
      <c r="DR512" s="27"/>
      <c r="DS512" s="27"/>
      <c r="DT512" s="27"/>
      <c r="DU512" s="27"/>
      <c r="DV512" s="27"/>
      <c r="DW512" s="40"/>
      <c r="DX512" s="27"/>
      <c r="DY512" s="27"/>
      <c r="DZ512" s="27"/>
      <c r="EA512" s="27"/>
      <c r="EB512" s="27"/>
      <c r="EC512" s="27"/>
      <c r="ED512" s="27"/>
      <c r="EE512" s="27"/>
      <c r="EF512" s="27"/>
      <c r="EG512" s="27"/>
      <c r="EH512" s="27"/>
      <c r="EI512" s="27"/>
      <c r="EJ512" s="27"/>
      <c r="EK512" s="27"/>
      <c r="EL512" s="27"/>
      <c r="EM512" s="27"/>
      <c r="EN512" s="27"/>
      <c r="EO512" s="27"/>
      <c r="EP512" s="27"/>
      <c r="EQ512" s="27"/>
      <c r="ER512" s="40"/>
    </row>
    <row r="513" spans="1:149" ht="15" customHeight="1" x14ac:dyDescent="0.25">
      <c r="B513" s="298" t="str">
        <f t="shared" si="54"/>
        <v>Desk 89</v>
      </c>
      <c r="C513" s="300" t="str">
        <f t="shared" si="56"/>
        <v/>
      </c>
      <c r="D513" s="300" t="str">
        <f t="shared" si="56"/>
        <v/>
      </c>
      <c r="E513" s="300" t="str">
        <f t="shared" si="56"/>
        <v/>
      </c>
      <c r="F513" s="300" t="str">
        <f t="shared" si="56"/>
        <v/>
      </c>
      <c r="G513" s="610" t="str">
        <f t="shared" si="56"/>
        <v/>
      </c>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c r="CW513" s="27"/>
      <c r="CX513" s="27"/>
      <c r="CY513" s="27"/>
      <c r="CZ513" s="27"/>
      <c r="DA513" s="27"/>
      <c r="DB513" s="27"/>
      <c r="DC513" s="27"/>
      <c r="DD513" s="27"/>
      <c r="DE513" s="27"/>
      <c r="DF513" s="27"/>
      <c r="DG513" s="27"/>
      <c r="DH513" s="27"/>
      <c r="DI513" s="27"/>
      <c r="DJ513" s="27"/>
      <c r="DK513" s="27"/>
      <c r="DL513" s="27"/>
      <c r="DM513" s="27"/>
      <c r="DN513" s="27"/>
      <c r="DO513" s="27"/>
      <c r="DP513" s="27"/>
      <c r="DQ513" s="27"/>
      <c r="DR513" s="27"/>
      <c r="DS513" s="27"/>
      <c r="DT513" s="27"/>
      <c r="DU513" s="27"/>
      <c r="DV513" s="27"/>
      <c r="DW513" s="40"/>
      <c r="DX513" s="27"/>
      <c r="DY513" s="27"/>
      <c r="DZ513" s="27"/>
      <c r="EA513" s="27"/>
      <c r="EB513" s="27"/>
      <c r="EC513" s="27"/>
      <c r="ED513" s="27"/>
      <c r="EE513" s="27"/>
      <c r="EF513" s="27"/>
      <c r="EG513" s="27"/>
      <c r="EH513" s="27"/>
      <c r="EI513" s="27"/>
      <c r="EJ513" s="27"/>
      <c r="EK513" s="27"/>
      <c r="EL513" s="27"/>
      <c r="EM513" s="27"/>
      <c r="EN513" s="27"/>
      <c r="EO513" s="27"/>
      <c r="EP513" s="27"/>
      <c r="EQ513" s="27"/>
      <c r="ER513" s="40"/>
    </row>
    <row r="514" spans="1:149" ht="15" customHeight="1" x14ac:dyDescent="0.25">
      <c r="B514" s="298" t="str">
        <f t="shared" si="54"/>
        <v>Desk 90</v>
      </c>
      <c r="C514" s="300" t="str">
        <f t="shared" si="56"/>
        <v/>
      </c>
      <c r="D514" s="300" t="str">
        <f t="shared" si="56"/>
        <v/>
      </c>
      <c r="E514" s="300" t="str">
        <f t="shared" si="56"/>
        <v/>
      </c>
      <c r="F514" s="300" t="str">
        <f t="shared" si="56"/>
        <v/>
      </c>
      <c r="G514" s="610" t="str">
        <f t="shared" si="56"/>
        <v/>
      </c>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c r="CW514" s="27"/>
      <c r="CX514" s="27"/>
      <c r="CY514" s="27"/>
      <c r="CZ514" s="27"/>
      <c r="DA514" s="27"/>
      <c r="DB514" s="27"/>
      <c r="DC514" s="27"/>
      <c r="DD514" s="27"/>
      <c r="DE514" s="27"/>
      <c r="DF514" s="27"/>
      <c r="DG514" s="27"/>
      <c r="DH514" s="27"/>
      <c r="DI514" s="27"/>
      <c r="DJ514" s="27"/>
      <c r="DK514" s="27"/>
      <c r="DL514" s="27"/>
      <c r="DM514" s="27"/>
      <c r="DN514" s="27"/>
      <c r="DO514" s="27"/>
      <c r="DP514" s="27"/>
      <c r="DQ514" s="27"/>
      <c r="DR514" s="27"/>
      <c r="DS514" s="27"/>
      <c r="DT514" s="27"/>
      <c r="DU514" s="27"/>
      <c r="DV514" s="27"/>
      <c r="DW514" s="40"/>
      <c r="DX514" s="27"/>
      <c r="DY514" s="27"/>
      <c r="DZ514" s="27"/>
      <c r="EA514" s="27"/>
      <c r="EB514" s="27"/>
      <c r="EC514" s="27"/>
      <c r="ED514" s="27"/>
      <c r="EE514" s="27"/>
      <c r="EF514" s="27"/>
      <c r="EG514" s="27"/>
      <c r="EH514" s="27"/>
      <c r="EI514" s="27"/>
      <c r="EJ514" s="27"/>
      <c r="EK514" s="27"/>
      <c r="EL514" s="27"/>
      <c r="EM514" s="27"/>
      <c r="EN514" s="27"/>
      <c r="EO514" s="27"/>
      <c r="EP514" s="27"/>
      <c r="EQ514" s="27"/>
      <c r="ER514" s="40"/>
    </row>
    <row r="515" spans="1:149" ht="15" customHeight="1" x14ac:dyDescent="0.25">
      <c r="B515" s="298" t="str">
        <f t="shared" si="54"/>
        <v>Desk 91</v>
      </c>
      <c r="C515" s="300" t="str">
        <f t="shared" si="56"/>
        <v/>
      </c>
      <c r="D515" s="300" t="str">
        <f t="shared" si="56"/>
        <v/>
      </c>
      <c r="E515" s="300" t="str">
        <f t="shared" si="56"/>
        <v/>
      </c>
      <c r="F515" s="300" t="str">
        <f t="shared" si="56"/>
        <v/>
      </c>
      <c r="G515" s="610" t="str">
        <f t="shared" si="56"/>
        <v/>
      </c>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c r="CW515" s="27"/>
      <c r="CX515" s="27"/>
      <c r="CY515" s="27"/>
      <c r="CZ515" s="27"/>
      <c r="DA515" s="27"/>
      <c r="DB515" s="27"/>
      <c r="DC515" s="27"/>
      <c r="DD515" s="27"/>
      <c r="DE515" s="27"/>
      <c r="DF515" s="27"/>
      <c r="DG515" s="27"/>
      <c r="DH515" s="27"/>
      <c r="DI515" s="27"/>
      <c r="DJ515" s="27"/>
      <c r="DK515" s="27"/>
      <c r="DL515" s="27"/>
      <c r="DM515" s="27"/>
      <c r="DN515" s="27"/>
      <c r="DO515" s="27"/>
      <c r="DP515" s="27"/>
      <c r="DQ515" s="27"/>
      <c r="DR515" s="27"/>
      <c r="DS515" s="27"/>
      <c r="DT515" s="27"/>
      <c r="DU515" s="27"/>
      <c r="DV515" s="27"/>
      <c r="DW515" s="40"/>
      <c r="DX515" s="27"/>
      <c r="DY515" s="27"/>
      <c r="DZ515" s="27"/>
      <c r="EA515" s="27"/>
      <c r="EB515" s="27"/>
      <c r="EC515" s="27"/>
      <c r="ED515" s="27"/>
      <c r="EE515" s="27"/>
      <c r="EF515" s="27"/>
      <c r="EG515" s="27"/>
      <c r="EH515" s="27"/>
      <c r="EI515" s="27"/>
      <c r="EJ515" s="27"/>
      <c r="EK515" s="27"/>
      <c r="EL515" s="27"/>
      <c r="EM515" s="27"/>
      <c r="EN515" s="27"/>
      <c r="EO515" s="27"/>
      <c r="EP515" s="27"/>
      <c r="EQ515" s="27"/>
      <c r="ER515" s="40"/>
    </row>
    <row r="516" spans="1:149" ht="15" customHeight="1" x14ac:dyDescent="0.25">
      <c r="B516" s="298" t="str">
        <f t="shared" si="54"/>
        <v>Desk 92</v>
      </c>
      <c r="C516" s="300" t="str">
        <f t="shared" si="56"/>
        <v/>
      </c>
      <c r="D516" s="300" t="str">
        <f t="shared" si="56"/>
        <v/>
      </c>
      <c r="E516" s="300" t="str">
        <f t="shared" si="56"/>
        <v/>
      </c>
      <c r="F516" s="300" t="str">
        <f t="shared" si="56"/>
        <v/>
      </c>
      <c r="G516" s="610" t="str">
        <f t="shared" si="56"/>
        <v/>
      </c>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c r="CW516" s="27"/>
      <c r="CX516" s="27"/>
      <c r="CY516" s="27"/>
      <c r="CZ516" s="27"/>
      <c r="DA516" s="27"/>
      <c r="DB516" s="27"/>
      <c r="DC516" s="27"/>
      <c r="DD516" s="27"/>
      <c r="DE516" s="27"/>
      <c r="DF516" s="27"/>
      <c r="DG516" s="27"/>
      <c r="DH516" s="27"/>
      <c r="DI516" s="27"/>
      <c r="DJ516" s="27"/>
      <c r="DK516" s="27"/>
      <c r="DL516" s="27"/>
      <c r="DM516" s="27"/>
      <c r="DN516" s="27"/>
      <c r="DO516" s="27"/>
      <c r="DP516" s="27"/>
      <c r="DQ516" s="27"/>
      <c r="DR516" s="27"/>
      <c r="DS516" s="27"/>
      <c r="DT516" s="27"/>
      <c r="DU516" s="27"/>
      <c r="DV516" s="27"/>
      <c r="DW516" s="40"/>
      <c r="DX516" s="27"/>
      <c r="DY516" s="27"/>
      <c r="DZ516" s="27"/>
      <c r="EA516" s="27"/>
      <c r="EB516" s="27"/>
      <c r="EC516" s="27"/>
      <c r="ED516" s="27"/>
      <c r="EE516" s="27"/>
      <c r="EF516" s="27"/>
      <c r="EG516" s="27"/>
      <c r="EH516" s="27"/>
      <c r="EI516" s="27"/>
      <c r="EJ516" s="27"/>
      <c r="EK516" s="27"/>
      <c r="EL516" s="27"/>
      <c r="EM516" s="27"/>
      <c r="EN516" s="27"/>
      <c r="EO516" s="27"/>
      <c r="EP516" s="27"/>
      <c r="EQ516" s="27"/>
      <c r="ER516" s="40"/>
    </row>
    <row r="517" spans="1:149" ht="15" customHeight="1" x14ac:dyDescent="0.25">
      <c r="B517" s="298" t="str">
        <f t="shared" si="54"/>
        <v>Desk 93</v>
      </c>
      <c r="C517" s="300" t="str">
        <f t="shared" si="56"/>
        <v/>
      </c>
      <c r="D517" s="300" t="str">
        <f t="shared" si="56"/>
        <v/>
      </c>
      <c r="E517" s="300" t="str">
        <f t="shared" si="56"/>
        <v/>
      </c>
      <c r="F517" s="300" t="str">
        <f t="shared" si="56"/>
        <v/>
      </c>
      <c r="G517" s="610" t="str">
        <f t="shared" si="56"/>
        <v/>
      </c>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c r="CW517" s="27"/>
      <c r="CX517" s="27"/>
      <c r="CY517" s="27"/>
      <c r="CZ517" s="27"/>
      <c r="DA517" s="27"/>
      <c r="DB517" s="27"/>
      <c r="DC517" s="27"/>
      <c r="DD517" s="27"/>
      <c r="DE517" s="27"/>
      <c r="DF517" s="27"/>
      <c r="DG517" s="27"/>
      <c r="DH517" s="27"/>
      <c r="DI517" s="27"/>
      <c r="DJ517" s="27"/>
      <c r="DK517" s="27"/>
      <c r="DL517" s="27"/>
      <c r="DM517" s="27"/>
      <c r="DN517" s="27"/>
      <c r="DO517" s="27"/>
      <c r="DP517" s="27"/>
      <c r="DQ517" s="27"/>
      <c r="DR517" s="27"/>
      <c r="DS517" s="27"/>
      <c r="DT517" s="27"/>
      <c r="DU517" s="27"/>
      <c r="DV517" s="27"/>
      <c r="DW517" s="40"/>
      <c r="DX517" s="27"/>
      <c r="DY517" s="27"/>
      <c r="DZ517" s="27"/>
      <c r="EA517" s="27"/>
      <c r="EB517" s="27"/>
      <c r="EC517" s="27"/>
      <c r="ED517" s="27"/>
      <c r="EE517" s="27"/>
      <c r="EF517" s="27"/>
      <c r="EG517" s="27"/>
      <c r="EH517" s="27"/>
      <c r="EI517" s="27"/>
      <c r="EJ517" s="27"/>
      <c r="EK517" s="27"/>
      <c r="EL517" s="27"/>
      <c r="EM517" s="27"/>
      <c r="EN517" s="27"/>
      <c r="EO517" s="27"/>
      <c r="EP517" s="27"/>
      <c r="EQ517" s="27"/>
      <c r="ER517" s="40"/>
    </row>
    <row r="518" spans="1:149" ht="15" customHeight="1" x14ac:dyDescent="0.25">
      <c r="B518" s="298" t="str">
        <f t="shared" si="54"/>
        <v>Desk 94</v>
      </c>
      <c r="C518" s="300" t="str">
        <f t="shared" si="56"/>
        <v/>
      </c>
      <c r="D518" s="300" t="str">
        <f t="shared" si="56"/>
        <v/>
      </c>
      <c r="E518" s="300" t="str">
        <f t="shared" si="56"/>
        <v/>
      </c>
      <c r="F518" s="300" t="str">
        <f t="shared" si="56"/>
        <v/>
      </c>
      <c r="G518" s="610" t="str">
        <f t="shared" si="56"/>
        <v/>
      </c>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c r="CW518" s="27"/>
      <c r="CX518" s="27"/>
      <c r="CY518" s="27"/>
      <c r="CZ518" s="27"/>
      <c r="DA518" s="27"/>
      <c r="DB518" s="27"/>
      <c r="DC518" s="27"/>
      <c r="DD518" s="27"/>
      <c r="DE518" s="27"/>
      <c r="DF518" s="27"/>
      <c r="DG518" s="27"/>
      <c r="DH518" s="27"/>
      <c r="DI518" s="27"/>
      <c r="DJ518" s="27"/>
      <c r="DK518" s="27"/>
      <c r="DL518" s="27"/>
      <c r="DM518" s="27"/>
      <c r="DN518" s="27"/>
      <c r="DO518" s="27"/>
      <c r="DP518" s="27"/>
      <c r="DQ518" s="27"/>
      <c r="DR518" s="27"/>
      <c r="DS518" s="27"/>
      <c r="DT518" s="27"/>
      <c r="DU518" s="27"/>
      <c r="DV518" s="27"/>
      <c r="DW518" s="40"/>
      <c r="DX518" s="27"/>
      <c r="DY518" s="27"/>
      <c r="DZ518" s="27"/>
      <c r="EA518" s="27"/>
      <c r="EB518" s="27"/>
      <c r="EC518" s="27"/>
      <c r="ED518" s="27"/>
      <c r="EE518" s="27"/>
      <c r="EF518" s="27"/>
      <c r="EG518" s="27"/>
      <c r="EH518" s="27"/>
      <c r="EI518" s="27"/>
      <c r="EJ518" s="27"/>
      <c r="EK518" s="27"/>
      <c r="EL518" s="27"/>
      <c r="EM518" s="27"/>
      <c r="EN518" s="27"/>
      <c r="EO518" s="27"/>
      <c r="EP518" s="27"/>
      <c r="EQ518" s="27"/>
      <c r="ER518" s="40"/>
    </row>
    <row r="519" spans="1:149" ht="15" customHeight="1" x14ac:dyDescent="0.25">
      <c r="B519" s="298" t="str">
        <f t="shared" si="54"/>
        <v>Desk 95</v>
      </c>
      <c r="C519" s="300" t="str">
        <f t="shared" si="56"/>
        <v/>
      </c>
      <c r="D519" s="300" t="str">
        <f t="shared" si="56"/>
        <v/>
      </c>
      <c r="E519" s="300" t="str">
        <f t="shared" si="56"/>
        <v/>
      </c>
      <c r="F519" s="300" t="str">
        <f t="shared" si="56"/>
        <v/>
      </c>
      <c r="G519" s="610" t="str">
        <f t="shared" si="56"/>
        <v/>
      </c>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c r="CW519" s="27"/>
      <c r="CX519" s="27"/>
      <c r="CY519" s="27"/>
      <c r="CZ519" s="27"/>
      <c r="DA519" s="27"/>
      <c r="DB519" s="27"/>
      <c r="DC519" s="27"/>
      <c r="DD519" s="27"/>
      <c r="DE519" s="27"/>
      <c r="DF519" s="27"/>
      <c r="DG519" s="27"/>
      <c r="DH519" s="27"/>
      <c r="DI519" s="27"/>
      <c r="DJ519" s="27"/>
      <c r="DK519" s="27"/>
      <c r="DL519" s="27"/>
      <c r="DM519" s="27"/>
      <c r="DN519" s="27"/>
      <c r="DO519" s="27"/>
      <c r="DP519" s="27"/>
      <c r="DQ519" s="27"/>
      <c r="DR519" s="27"/>
      <c r="DS519" s="27"/>
      <c r="DT519" s="27"/>
      <c r="DU519" s="27"/>
      <c r="DV519" s="27"/>
      <c r="DW519" s="40"/>
      <c r="DX519" s="27"/>
      <c r="DY519" s="27"/>
      <c r="DZ519" s="27"/>
      <c r="EA519" s="27"/>
      <c r="EB519" s="27"/>
      <c r="EC519" s="27"/>
      <c r="ED519" s="27"/>
      <c r="EE519" s="27"/>
      <c r="EF519" s="27"/>
      <c r="EG519" s="27"/>
      <c r="EH519" s="27"/>
      <c r="EI519" s="27"/>
      <c r="EJ519" s="27"/>
      <c r="EK519" s="27"/>
      <c r="EL519" s="27"/>
      <c r="EM519" s="27"/>
      <c r="EN519" s="27"/>
      <c r="EO519" s="27"/>
      <c r="EP519" s="27"/>
      <c r="EQ519" s="27"/>
      <c r="ER519" s="40"/>
    </row>
    <row r="520" spans="1:149" ht="15" customHeight="1" x14ac:dyDescent="0.25">
      <c r="B520" s="298" t="str">
        <f t="shared" si="54"/>
        <v>Desk 96</v>
      </c>
      <c r="C520" s="300" t="str">
        <f t="shared" si="56"/>
        <v/>
      </c>
      <c r="D520" s="300" t="str">
        <f t="shared" si="56"/>
        <v/>
      </c>
      <c r="E520" s="300" t="str">
        <f t="shared" si="56"/>
        <v/>
      </c>
      <c r="F520" s="300" t="str">
        <f t="shared" si="56"/>
        <v/>
      </c>
      <c r="G520" s="610" t="str">
        <f t="shared" si="56"/>
        <v/>
      </c>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c r="CW520" s="27"/>
      <c r="CX520" s="27"/>
      <c r="CY520" s="27"/>
      <c r="CZ520" s="27"/>
      <c r="DA520" s="27"/>
      <c r="DB520" s="27"/>
      <c r="DC520" s="27"/>
      <c r="DD520" s="27"/>
      <c r="DE520" s="27"/>
      <c r="DF520" s="27"/>
      <c r="DG520" s="27"/>
      <c r="DH520" s="27"/>
      <c r="DI520" s="27"/>
      <c r="DJ520" s="27"/>
      <c r="DK520" s="27"/>
      <c r="DL520" s="27"/>
      <c r="DM520" s="27"/>
      <c r="DN520" s="27"/>
      <c r="DO520" s="27"/>
      <c r="DP520" s="27"/>
      <c r="DQ520" s="27"/>
      <c r="DR520" s="27"/>
      <c r="DS520" s="27"/>
      <c r="DT520" s="27"/>
      <c r="DU520" s="27"/>
      <c r="DV520" s="27"/>
      <c r="DW520" s="40"/>
      <c r="DX520" s="27"/>
      <c r="DY520" s="27"/>
      <c r="DZ520" s="27"/>
      <c r="EA520" s="27"/>
      <c r="EB520" s="27"/>
      <c r="EC520" s="27"/>
      <c r="ED520" s="27"/>
      <c r="EE520" s="27"/>
      <c r="EF520" s="27"/>
      <c r="EG520" s="27"/>
      <c r="EH520" s="27"/>
      <c r="EI520" s="27"/>
      <c r="EJ520" s="27"/>
      <c r="EK520" s="27"/>
      <c r="EL520" s="27"/>
      <c r="EM520" s="27"/>
      <c r="EN520" s="27"/>
      <c r="EO520" s="27"/>
      <c r="EP520" s="27"/>
      <c r="EQ520" s="27"/>
      <c r="ER520" s="40"/>
    </row>
    <row r="521" spans="1:149" ht="15" customHeight="1" x14ac:dyDescent="0.25">
      <c r="B521" s="298" t="str">
        <f t="shared" si="54"/>
        <v>Desk 97</v>
      </c>
      <c r="C521" s="300" t="str">
        <f t="shared" si="56"/>
        <v/>
      </c>
      <c r="D521" s="300" t="str">
        <f t="shared" si="56"/>
        <v/>
      </c>
      <c r="E521" s="300" t="str">
        <f t="shared" si="56"/>
        <v/>
      </c>
      <c r="F521" s="300" t="str">
        <f t="shared" si="56"/>
        <v/>
      </c>
      <c r="G521" s="610" t="str">
        <f t="shared" si="56"/>
        <v/>
      </c>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c r="CW521" s="27"/>
      <c r="CX521" s="27"/>
      <c r="CY521" s="27"/>
      <c r="CZ521" s="27"/>
      <c r="DA521" s="27"/>
      <c r="DB521" s="27"/>
      <c r="DC521" s="27"/>
      <c r="DD521" s="27"/>
      <c r="DE521" s="27"/>
      <c r="DF521" s="27"/>
      <c r="DG521" s="27"/>
      <c r="DH521" s="27"/>
      <c r="DI521" s="27"/>
      <c r="DJ521" s="27"/>
      <c r="DK521" s="27"/>
      <c r="DL521" s="27"/>
      <c r="DM521" s="27"/>
      <c r="DN521" s="27"/>
      <c r="DO521" s="27"/>
      <c r="DP521" s="27"/>
      <c r="DQ521" s="27"/>
      <c r="DR521" s="27"/>
      <c r="DS521" s="27"/>
      <c r="DT521" s="27"/>
      <c r="DU521" s="27"/>
      <c r="DV521" s="27"/>
      <c r="DW521" s="40"/>
      <c r="DX521" s="27"/>
      <c r="DY521" s="27"/>
      <c r="DZ521" s="27"/>
      <c r="EA521" s="27"/>
      <c r="EB521" s="27"/>
      <c r="EC521" s="27"/>
      <c r="ED521" s="27"/>
      <c r="EE521" s="27"/>
      <c r="EF521" s="27"/>
      <c r="EG521" s="27"/>
      <c r="EH521" s="27"/>
      <c r="EI521" s="27"/>
      <c r="EJ521" s="27"/>
      <c r="EK521" s="27"/>
      <c r="EL521" s="27"/>
      <c r="EM521" s="27"/>
      <c r="EN521" s="27"/>
      <c r="EO521" s="27"/>
      <c r="EP521" s="27"/>
      <c r="EQ521" s="27"/>
      <c r="ER521" s="40"/>
    </row>
    <row r="522" spans="1:149" ht="15" customHeight="1" x14ac:dyDescent="0.25">
      <c r="B522" s="298" t="str">
        <f t="shared" si="54"/>
        <v>Desk 98</v>
      </c>
      <c r="C522" s="300" t="str">
        <f t="shared" ref="C522:G524" si="57">IF(ISBLANK(C108), "", C108)</f>
        <v/>
      </c>
      <c r="D522" s="300" t="str">
        <f t="shared" si="57"/>
        <v/>
      </c>
      <c r="E522" s="300" t="str">
        <f t="shared" si="57"/>
        <v/>
      </c>
      <c r="F522" s="300" t="str">
        <f t="shared" si="57"/>
        <v/>
      </c>
      <c r="G522" s="610" t="str">
        <f t="shared" si="57"/>
        <v/>
      </c>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c r="CW522" s="27"/>
      <c r="CX522" s="27"/>
      <c r="CY522" s="27"/>
      <c r="CZ522" s="27"/>
      <c r="DA522" s="27"/>
      <c r="DB522" s="27"/>
      <c r="DC522" s="27"/>
      <c r="DD522" s="27"/>
      <c r="DE522" s="27"/>
      <c r="DF522" s="27"/>
      <c r="DG522" s="27"/>
      <c r="DH522" s="27"/>
      <c r="DI522" s="27"/>
      <c r="DJ522" s="27"/>
      <c r="DK522" s="27"/>
      <c r="DL522" s="27"/>
      <c r="DM522" s="27"/>
      <c r="DN522" s="27"/>
      <c r="DO522" s="27"/>
      <c r="DP522" s="27"/>
      <c r="DQ522" s="27"/>
      <c r="DR522" s="27"/>
      <c r="DS522" s="27"/>
      <c r="DT522" s="27"/>
      <c r="DU522" s="27"/>
      <c r="DV522" s="27"/>
      <c r="DW522" s="40"/>
      <c r="DX522" s="27"/>
      <c r="DY522" s="27"/>
      <c r="DZ522" s="27"/>
      <c r="EA522" s="27"/>
      <c r="EB522" s="27"/>
      <c r="EC522" s="27"/>
      <c r="ED522" s="27"/>
      <c r="EE522" s="27"/>
      <c r="EF522" s="27"/>
      <c r="EG522" s="27"/>
      <c r="EH522" s="27"/>
      <c r="EI522" s="27"/>
      <c r="EJ522" s="27"/>
      <c r="EK522" s="27"/>
      <c r="EL522" s="27"/>
      <c r="EM522" s="27"/>
      <c r="EN522" s="27"/>
      <c r="EO522" s="27"/>
      <c r="EP522" s="27"/>
      <c r="EQ522" s="27"/>
      <c r="ER522" s="40"/>
    </row>
    <row r="523" spans="1:149" ht="15" customHeight="1" x14ac:dyDescent="0.25">
      <c r="B523" s="298" t="str">
        <f t="shared" si="54"/>
        <v>Desk 99</v>
      </c>
      <c r="C523" s="300" t="str">
        <f t="shared" si="57"/>
        <v/>
      </c>
      <c r="D523" s="300" t="str">
        <f t="shared" si="57"/>
        <v/>
      </c>
      <c r="E523" s="300" t="str">
        <f t="shared" si="57"/>
        <v/>
      </c>
      <c r="F523" s="300" t="str">
        <f t="shared" si="57"/>
        <v/>
      </c>
      <c r="G523" s="610" t="str">
        <f t="shared" si="57"/>
        <v/>
      </c>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c r="CW523" s="27"/>
      <c r="CX523" s="27"/>
      <c r="CY523" s="27"/>
      <c r="CZ523" s="27"/>
      <c r="DA523" s="27"/>
      <c r="DB523" s="27"/>
      <c r="DC523" s="27"/>
      <c r="DD523" s="27"/>
      <c r="DE523" s="27"/>
      <c r="DF523" s="27"/>
      <c r="DG523" s="27"/>
      <c r="DH523" s="27"/>
      <c r="DI523" s="27"/>
      <c r="DJ523" s="27"/>
      <c r="DK523" s="27"/>
      <c r="DL523" s="27"/>
      <c r="DM523" s="27"/>
      <c r="DN523" s="27"/>
      <c r="DO523" s="27"/>
      <c r="DP523" s="27"/>
      <c r="DQ523" s="27"/>
      <c r="DR523" s="27"/>
      <c r="DS523" s="27"/>
      <c r="DT523" s="27"/>
      <c r="DU523" s="27"/>
      <c r="DV523" s="27"/>
      <c r="DW523" s="40"/>
      <c r="DX523" s="27"/>
      <c r="DY523" s="27"/>
      <c r="DZ523" s="27"/>
      <c r="EA523" s="27"/>
      <c r="EB523" s="27"/>
      <c r="EC523" s="27"/>
      <c r="ED523" s="27"/>
      <c r="EE523" s="27"/>
      <c r="EF523" s="27"/>
      <c r="EG523" s="27"/>
      <c r="EH523" s="27"/>
      <c r="EI523" s="27"/>
      <c r="EJ523" s="27"/>
      <c r="EK523" s="27"/>
      <c r="EL523" s="27"/>
      <c r="EM523" s="27"/>
      <c r="EN523" s="27"/>
      <c r="EO523" s="27"/>
      <c r="EP523" s="27"/>
      <c r="EQ523" s="27"/>
      <c r="ER523" s="40"/>
    </row>
    <row r="524" spans="1:149" ht="15" customHeight="1" x14ac:dyDescent="0.25">
      <c r="B524" s="299" t="str">
        <f t="shared" si="54"/>
        <v>Desk 100</v>
      </c>
      <c r="C524" s="302" t="str">
        <f t="shared" si="57"/>
        <v/>
      </c>
      <c r="D524" s="302" t="str">
        <f t="shared" si="57"/>
        <v/>
      </c>
      <c r="E524" s="302" t="str">
        <f t="shared" si="57"/>
        <v/>
      </c>
      <c r="F524" s="302" t="str">
        <f t="shared" si="57"/>
        <v/>
      </c>
      <c r="G524" s="610" t="str">
        <f t="shared" si="57"/>
        <v/>
      </c>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c r="AW524" s="34"/>
      <c r="AX524" s="34"/>
      <c r="AY524" s="34"/>
      <c r="AZ524" s="34"/>
      <c r="BA524" s="34"/>
      <c r="BB524" s="34"/>
      <c r="BC524" s="34"/>
      <c r="BD524" s="34"/>
      <c r="BE524" s="34"/>
      <c r="BF524" s="34"/>
      <c r="BG524" s="34"/>
      <c r="BH524" s="34"/>
      <c r="BI524" s="34"/>
      <c r="BJ524" s="34"/>
      <c r="BK524" s="34"/>
      <c r="BL524" s="34"/>
      <c r="BM524" s="34"/>
      <c r="BN524" s="34"/>
      <c r="BO524" s="34"/>
      <c r="BP524" s="34"/>
      <c r="BQ524" s="34"/>
      <c r="BR524" s="34"/>
      <c r="BS524" s="34"/>
      <c r="BT524" s="34"/>
      <c r="BU524" s="34"/>
      <c r="BV524" s="34"/>
      <c r="BW524" s="34"/>
      <c r="BX524" s="34"/>
      <c r="BY524" s="34"/>
      <c r="BZ524" s="34"/>
      <c r="CA524" s="34"/>
      <c r="CB524" s="34"/>
      <c r="CC524" s="34"/>
      <c r="CD524" s="34"/>
      <c r="CE524" s="34"/>
      <c r="CF524" s="34"/>
      <c r="CG524" s="34"/>
      <c r="CH524" s="34"/>
      <c r="CI524" s="34"/>
      <c r="CJ524" s="34"/>
      <c r="CK524" s="34"/>
      <c r="CL524" s="34"/>
      <c r="CM524" s="34"/>
      <c r="CN524" s="34"/>
      <c r="CO524" s="34"/>
      <c r="CP524" s="34"/>
      <c r="CQ524" s="34"/>
      <c r="CR524" s="34"/>
      <c r="CS524" s="34"/>
      <c r="CT524" s="34"/>
      <c r="CU524" s="34"/>
      <c r="CV524" s="34"/>
      <c r="CW524" s="34"/>
      <c r="CX524" s="34"/>
      <c r="CY524" s="34"/>
      <c r="CZ524" s="34"/>
      <c r="DA524" s="34"/>
      <c r="DB524" s="34"/>
      <c r="DC524" s="34"/>
      <c r="DD524" s="34"/>
      <c r="DE524" s="34"/>
      <c r="DF524" s="34"/>
      <c r="DG524" s="34"/>
      <c r="DH524" s="34"/>
      <c r="DI524" s="34"/>
      <c r="DJ524" s="34"/>
      <c r="DK524" s="34"/>
      <c r="DL524" s="34"/>
      <c r="DM524" s="34"/>
      <c r="DN524" s="34"/>
      <c r="DO524" s="34"/>
      <c r="DP524" s="34"/>
      <c r="DQ524" s="34"/>
      <c r="DR524" s="34"/>
      <c r="DS524" s="34"/>
      <c r="DT524" s="34"/>
      <c r="DU524" s="34"/>
      <c r="DV524" s="34"/>
      <c r="DW524" s="82"/>
      <c r="DX524" s="34"/>
      <c r="DY524" s="34"/>
      <c r="DZ524" s="34"/>
      <c r="EA524" s="34"/>
      <c r="EB524" s="34"/>
      <c r="EC524" s="34"/>
      <c r="ED524" s="34"/>
      <c r="EE524" s="34"/>
      <c r="EF524" s="34"/>
      <c r="EG524" s="34"/>
      <c r="EH524" s="34"/>
      <c r="EI524" s="34"/>
      <c r="EJ524" s="34"/>
      <c r="EK524" s="34"/>
      <c r="EL524" s="34"/>
      <c r="EM524" s="34"/>
      <c r="EN524" s="34"/>
      <c r="EO524" s="34"/>
      <c r="EP524" s="34"/>
      <c r="EQ524" s="34"/>
      <c r="ER524" s="82"/>
    </row>
    <row r="525" spans="1:149" ht="15" customHeight="1" x14ac:dyDescent="0.25">
      <c r="B525" s="669" t="s">
        <v>622</v>
      </c>
      <c r="C525" s="611"/>
      <c r="D525" s="611"/>
      <c r="E525" s="611"/>
      <c r="F525" s="611"/>
      <c r="G525" s="611"/>
      <c r="H525" s="670"/>
      <c r="I525" s="670"/>
      <c r="J525" s="670"/>
      <c r="K525" s="670"/>
      <c r="L525" s="670"/>
      <c r="M525" s="670"/>
      <c r="N525" s="670"/>
      <c r="O525" s="670"/>
      <c r="P525" s="670"/>
      <c r="Q525" s="670"/>
      <c r="R525" s="670"/>
      <c r="S525" s="670"/>
      <c r="T525" s="670"/>
      <c r="U525" s="670"/>
      <c r="V525" s="670"/>
      <c r="W525" s="670"/>
      <c r="X525" s="670"/>
      <c r="Y525" s="670"/>
      <c r="Z525" s="670"/>
      <c r="AA525" s="670"/>
      <c r="AB525" s="670"/>
      <c r="AC525" s="670"/>
      <c r="AD525" s="670"/>
      <c r="AE525" s="670"/>
      <c r="AF525" s="670"/>
      <c r="AG525" s="670"/>
      <c r="AH525" s="670"/>
      <c r="AI525" s="670"/>
      <c r="AJ525" s="670"/>
      <c r="AK525" s="670"/>
      <c r="AL525" s="670"/>
      <c r="AM525" s="670"/>
      <c r="AN525" s="670"/>
      <c r="AO525" s="670"/>
      <c r="AP525" s="670"/>
      <c r="AQ525" s="670"/>
      <c r="AR525" s="670"/>
      <c r="AS525" s="670"/>
      <c r="AT525" s="670"/>
      <c r="AU525" s="670"/>
      <c r="AV525" s="670"/>
      <c r="AW525" s="670"/>
      <c r="AX525" s="670"/>
      <c r="AY525" s="670"/>
      <c r="AZ525" s="670"/>
      <c r="BA525" s="670"/>
      <c r="BB525" s="670"/>
      <c r="BC525" s="670"/>
      <c r="BD525" s="670"/>
      <c r="BE525" s="670"/>
      <c r="BF525" s="670"/>
      <c r="BG525" s="670"/>
      <c r="BH525" s="670"/>
      <c r="BI525" s="670"/>
      <c r="BJ525" s="670"/>
      <c r="BK525" s="670"/>
      <c r="BL525" s="670"/>
      <c r="BM525" s="670"/>
      <c r="BN525" s="670"/>
      <c r="BO525" s="670"/>
      <c r="BP525" s="670"/>
      <c r="BQ525" s="670"/>
      <c r="BR525" s="670"/>
      <c r="BS525" s="670"/>
      <c r="BT525" s="670"/>
      <c r="BU525" s="670"/>
      <c r="BV525" s="670"/>
      <c r="BW525" s="670"/>
      <c r="BX525" s="670"/>
      <c r="BY525" s="670"/>
      <c r="BZ525" s="670"/>
      <c r="CA525" s="670"/>
      <c r="CB525" s="670"/>
      <c r="CC525" s="670"/>
      <c r="CD525" s="670"/>
      <c r="CE525" s="670"/>
      <c r="CF525" s="670"/>
      <c r="CG525" s="670"/>
      <c r="CH525" s="670"/>
      <c r="CI525" s="670"/>
      <c r="CJ525" s="670"/>
      <c r="CK525" s="670"/>
      <c r="CL525" s="670"/>
      <c r="CM525" s="670"/>
      <c r="CN525" s="670"/>
      <c r="CO525" s="670"/>
      <c r="CP525" s="670"/>
      <c r="CQ525" s="670"/>
      <c r="CR525" s="670"/>
      <c r="CS525" s="670"/>
      <c r="CT525" s="670"/>
      <c r="CU525" s="670"/>
      <c r="CV525" s="670"/>
      <c r="CW525" s="670"/>
      <c r="CX525" s="670"/>
      <c r="CY525" s="670"/>
      <c r="CZ525" s="670"/>
      <c r="DA525" s="670"/>
      <c r="DB525" s="670"/>
      <c r="DC525" s="670"/>
      <c r="DD525" s="670"/>
      <c r="DE525" s="670"/>
      <c r="DF525" s="670"/>
      <c r="DG525" s="670"/>
      <c r="DH525" s="670"/>
      <c r="DI525" s="670"/>
      <c r="DJ525" s="670"/>
      <c r="DK525" s="670"/>
      <c r="DL525" s="670"/>
      <c r="DM525" s="670"/>
      <c r="DN525" s="670"/>
      <c r="DO525" s="670"/>
      <c r="DP525" s="670"/>
      <c r="DQ525" s="670"/>
      <c r="DR525" s="670"/>
      <c r="DS525" s="670"/>
      <c r="DT525" s="670"/>
      <c r="DU525" s="670"/>
      <c r="DV525" s="670"/>
      <c r="DW525" s="655"/>
      <c r="DX525" s="670"/>
      <c r="DY525" s="670"/>
      <c r="DZ525" s="670"/>
      <c r="EA525" s="670"/>
      <c r="EB525" s="670"/>
      <c r="EC525" s="670"/>
      <c r="ED525" s="670"/>
      <c r="EE525" s="670"/>
      <c r="EF525" s="670"/>
      <c r="EG525" s="670"/>
      <c r="EH525" s="670"/>
      <c r="EI525" s="670"/>
      <c r="EJ525" s="670"/>
      <c r="EK525" s="670"/>
      <c r="EL525" s="670"/>
      <c r="EM525" s="670"/>
      <c r="EN525" s="670"/>
      <c r="EO525" s="670"/>
      <c r="EP525" s="670"/>
      <c r="EQ525" s="670"/>
      <c r="ER525" s="655"/>
    </row>
    <row r="526" spans="1:149" s="457" customFormat="1" ht="60" customHeight="1" x14ac:dyDescent="0.25">
      <c r="A526" s="660" t="s">
        <v>741</v>
      </c>
      <c r="B526" s="144"/>
      <c r="C526" s="144"/>
      <c r="D526" s="194"/>
      <c r="E526" s="194"/>
      <c r="F526" s="194"/>
      <c r="G526" s="194"/>
      <c r="ES526" s="661"/>
    </row>
    <row r="527" spans="1:149" ht="60.75" customHeight="1" x14ac:dyDescent="0.25">
      <c r="B527" s="662" t="s">
        <v>521</v>
      </c>
      <c r="C527" s="608" t="s">
        <v>680</v>
      </c>
      <c r="D527" s="663" t="s">
        <v>650</v>
      </c>
      <c r="E527" s="608" t="s">
        <v>651</v>
      </c>
      <c r="F527" s="608" t="s">
        <v>681</v>
      </c>
      <c r="G527" s="608" t="s">
        <v>1017</v>
      </c>
      <c r="H527" s="608" t="s">
        <v>519</v>
      </c>
      <c r="I527" s="608" t="str">
        <f t="shared" ref="I527:BT527" si="58">"T+" &amp; (COLUMN(I527)-COLUMN($H527))</f>
        <v>T+1</v>
      </c>
      <c r="J527" s="608" t="str">
        <f t="shared" si="58"/>
        <v>T+2</v>
      </c>
      <c r="K527" s="608" t="str">
        <f t="shared" si="58"/>
        <v>T+3</v>
      </c>
      <c r="L527" s="608" t="str">
        <f t="shared" si="58"/>
        <v>T+4</v>
      </c>
      <c r="M527" s="608" t="str">
        <f t="shared" si="58"/>
        <v>T+5</v>
      </c>
      <c r="N527" s="608" t="str">
        <f t="shared" si="58"/>
        <v>T+6</v>
      </c>
      <c r="O527" s="608" t="str">
        <f t="shared" si="58"/>
        <v>T+7</v>
      </c>
      <c r="P527" s="608" t="str">
        <f t="shared" si="58"/>
        <v>T+8</v>
      </c>
      <c r="Q527" s="608" t="str">
        <f t="shared" si="58"/>
        <v>T+9</v>
      </c>
      <c r="R527" s="608" t="str">
        <f t="shared" si="58"/>
        <v>T+10</v>
      </c>
      <c r="S527" s="608" t="str">
        <f t="shared" si="58"/>
        <v>T+11</v>
      </c>
      <c r="T527" s="608" t="str">
        <f t="shared" si="58"/>
        <v>T+12</v>
      </c>
      <c r="U527" s="608" t="str">
        <f t="shared" si="58"/>
        <v>T+13</v>
      </c>
      <c r="V527" s="608" t="str">
        <f t="shared" si="58"/>
        <v>T+14</v>
      </c>
      <c r="W527" s="608" t="str">
        <f t="shared" si="58"/>
        <v>T+15</v>
      </c>
      <c r="X527" s="608" t="str">
        <f t="shared" si="58"/>
        <v>T+16</v>
      </c>
      <c r="Y527" s="608" t="str">
        <f t="shared" si="58"/>
        <v>T+17</v>
      </c>
      <c r="Z527" s="608" t="str">
        <f t="shared" si="58"/>
        <v>T+18</v>
      </c>
      <c r="AA527" s="608" t="str">
        <f t="shared" si="58"/>
        <v>T+19</v>
      </c>
      <c r="AB527" s="608" t="str">
        <f t="shared" si="58"/>
        <v>T+20</v>
      </c>
      <c r="AC527" s="608" t="str">
        <f t="shared" si="58"/>
        <v>T+21</v>
      </c>
      <c r="AD527" s="608" t="str">
        <f t="shared" si="58"/>
        <v>T+22</v>
      </c>
      <c r="AE527" s="608" t="str">
        <f t="shared" si="58"/>
        <v>T+23</v>
      </c>
      <c r="AF527" s="608" t="str">
        <f t="shared" si="58"/>
        <v>T+24</v>
      </c>
      <c r="AG527" s="608" t="str">
        <f t="shared" si="58"/>
        <v>T+25</v>
      </c>
      <c r="AH527" s="608" t="str">
        <f t="shared" si="58"/>
        <v>T+26</v>
      </c>
      <c r="AI527" s="608" t="str">
        <f t="shared" si="58"/>
        <v>T+27</v>
      </c>
      <c r="AJ527" s="608" t="str">
        <f t="shared" si="58"/>
        <v>T+28</v>
      </c>
      <c r="AK527" s="608" t="str">
        <f t="shared" si="58"/>
        <v>T+29</v>
      </c>
      <c r="AL527" s="608" t="str">
        <f t="shared" si="58"/>
        <v>T+30</v>
      </c>
      <c r="AM527" s="608" t="str">
        <f t="shared" si="58"/>
        <v>T+31</v>
      </c>
      <c r="AN527" s="608" t="str">
        <f t="shared" si="58"/>
        <v>T+32</v>
      </c>
      <c r="AO527" s="608" t="str">
        <f t="shared" si="58"/>
        <v>T+33</v>
      </c>
      <c r="AP527" s="608" t="str">
        <f t="shared" si="58"/>
        <v>T+34</v>
      </c>
      <c r="AQ527" s="608" t="str">
        <f t="shared" si="58"/>
        <v>T+35</v>
      </c>
      <c r="AR527" s="608" t="str">
        <f t="shared" si="58"/>
        <v>T+36</v>
      </c>
      <c r="AS527" s="608" t="str">
        <f t="shared" si="58"/>
        <v>T+37</v>
      </c>
      <c r="AT527" s="608" t="str">
        <f t="shared" si="58"/>
        <v>T+38</v>
      </c>
      <c r="AU527" s="608" t="str">
        <f t="shared" si="58"/>
        <v>T+39</v>
      </c>
      <c r="AV527" s="608" t="str">
        <f t="shared" si="58"/>
        <v>T+40</v>
      </c>
      <c r="AW527" s="608" t="str">
        <f t="shared" si="58"/>
        <v>T+41</v>
      </c>
      <c r="AX527" s="608" t="str">
        <f t="shared" si="58"/>
        <v>T+42</v>
      </c>
      <c r="AY527" s="608" t="str">
        <f t="shared" si="58"/>
        <v>T+43</v>
      </c>
      <c r="AZ527" s="608" t="str">
        <f t="shared" si="58"/>
        <v>T+44</v>
      </c>
      <c r="BA527" s="608" t="str">
        <f t="shared" si="58"/>
        <v>T+45</v>
      </c>
      <c r="BB527" s="608" t="str">
        <f t="shared" si="58"/>
        <v>T+46</v>
      </c>
      <c r="BC527" s="608" t="str">
        <f t="shared" si="58"/>
        <v>T+47</v>
      </c>
      <c r="BD527" s="608" t="str">
        <f t="shared" si="58"/>
        <v>T+48</v>
      </c>
      <c r="BE527" s="608" t="str">
        <f t="shared" si="58"/>
        <v>T+49</v>
      </c>
      <c r="BF527" s="608" t="str">
        <f t="shared" si="58"/>
        <v>T+50</v>
      </c>
      <c r="BG527" s="608" t="str">
        <f t="shared" si="58"/>
        <v>T+51</v>
      </c>
      <c r="BH527" s="608" t="str">
        <f t="shared" si="58"/>
        <v>T+52</v>
      </c>
      <c r="BI527" s="608" t="str">
        <f t="shared" si="58"/>
        <v>T+53</v>
      </c>
      <c r="BJ527" s="608" t="str">
        <f t="shared" si="58"/>
        <v>T+54</v>
      </c>
      <c r="BK527" s="608" t="str">
        <f t="shared" si="58"/>
        <v>T+55</v>
      </c>
      <c r="BL527" s="608" t="str">
        <f t="shared" si="58"/>
        <v>T+56</v>
      </c>
      <c r="BM527" s="608" t="str">
        <f t="shared" si="58"/>
        <v>T+57</v>
      </c>
      <c r="BN527" s="608" t="str">
        <f t="shared" si="58"/>
        <v>T+58</v>
      </c>
      <c r="BO527" s="608" t="str">
        <f t="shared" si="58"/>
        <v>T+59</v>
      </c>
      <c r="BP527" s="608" t="str">
        <f t="shared" si="58"/>
        <v>T+60</v>
      </c>
      <c r="BQ527" s="608" t="str">
        <f t="shared" si="58"/>
        <v>T+61</v>
      </c>
      <c r="BR527" s="608" t="str">
        <f t="shared" si="58"/>
        <v>T+62</v>
      </c>
      <c r="BS527" s="608" t="str">
        <f t="shared" si="58"/>
        <v>T+63</v>
      </c>
      <c r="BT527" s="608" t="str">
        <f t="shared" si="58"/>
        <v>T+64</v>
      </c>
      <c r="BU527" s="608" t="str">
        <f t="shared" ref="BU527:EF527" si="59">"T+" &amp; (COLUMN(BU527)-COLUMN($H527))</f>
        <v>T+65</v>
      </c>
      <c r="BV527" s="608" t="str">
        <f t="shared" si="59"/>
        <v>T+66</v>
      </c>
      <c r="BW527" s="608" t="str">
        <f t="shared" si="59"/>
        <v>T+67</v>
      </c>
      <c r="BX527" s="608" t="str">
        <f t="shared" si="59"/>
        <v>T+68</v>
      </c>
      <c r="BY527" s="608" t="str">
        <f t="shared" si="59"/>
        <v>T+69</v>
      </c>
      <c r="BZ527" s="608" t="str">
        <f t="shared" si="59"/>
        <v>T+70</v>
      </c>
      <c r="CA527" s="608" t="str">
        <f t="shared" si="59"/>
        <v>T+71</v>
      </c>
      <c r="CB527" s="608" t="str">
        <f t="shared" si="59"/>
        <v>T+72</v>
      </c>
      <c r="CC527" s="608" t="str">
        <f t="shared" si="59"/>
        <v>T+73</v>
      </c>
      <c r="CD527" s="608" t="str">
        <f t="shared" si="59"/>
        <v>T+74</v>
      </c>
      <c r="CE527" s="608" t="str">
        <f t="shared" si="59"/>
        <v>T+75</v>
      </c>
      <c r="CF527" s="608" t="str">
        <f t="shared" si="59"/>
        <v>T+76</v>
      </c>
      <c r="CG527" s="608" t="str">
        <f t="shared" si="59"/>
        <v>T+77</v>
      </c>
      <c r="CH527" s="608" t="str">
        <f t="shared" si="59"/>
        <v>T+78</v>
      </c>
      <c r="CI527" s="608" t="str">
        <f t="shared" si="59"/>
        <v>T+79</v>
      </c>
      <c r="CJ527" s="608" t="str">
        <f t="shared" si="59"/>
        <v>T+80</v>
      </c>
      <c r="CK527" s="608" t="str">
        <f t="shared" si="59"/>
        <v>T+81</v>
      </c>
      <c r="CL527" s="608" t="str">
        <f t="shared" si="59"/>
        <v>T+82</v>
      </c>
      <c r="CM527" s="608" t="str">
        <f t="shared" si="59"/>
        <v>T+83</v>
      </c>
      <c r="CN527" s="608" t="str">
        <f t="shared" si="59"/>
        <v>T+84</v>
      </c>
      <c r="CO527" s="608" t="str">
        <f t="shared" si="59"/>
        <v>T+85</v>
      </c>
      <c r="CP527" s="608" t="str">
        <f t="shared" si="59"/>
        <v>T+86</v>
      </c>
      <c r="CQ527" s="608" t="str">
        <f t="shared" si="59"/>
        <v>T+87</v>
      </c>
      <c r="CR527" s="608" t="str">
        <f t="shared" si="59"/>
        <v>T+88</v>
      </c>
      <c r="CS527" s="608" t="str">
        <f t="shared" si="59"/>
        <v>T+89</v>
      </c>
      <c r="CT527" s="608" t="str">
        <f t="shared" si="59"/>
        <v>T+90</v>
      </c>
      <c r="CU527" s="608" t="str">
        <f t="shared" si="59"/>
        <v>T+91</v>
      </c>
      <c r="CV527" s="608" t="str">
        <f t="shared" si="59"/>
        <v>T+92</v>
      </c>
      <c r="CW527" s="608" t="str">
        <f t="shared" si="59"/>
        <v>T+93</v>
      </c>
      <c r="CX527" s="608" t="str">
        <f t="shared" si="59"/>
        <v>T+94</v>
      </c>
      <c r="CY527" s="608" t="str">
        <f t="shared" si="59"/>
        <v>T+95</v>
      </c>
      <c r="CZ527" s="608" t="str">
        <f t="shared" si="59"/>
        <v>T+96</v>
      </c>
      <c r="DA527" s="608" t="str">
        <f t="shared" si="59"/>
        <v>T+97</v>
      </c>
      <c r="DB527" s="608" t="str">
        <f t="shared" si="59"/>
        <v>T+98</v>
      </c>
      <c r="DC527" s="608" t="str">
        <f t="shared" si="59"/>
        <v>T+99</v>
      </c>
      <c r="DD527" s="608" t="str">
        <f t="shared" si="59"/>
        <v>T+100</v>
      </c>
      <c r="DE527" s="608" t="str">
        <f t="shared" si="59"/>
        <v>T+101</v>
      </c>
      <c r="DF527" s="608" t="str">
        <f t="shared" si="59"/>
        <v>T+102</v>
      </c>
      <c r="DG527" s="608" t="str">
        <f t="shared" si="59"/>
        <v>T+103</v>
      </c>
      <c r="DH527" s="608" t="str">
        <f t="shared" si="59"/>
        <v>T+104</v>
      </c>
      <c r="DI527" s="608" t="str">
        <f t="shared" si="59"/>
        <v>T+105</v>
      </c>
      <c r="DJ527" s="608" t="str">
        <f t="shared" si="59"/>
        <v>T+106</v>
      </c>
      <c r="DK527" s="608" t="str">
        <f t="shared" si="59"/>
        <v>T+107</v>
      </c>
      <c r="DL527" s="608" t="str">
        <f t="shared" si="59"/>
        <v>T+108</v>
      </c>
      <c r="DM527" s="608" t="str">
        <f t="shared" si="59"/>
        <v>T+109</v>
      </c>
      <c r="DN527" s="608" t="str">
        <f t="shared" si="59"/>
        <v>T+110</v>
      </c>
      <c r="DO527" s="608" t="str">
        <f t="shared" si="59"/>
        <v>T+111</v>
      </c>
      <c r="DP527" s="608" t="str">
        <f t="shared" si="59"/>
        <v>T+112</v>
      </c>
      <c r="DQ527" s="608" t="str">
        <f t="shared" si="59"/>
        <v>T+113</v>
      </c>
      <c r="DR527" s="608" t="str">
        <f t="shared" si="59"/>
        <v>T+114</v>
      </c>
      <c r="DS527" s="608" t="str">
        <f t="shared" si="59"/>
        <v>T+115</v>
      </c>
      <c r="DT527" s="608" t="str">
        <f t="shared" si="59"/>
        <v>T+116</v>
      </c>
      <c r="DU527" s="608" t="str">
        <f t="shared" si="59"/>
        <v>T+117</v>
      </c>
      <c r="DV527" s="608" t="str">
        <f t="shared" si="59"/>
        <v>T+118</v>
      </c>
      <c r="DW527" s="608" t="str">
        <f t="shared" si="59"/>
        <v>T+119</v>
      </c>
      <c r="DX527" s="608" t="str">
        <f t="shared" si="59"/>
        <v>T+120</v>
      </c>
      <c r="DY527" s="608" t="str">
        <f t="shared" si="59"/>
        <v>T+121</v>
      </c>
      <c r="DZ527" s="608" t="str">
        <f t="shared" si="59"/>
        <v>T+122</v>
      </c>
      <c r="EA527" s="608" t="str">
        <f t="shared" si="59"/>
        <v>T+123</v>
      </c>
      <c r="EB527" s="608" t="str">
        <f t="shared" si="59"/>
        <v>T+124</v>
      </c>
      <c r="EC527" s="608" t="str">
        <f t="shared" si="59"/>
        <v>T+125</v>
      </c>
      <c r="ED527" s="608" t="str">
        <f t="shared" si="59"/>
        <v>T+126</v>
      </c>
      <c r="EE527" s="608" t="str">
        <f t="shared" si="59"/>
        <v>T+127</v>
      </c>
      <c r="EF527" s="608" t="str">
        <f t="shared" si="59"/>
        <v>T+128</v>
      </c>
      <c r="EG527" s="608" t="str">
        <f t="shared" ref="EG527:ER527" si="60">"T+" &amp; (COLUMN(EG527)-COLUMN($H527))</f>
        <v>T+129</v>
      </c>
      <c r="EH527" s="608" t="str">
        <f t="shared" si="60"/>
        <v>T+130</v>
      </c>
      <c r="EI527" s="608" t="str">
        <f t="shared" si="60"/>
        <v>T+131</v>
      </c>
      <c r="EJ527" s="608" t="str">
        <f t="shared" si="60"/>
        <v>T+132</v>
      </c>
      <c r="EK527" s="608" t="str">
        <f t="shared" si="60"/>
        <v>T+133</v>
      </c>
      <c r="EL527" s="608" t="str">
        <f t="shared" si="60"/>
        <v>T+134</v>
      </c>
      <c r="EM527" s="608" t="str">
        <f t="shared" si="60"/>
        <v>T+135</v>
      </c>
      <c r="EN527" s="608" t="str">
        <f t="shared" si="60"/>
        <v>T+136</v>
      </c>
      <c r="EO527" s="608" t="str">
        <f t="shared" si="60"/>
        <v>T+137</v>
      </c>
      <c r="EP527" s="608" t="str">
        <f t="shared" si="60"/>
        <v>T+138</v>
      </c>
      <c r="EQ527" s="608" t="str">
        <f t="shared" si="60"/>
        <v>T+139</v>
      </c>
      <c r="ER527" s="608" t="str">
        <f t="shared" si="60"/>
        <v>T+140</v>
      </c>
    </row>
    <row r="528" spans="1:149" ht="15" customHeight="1" x14ac:dyDescent="0.25">
      <c r="B528" s="667" t="str">
        <f>B11</f>
        <v>Desk 1</v>
      </c>
      <c r="C528" s="668" t="str">
        <f>IF(ISBLANK(C11), "", C11)</f>
        <v/>
      </c>
      <c r="D528" s="668" t="str">
        <f t="shared" ref="D528:F528" si="61">IF(ISBLANK(D11), "", D11)</f>
        <v/>
      </c>
      <c r="E528" s="668" t="str">
        <f t="shared" si="61"/>
        <v/>
      </c>
      <c r="F528" s="668" t="str">
        <f t="shared" si="61"/>
        <v/>
      </c>
      <c r="G528" s="610" t="str">
        <f>IF(ISBLANK(G11), "", G11)</f>
        <v/>
      </c>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c r="CW528" s="27"/>
      <c r="CX528" s="27"/>
      <c r="CY528" s="27"/>
      <c r="CZ528" s="27"/>
      <c r="DA528" s="27"/>
      <c r="DB528" s="27"/>
      <c r="DC528" s="27"/>
      <c r="DD528" s="27"/>
      <c r="DE528" s="27"/>
      <c r="DF528" s="27"/>
      <c r="DG528" s="27"/>
      <c r="DH528" s="27"/>
      <c r="DI528" s="27"/>
      <c r="DJ528" s="27"/>
      <c r="DK528" s="27"/>
      <c r="DL528" s="27"/>
      <c r="DM528" s="27"/>
      <c r="DN528" s="27"/>
      <c r="DO528" s="27"/>
      <c r="DP528" s="27"/>
      <c r="DQ528" s="27"/>
      <c r="DR528" s="27"/>
      <c r="DS528" s="27"/>
      <c r="DT528" s="27"/>
      <c r="DU528" s="27"/>
      <c r="DV528" s="27"/>
      <c r="DW528" s="40"/>
      <c r="DX528" s="27"/>
      <c r="DY528" s="27"/>
      <c r="DZ528" s="27"/>
      <c r="EA528" s="27"/>
      <c r="EB528" s="27"/>
      <c r="EC528" s="27"/>
      <c r="ED528" s="27"/>
      <c r="EE528" s="27"/>
      <c r="EF528" s="27"/>
      <c r="EG528" s="27"/>
      <c r="EH528" s="27"/>
      <c r="EI528" s="27"/>
      <c r="EJ528" s="27"/>
      <c r="EK528" s="27"/>
      <c r="EL528" s="27"/>
      <c r="EM528" s="27"/>
      <c r="EN528" s="27"/>
      <c r="EO528" s="27"/>
      <c r="EP528" s="27"/>
      <c r="EQ528" s="27"/>
      <c r="ER528" s="40"/>
    </row>
    <row r="529" spans="2:148" ht="15" customHeight="1" x14ac:dyDescent="0.25">
      <c r="B529" s="298" t="str">
        <f t="shared" ref="B529:B592" si="62">B115</f>
        <v>Desk 2</v>
      </c>
      <c r="C529" s="300" t="str">
        <f t="shared" ref="C529:G544" si="63">IF(ISBLANK(C12), "", C12)</f>
        <v/>
      </c>
      <c r="D529" s="300" t="str">
        <f t="shared" si="63"/>
        <v/>
      </c>
      <c r="E529" s="300" t="str">
        <f t="shared" si="63"/>
        <v/>
      </c>
      <c r="F529" s="300" t="str">
        <f t="shared" si="63"/>
        <v/>
      </c>
      <c r="G529" s="610" t="str">
        <f t="shared" si="63"/>
        <v/>
      </c>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c r="CW529" s="27"/>
      <c r="CX529" s="27"/>
      <c r="CY529" s="27"/>
      <c r="CZ529" s="27"/>
      <c r="DA529" s="27"/>
      <c r="DB529" s="27"/>
      <c r="DC529" s="27"/>
      <c r="DD529" s="27"/>
      <c r="DE529" s="27"/>
      <c r="DF529" s="27"/>
      <c r="DG529" s="27"/>
      <c r="DH529" s="27"/>
      <c r="DI529" s="27"/>
      <c r="DJ529" s="27"/>
      <c r="DK529" s="27"/>
      <c r="DL529" s="27"/>
      <c r="DM529" s="27"/>
      <c r="DN529" s="27"/>
      <c r="DO529" s="27"/>
      <c r="DP529" s="27"/>
      <c r="DQ529" s="27"/>
      <c r="DR529" s="27"/>
      <c r="DS529" s="27"/>
      <c r="DT529" s="27"/>
      <c r="DU529" s="27"/>
      <c r="DV529" s="27"/>
      <c r="DW529" s="40"/>
      <c r="DX529" s="27"/>
      <c r="DY529" s="27"/>
      <c r="DZ529" s="27"/>
      <c r="EA529" s="27"/>
      <c r="EB529" s="27"/>
      <c r="EC529" s="27"/>
      <c r="ED529" s="27"/>
      <c r="EE529" s="27"/>
      <c r="EF529" s="27"/>
      <c r="EG529" s="27"/>
      <c r="EH529" s="27"/>
      <c r="EI529" s="27"/>
      <c r="EJ529" s="27"/>
      <c r="EK529" s="27"/>
      <c r="EL529" s="27"/>
      <c r="EM529" s="27"/>
      <c r="EN529" s="27"/>
      <c r="EO529" s="27"/>
      <c r="EP529" s="27"/>
      <c r="EQ529" s="27"/>
      <c r="ER529" s="40"/>
    </row>
    <row r="530" spans="2:148" ht="15" customHeight="1" x14ac:dyDescent="0.25">
      <c r="B530" s="298" t="str">
        <f t="shared" si="62"/>
        <v>Desk 3</v>
      </c>
      <c r="C530" s="300" t="str">
        <f t="shared" si="63"/>
        <v/>
      </c>
      <c r="D530" s="300" t="str">
        <f t="shared" si="63"/>
        <v/>
      </c>
      <c r="E530" s="300" t="str">
        <f t="shared" si="63"/>
        <v/>
      </c>
      <c r="F530" s="300" t="str">
        <f t="shared" si="63"/>
        <v/>
      </c>
      <c r="G530" s="610" t="str">
        <f t="shared" si="63"/>
        <v/>
      </c>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c r="CW530" s="27"/>
      <c r="CX530" s="27"/>
      <c r="CY530" s="27"/>
      <c r="CZ530" s="27"/>
      <c r="DA530" s="27"/>
      <c r="DB530" s="27"/>
      <c r="DC530" s="27"/>
      <c r="DD530" s="27"/>
      <c r="DE530" s="27"/>
      <c r="DF530" s="27"/>
      <c r="DG530" s="27"/>
      <c r="DH530" s="27"/>
      <c r="DI530" s="27"/>
      <c r="DJ530" s="27"/>
      <c r="DK530" s="27"/>
      <c r="DL530" s="27"/>
      <c r="DM530" s="27"/>
      <c r="DN530" s="27"/>
      <c r="DO530" s="27"/>
      <c r="DP530" s="27"/>
      <c r="DQ530" s="27"/>
      <c r="DR530" s="27"/>
      <c r="DS530" s="27"/>
      <c r="DT530" s="27"/>
      <c r="DU530" s="27"/>
      <c r="DV530" s="27"/>
      <c r="DW530" s="40"/>
      <c r="DX530" s="27"/>
      <c r="DY530" s="27"/>
      <c r="DZ530" s="27"/>
      <c r="EA530" s="27"/>
      <c r="EB530" s="27"/>
      <c r="EC530" s="27"/>
      <c r="ED530" s="27"/>
      <c r="EE530" s="27"/>
      <c r="EF530" s="27"/>
      <c r="EG530" s="27"/>
      <c r="EH530" s="27"/>
      <c r="EI530" s="27"/>
      <c r="EJ530" s="27"/>
      <c r="EK530" s="27"/>
      <c r="EL530" s="27"/>
      <c r="EM530" s="27"/>
      <c r="EN530" s="27"/>
      <c r="EO530" s="27"/>
      <c r="EP530" s="27"/>
      <c r="EQ530" s="27"/>
      <c r="ER530" s="40"/>
    </row>
    <row r="531" spans="2:148" ht="15" customHeight="1" x14ac:dyDescent="0.25">
      <c r="B531" s="298" t="str">
        <f t="shared" si="62"/>
        <v>Desk 4</v>
      </c>
      <c r="C531" s="300" t="str">
        <f t="shared" si="63"/>
        <v/>
      </c>
      <c r="D531" s="300" t="str">
        <f t="shared" si="63"/>
        <v/>
      </c>
      <c r="E531" s="300" t="str">
        <f t="shared" si="63"/>
        <v/>
      </c>
      <c r="F531" s="300" t="str">
        <f t="shared" si="63"/>
        <v/>
      </c>
      <c r="G531" s="610" t="str">
        <f t="shared" si="63"/>
        <v/>
      </c>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c r="CW531" s="27"/>
      <c r="CX531" s="27"/>
      <c r="CY531" s="27"/>
      <c r="CZ531" s="27"/>
      <c r="DA531" s="27"/>
      <c r="DB531" s="27"/>
      <c r="DC531" s="27"/>
      <c r="DD531" s="27"/>
      <c r="DE531" s="27"/>
      <c r="DF531" s="27"/>
      <c r="DG531" s="27"/>
      <c r="DH531" s="27"/>
      <c r="DI531" s="27"/>
      <c r="DJ531" s="27"/>
      <c r="DK531" s="27"/>
      <c r="DL531" s="27"/>
      <c r="DM531" s="27"/>
      <c r="DN531" s="27"/>
      <c r="DO531" s="27"/>
      <c r="DP531" s="27"/>
      <c r="DQ531" s="27"/>
      <c r="DR531" s="27"/>
      <c r="DS531" s="27"/>
      <c r="DT531" s="27"/>
      <c r="DU531" s="27"/>
      <c r="DV531" s="27"/>
      <c r="DW531" s="40"/>
      <c r="DX531" s="27"/>
      <c r="DY531" s="27"/>
      <c r="DZ531" s="27"/>
      <c r="EA531" s="27"/>
      <c r="EB531" s="27"/>
      <c r="EC531" s="27"/>
      <c r="ED531" s="27"/>
      <c r="EE531" s="27"/>
      <c r="EF531" s="27"/>
      <c r="EG531" s="27"/>
      <c r="EH531" s="27"/>
      <c r="EI531" s="27"/>
      <c r="EJ531" s="27"/>
      <c r="EK531" s="27"/>
      <c r="EL531" s="27"/>
      <c r="EM531" s="27"/>
      <c r="EN531" s="27"/>
      <c r="EO531" s="27"/>
      <c r="EP531" s="27"/>
      <c r="EQ531" s="27"/>
      <c r="ER531" s="40"/>
    </row>
    <row r="532" spans="2:148" ht="15" customHeight="1" x14ac:dyDescent="0.25">
      <c r="B532" s="298" t="str">
        <f t="shared" si="62"/>
        <v>Desk 5</v>
      </c>
      <c r="C532" s="300" t="str">
        <f t="shared" si="63"/>
        <v/>
      </c>
      <c r="D532" s="300" t="str">
        <f t="shared" si="63"/>
        <v/>
      </c>
      <c r="E532" s="300" t="str">
        <f t="shared" si="63"/>
        <v/>
      </c>
      <c r="F532" s="300" t="str">
        <f t="shared" si="63"/>
        <v/>
      </c>
      <c r="G532" s="610" t="str">
        <f t="shared" si="63"/>
        <v/>
      </c>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c r="CW532" s="27"/>
      <c r="CX532" s="27"/>
      <c r="CY532" s="27"/>
      <c r="CZ532" s="27"/>
      <c r="DA532" s="27"/>
      <c r="DB532" s="27"/>
      <c r="DC532" s="27"/>
      <c r="DD532" s="27"/>
      <c r="DE532" s="27"/>
      <c r="DF532" s="27"/>
      <c r="DG532" s="27"/>
      <c r="DH532" s="27"/>
      <c r="DI532" s="27"/>
      <c r="DJ532" s="27"/>
      <c r="DK532" s="27"/>
      <c r="DL532" s="27"/>
      <c r="DM532" s="27"/>
      <c r="DN532" s="27"/>
      <c r="DO532" s="27"/>
      <c r="DP532" s="27"/>
      <c r="DQ532" s="27"/>
      <c r="DR532" s="27"/>
      <c r="DS532" s="27"/>
      <c r="DT532" s="27"/>
      <c r="DU532" s="27"/>
      <c r="DV532" s="27"/>
      <c r="DW532" s="40"/>
      <c r="DX532" s="27"/>
      <c r="DY532" s="27"/>
      <c r="DZ532" s="27"/>
      <c r="EA532" s="27"/>
      <c r="EB532" s="27"/>
      <c r="EC532" s="27"/>
      <c r="ED532" s="27"/>
      <c r="EE532" s="27"/>
      <c r="EF532" s="27"/>
      <c r="EG532" s="27"/>
      <c r="EH532" s="27"/>
      <c r="EI532" s="27"/>
      <c r="EJ532" s="27"/>
      <c r="EK532" s="27"/>
      <c r="EL532" s="27"/>
      <c r="EM532" s="27"/>
      <c r="EN532" s="27"/>
      <c r="EO532" s="27"/>
      <c r="EP532" s="27"/>
      <c r="EQ532" s="27"/>
      <c r="ER532" s="40"/>
    </row>
    <row r="533" spans="2:148" ht="15" customHeight="1" x14ac:dyDescent="0.25">
      <c r="B533" s="298" t="str">
        <f t="shared" si="62"/>
        <v>Desk 6</v>
      </c>
      <c r="C533" s="300" t="str">
        <f t="shared" si="63"/>
        <v/>
      </c>
      <c r="D533" s="300" t="str">
        <f t="shared" si="63"/>
        <v/>
      </c>
      <c r="E533" s="300" t="str">
        <f t="shared" si="63"/>
        <v/>
      </c>
      <c r="F533" s="300" t="str">
        <f t="shared" si="63"/>
        <v/>
      </c>
      <c r="G533" s="610" t="str">
        <f t="shared" si="63"/>
        <v/>
      </c>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c r="CW533" s="27"/>
      <c r="CX533" s="27"/>
      <c r="CY533" s="27"/>
      <c r="CZ533" s="27"/>
      <c r="DA533" s="27"/>
      <c r="DB533" s="27"/>
      <c r="DC533" s="27"/>
      <c r="DD533" s="27"/>
      <c r="DE533" s="27"/>
      <c r="DF533" s="27"/>
      <c r="DG533" s="27"/>
      <c r="DH533" s="27"/>
      <c r="DI533" s="27"/>
      <c r="DJ533" s="27"/>
      <c r="DK533" s="27"/>
      <c r="DL533" s="27"/>
      <c r="DM533" s="27"/>
      <c r="DN533" s="27"/>
      <c r="DO533" s="27"/>
      <c r="DP533" s="27"/>
      <c r="DQ533" s="27"/>
      <c r="DR533" s="27"/>
      <c r="DS533" s="27"/>
      <c r="DT533" s="27"/>
      <c r="DU533" s="27"/>
      <c r="DV533" s="27"/>
      <c r="DW533" s="40"/>
      <c r="DX533" s="27"/>
      <c r="DY533" s="27"/>
      <c r="DZ533" s="27"/>
      <c r="EA533" s="27"/>
      <c r="EB533" s="27"/>
      <c r="EC533" s="27"/>
      <c r="ED533" s="27"/>
      <c r="EE533" s="27"/>
      <c r="EF533" s="27"/>
      <c r="EG533" s="27"/>
      <c r="EH533" s="27"/>
      <c r="EI533" s="27"/>
      <c r="EJ533" s="27"/>
      <c r="EK533" s="27"/>
      <c r="EL533" s="27"/>
      <c r="EM533" s="27"/>
      <c r="EN533" s="27"/>
      <c r="EO533" s="27"/>
      <c r="EP533" s="27"/>
      <c r="EQ533" s="27"/>
      <c r="ER533" s="40"/>
    </row>
    <row r="534" spans="2:148" ht="15" customHeight="1" x14ac:dyDescent="0.25">
      <c r="B534" s="298" t="str">
        <f t="shared" si="62"/>
        <v>Desk 7</v>
      </c>
      <c r="C534" s="300" t="str">
        <f t="shared" si="63"/>
        <v/>
      </c>
      <c r="D534" s="300" t="str">
        <f t="shared" si="63"/>
        <v/>
      </c>
      <c r="E534" s="300" t="str">
        <f t="shared" si="63"/>
        <v/>
      </c>
      <c r="F534" s="300" t="str">
        <f t="shared" si="63"/>
        <v/>
      </c>
      <c r="G534" s="610" t="str">
        <f t="shared" si="63"/>
        <v/>
      </c>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c r="CW534" s="27"/>
      <c r="CX534" s="27"/>
      <c r="CY534" s="27"/>
      <c r="CZ534" s="27"/>
      <c r="DA534" s="27"/>
      <c r="DB534" s="27"/>
      <c r="DC534" s="27"/>
      <c r="DD534" s="27"/>
      <c r="DE534" s="27"/>
      <c r="DF534" s="27"/>
      <c r="DG534" s="27"/>
      <c r="DH534" s="27"/>
      <c r="DI534" s="27"/>
      <c r="DJ534" s="27"/>
      <c r="DK534" s="27"/>
      <c r="DL534" s="27"/>
      <c r="DM534" s="27"/>
      <c r="DN534" s="27"/>
      <c r="DO534" s="27"/>
      <c r="DP534" s="27"/>
      <c r="DQ534" s="27"/>
      <c r="DR534" s="27"/>
      <c r="DS534" s="27"/>
      <c r="DT534" s="27"/>
      <c r="DU534" s="27"/>
      <c r="DV534" s="27"/>
      <c r="DW534" s="40"/>
      <c r="DX534" s="27"/>
      <c r="DY534" s="27"/>
      <c r="DZ534" s="27"/>
      <c r="EA534" s="27"/>
      <c r="EB534" s="27"/>
      <c r="EC534" s="27"/>
      <c r="ED534" s="27"/>
      <c r="EE534" s="27"/>
      <c r="EF534" s="27"/>
      <c r="EG534" s="27"/>
      <c r="EH534" s="27"/>
      <c r="EI534" s="27"/>
      <c r="EJ534" s="27"/>
      <c r="EK534" s="27"/>
      <c r="EL534" s="27"/>
      <c r="EM534" s="27"/>
      <c r="EN534" s="27"/>
      <c r="EO534" s="27"/>
      <c r="EP534" s="27"/>
      <c r="EQ534" s="27"/>
      <c r="ER534" s="40"/>
    </row>
    <row r="535" spans="2:148" ht="15" customHeight="1" x14ac:dyDescent="0.25">
      <c r="B535" s="298" t="str">
        <f t="shared" si="62"/>
        <v>Desk 8</v>
      </c>
      <c r="C535" s="300" t="str">
        <f t="shared" si="63"/>
        <v/>
      </c>
      <c r="D535" s="300" t="str">
        <f t="shared" si="63"/>
        <v/>
      </c>
      <c r="E535" s="300" t="str">
        <f t="shared" si="63"/>
        <v/>
      </c>
      <c r="F535" s="300" t="str">
        <f t="shared" si="63"/>
        <v/>
      </c>
      <c r="G535" s="610" t="str">
        <f t="shared" si="63"/>
        <v/>
      </c>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c r="CW535" s="27"/>
      <c r="CX535" s="27"/>
      <c r="CY535" s="27"/>
      <c r="CZ535" s="27"/>
      <c r="DA535" s="27"/>
      <c r="DB535" s="27"/>
      <c r="DC535" s="27"/>
      <c r="DD535" s="27"/>
      <c r="DE535" s="27"/>
      <c r="DF535" s="27"/>
      <c r="DG535" s="27"/>
      <c r="DH535" s="27"/>
      <c r="DI535" s="27"/>
      <c r="DJ535" s="27"/>
      <c r="DK535" s="27"/>
      <c r="DL535" s="27"/>
      <c r="DM535" s="27"/>
      <c r="DN535" s="27"/>
      <c r="DO535" s="27"/>
      <c r="DP535" s="27"/>
      <c r="DQ535" s="27"/>
      <c r="DR535" s="27"/>
      <c r="DS535" s="27"/>
      <c r="DT535" s="27"/>
      <c r="DU535" s="27"/>
      <c r="DV535" s="27"/>
      <c r="DW535" s="40"/>
      <c r="DX535" s="27"/>
      <c r="DY535" s="27"/>
      <c r="DZ535" s="27"/>
      <c r="EA535" s="27"/>
      <c r="EB535" s="27"/>
      <c r="EC535" s="27"/>
      <c r="ED535" s="27"/>
      <c r="EE535" s="27"/>
      <c r="EF535" s="27"/>
      <c r="EG535" s="27"/>
      <c r="EH535" s="27"/>
      <c r="EI535" s="27"/>
      <c r="EJ535" s="27"/>
      <c r="EK535" s="27"/>
      <c r="EL535" s="27"/>
      <c r="EM535" s="27"/>
      <c r="EN535" s="27"/>
      <c r="EO535" s="27"/>
      <c r="EP535" s="27"/>
      <c r="EQ535" s="27"/>
      <c r="ER535" s="40"/>
    </row>
    <row r="536" spans="2:148" ht="15" customHeight="1" x14ac:dyDescent="0.25">
      <c r="B536" s="298" t="str">
        <f t="shared" si="62"/>
        <v>Desk 9</v>
      </c>
      <c r="C536" s="300" t="str">
        <f t="shared" si="63"/>
        <v/>
      </c>
      <c r="D536" s="300" t="str">
        <f t="shared" si="63"/>
        <v/>
      </c>
      <c r="E536" s="300" t="str">
        <f t="shared" si="63"/>
        <v/>
      </c>
      <c r="F536" s="300" t="str">
        <f t="shared" si="63"/>
        <v/>
      </c>
      <c r="G536" s="610" t="str">
        <f t="shared" si="63"/>
        <v/>
      </c>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c r="CW536" s="27"/>
      <c r="CX536" s="27"/>
      <c r="CY536" s="27"/>
      <c r="CZ536" s="27"/>
      <c r="DA536" s="27"/>
      <c r="DB536" s="27"/>
      <c r="DC536" s="27"/>
      <c r="DD536" s="27"/>
      <c r="DE536" s="27"/>
      <c r="DF536" s="27"/>
      <c r="DG536" s="27"/>
      <c r="DH536" s="27"/>
      <c r="DI536" s="27"/>
      <c r="DJ536" s="27"/>
      <c r="DK536" s="27"/>
      <c r="DL536" s="27"/>
      <c r="DM536" s="27"/>
      <c r="DN536" s="27"/>
      <c r="DO536" s="27"/>
      <c r="DP536" s="27"/>
      <c r="DQ536" s="27"/>
      <c r="DR536" s="27"/>
      <c r="DS536" s="27"/>
      <c r="DT536" s="27"/>
      <c r="DU536" s="27"/>
      <c r="DV536" s="27"/>
      <c r="DW536" s="40"/>
      <c r="DX536" s="27"/>
      <c r="DY536" s="27"/>
      <c r="DZ536" s="27"/>
      <c r="EA536" s="27"/>
      <c r="EB536" s="27"/>
      <c r="EC536" s="27"/>
      <c r="ED536" s="27"/>
      <c r="EE536" s="27"/>
      <c r="EF536" s="27"/>
      <c r="EG536" s="27"/>
      <c r="EH536" s="27"/>
      <c r="EI536" s="27"/>
      <c r="EJ536" s="27"/>
      <c r="EK536" s="27"/>
      <c r="EL536" s="27"/>
      <c r="EM536" s="27"/>
      <c r="EN536" s="27"/>
      <c r="EO536" s="27"/>
      <c r="EP536" s="27"/>
      <c r="EQ536" s="27"/>
      <c r="ER536" s="40"/>
    </row>
    <row r="537" spans="2:148" ht="15" customHeight="1" x14ac:dyDescent="0.25">
      <c r="B537" s="298" t="str">
        <f t="shared" si="62"/>
        <v>Desk 10</v>
      </c>
      <c r="C537" s="300" t="str">
        <f t="shared" si="63"/>
        <v/>
      </c>
      <c r="D537" s="300" t="str">
        <f t="shared" si="63"/>
        <v/>
      </c>
      <c r="E537" s="300" t="str">
        <f t="shared" si="63"/>
        <v/>
      </c>
      <c r="F537" s="300" t="str">
        <f t="shared" si="63"/>
        <v/>
      </c>
      <c r="G537" s="610" t="str">
        <f t="shared" si="63"/>
        <v/>
      </c>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c r="CW537" s="27"/>
      <c r="CX537" s="27"/>
      <c r="CY537" s="27"/>
      <c r="CZ537" s="27"/>
      <c r="DA537" s="27"/>
      <c r="DB537" s="27"/>
      <c r="DC537" s="27"/>
      <c r="DD537" s="27"/>
      <c r="DE537" s="27"/>
      <c r="DF537" s="27"/>
      <c r="DG537" s="27"/>
      <c r="DH537" s="27"/>
      <c r="DI537" s="27"/>
      <c r="DJ537" s="27"/>
      <c r="DK537" s="27"/>
      <c r="DL537" s="27"/>
      <c r="DM537" s="27"/>
      <c r="DN537" s="27"/>
      <c r="DO537" s="27"/>
      <c r="DP537" s="27"/>
      <c r="DQ537" s="27"/>
      <c r="DR537" s="27"/>
      <c r="DS537" s="27"/>
      <c r="DT537" s="27"/>
      <c r="DU537" s="27"/>
      <c r="DV537" s="27"/>
      <c r="DW537" s="40"/>
      <c r="DX537" s="27"/>
      <c r="DY537" s="27"/>
      <c r="DZ537" s="27"/>
      <c r="EA537" s="27"/>
      <c r="EB537" s="27"/>
      <c r="EC537" s="27"/>
      <c r="ED537" s="27"/>
      <c r="EE537" s="27"/>
      <c r="EF537" s="27"/>
      <c r="EG537" s="27"/>
      <c r="EH537" s="27"/>
      <c r="EI537" s="27"/>
      <c r="EJ537" s="27"/>
      <c r="EK537" s="27"/>
      <c r="EL537" s="27"/>
      <c r="EM537" s="27"/>
      <c r="EN537" s="27"/>
      <c r="EO537" s="27"/>
      <c r="EP537" s="27"/>
      <c r="EQ537" s="27"/>
      <c r="ER537" s="40"/>
    </row>
    <row r="538" spans="2:148" ht="15" customHeight="1" x14ac:dyDescent="0.25">
      <c r="B538" s="298" t="str">
        <f t="shared" si="62"/>
        <v>Desk 11</v>
      </c>
      <c r="C538" s="300" t="str">
        <f t="shared" si="63"/>
        <v/>
      </c>
      <c r="D538" s="300" t="str">
        <f t="shared" si="63"/>
        <v/>
      </c>
      <c r="E538" s="300" t="str">
        <f t="shared" si="63"/>
        <v/>
      </c>
      <c r="F538" s="300" t="str">
        <f t="shared" si="63"/>
        <v/>
      </c>
      <c r="G538" s="610" t="str">
        <f t="shared" si="63"/>
        <v/>
      </c>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c r="CW538" s="27"/>
      <c r="CX538" s="27"/>
      <c r="CY538" s="27"/>
      <c r="CZ538" s="27"/>
      <c r="DA538" s="27"/>
      <c r="DB538" s="27"/>
      <c r="DC538" s="27"/>
      <c r="DD538" s="27"/>
      <c r="DE538" s="27"/>
      <c r="DF538" s="27"/>
      <c r="DG538" s="27"/>
      <c r="DH538" s="27"/>
      <c r="DI538" s="27"/>
      <c r="DJ538" s="27"/>
      <c r="DK538" s="27"/>
      <c r="DL538" s="27"/>
      <c r="DM538" s="27"/>
      <c r="DN538" s="27"/>
      <c r="DO538" s="27"/>
      <c r="DP538" s="27"/>
      <c r="DQ538" s="27"/>
      <c r="DR538" s="27"/>
      <c r="DS538" s="27"/>
      <c r="DT538" s="27"/>
      <c r="DU538" s="27"/>
      <c r="DV538" s="27"/>
      <c r="DW538" s="40"/>
      <c r="DX538" s="27"/>
      <c r="DY538" s="27"/>
      <c r="DZ538" s="27"/>
      <c r="EA538" s="27"/>
      <c r="EB538" s="27"/>
      <c r="EC538" s="27"/>
      <c r="ED538" s="27"/>
      <c r="EE538" s="27"/>
      <c r="EF538" s="27"/>
      <c r="EG538" s="27"/>
      <c r="EH538" s="27"/>
      <c r="EI538" s="27"/>
      <c r="EJ538" s="27"/>
      <c r="EK538" s="27"/>
      <c r="EL538" s="27"/>
      <c r="EM538" s="27"/>
      <c r="EN538" s="27"/>
      <c r="EO538" s="27"/>
      <c r="EP538" s="27"/>
      <c r="EQ538" s="27"/>
      <c r="ER538" s="40"/>
    </row>
    <row r="539" spans="2:148" ht="15" customHeight="1" x14ac:dyDescent="0.25">
      <c r="B539" s="298" t="str">
        <f t="shared" si="62"/>
        <v>Desk 12</v>
      </c>
      <c r="C539" s="300" t="str">
        <f t="shared" si="63"/>
        <v/>
      </c>
      <c r="D539" s="300" t="str">
        <f t="shared" si="63"/>
        <v/>
      </c>
      <c r="E539" s="300" t="str">
        <f t="shared" si="63"/>
        <v/>
      </c>
      <c r="F539" s="300" t="str">
        <f t="shared" si="63"/>
        <v/>
      </c>
      <c r="G539" s="610" t="str">
        <f t="shared" si="63"/>
        <v/>
      </c>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c r="CW539" s="27"/>
      <c r="CX539" s="27"/>
      <c r="CY539" s="27"/>
      <c r="CZ539" s="27"/>
      <c r="DA539" s="27"/>
      <c r="DB539" s="27"/>
      <c r="DC539" s="27"/>
      <c r="DD539" s="27"/>
      <c r="DE539" s="27"/>
      <c r="DF539" s="27"/>
      <c r="DG539" s="27"/>
      <c r="DH539" s="27"/>
      <c r="DI539" s="27"/>
      <c r="DJ539" s="27"/>
      <c r="DK539" s="27"/>
      <c r="DL539" s="27"/>
      <c r="DM539" s="27"/>
      <c r="DN539" s="27"/>
      <c r="DO539" s="27"/>
      <c r="DP539" s="27"/>
      <c r="DQ539" s="27"/>
      <c r="DR539" s="27"/>
      <c r="DS539" s="27"/>
      <c r="DT539" s="27"/>
      <c r="DU539" s="27"/>
      <c r="DV539" s="27"/>
      <c r="DW539" s="40"/>
      <c r="DX539" s="27"/>
      <c r="DY539" s="27"/>
      <c r="DZ539" s="27"/>
      <c r="EA539" s="27"/>
      <c r="EB539" s="27"/>
      <c r="EC539" s="27"/>
      <c r="ED539" s="27"/>
      <c r="EE539" s="27"/>
      <c r="EF539" s="27"/>
      <c r="EG539" s="27"/>
      <c r="EH539" s="27"/>
      <c r="EI539" s="27"/>
      <c r="EJ539" s="27"/>
      <c r="EK539" s="27"/>
      <c r="EL539" s="27"/>
      <c r="EM539" s="27"/>
      <c r="EN539" s="27"/>
      <c r="EO539" s="27"/>
      <c r="EP539" s="27"/>
      <c r="EQ539" s="27"/>
      <c r="ER539" s="40"/>
    </row>
    <row r="540" spans="2:148" ht="15" customHeight="1" x14ac:dyDescent="0.25">
      <c r="B540" s="298" t="str">
        <f t="shared" si="62"/>
        <v>Desk 13</v>
      </c>
      <c r="C540" s="300" t="str">
        <f t="shared" si="63"/>
        <v/>
      </c>
      <c r="D540" s="300" t="str">
        <f t="shared" si="63"/>
        <v/>
      </c>
      <c r="E540" s="300" t="str">
        <f t="shared" si="63"/>
        <v/>
      </c>
      <c r="F540" s="300" t="str">
        <f t="shared" si="63"/>
        <v/>
      </c>
      <c r="G540" s="610" t="str">
        <f t="shared" si="63"/>
        <v/>
      </c>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c r="CW540" s="27"/>
      <c r="CX540" s="27"/>
      <c r="CY540" s="27"/>
      <c r="CZ540" s="27"/>
      <c r="DA540" s="27"/>
      <c r="DB540" s="27"/>
      <c r="DC540" s="27"/>
      <c r="DD540" s="27"/>
      <c r="DE540" s="27"/>
      <c r="DF540" s="27"/>
      <c r="DG540" s="27"/>
      <c r="DH540" s="27"/>
      <c r="DI540" s="27"/>
      <c r="DJ540" s="27"/>
      <c r="DK540" s="27"/>
      <c r="DL540" s="27"/>
      <c r="DM540" s="27"/>
      <c r="DN540" s="27"/>
      <c r="DO540" s="27"/>
      <c r="DP540" s="27"/>
      <c r="DQ540" s="27"/>
      <c r="DR540" s="27"/>
      <c r="DS540" s="27"/>
      <c r="DT540" s="27"/>
      <c r="DU540" s="27"/>
      <c r="DV540" s="27"/>
      <c r="DW540" s="40"/>
      <c r="DX540" s="27"/>
      <c r="DY540" s="27"/>
      <c r="DZ540" s="27"/>
      <c r="EA540" s="27"/>
      <c r="EB540" s="27"/>
      <c r="EC540" s="27"/>
      <c r="ED540" s="27"/>
      <c r="EE540" s="27"/>
      <c r="EF540" s="27"/>
      <c r="EG540" s="27"/>
      <c r="EH540" s="27"/>
      <c r="EI540" s="27"/>
      <c r="EJ540" s="27"/>
      <c r="EK540" s="27"/>
      <c r="EL540" s="27"/>
      <c r="EM540" s="27"/>
      <c r="EN540" s="27"/>
      <c r="EO540" s="27"/>
      <c r="EP540" s="27"/>
      <c r="EQ540" s="27"/>
      <c r="ER540" s="40"/>
    </row>
    <row r="541" spans="2:148" ht="15" customHeight="1" x14ac:dyDescent="0.25">
      <c r="B541" s="298" t="str">
        <f t="shared" si="62"/>
        <v>Desk 14</v>
      </c>
      <c r="C541" s="300" t="str">
        <f t="shared" si="63"/>
        <v/>
      </c>
      <c r="D541" s="300" t="str">
        <f t="shared" si="63"/>
        <v/>
      </c>
      <c r="E541" s="300" t="str">
        <f t="shared" si="63"/>
        <v/>
      </c>
      <c r="F541" s="300" t="str">
        <f t="shared" si="63"/>
        <v/>
      </c>
      <c r="G541" s="610" t="str">
        <f t="shared" si="63"/>
        <v/>
      </c>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c r="CW541" s="27"/>
      <c r="CX541" s="27"/>
      <c r="CY541" s="27"/>
      <c r="CZ541" s="27"/>
      <c r="DA541" s="27"/>
      <c r="DB541" s="27"/>
      <c r="DC541" s="27"/>
      <c r="DD541" s="27"/>
      <c r="DE541" s="27"/>
      <c r="DF541" s="27"/>
      <c r="DG541" s="27"/>
      <c r="DH541" s="27"/>
      <c r="DI541" s="27"/>
      <c r="DJ541" s="27"/>
      <c r="DK541" s="27"/>
      <c r="DL541" s="27"/>
      <c r="DM541" s="27"/>
      <c r="DN541" s="27"/>
      <c r="DO541" s="27"/>
      <c r="DP541" s="27"/>
      <c r="DQ541" s="27"/>
      <c r="DR541" s="27"/>
      <c r="DS541" s="27"/>
      <c r="DT541" s="27"/>
      <c r="DU541" s="27"/>
      <c r="DV541" s="27"/>
      <c r="DW541" s="40"/>
      <c r="DX541" s="27"/>
      <c r="DY541" s="27"/>
      <c r="DZ541" s="27"/>
      <c r="EA541" s="27"/>
      <c r="EB541" s="27"/>
      <c r="EC541" s="27"/>
      <c r="ED541" s="27"/>
      <c r="EE541" s="27"/>
      <c r="EF541" s="27"/>
      <c r="EG541" s="27"/>
      <c r="EH541" s="27"/>
      <c r="EI541" s="27"/>
      <c r="EJ541" s="27"/>
      <c r="EK541" s="27"/>
      <c r="EL541" s="27"/>
      <c r="EM541" s="27"/>
      <c r="EN541" s="27"/>
      <c r="EO541" s="27"/>
      <c r="EP541" s="27"/>
      <c r="EQ541" s="27"/>
      <c r="ER541" s="40"/>
    </row>
    <row r="542" spans="2:148" ht="15" customHeight="1" x14ac:dyDescent="0.25">
      <c r="B542" s="298" t="str">
        <f t="shared" si="62"/>
        <v>Desk 15</v>
      </c>
      <c r="C542" s="300" t="str">
        <f t="shared" si="63"/>
        <v/>
      </c>
      <c r="D542" s="300" t="str">
        <f t="shared" si="63"/>
        <v/>
      </c>
      <c r="E542" s="300" t="str">
        <f t="shared" si="63"/>
        <v/>
      </c>
      <c r="F542" s="300" t="str">
        <f t="shared" si="63"/>
        <v/>
      </c>
      <c r="G542" s="610" t="str">
        <f t="shared" si="63"/>
        <v/>
      </c>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c r="CW542" s="27"/>
      <c r="CX542" s="27"/>
      <c r="CY542" s="27"/>
      <c r="CZ542" s="27"/>
      <c r="DA542" s="27"/>
      <c r="DB542" s="27"/>
      <c r="DC542" s="27"/>
      <c r="DD542" s="27"/>
      <c r="DE542" s="27"/>
      <c r="DF542" s="27"/>
      <c r="DG542" s="27"/>
      <c r="DH542" s="27"/>
      <c r="DI542" s="27"/>
      <c r="DJ542" s="27"/>
      <c r="DK542" s="27"/>
      <c r="DL542" s="27"/>
      <c r="DM542" s="27"/>
      <c r="DN542" s="27"/>
      <c r="DO542" s="27"/>
      <c r="DP542" s="27"/>
      <c r="DQ542" s="27"/>
      <c r="DR542" s="27"/>
      <c r="DS542" s="27"/>
      <c r="DT542" s="27"/>
      <c r="DU542" s="27"/>
      <c r="DV542" s="27"/>
      <c r="DW542" s="40"/>
      <c r="DX542" s="27"/>
      <c r="DY542" s="27"/>
      <c r="DZ542" s="27"/>
      <c r="EA542" s="27"/>
      <c r="EB542" s="27"/>
      <c r="EC542" s="27"/>
      <c r="ED542" s="27"/>
      <c r="EE542" s="27"/>
      <c r="EF542" s="27"/>
      <c r="EG542" s="27"/>
      <c r="EH542" s="27"/>
      <c r="EI542" s="27"/>
      <c r="EJ542" s="27"/>
      <c r="EK542" s="27"/>
      <c r="EL542" s="27"/>
      <c r="EM542" s="27"/>
      <c r="EN542" s="27"/>
      <c r="EO542" s="27"/>
      <c r="EP542" s="27"/>
      <c r="EQ542" s="27"/>
      <c r="ER542" s="40"/>
    </row>
    <row r="543" spans="2:148" ht="15" customHeight="1" x14ac:dyDescent="0.25">
      <c r="B543" s="298" t="str">
        <f t="shared" si="62"/>
        <v>Desk 16</v>
      </c>
      <c r="C543" s="300" t="str">
        <f t="shared" si="63"/>
        <v/>
      </c>
      <c r="D543" s="300" t="str">
        <f t="shared" si="63"/>
        <v/>
      </c>
      <c r="E543" s="300" t="str">
        <f t="shared" si="63"/>
        <v/>
      </c>
      <c r="F543" s="300" t="str">
        <f t="shared" si="63"/>
        <v/>
      </c>
      <c r="G543" s="610" t="str">
        <f t="shared" si="63"/>
        <v/>
      </c>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c r="CW543" s="27"/>
      <c r="CX543" s="27"/>
      <c r="CY543" s="27"/>
      <c r="CZ543" s="27"/>
      <c r="DA543" s="27"/>
      <c r="DB543" s="27"/>
      <c r="DC543" s="27"/>
      <c r="DD543" s="27"/>
      <c r="DE543" s="27"/>
      <c r="DF543" s="27"/>
      <c r="DG543" s="27"/>
      <c r="DH543" s="27"/>
      <c r="DI543" s="27"/>
      <c r="DJ543" s="27"/>
      <c r="DK543" s="27"/>
      <c r="DL543" s="27"/>
      <c r="DM543" s="27"/>
      <c r="DN543" s="27"/>
      <c r="DO543" s="27"/>
      <c r="DP543" s="27"/>
      <c r="DQ543" s="27"/>
      <c r="DR543" s="27"/>
      <c r="DS543" s="27"/>
      <c r="DT543" s="27"/>
      <c r="DU543" s="27"/>
      <c r="DV543" s="27"/>
      <c r="DW543" s="40"/>
      <c r="DX543" s="27"/>
      <c r="DY543" s="27"/>
      <c r="DZ543" s="27"/>
      <c r="EA543" s="27"/>
      <c r="EB543" s="27"/>
      <c r="EC543" s="27"/>
      <c r="ED543" s="27"/>
      <c r="EE543" s="27"/>
      <c r="EF543" s="27"/>
      <c r="EG543" s="27"/>
      <c r="EH543" s="27"/>
      <c r="EI543" s="27"/>
      <c r="EJ543" s="27"/>
      <c r="EK543" s="27"/>
      <c r="EL543" s="27"/>
      <c r="EM543" s="27"/>
      <c r="EN543" s="27"/>
      <c r="EO543" s="27"/>
      <c r="EP543" s="27"/>
      <c r="EQ543" s="27"/>
      <c r="ER543" s="40"/>
    </row>
    <row r="544" spans="2:148" ht="15" customHeight="1" x14ac:dyDescent="0.25">
      <c r="B544" s="298" t="str">
        <f t="shared" si="62"/>
        <v>Desk 17</v>
      </c>
      <c r="C544" s="300" t="str">
        <f t="shared" si="63"/>
        <v/>
      </c>
      <c r="D544" s="300" t="str">
        <f t="shared" si="63"/>
        <v/>
      </c>
      <c r="E544" s="300" t="str">
        <f t="shared" si="63"/>
        <v/>
      </c>
      <c r="F544" s="300" t="str">
        <f t="shared" si="63"/>
        <v/>
      </c>
      <c r="G544" s="610" t="str">
        <f t="shared" si="63"/>
        <v/>
      </c>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c r="CO544" s="27"/>
      <c r="CP544" s="27"/>
      <c r="CQ544" s="27"/>
      <c r="CR544" s="27"/>
      <c r="CS544" s="27"/>
      <c r="CT544" s="27"/>
      <c r="CU544" s="27"/>
      <c r="CV544" s="27"/>
      <c r="CW544" s="27"/>
      <c r="CX544" s="27"/>
      <c r="CY544" s="27"/>
      <c r="CZ544" s="27"/>
      <c r="DA544" s="27"/>
      <c r="DB544" s="27"/>
      <c r="DC544" s="27"/>
      <c r="DD544" s="27"/>
      <c r="DE544" s="27"/>
      <c r="DF544" s="27"/>
      <c r="DG544" s="27"/>
      <c r="DH544" s="27"/>
      <c r="DI544" s="27"/>
      <c r="DJ544" s="27"/>
      <c r="DK544" s="27"/>
      <c r="DL544" s="27"/>
      <c r="DM544" s="27"/>
      <c r="DN544" s="27"/>
      <c r="DO544" s="27"/>
      <c r="DP544" s="27"/>
      <c r="DQ544" s="27"/>
      <c r="DR544" s="27"/>
      <c r="DS544" s="27"/>
      <c r="DT544" s="27"/>
      <c r="DU544" s="27"/>
      <c r="DV544" s="27"/>
      <c r="DW544" s="40"/>
      <c r="DX544" s="27"/>
      <c r="DY544" s="27"/>
      <c r="DZ544" s="27"/>
      <c r="EA544" s="27"/>
      <c r="EB544" s="27"/>
      <c r="EC544" s="27"/>
      <c r="ED544" s="27"/>
      <c r="EE544" s="27"/>
      <c r="EF544" s="27"/>
      <c r="EG544" s="27"/>
      <c r="EH544" s="27"/>
      <c r="EI544" s="27"/>
      <c r="EJ544" s="27"/>
      <c r="EK544" s="27"/>
      <c r="EL544" s="27"/>
      <c r="EM544" s="27"/>
      <c r="EN544" s="27"/>
      <c r="EO544" s="27"/>
      <c r="EP544" s="27"/>
      <c r="EQ544" s="27"/>
      <c r="ER544" s="40"/>
    </row>
    <row r="545" spans="2:148" ht="15" customHeight="1" x14ac:dyDescent="0.25">
      <c r="B545" s="298" t="str">
        <f t="shared" si="62"/>
        <v>Desk 18</v>
      </c>
      <c r="C545" s="300" t="str">
        <f t="shared" ref="C545:G560" si="64">IF(ISBLANK(C28), "", C28)</f>
        <v/>
      </c>
      <c r="D545" s="300" t="str">
        <f t="shared" si="64"/>
        <v/>
      </c>
      <c r="E545" s="300" t="str">
        <f t="shared" si="64"/>
        <v/>
      </c>
      <c r="F545" s="300" t="str">
        <f t="shared" si="64"/>
        <v/>
      </c>
      <c r="G545" s="610" t="str">
        <f t="shared" si="64"/>
        <v/>
      </c>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c r="CQ545" s="27"/>
      <c r="CR545" s="27"/>
      <c r="CS545" s="27"/>
      <c r="CT545" s="27"/>
      <c r="CU545" s="27"/>
      <c r="CV545" s="27"/>
      <c r="CW545" s="27"/>
      <c r="CX545" s="27"/>
      <c r="CY545" s="27"/>
      <c r="CZ545" s="27"/>
      <c r="DA545" s="27"/>
      <c r="DB545" s="27"/>
      <c r="DC545" s="27"/>
      <c r="DD545" s="27"/>
      <c r="DE545" s="27"/>
      <c r="DF545" s="27"/>
      <c r="DG545" s="27"/>
      <c r="DH545" s="27"/>
      <c r="DI545" s="27"/>
      <c r="DJ545" s="27"/>
      <c r="DK545" s="27"/>
      <c r="DL545" s="27"/>
      <c r="DM545" s="27"/>
      <c r="DN545" s="27"/>
      <c r="DO545" s="27"/>
      <c r="DP545" s="27"/>
      <c r="DQ545" s="27"/>
      <c r="DR545" s="27"/>
      <c r="DS545" s="27"/>
      <c r="DT545" s="27"/>
      <c r="DU545" s="27"/>
      <c r="DV545" s="27"/>
      <c r="DW545" s="40"/>
      <c r="DX545" s="27"/>
      <c r="DY545" s="27"/>
      <c r="DZ545" s="27"/>
      <c r="EA545" s="27"/>
      <c r="EB545" s="27"/>
      <c r="EC545" s="27"/>
      <c r="ED545" s="27"/>
      <c r="EE545" s="27"/>
      <c r="EF545" s="27"/>
      <c r="EG545" s="27"/>
      <c r="EH545" s="27"/>
      <c r="EI545" s="27"/>
      <c r="EJ545" s="27"/>
      <c r="EK545" s="27"/>
      <c r="EL545" s="27"/>
      <c r="EM545" s="27"/>
      <c r="EN545" s="27"/>
      <c r="EO545" s="27"/>
      <c r="EP545" s="27"/>
      <c r="EQ545" s="27"/>
      <c r="ER545" s="40"/>
    </row>
    <row r="546" spans="2:148" ht="15" customHeight="1" x14ac:dyDescent="0.25">
      <c r="B546" s="298" t="str">
        <f t="shared" si="62"/>
        <v>Desk 19</v>
      </c>
      <c r="C546" s="300" t="str">
        <f t="shared" si="64"/>
        <v/>
      </c>
      <c r="D546" s="300" t="str">
        <f t="shared" si="64"/>
        <v/>
      </c>
      <c r="E546" s="300" t="str">
        <f t="shared" si="64"/>
        <v/>
      </c>
      <c r="F546" s="300" t="str">
        <f t="shared" si="64"/>
        <v/>
      </c>
      <c r="G546" s="610" t="str">
        <f t="shared" si="64"/>
        <v/>
      </c>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c r="CW546" s="27"/>
      <c r="CX546" s="27"/>
      <c r="CY546" s="27"/>
      <c r="CZ546" s="27"/>
      <c r="DA546" s="27"/>
      <c r="DB546" s="27"/>
      <c r="DC546" s="27"/>
      <c r="DD546" s="27"/>
      <c r="DE546" s="27"/>
      <c r="DF546" s="27"/>
      <c r="DG546" s="27"/>
      <c r="DH546" s="27"/>
      <c r="DI546" s="27"/>
      <c r="DJ546" s="27"/>
      <c r="DK546" s="27"/>
      <c r="DL546" s="27"/>
      <c r="DM546" s="27"/>
      <c r="DN546" s="27"/>
      <c r="DO546" s="27"/>
      <c r="DP546" s="27"/>
      <c r="DQ546" s="27"/>
      <c r="DR546" s="27"/>
      <c r="DS546" s="27"/>
      <c r="DT546" s="27"/>
      <c r="DU546" s="27"/>
      <c r="DV546" s="27"/>
      <c r="DW546" s="40"/>
      <c r="DX546" s="27"/>
      <c r="DY546" s="27"/>
      <c r="DZ546" s="27"/>
      <c r="EA546" s="27"/>
      <c r="EB546" s="27"/>
      <c r="EC546" s="27"/>
      <c r="ED546" s="27"/>
      <c r="EE546" s="27"/>
      <c r="EF546" s="27"/>
      <c r="EG546" s="27"/>
      <c r="EH546" s="27"/>
      <c r="EI546" s="27"/>
      <c r="EJ546" s="27"/>
      <c r="EK546" s="27"/>
      <c r="EL546" s="27"/>
      <c r="EM546" s="27"/>
      <c r="EN546" s="27"/>
      <c r="EO546" s="27"/>
      <c r="EP546" s="27"/>
      <c r="EQ546" s="27"/>
      <c r="ER546" s="40"/>
    </row>
    <row r="547" spans="2:148" ht="15" customHeight="1" x14ac:dyDescent="0.25">
      <c r="B547" s="298" t="str">
        <f t="shared" si="62"/>
        <v>Desk 20</v>
      </c>
      <c r="C547" s="300" t="str">
        <f t="shared" si="64"/>
        <v/>
      </c>
      <c r="D547" s="300" t="str">
        <f t="shared" si="64"/>
        <v/>
      </c>
      <c r="E547" s="300" t="str">
        <f t="shared" si="64"/>
        <v/>
      </c>
      <c r="F547" s="300" t="str">
        <f t="shared" si="64"/>
        <v/>
      </c>
      <c r="G547" s="610" t="str">
        <f t="shared" si="64"/>
        <v/>
      </c>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c r="CW547" s="27"/>
      <c r="CX547" s="27"/>
      <c r="CY547" s="27"/>
      <c r="CZ547" s="27"/>
      <c r="DA547" s="27"/>
      <c r="DB547" s="27"/>
      <c r="DC547" s="27"/>
      <c r="DD547" s="27"/>
      <c r="DE547" s="27"/>
      <c r="DF547" s="27"/>
      <c r="DG547" s="27"/>
      <c r="DH547" s="27"/>
      <c r="DI547" s="27"/>
      <c r="DJ547" s="27"/>
      <c r="DK547" s="27"/>
      <c r="DL547" s="27"/>
      <c r="DM547" s="27"/>
      <c r="DN547" s="27"/>
      <c r="DO547" s="27"/>
      <c r="DP547" s="27"/>
      <c r="DQ547" s="27"/>
      <c r="DR547" s="27"/>
      <c r="DS547" s="27"/>
      <c r="DT547" s="27"/>
      <c r="DU547" s="27"/>
      <c r="DV547" s="27"/>
      <c r="DW547" s="40"/>
      <c r="DX547" s="27"/>
      <c r="DY547" s="27"/>
      <c r="DZ547" s="27"/>
      <c r="EA547" s="27"/>
      <c r="EB547" s="27"/>
      <c r="EC547" s="27"/>
      <c r="ED547" s="27"/>
      <c r="EE547" s="27"/>
      <c r="EF547" s="27"/>
      <c r="EG547" s="27"/>
      <c r="EH547" s="27"/>
      <c r="EI547" s="27"/>
      <c r="EJ547" s="27"/>
      <c r="EK547" s="27"/>
      <c r="EL547" s="27"/>
      <c r="EM547" s="27"/>
      <c r="EN547" s="27"/>
      <c r="EO547" s="27"/>
      <c r="EP547" s="27"/>
      <c r="EQ547" s="27"/>
      <c r="ER547" s="40"/>
    </row>
    <row r="548" spans="2:148" ht="15" customHeight="1" x14ac:dyDescent="0.25">
      <c r="B548" s="298" t="str">
        <f t="shared" si="62"/>
        <v>Desk 21</v>
      </c>
      <c r="C548" s="300" t="str">
        <f t="shared" si="64"/>
        <v/>
      </c>
      <c r="D548" s="300" t="str">
        <f t="shared" si="64"/>
        <v/>
      </c>
      <c r="E548" s="300" t="str">
        <f t="shared" si="64"/>
        <v/>
      </c>
      <c r="F548" s="300" t="str">
        <f t="shared" si="64"/>
        <v/>
      </c>
      <c r="G548" s="610" t="str">
        <f t="shared" si="64"/>
        <v/>
      </c>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c r="CW548" s="27"/>
      <c r="CX548" s="27"/>
      <c r="CY548" s="27"/>
      <c r="CZ548" s="27"/>
      <c r="DA548" s="27"/>
      <c r="DB548" s="27"/>
      <c r="DC548" s="27"/>
      <c r="DD548" s="27"/>
      <c r="DE548" s="27"/>
      <c r="DF548" s="27"/>
      <c r="DG548" s="27"/>
      <c r="DH548" s="27"/>
      <c r="DI548" s="27"/>
      <c r="DJ548" s="27"/>
      <c r="DK548" s="27"/>
      <c r="DL548" s="27"/>
      <c r="DM548" s="27"/>
      <c r="DN548" s="27"/>
      <c r="DO548" s="27"/>
      <c r="DP548" s="27"/>
      <c r="DQ548" s="27"/>
      <c r="DR548" s="27"/>
      <c r="DS548" s="27"/>
      <c r="DT548" s="27"/>
      <c r="DU548" s="27"/>
      <c r="DV548" s="27"/>
      <c r="DW548" s="40"/>
      <c r="DX548" s="27"/>
      <c r="DY548" s="27"/>
      <c r="DZ548" s="27"/>
      <c r="EA548" s="27"/>
      <c r="EB548" s="27"/>
      <c r="EC548" s="27"/>
      <c r="ED548" s="27"/>
      <c r="EE548" s="27"/>
      <c r="EF548" s="27"/>
      <c r="EG548" s="27"/>
      <c r="EH548" s="27"/>
      <c r="EI548" s="27"/>
      <c r="EJ548" s="27"/>
      <c r="EK548" s="27"/>
      <c r="EL548" s="27"/>
      <c r="EM548" s="27"/>
      <c r="EN548" s="27"/>
      <c r="EO548" s="27"/>
      <c r="EP548" s="27"/>
      <c r="EQ548" s="27"/>
      <c r="ER548" s="40"/>
    </row>
    <row r="549" spans="2:148" ht="15" customHeight="1" x14ac:dyDescent="0.25">
      <c r="B549" s="298" t="str">
        <f t="shared" si="62"/>
        <v>Desk 22</v>
      </c>
      <c r="C549" s="300" t="str">
        <f t="shared" si="64"/>
        <v/>
      </c>
      <c r="D549" s="300" t="str">
        <f t="shared" si="64"/>
        <v/>
      </c>
      <c r="E549" s="300" t="str">
        <f t="shared" si="64"/>
        <v/>
      </c>
      <c r="F549" s="300" t="str">
        <f t="shared" si="64"/>
        <v/>
      </c>
      <c r="G549" s="610" t="str">
        <f t="shared" si="64"/>
        <v/>
      </c>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c r="CW549" s="27"/>
      <c r="CX549" s="27"/>
      <c r="CY549" s="27"/>
      <c r="CZ549" s="27"/>
      <c r="DA549" s="27"/>
      <c r="DB549" s="27"/>
      <c r="DC549" s="27"/>
      <c r="DD549" s="27"/>
      <c r="DE549" s="27"/>
      <c r="DF549" s="27"/>
      <c r="DG549" s="27"/>
      <c r="DH549" s="27"/>
      <c r="DI549" s="27"/>
      <c r="DJ549" s="27"/>
      <c r="DK549" s="27"/>
      <c r="DL549" s="27"/>
      <c r="DM549" s="27"/>
      <c r="DN549" s="27"/>
      <c r="DO549" s="27"/>
      <c r="DP549" s="27"/>
      <c r="DQ549" s="27"/>
      <c r="DR549" s="27"/>
      <c r="DS549" s="27"/>
      <c r="DT549" s="27"/>
      <c r="DU549" s="27"/>
      <c r="DV549" s="27"/>
      <c r="DW549" s="40"/>
      <c r="DX549" s="27"/>
      <c r="DY549" s="27"/>
      <c r="DZ549" s="27"/>
      <c r="EA549" s="27"/>
      <c r="EB549" s="27"/>
      <c r="EC549" s="27"/>
      <c r="ED549" s="27"/>
      <c r="EE549" s="27"/>
      <c r="EF549" s="27"/>
      <c r="EG549" s="27"/>
      <c r="EH549" s="27"/>
      <c r="EI549" s="27"/>
      <c r="EJ549" s="27"/>
      <c r="EK549" s="27"/>
      <c r="EL549" s="27"/>
      <c r="EM549" s="27"/>
      <c r="EN549" s="27"/>
      <c r="EO549" s="27"/>
      <c r="EP549" s="27"/>
      <c r="EQ549" s="27"/>
      <c r="ER549" s="40"/>
    </row>
    <row r="550" spans="2:148" ht="15" customHeight="1" x14ac:dyDescent="0.25">
      <c r="B550" s="298" t="str">
        <f t="shared" si="62"/>
        <v>Desk 23</v>
      </c>
      <c r="C550" s="300" t="str">
        <f t="shared" si="64"/>
        <v/>
      </c>
      <c r="D550" s="300" t="str">
        <f t="shared" si="64"/>
        <v/>
      </c>
      <c r="E550" s="300" t="str">
        <f t="shared" si="64"/>
        <v/>
      </c>
      <c r="F550" s="300" t="str">
        <f t="shared" si="64"/>
        <v/>
      </c>
      <c r="G550" s="610" t="str">
        <f t="shared" si="64"/>
        <v/>
      </c>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c r="CW550" s="27"/>
      <c r="CX550" s="27"/>
      <c r="CY550" s="27"/>
      <c r="CZ550" s="27"/>
      <c r="DA550" s="27"/>
      <c r="DB550" s="27"/>
      <c r="DC550" s="27"/>
      <c r="DD550" s="27"/>
      <c r="DE550" s="27"/>
      <c r="DF550" s="27"/>
      <c r="DG550" s="27"/>
      <c r="DH550" s="27"/>
      <c r="DI550" s="27"/>
      <c r="DJ550" s="27"/>
      <c r="DK550" s="27"/>
      <c r="DL550" s="27"/>
      <c r="DM550" s="27"/>
      <c r="DN550" s="27"/>
      <c r="DO550" s="27"/>
      <c r="DP550" s="27"/>
      <c r="DQ550" s="27"/>
      <c r="DR550" s="27"/>
      <c r="DS550" s="27"/>
      <c r="DT550" s="27"/>
      <c r="DU550" s="27"/>
      <c r="DV550" s="27"/>
      <c r="DW550" s="40"/>
      <c r="DX550" s="27"/>
      <c r="DY550" s="27"/>
      <c r="DZ550" s="27"/>
      <c r="EA550" s="27"/>
      <c r="EB550" s="27"/>
      <c r="EC550" s="27"/>
      <c r="ED550" s="27"/>
      <c r="EE550" s="27"/>
      <c r="EF550" s="27"/>
      <c r="EG550" s="27"/>
      <c r="EH550" s="27"/>
      <c r="EI550" s="27"/>
      <c r="EJ550" s="27"/>
      <c r="EK550" s="27"/>
      <c r="EL550" s="27"/>
      <c r="EM550" s="27"/>
      <c r="EN550" s="27"/>
      <c r="EO550" s="27"/>
      <c r="EP550" s="27"/>
      <c r="EQ550" s="27"/>
      <c r="ER550" s="40"/>
    </row>
    <row r="551" spans="2:148" ht="15" customHeight="1" x14ac:dyDescent="0.25">
      <c r="B551" s="298" t="str">
        <f t="shared" si="62"/>
        <v>Desk 24</v>
      </c>
      <c r="C551" s="300" t="str">
        <f t="shared" si="64"/>
        <v/>
      </c>
      <c r="D551" s="300" t="str">
        <f t="shared" si="64"/>
        <v/>
      </c>
      <c r="E551" s="300" t="str">
        <f t="shared" si="64"/>
        <v/>
      </c>
      <c r="F551" s="300" t="str">
        <f t="shared" si="64"/>
        <v/>
      </c>
      <c r="G551" s="610" t="str">
        <f t="shared" si="64"/>
        <v/>
      </c>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c r="CW551" s="27"/>
      <c r="CX551" s="27"/>
      <c r="CY551" s="27"/>
      <c r="CZ551" s="27"/>
      <c r="DA551" s="27"/>
      <c r="DB551" s="27"/>
      <c r="DC551" s="27"/>
      <c r="DD551" s="27"/>
      <c r="DE551" s="27"/>
      <c r="DF551" s="27"/>
      <c r="DG551" s="27"/>
      <c r="DH551" s="27"/>
      <c r="DI551" s="27"/>
      <c r="DJ551" s="27"/>
      <c r="DK551" s="27"/>
      <c r="DL551" s="27"/>
      <c r="DM551" s="27"/>
      <c r="DN551" s="27"/>
      <c r="DO551" s="27"/>
      <c r="DP551" s="27"/>
      <c r="DQ551" s="27"/>
      <c r="DR551" s="27"/>
      <c r="DS551" s="27"/>
      <c r="DT551" s="27"/>
      <c r="DU551" s="27"/>
      <c r="DV551" s="27"/>
      <c r="DW551" s="40"/>
      <c r="DX551" s="27"/>
      <c r="DY551" s="27"/>
      <c r="DZ551" s="27"/>
      <c r="EA551" s="27"/>
      <c r="EB551" s="27"/>
      <c r="EC551" s="27"/>
      <c r="ED551" s="27"/>
      <c r="EE551" s="27"/>
      <c r="EF551" s="27"/>
      <c r="EG551" s="27"/>
      <c r="EH551" s="27"/>
      <c r="EI551" s="27"/>
      <c r="EJ551" s="27"/>
      <c r="EK551" s="27"/>
      <c r="EL551" s="27"/>
      <c r="EM551" s="27"/>
      <c r="EN551" s="27"/>
      <c r="EO551" s="27"/>
      <c r="EP551" s="27"/>
      <c r="EQ551" s="27"/>
      <c r="ER551" s="40"/>
    </row>
    <row r="552" spans="2:148" ht="15" customHeight="1" x14ac:dyDescent="0.25">
      <c r="B552" s="298" t="str">
        <f t="shared" si="62"/>
        <v>Desk 25</v>
      </c>
      <c r="C552" s="300" t="str">
        <f t="shared" si="64"/>
        <v/>
      </c>
      <c r="D552" s="300" t="str">
        <f t="shared" si="64"/>
        <v/>
      </c>
      <c r="E552" s="300" t="str">
        <f t="shared" si="64"/>
        <v/>
      </c>
      <c r="F552" s="300" t="str">
        <f t="shared" si="64"/>
        <v/>
      </c>
      <c r="G552" s="610" t="str">
        <f t="shared" si="64"/>
        <v/>
      </c>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c r="CW552" s="27"/>
      <c r="CX552" s="27"/>
      <c r="CY552" s="27"/>
      <c r="CZ552" s="27"/>
      <c r="DA552" s="27"/>
      <c r="DB552" s="27"/>
      <c r="DC552" s="27"/>
      <c r="DD552" s="27"/>
      <c r="DE552" s="27"/>
      <c r="DF552" s="27"/>
      <c r="DG552" s="27"/>
      <c r="DH552" s="27"/>
      <c r="DI552" s="27"/>
      <c r="DJ552" s="27"/>
      <c r="DK552" s="27"/>
      <c r="DL552" s="27"/>
      <c r="DM552" s="27"/>
      <c r="DN552" s="27"/>
      <c r="DO552" s="27"/>
      <c r="DP552" s="27"/>
      <c r="DQ552" s="27"/>
      <c r="DR552" s="27"/>
      <c r="DS552" s="27"/>
      <c r="DT552" s="27"/>
      <c r="DU552" s="27"/>
      <c r="DV552" s="27"/>
      <c r="DW552" s="40"/>
      <c r="DX552" s="27"/>
      <c r="DY552" s="27"/>
      <c r="DZ552" s="27"/>
      <c r="EA552" s="27"/>
      <c r="EB552" s="27"/>
      <c r="EC552" s="27"/>
      <c r="ED552" s="27"/>
      <c r="EE552" s="27"/>
      <c r="EF552" s="27"/>
      <c r="EG552" s="27"/>
      <c r="EH552" s="27"/>
      <c r="EI552" s="27"/>
      <c r="EJ552" s="27"/>
      <c r="EK552" s="27"/>
      <c r="EL552" s="27"/>
      <c r="EM552" s="27"/>
      <c r="EN552" s="27"/>
      <c r="EO552" s="27"/>
      <c r="EP552" s="27"/>
      <c r="EQ552" s="27"/>
      <c r="ER552" s="40"/>
    </row>
    <row r="553" spans="2:148" ht="15" customHeight="1" x14ac:dyDescent="0.25">
      <c r="B553" s="298" t="str">
        <f t="shared" si="62"/>
        <v>Desk 26</v>
      </c>
      <c r="C553" s="300" t="str">
        <f t="shared" si="64"/>
        <v/>
      </c>
      <c r="D553" s="300" t="str">
        <f t="shared" si="64"/>
        <v/>
      </c>
      <c r="E553" s="300" t="str">
        <f t="shared" si="64"/>
        <v/>
      </c>
      <c r="F553" s="300" t="str">
        <f t="shared" si="64"/>
        <v/>
      </c>
      <c r="G553" s="610" t="str">
        <f t="shared" si="64"/>
        <v/>
      </c>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c r="CW553" s="27"/>
      <c r="CX553" s="27"/>
      <c r="CY553" s="27"/>
      <c r="CZ553" s="27"/>
      <c r="DA553" s="27"/>
      <c r="DB553" s="27"/>
      <c r="DC553" s="27"/>
      <c r="DD553" s="27"/>
      <c r="DE553" s="27"/>
      <c r="DF553" s="27"/>
      <c r="DG553" s="27"/>
      <c r="DH553" s="27"/>
      <c r="DI553" s="27"/>
      <c r="DJ553" s="27"/>
      <c r="DK553" s="27"/>
      <c r="DL553" s="27"/>
      <c r="DM553" s="27"/>
      <c r="DN553" s="27"/>
      <c r="DO553" s="27"/>
      <c r="DP553" s="27"/>
      <c r="DQ553" s="27"/>
      <c r="DR553" s="27"/>
      <c r="DS553" s="27"/>
      <c r="DT553" s="27"/>
      <c r="DU553" s="27"/>
      <c r="DV553" s="27"/>
      <c r="DW553" s="40"/>
      <c r="DX553" s="27"/>
      <c r="DY553" s="27"/>
      <c r="DZ553" s="27"/>
      <c r="EA553" s="27"/>
      <c r="EB553" s="27"/>
      <c r="EC553" s="27"/>
      <c r="ED553" s="27"/>
      <c r="EE553" s="27"/>
      <c r="EF553" s="27"/>
      <c r="EG553" s="27"/>
      <c r="EH553" s="27"/>
      <c r="EI553" s="27"/>
      <c r="EJ553" s="27"/>
      <c r="EK553" s="27"/>
      <c r="EL553" s="27"/>
      <c r="EM553" s="27"/>
      <c r="EN553" s="27"/>
      <c r="EO553" s="27"/>
      <c r="EP553" s="27"/>
      <c r="EQ553" s="27"/>
      <c r="ER553" s="40"/>
    </row>
    <row r="554" spans="2:148" ht="15" customHeight="1" x14ac:dyDescent="0.25">
      <c r="B554" s="298" t="str">
        <f t="shared" si="62"/>
        <v>Desk 27</v>
      </c>
      <c r="C554" s="300" t="str">
        <f t="shared" si="64"/>
        <v/>
      </c>
      <c r="D554" s="300" t="str">
        <f t="shared" si="64"/>
        <v/>
      </c>
      <c r="E554" s="300" t="str">
        <f t="shared" si="64"/>
        <v/>
      </c>
      <c r="F554" s="300" t="str">
        <f t="shared" si="64"/>
        <v/>
      </c>
      <c r="G554" s="610" t="str">
        <f t="shared" si="64"/>
        <v/>
      </c>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c r="CW554" s="27"/>
      <c r="CX554" s="27"/>
      <c r="CY554" s="27"/>
      <c r="CZ554" s="27"/>
      <c r="DA554" s="27"/>
      <c r="DB554" s="27"/>
      <c r="DC554" s="27"/>
      <c r="DD554" s="27"/>
      <c r="DE554" s="27"/>
      <c r="DF554" s="27"/>
      <c r="DG554" s="27"/>
      <c r="DH554" s="27"/>
      <c r="DI554" s="27"/>
      <c r="DJ554" s="27"/>
      <c r="DK554" s="27"/>
      <c r="DL554" s="27"/>
      <c r="DM554" s="27"/>
      <c r="DN554" s="27"/>
      <c r="DO554" s="27"/>
      <c r="DP554" s="27"/>
      <c r="DQ554" s="27"/>
      <c r="DR554" s="27"/>
      <c r="DS554" s="27"/>
      <c r="DT554" s="27"/>
      <c r="DU554" s="27"/>
      <c r="DV554" s="27"/>
      <c r="DW554" s="40"/>
      <c r="DX554" s="27"/>
      <c r="DY554" s="27"/>
      <c r="DZ554" s="27"/>
      <c r="EA554" s="27"/>
      <c r="EB554" s="27"/>
      <c r="EC554" s="27"/>
      <c r="ED554" s="27"/>
      <c r="EE554" s="27"/>
      <c r="EF554" s="27"/>
      <c r="EG554" s="27"/>
      <c r="EH554" s="27"/>
      <c r="EI554" s="27"/>
      <c r="EJ554" s="27"/>
      <c r="EK554" s="27"/>
      <c r="EL554" s="27"/>
      <c r="EM554" s="27"/>
      <c r="EN554" s="27"/>
      <c r="EO554" s="27"/>
      <c r="EP554" s="27"/>
      <c r="EQ554" s="27"/>
      <c r="ER554" s="40"/>
    </row>
    <row r="555" spans="2:148" ht="15" customHeight="1" x14ac:dyDescent="0.25">
      <c r="B555" s="298" t="str">
        <f t="shared" si="62"/>
        <v>Desk 28</v>
      </c>
      <c r="C555" s="300" t="str">
        <f t="shared" si="64"/>
        <v/>
      </c>
      <c r="D555" s="300" t="str">
        <f t="shared" si="64"/>
        <v/>
      </c>
      <c r="E555" s="300" t="str">
        <f t="shared" si="64"/>
        <v/>
      </c>
      <c r="F555" s="300" t="str">
        <f t="shared" si="64"/>
        <v/>
      </c>
      <c r="G555" s="610" t="str">
        <f t="shared" si="64"/>
        <v/>
      </c>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c r="CW555" s="27"/>
      <c r="CX555" s="27"/>
      <c r="CY555" s="27"/>
      <c r="CZ555" s="27"/>
      <c r="DA555" s="27"/>
      <c r="DB555" s="27"/>
      <c r="DC555" s="27"/>
      <c r="DD555" s="27"/>
      <c r="DE555" s="27"/>
      <c r="DF555" s="27"/>
      <c r="DG555" s="27"/>
      <c r="DH555" s="27"/>
      <c r="DI555" s="27"/>
      <c r="DJ555" s="27"/>
      <c r="DK555" s="27"/>
      <c r="DL555" s="27"/>
      <c r="DM555" s="27"/>
      <c r="DN555" s="27"/>
      <c r="DO555" s="27"/>
      <c r="DP555" s="27"/>
      <c r="DQ555" s="27"/>
      <c r="DR555" s="27"/>
      <c r="DS555" s="27"/>
      <c r="DT555" s="27"/>
      <c r="DU555" s="27"/>
      <c r="DV555" s="27"/>
      <c r="DW555" s="40"/>
      <c r="DX555" s="27"/>
      <c r="DY555" s="27"/>
      <c r="DZ555" s="27"/>
      <c r="EA555" s="27"/>
      <c r="EB555" s="27"/>
      <c r="EC555" s="27"/>
      <c r="ED555" s="27"/>
      <c r="EE555" s="27"/>
      <c r="EF555" s="27"/>
      <c r="EG555" s="27"/>
      <c r="EH555" s="27"/>
      <c r="EI555" s="27"/>
      <c r="EJ555" s="27"/>
      <c r="EK555" s="27"/>
      <c r="EL555" s="27"/>
      <c r="EM555" s="27"/>
      <c r="EN555" s="27"/>
      <c r="EO555" s="27"/>
      <c r="EP555" s="27"/>
      <c r="EQ555" s="27"/>
      <c r="ER555" s="40"/>
    </row>
    <row r="556" spans="2:148" ht="15" customHeight="1" x14ac:dyDescent="0.25">
      <c r="B556" s="298" t="str">
        <f t="shared" si="62"/>
        <v>Desk 29</v>
      </c>
      <c r="C556" s="300" t="str">
        <f t="shared" si="64"/>
        <v/>
      </c>
      <c r="D556" s="300" t="str">
        <f t="shared" si="64"/>
        <v/>
      </c>
      <c r="E556" s="300" t="str">
        <f t="shared" si="64"/>
        <v/>
      </c>
      <c r="F556" s="300" t="str">
        <f t="shared" si="64"/>
        <v/>
      </c>
      <c r="G556" s="610" t="str">
        <f t="shared" si="64"/>
        <v/>
      </c>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c r="CW556" s="27"/>
      <c r="CX556" s="27"/>
      <c r="CY556" s="27"/>
      <c r="CZ556" s="27"/>
      <c r="DA556" s="27"/>
      <c r="DB556" s="27"/>
      <c r="DC556" s="27"/>
      <c r="DD556" s="27"/>
      <c r="DE556" s="27"/>
      <c r="DF556" s="27"/>
      <c r="DG556" s="27"/>
      <c r="DH556" s="27"/>
      <c r="DI556" s="27"/>
      <c r="DJ556" s="27"/>
      <c r="DK556" s="27"/>
      <c r="DL556" s="27"/>
      <c r="DM556" s="27"/>
      <c r="DN556" s="27"/>
      <c r="DO556" s="27"/>
      <c r="DP556" s="27"/>
      <c r="DQ556" s="27"/>
      <c r="DR556" s="27"/>
      <c r="DS556" s="27"/>
      <c r="DT556" s="27"/>
      <c r="DU556" s="27"/>
      <c r="DV556" s="27"/>
      <c r="DW556" s="40"/>
      <c r="DX556" s="27"/>
      <c r="DY556" s="27"/>
      <c r="DZ556" s="27"/>
      <c r="EA556" s="27"/>
      <c r="EB556" s="27"/>
      <c r="EC556" s="27"/>
      <c r="ED556" s="27"/>
      <c r="EE556" s="27"/>
      <c r="EF556" s="27"/>
      <c r="EG556" s="27"/>
      <c r="EH556" s="27"/>
      <c r="EI556" s="27"/>
      <c r="EJ556" s="27"/>
      <c r="EK556" s="27"/>
      <c r="EL556" s="27"/>
      <c r="EM556" s="27"/>
      <c r="EN556" s="27"/>
      <c r="EO556" s="27"/>
      <c r="EP556" s="27"/>
      <c r="EQ556" s="27"/>
      <c r="ER556" s="40"/>
    </row>
    <row r="557" spans="2:148" ht="15" customHeight="1" x14ac:dyDescent="0.25">
      <c r="B557" s="298" t="str">
        <f t="shared" si="62"/>
        <v>Desk 30</v>
      </c>
      <c r="C557" s="300" t="str">
        <f t="shared" si="64"/>
        <v/>
      </c>
      <c r="D557" s="300" t="str">
        <f t="shared" si="64"/>
        <v/>
      </c>
      <c r="E557" s="300" t="str">
        <f t="shared" si="64"/>
        <v/>
      </c>
      <c r="F557" s="300" t="str">
        <f t="shared" si="64"/>
        <v/>
      </c>
      <c r="G557" s="610" t="str">
        <f t="shared" si="64"/>
        <v/>
      </c>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c r="CW557" s="27"/>
      <c r="CX557" s="27"/>
      <c r="CY557" s="27"/>
      <c r="CZ557" s="27"/>
      <c r="DA557" s="27"/>
      <c r="DB557" s="27"/>
      <c r="DC557" s="27"/>
      <c r="DD557" s="27"/>
      <c r="DE557" s="27"/>
      <c r="DF557" s="27"/>
      <c r="DG557" s="27"/>
      <c r="DH557" s="27"/>
      <c r="DI557" s="27"/>
      <c r="DJ557" s="27"/>
      <c r="DK557" s="27"/>
      <c r="DL557" s="27"/>
      <c r="DM557" s="27"/>
      <c r="DN557" s="27"/>
      <c r="DO557" s="27"/>
      <c r="DP557" s="27"/>
      <c r="DQ557" s="27"/>
      <c r="DR557" s="27"/>
      <c r="DS557" s="27"/>
      <c r="DT557" s="27"/>
      <c r="DU557" s="27"/>
      <c r="DV557" s="27"/>
      <c r="DW557" s="40"/>
      <c r="DX557" s="27"/>
      <c r="DY557" s="27"/>
      <c r="DZ557" s="27"/>
      <c r="EA557" s="27"/>
      <c r="EB557" s="27"/>
      <c r="EC557" s="27"/>
      <c r="ED557" s="27"/>
      <c r="EE557" s="27"/>
      <c r="EF557" s="27"/>
      <c r="EG557" s="27"/>
      <c r="EH557" s="27"/>
      <c r="EI557" s="27"/>
      <c r="EJ557" s="27"/>
      <c r="EK557" s="27"/>
      <c r="EL557" s="27"/>
      <c r="EM557" s="27"/>
      <c r="EN557" s="27"/>
      <c r="EO557" s="27"/>
      <c r="EP557" s="27"/>
      <c r="EQ557" s="27"/>
      <c r="ER557" s="40"/>
    </row>
    <row r="558" spans="2:148" ht="15" customHeight="1" x14ac:dyDescent="0.25">
      <c r="B558" s="298" t="str">
        <f t="shared" si="62"/>
        <v>Desk 31</v>
      </c>
      <c r="C558" s="300" t="str">
        <f t="shared" si="64"/>
        <v/>
      </c>
      <c r="D558" s="300" t="str">
        <f t="shared" si="64"/>
        <v/>
      </c>
      <c r="E558" s="300" t="str">
        <f t="shared" si="64"/>
        <v/>
      </c>
      <c r="F558" s="300" t="str">
        <f t="shared" si="64"/>
        <v/>
      </c>
      <c r="G558" s="610" t="str">
        <f t="shared" si="64"/>
        <v/>
      </c>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c r="CW558" s="27"/>
      <c r="CX558" s="27"/>
      <c r="CY558" s="27"/>
      <c r="CZ558" s="27"/>
      <c r="DA558" s="27"/>
      <c r="DB558" s="27"/>
      <c r="DC558" s="27"/>
      <c r="DD558" s="27"/>
      <c r="DE558" s="27"/>
      <c r="DF558" s="27"/>
      <c r="DG558" s="27"/>
      <c r="DH558" s="27"/>
      <c r="DI558" s="27"/>
      <c r="DJ558" s="27"/>
      <c r="DK558" s="27"/>
      <c r="DL558" s="27"/>
      <c r="DM558" s="27"/>
      <c r="DN558" s="27"/>
      <c r="DO558" s="27"/>
      <c r="DP558" s="27"/>
      <c r="DQ558" s="27"/>
      <c r="DR558" s="27"/>
      <c r="DS558" s="27"/>
      <c r="DT558" s="27"/>
      <c r="DU558" s="27"/>
      <c r="DV558" s="27"/>
      <c r="DW558" s="40"/>
      <c r="DX558" s="27"/>
      <c r="DY558" s="27"/>
      <c r="DZ558" s="27"/>
      <c r="EA558" s="27"/>
      <c r="EB558" s="27"/>
      <c r="EC558" s="27"/>
      <c r="ED558" s="27"/>
      <c r="EE558" s="27"/>
      <c r="EF558" s="27"/>
      <c r="EG558" s="27"/>
      <c r="EH558" s="27"/>
      <c r="EI558" s="27"/>
      <c r="EJ558" s="27"/>
      <c r="EK558" s="27"/>
      <c r="EL558" s="27"/>
      <c r="EM558" s="27"/>
      <c r="EN558" s="27"/>
      <c r="EO558" s="27"/>
      <c r="EP558" s="27"/>
      <c r="EQ558" s="27"/>
      <c r="ER558" s="40"/>
    </row>
    <row r="559" spans="2:148" ht="15" customHeight="1" x14ac:dyDescent="0.25">
      <c r="B559" s="298" t="str">
        <f t="shared" si="62"/>
        <v>Desk 32</v>
      </c>
      <c r="C559" s="300" t="str">
        <f t="shared" si="64"/>
        <v/>
      </c>
      <c r="D559" s="300" t="str">
        <f t="shared" si="64"/>
        <v/>
      </c>
      <c r="E559" s="300" t="str">
        <f t="shared" si="64"/>
        <v/>
      </c>
      <c r="F559" s="300" t="str">
        <f t="shared" si="64"/>
        <v/>
      </c>
      <c r="G559" s="610" t="str">
        <f t="shared" si="64"/>
        <v/>
      </c>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c r="CW559" s="27"/>
      <c r="CX559" s="27"/>
      <c r="CY559" s="27"/>
      <c r="CZ559" s="27"/>
      <c r="DA559" s="27"/>
      <c r="DB559" s="27"/>
      <c r="DC559" s="27"/>
      <c r="DD559" s="27"/>
      <c r="DE559" s="27"/>
      <c r="DF559" s="27"/>
      <c r="DG559" s="27"/>
      <c r="DH559" s="27"/>
      <c r="DI559" s="27"/>
      <c r="DJ559" s="27"/>
      <c r="DK559" s="27"/>
      <c r="DL559" s="27"/>
      <c r="DM559" s="27"/>
      <c r="DN559" s="27"/>
      <c r="DO559" s="27"/>
      <c r="DP559" s="27"/>
      <c r="DQ559" s="27"/>
      <c r="DR559" s="27"/>
      <c r="DS559" s="27"/>
      <c r="DT559" s="27"/>
      <c r="DU559" s="27"/>
      <c r="DV559" s="27"/>
      <c r="DW559" s="40"/>
      <c r="DX559" s="27"/>
      <c r="DY559" s="27"/>
      <c r="DZ559" s="27"/>
      <c r="EA559" s="27"/>
      <c r="EB559" s="27"/>
      <c r="EC559" s="27"/>
      <c r="ED559" s="27"/>
      <c r="EE559" s="27"/>
      <c r="EF559" s="27"/>
      <c r="EG559" s="27"/>
      <c r="EH559" s="27"/>
      <c r="EI559" s="27"/>
      <c r="EJ559" s="27"/>
      <c r="EK559" s="27"/>
      <c r="EL559" s="27"/>
      <c r="EM559" s="27"/>
      <c r="EN559" s="27"/>
      <c r="EO559" s="27"/>
      <c r="EP559" s="27"/>
      <c r="EQ559" s="27"/>
      <c r="ER559" s="40"/>
    </row>
    <row r="560" spans="2:148" ht="15" customHeight="1" x14ac:dyDescent="0.25">
      <c r="B560" s="298" t="str">
        <f t="shared" si="62"/>
        <v>Desk 33</v>
      </c>
      <c r="C560" s="300" t="str">
        <f t="shared" si="64"/>
        <v/>
      </c>
      <c r="D560" s="300" t="str">
        <f t="shared" si="64"/>
        <v/>
      </c>
      <c r="E560" s="300" t="str">
        <f t="shared" si="64"/>
        <v/>
      </c>
      <c r="F560" s="300" t="str">
        <f t="shared" si="64"/>
        <v/>
      </c>
      <c r="G560" s="610" t="str">
        <f t="shared" si="64"/>
        <v/>
      </c>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c r="CW560" s="27"/>
      <c r="CX560" s="27"/>
      <c r="CY560" s="27"/>
      <c r="CZ560" s="27"/>
      <c r="DA560" s="27"/>
      <c r="DB560" s="27"/>
      <c r="DC560" s="27"/>
      <c r="DD560" s="27"/>
      <c r="DE560" s="27"/>
      <c r="DF560" s="27"/>
      <c r="DG560" s="27"/>
      <c r="DH560" s="27"/>
      <c r="DI560" s="27"/>
      <c r="DJ560" s="27"/>
      <c r="DK560" s="27"/>
      <c r="DL560" s="27"/>
      <c r="DM560" s="27"/>
      <c r="DN560" s="27"/>
      <c r="DO560" s="27"/>
      <c r="DP560" s="27"/>
      <c r="DQ560" s="27"/>
      <c r="DR560" s="27"/>
      <c r="DS560" s="27"/>
      <c r="DT560" s="27"/>
      <c r="DU560" s="27"/>
      <c r="DV560" s="27"/>
      <c r="DW560" s="40"/>
      <c r="DX560" s="27"/>
      <c r="DY560" s="27"/>
      <c r="DZ560" s="27"/>
      <c r="EA560" s="27"/>
      <c r="EB560" s="27"/>
      <c r="EC560" s="27"/>
      <c r="ED560" s="27"/>
      <c r="EE560" s="27"/>
      <c r="EF560" s="27"/>
      <c r="EG560" s="27"/>
      <c r="EH560" s="27"/>
      <c r="EI560" s="27"/>
      <c r="EJ560" s="27"/>
      <c r="EK560" s="27"/>
      <c r="EL560" s="27"/>
      <c r="EM560" s="27"/>
      <c r="EN560" s="27"/>
      <c r="EO560" s="27"/>
      <c r="EP560" s="27"/>
      <c r="EQ560" s="27"/>
      <c r="ER560" s="40"/>
    </row>
    <row r="561" spans="2:148" ht="15" customHeight="1" x14ac:dyDescent="0.25">
      <c r="B561" s="298" t="str">
        <f t="shared" si="62"/>
        <v>Desk 34</v>
      </c>
      <c r="C561" s="300" t="str">
        <f t="shared" ref="C561:G576" si="65">IF(ISBLANK(C44), "", C44)</f>
        <v/>
      </c>
      <c r="D561" s="300" t="str">
        <f t="shared" si="65"/>
        <v/>
      </c>
      <c r="E561" s="300" t="str">
        <f t="shared" si="65"/>
        <v/>
      </c>
      <c r="F561" s="300" t="str">
        <f t="shared" si="65"/>
        <v/>
      </c>
      <c r="G561" s="610" t="str">
        <f t="shared" si="65"/>
        <v/>
      </c>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c r="CW561" s="27"/>
      <c r="CX561" s="27"/>
      <c r="CY561" s="27"/>
      <c r="CZ561" s="27"/>
      <c r="DA561" s="27"/>
      <c r="DB561" s="27"/>
      <c r="DC561" s="27"/>
      <c r="DD561" s="27"/>
      <c r="DE561" s="27"/>
      <c r="DF561" s="27"/>
      <c r="DG561" s="27"/>
      <c r="DH561" s="27"/>
      <c r="DI561" s="27"/>
      <c r="DJ561" s="27"/>
      <c r="DK561" s="27"/>
      <c r="DL561" s="27"/>
      <c r="DM561" s="27"/>
      <c r="DN561" s="27"/>
      <c r="DO561" s="27"/>
      <c r="DP561" s="27"/>
      <c r="DQ561" s="27"/>
      <c r="DR561" s="27"/>
      <c r="DS561" s="27"/>
      <c r="DT561" s="27"/>
      <c r="DU561" s="27"/>
      <c r="DV561" s="27"/>
      <c r="DW561" s="40"/>
      <c r="DX561" s="27"/>
      <c r="DY561" s="27"/>
      <c r="DZ561" s="27"/>
      <c r="EA561" s="27"/>
      <c r="EB561" s="27"/>
      <c r="EC561" s="27"/>
      <c r="ED561" s="27"/>
      <c r="EE561" s="27"/>
      <c r="EF561" s="27"/>
      <c r="EG561" s="27"/>
      <c r="EH561" s="27"/>
      <c r="EI561" s="27"/>
      <c r="EJ561" s="27"/>
      <c r="EK561" s="27"/>
      <c r="EL561" s="27"/>
      <c r="EM561" s="27"/>
      <c r="EN561" s="27"/>
      <c r="EO561" s="27"/>
      <c r="EP561" s="27"/>
      <c r="EQ561" s="27"/>
      <c r="ER561" s="40"/>
    </row>
    <row r="562" spans="2:148" ht="15" customHeight="1" x14ac:dyDescent="0.25">
      <c r="B562" s="298" t="str">
        <f t="shared" si="62"/>
        <v>Desk 35</v>
      </c>
      <c r="C562" s="300" t="str">
        <f t="shared" si="65"/>
        <v/>
      </c>
      <c r="D562" s="300" t="str">
        <f t="shared" si="65"/>
        <v/>
      </c>
      <c r="E562" s="300" t="str">
        <f t="shared" si="65"/>
        <v/>
      </c>
      <c r="F562" s="300" t="str">
        <f t="shared" si="65"/>
        <v/>
      </c>
      <c r="G562" s="610" t="str">
        <f t="shared" si="65"/>
        <v/>
      </c>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c r="CW562" s="27"/>
      <c r="CX562" s="27"/>
      <c r="CY562" s="27"/>
      <c r="CZ562" s="27"/>
      <c r="DA562" s="27"/>
      <c r="DB562" s="27"/>
      <c r="DC562" s="27"/>
      <c r="DD562" s="27"/>
      <c r="DE562" s="27"/>
      <c r="DF562" s="27"/>
      <c r="DG562" s="27"/>
      <c r="DH562" s="27"/>
      <c r="DI562" s="27"/>
      <c r="DJ562" s="27"/>
      <c r="DK562" s="27"/>
      <c r="DL562" s="27"/>
      <c r="DM562" s="27"/>
      <c r="DN562" s="27"/>
      <c r="DO562" s="27"/>
      <c r="DP562" s="27"/>
      <c r="DQ562" s="27"/>
      <c r="DR562" s="27"/>
      <c r="DS562" s="27"/>
      <c r="DT562" s="27"/>
      <c r="DU562" s="27"/>
      <c r="DV562" s="27"/>
      <c r="DW562" s="40"/>
      <c r="DX562" s="27"/>
      <c r="DY562" s="27"/>
      <c r="DZ562" s="27"/>
      <c r="EA562" s="27"/>
      <c r="EB562" s="27"/>
      <c r="EC562" s="27"/>
      <c r="ED562" s="27"/>
      <c r="EE562" s="27"/>
      <c r="EF562" s="27"/>
      <c r="EG562" s="27"/>
      <c r="EH562" s="27"/>
      <c r="EI562" s="27"/>
      <c r="EJ562" s="27"/>
      <c r="EK562" s="27"/>
      <c r="EL562" s="27"/>
      <c r="EM562" s="27"/>
      <c r="EN562" s="27"/>
      <c r="EO562" s="27"/>
      <c r="EP562" s="27"/>
      <c r="EQ562" s="27"/>
      <c r="ER562" s="40"/>
    </row>
    <row r="563" spans="2:148" ht="15" customHeight="1" x14ac:dyDescent="0.25">
      <c r="B563" s="298" t="str">
        <f t="shared" si="62"/>
        <v>Desk 36</v>
      </c>
      <c r="C563" s="300" t="str">
        <f t="shared" si="65"/>
        <v/>
      </c>
      <c r="D563" s="300" t="str">
        <f t="shared" si="65"/>
        <v/>
      </c>
      <c r="E563" s="300" t="str">
        <f t="shared" si="65"/>
        <v/>
      </c>
      <c r="F563" s="300" t="str">
        <f t="shared" si="65"/>
        <v/>
      </c>
      <c r="G563" s="610" t="str">
        <f t="shared" si="65"/>
        <v/>
      </c>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c r="CW563" s="27"/>
      <c r="CX563" s="27"/>
      <c r="CY563" s="27"/>
      <c r="CZ563" s="27"/>
      <c r="DA563" s="27"/>
      <c r="DB563" s="27"/>
      <c r="DC563" s="27"/>
      <c r="DD563" s="27"/>
      <c r="DE563" s="27"/>
      <c r="DF563" s="27"/>
      <c r="DG563" s="27"/>
      <c r="DH563" s="27"/>
      <c r="DI563" s="27"/>
      <c r="DJ563" s="27"/>
      <c r="DK563" s="27"/>
      <c r="DL563" s="27"/>
      <c r="DM563" s="27"/>
      <c r="DN563" s="27"/>
      <c r="DO563" s="27"/>
      <c r="DP563" s="27"/>
      <c r="DQ563" s="27"/>
      <c r="DR563" s="27"/>
      <c r="DS563" s="27"/>
      <c r="DT563" s="27"/>
      <c r="DU563" s="27"/>
      <c r="DV563" s="27"/>
      <c r="DW563" s="40"/>
      <c r="DX563" s="27"/>
      <c r="DY563" s="27"/>
      <c r="DZ563" s="27"/>
      <c r="EA563" s="27"/>
      <c r="EB563" s="27"/>
      <c r="EC563" s="27"/>
      <c r="ED563" s="27"/>
      <c r="EE563" s="27"/>
      <c r="EF563" s="27"/>
      <c r="EG563" s="27"/>
      <c r="EH563" s="27"/>
      <c r="EI563" s="27"/>
      <c r="EJ563" s="27"/>
      <c r="EK563" s="27"/>
      <c r="EL563" s="27"/>
      <c r="EM563" s="27"/>
      <c r="EN563" s="27"/>
      <c r="EO563" s="27"/>
      <c r="EP563" s="27"/>
      <c r="EQ563" s="27"/>
      <c r="ER563" s="40"/>
    </row>
    <row r="564" spans="2:148" ht="15" customHeight="1" x14ac:dyDescent="0.25">
      <c r="B564" s="298" t="str">
        <f t="shared" si="62"/>
        <v>Desk 37</v>
      </c>
      <c r="C564" s="300" t="str">
        <f t="shared" si="65"/>
        <v/>
      </c>
      <c r="D564" s="300" t="str">
        <f t="shared" si="65"/>
        <v/>
      </c>
      <c r="E564" s="300" t="str">
        <f t="shared" si="65"/>
        <v/>
      </c>
      <c r="F564" s="300" t="str">
        <f t="shared" si="65"/>
        <v/>
      </c>
      <c r="G564" s="610" t="str">
        <f t="shared" si="65"/>
        <v/>
      </c>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c r="CW564" s="27"/>
      <c r="CX564" s="27"/>
      <c r="CY564" s="27"/>
      <c r="CZ564" s="27"/>
      <c r="DA564" s="27"/>
      <c r="DB564" s="27"/>
      <c r="DC564" s="27"/>
      <c r="DD564" s="27"/>
      <c r="DE564" s="27"/>
      <c r="DF564" s="27"/>
      <c r="DG564" s="27"/>
      <c r="DH564" s="27"/>
      <c r="DI564" s="27"/>
      <c r="DJ564" s="27"/>
      <c r="DK564" s="27"/>
      <c r="DL564" s="27"/>
      <c r="DM564" s="27"/>
      <c r="DN564" s="27"/>
      <c r="DO564" s="27"/>
      <c r="DP564" s="27"/>
      <c r="DQ564" s="27"/>
      <c r="DR564" s="27"/>
      <c r="DS564" s="27"/>
      <c r="DT564" s="27"/>
      <c r="DU564" s="27"/>
      <c r="DV564" s="27"/>
      <c r="DW564" s="40"/>
      <c r="DX564" s="27"/>
      <c r="DY564" s="27"/>
      <c r="DZ564" s="27"/>
      <c r="EA564" s="27"/>
      <c r="EB564" s="27"/>
      <c r="EC564" s="27"/>
      <c r="ED564" s="27"/>
      <c r="EE564" s="27"/>
      <c r="EF564" s="27"/>
      <c r="EG564" s="27"/>
      <c r="EH564" s="27"/>
      <c r="EI564" s="27"/>
      <c r="EJ564" s="27"/>
      <c r="EK564" s="27"/>
      <c r="EL564" s="27"/>
      <c r="EM564" s="27"/>
      <c r="EN564" s="27"/>
      <c r="EO564" s="27"/>
      <c r="EP564" s="27"/>
      <c r="EQ564" s="27"/>
      <c r="ER564" s="40"/>
    </row>
    <row r="565" spans="2:148" ht="15" customHeight="1" x14ac:dyDescent="0.25">
      <c r="B565" s="298" t="str">
        <f t="shared" si="62"/>
        <v>Desk 38</v>
      </c>
      <c r="C565" s="300" t="str">
        <f t="shared" si="65"/>
        <v/>
      </c>
      <c r="D565" s="300" t="str">
        <f t="shared" si="65"/>
        <v/>
      </c>
      <c r="E565" s="300" t="str">
        <f t="shared" si="65"/>
        <v/>
      </c>
      <c r="F565" s="300" t="str">
        <f t="shared" si="65"/>
        <v/>
      </c>
      <c r="G565" s="610" t="str">
        <f t="shared" si="65"/>
        <v/>
      </c>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c r="CW565" s="27"/>
      <c r="CX565" s="27"/>
      <c r="CY565" s="27"/>
      <c r="CZ565" s="27"/>
      <c r="DA565" s="27"/>
      <c r="DB565" s="27"/>
      <c r="DC565" s="27"/>
      <c r="DD565" s="27"/>
      <c r="DE565" s="27"/>
      <c r="DF565" s="27"/>
      <c r="DG565" s="27"/>
      <c r="DH565" s="27"/>
      <c r="DI565" s="27"/>
      <c r="DJ565" s="27"/>
      <c r="DK565" s="27"/>
      <c r="DL565" s="27"/>
      <c r="DM565" s="27"/>
      <c r="DN565" s="27"/>
      <c r="DO565" s="27"/>
      <c r="DP565" s="27"/>
      <c r="DQ565" s="27"/>
      <c r="DR565" s="27"/>
      <c r="DS565" s="27"/>
      <c r="DT565" s="27"/>
      <c r="DU565" s="27"/>
      <c r="DV565" s="27"/>
      <c r="DW565" s="40"/>
      <c r="DX565" s="27"/>
      <c r="DY565" s="27"/>
      <c r="DZ565" s="27"/>
      <c r="EA565" s="27"/>
      <c r="EB565" s="27"/>
      <c r="EC565" s="27"/>
      <c r="ED565" s="27"/>
      <c r="EE565" s="27"/>
      <c r="EF565" s="27"/>
      <c r="EG565" s="27"/>
      <c r="EH565" s="27"/>
      <c r="EI565" s="27"/>
      <c r="EJ565" s="27"/>
      <c r="EK565" s="27"/>
      <c r="EL565" s="27"/>
      <c r="EM565" s="27"/>
      <c r="EN565" s="27"/>
      <c r="EO565" s="27"/>
      <c r="EP565" s="27"/>
      <c r="EQ565" s="27"/>
      <c r="ER565" s="40"/>
    </row>
    <row r="566" spans="2:148" ht="15" customHeight="1" x14ac:dyDescent="0.25">
      <c r="B566" s="298" t="str">
        <f t="shared" si="62"/>
        <v>Desk 39</v>
      </c>
      <c r="C566" s="300" t="str">
        <f t="shared" si="65"/>
        <v/>
      </c>
      <c r="D566" s="300" t="str">
        <f t="shared" si="65"/>
        <v/>
      </c>
      <c r="E566" s="300" t="str">
        <f t="shared" si="65"/>
        <v/>
      </c>
      <c r="F566" s="300" t="str">
        <f t="shared" si="65"/>
        <v/>
      </c>
      <c r="G566" s="610" t="str">
        <f t="shared" si="65"/>
        <v/>
      </c>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c r="CU566" s="27"/>
      <c r="CV566" s="27"/>
      <c r="CW566" s="27"/>
      <c r="CX566" s="27"/>
      <c r="CY566" s="27"/>
      <c r="CZ566" s="27"/>
      <c r="DA566" s="27"/>
      <c r="DB566" s="27"/>
      <c r="DC566" s="27"/>
      <c r="DD566" s="27"/>
      <c r="DE566" s="27"/>
      <c r="DF566" s="27"/>
      <c r="DG566" s="27"/>
      <c r="DH566" s="27"/>
      <c r="DI566" s="27"/>
      <c r="DJ566" s="27"/>
      <c r="DK566" s="27"/>
      <c r="DL566" s="27"/>
      <c r="DM566" s="27"/>
      <c r="DN566" s="27"/>
      <c r="DO566" s="27"/>
      <c r="DP566" s="27"/>
      <c r="DQ566" s="27"/>
      <c r="DR566" s="27"/>
      <c r="DS566" s="27"/>
      <c r="DT566" s="27"/>
      <c r="DU566" s="27"/>
      <c r="DV566" s="27"/>
      <c r="DW566" s="40"/>
      <c r="DX566" s="27"/>
      <c r="DY566" s="27"/>
      <c r="DZ566" s="27"/>
      <c r="EA566" s="27"/>
      <c r="EB566" s="27"/>
      <c r="EC566" s="27"/>
      <c r="ED566" s="27"/>
      <c r="EE566" s="27"/>
      <c r="EF566" s="27"/>
      <c r="EG566" s="27"/>
      <c r="EH566" s="27"/>
      <c r="EI566" s="27"/>
      <c r="EJ566" s="27"/>
      <c r="EK566" s="27"/>
      <c r="EL566" s="27"/>
      <c r="EM566" s="27"/>
      <c r="EN566" s="27"/>
      <c r="EO566" s="27"/>
      <c r="EP566" s="27"/>
      <c r="EQ566" s="27"/>
      <c r="ER566" s="40"/>
    </row>
    <row r="567" spans="2:148" ht="15" customHeight="1" x14ac:dyDescent="0.25">
      <c r="B567" s="298" t="str">
        <f t="shared" si="62"/>
        <v>Desk 40</v>
      </c>
      <c r="C567" s="300" t="str">
        <f t="shared" si="65"/>
        <v/>
      </c>
      <c r="D567" s="300" t="str">
        <f t="shared" si="65"/>
        <v/>
      </c>
      <c r="E567" s="300" t="str">
        <f t="shared" si="65"/>
        <v/>
      </c>
      <c r="F567" s="300" t="str">
        <f t="shared" si="65"/>
        <v/>
      </c>
      <c r="G567" s="610" t="str">
        <f t="shared" si="65"/>
        <v/>
      </c>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c r="CW567" s="27"/>
      <c r="CX567" s="27"/>
      <c r="CY567" s="27"/>
      <c r="CZ567" s="27"/>
      <c r="DA567" s="27"/>
      <c r="DB567" s="27"/>
      <c r="DC567" s="27"/>
      <c r="DD567" s="27"/>
      <c r="DE567" s="27"/>
      <c r="DF567" s="27"/>
      <c r="DG567" s="27"/>
      <c r="DH567" s="27"/>
      <c r="DI567" s="27"/>
      <c r="DJ567" s="27"/>
      <c r="DK567" s="27"/>
      <c r="DL567" s="27"/>
      <c r="DM567" s="27"/>
      <c r="DN567" s="27"/>
      <c r="DO567" s="27"/>
      <c r="DP567" s="27"/>
      <c r="DQ567" s="27"/>
      <c r="DR567" s="27"/>
      <c r="DS567" s="27"/>
      <c r="DT567" s="27"/>
      <c r="DU567" s="27"/>
      <c r="DV567" s="27"/>
      <c r="DW567" s="40"/>
      <c r="DX567" s="27"/>
      <c r="DY567" s="27"/>
      <c r="DZ567" s="27"/>
      <c r="EA567" s="27"/>
      <c r="EB567" s="27"/>
      <c r="EC567" s="27"/>
      <c r="ED567" s="27"/>
      <c r="EE567" s="27"/>
      <c r="EF567" s="27"/>
      <c r="EG567" s="27"/>
      <c r="EH567" s="27"/>
      <c r="EI567" s="27"/>
      <c r="EJ567" s="27"/>
      <c r="EK567" s="27"/>
      <c r="EL567" s="27"/>
      <c r="EM567" s="27"/>
      <c r="EN567" s="27"/>
      <c r="EO567" s="27"/>
      <c r="EP567" s="27"/>
      <c r="EQ567" s="27"/>
      <c r="ER567" s="40"/>
    </row>
    <row r="568" spans="2:148" ht="15" customHeight="1" x14ac:dyDescent="0.25">
      <c r="B568" s="298" t="str">
        <f t="shared" si="62"/>
        <v>Desk 41</v>
      </c>
      <c r="C568" s="300" t="str">
        <f t="shared" si="65"/>
        <v/>
      </c>
      <c r="D568" s="300" t="str">
        <f t="shared" si="65"/>
        <v/>
      </c>
      <c r="E568" s="300" t="str">
        <f t="shared" si="65"/>
        <v/>
      </c>
      <c r="F568" s="300" t="str">
        <f t="shared" si="65"/>
        <v/>
      </c>
      <c r="G568" s="610" t="str">
        <f t="shared" si="65"/>
        <v/>
      </c>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c r="BH568" s="27"/>
      <c r="BI568" s="27"/>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c r="CW568" s="27"/>
      <c r="CX568" s="27"/>
      <c r="CY568" s="27"/>
      <c r="CZ568" s="27"/>
      <c r="DA568" s="27"/>
      <c r="DB568" s="27"/>
      <c r="DC568" s="27"/>
      <c r="DD568" s="27"/>
      <c r="DE568" s="27"/>
      <c r="DF568" s="27"/>
      <c r="DG568" s="27"/>
      <c r="DH568" s="27"/>
      <c r="DI568" s="27"/>
      <c r="DJ568" s="27"/>
      <c r="DK568" s="27"/>
      <c r="DL568" s="27"/>
      <c r="DM568" s="27"/>
      <c r="DN568" s="27"/>
      <c r="DO568" s="27"/>
      <c r="DP568" s="27"/>
      <c r="DQ568" s="27"/>
      <c r="DR568" s="27"/>
      <c r="DS568" s="27"/>
      <c r="DT568" s="27"/>
      <c r="DU568" s="27"/>
      <c r="DV568" s="27"/>
      <c r="DW568" s="40"/>
      <c r="DX568" s="27"/>
      <c r="DY568" s="27"/>
      <c r="DZ568" s="27"/>
      <c r="EA568" s="27"/>
      <c r="EB568" s="27"/>
      <c r="EC568" s="27"/>
      <c r="ED568" s="27"/>
      <c r="EE568" s="27"/>
      <c r="EF568" s="27"/>
      <c r="EG568" s="27"/>
      <c r="EH568" s="27"/>
      <c r="EI568" s="27"/>
      <c r="EJ568" s="27"/>
      <c r="EK568" s="27"/>
      <c r="EL568" s="27"/>
      <c r="EM568" s="27"/>
      <c r="EN568" s="27"/>
      <c r="EO568" s="27"/>
      <c r="EP568" s="27"/>
      <c r="EQ568" s="27"/>
      <c r="ER568" s="40"/>
    </row>
    <row r="569" spans="2:148" ht="15" customHeight="1" x14ac:dyDescent="0.25">
      <c r="B569" s="298" t="str">
        <f t="shared" si="62"/>
        <v>Desk 42</v>
      </c>
      <c r="C569" s="300" t="str">
        <f t="shared" si="65"/>
        <v/>
      </c>
      <c r="D569" s="300" t="str">
        <f t="shared" si="65"/>
        <v/>
      </c>
      <c r="E569" s="300" t="str">
        <f t="shared" si="65"/>
        <v/>
      </c>
      <c r="F569" s="300" t="str">
        <f t="shared" si="65"/>
        <v/>
      </c>
      <c r="G569" s="610" t="str">
        <f t="shared" si="65"/>
        <v/>
      </c>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c r="CW569" s="27"/>
      <c r="CX569" s="27"/>
      <c r="CY569" s="27"/>
      <c r="CZ569" s="27"/>
      <c r="DA569" s="27"/>
      <c r="DB569" s="27"/>
      <c r="DC569" s="27"/>
      <c r="DD569" s="27"/>
      <c r="DE569" s="27"/>
      <c r="DF569" s="27"/>
      <c r="DG569" s="27"/>
      <c r="DH569" s="27"/>
      <c r="DI569" s="27"/>
      <c r="DJ569" s="27"/>
      <c r="DK569" s="27"/>
      <c r="DL569" s="27"/>
      <c r="DM569" s="27"/>
      <c r="DN569" s="27"/>
      <c r="DO569" s="27"/>
      <c r="DP569" s="27"/>
      <c r="DQ569" s="27"/>
      <c r="DR569" s="27"/>
      <c r="DS569" s="27"/>
      <c r="DT569" s="27"/>
      <c r="DU569" s="27"/>
      <c r="DV569" s="27"/>
      <c r="DW569" s="40"/>
      <c r="DX569" s="27"/>
      <c r="DY569" s="27"/>
      <c r="DZ569" s="27"/>
      <c r="EA569" s="27"/>
      <c r="EB569" s="27"/>
      <c r="EC569" s="27"/>
      <c r="ED569" s="27"/>
      <c r="EE569" s="27"/>
      <c r="EF569" s="27"/>
      <c r="EG569" s="27"/>
      <c r="EH569" s="27"/>
      <c r="EI569" s="27"/>
      <c r="EJ569" s="27"/>
      <c r="EK569" s="27"/>
      <c r="EL569" s="27"/>
      <c r="EM569" s="27"/>
      <c r="EN569" s="27"/>
      <c r="EO569" s="27"/>
      <c r="EP569" s="27"/>
      <c r="EQ569" s="27"/>
      <c r="ER569" s="40"/>
    </row>
    <row r="570" spans="2:148" ht="15" customHeight="1" x14ac:dyDescent="0.25">
      <c r="B570" s="298" t="str">
        <f t="shared" si="62"/>
        <v>Desk 43</v>
      </c>
      <c r="C570" s="300" t="str">
        <f t="shared" si="65"/>
        <v/>
      </c>
      <c r="D570" s="300" t="str">
        <f t="shared" si="65"/>
        <v/>
      </c>
      <c r="E570" s="300" t="str">
        <f t="shared" si="65"/>
        <v/>
      </c>
      <c r="F570" s="300" t="str">
        <f t="shared" si="65"/>
        <v/>
      </c>
      <c r="G570" s="610" t="str">
        <f t="shared" si="65"/>
        <v/>
      </c>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c r="CW570" s="27"/>
      <c r="CX570" s="27"/>
      <c r="CY570" s="27"/>
      <c r="CZ570" s="27"/>
      <c r="DA570" s="27"/>
      <c r="DB570" s="27"/>
      <c r="DC570" s="27"/>
      <c r="DD570" s="27"/>
      <c r="DE570" s="27"/>
      <c r="DF570" s="27"/>
      <c r="DG570" s="27"/>
      <c r="DH570" s="27"/>
      <c r="DI570" s="27"/>
      <c r="DJ570" s="27"/>
      <c r="DK570" s="27"/>
      <c r="DL570" s="27"/>
      <c r="DM570" s="27"/>
      <c r="DN570" s="27"/>
      <c r="DO570" s="27"/>
      <c r="DP570" s="27"/>
      <c r="DQ570" s="27"/>
      <c r="DR570" s="27"/>
      <c r="DS570" s="27"/>
      <c r="DT570" s="27"/>
      <c r="DU570" s="27"/>
      <c r="DV570" s="27"/>
      <c r="DW570" s="40"/>
      <c r="DX570" s="27"/>
      <c r="DY570" s="27"/>
      <c r="DZ570" s="27"/>
      <c r="EA570" s="27"/>
      <c r="EB570" s="27"/>
      <c r="EC570" s="27"/>
      <c r="ED570" s="27"/>
      <c r="EE570" s="27"/>
      <c r="EF570" s="27"/>
      <c r="EG570" s="27"/>
      <c r="EH570" s="27"/>
      <c r="EI570" s="27"/>
      <c r="EJ570" s="27"/>
      <c r="EK570" s="27"/>
      <c r="EL570" s="27"/>
      <c r="EM570" s="27"/>
      <c r="EN570" s="27"/>
      <c r="EO570" s="27"/>
      <c r="EP570" s="27"/>
      <c r="EQ570" s="27"/>
      <c r="ER570" s="40"/>
    </row>
    <row r="571" spans="2:148" ht="15" customHeight="1" x14ac:dyDescent="0.25">
      <c r="B571" s="298" t="str">
        <f t="shared" si="62"/>
        <v>Desk 44</v>
      </c>
      <c r="C571" s="300" t="str">
        <f t="shared" si="65"/>
        <v/>
      </c>
      <c r="D571" s="300" t="str">
        <f t="shared" si="65"/>
        <v/>
      </c>
      <c r="E571" s="300" t="str">
        <f t="shared" si="65"/>
        <v/>
      </c>
      <c r="F571" s="300" t="str">
        <f t="shared" si="65"/>
        <v/>
      </c>
      <c r="G571" s="610" t="str">
        <f t="shared" si="65"/>
        <v/>
      </c>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c r="CW571" s="27"/>
      <c r="CX571" s="27"/>
      <c r="CY571" s="27"/>
      <c r="CZ571" s="27"/>
      <c r="DA571" s="27"/>
      <c r="DB571" s="27"/>
      <c r="DC571" s="27"/>
      <c r="DD571" s="27"/>
      <c r="DE571" s="27"/>
      <c r="DF571" s="27"/>
      <c r="DG571" s="27"/>
      <c r="DH571" s="27"/>
      <c r="DI571" s="27"/>
      <c r="DJ571" s="27"/>
      <c r="DK571" s="27"/>
      <c r="DL571" s="27"/>
      <c r="DM571" s="27"/>
      <c r="DN571" s="27"/>
      <c r="DO571" s="27"/>
      <c r="DP571" s="27"/>
      <c r="DQ571" s="27"/>
      <c r="DR571" s="27"/>
      <c r="DS571" s="27"/>
      <c r="DT571" s="27"/>
      <c r="DU571" s="27"/>
      <c r="DV571" s="27"/>
      <c r="DW571" s="40"/>
      <c r="DX571" s="27"/>
      <c r="DY571" s="27"/>
      <c r="DZ571" s="27"/>
      <c r="EA571" s="27"/>
      <c r="EB571" s="27"/>
      <c r="EC571" s="27"/>
      <c r="ED571" s="27"/>
      <c r="EE571" s="27"/>
      <c r="EF571" s="27"/>
      <c r="EG571" s="27"/>
      <c r="EH571" s="27"/>
      <c r="EI571" s="27"/>
      <c r="EJ571" s="27"/>
      <c r="EK571" s="27"/>
      <c r="EL571" s="27"/>
      <c r="EM571" s="27"/>
      <c r="EN571" s="27"/>
      <c r="EO571" s="27"/>
      <c r="EP571" s="27"/>
      <c r="EQ571" s="27"/>
      <c r="ER571" s="40"/>
    </row>
    <row r="572" spans="2:148" ht="15" customHeight="1" x14ac:dyDescent="0.25">
      <c r="B572" s="298" t="str">
        <f t="shared" si="62"/>
        <v>Desk 45</v>
      </c>
      <c r="C572" s="300" t="str">
        <f t="shared" si="65"/>
        <v/>
      </c>
      <c r="D572" s="300" t="str">
        <f t="shared" si="65"/>
        <v/>
      </c>
      <c r="E572" s="300" t="str">
        <f t="shared" si="65"/>
        <v/>
      </c>
      <c r="F572" s="300" t="str">
        <f t="shared" si="65"/>
        <v/>
      </c>
      <c r="G572" s="610" t="str">
        <f t="shared" si="65"/>
        <v/>
      </c>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c r="CW572" s="27"/>
      <c r="CX572" s="27"/>
      <c r="CY572" s="27"/>
      <c r="CZ572" s="27"/>
      <c r="DA572" s="27"/>
      <c r="DB572" s="27"/>
      <c r="DC572" s="27"/>
      <c r="DD572" s="27"/>
      <c r="DE572" s="27"/>
      <c r="DF572" s="27"/>
      <c r="DG572" s="27"/>
      <c r="DH572" s="27"/>
      <c r="DI572" s="27"/>
      <c r="DJ572" s="27"/>
      <c r="DK572" s="27"/>
      <c r="DL572" s="27"/>
      <c r="DM572" s="27"/>
      <c r="DN572" s="27"/>
      <c r="DO572" s="27"/>
      <c r="DP572" s="27"/>
      <c r="DQ572" s="27"/>
      <c r="DR572" s="27"/>
      <c r="DS572" s="27"/>
      <c r="DT572" s="27"/>
      <c r="DU572" s="27"/>
      <c r="DV572" s="27"/>
      <c r="DW572" s="40"/>
      <c r="DX572" s="27"/>
      <c r="DY572" s="27"/>
      <c r="DZ572" s="27"/>
      <c r="EA572" s="27"/>
      <c r="EB572" s="27"/>
      <c r="EC572" s="27"/>
      <c r="ED572" s="27"/>
      <c r="EE572" s="27"/>
      <c r="EF572" s="27"/>
      <c r="EG572" s="27"/>
      <c r="EH572" s="27"/>
      <c r="EI572" s="27"/>
      <c r="EJ572" s="27"/>
      <c r="EK572" s="27"/>
      <c r="EL572" s="27"/>
      <c r="EM572" s="27"/>
      <c r="EN572" s="27"/>
      <c r="EO572" s="27"/>
      <c r="EP572" s="27"/>
      <c r="EQ572" s="27"/>
      <c r="ER572" s="40"/>
    </row>
    <row r="573" spans="2:148" ht="15" customHeight="1" x14ac:dyDescent="0.25">
      <c r="B573" s="298" t="str">
        <f t="shared" si="62"/>
        <v>Desk 46</v>
      </c>
      <c r="C573" s="300" t="str">
        <f t="shared" si="65"/>
        <v/>
      </c>
      <c r="D573" s="300" t="str">
        <f t="shared" si="65"/>
        <v/>
      </c>
      <c r="E573" s="300" t="str">
        <f t="shared" si="65"/>
        <v/>
      </c>
      <c r="F573" s="300" t="str">
        <f t="shared" si="65"/>
        <v/>
      </c>
      <c r="G573" s="610" t="str">
        <f t="shared" si="65"/>
        <v/>
      </c>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c r="CW573" s="27"/>
      <c r="CX573" s="27"/>
      <c r="CY573" s="27"/>
      <c r="CZ573" s="27"/>
      <c r="DA573" s="27"/>
      <c r="DB573" s="27"/>
      <c r="DC573" s="27"/>
      <c r="DD573" s="27"/>
      <c r="DE573" s="27"/>
      <c r="DF573" s="27"/>
      <c r="DG573" s="27"/>
      <c r="DH573" s="27"/>
      <c r="DI573" s="27"/>
      <c r="DJ573" s="27"/>
      <c r="DK573" s="27"/>
      <c r="DL573" s="27"/>
      <c r="DM573" s="27"/>
      <c r="DN573" s="27"/>
      <c r="DO573" s="27"/>
      <c r="DP573" s="27"/>
      <c r="DQ573" s="27"/>
      <c r="DR573" s="27"/>
      <c r="DS573" s="27"/>
      <c r="DT573" s="27"/>
      <c r="DU573" s="27"/>
      <c r="DV573" s="27"/>
      <c r="DW573" s="40"/>
      <c r="DX573" s="27"/>
      <c r="DY573" s="27"/>
      <c r="DZ573" s="27"/>
      <c r="EA573" s="27"/>
      <c r="EB573" s="27"/>
      <c r="EC573" s="27"/>
      <c r="ED573" s="27"/>
      <c r="EE573" s="27"/>
      <c r="EF573" s="27"/>
      <c r="EG573" s="27"/>
      <c r="EH573" s="27"/>
      <c r="EI573" s="27"/>
      <c r="EJ573" s="27"/>
      <c r="EK573" s="27"/>
      <c r="EL573" s="27"/>
      <c r="EM573" s="27"/>
      <c r="EN573" s="27"/>
      <c r="EO573" s="27"/>
      <c r="EP573" s="27"/>
      <c r="EQ573" s="27"/>
      <c r="ER573" s="40"/>
    </row>
    <row r="574" spans="2:148" ht="15" customHeight="1" x14ac:dyDescent="0.25">
      <c r="B574" s="298" t="str">
        <f t="shared" si="62"/>
        <v>Desk 47</v>
      </c>
      <c r="C574" s="300" t="str">
        <f t="shared" si="65"/>
        <v/>
      </c>
      <c r="D574" s="300" t="str">
        <f t="shared" si="65"/>
        <v/>
      </c>
      <c r="E574" s="300" t="str">
        <f t="shared" si="65"/>
        <v/>
      </c>
      <c r="F574" s="300" t="str">
        <f t="shared" si="65"/>
        <v/>
      </c>
      <c r="G574" s="610" t="str">
        <f t="shared" si="65"/>
        <v/>
      </c>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c r="CV574" s="27"/>
      <c r="CW574" s="27"/>
      <c r="CX574" s="27"/>
      <c r="CY574" s="27"/>
      <c r="CZ574" s="27"/>
      <c r="DA574" s="27"/>
      <c r="DB574" s="27"/>
      <c r="DC574" s="27"/>
      <c r="DD574" s="27"/>
      <c r="DE574" s="27"/>
      <c r="DF574" s="27"/>
      <c r="DG574" s="27"/>
      <c r="DH574" s="27"/>
      <c r="DI574" s="27"/>
      <c r="DJ574" s="27"/>
      <c r="DK574" s="27"/>
      <c r="DL574" s="27"/>
      <c r="DM574" s="27"/>
      <c r="DN574" s="27"/>
      <c r="DO574" s="27"/>
      <c r="DP574" s="27"/>
      <c r="DQ574" s="27"/>
      <c r="DR574" s="27"/>
      <c r="DS574" s="27"/>
      <c r="DT574" s="27"/>
      <c r="DU574" s="27"/>
      <c r="DV574" s="27"/>
      <c r="DW574" s="40"/>
      <c r="DX574" s="27"/>
      <c r="DY574" s="27"/>
      <c r="DZ574" s="27"/>
      <c r="EA574" s="27"/>
      <c r="EB574" s="27"/>
      <c r="EC574" s="27"/>
      <c r="ED574" s="27"/>
      <c r="EE574" s="27"/>
      <c r="EF574" s="27"/>
      <c r="EG574" s="27"/>
      <c r="EH574" s="27"/>
      <c r="EI574" s="27"/>
      <c r="EJ574" s="27"/>
      <c r="EK574" s="27"/>
      <c r="EL574" s="27"/>
      <c r="EM574" s="27"/>
      <c r="EN574" s="27"/>
      <c r="EO574" s="27"/>
      <c r="EP574" s="27"/>
      <c r="EQ574" s="27"/>
      <c r="ER574" s="40"/>
    </row>
    <row r="575" spans="2:148" ht="15" customHeight="1" x14ac:dyDescent="0.25">
      <c r="B575" s="298" t="str">
        <f t="shared" si="62"/>
        <v>Desk 48</v>
      </c>
      <c r="C575" s="300" t="str">
        <f t="shared" si="65"/>
        <v/>
      </c>
      <c r="D575" s="300" t="str">
        <f t="shared" si="65"/>
        <v/>
      </c>
      <c r="E575" s="300" t="str">
        <f t="shared" si="65"/>
        <v/>
      </c>
      <c r="F575" s="300" t="str">
        <f t="shared" si="65"/>
        <v/>
      </c>
      <c r="G575" s="610" t="str">
        <f t="shared" si="65"/>
        <v/>
      </c>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c r="CR575" s="27"/>
      <c r="CS575" s="27"/>
      <c r="CT575" s="27"/>
      <c r="CU575" s="27"/>
      <c r="CV575" s="27"/>
      <c r="CW575" s="27"/>
      <c r="CX575" s="27"/>
      <c r="CY575" s="27"/>
      <c r="CZ575" s="27"/>
      <c r="DA575" s="27"/>
      <c r="DB575" s="27"/>
      <c r="DC575" s="27"/>
      <c r="DD575" s="27"/>
      <c r="DE575" s="27"/>
      <c r="DF575" s="27"/>
      <c r="DG575" s="27"/>
      <c r="DH575" s="27"/>
      <c r="DI575" s="27"/>
      <c r="DJ575" s="27"/>
      <c r="DK575" s="27"/>
      <c r="DL575" s="27"/>
      <c r="DM575" s="27"/>
      <c r="DN575" s="27"/>
      <c r="DO575" s="27"/>
      <c r="DP575" s="27"/>
      <c r="DQ575" s="27"/>
      <c r="DR575" s="27"/>
      <c r="DS575" s="27"/>
      <c r="DT575" s="27"/>
      <c r="DU575" s="27"/>
      <c r="DV575" s="27"/>
      <c r="DW575" s="40"/>
      <c r="DX575" s="27"/>
      <c r="DY575" s="27"/>
      <c r="DZ575" s="27"/>
      <c r="EA575" s="27"/>
      <c r="EB575" s="27"/>
      <c r="EC575" s="27"/>
      <c r="ED575" s="27"/>
      <c r="EE575" s="27"/>
      <c r="EF575" s="27"/>
      <c r="EG575" s="27"/>
      <c r="EH575" s="27"/>
      <c r="EI575" s="27"/>
      <c r="EJ575" s="27"/>
      <c r="EK575" s="27"/>
      <c r="EL575" s="27"/>
      <c r="EM575" s="27"/>
      <c r="EN575" s="27"/>
      <c r="EO575" s="27"/>
      <c r="EP575" s="27"/>
      <c r="EQ575" s="27"/>
      <c r="ER575" s="40"/>
    </row>
    <row r="576" spans="2:148" ht="15" customHeight="1" x14ac:dyDescent="0.25">
      <c r="B576" s="298" t="str">
        <f t="shared" si="62"/>
        <v>Desk 49</v>
      </c>
      <c r="C576" s="300" t="str">
        <f t="shared" si="65"/>
        <v/>
      </c>
      <c r="D576" s="300" t="str">
        <f t="shared" si="65"/>
        <v/>
      </c>
      <c r="E576" s="300" t="str">
        <f t="shared" si="65"/>
        <v/>
      </c>
      <c r="F576" s="300" t="str">
        <f t="shared" si="65"/>
        <v/>
      </c>
      <c r="G576" s="610" t="str">
        <f t="shared" si="65"/>
        <v/>
      </c>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c r="CW576" s="27"/>
      <c r="CX576" s="27"/>
      <c r="CY576" s="27"/>
      <c r="CZ576" s="27"/>
      <c r="DA576" s="27"/>
      <c r="DB576" s="27"/>
      <c r="DC576" s="27"/>
      <c r="DD576" s="27"/>
      <c r="DE576" s="27"/>
      <c r="DF576" s="27"/>
      <c r="DG576" s="27"/>
      <c r="DH576" s="27"/>
      <c r="DI576" s="27"/>
      <c r="DJ576" s="27"/>
      <c r="DK576" s="27"/>
      <c r="DL576" s="27"/>
      <c r="DM576" s="27"/>
      <c r="DN576" s="27"/>
      <c r="DO576" s="27"/>
      <c r="DP576" s="27"/>
      <c r="DQ576" s="27"/>
      <c r="DR576" s="27"/>
      <c r="DS576" s="27"/>
      <c r="DT576" s="27"/>
      <c r="DU576" s="27"/>
      <c r="DV576" s="27"/>
      <c r="DW576" s="40"/>
      <c r="DX576" s="27"/>
      <c r="DY576" s="27"/>
      <c r="DZ576" s="27"/>
      <c r="EA576" s="27"/>
      <c r="EB576" s="27"/>
      <c r="EC576" s="27"/>
      <c r="ED576" s="27"/>
      <c r="EE576" s="27"/>
      <c r="EF576" s="27"/>
      <c r="EG576" s="27"/>
      <c r="EH576" s="27"/>
      <c r="EI576" s="27"/>
      <c r="EJ576" s="27"/>
      <c r="EK576" s="27"/>
      <c r="EL576" s="27"/>
      <c r="EM576" s="27"/>
      <c r="EN576" s="27"/>
      <c r="EO576" s="27"/>
      <c r="EP576" s="27"/>
      <c r="EQ576" s="27"/>
      <c r="ER576" s="40"/>
    </row>
    <row r="577" spans="2:148" ht="15" customHeight="1" x14ac:dyDescent="0.25">
      <c r="B577" s="298" t="str">
        <f t="shared" si="62"/>
        <v>Desk 50</v>
      </c>
      <c r="C577" s="300" t="str">
        <f t="shared" ref="C577:G592" si="66">IF(ISBLANK(C60), "", C60)</f>
        <v/>
      </c>
      <c r="D577" s="300" t="str">
        <f t="shared" si="66"/>
        <v/>
      </c>
      <c r="E577" s="300" t="str">
        <f t="shared" si="66"/>
        <v/>
      </c>
      <c r="F577" s="300" t="str">
        <f t="shared" si="66"/>
        <v/>
      </c>
      <c r="G577" s="610" t="str">
        <f t="shared" si="66"/>
        <v/>
      </c>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c r="CW577" s="27"/>
      <c r="CX577" s="27"/>
      <c r="CY577" s="27"/>
      <c r="CZ577" s="27"/>
      <c r="DA577" s="27"/>
      <c r="DB577" s="27"/>
      <c r="DC577" s="27"/>
      <c r="DD577" s="27"/>
      <c r="DE577" s="27"/>
      <c r="DF577" s="27"/>
      <c r="DG577" s="27"/>
      <c r="DH577" s="27"/>
      <c r="DI577" s="27"/>
      <c r="DJ577" s="27"/>
      <c r="DK577" s="27"/>
      <c r="DL577" s="27"/>
      <c r="DM577" s="27"/>
      <c r="DN577" s="27"/>
      <c r="DO577" s="27"/>
      <c r="DP577" s="27"/>
      <c r="DQ577" s="27"/>
      <c r="DR577" s="27"/>
      <c r="DS577" s="27"/>
      <c r="DT577" s="27"/>
      <c r="DU577" s="27"/>
      <c r="DV577" s="27"/>
      <c r="DW577" s="40"/>
      <c r="DX577" s="27"/>
      <c r="DY577" s="27"/>
      <c r="DZ577" s="27"/>
      <c r="EA577" s="27"/>
      <c r="EB577" s="27"/>
      <c r="EC577" s="27"/>
      <c r="ED577" s="27"/>
      <c r="EE577" s="27"/>
      <c r="EF577" s="27"/>
      <c r="EG577" s="27"/>
      <c r="EH577" s="27"/>
      <c r="EI577" s="27"/>
      <c r="EJ577" s="27"/>
      <c r="EK577" s="27"/>
      <c r="EL577" s="27"/>
      <c r="EM577" s="27"/>
      <c r="EN577" s="27"/>
      <c r="EO577" s="27"/>
      <c r="EP577" s="27"/>
      <c r="EQ577" s="27"/>
      <c r="ER577" s="40"/>
    </row>
    <row r="578" spans="2:148" ht="15" customHeight="1" x14ac:dyDescent="0.25">
      <c r="B578" s="298" t="str">
        <f t="shared" si="62"/>
        <v>Desk 51</v>
      </c>
      <c r="C578" s="300" t="str">
        <f t="shared" si="66"/>
        <v/>
      </c>
      <c r="D578" s="300" t="str">
        <f t="shared" si="66"/>
        <v/>
      </c>
      <c r="E578" s="300" t="str">
        <f t="shared" si="66"/>
        <v/>
      </c>
      <c r="F578" s="300" t="str">
        <f t="shared" si="66"/>
        <v/>
      </c>
      <c r="G578" s="610" t="str">
        <f t="shared" si="66"/>
        <v/>
      </c>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c r="CW578" s="27"/>
      <c r="CX578" s="27"/>
      <c r="CY578" s="27"/>
      <c r="CZ578" s="27"/>
      <c r="DA578" s="27"/>
      <c r="DB578" s="27"/>
      <c r="DC578" s="27"/>
      <c r="DD578" s="27"/>
      <c r="DE578" s="27"/>
      <c r="DF578" s="27"/>
      <c r="DG578" s="27"/>
      <c r="DH578" s="27"/>
      <c r="DI578" s="27"/>
      <c r="DJ578" s="27"/>
      <c r="DK578" s="27"/>
      <c r="DL578" s="27"/>
      <c r="DM578" s="27"/>
      <c r="DN578" s="27"/>
      <c r="DO578" s="27"/>
      <c r="DP578" s="27"/>
      <c r="DQ578" s="27"/>
      <c r="DR578" s="27"/>
      <c r="DS578" s="27"/>
      <c r="DT578" s="27"/>
      <c r="DU578" s="27"/>
      <c r="DV578" s="27"/>
      <c r="DW578" s="40"/>
      <c r="DX578" s="27"/>
      <c r="DY578" s="27"/>
      <c r="DZ578" s="27"/>
      <c r="EA578" s="27"/>
      <c r="EB578" s="27"/>
      <c r="EC578" s="27"/>
      <c r="ED578" s="27"/>
      <c r="EE578" s="27"/>
      <c r="EF578" s="27"/>
      <c r="EG578" s="27"/>
      <c r="EH578" s="27"/>
      <c r="EI578" s="27"/>
      <c r="EJ578" s="27"/>
      <c r="EK578" s="27"/>
      <c r="EL578" s="27"/>
      <c r="EM578" s="27"/>
      <c r="EN578" s="27"/>
      <c r="EO578" s="27"/>
      <c r="EP578" s="27"/>
      <c r="EQ578" s="27"/>
      <c r="ER578" s="40"/>
    </row>
    <row r="579" spans="2:148" ht="15" customHeight="1" x14ac:dyDescent="0.25">
      <c r="B579" s="298" t="str">
        <f t="shared" si="62"/>
        <v>Desk 52</v>
      </c>
      <c r="C579" s="300" t="str">
        <f t="shared" si="66"/>
        <v/>
      </c>
      <c r="D579" s="300" t="str">
        <f t="shared" si="66"/>
        <v/>
      </c>
      <c r="E579" s="300" t="str">
        <f t="shared" si="66"/>
        <v/>
      </c>
      <c r="F579" s="300" t="str">
        <f t="shared" si="66"/>
        <v/>
      </c>
      <c r="G579" s="610" t="str">
        <f t="shared" si="66"/>
        <v/>
      </c>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c r="CW579" s="27"/>
      <c r="CX579" s="27"/>
      <c r="CY579" s="27"/>
      <c r="CZ579" s="27"/>
      <c r="DA579" s="27"/>
      <c r="DB579" s="27"/>
      <c r="DC579" s="27"/>
      <c r="DD579" s="27"/>
      <c r="DE579" s="27"/>
      <c r="DF579" s="27"/>
      <c r="DG579" s="27"/>
      <c r="DH579" s="27"/>
      <c r="DI579" s="27"/>
      <c r="DJ579" s="27"/>
      <c r="DK579" s="27"/>
      <c r="DL579" s="27"/>
      <c r="DM579" s="27"/>
      <c r="DN579" s="27"/>
      <c r="DO579" s="27"/>
      <c r="DP579" s="27"/>
      <c r="DQ579" s="27"/>
      <c r="DR579" s="27"/>
      <c r="DS579" s="27"/>
      <c r="DT579" s="27"/>
      <c r="DU579" s="27"/>
      <c r="DV579" s="27"/>
      <c r="DW579" s="40"/>
      <c r="DX579" s="27"/>
      <c r="DY579" s="27"/>
      <c r="DZ579" s="27"/>
      <c r="EA579" s="27"/>
      <c r="EB579" s="27"/>
      <c r="EC579" s="27"/>
      <c r="ED579" s="27"/>
      <c r="EE579" s="27"/>
      <c r="EF579" s="27"/>
      <c r="EG579" s="27"/>
      <c r="EH579" s="27"/>
      <c r="EI579" s="27"/>
      <c r="EJ579" s="27"/>
      <c r="EK579" s="27"/>
      <c r="EL579" s="27"/>
      <c r="EM579" s="27"/>
      <c r="EN579" s="27"/>
      <c r="EO579" s="27"/>
      <c r="EP579" s="27"/>
      <c r="EQ579" s="27"/>
      <c r="ER579" s="40"/>
    </row>
    <row r="580" spans="2:148" ht="15" customHeight="1" x14ac:dyDescent="0.25">
      <c r="B580" s="298" t="str">
        <f t="shared" si="62"/>
        <v>Desk 53</v>
      </c>
      <c r="C580" s="300" t="str">
        <f t="shared" si="66"/>
        <v/>
      </c>
      <c r="D580" s="300" t="str">
        <f t="shared" si="66"/>
        <v/>
      </c>
      <c r="E580" s="300" t="str">
        <f t="shared" si="66"/>
        <v/>
      </c>
      <c r="F580" s="300" t="str">
        <f t="shared" si="66"/>
        <v/>
      </c>
      <c r="G580" s="610" t="str">
        <f t="shared" si="66"/>
        <v/>
      </c>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c r="CW580" s="27"/>
      <c r="CX580" s="27"/>
      <c r="CY580" s="27"/>
      <c r="CZ580" s="27"/>
      <c r="DA580" s="27"/>
      <c r="DB580" s="27"/>
      <c r="DC580" s="27"/>
      <c r="DD580" s="27"/>
      <c r="DE580" s="27"/>
      <c r="DF580" s="27"/>
      <c r="DG580" s="27"/>
      <c r="DH580" s="27"/>
      <c r="DI580" s="27"/>
      <c r="DJ580" s="27"/>
      <c r="DK580" s="27"/>
      <c r="DL580" s="27"/>
      <c r="DM580" s="27"/>
      <c r="DN580" s="27"/>
      <c r="DO580" s="27"/>
      <c r="DP580" s="27"/>
      <c r="DQ580" s="27"/>
      <c r="DR580" s="27"/>
      <c r="DS580" s="27"/>
      <c r="DT580" s="27"/>
      <c r="DU580" s="27"/>
      <c r="DV580" s="27"/>
      <c r="DW580" s="40"/>
      <c r="DX580" s="27"/>
      <c r="DY580" s="27"/>
      <c r="DZ580" s="27"/>
      <c r="EA580" s="27"/>
      <c r="EB580" s="27"/>
      <c r="EC580" s="27"/>
      <c r="ED580" s="27"/>
      <c r="EE580" s="27"/>
      <c r="EF580" s="27"/>
      <c r="EG580" s="27"/>
      <c r="EH580" s="27"/>
      <c r="EI580" s="27"/>
      <c r="EJ580" s="27"/>
      <c r="EK580" s="27"/>
      <c r="EL580" s="27"/>
      <c r="EM580" s="27"/>
      <c r="EN580" s="27"/>
      <c r="EO580" s="27"/>
      <c r="EP580" s="27"/>
      <c r="EQ580" s="27"/>
      <c r="ER580" s="40"/>
    </row>
    <row r="581" spans="2:148" ht="15" customHeight="1" x14ac:dyDescent="0.25">
      <c r="B581" s="298" t="str">
        <f t="shared" si="62"/>
        <v>Desk 54</v>
      </c>
      <c r="C581" s="300" t="str">
        <f t="shared" si="66"/>
        <v/>
      </c>
      <c r="D581" s="300" t="str">
        <f t="shared" si="66"/>
        <v/>
      </c>
      <c r="E581" s="300" t="str">
        <f t="shared" si="66"/>
        <v/>
      </c>
      <c r="F581" s="300" t="str">
        <f t="shared" si="66"/>
        <v/>
      </c>
      <c r="G581" s="610" t="str">
        <f t="shared" si="66"/>
        <v/>
      </c>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c r="CW581" s="27"/>
      <c r="CX581" s="27"/>
      <c r="CY581" s="27"/>
      <c r="CZ581" s="27"/>
      <c r="DA581" s="27"/>
      <c r="DB581" s="27"/>
      <c r="DC581" s="27"/>
      <c r="DD581" s="27"/>
      <c r="DE581" s="27"/>
      <c r="DF581" s="27"/>
      <c r="DG581" s="27"/>
      <c r="DH581" s="27"/>
      <c r="DI581" s="27"/>
      <c r="DJ581" s="27"/>
      <c r="DK581" s="27"/>
      <c r="DL581" s="27"/>
      <c r="DM581" s="27"/>
      <c r="DN581" s="27"/>
      <c r="DO581" s="27"/>
      <c r="DP581" s="27"/>
      <c r="DQ581" s="27"/>
      <c r="DR581" s="27"/>
      <c r="DS581" s="27"/>
      <c r="DT581" s="27"/>
      <c r="DU581" s="27"/>
      <c r="DV581" s="27"/>
      <c r="DW581" s="40"/>
      <c r="DX581" s="27"/>
      <c r="DY581" s="27"/>
      <c r="DZ581" s="27"/>
      <c r="EA581" s="27"/>
      <c r="EB581" s="27"/>
      <c r="EC581" s="27"/>
      <c r="ED581" s="27"/>
      <c r="EE581" s="27"/>
      <c r="EF581" s="27"/>
      <c r="EG581" s="27"/>
      <c r="EH581" s="27"/>
      <c r="EI581" s="27"/>
      <c r="EJ581" s="27"/>
      <c r="EK581" s="27"/>
      <c r="EL581" s="27"/>
      <c r="EM581" s="27"/>
      <c r="EN581" s="27"/>
      <c r="EO581" s="27"/>
      <c r="EP581" s="27"/>
      <c r="EQ581" s="27"/>
      <c r="ER581" s="40"/>
    </row>
    <row r="582" spans="2:148" ht="15" customHeight="1" x14ac:dyDescent="0.25">
      <c r="B582" s="298" t="str">
        <f t="shared" si="62"/>
        <v>Desk 55</v>
      </c>
      <c r="C582" s="300" t="str">
        <f t="shared" si="66"/>
        <v/>
      </c>
      <c r="D582" s="300" t="str">
        <f t="shared" si="66"/>
        <v/>
      </c>
      <c r="E582" s="300" t="str">
        <f t="shared" si="66"/>
        <v/>
      </c>
      <c r="F582" s="300" t="str">
        <f t="shared" si="66"/>
        <v/>
      </c>
      <c r="G582" s="610" t="str">
        <f t="shared" si="66"/>
        <v/>
      </c>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c r="CW582" s="27"/>
      <c r="CX582" s="27"/>
      <c r="CY582" s="27"/>
      <c r="CZ582" s="27"/>
      <c r="DA582" s="27"/>
      <c r="DB582" s="27"/>
      <c r="DC582" s="27"/>
      <c r="DD582" s="27"/>
      <c r="DE582" s="27"/>
      <c r="DF582" s="27"/>
      <c r="DG582" s="27"/>
      <c r="DH582" s="27"/>
      <c r="DI582" s="27"/>
      <c r="DJ582" s="27"/>
      <c r="DK582" s="27"/>
      <c r="DL582" s="27"/>
      <c r="DM582" s="27"/>
      <c r="DN582" s="27"/>
      <c r="DO582" s="27"/>
      <c r="DP582" s="27"/>
      <c r="DQ582" s="27"/>
      <c r="DR582" s="27"/>
      <c r="DS582" s="27"/>
      <c r="DT582" s="27"/>
      <c r="DU582" s="27"/>
      <c r="DV582" s="27"/>
      <c r="DW582" s="40"/>
      <c r="DX582" s="27"/>
      <c r="DY582" s="27"/>
      <c r="DZ582" s="27"/>
      <c r="EA582" s="27"/>
      <c r="EB582" s="27"/>
      <c r="EC582" s="27"/>
      <c r="ED582" s="27"/>
      <c r="EE582" s="27"/>
      <c r="EF582" s="27"/>
      <c r="EG582" s="27"/>
      <c r="EH582" s="27"/>
      <c r="EI582" s="27"/>
      <c r="EJ582" s="27"/>
      <c r="EK582" s="27"/>
      <c r="EL582" s="27"/>
      <c r="EM582" s="27"/>
      <c r="EN582" s="27"/>
      <c r="EO582" s="27"/>
      <c r="EP582" s="27"/>
      <c r="EQ582" s="27"/>
      <c r="ER582" s="40"/>
    </row>
    <row r="583" spans="2:148" ht="15" customHeight="1" x14ac:dyDescent="0.25">
      <c r="B583" s="298" t="str">
        <f t="shared" si="62"/>
        <v>Desk 56</v>
      </c>
      <c r="C583" s="300" t="str">
        <f t="shared" si="66"/>
        <v/>
      </c>
      <c r="D583" s="300" t="str">
        <f t="shared" si="66"/>
        <v/>
      </c>
      <c r="E583" s="300" t="str">
        <f t="shared" si="66"/>
        <v/>
      </c>
      <c r="F583" s="300" t="str">
        <f t="shared" si="66"/>
        <v/>
      </c>
      <c r="G583" s="610" t="str">
        <f t="shared" si="66"/>
        <v/>
      </c>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c r="CW583" s="27"/>
      <c r="CX583" s="27"/>
      <c r="CY583" s="27"/>
      <c r="CZ583" s="27"/>
      <c r="DA583" s="27"/>
      <c r="DB583" s="27"/>
      <c r="DC583" s="27"/>
      <c r="DD583" s="27"/>
      <c r="DE583" s="27"/>
      <c r="DF583" s="27"/>
      <c r="DG583" s="27"/>
      <c r="DH583" s="27"/>
      <c r="DI583" s="27"/>
      <c r="DJ583" s="27"/>
      <c r="DK583" s="27"/>
      <c r="DL583" s="27"/>
      <c r="DM583" s="27"/>
      <c r="DN583" s="27"/>
      <c r="DO583" s="27"/>
      <c r="DP583" s="27"/>
      <c r="DQ583" s="27"/>
      <c r="DR583" s="27"/>
      <c r="DS583" s="27"/>
      <c r="DT583" s="27"/>
      <c r="DU583" s="27"/>
      <c r="DV583" s="27"/>
      <c r="DW583" s="40"/>
      <c r="DX583" s="27"/>
      <c r="DY583" s="27"/>
      <c r="DZ583" s="27"/>
      <c r="EA583" s="27"/>
      <c r="EB583" s="27"/>
      <c r="EC583" s="27"/>
      <c r="ED583" s="27"/>
      <c r="EE583" s="27"/>
      <c r="EF583" s="27"/>
      <c r="EG583" s="27"/>
      <c r="EH583" s="27"/>
      <c r="EI583" s="27"/>
      <c r="EJ583" s="27"/>
      <c r="EK583" s="27"/>
      <c r="EL583" s="27"/>
      <c r="EM583" s="27"/>
      <c r="EN583" s="27"/>
      <c r="EO583" s="27"/>
      <c r="EP583" s="27"/>
      <c r="EQ583" s="27"/>
      <c r="ER583" s="40"/>
    </row>
    <row r="584" spans="2:148" ht="15" customHeight="1" x14ac:dyDescent="0.25">
      <c r="B584" s="298" t="str">
        <f t="shared" si="62"/>
        <v>Desk 57</v>
      </c>
      <c r="C584" s="300" t="str">
        <f t="shared" si="66"/>
        <v/>
      </c>
      <c r="D584" s="300" t="str">
        <f t="shared" si="66"/>
        <v/>
      </c>
      <c r="E584" s="300" t="str">
        <f t="shared" si="66"/>
        <v/>
      </c>
      <c r="F584" s="300" t="str">
        <f t="shared" si="66"/>
        <v/>
      </c>
      <c r="G584" s="610" t="str">
        <f t="shared" si="66"/>
        <v/>
      </c>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c r="CW584" s="27"/>
      <c r="CX584" s="27"/>
      <c r="CY584" s="27"/>
      <c r="CZ584" s="27"/>
      <c r="DA584" s="27"/>
      <c r="DB584" s="27"/>
      <c r="DC584" s="27"/>
      <c r="DD584" s="27"/>
      <c r="DE584" s="27"/>
      <c r="DF584" s="27"/>
      <c r="DG584" s="27"/>
      <c r="DH584" s="27"/>
      <c r="DI584" s="27"/>
      <c r="DJ584" s="27"/>
      <c r="DK584" s="27"/>
      <c r="DL584" s="27"/>
      <c r="DM584" s="27"/>
      <c r="DN584" s="27"/>
      <c r="DO584" s="27"/>
      <c r="DP584" s="27"/>
      <c r="DQ584" s="27"/>
      <c r="DR584" s="27"/>
      <c r="DS584" s="27"/>
      <c r="DT584" s="27"/>
      <c r="DU584" s="27"/>
      <c r="DV584" s="27"/>
      <c r="DW584" s="40"/>
      <c r="DX584" s="27"/>
      <c r="DY584" s="27"/>
      <c r="DZ584" s="27"/>
      <c r="EA584" s="27"/>
      <c r="EB584" s="27"/>
      <c r="EC584" s="27"/>
      <c r="ED584" s="27"/>
      <c r="EE584" s="27"/>
      <c r="EF584" s="27"/>
      <c r="EG584" s="27"/>
      <c r="EH584" s="27"/>
      <c r="EI584" s="27"/>
      <c r="EJ584" s="27"/>
      <c r="EK584" s="27"/>
      <c r="EL584" s="27"/>
      <c r="EM584" s="27"/>
      <c r="EN584" s="27"/>
      <c r="EO584" s="27"/>
      <c r="EP584" s="27"/>
      <c r="EQ584" s="27"/>
      <c r="ER584" s="40"/>
    </row>
    <row r="585" spans="2:148" ht="15" customHeight="1" x14ac:dyDescent="0.25">
      <c r="B585" s="298" t="str">
        <f t="shared" si="62"/>
        <v>Desk 58</v>
      </c>
      <c r="C585" s="300" t="str">
        <f t="shared" si="66"/>
        <v/>
      </c>
      <c r="D585" s="300" t="str">
        <f t="shared" si="66"/>
        <v/>
      </c>
      <c r="E585" s="300" t="str">
        <f t="shared" si="66"/>
        <v/>
      </c>
      <c r="F585" s="300" t="str">
        <f t="shared" si="66"/>
        <v/>
      </c>
      <c r="G585" s="610" t="str">
        <f t="shared" si="66"/>
        <v/>
      </c>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c r="CW585" s="27"/>
      <c r="CX585" s="27"/>
      <c r="CY585" s="27"/>
      <c r="CZ585" s="27"/>
      <c r="DA585" s="27"/>
      <c r="DB585" s="27"/>
      <c r="DC585" s="27"/>
      <c r="DD585" s="27"/>
      <c r="DE585" s="27"/>
      <c r="DF585" s="27"/>
      <c r="DG585" s="27"/>
      <c r="DH585" s="27"/>
      <c r="DI585" s="27"/>
      <c r="DJ585" s="27"/>
      <c r="DK585" s="27"/>
      <c r="DL585" s="27"/>
      <c r="DM585" s="27"/>
      <c r="DN585" s="27"/>
      <c r="DO585" s="27"/>
      <c r="DP585" s="27"/>
      <c r="DQ585" s="27"/>
      <c r="DR585" s="27"/>
      <c r="DS585" s="27"/>
      <c r="DT585" s="27"/>
      <c r="DU585" s="27"/>
      <c r="DV585" s="27"/>
      <c r="DW585" s="40"/>
      <c r="DX585" s="27"/>
      <c r="DY585" s="27"/>
      <c r="DZ585" s="27"/>
      <c r="EA585" s="27"/>
      <c r="EB585" s="27"/>
      <c r="EC585" s="27"/>
      <c r="ED585" s="27"/>
      <c r="EE585" s="27"/>
      <c r="EF585" s="27"/>
      <c r="EG585" s="27"/>
      <c r="EH585" s="27"/>
      <c r="EI585" s="27"/>
      <c r="EJ585" s="27"/>
      <c r="EK585" s="27"/>
      <c r="EL585" s="27"/>
      <c r="EM585" s="27"/>
      <c r="EN585" s="27"/>
      <c r="EO585" s="27"/>
      <c r="EP585" s="27"/>
      <c r="EQ585" s="27"/>
      <c r="ER585" s="40"/>
    </row>
    <row r="586" spans="2:148" ht="15" customHeight="1" x14ac:dyDescent="0.25">
      <c r="B586" s="298" t="str">
        <f t="shared" si="62"/>
        <v>Desk 59</v>
      </c>
      <c r="C586" s="300" t="str">
        <f t="shared" si="66"/>
        <v/>
      </c>
      <c r="D586" s="300" t="str">
        <f t="shared" si="66"/>
        <v/>
      </c>
      <c r="E586" s="300" t="str">
        <f t="shared" si="66"/>
        <v/>
      </c>
      <c r="F586" s="300" t="str">
        <f t="shared" si="66"/>
        <v/>
      </c>
      <c r="G586" s="610" t="str">
        <f t="shared" si="66"/>
        <v/>
      </c>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c r="CW586" s="27"/>
      <c r="CX586" s="27"/>
      <c r="CY586" s="27"/>
      <c r="CZ586" s="27"/>
      <c r="DA586" s="27"/>
      <c r="DB586" s="27"/>
      <c r="DC586" s="27"/>
      <c r="DD586" s="27"/>
      <c r="DE586" s="27"/>
      <c r="DF586" s="27"/>
      <c r="DG586" s="27"/>
      <c r="DH586" s="27"/>
      <c r="DI586" s="27"/>
      <c r="DJ586" s="27"/>
      <c r="DK586" s="27"/>
      <c r="DL586" s="27"/>
      <c r="DM586" s="27"/>
      <c r="DN586" s="27"/>
      <c r="DO586" s="27"/>
      <c r="DP586" s="27"/>
      <c r="DQ586" s="27"/>
      <c r="DR586" s="27"/>
      <c r="DS586" s="27"/>
      <c r="DT586" s="27"/>
      <c r="DU586" s="27"/>
      <c r="DV586" s="27"/>
      <c r="DW586" s="40"/>
      <c r="DX586" s="27"/>
      <c r="DY586" s="27"/>
      <c r="DZ586" s="27"/>
      <c r="EA586" s="27"/>
      <c r="EB586" s="27"/>
      <c r="EC586" s="27"/>
      <c r="ED586" s="27"/>
      <c r="EE586" s="27"/>
      <c r="EF586" s="27"/>
      <c r="EG586" s="27"/>
      <c r="EH586" s="27"/>
      <c r="EI586" s="27"/>
      <c r="EJ586" s="27"/>
      <c r="EK586" s="27"/>
      <c r="EL586" s="27"/>
      <c r="EM586" s="27"/>
      <c r="EN586" s="27"/>
      <c r="EO586" s="27"/>
      <c r="EP586" s="27"/>
      <c r="EQ586" s="27"/>
      <c r="ER586" s="40"/>
    </row>
    <row r="587" spans="2:148" ht="15" customHeight="1" x14ac:dyDescent="0.25">
      <c r="B587" s="298" t="str">
        <f t="shared" si="62"/>
        <v>Desk 60</v>
      </c>
      <c r="C587" s="300" t="str">
        <f t="shared" si="66"/>
        <v/>
      </c>
      <c r="D587" s="300" t="str">
        <f t="shared" si="66"/>
        <v/>
      </c>
      <c r="E587" s="300" t="str">
        <f t="shared" si="66"/>
        <v/>
      </c>
      <c r="F587" s="300" t="str">
        <f t="shared" si="66"/>
        <v/>
      </c>
      <c r="G587" s="610" t="str">
        <f t="shared" si="66"/>
        <v/>
      </c>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c r="CQ587" s="27"/>
      <c r="CR587" s="27"/>
      <c r="CS587" s="27"/>
      <c r="CT587" s="27"/>
      <c r="CU587" s="27"/>
      <c r="CV587" s="27"/>
      <c r="CW587" s="27"/>
      <c r="CX587" s="27"/>
      <c r="CY587" s="27"/>
      <c r="CZ587" s="27"/>
      <c r="DA587" s="27"/>
      <c r="DB587" s="27"/>
      <c r="DC587" s="27"/>
      <c r="DD587" s="27"/>
      <c r="DE587" s="27"/>
      <c r="DF587" s="27"/>
      <c r="DG587" s="27"/>
      <c r="DH587" s="27"/>
      <c r="DI587" s="27"/>
      <c r="DJ587" s="27"/>
      <c r="DK587" s="27"/>
      <c r="DL587" s="27"/>
      <c r="DM587" s="27"/>
      <c r="DN587" s="27"/>
      <c r="DO587" s="27"/>
      <c r="DP587" s="27"/>
      <c r="DQ587" s="27"/>
      <c r="DR587" s="27"/>
      <c r="DS587" s="27"/>
      <c r="DT587" s="27"/>
      <c r="DU587" s="27"/>
      <c r="DV587" s="27"/>
      <c r="DW587" s="40"/>
      <c r="DX587" s="27"/>
      <c r="DY587" s="27"/>
      <c r="DZ587" s="27"/>
      <c r="EA587" s="27"/>
      <c r="EB587" s="27"/>
      <c r="EC587" s="27"/>
      <c r="ED587" s="27"/>
      <c r="EE587" s="27"/>
      <c r="EF587" s="27"/>
      <c r="EG587" s="27"/>
      <c r="EH587" s="27"/>
      <c r="EI587" s="27"/>
      <c r="EJ587" s="27"/>
      <c r="EK587" s="27"/>
      <c r="EL587" s="27"/>
      <c r="EM587" s="27"/>
      <c r="EN587" s="27"/>
      <c r="EO587" s="27"/>
      <c r="EP587" s="27"/>
      <c r="EQ587" s="27"/>
      <c r="ER587" s="40"/>
    </row>
    <row r="588" spans="2:148" ht="15" customHeight="1" x14ac:dyDescent="0.25">
      <c r="B588" s="298" t="str">
        <f t="shared" si="62"/>
        <v>Desk 61</v>
      </c>
      <c r="C588" s="300" t="str">
        <f t="shared" si="66"/>
        <v/>
      </c>
      <c r="D588" s="300" t="str">
        <f t="shared" si="66"/>
        <v/>
      </c>
      <c r="E588" s="300" t="str">
        <f t="shared" si="66"/>
        <v/>
      </c>
      <c r="F588" s="300" t="str">
        <f t="shared" si="66"/>
        <v/>
      </c>
      <c r="G588" s="610" t="str">
        <f t="shared" si="66"/>
        <v/>
      </c>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c r="CW588" s="27"/>
      <c r="CX588" s="27"/>
      <c r="CY588" s="27"/>
      <c r="CZ588" s="27"/>
      <c r="DA588" s="27"/>
      <c r="DB588" s="27"/>
      <c r="DC588" s="27"/>
      <c r="DD588" s="27"/>
      <c r="DE588" s="27"/>
      <c r="DF588" s="27"/>
      <c r="DG588" s="27"/>
      <c r="DH588" s="27"/>
      <c r="DI588" s="27"/>
      <c r="DJ588" s="27"/>
      <c r="DK588" s="27"/>
      <c r="DL588" s="27"/>
      <c r="DM588" s="27"/>
      <c r="DN588" s="27"/>
      <c r="DO588" s="27"/>
      <c r="DP588" s="27"/>
      <c r="DQ588" s="27"/>
      <c r="DR588" s="27"/>
      <c r="DS588" s="27"/>
      <c r="DT588" s="27"/>
      <c r="DU588" s="27"/>
      <c r="DV588" s="27"/>
      <c r="DW588" s="40"/>
      <c r="DX588" s="27"/>
      <c r="DY588" s="27"/>
      <c r="DZ588" s="27"/>
      <c r="EA588" s="27"/>
      <c r="EB588" s="27"/>
      <c r="EC588" s="27"/>
      <c r="ED588" s="27"/>
      <c r="EE588" s="27"/>
      <c r="EF588" s="27"/>
      <c r="EG588" s="27"/>
      <c r="EH588" s="27"/>
      <c r="EI588" s="27"/>
      <c r="EJ588" s="27"/>
      <c r="EK588" s="27"/>
      <c r="EL588" s="27"/>
      <c r="EM588" s="27"/>
      <c r="EN588" s="27"/>
      <c r="EO588" s="27"/>
      <c r="EP588" s="27"/>
      <c r="EQ588" s="27"/>
      <c r="ER588" s="40"/>
    </row>
    <row r="589" spans="2:148" ht="15" customHeight="1" x14ac:dyDescent="0.25">
      <c r="B589" s="298" t="str">
        <f t="shared" si="62"/>
        <v>Desk 62</v>
      </c>
      <c r="C589" s="300" t="str">
        <f t="shared" si="66"/>
        <v/>
      </c>
      <c r="D589" s="300" t="str">
        <f t="shared" si="66"/>
        <v/>
      </c>
      <c r="E589" s="300" t="str">
        <f t="shared" si="66"/>
        <v/>
      </c>
      <c r="F589" s="300" t="str">
        <f t="shared" si="66"/>
        <v/>
      </c>
      <c r="G589" s="610" t="str">
        <f t="shared" si="66"/>
        <v/>
      </c>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c r="CW589" s="27"/>
      <c r="CX589" s="27"/>
      <c r="CY589" s="27"/>
      <c r="CZ589" s="27"/>
      <c r="DA589" s="27"/>
      <c r="DB589" s="27"/>
      <c r="DC589" s="27"/>
      <c r="DD589" s="27"/>
      <c r="DE589" s="27"/>
      <c r="DF589" s="27"/>
      <c r="DG589" s="27"/>
      <c r="DH589" s="27"/>
      <c r="DI589" s="27"/>
      <c r="DJ589" s="27"/>
      <c r="DK589" s="27"/>
      <c r="DL589" s="27"/>
      <c r="DM589" s="27"/>
      <c r="DN589" s="27"/>
      <c r="DO589" s="27"/>
      <c r="DP589" s="27"/>
      <c r="DQ589" s="27"/>
      <c r="DR589" s="27"/>
      <c r="DS589" s="27"/>
      <c r="DT589" s="27"/>
      <c r="DU589" s="27"/>
      <c r="DV589" s="27"/>
      <c r="DW589" s="40"/>
      <c r="DX589" s="27"/>
      <c r="DY589" s="27"/>
      <c r="DZ589" s="27"/>
      <c r="EA589" s="27"/>
      <c r="EB589" s="27"/>
      <c r="EC589" s="27"/>
      <c r="ED589" s="27"/>
      <c r="EE589" s="27"/>
      <c r="EF589" s="27"/>
      <c r="EG589" s="27"/>
      <c r="EH589" s="27"/>
      <c r="EI589" s="27"/>
      <c r="EJ589" s="27"/>
      <c r="EK589" s="27"/>
      <c r="EL589" s="27"/>
      <c r="EM589" s="27"/>
      <c r="EN589" s="27"/>
      <c r="EO589" s="27"/>
      <c r="EP589" s="27"/>
      <c r="EQ589" s="27"/>
      <c r="ER589" s="40"/>
    </row>
    <row r="590" spans="2:148" ht="15" customHeight="1" x14ac:dyDescent="0.25">
      <c r="B590" s="298" t="str">
        <f t="shared" si="62"/>
        <v>Desk 63</v>
      </c>
      <c r="C590" s="300" t="str">
        <f t="shared" si="66"/>
        <v/>
      </c>
      <c r="D590" s="300" t="str">
        <f t="shared" si="66"/>
        <v/>
      </c>
      <c r="E590" s="300" t="str">
        <f t="shared" si="66"/>
        <v/>
      </c>
      <c r="F590" s="300" t="str">
        <f t="shared" si="66"/>
        <v/>
      </c>
      <c r="G590" s="610" t="str">
        <f t="shared" si="66"/>
        <v/>
      </c>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c r="CW590" s="27"/>
      <c r="CX590" s="27"/>
      <c r="CY590" s="27"/>
      <c r="CZ590" s="27"/>
      <c r="DA590" s="27"/>
      <c r="DB590" s="27"/>
      <c r="DC590" s="27"/>
      <c r="DD590" s="27"/>
      <c r="DE590" s="27"/>
      <c r="DF590" s="27"/>
      <c r="DG590" s="27"/>
      <c r="DH590" s="27"/>
      <c r="DI590" s="27"/>
      <c r="DJ590" s="27"/>
      <c r="DK590" s="27"/>
      <c r="DL590" s="27"/>
      <c r="DM590" s="27"/>
      <c r="DN590" s="27"/>
      <c r="DO590" s="27"/>
      <c r="DP590" s="27"/>
      <c r="DQ590" s="27"/>
      <c r="DR590" s="27"/>
      <c r="DS590" s="27"/>
      <c r="DT590" s="27"/>
      <c r="DU590" s="27"/>
      <c r="DV590" s="27"/>
      <c r="DW590" s="40"/>
      <c r="DX590" s="27"/>
      <c r="DY590" s="27"/>
      <c r="DZ590" s="27"/>
      <c r="EA590" s="27"/>
      <c r="EB590" s="27"/>
      <c r="EC590" s="27"/>
      <c r="ED590" s="27"/>
      <c r="EE590" s="27"/>
      <c r="EF590" s="27"/>
      <c r="EG590" s="27"/>
      <c r="EH590" s="27"/>
      <c r="EI590" s="27"/>
      <c r="EJ590" s="27"/>
      <c r="EK590" s="27"/>
      <c r="EL590" s="27"/>
      <c r="EM590" s="27"/>
      <c r="EN590" s="27"/>
      <c r="EO590" s="27"/>
      <c r="EP590" s="27"/>
      <c r="EQ590" s="27"/>
      <c r="ER590" s="40"/>
    </row>
    <row r="591" spans="2:148" ht="15" customHeight="1" x14ac:dyDescent="0.25">
      <c r="B591" s="298" t="str">
        <f t="shared" si="62"/>
        <v>Desk 64</v>
      </c>
      <c r="C591" s="300" t="str">
        <f t="shared" si="66"/>
        <v/>
      </c>
      <c r="D591" s="300" t="str">
        <f t="shared" si="66"/>
        <v/>
      </c>
      <c r="E591" s="300" t="str">
        <f t="shared" si="66"/>
        <v/>
      </c>
      <c r="F591" s="300" t="str">
        <f t="shared" si="66"/>
        <v/>
      </c>
      <c r="G591" s="610" t="str">
        <f t="shared" si="66"/>
        <v/>
      </c>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c r="CW591" s="27"/>
      <c r="CX591" s="27"/>
      <c r="CY591" s="27"/>
      <c r="CZ591" s="27"/>
      <c r="DA591" s="27"/>
      <c r="DB591" s="27"/>
      <c r="DC591" s="27"/>
      <c r="DD591" s="27"/>
      <c r="DE591" s="27"/>
      <c r="DF591" s="27"/>
      <c r="DG591" s="27"/>
      <c r="DH591" s="27"/>
      <c r="DI591" s="27"/>
      <c r="DJ591" s="27"/>
      <c r="DK591" s="27"/>
      <c r="DL591" s="27"/>
      <c r="DM591" s="27"/>
      <c r="DN591" s="27"/>
      <c r="DO591" s="27"/>
      <c r="DP591" s="27"/>
      <c r="DQ591" s="27"/>
      <c r="DR591" s="27"/>
      <c r="DS591" s="27"/>
      <c r="DT591" s="27"/>
      <c r="DU591" s="27"/>
      <c r="DV591" s="27"/>
      <c r="DW591" s="40"/>
      <c r="DX591" s="27"/>
      <c r="DY591" s="27"/>
      <c r="DZ591" s="27"/>
      <c r="EA591" s="27"/>
      <c r="EB591" s="27"/>
      <c r="EC591" s="27"/>
      <c r="ED591" s="27"/>
      <c r="EE591" s="27"/>
      <c r="EF591" s="27"/>
      <c r="EG591" s="27"/>
      <c r="EH591" s="27"/>
      <c r="EI591" s="27"/>
      <c r="EJ591" s="27"/>
      <c r="EK591" s="27"/>
      <c r="EL591" s="27"/>
      <c r="EM591" s="27"/>
      <c r="EN591" s="27"/>
      <c r="EO591" s="27"/>
      <c r="EP591" s="27"/>
      <c r="EQ591" s="27"/>
      <c r="ER591" s="40"/>
    </row>
    <row r="592" spans="2:148" ht="15" customHeight="1" x14ac:dyDescent="0.25">
      <c r="B592" s="298" t="str">
        <f t="shared" si="62"/>
        <v>Desk 65</v>
      </c>
      <c r="C592" s="300" t="str">
        <f t="shared" si="66"/>
        <v/>
      </c>
      <c r="D592" s="300" t="str">
        <f t="shared" si="66"/>
        <v/>
      </c>
      <c r="E592" s="300" t="str">
        <f t="shared" si="66"/>
        <v/>
      </c>
      <c r="F592" s="300" t="str">
        <f t="shared" si="66"/>
        <v/>
      </c>
      <c r="G592" s="610" t="str">
        <f t="shared" si="66"/>
        <v/>
      </c>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27"/>
      <c r="CU592" s="27"/>
      <c r="CV592" s="27"/>
      <c r="CW592" s="27"/>
      <c r="CX592" s="27"/>
      <c r="CY592" s="27"/>
      <c r="CZ592" s="27"/>
      <c r="DA592" s="27"/>
      <c r="DB592" s="27"/>
      <c r="DC592" s="27"/>
      <c r="DD592" s="27"/>
      <c r="DE592" s="27"/>
      <c r="DF592" s="27"/>
      <c r="DG592" s="27"/>
      <c r="DH592" s="27"/>
      <c r="DI592" s="27"/>
      <c r="DJ592" s="27"/>
      <c r="DK592" s="27"/>
      <c r="DL592" s="27"/>
      <c r="DM592" s="27"/>
      <c r="DN592" s="27"/>
      <c r="DO592" s="27"/>
      <c r="DP592" s="27"/>
      <c r="DQ592" s="27"/>
      <c r="DR592" s="27"/>
      <c r="DS592" s="27"/>
      <c r="DT592" s="27"/>
      <c r="DU592" s="27"/>
      <c r="DV592" s="27"/>
      <c r="DW592" s="40"/>
      <c r="DX592" s="27"/>
      <c r="DY592" s="27"/>
      <c r="DZ592" s="27"/>
      <c r="EA592" s="27"/>
      <c r="EB592" s="27"/>
      <c r="EC592" s="27"/>
      <c r="ED592" s="27"/>
      <c r="EE592" s="27"/>
      <c r="EF592" s="27"/>
      <c r="EG592" s="27"/>
      <c r="EH592" s="27"/>
      <c r="EI592" s="27"/>
      <c r="EJ592" s="27"/>
      <c r="EK592" s="27"/>
      <c r="EL592" s="27"/>
      <c r="EM592" s="27"/>
      <c r="EN592" s="27"/>
      <c r="EO592" s="27"/>
      <c r="EP592" s="27"/>
      <c r="EQ592" s="27"/>
      <c r="ER592" s="40"/>
    </row>
    <row r="593" spans="2:148" ht="15" customHeight="1" x14ac:dyDescent="0.25">
      <c r="B593" s="298" t="str">
        <f t="shared" ref="B593:B627" si="67">B179</f>
        <v>Desk 66</v>
      </c>
      <c r="C593" s="300" t="str">
        <f t="shared" ref="C593:G608" si="68">IF(ISBLANK(C76), "", C76)</f>
        <v/>
      </c>
      <c r="D593" s="300" t="str">
        <f t="shared" si="68"/>
        <v/>
      </c>
      <c r="E593" s="300" t="str">
        <f t="shared" si="68"/>
        <v/>
      </c>
      <c r="F593" s="300" t="str">
        <f t="shared" si="68"/>
        <v/>
      </c>
      <c r="G593" s="610" t="str">
        <f t="shared" si="68"/>
        <v/>
      </c>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c r="CW593" s="27"/>
      <c r="CX593" s="27"/>
      <c r="CY593" s="27"/>
      <c r="CZ593" s="27"/>
      <c r="DA593" s="27"/>
      <c r="DB593" s="27"/>
      <c r="DC593" s="27"/>
      <c r="DD593" s="27"/>
      <c r="DE593" s="27"/>
      <c r="DF593" s="27"/>
      <c r="DG593" s="27"/>
      <c r="DH593" s="27"/>
      <c r="DI593" s="27"/>
      <c r="DJ593" s="27"/>
      <c r="DK593" s="27"/>
      <c r="DL593" s="27"/>
      <c r="DM593" s="27"/>
      <c r="DN593" s="27"/>
      <c r="DO593" s="27"/>
      <c r="DP593" s="27"/>
      <c r="DQ593" s="27"/>
      <c r="DR593" s="27"/>
      <c r="DS593" s="27"/>
      <c r="DT593" s="27"/>
      <c r="DU593" s="27"/>
      <c r="DV593" s="27"/>
      <c r="DW593" s="40"/>
      <c r="DX593" s="27"/>
      <c r="DY593" s="27"/>
      <c r="DZ593" s="27"/>
      <c r="EA593" s="27"/>
      <c r="EB593" s="27"/>
      <c r="EC593" s="27"/>
      <c r="ED593" s="27"/>
      <c r="EE593" s="27"/>
      <c r="EF593" s="27"/>
      <c r="EG593" s="27"/>
      <c r="EH593" s="27"/>
      <c r="EI593" s="27"/>
      <c r="EJ593" s="27"/>
      <c r="EK593" s="27"/>
      <c r="EL593" s="27"/>
      <c r="EM593" s="27"/>
      <c r="EN593" s="27"/>
      <c r="EO593" s="27"/>
      <c r="EP593" s="27"/>
      <c r="EQ593" s="27"/>
      <c r="ER593" s="40"/>
    </row>
    <row r="594" spans="2:148" ht="15" customHeight="1" x14ac:dyDescent="0.25">
      <c r="B594" s="298" t="str">
        <f t="shared" si="67"/>
        <v>Desk 67</v>
      </c>
      <c r="C594" s="300" t="str">
        <f t="shared" si="68"/>
        <v/>
      </c>
      <c r="D594" s="300" t="str">
        <f t="shared" si="68"/>
        <v/>
      </c>
      <c r="E594" s="300" t="str">
        <f t="shared" si="68"/>
        <v/>
      </c>
      <c r="F594" s="300" t="str">
        <f t="shared" si="68"/>
        <v/>
      </c>
      <c r="G594" s="610" t="str">
        <f t="shared" si="68"/>
        <v/>
      </c>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c r="CP594" s="27"/>
      <c r="CQ594" s="27"/>
      <c r="CR594" s="27"/>
      <c r="CS594" s="27"/>
      <c r="CT594" s="27"/>
      <c r="CU594" s="27"/>
      <c r="CV594" s="27"/>
      <c r="CW594" s="27"/>
      <c r="CX594" s="27"/>
      <c r="CY594" s="27"/>
      <c r="CZ594" s="27"/>
      <c r="DA594" s="27"/>
      <c r="DB594" s="27"/>
      <c r="DC594" s="27"/>
      <c r="DD594" s="27"/>
      <c r="DE594" s="27"/>
      <c r="DF594" s="27"/>
      <c r="DG594" s="27"/>
      <c r="DH594" s="27"/>
      <c r="DI594" s="27"/>
      <c r="DJ594" s="27"/>
      <c r="DK594" s="27"/>
      <c r="DL594" s="27"/>
      <c r="DM594" s="27"/>
      <c r="DN594" s="27"/>
      <c r="DO594" s="27"/>
      <c r="DP594" s="27"/>
      <c r="DQ594" s="27"/>
      <c r="DR594" s="27"/>
      <c r="DS594" s="27"/>
      <c r="DT594" s="27"/>
      <c r="DU594" s="27"/>
      <c r="DV594" s="27"/>
      <c r="DW594" s="40"/>
      <c r="DX594" s="27"/>
      <c r="DY594" s="27"/>
      <c r="DZ594" s="27"/>
      <c r="EA594" s="27"/>
      <c r="EB594" s="27"/>
      <c r="EC594" s="27"/>
      <c r="ED594" s="27"/>
      <c r="EE594" s="27"/>
      <c r="EF594" s="27"/>
      <c r="EG594" s="27"/>
      <c r="EH594" s="27"/>
      <c r="EI594" s="27"/>
      <c r="EJ594" s="27"/>
      <c r="EK594" s="27"/>
      <c r="EL594" s="27"/>
      <c r="EM594" s="27"/>
      <c r="EN594" s="27"/>
      <c r="EO594" s="27"/>
      <c r="EP594" s="27"/>
      <c r="EQ594" s="27"/>
      <c r="ER594" s="40"/>
    </row>
    <row r="595" spans="2:148" ht="15" customHeight="1" x14ac:dyDescent="0.25">
      <c r="B595" s="298" t="str">
        <f t="shared" si="67"/>
        <v>Desk 68</v>
      </c>
      <c r="C595" s="300" t="str">
        <f t="shared" si="68"/>
        <v/>
      </c>
      <c r="D595" s="300" t="str">
        <f t="shared" si="68"/>
        <v/>
      </c>
      <c r="E595" s="300" t="str">
        <f t="shared" si="68"/>
        <v/>
      </c>
      <c r="F595" s="300" t="str">
        <f t="shared" si="68"/>
        <v/>
      </c>
      <c r="G595" s="610" t="str">
        <f t="shared" si="68"/>
        <v/>
      </c>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c r="CW595" s="27"/>
      <c r="CX595" s="27"/>
      <c r="CY595" s="27"/>
      <c r="CZ595" s="27"/>
      <c r="DA595" s="27"/>
      <c r="DB595" s="27"/>
      <c r="DC595" s="27"/>
      <c r="DD595" s="27"/>
      <c r="DE595" s="27"/>
      <c r="DF595" s="27"/>
      <c r="DG595" s="27"/>
      <c r="DH595" s="27"/>
      <c r="DI595" s="27"/>
      <c r="DJ595" s="27"/>
      <c r="DK595" s="27"/>
      <c r="DL595" s="27"/>
      <c r="DM595" s="27"/>
      <c r="DN595" s="27"/>
      <c r="DO595" s="27"/>
      <c r="DP595" s="27"/>
      <c r="DQ595" s="27"/>
      <c r="DR595" s="27"/>
      <c r="DS595" s="27"/>
      <c r="DT595" s="27"/>
      <c r="DU595" s="27"/>
      <c r="DV595" s="27"/>
      <c r="DW595" s="40"/>
      <c r="DX595" s="27"/>
      <c r="DY595" s="27"/>
      <c r="DZ595" s="27"/>
      <c r="EA595" s="27"/>
      <c r="EB595" s="27"/>
      <c r="EC595" s="27"/>
      <c r="ED595" s="27"/>
      <c r="EE595" s="27"/>
      <c r="EF595" s="27"/>
      <c r="EG595" s="27"/>
      <c r="EH595" s="27"/>
      <c r="EI595" s="27"/>
      <c r="EJ595" s="27"/>
      <c r="EK595" s="27"/>
      <c r="EL595" s="27"/>
      <c r="EM595" s="27"/>
      <c r="EN595" s="27"/>
      <c r="EO595" s="27"/>
      <c r="EP595" s="27"/>
      <c r="EQ595" s="27"/>
      <c r="ER595" s="40"/>
    </row>
    <row r="596" spans="2:148" ht="15" customHeight="1" x14ac:dyDescent="0.25">
      <c r="B596" s="298" t="str">
        <f t="shared" si="67"/>
        <v>Desk 69</v>
      </c>
      <c r="C596" s="300" t="str">
        <f t="shared" si="68"/>
        <v/>
      </c>
      <c r="D596" s="300" t="str">
        <f t="shared" si="68"/>
        <v/>
      </c>
      <c r="E596" s="300" t="str">
        <f t="shared" si="68"/>
        <v/>
      </c>
      <c r="F596" s="300" t="str">
        <f t="shared" si="68"/>
        <v/>
      </c>
      <c r="G596" s="610" t="str">
        <f t="shared" si="68"/>
        <v/>
      </c>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c r="CW596" s="27"/>
      <c r="CX596" s="27"/>
      <c r="CY596" s="27"/>
      <c r="CZ596" s="27"/>
      <c r="DA596" s="27"/>
      <c r="DB596" s="27"/>
      <c r="DC596" s="27"/>
      <c r="DD596" s="27"/>
      <c r="DE596" s="27"/>
      <c r="DF596" s="27"/>
      <c r="DG596" s="27"/>
      <c r="DH596" s="27"/>
      <c r="DI596" s="27"/>
      <c r="DJ596" s="27"/>
      <c r="DK596" s="27"/>
      <c r="DL596" s="27"/>
      <c r="DM596" s="27"/>
      <c r="DN596" s="27"/>
      <c r="DO596" s="27"/>
      <c r="DP596" s="27"/>
      <c r="DQ596" s="27"/>
      <c r="DR596" s="27"/>
      <c r="DS596" s="27"/>
      <c r="DT596" s="27"/>
      <c r="DU596" s="27"/>
      <c r="DV596" s="27"/>
      <c r="DW596" s="40"/>
      <c r="DX596" s="27"/>
      <c r="DY596" s="27"/>
      <c r="DZ596" s="27"/>
      <c r="EA596" s="27"/>
      <c r="EB596" s="27"/>
      <c r="EC596" s="27"/>
      <c r="ED596" s="27"/>
      <c r="EE596" s="27"/>
      <c r="EF596" s="27"/>
      <c r="EG596" s="27"/>
      <c r="EH596" s="27"/>
      <c r="EI596" s="27"/>
      <c r="EJ596" s="27"/>
      <c r="EK596" s="27"/>
      <c r="EL596" s="27"/>
      <c r="EM596" s="27"/>
      <c r="EN596" s="27"/>
      <c r="EO596" s="27"/>
      <c r="EP596" s="27"/>
      <c r="EQ596" s="27"/>
      <c r="ER596" s="40"/>
    </row>
    <row r="597" spans="2:148" ht="15" customHeight="1" x14ac:dyDescent="0.25">
      <c r="B597" s="298" t="str">
        <f t="shared" si="67"/>
        <v>Desk 70</v>
      </c>
      <c r="C597" s="300" t="str">
        <f t="shared" si="68"/>
        <v/>
      </c>
      <c r="D597" s="300" t="str">
        <f t="shared" si="68"/>
        <v/>
      </c>
      <c r="E597" s="300" t="str">
        <f t="shared" si="68"/>
        <v/>
      </c>
      <c r="F597" s="300" t="str">
        <f t="shared" si="68"/>
        <v/>
      </c>
      <c r="G597" s="610" t="str">
        <f t="shared" si="68"/>
        <v/>
      </c>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c r="CW597" s="27"/>
      <c r="CX597" s="27"/>
      <c r="CY597" s="27"/>
      <c r="CZ597" s="27"/>
      <c r="DA597" s="27"/>
      <c r="DB597" s="27"/>
      <c r="DC597" s="27"/>
      <c r="DD597" s="27"/>
      <c r="DE597" s="27"/>
      <c r="DF597" s="27"/>
      <c r="DG597" s="27"/>
      <c r="DH597" s="27"/>
      <c r="DI597" s="27"/>
      <c r="DJ597" s="27"/>
      <c r="DK597" s="27"/>
      <c r="DL597" s="27"/>
      <c r="DM597" s="27"/>
      <c r="DN597" s="27"/>
      <c r="DO597" s="27"/>
      <c r="DP597" s="27"/>
      <c r="DQ597" s="27"/>
      <c r="DR597" s="27"/>
      <c r="DS597" s="27"/>
      <c r="DT597" s="27"/>
      <c r="DU597" s="27"/>
      <c r="DV597" s="27"/>
      <c r="DW597" s="40"/>
      <c r="DX597" s="27"/>
      <c r="DY597" s="27"/>
      <c r="DZ597" s="27"/>
      <c r="EA597" s="27"/>
      <c r="EB597" s="27"/>
      <c r="EC597" s="27"/>
      <c r="ED597" s="27"/>
      <c r="EE597" s="27"/>
      <c r="EF597" s="27"/>
      <c r="EG597" s="27"/>
      <c r="EH597" s="27"/>
      <c r="EI597" s="27"/>
      <c r="EJ597" s="27"/>
      <c r="EK597" s="27"/>
      <c r="EL597" s="27"/>
      <c r="EM597" s="27"/>
      <c r="EN597" s="27"/>
      <c r="EO597" s="27"/>
      <c r="EP597" s="27"/>
      <c r="EQ597" s="27"/>
      <c r="ER597" s="40"/>
    </row>
    <row r="598" spans="2:148" ht="15" customHeight="1" x14ac:dyDescent="0.25">
      <c r="B598" s="298" t="str">
        <f t="shared" si="67"/>
        <v>Desk 71</v>
      </c>
      <c r="C598" s="300" t="str">
        <f t="shared" si="68"/>
        <v/>
      </c>
      <c r="D598" s="300" t="str">
        <f t="shared" si="68"/>
        <v/>
      </c>
      <c r="E598" s="300" t="str">
        <f t="shared" si="68"/>
        <v/>
      </c>
      <c r="F598" s="300" t="str">
        <f t="shared" si="68"/>
        <v/>
      </c>
      <c r="G598" s="610" t="str">
        <f t="shared" si="68"/>
        <v/>
      </c>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c r="CW598" s="27"/>
      <c r="CX598" s="27"/>
      <c r="CY598" s="27"/>
      <c r="CZ598" s="27"/>
      <c r="DA598" s="27"/>
      <c r="DB598" s="27"/>
      <c r="DC598" s="27"/>
      <c r="DD598" s="27"/>
      <c r="DE598" s="27"/>
      <c r="DF598" s="27"/>
      <c r="DG598" s="27"/>
      <c r="DH598" s="27"/>
      <c r="DI598" s="27"/>
      <c r="DJ598" s="27"/>
      <c r="DK598" s="27"/>
      <c r="DL598" s="27"/>
      <c r="DM598" s="27"/>
      <c r="DN598" s="27"/>
      <c r="DO598" s="27"/>
      <c r="DP598" s="27"/>
      <c r="DQ598" s="27"/>
      <c r="DR598" s="27"/>
      <c r="DS598" s="27"/>
      <c r="DT598" s="27"/>
      <c r="DU598" s="27"/>
      <c r="DV598" s="27"/>
      <c r="DW598" s="40"/>
      <c r="DX598" s="27"/>
      <c r="DY598" s="27"/>
      <c r="DZ598" s="27"/>
      <c r="EA598" s="27"/>
      <c r="EB598" s="27"/>
      <c r="EC598" s="27"/>
      <c r="ED598" s="27"/>
      <c r="EE598" s="27"/>
      <c r="EF598" s="27"/>
      <c r="EG598" s="27"/>
      <c r="EH598" s="27"/>
      <c r="EI598" s="27"/>
      <c r="EJ598" s="27"/>
      <c r="EK598" s="27"/>
      <c r="EL598" s="27"/>
      <c r="EM598" s="27"/>
      <c r="EN598" s="27"/>
      <c r="EO598" s="27"/>
      <c r="EP598" s="27"/>
      <c r="EQ598" s="27"/>
      <c r="ER598" s="40"/>
    </row>
    <row r="599" spans="2:148" ht="15" customHeight="1" x14ac:dyDescent="0.25">
      <c r="B599" s="298" t="str">
        <f t="shared" si="67"/>
        <v>Desk 72</v>
      </c>
      <c r="C599" s="300" t="str">
        <f t="shared" si="68"/>
        <v/>
      </c>
      <c r="D599" s="300" t="str">
        <f t="shared" si="68"/>
        <v/>
      </c>
      <c r="E599" s="300" t="str">
        <f t="shared" si="68"/>
        <v/>
      </c>
      <c r="F599" s="300" t="str">
        <f t="shared" si="68"/>
        <v/>
      </c>
      <c r="G599" s="610" t="str">
        <f t="shared" si="68"/>
        <v/>
      </c>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c r="CW599" s="27"/>
      <c r="CX599" s="27"/>
      <c r="CY599" s="27"/>
      <c r="CZ599" s="27"/>
      <c r="DA599" s="27"/>
      <c r="DB599" s="27"/>
      <c r="DC599" s="27"/>
      <c r="DD599" s="27"/>
      <c r="DE599" s="27"/>
      <c r="DF599" s="27"/>
      <c r="DG599" s="27"/>
      <c r="DH599" s="27"/>
      <c r="DI599" s="27"/>
      <c r="DJ599" s="27"/>
      <c r="DK599" s="27"/>
      <c r="DL599" s="27"/>
      <c r="DM599" s="27"/>
      <c r="DN599" s="27"/>
      <c r="DO599" s="27"/>
      <c r="DP599" s="27"/>
      <c r="DQ599" s="27"/>
      <c r="DR599" s="27"/>
      <c r="DS599" s="27"/>
      <c r="DT599" s="27"/>
      <c r="DU599" s="27"/>
      <c r="DV599" s="27"/>
      <c r="DW599" s="40"/>
      <c r="DX599" s="27"/>
      <c r="DY599" s="27"/>
      <c r="DZ599" s="27"/>
      <c r="EA599" s="27"/>
      <c r="EB599" s="27"/>
      <c r="EC599" s="27"/>
      <c r="ED599" s="27"/>
      <c r="EE599" s="27"/>
      <c r="EF599" s="27"/>
      <c r="EG599" s="27"/>
      <c r="EH599" s="27"/>
      <c r="EI599" s="27"/>
      <c r="EJ599" s="27"/>
      <c r="EK599" s="27"/>
      <c r="EL599" s="27"/>
      <c r="EM599" s="27"/>
      <c r="EN599" s="27"/>
      <c r="EO599" s="27"/>
      <c r="EP599" s="27"/>
      <c r="EQ599" s="27"/>
      <c r="ER599" s="40"/>
    </row>
    <row r="600" spans="2:148" ht="15" customHeight="1" x14ac:dyDescent="0.25">
      <c r="B600" s="298" t="str">
        <f t="shared" si="67"/>
        <v>Desk 73</v>
      </c>
      <c r="C600" s="300" t="str">
        <f t="shared" si="68"/>
        <v/>
      </c>
      <c r="D600" s="300" t="str">
        <f t="shared" si="68"/>
        <v/>
      </c>
      <c r="E600" s="300" t="str">
        <f t="shared" si="68"/>
        <v/>
      </c>
      <c r="F600" s="300" t="str">
        <f t="shared" si="68"/>
        <v/>
      </c>
      <c r="G600" s="610" t="str">
        <f t="shared" si="68"/>
        <v/>
      </c>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c r="CW600" s="27"/>
      <c r="CX600" s="27"/>
      <c r="CY600" s="27"/>
      <c r="CZ600" s="27"/>
      <c r="DA600" s="27"/>
      <c r="DB600" s="27"/>
      <c r="DC600" s="27"/>
      <c r="DD600" s="27"/>
      <c r="DE600" s="27"/>
      <c r="DF600" s="27"/>
      <c r="DG600" s="27"/>
      <c r="DH600" s="27"/>
      <c r="DI600" s="27"/>
      <c r="DJ600" s="27"/>
      <c r="DK600" s="27"/>
      <c r="DL600" s="27"/>
      <c r="DM600" s="27"/>
      <c r="DN600" s="27"/>
      <c r="DO600" s="27"/>
      <c r="DP600" s="27"/>
      <c r="DQ600" s="27"/>
      <c r="DR600" s="27"/>
      <c r="DS600" s="27"/>
      <c r="DT600" s="27"/>
      <c r="DU600" s="27"/>
      <c r="DV600" s="27"/>
      <c r="DW600" s="40"/>
      <c r="DX600" s="27"/>
      <c r="DY600" s="27"/>
      <c r="DZ600" s="27"/>
      <c r="EA600" s="27"/>
      <c r="EB600" s="27"/>
      <c r="EC600" s="27"/>
      <c r="ED600" s="27"/>
      <c r="EE600" s="27"/>
      <c r="EF600" s="27"/>
      <c r="EG600" s="27"/>
      <c r="EH600" s="27"/>
      <c r="EI600" s="27"/>
      <c r="EJ600" s="27"/>
      <c r="EK600" s="27"/>
      <c r="EL600" s="27"/>
      <c r="EM600" s="27"/>
      <c r="EN600" s="27"/>
      <c r="EO600" s="27"/>
      <c r="EP600" s="27"/>
      <c r="EQ600" s="27"/>
      <c r="ER600" s="40"/>
    </row>
    <row r="601" spans="2:148" ht="15" customHeight="1" x14ac:dyDescent="0.25">
      <c r="B601" s="298" t="str">
        <f t="shared" si="67"/>
        <v>Desk 74</v>
      </c>
      <c r="C601" s="300" t="str">
        <f t="shared" si="68"/>
        <v/>
      </c>
      <c r="D601" s="300" t="str">
        <f t="shared" si="68"/>
        <v/>
      </c>
      <c r="E601" s="300" t="str">
        <f t="shared" si="68"/>
        <v/>
      </c>
      <c r="F601" s="300" t="str">
        <f t="shared" si="68"/>
        <v/>
      </c>
      <c r="G601" s="610" t="str">
        <f t="shared" si="68"/>
        <v/>
      </c>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c r="CW601" s="27"/>
      <c r="CX601" s="27"/>
      <c r="CY601" s="27"/>
      <c r="CZ601" s="27"/>
      <c r="DA601" s="27"/>
      <c r="DB601" s="27"/>
      <c r="DC601" s="27"/>
      <c r="DD601" s="27"/>
      <c r="DE601" s="27"/>
      <c r="DF601" s="27"/>
      <c r="DG601" s="27"/>
      <c r="DH601" s="27"/>
      <c r="DI601" s="27"/>
      <c r="DJ601" s="27"/>
      <c r="DK601" s="27"/>
      <c r="DL601" s="27"/>
      <c r="DM601" s="27"/>
      <c r="DN601" s="27"/>
      <c r="DO601" s="27"/>
      <c r="DP601" s="27"/>
      <c r="DQ601" s="27"/>
      <c r="DR601" s="27"/>
      <c r="DS601" s="27"/>
      <c r="DT601" s="27"/>
      <c r="DU601" s="27"/>
      <c r="DV601" s="27"/>
      <c r="DW601" s="40"/>
      <c r="DX601" s="27"/>
      <c r="DY601" s="27"/>
      <c r="DZ601" s="27"/>
      <c r="EA601" s="27"/>
      <c r="EB601" s="27"/>
      <c r="EC601" s="27"/>
      <c r="ED601" s="27"/>
      <c r="EE601" s="27"/>
      <c r="EF601" s="27"/>
      <c r="EG601" s="27"/>
      <c r="EH601" s="27"/>
      <c r="EI601" s="27"/>
      <c r="EJ601" s="27"/>
      <c r="EK601" s="27"/>
      <c r="EL601" s="27"/>
      <c r="EM601" s="27"/>
      <c r="EN601" s="27"/>
      <c r="EO601" s="27"/>
      <c r="EP601" s="27"/>
      <c r="EQ601" s="27"/>
      <c r="ER601" s="40"/>
    </row>
    <row r="602" spans="2:148" ht="15" customHeight="1" x14ac:dyDescent="0.25">
      <c r="B602" s="298" t="str">
        <f t="shared" si="67"/>
        <v>Desk 75</v>
      </c>
      <c r="C602" s="300" t="str">
        <f t="shared" si="68"/>
        <v/>
      </c>
      <c r="D602" s="300" t="str">
        <f t="shared" si="68"/>
        <v/>
      </c>
      <c r="E602" s="300" t="str">
        <f t="shared" si="68"/>
        <v/>
      </c>
      <c r="F602" s="300" t="str">
        <f t="shared" si="68"/>
        <v/>
      </c>
      <c r="G602" s="610" t="str">
        <f t="shared" si="68"/>
        <v/>
      </c>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c r="CW602" s="27"/>
      <c r="CX602" s="27"/>
      <c r="CY602" s="27"/>
      <c r="CZ602" s="27"/>
      <c r="DA602" s="27"/>
      <c r="DB602" s="27"/>
      <c r="DC602" s="27"/>
      <c r="DD602" s="27"/>
      <c r="DE602" s="27"/>
      <c r="DF602" s="27"/>
      <c r="DG602" s="27"/>
      <c r="DH602" s="27"/>
      <c r="DI602" s="27"/>
      <c r="DJ602" s="27"/>
      <c r="DK602" s="27"/>
      <c r="DL602" s="27"/>
      <c r="DM602" s="27"/>
      <c r="DN602" s="27"/>
      <c r="DO602" s="27"/>
      <c r="DP602" s="27"/>
      <c r="DQ602" s="27"/>
      <c r="DR602" s="27"/>
      <c r="DS602" s="27"/>
      <c r="DT602" s="27"/>
      <c r="DU602" s="27"/>
      <c r="DV602" s="27"/>
      <c r="DW602" s="40"/>
      <c r="DX602" s="27"/>
      <c r="DY602" s="27"/>
      <c r="DZ602" s="27"/>
      <c r="EA602" s="27"/>
      <c r="EB602" s="27"/>
      <c r="EC602" s="27"/>
      <c r="ED602" s="27"/>
      <c r="EE602" s="27"/>
      <c r="EF602" s="27"/>
      <c r="EG602" s="27"/>
      <c r="EH602" s="27"/>
      <c r="EI602" s="27"/>
      <c r="EJ602" s="27"/>
      <c r="EK602" s="27"/>
      <c r="EL602" s="27"/>
      <c r="EM602" s="27"/>
      <c r="EN602" s="27"/>
      <c r="EO602" s="27"/>
      <c r="EP602" s="27"/>
      <c r="EQ602" s="27"/>
      <c r="ER602" s="40"/>
    </row>
    <row r="603" spans="2:148" ht="15" customHeight="1" x14ac:dyDescent="0.25">
      <c r="B603" s="298" t="str">
        <f t="shared" si="67"/>
        <v>Desk 76</v>
      </c>
      <c r="C603" s="300" t="str">
        <f t="shared" si="68"/>
        <v/>
      </c>
      <c r="D603" s="300" t="str">
        <f t="shared" si="68"/>
        <v/>
      </c>
      <c r="E603" s="300" t="str">
        <f t="shared" si="68"/>
        <v/>
      </c>
      <c r="F603" s="300" t="str">
        <f t="shared" si="68"/>
        <v/>
      </c>
      <c r="G603" s="610" t="str">
        <f t="shared" si="68"/>
        <v/>
      </c>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c r="CW603" s="27"/>
      <c r="CX603" s="27"/>
      <c r="CY603" s="27"/>
      <c r="CZ603" s="27"/>
      <c r="DA603" s="27"/>
      <c r="DB603" s="27"/>
      <c r="DC603" s="27"/>
      <c r="DD603" s="27"/>
      <c r="DE603" s="27"/>
      <c r="DF603" s="27"/>
      <c r="DG603" s="27"/>
      <c r="DH603" s="27"/>
      <c r="DI603" s="27"/>
      <c r="DJ603" s="27"/>
      <c r="DK603" s="27"/>
      <c r="DL603" s="27"/>
      <c r="DM603" s="27"/>
      <c r="DN603" s="27"/>
      <c r="DO603" s="27"/>
      <c r="DP603" s="27"/>
      <c r="DQ603" s="27"/>
      <c r="DR603" s="27"/>
      <c r="DS603" s="27"/>
      <c r="DT603" s="27"/>
      <c r="DU603" s="27"/>
      <c r="DV603" s="27"/>
      <c r="DW603" s="40"/>
      <c r="DX603" s="27"/>
      <c r="DY603" s="27"/>
      <c r="DZ603" s="27"/>
      <c r="EA603" s="27"/>
      <c r="EB603" s="27"/>
      <c r="EC603" s="27"/>
      <c r="ED603" s="27"/>
      <c r="EE603" s="27"/>
      <c r="EF603" s="27"/>
      <c r="EG603" s="27"/>
      <c r="EH603" s="27"/>
      <c r="EI603" s="27"/>
      <c r="EJ603" s="27"/>
      <c r="EK603" s="27"/>
      <c r="EL603" s="27"/>
      <c r="EM603" s="27"/>
      <c r="EN603" s="27"/>
      <c r="EO603" s="27"/>
      <c r="EP603" s="27"/>
      <c r="EQ603" s="27"/>
      <c r="ER603" s="40"/>
    </row>
    <row r="604" spans="2:148" ht="15" customHeight="1" x14ac:dyDescent="0.25">
      <c r="B604" s="298" t="str">
        <f t="shared" si="67"/>
        <v>Desk 77</v>
      </c>
      <c r="C604" s="300" t="str">
        <f t="shared" si="68"/>
        <v/>
      </c>
      <c r="D604" s="300" t="str">
        <f t="shared" si="68"/>
        <v/>
      </c>
      <c r="E604" s="300" t="str">
        <f t="shared" si="68"/>
        <v/>
      </c>
      <c r="F604" s="300" t="str">
        <f t="shared" si="68"/>
        <v/>
      </c>
      <c r="G604" s="610" t="str">
        <f t="shared" si="68"/>
        <v/>
      </c>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c r="CW604" s="27"/>
      <c r="CX604" s="27"/>
      <c r="CY604" s="27"/>
      <c r="CZ604" s="27"/>
      <c r="DA604" s="27"/>
      <c r="DB604" s="27"/>
      <c r="DC604" s="27"/>
      <c r="DD604" s="27"/>
      <c r="DE604" s="27"/>
      <c r="DF604" s="27"/>
      <c r="DG604" s="27"/>
      <c r="DH604" s="27"/>
      <c r="DI604" s="27"/>
      <c r="DJ604" s="27"/>
      <c r="DK604" s="27"/>
      <c r="DL604" s="27"/>
      <c r="DM604" s="27"/>
      <c r="DN604" s="27"/>
      <c r="DO604" s="27"/>
      <c r="DP604" s="27"/>
      <c r="DQ604" s="27"/>
      <c r="DR604" s="27"/>
      <c r="DS604" s="27"/>
      <c r="DT604" s="27"/>
      <c r="DU604" s="27"/>
      <c r="DV604" s="27"/>
      <c r="DW604" s="40"/>
      <c r="DX604" s="27"/>
      <c r="DY604" s="27"/>
      <c r="DZ604" s="27"/>
      <c r="EA604" s="27"/>
      <c r="EB604" s="27"/>
      <c r="EC604" s="27"/>
      <c r="ED604" s="27"/>
      <c r="EE604" s="27"/>
      <c r="EF604" s="27"/>
      <c r="EG604" s="27"/>
      <c r="EH604" s="27"/>
      <c r="EI604" s="27"/>
      <c r="EJ604" s="27"/>
      <c r="EK604" s="27"/>
      <c r="EL604" s="27"/>
      <c r="EM604" s="27"/>
      <c r="EN604" s="27"/>
      <c r="EO604" s="27"/>
      <c r="EP604" s="27"/>
      <c r="EQ604" s="27"/>
      <c r="ER604" s="40"/>
    </row>
    <row r="605" spans="2:148" ht="15" customHeight="1" x14ac:dyDescent="0.25">
      <c r="B605" s="298" t="str">
        <f t="shared" si="67"/>
        <v>Desk 78</v>
      </c>
      <c r="C605" s="300" t="str">
        <f t="shared" si="68"/>
        <v/>
      </c>
      <c r="D605" s="300" t="str">
        <f t="shared" si="68"/>
        <v/>
      </c>
      <c r="E605" s="300" t="str">
        <f t="shared" si="68"/>
        <v/>
      </c>
      <c r="F605" s="300" t="str">
        <f t="shared" si="68"/>
        <v/>
      </c>
      <c r="G605" s="610" t="str">
        <f t="shared" si="68"/>
        <v/>
      </c>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c r="CQ605" s="27"/>
      <c r="CR605" s="27"/>
      <c r="CS605" s="27"/>
      <c r="CT605" s="27"/>
      <c r="CU605" s="27"/>
      <c r="CV605" s="27"/>
      <c r="CW605" s="27"/>
      <c r="CX605" s="27"/>
      <c r="CY605" s="27"/>
      <c r="CZ605" s="27"/>
      <c r="DA605" s="27"/>
      <c r="DB605" s="27"/>
      <c r="DC605" s="27"/>
      <c r="DD605" s="27"/>
      <c r="DE605" s="27"/>
      <c r="DF605" s="27"/>
      <c r="DG605" s="27"/>
      <c r="DH605" s="27"/>
      <c r="DI605" s="27"/>
      <c r="DJ605" s="27"/>
      <c r="DK605" s="27"/>
      <c r="DL605" s="27"/>
      <c r="DM605" s="27"/>
      <c r="DN605" s="27"/>
      <c r="DO605" s="27"/>
      <c r="DP605" s="27"/>
      <c r="DQ605" s="27"/>
      <c r="DR605" s="27"/>
      <c r="DS605" s="27"/>
      <c r="DT605" s="27"/>
      <c r="DU605" s="27"/>
      <c r="DV605" s="27"/>
      <c r="DW605" s="40"/>
      <c r="DX605" s="27"/>
      <c r="DY605" s="27"/>
      <c r="DZ605" s="27"/>
      <c r="EA605" s="27"/>
      <c r="EB605" s="27"/>
      <c r="EC605" s="27"/>
      <c r="ED605" s="27"/>
      <c r="EE605" s="27"/>
      <c r="EF605" s="27"/>
      <c r="EG605" s="27"/>
      <c r="EH605" s="27"/>
      <c r="EI605" s="27"/>
      <c r="EJ605" s="27"/>
      <c r="EK605" s="27"/>
      <c r="EL605" s="27"/>
      <c r="EM605" s="27"/>
      <c r="EN605" s="27"/>
      <c r="EO605" s="27"/>
      <c r="EP605" s="27"/>
      <c r="EQ605" s="27"/>
      <c r="ER605" s="40"/>
    </row>
    <row r="606" spans="2:148" ht="15" customHeight="1" x14ac:dyDescent="0.25">
      <c r="B606" s="298" t="str">
        <f t="shared" si="67"/>
        <v>Desk 79</v>
      </c>
      <c r="C606" s="300" t="str">
        <f t="shared" si="68"/>
        <v/>
      </c>
      <c r="D606" s="300" t="str">
        <f t="shared" si="68"/>
        <v/>
      </c>
      <c r="E606" s="300" t="str">
        <f t="shared" si="68"/>
        <v/>
      </c>
      <c r="F606" s="300" t="str">
        <f t="shared" si="68"/>
        <v/>
      </c>
      <c r="G606" s="610" t="str">
        <f t="shared" si="68"/>
        <v/>
      </c>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c r="CJ606" s="27"/>
      <c r="CK606" s="27"/>
      <c r="CL606" s="27"/>
      <c r="CM606" s="27"/>
      <c r="CN606" s="27"/>
      <c r="CO606" s="27"/>
      <c r="CP606" s="27"/>
      <c r="CQ606" s="27"/>
      <c r="CR606" s="27"/>
      <c r="CS606" s="27"/>
      <c r="CT606" s="27"/>
      <c r="CU606" s="27"/>
      <c r="CV606" s="27"/>
      <c r="CW606" s="27"/>
      <c r="CX606" s="27"/>
      <c r="CY606" s="27"/>
      <c r="CZ606" s="27"/>
      <c r="DA606" s="27"/>
      <c r="DB606" s="27"/>
      <c r="DC606" s="27"/>
      <c r="DD606" s="27"/>
      <c r="DE606" s="27"/>
      <c r="DF606" s="27"/>
      <c r="DG606" s="27"/>
      <c r="DH606" s="27"/>
      <c r="DI606" s="27"/>
      <c r="DJ606" s="27"/>
      <c r="DK606" s="27"/>
      <c r="DL606" s="27"/>
      <c r="DM606" s="27"/>
      <c r="DN606" s="27"/>
      <c r="DO606" s="27"/>
      <c r="DP606" s="27"/>
      <c r="DQ606" s="27"/>
      <c r="DR606" s="27"/>
      <c r="DS606" s="27"/>
      <c r="DT606" s="27"/>
      <c r="DU606" s="27"/>
      <c r="DV606" s="27"/>
      <c r="DW606" s="40"/>
      <c r="DX606" s="27"/>
      <c r="DY606" s="27"/>
      <c r="DZ606" s="27"/>
      <c r="EA606" s="27"/>
      <c r="EB606" s="27"/>
      <c r="EC606" s="27"/>
      <c r="ED606" s="27"/>
      <c r="EE606" s="27"/>
      <c r="EF606" s="27"/>
      <c r="EG606" s="27"/>
      <c r="EH606" s="27"/>
      <c r="EI606" s="27"/>
      <c r="EJ606" s="27"/>
      <c r="EK606" s="27"/>
      <c r="EL606" s="27"/>
      <c r="EM606" s="27"/>
      <c r="EN606" s="27"/>
      <c r="EO606" s="27"/>
      <c r="EP606" s="27"/>
      <c r="EQ606" s="27"/>
      <c r="ER606" s="40"/>
    </row>
    <row r="607" spans="2:148" ht="15" customHeight="1" x14ac:dyDescent="0.25">
      <c r="B607" s="298" t="str">
        <f t="shared" si="67"/>
        <v>Desk 80</v>
      </c>
      <c r="C607" s="300" t="str">
        <f t="shared" si="68"/>
        <v/>
      </c>
      <c r="D607" s="300" t="str">
        <f t="shared" si="68"/>
        <v/>
      </c>
      <c r="E607" s="300" t="str">
        <f t="shared" si="68"/>
        <v/>
      </c>
      <c r="F607" s="300" t="str">
        <f t="shared" si="68"/>
        <v/>
      </c>
      <c r="G607" s="610" t="str">
        <f t="shared" si="68"/>
        <v/>
      </c>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c r="CW607" s="27"/>
      <c r="CX607" s="27"/>
      <c r="CY607" s="27"/>
      <c r="CZ607" s="27"/>
      <c r="DA607" s="27"/>
      <c r="DB607" s="27"/>
      <c r="DC607" s="27"/>
      <c r="DD607" s="27"/>
      <c r="DE607" s="27"/>
      <c r="DF607" s="27"/>
      <c r="DG607" s="27"/>
      <c r="DH607" s="27"/>
      <c r="DI607" s="27"/>
      <c r="DJ607" s="27"/>
      <c r="DK607" s="27"/>
      <c r="DL607" s="27"/>
      <c r="DM607" s="27"/>
      <c r="DN607" s="27"/>
      <c r="DO607" s="27"/>
      <c r="DP607" s="27"/>
      <c r="DQ607" s="27"/>
      <c r="DR607" s="27"/>
      <c r="DS607" s="27"/>
      <c r="DT607" s="27"/>
      <c r="DU607" s="27"/>
      <c r="DV607" s="27"/>
      <c r="DW607" s="40"/>
      <c r="DX607" s="27"/>
      <c r="DY607" s="27"/>
      <c r="DZ607" s="27"/>
      <c r="EA607" s="27"/>
      <c r="EB607" s="27"/>
      <c r="EC607" s="27"/>
      <c r="ED607" s="27"/>
      <c r="EE607" s="27"/>
      <c r="EF607" s="27"/>
      <c r="EG607" s="27"/>
      <c r="EH607" s="27"/>
      <c r="EI607" s="27"/>
      <c r="EJ607" s="27"/>
      <c r="EK607" s="27"/>
      <c r="EL607" s="27"/>
      <c r="EM607" s="27"/>
      <c r="EN607" s="27"/>
      <c r="EO607" s="27"/>
      <c r="EP607" s="27"/>
      <c r="EQ607" s="27"/>
      <c r="ER607" s="40"/>
    </row>
    <row r="608" spans="2:148" ht="15" customHeight="1" x14ac:dyDescent="0.25">
      <c r="B608" s="298" t="str">
        <f t="shared" si="67"/>
        <v>Desk 81</v>
      </c>
      <c r="C608" s="300" t="str">
        <f t="shared" si="68"/>
        <v/>
      </c>
      <c r="D608" s="300" t="str">
        <f t="shared" si="68"/>
        <v/>
      </c>
      <c r="E608" s="300" t="str">
        <f t="shared" si="68"/>
        <v/>
      </c>
      <c r="F608" s="300" t="str">
        <f t="shared" si="68"/>
        <v/>
      </c>
      <c r="G608" s="610" t="str">
        <f t="shared" si="68"/>
        <v/>
      </c>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c r="CQ608" s="27"/>
      <c r="CR608" s="27"/>
      <c r="CS608" s="27"/>
      <c r="CT608" s="27"/>
      <c r="CU608" s="27"/>
      <c r="CV608" s="27"/>
      <c r="CW608" s="27"/>
      <c r="CX608" s="27"/>
      <c r="CY608" s="27"/>
      <c r="CZ608" s="27"/>
      <c r="DA608" s="27"/>
      <c r="DB608" s="27"/>
      <c r="DC608" s="27"/>
      <c r="DD608" s="27"/>
      <c r="DE608" s="27"/>
      <c r="DF608" s="27"/>
      <c r="DG608" s="27"/>
      <c r="DH608" s="27"/>
      <c r="DI608" s="27"/>
      <c r="DJ608" s="27"/>
      <c r="DK608" s="27"/>
      <c r="DL608" s="27"/>
      <c r="DM608" s="27"/>
      <c r="DN608" s="27"/>
      <c r="DO608" s="27"/>
      <c r="DP608" s="27"/>
      <c r="DQ608" s="27"/>
      <c r="DR608" s="27"/>
      <c r="DS608" s="27"/>
      <c r="DT608" s="27"/>
      <c r="DU608" s="27"/>
      <c r="DV608" s="27"/>
      <c r="DW608" s="40"/>
      <c r="DX608" s="27"/>
      <c r="DY608" s="27"/>
      <c r="DZ608" s="27"/>
      <c r="EA608" s="27"/>
      <c r="EB608" s="27"/>
      <c r="EC608" s="27"/>
      <c r="ED608" s="27"/>
      <c r="EE608" s="27"/>
      <c r="EF608" s="27"/>
      <c r="EG608" s="27"/>
      <c r="EH608" s="27"/>
      <c r="EI608" s="27"/>
      <c r="EJ608" s="27"/>
      <c r="EK608" s="27"/>
      <c r="EL608" s="27"/>
      <c r="EM608" s="27"/>
      <c r="EN608" s="27"/>
      <c r="EO608" s="27"/>
      <c r="EP608" s="27"/>
      <c r="EQ608" s="27"/>
      <c r="ER608" s="40"/>
    </row>
    <row r="609" spans="2:148" ht="15" customHeight="1" x14ac:dyDescent="0.25">
      <c r="B609" s="298" t="str">
        <f t="shared" si="67"/>
        <v>Desk 82</v>
      </c>
      <c r="C609" s="300" t="str">
        <f t="shared" ref="C609:G624" si="69">IF(ISBLANK(C92), "", C92)</f>
        <v/>
      </c>
      <c r="D609" s="300" t="str">
        <f t="shared" si="69"/>
        <v/>
      </c>
      <c r="E609" s="300" t="str">
        <f t="shared" si="69"/>
        <v/>
      </c>
      <c r="F609" s="300" t="str">
        <f t="shared" si="69"/>
        <v/>
      </c>
      <c r="G609" s="610" t="str">
        <f t="shared" si="69"/>
        <v/>
      </c>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c r="CW609" s="27"/>
      <c r="CX609" s="27"/>
      <c r="CY609" s="27"/>
      <c r="CZ609" s="27"/>
      <c r="DA609" s="27"/>
      <c r="DB609" s="27"/>
      <c r="DC609" s="27"/>
      <c r="DD609" s="27"/>
      <c r="DE609" s="27"/>
      <c r="DF609" s="27"/>
      <c r="DG609" s="27"/>
      <c r="DH609" s="27"/>
      <c r="DI609" s="27"/>
      <c r="DJ609" s="27"/>
      <c r="DK609" s="27"/>
      <c r="DL609" s="27"/>
      <c r="DM609" s="27"/>
      <c r="DN609" s="27"/>
      <c r="DO609" s="27"/>
      <c r="DP609" s="27"/>
      <c r="DQ609" s="27"/>
      <c r="DR609" s="27"/>
      <c r="DS609" s="27"/>
      <c r="DT609" s="27"/>
      <c r="DU609" s="27"/>
      <c r="DV609" s="27"/>
      <c r="DW609" s="40"/>
      <c r="DX609" s="27"/>
      <c r="DY609" s="27"/>
      <c r="DZ609" s="27"/>
      <c r="EA609" s="27"/>
      <c r="EB609" s="27"/>
      <c r="EC609" s="27"/>
      <c r="ED609" s="27"/>
      <c r="EE609" s="27"/>
      <c r="EF609" s="27"/>
      <c r="EG609" s="27"/>
      <c r="EH609" s="27"/>
      <c r="EI609" s="27"/>
      <c r="EJ609" s="27"/>
      <c r="EK609" s="27"/>
      <c r="EL609" s="27"/>
      <c r="EM609" s="27"/>
      <c r="EN609" s="27"/>
      <c r="EO609" s="27"/>
      <c r="EP609" s="27"/>
      <c r="EQ609" s="27"/>
      <c r="ER609" s="40"/>
    </row>
    <row r="610" spans="2:148" ht="15" customHeight="1" x14ac:dyDescent="0.25">
      <c r="B610" s="298" t="str">
        <f t="shared" si="67"/>
        <v>Desk 83</v>
      </c>
      <c r="C610" s="300" t="str">
        <f t="shared" si="69"/>
        <v/>
      </c>
      <c r="D610" s="300" t="str">
        <f t="shared" si="69"/>
        <v/>
      </c>
      <c r="E610" s="300" t="str">
        <f t="shared" si="69"/>
        <v/>
      </c>
      <c r="F610" s="300" t="str">
        <f t="shared" si="69"/>
        <v/>
      </c>
      <c r="G610" s="610" t="str">
        <f t="shared" si="69"/>
        <v/>
      </c>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c r="CW610" s="27"/>
      <c r="CX610" s="27"/>
      <c r="CY610" s="27"/>
      <c r="CZ610" s="27"/>
      <c r="DA610" s="27"/>
      <c r="DB610" s="27"/>
      <c r="DC610" s="27"/>
      <c r="DD610" s="27"/>
      <c r="DE610" s="27"/>
      <c r="DF610" s="27"/>
      <c r="DG610" s="27"/>
      <c r="DH610" s="27"/>
      <c r="DI610" s="27"/>
      <c r="DJ610" s="27"/>
      <c r="DK610" s="27"/>
      <c r="DL610" s="27"/>
      <c r="DM610" s="27"/>
      <c r="DN610" s="27"/>
      <c r="DO610" s="27"/>
      <c r="DP610" s="27"/>
      <c r="DQ610" s="27"/>
      <c r="DR610" s="27"/>
      <c r="DS610" s="27"/>
      <c r="DT610" s="27"/>
      <c r="DU610" s="27"/>
      <c r="DV610" s="27"/>
      <c r="DW610" s="40"/>
      <c r="DX610" s="27"/>
      <c r="DY610" s="27"/>
      <c r="DZ610" s="27"/>
      <c r="EA610" s="27"/>
      <c r="EB610" s="27"/>
      <c r="EC610" s="27"/>
      <c r="ED610" s="27"/>
      <c r="EE610" s="27"/>
      <c r="EF610" s="27"/>
      <c r="EG610" s="27"/>
      <c r="EH610" s="27"/>
      <c r="EI610" s="27"/>
      <c r="EJ610" s="27"/>
      <c r="EK610" s="27"/>
      <c r="EL610" s="27"/>
      <c r="EM610" s="27"/>
      <c r="EN610" s="27"/>
      <c r="EO610" s="27"/>
      <c r="EP610" s="27"/>
      <c r="EQ610" s="27"/>
      <c r="ER610" s="40"/>
    </row>
    <row r="611" spans="2:148" ht="15" customHeight="1" x14ac:dyDescent="0.25">
      <c r="B611" s="298" t="str">
        <f t="shared" si="67"/>
        <v>Desk 84</v>
      </c>
      <c r="C611" s="300" t="str">
        <f t="shared" si="69"/>
        <v/>
      </c>
      <c r="D611" s="300" t="str">
        <f t="shared" si="69"/>
        <v/>
      </c>
      <c r="E611" s="300" t="str">
        <f t="shared" si="69"/>
        <v/>
      </c>
      <c r="F611" s="300" t="str">
        <f t="shared" si="69"/>
        <v/>
      </c>
      <c r="G611" s="610" t="str">
        <f t="shared" si="69"/>
        <v/>
      </c>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c r="CW611" s="27"/>
      <c r="CX611" s="27"/>
      <c r="CY611" s="27"/>
      <c r="CZ611" s="27"/>
      <c r="DA611" s="27"/>
      <c r="DB611" s="27"/>
      <c r="DC611" s="27"/>
      <c r="DD611" s="27"/>
      <c r="DE611" s="27"/>
      <c r="DF611" s="27"/>
      <c r="DG611" s="27"/>
      <c r="DH611" s="27"/>
      <c r="DI611" s="27"/>
      <c r="DJ611" s="27"/>
      <c r="DK611" s="27"/>
      <c r="DL611" s="27"/>
      <c r="DM611" s="27"/>
      <c r="DN611" s="27"/>
      <c r="DO611" s="27"/>
      <c r="DP611" s="27"/>
      <c r="DQ611" s="27"/>
      <c r="DR611" s="27"/>
      <c r="DS611" s="27"/>
      <c r="DT611" s="27"/>
      <c r="DU611" s="27"/>
      <c r="DV611" s="27"/>
      <c r="DW611" s="40"/>
      <c r="DX611" s="27"/>
      <c r="DY611" s="27"/>
      <c r="DZ611" s="27"/>
      <c r="EA611" s="27"/>
      <c r="EB611" s="27"/>
      <c r="EC611" s="27"/>
      <c r="ED611" s="27"/>
      <c r="EE611" s="27"/>
      <c r="EF611" s="27"/>
      <c r="EG611" s="27"/>
      <c r="EH611" s="27"/>
      <c r="EI611" s="27"/>
      <c r="EJ611" s="27"/>
      <c r="EK611" s="27"/>
      <c r="EL611" s="27"/>
      <c r="EM611" s="27"/>
      <c r="EN611" s="27"/>
      <c r="EO611" s="27"/>
      <c r="EP611" s="27"/>
      <c r="EQ611" s="27"/>
      <c r="ER611" s="40"/>
    </row>
    <row r="612" spans="2:148" ht="15" customHeight="1" x14ac:dyDescent="0.25">
      <c r="B612" s="298" t="str">
        <f t="shared" si="67"/>
        <v>Desk 85</v>
      </c>
      <c r="C612" s="300" t="str">
        <f t="shared" si="69"/>
        <v/>
      </c>
      <c r="D612" s="300" t="str">
        <f t="shared" si="69"/>
        <v/>
      </c>
      <c r="E612" s="300" t="str">
        <f t="shared" si="69"/>
        <v/>
      </c>
      <c r="F612" s="300" t="str">
        <f t="shared" si="69"/>
        <v/>
      </c>
      <c r="G612" s="610" t="str">
        <f t="shared" si="69"/>
        <v/>
      </c>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c r="CW612" s="27"/>
      <c r="CX612" s="27"/>
      <c r="CY612" s="27"/>
      <c r="CZ612" s="27"/>
      <c r="DA612" s="27"/>
      <c r="DB612" s="27"/>
      <c r="DC612" s="27"/>
      <c r="DD612" s="27"/>
      <c r="DE612" s="27"/>
      <c r="DF612" s="27"/>
      <c r="DG612" s="27"/>
      <c r="DH612" s="27"/>
      <c r="DI612" s="27"/>
      <c r="DJ612" s="27"/>
      <c r="DK612" s="27"/>
      <c r="DL612" s="27"/>
      <c r="DM612" s="27"/>
      <c r="DN612" s="27"/>
      <c r="DO612" s="27"/>
      <c r="DP612" s="27"/>
      <c r="DQ612" s="27"/>
      <c r="DR612" s="27"/>
      <c r="DS612" s="27"/>
      <c r="DT612" s="27"/>
      <c r="DU612" s="27"/>
      <c r="DV612" s="27"/>
      <c r="DW612" s="40"/>
      <c r="DX612" s="27"/>
      <c r="DY612" s="27"/>
      <c r="DZ612" s="27"/>
      <c r="EA612" s="27"/>
      <c r="EB612" s="27"/>
      <c r="EC612" s="27"/>
      <c r="ED612" s="27"/>
      <c r="EE612" s="27"/>
      <c r="EF612" s="27"/>
      <c r="EG612" s="27"/>
      <c r="EH612" s="27"/>
      <c r="EI612" s="27"/>
      <c r="EJ612" s="27"/>
      <c r="EK612" s="27"/>
      <c r="EL612" s="27"/>
      <c r="EM612" s="27"/>
      <c r="EN612" s="27"/>
      <c r="EO612" s="27"/>
      <c r="EP612" s="27"/>
      <c r="EQ612" s="27"/>
      <c r="ER612" s="40"/>
    </row>
    <row r="613" spans="2:148" ht="15" customHeight="1" x14ac:dyDescent="0.25">
      <c r="B613" s="298" t="str">
        <f t="shared" si="67"/>
        <v>Desk 86</v>
      </c>
      <c r="C613" s="300" t="str">
        <f t="shared" si="69"/>
        <v/>
      </c>
      <c r="D613" s="300" t="str">
        <f t="shared" si="69"/>
        <v/>
      </c>
      <c r="E613" s="300" t="str">
        <f t="shared" si="69"/>
        <v/>
      </c>
      <c r="F613" s="300" t="str">
        <f t="shared" si="69"/>
        <v/>
      </c>
      <c r="G613" s="610" t="str">
        <f t="shared" si="69"/>
        <v/>
      </c>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c r="CW613" s="27"/>
      <c r="CX613" s="27"/>
      <c r="CY613" s="27"/>
      <c r="CZ613" s="27"/>
      <c r="DA613" s="27"/>
      <c r="DB613" s="27"/>
      <c r="DC613" s="27"/>
      <c r="DD613" s="27"/>
      <c r="DE613" s="27"/>
      <c r="DF613" s="27"/>
      <c r="DG613" s="27"/>
      <c r="DH613" s="27"/>
      <c r="DI613" s="27"/>
      <c r="DJ613" s="27"/>
      <c r="DK613" s="27"/>
      <c r="DL613" s="27"/>
      <c r="DM613" s="27"/>
      <c r="DN613" s="27"/>
      <c r="DO613" s="27"/>
      <c r="DP613" s="27"/>
      <c r="DQ613" s="27"/>
      <c r="DR613" s="27"/>
      <c r="DS613" s="27"/>
      <c r="DT613" s="27"/>
      <c r="DU613" s="27"/>
      <c r="DV613" s="27"/>
      <c r="DW613" s="40"/>
      <c r="DX613" s="27"/>
      <c r="DY613" s="27"/>
      <c r="DZ613" s="27"/>
      <c r="EA613" s="27"/>
      <c r="EB613" s="27"/>
      <c r="EC613" s="27"/>
      <c r="ED613" s="27"/>
      <c r="EE613" s="27"/>
      <c r="EF613" s="27"/>
      <c r="EG613" s="27"/>
      <c r="EH613" s="27"/>
      <c r="EI613" s="27"/>
      <c r="EJ613" s="27"/>
      <c r="EK613" s="27"/>
      <c r="EL613" s="27"/>
      <c r="EM613" s="27"/>
      <c r="EN613" s="27"/>
      <c r="EO613" s="27"/>
      <c r="EP613" s="27"/>
      <c r="EQ613" s="27"/>
      <c r="ER613" s="40"/>
    </row>
    <row r="614" spans="2:148" ht="15" customHeight="1" x14ac:dyDescent="0.25">
      <c r="B614" s="298" t="str">
        <f t="shared" si="67"/>
        <v>Desk 87</v>
      </c>
      <c r="C614" s="300" t="str">
        <f t="shared" si="69"/>
        <v/>
      </c>
      <c r="D614" s="300" t="str">
        <f t="shared" si="69"/>
        <v/>
      </c>
      <c r="E614" s="300" t="str">
        <f t="shared" si="69"/>
        <v/>
      </c>
      <c r="F614" s="300" t="str">
        <f t="shared" si="69"/>
        <v/>
      </c>
      <c r="G614" s="610" t="str">
        <f t="shared" si="69"/>
        <v/>
      </c>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c r="CW614" s="27"/>
      <c r="CX614" s="27"/>
      <c r="CY614" s="27"/>
      <c r="CZ614" s="27"/>
      <c r="DA614" s="27"/>
      <c r="DB614" s="27"/>
      <c r="DC614" s="27"/>
      <c r="DD614" s="27"/>
      <c r="DE614" s="27"/>
      <c r="DF614" s="27"/>
      <c r="DG614" s="27"/>
      <c r="DH614" s="27"/>
      <c r="DI614" s="27"/>
      <c r="DJ614" s="27"/>
      <c r="DK614" s="27"/>
      <c r="DL614" s="27"/>
      <c r="DM614" s="27"/>
      <c r="DN614" s="27"/>
      <c r="DO614" s="27"/>
      <c r="DP614" s="27"/>
      <c r="DQ614" s="27"/>
      <c r="DR614" s="27"/>
      <c r="DS614" s="27"/>
      <c r="DT614" s="27"/>
      <c r="DU614" s="27"/>
      <c r="DV614" s="27"/>
      <c r="DW614" s="40"/>
      <c r="DX614" s="27"/>
      <c r="DY614" s="27"/>
      <c r="DZ614" s="27"/>
      <c r="EA614" s="27"/>
      <c r="EB614" s="27"/>
      <c r="EC614" s="27"/>
      <c r="ED614" s="27"/>
      <c r="EE614" s="27"/>
      <c r="EF614" s="27"/>
      <c r="EG614" s="27"/>
      <c r="EH614" s="27"/>
      <c r="EI614" s="27"/>
      <c r="EJ614" s="27"/>
      <c r="EK614" s="27"/>
      <c r="EL614" s="27"/>
      <c r="EM614" s="27"/>
      <c r="EN614" s="27"/>
      <c r="EO614" s="27"/>
      <c r="EP614" s="27"/>
      <c r="EQ614" s="27"/>
      <c r="ER614" s="40"/>
    </row>
    <row r="615" spans="2:148" ht="15" customHeight="1" x14ac:dyDescent="0.25">
      <c r="B615" s="298" t="str">
        <f t="shared" si="67"/>
        <v>Desk 88</v>
      </c>
      <c r="C615" s="300" t="str">
        <f t="shared" si="69"/>
        <v/>
      </c>
      <c r="D615" s="300" t="str">
        <f t="shared" si="69"/>
        <v/>
      </c>
      <c r="E615" s="300" t="str">
        <f t="shared" si="69"/>
        <v/>
      </c>
      <c r="F615" s="300" t="str">
        <f t="shared" si="69"/>
        <v/>
      </c>
      <c r="G615" s="610" t="str">
        <f t="shared" si="69"/>
        <v/>
      </c>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c r="CW615" s="27"/>
      <c r="CX615" s="27"/>
      <c r="CY615" s="27"/>
      <c r="CZ615" s="27"/>
      <c r="DA615" s="27"/>
      <c r="DB615" s="27"/>
      <c r="DC615" s="27"/>
      <c r="DD615" s="27"/>
      <c r="DE615" s="27"/>
      <c r="DF615" s="27"/>
      <c r="DG615" s="27"/>
      <c r="DH615" s="27"/>
      <c r="DI615" s="27"/>
      <c r="DJ615" s="27"/>
      <c r="DK615" s="27"/>
      <c r="DL615" s="27"/>
      <c r="DM615" s="27"/>
      <c r="DN615" s="27"/>
      <c r="DO615" s="27"/>
      <c r="DP615" s="27"/>
      <c r="DQ615" s="27"/>
      <c r="DR615" s="27"/>
      <c r="DS615" s="27"/>
      <c r="DT615" s="27"/>
      <c r="DU615" s="27"/>
      <c r="DV615" s="27"/>
      <c r="DW615" s="40"/>
      <c r="DX615" s="27"/>
      <c r="DY615" s="27"/>
      <c r="DZ615" s="27"/>
      <c r="EA615" s="27"/>
      <c r="EB615" s="27"/>
      <c r="EC615" s="27"/>
      <c r="ED615" s="27"/>
      <c r="EE615" s="27"/>
      <c r="EF615" s="27"/>
      <c r="EG615" s="27"/>
      <c r="EH615" s="27"/>
      <c r="EI615" s="27"/>
      <c r="EJ615" s="27"/>
      <c r="EK615" s="27"/>
      <c r="EL615" s="27"/>
      <c r="EM615" s="27"/>
      <c r="EN615" s="27"/>
      <c r="EO615" s="27"/>
      <c r="EP615" s="27"/>
      <c r="EQ615" s="27"/>
      <c r="ER615" s="40"/>
    </row>
    <row r="616" spans="2:148" ht="15" customHeight="1" x14ac:dyDescent="0.25">
      <c r="B616" s="298" t="str">
        <f t="shared" si="67"/>
        <v>Desk 89</v>
      </c>
      <c r="C616" s="300" t="str">
        <f t="shared" si="69"/>
        <v/>
      </c>
      <c r="D616" s="300" t="str">
        <f t="shared" si="69"/>
        <v/>
      </c>
      <c r="E616" s="300" t="str">
        <f t="shared" si="69"/>
        <v/>
      </c>
      <c r="F616" s="300" t="str">
        <f t="shared" si="69"/>
        <v/>
      </c>
      <c r="G616" s="610" t="str">
        <f t="shared" si="69"/>
        <v/>
      </c>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c r="AR616" s="27"/>
      <c r="AS616" s="27"/>
      <c r="AT616" s="27"/>
      <c r="AU616" s="27"/>
      <c r="AV616" s="27"/>
      <c r="AW616" s="27"/>
      <c r="AX616" s="27"/>
      <c r="AY616" s="27"/>
      <c r="AZ616" s="27"/>
      <c r="BA616" s="27"/>
      <c r="BB616" s="27"/>
      <c r="BC616" s="27"/>
      <c r="BD616" s="27"/>
      <c r="BE616" s="27"/>
      <c r="BF616" s="27"/>
      <c r="BG616" s="27"/>
      <c r="BH616" s="27"/>
      <c r="BI616" s="27"/>
      <c r="BJ616" s="27"/>
      <c r="BK616" s="27"/>
      <c r="BL616" s="27"/>
      <c r="BM616" s="27"/>
      <c r="BN616" s="27"/>
      <c r="BO616" s="27"/>
      <c r="BP616" s="27"/>
      <c r="BQ616" s="27"/>
      <c r="BR616" s="27"/>
      <c r="BS616" s="27"/>
      <c r="BT616" s="27"/>
      <c r="BU616" s="27"/>
      <c r="BV616" s="27"/>
      <c r="BW616" s="27"/>
      <c r="BX616" s="27"/>
      <c r="BY616" s="27"/>
      <c r="BZ616" s="27"/>
      <c r="CA616" s="27"/>
      <c r="CB616" s="27"/>
      <c r="CC616" s="27"/>
      <c r="CD616" s="27"/>
      <c r="CE616" s="27"/>
      <c r="CF616" s="27"/>
      <c r="CG616" s="27"/>
      <c r="CH616" s="27"/>
      <c r="CI616" s="27"/>
      <c r="CJ616" s="27"/>
      <c r="CK616" s="27"/>
      <c r="CL616" s="27"/>
      <c r="CM616" s="27"/>
      <c r="CN616" s="27"/>
      <c r="CO616" s="27"/>
      <c r="CP616" s="27"/>
      <c r="CQ616" s="27"/>
      <c r="CR616" s="27"/>
      <c r="CS616" s="27"/>
      <c r="CT616" s="27"/>
      <c r="CU616" s="27"/>
      <c r="CV616" s="27"/>
      <c r="CW616" s="27"/>
      <c r="CX616" s="27"/>
      <c r="CY616" s="27"/>
      <c r="CZ616" s="27"/>
      <c r="DA616" s="27"/>
      <c r="DB616" s="27"/>
      <c r="DC616" s="27"/>
      <c r="DD616" s="27"/>
      <c r="DE616" s="27"/>
      <c r="DF616" s="27"/>
      <c r="DG616" s="27"/>
      <c r="DH616" s="27"/>
      <c r="DI616" s="27"/>
      <c r="DJ616" s="27"/>
      <c r="DK616" s="27"/>
      <c r="DL616" s="27"/>
      <c r="DM616" s="27"/>
      <c r="DN616" s="27"/>
      <c r="DO616" s="27"/>
      <c r="DP616" s="27"/>
      <c r="DQ616" s="27"/>
      <c r="DR616" s="27"/>
      <c r="DS616" s="27"/>
      <c r="DT616" s="27"/>
      <c r="DU616" s="27"/>
      <c r="DV616" s="27"/>
      <c r="DW616" s="40"/>
      <c r="DX616" s="27"/>
      <c r="DY616" s="27"/>
      <c r="DZ616" s="27"/>
      <c r="EA616" s="27"/>
      <c r="EB616" s="27"/>
      <c r="EC616" s="27"/>
      <c r="ED616" s="27"/>
      <c r="EE616" s="27"/>
      <c r="EF616" s="27"/>
      <c r="EG616" s="27"/>
      <c r="EH616" s="27"/>
      <c r="EI616" s="27"/>
      <c r="EJ616" s="27"/>
      <c r="EK616" s="27"/>
      <c r="EL616" s="27"/>
      <c r="EM616" s="27"/>
      <c r="EN616" s="27"/>
      <c r="EO616" s="27"/>
      <c r="EP616" s="27"/>
      <c r="EQ616" s="27"/>
      <c r="ER616" s="40"/>
    </row>
    <row r="617" spans="2:148" ht="15" customHeight="1" x14ac:dyDescent="0.25">
      <c r="B617" s="298" t="str">
        <f t="shared" si="67"/>
        <v>Desk 90</v>
      </c>
      <c r="C617" s="300" t="str">
        <f t="shared" si="69"/>
        <v/>
      </c>
      <c r="D617" s="300" t="str">
        <f t="shared" si="69"/>
        <v/>
      </c>
      <c r="E617" s="300" t="str">
        <f t="shared" si="69"/>
        <v/>
      </c>
      <c r="F617" s="300" t="str">
        <f t="shared" si="69"/>
        <v/>
      </c>
      <c r="G617" s="610" t="str">
        <f t="shared" si="69"/>
        <v/>
      </c>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c r="AS617" s="27"/>
      <c r="AT617" s="27"/>
      <c r="AU617" s="27"/>
      <c r="AV617" s="27"/>
      <c r="AW617" s="27"/>
      <c r="AX617" s="27"/>
      <c r="AY617" s="27"/>
      <c r="AZ617" s="27"/>
      <c r="BA617" s="27"/>
      <c r="BB617" s="27"/>
      <c r="BC617" s="27"/>
      <c r="BD617" s="27"/>
      <c r="BE617" s="27"/>
      <c r="BF617" s="27"/>
      <c r="BG617" s="27"/>
      <c r="BH617" s="27"/>
      <c r="BI617" s="27"/>
      <c r="BJ617" s="27"/>
      <c r="BK617" s="27"/>
      <c r="BL617" s="27"/>
      <c r="BM617" s="27"/>
      <c r="BN617" s="27"/>
      <c r="BO617" s="27"/>
      <c r="BP617" s="27"/>
      <c r="BQ617" s="27"/>
      <c r="BR617" s="27"/>
      <c r="BS617" s="27"/>
      <c r="BT617" s="27"/>
      <c r="BU617" s="27"/>
      <c r="BV617" s="27"/>
      <c r="BW617" s="27"/>
      <c r="BX617" s="27"/>
      <c r="BY617" s="27"/>
      <c r="BZ617" s="27"/>
      <c r="CA617" s="27"/>
      <c r="CB617" s="27"/>
      <c r="CC617" s="27"/>
      <c r="CD617" s="27"/>
      <c r="CE617" s="27"/>
      <c r="CF617" s="27"/>
      <c r="CG617" s="27"/>
      <c r="CH617" s="27"/>
      <c r="CI617" s="27"/>
      <c r="CJ617" s="27"/>
      <c r="CK617" s="27"/>
      <c r="CL617" s="27"/>
      <c r="CM617" s="27"/>
      <c r="CN617" s="27"/>
      <c r="CO617" s="27"/>
      <c r="CP617" s="27"/>
      <c r="CQ617" s="27"/>
      <c r="CR617" s="27"/>
      <c r="CS617" s="27"/>
      <c r="CT617" s="27"/>
      <c r="CU617" s="27"/>
      <c r="CV617" s="27"/>
      <c r="CW617" s="27"/>
      <c r="CX617" s="27"/>
      <c r="CY617" s="27"/>
      <c r="CZ617" s="27"/>
      <c r="DA617" s="27"/>
      <c r="DB617" s="27"/>
      <c r="DC617" s="27"/>
      <c r="DD617" s="27"/>
      <c r="DE617" s="27"/>
      <c r="DF617" s="27"/>
      <c r="DG617" s="27"/>
      <c r="DH617" s="27"/>
      <c r="DI617" s="27"/>
      <c r="DJ617" s="27"/>
      <c r="DK617" s="27"/>
      <c r="DL617" s="27"/>
      <c r="DM617" s="27"/>
      <c r="DN617" s="27"/>
      <c r="DO617" s="27"/>
      <c r="DP617" s="27"/>
      <c r="DQ617" s="27"/>
      <c r="DR617" s="27"/>
      <c r="DS617" s="27"/>
      <c r="DT617" s="27"/>
      <c r="DU617" s="27"/>
      <c r="DV617" s="27"/>
      <c r="DW617" s="40"/>
      <c r="DX617" s="27"/>
      <c r="DY617" s="27"/>
      <c r="DZ617" s="27"/>
      <c r="EA617" s="27"/>
      <c r="EB617" s="27"/>
      <c r="EC617" s="27"/>
      <c r="ED617" s="27"/>
      <c r="EE617" s="27"/>
      <c r="EF617" s="27"/>
      <c r="EG617" s="27"/>
      <c r="EH617" s="27"/>
      <c r="EI617" s="27"/>
      <c r="EJ617" s="27"/>
      <c r="EK617" s="27"/>
      <c r="EL617" s="27"/>
      <c r="EM617" s="27"/>
      <c r="EN617" s="27"/>
      <c r="EO617" s="27"/>
      <c r="EP617" s="27"/>
      <c r="EQ617" s="27"/>
      <c r="ER617" s="40"/>
    </row>
    <row r="618" spans="2:148" ht="15" customHeight="1" x14ac:dyDescent="0.25">
      <c r="B618" s="298" t="str">
        <f t="shared" si="67"/>
        <v>Desk 91</v>
      </c>
      <c r="C618" s="300" t="str">
        <f t="shared" si="69"/>
        <v/>
      </c>
      <c r="D618" s="300" t="str">
        <f t="shared" si="69"/>
        <v/>
      </c>
      <c r="E618" s="300" t="str">
        <f t="shared" si="69"/>
        <v/>
      </c>
      <c r="F618" s="300" t="str">
        <f t="shared" si="69"/>
        <v/>
      </c>
      <c r="G618" s="610" t="str">
        <f t="shared" si="69"/>
        <v/>
      </c>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c r="AQ618" s="27"/>
      <c r="AR618" s="27"/>
      <c r="AS618" s="27"/>
      <c r="AT618" s="27"/>
      <c r="AU618" s="27"/>
      <c r="AV618" s="27"/>
      <c r="AW618" s="27"/>
      <c r="AX618" s="27"/>
      <c r="AY618" s="27"/>
      <c r="AZ618" s="27"/>
      <c r="BA618" s="27"/>
      <c r="BB618" s="27"/>
      <c r="BC618" s="27"/>
      <c r="BD618" s="27"/>
      <c r="BE618" s="27"/>
      <c r="BF618" s="27"/>
      <c r="BG618" s="27"/>
      <c r="BH618" s="27"/>
      <c r="BI618" s="27"/>
      <c r="BJ618" s="27"/>
      <c r="BK618" s="27"/>
      <c r="BL618" s="27"/>
      <c r="BM618" s="27"/>
      <c r="BN618" s="27"/>
      <c r="BO618" s="27"/>
      <c r="BP618" s="27"/>
      <c r="BQ618" s="27"/>
      <c r="BR618" s="27"/>
      <c r="BS618" s="27"/>
      <c r="BT618" s="27"/>
      <c r="BU618" s="27"/>
      <c r="BV618" s="27"/>
      <c r="BW618" s="27"/>
      <c r="BX618" s="27"/>
      <c r="BY618" s="27"/>
      <c r="BZ618" s="27"/>
      <c r="CA618" s="27"/>
      <c r="CB618" s="27"/>
      <c r="CC618" s="27"/>
      <c r="CD618" s="27"/>
      <c r="CE618" s="27"/>
      <c r="CF618" s="27"/>
      <c r="CG618" s="27"/>
      <c r="CH618" s="27"/>
      <c r="CI618" s="27"/>
      <c r="CJ618" s="27"/>
      <c r="CK618" s="27"/>
      <c r="CL618" s="27"/>
      <c r="CM618" s="27"/>
      <c r="CN618" s="27"/>
      <c r="CO618" s="27"/>
      <c r="CP618" s="27"/>
      <c r="CQ618" s="27"/>
      <c r="CR618" s="27"/>
      <c r="CS618" s="27"/>
      <c r="CT618" s="27"/>
      <c r="CU618" s="27"/>
      <c r="CV618" s="27"/>
      <c r="CW618" s="27"/>
      <c r="CX618" s="27"/>
      <c r="CY618" s="27"/>
      <c r="CZ618" s="27"/>
      <c r="DA618" s="27"/>
      <c r="DB618" s="27"/>
      <c r="DC618" s="27"/>
      <c r="DD618" s="27"/>
      <c r="DE618" s="27"/>
      <c r="DF618" s="27"/>
      <c r="DG618" s="27"/>
      <c r="DH618" s="27"/>
      <c r="DI618" s="27"/>
      <c r="DJ618" s="27"/>
      <c r="DK618" s="27"/>
      <c r="DL618" s="27"/>
      <c r="DM618" s="27"/>
      <c r="DN618" s="27"/>
      <c r="DO618" s="27"/>
      <c r="DP618" s="27"/>
      <c r="DQ618" s="27"/>
      <c r="DR618" s="27"/>
      <c r="DS618" s="27"/>
      <c r="DT618" s="27"/>
      <c r="DU618" s="27"/>
      <c r="DV618" s="27"/>
      <c r="DW618" s="40"/>
      <c r="DX618" s="27"/>
      <c r="DY618" s="27"/>
      <c r="DZ618" s="27"/>
      <c r="EA618" s="27"/>
      <c r="EB618" s="27"/>
      <c r="EC618" s="27"/>
      <c r="ED618" s="27"/>
      <c r="EE618" s="27"/>
      <c r="EF618" s="27"/>
      <c r="EG618" s="27"/>
      <c r="EH618" s="27"/>
      <c r="EI618" s="27"/>
      <c r="EJ618" s="27"/>
      <c r="EK618" s="27"/>
      <c r="EL618" s="27"/>
      <c r="EM618" s="27"/>
      <c r="EN618" s="27"/>
      <c r="EO618" s="27"/>
      <c r="EP618" s="27"/>
      <c r="EQ618" s="27"/>
      <c r="ER618" s="40"/>
    </row>
    <row r="619" spans="2:148" ht="15" customHeight="1" x14ac:dyDescent="0.25">
      <c r="B619" s="298" t="str">
        <f t="shared" si="67"/>
        <v>Desk 92</v>
      </c>
      <c r="C619" s="300" t="str">
        <f t="shared" si="69"/>
        <v/>
      </c>
      <c r="D619" s="300" t="str">
        <f t="shared" si="69"/>
        <v/>
      </c>
      <c r="E619" s="300" t="str">
        <f t="shared" si="69"/>
        <v/>
      </c>
      <c r="F619" s="300" t="str">
        <f t="shared" si="69"/>
        <v/>
      </c>
      <c r="G619" s="610" t="str">
        <f t="shared" si="69"/>
        <v/>
      </c>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c r="AQ619" s="27"/>
      <c r="AR619" s="27"/>
      <c r="AS619" s="27"/>
      <c r="AT619" s="27"/>
      <c r="AU619" s="27"/>
      <c r="AV619" s="27"/>
      <c r="AW619" s="27"/>
      <c r="AX619" s="27"/>
      <c r="AY619" s="27"/>
      <c r="AZ619" s="27"/>
      <c r="BA619" s="27"/>
      <c r="BB619" s="27"/>
      <c r="BC619" s="27"/>
      <c r="BD619" s="27"/>
      <c r="BE619" s="27"/>
      <c r="BF619" s="27"/>
      <c r="BG619" s="27"/>
      <c r="BH619" s="27"/>
      <c r="BI619" s="27"/>
      <c r="BJ619" s="27"/>
      <c r="BK619" s="27"/>
      <c r="BL619" s="27"/>
      <c r="BM619" s="27"/>
      <c r="BN619" s="27"/>
      <c r="BO619" s="27"/>
      <c r="BP619" s="27"/>
      <c r="BQ619" s="27"/>
      <c r="BR619" s="27"/>
      <c r="BS619" s="27"/>
      <c r="BT619" s="27"/>
      <c r="BU619" s="27"/>
      <c r="BV619" s="27"/>
      <c r="BW619" s="27"/>
      <c r="BX619" s="27"/>
      <c r="BY619" s="27"/>
      <c r="BZ619" s="27"/>
      <c r="CA619" s="27"/>
      <c r="CB619" s="27"/>
      <c r="CC619" s="27"/>
      <c r="CD619" s="27"/>
      <c r="CE619" s="27"/>
      <c r="CF619" s="27"/>
      <c r="CG619" s="27"/>
      <c r="CH619" s="27"/>
      <c r="CI619" s="27"/>
      <c r="CJ619" s="27"/>
      <c r="CK619" s="27"/>
      <c r="CL619" s="27"/>
      <c r="CM619" s="27"/>
      <c r="CN619" s="27"/>
      <c r="CO619" s="27"/>
      <c r="CP619" s="27"/>
      <c r="CQ619" s="27"/>
      <c r="CR619" s="27"/>
      <c r="CS619" s="27"/>
      <c r="CT619" s="27"/>
      <c r="CU619" s="27"/>
      <c r="CV619" s="27"/>
      <c r="CW619" s="27"/>
      <c r="CX619" s="27"/>
      <c r="CY619" s="27"/>
      <c r="CZ619" s="27"/>
      <c r="DA619" s="27"/>
      <c r="DB619" s="27"/>
      <c r="DC619" s="27"/>
      <c r="DD619" s="27"/>
      <c r="DE619" s="27"/>
      <c r="DF619" s="27"/>
      <c r="DG619" s="27"/>
      <c r="DH619" s="27"/>
      <c r="DI619" s="27"/>
      <c r="DJ619" s="27"/>
      <c r="DK619" s="27"/>
      <c r="DL619" s="27"/>
      <c r="DM619" s="27"/>
      <c r="DN619" s="27"/>
      <c r="DO619" s="27"/>
      <c r="DP619" s="27"/>
      <c r="DQ619" s="27"/>
      <c r="DR619" s="27"/>
      <c r="DS619" s="27"/>
      <c r="DT619" s="27"/>
      <c r="DU619" s="27"/>
      <c r="DV619" s="27"/>
      <c r="DW619" s="40"/>
      <c r="DX619" s="27"/>
      <c r="DY619" s="27"/>
      <c r="DZ619" s="27"/>
      <c r="EA619" s="27"/>
      <c r="EB619" s="27"/>
      <c r="EC619" s="27"/>
      <c r="ED619" s="27"/>
      <c r="EE619" s="27"/>
      <c r="EF619" s="27"/>
      <c r="EG619" s="27"/>
      <c r="EH619" s="27"/>
      <c r="EI619" s="27"/>
      <c r="EJ619" s="27"/>
      <c r="EK619" s="27"/>
      <c r="EL619" s="27"/>
      <c r="EM619" s="27"/>
      <c r="EN619" s="27"/>
      <c r="EO619" s="27"/>
      <c r="EP619" s="27"/>
      <c r="EQ619" s="27"/>
      <c r="ER619" s="40"/>
    </row>
    <row r="620" spans="2:148" ht="15" customHeight="1" x14ac:dyDescent="0.25">
      <c r="B620" s="298" t="str">
        <f t="shared" si="67"/>
        <v>Desk 93</v>
      </c>
      <c r="C620" s="300" t="str">
        <f t="shared" si="69"/>
        <v/>
      </c>
      <c r="D620" s="300" t="str">
        <f t="shared" si="69"/>
        <v/>
      </c>
      <c r="E620" s="300" t="str">
        <f t="shared" si="69"/>
        <v/>
      </c>
      <c r="F620" s="300" t="str">
        <f t="shared" si="69"/>
        <v/>
      </c>
      <c r="G620" s="610" t="str">
        <f t="shared" si="69"/>
        <v/>
      </c>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c r="AQ620" s="27"/>
      <c r="AR620" s="27"/>
      <c r="AS620" s="27"/>
      <c r="AT620" s="27"/>
      <c r="AU620" s="27"/>
      <c r="AV620" s="27"/>
      <c r="AW620" s="27"/>
      <c r="AX620" s="27"/>
      <c r="AY620" s="27"/>
      <c r="AZ620" s="27"/>
      <c r="BA620" s="27"/>
      <c r="BB620" s="27"/>
      <c r="BC620" s="27"/>
      <c r="BD620" s="27"/>
      <c r="BE620" s="27"/>
      <c r="BF620" s="27"/>
      <c r="BG620" s="27"/>
      <c r="BH620" s="27"/>
      <c r="BI620" s="27"/>
      <c r="BJ620" s="27"/>
      <c r="BK620" s="27"/>
      <c r="BL620" s="27"/>
      <c r="BM620" s="27"/>
      <c r="BN620" s="27"/>
      <c r="BO620" s="27"/>
      <c r="BP620" s="27"/>
      <c r="BQ620" s="27"/>
      <c r="BR620" s="27"/>
      <c r="BS620" s="27"/>
      <c r="BT620" s="27"/>
      <c r="BU620" s="27"/>
      <c r="BV620" s="27"/>
      <c r="BW620" s="27"/>
      <c r="BX620" s="27"/>
      <c r="BY620" s="27"/>
      <c r="BZ620" s="27"/>
      <c r="CA620" s="27"/>
      <c r="CB620" s="27"/>
      <c r="CC620" s="27"/>
      <c r="CD620" s="27"/>
      <c r="CE620" s="27"/>
      <c r="CF620" s="27"/>
      <c r="CG620" s="27"/>
      <c r="CH620" s="27"/>
      <c r="CI620" s="27"/>
      <c r="CJ620" s="27"/>
      <c r="CK620" s="27"/>
      <c r="CL620" s="27"/>
      <c r="CM620" s="27"/>
      <c r="CN620" s="27"/>
      <c r="CO620" s="27"/>
      <c r="CP620" s="27"/>
      <c r="CQ620" s="27"/>
      <c r="CR620" s="27"/>
      <c r="CS620" s="27"/>
      <c r="CT620" s="27"/>
      <c r="CU620" s="27"/>
      <c r="CV620" s="27"/>
      <c r="CW620" s="27"/>
      <c r="CX620" s="27"/>
      <c r="CY620" s="27"/>
      <c r="CZ620" s="27"/>
      <c r="DA620" s="27"/>
      <c r="DB620" s="27"/>
      <c r="DC620" s="27"/>
      <c r="DD620" s="27"/>
      <c r="DE620" s="27"/>
      <c r="DF620" s="27"/>
      <c r="DG620" s="27"/>
      <c r="DH620" s="27"/>
      <c r="DI620" s="27"/>
      <c r="DJ620" s="27"/>
      <c r="DK620" s="27"/>
      <c r="DL620" s="27"/>
      <c r="DM620" s="27"/>
      <c r="DN620" s="27"/>
      <c r="DO620" s="27"/>
      <c r="DP620" s="27"/>
      <c r="DQ620" s="27"/>
      <c r="DR620" s="27"/>
      <c r="DS620" s="27"/>
      <c r="DT620" s="27"/>
      <c r="DU620" s="27"/>
      <c r="DV620" s="27"/>
      <c r="DW620" s="40"/>
      <c r="DX620" s="27"/>
      <c r="DY620" s="27"/>
      <c r="DZ620" s="27"/>
      <c r="EA620" s="27"/>
      <c r="EB620" s="27"/>
      <c r="EC620" s="27"/>
      <c r="ED620" s="27"/>
      <c r="EE620" s="27"/>
      <c r="EF620" s="27"/>
      <c r="EG620" s="27"/>
      <c r="EH620" s="27"/>
      <c r="EI620" s="27"/>
      <c r="EJ620" s="27"/>
      <c r="EK620" s="27"/>
      <c r="EL620" s="27"/>
      <c r="EM620" s="27"/>
      <c r="EN620" s="27"/>
      <c r="EO620" s="27"/>
      <c r="EP620" s="27"/>
      <c r="EQ620" s="27"/>
      <c r="ER620" s="40"/>
    </row>
    <row r="621" spans="2:148" ht="15" customHeight="1" x14ac:dyDescent="0.25">
      <c r="B621" s="298" t="str">
        <f t="shared" si="67"/>
        <v>Desk 94</v>
      </c>
      <c r="C621" s="300" t="str">
        <f t="shared" si="69"/>
        <v/>
      </c>
      <c r="D621" s="300" t="str">
        <f t="shared" si="69"/>
        <v/>
      </c>
      <c r="E621" s="300" t="str">
        <f t="shared" si="69"/>
        <v/>
      </c>
      <c r="F621" s="300" t="str">
        <f t="shared" si="69"/>
        <v/>
      </c>
      <c r="G621" s="610" t="str">
        <f t="shared" si="69"/>
        <v/>
      </c>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c r="AQ621" s="27"/>
      <c r="AR621" s="27"/>
      <c r="AS621" s="27"/>
      <c r="AT621" s="27"/>
      <c r="AU621" s="27"/>
      <c r="AV621" s="27"/>
      <c r="AW621" s="27"/>
      <c r="AX621" s="27"/>
      <c r="AY621" s="27"/>
      <c r="AZ621" s="27"/>
      <c r="BA621" s="27"/>
      <c r="BB621" s="27"/>
      <c r="BC621" s="27"/>
      <c r="BD621" s="27"/>
      <c r="BE621" s="27"/>
      <c r="BF621" s="27"/>
      <c r="BG621" s="27"/>
      <c r="BH621" s="27"/>
      <c r="BI621" s="27"/>
      <c r="BJ621" s="27"/>
      <c r="BK621" s="27"/>
      <c r="BL621" s="27"/>
      <c r="BM621" s="27"/>
      <c r="BN621" s="27"/>
      <c r="BO621" s="27"/>
      <c r="BP621" s="27"/>
      <c r="BQ621" s="27"/>
      <c r="BR621" s="27"/>
      <c r="BS621" s="27"/>
      <c r="BT621" s="27"/>
      <c r="BU621" s="27"/>
      <c r="BV621" s="27"/>
      <c r="BW621" s="27"/>
      <c r="BX621" s="27"/>
      <c r="BY621" s="27"/>
      <c r="BZ621" s="27"/>
      <c r="CA621" s="27"/>
      <c r="CB621" s="27"/>
      <c r="CC621" s="27"/>
      <c r="CD621" s="27"/>
      <c r="CE621" s="27"/>
      <c r="CF621" s="27"/>
      <c r="CG621" s="27"/>
      <c r="CH621" s="27"/>
      <c r="CI621" s="27"/>
      <c r="CJ621" s="27"/>
      <c r="CK621" s="27"/>
      <c r="CL621" s="27"/>
      <c r="CM621" s="27"/>
      <c r="CN621" s="27"/>
      <c r="CO621" s="27"/>
      <c r="CP621" s="27"/>
      <c r="CQ621" s="27"/>
      <c r="CR621" s="27"/>
      <c r="CS621" s="27"/>
      <c r="CT621" s="27"/>
      <c r="CU621" s="27"/>
      <c r="CV621" s="27"/>
      <c r="CW621" s="27"/>
      <c r="CX621" s="27"/>
      <c r="CY621" s="27"/>
      <c r="CZ621" s="27"/>
      <c r="DA621" s="27"/>
      <c r="DB621" s="27"/>
      <c r="DC621" s="27"/>
      <c r="DD621" s="27"/>
      <c r="DE621" s="27"/>
      <c r="DF621" s="27"/>
      <c r="DG621" s="27"/>
      <c r="DH621" s="27"/>
      <c r="DI621" s="27"/>
      <c r="DJ621" s="27"/>
      <c r="DK621" s="27"/>
      <c r="DL621" s="27"/>
      <c r="DM621" s="27"/>
      <c r="DN621" s="27"/>
      <c r="DO621" s="27"/>
      <c r="DP621" s="27"/>
      <c r="DQ621" s="27"/>
      <c r="DR621" s="27"/>
      <c r="DS621" s="27"/>
      <c r="DT621" s="27"/>
      <c r="DU621" s="27"/>
      <c r="DV621" s="27"/>
      <c r="DW621" s="40"/>
      <c r="DX621" s="27"/>
      <c r="DY621" s="27"/>
      <c r="DZ621" s="27"/>
      <c r="EA621" s="27"/>
      <c r="EB621" s="27"/>
      <c r="EC621" s="27"/>
      <c r="ED621" s="27"/>
      <c r="EE621" s="27"/>
      <c r="EF621" s="27"/>
      <c r="EG621" s="27"/>
      <c r="EH621" s="27"/>
      <c r="EI621" s="27"/>
      <c r="EJ621" s="27"/>
      <c r="EK621" s="27"/>
      <c r="EL621" s="27"/>
      <c r="EM621" s="27"/>
      <c r="EN621" s="27"/>
      <c r="EO621" s="27"/>
      <c r="EP621" s="27"/>
      <c r="EQ621" s="27"/>
      <c r="ER621" s="40"/>
    </row>
    <row r="622" spans="2:148" ht="15" customHeight="1" x14ac:dyDescent="0.25">
      <c r="B622" s="298" t="str">
        <f t="shared" si="67"/>
        <v>Desk 95</v>
      </c>
      <c r="C622" s="300" t="str">
        <f t="shared" si="69"/>
        <v/>
      </c>
      <c r="D622" s="300" t="str">
        <f t="shared" si="69"/>
        <v/>
      </c>
      <c r="E622" s="300" t="str">
        <f t="shared" si="69"/>
        <v/>
      </c>
      <c r="F622" s="300" t="str">
        <f t="shared" si="69"/>
        <v/>
      </c>
      <c r="G622" s="610" t="str">
        <f t="shared" si="69"/>
        <v/>
      </c>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c r="AR622" s="27"/>
      <c r="AS622" s="27"/>
      <c r="AT622" s="27"/>
      <c r="AU622" s="27"/>
      <c r="AV622" s="27"/>
      <c r="AW622" s="27"/>
      <c r="AX622" s="27"/>
      <c r="AY622" s="27"/>
      <c r="AZ622" s="27"/>
      <c r="BA622" s="27"/>
      <c r="BB622" s="27"/>
      <c r="BC622" s="27"/>
      <c r="BD622" s="27"/>
      <c r="BE622" s="27"/>
      <c r="BF622" s="27"/>
      <c r="BG622" s="27"/>
      <c r="BH622" s="27"/>
      <c r="BI622" s="27"/>
      <c r="BJ622" s="27"/>
      <c r="BK622" s="27"/>
      <c r="BL622" s="27"/>
      <c r="BM622" s="27"/>
      <c r="BN622" s="27"/>
      <c r="BO622" s="27"/>
      <c r="BP622" s="27"/>
      <c r="BQ622" s="27"/>
      <c r="BR622" s="27"/>
      <c r="BS622" s="27"/>
      <c r="BT622" s="27"/>
      <c r="BU622" s="27"/>
      <c r="BV622" s="27"/>
      <c r="BW622" s="27"/>
      <c r="BX622" s="27"/>
      <c r="BY622" s="27"/>
      <c r="BZ622" s="27"/>
      <c r="CA622" s="27"/>
      <c r="CB622" s="27"/>
      <c r="CC622" s="27"/>
      <c r="CD622" s="27"/>
      <c r="CE622" s="27"/>
      <c r="CF622" s="27"/>
      <c r="CG622" s="27"/>
      <c r="CH622" s="27"/>
      <c r="CI622" s="27"/>
      <c r="CJ622" s="27"/>
      <c r="CK622" s="27"/>
      <c r="CL622" s="27"/>
      <c r="CM622" s="27"/>
      <c r="CN622" s="27"/>
      <c r="CO622" s="27"/>
      <c r="CP622" s="27"/>
      <c r="CQ622" s="27"/>
      <c r="CR622" s="27"/>
      <c r="CS622" s="27"/>
      <c r="CT622" s="27"/>
      <c r="CU622" s="27"/>
      <c r="CV622" s="27"/>
      <c r="CW622" s="27"/>
      <c r="CX622" s="27"/>
      <c r="CY622" s="27"/>
      <c r="CZ622" s="27"/>
      <c r="DA622" s="27"/>
      <c r="DB622" s="27"/>
      <c r="DC622" s="27"/>
      <c r="DD622" s="27"/>
      <c r="DE622" s="27"/>
      <c r="DF622" s="27"/>
      <c r="DG622" s="27"/>
      <c r="DH622" s="27"/>
      <c r="DI622" s="27"/>
      <c r="DJ622" s="27"/>
      <c r="DK622" s="27"/>
      <c r="DL622" s="27"/>
      <c r="DM622" s="27"/>
      <c r="DN622" s="27"/>
      <c r="DO622" s="27"/>
      <c r="DP622" s="27"/>
      <c r="DQ622" s="27"/>
      <c r="DR622" s="27"/>
      <c r="DS622" s="27"/>
      <c r="DT622" s="27"/>
      <c r="DU622" s="27"/>
      <c r="DV622" s="27"/>
      <c r="DW622" s="40"/>
      <c r="DX622" s="27"/>
      <c r="DY622" s="27"/>
      <c r="DZ622" s="27"/>
      <c r="EA622" s="27"/>
      <c r="EB622" s="27"/>
      <c r="EC622" s="27"/>
      <c r="ED622" s="27"/>
      <c r="EE622" s="27"/>
      <c r="EF622" s="27"/>
      <c r="EG622" s="27"/>
      <c r="EH622" s="27"/>
      <c r="EI622" s="27"/>
      <c r="EJ622" s="27"/>
      <c r="EK622" s="27"/>
      <c r="EL622" s="27"/>
      <c r="EM622" s="27"/>
      <c r="EN622" s="27"/>
      <c r="EO622" s="27"/>
      <c r="EP622" s="27"/>
      <c r="EQ622" s="27"/>
      <c r="ER622" s="40"/>
    </row>
    <row r="623" spans="2:148" ht="15" customHeight="1" x14ac:dyDescent="0.25">
      <c r="B623" s="298" t="str">
        <f t="shared" si="67"/>
        <v>Desk 96</v>
      </c>
      <c r="C623" s="300" t="str">
        <f t="shared" si="69"/>
        <v/>
      </c>
      <c r="D623" s="300" t="str">
        <f t="shared" si="69"/>
        <v/>
      </c>
      <c r="E623" s="300" t="str">
        <f t="shared" si="69"/>
        <v/>
      </c>
      <c r="F623" s="300" t="str">
        <f t="shared" si="69"/>
        <v/>
      </c>
      <c r="G623" s="610" t="str">
        <f t="shared" si="69"/>
        <v/>
      </c>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c r="AQ623" s="27"/>
      <c r="AR623" s="27"/>
      <c r="AS623" s="27"/>
      <c r="AT623" s="27"/>
      <c r="AU623" s="27"/>
      <c r="AV623" s="27"/>
      <c r="AW623" s="27"/>
      <c r="AX623" s="27"/>
      <c r="AY623" s="27"/>
      <c r="AZ623" s="27"/>
      <c r="BA623" s="27"/>
      <c r="BB623" s="27"/>
      <c r="BC623" s="27"/>
      <c r="BD623" s="27"/>
      <c r="BE623" s="27"/>
      <c r="BF623" s="27"/>
      <c r="BG623" s="27"/>
      <c r="BH623" s="27"/>
      <c r="BI623" s="27"/>
      <c r="BJ623" s="27"/>
      <c r="BK623" s="27"/>
      <c r="BL623" s="27"/>
      <c r="BM623" s="27"/>
      <c r="BN623" s="27"/>
      <c r="BO623" s="27"/>
      <c r="BP623" s="27"/>
      <c r="BQ623" s="27"/>
      <c r="BR623" s="27"/>
      <c r="BS623" s="27"/>
      <c r="BT623" s="27"/>
      <c r="BU623" s="27"/>
      <c r="BV623" s="27"/>
      <c r="BW623" s="27"/>
      <c r="BX623" s="27"/>
      <c r="BY623" s="27"/>
      <c r="BZ623" s="27"/>
      <c r="CA623" s="27"/>
      <c r="CB623" s="27"/>
      <c r="CC623" s="27"/>
      <c r="CD623" s="27"/>
      <c r="CE623" s="27"/>
      <c r="CF623" s="27"/>
      <c r="CG623" s="27"/>
      <c r="CH623" s="27"/>
      <c r="CI623" s="27"/>
      <c r="CJ623" s="27"/>
      <c r="CK623" s="27"/>
      <c r="CL623" s="27"/>
      <c r="CM623" s="27"/>
      <c r="CN623" s="27"/>
      <c r="CO623" s="27"/>
      <c r="CP623" s="27"/>
      <c r="CQ623" s="27"/>
      <c r="CR623" s="27"/>
      <c r="CS623" s="27"/>
      <c r="CT623" s="27"/>
      <c r="CU623" s="27"/>
      <c r="CV623" s="27"/>
      <c r="CW623" s="27"/>
      <c r="CX623" s="27"/>
      <c r="CY623" s="27"/>
      <c r="CZ623" s="27"/>
      <c r="DA623" s="27"/>
      <c r="DB623" s="27"/>
      <c r="DC623" s="27"/>
      <c r="DD623" s="27"/>
      <c r="DE623" s="27"/>
      <c r="DF623" s="27"/>
      <c r="DG623" s="27"/>
      <c r="DH623" s="27"/>
      <c r="DI623" s="27"/>
      <c r="DJ623" s="27"/>
      <c r="DK623" s="27"/>
      <c r="DL623" s="27"/>
      <c r="DM623" s="27"/>
      <c r="DN623" s="27"/>
      <c r="DO623" s="27"/>
      <c r="DP623" s="27"/>
      <c r="DQ623" s="27"/>
      <c r="DR623" s="27"/>
      <c r="DS623" s="27"/>
      <c r="DT623" s="27"/>
      <c r="DU623" s="27"/>
      <c r="DV623" s="27"/>
      <c r="DW623" s="40"/>
      <c r="DX623" s="27"/>
      <c r="DY623" s="27"/>
      <c r="DZ623" s="27"/>
      <c r="EA623" s="27"/>
      <c r="EB623" s="27"/>
      <c r="EC623" s="27"/>
      <c r="ED623" s="27"/>
      <c r="EE623" s="27"/>
      <c r="EF623" s="27"/>
      <c r="EG623" s="27"/>
      <c r="EH623" s="27"/>
      <c r="EI623" s="27"/>
      <c r="EJ623" s="27"/>
      <c r="EK623" s="27"/>
      <c r="EL623" s="27"/>
      <c r="EM623" s="27"/>
      <c r="EN623" s="27"/>
      <c r="EO623" s="27"/>
      <c r="EP623" s="27"/>
      <c r="EQ623" s="27"/>
      <c r="ER623" s="40"/>
    </row>
    <row r="624" spans="2:148" ht="15" customHeight="1" x14ac:dyDescent="0.25">
      <c r="B624" s="298" t="str">
        <f t="shared" si="67"/>
        <v>Desk 97</v>
      </c>
      <c r="C624" s="300" t="str">
        <f t="shared" si="69"/>
        <v/>
      </c>
      <c r="D624" s="300" t="str">
        <f t="shared" si="69"/>
        <v/>
      </c>
      <c r="E624" s="300" t="str">
        <f t="shared" si="69"/>
        <v/>
      </c>
      <c r="F624" s="300" t="str">
        <f t="shared" si="69"/>
        <v/>
      </c>
      <c r="G624" s="610" t="str">
        <f t="shared" si="69"/>
        <v/>
      </c>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c r="AR624" s="27"/>
      <c r="AS624" s="27"/>
      <c r="AT624" s="27"/>
      <c r="AU624" s="27"/>
      <c r="AV624" s="27"/>
      <c r="AW624" s="27"/>
      <c r="AX624" s="27"/>
      <c r="AY624" s="27"/>
      <c r="AZ624" s="27"/>
      <c r="BA624" s="27"/>
      <c r="BB624" s="27"/>
      <c r="BC624" s="27"/>
      <c r="BD624" s="27"/>
      <c r="BE624" s="27"/>
      <c r="BF624" s="27"/>
      <c r="BG624" s="27"/>
      <c r="BH624" s="27"/>
      <c r="BI624" s="27"/>
      <c r="BJ624" s="27"/>
      <c r="BK624" s="27"/>
      <c r="BL624" s="27"/>
      <c r="BM624" s="27"/>
      <c r="BN624" s="27"/>
      <c r="BO624" s="27"/>
      <c r="BP624" s="27"/>
      <c r="BQ624" s="27"/>
      <c r="BR624" s="27"/>
      <c r="BS624" s="27"/>
      <c r="BT624" s="27"/>
      <c r="BU624" s="27"/>
      <c r="BV624" s="27"/>
      <c r="BW624" s="27"/>
      <c r="BX624" s="27"/>
      <c r="BY624" s="27"/>
      <c r="BZ624" s="27"/>
      <c r="CA624" s="27"/>
      <c r="CB624" s="27"/>
      <c r="CC624" s="27"/>
      <c r="CD624" s="27"/>
      <c r="CE624" s="27"/>
      <c r="CF624" s="27"/>
      <c r="CG624" s="27"/>
      <c r="CH624" s="27"/>
      <c r="CI624" s="27"/>
      <c r="CJ624" s="27"/>
      <c r="CK624" s="27"/>
      <c r="CL624" s="27"/>
      <c r="CM624" s="27"/>
      <c r="CN624" s="27"/>
      <c r="CO624" s="27"/>
      <c r="CP624" s="27"/>
      <c r="CQ624" s="27"/>
      <c r="CR624" s="27"/>
      <c r="CS624" s="27"/>
      <c r="CT624" s="27"/>
      <c r="CU624" s="27"/>
      <c r="CV624" s="27"/>
      <c r="CW624" s="27"/>
      <c r="CX624" s="27"/>
      <c r="CY624" s="27"/>
      <c r="CZ624" s="27"/>
      <c r="DA624" s="27"/>
      <c r="DB624" s="27"/>
      <c r="DC624" s="27"/>
      <c r="DD624" s="27"/>
      <c r="DE624" s="27"/>
      <c r="DF624" s="27"/>
      <c r="DG624" s="27"/>
      <c r="DH624" s="27"/>
      <c r="DI624" s="27"/>
      <c r="DJ624" s="27"/>
      <c r="DK624" s="27"/>
      <c r="DL624" s="27"/>
      <c r="DM624" s="27"/>
      <c r="DN624" s="27"/>
      <c r="DO624" s="27"/>
      <c r="DP624" s="27"/>
      <c r="DQ624" s="27"/>
      <c r="DR624" s="27"/>
      <c r="DS624" s="27"/>
      <c r="DT624" s="27"/>
      <c r="DU624" s="27"/>
      <c r="DV624" s="27"/>
      <c r="DW624" s="40"/>
      <c r="DX624" s="27"/>
      <c r="DY624" s="27"/>
      <c r="DZ624" s="27"/>
      <c r="EA624" s="27"/>
      <c r="EB624" s="27"/>
      <c r="EC624" s="27"/>
      <c r="ED624" s="27"/>
      <c r="EE624" s="27"/>
      <c r="EF624" s="27"/>
      <c r="EG624" s="27"/>
      <c r="EH624" s="27"/>
      <c r="EI624" s="27"/>
      <c r="EJ624" s="27"/>
      <c r="EK624" s="27"/>
      <c r="EL624" s="27"/>
      <c r="EM624" s="27"/>
      <c r="EN624" s="27"/>
      <c r="EO624" s="27"/>
      <c r="EP624" s="27"/>
      <c r="EQ624" s="27"/>
      <c r="ER624" s="40"/>
    </row>
    <row r="625" spans="1:149" ht="15" customHeight="1" x14ac:dyDescent="0.25">
      <c r="B625" s="298" t="str">
        <f t="shared" si="67"/>
        <v>Desk 98</v>
      </c>
      <c r="C625" s="300" t="str">
        <f t="shared" ref="C625:G627" si="70">IF(ISBLANK(C108), "", C108)</f>
        <v/>
      </c>
      <c r="D625" s="300" t="str">
        <f t="shared" si="70"/>
        <v/>
      </c>
      <c r="E625" s="300" t="str">
        <f t="shared" si="70"/>
        <v/>
      </c>
      <c r="F625" s="300" t="str">
        <f t="shared" si="70"/>
        <v/>
      </c>
      <c r="G625" s="610" t="str">
        <f t="shared" si="70"/>
        <v/>
      </c>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c r="AQ625" s="27"/>
      <c r="AR625" s="27"/>
      <c r="AS625" s="27"/>
      <c r="AT625" s="27"/>
      <c r="AU625" s="27"/>
      <c r="AV625" s="27"/>
      <c r="AW625" s="27"/>
      <c r="AX625" s="27"/>
      <c r="AY625" s="27"/>
      <c r="AZ625" s="27"/>
      <c r="BA625" s="27"/>
      <c r="BB625" s="27"/>
      <c r="BC625" s="27"/>
      <c r="BD625" s="27"/>
      <c r="BE625" s="27"/>
      <c r="BF625" s="27"/>
      <c r="BG625" s="27"/>
      <c r="BH625" s="27"/>
      <c r="BI625" s="27"/>
      <c r="BJ625" s="27"/>
      <c r="BK625" s="27"/>
      <c r="BL625" s="27"/>
      <c r="BM625" s="27"/>
      <c r="BN625" s="27"/>
      <c r="BO625" s="27"/>
      <c r="BP625" s="27"/>
      <c r="BQ625" s="27"/>
      <c r="BR625" s="27"/>
      <c r="BS625" s="27"/>
      <c r="BT625" s="27"/>
      <c r="BU625" s="27"/>
      <c r="BV625" s="27"/>
      <c r="BW625" s="27"/>
      <c r="BX625" s="27"/>
      <c r="BY625" s="27"/>
      <c r="BZ625" s="27"/>
      <c r="CA625" s="27"/>
      <c r="CB625" s="27"/>
      <c r="CC625" s="27"/>
      <c r="CD625" s="27"/>
      <c r="CE625" s="27"/>
      <c r="CF625" s="27"/>
      <c r="CG625" s="27"/>
      <c r="CH625" s="27"/>
      <c r="CI625" s="27"/>
      <c r="CJ625" s="27"/>
      <c r="CK625" s="27"/>
      <c r="CL625" s="27"/>
      <c r="CM625" s="27"/>
      <c r="CN625" s="27"/>
      <c r="CO625" s="27"/>
      <c r="CP625" s="27"/>
      <c r="CQ625" s="27"/>
      <c r="CR625" s="27"/>
      <c r="CS625" s="27"/>
      <c r="CT625" s="27"/>
      <c r="CU625" s="27"/>
      <c r="CV625" s="27"/>
      <c r="CW625" s="27"/>
      <c r="CX625" s="27"/>
      <c r="CY625" s="27"/>
      <c r="CZ625" s="27"/>
      <c r="DA625" s="27"/>
      <c r="DB625" s="27"/>
      <c r="DC625" s="27"/>
      <c r="DD625" s="27"/>
      <c r="DE625" s="27"/>
      <c r="DF625" s="27"/>
      <c r="DG625" s="27"/>
      <c r="DH625" s="27"/>
      <c r="DI625" s="27"/>
      <c r="DJ625" s="27"/>
      <c r="DK625" s="27"/>
      <c r="DL625" s="27"/>
      <c r="DM625" s="27"/>
      <c r="DN625" s="27"/>
      <c r="DO625" s="27"/>
      <c r="DP625" s="27"/>
      <c r="DQ625" s="27"/>
      <c r="DR625" s="27"/>
      <c r="DS625" s="27"/>
      <c r="DT625" s="27"/>
      <c r="DU625" s="27"/>
      <c r="DV625" s="27"/>
      <c r="DW625" s="40"/>
      <c r="DX625" s="27"/>
      <c r="DY625" s="27"/>
      <c r="DZ625" s="27"/>
      <c r="EA625" s="27"/>
      <c r="EB625" s="27"/>
      <c r="EC625" s="27"/>
      <c r="ED625" s="27"/>
      <c r="EE625" s="27"/>
      <c r="EF625" s="27"/>
      <c r="EG625" s="27"/>
      <c r="EH625" s="27"/>
      <c r="EI625" s="27"/>
      <c r="EJ625" s="27"/>
      <c r="EK625" s="27"/>
      <c r="EL625" s="27"/>
      <c r="EM625" s="27"/>
      <c r="EN625" s="27"/>
      <c r="EO625" s="27"/>
      <c r="EP625" s="27"/>
      <c r="EQ625" s="27"/>
      <c r="ER625" s="40"/>
    </row>
    <row r="626" spans="1:149" ht="15" customHeight="1" x14ac:dyDescent="0.25">
      <c r="B626" s="298" t="str">
        <f t="shared" si="67"/>
        <v>Desk 99</v>
      </c>
      <c r="C626" s="300" t="str">
        <f t="shared" si="70"/>
        <v/>
      </c>
      <c r="D626" s="300" t="str">
        <f t="shared" si="70"/>
        <v/>
      </c>
      <c r="E626" s="300" t="str">
        <f t="shared" si="70"/>
        <v/>
      </c>
      <c r="F626" s="300" t="str">
        <f t="shared" si="70"/>
        <v/>
      </c>
      <c r="G626" s="610" t="str">
        <f t="shared" si="70"/>
        <v/>
      </c>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c r="AQ626" s="27"/>
      <c r="AR626" s="27"/>
      <c r="AS626" s="27"/>
      <c r="AT626" s="27"/>
      <c r="AU626" s="27"/>
      <c r="AV626" s="27"/>
      <c r="AW626" s="27"/>
      <c r="AX626" s="27"/>
      <c r="AY626" s="27"/>
      <c r="AZ626" s="27"/>
      <c r="BA626" s="27"/>
      <c r="BB626" s="27"/>
      <c r="BC626" s="27"/>
      <c r="BD626" s="27"/>
      <c r="BE626" s="27"/>
      <c r="BF626" s="27"/>
      <c r="BG626" s="27"/>
      <c r="BH626" s="27"/>
      <c r="BI626" s="27"/>
      <c r="BJ626" s="27"/>
      <c r="BK626" s="27"/>
      <c r="BL626" s="27"/>
      <c r="BM626" s="27"/>
      <c r="BN626" s="27"/>
      <c r="BO626" s="27"/>
      <c r="BP626" s="27"/>
      <c r="BQ626" s="27"/>
      <c r="BR626" s="27"/>
      <c r="BS626" s="27"/>
      <c r="BT626" s="27"/>
      <c r="BU626" s="27"/>
      <c r="BV626" s="27"/>
      <c r="BW626" s="27"/>
      <c r="BX626" s="27"/>
      <c r="BY626" s="27"/>
      <c r="BZ626" s="27"/>
      <c r="CA626" s="27"/>
      <c r="CB626" s="27"/>
      <c r="CC626" s="27"/>
      <c r="CD626" s="27"/>
      <c r="CE626" s="27"/>
      <c r="CF626" s="27"/>
      <c r="CG626" s="27"/>
      <c r="CH626" s="27"/>
      <c r="CI626" s="27"/>
      <c r="CJ626" s="27"/>
      <c r="CK626" s="27"/>
      <c r="CL626" s="27"/>
      <c r="CM626" s="27"/>
      <c r="CN626" s="27"/>
      <c r="CO626" s="27"/>
      <c r="CP626" s="27"/>
      <c r="CQ626" s="27"/>
      <c r="CR626" s="27"/>
      <c r="CS626" s="27"/>
      <c r="CT626" s="27"/>
      <c r="CU626" s="27"/>
      <c r="CV626" s="27"/>
      <c r="CW626" s="27"/>
      <c r="CX626" s="27"/>
      <c r="CY626" s="27"/>
      <c r="CZ626" s="27"/>
      <c r="DA626" s="27"/>
      <c r="DB626" s="27"/>
      <c r="DC626" s="27"/>
      <c r="DD626" s="27"/>
      <c r="DE626" s="27"/>
      <c r="DF626" s="27"/>
      <c r="DG626" s="27"/>
      <c r="DH626" s="27"/>
      <c r="DI626" s="27"/>
      <c r="DJ626" s="27"/>
      <c r="DK626" s="27"/>
      <c r="DL626" s="27"/>
      <c r="DM626" s="27"/>
      <c r="DN626" s="27"/>
      <c r="DO626" s="27"/>
      <c r="DP626" s="27"/>
      <c r="DQ626" s="27"/>
      <c r="DR626" s="27"/>
      <c r="DS626" s="27"/>
      <c r="DT626" s="27"/>
      <c r="DU626" s="27"/>
      <c r="DV626" s="27"/>
      <c r="DW626" s="40"/>
      <c r="DX626" s="27"/>
      <c r="DY626" s="27"/>
      <c r="DZ626" s="27"/>
      <c r="EA626" s="27"/>
      <c r="EB626" s="27"/>
      <c r="EC626" s="27"/>
      <c r="ED626" s="27"/>
      <c r="EE626" s="27"/>
      <c r="EF626" s="27"/>
      <c r="EG626" s="27"/>
      <c r="EH626" s="27"/>
      <c r="EI626" s="27"/>
      <c r="EJ626" s="27"/>
      <c r="EK626" s="27"/>
      <c r="EL626" s="27"/>
      <c r="EM626" s="27"/>
      <c r="EN626" s="27"/>
      <c r="EO626" s="27"/>
      <c r="EP626" s="27"/>
      <c r="EQ626" s="27"/>
      <c r="ER626" s="40"/>
    </row>
    <row r="627" spans="1:149" ht="15" customHeight="1" x14ac:dyDescent="0.25">
      <c r="B627" s="301" t="str">
        <f t="shared" si="67"/>
        <v>Desk 100</v>
      </c>
      <c r="C627" s="302" t="str">
        <f t="shared" si="70"/>
        <v/>
      </c>
      <c r="D627" s="302" t="str">
        <f t="shared" si="70"/>
        <v/>
      </c>
      <c r="E627" s="302" t="str">
        <f t="shared" si="70"/>
        <v/>
      </c>
      <c r="F627" s="302" t="str">
        <f t="shared" si="70"/>
        <v/>
      </c>
      <c r="G627" s="610" t="str">
        <f t="shared" si="70"/>
        <v/>
      </c>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c r="AQ627" s="34"/>
      <c r="AR627" s="34"/>
      <c r="AS627" s="34"/>
      <c r="AT627" s="34"/>
      <c r="AU627" s="34"/>
      <c r="AV627" s="34"/>
      <c r="AW627" s="34"/>
      <c r="AX627" s="34"/>
      <c r="AY627" s="34"/>
      <c r="AZ627" s="34"/>
      <c r="BA627" s="34"/>
      <c r="BB627" s="34"/>
      <c r="BC627" s="34"/>
      <c r="BD627" s="34"/>
      <c r="BE627" s="34"/>
      <c r="BF627" s="34"/>
      <c r="BG627" s="34"/>
      <c r="BH627" s="34"/>
      <c r="BI627" s="34"/>
      <c r="BJ627" s="34"/>
      <c r="BK627" s="34"/>
      <c r="BL627" s="34"/>
      <c r="BM627" s="34"/>
      <c r="BN627" s="34"/>
      <c r="BO627" s="34"/>
      <c r="BP627" s="34"/>
      <c r="BQ627" s="34"/>
      <c r="BR627" s="34"/>
      <c r="BS627" s="34"/>
      <c r="BT627" s="34"/>
      <c r="BU627" s="34"/>
      <c r="BV627" s="34"/>
      <c r="BW627" s="34"/>
      <c r="BX627" s="34"/>
      <c r="BY627" s="34"/>
      <c r="BZ627" s="34"/>
      <c r="CA627" s="34"/>
      <c r="CB627" s="34"/>
      <c r="CC627" s="34"/>
      <c r="CD627" s="34"/>
      <c r="CE627" s="34"/>
      <c r="CF627" s="34"/>
      <c r="CG627" s="34"/>
      <c r="CH627" s="34"/>
      <c r="CI627" s="34"/>
      <c r="CJ627" s="34"/>
      <c r="CK627" s="34"/>
      <c r="CL627" s="34"/>
      <c r="CM627" s="34"/>
      <c r="CN627" s="34"/>
      <c r="CO627" s="34"/>
      <c r="CP627" s="34"/>
      <c r="CQ627" s="34"/>
      <c r="CR627" s="34"/>
      <c r="CS627" s="34"/>
      <c r="CT627" s="34"/>
      <c r="CU627" s="34"/>
      <c r="CV627" s="34"/>
      <c r="CW627" s="34"/>
      <c r="CX627" s="34"/>
      <c r="CY627" s="34"/>
      <c r="CZ627" s="34"/>
      <c r="DA627" s="34"/>
      <c r="DB627" s="34"/>
      <c r="DC627" s="34"/>
      <c r="DD627" s="34"/>
      <c r="DE627" s="34"/>
      <c r="DF627" s="34"/>
      <c r="DG627" s="34"/>
      <c r="DH627" s="34"/>
      <c r="DI627" s="34"/>
      <c r="DJ627" s="34"/>
      <c r="DK627" s="34"/>
      <c r="DL627" s="34"/>
      <c r="DM627" s="34"/>
      <c r="DN627" s="34"/>
      <c r="DO627" s="34"/>
      <c r="DP627" s="34"/>
      <c r="DQ627" s="34"/>
      <c r="DR627" s="34"/>
      <c r="DS627" s="34"/>
      <c r="DT627" s="34"/>
      <c r="DU627" s="34"/>
      <c r="DV627" s="34"/>
      <c r="DW627" s="82"/>
      <c r="DX627" s="34"/>
      <c r="DY627" s="34"/>
      <c r="DZ627" s="34"/>
      <c r="EA627" s="34"/>
      <c r="EB627" s="34"/>
      <c r="EC627" s="34"/>
      <c r="ED627" s="34"/>
      <c r="EE627" s="34"/>
      <c r="EF627" s="34"/>
      <c r="EG627" s="34"/>
      <c r="EH627" s="34"/>
      <c r="EI627" s="34"/>
      <c r="EJ627" s="34"/>
      <c r="EK627" s="34"/>
      <c r="EL627" s="34"/>
      <c r="EM627" s="34"/>
      <c r="EN627" s="34"/>
      <c r="EO627" s="34"/>
      <c r="EP627" s="34"/>
      <c r="EQ627" s="34"/>
      <c r="ER627" s="82"/>
    </row>
    <row r="628" spans="1:149" ht="15" customHeight="1" x14ac:dyDescent="0.25">
      <c r="B628" s="671" t="s">
        <v>622</v>
      </c>
      <c r="C628" s="611"/>
      <c r="D628" s="611"/>
      <c r="E628" s="611"/>
      <c r="F628" s="611"/>
      <c r="G628" s="611"/>
      <c r="H628" s="670"/>
      <c r="I628" s="670"/>
      <c r="J628" s="670"/>
      <c r="K628" s="670"/>
      <c r="L628" s="670"/>
      <c r="M628" s="670"/>
      <c r="N628" s="670"/>
      <c r="O628" s="670"/>
      <c r="P628" s="670"/>
      <c r="Q628" s="670"/>
      <c r="R628" s="670"/>
      <c r="S628" s="670"/>
      <c r="T628" s="670"/>
      <c r="U628" s="670"/>
      <c r="V628" s="670"/>
      <c r="W628" s="670"/>
      <c r="X628" s="670"/>
      <c r="Y628" s="670"/>
      <c r="Z628" s="670"/>
      <c r="AA628" s="670"/>
      <c r="AB628" s="670"/>
      <c r="AC628" s="670"/>
      <c r="AD628" s="670"/>
      <c r="AE628" s="670"/>
      <c r="AF628" s="670"/>
      <c r="AG628" s="670"/>
      <c r="AH628" s="670"/>
      <c r="AI628" s="670"/>
      <c r="AJ628" s="670"/>
      <c r="AK628" s="670"/>
      <c r="AL628" s="670"/>
      <c r="AM628" s="670"/>
      <c r="AN628" s="670"/>
      <c r="AO628" s="670"/>
      <c r="AP628" s="670"/>
      <c r="AQ628" s="670"/>
      <c r="AR628" s="670"/>
      <c r="AS628" s="670"/>
      <c r="AT628" s="670"/>
      <c r="AU628" s="670"/>
      <c r="AV628" s="670"/>
      <c r="AW628" s="670"/>
      <c r="AX628" s="670"/>
      <c r="AY628" s="670"/>
      <c r="AZ628" s="670"/>
      <c r="BA628" s="670"/>
      <c r="BB628" s="670"/>
      <c r="BC628" s="670"/>
      <c r="BD628" s="670"/>
      <c r="BE628" s="670"/>
      <c r="BF628" s="670"/>
      <c r="BG628" s="670"/>
      <c r="BH628" s="670"/>
      <c r="BI628" s="670"/>
      <c r="BJ628" s="670"/>
      <c r="BK628" s="670"/>
      <c r="BL628" s="670"/>
      <c r="BM628" s="670"/>
      <c r="BN628" s="670"/>
      <c r="BO628" s="670"/>
      <c r="BP628" s="670"/>
      <c r="BQ628" s="670"/>
      <c r="BR628" s="670"/>
      <c r="BS628" s="670"/>
      <c r="BT628" s="670"/>
      <c r="BU628" s="670"/>
      <c r="BV628" s="670"/>
      <c r="BW628" s="670"/>
      <c r="BX628" s="670"/>
      <c r="BY628" s="670"/>
      <c r="BZ628" s="670"/>
      <c r="CA628" s="670"/>
      <c r="CB628" s="670"/>
      <c r="CC628" s="670"/>
      <c r="CD628" s="670"/>
      <c r="CE628" s="670"/>
      <c r="CF628" s="670"/>
      <c r="CG628" s="670"/>
      <c r="CH628" s="670"/>
      <c r="CI628" s="670"/>
      <c r="CJ628" s="670"/>
      <c r="CK628" s="670"/>
      <c r="CL628" s="670"/>
      <c r="CM628" s="670"/>
      <c r="CN628" s="670"/>
      <c r="CO628" s="670"/>
      <c r="CP628" s="670"/>
      <c r="CQ628" s="670"/>
      <c r="CR628" s="670"/>
      <c r="CS628" s="670"/>
      <c r="CT628" s="670"/>
      <c r="CU628" s="670"/>
      <c r="CV628" s="670"/>
      <c r="CW628" s="670"/>
      <c r="CX628" s="670"/>
      <c r="CY628" s="670"/>
      <c r="CZ628" s="670"/>
      <c r="DA628" s="670"/>
      <c r="DB628" s="670"/>
      <c r="DC628" s="670"/>
      <c r="DD628" s="670"/>
      <c r="DE628" s="670"/>
      <c r="DF628" s="670"/>
      <c r="DG628" s="670"/>
      <c r="DH628" s="670"/>
      <c r="DI628" s="670"/>
      <c r="DJ628" s="670"/>
      <c r="DK628" s="670"/>
      <c r="DL628" s="670"/>
      <c r="DM628" s="670"/>
      <c r="DN628" s="670"/>
      <c r="DO628" s="670"/>
      <c r="DP628" s="670"/>
      <c r="DQ628" s="670"/>
      <c r="DR628" s="670"/>
      <c r="DS628" s="670"/>
      <c r="DT628" s="670"/>
      <c r="DU628" s="670"/>
      <c r="DV628" s="670"/>
      <c r="DW628" s="655"/>
      <c r="DX628" s="670"/>
      <c r="DY628" s="670"/>
      <c r="DZ628" s="670"/>
      <c r="EA628" s="670"/>
      <c r="EB628" s="670"/>
      <c r="EC628" s="670"/>
      <c r="ED628" s="670"/>
      <c r="EE628" s="670"/>
      <c r="EF628" s="670"/>
      <c r="EG628" s="670"/>
      <c r="EH628" s="670"/>
      <c r="EI628" s="670"/>
      <c r="EJ628" s="670"/>
      <c r="EK628" s="670"/>
      <c r="EL628" s="670"/>
      <c r="EM628" s="670"/>
      <c r="EN628" s="670"/>
      <c r="EO628" s="670"/>
      <c r="EP628" s="670"/>
      <c r="EQ628" s="670"/>
      <c r="ER628" s="655"/>
    </row>
    <row r="629" spans="1:149" s="457" customFormat="1" ht="60" customHeight="1" x14ac:dyDescent="0.25">
      <c r="A629" s="675" t="s">
        <v>742</v>
      </c>
      <c r="B629" s="369"/>
      <c r="C629" s="369"/>
      <c r="D629" s="369"/>
      <c r="E629" s="369"/>
      <c r="F629" s="369"/>
      <c r="G629" s="369"/>
      <c r="H629" s="369"/>
      <c r="I629" s="369"/>
      <c r="J629" s="369"/>
      <c r="K629" s="369"/>
      <c r="L629" s="369"/>
      <c r="M629" s="369"/>
      <c r="N629" s="369"/>
      <c r="O629" s="369"/>
      <c r="P629" s="369"/>
      <c r="ES629" s="661"/>
    </row>
    <row r="630" spans="1:149" ht="57" customHeight="1" x14ac:dyDescent="0.25">
      <c r="B630" s="662" t="s">
        <v>521</v>
      </c>
      <c r="C630" s="608" t="s">
        <v>680</v>
      </c>
      <c r="D630" s="663" t="s">
        <v>650</v>
      </c>
      <c r="E630" s="608" t="s">
        <v>651</v>
      </c>
      <c r="F630" s="608" t="s">
        <v>681</v>
      </c>
      <c r="G630" s="608" t="s">
        <v>1017</v>
      </c>
      <c r="H630" s="608" t="s">
        <v>519</v>
      </c>
      <c r="I630" s="608" t="str">
        <f t="shared" ref="I630:BT630" si="71">"T+" &amp; (COLUMN(I630)-COLUMN($H630))</f>
        <v>T+1</v>
      </c>
      <c r="J630" s="608" t="str">
        <f t="shared" si="71"/>
        <v>T+2</v>
      </c>
      <c r="K630" s="608" t="str">
        <f t="shared" si="71"/>
        <v>T+3</v>
      </c>
      <c r="L630" s="608" t="str">
        <f t="shared" si="71"/>
        <v>T+4</v>
      </c>
      <c r="M630" s="608" t="str">
        <f t="shared" si="71"/>
        <v>T+5</v>
      </c>
      <c r="N630" s="608" t="str">
        <f t="shared" si="71"/>
        <v>T+6</v>
      </c>
      <c r="O630" s="608" t="str">
        <f t="shared" si="71"/>
        <v>T+7</v>
      </c>
      <c r="P630" s="608" t="str">
        <f t="shared" si="71"/>
        <v>T+8</v>
      </c>
      <c r="Q630" s="608" t="str">
        <f t="shared" si="71"/>
        <v>T+9</v>
      </c>
      <c r="R630" s="608" t="str">
        <f t="shared" si="71"/>
        <v>T+10</v>
      </c>
      <c r="S630" s="608" t="str">
        <f t="shared" si="71"/>
        <v>T+11</v>
      </c>
      <c r="T630" s="608" t="str">
        <f t="shared" si="71"/>
        <v>T+12</v>
      </c>
      <c r="U630" s="608" t="str">
        <f t="shared" si="71"/>
        <v>T+13</v>
      </c>
      <c r="V630" s="608" t="str">
        <f t="shared" si="71"/>
        <v>T+14</v>
      </c>
      <c r="W630" s="608" t="str">
        <f t="shared" si="71"/>
        <v>T+15</v>
      </c>
      <c r="X630" s="608" t="str">
        <f t="shared" si="71"/>
        <v>T+16</v>
      </c>
      <c r="Y630" s="608" t="str">
        <f t="shared" si="71"/>
        <v>T+17</v>
      </c>
      <c r="Z630" s="608" t="str">
        <f t="shared" si="71"/>
        <v>T+18</v>
      </c>
      <c r="AA630" s="608" t="str">
        <f t="shared" si="71"/>
        <v>T+19</v>
      </c>
      <c r="AB630" s="608" t="str">
        <f t="shared" si="71"/>
        <v>T+20</v>
      </c>
      <c r="AC630" s="608" t="str">
        <f t="shared" si="71"/>
        <v>T+21</v>
      </c>
      <c r="AD630" s="608" t="str">
        <f t="shared" si="71"/>
        <v>T+22</v>
      </c>
      <c r="AE630" s="608" t="str">
        <f t="shared" si="71"/>
        <v>T+23</v>
      </c>
      <c r="AF630" s="608" t="str">
        <f t="shared" si="71"/>
        <v>T+24</v>
      </c>
      <c r="AG630" s="608" t="str">
        <f t="shared" si="71"/>
        <v>T+25</v>
      </c>
      <c r="AH630" s="608" t="str">
        <f t="shared" si="71"/>
        <v>T+26</v>
      </c>
      <c r="AI630" s="608" t="str">
        <f t="shared" si="71"/>
        <v>T+27</v>
      </c>
      <c r="AJ630" s="608" t="str">
        <f t="shared" si="71"/>
        <v>T+28</v>
      </c>
      <c r="AK630" s="608" t="str">
        <f t="shared" si="71"/>
        <v>T+29</v>
      </c>
      <c r="AL630" s="608" t="str">
        <f t="shared" si="71"/>
        <v>T+30</v>
      </c>
      <c r="AM630" s="608" t="str">
        <f t="shared" si="71"/>
        <v>T+31</v>
      </c>
      <c r="AN630" s="608" t="str">
        <f t="shared" si="71"/>
        <v>T+32</v>
      </c>
      <c r="AO630" s="608" t="str">
        <f t="shared" si="71"/>
        <v>T+33</v>
      </c>
      <c r="AP630" s="608" t="str">
        <f t="shared" si="71"/>
        <v>T+34</v>
      </c>
      <c r="AQ630" s="608" t="str">
        <f t="shared" si="71"/>
        <v>T+35</v>
      </c>
      <c r="AR630" s="608" t="str">
        <f t="shared" si="71"/>
        <v>T+36</v>
      </c>
      <c r="AS630" s="608" t="str">
        <f t="shared" si="71"/>
        <v>T+37</v>
      </c>
      <c r="AT630" s="608" t="str">
        <f t="shared" si="71"/>
        <v>T+38</v>
      </c>
      <c r="AU630" s="608" t="str">
        <f t="shared" si="71"/>
        <v>T+39</v>
      </c>
      <c r="AV630" s="608" t="str">
        <f t="shared" si="71"/>
        <v>T+40</v>
      </c>
      <c r="AW630" s="608" t="str">
        <f t="shared" si="71"/>
        <v>T+41</v>
      </c>
      <c r="AX630" s="608" t="str">
        <f t="shared" si="71"/>
        <v>T+42</v>
      </c>
      <c r="AY630" s="608" t="str">
        <f t="shared" si="71"/>
        <v>T+43</v>
      </c>
      <c r="AZ630" s="608" t="str">
        <f t="shared" si="71"/>
        <v>T+44</v>
      </c>
      <c r="BA630" s="608" t="str">
        <f t="shared" si="71"/>
        <v>T+45</v>
      </c>
      <c r="BB630" s="608" t="str">
        <f t="shared" si="71"/>
        <v>T+46</v>
      </c>
      <c r="BC630" s="608" t="str">
        <f t="shared" si="71"/>
        <v>T+47</v>
      </c>
      <c r="BD630" s="608" t="str">
        <f t="shared" si="71"/>
        <v>T+48</v>
      </c>
      <c r="BE630" s="608" t="str">
        <f t="shared" si="71"/>
        <v>T+49</v>
      </c>
      <c r="BF630" s="608" t="str">
        <f t="shared" si="71"/>
        <v>T+50</v>
      </c>
      <c r="BG630" s="608" t="str">
        <f t="shared" si="71"/>
        <v>T+51</v>
      </c>
      <c r="BH630" s="608" t="str">
        <f t="shared" si="71"/>
        <v>T+52</v>
      </c>
      <c r="BI630" s="608" t="str">
        <f t="shared" si="71"/>
        <v>T+53</v>
      </c>
      <c r="BJ630" s="608" t="str">
        <f t="shared" si="71"/>
        <v>T+54</v>
      </c>
      <c r="BK630" s="608" t="str">
        <f t="shared" si="71"/>
        <v>T+55</v>
      </c>
      <c r="BL630" s="608" t="str">
        <f t="shared" si="71"/>
        <v>T+56</v>
      </c>
      <c r="BM630" s="608" t="str">
        <f t="shared" si="71"/>
        <v>T+57</v>
      </c>
      <c r="BN630" s="608" t="str">
        <f t="shared" si="71"/>
        <v>T+58</v>
      </c>
      <c r="BO630" s="608" t="str">
        <f t="shared" si="71"/>
        <v>T+59</v>
      </c>
      <c r="BP630" s="608" t="str">
        <f t="shared" si="71"/>
        <v>T+60</v>
      </c>
      <c r="BQ630" s="608" t="str">
        <f t="shared" si="71"/>
        <v>T+61</v>
      </c>
      <c r="BR630" s="608" t="str">
        <f t="shared" si="71"/>
        <v>T+62</v>
      </c>
      <c r="BS630" s="608" t="str">
        <f t="shared" si="71"/>
        <v>T+63</v>
      </c>
      <c r="BT630" s="608" t="str">
        <f t="shared" si="71"/>
        <v>T+64</v>
      </c>
      <c r="BU630" s="608" t="str">
        <f t="shared" ref="BU630:EF630" si="72">"T+" &amp; (COLUMN(BU630)-COLUMN($H630))</f>
        <v>T+65</v>
      </c>
      <c r="BV630" s="608" t="str">
        <f t="shared" si="72"/>
        <v>T+66</v>
      </c>
      <c r="BW630" s="608" t="str">
        <f t="shared" si="72"/>
        <v>T+67</v>
      </c>
      <c r="BX630" s="608" t="str">
        <f t="shared" si="72"/>
        <v>T+68</v>
      </c>
      <c r="BY630" s="608" t="str">
        <f t="shared" si="72"/>
        <v>T+69</v>
      </c>
      <c r="BZ630" s="608" t="str">
        <f t="shared" si="72"/>
        <v>T+70</v>
      </c>
      <c r="CA630" s="608" t="str">
        <f t="shared" si="72"/>
        <v>T+71</v>
      </c>
      <c r="CB630" s="608" t="str">
        <f t="shared" si="72"/>
        <v>T+72</v>
      </c>
      <c r="CC630" s="608" t="str">
        <f t="shared" si="72"/>
        <v>T+73</v>
      </c>
      <c r="CD630" s="608" t="str">
        <f t="shared" si="72"/>
        <v>T+74</v>
      </c>
      <c r="CE630" s="608" t="str">
        <f t="shared" si="72"/>
        <v>T+75</v>
      </c>
      <c r="CF630" s="608" t="str">
        <f t="shared" si="72"/>
        <v>T+76</v>
      </c>
      <c r="CG630" s="608" t="str">
        <f t="shared" si="72"/>
        <v>T+77</v>
      </c>
      <c r="CH630" s="608" t="str">
        <f t="shared" si="72"/>
        <v>T+78</v>
      </c>
      <c r="CI630" s="608" t="str">
        <f t="shared" si="72"/>
        <v>T+79</v>
      </c>
      <c r="CJ630" s="608" t="str">
        <f t="shared" si="72"/>
        <v>T+80</v>
      </c>
      <c r="CK630" s="608" t="str">
        <f t="shared" si="72"/>
        <v>T+81</v>
      </c>
      <c r="CL630" s="608" t="str">
        <f t="shared" si="72"/>
        <v>T+82</v>
      </c>
      <c r="CM630" s="608" t="str">
        <f t="shared" si="72"/>
        <v>T+83</v>
      </c>
      <c r="CN630" s="608" t="str">
        <f t="shared" si="72"/>
        <v>T+84</v>
      </c>
      <c r="CO630" s="608" t="str">
        <f t="shared" si="72"/>
        <v>T+85</v>
      </c>
      <c r="CP630" s="608" t="str">
        <f t="shared" si="72"/>
        <v>T+86</v>
      </c>
      <c r="CQ630" s="608" t="str">
        <f t="shared" si="72"/>
        <v>T+87</v>
      </c>
      <c r="CR630" s="608" t="str">
        <f t="shared" si="72"/>
        <v>T+88</v>
      </c>
      <c r="CS630" s="608" t="str">
        <f t="shared" si="72"/>
        <v>T+89</v>
      </c>
      <c r="CT630" s="608" t="str">
        <f t="shared" si="72"/>
        <v>T+90</v>
      </c>
      <c r="CU630" s="608" t="str">
        <f t="shared" si="72"/>
        <v>T+91</v>
      </c>
      <c r="CV630" s="608" t="str">
        <f t="shared" si="72"/>
        <v>T+92</v>
      </c>
      <c r="CW630" s="608" t="str">
        <f t="shared" si="72"/>
        <v>T+93</v>
      </c>
      <c r="CX630" s="608" t="str">
        <f t="shared" si="72"/>
        <v>T+94</v>
      </c>
      <c r="CY630" s="608" t="str">
        <f t="shared" si="72"/>
        <v>T+95</v>
      </c>
      <c r="CZ630" s="608" t="str">
        <f t="shared" si="72"/>
        <v>T+96</v>
      </c>
      <c r="DA630" s="608" t="str">
        <f t="shared" si="72"/>
        <v>T+97</v>
      </c>
      <c r="DB630" s="608" t="str">
        <f t="shared" si="72"/>
        <v>T+98</v>
      </c>
      <c r="DC630" s="608" t="str">
        <f t="shared" si="72"/>
        <v>T+99</v>
      </c>
      <c r="DD630" s="608" t="str">
        <f t="shared" si="72"/>
        <v>T+100</v>
      </c>
      <c r="DE630" s="608" t="str">
        <f t="shared" si="72"/>
        <v>T+101</v>
      </c>
      <c r="DF630" s="608" t="str">
        <f t="shared" si="72"/>
        <v>T+102</v>
      </c>
      <c r="DG630" s="608" t="str">
        <f t="shared" si="72"/>
        <v>T+103</v>
      </c>
      <c r="DH630" s="608" t="str">
        <f t="shared" si="72"/>
        <v>T+104</v>
      </c>
      <c r="DI630" s="608" t="str">
        <f t="shared" si="72"/>
        <v>T+105</v>
      </c>
      <c r="DJ630" s="608" t="str">
        <f t="shared" si="72"/>
        <v>T+106</v>
      </c>
      <c r="DK630" s="608" t="str">
        <f t="shared" si="72"/>
        <v>T+107</v>
      </c>
      <c r="DL630" s="608" t="str">
        <f t="shared" si="72"/>
        <v>T+108</v>
      </c>
      <c r="DM630" s="608" t="str">
        <f t="shared" si="72"/>
        <v>T+109</v>
      </c>
      <c r="DN630" s="608" t="str">
        <f t="shared" si="72"/>
        <v>T+110</v>
      </c>
      <c r="DO630" s="608" t="str">
        <f t="shared" si="72"/>
        <v>T+111</v>
      </c>
      <c r="DP630" s="608" t="str">
        <f t="shared" si="72"/>
        <v>T+112</v>
      </c>
      <c r="DQ630" s="608" t="str">
        <f t="shared" si="72"/>
        <v>T+113</v>
      </c>
      <c r="DR630" s="608" t="str">
        <f t="shared" si="72"/>
        <v>T+114</v>
      </c>
      <c r="DS630" s="608" t="str">
        <f t="shared" si="72"/>
        <v>T+115</v>
      </c>
      <c r="DT630" s="608" t="str">
        <f t="shared" si="72"/>
        <v>T+116</v>
      </c>
      <c r="DU630" s="608" t="str">
        <f t="shared" si="72"/>
        <v>T+117</v>
      </c>
      <c r="DV630" s="608" t="str">
        <f t="shared" si="72"/>
        <v>T+118</v>
      </c>
      <c r="DW630" s="608" t="str">
        <f t="shared" si="72"/>
        <v>T+119</v>
      </c>
      <c r="DX630" s="608" t="str">
        <f t="shared" si="72"/>
        <v>T+120</v>
      </c>
      <c r="DY630" s="608" t="str">
        <f t="shared" si="72"/>
        <v>T+121</v>
      </c>
      <c r="DZ630" s="608" t="str">
        <f t="shared" si="72"/>
        <v>T+122</v>
      </c>
      <c r="EA630" s="608" t="str">
        <f t="shared" si="72"/>
        <v>T+123</v>
      </c>
      <c r="EB630" s="608" t="str">
        <f t="shared" si="72"/>
        <v>T+124</v>
      </c>
      <c r="EC630" s="608" t="str">
        <f t="shared" si="72"/>
        <v>T+125</v>
      </c>
      <c r="ED630" s="608" t="str">
        <f t="shared" si="72"/>
        <v>T+126</v>
      </c>
      <c r="EE630" s="608" t="str">
        <f t="shared" si="72"/>
        <v>T+127</v>
      </c>
      <c r="EF630" s="608" t="str">
        <f t="shared" si="72"/>
        <v>T+128</v>
      </c>
      <c r="EG630" s="608" t="str">
        <f t="shared" ref="EG630:ER630" si="73">"T+" &amp; (COLUMN(EG630)-COLUMN($H630))</f>
        <v>T+129</v>
      </c>
      <c r="EH630" s="608" t="str">
        <f t="shared" si="73"/>
        <v>T+130</v>
      </c>
      <c r="EI630" s="608" t="str">
        <f t="shared" si="73"/>
        <v>T+131</v>
      </c>
      <c r="EJ630" s="608" t="str">
        <f t="shared" si="73"/>
        <v>T+132</v>
      </c>
      <c r="EK630" s="608" t="str">
        <f t="shared" si="73"/>
        <v>T+133</v>
      </c>
      <c r="EL630" s="608" t="str">
        <f t="shared" si="73"/>
        <v>T+134</v>
      </c>
      <c r="EM630" s="608" t="str">
        <f t="shared" si="73"/>
        <v>T+135</v>
      </c>
      <c r="EN630" s="608" t="str">
        <f t="shared" si="73"/>
        <v>T+136</v>
      </c>
      <c r="EO630" s="608" t="str">
        <f t="shared" si="73"/>
        <v>T+137</v>
      </c>
      <c r="EP630" s="608" t="str">
        <f t="shared" si="73"/>
        <v>T+138</v>
      </c>
      <c r="EQ630" s="608" t="str">
        <f t="shared" si="73"/>
        <v>T+139</v>
      </c>
      <c r="ER630" s="608" t="str">
        <f t="shared" si="73"/>
        <v>T+140</v>
      </c>
    </row>
    <row r="631" spans="1:149" ht="15" customHeight="1" x14ac:dyDescent="0.25">
      <c r="B631" s="667" t="str">
        <f t="shared" ref="B631:B694" si="74">B11</f>
        <v>Desk 1</v>
      </c>
      <c r="C631" s="668" t="str">
        <f>IF(ISBLANK(C11), "", C11)</f>
        <v/>
      </c>
      <c r="D631" s="668" t="str">
        <f t="shared" ref="D631:F631" si="75">IF(ISBLANK(D11), "", D11)</f>
        <v/>
      </c>
      <c r="E631" s="668" t="str">
        <f t="shared" si="75"/>
        <v/>
      </c>
      <c r="F631" s="668" t="str">
        <f t="shared" si="75"/>
        <v/>
      </c>
      <c r="G631" s="610" t="str">
        <f>IF(ISBLANK(G11), "", G11)</f>
        <v/>
      </c>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c r="AR631" s="27"/>
      <c r="AS631" s="27"/>
      <c r="AT631" s="27"/>
      <c r="AU631" s="27"/>
      <c r="AV631" s="27"/>
      <c r="AW631" s="27"/>
      <c r="AX631" s="27"/>
      <c r="AY631" s="27"/>
      <c r="AZ631" s="27"/>
      <c r="BA631" s="27"/>
      <c r="BB631" s="27"/>
      <c r="BC631" s="27"/>
      <c r="BD631" s="27"/>
      <c r="BE631" s="27"/>
      <c r="BF631" s="27"/>
      <c r="BG631" s="27"/>
      <c r="BH631" s="27"/>
      <c r="BI631" s="27"/>
      <c r="BJ631" s="27"/>
      <c r="BK631" s="27"/>
      <c r="BL631" s="27"/>
      <c r="BM631" s="27"/>
      <c r="BN631" s="27"/>
      <c r="BO631" s="27"/>
      <c r="BP631" s="27"/>
      <c r="BQ631" s="27"/>
      <c r="BR631" s="27"/>
      <c r="BS631" s="27"/>
      <c r="BT631" s="27"/>
      <c r="BU631" s="27"/>
      <c r="BV631" s="27"/>
      <c r="BW631" s="27"/>
      <c r="BX631" s="27"/>
      <c r="BY631" s="27"/>
      <c r="BZ631" s="27"/>
      <c r="CA631" s="27"/>
      <c r="CB631" s="27"/>
      <c r="CC631" s="27"/>
      <c r="CD631" s="27"/>
      <c r="CE631" s="27"/>
      <c r="CF631" s="27"/>
      <c r="CG631" s="27"/>
      <c r="CH631" s="27"/>
      <c r="CI631" s="27"/>
      <c r="CJ631" s="27"/>
      <c r="CK631" s="27"/>
      <c r="CL631" s="27"/>
      <c r="CM631" s="27"/>
      <c r="CN631" s="27"/>
      <c r="CO631" s="27"/>
      <c r="CP631" s="27"/>
      <c r="CQ631" s="27"/>
      <c r="CR631" s="27"/>
      <c r="CS631" s="27"/>
      <c r="CT631" s="27"/>
      <c r="CU631" s="27"/>
      <c r="CV631" s="27"/>
      <c r="CW631" s="27"/>
      <c r="CX631" s="27"/>
      <c r="CY631" s="27"/>
      <c r="CZ631" s="27"/>
      <c r="DA631" s="27"/>
      <c r="DB631" s="27"/>
      <c r="DC631" s="27"/>
      <c r="DD631" s="27"/>
      <c r="DE631" s="27"/>
      <c r="DF631" s="27"/>
      <c r="DG631" s="27"/>
      <c r="DH631" s="27"/>
      <c r="DI631" s="27"/>
      <c r="DJ631" s="27"/>
      <c r="DK631" s="27"/>
      <c r="DL631" s="27"/>
      <c r="DM631" s="27"/>
      <c r="DN631" s="27"/>
      <c r="DO631" s="27"/>
      <c r="DP631" s="27"/>
      <c r="DQ631" s="27"/>
      <c r="DR631" s="27"/>
      <c r="DS631" s="27"/>
      <c r="DT631" s="27"/>
      <c r="DU631" s="27"/>
      <c r="DV631" s="27"/>
      <c r="DW631" s="40"/>
      <c r="DX631" s="27"/>
      <c r="DY631" s="27"/>
      <c r="DZ631" s="27"/>
      <c r="EA631" s="27"/>
      <c r="EB631" s="27"/>
      <c r="EC631" s="27"/>
      <c r="ED631" s="27"/>
      <c r="EE631" s="27"/>
      <c r="EF631" s="27"/>
      <c r="EG631" s="27"/>
      <c r="EH631" s="27"/>
      <c r="EI631" s="27"/>
      <c r="EJ631" s="27"/>
      <c r="EK631" s="27"/>
      <c r="EL631" s="27"/>
      <c r="EM631" s="27"/>
      <c r="EN631" s="27"/>
      <c r="EO631" s="27"/>
      <c r="EP631" s="27"/>
      <c r="EQ631" s="27"/>
      <c r="ER631" s="40"/>
    </row>
    <row r="632" spans="1:149" ht="15" customHeight="1" x14ac:dyDescent="0.25">
      <c r="B632" s="298" t="str">
        <f t="shared" si="74"/>
        <v>Desk 2</v>
      </c>
      <c r="C632" s="300" t="str">
        <f t="shared" ref="C632:G647" si="76">IF(ISBLANK(C12), "", C12)</f>
        <v/>
      </c>
      <c r="D632" s="300" t="str">
        <f t="shared" si="76"/>
        <v/>
      </c>
      <c r="E632" s="300" t="str">
        <f t="shared" si="76"/>
        <v/>
      </c>
      <c r="F632" s="300" t="str">
        <f t="shared" si="76"/>
        <v/>
      </c>
      <c r="G632" s="610" t="str">
        <f t="shared" si="76"/>
        <v/>
      </c>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c r="AS632" s="27"/>
      <c r="AT632" s="27"/>
      <c r="AU632" s="27"/>
      <c r="AV632" s="27"/>
      <c r="AW632" s="27"/>
      <c r="AX632" s="27"/>
      <c r="AY632" s="27"/>
      <c r="AZ632" s="27"/>
      <c r="BA632" s="27"/>
      <c r="BB632" s="27"/>
      <c r="BC632" s="27"/>
      <c r="BD632" s="27"/>
      <c r="BE632" s="27"/>
      <c r="BF632" s="27"/>
      <c r="BG632" s="27"/>
      <c r="BH632" s="27"/>
      <c r="BI632" s="27"/>
      <c r="BJ632" s="27"/>
      <c r="BK632" s="27"/>
      <c r="BL632" s="27"/>
      <c r="BM632" s="27"/>
      <c r="BN632" s="27"/>
      <c r="BO632" s="27"/>
      <c r="BP632" s="27"/>
      <c r="BQ632" s="27"/>
      <c r="BR632" s="27"/>
      <c r="BS632" s="27"/>
      <c r="BT632" s="27"/>
      <c r="BU632" s="27"/>
      <c r="BV632" s="27"/>
      <c r="BW632" s="27"/>
      <c r="BX632" s="27"/>
      <c r="BY632" s="27"/>
      <c r="BZ632" s="27"/>
      <c r="CA632" s="27"/>
      <c r="CB632" s="27"/>
      <c r="CC632" s="27"/>
      <c r="CD632" s="27"/>
      <c r="CE632" s="27"/>
      <c r="CF632" s="27"/>
      <c r="CG632" s="27"/>
      <c r="CH632" s="27"/>
      <c r="CI632" s="27"/>
      <c r="CJ632" s="27"/>
      <c r="CK632" s="27"/>
      <c r="CL632" s="27"/>
      <c r="CM632" s="27"/>
      <c r="CN632" s="27"/>
      <c r="CO632" s="27"/>
      <c r="CP632" s="27"/>
      <c r="CQ632" s="27"/>
      <c r="CR632" s="27"/>
      <c r="CS632" s="27"/>
      <c r="CT632" s="27"/>
      <c r="CU632" s="27"/>
      <c r="CV632" s="27"/>
      <c r="CW632" s="27"/>
      <c r="CX632" s="27"/>
      <c r="CY632" s="27"/>
      <c r="CZ632" s="27"/>
      <c r="DA632" s="27"/>
      <c r="DB632" s="27"/>
      <c r="DC632" s="27"/>
      <c r="DD632" s="27"/>
      <c r="DE632" s="27"/>
      <c r="DF632" s="27"/>
      <c r="DG632" s="27"/>
      <c r="DH632" s="27"/>
      <c r="DI632" s="27"/>
      <c r="DJ632" s="27"/>
      <c r="DK632" s="27"/>
      <c r="DL632" s="27"/>
      <c r="DM632" s="27"/>
      <c r="DN632" s="27"/>
      <c r="DO632" s="27"/>
      <c r="DP632" s="27"/>
      <c r="DQ632" s="27"/>
      <c r="DR632" s="27"/>
      <c r="DS632" s="27"/>
      <c r="DT632" s="27"/>
      <c r="DU632" s="27"/>
      <c r="DV632" s="27"/>
      <c r="DW632" s="40"/>
      <c r="DX632" s="27"/>
      <c r="DY632" s="27"/>
      <c r="DZ632" s="27"/>
      <c r="EA632" s="27"/>
      <c r="EB632" s="27"/>
      <c r="EC632" s="27"/>
      <c r="ED632" s="27"/>
      <c r="EE632" s="27"/>
      <c r="EF632" s="27"/>
      <c r="EG632" s="27"/>
      <c r="EH632" s="27"/>
      <c r="EI632" s="27"/>
      <c r="EJ632" s="27"/>
      <c r="EK632" s="27"/>
      <c r="EL632" s="27"/>
      <c r="EM632" s="27"/>
      <c r="EN632" s="27"/>
      <c r="EO632" s="27"/>
      <c r="EP632" s="27"/>
      <c r="EQ632" s="27"/>
      <c r="ER632" s="40"/>
    </row>
    <row r="633" spans="1:149" ht="15" customHeight="1" x14ac:dyDescent="0.25">
      <c r="B633" s="298" t="str">
        <f t="shared" si="74"/>
        <v>Desk 3</v>
      </c>
      <c r="C633" s="300" t="str">
        <f t="shared" si="76"/>
        <v/>
      </c>
      <c r="D633" s="300" t="str">
        <f t="shared" si="76"/>
        <v/>
      </c>
      <c r="E633" s="300" t="str">
        <f t="shared" si="76"/>
        <v/>
      </c>
      <c r="F633" s="300" t="str">
        <f t="shared" si="76"/>
        <v/>
      </c>
      <c r="G633" s="610" t="str">
        <f t="shared" si="76"/>
        <v/>
      </c>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c r="AS633" s="27"/>
      <c r="AT633" s="27"/>
      <c r="AU633" s="27"/>
      <c r="AV633" s="27"/>
      <c r="AW633" s="27"/>
      <c r="AX633" s="27"/>
      <c r="AY633" s="27"/>
      <c r="AZ633" s="27"/>
      <c r="BA633" s="27"/>
      <c r="BB633" s="27"/>
      <c r="BC633" s="27"/>
      <c r="BD633" s="27"/>
      <c r="BE633" s="27"/>
      <c r="BF633" s="27"/>
      <c r="BG633" s="27"/>
      <c r="BH633" s="27"/>
      <c r="BI633" s="27"/>
      <c r="BJ633" s="27"/>
      <c r="BK633" s="27"/>
      <c r="BL633" s="27"/>
      <c r="BM633" s="27"/>
      <c r="BN633" s="27"/>
      <c r="BO633" s="27"/>
      <c r="BP633" s="27"/>
      <c r="BQ633" s="27"/>
      <c r="BR633" s="27"/>
      <c r="BS633" s="27"/>
      <c r="BT633" s="27"/>
      <c r="BU633" s="27"/>
      <c r="BV633" s="27"/>
      <c r="BW633" s="27"/>
      <c r="BX633" s="27"/>
      <c r="BY633" s="27"/>
      <c r="BZ633" s="27"/>
      <c r="CA633" s="27"/>
      <c r="CB633" s="27"/>
      <c r="CC633" s="27"/>
      <c r="CD633" s="27"/>
      <c r="CE633" s="27"/>
      <c r="CF633" s="27"/>
      <c r="CG633" s="27"/>
      <c r="CH633" s="27"/>
      <c r="CI633" s="27"/>
      <c r="CJ633" s="27"/>
      <c r="CK633" s="27"/>
      <c r="CL633" s="27"/>
      <c r="CM633" s="27"/>
      <c r="CN633" s="27"/>
      <c r="CO633" s="27"/>
      <c r="CP633" s="27"/>
      <c r="CQ633" s="27"/>
      <c r="CR633" s="27"/>
      <c r="CS633" s="27"/>
      <c r="CT633" s="27"/>
      <c r="CU633" s="27"/>
      <c r="CV633" s="27"/>
      <c r="CW633" s="27"/>
      <c r="CX633" s="27"/>
      <c r="CY633" s="27"/>
      <c r="CZ633" s="27"/>
      <c r="DA633" s="27"/>
      <c r="DB633" s="27"/>
      <c r="DC633" s="27"/>
      <c r="DD633" s="27"/>
      <c r="DE633" s="27"/>
      <c r="DF633" s="27"/>
      <c r="DG633" s="27"/>
      <c r="DH633" s="27"/>
      <c r="DI633" s="27"/>
      <c r="DJ633" s="27"/>
      <c r="DK633" s="27"/>
      <c r="DL633" s="27"/>
      <c r="DM633" s="27"/>
      <c r="DN633" s="27"/>
      <c r="DO633" s="27"/>
      <c r="DP633" s="27"/>
      <c r="DQ633" s="27"/>
      <c r="DR633" s="27"/>
      <c r="DS633" s="27"/>
      <c r="DT633" s="27"/>
      <c r="DU633" s="27"/>
      <c r="DV633" s="27"/>
      <c r="DW633" s="40"/>
      <c r="DX633" s="27"/>
      <c r="DY633" s="27"/>
      <c r="DZ633" s="27"/>
      <c r="EA633" s="27"/>
      <c r="EB633" s="27"/>
      <c r="EC633" s="27"/>
      <c r="ED633" s="27"/>
      <c r="EE633" s="27"/>
      <c r="EF633" s="27"/>
      <c r="EG633" s="27"/>
      <c r="EH633" s="27"/>
      <c r="EI633" s="27"/>
      <c r="EJ633" s="27"/>
      <c r="EK633" s="27"/>
      <c r="EL633" s="27"/>
      <c r="EM633" s="27"/>
      <c r="EN633" s="27"/>
      <c r="EO633" s="27"/>
      <c r="EP633" s="27"/>
      <c r="EQ633" s="27"/>
      <c r="ER633" s="40"/>
    </row>
    <row r="634" spans="1:149" ht="15" customHeight="1" x14ac:dyDescent="0.25">
      <c r="B634" s="298" t="str">
        <f t="shared" si="74"/>
        <v>Desk 4</v>
      </c>
      <c r="C634" s="300" t="str">
        <f t="shared" si="76"/>
        <v/>
      </c>
      <c r="D634" s="300" t="str">
        <f t="shared" si="76"/>
        <v/>
      </c>
      <c r="E634" s="300" t="str">
        <f t="shared" si="76"/>
        <v/>
      </c>
      <c r="F634" s="300" t="str">
        <f t="shared" si="76"/>
        <v/>
      </c>
      <c r="G634" s="610" t="str">
        <f t="shared" si="76"/>
        <v/>
      </c>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27"/>
      <c r="BF634" s="27"/>
      <c r="BG634" s="27"/>
      <c r="BH634" s="27"/>
      <c r="BI634" s="27"/>
      <c r="BJ634" s="27"/>
      <c r="BK634" s="27"/>
      <c r="BL634" s="27"/>
      <c r="BM634" s="27"/>
      <c r="BN634" s="27"/>
      <c r="BO634" s="27"/>
      <c r="BP634" s="27"/>
      <c r="BQ634" s="27"/>
      <c r="BR634" s="27"/>
      <c r="BS634" s="27"/>
      <c r="BT634" s="27"/>
      <c r="BU634" s="27"/>
      <c r="BV634" s="27"/>
      <c r="BW634" s="27"/>
      <c r="BX634" s="27"/>
      <c r="BY634" s="27"/>
      <c r="BZ634" s="27"/>
      <c r="CA634" s="27"/>
      <c r="CB634" s="27"/>
      <c r="CC634" s="27"/>
      <c r="CD634" s="27"/>
      <c r="CE634" s="27"/>
      <c r="CF634" s="27"/>
      <c r="CG634" s="27"/>
      <c r="CH634" s="27"/>
      <c r="CI634" s="27"/>
      <c r="CJ634" s="27"/>
      <c r="CK634" s="27"/>
      <c r="CL634" s="27"/>
      <c r="CM634" s="27"/>
      <c r="CN634" s="27"/>
      <c r="CO634" s="27"/>
      <c r="CP634" s="27"/>
      <c r="CQ634" s="27"/>
      <c r="CR634" s="27"/>
      <c r="CS634" s="27"/>
      <c r="CT634" s="27"/>
      <c r="CU634" s="27"/>
      <c r="CV634" s="27"/>
      <c r="CW634" s="27"/>
      <c r="CX634" s="27"/>
      <c r="CY634" s="27"/>
      <c r="CZ634" s="27"/>
      <c r="DA634" s="27"/>
      <c r="DB634" s="27"/>
      <c r="DC634" s="27"/>
      <c r="DD634" s="27"/>
      <c r="DE634" s="27"/>
      <c r="DF634" s="27"/>
      <c r="DG634" s="27"/>
      <c r="DH634" s="27"/>
      <c r="DI634" s="27"/>
      <c r="DJ634" s="27"/>
      <c r="DK634" s="27"/>
      <c r="DL634" s="27"/>
      <c r="DM634" s="27"/>
      <c r="DN634" s="27"/>
      <c r="DO634" s="27"/>
      <c r="DP634" s="27"/>
      <c r="DQ634" s="27"/>
      <c r="DR634" s="27"/>
      <c r="DS634" s="27"/>
      <c r="DT634" s="27"/>
      <c r="DU634" s="27"/>
      <c r="DV634" s="27"/>
      <c r="DW634" s="40"/>
      <c r="DX634" s="27"/>
      <c r="DY634" s="27"/>
      <c r="DZ634" s="27"/>
      <c r="EA634" s="27"/>
      <c r="EB634" s="27"/>
      <c r="EC634" s="27"/>
      <c r="ED634" s="27"/>
      <c r="EE634" s="27"/>
      <c r="EF634" s="27"/>
      <c r="EG634" s="27"/>
      <c r="EH634" s="27"/>
      <c r="EI634" s="27"/>
      <c r="EJ634" s="27"/>
      <c r="EK634" s="27"/>
      <c r="EL634" s="27"/>
      <c r="EM634" s="27"/>
      <c r="EN634" s="27"/>
      <c r="EO634" s="27"/>
      <c r="EP634" s="27"/>
      <c r="EQ634" s="27"/>
      <c r="ER634" s="40"/>
    </row>
    <row r="635" spans="1:149" ht="15" customHeight="1" x14ac:dyDescent="0.25">
      <c r="B635" s="298" t="str">
        <f t="shared" si="74"/>
        <v>Desk 5</v>
      </c>
      <c r="C635" s="300" t="str">
        <f t="shared" si="76"/>
        <v/>
      </c>
      <c r="D635" s="300" t="str">
        <f t="shared" si="76"/>
        <v/>
      </c>
      <c r="E635" s="300" t="str">
        <f t="shared" si="76"/>
        <v/>
      </c>
      <c r="F635" s="300" t="str">
        <f t="shared" si="76"/>
        <v/>
      </c>
      <c r="G635" s="610" t="str">
        <f t="shared" si="76"/>
        <v/>
      </c>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c r="AS635" s="27"/>
      <c r="AT635" s="27"/>
      <c r="AU635" s="27"/>
      <c r="AV635" s="27"/>
      <c r="AW635" s="27"/>
      <c r="AX635" s="27"/>
      <c r="AY635" s="27"/>
      <c r="AZ635" s="27"/>
      <c r="BA635" s="27"/>
      <c r="BB635" s="27"/>
      <c r="BC635" s="27"/>
      <c r="BD635" s="27"/>
      <c r="BE635" s="27"/>
      <c r="BF635" s="27"/>
      <c r="BG635" s="27"/>
      <c r="BH635" s="27"/>
      <c r="BI635" s="27"/>
      <c r="BJ635" s="27"/>
      <c r="BK635" s="27"/>
      <c r="BL635" s="27"/>
      <c r="BM635" s="27"/>
      <c r="BN635" s="27"/>
      <c r="BO635" s="27"/>
      <c r="BP635" s="27"/>
      <c r="BQ635" s="27"/>
      <c r="BR635" s="27"/>
      <c r="BS635" s="27"/>
      <c r="BT635" s="27"/>
      <c r="BU635" s="27"/>
      <c r="BV635" s="27"/>
      <c r="BW635" s="27"/>
      <c r="BX635" s="27"/>
      <c r="BY635" s="27"/>
      <c r="BZ635" s="27"/>
      <c r="CA635" s="27"/>
      <c r="CB635" s="27"/>
      <c r="CC635" s="27"/>
      <c r="CD635" s="27"/>
      <c r="CE635" s="27"/>
      <c r="CF635" s="27"/>
      <c r="CG635" s="27"/>
      <c r="CH635" s="27"/>
      <c r="CI635" s="27"/>
      <c r="CJ635" s="27"/>
      <c r="CK635" s="27"/>
      <c r="CL635" s="27"/>
      <c r="CM635" s="27"/>
      <c r="CN635" s="27"/>
      <c r="CO635" s="27"/>
      <c r="CP635" s="27"/>
      <c r="CQ635" s="27"/>
      <c r="CR635" s="27"/>
      <c r="CS635" s="27"/>
      <c r="CT635" s="27"/>
      <c r="CU635" s="27"/>
      <c r="CV635" s="27"/>
      <c r="CW635" s="27"/>
      <c r="CX635" s="27"/>
      <c r="CY635" s="27"/>
      <c r="CZ635" s="27"/>
      <c r="DA635" s="27"/>
      <c r="DB635" s="27"/>
      <c r="DC635" s="27"/>
      <c r="DD635" s="27"/>
      <c r="DE635" s="27"/>
      <c r="DF635" s="27"/>
      <c r="DG635" s="27"/>
      <c r="DH635" s="27"/>
      <c r="DI635" s="27"/>
      <c r="DJ635" s="27"/>
      <c r="DK635" s="27"/>
      <c r="DL635" s="27"/>
      <c r="DM635" s="27"/>
      <c r="DN635" s="27"/>
      <c r="DO635" s="27"/>
      <c r="DP635" s="27"/>
      <c r="DQ635" s="27"/>
      <c r="DR635" s="27"/>
      <c r="DS635" s="27"/>
      <c r="DT635" s="27"/>
      <c r="DU635" s="27"/>
      <c r="DV635" s="27"/>
      <c r="DW635" s="40"/>
      <c r="DX635" s="27"/>
      <c r="DY635" s="27"/>
      <c r="DZ635" s="27"/>
      <c r="EA635" s="27"/>
      <c r="EB635" s="27"/>
      <c r="EC635" s="27"/>
      <c r="ED635" s="27"/>
      <c r="EE635" s="27"/>
      <c r="EF635" s="27"/>
      <c r="EG635" s="27"/>
      <c r="EH635" s="27"/>
      <c r="EI635" s="27"/>
      <c r="EJ635" s="27"/>
      <c r="EK635" s="27"/>
      <c r="EL635" s="27"/>
      <c r="EM635" s="27"/>
      <c r="EN635" s="27"/>
      <c r="EO635" s="27"/>
      <c r="EP635" s="27"/>
      <c r="EQ635" s="27"/>
      <c r="ER635" s="40"/>
    </row>
    <row r="636" spans="1:149" ht="15" customHeight="1" x14ac:dyDescent="0.25">
      <c r="B636" s="298" t="str">
        <f t="shared" si="74"/>
        <v>Desk 6</v>
      </c>
      <c r="C636" s="300" t="str">
        <f t="shared" si="76"/>
        <v/>
      </c>
      <c r="D636" s="300" t="str">
        <f t="shared" si="76"/>
        <v/>
      </c>
      <c r="E636" s="300" t="str">
        <f t="shared" si="76"/>
        <v/>
      </c>
      <c r="F636" s="300" t="str">
        <f t="shared" si="76"/>
        <v/>
      </c>
      <c r="G636" s="610" t="str">
        <f t="shared" si="76"/>
        <v/>
      </c>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c r="AS636" s="27"/>
      <c r="AT636" s="27"/>
      <c r="AU636" s="27"/>
      <c r="AV636" s="27"/>
      <c r="AW636" s="27"/>
      <c r="AX636" s="27"/>
      <c r="AY636" s="27"/>
      <c r="AZ636" s="27"/>
      <c r="BA636" s="27"/>
      <c r="BB636" s="27"/>
      <c r="BC636" s="27"/>
      <c r="BD636" s="27"/>
      <c r="BE636" s="27"/>
      <c r="BF636" s="27"/>
      <c r="BG636" s="27"/>
      <c r="BH636" s="27"/>
      <c r="BI636" s="27"/>
      <c r="BJ636" s="27"/>
      <c r="BK636" s="27"/>
      <c r="BL636" s="27"/>
      <c r="BM636" s="27"/>
      <c r="BN636" s="27"/>
      <c r="BO636" s="27"/>
      <c r="BP636" s="27"/>
      <c r="BQ636" s="27"/>
      <c r="BR636" s="27"/>
      <c r="BS636" s="27"/>
      <c r="BT636" s="27"/>
      <c r="BU636" s="27"/>
      <c r="BV636" s="27"/>
      <c r="BW636" s="27"/>
      <c r="BX636" s="27"/>
      <c r="BY636" s="27"/>
      <c r="BZ636" s="27"/>
      <c r="CA636" s="27"/>
      <c r="CB636" s="27"/>
      <c r="CC636" s="27"/>
      <c r="CD636" s="27"/>
      <c r="CE636" s="27"/>
      <c r="CF636" s="27"/>
      <c r="CG636" s="27"/>
      <c r="CH636" s="27"/>
      <c r="CI636" s="27"/>
      <c r="CJ636" s="27"/>
      <c r="CK636" s="27"/>
      <c r="CL636" s="27"/>
      <c r="CM636" s="27"/>
      <c r="CN636" s="27"/>
      <c r="CO636" s="27"/>
      <c r="CP636" s="27"/>
      <c r="CQ636" s="27"/>
      <c r="CR636" s="27"/>
      <c r="CS636" s="27"/>
      <c r="CT636" s="27"/>
      <c r="CU636" s="27"/>
      <c r="CV636" s="27"/>
      <c r="CW636" s="27"/>
      <c r="CX636" s="27"/>
      <c r="CY636" s="27"/>
      <c r="CZ636" s="27"/>
      <c r="DA636" s="27"/>
      <c r="DB636" s="27"/>
      <c r="DC636" s="27"/>
      <c r="DD636" s="27"/>
      <c r="DE636" s="27"/>
      <c r="DF636" s="27"/>
      <c r="DG636" s="27"/>
      <c r="DH636" s="27"/>
      <c r="DI636" s="27"/>
      <c r="DJ636" s="27"/>
      <c r="DK636" s="27"/>
      <c r="DL636" s="27"/>
      <c r="DM636" s="27"/>
      <c r="DN636" s="27"/>
      <c r="DO636" s="27"/>
      <c r="DP636" s="27"/>
      <c r="DQ636" s="27"/>
      <c r="DR636" s="27"/>
      <c r="DS636" s="27"/>
      <c r="DT636" s="27"/>
      <c r="DU636" s="27"/>
      <c r="DV636" s="27"/>
      <c r="DW636" s="40"/>
      <c r="DX636" s="27"/>
      <c r="DY636" s="27"/>
      <c r="DZ636" s="27"/>
      <c r="EA636" s="27"/>
      <c r="EB636" s="27"/>
      <c r="EC636" s="27"/>
      <c r="ED636" s="27"/>
      <c r="EE636" s="27"/>
      <c r="EF636" s="27"/>
      <c r="EG636" s="27"/>
      <c r="EH636" s="27"/>
      <c r="EI636" s="27"/>
      <c r="EJ636" s="27"/>
      <c r="EK636" s="27"/>
      <c r="EL636" s="27"/>
      <c r="EM636" s="27"/>
      <c r="EN636" s="27"/>
      <c r="EO636" s="27"/>
      <c r="EP636" s="27"/>
      <c r="EQ636" s="27"/>
      <c r="ER636" s="40"/>
    </row>
    <row r="637" spans="1:149" ht="15" customHeight="1" x14ac:dyDescent="0.25">
      <c r="B637" s="298" t="str">
        <f t="shared" si="74"/>
        <v>Desk 7</v>
      </c>
      <c r="C637" s="300" t="str">
        <f t="shared" si="76"/>
        <v/>
      </c>
      <c r="D637" s="300" t="str">
        <f t="shared" si="76"/>
        <v/>
      </c>
      <c r="E637" s="300" t="str">
        <f t="shared" si="76"/>
        <v/>
      </c>
      <c r="F637" s="300" t="str">
        <f t="shared" si="76"/>
        <v/>
      </c>
      <c r="G637" s="610" t="str">
        <f t="shared" si="76"/>
        <v/>
      </c>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c r="AS637" s="27"/>
      <c r="AT637" s="27"/>
      <c r="AU637" s="27"/>
      <c r="AV637" s="27"/>
      <c r="AW637" s="27"/>
      <c r="AX637" s="27"/>
      <c r="AY637" s="27"/>
      <c r="AZ637" s="27"/>
      <c r="BA637" s="27"/>
      <c r="BB637" s="27"/>
      <c r="BC637" s="27"/>
      <c r="BD637" s="27"/>
      <c r="BE637" s="27"/>
      <c r="BF637" s="27"/>
      <c r="BG637" s="27"/>
      <c r="BH637" s="27"/>
      <c r="BI637" s="27"/>
      <c r="BJ637" s="27"/>
      <c r="BK637" s="27"/>
      <c r="BL637" s="27"/>
      <c r="BM637" s="27"/>
      <c r="BN637" s="27"/>
      <c r="BO637" s="27"/>
      <c r="BP637" s="27"/>
      <c r="BQ637" s="27"/>
      <c r="BR637" s="27"/>
      <c r="BS637" s="27"/>
      <c r="BT637" s="27"/>
      <c r="BU637" s="27"/>
      <c r="BV637" s="27"/>
      <c r="BW637" s="27"/>
      <c r="BX637" s="27"/>
      <c r="BY637" s="27"/>
      <c r="BZ637" s="27"/>
      <c r="CA637" s="27"/>
      <c r="CB637" s="27"/>
      <c r="CC637" s="27"/>
      <c r="CD637" s="27"/>
      <c r="CE637" s="27"/>
      <c r="CF637" s="27"/>
      <c r="CG637" s="27"/>
      <c r="CH637" s="27"/>
      <c r="CI637" s="27"/>
      <c r="CJ637" s="27"/>
      <c r="CK637" s="27"/>
      <c r="CL637" s="27"/>
      <c r="CM637" s="27"/>
      <c r="CN637" s="27"/>
      <c r="CO637" s="27"/>
      <c r="CP637" s="27"/>
      <c r="CQ637" s="27"/>
      <c r="CR637" s="27"/>
      <c r="CS637" s="27"/>
      <c r="CT637" s="27"/>
      <c r="CU637" s="27"/>
      <c r="CV637" s="27"/>
      <c r="CW637" s="27"/>
      <c r="CX637" s="27"/>
      <c r="CY637" s="27"/>
      <c r="CZ637" s="27"/>
      <c r="DA637" s="27"/>
      <c r="DB637" s="27"/>
      <c r="DC637" s="27"/>
      <c r="DD637" s="27"/>
      <c r="DE637" s="27"/>
      <c r="DF637" s="27"/>
      <c r="DG637" s="27"/>
      <c r="DH637" s="27"/>
      <c r="DI637" s="27"/>
      <c r="DJ637" s="27"/>
      <c r="DK637" s="27"/>
      <c r="DL637" s="27"/>
      <c r="DM637" s="27"/>
      <c r="DN637" s="27"/>
      <c r="DO637" s="27"/>
      <c r="DP637" s="27"/>
      <c r="DQ637" s="27"/>
      <c r="DR637" s="27"/>
      <c r="DS637" s="27"/>
      <c r="DT637" s="27"/>
      <c r="DU637" s="27"/>
      <c r="DV637" s="27"/>
      <c r="DW637" s="40"/>
      <c r="DX637" s="27"/>
      <c r="DY637" s="27"/>
      <c r="DZ637" s="27"/>
      <c r="EA637" s="27"/>
      <c r="EB637" s="27"/>
      <c r="EC637" s="27"/>
      <c r="ED637" s="27"/>
      <c r="EE637" s="27"/>
      <c r="EF637" s="27"/>
      <c r="EG637" s="27"/>
      <c r="EH637" s="27"/>
      <c r="EI637" s="27"/>
      <c r="EJ637" s="27"/>
      <c r="EK637" s="27"/>
      <c r="EL637" s="27"/>
      <c r="EM637" s="27"/>
      <c r="EN637" s="27"/>
      <c r="EO637" s="27"/>
      <c r="EP637" s="27"/>
      <c r="EQ637" s="27"/>
      <c r="ER637" s="40"/>
    </row>
    <row r="638" spans="1:149" ht="15" customHeight="1" x14ac:dyDescent="0.25">
      <c r="B638" s="298" t="str">
        <f t="shared" si="74"/>
        <v>Desk 8</v>
      </c>
      <c r="C638" s="300" t="str">
        <f t="shared" si="76"/>
        <v/>
      </c>
      <c r="D638" s="300" t="str">
        <f t="shared" si="76"/>
        <v/>
      </c>
      <c r="E638" s="300" t="str">
        <f t="shared" si="76"/>
        <v/>
      </c>
      <c r="F638" s="300" t="str">
        <f t="shared" si="76"/>
        <v/>
      </c>
      <c r="G638" s="610" t="str">
        <f t="shared" si="76"/>
        <v/>
      </c>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c r="AS638" s="27"/>
      <c r="AT638" s="27"/>
      <c r="AU638" s="27"/>
      <c r="AV638" s="27"/>
      <c r="AW638" s="27"/>
      <c r="AX638" s="27"/>
      <c r="AY638" s="27"/>
      <c r="AZ638" s="27"/>
      <c r="BA638" s="27"/>
      <c r="BB638" s="27"/>
      <c r="BC638" s="27"/>
      <c r="BD638" s="27"/>
      <c r="BE638" s="27"/>
      <c r="BF638" s="27"/>
      <c r="BG638" s="27"/>
      <c r="BH638" s="27"/>
      <c r="BI638" s="27"/>
      <c r="BJ638" s="27"/>
      <c r="BK638" s="27"/>
      <c r="BL638" s="27"/>
      <c r="BM638" s="27"/>
      <c r="BN638" s="27"/>
      <c r="BO638" s="27"/>
      <c r="BP638" s="27"/>
      <c r="BQ638" s="27"/>
      <c r="BR638" s="27"/>
      <c r="BS638" s="27"/>
      <c r="BT638" s="27"/>
      <c r="BU638" s="27"/>
      <c r="BV638" s="27"/>
      <c r="BW638" s="27"/>
      <c r="BX638" s="27"/>
      <c r="BY638" s="27"/>
      <c r="BZ638" s="27"/>
      <c r="CA638" s="27"/>
      <c r="CB638" s="27"/>
      <c r="CC638" s="27"/>
      <c r="CD638" s="27"/>
      <c r="CE638" s="27"/>
      <c r="CF638" s="27"/>
      <c r="CG638" s="27"/>
      <c r="CH638" s="27"/>
      <c r="CI638" s="27"/>
      <c r="CJ638" s="27"/>
      <c r="CK638" s="27"/>
      <c r="CL638" s="27"/>
      <c r="CM638" s="27"/>
      <c r="CN638" s="27"/>
      <c r="CO638" s="27"/>
      <c r="CP638" s="27"/>
      <c r="CQ638" s="27"/>
      <c r="CR638" s="27"/>
      <c r="CS638" s="27"/>
      <c r="CT638" s="27"/>
      <c r="CU638" s="27"/>
      <c r="CV638" s="27"/>
      <c r="CW638" s="27"/>
      <c r="CX638" s="27"/>
      <c r="CY638" s="27"/>
      <c r="CZ638" s="27"/>
      <c r="DA638" s="27"/>
      <c r="DB638" s="27"/>
      <c r="DC638" s="27"/>
      <c r="DD638" s="27"/>
      <c r="DE638" s="27"/>
      <c r="DF638" s="27"/>
      <c r="DG638" s="27"/>
      <c r="DH638" s="27"/>
      <c r="DI638" s="27"/>
      <c r="DJ638" s="27"/>
      <c r="DK638" s="27"/>
      <c r="DL638" s="27"/>
      <c r="DM638" s="27"/>
      <c r="DN638" s="27"/>
      <c r="DO638" s="27"/>
      <c r="DP638" s="27"/>
      <c r="DQ638" s="27"/>
      <c r="DR638" s="27"/>
      <c r="DS638" s="27"/>
      <c r="DT638" s="27"/>
      <c r="DU638" s="27"/>
      <c r="DV638" s="27"/>
      <c r="DW638" s="40"/>
      <c r="DX638" s="27"/>
      <c r="DY638" s="27"/>
      <c r="DZ638" s="27"/>
      <c r="EA638" s="27"/>
      <c r="EB638" s="27"/>
      <c r="EC638" s="27"/>
      <c r="ED638" s="27"/>
      <c r="EE638" s="27"/>
      <c r="EF638" s="27"/>
      <c r="EG638" s="27"/>
      <c r="EH638" s="27"/>
      <c r="EI638" s="27"/>
      <c r="EJ638" s="27"/>
      <c r="EK638" s="27"/>
      <c r="EL638" s="27"/>
      <c r="EM638" s="27"/>
      <c r="EN638" s="27"/>
      <c r="EO638" s="27"/>
      <c r="EP638" s="27"/>
      <c r="EQ638" s="27"/>
      <c r="ER638" s="40"/>
    </row>
    <row r="639" spans="1:149" ht="15" customHeight="1" x14ac:dyDescent="0.25">
      <c r="B639" s="298" t="str">
        <f t="shared" si="74"/>
        <v>Desk 9</v>
      </c>
      <c r="C639" s="300" t="str">
        <f t="shared" si="76"/>
        <v/>
      </c>
      <c r="D639" s="300" t="str">
        <f t="shared" si="76"/>
        <v/>
      </c>
      <c r="E639" s="300" t="str">
        <f t="shared" si="76"/>
        <v/>
      </c>
      <c r="F639" s="300" t="str">
        <f t="shared" si="76"/>
        <v/>
      </c>
      <c r="G639" s="610" t="str">
        <f t="shared" si="76"/>
        <v/>
      </c>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c r="AS639" s="27"/>
      <c r="AT639" s="27"/>
      <c r="AU639" s="27"/>
      <c r="AV639" s="27"/>
      <c r="AW639" s="27"/>
      <c r="AX639" s="27"/>
      <c r="AY639" s="27"/>
      <c r="AZ639" s="27"/>
      <c r="BA639" s="27"/>
      <c r="BB639" s="27"/>
      <c r="BC639" s="27"/>
      <c r="BD639" s="27"/>
      <c r="BE639" s="27"/>
      <c r="BF639" s="27"/>
      <c r="BG639" s="27"/>
      <c r="BH639" s="27"/>
      <c r="BI639" s="27"/>
      <c r="BJ639" s="27"/>
      <c r="BK639" s="27"/>
      <c r="BL639" s="27"/>
      <c r="BM639" s="27"/>
      <c r="BN639" s="27"/>
      <c r="BO639" s="27"/>
      <c r="BP639" s="27"/>
      <c r="BQ639" s="27"/>
      <c r="BR639" s="27"/>
      <c r="BS639" s="27"/>
      <c r="BT639" s="27"/>
      <c r="BU639" s="27"/>
      <c r="BV639" s="27"/>
      <c r="BW639" s="27"/>
      <c r="BX639" s="27"/>
      <c r="BY639" s="27"/>
      <c r="BZ639" s="27"/>
      <c r="CA639" s="27"/>
      <c r="CB639" s="27"/>
      <c r="CC639" s="27"/>
      <c r="CD639" s="27"/>
      <c r="CE639" s="27"/>
      <c r="CF639" s="27"/>
      <c r="CG639" s="27"/>
      <c r="CH639" s="27"/>
      <c r="CI639" s="27"/>
      <c r="CJ639" s="27"/>
      <c r="CK639" s="27"/>
      <c r="CL639" s="27"/>
      <c r="CM639" s="27"/>
      <c r="CN639" s="27"/>
      <c r="CO639" s="27"/>
      <c r="CP639" s="27"/>
      <c r="CQ639" s="27"/>
      <c r="CR639" s="27"/>
      <c r="CS639" s="27"/>
      <c r="CT639" s="27"/>
      <c r="CU639" s="27"/>
      <c r="CV639" s="27"/>
      <c r="CW639" s="27"/>
      <c r="CX639" s="27"/>
      <c r="CY639" s="27"/>
      <c r="CZ639" s="27"/>
      <c r="DA639" s="27"/>
      <c r="DB639" s="27"/>
      <c r="DC639" s="27"/>
      <c r="DD639" s="27"/>
      <c r="DE639" s="27"/>
      <c r="DF639" s="27"/>
      <c r="DG639" s="27"/>
      <c r="DH639" s="27"/>
      <c r="DI639" s="27"/>
      <c r="DJ639" s="27"/>
      <c r="DK639" s="27"/>
      <c r="DL639" s="27"/>
      <c r="DM639" s="27"/>
      <c r="DN639" s="27"/>
      <c r="DO639" s="27"/>
      <c r="DP639" s="27"/>
      <c r="DQ639" s="27"/>
      <c r="DR639" s="27"/>
      <c r="DS639" s="27"/>
      <c r="DT639" s="27"/>
      <c r="DU639" s="27"/>
      <c r="DV639" s="27"/>
      <c r="DW639" s="40"/>
      <c r="DX639" s="27"/>
      <c r="DY639" s="27"/>
      <c r="DZ639" s="27"/>
      <c r="EA639" s="27"/>
      <c r="EB639" s="27"/>
      <c r="EC639" s="27"/>
      <c r="ED639" s="27"/>
      <c r="EE639" s="27"/>
      <c r="EF639" s="27"/>
      <c r="EG639" s="27"/>
      <c r="EH639" s="27"/>
      <c r="EI639" s="27"/>
      <c r="EJ639" s="27"/>
      <c r="EK639" s="27"/>
      <c r="EL639" s="27"/>
      <c r="EM639" s="27"/>
      <c r="EN639" s="27"/>
      <c r="EO639" s="27"/>
      <c r="EP639" s="27"/>
      <c r="EQ639" s="27"/>
      <c r="ER639" s="40"/>
    </row>
    <row r="640" spans="1:149" ht="15" customHeight="1" x14ac:dyDescent="0.25">
      <c r="B640" s="298" t="str">
        <f t="shared" si="74"/>
        <v>Desk 10</v>
      </c>
      <c r="C640" s="300" t="str">
        <f t="shared" si="76"/>
        <v/>
      </c>
      <c r="D640" s="300" t="str">
        <f t="shared" si="76"/>
        <v/>
      </c>
      <c r="E640" s="300" t="str">
        <f t="shared" si="76"/>
        <v/>
      </c>
      <c r="F640" s="300" t="str">
        <f t="shared" si="76"/>
        <v/>
      </c>
      <c r="G640" s="610" t="str">
        <f t="shared" si="76"/>
        <v/>
      </c>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c r="AS640" s="27"/>
      <c r="AT640" s="27"/>
      <c r="AU640" s="27"/>
      <c r="AV640" s="27"/>
      <c r="AW640" s="27"/>
      <c r="AX640" s="27"/>
      <c r="AY640" s="27"/>
      <c r="AZ640" s="27"/>
      <c r="BA640" s="27"/>
      <c r="BB640" s="27"/>
      <c r="BC640" s="27"/>
      <c r="BD640" s="27"/>
      <c r="BE640" s="27"/>
      <c r="BF640" s="27"/>
      <c r="BG640" s="27"/>
      <c r="BH640" s="27"/>
      <c r="BI640" s="27"/>
      <c r="BJ640" s="27"/>
      <c r="BK640" s="27"/>
      <c r="BL640" s="27"/>
      <c r="BM640" s="27"/>
      <c r="BN640" s="27"/>
      <c r="BO640" s="27"/>
      <c r="BP640" s="27"/>
      <c r="BQ640" s="27"/>
      <c r="BR640" s="27"/>
      <c r="BS640" s="27"/>
      <c r="BT640" s="27"/>
      <c r="BU640" s="27"/>
      <c r="BV640" s="27"/>
      <c r="BW640" s="27"/>
      <c r="BX640" s="27"/>
      <c r="BY640" s="27"/>
      <c r="BZ640" s="27"/>
      <c r="CA640" s="27"/>
      <c r="CB640" s="27"/>
      <c r="CC640" s="27"/>
      <c r="CD640" s="27"/>
      <c r="CE640" s="27"/>
      <c r="CF640" s="27"/>
      <c r="CG640" s="27"/>
      <c r="CH640" s="27"/>
      <c r="CI640" s="27"/>
      <c r="CJ640" s="27"/>
      <c r="CK640" s="27"/>
      <c r="CL640" s="27"/>
      <c r="CM640" s="27"/>
      <c r="CN640" s="27"/>
      <c r="CO640" s="27"/>
      <c r="CP640" s="27"/>
      <c r="CQ640" s="27"/>
      <c r="CR640" s="27"/>
      <c r="CS640" s="27"/>
      <c r="CT640" s="27"/>
      <c r="CU640" s="27"/>
      <c r="CV640" s="27"/>
      <c r="CW640" s="27"/>
      <c r="CX640" s="27"/>
      <c r="CY640" s="27"/>
      <c r="CZ640" s="27"/>
      <c r="DA640" s="27"/>
      <c r="DB640" s="27"/>
      <c r="DC640" s="27"/>
      <c r="DD640" s="27"/>
      <c r="DE640" s="27"/>
      <c r="DF640" s="27"/>
      <c r="DG640" s="27"/>
      <c r="DH640" s="27"/>
      <c r="DI640" s="27"/>
      <c r="DJ640" s="27"/>
      <c r="DK640" s="27"/>
      <c r="DL640" s="27"/>
      <c r="DM640" s="27"/>
      <c r="DN640" s="27"/>
      <c r="DO640" s="27"/>
      <c r="DP640" s="27"/>
      <c r="DQ640" s="27"/>
      <c r="DR640" s="27"/>
      <c r="DS640" s="27"/>
      <c r="DT640" s="27"/>
      <c r="DU640" s="27"/>
      <c r="DV640" s="27"/>
      <c r="DW640" s="40"/>
      <c r="DX640" s="27"/>
      <c r="DY640" s="27"/>
      <c r="DZ640" s="27"/>
      <c r="EA640" s="27"/>
      <c r="EB640" s="27"/>
      <c r="EC640" s="27"/>
      <c r="ED640" s="27"/>
      <c r="EE640" s="27"/>
      <c r="EF640" s="27"/>
      <c r="EG640" s="27"/>
      <c r="EH640" s="27"/>
      <c r="EI640" s="27"/>
      <c r="EJ640" s="27"/>
      <c r="EK640" s="27"/>
      <c r="EL640" s="27"/>
      <c r="EM640" s="27"/>
      <c r="EN640" s="27"/>
      <c r="EO640" s="27"/>
      <c r="EP640" s="27"/>
      <c r="EQ640" s="27"/>
      <c r="ER640" s="40"/>
    </row>
    <row r="641" spans="2:148" ht="15" customHeight="1" x14ac:dyDescent="0.25">
      <c r="B641" s="298" t="str">
        <f t="shared" si="74"/>
        <v>Desk 11</v>
      </c>
      <c r="C641" s="300" t="str">
        <f t="shared" si="76"/>
        <v/>
      </c>
      <c r="D641" s="300" t="str">
        <f t="shared" si="76"/>
        <v/>
      </c>
      <c r="E641" s="300" t="str">
        <f t="shared" si="76"/>
        <v/>
      </c>
      <c r="F641" s="300" t="str">
        <f t="shared" si="76"/>
        <v/>
      </c>
      <c r="G641" s="610" t="str">
        <f t="shared" si="76"/>
        <v/>
      </c>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c r="AS641" s="27"/>
      <c r="AT641" s="27"/>
      <c r="AU641" s="27"/>
      <c r="AV641" s="27"/>
      <c r="AW641" s="27"/>
      <c r="AX641" s="27"/>
      <c r="AY641" s="27"/>
      <c r="AZ641" s="27"/>
      <c r="BA641" s="27"/>
      <c r="BB641" s="27"/>
      <c r="BC641" s="27"/>
      <c r="BD641" s="27"/>
      <c r="BE641" s="27"/>
      <c r="BF641" s="27"/>
      <c r="BG641" s="27"/>
      <c r="BH641" s="27"/>
      <c r="BI641" s="27"/>
      <c r="BJ641" s="27"/>
      <c r="BK641" s="27"/>
      <c r="BL641" s="27"/>
      <c r="BM641" s="27"/>
      <c r="BN641" s="27"/>
      <c r="BO641" s="27"/>
      <c r="BP641" s="27"/>
      <c r="BQ641" s="27"/>
      <c r="BR641" s="27"/>
      <c r="BS641" s="27"/>
      <c r="BT641" s="27"/>
      <c r="BU641" s="27"/>
      <c r="BV641" s="27"/>
      <c r="BW641" s="27"/>
      <c r="BX641" s="27"/>
      <c r="BY641" s="27"/>
      <c r="BZ641" s="27"/>
      <c r="CA641" s="27"/>
      <c r="CB641" s="27"/>
      <c r="CC641" s="27"/>
      <c r="CD641" s="27"/>
      <c r="CE641" s="27"/>
      <c r="CF641" s="27"/>
      <c r="CG641" s="27"/>
      <c r="CH641" s="27"/>
      <c r="CI641" s="27"/>
      <c r="CJ641" s="27"/>
      <c r="CK641" s="27"/>
      <c r="CL641" s="27"/>
      <c r="CM641" s="27"/>
      <c r="CN641" s="27"/>
      <c r="CO641" s="27"/>
      <c r="CP641" s="27"/>
      <c r="CQ641" s="27"/>
      <c r="CR641" s="27"/>
      <c r="CS641" s="27"/>
      <c r="CT641" s="27"/>
      <c r="CU641" s="27"/>
      <c r="CV641" s="27"/>
      <c r="CW641" s="27"/>
      <c r="CX641" s="27"/>
      <c r="CY641" s="27"/>
      <c r="CZ641" s="27"/>
      <c r="DA641" s="27"/>
      <c r="DB641" s="27"/>
      <c r="DC641" s="27"/>
      <c r="DD641" s="27"/>
      <c r="DE641" s="27"/>
      <c r="DF641" s="27"/>
      <c r="DG641" s="27"/>
      <c r="DH641" s="27"/>
      <c r="DI641" s="27"/>
      <c r="DJ641" s="27"/>
      <c r="DK641" s="27"/>
      <c r="DL641" s="27"/>
      <c r="DM641" s="27"/>
      <c r="DN641" s="27"/>
      <c r="DO641" s="27"/>
      <c r="DP641" s="27"/>
      <c r="DQ641" s="27"/>
      <c r="DR641" s="27"/>
      <c r="DS641" s="27"/>
      <c r="DT641" s="27"/>
      <c r="DU641" s="27"/>
      <c r="DV641" s="27"/>
      <c r="DW641" s="40"/>
      <c r="DX641" s="27"/>
      <c r="DY641" s="27"/>
      <c r="DZ641" s="27"/>
      <c r="EA641" s="27"/>
      <c r="EB641" s="27"/>
      <c r="EC641" s="27"/>
      <c r="ED641" s="27"/>
      <c r="EE641" s="27"/>
      <c r="EF641" s="27"/>
      <c r="EG641" s="27"/>
      <c r="EH641" s="27"/>
      <c r="EI641" s="27"/>
      <c r="EJ641" s="27"/>
      <c r="EK641" s="27"/>
      <c r="EL641" s="27"/>
      <c r="EM641" s="27"/>
      <c r="EN641" s="27"/>
      <c r="EO641" s="27"/>
      <c r="EP641" s="27"/>
      <c r="EQ641" s="27"/>
      <c r="ER641" s="40"/>
    </row>
    <row r="642" spans="2:148" ht="15" customHeight="1" x14ac:dyDescent="0.25">
      <c r="B642" s="298" t="str">
        <f t="shared" si="74"/>
        <v>Desk 12</v>
      </c>
      <c r="C642" s="300" t="str">
        <f t="shared" si="76"/>
        <v/>
      </c>
      <c r="D642" s="300" t="str">
        <f t="shared" si="76"/>
        <v/>
      </c>
      <c r="E642" s="300" t="str">
        <f t="shared" si="76"/>
        <v/>
      </c>
      <c r="F642" s="300" t="str">
        <f t="shared" si="76"/>
        <v/>
      </c>
      <c r="G642" s="610" t="str">
        <f t="shared" si="76"/>
        <v/>
      </c>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c r="AS642" s="27"/>
      <c r="AT642" s="27"/>
      <c r="AU642" s="27"/>
      <c r="AV642" s="27"/>
      <c r="AW642" s="27"/>
      <c r="AX642" s="27"/>
      <c r="AY642" s="27"/>
      <c r="AZ642" s="27"/>
      <c r="BA642" s="27"/>
      <c r="BB642" s="27"/>
      <c r="BC642" s="27"/>
      <c r="BD642" s="27"/>
      <c r="BE642" s="27"/>
      <c r="BF642" s="27"/>
      <c r="BG642" s="27"/>
      <c r="BH642" s="27"/>
      <c r="BI642" s="27"/>
      <c r="BJ642" s="27"/>
      <c r="BK642" s="27"/>
      <c r="BL642" s="27"/>
      <c r="BM642" s="27"/>
      <c r="BN642" s="27"/>
      <c r="BO642" s="27"/>
      <c r="BP642" s="27"/>
      <c r="BQ642" s="27"/>
      <c r="BR642" s="27"/>
      <c r="BS642" s="27"/>
      <c r="BT642" s="27"/>
      <c r="BU642" s="27"/>
      <c r="BV642" s="27"/>
      <c r="BW642" s="27"/>
      <c r="BX642" s="27"/>
      <c r="BY642" s="27"/>
      <c r="BZ642" s="27"/>
      <c r="CA642" s="27"/>
      <c r="CB642" s="27"/>
      <c r="CC642" s="27"/>
      <c r="CD642" s="27"/>
      <c r="CE642" s="27"/>
      <c r="CF642" s="27"/>
      <c r="CG642" s="27"/>
      <c r="CH642" s="27"/>
      <c r="CI642" s="27"/>
      <c r="CJ642" s="27"/>
      <c r="CK642" s="27"/>
      <c r="CL642" s="27"/>
      <c r="CM642" s="27"/>
      <c r="CN642" s="27"/>
      <c r="CO642" s="27"/>
      <c r="CP642" s="27"/>
      <c r="CQ642" s="27"/>
      <c r="CR642" s="27"/>
      <c r="CS642" s="27"/>
      <c r="CT642" s="27"/>
      <c r="CU642" s="27"/>
      <c r="CV642" s="27"/>
      <c r="CW642" s="27"/>
      <c r="CX642" s="27"/>
      <c r="CY642" s="27"/>
      <c r="CZ642" s="27"/>
      <c r="DA642" s="27"/>
      <c r="DB642" s="27"/>
      <c r="DC642" s="27"/>
      <c r="DD642" s="27"/>
      <c r="DE642" s="27"/>
      <c r="DF642" s="27"/>
      <c r="DG642" s="27"/>
      <c r="DH642" s="27"/>
      <c r="DI642" s="27"/>
      <c r="DJ642" s="27"/>
      <c r="DK642" s="27"/>
      <c r="DL642" s="27"/>
      <c r="DM642" s="27"/>
      <c r="DN642" s="27"/>
      <c r="DO642" s="27"/>
      <c r="DP642" s="27"/>
      <c r="DQ642" s="27"/>
      <c r="DR642" s="27"/>
      <c r="DS642" s="27"/>
      <c r="DT642" s="27"/>
      <c r="DU642" s="27"/>
      <c r="DV642" s="27"/>
      <c r="DW642" s="40"/>
      <c r="DX642" s="27"/>
      <c r="DY642" s="27"/>
      <c r="DZ642" s="27"/>
      <c r="EA642" s="27"/>
      <c r="EB642" s="27"/>
      <c r="EC642" s="27"/>
      <c r="ED642" s="27"/>
      <c r="EE642" s="27"/>
      <c r="EF642" s="27"/>
      <c r="EG642" s="27"/>
      <c r="EH642" s="27"/>
      <c r="EI642" s="27"/>
      <c r="EJ642" s="27"/>
      <c r="EK642" s="27"/>
      <c r="EL642" s="27"/>
      <c r="EM642" s="27"/>
      <c r="EN642" s="27"/>
      <c r="EO642" s="27"/>
      <c r="EP642" s="27"/>
      <c r="EQ642" s="27"/>
      <c r="ER642" s="40"/>
    </row>
    <row r="643" spans="2:148" ht="15" customHeight="1" x14ac:dyDescent="0.25">
      <c r="B643" s="298" t="str">
        <f t="shared" si="74"/>
        <v>Desk 13</v>
      </c>
      <c r="C643" s="300" t="str">
        <f t="shared" si="76"/>
        <v/>
      </c>
      <c r="D643" s="300" t="str">
        <f t="shared" si="76"/>
        <v/>
      </c>
      <c r="E643" s="300" t="str">
        <f t="shared" si="76"/>
        <v/>
      </c>
      <c r="F643" s="300" t="str">
        <f t="shared" si="76"/>
        <v/>
      </c>
      <c r="G643" s="610" t="str">
        <f t="shared" si="76"/>
        <v/>
      </c>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c r="AS643" s="27"/>
      <c r="AT643" s="27"/>
      <c r="AU643" s="27"/>
      <c r="AV643" s="27"/>
      <c r="AW643" s="27"/>
      <c r="AX643" s="27"/>
      <c r="AY643" s="27"/>
      <c r="AZ643" s="27"/>
      <c r="BA643" s="27"/>
      <c r="BB643" s="27"/>
      <c r="BC643" s="27"/>
      <c r="BD643" s="27"/>
      <c r="BE643" s="27"/>
      <c r="BF643" s="27"/>
      <c r="BG643" s="27"/>
      <c r="BH643" s="27"/>
      <c r="BI643" s="27"/>
      <c r="BJ643" s="27"/>
      <c r="BK643" s="27"/>
      <c r="BL643" s="27"/>
      <c r="BM643" s="27"/>
      <c r="BN643" s="27"/>
      <c r="BO643" s="27"/>
      <c r="BP643" s="27"/>
      <c r="BQ643" s="27"/>
      <c r="BR643" s="27"/>
      <c r="BS643" s="27"/>
      <c r="BT643" s="27"/>
      <c r="BU643" s="27"/>
      <c r="BV643" s="27"/>
      <c r="BW643" s="27"/>
      <c r="BX643" s="27"/>
      <c r="BY643" s="27"/>
      <c r="BZ643" s="27"/>
      <c r="CA643" s="27"/>
      <c r="CB643" s="27"/>
      <c r="CC643" s="27"/>
      <c r="CD643" s="27"/>
      <c r="CE643" s="27"/>
      <c r="CF643" s="27"/>
      <c r="CG643" s="27"/>
      <c r="CH643" s="27"/>
      <c r="CI643" s="27"/>
      <c r="CJ643" s="27"/>
      <c r="CK643" s="27"/>
      <c r="CL643" s="27"/>
      <c r="CM643" s="27"/>
      <c r="CN643" s="27"/>
      <c r="CO643" s="27"/>
      <c r="CP643" s="27"/>
      <c r="CQ643" s="27"/>
      <c r="CR643" s="27"/>
      <c r="CS643" s="27"/>
      <c r="CT643" s="27"/>
      <c r="CU643" s="27"/>
      <c r="CV643" s="27"/>
      <c r="CW643" s="27"/>
      <c r="CX643" s="27"/>
      <c r="CY643" s="27"/>
      <c r="CZ643" s="27"/>
      <c r="DA643" s="27"/>
      <c r="DB643" s="27"/>
      <c r="DC643" s="27"/>
      <c r="DD643" s="27"/>
      <c r="DE643" s="27"/>
      <c r="DF643" s="27"/>
      <c r="DG643" s="27"/>
      <c r="DH643" s="27"/>
      <c r="DI643" s="27"/>
      <c r="DJ643" s="27"/>
      <c r="DK643" s="27"/>
      <c r="DL643" s="27"/>
      <c r="DM643" s="27"/>
      <c r="DN643" s="27"/>
      <c r="DO643" s="27"/>
      <c r="DP643" s="27"/>
      <c r="DQ643" s="27"/>
      <c r="DR643" s="27"/>
      <c r="DS643" s="27"/>
      <c r="DT643" s="27"/>
      <c r="DU643" s="27"/>
      <c r="DV643" s="27"/>
      <c r="DW643" s="40"/>
      <c r="DX643" s="27"/>
      <c r="DY643" s="27"/>
      <c r="DZ643" s="27"/>
      <c r="EA643" s="27"/>
      <c r="EB643" s="27"/>
      <c r="EC643" s="27"/>
      <c r="ED643" s="27"/>
      <c r="EE643" s="27"/>
      <c r="EF643" s="27"/>
      <c r="EG643" s="27"/>
      <c r="EH643" s="27"/>
      <c r="EI643" s="27"/>
      <c r="EJ643" s="27"/>
      <c r="EK643" s="27"/>
      <c r="EL643" s="27"/>
      <c r="EM643" s="27"/>
      <c r="EN643" s="27"/>
      <c r="EO643" s="27"/>
      <c r="EP643" s="27"/>
      <c r="EQ643" s="27"/>
      <c r="ER643" s="40"/>
    </row>
    <row r="644" spans="2:148" ht="15" customHeight="1" x14ac:dyDescent="0.25">
      <c r="B644" s="298" t="str">
        <f t="shared" si="74"/>
        <v>Desk 14</v>
      </c>
      <c r="C644" s="300" t="str">
        <f t="shared" si="76"/>
        <v/>
      </c>
      <c r="D644" s="300" t="str">
        <f t="shared" si="76"/>
        <v/>
      </c>
      <c r="E644" s="300" t="str">
        <f t="shared" si="76"/>
        <v/>
      </c>
      <c r="F644" s="300" t="str">
        <f t="shared" si="76"/>
        <v/>
      </c>
      <c r="G644" s="610" t="str">
        <f t="shared" si="76"/>
        <v/>
      </c>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c r="AS644" s="27"/>
      <c r="AT644" s="27"/>
      <c r="AU644" s="27"/>
      <c r="AV644" s="27"/>
      <c r="AW644" s="27"/>
      <c r="AX644" s="27"/>
      <c r="AY644" s="27"/>
      <c r="AZ644" s="27"/>
      <c r="BA644" s="27"/>
      <c r="BB644" s="27"/>
      <c r="BC644" s="27"/>
      <c r="BD644" s="27"/>
      <c r="BE644" s="27"/>
      <c r="BF644" s="27"/>
      <c r="BG644" s="27"/>
      <c r="BH644" s="27"/>
      <c r="BI644" s="27"/>
      <c r="BJ644" s="27"/>
      <c r="BK644" s="27"/>
      <c r="BL644" s="27"/>
      <c r="BM644" s="27"/>
      <c r="BN644" s="27"/>
      <c r="BO644" s="27"/>
      <c r="BP644" s="27"/>
      <c r="BQ644" s="27"/>
      <c r="BR644" s="27"/>
      <c r="BS644" s="27"/>
      <c r="BT644" s="27"/>
      <c r="BU644" s="27"/>
      <c r="BV644" s="27"/>
      <c r="BW644" s="27"/>
      <c r="BX644" s="27"/>
      <c r="BY644" s="27"/>
      <c r="BZ644" s="27"/>
      <c r="CA644" s="27"/>
      <c r="CB644" s="27"/>
      <c r="CC644" s="27"/>
      <c r="CD644" s="27"/>
      <c r="CE644" s="27"/>
      <c r="CF644" s="27"/>
      <c r="CG644" s="27"/>
      <c r="CH644" s="27"/>
      <c r="CI644" s="27"/>
      <c r="CJ644" s="27"/>
      <c r="CK644" s="27"/>
      <c r="CL644" s="27"/>
      <c r="CM644" s="27"/>
      <c r="CN644" s="27"/>
      <c r="CO644" s="27"/>
      <c r="CP644" s="27"/>
      <c r="CQ644" s="27"/>
      <c r="CR644" s="27"/>
      <c r="CS644" s="27"/>
      <c r="CT644" s="27"/>
      <c r="CU644" s="27"/>
      <c r="CV644" s="27"/>
      <c r="CW644" s="27"/>
      <c r="CX644" s="27"/>
      <c r="CY644" s="27"/>
      <c r="CZ644" s="27"/>
      <c r="DA644" s="27"/>
      <c r="DB644" s="27"/>
      <c r="DC644" s="27"/>
      <c r="DD644" s="27"/>
      <c r="DE644" s="27"/>
      <c r="DF644" s="27"/>
      <c r="DG644" s="27"/>
      <c r="DH644" s="27"/>
      <c r="DI644" s="27"/>
      <c r="DJ644" s="27"/>
      <c r="DK644" s="27"/>
      <c r="DL644" s="27"/>
      <c r="DM644" s="27"/>
      <c r="DN644" s="27"/>
      <c r="DO644" s="27"/>
      <c r="DP644" s="27"/>
      <c r="DQ644" s="27"/>
      <c r="DR644" s="27"/>
      <c r="DS644" s="27"/>
      <c r="DT644" s="27"/>
      <c r="DU644" s="27"/>
      <c r="DV644" s="27"/>
      <c r="DW644" s="40"/>
      <c r="DX644" s="27"/>
      <c r="DY644" s="27"/>
      <c r="DZ644" s="27"/>
      <c r="EA644" s="27"/>
      <c r="EB644" s="27"/>
      <c r="EC644" s="27"/>
      <c r="ED644" s="27"/>
      <c r="EE644" s="27"/>
      <c r="EF644" s="27"/>
      <c r="EG644" s="27"/>
      <c r="EH644" s="27"/>
      <c r="EI644" s="27"/>
      <c r="EJ644" s="27"/>
      <c r="EK644" s="27"/>
      <c r="EL644" s="27"/>
      <c r="EM644" s="27"/>
      <c r="EN644" s="27"/>
      <c r="EO644" s="27"/>
      <c r="EP644" s="27"/>
      <c r="EQ644" s="27"/>
      <c r="ER644" s="40"/>
    </row>
    <row r="645" spans="2:148" ht="15" customHeight="1" x14ac:dyDescent="0.25">
      <c r="B645" s="298" t="str">
        <f t="shared" si="74"/>
        <v>Desk 15</v>
      </c>
      <c r="C645" s="300" t="str">
        <f t="shared" si="76"/>
        <v/>
      </c>
      <c r="D645" s="300" t="str">
        <f t="shared" si="76"/>
        <v/>
      </c>
      <c r="E645" s="300" t="str">
        <f t="shared" si="76"/>
        <v/>
      </c>
      <c r="F645" s="300" t="str">
        <f t="shared" si="76"/>
        <v/>
      </c>
      <c r="G645" s="610" t="str">
        <f t="shared" si="76"/>
        <v/>
      </c>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c r="AS645" s="27"/>
      <c r="AT645" s="27"/>
      <c r="AU645" s="27"/>
      <c r="AV645" s="27"/>
      <c r="AW645" s="27"/>
      <c r="AX645" s="27"/>
      <c r="AY645" s="27"/>
      <c r="AZ645" s="27"/>
      <c r="BA645" s="27"/>
      <c r="BB645" s="27"/>
      <c r="BC645" s="27"/>
      <c r="BD645" s="27"/>
      <c r="BE645" s="27"/>
      <c r="BF645" s="27"/>
      <c r="BG645" s="27"/>
      <c r="BH645" s="27"/>
      <c r="BI645" s="27"/>
      <c r="BJ645" s="27"/>
      <c r="BK645" s="27"/>
      <c r="BL645" s="27"/>
      <c r="BM645" s="27"/>
      <c r="BN645" s="27"/>
      <c r="BO645" s="27"/>
      <c r="BP645" s="27"/>
      <c r="BQ645" s="27"/>
      <c r="BR645" s="27"/>
      <c r="BS645" s="27"/>
      <c r="BT645" s="27"/>
      <c r="BU645" s="27"/>
      <c r="BV645" s="27"/>
      <c r="BW645" s="27"/>
      <c r="BX645" s="27"/>
      <c r="BY645" s="27"/>
      <c r="BZ645" s="27"/>
      <c r="CA645" s="27"/>
      <c r="CB645" s="27"/>
      <c r="CC645" s="27"/>
      <c r="CD645" s="27"/>
      <c r="CE645" s="27"/>
      <c r="CF645" s="27"/>
      <c r="CG645" s="27"/>
      <c r="CH645" s="27"/>
      <c r="CI645" s="27"/>
      <c r="CJ645" s="27"/>
      <c r="CK645" s="27"/>
      <c r="CL645" s="27"/>
      <c r="CM645" s="27"/>
      <c r="CN645" s="27"/>
      <c r="CO645" s="27"/>
      <c r="CP645" s="27"/>
      <c r="CQ645" s="27"/>
      <c r="CR645" s="27"/>
      <c r="CS645" s="27"/>
      <c r="CT645" s="27"/>
      <c r="CU645" s="27"/>
      <c r="CV645" s="27"/>
      <c r="CW645" s="27"/>
      <c r="CX645" s="27"/>
      <c r="CY645" s="27"/>
      <c r="CZ645" s="27"/>
      <c r="DA645" s="27"/>
      <c r="DB645" s="27"/>
      <c r="DC645" s="27"/>
      <c r="DD645" s="27"/>
      <c r="DE645" s="27"/>
      <c r="DF645" s="27"/>
      <c r="DG645" s="27"/>
      <c r="DH645" s="27"/>
      <c r="DI645" s="27"/>
      <c r="DJ645" s="27"/>
      <c r="DK645" s="27"/>
      <c r="DL645" s="27"/>
      <c r="DM645" s="27"/>
      <c r="DN645" s="27"/>
      <c r="DO645" s="27"/>
      <c r="DP645" s="27"/>
      <c r="DQ645" s="27"/>
      <c r="DR645" s="27"/>
      <c r="DS645" s="27"/>
      <c r="DT645" s="27"/>
      <c r="DU645" s="27"/>
      <c r="DV645" s="27"/>
      <c r="DW645" s="40"/>
      <c r="DX645" s="27"/>
      <c r="DY645" s="27"/>
      <c r="DZ645" s="27"/>
      <c r="EA645" s="27"/>
      <c r="EB645" s="27"/>
      <c r="EC645" s="27"/>
      <c r="ED645" s="27"/>
      <c r="EE645" s="27"/>
      <c r="EF645" s="27"/>
      <c r="EG645" s="27"/>
      <c r="EH645" s="27"/>
      <c r="EI645" s="27"/>
      <c r="EJ645" s="27"/>
      <c r="EK645" s="27"/>
      <c r="EL645" s="27"/>
      <c r="EM645" s="27"/>
      <c r="EN645" s="27"/>
      <c r="EO645" s="27"/>
      <c r="EP645" s="27"/>
      <c r="EQ645" s="27"/>
      <c r="ER645" s="40"/>
    </row>
    <row r="646" spans="2:148" ht="15" customHeight="1" x14ac:dyDescent="0.25">
      <c r="B646" s="298" t="str">
        <f t="shared" si="74"/>
        <v>Desk 16</v>
      </c>
      <c r="C646" s="300" t="str">
        <f t="shared" si="76"/>
        <v/>
      </c>
      <c r="D646" s="300" t="str">
        <f t="shared" si="76"/>
        <v/>
      </c>
      <c r="E646" s="300" t="str">
        <f t="shared" si="76"/>
        <v/>
      </c>
      <c r="F646" s="300" t="str">
        <f t="shared" si="76"/>
        <v/>
      </c>
      <c r="G646" s="610" t="str">
        <f t="shared" si="76"/>
        <v/>
      </c>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c r="AS646" s="27"/>
      <c r="AT646" s="27"/>
      <c r="AU646" s="27"/>
      <c r="AV646" s="27"/>
      <c r="AW646" s="27"/>
      <c r="AX646" s="27"/>
      <c r="AY646" s="27"/>
      <c r="AZ646" s="27"/>
      <c r="BA646" s="27"/>
      <c r="BB646" s="27"/>
      <c r="BC646" s="27"/>
      <c r="BD646" s="27"/>
      <c r="BE646" s="27"/>
      <c r="BF646" s="27"/>
      <c r="BG646" s="27"/>
      <c r="BH646" s="27"/>
      <c r="BI646" s="27"/>
      <c r="BJ646" s="27"/>
      <c r="BK646" s="27"/>
      <c r="BL646" s="27"/>
      <c r="BM646" s="27"/>
      <c r="BN646" s="27"/>
      <c r="BO646" s="27"/>
      <c r="BP646" s="27"/>
      <c r="BQ646" s="27"/>
      <c r="BR646" s="27"/>
      <c r="BS646" s="27"/>
      <c r="BT646" s="27"/>
      <c r="BU646" s="27"/>
      <c r="BV646" s="27"/>
      <c r="BW646" s="27"/>
      <c r="BX646" s="27"/>
      <c r="BY646" s="27"/>
      <c r="BZ646" s="27"/>
      <c r="CA646" s="27"/>
      <c r="CB646" s="27"/>
      <c r="CC646" s="27"/>
      <c r="CD646" s="27"/>
      <c r="CE646" s="27"/>
      <c r="CF646" s="27"/>
      <c r="CG646" s="27"/>
      <c r="CH646" s="27"/>
      <c r="CI646" s="27"/>
      <c r="CJ646" s="27"/>
      <c r="CK646" s="27"/>
      <c r="CL646" s="27"/>
      <c r="CM646" s="27"/>
      <c r="CN646" s="27"/>
      <c r="CO646" s="27"/>
      <c r="CP646" s="27"/>
      <c r="CQ646" s="27"/>
      <c r="CR646" s="27"/>
      <c r="CS646" s="27"/>
      <c r="CT646" s="27"/>
      <c r="CU646" s="27"/>
      <c r="CV646" s="27"/>
      <c r="CW646" s="27"/>
      <c r="CX646" s="27"/>
      <c r="CY646" s="27"/>
      <c r="CZ646" s="27"/>
      <c r="DA646" s="27"/>
      <c r="DB646" s="27"/>
      <c r="DC646" s="27"/>
      <c r="DD646" s="27"/>
      <c r="DE646" s="27"/>
      <c r="DF646" s="27"/>
      <c r="DG646" s="27"/>
      <c r="DH646" s="27"/>
      <c r="DI646" s="27"/>
      <c r="DJ646" s="27"/>
      <c r="DK646" s="27"/>
      <c r="DL646" s="27"/>
      <c r="DM646" s="27"/>
      <c r="DN646" s="27"/>
      <c r="DO646" s="27"/>
      <c r="DP646" s="27"/>
      <c r="DQ646" s="27"/>
      <c r="DR646" s="27"/>
      <c r="DS646" s="27"/>
      <c r="DT646" s="27"/>
      <c r="DU646" s="27"/>
      <c r="DV646" s="27"/>
      <c r="DW646" s="40"/>
      <c r="DX646" s="27"/>
      <c r="DY646" s="27"/>
      <c r="DZ646" s="27"/>
      <c r="EA646" s="27"/>
      <c r="EB646" s="27"/>
      <c r="EC646" s="27"/>
      <c r="ED646" s="27"/>
      <c r="EE646" s="27"/>
      <c r="EF646" s="27"/>
      <c r="EG646" s="27"/>
      <c r="EH646" s="27"/>
      <c r="EI646" s="27"/>
      <c r="EJ646" s="27"/>
      <c r="EK646" s="27"/>
      <c r="EL646" s="27"/>
      <c r="EM646" s="27"/>
      <c r="EN646" s="27"/>
      <c r="EO646" s="27"/>
      <c r="EP646" s="27"/>
      <c r="EQ646" s="27"/>
      <c r="ER646" s="40"/>
    </row>
    <row r="647" spans="2:148" ht="15" customHeight="1" x14ac:dyDescent="0.25">
      <c r="B647" s="298" t="str">
        <f t="shared" si="74"/>
        <v>Desk 17</v>
      </c>
      <c r="C647" s="300" t="str">
        <f t="shared" si="76"/>
        <v/>
      </c>
      <c r="D647" s="300" t="str">
        <f t="shared" si="76"/>
        <v/>
      </c>
      <c r="E647" s="300" t="str">
        <f t="shared" si="76"/>
        <v/>
      </c>
      <c r="F647" s="300" t="str">
        <f t="shared" si="76"/>
        <v/>
      </c>
      <c r="G647" s="610" t="str">
        <f t="shared" si="76"/>
        <v/>
      </c>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c r="AR647" s="27"/>
      <c r="AS647" s="27"/>
      <c r="AT647" s="27"/>
      <c r="AU647" s="27"/>
      <c r="AV647" s="27"/>
      <c r="AW647" s="27"/>
      <c r="AX647" s="27"/>
      <c r="AY647" s="27"/>
      <c r="AZ647" s="27"/>
      <c r="BA647" s="27"/>
      <c r="BB647" s="27"/>
      <c r="BC647" s="27"/>
      <c r="BD647" s="27"/>
      <c r="BE647" s="27"/>
      <c r="BF647" s="27"/>
      <c r="BG647" s="27"/>
      <c r="BH647" s="27"/>
      <c r="BI647" s="27"/>
      <c r="BJ647" s="27"/>
      <c r="BK647" s="27"/>
      <c r="BL647" s="27"/>
      <c r="BM647" s="27"/>
      <c r="BN647" s="27"/>
      <c r="BO647" s="27"/>
      <c r="BP647" s="27"/>
      <c r="BQ647" s="27"/>
      <c r="BR647" s="27"/>
      <c r="BS647" s="27"/>
      <c r="BT647" s="27"/>
      <c r="BU647" s="27"/>
      <c r="BV647" s="27"/>
      <c r="BW647" s="27"/>
      <c r="BX647" s="27"/>
      <c r="BY647" s="27"/>
      <c r="BZ647" s="27"/>
      <c r="CA647" s="27"/>
      <c r="CB647" s="27"/>
      <c r="CC647" s="27"/>
      <c r="CD647" s="27"/>
      <c r="CE647" s="27"/>
      <c r="CF647" s="27"/>
      <c r="CG647" s="27"/>
      <c r="CH647" s="27"/>
      <c r="CI647" s="27"/>
      <c r="CJ647" s="27"/>
      <c r="CK647" s="27"/>
      <c r="CL647" s="27"/>
      <c r="CM647" s="27"/>
      <c r="CN647" s="27"/>
      <c r="CO647" s="27"/>
      <c r="CP647" s="27"/>
      <c r="CQ647" s="27"/>
      <c r="CR647" s="27"/>
      <c r="CS647" s="27"/>
      <c r="CT647" s="27"/>
      <c r="CU647" s="27"/>
      <c r="CV647" s="27"/>
      <c r="CW647" s="27"/>
      <c r="CX647" s="27"/>
      <c r="CY647" s="27"/>
      <c r="CZ647" s="27"/>
      <c r="DA647" s="27"/>
      <c r="DB647" s="27"/>
      <c r="DC647" s="27"/>
      <c r="DD647" s="27"/>
      <c r="DE647" s="27"/>
      <c r="DF647" s="27"/>
      <c r="DG647" s="27"/>
      <c r="DH647" s="27"/>
      <c r="DI647" s="27"/>
      <c r="DJ647" s="27"/>
      <c r="DK647" s="27"/>
      <c r="DL647" s="27"/>
      <c r="DM647" s="27"/>
      <c r="DN647" s="27"/>
      <c r="DO647" s="27"/>
      <c r="DP647" s="27"/>
      <c r="DQ647" s="27"/>
      <c r="DR647" s="27"/>
      <c r="DS647" s="27"/>
      <c r="DT647" s="27"/>
      <c r="DU647" s="27"/>
      <c r="DV647" s="27"/>
      <c r="DW647" s="40"/>
      <c r="DX647" s="27"/>
      <c r="DY647" s="27"/>
      <c r="DZ647" s="27"/>
      <c r="EA647" s="27"/>
      <c r="EB647" s="27"/>
      <c r="EC647" s="27"/>
      <c r="ED647" s="27"/>
      <c r="EE647" s="27"/>
      <c r="EF647" s="27"/>
      <c r="EG647" s="27"/>
      <c r="EH647" s="27"/>
      <c r="EI647" s="27"/>
      <c r="EJ647" s="27"/>
      <c r="EK647" s="27"/>
      <c r="EL647" s="27"/>
      <c r="EM647" s="27"/>
      <c r="EN647" s="27"/>
      <c r="EO647" s="27"/>
      <c r="EP647" s="27"/>
      <c r="EQ647" s="27"/>
      <c r="ER647" s="40"/>
    </row>
    <row r="648" spans="2:148" ht="15" customHeight="1" x14ac:dyDescent="0.25">
      <c r="B648" s="298" t="str">
        <f t="shared" si="74"/>
        <v>Desk 18</v>
      </c>
      <c r="C648" s="300" t="str">
        <f t="shared" ref="C648:G663" si="77">IF(ISBLANK(C28), "", C28)</f>
        <v/>
      </c>
      <c r="D648" s="300" t="str">
        <f t="shared" si="77"/>
        <v/>
      </c>
      <c r="E648" s="300" t="str">
        <f t="shared" si="77"/>
        <v/>
      </c>
      <c r="F648" s="300" t="str">
        <f t="shared" si="77"/>
        <v/>
      </c>
      <c r="G648" s="610" t="str">
        <f t="shared" si="77"/>
        <v/>
      </c>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c r="AR648" s="27"/>
      <c r="AS648" s="27"/>
      <c r="AT648" s="27"/>
      <c r="AU648" s="27"/>
      <c r="AV648" s="27"/>
      <c r="AW648" s="27"/>
      <c r="AX648" s="27"/>
      <c r="AY648" s="27"/>
      <c r="AZ648" s="27"/>
      <c r="BA648" s="27"/>
      <c r="BB648" s="27"/>
      <c r="BC648" s="27"/>
      <c r="BD648" s="27"/>
      <c r="BE648" s="27"/>
      <c r="BF648" s="27"/>
      <c r="BG648" s="27"/>
      <c r="BH648" s="27"/>
      <c r="BI648" s="27"/>
      <c r="BJ648" s="27"/>
      <c r="BK648" s="27"/>
      <c r="BL648" s="27"/>
      <c r="BM648" s="27"/>
      <c r="BN648" s="27"/>
      <c r="BO648" s="27"/>
      <c r="BP648" s="27"/>
      <c r="BQ648" s="27"/>
      <c r="BR648" s="27"/>
      <c r="BS648" s="27"/>
      <c r="BT648" s="27"/>
      <c r="BU648" s="27"/>
      <c r="BV648" s="27"/>
      <c r="BW648" s="27"/>
      <c r="BX648" s="27"/>
      <c r="BY648" s="27"/>
      <c r="BZ648" s="27"/>
      <c r="CA648" s="27"/>
      <c r="CB648" s="27"/>
      <c r="CC648" s="27"/>
      <c r="CD648" s="27"/>
      <c r="CE648" s="27"/>
      <c r="CF648" s="27"/>
      <c r="CG648" s="27"/>
      <c r="CH648" s="27"/>
      <c r="CI648" s="27"/>
      <c r="CJ648" s="27"/>
      <c r="CK648" s="27"/>
      <c r="CL648" s="27"/>
      <c r="CM648" s="27"/>
      <c r="CN648" s="27"/>
      <c r="CO648" s="27"/>
      <c r="CP648" s="27"/>
      <c r="CQ648" s="27"/>
      <c r="CR648" s="27"/>
      <c r="CS648" s="27"/>
      <c r="CT648" s="27"/>
      <c r="CU648" s="27"/>
      <c r="CV648" s="27"/>
      <c r="CW648" s="27"/>
      <c r="CX648" s="27"/>
      <c r="CY648" s="27"/>
      <c r="CZ648" s="27"/>
      <c r="DA648" s="27"/>
      <c r="DB648" s="27"/>
      <c r="DC648" s="27"/>
      <c r="DD648" s="27"/>
      <c r="DE648" s="27"/>
      <c r="DF648" s="27"/>
      <c r="DG648" s="27"/>
      <c r="DH648" s="27"/>
      <c r="DI648" s="27"/>
      <c r="DJ648" s="27"/>
      <c r="DK648" s="27"/>
      <c r="DL648" s="27"/>
      <c r="DM648" s="27"/>
      <c r="DN648" s="27"/>
      <c r="DO648" s="27"/>
      <c r="DP648" s="27"/>
      <c r="DQ648" s="27"/>
      <c r="DR648" s="27"/>
      <c r="DS648" s="27"/>
      <c r="DT648" s="27"/>
      <c r="DU648" s="27"/>
      <c r="DV648" s="27"/>
      <c r="DW648" s="40"/>
      <c r="DX648" s="27"/>
      <c r="DY648" s="27"/>
      <c r="DZ648" s="27"/>
      <c r="EA648" s="27"/>
      <c r="EB648" s="27"/>
      <c r="EC648" s="27"/>
      <c r="ED648" s="27"/>
      <c r="EE648" s="27"/>
      <c r="EF648" s="27"/>
      <c r="EG648" s="27"/>
      <c r="EH648" s="27"/>
      <c r="EI648" s="27"/>
      <c r="EJ648" s="27"/>
      <c r="EK648" s="27"/>
      <c r="EL648" s="27"/>
      <c r="EM648" s="27"/>
      <c r="EN648" s="27"/>
      <c r="EO648" s="27"/>
      <c r="EP648" s="27"/>
      <c r="EQ648" s="27"/>
      <c r="ER648" s="40"/>
    </row>
    <row r="649" spans="2:148" ht="15" customHeight="1" x14ac:dyDescent="0.25">
      <c r="B649" s="298" t="str">
        <f t="shared" si="74"/>
        <v>Desk 19</v>
      </c>
      <c r="C649" s="300" t="str">
        <f t="shared" si="77"/>
        <v/>
      </c>
      <c r="D649" s="300" t="str">
        <f t="shared" si="77"/>
        <v/>
      </c>
      <c r="E649" s="300" t="str">
        <f t="shared" si="77"/>
        <v/>
      </c>
      <c r="F649" s="300" t="str">
        <f t="shared" si="77"/>
        <v/>
      </c>
      <c r="G649" s="610" t="str">
        <f t="shared" si="77"/>
        <v/>
      </c>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c r="AR649" s="27"/>
      <c r="AS649" s="27"/>
      <c r="AT649" s="27"/>
      <c r="AU649" s="27"/>
      <c r="AV649" s="27"/>
      <c r="AW649" s="27"/>
      <c r="AX649" s="27"/>
      <c r="AY649" s="27"/>
      <c r="AZ649" s="27"/>
      <c r="BA649" s="27"/>
      <c r="BB649" s="27"/>
      <c r="BC649" s="27"/>
      <c r="BD649" s="27"/>
      <c r="BE649" s="27"/>
      <c r="BF649" s="27"/>
      <c r="BG649" s="27"/>
      <c r="BH649" s="27"/>
      <c r="BI649" s="27"/>
      <c r="BJ649" s="27"/>
      <c r="BK649" s="27"/>
      <c r="BL649" s="27"/>
      <c r="BM649" s="27"/>
      <c r="BN649" s="27"/>
      <c r="BO649" s="27"/>
      <c r="BP649" s="27"/>
      <c r="BQ649" s="27"/>
      <c r="BR649" s="27"/>
      <c r="BS649" s="27"/>
      <c r="BT649" s="27"/>
      <c r="BU649" s="27"/>
      <c r="BV649" s="27"/>
      <c r="BW649" s="27"/>
      <c r="BX649" s="27"/>
      <c r="BY649" s="27"/>
      <c r="BZ649" s="27"/>
      <c r="CA649" s="27"/>
      <c r="CB649" s="27"/>
      <c r="CC649" s="27"/>
      <c r="CD649" s="27"/>
      <c r="CE649" s="27"/>
      <c r="CF649" s="27"/>
      <c r="CG649" s="27"/>
      <c r="CH649" s="27"/>
      <c r="CI649" s="27"/>
      <c r="CJ649" s="27"/>
      <c r="CK649" s="27"/>
      <c r="CL649" s="27"/>
      <c r="CM649" s="27"/>
      <c r="CN649" s="27"/>
      <c r="CO649" s="27"/>
      <c r="CP649" s="27"/>
      <c r="CQ649" s="27"/>
      <c r="CR649" s="27"/>
      <c r="CS649" s="27"/>
      <c r="CT649" s="27"/>
      <c r="CU649" s="27"/>
      <c r="CV649" s="27"/>
      <c r="CW649" s="27"/>
      <c r="CX649" s="27"/>
      <c r="CY649" s="27"/>
      <c r="CZ649" s="27"/>
      <c r="DA649" s="27"/>
      <c r="DB649" s="27"/>
      <c r="DC649" s="27"/>
      <c r="DD649" s="27"/>
      <c r="DE649" s="27"/>
      <c r="DF649" s="27"/>
      <c r="DG649" s="27"/>
      <c r="DH649" s="27"/>
      <c r="DI649" s="27"/>
      <c r="DJ649" s="27"/>
      <c r="DK649" s="27"/>
      <c r="DL649" s="27"/>
      <c r="DM649" s="27"/>
      <c r="DN649" s="27"/>
      <c r="DO649" s="27"/>
      <c r="DP649" s="27"/>
      <c r="DQ649" s="27"/>
      <c r="DR649" s="27"/>
      <c r="DS649" s="27"/>
      <c r="DT649" s="27"/>
      <c r="DU649" s="27"/>
      <c r="DV649" s="27"/>
      <c r="DW649" s="40"/>
      <c r="DX649" s="27"/>
      <c r="DY649" s="27"/>
      <c r="DZ649" s="27"/>
      <c r="EA649" s="27"/>
      <c r="EB649" s="27"/>
      <c r="EC649" s="27"/>
      <c r="ED649" s="27"/>
      <c r="EE649" s="27"/>
      <c r="EF649" s="27"/>
      <c r="EG649" s="27"/>
      <c r="EH649" s="27"/>
      <c r="EI649" s="27"/>
      <c r="EJ649" s="27"/>
      <c r="EK649" s="27"/>
      <c r="EL649" s="27"/>
      <c r="EM649" s="27"/>
      <c r="EN649" s="27"/>
      <c r="EO649" s="27"/>
      <c r="EP649" s="27"/>
      <c r="EQ649" s="27"/>
      <c r="ER649" s="40"/>
    </row>
    <row r="650" spans="2:148" ht="15" customHeight="1" x14ac:dyDescent="0.25">
      <c r="B650" s="298" t="str">
        <f t="shared" si="74"/>
        <v>Desk 20</v>
      </c>
      <c r="C650" s="300" t="str">
        <f t="shared" si="77"/>
        <v/>
      </c>
      <c r="D650" s="300" t="str">
        <f t="shared" si="77"/>
        <v/>
      </c>
      <c r="E650" s="300" t="str">
        <f t="shared" si="77"/>
        <v/>
      </c>
      <c r="F650" s="300" t="str">
        <f t="shared" si="77"/>
        <v/>
      </c>
      <c r="G650" s="610" t="str">
        <f t="shared" si="77"/>
        <v/>
      </c>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c r="AQ650" s="27"/>
      <c r="AR650" s="27"/>
      <c r="AS650" s="27"/>
      <c r="AT650" s="27"/>
      <c r="AU650" s="27"/>
      <c r="AV650" s="27"/>
      <c r="AW650" s="27"/>
      <c r="AX650" s="27"/>
      <c r="AY650" s="27"/>
      <c r="AZ650" s="27"/>
      <c r="BA650" s="27"/>
      <c r="BB650" s="27"/>
      <c r="BC650" s="27"/>
      <c r="BD650" s="27"/>
      <c r="BE650" s="27"/>
      <c r="BF650" s="27"/>
      <c r="BG650" s="27"/>
      <c r="BH650" s="27"/>
      <c r="BI650" s="27"/>
      <c r="BJ650" s="27"/>
      <c r="BK650" s="27"/>
      <c r="BL650" s="27"/>
      <c r="BM650" s="27"/>
      <c r="BN650" s="27"/>
      <c r="BO650" s="27"/>
      <c r="BP650" s="27"/>
      <c r="BQ650" s="27"/>
      <c r="BR650" s="27"/>
      <c r="BS650" s="27"/>
      <c r="BT650" s="27"/>
      <c r="BU650" s="27"/>
      <c r="BV650" s="27"/>
      <c r="BW650" s="27"/>
      <c r="BX650" s="27"/>
      <c r="BY650" s="27"/>
      <c r="BZ650" s="27"/>
      <c r="CA650" s="27"/>
      <c r="CB650" s="27"/>
      <c r="CC650" s="27"/>
      <c r="CD650" s="27"/>
      <c r="CE650" s="27"/>
      <c r="CF650" s="27"/>
      <c r="CG650" s="27"/>
      <c r="CH650" s="27"/>
      <c r="CI650" s="27"/>
      <c r="CJ650" s="27"/>
      <c r="CK650" s="27"/>
      <c r="CL650" s="27"/>
      <c r="CM650" s="27"/>
      <c r="CN650" s="27"/>
      <c r="CO650" s="27"/>
      <c r="CP650" s="27"/>
      <c r="CQ650" s="27"/>
      <c r="CR650" s="27"/>
      <c r="CS650" s="27"/>
      <c r="CT650" s="27"/>
      <c r="CU650" s="27"/>
      <c r="CV650" s="27"/>
      <c r="CW650" s="27"/>
      <c r="CX650" s="27"/>
      <c r="CY650" s="27"/>
      <c r="CZ650" s="27"/>
      <c r="DA650" s="27"/>
      <c r="DB650" s="27"/>
      <c r="DC650" s="27"/>
      <c r="DD650" s="27"/>
      <c r="DE650" s="27"/>
      <c r="DF650" s="27"/>
      <c r="DG650" s="27"/>
      <c r="DH650" s="27"/>
      <c r="DI650" s="27"/>
      <c r="DJ650" s="27"/>
      <c r="DK650" s="27"/>
      <c r="DL650" s="27"/>
      <c r="DM650" s="27"/>
      <c r="DN650" s="27"/>
      <c r="DO650" s="27"/>
      <c r="DP650" s="27"/>
      <c r="DQ650" s="27"/>
      <c r="DR650" s="27"/>
      <c r="DS650" s="27"/>
      <c r="DT650" s="27"/>
      <c r="DU650" s="27"/>
      <c r="DV650" s="27"/>
      <c r="DW650" s="40"/>
      <c r="DX650" s="27"/>
      <c r="DY650" s="27"/>
      <c r="DZ650" s="27"/>
      <c r="EA650" s="27"/>
      <c r="EB650" s="27"/>
      <c r="EC650" s="27"/>
      <c r="ED650" s="27"/>
      <c r="EE650" s="27"/>
      <c r="EF650" s="27"/>
      <c r="EG650" s="27"/>
      <c r="EH650" s="27"/>
      <c r="EI650" s="27"/>
      <c r="EJ650" s="27"/>
      <c r="EK650" s="27"/>
      <c r="EL650" s="27"/>
      <c r="EM650" s="27"/>
      <c r="EN650" s="27"/>
      <c r="EO650" s="27"/>
      <c r="EP650" s="27"/>
      <c r="EQ650" s="27"/>
      <c r="ER650" s="40"/>
    </row>
    <row r="651" spans="2:148" ht="15" customHeight="1" x14ac:dyDescent="0.25">
      <c r="B651" s="298" t="str">
        <f t="shared" si="74"/>
        <v>Desk 21</v>
      </c>
      <c r="C651" s="300" t="str">
        <f t="shared" si="77"/>
        <v/>
      </c>
      <c r="D651" s="300" t="str">
        <f t="shared" si="77"/>
        <v/>
      </c>
      <c r="E651" s="300" t="str">
        <f t="shared" si="77"/>
        <v/>
      </c>
      <c r="F651" s="300" t="str">
        <f t="shared" si="77"/>
        <v/>
      </c>
      <c r="G651" s="610" t="str">
        <f t="shared" si="77"/>
        <v/>
      </c>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c r="AR651" s="27"/>
      <c r="AS651" s="27"/>
      <c r="AT651" s="27"/>
      <c r="AU651" s="27"/>
      <c r="AV651" s="27"/>
      <c r="AW651" s="27"/>
      <c r="AX651" s="27"/>
      <c r="AY651" s="27"/>
      <c r="AZ651" s="27"/>
      <c r="BA651" s="27"/>
      <c r="BB651" s="27"/>
      <c r="BC651" s="27"/>
      <c r="BD651" s="27"/>
      <c r="BE651" s="27"/>
      <c r="BF651" s="27"/>
      <c r="BG651" s="27"/>
      <c r="BH651" s="27"/>
      <c r="BI651" s="27"/>
      <c r="BJ651" s="27"/>
      <c r="BK651" s="27"/>
      <c r="BL651" s="27"/>
      <c r="BM651" s="27"/>
      <c r="BN651" s="27"/>
      <c r="BO651" s="27"/>
      <c r="BP651" s="27"/>
      <c r="BQ651" s="27"/>
      <c r="BR651" s="27"/>
      <c r="BS651" s="27"/>
      <c r="BT651" s="27"/>
      <c r="BU651" s="27"/>
      <c r="BV651" s="27"/>
      <c r="BW651" s="27"/>
      <c r="BX651" s="27"/>
      <c r="BY651" s="27"/>
      <c r="BZ651" s="27"/>
      <c r="CA651" s="27"/>
      <c r="CB651" s="27"/>
      <c r="CC651" s="27"/>
      <c r="CD651" s="27"/>
      <c r="CE651" s="27"/>
      <c r="CF651" s="27"/>
      <c r="CG651" s="27"/>
      <c r="CH651" s="27"/>
      <c r="CI651" s="27"/>
      <c r="CJ651" s="27"/>
      <c r="CK651" s="27"/>
      <c r="CL651" s="27"/>
      <c r="CM651" s="27"/>
      <c r="CN651" s="27"/>
      <c r="CO651" s="27"/>
      <c r="CP651" s="27"/>
      <c r="CQ651" s="27"/>
      <c r="CR651" s="27"/>
      <c r="CS651" s="27"/>
      <c r="CT651" s="27"/>
      <c r="CU651" s="27"/>
      <c r="CV651" s="27"/>
      <c r="CW651" s="27"/>
      <c r="CX651" s="27"/>
      <c r="CY651" s="27"/>
      <c r="CZ651" s="27"/>
      <c r="DA651" s="27"/>
      <c r="DB651" s="27"/>
      <c r="DC651" s="27"/>
      <c r="DD651" s="27"/>
      <c r="DE651" s="27"/>
      <c r="DF651" s="27"/>
      <c r="DG651" s="27"/>
      <c r="DH651" s="27"/>
      <c r="DI651" s="27"/>
      <c r="DJ651" s="27"/>
      <c r="DK651" s="27"/>
      <c r="DL651" s="27"/>
      <c r="DM651" s="27"/>
      <c r="DN651" s="27"/>
      <c r="DO651" s="27"/>
      <c r="DP651" s="27"/>
      <c r="DQ651" s="27"/>
      <c r="DR651" s="27"/>
      <c r="DS651" s="27"/>
      <c r="DT651" s="27"/>
      <c r="DU651" s="27"/>
      <c r="DV651" s="27"/>
      <c r="DW651" s="40"/>
      <c r="DX651" s="27"/>
      <c r="DY651" s="27"/>
      <c r="DZ651" s="27"/>
      <c r="EA651" s="27"/>
      <c r="EB651" s="27"/>
      <c r="EC651" s="27"/>
      <c r="ED651" s="27"/>
      <c r="EE651" s="27"/>
      <c r="EF651" s="27"/>
      <c r="EG651" s="27"/>
      <c r="EH651" s="27"/>
      <c r="EI651" s="27"/>
      <c r="EJ651" s="27"/>
      <c r="EK651" s="27"/>
      <c r="EL651" s="27"/>
      <c r="EM651" s="27"/>
      <c r="EN651" s="27"/>
      <c r="EO651" s="27"/>
      <c r="EP651" s="27"/>
      <c r="EQ651" s="27"/>
      <c r="ER651" s="40"/>
    </row>
    <row r="652" spans="2:148" ht="15" customHeight="1" x14ac:dyDescent="0.25">
      <c r="B652" s="298" t="str">
        <f t="shared" si="74"/>
        <v>Desk 22</v>
      </c>
      <c r="C652" s="300" t="str">
        <f t="shared" si="77"/>
        <v/>
      </c>
      <c r="D652" s="300" t="str">
        <f t="shared" si="77"/>
        <v/>
      </c>
      <c r="E652" s="300" t="str">
        <f t="shared" si="77"/>
        <v/>
      </c>
      <c r="F652" s="300" t="str">
        <f t="shared" si="77"/>
        <v/>
      </c>
      <c r="G652" s="610" t="str">
        <f t="shared" si="77"/>
        <v/>
      </c>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c r="AS652" s="27"/>
      <c r="AT652" s="27"/>
      <c r="AU652" s="27"/>
      <c r="AV652" s="27"/>
      <c r="AW652" s="27"/>
      <c r="AX652" s="27"/>
      <c r="AY652" s="27"/>
      <c r="AZ652" s="27"/>
      <c r="BA652" s="27"/>
      <c r="BB652" s="27"/>
      <c r="BC652" s="27"/>
      <c r="BD652" s="27"/>
      <c r="BE652" s="27"/>
      <c r="BF652" s="27"/>
      <c r="BG652" s="27"/>
      <c r="BH652" s="27"/>
      <c r="BI652" s="27"/>
      <c r="BJ652" s="27"/>
      <c r="BK652" s="27"/>
      <c r="BL652" s="27"/>
      <c r="BM652" s="27"/>
      <c r="BN652" s="27"/>
      <c r="BO652" s="27"/>
      <c r="BP652" s="27"/>
      <c r="BQ652" s="27"/>
      <c r="BR652" s="27"/>
      <c r="BS652" s="27"/>
      <c r="BT652" s="27"/>
      <c r="BU652" s="27"/>
      <c r="BV652" s="27"/>
      <c r="BW652" s="27"/>
      <c r="BX652" s="27"/>
      <c r="BY652" s="27"/>
      <c r="BZ652" s="27"/>
      <c r="CA652" s="27"/>
      <c r="CB652" s="27"/>
      <c r="CC652" s="27"/>
      <c r="CD652" s="27"/>
      <c r="CE652" s="27"/>
      <c r="CF652" s="27"/>
      <c r="CG652" s="27"/>
      <c r="CH652" s="27"/>
      <c r="CI652" s="27"/>
      <c r="CJ652" s="27"/>
      <c r="CK652" s="27"/>
      <c r="CL652" s="27"/>
      <c r="CM652" s="27"/>
      <c r="CN652" s="27"/>
      <c r="CO652" s="27"/>
      <c r="CP652" s="27"/>
      <c r="CQ652" s="27"/>
      <c r="CR652" s="27"/>
      <c r="CS652" s="27"/>
      <c r="CT652" s="27"/>
      <c r="CU652" s="27"/>
      <c r="CV652" s="27"/>
      <c r="CW652" s="27"/>
      <c r="CX652" s="27"/>
      <c r="CY652" s="27"/>
      <c r="CZ652" s="27"/>
      <c r="DA652" s="27"/>
      <c r="DB652" s="27"/>
      <c r="DC652" s="27"/>
      <c r="DD652" s="27"/>
      <c r="DE652" s="27"/>
      <c r="DF652" s="27"/>
      <c r="DG652" s="27"/>
      <c r="DH652" s="27"/>
      <c r="DI652" s="27"/>
      <c r="DJ652" s="27"/>
      <c r="DK652" s="27"/>
      <c r="DL652" s="27"/>
      <c r="DM652" s="27"/>
      <c r="DN652" s="27"/>
      <c r="DO652" s="27"/>
      <c r="DP652" s="27"/>
      <c r="DQ652" s="27"/>
      <c r="DR652" s="27"/>
      <c r="DS652" s="27"/>
      <c r="DT652" s="27"/>
      <c r="DU652" s="27"/>
      <c r="DV652" s="27"/>
      <c r="DW652" s="40"/>
      <c r="DX652" s="27"/>
      <c r="DY652" s="27"/>
      <c r="DZ652" s="27"/>
      <c r="EA652" s="27"/>
      <c r="EB652" s="27"/>
      <c r="EC652" s="27"/>
      <c r="ED652" s="27"/>
      <c r="EE652" s="27"/>
      <c r="EF652" s="27"/>
      <c r="EG652" s="27"/>
      <c r="EH652" s="27"/>
      <c r="EI652" s="27"/>
      <c r="EJ652" s="27"/>
      <c r="EK652" s="27"/>
      <c r="EL652" s="27"/>
      <c r="EM652" s="27"/>
      <c r="EN652" s="27"/>
      <c r="EO652" s="27"/>
      <c r="EP652" s="27"/>
      <c r="EQ652" s="27"/>
      <c r="ER652" s="40"/>
    </row>
    <row r="653" spans="2:148" ht="15" customHeight="1" x14ac:dyDescent="0.25">
      <c r="B653" s="298" t="str">
        <f t="shared" si="74"/>
        <v>Desk 23</v>
      </c>
      <c r="C653" s="300" t="str">
        <f t="shared" si="77"/>
        <v/>
      </c>
      <c r="D653" s="300" t="str">
        <f t="shared" si="77"/>
        <v/>
      </c>
      <c r="E653" s="300" t="str">
        <f t="shared" si="77"/>
        <v/>
      </c>
      <c r="F653" s="300" t="str">
        <f t="shared" si="77"/>
        <v/>
      </c>
      <c r="G653" s="610" t="str">
        <f t="shared" si="77"/>
        <v/>
      </c>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c r="AV653" s="27"/>
      <c r="AW653" s="27"/>
      <c r="AX653" s="27"/>
      <c r="AY653" s="27"/>
      <c r="AZ653" s="27"/>
      <c r="BA653" s="27"/>
      <c r="BB653" s="27"/>
      <c r="BC653" s="27"/>
      <c r="BD653" s="27"/>
      <c r="BE653" s="27"/>
      <c r="BF653" s="27"/>
      <c r="BG653" s="27"/>
      <c r="BH653" s="27"/>
      <c r="BI653" s="27"/>
      <c r="BJ653" s="27"/>
      <c r="BK653" s="27"/>
      <c r="BL653" s="27"/>
      <c r="BM653" s="27"/>
      <c r="BN653" s="27"/>
      <c r="BO653" s="27"/>
      <c r="BP653" s="27"/>
      <c r="BQ653" s="27"/>
      <c r="BR653" s="27"/>
      <c r="BS653" s="27"/>
      <c r="BT653" s="27"/>
      <c r="BU653" s="27"/>
      <c r="BV653" s="27"/>
      <c r="BW653" s="27"/>
      <c r="BX653" s="27"/>
      <c r="BY653" s="27"/>
      <c r="BZ653" s="27"/>
      <c r="CA653" s="27"/>
      <c r="CB653" s="27"/>
      <c r="CC653" s="27"/>
      <c r="CD653" s="27"/>
      <c r="CE653" s="27"/>
      <c r="CF653" s="27"/>
      <c r="CG653" s="27"/>
      <c r="CH653" s="27"/>
      <c r="CI653" s="27"/>
      <c r="CJ653" s="27"/>
      <c r="CK653" s="27"/>
      <c r="CL653" s="27"/>
      <c r="CM653" s="27"/>
      <c r="CN653" s="27"/>
      <c r="CO653" s="27"/>
      <c r="CP653" s="27"/>
      <c r="CQ653" s="27"/>
      <c r="CR653" s="27"/>
      <c r="CS653" s="27"/>
      <c r="CT653" s="27"/>
      <c r="CU653" s="27"/>
      <c r="CV653" s="27"/>
      <c r="CW653" s="27"/>
      <c r="CX653" s="27"/>
      <c r="CY653" s="27"/>
      <c r="CZ653" s="27"/>
      <c r="DA653" s="27"/>
      <c r="DB653" s="27"/>
      <c r="DC653" s="27"/>
      <c r="DD653" s="27"/>
      <c r="DE653" s="27"/>
      <c r="DF653" s="27"/>
      <c r="DG653" s="27"/>
      <c r="DH653" s="27"/>
      <c r="DI653" s="27"/>
      <c r="DJ653" s="27"/>
      <c r="DK653" s="27"/>
      <c r="DL653" s="27"/>
      <c r="DM653" s="27"/>
      <c r="DN653" s="27"/>
      <c r="DO653" s="27"/>
      <c r="DP653" s="27"/>
      <c r="DQ653" s="27"/>
      <c r="DR653" s="27"/>
      <c r="DS653" s="27"/>
      <c r="DT653" s="27"/>
      <c r="DU653" s="27"/>
      <c r="DV653" s="27"/>
      <c r="DW653" s="40"/>
      <c r="DX653" s="27"/>
      <c r="DY653" s="27"/>
      <c r="DZ653" s="27"/>
      <c r="EA653" s="27"/>
      <c r="EB653" s="27"/>
      <c r="EC653" s="27"/>
      <c r="ED653" s="27"/>
      <c r="EE653" s="27"/>
      <c r="EF653" s="27"/>
      <c r="EG653" s="27"/>
      <c r="EH653" s="27"/>
      <c r="EI653" s="27"/>
      <c r="EJ653" s="27"/>
      <c r="EK653" s="27"/>
      <c r="EL653" s="27"/>
      <c r="EM653" s="27"/>
      <c r="EN653" s="27"/>
      <c r="EO653" s="27"/>
      <c r="EP653" s="27"/>
      <c r="EQ653" s="27"/>
      <c r="ER653" s="40"/>
    </row>
    <row r="654" spans="2:148" ht="15" customHeight="1" x14ac:dyDescent="0.25">
      <c r="B654" s="298" t="str">
        <f t="shared" si="74"/>
        <v>Desk 24</v>
      </c>
      <c r="C654" s="300" t="str">
        <f t="shared" si="77"/>
        <v/>
      </c>
      <c r="D654" s="300" t="str">
        <f t="shared" si="77"/>
        <v/>
      </c>
      <c r="E654" s="300" t="str">
        <f t="shared" si="77"/>
        <v/>
      </c>
      <c r="F654" s="300" t="str">
        <f t="shared" si="77"/>
        <v/>
      </c>
      <c r="G654" s="610" t="str">
        <f t="shared" si="77"/>
        <v/>
      </c>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c r="AR654" s="27"/>
      <c r="AS654" s="27"/>
      <c r="AT654" s="27"/>
      <c r="AU654" s="27"/>
      <c r="AV654" s="27"/>
      <c r="AW654" s="27"/>
      <c r="AX654" s="27"/>
      <c r="AY654" s="27"/>
      <c r="AZ654" s="27"/>
      <c r="BA654" s="27"/>
      <c r="BB654" s="27"/>
      <c r="BC654" s="27"/>
      <c r="BD654" s="27"/>
      <c r="BE654" s="27"/>
      <c r="BF654" s="27"/>
      <c r="BG654" s="27"/>
      <c r="BH654" s="27"/>
      <c r="BI654" s="27"/>
      <c r="BJ654" s="27"/>
      <c r="BK654" s="27"/>
      <c r="BL654" s="27"/>
      <c r="BM654" s="27"/>
      <c r="BN654" s="27"/>
      <c r="BO654" s="27"/>
      <c r="BP654" s="27"/>
      <c r="BQ654" s="27"/>
      <c r="BR654" s="27"/>
      <c r="BS654" s="27"/>
      <c r="BT654" s="27"/>
      <c r="BU654" s="27"/>
      <c r="BV654" s="27"/>
      <c r="BW654" s="27"/>
      <c r="BX654" s="27"/>
      <c r="BY654" s="27"/>
      <c r="BZ654" s="27"/>
      <c r="CA654" s="27"/>
      <c r="CB654" s="27"/>
      <c r="CC654" s="27"/>
      <c r="CD654" s="27"/>
      <c r="CE654" s="27"/>
      <c r="CF654" s="27"/>
      <c r="CG654" s="27"/>
      <c r="CH654" s="27"/>
      <c r="CI654" s="27"/>
      <c r="CJ654" s="27"/>
      <c r="CK654" s="27"/>
      <c r="CL654" s="27"/>
      <c r="CM654" s="27"/>
      <c r="CN654" s="27"/>
      <c r="CO654" s="27"/>
      <c r="CP654" s="27"/>
      <c r="CQ654" s="27"/>
      <c r="CR654" s="27"/>
      <c r="CS654" s="27"/>
      <c r="CT654" s="27"/>
      <c r="CU654" s="27"/>
      <c r="CV654" s="27"/>
      <c r="CW654" s="27"/>
      <c r="CX654" s="27"/>
      <c r="CY654" s="27"/>
      <c r="CZ654" s="27"/>
      <c r="DA654" s="27"/>
      <c r="DB654" s="27"/>
      <c r="DC654" s="27"/>
      <c r="DD654" s="27"/>
      <c r="DE654" s="27"/>
      <c r="DF654" s="27"/>
      <c r="DG654" s="27"/>
      <c r="DH654" s="27"/>
      <c r="DI654" s="27"/>
      <c r="DJ654" s="27"/>
      <c r="DK654" s="27"/>
      <c r="DL654" s="27"/>
      <c r="DM654" s="27"/>
      <c r="DN654" s="27"/>
      <c r="DO654" s="27"/>
      <c r="DP654" s="27"/>
      <c r="DQ654" s="27"/>
      <c r="DR654" s="27"/>
      <c r="DS654" s="27"/>
      <c r="DT654" s="27"/>
      <c r="DU654" s="27"/>
      <c r="DV654" s="27"/>
      <c r="DW654" s="40"/>
      <c r="DX654" s="27"/>
      <c r="DY654" s="27"/>
      <c r="DZ654" s="27"/>
      <c r="EA654" s="27"/>
      <c r="EB654" s="27"/>
      <c r="EC654" s="27"/>
      <c r="ED654" s="27"/>
      <c r="EE654" s="27"/>
      <c r="EF654" s="27"/>
      <c r="EG654" s="27"/>
      <c r="EH654" s="27"/>
      <c r="EI654" s="27"/>
      <c r="EJ654" s="27"/>
      <c r="EK654" s="27"/>
      <c r="EL654" s="27"/>
      <c r="EM654" s="27"/>
      <c r="EN654" s="27"/>
      <c r="EO654" s="27"/>
      <c r="EP654" s="27"/>
      <c r="EQ654" s="27"/>
      <c r="ER654" s="40"/>
    </row>
    <row r="655" spans="2:148" ht="15" customHeight="1" x14ac:dyDescent="0.25">
      <c r="B655" s="298" t="str">
        <f t="shared" si="74"/>
        <v>Desk 25</v>
      </c>
      <c r="C655" s="300" t="str">
        <f t="shared" si="77"/>
        <v/>
      </c>
      <c r="D655" s="300" t="str">
        <f t="shared" si="77"/>
        <v/>
      </c>
      <c r="E655" s="300" t="str">
        <f t="shared" si="77"/>
        <v/>
      </c>
      <c r="F655" s="300" t="str">
        <f t="shared" si="77"/>
        <v/>
      </c>
      <c r="G655" s="610" t="str">
        <f t="shared" si="77"/>
        <v/>
      </c>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c r="AR655" s="27"/>
      <c r="AS655" s="27"/>
      <c r="AT655" s="27"/>
      <c r="AU655" s="27"/>
      <c r="AV655" s="27"/>
      <c r="AW655" s="27"/>
      <c r="AX655" s="27"/>
      <c r="AY655" s="27"/>
      <c r="AZ655" s="27"/>
      <c r="BA655" s="27"/>
      <c r="BB655" s="27"/>
      <c r="BC655" s="27"/>
      <c r="BD655" s="27"/>
      <c r="BE655" s="27"/>
      <c r="BF655" s="27"/>
      <c r="BG655" s="27"/>
      <c r="BH655" s="27"/>
      <c r="BI655" s="27"/>
      <c r="BJ655" s="27"/>
      <c r="BK655" s="27"/>
      <c r="BL655" s="27"/>
      <c r="BM655" s="27"/>
      <c r="BN655" s="27"/>
      <c r="BO655" s="27"/>
      <c r="BP655" s="27"/>
      <c r="BQ655" s="27"/>
      <c r="BR655" s="27"/>
      <c r="BS655" s="27"/>
      <c r="BT655" s="27"/>
      <c r="BU655" s="27"/>
      <c r="BV655" s="27"/>
      <c r="BW655" s="27"/>
      <c r="BX655" s="27"/>
      <c r="BY655" s="27"/>
      <c r="BZ655" s="27"/>
      <c r="CA655" s="27"/>
      <c r="CB655" s="27"/>
      <c r="CC655" s="27"/>
      <c r="CD655" s="27"/>
      <c r="CE655" s="27"/>
      <c r="CF655" s="27"/>
      <c r="CG655" s="27"/>
      <c r="CH655" s="27"/>
      <c r="CI655" s="27"/>
      <c r="CJ655" s="27"/>
      <c r="CK655" s="27"/>
      <c r="CL655" s="27"/>
      <c r="CM655" s="27"/>
      <c r="CN655" s="27"/>
      <c r="CO655" s="27"/>
      <c r="CP655" s="27"/>
      <c r="CQ655" s="27"/>
      <c r="CR655" s="27"/>
      <c r="CS655" s="27"/>
      <c r="CT655" s="27"/>
      <c r="CU655" s="27"/>
      <c r="CV655" s="27"/>
      <c r="CW655" s="27"/>
      <c r="CX655" s="27"/>
      <c r="CY655" s="27"/>
      <c r="CZ655" s="27"/>
      <c r="DA655" s="27"/>
      <c r="DB655" s="27"/>
      <c r="DC655" s="27"/>
      <c r="DD655" s="27"/>
      <c r="DE655" s="27"/>
      <c r="DF655" s="27"/>
      <c r="DG655" s="27"/>
      <c r="DH655" s="27"/>
      <c r="DI655" s="27"/>
      <c r="DJ655" s="27"/>
      <c r="DK655" s="27"/>
      <c r="DL655" s="27"/>
      <c r="DM655" s="27"/>
      <c r="DN655" s="27"/>
      <c r="DO655" s="27"/>
      <c r="DP655" s="27"/>
      <c r="DQ655" s="27"/>
      <c r="DR655" s="27"/>
      <c r="DS655" s="27"/>
      <c r="DT655" s="27"/>
      <c r="DU655" s="27"/>
      <c r="DV655" s="27"/>
      <c r="DW655" s="40"/>
      <c r="DX655" s="27"/>
      <c r="DY655" s="27"/>
      <c r="DZ655" s="27"/>
      <c r="EA655" s="27"/>
      <c r="EB655" s="27"/>
      <c r="EC655" s="27"/>
      <c r="ED655" s="27"/>
      <c r="EE655" s="27"/>
      <c r="EF655" s="27"/>
      <c r="EG655" s="27"/>
      <c r="EH655" s="27"/>
      <c r="EI655" s="27"/>
      <c r="EJ655" s="27"/>
      <c r="EK655" s="27"/>
      <c r="EL655" s="27"/>
      <c r="EM655" s="27"/>
      <c r="EN655" s="27"/>
      <c r="EO655" s="27"/>
      <c r="EP655" s="27"/>
      <c r="EQ655" s="27"/>
      <c r="ER655" s="40"/>
    </row>
    <row r="656" spans="2:148" ht="15" customHeight="1" x14ac:dyDescent="0.25">
      <c r="B656" s="298" t="str">
        <f t="shared" si="74"/>
        <v>Desk 26</v>
      </c>
      <c r="C656" s="300" t="str">
        <f t="shared" si="77"/>
        <v/>
      </c>
      <c r="D656" s="300" t="str">
        <f t="shared" si="77"/>
        <v/>
      </c>
      <c r="E656" s="300" t="str">
        <f t="shared" si="77"/>
        <v/>
      </c>
      <c r="F656" s="300" t="str">
        <f t="shared" si="77"/>
        <v/>
      </c>
      <c r="G656" s="610" t="str">
        <f t="shared" si="77"/>
        <v/>
      </c>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c r="AR656" s="27"/>
      <c r="AS656" s="27"/>
      <c r="AT656" s="27"/>
      <c r="AU656" s="27"/>
      <c r="AV656" s="27"/>
      <c r="AW656" s="27"/>
      <c r="AX656" s="27"/>
      <c r="AY656" s="27"/>
      <c r="AZ656" s="27"/>
      <c r="BA656" s="27"/>
      <c r="BB656" s="27"/>
      <c r="BC656" s="27"/>
      <c r="BD656" s="27"/>
      <c r="BE656" s="27"/>
      <c r="BF656" s="27"/>
      <c r="BG656" s="27"/>
      <c r="BH656" s="27"/>
      <c r="BI656" s="27"/>
      <c r="BJ656" s="27"/>
      <c r="BK656" s="27"/>
      <c r="BL656" s="27"/>
      <c r="BM656" s="27"/>
      <c r="BN656" s="27"/>
      <c r="BO656" s="27"/>
      <c r="BP656" s="27"/>
      <c r="BQ656" s="27"/>
      <c r="BR656" s="27"/>
      <c r="BS656" s="27"/>
      <c r="BT656" s="27"/>
      <c r="BU656" s="27"/>
      <c r="BV656" s="27"/>
      <c r="BW656" s="27"/>
      <c r="BX656" s="27"/>
      <c r="BY656" s="27"/>
      <c r="BZ656" s="27"/>
      <c r="CA656" s="27"/>
      <c r="CB656" s="27"/>
      <c r="CC656" s="27"/>
      <c r="CD656" s="27"/>
      <c r="CE656" s="27"/>
      <c r="CF656" s="27"/>
      <c r="CG656" s="27"/>
      <c r="CH656" s="27"/>
      <c r="CI656" s="27"/>
      <c r="CJ656" s="27"/>
      <c r="CK656" s="27"/>
      <c r="CL656" s="27"/>
      <c r="CM656" s="27"/>
      <c r="CN656" s="27"/>
      <c r="CO656" s="27"/>
      <c r="CP656" s="27"/>
      <c r="CQ656" s="27"/>
      <c r="CR656" s="27"/>
      <c r="CS656" s="27"/>
      <c r="CT656" s="27"/>
      <c r="CU656" s="27"/>
      <c r="CV656" s="27"/>
      <c r="CW656" s="27"/>
      <c r="CX656" s="27"/>
      <c r="CY656" s="27"/>
      <c r="CZ656" s="27"/>
      <c r="DA656" s="27"/>
      <c r="DB656" s="27"/>
      <c r="DC656" s="27"/>
      <c r="DD656" s="27"/>
      <c r="DE656" s="27"/>
      <c r="DF656" s="27"/>
      <c r="DG656" s="27"/>
      <c r="DH656" s="27"/>
      <c r="DI656" s="27"/>
      <c r="DJ656" s="27"/>
      <c r="DK656" s="27"/>
      <c r="DL656" s="27"/>
      <c r="DM656" s="27"/>
      <c r="DN656" s="27"/>
      <c r="DO656" s="27"/>
      <c r="DP656" s="27"/>
      <c r="DQ656" s="27"/>
      <c r="DR656" s="27"/>
      <c r="DS656" s="27"/>
      <c r="DT656" s="27"/>
      <c r="DU656" s="27"/>
      <c r="DV656" s="27"/>
      <c r="DW656" s="40"/>
      <c r="DX656" s="27"/>
      <c r="DY656" s="27"/>
      <c r="DZ656" s="27"/>
      <c r="EA656" s="27"/>
      <c r="EB656" s="27"/>
      <c r="EC656" s="27"/>
      <c r="ED656" s="27"/>
      <c r="EE656" s="27"/>
      <c r="EF656" s="27"/>
      <c r="EG656" s="27"/>
      <c r="EH656" s="27"/>
      <c r="EI656" s="27"/>
      <c r="EJ656" s="27"/>
      <c r="EK656" s="27"/>
      <c r="EL656" s="27"/>
      <c r="EM656" s="27"/>
      <c r="EN656" s="27"/>
      <c r="EO656" s="27"/>
      <c r="EP656" s="27"/>
      <c r="EQ656" s="27"/>
      <c r="ER656" s="40"/>
    </row>
    <row r="657" spans="2:148" ht="15" customHeight="1" x14ac:dyDescent="0.25">
      <c r="B657" s="298" t="str">
        <f t="shared" si="74"/>
        <v>Desk 27</v>
      </c>
      <c r="C657" s="300" t="str">
        <f t="shared" si="77"/>
        <v/>
      </c>
      <c r="D657" s="300" t="str">
        <f t="shared" si="77"/>
        <v/>
      </c>
      <c r="E657" s="300" t="str">
        <f t="shared" si="77"/>
        <v/>
      </c>
      <c r="F657" s="300" t="str">
        <f t="shared" si="77"/>
        <v/>
      </c>
      <c r="G657" s="610" t="str">
        <f t="shared" si="77"/>
        <v/>
      </c>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c r="AQ657" s="27"/>
      <c r="AR657" s="27"/>
      <c r="AS657" s="27"/>
      <c r="AT657" s="27"/>
      <c r="AU657" s="27"/>
      <c r="AV657" s="27"/>
      <c r="AW657" s="27"/>
      <c r="AX657" s="27"/>
      <c r="AY657" s="27"/>
      <c r="AZ657" s="27"/>
      <c r="BA657" s="27"/>
      <c r="BB657" s="27"/>
      <c r="BC657" s="27"/>
      <c r="BD657" s="27"/>
      <c r="BE657" s="27"/>
      <c r="BF657" s="27"/>
      <c r="BG657" s="27"/>
      <c r="BH657" s="27"/>
      <c r="BI657" s="27"/>
      <c r="BJ657" s="27"/>
      <c r="BK657" s="27"/>
      <c r="BL657" s="27"/>
      <c r="BM657" s="27"/>
      <c r="BN657" s="27"/>
      <c r="BO657" s="27"/>
      <c r="BP657" s="27"/>
      <c r="BQ657" s="27"/>
      <c r="BR657" s="27"/>
      <c r="BS657" s="27"/>
      <c r="BT657" s="27"/>
      <c r="BU657" s="27"/>
      <c r="BV657" s="27"/>
      <c r="BW657" s="27"/>
      <c r="BX657" s="27"/>
      <c r="BY657" s="27"/>
      <c r="BZ657" s="27"/>
      <c r="CA657" s="27"/>
      <c r="CB657" s="27"/>
      <c r="CC657" s="27"/>
      <c r="CD657" s="27"/>
      <c r="CE657" s="27"/>
      <c r="CF657" s="27"/>
      <c r="CG657" s="27"/>
      <c r="CH657" s="27"/>
      <c r="CI657" s="27"/>
      <c r="CJ657" s="27"/>
      <c r="CK657" s="27"/>
      <c r="CL657" s="27"/>
      <c r="CM657" s="27"/>
      <c r="CN657" s="27"/>
      <c r="CO657" s="27"/>
      <c r="CP657" s="27"/>
      <c r="CQ657" s="27"/>
      <c r="CR657" s="27"/>
      <c r="CS657" s="27"/>
      <c r="CT657" s="27"/>
      <c r="CU657" s="27"/>
      <c r="CV657" s="27"/>
      <c r="CW657" s="27"/>
      <c r="CX657" s="27"/>
      <c r="CY657" s="27"/>
      <c r="CZ657" s="27"/>
      <c r="DA657" s="27"/>
      <c r="DB657" s="27"/>
      <c r="DC657" s="27"/>
      <c r="DD657" s="27"/>
      <c r="DE657" s="27"/>
      <c r="DF657" s="27"/>
      <c r="DG657" s="27"/>
      <c r="DH657" s="27"/>
      <c r="DI657" s="27"/>
      <c r="DJ657" s="27"/>
      <c r="DK657" s="27"/>
      <c r="DL657" s="27"/>
      <c r="DM657" s="27"/>
      <c r="DN657" s="27"/>
      <c r="DO657" s="27"/>
      <c r="DP657" s="27"/>
      <c r="DQ657" s="27"/>
      <c r="DR657" s="27"/>
      <c r="DS657" s="27"/>
      <c r="DT657" s="27"/>
      <c r="DU657" s="27"/>
      <c r="DV657" s="27"/>
      <c r="DW657" s="40"/>
      <c r="DX657" s="27"/>
      <c r="DY657" s="27"/>
      <c r="DZ657" s="27"/>
      <c r="EA657" s="27"/>
      <c r="EB657" s="27"/>
      <c r="EC657" s="27"/>
      <c r="ED657" s="27"/>
      <c r="EE657" s="27"/>
      <c r="EF657" s="27"/>
      <c r="EG657" s="27"/>
      <c r="EH657" s="27"/>
      <c r="EI657" s="27"/>
      <c r="EJ657" s="27"/>
      <c r="EK657" s="27"/>
      <c r="EL657" s="27"/>
      <c r="EM657" s="27"/>
      <c r="EN657" s="27"/>
      <c r="EO657" s="27"/>
      <c r="EP657" s="27"/>
      <c r="EQ657" s="27"/>
      <c r="ER657" s="40"/>
    </row>
    <row r="658" spans="2:148" ht="15" customHeight="1" x14ac:dyDescent="0.25">
      <c r="B658" s="298" t="str">
        <f t="shared" si="74"/>
        <v>Desk 28</v>
      </c>
      <c r="C658" s="300" t="str">
        <f t="shared" si="77"/>
        <v/>
      </c>
      <c r="D658" s="300" t="str">
        <f t="shared" si="77"/>
        <v/>
      </c>
      <c r="E658" s="300" t="str">
        <f t="shared" si="77"/>
        <v/>
      </c>
      <c r="F658" s="300" t="str">
        <f t="shared" si="77"/>
        <v/>
      </c>
      <c r="G658" s="610" t="str">
        <f t="shared" si="77"/>
        <v/>
      </c>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c r="AR658" s="27"/>
      <c r="AS658" s="27"/>
      <c r="AT658" s="27"/>
      <c r="AU658" s="27"/>
      <c r="AV658" s="27"/>
      <c r="AW658" s="27"/>
      <c r="AX658" s="27"/>
      <c r="AY658" s="27"/>
      <c r="AZ658" s="27"/>
      <c r="BA658" s="27"/>
      <c r="BB658" s="27"/>
      <c r="BC658" s="27"/>
      <c r="BD658" s="27"/>
      <c r="BE658" s="27"/>
      <c r="BF658" s="27"/>
      <c r="BG658" s="27"/>
      <c r="BH658" s="27"/>
      <c r="BI658" s="27"/>
      <c r="BJ658" s="27"/>
      <c r="BK658" s="27"/>
      <c r="BL658" s="27"/>
      <c r="BM658" s="27"/>
      <c r="BN658" s="27"/>
      <c r="BO658" s="27"/>
      <c r="BP658" s="27"/>
      <c r="BQ658" s="27"/>
      <c r="BR658" s="27"/>
      <c r="BS658" s="27"/>
      <c r="BT658" s="27"/>
      <c r="BU658" s="27"/>
      <c r="BV658" s="27"/>
      <c r="BW658" s="27"/>
      <c r="BX658" s="27"/>
      <c r="BY658" s="27"/>
      <c r="BZ658" s="27"/>
      <c r="CA658" s="27"/>
      <c r="CB658" s="27"/>
      <c r="CC658" s="27"/>
      <c r="CD658" s="27"/>
      <c r="CE658" s="27"/>
      <c r="CF658" s="27"/>
      <c r="CG658" s="27"/>
      <c r="CH658" s="27"/>
      <c r="CI658" s="27"/>
      <c r="CJ658" s="27"/>
      <c r="CK658" s="27"/>
      <c r="CL658" s="27"/>
      <c r="CM658" s="27"/>
      <c r="CN658" s="27"/>
      <c r="CO658" s="27"/>
      <c r="CP658" s="27"/>
      <c r="CQ658" s="27"/>
      <c r="CR658" s="27"/>
      <c r="CS658" s="27"/>
      <c r="CT658" s="27"/>
      <c r="CU658" s="27"/>
      <c r="CV658" s="27"/>
      <c r="CW658" s="27"/>
      <c r="CX658" s="27"/>
      <c r="CY658" s="27"/>
      <c r="CZ658" s="27"/>
      <c r="DA658" s="27"/>
      <c r="DB658" s="27"/>
      <c r="DC658" s="27"/>
      <c r="DD658" s="27"/>
      <c r="DE658" s="27"/>
      <c r="DF658" s="27"/>
      <c r="DG658" s="27"/>
      <c r="DH658" s="27"/>
      <c r="DI658" s="27"/>
      <c r="DJ658" s="27"/>
      <c r="DK658" s="27"/>
      <c r="DL658" s="27"/>
      <c r="DM658" s="27"/>
      <c r="DN658" s="27"/>
      <c r="DO658" s="27"/>
      <c r="DP658" s="27"/>
      <c r="DQ658" s="27"/>
      <c r="DR658" s="27"/>
      <c r="DS658" s="27"/>
      <c r="DT658" s="27"/>
      <c r="DU658" s="27"/>
      <c r="DV658" s="27"/>
      <c r="DW658" s="40"/>
      <c r="DX658" s="27"/>
      <c r="DY658" s="27"/>
      <c r="DZ658" s="27"/>
      <c r="EA658" s="27"/>
      <c r="EB658" s="27"/>
      <c r="EC658" s="27"/>
      <c r="ED658" s="27"/>
      <c r="EE658" s="27"/>
      <c r="EF658" s="27"/>
      <c r="EG658" s="27"/>
      <c r="EH658" s="27"/>
      <c r="EI658" s="27"/>
      <c r="EJ658" s="27"/>
      <c r="EK658" s="27"/>
      <c r="EL658" s="27"/>
      <c r="EM658" s="27"/>
      <c r="EN658" s="27"/>
      <c r="EO658" s="27"/>
      <c r="EP658" s="27"/>
      <c r="EQ658" s="27"/>
      <c r="ER658" s="40"/>
    </row>
    <row r="659" spans="2:148" ht="15" customHeight="1" x14ac:dyDescent="0.25">
      <c r="B659" s="298" t="str">
        <f t="shared" si="74"/>
        <v>Desk 29</v>
      </c>
      <c r="C659" s="300" t="str">
        <f t="shared" si="77"/>
        <v/>
      </c>
      <c r="D659" s="300" t="str">
        <f t="shared" si="77"/>
        <v/>
      </c>
      <c r="E659" s="300" t="str">
        <f t="shared" si="77"/>
        <v/>
      </c>
      <c r="F659" s="300" t="str">
        <f t="shared" si="77"/>
        <v/>
      </c>
      <c r="G659" s="610" t="str">
        <f t="shared" si="77"/>
        <v/>
      </c>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c r="AQ659" s="27"/>
      <c r="AR659" s="27"/>
      <c r="AS659" s="27"/>
      <c r="AT659" s="27"/>
      <c r="AU659" s="27"/>
      <c r="AV659" s="27"/>
      <c r="AW659" s="27"/>
      <c r="AX659" s="27"/>
      <c r="AY659" s="27"/>
      <c r="AZ659" s="27"/>
      <c r="BA659" s="27"/>
      <c r="BB659" s="27"/>
      <c r="BC659" s="27"/>
      <c r="BD659" s="27"/>
      <c r="BE659" s="27"/>
      <c r="BF659" s="27"/>
      <c r="BG659" s="27"/>
      <c r="BH659" s="27"/>
      <c r="BI659" s="27"/>
      <c r="BJ659" s="27"/>
      <c r="BK659" s="27"/>
      <c r="BL659" s="27"/>
      <c r="BM659" s="27"/>
      <c r="BN659" s="27"/>
      <c r="BO659" s="27"/>
      <c r="BP659" s="27"/>
      <c r="BQ659" s="27"/>
      <c r="BR659" s="27"/>
      <c r="BS659" s="27"/>
      <c r="BT659" s="27"/>
      <c r="BU659" s="27"/>
      <c r="BV659" s="27"/>
      <c r="BW659" s="27"/>
      <c r="BX659" s="27"/>
      <c r="BY659" s="27"/>
      <c r="BZ659" s="27"/>
      <c r="CA659" s="27"/>
      <c r="CB659" s="27"/>
      <c r="CC659" s="27"/>
      <c r="CD659" s="27"/>
      <c r="CE659" s="27"/>
      <c r="CF659" s="27"/>
      <c r="CG659" s="27"/>
      <c r="CH659" s="27"/>
      <c r="CI659" s="27"/>
      <c r="CJ659" s="27"/>
      <c r="CK659" s="27"/>
      <c r="CL659" s="27"/>
      <c r="CM659" s="27"/>
      <c r="CN659" s="27"/>
      <c r="CO659" s="27"/>
      <c r="CP659" s="27"/>
      <c r="CQ659" s="27"/>
      <c r="CR659" s="27"/>
      <c r="CS659" s="27"/>
      <c r="CT659" s="27"/>
      <c r="CU659" s="27"/>
      <c r="CV659" s="27"/>
      <c r="CW659" s="27"/>
      <c r="CX659" s="27"/>
      <c r="CY659" s="27"/>
      <c r="CZ659" s="27"/>
      <c r="DA659" s="27"/>
      <c r="DB659" s="27"/>
      <c r="DC659" s="27"/>
      <c r="DD659" s="27"/>
      <c r="DE659" s="27"/>
      <c r="DF659" s="27"/>
      <c r="DG659" s="27"/>
      <c r="DH659" s="27"/>
      <c r="DI659" s="27"/>
      <c r="DJ659" s="27"/>
      <c r="DK659" s="27"/>
      <c r="DL659" s="27"/>
      <c r="DM659" s="27"/>
      <c r="DN659" s="27"/>
      <c r="DO659" s="27"/>
      <c r="DP659" s="27"/>
      <c r="DQ659" s="27"/>
      <c r="DR659" s="27"/>
      <c r="DS659" s="27"/>
      <c r="DT659" s="27"/>
      <c r="DU659" s="27"/>
      <c r="DV659" s="27"/>
      <c r="DW659" s="40"/>
      <c r="DX659" s="27"/>
      <c r="DY659" s="27"/>
      <c r="DZ659" s="27"/>
      <c r="EA659" s="27"/>
      <c r="EB659" s="27"/>
      <c r="EC659" s="27"/>
      <c r="ED659" s="27"/>
      <c r="EE659" s="27"/>
      <c r="EF659" s="27"/>
      <c r="EG659" s="27"/>
      <c r="EH659" s="27"/>
      <c r="EI659" s="27"/>
      <c r="EJ659" s="27"/>
      <c r="EK659" s="27"/>
      <c r="EL659" s="27"/>
      <c r="EM659" s="27"/>
      <c r="EN659" s="27"/>
      <c r="EO659" s="27"/>
      <c r="EP659" s="27"/>
      <c r="EQ659" s="27"/>
      <c r="ER659" s="40"/>
    </row>
    <row r="660" spans="2:148" ht="15" customHeight="1" x14ac:dyDescent="0.25">
      <c r="B660" s="298" t="str">
        <f t="shared" si="74"/>
        <v>Desk 30</v>
      </c>
      <c r="C660" s="300" t="str">
        <f t="shared" si="77"/>
        <v/>
      </c>
      <c r="D660" s="300" t="str">
        <f t="shared" si="77"/>
        <v/>
      </c>
      <c r="E660" s="300" t="str">
        <f t="shared" si="77"/>
        <v/>
      </c>
      <c r="F660" s="300" t="str">
        <f t="shared" si="77"/>
        <v/>
      </c>
      <c r="G660" s="610" t="str">
        <f t="shared" si="77"/>
        <v/>
      </c>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c r="AR660" s="27"/>
      <c r="AS660" s="27"/>
      <c r="AT660" s="27"/>
      <c r="AU660" s="27"/>
      <c r="AV660" s="27"/>
      <c r="AW660" s="27"/>
      <c r="AX660" s="27"/>
      <c r="AY660" s="27"/>
      <c r="AZ660" s="27"/>
      <c r="BA660" s="27"/>
      <c r="BB660" s="27"/>
      <c r="BC660" s="27"/>
      <c r="BD660" s="27"/>
      <c r="BE660" s="27"/>
      <c r="BF660" s="27"/>
      <c r="BG660" s="27"/>
      <c r="BH660" s="27"/>
      <c r="BI660" s="27"/>
      <c r="BJ660" s="27"/>
      <c r="BK660" s="27"/>
      <c r="BL660" s="27"/>
      <c r="BM660" s="27"/>
      <c r="BN660" s="27"/>
      <c r="BO660" s="27"/>
      <c r="BP660" s="27"/>
      <c r="BQ660" s="27"/>
      <c r="BR660" s="27"/>
      <c r="BS660" s="27"/>
      <c r="BT660" s="27"/>
      <c r="BU660" s="27"/>
      <c r="BV660" s="27"/>
      <c r="BW660" s="27"/>
      <c r="BX660" s="27"/>
      <c r="BY660" s="27"/>
      <c r="BZ660" s="27"/>
      <c r="CA660" s="27"/>
      <c r="CB660" s="27"/>
      <c r="CC660" s="27"/>
      <c r="CD660" s="27"/>
      <c r="CE660" s="27"/>
      <c r="CF660" s="27"/>
      <c r="CG660" s="27"/>
      <c r="CH660" s="27"/>
      <c r="CI660" s="27"/>
      <c r="CJ660" s="27"/>
      <c r="CK660" s="27"/>
      <c r="CL660" s="27"/>
      <c r="CM660" s="27"/>
      <c r="CN660" s="27"/>
      <c r="CO660" s="27"/>
      <c r="CP660" s="27"/>
      <c r="CQ660" s="27"/>
      <c r="CR660" s="27"/>
      <c r="CS660" s="27"/>
      <c r="CT660" s="27"/>
      <c r="CU660" s="27"/>
      <c r="CV660" s="27"/>
      <c r="CW660" s="27"/>
      <c r="CX660" s="27"/>
      <c r="CY660" s="27"/>
      <c r="CZ660" s="27"/>
      <c r="DA660" s="27"/>
      <c r="DB660" s="27"/>
      <c r="DC660" s="27"/>
      <c r="DD660" s="27"/>
      <c r="DE660" s="27"/>
      <c r="DF660" s="27"/>
      <c r="DG660" s="27"/>
      <c r="DH660" s="27"/>
      <c r="DI660" s="27"/>
      <c r="DJ660" s="27"/>
      <c r="DK660" s="27"/>
      <c r="DL660" s="27"/>
      <c r="DM660" s="27"/>
      <c r="DN660" s="27"/>
      <c r="DO660" s="27"/>
      <c r="DP660" s="27"/>
      <c r="DQ660" s="27"/>
      <c r="DR660" s="27"/>
      <c r="DS660" s="27"/>
      <c r="DT660" s="27"/>
      <c r="DU660" s="27"/>
      <c r="DV660" s="27"/>
      <c r="DW660" s="40"/>
      <c r="DX660" s="27"/>
      <c r="DY660" s="27"/>
      <c r="DZ660" s="27"/>
      <c r="EA660" s="27"/>
      <c r="EB660" s="27"/>
      <c r="EC660" s="27"/>
      <c r="ED660" s="27"/>
      <c r="EE660" s="27"/>
      <c r="EF660" s="27"/>
      <c r="EG660" s="27"/>
      <c r="EH660" s="27"/>
      <c r="EI660" s="27"/>
      <c r="EJ660" s="27"/>
      <c r="EK660" s="27"/>
      <c r="EL660" s="27"/>
      <c r="EM660" s="27"/>
      <c r="EN660" s="27"/>
      <c r="EO660" s="27"/>
      <c r="EP660" s="27"/>
      <c r="EQ660" s="27"/>
      <c r="ER660" s="40"/>
    </row>
    <row r="661" spans="2:148" ht="15" customHeight="1" x14ac:dyDescent="0.25">
      <c r="B661" s="298" t="str">
        <f t="shared" si="74"/>
        <v>Desk 31</v>
      </c>
      <c r="C661" s="300" t="str">
        <f t="shared" si="77"/>
        <v/>
      </c>
      <c r="D661" s="300" t="str">
        <f t="shared" si="77"/>
        <v/>
      </c>
      <c r="E661" s="300" t="str">
        <f t="shared" si="77"/>
        <v/>
      </c>
      <c r="F661" s="300" t="str">
        <f t="shared" si="77"/>
        <v/>
      </c>
      <c r="G661" s="610" t="str">
        <f t="shared" si="77"/>
        <v/>
      </c>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c r="AQ661" s="27"/>
      <c r="AR661" s="27"/>
      <c r="AS661" s="27"/>
      <c r="AT661" s="27"/>
      <c r="AU661" s="27"/>
      <c r="AV661" s="27"/>
      <c r="AW661" s="27"/>
      <c r="AX661" s="27"/>
      <c r="AY661" s="27"/>
      <c r="AZ661" s="27"/>
      <c r="BA661" s="27"/>
      <c r="BB661" s="27"/>
      <c r="BC661" s="27"/>
      <c r="BD661" s="27"/>
      <c r="BE661" s="27"/>
      <c r="BF661" s="27"/>
      <c r="BG661" s="27"/>
      <c r="BH661" s="27"/>
      <c r="BI661" s="27"/>
      <c r="BJ661" s="27"/>
      <c r="BK661" s="27"/>
      <c r="BL661" s="27"/>
      <c r="BM661" s="27"/>
      <c r="BN661" s="27"/>
      <c r="BO661" s="27"/>
      <c r="BP661" s="27"/>
      <c r="BQ661" s="27"/>
      <c r="BR661" s="27"/>
      <c r="BS661" s="27"/>
      <c r="BT661" s="27"/>
      <c r="BU661" s="27"/>
      <c r="BV661" s="27"/>
      <c r="BW661" s="27"/>
      <c r="BX661" s="27"/>
      <c r="BY661" s="27"/>
      <c r="BZ661" s="27"/>
      <c r="CA661" s="27"/>
      <c r="CB661" s="27"/>
      <c r="CC661" s="27"/>
      <c r="CD661" s="27"/>
      <c r="CE661" s="27"/>
      <c r="CF661" s="27"/>
      <c r="CG661" s="27"/>
      <c r="CH661" s="27"/>
      <c r="CI661" s="27"/>
      <c r="CJ661" s="27"/>
      <c r="CK661" s="27"/>
      <c r="CL661" s="27"/>
      <c r="CM661" s="27"/>
      <c r="CN661" s="27"/>
      <c r="CO661" s="27"/>
      <c r="CP661" s="27"/>
      <c r="CQ661" s="27"/>
      <c r="CR661" s="27"/>
      <c r="CS661" s="27"/>
      <c r="CT661" s="27"/>
      <c r="CU661" s="27"/>
      <c r="CV661" s="27"/>
      <c r="CW661" s="27"/>
      <c r="CX661" s="27"/>
      <c r="CY661" s="27"/>
      <c r="CZ661" s="27"/>
      <c r="DA661" s="27"/>
      <c r="DB661" s="27"/>
      <c r="DC661" s="27"/>
      <c r="DD661" s="27"/>
      <c r="DE661" s="27"/>
      <c r="DF661" s="27"/>
      <c r="DG661" s="27"/>
      <c r="DH661" s="27"/>
      <c r="DI661" s="27"/>
      <c r="DJ661" s="27"/>
      <c r="DK661" s="27"/>
      <c r="DL661" s="27"/>
      <c r="DM661" s="27"/>
      <c r="DN661" s="27"/>
      <c r="DO661" s="27"/>
      <c r="DP661" s="27"/>
      <c r="DQ661" s="27"/>
      <c r="DR661" s="27"/>
      <c r="DS661" s="27"/>
      <c r="DT661" s="27"/>
      <c r="DU661" s="27"/>
      <c r="DV661" s="27"/>
      <c r="DW661" s="40"/>
      <c r="DX661" s="27"/>
      <c r="DY661" s="27"/>
      <c r="DZ661" s="27"/>
      <c r="EA661" s="27"/>
      <c r="EB661" s="27"/>
      <c r="EC661" s="27"/>
      <c r="ED661" s="27"/>
      <c r="EE661" s="27"/>
      <c r="EF661" s="27"/>
      <c r="EG661" s="27"/>
      <c r="EH661" s="27"/>
      <c r="EI661" s="27"/>
      <c r="EJ661" s="27"/>
      <c r="EK661" s="27"/>
      <c r="EL661" s="27"/>
      <c r="EM661" s="27"/>
      <c r="EN661" s="27"/>
      <c r="EO661" s="27"/>
      <c r="EP661" s="27"/>
      <c r="EQ661" s="27"/>
      <c r="ER661" s="40"/>
    </row>
    <row r="662" spans="2:148" ht="15" customHeight="1" x14ac:dyDescent="0.25">
      <c r="B662" s="298" t="str">
        <f t="shared" si="74"/>
        <v>Desk 32</v>
      </c>
      <c r="C662" s="300" t="str">
        <f t="shared" si="77"/>
        <v/>
      </c>
      <c r="D662" s="300" t="str">
        <f t="shared" si="77"/>
        <v/>
      </c>
      <c r="E662" s="300" t="str">
        <f t="shared" si="77"/>
        <v/>
      </c>
      <c r="F662" s="300" t="str">
        <f t="shared" si="77"/>
        <v/>
      </c>
      <c r="G662" s="610" t="str">
        <f t="shared" si="77"/>
        <v/>
      </c>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c r="AQ662" s="27"/>
      <c r="AR662" s="27"/>
      <c r="AS662" s="27"/>
      <c r="AT662" s="27"/>
      <c r="AU662" s="27"/>
      <c r="AV662" s="27"/>
      <c r="AW662" s="27"/>
      <c r="AX662" s="27"/>
      <c r="AY662" s="27"/>
      <c r="AZ662" s="27"/>
      <c r="BA662" s="27"/>
      <c r="BB662" s="27"/>
      <c r="BC662" s="27"/>
      <c r="BD662" s="27"/>
      <c r="BE662" s="27"/>
      <c r="BF662" s="27"/>
      <c r="BG662" s="27"/>
      <c r="BH662" s="27"/>
      <c r="BI662" s="27"/>
      <c r="BJ662" s="27"/>
      <c r="BK662" s="27"/>
      <c r="BL662" s="27"/>
      <c r="BM662" s="27"/>
      <c r="BN662" s="27"/>
      <c r="BO662" s="27"/>
      <c r="BP662" s="27"/>
      <c r="BQ662" s="27"/>
      <c r="BR662" s="27"/>
      <c r="BS662" s="27"/>
      <c r="BT662" s="27"/>
      <c r="BU662" s="27"/>
      <c r="BV662" s="27"/>
      <c r="BW662" s="27"/>
      <c r="BX662" s="27"/>
      <c r="BY662" s="27"/>
      <c r="BZ662" s="27"/>
      <c r="CA662" s="27"/>
      <c r="CB662" s="27"/>
      <c r="CC662" s="27"/>
      <c r="CD662" s="27"/>
      <c r="CE662" s="27"/>
      <c r="CF662" s="27"/>
      <c r="CG662" s="27"/>
      <c r="CH662" s="27"/>
      <c r="CI662" s="27"/>
      <c r="CJ662" s="27"/>
      <c r="CK662" s="27"/>
      <c r="CL662" s="27"/>
      <c r="CM662" s="27"/>
      <c r="CN662" s="27"/>
      <c r="CO662" s="27"/>
      <c r="CP662" s="27"/>
      <c r="CQ662" s="27"/>
      <c r="CR662" s="27"/>
      <c r="CS662" s="27"/>
      <c r="CT662" s="27"/>
      <c r="CU662" s="27"/>
      <c r="CV662" s="27"/>
      <c r="CW662" s="27"/>
      <c r="CX662" s="27"/>
      <c r="CY662" s="27"/>
      <c r="CZ662" s="27"/>
      <c r="DA662" s="27"/>
      <c r="DB662" s="27"/>
      <c r="DC662" s="27"/>
      <c r="DD662" s="27"/>
      <c r="DE662" s="27"/>
      <c r="DF662" s="27"/>
      <c r="DG662" s="27"/>
      <c r="DH662" s="27"/>
      <c r="DI662" s="27"/>
      <c r="DJ662" s="27"/>
      <c r="DK662" s="27"/>
      <c r="DL662" s="27"/>
      <c r="DM662" s="27"/>
      <c r="DN662" s="27"/>
      <c r="DO662" s="27"/>
      <c r="DP662" s="27"/>
      <c r="DQ662" s="27"/>
      <c r="DR662" s="27"/>
      <c r="DS662" s="27"/>
      <c r="DT662" s="27"/>
      <c r="DU662" s="27"/>
      <c r="DV662" s="27"/>
      <c r="DW662" s="40"/>
      <c r="DX662" s="27"/>
      <c r="DY662" s="27"/>
      <c r="DZ662" s="27"/>
      <c r="EA662" s="27"/>
      <c r="EB662" s="27"/>
      <c r="EC662" s="27"/>
      <c r="ED662" s="27"/>
      <c r="EE662" s="27"/>
      <c r="EF662" s="27"/>
      <c r="EG662" s="27"/>
      <c r="EH662" s="27"/>
      <c r="EI662" s="27"/>
      <c r="EJ662" s="27"/>
      <c r="EK662" s="27"/>
      <c r="EL662" s="27"/>
      <c r="EM662" s="27"/>
      <c r="EN662" s="27"/>
      <c r="EO662" s="27"/>
      <c r="EP662" s="27"/>
      <c r="EQ662" s="27"/>
      <c r="ER662" s="40"/>
    </row>
    <row r="663" spans="2:148" ht="15" customHeight="1" x14ac:dyDescent="0.25">
      <c r="B663" s="298" t="str">
        <f t="shared" si="74"/>
        <v>Desk 33</v>
      </c>
      <c r="C663" s="300" t="str">
        <f t="shared" si="77"/>
        <v/>
      </c>
      <c r="D663" s="300" t="str">
        <f t="shared" si="77"/>
        <v/>
      </c>
      <c r="E663" s="300" t="str">
        <f t="shared" si="77"/>
        <v/>
      </c>
      <c r="F663" s="300" t="str">
        <f t="shared" si="77"/>
        <v/>
      </c>
      <c r="G663" s="610" t="str">
        <f t="shared" si="77"/>
        <v/>
      </c>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c r="AQ663" s="27"/>
      <c r="AR663" s="27"/>
      <c r="AS663" s="27"/>
      <c r="AT663" s="27"/>
      <c r="AU663" s="27"/>
      <c r="AV663" s="27"/>
      <c r="AW663" s="27"/>
      <c r="AX663" s="27"/>
      <c r="AY663" s="27"/>
      <c r="AZ663" s="27"/>
      <c r="BA663" s="27"/>
      <c r="BB663" s="27"/>
      <c r="BC663" s="27"/>
      <c r="BD663" s="27"/>
      <c r="BE663" s="27"/>
      <c r="BF663" s="27"/>
      <c r="BG663" s="27"/>
      <c r="BH663" s="27"/>
      <c r="BI663" s="27"/>
      <c r="BJ663" s="27"/>
      <c r="BK663" s="27"/>
      <c r="BL663" s="27"/>
      <c r="BM663" s="27"/>
      <c r="BN663" s="27"/>
      <c r="BO663" s="27"/>
      <c r="BP663" s="27"/>
      <c r="BQ663" s="27"/>
      <c r="BR663" s="27"/>
      <c r="BS663" s="27"/>
      <c r="BT663" s="27"/>
      <c r="BU663" s="27"/>
      <c r="BV663" s="27"/>
      <c r="BW663" s="27"/>
      <c r="BX663" s="27"/>
      <c r="BY663" s="27"/>
      <c r="BZ663" s="27"/>
      <c r="CA663" s="27"/>
      <c r="CB663" s="27"/>
      <c r="CC663" s="27"/>
      <c r="CD663" s="27"/>
      <c r="CE663" s="27"/>
      <c r="CF663" s="27"/>
      <c r="CG663" s="27"/>
      <c r="CH663" s="27"/>
      <c r="CI663" s="27"/>
      <c r="CJ663" s="27"/>
      <c r="CK663" s="27"/>
      <c r="CL663" s="27"/>
      <c r="CM663" s="27"/>
      <c r="CN663" s="27"/>
      <c r="CO663" s="27"/>
      <c r="CP663" s="27"/>
      <c r="CQ663" s="27"/>
      <c r="CR663" s="27"/>
      <c r="CS663" s="27"/>
      <c r="CT663" s="27"/>
      <c r="CU663" s="27"/>
      <c r="CV663" s="27"/>
      <c r="CW663" s="27"/>
      <c r="CX663" s="27"/>
      <c r="CY663" s="27"/>
      <c r="CZ663" s="27"/>
      <c r="DA663" s="27"/>
      <c r="DB663" s="27"/>
      <c r="DC663" s="27"/>
      <c r="DD663" s="27"/>
      <c r="DE663" s="27"/>
      <c r="DF663" s="27"/>
      <c r="DG663" s="27"/>
      <c r="DH663" s="27"/>
      <c r="DI663" s="27"/>
      <c r="DJ663" s="27"/>
      <c r="DK663" s="27"/>
      <c r="DL663" s="27"/>
      <c r="DM663" s="27"/>
      <c r="DN663" s="27"/>
      <c r="DO663" s="27"/>
      <c r="DP663" s="27"/>
      <c r="DQ663" s="27"/>
      <c r="DR663" s="27"/>
      <c r="DS663" s="27"/>
      <c r="DT663" s="27"/>
      <c r="DU663" s="27"/>
      <c r="DV663" s="27"/>
      <c r="DW663" s="40"/>
      <c r="DX663" s="27"/>
      <c r="DY663" s="27"/>
      <c r="DZ663" s="27"/>
      <c r="EA663" s="27"/>
      <c r="EB663" s="27"/>
      <c r="EC663" s="27"/>
      <c r="ED663" s="27"/>
      <c r="EE663" s="27"/>
      <c r="EF663" s="27"/>
      <c r="EG663" s="27"/>
      <c r="EH663" s="27"/>
      <c r="EI663" s="27"/>
      <c r="EJ663" s="27"/>
      <c r="EK663" s="27"/>
      <c r="EL663" s="27"/>
      <c r="EM663" s="27"/>
      <c r="EN663" s="27"/>
      <c r="EO663" s="27"/>
      <c r="EP663" s="27"/>
      <c r="EQ663" s="27"/>
      <c r="ER663" s="40"/>
    </row>
    <row r="664" spans="2:148" ht="15" customHeight="1" x14ac:dyDescent="0.25">
      <c r="B664" s="298" t="str">
        <f t="shared" si="74"/>
        <v>Desk 34</v>
      </c>
      <c r="C664" s="300" t="str">
        <f t="shared" ref="C664:G679" si="78">IF(ISBLANK(C44), "", C44)</f>
        <v/>
      </c>
      <c r="D664" s="300" t="str">
        <f t="shared" si="78"/>
        <v/>
      </c>
      <c r="E664" s="300" t="str">
        <f t="shared" si="78"/>
        <v/>
      </c>
      <c r="F664" s="300" t="str">
        <f t="shared" si="78"/>
        <v/>
      </c>
      <c r="G664" s="610" t="str">
        <f t="shared" si="78"/>
        <v/>
      </c>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c r="AQ664" s="27"/>
      <c r="AR664" s="27"/>
      <c r="AS664" s="27"/>
      <c r="AT664" s="27"/>
      <c r="AU664" s="27"/>
      <c r="AV664" s="27"/>
      <c r="AW664" s="27"/>
      <c r="AX664" s="27"/>
      <c r="AY664" s="27"/>
      <c r="AZ664" s="27"/>
      <c r="BA664" s="27"/>
      <c r="BB664" s="27"/>
      <c r="BC664" s="27"/>
      <c r="BD664" s="27"/>
      <c r="BE664" s="27"/>
      <c r="BF664" s="27"/>
      <c r="BG664" s="27"/>
      <c r="BH664" s="27"/>
      <c r="BI664" s="27"/>
      <c r="BJ664" s="27"/>
      <c r="BK664" s="27"/>
      <c r="BL664" s="27"/>
      <c r="BM664" s="27"/>
      <c r="BN664" s="27"/>
      <c r="BO664" s="27"/>
      <c r="BP664" s="27"/>
      <c r="BQ664" s="27"/>
      <c r="BR664" s="27"/>
      <c r="BS664" s="27"/>
      <c r="BT664" s="27"/>
      <c r="BU664" s="27"/>
      <c r="BV664" s="27"/>
      <c r="BW664" s="27"/>
      <c r="BX664" s="27"/>
      <c r="BY664" s="27"/>
      <c r="BZ664" s="27"/>
      <c r="CA664" s="27"/>
      <c r="CB664" s="27"/>
      <c r="CC664" s="27"/>
      <c r="CD664" s="27"/>
      <c r="CE664" s="27"/>
      <c r="CF664" s="27"/>
      <c r="CG664" s="27"/>
      <c r="CH664" s="27"/>
      <c r="CI664" s="27"/>
      <c r="CJ664" s="27"/>
      <c r="CK664" s="27"/>
      <c r="CL664" s="27"/>
      <c r="CM664" s="27"/>
      <c r="CN664" s="27"/>
      <c r="CO664" s="27"/>
      <c r="CP664" s="27"/>
      <c r="CQ664" s="27"/>
      <c r="CR664" s="27"/>
      <c r="CS664" s="27"/>
      <c r="CT664" s="27"/>
      <c r="CU664" s="27"/>
      <c r="CV664" s="27"/>
      <c r="CW664" s="27"/>
      <c r="CX664" s="27"/>
      <c r="CY664" s="27"/>
      <c r="CZ664" s="27"/>
      <c r="DA664" s="27"/>
      <c r="DB664" s="27"/>
      <c r="DC664" s="27"/>
      <c r="DD664" s="27"/>
      <c r="DE664" s="27"/>
      <c r="DF664" s="27"/>
      <c r="DG664" s="27"/>
      <c r="DH664" s="27"/>
      <c r="DI664" s="27"/>
      <c r="DJ664" s="27"/>
      <c r="DK664" s="27"/>
      <c r="DL664" s="27"/>
      <c r="DM664" s="27"/>
      <c r="DN664" s="27"/>
      <c r="DO664" s="27"/>
      <c r="DP664" s="27"/>
      <c r="DQ664" s="27"/>
      <c r="DR664" s="27"/>
      <c r="DS664" s="27"/>
      <c r="DT664" s="27"/>
      <c r="DU664" s="27"/>
      <c r="DV664" s="27"/>
      <c r="DW664" s="40"/>
      <c r="DX664" s="27"/>
      <c r="DY664" s="27"/>
      <c r="DZ664" s="27"/>
      <c r="EA664" s="27"/>
      <c r="EB664" s="27"/>
      <c r="EC664" s="27"/>
      <c r="ED664" s="27"/>
      <c r="EE664" s="27"/>
      <c r="EF664" s="27"/>
      <c r="EG664" s="27"/>
      <c r="EH664" s="27"/>
      <c r="EI664" s="27"/>
      <c r="EJ664" s="27"/>
      <c r="EK664" s="27"/>
      <c r="EL664" s="27"/>
      <c r="EM664" s="27"/>
      <c r="EN664" s="27"/>
      <c r="EO664" s="27"/>
      <c r="EP664" s="27"/>
      <c r="EQ664" s="27"/>
      <c r="ER664" s="40"/>
    </row>
    <row r="665" spans="2:148" ht="15" customHeight="1" x14ac:dyDescent="0.25">
      <c r="B665" s="298" t="str">
        <f t="shared" si="74"/>
        <v>Desk 35</v>
      </c>
      <c r="C665" s="300" t="str">
        <f t="shared" si="78"/>
        <v/>
      </c>
      <c r="D665" s="300" t="str">
        <f t="shared" si="78"/>
        <v/>
      </c>
      <c r="E665" s="300" t="str">
        <f t="shared" si="78"/>
        <v/>
      </c>
      <c r="F665" s="300" t="str">
        <f t="shared" si="78"/>
        <v/>
      </c>
      <c r="G665" s="610" t="str">
        <f t="shared" si="78"/>
        <v/>
      </c>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c r="AQ665" s="27"/>
      <c r="AR665" s="27"/>
      <c r="AS665" s="27"/>
      <c r="AT665" s="27"/>
      <c r="AU665" s="27"/>
      <c r="AV665" s="27"/>
      <c r="AW665" s="27"/>
      <c r="AX665" s="27"/>
      <c r="AY665" s="27"/>
      <c r="AZ665" s="27"/>
      <c r="BA665" s="27"/>
      <c r="BB665" s="27"/>
      <c r="BC665" s="27"/>
      <c r="BD665" s="27"/>
      <c r="BE665" s="27"/>
      <c r="BF665" s="27"/>
      <c r="BG665" s="27"/>
      <c r="BH665" s="27"/>
      <c r="BI665" s="27"/>
      <c r="BJ665" s="27"/>
      <c r="BK665" s="27"/>
      <c r="BL665" s="27"/>
      <c r="BM665" s="27"/>
      <c r="BN665" s="27"/>
      <c r="BO665" s="27"/>
      <c r="BP665" s="27"/>
      <c r="BQ665" s="27"/>
      <c r="BR665" s="27"/>
      <c r="BS665" s="27"/>
      <c r="BT665" s="27"/>
      <c r="BU665" s="27"/>
      <c r="BV665" s="27"/>
      <c r="BW665" s="27"/>
      <c r="BX665" s="27"/>
      <c r="BY665" s="27"/>
      <c r="BZ665" s="27"/>
      <c r="CA665" s="27"/>
      <c r="CB665" s="27"/>
      <c r="CC665" s="27"/>
      <c r="CD665" s="27"/>
      <c r="CE665" s="27"/>
      <c r="CF665" s="27"/>
      <c r="CG665" s="27"/>
      <c r="CH665" s="27"/>
      <c r="CI665" s="27"/>
      <c r="CJ665" s="27"/>
      <c r="CK665" s="27"/>
      <c r="CL665" s="27"/>
      <c r="CM665" s="27"/>
      <c r="CN665" s="27"/>
      <c r="CO665" s="27"/>
      <c r="CP665" s="27"/>
      <c r="CQ665" s="27"/>
      <c r="CR665" s="27"/>
      <c r="CS665" s="27"/>
      <c r="CT665" s="27"/>
      <c r="CU665" s="27"/>
      <c r="CV665" s="27"/>
      <c r="CW665" s="27"/>
      <c r="CX665" s="27"/>
      <c r="CY665" s="27"/>
      <c r="CZ665" s="27"/>
      <c r="DA665" s="27"/>
      <c r="DB665" s="27"/>
      <c r="DC665" s="27"/>
      <c r="DD665" s="27"/>
      <c r="DE665" s="27"/>
      <c r="DF665" s="27"/>
      <c r="DG665" s="27"/>
      <c r="DH665" s="27"/>
      <c r="DI665" s="27"/>
      <c r="DJ665" s="27"/>
      <c r="DK665" s="27"/>
      <c r="DL665" s="27"/>
      <c r="DM665" s="27"/>
      <c r="DN665" s="27"/>
      <c r="DO665" s="27"/>
      <c r="DP665" s="27"/>
      <c r="DQ665" s="27"/>
      <c r="DR665" s="27"/>
      <c r="DS665" s="27"/>
      <c r="DT665" s="27"/>
      <c r="DU665" s="27"/>
      <c r="DV665" s="27"/>
      <c r="DW665" s="40"/>
      <c r="DX665" s="27"/>
      <c r="DY665" s="27"/>
      <c r="DZ665" s="27"/>
      <c r="EA665" s="27"/>
      <c r="EB665" s="27"/>
      <c r="EC665" s="27"/>
      <c r="ED665" s="27"/>
      <c r="EE665" s="27"/>
      <c r="EF665" s="27"/>
      <c r="EG665" s="27"/>
      <c r="EH665" s="27"/>
      <c r="EI665" s="27"/>
      <c r="EJ665" s="27"/>
      <c r="EK665" s="27"/>
      <c r="EL665" s="27"/>
      <c r="EM665" s="27"/>
      <c r="EN665" s="27"/>
      <c r="EO665" s="27"/>
      <c r="EP665" s="27"/>
      <c r="EQ665" s="27"/>
      <c r="ER665" s="40"/>
    </row>
    <row r="666" spans="2:148" ht="15" customHeight="1" x14ac:dyDescent="0.25">
      <c r="B666" s="298" t="str">
        <f t="shared" si="74"/>
        <v>Desk 36</v>
      </c>
      <c r="C666" s="300" t="str">
        <f t="shared" si="78"/>
        <v/>
      </c>
      <c r="D666" s="300" t="str">
        <f t="shared" si="78"/>
        <v/>
      </c>
      <c r="E666" s="300" t="str">
        <f t="shared" si="78"/>
        <v/>
      </c>
      <c r="F666" s="300" t="str">
        <f t="shared" si="78"/>
        <v/>
      </c>
      <c r="G666" s="610" t="str">
        <f t="shared" si="78"/>
        <v/>
      </c>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c r="AQ666" s="27"/>
      <c r="AR666" s="27"/>
      <c r="AS666" s="27"/>
      <c r="AT666" s="27"/>
      <c r="AU666" s="27"/>
      <c r="AV666" s="27"/>
      <c r="AW666" s="27"/>
      <c r="AX666" s="27"/>
      <c r="AY666" s="27"/>
      <c r="AZ666" s="27"/>
      <c r="BA666" s="27"/>
      <c r="BB666" s="27"/>
      <c r="BC666" s="27"/>
      <c r="BD666" s="27"/>
      <c r="BE666" s="27"/>
      <c r="BF666" s="27"/>
      <c r="BG666" s="27"/>
      <c r="BH666" s="27"/>
      <c r="BI666" s="27"/>
      <c r="BJ666" s="27"/>
      <c r="BK666" s="27"/>
      <c r="BL666" s="27"/>
      <c r="BM666" s="27"/>
      <c r="BN666" s="27"/>
      <c r="BO666" s="27"/>
      <c r="BP666" s="27"/>
      <c r="BQ666" s="27"/>
      <c r="BR666" s="27"/>
      <c r="BS666" s="27"/>
      <c r="BT666" s="27"/>
      <c r="BU666" s="27"/>
      <c r="BV666" s="27"/>
      <c r="BW666" s="27"/>
      <c r="BX666" s="27"/>
      <c r="BY666" s="27"/>
      <c r="BZ666" s="27"/>
      <c r="CA666" s="27"/>
      <c r="CB666" s="27"/>
      <c r="CC666" s="27"/>
      <c r="CD666" s="27"/>
      <c r="CE666" s="27"/>
      <c r="CF666" s="27"/>
      <c r="CG666" s="27"/>
      <c r="CH666" s="27"/>
      <c r="CI666" s="27"/>
      <c r="CJ666" s="27"/>
      <c r="CK666" s="27"/>
      <c r="CL666" s="27"/>
      <c r="CM666" s="27"/>
      <c r="CN666" s="27"/>
      <c r="CO666" s="27"/>
      <c r="CP666" s="27"/>
      <c r="CQ666" s="27"/>
      <c r="CR666" s="27"/>
      <c r="CS666" s="27"/>
      <c r="CT666" s="27"/>
      <c r="CU666" s="27"/>
      <c r="CV666" s="27"/>
      <c r="CW666" s="27"/>
      <c r="CX666" s="27"/>
      <c r="CY666" s="27"/>
      <c r="CZ666" s="27"/>
      <c r="DA666" s="27"/>
      <c r="DB666" s="27"/>
      <c r="DC666" s="27"/>
      <c r="DD666" s="27"/>
      <c r="DE666" s="27"/>
      <c r="DF666" s="27"/>
      <c r="DG666" s="27"/>
      <c r="DH666" s="27"/>
      <c r="DI666" s="27"/>
      <c r="DJ666" s="27"/>
      <c r="DK666" s="27"/>
      <c r="DL666" s="27"/>
      <c r="DM666" s="27"/>
      <c r="DN666" s="27"/>
      <c r="DO666" s="27"/>
      <c r="DP666" s="27"/>
      <c r="DQ666" s="27"/>
      <c r="DR666" s="27"/>
      <c r="DS666" s="27"/>
      <c r="DT666" s="27"/>
      <c r="DU666" s="27"/>
      <c r="DV666" s="27"/>
      <c r="DW666" s="40"/>
      <c r="DX666" s="27"/>
      <c r="DY666" s="27"/>
      <c r="DZ666" s="27"/>
      <c r="EA666" s="27"/>
      <c r="EB666" s="27"/>
      <c r="EC666" s="27"/>
      <c r="ED666" s="27"/>
      <c r="EE666" s="27"/>
      <c r="EF666" s="27"/>
      <c r="EG666" s="27"/>
      <c r="EH666" s="27"/>
      <c r="EI666" s="27"/>
      <c r="EJ666" s="27"/>
      <c r="EK666" s="27"/>
      <c r="EL666" s="27"/>
      <c r="EM666" s="27"/>
      <c r="EN666" s="27"/>
      <c r="EO666" s="27"/>
      <c r="EP666" s="27"/>
      <c r="EQ666" s="27"/>
      <c r="ER666" s="40"/>
    </row>
    <row r="667" spans="2:148" ht="15" customHeight="1" x14ac:dyDescent="0.25">
      <c r="B667" s="298" t="str">
        <f t="shared" si="74"/>
        <v>Desk 37</v>
      </c>
      <c r="C667" s="300" t="str">
        <f t="shared" si="78"/>
        <v/>
      </c>
      <c r="D667" s="300" t="str">
        <f t="shared" si="78"/>
        <v/>
      </c>
      <c r="E667" s="300" t="str">
        <f t="shared" si="78"/>
        <v/>
      </c>
      <c r="F667" s="300" t="str">
        <f t="shared" si="78"/>
        <v/>
      </c>
      <c r="G667" s="610" t="str">
        <f t="shared" si="78"/>
        <v/>
      </c>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c r="AR667" s="27"/>
      <c r="AS667" s="27"/>
      <c r="AT667" s="27"/>
      <c r="AU667" s="27"/>
      <c r="AV667" s="27"/>
      <c r="AW667" s="27"/>
      <c r="AX667" s="27"/>
      <c r="AY667" s="27"/>
      <c r="AZ667" s="27"/>
      <c r="BA667" s="27"/>
      <c r="BB667" s="27"/>
      <c r="BC667" s="27"/>
      <c r="BD667" s="27"/>
      <c r="BE667" s="27"/>
      <c r="BF667" s="27"/>
      <c r="BG667" s="27"/>
      <c r="BH667" s="27"/>
      <c r="BI667" s="27"/>
      <c r="BJ667" s="27"/>
      <c r="BK667" s="27"/>
      <c r="BL667" s="27"/>
      <c r="BM667" s="27"/>
      <c r="BN667" s="27"/>
      <c r="BO667" s="27"/>
      <c r="BP667" s="27"/>
      <c r="BQ667" s="27"/>
      <c r="BR667" s="27"/>
      <c r="BS667" s="27"/>
      <c r="BT667" s="27"/>
      <c r="BU667" s="27"/>
      <c r="BV667" s="27"/>
      <c r="BW667" s="27"/>
      <c r="BX667" s="27"/>
      <c r="BY667" s="27"/>
      <c r="BZ667" s="27"/>
      <c r="CA667" s="27"/>
      <c r="CB667" s="27"/>
      <c r="CC667" s="27"/>
      <c r="CD667" s="27"/>
      <c r="CE667" s="27"/>
      <c r="CF667" s="27"/>
      <c r="CG667" s="27"/>
      <c r="CH667" s="27"/>
      <c r="CI667" s="27"/>
      <c r="CJ667" s="27"/>
      <c r="CK667" s="27"/>
      <c r="CL667" s="27"/>
      <c r="CM667" s="27"/>
      <c r="CN667" s="27"/>
      <c r="CO667" s="27"/>
      <c r="CP667" s="27"/>
      <c r="CQ667" s="27"/>
      <c r="CR667" s="27"/>
      <c r="CS667" s="27"/>
      <c r="CT667" s="27"/>
      <c r="CU667" s="27"/>
      <c r="CV667" s="27"/>
      <c r="CW667" s="27"/>
      <c r="CX667" s="27"/>
      <c r="CY667" s="27"/>
      <c r="CZ667" s="27"/>
      <c r="DA667" s="27"/>
      <c r="DB667" s="27"/>
      <c r="DC667" s="27"/>
      <c r="DD667" s="27"/>
      <c r="DE667" s="27"/>
      <c r="DF667" s="27"/>
      <c r="DG667" s="27"/>
      <c r="DH667" s="27"/>
      <c r="DI667" s="27"/>
      <c r="DJ667" s="27"/>
      <c r="DK667" s="27"/>
      <c r="DL667" s="27"/>
      <c r="DM667" s="27"/>
      <c r="DN667" s="27"/>
      <c r="DO667" s="27"/>
      <c r="DP667" s="27"/>
      <c r="DQ667" s="27"/>
      <c r="DR667" s="27"/>
      <c r="DS667" s="27"/>
      <c r="DT667" s="27"/>
      <c r="DU667" s="27"/>
      <c r="DV667" s="27"/>
      <c r="DW667" s="40"/>
      <c r="DX667" s="27"/>
      <c r="DY667" s="27"/>
      <c r="DZ667" s="27"/>
      <c r="EA667" s="27"/>
      <c r="EB667" s="27"/>
      <c r="EC667" s="27"/>
      <c r="ED667" s="27"/>
      <c r="EE667" s="27"/>
      <c r="EF667" s="27"/>
      <c r="EG667" s="27"/>
      <c r="EH667" s="27"/>
      <c r="EI667" s="27"/>
      <c r="EJ667" s="27"/>
      <c r="EK667" s="27"/>
      <c r="EL667" s="27"/>
      <c r="EM667" s="27"/>
      <c r="EN667" s="27"/>
      <c r="EO667" s="27"/>
      <c r="EP667" s="27"/>
      <c r="EQ667" s="27"/>
      <c r="ER667" s="40"/>
    </row>
    <row r="668" spans="2:148" ht="15" customHeight="1" x14ac:dyDescent="0.25">
      <c r="B668" s="298" t="str">
        <f t="shared" si="74"/>
        <v>Desk 38</v>
      </c>
      <c r="C668" s="300" t="str">
        <f t="shared" si="78"/>
        <v/>
      </c>
      <c r="D668" s="300" t="str">
        <f t="shared" si="78"/>
        <v/>
      </c>
      <c r="E668" s="300" t="str">
        <f t="shared" si="78"/>
        <v/>
      </c>
      <c r="F668" s="300" t="str">
        <f t="shared" si="78"/>
        <v/>
      </c>
      <c r="G668" s="610" t="str">
        <f t="shared" si="78"/>
        <v/>
      </c>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c r="AQ668" s="27"/>
      <c r="AR668" s="27"/>
      <c r="AS668" s="27"/>
      <c r="AT668" s="27"/>
      <c r="AU668" s="27"/>
      <c r="AV668" s="27"/>
      <c r="AW668" s="27"/>
      <c r="AX668" s="27"/>
      <c r="AY668" s="27"/>
      <c r="AZ668" s="27"/>
      <c r="BA668" s="27"/>
      <c r="BB668" s="27"/>
      <c r="BC668" s="27"/>
      <c r="BD668" s="27"/>
      <c r="BE668" s="27"/>
      <c r="BF668" s="27"/>
      <c r="BG668" s="27"/>
      <c r="BH668" s="27"/>
      <c r="BI668" s="27"/>
      <c r="BJ668" s="27"/>
      <c r="BK668" s="27"/>
      <c r="BL668" s="27"/>
      <c r="BM668" s="27"/>
      <c r="BN668" s="27"/>
      <c r="BO668" s="27"/>
      <c r="BP668" s="27"/>
      <c r="BQ668" s="27"/>
      <c r="BR668" s="27"/>
      <c r="BS668" s="27"/>
      <c r="BT668" s="27"/>
      <c r="BU668" s="27"/>
      <c r="BV668" s="27"/>
      <c r="BW668" s="27"/>
      <c r="BX668" s="27"/>
      <c r="BY668" s="27"/>
      <c r="BZ668" s="27"/>
      <c r="CA668" s="27"/>
      <c r="CB668" s="27"/>
      <c r="CC668" s="27"/>
      <c r="CD668" s="27"/>
      <c r="CE668" s="27"/>
      <c r="CF668" s="27"/>
      <c r="CG668" s="27"/>
      <c r="CH668" s="27"/>
      <c r="CI668" s="27"/>
      <c r="CJ668" s="27"/>
      <c r="CK668" s="27"/>
      <c r="CL668" s="27"/>
      <c r="CM668" s="27"/>
      <c r="CN668" s="27"/>
      <c r="CO668" s="27"/>
      <c r="CP668" s="27"/>
      <c r="CQ668" s="27"/>
      <c r="CR668" s="27"/>
      <c r="CS668" s="27"/>
      <c r="CT668" s="27"/>
      <c r="CU668" s="27"/>
      <c r="CV668" s="27"/>
      <c r="CW668" s="27"/>
      <c r="CX668" s="27"/>
      <c r="CY668" s="27"/>
      <c r="CZ668" s="27"/>
      <c r="DA668" s="27"/>
      <c r="DB668" s="27"/>
      <c r="DC668" s="27"/>
      <c r="DD668" s="27"/>
      <c r="DE668" s="27"/>
      <c r="DF668" s="27"/>
      <c r="DG668" s="27"/>
      <c r="DH668" s="27"/>
      <c r="DI668" s="27"/>
      <c r="DJ668" s="27"/>
      <c r="DK668" s="27"/>
      <c r="DL668" s="27"/>
      <c r="DM668" s="27"/>
      <c r="DN668" s="27"/>
      <c r="DO668" s="27"/>
      <c r="DP668" s="27"/>
      <c r="DQ668" s="27"/>
      <c r="DR668" s="27"/>
      <c r="DS668" s="27"/>
      <c r="DT668" s="27"/>
      <c r="DU668" s="27"/>
      <c r="DV668" s="27"/>
      <c r="DW668" s="40"/>
      <c r="DX668" s="27"/>
      <c r="DY668" s="27"/>
      <c r="DZ668" s="27"/>
      <c r="EA668" s="27"/>
      <c r="EB668" s="27"/>
      <c r="EC668" s="27"/>
      <c r="ED668" s="27"/>
      <c r="EE668" s="27"/>
      <c r="EF668" s="27"/>
      <c r="EG668" s="27"/>
      <c r="EH668" s="27"/>
      <c r="EI668" s="27"/>
      <c r="EJ668" s="27"/>
      <c r="EK668" s="27"/>
      <c r="EL668" s="27"/>
      <c r="EM668" s="27"/>
      <c r="EN668" s="27"/>
      <c r="EO668" s="27"/>
      <c r="EP668" s="27"/>
      <c r="EQ668" s="27"/>
      <c r="ER668" s="40"/>
    </row>
    <row r="669" spans="2:148" ht="15" customHeight="1" x14ac:dyDescent="0.25">
      <c r="B669" s="298" t="str">
        <f t="shared" si="74"/>
        <v>Desk 39</v>
      </c>
      <c r="C669" s="300" t="str">
        <f t="shared" si="78"/>
        <v/>
      </c>
      <c r="D669" s="300" t="str">
        <f t="shared" si="78"/>
        <v/>
      </c>
      <c r="E669" s="300" t="str">
        <f t="shared" si="78"/>
        <v/>
      </c>
      <c r="F669" s="300" t="str">
        <f t="shared" si="78"/>
        <v/>
      </c>
      <c r="G669" s="610" t="str">
        <f t="shared" si="78"/>
        <v/>
      </c>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c r="AO669" s="27"/>
      <c r="AP669" s="27"/>
      <c r="AQ669" s="27"/>
      <c r="AR669" s="27"/>
      <c r="AS669" s="27"/>
      <c r="AT669" s="27"/>
      <c r="AU669" s="27"/>
      <c r="AV669" s="27"/>
      <c r="AW669" s="27"/>
      <c r="AX669" s="27"/>
      <c r="AY669" s="27"/>
      <c r="AZ669" s="27"/>
      <c r="BA669" s="27"/>
      <c r="BB669" s="27"/>
      <c r="BC669" s="27"/>
      <c r="BD669" s="27"/>
      <c r="BE669" s="27"/>
      <c r="BF669" s="27"/>
      <c r="BG669" s="27"/>
      <c r="BH669" s="27"/>
      <c r="BI669" s="27"/>
      <c r="BJ669" s="27"/>
      <c r="BK669" s="27"/>
      <c r="BL669" s="27"/>
      <c r="BM669" s="27"/>
      <c r="BN669" s="27"/>
      <c r="BO669" s="27"/>
      <c r="BP669" s="27"/>
      <c r="BQ669" s="27"/>
      <c r="BR669" s="27"/>
      <c r="BS669" s="27"/>
      <c r="BT669" s="27"/>
      <c r="BU669" s="27"/>
      <c r="BV669" s="27"/>
      <c r="BW669" s="27"/>
      <c r="BX669" s="27"/>
      <c r="BY669" s="27"/>
      <c r="BZ669" s="27"/>
      <c r="CA669" s="27"/>
      <c r="CB669" s="27"/>
      <c r="CC669" s="27"/>
      <c r="CD669" s="27"/>
      <c r="CE669" s="27"/>
      <c r="CF669" s="27"/>
      <c r="CG669" s="27"/>
      <c r="CH669" s="27"/>
      <c r="CI669" s="27"/>
      <c r="CJ669" s="27"/>
      <c r="CK669" s="27"/>
      <c r="CL669" s="27"/>
      <c r="CM669" s="27"/>
      <c r="CN669" s="27"/>
      <c r="CO669" s="27"/>
      <c r="CP669" s="27"/>
      <c r="CQ669" s="27"/>
      <c r="CR669" s="27"/>
      <c r="CS669" s="27"/>
      <c r="CT669" s="27"/>
      <c r="CU669" s="27"/>
      <c r="CV669" s="27"/>
      <c r="CW669" s="27"/>
      <c r="CX669" s="27"/>
      <c r="CY669" s="27"/>
      <c r="CZ669" s="27"/>
      <c r="DA669" s="27"/>
      <c r="DB669" s="27"/>
      <c r="DC669" s="27"/>
      <c r="DD669" s="27"/>
      <c r="DE669" s="27"/>
      <c r="DF669" s="27"/>
      <c r="DG669" s="27"/>
      <c r="DH669" s="27"/>
      <c r="DI669" s="27"/>
      <c r="DJ669" s="27"/>
      <c r="DK669" s="27"/>
      <c r="DL669" s="27"/>
      <c r="DM669" s="27"/>
      <c r="DN669" s="27"/>
      <c r="DO669" s="27"/>
      <c r="DP669" s="27"/>
      <c r="DQ669" s="27"/>
      <c r="DR669" s="27"/>
      <c r="DS669" s="27"/>
      <c r="DT669" s="27"/>
      <c r="DU669" s="27"/>
      <c r="DV669" s="27"/>
      <c r="DW669" s="40"/>
      <c r="DX669" s="27"/>
      <c r="DY669" s="27"/>
      <c r="DZ669" s="27"/>
      <c r="EA669" s="27"/>
      <c r="EB669" s="27"/>
      <c r="EC669" s="27"/>
      <c r="ED669" s="27"/>
      <c r="EE669" s="27"/>
      <c r="EF669" s="27"/>
      <c r="EG669" s="27"/>
      <c r="EH669" s="27"/>
      <c r="EI669" s="27"/>
      <c r="EJ669" s="27"/>
      <c r="EK669" s="27"/>
      <c r="EL669" s="27"/>
      <c r="EM669" s="27"/>
      <c r="EN669" s="27"/>
      <c r="EO669" s="27"/>
      <c r="EP669" s="27"/>
      <c r="EQ669" s="27"/>
      <c r="ER669" s="40"/>
    </row>
    <row r="670" spans="2:148" ht="15" customHeight="1" x14ac:dyDescent="0.25">
      <c r="B670" s="298" t="str">
        <f t="shared" si="74"/>
        <v>Desk 40</v>
      </c>
      <c r="C670" s="300" t="str">
        <f t="shared" si="78"/>
        <v/>
      </c>
      <c r="D670" s="300" t="str">
        <f t="shared" si="78"/>
        <v/>
      </c>
      <c r="E670" s="300" t="str">
        <f t="shared" si="78"/>
        <v/>
      </c>
      <c r="F670" s="300" t="str">
        <f t="shared" si="78"/>
        <v/>
      </c>
      <c r="G670" s="610" t="str">
        <f t="shared" si="78"/>
        <v/>
      </c>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c r="AO670" s="27"/>
      <c r="AP670" s="27"/>
      <c r="AQ670" s="27"/>
      <c r="AR670" s="27"/>
      <c r="AS670" s="27"/>
      <c r="AT670" s="27"/>
      <c r="AU670" s="27"/>
      <c r="AV670" s="27"/>
      <c r="AW670" s="27"/>
      <c r="AX670" s="27"/>
      <c r="AY670" s="27"/>
      <c r="AZ670" s="27"/>
      <c r="BA670" s="27"/>
      <c r="BB670" s="27"/>
      <c r="BC670" s="27"/>
      <c r="BD670" s="27"/>
      <c r="BE670" s="27"/>
      <c r="BF670" s="27"/>
      <c r="BG670" s="27"/>
      <c r="BH670" s="27"/>
      <c r="BI670" s="27"/>
      <c r="BJ670" s="27"/>
      <c r="BK670" s="27"/>
      <c r="BL670" s="27"/>
      <c r="BM670" s="27"/>
      <c r="BN670" s="27"/>
      <c r="BO670" s="27"/>
      <c r="BP670" s="27"/>
      <c r="BQ670" s="27"/>
      <c r="BR670" s="27"/>
      <c r="BS670" s="27"/>
      <c r="BT670" s="27"/>
      <c r="BU670" s="27"/>
      <c r="BV670" s="27"/>
      <c r="BW670" s="27"/>
      <c r="BX670" s="27"/>
      <c r="BY670" s="27"/>
      <c r="BZ670" s="27"/>
      <c r="CA670" s="27"/>
      <c r="CB670" s="27"/>
      <c r="CC670" s="27"/>
      <c r="CD670" s="27"/>
      <c r="CE670" s="27"/>
      <c r="CF670" s="27"/>
      <c r="CG670" s="27"/>
      <c r="CH670" s="27"/>
      <c r="CI670" s="27"/>
      <c r="CJ670" s="27"/>
      <c r="CK670" s="27"/>
      <c r="CL670" s="27"/>
      <c r="CM670" s="27"/>
      <c r="CN670" s="27"/>
      <c r="CO670" s="27"/>
      <c r="CP670" s="27"/>
      <c r="CQ670" s="27"/>
      <c r="CR670" s="27"/>
      <c r="CS670" s="27"/>
      <c r="CT670" s="27"/>
      <c r="CU670" s="27"/>
      <c r="CV670" s="27"/>
      <c r="CW670" s="27"/>
      <c r="CX670" s="27"/>
      <c r="CY670" s="27"/>
      <c r="CZ670" s="27"/>
      <c r="DA670" s="27"/>
      <c r="DB670" s="27"/>
      <c r="DC670" s="27"/>
      <c r="DD670" s="27"/>
      <c r="DE670" s="27"/>
      <c r="DF670" s="27"/>
      <c r="DG670" s="27"/>
      <c r="DH670" s="27"/>
      <c r="DI670" s="27"/>
      <c r="DJ670" s="27"/>
      <c r="DK670" s="27"/>
      <c r="DL670" s="27"/>
      <c r="DM670" s="27"/>
      <c r="DN670" s="27"/>
      <c r="DO670" s="27"/>
      <c r="DP670" s="27"/>
      <c r="DQ670" s="27"/>
      <c r="DR670" s="27"/>
      <c r="DS670" s="27"/>
      <c r="DT670" s="27"/>
      <c r="DU670" s="27"/>
      <c r="DV670" s="27"/>
      <c r="DW670" s="40"/>
      <c r="DX670" s="27"/>
      <c r="DY670" s="27"/>
      <c r="DZ670" s="27"/>
      <c r="EA670" s="27"/>
      <c r="EB670" s="27"/>
      <c r="EC670" s="27"/>
      <c r="ED670" s="27"/>
      <c r="EE670" s="27"/>
      <c r="EF670" s="27"/>
      <c r="EG670" s="27"/>
      <c r="EH670" s="27"/>
      <c r="EI670" s="27"/>
      <c r="EJ670" s="27"/>
      <c r="EK670" s="27"/>
      <c r="EL670" s="27"/>
      <c r="EM670" s="27"/>
      <c r="EN670" s="27"/>
      <c r="EO670" s="27"/>
      <c r="EP670" s="27"/>
      <c r="EQ670" s="27"/>
      <c r="ER670" s="40"/>
    </row>
    <row r="671" spans="2:148" ht="15" customHeight="1" x14ac:dyDescent="0.25">
      <c r="B671" s="298" t="str">
        <f t="shared" si="74"/>
        <v>Desk 41</v>
      </c>
      <c r="C671" s="300" t="str">
        <f t="shared" si="78"/>
        <v/>
      </c>
      <c r="D671" s="300" t="str">
        <f t="shared" si="78"/>
        <v/>
      </c>
      <c r="E671" s="300" t="str">
        <f t="shared" si="78"/>
        <v/>
      </c>
      <c r="F671" s="300" t="str">
        <f t="shared" si="78"/>
        <v/>
      </c>
      <c r="G671" s="610" t="str">
        <f t="shared" si="78"/>
        <v/>
      </c>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c r="AO671" s="27"/>
      <c r="AP671" s="27"/>
      <c r="AQ671" s="27"/>
      <c r="AR671" s="27"/>
      <c r="AS671" s="27"/>
      <c r="AT671" s="27"/>
      <c r="AU671" s="27"/>
      <c r="AV671" s="27"/>
      <c r="AW671" s="27"/>
      <c r="AX671" s="27"/>
      <c r="AY671" s="27"/>
      <c r="AZ671" s="27"/>
      <c r="BA671" s="27"/>
      <c r="BB671" s="27"/>
      <c r="BC671" s="27"/>
      <c r="BD671" s="27"/>
      <c r="BE671" s="27"/>
      <c r="BF671" s="27"/>
      <c r="BG671" s="27"/>
      <c r="BH671" s="27"/>
      <c r="BI671" s="27"/>
      <c r="BJ671" s="27"/>
      <c r="BK671" s="27"/>
      <c r="BL671" s="27"/>
      <c r="BM671" s="27"/>
      <c r="BN671" s="27"/>
      <c r="BO671" s="27"/>
      <c r="BP671" s="27"/>
      <c r="BQ671" s="27"/>
      <c r="BR671" s="27"/>
      <c r="BS671" s="27"/>
      <c r="BT671" s="27"/>
      <c r="BU671" s="27"/>
      <c r="BV671" s="27"/>
      <c r="BW671" s="27"/>
      <c r="BX671" s="27"/>
      <c r="BY671" s="27"/>
      <c r="BZ671" s="27"/>
      <c r="CA671" s="27"/>
      <c r="CB671" s="27"/>
      <c r="CC671" s="27"/>
      <c r="CD671" s="27"/>
      <c r="CE671" s="27"/>
      <c r="CF671" s="27"/>
      <c r="CG671" s="27"/>
      <c r="CH671" s="27"/>
      <c r="CI671" s="27"/>
      <c r="CJ671" s="27"/>
      <c r="CK671" s="27"/>
      <c r="CL671" s="27"/>
      <c r="CM671" s="27"/>
      <c r="CN671" s="27"/>
      <c r="CO671" s="27"/>
      <c r="CP671" s="27"/>
      <c r="CQ671" s="27"/>
      <c r="CR671" s="27"/>
      <c r="CS671" s="27"/>
      <c r="CT671" s="27"/>
      <c r="CU671" s="27"/>
      <c r="CV671" s="27"/>
      <c r="CW671" s="27"/>
      <c r="CX671" s="27"/>
      <c r="CY671" s="27"/>
      <c r="CZ671" s="27"/>
      <c r="DA671" s="27"/>
      <c r="DB671" s="27"/>
      <c r="DC671" s="27"/>
      <c r="DD671" s="27"/>
      <c r="DE671" s="27"/>
      <c r="DF671" s="27"/>
      <c r="DG671" s="27"/>
      <c r="DH671" s="27"/>
      <c r="DI671" s="27"/>
      <c r="DJ671" s="27"/>
      <c r="DK671" s="27"/>
      <c r="DL671" s="27"/>
      <c r="DM671" s="27"/>
      <c r="DN671" s="27"/>
      <c r="DO671" s="27"/>
      <c r="DP671" s="27"/>
      <c r="DQ671" s="27"/>
      <c r="DR671" s="27"/>
      <c r="DS671" s="27"/>
      <c r="DT671" s="27"/>
      <c r="DU671" s="27"/>
      <c r="DV671" s="27"/>
      <c r="DW671" s="40"/>
      <c r="DX671" s="27"/>
      <c r="DY671" s="27"/>
      <c r="DZ671" s="27"/>
      <c r="EA671" s="27"/>
      <c r="EB671" s="27"/>
      <c r="EC671" s="27"/>
      <c r="ED671" s="27"/>
      <c r="EE671" s="27"/>
      <c r="EF671" s="27"/>
      <c r="EG671" s="27"/>
      <c r="EH671" s="27"/>
      <c r="EI671" s="27"/>
      <c r="EJ671" s="27"/>
      <c r="EK671" s="27"/>
      <c r="EL671" s="27"/>
      <c r="EM671" s="27"/>
      <c r="EN671" s="27"/>
      <c r="EO671" s="27"/>
      <c r="EP671" s="27"/>
      <c r="EQ671" s="27"/>
      <c r="ER671" s="40"/>
    </row>
    <row r="672" spans="2:148" ht="15" customHeight="1" x14ac:dyDescent="0.25">
      <c r="B672" s="298" t="str">
        <f t="shared" si="74"/>
        <v>Desk 42</v>
      </c>
      <c r="C672" s="300" t="str">
        <f t="shared" si="78"/>
        <v/>
      </c>
      <c r="D672" s="300" t="str">
        <f t="shared" si="78"/>
        <v/>
      </c>
      <c r="E672" s="300" t="str">
        <f t="shared" si="78"/>
        <v/>
      </c>
      <c r="F672" s="300" t="str">
        <f t="shared" si="78"/>
        <v/>
      </c>
      <c r="G672" s="610" t="str">
        <f t="shared" si="78"/>
        <v/>
      </c>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c r="AQ672" s="27"/>
      <c r="AR672" s="27"/>
      <c r="AS672" s="27"/>
      <c r="AT672" s="27"/>
      <c r="AU672" s="27"/>
      <c r="AV672" s="27"/>
      <c r="AW672" s="27"/>
      <c r="AX672" s="27"/>
      <c r="AY672" s="27"/>
      <c r="AZ672" s="27"/>
      <c r="BA672" s="27"/>
      <c r="BB672" s="27"/>
      <c r="BC672" s="27"/>
      <c r="BD672" s="27"/>
      <c r="BE672" s="27"/>
      <c r="BF672" s="27"/>
      <c r="BG672" s="27"/>
      <c r="BH672" s="27"/>
      <c r="BI672" s="27"/>
      <c r="BJ672" s="27"/>
      <c r="BK672" s="27"/>
      <c r="BL672" s="27"/>
      <c r="BM672" s="27"/>
      <c r="BN672" s="27"/>
      <c r="BO672" s="27"/>
      <c r="BP672" s="27"/>
      <c r="BQ672" s="27"/>
      <c r="BR672" s="27"/>
      <c r="BS672" s="27"/>
      <c r="BT672" s="27"/>
      <c r="BU672" s="27"/>
      <c r="BV672" s="27"/>
      <c r="BW672" s="27"/>
      <c r="BX672" s="27"/>
      <c r="BY672" s="27"/>
      <c r="BZ672" s="27"/>
      <c r="CA672" s="27"/>
      <c r="CB672" s="27"/>
      <c r="CC672" s="27"/>
      <c r="CD672" s="27"/>
      <c r="CE672" s="27"/>
      <c r="CF672" s="27"/>
      <c r="CG672" s="27"/>
      <c r="CH672" s="27"/>
      <c r="CI672" s="27"/>
      <c r="CJ672" s="27"/>
      <c r="CK672" s="27"/>
      <c r="CL672" s="27"/>
      <c r="CM672" s="27"/>
      <c r="CN672" s="27"/>
      <c r="CO672" s="27"/>
      <c r="CP672" s="27"/>
      <c r="CQ672" s="27"/>
      <c r="CR672" s="27"/>
      <c r="CS672" s="27"/>
      <c r="CT672" s="27"/>
      <c r="CU672" s="27"/>
      <c r="CV672" s="27"/>
      <c r="CW672" s="27"/>
      <c r="CX672" s="27"/>
      <c r="CY672" s="27"/>
      <c r="CZ672" s="27"/>
      <c r="DA672" s="27"/>
      <c r="DB672" s="27"/>
      <c r="DC672" s="27"/>
      <c r="DD672" s="27"/>
      <c r="DE672" s="27"/>
      <c r="DF672" s="27"/>
      <c r="DG672" s="27"/>
      <c r="DH672" s="27"/>
      <c r="DI672" s="27"/>
      <c r="DJ672" s="27"/>
      <c r="DK672" s="27"/>
      <c r="DL672" s="27"/>
      <c r="DM672" s="27"/>
      <c r="DN672" s="27"/>
      <c r="DO672" s="27"/>
      <c r="DP672" s="27"/>
      <c r="DQ672" s="27"/>
      <c r="DR672" s="27"/>
      <c r="DS672" s="27"/>
      <c r="DT672" s="27"/>
      <c r="DU672" s="27"/>
      <c r="DV672" s="27"/>
      <c r="DW672" s="40"/>
      <c r="DX672" s="27"/>
      <c r="DY672" s="27"/>
      <c r="DZ672" s="27"/>
      <c r="EA672" s="27"/>
      <c r="EB672" s="27"/>
      <c r="EC672" s="27"/>
      <c r="ED672" s="27"/>
      <c r="EE672" s="27"/>
      <c r="EF672" s="27"/>
      <c r="EG672" s="27"/>
      <c r="EH672" s="27"/>
      <c r="EI672" s="27"/>
      <c r="EJ672" s="27"/>
      <c r="EK672" s="27"/>
      <c r="EL672" s="27"/>
      <c r="EM672" s="27"/>
      <c r="EN672" s="27"/>
      <c r="EO672" s="27"/>
      <c r="EP672" s="27"/>
      <c r="EQ672" s="27"/>
      <c r="ER672" s="40"/>
    </row>
    <row r="673" spans="2:148" ht="15" customHeight="1" x14ac:dyDescent="0.25">
      <c r="B673" s="298" t="str">
        <f t="shared" si="74"/>
        <v>Desk 43</v>
      </c>
      <c r="C673" s="300" t="str">
        <f t="shared" si="78"/>
        <v/>
      </c>
      <c r="D673" s="300" t="str">
        <f t="shared" si="78"/>
        <v/>
      </c>
      <c r="E673" s="300" t="str">
        <f t="shared" si="78"/>
        <v/>
      </c>
      <c r="F673" s="300" t="str">
        <f t="shared" si="78"/>
        <v/>
      </c>
      <c r="G673" s="610" t="str">
        <f t="shared" si="78"/>
        <v/>
      </c>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c r="AR673" s="27"/>
      <c r="AS673" s="27"/>
      <c r="AT673" s="27"/>
      <c r="AU673" s="27"/>
      <c r="AV673" s="27"/>
      <c r="AW673" s="27"/>
      <c r="AX673" s="27"/>
      <c r="AY673" s="27"/>
      <c r="AZ673" s="27"/>
      <c r="BA673" s="27"/>
      <c r="BB673" s="27"/>
      <c r="BC673" s="27"/>
      <c r="BD673" s="27"/>
      <c r="BE673" s="27"/>
      <c r="BF673" s="27"/>
      <c r="BG673" s="27"/>
      <c r="BH673" s="27"/>
      <c r="BI673" s="27"/>
      <c r="BJ673" s="27"/>
      <c r="BK673" s="27"/>
      <c r="BL673" s="27"/>
      <c r="BM673" s="27"/>
      <c r="BN673" s="27"/>
      <c r="BO673" s="27"/>
      <c r="BP673" s="27"/>
      <c r="BQ673" s="27"/>
      <c r="BR673" s="27"/>
      <c r="BS673" s="27"/>
      <c r="BT673" s="27"/>
      <c r="BU673" s="27"/>
      <c r="BV673" s="27"/>
      <c r="BW673" s="27"/>
      <c r="BX673" s="27"/>
      <c r="BY673" s="27"/>
      <c r="BZ673" s="27"/>
      <c r="CA673" s="27"/>
      <c r="CB673" s="27"/>
      <c r="CC673" s="27"/>
      <c r="CD673" s="27"/>
      <c r="CE673" s="27"/>
      <c r="CF673" s="27"/>
      <c r="CG673" s="27"/>
      <c r="CH673" s="27"/>
      <c r="CI673" s="27"/>
      <c r="CJ673" s="27"/>
      <c r="CK673" s="27"/>
      <c r="CL673" s="27"/>
      <c r="CM673" s="27"/>
      <c r="CN673" s="27"/>
      <c r="CO673" s="27"/>
      <c r="CP673" s="27"/>
      <c r="CQ673" s="27"/>
      <c r="CR673" s="27"/>
      <c r="CS673" s="27"/>
      <c r="CT673" s="27"/>
      <c r="CU673" s="27"/>
      <c r="CV673" s="27"/>
      <c r="CW673" s="27"/>
      <c r="CX673" s="27"/>
      <c r="CY673" s="27"/>
      <c r="CZ673" s="27"/>
      <c r="DA673" s="27"/>
      <c r="DB673" s="27"/>
      <c r="DC673" s="27"/>
      <c r="DD673" s="27"/>
      <c r="DE673" s="27"/>
      <c r="DF673" s="27"/>
      <c r="DG673" s="27"/>
      <c r="DH673" s="27"/>
      <c r="DI673" s="27"/>
      <c r="DJ673" s="27"/>
      <c r="DK673" s="27"/>
      <c r="DL673" s="27"/>
      <c r="DM673" s="27"/>
      <c r="DN673" s="27"/>
      <c r="DO673" s="27"/>
      <c r="DP673" s="27"/>
      <c r="DQ673" s="27"/>
      <c r="DR673" s="27"/>
      <c r="DS673" s="27"/>
      <c r="DT673" s="27"/>
      <c r="DU673" s="27"/>
      <c r="DV673" s="27"/>
      <c r="DW673" s="40"/>
      <c r="DX673" s="27"/>
      <c r="DY673" s="27"/>
      <c r="DZ673" s="27"/>
      <c r="EA673" s="27"/>
      <c r="EB673" s="27"/>
      <c r="EC673" s="27"/>
      <c r="ED673" s="27"/>
      <c r="EE673" s="27"/>
      <c r="EF673" s="27"/>
      <c r="EG673" s="27"/>
      <c r="EH673" s="27"/>
      <c r="EI673" s="27"/>
      <c r="EJ673" s="27"/>
      <c r="EK673" s="27"/>
      <c r="EL673" s="27"/>
      <c r="EM673" s="27"/>
      <c r="EN673" s="27"/>
      <c r="EO673" s="27"/>
      <c r="EP673" s="27"/>
      <c r="EQ673" s="27"/>
      <c r="ER673" s="40"/>
    </row>
    <row r="674" spans="2:148" ht="15" customHeight="1" x14ac:dyDescent="0.25">
      <c r="B674" s="298" t="str">
        <f t="shared" si="74"/>
        <v>Desk 44</v>
      </c>
      <c r="C674" s="300" t="str">
        <f t="shared" si="78"/>
        <v/>
      </c>
      <c r="D674" s="300" t="str">
        <f t="shared" si="78"/>
        <v/>
      </c>
      <c r="E674" s="300" t="str">
        <f t="shared" si="78"/>
        <v/>
      </c>
      <c r="F674" s="300" t="str">
        <f t="shared" si="78"/>
        <v/>
      </c>
      <c r="G674" s="610" t="str">
        <f t="shared" si="78"/>
        <v/>
      </c>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c r="AR674" s="27"/>
      <c r="AS674" s="27"/>
      <c r="AT674" s="27"/>
      <c r="AU674" s="27"/>
      <c r="AV674" s="27"/>
      <c r="AW674" s="27"/>
      <c r="AX674" s="27"/>
      <c r="AY674" s="27"/>
      <c r="AZ674" s="27"/>
      <c r="BA674" s="27"/>
      <c r="BB674" s="27"/>
      <c r="BC674" s="27"/>
      <c r="BD674" s="27"/>
      <c r="BE674" s="27"/>
      <c r="BF674" s="27"/>
      <c r="BG674" s="27"/>
      <c r="BH674" s="27"/>
      <c r="BI674" s="27"/>
      <c r="BJ674" s="27"/>
      <c r="BK674" s="27"/>
      <c r="BL674" s="27"/>
      <c r="BM674" s="27"/>
      <c r="BN674" s="27"/>
      <c r="BO674" s="27"/>
      <c r="BP674" s="27"/>
      <c r="BQ674" s="27"/>
      <c r="BR674" s="27"/>
      <c r="BS674" s="27"/>
      <c r="BT674" s="27"/>
      <c r="BU674" s="27"/>
      <c r="BV674" s="27"/>
      <c r="BW674" s="27"/>
      <c r="BX674" s="27"/>
      <c r="BY674" s="27"/>
      <c r="BZ674" s="27"/>
      <c r="CA674" s="27"/>
      <c r="CB674" s="27"/>
      <c r="CC674" s="27"/>
      <c r="CD674" s="27"/>
      <c r="CE674" s="27"/>
      <c r="CF674" s="27"/>
      <c r="CG674" s="27"/>
      <c r="CH674" s="27"/>
      <c r="CI674" s="27"/>
      <c r="CJ674" s="27"/>
      <c r="CK674" s="27"/>
      <c r="CL674" s="27"/>
      <c r="CM674" s="27"/>
      <c r="CN674" s="27"/>
      <c r="CO674" s="27"/>
      <c r="CP674" s="27"/>
      <c r="CQ674" s="27"/>
      <c r="CR674" s="27"/>
      <c r="CS674" s="27"/>
      <c r="CT674" s="27"/>
      <c r="CU674" s="27"/>
      <c r="CV674" s="27"/>
      <c r="CW674" s="27"/>
      <c r="CX674" s="27"/>
      <c r="CY674" s="27"/>
      <c r="CZ674" s="27"/>
      <c r="DA674" s="27"/>
      <c r="DB674" s="27"/>
      <c r="DC674" s="27"/>
      <c r="DD674" s="27"/>
      <c r="DE674" s="27"/>
      <c r="DF674" s="27"/>
      <c r="DG674" s="27"/>
      <c r="DH674" s="27"/>
      <c r="DI674" s="27"/>
      <c r="DJ674" s="27"/>
      <c r="DK674" s="27"/>
      <c r="DL674" s="27"/>
      <c r="DM674" s="27"/>
      <c r="DN674" s="27"/>
      <c r="DO674" s="27"/>
      <c r="DP674" s="27"/>
      <c r="DQ674" s="27"/>
      <c r="DR674" s="27"/>
      <c r="DS674" s="27"/>
      <c r="DT674" s="27"/>
      <c r="DU674" s="27"/>
      <c r="DV674" s="27"/>
      <c r="DW674" s="40"/>
      <c r="DX674" s="27"/>
      <c r="DY674" s="27"/>
      <c r="DZ674" s="27"/>
      <c r="EA674" s="27"/>
      <c r="EB674" s="27"/>
      <c r="EC674" s="27"/>
      <c r="ED674" s="27"/>
      <c r="EE674" s="27"/>
      <c r="EF674" s="27"/>
      <c r="EG674" s="27"/>
      <c r="EH674" s="27"/>
      <c r="EI674" s="27"/>
      <c r="EJ674" s="27"/>
      <c r="EK674" s="27"/>
      <c r="EL674" s="27"/>
      <c r="EM674" s="27"/>
      <c r="EN674" s="27"/>
      <c r="EO674" s="27"/>
      <c r="EP674" s="27"/>
      <c r="EQ674" s="27"/>
      <c r="ER674" s="40"/>
    </row>
    <row r="675" spans="2:148" ht="15" customHeight="1" x14ac:dyDescent="0.25">
      <c r="B675" s="298" t="str">
        <f t="shared" si="74"/>
        <v>Desk 45</v>
      </c>
      <c r="C675" s="300" t="str">
        <f t="shared" si="78"/>
        <v/>
      </c>
      <c r="D675" s="300" t="str">
        <f t="shared" si="78"/>
        <v/>
      </c>
      <c r="E675" s="300" t="str">
        <f t="shared" si="78"/>
        <v/>
      </c>
      <c r="F675" s="300" t="str">
        <f t="shared" si="78"/>
        <v/>
      </c>
      <c r="G675" s="610" t="str">
        <f t="shared" si="78"/>
        <v/>
      </c>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c r="AR675" s="27"/>
      <c r="AS675" s="27"/>
      <c r="AT675" s="27"/>
      <c r="AU675" s="27"/>
      <c r="AV675" s="27"/>
      <c r="AW675" s="27"/>
      <c r="AX675" s="27"/>
      <c r="AY675" s="27"/>
      <c r="AZ675" s="27"/>
      <c r="BA675" s="27"/>
      <c r="BB675" s="27"/>
      <c r="BC675" s="27"/>
      <c r="BD675" s="27"/>
      <c r="BE675" s="27"/>
      <c r="BF675" s="27"/>
      <c r="BG675" s="27"/>
      <c r="BH675" s="27"/>
      <c r="BI675" s="27"/>
      <c r="BJ675" s="27"/>
      <c r="BK675" s="27"/>
      <c r="BL675" s="27"/>
      <c r="BM675" s="27"/>
      <c r="BN675" s="27"/>
      <c r="BO675" s="27"/>
      <c r="BP675" s="27"/>
      <c r="BQ675" s="27"/>
      <c r="BR675" s="27"/>
      <c r="BS675" s="27"/>
      <c r="BT675" s="27"/>
      <c r="BU675" s="27"/>
      <c r="BV675" s="27"/>
      <c r="BW675" s="27"/>
      <c r="BX675" s="27"/>
      <c r="BY675" s="27"/>
      <c r="BZ675" s="27"/>
      <c r="CA675" s="27"/>
      <c r="CB675" s="27"/>
      <c r="CC675" s="27"/>
      <c r="CD675" s="27"/>
      <c r="CE675" s="27"/>
      <c r="CF675" s="27"/>
      <c r="CG675" s="27"/>
      <c r="CH675" s="27"/>
      <c r="CI675" s="27"/>
      <c r="CJ675" s="27"/>
      <c r="CK675" s="27"/>
      <c r="CL675" s="27"/>
      <c r="CM675" s="27"/>
      <c r="CN675" s="27"/>
      <c r="CO675" s="27"/>
      <c r="CP675" s="27"/>
      <c r="CQ675" s="27"/>
      <c r="CR675" s="27"/>
      <c r="CS675" s="27"/>
      <c r="CT675" s="27"/>
      <c r="CU675" s="27"/>
      <c r="CV675" s="27"/>
      <c r="CW675" s="27"/>
      <c r="CX675" s="27"/>
      <c r="CY675" s="27"/>
      <c r="CZ675" s="27"/>
      <c r="DA675" s="27"/>
      <c r="DB675" s="27"/>
      <c r="DC675" s="27"/>
      <c r="DD675" s="27"/>
      <c r="DE675" s="27"/>
      <c r="DF675" s="27"/>
      <c r="DG675" s="27"/>
      <c r="DH675" s="27"/>
      <c r="DI675" s="27"/>
      <c r="DJ675" s="27"/>
      <c r="DK675" s="27"/>
      <c r="DL675" s="27"/>
      <c r="DM675" s="27"/>
      <c r="DN675" s="27"/>
      <c r="DO675" s="27"/>
      <c r="DP675" s="27"/>
      <c r="DQ675" s="27"/>
      <c r="DR675" s="27"/>
      <c r="DS675" s="27"/>
      <c r="DT675" s="27"/>
      <c r="DU675" s="27"/>
      <c r="DV675" s="27"/>
      <c r="DW675" s="40"/>
      <c r="DX675" s="27"/>
      <c r="DY675" s="27"/>
      <c r="DZ675" s="27"/>
      <c r="EA675" s="27"/>
      <c r="EB675" s="27"/>
      <c r="EC675" s="27"/>
      <c r="ED675" s="27"/>
      <c r="EE675" s="27"/>
      <c r="EF675" s="27"/>
      <c r="EG675" s="27"/>
      <c r="EH675" s="27"/>
      <c r="EI675" s="27"/>
      <c r="EJ675" s="27"/>
      <c r="EK675" s="27"/>
      <c r="EL675" s="27"/>
      <c r="EM675" s="27"/>
      <c r="EN675" s="27"/>
      <c r="EO675" s="27"/>
      <c r="EP675" s="27"/>
      <c r="EQ675" s="27"/>
      <c r="ER675" s="40"/>
    </row>
    <row r="676" spans="2:148" ht="15" customHeight="1" x14ac:dyDescent="0.25">
      <c r="B676" s="298" t="str">
        <f t="shared" si="74"/>
        <v>Desk 46</v>
      </c>
      <c r="C676" s="300" t="str">
        <f t="shared" si="78"/>
        <v/>
      </c>
      <c r="D676" s="300" t="str">
        <f t="shared" si="78"/>
        <v/>
      </c>
      <c r="E676" s="300" t="str">
        <f t="shared" si="78"/>
        <v/>
      </c>
      <c r="F676" s="300" t="str">
        <f t="shared" si="78"/>
        <v/>
      </c>
      <c r="G676" s="610" t="str">
        <f t="shared" si="78"/>
        <v/>
      </c>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c r="AQ676" s="27"/>
      <c r="AR676" s="27"/>
      <c r="AS676" s="27"/>
      <c r="AT676" s="27"/>
      <c r="AU676" s="27"/>
      <c r="AV676" s="27"/>
      <c r="AW676" s="27"/>
      <c r="AX676" s="27"/>
      <c r="AY676" s="27"/>
      <c r="AZ676" s="27"/>
      <c r="BA676" s="27"/>
      <c r="BB676" s="27"/>
      <c r="BC676" s="27"/>
      <c r="BD676" s="27"/>
      <c r="BE676" s="27"/>
      <c r="BF676" s="27"/>
      <c r="BG676" s="27"/>
      <c r="BH676" s="27"/>
      <c r="BI676" s="27"/>
      <c r="BJ676" s="27"/>
      <c r="BK676" s="27"/>
      <c r="BL676" s="27"/>
      <c r="BM676" s="27"/>
      <c r="BN676" s="27"/>
      <c r="BO676" s="27"/>
      <c r="BP676" s="27"/>
      <c r="BQ676" s="27"/>
      <c r="BR676" s="27"/>
      <c r="BS676" s="27"/>
      <c r="BT676" s="27"/>
      <c r="BU676" s="27"/>
      <c r="BV676" s="27"/>
      <c r="BW676" s="27"/>
      <c r="BX676" s="27"/>
      <c r="BY676" s="27"/>
      <c r="BZ676" s="27"/>
      <c r="CA676" s="27"/>
      <c r="CB676" s="27"/>
      <c r="CC676" s="27"/>
      <c r="CD676" s="27"/>
      <c r="CE676" s="27"/>
      <c r="CF676" s="27"/>
      <c r="CG676" s="27"/>
      <c r="CH676" s="27"/>
      <c r="CI676" s="27"/>
      <c r="CJ676" s="27"/>
      <c r="CK676" s="27"/>
      <c r="CL676" s="27"/>
      <c r="CM676" s="27"/>
      <c r="CN676" s="27"/>
      <c r="CO676" s="27"/>
      <c r="CP676" s="27"/>
      <c r="CQ676" s="27"/>
      <c r="CR676" s="27"/>
      <c r="CS676" s="27"/>
      <c r="CT676" s="27"/>
      <c r="CU676" s="27"/>
      <c r="CV676" s="27"/>
      <c r="CW676" s="27"/>
      <c r="CX676" s="27"/>
      <c r="CY676" s="27"/>
      <c r="CZ676" s="27"/>
      <c r="DA676" s="27"/>
      <c r="DB676" s="27"/>
      <c r="DC676" s="27"/>
      <c r="DD676" s="27"/>
      <c r="DE676" s="27"/>
      <c r="DF676" s="27"/>
      <c r="DG676" s="27"/>
      <c r="DH676" s="27"/>
      <c r="DI676" s="27"/>
      <c r="DJ676" s="27"/>
      <c r="DK676" s="27"/>
      <c r="DL676" s="27"/>
      <c r="DM676" s="27"/>
      <c r="DN676" s="27"/>
      <c r="DO676" s="27"/>
      <c r="DP676" s="27"/>
      <c r="DQ676" s="27"/>
      <c r="DR676" s="27"/>
      <c r="DS676" s="27"/>
      <c r="DT676" s="27"/>
      <c r="DU676" s="27"/>
      <c r="DV676" s="27"/>
      <c r="DW676" s="40"/>
      <c r="DX676" s="27"/>
      <c r="DY676" s="27"/>
      <c r="DZ676" s="27"/>
      <c r="EA676" s="27"/>
      <c r="EB676" s="27"/>
      <c r="EC676" s="27"/>
      <c r="ED676" s="27"/>
      <c r="EE676" s="27"/>
      <c r="EF676" s="27"/>
      <c r="EG676" s="27"/>
      <c r="EH676" s="27"/>
      <c r="EI676" s="27"/>
      <c r="EJ676" s="27"/>
      <c r="EK676" s="27"/>
      <c r="EL676" s="27"/>
      <c r="EM676" s="27"/>
      <c r="EN676" s="27"/>
      <c r="EO676" s="27"/>
      <c r="EP676" s="27"/>
      <c r="EQ676" s="27"/>
      <c r="ER676" s="40"/>
    </row>
    <row r="677" spans="2:148" ht="15" customHeight="1" x14ac:dyDescent="0.25">
      <c r="B677" s="298" t="str">
        <f t="shared" si="74"/>
        <v>Desk 47</v>
      </c>
      <c r="C677" s="300" t="str">
        <f t="shared" si="78"/>
        <v/>
      </c>
      <c r="D677" s="300" t="str">
        <f t="shared" si="78"/>
        <v/>
      </c>
      <c r="E677" s="300" t="str">
        <f t="shared" si="78"/>
        <v/>
      </c>
      <c r="F677" s="300" t="str">
        <f t="shared" si="78"/>
        <v/>
      </c>
      <c r="G677" s="610" t="str">
        <f t="shared" si="78"/>
        <v/>
      </c>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c r="AR677" s="27"/>
      <c r="AS677" s="27"/>
      <c r="AT677" s="27"/>
      <c r="AU677" s="27"/>
      <c r="AV677" s="27"/>
      <c r="AW677" s="27"/>
      <c r="AX677" s="27"/>
      <c r="AY677" s="27"/>
      <c r="AZ677" s="27"/>
      <c r="BA677" s="27"/>
      <c r="BB677" s="27"/>
      <c r="BC677" s="27"/>
      <c r="BD677" s="27"/>
      <c r="BE677" s="27"/>
      <c r="BF677" s="27"/>
      <c r="BG677" s="27"/>
      <c r="BH677" s="27"/>
      <c r="BI677" s="27"/>
      <c r="BJ677" s="27"/>
      <c r="BK677" s="27"/>
      <c r="BL677" s="27"/>
      <c r="BM677" s="27"/>
      <c r="BN677" s="27"/>
      <c r="BO677" s="27"/>
      <c r="BP677" s="27"/>
      <c r="BQ677" s="27"/>
      <c r="BR677" s="27"/>
      <c r="BS677" s="27"/>
      <c r="BT677" s="27"/>
      <c r="BU677" s="27"/>
      <c r="BV677" s="27"/>
      <c r="BW677" s="27"/>
      <c r="BX677" s="27"/>
      <c r="BY677" s="27"/>
      <c r="BZ677" s="27"/>
      <c r="CA677" s="27"/>
      <c r="CB677" s="27"/>
      <c r="CC677" s="27"/>
      <c r="CD677" s="27"/>
      <c r="CE677" s="27"/>
      <c r="CF677" s="27"/>
      <c r="CG677" s="27"/>
      <c r="CH677" s="27"/>
      <c r="CI677" s="27"/>
      <c r="CJ677" s="27"/>
      <c r="CK677" s="27"/>
      <c r="CL677" s="27"/>
      <c r="CM677" s="27"/>
      <c r="CN677" s="27"/>
      <c r="CO677" s="27"/>
      <c r="CP677" s="27"/>
      <c r="CQ677" s="27"/>
      <c r="CR677" s="27"/>
      <c r="CS677" s="27"/>
      <c r="CT677" s="27"/>
      <c r="CU677" s="27"/>
      <c r="CV677" s="27"/>
      <c r="CW677" s="27"/>
      <c r="CX677" s="27"/>
      <c r="CY677" s="27"/>
      <c r="CZ677" s="27"/>
      <c r="DA677" s="27"/>
      <c r="DB677" s="27"/>
      <c r="DC677" s="27"/>
      <c r="DD677" s="27"/>
      <c r="DE677" s="27"/>
      <c r="DF677" s="27"/>
      <c r="DG677" s="27"/>
      <c r="DH677" s="27"/>
      <c r="DI677" s="27"/>
      <c r="DJ677" s="27"/>
      <c r="DK677" s="27"/>
      <c r="DL677" s="27"/>
      <c r="DM677" s="27"/>
      <c r="DN677" s="27"/>
      <c r="DO677" s="27"/>
      <c r="DP677" s="27"/>
      <c r="DQ677" s="27"/>
      <c r="DR677" s="27"/>
      <c r="DS677" s="27"/>
      <c r="DT677" s="27"/>
      <c r="DU677" s="27"/>
      <c r="DV677" s="27"/>
      <c r="DW677" s="40"/>
      <c r="DX677" s="27"/>
      <c r="DY677" s="27"/>
      <c r="DZ677" s="27"/>
      <c r="EA677" s="27"/>
      <c r="EB677" s="27"/>
      <c r="EC677" s="27"/>
      <c r="ED677" s="27"/>
      <c r="EE677" s="27"/>
      <c r="EF677" s="27"/>
      <c r="EG677" s="27"/>
      <c r="EH677" s="27"/>
      <c r="EI677" s="27"/>
      <c r="EJ677" s="27"/>
      <c r="EK677" s="27"/>
      <c r="EL677" s="27"/>
      <c r="EM677" s="27"/>
      <c r="EN677" s="27"/>
      <c r="EO677" s="27"/>
      <c r="EP677" s="27"/>
      <c r="EQ677" s="27"/>
      <c r="ER677" s="40"/>
    </row>
    <row r="678" spans="2:148" ht="15" customHeight="1" x14ac:dyDescent="0.25">
      <c r="B678" s="298" t="str">
        <f t="shared" si="74"/>
        <v>Desk 48</v>
      </c>
      <c r="C678" s="300" t="str">
        <f t="shared" si="78"/>
        <v/>
      </c>
      <c r="D678" s="300" t="str">
        <f t="shared" si="78"/>
        <v/>
      </c>
      <c r="E678" s="300" t="str">
        <f t="shared" si="78"/>
        <v/>
      </c>
      <c r="F678" s="300" t="str">
        <f t="shared" si="78"/>
        <v/>
      </c>
      <c r="G678" s="610" t="str">
        <f t="shared" si="78"/>
        <v/>
      </c>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c r="AQ678" s="27"/>
      <c r="AR678" s="27"/>
      <c r="AS678" s="27"/>
      <c r="AT678" s="27"/>
      <c r="AU678" s="27"/>
      <c r="AV678" s="27"/>
      <c r="AW678" s="27"/>
      <c r="AX678" s="27"/>
      <c r="AY678" s="27"/>
      <c r="AZ678" s="27"/>
      <c r="BA678" s="27"/>
      <c r="BB678" s="27"/>
      <c r="BC678" s="27"/>
      <c r="BD678" s="27"/>
      <c r="BE678" s="27"/>
      <c r="BF678" s="27"/>
      <c r="BG678" s="27"/>
      <c r="BH678" s="27"/>
      <c r="BI678" s="27"/>
      <c r="BJ678" s="27"/>
      <c r="BK678" s="27"/>
      <c r="BL678" s="27"/>
      <c r="BM678" s="27"/>
      <c r="BN678" s="27"/>
      <c r="BO678" s="27"/>
      <c r="BP678" s="27"/>
      <c r="BQ678" s="27"/>
      <c r="BR678" s="27"/>
      <c r="BS678" s="27"/>
      <c r="BT678" s="27"/>
      <c r="BU678" s="27"/>
      <c r="BV678" s="27"/>
      <c r="BW678" s="27"/>
      <c r="BX678" s="27"/>
      <c r="BY678" s="27"/>
      <c r="BZ678" s="27"/>
      <c r="CA678" s="27"/>
      <c r="CB678" s="27"/>
      <c r="CC678" s="27"/>
      <c r="CD678" s="27"/>
      <c r="CE678" s="27"/>
      <c r="CF678" s="27"/>
      <c r="CG678" s="27"/>
      <c r="CH678" s="27"/>
      <c r="CI678" s="27"/>
      <c r="CJ678" s="27"/>
      <c r="CK678" s="27"/>
      <c r="CL678" s="27"/>
      <c r="CM678" s="27"/>
      <c r="CN678" s="27"/>
      <c r="CO678" s="27"/>
      <c r="CP678" s="27"/>
      <c r="CQ678" s="27"/>
      <c r="CR678" s="27"/>
      <c r="CS678" s="27"/>
      <c r="CT678" s="27"/>
      <c r="CU678" s="27"/>
      <c r="CV678" s="27"/>
      <c r="CW678" s="27"/>
      <c r="CX678" s="27"/>
      <c r="CY678" s="27"/>
      <c r="CZ678" s="27"/>
      <c r="DA678" s="27"/>
      <c r="DB678" s="27"/>
      <c r="DC678" s="27"/>
      <c r="DD678" s="27"/>
      <c r="DE678" s="27"/>
      <c r="DF678" s="27"/>
      <c r="DG678" s="27"/>
      <c r="DH678" s="27"/>
      <c r="DI678" s="27"/>
      <c r="DJ678" s="27"/>
      <c r="DK678" s="27"/>
      <c r="DL678" s="27"/>
      <c r="DM678" s="27"/>
      <c r="DN678" s="27"/>
      <c r="DO678" s="27"/>
      <c r="DP678" s="27"/>
      <c r="DQ678" s="27"/>
      <c r="DR678" s="27"/>
      <c r="DS678" s="27"/>
      <c r="DT678" s="27"/>
      <c r="DU678" s="27"/>
      <c r="DV678" s="27"/>
      <c r="DW678" s="40"/>
      <c r="DX678" s="27"/>
      <c r="DY678" s="27"/>
      <c r="DZ678" s="27"/>
      <c r="EA678" s="27"/>
      <c r="EB678" s="27"/>
      <c r="EC678" s="27"/>
      <c r="ED678" s="27"/>
      <c r="EE678" s="27"/>
      <c r="EF678" s="27"/>
      <c r="EG678" s="27"/>
      <c r="EH678" s="27"/>
      <c r="EI678" s="27"/>
      <c r="EJ678" s="27"/>
      <c r="EK678" s="27"/>
      <c r="EL678" s="27"/>
      <c r="EM678" s="27"/>
      <c r="EN678" s="27"/>
      <c r="EO678" s="27"/>
      <c r="EP678" s="27"/>
      <c r="EQ678" s="27"/>
      <c r="ER678" s="40"/>
    </row>
    <row r="679" spans="2:148" ht="15" customHeight="1" x14ac:dyDescent="0.25">
      <c r="B679" s="298" t="str">
        <f t="shared" si="74"/>
        <v>Desk 49</v>
      </c>
      <c r="C679" s="300" t="str">
        <f t="shared" si="78"/>
        <v/>
      </c>
      <c r="D679" s="300" t="str">
        <f t="shared" si="78"/>
        <v/>
      </c>
      <c r="E679" s="300" t="str">
        <f t="shared" si="78"/>
        <v/>
      </c>
      <c r="F679" s="300" t="str">
        <f t="shared" si="78"/>
        <v/>
      </c>
      <c r="G679" s="610" t="str">
        <f t="shared" si="78"/>
        <v/>
      </c>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c r="AQ679" s="27"/>
      <c r="AR679" s="27"/>
      <c r="AS679" s="27"/>
      <c r="AT679" s="27"/>
      <c r="AU679" s="27"/>
      <c r="AV679" s="27"/>
      <c r="AW679" s="27"/>
      <c r="AX679" s="27"/>
      <c r="AY679" s="27"/>
      <c r="AZ679" s="27"/>
      <c r="BA679" s="27"/>
      <c r="BB679" s="27"/>
      <c r="BC679" s="27"/>
      <c r="BD679" s="27"/>
      <c r="BE679" s="27"/>
      <c r="BF679" s="27"/>
      <c r="BG679" s="27"/>
      <c r="BH679" s="27"/>
      <c r="BI679" s="27"/>
      <c r="BJ679" s="27"/>
      <c r="BK679" s="27"/>
      <c r="BL679" s="27"/>
      <c r="BM679" s="27"/>
      <c r="BN679" s="27"/>
      <c r="BO679" s="27"/>
      <c r="BP679" s="27"/>
      <c r="BQ679" s="27"/>
      <c r="BR679" s="27"/>
      <c r="BS679" s="27"/>
      <c r="BT679" s="27"/>
      <c r="BU679" s="27"/>
      <c r="BV679" s="27"/>
      <c r="BW679" s="27"/>
      <c r="BX679" s="27"/>
      <c r="BY679" s="27"/>
      <c r="BZ679" s="27"/>
      <c r="CA679" s="27"/>
      <c r="CB679" s="27"/>
      <c r="CC679" s="27"/>
      <c r="CD679" s="27"/>
      <c r="CE679" s="27"/>
      <c r="CF679" s="27"/>
      <c r="CG679" s="27"/>
      <c r="CH679" s="27"/>
      <c r="CI679" s="27"/>
      <c r="CJ679" s="27"/>
      <c r="CK679" s="27"/>
      <c r="CL679" s="27"/>
      <c r="CM679" s="27"/>
      <c r="CN679" s="27"/>
      <c r="CO679" s="27"/>
      <c r="CP679" s="27"/>
      <c r="CQ679" s="27"/>
      <c r="CR679" s="27"/>
      <c r="CS679" s="27"/>
      <c r="CT679" s="27"/>
      <c r="CU679" s="27"/>
      <c r="CV679" s="27"/>
      <c r="CW679" s="27"/>
      <c r="CX679" s="27"/>
      <c r="CY679" s="27"/>
      <c r="CZ679" s="27"/>
      <c r="DA679" s="27"/>
      <c r="DB679" s="27"/>
      <c r="DC679" s="27"/>
      <c r="DD679" s="27"/>
      <c r="DE679" s="27"/>
      <c r="DF679" s="27"/>
      <c r="DG679" s="27"/>
      <c r="DH679" s="27"/>
      <c r="DI679" s="27"/>
      <c r="DJ679" s="27"/>
      <c r="DK679" s="27"/>
      <c r="DL679" s="27"/>
      <c r="DM679" s="27"/>
      <c r="DN679" s="27"/>
      <c r="DO679" s="27"/>
      <c r="DP679" s="27"/>
      <c r="DQ679" s="27"/>
      <c r="DR679" s="27"/>
      <c r="DS679" s="27"/>
      <c r="DT679" s="27"/>
      <c r="DU679" s="27"/>
      <c r="DV679" s="27"/>
      <c r="DW679" s="40"/>
      <c r="DX679" s="27"/>
      <c r="DY679" s="27"/>
      <c r="DZ679" s="27"/>
      <c r="EA679" s="27"/>
      <c r="EB679" s="27"/>
      <c r="EC679" s="27"/>
      <c r="ED679" s="27"/>
      <c r="EE679" s="27"/>
      <c r="EF679" s="27"/>
      <c r="EG679" s="27"/>
      <c r="EH679" s="27"/>
      <c r="EI679" s="27"/>
      <c r="EJ679" s="27"/>
      <c r="EK679" s="27"/>
      <c r="EL679" s="27"/>
      <c r="EM679" s="27"/>
      <c r="EN679" s="27"/>
      <c r="EO679" s="27"/>
      <c r="EP679" s="27"/>
      <c r="EQ679" s="27"/>
      <c r="ER679" s="40"/>
    </row>
    <row r="680" spans="2:148" ht="15" customHeight="1" x14ac:dyDescent="0.25">
      <c r="B680" s="298" t="str">
        <f t="shared" si="74"/>
        <v>Desk 50</v>
      </c>
      <c r="C680" s="300" t="str">
        <f t="shared" ref="C680:G695" si="79">IF(ISBLANK(C60), "", C60)</f>
        <v/>
      </c>
      <c r="D680" s="300" t="str">
        <f t="shared" si="79"/>
        <v/>
      </c>
      <c r="E680" s="300" t="str">
        <f t="shared" si="79"/>
        <v/>
      </c>
      <c r="F680" s="300" t="str">
        <f t="shared" si="79"/>
        <v/>
      </c>
      <c r="G680" s="610" t="str">
        <f t="shared" si="79"/>
        <v/>
      </c>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c r="AQ680" s="27"/>
      <c r="AR680" s="27"/>
      <c r="AS680" s="27"/>
      <c r="AT680" s="27"/>
      <c r="AU680" s="27"/>
      <c r="AV680" s="27"/>
      <c r="AW680" s="27"/>
      <c r="AX680" s="27"/>
      <c r="AY680" s="27"/>
      <c r="AZ680" s="27"/>
      <c r="BA680" s="27"/>
      <c r="BB680" s="27"/>
      <c r="BC680" s="27"/>
      <c r="BD680" s="27"/>
      <c r="BE680" s="27"/>
      <c r="BF680" s="27"/>
      <c r="BG680" s="27"/>
      <c r="BH680" s="27"/>
      <c r="BI680" s="27"/>
      <c r="BJ680" s="27"/>
      <c r="BK680" s="27"/>
      <c r="BL680" s="27"/>
      <c r="BM680" s="27"/>
      <c r="BN680" s="27"/>
      <c r="BO680" s="27"/>
      <c r="BP680" s="27"/>
      <c r="BQ680" s="27"/>
      <c r="BR680" s="27"/>
      <c r="BS680" s="27"/>
      <c r="BT680" s="27"/>
      <c r="BU680" s="27"/>
      <c r="BV680" s="27"/>
      <c r="BW680" s="27"/>
      <c r="BX680" s="27"/>
      <c r="BY680" s="27"/>
      <c r="BZ680" s="27"/>
      <c r="CA680" s="27"/>
      <c r="CB680" s="27"/>
      <c r="CC680" s="27"/>
      <c r="CD680" s="27"/>
      <c r="CE680" s="27"/>
      <c r="CF680" s="27"/>
      <c r="CG680" s="27"/>
      <c r="CH680" s="27"/>
      <c r="CI680" s="27"/>
      <c r="CJ680" s="27"/>
      <c r="CK680" s="27"/>
      <c r="CL680" s="27"/>
      <c r="CM680" s="27"/>
      <c r="CN680" s="27"/>
      <c r="CO680" s="27"/>
      <c r="CP680" s="27"/>
      <c r="CQ680" s="27"/>
      <c r="CR680" s="27"/>
      <c r="CS680" s="27"/>
      <c r="CT680" s="27"/>
      <c r="CU680" s="27"/>
      <c r="CV680" s="27"/>
      <c r="CW680" s="27"/>
      <c r="CX680" s="27"/>
      <c r="CY680" s="27"/>
      <c r="CZ680" s="27"/>
      <c r="DA680" s="27"/>
      <c r="DB680" s="27"/>
      <c r="DC680" s="27"/>
      <c r="DD680" s="27"/>
      <c r="DE680" s="27"/>
      <c r="DF680" s="27"/>
      <c r="DG680" s="27"/>
      <c r="DH680" s="27"/>
      <c r="DI680" s="27"/>
      <c r="DJ680" s="27"/>
      <c r="DK680" s="27"/>
      <c r="DL680" s="27"/>
      <c r="DM680" s="27"/>
      <c r="DN680" s="27"/>
      <c r="DO680" s="27"/>
      <c r="DP680" s="27"/>
      <c r="DQ680" s="27"/>
      <c r="DR680" s="27"/>
      <c r="DS680" s="27"/>
      <c r="DT680" s="27"/>
      <c r="DU680" s="27"/>
      <c r="DV680" s="27"/>
      <c r="DW680" s="40"/>
      <c r="DX680" s="27"/>
      <c r="DY680" s="27"/>
      <c r="DZ680" s="27"/>
      <c r="EA680" s="27"/>
      <c r="EB680" s="27"/>
      <c r="EC680" s="27"/>
      <c r="ED680" s="27"/>
      <c r="EE680" s="27"/>
      <c r="EF680" s="27"/>
      <c r="EG680" s="27"/>
      <c r="EH680" s="27"/>
      <c r="EI680" s="27"/>
      <c r="EJ680" s="27"/>
      <c r="EK680" s="27"/>
      <c r="EL680" s="27"/>
      <c r="EM680" s="27"/>
      <c r="EN680" s="27"/>
      <c r="EO680" s="27"/>
      <c r="EP680" s="27"/>
      <c r="EQ680" s="27"/>
      <c r="ER680" s="40"/>
    </row>
    <row r="681" spans="2:148" ht="15" customHeight="1" x14ac:dyDescent="0.25">
      <c r="B681" s="298" t="str">
        <f t="shared" si="74"/>
        <v>Desk 51</v>
      </c>
      <c r="C681" s="300" t="str">
        <f t="shared" si="79"/>
        <v/>
      </c>
      <c r="D681" s="300" t="str">
        <f t="shared" si="79"/>
        <v/>
      </c>
      <c r="E681" s="300" t="str">
        <f t="shared" si="79"/>
        <v/>
      </c>
      <c r="F681" s="300" t="str">
        <f t="shared" si="79"/>
        <v/>
      </c>
      <c r="G681" s="610" t="str">
        <f t="shared" si="79"/>
        <v/>
      </c>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c r="AQ681" s="27"/>
      <c r="AR681" s="27"/>
      <c r="AS681" s="27"/>
      <c r="AT681" s="27"/>
      <c r="AU681" s="27"/>
      <c r="AV681" s="27"/>
      <c r="AW681" s="27"/>
      <c r="AX681" s="27"/>
      <c r="AY681" s="27"/>
      <c r="AZ681" s="27"/>
      <c r="BA681" s="27"/>
      <c r="BB681" s="27"/>
      <c r="BC681" s="27"/>
      <c r="BD681" s="27"/>
      <c r="BE681" s="27"/>
      <c r="BF681" s="27"/>
      <c r="BG681" s="27"/>
      <c r="BH681" s="27"/>
      <c r="BI681" s="27"/>
      <c r="BJ681" s="27"/>
      <c r="BK681" s="27"/>
      <c r="BL681" s="27"/>
      <c r="BM681" s="27"/>
      <c r="BN681" s="27"/>
      <c r="BO681" s="27"/>
      <c r="BP681" s="27"/>
      <c r="BQ681" s="27"/>
      <c r="BR681" s="27"/>
      <c r="BS681" s="27"/>
      <c r="BT681" s="27"/>
      <c r="BU681" s="27"/>
      <c r="BV681" s="27"/>
      <c r="BW681" s="27"/>
      <c r="BX681" s="27"/>
      <c r="BY681" s="27"/>
      <c r="BZ681" s="27"/>
      <c r="CA681" s="27"/>
      <c r="CB681" s="27"/>
      <c r="CC681" s="27"/>
      <c r="CD681" s="27"/>
      <c r="CE681" s="27"/>
      <c r="CF681" s="27"/>
      <c r="CG681" s="27"/>
      <c r="CH681" s="27"/>
      <c r="CI681" s="27"/>
      <c r="CJ681" s="27"/>
      <c r="CK681" s="27"/>
      <c r="CL681" s="27"/>
      <c r="CM681" s="27"/>
      <c r="CN681" s="27"/>
      <c r="CO681" s="27"/>
      <c r="CP681" s="27"/>
      <c r="CQ681" s="27"/>
      <c r="CR681" s="27"/>
      <c r="CS681" s="27"/>
      <c r="CT681" s="27"/>
      <c r="CU681" s="27"/>
      <c r="CV681" s="27"/>
      <c r="CW681" s="27"/>
      <c r="CX681" s="27"/>
      <c r="CY681" s="27"/>
      <c r="CZ681" s="27"/>
      <c r="DA681" s="27"/>
      <c r="DB681" s="27"/>
      <c r="DC681" s="27"/>
      <c r="DD681" s="27"/>
      <c r="DE681" s="27"/>
      <c r="DF681" s="27"/>
      <c r="DG681" s="27"/>
      <c r="DH681" s="27"/>
      <c r="DI681" s="27"/>
      <c r="DJ681" s="27"/>
      <c r="DK681" s="27"/>
      <c r="DL681" s="27"/>
      <c r="DM681" s="27"/>
      <c r="DN681" s="27"/>
      <c r="DO681" s="27"/>
      <c r="DP681" s="27"/>
      <c r="DQ681" s="27"/>
      <c r="DR681" s="27"/>
      <c r="DS681" s="27"/>
      <c r="DT681" s="27"/>
      <c r="DU681" s="27"/>
      <c r="DV681" s="27"/>
      <c r="DW681" s="40"/>
      <c r="DX681" s="27"/>
      <c r="DY681" s="27"/>
      <c r="DZ681" s="27"/>
      <c r="EA681" s="27"/>
      <c r="EB681" s="27"/>
      <c r="EC681" s="27"/>
      <c r="ED681" s="27"/>
      <c r="EE681" s="27"/>
      <c r="EF681" s="27"/>
      <c r="EG681" s="27"/>
      <c r="EH681" s="27"/>
      <c r="EI681" s="27"/>
      <c r="EJ681" s="27"/>
      <c r="EK681" s="27"/>
      <c r="EL681" s="27"/>
      <c r="EM681" s="27"/>
      <c r="EN681" s="27"/>
      <c r="EO681" s="27"/>
      <c r="EP681" s="27"/>
      <c r="EQ681" s="27"/>
      <c r="ER681" s="40"/>
    </row>
    <row r="682" spans="2:148" ht="15" customHeight="1" x14ac:dyDescent="0.25">
      <c r="B682" s="298" t="str">
        <f t="shared" si="74"/>
        <v>Desk 52</v>
      </c>
      <c r="C682" s="300" t="str">
        <f t="shared" si="79"/>
        <v/>
      </c>
      <c r="D682" s="300" t="str">
        <f t="shared" si="79"/>
        <v/>
      </c>
      <c r="E682" s="300" t="str">
        <f t="shared" si="79"/>
        <v/>
      </c>
      <c r="F682" s="300" t="str">
        <f t="shared" si="79"/>
        <v/>
      </c>
      <c r="G682" s="610" t="str">
        <f t="shared" si="79"/>
        <v/>
      </c>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c r="AQ682" s="27"/>
      <c r="AR682" s="27"/>
      <c r="AS682" s="27"/>
      <c r="AT682" s="27"/>
      <c r="AU682" s="27"/>
      <c r="AV682" s="27"/>
      <c r="AW682" s="27"/>
      <c r="AX682" s="27"/>
      <c r="AY682" s="27"/>
      <c r="AZ682" s="27"/>
      <c r="BA682" s="27"/>
      <c r="BB682" s="27"/>
      <c r="BC682" s="27"/>
      <c r="BD682" s="27"/>
      <c r="BE682" s="27"/>
      <c r="BF682" s="27"/>
      <c r="BG682" s="27"/>
      <c r="BH682" s="27"/>
      <c r="BI682" s="27"/>
      <c r="BJ682" s="27"/>
      <c r="BK682" s="27"/>
      <c r="BL682" s="27"/>
      <c r="BM682" s="27"/>
      <c r="BN682" s="27"/>
      <c r="BO682" s="27"/>
      <c r="BP682" s="27"/>
      <c r="BQ682" s="27"/>
      <c r="BR682" s="27"/>
      <c r="BS682" s="27"/>
      <c r="BT682" s="27"/>
      <c r="BU682" s="27"/>
      <c r="BV682" s="27"/>
      <c r="BW682" s="27"/>
      <c r="BX682" s="27"/>
      <c r="BY682" s="27"/>
      <c r="BZ682" s="27"/>
      <c r="CA682" s="27"/>
      <c r="CB682" s="27"/>
      <c r="CC682" s="27"/>
      <c r="CD682" s="27"/>
      <c r="CE682" s="27"/>
      <c r="CF682" s="27"/>
      <c r="CG682" s="27"/>
      <c r="CH682" s="27"/>
      <c r="CI682" s="27"/>
      <c r="CJ682" s="27"/>
      <c r="CK682" s="27"/>
      <c r="CL682" s="27"/>
      <c r="CM682" s="27"/>
      <c r="CN682" s="27"/>
      <c r="CO682" s="27"/>
      <c r="CP682" s="27"/>
      <c r="CQ682" s="27"/>
      <c r="CR682" s="27"/>
      <c r="CS682" s="27"/>
      <c r="CT682" s="27"/>
      <c r="CU682" s="27"/>
      <c r="CV682" s="27"/>
      <c r="CW682" s="27"/>
      <c r="CX682" s="27"/>
      <c r="CY682" s="27"/>
      <c r="CZ682" s="27"/>
      <c r="DA682" s="27"/>
      <c r="DB682" s="27"/>
      <c r="DC682" s="27"/>
      <c r="DD682" s="27"/>
      <c r="DE682" s="27"/>
      <c r="DF682" s="27"/>
      <c r="DG682" s="27"/>
      <c r="DH682" s="27"/>
      <c r="DI682" s="27"/>
      <c r="DJ682" s="27"/>
      <c r="DK682" s="27"/>
      <c r="DL682" s="27"/>
      <c r="DM682" s="27"/>
      <c r="DN682" s="27"/>
      <c r="DO682" s="27"/>
      <c r="DP682" s="27"/>
      <c r="DQ682" s="27"/>
      <c r="DR682" s="27"/>
      <c r="DS682" s="27"/>
      <c r="DT682" s="27"/>
      <c r="DU682" s="27"/>
      <c r="DV682" s="27"/>
      <c r="DW682" s="40"/>
      <c r="DX682" s="27"/>
      <c r="DY682" s="27"/>
      <c r="DZ682" s="27"/>
      <c r="EA682" s="27"/>
      <c r="EB682" s="27"/>
      <c r="EC682" s="27"/>
      <c r="ED682" s="27"/>
      <c r="EE682" s="27"/>
      <c r="EF682" s="27"/>
      <c r="EG682" s="27"/>
      <c r="EH682" s="27"/>
      <c r="EI682" s="27"/>
      <c r="EJ682" s="27"/>
      <c r="EK682" s="27"/>
      <c r="EL682" s="27"/>
      <c r="EM682" s="27"/>
      <c r="EN682" s="27"/>
      <c r="EO682" s="27"/>
      <c r="EP682" s="27"/>
      <c r="EQ682" s="27"/>
      <c r="ER682" s="40"/>
    </row>
    <row r="683" spans="2:148" ht="15" customHeight="1" x14ac:dyDescent="0.25">
      <c r="B683" s="298" t="str">
        <f t="shared" si="74"/>
        <v>Desk 53</v>
      </c>
      <c r="C683" s="300" t="str">
        <f t="shared" si="79"/>
        <v/>
      </c>
      <c r="D683" s="300" t="str">
        <f t="shared" si="79"/>
        <v/>
      </c>
      <c r="E683" s="300" t="str">
        <f t="shared" si="79"/>
        <v/>
      </c>
      <c r="F683" s="300" t="str">
        <f t="shared" si="79"/>
        <v/>
      </c>
      <c r="G683" s="610" t="str">
        <f t="shared" si="79"/>
        <v/>
      </c>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c r="AR683" s="27"/>
      <c r="AS683" s="27"/>
      <c r="AT683" s="27"/>
      <c r="AU683" s="27"/>
      <c r="AV683" s="27"/>
      <c r="AW683" s="27"/>
      <c r="AX683" s="27"/>
      <c r="AY683" s="27"/>
      <c r="AZ683" s="27"/>
      <c r="BA683" s="27"/>
      <c r="BB683" s="27"/>
      <c r="BC683" s="27"/>
      <c r="BD683" s="27"/>
      <c r="BE683" s="27"/>
      <c r="BF683" s="27"/>
      <c r="BG683" s="27"/>
      <c r="BH683" s="27"/>
      <c r="BI683" s="27"/>
      <c r="BJ683" s="27"/>
      <c r="BK683" s="27"/>
      <c r="BL683" s="27"/>
      <c r="BM683" s="27"/>
      <c r="BN683" s="27"/>
      <c r="BO683" s="27"/>
      <c r="BP683" s="27"/>
      <c r="BQ683" s="27"/>
      <c r="BR683" s="27"/>
      <c r="BS683" s="27"/>
      <c r="BT683" s="27"/>
      <c r="BU683" s="27"/>
      <c r="BV683" s="27"/>
      <c r="BW683" s="27"/>
      <c r="BX683" s="27"/>
      <c r="BY683" s="27"/>
      <c r="BZ683" s="27"/>
      <c r="CA683" s="27"/>
      <c r="CB683" s="27"/>
      <c r="CC683" s="27"/>
      <c r="CD683" s="27"/>
      <c r="CE683" s="27"/>
      <c r="CF683" s="27"/>
      <c r="CG683" s="27"/>
      <c r="CH683" s="27"/>
      <c r="CI683" s="27"/>
      <c r="CJ683" s="27"/>
      <c r="CK683" s="27"/>
      <c r="CL683" s="27"/>
      <c r="CM683" s="27"/>
      <c r="CN683" s="27"/>
      <c r="CO683" s="27"/>
      <c r="CP683" s="27"/>
      <c r="CQ683" s="27"/>
      <c r="CR683" s="27"/>
      <c r="CS683" s="27"/>
      <c r="CT683" s="27"/>
      <c r="CU683" s="27"/>
      <c r="CV683" s="27"/>
      <c r="CW683" s="27"/>
      <c r="CX683" s="27"/>
      <c r="CY683" s="27"/>
      <c r="CZ683" s="27"/>
      <c r="DA683" s="27"/>
      <c r="DB683" s="27"/>
      <c r="DC683" s="27"/>
      <c r="DD683" s="27"/>
      <c r="DE683" s="27"/>
      <c r="DF683" s="27"/>
      <c r="DG683" s="27"/>
      <c r="DH683" s="27"/>
      <c r="DI683" s="27"/>
      <c r="DJ683" s="27"/>
      <c r="DK683" s="27"/>
      <c r="DL683" s="27"/>
      <c r="DM683" s="27"/>
      <c r="DN683" s="27"/>
      <c r="DO683" s="27"/>
      <c r="DP683" s="27"/>
      <c r="DQ683" s="27"/>
      <c r="DR683" s="27"/>
      <c r="DS683" s="27"/>
      <c r="DT683" s="27"/>
      <c r="DU683" s="27"/>
      <c r="DV683" s="27"/>
      <c r="DW683" s="40"/>
      <c r="DX683" s="27"/>
      <c r="DY683" s="27"/>
      <c r="DZ683" s="27"/>
      <c r="EA683" s="27"/>
      <c r="EB683" s="27"/>
      <c r="EC683" s="27"/>
      <c r="ED683" s="27"/>
      <c r="EE683" s="27"/>
      <c r="EF683" s="27"/>
      <c r="EG683" s="27"/>
      <c r="EH683" s="27"/>
      <c r="EI683" s="27"/>
      <c r="EJ683" s="27"/>
      <c r="EK683" s="27"/>
      <c r="EL683" s="27"/>
      <c r="EM683" s="27"/>
      <c r="EN683" s="27"/>
      <c r="EO683" s="27"/>
      <c r="EP683" s="27"/>
      <c r="EQ683" s="27"/>
      <c r="ER683" s="40"/>
    </row>
    <row r="684" spans="2:148" ht="15" customHeight="1" x14ac:dyDescent="0.25">
      <c r="B684" s="298" t="str">
        <f t="shared" si="74"/>
        <v>Desk 54</v>
      </c>
      <c r="C684" s="300" t="str">
        <f t="shared" si="79"/>
        <v/>
      </c>
      <c r="D684" s="300" t="str">
        <f t="shared" si="79"/>
        <v/>
      </c>
      <c r="E684" s="300" t="str">
        <f t="shared" si="79"/>
        <v/>
      </c>
      <c r="F684" s="300" t="str">
        <f t="shared" si="79"/>
        <v/>
      </c>
      <c r="G684" s="610" t="str">
        <f t="shared" si="79"/>
        <v/>
      </c>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c r="AR684" s="27"/>
      <c r="AS684" s="27"/>
      <c r="AT684" s="27"/>
      <c r="AU684" s="27"/>
      <c r="AV684" s="27"/>
      <c r="AW684" s="27"/>
      <c r="AX684" s="27"/>
      <c r="AY684" s="27"/>
      <c r="AZ684" s="27"/>
      <c r="BA684" s="27"/>
      <c r="BB684" s="27"/>
      <c r="BC684" s="27"/>
      <c r="BD684" s="27"/>
      <c r="BE684" s="27"/>
      <c r="BF684" s="27"/>
      <c r="BG684" s="27"/>
      <c r="BH684" s="27"/>
      <c r="BI684" s="27"/>
      <c r="BJ684" s="27"/>
      <c r="BK684" s="27"/>
      <c r="BL684" s="27"/>
      <c r="BM684" s="27"/>
      <c r="BN684" s="27"/>
      <c r="BO684" s="27"/>
      <c r="BP684" s="27"/>
      <c r="BQ684" s="27"/>
      <c r="BR684" s="27"/>
      <c r="BS684" s="27"/>
      <c r="BT684" s="27"/>
      <c r="BU684" s="27"/>
      <c r="BV684" s="27"/>
      <c r="BW684" s="27"/>
      <c r="BX684" s="27"/>
      <c r="BY684" s="27"/>
      <c r="BZ684" s="27"/>
      <c r="CA684" s="27"/>
      <c r="CB684" s="27"/>
      <c r="CC684" s="27"/>
      <c r="CD684" s="27"/>
      <c r="CE684" s="27"/>
      <c r="CF684" s="27"/>
      <c r="CG684" s="27"/>
      <c r="CH684" s="27"/>
      <c r="CI684" s="27"/>
      <c r="CJ684" s="27"/>
      <c r="CK684" s="27"/>
      <c r="CL684" s="27"/>
      <c r="CM684" s="27"/>
      <c r="CN684" s="27"/>
      <c r="CO684" s="27"/>
      <c r="CP684" s="27"/>
      <c r="CQ684" s="27"/>
      <c r="CR684" s="27"/>
      <c r="CS684" s="27"/>
      <c r="CT684" s="27"/>
      <c r="CU684" s="27"/>
      <c r="CV684" s="27"/>
      <c r="CW684" s="27"/>
      <c r="CX684" s="27"/>
      <c r="CY684" s="27"/>
      <c r="CZ684" s="27"/>
      <c r="DA684" s="27"/>
      <c r="DB684" s="27"/>
      <c r="DC684" s="27"/>
      <c r="DD684" s="27"/>
      <c r="DE684" s="27"/>
      <c r="DF684" s="27"/>
      <c r="DG684" s="27"/>
      <c r="DH684" s="27"/>
      <c r="DI684" s="27"/>
      <c r="DJ684" s="27"/>
      <c r="DK684" s="27"/>
      <c r="DL684" s="27"/>
      <c r="DM684" s="27"/>
      <c r="DN684" s="27"/>
      <c r="DO684" s="27"/>
      <c r="DP684" s="27"/>
      <c r="DQ684" s="27"/>
      <c r="DR684" s="27"/>
      <c r="DS684" s="27"/>
      <c r="DT684" s="27"/>
      <c r="DU684" s="27"/>
      <c r="DV684" s="27"/>
      <c r="DW684" s="40"/>
      <c r="DX684" s="27"/>
      <c r="DY684" s="27"/>
      <c r="DZ684" s="27"/>
      <c r="EA684" s="27"/>
      <c r="EB684" s="27"/>
      <c r="EC684" s="27"/>
      <c r="ED684" s="27"/>
      <c r="EE684" s="27"/>
      <c r="EF684" s="27"/>
      <c r="EG684" s="27"/>
      <c r="EH684" s="27"/>
      <c r="EI684" s="27"/>
      <c r="EJ684" s="27"/>
      <c r="EK684" s="27"/>
      <c r="EL684" s="27"/>
      <c r="EM684" s="27"/>
      <c r="EN684" s="27"/>
      <c r="EO684" s="27"/>
      <c r="EP684" s="27"/>
      <c r="EQ684" s="27"/>
      <c r="ER684" s="40"/>
    </row>
    <row r="685" spans="2:148" ht="15" customHeight="1" x14ac:dyDescent="0.25">
      <c r="B685" s="298" t="str">
        <f t="shared" si="74"/>
        <v>Desk 55</v>
      </c>
      <c r="C685" s="300" t="str">
        <f t="shared" si="79"/>
        <v/>
      </c>
      <c r="D685" s="300" t="str">
        <f t="shared" si="79"/>
        <v/>
      </c>
      <c r="E685" s="300" t="str">
        <f t="shared" si="79"/>
        <v/>
      </c>
      <c r="F685" s="300" t="str">
        <f t="shared" si="79"/>
        <v/>
      </c>
      <c r="G685" s="610" t="str">
        <f t="shared" si="79"/>
        <v/>
      </c>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c r="AS685" s="27"/>
      <c r="AT685" s="27"/>
      <c r="AU685" s="27"/>
      <c r="AV685" s="27"/>
      <c r="AW685" s="27"/>
      <c r="AX685" s="27"/>
      <c r="AY685" s="27"/>
      <c r="AZ685" s="27"/>
      <c r="BA685" s="27"/>
      <c r="BB685" s="27"/>
      <c r="BC685" s="27"/>
      <c r="BD685" s="27"/>
      <c r="BE685" s="27"/>
      <c r="BF685" s="27"/>
      <c r="BG685" s="27"/>
      <c r="BH685" s="27"/>
      <c r="BI685" s="27"/>
      <c r="BJ685" s="27"/>
      <c r="BK685" s="27"/>
      <c r="BL685" s="27"/>
      <c r="BM685" s="27"/>
      <c r="BN685" s="27"/>
      <c r="BO685" s="27"/>
      <c r="BP685" s="27"/>
      <c r="BQ685" s="27"/>
      <c r="BR685" s="27"/>
      <c r="BS685" s="27"/>
      <c r="BT685" s="27"/>
      <c r="BU685" s="27"/>
      <c r="BV685" s="27"/>
      <c r="BW685" s="27"/>
      <c r="BX685" s="27"/>
      <c r="BY685" s="27"/>
      <c r="BZ685" s="27"/>
      <c r="CA685" s="27"/>
      <c r="CB685" s="27"/>
      <c r="CC685" s="27"/>
      <c r="CD685" s="27"/>
      <c r="CE685" s="27"/>
      <c r="CF685" s="27"/>
      <c r="CG685" s="27"/>
      <c r="CH685" s="27"/>
      <c r="CI685" s="27"/>
      <c r="CJ685" s="27"/>
      <c r="CK685" s="27"/>
      <c r="CL685" s="27"/>
      <c r="CM685" s="27"/>
      <c r="CN685" s="27"/>
      <c r="CO685" s="27"/>
      <c r="CP685" s="27"/>
      <c r="CQ685" s="27"/>
      <c r="CR685" s="27"/>
      <c r="CS685" s="27"/>
      <c r="CT685" s="27"/>
      <c r="CU685" s="27"/>
      <c r="CV685" s="27"/>
      <c r="CW685" s="27"/>
      <c r="CX685" s="27"/>
      <c r="CY685" s="27"/>
      <c r="CZ685" s="27"/>
      <c r="DA685" s="27"/>
      <c r="DB685" s="27"/>
      <c r="DC685" s="27"/>
      <c r="DD685" s="27"/>
      <c r="DE685" s="27"/>
      <c r="DF685" s="27"/>
      <c r="DG685" s="27"/>
      <c r="DH685" s="27"/>
      <c r="DI685" s="27"/>
      <c r="DJ685" s="27"/>
      <c r="DK685" s="27"/>
      <c r="DL685" s="27"/>
      <c r="DM685" s="27"/>
      <c r="DN685" s="27"/>
      <c r="DO685" s="27"/>
      <c r="DP685" s="27"/>
      <c r="DQ685" s="27"/>
      <c r="DR685" s="27"/>
      <c r="DS685" s="27"/>
      <c r="DT685" s="27"/>
      <c r="DU685" s="27"/>
      <c r="DV685" s="27"/>
      <c r="DW685" s="40"/>
      <c r="DX685" s="27"/>
      <c r="DY685" s="27"/>
      <c r="DZ685" s="27"/>
      <c r="EA685" s="27"/>
      <c r="EB685" s="27"/>
      <c r="EC685" s="27"/>
      <c r="ED685" s="27"/>
      <c r="EE685" s="27"/>
      <c r="EF685" s="27"/>
      <c r="EG685" s="27"/>
      <c r="EH685" s="27"/>
      <c r="EI685" s="27"/>
      <c r="EJ685" s="27"/>
      <c r="EK685" s="27"/>
      <c r="EL685" s="27"/>
      <c r="EM685" s="27"/>
      <c r="EN685" s="27"/>
      <c r="EO685" s="27"/>
      <c r="EP685" s="27"/>
      <c r="EQ685" s="27"/>
      <c r="ER685" s="40"/>
    </row>
    <row r="686" spans="2:148" ht="15" customHeight="1" x14ac:dyDescent="0.25">
      <c r="B686" s="298" t="str">
        <f t="shared" si="74"/>
        <v>Desk 56</v>
      </c>
      <c r="C686" s="300" t="str">
        <f t="shared" si="79"/>
        <v/>
      </c>
      <c r="D686" s="300" t="str">
        <f t="shared" si="79"/>
        <v/>
      </c>
      <c r="E686" s="300" t="str">
        <f t="shared" si="79"/>
        <v/>
      </c>
      <c r="F686" s="300" t="str">
        <f t="shared" si="79"/>
        <v/>
      </c>
      <c r="G686" s="610" t="str">
        <f t="shared" si="79"/>
        <v/>
      </c>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c r="AS686" s="27"/>
      <c r="AT686" s="27"/>
      <c r="AU686" s="27"/>
      <c r="AV686" s="27"/>
      <c r="AW686" s="27"/>
      <c r="AX686" s="27"/>
      <c r="AY686" s="27"/>
      <c r="AZ686" s="27"/>
      <c r="BA686" s="27"/>
      <c r="BB686" s="27"/>
      <c r="BC686" s="27"/>
      <c r="BD686" s="27"/>
      <c r="BE686" s="27"/>
      <c r="BF686" s="27"/>
      <c r="BG686" s="27"/>
      <c r="BH686" s="27"/>
      <c r="BI686" s="27"/>
      <c r="BJ686" s="27"/>
      <c r="BK686" s="27"/>
      <c r="BL686" s="27"/>
      <c r="BM686" s="27"/>
      <c r="BN686" s="27"/>
      <c r="BO686" s="27"/>
      <c r="BP686" s="27"/>
      <c r="BQ686" s="27"/>
      <c r="BR686" s="27"/>
      <c r="BS686" s="27"/>
      <c r="BT686" s="27"/>
      <c r="BU686" s="27"/>
      <c r="BV686" s="27"/>
      <c r="BW686" s="27"/>
      <c r="BX686" s="27"/>
      <c r="BY686" s="27"/>
      <c r="BZ686" s="27"/>
      <c r="CA686" s="27"/>
      <c r="CB686" s="27"/>
      <c r="CC686" s="27"/>
      <c r="CD686" s="27"/>
      <c r="CE686" s="27"/>
      <c r="CF686" s="27"/>
      <c r="CG686" s="27"/>
      <c r="CH686" s="27"/>
      <c r="CI686" s="27"/>
      <c r="CJ686" s="27"/>
      <c r="CK686" s="27"/>
      <c r="CL686" s="27"/>
      <c r="CM686" s="27"/>
      <c r="CN686" s="27"/>
      <c r="CO686" s="27"/>
      <c r="CP686" s="27"/>
      <c r="CQ686" s="27"/>
      <c r="CR686" s="27"/>
      <c r="CS686" s="27"/>
      <c r="CT686" s="27"/>
      <c r="CU686" s="27"/>
      <c r="CV686" s="27"/>
      <c r="CW686" s="27"/>
      <c r="CX686" s="27"/>
      <c r="CY686" s="27"/>
      <c r="CZ686" s="27"/>
      <c r="DA686" s="27"/>
      <c r="DB686" s="27"/>
      <c r="DC686" s="27"/>
      <c r="DD686" s="27"/>
      <c r="DE686" s="27"/>
      <c r="DF686" s="27"/>
      <c r="DG686" s="27"/>
      <c r="DH686" s="27"/>
      <c r="DI686" s="27"/>
      <c r="DJ686" s="27"/>
      <c r="DK686" s="27"/>
      <c r="DL686" s="27"/>
      <c r="DM686" s="27"/>
      <c r="DN686" s="27"/>
      <c r="DO686" s="27"/>
      <c r="DP686" s="27"/>
      <c r="DQ686" s="27"/>
      <c r="DR686" s="27"/>
      <c r="DS686" s="27"/>
      <c r="DT686" s="27"/>
      <c r="DU686" s="27"/>
      <c r="DV686" s="27"/>
      <c r="DW686" s="40"/>
      <c r="DX686" s="27"/>
      <c r="DY686" s="27"/>
      <c r="DZ686" s="27"/>
      <c r="EA686" s="27"/>
      <c r="EB686" s="27"/>
      <c r="EC686" s="27"/>
      <c r="ED686" s="27"/>
      <c r="EE686" s="27"/>
      <c r="EF686" s="27"/>
      <c r="EG686" s="27"/>
      <c r="EH686" s="27"/>
      <c r="EI686" s="27"/>
      <c r="EJ686" s="27"/>
      <c r="EK686" s="27"/>
      <c r="EL686" s="27"/>
      <c r="EM686" s="27"/>
      <c r="EN686" s="27"/>
      <c r="EO686" s="27"/>
      <c r="EP686" s="27"/>
      <c r="EQ686" s="27"/>
      <c r="ER686" s="40"/>
    </row>
    <row r="687" spans="2:148" ht="15" customHeight="1" x14ac:dyDescent="0.25">
      <c r="B687" s="298" t="str">
        <f t="shared" si="74"/>
        <v>Desk 57</v>
      </c>
      <c r="C687" s="300" t="str">
        <f t="shared" si="79"/>
        <v/>
      </c>
      <c r="D687" s="300" t="str">
        <f t="shared" si="79"/>
        <v/>
      </c>
      <c r="E687" s="300" t="str">
        <f t="shared" si="79"/>
        <v/>
      </c>
      <c r="F687" s="300" t="str">
        <f t="shared" si="79"/>
        <v/>
      </c>
      <c r="G687" s="610" t="str">
        <f t="shared" si="79"/>
        <v/>
      </c>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c r="AR687" s="27"/>
      <c r="AS687" s="27"/>
      <c r="AT687" s="27"/>
      <c r="AU687" s="27"/>
      <c r="AV687" s="27"/>
      <c r="AW687" s="27"/>
      <c r="AX687" s="27"/>
      <c r="AY687" s="27"/>
      <c r="AZ687" s="27"/>
      <c r="BA687" s="27"/>
      <c r="BB687" s="27"/>
      <c r="BC687" s="27"/>
      <c r="BD687" s="27"/>
      <c r="BE687" s="27"/>
      <c r="BF687" s="27"/>
      <c r="BG687" s="27"/>
      <c r="BH687" s="27"/>
      <c r="BI687" s="27"/>
      <c r="BJ687" s="27"/>
      <c r="BK687" s="27"/>
      <c r="BL687" s="27"/>
      <c r="BM687" s="27"/>
      <c r="BN687" s="27"/>
      <c r="BO687" s="27"/>
      <c r="BP687" s="27"/>
      <c r="BQ687" s="27"/>
      <c r="BR687" s="27"/>
      <c r="BS687" s="27"/>
      <c r="BT687" s="27"/>
      <c r="BU687" s="27"/>
      <c r="BV687" s="27"/>
      <c r="BW687" s="27"/>
      <c r="BX687" s="27"/>
      <c r="BY687" s="27"/>
      <c r="BZ687" s="27"/>
      <c r="CA687" s="27"/>
      <c r="CB687" s="27"/>
      <c r="CC687" s="27"/>
      <c r="CD687" s="27"/>
      <c r="CE687" s="27"/>
      <c r="CF687" s="27"/>
      <c r="CG687" s="27"/>
      <c r="CH687" s="27"/>
      <c r="CI687" s="27"/>
      <c r="CJ687" s="27"/>
      <c r="CK687" s="27"/>
      <c r="CL687" s="27"/>
      <c r="CM687" s="27"/>
      <c r="CN687" s="27"/>
      <c r="CO687" s="27"/>
      <c r="CP687" s="27"/>
      <c r="CQ687" s="27"/>
      <c r="CR687" s="27"/>
      <c r="CS687" s="27"/>
      <c r="CT687" s="27"/>
      <c r="CU687" s="27"/>
      <c r="CV687" s="27"/>
      <c r="CW687" s="27"/>
      <c r="CX687" s="27"/>
      <c r="CY687" s="27"/>
      <c r="CZ687" s="27"/>
      <c r="DA687" s="27"/>
      <c r="DB687" s="27"/>
      <c r="DC687" s="27"/>
      <c r="DD687" s="27"/>
      <c r="DE687" s="27"/>
      <c r="DF687" s="27"/>
      <c r="DG687" s="27"/>
      <c r="DH687" s="27"/>
      <c r="DI687" s="27"/>
      <c r="DJ687" s="27"/>
      <c r="DK687" s="27"/>
      <c r="DL687" s="27"/>
      <c r="DM687" s="27"/>
      <c r="DN687" s="27"/>
      <c r="DO687" s="27"/>
      <c r="DP687" s="27"/>
      <c r="DQ687" s="27"/>
      <c r="DR687" s="27"/>
      <c r="DS687" s="27"/>
      <c r="DT687" s="27"/>
      <c r="DU687" s="27"/>
      <c r="DV687" s="27"/>
      <c r="DW687" s="40"/>
      <c r="DX687" s="27"/>
      <c r="DY687" s="27"/>
      <c r="DZ687" s="27"/>
      <c r="EA687" s="27"/>
      <c r="EB687" s="27"/>
      <c r="EC687" s="27"/>
      <c r="ED687" s="27"/>
      <c r="EE687" s="27"/>
      <c r="EF687" s="27"/>
      <c r="EG687" s="27"/>
      <c r="EH687" s="27"/>
      <c r="EI687" s="27"/>
      <c r="EJ687" s="27"/>
      <c r="EK687" s="27"/>
      <c r="EL687" s="27"/>
      <c r="EM687" s="27"/>
      <c r="EN687" s="27"/>
      <c r="EO687" s="27"/>
      <c r="EP687" s="27"/>
      <c r="EQ687" s="27"/>
      <c r="ER687" s="40"/>
    </row>
    <row r="688" spans="2:148" ht="15" customHeight="1" x14ac:dyDescent="0.25">
      <c r="B688" s="298" t="str">
        <f t="shared" si="74"/>
        <v>Desk 58</v>
      </c>
      <c r="C688" s="300" t="str">
        <f t="shared" si="79"/>
        <v/>
      </c>
      <c r="D688" s="300" t="str">
        <f t="shared" si="79"/>
        <v/>
      </c>
      <c r="E688" s="300" t="str">
        <f t="shared" si="79"/>
        <v/>
      </c>
      <c r="F688" s="300" t="str">
        <f t="shared" si="79"/>
        <v/>
      </c>
      <c r="G688" s="610" t="str">
        <f t="shared" si="79"/>
        <v/>
      </c>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c r="AR688" s="27"/>
      <c r="AS688" s="27"/>
      <c r="AT688" s="27"/>
      <c r="AU688" s="27"/>
      <c r="AV688" s="27"/>
      <c r="AW688" s="27"/>
      <c r="AX688" s="27"/>
      <c r="AY688" s="27"/>
      <c r="AZ688" s="27"/>
      <c r="BA688" s="27"/>
      <c r="BB688" s="27"/>
      <c r="BC688" s="27"/>
      <c r="BD688" s="27"/>
      <c r="BE688" s="27"/>
      <c r="BF688" s="27"/>
      <c r="BG688" s="27"/>
      <c r="BH688" s="27"/>
      <c r="BI688" s="27"/>
      <c r="BJ688" s="27"/>
      <c r="BK688" s="27"/>
      <c r="BL688" s="27"/>
      <c r="BM688" s="27"/>
      <c r="BN688" s="27"/>
      <c r="BO688" s="27"/>
      <c r="BP688" s="27"/>
      <c r="BQ688" s="27"/>
      <c r="BR688" s="27"/>
      <c r="BS688" s="27"/>
      <c r="BT688" s="27"/>
      <c r="BU688" s="27"/>
      <c r="BV688" s="27"/>
      <c r="BW688" s="27"/>
      <c r="BX688" s="27"/>
      <c r="BY688" s="27"/>
      <c r="BZ688" s="27"/>
      <c r="CA688" s="27"/>
      <c r="CB688" s="27"/>
      <c r="CC688" s="27"/>
      <c r="CD688" s="27"/>
      <c r="CE688" s="27"/>
      <c r="CF688" s="27"/>
      <c r="CG688" s="27"/>
      <c r="CH688" s="27"/>
      <c r="CI688" s="27"/>
      <c r="CJ688" s="27"/>
      <c r="CK688" s="27"/>
      <c r="CL688" s="27"/>
      <c r="CM688" s="27"/>
      <c r="CN688" s="27"/>
      <c r="CO688" s="27"/>
      <c r="CP688" s="27"/>
      <c r="CQ688" s="27"/>
      <c r="CR688" s="27"/>
      <c r="CS688" s="27"/>
      <c r="CT688" s="27"/>
      <c r="CU688" s="27"/>
      <c r="CV688" s="27"/>
      <c r="CW688" s="27"/>
      <c r="CX688" s="27"/>
      <c r="CY688" s="27"/>
      <c r="CZ688" s="27"/>
      <c r="DA688" s="27"/>
      <c r="DB688" s="27"/>
      <c r="DC688" s="27"/>
      <c r="DD688" s="27"/>
      <c r="DE688" s="27"/>
      <c r="DF688" s="27"/>
      <c r="DG688" s="27"/>
      <c r="DH688" s="27"/>
      <c r="DI688" s="27"/>
      <c r="DJ688" s="27"/>
      <c r="DK688" s="27"/>
      <c r="DL688" s="27"/>
      <c r="DM688" s="27"/>
      <c r="DN688" s="27"/>
      <c r="DO688" s="27"/>
      <c r="DP688" s="27"/>
      <c r="DQ688" s="27"/>
      <c r="DR688" s="27"/>
      <c r="DS688" s="27"/>
      <c r="DT688" s="27"/>
      <c r="DU688" s="27"/>
      <c r="DV688" s="27"/>
      <c r="DW688" s="40"/>
      <c r="DX688" s="27"/>
      <c r="DY688" s="27"/>
      <c r="DZ688" s="27"/>
      <c r="EA688" s="27"/>
      <c r="EB688" s="27"/>
      <c r="EC688" s="27"/>
      <c r="ED688" s="27"/>
      <c r="EE688" s="27"/>
      <c r="EF688" s="27"/>
      <c r="EG688" s="27"/>
      <c r="EH688" s="27"/>
      <c r="EI688" s="27"/>
      <c r="EJ688" s="27"/>
      <c r="EK688" s="27"/>
      <c r="EL688" s="27"/>
      <c r="EM688" s="27"/>
      <c r="EN688" s="27"/>
      <c r="EO688" s="27"/>
      <c r="EP688" s="27"/>
      <c r="EQ688" s="27"/>
      <c r="ER688" s="40"/>
    </row>
    <row r="689" spans="2:148" ht="15" customHeight="1" x14ac:dyDescent="0.25">
      <c r="B689" s="298" t="str">
        <f t="shared" si="74"/>
        <v>Desk 59</v>
      </c>
      <c r="C689" s="300" t="str">
        <f t="shared" si="79"/>
        <v/>
      </c>
      <c r="D689" s="300" t="str">
        <f t="shared" si="79"/>
        <v/>
      </c>
      <c r="E689" s="300" t="str">
        <f t="shared" si="79"/>
        <v/>
      </c>
      <c r="F689" s="300" t="str">
        <f t="shared" si="79"/>
        <v/>
      </c>
      <c r="G689" s="610" t="str">
        <f t="shared" si="79"/>
        <v/>
      </c>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c r="AR689" s="27"/>
      <c r="AS689" s="27"/>
      <c r="AT689" s="27"/>
      <c r="AU689" s="27"/>
      <c r="AV689" s="27"/>
      <c r="AW689" s="27"/>
      <c r="AX689" s="27"/>
      <c r="AY689" s="27"/>
      <c r="AZ689" s="27"/>
      <c r="BA689" s="27"/>
      <c r="BB689" s="27"/>
      <c r="BC689" s="27"/>
      <c r="BD689" s="27"/>
      <c r="BE689" s="27"/>
      <c r="BF689" s="27"/>
      <c r="BG689" s="27"/>
      <c r="BH689" s="27"/>
      <c r="BI689" s="27"/>
      <c r="BJ689" s="27"/>
      <c r="BK689" s="27"/>
      <c r="BL689" s="27"/>
      <c r="BM689" s="27"/>
      <c r="BN689" s="27"/>
      <c r="BO689" s="27"/>
      <c r="BP689" s="27"/>
      <c r="BQ689" s="27"/>
      <c r="BR689" s="27"/>
      <c r="BS689" s="27"/>
      <c r="BT689" s="27"/>
      <c r="BU689" s="27"/>
      <c r="BV689" s="27"/>
      <c r="BW689" s="27"/>
      <c r="BX689" s="27"/>
      <c r="BY689" s="27"/>
      <c r="BZ689" s="27"/>
      <c r="CA689" s="27"/>
      <c r="CB689" s="27"/>
      <c r="CC689" s="27"/>
      <c r="CD689" s="27"/>
      <c r="CE689" s="27"/>
      <c r="CF689" s="27"/>
      <c r="CG689" s="27"/>
      <c r="CH689" s="27"/>
      <c r="CI689" s="27"/>
      <c r="CJ689" s="27"/>
      <c r="CK689" s="27"/>
      <c r="CL689" s="27"/>
      <c r="CM689" s="27"/>
      <c r="CN689" s="27"/>
      <c r="CO689" s="27"/>
      <c r="CP689" s="27"/>
      <c r="CQ689" s="27"/>
      <c r="CR689" s="27"/>
      <c r="CS689" s="27"/>
      <c r="CT689" s="27"/>
      <c r="CU689" s="27"/>
      <c r="CV689" s="27"/>
      <c r="CW689" s="27"/>
      <c r="CX689" s="27"/>
      <c r="CY689" s="27"/>
      <c r="CZ689" s="27"/>
      <c r="DA689" s="27"/>
      <c r="DB689" s="27"/>
      <c r="DC689" s="27"/>
      <c r="DD689" s="27"/>
      <c r="DE689" s="27"/>
      <c r="DF689" s="27"/>
      <c r="DG689" s="27"/>
      <c r="DH689" s="27"/>
      <c r="DI689" s="27"/>
      <c r="DJ689" s="27"/>
      <c r="DK689" s="27"/>
      <c r="DL689" s="27"/>
      <c r="DM689" s="27"/>
      <c r="DN689" s="27"/>
      <c r="DO689" s="27"/>
      <c r="DP689" s="27"/>
      <c r="DQ689" s="27"/>
      <c r="DR689" s="27"/>
      <c r="DS689" s="27"/>
      <c r="DT689" s="27"/>
      <c r="DU689" s="27"/>
      <c r="DV689" s="27"/>
      <c r="DW689" s="40"/>
      <c r="DX689" s="27"/>
      <c r="DY689" s="27"/>
      <c r="DZ689" s="27"/>
      <c r="EA689" s="27"/>
      <c r="EB689" s="27"/>
      <c r="EC689" s="27"/>
      <c r="ED689" s="27"/>
      <c r="EE689" s="27"/>
      <c r="EF689" s="27"/>
      <c r="EG689" s="27"/>
      <c r="EH689" s="27"/>
      <c r="EI689" s="27"/>
      <c r="EJ689" s="27"/>
      <c r="EK689" s="27"/>
      <c r="EL689" s="27"/>
      <c r="EM689" s="27"/>
      <c r="EN689" s="27"/>
      <c r="EO689" s="27"/>
      <c r="EP689" s="27"/>
      <c r="EQ689" s="27"/>
      <c r="ER689" s="40"/>
    </row>
    <row r="690" spans="2:148" ht="15" customHeight="1" x14ac:dyDescent="0.25">
      <c r="B690" s="298" t="str">
        <f t="shared" si="74"/>
        <v>Desk 60</v>
      </c>
      <c r="C690" s="300" t="str">
        <f t="shared" si="79"/>
        <v/>
      </c>
      <c r="D690" s="300" t="str">
        <f t="shared" si="79"/>
        <v/>
      </c>
      <c r="E690" s="300" t="str">
        <f t="shared" si="79"/>
        <v/>
      </c>
      <c r="F690" s="300" t="str">
        <f t="shared" si="79"/>
        <v/>
      </c>
      <c r="G690" s="610" t="str">
        <f t="shared" si="79"/>
        <v/>
      </c>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c r="AR690" s="27"/>
      <c r="AS690" s="27"/>
      <c r="AT690" s="27"/>
      <c r="AU690" s="27"/>
      <c r="AV690" s="27"/>
      <c r="AW690" s="27"/>
      <c r="AX690" s="27"/>
      <c r="AY690" s="27"/>
      <c r="AZ690" s="27"/>
      <c r="BA690" s="27"/>
      <c r="BB690" s="27"/>
      <c r="BC690" s="27"/>
      <c r="BD690" s="27"/>
      <c r="BE690" s="27"/>
      <c r="BF690" s="27"/>
      <c r="BG690" s="27"/>
      <c r="BH690" s="27"/>
      <c r="BI690" s="27"/>
      <c r="BJ690" s="27"/>
      <c r="BK690" s="27"/>
      <c r="BL690" s="27"/>
      <c r="BM690" s="27"/>
      <c r="BN690" s="27"/>
      <c r="BO690" s="27"/>
      <c r="BP690" s="27"/>
      <c r="BQ690" s="27"/>
      <c r="BR690" s="27"/>
      <c r="BS690" s="27"/>
      <c r="BT690" s="27"/>
      <c r="BU690" s="27"/>
      <c r="BV690" s="27"/>
      <c r="BW690" s="27"/>
      <c r="BX690" s="27"/>
      <c r="BY690" s="27"/>
      <c r="BZ690" s="27"/>
      <c r="CA690" s="27"/>
      <c r="CB690" s="27"/>
      <c r="CC690" s="27"/>
      <c r="CD690" s="27"/>
      <c r="CE690" s="27"/>
      <c r="CF690" s="27"/>
      <c r="CG690" s="27"/>
      <c r="CH690" s="27"/>
      <c r="CI690" s="27"/>
      <c r="CJ690" s="27"/>
      <c r="CK690" s="27"/>
      <c r="CL690" s="27"/>
      <c r="CM690" s="27"/>
      <c r="CN690" s="27"/>
      <c r="CO690" s="27"/>
      <c r="CP690" s="27"/>
      <c r="CQ690" s="27"/>
      <c r="CR690" s="27"/>
      <c r="CS690" s="27"/>
      <c r="CT690" s="27"/>
      <c r="CU690" s="27"/>
      <c r="CV690" s="27"/>
      <c r="CW690" s="27"/>
      <c r="CX690" s="27"/>
      <c r="CY690" s="27"/>
      <c r="CZ690" s="27"/>
      <c r="DA690" s="27"/>
      <c r="DB690" s="27"/>
      <c r="DC690" s="27"/>
      <c r="DD690" s="27"/>
      <c r="DE690" s="27"/>
      <c r="DF690" s="27"/>
      <c r="DG690" s="27"/>
      <c r="DH690" s="27"/>
      <c r="DI690" s="27"/>
      <c r="DJ690" s="27"/>
      <c r="DK690" s="27"/>
      <c r="DL690" s="27"/>
      <c r="DM690" s="27"/>
      <c r="DN690" s="27"/>
      <c r="DO690" s="27"/>
      <c r="DP690" s="27"/>
      <c r="DQ690" s="27"/>
      <c r="DR690" s="27"/>
      <c r="DS690" s="27"/>
      <c r="DT690" s="27"/>
      <c r="DU690" s="27"/>
      <c r="DV690" s="27"/>
      <c r="DW690" s="40"/>
      <c r="DX690" s="27"/>
      <c r="DY690" s="27"/>
      <c r="DZ690" s="27"/>
      <c r="EA690" s="27"/>
      <c r="EB690" s="27"/>
      <c r="EC690" s="27"/>
      <c r="ED690" s="27"/>
      <c r="EE690" s="27"/>
      <c r="EF690" s="27"/>
      <c r="EG690" s="27"/>
      <c r="EH690" s="27"/>
      <c r="EI690" s="27"/>
      <c r="EJ690" s="27"/>
      <c r="EK690" s="27"/>
      <c r="EL690" s="27"/>
      <c r="EM690" s="27"/>
      <c r="EN690" s="27"/>
      <c r="EO690" s="27"/>
      <c r="EP690" s="27"/>
      <c r="EQ690" s="27"/>
      <c r="ER690" s="40"/>
    </row>
    <row r="691" spans="2:148" ht="15" customHeight="1" x14ac:dyDescent="0.25">
      <c r="B691" s="298" t="str">
        <f t="shared" si="74"/>
        <v>Desk 61</v>
      </c>
      <c r="C691" s="300" t="str">
        <f t="shared" si="79"/>
        <v/>
      </c>
      <c r="D691" s="300" t="str">
        <f t="shared" si="79"/>
        <v/>
      </c>
      <c r="E691" s="300" t="str">
        <f t="shared" si="79"/>
        <v/>
      </c>
      <c r="F691" s="300" t="str">
        <f t="shared" si="79"/>
        <v/>
      </c>
      <c r="G691" s="610" t="str">
        <f t="shared" si="79"/>
        <v/>
      </c>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c r="AR691" s="27"/>
      <c r="AS691" s="27"/>
      <c r="AT691" s="27"/>
      <c r="AU691" s="27"/>
      <c r="AV691" s="27"/>
      <c r="AW691" s="27"/>
      <c r="AX691" s="27"/>
      <c r="AY691" s="27"/>
      <c r="AZ691" s="27"/>
      <c r="BA691" s="27"/>
      <c r="BB691" s="27"/>
      <c r="BC691" s="27"/>
      <c r="BD691" s="27"/>
      <c r="BE691" s="27"/>
      <c r="BF691" s="27"/>
      <c r="BG691" s="27"/>
      <c r="BH691" s="27"/>
      <c r="BI691" s="27"/>
      <c r="BJ691" s="27"/>
      <c r="BK691" s="27"/>
      <c r="BL691" s="27"/>
      <c r="BM691" s="27"/>
      <c r="BN691" s="27"/>
      <c r="BO691" s="27"/>
      <c r="BP691" s="27"/>
      <c r="BQ691" s="27"/>
      <c r="BR691" s="27"/>
      <c r="BS691" s="27"/>
      <c r="BT691" s="27"/>
      <c r="BU691" s="27"/>
      <c r="BV691" s="27"/>
      <c r="BW691" s="27"/>
      <c r="BX691" s="27"/>
      <c r="BY691" s="27"/>
      <c r="BZ691" s="27"/>
      <c r="CA691" s="27"/>
      <c r="CB691" s="27"/>
      <c r="CC691" s="27"/>
      <c r="CD691" s="27"/>
      <c r="CE691" s="27"/>
      <c r="CF691" s="27"/>
      <c r="CG691" s="27"/>
      <c r="CH691" s="27"/>
      <c r="CI691" s="27"/>
      <c r="CJ691" s="27"/>
      <c r="CK691" s="27"/>
      <c r="CL691" s="27"/>
      <c r="CM691" s="27"/>
      <c r="CN691" s="27"/>
      <c r="CO691" s="27"/>
      <c r="CP691" s="27"/>
      <c r="CQ691" s="27"/>
      <c r="CR691" s="27"/>
      <c r="CS691" s="27"/>
      <c r="CT691" s="27"/>
      <c r="CU691" s="27"/>
      <c r="CV691" s="27"/>
      <c r="CW691" s="27"/>
      <c r="CX691" s="27"/>
      <c r="CY691" s="27"/>
      <c r="CZ691" s="27"/>
      <c r="DA691" s="27"/>
      <c r="DB691" s="27"/>
      <c r="DC691" s="27"/>
      <c r="DD691" s="27"/>
      <c r="DE691" s="27"/>
      <c r="DF691" s="27"/>
      <c r="DG691" s="27"/>
      <c r="DH691" s="27"/>
      <c r="DI691" s="27"/>
      <c r="DJ691" s="27"/>
      <c r="DK691" s="27"/>
      <c r="DL691" s="27"/>
      <c r="DM691" s="27"/>
      <c r="DN691" s="27"/>
      <c r="DO691" s="27"/>
      <c r="DP691" s="27"/>
      <c r="DQ691" s="27"/>
      <c r="DR691" s="27"/>
      <c r="DS691" s="27"/>
      <c r="DT691" s="27"/>
      <c r="DU691" s="27"/>
      <c r="DV691" s="27"/>
      <c r="DW691" s="40"/>
      <c r="DX691" s="27"/>
      <c r="DY691" s="27"/>
      <c r="DZ691" s="27"/>
      <c r="EA691" s="27"/>
      <c r="EB691" s="27"/>
      <c r="EC691" s="27"/>
      <c r="ED691" s="27"/>
      <c r="EE691" s="27"/>
      <c r="EF691" s="27"/>
      <c r="EG691" s="27"/>
      <c r="EH691" s="27"/>
      <c r="EI691" s="27"/>
      <c r="EJ691" s="27"/>
      <c r="EK691" s="27"/>
      <c r="EL691" s="27"/>
      <c r="EM691" s="27"/>
      <c r="EN691" s="27"/>
      <c r="EO691" s="27"/>
      <c r="EP691" s="27"/>
      <c r="EQ691" s="27"/>
      <c r="ER691" s="40"/>
    </row>
    <row r="692" spans="2:148" ht="15" customHeight="1" x14ac:dyDescent="0.25">
      <c r="B692" s="298" t="str">
        <f t="shared" si="74"/>
        <v>Desk 62</v>
      </c>
      <c r="C692" s="300" t="str">
        <f t="shared" si="79"/>
        <v/>
      </c>
      <c r="D692" s="300" t="str">
        <f t="shared" si="79"/>
        <v/>
      </c>
      <c r="E692" s="300" t="str">
        <f t="shared" si="79"/>
        <v/>
      </c>
      <c r="F692" s="300" t="str">
        <f t="shared" si="79"/>
        <v/>
      </c>
      <c r="G692" s="610" t="str">
        <f t="shared" si="79"/>
        <v/>
      </c>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c r="AR692" s="27"/>
      <c r="AS692" s="27"/>
      <c r="AT692" s="27"/>
      <c r="AU692" s="27"/>
      <c r="AV692" s="27"/>
      <c r="AW692" s="27"/>
      <c r="AX692" s="27"/>
      <c r="AY692" s="27"/>
      <c r="AZ692" s="27"/>
      <c r="BA692" s="27"/>
      <c r="BB692" s="27"/>
      <c r="BC692" s="27"/>
      <c r="BD692" s="27"/>
      <c r="BE692" s="27"/>
      <c r="BF692" s="27"/>
      <c r="BG692" s="27"/>
      <c r="BH692" s="27"/>
      <c r="BI692" s="27"/>
      <c r="BJ692" s="27"/>
      <c r="BK692" s="27"/>
      <c r="BL692" s="27"/>
      <c r="BM692" s="27"/>
      <c r="BN692" s="27"/>
      <c r="BO692" s="27"/>
      <c r="BP692" s="27"/>
      <c r="BQ692" s="27"/>
      <c r="BR692" s="27"/>
      <c r="BS692" s="27"/>
      <c r="BT692" s="27"/>
      <c r="BU692" s="27"/>
      <c r="BV692" s="27"/>
      <c r="BW692" s="27"/>
      <c r="BX692" s="27"/>
      <c r="BY692" s="27"/>
      <c r="BZ692" s="27"/>
      <c r="CA692" s="27"/>
      <c r="CB692" s="27"/>
      <c r="CC692" s="27"/>
      <c r="CD692" s="27"/>
      <c r="CE692" s="27"/>
      <c r="CF692" s="27"/>
      <c r="CG692" s="27"/>
      <c r="CH692" s="27"/>
      <c r="CI692" s="27"/>
      <c r="CJ692" s="27"/>
      <c r="CK692" s="27"/>
      <c r="CL692" s="27"/>
      <c r="CM692" s="27"/>
      <c r="CN692" s="27"/>
      <c r="CO692" s="27"/>
      <c r="CP692" s="27"/>
      <c r="CQ692" s="27"/>
      <c r="CR692" s="27"/>
      <c r="CS692" s="27"/>
      <c r="CT692" s="27"/>
      <c r="CU692" s="27"/>
      <c r="CV692" s="27"/>
      <c r="CW692" s="27"/>
      <c r="CX692" s="27"/>
      <c r="CY692" s="27"/>
      <c r="CZ692" s="27"/>
      <c r="DA692" s="27"/>
      <c r="DB692" s="27"/>
      <c r="DC692" s="27"/>
      <c r="DD692" s="27"/>
      <c r="DE692" s="27"/>
      <c r="DF692" s="27"/>
      <c r="DG692" s="27"/>
      <c r="DH692" s="27"/>
      <c r="DI692" s="27"/>
      <c r="DJ692" s="27"/>
      <c r="DK692" s="27"/>
      <c r="DL692" s="27"/>
      <c r="DM692" s="27"/>
      <c r="DN692" s="27"/>
      <c r="DO692" s="27"/>
      <c r="DP692" s="27"/>
      <c r="DQ692" s="27"/>
      <c r="DR692" s="27"/>
      <c r="DS692" s="27"/>
      <c r="DT692" s="27"/>
      <c r="DU692" s="27"/>
      <c r="DV692" s="27"/>
      <c r="DW692" s="40"/>
      <c r="DX692" s="27"/>
      <c r="DY692" s="27"/>
      <c r="DZ692" s="27"/>
      <c r="EA692" s="27"/>
      <c r="EB692" s="27"/>
      <c r="EC692" s="27"/>
      <c r="ED692" s="27"/>
      <c r="EE692" s="27"/>
      <c r="EF692" s="27"/>
      <c r="EG692" s="27"/>
      <c r="EH692" s="27"/>
      <c r="EI692" s="27"/>
      <c r="EJ692" s="27"/>
      <c r="EK692" s="27"/>
      <c r="EL692" s="27"/>
      <c r="EM692" s="27"/>
      <c r="EN692" s="27"/>
      <c r="EO692" s="27"/>
      <c r="EP692" s="27"/>
      <c r="EQ692" s="27"/>
      <c r="ER692" s="40"/>
    </row>
    <row r="693" spans="2:148" ht="15" customHeight="1" x14ac:dyDescent="0.25">
      <c r="B693" s="298" t="str">
        <f t="shared" si="74"/>
        <v>Desk 63</v>
      </c>
      <c r="C693" s="300" t="str">
        <f t="shared" si="79"/>
        <v/>
      </c>
      <c r="D693" s="300" t="str">
        <f t="shared" si="79"/>
        <v/>
      </c>
      <c r="E693" s="300" t="str">
        <f t="shared" si="79"/>
        <v/>
      </c>
      <c r="F693" s="300" t="str">
        <f t="shared" si="79"/>
        <v/>
      </c>
      <c r="G693" s="610" t="str">
        <f t="shared" si="79"/>
        <v/>
      </c>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c r="AR693" s="27"/>
      <c r="AS693" s="27"/>
      <c r="AT693" s="27"/>
      <c r="AU693" s="27"/>
      <c r="AV693" s="27"/>
      <c r="AW693" s="27"/>
      <c r="AX693" s="27"/>
      <c r="AY693" s="27"/>
      <c r="AZ693" s="27"/>
      <c r="BA693" s="27"/>
      <c r="BB693" s="27"/>
      <c r="BC693" s="27"/>
      <c r="BD693" s="27"/>
      <c r="BE693" s="27"/>
      <c r="BF693" s="27"/>
      <c r="BG693" s="27"/>
      <c r="BH693" s="27"/>
      <c r="BI693" s="27"/>
      <c r="BJ693" s="27"/>
      <c r="BK693" s="27"/>
      <c r="BL693" s="27"/>
      <c r="BM693" s="27"/>
      <c r="BN693" s="27"/>
      <c r="BO693" s="27"/>
      <c r="BP693" s="27"/>
      <c r="BQ693" s="27"/>
      <c r="BR693" s="27"/>
      <c r="BS693" s="27"/>
      <c r="BT693" s="27"/>
      <c r="BU693" s="27"/>
      <c r="BV693" s="27"/>
      <c r="BW693" s="27"/>
      <c r="BX693" s="27"/>
      <c r="BY693" s="27"/>
      <c r="BZ693" s="27"/>
      <c r="CA693" s="27"/>
      <c r="CB693" s="27"/>
      <c r="CC693" s="27"/>
      <c r="CD693" s="27"/>
      <c r="CE693" s="27"/>
      <c r="CF693" s="27"/>
      <c r="CG693" s="27"/>
      <c r="CH693" s="27"/>
      <c r="CI693" s="27"/>
      <c r="CJ693" s="27"/>
      <c r="CK693" s="27"/>
      <c r="CL693" s="27"/>
      <c r="CM693" s="27"/>
      <c r="CN693" s="27"/>
      <c r="CO693" s="27"/>
      <c r="CP693" s="27"/>
      <c r="CQ693" s="27"/>
      <c r="CR693" s="27"/>
      <c r="CS693" s="27"/>
      <c r="CT693" s="27"/>
      <c r="CU693" s="27"/>
      <c r="CV693" s="27"/>
      <c r="CW693" s="27"/>
      <c r="CX693" s="27"/>
      <c r="CY693" s="27"/>
      <c r="CZ693" s="27"/>
      <c r="DA693" s="27"/>
      <c r="DB693" s="27"/>
      <c r="DC693" s="27"/>
      <c r="DD693" s="27"/>
      <c r="DE693" s="27"/>
      <c r="DF693" s="27"/>
      <c r="DG693" s="27"/>
      <c r="DH693" s="27"/>
      <c r="DI693" s="27"/>
      <c r="DJ693" s="27"/>
      <c r="DK693" s="27"/>
      <c r="DL693" s="27"/>
      <c r="DM693" s="27"/>
      <c r="DN693" s="27"/>
      <c r="DO693" s="27"/>
      <c r="DP693" s="27"/>
      <c r="DQ693" s="27"/>
      <c r="DR693" s="27"/>
      <c r="DS693" s="27"/>
      <c r="DT693" s="27"/>
      <c r="DU693" s="27"/>
      <c r="DV693" s="27"/>
      <c r="DW693" s="40"/>
      <c r="DX693" s="27"/>
      <c r="DY693" s="27"/>
      <c r="DZ693" s="27"/>
      <c r="EA693" s="27"/>
      <c r="EB693" s="27"/>
      <c r="EC693" s="27"/>
      <c r="ED693" s="27"/>
      <c r="EE693" s="27"/>
      <c r="EF693" s="27"/>
      <c r="EG693" s="27"/>
      <c r="EH693" s="27"/>
      <c r="EI693" s="27"/>
      <c r="EJ693" s="27"/>
      <c r="EK693" s="27"/>
      <c r="EL693" s="27"/>
      <c r="EM693" s="27"/>
      <c r="EN693" s="27"/>
      <c r="EO693" s="27"/>
      <c r="EP693" s="27"/>
      <c r="EQ693" s="27"/>
      <c r="ER693" s="40"/>
    </row>
    <row r="694" spans="2:148" ht="15" customHeight="1" x14ac:dyDescent="0.25">
      <c r="B694" s="298" t="str">
        <f t="shared" si="74"/>
        <v>Desk 64</v>
      </c>
      <c r="C694" s="300" t="str">
        <f t="shared" si="79"/>
        <v/>
      </c>
      <c r="D694" s="300" t="str">
        <f t="shared" si="79"/>
        <v/>
      </c>
      <c r="E694" s="300" t="str">
        <f t="shared" si="79"/>
        <v/>
      </c>
      <c r="F694" s="300" t="str">
        <f t="shared" si="79"/>
        <v/>
      </c>
      <c r="G694" s="610" t="str">
        <f t="shared" si="79"/>
        <v/>
      </c>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c r="AR694" s="27"/>
      <c r="AS694" s="27"/>
      <c r="AT694" s="27"/>
      <c r="AU694" s="27"/>
      <c r="AV694" s="27"/>
      <c r="AW694" s="27"/>
      <c r="AX694" s="27"/>
      <c r="AY694" s="27"/>
      <c r="AZ694" s="27"/>
      <c r="BA694" s="27"/>
      <c r="BB694" s="27"/>
      <c r="BC694" s="27"/>
      <c r="BD694" s="27"/>
      <c r="BE694" s="27"/>
      <c r="BF694" s="27"/>
      <c r="BG694" s="27"/>
      <c r="BH694" s="27"/>
      <c r="BI694" s="27"/>
      <c r="BJ694" s="27"/>
      <c r="BK694" s="27"/>
      <c r="BL694" s="27"/>
      <c r="BM694" s="27"/>
      <c r="BN694" s="27"/>
      <c r="BO694" s="27"/>
      <c r="BP694" s="27"/>
      <c r="BQ694" s="27"/>
      <c r="BR694" s="27"/>
      <c r="BS694" s="27"/>
      <c r="BT694" s="27"/>
      <c r="BU694" s="27"/>
      <c r="BV694" s="27"/>
      <c r="BW694" s="27"/>
      <c r="BX694" s="27"/>
      <c r="BY694" s="27"/>
      <c r="BZ694" s="27"/>
      <c r="CA694" s="27"/>
      <c r="CB694" s="27"/>
      <c r="CC694" s="27"/>
      <c r="CD694" s="27"/>
      <c r="CE694" s="27"/>
      <c r="CF694" s="27"/>
      <c r="CG694" s="27"/>
      <c r="CH694" s="27"/>
      <c r="CI694" s="27"/>
      <c r="CJ694" s="27"/>
      <c r="CK694" s="27"/>
      <c r="CL694" s="27"/>
      <c r="CM694" s="27"/>
      <c r="CN694" s="27"/>
      <c r="CO694" s="27"/>
      <c r="CP694" s="27"/>
      <c r="CQ694" s="27"/>
      <c r="CR694" s="27"/>
      <c r="CS694" s="27"/>
      <c r="CT694" s="27"/>
      <c r="CU694" s="27"/>
      <c r="CV694" s="27"/>
      <c r="CW694" s="27"/>
      <c r="CX694" s="27"/>
      <c r="CY694" s="27"/>
      <c r="CZ694" s="27"/>
      <c r="DA694" s="27"/>
      <c r="DB694" s="27"/>
      <c r="DC694" s="27"/>
      <c r="DD694" s="27"/>
      <c r="DE694" s="27"/>
      <c r="DF694" s="27"/>
      <c r="DG694" s="27"/>
      <c r="DH694" s="27"/>
      <c r="DI694" s="27"/>
      <c r="DJ694" s="27"/>
      <c r="DK694" s="27"/>
      <c r="DL694" s="27"/>
      <c r="DM694" s="27"/>
      <c r="DN694" s="27"/>
      <c r="DO694" s="27"/>
      <c r="DP694" s="27"/>
      <c r="DQ694" s="27"/>
      <c r="DR694" s="27"/>
      <c r="DS694" s="27"/>
      <c r="DT694" s="27"/>
      <c r="DU694" s="27"/>
      <c r="DV694" s="27"/>
      <c r="DW694" s="40"/>
      <c r="DX694" s="27"/>
      <c r="DY694" s="27"/>
      <c r="DZ694" s="27"/>
      <c r="EA694" s="27"/>
      <c r="EB694" s="27"/>
      <c r="EC694" s="27"/>
      <c r="ED694" s="27"/>
      <c r="EE694" s="27"/>
      <c r="EF694" s="27"/>
      <c r="EG694" s="27"/>
      <c r="EH694" s="27"/>
      <c r="EI694" s="27"/>
      <c r="EJ694" s="27"/>
      <c r="EK694" s="27"/>
      <c r="EL694" s="27"/>
      <c r="EM694" s="27"/>
      <c r="EN694" s="27"/>
      <c r="EO694" s="27"/>
      <c r="EP694" s="27"/>
      <c r="EQ694" s="27"/>
      <c r="ER694" s="40"/>
    </row>
    <row r="695" spans="2:148" ht="15" customHeight="1" x14ac:dyDescent="0.25">
      <c r="B695" s="298" t="str">
        <f t="shared" ref="B695:B730" si="80">B75</f>
        <v>Desk 65</v>
      </c>
      <c r="C695" s="300" t="str">
        <f t="shared" si="79"/>
        <v/>
      </c>
      <c r="D695" s="300" t="str">
        <f t="shared" si="79"/>
        <v/>
      </c>
      <c r="E695" s="300" t="str">
        <f t="shared" si="79"/>
        <v/>
      </c>
      <c r="F695" s="300" t="str">
        <f t="shared" si="79"/>
        <v/>
      </c>
      <c r="G695" s="610" t="str">
        <f t="shared" si="79"/>
        <v/>
      </c>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c r="AR695" s="27"/>
      <c r="AS695" s="27"/>
      <c r="AT695" s="27"/>
      <c r="AU695" s="27"/>
      <c r="AV695" s="27"/>
      <c r="AW695" s="27"/>
      <c r="AX695" s="27"/>
      <c r="AY695" s="27"/>
      <c r="AZ695" s="27"/>
      <c r="BA695" s="27"/>
      <c r="BB695" s="27"/>
      <c r="BC695" s="27"/>
      <c r="BD695" s="27"/>
      <c r="BE695" s="27"/>
      <c r="BF695" s="27"/>
      <c r="BG695" s="27"/>
      <c r="BH695" s="27"/>
      <c r="BI695" s="27"/>
      <c r="BJ695" s="27"/>
      <c r="BK695" s="27"/>
      <c r="BL695" s="27"/>
      <c r="BM695" s="27"/>
      <c r="BN695" s="27"/>
      <c r="BO695" s="27"/>
      <c r="BP695" s="27"/>
      <c r="BQ695" s="27"/>
      <c r="BR695" s="27"/>
      <c r="BS695" s="27"/>
      <c r="BT695" s="27"/>
      <c r="BU695" s="27"/>
      <c r="BV695" s="27"/>
      <c r="BW695" s="27"/>
      <c r="BX695" s="27"/>
      <c r="BY695" s="27"/>
      <c r="BZ695" s="27"/>
      <c r="CA695" s="27"/>
      <c r="CB695" s="27"/>
      <c r="CC695" s="27"/>
      <c r="CD695" s="27"/>
      <c r="CE695" s="27"/>
      <c r="CF695" s="27"/>
      <c r="CG695" s="27"/>
      <c r="CH695" s="27"/>
      <c r="CI695" s="27"/>
      <c r="CJ695" s="27"/>
      <c r="CK695" s="27"/>
      <c r="CL695" s="27"/>
      <c r="CM695" s="27"/>
      <c r="CN695" s="27"/>
      <c r="CO695" s="27"/>
      <c r="CP695" s="27"/>
      <c r="CQ695" s="27"/>
      <c r="CR695" s="27"/>
      <c r="CS695" s="27"/>
      <c r="CT695" s="27"/>
      <c r="CU695" s="27"/>
      <c r="CV695" s="27"/>
      <c r="CW695" s="27"/>
      <c r="CX695" s="27"/>
      <c r="CY695" s="27"/>
      <c r="CZ695" s="27"/>
      <c r="DA695" s="27"/>
      <c r="DB695" s="27"/>
      <c r="DC695" s="27"/>
      <c r="DD695" s="27"/>
      <c r="DE695" s="27"/>
      <c r="DF695" s="27"/>
      <c r="DG695" s="27"/>
      <c r="DH695" s="27"/>
      <c r="DI695" s="27"/>
      <c r="DJ695" s="27"/>
      <c r="DK695" s="27"/>
      <c r="DL695" s="27"/>
      <c r="DM695" s="27"/>
      <c r="DN695" s="27"/>
      <c r="DO695" s="27"/>
      <c r="DP695" s="27"/>
      <c r="DQ695" s="27"/>
      <c r="DR695" s="27"/>
      <c r="DS695" s="27"/>
      <c r="DT695" s="27"/>
      <c r="DU695" s="27"/>
      <c r="DV695" s="27"/>
      <c r="DW695" s="40"/>
      <c r="DX695" s="27"/>
      <c r="DY695" s="27"/>
      <c r="DZ695" s="27"/>
      <c r="EA695" s="27"/>
      <c r="EB695" s="27"/>
      <c r="EC695" s="27"/>
      <c r="ED695" s="27"/>
      <c r="EE695" s="27"/>
      <c r="EF695" s="27"/>
      <c r="EG695" s="27"/>
      <c r="EH695" s="27"/>
      <c r="EI695" s="27"/>
      <c r="EJ695" s="27"/>
      <c r="EK695" s="27"/>
      <c r="EL695" s="27"/>
      <c r="EM695" s="27"/>
      <c r="EN695" s="27"/>
      <c r="EO695" s="27"/>
      <c r="EP695" s="27"/>
      <c r="EQ695" s="27"/>
      <c r="ER695" s="40"/>
    </row>
    <row r="696" spans="2:148" ht="15" customHeight="1" x14ac:dyDescent="0.25">
      <c r="B696" s="298" t="str">
        <f t="shared" si="80"/>
        <v>Desk 66</v>
      </c>
      <c r="C696" s="300" t="str">
        <f t="shared" ref="C696:G711" si="81">IF(ISBLANK(C76), "", C76)</f>
        <v/>
      </c>
      <c r="D696" s="300" t="str">
        <f t="shared" si="81"/>
        <v/>
      </c>
      <c r="E696" s="300" t="str">
        <f t="shared" si="81"/>
        <v/>
      </c>
      <c r="F696" s="300" t="str">
        <f t="shared" si="81"/>
        <v/>
      </c>
      <c r="G696" s="610" t="str">
        <f t="shared" si="81"/>
        <v/>
      </c>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c r="AR696" s="27"/>
      <c r="AS696" s="27"/>
      <c r="AT696" s="27"/>
      <c r="AU696" s="27"/>
      <c r="AV696" s="27"/>
      <c r="AW696" s="27"/>
      <c r="AX696" s="27"/>
      <c r="AY696" s="27"/>
      <c r="AZ696" s="27"/>
      <c r="BA696" s="27"/>
      <c r="BB696" s="27"/>
      <c r="BC696" s="27"/>
      <c r="BD696" s="27"/>
      <c r="BE696" s="27"/>
      <c r="BF696" s="27"/>
      <c r="BG696" s="27"/>
      <c r="BH696" s="27"/>
      <c r="BI696" s="27"/>
      <c r="BJ696" s="27"/>
      <c r="BK696" s="27"/>
      <c r="BL696" s="27"/>
      <c r="BM696" s="27"/>
      <c r="BN696" s="27"/>
      <c r="BO696" s="27"/>
      <c r="BP696" s="27"/>
      <c r="BQ696" s="27"/>
      <c r="BR696" s="27"/>
      <c r="BS696" s="27"/>
      <c r="BT696" s="27"/>
      <c r="BU696" s="27"/>
      <c r="BV696" s="27"/>
      <c r="BW696" s="27"/>
      <c r="BX696" s="27"/>
      <c r="BY696" s="27"/>
      <c r="BZ696" s="27"/>
      <c r="CA696" s="27"/>
      <c r="CB696" s="27"/>
      <c r="CC696" s="27"/>
      <c r="CD696" s="27"/>
      <c r="CE696" s="27"/>
      <c r="CF696" s="27"/>
      <c r="CG696" s="27"/>
      <c r="CH696" s="27"/>
      <c r="CI696" s="27"/>
      <c r="CJ696" s="27"/>
      <c r="CK696" s="27"/>
      <c r="CL696" s="27"/>
      <c r="CM696" s="27"/>
      <c r="CN696" s="27"/>
      <c r="CO696" s="27"/>
      <c r="CP696" s="27"/>
      <c r="CQ696" s="27"/>
      <c r="CR696" s="27"/>
      <c r="CS696" s="27"/>
      <c r="CT696" s="27"/>
      <c r="CU696" s="27"/>
      <c r="CV696" s="27"/>
      <c r="CW696" s="27"/>
      <c r="CX696" s="27"/>
      <c r="CY696" s="27"/>
      <c r="CZ696" s="27"/>
      <c r="DA696" s="27"/>
      <c r="DB696" s="27"/>
      <c r="DC696" s="27"/>
      <c r="DD696" s="27"/>
      <c r="DE696" s="27"/>
      <c r="DF696" s="27"/>
      <c r="DG696" s="27"/>
      <c r="DH696" s="27"/>
      <c r="DI696" s="27"/>
      <c r="DJ696" s="27"/>
      <c r="DK696" s="27"/>
      <c r="DL696" s="27"/>
      <c r="DM696" s="27"/>
      <c r="DN696" s="27"/>
      <c r="DO696" s="27"/>
      <c r="DP696" s="27"/>
      <c r="DQ696" s="27"/>
      <c r="DR696" s="27"/>
      <c r="DS696" s="27"/>
      <c r="DT696" s="27"/>
      <c r="DU696" s="27"/>
      <c r="DV696" s="27"/>
      <c r="DW696" s="40"/>
      <c r="DX696" s="27"/>
      <c r="DY696" s="27"/>
      <c r="DZ696" s="27"/>
      <c r="EA696" s="27"/>
      <c r="EB696" s="27"/>
      <c r="EC696" s="27"/>
      <c r="ED696" s="27"/>
      <c r="EE696" s="27"/>
      <c r="EF696" s="27"/>
      <c r="EG696" s="27"/>
      <c r="EH696" s="27"/>
      <c r="EI696" s="27"/>
      <c r="EJ696" s="27"/>
      <c r="EK696" s="27"/>
      <c r="EL696" s="27"/>
      <c r="EM696" s="27"/>
      <c r="EN696" s="27"/>
      <c r="EO696" s="27"/>
      <c r="EP696" s="27"/>
      <c r="EQ696" s="27"/>
      <c r="ER696" s="40"/>
    </row>
    <row r="697" spans="2:148" ht="15" customHeight="1" x14ac:dyDescent="0.25">
      <c r="B697" s="298" t="str">
        <f t="shared" si="80"/>
        <v>Desk 67</v>
      </c>
      <c r="C697" s="300" t="str">
        <f t="shared" si="81"/>
        <v/>
      </c>
      <c r="D697" s="300" t="str">
        <f t="shared" si="81"/>
        <v/>
      </c>
      <c r="E697" s="300" t="str">
        <f t="shared" si="81"/>
        <v/>
      </c>
      <c r="F697" s="300" t="str">
        <f t="shared" si="81"/>
        <v/>
      </c>
      <c r="G697" s="610" t="str">
        <f t="shared" si="81"/>
        <v/>
      </c>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c r="AR697" s="27"/>
      <c r="AS697" s="27"/>
      <c r="AT697" s="27"/>
      <c r="AU697" s="27"/>
      <c r="AV697" s="27"/>
      <c r="AW697" s="27"/>
      <c r="AX697" s="27"/>
      <c r="AY697" s="27"/>
      <c r="AZ697" s="27"/>
      <c r="BA697" s="27"/>
      <c r="BB697" s="27"/>
      <c r="BC697" s="27"/>
      <c r="BD697" s="27"/>
      <c r="BE697" s="27"/>
      <c r="BF697" s="27"/>
      <c r="BG697" s="27"/>
      <c r="BH697" s="27"/>
      <c r="BI697" s="27"/>
      <c r="BJ697" s="27"/>
      <c r="BK697" s="27"/>
      <c r="BL697" s="27"/>
      <c r="BM697" s="27"/>
      <c r="BN697" s="27"/>
      <c r="BO697" s="27"/>
      <c r="BP697" s="27"/>
      <c r="BQ697" s="27"/>
      <c r="BR697" s="27"/>
      <c r="BS697" s="27"/>
      <c r="BT697" s="27"/>
      <c r="BU697" s="27"/>
      <c r="BV697" s="27"/>
      <c r="BW697" s="27"/>
      <c r="BX697" s="27"/>
      <c r="BY697" s="27"/>
      <c r="BZ697" s="27"/>
      <c r="CA697" s="27"/>
      <c r="CB697" s="27"/>
      <c r="CC697" s="27"/>
      <c r="CD697" s="27"/>
      <c r="CE697" s="27"/>
      <c r="CF697" s="27"/>
      <c r="CG697" s="27"/>
      <c r="CH697" s="27"/>
      <c r="CI697" s="27"/>
      <c r="CJ697" s="27"/>
      <c r="CK697" s="27"/>
      <c r="CL697" s="27"/>
      <c r="CM697" s="27"/>
      <c r="CN697" s="27"/>
      <c r="CO697" s="27"/>
      <c r="CP697" s="27"/>
      <c r="CQ697" s="27"/>
      <c r="CR697" s="27"/>
      <c r="CS697" s="27"/>
      <c r="CT697" s="27"/>
      <c r="CU697" s="27"/>
      <c r="CV697" s="27"/>
      <c r="CW697" s="27"/>
      <c r="CX697" s="27"/>
      <c r="CY697" s="27"/>
      <c r="CZ697" s="27"/>
      <c r="DA697" s="27"/>
      <c r="DB697" s="27"/>
      <c r="DC697" s="27"/>
      <c r="DD697" s="27"/>
      <c r="DE697" s="27"/>
      <c r="DF697" s="27"/>
      <c r="DG697" s="27"/>
      <c r="DH697" s="27"/>
      <c r="DI697" s="27"/>
      <c r="DJ697" s="27"/>
      <c r="DK697" s="27"/>
      <c r="DL697" s="27"/>
      <c r="DM697" s="27"/>
      <c r="DN697" s="27"/>
      <c r="DO697" s="27"/>
      <c r="DP697" s="27"/>
      <c r="DQ697" s="27"/>
      <c r="DR697" s="27"/>
      <c r="DS697" s="27"/>
      <c r="DT697" s="27"/>
      <c r="DU697" s="27"/>
      <c r="DV697" s="27"/>
      <c r="DW697" s="40"/>
      <c r="DX697" s="27"/>
      <c r="DY697" s="27"/>
      <c r="DZ697" s="27"/>
      <c r="EA697" s="27"/>
      <c r="EB697" s="27"/>
      <c r="EC697" s="27"/>
      <c r="ED697" s="27"/>
      <c r="EE697" s="27"/>
      <c r="EF697" s="27"/>
      <c r="EG697" s="27"/>
      <c r="EH697" s="27"/>
      <c r="EI697" s="27"/>
      <c r="EJ697" s="27"/>
      <c r="EK697" s="27"/>
      <c r="EL697" s="27"/>
      <c r="EM697" s="27"/>
      <c r="EN697" s="27"/>
      <c r="EO697" s="27"/>
      <c r="EP697" s="27"/>
      <c r="EQ697" s="27"/>
      <c r="ER697" s="40"/>
    </row>
    <row r="698" spans="2:148" ht="15" customHeight="1" x14ac:dyDescent="0.25">
      <c r="B698" s="298" t="str">
        <f t="shared" si="80"/>
        <v>Desk 68</v>
      </c>
      <c r="C698" s="300" t="str">
        <f t="shared" si="81"/>
        <v/>
      </c>
      <c r="D698" s="300" t="str">
        <f t="shared" si="81"/>
        <v/>
      </c>
      <c r="E698" s="300" t="str">
        <f t="shared" si="81"/>
        <v/>
      </c>
      <c r="F698" s="300" t="str">
        <f t="shared" si="81"/>
        <v/>
      </c>
      <c r="G698" s="610" t="str">
        <f t="shared" si="81"/>
        <v/>
      </c>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c r="AR698" s="27"/>
      <c r="AS698" s="27"/>
      <c r="AT698" s="27"/>
      <c r="AU698" s="27"/>
      <c r="AV698" s="27"/>
      <c r="AW698" s="27"/>
      <c r="AX698" s="27"/>
      <c r="AY698" s="27"/>
      <c r="AZ698" s="27"/>
      <c r="BA698" s="27"/>
      <c r="BB698" s="27"/>
      <c r="BC698" s="27"/>
      <c r="BD698" s="27"/>
      <c r="BE698" s="27"/>
      <c r="BF698" s="27"/>
      <c r="BG698" s="27"/>
      <c r="BH698" s="27"/>
      <c r="BI698" s="27"/>
      <c r="BJ698" s="27"/>
      <c r="BK698" s="27"/>
      <c r="BL698" s="27"/>
      <c r="BM698" s="27"/>
      <c r="BN698" s="27"/>
      <c r="BO698" s="27"/>
      <c r="BP698" s="27"/>
      <c r="BQ698" s="27"/>
      <c r="BR698" s="27"/>
      <c r="BS698" s="27"/>
      <c r="BT698" s="27"/>
      <c r="BU698" s="27"/>
      <c r="BV698" s="27"/>
      <c r="BW698" s="27"/>
      <c r="BX698" s="27"/>
      <c r="BY698" s="27"/>
      <c r="BZ698" s="27"/>
      <c r="CA698" s="27"/>
      <c r="CB698" s="27"/>
      <c r="CC698" s="27"/>
      <c r="CD698" s="27"/>
      <c r="CE698" s="27"/>
      <c r="CF698" s="27"/>
      <c r="CG698" s="27"/>
      <c r="CH698" s="27"/>
      <c r="CI698" s="27"/>
      <c r="CJ698" s="27"/>
      <c r="CK698" s="27"/>
      <c r="CL698" s="27"/>
      <c r="CM698" s="27"/>
      <c r="CN698" s="27"/>
      <c r="CO698" s="27"/>
      <c r="CP698" s="27"/>
      <c r="CQ698" s="27"/>
      <c r="CR698" s="27"/>
      <c r="CS698" s="27"/>
      <c r="CT698" s="27"/>
      <c r="CU698" s="27"/>
      <c r="CV698" s="27"/>
      <c r="CW698" s="27"/>
      <c r="CX698" s="27"/>
      <c r="CY698" s="27"/>
      <c r="CZ698" s="27"/>
      <c r="DA698" s="27"/>
      <c r="DB698" s="27"/>
      <c r="DC698" s="27"/>
      <c r="DD698" s="27"/>
      <c r="DE698" s="27"/>
      <c r="DF698" s="27"/>
      <c r="DG698" s="27"/>
      <c r="DH698" s="27"/>
      <c r="DI698" s="27"/>
      <c r="DJ698" s="27"/>
      <c r="DK698" s="27"/>
      <c r="DL698" s="27"/>
      <c r="DM698" s="27"/>
      <c r="DN698" s="27"/>
      <c r="DO698" s="27"/>
      <c r="DP698" s="27"/>
      <c r="DQ698" s="27"/>
      <c r="DR698" s="27"/>
      <c r="DS698" s="27"/>
      <c r="DT698" s="27"/>
      <c r="DU698" s="27"/>
      <c r="DV698" s="27"/>
      <c r="DW698" s="40"/>
      <c r="DX698" s="27"/>
      <c r="DY698" s="27"/>
      <c r="DZ698" s="27"/>
      <c r="EA698" s="27"/>
      <c r="EB698" s="27"/>
      <c r="EC698" s="27"/>
      <c r="ED698" s="27"/>
      <c r="EE698" s="27"/>
      <c r="EF698" s="27"/>
      <c r="EG698" s="27"/>
      <c r="EH698" s="27"/>
      <c r="EI698" s="27"/>
      <c r="EJ698" s="27"/>
      <c r="EK698" s="27"/>
      <c r="EL698" s="27"/>
      <c r="EM698" s="27"/>
      <c r="EN698" s="27"/>
      <c r="EO698" s="27"/>
      <c r="EP698" s="27"/>
      <c r="EQ698" s="27"/>
      <c r="ER698" s="40"/>
    </row>
    <row r="699" spans="2:148" ht="15" customHeight="1" x14ac:dyDescent="0.25">
      <c r="B699" s="298" t="str">
        <f t="shared" si="80"/>
        <v>Desk 69</v>
      </c>
      <c r="C699" s="300" t="str">
        <f t="shared" si="81"/>
        <v/>
      </c>
      <c r="D699" s="300" t="str">
        <f t="shared" si="81"/>
        <v/>
      </c>
      <c r="E699" s="300" t="str">
        <f t="shared" si="81"/>
        <v/>
      </c>
      <c r="F699" s="300" t="str">
        <f t="shared" si="81"/>
        <v/>
      </c>
      <c r="G699" s="610" t="str">
        <f t="shared" si="81"/>
        <v/>
      </c>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c r="AR699" s="27"/>
      <c r="AS699" s="27"/>
      <c r="AT699" s="27"/>
      <c r="AU699" s="27"/>
      <c r="AV699" s="27"/>
      <c r="AW699" s="27"/>
      <c r="AX699" s="27"/>
      <c r="AY699" s="27"/>
      <c r="AZ699" s="27"/>
      <c r="BA699" s="27"/>
      <c r="BB699" s="27"/>
      <c r="BC699" s="27"/>
      <c r="BD699" s="27"/>
      <c r="BE699" s="27"/>
      <c r="BF699" s="27"/>
      <c r="BG699" s="27"/>
      <c r="BH699" s="27"/>
      <c r="BI699" s="27"/>
      <c r="BJ699" s="27"/>
      <c r="BK699" s="27"/>
      <c r="BL699" s="27"/>
      <c r="BM699" s="27"/>
      <c r="BN699" s="27"/>
      <c r="BO699" s="27"/>
      <c r="BP699" s="27"/>
      <c r="BQ699" s="27"/>
      <c r="BR699" s="27"/>
      <c r="BS699" s="27"/>
      <c r="BT699" s="27"/>
      <c r="BU699" s="27"/>
      <c r="BV699" s="27"/>
      <c r="BW699" s="27"/>
      <c r="BX699" s="27"/>
      <c r="BY699" s="27"/>
      <c r="BZ699" s="27"/>
      <c r="CA699" s="27"/>
      <c r="CB699" s="27"/>
      <c r="CC699" s="27"/>
      <c r="CD699" s="27"/>
      <c r="CE699" s="27"/>
      <c r="CF699" s="27"/>
      <c r="CG699" s="27"/>
      <c r="CH699" s="27"/>
      <c r="CI699" s="27"/>
      <c r="CJ699" s="27"/>
      <c r="CK699" s="27"/>
      <c r="CL699" s="27"/>
      <c r="CM699" s="27"/>
      <c r="CN699" s="27"/>
      <c r="CO699" s="27"/>
      <c r="CP699" s="27"/>
      <c r="CQ699" s="27"/>
      <c r="CR699" s="27"/>
      <c r="CS699" s="27"/>
      <c r="CT699" s="27"/>
      <c r="CU699" s="27"/>
      <c r="CV699" s="27"/>
      <c r="CW699" s="27"/>
      <c r="CX699" s="27"/>
      <c r="CY699" s="27"/>
      <c r="CZ699" s="27"/>
      <c r="DA699" s="27"/>
      <c r="DB699" s="27"/>
      <c r="DC699" s="27"/>
      <c r="DD699" s="27"/>
      <c r="DE699" s="27"/>
      <c r="DF699" s="27"/>
      <c r="DG699" s="27"/>
      <c r="DH699" s="27"/>
      <c r="DI699" s="27"/>
      <c r="DJ699" s="27"/>
      <c r="DK699" s="27"/>
      <c r="DL699" s="27"/>
      <c r="DM699" s="27"/>
      <c r="DN699" s="27"/>
      <c r="DO699" s="27"/>
      <c r="DP699" s="27"/>
      <c r="DQ699" s="27"/>
      <c r="DR699" s="27"/>
      <c r="DS699" s="27"/>
      <c r="DT699" s="27"/>
      <c r="DU699" s="27"/>
      <c r="DV699" s="27"/>
      <c r="DW699" s="40"/>
      <c r="DX699" s="27"/>
      <c r="DY699" s="27"/>
      <c r="DZ699" s="27"/>
      <c r="EA699" s="27"/>
      <c r="EB699" s="27"/>
      <c r="EC699" s="27"/>
      <c r="ED699" s="27"/>
      <c r="EE699" s="27"/>
      <c r="EF699" s="27"/>
      <c r="EG699" s="27"/>
      <c r="EH699" s="27"/>
      <c r="EI699" s="27"/>
      <c r="EJ699" s="27"/>
      <c r="EK699" s="27"/>
      <c r="EL699" s="27"/>
      <c r="EM699" s="27"/>
      <c r="EN699" s="27"/>
      <c r="EO699" s="27"/>
      <c r="EP699" s="27"/>
      <c r="EQ699" s="27"/>
      <c r="ER699" s="40"/>
    </row>
    <row r="700" spans="2:148" ht="15" customHeight="1" x14ac:dyDescent="0.25">
      <c r="B700" s="298" t="str">
        <f t="shared" si="80"/>
        <v>Desk 70</v>
      </c>
      <c r="C700" s="300" t="str">
        <f t="shared" si="81"/>
        <v/>
      </c>
      <c r="D700" s="300" t="str">
        <f t="shared" si="81"/>
        <v/>
      </c>
      <c r="E700" s="300" t="str">
        <f t="shared" si="81"/>
        <v/>
      </c>
      <c r="F700" s="300" t="str">
        <f t="shared" si="81"/>
        <v/>
      </c>
      <c r="G700" s="610" t="str">
        <f t="shared" si="81"/>
        <v/>
      </c>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c r="AQ700" s="27"/>
      <c r="AR700" s="27"/>
      <c r="AS700" s="27"/>
      <c r="AT700" s="27"/>
      <c r="AU700" s="27"/>
      <c r="AV700" s="27"/>
      <c r="AW700" s="27"/>
      <c r="AX700" s="27"/>
      <c r="AY700" s="27"/>
      <c r="AZ700" s="27"/>
      <c r="BA700" s="27"/>
      <c r="BB700" s="27"/>
      <c r="BC700" s="27"/>
      <c r="BD700" s="27"/>
      <c r="BE700" s="27"/>
      <c r="BF700" s="27"/>
      <c r="BG700" s="27"/>
      <c r="BH700" s="27"/>
      <c r="BI700" s="27"/>
      <c r="BJ700" s="27"/>
      <c r="BK700" s="27"/>
      <c r="BL700" s="27"/>
      <c r="BM700" s="27"/>
      <c r="BN700" s="27"/>
      <c r="BO700" s="27"/>
      <c r="BP700" s="27"/>
      <c r="BQ700" s="27"/>
      <c r="BR700" s="27"/>
      <c r="BS700" s="27"/>
      <c r="BT700" s="27"/>
      <c r="BU700" s="27"/>
      <c r="BV700" s="27"/>
      <c r="BW700" s="27"/>
      <c r="BX700" s="27"/>
      <c r="BY700" s="27"/>
      <c r="BZ700" s="27"/>
      <c r="CA700" s="27"/>
      <c r="CB700" s="27"/>
      <c r="CC700" s="27"/>
      <c r="CD700" s="27"/>
      <c r="CE700" s="27"/>
      <c r="CF700" s="27"/>
      <c r="CG700" s="27"/>
      <c r="CH700" s="27"/>
      <c r="CI700" s="27"/>
      <c r="CJ700" s="27"/>
      <c r="CK700" s="27"/>
      <c r="CL700" s="27"/>
      <c r="CM700" s="27"/>
      <c r="CN700" s="27"/>
      <c r="CO700" s="27"/>
      <c r="CP700" s="27"/>
      <c r="CQ700" s="27"/>
      <c r="CR700" s="27"/>
      <c r="CS700" s="27"/>
      <c r="CT700" s="27"/>
      <c r="CU700" s="27"/>
      <c r="CV700" s="27"/>
      <c r="CW700" s="27"/>
      <c r="CX700" s="27"/>
      <c r="CY700" s="27"/>
      <c r="CZ700" s="27"/>
      <c r="DA700" s="27"/>
      <c r="DB700" s="27"/>
      <c r="DC700" s="27"/>
      <c r="DD700" s="27"/>
      <c r="DE700" s="27"/>
      <c r="DF700" s="27"/>
      <c r="DG700" s="27"/>
      <c r="DH700" s="27"/>
      <c r="DI700" s="27"/>
      <c r="DJ700" s="27"/>
      <c r="DK700" s="27"/>
      <c r="DL700" s="27"/>
      <c r="DM700" s="27"/>
      <c r="DN700" s="27"/>
      <c r="DO700" s="27"/>
      <c r="DP700" s="27"/>
      <c r="DQ700" s="27"/>
      <c r="DR700" s="27"/>
      <c r="DS700" s="27"/>
      <c r="DT700" s="27"/>
      <c r="DU700" s="27"/>
      <c r="DV700" s="27"/>
      <c r="DW700" s="40"/>
      <c r="DX700" s="27"/>
      <c r="DY700" s="27"/>
      <c r="DZ700" s="27"/>
      <c r="EA700" s="27"/>
      <c r="EB700" s="27"/>
      <c r="EC700" s="27"/>
      <c r="ED700" s="27"/>
      <c r="EE700" s="27"/>
      <c r="EF700" s="27"/>
      <c r="EG700" s="27"/>
      <c r="EH700" s="27"/>
      <c r="EI700" s="27"/>
      <c r="EJ700" s="27"/>
      <c r="EK700" s="27"/>
      <c r="EL700" s="27"/>
      <c r="EM700" s="27"/>
      <c r="EN700" s="27"/>
      <c r="EO700" s="27"/>
      <c r="EP700" s="27"/>
      <c r="EQ700" s="27"/>
      <c r="ER700" s="40"/>
    </row>
    <row r="701" spans="2:148" ht="15" customHeight="1" x14ac:dyDescent="0.25">
      <c r="B701" s="298" t="str">
        <f t="shared" si="80"/>
        <v>Desk 71</v>
      </c>
      <c r="C701" s="300" t="str">
        <f t="shared" si="81"/>
        <v/>
      </c>
      <c r="D701" s="300" t="str">
        <f t="shared" si="81"/>
        <v/>
      </c>
      <c r="E701" s="300" t="str">
        <f t="shared" si="81"/>
        <v/>
      </c>
      <c r="F701" s="300" t="str">
        <f t="shared" si="81"/>
        <v/>
      </c>
      <c r="G701" s="610" t="str">
        <f t="shared" si="81"/>
        <v/>
      </c>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c r="AR701" s="27"/>
      <c r="AS701" s="27"/>
      <c r="AT701" s="27"/>
      <c r="AU701" s="27"/>
      <c r="AV701" s="27"/>
      <c r="AW701" s="27"/>
      <c r="AX701" s="27"/>
      <c r="AY701" s="27"/>
      <c r="AZ701" s="27"/>
      <c r="BA701" s="27"/>
      <c r="BB701" s="27"/>
      <c r="BC701" s="27"/>
      <c r="BD701" s="27"/>
      <c r="BE701" s="27"/>
      <c r="BF701" s="27"/>
      <c r="BG701" s="27"/>
      <c r="BH701" s="27"/>
      <c r="BI701" s="27"/>
      <c r="BJ701" s="27"/>
      <c r="BK701" s="27"/>
      <c r="BL701" s="27"/>
      <c r="BM701" s="27"/>
      <c r="BN701" s="27"/>
      <c r="BO701" s="27"/>
      <c r="BP701" s="27"/>
      <c r="BQ701" s="27"/>
      <c r="BR701" s="27"/>
      <c r="BS701" s="27"/>
      <c r="BT701" s="27"/>
      <c r="BU701" s="27"/>
      <c r="BV701" s="27"/>
      <c r="BW701" s="27"/>
      <c r="BX701" s="27"/>
      <c r="BY701" s="27"/>
      <c r="BZ701" s="27"/>
      <c r="CA701" s="27"/>
      <c r="CB701" s="27"/>
      <c r="CC701" s="27"/>
      <c r="CD701" s="27"/>
      <c r="CE701" s="27"/>
      <c r="CF701" s="27"/>
      <c r="CG701" s="27"/>
      <c r="CH701" s="27"/>
      <c r="CI701" s="27"/>
      <c r="CJ701" s="27"/>
      <c r="CK701" s="27"/>
      <c r="CL701" s="27"/>
      <c r="CM701" s="27"/>
      <c r="CN701" s="27"/>
      <c r="CO701" s="27"/>
      <c r="CP701" s="27"/>
      <c r="CQ701" s="27"/>
      <c r="CR701" s="27"/>
      <c r="CS701" s="27"/>
      <c r="CT701" s="27"/>
      <c r="CU701" s="27"/>
      <c r="CV701" s="27"/>
      <c r="CW701" s="27"/>
      <c r="CX701" s="27"/>
      <c r="CY701" s="27"/>
      <c r="CZ701" s="27"/>
      <c r="DA701" s="27"/>
      <c r="DB701" s="27"/>
      <c r="DC701" s="27"/>
      <c r="DD701" s="27"/>
      <c r="DE701" s="27"/>
      <c r="DF701" s="27"/>
      <c r="DG701" s="27"/>
      <c r="DH701" s="27"/>
      <c r="DI701" s="27"/>
      <c r="DJ701" s="27"/>
      <c r="DK701" s="27"/>
      <c r="DL701" s="27"/>
      <c r="DM701" s="27"/>
      <c r="DN701" s="27"/>
      <c r="DO701" s="27"/>
      <c r="DP701" s="27"/>
      <c r="DQ701" s="27"/>
      <c r="DR701" s="27"/>
      <c r="DS701" s="27"/>
      <c r="DT701" s="27"/>
      <c r="DU701" s="27"/>
      <c r="DV701" s="27"/>
      <c r="DW701" s="40"/>
      <c r="DX701" s="27"/>
      <c r="DY701" s="27"/>
      <c r="DZ701" s="27"/>
      <c r="EA701" s="27"/>
      <c r="EB701" s="27"/>
      <c r="EC701" s="27"/>
      <c r="ED701" s="27"/>
      <c r="EE701" s="27"/>
      <c r="EF701" s="27"/>
      <c r="EG701" s="27"/>
      <c r="EH701" s="27"/>
      <c r="EI701" s="27"/>
      <c r="EJ701" s="27"/>
      <c r="EK701" s="27"/>
      <c r="EL701" s="27"/>
      <c r="EM701" s="27"/>
      <c r="EN701" s="27"/>
      <c r="EO701" s="27"/>
      <c r="EP701" s="27"/>
      <c r="EQ701" s="27"/>
      <c r="ER701" s="40"/>
    </row>
    <row r="702" spans="2:148" ht="15" customHeight="1" x14ac:dyDescent="0.25">
      <c r="B702" s="298" t="str">
        <f t="shared" si="80"/>
        <v>Desk 72</v>
      </c>
      <c r="C702" s="300" t="str">
        <f t="shared" si="81"/>
        <v/>
      </c>
      <c r="D702" s="300" t="str">
        <f t="shared" si="81"/>
        <v/>
      </c>
      <c r="E702" s="300" t="str">
        <f t="shared" si="81"/>
        <v/>
      </c>
      <c r="F702" s="300" t="str">
        <f t="shared" si="81"/>
        <v/>
      </c>
      <c r="G702" s="610" t="str">
        <f t="shared" si="81"/>
        <v/>
      </c>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c r="AO702" s="27"/>
      <c r="AP702" s="27"/>
      <c r="AQ702" s="27"/>
      <c r="AR702" s="27"/>
      <c r="AS702" s="27"/>
      <c r="AT702" s="27"/>
      <c r="AU702" s="27"/>
      <c r="AV702" s="27"/>
      <c r="AW702" s="27"/>
      <c r="AX702" s="27"/>
      <c r="AY702" s="27"/>
      <c r="AZ702" s="27"/>
      <c r="BA702" s="27"/>
      <c r="BB702" s="27"/>
      <c r="BC702" s="27"/>
      <c r="BD702" s="27"/>
      <c r="BE702" s="27"/>
      <c r="BF702" s="27"/>
      <c r="BG702" s="27"/>
      <c r="BH702" s="27"/>
      <c r="BI702" s="27"/>
      <c r="BJ702" s="27"/>
      <c r="BK702" s="27"/>
      <c r="BL702" s="27"/>
      <c r="BM702" s="27"/>
      <c r="BN702" s="27"/>
      <c r="BO702" s="27"/>
      <c r="BP702" s="27"/>
      <c r="BQ702" s="27"/>
      <c r="BR702" s="27"/>
      <c r="BS702" s="27"/>
      <c r="BT702" s="27"/>
      <c r="BU702" s="27"/>
      <c r="BV702" s="27"/>
      <c r="BW702" s="27"/>
      <c r="BX702" s="27"/>
      <c r="BY702" s="27"/>
      <c r="BZ702" s="27"/>
      <c r="CA702" s="27"/>
      <c r="CB702" s="27"/>
      <c r="CC702" s="27"/>
      <c r="CD702" s="27"/>
      <c r="CE702" s="27"/>
      <c r="CF702" s="27"/>
      <c r="CG702" s="27"/>
      <c r="CH702" s="27"/>
      <c r="CI702" s="27"/>
      <c r="CJ702" s="27"/>
      <c r="CK702" s="27"/>
      <c r="CL702" s="27"/>
      <c r="CM702" s="27"/>
      <c r="CN702" s="27"/>
      <c r="CO702" s="27"/>
      <c r="CP702" s="27"/>
      <c r="CQ702" s="27"/>
      <c r="CR702" s="27"/>
      <c r="CS702" s="27"/>
      <c r="CT702" s="27"/>
      <c r="CU702" s="27"/>
      <c r="CV702" s="27"/>
      <c r="CW702" s="27"/>
      <c r="CX702" s="27"/>
      <c r="CY702" s="27"/>
      <c r="CZ702" s="27"/>
      <c r="DA702" s="27"/>
      <c r="DB702" s="27"/>
      <c r="DC702" s="27"/>
      <c r="DD702" s="27"/>
      <c r="DE702" s="27"/>
      <c r="DF702" s="27"/>
      <c r="DG702" s="27"/>
      <c r="DH702" s="27"/>
      <c r="DI702" s="27"/>
      <c r="DJ702" s="27"/>
      <c r="DK702" s="27"/>
      <c r="DL702" s="27"/>
      <c r="DM702" s="27"/>
      <c r="DN702" s="27"/>
      <c r="DO702" s="27"/>
      <c r="DP702" s="27"/>
      <c r="DQ702" s="27"/>
      <c r="DR702" s="27"/>
      <c r="DS702" s="27"/>
      <c r="DT702" s="27"/>
      <c r="DU702" s="27"/>
      <c r="DV702" s="27"/>
      <c r="DW702" s="40"/>
      <c r="DX702" s="27"/>
      <c r="DY702" s="27"/>
      <c r="DZ702" s="27"/>
      <c r="EA702" s="27"/>
      <c r="EB702" s="27"/>
      <c r="EC702" s="27"/>
      <c r="ED702" s="27"/>
      <c r="EE702" s="27"/>
      <c r="EF702" s="27"/>
      <c r="EG702" s="27"/>
      <c r="EH702" s="27"/>
      <c r="EI702" s="27"/>
      <c r="EJ702" s="27"/>
      <c r="EK702" s="27"/>
      <c r="EL702" s="27"/>
      <c r="EM702" s="27"/>
      <c r="EN702" s="27"/>
      <c r="EO702" s="27"/>
      <c r="EP702" s="27"/>
      <c r="EQ702" s="27"/>
      <c r="ER702" s="40"/>
    </row>
    <row r="703" spans="2:148" ht="15" customHeight="1" x14ac:dyDescent="0.25">
      <c r="B703" s="298" t="str">
        <f t="shared" si="80"/>
        <v>Desk 73</v>
      </c>
      <c r="C703" s="300" t="str">
        <f t="shared" si="81"/>
        <v/>
      </c>
      <c r="D703" s="300" t="str">
        <f t="shared" si="81"/>
        <v/>
      </c>
      <c r="E703" s="300" t="str">
        <f t="shared" si="81"/>
        <v/>
      </c>
      <c r="F703" s="300" t="str">
        <f t="shared" si="81"/>
        <v/>
      </c>
      <c r="G703" s="610" t="str">
        <f t="shared" si="81"/>
        <v/>
      </c>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c r="AR703" s="27"/>
      <c r="AS703" s="27"/>
      <c r="AT703" s="27"/>
      <c r="AU703" s="27"/>
      <c r="AV703" s="27"/>
      <c r="AW703" s="27"/>
      <c r="AX703" s="27"/>
      <c r="AY703" s="27"/>
      <c r="AZ703" s="27"/>
      <c r="BA703" s="27"/>
      <c r="BB703" s="27"/>
      <c r="BC703" s="27"/>
      <c r="BD703" s="27"/>
      <c r="BE703" s="27"/>
      <c r="BF703" s="27"/>
      <c r="BG703" s="27"/>
      <c r="BH703" s="27"/>
      <c r="BI703" s="27"/>
      <c r="BJ703" s="27"/>
      <c r="BK703" s="27"/>
      <c r="BL703" s="27"/>
      <c r="BM703" s="27"/>
      <c r="BN703" s="27"/>
      <c r="BO703" s="27"/>
      <c r="BP703" s="27"/>
      <c r="BQ703" s="27"/>
      <c r="BR703" s="27"/>
      <c r="BS703" s="27"/>
      <c r="BT703" s="27"/>
      <c r="BU703" s="27"/>
      <c r="BV703" s="27"/>
      <c r="BW703" s="27"/>
      <c r="BX703" s="27"/>
      <c r="BY703" s="27"/>
      <c r="BZ703" s="27"/>
      <c r="CA703" s="27"/>
      <c r="CB703" s="27"/>
      <c r="CC703" s="27"/>
      <c r="CD703" s="27"/>
      <c r="CE703" s="27"/>
      <c r="CF703" s="27"/>
      <c r="CG703" s="27"/>
      <c r="CH703" s="27"/>
      <c r="CI703" s="27"/>
      <c r="CJ703" s="27"/>
      <c r="CK703" s="27"/>
      <c r="CL703" s="27"/>
      <c r="CM703" s="27"/>
      <c r="CN703" s="27"/>
      <c r="CO703" s="27"/>
      <c r="CP703" s="27"/>
      <c r="CQ703" s="27"/>
      <c r="CR703" s="27"/>
      <c r="CS703" s="27"/>
      <c r="CT703" s="27"/>
      <c r="CU703" s="27"/>
      <c r="CV703" s="27"/>
      <c r="CW703" s="27"/>
      <c r="CX703" s="27"/>
      <c r="CY703" s="27"/>
      <c r="CZ703" s="27"/>
      <c r="DA703" s="27"/>
      <c r="DB703" s="27"/>
      <c r="DC703" s="27"/>
      <c r="DD703" s="27"/>
      <c r="DE703" s="27"/>
      <c r="DF703" s="27"/>
      <c r="DG703" s="27"/>
      <c r="DH703" s="27"/>
      <c r="DI703" s="27"/>
      <c r="DJ703" s="27"/>
      <c r="DK703" s="27"/>
      <c r="DL703" s="27"/>
      <c r="DM703" s="27"/>
      <c r="DN703" s="27"/>
      <c r="DO703" s="27"/>
      <c r="DP703" s="27"/>
      <c r="DQ703" s="27"/>
      <c r="DR703" s="27"/>
      <c r="DS703" s="27"/>
      <c r="DT703" s="27"/>
      <c r="DU703" s="27"/>
      <c r="DV703" s="27"/>
      <c r="DW703" s="40"/>
      <c r="DX703" s="27"/>
      <c r="DY703" s="27"/>
      <c r="DZ703" s="27"/>
      <c r="EA703" s="27"/>
      <c r="EB703" s="27"/>
      <c r="EC703" s="27"/>
      <c r="ED703" s="27"/>
      <c r="EE703" s="27"/>
      <c r="EF703" s="27"/>
      <c r="EG703" s="27"/>
      <c r="EH703" s="27"/>
      <c r="EI703" s="27"/>
      <c r="EJ703" s="27"/>
      <c r="EK703" s="27"/>
      <c r="EL703" s="27"/>
      <c r="EM703" s="27"/>
      <c r="EN703" s="27"/>
      <c r="EO703" s="27"/>
      <c r="EP703" s="27"/>
      <c r="EQ703" s="27"/>
      <c r="ER703" s="40"/>
    </row>
    <row r="704" spans="2:148" ht="15" customHeight="1" x14ac:dyDescent="0.25">
      <c r="B704" s="298" t="str">
        <f t="shared" si="80"/>
        <v>Desk 74</v>
      </c>
      <c r="C704" s="300" t="str">
        <f t="shared" si="81"/>
        <v/>
      </c>
      <c r="D704" s="300" t="str">
        <f t="shared" si="81"/>
        <v/>
      </c>
      <c r="E704" s="300" t="str">
        <f t="shared" si="81"/>
        <v/>
      </c>
      <c r="F704" s="300" t="str">
        <f t="shared" si="81"/>
        <v/>
      </c>
      <c r="G704" s="610" t="str">
        <f t="shared" si="81"/>
        <v/>
      </c>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c r="AO704" s="27"/>
      <c r="AP704" s="27"/>
      <c r="AQ704" s="27"/>
      <c r="AR704" s="27"/>
      <c r="AS704" s="27"/>
      <c r="AT704" s="27"/>
      <c r="AU704" s="27"/>
      <c r="AV704" s="27"/>
      <c r="AW704" s="27"/>
      <c r="AX704" s="27"/>
      <c r="AY704" s="27"/>
      <c r="AZ704" s="27"/>
      <c r="BA704" s="27"/>
      <c r="BB704" s="27"/>
      <c r="BC704" s="27"/>
      <c r="BD704" s="27"/>
      <c r="BE704" s="27"/>
      <c r="BF704" s="27"/>
      <c r="BG704" s="27"/>
      <c r="BH704" s="27"/>
      <c r="BI704" s="27"/>
      <c r="BJ704" s="27"/>
      <c r="BK704" s="27"/>
      <c r="BL704" s="27"/>
      <c r="BM704" s="27"/>
      <c r="BN704" s="27"/>
      <c r="BO704" s="27"/>
      <c r="BP704" s="27"/>
      <c r="BQ704" s="27"/>
      <c r="BR704" s="27"/>
      <c r="BS704" s="27"/>
      <c r="BT704" s="27"/>
      <c r="BU704" s="27"/>
      <c r="BV704" s="27"/>
      <c r="BW704" s="27"/>
      <c r="BX704" s="27"/>
      <c r="BY704" s="27"/>
      <c r="BZ704" s="27"/>
      <c r="CA704" s="27"/>
      <c r="CB704" s="27"/>
      <c r="CC704" s="27"/>
      <c r="CD704" s="27"/>
      <c r="CE704" s="27"/>
      <c r="CF704" s="27"/>
      <c r="CG704" s="27"/>
      <c r="CH704" s="27"/>
      <c r="CI704" s="27"/>
      <c r="CJ704" s="27"/>
      <c r="CK704" s="27"/>
      <c r="CL704" s="27"/>
      <c r="CM704" s="27"/>
      <c r="CN704" s="27"/>
      <c r="CO704" s="27"/>
      <c r="CP704" s="27"/>
      <c r="CQ704" s="27"/>
      <c r="CR704" s="27"/>
      <c r="CS704" s="27"/>
      <c r="CT704" s="27"/>
      <c r="CU704" s="27"/>
      <c r="CV704" s="27"/>
      <c r="CW704" s="27"/>
      <c r="CX704" s="27"/>
      <c r="CY704" s="27"/>
      <c r="CZ704" s="27"/>
      <c r="DA704" s="27"/>
      <c r="DB704" s="27"/>
      <c r="DC704" s="27"/>
      <c r="DD704" s="27"/>
      <c r="DE704" s="27"/>
      <c r="DF704" s="27"/>
      <c r="DG704" s="27"/>
      <c r="DH704" s="27"/>
      <c r="DI704" s="27"/>
      <c r="DJ704" s="27"/>
      <c r="DK704" s="27"/>
      <c r="DL704" s="27"/>
      <c r="DM704" s="27"/>
      <c r="DN704" s="27"/>
      <c r="DO704" s="27"/>
      <c r="DP704" s="27"/>
      <c r="DQ704" s="27"/>
      <c r="DR704" s="27"/>
      <c r="DS704" s="27"/>
      <c r="DT704" s="27"/>
      <c r="DU704" s="27"/>
      <c r="DV704" s="27"/>
      <c r="DW704" s="40"/>
      <c r="DX704" s="27"/>
      <c r="DY704" s="27"/>
      <c r="DZ704" s="27"/>
      <c r="EA704" s="27"/>
      <c r="EB704" s="27"/>
      <c r="EC704" s="27"/>
      <c r="ED704" s="27"/>
      <c r="EE704" s="27"/>
      <c r="EF704" s="27"/>
      <c r="EG704" s="27"/>
      <c r="EH704" s="27"/>
      <c r="EI704" s="27"/>
      <c r="EJ704" s="27"/>
      <c r="EK704" s="27"/>
      <c r="EL704" s="27"/>
      <c r="EM704" s="27"/>
      <c r="EN704" s="27"/>
      <c r="EO704" s="27"/>
      <c r="EP704" s="27"/>
      <c r="EQ704" s="27"/>
      <c r="ER704" s="40"/>
    </row>
    <row r="705" spans="2:148" ht="15" customHeight="1" x14ac:dyDescent="0.25">
      <c r="B705" s="298" t="str">
        <f t="shared" si="80"/>
        <v>Desk 75</v>
      </c>
      <c r="C705" s="300" t="str">
        <f t="shared" si="81"/>
        <v/>
      </c>
      <c r="D705" s="300" t="str">
        <f t="shared" si="81"/>
        <v/>
      </c>
      <c r="E705" s="300" t="str">
        <f t="shared" si="81"/>
        <v/>
      </c>
      <c r="F705" s="300" t="str">
        <f t="shared" si="81"/>
        <v/>
      </c>
      <c r="G705" s="610" t="str">
        <f t="shared" si="81"/>
        <v/>
      </c>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c r="AQ705" s="27"/>
      <c r="AR705" s="27"/>
      <c r="AS705" s="27"/>
      <c r="AT705" s="27"/>
      <c r="AU705" s="27"/>
      <c r="AV705" s="27"/>
      <c r="AW705" s="27"/>
      <c r="AX705" s="27"/>
      <c r="AY705" s="27"/>
      <c r="AZ705" s="27"/>
      <c r="BA705" s="27"/>
      <c r="BB705" s="27"/>
      <c r="BC705" s="27"/>
      <c r="BD705" s="27"/>
      <c r="BE705" s="27"/>
      <c r="BF705" s="27"/>
      <c r="BG705" s="27"/>
      <c r="BH705" s="27"/>
      <c r="BI705" s="27"/>
      <c r="BJ705" s="27"/>
      <c r="BK705" s="27"/>
      <c r="BL705" s="27"/>
      <c r="BM705" s="27"/>
      <c r="BN705" s="27"/>
      <c r="BO705" s="27"/>
      <c r="BP705" s="27"/>
      <c r="BQ705" s="27"/>
      <c r="BR705" s="27"/>
      <c r="BS705" s="27"/>
      <c r="BT705" s="27"/>
      <c r="BU705" s="27"/>
      <c r="BV705" s="27"/>
      <c r="BW705" s="27"/>
      <c r="BX705" s="27"/>
      <c r="BY705" s="27"/>
      <c r="BZ705" s="27"/>
      <c r="CA705" s="27"/>
      <c r="CB705" s="27"/>
      <c r="CC705" s="27"/>
      <c r="CD705" s="27"/>
      <c r="CE705" s="27"/>
      <c r="CF705" s="27"/>
      <c r="CG705" s="27"/>
      <c r="CH705" s="27"/>
      <c r="CI705" s="27"/>
      <c r="CJ705" s="27"/>
      <c r="CK705" s="27"/>
      <c r="CL705" s="27"/>
      <c r="CM705" s="27"/>
      <c r="CN705" s="27"/>
      <c r="CO705" s="27"/>
      <c r="CP705" s="27"/>
      <c r="CQ705" s="27"/>
      <c r="CR705" s="27"/>
      <c r="CS705" s="27"/>
      <c r="CT705" s="27"/>
      <c r="CU705" s="27"/>
      <c r="CV705" s="27"/>
      <c r="CW705" s="27"/>
      <c r="CX705" s="27"/>
      <c r="CY705" s="27"/>
      <c r="CZ705" s="27"/>
      <c r="DA705" s="27"/>
      <c r="DB705" s="27"/>
      <c r="DC705" s="27"/>
      <c r="DD705" s="27"/>
      <c r="DE705" s="27"/>
      <c r="DF705" s="27"/>
      <c r="DG705" s="27"/>
      <c r="DH705" s="27"/>
      <c r="DI705" s="27"/>
      <c r="DJ705" s="27"/>
      <c r="DK705" s="27"/>
      <c r="DL705" s="27"/>
      <c r="DM705" s="27"/>
      <c r="DN705" s="27"/>
      <c r="DO705" s="27"/>
      <c r="DP705" s="27"/>
      <c r="DQ705" s="27"/>
      <c r="DR705" s="27"/>
      <c r="DS705" s="27"/>
      <c r="DT705" s="27"/>
      <c r="DU705" s="27"/>
      <c r="DV705" s="27"/>
      <c r="DW705" s="40"/>
      <c r="DX705" s="27"/>
      <c r="DY705" s="27"/>
      <c r="DZ705" s="27"/>
      <c r="EA705" s="27"/>
      <c r="EB705" s="27"/>
      <c r="EC705" s="27"/>
      <c r="ED705" s="27"/>
      <c r="EE705" s="27"/>
      <c r="EF705" s="27"/>
      <c r="EG705" s="27"/>
      <c r="EH705" s="27"/>
      <c r="EI705" s="27"/>
      <c r="EJ705" s="27"/>
      <c r="EK705" s="27"/>
      <c r="EL705" s="27"/>
      <c r="EM705" s="27"/>
      <c r="EN705" s="27"/>
      <c r="EO705" s="27"/>
      <c r="EP705" s="27"/>
      <c r="EQ705" s="27"/>
      <c r="ER705" s="40"/>
    </row>
    <row r="706" spans="2:148" ht="15" customHeight="1" x14ac:dyDescent="0.25">
      <c r="B706" s="298" t="str">
        <f t="shared" si="80"/>
        <v>Desk 76</v>
      </c>
      <c r="C706" s="300" t="str">
        <f t="shared" si="81"/>
        <v/>
      </c>
      <c r="D706" s="300" t="str">
        <f t="shared" si="81"/>
        <v/>
      </c>
      <c r="E706" s="300" t="str">
        <f t="shared" si="81"/>
        <v/>
      </c>
      <c r="F706" s="300" t="str">
        <f t="shared" si="81"/>
        <v/>
      </c>
      <c r="G706" s="610" t="str">
        <f t="shared" si="81"/>
        <v/>
      </c>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c r="AQ706" s="27"/>
      <c r="AR706" s="27"/>
      <c r="AS706" s="27"/>
      <c r="AT706" s="27"/>
      <c r="AU706" s="27"/>
      <c r="AV706" s="27"/>
      <c r="AW706" s="27"/>
      <c r="AX706" s="27"/>
      <c r="AY706" s="27"/>
      <c r="AZ706" s="27"/>
      <c r="BA706" s="27"/>
      <c r="BB706" s="27"/>
      <c r="BC706" s="27"/>
      <c r="BD706" s="27"/>
      <c r="BE706" s="27"/>
      <c r="BF706" s="27"/>
      <c r="BG706" s="27"/>
      <c r="BH706" s="27"/>
      <c r="BI706" s="27"/>
      <c r="BJ706" s="27"/>
      <c r="BK706" s="27"/>
      <c r="BL706" s="27"/>
      <c r="BM706" s="27"/>
      <c r="BN706" s="27"/>
      <c r="BO706" s="27"/>
      <c r="BP706" s="27"/>
      <c r="BQ706" s="27"/>
      <c r="BR706" s="27"/>
      <c r="BS706" s="27"/>
      <c r="BT706" s="27"/>
      <c r="BU706" s="27"/>
      <c r="BV706" s="27"/>
      <c r="BW706" s="27"/>
      <c r="BX706" s="27"/>
      <c r="BY706" s="27"/>
      <c r="BZ706" s="27"/>
      <c r="CA706" s="27"/>
      <c r="CB706" s="27"/>
      <c r="CC706" s="27"/>
      <c r="CD706" s="27"/>
      <c r="CE706" s="27"/>
      <c r="CF706" s="27"/>
      <c r="CG706" s="27"/>
      <c r="CH706" s="27"/>
      <c r="CI706" s="27"/>
      <c r="CJ706" s="27"/>
      <c r="CK706" s="27"/>
      <c r="CL706" s="27"/>
      <c r="CM706" s="27"/>
      <c r="CN706" s="27"/>
      <c r="CO706" s="27"/>
      <c r="CP706" s="27"/>
      <c r="CQ706" s="27"/>
      <c r="CR706" s="27"/>
      <c r="CS706" s="27"/>
      <c r="CT706" s="27"/>
      <c r="CU706" s="27"/>
      <c r="CV706" s="27"/>
      <c r="CW706" s="27"/>
      <c r="CX706" s="27"/>
      <c r="CY706" s="27"/>
      <c r="CZ706" s="27"/>
      <c r="DA706" s="27"/>
      <c r="DB706" s="27"/>
      <c r="DC706" s="27"/>
      <c r="DD706" s="27"/>
      <c r="DE706" s="27"/>
      <c r="DF706" s="27"/>
      <c r="DG706" s="27"/>
      <c r="DH706" s="27"/>
      <c r="DI706" s="27"/>
      <c r="DJ706" s="27"/>
      <c r="DK706" s="27"/>
      <c r="DL706" s="27"/>
      <c r="DM706" s="27"/>
      <c r="DN706" s="27"/>
      <c r="DO706" s="27"/>
      <c r="DP706" s="27"/>
      <c r="DQ706" s="27"/>
      <c r="DR706" s="27"/>
      <c r="DS706" s="27"/>
      <c r="DT706" s="27"/>
      <c r="DU706" s="27"/>
      <c r="DV706" s="27"/>
      <c r="DW706" s="40"/>
      <c r="DX706" s="27"/>
      <c r="DY706" s="27"/>
      <c r="DZ706" s="27"/>
      <c r="EA706" s="27"/>
      <c r="EB706" s="27"/>
      <c r="EC706" s="27"/>
      <c r="ED706" s="27"/>
      <c r="EE706" s="27"/>
      <c r="EF706" s="27"/>
      <c r="EG706" s="27"/>
      <c r="EH706" s="27"/>
      <c r="EI706" s="27"/>
      <c r="EJ706" s="27"/>
      <c r="EK706" s="27"/>
      <c r="EL706" s="27"/>
      <c r="EM706" s="27"/>
      <c r="EN706" s="27"/>
      <c r="EO706" s="27"/>
      <c r="EP706" s="27"/>
      <c r="EQ706" s="27"/>
      <c r="ER706" s="40"/>
    </row>
    <row r="707" spans="2:148" ht="15" customHeight="1" x14ac:dyDescent="0.25">
      <c r="B707" s="298" t="str">
        <f t="shared" si="80"/>
        <v>Desk 77</v>
      </c>
      <c r="C707" s="300" t="str">
        <f t="shared" si="81"/>
        <v/>
      </c>
      <c r="D707" s="300" t="str">
        <f t="shared" si="81"/>
        <v/>
      </c>
      <c r="E707" s="300" t="str">
        <f t="shared" si="81"/>
        <v/>
      </c>
      <c r="F707" s="300" t="str">
        <f t="shared" si="81"/>
        <v/>
      </c>
      <c r="G707" s="610" t="str">
        <f t="shared" si="81"/>
        <v/>
      </c>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c r="AQ707" s="27"/>
      <c r="AR707" s="27"/>
      <c r="AS707" s="27"/>
      <c r="AT707" s="27"/>
      <c r="AU707" s="27"/>
      <c r="AV707" s="27"/>
      <c r="AW707" s="27"/>
      <c r="AX707" s="27"/>
      <c r="AY707" s="27"/>
      <c r="AZ707" s="27"/>
      <c r="BA707" s="27"/>
      <c r="BB707" s="27"/>
      <c r="BC707" s="27"/>
      <c r="BD707" s="27"/>
      <c r="BE707" s="27"/>
      <c r="BF707" s="27"/>
      <c r="BG707" s="27"/>
      <c r="BH707" s="27"/>
      <c r="BI707" s="27"/>
      <c r="BJ707" s="27"/>
      <c r="BK707" s="27"/>
      <c r="BL707" s="27"/>
      <c r="BM707" s="27"/>
      <c r="BN707" s="27"/>
      <c r="BO707" s="27"/>
      <c r="BP707" s="27"/>
      <c r="BQ707" s="27"/>
      <c r="BR707" s="27"/>
      <c r="BS707" s="27"/>
      <c r="BT707" s="27"/>
      <c r="BU707" s="27"/>
      <c r="BV707" s="27"/>
      <c r="BW707" s="27"/>
      <c r="BX707" s="27"/>
      <c r="BY707" s="27"/>
      <c r="BZ707" s="27"/>
      <c r="CA707" s="27"/>
      <c r="CB707" s="27"/>
      <c r="CC707" s="27"/>
      <c r="CD707" s="27"/>
      <c r="CE707" s="27"/>
      <c r="CF707" s="27"/>
      <c r="CG707" s="27"/>
      <c r="CH707" s="27"/>
      <c r="CI707" s="27"/>
      <c r="CJ707" s="27"/>
      <c r="CK707" s="27"/>
      <c r="CL707" s="27"/>
      <c r="CM707" s="27"/>
      <c r="CN707" s="27"/>
      <c r="CO707" s="27"/>
      <c r="CP707" s="27"/>
      <c r="CQ707" s="27"/>
      <c r="CR707" s="27"/>
      <c r="CS707" s="27"/>
      <c r="CT707" s="27"/>
      <c r="CU707" s="27"/>
      <c r="CV707" s="27"/>
      <c r="CW707" s="27"/>
      <c r="CX707" s="27"/>
      <c r="CY707" s="27"/>
      <c r="CZ707" s="27"/>
      <c r="DA707" s="27"/>
      <c r="DB707" s="27"/>
      <c r="DC707" s="27"/>
      <c r="DD707" s="27"/>
      <c r="DE707" s="27"/>
      <c r="DF707" s="27"/>
      <c r="DG707" s="27"/>
      <c r="DH707" s="27"/>
      <c r="DI707" s="27"/>
      <c r="DJ707" s="27"/>
      <c r="DK707" s="27"/>
      <c r="DL707" s="27"/>
      <c r="DM707" s="27"/>
      <c r="DN707" s="27"/>
      <c r="DO707" s="27"/>
      <c r="DP707" s="27"/>
      <c r="DQ707" s="27"/>
      <c r="DR707" s="27"/>
      <c r="DS707" s="27"/>
      <c r="DT707" s="27"/>
      <c r="DU707" s="27"/>
      <c r="DV707" s="27"/>
      <c r="DW707" s="40"/>
      <c r="DX707" s="27"/>
      <c r="DY707" s="27"/>
      <c r="DZ707" s="27"/>
      <c r="EA707" s="27"/>
      <c r="EB707" s="27"/>
      <c r="EC707" s="27"/>
      <c r="ED707" s="27"/>
      <c r="EE707" s="27"/>
      <c r="EF707" s="27"/>
      <c r="EG707" s="27"/>
      <c r="EH707" s="27"/>
      <c r="EI707" s="27"/>
      <c r="EJ707" s="27"/>
      <c r="EK707" s="27"/>
      <c r="EL707" s="27"/>
      <c r="EM707" s="27"/>
      <c r="EN707" s="27"/>
      <c r="EO707" s="27"/>
      <c r="EP707" s="27"/>
      <c r="EQ707" s="27"/>
      <c r="ER707" s="40"/>
    </row>
    <row r="708" spans="2:148" ht="15" customHeight="1" x14ac:dyDescent="0.25">
      <c r="B708" s="298" t="str">
        <f t="shared" si="80"/>
        <v>Desk 78</v>
      </c>
      <c r="C708" s="300" t="str">
        <f t="shared" si="81"/>
        <v/>
      </c>
      <c r="D708" s="300" t="str">
        <f t="shared" si="81"/>
        <v/>
      </c>
      <c r="E708" s="300" t="str">
        <f t="shared" si="81"/>
        <v/>
      </c>
      <c r="F708" s="300" t="str">
        <f t="shared" si="81"/>
        <v/>
      </c>
      <c r="G708" s="610" t="str">
        <f t="shared" si="81"/>
        <v/>
      </c>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c r="AQ708" s="27"/>
      <c r="AR708" s="27"/>
      <c r="AS708" s="27"/>
      <c r="AT708" s="27"/>
      <c r="AU708" s="27"/>
      <c r="AV708" s="27"/>
      <c r="AW708" s="27"/>
      <c r="AX708" s="27"/>
      <c r="AY708" s="27"/>
      <c r="AZ708" s="27"/>
      <c r="BA708" s="27"/>
      <c r="BB708" s="27"/>
      <c r="BC708" s="27"/>
      <c r="BD708" s="27"/>
      <c r="BE708" s="27"/>
      <c r="BF708" s="27"/>
      <c r="BG708" s="27"/>
      <c r="BH708" s="27"/>
      <c r="BI708" s="27"/>
      <c r="BJ708" s="27"/>
      <c r="BK708" s="27"/>
      <c r="BL708" s="27"/>
      <c r="BM708" s="27"/>
      <c r="BN708" s="27"/>
      <c r="BO708" s="27"/>
      <c r="BP708" s="27"/>
      <c r="BQ708" s="27"/>
      <c r="BR708" s="27"/>
      <c r="BS708" s="27"/>
      <c r="BT708" s="27"/>
      <c r="BU708" s="27"/>
      <c r="BV708" s="27"/>
      <c r="BW708" s="27"/>
      <c r="BX708" s="27"/>
      <c r="BY708" s="27"/>
      <c r="BZ708" s="27"/>
      <c r="CA708" s="27"/>
      <c r="CB708" s="27"/>
      <c r="CC708" s="27"/>
      <c r="CD708" s="27"/>
      <c r="CE708" s="27"/>
      <c r="CF708" s="27"/>
      <c r="CG708" s="27"/>
      <c r="CH708" s="27"/>
      <c r="CI708" s="27"/>
      <c r="CJ708" s="27"/>
      <c r="CK708" s="27"/>
      <c r="CL708" s="27"/>
      <c r="CM708" s="27"/>
      <c r="CN708" s="27"/>
      <c r="CO708" s="27"/>
      <c r="CP708" s="27"/>
      <c r="CQ708" s="27"/>
      <c r="CR708" s="27"/>
      <c r="CS708" s="27"/>
      <c r="CT708" s="27"/>
      <c r="CU708" s="27"/>
      <c r="CV708" s="27"/>
      <c r="CW708" s="27"/>
      <c r="CX708" s="27"/>
      <c r="CY708" s="27"/>
      <c r="CZ708" s="27"/>
      <c r="DA708" s="27"/>
      <c r="DB708" s="27"/>
      <c r="DC708" s="27"/>
      <c r="DD708" s="27"/>
      <c r="DE708" s="27"/>
      <c r="DF708" s="27"/>
      <c r="DG708" s="27"/>
      <c r="DH708" s="27"/>
      <c r="DI708" s="27"/>
      <c r="DJ708" s="27"/>
      <c r="DK708" s="27"/>
      <c r="DL708" s="27"/>
      <c r="DM708" s="27"/>
      <c r="DN708" s="27"/>
      <c r="DO708" s="27"/>
      <c r="DP708" s="27"/>
      <c r="DQ708" s="27"/>
      <c r="DR708" s="27"/>
      <c r="DS708" s="27"/>
      <c r="DT708" s="27"/>
      <c r="DU708" s="27"/>
      <c r="DV708" s="27"/>
      <c r="DW708" s="40"/>
      <c r="DX708" s="27"/>
      <c r="DY708" s="27"/>
      <c r="DZ708" s="27"/>
      <c r="EA708" s="27"/>
      <c r="EB708" s="27"/>
      <c r="EC708" s="27"/>
      <c r="ED708" s="27"/>
      <c r="EE708" s="27"/>
      <c r="EF708" s="27"/>
      <c r="EG708" s="27"/>
      <c r="EH708" s="27"/>
      <c r="EI708" s="27"/>
      <c r="EJ708" s="27"/>
      <c r="EK708" s="27"/>
      <c r="EL708" s="27"/>
      <c r="EM708" s="27"/>
      <c r="EN708" s="27"/>
      <c r="EO708" s="27"/>
      <c r="EP708" s="27"/>
      <c r="EQ708" s="27"/>
      <c r="ER708" s="40"/>
    </row>
    <row r="709" spans="2:148" ht="15" customHeight="1" x14ac:dyDescent="0.25">
      <c r="B709" s="298" t="str">
        <f t="shared" si="80"/>
        <v>Desk 79</v>
      </c>
      <c r="C709" s="300" t="str">
        <f t="shared" si="81"/>
        <v/>
      </c>
      <c r="D709" s="300" t="str">
        <f t="shared" si="81"/>
        <v/>
      </c>
      <c r="E709" s="300" t="str">
        <f t="shared" si="81"/>
        <v/>
      </c>
      <c r="F709" s="300" t="str">
        <f t="shared" si="81"/>
        <v/>
      </c>
      <c r="G709" s="610" t="str">
        <f t="shared" si="81"/>
        <v/>
      </c>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c r="AQ709" s="27"/>
      <c r="AR709" s="27"/>
      <c r="AS709" s="27"/>
      <c r="AT709" s="27"/>
      <c r="AU709" s="27"/>
      <c r="AV709" s="27"/>
      <c r="AW709" s="27"/>
      <c r="AX709" s="27"/>
      <c r="AY709" s="27"/>
      <c r="AZ709" s="27"/>
      <c r="BA709" s="27"/>
      <c r="BB709" s="27"/>
      <c r="BC709" s="27"/>
      <c r="BD709" s="27"/>
      <c r="BE709" s="27"/>
      <c r="BF709" s="27"/>
      <c r="BG709" s="27"/>
      <c r="BH709" s="27"/>
      <c r="BI709" s="27"/>
      <c r="BJ709" s="27"/>
      <c r="BK709" s="27"/>
      <c r="BL709" s="27"/>
      <c r="BM709" s="27"/>
      <c r="BN709" s="27"/>
      <c r="BO709" s="27"/>
      <c r="BP709" s="27"/>
      <c r="BQ709" s="27"/>
      <c r="BR709" s="27"/>
      <c r="BS709" s="27"/>
      <c r="BT709" s="27"/>
      <c r="BU709" s="27"/>
      <c r="BV709" s="27"/>
      <c r="BW709" s="27"/>
      <c r="BX709" s="27"/>
      <c r="BY709" s="27"/>
      <c r="BZ709" s="27"/>
      <c r="CA709" s="27"/>
      <c r="CB709" s="27"/>
      <c r="CC709" s="27"/>
      <c r="CD709" s="27"/>
      <c r="CE709" s="27"/>
      <c r="CF709" s="27"/>
      <c r="CG709" s="27"/>
      <c r="CH709" s="27"/>
      <c r="CI709" s="27"/>
      <c r="CJ709" s="27"/>
      <c r="CK709" s="27"/>
      <c r="CL709" s="27"/>
      <c r="CM709" s="27"/>
      <c r="CN709" s="27"/>
      <c r="CO709" s="27"/>
      <c r="CP709" s="27"/>
      <c r="CQ709" s="27"/>
      <c r="CR709" s="27"/>
      <c r="CS709" s="27"/>
      <c r="CT709" s="27"/>
      <c r="CU709" s="27"/>
      <c r="CV709" s="27"/>
      <c r="CW709" s="27"/>
      <c r="CX709" s="27"/>
      <c r="CY709" s="27"/>
      <c r="CZ709" s="27"/>
      <c r="DA709" s="27"/>
      <c r="DB709" s="27"/>
      <c r="DC709" s="27"/>
      <c r="DD709" s="27"/>
      <c r="DE709" s="27"/>
      <c r="DF709" s="27"/>
      <c r="DG709" s="27"/>
      <c r="DH709" s="27"/>
      <c r="DI709" s="27"/>
      <c r="DJ709" s="27"/>
      <c r="DK709" s="27"/>
      <c r="DL709" s="27"/>
      <c r="DM709" s="27"/>
      <c r="DN709" s="27"/>
      <c r="DO709" s="27"/>
      <c r="DP709" s="27"/>
      <c r="DQ709" s="27"/>
      <c r="DR709" s="27"/>
      <c r="DS709" s="27"/>
      <c r="DT709" s="27"/>
      <c r="DU709" s="27"/>
      <c r="DV709" s="27"/>
      <c r="DW709" s="40"/>
      <c r="DX709" s="27"/>
      <c r="DY709" s="27"/>
      <c r="DZ709" s="27"/>
      <c r="EA709" s="27"/>
      <c r="EB709" s="27"/>
      <c r="EC709" s="27"/>
      <c r="ED709" s="27"/>
      <c r="EE709" s="27"/>
      <c r="EF709" s="27"/>
      <c r="EG709" s="27"/>
      <c r="EH709" s="27"/>
      <c r="EI709" s="27"/>
      <c r="EJ709" s="27"/>
      <c r="EK709" s="27"/>
      <c r="EL709" s="27"/>
      <c r="EM709" s="27"/>
      <c r="EN709" s="27"/>
      <c r="EO709" s="27"/>
      <c r="EP709" s="27"/>
      <c r="EQ709" s="27"/>
      <c r="ER709" s="40"/>
    </row>
    <row r="710" spans="2:148" ht="15" customHeight="1" x14ac:dyDescent="0.25">
      <c r="B710" s="298" t="str">
        <f t="shared" si="80"/>
        <v>Desk 80</v>
      </c>
      <c r="C710" s="300" t="str">
        <f t="shared" si="81"/>
        <v/>
      </c>
      <c r="D710" s="300" t="str">
        <f t="shared" si="81"/>
        <v/>
      </c>
      <c r="E710" s="300" t="str">
        <f t="shared" si="81"/>
        <v/>
      </c>
      <c r="F710" s="300" t="str">
        <f t="shared" si="81"/>
        <v/>
      </c>
      <c r="G710" s="610" t="str">
        <f t="shared" si="81"/>
        <v/>
      </c>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c r="AQ710" s="27"/>
      <c r="AR710" s="27"/>
      <c r="AS710" s="27"/>
      <c r="AT710" s="27"/>
      <c r="AU710" s="27"/>
      <c r="AV710" s="27"/>
      <c r="AW710" s="27"/>
      <c r="AX710" s="27"/>
      <c r="AY710" s="27"/>
      <c r="AZ710" s="27"/>
      <c r="BA710" s="27"/>
      <c r="BB710" s="27"/>
      <c r="BC710" s="27"/>
      <c r="BD710" s="27"/>
      <c r="BE710" s="27"/>
      <c r="BF710" s="27"/>
      <c r="BG710" s="27"/>
      <c r="BH710" s="27"/>
      <c r="BI710" s="27"/>
      <c r="BJ710" s="27"/>
      <c r="BK710" s="27"/>
      <c r="BL710" s="27"/>
      <c r="BM710" s="27"/>
      <c r="BN710" s="27"/>
      <c r="BO710" s="27"/>
      <c r="BP710" s="27"/>
      <c r="BQ710" s="27"/>
      <c r="BR710" s="27"/>
      <c r="BS710" s="27"/>
      <c r="BT710" s="27"/>
      <c r="BU710" s="27"/>
      <c r="BV710" s="27"/>
      <c r="BW710" s="27"/>
      <c r="BX710" s="27"/>
      <c r="BY710" s="27"/>
      <c r="BZ710" s="27"/>
      <c r="CA710" s="27"/>
      <c r="CB710" s="27"/>
      <c r="CC710" s="27"/>
      <c r="CD710" s="27"/>
      <c r="CE710" s="27"/>
      <c r="CF710" s="27"/>
      <c r="CG710" s="27"/>
      <c r="CH710" s="27"/>
      <c r="CI710" s="27"/>
      <c r="CJ710" s="27"/>
      <c r="CK710" s="27"/>
      <c r="CL710" s="27"/>
      <c r="CM710" s="27"/>
      <c r="CN710" s="27"/>
      <c r="CO710" s="27"/>
      <c r="CP710" s="27"/>
      <c r="CQ710" s="27"/>
      <c r="CR710" s="27"/>
      <c r="CS710" s="27"/>
      <c r="CT710" s="27"/>
      <c r="CU710" s="27"/>
      <c r="CV710" s="27"/>
      <c r="CW710" s="27"/>
      <c r="CX710" s="27"/>
      <c r="CY710" s="27"/>
      <c r="CZ710" s="27"/>
      <c r="DA710" s="27"/>
      <c r="DB710" s="27"/>
      <c r="DC710" s="27"/>
      <c r="DD710" s="27"/>
      <c r="DE710" s="27"/>
      <c r="DF710" s="27"/>
      <c r="DG710" s="27"/>
      <c r="DH710" s="27"/>
      <c r="DI710" s="27"/>
      <c r="DJ710" s="27"/>
      <c r="DK710" s="27"/>
      <c r="DL710" s="27"/>
      <c r="DM710" s="27"/>
      <c r="DN710" s="27"/>
      <c r="DO710" s="27"/>
      <c r="DP710" s="27"/>
      <c r="DQ710" s="27"/>
      <c r="DR710" s="27"/>
      <c r="DS710" s="27"/>
      <c r="DT710" s="27"/>
      <c r="DU710" s="27"/>
      <c r="DV710" s="27"/>
      <c r="DW710" s="40"/>
      <c r="DX710" s="27"/>
      <c r="DY710" s="27"/>
      <c r="DZ710" s="27"/>
      <c r="EA710" s="27"/>
      <c r="EB710" s="27"/>
      <c r="EC710" s="27"/>
      <c r="ED710" s="27"/>
      <c r="EE710" s="27"/>
      <c r="EF710" s="27"/>
      <c r="EG710" s="27"/>
      <c r="EH710" s="27"/>
      <c r="EI710" s="27"/>
      <c r="EJ710" s="27"/>
      <c r="EK710" s="27"/>
      <c r="EL710" s="27"/>
      <c r="EM710" s="27"/>
      <c r="EN710" s="27"/>
      <c r="EO710" s="27"/>
      <c r="EP710" s="27"/>
      <c r="EQ710" s="27"/>
      <c r="ER710" s="40"/>
    </row>
    <row r="711" spans="2:148" ht="15" customHeight="1" x14ac:dyDescent="0.25">
      <c r="B711" s="298" t="str">
        <f t="shared" si="80"/>
        <v>Desk 81</v>
      </c>
      <c r="C711" s="300" t="str">
        <f t="shared" si="81"/>
        <v/>
      </c>
      <c r="D711" s="300" t="str">
        <f t="shared" si="81"/>
        <v/>
      </c>
      <c r="E711" s="300" t="str">
        <f t="shared" si="81"/>
        <v/>
      </c>
      <c r="F711" s="300" t="str">
        <f t="shared" si="81"/>
        <v/>
      </c>
      <c r="G711" s="610" t="str">
        <f t="shared" si="81"/>
        <v/>
      </c>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c r="AQ711" s="27"/>
      <c r="AR711" s="27"/>
      <c r="AS711" s="27"/>
      <c r="AT711" s="27"/>
      <c r="AU711" s="27"/>
      <c r="AV711" s="27"/>
      <c r="AW711" s="27"/>
      <c r="AX711" s="27"/>
      <c r="AY711" s="27"/>
      <c r="AZ711" s="27"/>
      <c r="BA711" s="27"/>
      <c r="BB711" s="27"/>
      <c r="BC711" s="27"/>
      <c r="BD711" s="27"/>
      <c r="BE711" s="27"/>
      <c r="BF711" s="27"/>
      <c r="BG711" s="27"/>
      <c r="BH711" s="27"/>
      <c r="BI711" s="27"/>
      <c r="BJ711" s="27"/>
      <c r="BK711" s="27"/>
      <c r="BL711" s="27"/>
      <c r="BM711" s="27"/>
      <c r="BN711" s="27"/>
      <c r="BO711" s="27"/>
      <c r="BP711" s="27"/>
      <c r="BQ711" s="27"/>
      <c r="BR711" s="27"/>
      <c r="BS711" s="27"/>
      <c r="BT711" s="27"/>
      <c r="BU711" s="27"/>
      <c r="BV711" s="27"/>
      <c r="BW711" s="27"/>
      <c r="BX711" s="27"/>
      <c r="BY711" s="27"/>
      <c r="BZ711" s="27"/>
      <c r="CA711" s="27"/>
      <c r="CB711" s="27"/>
      <c r="CC711" s="27"/>
      <c r="CD711" s="27"/>
      <c r="CE711" s="27"/>
      <c r="CF711" s="27"/>
      <c r="CG711" s="27"/>
      <c r="CH711" s="27"/>
      <c r="CI711" s="27"/>
      <c r="CJ711" s="27"/>
      <c r="CK711" s="27"/>
      <c r="CL711" s="27"/>
      <c r="CM711" s="27"/>
      <c r="CN711" s="27"/>
      <c r="CO711" s="27"/>
      <c r="CP711" s="27"/>
      <c r="CQ711" s="27"/>
      <c r="CR711" s="27"/>
      <c r="CS711" s="27"/>
      <c r="CT711" s="27"/>
      <c r="CU711" s="27"/>
      <c r="CV711" s="27"/>
      <c r="CW711" s="27"/>
      <c r="CX711" s="27"/>
      <c r="CY711" s="27"/>
      <c r="CZ711" s="27"/>
      <c r="DA711" s="27"/>
      <c r="DB711" s="27"/>
      <c r="DC711" s="27"/>
      <c r="DD711" s="27"/>
      <c r="DE711" s="27"/>
      <c r="DF711" s="27"/>
      <c r="DG711" s="27"/>
      <c r="DH711" s="27"/>
      <c r="DI711" s="27"/>
      <c r="DJ711" s="27"/>
      <c r="DK711" s="27"/>
      <c r="DL711" s="27"/>
      <c r="DM711" s="27"/>
      <c r="DN711" s="27"/>
      <c r="DO711" s="27"/>
      <c r="DP711" s="27"/>
      <c r="DQ711" s="27"/>
      <c r="DR711" s="27"/>
      <c r="DS711" s="27"/>
      <c r="DT711" s="27"/>
      <c r="DU711" s="27"/>
      <c r="DV711" s="27"/>
      <c r="DW711" s="40"/>
      <c r="DX711" s="27"/>
      <c r="DY711" s="27"/>
      <c r="DZ711" s="27"/>
      <c r="EA711" s="27"/>
      <c r="EB711" s="27"/>
      <c r="EC711" s="27"/>
      <c r="ED711" s="27"/>
      <c r="EE711" s="27"/>
      <c r="EF711" s="27"/>
      <c r="EG711" s="27"/>
      <c r="EH711" s="27"/>
      <c r="EI711" s="27"/>
      <c r="EJ711" s="27"/>
      <c r="EK711" s="27"/>
      <c r="EL711" s="27"/>
      <c r="EM711" s="27"/>
      <c r="EN711" s="27"/>
      <c r="EO711" s="27"/>
      <c r="EP711" s="27"/>
      <c r="EQ711" s="27"/>
      <c r="ER711" s="40"/>
    </row>
    <row r="712" spans="2:148" ht="15" customHeight="1" x14ac:dyDescent="0.25">
      <c r="B712" s="298" t="str">
        <f t="shared" si="80"/>
        <v>Desk 82</v>
      </c>
      <c r="C712" s="300" t="str">
        <f t="shared" ref="C712:G727" si="82">IF(ISBLANK(C92), "", C92)</f>
        <v/>
      </c>
      <c r="D712" s="300" t="str">
        <f t="shared" si="82"/>
        <v/>
      </c>
      <c r="E712" s="300" t="str">
        <f t="shared" si="82"/>
        <v/>
      </c>
      <c r="F712" s="300" t="str">
        <f t="shared" si="82"/>
        <v/>
      </c>
      <c r="G712" s="610" t="str">
        <f t="shared" si="82"/>
        <v/>
      </c>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c r="AQ712" s="27"/>
      <c r="AR712" s="27"/>
      <c r="AS712" s="27"/>
      <c r="AT712" s="27"/>
      <c r="AU712" s="27"/>
      <c r="AV712" s="27"/>
      <c r="AW712" s="27"/>
      <c r="AX712" s="27"/>
      <c r="AY712" s="27"/>
      <c r="AZ712" s="27"/>
      <c r="BA712" s="27"/>
      <c r="BB712" s="27"/>
      <c r="BC712" s="27"/>
      <c r="BD712" s="27"/>
      <c r="BE712" s="27"/>
      <c r="BF712" s="27"/>
      <c r="BG712" s="27"/>
      <c r="BH712" s="27"/>
      <c r="BI712" s="27"/>
      <c r="BJ712" s="27"/>
      <c r="BK712" s="27"/>
      <c r="BL712" s="27"/>
      <c r="BM712" s="27"/>
      <c r="BN712" s="27"/>
      <c r="BO712" s="27"/>
      <c r="BP712" s="27"/>
      <c r="BQ712" s="27"/>
      <c r="BR712" s="27"/>
      <c r="BS712" s="27"/>
      <c r="BT712" s="27"/>
      <c r="BU712" s="27"/>
      <c r="BV712" s="27"/>
      <c r="BW712" s="27"/>
      <c r="BX712" s="27"/>
      <c r="BY712" s="27"/>
      <c r="BZ712" s="27"/>
      <c r="CA712" s="27"/>
      <c r="CB712" s="27"/>
      <c r="CC712" s="27"/>
      <c r="CD712" s="27"/>
      <c r="CE712" s="27"/>
      <c r="CF712" s="27"/>
      <c r="CG712" s="27"/>
      <c r="CH712" s="27"/>
      <c r="CI712" s="27"/>
      <c r="CJ712" s="27"/>
      <c r="CK712" s="27"/>
      <c r="CL712" s="27"/>
      <c r="CM712" s="27"/>
      <c r="CN712" s="27"/>
      <c r="CO712" s="27"/>
      <c r="CP712" s="27"/>
      <c r="CQ712" s="27"/>
      <c r="CR712" s="27"/>
      <c r="CS712" s="27"/>
      <c r="CT712" s="27"/>
      <c r="CU712" s="27"/>
      <c r="CV712" s="27"/>
      <c r="CW712" s="27"/>
      <c r="CX712" s="27"/>
      <c r="CY712" s="27"/>
      <c r="CZ712" s="27"/>
      <c r="DA712" s="27"/>
      <c r="DB712" s="27"/>
      <c r="DC712" s="27"/>
      <c r="DD712" s="27"/>
      <c r="DE712" s="27"/>
      <c r="DF712" s="27"/>
      <c r="DG712" s="27"/>
      <c r="DH712" s="27"/>
      <c r="DI712" s="27"/>
      <c r="DJ712" s="27"/>
      <c r="DK712" s="27"/>
      <c r="DL712" s="27"/>
      <c r="DM712" s="27"/>
      <c r="DN712" s="27"/>
      <c r="DO712" s="27"/>
      <c r="DP712" s="27"/>
      <c r="DQ712" s="27"/>
      <c r="DR712" s="27"/>
      <c r="DS712" s="27"/>
      <c r="DT712" s="27"/>
      <c r="DU712" s="27"/>
      <c r="DV712" s="27"/>
      <c r="DW712" s="40"/>
      <c r="DX712" s="27"/>
      <c r="DY712" s="27"/>
      <c r="DZ712" s="27"/>
      <c r="EA712" s="27"/>
      <c r="EB712" s="27"/>
      <c r="EC712" s="27"/>
      <c r="ED712" s="27"/>
      <c r="EE712" s="27"/>
      <c r="EF712" s="27"/>
      <c r="EG712" s="27"/>
      <c r="EH712" s="27"/>
      <c r="EI712" s="27"/>
      <c r="EJ712" s="27"/>
      <c r="EK712" s="27"/>
      <c r="EL712" s="27"/>
      <c r="EM712" s="27"/>
      <c r="EN712" s="27"/>
      <c r="EO712" s="27"/>
      <c r="EP712" s="27"/>
      <c r="EQ712" s="27"/>
      <c r="ER712" s="40"/>
    </row>
    <row r="713" spans="2:148" ht="15" customHeight="1" x14ac:dyDescent="0.25">
      <c r="B713" s="298" t="str">
        <f t="shared" si="80"/>
        <v>Desk 83</v>
      </c>
      <c r="C713" s="300" t="str">
        <f t="shared" si="82"/>
        <v/>
      </c>
      <c r="D713" s="300" t="str">
        <f t="shared" si="82"/>
        <v/>
      </c>
      <c r="E713" s="300" t="str">
        <f t="shared" si="82"/>
        <v/>
      </c>
      <c r="F713" s="300" t="str">
        <f t="shared" si="82"/>
        <v/>
      </c>
      <c r="G713" s="610" t="str">
        <f t="shared" si="82"/>
        <v/>
      </c>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c r="AQ713" s="27"/>
      <c r="AR713" s="27"/>
      <c r="AS713" s="27"/>
      <c r="AT713" s="27"/>
      <c r="AU713" s="27"/>
      <c r="AV713" s="27"/>
      <c r="AW713" s="27"/>
      <c r="AX713" s="27"/>
      <c r="AY713" s="27"/>
      <c r="AZ713" s="27"/>
      <c r="BA713" s="27"/>
      <c r="BB713" s="27"/>
      <c r="BC713" s="27"/>
      <c r="BD713" s="27"/>
      <c r="BE713" s="27"/>
      <c r="BF713" s="27"/>
      <c r="BG713" s="27"/>
      <c r="BH713" s="27"/>
      <c r="BI713" s="27"/>
      <c r="BJ713" s="27"/>
      <c r="BK713" s="27"/>
      <c r="BL713" s="27"/>
      <c r="BM713" s="27"/>
      <c r="BN713" s="27"/>
      <c r="BO713" s="27"/>
      <c r="BP713" s="27"/>
      <c r="BQ713" s="27"/>
      <c r="BR713" s="27"/>
      <c r="BS713" s="27"/>
      <c r="BT713" s="27"/>
      <c r="BU713" s="27"/>
      <c r="BV713" s="27"/>
      <c r="BW713" s="27"/>
      <c r="BX713" s="27"/>
      <c r="BY713" s="27"/>
      <c r="BZ713" s="27"/>
      <c r="CA713" s="27"/>
      <c r="CB713" s="27"/>
      <c r="CC713" s="27"/>
      <c r="CD713" s="27"/>
      <c r="CE713" s="27"/>
      <c r="CF713" s="27"/>
      <c r="CG713" s="27"/>
      <c r="CH713" s="27"/>
      <c r="CI713" s="27"/>
      <c r="CJ713" s="27"/>
      <c r="CK713" s="27"/>
      <c r="CL713" s="27"/>
      <c r="CM713" s="27"/>
      <c r="CN713" s="27"/>
      <c r="CO713" s="27"/>
      <c r="CP713" s="27"/>
      <c r="CQ713" s="27"/>
      <c r="CR713" s="27"/>
      <c r="CS713" s="27"/>
      <c r="CT713" s="27"/>
      <c r="CU713" s="27"/>
      <c r="CV713" s="27"/>
      <c r="CW713" s="27"/>
      <c r="CX713" s="27"/>
      <c r="CY713" s="27"/>
      <c r="CZ713" s="27"/>
      <c r="DA713" s="27"/>
      <c r="DB713" s="27"/>
      <c r="DC713" s="27"/>
      <c r="DD713" s="27"/>
      <c r="DE713" s="27"/>
      <c r="DF713" s="27"/>
      <c r="DG713" s="27"/>
      <c r="DH713" s="27"/>
      <c r="DI713" s="27"/>
      <c r="DJ713" s="27"/>
      <c r="DK713" s="27"/>
      <c r="DL713" s="27"/>
      <c r="DM713" s="27"/>
      <c r="DN713" s="27"/>
      <c r="DO713" s="27"/>
      <c r="DP713" s="27"/>
      <c r="DQ713" s="27"/>
      <c r="DR713" s="27"/>
      <c r="DS713" s="27"/>
      <c r="DT713" s="27"/>
      <c r="DU713" s="27"/>
      <c r="DV713" s="27"/>
      <c r="DW713" s="40"/>
      <c r="DX713" s="27"/>
      <c r="DY713" s="27"/>
      <c r="DZ713" s="27"/>
      <c r="EA713" s="27"/>
      <c r="EB713" s="27"/>
      <c r="EC713" s="27"/>
      <c r="ED713" s="27"/>
      <c r="EE713" s="27"/>
      <c r="EF713" s="27"/>
      <c r="EG713" s="27"/>
      <c r="EH713" s="27"/>
      <c r="EI713" s="27"/>
      <c r="EJ713" s="27"/>
      <c r="EK713" s="27"/>
      <c r="EL713" s="27"/>
      <c r="EM713" s="27"/>
      <c r="EN713" s="27"/>
      <c r="EO713" s="27"/>
      <c r="EP713" s="27"/>
      <c r="EQ713" s="27"/>
      <c r="ER713" s="40"/>
    </row>
    <row r="714" spans="2:148" ht="15" customHeight="1" x14ac:dyDescent="0.25">
      <c r="B714" s="298" t="str">
        <f t="shared" si="80"/>
        <v>Desk 84</v>
      </c>
      <c r="C714" s="300" t="str">
        <f t="shared" si="82"/>
        <v/>
      </c>
      <c r="D714" s="300" t="str">
        <f t="shared" si="82"/>
        <v/>
      </c>
      <c r="E714" s="300" t="str">
        <f t="shared" si="82"/>
        <v/>
      </c>
      <c r="F714" s="300" t="str">
        <f t="shared" si="82"/>
        <v/>
      </c>
      <c r="G714" s="610" t="str">
        <f t="shared" si="82"/>
        <v/>
      </c>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c r="AQ714" s="27"/>
      <c r="AR714" s="27"/>
      <c r="AS714" s="27"/>
      <c r="AT714" s="27"/>
      <c r="AU714" s="27"/>
      <c r="AV714" s="27"/>
      <c r="AW714" s="27"/>
      <c r="AX714" s="27"/>
      <c r="AY714" s="27"/>
      <c r="AZ714" s="27"/>
      <c r="BA714" s="27"/>
      <c r="BB714" s="27"/>
      <c r="BC714" s="27"/>
      <c r="BD714" s="27"/>
      <c r="BE714" s="27"/>
      <c r="BF714" s="27"/>
      <c r="BG714" s="27"/>
      <c r="BH714" s="27"/>
      <c r="BI714" s="27"/>
      <c r="BJ714" s="27"/>
      <c r="BK714" s="27"/>
      <c r="BL714" s="27"/>
      <c r="BM714" s="27"/>
      <c r="BN714" s="27"/>
      <c r="BO714" s="27"/>
      <c r="BP714" s="27"/>
      <c r="BQ714" s="27"/>
      <c r="BR714" s="27"/>
      <c r="BS714" s="27"/>
      <c r="BT714" s="27"/>
      <c r="BU714" s="27"/>
      <c r="BV714" s="27"/>
      <c r="BW714" s="27"/>
      <c r="BX714" s="27"/>
      <c r="BY714" s="27"/>
      <c r="BZ714" s="27"/>
      <c r="CA714" s="27"/>
      <c r="CB714" s="27"/>
      <c r="CC714" s="27"/>
      <c r="CD714" s="27"/>
      <c r="CE714" s="27"/>
      <c r="CF714" s="27"/>
      <c r="CG714" s="27"/>
      <c r="CH714" s="27"/>
      <c r="CI714" s="27"/>
      <c r="CJ714" s="27"/>
      <c r="CK714" s="27"/>
      <c r="CL714" s="27"/>
      <c r="CM714" s="27"/>
      <c r="CN714" s="27"/>
      <c r="CO714" s="27"/>
      <c r="CP714" s="27"/>
      <c r="CQ714" s="27"/>
      <c r="CR714" s="27"/>
      <c r="CS714" s="27"/>
      <c r="CT714" s="27"/>
      <c r="CU714" s="27"/>
      <c r="CV714" s="27"/>
      <c r="CW714" s="27"/>
      <c r="CX714" s="27"/>
      <c r="CY714" s="27"/>
      <c r="CZ714" s="27"/>
      <c r="DA714" s="27"/>
      <c r="DB714" s="27"/>
      <c r="DC714" s="27"/>
      <c r="DD714" s="27"/>
      <c r="DE714" s="27"/>
      <c r="DF714" s="27"/>
      <c r="DG714" s="27"/>
      <c r="DH714" s="27"/>
      <c r="DI714" s="27"/>
      <c r="DJ714" s="27"/>
      <c r="DK714" s="27"/>
      <c r="DL714" s="27"/>
      <c r="DM714" s="27"/>
      <c r="DN714" s="27"/>
      <c r="DO714" s="27"/>
      <c r="DP714" s="27"/>
      <c r="DQ714" s="27"/>
      <c r="DR714" s="27"/>
      <c r="DS714" s="27"/>
      <c r="DT714" s="27"/>
      <c r="DU714" s="27"/>
      <c r="DV714" s="27"/>
      <c r="DW714" s="40"/>
      <c r="DX714" s="27"/>
      <c r="DY714" s="27"/>
      <c r="DZ714" s="27"/>
      <c r="EA714" s="27"/>
      <c r="EB714" s="27"/>
      <c r="EC714" s="27"/>
      <c r="ED714" s="27"/>
      <c r="EE714" s="27"/>
      <c r="EF714" s="27"/>
      <c r="EG714" s="27"/>
      <c r="EH714" s="27"/>
      <c r="EI714" s="27"/>
      <c r="EJ714" s="27"/>
      <c r="EK714" s="27"/>
      <c r="EL714" s="27"/>
      <c r="EM714" s="27"/>
      <c r="EN714" s="27"/>
      <c r="EO714" s="27"/>
      <c r="EP714" s="27"/>
      <c r="EQ714" s="27"/>
      <c r="ER714" s="40"/>
    </row>
    <row r="715" spans="2:148" ht="15" customHeight="1" x14ac:dyDescent="0.25">
      <c r="B715" s="298" t="str">
        <f t="shared" si="80"/>
        <v>Desk 85</v>
      </c>
      <c r="C715" s="300" t="str">
        <f t="shared" si="82"/>
        <v/>
      </c>
      <c r="D715" s="300" t="str">
        <f t="shared" si="82"/>
        <v/>
      </c>
      <c r="E715" s="300" t="str">
        <f t="shared" si="82"/>
        <v/>
      </c>
      <c r="F715" s="300" t="str">
        <f t="shared" si="82"/>
        <v/>
      </c>
      <c r="G715" s="610" t="str">
        <f t="shared" si="82"/>
        <v/>
      </c>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c r="AR715" s="27"/>
      <c r="AS715" s="27"/>
      <c r="AT715" s="27"/>
      <c r="AU715" s="27"/>
      <c r="AV715" s="27"/>
      <c r="AW715" s="27"/>
      <c r="AX715" s="27"/>
      <c r="AY715" s="27"/>
      <c r="AZ715" s="27"/>
      <c r="BA715" s="27"/>
      <c r="BB715" s="27"/>
      <c r="BC715" s="27"/>
      <c r="BD715" s="27"/>
      <c r="BE715" s="27"/>
      <c r="BF715" s="27"/>
      <c r="BG715" s="27"/>
      <c r="BH715" s="27"/>
      <c r="BI715" s="27"/>
      <c r="BJ715" s="27"/>
      <c r="BK715" s="27"/>
      <c r="BL715" s="27"/>
      <c r="BM715" s="27"/>
      <c r="BN715" s="27"/>
      <c r="BO715" s="27"/>
      <c r="BP715" s="27"/>
      <c r="BQ715" s="27"/>
      <c r="BR715" s="27"/>
      <c r="BS715" s="27"/>
      <c r="BT715" s="27"/>
      <c r="BU715" s="27"/>
      <c r="BV715" s="27"/>
      <c r="BW715" s="27"/>
      <c r="BX715" s="27"/>
      <c r="BY715" s="27"/>
      <c r="BZ715" s="27"/>
      <c r="CA715" s="27"/>
      <c r="CB715" s="27"/>
      <c r="CC715" s="27"/>
      <c r="CD715" s="27"/>
      <c r="CE715" s="27"/>
      <c r="CF715" s="27"/>
      <c r="CG715" s="27"/>
      <c r="CH715" s="27"/>
      <c r="CI715" s="27"/>
      <c r="CJ715" s="27"/>
      <c r="CK715" s="27"/>
      <c r="CL715" s="27"/>
      <c r="CM715" s="27"/>
      <c r="CN715" s="27"/>
      <c r="CO715" s="27"/>
      <c r="CP715" s="27"/>
      <c r="CQ715" s="27"/>
      <c r="CR715" s="27"/>
      <c r="CS715" s="27"/>
      <c r="CT715" s="27"/>
      <c r="CU715" s="27"/>
      <c r="CV715" s="27"/>
      <c r="CW715" s="27"/>
      <c r="CX715" s="27"/>
      <c r="CY715" s="27"/>
      <c r="CZ715" s="27"/>
      <c r="DA715" s="27"/>
      <c r="DB715" s="27"/>
      <c r="DC715" s="27"/>
      <c r="DD715" s="27"/>
      <c r="DE715" s="27"/>
      <c r="DF715" s="27"/>
      <c r="DG715" s="27"/>
      <c r="DH715" s="27"/>
      <c r="DI715" s="27"/>
      <c r="DJ715" s="27"/>
      <c r="DK715" s="27"/>
      <c r="DL715" s="27"/>
      <c r="DM715" s="27"/>
      <c r="DN715" s="27"/>
      <c r="DO715" s="27"/>
      <c r="DP715" s="27"/>
      <c r="DQ715" s="27"/>
      <c r="DR715" s="27"/>
      <c r="DS715" s="27"/>
      <c r="DT715" s="27"/>
      <c r="DU715" s="27"/>
      <c r="DV715" s="27"/>
      <c r="DW715" s="40"/>
      <c r="DX715" s="27"/>
      <c r="DY715" s="27"/>
      <c r="DZ715" s="27"/>
      <c r="EA715" s="27"/>
      <c r="EB715" s="27"/>
      <c r="EC715" s="27"/>
      <c r="ED715" s="27"/>
      <c r="EE715" s="27"/>
      <c r="EF715" s="27"/>
      <c r="EG715" s="27"/>
      <c r="EH715" s="27"/>
      <c r="EI715" s="27"/>
      <c r="EJ715" s="27"/>
      <c r="EK715" s="27"/>
      <c r="EL715" s="27"/>
      <c r="EM715" s="27"/>
      <c r="EN715" s="27"/>
      <c r="EO715" s="27"/>
      <c r="EP715" s="27"/>
      <c r="EQ715" s="27"/>
      <c r="ER715" s="40"/>
    </row>
    <row r="716" spans="2:148" ht="15" customHeight="1" x14ac:dyDescent="0.25">
      <c r="B716" s="298" t="str">
        <f t="shared" si="80"/>
        <v>Desk 86</v>
      </c>
      <c r="C716" s="300" t="str">
        <f t="shared" si="82"/>
        <v/>
      </c>
      <c r="D716" s="300" t="str">
        <f t="shared" si="82"/>
        <v/>
      </c>
      <c r="E716" s="300" t="str">
        <f t="shared" si="82"/>
        <v/>
      </c>
      <c r="F716" s="300" t="str">
        <f t="shared" si="82"/>
        <v/>
      </c>
      <c r="G716" s="610" t="str">
        <f t="shared" si="82"/>
        <v/>
      </c>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c r="AR716" s="27"/>
      <c r="AS716" s="27"/>
      <c r="AT716" s="27"/>
      <c r="AU716" s="27"/>
      <c r="AV716" s="27"/>
      <c r="AW716" s="27"/>
      <c r="AX716" s="27"/>
      <c r="AY716" s="27"/>
      <c r="AZ716" s="27"/>
      <c r="BA716" s="27"/>
      <c r="BB716" s="27"/>
      <c r="BC716" s="27"/>
      <c r="BD716" s="27"/>
      <c r="BE716" s="27"/>
      <c r="BF716" s="27"/>
      <c r="BG716" s="27"/>
      <c r="BH716" s="27"/>
      <c r="BI716" s="27"/>
      <c r="BJ716" s="27"/>
      <c r="BK716" s="27"/>
      <c r="BL716" s="27"/>
      <c r="BM716" s="27"/>
      <c r="BN716" s="27"/>
      <c r="BO716" s="27"/>
      <c r="BP716" s="27"/>
      <c r="BQ716" s="27"/>
      <c r="BR716" s="27"/>
      <c r="BS716" s="27"/>
      <c r="BT716" s="27"/>
      <c r="BU716" s="27"/>
      <c r="BV716" s="27"/>
      <c r="BW716" s="27"/>
      <c r="BX716" s="27"/>
      <c r="BY716" s="27"/>
      <c r="BZ716" s="27"/>
      <c r="CA716" s="27"/>
      <c r="CB716" s="27"/>
      <c r="CC716" s="27"/>
      <c r="CD716" s="27"/>
      <c r="CE716" s="27"/>
      <c r="CF716" s="27"/>
      <c r="CG716" s="27"/>
      <c r="CH716" s="27"/>
      <c r="CI716" s="27"/>
      <c r="CJ716" s="27"/>
      <c r="CK716" s="27"/>
      <c r="CL716" s="27"/>
      <c r="CM716" s="27"/>
      <c r="CN716" s="27"/>
      <c r="CO716" s="27"/>
      <c r="CP716" s="27"/>
      <c r="CQ716" s="27"/>
      <c r="CR716" s="27"/>
      <c r="CS716" s="27"/>
      <c r="CT716" s="27"/>
      <c r="CU716" s="27"/>
      <c r="CV716" s="27"/>
      <c r="CW716" s="27"/>
      <c r="CX716" s="27"/>
      <c r="CY716" s="27"/>
      <c r="CZ716" s="27"/>
      <c r="DA716" s="27"/>
      <c r="DB716" s="27"/>
      <c r="DC716" s="27"/>
      <c r="DD716" s="27"/>
      <c r="DE716" s="27"/>
      <c r="DF716" s="27"/>
      <c r="DG716" s="27"/>
      <c r="DH716" s="27"/>
      <c r="DI716" s="27"/>
      <c r="DJ716" s="27"/>
      <c r="DK716" s="27"/>
      <c r="DL716" s="27"/>
      <c r="DM716" s="27"/>
      <c r="DN716" s="27"/>
      <c r="DO716" s="27"/>
      <c r="DP716" s="27"/>
      <c r="DQ716" s="27"/>
      <c r="DR716" s="27"/>
      <c r="DS716" s="27"/>
      <c r="DT716" s="27"/>
      <c r="DU716" s="27"/>
      <c r="DV716" s="27"/>
      <c r="DW716" s="40"/>
      <c r="DX716" s="27"/>
      <c r="DY716" s="27"/>
      <c r="DZ716" s="27"/>
      <c r="EA716" s="27"/>
      <c r="EB716" s="27"/>
      <c r="EC716" s="27"/>
      <c r="ED716" s="27"/>
      <c r="EE716" s="27"/>
      <c r="EF716" s="27"/>
      <c r="EG716" s="27"/>
      <c r="EH716" s="27"/>
      <c r="EI716" s="27"/>
      <c r="EJ716" s="27"/>
      <c r="EK716" s="27"/>
      <c r="EL716" s="27"/>
      <c r="EM716" s="27"/>
      <c r="EN716" s="27"/>
      <c r="EO716" s="27"/>
      <c r="EP716" s="27"/>
      <c r="EQ716" s="27"/>
      <c r="ER716" s="40"/>
    </row>
    <row r="717" spans="2:148" ht="15" customHeight="1" x14ac:dyDescent="0.25">
      <c r="B717" s="298" t="str">
        <f t="shared" si="80"/>
        <v>Desk 87</v>
      </c>
      <c r="C717" s="300" t="str">
        <f t="shared" si="82"/>
        <v/>
      </c>
      <c r="D717" s="300" t="str">
        <f t="shared" si="82"/>
        <v/>
      </c>
      <c r="E717" s="300" t="str">
        <f t="shared" si="82"/>
        <v/>
      </c>
      <c r="F717" s="300" t="str">
        <f t="shared" si="82"/>
        <v/>
      </c>
      <c r="G717" s="610" t="str">
        <f t="shared" si="82"/>
        <v/>
      </c>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c r="AR717" s="27"/>
      <c r="AS717" s="27"/>
      <c r="AT717" s="27"/>
      <c r="AU717" s="27"/>
      <c r="AV717" s="27"/>
      <c r="AW717" s="27"/>
      <c r="AX717" s="27"/>
      <c r="AY717" s="27"/>
      <c r="AZ717" s="27"/>
      <c r="BA717" s="27"/>
      <c r="BB717" s="27"/>
      <c r="BC717" s="27"/>
      <c r="BD717" s="27"/>
      <c r="BE717" s="27"/>
      <c r="BF717" s="27"/>
      <c r="BG717" s="27"/>
      <c r="BH717" s="27"/>
      <c r="BI717" s="27"/>
      <c r="BJ717" s="27"/>
      <c r="BK717" s="27"/>
      <c r="BL717" s="27"/>
      <c r="BM717" s="27"/>
      <c r="BN717" s="27"/>
      <c r="BO717" s="27"/>
      <c r="BP717" s="27"/>
      <c r="BQ717" s="27"/>
      <c r="BR717" s="27"/>
      <c r="BS717" s="27"/>
      <c r="BT717" s="27"/>
      <c r="BU717" s="27"/>
      <c r="BV717" s="27"/>
      <c r="BW717" s="27"/>
      <c r="BX717" s="27"/>
      <c r="BY717" s="27"/>
      <c r="BZ717" s="27"/>
      <c r="CA717" s="27"/>
      <c r="CB717" s="27"/>
      <c r="CC717" s="27"/>
      <c r="CD717" s="27"/>
      <c r="CE717" s="27"/>
      <c r="CF717" s="27"/>
      <c r="CG717" s="27"/>
      <c r="CH717" s="27"/>
      <c r="CI717" s="27"/>
      <c r="CJ717" s="27"/>
      <c r="CK717" s="27"/>
      <c r="CL717" s="27"/>
      <c r="CM717" s="27"/>
      <c r="CN717" s="27"/>
      <c r="CO717" s="27"/>
      <c r="CP717" s="27"/>
      <c r="CQ717" s="27"/>
      <c r="CR717" s="27"/>
      <c r="CS717" s="27"/>
      <c r="CT717" s="27"/>
      <c r="CU717" s="27"/>
      <c r="CV717" s="27"/>
      <c r="CW717" s="27"/>
      <c r="CX717" s="27"/>
      <c r="CY717" s="27"/>
      <c r="CZ717" s="27"/>
      <c r="DA717" s="27"/>
      <c r="DB717" s="27"/>
      <c r="DC717" s="27"/>
      <c r="DD717" s="27"/>
      <c r="DE717" s="27"/>
      <c r="DF717" s="27"/>
      <c r="DG717" s="27"/>
      <c r="DH717" s="27"/>
      <c r="DI717" s="27"/>
      <c r="DJ717" s="27"/>
      <c r="DK717" s="27"/>
      <c r="DL717" s="27"/>
      <c r="DM717" s="27"/>
      <c r="DN717" s="27"/>
      <c r="DO717" s="27"/>
      <c r="DP717" s="27"/>
      <c r="DQ717" s="27"/>
      <c r="DR717" s="27"/>
      <c r="DS717" s="27"/>
      <c r="DT717" s="27"/>
      <c r="DU717" s="27"/>
      <c r="DV717" s="27"/>
      <c r="DW717" s="40"/>
      <c r="DX717" s="27"/>
      <c r="DY717" s="27"/>
      <c r="DZ717" s="27"/>
      <c r="EA717" s="27"/>
      <c r="EB717" s="27"/>
      <c r="EC717" s="27"/>
      <c r="ED717" s="27"/>
      <c r="EE717" s="27"/>
      <c r="EF717" s="27"/>
      <c r="EG717" s="27"/>
      <c r="EH717" s="27"/>
      <c r="EI717" s="27"/>
      <c r="EJ717" s="27"/>
      <c r="EK717" s="27"/>
      <c r="EL717" s="27"/>
      <c r="EM717" s="27"/>
      <c r="EN717" s="27"/>
      <c r="EO717" s="27"/>
      <c r="EP717" s="27"/>
      <c r="EQ717" s="27"/>
      <c r="ER717" s="40"/>
    </row>
    <row r="718" spans="2:148" ht="15" customHeight="1" x14ac:dyDescent="0.25">
      <c r="B718" s="298" t="str">
        <f t="shared" si="80"/>
        <v>Desk 88</v>
      </c>
      <c r="C718" s="300" t="str">
        <f t="shared" si="82"/>
        <v/>
      </c>
      <c r="D718" s="300" t="str">
        <f t="shared" si="82"/>
        <v/>
      </c>
      <c r="E718" s="300" t="str">
        <f t="shared" si="82"/>
        <v/>
      </c>
      <c r="F718" s="300" t="str">
        <f t="shared" si="82"/>
        <v/>
      </c>
      <c r="G718" s="610" t="str">
        <f t="shared" si="82"/>
        <v/>
      </c>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c r="AR718" s="27"/>
      <c r="AS718" s="27"/>
      <c r="AT718" s="27"/>
      <c r="AU718" s="27"/>
      <c r="AV718" s="27"/>
      <c r="AW718" s="27"/>
      <c r="AX718" s="27"/>
      <c r="AY718" s="27"/>
      <c r="AZ718" s="27"/>
      <c r="BA718" s="27"/>
      <c r="BB718" s="27"/>
      <c r="BC718" s="27"/>
      <c r="BD718" s="27"/>
      <c r="BE718" s="27"/>
      <c r="BF718" s="27"/>
      <c r="BG718" s="27"/>
      <c r="BH718" s="27"/>
      <c r="BI718" s="27"/>
      <c r="BJ718" s="27"/>
      <c r="BK718" s="27"/>
      <c r="BL718" s="27"/>
      <c r="BM718" s="27"/>
      <c r="BN718" s="27"/>
      <c r="BO718" s="27"/>
      <c r="BP718" s="27"/>
      <c r="BQ718" s="27"/>
      <c r="BR718" s="27"/>
      <c r="BS718" s="27"/>
      <c r="BT718" s="27"/>
      <c r="BU718" s="27"/>
      <c r="BV718" s="27"/>
      <c r="BW718" s="27"/>
      <c r="BX718" s="27"/>
      <c r="BY718" s="27"/>
      <c r="BZ718" s="27"/>
      <c r="CA718" s="27"/>
      <c r="CB718" s="27"/>
      <c r="CC718" s="27"/>
      <c r="CD718" s="27"/>
      <c r="CE718" s="27"/>
      <c r="CF718" s="27"/>
      <c r="CG718" s="27"/>
      <c r="CH718" s="27"/>
      <c r="CI718" s="27"/>
      <c r="CJ718" s="27"/>
      <c r="CK718" s="27"/>
      <c r="CL718" s="27"/>
      <c r="CM718" s="27"/>
      <c r="CN718" s="27"/>
      <c r="CO718" s="27"/>
      <c r="CP718" s="27"/>
      <c r="CQ718" s="27"/>
      <c r="CR718" s="27"/>
      <c r="CS718" s="27"/>
      <c r="CT718" s="27"/>
      <c r="CU718" s="27"/>
      <c r="CV718" s="27"/>
      <c r="CW718" s="27"/>
      <c r="CX718" s="27"/>
      <c r="CY718" s="27"/>
      <c r="CZ718" s="27"/>
      <c r="DA718" s="27"/>
      <c r="DB718" s="27"/>
      <c r="DC718" s="27"/>
      <c r="DD718" s="27"/>
      <c r="DE718" s="27"/>
      <c r="DF718" s="27"/>
      <c r="DG718" s="27"/>
      <c r="DH718" s="27"/>
      <c r="DI718" s="27"/>
      <c r="DJ718" s="27"/>
      <c r="DK718" s="27"/>
      <c r="DL718" s="27"/>
      <c r="DM718" s="27"/>
      <c r="DN718" s="27"/>
      <c r="DO718" s="27"/>
      <c r="DP718" s="27"/>
      <c r="DQ718" s="27"/>
      <c r="DR718" s="27"/>
      <c r="DS718" s="27"/>
      <c r="DT718" s="27"/>
      <c r="DU718" s="27"/>
      <c r="DV718" s="27"/>
      <c r="DW718" s="40"/>
      <c r="DX718" s="27"/>
      <c r="DY718" s="27"/>
      <c r="DZ718" s="27"/>
      <c r="EA718" s="27"/>
      <c r="EB718" s="27"/>
      <c r="EC718" s="27"/>
      <c r="ED718" s="27"/>
      <c r="EE718" s="27"/>
      <c r="EF718" s="27"/>
      <c r="EG718" s="27"/>
      <c r="EH718" s="27"/>
      <c r="EI718" s="27"/>
      <c r="EJ718" s="27"/>
      <c r="EK718" s="27"/>
      <c r="EL718" s="27"/>
      <c r="EM718" s="27"/>
      <c r="EN718" s="27"/>
      <c r="EO718" s="27"/>
      <c r="EP718" s="27"/>
      <c r="EQ718" s="27"/>
      <c r="ER718" s="40"/>
    </row>
    <row r="719" spans="2:148" ht="15" customHeight="1" x14ac:dyDescent="0.25">
      <c r="B719" s="298" t="str">
        <f t="shared" si="80"/>
        <v>Desk 89</v>
      </c>
      <c r="C719" s="300" t="str">
        <f t="shared" si="82"/>
        <v/>
      </c>
      <c r="D719" s="300" t="str">
        <f t="shared" si="82"/>
        <v/>
      </c>
      <c r="E719" s="300" t="str">
        <f t="shared" si="82"/>
        <v/>
      </c>
      <c r="F719" s="300" t="str">
        <f t="shared" si="82"/>
        <v/>
      </c>
      <c r="G719" s="610" t="str">
        <f t="shared" si="82"/>
        <v/>
      </c>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c r="AR719" s="27"/>
      <c r="AS719" s="27"/>
      <c r="AT719" s="27"/>
      <c r="AU719" s="27"/>
      <c r="AV719" s="27"/>
      <c r="AW719" s="27"/>
      <c r="AX719" s="27"/>
      <c r="AY719" s="27"/>
      <c r="AZ719" s="27"/>
      <c r="BA719" s="27"/>
      <c r="BB719" s="27"/>
      <c r="BC719" s="27"/>
      <c r="BD719" s="27"/>
      <c r="BE719" s="27"/>
      <c r="BF719" s="27"/>
      <c r="BG719" s="27"/>
      <c r="BH719" s="27"/>
      <c r="BI719" s="27"/>
      <c r="BJ719" s="27"/>
      <c r="BK719" s="27"/>
      <c r="BL719" s="27"/>
      <c r="BM719" s="27"/>
      <c r="BN719" s="27"/>
      <c r="BO719" s="27"/>
      <c r="BP719" s="27"/>
      <c r="BQ719" s="27"/>
      <c r="BR719" s="27"/>
      <c r="BS719" s="27"/>
      <c r="BT719" s="27"/>
      <c r="BU719" s="27"/>
      <c r="BV719" s="27"/>
      <c r="BW719" s="27"/>
      <c r="BX719" s="27"/>
      <c r="BY719" s="27"/>
      <c r="BZ719" s="27"/>
      <c r="CA719" s="27"/>
      <c r="CB719" s="27"/>
      <c r="CC719" s="27"/>
      <c r="CD719" s="27"/>
      <c r="CE719" s="27"/>
      <c r="CF719" s="27"/>
      <c r="CG719" s="27"/>
      <c r="CH719" s="27"/>
      <c r="CI719" s="27"/>
      <c r="CJ719" s="27"/>
      <c r="CK719" s="27"/>
      <c r="CL719" s="27"/>
      <c r="CM719" s="27"/>
      <c r="CN719" s="27"/>
      <c r="CO719" s="27"/>
      <c r="CP719" s="27"/>
      <c r="CQ719" s="27"/>
      <c r="CR719" s="27"/>
      <c r="CS719" s="27"/>
      <c r="CT719" s="27"/>
      <c r="CU719" s="27"/>
      <c r="CV719" s="27"/>
      <c r="CW719" s="27"/>
      <c r="CX719" s="27"/>
      <c r="CY719" s="27"/>
      <c r="CZ719" s="27"/>
      <c r="DA719" s="27"/>
      <c r="DB719" s="27"/>
      <c r="DC719" s="27"/>
      <c r="DD719" s="27"/>
      <c r="DE719" s="27"/>
      <c r="DF719" s="27"/>
      <c r="DG719" s="27"/>
      <c r="DH719" s="27"/>
      <c r="DI719" s="27"/>
      <c r="DJ719" s="27"/>
      <c r="DK719" s="27"/>
      <c r="DL719" s="27"/>
      <c r="DM719" s="27"/>
      <c r="DN719" s="27"/>
      <c r="DO719" s="27"/>
      <c r="DP719" s="27"/>
      <c r="DQ719" s="27"/>
      <c r="DR719" s="27"/>
      <c r="DS719" s="27"/>
      <c r="DT719" s="27"/>
      <c r="DU719" s="27"/>
      <c r="DV719" s="27"/>
      <c r="DW719" s="40"/>
      <c r="DX719" s="27"/>
      <c r="DY719" s="27"/>
      <c r="DZ719" s="27"/>
      <c r="EA719" s="27"/>
      <c r="EB719" s="27"/>
      <c r="EC719" s="27"/>
      <c r="ED719" s="27"/>
      <c r="EE719" s="27"/>
      <c r="EF719" s="27"/>
      <c r="EG719" s="27"/>
      <c r="EH719" s="27"/>
      <c r="EI719" s="27"/>
      <c r="EJ719" s="27"/>
      <c r="EK719" s="27"/>
      <c r="EL719" s="27"/>
      <c r="EM719" s="27"/>
      <c r="EN719" s="27"/>
      <c r="EO719" s="27"/>
      <c r="EP719" s="27"/>
      <c r="EQ719" s="27"/>
      <c r="ER719" s="40"/>
    </row>
    <row r="720" spans="2:148" ht="15" customHeight="1" x14ac:dyDescent="0.25">
      <c r="B720" s="298" t="str">
        <f t="shared" si="80"/>
        <v>Desk 90</v>
      </c>
      <c r="C720" s="300" t="str">
        <f t="shared" si="82"/>
        <v/>
      </c>
      <c r="D720" s="300" t="str">
        <f t="shared" si="82"/>
        <v/>
      </c>
      <c r="E720" s="300" t="str">
        <f t="shared" si="82"/>
        <v/>
      </c>
      <c r="F720" s="300" t="str">
        <f t="shared" si="82"/>
        <v/>
      </c>
      <c r="G720" s="610" t="str">
        <f t="shared" si="82"/>
        <v/>
      </c>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c r="AR720" s="27"/>
      <c r="AS720" s="27"/>
      <c r="AT720" s="27"/>
      <c r="AU720" s="27"/>
      <c r="AV720" s="27"/>
      <c r="AW720" s="27"/>
      <c r="AX720" s="27"/>
      <c r="AY720" s="27"/>
      <c r="AZ720" s="27"/>
      <c r="BA720" s="27"/>
      <c r="BB720" s="27"/>
      <c r="BC720" s="27"/>
      <c r="BD720" s="27"/>
      <c r="BE720" s="27"/>
      <c r="BF720" s="27"/>
      <c r="BG720" s="27"/>
      <c r="BH720" s="27"/>
      <c r="BI720" s="27"/>
      <c r="BJ720" s="27"/>
      <c r="BK720" s="27"/>
      <c r="BL720" s="27"/>
      <c r="BM720" s="27"/>
      <c r="BN720" s="27"/>
      <c r="BO720" s="27"/>
      <c r="BP720" s="27"/>
      <c r="BQ720" s="27"/>
      <c r="BR720" s="27"/>
      <c r="BS720" s="27"/>
      <c r="BT720" s="27"/>
      <c r="BU720" s="27"/>
      <c r="BV720" s="27"/>
      <c r="BW720" s="27"/>
      <c r="BX720" s="27"/>
      <c r="BY720" s="27"/>
      <c r="BZ720" s="27"/>
      <c r="CA720" s="27"/>
      <c r="CB720" s="27"/>
      <c r="CC720" s="27"/>
      <c r="CD720" s="27"/>
      <c r="CE720" s="27"/>
      <c r="CF720" s="27"/>
      <c r="CG720" s="27"/>
      <c r="CH720" s="27"/>
      <c r="CI720" s="27"/>
      <c r="CJ720" s="27"/>
      <c r="CK720" s="27"/>
      <c r="CL720" s="27"/>
      <c r="CM720" s="27"/>
      <c r="CN720" s="27"/>
      <c r="CO720" s="27"/>
      <c r="CP720" s="27"/>
      <c r="CQ720" s="27"/>
      <c r="CR720" s="27"/>
      <c r="CS720" s="27"/>
      <c r="CT720" s="27"/>
      <c r="CU720" s="27"/>
      <c r="CV720" s="27"/>
      <c r="CW720" s="27"/>
      <c r="CX720" s="27"/>
      <c r="CY720" s="27"/>
      <c r="CZ720" s="27"/>
      <c r="DA720" s="27"/>
      <c r="DB720" s="27"/>
      <c r="DC720" s="27"/>
      <c r="DD720" s="27"/>
      <c r="DE720" s="27"/>
      <c r="DF720" s="27"/>
      <c r="DG720" s="27"/>
      <c r="DH720" s="27"/>
      <c r="DI720" s="27"/>
      <c r="DJ720" s="27"/>
      <c r="DK720" s="27"/>
      <c r="DL720" s="27"/>
      <c r="DM720" s="27"/>
      <c r="DN720" s="27"/>
      <c r="DO720" s="27"/>
      <c r="DP720" s="27"/>
      <c r="DQ720" s="27"/>
      <c r="DR720" s="27"/>
      <c r="DS720" s="27"/>
      <c r="DT720" s="27"/>
      <c r="DU720" s="27"/>
      <c r="DV720" s="27"/>
      <c r="DW720" s="40"/>
      <c r="DX720" s="27"/>
      <c r="DY720" s="27"/>
      <c r="DZ720" s="27"/>
      <c r="EA720" s="27"/>
      <c r="EB720" s="27"/>
      <c r="EC720" s="27"/>
      <c r="ED720" s="27"/>
      <c r="EE720" s="27"/>
      <c r="EF720" s="27"/>
      <c r="EG720" s="27"/>
      <c r="EH720" s="27"/>
      <c r="EI720" s="27"/>
      <c r="EJ720" s="27"/>
      <c r="EK720" s="27"/>
      <c r="EL720" s="27"/>
      <c r="EM720" s="27"/>
      <c r="EN720" s="27"/>
      <c r="EO720" s="27"/>
      <c r="EP720" s="27"/>
      <c r="EQ720" s="27"/>
      <c r="ER720" s="40"/>
    </row>
    <row r="721" spans="1:155" ht="15" customHeight="1" x14ac:dyDescent="0.25">
      <c r="B721" s="298" t="str">
        <f t="shared" si="80"/>
        <v>Desk 91</v>
      </c>
      <c r="C721" s="300" t="str">
        <f t="shared" si="82"/>
        <v/>
      </c>
      <c r="D721" s="300" t="str">
        <f t="shared" si="82"/>
        <v/>
      </c>
      <c r="E721" s="300" t="str">
        <f t="shared" si="82"/>
        <v/>
      </c>
      <c r="F721" s="300" t="str">
        <f t="shared" si="82"/>
        <v/>
      </c>
      <c r="G721" s="610" t="str">
        <f t="shared" si="82"/>
        <v/>
      </c>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c r="AR721" s="27"/>
      <c r="AS721" s="27"/>
      <c r="AT721" s="27"/>
      <c r="AU721" s="27"/>
      <c r="AV721" s="27"/>
      <c r="AW721" s="27"/>
      <c r="AX721" s="27"/>
      <c r="AY721" s="27"/>
      <c r="AZ721" s="27"/>
      <c r="BA721" s="27"/>
      <c r="BB721" s="27"/>
      <c r="BC721" s="27"/>
      <c r="BD721" s="27"/>
      <c r="BE721" s="27"/>
      <c r="BF721" s="27"/>
      <c r="BG721" s="27"/>
      <c r="BH721" s="27"/>
      <c r="BI721" s="27"/>
      <c r="BJ721" s="27"/>
      <c r="BK721" s="27"/>
      <c r="BL721" s="27"/>
      <c r="BM721" s="27"/>
      <c r="BN721" s="27"/>
      <c r="BO721" s="27"/>
      <c r="BP721" s="27"/>
      <c r="BQ721" s="27"/>
      <c r="BR721" s="27"/>
      <c r="BS721" s="27"/>
      <c r="BT721" s="27"/>
      <c r="BU721" s="27"/>
      <c r="BV721" s="27"/>
      <c r="BW721" s="27"/>
      <c r="BX721" s="27"/>
      <c r="BY721" s="27"/>
      <c r="BZ721" s="27"/>
      <c r="CA721" s="27"/>
      <c r="CB721" s="27"/>
      <c r="CC721" s="27"/>
      <c r="CD721" s="27"/>
      <c r="CE721" s="27"/>
      <c r="CF721" s="27"/>
      <c r="CG721" s="27"/>
      <c r="CH721" s="27"/>
      <c r="CI721" s="27"/>
      <c r="CJ721" s="27"/>
      <c r="CK721" s="27"/>
      <c r="CL721" s="27"/>
      <c r="CM721" s="27"/>
      <c r="CN721" s="27"/>
      <c r="CO721" s="27"/>
      <c r="CP721" s="27"/>
      <c r="CQ721" s="27"/>
      <c r="CR721" s="27"/>
      <c r="CS721" s="27"/>
      <c r="CT721" s="27"/>
      <c r="CU721" s="27"/>
      <c r="CV721" s="27"/>
      <c r="CW721" s="27"/>
      <c r="CX721" s="27"/>
      <c r="CY721" s="27"/>
      <c r="CZ721" s="27"/>
      <c r="DA721" s="27"/>
      <c r="DB721" s="27"/>
      <c r="DC721" s="27"/>
      <c r="DD721" s="27"/>
      <c r="DE721" s="27"/>
      <c r="DF721" s="27"/>
      <c r="DG721" s="27"/>
      <c r="DH721" s="27"/>
      <c r="DI721" s="27"/>
      <c r="DJ721" s="27"/>
      <c r="DK721" s="27"/>
      <c r="DL721" s="27"/>
      <c r="DM721" s="27"/>
      <c r="DN721" s="27"/>
      <c r="DO721" s="27"/>
      <c r="DP721" s="27"/>
      <c r="DQ721" s="27"/>
      <c r="DR721" s="27"/>
      <c r="DS721" s="27"/>
      <c r="DT721" s="27"/>
      <c r="DU721" s="27"/>
      <c r="DV721" s="27"/>
      <c r="DW721" s="40"/>
      <c r="DX721" s="27"/>
      <c r="DY721" s="27"/>
      <c r="DZ721" s="27"/>
      <c r="EA721" s="27"/>
      <c r="EB721" s="27"/>
      <c r="EC721" s="27"/>
      <c r="ED721" s="27"/>
      <c r="EE721" s="27"/>
      <c r="EF721" s="27"/>
      <c r="EG721" s="27"/>
      <c r="EH721" s="27"/>
      <c r="EI721" s="27"/>
      <c r="EJ721" s="27"/>
      <c r="EK721" s="27"/>
      <c r="EL721" s="27"/>
      <c r="EM721" s="27"/>
      <c r="EN721" s="27"/>
      <c r="EO721" s="27"/>
      <c r="EP721" s="27"/>
      <c r="EQ721" s="27"/>
      <c r="ER721" s="40"/>
    </row>
    <row r="722" spans="1:155" ht="15" customHeight="1" x14ac:dyDescent="0.25">
      <c r="B722" s="298" t="str">
        <f t="shared" si="80"/>
        <v>Desk 92</v>
      </c>
      <c r="C722" s="300" t="str">
        <f t="shared" si="82"/>
        <v/>
      </c>
      <c r="D722" s="300" t="str">
        <f t="shared" si="82"/>
        <v/>
      </c>
      <c r="E722" s="300" t="str">
        <f t="shared" si="82"/>
        <v/>
      </c>
      <c r="F722" s="300" t="str">
        <f t="shared" si="82"/>
        <v/>
      </c>
      <c r="G722" s="610" t="str">
        <f t="shared" si="82"/>
        <v/>
      </c>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c r="AR722" s="27"/>
      <c r="AS722" s="27"/>
      <c r="AT722" s="27"/>
      <c r="AU722" s="27"/>
      <c r="AV722" s="27"/>
      <c r="AW722" s="27"/>
      <c r="AX722" s="27"/>
      <c r="AY722" s="27"/>
      <c r="AZ722" s="27"/>
      <c r="BA722" s="27"/>
      <c r="BB722" s="27"/>
      <c r="BC722" s="27"/>
      <c r="BD722" s="27"/>
      <c r="BE722" s="27"/>
      <c r="BF722" s="27"/>
      <c r="BG722" s="27"/>
      <c r="BH722" s="27"/>
      <c r="BI722" s="27"/>
      <c r="BJ722" s="27"/>
      <c r="BK722" s="27"/>
      <c r="BL722" s="27"/>
      <c r="BM722" s="27"/>
      <c r="BN722" s="27"/>
      <c r="BO722" s="27"/>
      <c r="BP722" s="27"/>
      <c r="BQ722" s="27"/>
      <c r="BR722" s="27"/>
      <c r="BS722" s="27"/>
      <c r="BT722" s="27"/>
      <c r="BU722" s="27"/>
      <c r="BV722" s="27"/>
      <c r="BW722" s="27"/>
      <c r="BX722" s="27"/>
      <c r="BY722" s="27"/>
      <c r="BZ722" s="27"/>
      <c r="CA722" s="27"/>
      <c r="CB722" s="27"/>
      <c r="CC722" s="27"/>
      <c r="CD722" s="27"/>
      <c r="CE722" s="27"/>
      <c r="CF722" s="27"/>
      <c r="CG722" s="27"/>
      <c r="CH722" s="27"/>
      <c r="CI722" s="27"/>
      <c r="CJ722" s="27"/>
      <c r="CK722" s="27"/>
      <c r="CL722" s="27"/>
      <c r="CM722" s="27"/>
      <c r="CN722" s="27"/>
      <c r="CO722" s="27"/>
      <c r="CP722" s="27"/>
      <c r="CQ722" s="27"/>
      <c r="CR722" s="27"/>
      <c r="CS722" s="27"/>
      <c r="CT722" s="27"/>
      <c r="CU722" s="27"/>
      <c r="CV722" s="27"/>
      <c r="CW722" s="27"/>
      <c r="CX722" s="27"/>
      <c r="CY722" s="27"/>
      <c r="CZ722" s="27"/>
      <c r="DA722" s="27"/>
      <c r="DB722" s="27"/>
      <c r="DC722" s="27"/>
      <c r="DD722" s="27"/>
      <c r="DE722" s="27"/>
      <c r="DF722" s="27"/>
      <c r="DG722" s="27"/>
      <c r="DH722" s="27"/>
      <c r="DI722" s="27"/>
      <c r="DJ722" s="27"/>
      <c r="DK722" s="27"/>
      <c r="DL722" s="27"/>
      <c r="DM722" s="27"/>
      <c r="DN722" s="27"/>
      <c r="DO722" s="27"/>
      <c r="DP722" s="27"/>
      <c r="DQ722" s="27"/>
      <c r="DR722" s="27"/>
      <c r="DS722" s="27"/>
      <c r="DT722" s="27"/>
      <c r="DU722" s="27"/>
      <c r="DV722" s="27"/>
      <c r="DW722" s="40"/>
      <c r="DX722" s="27"/>
      <c r="DY722" s="27"/>
      <c r="DZ722" s="27"/>
      <c r="EA722" s="27"/>
      <c r="EB722" s="27"/>
      <c r="EC722" s="27"/>
      <c r="ED722" s="27"/>
      <c r="EE722" s="27"/>
      <c r="EF722" s="27"/>
      <c r="EG722" s="27"/>
      <c r="EH722" s="27"/>
      <c r="EI722" s="27"/>
      <c r="EJ722" s="27"/>
      <c r="EK722" s="27"/>
      <c r="EL722" s="27"/>
      <c r="EM722" s="27"/>
      <c r="EN722" s="27"/>
      <c r="EO722" s="27"/>
      <c r="EP722" s="27"/>
      <c r="EQ722" s="27"/>
      <c r="ER722" s="40"/>
    </row>
    <row r="723" spans="1:155" ht="15" customHeight="1" x14ac:dyDescent="0.25">
      <c r="B723" s="298" t="str">
        <f t="shared" si="80"/>
        <v>Desk 93</v>
      </c>
      <c r="C723" s="300" t="str">
        <f t="shared" si="82"/>
        <v/>
      </c>
      <c r="D723" s="300" t="str">
        <f t="shared" si="82"/>
        <v/>
      </c>
      <c r="E723" s="300" t="str">
        <f t="shared" si="82"/>
        <v/>
      </c>
      <c r="F723" s="300" t="str">
        <f t="shared" si="82"/>
        <v/>
      </c>
      <c r="G723" s="610" t="str">
        <f t="shared" si="82"/>
        <v/>
      </c>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c r="AR723" s="27"/>
      <c r="AS723" s="27"/>
      <c r="AT723" s="27"/>
      <c r="AU723" s="27"/>
      <c r="AV723" s="27"/>
      <c r="AW723" s="27"/>
      <c r="AX723" s="27"/>
      <c r="AY723" s="27"/>
      <c r="AZ723" s="27"/>
      <c r="BA723" s="27"/>
      <c r="BB723" s="27"/>
      <c r="BC723" s="27"/>
      <c r="BD723" s="27"/>
      <c r="BE723" s="27"/>
      <c r="BF723" s="27"/>
      <c r="BG723" s="27"/>
      <c r="BH723" s="27"/>
      <c r="BI723" s="27"/>
      <c r="BJ723" s="27"/>
      <c r="BK723" s="27"/>
      <c r="BL723" s="27"/>
      <c r="BM723" s="27"/>
      <c r="BN723" s="27"/>
      <c r="BO723" s="27"/>
      <c r="BP723" s="27"/>
      <c r="BQ723" s="27"/>
      <c r="BR723" s="27"/>
      <c r="BS723" s="27"/>
      <c r="BT723" s="27"/>
      <c r="BU723" s="27"/>
      <c r="BV723" s="27"/>
      <c r="BW723" s="27"/>
      <c r="BX723" s="27"/>
      <c r="BY723" s="27"/>
      <c r="BZ723" s="27"/>
      <c r="CA723" s="27"/>
      <c r="CB723" s="27"/>
      <c r="CC723" s="27"/>
      <c r="CD723" s="27"/>
      <c r="CE723" s="27"/>
      <c r="CF723" s="27"/>
      <c r="CG723" s="27"/>
      <c r="CH723" s="27"/>
      <c r="CI723" s="27"/>
      <c r="CJ723" s="27"/>
      <c r="CK723" s="27"/>
      <c r="CL723" s="27"/>
      <c r="CM723" s="27"/>
      <c r="CN723" s="27"/>
      <c r="CO723" s="27"/>
      <c r="CP723" s="27"/>
      <c r="CQ723" s="27"/>
      <c r="CR723" s="27"/>
      <c r="CS723" s="27"/>
      <c r="CT723" s="27"/>
      <c r="CU723" s="27"/>
      <c r="CV723" s="27"/>
      <c r="CW723" s="27"/>
      <c r="CX723" s="27"/>
      <c r="CY723" s="27"/>
      <c r="CZ723" s="27"/>
      <c r="DA723" s="27"/>
      <c r="DB723" s="27"/>
      <c r="DC723" s="27"/>
      <c r="DD723" s="27"/>
      <c r="DE723" s="27"/>
      <c r="DF723" s="27"/>
      <c r="DG723" s="27"/>
      <c r="DH723" s="27"/>
      <c r="DI723" s="27"/>
      <c r="DJ723" s="27"/>
      <c r="DK723" s="27"/>
      <c r="DL723" s="27"/>
      <c r="DM723" s="27"/>
      <c r="DN723" s="27"/>
      <c r="DO723" s="27"/>
      <c r="DP723" s="27"/>
      <c r="DQ723" s="27"/>
      <c r="DR723" s="27"/>
      <c r="DS723" s="27"/>
      <c r="DT723" s="27"/>
      <c r="DU723" s="27"/>
      <c r="DV723" s="27"/>
      <c r="DW723" s="40"/>
      <c r="DX723" s="27"/>
      <c r="DY723" s="27"/>
      <c r="DZ723" s="27"/>
      <c r="EA723" s="27"/>
      <c r="EB723" s="27"/>
      <c r="EC723" s="27"/>
      <c r="ED723" s="27"/>
      <c r="EE723" s="27"/>
      <c r="EF723" s="27"/>
      <c r="EG723" s="27"/>
      <c r="EH723" s="27"/>
      <c r="EI723" s="27"/>
      <c r="EJ723" s="27"/>
      <c r="EK723" s="27"/>
      <c r="EL723" s="27"/>
      <c r="EM723" s="27"/>
      <c r="EN723" s="27"/>
      <c r="EO723" s="27"/>
      <c r="EP723" s="27"/>
      <c r="EQ723" s="27"/>
      <c r="ER723" s="40"/>
    </row>
    <row r="724" spans="1:155" ht="15" customHeight="1" x14ac:dyDescent="0.25">
      <c r="B724" s="298" t="str">
        <f t="shared" si="80"/>
        <v>Desk 94</v>
      </c>
      <c r="C724" s="300" t="str">
        <f t="shared" si="82"/>
        <v/>
      </c>
      <c r="D724" s="300" t="str">
        <f t="shared" si="82"/>
        <v/>
      </c>
      <c r="E724" s="300" t="str">
        <f t="shared" si="82"/>
        <v/>
      </c>
      <c r="F724" s="300" t="str">
        <f t="shared" si="82"/>
        <v/>
      </c>
      <c r="G724" s="610" t="str">
        <f t="shared" si="82"/>
        <v/>
      </c>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c r="AQ724" s="27"/>
      <c r="AR724" s="27"/>
      <c r="AS724" s="27"/>
      <c r="AT724" s="27"/>
      <c r="AU724" s="27"/>
      <c r="AV724" s="27"/>
      <c r="AW724" s="27"/>
      <c r="AX724" s="27"/>
      <c r="AY724" s="27"/>
      <c r="AZ724" s="27"/>
      <c r="BA724" s="27"/>
      <c r="BB724" s="27"/>
      <c r="BC724" s="27"/>
      <c r="BD724" s="27"/>
      <c r="BE724" s="27"/>
      <c r="BF724" s="27"/>
      <c r="BG724" s="27"/>
      <c r="BH724" s="27"/>
      <c r="BI724" s="27"/>
      <c r="BJ724" s="27"/>
      <c r="BK724" s="27"/>
      <c r="BL724" s="27"/>
      <c r="BM724" s="27"/>
      <c r="BN724" s="27"/>
      <c r="BO724" s="27"/>
      <c r="BP724" s="27"/>
      <c r="BQ724" s="27"/>
      <c r="BR724" s="27"/>
      <c r="BS724" s="27"/>
      <c r="BT724" s="27"/>
      <c r="BU724" s="27"/>
      <c r="BV724" s="27"/>
      <c r="BW724" s="27"/>
      <c r="BX724" s="27"/>
      <c r="BY724" s="27"/>
      <c r="BZ724" s="27"/>
      <c r="CA724" s="27"/>
      <c r="CB724" s="27"/>
      <c r="CC724" s="27"/>
      <c r="CD724" s="27"/>
      <c r="CE724" s="27"/>
      <c r="CF724" s="27"/>
      <c r="CG724" s="27"/>
      <c r="CH724" s="27"/>
      <c r="CI724" s="27"/>
      <c r="CJ724" s="27"/>
      <c r="CK724" s="27"/>
      <c r="CL724" s="27"/>
      <c r="CM724" s="27"/>
      <c r="CN724" s="27"/>
      <c r="CO724" s="27"/>
      <c r="CP724" s="27"/>
      <c r="CQ724" s="27"/>
      <c r="CR724" s="27"/>
      <c r="CS724" s="27"/>
      <c r="CT724" s="27"/>
      <c r="CU724" s="27"/>
      <c r="CV724" s="27"/>
      <c r="CW724" s="27"/>
      <c r="CX724" s="27"/>
      <c r="CY724" s="27"/>
      <c r="CZ724" s="27"/>
      <c r="DA724" s="27"/>
      <c r="DB724" s="27"/>
      <c r="DC724" s="27"/>
      <c r="DD724" s="27"/>
      <c r="DE724" s="27"/>
      <c r="DF724" s="27"/>
      <c r="DG724" s="27"/>
      <c r="DH724" s="27"/>
      <c r="DI724" s="27"/>
      <c r="DJ724" s="27"/>
      <c r="DK724" s="27"/>
      <c r="DL724" s="27"/>
      <c r="DM724" s="27"/>
      <c r="DN724" s="27"/>
      <c r="DO724" s="27"/>
      <c r="DP724" s="27"/>
      <c r="DQ724" s="27"/>
      <c r="DR724" s="27"/>
      <c r="DS724" s="27"/>
      <c r="DT724" s="27"/>
      <c r="DU724" s="27"/>
      <c r="DV724" s="27"/>
      <c r="DW724" s="40"/>
      <c r="DX724" s="27"/>
      <c r="DY724" s="27"/>
      <c r="DZ724" s="27"/>
      <c r="EA724" s="27"/>
      <c r="EB724" s="27"/>
      <c r="EC724" s="27"/>
      <c r="ED724" s="27"/>
      <c r="EE724" s="27"/>
      <c r="EF724" s="27"/>
      <c r="EG724" s="27"/>
      <c r="EH724" s="27"/>
      <c r="EI724" s="27"/>
      <c r="EJ724" s="27"/>
      <c r="EK724" s="27"/>
      <c r="EL724" s="27"/>
      <c r="EM724" s="27"/>
      <c r="EN724" s="27"/>
      <c r="EO724" s="27"/>
      <c r="EP724" s="27"/>
      <c r="EQ724" s="27"/>
      <c r="ER724" s="40"/>
    </row>
    <row r="725" spans="1:155" ht="15" customHeight="1" x14ac:dyDescent="0.25">
      <c r="B725" s="298" t="str">
        <f t="shared" si="80"/>
        <v>Desk 95</v>
      </c>
      <c r="C725" s="300" t="str">
        <f t="shared" si="82"/>
        <v/>
      </c>
      <c r="D725" s="300" t="str">
        <f t="shared" si="82"/>
        <v/>
      </c>
      <c r="E725" s="300" t="str">
        <f t="shared" si="82"/>
        <v/>
      </c>
      <c r="F725" s="300" t="str">
        <f t="shared" si="82"/>
        <v/>
      </c>
      <c r="G725" s="610" t="str">
        <f t="shared" si="82"/>
        <v/>
      </c>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c r="AQ725" s="27"/>
      <c r="AR725" s="27"/>
      <c r="AS725" s="27"/>
      <c r="AT725" s="27"/>
      <c r="AU725" s="27"/>
      <c r="AV725" s="27"/>
      <c r="AW725" s="27"/>
      <c r="AX725" s="27"/>
      <c r="AY725" s="27"/>
      <c r="AZ725" s="27"/>
      <c r="BA725" s="27"/>
      <c r="BB725" s="27"/>
      <c r="BC725" s="27"/>
      <c r="BD725" s="27"/>
      <c r="BE725" s="27"/>
      <c r="BF725" s="27"/>
      <c r="BG725" s="27"/>
      <c r="BH725" s="27"/>
      <c r="BI725" s="27"/>
      <c r="BJ725" s="27"/>
      <c r="BK725" s="27"/>
      <c r="BL725" s="27"/>
      <c r="BM725" s="27"/>
      <c r="BN725" s="27"/>
      <c r="BO725" s="27"/>
      <c r="BP725" s="27"/>
      <c r="BQ725" s="27"/>
      <c r="BR725" s="27"/>
      <c r="BS725" s="27"/>
      <c r="BT725" s="27"/>
      <c r="BU725" s="27"/>
      <c r="BV725" s="27"/>
      <c r="BW725" s="27"/>
      <c r="BX725" s="27"/>
      <c r="BY725" s="27"/>
      <c r="BZ725" s="27"/>
      <c r="CA725" s="27"/>
      <c r="CB725" s="27"/>
      <c r="CC725" s="27"/>
      <c r="CD725" s="27"/>
      <c r="CE725" s="27"/>
      <c r="CF725" s="27"/>
      <c r="CG725" s="27"/>
      <c r="CH725" s="27"/>
      <c r="CI725" s="27"/>
      <c r="CJ725" s="27"/>
      <c r="CK725" s="27"/>
      <c r="CL725" s="27"/>
      <c r="CM725" s="27"/>
      <c r="CN725" s="27"/>
      <c r="CO725" s="27"/>
      <c r="CP725" s="27"/>
      <c r="CQ725" s="27"/>
      <c r="CR725" s="27"/>
      <c r="CS725" s="27"/>
      <c r="CT725" s="27"/>
      <c r="CU725" s="27"/>
      <c r="CV725" s="27"/>
      <c r="CW725" s="27"/>
      <c r="CX725" s="27"/>
      <c r="CY725" s="27"/>
      <c r="CZ725" s="27"/>
      <c r="DA725" s="27"/>
      <c r="DB725" s="27"/>
      <c r="DC725" s="27"/>
      <c r="DD725" s="27"/>
      <c r="DE725" s="27"/>
      <c r="DF725" s="27"/>
      <c r="DG725" s="27"/>
      <c r="DH725" s="27"/>
      <c r="DI725" s="27"/>
      <c r="DJ725" s="27"/>
      <c r="DK725" s="27"/>
      <c r="DL725" s="27"/>
      <c r="DM725" s="27"/>
      <c r="DN725" s="27"/>
      <c r="DO725" s="27"/>
      <c r="DP725" s="27"/>
      <c r="DQ725" s="27"/>
      <c r="DR725" s="27"/>
      <c r="DS725" s="27"/>
      <c r="DT725" s="27"/>
      <c r="DU725" s="27"/>
      <c r="DV725" s="27"/>
      <c r="DW725" s="40"/>
      <c r="DX725" s="27"/>
      <c r="DY725" s="27"/>
      <c r="DZ725" s="27"/>
      <c r="EA725" s="27"/>
      <c r="EB725" s="27"/>
      <c r="EC725" s="27"/>
      <c r="ED725" s="27"/>
      <c r="EE725" s="27"/>
      <c r="EF725" s="27"/>
      <c r="EG725" s="27"/>
      <c r="EH725" s="27"/>
      <c r="EI725" s="27"/>
      <c r="EJ725" s="27"/>
      <c r="EK725" s="27"/>
      <c r="EL725" s="27"/>
      <c r="EM725" s="27"/>
      <c r="EN725" s="27"/>
      <c r="EO725" s="27"/>
      <c r="EP725" s="27"/>
      <c r="EQ725" s="27"/>
      <c r="ER725" s="40"/>
    </row>
    <row r="726" spans="1:155" ht="15" customHeight="1" x14ac:dyDescent="0.25">
      <c r="B726" s="298" t="str">
        <f t="shared" si="80"/>
        <v>Desk 96</v>
      </c>
      <c r="C726" s="300" t="str">
        <f t="shared" si="82"/>
        <v/>
      </c>
      <c r="D726" s="300" t="str">
        <f t="shared" si="82"/>
        <v/>
      </c>
      <c r="E726" s="300" t="str">
        <f t="shared" si="82"/>
        <v/>
      </c>
      <c r="F726" s="300" t="str">
        <f t="shared" si="82"/>
        <v/>
      </c>
      <c r="G726" s="610" t="str">
        <f t="shared" si="82"/>
        <v/>
      </c>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c r="AR726" s="27"/>
      <c r="AS726" s="27"/>
      <c r="AT726" s="27"/>
      <c r="AU726" s="27"/>
      <c r="AV726" s="27"/>
      <c r="AW726" s="27"/>
      <c r="AX726" s="27"/>
      <c r="AY726" s="27"/>
      <c r="AZ726" s="27"/>
      <c r="BA726" s="27"/>
      <c r="BB726" s="27"/>
      <c r="BC726" s="27"/>
      <c r="BD726" s="27"/>
      <c r="BE726" s="27"/>
      <c r="BF726" s="27"/>
      <c r="BG726" s="27"/>
      <c r="BH726" s="27"/>
      <c r="BI726" s="27"/>
      <c r="BJ726" s="27"/>
      <c r="BK726" s="27"/>
      <c r="BL726" s="27"/>
      <c r="BM726" s="27"/>
      <c r="BN726" s="27"/>
      <c r="BO726" s="27"/>
      <c r="BP726" s="27"/>
      <c r="BQ726" s="27"/>
      <c r="BR726" s="27"/>
      <c r="BS726" s="27"/>
      <c r="BT726" s="27"/>
      <c r="BU726" s="27"/>
      <c r="BV726" s="27"/>
      <c r="BW726" s="27"/>
      <c r="BX726" s="27"/>
      <c r="BY726" s="27"/>
      <c r="BZ726" s="27"/>
      <c r="CA726" s="27"/>
      <c r="CB726" s="27"/>
      <c r="CC726" s="27"/>
      <c r="CD726" s="27"/>
      <c r="CE726" s="27"/>
      <c r="CF726" s="27"/>
      <c r="CG726" s="27"/>
      <c r="CH726" s="27"/>
      <c r="CI726" s="27"/>
      <c r="CJ726" s="27"/>
      <c r="CK726" s="27"/>
      <c r="CL726" s="27"/>
      <c r="CM726" s="27"/>
      <c r="CN726" s="27"/>
      <c r="CO726" s="27"/>
      <c r="CP726" s="27"/>
      <c r="CQ726" s="27"/>
      <c r="CR726" s="27"/>
      <c r="CS726" s="27"/>
      <c r="CT726" s="27"/>
      <c r="CU726" s="27"/>
      <c r="CV726" s="27"/>
      <c r="CW726" s="27"/>
      <c r="CX726" s="27"/>
      <c r="CY726" s="27"/>
      <c r="CZ726" s="27"/>
      <c r="DA726" s="27"/>
      <c r="DB726" s="27"/>
      <c r="DC726" s="27"/>
      <c r="DD726" s="27"/>
      <c r="DE726" s="27"/>
      <c r="DF726" s="27"/>
      <c r="DG726" s="27"/>
      <c r="DH726" s="27"/>
      <c r="DI726" s="27"/>
      <c r="DJ726" s="27"/>
      <c r="DK726" s="27"/>
      <c r="DL726" s="27"/>
      <c r="DM726" s="27"/>
      <c r="DN726" s="27"/>
      <c r="DO726" s="27"/>
      <c r="DP726" s="27"/>
      <c r="DQ726" s="27"/>
      <c r="DR726" s="27"/>
      <c r="DS726" s="27"/>
      <c r="DT726" s="27"/>
      <c r="DU726" s="27"/>
      <c r="DV726" s="27"/>
      <c r="DW726" s="40"/>
      <c r="DX726" s="27"/>
      <c r="DY726" s="27"/>
      <c r="DZ726" s="27"/>
      <c r="EA726" s="27"/>
      <c r="EB726" s="27"/>
      <c r="EC726" s="27"/>
      <c r="ED726" s="27"/>
      <c r="EE726" s="27"/>
      <c r="EF726" s="27"/>
      <c r="EG726" s="27"/>
      <c r="EH726" s="27"/>
      <c r="EI726" s="27"/>
      <c r="EJ726" s="27"/>
      <c r="EK726" s="27"/>
      <c r="EL726" s="27"/>
      <c r="EM726" s="27"/>
      <c r="EN726" s="27"/>
      <c r="EO726" s="27"/>
      <c r="EP726" s="27"/>
      <c r="EQ726" s="27"/>
      <c r="ER726" s="40"/>
    </row>
    <row r="727" spans="1:155" ht="15" customHeight="1" x14ac:dyDescent="0.25">
      <c r="B727" s="298" t="str">
        <f t="shared" si="80"/>
        <v>Desk 97</v>
      </c>
      <c r="C727" s="300" t="str">
        <f t="shared" si="82"/>
        <v/>
      </c>
      <c r="D727" s="300" t="str">
        <f t="shared" si="82"/>
        <v/>
      </c>
      <c r="E727" s="300" t="str">
        <f t="shared" si="82"/>
        <v/>
      </c>
      <c r="F727" s="300" t="str">
        <f t="shared" si="82"/>
        <v/>
      </c>
      <c r="G727" s="610" t="str">
        <f t="shared" si="82"/>
        <v/>
      </c>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c r="AQ727" s="27"/>
      <c r="AR727" s="27"/>
      <c r="AS727" s="27"/>
      <c r="AT727" s="27"/>
      <c r="AU727" s="27"/>
      <c r="AV727" s="27"/>
      <c r="AW727" s="27"/>
      <c r="AX727" s="27"/>
      <c r="AY727" s="27"/>
      <c r="AZ727" s="27"/>
      <c r="BA727" s="27"/>
      <c r="BB727" s="27"/>
      <c r="BC727" s="27"/>
      <c r="BD727" s="27"/>
      <c r="BE727" s="27"/>
      <c r="BF727" s="27"/>
      <c r="BG727" s="27"/>
      <c r="BH727" s="27"/>
      <c r="BI727" s="27"/>
      <c r="BJ727" s="27"/>
      <c r="BK727" s="27"/>
      <c r="BL727" s="27"/>
      <c r="BM727" s="27"/>
      <c r="BN727" s="27"/>
      <c r="BO727" s="27"/>
      <c r="BP727" s="27"/>
      <c r="BQ727" s="27"/>
      <c r="BR727" s="27"/>
      <c r="BS727" s="27"/>
      <c r="BT727" s="27"/>
      <c r="BU727" s="27"/>
      <c r="BV727" s="27"/>
      <c r="BW727" s="27"/>
      <c r="BX727" s="27"/>
      <c r="BY727" s="27"/>
      <c r="BZ727" s="27"/>
      <c r="CA727" s="27"/>
      <c r="CB727" s="27"/>
      <c r="CC727" s="27"/>
      <c r="CD727" s="27"/>
      <c r="CE727" s="27"/>
      <c r="CF727" s="27"/>
      <c r="CG727" s="27"/>
      <c r="CH727" s="27"/>
      <c r="CI727" s="27"/>
      <c r="CJ727" s="27"/>
      <c r="CK727" s="27"/>
      <c r="CL727" s="27"/>
      <c r="CM727" s="27"/>
      <c r="CN727" s="27"/>
      <c r="CO727" s="27"/>
      <c r="CP727" s="27"/>
      <c r="CQ727" s="27"/>
      <c r="CR727" s="27"/>
      <c r="CS727" s="27"/>
      <c r="CT727" s="27"/>
      <c r="CU727" s="27"/>
      <c r="CV727" s="27"/>
      <c r="CW727" s="27"/>
      <c r="CX727" s="27"/>
      <c r="CY727" s="27"/>
      <c r="CZ727" s="27"/>
      <c r="DA727" s="27"/>
      <c r="DB727" s="27"/>
      <c r="DC727" s="27"/>
      <c r="DD727" s="27"/>
      <c r="DE727" s="27"/>
      <c r="DF727" s="27"/>
      <c r="DG727" s="27"/>
      <c r="DH727" s="27"/>
      <c r="DI727" s="27"/>
      <c r="DJ727" s="27"/>
      <c r="DK727" s="27"/>
      <c r="DL727" s="27"/>
      <c r="DM727" s="27"/>
      <c r="DN727" s="27"/>
      <c r="DO727" s="27"/>
      <c r="DP727" s="27"/>
      <c r="DQ727" s="27"/>
      <c r="DR727" s="27"/>
      <c r="DS727" s="27"/>
      <c r="DT727" s="27"/>
      <c r="DU727" s="27"/>
      <c r="DV727" s="27"/>
      <c r="DW727" s="40"/>
      <c r="DX727" s="27"/>
      <c r="DY727" s="27"/>
      <c r="DZ727" s="27"/>
      <c r="EA727" s="27"/>
      <c r="EB727" s="27"/>
      <c r="EC727" s="27"/>
      <c r="ED727" s="27"/>
      <c r="EE727" s="27"/>
      <c r="EF727" s="27"/>
      <c r="EG727" s="27"/>
      <c r="EH727" s="27"/>
      <c r="EI727" s="27"/>
      <c r="EJ727" s="27"/>
      <c r="EK727" s="27"/>
      <c r="EL727" s="27"/>
      <c r="EM727" s="27"/>
      <c r="EN727" s="27"/>
      <c r="EO727" s="27"/>
      <c r="EP727" s="27"/>
      <c r="EQ727" s="27"/>
      <c r="ER727" s="40"/>
    </row>
    <row r="728" spans="1:155" ht="15" customHeight="1" x14ac:dyDescent="0.25">
      <c r="B728" s="298" t="str">
        <f t="shared" si="80"/>
        <v>Desk 98</v>
      </c>
      <c r="C728" s="300" t="str">
        <f t="shared" ref="C728:G730" si="83">IF(ISBLANK(C108), "", C108)</f>
        <v/>
      </c>
      <c r="D728" s="300" t="str">
        <f t="shared" si="83"/>
        <v/>
      </c>
      <c r="E728" s="300" t="str">
        <f t="shared" si="83"/>
        <v/>
      </c>
      <c r="F728" s="300" t="str">
        <f t="shared" si="83"/>
        <v/>
      </c>
      <c r="G728" s="610" t="str">
        <f t="shared" si="83"/>
        <v/>
      </c>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c r="AQ728" s="27"/>
      <c r="AR728" s="27"/>
      <c r="AS728" s="27"/>
      <c r="AT728" s="27"/>
      <c r="AU728" s="27"/>
      <c r="AV728" s="27"/>
      <c r="AW728" s="27"/>
      <c r="AX728" s="27"/>
      <c r="AY728" s="27"/>
      <c r="AZ728" s="27"/>
      <c r="BA728" s="27"/>
      <c r="BB728" s="27"/>
      <c r="BC728" s="27"/>
      <c r="BD728" s="27"/>
      <c r="BE728" s="27"/>
      <c r="BF728" s="27"/>
      <c r="BG728" s="27"/>
      <c r="BH728" s="27"/>
      <c r="BI728" s="27"/>
      <c r="BJ728" s="27"/>
      <c r="BK728" s="27"/>
      <c r="BL728" s="27"/>
      <c r="BM728" s="27"/>
      <c r="BN728" s="27"/>
      <c r="BO728" s="27"/>
      <c r="BP728" s="27"/>
      <c r="BQ728" s="27"/>
      <c r="BR728" s="27"/>
      <c r="BS728" s="27"/>
      <c r="BT728" s="27"/>
      <c r="BU728" s="27"/>
      <c r="BV728" s="27"/>
      <c r="BW728" s="27"/>
      <c r="BX728" s="27"/>
      <c r="BY728" s="27"/>
      <c r="BZ728" s="27"/>
      <c r="CA728" s="27"/>
      <c r="CB728" s="27"/>
      <c r="CC728" s="27"/>
      <c r="CD728" s="27"/>
      <c r="CE728" s="27"/>
      <c r="CF728" s="27"/>
      <c r="CG728" s="27"/>
      <c r="CH728" s="27"/>
      <c r="CI728" s="27"/>
      <c r="CJ728" s="27"/>
      <c r="CK728" s="27"/>
      <c r="CL728" s="27"/>
      <c r="CM728" s="27"/>
      <c r="CN728" s="27"/>
      <c r="CO728" s="27"/>
      <c r="CP728" s="27"/>
      <c r="CQ728" s="27"/>
      <c r="CR728" s="27"/>
      <c r="CS728" s="27"/>
      <c r="CT728" s="27"/>
      <c r="CU728" s="27"/>
      <c r="CV728" s="27"/>
      <c r="CW728" s="27"/>
      <c r="CX728" s="27"/>
      <c r="CY728" s="27"/>
      <c r="CZ728" s="27"/>
      <c r="DA728" s="27"/>
      <c r="DB728" s="27"/>
      <c r="DC728" s="27"/>
      <c r="DD728" s="27"/>
      <c r="DE728" s="27"/>
      <c r="DF728" s="27"/>
      <c r="DG728" s="27"/>
      <c r="DH728" s="27"/>
      <c r="DI728" s="27"/>
      <c r="DJ728" s="27"/>
      <c r="DK728" s="27"/>
      <c r="DL728" s="27"/>
      <c r="DM728" s="27"/>
      <c r="DN728" s="27"/>
      <c r="DO728" s="27"/>
      <c r="DP728" s="27"/>
      <c r="DQ728" s="27"/>
      <c r="DR728" s="27"/>
      <c r="DS728" s="27"/>
      <c r="DT728" s="27"/>
      <c r="DU728" s="27"/>
      <c r="DV728" s="27"/>
      <c r="DW728" s="40"/>
      <c r="DX728" s="27"/>
      <c r="DY728" s="27"/>
      <c r="DZ728" s="27"/>
      <c r="EA728" s="27"/>
      <c r="EB728" s="27"/>
      <c r="EC728" s="27"/>
      <c r="ED728" s="27"/>
      <c r="EE728" s="27"/>
      <c r="EF728" s="27"/>
      <c r="EG728" s="27"/>
      <c r="EH728" s="27"/>
      <c r="EI728" s="27"/>
      <c r="EJ728" s="27"/>
      <c r="EK728" s="27"/>
      <c r="EL728" s="27"/>
      <c r="EM728" s="27"/>
      <c r="EN728" s="27"/>
      <c r="EO728" s="27"/>
      <c r="EP728" s="27"/>
      <c r="EQ728" s="27"/>
      <c r="ER728" s="40"/>
    </row>
    <row r="729" spans="1:155" ht="15" customHeight="1" x14ac:dyDescent="0.25">
      <c r="B729" s="298" t="str">
        <f t="shared" si="80"/>
        <v>Desk 99</v>
      </c>
      <c r="C729" s="300" t="str">
        <f t="shared" si="83"/>
        <v/>
      </c>
      <c r="D729" s="300" t="str">
        <f t="shared" si="83"/>
        <v/>
      </c>
      <c r="E729" s="300" t="str">
        <f t="shared" si="83"/>
        <v/>
      </c>
      <c r="F729" s="300" t="str">
        <f t="shared" si="83"/>
        <v/>
      </c>
      <c r="G729" s="610" t="str">
        <f t="shared" si="83"/>
        <v/>
      </c>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c r="AO729" s="27"/>
      <c r="AP729" s="27"/>
      <c r="AQ729" s="27"/>
      <c r="AR729" s="27"/>
      <c r="AS729" s="27"/>
      <c r="AT729" s="27"/>
      <c r="AU729" s="27"/>
      <c r="AV729" s="27"/>
      <c r="AW729" s="27"/>
      <c r="AX729" s="27"/>
      <c r="AY729" s="27"/>
      <c r="AZ729" s="27"/>
      <c r="BA729" s="27"/>
      <c r="BB729" s="27"/>
      <c r="BC729" s="27"/>
      <c r="BD729" s="27"/>
      <c r="BE729" s="27"/>
      <c r="BF729" s="27"/>
      <c r="BG729" s="27"/>
      <c r="BH729" s="27"/>
      <c r="BI729" s="27"/>
      <c r="BJ729" s="27"/>
      <c r="BK729" s="27"/>
      <c r="BL729" s="27"/>
      <c r="BM729" s="27"/>
      <c r="BN729" s="27"/>
      <c r="BO729" s="27"/>
      <c r="BP729" s="27"/>
      <c r="BQ729" s="27"/>
      <c r="BR729" s="27"/>
      <c r="BS729" s="27"/>
      <c r="BT729" s="27"/>
      <c r="BU729" s="27"/>
      <c r="BV729" s="27"/>
      <c r="BW729" s="27"/>
      <c r="BX729" s="27"/>
      <c r="BY729" s="27"/>
      <c r="BZ729" s="27"/>
      <c r="CA729" s="27"/>
      <c r="CB729" s="27"/>
      <c r="CC729" s="27"/>
      <c r="CD729" s="27"/>
      <c r="CE729" s="27"/>
      <c r="CF729" s="27"/>
      <c r="CG729" s="27"/>
      <c r="CH729" s="27"/>
      <c r="CI729" s="27"/>
      <c r="CJ729" s="27"/>
      <c r="CK729" s="27"/>
      <c r="CL729" s="27"/>
      <c r="CM729" s="27"/>
      <c r="CN729" s="27"/>
      <c r="CO729" s="27"/>
      <c r="CP729" s="27"/>
      <c r="CQ729" s="27"/>
      <c r="CR729" s="27"/>
      <c r="CS729" s="27"/>
      <c r="CT729" s="27"/>
      <c r="CU729" s="27"/>
      <c r="CV729" s="27"/>
      <c r="CW729" s="27"/>
      <c r="CX729" s="27"/>
      <c r="CY729" s="27"/>
      <c r="CZ729" s="27"/>
      <c r="DA729" s="27"/>
      <c r="DB729" s="27"/>
      <c r="DC729" s="27"/>
      <c r="DD729" s="27"/>
      <c r="DE729" s="27"/>
      <c r="DF729" s="27"/>
      <c r="DG729" s="27"/>
      <c r="DH729" s="27"/>
      <c r="DI729" s="27"/>
      <c r="DJ729" s="27"/>
      <c r="DK729" s="27"/>
      <c r="DL729" s="27"/>
      <c r="DM729" s="27"/>
      <c r="DN729" s="27"/>
      <c r="DO729" s="27"/>
      <c r="DP729" s="27"/>
      <c r="DQ729" s="27"/>
      <c r="DR729" s="27"/>
      <c r="DS729" s="27"/>
      <c r="DT729" s="27"/>
      <c r="DU729" s="27"/>
      <c r="DV729" s="27"/>
      <c r="DW729" s="40"/>
      <c r="DX729" s="27"/>
      <c r="DY729" s="27"/>
      <c r="DZ729" s="27"/>
      <c r="EA729" s="27"/>
      <c r="EB729" s="27"/>
      <c r="EC729" s="27"/>
      <c r="ED729" s="27"/>
      <c r="EE729" s="27"/>
      <c r="EF729" s="27"/>
      <c r="EG729" s="27"/>
      <c r="EH729" s="27"/>
      <c r="EI729" s="27"/>
      <c r="EJ729" s="27"/>
      <c r="EK729" s="27"/>
      <c r="EL729" s="27"/>
      <c r="EM729" s="27"/>
      <c r="EN729" s="27"/>
      <c r="EO729" s="27"/>
      <c r="EP729" s="27"/>
      <c r="EQ729" s="27"/>
      <c r="ER729" s="40"/>
    </row>
    <row r="730" spans="1:155" ht="15" customHeight="1" x14ac:dyDescent="0.25">
      <c r="B730" s="301" t="str">
        <f t="shared" si="80"/>
        <v>Desk 100</v>
      </c>
      <c r="C730" s="302" t="str">
        <f t="shared" si="83"/>
        <v/>
      </c>
      <c r="D730" s="302" t="str">
        <f t="shared" si="83"/>
        <v/>
      </c>
      <c r="E730" s="302" t="str">
        <f t="shared" si="83"/>
        <v/>
      </c>
      <c r="F730" s="302" t="str">
        <f t="shared" si="83"/>
        <v/>
      </c>
      <c r="G730" s="610" t="str">
        <f t="shared" si="83"/>
        <v/>
      </c>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c r="AQ730" s="34"/>
      <c r="AR730" s="34"/>
      <c r="AS730" s="34"/>
      <c r="AT730" s="34"/>
      <c r="AU730" s="34"/>
      <c r="AV730" s="34"/>
      <c r="AW730" s="34"/>
      <c r="AX730" s="34"/>
      <c r="AY730" s="34"/>
      <c r="AZ730" s="34"/>
      <c r="BA730" s="34"/>
      <c r="BB730" s="34"/>
      <c r="BC730" s="34"/>
      <c r="BD730" s="34"/>
      <c r="BE730" s="34"/>
      <c r="BF730" s="34"/>
      <c r="BG730" s="34"/>
      <c r="BH730" s="34"/>
      <c r="BI730" s="34"/>
      <c r="BJ730" s="34"/>
      <c r="BK730" s="34"/>
      <c r="BL730" s="34"/>
      <c r="BM730" s="34"/>
      <c r="BN730" s="34"/>
      <c r="BO730" s="34"/>
      <c r="BP730" s="34"/>
      <c r="BQ730" s="34"/>
      <c r="BR730" s="34"/>
      <c r="BS730" s="34"/>
      <c r="BT730" s="34"/>
      <c r="BU730" s="34"/>
      <c r="BV730" s="34"/>
      <c r="BW730" s="34"/>
      <c r="BX730" s="34"/>
      <c r="BY730" s="34"/>
      <c r="BZ730" s="34"/>
      <c r="CA730" s="34"/>
      <c r="CB730" s="34"/>
      <c r="CC730" s="34"/>
      <c r="CD730" s="34"/>
      <c r="CE730" s="34"/>
      <c r="CF730" s="34"/>
      <c r="CG730" s="34"/>
      <c r="CH730" s="34"/>
      <c r="CI730" s="34"/>
      <c r="CJ730" s="34"/>
      <c r="CK730" s="34"/>
      <c r="CL730" s="34"/>
      <c r="CM730" s="34"/>
      <c r="CN730" s="34"/>
      <c r="CO730" s="34"/>
      <c r="CP730" s="34"/>
      <c r="CQ730" s="34"/>
      <c r="CR730" s="34"/>
      <c r="CS730" s="34"/>
      <c r="CT730" s="34"/>
      <c r="CU730" s="34"/>
      <c r="CV730" s="34"/>
      <c r="CW730" s="34"/>
      <c r="CX730" s="34"/>
      <c r="CY730" s="34"/>
      <c r="CZ730" s="34"/>
      <c r="DA730" s="34"/>
      <c r="DB730" s="34"/>
      <c r="DC730" s="34"/>
      <c r="DD730" s="34"/>
      <c r="DE730" s="34"/>
      <c r="DF730" s="34"/>
      <c r="DG730" s="34"/>
      <c r="DH730" s="34"/>
      <c r="DI730" s="34"/>
      <c r="DJ730" s="34"/>
      <c r="DK730" s="34"/>
      <c r="DL730" s="34"/>
      <c r="DM730" s="34"/>
      <c r="DN730" s="34"/>
      <c r="DO730" s="34"/>
      <c r="DP730" s="34"/>
      <c r="DQ730" s="34"/>
      <c r="DR730" s="34"/>
      <c r="DS730" s="34"/>
      <c r="DT730" s="34"/>
      <c r="DU730" s="34"/>
      <c r="DV730" s="34"/>
      <c r="DW730" s="82"/>
      <c r="DX730" s="34"/>
      <c r="DY730" s="34"/>
      <c r="DZ730" s="34"/>
      <c r="EA730" s="34"/>
      <c r="EB730" s="34"/>
      <c r="EC730" s="34"/>
      <c r="ED730" s="34"/>
      <c r="EE730" s="34"/>
      <c r="EF730" s="34"/>
      <c r="EG730" s="34"/>
      <c r="EH730" s="34"/>
      <c r="EI730" s="34"/>
      <c r="EJ730" s="34"/>
      <c r="EK730" s="34"/>
      <c r="EL730" s="34"/>
      <c r="EM730" s="34"/>
      <c r="EN730" s="34"/>
      <c r="EO730" s="34"/>
      <c r="EP730" s="34"/>
      <c r="EQ730" s="34"/>
      <c r="ER730" s="82"/>
    </row>
    <row r="731" spans="1:155" ht="15" customHeight="1" x14ac:dyDescent="0.25">
      <c r="B731" s="671" t="s">
        <v>622</v>
      </c>
      <c r="C731" s="611"/>
      <c r="D731" s="611"/>
      <c r="E731" s="611"/>
      <c r="F731" s="611"/>
      <c r="G731" s="611"/>
      <c r="H731" s="670"/>
      <c r="I731" s="670"/>
      <c r="J731" s="670"/>
      <c r="K731" s="670"/>
      <c r="L731" s="670"/>
      <c r="M731" s="670"/>
      <c r="N731" s="670"/>
      <c r="O731" s="670"/>
      <c r="P731" s="670"/>
      <c r="Q731" s="670"/>
      <c r="R731" s="670"/>
      <c r="S731" s="670"/>
      <c r="T731" s="670"/>
      <c r="U731" s="670"/>
      <c r="V731" s="670"/>
      <c r="W731" s="670"/>
      <c r="X731" s="670"/>
      <c r="Y731" s="670"/>
      <c r="Z731" s="670"/>
      <c r="AA731" s="670"/>
      <c r="AB731" s="670"/>
      <c r="AC731" s="670"/>
      <c r="AD731" s="670"/>
      <c r="AE731" s="670"/>
      <c r="AF731" s="670"/>
      <c r="AG731" s="670"/>
      <c r="AH731" s="670"/>
      <c r="AI731" s="670"/>
      <c r="AJ731" s="670"/>
      <c r="AK731" s="670"/>
      <c r="AL731" s="670"/>
      <c r="AM731" s="670"/>
      <c r="AN731" s="670"/>
      <c r="AO731" s="670"/>
      <c r="AP731" s="670"/>
      <c r="AQ731" s="670"/>
      <c r="AR731" s="670"/>
      <c r="AS731" s="670"/>
      <c r="AT731" s="670"/>
      <c r="AU731" s="670"/>
      <c r="AV731" s="670"/>
      <c r="AW731" s="670"/>
      <c r="AX731" s="670"/>
      <c r="AY731" s="670"/>
      <c r="AZ731" s="670"/>
      <c r="BA731" s="670"/>
      <c r="BB731" s="670"/>
      <c r="BC731" s="670"/>
      <c r="BD731" s="670"/>
      <c r="BE731" s="670"/>
      <c r="BF731" s="670"/>
      <c r="BG731" s="670"/>
      <c r="BH731" s="670"/>
      <c r="BI731" s="670"/>
      <c r="BJ731" s="670"/>
      <c r="BK731" s="670"/>
      <c r="BL731" s="670"/>
      <c r="BM731" s="670"/>
      <c r="BN731" s="670"/>
      <c r="BO731" s="670"/>
      <c r="BP731" s="670"/>
      <c r="BQ731" s="670"/>
      <c r="BR731" s="670"/>
      <c r="BS731" s="670"/>
      <c r="BT731" s="670"/>
      <c r="BU731" s="670"/>
      <c r="BV731" s="670"/>
      <c r="BW731" s="670"/>
      <c r="BX731" s="670"/>
      <c r="BY731" s="670"/>
      <c r="BZ731" s="670"/>
      <c r="CA731" s="670"/>
      <c r="CB731" s="670"/>
      <c r="CC731" s="670"/>
      <c r="CD731" s="670"/>
      <c r="CE731" s="670"/>
      <c r="CF731" s="670"/>
      <c r="CG731" s="670"/>
      <c r="CH731" s="670"/>
      <c r="CI731" s="670"/>
      <c r="CJ731" s="670"/>
      <c r="CK731" s="670"/>
      <c r="CL731" s="670"/>
      <c r="CM731" s="670"/>
      <c r="CN731" s="670"/>
      <c r="CO731" s="670"/>
      <c r="CP731" s="670"/>
      <c r="CQ731" s="670"/>
      <c r="CR731" s="670"/>
      <c r="CS731" s="670"/>
      <c r="CT731" s="670"/>
      <c r="CU731" s="670"/>
      <c r="CV731" s="670"/>
      <c r="CW731" s="670"/>
      <c r="CX731" s="670"/>
      <c r="CY731" s="670"/>
      <c r="CZ731" s="670"/>
      <c r="DA731" s="670"/>
      <c r="DB731" s="670"/>
      <c r="DC731" s="670"/>
      <c r="DD731" s="670"/>
      <c r="DE731" s="670"/>
      <c r="DF731" s="670"/>
      <c r="DG731" s="670"/>
      <c r="DH731" s="670"/>
      <c r="DI731" s="670"/>
      <c r="DJ731" s="670"/>
      <c r="DK731" s="670"/>
      <c r="DL731" s="670"/>
      <c r="DM731" s="670"/>
      <c r="DN731" s="670"/>
      <c r="DO731" s="670"/>
      <c r="DP731" s="670"/>
      <c r="DQ731" s="670"/>
      <c r="DR731" s="670"/>
      <c r="DS731" s="670"/>
      <c r="DT731" s="670"/>
      <c r="DU731" s="670"/>
      <c r="DV731" s="670"/>
      <c r="DW731" s="655"/>
      <c r="DX731" s="670"/>
      <c r="DY731" s="670"/>
      <c r="DZ731" s="670"/>
      <c r="EA731" s="670"/>
      <c r="EB731" s="670"/>
      <c r="EC731" s="670"/>
      <c r="ED731" s="670"/>
      <c r="EE731" s="670"/>
      <c r="EF731" s="670"/>
      <c r="EG731" s="670"/>
      <c r="EH731" s="670"/>
      <c r="EI731" s="670"/>
      <c r="EJ731" s="670"/>
      <c r="EK731" s="670"/>
      <c r="EL731" s="670"/>
      <c r="EM731" s="670"/>
      <c r="EN731" s="670"/>
      <c r="EO731" s="670"/>
      <c r="EP731" s="670"/>
      <c r="EQ731" s="670"/>
      <c r="ER731" s="655"/>
    </row>
    <row r="732" spans="1:155" s="372" customFormat="1" ht="15" customHeight="1" x14ac:dyDescent="0.25">
      <c r="A732" s="474"/>
      <c r="B732" s="654"/>
      <c r="C732" s="654"/>
      <c r="D732" s="666"/>
      <c r="E732" s="666"/>
      <c r="F732" s="666"/>
      <c r="G732" s="654"/>
      <c r="H732" s="654"/>
      <c r="I732" s="654"/>
      <c r="J732" s="654"/>
      <c r="K732" s="654"/>
      <c r="L732" s="654"/>
      <c r="M732" s="654"/>
      <c r="N732" s="654"/>
      <c r="O732" s="654"/>
      <c r="P732" s="654"/>
      <c r="Q732" s="654"/>
      <c r="R732" s="654"/>
      <c r="S732" s="654"/>
      <c r="T732" s="654"/>
      <c r="U732" s="654"/>
      <c r="V732" s="654"/>
      <c r="W732" s="654"/>
      <c r="X732" s="654"/>
      <c r="Y732" s="654"/>
      <c r="Z732" s="654"/>
      <c r="AA732" s="654"/>
      <c r="AB732" s="654"/>
      <c r="AC732" s="654"/>
      <c r="AD732" s="654"/>
      <c r="AE732" s="654"/>
      <c r="AF732" s="654"/>
      <c r="AG732" s="654"/>
      <c r="AH732" s="654"/>
      <c r="AI732" s="654"/>
      <c r="AJ732" s="654"/>
      <c r="AK732" s="654"/>
      <c r="AL732" s="654"/>
      <c r="AM732" s="654"/>
      <c r="AN732" s="654"/>
      <c r="AO732" s="654"/>
      <c r="AP732" s="654"/>
      <c r="AQ732" s="654"/>
      <c r="AR732" s="654"/>
      <c r="AS732" s="654"/>
      <c r="AT732" s="654"/>
      <c r="AU732" s="654"/>
      <c r="AV732" s="654"/>
      <c r="AW732" s="654"/>
      <c r="AX732" s="654"/>
      <c r="AY732" s="654"/>
      <c r="AZ732" s="654"/>
      <c r="BA732" s="654"/>
      <c r="BB732" s="654"/>
      <c r="BC732" s="654"/>
      <c r="BD732" s="654"/>
      <c r="BE732" s="654"/>
      <c r="BF732" s="654"/>
      <c r="BG732" s="654"/>
      <c r="BH732" s="654"/>
      <c r="BI732" s="654"/>
      <c r="BJ732" s="654"/>
      <c r="BK732" s="654"/>
      <c r="BL732" s="654"/>
      <c r="BM732" s="654"/>
      <c r="BN732" s="654"/>
      <c r="BO732" s="654"/>
      <c r="BP732" s="654"/>
      <c r="BQ732" s="654"/>
      <c r="BR732" s="654"/>
      <c r="BS732" s="654"/>
      <c r="BT732" s="654"/>
      <c r="BU732" s="654"/>
      <c r="BV732" s="654"/>
      <c r="BW732" s="654"/>
      <c r="BX732" s="654"/>
      <c r="BY732" s="654"/>
      <c r="BZ732" s="654"/>
      <c r="CA732" s="654"/>
      <c r="CB732" s="654"/>
      <c r="CC732" s="654"/>
      <c r="CD732" s="654"/>
      <c r="CE732" s="654"/>
      <c r="CF732" s="654"/>
      <c r="CG732" s="654"/>
      <c r="CH732" s="654"/>
      <c r="CI732" s="654"/>
      <c r="CJ732" s="654"/>
      <c r="CK732" s="654"/>
      <c r="CL732" s="654"/>
      <c r="CM732" s="654"/>
      <c r="CN732" s="654"/>
      <c r="CO732" s="654"/>
      <c r="CP732" s="654"/>
      <c r="CQ732" s="654"/>
      <c r="CR732" s="654"/>
      <c r="CS732" s="654"/>
      <c r="CT732" s="654"/>
      <c r="CU732" s="654"/>
      <c r="CV732" s="654"/>
      <c r="CW732" s="654"/>
      <c r="CX732" s="654"/>
      <c r="CY732" s="654"/>
      <c r="CZ732" s="654"/>
      <c r="DA732" s="654"/>
      <c r="DB732" s="654"/>
      <c r="DC732" s="654"/>
      <c r="DD732" s="654"/>
      <c r="DE732" s="654"/>
      <c r="DF732" s="654"/>
      <c r="DG732" s="654"/>
      <c r="DH732" s="654"/>
      <c r="DI732" s="654"/>
      <c r="DJ732" s="654"/>
      <c r="DK732" s="654"/>
      <c r="DL732" s="654"/>
      <c r="DM732" s="654"/>
      <c r="DN732" s="654"/>
      <c r="DO732" s="654"/>
      <c r="DP732" s="654"/>
      <c r="DQ732" s="654"/>
      <c r="DR732" s="654"/>
      <c r="DS732" s="654"/>
      <c r="DT732" s="654"/>
      <c r="DU732" s="654"/>
      <c r="DV732" s="654"/>
      <c r="DW732" s="654"/>
      <c r="DX732" s="654"/>
      <c r="DY732" s="654"/>
      <c r="DZ732" s="654"/>
      <c r="EA732" s="654"/>
      <c r="EB732" s="654"/>
      <c r="EC732" s="654"/>
      <c r="ED732" s="654"/>
      <c r="EE732" s="654"/>
      <c r="EF732" s="654"/>
      <c r="EG732" s="654"/>
      <c r="EH732" s="654"/>
      <c r="EI732" s="654"/>
      <c r="EJ732" s="654"/>
      <c r="EK732" s="654"/>
      <c r="EL732" s="654"/>
      <c r="EM732" s="654"/>
      <c r="EN732" s="654"/>
      <c r="EO732" s="654"/>
      <c r="EP732" s="654"/>
      <c r="EQ732" s="654"/>
      <c r="ER732" s="654"/>
      <c r="ES732" s="638"/>
    </row>
    <row r="733" spans="1:155" s="150" customFormat="1" hidden="1" x14ac:dyDescent="0.25">
      <c r="A733" s="574"/>
      <c r="B733" s="261"/>
      <c r="C733" s="261"/>
      <c r="D733" s="291"/>
      <c r="E733" s="291"/>
      <c r="F733" s="291"/>
      <c r="G733" s="257"/>
      <c r="H733" s="261"/>
      <c r="I733" s="261"/>
      <c r="J733" s="261"/>
      <c r="K733" s="261"/>
      <c r="L733" s="261"/>
      <c r="M733" s="261"/>
      <c r="N733" s="261"/>
      <c r="O733" s="261"/>
      <c r="P733" s="261"/>
      <c r="Q733" s="261"/>
      <c r="R733" s="261"/>
      <c r="S733" s="261"/>
      <c r="T733" s="261"/>
      <c r="U733" s="261"/>
      <c r="V733" s="261"/>
      <c r="W733" s="261"/>
      <c r="X733" s="261"/>
      <c r="Y733" s="261"/>
      <c r="Z733" s="261"/>
      <c r="AA733" s="261"/>
      <c r="AB733" s="261"/>
      <c r="AC733" s="261"/>
      <c r="AD733" s="261"/>
      <c r="AE733" s="261"/>
      <c r="AF733" s="261"/>
      <c r="AG733" s="261"/>
      <c r="AH733" s="261"/>
      <c r="AI733" s="261"/>
      <c r="AJ733" s="261"/>
      <c r="AK733" s="261"/>
      <c r="AL733" s="261"/>
      <c r="AM733" s="261"/>
      <c r="AN733" s="261"/>
      <c r="AO733" s="261"/>
      <c r="AP733" s="261"/>
      <c r="AQ733" s="261"/>
      <c r="AR733" s="261"/>
      <c r="AS733" s="261"/>
      <c r="AT733" s="261"/>
      <c r="AU733" s="261"/>
      <c r="AV733" s="261"/>
      <c r="AW733" s="261"/>
      <c r="AX733" s="261"/>
      <c r="AY733" s="261"/>
      <c r="AZ733" s="261"/>
      <c r="BA733" s="261"/>
      <c r="BB733" s="261"/>
      <c r="BC733" s="261"/>
      <c r="BD733" s="261"/>
      <c r="BE733" s="261"/>
      <c r="BF733" s="261"/>
      <c r="BG733" s="261"/>
      <c r="BH733" s="261"/>
      <c r="BI733" s="261"/>
      <c r="BJ733" s="261"/>
      <c r="BK733" s="261"/>
      <c r="BL733" s="261"/>
      <c r="BM733" s="261"/>
      <c r="BN733" s="261"/>
      <c r="BO733" s="261"/>
      <c r="BP733" s="261"/>
      <c r="BQ733" s="261"/>
      <c r="BR733" s="261"/>
      <c r="BS733" s="261"/>
      <c r="BT733" s="261"/>
      <c r="BU733" s="261"/>
      <c r="BV733" s="261"/>
      <c r="BW733" s="261"/>
      <c r="BX733" s="261"/>
      <c r="BY733" s="261"/>
      <c r="BZ733" s="261"/>
      <c r="CA733" s="261"/>
      <c r="CB733" s="261"/>
      <c r="CC733" s="261"/>
      <c r="CD733" s="261"/>
      <c r="CE733" s="261"/>
      <c r="CF733" s="261"/>
      <c r="CG733" s="261"/>
      <c r="CH733" s="261"/>
      <c r="CI733" s="261"/>
      <c r="CJ733" s="261"/>
      <c r="CK733" s="261"/>
      <c r="CL733" s="261"/>
      <c r="CM733" s="261"/>
      <c r="CN733" s="261"/>
      <c r="CO733" s="261"/>
      <c r="CP733" s="261"/>
      <c r="CQ733" s="261"/>
      <c r="CR733" s="261"/>
      <c r="CS733" s="261"/>
      <c r="CT733" s="261"/>
      <c r="CU733" s="261"/>
      <c r="CV733" s="261"/>
      <c r="CW733" s="261"/>
      <c r="CX733" s="261"/>
      <c r="CY733" s="261"/>
      <c r="CZ733" s="261"/>
      <c r="DA733" s="261"/>
      <c r="DB733" s="261"/>
      <c r="DC733" s="261"/>
      <c r="DD733" s="261"/>
      <c r="DE733" s="261"/>
      <c r="DF733" s="261"/>
      <c r="DG733" s="261"/>
      <c r="DH733" s="261"/>
      <c r="DI733" s="261"/>
      <c r="DJ733" s="261"/>
      <c r="DK733" s="261"/>
      <c r="DL733" s="261"/>
      <c r="DM733" s="261"/>
      <c r="DN733" s="261"/>
      <c r="DO733" s="261"/>
      <c r="DP733" s="261"/>
      <c r="DQ733" s="261"/>
      <c r="DR733" s="261"/>
      <c r="DS733" s="261"/>
      <c r="DT733" s="261"/>
      <c r="DU733" s="261"/>
      <c r="DV733" s="261"/>
      <c r="DW733" s="261"/>
      <c r="DX733" s="261"/>
      <c r="DY733" s="261"/>
      <c r="DZ733" s="261"/>
      <c r="EA733" s="261"/>
      <c r="EB733" s="261"/>
      <c r="EC733" s="261"/>
      <c r="ED733" s="261"/>
      <c r="EE733" s="261"/>
      <c r="EF733" s="261"/>
      <c r="EG733" s="261"/>
      <c r="EH733" s="261"/>
      <c r="EI733" s="261"/>
      <c r="EJ733" s="261"/>
      <c r="EK733" s="261"/>
      <c r="EL733" s="261"/>
      <c r="EM733" s="261"/>
      <c r="EN733" s="261"/>
      <c r="EO733" s="261"/>
      <c r="EP733" s="261"/>
      <c r="EQ733" s="261"/>
      <c r="ER733" s="261"/>
      <c r="ES733" s="658"/>
      <c r="ET733" s="261"/>
      <c r="EU733" s="261"/>
      <c r="EV733" s="261"/>
      <c r="EW733" s="261"/>
      <c r="EX733" s="261"/>
      <c r="EY733" s="261"/>
    </row>
    <row r="734" spans="1:155" s="150" customFormat="1" hidden="1" x14ac:dyDescent="0.25">
      <c r="A734" s="574"/>
      <c r="B734" s="261"/>
      <c r="C734" s="261"/>
      <c r="D734" s="291"/>
      <c r="E734" s="291"/>
      <c r="F734" s="291"/>
      <c r="G734" s="257"/>
      <c r="H734" s="261"/>
      <c r="I734" s="261"/>
      <c r="J734" s="261"/>
      <c r="K734" s="261"/>
      <c r="L734" s="261"/>
      <c r="M734" s="261"/>
      <c r="N734" s="261"/>
      <c r="O734" s="261"/>
      <c r="P734" s="261"/>
      <c r="Q734" s="261"/>
      <c r="R734" s="261"/>
      <c r="S734" s="261"/>
      <c r="T734" s="261"/>
      <c r="U734" s="261"/>
      <c r="V734" s="261"/>
      <c r="W734" s="261"/>
      <c r="X734" s="261"/>
      <c r="Y734" s="261"/>
      <c r="Z734" s="261"/>
      <c r="AA734" s="261"/>
      <c r="AB734" s="261"/>
      <c r="AC734" s="261"/>
      <c r="AD734" s="261"/>
      <c r="AE734" s="261"/>
      <c r="AF734" s="261"/>
      <c r="AG734" s="261"/>
      <c r="AH734" s="261"/>
      <c r="AI734" s="261"/>
      <c r="AJ734" s="261"/>
      <c r="AK734" s="261"/>
      <c r="AL734" s="261"/>
      <c r="AM734" s="261"/>
      <c r="AN734" s="261"/>
      <c r="AO734" s="261"/>
      <c r="AP734" s="261"/>
      <c r="AQ734" s="261"/>
      <c r="AR734" s="261"/>
      <c r="AS734" s="261"/>
      <c r="AT734" s="261"/>
      <c r="AU734" s="261"/>
      <c r="AV734" s="261"/>
      <c r="AW734" s="261"/>
      <c r="AX734" s="261"/>
      <c r="AY734" s="261"/>
      <c r="AZ734" s="261"/>
      <c r="BA734" s="261"/>
      <c r="BB734" s="261"/>
      <c r="BC734" s="261"/>
      <c r="BD734" s="261"/>
      <c r="BE734" s="261"/>
      <c r="BF734" s="261"/>
      <c r="BG734" s="261"/>
      <c r="BH734" s="261"/>
      <c r="BI734" s="261"/>
      <c r="BJ734" s="261"/>
      <c r="BK734" s="261"/>
      <c r="BL734" s="261"/>
      <c r="BM734" s="261"/>
      <c r="BN734" s="261"/>
      <c r="BO734" s="261"/>
      <c r="BP734" s="261"/>
      <c r="BQ734" s="261"/>
      <c r="BR734" s="261"/>
      <c r="BS734" s="261"/>
      <c r="BT734" s="261"/>
      <c r="BU734" s="261"/>
      <c r="BV734" s="261"/>
      <c r="BW734" s="261"/>
      <c r="BX734" s="261"/>
      <c r="BY734" s="261"/>
      <c r="BZ734" s="261"/>
      <c r="CA734" s="261"/>
      <c r="CB734" s="261"/>
      <c r="CC734" s="261"/>
      <c r="CD734" s="261"/>
      <c r="CE734" s="261"/>
      <c r="CF734" s="261"/>
      <c r="CG734" s="261"/>
      <c r="CH734" s="261"/>
      <c r="CI734" s="261"/>
      <c r="CJ734" s="261"/>
      <c r="CK734" s="261"/>
      <c r="CL734" s="261"/>
      <c r="CM734" s="261"/>
      <c r="CN734" s="261"/>
      <c r="CO734" s="261"/>
      <c r="CP734" s="261"/>
      <c r="CQ734" s="261"/>
      <c r="CR734" s="261"/>
      <c r="CS734" s="261"/>
      <c r="CT734" s="261"/>
      <c r="CU734" s="261"/>
      <c r="CV734" s="261"/>
      <c r="CW734" s="261"/>
      <c r="CX734" s="261"/>
      <c r="CY734" s="261"/>
      <c r="CZ734" s="261"/>
      <c r="DA734" s="261"/>
      <c r="DB734" s="261"/>
      <c r="DC734" s="261"/>
      <c r="DD734" s="261"/>
      <c r="DE734" s="261"/>
      <c r="DF734" s="261"/>
      <c r="DG734" s="261"/>
      <c r="DH734" s="261"/>
      <c r="DI734" s="261"/>
      <c r="DJ734" s="261"/>
      <c r="DK734" s="261"/>
      <c r="DL734" s="261"/>
      <c r="DM734" s="261"/>
      <c r="DN734" s="261"/>
      <c r="DO734" s="261"/>
      <c r="DP734" s="261"/>
      <c r="DQ734" s="261"/>
      <c r="DR734" s="261"/>
      <c r="DS734" s="261"/>
      <c r="DT734" s="261"/>
      <c r="DU734" s="261"/>
      <c r="DV734" s="261"/>
      <c r="DW734" s="261"/>
      <c r="DX734" s="261"/>
      <c r="DY734" s="261"/>
      <c r="DZ734" s="261"/>
      <c r="EA734" s="261"/>
      <c r="EB734" s="261"/>
      <c r="EC734" s="261"/>
      <c r="ED734" s="261"/>
      <c r="EE734" s="261"/>
      <c r="EF734" s="261"/>
      <c r="EG734" s="261"/>
      <c r="EH734" s="261"/>
      <c r="EI734" s="261"/>
      <c r="EJ734" s="261"/>
      <c r="EK734" s="261"/>
      <c r="EL734" s="261"/>
      <c r="EM734" s="261"/>
      <c r="EN734" s="261"/>
      <c r="EO734" s="261"/>
      <c r="EP734" s="261"/>
      <c r="EQ734" s="261"/>
      <c r="ER734" s="261"/>
      <c r="ES734" s="658"/>
      <c r="ET734" s="261"/>
      <c r="EU734" s="261"/>
      <c r="EV734" s="261"/>
      <c r="EW734" s="261"/>
      <c r="EX734" s="261"/>
      <c r="EY734" s="261"/>
    </row>
    <row r="735" spans="1:155" s="150" customFormat="1" hidden="1" x14ac:dyDescent="0.25">
      <c r="A735" s="574"/>
      <c r="B735" s="261"/>
      <c r="C735" s="261"/>
      <c r="D735" s="291"/>
      <c r="E735" s="291"/>
      <c r="F735" s="291"/>
      <c r="G735" s="257"/>
      <c r="H735" s="261"/>
      <c r="I735" s="261"/>
      <c r="J735" s="261"/>
      <c r="K735" s="261"/>
      <c r="L735" s="261"/>
      <c r="M735" s="261"/>
      <c r="N735" s="261"/>
      <c r="O735" s="261"/>
      <c r="P735" s="261"/>
      <c r="Q735" s="261"/>
      <c r="R735" s="261"/>
      <c r="S735" s="261"/>
      <c r="T735" s="261"/>
      <c r="U735" s="261"/>
      <c r="V735" s="261"/>
      <c r="W735" s="261"/>
      <c r="X735" s="261"/>
      <c r="Y735" s="261"/>
      <c r="Z735" s="261"/>
      <c r="AA735" s="261"/>
      <c r="AB735" s="261"/>
      <c r="AC735" s="261"/>
      <c r="AD735" s="261"/>
      <c r="AE735" s="261"/>
      <c r="AF735" s="261"/>
      <c r="AG735" s="261"/>
      <c r="AH735" s="261"/>
      <c r="AI735" s="261"/>
      <c r="AJ735" s="261"/>
      <c r="AK735" s="261"/>
      <c r="AL735" s="261"/>
      <c r="AM735" s="261"/>
      <c r="AN735" s="261"/>
      <c r="AO735" s="261"/>
      <c r="AP735" s="261"/>
      <c r="AQ735" s="261"/>
      <c r="AR735" s="261"/>
      <c r="AS735" s="261"/>
      <c r="AT735" s="261"/>
      <c r="AU735" s="261"/>
      <c r="AV735" s="261"/>
      <c r="AW735" s="261"/>
      <c r="AX735" s="261"/>
      <c r="AY735" s="261"/>
      <c r="AZ735" s="261"/>
      <c r="BA735" s="261"/>
      <c r="BB735" s="261"/>
      <c r="BC735" s="261"/>
      <c r="BD735" s="261"/>
      <c r="BE735" s="261"/>
      <c r="BF735" s="261"/>
      <c r="BG735" s="261"/>
      <c r="BH735" s="261"/>
      <c r="BI735" s="261"/>
      <c r="BJ735" s="261"/>
      <c r="BK735" s="261"/>
      <c r="BL735" s="261"/>
      <c r="BM735" s="261"/>
      <c r="BN735" s="261"/>
      <c r="BO735" s="261"/>
      <c r="BP735" s="261"/>
      <c r="BQ735" s="261"/>
      <c r="BR735" s="261"/>
      <c r="BS735" s="261"/>
      <c r="BT735" s="261"/>
      <c r="BU735" s="261"/>
      <c r="BV735" s="261"/>
      <c r="BW735" s="261"/>
      <c r="BX735" s="261"/>
      <c r="BY735" s="261"/>
      <c r="BZ735" s="261"/>
      <c r="CA735" s="261"/>
      <c r="CB735" s="261"/>
      <c r="CC735" s="261"/>
      <c r="CD735" s="261"/>
      <c r="CE735" s="261"/>
      <c r="CF735" s="261"/>
      <c r="CG735" s="261"/>
      <c r="CH735" s="261"/>
      <c r="CI735" s="261"/>
      <c r="CJ735" s="261"/>
      <c r="CK735" s="261"/>
      <c r="CL735" s="261"/>
      <c r="CM735" s="261"/>
      <c r="CN735" s="261"/>
      <c r="CO735" s="261"/>
      <c r="CP735" s="261"/>
      <c r="CQ735" s="261"/>
      <c r="CR735" s="261"/>
      <c r="CS735" s="261"/>
      <c r="CT735" s="261"/>
      <c r="CU735" s="261"/>
      <c r="CV735" s="261"/>
      <c r="CW735" s="261"/>
      <c r="CX735" s="261"/>
      <c r="CY735" s="261"/>
      <c r="CZ735" s="261"/>
      <c r="DA735" s="261"/>
      <c r="DB735" s="261"/>
      <c r="DC735" s="261"/>
      <c r="DD735" s="261"/>
      <c r="DE735" s="261"/>
      <c r="DF735" s="261"/>
      <c r="DG735" s="261"/>
      <c r="DH735" s="261"/>
      <c r="DI735" s="261"/>
      <c r="DJ735" s="261"/>
      <c r="DK735" s="261"/>
      <c r="DL735" s="261"/>
      <c r="DM735" s="261"/>
      <c r="DN735" s="261"/>
      <c r="DO735" s="261"/>
      <c r="DP735" s="261"/>
      <c r="DQ735" s="261"/>
      <c r="DR735" s="261"/>
      <c r="DS735" s="261"/>
      <c r="DT735" s="261"/>
      <c r="DU735" s="261"/>
      <c r="DV735" s="261"/>
      <c r="DW735" s="261"/>
      <c r="DX735" s="261"/>
      <c r="DY735" s="261"/>
      <c r="DZ735" s="261"/>
      <c r="EA735" s="261"/>
      <c r="EB735" s="261"/>
      <c r="EC735" s="261"/>
      <c r="ED735" s="261"/>
      <c r="EE735" s="261"/>
      <c r="EF735" s="261"/>
      <c r="EG735" s="261"/>
      <c r="EH735" s="261"/>
      <c r="EI735" s="261"/>
      <c r="EJ735" s="261"/>
      <c r="EK735" s="261"/>
      <c r="EL735" s="261"/>
      <c r="EM735" s="261"/>
      <c r="EN735" s="261"/>
      <c r="EO735" s="261"/>
      <c r="EP735" s="261"/>
      <c r="EQ735" s="261"/>
      <c r="ER735" s="261"/>
      <c r="ES735" s="658"/>
      <c r="ET735" s="261"/>
      <c r="EU735" s="261"/>
      <c r="EV735" s="261"/>
      <c r="EW735" s="261"/>
      <c r="EX735" s="261"/>
      <c r="EY735" s="261"/>
    </row>
    <row r="736" spans="1:155" s="150" customFormat="1" hidden="1" x14ac:dyDescent="0.25">
      <c r="A736" s="574"/>
      <c r="B736" s="261"/>
      <c r="C736" s="261"/>
      <c r="D736" s="291"/>
      <c r="E736" s="291"/>
      <c r="F736" s="291"/>
      <c r="G736" s="257"/>
      <c r="H736" s="261"/>
      <c r="I736" s="261"/>
      <c r="J736" s="261"/>
      <c r="K736" s="261"/>
      <c r="L736" s="261"/>
      <c r="M736" s="261"/>
      <c r="N736" s="261"/>
      <c r="O736" s="261"/>
      <c r="P736" s="261"/>
      <c r="Q736" s="261"/>
      <c r="R736" s="261"/>
      <c r="S736" s="261"/>
      <c r="T736" s="261"/>
      <c r="U736" s="261"/>
      <c r="V736" s="261"/>
      <c r="W736" s="261"/>
      <c r="X736" s="261"/>
      <c r="Y736" s="261"/>
      <c r="Z736" s="261"/>
      <c r="AA736" s="261"/>
      <c r="AB736" s="261"/>
      <c r="AC736" s="261"/>
      <c r="AD736" s="261"/>
      <c r="AE736" s="261"/>
      <c r="AF736" s="261"/>
      <c r="AG736" s="261"/>
      <c r="AH736" s="261"/>
      <c r="AI736" s="261"/>
      <c r="AJ736" s="261"/>
      <c r="AK736" s="261"/>
      <c r="AL736" s="261"/>
      <c r="AM736" s="261"/>
      <c r="AN736" s="261"/>
      <c r="AO736" s="261"/>
      <c r="AP736" s="261"/>
      <c r="AQ736" s="261"/>
      <c r="AR736" s="261"/>
      <c r="AS736" s="261"/>
      <c r="AT736" s="261"/>
      <c r="AU736" s="261"/>
      <c r="AV736" s="261"/>
      <c r="AW736" s="261"/>
      <c r="AX736" s="261"/>
      <c r="AY736" s="261"/>
      <c r="AZ736" s="261"/>
      <c r="BA736" s="261"/>
      <c r="BB736" s="261"/>
      <c r="BC736" s="261"/>
      <c r="BD736" s="261"/>
      <c r="BE736" s="261"/>
      <c r="BF736" s="261"/>
      <c r="BG736" s="261"/>
      <c r="BH736" s="261"/>
      <c r="BI736" s="261"/>
      <c r="BJ736" s="261"/>
      <c r="BK736" s="261"/>
      <c r="BL736" s="261"/>
      <c r="BM736" s="261"/>
      <c r="BN736" s="261"/>
      <c r="BO736" s="261"/>
      <c r="BP736" s="261"/>
      <c r="BQ736" s="261"/>
      <c r="BR736" s="261"/>
      <c r="BS736" s="261"/>
      <c r="BT736" s="261"/>
      <c r="BU736" s="261"/>
      <c r="BV736" s="261"/>
      <c r="BW736" s="261"/>
      <c r="BX736" s="261"/>
      <c r="BY736" s="261"/>
      <c r="BZ736" s="261"/>
      <c r="CA736" s="261"/>
      <c r="CB736" s="261"/>
      <c r="CC736" s="261"/>
      <c r="CD736" s="261"/>
      <c r="CE736" s="261"/>
      <c r="CF736" s="261"/>
      <c r="CG736" s="261"/>
      <c r="CH736" s="261"/>
      <c r="CI736" s="261"/>
      <c r="CJ736" s="261"/>
      <c r="CK736" s="261"/>
      <c r="CL736" s="261"/>
      <c r="CM736" s="261"/>
      <c r="CN736" s="261"/>
      <c r="CO736" s="261"/>
      <c r="CP736" s="261"/>
      <c r="CQ736" s="261"/>
      <c r="CR736" s="261"/>
      <c r="CS736" s="261"/>
      <c r="CT736" s="261"/>
      <c r="CU736" s="261"/>
      <c r="CV736" s="261"/>
      <c r="CW736" s="261"/>
      <c r="CX736" s="261"/>
      <c r="CY736" s="261"/>
      <c r="CZ736" s="261"/>
      <c r="DA736" s="261"/>
      <c r="DB736" s="261"/>
      <c r="DC736" s="261"/>
      <c r="DD736" s="261"/>
      <c r="DE736" s="261"/>
      <c r="DF736" s="261"/>
      <c r="DG736" s="261"/>
      <c r="DH736" s="261"/>
      <c r="DI736" s="261"/>
      <c r="DJ736" s="261"/>
      <c r="DK736" s="261"/>
      <c r="DL736" s="261"/>
      <c r="DM736" s="261"/>
      <c r="DN736" s="261"/>
      <c r="DO736" s="261"/>
      <c r="DP736" s="261"/>
      <c r="DQ736" s="261"/>
      <c r="DR736" s="261"/>
      <c r="DS736" s="261"/>
      <c r="DT736" s="261"/>
      <c r="DU736" s="261"/>
      <c r="DV736" s="261"/>
      <c r="DW736" s="261"/>
      <c r="DX736" s="261"/>
      <c r="DY736" s="261"/>
      <c r="DZ736" s="261"/>
      <c r="EA736" s="261"/>
      <c r="EB736" s="261"/>
      <c r="EC736" s="261"/>
      <c r="ED736" s="261"/>
      <c r="EE736" s="261"/>
      <c r="EF736" s="261"/>
      <c r="EG736" s="261"/>
      <c r="EH736" s="261"/>
      <c r="EI736" s="261"/>
      <c r="EJ736" s="261"/>
      <c r="EK736" s="261"/>
      <c r="EL736" s="261"/>
      <c r="EM736" s="261"/>
      <c r="EN736" s="261"/>
      <c r="EO736" s="261"/>
      <c r="EP736" s="261"/>
      <c r="EQ736" s="261"/>
      <c r="ER736" s="261"/>
      <c r="ES736" s="658"/>
      <c r="ET736" s="261"/>
      <c r="EU736" s="261"/>
      <c r="EV736" s="261"/>
      <c r="EW736" s="261"/>
      <c r="EX736" s="261"/>
      <c r="EY736" s="261"/>
    </row>
    <row r="737" spans="1:155" s="150" customFormat="1" hidden="1" x14ac:dyDescent="0.25">
      <c r="A737" s="574"/>
      <c r="B737" s="261"/>
      <c r="C737" s="261"/>
      <c r="D737" s="291"/>
      <c r="E737" s="291"/>
      <c r="F737" s="291"/>
      <c r="G737" s="257"/>
      <c r="H737" s="261"/>
      <c r="I737" s="261"/>
      <c r="J737" s="261"/>
      <c r="K737" s="261"/>
      <c r="L737" s="261"/>
      <c r="M737" s="261"/>
      <c r="N737" s="261"/>
      <c r="O737" s="261"/>
      <c r="P737" s="261"/>
      <c r="Q737" s="261"/>
      <c r="R737" s="261"/>
      <c r="S737" s="261"/>
      <c r="T737" s="261"/>
      <c r="U737" s="261"/>
      <c r="V737" s="261"/>
      <c r="W737" s="261"/>
      <c r="X737" s="261"/>
      <c r="Y737" s="261"/>
      <c r="Z737" s="261"/>
      <c r="AA737" s="261"/>
      <c r="AB737" s="261"/>
      <c r="AC737" s="261"/>
      <c r="AD737" s="261"/>
      <c r="AE737" s="261"/>
      <c r="AF737" s="261"/>
      <c r="AG737" s="261"/>
      <c r="AH737" s="261"/>
      <c r="AI737" s="261"/>
      <c r="AJ737" s="261"/>
      <c r="AK737" s="261"/>
      <c r="AL737" s="261"/>
      <c r="AM737" s="261"/>
      <c r="AN737" s="261"/>
      <c r="AO737" s="261"/>
      <c r="AP737" s="261"/>
      <c r="AQ737" s="261"/>
      <c r="AR737" s="261"/>
      <c r="AS737" s="261"/>
      <c r="AT737" s="261"/>
      <c r="AU737" s="261"/>
      <c r="AV737" s="261"/>
      <c r="AW737" s="261"/>
      <c r="AX737" s="261"/>
      <c r="AY737" s="261"/>
      <c r="AZ737" s="261"/>
      <c r="BA737" s="261"/>
      <c r="BB737" s="261"/>
      <c r="BC737" s="261"/>
      <c r="BD737" s="261"/>
      <c r="BE737" s="261"/>
      <c r="BF737" s="261"/>
      <c r="BG737" s="261"/>
      <c r="BH737" s="261"/>
      <c r="BI737" s="261"/>
      <c r="BJ737" s="261"/>
      <c r="BK737" s="261"/>
      <c r="BL737" s="261"/>
      <c r="BM737" s="261"/>
      <c r="BN737" s="261"/>
      <c r="BO737" s="261"/>
      <c r="BP737" s="261"/>
      <c r="BQ737" s="261"/>
      <c r="BR737" s="261"/>
      <c r="BS737" s="261"/>
      <c r="BT737" s="261"/>
      <c r="BU737" s="261"/>
      <c r="BV737" s="261"/>
      <c r="BW737" s="261"/>
      <c r="BX737" s="261"/>
      <c r="BY737" s="261"/>
      <c r="BZ737" s="261"/>
      <c r="CA737" s="261"/>
      <c r="CB737" s="261"/>
      <c r="CC737" s="261"/>
      <c r="CD737" s="261"/>
      <c r="CE737" s="261"/>
      <c r="CF737" s="261"/>
      <c r="CG737" s="261"/>
      <c r="CH737" s="261"/>
      <c r="CI737" s="261"/>
      <c r="CJ737" s="261"/>
      <c r="CK737" s="261"/>
      <c r="CL737" s="261"/>
      <c r="CM737" s="261"/>
      <c r="CN737" s="261"/>
      <c r="CO737" s="261"/>
      <c r="CP737" s="261"/>
      <c r="CQ737" s="261"/>
      <c r="CR737" s="261"/>
      <c r="CS737" s="261"/>
      <c r="CT737" s="261"/>
      <c r="CU737" s="261"/>
      <c r="CV737" s="261"/>
      <c r="CW737" s="261"/>
      <c r="CX737" s="261"/>
      <c r="CY737" s="261"/>
      <c r="CZ737" s="261"/>
      <c r="DA737" s="261"/>
      <c r="DB737" s="261"/>
      <c r="DC737" s="261"/>
      <c r="DD737" s="261"/>
      <c r="DE737" s="261"/>
      <c r="DF737" s="261"/>
      <c r="DG737" s="261"/>
      <c r="DH737" s="261"/>
      <c r="DI737" s="261"/>
      <c r="DJ737" s="261"/>
      <c r="DK737" s="261"/>
      <c r="DL737" s="261"/>
      <c r="DM737" s="261"/>
      <c r="DN737" s="261"/>
      <c r="DO737" s="261"/>
      <c r="DP737" s="261"/>
      <c r="DQ737" s="261"/>
      <c r="DR737" s="261"/>
      <c r="DS737" s="261"/>
      <c r="DT737" s="261"/>
      <c r="DU737" s="261"/>
      <c r="DV737" s="261"/>
      <c r="DW737" s="261"/>
      <c r="DX737" s="261"/>
      <c r="DY737" s="261"/>
      <c r="DZ737" s="261"/>
      <c r="EA737" s="261"/>
      <c r="EB737" s="261"/>
      <c r="EC737" s="261"/>
      <c r="ED737" s="261"/>
      <c r="EE737" s="261"/>
      <c r="EF737" s="261"/>
      <c r="EG737" s="261"/>
      <c r="EH737" s="261"/>
      <c r="EI737" s="261"/>
      <c r="EJ737" s="261"/>
      <c r="EK737" s="261"/>
      <c r="EL737" s="261"/>
      <c r="EM737" s="261"/>
      <c r="EN737" s="261"/>
      <c r="EO737" s="261"/>
      <c r="EP737" s="261"/>
      <c r="EQ737" s="261"/>
      <c r="ER737" s="261"/>
      <c r="ES737" s="658"/>
      <c r="ET737" s="261"/>
      <c r="EU737" s="261"/>
      <c r="EV737" s="261"/>
      <c r="EW737" s="261"/>
      <c r="EX737" s="261"/>
      <c r="EY737" s="261"/>
    </row>
    <row r="738" spans="1:155" s="150" customFormat="1" hidden="1" x14ac:dyDescent="0.25">
      <c r="A738" s="574"/>
      <c r="B738" s="261"/>
      <c r="C738" s="261"/>
      <c r="D738" s="291"/>
      <c r="E738" s="291"/>
      <c r="F738" s="291"/>
      <c r="G738" s="257"/>
      <c r="H738" s="261"/>
      <c r="I738" s="261"/>
      <c r="J738" s="261"/>
      <c r="K738" s="261"/>
      <c r="L738" s="261"/>
      <c r="M738" s="261"/>
      <c r="N738" s="261"/>
      <c r="O738" s="261"/>
      <c r="P738" s="261"/>
      <c r="Q738" s="261"/>
      <c r="R738" s="261"/>
      <c r="S738" s="261"/>
      <c r="T738" s="261"/>
      <c r="U738" s="261"/>
      <c r="V738" s="261"/>
      <c r="W738" s="261"/>
      <c r="X738" s="261"/>
      <c r="Y738" s="261"/>
      <c r="Z738" s="261"/>
      <c r="AA738" s="261"/>
      <c r="AB738" s="261"/>
      <c r="AC738" s="261"/>
      <c r="AD738" s="261"/>
      <c r="AE738" s="261"/>
      <c r="AF738" s="261"/>
      <c r="AG738" s="261"/>
      <c r="AH738" s="261"/>
      <c r="AI738" s="261"/>
      <c r="AJ738" s="261"/>
      <c r="AK738" s="261"/>
      <c r="AL738" s="261"/>
      <c r="AM738" s="261"/>
      <c r="AN738" s="261"/>
      <c r="AO738" s="261"/>
      <c r="AP738" s="261"/>
      <c r="AQ738" s="261"/>
      <c r="AR738" s="261"/>
      <c r="AS738" s="261"/>
      <c r="AT738" s="261"/>
      <c r="AU738" s="261"/>
      <c r="AV738" s="261"/>
      <c r="AW738" s="261"/>
      <c r="AX738" s="261"/>
      <c r="AY738" s="261"/>
      <c r="AZ738" s="261"/>
      <c r="BA738" s="261"/>
      <c r="BB738" s="261"/>
      <c r="BC738" s="261"/>
      <c r="BD738" s="261"/>
      <c r="BE738" s="261"/>
      <c r="BF738" s="261"/>
      <c r="BG738" s="261"/>
      <c r="BH738" s="261"/>
      <c r="BI738" s="261"/>
      <c r="BJ738" s="261"/>
      <c r="BK738" s="261"/>
      <c r="BL738" s="261"/>
      <c r="BM738" s="261"/>
      <c r="BN738" s="261"/>
      <c r="BO738" s="261"/>
      <c r="BP738" s="261"/>
      <c r="BQ738" s="261"/>
      <c r="BR738" s="261"/>
      <c r="BS738" s="261"/>
      <c r="BT738" s="261"/>
      <c r="BU738" s="261"/>
      <c r="BV738" s="261"/>
      <c r="BW738" s="261"/>
      <c r="BX738" s="261"/>
      <c r="BY738" s="261"/>
      <c r="BZ738" s="261"/>
      <c r="CA738" s="261"/>
      <c r="CB738" s="261"/>
      <c r="CC738" s="261"/>
      <c r="CD738" s="261"/>
      <c r="CE738" s="261"/>
      <c r="CF738" s="261"/>
      <c r="CG738" s="261"/>
      <c r="CH738" s="261"/>
      <c r="CI738" s="261"/>
      <c r="CJ738" s="261"/>
      <c r="CK738" s="261"/>
      <c r="CL738" s="261"/>
      <c r="CM738" s="261"/>
      <c r="CN738" s="261"/>
      <c r="CO738" s="261"/>
      <c r="CP738" s="261"/>
      <c r="CQ738" s="261"/>
      <c r="CR738" s="261"/>
      <c r="CS738" s="261"/>
      <c r="CT738" s="261"/>
      <c r="CU738" s="261"/>
      <c r="CV738" s="261"/>
      <c r="CW738" s="261"/>
      <c r="CX738" s="261"/>
      <c r="CY738" s="261"/>
      <c r="CZ738" s="261"/>
      <c r="DA738" s="261"/>
      <c r="DB738" s="261"/>
      <c r="DC738" s="261"/>
      <c r="DD738" s="261"/>
      <c r="DE738" s="261"/>
      <c r="DF738" s="261"/>
      <c r="DG738" s="261"/>
      <c r="DH738" s="261"/>
      <c r="DI738" s="261"/>
      <c r="DJ738" s="261"/>
      <c r="DK738" s="261"/>
      <c r="DL738" s="261"/>
      <c r="DM738" s="261"/>
      <c r="DN738" s="261"/>
      <c r="DO738" s="261"/>
      <c r="DP738" s="261"/>
      <c r="DQ738" s="261"/>
      <c r="DR738" s="261"/>
      <c r="DS738" s="261"/>
      <c r="DT738" s="261"/>
      <c r="DU738" s="261"/>
      <c r="DV738" s="261"/>
      <c r="DW738" s="261"/>
      <c r="DX738" s="261"/>
      <c r="DY738" s="261"/>
      <c r="DZ738" s="261"/>
      <c r="EA738" s="261"/>
      <c r="EB738" s="261"/>
      <c r="EC738" s="261"/>
      <c r="ED738" s="261"/>
      <c r="EE738" s="261"/>
      <c r="EF738" s="261"/>
      <c r="EG738" s="261"/>
      <c r="EH738" s="261"/>
      <c r="EI738" s="261"/>
      <c r="EJ738" s="261"/>
      <c r="EK738" s="261"/>
      <c r="EL738" s="261"/>
      <c r="EM738" s="261"/>
      <c r="EN738" s="261"/>
      <c r="EO738" s="261"/>
      <c r="EP738" s="261"/>
      <c r="EQ738" s="261"/>
      <c r="ER738" s="261"/>
      <c r="ES738" s="658"/>
      <c r="ET738" s="261"/>
      <c r="EU738" s="261"/>
      <c r="EV738" s="261"/>
      <c r="EW738" s="261"/>
      <c r="EX738" s="261"/>
      <c r="EY738" s="261"/>
    </row>
    <row r="739" spans="1:155" s="150" customFormat="1" hidden="1" x14ac:dyDescent="0.25">
      <c r="A739" s="574"/>
      <c r="B739" s="261"/>
      <c r="C739" s="261"/>
      <c r="D739" s="291"/>
      <c r="E739" s="291"/>
      <c r="F739" s="291"/>
      <c r="G739" s="257"/>
      <c r="H739" s="261"/>
      <c r="I739" s="261"/>
      <c r="J739" s="261"/>
      <c r="K739" s="261"/>
      <c r="L739" s="261"/>
      <c r="M739" s="261"/>
      <c r="N739" s="261"/>
      <c r="O739" s="261"/>
      <c r="P739" s="261"/>
      <c r="Q739" s="261"/>
      <c r="R739" s="261"/>
      <c r="S739" s="261"/>
      <c r="T739" s="261"/>
      <c r="U739" s="261"/>
      <c r="V739" s="261"/>
      <c r="W739" s="261"/>
      <c r="X739" s="261"/>
      <c r="Y739" s="261"/>
      <c r="Z739" s="261"/>
      <c r="AA739" s="261"/>
      <c r="AB739" s="261"/>
      <c r="AC739" s="261"/>
      <c r="AD739" s="261"/>
      <c r="AE739" s="261"/>
      <c r="AF739" s="261"/>
      <c r="AG739" s="261"/>
      <c r="AH739" s="261"/>
      <c r="AI739" s="261"/>
      <c r="AJ739" s="261"/>
      <c r="AK739" s="261"/>
      <c r="AL739" s="261"/>
      <c r="AM739" s="261"/>
      <c r="AN739" s="261"/>
      <c r="AO739" s="261"/>
      <c r="AP739" s="261"/>
      <c r="AQ739" s="261"/>
      <c r="AR739" s="261"/>
      <c r="AS739" s="261"/>
      <c r="AT739" s="261"/>
      <c r="AU739" s="261"/>
      <c r="AV739" s="261"/>
      <c r="AW739" s="261"/>
      <c r="AX739" s="261"/>
      <c r="AY739" s="261"/>
      <c r="AZ739" s="261"/>
      <c r="BA739" s="261"/>
      <c r="BB739" s="261"/>
      <c r="BC739" s="261"/>
      <c r="BD739" s="261"/>
      <c r="BE739" s="261"/>
      <c r="BF739" s="261"/>
      <c r="BG739" s="261"/>
      <c r="BH739" s="261"/>
      <c r="BI739" s="261"/>
      <c r="BJ739" s="261"/>
      <c r="BK739" s="261"/>
      <c r="BL739" s="261"/>
      <c r="BM739" s="261"/>
      <c r="BN739" s="261"/>
      <c r="BO739" s="261"/>
      <c r="BP739" s="261"/>
      <c r="BQ739" s="261"/>
      <c r="BR739" s="261"/>
      <c r="BS739" s="261"/>
      <c r="BT739" s="261"/>
      <c r="BU739" s="261"/>
      <c r="BV739" s="261"/>
      <c r="BW739" s="261"/>
      <c r="BX739" s="261"/>
      <c r="BY739" s="261"/>
      <c r="BZ739" s="261"/>
      <c r="CA739" s="261"/>
      <c r="CB739" s="261"/>
      <c r="CC739" s="261"/>
      <c r="CD739" s="261"/>
      <c r="CE739" s="261"/>
      <c r="CF739" s="261"/>
      <c r="CG739" s="261"/>
      <c r="CH739" s="261"/>
      <c r="CI739" s="261"/>
      <c r="CJ739" s="261"/>
      <c r="CK739" s="261"/>
      <c r="CL739" s="261"/>
      <c r="CM739" s="261"/>
      <c r="CN739" s="261"/>
      <c r="CO739" s="261"/>
      <c r="CP739" s="261"/>
      <c r="CQ739" s="261"/>
      <c r="CR739" s="261"/>
      <c r="CS739" s="261"/>
      <c r="CT739" s="261"/>
      <c r="CU739" s="261"/>
      <c r="CV739" s="261"/>
      <c r="CW739" s="261"/>
      <c r="CX739" s="261"/>
      <c r="CY739" s="261"/>
      <c r="CZ739" s="261"/>
      <c r="DA739" s="261"/>
      <c r="DB739" s="261"/>
      <c r="DC739" s="261"/>
      <c r="DD739" s="261"/>
      <c r="DE739" s="261"/>
      <c r="DF739" s="261"/>
      <c r="DG739" s="261"/>
      <c r="DH739" s="261"/>
      <c r="DI739" s="261"/>
      <c r="DJ739" s="261"/>
      <c r="DK739" s="261"/>
      <c r="DL739" s="261"/>
      <c r="DM739" s="261"/>
      <c r="DN739" s="261"/>
      <c r="DO739" s="261"/>
      <c r="DP739" s="261"/>
      <c r="DQ739" s="261"/>
      <c r="DR739" s="261"/>
      <c r="DS739" s="261"/>
      <c r="DT739" s="261"/>
      <c r="DU739" s="261"/>
      <c r="DV739" s="261"/>
      <c r="DW739" s="261"/>
      <c r="DX739" s="261"/>
      <c r="DY739" s="261"/>
      <c r="DZ739" s="261"/>
      <c r="EA739" s="261"/>
      <c r="EB739" s="261"/>
      <c r="EC739" s="261"/>
      <c r="ED739" s="261"/>
      <c r="EE739" s="261"/>
      <c r="EF739" s="261"/>
      <c r="EG739" s="261"/>
      <c r="EH739" s="261"/>
      <c r="EI739" s="261"/>
      <c r="EJ739" s="261"/>
      <c r="EK739" s="261"/>
      <c r="EL739" s="261"/>
      <c r="EM739" s="261"/>
      <c r="EN739" s="261"/>
      <c r="EO739" s="261"/>
      <c r="EP739" s="261"/>
      <c r="EQ739" s="261"/>
      <c r="ER739" s="261"/>
      <c r="ES739" s="658"/>
      <c r="ET739" s="261"/>
      <c r="EU739" s="261"/>
      <c r="EV739" s="261"/>
      <c r="EW739" s="261"/>
      <c r="EX739" s="261"/>
      <c r="EY739" s="261"/>
    </row>
    <row r="740" spans="1:155" s="150" customFormat="1" hidden="1" x14ac:dyDescent="0.25">
      <c r="A740" s="574"/>
      <c r="B740" s="261"/>
      <c r="C740" s="261"/>
      <c r="D740" s="291"/>
      <c r="E740" s="291"/>
      <c r="F740" s="291"/>
      <c r="G740" s="257"/>
      <c r="H740" s="261"/>
      <c r="I740" s="261"/>
      <c r="J740" s="261"/>
      <c r="K740" s="261"/>
      <c r="L740" s="261"/>
      <c r="M740" s="261"/>
      <c r="N740" s="261"/>
      <c r="O740" s="261"/>
      <c r="P740" s="261"/>
      <c r="Q740" s="261"/>
      <c r="R740" s="261"/>
      <c r="S740" s="261"/>
      <c r="T740" s="261"/>
      <c r="U740" s="261"/>
      <c r="V740" s="261"/>
      <c r="W740" s="261"/>
      <c r="X740" s="261"/>
      <c r="Y740" s="261"/>
      <c r="Z740" s="261"/>
      <c r="AA740" s="261"/>
      <c r="AB740" s="261"/>
      <c r="AC740" s="261"/>
      <c r="AD740" s="261"/>
      <c r="AE740" s="261"/>
      <c r="AF740" s="261"/>
      <c r="AG740" s="261"/>
      <c r="AH740" s="261"/>
      <c r="AI740" s="261"/>
      <c r="AJ740" s="261"/>
      <c r="AK740" s="261"/>
      <c r="AL740" s="261"/>
      <c r="AM740" s="261"/>
      <c r="AN740" s="261"/>
      <c r="AO740" s="261"/>
      <c r="AP740" s="261"/>
      <c r="AQ740" s="261"/>
      <c r="AR740" s="261"/>
      <c r="AS740" s="261"/>
      <c r="AT740" s="261"/>
      <c r="AU740" s="261"/>
      <c r="AV740" s="261"/>
      <c r="AW740" s="261"/>
      <c r="AX740" s="261"/>
      <c r="AY740" s="261"/>
      <c r="AZ740" s="261"/>
      <c r="BA740" s="261"/>
      <c r="BB740" s="261"/>
      <c r="BC740" s="261"/>
      <c r="BD740" s="261"/>
      <c r="BE740" s="261"/>
      <c r="BF740" s="261"/>
      <c r="BG740" s="261"/>
      <c r="BH740" s="261"/>
      <c r="BI740" s="261"/>
      <c r="BJ740" s="261"/>
      <c r="BK740" s="261"/>
      <c r="BL740" s="261"/>
      <c r="BM740" s="261"/>
      <c r="BN740" s="261"/>
      <c r="BO740" s="261"/>
      <c r="BP740" s="261"/>
      <c r="BQ740" s="261"/>
      <c r="BR740" s="261"/>
      <c r="BS740" s="261"/>
      <c r="BT740" s="261"/>
      <c r="BU740" s="261"/>
      <c r="BV740" s="261"/>
      <c r="BW740" s="261"/>
      <c r="BX740" s="261"/>
      <c r="BY740" s="261"/>
      <c r="BZ740" s="261"/>
      <c r="CA740" s="261"/>
      <c r="CB740" s="261"/>
      <c r="CC740" s="261"/>
      <c r="CD740" s="261"/>
      <c r="CE740" s="261"/>
      <c r="CF740" s="261"/>
      <c r="CG740" s="261"/>
      <c r="CH740" s="261"/>
      <c r="CI740" s="261"/>
      <c r="CJ740" s="261"/>
      <c r="CK740" s="261"/>
      <c r="CL740" s="261"/>
      <c r="CM740" s="261"/>
      <c r="CN740" s="261"/>
      <c r="CO740" s="261"/>
      <c r="CP740" s="261"/>
      <c r="CQ740" s="261"/>
      <c r="CR740" s="261"/>
      <c r="CS740" s="261"/>
      <c r="CT740" s="261"/>
      <c r="CU740" s="261"/>
      <c r="CV740" s="261"/>
      <c r="CW740" s="261"/>
      <c r="CX740" s="261"/>
      <c r="CY740" s="261"/>
      <c r="CZ740" s="261"/>
      <c r="DA740" s="261"/>
      <c r="DB740" s="261"/>
      <c r="DC740" s="261"/>
      <c r="DD740" s="261"/>
      <c r="DE740" s="261"/>
      <c r="DF740" s="261"/>
      <c r="DG740" s="261"/>
      <c r="DH740" s="261"/>
      <c r="DI740" s="261"/>
      <c r="DJ740" s="261"/>
      <c r="DK740" s="261"/>
      <c r="DL740" s="261"/>
      <c r="DM740" s="261"/>
      <c r="DN740" s="261"/>
      <c r="DO740" s="261"/>
      <c r="DP740" s="261"/>
      <c r="DQ740" s="261"/>
      <c r="DR740" s="261"/>
      <c r="DS740" s="261"/>
      <c r="DT740" s="261"/>
      <c r="DU740" s="261"/>
      <c r="DV740" s="261"/>
      <c r="DW740" s="261"/>
      <c r="DX740" s="261"/>
      <c r="DY740" s="261"/>
      <c r="DZ740" s="261"/>
      <c r="EA740" s="261"/>
      <c r="EB740" s="261"/>
      <c r="EC740" s="261"/>
      <c r="ED740" s="261"/>
      <c r="EE740" s="261"/>
      <c r="EF740" s="261"/>
      <c r="EG740" s="261"/>
      <c r="EH740" s="261"/>
      <c r="EI740" s="261"/>
      <c r="EJ740" s="261"/>
      <c r="EK740" s="261"/>
      <c r="EL740" s="261"/>
      <c r="EM740" s="261"/>
      <c r="EN740" s="261"/>
      <c r="EO740" s="261"/>
      <c r="EP740" s="261"/>
      <c r="EQ740" s="261"/>
      <c r="ER740" s="261"/>
      <c r="ES740" s="658"/>
      <c r="ET740" s="261"/>
      <c r="EU740" s="261"/>
      <c r="EV740" s="261"/>
      <c r="EW740" s="261"/>
      <c r="EX740" s="261"/>
      <c r="EY740" s="261"/>
    </row>
    <row r="741" spans="1:155" s="150" customFormat="1" hidden="1" x14ac:dyDescent="0.25">
      <c r="A741" s="574"/>
      <c r="B741" s="261"/>
      <c r="C741" s="261"/>
      <c r="D741" s="291"/>
      <c r="E741" s="291"/>
      <c r="F741" s="291"/>
      <c r="G741" s="257"/>
      <c r="H741" s="261"/>
      <c r="I741" s="261"/>
      <c r="J741" s="261"/>
      <c r="K741" s="261"/>
      <c r="L741" s="261"/>
      <c r="M741" s="261"/>
      <c r="N741" s="261"/>
      <c r="O741" s="261"/>
      <c r="P741" s="261"/>
      <c r="Q741" s="261"/>
      <c r="R741" s="261"/>
      <c r="S741" s="261"/>
      <c r="T741" s="261"/>
      <c r="U741" s="261"/>
      <c r="V741" s="261"/>
      <c r="W741" s="261"/>
      <c r="X741" s="261"/>
      <c r="Y741" s="261"/>
      <c r="Z741" s="261"/>
      <c r="AA741" s="261"/>
      <c r="AB741" s="261"/>
      <c r="AC741" s="261"/>
      <c r="AD741" s="261"/>
      <c r="AE741" s="261"/>
      <c r="AF741" s="261"/>
      <c r="AG741" s="261"/>
      <c r="AH741" s="261"/>
      <c r="AI741" s="261"/>
      <c r="AJ741" s="261"/>
      <c r="AK741" s="261"/>
      <c r="AL741" s="261"/>
      <c r="AM741" s="261"/>
      <c r="AN741" s="261"/>
      <c r="AO741" s="261"/>
      <c r="AP741" s="261"/>
      <c r="AQ741" s="261"/>
      <c r="AR741" s="261"/>
      <c r="AS741" s="261"/>
      <c r="AT741" s="261"/>
      <c r="AU741" s="261"/>
      <c r="AV741" s="261"/>
      <c r="AW741" s="261"/>
      <c r="AX741" s="261"/>
      <c r="AY741" s="261"/>
      <c r="AZ741" s="261"/>
      <c r="BA741" s="261"/>
      <c r="BB741" s="261"/>
      <c r="BC741" s="261"/>
      <c r="BD741" s="261"/>
      <c r="BE741" s="261"/>
      <c r="BF741" s="261"/>
      <c r="BG741" s="261"/>
      <c r="BH741" s="261"/>
      <c r="BI741" s="261"/>
      <c r="BJ741" s="261"/>
      <c r="BK741" s="261"/>
      <c r="BL741" s="261"/>
      <c r="BM741" s="261"/>
      <c r="BN741" s="261"/>
      <c r="BO741" s="261"/>
      <c r="BP741" s="261"/>
      <c r="BQ741" s="261"/>
      <c r="BR741" s="261"/>
      <c r="BS741" s="261"/>
      <c r="BT741" s="261"/>
      <c r="BU741" s="261"/>
      <c r="BV741" s="261"/>
      <c r="BW741" s="261"/>
      <c r="BX741" s="261"/>
      <c r="BY741" s="261"/>
      <c r="BZ741" s="261"/>
      <c r="CA741" s="261"/>
      <c r="CB741" s="261"/>
      <c r="CC741" s="261"/>
      <c r="CD741" s="261"/>
      <c r="CE741" s="261"/>
      <c r="CF741" s="261"/>
      <c r="CG741" s="261"/>
      <c r="CH741" s="261"/>
      <c r="CI741" s="261"/>
      <c r="CJ741" s="261"/>
      <c r="CK741" s="261"/>
      <c r="CL741" s="261"/>
      <c r="CM741" s="261"/>
      <c r="CN741" s="261"/>
      <c r="CO741" s="261"/>
      <c r="CP741" s="261"/>
      <c r="CQ741" s="261"/>
      <c r="CR741" s="261"/>
      <c r="CS741" s="261"/>
      <c r="CT741" s="261"/>
      <c r="CU741" s="261"/>
      <c r="CV741" s="261"/>
      <c r="CW741" s="261"/>
      <c r="CX741" s="261"/>
      <c r="CY741" s="261"/>
      <c r="CZ741" s="261"/>
      <c r="DA741" s="261"/>
      <c r="DB741" s="261"/>
      <c r="DC741" s="261"/>
      <c r="DD741" s="261"/>
      <c r="DE741" s="261"/>
      <c r="DF741" s="261"/>
      <c r="DG741" s="261"/>
      <c r="DH741" s="261"/>
      <c r="DI741" s="261"/>
      <c r="DJ741" s="261"/>
      <c r="DK741" s="261"/>
      <c r="DL741" s="261"/>
      <c r="DM741" s="261"/>
      <c r="DN741" s="261"/>
      <c r="DO741" s="261"/>
      <c r="DP741" s="261"/>
      <c r="DQ741" s="261"/>
      <c r="DR741" s="261"/>
      <c r="DS741" s="261"/>
      <c r="DT741" s="261"/>
      <c r="DU741" s="261"/>
      <c r="DV741" s="261"/>
      <c r="DW741" s="261"/>
      <c r="DX741" s="261"/>
      <c r="DY741" s="261"/>
      <c r="DZ741" s="261"/>
      <c r="EA741" s="261"/>
      <c r="EB741" s="261"/>
      <c r="EC741" s="261"/>
      <c r="ED741" s="261"/>
      <c r="EE741" s="261"/>
      <c r="EF741" s="261"/>
      <c r="EG741" s="261"/>
      <c r="EH741" s="261"/>
      <c r="EI741" s="261"/>
      <c r="EJ741" s="261"/>
      <c r="EK741" s="261"/>
      <c r="EL741" s="261"/>
      <c r="EM741" s="261"/>
      <c r="EN741" s="261"/>
      <c r="EO741" s="261"/>
      <c r="EP741" s="261"/>
      <c r="EQ741" s="261"/>
      <c r="ER741" s="261"/>
      <c r="ES741" s="658"/>
      <c r="ET741" s="261"/>
      <c r="EU741" s="261"/>
      <c r="EV741" s="261"/>
      <c r="EW741" s="261"/>
      <c r="EX741" s="261"/>
      <c r="EY741" s="261"/>
    </row>
    <row r="742" spans="1:155" s="150" customFormat="1" hidden="1" x14ac:dyDescent="0.25">
      <c r="A742" s="574"/>
      <c r="B742" s="261"/>
      <c r="C742" s="261"/>
      <c r="D742" s="291"/>
      <c r="E742" s="291"/>
      <c r="F742" s="291"/>
      <c r="G742" s="257"/>
      <c r="H742" s="261"/>
      <c r="I742" s="261"/>
      <c r="J742" s="261"/>
      <c r="K742" s="261"/>
      <c r="L742" s="261"/>
      <c r="M742" s="261"/>
      <c r="N742" s="261"/>
      <c r="O742" s="261"/>
      <c r="P742" s="261"/>
      <c r="Q742" s="261"/>
      <c r="R742" s="261"/>
      <c r="S742" s="261"/>
      <c r="T742" s="261"/>
      <c r="U742" s="261"/>
      <c r="V742" s="261"/>
      <c r="W742" s="261"/>
      <c r="X742" s="261"/>
      <c r="Y742" s="261"/>
      <c r="Z742" s="261"/>
      <c r="AA742" s="261"/>
      <c r="AB742" s="261"/>
      <c r="AC742" s="261"/>
      <c r="AD742" s="261"/>
      <c r="AE742" s="261"/>
      <c r="AF742" s="261"/>
      <c r="AG742" s="261"/>
      <c r="AH742" s="261"/>
      <c r="AI742" s="261"/>
      <c r="AJ742" s="261"/>
      <c r="AK742" s="261"/>
      <c r="AL742" s="261"/>
      <c r="AM742" s="261"/>
      <c r="AN742" s="261"/>
      <c r="AO742" s="261"/>
      <c r="AP742" s="261"/>
      <c r="AQ742" s="261"/>
      <c r="AR742" s="261"/>
      <c r="AS742" s="261"/>
      <c r="AT742" s="261"/>
      <c r="AU742" s="261"/>
      <c r="AV742" s="261"/>
      <c r="AW742" s="261"/>
      <c r="AX742" s="261"/>
      <c r="AY742" s="261"/>
      <c r="AZ742" s="261"/>
      <c r="BA742" s="261"/>
      <c r="BB742" s="261"/>
      <c r="BC742" s="261"/>
      <c r="BD742" s="261"/>
      <c r="BE742" s="261"/>
      <c r="BF742" s="261"/>
      <c r="BG742" s="261"/>
      <c r="BH742" s="261"/>
      <c r="BI742" s="261"/>
      <c r="BJ742" s="261"/>
      <c r="BK742" s="261"/>
      <c r="BL742" s="261"/>
      <c r="BM742" s="261"/>
      <c r="BN742" s="261"/>
      <c r="BO742" s="261"/>
      <c r="BP742" s="261"/>
      <c r="BQ742" s="261"/>
      <c r="BR742" s="261"/>
      <c r="BS742" s="261"/>
      <c r="BT742" s="261"/>
      <c r="BU742" s="261"/>
      <c r="BV742" s="261"/>
      <c r="BW742" s="261"/>
      <c r="BX742" s="261"/>
      <c r="BY742" s="261"/>
      <c r="BZ742" s="261"/>
      <c r="CA742" s="261"/>
      <c r="CB742" s="261"/>
      <c r="CC742" s="261"/>
      <c r="CD742" s="261"/>
      <c r="CE742" s="261"/>
      <c r="CF742" s="261"/>
      <c r="CG742" s="261"/>
      <c r="CH742" s="261"/>
      <c r="CI742" s="261"/>
      <c r="CJ742" s="261"/>
      <c r="CK742" s="261"/>
      <c r="CL742" s="261"/>
      <c r="CM742" s="261"/>
      <c r="CN742" s="261"/>
      <c r="CO742" s="261"/>
      <c r="CP742" s="261"/>
      <c r="CQ742" s="261"/>
      <c r="CR742" s="261"/>
      <c r="CS742" s="261"/>
      <c r="CT742" s="261"/>
      <c r="CU742" s="261"/>
      <c r="CV742" s="261"/>
      <c r="CW742" s="261"/>
      <c r="CX742" s="261"/>
      <c r="CY742" s="261"/>
      <c r="CZ742" s="261"/>
      <c r="DA742" s="261"/>
      <c r="DB742" s="261"/>
      <c r="DC742" s="261"/>
      <c r="DD742" s="261"/>
      <c r="DE742" s="261"/>
      <c r="DF742" s="261"/>
      <c r="DG742" s="261"/>
      <c r="DH742" s="261"/>
      <c r="DI742" s="261"/>
      <c r="DJ742" s="261"/>
      <c r="DK742" s="261"/>
      <c r="DL742" s="261"/>
      <c r="DM742" s="261"/>
      <c r="DN742" s="261"/>
      <c r="DO742" s="261"/>
      <c r="DP742" s="261"/>
      <c r="DQ742" s="261"/>
      <c r="DR742" s="261"/>
      <c r="DS742" s="261"/>
      <c r="DT742" s="261"/>
      <c r="DU742" s="261"/>
      <c r="DV742" s="261"/>
      <c r="DW742" s="261"/>
      <c r="DX742" s="261"/>
      <c r="DY742" s="261"/>
      <c r="DZ742" s="261"/>
      <c r="EA742" s="261"/>
      <c r="EB742" s="261"/>
      <c r="EC742" s="261"/>
      <c r="ED742" s="261"/>
      <c r="EE742" s="261"/>
      <c r="EF742" s="261"/>
      <c r="EG742" s="261"/>
      <c r="EH742" s="261"/>
      <c r="EI742" s="261"/>
      <c r="EJ742" s="261"/>
      <c r="EK742" s="261"/>
      <c r="EL742" s="261"/>
      <c r="EM742" s="261"/>
      <c r="EN742" s="261"/>
      <c r="EO742" s="261"/>
      <c r="EP742" s="261"/>
      <c r="EQ742" s="261"/>
      <c r="ER742" s="261"/>
      <c r="ES742" s="658"/>
      <c r="ET742" s="261"/>
      <c r="EU742" s="261"/>
      <c r="EV742" s="261"/>
      <c r="EW742" s="261"/>
      <c r="EX742" s="261"/>
      <c r="EY742" s="261"/>
    </row>
    <row r="743" spans="1:155" s="150" customFormat="1" hidden="1" x14ac:dyDescent="0.25">
      <c r="A743" s="574"/>
      <c r="B743" s="261"/>
      <c r="C743" s="261"/>
      <c r="D743" s="291"/>
      <c r="E743" s="291"/>
      <c r="F743" s="291"/>
      <c r="G743" s="257"/>
      <c r="H743" s="261"/>
      <c r="I743" s="261"/>
      <c r="J743" s="261"/>
      <c r="K743" s="261"/>
      <c r="L743" s="261"/>
      <c r="M743" s="261"/>
      <c r="N743" s="261"/>
      <c r="O743" s="261"/>
      <c r="P743" s="261"/>
      <c r="Q743" s="261"/>
      <c r="R743" s="261"/>
      <c r="S743" s="261"/>
      <c r="T743" s="261"/>
      <c r="U743" s="261"/>
      <c r="V743" s="261"/>
      <c r="W743" s="261"/>
      <c r="X743" s="261"/>
      <c r="Y743" s="261"/>
      <c r="Z743" s="261"/>
      <c r="AA743" s="261"/>
      <c r="AB743" s="261"/>
      <c r="AC743" s="261"/>
      <c r="AD743" s="261"/>
      <c r="AE743" s="261"/>
      <c r="AF743" s="261"/>
      <c r="AG743" s="261"/>
      <c r="AH743" s="261"/>
      <c r="AI743" s="261"/>
      <c r="AJ743" s="261"/>
      <c r="AK743" s="261"/>
      <c r="AL743" s="261"/>
      <c r="AM743" s="261"/>
      <c r="AN743" s="261"/>
      <c r="AO743" s="261"/>
      <c r="AP743" s="261"/>
      <c r="AQ743" s="261"/>
      <c r="AR743" s="261"/>
      <c r="AS743" s="261"/>
      <c r="AT743" s="261"/>
      <c r="AU743" s="261"/>
      <c r="AV743" s="261"/>
      <c r="AW743" s="261"/>
      <c r="AX743" s="261"/>
      <c r="AY743" s="261"/>
      <c r="AZ743" s="261"/>
      <c r="BA743" s="261"/>
      <c r="BB743" s="261"/>
      <c r="BC743" s="261"/>
      <c r="BD743" s="261"/>
      <c r="BE743" s="261"/>
      <c r="BF743" s="261"/>
      <c r="BG743" s="261"/>
      <c r="BH743" s="261"/>
      <c r="BI743" s="261"/>
      <c r="BJ743" s="261"/>
      <c r="BK743" s="261"/>
      <c r="BL743" s="261"/>
      <c r="BM743" s="261"/>
      <c r="BN743" s="261"/>
      <c r="BO743" s="261"/>
      <c r="BP743" s="261"/>
      <c r="BQ743" s="261"/>
      <c r="BR743" s="261"/>
      <c r="BS743" s="261"/>
      <c r="BT743" s="261"/>
      <c r="BU743" s="261"/>
      <c r="BV743" s="261"/>
      <c r="BW743" s="261"/>
      <c r="BX743" s="261"/>
      <c r="BY743" s="261"/>
      <c r="BZ743" s="261"/>
      <c r="CA743" s="261"/>
      <c r="CB743" s="261"/>
      <c r="CC743" s="261"/>
      <c r="CD743" s="261"/>
      <c r="CE743" s="261"/>
      <c r="CF743" s="261"/>
      <c r="CG743" s="261"/>
      <c r="CH743" s="261"/>
      <c r="CI743" s="261"/>
      <c r="CJ743" s="261"/>
      <c r="CK743" s="261"/>
      <c r="CL743" s="261"/>
      <c r="CM743" s="261"/>
      <c r="CN743" s="261"/>
      <c r="CO743" s="261"/>
      <c r="CP743" s="261"/>
      <c r="CQ743" s="261"/>
      <c r="CR743" s="261"/>
      <c r="CS743" s="261"/>
      <c r="CT743" s="261"/>
      <c r="CU743" s="261"/>
      <c r="CV743" s="261"/>
      <c r="CW743" s="261"/>
      <c r="CX743" s="261"/>
      <c r="CY743" s="261"/>
      <c r="CZ743" s="261"/>
      <c r="DA743" s="261"/>
      <c r="DB743" s="261"/>
      <c r="DC743" s="261"/>
      <c r="DD743" s="261"/>
      <c r="DE743" s="261"/>
      <c r="DF743" s="261"/>
      <c r="DG743" s="261"/>
      <c r="DH743" s="261"/>
      <c r="DI743" s="261"/>
      <c r="DJ743" s="261"/>
      <c r="DK743" s="261"/>
      <c r="DL743" s="261"/>
      <c r="DM743" s="261"/>
      <c r="DN743" s="261"/>
      <c r="DO743" s="261"/>
      <c r="DP743" s="261"/>
      <c r="DQ743" s="261"/>
      <c r="DR743" s="261"/>
      <c r="DS743" s="261"/>
      <c r="DT743" s="261"/>
      <c r="DU743" s="261"/>
      <c r="DV743" s="261"/>
      <c r="DW743" s="261"/>
      <c r="DX743" s="261"/>
      <c r="DY743" s="261"/>
      <c r="DZ743" s="261"/>
      <c r="EA743" s="261"/>
      <c r="EB743" s="261"/>
      <c r="EC743" s="261"/>
      <c r="ED743" s="261"/>
      <c r="EE743" s="261"/>
      <c r="EF743" s="261"/>
      <c r="EG743" s="261"/>
      <c r="EH743" s="261"/>
      <c r="EI743" s="261"/>
      <c r="EJ743" s="261"/>
      <c r="EK743" s="261"/>
      <c r="EL743" s="261"/>
      <c r="EM743" s="261"/>
      <c r="EN743" s="261"/>
      <c r="EO743" s="261"/>
      <c r="EP743" s="261"/>
      <c r="EQ743" s="261"/>
      <c r="ER743" s="261"/>
      <c r="ES743" s="658"/>
      <c r="ET743" s="261"/>
      <c r="EU743" s="261"/>
      <c r="EV743" s="261"/>
      <c r="EW743" s="261"/>
      <c r="EX743" s="261"/>
      <c r="EY743" s="261"/>
    </row>
    <row r="744" spans="1:155" s="150" customFormat="1" hidden="1" x14ac:dyDescent="0.25">
      <c r="A744" s="574"/>
      <c r="B744" s="261"/>
      <c r="C744" s="261"/>
      <c r="D744" s="291"/>
      <c r="E744" s="291"/>
      <c r="F744" s="291"/>
      <c r="G744" s="257"/>
      <c r="H744" s="261"/>
      <c r="I744" s="261"/>
      <c r="J744" s="261"/>
      <c r="K744" s="261"/>
      <c r="L744" s="261"/>
      <c r="M744" s="261"/>
      <c r="N744" s="261"/>
      <c r="O744" s="261"/>
      <c r="P744" s="261"/>
      <c r="Q744" s="261"/>
      <c r="R744" s="261"/>
      <c r="S744" s="261"/>
      <c r="T744" s="261"/>
      <c r="U744" s="261"/>
      <c r="V744" s="261"/>
      <c r="W744" s="261"/>
      <c r="X744" s="261"/>
      <c r="Y744" s="261"/>
      <c r="Z744" s="261"/>
      <c r="AA744" s="261"/>
      <c r="AB744" s="261"/>
      <c r="AC744" s="261"/>
      <c r="AD744" s="261"/>
      <c r="AE744" s="261"/>
      <c r="AF744" s="261"/>
      <c r="AG744" s="261"/>
      <c r="AH744" s="261"/>
      <c r="AI744" s="261"/>
      <c r="AJ744" s="261"/>
      <c r="AK744" s="261"/>
      <c r="AL744" s="261"/>
      <c r="AM744" s="261"/>
      <c r="AN744" s="261"/>
      <c r="AO744" s="261"/>
      <c r="AP744" s="261"/>
      <c r="AQ744" s="261"/>
      <c r="AR744" s="261"/>
      <c r="AS744" s="261"/>
      <c r="AT744" s="261"/>
      <c r="AU744" s="261"/>
      <c r="AV744" s="261"/>
      <c r="AW744" s="261"/>
      <c r="AX744" s="261"/>
      <c r="AY744" s="261"/>
      <c r="AZ744" s="261"/>
      <c r="BA744" s="261"/>
      <c r="BB744" s="261"/>
      <c r="BC744" s="261"/>
      <c r="BD744" s="261"/>
      <c r="BE744" s="261"/>
      <c r="BF744" s="261"/>
      <c r="BG744" s="261"/>
      <c r="BH744" s="261"/>
      <c r="BI744" s="261"/>
      <c r="BJ744" s="261"/>
      <c r="BK744" s="261"/>
      <c r="BL744" s="261"/>
      <c r="BM744" s="261"/>
      <c r="BN744" s="261"/>
      <c r="BO744" s="261"/>
      <c r="BP744" s="261"/>
      <c r="BQ744" s="261"/>
      <c r="BR744" s="261"/>
      <c r="BS744" s="261"/>
      <c r="BT744" s="261"/>
      <c r="BU744" s="261"/>
      <c r="BV744" s="261"/>
      <c r="BW744" s="261"/>
      <c r="BX744" s="261"/>
      <c r="BY744" s="261"/>
      <c r="BZ744" s="261"/>
      <c r="CA744" s="261"/>
      <c r="CB744" s="261"/>
      <c r="CC744" s="261"/>
      <c r="CD744" s="261"/>
      <c r="CE744" s="261"/>
      <c r="CF744" s="261"/>
      <c r="CG744" s="261"/>
      <c r="CH744" s="261"/>
      <c r="CI744" s="261"/>
      <c r="CJ744" s="261"/>
      <c r="CK744" s="261"/>
      <c r="CL744" s="261"/>
      <c r="CM744" s="261"/>
      <c r="CN744" s="261"/>
      <c r="CO744" s="261"/>
      <c r="CP744" s="261"/>
      <c r="CQ744" s="261"/>
      <c r="CR744" s="261"/>
      <c r="CS744" s="261"/>
      <c r="CT744" s="261"/>
      <c r="CU744" s="261"/>
      <c r="CV744" s="261"/>
      <c r="CW744" s="261"/>
      <c r="CX744" s="261"/>
      <c r="CY744" s="261"/>
      <c r="CZ744" s="261"/>
      <c r="DA744" s="261"/>
      <c r="DB744" s="261"/>
      <c r="DC744" s="261"/>
      <c r="DD744" s="261"/>
      <c r="DE744" s="261"/>
      <c r="DF744" s="261"/>
      <c r="DG744" s="261"/>
      <c r="DH744" s="261"/>
      <c r="DI744" s="261"/>
      <c r="DJ744" s="261"/>
      <c r="DK744" s="261"/>
      <c r="DL744" s="261"/>
      <c r="DM744" s="261"/>
      <c r="DN744" s="261"/>
      <c r="DO744" s="261"/>
      <c r="DP744" s="261"/>
      <c r="DQ744" s="261"/>
      <c r="DR744" s="261"/>
      <c r="DS744" s="261"/>
      <c r="DT744" s="261"/>
      <c r="DU744" s="261"/>
      <c r="DV744" s="261"/>
      <c r="DW744" s="261"/>
      <c r="DX744" s="261"/>
      <c r="DY744" s="261"/>
      <c r="DZ744" s="261"/>
      <c r="EA744" s="261"/>
      <c r="EB744" s="261"/>
      <c r="EC744" s="261"/>
      <c r="ED744" s="261"/>
      <c r="EE744" s="261"/>
      <c r="EF744" s="261"/>
      <c r="EG744" s="261"/>
      <c r="EH744" s="261"/>
      <c r="EI744" s="261"/>
      <c r="EJ744" s="261"/>
      <c r="EK744" s="261"/>
      <c r="EL744" s="261"/>
      <c r="EM744" s="261"/>
      <c r="EN744" s="261"/>
      <c r="EO744" s="261"/>
      <c r="EP744" s="261"/>
      <c r="EQ744" s="261"/>
      <c r="ER744" s="261"/>
      <c r="ES744" s="658"/>
      <c r="ET744" s="261"/>
      <c r="EU744" s="261"/>
      <c r="EV744" s="261"/>
      <c r="EW744" s="261"/>
      <c r="EX744" s="261"/>
      <c r="EY744" s="261"/>
    </row>
    <row r="745" spans="1:155" s="150" customFormat="1" hidden="1" x14ac:dyDescent="0.25">
      <c r="A745" s="574"/>
      <c r="B745" s="261"/>
      <c r="C745" s="261"/>
      <c r="D745" s="291"/>
      <c r="E745" s="291"/>
      <c r="F745" s="291"/>
      <c r="G745" s="257"/>
      <c r="H745" s="261"/>
      <c r="I745" s="261"/>
      <c r="J745" s="261"/>
      <c r="K745" s="261"/>
      <c r="L745" s="261"/>
      <c r="M745" s="261"/>
      <c r="N745" s="261"/>
      <c r="O745" s="261"/>
      <c r="P745" s="261"/>
      <c r="Q745" s="261"/>
      <c r="R745" s="261"/>
      <c r="S745" s="261"/>
      <c r="T745" s="261"/>
      <c r="U745" s="261"/>
      <c r="V745" s="261"/>
      <c r="W745" s="261"/>
      <c r="X745" s="261"/>
      <c r="Y745" s="261"/>
      <c r="Z745" s="261"/>
      <c r="AA745" s="261"/>
      <c r="AB745" s="261"/>
      <c r="AC745" s="261"/>
      <c r="AD745" s="261"/>
      <c r="AE745" s="261"/>
      <c r="AF745" s="261"/>
      <c r="AG745" s="261"/>
      <c r="AH745" s="261"/>
      <c r="AI745" s="261"/>
      <c r="AJ745" s="261"/>
      <c r="AK745" s="261"/>
      <c r="AL745" s="261"/>
      <c r="AM745" s="261"/>
      <c r="AN745" s="261"/>
      <c r="AO745" s="261"/>
      <c r="AP745" s="261"/>
      <c r="AQ745" s="261"/>
      <c r="AR745" s="261"/>
      <c r="AS745" s="261"/>
      <c r="AT745" s="261"/>
      <c r="AU745" s="261"/>
      <c r="AV745" s="261"/>
      <c r="AW745" s="261"/>
      <c r="AX745" s="261"/>
      <c r="AY745" s="261"/>
      <c r="AZ745" s="261"/>
      <c r="BA745" s="261"/>
      <c r="BB745" s="261"/>
      <c r="BC745" s="261"/>
      <c r="BD745" s="261"/>
      <c r="BE745" s="261"/>
      <c r="BF745" s="261"/>
      <c r="BG745" s="261"/>
      <c r="BH745" s="261"/>
      <c r="BI745" s="261"/>
      <c r="BJ745" s="261"/>
      <c r="BK745" s="261"/>
      <c r="BL745" s="261"/>
      <c r="BM745" s="261"/>
      <c r="BN745" s="261"/>
      <c r="BO745" s="261"/>
      <c r="BP745" s="261"/>
      <c r="BQ745" s="261"/>
      <c r="BR745" s="261"/>
      <c r="BS745" s="261"/>
      <c r="BT745" s="261"/>
      <c r="BU745" s="261"/>
      <c r="BV745" s="261"/>
      <c r="BW745" s="261"/>
      <c r="BX745" s="261"/>
      <c r="BY745" s="261"/>
      <c r="BZ745" s="261"/>
      <c r="CA745" s="261"/>
      <c r="CB745" s="261"/>
      <c r="CC745" s="261"/>
      <c r="CD745" s="261"/>
      <c r="CE745" s="261"/>
      <c r="CF745" s="261"/>
      <c r="CG745" s="261"/>
      <c r="CH745" s="261"/>
      <c r="CI745" s="261"/>
      <c r="CJ745" s="261"/>
      <c r="CK745" s="261"/>
      <c r="CL745" s="261"/>
      <c r="CM745" s="261"/>
      <c r="CN745" s="261"/>
      <c r="CO745" s="261"/>
      <c r="CP745" s="261"/>
      <c r="CQ745" s="261"/>
      <c r="CR745" s="261"/>
      <c r="CS745" s="261"/>
      <c r="CT745" s="261"/>
      <c r="CU745" s="261"/>
      <c r="CV745" s="261"/>
      <c r="CW745" s="261"/>
      <c r="CX745" s="261"/>
      <c r="CY745" s="261"/>
      <c r="CZ745" s="261"/>
      <c r="DA745" s="261"/>
      <c r="DB745" s="261"/>
      <c r="DC745" s="261"/>
      <c r="DD745" s="261"/>
      <c r="DE745" s="261"/>
      <c r="DF745" s="261"/>
      <c r="DG745" s="261"/>
      <c r="DH745" s="261"/>
      <c r="DI745" s="261"/>
      <c r="DJ745" s="261"/>
      <c r="DK745" s="261"/>
      <c r="DL745" s="261"/>
      <c r="DM745" s="261"/>
      <c r="DN745" s="261"/>
      <c r="DO745" s="261"/>
      <c r="DP745" s="261"/>
      <c r="DQ745" s="261"/>
      <c r="DR745" s="261"/>
      <c r="DS745" s="261"/>
      <c r="DT745" s="261"/>
      <c r="DU745" s="261"/>
      <c r="DV745" s="261"/>
      <c r="DW745" s="261"/>
      <c r="DX745" s="261"/>
      <c r="DY745" s="261"/>
      <c r="DZ745" s="261"/>
      <c r="EA745" s="261"/>
      <c r="EB745" s="261"/>
      <c r="EC745" s="261"/>
      <c r="ED745" s="261"/>
      <c r="EE745" s="261"/>
      <c r="EF745" s="261"/>
      <c r="EG745" s="261"/>
      <c r="EH745" s="261"/>
      <c r="EI745" s="261"/>
      <c r="EJ745" s="261"/>
      <c r="EK745" s="261"/>
      <c r="EL745" s="261"/>
      <c r="EM745" s="261"/>
      <c r="EN745" s="261"/>
      <c r="EO745" s="261"/>
      <c r="EP745" s="261"/>
      <c r="EQ745" s="261"/>
      <c r="ER745" s="261"/>
      <c r="ES745" s="658"/>
      <c r="ET745" s="261"/>
      <c r="EU745" s="261"/>
      <c r="EV745" s="261"/>
      <c r="EW745" s="261"/>
      <c r="EX745" s="261"/>
      <c r="EY745" s="261"/>
    </row>
    <row r="746" spans="1:155" s="150" customFormat="1" hidden="1" x14ac:dyDescent="0.25">
      <c r="A746" s="574"/>
      <c r="B746" s="261"/>
      <c r="C746" s="261"/>
      <c r="D746" s="291"/>
      <c r="E746" s="291"/>
      <c r="F746" s="291"/>
      <c r="G746" s="257"/>
      <c r="H746" s="261"/>
      <c r="I746" s="261"/>
      <c r="J746" s="261"/>
      <c r="K746" s="261"/>
      <c r="L746" s="261"/>
      <c r="M746" s="261"/>
      <c r="N746" s="261"/>
      <c r="O746" s="261"/>
      <c r="P746" s="261"/>
      <c r="Q746" s="261"/>
      <c r="R746" s="261"/>
      <c r="S746" s="261"/>
      <c r="T746" s="261"/>
      <c r="U746" s="261"/>
      <c r="V746" s="261"/>
      <c r="W746" s="261"/>
      <c r="X746" s="261"/>
      <c r="Y746" s="261"/>
      <c r="Z746" s="261"/>
      <c r="AA746" s="261"/>
      <c r="AB746" s="261"/>
      <c r="AC746" s="261"/>
      <c r="AD746" s="261"/>
      <c r="AE746" s="261"/>
      <c r="AF746" s="261"/>
      <c r="AG746" s="261"/>
      <c r="AH746" s="261"/>
      <c r="AI746" s="261"/>
      <c r="AJ746" s="261"/>
      <c r="AK746" s="261"/>
      <c r="AL746" s="261"/>
      <c r="AM746" s="261"/>
      <c r="AN746" s="261"/>
      <c r="AO746" s="261"/>
      <c r="AP746" s="261"/>
      <c r="AQ746" s="261"/>
      <c r="AR746" s="261"/>
      <c r="AS746" s="261"/>
      <c r="AT746" s="261"/>
      <c r="AU746" s="261"/>
      <c r="AV746" s="261"/>
      <c r="AW746" s="261"/>
      <c r="AX746" s="261"/>
      <c r="AY746" s="261"/>
      <c r="AZ746" s="261"/>
      <c r="BA746" s="261"/>
      <c r="BB746" s="261"/>
      <c r="BC746" s="261"/>
      <c r="BD746" s="261"/>
      <c r="BE746" s="261"/>
      <c r="BF746" s="261"/>
      <c r="BG746" s="261"/>
      <c r="BH746" s="261"/>
      <c r="BI746" s="261"/>
      <c r="BJ746" s="261"/>
      <c r="BK746" s="261"/>
      <c r="BL746" s="261"/>
      <c r="BM746" s="261"/>
      <c r="BN746" s="261"/>
      <c r="BO746" s="261"/>
      <c r="BP746" s="261"/>
      <c r="BQ746" s="261"/>
      <c r="BR746" s="261"/>
      <c r="BS746" s="261"/>
      <c r="BT746" s="261"/>
      <c r="BU746" s="261"/>
      <c r="BV746" s="261"/>
      <c r="BW746" s="261"/>
      <c r="BX746" s="261"/>
      <c r="BY746" s="261"/>
      <c r="BZ746" s="261"/>
      <c r="CA746" s="261"/>
      <c r="CB746" s="261"/>
      <c r="CC746" s="261"/>
      <c r="CD746" s="261"/>
      <c r="CE746" s="261"/>
      <c r="CF746" s="261"/>
      <c r="CG746" s="261"/>
      <c r="CH746" s="261"/>
      <c r="CI746" s="261"/>
      <c r="CJ746" s="261"/>
      <c r="CK746" s="261"/>
      <c r="CL746" s="261"/>
      <c r="CM746" s="261"/>
      <c r="CN746" s="261"/>
      <c r="CO746" s="261"/>
      <c r="CP746" s="261"/>
      <c r="CQ746" s="261"/>
      <c r="CR746" s="261"/>
      <c r="CS746" s="261"/>
      <c r="CT746" s="261"/>
      <c r="CU746" s="261"/>
      <c r="CV746" s="261"/>
      <c r="CW746" s="261"/>
      <c r="CX746" s="261"/>
      <c r="CY746" s="261"/>
      <c r="CZ746" s="261"/>
      <c r="DA746" s="261"/>
      <c r="DB746" s="261"/>
      <c r="DC746" s="261"/>
      <c r="DD746" s="261"/>
      <c r="DE746" s="261"/>
      <c r="DF746" s="261"/>
      <c r="DG746" s="261"/>
      <c r="DH746" s="261"/>
      <c r="DI746" s="261"/>
      <c r="DJ746" s="261"/>
      <c r="DK746" s="261"/>
      <c r="DL746" s="261"/>
      <c r="DM746" s="261"/>
      <c r="DN746" s="261"/>
      <c r="DO746" s="261"/>
      <c r="DP746" s="261"/>
      <c r="DQ746" s="261"/>
      <c r="DR746" s="261"/>
      <c r="DS746" s="261"/>
      <c r="DT746" s="261"/>
      <c r="DU746" s="261"/>
      <c r="DV746" s="261"/>
      <c r="DW746" s="261"/>
      <c r="DX746" s="261"/>
      <c r="DY746" s="261"/>
      <c r="DZ746" s="261"/>
      <c r="EA746" s="261"/>
      <c r="EB746" s="261"/>
      <c r="EC746" s="261"/>
      <c r="ED746" s="261"/>
      <c r="EE746" s="261"/>
      <c r="EF746" s="261"/>
      <c r="EG746" s="261"/>
      <c r="EH746" s="261"/>
      <c r="EI746" s="261"/>
      <c r="EJ746" s="261"/>
      <c r="EK746" s="261"/>
      <c r="EL746" s="261"/>
      <c r="EM746" s="261"/>
      <c r="EN746" s="261"/>
      <c r="EO746" s="261"/>
      <c r="EP746" s="261"/>
      <c r="EQ746" s="261"/>
      <c r="ER746" s="261"/>
      <c r="ES746" s="658"/>
      <c r="ET746" s="261"/>
      <c r="EU746" s="261"/>
      <c r="EV746" s="261"/>
      <c r="EW746" s="261"/>
      <c r="EX746" s="261"/>
      <c r="EY746" s="261"/>
    </row>
    <row r="747" spans="1:155" s="150" customFormat="1" hidden="1" x14ac:dyDescent="0.25">
      <c r="A747" s="574"/>
      <c r="B747" s="261"/>
      <c r="C747" s="261"/>
      <c r="D747" s="291"/>
      <c r="E747" s="291"/>
      <c r="F747" s="291"/>
      <c r="G747" s="257"/>
      <c r="H747" s="261"/>
      <c r="I747" s="261"/>
      <c r="J747" s="261"/>
      <c r="K747" s="261"/>
      <c r="L747" s="261"/>
      <c r="M747" s="261"/>
      <c r="N747" s="261"/>
      <c r="O747" s="261"/>
      <c r="P747" s="261"/>
      <c r="Q747" s="261"/>
      <c r="R747" s="261"/>
      <c r="S747" s="261"/>
      <c r="T747" s="261"/>
      <c r="U747" s="261"/>
      <c r="V747" s="261"/>
      <c r="W747" s="261"/>
      <c r="X747" s="261"/>
      <c r="Y747" s="261"/>
      <c r="Z747" s="261"/>
      <c r="AA747" s="261"/>
      <c r="AB747" s="261"/>
      <c r="AC747" s="261"/>
      <c r="AD747" s="261"/>
      <c r="AE747" s="261"/>
      <c r="AF747" s="261"/>
      <c r="AG747" s="261"/>
      <c r="AH747" s="261"/>
      <c r="AI747" s="261"/>
      <c r="AJ747" s="261"/>
      <c r="AK747" s="261"/>
      <c r="AL747" s="261"/>
      <c r="AM747" s="261"/>
      <c r="AN747" s="261"/>
      <c r="AO747" s="261"/>
      <c r="AP747" s="261"/>
      <c r="AQ747" s="261"/>
      <c r="AR747" s="261"/>
      <c r="AS747" s="261"/>
      <c r="AT747" s="261"/>
      <c r="AU747" s="261"/>
      <c r="AV747" s="261"/>
      <c r="AW747" s="261"/>
      <c r="AX747" s="261"/>
      <c r="AY747" s="261"/>
      <c r="AZ747" s="261"/>
      <c r="BA747" s="261"/>
      <c r="BB747" s="261"/>
      <c r="BC747" s="261"/>
      <c r="BD747" s="261"/>
      <c r="BE747" s="261"/>
      <c r="BF747" s="261"/>
      <c r="BG747" s="261"/>
      <c r="BH747" s="261"/>
      <c r="BI747" s="261"/>
      <c r="BJ747" s="261"/>
      <c r="BK747" s="261"/>
      <c r="BL747" s="261"/>
      <c r="BM747" s="261"/>
      <c r="BN747" s="261"/>
      <c r="BO747" s="261"/>
      <c r="BP747" s="261"/>
      <c r="BQ747" s="261"/>
      <c r="BR747" s="261"/>
      <c r="BS747" s="261"/>
      <c r="BT747" s="261"/>
      <c r="BU747" s="261"/>
      <c r="BV747" s="261"/>
      <c r="BW747" s="261"/>
      <c r="BX747" s="261"/>
      <c r="BY747" s="261"/>
      <c r="BZ747" s="261"/>
      <c r="CA747" s="261"/>
      <c r="CB747" s="261"/>
      <c r="CC747" s="261"/>
      <c r="CD747" s="261"/>
      <c r="CE747" s="261"/>
      <c r="CF747" s="261"/>
      <c r="CG747" s="261"/>
      <c r="CH747" s="261"/>
      <c r="CI747" s="261"/>
      <c r="CJ747" s="261"/>
      <c r="CK747" s="261"/>
      <c r="CL747" s="261"/>
      <c r="CM747" s="261"/>
      <c r="CN747" s="261"/>
      <c r="CO747" s="261"/>
      <c r="CP747" s="261"/>
      <c r="CQ747" s="261"/>
      <c r="CR747" s="261"/>
      <c r="CS747" s="261"/>
      <c r="CT747" s="261"/>
      <c r="CU747" s="261"/>
      <c r="CV747" s="261"/>
      <c r="CW747" s="261"/>
      <c r="CX747" s="261"/>
      <c r="CY747" s="261"/>
      <c r="CZ747" s="261"/>
      <c r="DA747" s="261"/>
      <c r="DB747" s="261"/>
      <c r="DC747" s="261"/>
      <c r="DD747" s="261"/>
      <c r="DE747" s="261"/>
      <c r="DF747" s="261"/>
      <c r="DG747" s="261"/>
      <c r="DH747" s="261"/>
      <c r="DI747" s="261"/>
      <c r="DJ747" s="261"/>
      <c r="DK747" s="261"/>
      <c r="DL747" s="261"/>
      <c r="DM747" s="261"/>
      <c r="DN747" s="261"/>
      <c r="DO747" s="261"/>
      <c r="DP747" s="261"/>
      <c r="DQ747" s="261"/>
      <c r="DR747" s="261"/>
      <c r="DS747" s="261"/>
      <c r="DT747" s="261"/>
      <c r="DU747" s="261"/>
      <c r="DV747" s="261"/>
      <c r="DW747" s="261"/>
      <c r="DX747" s="261"/>
      <c r="DY747" s="261"/>
      <c r="DZ747" s="261"/>
      <c r="EA747" s="261"/>
      <c r="EB747" s="261"/>
      <c r="EC747" s="261"/>
      <c r="ED747" s="261"/>
      <c r="EE747" s="261"/>
      <c r="EF747" s="261"/>
      <c r="EG747" s="261"/>
      <c r="EH747" s="261"/>
      <c r="EI747" s="261"/>
      <c r="EJ747" s="261"/>
      <c r="EK747" s="261"/>
      <c r="EL747" s="261"/>
      <c r="EM747" s="261"/>
      <c r="EN747" s="261"/>
      <c r="EO747" s="261"/>
      <c r="EP747" s="261"/>
      <c r="EQ747" s="261"/>
      <c r="ER747" s="261"/>
      <c r="ES747" s="658"/>
      <c r="ET747" s="261"/>
      <c r="EU747" s="261"/>
      <c r="EV747" s="261"/>
      <c r="EW747" s="261"/>
      <c r="EX747" s="261"/>
      <c r="EY747" s="261"/>
    </row>
    <row r="748" spans="1:155" s="150" customFormat="1" hidden="1" x14ac:dyDescent="0.25">
      <c r="A748" s="574"/>
      <c r="B748" s="261"/>
      <c r="C748" s="261"/>
      <c r="D748" s="291"/>
      <c r="E748" s="291"/>
      <c r="F748" s="291"/>
      <c r="G748" s="257"/>
      <c r="H748" s="261"/>
      <c r="I748" s="261"/>
      <c r="J748" s="261"/>
      <c r="K748" s="261"/>
      <c r="L748" s="261"/>
      <c r="M748" s="261"/>
      <c r="N748" s="261"/>
      <c r="O748" s="261"/>
      <c r="P748" s="261"/>
      <c r="Q748" s="261"/>
      <c r="R748" s="261"/>
      <c r="S748" s="261"/>
      <c r="T748" s="261"/>
      <c r="U748" s="261"/>
      <c r="V748" s="261"/>
      <c r="W748" s="261"/>
      <c r="X748" s="261"/>
      <c r="Y748" s="261"/>
      <c r="Z748" s="261"/>
      <c r="AA748" s="261"/>
      <c r="AB748" s="261"/>
      <c r="AC748" s="261"/>
      <c r="AD748" s="261"/>
      <c r="AE748" s="261"/>
      <c r="AF748" s="261"/>
      <c r="AG748" s="261"/>
      <c r="AH748" s="261"/>
      <c r="AI748" s="261"/>
      <c r="AJ748" s="261"/>
      <c r="AK748" s="261"/>
      <c r="AL748" s="261"/>
      <c r="AM748" s="261"/>
      <c r="AN748" s="261"/>
      <c r="AO748" s="261"/>
      <c r="AP748" s="261"/>
      <c r="AQ748" s="261"/>
      <c r="AR748" s="261"/>
      <c r="AS748" s="261"/>
      <c r="AT748" s="261"/>
      <c r="AU748" s="261"/>
      <c r="AV748" s="261"/>
      <c r="AW748" s="261"/>
      <c r="AX748" s="261"/>
      <c r="AY748" s="261"/>
      <c r="AZ748" s="261"/>
      <c r="BA748" s="261"/>
      <c r="BB748" s="261"/>
      <c r="BC748" s="261"/>
      <c r="BD748" s="261"/>
      <c r="BE748" s="261"/>
      <c r="BF748" s="261"/>
      <c r="BG748" s="261"/>
      <c r="BH748" s="261"/>
      <c r="BI748" s="261"/>
      <c r="BJ748" s="261"/>
      <c r="BK748" s="261"/>
      <c r="BL748" s="261"/>
      <c r="BM748" s="261"/>
      <c r="BN748" s="261"/>
      <c r="BO748" s="261"/>
      <c r="BP748" s="261"/>
      <c r="BQ748" s="261"/>
      <c r="BR748" s="261"/>
      <c r="BS748" s="261"/>
      <c r="BT748" s="261"/>
      <c r="BU748" s="261"/>
      <c r="BV748" s="261"/>
      <c r="BW748" s="261"/>
      <c r="BX748" s="261"/>
      <c r="BY748" s="261"/>
      <c r="BZ748" s="261"/>
      <c r="CA748" s="261"/>
      <c r="CB748" s="261"/>
      <c r="CC748" s="261"/>
      <c r="CD748" s="261"/>
      <c r="CE748" s="261"/>
      <c r="CF748" s="261"/>
      <c r="CG748" s="261"/>
      <c r="CH748" s="261"/>
      <c r="CI748" s="261"/>
      <c r="CJ748" s="261"/>
      <c r="CK748" s="261"/>
      <c r="CL748" s="261"/>
      <c r="CM748" s="261"/>
      <c r="CN748" s="261"/>
      <c r="CO748" s="261"/>
      <c r="CP748" s="261"/>
      <c r="CQ748" s="261"/>
      <c r="CR748" s="261"/>
      <c r="CS748" s="261"/>
      <c r="CT748" s="261"/>
      <c r="CU748" s="261"/>
      <c r="CV748" s="261"/>
      <c r="CW748" s="261"/>
      <c r="CX748" s="261"/>
      <c r="CY748" s="261"/>
      <c r="CZ748" s="261"/>
      <c r="DA748" s="261"/>
      <c r="DB748" s="261"/>
      <c r="DC748" s="261"/>
      <c r="DD748" s="261"/>
      <c r="DE748" s="261"/>
      <c r="DF748" s="261"/>
      <c r="DG748" s="261"/>
      <c r="DH748" s="261"/>
      <c r="DI748" s="261"/>
      <c r="DJ748" s="261"/>
      <c r="DK748" s="261"/>
      <c r="DL748" s="261"/>
      <c r="DM748" s="261"/>
      <c r="DN748" s="261"/>
      <c r="DO748" s="261"/>
      <c r="DP748" s="261"/>
      <c r="DQ748" s="261"/>
      <c r="DR748" s="261"/>
      <c r="DS748" s="261"/>
      <c r="DT748" s="261"/>
      <c r="DU748" s="261"/>
      <c r="DV748" s="261"/>
      <c r="DW748" s="261"/>
      <c r="DX748" s="261"/>
      <c r="DY748" s="261"/>
      <c r="DZ748" s="261"/>
      <c r="EA748" s="261"/>
      <c r="EB748" s="261"/>
      <c r="EC748" s="261"/>
      <c r="ED748" s="261"/>
      <c r="EE748" s="261"/>
      <c r="EF748" s="261"/>
      <c r="EG748" s="261"/>
      <c r="EH748" s="261"/>
      <c r="EI748" s="261"/>
      <c r="EJ748" s="261"/>
      <c r="EK748" s="261"/>
      <c r="EL748" s="261"/>
      <c r="EM748" s="261"/>
      <c r="EN748" s="261"/>
      <c r="EO748" s="261"/>
      <c r="EP748" s="261"/>
      <c r="EQ748" s="261"/>
      <c r="ER748" s="261"/>
      <c r="ES748" s="658"/>
      <c r="ET748" s="261"/>
      <c r="EU748" s="261"/>
      <c r="EV748" s="261"/>
      <c r="EW748" s="261"/>
      <c r="EX748" s="261"/>
      <c r="EY748" s="261"/>
    </row>
    <row r="749" spans="1:155" s="150" customFormat="1" hidden="1" x14ac:dyDescent="0.25">
      <c r="A749" s="574"/>
      <c r="B749" s="261"/>
      <c r="C749" s="261"/>
      <c r="D749" s="291"/>
      <c r="E749" s="291"/>
      <c r="F749" s="291"/>
      <c r="G749" s="257"/>
      <c r="H749" s="261"/>
      <c r="I749" s="261"/>
      <c r="J749" s="261"/>
      <c r="K749" s="261"/>
      <c r="L749" s="261"/>
      <c r="M749" s="261"/>
      <c r="N749" s="261"/>
      <c r="O749" s="261"/>
      <c r="P749" s="261"/>
      <c r="Q749" s="261"/>
      <c r="R749" s="261"/>
      <c r="S749" s="261"/>
      <c r="T749" s="261"/>
      <c r="U749" s="261"/>
      <c r="V749" s="261"/>
      <c r="W749" s="261"/>
      <c r="X749" s="261"/>
      <c r="Y749" s="261"/>
      <c r="Z749" s="261"/>
      <c r="AA749" s="261"/>
      <c r="AB749" s="261"/>
      <c r="AC749" s="261"/>
      <c r="AD749" s="261"/>
      <c r="AE749" s="261"/>
      <c r="AF749" s="261"/>
      <c r="AG749" s="261"/>
      <c r="AH749" s="261"/>
      <c r="AI749" s="261"/>
      <c r="AJ749" s="261"/>
      <c r="AK749" s="261"/>
      <c r="AL749" s="261"/>
      <c r="AM749" s="261"/>
      <c r="AN749" s="261"/>
      <c r="AO749" s="261"/>
      <c r="AP749" s="261"/>
      <c r="AQ749" s="261"/>
      <c r="AR749" s="261"/>
      <c r="AS749" s="261"/>
      <c r="AT749" s="261"/>
      <c r="AU749" s="261"/>
      <c r="AV749" s="261"/>
      <c r="AW749" s="261"/>
      <c r="AX749" s="261"/>
      <c r="AY749" s="261"/>
      <c r="AZ749" s="261"/>
      <c r="BA749" s="261"/>
      <c r="BB749" s="261"/>
      <c r="BC749" s="261"/>
      <c r="BD749" s="261"/>
      <c r="BE749" s="261"/>
      <c r="BF749" s="261"/>
      <c r="BG749" s="261"/>
      <c r="BH749" s="261"/>
      <c r="BI749" s="261"/>
      <c r="BJ749" s="261"/>
      <c r="BK749" s="261"/>
      <c r="BL749" s="261"/>
      <c r="BM749" s="261"/>
      <c r="BN749" s="261"/>
      <c r="BO749" s="261"/>
      <c r="BP749" s="261"/>
      <c r="BQ749" s="261"/>
      <c r="BR749" s="261"/>
      <c r="BS749" s="261"/>
      <c r="BT749" s="261"/>
      <c r="BU749" s="261"/>
      <c r="BV749" s="261"/>
      <c r="BW749" s="261"/>
      <c r="BX749" s="261"/>
      <c r="BY749" s="261"/>
      <c r="BZ749" s="261"/>
      <c r="CA749" s="261"/>
      <c r="CB749" s="261"/>
      <c r="CC749" s="261"/>
      <c r="CD749" s="261"/>
      <c r="CE749" s="261"/>
      <c r="CF749" s="261"/>
      <c r="CG749" s="261"/>
      <c r="CH749" s="261"/>
      <c r="CI749" s="261"/>
      <c r="CJ749" s="261"/>
      <c r="CK749" s="261"/>
      <c r="CL749" s="261"/>
      <c r="CM749" s="261"/>
      <c r="CN749" s="261"/>
      <c r="CO749" s="261"/>
      <c r="CP749" s="261"/>
      <c r="CQ749" s="261"/>
      <c r="CR749" s="261"/>
      <c r="CS749" s="261"/>
      <c r="CT749" s="261"/>
      <c r="CU749" s="261"/>
      <c r="CV749" s="261"/>
      <c r="CW749" s="261"/>
      <c r="CX749" s="261"/>
      <c r="CY749" s="261"/>
      <c r="CZ749" s="261"/>
      <c r="DA749" s="261"/>
      <c r="DB749" s="261"/>
      <c r="DC749" s="261"/>
      <c r="DD749" s="261"/>
      <c r="DE749" s="261"/>
      <c r="DF749" s="261"/>
      <c r="DG749" s="261"/>
      <c r="DH749" s="261"/>
      <c r="DI749" s="261"/>
      <c r="DJ749" s="261"/>
      <c r="DK749" s="261"/>
      <c r="DL749" s="261"/>
      <c r="DM749" s="261"/>
      <c r="DN749" s="261"/>
      <c r="DO749" s="261"/>
      <c r="DP749" s="261"/>
      <c r="DQ749" s="261"/>
      <c r="DR749" s="261"/>
      <c r="DS749" s="261"/>
      <c r="DT749" s="261"/>
      <c r="DU749" s="261"/>
      <c r="DV749" s="261"/>
      <c r="DW749" s="261"/>
      <c r="DX749" s="261"/>
      <c r="DY749" s="261"/>
      <c r="DZ749" s="261"/>
      <c r="EA749" s="261"/>
      <c r="EB749" s="261"/>
      <c r="EC749" s="261"/>
      <c r="ED749" s="261"/>
      <c r="EE749" s="261"/>
      <c r="EF749" s="261"/>
      <c r="EG749" s="261"/>
      <c r="EH749" s="261"/>
      <c r="EI749" s="261"/>
      <c r="EJ749" s="261"/>
      <c r="EK749" s="261"/>
      <c r="EL749" s="261"/>
      <c r="EM749" s="261"/>
      <c r="EN749" s="261"/>
      <c r="EO749" s="261"/>
      <c r="EP749" s="261"/>
      <c r="EQ749" s="261"/>
      <c r="ER749" s="261"/>
      <c r="ES749" s="658"/>
      <c r="ET749" s="261"/>
      <c r="EU749" s="261"/>
      <c r="EV749" s="261"/>
      <c r="EW749" s="261"/>
      <c r="EX749" s="261"/>
      <c r="EY749" s="261"/>
    </row>
    <row r="750" spans="1:155" s="150" customFormat="1" hidden="1" x14ac:dyDescent="0.25">
      <c r="A750" s="574"/>
      <c r="B750" s="261"/>
      <c r="C750" s="261"/>
      <c r="D750" s="291"/>
      <c r="E750" s="291"/>
      <c r="F750" s="291"/>
      <c r="G750" s="257"/>
      <c r="H750" s="261"/>
      <c r="I750" s="261"/>
      <c r="J750" s="261"/>
      <c r="K750" s="261"/>
      <c r="L750" s="261"/>
      <c r="M750" s="261"/>
      <c r="N750" s="261"/>
      <c r="O750" s="261"/>
      <c r="P750" s="261"/>
      <c r="Q750" s="261"/>
      <c r="R750" s="261"/>
      <c r="S750" s="261"/>
      <c r="T750" s="261"/>
      <c r="U750" s="261"/>
      <c r="V750" s="261"/>
      <c r="W750" s="261"/>
      <c r="X750" s="261"/>
      <c r="Y750" s="261"/>
      <c r="Z750" s="261"/>
      <c r="AA750" s="261"/>
      <c r="AB750" s="261"/>
      <c r="AC750" s="261"/>
      <c r="AD750" s="261"/>
      <c r="AE750" s="261"/>
      <c r="AF750" s="261"/>
      <c r="AG750" s="261"/>
      <c r="AH750" s="261"/>
      <c r="AI750" s="261"/>
      <c r="AJ750" s="261"/>
      <c r="AK750" s="261"/>
      <c r="AL750" s="261"/>
      <c r="AM750" s="261"/>
      <c r="AN750" s="261"/>
      <c r="AO750" s="261"/>
      <c r="AP750" s="261"/>
      <c r="AQ750" s="261"/>
      <c r="AR750" s="261"/>
      <c r="AS750" s="261"/>
      <c r="AT750" s="261"/>
      <c r="AU750" s="261"/>
      <c r="AV750" s="261"/>
      <c r="AW750" s="261"/>
      <c r="AX750" s="261"/>
      <c r="AY750" s="261"/>
      <c r="AZ750" s="261"/>
      <c r="BA750" s="261"/>
      <c r="BB750" s="261"/>
      <c r="BC750" s="261"/>
      <c r="BD750" s="261"/>
      <c r="BE750" s="261"/>
      <c r="BF750" s="261"/>
      <c r="BG750" s="261"/>
      <c r="BH750" s="261"/>
      <c r="BI750" s="261"/>
      <c r="BJ750" s="261"/>
      <c r="BK750" s="261"/>
      <c r="BL750" s="261"/>
      <c r="BM750" s="261"/>
      <c r="BN750" s="261"/>
      <c r="BO750" s="261"/>
      <c r="BP750" s="261"/>
      <c r="BQ750" s="261"/>
      <c r="BR750" s="261"/>
      <c r="BS750" s="261"/>
      <c r="BT750" s="261"/>
      <c r="BU750" s="261"/>
      <c r="BV750" s="261"/>
      <c r="BW750" s="261"/>
      <c r="BX750" s="261"/>
      <c r="BY750" s="261"/>
      <c r="BZ750" s="261"/>
      <c r="CA750" s="261"/>
      <c r="CB750" s="261"/>
      <c r="CC750" s="261"/>
      <c r="CD750" s="261"/>
      <c r="CE750" s="261"/>
      <c r="CF750" s="261"/>
      <c r="CG750" s="261"/>
      <c r="CH750" s="261"/>
      <c r="CI750" s="261"/>
      <c r="CJ750" s="261"/>
      <c r="CK750" s="261"/>
      <c r="CL750" s="261"/>
      <c r="CM750" s="261"/>
      <c r="CN750" s="261"/>
      <c r="CO750" s="261"/>
      <c r="CP750" s="261"/>
      <c r="CQ750" s="261"/>
      <c r="CR750" s="261"/>
      <c r="CS750" s="261"/>
      <c r="CT750" s="261"/>
      <c r="CU750" s="261"/>
      <c r="CV750" s="261"/>
      <c r="CW750" s="261"/>
      <c r="CX750" s="261"/>
      <c r="CY750" s="261"/>
      <c r="CZ750" s="261"/>
      <c r="DA750" s="261"/>
      <c r="DB750" s="261"/>
      <c r="DC750" s="261"/>
      <c r="DD750" s="261"/>
      <c r="DE750" s="261"/>
      <c r="DF750" s="261"/>
      <c r="DG750" s="261"/>
      <c r="DH750" s="261"/>
      <c r="DI750" s="261"/>
      <c r="DJ750" s="261"/>
      <c r="DK750" s="261"/>
      <c r="DL750" s="261"/>
      <c r="DM750" s="261"/>
      <c r="DN750" s="261"/>
      <c r="DO750" s="261"/>
      <c r="DP750" s="261"/>
      <c r="DQ750" s="261"/>
      <c r="DR750" s="261"/>
      <c r="DS750" s="261"/>
      <c r="DT750" s="261"/>
      <c r="DU750" s="261"/>
      <c r="DV750" s="261"/>
      <c r="DW750" s="261"/>
      <c r="DX750" s="261"/>
      <c r="DY750" s="261"/>
      <c r="DZ750" s="261"/>
      <c r="EA750" s="261"/>
      <c r="EB750" s="261"/>
      <c r="EC750" s="261"/>
      <c r="ED750" s="261"/>
      <c r="EE750" s="261"/>
      <c r="EF750" s="261"/>
      <c r="EG750" s="261"/>
      <c r="EH750" s="261"/>
      <c r="EI750" s="261"/>
      <c r="EJ750" s="261"/>
      <c r="EK750" s="261"/>
      <c r="EL750" s="261"/>
      <c r="EM750" s="261"/>
      <c r="EN750" s="261"/>
      <c r="EO750" s="261"/>
      <c r="EP750" s="261"/>
      <c r="EQ750" s="261"/>
      <c r="ER750" s="261"/>
      <c r="ES750" s="658"/>
      <c r="ET750" s="261"/>
      <c r="EU750" s="261"/>
      <c r="EV750" s="261"/>
      <c r="EW750" s="261"/>
      <c r="EX750" s="261"/>
      <c r="EY750" s="261"/>
    </row>
    <row r="751" spans="1:155" s="150" customFormat="1" hidden="1" x14ac:dyDescent="0.25">
      <c r="A751" s="574"/>
      <c r="B751" s="261"/>
      <c r="C751" s="261"/>
      <c r="D751" s="291"/>
      <c r="E751" s="291"/>
      <c r="F751" s="291"/>
      <c r="G751" s="257"/>
      <c r="H751" s="261"/>
      <c r="I751" s="261"/>
      <c r="J751" s="261"/>
      <c r="K751" s="261"/>
      <c r="L751" s="261"/>
      <c r="M751" s="261"/>
      <c r="N751" s="261"/>
      <c r="O751" s="261"/>
      <c r="P751" s="261"/>
      <c r="Q751" s="261"/>
      <c r="R751" s="261"/>
      <c r="S751" s="261"/>
      <c r="T751" s="261"/>
      <c r="U751" s="261"/>
      <c r="V751" s="261"/>
      <c r="W751" s="261"/>
      <c r="X751" s="261"/>
      <c r="Y751" s="261"/>
      <c r="Z751" s="261"/>
      <c r="AA751" s="261"/>
      <c r="AB751" s="261"/>
      <c r="AC751" s="261"/>
      <c r="AD751" s="261"/>
      <c r="AE751" s="261"/>
      <c r="AF751" s="261"/>
      <c r="AG751" s="261"/>
      <c r="AH751" s="261"/>
      <c r="AI751" s="261"/>
      <c r="AJ751" s="261"/>
      <c r="AK751" s="261"/>
      <c r="AL751" s="261"/>
      <c r="AM751" s="261"/>
      <c r="AN751" s="261"/>
      <c r="AO751" s="261"/>
      <c r="AP751" s="261"/>
      <c r="AQ751" s="261"/>
      <c r="AR751" s="261"/>
      <c r="AS751" s="261"/>
      <c r="AT751" s="261"/>
      <c r="AU751" s="261"/>
      <c r="AV751" s="261"/>
      <c r="AW751" s="261"/>
      <c r="AX751" s="261"/>
      <c r="AY751" s="261"/>
      <c r="AZ751" s="261"/>
      <c r="BA751" s="261"/>
      <c r="BB751" s="261"/>
      <c r="BC751" s="261"/>
      <c r="BD751" s="261"/>
      <c r="BE751" s="261"/>
      <c r="BF751" s="261"/>
      <c r="BG751" s="261"/>
      <c r="BH751" s="261"/>
      <c r="BI751" s="261"/>
      <c r="BJ751" s="261"/>
      <c r="BK751" s="261"/>
      <c r="BL751" s="261"/>
      <c r="BM751" s="261"/>
      <c r="BN751" s="261"/>
      <c r="BO751" s="261"/>
      <c r="BP751" s="261"/>
      <c r="BQ751" s="261"/>
      <c r="BR751" s="261"/>
      <c r="BS751" s="261"/>
      <c r="BT751" s="261"/>
      <c r="BU751" s="261"/>
      <c r="BV751" s="261"/>
      <c r="BW751" s="261"/>
      <c r="BX751" s="261"/>
      <c r="BY751" s="261"/>
      <c r="BZ751" s="261"/>
      <c r="CA751" s="261"/>
      <c r="CB751" s="261"/>
      <c r="CC751" s="261"/>
      <c r="CD751" s="261"/>
      <c r="CE751" s="261"/>
      <c r="CF751" s="261"/>
      <c r="CG751" s="261"/>
      <c r="CH751" s="261"/>
      <c r="CI751" s="261"/>
      <c r="CJ751" s="261"/>
      <c r="CK751" s="261"/>
      <c r="CL751" s="261"/>
      <c r="CM751" s="261"/>
      <c r="CN751" s="261"/>
      <c r="CO751" s="261"/>
      <c r="CP751" s="261"/>
      <c r="CQ751" s="261"/>
      <c r="CR751" s="261"/>
      <c r="CS751" s="261"/>
      <c r="CT751" s="261"/>
      <c r="CU751" s="261"/>
      <c r="CV751" s="261"/>
      <c r="CW751" s="261"/>
      <c r="CX751" s="261"/>
      <c r="CY751" s="261"/>
      <c r="CZ751" s="261"/>
      <c r="DA751" s="261"/>
      <c r="DB751" s="261"/>
      <c r="DC751" s="261"/>
      <c r="DD751" s="261"/>
      <c r="DE751" s="261"/>
      <c r="DF751" s="261"/>
      <c r="DG751" s="261"/>
      <c r="DH751" s="261"/>
      <c r="DI751" s="261"/>
      <c r="DJ751" s="261"/>
      <c r="DK751" s="261"/>
      <c r="DL751" s="261"/>
      <c r="DM751" s="261"/>
      <c r="DN751" s="261"/>
      <c r="DO751" s="261"/>
      <c r="DP751" s="261"/>
      <c r="DQ751" s="261"/>
      <c r="DR751" s="261"/>
      <c r="DS751" s="261"/>
      <c r="DT751" s="261"/>
      <c r="DU751" s="261"/>
      <c r="DV751" s="261"/>
      <c r="DW751" s="261"/>
      <c r="DX751" s="261"/>
      <c r="DY751" s="261"/>
      <c r="DZ751" s="261"/>
      <c r="EA751" s="261"/>
      <c r="EB751" s="261"/>
      <c r="EC751" s="261"/>
      <c r="ED751" s="261"/>
      <c r="EE751" s="261"/>
      <c r="EF751" s="261"/>
      <c r="EG751" s="261"/>
      <c r="EH751" s="261"/>
      <c r="EI751" s="261"/>
      <c r="EJ751" s="261"/>
      <c r="EK751" s="261"/>
      <c r="EL751" s="261"/>
      <c r="EM751" s="261"/>
      <c r="EN751" s="261"/>
      <c r="EO751" s="261"/>
      <c r="EP751" s="261"/>
      <c r="EQ751" s="261"/>
      <c r="ER751" s="261"/>
      <c r="ES751" s="658"/>
      <c r="ET751" s="261"/>
      <c r="EU751" s="261"/>
      <c r="EV751" s="261"/>
      <c r="EW751" s="261"/>
      <c r="EX751" s="261"/>
      <c r="EY751" s="261"/>
    </row>
    <row r="752" spans="1:155" s="150" customFormat="1" hidden="1" x14ac:dyDescent="0.25">
      <c r="A752" s="574"/>
      <c r="B752" s="261"/>
      <c r="C752" s="261"/>
      <c r="D752" s="291"/>
      <c r="E752" s="291"/>
      <c r="F752" s="291"/>
      <c r="G752" s="257"/>
      <c r="H752" s="261"/>
      <c r="I752" s="261"/>
      <c r="J752" s="261"/>
      <c r="K752" s="261"/>
      <c r="L752" s="261"/>
      <c r="M752" s="261"/>
      <c r="N752" s="261"/>
      <c r="O752" s="261"/>
      <c r="P752" s="261"/>
      <c r="Q752" s="261"/>
      <c r="R752" s="261"/>
      <c r="S752" s="261"/>
      <c r="T752" s="261"/>
      <c r="U752" s="261"/>
      <c r="V752" s="261"/>
      <c r="W752" s="261"/>
      <c r="X752" s="261"/>
      <c r="Y752" s="261"/>
      <c r="Z752" s="261"/>
      <c r="AA752" s="261"/>
      <c r="AB752" s="261"/>
      <c r="AC752" s="261"/>
      <c r="AD752" s="261"/>
      <c r="AE752" s="261"/>
      <c r="AF752" s="261"/>
      <c r="AG752" s="261"/>
      <c r="AH752" s="261"/>
      <c r="AI752" s="261"/>
      <c r="AJ752" s="261"/>
      <c r="AK752" s="261"/>
      <c r="AL752" s="261"/>
      <c r="AM752" s="261"/>
      <c r="AN752" s="261"/>
      <c r="AO752" s="261"/>
      <c r="AP752" s="261"/>
      <c r="AQ752" s="261"/>
      <c r="AR752" s="261"/>
      <c r="AS752" s="261"/>
      <c r="AT752" s="261"/>
      <c r="AU752" s="261"/>
      <c r="AV752" s="261"/>
      <c r="AW752" s="261"/>
      <c r="AX752" s="261"/>
      <c r="AY752" s="261"/>
      <c r="AZ752" s="261"/>
      <c r="BA752" s="261"/>
      <c r="BB752" s="261"/>
      <c r="BC752" s="261"/>
      <c r="BD752" s="261"/>
      <c r="BE752" s="261"/>
      <c r="BF752" s="261"/>
      <c r="BG752" s="261"/>
      <c r="BH752" s="261"/>
      <c r="BI752" s="261"/>
      <c r="BJ752" s="261"/>
      <c r="BK752" s="261"/>
      <c r="BL752" s="261"/>
      <c r="BM752" s="261"/>
      <c r="BN752" s="261"/>
      <c r="BO752" s="261"/>
      <c r="BP752" s="261"/>
      <c r="BQ752" s="261"/>
      <c r="BR752" s="261"/>
      <c r="BS752" s="261"/>
      <c r="BT752" s="261"/>
      <c r="BU752" s="261"/>
      <c r="BV752" s="261"/>
      <c r="BW752" s="261"/>
      <c r="BX752" s="261"/>
      <c r="BY752" s="261"/>
      <c r="BZ752" s="261"/>
      <c r="CA752" s="261"/>
      <c r="CB752" s="261"/>
      <c r="CC752" s="261"/>
      <c r="CD752" s="261"/>
      <c r="CE752" s="261"/>
      <c r="CF752" s="261"/>
      <c r="CG752" s="261"/>
      <c r="CH752" s="261"/>
      <c r="CI752" s="261"/>
      <c r="CJ752" s="261"/>
      <c r="CK752" s="261"/>
      <c r="CL752" s="261"/>
      <c r="CM752" s="261"/>
      <c r="CN752" s="261"/>
      <c r="CO752" s="261"/>
      <c r="CP752" s="261"/>
      <c r="CQ752" s="261"/>
      <c r="CR752" s="261"/>
      <c r="CS752" s="261"/>
      <c r="CT752" s="261"/>
      <c r="CU752" s="261"/>
      <c r="CV752" s="261"/>
      <c r="CW752" s="261"/>
      <c r="CX752" s="261"/>
      <c r="CY752" s="261"/>
      <c r="CZ752" s="261"/>
      <c r="DA752" s="261"/>
      <c r="DB752" s="261"/>
      <c r="DC752" s="261"/>
      <c r="DD752" s="261"/>
      <c r="DE752" s="261"/>
      <c r="DF752" s="261"/>
      <c r="DG752" s="261"/>
      <c r="DH752" s="261"/>
      <c r="DI752" s="261"/>
      <c r="DJ752" s="261"/>
      <c r="DK752" s="261"/>
      <c r="DL752" s="261"/>
      <c r="DM752" s="261"/>
      <c r="DN752" s="261"/>
      <c r="DO752" s="261"/>
      <c r="DP752" s="261"/>
      <c r="DQ752" s="261"/>
      <c r="DR752" s="261"/>
      <c r="DS752" s="261"/>
      <c r="DT752" s="261"/>
      <c r="DU752" s="261"/>
      <c r="DV752" s="261"/>
      <c r="DW752" s="261"/>
      <c r="DX752" s="261"/>
      <c r="DY752" s="261"/>
      <c r="DZ752" s="261"/>
      <c r="EA752" s="261"/>
      <c r="EB752" s="261"/>
      <c r="EC752" s="261"/>
      <c r="ED752" s="261"/>
      <c r="EE752" s="261"/>
      <c r="EF752" s="261"/>
      <c r="EG752" s="261"/>
      <c r="EH752" s="261"/>
      <c r="EI752" s="261"/>
      <c r="EJ752" s="261"/>
      <c r="EK752" s="261"/>
      <c r="EL752" s="261"/>
      <c r="EM752" s="261"/>
      <c r="EN752" s="261"/>
      <c r="EO752" s="261"/>
      <c r="EP752" s="261"/>
      <c r="EQ752" s="261"/>
      <c r="ER752" s="261"/>
      <c r="ES752" s="658"/>
      <c r="ET752" s="261"/>
      <c r="EU752" s="261"/>
      <c r="EV752" s="261"/>
      <c r="EW752" s="261"/>
      <c r="EX752" s="261"/>
      <c r="EY752" s="261"/>
    </row>
    <row r="753" spans="1:155" s="150" customFormat="1" hidden="1" x14ac:dyDescent="0.25">
      <c r="A753" s="574"/>
      <c r="B753" s="261"/>
      <c r="C753" s="261"/>
      <c r="D753" s="291"/>
      <c r="E753" s="291"/>
      <c r="F753" s="291"/>
      <c r="G753" s="257"/>
      <c r="H753" s="261"/>
      <c r="I753" s="261"/>
      <c r="J753" s="261"/>
      <c r="K753" s="261"/>
      <c r="L753" s="261"/>
      <c r="M753" s="261"/>
      <c r="N753" s="261"/>
      <c r="O753" s="261"/>
      <c r="P753" s="261"/>
      <c r="Q753" s="261"/>
      <c r="R753" s="261"/>
      <c r="S753" s="261"/>
      <c r="T753" s="261"/>
      <c r="U753" s="261"/>
      <c r="V753" s="261"/>
      <c r="W753" s="261"/>
      <c r="X753" s="261"/>
      <c r="Y753" s="261"/>
      <c r="Z753" s="261"/>
      <c r="AA753" s="261"/>
      <c r="AB753" s="261"/>
      <c r="AC753" s="261"/>
      <c r="AD753" s="261"/>
      <c r="AE753" s="261"/>
      <c r="AF753" s="261"/>
      <c r="AG753" s="261"/>
      <c r="AH753" s="261"/>
      <c r="AI753" s="261"/>
      <c r="AJ753" s="261"/>
      <c r="AK753" s="261"/>
      <c r="AL753" s="261"/>
      <c r="AM753" s="261"/>
      <c r="AN753" s="261"/>
      <c r="AO753" s="261"/>
      <c r="AP753" s="261"/>
      <c r="AQ753" s="261"/>
      <c r="AR753" s="261"/>
      <c r="AS753" s="261"/>
      <c r="AT753" s="261"/>
      <c r="AU753" s="261"/>
      <c r="AV753" s="261"/>
      <c r="AW753" s="261"/>
      <c r="AX753" s="261"/>
      <c r="AY753" s="261"/>
      <c r="AZ753" s="261"/>
      <c r="BA753" s="261"/>
      <c r="BB753" s="261"/>
      <c r="BC753" s="261"/>
      <c r="BD753" s="261"/>
      <c r="BE753" s="261"/>
      <c r="BF753" s="261"/>
      <c r="BG753" s="261"/>
      <c r="BH753" s="261"/>
      <c r="BI753" s="261"/>
      <c r="BJ753" s="261"/>
      <c r="BK753" s="261"/>
      <c r="BL753" s="261"/>
      <c r="BM753" s="261"/>
      <c r="BN753" s="261"/>
      <c r="BO753" s="261"/>
      <c r="BP753" s="261"/>
      <c r="BQ753" s="261"/>
      <c r="BR753" s="261"/>
      <c r="BS753" s="261"/>
      <c r="BT753" s="261"/>
      <c r="BU753" s="261"/>
      <c r="BV753" s="261"/>
      <c r="BW753" s="261"/>
      <c r="BX753" s="261"/>
      <c r="BY753" s="261"/>
      <c r="BZ753" s="261"/>
      <c r="CA753" s="261"/>
      <c r="CB753" s="261"/>
      <c r="CC753" s="261"/>
      <c r="CD753" s="261"/>
      <c r="CE753" s="261"/>
      <c r="CF753" s="261"/>
      <c r="CG753" s="261"/>
      <c r="CH753" s="261"/>
      <c r="CI753" s="261"/>
      <c r="CJ753" s="261"/>
      <c r="CK753" s="261"/>
      <c r="CL753" s="261"/>
      <c r="CM753" s="261"/>
      <c r="CN753" s="261"/>
      <c r="CO753" s="261"/>
      <c r="CP753" s="261"/>
      <c r="CQ753" s="261"/>
      <c r="CR753" s="261"/>
      <c r="CS753" s="261"/>
      <c r="CT753" s="261"/>
      <c r="CU753" s="261"/>
      <c r="CV753" s="261"/>
      <c r="CW753" s="261"/>
      <c r="CX753" s="261"/>
      <c r="CY753" s="261"/>
      <c r="CZ753" s="261"/>
      <c r="DA753" s="261"/>
      <c r="DB753" s="261"/>
      <c r="DC753" s="261"/>
      <c r="DD753" s="261"/>
      <c r="DE753" s="261"/>
      <c r="DF753" s="261"/>
      <c r="DG753" s="261"/>
      <c r="DH753" s="261"/>
      <c r="DI753" s="261"/>
      <c r="DJ753" s="261"/>
      <c r="DK753" s="261"/>
      <c r="DL753" s="261"/>
      <c r="DM753" s="261"/>
      <c r="DN753" s="261"/>
      <c r="DO753" s="261"/>
      <c r="DP753" s="261"/>
      <c r="DQ753" s="261"/>
      <c r="DR753" s="261"/>
      <c r="DS753" s="261"/>
      <c r="DT753" s="261"/>
      <c r="DU753" s="261"/>
      <c r="DV753" s="261"/>
      <c r="DW753" s="261"/>
      <c r="DX753" s="261"/>
      <c r="DY753" s="261"/>
      <c r="DZ753" s="261"/>
      <c r="EA753" s="261"/>
      <c r="EB753" s="261"/>
      <c r="EC753" s="261"/>
      <c r="ED753" s="261"/>
      <c r="EE753" s="261"/>
      <c r="EF753" s="261"/>
      <c r="EG753" s="261"/>
      <c r="EH753" s="261"/>
      <c r="EI753" s="261"/>
      <c r="EJ753" s="261"/>
      <c r="EK753" s="261"/>
      <c r="EL753" s="261"/>
      <c r="EM753" s="261"/>
      <c r="EN753" s="261"/>
      <c r="EO753" s="261"/>
      <c r="EP753" s="261"/>
      <c r="EQ753" s="261"/>
      <c r="ER753" s="261"/>
      <c r="ES753" s="658"/>
      <c r="ET753" s="261"/>
      <c r="EU753" s="261"/>
      <c r="EV753" s="261"/>
      <c r="EW753" s="261"/>
      <c r="EX753" s="261"/>
      <c r="EY753" s="261"/>
    </row>
    <row r="754" spans="1:155" s="150" customFormat="1" hidden="1" x14ac:dyDescent="0.25">
      <c r="A754" s="574"/>
      <c r="B754" s="261"/>
      <c r="C754" s="261"/>
      <c r="D754" s="291"/>
      <c r="E754" s="291"/>
      <c r="F754" s="291"/>
      <c r="G754" s="257"/>
      <c r="H754" s="261"/>
      <c r="I754" s="261"/>
      <c r="J754" s="261"/>
      <c r="K754" s="261"/>
      <c r="L754" s="261"/>
      <c r="M754" s="261"/>
      <c r="N754" s="261"/>
      <c r="O754" s="261"/>
      <c r="P754" s="261"/>
      <c r="Q754" s="261"/>
      <c r="R754" s="261"/>
      <c r="S754" s="261"/>
      <c r="T754" s="261"/>
      <c r="U754" s="261"/>
      <c r="V754" s="261"/>
      <c r="W754" s="261"/>
      <c r="X754" s="261"/>
      <c r="Y754" s="261"/>
      <c r="Z754" s="261"/>
      <c r="AA754" s="261"/>
      <c r="AB754" s="261"/>
      <c r="AC754" s="261"/>
      <c r="AD754" s="261"/>
      <c r="AE754" s="261"/>
      <c r="AF754" s="261"/>
      <c r="AG754" s="261"/>
      <c r="AH754" s="261"/>
      <c r="AI754" s="261"/>
      <c r="AJ754" s="261"/>
      <c r="AK754" s="261"/>
      <c r="AL754" s="261"/>
      <c r="AM754" s="261"/>
      <c r="AN754" s="261"/>
      <c r="AO754" s="261"/>
      <c r="AP754" s="261"/>
      <c r="AQ754" s="261"/>
      <c r="AR754" s="261"/>
      <c r="AS754" s="261"/>
      <c r="AT754" s="261"/>
      <c r="AU754" s="261"/>
      <c r="AV754" s="261"/>
      <c r="AW754" s="261"/>
      <c r="AX754" s="261"/>
      <c r="AY754" s="261"/>
      <c r="AZ754" s="261"/>
      <c r="BA754" s="261"/>
      <c r="BB754" s="261"/>
      <c r="BC754" s="261"/>
      <c r="BD754" s="261"/>
      <c r="BE754" s="261"/>
      <c r="BF754" s="261"/>
      <c r="BG754" s="261"/>
      <c r="BH754" s="261"/>
      <c r="BI754" s="261"/>
      <c r="BJ754" s="261"/>
      <c r="BK754" s="261"/>
      <c r="BL754" s="261"/>
      <c r="BM754" s="261"/>
      <c r="BN754" s="261"/>
      <c r="BO754" s="261"/>
      <c r="BP754" s="261"/>
      <c r="BQ754" s="261"/>
      <c r="BR754" s="261"/>
      <c r="BS754" s="261"/>
      <c r="BT754" s="261"/>
      <c r="BU754" s="261"/>
      <c r="BV754" s="261"/>
      <c r="BW754" s="261"/>
      <c r="BX754" s="261"/>
      <c r="BY754" s="261"/>
      <c r="BZ754" s="261"/>
      <c r="CA754" s="261"/>
      <c r="CB754" s="261"/>
      <c r="CC754" s="261"/>
      <c r="CD754" s="261"/>
      <c r="CE754" s="261"/>
      <c r="CF754" s="261"/>
      <c r="CG754" s="261"/>
      <c r="CH754" s="261"/>
      <c r="CI754" s="261"/>
      <c r="CJ754" s="261"/>
      <c r="CK754" s="261"/>
      <c r="CL754" s="261"/>
      <c r="CM754" s="261"/>
      <c r="CN754" s="261"/>
      <c r="CO754" s="261"/>
      <c r="CP754" s="261"/>
      <c r="CQ754" s="261"/>
      <c r="CR754" s="261"/>
      <c r="CS754" s="261"/>
      <c r="CT754" s="261"/>
      <c r="CU754" s="261"/>
      <c r="CV754" s="261"/>
      <c r="CW754" s="261"/>
      <c r="CX754" s="261"/>
      <c r="CY754" s="261"/>
      <c r="CZ754" s="261"/>
      <c r="DA754" s="261"/>
      <c r="DB754" s="261"/>
      <c r="DC754" s="261"/>
      <c r="DD754" s="261"/>
      <c r="DE754" s="261"/>
      <c r="DF754" s="261"/>
      <c r="DG754" s="261"/>
      <c r="DH754" s="261"/>
      <c r="DI754" s="261"/>
      <c r="DJ754" s="261"/>
      <c r="DK754" s="261"/>
      <c r="DL754" s="261"/>
      <c r="DM754" s="261"/>
      <c r="DN754" s="261"/>
      <c r="DO754" s="261"/>
      <c r="DP754" s="261"/>
      <c r="DQ754" s="261"/>
      <c r="DR754" s="261"/>
      <c r="DS754" s="261"/>
      <c r="DT754" s="261"/>
      <c r="DU754" s="261"/>
      <c r="DV754" s="261"/>
      <c r="DW754" s="261"/>
      <c r="DX754" s="261"/>
      <c r="DY754" s="261"/>
      <c r="DZ754" s="261"/>
      <c r="EA754" s="261"/>
      <c r="EB754" s="261"/>
      <c r="EC754" s="261"/>
      <c r="ED754" s="261"/>
      <c r="EE754" s="261"/>
      <c r="EF754" s="261"/>
      <c r="EG754" s="261"/>
      <c r="EH754" s="261"/>
      <c r="EI754" s="261"/>
      <c r="EJ754" s="261"/>
      <c r="EK754" s="261"/>
      <c r="EL754" s="261"/>
      <c r="EM754" s="261"/>
      <c r="EN754" s="261"/>
      <c r="EO754" s="261"/>
      <c r="EP754" s="261"/>
      <c r="EQ754" s="261"/>
      <c r="ER754" s="261"/>
      <c r="ES754" s="658"/>
      <c r="ET754" s="261"/>
      <c r="EU754" s="261"/>
      <c r="EV754" s="261"/>
      <c r="EW754" s="261"/>
      <c r="EX754" s="261"/>
      <c r="EY754" s="261"/>
    </row>
    <row r="755" spans="1:155" s="150" customFormat="1" hidden="1" x14ac:dyDescent="0.25">
      <c r="A755" s="574"/>
      <c r="B755" s="261"/>
      <c r="C755" s="261"/>
      <c r="D755" s="291"/>
      <c r="E755" s="291"/>
      <c r="F755" s="291"/>
      <c r="G755" s="257"/>
      <c r="H755" s="261"/>
      <c r="I755" s="261"/>
      <c r="J755" s="261"/>
      <c r="K755" s="261"/>
      <c r="L755" s="261"/>
      <c r="M755" s="261"/>
      <c r="N755" s="261"/>
      <c r="O755" s="261"/>
      <c r="P755" s="261"/>
      <c r="Q755" s="261"/>
      <c r="R755" s="261"/>
      <c r="S755" s="261"/>
      <c r="T755" s="261"/>
      <c r="U755" s="261"/>
      <c r="V755" s="261"/>
      <c r="W755" s="261"/>
      <c r="X755" s="261"/>
      <c r="Y755" s="261"/>
      <c r="Z755" s="261"/>
      <c r="AA755" s="261"/>
      <c r="AB755" s="261"/>
      <c r="AC755" s="261"/>
      <c r="AD755" s="261"/>
      <c r="AE755" s="261"/>
      <c r="AF755" s="261"/>
      <c r="AG755" s="261"/>
      <c r="AH755" s="261"/>
      <c r="AI755" s="261"/>
      <c r="AJ755" s="261"/>
      <c r="AK755" s="261"/>
      <c r="AL755" s="261"/>
      <c r="AM755" s="261"/>
      <c r="AN755" s="261"/>
      <c r="AO755" s="261"/>
      <c r="AP755" s="261"/>
      <c r="AQ755" s="261"/>
      <c r="AR755" s="261"/>
      <c r="AS755" s="261"/>
      <c r="AT755" s="261"/>
      <c r="AU755" s="261"/>
      <c r="AV755" s="261"/>
      <c r="AW755" s="261"/>
      <c r="AX755" s="261"/>
      <c r="AY755" s="261"/>
      <c r="AZ755" s="261"/>
      <c r="BA755" s="261"/>
      <c r="BB755" s="261"/>
      <c r="BC755" s="261"/>
      <c r="BD755" s="261"/>
      <c r="BE755" s="261"/>
      <c r="BF755" s="261"/>
      <c r="BG755" s="261"/>
      <c r="BH755" s="261"/>
      <c r="BI755" s="261"/>
      <c r="BJ755" s="261"/>
      <c r="BK755" s="261"/>
      <c r="BL755" s="261"/>
      <c r="BM755" s="261"/>
      <c r="BN755" s="261"/>
      <c r="BO755" s="261"/>
      <c r="BP755" s="261"/>
      <c r="BQ755" s="261"/>
      <c r="BR755" s="261"/>
      <c r="BS755" s="261"/>
      <c r="BT755" s="261"/>
      <c r="BU755" s="261"/>
      <c r="BV755" s="261"/>
      <c r="BW755" s="261"/>
      <c r="BX755" s="261"/>
      <c r="BY755" s="261"/>
      <c r="BZ755" s="261"/>
      <c r="CA755" s="261"/>
      <c r="CB755" s="261"/>
      <c r="CC755" s="261"/>
      <c r="CD755" s="261"/>
      <c r="CE755" s="261"/>
      <c r="CF755" s="261"/>
      <c r="CG755" s="261"/>
      <c r="CH755" s="261"/>
      <c r="CI755" s="261"/>
      <c r="CJ755" s="261"/>
      <c r="CK755" s="261"/>
      <c r="CL755" s="261"/>
      <c r="CM755" s="261"/>
      <c r="CN755" s="261"/>
      <c r="CO755" s="261"/>
      <c r="CP755" s="261"/>
      <c r="CQ755" s="261"/>
      <c r="CR755" s="261"/>
      <c r="CS755" s="261"/>
      <c r="CT755" s="261"/>
      <c r="CU755" s="261"/>
      <c r="CV755" s="261"/>
      <c r="CW755" s="261"/>
      <c r="CX755" s="261"/>
      <c r="CY755" s="261"/>
      <c r="CZ755" s="261"/>
      <c r="DA755" s="261"/>
      <c r="DB755" s="261"/>
      <c r="DC755" s="261"/>
      <c r="DD755" s="261"/>
      <c r="DE755" s="261"/>
      <c r="DF755" s="261"/>
      <c r="DG755" s="261"/>
      <c r="DH755" s="261"/>
      <c r="DI755" s="261"/>
      <c r="DJ755" s="261"/>
      <c r="DK755" s="261"/>
      <c r="DL755" s="261"/>
      <c r="DM755" s="261"/>
      <c r="DN755" s="261"/>
      <c r="DO755" s="261"/>
      <c r="DP755" s="261"/>
      <c r="DQ755" s="261"/>
      <c r="DR755" s="261"/>
      <c r="DS755" s="261"/>
      <c r="DT755" s="261"/>
      <c r="DU755" s="261"/>
      <c r="DV755" s="261"/>
      <c r="DW755" s="261"/>
      <c r="DX755" s="261"/>
      <c r="DY755" s="261"/>
      <c r="DZ755" s="261"/>
      <c r="EA755" s="261"/>
      <c r="EB755" s="261"/>
      <c r="EC755" s="261"/>
      <c r="ED755" s="261"/>
      <c r="EE755" s="261"/>
      <c r="EF755" s="261"/>
      <c r="EG755" s="261"/>
      <c r="EH755" s="261"/>
      <c r="EI755" s="261"/>
      <c r="EJ755" s="261"/>
      <c r="EK755" s="261"/>
      <c r="EL755" s="261"/>
      <c r="EM755" s="261"/>
      <c r="EN755" s="261"/>
      <c r="EO755" s="261"/>
      <c r="EP755" s="261"/>
      <c r="EQ755" s="261"/>
      <c r="ER755" s="261"/>
      <c r="ES755" s="658"/>
      <c r="ET755" s="261"/>
      <c r="EU755" s="261"/>
      <c r="EV755" s="261"/>
      <c r="EW755" s="261"/>
      <c r="EX755" s="261"/>
      <c r="EY755" s="261"/>
    </row>
    <row r="756" spans="1:155" s="150" customFormat="1" hidden="1" x14ac:dyDescent="0.25">
      <c r="A756" s="574"/>
      <c r="B756" s="261"/>
      <c r="C756" s="261"/>
      <c r="D756" s="291"/>
      <c r="E756" s="291"/>
      <c r="F756" s="291"/>
      <c r="G756" s="257"/>
      <c r="H756" s="261"/>
      <c r="I756" s="261"/>
      <c r="J756" s="261"/>
      <c r="K756" s="261"/>
      <c r="L756" s="261"/>
      <c r="M756" s="261"/>
      <c r="N756" s="261"/>
      <c r="O756" s="261"/>
      <c r="P756" s="261"/>
      <c r="Q756" s="261"/>
      <c r="R756" s="261"/>
      <c r="S756" s="261"/>
      <c r="T756" s="261"/>
      <c r="U756" s="261"/>
      <c r="V756" s="261"/>
      <c r="W756" s="261"/>
      <c r="X756" s="261"/>
      <c r="Y756" s="261"/>
      <c r="Z756" s="261"/>
      <c r="AA756" s="261"/>
      <c r="AB756" s="261"/>
      <c r="AC756" s="261"/>
      <c r="AD756" s="261"/>
      <c r="AE756" s="261"/>
      <c r="AF756" s="261"/>
      <c r="AG756" s="261"/>
      <c r="AH756" s="261"/>
      <c r="AI756" s="261"/>
      <c r="AJ756" s="261"/>
      <c r="AK756" s="261"/>
      <c r="AL756" s="261"/>
      <c r="AM756" s="261"/>
      <c r="AN756" s="261"/>
      <c r="AO756" s="261"/>
      <c r="AP756" s="261"/>
      <c r="AQ756" s="261"/>
      <c r="AR756" s="261"/>
      <c r="AS756" s="261"/>
      <c r="AT756" s="261"/>
      <c r="AU756" s="261"/>
      <c r="AV756" s="261"/>
      <c r="AW756" s="261"/>
      <c r="AX756" s="261"/>
      <c r="AY756" s="261"/>
      <c r="AZ756" s="261"/>
      <c r="BA756" s="261"/>
      <c r="BB756" s="261"/>
      <c r="BC756" s="261"/>
      <c r="BD756" s="261"/>
      <c r="BE756" s="261"/>
      <c r="BF756" s="261"/>
      <c r="BG756" s="261"/>
      <c r="BH756" s="261"/>
      <c r="BI756" s="261"/>
      <c r="BJ756" s="261"/>
      <c r="BK756" s="261"/>
      <c r="BL756" s="261"/>
      <c r="BM756" s="261"/>
      <c r="BN756" s="261"/>
      <c r="BO756" s="261"/>
      <c r="BP756" s="261"/>
      <c r="BQ756" s="261"/>
      <c r="BR756" s="261"/>
      <c r="BS756" s="261"/>
      <c r="BT756" s="261"/>
      <c r="BU756" s="261"/>
      <c r="BV756" s="261"/>
      <c r="BW756" s="261"/>
      <c r="BX756" s="261"/>
      <c r="BY756" s="261"/>
      <c r="BZ756" s="261"/>
      <c r="CA756" s="261"/>
      <c r="CB756" s="261"/>
      <c r="CC756" s="261"/>
      <c r="CD756" s="261"/>
      <c r="CE756" s="261"/>
      <c r="CF756" s="261"/>
      <c r="CG756" s="261"/>
      <c r="CH756" s="261"/>
      <c r="CI756" s="261"/>
      <c r="CJ756" s="261"/>
      <c r="CK756" s="261"/>
      <c r="CL756" s="261"/>
      <c r="CM756" s="261"/>
      <c r="CN756" s="261"/>
      <c r="CO756" s="261"/>
      <c r="CP756" s="261"/>
      <c r="CQ756" s="261"/>
      <c r="CR756" s="261"/>
      <c r="CS756" s="261"/>
      <c r="CT756" s="261"/>
      <c r="CU756" s="261"/>
      <c r="CV756" s="261"/>
      <c r="CW756" s="261"/>
      <c r="CX756" s="261"/>
      <c r="CY756" s="261"/>
      <c r="CZ756" s="261"/>
      <c r="DA756" s="261"/>
      <c r="DB756" s="261"/>
      <c r="DC756" s="261"/>
      <c r="DD756" s="261"/>
      <c r="DE756" s="261"/>
      <c r="DF756" s="261"/>
      <c r="DG756" s="261"/>
      <c r="DH756" s="261"/>
      <c r="DI756" s="261"/>
      <c r="DJ756" s="261"/>
      <c r="DK756" s="261"/>
      <c r="DL756" s="261"/>
      <c r="DM756" s="261"/>
      <c r="DN756" s="261"/>
      <c r="DO756" s="261"/>
      <c r="DP756" s="261"/>
      <c r="DQ756" s="261"/>
      <c r="DR756" s="261"/>
      <c r="DS756" s="261"/>
      <c r="DT756" s="261"/>
      <c r="DU756" s="261"/>
      <c r="DV756" s="261"/>
      <c r="DW756" s="261"/>
      <c r="DX756" s="261"/>
      <c r="DY756" s="261"/>
      <c r="DZ756" s="261"/>
      <c r="EA756" s="261"/>
      <c r="EB756" s="261"/>
      <c r="EC756" s="261"/>
      <c r="ED756" s="261"/>
      <c r="EE756" s="261"/>
      <c r="EF756" s="261"/>
      <c r="EG756" s="261"/>
      <c r="EH756" s="261"/>
      <c r="EI756" s="261"/>
      <c r="EJ756" s="261"/>
      <c r="EK756" s="261"/>
      <c r="EL756" s="261"/>
      <c r="EM756" s="261"/>
      <c r="EN756" s="261"/>
      <c r="EO756" s="261"/>
      <c r="EP756" s="261"/>
      <c r="EQ756" s="261"/>
      <c r="ER756" s="261"/>
      <c r="ES756" s="658"/>
      <c r="ET756" s="261"/>
      <c r="EU756" s="261"/>
      <c r="EV756" s="261"/>
      <c r="EW756" s="261"/>
      <c r="EX756" s="261"/>
      <c r="EY756" s="261"/>
    </row>
    <row r="757" spans="1:155" s="150" customFormat="1" hidden="1" x14ac:dyDescent="0.25">
      <c r="A757" s="574"/>
      <c r="B757" s="261"/>
      <c r="C757" s="261"/>
      <c r="D757" s="291"/>
      <c r="E757" s="291"/>
      <c r="F757" s="291"/>
      <c r="G757" s="257"/>
      <c r="H757" s="261"/>
      <c r="I757" s="261"/>
      <c r="J757" s="261"/>
      <c r="K757" s="261"/>
      <c r="L757" s="261"/>
      <c r="M757" s="261"/>
      <c r="N757" s="261"/>
      <c r="O757" s="261"/>
      <c r="P757" s="261"/>
      <c r="Q757" s="261"/>
      <c r="R757" s="261"/>
      <c r="S757" s="261"/>
      <c r="T757" s="261"/>
      <c r="U757" s="261"/>
      <c r="V757" s="261"/>
      <c r="W757" s="261"/>
      <c r="X757" s="261"/>
      <c r="Y757" s="261"/>
      <c r="Z757" s="261"/>
      <c r="AA757" s="261"/>
      <c r="AB757" s="261"/>
      <c r="AC757" s="261"/>
      <c r="AD757" s="261"/>
      <c r="AE757" s="261"/>
      <c r="AF757" s="261"/>
      <c r="AG757" s="261"/>
      <c r="AH757" s="261"/>
      <c r="AI757" s="261"/>
      <c r="AJ757" s="261"/>
      <c r="AK757" s="261"/>
      <c r="AL757" s="261"/>
      <c r="AM757" s="261"/>
      <c r="AN757" s="261"/>
      <c r="AO757" s="261"/>
      <c r="AP757" s="261"/>
      <c r="AQ757" s="261"/>
      <c r="AR757" s="261"/>
      <c r="AS757" s="261"/>
      <c r="AT757" s="261"/>
      <c r="AU757" s="261"/>
      <c r="AV757" s="261"/>
      <c r="AW757" s="261"/>
      <c r="AX757" s="261"/>
      <c r="AY757" s="261"/>
      <c r="AZ757" s="261"/>
      <c r="BA757" s="261"/>
      <c r="BB757" s="261"/>
      <c r="BC757" s="261"/>
      <c r="BD757" s="261"/>
      <c r="BE757" s="261"/>
      <c r="BF757" s="261"/>
      <c r="BG757" s="261"/>
      <c r="BH757" s="261"/>
      <c r="BI757" s="261"/>
      <c r="BJ757" s="261"/>
      <c r="BK757" s="261"/>
      <c r="BL757" s="261"/>
      <c r="BM757" s="261"/>
      <c r="BN757" s="261"/>
      <c r="BO757" s="261"/>
      <c r="BP757" s="261"/>
      <c r="BQ757" s="261"/>
      <c r="BR757" s="261"/>
      <c r="BS757" s="261"/>
      <c r="BT757" s="261"/>
      <c r="BU757" s="261"/>
      <c r="BV757" s="261"/>
      <c r="BW757" s="261"/>
      <c r="BX757" s="261"/>
      <c r="BY757" s="261"/>
      <c r="BZ757" s="261"/>
      <c r="CA757" s="261"/>
      <c r="CB757" s="261"/>
      <c r="CC757" s="261"/>
      <c r="CD757" s="261"/>
      <c r="CE757" s="261"/>
      <c r="CF757" s="261"/>
      <c r="CG757" s="261"/>
      <c r="CH757" s="261"/>
      <c r="CI757" s="261"/>
      <c r="CJ757" s="261"/>
      <c r="CK757" s="261"/>
      <c r="CL757" s="261"/>
      <c r="CM757" s="261"/>
      <c r="CN757" s="261"/>
      <c r="CO757" s="261"/>
      <c r="CP757" s="261"/>
      <c r="CQ757" s="261"/>
      <c r="CR757" s="261"/>
      <c r="CS757" s="261"/>
      <c r="CT757" s="261"/>
      <c r="CU757" s="261"/>
      <c r="CV757" s="261"/>
      <c r="CW757" s="261"/>
      <c r="CX757" s="261"/>
      <c r="CY757" s="261"/>
      <c r="CZ757" s="261"/>
      <c r="DA757" s="261"/>
      <c r="DB757" s="261"/>
      <c r="DC757" s="261"/>
      <c r="DD757" s="261"/>
      <c r="DE757" s="261"/>
      <c r="DF757" s="261"/>
      <c r="DG757" s="261"/>
      <c r="DH757" s="261"/>
      <c r="DI757" s="261"/>
      <c r="DJ757" s="261"/>
      <c r="DK757" s="261"/>
      <c r="DL757" s="261"/>
      <c r="DM757" s="261"/>
      <c r="DN757" s="261"/>
      <c r="DO757" s="261"/>
      <c r="DP757" s="261"/>
      <c r="DQ757" s="261"/>
      <c r="DR757" s="261"/>
      <c r="DS757" s="261"/>
      <c r="DT757" s="261"/>
      <c r="DU757" s="261"/>
      <c r="DV757" s="261"/>
      <c r="DW757" s="261"/>
      <c r="DX757" s="261"/>
      <c r="DY757" s="261"/>
      <c r="DZ757" s="261"/>
      <c r="EA757" s="261"/>
      <c r="EB757" s="261"/>
      <c r="EC757" s="261"/>
      <c r="ED757" s="261"/>
      <c r="EE757" s="261"/>
      <c r="EF757" s="261"/>
      <c r="EG757" s="261"/>
      <c r="EH757" s="261"/>
      <c r="EI757" s="261"/>
      <c r="EJ757" s="261"/>
      <c r="EK757" s="261"/>
      <c r="EL757" s="261"/>
      <c r="EM757" s="261"/>
      <c r="EN757" s="261"/>
      <c r="EO757" s="261"/>
      <c r="EP757" s="261"/>
      <c r="EQ757" s="261"/>
      <c r="ER757" s="261"/>
      <c r="ES757" s="658"/>
      <c r="ET757" s="261"/>
      <c r="EU757" s="261"/>
      <c r="EV757" s="261"/>
      <c r="EW757" s="261"/>
      <c r="EX757" s="261"/>
      <c r="EY757" s="261"/>
    </row>
    <row r="758" spans="1:155" s="150" customFormat="1" hidden="1" x14ac:dyDescent="0.25">
      <c r="A758" s="574"/>
      <c r="B758" s="261"/>
      <c r="C758" s="261"/>
      <c r="D758" s="291"/>
      <c r="E758" s="291"/>
      <c r="F758" s="291"/>
      <c r="G758" s="257"/>
      <c r="H758" s="261"/>
      <c r="I758" s="261"/>
      <c r="J758" s="261"/>
      <c r="K758" s="261"/>
      <c r="L758" s="261"/>
      <c r="M758" s="261"/>
      <c r="N758" s="261"/>
      <c r="O758" s="261"/>
      <c r="P758" s="261"/>
      <c r="Q758" s="261"/>
      <c r="R758" s="261"/>
      <c r="S758" s="261"/>
      <c r="T758" s="261"/>
      <c r="U758" s="261"/>
      <c r="V758" s="261"/>
      <c r="W758" s="261"/>
      <c r="X758" s="261"/>
      <c r="Y758" s="261"/>
      <c r="Z758" s="261"/>
      <c r="AA758" s="261"/>
      <c r="AB758" s="261"/>
      <c r="AC758" s="261"/>
      <c r="AD758" s="261"/>
      <c r="AE758" s="261"/>
      <c r="AF758" s="261"/>
      <c r="AG758" s="261"/>
      <c r="AH758" s="261"/>
      <c r="AI758" s="261"/>
      <c r="AJ758" s="261"/>
      <c r="AK758" s="261"/>
      <c r="AL758" s="261"/>
      <c r="AM758" s="261"/>
      <c r="AN758" s="261"/>
      <c r="AO758" s="261"/>
      <c r="AP758" s="261"/>
      <c r="AQ758" s="261"/>
      <c r="AR758" s="261"/>
      <c r="AS758" s="261"/>
      <c r="AT758" s="261"/>
      <c r="AU758" s="261"/>
      <c r="AV758" s="261"/>
      <c r="AW758" s="261"/>
      <c r="AX758" s="261"/>
      <c r="AY758" s="261"/>
      <c r="AZ758" s="261"/>
      <c r="BA758" s="261"/>
      <c r="BB758" s="261"/>
      <c r="BC758" s="261"/>
      <c r="BD758" s="261"/>
      <c r="BE758" s="261"/>
      <c r="BF758" s="261"/>
      <c r="BG758" s="261"/>
      <c r="BH758" s="261"/>
      <c r="BI758" s="261"/>
      <c r="BJ758" s="261"/>
      <c r="BK758" s="261"/>
      <c r="BL758" s="261"/>
      <c r="BM758" s="261"/>
      <c r="BN758" s="261"/>
      <c r="BO758" s="261"/>
      <c r="BP758" s="261"/>
      <c r="BQ758" s="261"/>
      <c r="BR758" s="261"/>
      <c r="BS758" s="261"/>
      <c r="BT758" s="261"/>
      <c r="BU758" s="261"/>
      <c r="BV758" s="261"/>
      <c r="BW758" s="261"/>
      <c r="BX758" s="261"/>
      <c r="BY758" s="261"/>
      <c r="BZ758" s="261"/>
      <c r="CA758" s="261"/>
      <c r="CB758" s="261"/>
      <c r="CC758" s="261"/>
      <c r="CD758" s="261"/>
      <c r="CE758" s="261"/>
      <c r="CF758" s="261"/>
      <c r="CG758" s="261"/>
      <c r="CH758" s="261"/>
      <c r="CI758" s="261"/>
      <c r="CJ758" s="261"/>
      <c r="CK758" s="261"/>
      <c r="CL758" s="261"/>
      <c r="CM758" s="261"/>
      <c r="CN758" s="261"/>
      <c r="CO758" s="261"/>
      <c r="CP758" s="261"/>
      <c r="CQ758" s="261"/>
      <c r="CR758" s="261"/>
      <c r="CS758" s="261"/>
      <c r="CT758" s="261"/>
      <c r="CU758" s="261"/>
      <c r="CV758" s="261"/>
      <c r="CW758" s="261"/>
      <c r="CX758" s="261"/>
      <c r="CY758" s="261"/>
      <c r="CZ758" s="261"/>
      <c r="DA758" s="261"/>
      <c r="DB758" s="261"/>
      <c r="DC758" s="261"/>
      <c r="DD758" s="261"/>
      <c r="DE758" s="261"/>
      <c r="DF758" s="261"/>
      <c r="DG758" s="261"/>
      <c r="DH758" s="261"/>
      <c r="DI758" s="261"/>
      <c r="DJ758" s="261"/>
      <c r="DK758" s="261"/>
      <c r="DL758" s="261"/>
      <c r="DM758" s="261"/>
      <c r="DN758" s="261"/>
      <c r="DO758" s="261"/>
      <c r="DP758" s="261"/>
      <c r="DQ758" s="261"/>
      <c r="DR758" s="261"/>
      <c r="DS758" s="261"/>
      <c r="DT758" s="261"/>
      <c r="DU758" s="261"/>
      <c r="DV758" s="261"/>
      <c r="DW758" s="261"/>
      <c r="DX758" s="261"/>
      <c r="DY758" s="261"/>
      <c r="DZ758" s="261"/>
      <c r="EA758" s="261"/>
      <c r="EB758" s="261"/>
      <c r="EC758" s="261"/>
      <c r="ED758" s="261"/>
      <c r="EE758" s="261"/>
      <c r="EF758" s="261"/>
      <c r="EG758" s="261"/>
      <c r="EH758" s="261"/>
      <c r="EI758" s="261"/>
      <c r="EJ758" s="261"/>
      <c r="EK758" s="261"/>
      <c r="EL758" s="261"/>
      <c r="EM758" s="261"/>
      <c r="EN758" s="261"/>
      <c r="EO758" s="261"/>
      <c r="EP758" s="261"/>
      <c r="EQ758" s="261"/>
      <c r="ER758" s="261"/>
      <c r="ES758" s="658"/>
      <c r="ET758" s="261"/>
      <c r="EU758" s="261"/>
      <c r="EV758" s="261"/>
      <c r="EW758" s="261"/>
      <c r="EX758" s="261"/>
      <c r="EY758" s="261"/>
    </row>
    <row r="759" spans="1:155" s="150" customFormat="1" hidden="1" x14ac:dyDescent="0.25">
      <c r="A759" s="574"/>
      <c r="B759" s="261"/>
      <c r="C759" s="261"/>
      <c r="D759" s="291"/>
      <c r="E759" s="291"/>
      <c r="F759" s="291"/>
      <c r="G759" s="257"/>
      <c r="H759" s="261"/>
      <c r="I759" s="261"/>
      <c r="J759" s="261"/>
      <c r="K759" s="261"/>
      <c r="L759" s="261"/>
      <c r="M759" s="261"/>
      <c r="N759" s="261"/>
      <c r="O759" s="261"/>
      <c r="P759" s="261"/>
      <c r="Q759" s="261"/>
      <c r="R759" s="261"/>
      <c r="S759" s="261"/>
      <c r="T759" s="261"/>
      <c r="U759" s="261"/>
      <c r="V759" s="261"/>
      <c r="W759" s="261"/>
      <c r="X759" s="261"/>
      <c r="Y759" s="261"/>
      <c r="Z759" s="261"/>
      <c r="AA759" s="261"/>
      <c r="AB759" s="261"/>
      <c r="AC759" s="261"/>
      <c r="AD759" s="261"/>
      <c r="AE759" s="261"/>
      <c r="AF759" s="261"/>
      <c r="AG759" s="261"/>
      <c r="AH759" s="261"/>
      <c r="AI759" s="261"/>
      <c r="AJ759" s="261"/>
      <c r="AK759" s="261"/>
      <c r="AL759" s="261"/>
      <c r="AM759" s="261"/>
      <c r="AN759" s="261"/>
      <c r="AO759" s="261"/>
      <c r="AP759" s="261"/>
      <c r="AQ759" s="261"/>
      <c r="AR759" s="261"/>
      <c r="AS759" s="261"/>
      <c r="AT759" s="261"/>
      <c r="AU759" s="261"/>
      <c r="AV759" s="261"/>
      <c r="AW759" s="261"/>
      <c r="AX759" s="261"/>
      <c r="AY759" s="261"/>
      <c r="AZ759" s="261"/>
      <c r="BA759" s="261"/>
      <c r="BB759" s="261"/>
      <c r="BC759" s="261"/>
      <c r="BD759" s="261"/>
      <c r="BE759" s="261"/>
      <c r="BF759" s="261"/>
      <c r="BG759" s="261"/>
      <c r="BH759" s="261"/>
      <c r="BI759" s="261"/>
      <c r="BJ759" s="261"/>
      <c r="BK759" s="261"/>
      <c r="BL759" s="261"/>
      <c r="BM759" s="261"/>
      <c r="BN759" s="261"/>
      <c r="BO759" s="261"/>
      <c r="BP759" s="261"/>
      <c r="BQ759" s="261"/>
      <c r="BR759" s="261"/>
      <c r="BS759" s="261"/>
      <c r="BT759" s="261"/>
      <c r="BU759" s="261"/>
      <c r="BV759" s="261"/>
      <c r="BW759" s="261"/>
      <c r="BX759" s="261"/>
      <c r="BY759" s="261"/>
      <c r="BZ759" s="261"/>
      <c r="CA759" s="261"/>
      <c r="CB759" s="261"/>
      <c r="CC759" s="261"/>
      <c r="CD759" s="261"/>
      <c r="CE759" s="261"/>
      <c r="CF759" s="261"/>
      <c r="CG759" s="261"/>
      <c r="CH759" s="261"/>
      <c r="CI759" s="261"/>
      <c r="CJ759" s="261"/>
      <c r="CK759" s="261"/>
      <c r="CL759" s="261"/>
      <c r="CM759" s="261"/>
      <c r="CN759" s="261"/>
      <c r="CO759" s="261"/>
      <c r="CP759" s="261"/>
      <c r="CQ759" s="261"/>
      <c r="CR759" s="261"/>
      <c r="CS759" s="261"/>
      <c r="CT759" s="261"/>
      <c r="CU759" s="261"/>
      <c r="CV759" s="261"/>
      <c r="CW759" s="261"/>
      <c r="CX759" s="261"/>
      <c r="CY759" s="261"/>
      <c r="CZ759" s="261"/>
      <c r="DA759" s="261"/>
      <c r="DB759" s="261"/>
      <c r="DC759" s="261"/>
      <c r="DD759" s="261"/>
      <c r="DE759" s="261"/>
      <c r="DF759" s="261"/>
      <c r="DG759" s="261"/>
      <c r="DH759" s="261"/>
      <c r="DI759" s="261"/>
      <c r="DJ759" s="261"/>
      <c r="DK759" s="261"/>
      <c r="DL759" s="261"/>
      <c r="DM759" s="261"/>
      <c r="DN759" s="261"/>
      <c r="DO759" s="261"/>
      <c r="DP759" s="261"/>
      <c r="DQ759" s="261"/>
      <c r="DR759" s="261"/>
      <c r="DS759" s="261"/>
      <c r="DT759" s="261"/>
      <c r="DU759" s="261"/>
      <c r="DV759" s="261"/>
      <c r="DW759" s="261"/>
      <c r="DX759" s="261"/>
      <c r="DY759" s="261"/>
      <c r="DZ759" s="261"/>
      <c r="EA759" s="261"/>
      <c r="EB759" s="261"/>
      <c r="EC759" s="261"/>
      <c r="ED759" s="261"/>
      <c r="EE759" s="261"/>
      <c r="EF759" s="261"/>
      <c r="EG759" s="261"/>
      <c r="EH759" s="261"/>
      <c r="EI759" s="261"/>
      <c r="EJ759" s="261"/>
      <c r="EK759" s="261"/>
      <c r="EL759" s="261"/>
      <c r="EM759" s="261"/>
      <c r="EN759" s="261"/>
      <c r="EO759" s="261"/>
      <c r="EP759" s="261"/>
      <c r="EQ759" s="261"/>
      <c r="ER759" s="261"/>
      <c r="ES759" s="658"/>
      <c r="ET759" s="261"/>
      <c r="EU759" s="261"/>
      <c r="EV759" s="261"/>
      <c r="EW759" s="261"/>
      <c r="EX759" s="261"/>
      <c r="EY759" s="261"/>
    </row>
    <row r="760" spans="1:155" s="150" customFormat="1" hidden="1" x14ac:dyDescent="0.25">
      <c r="A760" s="574"/>
      <c r="B760" s="261"/>
      <c r="C760" s="261"/>
      <c r="D760" s="291"/>
      <c r="E760" s="291"/>
      <c r="F760" s="291"/>
      <c r="G760" s="257"/>
      <c r="H760" s="261"/>
      <c r="I760" s="261"/>
      <c r="J760" s="261"/>
      <c r="K760" s="261"/>
      <c r="L760" s="261"/>
      <c r="M760" s="261"/>
      <c r="N760" s="261"/>
      <c r="O760" s="261"/>
      <c r="P760" s="261"/>
      <c r="Q760" s="261"/>
      <c r="R760" s="261"/>
      <c r="S760" s="261"/>
      <c r="T760" s="261"/>
      <c r="U760" s="261"/>
      <c r="V760" s="261"/>
      <c r="W760" s="261"/>
      <c r="X760" s="261"/>
      <c r="Y760" s="261"/>
      <c r="Z760" s="261"/>
      <c r="AA760" s="261"/>
      <c r="AB760" s="261"/>
      <c r="AC760" s="261"/>
      <c r="AD760" s="261"/>
      <c r="AE760" s="261"/>
      <c r="AF760" s="261"/>
      <c r="AG760" s="261"/>
      <c r="AH760" s="261"/>
      <c r="AI760" s="261"/>
      <c r="AJ760" s="261"/>
      <c r="AK760" s="261"/>
      <c r="AL760" s="261"/>
      <c r="AM760" s="261"/>
      <c r="AN760" s="261"/>
      <c r="AO760" s="261"/>
      <c r="AP760" s="261"/>
      <c r="AQ760" s="261"/>
      <c r="AR760" s="261"/>
      <c r="AS760" s="261"/>
      <c r="AT760" s="261"/>
      <c r="AU760" s="261"/>
      <c r="AV760" s="261"/>
      <c r="AW760" s="261"/>
      <c r="AX760" s="261"/>
      <c r="AY760" s="261"/>
      <c r="AZ760" s="261"/>
      <c r="BA760" s="261"/>
      <c r="BB760" s="261"/>
      <c r="BC760" s="261"/>
      <c r="BD760" s="261"/>
      <c r="BE760" s="261"/>
      <c r="BF760" s="261"/>
      <c r="BG760" s="261"/>
      <c r="BH760" s="261"/>
      <c r="BI760" s="261"/>
      <c r="BJ760" s="261"/>
      <c r="BK760" s="261"/>
      <c r="BL760" s="261"/>
      <c r="BM760" s="261"/>
      <c r="BN760" s="261"/>
      <c r="BO760" s="261"/>
      <c r="BP760" s="261"/>
      <c r="BQ760" s="261"/>
      <c r="BR760" s="261"/>
      <c r="BS760" s="261"/>
      <c r="BT760" s="261"/>
      <c r="BU760" s="261"/>
      <c r="BV760" s="261"/>
      <c r="BW760" s="261"/>
      <c r="BX760" s="261"/>
      <c r="BY760" s="261"/>
      <c r="BZ760" s="261"/>
      <c r="CA760" s="261"/>
      <c r="CB760" s="261"/>
      <c r="CC760" s="261"/>
      <c r="CD760" s="261"/>
      <c r="CE760" s="261"/>
      <c r="CF760" s="261"/>
      <c r="CG760" s="261"/>
      <c r="CH760" s="261"/>
      <c r="CI760" s="261"/>
      <c r="CJ760" s="261"/>
      <c r="CK760" s="261"/>
      <c r="CL760" s="261"/>
      <c r="CM760" s="261"/>
      <c r="CN760" s="261"/>
      <c r="CO760" s="261"/>
      <c r="CP760" s="261"/>
      <c r="CQ760" s="261"/>
      <c r="CR760" s="261"/>
      <c r="CS760" s="261"/>
      <c r="CT760" s="261"/>
      <c r="CU760" s="261"/>
      <c r="CV760" s="261"/>
      <c r="CW760" s="261"/>
      <c r="CX760" s="261"/>
      <c r="CY760" s="261"/>
      <c r="CZ760" s="261"/>
      <c r="DA760" s="261"/>
      <c r="DB760" s="261"/>
      <c r="DC760" s="261"/>
      <c r="DD760" s="261"/>
      <c r="DE760" s="261"/>
      <c r="DF760" s="261"/>
      <c r="DG760" s="261"/>
      <c r="DH760" s="261"/>
      <c r="DI760" s="261"/>
      <c r="DJ760" s="261"/>
      <c r="DK760" s="261"/>
      <c r="DL760" s="261"/>
      <c r="DM760" s="261"/>
      <c r="DN760" s="261"/>
      <c r="DO760" s="261"/>
      <c r="DP760" s="261"/>
      <c r="DQ760" s="261"/>
      <c r="DR760" s="261"/>
      <c r="DS760" s="261"/>
      <c r="DT760" s="261"/>
      <c r="DU760" s="261"/>
      <c r="DV760" s="261"/>
      <c r="DW760" s="261"/>
      <c r="DX760" s="261"/>
      <c r="DY760" s="261"/>
      <c r="DZ760" s="261"/>
      <c r="EA760" s="261"/>
      <c r="EB760" s="261"/>
      <c r="EC760" s="261"/>
      <c r="ED760" s="261"/>
      <c r="EE760" s="261"/>
      <c r="EF760" s="261"/>
      <c r="EG760" s="261"/>
      <c r="EH760" s="261"/>
      <c r="EI760" s="261"/>
      <c r="EJ760" s="261"/>
      <c r="EK760" s="261"/>
      <c r="EL760" s="261"/>
      <c r="EM760" s="261"/>
      <c r="EN760" s="261"/>
      <c r="EO760" s="261"/>
      <c r="EP760" s="261"/>
      <c r="EQ760" s="261"/>
      <c r="ER760" s="261"/>
      <c r="ES760" s="658"/>
      <c r="ET760" s="261"/>
      <c r="EU760" s="261"/>
      <c r="EV760" s="261"/>
      <c r="EW760" s="261"/>
      <c r="EX760" s="261"/>
      <c r="EY760" s="261"/>
    </row>
    <row r="761" spans="1:155" s="150" customFormat="1" hidden="1" x14ac:dyDescent="0.25">
      <c r="A761" s="574"/>
      <c r="B761" s="261"/>
      <c r="C761" s="261"/>
      <c r="D761" s="291"/>
      <c r="E761" s="291"/>
      <c r="F761" s="291"/>
      <c r="G761" s="257"/>
      <c r="H761" s="261"/>
      <c r="I761" s="261"/>
      <c r="J761" s="261"/>
      <c r="K761" s="261"/>
      <c r="L761" s="261"/>
      <c r="M761" s="261"/>
      <c r="N761" s="261"/>
      <c r="O761" s="261"/>
      <c r="P761" s="261"/>
      <c r="Q761" s="261"/>
      <c r="R761" s="261"/>
      <c r="S761" s="261"/>
      <c r="T761" s="261"/>
      <c r="U761" s="261"/>
      <c r="V761" s="261"/>
      <c r="W761" s="261"/>
      <c r="X761" s="261"/>
      <c r="Y761" s="261"/>
      <c r="Z761" s="261"/>
      <c r="AA761" s="261"/>
      <c r="AB761" s="261"/>
      <c r="AC761" s="261"/>
      <c r="AD761" s="261"/>
      <c r="AE761" s="261"/>
      <c r="AF761" s="261"/>
      <c r="AG761" s="261"/>
      <c r="AH761" s="261"/>
      <c r="AI761" s="261"/>
      <c r="AJ761" s="261"/>
      <c r="AK761" s="261"/>
      <c r="AL761" s="261"/>
      <c r="AM761" s="261"/>
      <c r="AN761" s="261"/>
      <c r="AO761" s="261"/>
      <c r="AP761" s="261"/>
      <c r="AQ761" s="261"/>
      <c r="AR761" s="261"/>
      <c r="AS761" s="261"/>
      <c r="AT761" s="261"/>
      <c r="AU761" s="261"/>
      <c r="AV761" s="261"/>
      <c r="AW761" s="261"/>
      <c r="AX761" s="261"/>
      <c r="AY761" s="261"/>
      <c r="AZ761" s="261"/>
      <c r="BA761" s="261"/>
      <c r="BB761" s="261"/>
      <c r="BC761" s="261"/>
      <c r="BD761" s="261"/>
      <c r="BE761" s="261"/>
      <c r="BF761" s="261"/>
      <c r="BG761" s="261"/>
      <c r="BH761" s="261"/>
      <c r="BI761" s="261"/>
      <c r="BJ761" s="261"/>
      <c r="BK761" s="261"/>
      <c r="BL761" s="261"/>
      <c r="BM761" s="261"/>
      <c r="BN761" s="261"/>
      <c r="BO761" s="261"/>
      <c r="BP761" s="261"/>
      <c r="BQ761" s="261"/>
      <c r="BR761" s="261"/>
      <c r="BS761" s="261"/>
      <c r="BT761" s="261"/>
      <c r="BU761" s="261"/>
      <c r="BV761" s="261"/>
      <c r="BW761" s="261"/>
      <c r="BX761" s="261"/>
      <c r="BY761" s="261"/>
      <c r="BZ761" s="261"/>
      <c r="CA761" s="261"/>
      <c r="CB761" s="261"/>
      <c r="CC761" s="261"/>
      <c r="CD761" s="261"/>
      <c r="CE761" s="261"/>
      <c r="CF761" s="261"/>
      <c r="CG761" s="261"/>
      <c r="CH761" s="261"/>
      <c r="CI761" s="261"/>
      <c r="CJ761" s="261"/>
      <c r="CK761" s="261"/>
      <c r="CL761" s="261"/>
      <c r="CM761" s="261"/>
      <c r="CN761" s="261"/>
      <c r="CO761" s="261"/>
      <c r="CP761" s="261"/>
      <c r="CQ761" s="261"/>
      <c r="CR761" s="261"/>
      <c r="CS761" s="261"/>
      <c r="CT761" s="261"/>
      <c r="CU761" s="261"/>
      <c r="CV761" s="261"/>
      <c r="CW761" s="261"/>
      <c r="CX761" s="261"/>
      <c r="CY761" s="261"/>
      <c r="CZ761" s="261"/>
      <c r="DA761" s="261"/>
      <c r="DB761" s="261"/>
      <c r="DC761" s="261"/>
      <c r="DD761" s="261"/>
      <c r="DE761" s="261"/>
      <c r="DF761" s="261"/>
      <c r="DG761" s="261"/>
      <c r="DH761" s="261"/>
      <c r="DI761" s="261"/>
      <c r="DJ761" s="261"/>
      <c r="DK761" s="261"/>
      <c r="DL761" s="261"/>
      <c r="DM761" s="261"/>
      <c r="DN761" s="261"/>
      <c r="DO761" s="261"/>
      <c r="DP761" s="261"/>
      <c r="DQ761" s="261"/>
      <c r="DR761" s="261"/>
      <c r="DS761" s="261"/>
      <c r="DT761" s="261"/>
      <c r="DU761" s="261"/>
      <c r="DV761" s="261"/>
      <c r="DW761" s="261"/>
      <c r="DX761" s="261"/>
      <c r="DY761" s="261"/>
      <c r="DZ761" s="261"/>
      <c r="EA761" s="261"/>
      <c r="EB761" s="261"/>
      <c r="EC761" s="261"/>
      <c r="ED761" s="261"/>
      <c r="EE761" s="261"/>
      <c r="EF761" s="261"/>
      <c r="EG761" s="261"/>
      <c r="EH761" s="261"/>
      <c r="EI761" s="261"/>
      <c r="EJ761" s="261"/>
      <c r="EK761" s="261"/>
      <c r="EL761" s="261"/>
      <c r="EM761" s="261"/>
      <c r="EN761" s="261"/>
      <c r="EO761" s="261"/>
      <c r="EP761" s="261"/>
      <c r="EQ761" s="261"/>
      <c r="ER761" s="261"/>
      <c r="ES761" s="658"/>
      <c r="ET761" s="261"/>
      <c r="EU761" s="261"/>
      <c r="EV761" s="261"/>
      <c r="EW761" s="261"/>
      <c r="EX761" s="261"/>
      <c r="EY761" s="261"/>
    </row>
    <row r="762" spans="1:155" s="150" customFormat="1" hidden="1" x14ac:dyDescent="0.25">
      <c r="A762" s="574"/>
      <c r="B762" s="261"/>
      <c r="C762" s="261"/>
      <c r="D762" s="291"/>
      <c r="E762" s="291"/>
      <c r="F762" s="291"/>
      <c r="G762" s="257"/>
      <c r="H762" s="261"/>
      <c r="I762" s="261"/>
      <c r="J762" s="261"/>
      <c r="K762" s="261"/>
      <c r="L762" s="261"/>
      <c r="M762" s="261"/>
      <c r="N762" s="261"/>
      <c r="O762" s="261"/>
      <c r="P762" s="261"/>
      <c r="Q762" s="261"/>
      <c r="R762" s="261"/>
      <c r="S762" s="261"/>
      <c r="T762" s="261"/>
      <c r="U762" s="261"/>
      <c r="V762" s="261"/>
      <c r="W762" s="261"/>
      <c r="X762" s="261"/>
      <c r="Y762" s="261"/>
      <c r="Z762" s="261"/>
      <c r="AA762" s="261"/>
      <c r="AB762" s="261"/>
      <c r="AC762" s="261"/>
      <c r="AD762" s="261"/>
      <c r="AE762" s="261"/>
      <c r="AF762" s="261"/>
      <c r="AG762" s="261"/>
      <c r="AH762" s="261"/>
      <c r="AI762" s="261"/>
      <c r="AJ762" s="261"/>
      <c r="AK762" s="261"/>
      <c r="AL762" s="261"/>
      <c r="AM762" s="261"/>
      <c r="AN762" s="261"/>
      <c r="AO762" s="261"/>
      <c r="AP762" s="261"/>
      <c r="AQ762" s="261"/>
      <c r="AR762" s="261"/>
      <c r="AS762" s="261"/>
      <c r="AT762" s="261"/>
      <c r="AU762" s="261"/>
      <c r="AV762" s="261"/>
      <c r="AW762" s="261"/>
      <c r="AX762" s="261"/>
      <c r="AY762" s="261"/>
      <c r="AZ762" s="261"/>
      <c r="BA762" s="261"/>
      <c r="BB762" s="261"/>
      <c r="BC762" s="261"/>
      <c r="BD762" s="261"/>
      <c r="BE762" s="261"/>
      <c r="BF762" s="261"/>
      <c r="BG762" s="261"/>
      <c r="BH762" s="261"/>
      <c r="BI762" s="261"/>
      <c r="BJ762" s="261"/>
      <c r="BK762" s="261"/>
      <c r="BL762" s="261"/>
      <c r="BM762" s="261"/>
      <c r="BN762" s="261"/>
      <c r="BO762" s="261"/>
      <c r="BP762" s="261"/>
      <c r="BQ762" s="261"/>
      <c r="BR762" s="261"/>
      <c r="BS762" s="261"/>
      <c r="BT762" s="261"/>
      <c r="BU762" s="261"/>
      <c r="BV762" s="261"/>
      <c r="BW762" s="261"/>
      <c r="BX762" s="261"/>
      <c r="BY762" s="261"/>
      <c r="BZ762" s="261"/>
      <c r="CA762" s="261"/>
      <c r="CB762" s="261"/>
      <c r="CC762" s="261"/>
      <c r="CD762" s="261"/>
      <c r="CE762" s="261"/>
      <c r="CF762" s="261"/>
      <c r="CG762" s="261"/>
      <c r="CH762" s="261"/>
      <c r="CI762" s="261"/>
      <c r="CJ762" s="261"/>
      <c r="CK762" s="261"/>
      <c r="CL762" s="261"/>
      <c r="CM762" s="261"/>
      <c r="CN762" s="261"/>
      <c r="CO762" s="261"/>
      <c r="CP762" s="261"/>
      <c r="CQ762" s="261"/>
      <c r="CR762" s="261"/>
      <c r="CS762" s="261"/>
      <c r="CT762" s="261"/>
      <c r="CU762" s="261"/>
      <c r="CV762" s="261"/>
      <c r="CW762" s="261"/>
      <c r="CX762" s="261"/>
      <c r="CY762" s="261"/>
      <c r="CZ762" s="261"/>
      <c r="DA762" s="261"/>
      <c r="DB762" s="261"/>
      <c r="DC762" s="261"/>
      <c r="DD762" s="261"/>
      <c r="DE762" s="261"/>
      <c r="DF762" s="261"/>
      <c r="DG762" s="261"/>
      <c r="DH762" s="261"/>
      <c r="DI762" s="261"/>
      <c r="DJ762" s="261"/>
      <c r="DK762" s="261"/>
      <c r="DL762" s="261"/>
      <c r="DM762" s="261"/>
      <c r="DN762" s="261"/>
      <c r="DO762" s="261"/>
      <c r="DP762" s="261"/>
      <c r="DQ762" s="261"/>
      <c r="DR762" s="261"/>
      <c r="DS762" s="261"/>
      <c r="DT762" s="261"/>
      <c r="DU762" s="261"/>
      <c r="DV762" s="261"/>
      <c r="DW762" s="261"/>
      <c r="DX762" s="261"/>
      <c r="DY762" s="261"/>
      <c r="DZ762" s="261"/>
      <c r="EA762" s="261"/>
      <c r="EB762" s="261"/>
      <c r="EC762" s="261"/>
      <c r="ED762" s="261"/>
      <c r="EE762" s="261"/>
      <c r="EF762" s="261"/>
      <c r="EG762" s="261"/>
      <c r="EH762" s="261"/>
      <c r="EI762" s="261"/>
      <c r="EJ762" s="261"/>
      <c r="EK762" s="261"/>
      <c r="EL762" s="261"/>
      <c r="EM762" s="261"/>
      <c r="EN762" s="261"/>
      <c r="EO762" s="261"/>
      <c r="EP762" s="261"/>
      <c r="EQ762" s="261"/>
      <c r="ER762" s="261"/>
      <c r="ES762" s="658"/>
      <c r="ET762" s="261"/>
      <c r="EU762" s="261"/>
      <c r="EV762" s="261"/>
      <c r="EW762" s="261"/>
      <c r="EX762" s="261"/>
      <c r="EY762" s="261"/>
    </row>
    <row r="763" spans="1:155" s="150" customFormat="1" hidden="1" x14ac:dyDescent="0.25">
      <c r="A763" s="574"/>
      <c r="B763" s="261"/>
      <c r="C763" s="261"/>
      <c r="D763" s="291"/>
      <c r="E763" s="291"/>
      <c r="F763" s="291"/>
      <c r="G763" s="257"/>
      <c r="H763" s="261"/>
      <c r="I763" s="261"/>
      <c r="J763" s="261"/>
      <c r="K763" s="261"/>
      <c r="L763" s="261"/>
      <c r="M763" s="261"/>
      <c r="N763" s="261"/>
      <c r="O763" s="261"/>
      <c r="P763" s="261"/>
      <c r="Q763" s="261"/>
      <c r="R763" s="261"/>
      <c r="S763" s="261"/>
      <c r="T763" s="261"/>
      <c r="U763" s="261"/>
      <c r="V763" s="261"/>
      <c r="W763" s="261"/>
      <c r="X763" s="261"/>
      <c r="Y763" s="261"/>
      <c r="Z763" s="261"/>
      <c r="AA763" s="261"/>
      <c r="AB763" s="261"/>
      <c r="AC763" s="261"/>
      <c r="AD763" s="261"/>
      <c r="AE763" s="261"/>
      <c r="AF763" s="261"/>
      <c r="AG763" s="261"/>
      <c r="AH763" s="261"/>
      <c r="AI763" s="261"/>
      <c r="AJ763" s="261"/>
      <c r="AK763" s="261"/>
      <c r="AL763" s="261"/>
      <c r="AM763" s="261"/>
      <c r="AN763" s="261"/>
      <c r="AO763" s="261"/>
      <c r="AP763" s="261"/>
      <c r="AQ763" s="261"/>
      <c r="AR763" s="261"/>
      <c r="AS763" s="261"/>
      <c r="AT763" s="261"/>
      <c r="AU763" s="261"/>
      <c r="AV763" s="261"/>
      <c r="AW763" s="261"/>
      <c r="AX763" s="261"/>
      <c r="AY763" s="261"/>
      <c r="AZ763" s="261"/>
      <c r="BA763" s="261"/>
      <c r="BB763" s="261"/>
      <c r="BC763" s="261"/>
      <c r="BD763" s="261"/>
      <c r="BE763" s="261"/>
      <c r="BF763" s="261"/>
      <c r="BG763" s="261"/>
      <c r="BH763" s="261"/>
      <c r="BI763" s="261"/>
      <c r="BJ763" s="261"/>
      <c r="BK763" s="261"/>
      <c r="BL763" s="261"/>
      <c r="BM763" s="261"/>
      <c r="BN763" s="261"/>
      <c r="BO763" s="261"/>
      <c r="BP763" s="261"/>
      <c r="BQ763" s="261"/>
      <c r="BR763" s="261"/>
      <c r="BS763" s="261"/>
      <c r="BT763" s="261"/>
      <c r="BU763" s="261"/>
      <c r="BV763" s="261"/>
      <c r="BW763" s="261"/>
      <c r="BX763" s="261"/>
      <c r="BY763" s="261"/>
      <c r="BZ763" s="261"/>
      <c r="CA763" s="261"/>
      <c r="CB763" s="261"/>
      <c r="CC763" s="261"/>
      <c r="CD763" s="261"/>
      <c r="CE763" s="261"/>
      <c r="CF763" s="261"/>
      <c r="CG763" s="261"/>
      <c r="CH763" s="261"/>
      <c r="CI763" s="261"/>
      <c r="CJ763" s="261"/>
      <c r="CK763" s="261"/>
      <c r="CL763" s="261"/>
      <c r="CM763" s="261"/>
      <c r="CN763" s="261"/>
      <c r="CO763" s="261"/>
      <c r="CP763" s="261"/>
      <c r="CQ763" s="261"/>
      <c r="CR763" s="261"/>
      <c r="CS763" s="261"/>
      <c r="CT763" s="261"/>
      <c r="CU763" s="261"/>
      <c r="CV763" s="261"/>
      <c r="CW763" s="261"/>
      <c r="CX763" s="261"/>
      <c r="CY763" s="261"/>
      <c r="CZ763" s="261"/>
      <c r="DA763" s="261"/>
      <c r="DB763" s="261"/>
      <c r="DC763" s="261"/>
      <c r="DD763" s="261"/>
      <c r="DE763" s="261"/>
      <c r="DF763" s="261"/>
      <c r="DG763" s="261"/>
      <c r="DH763" s="261"/>
      <c r="DI763" s="261"/>
      <c r="DJ763" s="261"/>
      <c r="DK763" s="261"/>
      <c r="DL763" s="261"/>
      <c r="DM763" s="261"/>
      <c r="DN763" s="261"/>
      <c r="DO763" s="261"/>
      <c r="DP763" s="261"/>
      <c r="DQ763" s="261"/>
      <c r="DR763" s="261"/>
      <c r="DS763" s="261"/>
      <c r="DT763" s="261"/>
      <c r="DU763" s="261"/>
      <c r="DV763" s="261"/>
      <c r="DW763" s="261"/>
      <c r="DX763" s="261"/>
      <c r="DY763" s="261"/>
      <c r="DZ763" s="261"/>
      <c r="EA763" s="261"/>
      <c r="EB763" s="261"/>
      <c r="EC763" s="261"/>
      <c r="ED763" s="261"/>
      <c r="EE763" s="261"/>
      <c r="EF763" s="261"/>
      <c r="EG763" s="261"/>
      <c r="EH763" s="261"/>
      <c r="EI763" s="261"/>
      <c r="EJ763" s="261"/>
      <c r="EK763" s="261"/>
      <c r="EL763" s="261"/>
      <c r="EM763" s="261"/>
      <c r="EN763" s="261"/>
      <c r="EO763" s="261"/>
      <c r="EP763" s="261"/>
      <c r="EQ763" s="261"/>
      <c r="ER763" s="261"/>
      <c r="ES763" s="658"/>
      <c r="ET763" s="261"/>
      <c r="EU763" s="261"/>
      <c r="EV763" s="261"/>
      <c r="EW763" s="261"/>
      <c r="EX763" s="261"/>
      <c r="EY763" s="261"/>
    </row>
    <row r="764" spans="1:155" s="150" customFormat="1" hidden="1" x14ac:dyDescent="0.25">
      <c r="A764" s="574"/>
      <c r="B764" s="261"/>
      <c r="C764" s="261"/>
      <c r="D764" s="291"/>
      <c r="E764" s="291"/>
      <c r="F764" s="291"/>
      <c r="G764" s="257"/>
      <c r="H764" s="261"/>
      <c r="I764" s="261"/>
      <c r="J764" s="261"/>
      <c r="K764" s="261"/>
      <c r="L764" s="261"/>
      <c r="M764" s="261"/>
      <c r="N764" s="261"/>
      <c r="O764" s="261"/>
      <c r="P764" s="261"/>
      <c r="Q764" s="261"/>
      <c r="R764" s="261"/>
      <c r="S764" s="261"/>
      <c r="T764" s="261"/>
      <c r="U764" s="261"/>
      <c r="V764" s="261"/>
      <c r="W764" s="261"/>
      <c r="X764" s="261"/>
      <c r="Y764" s="261"/>
      <c r="Z764" s="261"/>
      <c r="AA764" s="261"/>
      <c r="AB764" s="261"/>
      <c r="AC764" s="261"/>
      <c r="AD764" s="261"/>
      <c r="AE764" s="261"/>
      <c r="AF764" s="261"/>
      <c r="AG764" s="261"/>
      <c r="AH764" s="261"/>
      <c r="AI764" s="261"/>
      <c r="AJ764" s="261"/>
      <c r="AK764" s="261"/>
      <c r="AL764" s="261"/>
      <c r="AM764" s="261"/>
      <c r="AN764" s="261"/>
      <c r="AO764" s="261"/>
      <c r="AP764" s="261"/>
      <c r="AQ764" s="261"/>
      <c r="AR764" s="261"/>
      <c r="AS764" s="261"/>
      <c r="AT764" s="261"/>
      <c r="AU764" s="261"/>
      <c r="AV764" s="261"/>
      <c r="AW764" s="261"/>
      <c r="AX764" s="261"/>
      <c r="AY764" s="261"/>
      <c r="AZ764" s="261"/>
      <c r="BA764" s="261"/>
      <c r="BB764" s="261"/>
      <c r="BC764" s="261"/>
      <c r="BD764" s="261"/>
      <c r="BE764" s="261"/>
      <c r="BF764" s="261"/>
      <c r="BG764" s="261"/>
      <c r="BH764" s="261"/>
      <c r="BI764" s="261"/>
      <c r="BJ764" s="261"/>
      <c r="BK764" s="261"/>
      <c r="BL764" s="261"/>
      <c r="BM764" s="261"/>
      <c r="BN764" s="261"/>
      <c r="BO764" s="261"/>
      <c r="BP764" s="261"/>
      <c r="BQ764" s="261"/>
      <c r="BR764" s="261"/>
      <c r="BS764" s="261"/>
      <c r="BT764" s="261"/>
      <c r="BU764" s="261"/>
      <c r="BV764" s="261"/>
      <c r="BW764" s="261"/>
      <c r="BX764" s="261"/>
      <c r="BY764" s="261"/>
      <c r="BZ764" s="261"/>
      <c r="CA764" s="261"/>
      <c r="CB764" s="261"/>
      <c r="CC764" s="261"/>
      <c r="CD764" s="261"/>
      <c r="CE764" s="261"/>
      <c r="CF764" s="261"/>
      <c r="CG764" s="261"/>
      <c r="CH764" s="261"/>
      <c r="CI764" s="261"/>
      <c r="CJ764" s="261"/>
      <c r="CK764" s="261"/>
      <c r="CL764" s="261"/>
      <c r="CM764" s="261"/>
      <c r="CN764" s="261"/>
      <c r="CO764" s="261"/>
      <c r="CP764" s="261"/>
      <c r="CQ764" s="261"/>
      <c r="CR764" s="261"/>
      <c r="CS764" s="261"/>
      <c r="CT764" s="261"/>
      <c r="CU764" s="261"/>
      <c r="CV764" s="261"/>
      <c r="CW764" s="261"/>
      <c r="CX764" s="261"/>
      <c r="CY764" s="261"/>
      <c r="CZ764" s="261"/>
      <c r="DA764" s="261"/>
      <c r="DB764" s="261"/>
      <c r="DC764" s="261"/>
      <c r="DD764" s="261"/>
      <c r="DE764" s="261"/>
      <c r="DF764" s="261"/>
      <c r="DG764" s="261"/>
      <c r="DH764" s="261"/>
      <c r="DI764" s="261"/>
      <c r="DJ764" s="261"/>
      <c r="DK764" s="261"/>
      <c r="DL764" s="261"/>
      <c r="DM764" s="261"/>
      <c r="DN764" s="261"/>
      <c r="DO764" s="261"/>
      <c r="DP764" s="261"/>
      <c r="DQ764" s="261"/>
      <c r="DR764" s="261"/>
      <c r="DS764" s="261"/>
      <c r="DT764" s="261"/>
      <c r="DU764" s="261"/>
      <c r="DV764" s="261"/>
      <c r="DW764" s="261"/>
      <c r="DX764" s="261"/>
      <c r="DY764" s="261"/>
      <c r="DZ764" s="261"/>
      <c r="EA764" s="261"/>
      <c r="EB764" s="261"/>
      <c r="EC764" s="261"/>
      <c r="ED764" s="261"/>
      <c r="EE764" s="261"/>
      <c r="EF764" s="261"/>
      <c r="EG764" s="261"/>
      <c r="EH764" s="261"/>
      <c r="EI764" s="261"/>
      <c r="EJ764" s="261"/>
      <c r="EK764" s="261"/>
      <c r="EL764" s="261"/>
      <c r="EM764" s="261"/>
      <c r="EN764" s="261"/>
      <c r="EO764" s="261"/>
      <c r="EP764" s="261"/>
      <c r="EQ764" s="261"/>
      <c r="ER764" s="261"/>
      <c r="ES764" s="658"/>
      <c r="ET764" s="261"/>
      <c r="EU764" s="261"/>
      <c r="EV764" s="261"/>
      <c r="EW764" s="261"/>
      <c r="EX764" s="261"/>
      <c r="EY764" s="261"/>
    </row>
    <row r="765" spans="1:155" s="150" customFormat="1" hidden="1" x14ac:dyDescent="0.25">
      <c r="A765" s="574"/>
      <c r="B765" s="261"/>
      <c r="C765" s="261"/>
      <c r="D765" s="291"/>
      <c r="E765" s="291"/>
      <c r="F765" s="291"/>
      <c r="G765" s="257"/>
      <c r="H765" s="261"/>
      <c r="I765" s="261"/>
      <c r="J765" s="261"/>
      <c r="K765" s="261"/>
      <c r="L765" s="261"/>
      <c r="M765" s="261"/>
      <c r="N765" s="261"/>
      <c r="O765" s="261"/>
      <c r="P765" s="261"/>
      <c r="Q765" s="261"/>
      <c r="R765" s="261"/>
      <c r="S765" s="261"/>
      <c r="T765" s="261"/>
      <c r="U765" s="261"/>
      <c r="V765" s="261"/>
      <c r="W765" s="261"/>
      <c r="X765" s="261"/>
      <c r="Y765" s="261"/>
      <c r="Z765" s="261"/>
      <c r="AA765" s="261"/>
      <c r="AB765" s="261"/>
      <c r="AC765" s="261"/>
      <c r="AD765" s="261"/>
      <c r="AE765" s="261"/>
      <c r="AF765" s="261"/>
      <c r="AG765" s="261"/>
      <c r="AH765" s="261"/>
      <c r="AI765" s="261"/>
      <c r="AJ765" s="261"/>
      <c r="AK765" s="261"/>
      <c r="AL765" s="261"/>
      <c r="AM765" s="261"/>
      <c r="AN765" s="261"/>
      <c r="AO765" s="261"/>
      <c r="AP765" s="261"/>
      <c r="AQ765" s="261"/>
      <c r="AR765" s="261"/>
      <c r="AS765" s="261"/>
      <c r="AT765" s="261"/>
      <c r="AU765" s="261"/>
      <c r="AV765" s="261"/>
      <c r="AW765" s="261"/>
      <c r="AX765" s="261"/>
      <c r="AY765" s="261"/>
      <c r="AZ765" s="261"/>
      <c r="BA765" s="261"/>
      <c r="BB765" s="261"/>
      <c r="BC765" s="261"/>
      <c r="BD765" s="261"/>
      <c r="BE765" s="261"/>
      <c r="BF765" s="261"/>
      <c r="BG765" s="261"/>
      <c r="BH765" s="261"/>
      <c r="BI765" s="261"/>
      <c r="BJ765" s="261"/>
      <c r="BK765" s="261"/>
      <c r="BL765" s="261"/>
      <c r="BM765" s="261"/>
      <c r="BN765" s="261"/>
      <c r="BO765" s="261"/>
      <c r="BP765" s="261"/>
      <c r="BQ765" s="261"/>
      <c r="BR765" s="261"/>
      <c r="BS765" s="261"/>
      <c r="BT765" s="261"/>
      <c r="BU765" s="261"/>
      <c r="BV765" s="261"/>
      <c r="BW765" s="261"/>
      <c r="BX765" s="261"/>
      <c r="BY765" s="261"/>
      <c r="BZ765" s="261"/>
      <c r="CA765" s="261"/>
      <c r="CB765" s="261"/>
      <c r="CC765" s="261"/>
      <c r="CD765" s="261"/>
      <c r="CE765" s="261"/>
      <c r="CF765" s="261"/>
      <c r="CG765" s="261"/>
      <c r="CH765" s="261"/>
      <c r="CI765" s="261"/>
      <c r="CJ765" s="261"/>
      <c r="CK765" s="261"/>
      <c r="CL765" s="261"/>
      <c r="CM765" s="261"/>
      <c r="CN765" s="261"/>
      <c r="CO765" s="261"/>
      <c r="CP765" s="261"/>
      <c r="CQ765" s="261"/>
      <c r="CR765" s="261"/>
      <c r="CS765" s="261"/>
      <c r="CT765" s="261"/>
      <c r="CU765" s="261"/>
      <c r="CV765" s="261"/>
      <c r="CW765" s="261"/>
      <c r="CX765" s="261"/>
      <c r="CY765" s="261"/>
      <c r="CZ765" s="261"/>
      <c r="DA765" s="261"/>
      <c r="DB765" s="261"/>
      <c r="DC765" s="261"/>
      <c r="DD765" s="261"/>
      <c r="DE765" s="261"/>
      <c r="DF765" s="261"/>
      <c r="DG765" s="261"/>
      <c r="DH765" s="261"/>
      <c r="DI765" s="261"/>
      <c r="DJ765" s="261"/>
      <c r="DK765" s="261"/>
      <c r="DL765" s="261"/>
      <c r="DM765" s="261"/>
      <c r="DN765" s="261"/>
      <c r="DO765" s="261"/>
      <c r="DP765" s="261"/>
      <c r="DQ765" s="261"/>
      <c r="DR765" s="261"/>
      <c r="DS765" s="261"/>
      <c r="DT765" s="261"/>
      <c r="DU765" s="261"/>
      <c r="DV765" s="261"/>
      <c r="DW765" s="261"/>
      <c r="DX765" s="261"/>
      <c r="DY765" s="261"/>
      <c r="DZ765" s="261"/>
      <c r="EA765" s="261"/>
      <c r="EB765" s="261"/>
      <c r="EC765" s="261"/>
      <c r="ED765" s="261"/>
      <c r="EE765" s="261"/>
      <c r="EF765" s="261"/>
      <c r="EG765" s="261"/>
      <c r="EH765" s="261"/>
      <c r="EI765" s="261"/>
      <c r="EJ765" s="261"/>
      <c r="EK765" s="261"/>
      <c r="EL765" s="261"/>
      <c r="EM765" s="261"/>
      <c r="EN765" s="261"/>
      <c r="EO765" s="261"/>
      <c r="EP765" s="261"/>
      <c r="EQ765" s="261"/>
      <c r="ER765" s="261"/>
      <c r="ES765" s="658"/>
      <c r="ET765" s="261"/>
      <c r="EU765" s="261"/>
      <c r="EV765" s="261"/>
      <c r="EW765" s="261"/>
      <c r="EX765" s="261"/>
      <c r="EY765" s="261"/>
    </row>
    <row r="766" spans="1:155" s="150" customFormat="1" hidden="1" x14ac:dyDescent="0.25">
      <c r="A766" s="574"/>
      <c r="B766" s="261"/>
      <c r="C766" s="261"/>
      <c r="D766" s="291"/>
      <c r="E766" s="291"/>
      <c r="F766" s="291"/>
      <c r="G766" s="257"/>
      <c r="H766" s="261"/>
      <c r="I766" s="261"/>
      <c r="J766" s="261"/>
      <c r="K766" s="261"/>
      <c r="L766" s="261"/>
      <c r="M766" s="261"/>
      <c r="N766" s="261"/>
      <c r="O766" s="261"/>
      <c r="P766" s="261"/>
      <c r="Q766" s="261"/>
      <c r="R766" s="261"/>
      <c r="S766" s="261"/>
      <c r="T766" s="261"/>
      <c r="U766" s="261"/>
      <c r="V766" s="261"/>
      <c r="W766" s="261"/>
      <c r="X766" s="261"/>
      <c r="Y766" s="261"/>
      <c r="Z766" s="261"/>
      <c r="AA766" s="261"/>
      <c r="AB766" s="261"/>
      <c r="AC766" s="261"/>
      <c r="AD766" s="261"/>
      <c r="AE766" s="261"/>
      <c r="AF766" s="261"/>
      <c r="AG766" s="261"/>
      <c r="AH766" s="261"/>
      <c r="AI766" s="261"/>
      <c r="AJ766" s="261"/>
      <c r="AK766" s="261"/>
      <c r="AL766" s="261"/>
      <c r="AM766" s="261"/>
      <c r="AN766" s="261"/>
      <c r="AO766" s="261"/>
      <c r="AP766" s="261"/>
      <c r="AQ766" s="261"/>
      <c r="AR766" s="261"/>
      <c r="AS766" s="261"/>
      <c r="AT766" s="261"/>
      <c r="AU766" s="261"/>
      <c r="AV766" s="261"/>
      <c r="AW766" s="261"/>
      <c r="AX766" s="261"/>
      <c r="AY766" s="261"/>
      <c r="AZ766" s="261"/>
      <c r="BA766" s="261"/>
      <c r="BB766" s="261"/>
      <c r="BC766" s="261"/>
      <c r="BD766" s="261"/>
      <c r="BE766" s="261"/>
      <c r="BF766" s="261"/>
      <c r="BG766" s="261"/>
      <c r="BH766" s="261"/>
      <c r="BI766" s="261"/>
      <c r="BJ766" s="261"/>
      <c r="BK766" s="261"/>
      <c r="BL766" s="261"/>
      <c r="BM766" s="261"/>
      <c r="BN766" s="261"/>
      <c r="BO766" s="261"/>
      <c r="BP766" s="261"/>
      <c r="BQ766" s="261"/>
      <c r="BR766" s="261"/>
      <c r="BS766" s="261"/>
      <c r="BT766" s="261"/>
      <c r="BU766" s="261"/>
      <c r="BV766" s="261"/>
      <c r="BW766" s="261"/>
      <c r="BX766" s="261"/>
      <c r="BY766" s="261"/>
      <c r="BZ766" s="261"/>
      <c r="CA766" s="261"/>
      <c r="CB766" s="261"/>
      <c r="CC766" s="261"/>
      <c r="CD766" s="261"/>
      <c r="CE766" s="261"/>
      <c r="CF766" s="261"/>
      <c r="CG766" s="261"/>
      <c r="CH766" s="261"/>
      <c r="CI766" s="261"/>
      <c r="CJ766" s="261"/>
      <c r="CK766" s="261"/>
      <c r="CL766" s="261"/>
      <c r="CM766" s="261"/>
      <c r="CN766" s="261"/>
      <c r="CO766" s="261"/>
      <c r="CP766" s="261"/>
      <c r="CQ766" s="261"/>
      <c r="CR766" s="261"/>
      <c r="CS766" s="261"/>
      <c r="CT766" s="261"/>
      <c r="CU766" s="261"/>
      <c r="CV766" s="261"/>
      <c r="CW766" s="261"/>
      <c r="CX766" s="261"/>
      <c r="CY766" s="261"/>
      <c r="CZ766" s="261"/>
      <c r="DA766" s="261"/>
      <c r="DB766" s="261"/>
      <c r="DC766" s="261"/>
      <c r="DD766" s="261"/>
      <c r="DE766" s="261"/>
      <c r="DF766" s="261"/>
      <c r="DG766" s="261"/>
      <c r="DH766" s="261"/>
      <c r="DI766" s="261"/>
      <c r="DJ766" s="261"/>
      <c r="DK766" s="261"/>
      <c r="DL766" s="261"/>
      <c r="DM766" s="261"/>
      <c r="DN766" s="261"/>
      <c r="DO766" s="261"/>
      <c r="DP766" s="261"/>
      <c r="DQ766" s="261"/>
      <c r="DR766" s="261"/>
      <c r="DS766" s="261"/>
      <c r="DT766" s="261"/>
      <c r="DU766" s="261"/>
      <c r="DV766" s="261"/>
      <c r="DW766" s="261"/>
      <c r="DX766" s="261"/>
      <c r="DY766" s="261"/>
      <c r="DZ766" s="261"/>
      <c r="EA766" s="261"/>
      <c r="EB766" s="261"/>
      <c r="EC766" s="261"/>
      <c r="ED766" s="261"/>
      <c r="EE766" s="261"/>
      <c r="EF766" s="261"/>
      <c r="EG766" s="261"/>
      <c r="EH766" s="261"/>
      <c r="EI766" s="261"/>
      <c r="EJ766" s="261"/>
      <c r="EK766" s="261"/>
      <c r="EL766" s="261"/>
      <c r="EM766" s="261"/>
      <c r="EN766" s="261"/>
      <c r="EO766" s="261"/>
      <c r="EP766" s="261"/>
      <c r="EQ766" s="261"/>
      <c r="ER766" s="261"/>
      <c r="ES766" s="658"/>
      <c r="ET766" s="261"/>
      <c r="EU766" s="261"/>
      <c r="EV766" s="261"/>
      <c r="EW766" s="261"/>
      <c r="EX766" s="261"/>
      <c r="EY766" s="261"/>
    </row>
    <row r="767" spans="1:155" s="150" customFormat="1" hidden="1" x14ac:dyDescent="0.25">
      <c r="A767" s="574"/>
      <c r="B767" s="261"/>
      <c r="C767" s="261"/>
      <c r="D767" s="291"/>
      <c r="E767" s="291"/>
      <c r="F767" s="291"/>
      <c r="G767" s="257"/>
      <c r="H767" s="261"/>
      <c r="I767" s="261"/>
      <c r="J767" s="261"/>
      <c r="K767" s="261"/>
      <c r="L767" s="261"/>
      <c r="M767" s="261"/>
      <c r="N767" s="261"/>
      <c r="O767" s="261"/>
      <c r="P767" s="261"/>
      <c r="Q767" s="261"/>
      <c r="R767" s="261"/>
      <c r="S767" s="261"/>
      <c r="T767" s="261"/>
      <c r="U767" s="261"/>
      <c r="V767" s="261"/>
      <c r="W767" s="261"/>
      <c r="X767" s="261"/>
      <c r="Y767" s="261"/>
      <c r="Z767" s="261"/>
      <c r="AA767" s="261"/>
      <c r="AB767" s="261"/>
      <c r="AC767" s="261"/>
      <c r="AD767" s="261"/>
      <c r="AE767" s="261"/>
      <c r="AF767" s="261"/>
      <c r="AG767" s="261"/>
      <c r="AH767" s="261"/>
      <c r="AI767" s="261"/>
      <c r="AJ767" s="261"/>
      <c r="AK767" s="261"/>
      <c r="AL767" s="261"/>
      <c r="AM767" s="261"/>
      <c r="AN767" s="261"/>
      <c r="AO767" s="261"/>
      <c r="AP767" s="261"/>
      <c r="AQ767" s="261"/>
      <c r="AR767" s="261"/>
      <c r="AS767" s="261"/>
      <c r="AT767" s="261"/>
      <c r="AU767" s="261"/>
      <c r="AV767" s="261"/>
      <c r="AW767" s="261"/>
      <c r="AX767" s="261"/>
      <c r="AY767" s="261"/>
      <c r="AZ767" s="261"/>
      <c r="BA767" s="261"/>
      <c r="BB767" s="261"/>
      <c r="BC767" s="261"/>
      <c r="BD767" s="261"/>
      <c r="BE767" s="261"/>
      <c r="BF767" s="261"/>
      <c r="BG767" s="261"/>
      <c r="BH767" s="261"/>
      <c r="BI767" s="261"/>
      <c r="BJ767" s="261"/>
      <c r="BK767" s="261"/>
      <c r="BL767" s="261"/>
      <c r="BM767" s="261"/>
      <c r="BN767" s="261"/>
      <c r="BO767" s="261"/>
      <c r="BP767" s="261"/>
      <c r="BQ767" s="261"/>
      <c r="BR767" s="261"/>
      <c r="BS767" s="261"/>
      <c r="BT767" s="261"/>
      <c r="BU767" s="261"/>
      <c r="BV767" s="261"/>
      <c r="BW767" s="261"/>
      <c r="BX767" s="261"/>
      <c r="BY767" s="261"/>
      <c r="BZ767" s="261"/>
      <c r="CA767" s="261"/>
      <c r="CB767" s="261"/>
      <c r="CC767" s="261"/>
      <c r="CD767" s="261"/>
      <c r="CE767" s="261"/>
      <c r="CF767" s="261"/>
      <c r="CG767" s="261"/>
      <c r="CH767" s="261"/>
      <c r="CI767" s="261"/>
      <c r="CJ767" s="261"/>
      <c r="CK767" s="261"/>
      <c r="CL767" s="261"/>
      <c r="CM767" s="261"/>
      <c r="CN767" s="261"/>
      <c r="CO767" s="261"/>
      <c r="CP767" s="261"/>
      <c r="CQ767" s="261"/>
      <c r="CR767" s="261"/>
      <c r="CS767" s="261"/>
      <c r="CT767" s="261"/>
      <c r="CU767" s="261"/>
      <c r="CV767" s="261"/>
      <c r="CW767" s="261"/>
      <c r="CX767" s="261"/>
      <c r="CY767" s="261"/>
      <c r="CZ767" s="261"/>
      <c r="DA767" s="261"/>
      <c r="DB767" s="261"/>
      <c r="DC767" s="261"/>
      <c r="DD767" s="261"/>
      <c r="DE767" s="261"/>
      <c r="DF767" s="261"/>
      <c r="DG767" s="261"/>
      <c r="DH767" s="261"/>
      <c r="DI767" s="261"/>
      <c r="DJ767" s="261"/>
      <c r="DK767" s="261"/>
      <c r="DL767" s="261"/>
      <c r="DM767" s="261"/>
      <c r="DN767" s="261"/>
      <c r="DO767" s="261"/>
      <c r="DP767" s="261"/>
      <c r="DQ767" s="261"/>
      <c r="DR767" s="261"/>
      <c r="DS767" s="261"/>
      <c r="DT767" s="261"/>
      <c r="DU767" s="261"/>
      <c r="DV767" s="261"/>
      <c r="DW767" s="261"/>
      <c r="DX767" s="261"/>
      <c r="DY767" s="261"/>
      <c r="DZ767" s="261"/>
      <c r="EA767" s="261"/>
      <c r="EB767" s="261"/>
      <c r="EC767" s="261"/>
      <c r="ED767" s="261"/>
      <c r="EE767" s="261"/>
      <c r="EF767" s="261"/>
      <c r="EG767" s="261"/>
      <c r="EH767" s="261"/>
      <c r="EI767" s="261"/>
      <c r="EJ767" s="261"/>
      <c r="EK767" s="261"/>
      <c r="EL767" s="261"/>
      <c r="EM767" s="261"/>
      <c r="EN767" s="261"/>
      <c r="EO767" s="261"/>
      <c r="EP767" s="261"/>
      <c r="EQ767" s="261"/>
      <c r="ER767" s="261"/>
      <c r="ES767" s="658"/>
      <c r="ET767" s="261"/>
      <c r="EU767" s="261"/>
      <c r="EV767" s="261"/>
      <c r="EW767" s="261"/>
      <c r="EX767" s="261"/>
      <c r="EY767" s="261"/>
    </row>
    <row r="768" spans="1:155" s="150" customFormat="1" hidden="1" x14ac:dyDescent="0.25">
      <c r="A768" s="574"/>
      <c r="B768" s="261"/>
      <c r="C768" s="261"/>
      <c r="D768" s="291"/>
      <c r="E768" s="291"/>
      <c r="F768" s="291"/>
      <c r="G768" s="257"/>
      <c r="H768" s="261"/>
      <c r="I768" s="261"/>
      <c r="J768" s="261"/>
      <c r="K768" s="261"/>
      <c r="L768" s="261"/>
      <c r="M768" s="261"/>
      <c r="N768" s="261"/>
      <c r="O768" s="261"/>
      <c r="P768" s="261"/>
      <c r="Q768" s="261"/>
      <c r="R768" s="261"/>
      <c r="S768" s="261"/>
      <c r="T768" s="261"/>
      <c r="U768" s="261"/>
      <c r="V768" s="261"/>
      <c r="W768" s="261"/>
      <c r="X768" s="261"/>
      <c r="Y768" s="261"/>
      <c r="Z768" s="261"/>
      <c r="AA768" s="261"/>
      <c r="AB768" s="261"/>
      <c r="AC768" s="261"/>
      <c r="AD768" s="261"/>
      <c r="AE768" s="261"/>
      <c r="AF768" s="261"/>
      <c r="AG768" s="261"/>
      <c r="AH768" s="261"/>
      <c r="AI768" s="261"/>
      <c r="AJ768" s="261"/>
      <c r="AK768" s="261"/>
      <c r="AL768" s="261"/>
      <c r="AM768" s="261"/>
      <c r="AN768" s="261"/>
      <c r="AO768" s="261"/>
      <c r="AP768" s="261"/>
      <c r="AQ768" s="261"/>
      <c r="AR768" s="261"/>
      <c r="AS768" s="261"/>
      <c r="AT768" s="261"/>
      <c r="AU768" s="261"/>
      <c r="AV768" s="261"/>
      <c r="AW768" s="261"/>
      <c r="AX768" s="261"/>
      <c r="AY768" s="261"/>
      <c r="AZ768" s="261"/>
      <c r="BA768" s="261"/>
      <c r="BB768" s="261"/>
      <c r="BC768" s="261"/>
      <c r="BD768" s="261"/>
      <c r="BE768" s="261"/>
      <c r="BF768" s="261"/>
      <c r="BG768" s="261"/>
      <c r="BH768" s="261"/>
      <c r="BI768" s="261"/>
      <c r="BJ768" s="261"/>
      <c r="BK768" s="261"/>
      <c r="BL768" s="261"/>
      <c r="BM768" s="261"/>
      <c r="BN768" s="261"/>
      <c r="BO768" s="261"/>
      <c r="BP768" s="261"/>
      <c r="BQ768" s="261"/>
      <c r="BR768" s="261"/>
      <c r="BS768" s="261"/>
      <c r="BT768" s="261"/>
      <c r="BU768" s="261"/>
      <c r="BV768" s="261"/>
      <c r="BW768" s="261"/>
      <c r="BX768" s="261"/>
      <c r="BY768" s="261"/>
      <c r="BZ768" s="261"/>
      <c r="CA768" s="261"/>
      <c r="CB768" s="261"/>
      <c r="CC768" s="261"/>
      <c r="CD768" s="261"/>
      <c r="CE768" s="261"/>
      <c r="CF768" s="261"/>
      <c r="CG768" s="261"/>
      <c r="CH768" s="261"/>
      <c r="CI768" s="261"/>
      <c r="CJ768" s="261"/>
      <c r="CK768" s="261"/>
      <c r="CL768" s="261"/>
      <c r="CM768" s="261"/>
      <c r="CN768" s="261"/>
      <c r="CO768" s="261"/>
      <c r="CP768" s="261"/>
      <c r="CQ768" s="261"/>
      <c r="CR768" s="261"/>
      <c r="CS768" s="261"/>
      <c r="CT768" s="261"/>
      <c r="CU768" s="261"/>
      <c r="CV768" s="261"/>
      <c r="CW768" s="261"/>
      <c r="CX768" s="261"/>
      <c r="CY768" s="261"/>
      <c r="CZ768" s="261"/>
      <c r="DA768" s="261"/>
      <c r="DB768" s="261"/>
      <c r="DC768" s="261"/>
      <c r="DD768" s="261"/>
      <c r="DE768" s="261"/>
      <c r="DF768" s="261"/>
      <c r="DG768" s="261"/>
      <c r="DH768" s="261"/>
      <c r="DI768" s="261"/>
      <c r="DJ768" s="261"/>
      <c r="DK768" s="261"/>
      <c r="DL768" s="261"/>
      <c r="DM768" s="261"/>
      <c r="DN768" s="261"/>
      <c r="DO768" s="261"/>
      <c r="DP768" s="261"/>
      <c r="DQ768" s="261"/>
      <c r="DR768" s="261"/>
      <c r="DS768" s="261"/>
      <c r="DT768" s="261"/>
      <c r="DU768" s="261"/>
      <c r="DV768" s="261"/>
      <c r="DW768" s="261"/>
      <c r="DX768" s="261"/>
      <c r="DY768" s="261"/>
      <c r="DZ768" s="261"/>
      <c r="EA768" s="261"/>
      <c r="EB768" s="261"/>
      <c r="EC768" s="261"/>
      <c r="ED768" s="261"/>
      <c r="EE768" s="261"/>
      <c r="EF768" s="261"/>
      <c r="EG768" s="261"/>
      <c r="EH768" s="261"/>
      <c r="EI768" s="261"/>
      <c r="EJ768" s="261"/>
      <c r="EK768" s="261"/>
      <c r="EL768" s="261"/>
      <c r="EM768" s="261"/>
      <c r="EN768" s="261"/>
      <c r="EO768" s="261"/>
      <c r="EP768" s="261"/>
      <c r="EQ768" s="261"/>
      <c r="ER768" s="261"/>
      <c r="ES768" s="658"/>
      <c r="ET768" s="261"/>
      <c r="EU768" s="261"/>
      <c r="EV768" s="261"/>
      <c r="EW768" s="261"/>
      <c r="EX768" s="261"/>
      <c r="EY768" s="261"/>
    </row>
    <row r="769" spans="1:155" s="150" customFormat="1" hidden="1" x14ac:dyDescent="0.25">
      <c r="A769" s="574"/>
      <c r="B769" s="261"/>
      <c r="C769" s="261"/>
      <c r="D769" s="291"/>
      <c r="E769" s="291"/>
      <c r="F769" s="291"/>
      <c r="G769" s="257"/>
      <c r="H769" s="261"/>
      <c r="I769" s="261"/>
      <c r="J769" s="261"/>
      <c r="K769" s="261"/>
      <c r="L769" s="261"/>
      <c r="M769" s="261"/>
      <c r="N769" s="261"/>
      <c r="O769" s="261"/>
      <c r="P769" s="261"/>
      <c r="Q769" s="261"/>
      <c r="R769" s="261"/>
      <c r="S769" s="261"/>
      <c r="T769" s="261"/>
      <c r="U769" s="261"/>
      <c r="V769" s="261"/>
      <c r="W769" s="261"/>
      <c r="X769" s="261"/>
      <c r="Y769" s="261"/>
      <c r="Z769" s="261"/>
      <c r="AA769" s="261"/>
      <c r="AB769" s="261"/>
      <c r="AC769" s="261"/>
      <c r="AD769" s="261"/>
      <c r="AE769" s="261"/>
      <c r="AF769" s="261"/>
      <c r="AG769" s="261"/>
      <c r="AH769" s="261"/>
      <c r="AI769" s="261"/>
      <c r="AJ769" s="261"/>
      <c r="AK769" s="261"/>
      <c r="AL769" s="261"/>
      <c r="AM769" s="261"/>
      <c r="AN769" s="261"/>
      <c r="AO769" s="261"/>
      <c r="AP769" s="261"/>
      <c r="AQ769" s="261"/>
      <c r="AR769" s="261"/>
      <c r="AS769" s="261"/>
      <c r="AT769" s="261"/>
      <c r="AU769" s="261"/>
      <c r="AV769" s="261"/>
      <c r="AW769" s="261"/>
      <c r="AX769" s="261"/>
      <c r="AY769" s="261"/>
      <c r="AZ769" s="261"/>
      <c r="BA769" s="261"/>
      <c r="BB769" s="261"/>
      <c r="BC769" s="261"/>
      <c r="BD769" s="261"/>
      <c r="BE769" s="261"/>
      <c r="BF769" s="261"/>
      <c r="BG769" s="261"/>
      <c r="BH769" s="261"/>
      <c r="BI769" s="261"/>
      <c r="BJ769" s="261"/>
      <c r="BK769" s="261"/>
      <c r="BL769" s="261"/>
      <c r="BM769" s="261"/>
      <c r="BN769" s="261"/>
      <c r="BO769" s="261"/>
      <c r="BP769" s="261"/>
      <c r="BQ769" s="261"/>
      <c r="BR769" s="261"/>
      <c r="BS769" s="261"/>
      <c r="BT769" s="261"/>
      <c r="BU769" s="261"/>
      <c r="BV769" s="261"/>
      <c r="BW769" s="261"/>
      <c r="BX769" s="261"/>
      <c r="BY769" s="261"/>
      <c r="BZ769" s="261"/>
      <c r="CA769" s="261"/>
      <c r="CB769" s="261"/>
      <c r="CC769" s="261"/>
      <c r="CD769" s="261"/>
      <c r="CE769" s="261"/>
      <c r="CF769" s="261"/>
      <c r="CG769" s="261"/>
      <c r="CH769" s="261"/>
      <c r="CI769" s="261"/>
      <c r="CJ769" s="261"/>
      <c r="CK769" s="261"/>
      <c r="CL769" s="261"/>
      <c r="CM769" s="261"/>
      <c r="CN769" s="261"/>
      <c r="CO769" s="261"/>
      <c r="CP769" s="261"/>
      <c r="CQ769" s="261"/>
      <c r="CR769" s="261"/>
      <c r="CS769" s="261"/>
      <c r="CT769" s="261"/>
      <c r="CU769" s="261"/>
      <c r="CV769" s="261"/>
      <c r="CW769" s="261"/>
      <c r="CX769" s="261"/>
      <c r="CY769" s="261"/>
      <c r="CZ769" s="261"/>
      <c r="DA769" s="261"/>
      <c r="DB769" s="261"/>
      <c r="DC769" s="261"/>
      <c r="DD769" s="261"/>
      <c r="DE769" s="261"/>
      <c r="DF769" s="261"/>
      <c r="DG769" s="261"/>
      <c r="DH769" s="261"/>
      <c r="DI769" s="261"/>
      <c r="DJ769" s="261"/>
      <c r="DK769" s="261"/>
      <c r="DL769" s="261"/>
      <c r="DM769" s="261"/>
      <c r="DN769" s="261"/>
      <c r="DO769" s="261"/>
      <c r="DP769" s="261"/>
      <c r="DQ769" s="261"/>
      <c r="DR769" s="261"/>
      <c r="DS769" s="261"/>
      <c r="DT769" s="261"/>
      <c r="DU769" s="261"/>
      <c r="DV769" s="261"/>
      <c r="DW769" s="261"/>
      <c r="DX769" s="261"/>
      <c r="DY769" s="261"/>
      <c r="DZ769" s="261"/>
      <c r="EA769" s="261"/>
      <c r="EB769" s="261"/>
      <c r="EC769" s="261"/>
      <c r="ED769" s="261"/>
      <c r="EE769" s="261"/>
      <c r="EF769" s="261"/>
      <c r="EG769" s="261"/>
      <c r="EH769" s="261"/>
      <c r="EI769" s="261"/>
      <c r="EJ769" s="261"/>
      <c r="EK769" s="261"/>
      <c r="EL769" s="261"/>
      <c r="EM769" s="261"/>
      <c r="EN769" s="261"/>
      <c r="EO769" s="261"/>
      <c r="EP769" s="261"/>
      <c r="EQ769" s="261"/>
      <c r="ER769" s="261"/>
      <c r="ES769" s="658"/>
      <c r="ET769" s="261"/>
      <c r="EU769" s="261"/>
      <c r="EV769" s="261"/>
      <c r="EW769" s="261"/>
      <c r="EX769" s="261"/>
      <c r="EY769" s="261"/>
    </row>
    <row r="770" spans="1:155" s="150" customFormat="1" hidden="1" x14ac:dyDescent="0.25">
      <c r="A770" s="574"/>
      <c r="B770" s="261"/>
      <c r="C770" s="261"/>
      <c r="D770" s="291"/>
      <c r="E770" s="291"/>
      <c r="F770" s="291"/>
      <c r="G770" s="257"/>
      <c r="H770" s="261"/>
      <c r="I770" s="261"/>
      <c r="J770" s="261"/>
      <c r="K770" s="261"/>
      <c r="L770" s="261"/>
      <c r="M770" s="261"/>
      <c r="N770" s="261"/>
      <c r="O770" s="261"/>
      <c r="P770" s="261"/>
      <c r="Q770" s="261"/>
      <c r="R770" s="261"/>
      <c r="S770" s="261"/>
      <c r="T770" s="261"/>
      <c r="U770" s="261"/>
      <c r="V770" s="261"/>
      <c r="W770" s="261"/>
      <c r="X770" s="261"/>
      <c r="Y770" s="261"/>
      <c r="Z770" s="261"/>
      <c r="AA770" s="261"/>
      <c r="AB770" s="261"/>
      <c r="AC770" s="261"/>
      <c r="AD770" s="261"/>
      <c r="AE770" s="261"/>
      <c r="AF770" s="261"/>
      <c r="AG770" s="261"/>
      <c r="AH770" s="261"/>
      <c r="AI770" s="261"/>
      <c r="AJ770" s="261"/>
      <c r="AK770" s="261"/>
      <c r="AL770" s="261"/>
      <c r="AM770" s="261"/>
      <c r="AN770" s="261"/>
      <c r="AO770" s="261"/>
      <c r="AP770" s="261"/>
      <c r="AQ770" s="261"/>
      <c r="AR770" s="261"/>
      <c r="AS770" s="261"/>
      <c r="AT770" s="261"/>
      <c r="AU770" s="261"/>
      <c r="AV770" s="261"/>
      <c r="AW770" s="261"/>
      <c r="AX770" s="261"/>
      <c r="AY770" s="261"/>
      <c r="AZ770" s="261"/>
      <c r="BA770" s="261"/>
      <c r="BB770" s="261"/>
      <c r="BC770" s="261"/>
      <c r="BD770" s="261"/>
      <c r="BE770" s="261"/>
      <c r="BF770" s="261"/>
      <c r="BG770" s="261"/>
      <c r="BH770" s="261"/>
      <c r="BI770" s="261"/>
      <c r="BJ770" s="261"/>
      <c r="BK770" s="261"/>
      <c r="BL770" s="261"/>
      <c r="BM770" s="261"/>
      <c r="BN770" s="261"/>
      <c r="BO770" s="261"/>
      <c r="BP770" s="261"/>
      <c r="BQ770" s="261"/>
      <c r="BR770" s="261"/>
      <c r="BS770" s="261"/>
      <c r="BT770" s="261"/>
      <c r="BU770" s="261"/>
      <c r="BV770" s="261"/>
      <c r="BW770" s="261"/>
      <c r="BX770" s="261"/>
      <c r="BY770" s="261"/>
      <c r="BZ770" s="261"/>
      <c r="CA770" s="261"/>
      <c r="CB770" s="261"/>
      <c r="CC770" s="261"/>
      <c r="CD770" s="261"/>
      <c r="CE770" s="261"/>
      <c r="CF770" s="261"/>
      <c r="CG770" s="261"/>
      <c r="CH770" s="261"/>
      <c r="CI770" s="261"/>
      <c r="CJ770" s="261"/>
      <c r="CK770" s="261"/>
      <c r="CL770" s="261"/>
      <c r="CM770" s="261"/>
      <c r="CN770" s="261"/>
      <c r="CO770" s="261"/>
      <c r="CP770" s="261"/>
      <c r="CQ770" s="261"/>
      <c r="CR770" s="261"/>
      <c r="CS770" s="261"/>
      <c r="CT770" s="261"/>
      <c r="CU770" s="261"/>
      <c r="CV770" s="261"/>
      <c r="CW770" s="261"/>
      <c r="CX770" s="261"/>
      <c r="CY770" s="261"/>
      <c r="CZ770" s="261"/>
      <c r="DA770" s="261"/>
      <c r="DB770" s="261"/>
      <c r="DC770" s="261"/>
      <c r="DD770" s="261"/>
      <c r="DE770" s="261"/>
      <c r="DF770" s="261"/>
      <c r="DG770" s="261"/>
      <c r="DH770" s="261"/>
      <c r="DI770" s="261"/>
      <c r="DJ770" s="261"/>
      <c r="DK770" s="261"/>
      <c r="DL770" s="261"/>
      <c r="DM770" s="261"/>
      <c r="DN770" s="261"/>
      <c r="DO770" s="261"/>
      <c r="DP770" s="261"/>
      <c r="DQ770" s="261"/>
      <c r="DR770" s="261"/>
      <c r="DS770" s="261"/>
      <c r="DT770" s="261"/>
      <c r="DU770" s="261"/>
      <c r="DV770" s="261"/>
      <c r="DW770" s="261"/>
      <c r="DX770" s="261"/>
      <c r="DY770" s="261"/>
      <c r="DZ770" s="261"/>
      <c r="EA770" s="261"/>
      <c r="EB770" s="261"/>
      <c r="EC770" s="261"/>
      <c r="ED770" s="261"/>
      <c r="EE770" s="261"/>
      <c r="EF770" s="261"/>
      <c r="EG770" s="261"/>
      <c r="EH770" s="261"/>
      <c r="EI770" s="261"/>
      <c r="EJ770" s="261"/>
      <c r="EK770" s="261"/>
      <c r="EL770" s="261"/>
      <c r="EM770" s="261"/>
      <c r="EN770" s="261"/>
      <c r="EO770" s="261"/>
      <c r="EP770" s="261"/>
      <c r="EQ770" s="261"/>
      <c r="ER770" s="261"/>
      <c r="ES770" s="658"/>
      <c r="ET770" s="261"/>
      <c r="EU770" s="261"/>
      <c r="EV770" s="261"/>
      <c r="EW770" s="261"/>
      <c r="EX770" s="261"/>
      <c r="EY770" s="261"/>
    </row>
    <row r="771" spans="1:155" s="150" customFormat="1" hidden="1" x14ac:dyDescent="0.25">
      <c r="A771" s="574"/>
      <c r="B771" s="261"/>
      <c r="C771" s="261"/>
      <c r="D771" s="291"/>
      <c r="E771" s="291"/>
      <c r="F771" s="291"/>
      <c r="G771" s="257"/>
      <c r="H771" s="261"/>
      <c r="I771" s="261"/>
      <c r="J771" s="261"/>
      <c r="K771" s="261"/>
      <c r="L771" s="261"/>
      <c r="M771" s="261"/>
      <c r="N771" s="261"/>
      <c r="O771" s="261"/>
      <c r="P771" s="261"/>
      <c r="Q771" s="261"/>
      <c r="R771" s="261"/>
      <c r="S771" s="261"/>
      <c r="T771" s="261"/>
      <c r="U771" s="261"/>
      <c r="V771" s="261"/>
      <c r="W771" s="261"/>
      <c r="X771" s="261"/>
      <c r="Y771" s="261"/>
      <c r="Z771" s="261"/>
      <c r="AA771" s="261"/>
      <c r="AB771" s="261"/>
      <c r="AC771" s="261"/>
      <c r="AD771" s="261"/>
      <c r="AE771" s="261"/>
      <c r="AF771" s="261"/>
      <c r="AG771" s="261"/>
      <c r="AH771" s="261"/>
      <c r="AI771" s="261"/>
      <c r="AJ771" s="261"/>
      <c r="AK771" s="261"/>
      <c r="AL771" s="261"/>
      <c r="AM771" s="261"/>
      <c r="AN771" s="261"/>
      <c r="AO771" s="261"/>
      <c r="AP771" s="261"/>
      <c r="AQ771" s="261"/>
      <c r="AR771" s="261"/>
      <c r="AS771" s="261"/>
      <c r="AT771" s="261"/>
      <c r="AU771" s="261"/>
      <c r="AV771" s="261"/>
      <c r="AW771" s="261"/>
      <c r="AX771" s="261"/>
      <c r="AY771" s="261"/>
      <c r="AZ771" s="261"/>
      <c r="BA771" s="261"/>
      <c r="BB771" s="261"/>
      <c r="BC771" s="261"/>
      <c r="BD771" s="261"/>
      <c r="BE771" s="261"/>
      <c r="BF771" s="261"/>
      <c r="BG771" s="261"/>
      <c r="BH771" s="261"/>
      <c r="BI771" s="261"/>
      <c r="BJ771" s="261"/>
      <c r="BK771" s="261"/>
      <c r="BL771" s="261"/>
      <c r="BM771" s="261"/>
      <c r="BN771" s="261"/>
      <c r="BO771" s="261"/>
      <c r="BP771" s="261"/>
      <c r="BQ771" s="261"/>
      <c r="BR771" s="261"/>
      <c r="BS771" s="261"/>
      <c r="BT771" s="261"/>
      <c r="BU771" s="261"/>
      <c r="BV771" s="261"/>
      <c r="BW771" s="261"/>
      <c r="BX771" s="261"/>
      <c r="BY771" s="261"/>
      <c r="BZ771" s="261"/>
      <c r="CA771" s="261"/>
      <c r="CB771" s="261"/>
      <c r="CC771" s="261"/>
      <c r="CD771" s="261"/>
      <c r="CE771" s="261"/>
      <c r="CF771" s="261"/>
      <c r="CG771" s="261"/>
      <c r="CH771" s="261"/>
      <c r="CI771" s="261"/>
      <c r="CJ771" s="261"/>
      <c r="CK771" s="261"/>
      <c r="CL771" s="261"/>
      <c r="CM771" s="261"/>
      <c r="CN771" s="261"/>
      <c r="CO771" s="261"/>
      <c r="CP771" s="261"/>
      <c r="CQ771" s="261"/>
      <c r="CR771" s="261"/>
      <c r="CS771" s="261"/>
      <c r="CT771" s="261"/>
      <c r="CU771" s="261"/>
      <c r="CV771" s="261"/>
      <c r="CW771" s="261"/>
      <c r="CX771" s="261"/>
      <c r="CY771" s="261"/>
      <c r="CZ771" s="261"/>
      <c r="DA771" s="261"/>
      <c r="DB771" s="261"/>
      <c r="DC771" s="261"/>
      <c r="DD771" s="261"/>
      <c r="DE771" s="261"/>
      <c r="DF771" s="261"/>
      <c r="DG771" s="261"/>
      <c r="DH771" s="261"/>
      <c r="DI771" s="261"/>
      <c r="DJ771" s="261"/>
      <c r="DK771" s="261"/>
      <c r="DL771" s="261"/>
      <c r="DM771" s="261"/>
      <c r="DN771" s="261"/>
      <c r="DO771" s="261"/>
      <c r="DP771" s="261"/>
      <c r="DQ771" s="261"/>
      <c r="DR771" s="261"/>
      <c r="DS771" s="261"/>
      <c r="DT771" s="261"/>
      <c r="DU771" s="261"/>
      <c r="DV771" s="261"/>
      <c r="DW771" s="261"/>
      <c r="DX771" s="261"/>
      <c r="DY771" s="261"/>
      <c r="DZ771" s="261"/>
      <c r="EA771" s="261"/>
      <c r="EB771" s="261"/>
      <c r="EC771" s="261"/>
      <c r="ED771" s="261"/>
      <c r="EE771" s="261"/>
      <c r="EF771" s="261"/>
      <c r="EG771" s="261"/>
      <c r="EH771" s="261"/>
      <c r="EI771" s="261"/>
      <c r="EJ771" s="261"/>
      <c r="EK771" s="261"/>
      <c r="EL771" s="261"/>
      <c r="EM771" s="261"/>
      <c r="EN771" s="261"/>
      <c r="EO771" s="261"/>
      <c r="EP771" s="261"/>
      <c r="EQ771" s="261"/>
      <c r="ER771" s="261"/>
      <c r="ES771" s="658"/>
      <c r="ET771" s="261"/>
      <c r="EU771" s="261"/>
      <c r="EV771" s="261"/>
      <c r="EW771" s="261"/>
      <c r="EX771" s="261"/>
      <c r="EY771" s="261"/>
    </row>
    <row r="772" spans="1:155" s="150" customFormat="1" hidden="1" x14ac:dyDescent="0.25">
      <c r="A772" s="574"/>
      <c r="B772" s="261"/>
      <c r="C772" s="261"/>
      <c r="D772" s="291"/>
      <c r="E772" s="291"/>
      <c r="F772" s="291"/>
      <c r="G772" s="257"/>
      <c r="H772" s="261"/>
      <c r="I772" s="261"/>
      <c r="J772" s="261"/>
      <c r="K772" s="261"/>
      <c r="L772" s="261"/>
      <c r="M772" s="261"/>
      <c r="N772" s="261"/>
      <c r="O772" s="261"/>
      <c r="P772" s="261"/>
      <c r="Q772" s="261"/>
      <c r="R772" s="261"/>
      <c r="S772" s="261"/>
      <c r="T772" s="261"/>
      <c r="U772" s="261"/>
      <c r="V772" s="261"/>
      <c r="W772" s="261"/>
      <c r="X772" s="261"/>
      <c r="Y772" s="261"/>
      <c r="Z772" s="261"/>
      <c r="AA772" s="261"/>
      <c r="AB772" s="261"/>
      <c r="AC772" s="261"/>
      <c r="AD772" s="261"/>
      <c r="AE772" s="261"/>
      <c r="AF772" s="261"/>
      <c r="AG772" s="261"/>
      <c r="AH772" s="261"/>
      <c r="AI772" s="261"/>
      <c r="AJ772" s="261"/>
      <c r="AK772" s="261"/>
      <c r="AL772" s="261"/>
      <c r="AM772" s="261"/>
      <c r="AN772" s="261"/>
      <c r="AO772" s="261"/>
      <c r="AP772" s="261"/>
      <c r="AQ772" s="261"/>
      <c r="AR772" s="261"/>
      <c r="AS772" s="261"/>
      <c r="AT772" s="261"/>
      <c r="AU772" s="261"/>
      <c r="AV772" s="261"/>
      <c r="AW772" s="261"/>
      <c r="AX772" s="261"/>
      <c r="AY772" s="261"/>
      <c r="AZ772" s="261"/>
      <c r="BA772" s="261"/>
      <c r="BB772" s="261"/>
      <c r="BC772" s="261"/>
      <c r="BD772" s="261"/>
      <c r="BE772" s="261"/>
      <c r="BF772" s="261"/>
      <c r="BG772" s="261"/>
      <c r="BH772" s="261"/>
      <c r="BI772" s="261"/>
      <c r="BJ772" s="261"/>
      <c r="BK772" s="261"/>
      <c r="BL772" s="261"/>
      <c r="BM772" s="261"/>
      <c r="BN772" s="261"/>
      <c r="BO772" s="261"/>
      <c r="BP772" s="261"/>
      <c r="BQ772" s="261"/>
      <c r="BR772" s="261"/>
      <c r="BS772" s="261"/>
      <c r="BT772" s="261"/>
      <c r="BU772" s="261"/>
      <c r="BV772" s="261"/>
      <c r="BW772" s="261"/>
      <c r="BX772" s="261"/>
      <c r="BY772" s="261"/>
      <c r="BZ772" s="261"/>
      <c r="CA772" s="261"/>
      <c r="CB772" s="261"/>
      <c r="CC772" s="261"/>
      <c r="CD772" s="261"/>
      <c r="CE772" s="261"/>
      <c r="CF772" s="261"/>
      <c r="CG772" s="261"/>
      <c r="CH772" s="261"/>
      <c r="CI772" s="261"/>
      <c r="CJ772" s="261"/>
      <c r="CK772" s="261"/>
      <c r="CL772" s="261"/>
      <c r="CM772" s="261"/>
      <c r="CN772" s="261"/>
      <c r="CO772" s="261"/>
      <c r="CP772" s="261"/>
      <c r="CQ772" s="261"/>
      <c r="CR772" s="261"/>
      <c r="CS772" s="261"/>
      <c r="CT772" s="261"/>
      <c r="CU772" s="261"/>
      <c r="CV772" s="261"/>
      <c r="CW772" s="261"/>
      <c r="CX772" s="261"/>
      <c r="CY772" s="261"/>
      <c r="CZ772" s="261"/>
      <c r="DA772" s="261"/>
      <c r="DB772" s="261"/>
      <c r="DC772" s="261"/>
      <c r="DD772" s="261"/>
      <c r="DE772" s="261"/>
      <c r="DF772" s="261"/>
      <c r="DG772" s="261"/>
      <c r="DH772" s="261"/>
      <c r="DI772" s="261"/>
      <c r="DJ772" s="261"/>
      <c r="DK772" s="261"/>
      <c r="DL772" s="261"/>
      <c r="DM772" s="261"/>
      <c r="DN772" s="261"/>
      <c r="DO772" s="261"/>
      <c r="DP772" s="261"/>
      <c r="DQ772" s="261"/>
      <c r="DR772" s="261"/>
      <c r="DS772" s="261"/>
      <c r="DT772" s="261"/>
      <c r="DU772" s="261"/>
      <c r="DV772" s="261"/>
      <c r="DW772" s="261"/>
      <c r="DX772" s="261"/>
      <c r="DY772" s="261"/>
      <c r="DZ772" s="261"/>
      <c r="EA772" s="261"/>
      <c r="EB772" s="261"/>
      <c r="EC772" s="261"/>
      <c r="ED772" s="261"/>
      <c r="EE772" s="261"/>
      <c r="EF772" s="261"/>
      <c r="EG772" s="261"/>
      <c r="EH772" s="261"/>
      <c r="EI772" s="261"/>
      <c r="EJ772" s="261"/>
      <c r="EK772" s="261"/>
      <c r="EL772" s="261"/>
      <c r="EM772" s="261"/>
      <c r="EN772" s="261"/>
      <c r="EO772" s="261"/>
      <c r="EP772" s="261"/>
      <c r="EQ772" s="261"/>
      <c r="ER772" s="261"/>
      <c r="ES772" s="658"/>
      <c r="ET772" s="261"/>
      <c r="EU772" s="261"/>
      <c r="EV772" s="261"/>
      <c r="EW772" s="261"/>
      <c r="EX772" s="261"/>
      <c r="EY772" s="261"/>
    </row>
    <row r="773" spans="1:155" s="150" customFormat="1" hidden="1" x14ac:dyDescent="0.25">
      <c r="A773" s="574"/>
      <c r="B773" s="261"/>
      <c r="C773" s="261"/>
      <c r="D773" s="291"/>
      <c r="E773" s="291"/>
      <c r="F773" s="291"/>
      <c r="G773" s="257"/>
      <c r="H773" s="261"/>
      <c r="I773" s="261"/>
      <c r="J773" s="261"/>
      <c r="K773" s="261"/>
      <c r="L773" s="261"/>
      <c r="M773" s="261"/>
      <c r="N773" s="261"/>
      <c r="O773" s="261"/>
      <c r="P773" s="261"/>
      <c r="Q773" s="261"/>
      <c r="R773" s="261"/>
      <c r="S773" s="261"/>
      <c r="T773" s="261"/>
      <c r="U773" s="261"/>
      <c r="V773" s="261"/>
      <c r="W773" s="261"/>
      <c r="X773" s="261"/>
      <c r="Y773" s="261"/>
      <c r="Z773" s="261"/>
      <c r="AA773" s="261"/>
      <c r="AB773" s="261"/>
      <c r="AC773" s="261"/>
      <c r="AD773" s="261"/>
      <c r="AE773" s="261"/>
      <c r="AF773" s="261"/>
      <c r="AG773" s="261"/>
      <c r="AH773" s="261"/>
      <c r="AI773" s="261"/>
      <c r="AJ773" s="261"/>
      <c r="AK773" s="261"/>
      <c r="AL773" s="261"/>
      <c r="AM773" s="261"/>
      <c r="AN773" s="261"/>
      <c r="AO773" s="261"/>
      <c r="AP773" s="261"/>
      <c r="AQ773" s="261"/>
      <c r="AR773" s="261"/>
      <c r="AS773" s="261"/>
      <c r="AT773" s="261"/>
      <c r="AU773" s="261"/>
      <c r="AV773" s="261"/>
      <c r="AW773" s="261"/>
      <c r="AX773" s="261"/>
      <c r="AY773" s="261"/>
      <c r="AZ773" s="261"/>
      <c r="BA773" s="261"/>
      <c r="BB773" s="261"/>
      <c r="BC773" s="261"/>
      <c r="BD773" s="261"/>
      <c r="BE773" s="261"/>
      <c r="BF773" s="261"/>
      <c r="BG773" s="261"/>
      <c r="BH773" s="261"/>
      <c r="BI773" s="261"/>
      <c r="BJ773" s="261"/>
      <c r="BK773" s="261"/>
      <c r="BL773" s="261"/>
      <c r="BM773" s="261"/>
      <c r="BN773" s="261"/>
      <c r="BO773" s="261"/>
      <c r="BP773" s="261"/>
      <c r="BQ773" s="261"/>
      <c r="BR773" s="261"/>
      <c r="BS773" s="261"/>
      <c r="BT773" s="261"/>
      <c r="BU773" s="261"/>
      <c r="BV773" s="261"/>
      <c r="BW773" s="261"/>
      <c r="BX773" s="261"/>
      <c r="BY773" s="261"/>
      <c r="BZ773" s="261"/>
      <c r="CA773" s="261"/>
      <c r="CB773" s="261"/>
      <c r="CC773" s="261"/>
      <c r="CD773" s="261"/>
      <c r="CE773" s="261"/>
      <c r="CF773" s="261"/>
      <c r="CG773" s="261"/>
      <c r="CH773" s="261"/>
      <c r="CI773" s="261"/>
      <c r="CJ773" s="261"/>
      <c r="CK773" s="261"/>
      <c r="CL773" s="261"/>
      <c r="CM773" s="261"/>
      <c r="CN773" s="261"/>
      <c r="CO773" s="261"/>
      <c r="CP773" s="261"/>
      <c r="CQ773" s="261"/>
      <c r="CR773" s="261"/>
      <c r="CS773" s="261"/>
      <c r="CT773" s="261"/>
      <c r="CU773" s="261"/>
      <c r="CV773" s="261"/>
      <c r="CW773" s="261"/>
      <c r="CX773" s="261"/>
      <c r="CY773" s="261"/>
      <c r="CZ773" s="261"/>
      <c r="DA773" s="261"/>
      <c r="DB773" s="261"/>
      <c r="DC773" s="261"/>
      <c r="DD773" s="261"/>
      <c r="DE773" s="261"/>
      <c r="DF773" s="261"/>
      <c r="DG773" s="261"/>
      <c r="DH773" s="261"/>
      <c r="DI773" s="261"/>
      <c r="DJ773" s="261"/>
      <c r="DK773" s="261"/>
      <c r="DL773" s="261"/>
      <c r="DM773" s="261"/>
      <c r="DN773" s="261"/>
      <c r="DO773" s="261"/>
      <c r="DP773" s="261"/>
      <c r="DQ773" s="261"/>
      <c r="DR773" s="261"/>
      <c r="DS773" s="261"/>
      <c r="DT773" s="261"/>
      <c r="DU773" s="261"/>
      <c r="DV773" s="261"/>
      <c r="DW773" s="261"/>
      <c r="DX773" s="261"/>
      <c r="DY773" s="261"/>
      <c r="DZ773" s="261"/>
      <c r="EA773" s="261"/>
      <c r="EB773" s="261"/>
      <c r="EC773" s="261"/>
      <c r="ED773" s="261"/>
      <c r="EE773" s="261"/>
      <c r="EF773" s="261"/>
      <c r="EG773" s="261"/>
      <c r="EH773" s="261"/>
      <c r="EI773" s="261"/>
      <c r="EJ773" s="261"/>
      <c r="EK773" s="261"/>
      <c r="EL773" s="261"/>
      <c r="EM773" s="261"/>
      <c r="EN773" s="261"/>
      <c r="EO773" s="261"/>
      <c r="EP773" s="261"/>
      <c r="EQ773" s="261"/>
      <c r="ER773" s="261"/>
      <c r="ES773" s="658"/>
      <c r="ET773" s="261"/>
      <c r="EU773" s="261"/>
      <c r="EV773" s="261"/>
      <c r="EW773" s="261"/>
      <c r="EX773" s="261"/>
      <c r="EY773" s="261"/>
    </row>
    <row r="774" spans="1:155" s="150" customFormat="1" hidden="1" x14ac:dyDescent="0.25">
      <c r="A774" s="574"/>
      <c r="B774" s="261"/>
      <c r="C774" s="261"/>
      <c r="D774" s="291"/>
      <c r="E774" s="291"/>
      <c r="F774" s="291"/>
      <c r="G774" s="257"/>
      <c r="H774" s="261"/>
      <c r="I774" s="261"/>
      <c r="J774" s="261"/>
      <c r="K774" s="261"/>
      <c r="L774" s="261"/>
      <c r="M774" s="261"/>
      <c r="N774" s="261"/>
      <c r="O774" s="261"/>
      <c r="P774" s="261"/>
      <c r="Q774" s="261"/>
      <c r="R774" s="261"/>
      <c r="S774" s="261"/>
      <c r="T774" s="261"/>
      <c r="U774" s="261"/>
      <c r="V774" s="261"/>
      <c r="W774" s="261"/>
      <c r="X774" s="261"/>
      <c r="Y774" s="261"/>
      <c r="Z774" s="261"/>
      <c r="AA774" s="261"/>
      <c r="AB774" s="261"/>
      <c r="AC774" s="261"/>
      <c r="AD774" s="261"/>
      <c r="AE774" s="261"/>
      <c r="AF774" s="261"/>
      <c r="AG774" s="261"/>
      <c r="AH774" s="261"/>
      <c r="AI774" s="261"/>
      <c r="AJ774" s="261"/>
      <c r="AK774" s="261"/>
      <c r="AL774" s="261"/>
      <c r="AM774" s="261"/>
      <c r="AN774" s="261"/>
      <c r="AO774" s="261"/>
      <c r="AP774" s="261"/>
      <c r="AQ774" s="261"/>
      <c r="AR774" s="261"/>
      <c r="AS774" s="261"/>
      <c r="AT774" s="261"/>
      <c r="AU774" s="261"/>
      <c r="AV774" s="261"/>
      <c r="AW774" s="261"/>
      <c r="AX774" s="261"/>
      <c r="AY774" s="261"/>
      <c r="AZ774" s="261"/>
      <c r="BA774" s="261"/>
      <c r="BB774" s="261"/>
      <c r="BC774" s="261"/>
      <c r="BD774" s="261"/>
      <c r="BE774" s="261"/>
      <c r="BF774" s="261"/>
      <c r="BG774" s="261"/>
      <c r="BH774" s="261"/>
      <c r="BI774" s="261"/>
      <c r="BJ774" s="261"/>
      <c r="BK774" s="261"/>
      <c r="BL774" s="261"/>
      <c r="BM774" s="261"/>
      <c r="BN774" s="261"/>
      <c r="BO774" s="261"/>
      <c r="BP774" s="261"/>
      <c r="BQ774" s="261"/>
      <c r="BR774" s="261"/>
      <c r="BS774" s="261"/>
      <c r="BT774" s="261"/>
      <c r="BU774" s="261"/>
      <c r="BV774" s="261"/>
      <c r="BW774" s="261"/>
      <c r="BX774" s="261"/>
      <c r="BY774" s="261"/>
      <c r="BZ774" s="261"/>
      <c r="CA774" s="261"/>
      <c r="CB774" s="261"/>
      <c r="CC774" s="261"/>
      <c r="CD774" s="261"/>
      <c r="CE774" s="261"/>
      <c r="CF774" s="261"/>
      <c r="CG774" s="261"/>
      <c r="CH774" s="261"/>
      <c r="CI774" s="261"/>
      <c r="CJ774" s="261"/>
      <c r="CK774" s="261"/>
      <c r="CL774" s="261"/>
      <c r="CM774" s="261"/>
      <c r="CN774" s="261"/>
      <c r="CO774" s="261"/>
      <c r="CP774" s="261"/>
      <c r="CQ774" s="261"/>
      <c r="CR774" s="261"/>
      <c r="CS774" s="261"/>
      <c r="CT774" s="261"/>
      <c r="CU774" s="261"/>
      <c r="CV774" s="261"/>
      <c r="CW774" s="261"/>
      <c r="CX774" s="261"/>
      <c r="CY774" s="261"/>
      <c r="CZ774" s="261"/>
      <c r="DA774" s="261"/>
      <c r="DB774" s="261"/>
      <c r="DC774" s="261"/>
      <c r="DD774" s="261"/>
      <c r="DE774" s="261"/>
      <c r="DF774" s="261"/>
      <c r="DG774" s="261"/>
      <c r="DH774" s="261"/>
      <c r="DI774" s="261"/>
      <c r="DJ774" s="261"/>
      <c r="DK774" s="261"/>
      <c r="DL774" s="261"/>
      <c r="DM774" s="261"/>
      <c r="DN774" s="261"/>
      <c r="DO774" s="261"/>
      <c r="DP774" s="261"/>
      <c r="DQ774" s="261"/>
      <c r="DR774" s="261"/>
      <c r="DS774" s="261"/>
      <c r="DT774" s="261"/>
      <c r="DU774" s="261"/>
      <c r="DV774" s="261"/>
      <c r="DW774" s="261"/>
      <c r="DX774" s="261"/>
      <c r="DY774" s="261"/>
      <c r="DZ774" s="261"/>
      <c r="EA774" s="261"/>
      <c r="EB774" s="261"/>
      <c r="EC774" s="261"/>
      <c r="ED774" s="261"/>
      <c r="EE774" s="261"/>
      <c r="EF774" s="261"/>
      <c r="EG774" s="261"/>
      <c r="EH774" s="261"/>
      <c r="EI774" s="261"/>
      <c r="EJ774" s="261"/>
      <c r="EK774" s="261"/>
      <c r="EL774" s="261"/>
      <c r="EM774" s="261"/>
      <c r="EN774" s="261"/>
      <c r="EO774" s="261"/>
      <c r="EP774" s="261"/>
      <c r="EQ774" s="261"/>
      <c r="ER774" s="261"/>
      <c r="ES774" s="658"/>
      <c r="ET774" s="261"/>
      <c r="EU774" s="261"/>
      <c r="EV774" s="261"/>
      <c r="EW774" s="261"/>
      <c r="EX774" s="261"/>
      <c r="EY774" s="261"/>
    </row>
    <row r="775" spans="1:155" s="150" customFormat="1" hidden="1" x14ac:dyDescent="0.25">
      <c r="A775" s="574"/>
      <c r="B775" s="261"/>
      <c r="C775" s="261"/>
      <c r="D775" s="291"/>
      <c r="E775" s="291"/>
      <c r="F775" s="291"/>
      <c r="G775" s="257"/>
      <c r="H775" s="261"/>
      <c r="I775" s="261"/>
      <c r="J775" s="261"/>
      <c r="K775" s="261"/>
      <c r="L775" s="261"/>
      <c r="M775" s="261"/>
      <c r="N775" s="261"/>
      <c r="O775" s="261"/>
      <c r="P775" s="261"/>
      <c r="Q775" s="261"/>
      <c r="R775" s="261"/>
      <c r="S775" s="261"/>
      <c r="T775" s="261"/>
      <c r="U775" s="261"/>
      <c r="V775" s="261"/>
      <c r="W775" s="261"/>
      <c r="X775" s="261"/>
      <c r="Y775" s="261"/>
      <c r="Z775" s="261"/>
      <c r="AA775" s="261"/>
      <c r="AB775" s="261"/>
      <c r="AC775" s="261"/>
      <c r="AD775" s="261"/>
      <c r="AE775" s="261"/>
      <c r="AF775" s="261"/>
      <c r="AG775" s="261"/>
      <c r="AH775" s="261"/>
      <c r="AI775" s="261"/>
      <c r="AJ775" s="261"/>
      <c r="AK775" s="261"/>
      <c r="AL775" s="261"/>
      <c r="AM775" s="261"/>
      <c r="AN775" s="261"/>
      <c r="AO775" s="261"/>
      <c r="AP775" s="261"/>
      <c r="AQ775" s="261"/>
      <c r="AR775" s="261"/>
      <c r="AS775" s="261"/>
      <c r="AT775" s="261"/>
      <c r="AU775" s="261"/>
      <c r="AV775" s="261"/>
      <c r="AW775" s="261"/>
      <c r="AX775" s="261"/>
      <c r="AY775" s="261"/>
      <c r="AZ775" s="261"/>
      <c r="BA775" s="261"/>
      <c r="BB775" s="261"/>
      <c r="BC775" s="261"/>
      <c r="BD775" s="261"/>
      <c r="BE775" s="261"/>
      <c r="BF775" s="261"/>
      <c r="BG775" s="261"/>
      <c r="BH775" s="261"/>
      <c r="BI775" s="261"/>
      <c r="BJ775" s="261"/>
      <c r="BK775" s="261"/>
      <c r="BL775" s="261"/>
      <c r="BM775" s="261"/>
      <c r="BN775" s="261"/>
      <c r="BO775" s="261"/>
      <c r="BP775" s="261"/>
      <c r="BQ775" s="261"/>
      <c r="BR775" s="261"/>
      <c r="BS775" s="261"/>
      <c r="BT775" s="261"/>
      <c r="BU775" s="261"/>
      <c r="BV775" s="261"/>
      <c r="BW775" s="261"/>
      <c r="BX775" s="261"/>
      <c r="BY775" s="261"/>
      <c r="BZ775" s="261"/>
      <c r="CA775" s="261"/>
      <c r="CB775" s="261"/>
      <c r="CC775" s="261"/>
      <c r="CD775" s="261"/>
      <c r="CE775" s="261"/>
      <c r="CF775" s="261"/>
      <c r="CG775" s="261"/>
      <c r="CH775" s="261"/>
      <c r="CI775" s="261"/>
      <c r="CJ775" s="261"/>
      <c r="CK775" s="261"/>
      <c r="CL775" s="261"/>
      <c r="CM775" s="261"/>
      <c r="CN775" s="261"/>
      <c r="CO775" s="261"/>
      <c r="CP775" s="261"/>
      <c r="CQ775" s="261"/>
      <c r="CR775" s="261"/>
      <c r="CS775" s="261"/>
      <c r="CT775" s="261"/>
      <c r="CU775" s="261"/>
      <c r="CV775" s="261"/>
      <c r="CW775" s="261"/>
      <c r="CX775" s="261"/>
      <c r="CY775" s="261"/>
      <c r="CZ775" s="261"/>
      <c r="DA775" s="261"/>
      <c r="DB775" s="261"/>
      <c r="DC775" s="261"/>
      <c r="DD775" s="261"/>
      <c r="DE775" s="261"/>
      <c r="DF775" s="261"/>
      <c r="DG775" s="261"/>
      <c r="DH775" s="261"/>
      <c r="DI775" s="261"/>
      <c r="DJ775" s="261"/>
      <c r="DK775" s="261"/>
      <c r="DL775" s="261"/>
      <c r="DM775" s="261"/>
      <c r="DN775" s="261"/>
      <c r="DO775" s="261"/>
      <c r="DP775" s="261"/>
      <c r="DQ775" s="261"/>
      <c r="DR775" s="261"/>
      <c r="DS775" s="261"/>
      <c r="DT775" s="261"/>
      <c r="DU775" s="261"/>
      <c r="DV775" s="261"/>
      <c r="DW775" s="261"/>
      <c r="DX775" s="261"/>
      <c r="DY775" s="261"/>
      <c r="DZ775" s="261"/>
      <c r="EA775" s="261"/>
      <c r="EB775" s="261"/>
      <c r="EC775" s="261"/>
      <c r="ED775" s="261"/>
      <c r="EE775" s="261"/>
      <c r="EF775" s="261"/>
      <c r="EG775" s="261"/>
      <c r="EH775" s="261"/>
      <c r="EI775" s="261"/>
      <c r="EJ775" s="261"/>
      <c r="EK775" s="261"/>
      <c r="EL775" s="261"/>
      <c r="EM775" s="261"/>
      <c r="EN775" s="261"/>
      <c r="EO775" s="261"/>
      <c r="EP775" s="261"/>
      <c r="EQ775" s="261"/>
      <c r="ER775" s="261"/>
      <c r="ES775" s="658"/>
      <c r="ET775" s="261"/>
      <c r="EU775" s="261"/>
      <c r="EV775" s="261"/>
      <c r="EW775" s="261"/>
      <c r="EX775" s="261"/>
      <c r="EY775" s="261"/>
    </row>
    <row r="776" spans="1:155" s="150" customFormat="1" hidden="1" x14ac:dyDescent="0.25">
      <c r="A776" s="574"/>
      <c r="B776" s="261"/>
      <c r="C776" s="261"/>
      <c r="D776" s="291"/>
      <c r="E776" s="291"/>
      <c r="F776" s="291"/>
      <c r="G776" s="257"/>
      <c r="H776" s="261"/>
      <c r="I776" s="261"/>
      <c r="J776" s="261"/>
      <c r="K776" s="261"/>
      <c r="L776" s="261"/>
      <c r="M776" s="261"/>
      <c r="N776" s="261"/>
      <c r="O776" s="261"/>
      <c r="P776" s="261"/>
      <c r="Q776" s="261"/>
      <c r="R776" s="261"/>
      <c r="S776" s="261"/>
      <c r="T776" s="261"/>
      <c r="U776" s="261"/>
      <c r="V776" s="261"/>
      <c r="W776" s="261"/>
      <c r="X776" s="261"/>
      <c r="Y776" s="261"/>
      <c r="Z776" s="261"/>
      <c r="AA776" s="261"/>
      <c r="AB776" s="261"/>
      <c r="AC776" s="261"/>
      <c r="AD776" s="261"/>
      <c r="AE776" s="261"/>
      <c r="AF776" s="261"/>
      <c r="AG776" s="261"/>
      <c r="AH776" s="261"/>
      <c r="AI776" s="261"/>
      <c r="AJ776" s="261"/>
      <c r="AK776" s="261"/>
      <c r="AL776" s="261"/>
      <c r="AM776" s="261"/>
      <c r="AN776" s="261"/>
      <c r="AO776" s="261"/>
      <c r="AP776" s="261"/>
      <c r="AQ776" s="261"/>
      <c r="AR776" s="261"/>
      <c r="AS776" s="261"/>
      <c r="AT776" s="261"/>
      <c r="AU776" s="261"/>
      <c r="AV776" s="261"/>
      <c r="AW776" s="261"/>
      <c r="AX776" s="261"/>
      <c r="AY776" s="261"/>
      <c r="AZ776" s="261"/>
      <c r="BA776" s="261"/>
      <c r="BB776" s="261"/>
      <c r="BC776" s="261"/>
      <c r="BD776" s="261"/>
      <c r="BE776" s="261"/>
      <c r="BF776" s="261"/>
      <c r="BG776" s="261"/>
      <c r="BH776" s="261"/>
      <c r="BI776" s="261"/>
      <c r="BJ776" s="261"/>
      <c r="BK776" s="261"/>
      <c r="BL776" s="261"/>
      <c r="BM776" s="261"/>
      <c r="BN776" s="261"/>
      <c r="BO776" s="261"/>
      <c r="BP776" s="261"/>
      <c r="BQ776" s="261"/>
      <c r="BR776" s="261"/>
      <c r="BS776" s="261"/>
      <c r="BT776" s="261"/>
      <c r="BU776" s="261"/>
      <c r="BV776" s="261"/>
      <c r="BW776" s="261"/>
      <c r="BX776" s="261"/>
      <c r="BY776" s="261"/>
      <c r="BZ776" s="261"/>
      <c r="CA776" s="261"/>
      <c r="CB776" s="261"/>
      <c r="CC776" s="261"/>
      <c r="CD776" s="261"/>
      <c r="CE776" s="261"/>
      <c r="CF776" s="261"/>
      <c r="CG776" s="261"/>
      <c r="CH776" s="261"/>
      <c r="CI776" s="261"/>
      <c r="CJ776" s="261"/>
      <c r="CK776" s="261"/>
      <c r="CL776" s="261"/>
      <c r="CM776" s="261"/>
      <c r="CN776" s="261"/>
      <c r="CO776" s="261"/>
      <c r="CP776" s="261"/>
      <c r="CQ776" s="261"/>
      <c r="CR776" s="261"/>
      <c r="CS776" s="261"/>
      <c r="CT776" s="261"/>
      <c r="CU776" s="261"/>
      <c r="CV776" s="261"/>
      <c r="CW776" s="261"/>
      <c r="CX776" s="261"/>
      <c r="CY776" s="261"/>
      <c r="CZ776" s="261"/>
      <c r="DA776" s="261"/>
      <c r="DB776" s="261"/>
      <c r="DC776" s="261"/>
      <c r="DD776" s="261"/>
      <c r="DE776" s="261"/>
      <c r="DF776" s="261"/>
      <c r="DG776" s="261"/>
      <c r="DH776" s="261"/>
      <c r="DI776" s="261"/>
      <c r="DJ776" s="261"/>
      <c r="DK776" s="261"/>
      <c r="DL776" s="261"/>
      <c r="DM776" s="261"/>
      <c r="DN776" s="261"/>
      <c r="DO776" s="261"/>
      <c r="DP776" s="261"/>
      <c r="DQ776" s="261"/>
      <c r="DR776" s="261"/>
      <c r="DS776" s="261"/>
      <c r="DT776" s="261"/>
      <c r="DU776" s="261"/>
      <c r="DV776" s="261"/>
      <c r="DW776" s="261"/>
      <c r="DX776" s="261"/>
      <c r="DY776" s="261"/>
      <c r="DZ776" s="261"/>
      <c r="EA776" s="261"/>
      <c r="EB776" s="261"/>
      <c r="EC776" s="261"/>
      <c r="ED776" s="261"/>
      <c r="EE776" s="261"/>
      <c r="EF776" s="261"/>
      <c r="EG776" s="261"/>
      <c r="EH776" s="261"/>
      <c r="EI776" s="261"/>
      <c r="EJ776" s="261"/>
      <c r="EK776" s="261"/>
      <c r="EL776" s="261"/>
      <c r="EM776" s="261"/>
      <c r="EN776" s="261"/>
      <c r="EO776" s="261"/>
      <c r="EP776" s="261"/>
      <c r="EQ776" s="261"/>
      <c r="ER776" s="261"/>
      <c r="ES776" s="658"/>
      <c r="ET776" s="261"/>
      <c r="EU776" s="261"/>
      <c r="EV776" s="261"/>
      <c r="EW776" s="261"/>
      <c r="EX776" s="261"/>
      <c r="EY776" s="261"/>
    </row>
    <row r="777" spans="1:155" s="150" customFormat="1" hidden="1" x14ac:dyDescent="0.25">
      <c r="A777" s="574"/>
      <c r="B777" s="261"/>
      <c r="C777" s="261"/>
      <c r="D777" s="291"/>
      <c r="E777" s="291"/>
      <c r="F777" s="291"/>
      <c r="G777" s="257"/>
      <c r="H777" s="261"/>
      <c r="I777" s="261"/>
      <c r="J777" s="261"/>
      <c r="K777" s="261"/>
      <c r="L777" s="261"/>
      <c r="M777" s="261"/>
      <c r="N777" s="261"/>
      <c r="O777" s="261"/>
      <c r="P777" s="261"/>
      <c r="Q777" s="261"/>
      <c r="R777" s="261"/>
      <c r="S777" s="261"/>
      <c r="T777" s="261"/>
      <c r="U777" s="261"/>
      <c r="V777" s="261"/>
      <c r="W777" s="261"/>
      <c r="X777" s="261"/>
      <c r="Y777" s="261"/>
      <c r="Z777" s="261"/>
      <c r="AA777" s="261"/>
      <c r="AB777" s="261"/>
      <c r="AC777" s="261"/>
      <c r="AD777" s="261"/>
      <c r="AE777" s="261"/>
      <c r="AF777" s="261"/>
      <c r="AG777" s="261"/>
      <c r="AH777" s="261"/>
      <c r="AI777" s="261"/>
      <c r="AJ777" s="261"/>
      <c r="AK777" s="261"/>
      <c r="AL777" s="261"/>
      <c r="AM777" s="261"/>
      <c r="AN777" s="261"/>
      <c r="AO777" s="261"/>
      <c r="AP777" s="261"/>
      <c r="AQ777" s="261"/>
      <c r="AR777" s="261"/>
      <c r="AS777" s="261"/>
      <c r="AT777" s="261"/>
      <c r="AU777" s="261"/>
      <c r="AV777" s="261"/>
      <c r="AW777" s="261"/>
      <c r="AX777" s="261"/>
      <c r="AY777" s="261"/>
      <c r="AZ777" s="261"/>
      <c r="BA777" s="261"/>
      <c r="BB777" s="261"/>
      <c r="BC777" s="261"/>
      <c r="BD777" s="261"/>
      <c r="BE777" s="261"/>
      <c r="BF777" s="261"/>
      <c r="BG777" s="261"/>
      <c r="BH777" s="261"/>
      <c r="BI777" s="261"/>
      <c r="BJ777" s="261"/>
      <c r="BK777" s="261"/>
      <c r="BL777" s="261"/>
      <c r="BM777" s="261"/>
      <c r="BN777" s="261"/>
      <c r="BO777" s="261"/>
      <c r="BP777" s="261"/>
      <c r="BQ777" s="261"/>
      <c r="BR777" s="261"/>
      <c r="BS777" s="261"/>
      <c r="BT777" s="261"/>
      <c r="BU777" s="261"/>
      <c r="BV777" s="261"/>
      <c r="BW777" s="261"/>
      <c r="BX777" s="261"/>
      <c r="BY777" s="261"/>
      <c r="BZ777" s="261"/>
      <c r="CA777" s="261"/>
      <c r="CB777" s="261"/>
      <c r="CC777" s="261"/>
      <c r="CD777" s="261"/>
      <c r="CE777" s="261"/>
      <c r="CF777" s="261"/>
      <c r="CG777" s="261"/>
      <c r="CH777" s="261"/>
      <c r="CI777" s="261"/>
      <c r="CJ777" s="261"/>
      <c r="CK777" s="261"/>
      <c r="CL777" s="261"/>
      <c r="CM777" s="261"/>
      <c r="CN777" s="261"/>
      <c r="CO777" s="261"/>
      <c r="CP777" s="261"/>
      <c r="CQ777" s="261"/>
      <c r="CR777" s="261"/>
      <c r="CS777" s="261"/>
      <c r="CT777" s="261"/>
      <c r="CU777" s="261"/>
      <c r="CV777" s="261"/>
      <c r="CW777" s="261"/>
      <c r="CX777" s="261"/>
      <c r="CY777" s="261"/>
      <c r="CZ777" s="261"/>
      <c r="DA777" s="261"/>
      <c r="DB777" s="261"/>
      <c r="DC777" s="261"/>
      <c r="DD777" s="261"/>
      <c r="DE777" s="261"/>
      <c r="DF777" s="261"/>
      <c r="DG777" s="261"/>
      <c r="DH777" s="261"/>
      <c r="DI777" s="261"/>
      <c r="DJ777" s="261"/>
      <c r="DK777" s="261"/>
      <c r="DL777" s="261"/>
      <c r="DM777" s="261"/>
      <c r="DN777" s="261"/>
      <c r="DO777" s="261"/>
      <c r="DP777" s="261"/>
      <c r="DQ777" s="261"/>
      <c r="DR777" s="261"/>
      <c r="DS777" s="261"/>
      <c r="DT777" s="261"/>
      <c r="DU777" s="261"/>
      <c r="DV777" s="261"/>
      <c r="DW777" s="261"/>
      <c r="DX777" s="261"/>
      <c r="DY777" s="261"/>
      <c r="DZ777" s="261"/>
      <c r="EA777" s="261"/>
      <c r="EB777" s="261"/>
      <c r="EC777" s="261"/>
      <c r="ED777" s="261"/>
      <c r="EE777" s="261"/>
      <c r="EF777" s="261"/>
      <c r="EG777" s="261"/>
      <c r="EH777" s="261"/>
      <c r="EI777" s="261"/>
      <c r="EJ777" s="261"/>
      <c r="EK777" s="261"/>
      <c r="EL777" s="261"/>
      <c r="EM777" s="261"/>
      <c r="EN777" s="261"/>
      <c r="EO777" s="261"/>
      <c r="EP777" s="261"/>
      <c r="EQ777" s="261"/>
      <c r="ER777" s="261"/>
      <c r="ES777" s="658"/>
      <c r="ET777" s="261"/>
      <c r="EU777" s="261"/>
      <c r="EV777" s="261"/>
      <c r="EW777" s="261"/>
      <c r="EX777" s="261"/>
      <c r="EY777" s="261"/>
    </row>
    <row r="778" spans="1:155" s="150" customFormat="1" hidden="1" x14ac:dyDescent="0.25">
      <c r="A778" s="574"/>
      <c r="B778" s="261"/>
      <c r="C778" s="261"/>
      <c r="D778" s="291"/>
      <c r="E778" s="291"/>
      <c r="F778" s="291"/>
      <c r="G778" s="257"/>
      <c r="H778" s="261"/>
      <c r="I778" s="261"/>
      <c r="J778" s="261"/>
      <c r="K778" s="261"/>
      <c r="L778" s="261"/>
      <c r="M778" s="261"/>
      <c r="N778" s="261"/>
      <c r="O778" s="261"/>
      <c r="P778" s="261"/>
      <c r="Q778" s="261"/>
      <c r="R778" s="261"/>
      <c r="S778" s="261"/>
      <c r="T778" s="261"/>
      <c r="U778" s="261"/>
      <c r="V778" s="261"/>
      <c r="W778" s="261"/>
      <c r="X778" s="261"/>
      <c r="Y778" s="261"/>
      <c r="Z778" s="261"/>
      <c r="AA778" s="261"/>
      <c r="AB778" s="261"/>
      <c r="AC778" s="261"/>
      <c r="AD778" s="261"/>
      <c r="AE778" s="261"/>
      <c r="AF778" s="261"/>
      <c r="AG778" s="261"/>
      <c r="AH778" s="261"/>
      <c r="AI778" s="261"/>
      <c r="AJ778" s="261"/>
      <c r="AK778" s="261"/>
      <c r="AL778" s="261"/>
      <c r="AM778" s="261"/>
      <c r="AN778" s="261"/>
      <c r="AO778" s="261"/>
      <c r="AP778" s="261"/>
      <c r="AQ778" s="261"/>
      <c r="AR778" s="261"/>
      <c r="AS778" s="261"/>
      <c r="AT778" s="261"/>
      <c r="AU778" s="261"/>
      <c r="AV778" s="261"/>
      <c r="AW778" s="261"/>
      <c r="AX778" s="261"/>
      <c r="AY778" s="261"/>
      <c r="AZ778" s="261"/>
      <c r="BA778" s="261"/>
      <c r="BB778" s="261"/>
      <c r="BC778" s="261"/>
      <c r="BD778" s="261"/>
      <c r="BE778" s="261"/>
      <c r="BF778" s="261"/>
      <c r="BG778" s="261"/>
      <c r="BH778" s="261"/>
      <c r="BI778" s="261"/>
      <c r="BJ778" s="261"/>
      <c r="BK778" s="261"/>
      <c r="BL778" s="261"/>
      <c r="BM778" s="261"/>
      <c r="BN778" s="261"/>
      <c r="BO778" s="261"/>
      <c r="BP778" s="261"/>
      <c r="BQ778" s="261"/>
      <c r="BR778" s="261"/>
      <c r="BS778" s="261"/>
      <c r="BT778" s="261"/>
      <c r="BU778" s="261"/>
      <c r="BV778" s="261"/>
      <c r="BW778" s="261"/>
      <c r="BX778" s="261"/>
      <c r="BY778" s="261"/>
      <c r="BZ778" s="261"/>
      <c r="CA778" s="261"/>
      <c r="CB778" s="261"/>
      <c r="CC778" s="261"/>
      <c r="CD778" s="261"/>
      <c r="CE778" s="261"/>
      <c r="CF778" s="261"/>
      <c r="CG778" s="261"/>
      <c r="CH778" s="261"/>
      <c r="CI778" s="261"/>
      <c r="CJ778" s="261"/>
      <c r="CK778" s="261"/>
      <c r="CL778" s="261"/>
      <c r="CM778" s="261"/>
      <c r="CN778" s="261"/>
      <c r="CO778" s="261"/>
      <c r="CP778" s="261"/>
      <c r="CQ778" s="261"/>
      <c r="CR778" s="261"/>
      <c r="CS778" s="261"/>
      <c r="CT778" s="261"/>
      <c r="CU778" s="261"/>
      <c r="CV778" s="261"/>
      <c r="CW778" s="261"/>
      <c r="CX778" s="261"/>
      <c r="CY778" s="261"/>
      <c r="CZ778" s="261"/>
      <c r="DA778" s="261"/>
      <c r="DB778" s="261"/>
      <c r="DC778" s="261"/>
      <c r="DD778" s="261"/>
      <c r="DE778" s="261"/>
      <c r="DF778" s="261"/>
      <c r="DG778" s="261"/>
      <c r="DH778" s="261"/>
      <c r="DI778" s="261"/>
      <c r="DJ778" s="261"/>
      <c r="DK778" s="261"/>
      <c r="DL778" s="261"/>
      <c r="DM778" s="261"/>
      <c r="DN778" s="261"/>
      <c r="DO778" s="261"/>
      <c r="DP778" s="261"/>
      <c r="DQ778" s="261"/>
      <c r="DR778" s="261"/>
      <c r="DS778" s="261"/>
      <c r="DT778" s="261"/>
      <c r="DU778" s="261"/>
      <c r="DV778" s="261"/>
      <c r="DW778" s="261"/>
      <c r="DX778" s="261"/>
      <c r="DY778" s="261"/>
      <c r="DZ778" s="261"/>
      <c r="EA778" s="261"/>
      <c r="EB778" s="261"/>
      <c r="EC778" s="261"/>
      <c r="ED778" s="261"/>
      <c r="EE778" s="261"/>
      <c r="EF778" s="261"/>
      <c r="EG778" s="261"/>
      <c r="EH778" s="261"/>
      <c r="EI778" s="261"/>
      <c r="EJ778" s="261"/>
      <c r="EK778" s="261"/>
      <c r="EL778" s="261"/>
      <c r="EM778" s="261"/>
      <c r="EN778" s="261"/>
      <c r="EO778" s="261"/>
      <c r="EP778" s="261"/>
      <c r="EQ778" s="261"/>
      <c r="ER778" s="261"/>
      <c r="ES778" s="658"/>
      <c r="ET778" s="261"/>
      <c r="EU778" s="261"/>
      <c r="EV778" s="261"/>
      <c r="EW778" s="261"/>
      <c r="EX778" s="261"/>
      <c r="EY778" s="261"/>
    </row>
    <row r="779" spans="1:155" s="150" customFormat="1" hidden="1" x14ac:dyDescent="0.25">
      <c r="A779" s="574"/>
      <c r="B779" s="261"/>
      <c r="C779" s="261"/>
      <c r="D779" s="291"/>
      <c r="E779" s="291"/>
      <c r="F779" s="291"/>
      <c r="G779" s="257"/>
      <c r="H779" s="261"/>
      <c r="I779" s="261"/>
      <c r="J779" s="261"/>
      <c r="K779" s="261"/>
      <c r="L779" s="261"/>
      <c r="M779" s="261"/>
      <c r="N779" s="261"/>
      <c r="O779" s="261"/>
      <c r="P779" s="261"/>
      <c r="Q779" s="261"/>
      <c r="R779" s="261"/>
      <c r="S779" s="261"/>
      <c r="T779" s="261"/>
      <c r="U779" s="261"/>
      <c r="V779" s="261"/>
      <c r="W779" s="261"/>
      <c r="X779" s="261"/>
      <c r="Y779" s="261"/>
      <c r="Z779" s="261"/>
      <c r="AA779" s="261"/>
      <c r="AB779" s="261"/>
      <c r="AC779" s="261"/>
      <c r="AD779" s="261"/>
      <c r="AE779" s="261"/>
      <c r="AF779" s="261"/>
      <c r="AG779" s="261"/>
      <c r="AH779" s="261"/>
      <c r="AI779" s="261"/>
      <c r="AJ779" s="261"/>
      <c r="AK779" s="261"/>
      <c r="AL779" s="261"/>
      <c r="AM779" s="261"/>
      <c r="AN779" s="261"/>
      <c r="AO779" s="261"/>
      <c r="AP779" s="261"/>
      <c r="AQ779" s="261"/>
      <c r="AR779" s="261"/>
      <c r="AS779" s="261"/>
      <c r="AT779" s="261"/>
      <c r="AU779" s="261"/>
      <c r="AV779" s="261"/>
      <c r="AW779" s="261"/>
      <c r="AX779" s="261"/>
      <c r="AY779" s="261"/>
      <c r="AZ779" s="261"/>
      <c r="BA779" s="261"/>
      <c r="BB779" s="261"/>
      <c r="BC779" s="261"/>
      <c r="BD779" s="261"/>
      <c r="BE779" s="261"/>
      <c r="BF779" s="261"/>
      <c r="BG779" s="261"/>
      <c r="BH779" s="261"/>
      <c r="BI779" s="261"/>
      <c r="BJ779" s="261"/>
      <c r="BK779" s="261"/>
      <c r="BL779" s="261"/>
      <c r="BM779" s="261"/>
      <c r="BN779" s="261"/>
      <c r="BO779" s="261"/>
      <c r="BP779" s="261"/>
      <c r="BQ779" s="261"/>
      <c r="BR779" s="261"/>
      <c r="BS779" s="261"/>
      <c r="BT779" s="261"/>
      <c r="BU779" s="261"/>
      <c r="BV779" s="261"/>
      <c r="BW779" s="261"/>
      <c r="BX779" s="261"/>
      <c r="BY779" s="261"/>
      <c r="BZ779" s="261"/>
      <c r="CA779" s="261"/>
      <c r="CB779" s="261"/>
      <c r="CC779" s="261"/>
      <c r="CD779" s="261"/>
      <c r="CE779" s="261"/>
      <c r="CF779" s="261"/>
      <c r="CG779" s="261"/>
      <c r="CH779" s="261"/>
      <c r="CI779" s="261"/>
      <c r="CJ779" s="261"/>
      <c r="CK779" s="261"/>
      <c r="CL779" s="261"/>
      <c r="CM779" s="261"/>
      <c r="CN779" s="261"/>
      <c r="CO779" s="261"/>
      <c r="CP779" s="261"/>
      <c r="CQ779" s="261"/>
      <c r="CR779" s="261"/>
      <c r="CS779" s="261"/>
      <c r="CT779" s="261"/>
      <c r="CU779" s="261"/>
      <c r="CV779" s="261"/>
      <c r="CW779" s="261"/>
      <c r="CX779" s="261"/>
      <c r="CY779" s="261"/>
      <c r="CZ779" s="261"/>
      <c r="DA779" s="261"/>
      <c r="DB779" s="261"/>
      <c r="DC779" s="261"/>
      <c r="DD779" s="261"/>
      <c r="DE779" s="261"/>
      <c r="DF779" s="261"/>
      <c r="DG779" s="261"/>
      <c r="DH779" s="261"/>
      <c r="DI779" s="261"/>
      <c r="DJ779" s="261"/>
      <c r="DK779" s="261"/>
      <c r="DL779" s="261"/>
      <c r="DM779" s="261"/>
      <c r="DN779" s="261"/>
      <c r="DO779" s="261"/>
      <c r="DP779" s="261"/>
      <c r="DQ779" s="261"/>
      <c r="DR779" s="261"/>
      <c r="DS779" s="261"/>
      <c r="DT779" s="261"/>
      <c r="DU779" s="261"/>
      <c r="DV779" s="261"/>
      <c r="DW779" s="261"/>
      <c r="DX779" s="261"/>
      <c r="DY779" s="261"/>
      <c r="DZ779" s="261"/>
      <c r="EA779" s="261"/>
      <c r="EB779" s="261"/>
      <c r="EC779" s="261"/>
      <c r="ED779" s="261"/>
      <c r="EE779" s="261"/>
      <c r="EF779" s="261"/>
      <c r="EG779" s="261"/>
      <c r="EH779" s="261"/>
      <c r="EI779" s="261"/>
      <c r="EJ779" s="261"/>
      <c r="EK779" s="261"/>
      <c r="EL779" s="261"/>
      <c r="EM779" s="261"/>
      <c r="EN779" s="261"/>
      <c r="EO779" s="261"/>
      <c r="EP779" s="261"/>
      <c r="EQ779" s="261"/>
      <c r="ER779" s="261"/>
      <c r="ES779" s="658"/>
      <c r="ET779" s="261"/>
      <c r="EU779" s="261"/>
      <c r="EV779" s="261"/>
      <c r="EW779" s="261"/>
      <c r="EX779" s="261"/>
      <c r="EY779" s="261"/>
    </row>
    <row r="780" spans="1:155" s="150" customFormat="1" hidden="1" x14ac:dyDescent="0.25">
      <c r="A780" s="574"/>
      <c r="B780" s="261"/>
      <c r="C780" s="261"/>
      <c r="D780" s="291"/>
      <c r="E780" s="291"/>
      <c r="F780" s="291"/>
      <c r="G780" s="257"/>
      <c r="H780" s="261"/>
      <c r="I780" s="261"/>
      <c r="J780" s="261"/>
      <c r="K780" s="261"/>
      <c r="L780" s="261"/>
      <c r="M780" s="261"/>
      <c r="N780" s="261"/>
      <c r="O780" s="261"/>
      <c r="P780" s="261"/>
      <c r="Q780" s="261"/>
      <c r="R780" s="261"/>
      <c r="S780" s="261"/>
      <c r="T780" s="261"/>
      <c r="U780" s="261"/>
      <c r="V780" s="261"/>
      <c r="W780" s="261"/>
      <c r="X780" s="261"/>
      <c r="Y780" s="261"/>
      <c r="Z780" s="261"/>
      <c r="AA780" s="261"/>
      <c r="AB780" s="261"/>
      <c r="AC780" s="261"/>
      <c r="AD780" s="261"/>
      <c r="AE780" s="261"/>
      <c r="AF780" s="261"/>
      <c r="AG780" s="261"/>
      <c r="AH780" s="261"/>
      <c r="AI780" s="261"/>
      <c r="AJ780" s="261"/>
      <c r="AK780" s="261"/>
      <c r="AL780" s="261"/>
      <c r="AM780" s="261"/>
      <c r="AN780" s="261"/>
      <c r="AO780" s="261"/>
      <c r="AP780" s="261"/>
      <c r="AQ780" s="261"/>
      <c r="AR780" s="261"/>
      <c r="AS780" s="261"/>
      <c r="AT780" s="261"/>
      <c r="AU780" s="261"/>
      <c r="AV780" s="261"/>
      <c r="AW780" s="261"/>
      <c r="AX780" s="261"/>
      <c r="AY780" s="261"/>
      <c r="AZ780" s="261"/>
      <c r="BA780" s="261"/>
      <c r="BB780" s="261"/>
      <c r="BC780" s="261"/>
      <c r="BD780" s="261"/>
      <c r="BE780" s="261"/>
      <c r="BF780" s="261"/>
      <c r="BG780" s="261"/>
      <c r="BH780" s="261"/>
      <c r="BI780" s="261"/>
      <c r="BJ780" s="261"/>
      <c r="BK780" s="261"/>
      <c r="BL780" s="261"/>
      <c r="BM780" s="261"/>
      <c r="BN780" s="261"/>
      <c r="BO780" s="261"/>
      <c r="BP780" s="261"/>
      <c r="BQ780" s="261"/>
      <c r="BR780" s="261"/>
      <c r="BS780" s="261"/>
      <c r="BT780" s="261"/>
      <c r="BU780" s="261"/>
      <c r="BV780" s="261"/>
      <c r="BW780" s="261"/>
      <c r="BX780" s="261"/>
      <c r="BY780" s="261"/>
      <c r="BZ780" s="261"/>
      <c r="CA780" s="261"/>
      <c r="CB780" s="261"/>
      <c r="CC780" s="261"/>
      <c r="CD780" s="261"/>
      <c r="CE780" s="261"/>
      <c r="CF780" s="261"/>
      <c r="CG780" s="261"/>
      <c r="CH780" s="261"/>
      <c r="CI780" s="261"/>
      <c r="CJ780" s="261"/>
      <c r="CK780" s="261"/>
      <c r="CL780" s="261"/>
      <c r="CM780" s="261"/>
      <c r="CN780" s="261"/>
      <c r="CO780" s="261"/>
      <c r="CP780" s="261"/>
      <c r="CQ780" s="261"/>
      <c r="CR780" s="261"/>
      <c r="CS780" s="261"/>
      <c r="CT780" s="261"/>
      <c r="CU780" s="261"/>
      <c r="CV780" s="261"/>
      <c r="CW780" s="261"/>
      <c r="CX780" s="261"/>
      <c r="CY780" s="261"/>
      <c r="CZ780" s="261"/>
      <c r="DA780" s="261"/>
      <c r="DB780" s="261"/>
      <c r="DC780" s="261"/>
      <c r="DD780" s="261"/>
      <c r="DE780" s="261"/>
      <c r="DF780" s="261"/>
      <c r="DG780" s="261"/>
      <c r="DH780" s="261"/>
      <c r="DI780" s="261"/>
      <c r="DJ780" s="261"/>
      <c r="DK780" s="261"/>
      <c r="DL780" s="261"/>
      <c r="DM780" s="261"/>
      <c r="DN780" s="261"/>
      <c r="DO780" s="261"/>
      <c r="DP780" s="261"/>
      <c r="DQ780" s="261"/>
      <c r="DR780" s="261"/>
      <c r="DS780" s="261"/>
      <c r="DT780" s="261"/>
      <c r="DU780" s="261"/>
      <c r="DV780" s="261"/>
      <c r="DW780" s="261"/>
      <c r="DX780" s="261"/>
      <c r="DY780" s="261"/>
      <c r="DZ780" s="261"/>
      <c r="EA780" s="261"/>
      <c r="EB780" s="261"/>
      <c r="EC780" s="261"/>
      <c r="ED780" s="261"/>
      <c r="EE780" s="261"/>
      <c r="EF780" s="261"/>
      <c r="EG780" s="261"/>
      <c r="EH780" s="261"/>
      <c r="EI780" s="261"/>
      <c r="EJ780" s="261"/>
      <c r="EK780" s="261"/>
      <c r="EL780" s="261"/>
      <c r="EM780" s="261"/>
      <c r="EN780" s="261"/>
      <c r="EO780" s="261"/>
      <c r="EP780" s="261"/>
      <c r="EQ780" s="261"/>
      <c r="ER780" s="261"/>
      <c r="ES780" s="658"/>
      <c r="ET780" s="261"/>
      <c r="EU780" s="261"/>
      <c r="EV780" s="261"/>
      <c r="EW780" s="261"/>
      <c r="EX780" s="261"/>
      <c r="EY780" s="261"/>
    </row>
    <row r="781" spans="1:155" s="150" customFormat="1" hidden="1" x14ac:dyDescent="0.25">
      <c r="A781" s="574"/>
      <c r="B781" s="261"/>
      <c r="C781" s="261"/>
      <c r="D781" s="291"/>
      <c r="E781" s="291"/>
      <c r="F781" s="291"/>
      <c r="G781" s="257"/>
      <c r="H781" s="261"/>
      <c r="I781" s="261"/>
      <c r="J781" s="261"/>
      <c r="K781" s="261"/>
      <c r="L781" s="261"/>
      <c r="M781" s="261"/>
      <c r="N781" s="261"/>
      <c r="O781" s="261"/>
      <c r="P781" s="261"/>
      <c r="Q781" s="261"/>
      <c r="R781" s="261"/>
      <c r="S781" s="261"/>
      <c r="T781" s="261"/>
      <c r="U781" s="261"/>
      <c r="V781" s="261"/>
      <c r="W781" s="261"/>
      <c r="X781" s="261"/>
      <c r="Y781" s="261"/>
      <c r="Z781" s="261"/>
      <c r="AA781" s="261"/>
      <c r="AB781" s="261"/>
      <c r="AC781" s="261"/>
      <c r="AD781" s="261"/>
      <c r="AE781" s="261"/>
      <c r="AF781" s="261"/>
      <c r="AG781" s="261"/>
      <c r="AH781" s="261"/>
      <c r="AI781" s="261"/>
      <c r="AJ781" s="261"/>
      <c r="AK781" s="261"/>
      <c r="AL781" s="261"/>
      <c r="AM781" s="261"/>
      <c r="AN781" s="261"/>
      <c r="AO781" s="261"/>
      <c r="AP781" s="261"/>
      <c r="AQ781" s="261"/>
      <c r="AR781" s="261"/>
      <c r="AS781" s="261"/>
      <c r="AT781" s="261"/>
      <c r="AU781" s="261"/>
      <c r="AV781" s="261"/>
      <c r="AW781" s="261"/>
      <c r="AX781" s="261"/>
      <c r="AY781" s="261"/>
      <c r="AZ781" s="261"/>
      <c r="BA781" s="261"/>
      <c r="BB781" s="261"/>
      <c r="BC781" s="261"/>
      <c r="BD781" s="261"/>
      <c r="BE781" s="261"/>
      <c r="BF781" s="261"/>
      <c r="BG781" s="261"/>
      <c r="BH781" s="261"/>
      <c r="BI781" s="261"/>
      <c r="BJ781" s="261"/>
      <c r="BK781" s="261"/>
      <c r="BL781" s="261"/>
      <c r="BM781" s="261"/>
      <c r="BN781" s="261"/>
      <c r="BO781" s="261"/>
      <c r="BP781" s="261"/>
      <c r="BQ781" s="261"/>
      <c r="BR781" s="261"/>
      <c r="BS781" s="261"/>
      <c r="BT781" s="261"/>
      <c r="BU781" s="261"/>
      <c r="BV781" s="261"/>
      <c r="BW781" s="261"/>
      <c r="BX781" s="261"/>
      <c r="BY781" s="261"/>
      <c r="BZ781" s="261"/>
      <c r="CA781" s="261"/>
      <c r="CB781" s="261"/>
      <c r="CC781" s="261"/>
      <c r="CD781" s="261"/>
      <c r="CE781" s="261"/>
      <c r="CF781" s="261"/>
      <c r="CG781" s="261"/>
      <c r="CH781" s="261"/>
      <c r="CI781" s="261"/>
      <c r="CJ781" s="261"/>
      <c r="CK781" s="261"/>
      <c r="CL781" s="261"/>
      <c r="CM781" s="261"/>
      <c r="CN781" s="261"/>
      <c r="CO781" s="261"/>
      <c r="CP781" s="261"/>
      <c r="CQ781" s="261"/>
      <c r="CR781" s="261"/>
      <c r="CS781" s="261"/>
      <c r="CT781" s="261"/>
      <c r="CU781" s="261"/>
      <c r="CV781" s="261"/>
      <c r="CW781" s="261"/>
      <c r="CX781" s="261"/>
      <c r="CY781" s="261"/>
      <c r="CZ781" s="261"/>
      <c r="DA781" s="261"/>
      <c r="DB781" s="261"/>
      <c r="DC781" s="261"/>
      <c r="DD781" s="261"/>
      <c r="DE781" s="261"/>
      <c r="DF781" s="261"/>
      <c r="DG781" s="261"/>
      <c r="DH781" s="261"/>
      <c r="DI781" s="261"/>
      <c r="DJ781" s="261"/>
      <c r="DK781" s="261"/>
      <c r="DL781" s="261"/>
      <c r="DM781" s="261"/>
      <c r="DN781" s="261"/>
      <c r="DO781" s="261"/>
      <c r="DP781" s="261"/>
      <c r="DQ781" s="261"/>
      <c r="DR781" s="261"/>
      <c r="DS781" s="261"/>
      <c r="DT781" s="261"/>
      <c r="DU781" s="261"/>
      <c r="DV781" s="261"/>
      <c r="DW781" s="261"/>
      <c r="DX781" s="261"/>
      <c r="DY781" s="261"/>
      <c r="DZ781" s="261"/>
      <c r="EA781" s="261"/>
      <c r="EB781" s="261"/>
      <c r="EC781" s="261"/>
      <c r="ED781" s="261"/>
      <c r="EE781" s="261"/>
      <c r="EF781" s="261"/>
      <c r="EG781" s="261"/>
      <c r="EH781" s="261"/>
      <c r="EI781" s="261"/>
      <c r="EJ781" s="261"/>
      <c r="EK781" s="261"/>
      <c r="EL781" s="261"/>
      <c r="EM781" s="261"/>
      <c r="EN781" s="261"/>
      <c r="EO781" s="261"/>
      <c r="EP781" s="261"/>
      <c r="EQ781" s="261"/>
      <c r="ER781" s="261"/>
      <c r="ES781" s="658"/>
      <c r="ET781" s="261"/>
      <c r="EU781" s="261"/>
      <c r="EV781" s="261"/>
      <c r="EW781" s="261"/>
      <c r="EX781" s="261"/>
      <c r="EY781" s="261"/>
    </row>
    <row r="782" spans="1:155" s="150" customFormat="1" hidden="1" x14ac:dyDescent="0.25">
      <c r="A782" s="574"/>
      <c r="B782" s="261"/>
      <c r="C782" s="261"/>
      <c r="D782" s="291"/>
      <c r="E782" s="291"/>
      <c r="F782" s="291"/>
      <c r="G782" s="257"/>
      <c r="H782" s="261"/>
      <c r="I782" s="261"/>
      <c r="J782" s="261"/>
      <c r="K782" s="261"/>
      <c r="L782" s="261"/>
      <c r="M782" s="261"/>
      <c r="N782" s="261"/>
      <c r="O782" s="261"/>
      <c r="P782" s="261"/>
      <c r="Q782" s="261"/>
      <c r="R782" s="261"/>
      <c r="S782" s="261"/>
      <c r="T782" s="261"/>
      <c r="U782" s="261"/>
      <c r="V782" s="261"/>
      <c r="W782" s="261"/>
      <c r="X782" s="261"/>
      <c r="Y782" s="261"/>
      <c r="Z782" s="261"/>
      <c r="AA782" s="261"/>
      <c r="AB782" s="261"/>
      <c r="AC782" s="261"/>
      <c r="AD782" s="261"/>
      <c r="AE782" s="261"/>
      <c r="AF782" s="261"/>
      <c r="AG782" s="261"/>
      <c r="AH782" s="261"/>
      <c r="AI782" s="261"/>
      <c r="AJ782" s="261"/>
      <c r="AK782" s="261"/>
      <c r="AL782" s="261"/>
      <c r="AM782" s="261"/>
      <c r="AN782" s="261"/>
      <c r="AO782" s="261"/>
      <c r="AP782" s="261"/>
      <c r="AQ782" s="261"/>
      <c r="AR782" s="261"/>
      <c r="AS782" s="261"/>
      <c r="AT782" s="261"/>
      <c r="AU782" s="261"/>
      <c r="AV782" s="261"/>
      <c r="AW782" s="261"/>
      <c r="AX782" s="261"/>
      <c r="AY782" s="261"/>
      <c r="AZ782" s="261"/>
      <c r="BA782" s="261"/>
      <c r="BB782" s="261"/>
      <c r="BC782" s="261"/>
      <c r="BD782" s="261"/>
      <c r="BE782" s="261"/>
      <c r="BF782" s="261"/>
      <c r="BG782" s="261"/>
      <c r="BH782" s="261"/>
      <c r="BI782" s="261"/>
      <c r="BJ782" s="261"/>
      <c r="BK782" s="261"/>
      <c r="BL782" s="261"/>
      <c r="BM782" s="261"/>
      <c r="BN782" s="261"/>
      <c r="BO782" s="261"/>
      <c r="BP782" s="261"/>
      <c r="BQ782" s="261"/>
      <c r="BR782" s="261"/>
      <c r="BS782" s="261"/>
      <c r="BT782" s="261"/>
      <c r="BU782" s="261"/>
      <c r="BV782" s="261"/>
      <c r="BW782" s="261"/>
      <c r="BX782" s="261"/>
      <c r="BY782" s="261"/>
      <c r="BZ782" s="261"/>
      <c r="CA782" s="261"/>
      <c r="CB782" s="261"/>
      <c r="CC782" s="261"/>
      <c r="CD782" s="261"/>
      <c r="CE782" s="261"/>
      <c r="CF782" s="261"/>
      <c r="CG782" s="261"/>
      <c r="CH782" s="261"/>
      <c r="CI782" s="261"/>
      <c r="CJ782" s="261"/>
      <c r="CK782" s="261"/>
      <c r="CL782" s="261"/>
      <c r="CM782" s="261"/>
      <c r="CN782" s="261"/>
      <c r="CO782" s="261"/>
      <c r="CP782" s="261"/>
      <c r="CQ782" s="261"/>
      <c r="CR782" s="261"/>
      <c r="CS782" s="261"/>
      <c r="CT782" s="261"/>
      <c r="CU782" s="261"/>
      <c r="CV782" s="261"/>
      <c r="CW782" s="261"/>
      <c r="CX782" s="261"/>
      <c r="CY782" s="261"/>
      <c r="CZ782" s="261"/>
      <c r="DA782" s="261"/>
      <c r="DB782" s="261"/>
      <c r="DC782" s="261"/>
      <c r="DD782" s="261"/>
      <c r="DE782" s="261"/>
      <c r="DF782" s="261"/>
      <c r="DG782" s="261"/>
      <c r="DH782" s="261"/>
      <c r="DI782" s="261"/>
      <c r="DJ782" s="261"/>
      <c r="DK782" s="261"/>
      <c r="DL782" s="261"/>
      <c r="DM782" s="261"/>
      <c r="DN782" s="261"/>
      <c r="DO782" s="261"/>
      <c r="DP782" s="261"/>
      <c r="DQ782" s="261"/>
      <c r="DR782" s="261"/>
      <c r="DS782" s="261"/>
      <c r="DT782" s="261"/>
      <c r="DU782" s="261"/>
      <c r="DV782" s="261"/>
      <c r="DW782" s="261"/>
      <c r="DX782" s="261"/>
      <c r="DY782" s="261"/>
      <c r="DZ782" s="261"/>
      <c r="EA782" s="261"/>
      <c r="EB782" s="261"/>
      <c r="EC782" s="261"/>
      <c r="ED782" s="261"/>
      <c r="EE782" s="261"/>
      <c r="EF782" s="261"/>
      <c r="EG782" s="261"/>
      <c r="EH782" s="261"/>
      <c r="EI782" s="261"/>
      <c r="EJ782" s="261"/>
      <c r="EK782" s="261"/>
      <c r="EL782" s="261"/>
      <c r="EM782" s="261"/>
      <c r="EN782" s="261"/>
      <c r="EO782" s="261"/>
      <c r="EP782" s="261"/>
      <c r="EQ782" s="261"/>
      <c r="ER782" s="261"/>
      <c r="ES782" s="658"/>
      <c r="ET782" s="261"/>
      <c r="EU782" s="261"/>
      <c r="EV782" s="261"/>
      <c r="EW782" s="261"/>
      <c r="EX782" s="261"/>
      <c r="EY782" s="261"/>
    </row>
    <row r="783" spans="1:155" s="150" customFormat="1" hidden="1" x14ac:dyDescent="0.25">
      <c r="A783" s="574"/>
      <c r="B783" s="261"/>
      <c r="C783" s="261"/>
      <c r="D783" s="291"/>
      <c r="E783" s="291"/>
      <c r="F783" s="291"/>
      <c r="G783" s="257"/>
      <c r="H783" s="261"/>
      <c r="I783" s="261"/>
      <c r="J783" s="261"/>
      <c r="K783" s="261"/>
      <c r="L783" s="261"/>
      <c r="M783" s="261"/>
      <c r="N783" s="261"/>
      <c r="O783" s="261"/>
      <c r="P783" s="261"/>
      <c r="Q783" s="261"/>
      <c r="R783" s="261"/>
      <c r="S783" s="261"/>
      <c r="T783" s="261"/>
      <c r="U783" s="261"/>
      <c r="V783" s="261"/>
      <c r="W783" s="261"/>
      <c r="X783" s="261"/>
      <c r="Y783" s="261"/>
      <c r="Z783" s="261"/>
      <c r="AA783" s="261"/>
      <c r="AB783" s="261"/>
      <c r="AC783" s="261"/>
      <c r="AD783" s="261"/>
      <c r="AE783" s="261"/>
      <c r="AF783" s="261"/>
      <c r="AG783" s="261"/>
      <c r="AH783" s="261"/>
      <c r="AI783" s="261"/>
      <c r="AJ783" s="261"/>
      <c r="AK783" s="261"/>
      <c r="AL783" s="261"/>
      <c r="AM783" s="261"/>
      <c r="AN783" s="261"/>
      <c r="AO783" s="261"/>
      <c r="AP783" s="261"/>
      <c r="AQ783" s="261"/>
      <c r="AR783" s="261"/>
      <c r="AS783" s="261"/>
      <c r="AT783" s="261"/>
      <c r="AU783" s="261"/>
      <c r="AV783" s="261"/>
      <c r="AW783" s="261"/>
      <c r="AX783" s="261"/>
      <c r="AY783" s="261"/>
      <c r="AZ783" s="261"/>
      <c r="BA783" s="261"/>
      <c r="BB783" s="261"/>
      <c r="BC783" s="261"/>
      <c r="BD783" s="261"/>
      <c r="BE783" s="261"/>
      <c r="BF783" s="261"/>
      <c r="BG783" s="261"/>
      <c r="BH783" s="261"/>
      <c r="BI783" s="261"/>
      <c r="BJ783" s="261"/>
      <c r="BK783" s="261"/>
      <c r="BL783" s="261"/>
      <c r="BM783" s="261"/>
      <c r="BN783" s="261"/>
      <c r="BO783" s="261"/>
      <c r="BP783" s="261"/>
      <c r="BQ783" s="261"/>
      <c r="BR783" s="261"/>
      <c r="BS783" s="261"/>
      <c r="BT783" s="261"/>
      <c r="BU783" s="261"/>
      <c r="BV783" s="261"/>
      <c r="BW783" s="261"/>
      <c r="BX783" s="261"/>
      <c r="BY783" s="261"/>
      <c r="BZ783" s="261"/>
      <c r="CA783" s="261"/>
      <c r="CB783" s="261"/>
      <c r="CC783" s="261"/>
      <c r="CD783" s="261"/>
      <c r="CE783" s="261"/>
      <c r="CF783" s="261"/>
      <c r="CG783" s="261"/>
      <c r="CH783" s="261"/>
      <c r="CI783" s="261"/>
      <c r="CJ783" s="261"/>
      <c r="CK783" s="261"/>
      <c r="CL783" s="261"/>
      <c r="CM783" s="261"/>
      <c r="CN783" s="261"/>
      <c r="CO783" s="261"/>
      <c r="CP783" s="261"/>
      <c r="CQ783" s="261"/>
      <c r="CR783" s="261"/>
      <c r="CS783" s="261"/>
      <c r="CT783" s="261"/>
      <c r="CU783" s="261"/>
      <c r="CV783" s="261"/>
      <c r="CW783" s="261"/>
      <c r="CX783" s="261"/>
      <c r="CY783" s="261"/>
      <c r="CZ783" s="261"/>
      <c r="DA783" s="261"/>
      <c r="DB783" s="261"/>
      <c r="DC783" s="261"/>
      <c r="DD783" s="261"/>
      <c r="DE783" s="261"/>
      <c r="DF783" s="261"/>
      <c r="DG783" s="261"/>
      <c r="DH783" s="261"/>
      <c r="DI783" s="261"/>
      <c r="DJ783" s="261"/>
      <c r="DK783" s="261"/>
      <c r="DL783" s="261"/>
      <c r="DM783" s="261"/>
      <c r="DN783" s="261"/>
      <c r="DO783" s="261"/>
      <c r="DP783" s="261"/>
      <c r="DQ783" s="261"/>
      <c r="DR783" s="261"/>
      <c r="DS783" s="261"/>
      <c r="DT783" s="261"/>
      <c r="DU783" s="261"/>
      <c r="DV783" s="261"/>
      <c r="DW783" s="261"/>
      <c r="DX783" s="261"/>
      <c r="DY783" s="261"/>
      <c r="DZ783" s="261"/>
      <c r="EA783" s="261"/>
      <c r="EB783" s="261"/>
      <c r="EC783" s="261"/>
      <c r="ED783" s="261"/>
      <c r="EE783" s="261"/>
      <c r="EF783" s="261"/>
      <c r="EG783" s="261"/>
      <c r="EH783" s="261"/>
      <c r="EI783" s="261"/>
      <c r="EJ783" s="261"/>
      <c r="EK783" s="261"/>
      <c r="EL783" s="261"/>
      <c r="EM783" s="261"/>
      <c r="EN783" s="261"/>
      <c r="EO783" s="261"/>
      <c r="EP783" s="261"/>
      <c r="EQ783" s="261"/>
      <c r="ER783" s="261"/>
      <c r="ES783" s="658"/>
      <c r="ET783" s="261"/>
      <c r="EU783" s="261"/>
      <c r="EV783" s="261"/>
      <c r="EW783" s="261"/>
      <c r="EX783" s="261"/>
      <c r="EY783" s="261"/>
    </row>
    <row r="784" spans="1:155" s="150" customFormat="1" hidden="1" x14ac:dyDescent="0.25">
      <c r="A784" s="574"/>
      <c r="B784" s="261"/>
      <c r="C784" s="261"/>
      <c r="D784" s="291"/>
      <c r="E784" s="291"/>
      <c r="F784" s="291"/>
      <c r="G784" s="257"/>
      <c r="H784" s="261"/>
      <c r="I784" s="261"/>
      <c r="J784" s="261"/>
      <c r="K784" s="261"/>
      <c r="L784" s="261"/>
      <c r="M784" s="261"/>
      <c r="N784" s="261"/>
      <c r="O784" s="261"/>
      <c r="P784" s="261"/>
      <c r="Q784" s="261"/>
      <c r="R784" s="261"/>
      <c r="S784" s="261"/>
      <c r="T784" s="261"/>
      <c r="U784" s="261"/>
      <c r="V784" s="261"/>
      <c r="W784" s="261"/>
      <c r="X784" s="261"/>
      <c r="Y784" s="261"/>
      <c r="Z784" s="261"/>
      <c r="AA784" s="261"/>
      <c r="AB784" s="261"/>
      <c r="AC784" s="261"/>
      <c r="AD784" s="261"/>
      <c r="AE784" s="261"/>
      <c r="AF784" s="261"/>
      <c r="AG784" s="261"/>
      <c r="AH784" s="261"/>
      <c r="AI784" s="261"/>
      <c r="AJ784" s="261"/>
      <c r="AK784" s="261"/>
      <c r="AL784" s="261"/>
      <c r="AM784" s="261"/>
      <c r="AN784" s="261"/>
      <c r="AO784" s="261"/>
      <c r="AP784" s="261"/>
      <c r="AQ784" s="261"/>
      <c r="AR784" s="261"/>
      <c r="AS784" s="261"/>
      <c r="AT784" s="261"/>
      <c r="AU784" s="261"/>
      <c r="AV784" s="261"/>
      <c r="AW784" s="261"/>
      <c r="AX784" s="261"/>
      <c r="AY784" s="261"/>
      <c r="AZ784" s="261"/>
      <c r="BA784" s="261"/>
      <c r="BB784" s="261"/>
      <c r="BC784" s="261"/>
      <c r="BD784" s="261"/>
      <c r="BE784" s="261"/>
      <c r="BF784" s="261"/>
      <c r="BG784" s="261"/>
      <c r="BH784" s="261"/>
      <c r="BI784" s="261"/>
      <c r="BJ784" s="261"/>
      <c r="BK784" s="261"/>
      <c r="BL784" s="261"/>
      <c r="BM784" s="261"/>
      <c r="BN784" s="261"/>
      <c r="BO784" s="261"/>
      <c r="BP784" s="261"/>
      <c r="BQ784" s="261"/>
      <c r="BR784" s="261"/>
      <c r="BS784" s="261"/>
      <c r="BT784" s="261"/>
      <c r="BU784" s="261"/>
      <c r="BV784" s="261"/>
      <c r="BW784" s="261"/>
      <c r="BX784" s="261"/>
      <c r="BY784" s="261"/>
      <c r="BZ784" s="261"/>
      <c r="CA784" s="261"/>
      <c r="CB784" s="261"/>
      <c r="CC784" s="261"/>
      <c r="CD784" s="261"/>
      <c r="CE784" s="261"/>
      <c r="CF784" s="261"/>
      <c r="CG784" s="261"/>
      <c r="CH784" s="261"/>
      <c r="CI784" s="261"/>
      <c r="CJ784" s="261"/>
      <c r="CK784" s="261"/>
      <c r="CL784" s="261"/>
      <c r="CM784" s="261"/>
      <c r="CN784" s="261"/>
      <c r="CO784" s="261"/>
      <c r="CP784" s="261"/>
      <c r="CQ784" s="261"/>
      <c r="CR784" s="261"/>
      <c r="CS784" s="261"/>
      <c r="CT784" s="261"/>
      <c r="CU784" s="261"/>
      <c r="CV784" s="261"/>
      <c r="CW784" s="261"/>
      <c r="CX784" s="261"/>
      <c r="CY784" s="261"/>
      <c r="CZ784" s="261"/>
      <c r="DA784" s="261"/>
      <c r="DB784" s="261"/>
      <c r="DC784" s="261"/>
      <c r="DD784" s="261"/>
      <c r="DE784" s="261"/>
      <c r="DF784" s="261"/>
      <c r="DG784" s="261"/>
      <c r="DH784" s="261"/>
      <c r="DI784" s="261"/>
      <c r="DJ784" s="261"/>
      <c r="DK784" s="261"/>
      <c r="DL784" s="261"/>
      <c r="DM784" s="261"/>
      <c r="DN784" s="261"/>
      <c r="DO784" s="261"/>
      <c r="DP784" s="261"/>
      <c r="DQ784" s="261"/>
      <c r="DR784" s="261"/>
      <c r="DS784" s="261"/>
      <c r="DT784" s="261"/>
      <c r="DU784" s="261"/>
      <c r="DV784" s="261"/>
      <c r="DW784" s="261"/>
      <c r="DX784" s="261"/>
      <c r="DY784" s="261"/>
      <c r="DZ784" s="261"/>
      <c r="EA784" s="261"/>
      <c r="EB784" s="261"/>
      <c r="EC784" s="261"/>
      <c r="ED784" s="261"/>
      <c r="EE784" s="261"/>
      <c r="EF784" s="261"/>
      <c r="EG784" s="261"/>
      <c r="EH784" s="261"/>
      <c r="EI784" s="261"/>
      <c r="EJ784" s="261"/>
      <c r="EK784" s="261"/>
      <c r="EL784" s="261"/>
      <c r="EM784" s="261"/>
      <c r="EN784" s="261"/>
      <c r="EO784" s="261"/>
      <c r="EP784" s="261"/>
      <c r="EQ784" s="261"/>
      <c r="ER784" s="261"/>
      <c r="ES784" s="658"/>
      <c r="ET784" s="261"/>
      <c r="EU784" s="261"/>
      <c r="EV784" s="261"/>
      <c r="EW784" s="261"/>
      <c r="EX784" s="261"/>
      <c r="EY784" s="261"/>
    </row>
    <row r="785" spans="1:155" s="150" customFormat="1" hidden="1" x14ac:dyDescent="0.25">
      <c r="A785" s="574"/>
      <c r="B785" s="261"/>
      <c r="C785" s="261"/>
      <c r="D785" s="291"/>
      <c r="E785" s="291"/>
      <c r="F785" s="291"/>
      <c r="G785" s="257"/>
      <c r="H785" s="261"/>
      <c r="I785" s="261"/>
      <c r="J785" s="261"/>
      <c r="K785" s="261"/>
      <c r="L785" s="261"/>
      <c r="M785" s="261"/>
      <c r="N785" s="261"/>
      <c r="O785" s="261"/>
      <c r="P785" s="261"/>
      <c r="Q785" s="261"/>
      <c r="R785" s="261"/>
      <c r="S785" s="261"/>
      <c r="T785" s="261"/>
      <c r="U785" s="261"/>
      <c r="V785" s="261"/>
      <c r="W785" s="261"/>
      <c r="X785" s="261"/>
      <c r="Y785" s="261"/>
      <c r="Z785" s="261"/>
      <c r="AA785" s="261"/>
      <c r="AB785" s="261"/>
      <c r="AC785" s="261"/>
      <c r="AD785" s="261"/>
      <c r="AE785" s="261"/>
      <c r="AF785" s="261"/>
      <c r="AG785" s="261"/>
      <c r="AH785" s="261"/>
      <c r="AI785" s="261"/>
      <c r="AJ785" s="261"/>
      <c r="AK785" s="261"/>
      <c r="AL785" s="261"/>
      <c r="AM785" s="261"/>
      <c r="AN785" s="261"/>
      <c r="AO785" s="261"/>
      <c r="AP785" s="261"/>
      <c r="AQ785" s="261"/>
      <c r="AR785" s="261"/>
      <c r="AS785" s="261"/>
      <c r="AT785" s="261"/>
      <c r="AU785" s="261"/>
      <c r="AV785" s="261"/>
      <c r="AW785" s="261"/>
      <c r="AX785" s="261"/>
      <c r="AY785" s="261"/>
      <c r="AZ785" s="261"/>
      <c r="BA785" s="261"/>
      <c r="BB785" s="261"/>
      <c r="BC785" s="261"/>
      <c r="BD785" s="261"/>
      <c r="BE785" s="261"/>
      <c r="BF785" s="261"/>
      <c r="BG785" s="261"/>
      <c r="BH785" s="261"/>
      <c r="BI785" s="261"/>
      <c r="BJ785" s="261"/>
      <c r="BK785" s="261"/>
      <c r="BL785" s="261"/>
      <c r="BM785" s="261"/>
      <c r="BN785" s="261"/>
      <c r="BO785" s="261"/>
      <c r="BP785" s="261"/>
      <c r="BQ785" s="261"/>
      <c r="BR785" s="261"/>
      <c r="BS785" s="261"/>
      <c r="BT785" s="261"/>
      <c r="BU785" s="261"/>
      <c r="BV785" s="261"/>
      <c r="BW785" s="261"/>
      <c r="BX785" s="261"/>
      <c r="BY785" s="261"/>
      <c r="BZ785" s="261"/>
      <c r="CA785" s="261"/>
      <c r="CB785" s="261"/>
      <c r="CC785" s="261"/>
      <c r="CD785" s="261"/>
      <c r="CE785" s="261"/>
      <c r="CF785" s="261"/>
      <c r="CG785" s="261"/>
      <c r="CH785" s="261"/>
      <c r="CI785" s="261"/>
      <c r="CJ785" s="261"/>
      <c r="CK785" s="261"/>
      <c r="CL785" s="261"/>
      <c r="CM785" s="261"/>
      <c r="CN785" s="261"/>
      <c r="CO785" s="261"/>
      <c r="CP785" s="261"/>
      <c r="CQ785" s="261"/>
      <c r="CR785" s="261"/>
      <c r="CS785" s="261"/>
      <c r="CT785" s="261"/>
      <c r="CU785" s="261"/>
      <c r="CV785" s="261"/>
      <c r="CW785" s="261"/>
      <c r="CX785" s="261"/>
      <c r="CY785" s="261"/>
      <c r="CZ785" s="261"/>
      <c r="DA785" s="261"/>
      <c r="DB785" s="261"/>
      <c r="DC785" s="261"/>
      <c r="DD785" s="261"/>
      <c r="DE785" s="261"/>
      <c r="DF785" s="261"/>
      <c r="DG785" s="261"/>
      <c r="DH785" s="261"/>
      <c r="DI785" s="261"/>
      <c r="DJ785" s="261"/>
      <c r="DK785" s="261"/>
      <c r="DL785" s="261"/>
      <c r="DM785" s="261"/>
      <c r="DN785" s="261"/>
      <c r="DO785" s="261"/>
      <c r="DP785" s="261"/>
      <c r="DQ785" s="261"/>
      <c r="DR785" s="261"/>
      <c r="DS785" s="261"/>
      <c r="DT785" s="261"/>
      <c r="DU785" s="261"/>
      <c r="DV785" s="261"/>
      <c r="DW785" s="261"/>
      <c r="DX785" s="261"/>
      <c r="DY785" s="261"/>
      <c r="DZ785" s="261"/>
      <c r="EA785" s="261"/>
      <c r="EB785" s="261"/>
      <c r="EC785" s="261"/>
      <c r="ED785" s="261"/>
      <c r="EE785" s="261"/>
      <c r="EF785" s="261"/>
      <c r="EG785" s="261"/>
      <c r="EH785" s="261"/>
      <c r="EI785" s="261"/>
      <c r="EJ785" s="261"/>
      <c r="EK785" s="261"/>
      <c r="EL785" s="261"/>
      <c r="EM785" s="261"/>
      <c r="EN785" s="261"/>
      <c r="EO785" s="261"/>
      <c r="EP785" s="261"/>
      <c r="EQ785" s="261"/>
      <c r="ER785" s="261"/>
      <c r="ES785" s="658"/>
      <c r="ET785" s="261"/>
      <c r="EU785" s="261"/>
      <c r="EV785" s="261"/>
      <c r="EW785" s="261"/>
      <c r="EX785" s="261"/>
      <c r="EY785" s="261"/>
    </row>
    <row r="786" spans="1:155" s="150" customFormat="1" hidden="1" x14ac:dyDescent="0.25">
      <c r="A786" s="574"/>
      <c r="B786" s="261"/>
      <c r="C786" s="261"/>
      <c r="D786" s="291"/>
      <c r="E786" s="291"/>
      <c r="F786" s="291"/>
      <c r="G786" s="257"/>
      <c r="H786" s="261"/>
      <c r="I786" s="261"/>
      <c r="J786" s="261"/>
      <c r="K786" s="261"/>
      <c r="L786" s="261"/>
      <c r="M786" s="261"/>
      <c r="N786" s="261"/>
      <c r="O786" s="261"/>
      <c r="P786" s="261"/>
      <c r="Q786" s="261"/>
      <c r="R786" s="261"/>
      <c r="S786" s="261"/>
      <c r="T786" s="261"/>
      <c r="U786" s="261"/>
      <c r="V786" s="261"/>
      <c r="W786" s="261"/>
      <c r="X786" s="261"/>
      <c r="Y786" s="261"/>
      <c r="Z786" s="261"/>
      <c r="AA786" s="261"/>
      <c r="AB786" s="261"/>
      <c r="AC786" s="261"/>
      <c r="AD786" s="261"/>
      <c r="AE786" s="261"/>
      <c r="AF786" s="261"/>
      <c r="AG786" s="261"/>
      <c r="AH786" s="261"/>
      <c r="AI786" s="261"/>
      <c r="AJ786" s="261"/>
      <c r="AK786" s="261"/>
      <c r="AL786" s="261"/>
      <c r="AM786" s="261"/>
      <c r="AN786" s="261"/>
      <c r="AO786" s="261"/>
      <c r="AP786" s="261"/>
      <c r="AQ786" s="261"/>
      <c r="AR786" s="261"/>
      <c r="AS786" s="261"/>
      <c r="AT786" s="261"/>
      <c r="AU786" s="261"/>
      <c r="AV786" s="261"/>
      <c r="AW786" s="261"/>
      <c r="AX786" s="261"/>
      <c r="AY786" s="261"/>
      <c r="AZ786" s="261"/>
      <c r="BA786" s="261"/>
      <c r="BB786" s="261"/>
      <c r="BC786" s="261"/>
      <c r="BD786" s="261"/>
      <c r="BE786" s="261"/>
      <c r="BF786" s="261"/>
      <c r="BG786" s="261"/>
      <c r="BH786" s="261"/>
      <c r="BI786" s="261"/>
      <c r="BJ786" s="261"/>
      <c r="BK786" s="261"/>
      <c r="BL786" s="261"/>
      <c r="BM786" s="261"/>
      <c r="BN786" s="261"/>
      <c r="BO786" s="261"/>
      <c r="BP786" s="261"/>
      <c r="BQ786" s="261"/>
      <c r="BR786" s="261"/>
      <c r="BS786" s="261"/>
      <c r="BT786" s="261"/>
      <c r="BU786" s="261"/>
      <c r="BV786" s="261"/>
      <c r="BW786" s="261"/>
      <c r="BX786" s="261"/>
      <c r="BY786" s="261"/>
      <c r="BZ786" s="261"/>
      <c r="CA786" s="261"/>
      <c r="CB786" s="261"/>
      <c r="CC786" s="261"/>
      <c r="CD786" s="261"/>
      <c r="CE786" s="261"/>
      <c r="CF786" s="261"/>
      <c r="CG786" s="261"/>
      <c r="CH786" s="261"/>
      <c r="CI786" s="261"/>
      <c r="CJ786" s="261"/>
      <c r="CK786" s="261"/>
      <c r="CL786" s="261"/>
      <c r="CM786" s="261"/>
      <c r="CN786" s="261"/>
      <c r="CO786" s="261"/>
      <c r="CP786" s="261"/>
      <c r="CQ786" s="261"/>
      <c r="CR786" s="261"/>
      <c r="CS786" s="261"/>
      <c r="CT786" s="261"/>
      <c r="CU786" s="261"/>
      <c r="CV786" s="261"/>
      <c r="CW786" s="261"/>
      <c r="CX786" s="261"/>
      <c r="CY786" s="261"/>
      <c r="CZ786" s="261"/>
      <c r="DA786" s="261"/>
      <c r="DB786" s="261"/>
      <c r="DC786" s="261"/>
      <c r="DD786" s="261"/>
      <c r="DE786" s="261"/>
      <c r="DF786" s="261"/>
      <c r="DG786" s="261"/>
      <c r="DH786" s="261"/>
      <c r="DI786" s="261"/>
      <c r="DJ786" s="261"/>
      <c r="DK786" s="261"/>
      <c r="DL786" s="261"/>
      <c r="DM786" s="261"/>
      <c r="DN786" s="261"/>
      <c r="DO786" s="261"/>
      <c r="DP786" s="261"/>
      <c r="DQ786" s="261"/>
      <c r="DR786" s="261"/>
      <c r="DS786" s="261"/>
      <c r="DT786" s="261"/>
      <c r="DU786" s="261"/>
      <c r="DV786" s="261"/>
      <c r="DW786" s="261"/>
      <c r="DX786" s="261"/>
      <c r="DY786" s="261"/>
      <c r="DZ786" s="261"/>
      <c r="EA786" s="261"/>
      <c r="EB786" s="261"/>
      <c r="EC786" s="261"/>
      <c r="ED786" s="261"/>
      <c r="EE786" s="261"/>
      <c r="EF786" s="261"/>
      <c r="EG786" s="261"/>
      <c r="EH786" s="261"/>
      <c r="EI786" s="261"/>
      <c r="EJ786" s="261"/>
      <c r="EK786" s="261"/>
      <c r="EL786" s="261"/>
      <c r="EM786" s="261"/>
      <c r="EN786" s="261"/>
      <c r="EO786" s="261"/>
      <c r="EP786" s="261"/>
      <c r="EQ786" s="261"/>
      <c r="ER786" s="261"/>
      <c r="ES786" s="658"/>
      <c r="ET786" s="261"/>
      <c r="EU786" s="261"/>
      <c r="EV786" s="261"/>
      <c r="EW786" s="261"/>
      <c r="EX786" s="261"/>
      <c r="EY786" s="261"/>
    </row>
    <row r="787" spans="1:155" s="150" customFormat="1" hidden="1" x14ac:dyDescent="0.25">
      <c r="A787" s="574"/>
      <c r="B787" s="261"/>
      <c r="C787" s="261"/>
      <c r="D787" s="291"/>
      <c r="E787" s="291"/>
      <c r="F787" s="291"/>
      <c r="G787" s="257"/>
      <c r="H787" s="261"/>
      <c r="I787" s="261"/>
      <c r="J787" s="261"/>
      <c r="K787" s="261"/>
      <c r="L787" s="261"/>
      <c r="M787" s="261"/>
      <c r="N787" s="261"/>
      <c r="O787" s="261"/>
      <c r="P787" s="261"/>
      <c r="Q787" s="261"/>
      <c r="R787" s="261"/>
      <c r="S787" s="261"/>
      <c r="T787" s="261"/>
      <c r="U787" s="261"/>
      <c r="V787" s="261"/>
      <c r="W787" s="261"/>
      <c r="X787" s="261"/>
      <c r="Y787" s="261"/>
      <c r="Z787" s="261"/>
      <c r="AA787" s="261"/>
      <c r="AB787" s="261"/>
      <c r="AC787" s="261"/>
      <c r="AD787" s="261"/>
      <c r="AE787" s="261"/>
      <c r="AF787" s="261"/>
      <c r="AG787" s="261"/>
      <c r="AH787" s="261"/>
      <c r="AI787" s="261"/>
      <c r="AJ787" s="261"/>
      <c r="AK787" s="261"/>
      <c r="AL787" s="261"/>
      <c r="AM787" s="261"/>
      <c r="AN787" s="261"/>
      <c r="AO787" s="261"/>
      <c r="AP787" s="261"/>
      <c r="AQ787" s="261"/>
      <c r="AR787" s="261"/>
      <c r="AS787" s="261"/>
      <c r="AT787" s="261"/>
      <c r="AU787" s="261"/>
      <c r="AV787" s="261"/>
      <c r="AW787" s="261"/>
      <c r="AX787" s="261"/>
      <c r="AY787" s="261"/>
      <c r="AZ787" s="261"/>
      <c r="BA787" s="261"/>
      <c r="BB787" s="261"/>
      <c r="BC787" s="261"/>
      <c r="BD787" s="261"/>
      <c r="BE787" s="261"/>
      <c r="BF787" s="261"/>
      <c r="BG787" s="261"/>
      <c r="BH787" s="261"/>
      <c r="BI787" s="261"/>
      <c r="BJ787" s="261"/>
      <c r="BK787" s="261"/>
      <c r="BL787" s="261"/>
      <c r="BM787" s="261"/>
      <c r="BN787" s="261"/>
      <c r="BO787" s="261"/>
      <c r="BP787" s="261"/>
      <c r="BQ787" s="261"/>
      <c r="BR787" s="261"/>
      <c r="BS787" s="261"/>
      <c r="BT787" s="261"/>
      <c r="BU787" s="261"/>
      <c r="BV787" s="261"/>
      <c r="BW787" s="261"/>
      <c r="BX787" s="261"/>
      <c r="BY787" s="261"/>
      <c r="BZ787" s="261"/>
      <c r="CA787" s="261"/>
      <c r="CB787" s="261"/>
      <c r="CC787" s="261"/>
      <c r="CD787" s="261"/>
      <c r="CE787" s="261"/>
      <c r="CF787" s="261"/>
      <c r="CG787" s="261"/>
      <c r="CH787" s="261"/>
      <c r="CI787" s="261"/>
      <c r="CJ787" s="261"/>
      <c r="CK787" s="261"/>
      <c r="CL787" s="261"/>
      <c r="CM787" s="261"/>
      <c r="CN787" s="261"/>
      <c r="CO787" s="261"/>
      <c r="CP787" s="261"/>
      <c r="CQ787" s="261"/>
      <c r="CR787" s="261"/>
      <c r="CS787" s="261"/>
      <c r="CT787" s="261"/>
      <c r="CU787" s="261"/>
      <c r="CV787" s="261"/>
      <c r="CW787" s="261"/>
      <c r="CX787" s="261"/>
      <c r="CY787" s="261"/>
      <c r="CZ787" s="261"/>
      <c r="DA787" s="261"/>
      <c r="DB787" s="261"/>
      <c r="DC787" s="261"/>
      <c r="DD787" s="261"/>
      <c r="DE787" s="261"/>
      <c r="DF787" s="261"/>
      <c r="DG787" s="261"/>
      <c r="DH787" s="261"/>
      <c r="DI787" s="261"/>
      <c r="DJ787" s="261"/>
      <c r="DK787" s="261"/>
      <c r="DL787" s="261"/>
      <c r="DM787" s="261"/>
      <c r="DN787" s="261"/>
      <c r="DO787" s="261"/>
      <c r="DP787" s="261"/>
      <c r="DQ787" s="261"/>
      <c r="DR787" s="261"/>
      <c r="DS787" s="261"/>
      <c r="DT787" s="261"/>
      <c r="DU787" s="261"/>
      <c r="DV787" s="261"/>
      <c r="DW787" s="261"/>
      <c r="DX787" s="261"/>
      <c r="DY787" s="261"/>
      <c r="DZ787" s="261"/>
      <c r="EA787" s="261"/>
      <c r="EB787" s="261"/>
      <c r="EC787" s="261"/>
      <c r="ED787" s="261"/>
      <c r="EE787" s="261"/>
      <c r="EF787" s="261"/>
      <c r="EG787" s="261"/>
      <c r="EH787" s="261"/>
      <c r="EI787" s="261"/>
      <c r="EJ787" s="261"/>
      <c r="EK787" s="261"/>
      <c r="EL787" s="261"/>
      <c r="EM787" s="261"/>
      <c r="EN787" s="261"/>
      <c r="EO787" s="261"/>
      <c r="EP787" s="261"/>
      <c r="EQ787" s="261"/>
      <c r="ER787" s="261"/>
      <c r="ES787" s="658"/>
      <c r="ET787" s="261"/>
      <c r="EU787" s="261"/>
      <c r="EV787" s="261"/>
      <c r="EW787" s="261"/>
      <c r="EX787" s="261"/>
      <c r="EY787" s="261"/>
    </row>
    <row r="788" spans="1:155" s="150" customFormat="1" hidden="1" x14ac:dyDescent="0.25">
      <c r="A788" s="574"/>
      <c r="B788" s="261"/>
      <c r="C788" s="261"/>
      <c r="D788" s="291"/>
      <c r="E788" s="291"/>
      <c r="F788" s="291"/>
      <c r="G788" s="257"/>
      <c r="H788" s="261"/>
      <c r="I788" s="261"/>
      <c r="J788" s="261"/>
      <c r="K788" s="261"/>
      <c r="L788" s="261"/>
      <c r="M788" s="261"/>
      <c r="N788" s="261"/>
      <c r="O788" s="261"/>
      <c r="P788" s="261"/>
      <c r="Q788" s="261"/>
      <c r="R788" s="261"/>
      <c r="S788" s="261"/>
      <c r="T788" s="261"/>
      <c r="U788" s="261"/>
      <c r="V788" s="261"/>
      <c r="W788" s="261"/>
      <c r="X788" s="261"/>
      <c r="Y788" s="261"/>
      <c r="Z788" s="261"/>
      <c r="AA788" s="261"/>
      <c r="AB788" s="261"/>
      <c r="AC788" s="261"/>
      <c r="AD788" s="261"/>
      <c r="AE788" s="261"/>
      <c r="AF788" s="261"/>
      <c r="AG788" s="261"/>
      <c r="AH788" s="261"/>
      <c r="AI788" s="261"/>
      <c r="AJ788" s="261"/>
      <c r="AK788" s="261"/>
      <c r="AL788" s="261"/>
      <c r="AM788" s="261"/>
      <c r="AN788" s="261"/>
      <c r="AO788" s="261"/>
      <c r="AP788" s="261"/>
      <c r="AQ788" s="261"/>
      <c r="AR788" s="261"/>
      <c r="AS788" s="261"/>
      <c r="AT788" s="261"/>
      <c r="AU788" s="261"/>
      <c r="AV788" s="261"/>
      <c r="AW788" s="261"/>
      <c r="AX788" s="261"/>
      <c r="AY788" s="261"/>
      <c r="AZ788" s="261"/>
      <c r="BA788" s="261"/>
      <c r="BB788" s="261"/>
      <c r="BC788" s="261"/>
      <c r="BD788" s="261"/>
      <c r="BE788" s="261"/>
      <c r="BF788" s="261"/>
      <c r="BG788" s="261"/>
      <c r="BH788" s="261"/>
      <c r="BI788" s="261"/>
      <c r="BJ788" s="261"/>
      <c r="BK788" s="261"/>
      <c r="BL788" s="261"/>
      <c r="BM788" s="261"/>
      <c r="BN788" s="261"/>
      <c r="BO788" s="261"/>
      <c r="BP788" s="261"/>
      <c r="BQ788" s="261"/>
      <c r="BR788" s="261"/>
      <c r="BS788" s="261"/>
      <c r="BT788" s="261"/>
      <c r="BU788" s="261"/>
      <c r="BV788" s="261"/>
      <c r="BW788" s="261"/>
      <c r="BX788" s="261"/>
      <c r="BY788" s="261"/>
      <c r="BZ788" s="261"/>
      <c r="CA788" s="261"/>
      <c r="CB788" s="261"/>
      <c r="CC788" s="261"/>
      <c r="CD788" s="261"/>
      <c r="CE788" s="261"/>
      <c r="CF788" s="261"/>
      <c r="CG788" s="261"/>
      <c r="CH788" s="261"/>
      <c r="CI788" s="261"/>
      <c r="CJ788" s="261"/>
      <c r="CK788" s="261"/>
      <c r="CL788" s="261"/>
      <c r="CM788" s="261"/>
      <c r="CN788" s="261"/>
      <c r="CO788" s="261"/>
      <c r="CP788" s="261"/>
      <c r="CQ788" s="261"/>
      <c r="CR788" s="261"/>
      <c r="CS788" s="261"/>
      <c r="CT788" s="261"/>
      <c r="CU788" s="261"/>
      <c r="CV788" s="261"/>
      <c r="CW788" s="261"/>
      <c r="CX788" s="261"/>
      <c r="CY788" s="261"/>
      <c r="CZ788" s="261"/>
      <c r="DA788" s="261"/>
      <c r="DB788" s="261"/>
      <c r="DC788" s="261"/>
      <c r="DD788" s="261"/>
      <c r="DE788" s="261"/>
      <c r="DF788" s="261"/>
      <c r="DG788" s="261"/>
      <c r="DH788" s="261"/>
      <c r="DI788" s="261"/>
      <c r="DJ788" s="261"/>
      <c r="DK788" s="261"/>
      <c r="DL788" s="261"/>
      <c r="DM788" s="261"/>
      <c r="DN788" s="261"/>
      <c r="DO788" s="261"/>
      <c r="DP788" s="261"/>
      <c r="DQ788" s="261"/>
      <c r="DR788" s="261"/>
      <c r="DS788" s="261"/>
      <c r="DT788" s="261"/>
      <c r="DU788" s="261"/>
      <c r="DV788" s="261"/>
      <c r="DW788" s="261"/>
      <c r="DX788" s="261"/>
      <c r="DY788" s="261"/>
      <c r="DZ788" s="261"/>
      <c r="EA788" s="261"/>
      <c r="EB788" s="261"/>
      <c r="EC788" s="261"/>
      <c r="ED788" s="261"/>
      <c r="EE788" s="261"/>
      <c r="EF788" s="261"/>
      <c r="EG788" s="261"/>
      <c r="EH788" s="261"/>
      <c r="EI788" s="261"/>
      <c r="EJ788" s="261"/>
      <c r="EK788" s="261"/>
      <c r="EL788" s="261"/>
      <c r="EM788" s="261"/>
      <c r="EN788" s="261"/>
      <c r="EO788" s="261"/>
      <c r="EP788" s="261"/>
      <c r="EQ788" s="261"/>
      <c r="ER788" s="261"/>
      <c r="ES788" s="658"/>
      <c r="ET788" s="261"/>
      <c r="EU788" s="261"/>
      <c r="EV788" s="261"/>
      <c r="EW788" s="261"/>
      <c r="EX788" s="261"/>
      <c r="EY788" s="261"/>
    </row>
    <row r="789" spans="1:155" s="150" customFormat="1" hidden="1" x14ac:dyDescent="0.25">
      <c r="A789" s="574"/>
      <c r="B789" s="261"/>
      <c r="C789" s="261"/>
      <c r="D789" s="291"/>
      <c r="E789" s="291"/>
      <c r="F789" s="291"/>
      <c r="G789" s="257"/>
      <c r="H789" s="261"/>
      <c r="I789" s="261"/>
      <c r="J789" s="261"/>
      <c r="K789" s="261"/>
      <c r="L789" s="261"/>
      <c r="M789" s="261"/>
      <c r="N789" s="261"/>
      <c r="O789" s="261"/>
      <c r="P789" s="261"/>
      <c r="Q789" s="261"/>
      <c r="R789" s="261"/>
      <c r="S789" s="261"/>
      <c r="T789" s="261"/>
      <c r="U789" s="261"/>
      <c r="V789" s="261"/>
      <c r="W789" s="261"/>
      <c r="X789" s="261"/>
      <c r="Y789" s="261"/>
      <c r="Z789" s="261"/>
      <c r="AA789" s="261"/>
      <c r="AB789" s="261"/>
      <c r="AC789" s="261"/>
      <c r="AD789" s="261"/>
      <c r="AE789" s="261"/>
      <c r="AF789" s="261"/>
      <c r="AG789" s="261"/>
      <c r="AH789" s="261"/>
      <c r="AI789" s="261"/>
      <c r="AJ789" s="261"/>
      <c r="AK789" s="261"/>
      <c r="AL789" s="261"/>
      <c r="AM789" s="261"/>
      <c r="AN789" s="261"/>
      <c r="AO789" s="261"/>
      <c r="AP789" s="261"/>
      <c r="AQ789" s="261"/>
      <c r="AR789" s="261"/>
      <c r="AS789" s="261"/>
      <c r="AT789" s="261"/>
      <c r="AU789" s="261"/>
      <c r="AV789" s="261"/>
      <c r="AW789" s="261"/>
      <c r="AX789" s="261"/>
      <c r="AY789" s="261"/>
      <c r="AZ789" s="261"/>
      <c r="BA789" s="261"/>
      <c r="BB789" s="261"/>
      <c r="BC789" s="261"/>
      <c r="BD789" s="261"/>
      <c r="BE789" s="261"/>
      <c r="BF789" s="261"/>
      <c r="BG789" s="261"/>
      <c r="BH789" s="261"/>
      <c r="BI789" s="261"/>
      <c r="BJ789" s="261"/>
      <c r="BK789" s="261"/>
      <c r="BL789" s="261"/>
      <c r="BM789" s="261"/>
      <c r="BN789" s="261"/>
      <c r="BO789" s="261"/>
      <c r="BP789" s="261"/>
      <c r="BQ789" s="261"/>
      <c r="BR789" s="261"/>
      <c r="BS789" s="261"/>
      <c r="BT789" s="261"/>
      <c r="BU789" s="261"/>
      <c r="BV789" s="261"/>
      <c r="BW789" s="261"/>
      <c r="BX789" s="261"/>
      <c r="BY789" s="261"/>
      <c r="BZ789" s="261"/>
      <c r="CA789" s="261"/>
      <c r="CB789" s="261"/>
      <c r="CC789" s="261"/>
      <c r="CD789" s="261"/>
      <c r="CE789" s="261"/>
      <c r="CF789" s="261"/>
      <c r="CG789" s="261"/>
      <c r="CH789" s="261"/>
      <c r="CI789" s="261"/>
      <c r="CJ789" s="261"/>
      <c r="CK789" s="261"/>
      <c r="CL789" s="261"/>
      <c r="CM789" s="261"/>
      <c r="CN789" s="261"/>
      <c r="CO789" s="261"/>
      <c r="CP789" s="261"/>
      <c r="CQ789" s="261"/>
      <c r="CR789" s="261"/>
      <c r="CS789" s="261"/>
      <c r="CT789" s="261"/>
      <c r="CU789" s="261"/>
      <c r="CV789" s="261"/>
      <c r="CW789" s="261"/>
      <c r="CX789" s="261"/>
      <c r="CY789" s="261"/>
      <c r="CZ789" s="261"/>
      <c r="DA789" s="261"/>
      <c r="DB789" s="261"/>
      <c r="DC789" s="261"/>
      <c r="DD789" s="261"/>
      <c r="DE789" s="261"/>
      <c r="DF789" s="261"/>
      <c r="DG789" s="261"/>
      <c r="DH789" s="261"/>
      <c r="DI789" s="261"/>
      <c r="DJ789" s="261"/>
      <c r="DK789" s="261"/>
      <c r="DL789" s="261"/>
      <c r="DM789" s="261"/>
      <c r="DN789" s="261"/>
      <c r="DO789" s="261"/>
      <c r="DP789" s="261"/>
      <c r="DQ789" s="261"/>
      <c r="DR789" s="261"/>
      <c r="DS789" s="261"/>
      <c r="DT789" s="261"/>
      <c r="DU789" s="261"/>
      <c r="DV789" s="261"/>
      <c r="DW789" s="261"/>
      <c r="DX789" s="261"/>
      <c r="DY789" s="261"/>
      <c r="DZ789" s="261"/>
      <c r="EA789" s="261"/>
      <c r="EB789" s="261"/>
      <c r="EC789" s="261"/>
      <c r="ED789" s="261"/>
      <c r="EE789" s="261"/>
      <c r="EF789" s="261"/>
      <c r="EG789" s="261"/>
      <c r="EH789" s="261"/>
      <c r="EI789" s="261"/>
      <c r="EJ789" s="261"/>
      <c r="EK789" s="261"/>
      <c r="EL789" s="261"/>
      <c r="EM789" s="261"/>
      <c r="EN789" s="261"/>
      <c r="EO789" s="261"/>
      <c r="EP789" s="261"/>
      <c r="EQ789" s="261"/>
      <c r="ER789" s="261"/>
      <c r="ES789" s="658"/>
      <c r="ET789" s="261"/>
      <c r="EU789" s="261"/>
      <c r="EV789" s="261"/>
      <c r="EW789" s="261"/>
      <c r="EX789" s="261"/>
      <c r="EY789" s="261"/>
    </row>
    <row r="790" spans="1:155" s="150" customFormat="1" hidden="1" x14ac:dyDescent="0.25">
      <c r="A790" s="574"/>
      <c r="B790" s="261"/>
      <c r="C790" s="261"/>
      <c r="D790" s="291"/>
      <c r="E790" s="291"/>
      <c r="F790" s="291"/>
      <c r="G790" s="257"/>
      <c r="H790" s="261"/>
      <c r="I790" s="261"/>
      <c r="J790" s="261"/>
      <c r="K790" s="261"/>
      <c r="L790" s="261"/>
      <c r="M790" s="261"/>
      <c r="N790" s="261"/>
      <c r="O790" s="261"/>
      <c r="P790" s="261"/>
      <c r="Q790" s="261"/>
      <c r="R790" s="261"/>
      <c r="S790" s="261"/>
      <c r="T790" s="261"/>
      <c r="U790" s="261"/>
      <c r="V790" s="261"/>
      <c r="W790" s="261"/>
      <c r="X790" s="261"/>
      <c r="Y790" s="261"/>
      <c r="Z790" s="261"/>
      <c r="AA790" s="261"/>
      <c r="AB790" s="261"/>
      <c r="AC790" s="261"/>
      <c r="AD790" s="261"/>
      <c r="AE790" s="261"/>
      <c r="AF790" s="261"/>
      <c r="AG790" s="261"/>
      <c r="AH790" s="261"/>
      <c r="AI790" s="261"/>
      <c r="AJ790" s="261"/>
      <c r="AK790" s="261"/>
      <c r="AL790" s="261"/>
      <c r="AM790" s="261"/>
      <c r="AN790" s="261"/>
      <c r="AO790" s="261"/>
      <c r="AP790" s="261"/>
      <c r="AQ790" s="261"/>
      <c r="AR790" s="261"/>
      <c r="AS790" s="261"/>
      <c r="AT790" s="261"/>
      <c r="AU790" s="261"/>
      <c r="AV790" s="261"/>
      <c r="AW790" s="261"/>
      <c r="AX790" s="261"/>
      <c r="AY790" s="261"/>
      <c r="AZ790" s="261"/>
      <c r="BA790" s="261"/>
      <c r="BB790" s="261"/>
      <c r="BC790" s="261"/>
      <c r="BD790" s="261"/>
      <c r="BE790" s="261"/>
      <c r="BF790" s="261"/>
      <c r="BG790" s="261"/>
      <c r="BH790" s="261"/>
      <c r="BI790" s="261"/>
      <c r="BJ790" s="261"/>
      <c r="BK790" s="261"/>
      <c r="BL790" s="261"/>
      <c r="BM790" s="261"/>
      <c r="BN790" s="261"/>
      <c r="BO790" s="261"/>
      <c r="BP790" s="261"/>
      <c r="BQ790" s="261"/>
      <c r="BR790" s="261"/>
      <c r="BS790" s="261"/>
      <c r="BT790" s="261"/>
      <c r="BU790" s="261"/>
      <c r="BV790" s="261"/>
      <c r="BW790" s="261"/>
      <c r="BX790" s="261"/>
      <c r="BY790" s="261"/>
      <c r="BZ790" s="261"/>
      <c r="CA790" s="261"/>
      <c r="CB790" s="261"/>
      <c r="CC790" s="261"/>
      <c r="CD790" s="261"/>
      <c r="CE790" s="261"/>
      <c r="CF790" s="261"/>
      <c r="CG790" s="261"/>
      <c r="CH790" s="261"/>
      <c r="CI790" s="261"/>
      <c r="CJ790" s="261"/>
      <c r="CK790" s="261"/>
      <c r="CL790" s="261"/>
      <c r="CM790" s="261"/>
      <c r="CN790" s="261"/>
      <c r="CO790" s="261"/>
      <c r="CP790" s="261"/>
      <c r="CQ790" s="261"/>
      <c r="CR790" s="261"/>
      <c r="CS790" s="261"/>
      <c r="CT790" s="261"/>
      <c r="CU790" s="261"/>
      <c r="CV790" s="261"/>
      <c r="CW790" s="261"/>
      <c r="CX790" s="261"/>
      <c r="CY790" s="261"/>
      <c r="CZ790" s="261"/>
      <c r="DA790" s="261"/>
      <c r="DB790" s="261"/>
      <c r="DC790" s="261"/>
      <c r="DD790" s="261"/>
      <c r="DE790" s="261"/>
      <c r="DF790" s="261"/>
      <c r="DG790" s="261"/>
      <c r="DH790" s="261"/>
      <c r="DI790" s="261"/>
      <c r="DJ790" s="261"/>
      <c r="DK790" s="261"/>
      <c r="DL790" s="261"/>
      <c r="DM790" s="261"/>
      <c r="DN790" s="261"/>
      <c r="DO790" s="261"/>
      <c r="DP790" s="261"/>
      <c r="DQ790" s="261"/>
      <c r="DR790" s="261"/>
      <c r="DS790" s="261"/>
      <c r="DT790" s="261"/>
      <c r="DU790" s="261"/>
      <c r="DV790" s="261"/>
      <c r="DW790" s="261"/>
      <c r="DX790" s="261"/>
      <c r="DY790" s="261"/>
      <c r="DZ790" s="261"/>
      <c r="EA790" s="261"/>
      <c r="EB790" s="261"/>
      <c r="EC790" s="261"/>
      <c r="ED790" s="261"/>
      <c r="EE790" s="261"/>
      <c r="EF790" s="261"/>
      <c r="EG790" s="261"/>
      <c r="EH790" s="261"/>
      <c r="EI790" s="261"/>
      <c r="EJ790" s="261"/>
      <c r="EK790" s="261"/>
      <c r="EL790" s="261"/>
      <c r="EM790" s="261"/>
      <c r="EN790" s="261"/>
      <c r="EO790" s="261"/>
      <c r="EP790" s="261"/>
      <c r="EQ790" s="261"/>
      <c r="ER790" s="261"/>
      <c r="ES790" s="658"/>
      <c r="ET790" s="261"/>
      <c r="EU790" s="261"/>
      <c r="EV790" s="261"/>
      <c r="EW790" s="261"/>
      <c r="EX790" s="261"/>
      <c r="EY790" s="261"/>
    </row>
    <row r="791" spans="1:155" s="150" customFormat="1" hidden="1" x14ac:dyDescent="0.25">
      <c r="A791" s="574"/>
      <c r="B791" s="261"/>
      <c r="C791" s="261"/>
      <c r="D791" s="291"/>
      <c r="E791" s="291"/>
      <c r="F791" s="291"/>
      <c r="G791" s="257"/>
      <c r="H791" s="261"/>
      <c r="I791" s="261"/>
      <c r="J791" s="261"/>
      <c r="K791" s="261"/>
      <c r="L791" s="261"/>
      <c r="M791" s="261"/>
      <c r="N791" s="261"/>
      <c r="O791" s="261"/>
      <c r="P791" s="261"/>
      <c r="Q791" s="261"/>
      <c r="R791" s="261"/>
      <c r="S791" s="261"/>
      <c r="T791" s="261"/>
      <c r="U791" s="261"/>
      <c r="V791" s="261"/>
      <c r="W791" s="261"/>
      <c r="X791" s="261"/>
      <c r="Y791" s="261"/>
      <c r="Z791" s="261"/>
      <c r="AA791" s="261"/>
      <c r="AB791" s="261"/>
      <c r="AC791" s="261"/>
      <c r="AD791" s="261"/>
      <c r="AE791" s="261"/>
      <c r="AF791" s="261"/>
      <c r="AG791" s="261"/>
      <c r="AH791" s="261"/>
      <c r="AI791" s="261"/>
      <c r="AJ791" s="261"/>
      <c r="AK791" s="261"/>
      <c r="AL791" s="261"/>
      <c r="AM791" s="261"/>
      <c r="AN791" s="261"/>
      <c r="AO791" s="261"/>
      <c r="AP791" s="261"/>
      <c r="AQ791" s="261"/>
      <c r="AR791" s="261"/>
      <c r="AS791" s="261"/>
      <c r="AT791" s="261"/>
      <c r="AU791" s="261"/>
      <c r="AV791" s="261"/>
      <c r="AW791" s="261"/>
      <c r="AX791" s="261"/>
      <c r="AY791" s="261"/>
      <c r="AZ791" s="261"/>
      <c r="BA791" s="261"/>
      <c r="BB791" s="261"/>
      <c r="BC791" s="261"/>
      <c r="BD791" s="261"/>
      <c r="BE791" s="261"/>
      <c r="BF791" s="261"/>
      <c r="BG791" s="261"/>
      <c r="BH791" s="261"/>
      <c r="BI791" s="261"/>
      <c r="BJ791" s="261"/>
      <c r="BK791" s="261"/>
      <c r="BL791" s="261"/>
      <c r="BM791" s="261"/>
      <c r="BN791" s="261"/>
      <c r="BO791" s="261"/>
      <c r="BP791" s="261"/>
      <c r="BQ791" s="261"/>
      <c r="BR791" s="261"/>
      <c r="BS791" s="261"/>
      <c r="BT791" s="261"/>
      <c r="BU791" s="261"/>
      <c r="BV791" s="261"/>
      <c r="BW791" s="261"/>
      <c r="BX791" s="261"/>
      <c r="BY791" s="261"/>
      <c r="BZ791" s="261"/>
      <c r="CA791" s="261"/>
      <c r="CB791" s="261"/>
      <c r="CC791" s="261"/>
      <c r="CD791" s="261"/>
      <c r="CE791" s="261"/>
      <c r="CF791" s="261"/>
      <c r="CG791" s="261"/>
      <c r="CH791" s="261"/>
      <c r="CI791" s="261"/>
      <c r="CJ791" s="261"/>
      <c r="CK791" s="261"/>
      <c r="CL791" s="261"/>
      <c r="CM791" s="261"/>
      <c r="CN791" s="261"/>
      <c r="CO791" s="261"/>
      <c r="CP791" s="261"/>
      <c r="CQ791" s="261"/>
      <c r="CR791" s="261"/>
      <c r="CS791" s="261"/>
      <c r="CT791" s="261"/>
      <c r="CU791" s="261"/>
      <c r="CV791" s="261"/>
      <c r="CW791" s="261"/>
      <c r="CX791" s="261"/>
      <c r="CY791" s="261"/>
      <c r="CZ791" s="261"/>
      <c r="DA791" s="261"/>
      <c r="DB791" s="261"/>
      <c r="DC791" s="261"/>
      <c r="DD791" s="261"/>
      <c r="DE791" s="261"/>
      <c r="DF791" s="261"/>
      <c r="DG791" s="261"/>
      <c r="DH791" s="261"/>
      <c r="DI791" s="261"/>
      <c r="DJ791" s="261"/>
      <c r="DK791" s="261"/>
      <c r="DL791" s="261"/>
      <c r="DM791" s="261"/>
      <c r="DN791" s="261"/>
      <c r="DO791" s="261"/>
      <c r="DP791" s="261"/>
      <c r="DQ791" s="261"/>
      <c r="DR791" s="261"/>
      <c r="DS791" s="261"/>
      <c r="DT791" s="261"/>
      <c r="DU791" s="261"/>
      <c r="DV791" s="261"/>
      <c r="DW791" s="261"/>
      <c r="DX791" s="261"/>
      <c r="DY791" s="261"/>
      <c r="DZ791" s="261"/>
      <c r="EA791" s="261"/>
      <c r="EB791" s="261"/>
      <c r="EC791" s="261"/>
      <c r="ED791" s="261"/>
      <c r="EE791" s="261"/>
      <c r="EF791" s="261"/>
      <c r="EG791" s="261"/>
      <c r="EH791" s="261"/>
      <c r="EI791" s="261"/>
      <c r="EJ791" s="261"/>
      <c r="EK791" s="261"/>
      <c r="EL791" s="261"/>
      <c r="EM791" s="261"/>
      <c r="EN791" s="261"/>
      <c r="EO791" s="261"/>
      <c r="EP791" s="261"/>
      <c r="EQ791" s="261"/>
      <c r="ER791" s="261"/>
      <c r="ES791" s="658"/>
      <c r="ET791" s="261"/>
      <c r="EU791" s="261"/>
      <c r="EV791" s="261"/>
      <c r="EW791" s="261"/>
      <c r="EX791" s="261"/>
      <c r="EY791" s="261"/>
    </row>
    <row r="792" spans="1:155" s="150" customFormat="1" hidden="1" x14ac:dyDescent="0.25">
      <c r="A792" s="574"/>
      <c r="B792" s="261"/>
      <c r="C792" s="261"/>
      <c r="D792" s="291"/>
      <c r="E792" s="291"/>
      <c r="F792" s="291"/>
      <c r="G792" s="257"/>
      <c r="H792" s="261"/>
      <c r="I792" s="261"/>
      <c r="J792" s="261"/>
      <c r="K792" s="261"/>
      <c r="L792" s="261"/>
      <c r="M792" s="261"/>
      <c r="N792" s="261"/>
      <c r="O792" s="261"/>
      <c r="P792" s="261"/>
      <c r="Q792" s="261"/>
      <c r="R792" s="261"/>
      <c r="S792" s="261"/>
      <c r="T792" s="261"/>
      <c r="U792" s="261"/>
      <c r="V792" s="261"/>
      <c r="W792" s="261"/>
      <c r="X792" s="261"/>
      <c r="Y792" s="261"/>
      <c r="Z792" s="261"/>
      <c r="AA792" s="261"/>
      <c r="AB792" s="261"/>
      <c r="AC792" s="261"/>
      <c r="AD792" s="261"/>
      <c r="AE792" s="261"/>
      <c r="AF792" s="261"/>
      <c r="AG792" s="261"/>
      <c r="AH792" s="261"/>
      <c r="AI792" s="261"/>
      <c r="AJ792" s="261"/>
      <c r="AK792" s="261"/>
      <c r="AL792" s="261"/>
      <c r="AM792" s="261"/>
      <c r="AN792" s="261"/>
      <c r="AO792" s="261"/>
      <c r="AP792" s="261"/>
      <c r="AQ792" s="261"/>
      <c r="AR792" s="261"/>
      <c r="AS792" s="261"/>
      <c r="AT792" s="261"/>
      <c r="AU792" s="261"/>
      <c r="AV792" s="261"/>
      <c r="AW792" s="261"/>
      <c r="AX792" s="261"/>
      <c r="AY792" s="261"/>
      <c r="AZ792" s="261"/>
      <c r="BA792" s="261"/>
      <c r="BB792" s="261"/>
      <c r="BC792" s="261"/>
      <c r="BD792" s="261"/>
      <c r="BE792" s="261"/>
      <c r="BF792" s="261"/>
      <c r="BG792" s="261"/>
      <c r="BH792" s="261"/>
      <c r="BI792" s="261"/>
      <c r="BJ792" s="261"/>
      <c r="BK792" s="261"/>
      <c r="BL792" s="261"/>
      <c r="BM792" s="261"/>
      <c r="BN792" s="261"/>
      <c r="BO792" s="261"/>
      <c r="BP792" s="261"/>
      <c r="BQ792" s="261"/>
      <c r="BR792" s="261"/>
      <c r="BS792" s="261"/>
      <c r="BT792" s="261"/>
      <c r="BU792" s="261"/>
      <c r="BV792" s="261"/>
      <c r="BW792" s="261"/>
      <c r="BX792" s="261"/>
      <c r="BY792" s="261"/>
      <c r="BZ792" s="261"/>
      <c r="CA792" s="261"/>
      <c r="CB792" s="261"/>
      <c r="CC792" s="261"/>
      <c r="CD792" s="261"/>
      <c r="CE792" s="261"/>
      <c r="CF792" s="261"/>
      <c r="CG792" s="261"/>
      <c r="CH792" s="261"/>
      <c r="CI792" s="261"/>
      <c r="CJ792" s="261"/>
      <c r="CK792" s="261"/>
      <c r="CL792" s="261"/>
      <c r="CM792" s="261"/>
      <c r="CN792" s="261"/>
      <c r="CO792" s="261"/>
      <c r="CP792" s="261"/>
      <c r="CQ792" s="261"/>
      <c r="CR792" s="261"/>
      <c r="CS792" s="261"/>
      <c r="CT792" s="261"/>
      <c r="CU792" s="261"/>
      <c r="CV792" s="261"/>
      <c r="CW792" s="261"/>
      <c r="CX792" s="261"/>
      <c r="CY792" s="261"/>
      <c r="CZ792" s="261"/>
      <c r="DA792" s="261"/>
      <c r="DB792" s="261"/>
      <c r="DC792" s="261"/>
      <c r="DD792" s="261"/>
      <c r="DE792" s="261"/>
      <c r="DF792" s="261"/>
      <c r="DG792" s="261"/>
      <c r="DH792" s="261"/>
      <c r="DI792" s="261"/>
      <c r="DJ792" s="261"/>
      <c r="DK792" s="261"/>
      <c r="DL792" s="261"/>
      <c r="DM792" s="261"/>
      <c r="DN792" s="261"/>
      <c r="DO792" s="261"/>
      <c r="DP792" s="261"/>
      <c r="DQ792" s="261"/>
      <c r="DR792" s="261"/>
      <c r="DS792" s="261"/>
      <c r="DT792" s="261"/>
      <c r="DU792" s="261"/>
      <c r="DV792" s="261"/>
      <c r="DW792" s="261"/>
      <c r="DX792" s="261"/>
      <c r="DY792" s="261"/>
      <c r="DZ792" s="261"/>
      <c r="EA792" s="261"/>
      <c r="EB792" s="261"/>
      <c r="EC792" s="261"/>
      <c r="ED792" s="261"/>
      <c r="EE792" s="261"/>
      <c r="EF792" s="261"/>
      <c r="EG792" s="261"/>
      <c r="EH792" s="261"/>
      <c r="EI792" s="261"/>
      <c r="EJ792" s="261"/>
      <c r="EK792" s="261"/>
      <c r="EL792" s="261"/>
      <c r="EM792" s="261"/>
      <c r="EN792" s="261"/>
      <c r="EO792" s="261"/>
      <c r="EP792" s="261"/>
      <c r="EQ792" s="261"/>
      <c r="ER792" s="261"/>
      <c r="ES792" s="658"/>
      <c r="ET792" s="261"/>
      <c r="EU792" s="261"/>
      <c r="EV792" s="261"/>
      <c r="EW792" s="261"/>
      <c r="EX792" s="261"/>
      <c r="EY792" s="261"/>
    </row>
    <row r="793" spans="1:155" s="150" customFormat="1" hidden="1" x14ac:dyDescent="0.25">
      <c r="A793" s="574"/>
      <c r="B793" s="261"/>
      <c r="C793" s="261"/>
      <c r="D793" s="291"/>
      <c r="E793" s="291"/>
      <c r="F793" s="291"/>
      <c r="G793" s="257"/>
      <c r="H793" s="261"/>
      <c r="I793" s="261"/>
      <c r="J793" s="261"/>
      <c r="K793" s="261"/>
      <c r="L793" s="261"/>
      <c r="M793" s="261"/>
      <c r="N793" s="261"/>
      <c r="O793" s="261"/>
      <c r="P793" s="261"/>
      <c r="Q793" s="261"/>
      <c r="R793" s="261"/>
      <c r="S793" s="261"/>
      <c r="T793" s="261"/>
      <c r="U793" s="261"/>
      <c r="V793" s="261"/>
      <c r="W793" s="261"/>
      <c r="X793" s="261"/>
      <c r="Y793" s="261"/>
      <c r="Z793" s="261"/>
      <c r="AA793" s="261"/>
      <c r="AB793" s="261"/>
      <c r="AC793" s="261"/>
      <c r="AD793" s="261"/>
      <c r="AE793" s="261"/>
      <c r="AF793" s="261"/>
      <c r="AG793" s="261"/>
      <c r="AH793" s="261"/>
      <c r="AI793" s="261"/>
      <c r="AJ793" s="261"/>
      <c r="AK793" s="261"/>
      <c r="AL793" s="261"/>
      <c r="AM793" s="261"/>
      <c r="AN793" s="261"/>
      <c r="AO793" s="261"/>
      <c r="AP793" s="261"/>
      <c r="AQ793" s="261"/>
      <c r="AR793" s="261"/>
      <c r="AS793" s="261"/>
      <c r="AT793" s="261"/>
      <c r="AU793" s="261"/>
      <c r="AV793" s="261"/>
      <c r="AW793" s="261"/>
      <c r="AX793" s="261"/>
      <c r="AY793" s="261"/>
      <c r="AZ793" s="261"/>
      <c r="BA793" s="261"/>
      <c r="BB793" s="261"/>
      <c r="BC793" s="261"/>
      <c r="BD793" s="261"/>
      <c r="BE793" s="261"/>
      <c r="BF793" s="261"/>
      <c r="BG793" s="261"/>
      <c r="BH793" s="261"/>
      <c r="BI793" s="261"/>
      <c r="BJ793" s="261"/>
      <c r="BK793" s="261"/>
      <c r="BL793" s="261"/>
      <c r="BM793" s="261"/>
      <c r="BN793" s="261"/>
      <c r="BO793" s="261"/>
      <c r="BP793" s="261"/>
      <c r="BQ793" s="261"/>
      <c r="BR793" s="261"/>
      <c r="BS793" s="261"/>
      <c r="BT793" s="261"/>
      <c r="BU793" s="261"/>
      <c r="BV793" s="261"/>
      <c r="BW793" s="261"/>
      <c r="BX793" s="261"/>
      <c r="BY793" s="261"/>
      <c r="BZ793" s="261"/>
      <c r="CA793" s="261"/>
      <c r="CB793" s="261"/>
      <c r="CC793" s="261"/>
      <c r="CD793" s="261"/>
      <c r="CE793" s="261"/>
      <c r="CF793" s="261"/>
      <c r="CG793" s="261"/>
      <c r="CH793" s="261"/>
      <c r="CI793" s="261"/>
      <c r="CJ793" s="261"/>
      <c r="CK793" s="261"/>
      <c r="CL793" s="261"/>
      <c r="CM793" s="261"/>
      <c r="CN793" s="261"/>
      <c r="CO793" s="261"/>
      <c r="CP793" s="261"/>
      <c r="CQ793" s="261"/>
      <c r="CR793" s="261"/>
      <c r="CS793" s="261"/>
      <c r="CT793" s="261"/>
      <c r="CU793" s="261"/>
      <c r="CV793" s="261"/>
      <c r="CW793" s="261"/>
      <c r="CX793" s="261"/>
      <c r="CY793" s="261"/>
      <c r="CZ793" s="261"/>
      <c r="DA793" s="261"/>
      <c r="DB793" s="261"/>
      <c r="DC793" s="261"/>
      <c r="DD793" s="261"/>
      <c r="DE793" s="261"/>
      <c r="DF793" s="261"/>
      <c r="DG793" s="261"/>
      <c r="DH793" s="261"/>
      <c r="DI793" s="261"/>
      <c r="DJ793" s="261"/>
      <c r="DK793" s="261"/>
      <c r="DL793" s="261"/>
      <c r="DM793" s="261"/>
      <c r="DN793" s="261"/>
      <c r="DO793" s="261"/>
      <c r="DP793" s="261"/>
      <c r="DQ793" s="261"/>
      <c r="DR793" s="261"/>
      <c r="DS793" s="261"/>
      <c r="DT793" s="261"/>
      <c r="DU793" s="261"/>
      <c r="DV793" s="261"/>
      <c r="DW793" s="261"/>
      <c r="DX793" s="261"/>
      <c r="DY793" s="261"/>
      <c r="DZ793" s="261"/>
      <c r="EA793" s="261"/>
      <c r="EB793" s="261"/>
      <c r="EC793" s="261"/>
      <c r="ED793" s="261"/>
      <c r="EE793" s="261"/>
      <c r="EF793" s="261"/>
      <c r="EG793" s="261"/>
      <c r="EH793" s="261"/>
      <c r="EI793" s="261"/>
      <c r="EJ793" s="261"/>
      <c r="EK793" s="261"/>
      <c r="EL793" s="261"/>
      <c r="EM793" s="261"/>
      <c r="EN793" s="261"/>
      <c r="EO793" s="261"/>
      <c r="EP793" s="261"/>
      <c r="EQ793" s="261"/>
      <c r="ER793" s="261"/>
      <c r="ES793" s="658"/>
      <c r="ET793" s="261"/>
      <c r="EU793" s="261"/>
      <c r="EV793" s="261"/>
      <c r="EW793" s="261"/>
      <c r="EX793" s="261"/>
      <c r="EY793" s="261"/>
    </row>
    <row r="794" spans="1:155" s="150" customFormat="1" hidden="1" x14ac:dyDescent="0.25">
      <c r="A794" s="574"/>
      <c r="B794" s="261"/>
      <c r="C794" s="261"/>
      <c r="D794" s="291"/>
      <c r="E794" s="291"/>
      <c r="F794" s="291"/>
      <c r="G794" s="257"/>
      <c r="H794" s="261"/>
      <c r="I794" s="261"/>
      <c r="J794" s="261"/>
      <c r="K794" s="261"/>
      <c r="L794" s="261"/>
      <c r="M794" s="261"/>
      <c r="N794" s="261"/>
      <c r="O794" s="261"/>
      <c r="P794" s="261"/>
      <c r="Q794" s="261"/>
      <c r="R794" s="261"/>
      <c r="S794" s="261"/>
      <c r="T794" s="261"/>
      <c r="U794" s="261"/>
      <c r="V794" s="261"/>
      <c r="W794" s="261"/>
      <c r="X794" s="261"/>
      <c r="Y794" s="261"/>
      <c r="Z794" s="261"/>
      <c r="AA794" s="261"/>
      <c r="AB794" s="261"/>
      <c r="AC794" s="261"/>
      <c r="AD794" s="261"/>
      <c r="AE794" s="261"/>
      <c r="AF794" s="261"/>
      <c r="AG794" s="261"/>
      <c r="AH794" s="261"/>
      <c r="AI794" s="261"/>
      <c r="AJ794" s="261"/>
      <c r="AK794" s="261"/>
      <c r="AL794" s="261"/>
      <c r="AM794" s="261"/>
      <c r="AN794" s="261"/>
      <c r="AO794" s="261"/>
      <c r="AP794" s="261"/>
      <c r="AQ794" s="261"/>
      <c r="AR794" s="261"/>
      <c r="AS794" s="261"/>
      <c r="AT794" s="261"/>
      <c r="AU794" s="261"/>
      <c r="AV794" s="261"/>
      <c r="AW794" s="261"/>
      <c r="AX794" s="261"/>
      <c r="AY794" s="261"/>
      <c r="AZ794" s="261"/>
      <c r="BA794" s="261"/>
      <c r="BB794" s="261"/>
      <c r="BC794" s="261"/>
      <c r="BD794" s="261"/>
      <c r="BE794" s="261"/>
      <c r="BF794" s="261"/>
      <c r="BG794" s="261"/>
      <c r="BH794" s="261"/>
      <c r="BI794" s="261"/>
      <c r="BJ794" s="261"/>
      <c r="BK794" s="261"/>
      <c r="BL794" s="261"/>
      <c r="BM794" s="261"/>
      <c r="BN794" s="261"/>
      <c r="BO794" s="261"/>
      <c r="BP794" s="261"/>
      <c r="BQ794" s="261"/>
      <c r="BR794" s="261"/>
      <c r="BS794" s="261"/>
      <c r="BT794" s="261"/>
      <c r="BU794" s="261"/>
      <c r="BV794" s="261"/>
      <c r="BW794" s="261"/>
      <c r="BX794" s="261"/>
      <c r="BY794" s="261"/>
      <c r="BZ794" s="261"/>
      <c r="CA794" s="261"/>
      <c r="CB794" s="261"/>
      <c r="CC794" s="261"/>
      <c r="CD794" s="261"/>
      <c r="CE794" s="261"/>
      <c r="CF794" s="261"/>
      <c r="CG794" s="261"/>
      <c r="CH794" s="261"/>
      <c r="CI794" s="261"/>
      <c r="CJ794" s="261"/>
      <c r="CK794" s="261"/>
      <c r="CL794" s="261"/>
      <c r="CM794" s="261"/>
      <c r="CN794" s="261"/>
      <c r="CO794" s="261"/>
      <c r="CP794" s="261"/>
      <c r="CQ794" s="261"/>
      <c r="CR794" s="261"/>
      <c r="CS794" s="261"/>
      <c r="CT794" s="261"/>
      <c r="CU794" s="261"/>
      <c r="CV794" s="261"/>
      <c r="CW794" s="261"/>
      <c r="CX794" s="261"/>
      <c r="CY794" s="261"/>
      <c r="CZ794" s="261"/>
      <c r="DA794" s="261"/>
      <c r="DB794" s="261"/>
      <c r="DC794" s="261"/>
      <c r="DD794" s="261"/>
      <c r="DE794" s="261"/>
      <c r="DF794" s="261"/>
      <c r="DG794" s="261"/>
      <c r="DH794" s="261"/>
      <c r="DI794" s="261"/>
      <c r="DJ794" s="261"/>
      <c r="DK794" s="261"/>
      <c r="DL794" s="261"/>
      <c r="DM794" s="261"/>
      <c r="DN794" s="261"/>
      <c r="DO794" s="261"/>
      <c r="DP794" s="261"/>
      <c r="DQ794" s="261"/>
      <c r="DR794" s="261"/>
      <c r="DS794" s="261"/>
      <c r="DT794" s="261"/>
      <c r="DU794" s="261"/>
      <c r="DV794" s="261"/>
      <c r="DW794" s="261"/>
      <c r="DX794" s="261"/>
      <c r="DY794" s="261"/>
      <c r="DZ794" s="261"/>
      <c r="EA794" s="261"/>
      <c r="EB794" s="261"/>
      <c r="EC794" s="261"/>
      <c r="ED794" s="261"/>
      <c r="EE794" s="261"/>
      <c r="EF794" s="261"/>
      <c r="EG794" s="261"/>
      <c r="EH794" s="261"/>
      <c r="EI794" s="261"/>
      <c r="EJ794" s="261"/>
      <c r="EK794" s="261"/>
      <c r="EL794" s="261"/>
      <c r="EM794" s="261"/>
      <c r="EN794" s="261"/>
      <c r="EO794" s="261"/>
      <c r="EP794" s="261"/>
      <c r="EQ794" s="261"/>
      <c r="ER794" s="261"/>
      <c r="ES794" s="658"/>
      <c r="ET794" s="261"/>
      <c r="EU794" s="261"/>
      <c r="EV794" s="261"/>
      <c r="EW794" s="261"/>
      <c r="EX794" s="261"/>
      <c r="EY794" s="261"/>
    </row>
    <row r="795" spans="1:155" s="150" customFormat="1" hidden="1" x14ac:dyDescent="0.25">
      <c r="A795" s="574"/>
      <c r="B795" s="261"/>
      <c r="C795" s="261"/>
      <c r="D795" s="291"/>
      <c r="E795" s="291"/>
      <c r="F795" s="291"/>
      <c r="G795" s="257"/>
      <c r="H795" s="261"/>
      <c r="I795" s="261"/>
      <c r="J795" s="261"/>
      <c r="K795" s="261"/>
      <c r="L795" s="261"/>
      <c r="M795" s="261"/>
      <c r="N795" s="261"/>
      <c r="O795" s="261"/>
      <c r="P795" s="261"/>
      <c r="Q795" s="261"/>
      <c r="R795" s="261"/>
      <c r="S795" s="261"/>
      <c r="T795" s="261"/>
      <c r="U795" s="261"/>
      <c r="V795" s="261"/>
      <c r="W795" s="261"/>
      <c r="X795" s="261"/>
      <c r="Y795" s="261"/>
      <c r="Z795" s="261"/>
      <c r="AA795" s="261"/>
      <c r="AB795" s="261"/>
      <c r="AC795" s="261"/>
      <c r="AD795" s="261"/>
      <c r="AE795" s="261"/>
      <c r="AF795" s="261"/>
      <c r="AG795" s="261"/>
      <c r="AH795" s="261"/>
      <c r="AI795" s="261"/>
      <c r="AJ795" s="261"/>
      <c r="AK795" s="261"/>
      <c r="AL795" s="261"/>
      <c r="AM795" s="261"/>
      <c r="AN795" s="261"/>
      <c r="AO795" s="261"/>
      <c r="AP795" s="261"/>
      <c r="AQ795" s="261"/>
      <c r="AR795" s="261"/>
      <c r="AS795" s="261"/>
      <c r="AT795" s="261"/>
      <c r="AU795" s="261"/>
      <c r="AV795" s="261"/>
      <c r="AW795" s="261"/>
      <c r="AX795" s="261"/>
      <c r="AY795" s="261"/>
      <c r="AZ795" s="261"/>
      <c r="BA795" s="261"/>
      <c r="BB795" s="261"/>
      <c r="BC795" s="261"/>
      <c r="BD795" s="261"/>
      <c r="BE795" s="261"/>
      <c r="BF795" s="261"/>
      <c r="BG795" s="261"/>
      <c r="BH795" s="261"/>
      <c r="BI795" s="261"/>
      <c r="BJ795" s="261"/>
      <c r="BK795" s="261"/>
      <c r="BL795" s="261"/>
      <c r="BM795" s="261"/>
      <c r="BN795" s="261"/>
      <c r="BO795" s="261"/>
      <c r="BP795" s="261"/>
      <c r="BQ795" s="261"/>
      <c r="BR795" s="261"/>
      <c r="BS795" s="261"/>
      <c r="BT795" s="261"/>
      <c r="BU795" s="261"/>
      <c r="BV795" s="261"/>
      <c r="BW795" s="261"/>
      <c r="BX795" s="261"/>
      <c r="BY795" s="261"/>
      <c r="BZ795" s="261"/>
      <c r="CA795" s="261"/>
      <c r="CB795" s="261"/>
      <c r="CC795" s="261"/>
      <c r="CD795" s="261"/>
      <c r="CE795" s="261"/>
      <c r="CF795" s="261"/>
      <c r="CG795" s="261"/>
      <c r="CH795" s="261"/>
      <c r="CI795" s="261"/>
      <c r="CJ795" s="261"/>
      <c r="CK795" s="261"/>
      <c r="CL795" s="261"/>
      <c r="CM795" s="261"/>
      <c r="CN795" s="261"/>
      <c r="CO795" s="261"/>
      <c r="CP795" s="261"/>
      <c r="CQ795" s="261"/>
      <c r="CR795" s="261"/>
      <c r="CS795" s="261"/>
      <c r="CT795" s="261"/>
      <c r="CU795" s="261"/>
      <c r="CV795" s="261"/>
      <c r="CW795" s="261"/>
      <c r="CX795" s="261"/>
      <c r="CY795" s="261"/>
      <c r="CZ795" s="261"/>
      <c r="DA795" s="261"/>
      <c r="DB795" s="261"/>
      <c r="DC795" s="261"/>
      <c r="DD795" s="261"/>
      <c r="DE795" s="261"/>
      <c r="DF795" s="261"/>
      <c r="DG795" s="261"/>
      <c r="DH795" s="261"/>
      <c r="DI795" s="261"/>
      <c r="DJ795" s="261"/>
      <c r="DK795" s="261"/>
      <c r="DL795" s="261"/>
      <c r="DM795" s="261"/>
      <c r="DN795" s="261"/>
      <c r="DO795" s="261"/>
      <c r="DP795" s="261"/>
      <c r="DQ795" s="261"/>
      <c r="DR795" s="261"/>
      <c r="DS795" s="261"/>
      <c r="DT795" s="261"/>
      <c r="DU795" s="261"/>
      <c r="DV795" s="261"/>
      <c r="DW795" s="261"/>
      <c r="DX795" s="261"/>
      <c r="DY795" s="261"/>
      <c r="DZ795" s="261"/>
      <c r="EA795" s="261"/>
      <c r="EB795" s="261"/>
      <c r="EC795" s="261"/>
      <c r="ED795" s="261"/>
      <c r="EE795" s="261"/>
      <c r="EF795" s="261"/>
      <c r="EG795" s="261"/>
      <c r="EH795" s="261"/>
      <c r="EI795" s="261"/>
      <c r="EJ795" s="261"/>
      <c r="EK795" s="261"/>
      <c r="EL795" s="261"/>
      <c r="EM795" s="261"/>
      <c r="EN795" s="261"/>
      <c r="EO795" s="261"/>
      <c r="EP795" s="261"/>
      <c r="EQ795" s="261"/>
      <c r="ER795" s="261"/>
      <c r="ES795" s="658"/>
      <c r="ET795" s="261"/>
      <c r="EU795" s="261"/>
      <c r="EV795" s="261"/>
      <c r="EW795" s="261"/>
      <c r="EX795" s="261"/>
      <c r="EY795" s="261"/>
    </row>
    <row r="796" spans="1:155" s="150" customFormat="1" hidden="1" x14ac:dyDescent="0.25">
      <c r="A796" s="574"/>
      <c r="B796" s="261"/>
      <c r="C796" s="261"/>
      <c r="D796" s="291"/>
      <c r="E796" s="291"/>
      <c r="F796" s="291"/>
      <c r="G796" s="257"/>
      <c r="H796" s="261"/>
      <c r="I796" s="261"/>
      <c r="J796" s="261"/>
      <c r="K796" s="261"/>
      <c r="L796" s="261"/>
      <c r="M796" s="261"/>
      <c r="N796" s="261"/>
      <c r="O796" s="261"/>
      <c r="P796" s="261"/>
      <c r="Q796" s="261"/>
      <c r="R796" s="261"/>
      <c r="S796" s="261"/>
      <c r="T796" s="261"/>
      <c r="U796" s="261"/>
      <c r="V796" s="261"/>
      <c r="W796" s="261"/>
      <c r="X796" s="261"/>
      <c r="Y796" s="261"/>
      <c r="Z796" s="261"/>
      <c r="AA796" s="261"/>
      <c r="AB796" s="261"/>
      <c r="AC796" s="261"/>
      <c r="AD796" s="261"/>
      <c r="AE796" s="261"/>
      <c r="AF796" s="261"/>
      <c r="AG796" s="261"/>
      <c r="AH796" s="261"/>
      <c r="AI796" s="261"/>
      <c r="AJ796" s="261"/>
      <c r="AK796" s="261"/>
      <c r="AL796" s="261"/>
      <c r="AM796" s="261"/>
      <c r="AN796" s="261"/>
      <c r="AO796" s="261"/>
      <c r="AP796" s="261"/>
      <c r="AQ796" s="261"/>
      <c r="AR796" s="261"/>
      <c r="AS796" s="261"/>
      <c r="AT796" s="261"/>
      <c r="AU796" s="261"/>
      <c r="AV796" s="261"/>
      <c r="AW796" s="261"/>
      <c r="AX796" s="261"/>
      <c r="AY796" s="261"/>
      <c r="AZ796" s="261"/>
      <c r="BA796" s="261"/>
      <c r="BB796" s="261"/>
      <c r="BC796" s="261"/>
      <c r="BD796" s="261"/>
      <c r="BE796" s="261"/>
      <c r="BF796" s="261"/>
      <c r="BG796" s="261"/>
      <c r="BH796" s="261"/>
      <c r="BI796" s="261"/>
      <c r="BJ796" s="261"/>
      <c r="BK796" s="261"/>
      <c r="BL796" s="261"/>
      <c r="BM796" s="261"/>
      <c r="BN796" s="261"/>
      <c r="BO796" s="261"/>
      <c r="BP796" s="261"/>
      <c r="BQ796" s="261"/>
      <c r="BR796" s="261"/>
      <c r="BS796" s="261"/>
      <c r="BT796" s="261"/>
      <c r="BU796" s="261"/>
      <c r="BV796" s="261"/>
      <c r="BW796" s="261"/>
      <c r="BX796" s="261"/>
      <c r="BY796" s="261"/>
      <c r="BZ796" s="261"/>
      <c r="CA796" s="261"/>
      <c r="CB796" s="261"/>
      <c r="CC796" s="261"/>
      <c r="CD796" s="261"/>
      <c r="CE796" s="261"/>
      <c r="CF796" s="261"/>
      <c r="CG796" s="261"/>
      <c r="CH796" s="261"/>
      <c r="CI796" s="261"/>
      <c r="CJ796" s="261"/>
      <c r="CK796" s="261"/>
      <c r="CL796" s="261"/>
      <c r="CM796" s="261"/>
      <c r="CN796" s="261"/>
      <c r="CO796" s="261"/>
      <c r="CP796" s="261"/>
      <c r="CQ796" s="261"/>
      <c r="CR796" s="261"/>
      <c r="CS796" s="261"/>
      <c r="CT796" s="261"/>
      <c r="CU796" s="261"/>
      <c r="CV796" s="261"/>
      <c r="CW796" s="261"/>
      <c r="CX796" s="261"/>
      <c r="CY796" s="261"/>
      <c r="CZ796" s="261"/>
      <c r="DA796" s="261"/>
      <c r="DB796" s="261"/>
      <c r="DC796" s="261"/>
      <c r="DD796" s="261"/>
      <c r="DE796" s="261"/>
      <c r="DF796" s="261"/>
      <c r="DG796" s="261"/>
      <c r="DH796" s="261"/>
      <c r="DI796" s="261"/>
      <c r="DJ796" s="261"/>
      <c r="DK796" s="261"/>
      <c r="DL796" s="261"/>
      <c r="DM796" s="261"/>
      <c r="DN796" s="261"/>
      <c r="DO796" s="261"/>
      <c r="DP796" s="261"/>
      <c r="DQ796" s="261"/>
      <c r="DR796" s="261"/>
      <c r="DS796" s="261"/>
      <c r="DT796" s="261"/>
      <c r="DU796" s="261"/>
      <c r="DV796" s="261"/>
      <c r="DW796" s="261"/>
      <c r="DX796" s="261"/>
      <c r="DY796" s="261"/>
      <c r="DZ796" s="261"/>
      <c r="EA796" s="261"/>
      <c r="EB796" s="261"/>
      <c r="EC796" s="261"/>
      <c r="ED796" s="261"/>
      <c r="EE796" s="261"/>
      <c r="EF796" s="261"/>
      <c r="EG796" s="261"/>
      <c r="EH796" s="261"/>
      <c r="EI796" s="261"/>
      <c r="EJ796" s="261"/>
      <c r="EK796" s="261"/>
      <c r="EL796" s="261"/>
      <c r="EM796" s="261"/>
      <c r="EN796" s="261"/>
      <c r="EO796" s="261"/>
      <c r="EP796" s="261"/>
      <c r="EQ796" s="261"/>
      <c r="ER796" s="261"/>
      <c r="ES796" s="658"/>
      <c r="ET796" s="261"/>
      <c r="EU796" s="261"/>
      <c r="EV796" s="261"/>
      <c r="EW796" s="261"/>
      <c r="EX796" s="261"/>
      <c r="EY796" s="261"/>
    </row>
    <row r="797" spans="1:155" s="150" customFormat="1" hidden="1" x14ac:dyDescent="0.25">
      <c r="A797" s="574"/>
      <c r="B797" s="261"/>
      <c r="C797" s="261"/>
      <c r="D797" s="291"/>
      <c r="E797" s="291"/>
      <c r="F797" s="291"/>
      <c r="G797" s="257"/>
      <c r="H797" s="261"/>
      <c r="I797" s="261"/>
      <c r="J797" s="261"/>
      <c r="K797" s="261"/>
      <c r="L797" s="261"/>
      <c r="M797" s="261"/>
      <c r="N797" s="261"/>
      <c r="O797" s="261"/>
      <c r="P797" s="261"/>
      <c r="Q797" s="261"/>
      <c r="R797" s="261"/>
      <c r="S797" s="261"/>
      <c r="T797" s="261"/>
      <c r="U797" s="261"/>
      <c r="V797" s="261"/>
      <c r="W797" s="261"/>
      <c r="X797" s="261"/>
      <c r="Y797" s="261"/>
      <c r="Z797" s="261"/>
      <c r="AA797" s="261"/>
      <c r="AB797" s="261"/>
      <c r="AC797" s="261"/>
      <c r="AD797" s="261"/>
      <c r="AE797" s="261"/>
      <c r="AF797" s="261"/>
      <c r="AG797" s="261"/>
      <c r="AH797" s="261"/>
      <c r="AI797" s="261"/>
      <c r="AJ797" s="261"/>
      <c r="AK797" s="261"/>
      <c r="AL797" s="261"/>
      <c r="AM797" s="261"/>
      <c r="AN797" s="261"/>
      <c r="AO797" s="261"/>
      <c r="AP797" s="261"/>
      <c r="AQ797" s="261"/>
      <c r="AR797" s="261"/>
      <c r="AS797" s="261"/>
      <c r="AT797" s="261"/>
      <c r="AU797" s="261"/>
      <c r="AV797" s="261"/>
      <c r="AW797" s="261"/>
      <c r="AX797" s="261"/>
      <c r="AY797" s="261"/>
      <c r="AZ797" s="261"/>
      <c r="BA797" s="261"/>
      <c r="BB797" s="261"/>
      <c r="BC797" s="261"/>
      <c r="BD797" s="261"/>
      <c r="BE797" s="261"/>
      <c r="BF797" s="261"/>
      <c r="BG797" s="261"/>
      <c r="BH797" s="261"/>
      <c r="BI797" s="261"/>
      <c r="BJ797" s="261"/>
      <c r="BK797" s="261"/>
      <c r="BL797" s="261"/>
      <c r="BM797" s="261"/>
      <c r="BN797" s="261"/>
      <c r="BO797" s="261"/>
      <c r="BP797" s="261"/>
      <c r="BQ797" s="261"/>
      <c r="BR797" s="261"/>
      <c r="BS797" s="261"/>
      <c r="BT797" s="261"/>
      <c r="BU797" s="261"/>
      <c r="BV797" s="261"/>
      <c r="BW797" s="261"/>
      <c r="BX797" s="261"/>
      <c r="BY797" s="261"/>
      <c r="BZ797" s="261"/>
      <c r="CA797" s="261"/>
      <c r="CB797" s="261"/>
      <c r="CC797" s="261"/>
      <c r="CD797" s="261"/>
      <c r="CE797" s="261"/>
      <c r="CF797" s="261"/>
      <c r="CG797" s="261"/>
      <c r="CH797" s="261"/>
      <c r="CI797" s="261"/>
      <c r="CJ797" s="261"/>
      <c r="CK797" s="261"/>
      <c r="CL797" s="261"/>
      <c r="CM797" s="261"/>
      <c r="CN797" s="261"/>
      <c r="CO797" s="261"/>
      <c r="CP797" s="261"/>
      <c r="CQ797" s="261"/>
      <c r="CR797" s="261"/>
      <c r="CS797" s="261"/>
      <c r="CT797" s="261"/>
      <c r="CU797" s="261"/>
      <c r="CV797" s="261"/>
      <c r="CW797" s="261"/>
      <c r="CX797" s="261"/>
      <c r="CY797" s="261"/>
      <c r="CZ797" s="261"/>
      <c r="DA797" s="261"/>
      <c r="DB797" s="261"/>
      <c r="DC797" s="261"/>
      <c r="DD797" s="261"/>
      <c r="DE797" s="261"/>
      <c r="DF797" s="261"/>
      <c r="DG797" s="261"/>
      <c r="DH797" s="261"/>
      <c r="DI797" s="261"/>
      <c r="DJ797" s="261"/>
      <c r="DK797" s="261"/>
      <c r="DL797" s="261"/>
      <c r="DM797" s="261"/>
      <c r="DN797" s="261"/>
      <c r="DO797" s="261"/>
      <c r="DP797" s="261"/>
      <c r="DQ797" s="261"/>
      <c r="DR797" s="261"/>
      <c r="DS797" s="261"/>
      <c r="DT797" s="261"/>
      <c r="DU797" s="261"/>
      <c r="DV797" s="261"/>
      <c r="DW797" s="261"/>
      <c r="DX797" s="261"/>
      <c r="DY797" s="261"/>
      <c r="DZ797" s="261"/>
      <c r="EA797" s="261"/>
      <c r="EB797" s="261"/>
      <c r="EC797" s="261"/>
      <c r="ED797" s="261"/>
      <c r="EE797" s="261"/>
      <c r="EF797" s="261"/>
      <c r="EG797" s="261"/>
      <c r="EH797" s="261"/>
      <c r="EI797" s="261"/>
      <c r="EJ797" s="261"/>
      <c r="EK797" s="261"/>
      <c r="EL797" s="261"/>
      <c r="EM797" s="261"/>
      <c r="EN797" s="261"/>
      <c r="EO797" s="261"/>
      <c r="EP797" s="261"/>
      <c r="EQ797" s="261"/>
      <c r="ER797" s="261"/>
      <c r="ES797" s="658"/>
      <c r="ET797" s="261"/>
      <c r="EU797" s="261"/>
      <c r="EV797" s="261"/>
      <c r="EW797" s="261"/>
      <c r="EX797" s="261"/>
      <c r="EY797" s="261"/>
    </row>
    <row r="798" spans="1:155" s="150" customFormat="1" hidden="1" x14ac:dyDescent="0.25">
      <c r="A798" s="574"/>
      <c r="B798" s="261"/>
      <c r="C798" s="261"/>
      <c r="D798" s="291"/>
      <c r="E798" s="291"/>
      <c r="F798" s="291"/>
      <c r="G798" s="257"/>
      <c r="H798" s="261"/>
      <c r="I798" s="261"/>
      <c r="J798" s="261"/>
      <c r="K798" s="261"/>
      <c r="L798" s="261"/>
      <c r="M798" s="261"/>
      <c r="N798" s="261"/>
      <c r="O798" s="261"/>
      <c r="P798" s="261"/>
      <c r="Q798" s="261"/>
      <c r="R798" s="261"/>
      <c r="S798" s="261"/>
      <c r="T798" s="261"/>
      <c r="U798" s="261"/>
      <c r="V798" s="261"/>
      <c r="W798" s="261"/>
      <c r="X798" s="261"/>
      <c r="Y798" s="261"/>
      <c r="Z798" s="261"/>
      <c r="AA798" s="261"/>
      <c r="AB798" s="261"/>
      <c r="AC798" s="261"/>
      <c r="AD798" s="261"/>
      <c r="AE798" s="261"/>
      <c r="AF798" s="261"/>
      <c r="AG798" s="261"/>
      <c r="AH798" s="261"/>
      <c r="AI798" s="261"/>
      <c r="AJ798" s="261"/>
      <c r="AK798" s="261"/>
      <c r="AL798" s="261"/>
      <c r="AM798" s="261"/>
      <c r="AN798" s="261"/>
      <c r="AO798" s="261"/>
      <c r="AP798" s="261"/>
      <c r="AQ798" s="261"/>
      <c r="AR798" s="261"/>
      <c r="AS798" s="261"/>
      <c r="AT798" s="261"/>
      <c r="AU798" s="261"/>
      <c r="AV798" s="261"/>
      <c r="AW798" s="261"/>
      <c r="AX798" s="261"/>
      <c r="AY798" s="261"/>
      <c r="AZ798" s="261"/>
      <c r="BA798" s="261"/>
      <c r="BB798" s="261"/>
      <c r="BC798" s="261"/>
      <c r="BD798" s="261"/>
      <c r="BE798" s="261"/>
      <c r="BF798" s="261"/>
      <c r="BG798" s="261"/>
      <c r="BH798" s="261"/>
      <c r="BI798" s="261"/>
      <c r="BJ798" s="261"/>
      <c r="BK798" s="261"/>
      <c r="BL798" s="261"/>
      <c r="BM798" s="261"/>
      <c r="BN798" s="261"/>
      <c r="BO798" s="261"/>
      <c r="BP798" s="261"/>
      <c r="BQ798" s="261"/>
      <c r="BR798" s="261"/>
      <c r="BS798" s="261"/>
      <c r="BT798" s="261"/>
      <c r="BU798" s="261"/>
      <c r="BV798" s="261"/>
      <c r="BW798" s="261"/>
      <c r="BX798" s="261"/>
      <c r="BY798" s="261"/>
      <c r="BZ798" s="261"/>
      <c r="CA798" s="261"/>
      <c r="CB798" s="261"/>
      <c r="CC798" s="261"/>
      <c r="CD798" s="261"/>
      <c r="CE798" s="261"/>
      <c r="CF798" s="261"/>
      <c r="CG798" s="261"/>
      <c r="CH798" s="261"/>
      <c r="CI798" s="261"/>
      <c r="CJ798" s="261"/>
      <c r="CK798" s="261"/>
      <c r="CL798" s="261"/>
      <c r="CM798" s="261"/>
      <c r="CN798" s="261"/>
      <c r="CO798" s="261"/>
      <c r="CP798" s="261"/>
      <c r="CQ798" s="261"/>
      <c r="CR798" s="261"/>
      <c r="CS798" s="261"/>
      <c r="CT798" s="261"/>
      <c r="CU798" s="261"/>
      <c r="CV798" s="261"/>
      <c r="CW798" s="261"/>
      <c r="CX798" s="261"/>
      <c r="CY798" s="261"/>
      <c r="CZ798" s="261"/>
      <c r="DA798" s="261"/>
      <c r="DB798" s="261"/>
      <c r="DC798" s="261"/>
      <c r="DD798" s="261"/>
      <c r="DE798" s="261"/>
      <c r="DF798" s="261"/>
      <c r="DG798" s="261"/>
      <c r="DH798" s="261"/>
      <c r="DI798" s="261"/>
      <c r="DJ798" s="261"/>
      <c r="DK798" s="261"/>
      <c r="DL798" s="261"/>
      <c r="DM798" s="261"/>
      <c r="DN798" s="261"/>
      <c r="DO798" s="261"/>
      <c r="DP798" s="261"/>
      <c r="DQ798" s="261"/>
      <c r="DR798" s="261"/>
      <c r="DS798" s="261"/>
      <c r="DT798" s="261"/>
      <c r="DU798" s="261"/>
      <c r="DV798" s="261"/>
      <c r="DW798" s="261"/>
      <c r="DX798" s="261"/>
      <c r="DY798" s="261"/>
      <c r="DZ798" s="261"/>
      <c r="EA798" s="261"/>
      <c r="EB798" s="261"/>
      <c r="EC798" s="261"/>
      <c r="ED798" s="261"/>
      <c r="EE798" s="261"/>
      <c r="EF798" s="261"/>
      <c r="EG798" s="261"/>
      <c r="EH798" s="261"/>
      <c r="EI798" s="261"/>
      <c r="EJ798" s="261"/>
      <c r="EK798" s="261"/>
      <c r="EL798" s="261"/>
      <c r="EM798" s="261"/>
      <c r="EN798" s="261"/>
      <c r="EO798" s="261"/>
      <c r="EP798" s="261"/>
      <c r="EQ798" s="261"/>
      <c r="ER798" s="261"/>
      <c r="ES798" s="658"/>
      <c r="ET798" s="261"/>
      <c r="EU798" s="261"/>
      <c r="EV798" s="261"/>
      <c r="EW798" s="261"/>
      <c r="EX798" s="261"/>
      <c r="EY798" s="261"/>
    </row>
    <row r="799" spans="1:155" s="150" customFormat="1" hidden="1" x14ac:dyDescent="0.25">
      <c r="A799" s="574"/>
      <c r="B799" s="261"/>
      <c r="C799" s="261"/>
      <c r="D799" s="291"/>
      <c r="E799" s="291"/>
      <c r="F799" s="291"/>
      <c r="G799" s="257"/>
      <c r="H799" s="261"/>
      <c r="I799" s="261"/>
      <c r="J799" s="261"/>
      <c r="K799" s="261"/>
      <c r="L799" s="261"/>
      <c r="M799" s="261"/>
      <c r="N799" s="261"/>
      <c r="O799" s="261"/>
      <c r="P799" s="261"/>
      <c r="Q799" s="261"/>
      <c r="R799" s="261"/>
      <c r="S799" s="261"/>
      <c r="T799" s="261"/>
      <c r="U799" s="261"/>
      <c r="V799" s="261"/>
      <c r="W799" s="261"/>
      <c r="X799" s="261"/>
      <c r="Y799" s="261"/>
      <c r="Z799" s="261"/>
      <c r="AA799" s="261"/>
      <c r="AB799" s="261"/>
      <c r="AC799" s="261"/>
      <c r="AD799" s="261"/>
      <c r="AE799" s="261"/>
      <c r="AF799" s="261"/>
      <c r="AG799" s="261"/>
      <c r="AH799" s="261"/>
      <c r="AI799" s="261"/>
      <c r="AJ799" s="261"/>
      <c r="AK799" s="261"/>
      <c r="AL799" s="261"/>
      <c r="AM799" s="261"/>
      <c r="AN799" s="261"/>
      <c r="AO799" s="261"/>
      <c r="AP799" s="261"/>
      <c r="AQ799" s="261"/>
      <c r="AR799" s="261"/>
      <c r="AS799" s="261"/>
      <c r="AT799" s="261"/>
      <c r="AU799" s="261"/>
      <c r="AV799" s="261"/>
      <c r="AW799" s="261"/>
      <c r="AX799" s="261"/>
      <c r="AY799" s="261"/>
      <c r="AZ799" s="261"/>
      <c r="BA799" s="261"/>
      <c r="BB799" s="261"/>
      <c r="BC799" s="261"/>
      <c r="BD799" s="261"/>
      <c r="BE799" s="261"/>
      <c r="BF799" s="261"/>
      <c r="BG799" s="261"/>
      <c r="BH799" s="261"/>
      <c r="BI799" s="261"/>
      <c r="BJ799" s="261"/>
      <c r="BK799" s="261"/>
      <c r="BL799" s="261"/>
      <c r="BM799" s="261"/>
      <c r="BN799" s="261"/>
      <c r="BO799" s="261"/>
      <c r="BP799" s="261"/>
      <c r="BQ799" s="261"/>
      <c r="BR799" s="261"/>
      <c r="BS799" s="261"/>
      <c r="BT799" s="261"/>
      <c r="BU799" s="261"/>
      <c r="BV799" s="261"/>
      <c r="BW799" s="261"/>
      <c r="BX799" s="261"/>
      <c r="BY799" s="261"/>
      <c r="BZ799" s="261"/>
      <c r="CA799" s="261"/>
      <c r="CB799" s="261"/>
      <c r="CC799" s="261"/>
      <c r="CD799" s="261"/>
      <c r="CE799" s="261"/>
      <c r="CF799" s="261"/>
      <c r="CG799" s="261"/>
      <c r="CH799" s="261"/>
      <c r="CI799" s="261"/>
      <c r="CJ799" s="261"/>
      <c r="CK799" s="261"/>
      <c r="CL799" s="261"/>
      <c r="CM799" s="261"/>
      <c r="CN799" s="261"/>
      <c r="CO799" s="261"/>
      <c r="CP799" s="261"/>
      <c r="CQ799" s="261"/>
      <c r="CR799" s="261"/>
      <c r="CS799" s="261"/>
      <c r="CT799" s="261"/>
      <c r="CU799" s="261"/>
      <c r="CV799" s="261"/>
      <c r="CW799" s="261"/>
      <c r="CX799" s="261"/>
      <c r="CY799" s="261"/>
      <c r="CZ799" s="261"/>
      <c r="DA799" s="261"/>
      <c r="DB799" s="261"/>
      <c r="DC799" s="261"/>
      <c r="DD799" s="261"/>
      <c r="DE799" s="261"/>
      <c r="DF799" s="261"/>
      <c r="DG799" s="261"/>
      <c r="DH799" s="261"/>
      <c r="DI799" s="261"/>
      <c r="DJ799" s="261"/>
      <c r="DK799" s="261"/>
      <c r="DL799" s="261"/>
      <c r="DM799" s="261"/>
      <c r="DN799" s="261"/>
      <c r="DO799" s="261"/>
      <c r="DP799" s="261"/>
      <c r="DQ799" s="261"/>
      <c r="DR799" s="261"/>
      <c r="DS799" s="261"/>
      <c r="DT799" s="261"/>
      <c r="DU799" s="261"/>
      <c r="DV799" s="261"/>
      <c r="DW799" s="261"/>
      <c r="DX799" s="261"/>
      <c r="DY799" s="261"/>
      <c r="DZ799" s="261"/>
      <c r="EA799" s="261"/>
      <c r="EB799" s="261"/>
      <c r="EC799" s="261"/>
      <c r="ED799" s="261"/>
      <c r="EE799" s="261"/>
      <c r="EF799" s="261"/>
      <c r="EG799" s="261"/>
      <c r="EH799" s="261"/>
      <c r="EI799" s="261"/>
      <c r="EJ799" s="261"/>
      <c r="EK799" s="261"/>
      <c r="EL799" s="261"/>
      <c r="EM799" s="261"/>
      <c r="EN799" s="261"/>
      <c r="EO799" s="261"/>
      <c r="EP799" s="261"/>
      <c r="EQ799" s="261"/>
      <c r="ER799" s="261"/>
      <c r="ES799" s="658"/>
      <c r="ET799" s="261"/>
      <c r="EU799" s="261"/>
      <c r="EV799" s="261"/>
      <c r="EW799" s="261"/>
      <c r="EX799" s="261"/>
      <c r="EY799" s="261"/>
    </row>
  </sheetData>
  <mergeCells count="1">
    <mergeCell ref="B3:L3"/>
  </mergeCells>
  <conditionalFormatting sqref="H114:ER214">
    <cfRule type="cellIs" dxfId="379" priority="2" stopIfTrue="1" operator="lessThan">
      <formula>0</formula>
    </cfRule>
  </conditionalFormatting>
  <conditionalFormatting sqref="H11:ER111">
    <cfRule type="cellIs" dxfId="378"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C000"/>
  </sheetPr>
  <dimension ref="A1:S151"/>
  <sheetViews>
    <sheetView zoomScale="75" zoomScaleNormal="75" workbookViewId="0">
      <pane ySplit="4" topLeftCell="A83" activePane="bottomLeft" state="frozen"/>
      <selection activeCell="V16" sqref="V16"/>
      <selection pane="bottomLeft"/>
    </sheetView>
  </sheetViews>
  <sheetFormatPr defaultColWidth="0" defaultRowHeight="15" customHeight="1" zeroHeight="1" x14ac:dyDescent="0.25"/>
  <cols>
    <col min="1" max="1" width="1.85546875" style="150" customWidth="1"/>
    <col min="2" max="2" width="100.85546875" style="150" customWidth="1"/>
    <col min="3" max="4" width="16.85546875" style="150" customWidth="1"/>
    <col min="5" max="5" width="16.85546875" style="257" customWidth="1"/>
    <col min="6" max="13" width="16.85546875" style="259" customWidth="1"/>
    <col min="14" max="14" width="16.85546875" style="257" customWidth="1"/>
    <col min="15" max="15" width="1.85546875" style="261" customWidth="1"/>
    <col min="16" max="19" width="0" style="257" hidden="1" customWidth="1"/>
    <col min="20" max="16384" width="16.85546875" style="257" hidden="1"/>
  </cols>
  <sheetData>
    <row r="1" spans="1:15" s="1852" customFormat="1" ht="30" customHeight="1" x14ac:dyDescent="0.55000000000000004">
      <c r="A1" s="1830" t="s">
        <v>447</v>
      </c>
      <c r="B1" s="1662"/>
      <c r="C1" s="1662"/>
      <c r="D1" s="1662"/>
      <c r="E1" s="1599" t="str">
        <f>CONCATENATE("Reporting unit: ", 'General Info'!$C$7, " ", 'General Info'!$C$5)</f>
        <v xml:space="preserve">Reporting unit: 1 </v>
      </c>
      <c r="F1" s="1662"/>
      <c r="G1" s="1662"/>
      <c r="H1" s="1662"/>
      <c r="I1" s="1662"/>
      <c r="J1" s="1662"/>
      <c r="K1" s="1662"/>
      <c r="L1" s="1662"/>
      <c r="M1" s="1662"/>
      <c r="N1" s="1662"/>
      <c r="O1" s="1831"/>
    </row>
    <row r="2" spans="1:15" s="261" customFormat="1" ht="15" customHeight="1" x14ac:dyDescent="0.25">
      <c r="A2" s="574"/>
      <c r="O2" s="658"/>
    </row>
    <row r="3" spans="1:15" s="261" customFormat="1" ht="15" customHeight="1" x14ac:dyDescent="0.25">
      <c r="A3" s="574"/>
      <c r="B3" s="2214" t="s">
        <v>1689</v>
      </c>
      <c r="C3" s="2215">
        <f t="shared" ref="C3:L3" si="0">D3-1</f>
        <v>2007</v>
      </c>
      <c r="D3" s="2215">
        <f t="shared" si="0"/>
        <v>2008</v>
      </c>
      <c r="E3" s="2215">
        <f t="shared" si="0"/>
        <v>2009</v>
      </c>
      <c r="F3" s="2215">
        <f t="shared" si="0"/>
        <v>2010</v>
      </c>
      <c r="G3" s="2215">
        <f t="shared" si="0"/>
        <v>2011</v>
      </c>
      <c r="H3" s="2215">
        <f t="shared" si="0"/>
        <v>2012</v>
      </c>
      <c r="I3" s="2215">
        <f t="shared" si="0"/>
        <v>2013</v>
      </c>
      <c r="J3" s="2215">
        <f t="shared" si="0"/>
        <v>2014</v>
      </c>
      <c r="K3" s="2215">
        <f t="shared" si="0"/>
        <v>2015</v>
      </c>
      <c r="L3" s="2215">
        <f t="shared" si="0"/>
        <v>2016</v>
      </c>
      <c r="M3" s="2215">
        <f>N3-1</f>
        <v>2017</v>
      </c>
      <c r="N3" s="1810">
        <v>2018</v>
      </c>
      <c r="O3" s="658"/>
    </row>
    <row r="4" spans="1:15" s="261" customFormat="1" ht="15" customHeight="1" x14ac:dyDescent="0.25">
      <c r="A4" s="574"/>
      <c r="B4" s="1812"/>
      <c r="C4" s="1812"/>
      <c r="D4" s="1812"/>
      <c r="E4" s="1812"/>
      <c r="F4" s="1812"/>
      <c r="G4" s="1812"/>
      <c r="H4" s="1812"/>
      <c r="I4" s="1812"/>
      <c r="J4" s="1812"/>
      <c r="K4" s="1812"/>
      <c r="L4" s="1812"/>
      <c r="M4" s="1812"/>
      <c r="N4" s="1812"/>
      <c r="O4" s="658"/>
    </row>
    <row r="5" spans="1:15" s="457" customFormat="1" ht="45" customHeight="1" x14ac:dyDescent="0.25">
      <c r="A5" s="621" t="s">
        <v>491</v>
      </c>
      <c r="B5" s="144"/>
      <c r="C5" s="144"/>
      <c r="D5" s="144"/>
      <c r="O5" s="661"/>
    </row>
    <row r="6" spans="1:15" ht="15" customHeight="1" x14ac:dyDescent="0.25">
      <c r="A6" s="574"/>
      <c r="B6" s="1099" t="s">
        <v>492</v>
      </c>
      <c r="C6" s="1104"/>
      <c r="D6" s="1104"/>
      <c r="E6" s="1104"/>
      <c r="F6" s="1829"/>
      <c r="G6" s="1829"/>
      <c r="H6" s="1829"/>
      <c r="I6" s="1829"/>
      <c r="J6" s="1499"/>
      <c r="K6" s="1499"/>
      <c r="L6" s="1832"/>
      <c r="M6" s="1832"/>
      <c r="N6" s="1828"/>
      <c r="O6" s="658"/>
    </row>
    <row r="7" spans="1:15" ht="15" customHeight="1" x14ac:dyDescent="0.25">
      <c r="A7" s="574"/>
      <c r="B7" s="868" t="s">
        <v>799</v>
      </c>
      <c r="C7" s="1038"/>
      <c r="D7" s="1038"/>
      <c r="E7" s="1038"/>
      <c r="F7" s="20"/>
      <c r="G7" s="20"/>
      <c r="H7" s="20"/>
      <c r="I7" s="20"/>
      <c r="J7" s="17"/>
      <c r="K7" s="17"/>
      <c r="L7" s="27"/>
      <c r="M7" s="27"/>
      <c r="N7" s="40"/>
      <c r="O7" s="658"/>
    </row>
    <row r="8" spans="1:15" ht="15" customHeight="1" x14ac:dyDescent="0.25">
      <c r="A8" s="574"/>
      <c r="B8" s="869" t="str">
        <f>CONCATENATE("Check: row ", ROW(E7), " ≤ row ", ROW(E6))</f>
        <v>Check: row 7 ≤ row 6</v>
      </c>
      <c r="C8" s="25"/>
      <c r="D8" s="25"/>
      <c r="E8" s="25"/>
      <c r="F8" s="21"/>
      <c r="G8" s="21"/>
      <c r="H8" s="21"/>
      <c r="I8" s="21"/>
      <c r="J8" s="848" t="str">
        <f t="shared" ref="J8:K8" si="1">IF(AND(ISNUMBER(J6), ISNUMBER(J7)), IF(AND(J7&lt;=J6), "Pass", "Fail"), "")</f>
        <v/>
      </c>
      <c r="K8" s="848" t="str">
        <f t="shared" si="1"/>
        <v/>
      </c>
      <c r="L8" s="848" t="str">
        <f t="shared" ref="L8:N8" si="2">IF(AND(ISNUMBER(L6), ISNUMBER(L7)), IF(AND(L7&lt;=L6), "Pass", "Fail"), "")</f>
        <v/>
      </c>
      <c r="M8" s="848" t="str">
        <f t="shared" si="2"/>
        <v/>
      </c>
      <c r="N8" s="848" t="str">
        <f t="shared" si="2"/>
        <v/>
      </c>
      <c r="O8" s="658"/>
    </row>
    <row r="9" spans="1:15" s="261" customFormat="1" ht="15" customHeight="1" x14ac:dyDescent="0.25">
      <c r="A9" s="574"/>
      <c r="O9" s="658"/>
    </row>
    <row r="10" spans="1:15" s="457" customFormat="1" ht="45" customHeight="1" x14ac:dyDescent="0.25">
      <c r="A10" s="1398" t="s">
        <v>493</v>
      </c>
      <c r="B10" s="1811"/>
      <c r="C10" s="1789"/>
      <c r="D10" s="1789"/>
      <c r="E10" s="1789"/>
      <c r="F10" s="1789"/>
      <c r="G10" s="1789"/>
      <c r="H10" s="1789"/>
      <c r="I10" s="1789"/>
      <c r="J10" s="1789"/>
      <c r="K10" s="1789"/>
      <c r="L10" s="1789"/>
      <c r="M10" s="1789"/>
      <c r="N10" s="1789"/>
      <c r="O10" s="1833"/>
    </row>
    <row r="11" spans="1:15" ht="15" customHeight="1" x14ac:dyDescent="0.25">
      <c r="A11" s="574"/>
      <c r="B11" s="1407" t="s">
        <v>494</v>
      </c>
      <c r="C11" s="1104"/>
      <c r="D11" s="1104"/>
      <c r="E11" s="1104"/>
      <c r="F11" s="1829"/>
      <c r="G11" s="1829"/>
      <c r="H11" s="1829"/>
      <c r="I11" s="1406"/>
      <c r="J11" s="1397" t="str">
        <f t="shared" ref="J11:K11" si="3">IF(AND(ISNUMBER(J12), ISNUMBER(J14), ISNUMBER(J17), ISNUMBER(J18), ISNUMBER(J19), ISNUMBER(J20), ISNUMBER(J22)), J12-J14+J17+J18-J19+J20+J22+J23, "")</f>
        <v/>
      </c>
      <c r="K11" s="1397" t="str">
        <f t="shared" si="3"/>
        <v/>
      </c>
      <c r="L11" s="1397" t="str">
        <f t="shared" ref="L11:N11" si="4">IF(AND(ISNUMBER(L12), ISNUMBER(L14), ISNUMBER(L17), ISNUMBER(L18), ISNUMBER(L19), ISNUMBER(L20), ISNUMBER(L22)), L12-L14+L17+L18-L19+L20+L22+L23, "")</f>
        <v/>
      </c>
      <c r="M11" s="1397" t="str">
        <f t="shared" si="4"/>
        <v/>
      </c>
      <c r="N11" s="1498" t="str">
        <f t="shared" si="4"/>
        <v/>
      </c>
      <c r="O11" s="658"/>
    </row>
    <row r="12" spans="1:15" ht="15" customHeight="1" x14ac:dyDescent="0.25">
      <c r="A12" s="574"/>
      <c r="B12" s="1269" t="s">
        <v>1583</v>
      </c>
      <c r="C12" s="1038"/>
      <c r="D12" s="1038"/>
      <c r="E12" s="1038"/>
      <c r="F12" s="20"/>
      <c r="G12" s="20"/>
      <c r="H12" s="20"/>
      <c r="I12" s="20"/>
      <c r="J12" s="342"/>
      <c r="K12" s="342"/>
      <c r="L12" s="14"/>
      <c r="M12" s="14"/>
      <c r="N12" s="117"/>
      <c r="O12" s="658"/>
    </row>
    <row r="13" spans="1:15" ht="15" customHeight="1" x14ac:dyDescent="0.25">
      <c r="A13" s="574"/>
      <c r="B13" s="868" t="s">
        <v>1584</v>
      </c>
      <c r="C13" s="1038"/>
      <c r="D13" s="1038"/>
      <c r="E13" s="1038"/>
      <c r="F13" s="20"/>
      <c r="G13" s="20"/>
      <c r="H13" s="20"/>
      <c r="I13" s="20"/>
      <c r="J13" s="342"/>
      <c r="K13" s="342"/>
      <c r="L13" s="342"/>
      <c r="M13" s="342"/>
      <c r="N13" s="280"/>
      <c r="O13" s="658"/>
    </row>
    <row r="14" spans="1:15" ht="15" customHeight="1" x14ac:dyDescent="0.25">
      <c r="A14" s="574"/>
      <c r="B14" s="1269" t="s">
        <v>1582</v>
      </c>
      <c r="C14" s="1038"/>
      <c r="D14" s="1038"/>
      <c r="E14" s="1038"/>
      <c r="F14" s="20"/>
      <c r="G14" s="20"/>
      <c r="H14" s="20"/>
      <c r="I14" s="20"/>
      <c r="J14" s="342"/>
      <c r="K14" s="342"/>
      <c r="L14" s="34"/>
      <c r="M14" s="34"/>
      <c r="N14" s="82"/>
      <c r="O14" s="658"/>
    </row>
    <row r="15" spans="1:15" ht="15" customHeight="1" x14ac:dyDescent="0.25">
      <c r="A15" s="574"/>
      <c r="B15" s="868" t="s">
        <v>1585</v>
      </c>
      <c r="C15" s="1038"/>
      <c r="D15" s="1038"/>
      <c r="E15" s="1038"/>
      <c r="F15" s="20"/>
      <c r="G15" s="20"/>
      <c r="H15" s="20"/>
      <c r="I15" s="106"/>
      <c r="J15" s="342"/>
      <c r="K15" s="342"/>
      <c r="L15" s="342"/>
      <c r="M15" s="342"/>
      <c r="N15" s="280"/>
      <c r="O15" s="658"/>
    </row>
    <row r="16" spans="1:15" ht="15" customHeight="1" x14ac:dyDescent="0.25">
      <c r="A16" s="574"/>
      <c r="B16" s="1269" t="s">
        <v>1258</v>
      </c>
      <c r="C16" s="1038"/>
      <c r="D16" s="1038"/>
      <c r="E16" s="1038"/>
      <c r="F16" s="20"/>
      <c r="G16" s="20"/>
      <c r="H16" s="20"/>
      <c r="I16" s="106"/>
      <c r="J16" s="35" t="str">
        <f t="shared" ref="J16:K16" si="5">IF(AND(ISNUMBER(J12), ISNUMBER(J14)), ABS(J12-J14), "")</f>
        <v/>
      </c>
      <c r="K16" s="35" t="str">
        <f t="shared" si="5"/>
        <v/>
      </c>
      <c r="L16" s="35" t="str">
        <f t="shared" ref="L16:N16" si="6">IF(AND(ISNUMBER(L12), ISNUMBER(L14)), ABS(L12-L14), "")</f>
        <v/>
      </c>
      <c r="M16" s="35" t="str">
        <f t="shared" si="6"/>
        <v/>
      </c>
      <c r="N16" s="11" t="str">
        <f t="shared" si="6"/>
        <v/>
      </c>
      <c r="O16" s="658"/>
    </row>
    <row r="17" spans="1:15" ht="15" customHeight="1" x14ac:dyDescent="0.25">
      <c r="A17" s="574"/>
      <c r="B17" s="1269" t="s">
        <v>499</v>
      </c>
      <c r="C17" s="1038"/>
      <c r="D17" s="1038"/>
      <c r="E17" s="1038"/>
      <c r="F17" s="20"/>
      <c r="G17" s="20"/>
      <c r="H17" s="20"/>
      <c r="I17" s="20"/>
      <c r="J17" s="342"/>
      <c r="K17" s="342"/>
      <c r="L17" s="14"/>
      <c r="M17" s="14"/>
      <c r="N17" s="117"/>
      <c r="O17" s="658"/>
    </row>
    <row r="18" spans="1:15" ht="15" customHeight="1" x14ac:dyDescent="0.25">
      <c r="A18" s="574"/>
      <c r="B18" s="1269" t="s">
        <v>495</v>
      </c>
      <c r="C18" s="1038"/>
      <c r="D18" s="1038"/>
      <c r="E18" s="1038"/>
      <c r="F18" s="20"/>
      <c r="G18" s="20"/>
      <c r="H18" s="20"/>
      <c r="I18" s="20"/>
      <c r="J18" s="342"/>
      <c r="K18" s="342"/>
      <c r="L18" s="27"/>
      <c r="M18" s="27"/>
      <c r="N18" s="40"/>
      <c r="O18" s="658"/>
    </row>
    <row r="19" spans="1:15" ht="15" customHeight="1" x14ac:dyDescent="0.25">
      <c r="A19" s="574"/>
      <c r="B19" s="1269" t="s">
        <v>496</v>
      </c>
      <c r="C19" s="1038"/>
      <c r="D19" s="1038"/>
      <c r="E19" s="1038"/>
      <c r="F19" s="20"/>
      <c r="G19" s="20"/>
      <c r="H19" s="20"/>
      <c r="I19" s="20"/>
      <c r="J19" s="342"/>
      <c r="K19" s="342"/>
      <c r="L19" s="27"/>
      <c r="M19" s="27"/>
      <c r="N19" s="40"/>
      <c r="O19" s="658"/>
    </row>
    <row r="20" spans="1:15" ht="15" customHeight="1" x14ac:dyDescent="0.25">
      <c r="A20" s="574"/>
      <c r="B20" s="470" t="s">
        <v>497</v>
      </c>
      <c r="C20" s="1038"/>
      <c r="D20" s="1038"/>
      <c r="E20" s="1038"/>
      <c r="F20" s="20"/>
      <c r="G20" s="20"/>
      <c r="H20" s="20"/>
      <c r="I20" s="20"/>
      <c r="J20" s="342"/>
      <c r="K20" s="342"/>
      <c r="L20" s="27"/>
      <c r="M20" s="27"/>
      <c r="N20" s="40"/>
      <c r="O20" s="658"/>
    </row>
    <row r="21" spans="1:15" ht="15" customHeight="1" x14ac:dyDescent="0.25">
      <c r="A21" s="574"/>
      <c r="B21" s="470" t="s">
        <v>498</v>
      </c>
      <c r="C21" s="1038"/>
      <c r="D21" s="1038"/>
      <c r="E21" s="1038"/>
      <c r="F21" s="20"/>
      <c r="G21" s="20"/>
      <c r="H21" s="20"/>
      <c r="I21" s="20"/>
      <c r="J21" s="342"/>
      <c r="K21" s="342"/>
      <c r="L21" s="27"/>
      <c r="M21" s="27"/>
      <c r="N21" s="40"/>
      <c r="O21" s="658"/>
    </row>
    <row r="22" spans="1:15" ht="15" customHeight="1" x14ac:dyDescent="0.25">
      <c r="A22" s="574"/>
      <c r="B22" s="1269" t="s">
        <v>1216</v>
      </c>
      <c r="C22" s="1038"/>
      <c r="D22" s="1038"/>
      <c r="E22" s="1038"/>
      <c r="F22" s="20"/>
      <c r="G22" s="20"/>
      <c r="H22" s="20"/>
      <c r="I22" s="20"/>
      <c r="J22" s="342"/>
      <c r="K22" s="342"/>
      <c r="L22" s="27"/>
      <c r="M22" s="27"/>
      <c r="N22" s="40"/>
      <c r="O22" s="658"/>
    </row>
    <row r="23" spans="1:15" ht="15" customHeight="1" x14ac:dyDescent="0.25">
      <c r="A23" s="837"/>
      <c r="B23" s="964" t="s">
        <v>1593</v>
      </c>
      <c r="C23" s="1039"/>
      <c r="D23" s="1039"/>
      <c r="E23" s="1039"/>
      <c r="F23" s="260"/>
      <c r="G23" s="260"/>
      <c r="H23" s="260"/>
      <c r="I23" s="260"/>
      <c r="J23" s="342"/>
      <c r="K23" s="342"/>
      <c r="L23" s="342"/>
      <c r="M23" s="342"/>
      <c r="N23" s="280"/>
      <c r="O23" s="658"/>
    </row>
    <row r="24" spans="1:15" ht="15" customHeight="1" x14ac:dyDescent="0.25">
      <c r="A24" s="574"/>
      <c r="B24" s="471" t="s">
        <v>1217</v>
      </c>
      <c r="C24" s="25"/>
      <c r="D24" s="25"/>
      <c r="E24" s="25"/>
      <c r="F24" s="21"/>
      <c r="G24" s="21"/>
      <c r="H24" s="21"/>
      <c r="I24" s="21"/>
      <c r="J24" s="28"/>
      <c r="K24" s="28"/>
      <c r="L24" s="22"/>
      <c r="M24" s="22"/>
      <c r="N24" s="116"/>
      <c r="O24" s="658"/>
    </row>
    <row r="25" spans="1:15" s="261" customFormat="1" ht="15" customHeight="1" x14ac:dyDescent="0.25">
      <c r="A25" s="574"/>
      <c r="O25" s="658"/>
    </row>
    <row r="26" spans="1:15" s="457" customFormat="1" ht="45" customHeight="1" x14ac:dyDescent="0.25">
      <c r="A26" s="1398" t="s">
        <v>1218</v>
      </c>
      <c r="B26" s="1811"/>
      <c r="C26" s="1811"/>
      <c r="D26" s="1811"/>
      <c r="E26" s="1789"/>
      <c r="F26" s="1789"/>
      <c r="G26" s="1789"/>
      <c r="H26" s="1789"/>
      <c r="I26" s="1789"/>
      <c r="J26" s="1789"/>
      <c r="K26" s="1789"/>
      <c r="L26" s="1789"/>
      <c r="M26" s="1789"/>
      <c r="N26" s="1789"/>
      <c r="O26" s="1833"/>
    </row>
    <row r="27" spans="1:15" s="457" customFormat="1" ht="30" customHeight="1" x14ac:dyDescent="0.25">
      <c r="A27" s="621"/>
      <c r="B27" s="1811"/>
      <c r="C27" s="2625" t="str">
        <f>CONCATENATE("Memo (of loss window ",C28,"–",D28+9, ")")</f>
        <v>Memo (of loss window 2007–2017)</v>
      </c>
      <c r="D27" s="2625"/>
      <c r="E27" s="2626" t="str">
        <f>"10-year Basel III monitoring loss window (" &amp; $N$3-9 &amp; "–" &amp; $N$3 &amp; ")"</f>
        <v>10-year Basel III monitoring loss window (2009–2018)</v>
      </c>
      <c r="F27" s="2558"/>
      <c r="G27" s="2558"/>
      <c r="H27" s="2558"/>
      <c r="I27" s="2558"/>
      <c r="J27" s="2558"/>
      <c r="K27" s="2558"/>
      <c r="L27" s="2558"/>
      <c r="M27" s="2558"/>
      <c r="N27" s="2558"/>
      <c r="O27" s="661"/>
    </row>
    <row r="28" spans="1:15" s="261" customFormat="1" ht="15" customHeight="1" x14ac:dyDescent="0.25">
      <c r="A28" s="574"/>
      <c r="B28" s="1827"/>
      <c r="C28" s="1825">
        <f t="shared" ref="C28:N28" si="7">C$3</f>
        <v>2007</v>
      </c>
      <c r="D28" s="1826">
        <f t="shared" si="7"/>
        <v>2008</v>
      </c>
      <c r="E28" s="1825">
        <f t="shared" si="7"/>
        <v>2009</v>
      </c>
      <c r="F28" s="1825">
        <f t="shared" si="7"/>
        <v>2010</v>
      </c>
      <c r="G28" s="1825">
        <f t="shared" si="7"/>
        <v>2011</v>
      </c>
      <c r="H28" s="1825">
        <f t="shared" si="7"/>
        <v>2012</v>
      </c>
      <c r="I28" s="1825">
        <f t="shared" si="7"/>
        <v>2013</v>
      </c>
      <c r="J28" s="1825">
        <f t="shared" si="7"/>
        <v>2014</v>
      </c>
      <c r="K28" s="1825">
        <f t="shared" si="7"/>
        <v>2015</v>
      </c>
      <c r="L28" s="1825">
        <f t="shared" si="7"/>
        <v>2016</v>
      </c>
      <c r="M28" s="1825">
        <f t="shared" si="7"/>
        <v>2017</v>
      </c>
      <c r="N28" s="2216">
        <f t="shared" si="7"/>
        <v>2018</v>
      </c>
      <c r="O28" s="658"/>
    </row>
    <row r="29" spans="1:15" ht="15" customHeight="1" x14ac:dyDescent="0.25">
      <c r="A29" s="574"/>
      <c r="B29" s="1100" t="s">
        <v>1219</v>
      </c>
      <c r="C29" s="1038"/>
      <c r="D29" s="1814"/>
      <c r="E29" s="1038"/>
      <c r="F29" s="20"/>
      <c r="G29" s="20"/>
      <c r="H29" s="20"/>
      <c r="I29" s="20"/>
      <c r="J29" s="20"/>
      <c r="K29" s="20"/>
      <c r="L29" s="20"/>
      <c r="M29" s="20"/>
      <c r="N29" s="106"/>
      <c r="O29" s="658"/>
    </row>
    <row r="30" spans="1:15" ht="15" customHeight="1" x14ac:dyDescent="0.25">
      <c r="A30" s="574"/>
      <c r="B30" s="870" t="s">
        <v>855</v>
      </c>
      <c r="C30" s="342"/>
      <c r="D30" s="1815"/>
      <c r="E30" s="345"/>
      <c r="F30" s="27"/>
      <c r="G30" s="27"/>
      <c r="H30" s="27"/>
      <c r="I30" s="27"/>
      <c r="J30" s="27"/>
      <c r="K30" s="27"/>
      <c r="L30" s="27"/>
      <c r="M30" s="27"/>
      <c r="N30" s="40"/>
      <c r="O30" s="658"/>
    </row>
    <row r="31" spans="1:15" ht="15" customHeight="1" x14ac:dyDescent="0.25">
      <c r="A31" s="574"/>
      <c r="B31" s="870" t="s">
        <v>1220</v>
      </c>
      <c r="C31" s="342"/>
      <c r="D31" s="1815"/>
      <c r="E31" s="345"/>
      <c r="F31" s="27"/>
      <c r="G31" s="27"/>
      <c r="H31" s="27"/>
      <c r="I31" s="27"/>
      <c r="J31" s="27"/>
      <c r="K31" s="27"/>
      <c r="L31" s="27"/>
      <c r="M31" s="27"/>
      <c r="N31" s="40"/>
      <c r="O31" s="658"/>
    </row>
    <row r="32" spans="1:15" ht="15" customHeight="1" x14ac:dyDescent="0.25">
      <c r="A32" s="574"/>
      <c r="B32" s="870" t="s">
        <v>1221</v>
      </c>
      <c r="C32" s="342"/>
      <c r="D32" s="1815"/>
      <c r="E32" s="345"/>
      <c r="F32" s="27"/>
      <c r="G32" s="27"/>
      <c r="H32" s="27"/>
      <c r="I32" s="27"/>
      <c r="J32" s="27"/>
      <c r="K32" s="27"/>
      <c r="L32" s="27"/>
      <c r="M32" s="27"/>
      <c r="N32" s="40"/>
      <c r="O32" s="658"/>
    </row>
    <row r="33" spans="1:15" ht="15" customHeight="1" x14ac:dyDescent="0.25">
      <c r="A33" s="574"/>
      <c r="B33" s="871" t="str">
        <f>CONCATENATE("Check: row ", ROW(B32), " ≤ row ", ROW(B31))</f>
        <v>Check: row 32 ≤ row 31</v>
      </c>
      <c r="C33" s="342"/>
      <c r="D33" s="1815"/>
      <c r="E33" s="1105" t="str">
        <f>IF(AND(ISNUMBER(E31), ISNUMBER(E32)), IF(E32&lt;=E31, "Pass", "Fail"), "")</f>
        <v/>
      </c>
      <c r="F33" s="873" t="str">
        <f t="shared" ref="F33:N33" si="8">IF(AND(ISNUMBER(F31), ISNUMBER(F32)), IF(F32&lt;=F31, "Pass", "Fail"), "")</f>
        <v/>
      </c>
      <c r="G33" s="873" t="str">
        <f t="shared" si="8"/>
        <v/>
      </c>
      <c r="H33" s="873" t="str">
        <f t="shared" si="8"/>
        <v/>
      </c>
      <c r="I33" s="873" t="str">
        <f t="shared" si="8"/>
        <v/>
      </c>
      <c r="J33" s="873" t="str">
        <f t="shared" si="8"/>
        <v/>
      </c>
      <c r="K33" s="873" t="str">
        <f t="shared" si="8"/>
        <v/>
      </c>
      <c r="L33" s="873" t="str">
        <f t="shared" si="8"/>
        <v/>
      </c>
      <c r="M33" s="873" t="str">
        <f t="shared" si="8"/>
        <v/>
      </c>
      <c r="N33" s="874" t="str">
        <f t="shared" si="8"/>
        <v/>
      </c>
      <c r="O33" s="658"/>
    </row>
    <row r="34" spans="1:15" ht="15" customHeight="1" x14ac:dyDescent="0.25">
      <c r="A34" s="574"/>
      <c r="B34" s="870" t="s">
        <v>1592</v>
      </c>
      <c r="C34" s="224" t="str">
        <f>IF(AND(ISNUMBER(C30), ISNUMBER(C31)), C30-C31, "")</f>
        <v/>
      </c>
      <c r="D34" s="1816" t="str">
        <f>IF(AND(ISNUMBER(D30), ISNUMBER(D31)), D30-D31, "")</f>
        <v/>
      </c>
      <c r="E34" s="224" t="str">
        <f>IF(AND(ISNUMBER(E30), ISNUMBER(E31)), E30-E31, "")</f>
        <v/>
      </c>
      <c r="F34" s="35" t="str">
        <f t="shared" ref="F34:N34" si="9">IF(AND(ISNUMBER(F30), ISNUMBER(F31)), F30-F31, "")</f>
        <v/>
      </c>
      <c r="G34" s="35" t="str">
        <f t="shared" si="9"/>
        <v/>
      </c>
      <c r="H34" s="35" t="str">
        <f t="shared" si="9"/>
        <v/>
      </c>
      <c r="I34" s="35" t="str">
        <f t="shared" si="9"/>
        <v/>
      </c>
      <c r="J34" s="35" t="str">
        <f t="shared" si="9"/>
        <v/>
      </c>
      <c r="K34" s="35" t="str">
        <f t="shared" si="9"/>
        <v/>
      </c>
      <c r="L34" s="35" t="str">
        <f t="shared" si="9"/>
        <v/>
      </c>
      <c r="M34" s="35" t="str">
        <f t="shared" si="9"/>
        <v/>
      </c>
      <c r="N34" s="11" t="str">
        <f t="shared" si="9"/>
        <v/>
      </c>
      <c r="O34" s="658"/>
    </row>
    <row r="35" spans="1:15" ht="15" customHeight="1" x14ac:dyDescent="0.25">
      <c r="A35" s="574"/>
      <c r="B35" s="870" t="s">
        <v>1222</v>
      </c>
      <c r="C35" s="342"/>
      <c r="D35" s="1815"/>
      <c r="E35" s="927"/>
      <c r="F35" s="14"/>
      <c r="G35" s="14"/>
      <c r="H35" s="14"/>
      <c r="I35" s="14"/>
      <c r="J35" s="14"/>
      <c r="K35" s="14"/>
      <c r="L35" s="14"/>
      <c r="M35" s="14"/>
      <c r="N35" s="117"/>
      <c r="O35" s="658"/>
    </row>
    <row r="36" spans="1:15" ht="15" customHeight="1" x14ac:dyDescent="0.25">
      <c r="A36" s="574"/>
      <c r="B36" s="871" t="str">
        <f>CONCATENATE("Check: row ", ROW(B30), " &gt; 0 ↔ row ", ROW(B35)," &gt; 0")</f>
        <v>Check: row 30 &gt; 0 ↔ row 35 &gt; 0</v>
      </c>
      <c r="C36" s="859" t="str">
        <f t="shared" ref="C36:N36" si="10">IF(AND(ISNUMBER(C30), ISNUMBER(C35)), IF(C35&gt;0, IF(C30&gt;0, "Pass", "Fail"), IF(C30=0, "Pass", "Fail")), "")</f>
        <v/>
      </c>
      <c r="D36" s="1817" t="str">
        <f t="shared" si="10"/>
        <v/>
      </c>
      <c r="E36" s="859" t="str">
        <f t="shared" si="10"/>
        <v/>
      </c>
      <c r="F36" s="859" t="str">
        <f t="shared" si="10"/>
        <v/>
      </c>
      <c r="G36" s="859" t="str">
        <f t="shared" si="10"/>
        <v/>
      </c>
      <c r="H36" s="859" t="str">
        <f t="shared" si="10"/>
        <v/>
      </c>
      <c r="I36" s="859" t="str">
        <f t="shared" si="10"/>
        <v/>
      </c>
      <c r="J36" s="859" t="str">
        <f t="shared" si="10"/>
        <v/>
      </c>
      <c r="K36" s="859" t="str">
        <f t="shared" si="10"/>
        <v/>
      </c>
      <c r="L36" s="859" t="str">
        <f t="shared" si="10"/>
        <v/>
      </c>
      <c r="M36" s="859" t="str">
        <f t="shared" si="10"/>
        <v/>
      </c>
      <c r="N36" s="2217" t="str">
        <f t="shared" si="10"/>
        <v/>
      </c>
      <c r="O36" s="658"/>
    </row>
    <row r="37" spans="1:15" ht="15" customHeight="1" x14ac:dyDescent="0.25">
      <c r="A37" s="574"/>
      <c r="B37" s="870" t="s">
        <v>1223</v>
      </c>
      <c r="C37" s="1038"/>
      <c r="D37" s="1814"/>
      <c r="E37" s="2628"/>
      <c r="F37" s="2628"/>
      <c r="G37" s="2628"/>
      <c r="H37" s="2628"/>
      <c r="I37" s="2628"/>
      <c r="J37" s="2628"/>
      <c r="K37" s="2628"/>
      <c r="L37" s="2628"/>
      <c r="M37" s="2628"/>
      <c r="N37" s="2628"/>
      <c r="O37" s="658"/>
    </row>
    <row r="38" spans="1:15" ht="15" customHeight="1" x14ac:dyDescent="0.25">
      <c r="A38" s="574"/>
      <c r="B38" s="871" t="str">
        <f ca="1">CONCATENATE("Check: sum(row ", ROW(B35), ") ≥ ",CELL("address",E37)," ≥ max(row ",ROW(B35),")")</f>
        <v>Check: sum(row 35) ≥ $E$37 ≥ max(row 35)</v>
      </c>
      <c r="C38" s="1038"/>
      <c r="D38" s="1814"/>
      <c r="E38" s="2627" t="str">
        <f>IF(AND(SUM(E35:N35)&gt;=E37,E37&gt;=MAX(E35:N35)), "Pass", "Fail")</f>
        <v>Pass</v>
      </c>
      <c r="F38" s="2627"/>
      <c r="G38" s="2627"/>
      <c r="H38" s="2627"/>
      <c r="I38" s="2627"/>
      <c r="J38" s="2627"/>
      <c r="K38" s="2627"/>
      <c r="L38" s="2627"/>
      <c r="M38" s="2627"/>
      <c r="N38" s="2627"/>
      <c r="O38" s="658"/>
    </row>
    <row r="39" spans="1:15" ht="15" customHeight="1" x14ac:dyDescent="0.25">
      <c r="A39" s="574"/>
      <c r="B39" s="871" t="str">
        <f ca="1">CONCATENATE("Check: sum(row ",ROW(B34),")/",CELL("address",E37)," ≥ EUR 20,000 or ",CELL("address",E37)," = 0")</f>
        <v>Check: sum(row 34)/$E$37 ≥ EUR 20,000 or $E$37 = 0</v>
      </c>
      <c r="C39" s="1038"/>
      <c r="D39" s="1814"/>
      <c r="E39" s="2627" t="str">
        <f>IF(E37=0,"Pass",IF(SUM(E34:N34)/E37&gt;=20000/'Supervisory information'!D15,"Pass","Fail"))</f>
        <v>Pass</v>
      </c>
      <c r="F39" s="2627"/>
      <c r="G39" s="2627"/>
      <c r="H39" s="2627"/>
      <c r="I39" s="2627"/>
      <c r="J39" s="2627"/>
      <c r="K39" s="2627"/>
      <c r="L39" s="2627"/>
      <c r="M39" s="2627"/>
      <c r="N39" s="2627"/>
      <c r="O39" s="658"/>
    </row>
    <row r="40" spans="1:15" ht="15" customHeight="1" x14ac:dyDescent="0.25">
      <c r="A40" s="574"/>
      <c r="B40" s="870" t="s">
        <v>1224</v>
      </c>
      <c r="C40" s="342"/>
      <c r="D40" s="1815"/>
      <c r="E40" s="345"/>
      <c r="F40" s="345"/>
      <c r="G40" s="345"/>
      <c r="H40" s="345"/>
      <c r="I40" s="345"/>
      <c r="J40" s="345"/>
      <c r="K40" s="345"/>
      <c r="L40" s="345"/>
      <c r="M40" s="345"/>
      <c r="N40" s="282"/>
      <c r="O40" s="658"/>
    </row>
    <row r="41" spans="1:15" ht="15" customHeight="1" x14ac:dyDescent="0.25">
      <c r="A41" s="574"/>
      <c r="B41" s="870" t="s">
        <v>1225</v>
      </c>
      <c r="C41" s="224" t="str">
        <f>IF(AND(ISNUMBER(C34), ISNUMBER(C40)), C34-C40, "")</f>
        <v/>
      </c>
      <c r="D41" s="1816" t="str">
        <f>IF(AND(ISNUMBER(D34), ISNUMBER(D40)), D34-D40, "")</f>
        <v/>
      </c>
      <c r="E41" s="224" t="str">
        <f>IF(AND(ISNUMBER(E34), ISNUMBER(E40)), E34-E40, "")</f>
        <v/>
      </c>
      <c r="F41" s="224" t="str">
        <f t="shared" ref="F41:N41" si="11">IF(AND(ISNUMBER(F34), ISNUMBER(F40)), F34-F40, "")</f>
        <v/>
      </c>
      <c r="G41" s="224" t="str">
        <f t="shared" si="11"/>
        <v/>
      </c>
      <c r="H41" s="224" t="str">
        <f t="shared" si="11"/>
        <v/>
      </c>
      <c r="I41" s="224" t="str">
        <f t="shared" si="11"/>
        <v/>
      </c>
      <c r="J41" s="224" t="str">
        <f t="shared" si="11"/>
        <v/>
      </c>
      <c r="K41" s="224" t="str">
        <f t="shared" si="11"/>
        <v/>
      </c>
      <c r="L41" s="224" t="str">
        <f t="shared" si="11"/>
        <v/>
      </c>
      <c r="M41" s="224" t="str">
        <f t="shared" si="11"/>
        <v/>
      </c>
      <c r="N41" s="11" t="str">
        <f t="shared" si="11"/>
        <v/>
      </c>
      <c r="O41" s="658"/>
    </row>
    <row r="42" spans="1:15" ht="15" customHeight="1" x14ac:dyDescent="0.25">
      <c r="A42" s="574"/>
      <c r="B42" s="870" t="s">
        <v>1226</v>
      </c>
      <c r="C42" s="1038"/>
      <c r="D42" s="1814"/>
      <c r="E42" s="2628"/>
      <c r="F42" s="2628"/>
      <c r="G42" s="2628"/>
      <c r="H42" s="2628"/>
      <c r="I42" s="2628"/>
      <c r="J42" s="2628"/>
      <c r="K42" s="2628"/>
      <c r="L42" s="2628"/>
      <c r="M42" s="2628"/>
      <c r="N42" s="2628"/>
      <c r="O42" s="658"/>
    </row>
    <row r="43" spans="1:15" ht="15" customHeight="1" x14ac:dyDescent="0.25">
      <c r="A43" s="574"/>
      <c r="B43" s="871" t="str">
        <f ca="1">CONCATENATE("Check: ",CELL("address",E37)," ≥ ",CELL("address",E42)," ≥ 0")</f>
        <v>Check: $E$37 ≥ $E$42 ≥ 0</v>
      </c>
      <c r="C43" s="1039"/>
      <c r="D43" s="1818"/>
      <c r="E43" s="2627" t="str">
        <f>IF(AND(ISNUMBER(E37), ISNUMBER(E42)), IF(AND(E37&gt;=E42, E42&gt;=0), "Pass", "Fail"), "")</f>
        <v/>
      </c>
      <c r="F43" s="2627"/>
      <c r="G43" s="2627"/>
      <c r="H43" s="2627"/>
      <c r="I43" s="2627"/>
      <c r="J43" s="2627"/>
      <c r="K43" s="2627"/>
      <c r="L43" s="2627"/>
      <c r="M43" s="2627"/>
      <c r="N43" s="2627"/>
      <c r="O43" s="658"/>
    </row>
    <row r="44" spans="1:15" ht="15" customHeight="1" x14ac:dyDescent="0.25">
      <c r="A44" s="574"/>
      <c r="B44" s="871" t="str">
        <f ca="1">CONCATENATE("Check: sum(row ",ROW(B41),")/(",CELL("address",E37)," - ",CELL("address",E42),") ≥ EUR 20,000 or ",CELL("address",E37)," - ",CELL("address",E42)," = 0")</f>
        <v>Check: sum(row 41)/($E$37 - $E$42) ≥ EUR 20,000 or $E$37 - $E$42 = 0</v>
      </c>
      <c r="C44" s="25"/>
      <c r="D44" s="1819"/>
      <c r="E44" s="2627" t="str">
        <f>IF(E37-E42=0,"Pass",IF(SUM(E41:N41)/(E37-E42)&gt;=20000/'Supervisory information'!D15, "Pass", "Fail"))</f>
        <v>Pass</v>
      </c>
      <c r="F44" s="2627"/>
      <c r="G44" s="2627"/>
      <c r="H44" s="2627"/>
      <c r="I44" s="2627"/>
      <c r="J44" s="2627"/>
      <c r="K44" s="2627"/>
      <c r="L44" s="2627"/>
      <c r="M44" s="2627"/>
      <c r="N44" s="2627"/>
      <c r="O44" s="658"/>
    </row>
    <row r="45" spans="1:15" ht="15" customHeight="1" x14ac:dyDescent="0.25">
      <c r="A45" s="574"/>
      <c r="B45" s="1100" t="s">
        <v>1228</v>
      </c>
      <c r="C45" s="1038"/>
      <c r="D45" s="1814"/>
      <c r="E45" s="1104"/>
      <c r="F45" s="1829"/>
      <c r="G45" s="1829"/>
      <c r="H45" s="1829"/>
      <c r="I45" s="1829"/>
      <c r="J45" s="1829"/>
      <c r="K45" s="1829"/>
      <c r="L45" s="1829"/>
      <c r="M45" s="1829"/>
      <c r="N45" s="1406"/>
      <c r="O45" s="658"/>
    </row>
    <row r="46" spans="1:15" ht="15" customHeight="1" x14ac:dyDescent="0.25">
      <c r="A46" s="574"/>
      <c r="B46" s="870" t="s">
        <v>855</v>
      </c>
      <c r="C46" s="342"/>
      <c r="D46" s="1815"/>
      <c r="E46" s="927"/>
      <c r="F46" s="14"/>
      <c r="G46" s="14"/>
      <c r="H46" s="14"/>
      <c r="I46" s="14"/>
      <c r="J46" s="14"/>
      <c r="K46" s="14"/>
      <c r="L46" s="14"/>
      <c r="M46" s="14"/>
      <c r="N46" s="117"/>
      <c r="O46" s="658"/>
    </row>
    <row r="47" spans="1:15" ht="15" customHeight="1" x14ac:dyDescent="0.25">
      <c r="A47" s="574"/>
      <c r="B47" s="870" t="s">
        <v>1220</v>
      </c>
      <c r="C47" s="342"/>
      <c r="D47" s="1815"/>
      <c r="E47" s="345"/>
      <c r="F47" s="27"/>
      <c r="G47" s="27"/>
      <c r="H47" s="27"/>
      <c r="I47" s="27"/>
      <c r="J47" s="27"/>
      <c r="K47" s="27"/>
      <c r="L47" s="27"/>
      <c r="M47" s="27"/>
      <c r="N47" s="40"/>
      <c r="O47" s="658"/>
    </row>
    <row r="48" spans="1:15" ht="15" customHeight="1" x14ac:dyDescent="0.25">
      <c r="A48" s="574"/>
      <c r="B48" s="870" t="s">
        <v>1227</v>
      </c>
      <c r="C48" s="342"/>
      <c r="D48" s="1815"/>
      <c r="E48" s="345"/>
      <c r="F48" s="27"/>
      <c r="G48" s="27"/>
      <c r="H48" s="27"/>
      <c r="I48" s="27"/>
      <c r="J48" s="27"/>
      <c r="K48" s="27"/>
      <c r="L48" s="27"/>
      <c r="M48" s="27"/>
      <c r="N48" s="40"/>
      <c r="O48" s="658"/>
    </row>
    <row r="49" spans="1:15" ht="15" customHeight="1" x14ac:dyDescent="0.25">
      <c r="A49" s="574"/>
      <c r="B49" s="871" t="str">
        <f>CONCATENATE("Check: row ", ROW(B48), " ≤ row ", ROW(B47))</f>
        <v>Check: row 48 ≤ row 47</v>
      </c>
      <c r="C49" s="342"/>
      <c r="D49" s="1815"/>
      <c r="E49" s="1105" t="str">
        <f>IF(AND(ISNUMBER(E47), ISNUMBER(E48)), IF(E48&lt;=E47, "Pass", "Fail"), "")</f>
        <v/>
      </c>
      <c r="F49" s="873" t="str">
        <f t="shared" ref="F49" si="12">IF(AND(ISNUMBER(F47), ISNUMBER(F48)), IF(F48&lt;=F47, "Pass", "Fail"), "")</f>
        <v/>
      </c>
      <c r="G49" s="873" t="str">
        <f t="shared" ref="G49" si="13">IF(AND(ISNUMBER(G47), ISNUMBER(G48)), IF(G48&lt;=G47, "Pass", "Fail"), "")</f>
        <v/>
      </c>
      <c r="H49" s="873" t="str">
        <f t="shared" ref="H49" si="14">IF(AND(ISNUMBER(H47), ISNUMBER(H48)), IF(H48&lt;=H47, "Pass", "Fail"), "")</f>
        <v/>
      </c>
      <c r="I49" s="873" t="str">
        <f t="shared" ref="I49" si="15">IF(AND(ISNUMBER(I47), ISNUMBER(I48)), IF(I48&lt;=I47, "Pass", "Fail"), "")</f>
        <v/>
      </c>
      <c r="J49" s="873" t="str">
        <f t="shared" ref="J49" si="16">IF(AND(ISNUMBER(J47), ISNUMBER(J48)), IF(J48&lt;=J47, "Pass", "Fail"), "")</f>
        <v/>
      </c>
      <c r="K49" s="873" t="str">
        <f t="shared" ref="K49" si="17">IF(AND(ISNUMBER(K47), ISNUMBER(K48)), IF(K48&lt;=K47, "Pass", "Fail"), "")</f>
        <v/>
      </c>
      <c r="L49" s="873" t="str">
        <f t="shared" ref="L49" si="18">IF(AND(ISNUMBER(L47), ISNUMBER(L48)), IF(L48&lt;=L47, "Pass", "Fail"), "")</f>
        <v/>
      </c>
      <c r="M49" s="873" t="str">
        <f t="shared" ref="M49" si="19">IF(AND(ISNUMBER(M47), ISNUMBER(M48)), IF(M48&lt;=M47, "Pass", "Fail"), "")</f>
        <v/>
      </c>
      <c r="N49" s="874" t="str">
        <f t="shared" ref="N49" si="20">IF(AND(ISNUMBER(N47), ISNUMBER(N48)), IF(N48&lt;=N47, "Pass", "Fail"), "")</f>
        <v/>
      </c>
      <c r="O49" s="658"/>
    </row>
    <row r="50" spans="1:15" ht="15" customHeight="1" x14ac:dyDescent="0.25">
      <c r="A50" s="574"/>
      <c r="B50" s="870" t="s">
        <v>1592</v>
      </c>
      <c r="C50" s="224" t="str">
        <f>IF(AND(ISNUMBER(C46), ISNUMBER(C47)), C46-C47, "")</f>
        <v/>
      </c>
      <c r="D50" s="1816" t="str">
        <f>IF(AND(ISNUMBER(D46), ISNUMBER(D47)), D46-D47, "")</f>
        <v/>
      </c>
      <c r="E50" s="224" t="str">
        <f>IF(AND(ISNUMBER(E46), ISNUMBER(E47)), E46-E47, "")</f>
        <v/>
      </c>
      <c r="F50" s="35" t="str">
        <f t="shared" ref="F50:N50" si="21">IF(AND(ISNUMBER(F46), ISNUMBER(F47)), F46-F47, "")</f>
        <v/>
      </c>
      <c r="G50" s="35" t="str">
        <f t="shared" si="21"/>
        <v/>
      </c>
      <c r="H50" s="35" t="str">
        <f t="shared" si="21"/>
        <v/>
      </c>
      <c r="I50" s="35" t="str">
        <f t="shared" si="21"/>
        <v/>
      </c>
      <c r="J50" s="35" t="str">
        <f t="shared" si="21"/>
        <v/>
      </c>
      <c r="K50" s="35" t="str">
        <f t="shared" si="21"/>
        <v/>
      </c>
      <c r="L50" s="35" t="str">
        <f t="shared" si="21"/>
        <v/>
      </c>
      <c r="M50" s="35" t="str">
        <f t="shared" si="21"/>
        <v/>
      </c>
      <c r="N50" s="11" t="str">
        <f t="shared" si="21"/>
        <v/>
      </c>
      <c r="O50" s="658"/>
    </row>
    <row r="51" spans="1:15" ht="15" customHeight="1" x14ac:dyDescent="0.25">
      <c r="A51" s="574"/>
      <c r="B51" s="870" t="s">
        <v>1222</v>
      </c>
      <c r="C51" s="342"/>
      <c r="D51" s="1815"/>
      <c r="E51" s="345"/>
      <c r="F51" s="27"/>
      <c r="G51" s="27"/>
      <c r="H51" s="27"/>
      <c r="I51" s="27"/>
      <c r="J51" s="27"/>
      <c r="K51" s="27"/>
      <c r="L51" s="27"/>
      <c r="M51" s="27"/>
      <c r="N51" s="40"/>
      <c r="O51" s="658"/>
    </row>
    <row r="52" spans="1:15" ht="15" customHeight="1" x14ac:dyDescent="0.25">
      <c r="A52" s="574"/>
      <c r="B52" s="871" t="str">
        <f>CONCATENATE("Check: row ", ROW(B46), " &gt; 0 ↔ row ", ROW(B51)," &gt; 0")</f>
        <v>Check: row 46 &gt; 0 ↔ row 51 &gt; 0</v>
      </c>
      <c r="C52" s="859" t="str">
        <f t="shared" ref="C52:D52" si="22">IF(AND(ISNUMBER(C46), ISNUMBER(C51)), IF(C51&gt;0, IF(C46&gt;0, "Pass", "Fail"), IF(C46=0, "Pass", "Fail")), "")</f>
        <v/>
      </c>
      <c r="D52" s="1817" t="str">
        <f t="shared" si="22"/>
        <v/>
      </c>
      <c r="E52" s="859" t="str">
        <f>IF(AND(ISNUMBER(E46), ISNUMBER(E51)), IF(E51&gt;0, IF(E46&gt;0, "Pass", "Fail"), IF(E46=0, "Pass", "Fail")), "")</f>
        <v/>
      </c>
      <c r="F52" s="859" t="str">
        <f t="shared" ref="F52:N52" si="23">IF(AND(ISNUMBER(F46), ISNUMBER(F51)), IF(F51&gt;0, IF(F46&gt;0, "Pass", "Fail"), IF(F46=0, "Pass", "Fail")), "")</f>
        <v/>
      </c>
      <c r="G52" s="859" t="str">
        <f t="shared" si="23"/>
        <v/>
      </c>
      <c r="H52" s="859" t="str">
        <f t="shared" si="23"/>
        <v/>
      </c>
      <c r="I52" s="859" t="str">
        <f t="shared" si="23"/>
        <v/>
      </c>
      <c r="J52" s="859" t="str">
        <f t="shared" si="23"/>
        <v/>
      </c>
      <c r="K52" s="859" t="str">
        <f t="shared" si="23"/>
        <v/>
      </c>
      <c r="L52" s="859" t="str">
        <f t="shared" si="23"/>
        <v/>
      </c>
      <c r="M52" s="859" t="str">
        <f t="shared" si="23"/>
        <v/>
      </c>
      <c r="N52" s="2217" t="str">
        <f t="shared" si="23"/>
        <v/>
      </c>
      <c r="O52" s="658"/>
    </row>
    <row r="53" spans="1:15" ht="15" customHeight="1" x14ac:dyDescent="0.25">
      <c r="A53" s="574"/>
      <c r="B53" s="870" t="s">
        <v>1223</v>
      </c>
      <c r="C53" s="1038"/>
      <c r="D53" s="1814"/>
      <c r="E53" s="2628"/>
      <c r="F53" s="2628"/>
      <c r="G53" s="2628"/>
      <c r="H53" s="2628"/>
      <c r="I53" s="2628"/>
      <c r="J53" s="2628"/>
      <c r="K53" s="2628"/>
      <c r="L53" s="2628"/>
      <c r="M53" s="2628"/>
      <c r="N53" s="2628"/>
      <c r="O53" s="658"/>
    </row>
    <row r="54" spans="1:15" ht="15" customHeight="1" x14ac:dyDescent="0.25">
      <c r="A54" s="574"/>
      <c r="B54" s="871" t="str">
        <f ca="1">CONCATENATE("Check: sum(row ", ROW(B51), ") ≥ ",CELL("address",E53)," ≥ max(row ",ROW(B51),")")</f>
        <v>Check: sum(row 51) ≥ $E$53 ≥ max(row 51)</v>
      </c>
      <c r="C54" s="1038"/>
      <c r="D54" s="1814"/>
      <c r="E54" s="2627" t="str">
        <f>IF(AND(SUM(E51:N51)&gt;=E53,E53&gt;=MAX(E51:N51)), "Pass", "Fail")</f>
        <v>Pass</v>
      </c>
      <c r="F54" s="2627"/>
      <c r="G54" s="2627"/>
      <c r="H54" s="2627"/>
      <c r="I54" s="2627"/>
      <c r="J54" s="2627"/>
      <c r="K54" s="2627"/>
      <c r="L54" s="2627"/>
      <c r="M54" s="2627"/>
      <c r="N54" s="2627"/>
      <c r="O54" s="658"/>
    </row>
    <row r="55" spans="1:15" ht="15" customHeight="1" x14ac:dyDescent="0.25">
      <c r="A55" s="574"/>
      <c r="B55" s="871" t="str">
        <f ca="1">CONCATENATE("Check: sum(row ",ROW(B50),")/",CELL("address",E53)," ≥ EUR 100,000 or ",CELL("address",E53)," = 0")</f>
        <v>Check: sum(row 50)/$E$53 ≥ EUR 100,000 or $E$53 = 0</v>
      </c>
      <c r="C55" s="1038"/>
      <c r="D55" s="1814"/>
      <c r="E55" s="2627" t="str">
        <f>IF(E53=0,"Pass",IF(SUM(E50:N50)/E53&gt;=100000/'Supervisory information'!D15,"Pass","Fail"))</f>
        <v>Pass</v>
      </c>
      <c r="F55" s="2627"/>
      <c r="G55" s="2627"/>
      <c r="H55" s="2627"/>
      <c r="I55" s="2627"/>
      <c r="J55" s="2627"/>
      <c r="K55" s="2627"/>
      <c r="L55" s="2627"/>
      <c r="M55" s="2627"/>
      <c r="N55" s="2627"/>
      <c r="O55" s="658"/>
    </row>
    <row r="56" spans="1:15" ht="15" customHeight="1" x14ac:dyDescent="0.25">
      <c r="A56" s="574"/>
      <c r="B56" s="870" t="s">
        <v>1224</v>
      </c>
      <c r="C56" s="342"/>
      <c r="D56" s="1815"/>
      <c r="E56" s="345"/>
      <c r="F56" s="345"/>
      <c r="G56" s="345"/>
      <c r="H56" s="345"/>
      <c r="I56" s="345"/>
      <c r="J56" s="345"/>
      <c r="K56" s="345"/>
      <c r="L56" s="345"/>
      <c r="M56" s="345"/>
      <c r="N56" s="282"/>
      <c r="O56" s="658"/>
    </row>
    <row r="57" spans="1:15" ht="15" customHeight="1" x14ac:dyDescent="0.25">
      <c r="A57" s="574"/>
      <c r="B57" s="870" t="s">
        <v>1225</v>
      </c>
      <c r="C57" s="224" t="str">
        <f>IF(AND(ISNUMBER(C50), ISNUMBER(C56)), C50-C56, "")</f>
        <v/>
      </c>
      <c r="D57" s="1816" t="str">
        <f>IF(AND(ISNUMBER(D50), ISNUMBER(D56)), D50-D56, "")</f>
        <v/>
      </c>
      <c r="E57" s="224" t="str">
        <f>IF(AND(ISNUMBER(E50), ISNUMBER(E56)), E50-E56, "")</f>
        <v/>
      </c>
      <c r="F57" s="224" t="str">
        <f t="shared" ref="F57:N57" si="24">IF(AND(ISNUMBER(F50), ISNUMBER(F56)), F50-F56, "")</f>
        <v/>
      </c>
      <c r="G57" s="224" t="str">
        <f t="shared" si="24"/>
        <v/>
      </c>
      <c r="H57" s="224" t="str">
        <f t="shared" si="24"/>
        <v/>
      </c>
      <c r="I57" s="224" t="str">
        <f t="shared" si="24"/>
        <v/>
      </c>
      <c r="J57" s="224" t="str">
        <f t="shared" si="24"/>
        <v/>
      </c>
      <c r="K57" s="224" t="str">
        <f t="shared" si="24"/>
        <v/>
      </c>
      <c r="L57" s="224" t="str">
        <f t="shared" si="24"/>
        <v/>
      </c>
      <c r="M57" s="224" t="str">
        <f t="shared" si="24"/>
        <v/>
      </c>
      <c r="N57" s="11" t="str">
        <f t="shared" si="24"/>
        <v/>
      </c>
      <c r="O57" s="658"/>
    </row>
    <row r="58" spans="1:15" ht="15" customHeight="1" x14ac:dyDescent="0.25">
      <c r="A58" s="574"/>
      <c r="B58" s="870" t="s">
        <v>1226</v>
      </c>
      <c r="C58" s="1038"/>
      <c r="D58" s="1814"/>
      <c r="E58" s="2628"/>
      <c r="F58" s="2628"/>
      <c r="G58" s="2628"/>
      <c r="H58" s="2628"/>
      <c r="I58" s="2628"/>
      <c r="J58" s="2628"/>
      <c r="K58" s="2628"/>
      <c r="L58" s="2628"/>
      <c r="M58" s="2628"/>
      <c r="N58" s="2628"/>
      <c r="O58" s="658"/>
    </row>
    <row r="59" spans="1:15" ht="15" customHeight="1" x14ac:dyDescent="0.25">
      <c r="A59" s="574"/>
      <c r="B59" s="871" t="str">
        <f ca="1">CONCATENATE("Check: ",CELL("address",E53)," ≥ ",CELL("address",E58)," ≥ 0")</f>
        <v>Check: $E$53 ≥ $E$58 ≥ 0</v>
      </c>
      <c r="C59" s="1039"/>
      <c r="D59" s="1818"/>
      <c r="E59" s="2627" t="str">
        <f>IF(AND(ISNUMBER(E53), ISNUMBER(E58)), IF(AND(E53&gt;=E58, E58&gt;=0), "Pass", "Fail"), "")</f>
        <v/>
      </c>
      <c r="F59" s="2627"/>
      <c r="G59" s="2627"/>
      <c r="H59" s="2627"/>
      <c r="I59" s="2627"/>
      <c r="J59" s="2627"/>
      <c r="K59" s="2627"/>
      <c r="L59" s="2627"/>
      <c r="M59" s="2627"/>
      <c r="N59" s="2627"/>
      <c r="O59" s="658"/>
    </row>
    <row r="60" spans="1:15" ht="15" customHeight="1" x14ac:dyDescent="0.25">
      <c r="A60" s="574"/>
      <c r="B60" s="871" t="str">
        <f ca="1">CONCATENATE("Check: sum(row ",ROW(B57),")/(",CELL("address",E53)," - ",CELL("address",E58),") ≥ EUR 100,000 or ",CELL("address",E53)," - ",CELL("address",E58)," = 0")</f>
        <v>Check: sum(row 57)/($E$53 - $E$58) ≥ EUR 100,000 or $E$53 - $E$58 = 0</v>
      </c>
      <c r="C60" s="1039"/>
      <c r="D60" s="1818"/>
      <c r="E60" s="2627" t="str">
        <f>IF(E53-E58=0,"Pass",IF(SUM(E57:N57)/(E53-E58)&gt;=100000/'Supervisory information'!D15, "Pass", "Fail"))</f>
        <v>Pass</v>
      </c>
      <c r="F60" s="2627"/>
      <c r="G60" s="2627"/>
      <c r="H60" s="2627"/>
      <c r="I60" s="2627"/>
      <c r="J60" s="2627"/>
      <c r="K60" s="2627"/>
      <c r="L60" s="2627"/>
      <c r="M60" s="2627"/>
      <c r="N60" s="2627"/>
      <c r="O60" s="658"/>
    </row>
    <row r="61" spans="1:15" ht="15" customHeight="1" x14ac:dyDescent="0.25">
      <c r="A61" s="574"/>
      <c r="B61" s="875" t="str">
        <f>CONCATENATE("Check: row ",ROW(B30)," ≥ row ",ROW(B46)," &amp; row ",ROW(B31)," ≥ row ",ROW(B47)," &amp; row ",ROW(B32)," ≥ row ",ROW(B48)," &amp; row ",ROW(B35)," ≥ row ",ROW(B51))</f>
        <v>Check: row 30 ≥ row 46 &amp; row 31 ≥ row 47 &amp; row 32 ≥ row 48 &amp; row 35 ≥ row 51</v>
      </c>
      <c r="C61" s="860" t="str">
        <f t="shared" ref="C61:N61" si="25">IF(AND(C30&gt;=C46,C31&gt;=C47,C32&gt;=C48,C35&gt;=C51),"Pass","Fail")</f>
        <v>Pass</v>
      </c>
      <c r="D61" s="1820" t="str">
        <f t="shared" si="25"/>
        <v>Pass</v>
      </c>
      <c r="E61" s="860" t="str">
        <f t="shared" si="25"/>
        <v>Pass</v>
      </c>
      <c r="F61" s="849" t="str">
        <f t="shared" si="25"/>
        <v>Pass</v>
      </c>
      <c r="G61" s="849" t="str">
        <f t="shared" si="25"/>
        <v>Pass</v>
      </c>
      <c r="H61" s="849" t="str">
        <f t="shared" si="25"/>
        <v>Pass</v>
      </c>
      <c r="I61" s="849" t="str">
        <f t="shared" si="25"/>
        <v>Pass</v>
      </c>
      <c r="J61" s="849" t="str">
        <f t="shared" si="25"/>
        <v>Pass</v>
      </c>
      <c r="K61" s="849" t="str">
        <f t="shared" si="25"/>
        <v>Pass</v>
      </c>
      <c r="L61" s="849" t="str">
        <f t="shared" si="25"/>
        <v>Pass</v>
      </c>
      <c r="M61" s="849" t="str">
        <f t="shared" si="25"/>
        <v>Pass</v>
      </c>
      <c r="N61" s="848" t="str">
        <f t="shared" si="25"/>
        <v>Pass</v>
      </c>
      <c r="O61" s="658"/>
    </row>
    <row r="62" spans="1:15" s="261" customFormat="1" ht="15" customHeight="1" x14ac:dyDescent="0.25">
      <c r="A62" s="574"/>
      <c r="O62" s="658"/>
    </row>
    <row r="63" spans="1:15" s="457" customFormat="1" ht="45" customHeight="1" x14ac:dyDescent="0.25">
      <c r="A63" s="1398" t="s">
        <v>1565</v>
      </c>
      <c r="B63" s="1811"/>
      <c r="C63" s="1811"/>
      <c r="D63" s="1811"/>
      <c r="E63" s="1789"/>
      <c r="F63" s="1789"/>
      <c r="G63" s="1789"/>
      <c r="H63" s="1789"/>
      <c r="I63" s="1789"/>
      <c r="J63" s="1789"/>
      <c r="K63" s="1789"/>
      <c r="L63" s="1789"/>
      <c r="M63" s="1789"/>
      <c r="N63" s="1789"/>
      <c r="O63" s="1833"/>
    </row>
    <row r="64" spans="1:15" s="261" customFormat="1" ht="15" customHeight="1" x14ac:dyDescent="0.25">
      <c r="A64" s="574"/>
      <c r="B64" s="1101" t="s">
        <v>1229</v>
      </c>
      <c r="C64" s="1104"/>
      <c r="D64" s="1104"/>
      <c r="E64" s="1104"/>
      <c r="F64" s="1829"/>
      <c r="G64" s="1829"/>
      <c r="H64" s="1829"/>
      <c r="I64" s="1829"/>
      <c r="J64" s="1829"/>
      <c r="K64" s="1829"/>
      <c r="L64" s="1834" t="str">
        <f>IF(AND(OR(ISNUMBER(J7), ISNUMBER(K7), ISNUMBER(L7)), OR(ISNUMBER(J16), ISNUMBER(K16), ISNUMBER(L16)), OR(ISNUMBER(J17), ISNUMBER(K17), ISNUMBER(L17))), MIN(AVERAGE(J16:L16), 0.0225*AVERAGE(J7:L7)) + AVERAGE(J17:L17), "")</f>
        <v/>
      </c>
      <c r="M64" s="1834" t="str">
        <f>IF(AND(OR(ISNUMBER(K7), ISNUMBER(L7), ISNUMBER(M7)), OR(ISNUMBER(K16), ISNUMBER(L16), ISNUMBER(M16)), OR(ISNUMBER(K17), ISNUMBER(L17), ISNUMBER(M17))), MIN(AVERAGE(K16:M16), 0.0225*AVERAGE(K7:M7)) + AVERAGE(K17:M17), "")</f>
        <v/>
      </c>
      <c r="N64" s="1834" t="str">
        <f>IF(AND(OR(ISNUMBER(L7), ISNUMBER(M7), ISNUMBER(N7)), OR(ISNUMBER(L16), ISNUMBER(M16), ISNUMBER(N16)), OR(ISNUMBER(L17), ISNUMBER(M17), ISNUMBER(N17))), MIN(AVERAGE(L16:N16), 0.0225*AVERAGE(L7:N7)) + AVERAGE(L17:N17), "")</f>
        <v/>
      </c>
      <c r="O64" s="658"/>
    </row>
    <row r="65" spans="1:15" s="856" customFormat="1" ht="15" customHeight="1" x14ac:dyDescent="0.25">
      <c r="A65" s="574"/>
      <c r="B65" s="914" t="s">
        <v>1230</v>
      </c>
      <c r="C65" s="1038"/>
      <c r="D65" s="1038"/>
      <c r="E65" s="1038"/>
      <c r="F65" s="20"/>
      <c r="G65" s="20"/>
      <c r="H65" s="20"/>
      <c r="I65" s="20"/>
      <c r="J65" s="20"/>
      <c r="K65" s="20"/>
      <c r="L65" s="886" t="str">
        <f>IF(AND(OR(ISNUMBER(J18), ISNUMBER(K18), ISNUMBER(L18)), OR(ISNUMBER(J19), ISNUMBER(K19), ISNUMBER(L19)), OR(ISNUMBER(J22), ISNUMBER(K22), ISNUMBER(L22)), OR(ISNUMBER(J24), ISNUMBER(K24), ISNUMBER(L24))), MAX(AVERAGE(J22:L22), AVERAGE(J24:L24)) + MAX(AVERAGE(J18:L18), AVERAGE(J19:L19)), "")</f>
        <v/>
      </c>
      <c r="M65" s="886" t="str">
        <f>IF(AND(OR(ISNUMBER(K18), ISNUMBER(L18), ISNUMBER(M18)), OR(ISNUMBER(K19), ISNUMBER(L19), ISNUMBER(M19)), OR(ISNUMBER(K22), ISNUMBER(L22), ISNUMBER(M22)), OR(ISNUMBER(K24), ISNUMBER(L24), ISNUMBER(M24))), MAX(AVERAGE(K22:M22), AVERAGE(K24:M24)) + MAX(AVERAGE(K18:M18), AVERAGE(K19:M19)), "")</f>
        <v/>
      </c>
      <c r="N65" s="886" t="str">
        <f>IF(AND(OR(ISNUMBER(L18), ISNUMBER(M18), ISNUMBER(N18)), OR(ISNUMBER(L19), ISNUMBER(M19), ISNUMBER(N19)), OR(ISNUMBER(L22), ISNUMBER(M22), ISNUMBER(N22)), OR(ISNUMBER(L24), ISNUMBER(M24), ISNUMBER(N24))), MAX(AVERAGE(L22:N22), AVERAGE(L24:N24)) + MAX(AVERAGE(L18:N18), AVERAGE(L19:N19)), "")</f>
        <v/>
      </c>
      <c r="O65" s="658"/>
    </row>
    <row r="66" spans="1:15" s="856" customFormat="1" ht="15" customHeight="1" x14ac:dyDescent="0.25">
      <c r="A66" s="574"/>
      <c r="B66" s="914" t="s">
        <v>1231</v>
      </c>
      <c r="C66" s="1038"/>
      <c r="D66" s="1038"/>
      <c r="E66" s="1038"/>
      <c r="F66" s="20"/>
      <c r="G66" s="20"/>
      <c r="H66" s="20"/>
      <c r="I66" s="20"/>
      <c r="J66" s="20"/>
      <c r="K66" s="20"/>
      <c r="L66" s="885" t="str">
        <f>IF(AND(OR(ISNUMBER(J20), ISNUMBER(K20), ISNUMBER(L20)), OR(ISNUMBER(J21), ISNUMBER(K21), ISNUMBER(L21))), AVERAGE(ABS(J20), ABS(K20), ABS(L20))+AVERAGE(ABS(J21), ABS(K21), ABS(L21)), "")</f>
        <v/>
      </c>
      <c r="M66" s="885" t="str">
        <f>IF(AND(OR(ISNUMBER(K20), ISNUMBER(L20), ISNUMBER(M20)), OR(ISNUMBER(K21), ISNUMBER(L21), ISNUMBER(M21))), AVERAGE(ABS(K20), ABS(L20), ABS(M20))+AVERAGE(ABS(K21), ABS(L21), ABS(M21)), "")</f>
        <v/>
      </c>
      <c r="N66" s="885" t="str">
        <f>IF(AND(OR(ISNUMBER(L20), ISNUMBER(M20), ISNUMBER(N20)), OR(ISNUMBER(L21), ISNUMBER(M21), ISNUMBER(N21))), AVERAGE(ABS(L20), ABS(M20), ABS(N20))+AVERAGE(ABS(L21), ABS(M21), ABS(N21)), "")</f>
        <v/>
      </c>
      <c r="O66" s="658"/>
    </row>
    <row r="67" spans="1:15" s="856" customFormat="1" ht="15" customHeight="1" x14ac:dyDescent="0.25">
      <c r="A67" s="574"/>
      <c r="B67" s="914" t="s">
        <v>1232</v>
      </c>
      <c r="C67" s="1038"/>
      <c r="D67" s="1038"/>
      <c r="E67" s="1038"/>
      <c r="F67" s="20"/>
      <c r="G67" s="20"/>
      <c r="H67" s="20"/>
      <c r="I67" s="20"/>
      <c r="J67" s="20"/>
      <c r="K67" s="20"/>
      <c r="L67" s="885" t="str">
        <f>IF(AND(ISNUMBER(L64), ISNUMBER(L65), ISNUMBER(L66)), SUM(L64:L66), "")</f>
        <v/>
      </c>
      <c r="M67" s="885" t="str">
        <f>IF(AND(ISNUMBER(M64), ISNUMBER(M65), ISNUMBER(M66)), SUM(M64:M66), "")</f>
        <v/>
      </c>
      <c r="N67" s="885" t="str">
        <f>IF(AND(ISNUMBER(N64), ISNUMBER(N65), ISNUMBER(N66)), SUM(N64:N66), "")</f>
        <v/>
      </c>
      <c r="O67" s="658"/>
    </row>
    <row r="68" spans="1:15" s="856" customFormat="1" ht="15" customHeight="1" x14ac:dyDescent="0.25">
      <c r="A68" s="574"/>
      <c r="B68" s="914" t="s">
        <v>1233</v>
      </c>
      <c r="C68" s="1038"/>
      <c r="D68" s="1038"/>
      <c r="E68" s="1038"/>
      <c r="F68" s="20"/>
      <c r="G68" s="20"/>
      <c r="H68" s="20"/>
      <c r="I68" s="20"/>
      <c r="J68" s="20"/>
      <c r="K68" s="20"/>
      <c r="L68" s="885" t="str">
        <f>IF(ISNUMBER(L67), IF(L67&lt;(1000000000/'Supervisory information'!$D$15), 0.12*L67, IF(L67&lt;(30000000000/'Supervisory information'!$D$15), (120000000/'Supervisory information'!$D$15)+0.15*(L67-(1000000000/'Supervisory information'!$D$15)), (4470000000/'Supervisory information'!$D$15)+0.18*(L67-(30000000000/'Supervisory information'!$D$15)))), "")</f>
        <v/>
      </c>
      <c r="M68" s="885" t="str">
        <f>IF(ISNUMBER(M67), IF(M67&lt;(1000000000/'Supervisory information'!$D$15), 0.12*M67, IF(M67&lt;(30000000000/'Supervisory information'!$D$15), (120000000/'Supervisory information'!$D$15)+0.15*(M67-(1000000000/'Supervisory information'!$D$15)), (4470000000/'Supervisory information'!$D$15)+0.18*(M67-(30000000000/'Supervisory information'!$D$15)))), "")</f>
        <v/>
      </c>
      <c r="N68" s="885" t="str">
        <f>IF(ISNUMBER(N67), IF(N67&lt;(1000000000/'Supervisory information'!$D$15), 0.12*N67, IF(N67&lt;(30000000000/'Supervisory information'!$D$15), (120000000/'Supervisory information'!$D$15)+0.15*(N67-(1000000000/'Supervisory information'!$D$15)), (4470000000/'Supervisory information'!$D$15)+0.18*(N67-(30000000000/'Supervisory information'!$D$15)))), "")</f>
        <v/>
      </c>
      <c r="O68" s="658"/>
    </row>
    <row r="69" spans="1:15" s="856" customFormat="1" ht="15" customHeight="1" x14ac:dyDescent="0.25">
      <c r="A69" s="574"/>
      <c r="B69" s="914" t="s">
        <v>1234</v>
      </c>
      <c r="C69" s="1038"/>
      <c r="D69" s="1038"/>
      <c r="E69" s="1038"/>
      <c r="F69" s="20"/>
      <c r="G69" s="20"/>
      <c r="H69" s="20"/>
      <c r="I69" s="20"/>
      <c r="J69" s="20"/>
      <c r="K69" s="20"/>
      <c r="L69" s="17"/>
      <c r="M69" s="17"/>
      <c r="N69" s="40"/>
      <c r="O69" s="658"/>
    </row>
    <row r="70" spans="1:15" s="856" customFormat="1" ht="15" customHeight="1" x14ac:dyDescent="0.25">
      <c r="A70" s="574"/>
      <c r="B70" s="914" t="s">
        <v>1235</v>
      </c>
      <c r="C70" s="1038"/>
      <c r="D70" s="1038"/>
      <c r="E70" s="1038"/>
      <c r="F70" s="20"/>
      <c r="G70" s="20"/>
      <c r="H70" s="20"/>
      <c r="I70" s="20"/>
      <c r="J70" s="20"/>
      <c r="K70" s="20"/>
      <c r="L70" s="885" t="str">
        <f>IF(AND(ISNUMBER(L67), ISNUMBER(L69)), L69-L67, "")</f>
        <v/>
      </c>
      <c r="M70" s="885" t="str">
        <f>IF(AND(ISNUMBER(M67), ISNUMBER(M69)), M69-M67, "")</f>
        <v/>
      </c>
      <c r="N70" s="885" t="str">
        <f>IF(AND(ISNUMBER(N67), ISNUMBER(N69)), N69-N67, "")</f>
        <v/>
      </c>
      <c r="O70" s="658"/>
    </row>
    <row r="71" spans="1:15" s="856" customFormat="1" ht="15" customHeight="1" x14ac:dyDescent="0.25">
      <c r="A71" s="574"/>
      <c r="B71" s="914" t="s">
        <v>1236</v>
      </c>
      <c r="C71" s="1038"/>
      <c r="D71" s="1038"/>
      <c r="E71" s="1038"/>
      <c r="F71" s="20"/>
      <c r="G71" s="20"/>
      <c r="H71" s="20"/>
      <c r="I71" s="20"/>
      <c r="J71" s="20"/>
      <c r="K71" s="20"/>
      <c r="L71" s="20"/>
      <c r="M71" s="20"/>
      <c r="N71" s="20"/>
      <c r="O71" s="658"/>
    </row>
    <row r="72" spans="1:15" s="856" customFormat="1" ht="15" customHeight="1" x14ac:dyDescent="0.25">
      <c r="A72" s="574"/>
      <c r="B72" s="866" t="s">
        <v>1237</v>
      </c>
      <c r="C72" s="1038"/>
      <c r="D72" s="1038"/>
      <c r="E72" s="1038"/>
      <c r="F72" s="20"/>
      <c r="G72" s="20"/>
      <c r="H72" s="20"/>
      <c r="I72" s="20"/>
      <c r="J72" s="20"/>
      <c r="K72" s="20"/>
      <c r="L72" s="885" t="str">
        <f>IF(SUMPRODUCT(ISNUMBER(C34:L34)*1)&gt;0, AVERAGE(C34:L34)*15, "")</f>
        <v/>
      </c>
      <c r="M72" s="885" t="str">
        <f>IF(SUMPRODUCT(ISNUMBER(D34:M34)*1)&gt;0, AVERAGE(D34:M34)*15, "")</f>
        <v/>
      </c>
      <c r="N72" s="885" t="str">
        <f>IF(SUMPRODUCT(ISNUMBER(E34:N34)*1)&gt;0, AVERAGE(E34:N34)*15, "")</f>
        <v/>
      </c>
      <c r="O72" s="658"/>
    </row>
    <row r="73" spans="1:15" s="856" customFormat="1" ht="15" customHeight="1" x14ac:dyDescent="0.25">
      <c r="A73" s="574"/>
      <c r="B73" s="866" t="s">
        <v>1238</v>
      </c>
      <c r="C73" s="1038"/>
      <c r="D73" s="1038"/>
      <c r="E73" s="1038"/>
      <c r="F73" s="20"/>
      <c r="G73" s="20"/>
      <c r="H73" s="20"/>
      <c r="I73" s="20"/>
      <c r="J73" s="20"/>
      <c r="K73" s="20"/>
      <c r="L73" s="885" t="str">
        <f>IF(SUMPRODUCT(ISNUMBER(C50:L50)*1)&gt;0, AVERAGE(C50:L50)*15, "")</f>
        <v/>
      </c>
      <c r="M73" s="885" t="str">
        <f>IF(SUMPRODUCT(ISNUMBER(D50:M50)*1)&gt;0, AVERAGE(D50:M50)*15, "")</f>
        <v/>
      </c>
      <c r="N73" s="885" t="str">
        <f>IF(SUMPRODUCT(ISNUMBER(E50:N50)*1)&gt;0, AVERAGE(E50:N50)*15, "")</f>
        <v/>
      </c>
      <c r="O73" s="658"/>
    </row>
    <row r="74" spans="1:15" s="856" customFormat="1" ht="15" customHeight="1" x14ac:dyDescent="0.25">
      <c r="A74" s="574"/>
      <c r="B74" s="914" t="s">
        <v>1239</v>
      </c>
      <c r="C74" s="1038"/>
      <c r="D74" s="1038"/>
      <c r="E74" s="1038"/>
      <c r="F74" s="20"/>
      <c r="G74" s="20"/>
      <c r="H74" s="20"/>
      <c r="I74" s="20"/>
      <c r="J74" s="20"/>
      <c r="K74" s="20"/>
      <c r="L74" s="20"/>
      <c r="M74" s="20"/>
      <c r="N74" s="20"/>
      <c r="O74" s="658"/>
    </row>
    <row r="75" spans="1:15" s="856" customFormat="1" ht="15" customHeight="1" x14ac:dyDescent="0.25">
      <c r="A75" s="574"/>
      <c r="B75" s="866" t="s">
        <v>1240</v>
      </c>
      <c r="C75" s="1038"/>
      <c r="D75" s="1038"/>
      <c r="E75" s="1038"/>
      <c r="F75" s="20"/>
      <c r="G75" s="20"/>
      <c r="H75" s="20"/>
      <c r="I75" s="20"/>
      <c r="J75" s="20"/>
      <c r="K75" s="20"/>
      <c r="L75" s="885" t="str">
        <f>IF(AND(ISNUMBER(L68), ISNUMBER(L72)), (LN(EXP(1)-1+(L72/L68)^0.8)), "")</f>
        <v/>
      </c>
      <c r="M75" s="885" t="str">
        <f>IF(AND(ISNUMBER(M68), ISNUMBER(M72)), (LN(EXP(1)-1+(M72/M68)^0.8)), "")</f>
        <v/>
      </c>
      <c r="N75" s="885" t="str">
        <f>IF(AND(ISNUMBER(N68), ISNUMBER(N72)), (LN(EXP(1)-1+(N72/N68)^0.8)), "")</f>
        <v/>
      </c>
      <c r="O75" s="658"/>
    </row>
    <row r="76" spans="1:15" s="856" customFormat="1" ht="15" customHeight="1" x14ac:dyDescent="0.25">
      <c r="A76" s="574"/>
      <c r="B76" s="866" t="s">
        <v>1241</v>
      </c>
      <c r="C76" s="1038"/>
      <c r="D76" s="1038"/>
      <c r="E76" s="1038"/>
      <c r="F76" s="20"/>
      <c r="G76" s="20"/>
      <c r="H76" s="20"/>
      <c r="I76" s="20"/>
      <c r="J76" s="20"/>
      <c r="K76" s="20"/>
      <c r="L76" s="885" t="str">
        <f>IF(AND(ISNUMBER(L68), ISNUMBER(L73)), (LN(EXP(1)-1+(L73/L68)^0.8)), "")</f>
        <v/>
      </c>
      <c r="M76" s="885" t="str">
        <f>IF(AND(ISNUMBER(M68), ISNUMBER(M73)), (LN(EXP(1)-1+(M73/M68)^0.8)), "")</f>
        <v/>
      </c>
      <c r="N76" s="885" t="str">
        <f>IF(AND(ISNUMBER(N68), ISNUMBER(N73)), (LN(EXP(1)-1+(N73/N68)^0.8)), "")</f>
        <v/>
      </c>
      <c r="O76" s="658"/>
    </row>
    <row r="77" spans="1:15" s="856" customFormat="1" ht="15" customHeight="1" x14ac:dyDescent="0.25">
      <c r="A77" s="574"/>
      <c r="B77" s="324" t="s">
        <v>1564</v>
      </c>
      <c r="C77" s="1038"/>
      <c r="D77" s="1038"/>
      <c r="E77" s="1038"/>
      <c r="F77" s="20"/>
      <c r="G77" s="20"/>
      <c r="H77" s="20"/>
      <c r="I77" s="20"/>
      <c r="J77" s="20"/>
      <c r="K77" s="20"/>
      <c r="L77" s="20"/>
      <c r="M77" s="20"/>
      <c r="N77" s="20"/>
      <c r="O77" s="658"/>
    </row>
    <row r="78" spans="1:15" s="261" customFormat="1" ht="15" customHeight="1" x14ac:dyDescent="0.25">
      <c r="A78" s="574"/>
      <c r="B78" s="866" t="s">
        <v>1237</v>
      </c>
      <c r="C78" s="1038"/>
      <c r="D78" s="1038"/>
      <c r="E78" s="1038"/>
      <c r="F78" s="20"/>
      <c r="G78" s="20"/>
      <c r="H78" s="20"/>
      <c r="I78" s="20"/>
      <c r="J78" s="20"/>
      <c r="K78" s="20"/>
      <c r="L78" s="885" t="str">
        <f>IF(AND(ISNUMBER(L68), ISNUMBER(L75)), L68*L75, "")</f>
        <v/>
      </c>
      <c r="M78" s="885" t="str">
        <f>IF(AND(ISNUMBER(M68), ISNUMBER(M75)), M68*M75, "")</f>
        <v/>
      </c>
      <c r="N78" s="885" t="str">
        <f>IF(AND(ISNUMBER(N68), ISNUMBER(N75)), N68*N75, "")</f>
        <v/>
      </c>
      <c r="O78" s="658"/>
    </row>
    <row r="79" spans="1:15" s="261" customFormat="1" ht="15" customHeight="1" x14ac:dyDescent="0.25">
      <c r="A79" s="574"/>
      <c r="B79" s="866" t="s">
        <v>1238</v>
      </c>
      <c r="C79" s="1038"/>
      <c r="D79" s="1038"/>
      <c r="E79" s="1038"/>
      <c r="F79" s="20"/>
      <c r="G79" s="20"/>
      <c r="H79" s="20"/>
      <c r="I79" s="20"/>
      <c r="J79" s="20"/>
      <c r="K79" s="20"/>
      <c r="L79" s="885" t="str">
        <f>IF(AND(ISNUMBER(L68), ISNUMBER(L76)), L68*L76, "")</f>
        <v/>
      </c>
      <c r="M79" s="885" t="str">
        <f>IF(AND(ISNUMBER(M68), ISNUMBER(M76)), M68*M76, "")</f>
        <v/>
      </c>
      <c r="N79" s="885" t="str">
        <f>IF(AND(ISNUMBER(N68), ISNUMBER(N76)), N68*N76, "")</f>
        <v/>
      </c>
      <c r="O79" s="658"/>
    </row>
    <row r="80" spans="1:15" s="261" customFormat="1" ht="15" customHeight="1" x14ac:dyDescent="0.25">
      <c r="A80" s="574"/>
      <c r="B80" s="866" t="s">
        <v>1242</v>
      </c>
      <c r="C80" s="1038"/>
      <c r="D80" s="1038"/>
      <c r="E80" s="1038"/>
      <c r="F80" s="20"/>
      <c r="G80" s="20"/>
      <c r="H80" s="20"/>
      <c r="I80" s="20"/>
      <c r="J80" s="20"/>
      <c r="K80" s="20"/>
      <c r="L80" s="885" t="str">
        <f>IF(ISNUMBER(L68), L68, "")</f>
        <v/>
      </c>
      <c r="M80" s="885" t="str">
        <f>IF(ISNUMBER(M68), M68, "")</f>
        <v/>
      </c>
      <c r="N80" s="885" t="str">
        <f>IF(ISNUMBER(N68), N68, "")</f>
        <v/>
      </c>
      <c r="O80" s="658"/>
    </row>
    <row r="81" spans="1:15" s="261" customFormat="1" ht="15" customHeight="1" x14ac:dyDescent="0.25">
      <c r="A81" s="574"/>
      <c r="B81" s="338" t="s">
        <v>1253</v>
      </c>
      <c r="C81" s="25"/>
      <c r="D81" s="25"/>
      <c r="E81" s="25"/>
      <c r="F81" s="21"/>
      <c r="G81" s="21"/>
      <c r="H81" s="21"/>
      <c r="I81" s="21"/>
      <c r="J81" s="21"/>
      <c r="K81" s="21"/>
      <c r="L81" s="1460" t="str">
        <f>Parameters!$F$238</f>
        <v>EUR 20,000</v>
      </c>
      <c r="M81" s="1460" t="str">
        <f>Parameters!$F$238</f>
        <v>EUR 20,000</v>
      </c>
      <c r="N81" s="1460" t="str">
        <f>Parameters!$F$238</f>
        <v>EUR 20,000</v>
      </c>
      <c r="O81" s="658"/>
    </row>
    <row r="82" spans="1:15" s="261" customFormat="1" ht="15" customHeight="1" x14ac:dyDescent="0.25">
      <c r="A82" s="574"/>
      <c r="O82" s="658"/>
    </row>
    <row r="83" spans="1:15" s="457" customFormat="1" ht="45" customHeight="1" x14ac:dyDescent="0.25">
      <c r="A83" s="1398" t="s">
        <v>1254</v>
      </c>
      <c r="B83" s="1811"/>
      <c r="C83" s="1811"/>
      <c r="D83" s="1811"/>
      <c r="E83" s="1789"/>
      <c r="F83" s="1789"/>
      <c r="G83" s="1789"/>
      <c r="H83" s="1789"/>
      <c r="I83" s="1789"/>
      <c r="J83" s="1789"/>
      <c r="K83" s="1789"/>
      <c r="L83" s="1789"/>
      <c r="M83" s="1789"/>
      <c r="N83" s="1789"/>
      <c r="O83" s="1833"/>
    </row>
    <row r="84" spans="1:15" s="457" customFormat="1" ht="45" customHeight="1" x14ac:dyDescent="0.25">
      <c r="A84" s="621" t="s">
        <v>1255</v>
      </c>
      <c r="B84" s="144"/>
      <c r="C84" s="144"/>
      <c r="D84" s="144"/>
      <c r="O84" s="661"/>
    </row>
    <row r="85" spans="1:15" ht="30" customHeight="1" x14ac:dyDescent="0.25">
      <c r="A85" s="574"/>
      <c r="B85" s="1102" t="s">
        <v>743</v>
      </c>
      <c r="C85" s="1104"/>
      <c r="D85" s="1104"/>
      <c r="E85" s="1104"/>
      <c r="F85" s="1829"/>
      <c r="G85" s="1829"/>
      <c r="H85" s="1829"/>
      <c r="I85" s="1829"/>
      <c r="J85" s="1406"/>
      <c r="K85" s="1406"/>
      <c r="L85" s="1498" t="str">
        <f t="shared" ref="L85:N85" si="26">IF(COUNT(L86:L89)=ROWS(L86:L89), SUM(L86:L89), "")</f>
        <v/>
      </c>
      <c r="M85" s="1498" t="str">
        <f t="shared" ref="M85" si="27">IF(COUNT(M86:M89)=ROWS(M86:M89), SUM(M86:M89), "")</f>
        <v/>
      </c>
      <c r="N85" s="1498" t="str">
        <f t="shared" si="26"/>
        <v/>
      </c>
      <c r="O85" s="658"/>
    </row>
    <row r="86" spans="1:15" ht="15" customHeight="1" x14ac:dyDescent="0.25">
      <c r="A86" s="574"/>
      <c r="B86" s="866" t="s">
        <v>500</v>
      </c>
      <c r="C86" s="1038"/>
      <c r="D86" s="1038"/>
      <c r="E86" s="1038"/>
      <c r="F86" s="20"/>
      <c r="G86" s="20"/>
      <c r="H86" s="20"/>
      <c r="I86" s="20"/>
      <c r="J86" s="20"/>
      <c r="K86" s="20"/>
      <c r="L86" s="17"/>
      <c r="M86" s="17"/>
      <c r="N86" s="117"/>
      <c r="O86" s="658"/>
    </row>
    <row r="87" spans="1:15" ht="15" customHeight="1" x14ac:dyDescent="0.25">
      <c r="A87" s="574"/>
      <c r="B87" s="866" t="s">
        <v>501</v>
      </c>
      <c r="C87" s="1038"/>
      <c r="D87" s="1038"/>
      <c r="E87" s="1038"/>
      <c r="F87" s="20"/>
      <c r="G87" s="20"/>
      <c r="H87" s="20"/>
      <c r="I87" s="20"/>
      <c r="J87" s="20"/>
      <c r="K87" s="20"/>
      <c r="L87" s="17"/>
      <c r="M87" s="17"/>
      <c r="N87" s="40"/>
      <c r="O87" s="658"/>
    </row>
    <row r="88" spans="1:15" ht="15" customHeight="1" x14ac:dyDescent="0.25">
      <c r="A88" s="574"/>
      <c r="B88" s="866" t="s">
        <v>502</v>
      </c>
      <c r="C88" s="1038"/>
      <c r="D88" s="1038"/>
      <c r="E88" s="1038"/>
      <c r="F88" s="20"/>
      <c r="G88" s="20"/>
      <c r="H88" s="20"/>
      <c r="I88" s="20"/>
      <c r="J88" s="20"/>
      <c r="K88" s="20"/>
      <c r="L88" s="17"/>
      <c r="M88" s="17"/>
      <c r="N88" s="40"/>
      <c r="O88" s="658"/>
    </row>
    <row r="89" spans="1:15" ht="15" customHeight="1" x14ac:dyDescent="0.25">
      <c r="A89" s="574"/>
      <c r="B89" s="868" t="s">
        <v>739</v>
      </c>
      <c r="C89" s="1038"/>
      <c r="D89" s="1038"/>
      <c r="E89" s="1038"/>
      <c r="F89" s="20"/>
      <c r="G89" s="20"/>
      <c r="H89" s="20"/>
      <c r="I89" s="20"/>
      <c r="J89" s="20"/>
      <c r="K89" s="20"/>
      <c r="L89" s="17"/>
      <c r="M89" s="17"/>
      <c r="N89" s="40"/>
      <c r="O89" s="658"/>
    </row>
    <row r="90" spans="1:15" ht="15" customHeight="1" x14ac:dyDescent="0.25">
      <c r="A90" s="574"/>
      <c r="B90" s="1824" t="s">
        <v>744</v>
      </c>
      <c r="C90" s="1038"/>
      <c r="D90" s="1038"/>
      <c r="E90" s="1038"/>
      <c r="F90" s="20"/>
      <c r="G90" s="20"/>
      <c r="H90" s="20"/>
      <c r="I90" s="20"/>
      <c r="J90" s="20"/>
      <c r="K90" s="20"/>
      <c r="L90" s="11" t="str">
        <f t="shared" ref="L90:N90" si="28">IF(COUNT(L91:L95)=ROWS(L91:L95), SUM(L91:L95), "")</f>
        <v/>
      </c>
      <c r="M90" s="11" t="str">
        <f t="shared" ref="M90" si="29">IF(COUNT(M91:M95)=ROWS(M91:M95), SUM(M91:M95), "")</f>
        <v/>
      </c>
      <c r="N90" s="11" t="str">
        <f t="shared" si="28"/>
        <v/>
      </c>
      <c r="O90" s="658"/>
    </row>
    <row r="91" spans="1:15" ht="15" customHeight="1" x14ac:dyDescent="0.25">
      <c r="A91" s="574"/>
      <c r="B91" s="866" t="s">
        <v>500</v>
      </c>
      <c r="C91" s="1038"/>
      <c r="D91" s="1038"/>
      <c r="E91" s="1038"/>
      <c r="F91" s="20"/>
      <c r="G91" s="20"/>
      <c r="H91" s="20"/>
      <c r="I91" s="20"/>
      <c r="J91" s="20"/>
      <c r="K91" s="20"/>
      <c r="L91" s="17"/>
      <c r="M91" s="17"/>
      <c r="N91" s="40"/>
      <c r="O91" s="658"/>
    </row>
    <row r="92" spans="1:15" ht="15" customHeight="1" x14ac:dyDescent="0.25">
      <c r="A92" s="574"/>
      <c r="B92" s="866" t="s">
        <v>501</v>
      </c>
      <c r="C92" s="1038"/>
      <c r="D92" s="1038"/>
      <c r="E92" s="1038"/>
      <c r="F92" s="20"/>
      <c r="G92" s="20"/>
      <c r="H92" s="20"/>
      <c r="I92" s="20"/>
      <c r="J92" s="20"/>
      <c r="K92" s="20"/>
      <c r="L92" s="17"/>
      <c r="M92" s="17"/>
      <c r="N92" s="40"/>
      <c r="O92" s="658"/>
    </row>
    <row r="93" spans="1:15" ht="15" customHeight="1" x14ac:dyDescent="0.25">
      <c r="A93" s="574"/>
      <c r="B93" s="866" t="s">
        <v>502</v>
      </c>
      <c r="C93" s="1038"/>
      <c r="D93" s="1038"/>
      <c r="E93" s="1038"/>
      <c r="F93" s="20"/>
      <c r="G93" s="20"/>
      <c r="H93" s="20"/>
      <c r="I93" s="20"/>
      <c r="J93" s="20"/>
      <c r="K93" s="20"/>
      <c r="L93" s="17"/>
      <c r="M93" s="17"/>
      <c r="N93" s="40"/>
      <c r="O93" s="658"/>
    </row>
    <row r="94" spans="1:15" ht="15" customHeight="1" x14ac:dyDescent="0.25">
      <c r="A94" s="574"/>
      <c r="B94" s="866" t="s">
        <v>739</v>
      </c>
      <c r="C94" s="1039"/>
      <c r="D94" s="1039"/>
      <c r="E94" s="1039"/>
      <c r="F94" s="260"/>
      <c r="G94" s="260"/>
      <c r="H94" s="260"/>
      <c r="I94" s="260"/>
      <c r="J94" s="260"/>
      <c r="K94" s="260"/>
      <c r="L94" s="17"/>
      <c r="M94" s="17"/>
      <c r="N94" s="82"/>
      <c r="O94" s="658"/>
    </row>
    <row r="95" spans="1:15" ht="15" customHeight="1" x14ac:dyDescent="0.25">
      <c r="A95" s="574"/>
      <c r="B95" s="867" t="s">
        <v>800</v>
      </c>
      <c r="C95" s="25"/>
      <c r="D95" s="25"/>
      <c r="E95" s="25"/>
      <c r="F95" s="21"/>
      <c r="G95" s="21"/>
      <c r="H95" s="21"/>
      <c r="I95" s="21"/>
      <c r="J95" s="21"/>
      <c r="K95" s="21"/>
      <c r="L95" s="28"/>
      <c r="M95" s="28"/>
      <c r="N95" s="116"/>
      <c r="O95" s="658"/>
    </row>
    <row r="96" spans="1:15" s="457" customFormat="1" ht="45" customHeight="1" x14ac:dyDescent="0.25">
      <c r="A96" s="621" t="s">
        <v>1256</v>
      </c>
      <c r="B96" s="144"/>
      <c r="O96" s="661"/>
    </row>
    <row r="97" spans="1:15" ht="15" customHeight="1" x14ac:dyDescent="0.25">
      <c r="A97" s="574"/>
      <c r="B97" s="1103" t="s">
        <v>1566</v>
      </c>
      <c r="C97" s="1104"/>
      <c r="D97" s="1104"/>
      <c r="E97" s="1104"/>
      <c r="F97" s="1829"/>
      <c r="G97" s="1829"/>
      <c r="H97" s="1829"/>
      <c r="I97" s="1829"/>
      <c r="J97" s="1829"/>
      <c r="K97" s="1829"/>
      <c r="L97" s="1498" t="str">
        <f>IF(L81=Parameters!$D$268, IF(ISNUMBER(L78), L78*12.5, ""), IF(L81=Parameters!$D$269, IF(ISNUMBER(L79), L79*12.5, ""), IF(L81=Parameters!$D$270, IF(ISNUMBER(L80), L80*12.5, ""), "")))</f>
        <v/>
      </c>
      <c r="M97" s="1498" t="str">
        <f>IF(M81=Parameters!$D$268, IF(ISNUMBER(M78), M78*12.5, ""), IF(M81=Parameters!$D$269, IF(ISNUMBER(M79), M79*12.5, ""), IF(M81=Parameters!$D$270, IF(ISNUMBER(M80), M80*12.5, ""), "")))</f>
        <v/>
      </c>
      <c r="N97" s="1498" t="str">
        <f>IF(N81=Parameters!$D$268, IF(ISNUMBER(N78), N78*12.5, ""), IF(N81=Parameters!$D$269, IF(ISNUMBER(N79), N79*12.5, ""), IF(N81=Parameters!$D$270, IF(ISNUMBER(N80), N80*12.5, ""), "")))</f>
        <v/>
      </c>
      <c r="O97" s="658"/>
    </row>
    <row r="98" spans="1:15" ht="15" customHeight="1" x14ac:dyDescent="0.25">
      <c r="A98" s="574"/>
      <c r="B98" s="1835" t="s">
        <v>1257</v>
      </c>
      <c r="C98" s="25"/>
      <c r="D98" s="25"/>
      <c r="E98" s="25"/>
      <c r="F98" s="21"/>
      <c r="G98" s="21"/>
      <c r="H98" s="21"/>
      <c r="I98" s="21"/>
      <c r="J98" s="21"/>
      <c r="K98" s="21"/>
      <c r="L98" s="28"/>
      <c r="M98" s="28"/>
      <c r="N98" s="1836"/>
      <c r="O98" s="658"/>
    </row>
    <row r="99" spans="1:15" s="261" customFormat="1" ht="15" customHeight="1" x14ac:dyDescent="0.25">
      <c r="A99" s="1837"/>
      <c r="B99" s="1813"/>
      <c r="C99" s="1813"/>
      <c r="D99" s="1813"/>
      <c r="E99" s="1813"/>
      <c r="F99" s="1813"/>
      <c r="G99" s="1813"/>
      <c r="H99" s="1813"/>
      <c r="I99" s="1813"/>
      <c r="J99" s="1813"/>
      <c r="K99" s="1813"/>
      <c r="L99" s="1813"/>
      <c r="M99" s="1813"/>
      <c r="N99" s="1813"/>
      <c r="O99" s="1838"/>
    </row>
    <row r="100" spans="1:15" ht="15" hidden="1" customHeight="1" x14ac:dyDescent="0.25"/>
    <row r="101" spans="1:15" ht="15" hidden="1" customHeight="1" x14ac:dyDescent="0.25"/>
    <row r="102" spans="1:15" ht="15" hidden="1" customHeight="1" x14ac:dyDescent="0.25"/>
    <row r="103" spans="1:15" ht="15" hidden="1" customHeight="1" x14ac:dyDescent="0.25"/>
    <row r="104" spans="1:15" ht="15" hidden="1" customHeight="1" x14ac:dyDescent="0.25"/>
    <row r="105" spans="1:15" ht="15" hidden="1" customHeight="1" x14ac:dyDescent="0.25"/>
    <row r="106" spans="1:15" ht="15" hidden="1" customHeight="1" x14ac:dyDescent="0.25"/>
    <row r="107" spans="1:15" ht="15" hidden="1" customHeight="1" x14ac:dyDescent="0.25"/>
    <row r="108" spans="1:15" ht="15" hidden="1" customHeight="1" x14ac:dyDescent="0.25"/>
    <row r="109" spans="1:15" ht="15" hidden="1" customHeight="1" x14ac:dyDescent="0.25"/>
    <row r="110" spans="1:15" ht="15" hidden="1" customHeight="1" x14ac:dyDescent="0.25"/>
    <row r="111" spans="1:15" ht="15" hidden="1" customHeight="1" x14ac:dyDescent="0.25"/>
    <row r="112" spans="1:15"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sheetData>
  <mergeCells count="14">
    <mergeCell ref="C27:D27"/>
    <mergeCell ref="E27:N27"/>
    <mergeCell ref="E60:N60"/>
    <mergeCell ref="E54:N54"/>
    <mergeCell ref="E55:N55"/>
    <mergeCell ref="E53:N53"/>
    <mergeCell ref="E37:N37"/>
    <mergeCell ref="E38:N38"/>
    <mergeCell ref="E39:N39"/>
    <mergeCell ref="E43:N43"/>
    <mergeCell ref="E44:N44"/>
    <mergeCell ref="E59:N59"/>
    <mergeCell ref="E42:N42"/>
    <mergeCell ref="E58:N58"/>
  </mergeCells>
  <conditionalFormatting sqref="C30:N32 C33:D33 C35:N35 E37 C40:N40 E42 C46:N48 C51:N51 E53:N53 C56:N56 E58 J6:N7 J12:N15 J17:N22 J24:N24 L86:N89 L91:N95 L98:N98">
    <cfRule type="cellIs" dxfId="377" priority="49" stopIfTrue="1" operator="lessThan">
      <formula>0</formula>
    </cfRule>
  </conditionalFormatting>
  <conditionalFormatting sqref="A1:XFD1048576">
    <cfRule type="cellIs" dxfId="376" priority="47" stopIfTrue="1" operator="equal">
      <formula>"Pass"</formula>
    </cfRule>
    <cfRule type="cellIs" dxfId="375" priority="48"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5" max="14" man="1"/>
    <brk id="62" max="14" man="1"/>
  </rowBreaks>
  <colBreaks count="1" manualBreakCount="1">
    <brk id="9" max="9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AL89"/>
  <sheetViews>
    <sheetView zoomScale="75" zoomScaleNormal="75" zoomScaleSheetLayoutView="8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50" customWidth="1"/>
    <col min="2" max="2" width="45.7109375" style="259" customWidth="1"/>
    <col min="3" max="11" width="16.7109375" style="257" customWidth="1"/>
    <col min="12" max="15" width="16.7109375" style="259" customWidth="1"/>
    <col min="16" max="16" width="1.7109375" style="261" customWidth="1"/>
    <col min="17" max="38" width="0" style="150" hidden="1" customWidth="1"/>
    <col min="39" max="16384" width="16.7109375" style="150" hidden="1"/>
  </cols>
  <sheetData>
    <row r="1" spans="1:38" s="303" customFormat="1" ht="30" customHeight="1" x14ac:dyDescent="0.55000000000000004">
      <c r="A1" s="2184" t="s">
        <v>1712</v>
      </c>
      <c r="B1" s="1868"/>
      <c r="C1" s="1599" t="str">
        <f>CONCATENATE("Reporting unit: ", 'General Info'!$C$7, " ", 'General Info'!$C$5)</f>
        <v xml:space="preserve">Reporting unit: 1 </v>
      </c>
      <c r="D1" s="1599"/>
      <c r="E1" s="1599"/>
      <c r="F1" s="1599"/>
      <c r="G1" s="1599"/>
      <c r="H1" s="1599"/>
      <c r="I1" s="1599"/>
      <c r="J1" s="1599"/>
      <c r="K1" s="1599"/>
      <c r="L1" s="1868"/>
      <c r="M1" s="1868"/>
      <c r="N1" s="1868"/>
      <c r="O1" s="1868"/>
      <c r="P1" s="1831"/>
    </row>
    <row r="2" spans="1:38" s="308" customFormat="1" ht="45" customHeight="1" x14ac:dyDescent="0.35">
      <c r="A2" s="2147" t="s">
        <v>1713</v>
      </c>
      <c r="B2" s="307"/>
      <c r="P2" s="1965"/>
    </row>
    <row r="3" spans="1:38" s="912" customFormat="1" ht="45" customHeight="1" x14ac:dyDescent="0.25">
      <c r="A3" s="576" t="s">
        <v>1714</v>
      </c>
      <c r="B3" s="772"/>
      <c r="P3" s="776"/>
      <c r="AL3" s="776"/>
    </row>
    <row r="4" spans="1:38" ht="45" customHeight="1" x14ac:dyDescent="0.35">
      <c r="A4" s="574"/>
      <c r="B4" s="1959" t="s">
        <v>1715</v>
      </c>
      <c r="C4" s="1930" t="s">
        <v>1729</v>
      </c>
      <c r="D4" s="1931" t="s">
        <v>1716</v>
      </c>
      <c r="E4" s="1931" t="s">
        <v>1717</v>
      </c>
      <c r="F4" s="1931" t="s">
        <v>1718</v>
      </c>
      <c r="G4" s="1917" t="s">
        <v>1719</v>
      </c>
      <c r="H4" s="1935" t="s">
        <v>1720</v>
      </c>
      <c r="L4" s="257"/>
      <c r="M4" s="308"/>
      <c r="N4" s="308"/>
      <c r="O4" s="308"/>
      <c r="P4" s="658"/>
    </row>
    <row r="5" spans="1:38" ht="15" customHeight="1" x14ac:dyDescent="0.25">
      <c r="A5" s="574"/>
      <c r="B5" s="311" t="s">
        <v>1721</v>
      </c>
      <c r="C5" s="1116"/>
      <c r="D5" s="454"/>
      <c r="E5" s="454"/>
      <c r="F5" s="454"/>
      <c r="G5" s="1918"/>
      <c r="H5" s="1049"/>
      <c r="L5" s="257"/>
      <c r="M5" s="912"/>
      <c r="N5" s="912"/>
      <c r="O5" s="912"/>
      <c r="P5" s="658"/>
    </row>
    <row r="6" spans="1:38" ht="30" customHeight="1" x14ac:dyDescent="0.35">
      <c r="A6" s="574"/>
      <c r="B6" s="312" t="s">
        <v>1722</v>
      </c>
      <c r="C6" s="1116"/>
      <c r="D6" s="454"/>
      <c r="E6" s="454"/>
      <c r="F6" s="454"/>
      <c r="G6" s="1918"/>
      <c r="H6" s="1049"/>
      <c r="L6" s="257"/>
      <c r="M6" s="308"/>
      <c r="N6" s="308"/>
      <c r="O6" s="308"/>
      <c r="P6" s="658"/>
    </row>
    <row r="7" spans="1:38" ht="30" customHeight="1" x14ac:dyDescent="0.25">
      <c r="A7" s="574"/>
      <c r="B7" s="312" t="s">
        <v>1723</v>
      </c>
      <c r="C7" s="1116"/>
      <c r="D7" s="454"/>
      <c r="E7" s="454"/>
      <c r="F7" s="454"/>
      <c r="G7" s="1918"/>
      <c r="H7" s="1049"/>
      <c r="L7" s="257"/>
      <c r="M7" s="912"/>
      <c r="N7" s="912"/>
      <c r="O7" s="912"/>
      <c r="P7" s="658"/>
    </row>
    <row r="8" spans="1:38" ht="15" customHeight="1" x14ac:dyDescent="0.35">
      <c r="A8" s="574"/>
      <c r="B8" s="312" t="s">
        <v>1724</v>
      </c>
      <c r="C8" s="1116"/>
      <c r="D8" s="454"/>
      <c r="E8" s="454"/>
      <c r="F8" s="454"/>
      <c r="G8" s="1918"/>
      <c r="H8" s="1049"/>
      <c r="L8" s="257"/>
      <c r="M8" s="308"/>
      <c r="N8" s="308"/>
      <c r="O8" s="308"/>
      <c r="P8" s="658"/>
    </row>
    <row r="9" spans="1:38" ht="15" customHeight="1" x14ac:dyDescent="0.25">
      <c r="A9" s="574"/>
      <c r="B9" s="312" t="s">
        <v>1725</v>
      </c>
      <c r="C9" s="1116"/>
      <c r="D9" s="454"/>
      <c r="E9" s="454"/>
      <c r="F9" s="454"/>
      <c r="G9" s="1918"/>
      <c r="H9" s="1049"/>
      <c r="L9" s="257"/>
      <c r="M9" s="912"/>
      <c r="N9" s="912"/>
      <c r="O9" s="912"/>
      <c r="P9" s="658"/>
    </row>
    <row r="10" spans="1:38" ht="15" customHeight="1" x14ac:dyDescent="0.35">
      <c r="A10" s="574"/>
      <c r="B10" s="531" t="s">
        <v>1730</v>
      </c>
      <c r="C10" s="1186" t="str">
        <f t="shared" ref="C10:G10" si="0">IF(AND(ISNUMBER(C5), ISNUMBER(C6), ISNUMBER(C7), ISNUMBER(C8), ISNUMBER(C9)), IF(SUM(C6:C9) &lt;=C5, "Pass", "Fail"), "")</f>
        <v/>
      </c>
      <c r="D10" s="1186" t="str">
        <f t="shared" si="0"/>
        <v/>
      </c>
      <c r="E10" s="1186" t="str">
        <f t="shared" si="0"/>
        <v/>
      </c>
      <c r="F10" s="1186" t="str">
        <f t="shared" si="0"/>
        <v/>
      </c>
      <c r="G10" s="1924" t="str">
        <f t="shared" si="0"/>
        <v/>
      </c>
      <c r="H10" s="1926" t="str">
        <f>IF(AND(ISNUMBER(H5), ISNUMBER(H6), ISNUMBER(H7), ISNUMBER(H8), ISNUMBER(H9)), IF(SUM(H6:H9) &lt;=H5, "Pass", "Fail"), "")</f>
        <v/>
      </c>
      <c r="L10" s="257"/>
      <c r="M10" s="308"/>
      <c r="N10" s="308"/>
      <c r="O10" s="308"/>
      <c r="P10" s="658"/>
    </row>
    <row r="11" spans="1:38" ht="15" customHeight="1" x14ac:dyDescent="0.25">
      <c r="A11" s="574"/>
      <c r="B11" s="311" t="s">
        <v>1726</v>
      </c>
      <c r="C11" s="1116"/>
      <c r="D11" s="454"/>
      <c r="E11" s="454"/>
      <c r="F11" s="454"/>
      <c r="G11" s="313"/>
      <c r="H11" s="1925"/>
      <c r="L11" s="257"/>
      <c r="M11" s="912"/>
      <c r="N11" s="912"/>
      <c r="O11" s="912"/>
      <c r="P11" s="658"/>
    </row>
    <row r="12" spans="1:38" ht="30" customHeight="1" x14ac:dyDescent="0.35">
      <c r="A12" s="574"/>
      <c r="B12" s="312" t="s">
        <v>1722</v>
      </c>
      <c r="C12" s="1116"/>
      <c r="D12" s="454"/>
      <c r="E12" s="454"/>
      <c r="F12" s="454"/>
      <c r="G12" s="313"/>
      <c r="H12" s="1925"/>
      <c r="L12" s="257"/>
      <c r="M12" s="308"/>
      <c r="N12" s="308"/>
      <c r="O12" s="308"/>
      <c r="P12" s="658"/>
    </row>
    <row r="13" spans="1:38" ht="30" customHeight="1" x14ac:dyDescent="0.25">
      <c r="A13" s="574"/>
      <c r="B13" s="312" t="s">
        <v>1723</v>
      </c>
      <c r="C13" s="1116"/>
      <c r="D13" s="454"/>
      <c r="E13" s="454"/>
      <c r="F13" s="454"/>
      <c r="G13" s="313"/>
      <c r="H13" s="1925"/>
      <c r="L13" s="257"/>
      <c r="M13" s="912"/>
      <c r="N13" s="912"/>
      <c r="O13" s="912"/>
      <c r="P13" s="658"/>
    </row>
    <row r="14" spans="1:38" ht="15" customHeight="1" x14ac:dyDescent="0.35">
      <c r="A14" s="574"/>
      <c r="B14" s="312" t="s">
        <v>484</v>
      </c>
      <c r="C14" s="1116"/>
      <c r="D14" s="454"/>
      <c r="E14" s="454"/>
      <c r="F14" s="454"/>
      <c r="G14" s="313"/>
      <c r="H14" s="1925"/>
      <c r="L14" s="257"/>
      <c r="M14" s="308"/>
      <c r="N14" s="308"/>
      <c r="O14" s="308"/>
      <c r="P14" s="658"/>
    </row>
    <row r="15" spans="1:38" ht="15" customHeight="1" x14ac:dyDescent="0.25">
      <c r="A15" s="574"/>
      <c r="B15" s="531" t="s">
        <v>1730</v>
      </c>
      <c r="C15" s="1186" t="str">
        <f t="shared" ref="C15:H15" si="1">IF(AND(ISNUMBER(C11), ISNUMBER(C12), ISNUMBER(C13), ISNUMBER(C14)), IF(SUM(C12:C14) &lt;=C11, "Pass", "Fail"), "")</f>
        <v/>
      </c>
      <c r="D15" s="1186" t="str">
        <f t="shared" si="1"/>
        <v/>
      </c>
      <c r="E15" s="1186" t="str">
        <f t="shared" si="1"/>
        <v/>
      </c>
      <c r="F15" s="1186" t="str">
        <f t="shared" si="1"/>
        <v/>
      </c>
      <c r="G15" s="1924" t="str">
        <f t="shared" si="1"/>
        <v/>
      </c>
      <c r="H15" s="2141" t="str">
        <f t="shared" si="1"/>
        <v/>
      </c>
      <c r="L15" s="257"/>
      <c r="M15" s="912"/>
      <c r="N15" s="912"/>
      <c r="O15" s="912"/>
      <c r="P15" s="658"/>
    </row>
    <row r="16" spans="1:38" ht="15" customHeight="1" x14ac:dyDescent="0.35">
      <c r="A16" s="574"/>
      <c r="B16" s="1389" t="s">
        <v>129</v>
      </c>
      <c r="C16" s="1351" t="str">
        <f t="shared" ref="C16:G16" si="2">IF(AND(ISNUMBER(C5), ISNUMBER(C11)), SUM(C5, C11), "")</f>
        <v/>
      </c>
      <c r="D16" s="1351" t="str">
        <f t="shared" si="2"/>
        <v/>
      </c>
      <c r="E16" s="1351" t="str">
        <f t="shared" si="2"/>
        <v/>
      </c>
      <c r="F16" s="1351" t="str">
        <f t="shared" si="2"/>
        <v/>
      </c>
      <c r="G16" s="1408" t="str">
        <f t="shared" si="2"/>
        <v/>
      </c>
      <c r="H16" s="1927" t="str">
        <f>IF(AND(ISNUMBER(H5), ISNUMBER(H11)), SUM(H5, H11), "")</f>
        <v/>
      </c>
      <c r="L16" s="257"/>
      <c r="M16" s="308"/>
      <c r="N16" s="308"/>
      <c r="O16" s="308"/>
      <c r="P16" s="658"/>
    </row>
    <row r="17" spans="1:38" ht="30" customHeight="1" x14ac:dyDescent="0.25">
      <c r="A17" s="574"/>
      <c r="B17" s="311" t="s">
        <v>1727</v>
      </c>
      <c r="C17" s="1919"/>
      <c r="D17" s="1920"/>
      <c r="E17" s="1920"/>
      <c r="F17" s="454"/>
      <c r="G17" s="1921"/>
      <c r="H17" s="1915"/>
      <c r="L17" s="257"/>
      <c r="M17" s="912"/>
      <c r="N17" s="912"/>
      <c r="O17" s="912"/>
      <c r="P17" s="658"/>
    </row>
    <row r="18" spans="1:38" ht="30" customHeight="1" x14ac:dyDescent="0.35">
      <c r="A18" s="574"/>
      <c r="B18" s="1914" t="s">
        <v>1728</v>
      </c>
      <c r="C18" s="1922"/>
      <c r="D18" s="1475"/>
      <c r="E18" s="1475"/>
      <c r="F18" s="1923"/>
      <c r="G18" s="1486"/>
      <c r="H18" s="1916"/>
      <c r="L18" s="257"/>
      <c r="M18" s="308"/>
      <c r="N18" s="308"/>
      <c r="O18" s="308"/>
      <c r="P18" s="658"/>
    </row>
    <row r="19" spans="1:38" s="912" customFormat="1" ht="60" customHeight="1" x14ac:dyDescent="0.25">
      <c r="A19" s="576" t="s">
        <v>1733</v>
      </c>
      <c r="B19" s="772"/>
      <c r="P19" s="776"/>
      <c r="AL19" s="776"/>
    </row>
    <row r="20" spans="1:38" ht="15" customHeight="1" x14ac:dyDescent="0.35">
      <c r="A20" s="574"/>
      <c r="B20" s="2629" t="s">
        <v>1715</v>
      </c>
      <c r="C20" s="2483" t="s">
        <v>1731</v>
      </c>
      <c r="D20" s="2505"/>
      <c r="E20" s="2505" t="s">
        <v>43</v>
      </c>
      <c r="F20" s="2481"/>
      <c r="G20" s="308"/>
      <c r="H20" s="308"/>
      <c r="I20" s="308"/>
      <c r="J20" s="308"/>
      <c r="K20" s="308"/>
      <c r="L20" s="308"/>
      <c r="M20" s="308"/>
      <c r="N20" s="308"/>
      <c r="O20" s="308"/>
      <c r="P20" s="658"/>
    </row>
    <row r="21" spans="1:38" ht="30" customHeight="1" x14ac:dyDescent="0.35">
      <c r="A21" s="574"/>
      <c r="B21" s="2630"/>
      <c r="C21" s="1930" t="s">
        <v>1732</v>
      </c>
      <c r="D21" s="1931" t="s">
        <v>306</v>
      </c>
      <c r="E21" s="1931" t="s">
        <v>1732</v>
      </c>
      <c r="F21" s="1933" t="s">
        <v>306</v>
      </c>
      <c r="G21" s="308"/>
      <c r="H21" s="308"/>
      <c r="I21" s="308"/>
      <c r="J21" s="308"/>
      <c r="K21" s="308"/>
      <c r="L21" s="308"/>
      <c r="M21" s="308"/>
      <c r="N21" s="308"/>
      <c r="O21" s="308"/>
      <c r="P21" s="658"/>
    </row>
    <row r="22" spans="1:38" ht="15" customHeight="1" x14ac:dyDescent="0.35">
      <c r="A22" s="574"/>
      <c r="B22" s="711" t="s">
        <v>1721</v>
      </c>
      <c r="C22" s="1116"/>
      <c r="D22" s="454"/>
      <c r="E22" s="454"/>
      <c r="F22" s="720"/>
      <c r="G22" s="308"/>
      <c r="H22" s="308"/>
      <c r="I22" s="308"/>
      <c r="J22" s="308"/>
      <c r="K22" s="308"/>
      <c r="L22" s="308"/>
      <c r="M22" s="308"/>
      <c r="N22" s="308"/>
      <c r="O22" s="308"/>
      <c r="P22" s="658"/>
    </row>
    <row r="23" spans="1:38" ht="30" customHeight="1" x14ac:dyDescent="0.35">
      <c r="A23" s="574"/>
      <c r="B23" s="312" t="s">
        <v>1722</v>
      </c>
      <c r="C23" s="1116"/>
      <c r="D23" s="454"/>
      <c r="E23" s="454"/>
      <c r="F23" s="313"/>
      <c r="G23" s="308"/>
      <c r="H23" s="308"/>
      <c r="I23" s="308"/>
      <c r="J23" s="308"/>
      <c r="K23" s="308"/>
      <c r="L23" s="308"/>
      <c r="M23" s="308"/>
      <c r="N23" s="308"/>
      <c r="O23" s="308"/>
      <c r="P23" s="658"/>
    </row>
    <row r="24" spans="1:38" ht="30" customHeight="1" x14ac:dyDescent="0.35">
      <c r="A24" s="574"/>
      <c r="B24" s="312" t="s">
        <v>1723</v>
      </c>
      <c r="C24" s="1116"/>
      <c r="D24" s="454"/>
      <c r="E24" s="454"/>
      <c r="F24" s="313"/>
      <c r="G24" s="308"/>
      <c r="H24" s="308"/>
      <c r="I24" s="308"/>
      <c r="J24" s="308"/>
      <c r="K24" s="308"/>
      <c r="L24" s="308"/>
      <c r="M24" s="308"/>
      <c r="N24" s="308"/>
      <c r="O24" s="308"/>
      <c r="P24" s="658"/>
    </row>
    <row r="25" spans="1:38" ht="15" customHeight="1" x14ac:dyDescent="0.35">
      <c r="A25" s="574"/>
      <c r="B25" s="312" t="s">
        <v>1724</v>
      </c>
      <c r="C25" s="1116"/>
      <c r="D25" s="454"/>
      <c r="E25" s="454"/>
      <c r="F25" s="313"/>
      <c r="G25" s="308"/>
      <c r="H25" s="308"/>
      <c r="I25" s="308"/>
      <c r="J25" s="308"/>
      <c r="K25" s="308"/>
      <c r="L25" s="308"/>
      <c r="M25" s="308"/>
      <c r="N25" s="308"/>
      <c r="O25" s="308"/>
      <c r="P25" s="658"/>
    </row>
    <row r="26" spans="1:38" ht="15" customHeight="1" x14ac:dyDescent="0.35">
      <c r="A26" s="574"/>
      <c r="B26" s="312" t="s">
        <v>484</v>
      </c>
      <c r="C26" s="1116"/>
      <c r="D26" s="454"/>
      <c r="E26" s="454"/>
      <c r="F26" s="313"/>
      <c r="G26" s="308"/>
      <c r="H26" s="308"/>
      <c r="I26" s="308"/>
      <c r="J26" s="308"/>
      <c r="K26" s="308"/>
      <c r="L26" s="308"/>
      <c r="M26" s="308"/>
      <c r="N26" s="308"/>
      <c r="O26" s="308"/>
      <c r="P26" s="658"/>
    </row>
    <row r="27" spans="1:38" ht="15" customHeight="1" x14ac:dyDescent="0.35">
      <c r="A27" s="574"/>
      <c r="B27" s="531" t="s">
        <v>1730</v>
      </c>
      <c r="C27" s="1186" t="str">
        <f>IF(AND(ISNUMBER(C22), ISNUMBER(C23), ISNUMBER(C24), ISNUMBER(C25), ISNUMBER(C26)), IF(SUM(C23:C26) &lt;=C22, "Pass", "Fail"), "")</f>
        <v/>
      </c>
      <c r="D27" s="1186" t="str">
        <f t="shared" ref="D27:F27" si="3">IF(AND(ISNUMBER(D22), ISNUMBER(D23), ISNUMBER(D24), ISNUMBER(D25), ISNUMBER(D26)), IF(SUM(D23:D26) &lt;=D22, "Pass", "Fail"), "")</f>
        <v/>
      </c>
      <c r="E27" s="1186" t="str">
        <f t="shared" si="3"/>
        <v/>
      </c>
      <c r="F27" s="1187" t="str">
        <f t="shared" si="3"/>
        <v/>
      </c>
      <c r="G27" s="308"/>
      <c r="H27" s="308"/>
      <c r="I27" s="308"/>
      <c r="J27" s="308"/>
      <c r="K27" s="308"/>
      <c r="L27" s="308"/>
      <c r="M27" s="308"/>
      <c r="N27" s="308"/>
      <c r="O27" s="308"/>
      <c r="P27" s="658"/>
    </row>
    <row r="28" spans="1:38" ht="15" customHeight="1" x14ac:dyDescent="0.35">
      <c r="A28" s="574"/>
      <c r="B28" s="311" t="s">
        <v>1726</v>
      </c>
      <c r="C28" s="1116"/>
      <c r="D28" s="454"/>
      <c r="E28" s="454"/>
      <c r="F28" s="313"/>
      <c r="G28" s="308"/>
      <c r="H28" s="308"/>
      <c r="I28" s="308"/>
      <c r="J28" s="308"/>
      <c r="K28" s="308"/>
      <c r="L28" s="308"/>
      <c r="M28" s="308"/>
      <c r="N28" s="308"/>
      <c r="O28" s="308"/>
      <c r="P28" s="658"/>
    </row>
    <row r="29" spans="1:38" ht="30" customHeight="1" x14ac:dyDescent="0.35">
      <c r="A29" s="574"/>
      <c r="B29" s="312" t="s">
        <v>1722</v>
      </c>
      <c r="C29" s="1116"/>
      <c r="D29" s="454"/>
      <c r="E29" s="454"/>
      <c r="F29" s="313"/>
      <c r="G29" s="308"/>
      <c r="H29" s="308"/>
      <c r="I29" s="308"/>
      <c r="J29" s="308"/>
      <c r="K29" s="308"/>
      <c r="L29" s="308"/>
      <c r="M29" s="308"/>
      <c r="N29" s="308"/>
      <c r="O29" s="308"/>
      <c r="P29" s="658"/>
    </row>
    <row r="30" spans="1:38" ht="30" customHeight="1" x14ac:dyDescent="0.35">
      <c r="A30" s="574"/>
      <c r="B30" s="1947" t="s">
        <v>1723</v>
      </c>
      <c r="C30" s="1116"/>
      <c r="D30" s="454"/>
      <c r="E30" s="454"/>
      <c r="F30" s="313"/>
      <c r="G30" s="308"/>
      <c r="H30" s="308"/>
      <c r="I30" s="308"/>
      <c r="J30" s="308"/>
      <c r="K30" s="308"/>
      <c r="L30" s="308"/>
      <c r="M30" s="308"/>
      <c r="N30" s="308"/>
      <c r="O30" s="308"/>
      <c r="P30" s="658"/>
    </row>
    <row r="31" spans="1:38" ht="15" customHeight="1" x14ac:dyDescent="0.35">
      <c r="A31" s="574"/>
      <c r="B31" s="1948" t="s">
        <v>484</v>
      </c>
      <c r="C31" s="1116"/>
      <c r="D31" s="454"/>
      <c r="E31" s="454"/>
      <c r="F31" s="313"/>
      <c r="G31" s="308"/>
      <c r="H31" s="308"/>
      <c r="I31" s="308"/>
      <c r="J31" s="308"/>
      <c r="K31" s="308"/>
      <c r="L31" s="308"/>
      <c r="M31" s="308"/>
      <c r="N31" s="308"/>
      <c r="O31" s="308"/>
      <c r="P31" s="658"/>
    </row>
    <row r="32" spans="1:38" ht="15" customHeight="1" x14ac:dyDescent="0.35">
      <c r="A32" s="574"/>
      <c r="B32" s="531" t="s">
        <v>1730</v>
      </c>
      <c r="C32" s="1186" t="str">
        <f>IF(AND(ISNUMBER(C28), ISNUMBER(C29), ISNUMBER(C30), ISNUMBER(C31)), IF(SUM(C29:C31) &lt;=C28, "Pass", "Fail"), "")</f>
        <v/>
      </c>
      <c r="D32" s="1186" t="str">
        <f>IF(AND(ISNUMBER(D28), ISNUMBER(D29), ISNUMBER(D30), ISNUMBER(D31)), IF(SUM(D29:D31) &lt;=D28, "Pass", "Fail"), "")</f>
        <v/>
      </c>
      <c r="E32" s="1186" t="str">
        <f>IF(AND(ISNUMBER(E28), ISNUMBER(E29), ISNUMBER(E30), ISNUMBER(E31)), IF(SUM(E29:E31) &lt;=E28, "Pass", "Fail"), "")</f>
        <v/>
      </c>
      <c r="F32" s="1187" t="str">
        <f>IF(AND(ISNUMBER(F28), ISNUMBER(F29), ISNUMBER(F30), ISNUMBER(F31)), IF(SUM(F29:F31) &lt;=F28, "Pass", "Fail"), "")</f>
        <v/>
      </c>
      <c r="G32" s="308"/>
      <c r="H32" s="308"/>
      <c r="I32" s="308"/>
      <c r="J32" s="308"/>
      <c r="K32" s="308"/>
      <c r="L32" s="308"/>
      <c r="M32" s="308"/>
      <c r="N32" s="308"/>
      <c r="O32" s="308"/>
      <c r="P32" s="658"/>
    </row>
    <row r="33" spans="1:38" ht="15" customHeight="1" x14ac:dyDescent="0.35">
      <c r="A33" s="574"/>
      <c r="B33" s="1389" t="s">
        <v>129</v>
      </c>
      <c r="C33" s="1351" t="str">
        <f>IF(AND(ISNUMBER(C22), ISNUMBER(C28)), SUM(C22, C28), "")</f>
        <v/>
      </c>
      <c r="D33" s="1351" t="str">
        <f>IF(AND(ISNUMBER(D22), ISNUMBER(D28)), SUM(D22, D28), "")</f>
        <v/>
      </c>
      <c r="E33" s="1351" t="str">
        <f>IF(AND(ISNUMBER(E22), ISNUMBER(E28)), SUM(E22, E28), "")</f>
        <v/>
      </c>
      <c r="F33" s="1408" t="str">
        <f>IF(AND(ISNUMBER(F22), ISNUMBER(F28)), SUM(F22, F28), "")</f>
        <v/>
      </c>
      <c r="G33" s="308"/>
      <c r="H33" s="308"/>
      <c r="I33" s="308"/>
      <c r="J33" s="308"/>
      <c r="K33" s="308"/>
      <c r="L33" s="308"/>
      <c r="M33" s="308"/>
      <c r="N33" s="308"/>
      <c r="O33" s="308"/>
      <c r="P33" s="658"/>
    </row>
    <row r="34" spans="1:38" s="912" customFormat="1" ht="60" customHeight="1" x14ac:dyDescent="0.25">
      <c r="A34" s="576" t="s">
        <v>1734</v>
      </c>
      <c r="B34" s="772"/>
      <c r="P34" s="776"/>
      <c r="AL34" s="776"/>
    </row>
    <row r="35" spans="1:38" ht="45" customHeight="1" x14ac:dyDescent="0.35">
      <c r="A35" s="574"/>
      <c r="B35" s="2629" t="s">
        <v>1715</v>
      </c>
      <c r="C35" s="2534" t="s">
        <v>1735</v>
      </c>
      <c r="D35" s="2468" t="s">
        <v>1736</v>
      </c>
      <c r="E35" s="2469"/>
      <c r="F35" s="2469"/>
      <c r="G35" s="308"/>
      <c r="H35" s="308"/>
      <c r="I35" s="308"/>
      <c r="J35" s="308"/>
      <c r="K35" s="308"/>
      <c r="L35" s="308"/>
      <c r="M35" s="308"/>
      <c r="N35" s="308"/>
      <c r="O35" s="308"/>
      <c r="P35" s="658"/>
    </row>
    <row r="36" spans="1:38" ht="45" customHeight="1" x14ac:dyDescent="0.35">
      <c r="A36" s="574"/>
      <c r="B36" s="2630"/>
      <c r="C36" s="2631"/>
      <c r="D36" s="1934" t="s">
        <v>1737</v>
      </c>
      <c r="E36" s="1928" t="s">
        <v>1738</v>
      </c>
      <c r="F36" s="1936" t="s">
        <v>1739</v>
      </c>
      <c r="G36" s="308"/>
      <c r="H36" s="308"/>
      <c r="I36" s="308"/>
      <c r="J36" s="308"/>
      <c r="K36" s="308"/>
      <c r="L36" s="308"/>
      <c r="M36" s="308"/>
      <c r="N36" s="308"/>
      <c r="O36" s="308"/>
      <c r="P36" s="658"/>
    </row>
    <row r="37" spans="1:38" ht="15" customHeight="1" x14ac:dyDescent="0.35">
      <c r="A37" s="574"/>
      <c r="B37" s="711" t="s">
        <v>1721</v>
      </c>
      <c r="C37" s="1049"/>
      <c r="D37" s="454"/>
      <c r="E37" s="454"/>
      <c r="F37" s="720"/>
      <c r="G37" s="308"/>
      <c r="H37" s="308"/>
      <c r="I37" s="308"/>
      <c r="J37" s="308"/>
      <c r="K37" s="308"/>
      <c r="L37" s="308"/>
      <c r="M37" s="308"/>
      <c r="N37" s="308"/>
      <c r="O37" s="308"/>
      <c r="P37" s="658"/>
    </row>
    <row r="38" spans="1:38" ht="30" customHeight="1" x14ac:dyDescent="0.35">
      <c r="A38" s="574"/>
      <c r="B38" s="312" t="s">
        <v>1722</v>
      </c>
      <c r="C38" s="1049"/>
      <c r="D38" s="454"/>
      <c r="E38" s="454"/>
      <c r="F38" s="313"/>
      <c r="G38" s="308"/>
      <c r="H38" s="308"/>
      <c r="I38" s="308"/>
      <c r="J38" s="308"/>
      <c r="K38" s="308"/>
      <c r="L38" s="308"/>
      <c r="M38" s="308"/>
      <c r="N38" s="308"/>
      <c r="O38" s="308"/>
      <c r="P38" s="658"/>
    </row>
    <row r="39" spans="1:38" ht="30" customHeight="1" x14ac:dyDescent="0.35">
      <c r="A39" s="574"/>
      <c r="B39" s="312" t="s">
        <v>1723</v>
      </c>
      <c r="C39" s="1049"/>
      <c r="D39" s="454"/>
      <c r="E39" s="454"/>
      <c r="F39" s="313"/>
      <c r="G39" s="308"/>
      <c r="H39" s="308"/>
      <c r="I39" s="308"/>
      <c r="J39" s="308"/>
      <c r="K39" s="308"/>
      <c r="L39" s="308"/>
      <c r="M39" s="308"/>
      <c r="N39" s="308"/>
      <c r="O39" s="308"/>
      <c r="P39" s="658"/>
    </row>
    <row r="40" spans="1:38" ht="15" customHeight="1" x14ac:dyDescent="0.35">
      <c r="A40" s="574"/>
      <c r="B40" s="312" t="s">
        <v>1724</v>
      </c>
      <c r="C40" s="1049"/>
      <c r="D40" s="454"/>
      <c r="E40" s="454"/>
      <c r="F40" s="313"/>
      <c r="G40" s="308"/>
      <c r="H40" s="308"/>
      <c r="I40" s="308"/>
      <c r="J40" s="308"/>
      <c r="K40" s="308"/>
      <c r="L40" s="308"/>
      <c r="M40" s="308"/>
      <c r="N40" s="308"/>
      <c r="O40" s="308"/>
      <c r="P40" s="658"/>
    </row>
    <row r="41" spans="1:38" ht="15" customHeight="1" x14ac:dyDescent="0.35">
      <c r="A41" s="574"/>
      <c r="B41" s="312" t="s">
        <v>484</v>
      </c>
      <c r="C41" s="1049"/>
      <c r="D41" s="454"/>
      <c r="E41" s="454"/>
      <c r="F41" s="313"/>
      <c r="G41" s="308"/>
      <c r="H41" s="308"/>
      <c r="I41" s="308"/>
      <c r="J41" s="308"/>
      <c r="K41" s="308"/>
      <c r="L41" s="308"/>
      <c r="M41" s="308"/>
      <c r="N41" s="308"/>
      <c r="O41" s="308"/>
      <c r="P41" s="658"/>
    </row>
    <row r="42" spans="1:38" ht="15" customHeight="1" x14ac:dyDescent="0.35">
      <c r="A42" s="574"/>
      <c r="B42" s="531" t="s">
        <v>1730</v>
      </c>
      <c r="C42" s="1924" t="str">
        <f>IF(AND(ISNUMBER(C37), ISNUMBER(C38), ISNUMBER(C39), ISNUMBER(C40), ISNUMBER(C41)), IF(SUM(C38:C41) &lt;=C37, "Pass", "Fail"), "")</f>
        <v/>
      </c>
      <c r="D42" s="1201" t="str">
        <f t="shared" ref="D42:F42" si="4">IF(AND(ISNUMBER(D37), ISNUMBER(D38), ISNUMBER(D39), ISNUMBER(D40), ISNUMBER(D41)), IF(SUM(D38:D41) &lt;=D37, "Pass", "Fail"), "")</f>
        <v/>
      </c>
      <c r="E42" s="1186" t="str">
        <f t="shared" si="4"/>
        <v/>
      </c>
      <c r="F42" s="1187" t="str">
        <f t="shared" si="4"/>
        <v/>
      </c>
      <c r="G42" s="308"/>
      <c r="H42" s="308"/>
      <c r="I42" s="308"/>
      <c r="J42" s="308"/>
      <c r="K42" s="308"/>
      <c r="L42" s="308"/>
      <c r="M42" s="308"/>
      <c r="N42" s="308"/>
      <c r="O42" s="308"/>
      <c r="P42" s="658"/>
    </row>
    <row r="43" spans="1:38" ht="15" customHeight="1" x14ac:dyDescent="0.35">
      <c r="A43" s="574"/>
      <c r="B43" s="311" t="s">
        <v>1726</v>
      </c>
      <c r="C43" s="1049"/>
      <c r="D43" s="454"/>
      <c r="E43" s="454"/>
      <c r="F43" s="313"/>
      <c r="G43" s="308"/>
      <c r="H43" s="308"/>
      <c r="I43" s="308"/>
      <c r="J43" s="308"/>
      <c r="K43" s="308"/>
      <c r="L43" s="308"/>
      <c r="M43" s="308"/>
      <c r="N43" s="308"/>
      <c r="O43" s="308"/>
      <c r="P43" s="658"/>
    </row>
    <row r="44" spans="1:38" ht="30" customHeight="1" x14ac:dyDescent="0.35">
      <c r="A44" s="574"/>
      <c r="B44" s="312" t="s">
        <v>1722</v>
      </c>
      <c r="C44" s="1049"/>
      <c r="D44" s="454"/>
      <c r="E44" s="454"/>
      <c r="F44" s="313"/>
      <c r="G44" s="308"/>
      <c r="H44" s="308"/>
      <c r="I44" s="308"/>
      <c r="J44" s="308"/>
      <c r="K44" s="308"/>
      <c r="L44" s="308"/>
      <c r="M44" s="308"/>
      <c r="N44" s="308"/>
      <c r="O44" s="308"/>
      <c r="P44" s="658"/>
    </row>
    <row r="45" spans="1:38" ht="30" customHeight="1" x14ac:dyDescent="0.35">
      <c r="A45" s="574"/>
      <c r="B45" s="1947" t="s">
        <v>1723</v>
      </c>
      <c r="C45" s="1049"/>
      <c r="D45" s="454"/>
      <c r="E45" s="454"/>
      <c r="F45" s="313"/>
      <c r="G45" s="308"/>
      <c r="H45" s="308"/>
      <c r="I45" s="308"/>
      <c r="J45" s="308"/>
      <c r="K45" s="308"/>
      <c r="L45" s="308"/>
      <c r="M45" s="308"/>
      <c r="N45" s="308"/>
      <c r="O45" s="308"/>
      <c r="P45" s="658"/>
    </row>
    <row r="46" spans="1:38" ht="15" customHeight="1" x14ac:dyDescent="0.35">
      <c r="A46" s="574"/>
      <c r="B46" s="1948" t="s">
        <v>484</v>
      </c>
      <c r="C46" s="1049"/>
      <c r="D46" s="454"/>
      <c r="E46" s="454"/>
      <c r="F46" s="313"/>
      <c r="G46" s="308"/>
      <c r="H46" s="308"/>
      <c r="I46" s="308"/>
      <c r="J46" s="308"/>
      <c r="K46" s="308"/>
      <c r="L46" s="308"/>
      <c r="M46" s="308"/>
      <c r="N46" s="308"/>
      <c r="O46" s="308"/>
      <c r="P46" s="658"/>
    </row>
    <row r="47" spans="1:38" ht="15" customHeight="1" x14ac:dyDescent="0.35">
      <c r="A47" s="574"/>
      <c r="B47" s="531" t="s">
        <v>1730</v>
      </c>
      <c r="C47" s="1924" t="str">
        <f>IF(AND(ISNUMBER(C43), ISNUMBER(C44), ISNUMBER(C45), ISNUMBER(C46)), IF(SUM(C44:C46) &lt;=C43, "Pass", "Fail"), "")</f>
        <v/>
      </c>
      <c r="D47" s="1201" t="str">
        <f>IF(AND(ISNUMBER(D43), ISNUMBER(D44), ISNUMBER(D45), ISNUMBER(D46)), IF(SUM(D44:D46) &lt;=D43, "Pass", "Fail"), "")</f>
        <v/>
      </c>
      <c r="E47" s="1186" t="str">
        <f>IF(AND(ISNUMBER(E43), ISNUMBER(E44), ISNUMBER(E45), ISNUMBER(E46)), IF(SUM(E44:E46) &lt;=E43, "Pass", "Fail"), "")</f>
        <v/>
      </c>
      <c r="F47" s="1187" t="str">
        <f>IF(AND(ISNUMBER(F43), ISNUMBER(F44), ISNUMBER(F45), ISNUMBER(F46)), IF(SUM(F44:F46) &lt;=F43, "Pass", "Fail"), "")</f>
        <v/>
      </c>
      <c r="G47" s="308"/>
      <c r="H47" s="308"/>
      <c r="I47" s="308"/>
      <c r="J47" s="308"/>
      <c r="K47" s="308"/>
      <c r="L47" s="308"/>
      <c r="M47" s="308"/>
      <c r="N47" s="308"/>
      <c r="O47" s="308"/>
      <c r="P47" s="658"/>
    </row>
    <row r="48" spans="1:38" ht="15" customHeight="1" x14ac:dyDescent="0.35">
      <c r="A48" s="574"/>
      <c r="B48" s="1389" t="s">
        <v>129</v>
      </c>
      <c r="C48" s="1408" t="str">
        <f>IF(AND(ISNUMBER(C37), ISNUMBER(C43)), SUM(C37, C43), "")</f>
        <v/>
      </c>
      <c r="D48" s="1344" t="str">
        <f>IF(AND(ISNUMBER(D37), ISNUMBER(D43)), SUM(D37, D43), "")</f>
        <v/>
      </c>
      <c r="E48" s="1351" t="str">
        <f>IF(AND(ISNUMBER(E37), ISNUMBER(E43)), SUM(E37, E43), "")</f>
        <v/>
      </c>
      <c r="F48" s="1408" t="str">
        <f>IF(AND(ISNUMBER(F37), ISNUMBER(F43)), SUM(F37, F43), "")</f>
        <v/>
      </c>
      <c r="G48" s="308"/>
      <c r="H48" s="308"/>
      <c r="I48" s="308"/>
      <c r="J48" s="308"/>
      <c r="K48" s="308"/>
      <c r="L48" s="308"/>
      <c r="M48" s="308"/>
      <c r="N48" s="308"/>
      <c r="O48" s="308"/>
      <c r="P48" s="658"/>
    </row>
    <row r="49" spans="1:16" s="261" customFormat="1" ht="15" customHeight="1" x14ac:dyDescent="0.25">
      <c r="A49" s="1837"/>
      <c r="B49" s="1967"/>
      <c r="C49" s="1940"/>
      <c r="D49" s="1940"/>
      <c r="E49" s="1940"/>
      <c r="F49" s="1940"/>
      <c r="G49" s="1940"/>
      <c r="H49" s="1940"/>
      <c r="I49" s="1940"/>
      <c r="J49" s="1940"/>
      <c r="K49" s="1940"/>
      <c r="L49" s="1940"/>
      <c r="M49" s="1940"/>
      <c r="N49" s="1940"/>
      <c r="O49" s="1940"/>
      <c r="P49" s="1966"/>
    </row>
    <row r="50" spans="1:16" s="308" customFormat="1" ht="45" customHeight="1" x14ac:dyDescent="0.35">
      <c r="A50" s="2147" t="s">
        <v>1740</v>
      </c>
      <c r="B50" s="307"/>
      <c r="P50" s="1965"/>
    </row>
    <row r="51" spans="1:16" ht="15" customHeight="1" x14ac:dyDescent="0.25">
      <c r="A51" s="574"/>
      <c r="B51" s="2634" t="s">
        <v>1715</v>
      </c>
      <c r="C51" s="2632" t="s">
        <v>1742</v>
      </c>
      <c r="D51" s="2505" t="s">
        <v>1743</v>
      </c>
      <c r="E51" s="2505"/>
      <c r="F51" s="2505"/>
      <c r="G51" s="2505"/>
      <c r="H51" s="2505"/>
      <c r="I51" s="2505"/>
      <c r="J51" s="2505" t="s">
        <v>1744</v>
      </c>
      <c r="K51" s="2481"/>
      <c r="L51" s="1929"/>
      <c r="M51" s="1929"/>
      <c r="N51" s="1929"/>
      <c r="O51" s="1929"/>
      <c r="P51" s="658"/>
    </row>
    <row r="52" spans="1:16" ht="15" customHeight="1" x14ac:dyDescent="0.25">
      <c r="A52" s="574"/>
      <c r="B52" s="2503"/>
      <c r="C52" s="2504"/>
      <c r="D52" s="2505" t="s">
        <v>1745</v>
      </c>
      <c r="E52" s="2505"/>
      <c r="F52" s="2505"/>
      <c r="G52" s="2505" t="s">
        <v>1746</v>
      </c>
      <c r="H52" s="2505"/>
      <c r="I52" s="2505"/>
      <c r="J52" s="2505"/>
      <c r="K52" s="2481"/>
      <c r="L52" s="1929"/>
      <c r="M52" s="1929"/>
      <c r="N52" s="1929"/>
      <c r="O52" s="1929"/>
      <c r="P52" s="658"/>
    </row>
    <row r="53" spans="1:16" ht="15" customHeight="1" x14ac:dyDescent="0.25">
      <c r="A53" s="574"/>
      <c r="B53" s="2635"/>
      <c r="C53" s="2633"/>
      <c r="D53" s="1934" t="s">
        <v>1747</v>
      </c>
      <c r="E53" s="1934" t="s">
        <v>1748</v>
      </c>
      <c r="F53" s="1934" t="s">
        <v>1616</v>
      </c>
      <c r="G53" s="1934" t="s">
        <v>1747</v>
      </c>
      <c r="H53" s="1934" t="s">
        <v>1748</v>
      </c>
      <c r="I53" s="1934" t="s">
        <v>1616</v>
      </c>
      <c r="J53" s="1934" t="s">
        <v>1741</v>
      </c>
      <c r="K53" s="1932" t="s">
        <v>1742</v>
      </c>
      <c r="L53" s="1929"/>
      <c r="M53" s="1929"/>
      <c r="N53" s="1929"/>
      <c r="O53" s="1929"/>
      <c r="P53" s="658"/>
    </row>
    <row r="54" spans="1:16" ht="15" customHeight="1" x14ac:dyDescent="0.25">
      <c r="A54" s="574"/>
      <c r="B54" s="311" t="s">
        <v>1721</v>
      </c>
      <c r="C54" s="1116"/>
      <c r="D54" s="454"/>
      <c r="E54" s="454"/>
      <c r="F54" s="454"/>
      <c r="G54" s="454"/>
      <c r="H54" s="454"/>
      <c r="I54" s="454"/>
      <c r="J54" s="454"/>
      <c r="K54" s="313"/>
      <c r="L54" s="1929"/>
      <c r="M54" s="1929"/>
      <c r="N54" s="1929"/>
      <c r="O54" s="1929"/>
      <c r="P54" s="658"/>
    </row>
    <row r="55" spans="1:16" ht="30" customHeight="1" x14ac:dyDescent="0.25">
      <c r="A55" s="574"/>
      <c r="B55" s="312" t="s">
        <v>1722</v>
      </c>
      <c r="C55" s="1116"/>
      <c r="D55" s="450"/>
      <c r="E55" s="450"/>
      <c r="F55" s="450"/>
      <c r="G55" s="450"/>
      <c r="H55" s="450"/>
      <c r="I55" s="450"/>
      <c r="J55" s="450"/>
      <c r="K55" s="286"/>
      <c r="L55" s="1929"/>
      <c r="M55" s="1929"/>
      <c r="N55" s="1929"/>
      <c r="O55" s="1929"/>
      <c r="P55" s="658"/>
    </row>
    <row r="56" spans="1:16" ht="30" customHeight="1" x14ac:dyDescent="0.25">
      <c r="A56" s="574"/>
      <c r="B56" s="312" t="s">
        <v>1723</v>
      </c>
      <c r="C56" s="1116"/>
      <c r="D56" s="450"/>
      <c r="E56" s="450"/>
      <c r="F56" s="450"/>
      <c r="G56" s="450"/>
      <c r="H56" s="450"/>
      <c r="I56" s="450"/>
      <c r="J56" s="450"/>
      <c r="K56" s="286"/>
      <c r="L56" s="1929"/>
      <c r="M56" s="1929"/>
      <c r="N56" s="1929"/>
      <c r="O56" s="1929"/>
      <c r="P56" s="658"/>
    </row>
    <row r="57" spans="1:16" ht="15" customHeight="1" x14ac:dyDescent="0.25">
      <c r="A57" s="574"/>
      <c r="B57" s="312" t="s">
        <v>1724</v>
      </c>
      <c r="C57" s="1116"/>
      <c r="D57" s="450"/>
      <c r="E57" s="450"/>
      <c r="F57" s="450"/>
      <c r="G57" s="450"/>
      <c r="H57" s="450"/>
      <c r="I57" s="450"/>
      <c r="J57" s="450"/>
      <c r="K57" s="286"/>
      <c r="L57" s="1929"/>
      <c r="M57" s="1929"/>
      <c r="N57" s="1929"/>
      <c r="O57" s="1929"/>
      <c r="P57" s="658"/>
    </row>
    <row r="58" spans="1:16" ht="15" customHeight="1" x14ac:dyDescent="0.25">
      <c r="A58" s="574"/>
      <c r="B58" s="312" t="s">
        <v>484</v>
      </c>
      <c r="C58" s="1116"/>
      <c r="D58" s="450"/>
      <c r="E58" s="450"/>
      <c r="F58" s="450"/>
      <c r="G58" s="450"/>
      <c r="H58" s="450"/>
      <c r="I58" s="450"/>
      <c r="J58" s="450"/>
      <c r="K58" s="286"/>
      <c r="L58" s="1929"/>
      <c r="M58" s="1929"/>
      <c r="N58" s="1929"/>
      <c r="O58" s="1929"/>
      <c r="P58" s="658"/>
    </row>
    <row r="59" spans="1:16" ht="15" customHeight="1" x14ac:dyDescent="0.25">
      <c r="A59" s="574"/>
      <c r="B59" s="531" t="s">
        <v>1730</v>
      </c>
      <c r="C59" s="1919"/>
      <c r="D59" s="1919"/>
      <c r="E59" s="1919"/>
      <c r="F59" s="1919"/>
      <c r="G59" s="1919"/>
      <c r="H59" s="1919"/>
      <c r="I59" s="1919"/>
      <c r="J59" s="1186" t="str">
        <f t="shared" ref="J59" si="5">IF(AND(ISNUMBER(J54), ISNUMBER(J55), ISNUMBER(J56), ISNUMBER(J57), ISNUMBER(J58)), IF(SUM(J55:J58) &lt;=J54, "Pass", "Fail"), "")</f>
        <v/>
      </c>
      <c r="K59" s="1963"/>
      <c r="L59" s="1929"/>
      <c r="M59" s="1929"/>
      <c r="N59" s="1929"/>
      <c r="O59" s="1929"/>
      <c r="P59" s="658"/>
    </row>
    <row r="60" spans="1:16" ht="15" customHeight="1" x14ac:dyDescent="0.25">
      <c r="A60" s="574"/>
      <c r="B60" s="311" t="s">
        <v>1726</v>
      </c>
      <c r="C60" s="1116"/>
      <c r="D60" s="450"/>
      <c r="E60" s="450"/>
      <c r="F60" s="450"/>
      <c r="G60" s="450"/>
      <c r="H60" s="450"/>
      <c r="I60" s="450"/>
      <c r="J60" s="450"/>
      <c r="K60" s="286"/>
      <c r="L60" s="1929"/>
      <c r="M60" s="1929"/>
      <c r="N60" s="1929"/>
      <c r="O60" s="1929"/>
      <c r="P60" s="658"/>
    </row>
    <row r="61" spans="1:16" ht="30" customHeight="1" x14ac:dyDescent="0.25">
      <c r="A61" s="574"/>
      <c r="B61" s="312" t="s">
        <v>1722</v>
      </c>
      <c r="C61" s="1116"/>
      <c r="D61" s="450"/>
      <c r="E61" s="450"/>
      <c r="F61" s="450"/>
      <c r="G61" s="450"/>
      <c r="H61" s="450"/>
      <c r="I61" s="450"/>
      <c r="J61" s="450"/>
      <c r="K61" s="286"/>
      <c r="L61" s="1929"/>
      <c r="M61" s="1929"/>
      <c r="N61" s="1929"/>
      <c r="O61" s="1929"/>
      <c r="P61" s="658"/>
    </row>
    <row r="62" spans="1:16" ht="30" customHeight="1" x14ac:dyDescent="0.25">
      <c r="A62" s="574"/>
      <c r="B62" s="312" t="s">
        <v>1723</v>
      </c>
      <c r="C62" s="1116"/>
      <c r="D62" s="450"/>
      <c r="E62" s="450"/>
      <c r="F62" s="450"/>
      <c r="G62" s="450"/>
      <c r="H62" s="450"/>
      <c r="I62" s="450"/>
      <c r="J62" s="450"/>
      <c r="K62" s="286"/>
      <c r="L62" s="1929"/>
      <c r="M62" s="1929"/>
      <c r="N62" s="1929"/>
      <c r="O62" s="1929"/>
      <c r="P62" s="658"/>
    </row>
    <row r="63" spans="1:16" ht="15" customHeight="1" x14ac:dyDescent="0.25">
      <c r="A63" s="574"/>
      <c r="B63" s="312" t="s">
        <v>484</v>
      </c>
      <c r="C63" s="1116"/>
      <c r="D63" s="450"/>
      <c r="E63" s="450"/>
      <c r="F63" s="450"/>
      <c r="G63" s="450"/>
      <c r="H63" s="450"/>
      <c r="I63" s="450"/>
      <c r="J63" s="450"/>
      <c r="K63" s="286"/>
      <c r="L63" s="1929"/>
      <c r="M63" s="1929"/>
      <c r="N63" s="1929"/>
      <c r="O63" s="1929"/>
      <c r="P63" s="658"/>
    </row>
    <row r="64" spans="1:16" ht="15" customHeight="1" x14ac:dyDescent="0.25">
      <c r="A64" s="574"/>
      <c r="B64" s="531" t="s">
        <v>1730</v>
      </c>
      <c r="C64" s="1919"/>
      <c r="D64" s="1919"/>
      <c r="E64" s="1919"/>
      <c r="F64" s="1919"/>
      <c r="G64" s="1919"/>
      <c r="H64" s="1919"/>
      <c r="I64" s="1919"/>
      <c r="J64" s="1186" t="str">
        <f>IF(AND(ISNUMBER(J60), ISNUMBER(J61), ISNUMBER(J62), ISNUMBER(J63)), IF(SUM(J61:J63) &lt;=J60, "Pass", "Fail"), "")</f>
        <v/>
      </c>
      <c r="K64" s="1963"/>
      <c r="L64" s="1929"/>
      <c r="M64" s="1929"/>
      <c r="N64" s="1929"/>
      <c r="O64" s="1929"/>
      <c r="P64" s="658"/>
    </row>
    <row r="65" spans="1:16" ht="15" customHeight="1" x14ac:dyDescent="0.25">
      <c r="A65" s="574"/>
      <c r="B65" s="1389" t="s">
        <v>129</v>
      </c>
      <c r="C65" s="1922"/>
      <c r="D65" s="1922"/>
      <c r="E65" s="1922"/>
      <c r="F65" s="1922"/>
      <c r="G65" s="1922"/>
      <c r="H65" s="1922"/>
      <c r="I65" s="1922"/>
      <c r="J65" s="1351" t="str">
        <f>IF(AND(ISNUMBER(J54), ISNUMBER(J60)), SUM(J54, J60), "")</f>
        <v/>
      </c>
      <c r="K65" s="1964"/>
      <c r="L65" s="1929"/>
      <c r="M65" s="1929"/>
      <c r="N65" s="1929"/>
      <c r="O65" s="1929"/>
      <c r="P65" s="658"/>
    </row>
    <row r="66" spans="1:16" s="261" customFormat="1" ht="15" customHeight="1" x14ac:dyDescent="0.25">
      <c r="A66" s="1837"/>
      <c r="B66" s="1967"/>
      <c r="C66" s="1940"/>
      <c r="D66" s="1940"/>
      <c r="E66" s="1940"/>
      <c r="F66" s="1940"/>
      <c r="G66" s="1940"/>
      <c r="H66" s="1940"/>
      <c r="I66" s="1940"/>
      <c r="J66" s="1940"/>
      <c r="K66" s="1940"/>
      <c r="L66" s="1940"/>
      <c r="M66" s="1940"/>
      <c r="N66" s="1940"/>
      <c r="O66" s="1940"/>
      <c r="P66" s="1966"/>
    </row>
    <row r="67" spans="1:16" s="308" customFormat="1" ht="45" customHeight="1" x14ac:dyDescent="0.35">
      <c r="A67" s="2147" t="s">
        <v>1749</v>
      </c>
      <c r="B67" s="307"/>
      <c r="P67" s="1965"/>
    </row>
    <row r="68" spans="1:16" ht="15" customHeight="1" x14ac:dyDescent="0.25">
      <c r="A68" s="574"/>
      <c r="B68" s="2634" t="s">
        <v>1715</v>
      </c>
      <c r="C68" s="2483" t="s">
        <v>1750</v>
      </c>
      <c r="D68" s="2505"/>
      <c r="E68" s="2505"/>
      <c r="F68" s="2481"/>
      <c r="G68" s="2637" t="s">
        <v>1751</v>
      </c>
      <c r="H68" s="2505"/>
      <c r="I68" s="2505"/>
      <c r="J68" s="2505"/>
      <c r="K68" s="2636"/>
      <c r="L68" s="2483" t="s">
        <v>1752</v>
      </c>
      <c r="M68" s="2505"/>
      <c r="N68" s="2505"/>
      <c r="O68" s="2481"/>
      <c r="P68" s="658"/>
    </row>
    <row r="69" spans="1:16" ht="47.45" customHeight="1" x14ac:dyDescent="0.25">
      <c r="A69" s="574"/>
      <c r="B69" s="2503"/>
      <c r="C69" s="2483" t="s">
        <v>1753</v>
      </c>
      <c r="D69" s="2505" t="s">
        <v>1754</v>
      </c>
      <c r="E69" s="2505" t="s">
        <v>1755</v>
      </c>
      <c r="F69" s="2481" t="s">
        <v>1756</v>
      </c>
      <c r="G69" s="2637" t="s">
        <v>1757</v>
      </c>
      <c r="H69" s="2505" t="s">
        <v>1758</v>
      </c>
      <c r="I69" s="2505" t="s">
        <v>1759</v>
      </c>
      <c r="J69" s="2505"/>
      <c r="K69" s="2636" t="s">
        <v>1756</v>
      </c>
      <c r="L69" s="2483" t="s">
        <v>1741</v>
      </c>
      <c r="M69" s="2505" t="s">
        <v>1718</v>
      </c>
      <c r="N69" s="2505" t="s">
        <v>1760</v>
      </c>
      <c r="O69" s="2481" t="s">
        <v>1756</v>
      </c>
      <c r="P69" s="658"/>
    </row>
    <row r="70" spans="1:16" ht="47.45" customHeight="1" x14ac:dyDescent="0.25">
      <c r="A70" s="574"/>
      <c r="B70" s="2635"/>
      <c r="C70" s="2483"/>
      <c r="D70" s="2505"/>
      <c r="E70" s="2505"/>
      <c r="F70" s="2481"/>
      <c r="G70" s="2637"/>
      <c r="H70" s="2505"/>
      <c r="I70" s="1931" t="s">
        <v>1761</v>
      </c>
      <c r="J70" s="1931" t="s">
        <v>129</v>
      </c>
      <c r="K70" s="2636"/>
      <c r="L70" s="2483"/>
      <c r="M70" s="2505"/>
      <c r="N70" s="2505"/>
      <c r="O70" s="2481"/>
      <c r="P70" s="658"/>
    </row>
    <row r="71" spans="1:16" ht="30" customHeight="1" x14ac:dyDescent="0.25">
      <c r="A71" s="574"/>
      <c r="B71" s="311" t="s">
        <v>1721</v>
      </c>
      <c r="C71" s="1116"/>
      <c r="D71" s="454"/>
      <c r="E71" s="454"/>
      <c r="F71" s="2011"/>
      <c r="G71" s="1960"/>
      <c r="H71" s="1116"/>
      <c r="I71" s="1116"/>
      <c r="J71" s="1116"/>
      <c r="K71" s="2011"/>
      <c r="L71" s="2013"/>
      <c r="M71" s="1116"/>
      <c r="N71" s="1116"/>
      <c r="O71" s="2012"/>
      <c r="P71" s="658"/>
    </row>
    <row r="72" spans="1:16" ht="30" customHeight="1" x14ac:dyDescent="0.25">
      <c r="A72" s="574"/>
      <c r="B72" s="312" t="s">
        <v>1722</v>
      </c>
      <c r="C72" s="1116"/>
      <c r="D72" s="454"/>
      <c r="E72" s="454"/>
      <c r="F72" s="2011"/>
      <c r="G72" s="1960"/>
      <c r="H72" s="1116"/>
      <c r="I72" s="1116"/>
      <c r="J72" s="1116"/>
      <c r="K72" s="2011"/>
      <c r="L72" s="1960"/>
      <c r="M72" s="1116"/>
      <c r="N72" s="1116"/>
      <c r="O72" s="2011"/>
      <c r="P72" s="658"/>
    </row>
    <row r="73" spans="1:16" ht="30" customHeight="1" x14ac:dyDescent="0.25">
      <c r="A73" s="574"/>
      <c r="B73" s="312" t="s">
        <v>1723</v>
      </c>
      <c r="C73" s="1116"/>
      <c r="D73" s="454"/>
      <c r="E73" s="454"/>
      <c r="F73" s="2011"/>
      <c r="G73" s="1960"/>
      <c r="H73" s="1116"/>
      <c r="I73" s="1116"/>
      <c r="J73" s="1116"/>
      <c r="K73" s="2011"/>
      <c r="L73" s="1960"/>
      <c r="M73" s="1116"/>
      <c r="N73" s="1116"/>
      <c r="O73" s="2011"/>
      <c r="P73" s="658"/>
    </row>
    <row r="74" spans="1:16" ht="30" customHeight="1" x14ac:dyDescent="0.25">
      <c r="A74" s="574"/>
      <c r="B74" s="312" t="s">
        <v>1724</v>
      </c>
      <c r="C74" s="1116"/>
      <c r="D74" s="454"/>
      <c r="E74" s="454"/>
      <c r="F74" s="2011"/>
      <c r="G74" s="1960"/>
      <c r="H74" s="1116"/>
      <c r="I74" s="1116"/>
      <c r="J74" s="1116"/>
      <c r="K74" s="2011"/>
      <c r="L74" s="1960"/>
      <c r="M74" s="1116"/>
      <c r="N74" s="1116"/>
      <c r="O74" s="2011"/>
      <c r="P74" s="658"/>
    </row>
    <row r="75" spans="1:16" ht="30" customHeight="1" x14ac:dyDescent="0.25">
      <c r="A75" s="574"/>
      <c r="B75" s="312" t="s">
        <v>484</v>
      </c>
      <c r="C75" s="1116"/>
      <c r="D75" s="454"/>
      <c r="E75" s="454"/>
      <c r="F75" s="2011"/>
      <c r="G75" s="1960"/>
      <c r="H75" s="1116"/>
      <c r="I75" s="1116"/>
      <c r="J75" s="1116"/>
      <c r="K75" s="2011"/>
      <c r="L75" s="1960"/>
      <c r="M75" s="1116"/>
      <c r="N75" s="1116"/>
      <c r="O75" s="2011"/>
      <c r="P75" s="658"/>
    </row>
    <row r="76" spans="1:16" ht="15" customHeight="1" x14ac:dyDescent="0.25">
      <c r="A76" s="574"/>
      <c r="B76" s="531" t="s">
        <v>1730</v>
      </c>
      <c r="C76" s="1186" t="str">
        <f t="shared" ref="C76:G76" si="6">IF(AND(ISNUMBER(C71), ISNUMBER(C72), ISNUMBER(C73), ISNUMBER(C74), ISNUMBER(C75)), IF(SUM(C72:C75) &lt;=C71, "Pass", "Fail"), "")</f>
        <v/>
      </c>
      <c r="D76" s="1186" t="str">
        <f t="shared" si="6"/>
        <v/>
      </c>
      <c r="E76" s="1186" t="str">
        <f t="shared" si="6"/>
        <v/>
      </c>
      <c r="F76" s="1919"/>
      <c r="G76" s="1926" t="str">
        <f t="shared" si="6"/>
        <v/>
      </c>
      <c r="H76" s="1924"/>
      <c r="I76" s="1924"/>
      <c r="J76" s="1924"/>
      <c r="K76" s="1915"/>
      <c r="L76" s="1926"/>
      <c r="M76" s="1385"/>
      <c r="N76" s="1385"/>
      <c r="O76" s="1915"/>
      <c r="P76" s="658"/>
    </row>
    <row r="77" spans="1:16" ht="30" customHeight="1" x14ac:dyDescent="0.25">
      <c r="A77" s="574"/>
      <c r="B77" s="311" t="s">
        <v>1726</v>
      </c>
      <c r="C77" s="1116"/>
      <c r="D77" s="454"/>
      <c r="E77" s="454"/>
      <c r="F77" s="2011"/>
      <c r="G77" s="1960"/>
      <c r="H77" s="1116"/>
      <c r="I77" s="1116"/>
      <c r="J77" s="1116"/>
      <c r="K77" s="2011"/>
      <c r="L77" s="1960"/>
      <c r="M77" s="1116"/>
      <c r="N77" s="1116"/>
      <c r="O77" s="2011"/>
      <c r="P77" s="658"/>
    </row>
    <row r="78" spans="1:16" ht="30" customHeight="1" x14ac:dyDescent="0.25">
      <c r="A78" s="574"/>
      <c r="B78" s="312" t="s">
        <v>1722</v>
      </c>
      <c r="C78" s="1116"/>
      <c r="D78" s="454"/>
      <c r="E78" s="454"/>
      <c r="F78" s="2011"/>
      <c r="G78" s="1960"/>
      <c r="H78" s="1116"/>
      <c r="I78" s="1116"/>
      <c r="J78" s="1116"/>
      <c r="K78" s="2011"/>
      <c r="L78" s="1960"/>
      <c r="M78" s="1116"/>
      <c r="N78" s="1116"/>
      <c r="O78" s="2011"/>
      <c r="P78" s="658"/>
    </row>
    <row r="79" spans="1:16" ht="30" customHeight="1" x14ac:dyDescent="0.25">
      <c r="A79" s="574"/>
      <c r="B79" s="312" t="s">
        <v>1723</v>
      </c>
      <c r="C79" s="1116"/>
      <c r="D79" s="454"/>
      <c r="E79" s="454"/>
      <c r="F79" s="2011"/>
      <c r="G79" s="1960"/>
      <c r="H79" s="1116"/>
      <c r="I79" s="1116"/>
      <c r="J79" s="1116"/>
      <c r="K79" s="2011"/>
      <c r="L79" s="1960"/>
      <c r="M79" s="1116"/>
      <c r="N79" s="1116"/>
      <c r="O79" s="2011"/>
      <c r="P79" s="658"/>
    </row>
    <row r="80" spans="1:16" ht="30" customHeight="1" x14ac:dyDescent="0.25">
      <c r="A80" s="574"/>
      <c r="B80" s="312" t="s">
        <v>484</v>
      </c>
      <c r="C80" s="1116"/>
      <c r="D80" s="454"/>
      <c r="E80" s="454"/>
      <c r="F80" s="2011"/>
      <c r="G80" s="1960"/>
      <c r="H80" s="1116"/>
      <c r="I80" s="1116"/>
      <c r="J80" s="1116"/>
      <c r="K80" s="2011"/>
      <c r="L80" s="1960"/>
      <c r="M80" s="1116"/>
      <c r="N80" s="1116"/>
      <c r="O80" s="2011"/>
      <c r="P80" s="658"/>
    </row>
    <row r="81" spans="1:16" ht="15" customHeight="1" x14ac:dyDescent="0.25">
      <c r="A81" s="574"/>
      <c r="B81" s="531" t="s">
        <v>1730</v>
      </c>
      <c r="C81" s="1186" t="str">
        <f t="shared" ref="C81:G81" si="7">IF(AND(ISNUMBER(C76), ISNUMBER(C77), ISNUMBER(C78), ISNUMBER(C79), ISNUMBER(C80)), IF(SUM(C77:C80) &lt;=C76, "Pass", "Fail"), "")</f>
        <v/>
      </c>
      <c r="D81" s="1186" t="str">
        <f t="shared" si="7"/>
        <v/>
      </c>
      <c r="E81" s="1186" t="str">
        <f t="shared" si="7"/>
        <v/>
      </c>
      <c r="F81" s="1919"/>
      <c r="G81" s="1926" t="str">
        <f t="shared" si="7"/>
        <v/>
      </c>
      <c r="H81" s="1924"/>
      <c r="I81" s="1924"/>
      <c r="J81" s="1924"/>
      <c r="K81" s="1962"/>
      <c r="L81" s="1924"/>
      <c r="M81" s="1385"/>
      <c r="N81" s="1385"/>
      <c r="O81" s="1915"/>
      <c r="P81" s="658"/>
    </row>
    <row r="82" spans="1:16" ht="15" customHeight="1" x14ac:dyDescent="0.25">
      <c r="A82" s="574"/>
      <c r="B82" s="1389" t="s">
        <v>129</v>
      </c>
      <c r="C82" s="1351" t="str">
        <f t="shared" ref="C82:N82" si="8">IF(AND(ISNUMBER(C71), ISNUMBER(C77)), SUM(C71, C77), "")</f>
        <v/>
      </c>
      <c r="D82" s="1351" t="str">
        <f t="shared" si="8"/>
        <v/>
      </c>
      <c r="E82" s="1351" t="str">
        <f t="shared" si="8"/>
        <v/>
      </c>
      <c r="F82" s="1922"/>
      <c r="G82" s="1961" t="str">
        <f t="shared" si="8"/>
        <v/>
      </c>
      <c r="H82" s="1351" t="str">
        <f t="shared" si="8"/>
        <v/>
      </c>
      <c r="I82" s="1351" t="str">
        <f t="shared" si="8"/>
        <v/>
      </c>
      <c r="J82" s="1351" t="str">
        <f t="shared" si="8"/>
        <v/>
      </c>
      <c r="K82" s="1486"/>
      <c r="L82" s="1351" t="str">
        <f t="shared" si="8"/>
        <v/>
      </c>
      <c r="M82" s="1351" t="str">
        <f t="shared" si="8"/>
        <v/>
      </c>
      <c r="N82" s="1351" t="str">
        <f t="shared" si="8"/>
        <v/>
      </c>
      <c r="O82" s="1916"/>
      <c r="P82" s="658"/>
    </row>
    <row r="83" spans="1:16" ht="15" customHeight="1" x14ac:dyDescent="0.25">
      <c r="A83" s="1837"/>
      <c r="B83" s="654"/>
      <c r="C83" s="654"/>
      <c r="D83" s="654"/>
      <c r="E83" s="654"/>
      <c r="F83" s="654"/>
      <c r="G83" s="654"/>
      <c r="H83" s="654"/>
      <c r="I83" s="654"/>
      <c r="J83" s="654"/>
      <c r="K83" s="654"/>
      <c r="L83" s="654"/>
      <c r="M83" s="654"/>
      <c r="N83" s="654"/>
      <c r="O83" s="654"/>
      <c r="P83" s="1966"/>
    </row>
    <row r="84" spans="1:16" ht="15" hidden="1" customHeight="1" x14ac:dyDescent="0.25">
      <c r="B84" s="150"/>
      <c r="C84" s="261"/>
      <c r="D84" s="261"/>
      <c r="E84" s="261"/>
      <c r="F84" s="261"/>
      <c r="G84" s="261"/>
      <c r="H84" s="261"/>
      <c r="I84" s="261"/>
      <c r="J84" s="261"/>
      <c r="K84" s="261"/>
      <c r="L84" s="150"/>
      <c r="M84" s="150"/>
      <c r="N84" s="150"/>
      <c r="O84" s="150"/>
    </row>
    <row r="85" spans="1:16" ht="15" hidden="1" customHeight="1" x14ac:dyDescent="0.25">
      <c r="B85" s="150"/>
      <c r="C85" s="261"/>
      <c r="D85" s="261"/>
      <c r="E85" s="261"/>
      <c r="F85" s="261"/>
      <c r="G85" s="261"/>
      <c r="H85" s="261"/>
      <c r="I85" s="261"/>
      <c r="J85" s="261"/>
      <c r="K85" s="261"/>
      <c r="L85" s="150"/>
      <c r="M85" s="150"/>
      <c r="N85" s="150"/>
      <c r="O85" s="150"/>
    </row>
    <row r="86" spans="1:16" ht="15" hidden="1" customHeight="1" x14ac:dyDescent="0.25">
      <c r="B86" s="150"/>
      <c r="C86" s="261"/>
      <c r="D86" s="261"/>
      <c r="E86" s="261"/>
      <c r="F86" s="261"/>
      <c r="G86" s="261"/>
      <c r="H86" s="261"/>
      <c r="I86" s="261"/>
      <c r="J86" s="261"/>
      <c r="K86" s="261"/>
      <c r="L86" s="150"/>
      <c r="M86" s="150"/>
      <c r="N86" s="150"/>
      <c r="O86" s="150"/>
    </row>
    <row r="87" spans="1:16" ht="15" hidden="1" customHeight="1" x14ac:dyDescent="0.25">
      <c r="B87" s="150"/>
      <c r="C87" s="261"/>
      <c r="D87" s="261"/>
      <c r="E87" s="261"/>
      <c r="F87" s="261"/>
      <c r="G87" s="261"/>
      <c r="H87" s="261"/>
      <c r="I87" s="261"/>
      <c r="J87" s="261"/>
      <c r="K87" s="261"/>
      <c r="L87" s="150"/>
      <c r="M87" s="150"/>
      <c r="N87" s="150"/>
      <c r="O87" s="150"/>
    </row>
    <row r="88" spans="1:16" ht="15" hidden="1" customHeight="1" x14ac:dyDescent="0.25">
      <c r="B88" s="150"/>
      <c r="C88" s="261"/>
      <c r="D88" s="261"/>
      <c r="E88" s="261"/>
      <c r="F88" s="261"/>
      <c r="G88" s="261"/>
      <c r="H88" s="261"/>
      <c r="I88" s="261"/>
      <c r="J88" s="261"/>
      <c r="K88" s="261"/>
      <c r="L88" s="150"/>
      <c r="M88" s="150"/>
      <c r="N88" s="150"/>
      <c r="O88" s="150"/>
    </row>
    <row r="89" spans="1:16" ht="15" hidden="1" customHeight="1" x14ac:dyDescent="0.25">
      <c r="B89" s="150"/>
      <c r="C89" s="261"/>
      <c r="D89" s="261"/>
      <c r="E89" s="261"/>
      <c r="F89" s="261"/>
      <c r="G89" s="261"/>
      <c r="H89" s="261"/>
      <c r="I89" s="261"/>
      <c r="J89" s="261"/>
      <c r="K89" s="261"/>
      <c r="L89" s="150"/>
      <c r="M89" s="150"/>
      <c r="N89" s="150"/>
      <c r="O89" s="150"/>
    </row>
  </sheetData>
  <mergeCells count="28">
    <mergeCell ref="B68:B70"/>
    <mergeCell ref="E69:E70"/>
    <mergeCell ref="F69:F70"/>
    <mergeCell ref="G69:G70"/>
    <mergeCell ref="H69:H70"/>
    <mergeCell ref="C68:F68"/>
    <mergeCell ref="G68:K68"/>
    <mergeCell ref="L68:O68"/>
    <mergeCell ref="C69:C70"/>
    <mergeCell ref="D69:D70"/>
    <mergeCell ref="I69:J69"/>
    <mergeCell ref="K69:K70"/>
    <mergeCell ref="L69:L70"/>
    <mergeCell ref="M69:M70"/>
    <mergeCell ref="N69:N70"/>
    <mergeCell ref="O69:O70"/>
    <mergeCell ref="J51:K52"/>
    <mergeCell ref="B20:B21"/>
    <mergeCell ref="C20:D20"/>
    <mergeCell ref="E20:F20"/>
    <mergeCell ref="B35:B36"/>
    <mergeCell ref="C35:C36"/>
    <mergeCell ref="D35:F35"/>
    <mergeCell ref="C51:C53"/>
    <mergeCell ref="B51:B53"/>
    <mergeCell ref="D51:I51"/>
    <mergeCell ref="D52:F52"/>
    <mergeCell ref="G52:I52"/>
  </mergeCells>
  <conditionalFormatting sqref="A1:XFD2 A16 A10 P20:XFD33 A21 C21:F21 A20:C20 A22:F26 E20 A28:F31 A27 A32:A33 P16:XFD18 P4:XFD14 A17:K18 A11:K14 A4:K9 A83:XFD1048576">
    <cfRule type="cellIs" dxfId="374" priority="425" stopIfTrue="1" operator="equal">
      <formula>"Pass"</formula>
    </cfRule>
    <cfRule type="cellIs" dxfId="373" priority="426" stopIfTrue="1" operator="equal">
      <formula>"Fail"</formula>
    </cfRule>
  </conditionalFormatting>
  <conditionalFormatting sqref="C21:F26 C28:F31 C11:K14 C17:K18 C5:K9">
    <cfRule type="cellIs" dxfId="372" priority="427" operator="lessThan">
      <formula>0</formula>
    </cfRule>
  </conditionalFormatting>
  <conditionalFormatting sqref="C16:G16 I16:K16">
    <cfRule type="cellIs" dxfId="371" priority="424" stopIfTrue="1" operator="lessThan">
      <formula>0</formula>
    </cfRule>
  </conditionalFormatting>
  <conditionalFormatting sqref="B16:G16 I16:K16">
    <cfRule type="cellIs" dxfId="370" priority="420" stopIfTrue="1" operator="equal">
      <formula>"Pass"</formula>
    </cfRule>
    <cfRule type="cellIs" dxfId="369" priority="421" stopIfTrue="1" operator="equal">
      <formula>"Warning"</formula>
    </cfRule>
    <cfRule type="cellIs" dxfId="368" priority="422" stopIfTrue="1" operator="equal">
      <formula>"Fail"</formula>
    </cfRule>
    <cfRule type="cellIs" dxfId="367" priority="423" stopIfTrue="1" operator="equal">
      <formula>"Please explain"</formula>
    </cfRule>
  </conditionalFormatting>
  <conditionalFormatting sqref="H16">
    <cfRule type="cellIs" dxfId="366" priority="414" stopIfTrue="1" operator="lessThan">
      <formula>0</formula>
    </cfRule>
  </conditionalFormatting>
  <conditionalFormatting sqref="H16">
    <cfRule type="cellIs" dxfId="365" priority="410" stopIfTrue="1" operator="equal">
      <formula>"Pass"</formula>
    </cfRule>
    <cfRule type="cellIs" dxfId="364" priority="411" stopIfTrue="1" operator="equal">
      <formula>"Warning"</formula>
    </cfRule>
    <cfRule type="cellIs" dxfId="363" priority="412" stopIfTrue="1" operator="equal">
      <formula>"Fail"</formula>
    </cfRule>
    <cfRule type="cellIs" dxfId="362" priority="413" stopIfTrue="1" operator="equal">
      <formula>"Please explain"</formula>
    </cfRule>
  </conditionalFormatting>
  <conditionalFormatting sqref="C10">
    <cfRule type="cellIs" dxfId="361" priority="409" stopIfTrue="1" operator="lessThan">
      <formula>0</formula>
    </cfRule>
  </conditionalFormatting>
  <conditionalFormatting sqref="C10">
    <cfRule type="cellIs" dxfId="360" priority="406" stopIfTrue="1" operator="equal">
      <formula>"Pass"</formula>
    </cfRule>
    <cfRule type="cellIs" dxfId="359" priority="407" stopIfTrue="1" operator="equal">
      <formula>"please check"</formula>
    </cfRule>
    <cfRule type="cellIs" dxfId="358" priority="408" stopIfTrue="1" operator="equal">
      <formula>"Fail"</formula>
    </cfRule>
  </conditionalFormatting>
  <conditionalFormatting sqref="D10">
    <cfRule type="cellIs" dxfId="357" priority="405" stopIfTrue="1" operator="lessThan">
      <formula>0</formula>
    </cfRule>
  </conditionalFormatting>
  <conditionalFormatting sqref="D10">
    <cfRule type="cellIs" dxfId="356" priority="402" stopIfTrue="1" operator="equal">
      <formula>"Pass"</formula>
    </cfRule>
    <cfRule type="cellIs" dxfId="355" priority="403" stopIfTrue="1" operator="equal">
      <formula>"please check"</formula>
    </cfRule>
    <cfRule type="cellIs" dxfId="354" priority="404" stopIfTrue="1" operator="equal">
      <formula>"Fail"</formula>
    </cfRule>
  </conditionalFormatting>
  <conditionalFormatting sqref="E10">
    <cfRule type="cellIs" dxfId="353" priority="401" stopIfTrue="1" operator="lessThan">
      <formula>0</formula>
    </cfRule>
  </conditionalFormatting>
  <conditionalFormatting sqref="E10">
    <cfRule type="cellIs" dxfId="352" priority="398" stopIfTrue="1" operator="equal">
      <formula>"Pass"</formula>
    </cfRule>
    <cfRule type="cellIs" dxfId="351" priority="399" stopIfTrue="1" operator="equal">
      <formula>"please check"</formula>
    </cfRule>
    <cfRule type="cellIs" dxfId="350" priority="400" stopIfTrue="1" operator="equal">
      <formula>"Fail"</formula>
    </cfRule>
  </conditionalFormatting>
  <conditionalFormatting sqref="F10">
    <cfRule type="cellIs" dxfId="349" priority="397" stopIfTrue="1" operator="lessThan">
      <formula>0</formula>
    </cfRule>
  </conditionalFormatting>
  <conditionalFormatting sqref="F10">
    <cfRule type="cellIs" dxfId="348" priority="394" stopIfTrue="1" operator="equal">
      <formula>"Pass"</formula>
    </cfRule>
    <cfRule type="cellIs" dxfId="347" priority="395" stopIfTrue="1" operator="equal">
      <formula>"please check"</formula>
    </cfRule>
    <cfRule type="cellIs" dxfId="346" priority="396" stopIfTrue="1" operator="equal">
      <formula>"Fail"</formula>
    </cfRule>
  </conditionalFormatting>
  <conditionalFormatting sqref="G10 I10:K10">
    <cfRule type="cellIs" dxfId="345" priority="393" stopIfTrue="1" operator="lessThan">
      <formula>0</formula>
    </cfRule>
  </conditionalFormatting>
  <conditionalFormatting sqref="G10 I10:K10">
    <cfRule type="cellIs" dxfId="344" priority="390" stopIfTrue="1" operator="equal">
      <formula>"Pass"</formula>
    </cfRule>
    <cfRule type="cellIs" dxfId="343" priority="391" stopIfTrue="1" operator="equal">
      <formula>"please check"</formula>
    </cfRule>
    <cfRule type="cellIs" dxfId="342" priority="392" stopIfTrue="1" operator="equal">
      <formula>"Fail"</formula>
    </cfRule>
  </conditionalFormatting>
  <conditionalFormatting sqref="H10">
    <cfRule type="cellIs" dxfId="341" priority="389" stopIfTrue="1" operator="lessThan">
      <formula>0</formula>
    </cfRule>
  </conditionalFormatting>
  <conditionalFormatting sqref="H10">
    <cfRule type="cellIs" dxfId="340" priority="386" stopIfTrue="1" operator="equal">
      <formula>"Pass"</formula>
    </cfRule>
    <cfRule type="cellIs" dxfId="339" priority="387" stopIfTrue="1" operator="equal">
      <formula>"please check"</formula>
    </cfRule>
    <cfRule type="cellIs" dxfId="338" priority="388" stopIfTrue="1" operator="equal">
      <formula>"Fail"</formula>
    </cfRule>
  </conditionalFormatting>
  <conditionalFormatting sqref="A15 P15:XFD15">
    <cfRule type="cellIs" dxfId="337" priority="384" stopIfTrue="1" operator="equal">
      <formula>"Pass"</formula>
    </cfRule>
    <cfRule type="cellIs" dxfId="336" priority="385" stopIfTrue="1" operator="equal">
      <formula>"Fail"</formula>
    </cfRule>
  </conditionalFormatting>
  <conditionalFormatting sqref="C15">
    <cfRule type="cellIs" dxfId="335" priority="383" stopIfTrue="1" operator="lessThan">
      <formula>0</formula>
    </cfRule>
  </conditionalFormatting>
  <conditionalFormatting sqref="C15">
    <cfRule type="cellIs" dxfId="334" priority="380" stopIfTrue="1" operator="equal">
      <formula>"Pass"</formula>
    </cfRule>
    <cfRule type="cellIs" dxfId="333" priority="381" stopIfTrue="1" operator="equal">
      <formula>"please check"</formula>
    </cfRule>
    <cfRule type="cellIs" dxfId="332" priority="382" stopIfTrue="1" operator="equal">
      <formula>"Fail"</formula>
    </cfRule>
  </conditionalFormatting>
  <conditionalFormatting sqref="I15:K15">
    <cfRule type="cellIs" dxfId="331" priority="367" stopIfTrue="1" operator="lessThan">
      <formula>0</formula>
    </cfRule>
  </conditionalFormatting>
  <conditionalFormatting sqref="I15:K15">
    <cfRule type="cellIs" dxfId="330" priority="364" stopIfTrue="1" operator="equal">
      <formula>"Pass"</formula>
    </cfRule>
    <cfRule type="cellIs" dxfId="329" priority="365" stopIfTrue="1" operator="equal">
      <formula>"please check"</formula>
    </cfRule>
    <cfRule type="cellIs" dxfId="328" priority="366" stopIfTrue="1" operator="equal">
      <formula>"Fail"</formula>
    </cfRule>
  </conditionalFormatting>
  <conditionalFormatting sqref="G20:O33">
    <cfRule type="cellIs" dxfId="327" priority="358" stopIfTrue="1" operator="equal">
      <formula>"Pass"</formula>
    </cfRule>
    <cfRule type="cellIs" dxfId="326" priority="359" stopIfTrue="1" operator="equal">
      <formula>"Fail"</formula>
    </cfRule>
  </conditionalFormatting>
  <conditionalFormatting sqref="C33:F33">
    <cfRule type="cellIs" dxfId="325" priority="357" stopIfTrue="1" operator="lessThan">
      <formula>0</formula>
    </cfRule>
  </conditionalFormatting>
  <conditionalFormatting sqref="B33:F33">
    <cfRule type="cellIs" dxfId="324" priority="353" stopIfTrue="1" operator="equal">
      <formula>"Pass"</formula>
    </cfRule>
    <cfRule type="cellIs" dxfId="323" priority="354" stopIfTrue="1" operator="equal">
      <formula>"Warning"</formula>
    </cfRule>
    <cfRule type="cellIs" dxfId="322" priority="355" stopIfTrue="1" operator="equal">
      <formula>"Fail"</formula>
    </cfRule>
    <cfRule type="cellIs" dxfId="321" priority="356" stopIfTrue="1" operator="equal">
      <formula>"Please explain"</formula>
    </cfRule>
  </conditionalFormatting>
  <conditionalFormatting sqref="C27">
    <cfRule type="cellIs" dxfId="320" priority="352" stopIfTrue="1" operator="lessThan">
      <formula>0</formula>
    </cfRule>
  </conditionalFormatting>
  <conditionalFormatting sqref="C27">
    <cfRule type="cellIs" dxfId="319" priority="349" stopIfTrue="1" operator="equal">
      <formula>"Pass"</formula>
    </cfRule>
    <cfRule type="cellIs" dxfId="318" priority="350" stopIfTrue="1" operator="equal">
      <formula>"please check"</formula>
    </cfRule>
    <cfRule type="cellIs" dxfId="317" priority="351" stopIfTrue="1" operator="equal">
      <formula>"Fail"</formula>
    </cfRule>
  </conditionalFormatting>
  <conditionalFormatting sqref="D27">
    <cfRule type="cellIs" dxfId="316" priority="348" stopIfTrue="1" operator="lessThan">
      <formula>0</formula>
    </cfRule>
  </conditionalFormatting>
  <conditionalFormatting sqref="D27">
    <cfRule type="cellIs" dxfId="315" priority="345" stopIfTrue="1" operator="equal">
      <formula>"Pass"</formula>
    </cfRule>
    <cfRule type="cellIs" dxfId="314" priority="346" stopIfTrue="1" operator="equal">
      <formula>"please check"</formula>
    </cfRule>
    <cfRule type="cellIs" dxfId="313" priority="347" stopIfTrue="1" operator="equal">
      <formula>"Fail"</formula>
    </cfRule>
  </conditionalFormatting>
  <conditionalFormatting sqref="E27">
    <cfRule type="cellIs" dxfId="312" priority="344" stopIfTrue="1" operator="lessThan">
      <formula>0</formula>
    </cfRule>
  </conditionalFormatting>
  <conditionalFormatting sqref="E27">
    <cfRule type="cellIs" dxfId="311" priority="341" stopIfTrue="1" operator="equal">
      <formula>"Pass"</formula>
    </cfRule>
    <cfRule type="cellIs" dxfId="310" priority="342" stopIfTrue="1" operator="equal">
      <formula>"please check"</formula>
    </cfRule>
    <cfRule type="cellIs" dxfId="309" priority="343" stopIfTrue="1" operator="equal">
      <formula>"Fail"</formula>
    </cfRule>
  </conditionalFormatting>
  <conditionalFormatting sqref="F27">
    <cfRule type="cellIs" dxfId="308" priority="340" stopIfTrue="1" operator="lessThan">
      <formula>0</formula>
    </cfRule>
  </conditionalFormatting>
  <conditionalFormatting sqref="F27">
    <cfRule type="cellIs" dxfId="307" priority="337" stopIfTrue="1" operator="equal">
      <formula>"Pass"</formula>
    </cfRule>
    <cfRule type="cellIs" dxfId="306" priority="338" stopIfTrue="1" operator="equal">
      <formula>"please check"</formula>
    </cfRule>
    <cfRule type="cellIs" dxfId="305" priority="339" stopIfTrue="1" operator="equal">
      <formula>"Fail"</formula>
    </cfRule>
  </conditionalFormatting>
  <conditionalFormatting sqref="C32">
    <cfRule type="cellIs" dxfId="304" priority="336" stopIfTrue="1" operator="lessThan">
      <formula>0</formula>
    </cfRule>
  </conditionalFormatting>
  <conditionalFormatting sqref="C32">
    <cfRule type="cellIs" dxfId="303" priority="333" stopIfTrue="1" operator="equal">
      <formula>"Pass"</formula>
    </cfRule>
    <cfRule type="cellIs" dxfId="302" priority="334" stopIfTrue="1" operator="equal">
      <formula>"please check"</formula>
    </cfRule>
    <cfRule type="cellIs" dxfId="301" priority="335" stopIfTrue="1" operator="equal">
      <formula>"Fail"</formula>
    </cfRule>
  </conditionalFormatting>
  <conditionalFormatting sqref="D32">
    <cfRule type="cellIs" dxfId="300" priority="320" stopIfTrue="1" operator="lessThan">
      <formula>0</formula>
    </cfRule>
  </conditionalFormatting>
  <conditionalFormatting sqref="D32">
    <cfRule type="cellIs" dxfId="299" priority="317" stopIfTrue="1" operator="equal">
      <formula>"Pass"</formula>
    </cfRule>
    <cfRule type="cellIs" dxfId="298" priority="318" stopIfTrue="1" operator="equal">
      <formula>"please check"</formula>
    </cfRule>
    <cfRule type="cellIs" dxfId="297" priority="319" stopIfTrue="1" operator="equal">
      <formula>"Fail"</formula>
    </cfRule>
  </conditionalFormatting>
  <conditionalFormatting sqref="D47">
    <cfRule type="cellIs" dxfId="296" priority="278" stopIfTrue="1" operator="lessThan">
      <formula>0</formula>
    </cfRule>
  </conditionalFormatting>
  <conditionalFormatting sqref="D47">
    <cfRule type="cellIs" dxfId="295" priority="275" stopIfTrue="1" operator="equal">
      <formula>"Pass"</formula>
    </cfRule>
    <cfRule type="cellIs" dxfId="294" priority="276" stopIfTrue="1" operator="equal">
      <formula>"please check"</formula>
    </cfRule>
    <cfRule type="cellIs" dxfId="293" priority="277" stopIfTrue="1" operator="equal">
      <formula>"Fail"</formula>
    </cfRule>
  </conditionalFormatting>
  <conditionalFormatting sqref="G81:J81">
    <cfRule type="cellIs" dxfId="292" priority="200" stopIfTrue="1" operator="lessThan">
      <formula>0</formula>
    </cfRule>
  </conditionalFormatting>
  <conditionalFormatting sqref="G81:J81">
    <cfRule type="cellIs" dxfId="291" priority="197" stopIfTrue="1" operator="equal">
      <formula>"Pass"</formula>
    </cfRule>
    <cfRule type="cellIs" dxfId="290" priority="198" stopIfTrue="1" operator="equal">
      <formula>"please check"</formula>
    </cfRule>
    <cfRule type="cellIs" dxfId="289" priority="199" stopIfTrue="1" operator="equal">
      <formula>"Fail"</formula>
    </cfRule>
  </conditionalFormatting>
  <conditionalFormatting sqref="E32">
    <cfRule type="cellIs" dxfId="288" priority="316" stopIfTrue="1" operator="lessThan">
      <formula>0</formula>
    </cfRule>
  </conditionalFormatting>
  <conditionalFormatting sqref="E32">
    <cfRule type="cellIs" dxfId="287" priority="313" stopIfTrue="1" operator="equal">
      <formula>"Pass"</formula>
    </cfRule>
    <cfRule type="cellIs" dxfId="286" priority="314" stopIfTrue="1" operator="equal">
      <formula>"please check"</formula>
    </cfRule>
    <cfRule type="cellIs" dxfId="285" priority="315" stopIfTrue="1" operator="equal">
      <formula>"Fail"</formula>
    </cfRule>
  </conditionalFormatting>
  <conditionalFormatting sqref="F32">
    <cfRule type="cellIs" dxfId="284" priority="312" stopIfTrue="1" operator="lessThan">
      <formula>0</formula>
    </cfRule>
  </conditionalFormatting>
  <conditionalFormatting sqref="F32">
    <cfRule type="cellIs" dxfId="283" priority="309" stopIfTrue="1" operator="equal">
      <formula>"Pass"</formula>
    </cfRule>
    <cfRule type="cellIs" dxfId="282" priority="310" stopIfTrue="1" operator="equal">
      <formula>"please check"</formula>
    </cfRule>
    <cfRule type="cellIs" dxfId="281" priority="311" stopIfTrue="1" operator="equal">
      <formula>"Fail"</formula>
    </cfRule>
  </conditionalFormatting>
  <conditionalFormatting sqref="A66:XFD66 P35:XFD48 A36 A35:B35 A37:F41 A43:F46 A42 A47:A48">
    <cfRule type="cellIs" dxfId="280" priority="306" stopIfTrue="1" operator="equal">
      <formula>"Pass"</formula>
    </cfRule>
    <cfRule type="cellIs" dxfId="279" priority="307" stopIfTrue="1" operator="equal">
      <formula>"Fail"</formula>
    </cfRule>
  </conditionalFormatting>
  <conditionalFormatting sqref="C37:F41 C43:F46">
    <cfRule type="cellIs" dxfId="278" priority="308" operator="lessThan">
      <formula>0</formula>
    </cfRule>
  </conditionalFormatting>
  <conditionalFormatting sqref="G35:O48">
    <cfRule type="cellIs" dxfId="277" priority="304" stopIfTrue="1" operator="equal">
      <formula>"Pass"</formula>
    </cfRule>
    <cfRule type="cellIs" dxfId="276" priority="305" stopIfTrue="1" operator="equal">
      <formula>"Fail"</formula>
    </cfRule>
  </conditionalFormatting>
  <conditionalFormatting sqref="C48:F48">
    <cfRule type="cellIs" dxfId="275" priority="303" stopIfTrue="1" operator="lessThan">
      <formula>0</formula>
    </cfRule>
  </conditionalFormatting>
  <conditionalFormatting sqref="B48:F48">
    <cfRule type="cellIs" dxfId="274" priority="299" stopIfTrue="1" operator="equal">
      <formula>"Pass"</formula>
    </cfRule>
    <cfRule type="cellIs" dxfId="273" priority="300" stopIfTrue="1" operator="equal">
      <formula>"Warning"</formula>
    </cfRule>
    <cfRule type="cellIs" dxfId="272" priority="301" stopIfTrue="1" operator="equal">
      <formula>"Fail"</formula>
    </cfRule>
    <cfRule type="cellIs" dxfId="271" priority="302" stopIfTrue="1" operator="equal">
      <formula>"Please explain"</formula>
    </cfRule>
  </conditionalFormatting>
  <conditionalFormatting sqref="C42">
    <cfRule type="cellIs" dxfId="270" priority="298" stopIfTrue="1" operator="lessThan">
      <formula>0</formula>
    </cfRule>
  </conditionalFormatting>
  <conditionalFormatting sqref="C42">
    <cfRule type="cellIs" dxfId="269" priority="295" stopIfTrue="1" operator="equal">
      <formula>"Pass"</formula>
    </cfRule>
    <cfRule type="cellIs" dxfId="268" priority="296" stopIfTrue="1" operator="equal">
      <formula>"please check"</formula>
    </cfRule>
    <cfRule type="cellIs" dxfId="267" priority="297" stopIfTrue="1" operator="equal">
      <formula>"Fail"</formula>
    </cfRule>
  </conditionalFormatting>
  <conditionalFormatting sqref="D42">
    <cfRule type="cellIs" dxfId="266" priority="294" stopIfTrue="1" operator="lessThan">
      <formula>0</formula>
    </cfRule>
  </conditionalFormatting>
  <conditionalFormatting sqref="D42">
    <cfRule type="cellIs" dxfId="265" priority="291" stopIfTrue="1" operator="equal">
      <formula>"Pass"</formula>
    </cfRule>
    <cfRule type="cellIs" dxfId="264" priority="292" stopIfTrue="1" operator="equal">
      <formula>"please check"</formula>
    </cfRule>
    <cfRule type="cellIs" dxfId="263" priority="293" stopIfTrue="1" operator="equal">
      <formula>"Fail"</formula>
    </cfRule>
  </conditionalFormatting>
  <conditionalFormatting sqref="E42">
    <cfRule type="cellIs" dxfId="262" priority="290" stopIfTrue="1" operator="lessThan">
      <formula>0</formula>
    </cfRule>
  </conditionalFormatting>
  <conditionalFormatting sqref="E42">
    <cfRule type="cellIs" dxfId="261" priority="287" stopIfTrue="1" operator="equal">
      <formula>"Pass"</formula>
    </cfRule>
    <cfRule type="cellIs" dxfId="260" priority="288" stopIfTrue="1" operator="equal">
      <formula>"please check"</formula>
    </cfRule>
    <cfRule type="cellIs" dxfId="259" priority="289" stopIfTrue="1" operator="equal">
      <formula>"Fail"</formula>
    </cfRule>
  </conditionalFormatting>
  <conditionalFormatting sqref="F42">
    <cfRule type="cellIs" dxfId="258" priority="286" stopIfTrue="1" operator="lessThan">
      <formula>0</formula>
    </cfRule>
  </conditionalFormatting>
  <conditionalFormatting sqref="F42">
    <cfRule type="cellIs" dxfId="257" priority="283" stopIfTrue="1" operator="equal">
      <formula>"Pass"</formula>
    </cfRule>
    <cfRule type="cellIs" dxfId="256" priority="284" stopIfTrue="1" operator="equal">
      <formula>"please check"</formula>
    </cfRule>
    <cfRule type="cellIs" dxfId="255" priority="285" stopIfTrue="1" operator="equal">
      <formula>"Fail"</formula>
    </cfRule>
  </conditionalFormatting>
  <conditionalFormatting sqref="C47">
    <cfRule type="cellIs" dxfId="254" priority="282" stopIfTrue="1" operator="lessThan">
      <formula>0</formula>
    </cfRule>
  </conditionalFormatting>
  <conditionalFormatting sqref="C47">
    <cfRule type="cellIs" dxfId="253" priority="279" stopIfTrue="1" operator="equal">
      <formula>"Pass"</formula>
    </cfRule>
    <cfRule type="cellIs" dxfId="252" priority="280" stopIfTrue="1" operator="equal">
      <formula>"please check"</formula>
    </cfRule>
    <cfRule type="cellIs" dxfId="251" priority="281" stopIfTrue="1" operator="equal">
      <formula>"Fail"</formula>
    </cfRule>
  </conditionalFormatting>
  <conditionalFormatting sqref="E47">
    <cfRule type="cellIs" dxfId="250" priority="274" stopIfTrue="1" operator="lessThan">
      <formula>0</formula>
    </cfRule>
  </conditionalFormatting>
  <conditionalFormatting sqref="E47">
    <cfRule type="cellIs" dxfId="249" priority="271" stopIfTrue="1" operator="equal">
      <formula>"Pass"</formula>
    </cfRule>
    <cfRule type="cellIs" dxfId="248" priority="272" stopIfTrue="1" operator="equal">
      <formula>"please check"</formula>
    </cfRule>
    <cfRule type="cellIs" dxfId="247" priority="273" stopIfTrue="1" operator="equal">
      <formula>"Fail"</formula>
    </cfRule>
  </conditionalFormatting>
  <conditionalFormatting sqref="F47">
    <cfRule type="cellIs" dxfId="246" priority="270" stopIfTrue="1" operator="lessThan">
      <formula>0</formula>
    </cfRule>
  </conditionalFormatting>
  <conditionalFormatting sqref="F47">
    <cfRule type="cellIs" dxfId="245" priority="267" stopIfTrue="1" operator="equal">
      <formula>"Pass"</formula>
    </cfRule>
    <cfRule type="cellIs" dxfId="244" priority="268" stopIfTrue="1" operator="equal">
      <formula>"please check"</formula>
    </cfRule>
    <cfRule type="cellIs" dxfId="243" priority="269" stopIfTrue="1" operator="equal">
      <formula>"Fail"</formula>
    </cfRule>
  </conditionalFormatting>
  <conditionalFormatting sqref="C35">
    <cfRule type="cellIs" dxfId="242" priority="264" stopIfTrue="1" operator="equal">
      <formula>"Error: diff above 50%"</formula>
    </cfRule>
    <cfRule type="cellIs" dxfId="241" priority="265" stopIfTrue="1" operator="equal">
      <formula>"Warning: diff 30-50%"</formula>
    </cfRule>
    <cfRule type="cellIs" dxfId="240" priority="266" stopIfTrue="1" operator="equal">
      <formula>"Diff below 30%"</formula>
    </cfRule>
  </conditionalFormatting>
  <conditionalFormatting sqref="D36:E36 D35">
    <cfRule type="cellIs" dxfId="239" priority="261" stopIfTrue="1" operator="equal">
      <formula>"Error: diff above 50%"</formula>
    </cfRule>
    <cfRule type="cellIs" dxfId="238" priority="262" stopIfTrue="1" operator="equal">
      <formula>"Warning: diff 30-50%"</formula>
    </cfRule>
    <cfRule type="cellIs" dxfId="237" priority="263" stopIfTrue="1" operator="equal">
      <formula>"Diff below 30%"</formula>
    </cfRule>
  </conditionalFormatting>
  <conditionalFormatting sqref="F36">
    <cfRule type="cellIs" dxfId="236" priority="258" stopIfTrue="1" operator="equal">
      <formula>"Error: diff above 50%"</formula>
    </cfRule>
    <cfRule type="cellIs" dxfId="235" priority="259" stopIfTrue="1" operator="equal">
      <formula>"Warning: diff 30-50%"</formula>
    </cfRule>
    <cfRule type="cellIs" dxfId="234" priority="260" stopIfTrue="1" operator="equal">
      <formula>"Diff below 30%"</formula>
    </cfRule>
  </conditionalFormatting>
  <conditionalFormatting sqref="A67:XFD67">
    <cfRule type="cellIs" dxfId="233" priority="256" stopIfTrue="1" operator="equal">
      <formula>"Pass"</formula>
    </cfRule>
    <cfRule type="cellIs" dxfId="232" priority="257" stopIfTrue="1" operator="equal">
      <formula>"Fail"</formula>
    </cfRule>
  </conditionalFormatting>
  <conditionalFormatting sqref="A82 P82:XFD82 A76 A70 I70:J70 A71:J75 A77:J80 L77:N80 L71:N75 P70:XFD80">
    <cfRule type="cellIs" dxfId="231" priority="253" stopIfTrue="1" operator="equal">
      <formula>"Pass"</formula>
    </cfRule>
    <cfRule type="cellIs" dxfId="230" priority="254" stopIfTrue="1" operator="equal">
      <formula>"Fail"</formula>
    </cfRule>
  </conditionalFormatting>
  <conditionalFormatting sqref="C71:J75 C77:J80 L77:N80 L71:N75">
    <cfRule type="cellIs" dxfId="229" priority="255" operator="lessThan">
      <formula>0</formula>
    </cfRule>
  </conditionalFormatting>
  <conditionalFormatting sqref="C82:E82 G82:J82 L82:N82">
    <cfRule type="cellIs" dxfId="228" priority="252" stopIfTrue="1" operator="lessThan">
      <formula>0</formula>
    </cfRule>
  </conditionalFormatting>
  <conditionalFormatting sqref="B82:E82 G82:J82 L82:N82">
    <cfRule type="cellIs" dxfId="227" priority="248" stopIfTrue="1" operator="equal">
      <formula>"Pass"</formula>
    </cfRule>
    <cfRule type="cellIs" dxfId="226" priority="249" stopIfTrue="1" operator="equal">
      <formula>"Warning"</formula>
    </cfRule>
    <cfRule type="cellIs" dxfId="225" priority="250" stopIfTrue="1" operator="equal">
      <formula>"Fail"</formula>
    </cfRule>
    <cfRule type="cellIs" dxfId="224" priority="251" stopIfTrue="1" operator="equal">
      <formula>"Please explain"</formula>
    </cfRule>
  </conditionalFormatting>
  <conditionalFormatting sqref="L82:N82">
    <cfRule type="cellIs" dxfId="223" priority="247" stopIfTrue="1" operator="lessThan">
      <formula>0</formula>
    </cfRule>
  </conditionalFormatting>
  <conditionalFormatting sqref="L82:N82">
    <cfRule type="cellIs" dxfId="222" priority="243" stopIfTrue="1" operator="equal">
      <formula>"Pass"</formula>
    </cfRule>
    <cfRule type="cellIs" dxfId="221" priority="244" stopIfTrue="1" operator="equal">
      <formula>"Warning"</formula>
    </cfRule>
    <cfRule type="cellIs" dxfId="220" priority="245" stopIfTrue="1" operator="equal">
      <formula>"Fail"</formula>
    </cfRule>
    <cfRule type="cellIs" dxfId="219" priority="246" stopIfTrue="1" operator="equal">
      <formula>"Please explain"</formula>
    </cfRule>
  </conditionalFormatting>
  <conditionalFormatting sqref="C76">
    <cfRule type="cellIs" dxfId="218" priority="242" stopIfTrue="1" operator="lessThan">
      <formula>0</formula>
    </cfRule>
  </conditionalFormatting>
  <conditionalFormatting sqref="C76">
    <cfRule type="cellIs" dxfId="217" priority="239" stopIfTrue="1" operator="equal">
      <formula>"Pass"</formula>
    </cfRule>
    <cfRule type="cellIs" dxfId="216" priority="240" stopIfTrue="1" operator="equal">
      <formula>"please check"</formula>
    </cfRule>
    <cfRule type="cellIs" dxfId="215" priority="241" stopIfTrue="1" operator="equal">
      <formula>"Fail"</formula>
    </cfRule>
  </conditionalFormatting>
  <conditionalFormatting sqref="D76">
    <cfRule type="cellIs" dxfId="214" priority="238" stopIfTrue="1" operator="lessThan">
      <formula>0</formula>
    </cfRule>
  </conditionalFormatting>
  <conditionalFormatting sqref="D76">
    <cfRule type="cellIs" dxfId="213" priority="235" stopIfTrue="1" operator="equal">
      <formula>"Pass"</formula>
    </cfRule>
    <cfRule type="cellIs" dxfId="212" priority="236" stopIfTrue="1" operator="equal">
      <formula>"please check"</formula>
    </cfRule>
    <cfRule type="cellIs" dxfId="211" priority="237" stopIfTrue="1" operator="equal">
      <formula>"Fail"</formula>
    </cfRule>
  </conditionalFormatting>
  <conditionalFormatting sqref="E76">
    <cfRule type="cellIs" dxfId="210" priority="234" stopIfTrue="1" operator="lessThan">
      <formula>0</formula>
    </cfRule>
  </conditionalFormatting>
  <conditionalFormatting sqref="E76">
    <cfRule type="cellIs" dxfId="209" priority="231" stopIfTrue="1" operator="equal">
      <formula>"Pass"</formula>
    </cfRule>
    <cfRule type="cellIs" dxfId="208" priority="232" stopIfTrue="1" operator="equal">
      <formula>"please check"</formula>
    </cfRule>
    <cfRule type="cellIs" dxfId="207" priority="233" stopIfTrue="1" operator="equal">
      <formula>"Fail"</formula>
    </cfRule>
  </conditionalFormatting>
  <conditionalFormatting sqref="G76:J76">
    <cfRule type="cellIs" dxfId="206" priority="226" stopIfTrue="1" operator="lessThan">
      <formula>0</formula>
    </cfRule>
  </conditionalFormatting>
  <conditionalFormatting sqref="G76:J76">
    <cfRule type="cellIs" dxfId="205" priority="223" stopIfTrue="1" operator="equal">
      <formula>"Pass"</formula>
    </cfRule>
    <cfRule type="cellIs" dxfId="204" priority="224" stopIfTrue="1" operator="equal">
      <formula>"please check"</formula>
    </cfRule>
    <cfRule type="cellIs" dxfId="203" priority="225" stopIfTrue="1" operator="equal">
      <formula>"Fail"</formula>
    </cfRule>
  </conditionalFormatting>
  <conditionalFormatting sqref="M76:N76">
    <cfRule type="cellIs" dxfId="202" priority="222" stopIfTrue="1" operator="lessThan">
      <formula>0</formula>
    </cfRule>
  </conditionalFormatting>
  <conditionalFormatting sqref="M76:N76">
    <cfRule type="cellIs" dxfId="201" priority="219" stopIfTrue="1" operator="equal">
      <formula>"Pass"</formula>
    </cfRule>
    <cfRule type="cellIs" dxfId="200" priority="220" stopIfTrue="1" operator="equal">
      <formula>"please check"</formula>
    </cfRule>
    <cfRule type="cellIs" dxfId="199" priority="221" stopIfTrue="1" operator="equal">
      <formula>"Fail"</formula>
    </cfRule>
  </conditionalFormatting>
  <conditionalFormatting sqref="A81 P81:XFD81">
    <cfRule type="cellIs" dxfId="198" priority="217" stopIfTrue="1" operator="equal">
      <formula>"Pass"</formula>
    </cfRule>
    <cfRule type="cellIs" dxfId="197" priority="218" stopIfTrue="1" operator="equal">
      <formula>"Fail"</formula>
    </cfRule>
  </conditionalFormatting>
  <conditionalFormatting sqref="C81">
    <cfRule type="cellIs" dxfId="196" priority="216" stopIfTrue="1" operator="lessThan">
      <formula>0</formula>
    </cfRule>
  </conditionalFormatting>
  <conditionalFormatting sqref="C81">
    <cfRule type="cellIs" dxfId="195" priority="213" stopIfTrue="1" operator="equal">
      <formula>"Pass"</formula>
    </cfRule>
    <cfRule type="cellIs" dxfId="194" priority="214" stopIfTrue="1" operator="equal">
      <formula>"please check"</formula>
    </cfRule>
    <cfRule type="cellIs" dxfId="193" priority="215" stopIfTrue="1" operator="equal">
      <formula>"Fail"</formula>
    </cfRule>
  </conditionalFormatting>
  <conditionalFormatting sqref="D81">
    <cfRule type="cellIs" dxfId="192" priority="212" stopIfTrue="1" operator="lessThan">
      <formula>0</formula>
    </cfRule>
  </conditionalFormatting>
  <conditionalFormatting sqref="D81">
    <cfRule type="cellIs" dxfId="191" priority="209" stopIfTrue="1" operator="equal">
      <formula>"Pass"</formula>
    </cfRule>
    <cfRule type="cellIs" dxfId="190" priority="210" stopIfTrue="1" operator="equal">
      <formula>"please check"</formula>
    </cfRule>
    <cfRule type="cellIs" dxfId="189" priority="211" stopIfTrue="1" operator="equal">
      <formula>"Fail"</formula>
    </cfRule>
  </conditionalFormatting>
  <conditionalFormatting sqref="E81">
    <cfRule type="cellIs" dxfId="188" priority="208" stopIfTrue="1" operator="lessThan">
      <formula>0</formula>
    </cfRule>
  </conditionalFormatting>
  <conditionalFormatting sqref="E81">
    <cfRule type="cellIs" dxfId="187" priority="205" stopIfTrue="1" operator="equal">
      <formula>"Pass"</formula>
    </cfRule>
    <cfRule type="cellIs" dxfId="186" priority="206" stopIfTrue="1" operator="equal">
      <formula>"please check"</formula>
    </cfRule>
    <cfRule type="cellIs" dxfId="185" priority="207" stopIfTrue="1" operator="equal">
      <formula>"Fail"</formula>
    </cfRule>
  </conditionalFormatting>
  <conditionalFormatting sqref="M81:N81">
    <cfRule type="cellIs" dxfId="184" priority="196" stopIfTrue="1" operator="lessThan">
      <formula>0</formula>
    </cfRule>
  </conditionalFormatting>
  <conditionalFormatting sqref="M81:N81">
    <cfRule type="cellIs" dxfId="183" priority="193" stopIfTrue="1" operator="equal">
      <formula>"Pass"</formula>
    </cfRule>
    <cfRule type="cellIs" dxfId="182" priority="194" stopIfTrue="1" operator="equal">
      <formula>"please check"</formula>
    </cfRule>
    <cfRule type="cellIs" dxfId="181" priority="195" stopIfTrue="1" operator="equal">
      <formula>"Fail"</formula>
    </cfRule>
  </conditionalFormatting>
  <conditionalFormatting sqref="M4:O4 M6:O6 M8:O8 M10:O10 M12:O12 M14:O14 M16:O16 M18:O18">
    <cfRule type="cellIs" dxfId="180" priority="191" stopIfTrue="1" operator="equal">
      <formula>"Pass"</formula>
    </cfRule>
    <cfRule type="cellIs" dxfId="179" priority="192" stopIfTrue="1" operator="equal">
      <formula>"Fail"</formula>
    </cfRule>
  </conditionalFormatting>
  <conditionalFormatting sqref="A69 A68:C68 G68 L68 P68:XFD68 C69:I69 K69:XFD69">
    <cfRule type="cellIs" dxfId="178" priority="189" stopIfTrue="1" operator="equal">
      <formula>"Pass"</formula>
    </cfRule>
    <cfRule type="cellIs" dxfId="177" priority="190" stopIfTrue="1" operator="equal">
      <formula>"Fail"</formula>
    </cfRule>
  </conditionalFormatting>
  <conditionalFormatting sqref="A49:XFD49">
    <cfRule type="cellIs" dxfId="176" priority="187" stopIfTrue="1" operator="equal">
      <formula>"Pass"</formula>
    </cfRule>
    <cfRule type="cellIs" dxfId="175" priority="188" stopIfTrue="1" operator="equal">
      <formula>"Fail"</formula>
    </cfRule>
  </conditionalFormatting>
  <conditionalFormatting sqref="A50:XFD50">
    <cfRule type="cellIs" dxfId="174" priority="185" stopIfTrue="1" operator="equal">
      <formula>"Pass"</formula>
    </cfRule>
    <cfRule type="cellIs" dxfId="173" priority="186" stopIfTrue="1" operator="equal">
      <formula>"Fail"</formula>
    </cfRule>
  </conditionalFormatting>
  <conditionalFormatting sqref="A65 P65:XFD65 A60:XFD63 A59 P59:XFD59 A54:XFD58 A52:A53 D52 G52 L52:XFD53">
    <cfRule type="cellIs" dxfId="172" priority="182" stopIfTrue="1" operator="equal">
      <formula>"Pass"</formula>
    </cfRule>
    <cfRule type="cellIs" dxfId="171" priority="183" stopIfTrue="1" operator="equal">
      <formula>"Fail"</formula>
    </cfRule>
  </conditionalFormatting>
  <conditionalFormatting sqref="C54:O58 C60:O63">
    <cfRule type="cellIs" dxfId="170" priority="184" operator="lessThan">
      <formula>0</formula>
    </cfRule>
  </conditionalFormatting>
  <conditionalFormatting sqref="B65">
    <cfRule type="cellIs" dxfId="169" priority="177" stopIfTrue="1" operator="equal">
      <formula>"Pass"</formula>
    </cfRule>
    <cfRule type="cellIs" dxfId="168" priority="178" stopIfTrue="1" operator="equal">
      <formula>"Warning"</formula>
    </cfRule>
    <cfRule type="cellIs" dxfId="167" priority="179" stopIfTrue="1" operator="equal">
      <formula>"Fail"</formula>
    </cfRule>
    <cfRule type="cellIs" dxfId="166" priority="180" stopIfTrue="1" operator="equal">
      <formula>"Please explain"</formula>
    </cfRule>
  </conditionalFormatting>
  <conditionalFormatting sqref="L65:O65">
    <cfRule type="cellIs" dxfId="165" priority="176" stopIfTrue="1" operator="lessThan">
      <formula>0</formula>
    </cfRule>
  </conditionalFormatting>
  <conditionalFormatting sqref="L65:O65">
    <cfRule type="cellIs" dxfId="164" priority="172" stopIfTrue="1" operator="equal">
      <formula>"Pass"</formula>
    </cfRule>
    <cfRule type="cellIs" dxfId="163" priority="173" stopIfTrue="1" operator="equal">
      <formula>"Warning"</formula>
    </cfRule>
    <cfRule type="cellIs" dxfId="162" priority="174" stopIfTrue="1" operator="equal">
      <formula>"Fail"</formula>
    </cfRule>
    <cfRule type="cellIs" dxfId="161" priority="175" stopIfTrue="1" operator="equal">
      <formula>"Please explain"</formula>
    </cfRule>
  </conditionalFormatting>
  <conditionalFormatting sqref="L59:O59">
    <cfRule type="cellIs" dxfId="160" priority="151" stopIfTrue="1" operator="lessThan">
      <formula>0</formula>
    </cfRule>
  </conditionalFormatting>
  <conditionalFormatting sqref="L59:O59">
    <cfRule type="cellIs" dxfId="159" priority="148" stopIfTrue="1" operator="equal">
      <formula>"Pass"</formula>
    </cfRule>
    <cfRule type="cellIs" dxfId="158" priority="149" stopIfTrue="1" operator="equal">
      <formula>"please check"</formula>
    </cfRule>
    <cfRule type="cellIs" dxfId="157" priority="150" stopIfTrue="1" operator="equal">
      <formula>"Fail"</formula>
    </cfRule>
  </conditionalFormatting>
  <conditionalFormatting sqref="A64 P64:XFD64">
    <cfRule type="cellIs" dxfId="156" priority="146" stopIfTrue="1" operator="equal">
      <formula>"Pass"</formula>
    </cfRule>
    <cfRule type="cellIs" dxfId="155" priority="147" stopIfTrue="1" operator="equal">
      <formula>"Fail"</formula>
    </cfRule>
  </conditionalFormatting>
  <conditionalFormatting sqref="L64:O64">
    <cfRule type="cellIs" dxfId="154" priority="125" stopIfTrue="1" operator="lessThan">
      <formula>0</formula>
    </cfRule>
  </conditionalFormatting>
  <conditionalFormatting sqref="L64:O64">
    <cfRule type="cellIs" dxfId="153" priority="122" stopIfTrue="1" operator="equal">
      <formula>"Pass"</formula>
    </cfRule>
    <cfRule type="cellIs" dxfId="152" priority="123" stopIfTrue="1" operator="equal">
      <formula>"please check"</formula>
    </cfRule>
    <cfRule type="cellIs" dxfId="151" priority="124" stopIfTrue="1" operator="equal">
      <formula>"Fail"</formula>
    </cfRule>
  </conditionalFormatting>
  <conditionalFormatting sqref="A51:D51 L51:O65 L51:XFD51 J51">
    <cfRule type="cellIs" dxfId="150" priority="120" stopIfTrue="1" operator="equal">
      <formula>"Pass"</formula>
    </cfRule>
    <cfRule type="cellIs" dxfId="149" priority="121" stopIfTrue="1" operator="equal">
      <formula>"Fail"</formula>
    </cfRule>
  </conditionalFormatting>
  <conditionalFormatting sqref="D53:K53">
    <cfRule type="cellIs" dxfId="148" priority="116" stopIfTrue="1" operator="equal">
      <formula>"Error: diff above 50%"</formula>
    </cfRule>
    <cfRule type="cellIs" dxfId="147" priority="117" stopIfTrue="1" operator="equal">
      <formula>"Warning: diff 30-50%"</formula>
    </cfRule>
    <cfRule type="cellIs" dxfId="146" priority="118" stopIfTrue="1" operator="equal">
      <formula>"Diff below 30%"</formula>
    </cfRule>
  </conditionalFormatting>
  <conditionalFormatting sqref="C59">
    <cfRule type="cellIs" dxfId="145" priority="113" stopIfTrue="1" operator="equal">
      <formula>"Pass"</formula>
    </cfRule>
    <cfRule type="cellIs" dxfId="144" priority="114" stopIfTrue="1" operator="equal">
      <formula>"Fail"</formula>
    </cfRule>
  </conditionalFormatting>
  <conditionalFormatting sqref="C59">
    <cfRule type="cellIs" dxfId="143" priority="115" operator="lessThan">
      <formula>0</formula>
    </cfRule>
  </conditionalFormatting>
  <conditionalFormatting sqref="C64">
    <cfRule type="cellIs" dxfId="142" priority="110" stopIfTrue="1" operator="equal">
      <formula>"Pass"</formula>
    </cfRule>
    <cfRule type="cellIs" dxfId="141" priority="111" stopIfTrue="1" operator="equal">
      <formula>"Fail"</formula>
    </cfRule>
  </conditionalFormatting>
  <conditionalFormatting sqref="C64">
    <cfRule type="cellIs" dxfId="140" priority="112" operator="lessThan">
      <formula>0</formula>
    </cfRule>
  </conditionalFormatting>
  <conditionalFormatting sqref="C65">
    <cfRule type="cellIs" dxfId="139" priority="107" stopIfTrue="1" operator="equal">
      <formula>"Pass"</formula>
    </cfRule>
    <cfRule type="cellIs" dxfId="138" priority="108" stopIfTrue="1" operator="equal">
      <formula>"Fail"</formula>
    </cfRule>
  </conditionalFormatting>
  <conditionalFormatting sqref="C65">
    <cfRule type="cellIs" dxfId="137" priority="109" operator="lessThan">
      <formula>0</formula>
    </cfRule>
  </conditionalFormatting>
  <conditionalFormatting sqref="D65:I65">
    <cfRule type="cellIs" dxfId="136" priority="104" stopIfTrue="1" operator="equal">
      <formula>"Pass"</formula>
    </cfRule>
    <cfRule type="cellIs" dxfId="135" priority="105" stopIfTrue="1" operator="equal">
      <formula>"Fail"</formula>
    </cfRule>
  </conditionalFormatting>
  <conditionalFormatting sqref="D65:I65">
    <cfRule type="cellIs" dxfId="134" priority="106" operator="lessThan">
      <formula>0</formula>
    </cfRule>
  </conditionalFormatting>
  <conditionalFormatting sqref="D59:I59">
    <cfRule type="cellIs" dxfId="133" priority="101" stopIfTrue="1" operator="equal">
      <formula>"Pass"</formula>
    </cfRule>
    <cfRule type="cellIs" dxfId="132" priority="102" stopIfTrue="1" operator="equal">
      <formula>"Fail"</formula>
    </cfRule>
  </conditionalFormatting>
  <conditionalFormatting sqref="D59:I59">
    <cfRule type="cellIs" dxfId="131" priority="103" operator="lessThan">
      <formula>0</formula>
    </cfRule>
  </conditionalFormatting>
  <conditionalFormatting sqref="D64:I64">
    <cfRule type="cellIs" dxfId="130" priority="98" stopIfTrue="1" operator="equal">
      <formula>"Pass"</formula>
    </cfRule>
    <cfRule type="cellIs" dxfId="129" priority="99" stopIfTrue="1" operator="equal">
      <formula>"Fail"</formula>
    </cfRule>
  </conditionalFormatting>
  <conditionalFormatting sqref="D64:I64">
    <cfRule type="cellIs" dxfId="128" priority="100" operator="lessThan">
      <formula>0</formula>
    </cfRule>
  </conditionalFormatting>
  <conditionalFormatting sqref="J59">
    <cfRule type="cellIs" dxfId="127" priority="97" stopIfTrue="1" operator="lessThan">
      <formula>0</formula>
    </cfRule>
  </conditionalFormatting>
  <conditionalFormatting sqref="J59">
    <cfRule type="cellIs" dxfId="126" priority="94" stopIfTrue="1" operator="equal">
      <formula>"Pass"</formula>
    </cfRule>
    <cfRule type="cellIs" dxfId="125" priority="95" stopIfTrue="1" operator="equal">
      <formula>"please check"</formula>
    </cfRule>
    <cfRule type="cellIs" dxfId="124" priority="96" stopIfTrue="1" operator="equal">
      <formula>"Fail"</formula>
    </cfRule>
  </conditionalFormatting>
  <conditionalFormatting sqref="J64">
    <cfRule type="cellIs" dxfId="123" priority="89" stopIfTrue="1" operator="lessThan">
      <formula>0</formula>
    </cfRule>
  </conditionalFormatting>
  <conditionalFormatting sqref="J64">
    <cfRule type="cellIs" dxfId="122" priority="86" stopIfTrue="1" operator="equal">
      <formula>"Pass"</formula>
    </cfRule>
    <cfRule type="cellIs" dxfId="121" priority="87" stopIfTrue="1" operator="equal">
      <formula>"please check"</formula>
    </cfRule>
    <cfRule type="cellIs" dxfId="120" priority="88" stopIfTrue="1" operator="equal">
      <formula>"Fail"</formula>
    </cfRule>
  </conditionalFormatting>
  <conditionalFormatting sqref="J65">
    <cfRule type="cellIs" dxfId="119" priority="81" stopIfTrue="1" operator="lessThan">
      <formula>0</formula>
    </cfRule>
  </conditionalFormatting>
  <conditionalFormatting sqref="J65">
    <cfRule type="cellIs" dxfId="118" priority="77" stopIfTrue="1" operator="equal">
      <formula>"Pass"</formula>
    </cfRule>
    <cfRule type="cellIs" dxfId="117" priority="78" stopIfTrue="1" operator="equal">
      <formula>"Warning"</formula>
    </cfRule>
    <cfRule type="cellIs" dxfId="116" priority="79" stopIfTrue="1" operator="equal">
      <formula>"Fail"</formula>
    </cfRule>
    <cfRule type="cellIs" dxfId="115" priority="80" stopIfTrue="1" operator="equal">
      <formula>"Please explain"</formula>
    </cfRule>
  </conditionalFormatting>
  <conditionalFormatting sqref="L76">
    <cfRule type="cellIs" dxfId="114" priority="76" stopIfTrue="1" operator="lessThan">
      <formula>0</formula>
    </cfRule>
  </conditionalFormatting>
  <conditionalFormatting sqref="L76">
    <cfRule type="cellIs" dxfId="113" priority="73" stopIfTrue="1" operator="equal">
      <formula>"Pass"</formula>
    </cfRule>
    <cfRule type="cellIs" dxfId="112" priority="74" stopIfTrue="1" operator="equal">
      <formula>"please check"</formula>
    </cfRule>
    <cfRule type="cellIs" dxfId="111" priority="75" stopIfTrue="1" operator="equal">
      <formula>"Fail"</formula>
    </cfRule>
  </conditionalFormatting>
  <conditionalFormatting sqref="L81">
    <cfRule type="cellIs" dxfId="110" priority="72" stopIfTrue="1" operator="lessThan">
      <formula>0</formula>
    </cfRule>
  </conditionalFormatting>
  <conditionalFormatting sqref="L81">
    <cfRule type="cellIs" dxfId="109" priority="69" stopIfTrue="1" operator="equal">
      <formula>"Pass"</formula>
    </cfRule>
    <cfRule type="cellIs" dxfId="108" priority="70" stopIfTrue="1" operator="equal">
      <formula>"please check"</formula>
    </cfRule>
    <cfRule type="cellIs" dxfId="107" priority="71" stopIfTrue="1" operator="equal">
      <formula>"Fail"</formula>
    </cfRule>
  </conditionalFormatting>
  <conditionalFormatting sqref="F76">
    <cfRule type="cellIs" dxfId="106" priority="66" stopIfTrue="1" operator="equal">
      <formula>"Pass"</formula>
    </cfRule>
    <cfRule type="cellIs" dxfId="105" priority="67" stopIfTrue="1" operator="equal">
      <formula>"Fail"</formula>
    </cfRule>
  </conditionalFormatting>
  <conditionalFormatting sqref="F76">
    <cfRule type="cellIs" dxfId="104" priority="68" operator="lessThan">
      <formula>0</formula>
    </cfRule>
  </conditionalFormatting>
  <conditionalFormatting sqref="F81">
    <cfRule type="cellIs" dxfId="103" priority="63" stopIfTrue="1" operator="equal">
      <formula>"Pass"</formula>
    </cfRule>
    <cfRule type="cellIs" dxfId="102" priority="64" stopIfTrue="1" operator="equal">
      <formula>"Fail"</formula>
    </cfRule>
  </conditionalFormatting>
  <conditionalFormatting sqref="F81">
    <cfRule type="cellIs" dxfId="101" priority="65" operator="lessThan">
      <formula>0</formula>
    </cfRule>
  </conditionalFormatting>
  <conditionalFormatting sqref="K81">
    <cfRule type="cellIs" dxfId="100" priority="57" stopIfTrue="1" operator="equal">
      <formula>"Pass"</formula>
    </cfRule>
    <cfRule type="cellIs" dxfId="99" priority="58" stopIfTrue="1" operator="equal">
      <formula>"Fail"</formula>
    </cfRule>
  </conditionalFormatting>
  <conditionalFormatting sqref="K81">
    <cfRule type="cellIs" dxfId="98" priority="59" operator="lessThan">
      <formula>0</formula>
    </cfRule>
  </conditionalFormatting>
  <conditionalFormatting sqref="O81">
    <cfRule type="cellIs" dxfId="97" priority="51" stopIfTrue="1" operator="equal">
      <formula>"Pass"</formula>
    </cfRule>
    <cfRule type="cellIs" dxfId="96" priority="52" stopIfTrue="1" operator="equal">
      <formula>"Fail"</formula>
    </cfRule>
  </conditionalFormatting>
  <conditionalFormatting sqref="O81">
    <cfRule type="cellIs" dxfId="95" priority="53" operator="lessThan">
      <formula>0</formula>
    </cfRule>
  </conditionalFormatting>
  <conditionalFormatting sqref="F82">
    <cfRule type="cellIs" dxfId="94" priority="48" stopIfTrue="1" operator="equal">
      <formula>"Pass"</formula>
    </cfRule>
    <cfRule type="cellIs" dxfId="93" priority="49" stopIfTrue="1" operator="equal">
      <formula>"Fail"</formula>
    </cfRule>
  </conditionalFormatting>
  <conditionalFormatting sqref="F82">
    <cfRule type="cellIs" dxfId="92" priority="50" operator="lessThan">
      <formula>0</formula>
    </cfRule>
  </conditionalFormatting>
  <conditionalFormatting sqref="K82">
    <cfRule type="cellIs" dxfId="91" priority="45" stopIfTrue="1" operator="equal">
      <formula>"Pass"</formula>
    </cfRule>
    <cfRule type="cellIs" dxfId="90" priority="46" stopIfTrue="1" operator="equal">
      <formula>"Fail"</formula>
    </cfRule>
  </conditionalFormatting>
  <conditionalFormatting sqref="K82">
    <cfRule type="cellIs" dxfId="89" priority="47" operator="lessThan">
      <formula>0</formula>
    </cfRule>
  </conditionalFormatting>
  <conditionalFormatting sqref="O82">
    <cfRule type="cellIs" dxfId="88" priority="42" stopIfTrue="1" operator="equal">
      <formula>"Pass"</formula>
    </cfRule>
    <cfRule type="cellIs" dxfId="87" priority="43" stopIfTrue="1" operator="equal">
      <formula>"Fail"</formula>
    </cfRule>
  </conditionalFormatting>
  <conditionalFormatting sqref="O82">
    <cfRule type="cellIs" dxfId="86" priority="44" operator="lessThan">
      <formula>0</formula>
    </cfRule>
  </conditionalFormatting>
  <conditionalFormatting sqref="K59">
    <cfRule type="cellIs" dxfId="85" priority="39" stopIfTrue="1" operator="equal">
      <formula>"Pass"</formula>
    </cfRule>
    <cfRule type="cellIs" dxfId="84" priority="40" stopIfTrue="1" operator="equal">
      <formula>"Fail"</formula>
    </cfRule>
  </conditionalFormatting>
  <conditionalFormatting sqref="K59">
    <cfRule type="cellIs" dxfId="83" priority="41" operator="lessThan">
      <formula>0</formula>
    </cfRule>
  </conditionalFormatting>
  <conditionalFormatting sqref="K64">
    <cfRule type="cellIs" dxfId="82" priority="36" stopIfTrue="1" operator="equal">
      <formula>"Pass"</formula>
    </cfRule>
    <cfRule type="cellIs" dxfId="81" priority="37" stopIfTrue="1" operator="equal">
      <formula>"Fail"</formula>
    </cfRule>
  </conditionalFormatting>
  <conditionalFormatting sqref="K64">
    <cfRule type="cellIs" dxfId="80" priority="38" operator="lessThan">
      <formula>0</formula>
    </cfRule>
  </conditionalFormatting>
  <conditionalFormatting sqref="K65">
    <cfRule type="cellIs" dxfId="79" priority="33" stopIfTrue="1" operator="equal">
      <formula>"Pass"</formula>
    </cfRule>
    <cfRule type="cellIs" dxfId="78" priority="34" stopIfTrue="1" operator="equal">
      <formula>"Fail"</formula>
    </cfRule>
  </conditionalFormatting>
  <conditionalFormatting sqref="K65">
    <cfRule type="cellIs" dxfId="77" priority="35" operator="lessThan">
      <formula>0</formula>
    </cfRule>
  </conditionalFormatting>
  <conditionalFormatting sqref="K71:K75 K77:K80">
    <cfRule type="cellIs" dxfId="76" priority="30" stopIfTrue="1" operator="equal">
      <formula>"Pass"</formula>
    </cfRule>
    <cfRule type="cellIs" dxfId="75" priority="31" stopIfTrue="1" operator="equal">
      <formula>"Fail"</formula>
    </cfRule>
  </conditionalFormatting>
  <conditionalFormatting sqref="K71:K75 K77:K80">
    <cfRule type="cellIs" dxfId="74" priority="32" operator="lessThan">
      <formula>0</formula>
    </cfRule>
  </conditionalFormatting>
  <conditionalFormatting sqref="K76">
    <cfRule type="cellIs" dxfId="73" priority="27" stopIfTrue="1" operator="equal">
      <formula>"Pass"</formula>
    </cfRule>
    <cfRule type="cellIs" dxfId="72" priority="28" stopIfTrue="1" operator="equal">
      <formula>"Fail"</formula>
    </cfRule>
  </conditionalFormatting>
  <conditionalFormatting sqref="K76">
    <cfRule type="cellIs" dxfId="71" priority="29" operator="lessThan">
      <formula>0</formula>
    </cfRule>
  </conditionalFormatting>
  <conditionalFormatting sqref="O71:O75 O77:O80">
    <cfRule type="cellIs" dxfId="70" priority="24" stopIfTrue="1" operator="equal">
      <formula>"Pass"</formula>
    </cfRule>
    <cfRule type="cellIs" dxfId="69" priority="25" stopIfTrue="1" operator="equal">
      <formula>"Fail"</formula>
    </cfRule>
  </conditionalFormatting>
  <conditionalFormatting sqref="O71:O75 O77:O80">
    <cfRule type="cellIs" dxfId="68" priority="26" operator="lessThan">
      <formula>0</formula>
    </cfRule>
  </conditionalFormatting>
  <conditionalFormatting sqref="O76">
    <cfRule type="cellIs" dxfId="67" priority="21" stopIfTrue="1" operator="equal">
      <formula>"Pass"</formula>
    </cfRule>
    <cfRule type="cellIs" dxfId="66" priority="22" stopIfTrue="1" operator="equal">
      <formula>"Fail"</formula>
    </cfRule>
  </conditionalFormatting>
  <conditionalFormatting sqref="O76">
    <cfRule type="cellIs" dxfId="65" priority="23" operator="lessThan">
      <formula>0</formula>
    </cfRule>
  </conditionalFormatting>
  <conditionalFormatting sqref="D15">
    <cfRule type="cellIs" dxfId="64" priority="20" stopIfTrue="1" operator="lessThan">
      <formula>0</formula>
    </cfRule>
  </conditionalFormatting>
  <conditionalFormatting sqref="D15">
    <cfRule type="cellIs" dxfId="63" priority="17" stopIfTrue="1" operator="equal">
      <formula>"Pass"</formula>
    </cfRule>
    <cfRule type="cellIs" dxfId="62" priority="18" stopIfTrue="1" operator="equal">
      <formula>"please check"</formula>
    </cfRule>
    <cfRule type="cellIs" dxfId="61" priority="19" stopIfTrue="1" operator="equal">
      <formula>"Fail"</formula>
    </cfRule>
  </conditionalFormatting>
  <conditionalFormatting sqref="E15">
    <cfRule type="cellIs" dxfId="60" priority="16" stopIfTrue="1" operator="lessThan">
      <formula>0</formula>
    </cfRule>
  </conditionalFormatting>
  <conditionalFormatting sqref="E15">
    <cfRule type="cellIs" dxfId="59" priority="13" stopIfTrue="1" operator="equal">
      <formula>"Pass"</formula>
    </cfRule>
    <cfRule type="cellIs" dxfId="58" priority="14" stopIfTrue="1" operator="equal">
      <formula>"please check"</formula>
    </cfRule>
    <cfRule type="cellIs" dxfId="57" priority="15" stopIfTrue="1" operator="equal">
      <formula>"Fail"</formula>
    </cfRule>
  </conditionalFormatting>
  <conditionalFormatting sqref="F15">
    <cfRule type="cellIs" dxfId="56" priority="12" stopIfTrue="1" operator="lessThan">
      <formula>0</formula>
    </cfRule>
  </conditionalFormatting>
  <conditionalFormatting sqref="F15">
    <cfRule type="cellIs" dxfId="55" priority="9" stopIfTrue="1" operator="equal">
      <formula>"Pass"</formula>
    </cfRule>
    <cfRule type="cellIs" dxfId="54" priority="10" stopIfTrue="1" operator="equal">
      <formula>"please check"</formula>
    </cfRule>
    <cfRule type="cellIs" dxfId="53" priority="11" stopIfTrue="1" operator="equal">
      <formula>"Fail"</formula>
    </cfRule>
  </conditionalFormatting>
  <conditionalFormatting sqref="G15">
    <cfRule type="cellIs" dxfId="52" priority="8" stopIfTrue="1" operator="lessThan">
      <formula>0</formula>
    </cfRule>
  </conditionalFormatting>
  <conditionalFormatting sqref="G15">
    <cfRule type="cellIs" dxfId="51" priority="5" stopIfTrue="1" operator="equal">
      <formula>"Pass"</formula>
    </cfRule>
    <cfRule type="cellIs" dxfId="50" priority="6" stopIfTrue="1" operator="equal">
      <formula>"please check"</formula>
    </cfRule>
    <cfRule type="cellIs" dxfId="49" priority="7" stopIfTrue="1" operator="equal">
      <formula>"Fail"</formula>
    </cfRule>
  </conditionalFormatting>
  <conditionalFormatting sqref="H15">
    <cfRule type="cellIs" dxfId="48" priority="4" stopIfTrue="1" operator="lessThan">
      <formula>0</formula>
    </cfRule>
  </conditionalFormatting>
  <conditionalFormatting sqref="H15">
    <cfRule type="cellIs" dxfId="47" priority="1" stopIfTrue="1" operator="equal">
      <formula>"Pass"</formula>
    </cfRule>
    <cfRule type="cellIs" dxfId="46" priority="2" stopIfTrue="1" operator="equal">
      <formula>"please check"</formula>
    </cfRule>
    <cfRule type="cellIs" dxfId="45" priority="3" stopIfTrue="1" operator="equal">
      <formula>"Fail"</formula>
    </cfRule>
  </conditionalFormatting>
  <dataValidations count="1">
    <dataValidation type="list" allowBlank="1" showInputMessage="1" showErrorMessage="1" sqref="F71:F75 F77:F80 K71:K75 K77:K80 O71:O75 O77:O80">
      <formula1>TypeThirdParty</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3" max="15" man="1"/>
    <brk id="66"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AA322F"/>
  </sheetPr>
  <dimension ref="A1:XFA340"/>
  <sheetViews>
    <sheetView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837" customWidth="1"/>
    <col min="2" max="2" width="8.85546875" style="755" customWidth="1"/>
    <col min="3" max="3" width="104.42578125" style="755" customWidth="1"/>
    <col min="4" max="22" width="8.85546875" style="348" customWidth="1"/>
    <col min="23" max="23" width="8.85546875" style="755" customWidth="1"/>
    <col min="24" max="39" width="8.85546875" style="340" customWidth="1"/>
    <col min="40" max="40" width="1.85546875" style="1183" customWidth="1"/>
    <col min="41" max="41" width="13" style="340" hidden="1" customWidth="1"/>
    <col min="42" max="16384" width="0" style="340" hidden="1"/>
  </cols>
  <sheetData>
    <row r="1" spans="1:16381" s="2133" customFormat="1" ht="30" customHeight="1" x14ac:dyDescent="0.55000000000000004">
      <c r="A1" s="1830" t="s">
        <v>1071</v>
      </c>
      <c r="B1" s="1662"/>
      <c r="C1" s="1662"/>
      <c r="D1" s="1662"/>
      <c r="E1" s="1662"/>
      <c r="F1" s="1662"/>
      <c r="G1" s="1662"/>
      <c r="H1" s="1662"/>
      <c r="I1" s="1662"/>
      <c r="J1" s="1662"/>
      <c r="K1" s="1662"/>
      <c r="L1" s="1662"/>
      <c r="M1" s="1662"/>
      <c r="N1" s="1662"/>
      <c r="O1" s="1662"/>
      <c r="P1" s="1662"/>
      <c r="Q1" s="1662"/>
      <c r="R1" s="1662"/>
      <c r="S1" s="1662"/>
      <c r="T1" s="1662"/>
      <c r="U1" s="1662"/>
      <c r="V1" s="1662"/>
      <c r="W1" s="1662"/>
      <c r="X1" s="1662"/>
      <c r="Y1" s="1662"/>
      <c r="Z1" s="1662"/>
      <c r="AA1" s="1662"/>
      <c r="AB1" s="1662"/>
      <c r="AC1" s="1662"/>
      <c r="AD1" s="1662"/>
      <c r="AE1" s="1662"/>
      <c r="AF1" s="1662"/>
      <c r="AG1" s="1662"/>
      <c r="AH1" s="1662"/>
      <c r="AI1" s="1662"/>
      <c r="AJ1" s="1662"/>
      <c r="AK1" s="1662"/>
      <c r="AL1" s="1662"/>
      <c r="AM1" s="1662"/>
      <c r="AN1" s="1152"/>
    </row>
    <row r="2" spans="1:16381" s="248" customFormat="1" ht="45" customHeight="1" x14ac:dyDescent="0.25">
      <c r="A2" s="716" t="s">
        <v>1072</v>
      </c>
      <c r="B2" s="755"/>
      <c r="C2" s="755"/>
      <c r="D2" s="755"/>
      <c r="E2" s="755"/>
      <c r="F2" s="755"/>
      <c r="G2" s="755"/>
      <c r="H2" s="755"/>
      <c r="I2" s="755"/>
      <c r="J2" s="755"/>
      <c r="K2" s="755"/>
      <c r="L2" s="755"/>
      <c r="M2" s="755"/>
      <c r="N2" s="755"/>
      <c r="O2" s="755"/>
      <c r="P2" s="755"/>
      <c r="Q2" s="755"/>
      <c r="R2" s="755"/>
      <c r="S2" s="755"/>
      <c r="T2" s="755"/>
      <c r="U2" s="755"/>
      <c r="V2" s="755"/>
      <c r="W2" s="755"/>
      <c r="X2" s="755"/>
      <c r="Y2" s="755"/>
      <c r="Z2" s="755"/>
      <c r="AA2" s="755"/>
      <c r="AB2" s="755"/>
      <c r="AC2" s="755"/>
      <c r="AD2" s="755"/>
      <c r="AE2" s="755"/>
      <c r="AF2" s="755"/>
      <c r="AG2" s="755"/>
      <c r="AH2" s="755"/>
      <c r="AI2" s="755"/>
      <c r="AJ2" s="755"/>
      <c r="AK2" s="755"/>
      <c r="AL2" s="755"/>
      <c r="AM2" s="755"/>
      <c r="AN2" s="836"/>
      <c r="AO2" s="1668"/>
      <c r="AP2" s="1668"/>
      <c r="AQ2" s="1668"/>
      <c r="AR2" s="1668"/>
      <c r="AS2" s="1668"/>
      <c r="AT2" s="1668"/>
      <c r="AU2" s="1668"/>
      <c r="AV2" s="1668"/>
      <c r="AW2" s="1668"/>
      <c r="AX2" s="1668"/>
      <c r="AY2" s="1668"/>
      <c r="AZ2" s="1668"/>
      <c r="BA2" s="1668"/>
      <c r="BB2" s="1668"/>
      <c r="BC2" s="1668"/>
      <c r="BD2" s="1668"/>
      <c r="BE2" s="1668"/>
      <c r="BF2" s="1668"/>
      <c r="BG2" s="1668"/>
      <c r="BH2" s="1668"/>
      <c r="BI2" s="1668"/>
      <c r="BJ2" s="1668"/>
      <c r="BK2" s="1668"/>
      <c r="BL2" s="1668"/>
      <c r="BM2" s="1668"/>
      <c r="BN2" s="1668"/>
      <c r="BO2" s="1668"/>
      <c r="BP2" s="1668"/>
      <c r="BQ2" s="1668"/>
      <c r="BR2" s="1668"/>
      <c r="BS2" s="1668"/>
      <c r="BT2" s="1668"/>
      <c r="BU2" s="1668"/>
      <c r="BV2" s="1668"/>
      <c r="BW2" s="1668"/>
      <c r="BX2" s="1668"/>
      <c r="BY2" s="1668"/>
      <c r="BZ2" s="1668"/>
      <c r="CA2" s="1668"/>
      <c r="CB2" s="1668"/>
      <c r="CC2" s="1668"/>
      <c r="CD2" s="1668"/>
      <c r="CE2" s="1668"/>
      <c r="CF2" s="1668"/>
      <c r="CG2" s="1668"/>
      <c r="CH2" s="1668"/>
      <c r="CI2" s="1668"/>
      <c r="CJ2" s="1668"/>
      <c r="CK2" s="1668"/>
      <c r="CL2" s="1668"/>
      <c r="CM2" s="1668"/>
      <c r="CN2" s="1668"/>
      <c r="CO2" s="1668"/>
      <c r="CP2" s="1668"/>
      <c r="CQ2" s="1668"/>
      <c r="CR2" s="1668"/>
      <c r="CS2" s="1668"/>
      <c r="CT2" s="1668"/>
      <c r="CU2" s="1668"/>
      <c r="CV2" s="1668"/>
      <c r="CW2" s="1668"/>
      <c r="CX2" s="1668"/>
      <c r="CY2" s="1668"/>
      <c r="CZ2" s="1668"/>
      <c r="DA2" s="1668"/>
      <c r="DB2" s="1668"/>
      <c r="DC2" s="1668"/>
      <c r="DD2" s="1668"/>
      <c r="DE2" s="1668"/>
      <c r="DF2" s="1668"/>
      <c r="DG2" s="1668"/>
      <c r="DH2" s="1668"/>
      <c r="DI2" s="1668"/>
      <c r="DJ2" s="1668"/>
      <c r="DK2" s="1668"/>
      <c r="DL2" s="1668"/>
      <c r="DM2" s="1668"/>
      <c r="DN2" s="1668"/>
      <c r="DO2" s="1668"/>
      <c r="DP2" s="1668"/>
      <c r="DQ2" s="1668"/>
      <c r="DR2" s="1668"/>
      <c r="DS2" s="1668"/>
      <c r="DT2" s="1668"/>
      <c r="DU2" s="1668"/>
      <c r="DV2" s="1668"/>
      <c r="DW2" s="1668"/>
      <c r="DX2" s="1668"/>
      <c r="DY2" s="1668"/>
      <c r="DZ2" s="1668"/>
      <c r="EA2" s="1668"/>
      <c r="EB2" s="1668"/>
      <c r="EC2" s="1668"/>
      <c r="ED2" s="1668"/>
      <c r="EE2" s="1668"/>
      <c r="EF2" s="1668"/>
      <c r="EG2" s="1668"/>
      <c r="EH2" s="1668"/>
      <c r="EI2" s="1668"/>
      <c r="EJ2" s="1668"/>
      <c r="EK2" s="1668"/>
      <c r="EL2" s="1668"/>
      <c r="EM2" s="1668"/>
      <c r="EN2" s="1668"/>
      <c r="EO2" s="1668"/>
      <c r="EP2" s="1668"/>
      <c r="EQ2" s="1668"/>
      <c r="ER2" s="1668"/>
      <c r="ES2" s="1668"/>
      <c r="ET2" s="1668"/>
      <c r="EU2" s="1668"/>
      <c r="EV2" s="1668"/>
      <c r="EW2" s="1668"/>
      <c r="EX2" s="1668"/>
      <c r="EY2" s="1668"/>
      <c r="EZ2" s="1668"/>
      <c r="FA2" s="1668"/>
      <c r="FB2" s="1668"/>
      <c r="FC2" s="1668"/>
      <c r="FD2" s="1668"/>
      <c r="FE2" s="1668"/>
      <c r="FF2" s="1668"/>
      <c r="FG2" s="1668"/>
      <c r="FH2" s="1668"/>
      <c r="FI2" s="1668"/>
      <c r="FJ2" s="1668"/>
      <c r="FK2" s="1668"/>
      <c r="FL2" s="1668"/>
      <c r="FM2" s="1668"/>
      <c r="FN2" s="1668"/>
      <c r="FO2" s="1668"/>
      <c r="FP2" s="1668"/>
      <c r="FQ2" s="1668"/>
      <c r="FR2" s="1668"/>
      <c r="FS2" s="1668"/>
      <c r="FT2" s="1668"/>
      <c r="FU2" s="1668"/>
      <c r="FV2" s="1668"/>
      <c r="FW2" s="1668"/>
      <c r="FX2" s="1668"/>
      <c r="FY2" s="1668"/>
      <c r="FZ2" s="1668"/>
      <c r="GA2" s="1668"/>
      <c r="GB2" s="1668"/>
      <c r="GC2" s="1668"/>
      <c r="GD2" s="1668"/>
      <c r="GE2" s="1668"/>
      <c r="GF2" s="1668"/>
      <c r="GG2" s="1668"/>
      <c r="GH2" s="1668"/>
      <c r="GI2" s="1668"/>
      <c r="GJ2" s="1668"/>
      <c r="GK2" s="1668"/>
      <c r="GL2" s="1668"/>
      <c r="GM2" s="1668"/>
      <c r="GN2" s="1668"/>
      <c r="GO2" s="1668"/>
      <c r="GP2" s="1668"/>
      <c r="GQ2" s="1668"/>
      <c r="GR2" s="1668"/>
      <c r="GS2" s="1668"/>
      <c r="GT2" s="1668"/>
      <c r="GU2" s="1668"/>
      <c r="GV2" s="1668"/>
      <c r="GW2" s="1668"/>
      <c r="GX2" s="1668"/>
      <c r="GY2" s="1668"/>
      <c r="GZ2" s="1668"/>
      <c r="HA2" s="1668"/>
      <c r="HB2" s="1668"/>
      <c r="HC2" s="1668"/>
      <c r="HD2" s="1668"/>
      <c r="HE2" s="1668"/>
      <c r="HF2" s="1668"/>
      <c r="HG2" s="1668"/>
      <c r="HH2" s="1668"/>
      <c r="HI2" s="1668"/>
      <c r="HJ2" s="1668"/>
      <c r="HK2" s="1668"/>
      <c r="HL2" s="1668"/>
      <c r="HM2" s="1668"/>
      <c r="HN2" s="1668"/>
      <c r="HO2" s="1668"/>
      <c r="HP2" s="1668"/>
      <c r="HQ2" s="1668"/>
      <c r="HR2" s="1668"/>
      <c r="HS2" s="1668"/>
      <c r="HT2" s="1668"/>
      <c r="HU2" s="1668"/>
      <c r="HV2" s="1668"/>
      <c r="HW2" s="1668"/>
      <c r="HX2" s="1668"/>
      <c r="HY2" s="1668"/>
      <c r="HZ2" s="1668"/>
      <c r="IA2" s="1668"/>
      <c r="IB2" s="1668"/>
      <c r="IC2" s="1668"/>
      <c r="ID2" s="1668"/>
      <c r="IE2" s="1668"/>
      <c r="IF2" s="1668"/>
      <c r="IG2" s="1668"/>
      <c r="IH2" s="1668"/>
      <c r="II2" s="1668"/>
      <c r="IJ2" s="1668"/>
      <c r="IK2" s="1668"/>
      <c r="IL2" s="1668"/>
      <c r="IM2" s="1668"/>
      <c r="IN2" s="1668"/>
      <c r="IO2" s="1668"/>
      <c r="IP2" s="1668"/>
      <c r="IQ2" s="1668"/>
      <c r="IR2" s="1668"/>
      <c r="IS2" s="1668"/>
      <c r="IT2" s="1668"/>
      <c r="IU2" s="1668"/>
      <c r="IV2" s="1668"/>
      <c r="IW2" s="1668"/>
      <c r="IX2" s="1668"/>
      <c r="IY2" s="1668"/>
      <c r="IZ2" s="1668"/>
      <c r="JA2" s="1668"/>
      <c r="JB2" s="1668"/>
      <c r="JC2" s="1668"/>
      <c r="JD2" s="1668"/>
      <c r="JE2" s="1668"/>
      <c r="JF2" s="1668"/>
      <c r="JG2" s="1668"/>
      <c r="JH2" s="1668"/>
      <c r="JI2" s="1668"/>
      <c r="JJ2" s="1668"/>
      <c r="JK2" s="1668"/>
      <c r="JL2" s="1668"/>
      <c r="JM2" s="1668"/>
      <c r="JN2" s="1668"/>
      <c r="JO2" s="1668"/>
      <c r="JP2" s="1668"/>
      <c r="JQ2" s="1668"/>
      <c r="JR2" s="1668"/>
      <c r="JS2" s="1668"/>
      <c r="JT2" s="1668"/>
      <c r="JU2" s="1668"/>
      <c r="JV2" s="1668"/>
      <c r="JW2" s="1668"/>
      <c r="JX2" s="1668"/>
      <c r="JY2" s="1668"/>
      <c r="JZ2" s="1668"/>
      <c r="KA2" s="1668"/>
      <c r="KB2" s="1668"/>
      <c r="KC2" s="1668"/>
      <c r="KD2" s="1668"/>
      <c r="KE2" s="1668"/>
      <c r="KF2" s="1668"/>
      <c r="KG2" s="1668"/>
      <c r="KH2" s="1668"/>
      <c r="KI2" s="1668"/>
      <c r="KJ2" s="1668"/>
      <c r="KK2" s="1668"/>
      <c r="KL2" s="1668"/>
      <c r="KM2" s="1668"/>
      <c r="KN2" s="1668"/>
      <c r="KO2" s="1668"/>
      <c r="KP2" s="1668"/>
      <c r="KQ2" s="1668"/>
      <c r="KR2" s="1668"/>
      <c r="KS2" s="1668"/>
      <c r="KT2" s="1668"/>
      <c r="KU2" s="1668"/>
      <c r="KV2" s="1668"/>
      <c r="KW2" s="1668"/>
      <c r="KX2" s="1668"/>
      <c r="KY2" s="1668"/>
      <c r="KZ2" s="1668"/>
      <c r="LA2" s="1668"/>
      <c r="LB2" s="1668"/>
      <c r="LC2" s="1668"/>
      <c r="LD2" s="1668"/>
      <c r="LE2" s="1668"/>
      <c r="LF2" s="1668"/>
      <c r="LG2" s="1668"/>
      <c r="LH2" s="1668"/>
      <c r="LI2" s="1668"/>
      <c r="LJ2" s="1668"/>
      <c r="LK2" s="1668"/>
      <c r="LL2" s="1668"/>
      <c r="LM2" s="1668"/>
      <c r="LN2" s="1668"/>
      <c r="LO2" s="1668"/>
      <c r="LP2" s="1668"/>
      <c r="LQ2" s="1668"/>
      <c r="LR2" s="1668"/>
      <c r="LS2" s="1668"/>
      <c r="LT2" s="1668"/>
      <c r="LU2" s="1668"/>
      <c r="LV2" s="1668"/>
      <c r="LW2" s="1668"/>
      <c r="LX2" s="1668"/>
      <c r="LY2" s="1668"/>
      <c r="LZ2" s="1668"/>
      <c r="MA2" s="1668"/>
      <c r="MB2" s="1668"/>
      <c r="MC2" s="1668"/>
      <c r="MD2" s="1668"/>
      <c r="ME2" s="1668"/>
      <c r="MF2" s="1668"/>
      <c r="MG2" s="1668"/>
      <c r="MH2" s="1668"/>
      <c r="MI2" s="1668"/>
      <c r="MJ2" s="1668"/>
      <c r="MK2" s="1668"/>
      <c r="ML2" s="1668"/>
      <c r="MM2" s="1668"/>
      <c r="MN2" s="1668"/>
      <c r="MO2" s="1668"/>
      <c r="MP2" s="1668"/>
      <c r="MQ2" s="1668"/>
      <c r="MR2" s="1668"/>
      <c r="MS2" s="1668"/>
      <c r="MT2" s="1668"/>
      <c r="MU2" s="1668"/>
      <c r="MV2" s="1668"/>
      <c r="MW2" s="1668"/>
      <c r="MX2" s="1668"/>
      <c r="MY2" s="1668"/>
      <c r="MZ2" s="1668"/>
      <c r="NA2" s="1668"/>
      <c r="NB2" s="1668"/>
      <c r="NC2" s="1668"/>
      <c r="ND2" s="1668"/>
      <c r="NE2" s="1668"/>
      <c r="NF2" s="1668"/>
      <c r="NG2" s="1668"/>
      <c r="NH2" s="1668"/>
      <c r="NI2" s="1668"/>
      <c r="NJ2" s="1668"/>
      <c r="NK2" s="1668"/>
      <c r="NL2" s="1668"/>
      <c r="NM2" s="1668"/>
      <c r="NN2" s="1668"/>
      <c r="NO2" s="1668"/>
      <c r="NP2" s="1668"/>
      <c r="NQ2" s="1668"/>
      <c r="NR2" s="1668"/>
      <c r="NS2" s="1668"/>
      <c r="NT2" s="1668"/>
      <c r="NU2" s="1668"/>
      <c r="NV2" s="1668"/>
      <c r="NW2" s="1668"/>
      <c r="NX2" s="1668"/>
      <c r="NY2" s="1668"/>
      <c r="NZ2" s="1668"/>
      <c r="OA2" s="1668"/>
      <c r="OB2" s="1668"/>
      <c r="OC2" s="1668"/>
      <c r="OD2" s="1668"/>
      <c r="OE2" s="1668"/>
      <c r="OF2" s="1668"/>
      <c r="OG2" s="1668"/>
      <c r="OH2" s="1668"/>
      <c r="OI2" s="1668"/>
      <c r="OJ2" s="1668"/>
      <c r="OK2" s="1668"/>
      <c r="OL2" s="1668"/>
      <c r="OM2" s="1668"/>
      <c r="ON2" s="1668"/>
      <c r="OO2" s="1668"/>
      <c r="OP2" s="1668"/>
      <c r="OQ2" s="1668"/>
      <c r="OR2" s="1668"/>
      <c r="OS2" s="1668"/>
      <c r="OT2" s="1668"/>
      <c r="OU2" s="1668"/>
      <c r="OV2" s="1668"/>
      <c r="OW2" s="1668"/>
      <c r="OX2" s="1668"/>
      <c r="OY2" s="1668"/>
      <c r="OZ2" s="1668"/>
      <c r="PA2" s="1668"/>
      <c r="PB2" s="1668"/>
      <c r="PC2" s="1668"/>
      <c r="PD2" s="1668"/>
      <c r="PE2" s="1668"/>
      <c r="PF2" s="1668"/>
      <c r="PG2" s="1668"/>
      <c r="PH2" s="1668"/>
      <c r="PI2" s="1668"/>
      <c r="PJ2" s="1668"/>
      <c r="PK2" s="1668"/>
      <c r="PL2" s="1668"/>
      <c r="PM2" s="1668"/>
      <c r="PN2" s="1668"/>
      <c r="PO2" s="1668"/>
      <c r="PP2" s="1668"/>
      <c r="PQ2" s="1668"/>
      <c r="PR2" s="1668"/>
      <c r="PS2" s="1668"/>
      <c r="PT2" s="1668"/>
      <c r="PU2" s="1668"/>
      <c r="PV2" s="1668"/>
      <c r="PW2" s="1668"/>
      <c r="PX2" s="1668"/>
      <c r="PY2" s="1668"/>
      <c r="PZ2" s="1668"/>
      <c r="QA2" s="1668"/>
      <c r="QB2" s="1668"/>
      <c r="QC2" s="1668"/>
      <c r="QD2" s="1668"/>
      <c r="QE2" s="1668"/>
      <c r="QF2" s="1668"/>
      <c r="QG2" s="1668"/>
      <c r="QH2" s="1668"/>
      <c r="QI2" s="1668"/>
      <c r="QJ2" s="1668"/>
      <c r="QK2" s="1668"/>
      <c r="QL2" s="1668"/>
      <c r="QM2" s="1668"/>
      <c r="QN2" s="1668"/>
      <c r="QO2" s="1668"/>
      <c r="QP2" s="1668"/>
      <c r="QQ2" s="1668"/>
      <c r="QR2" s="1668"/>
      <c r="QS2" s="1668"/>
      <c r="QT2" s="1668"/>
      <c r="QU2" s="1668"/>
      <c r="QV2" s="1668"/>
      <c r="QW2" s="1668"/>
      <c r="QX2" s="1668"/>
      <c r="QY2" s="1668"/>
      <c r="QZ2" s="1668"/>
      <c r="RA2" s="1668"/>
      <c r="RB2" s="1668"/>
      <c r="RC2" s="1668"/>
      <c r="RD2" s="1668"/>
      <c r="RE2" s="1668"/>
      <c r="RF2" s="1668"/>
      <c r="RG2" s="1668"/>
      <c r="RH2" s="1668"/>
      <c r="RI2" s="1668"/>
      <c r="RJ2" s="1668"/>
      <c r="RK2" s="1668"/>
      <c r="RL2" s="1668"/>
      <c r="RM2" s="1668"/>
      <c r="RN2" s="1668"/>
      <c r="RO2" s="1668"/>
      <c r="RP2" s="1668"/>
      <c r="RQ2" s="1668"/>
      <c r="RR2" s="1668"/>
      <c r="RS2" s="1668"/>
      <c r="RT2" s="1668"/>
      <c r="RU2" s="1668"/>
      <c r="RV2" s="1668"/>
      <c r="RW2" s="1668"/>
      <c r="RX2" s="1668"/>
      <c r="RY2" s="1668"/>
      <c r="RZ2" s="1668"/>
      <c r="SA2" s="1668"/>
      <c r="SB2" s="1668"/>
      <c r="SC2" s="1668"/>
      <c r="SD2" s="1668"/>
      <c r="SE2" s="1668"/>
      <c r="SF2" s="1668"/>
      <c r="SG2" s="1668"/>
      <c r="SH2" s="1668"/>
      <c r="SI2" s="1668"/>
      <c r="SJ2" s="1668"/>
      <c r="SK2" s="1668"/>
      <c r="SL2" s="1668"/>
      <c r="SM2" s="1668"/>
      <c r="SN2" s="1668"/>
      <c r="SO2" s="1668"/>
      <c r="SP2" s="1668"/>
      <c r="SQ2" s="1668"/>
      <c r="SR2" s="1668"/>
      <c r="SS2" s="1668"/>
      <c r="ST2" s="1668"/>
      <c r="SU2" s="1668"/>
      <c r="SV2" s="1668"/>
      <c r="SW2" s="1668"/>
      <c r="SX2" s="1668"/>
      <c r="SY2" s="1668"/>
      <c r="SZ2" s="1668"/>
      <c r="TA2" s="1668"/>
      <c r="TB2" s="1668"/>
      <c r="TC2" s="1668"/>
      <c r="TD2" s="1668"/>
      <c r="TE2" s="1668"/>
      <c r="TF2" s="1668"/>
      <c r="TG2" s="1668"/>
      <c r="TH2" s="1668"/>
      <c r="TI2" s="1668"/>
      <c r="TJ2" s="1668"/>
      <c r="TK2" s="1668"/>
      <c r="TL2" s="1668"/>
      <c r="TM2" s="1668"/>
      <c r="TN2" s="1668"/>
      <c r="TO2" s="1668"/>
      <c r="TP2" s="1668"/>
      <c r="TQ2" s="1668"/>
      <c r="TR2" s="1668"/>
      <c r="TS2" s="1668"/>
      <c r="TT2" s="1668"/>
      <c r="TU2" s="1668"/>
      <c r="TV2" s="1668"/>
      <c r="TW2" s="1668"/>
      <c r="TX2" s="1668"/>
      <c r="TY2" s="1668"/>
      <c r="TZ2" s="1668"/>
      <c r="UA2" s="1668"/>
      <c r="UB2" s="1668"/>
      <c r="UC2" s="1668"/>
      <c r="UD2" s="1668"/>
      <c r="UE2" s="1668"/>
      <c r="UF2" s="1668"/>
      <c r="UG2" s="1668"/>
      <c r="UH2" s="1668"/>
      <c r="UI2" s="1668"/>
      <c r="UJ2" s="1668"/>
      <c r="UK2" s="1668"/>
      <c r="UL2" s="1668"/>
      <c r="UM2" s="1668"/>
      <c r="UN2" s="1668"/>
      <c r="UO2" s="1668"/>
      <c r="UP2" s="1668"/>
      <c r="UQ2" s="1668"/>
      <c r="UR2" s="1668"/>
      <c r="US2" s="1668"/>
      <c r="UT2" s="1668"/>
      <c r="UU2" s="1668"/>
      <c r="UV2" s="1668"/>
      <c r="UW2" s="1668"/>
      <c r="UX2" s="1668"/>
      <c r="UY2" s="1668"/>
      <c r="UZ2" s="1668"/>
      <c r="VA2" s="1668"/>
      <c r="VB2" s="1668"/>
      <c r="VC2" s="1668"/>
      <c r="VD2" s="1668"/>
      <c r="VE2" s="1668"/>
      <c r="VF2" s="1668"/>
      <c r="VG2" s="1668"/>
      <c r="VH2" s="1668"/>
      <c r="VI2" s="1668"/>
      <c r="VJ2" s="1668"/>
      <c r="VK2" s="1668"/>
      <c r="VL2" s="1668"/>
      <c r="VM2" s="1668"/>
      <c r="VN2" s="1668"/>
      <c r="VO2" s="1668"/>
      <c r="VP2" s="1668"/>
      <c r="VQ2" s="1668"/>
      <c r="VR2" s="1668"/>
      <c r="VS2" s="1668"/>
      <c r="VT2" s="1668"/>
      <c r="VU2" s="1668"/>
      <c r="VV2" s="1668"/>
      <c r="VW2" s="1668"/>
      <c r="VX2" s="1668"/>
      <c r="VY2" s="1668"/>
      <c r="VZ2" s="1668"/>
      <c r="WA2" s="1668"/>
      <c r="WB2" s="1668"/>
      <c r="WC2" s="1668"/>
      <c r="WD2" s="1668"/>
      <c r="WE2" s="1668"/>
      <c r="WF2" s="1668"/>
      <c r="WG2" s="1668"/>
      <c r="WH2" s="1668"/>
      <c r="WI2" s="1668"/>
      <c r="WJ2" s="1668"/>
      <c r="WK2" s="1668"/>
      <c r="WL2" s="1668"/>
      <c r="WM2" s="1668"/>
      <c r="WN2" s="1668"/>
      <c r="WO2" s="1668"/>
      <c r="WP2" s="1668"/>
      <c r="WQ2" s="1668"/>
      <c r="WR2" s="1668"/>
      <c r="WS2" s="1668"/>
      <c r="WT2" s="1668"/>
      <c r="WU2" s="1668"/>
      <c r="WV2" s="1668"/>
      <c r="WW2" s="1668"/>
      <c r="WX2" s="1668"/>
      <c r="WY2" s="1668"/>
      <c r="WZ2" s="1668"/>
      <c r="XA2" s="1668"/>
      <c r="XB2" s="1668"/>
      <c r="XC2" s="1668"/>
      <c r="XD2" s="1668"/>
      <c r="XE2" s="1668"/>
      <c r="XF2" s="1668"/>
      <c r="XG2" s="1668"/>
      <c r="XH2" s="1668"/>
      <c r="XI2" s="1668"/>
      <c r="XJ2" s="1668"/>
      <c r="XK2" s="1668"/>
      <c r="XL2" s="1668"/>
      <c r="XM2" s="1668"/>
      <c r="XN2" s="1668"/>
      <c r="XO2" s="1668"/>
      <c r="XP2" s="1668"/>
      <c r="XQ2" s="1668"/>
      <c r="XR2" s="1668"/>
      <c r="XS2" s="1668"/>
      <c r="XT2" s="1668"/>
      <c r="XU2" s="1668"/>
      <c r="XV2" s="1668"/>
      <c r="XW2" s="1668"/>
      <c r="XX2" s="1668"/>
      <c r="XY2" s="1668"/>
      <c r="XZ2" s="1668"/>
      <c r="YA2" s="1668"/>
      <c r="YB2" s="1668"/>
      <c r="YC2" s="1668"/>
      <c r="YD2" s="1668"/>
      <c r="YE2" s="1668"/>
      <c r="YF2" s="1668"/>
      <c r="YG2" s="1668"/>
      <c r="YH2" s="1668"/>
      <c r="YI2" s="1668"/>
      <c r="YJ2" s="1668"/>
      <c r="YK2" s="1668"/>
      <c r="YL2" s="1668"/>
      <c r="YM2" s="1668"/>
      <c r="YN2" s="1668"/>
      <c r="YO2" s="1668"/>
      <c r="YP2" s="1668"/>
      <c r="YQ2" s="1668"/>
      <c r="YR2" s="1668"/>
      <c r="YS2" s="1668"/>
      <c r="YT2" s="1668"/>
      <c r="YU2" s="1668"/>
      <c r="YV2" s="1668"/>
      <c r="YW2" s="1668"/>
      <c r="YX2" s="1668"/>
      <c r="YY2" s="1668"/>
      <c r="YZ2" s="1668"/>
      <c r="ZA2" s="1668"/>
      <c r="ZB2" s="1668"/>
      <c r="ZC2" s="1668"/>
      <c r="ZD2" s="1668"/>
      <c r="ZE2" s="1668"/>
      <c r="ZF2" s="1668"/>
      <c r="ZG2" s="1668"/>
      <c r="ZH2" s="1668"/>
      <c r="ZI2" s="1668"/>
      <c r="ZJ2" s="1668"/>
      <c r="ZK2" s="1668"/>
      <c r="ZL2" s="1668"/>
      <c r="ZM2" s="1668"/>
      <c r="ZN2" s="1668"/>
      <c r="ZO2" s="1668"/>
      <c r="ZP2" s="1668"/>
      <c r="ZQ2" s="1668"/>
      <c r="ZR2" s="1668"/>
      <c r="ZS2" s="1668"/>
      <c r="ZT2" s="1668"/>
      <c r="ZU2" s="1668"/>
      <c r="ZV2" s="1668"/>
      <c r="ZW2" s="1668"/>
      <c r="ZX2" s="1668"/>
      <c r="ZY2" s="1668"/>
      <c r="ZZ2" s="1668"/>
      <c r="AAA2" s="1668"/>
      <c r="AAB2" s="1668"/>
      <c r="AAC2" s="1668"/>
      <c r="AAD2" s="1668"/>
      <c r="AAE2" s="1668"/>
      <c r="AAF2" s="1668"/>
      <c r="AAG2" s="1668"/>
      <c r="AAH2" s="1668"/>
      <c r="AAI2" s="1668"/>
      <c r="AAJ2" s="1668"/>
      <c r="AAK2" s="1668"/>
      <c r="AAL2" s="1668"/>
      <c r="AAM2" s="1668"/>
      <c r="AAN2" s="1668"/>
      <c r="AAO2" s="1668"/>
      <c r="AAP2" s="1668"/>
      <c r="AAQ2" s="1668"/>
      <c r="AAR2" s="1668"/>
      <c r="AAS2" s="1668"/>
      <c r="AAT2" s="1668"/>
      <c r="AAU2" s="1668"/>
      <c r="AAV2" s="1668"/>
      <c r="AAW2" s="1668"/>
      <c r="AAX2" s="1668"/>
      <c r="AAY2" s="1668"/>
      <c r="AAZ2" s="1668"/>
      <c r="ABA2" s="1668"/>
      <c r="ABB2" s="1668"/>
      <c r="ABC2" s="1668"/>
      <c r="ABD2" s="1668"/>
      <c r="ABE2" s="1668"/>
      <c r="ABF2" s="1668"/>
      <c r="ABG2" s="1668"/>
      <c r="ABH2" s="1668"/>
      <c r="ABI2" s="1668"/>
      <c r="ABJ2" s="1668"/>
      <c r="ABK2" s="1668"/>
      <c r="ABL2" s="1668"/>
      <c r="ABM2" s="1668"/>
      <c r="ABN2" s="1668"/>
      <c r="ABO2" s="1668"/>
      <c r="ABP2" s="1668"/>
      <c r="ABQ2" s="1668"/>
      <c r="ABR2" s="1668"/>
      <c r="ABS2" s="1668"/>
      <c r="ABT2" s="1668"/>
      <c r="ABU2" s="1668"/>
      <c r="ABV2" s="1668"/>
      <c r="ABW2" s="1668"/>
      <c r="ABX2" s="1668"/>
      <c r="ABY2" s="1668"/>
      <c r="ABZ2" s="1668"/>
      <c r="ACA2" s="1668"/>
      <c r="ACB2" s="1668"/>
      <c r="ACC2" s="1668"/>
      <c r="ACD2" s="1668"/>
      <c r="ACE2" s="1668"/>
      <c r="ACF2" s="1668"/>
      <c r="ACG2" s="1668"/>
      <c r="ACH2" s="1668"/>
      <c r="ACI2" s="1668"/>
      <c r="ACJ2" s="1668"/>
      <c r="ACK2" s="1668"/>
      <c r="ACL2" s="1668"/>
      <c r="ACM2" s="1668"/>
      <c r="ACN2" s="1668"/>
      <c r="ACO2" s="1668"/>
      <c r="ACP2" s="1668"/>
      <c r="ACQ2" s="1668"/>
      <c r="ACR2" s="1668"/>
      <c r="ACS2" s="1668"/>
      <c r="ACT2" s="1668"/>
      <c r="ACU2" s="1668"/>
      <c r="ACV2" s="1668"/>
      <c r="ACW2" s="1668"/>
      <c r="ACX2" s="1668"/>
      <c r="ACY2" s="1668"/>
      <c r="ACZ2" s="1668"/>
      <c r="ADA2" s="1668"/>
      <c r="ADB2" s="1668"/>
      <c r="ADC2" s="1668"/>
      <c r="ADD2" s="1668"/>
      <c r="ADE2" s="1668"/>
      <c r="ADF2" s="1668"/>
      <c r="ADG2" s="1668"/>
      <c r="ADH2" s="1668"/>
      <c r="ADI2" s="1668"/>
      <c r="ADJ2" s="1668"/>
      <c r="ADK2" s="1668"/>
      <c r="ADL2" s="1668"/>
      <c r="ADM2" s="1668"/>
      <c r="ADN2" s="1668"/>
      <c r="ADO2" s="1668"/>
      <c r="ADP2" s="1668"/>
      <c r="ADQ2" s="1668"/>
      <c r="ADR2" s="1668"/>
      <c r="ADS2" s="1668"/>
      <c r="ADT2" s="1668"/>
      <c r="ADU2" s="1668"/>
      <c r="ADV2" s="1668"/>
      <c r="ADW2" s="1668"/>
      <c r="ADX2" s="1668"/>
      <c r="ADY2" s="1668"/>
      <c r="ADZ2" s="1668"/>
      <c r="AEA2" s="1668"/>
      <c r="AEB2" s="1668"/>
      <c r="AEC2" s="1668"/>
      <c r="AED2" s="1668"/>
      <c r="AEE2" s="1668"/>
      <c r="AEF2" s="1668"/>
      <c r="AEG2" s="1668"/>
      <c r="AEH2" s="1668"/>
      <c r="AEI2" s="1668"/>
      <c r="AEJ2" s="1668"/>
      <c r="AEK2" s="1668"/>
      <c r="AEL2" s="1668"/>
      <c r="AEM2" s="1668"/>
      <c r="AEN2" s="1668"/>
      <c r="AEO2" s="1668"/>
      <c r="AEP2" s="1668"/>
      <c r="AEQ2" s="1668"/>
      <c r="AER2" s="1668"/>
      <c r="AES2" s="1668"/>
      <c r="AET2" s="1668"/>
      <c r="AEU2" s="1668"/>
      <c r="AEV2" s="1668"/>
      <c r="AEW2" s="1668"/>
      <c r="AEX2" s="1668"/>
      <c r="AEY2" s="1668"/>
      <c r="AEZ2" s="1668"/>
      <c r="AFA2" s="1668"/>
      <c r="AFB2" s="1668"/>
      <c r="AFC2" s="1668"/>
      <c r="AFD2" s="1668"/>
      <c r="AFE2" s="1668"/>
      <c r="AFF2" s="1668"/>
      <c r="AFG2" s="1668"/>
      <c r="AFH2" s="1668"/>
      <c r="AFI2" s="1668"/>
      <c r="AFJ2" s="1668"/>
      <c r="AFK2" s="1668"/>
      <c r="AFL2" s="1668"/>
      <c r="AFM2" s="1668"/>
      <c r="AFN2" s="1668"/>
      <c r="AFO2" s="1668"/>
      <c r="AFP2" s="1668"/>
      <c r="AFQ2" s="1668"/>
      <c r="AFR2" s="1668"/>
      <c r="AFS2" s="1668"/>
      <c r="AFT2" s="1668"/>
      <c r="AFU2" s="1668"/>
      <c r="AFV2" s="1668"/>
      <c r="AFW2" s="1668"/>
      <c r="AFX2" s="1668"/>
      <c r="AFY2" s="1668"/>
      <c r="AFZ2" s="1668"/>
      <c r="AGA2" s="1668"/>
      <c r="AGB2" s="1668"/>
      <c r="AGC2" s="1668"/>
      <c r="AGD2" s="1668"/>
      <c r="AGE2" s="1668"/>
      <c r="AGF2" s="1668"/>
      <c r="AGG2" s="1668"/>
      <c r="AGH2" s="1668"/>
      <c r="AGI2" s="1668"/>
      <c r="AGJ2" s="1668"/>
      <c r="AGK2" s="1668"/>
      <c r="AGL2" s="1668"/>
      <c r="AGM2" s="1668"/>
      <c r="AGN2" s="1668"/>
      <c r="AGO2" s="1668"/>
      <c r="AGP2" s="1668"/>
      <c r="AGQ2" s="1668"/>
      <c r="AGR2" s="1668"/>
      <c r="AGS2" s="1668"/>
      <c r="AGT2" s="1668"/>
      <c r="AGU2" s="1668"/>
      <c r="AGV2" s="1668"/>
      <c r="AGW2" s="1668"/>
      <c r="AGX2" s="1668"/>
      <c r="AGY2" s="1668"/>
      <c r="AGZ2" s="1668"/>
      <c r="AHA2" s="1668"/>
      <c r="AHB2" s="1668"/>
      <c r="AHC2" s="1668"/>
      <c r="AHD2" s="1668"/>
      <c r="AHE2" s="1668"/>
      <c r="AHF2" s="1668"/>
      <c r="AHG2" s="1668"/>
      <c r="AHH2" s="1668"/>
      <c r="AHI2" s="1668"/>
      <c r="AHJ2" s="1668"/>
      <c r="AHK2" s="1668"/>
      <c r="AHL2" s="1668"/>
      <c r="AHM2" s="1668"/>
      <c r="AHN2" s="1668"/>
      <c r="AHO2" s="1668"/>
      <c r="AHP2" s="1668"/>
      <c r="AHQ2" s="1668"/>
      <c r="AHR2" s="1668"/>
      <c r="AHS2" s="1668"/>
      <c r="AHT2" s="1668"/>
      <c r="AHU2" s="1668"/>
      <c r="AHV2" s="1668"/>
      <c r="AHW2" s="1668"/>
      <c r="AHX2" s="1668"/>
      <c r="AHY2" s="1668"/>
      <c r="AHZ2" s="1668"/>
      <c r="AIA2" s="1668"/>
      <c r="AIB2" s="1668"/>
      <c r="AIC2" s="1668"/>
      <c r="AID2" s="1668"/>
      <c r="AIE2" s="1668"/>
      <c r="AIF2" s="1668"/>
      <c r="AIG2" s="1668"/>
      <c r="AIH2" s="1668"/>
      <c r="AII2" s="1668"/>
      <c r="AIJ2" s="1668"/>
      <c r="AIK2" s="1668"/>
      <c r="AIL2" s="1668"/>
      <c r="AIM2" s="1668"/>
      <c r="AIN2" s="1668"/>
      <c r="AIO2" s="1668"/>
      <c r="AIP2" s="1668"/>
      <c r="AIQ2" s="1668"/>
      <c r="AIR2" s="1668"/>
      <c r="AIS2" s="1668"/>
      <c r="AIT2" s="1668"/>
      <c r="AIU2" s="1668"/>
      <c r="AIV2" s="1668"/>
      <c r="AIW2" s="1668"/>
      <c r="AIX2" s="1668"/>
      <c r="AIY2" s="1668"/>
      <c r="AIZ2" s="1668"/>
      <c r="AJA2" s="1668"/>
      <c r="AJB2" s="1668"/>
      <c r="AJC2" s="1668"/>
      <c r="AJD2" s="1668"/>
      <c r="AJE2" s="1668"/>
      <c r="AJF2" s="1668"/>
      <c r="AJG2" s="1668"/>
      <c r="AJH2" s="1668"/>
      <c r="AJI2" s="1668"/>
      <c r="AJJ2" s="1668"/>
      <c r="AJK2" s="1668"/>
      <c r="AJL2" s="1668"/>
      <c r="AJM2" s="1668"/>
      <c r="AJN2" s="1668"/>
      <c r="AJO2" s="1668"/>
      <c r="AJP2" s="1668"/>
      <c r="AJQ2" s="1668"/>
      <c r="AJR2" s="1668"/>
      <c r="AJS2" s="1668"/>
      <c r="AJT2" s="1668"/>
      <c r="AJU2" s="1668"/>
      <c r="AJV2" s="1668"/>
      <c r="AJW2" s="1668"/>
      <c r="AJX2" s="1668"/>
      <c r="AJY2" s="1668"/>
      <c r="AJZ2" s="1668"/>
      <c r="AKA2" s="1668"/>
      <c r="AKB2" s="1668"/>
      <c r="AKC2" s="1668"/>
      <c r="AKD2" s="1668"/>
      <c r="AKE2" s="1668"/>
      <c r="AKF2" s="1668"/>
      <c r="AKG2" s="1668"/>
      <c r="AKH2" s="1668"/>
      <c r="AKI2" s="1668"/>
      <c r="AKJ2" s="1668"/>
      <c r="AKK2" s="1668"/>
      <c r="AKL2" s="1668"/>
      <c r="AKM2" s="1668"/>
      <c r="AKN2" s="1668"/>
      <c r="AKO2" s="1668"/>
      <c r="AKP2" s="1668"/>
      <c r="AKQ2" s="1668"/>
      <c r="AKR2" s="1668"/>
      <c r="AKS2" s="1668"/>
      <c r="AKT2" s="1668"/>
      <c r="AKU2" s="1668"/>
      <c r="AKV2" s="1668"/>
      <c r="AKW2" s="1668"/>
      <c r="AKX2" s="1668"/>
      <c r="AKY2" s="1668"/>
      <c r="AKZ2" s="1668"/>
      <c r="ALA2" s="1668"/>
      <c r="ALB2" s="1668"/>
      <c r="ALC2" s="1668"/>
      <c r="ALD2" s="1668"/>
      <c r="ALE2" s="1668"/>
      <c r="ALF2" s="1668"/>
      <c r="ALG2" s="1668"/>
      <c r="ALH2" s="1668"/>
      <c r="ALI2" s="1668"/>
      <c r="ALJ2" s="1668"/>
      <c r="ALK2" s="1668"/>
      <c r="ALL2" s="1668"/>
      <c r="ALM2" s="1668"/>
      <c r="ALN2" s="1668"/>
      <c r="ALO2" s="1668"/>
      <c r="ALP2" s="1668"/>
      <c r="ALQ2" s="1668"/>
      <c r="ALR2" s="1668"/>
      <c r="ALS2" s="1668"/>
      <c r="ALT2" s="1668"/>
      <c r="ALU2" s="1668"/>
      <c r="ALV2" s="1668"/>
      <c r="ALW2" s="1668"/>
      <c r="ALX2" s="1668"/>
      <c r="ALY2" s="1668"/>
      <c r="ALZ2" s="1668"/>
      <c r="AMA2" s="1668"/>
      <c r="AMB2" s="1668"/>
      <c r="AMC2" s="1668"/>
      <c r="AMD2" s="1668"/>
      <c r="AME2" s="1668"/>
      <c r="AMF2" s="1668"/>
      <c r="AMG2" s="1668"/>
      <c r="AMH2" s="1668"/>
      <c r="AMI2" s="1668"/>
      <c r="AMJ2" s="1668"/>
      <c r="AMK2" s="1668"/>
      <c r="AML2" s="1668"/>
      <c r="AMM2" s="1668"/>
      <c r="AMN2" s="1668"/>
      <c r="AMO2" s="1668"/>
      <c r="AMP2" s="1668"/>
      <c r="AMQ2" s="1668"/>
      <c r="AMR2" s="1668"/>
      <c r="AMS2" s="1668"/>
      <c r="AMT2" s="1668"/>
      <c r="AMU2" s="1668"/>
      <c r="AMV2" s="1668"/>
      <c r="AMW2" s="1668"/>
      <c r="AMX2" s="1668"/>
      <c r="AMY2" s="1668"/>
      <c r="AMZ2" s="1668"/>
      <c r="ANA2" s="1668"/>
      <c r="ANB2" s="1668"/>
      <c r="ANC2" s="1668"/>
      <c r="AND2" s="1668"/>
      <c r="ANE2" s="1668"/>
      <c r="ANF2" s="1668"/>
      <c r="ANG2" s="1668"/>
      <c r="ANH2" s="1668"/>
      <c r="ANI2" s="1668"/>
      <c r="ANJ2" s="1668"/>
      <c r="ANK2" s="1668"/>
      <c r="ANL2" s="1668"/>
      <c r="ANM2" s="1668"/>
      <c r="ANN2" s="1668"/>
      <c r="ANO2" s="1668"/>
      <c r="ANP2" s="1668"/>
      <c r="ANQ2" s="1668"/>
      <c r="ANR2" s="1668"/>
      <c r="ANS2" s="1668"/>
      <c r="ANT2" s="1668"/>
      <c r="ANU2" s="1668"/>
      <c r="ANV2" s="1668"/>
      <c r="ANW2" s="1668"/>
      <c r="ANX2" s="1668"/>
      <c r="ANY2" s="1668"/>
      <c r="ANZ2" s="1668"/>
      <c r="AOA2" s="1668"/>
      <c r="AOB2" s="1668"/>
      <c r="AOC2" s="1668"/>
      <c r="AOD2" s="1668"/>
      <c r="AOE2" s="1668"/>
      <c r="AOF2" s="1668"/>
      <c r="AOG2" s="1668"/>
      <c r="AOH2" s="1668"/>
      <c r="AOI2" s="1668"/>
      <c r="AOJ2" s="1668"/>
      <c r="AOK2" s="1668"/>
      <c r="AOL2" s="1668"/>
      <c r="AOM2" s="1668"/>
      <c r="AON2" s="1668"/>
      <c r="AOO2" s="1668"/>
      <c r="AOP2" s="1668"/>
      <c r="AOQ2" s="1668"/>
      <c r="AOR2" s="1668"/>
      <c r="AOS2" s="1668"/>
      <c r="AOT2" s="1668"/>
      <c r="AOU2" s="1668"/>
      <c r="AOV2" s="1668"/>
      <c r="AOW2" s="1668"/>
      <c r="AOX2" s="1668"/>
      <c r="AOY2" s="1668"/>
      <c r="AOZ2" s="1668"/>
      <c r="APA2" s="1668"/>
      <c r="APB2" s="1668"/>
      <c r="APC2" s="1668"/>
      <c r="APD2" s="1668"/>
      <c r="APE2" s="1668"/>
      <c r="APF2" s="1668"/>
      <c r="APG2" s="1668"/>
      <c r="APH2" s="1668"/>
      <c r="API2" s="1668"/>
      <c r="APJ2" s="1668"/>
      <c r="APK2" s="1668"/>
      <c r="APL2" s="1668"/>
      <c r="APM2" s="1668"/>
      <c r="APN2" s="1668"/>
      <c r="APO2" s="1668"/>
      <c r="APP2" s="1668"/>
      <c r="APQ2" s="1668"/>
      <c r="APR2" s="1668"/>
      <c r="APS2" s="1668"/>
      <c r="APT2" s="1668"/>
      <c r="APU2" s="1668"/>
      <c r="APV2" s="1668"/>
      <c r="APW2" s="1668"/>
      <c r="APX2" s="1668"/>
      <c r="APY2" s="1668"/>
      <c r="APZ2" s="1668"/>
      <c r="AQA2" s="1668"/>
      <c r="AQB2" s="1668"/>
      <c r="AQC2" s="1668"/>
      <c r="AQD2" s="1668"/>
      <c r="AQE2" s="1668"/>
      <c r="AQF2" s="1668"/>
      <c r="AQG2" s="1668"/>
      <c r="AQH2" s="1668"/>
      <c r="AQI2" s="1668"/>
      <c r="AQJ2" s="1668"/>
      <c r="AQK2" s="1668"/>
      <c r="AQL2" s="1668"/>
      <c r="AQM2" s="1668"/>
      <c r="AQN2" s="1668"/>
      <c r="AQO2" s="1668"/>
      <c r="AQP2" s="1668"/>
      <c r="AQQ2" s="1668"/>
      <c r="AQR2" s="1668"/>
      <c r="AQS2" s="1668"/>
      <c r="AQT2" s="1668"/>
      <c r="AQU2" s="1668"/>
      <c r="AQV2" s="1668"/>
      <c r="AQW2" s="1668"/>
      <c r="AQX2" s="1668"/>
      <c r="AQY2" s="1668"/>
      <c r="AQZ2" s="1668"/>
      <c r="ARA2" s="1668"/>
      <c r="ARB2" s="1668"/>
      <c r="ARC2" s="1668"/>
      <c r="ARD2" s="1668"/>
      <c r="ARE2" s="1668"/>
      <c r="ARF2" s="1668"/>
      <c r="ARG2" s="1668"/>
      <c r="ARH2" s="1668"/>
      <c r="ARI2" s="1668"/>
      <c r="ARJ2" s="1668"/>
      <c r="ARK2" s="1668"/>
      <c r="ARL2" s="1668"/>
      <c r="ARM2" s="1668"/>
      <c r="ARN2" s="1668"/>
      <c r="ARO2" s="1668"/>
      <c r="ARP2" s="1668"/>
      <c r="ARQ2" s="1668"/>
      <c r="ARR2" s="1668"/>
      <c r="ARS2" s="1668"/>
      <c r="ART2" s="1668"/>
      <c r="ARU2" s="1668"/>
      <c r="ARV2" s="1668"/>
      <c r="ARW2" s="1668"/>
      <c r="ARX2" s="1668"/>
      <c r="ARY2" s="1668"/>
      <c r="ARZ2" s="1668"/>
      <c r="ASA2" s="1668"/>
      <c r="ASB2" s="1668"/>
      <c r="ASC2" s="1668"/>
      <c r="ASD2" s="1668"/>
      <c r="ASE2" s="1668"/>
      <c r="ASF2" s="1668"/>
      <c r="ASG2" s="1668"/>
      <c r="ASH2" s="1668"/>
      <c r="ASI2" s="1668"/>
      <c r="ASJ2" s="1668"/>
      <c r="ASK2" s="1668"/>
      <c r="ASL2" s="1668"/>
      <c r="ASM2" s="1668"/>
      <c r="ASN2" s="1668"/>
      <c r="ASO2" s="1668"/>
      <c r="ASP2" s="1668"/>
      <c r="ASQ2" s="1668"/>
      <c r="ASR2" s="1668"/>
      <c r="ASS2" s="1668"/>
      <c r="AST2" s="1668"/>
      <c r="ASU2" s="1668"/>
      <c r="ASV2" s="1668"/>
      <c r="ASW2" s="1668"/>
      <c r="ASX2" s="1668"/>
      <c r="ASY2" s="1668"/>
      <c r="ASZ2" s="1668"/>
      <c r="ATA2" s="1668"/>
      <c r="ATB2" s="1668"/>
      <c r="ATC2" s="1668"/>
      <c r="ATD2" s="1668"/>
      <c r="ATE2" s="1668"/>
      <c r="ATF2" s="1668"/>
      <c r="ATG2" s="1668"/>
      <c r="ATH2" s="1668"/>
      <c r="ATI2" s="1668"/>
      <c r="ATJ2" s="1668"/>
      <c r="ATK2" s="1668"/>
      <c r="ATL2" s="1668"/>
      <c r="ATM2" s="1668"/>
      <c r="ATN2" s="1668"/>
      <c r="ATO2" s="1668"/>
      <c r="ATP2" s="1668"/>
      <c r="ATQ2" s="1668"/>
      <c r="ATR2" s="1668"/>
      <c r="ATS2" s="1668"/>
      <c r="ATT2" s="1668"/>
      <c r="ATU2" s="1668"/>
      <c r="ATV2" s="1668"/>
      <c r="ATW2" s="1668"/>
      <c r="ATX2" s="1668"/>
      <c r="ATY2" s="1668"/>
      <c r="ATZ2" s="1668"/>
      <c r="AUA2" s="1668"/>
      <c r="AUB2" s="1668"/>
      <c r="AUC2" s="1668"/>
      <c r="AUD2" s="1668"/>
      <c r="AUE2" s="1668"/>
      <c r="AUF2" s="1668"/>
      <c r="AUG2" s="1668"/>
      <c r="AUH2" s="1668"/>
      <c r="AUI2" s="1668"/>
      <c r="AUJ2" s="1668"/>
      <c r="AUK2" s="1668"/>
      <c r="AUL2" s="1668"/>
      <c r="AUM2" s="1668"/>
      <c r="AUN2" s="1668"/>
      <c r="AUO2" s="1668"/>
      <c r="AUP2" s="1668"/>
      <c r="AUQ2" s="1668"/>
      <c r="AUR2" s="1668"/>
      <c r="AUS2" s="1668"/>
      <c r="AUT2" s="1668"/>
      <c r="AUU2" s="1668"/>
      <c r="AUV2" s="1668"/>
      <c r="AUW2" s="1668"/>
      <c r="AUX2" s="1668"/>
      <c r="AUY2" s="1668"/>
      <c r="AUZ2" s="1668"/>
      <c r="AVA2" s="1668"/>
      <c r="AVB2" s="1668"/>
      <c r="AVC2" s="1668"/>
      <c r="AVD2" s="1668"/>
      <c r="AVE2" s="1668"/>
      <c r="AVF2" s="1668"/>
      <c r="AVG2" s="1668"/>
      <c r="AVH2" s="1668"/>
      <c r="AVI2" s="1668"/>
      <c r="AVJ2" s="1668"/>
      <c r="AVK2" s="1668"/>
      <c r="AVL2" s="1668"/>
      <c r="AVM2" s="1668"/>
      <c r="AVN2" s="1668"/>
      <c r="AVO2" s="1668"/>
      <c r="AVP2" s="1668"/>
      <c r="AVQ2" s="1668"/>
      <c r="AVR2" s="1668"/>
      <c r="AVS2" s="1668"/>
      <c r="AVT2" s="1668"/>
      <c r="AVU2" s="1668"/>
      <c r="AVV2" s="1668"/>
      <c r="AVW2" s="1668"/>
      <c r="AVX2" s="1668"/>
      <c r="AVY2" s="1668"/>
      <c r="AVZ2" s="1668"/>
      <c r="AWA2" s="1668"/>
      <c r="AWB2" s="1668"/>
      <c r="AWC2" s="1668"/>
      <c r="AWD2" s="1668"/>
      <c r="AWE2" s="1668"/>
      <c r="AWF2" s="1668"/>
      <c r="AWG2" s="1668"/>
      <c r="AWH2" s="1668"/>
      <c r="AWI2" s="1668"/>
      <c r="AWJ2" s="1668"/>
      <c r="AWK2" s="1668"/>
      <c r="AWL2" s="1668"/>
      <c r="AWM2" s="1668"/>
      <c r="AWN2" s="1668"/>
      <c r="AWO2" s="1668"/>
      <c r="AWP2" s="1668"/>
      <c r="AWQ2" s="1668"/>
      <c r="AWR2" s="1668"/>
      <c r="AWS2" s="1668"/>
      <c r="AWT2" s="1668"/>
      <c r="AWU2" s="1668"/>
      <c r="AWV2" s="1668"/>
      <c r="AWW2" s="1668"/>
      <c r="AWX2" s="1668"/>
      <c r="AWY2" s="1668"/>
      <c r="AWZ2" s="1668"/>
      <c r="AXA2" s="1668"/>
      <c r="AXB2" s="1668"/>
      <c r="AXC2" s="1668"/>
      <c r="AXD2" s="1668"/>
      <c r="AXE2" s="1668"/>
      <c r="AXF2" s="1668"/>
      <c r="AXG2" s="1668"/>
      <c r="AXH2" s="1668"/>
      <c r="AXI2" s="1668"/>
      <c r="AXJ2" s="1668"/>
      <c r="AXK2" s="1668"/>
      <c r="AXL2" s="1668"/>
      <c r="AXM2" s="1668"/>
      <c r="AXN2" s="1668"/>
      <c r="AXO2" s="1668"/>
      <c r="AXP2" s="1668"/>
      <c r="AXQ2" s="1668"/>
      <c r="AXR2" s="1668"/>
      <c r="AXS2" s="1668"/>
      <c r="AXT2" s="1668"/>
      <c r="AXU2" s="1668"/>
      <c r="AXV2" s="1668"/>
      <c r="AXW2" s="1668"/>
      <c r="AXX2" s="1668"/>
      <c r="AXY2" s="1668"/>
      <c r="AXZ2" s="1668"/>
      <c r="AYA2" s="1668"/>
      <c r="AYB2" s="1668"/>
      <c r="AYC2" s="1668"/>
      <c r="AYD2" s="1668"/>
      <c r="AYE2" s="1668"/>
      <c r="AYF2" s="1668"/>
      <c r="AYG2" s="1668"/>
      <c r="AYH2" s="1668"/>
      <c r="AYI2" s="1668"/>
      <c r="AYJ2" s="1668"/>
      <c r="AYK2" s="1668"/>
      <c r="AYL2" s="1668"/>
      <c r="AYM2" s="1668"/>
      <c r="AYN2" s="1668"/>
      <c r="AYO2" s="1668"/>
      <c r="AYP2" s="1668"/>
      <c r="AYQ2" s="1668"/>
      <c r="AYR2" s="1668"/>
      <c r="AYS2" s="1668"/>
      <c r="AYT2" s="1668"/>
      <c r="AYU2" s="1668"/>
      <c r="AYV2" s="1668"/>
      <c r="AYW2" s="1668"/>
      <c r="AYX2" s="1668"/>
      <c r="AYY2" s="1668"/>
      <c r="AYZ2" s="1668"/>
      <c r="AZA2" s="1668"/>
      <c r="AZB2" s="1668"/>
      <c r="AZC2" s="1668"/>
      <c r="AZD2" s="1668"/>
      <c r="AZE2" s="1668"/>
      <c r="AZF2" s="1668"/>
      <c r="AZG2" s="1668"/>
      <c r="AZH2" s="1668"/>
      <c r="AZI2" s="1668"/>
      <c r="AZJ2" s="1668"/>
      <c r="AZK2" s="1668"/>
      <c r="AZL2" s="1668"/>
      <c r="AZM2" s="1668"/>
      <c r="AZN2" s="1668"/>
      <c r="AZO2" s="1668"/>
      <c r="AZP2" s="1668"/>
      <c r="AZQ2" s="1668"/>
      <c r="AZR2" s="1668"/>
      <c r="AZS2" s="1668"/>
      <c r="AZT2" s="1668"/>
      <c r="AZU2" s="1668"/>
      <c r="AZV2" s="1668"/>
      <c r="AZW2" s="1668"/>
      <c r="AZX2" s="1668"/>
      <c r="AZY2" s="1668"/>
      <c r="AZZ2" s="1668"/>
      <c r="BAA2" s="1668"/>
      <c r="BAB2" s="1668"/>
      <c r="BAC2" s="1668"/>
      <c r="BAD2" s="1668"/>
      <c r="BAE2" s="1668"/>
      <c r="BAF2" s="1668"/>
      <c r="BAG2" s="1668"/>
      <c r="BAH2" s="1668"/>
      <c r="BAI2" s="1668"/>
      <c r="BAJ2" s="1668"/>
      <c r="BAK2" s="1668"/>
      <c r="BAL2" s="1668"/>
      <c r="BAM2" s="1668"/>
      <c r="BAN2" s="1668"/>
      <c r="BAO2" s="1668"/>
      <c r="BAP2" s="1668"/>
      <c r="BAQ2" s="1668"/>
      <c r="BAR2" s="1668"/>
      <c r="BAS2" s="1668"/>
      <c r="BAT2" s="1668"/>
      <c r="BAU2" s="1668"/>
      <c r="BAV2" s="1668"/>
      <c r="BAW2" s="1668"/>
      <c r="BAX2" s="1668"/>
      <c r="BAY2" s="1668"/>
      <c r="BAZ2" s="1668"/>
      <c r="BBA2" s="1668"/>
      <c r="BBB2" s="1668"/>
      <c r="BBC2" s="1668"/>
      <c r="BBD2" s="1668"/>
      <c r="BBE2" s="1668"/>
      <c r="BBF2" s="1668"/>
      <c r="BBG2" s="1668"/>
      <c r="BBH2" s="1668"/>
      <c r="BBI2" s="1668"/>
      <c r="BBJ2" s="1668"/>
      <c r="BBK2" s="1668"/>
      <c r="BBL2" s="1668"/>
      <c r="BBM2" s="1668"/>
      <c r="BBN2" s="1668"/>
      <c r="BBO2" s="1668"/>
      <c r="BBP2" s="1668"/>
      <c r="BBQ2" s="1668"/>
      <c r="BBR2" s="1668"/>
      <c r="BBS2" s="1668"/>
      <c r="BBT2" s="1668"/>
      <c r="BBU2" s="1668"/>
      <c r="BBV2" s="1668"/>
      <c r="BBW2" s="1668"/>
      <c r="BBX2" s="1668"/>
      <c r="BBY2" s="1668"/>
      <c r="BBZ2" s="1668"/>
      <c r="BCA2" s="1668"/>
      <c r="BCB2" s="1668"/>
      <c r="BCC2" s="1668"/>
      <c r="BCD2" s="1668"/>
      <c r="BCE2" s="1668"/>
      <c r="BCF2" s="1668"/>
      <c r="BCG2" s="1668"/>
      <c r="BCH2" s="1668"/>
      <c r="BCI2" s="1668"/>
      <c r="BCJ2" s="1668"/>
      <c r="BCK2" s="1668"/>
      <c r="BCL2" s="1668"/>
      <c r="BCM2" s="1668"/>
      <c r="BCN2" s="1668"/>
      <c r="BCO2" s="1668"/>
      <c r="BCP2" s="1668"/>
      <c r="BCQ2" s="1668"/>
      <c r="BCR2" s="1668"/>
      <c r="BCS2" s="1668"/>
      <c r="BCT2" s="1668"/>
      <c r="BCU2" s="1668"/>
      <c r="BCV2" s="1668"/>
      <c r="BCW2" s="1668"/>
      <c r="BCX2" s="1668"/>
      <c r="BCY2" s="1668"/>
      <c r="BCZ2" s="1668"/>
      <c r="BDA2" s="1668"/>
      <c r="BDB2" s="1668"/>
      <c r="BDC2" s="1668"/>
      <c r="BDD2" s="1668"/>
      <c r="BDE2" s="1668"/>
      <c r="BDF2" s="1668"/>
      <c r="BDG2" s="1668"/>
      <c r="BDH2" s="1668"/>
      <c r="BDI2" s="1668"/>
      <c r="BDJ2" s="1668"/>
      <c r="BDK2" s="1668"/>
      <c r="BDL2" s="1668"/>
      <c r="BDM2" s="1668"/>
      <c r="BDN2" s="1668"/>
      <c r="BDO2" s="1668"/>
      <c r="BDP2" s="1668"/>
      <c r="BDQ2" s="1668"/>
      <c r="BDR2" s="1668"/>
      <c r="BDS2" s="1668"/>
      <c r="BDT2" s="1668"/>
      <c r="BDU2" s="1668"/>
      <c r="BDV2" s="1668"/>
      <c r="BDW2" s="1668"/>
      <c r="BDX2" s="1668"/>
      <c r="BDY2" s="1668"/>
      <c r="BDZ2" s="1668"/>
      <c r="BEA2" s="1668"/>
      <c r="BEB2" s="1668"/>
      <c r="BEC2" s="1668"/>
      <c r="BED2" s="1668"/>
      <c r="BEE2" s="1668"/>
      <c r="BEF2" s="1668"/>
      <c r="BEG2" s="1668"/>
      <c r="BEH2" s="1668"/>
      <c r="BEI2" s="1668"/>
      <c r="BEJ2" s="1668"/>
      <c r="BEK2" s="1668"/>
      <c r="BEL2" s="1668"/>
      <c r="BEM2" s="1668"/>
      <c r="BEN2" s="1668"/>
      <c r="BEO2" s="1668"/>
      <c r="BEP2" s="1668"/>
      <c r="BEQ2" s="1668"/>
      <c r="BER2" s="1668"/>
      <c r="BES2" s="1668"/>
      <c r="BET2" s="1668"/>
      <c r="BEU2" s="1668"/>
      <c r="BEV2" s="1668"/>
      <c r="BEW2" s="1668"/>
      <c r="BEX2" s="1668"/>
      <c r="BEY2" s="1668"/>
      <c r="BEZ2" s="1668"/>
      <c r="BFA2" s="1668"/>
      <c r="BFB2" s="1668"/>
      <c r="BFC2" s="1668"/>
      <c r="BFD2" s="1668"/>
      <c r="BFE2" s="1668"/>
      <c r="BFF2" s="1668"/>
      <c r="BFG2" s="1668"/>
      <c r="BFH2" s="1668"/>
      <c r="BFI2" s="1668"/>
      <c r="BFJ2" s="1668"/>
      <c r="BFK2" s="1668"/>
      <c r="BFL2" s="1668"/>
      <c r="BFM2" s="1668"/>
      <c r="BFN2" s="1668"/>
      <c r="BFO2" s="1668"/>
      <c r="BFP2" s="1668"/>
      <c r="BFQ2" s="1668"/>
      <c r="BFR2" s="1668"/>
      <c r="BFS2" s="1668"/>
      <c r="BFT2" s="1668"/>
      <c r="BFU2" s="1668"/>
      <c r="BFV2" s="1668"/>
      <c r="BFW2" s="1668"/>
      <c r="BFX2" s="1668"/>
      <c r="BFY2" s="1668"/>
      <c r="BFZ2" s="1668"/>
      <c r="BGA2" s="1668"/>
      <c r="BGB2" s="1668"/>
      <c r="BGC2" s="1668"/>
      <c r="BGD2" s="1668"/>
      <c r="BGE2" s="1668"/>
      <c r="BGF2" s="1668"/>
      <c r="BGG2" s="1668"/>
      <c r="BGH2" s="1668"/>
      <c r="BGI2" s="1668"/>
      <c r="BGJ2" s="1668"/>
      <c r="BGK2" s="1668"/>
      <c r="BGL2" s="1668"/>
      <c r="BGM2" s="1668"/>
      <c r="BGN2" s="1668"/>
      <c r="BGO2" s="1668"/>
      <c r="BGP2" s="1668"/>
      <c r="BGQ2" s="1668"/>
      <c r="BGR2" s="1668"/>
      <c r="BGS2" s="1668"/>
      <c r="BGT2" s="1668"/>
      <c r="BGU2" s="1668"/>
      <c r="BGV2" s="1668"/>
      <c r="BGW2" s="1668"/>
      <c r="BGX2" s="1668"/>
      <c r="BGY2" s="1668"/>
      <c r="BGZ2" s="1668"/>
      <c r="BHA2" s="1668"/>
      <c r="BHB2" s="1668"/>
      <c r="BHC2" s="1668"/>
      <c r="BHD2" s="1668"/>
      <c r="BHE2" s="1668"/>
      <c r="BHF2" s="1668"/>
      <c r="BHG2" s="1668"/>
      <c r="BHH2" s="1668"/>
      <c r="BHI2" s="1668"/>
      <c r="BHJ2" s="1668"/>
      <c r="BHK2" s="1668"/>
      <c r="BHL2" s="1668"/>
      <c r="BHM2" s="1668"/>
      <c r="BHN2" s="1668"/>
      <c r="BHO2" s="1668"/>
      <c r="BHP2" s="1668"/>
      <c r="BHQ2" s="1668"/>
      <c r="BHR2" s="1668"/>
      <c r="BHS2" s="1668"/>
      <c r="BHT2" s="1668"/>
      <c r="BHU2" s="1668"/>
      <c r="BHV2" s="1668"/>
      <c r="BHW2" s="1668"/>
      <c r="BHX2" s="1668"/>
      <c r="BHY2" s="1668"/>
      <c r="BHZ2" s="1668"/>
      <c r="BIA2" s="1668"/>
      <c r="BIB2" s="1668"/>
      <c r="BIC2" s="1668"/>
      <c r="BID2" s="1668"/>
      <c r="BIE2" s="1668"/>
      <c r="BIF2" s="1668"/>
      <c r="BIG2" s="1668"/>
      <c r="BIH2" s="1668"/>
      <c r="BII2" s="1668"/>
      <c r="BIJ2" s="1668"/>
      <c r="BIK2" s="1668"/>
      <c r="BIL2" s="1668"/>
      <c r="BIM2" s="1668"/>
      <c r="BIN2" s="1668"/>
      <c r="BIO2" s="1668"/>
      <c r="BIP2" s="1668"/>
      <c r="BIQ2" s="1668"/>
      <c r="BIR2" s="1668"/>
      <c r="BIS2" s="1668"/>
      <c r="BIT2" s="1668"/>
      <c r="BIU2" s="1668"/>
      <c r="BIV2" s="1668"/>
      <c r="BIW2" s="1668"/>
      <c r="BIX2" s="1668"/>
      <c r="BIY2" s="1668"/>
      <c r="BIZ2" s="1668"/>
      <c r="BJA2" s="1668"/>
      <c r="BJB2" s="1668"/>
      <c r="BJC2" s="1668"/>
      <c r="BJD2" s="1668"/>
      <c r="BJE2" s="1668"/>
      <c r="BJF2" s="1668"/>
      <c r="BJG2" s="1668"/>
      <c r="BJH2" s="1668"/>
      <c r="BJI2" s="1668"/>
      <c r="BJJ2" s="1668"/>
      <c r="BJK2" s="1668"/>
      <c r="BJL2" s="1668"/>
      <c r="BJM2" s="1668"/>
      <c r="BJN2" s="1668"/>
      <c r="BJO2" s="1668"/>
      <c r="BJP2" s="1668"/>
      <c r="BJQ2" s="1668"/>
      <c r="BJR2" s="1668"/>
      <c r="BJS2" s="1668"/>
      <c r="BJT2" s="1668"/>
      <c r="BJU2" s="1668"/>
      <c r="BJV2" s="1668"/>
      <c r="BJW2" s="1668"/>
      <c r="BJX2" s="1668"/>
      <c r="BJY2" s="1668"/>
      <c r="BJZ2" s="1668"/>
      <c r="BKA2" s="1668"/>
      <c r="BKB2" s="1668"/>
      <c r="BKC2" s="1668"/>
      <c r="BKD2" s="1668"/>
      <c r="BKE2" s="1668"/>
      <c r="BKF2" s="1668"/>
      <c r="BKG2" s="1668"/>
      <c r="BKH2" s="1668"/>
      <c r="BKI2" s="1668"/>
      <c r="BKJ2" s="1668"/>
      <c r="BKK2" s="1668"/>
      <c r="BKL2" s="1668"/>
      <c r="BKM2" s="1668"/>
      <c r="BKN2" s="1668"/>
      <c r="BKO2" s="1668"/>
      <c r="BKP2" s="1668"/>
      <c r="BKQ2" s="1668"/>
      <c r="BKR2" s="1668"/>
      <c r="BKS2" s="1668"/>
      <c r="BKT2" s="1668"/>
      <c r="BKU2" s="1668"/>
      <c r="BKV2" s="1668"/>
      <c r="BKW2" s="1668"/>
      <c r="BKX2" s="1668"/>
      <c r="BKY2" s="1668"/>
      <c r="BKZ2" s="1668"/>
      <c r="BLA2" s="1668"/>
      <c r="BLB2" s="1668"/>
      <c r="BLC2" s="1668"/>
      <c r="BLD2" s="1668"/>
      <c r="BLE2" s="1668"/>
      <c r="BLF2" s="1668"/>
      <c r="BLG2" s="1668"/>
      <c r="BLH2" s="1668"/>
      <c r="BLI2" s="1668"/>
      <c r="BLJ2" s="1668"/>
      <c r="BLK2" s="1668"/>
      <c r="BLL2" s="1668"/>
      <c r="BLM2" s="1668"/>
      <c r="BLN2" s="1668"/>
      <c r="BLO2" s="1668"/>
      <c r="BLP2" s="1668"/>
      <c r="BLQ2" s="1668"/>
      <c r="BLR2" s="1668"/>
      <c r="BLS2" s="1668"/>
      <c r="BLT2" s="1668"/>
      <c r="BLU2" s="1668"/>
      <c r="BLV2" s="1668"/>
      <c r="BLW2" s="1668"/>
      <c r="BLX2" s="1668"/>
      <c r="BLY2" s="1668"/>
      <c r="BLZ2" s="1668"/>
      <c r="BMA2" s="1668"/>
      <c r="BMB2" s="1668"/>
      <c r="BMC2" s="1668"/>
      <c r="BMD2" s="1668"/>
      <c r="BME2" s="1668"/>
      <c r="BMF2" s="1668"/>
      <c r="BMG2" s="1668"/>
      <c r="BMH2" s="1668"/>
      <c r="BMI2" s="1668"/>
      <c r="BMJ2" s="1668"/>
      <c r="BMK2" s="1668"/>
      <c r="BML2" s="1668"/>
      <c r="BMM2" s="1668"/>
      <c r="BMN2" s="1668"/>
      <c r="BMO2" s="1668"/>
      <c r="BMP2" s="1668"/>
      <c r="BMQ2" s="1668"/>
      <c r="BMR2" s="1668"/>
      <c r="BMS2" s="1668"/>
      <c r="BMT2" s="1668"/>
      <c r="BMU2" s="1668"/>
      <c r="BMV2" s="1668"/>
      <c r="BMW2" s="1668"/>
      <c r="BMX2" s="1668"/>
      <c r="BMY2" s="1668"/>
      <c r="BMZ2" s="1668"/>
      <c r="BNA2" s="1668"/>
      <c r="BNB2" s="1668"/>
      <c r="BNC2" s="1668"/>
      <c r="BND2" s="1668"/>
      <c r="BNE2" s="1668"/>
      <c r="BNF2" s="1668"/>
      <c r="BNG2" s="1668"/>
      <c r="BNH2" s="1668"/>
      <c r="BNI2" s="1668"/>
      <c r="BNJ2" s="1668"/>
      <c r="BNK2" s="1668"/>
      <c r="BNL2" s="1668"/>
      <c r="BNM2" s="1668"/>
      <c r="BNN2" s="1668"/>
      <c r="BNO2" s="1668"/>
      <c r="BNP2" s="1668"/>
      <c r="BNQ2" s="1668"/>
      <c r="BNR2" s="1668"/>
      <c r="BNS2" s="1668"/>
      <c r="BNT2" s="1668"/>
      <c r="BNU2" s="1668"/>
      <c r="BNV2" s="1668"/>
      <c r="BNW2" s="1668"/>
      <c r="BNX2" s="1668"/>
      <c r="BNY2" s="1668"/>
      <c r="BNZ2" s="1668"/>
      <c r="BOA2" s="1668"/>
      <c r="BOB2" s="1668"/>
      <c r="BOC2" s="1668"/>
      <c r="BOD2" s="1668"/>
      <c r="BOE2" s="1668"/>
      <c r="BOF2" s="1668"/>
      <c r="BOG2" s="1668"/>
      <c r="BOH2" s="1668"/>
      <c r="BOI2" s="1668"/>
      <c r="BOJ2" s="1668"/>
      <c r="BOK2" s="1668"/>
      <c r="BOL2" s="1668"/>
      <c r="BOM2" s="1668"/>
      <c r="BON2" s="1668"/>
      <c r="BOO2" s="1668"/>
      <c r="BOP2" s="1668"/>
      <c r="BOQ2" s="1668"/>
      <c r="BOR2" s="1668"/>
      <c r="BOS2" s="1668"/>
      <c r="BOT2" s="1668"/>
      <c r="BOU2" s="1668"/>
      <c r="BOV2" s="1668"/>
      <c r="BOW2" s="1668"/>
      <c r="BOX2" s="1668"/>
      <c r="BOY2" s="1668"/>
      <c r="BOZ2" s="1668"/>
      <c r="BPA2" s="1668"/>
      <c r="BPB2" s="1668"/>
      <c r="BPC2" s="1668"/>
      <c r="BPD2" s="1668"/>
      <c r="BPE2" s="1668"/>
      <c r="BPF2" s="1668"/>
      <c r="BPG2" s="1668"/>
      <c r="BPH2" s="1668"/>
      <c r="BPI2" s="1668"/>
      <c r="BPJ2" s="1668"/>
      <c r="BPK2" s="1668"/>
      <c r="BPL2" s="1668"/>
      <c r="BPM2" s="1668"/>
      <c r="BPN2" s="1668"/>
      <c r="BPO2" s="1668"/>
      <c r="BPP2" s="1668"/>
      <c r="BPQ2" s="1668"/>
      <c r="BPR2" s="1668"/>
      <c r="BPS2" s="1668"/>
      <c r="BPT2" s="1668"/>
      <c r="BPU2" s="1668"/>
      <c r="BPV2" s="1668"/>
      <c r="BPW2" s="1668"/>
      <c r="BPX2" s="1668"/>
      <c r="BPY2" s="1668"/>
      <c r="BPZ2" s="1668"/>
      <c r="BQA2" s="1668"/>
      <c r="BQB2" s="1668"/>
      <c r="BQC2" s="1668"/>
      <c r="BQD2" s="1668"/>
      <c r="BQE2" s="1668"/>
      <c r="BQF2" s="1668"/>
      <c r="BQG2" s="1668"/>
      <c r="BQH2" s="1668"/>
      <c r="BQI2" s="1668"/>
      <c r="BQJ2" s="1668"/>
      <c r="BQK2" s="1668"/>
      <c r="BQL2" s="1668"/>
      <c r="BQM2" s="1668"/>
      <c r="BQN2" s="1668"/>
      <c r="BQO2" s="1668"/>
      <c r="BQP2" s="1668"/>
      <c r="BQQ2" s="1668"/>
      <c r="BQR2" s="1668"/>
      <c r="BQS2" s="1668"/>
      <c r="BQT2" s="1668"/>
      <c r="BQU2" s="1668"/>
      <c r="BQV2" s="1668"/>
      <c r="BQW2" s="1668"/>
      <c r="BQX2" s="1668"/>
      <c r="BQY2" s="1668"/>
      <c r="BQZ2" s="1668"/>
      <c r="BRA2" s="1668"/>
      <c r="BRB2" s="1668"/>
      <c r="BRC2" s="1668"/>
      <c r="BRD2" s="1668"/>
      <c r="BRE2" s="1668"/>
      <c r="BRF2" s="1668"/>
      <c r="BRG2" s="1668"/>
      <c r="BRH2" s="1668"/>
      <c r="BRI2" s="1668"/>
      <c r="BRJ2" s="1668"/>
      <c r="BRK2" s="1668"/>
      <c r="BRL2" s="1668"/>
      <c r="BRM2" s="1668"/>
      <c r="BRN2" s="1668"/>
      <c r="BRO2" s="1668"/>
      <c r="BRP2" s="1668"/>
      <c r="BRQ2" s="1668"/>
      <c r="BRR2" s="1668"/>
      <c r="BRS2" s="1668"/>
      <c r="BRT2" s="1668"/>
      <c r="BRU2" s="1668"/>
      <c r="BRV2" s="1668"/>
      <c r="BRW2" s="1668"/>
      <c r="BRX2" s="1668"/>
      <c r="BRY2" s="1668"/>
      <c r="BRZ2" s="1668"/>
      <c r="BSA2" s="1668"/>
      <c r="BSB2" s="1668"/>
      <c r="BSC2" s="1668"/>
      <c r="BSD2" s="1668"/>
      <c r="BSE2" s="1668"/>
      <c r="BSF2" s="1668"/>
      <c r="BSG2" s="1668"/>
      <c r="BSH2" s="1668"/>
      <c r="BSI2" s="1668"/>
      <c r="BSJ2" s="1668"/>
      <c r="BSK2" s="1668"/>
      <c r="BSL2" s="1668"/>
      <c r="BSM2" s="1668"/>
      <c r="BSN2" s="1668"/>
      <c r="BSO2" s="1668"/>
      <c r="BSP2" s="1668"/>
      <c r="BSQ2" s="1668"/>
      <c r="BSR2" s="1668"/>
      <c r="BSS2" s="1668"/>
      <c r="BST2" s="1668"/>
      <c r="BSU2" s="1668"/>
      <c r="BSV2" s="1668"/>
      <c r="BSW2" s="1668"/>
      <c r="BSX2" s="1668"/>
      <c r="BSY2" s="1668"/>
      <c r="BSZ2" s="1668"/>
      <c r="BTA2" s="1668"/>
      <c r="BTB2" s="1668"/>
      <c r="BTC2" s="1668"/>
      <c r="BTD2" s="1668"/>
      <c r="BTE2" s="1668"/>
      <c r="BTF2" s="1668"/>
      <c r="BTG2" s="1668"/>
      <c r="BTH2" s="1668"/>
      <c r="BTI2" s="1668"/>
      <c r="BTJ2" s="1668"/>
      <c r="BTK2" s="1668"/>
      <c r="BTL2" s="1668"/>
      <c r="BTM2" s="1668"/>
      <c r="BTN2" s="1668"/>
      <c r="BTO2" s="1668"/>
      <c r="BTP2" s="1668"/>
      <c r="BTQ2" s="1668"/>
      <c r="BTR2" s="1668"/>
      <c r="BTS2" s="1668"/>
      <c r="BTT2" s="1668"/>
      <c r="BTU2" s="1668"/>
      <c r="BTV2" s="1668"/>
      <c r="BTW2" s="1668"/>
      <c r="BTX2" s="1668"/>
      <c r="BTY2" s="1668"/>
      <c r="BTZ2" s="1668"/>
      <c r="BUA2" s="1668"/>
      <c r="BUB2" s="1668"/>
      <c r="BUC2" s="1668"/>
      <c r="BUD2" s="1668"/>
      <c r="BUE2" s="1668"/>
      <c r="BUF2" s="1668"/>
      <c r="BUG2" s="1668"/>
      <c r="BUH2" s="1668"/>
      <c r="BUI2" s="1668"/>
      <c r="BUJ2" s="1668"/>
      <c r="BUK2" s="1668"/>
      <c r="BUL2" s="1668"/>
      <c r="BUM2" s="1668"/>
      <c r="BUN2" s="1668"/>
      <c r="BUO2" s="1668"/>
      <c r="BUP2" s="1668"/>
      <c r="BUQ2" s="1668"/>
      <c r="BUR2" s="1668"/>
      <c r="BUS2" s="1668"/>
      <c r="BUT2" s="1668"/>
      <c r="BUU2" s="1668"/>
      <c r="BUV2" s="1668"/>
      <c r="BUW2" s="1668"/>
      <c r="BUX2" s="1668"/>
      <c r="BUY2" s="1668"/>
      <c r="BUZ2" s="1668"/>
      <c r="BVA2" s="1668"/>
      <c r="BVB2" s="1668"/>
      <c r="BVC2" s="1668"/>
      <c r="BVD2" s="1668"/>
      <c r="BVE2" s="1668"/>
      <c r="BVF2" s="1668"/>
      <c r="BVG2" s="1668"/>
      <c r="BVH2" s="1668"/>
      <c r="BVI2" s="1668"/>
      <c r="BVJ2" s="1668"/>
      <c r="BVK2" s="1668"/>
      <c r="BVL2" s="1668"/>
      <c r="BVM2" s="1668"/>
      <c r="BVN2" s="1668"/>
      <c r="BVO2" s="1668"/>
      <c r="BVP2" s="1668"/>
      <c r="BVQ2" s="1668"/>
      <c r="BVR2" s="1668"/>
      <c r="BVS2" s="1668"/>
      <c r="BVT2" s="1668"/>
      <c r="BVU2" s="1668"/>
      <c r="BVV2" s="1668"/>
      <c r="BVW2" s="1668"/>
      <c r="BVX2" s="1668"/>
      <c r="BVY2" s="1668"/>
      <c r="BVZ2" s="1668"/>
      <c r="BWA2" s="1668"/>
      <c r="BWB2" s="1668"/>
      <c r="BWC2" s="1668"/>
      <c r="BWD2" s="1668"/>
      <c r="BWE2" s="1668"/>
      <c r="BWF2" s="1668"/>
      <c r="BWG2" s="1668"/>
      <c r="BWH2" s="1668"/>
      <c r="BWI2" s="1668"/>
      <c r="BWJ2" s="1668"/>
      <c r="BWK2" s="1668"/>
      <c r="BWL2" s="1668"/>
      <c r="BWM2" s="1668"/>
      <c r="BWN2" s="1668"/>
      <c r="BWO2" s="1668"/>
      <c r="BWP2" s="1668"/>
      <c r="BWQ2" s="1668"/>
      <c r="BWR2" s="1668"/>
      <c r="BWS2" s="1668"/>
      <c r="BWT2" s="1668"/>
      <c r="BWU2" s="1668"/>
      <c r="BWV2" s="1668"/>
      <c r="BWW2" s="1668"/>
      <c r="BWX2" s="1668"/>
      <c r="BWY2" s="1668"/>
      <c r="BWZ2" s="1668"/>
      <c r="BXA2" s="1668"/>
      <c r="BXB2" s="1668"/>
      <c r="BXC2" s="1668"/>
      <c r="BXD2" s="1668"/>
      <c r="BXE2" s="1668"/>
      <c r="BXF2" s="1668"/>
      <c r="BXG2" s="1668"/>
      <c r="BXH2" s="1668"/>
      <c r="BXI2" s="1668"/>
      <c r="BXJ2" s="1668"/>
      <c r="BXK2" s="1668"/>
      <c r="BXL2" s="1668"/>
      <c r="BXM2" s="1668"/>
      <c r="BXN2" s="1668"/>
      <c r="BXO2" s="1668"/>
      <c r="BXP2" s="1668"/>
      <c r="BXQ2" s="1668"/>
      <c r="BXR2" s="1668"/>
      <c r="BXS2" s="1668"/>
      <c r="BXT2" s="1668"/>
      <c r="BXU2" s="1668"/>
      <c r="BXV2" s="1668"/>
      <c r="BXW2" s="1668"/>
      <c r="BXX2" s="1668"/>
      <c r="BXY2" s="1668"/>
      <c r="BXZ2" s="1668"/>
      <c r="BYA2" s="1668"/>
      <c r="BYB2" s="1668"/>
      <c r="BYC2" s="1668"/>
      <c r="BYD2" s="1668"/>
      <c r="BYE2" s="1668"/>
      <c r="BYF2" s="1668"/>
      <c r="BYG2" s="1668"/>
      <c r="BYH2" s="1668"/>
      <c r="BYI2" s="1668"/>
      <c r="BYJ2" s="1668"/>
      <c r="BYK2" s="1668"/>
      <c r="BYL2" s="1668"/>
      <c r="BYM2" s="1668"/>
      <c r="BYN2" s="1668"/>
      <c r="BYO2" s="1668"/>
      <c r="BYP2" s="1668"/>
      <c r="BYQ2" s="1668"/>
      <c r="BYR2" s="1668"/>
      <c r="BYS2" s="1668"/>
      <c r="BYT2" s="1668"/>
      <c r="BYU2" s="1668"/>
      <c r="BYV2" s="1668"/>
      <c r="BYW2" s="1668"/>
      <c r="BYX2" s="1668"/>
      <c r="BYY2" s="1668"/>
      <c r="BYZ2" s="1668"/>
      <c r="BZA2" s="1668"/>
      <c r="BZB2" s="1668"/>
      <c r="BZC2" s="1668"/>
      <c r="BZD2" s="1668"/>
      <c r="BZE2" s="1668"/>
      <c r="BZF2" s="1668"/>
      <c r="BZG2" s="1668"/>
      <c r="BZH2" s="1668"/>
      <c r="BZI2" s="1668"/>
      <c r="BZJ2" s="1668"/>
      <c r="BZK2" s="1668"/>
      <c r="BZL2" s="1668"/>
      <c r="BZM2" s="1668"/>
      <c r="BZN2" s="1668"/>
      <c r="BZO2" s="1668"/>
      <c r="BZP2" s="1668"/>
      <c r="BZQ2" s="1668"/>
      <c r="BZR2" s="1668"/>
      <c r="BZS2" s="1668"/>
      <c r="BZT2" s="1668"/>
      <c r="BZU2" s="1668"/>
      <c r="BZV2" s="1668"/>
      <c r="BZW2" s="1668"/>
      <c r="BZX2" s="1668"/>
      <c r="BZY2" s="1668"/>
      <c r="BZZ2" s="1668"/>
      <c r="CAA2" s="1668"/>
      <c r="CAB2" s="1668"/>
      <c r="CAC2" s="1668"/>
      <c r="CAD2" s="1668"/>
      <c r="CAE2" s="1668"/>
      <c r="CAF2" s="1668"/>
      <c r="CAG2" s="1668"/>
      <c r="CAH2" s="1668"/>
      <c r="CAI2" s="1668"/>
      <c r="CAJ2" s="1668"/>
      <c r="CAK2" s="1668"/>
      <c r="CAL2" s="1668"/>
      <c r="CAM2" s="1668"/>
      <c r="CAN2" s="1668"/>
      <c r="CAO2" s="1668"/>
      <c r="CAP2" s="1668"/>
      <c r="CAQ2" s="1668"/>
      <c r="CAR2" s="1668"/>
      <c r="CAS2" s="1668"/>
      <c r="CAT2" s="1668"/>
      <c r="CAU2" s="1668"/>
      <c r="CAV2" s="1668"/>
      <c r="CAW2" s="1668"/>
      <c r="CAX2" s="1668"/>
      <c r="CAY2" s="1668"/>
      <c r="CAZ2" s="1668"/>
      <c r="CBA2" s="1668"/>
      <c r="CBB2" s="1668"/>
      <c r="CBC2" s="1668"/>
      <c r="CBD2" s="1668"/>
      <c r="CBE2" s="1668"/>
      <c r="CBF2" s="1668"/>
      <c r="CBG2" s="1668"/>
      <c r="CBH2" s="1668"/>
      <c r="CBI2" s="1668"/>
      <c r="CBJ2" s="1668"/>
      <c r="CBK2" s="1668"/>
      <c r="CBL2" s="1668"/>
      <c r="CBM2" s="1668"/>
      <c r="CBN2" s="1668"/>
      <c r="CBO2" s="1668"/>
      <c r="CBP2" s="1668"/>
      <c r="CBQ2" s="1668"/>
      <c r="CBR2" s="1668"/>
      <c r="CBS2" s="1668"/>
      <c r="CBT2" s="1668"/>
      <c r="CBU2" s="1668"/>
      <c r="CBV2" s="1668"/>
      <c r="CBW2" s="1668"/>
      <c r="CBX2" s="1668"/>
      <c r="CBY2" s="1668"/>
      <c r="CBZ2" s="1668"/>
      <c r="CCA2" s="1668"/>
      <c r="CCB2" s="1668"/>
      <c r="CCC2" s="1668"/>
      <c r="CCD2" s="1668"/>
      <c r="CCE2" s="1668"/>
      <c r="CCF2" s="1668"/>
      <c r="CCG2" s="1668"/>
      <c r="CCH2" s="1668"/>
      <c r="CCI2" s="1668"/>
      <c r="CCJ2" s="1668"/>
      <c r="CCK2" s="1668"/>
      <c r="CCL2" s="1668"/>
      <c r="CCM2" s="1668"/>
      <c r="CCN2" s="1668"/>
      <c r="CCO2" s="1668"/>
      <c r="CCP2" s="1668"/>
      <c r="CCQ2" s="1668"/>
      <c r="CCR2" s="1668"/>
      <c r="CCS2" s="1668"/>
      <c r="CCT2" s="1668"/>
      <c r="CCU2" s="1668"/>
      <c r="CCV2" s="1668"/>
      <c r="CCW2" s="1668"/>
      <c r="CCX2" s="1668"/>
      <c r="CCY2" s="1668"/>
      <c r="CCZ2" s="1668"/>
      <c r="CDA2" s="1668"/>
      <c r="CDB2" s="1668"/>
      <c r="CDC2" s="1668"/>
      <c r="CDD2" s="1668"/>
      <c r="CDE2" s="1668"/>
      <c r="CDF2" s="1668"/>
      <c r="CDG2" s="1668"/>
      <c r="CDH2" s="1668"/>
      <c r="CDI2" s="1668"/>
      <c r="CDJ2" s="1668"/>
      <c r="CDK2" s="1668"/>
      <c r="CDL2" s="1668"/>
      <c r="CDM2" s="1668"/>
      <c r="CDN2" s="1668"/>
      <c r="CDO2" s="1668"/>
      <c r="CDP2" s="1668"/>
      <c r="CDQ2" s="1668"/>
      <c r="CDR2" s="1668"/>
      <c r="CDS2" s="1668"/>
      <c r="CDT2" s="1668"/>
      <c r="CDU2" s="1668"/>
      <c r="CDV2" s="1668"/>
      <c r="CDW2" s="1668"/>
      <c r="CDX2" s="1668"/>
      <c r="CDY2" s="1668"/>
      <c r="CDZ2" s="1668"/>
      <c r="CEA2" s="1668"/>
      <c r="CEB2" s="1668"/>
      <c r="CEC2" s="1668"/>
      <c r="CED2" s="1668"/>
      <c r="CEE2" s="1668"/>
      <c r="CEF2" s="1668"/>
      <c r="CEG2" s="1668"/>
      <c r="CEH2" s="1668"/>
      <c r="CEI2" s="1668"/>
      <c r="CEJ2" s="1668"/>
      <c r="CEK2" s="1668"/>
      <c r="CEL2" s="1668"/>
      <c r="CEM2" s="1668"/>
      <c r="CEN2" s="1668"/>
      <c r="CEO2" s="1668"/>
      <c r="CEP2" s="1668"/>
      <c r="CEQ2" s="1668"/>
      <c r="CER2" s="1668"/>
      <c r="CES2" s="1668"/>
      <c r="CET2" s="1668"/>
      <c r="CEU2" s="1668"/>
      <c r="CEV2" s="1668"/>
      <c r="CEW2" s="1668"/>
      <c r="CEX2" s="1668"/>
      <c r="CEY2" s="1668"/>
      <c r="CEZ2" s="1668"/>
      <c r="CFA2" s="1668"/>
      <c r="CFB2" s="1668"/>
      <c r="CFC2" s="1668"/>
      <c r="CFD2" s="1668"/>
      <c r="CFE2" s="1668"/>
      <c r="CFF2" s="1668"/>
      <c r="CFG2" s="1668"/>
      <c r="CFH2" s="1668"/>
      <c r="CFI2" s="1668"/>
      <c r="CFJ2" s="1668"/>
      <c r="CFK2" s="1668"/>
      <c r="CFL2" s="1668"/>
      <c r="CFM2" s="1668"/>
      <c r="CFN2" s="1668"/>
      <c r="CFO2" s="1668"/>
      <c r="CFP2" s="1668"/>
      <c r="CFQ2" s="1668"/>
      <c r="CFR2" s="1668"/>
      <c r="CFS2" s="1668"/>
      <c r="CFT2" s="1668"/>
      <c r="CFU2" s="1668"/>
      <c r="CFV2" s="1668"/>
      <c r="CFW2" s="1668"/>
      <c r="CFX2" s="1668"/>
      <c r="CFY2" s="1668"/>
      <c r="CFZ2" s="1668"/>
      <c r="CGA2" s="1668"/>
      <c r="CGB2" s="1668"/>
      <c r="CGC2" s="1668"/>
      <c r="CGD2" s="1668"/>
      <c r="CGE2" s="1668"/>
      <c r="CGF2" s="1668"/>
      <c r="CGG2" s="1668"/>
      <c r="CGH2" s="1668"/>
      <c r="CGI2" s="1668"/>
      <c r="CGJ2" s="1668"/>
      <c r="CGK2" s="1668"/>
      <c r="CGL2" s="1668"/>
      <c r="CGM2" s="1668"/>
      <c r="CGN2" s="1668"/>
      <c r="CGO2" s="1668"/>
      <c r="CGP2" s="1668"/>
      <c r="CGQ2" s="1668"/>
      <c r="CGR2" s="1668"/>
      <c r="CGS2" s="1668"/>
      <c r="CGT2" s="1668"/>
      <c r="CGU2" s="1668"/>
      <c r="CGV2" s="1668"/>
      <c r="CGW2" s="1668"/>
      <c r="CGX2" s="1668"/>
      <c r="CGY2" s="1668"/>
      <c r="CGZ2" s="1668"/>
      <c r="CHA2" s="1668"/>
      <c r="CHB2" s="1668"/>
      <c r="CHC2" s="1668"/>
      <c r="CHD2" s="1668"/>
      <c r="CHE2" s="1668"/>
      <c r="CHF2" s="1668"/>
      <c r="CHG2" s="1668"/>
      <c r="CHH2" s="1668"/>
      <c r="CHI2" s="1668"/>
      <c r="CHJ2" s="1668"/>
      <c r="CHK2" s="1668"/>
      <c r="CHL2" s="1668"/>
      <c r="CHM2" s="1668"/>
      <c r="CHN2" s="1668"/>
      <c r="CHO2" s="1668"/>
      <c r="CHP2" s="1668"/>
      <c r="CHQ2" s="1668"/>
      <c r="CHR2" s="1668"/>
      <c r="CHS2" s="1668"/>
      <c r="CHT2" s="1668"/>
      <c r="CHU2" s="1668"/>
      <c r="CHV2" s="1668"/>
      <c r="CHW2" s="1668"/>
      <c r="CHX2" s="1668"/>
      <c r="CHY2" s="1668"/>
      <c r="CHZ2" s="1668"/>
      <c r="CIA2" s="1668"/>
      <c r="CIB2" s="1668"/>
      <c r="CIC2" s="1668"/>
      <c r="CID2" s="1668"/>
      <c r="CIE2" s="1668"/>
      <c r="CIF2" s="1668"/>
      <c r="CIG2" s="1668"/>
      <c r="CIH2" s="1668"/>
      <c r="CII2" s="1668"/>
      <c r="CIJ2" s="1668"/>
      <c r="CIK2" s="1668"/>
      <c r="CIL2" s="1668"/>
      <c r="CIM2" s="1668"/>
      <c r="CIN2" s="1668"/>
      <c r="CIO2" s="1668"/>
      <c r="CIP2" s="1668"/>
      <c r="CIQ2" s="1668"/>
      <c r="CIR2" s="1668"/>
      <c r="CIS2" s="1668"/>
      <c r="CIT2" s="1668"/>
      <c r="CIU2" s="1668"/>
      <c r="CIV2" s="1668"/>
      <c r="CIW2" s="1668"/>
      <c r="CIX2" s="1668"/>
      <c r="CIY2" s="1668"/>
      <c r="CIZ2" s="1668"/>
      <c r="CJA2" s="1668"/>
      <c r="CJB2" s="1668"/>
      <c r="CJC2" s="1668"/>
      <c r="CJD2" s="1668"/>
      <c r="CJE2" s="1668"/>
      <c r="CJF2" s="1668"/>
      <c r="CJG2" s="1668"/>
      <c r="CJH2" s="1668"/>
      <c r="CJI2" s="1668"/>
      <c r="CJJ2" s="1668"/>
      <c r="CJK2" s="1668"/>
      <c r="CJL2" s="1668"/>
      <c r="CJM2" s="1668"/>
      <c r="CJN2" s="1668"/>
      <c r="CJO2" s="1668"/>
      <c r="CJP2" s="1668"/>
      <c r="CJQ2" s="1668"/>
      <c r="CJR2" s="1668"/>
      <c r="CJS2" s="1668"/>
      <c r="CJT2" s="1668"/>
      <c r="CJU2" s="1668"/>
      <c r="CJV2" s="1668"/>
      <c r="CJW2" s="1668"/>
      <c r="CJX2" s="1668"/>
      <c r="CJY2" s="1668"/>
      <c r="CJZ2" s="1668"/>
      <c r="CKA2" s="1668"/>
      <c r="CKB2" s="1668"/>
      <c r="CKC2" s="1668"/>
      <c r="CKD2" s="1668"/>
      <c r="CKE2" s="1668"/>
      <c r="CKF2" s="1668"/>
      <c r="CKG2" s="1668"/>
      <c r="CKH2" s="1668"/>
      <c r="CKI2" s="1668"/>
      <c r="CKJ2" s="1668"/>
      <c r="CKK2" s="1668"/>
      <c r="CKL2" s="1668"/>
      <c r="CKM2" s="1668"/>
      <c r="CKN2" s="1668"/>
      <c r="CKO2" s="1668"/>
      <c r="CKP2" s="1668"/>
      <c r="CKQ2" s="1668"/>
      <c r="CKR2" s="1668"/>
      <c r="CKS2" s="1668"/>
      <c r="CKT2" s="1668"/>
      <c r="CKU2" s="1668"/>
      <c r="CKV2" s="1668"/>
      <c r="CKW2" s="1668"/>
      <c r="CKX2" s="1668"/>
      <c r="CKY2" s="1668"/>
      <c r="CKZ2" s="1668"/>
      <c r="CLA2" s="1668"/>
      <c r="CLB2" s="1668"/>
      <c r="CLC2" s="1668"/>
      <c r="CLD2" s="1668"/>
      <c r="CLE2" s="1668"/>
      <c r="CLF2" s="1668"/>
      <c r="CLG2" s="1668"/>
      <c r="CLH2" s="1668"/>
      <c r="CLI2" s="1668"/>
      <c r="CLJ2" s="1668"/>
      <c r="CLK2" s="1668"/>
      <c r="CLL2" s="1668"/>
      <c r="CLM2" s="1668"/>
      <c r="CLN2" s="1668"/>
      <c r="CLO2" s="1668"/>
      <c r="CLP2" s="1668"/>
      <c r="CLQ2" s="1668"/>
      <c r="CLR2" s="1668"/>
      <c r="CLS2" s="1668"/>
      <c r="CLT2" s="1668"/>
      <c r="CLU2" s="1668"/>
      <c r="CLV2" s="1668"/>
      <c r="CLW2" s="1668"/>
      <c r="CLX2" s="1668"/>
      <c r="CLY2" s="1668"/>
      <c r="CLZ2" s="1668"/>
      <c r="CMA2" s="1668"/>
      <c r="CMB2" s="1668"/>
      <c r="CMC2" s="1668"/>
      <c r="CMD2" s="1668"/>
      <c r="CME2" s="1668"/>
      <c r="CMF2" s="1668"/>
      <c r="CMG2" s="1668"/>
      <c r="CMH2" s="1668"/>
      <c r="CMI2" s="1668"/>
      <c r="CMJ2" s="1668"/>
      <c r="CMK2" s="1668"/>
      <c r="CML2" s="1668"/>
      <c r="CMM2" s="1668"/>
      <c r="CMN2" s="1668"/>
      <c r="CMO2" s="1668"/>
      <c r="CMP2" s="1668"/>
      <c r="CMQ2" s="1668"/>
      <c r="CMR2" s="1668"/>
      <c r="CMS2" s="1668"/>
      <c r="CMT2" s="1668"/>
      <c r="CMU2" s="1668"/>
      <c r="CMV2" s="1668"/>
      <c r="CMW2" s="1668"/>
      <c r="CMX2" s="1668"/>
      <c r="CMY2" s="1668"/>
      <c r="CMZ2" s="1668"/>
      <c r="CNA2" s="1668"/>
      <c r="CNB2" s="1668"/>
      <c r="CNC2" s="1668"/>
      <c r="CND2" s="1668"/>
      <c r="CNE2" s="1668"/>
      <c r="CNF2" s="1668"/>
      <c r="CNG2" s="1668"/>
      <c r="CNH2" s="1668"/>
      <c r="CNI2" s="1668"/>
      <c r="CNJ2" s="1668"/>
      <c r="CNK2" s="1668"/>
      <c r="CNL2" s="1668"/>
      <c r="CNM2" s="1668"/>
      <c r="CNN2" s="1668"/>
      <c r="CNO2" s="1668"/>
      <c r="CNP2" s="1668"/>
      <c r="CNQ2" s="1668"/>
      <c r="CNR2" s="1668"/>
      <c r="CNS2" s="1668"/>
      <c r="CNT2" s="1668"/>
      <c r="CNU2" s="1668"/>
      <c r="CNV2" s="1668"/>
      <c r="CNW2" s="1668"/>
      <c r="CNX2" s="1668"/>
      <c r="CNY2" s="1668"/>
      <c r="CNZ2" s="1668"/>
      <c r="COA2" s="1668"/>
      <c r="COB2" s="1668"/>
      <c r="COC2" s="1668"/>
      <c r="COD2" s="1668"/>
      <c r="COE2" s="1668"/>
      <c r="COF2" s="1668"/>
      <c r="COG2" s="1668"/>
      <c r="COH2" s="1668"/>
      <c r="COI2" s="1668"/>
      <c r="COJ2" s="1668"/>
      <c r="COK2" s="1668"/>
      <c r="COL2" s="1668"/>
      <c r="COM2" s="1668"/>
      <c r="CON2" s="1668"/>
      <c r="COO2" s="1668"/>
      <c r="COP2" s="1668"/>
      <c r="COQ2" s="1668"/>
      <c r="COR2" s="1668"/>
      <c r="COS2" s="1668"/>
      <c r="COT2" s="1668"/>
      <c r="COU2" s="1668"/>
      <c r="COV2" s="1668"/>
      <c r="COW2" s="1668"/>
      <c r="COX2" s="1668"/>
      <c r="COY2" s="1668"/>
      <c r="COZ2" s="1668"/>
      <c r="CPA2" s="1668"/>
      <c r="CPB2" s="1668"/>
      <c r="CPC2" s="1668"/>
      <c r="CPD2" s="1668"/>
      <c r="CPE2" s="1668"/>
      <c r="CPF2" s="1668"/>
      <c r="CPG2" s="1668"/>
      <c r="CPH2" s="1668"/>
      <c r="CPI2" s="1668"/>
      <c r="CPJ2" s="1668"/>
      <c r="CPK2" s="1668"/>
      <c r="CPL2" s="1668"/>
      <c r="CPM2" s="1668"/>
      <c r="CPN2" s="1668"/>
      <c r="CPO2" s="1668"/>
      <c r="CPP2" s="1668"/>
      <c r="CPQ2" s="1668"/>
      <c r="CPR2" s="1668"/>
      <c r="CPS2" s="1668"/>
      <c r="CPT2" s="1668"/>
      <c r="CPU2" s="1668"/>
      <c r="CPV2" s="1668"/>
      <c r="CPW2" s="1668"/>
      <c r="CPX2" s="1668"/>
      <c r="CPY2" s="1668"/>
      <c r="CPZ2" s="1668"/>
      <c r="CQA2" s="1668"/>
      <c r="CQB2" s="1668"/>
      <c r="CQC2" s="1668"/>
      <c r="CQD2" s="1668"/>
      <c r="CQE2" s="1668"/>
      <c r="CQF2" s="1668"/>
      <c r="CQG2" s="1668"/>
      <c r="CQH2" s="1668"/>
      <c r="CQI2" s="1668"/>
      <c r="CQJ2" s="1668"/>
      <c r="CQK2" s="1668"/>
      <c r="CQL2" s="1668"/>
      <c r="CQM2" s="1668"/>
      <c r="CQN2" s="1668"/>
      <c r="CQO2" s="1668"/>
      <c r="CQP2" s="1668"/>
      <c r="CQQ2" s="1668"/>
      <c r="CQR2" s="1668"/>
      <c r="CQS2" s="1668"/>
      <c r="CQT2" s="1668"/>
      <c r="CQU2" s="1668"/>
      <c r="CQV2" s="1668"/>
      <c r="CQW2" s="1668"/>
      <c r="CQX2" s="1668"/>
      <c r="CQY2" s="1668"/>
      <c r="CQZ2" s="1668"/>
      <c r="CRA2" s="1668"/>
      <c r="CRB2" s="1668"/>
      <c r="CRC2" s="1668"/>
      <c r="CRD2" s="1668"/>
      <c r="CRE2" s="1668"/>
      <c r="CRF2" s="1668"/>
      <c r="CRG2" s="1668"/>
      <c r="CRH2" s="1668"/>
      <c r="CRI2" s="1668"/>
      <c r="CRJ2" s="1668"/>
      <c r="CRK2" s="1668"/>
      <c r="CRL2" s="1668"/>
      <c r="CRM2" s="1668"/>
      <c r="CRN2" s="1668"/>
      <c r="CRO2" s="1668"/>
      <c r="CRP2" s="1668"/>
      <c r="CRQ2" s="1668"/>
      <c r="CRR2" s="1668"/>
      <c r="CRS2" s="1668"/>
      <c r="CRT2" s="1668"/>
      <c r="CRU2" s="1668"/>
      <c r="CRV2" s="1668"/>
      <c r="CRW2" s="1668"/>
      <c r="CRX2" s="1668"/>
      <c r="CRY2" s="1668"/>
      <c r="CRZ2" s="1668"/>
      <c r="CSA2" s="1668"/>
      <c r="CSB2" s="1668"/>
      <c r="CSC2" s="1668"/>
      <c r="CSD2" s="1668"/>
      <c r="CSE2" s="1668"/>
      <c r="CSF2" s="1668"/>
      <c r="CSG2" s="1668"/>
      <c r="CSH2" s="1668"/>
      <c r="CSI2" s="1668"/>
      <c r="CSJ2" s="1668"/>
      <c r="CSK2" s="1668"/>
      <c r="CSL2" s="1668"/>
      <c r="CSM2" s="1668"/>
      <c r="CSN2" s="1668"/>
      <c r="CSO2" s="1668"/>
      <c r="CSP2" s="1668"/>
      <c r="CSQ2" s="1668"/>
      <c r="CSR2" s="1668"/>
      <c r="CSS2" s="1668"/>
      <c r="CST2" s="1668"/>
      <c r="CSU2" s="1668"/>
      <c r="CSV2" s="1668"/>
      <c r="CSW2" s="1668"/>
      <c r="CSX2" s="1668"/>
      <c r="CSY2" s="1668"/>
      <c r="CSZ2" s="1668"/>
      <c r="CTA2" s="1668"/>
      <c r="CTB2" s="1668"/>
      <c r="CTC2" s="1668"/>
      <c r="CTD2" s="1668"/>
      <c r="CTE2" s="1668"/>
      <c r="CTF2" s="1668"/>
      <c r="CTG2" s="1668"/>
      <c r="CTH2" s="1668"/>
      <c r="CTI2" s="1668"/>
      <c r="CTJ2" s="1668"/>
      <c r="CTK2" s="1668"/>
      <c r="CTL2" s="1668"/>
      <c r="CTM2" s="1668"/>
      <c r="CTN2" s="1668"/>
      <c r="CTO2" s="1668"/>
      <c r="CTP2" s="1668"/>
      <c r="CTQ2" s="1668"/>
      <c r="CTR2" s="1668"/>
      <c r="CTS2" s="1668"/>
      <c r="CTT2" s="1668"/>
      <c r="CTU2" s="1668"/>
      <c r="CTV2" s="1668"/>
      <c r="CTW2" s="1668"/>
      <c r="CTX2" s="1668"/>
      <c r="CTY2" s="1668"/>
      <c r="CTZ2" s="1668"/>
      <c r="CUA2" s="1668"/>
      <c r="CUB2" s="1668"/>
      <c r="CUC2" s="1668"/>
      <c r="CUD2" s="1668"/>
      <c r="CUE2" s="1668"/>
      <c r="CUF2" s="1668"/>
      <c r="CUG2" s="1668"/>
      <c r="CUH2" s="1668"/>
      <c r="CUI2" s="1668"/>
      <c r="CUJ2" s="1668"/>
      <c r="CUK2" s="1668"/>
      <c r="CUL2" s="1668"/>
      <c r="CUM2" s="1668"/>
      <c r="CUN2" s="1668"/>
      <c r="CUO2" s="1668"/>
      <c r="CUP2" s="1668"/>
      <c r="CUQ2" s="1668"/>
      <c r="CUR2" s="1668"/>
      <c r="CUS2" s="1668"/>
      <c r="CUT2" s="1668"/>
      <c r="CUU2" s="1668"/>
      <c r="CUV2" s="1668"/>
      <c r="CUW2" s="1668"/>
      <c r="CUX2" s="1668"/>
      <c r="CUY2" s="1668"/>
      <c r="CUZ2" s="1668"/>
      <c r="CVA2" s="1668"/>
      <c r="CVB2" s="1668"/>
      <c r="CVC2" s="1668"/>
      <c r="CVD2" s="1668"/>
      <c r="CVE2" s="1668"/>
      <c r="CVF2" s="1668"/>
      <c r="CVG2" s="1668"/>
      <c r="CVH2" s="1668"/>
      <c r="CVI2" s="1668"/>
      <c r="CVJ2" s="1668"/>
      <c r="CVK2" s="1668"/>
      <c r="CVL2" s="1668"/>
      <c r="CVM2" s="1668"/>
      <c r="CVN2" s="1668"/>
      <c r="CVO2" s="1668"/>
      <c r="CVP2" s="1668"/>
      <c r="CVQ2" s="1668"/>
      <c r="CVR2" s="1668"/>
      <c r="CVS2" s="1668"/>
      <c r="CVT2" s="1668"/>
      <c r="CVU2" s="1668"/>
      <c r="CVV2" s="1668"/>
      <c r="CVW2" s="1668"/>
      <c r="CVX2" s="1668"/>
      <c r="CVY2" s="1668"/>
      <c r="CVZ2" s="1668"/>
      <c r="CWA2" s="1668"/>
      <c r="CWB2" s="1668"/>
      <c r="CWC2" s="1668"/>
      <c r="CWD2" s="1668"/>
      <c r="CWE2" s="1668"/>
      <c r="CWF2" s="1668"/>
      <c r="CWG2" s="1668"/>
      <c r="CWH2" s="1668"/>
      <c r="CWI2" s="1668"/>
      <c r="CWJ2" s="1668"/>
      <c r="CWK2" s="1668"/>
      <c r="CWL2" s="1668"/>
      <c r="CWM2" s="1668"/>
      <c r="CWN2" s="1668"/>
      <c r="CWO2" s="1668"/>
      <c r="CWP2" s="1668"/>
      <c r="CWQ2" s="1668"/>
      <c r="CWR2" s="1668"/>
      <c r="CWS2" s="1668"/>
      <c r="CWT2" s="1668"/>
      <c r="CWU2" s="1668"/>
      <c r="CWV2" s="1668"/>
      <c r="CWW2" s="1668"/>
      <c r="CWX2" s="1668"/>
      <c r="CWY2" s="1668"/>
      <c r="CWZ2" s="1668"/>
      <c r="CXA2" s="1668"/>
      <c r="CXB2" s="1668"/>
      <c r="CXC2" s="1668"/>
      <c r="CXD2" s="1668"/>
      <c r="CXE2" s="1668"/>
      <c r="CXF2" s="1668"/>
      <c r="CXG2" s="1668"/>
      <c r="CXH2" s="1668"/>
      <c r="CXI2" s="1668"/>
      <c r="CXJ2" s="1668"/>
      <c r="CXK2" s="1668"/>
      <c r="CXL2" s="1668"/>
      <c r="CXM2" s="1668"/>
      <c r="CXN2" s="1668"/>
      <c r="CXO2" s="1668"/>
      <c r="CXP2" s="1668"/>
      <c r="CXQ2" s="1668"/>
      <c r="CXR2" s="1668"/>
      <c r="CXS2" s="1668"/>
      <c r="CXT2" s="1668"/>
      <c r="CXU2" s="1668"/>
      <c r="CXV2" s="1668"/>
      <c r="CXW2" s="1668"/>
      <c r="CXX2" s="1668"/>
      <c r="CXY2" s="1668"/>
      <c r="CXZ2" s="1668"/>
      <c r="CYA2" s="1668"/>
      <c r="CYB2" s="1668"/>
      <c r="CYC2" s="1668"/>
      <c r="CYD2" s="1668"/>
      <c r="CYE2" s="1668"/>
      <c r="CYF2" s="1668"/>
      <c r="CYG2" s="1668"/>
      <c r="CYH2" s="1668"/>
      <c r="CYI2" s="1668"/>
      <c r="CYJ2" s="1668"/>
      <c r="CYK2" s="1668"/>
      <c r="CYL2" s="1668"/>
      <c r="CYM2" s="1668"/>
      <c r="CYN2" s="1668"/>
      <c r="CYO2" s="1668"/>
      <c r="CYP2" s="1668"/>
      <c r="CYQ2" s="1668"/>
      <c r="CYR2" s="1668"/>
      <c r="CYS2" s="1668"/>
      <c r="CYT2" s="1668"/>
      <c r="CYU2" s="1668"/>
      <c r="CYV2" s="1668"/>
      <c r="CYW2" s="1668"/>
      <c r="CYX2" s="1668"/>
      <c r="CYY2" s="1668"/>
      <c r="CYZ2" s="1668"/>
      <c r="CZA2" s="1668"/>
      <c r="CZB2" s="1668"/>
      <c r="CZC2" s="1668"/>
      <c r="CZD2" s="1668"/>
      <c r="CZE2" s="1668"/>
      <c r="CZF2" s="1668"/>
      <c r="CZG2" s="1668"/>
      <c r="CZH2" s="1668"/>
      <c r="CZI2" s="1668"/>
      <c r="CZJ2" s="1668"/>
      <c r="CZK2" s="1668"/>
      <c r="CZL2" s="1668"/>
      <c r="CZM2" s="1668"/>
      <c r="CZN2" s="1668"/>
      <c r="CZO2" s="1668"/>
      <c r="CZP2" s="1668"/>
      <c r="CZQ2" s="1668"/>
      <c r="CZR2" s="1668"/>
      <c r="CZS2" s="1668"/>
      <c r="CZT2" s="1668"/>
      <c r="CZU2" s="1668"/>
      <c r="CZV2" s="1668"/>
      <c r="CZW2" s="1668"/>
      <c r="CZX2" s="1668"/>
      <c r="CZY2" s="1668"/>
      <c r="CZZ2" s="1668"/>
      <c r="DAA2" s="1668"/>
      <c r="DAB2" s="1668"/>
      <c r="DAC2" s="1668"/>
      <c r="DAD2" s="1668"/>
      <c r="DAE2" s="1668"/>
      <c r="DAF2" s="1668"/>
      <c r="DAG2" s="1668"/>
      <c r="DAH2" s="1668"/>
      <c r="DAI2" s="1668"/>
      <c r="DAJ2" s="1668"/>
      <c r="DAK2" s="1668"/>
      <c r="DAL2" s="1668"/>
      <c r="DAM2" s="1668"/>
      <c r="DAN2" s="1668"/>
      <c r="DAO2" s="1668"/>
      <c r="DAP2" s="1668"/>
      <c r="DAQ2" s="1668"/>
      <c r="DAR2" s="1668"/>
      <c r="DAS2" s="1668"/>
      <c r="DAT2" s="1668"/>
      <c r="DAU2" s="1668"/>
      <c r="DAV2" s="1668"/>
      <c r="DAW2" s="1668"/>
      <c r="DAX2" s="1668"/>
      <c r="DAY2" s="1668"/>
      <c r="DAZ2" s="1668"/>
      <c r="DBA2" s="1668"/>
      <c r="DBB2" s="1668"/>
      <c r="DBC2" s="1668"/>
      <c r="DBD2" s="1668"/>
      <c r="DBE2" s="1668"/>
      <c r="DBF2" s="1668"/>
      <c r="DBG2" s="1668"/>
      <c r="DBH2" s="1668"/>
      <c r="DBI2" s="1668"/>
      <c r="DBJ2" s="1668"/>
      <c r="DBK2" s="1668"/>
      <c r="DBL2" s="1668"/>
      <c r="DBM2" s="1668"/>
      <c r="DBN2" s="1668"/>
      <c r="DBO2" s="1668"/>
      <c r="DBP2" s="1668"/>
      <c r="DBQ2" s="1668"/>
      <c r="DBR2" s="1668"/>
      <c r="DBS2" s="1668"/>
      <c r="DBT2" s="1668"/>
      <c r="DBU2" s="1668"/>
      <c r="DBV2" s="1668"/>
      <c r="DBW2" s="1668"/>
      <c r="DBX2" s="1668"/>
      <c r="DBY2" s="1668"/>
      <c r="DBZ2" s="1668"/>
      <c r="DCA2" s="1668"/>
      <c r="DCB2" s="1668"/>
      <c r="DCC2" s="1668"/>
      <c r="DCD2" s="1668"/>
      <c r="DCE2" s="1668"/>
      <c r="DCF2" s="1668"/>
      <c r="DCG2" s="1668"/>
      <c r="DCH2" s="1668"/>
      <c r="DCI2" s="1668"/>
      <c r="DCJ2" s="1668"/>
      <c r="DCK2" s="1668"/>
      <c r="DCL2" s="1668"/>
      <c r="DCM2" s="1668"/>
      <c r="DCN2" s="1668"/>
      <c r="DCO2" s="1668"/>
      <c r="DCP2" s="1668"/>
      <c r="DCQ2" s="1668"/>
      <c r="DCR2" s="1668"/>
      <c r="DCS2" s="1668"/>
      <c r="DCT2" s="1668"/>
      <c r="DCU2" s="1668"/>
      <c r="DCV2" s="1668"/>
      <c r="DCW2" s="1668"/>
      <c r="DCX2" s="1668"/>
      <c r="DCY2" s="1668"/>
      <c r="DCZ2" s="1668"/>
      <c r="DDA2" s="1668"/>
      <c r="DDB2" s="1668"/>
      <c r="DDC2" s="1668"/>
      <c r="DDD2" s="1668"/>
      <c r="DDE2" s="1668"/>
      <c r="DDF2" s="1668"/>
      <c r="DDG2" s="1668"/>
      <c r="DDH2" s="1668"/>
      <c r="DDI2" s="1668"/>
      <c r="DDJ2" s="1668"/>
      <c r="DDK2" s="1668"/>
      <c r="DDL2" s="1668"/>
      <c r="DDM2" s="1668"/>
      <c r="DDN2" s="1668"/>
      <c r="DDO2" s="1668"/>
      <c r="DDP2" s="1668"/>
      <c r="DDQ2" s="1668"/>
      <c r="DDR2" s="1668"/>
      <c r="DDS2" s="1668"/>
      <c r="DDT2" s="1668"/>
      <c r="DDU2" s="1668"/>
      <c r="DDV2" s="1668"/>
      <c r="DDW2" s="1668"/>
      <c r="DDX2" s="1668"/>
      <c r="DDY2" s="1668"/>
      <c r="DDZ2" s="1668"/>
      <c r="DEA2" s="1668"/>
      <c r="DEB2" s="1668"/>
      <c r="DEC2" s="1668"/>
      <c r="DED2" s="1668"/>
      <c r="DEE2" s="1668"/>
      <c r="DEF2" s="1668"/>
      <c r="DEG2" s="1668"/>
      <c r="DEH2" s="1668"/>
      <c r="DEI2" s="1668"/>
      <c r="DEJ2" s="1668"/>
      <c r="DEK2" s="1668"/>
      <c r="DEL2" s="1668"/>
      <c r="DEM2" s="1668"/>
      <c r="DEN2" s="1668"/>
      <c r="DEO2" s="1668"/>
      <c r="DEP2" s="1668"/>
      <c r="DEQ2" s="1668"/>
      <c r="DER2" s="1668"/>
      <c r="DES2" s="1668"/>
      <c r="DET2" s="1668"/>
      <c r="DEU2" s="1668"/>
      <c r="DEV2" s="1668"/>
      <c r="DEW2" s="1668"/>
      <c r="DEX2" s="1668"/>
      <c r="DEY2" s="1668"/>
      <c r="DEZ2" s="1668"/>
      <c r="DFA2" s="1668"/>
      <c r="DFB2" s="1668"/>
      <c r="DFC2" s="1668"/>
      <c r="DFD2" s="1668"/>
      <c r="DFE2" s="1668"/>
      <c r="DFF2" s="1668"/>
      <c r="DFG2" s="1668"/>
      <c r="DFH2" s="1668"/>
      <c r="DFI2" s="1668"/>
      <c r="DFJ2" s="1668"/>
      <c r="DFK2" s="1668"/>
      <c r="DFL2" s="1668"/>
      <c r="DFM2" s="1668"/>
      <c r="DFN2" s="1668"/>
      <c r="DFO2" s="1668"/>
      <c r="DFP2" s="1668"/>
      <c r="DFQ2" s="1668"/>
      <c r="DFR2" s="1668"/>
      <c r="DFS2" s="1668"/>
      <c r="DFT2" s="1668"/>
      <c r="DFU2" s="1668"/>
      <c r="DFV2" s="1668"/>
      <c r="DFW2" s="1668"/>
      <c r="DFX2" s="1668"/>
      <c r="DFY2" s="1668"/>
      <c r="DFZ2" s="1668"/>
      <c r="DGA2" s="1668"/>
      <c r="DGB2" s="1668"/>
      <c r="DGC2" s="1668"/>
      <c r="DGD2" s="1668"/>
      <c r="DGE2" s="1668"/>
      <c r="DGF2" s="1668"/>
      <c r="DGG2" s="1668"/>
      <c r="DGH2" s="1668"/>
      <c r="DGI2" s="1668"/>
      <c r="DGJ2" s="1668"/>
      <c r="DGK2" s="1668"/>
      <c r="DGL2" s="1668"/>
      <c r="DGM2" s="1668"/>
      <c r="DGN2" s="1668"/>
      <c r="DGO2" s="1668"/>
      <c r="DGP2" s="1668"/>
      <c r="DGQ2" s="1668"/>
      <c r="DGR2" s="1668"/>
      <c r="DGS2" s="1668"/>
      <c r="DGT2" s="1668"/>
      <c r="DGU2" s="1668"/>
      <c r="DGV2" s="1668"/>
      <c r="DGW2" s="1668"/>
      <c r="DGX2" s="1668"/>
      <c r="DGY2" s="1668"/>
      <c r="DGZ2" s="1668"/>
      <c r="DHA2" s="1668"/>
      <c r="DHB2" s="1668"/>
      <c r="DHC2" s="1668"/>
      <c r="DHD2" s="1668"/>
      <c r="DHE2" s="1668"/>
      <c r="DHF2" s="1668"/>
      <c r="DHG2" s="1668"/>
      <c r="DHH2" s="1668"/>
      <c r="DHI2" s="1668"/>
      <c r="DHJ2" s="1668"/>
      <c r="DHK2" s="1668"/>
      <c r="DHL2" s="1668"/>
      <c r="DHM2" s="1668"/>
      <c r="DHN2" s="1668"/>
      <c r="DHO2" s="1668"/>
      <c r="DHP2" s="1668"/>
      <c r="DHQ2" s="1668"/>
      <c r="DHR2" s="1668"/>
      <c r="DHS2" s="1668"/>
      <c r="DHT2" s="1668"/>
      <c r="DHU2" s="1668"/>
      <c r="DHV2" s="1668"/>
      <c r="DHW2" s="1668"/>
      <c r="DHX2" s="1668"/>
      <c r="DHY2" s="1668"/>
      <c r="DHZ2" s="1668"/>
      <c r="DIA2" s="1668"/>
      <c r="DIB2" s="1668"/>
      <c r="DIC2" s="1668"/>
      <c r="DID2" s="1668"/>
      <c r="DIE2" s="1668"/>
      <c r="DIF2" s="1668"/>
      <c r="DIG2" s="1668"/>
      <c r="DIH2" s="1668"/>
      <c r="DII2" s="1668"/>
      <c r="DIJ2" s="1668"/>
      <c r="DIK2" s="1668"/>
      <c r="DIL2" s="1668"/>
      <c r="DIM2" s="1668"/>
      <c r="DIN2" s="1668"/>
      <c r="DIO2" s="1668"/>
      <c r="DIP2" s="1668"/>
      <c r="DIQ2" s="1668"/>
      <c r="DIR2" s="1668"/>
      <c r="DIS2" s="1668"/>
      <c r="DIT2" s="1668"/>
      <c r="DIU2" s="1668"/>
      <c r="DIV2" s="1668"/>
      <c r="DIW2" s="1668"/>
      <c r="DIX2" s="1668"/>
      <c r="DIY2" s="1668"/>
      <c r="DIZ2" s="1668"/>
      <c r="DJA2" s="1668"/>
      <c r="DJB2" s="1668"/>
      <c r="DJC2" s="1668"/>
      <c r="DJD2" s="1668"/>
      <c r="DJE2" s="1668"/>
      <c r="DJF2" s="1668"/>
      <c r="DJG2" s="1668"/>
      <c r="DJH2" s="1668"/>
      <c r="DJI2" s="1668"/>
      <c r="DJJ2" s="1668"/>
      <c r="DJK2" s="1668"/>
      <c r="DJL2" s="1668"/>
      <c r="DJM2" s="1668"/>
      <c r="DJN2" s="1668"/>
      <c r="DJO2" s="1668"/>
      <c r="DJP2" s="1668"/>
      <c r="DJQ2" s="1668"/>
      <c r="DJR2" s="1668"/>
      <c r="DJS2" s="1668"/>
      <c r="DJT2" s="1668"/>
      <c r="DJU2" s="1668"/>
      <c r="DJV2" s="1668"/>
      <c r="DJW2" s="1668"/>
      <c r="DJX2" s="1668"/>
      <c r="DJY2" s="1668"/>
      <c r="DJZ2" s="1668"/>
      <c r="DKA2" s="1668"/>
      <c r="DKB2" s="1668"/>
      <c r="DKC2" s="1668"/>
      <c r="DKD2" s="1668"/>
      <c r="DKE2" s="1668"/>
      <c r="DKF2" s="1668"/>
      <c r="DKG2" s="1668"/>
      <c r="DKH2" s="1668"/>
      <c r="DKI2" s="1668"/>
      <c r="DKJ2" s="1668"/>
      <c r="DKK2" s="1668"/>
      <c r="DKL2" s="1668"/>
      <c r="DKM2" s="1668"/>
      <c r="DKN2" s="1668"/>
      <c r="DKO2" s="1668"/>
      <c r="DKP2" s="1668"/>
      <c r="DKQ2" s="1668"/>
      <c r="DKR2" s="1668"/>
      <c r="DKS2" s="1668"/>
      <c r="DKT2" s="1668"/>
      <c r="DKU2" s="1668"/>
      <c r="DKV2" s="1668"/>
      <c r="DKW2" s="1668"/>
      <c r="DKX2" s="1668"/>
      <c r="DKY2" s="1668"/>
      <c r="DKZ2" s="1668"/>
      <c r="DLA2" s="1668"/>
      <c r="DLB2" s="1668"/>
      <c r="DLC2" s="1668"/>
      <c r="DLD2" s="1668"/>
      <c r="DLE2" s="1668"/>
      <c r="DLF2" s="1668"/>
      <c r="DLG2" s="1668"/>
      <c r="DLH2" s="1668"/>
      <c r="DLI2" s="1668"/>
      <c r="DLJ2" s="1668"/>
      <c r="DLK2" s="1668"/>
      <c r="DLL2" s="1668"/>
      <c r="DLM2" s="1668"/>
      <c r="DLN2" s="1668"/>
      <c r="DLO2" s="1668"/>
      <c r="DLP2" s="1668"/>
      <c r="DLQ2" s="1668"/>
      <c r="DLR2" s="1668"/>
      <c r="DLS2" s="1668"/>
      <c r="DLT2" s="1668"/>
      <c r="DLU2" s="1668"/>
      <c r="DLV2" s="1668"/>
      <c r="DLW2" s="1668"/>
      <c r="DLX2" s="1668"/>
      <c r="DLY2" s="1668"/>
      <c r="DLZ2" s="1668"/>
      <c r="DMA2" s="1668"/>
      <c r="DMB2" s="1668"/>
      <c r="DMC2" s="1668"/>
      <c r="DMD2" s="1668"/>
      <c r="DME2" s="1668"/>
      <c r="DMF2" s="1668"/>
      <c r="DMG2" s="1668"/>
      <c r="DMH2" s="1668"/>
      <c r="DMI2" s="1668"/>
      <c r="DMJ2" s="1668"/>
      <c r="DMK2" s="1668"/>
      <c r="DML2" s="1668"/>
      <c r="DMM2" s="1668"/>
      <c r="DMN2" s="1668"/>
      <c r="DMO2" s="1668"/>
      <c r="DMP2" s="1668"/>
      <c r="DMQ2" s="1668"/>
      <c r="DMR2" s="1668"/>
      <c r="DMS2" s="1668"/>
      <c r="DMT2" s="1668"/>
      <c r="DMU2" s="1668"/>
      <c r="DMV2" s="1668"/>
      <c r="DMW2" s="1668"/>
      <c r="DMX2" s="1668"/>
      <c r="DMY2" s="1668"/>
      <c r="DMZ2" s="1668"/>
      <c r="DNA2" s="1668"/>
      <c r="DNB2" s="1668"/>
      <c r="DNC2" s="1668"/>
      <c r="DND2" s="1668"/>
      <c r="DNE2" s="1668"/>
      <c r="DNF2" s="1668"/>
      <c r="DNG2" s="1668"/>
      <c r="DNH2" s="1668"/>
      <c r="DNI2" s="1668"/>
      <c r="DNJ2" s="1668"/>
      <c r="DNK2" s="1668"/>
      <c r="DNL2" s="1668"/>
      <c r="DNM2" s="1668"/>
      <c r="DNN2" s="1668"/>
      <c r="DNO2" s="1668"/>
      <c r="DNP2" s="1668"/>
      <c r="DNQ2" s="1668"/>
      <c r="DNR2" s="1668"/>
      <c r="DNS2" s="1668"/>
      <c r="DNT2" s="1668"/>
      <c r="DNU2" s="1668"/>
      <c r="DNV2" s="1668"/>
      <c r="DNW2" s="1668"/>
      <c r="DNX2" s="1668"/>
      <c r="DNY2" s="1668"/>
      <c r="DNZ2" s="1668"/>
      <c r="DOA2" s="1668"/>
      <c r="DOB2" s="1668"/>
      <c r="DOC2" s="1668"/>
      <c r="DOD2" s="1668"/>
      <c r="DOE2" s="1668"/>
      <c r="DOF2" s="1668"/>
      <c r="DOG2" s="1668"/>
      <c r="DOH2" s="1668"/>
      <c r="DOI2" s="1668"/>
      <c r="DOJ2" s="1668"/>
      <c r="DOK2" s="1668"/>
      <c r="DOL2" s="1668"/>
      <c r="DOM2" s="1668"/>
      <c r="DON2" s="1668"/>
      <c r="DOO2" s="1668"/>
      <c r="DOP2" s="1668"/>
      <c r="DOQ2" s="1668"/>
      <c r="DOR2" s="1668"/>
      <c r="DOS2" s="1668"/>
      <c r="DOT2" s="1668"/>
      <c r="DOU2" s="1668"/>
      <c r="DOV2" s="1668"/>
      <c r="DOW2" s="1668"/>
      <c r="DOX2" s="1668"/>
      <c r="DOY2" s="1668"/>
      <c r="DOZ2" s="1668"/>
      <c r="DPA2" s="1668"/>
      <c r="DPB2" s="1668"/>
      <c r="DPC2" s="1668"/>
      <c r="DPD2" s="1668"/>
      <c r="DPE2" s="1668"/>
      <c r="DPF2" s="1668"/>
      <c r="DPG2" s="1668"/>
      <c r="DPH2" s="1668"/>
      <c r="DPI2" s="1668"/>
      <c r="DPJ2" s="1668"/>
      <c r="DPK2" s="1668"/>
      <c r="DPL2" s="1668"/>
      <c r="DPM2" s="1668"/>
      <c r="DPN2" s="1668"/>
      <c r="DPO2" s="1668"/>
      <c r="DPP2" s="1668"/>
      <c r="DPQ2" s="1668"/>
      <c r="DPR2" s="1668"/>
      <c r="DPS2" s="1668"/>
      <c r="DPT2" s="1668"/>
      <c r="DPU2" s="1668"/>
      <c r="DPV2" s="1668"/>
      <c r="DPW2" s="1668"/>
      <c r="DPX2" s="1668"/>
      <c r="DPY2" s="1668"/>
      <c r="DPZ2" s="1668"/>
      <c r="DQA2" s="1668"/>
      <c r="DQB2" s="1668"/>
      <c r="DQC2" s="1668"/>
      <c r="DQD2" s="1668"/>
      <c r="DQE2" s="1668"/>
      <c r="DQF2" s="1668"/>
      <c r="DQG2" s="1668"/>
      <c r="DQH2" s="1668"/>
      <c r="DQI2" s="1668"/>
      <c r="DQJ2" s="1668"/>
      <c r="DQK2" s="1668"/>
      <c r="DQL2" s="1668"/>
      <c r="DQM2" s="1668"/>
      <c r="DQN2" s="1668"/>
      <c r="DQO2" s="1668"/>
      <c r="DQP2" s="1668"/>
      <c r="DQQ2" s="1668"/>
      <c r="DQR2" s="1668"/>
      <c r="DQS2" s="1668"/>
      <c r="DQT2" s="1668"/>
      <c r="DQU2" s="1668"/>
      <c r="DQV2" s="1668"/>
      <c r="DQW2" s="1668"/>
      <c r="DQX2" s="1668"/>
      <c r="DQY2" s="1668"/>
      <c r="DQZ2" s="1668"/>
      <c r="DRA2" s="1668"/>
      <c r="DRB2" s="1668"/>
      <c r="DRC2" s="1668"/>
      <c r="DRD2" s="1668"/>
      <c r="DRE2" s="1668"/>
      <c r="DRF2" s="1668"/>
      <c r="DRG2" s="1668"/>
      <c r="DRH2" s="1668"/>
      <c r="DRI2" s="1668"/>
      <c r="DRJ2" s="1668"/>
      <c r="DRK2" s="1668"/>
      <c r="DRL2" s="1668"/>
      <c r="DRM2" s="1668"/>
      <c r="DRN2" s="1668"/>
      <c r="DRO2" s="1668"/>
      <c r="DRP2" s="1668"/>
      <c r="DRQ2" s="1668"/>
      <c r="DRR2" s="1668"/>
      <c r="DRS2" s="1668"/>
      <c r="DRT2" s="1668"/>
      <c r="DRU2" s="1668"/>
      <c r="DRV2" s="1668"/>
      <c r="DRW2" s="1668"/>
      <c r="DRX2" s="1668"/>
      <c r="DRY2" s="1668"/>
      <c r="DRZ2" s="1668"/>
      <c r="DSA2" s="1668"/>
      <c r="DSB2" s="1668"/>
      <c r="DSC2" s="1668"/>
      <c r="DSD2" s="1668"/>
      <c r="DSE2" s="1668"/>
      <c r="DSF2" s="1668"/>
      <c r="DSG2" s="1668"/>
      <c r="DSH2" s="1668"/>
      <c r="DSI2" s="1668"/>
      <c r="DSJ2" s="1668"/>
      <c r="DSK2" s="1668"/>
      <c r="DSL2" s="1668"/>
      <c r="DSM2" s="1668"/>
      <c r="DSN2" s="1668"/>
      <c r="DSO2" s="1668"/>
      <c r="DSP2" s="1668"/>
      <c r="DSQ2" s="1668"/>
      <c r="DSR2" s="1668"/>
      <c r="DSS2" s="1668"/>
      <c r="DST2" s="1668"/>
      <c r="DSU2" s="1668"/>
      <c r="DSV2" s="1668"/>
      <c r="DSW2" s="1668"/>
      <c r="DSX2" s="1668"/>
      <c r="DSY2" s="1668"/>
      <c r="DSZ2" s="1668"/>
      <c r="DTA2" s="1668"/>
      <c r="DTB2" s="1668"/>
      <c r="DTC2" s="1668"/>
      <c r="DTD2" s="1668"/>
      <c r="DTE2" s="1668"/>
      <c r="DTF2" s="1668"/>
      <c r="DTG2" s="1668"/>
      <c r="DTH2" s="1668"/>
      <c r="DTI2" s="1668"/>
      <c r="DTJ2" s="1668"/>
      <c r="DTK2" s="1668"/>
      <c r="DTL2" s="1668"/>
      <c r="DTM2" s="1668"/>
      <c r="DTN2" s="1668"/>
      <c r="DTO2" s="1668"/>
      <c r="DTP2" s="1668"/>
      <c r="DTQ2" s="1668"/>
      <c r="DTR2" s="1668"/>
      <c r="DTS2" s="1668"/>
      <c r="DTT2" s="1668"/>
      <c r="DTU2" s="1668"/>
      <c r="DTV2" s="1668"/>
      <c r="DTW2" s="1668"/>
      <c r="DTX2" s="1668"/>
      <c r="DTY2" s="1668"/>
      <c r="DTZ2" s="1668"/>
      <c r="DUA2" s="1668"/>
      <c r="DUB2" s="1668"/>
      <c r="DUC2" s="1668"/>
      <c r="DUD2" s="1668"/>
      <c r="DUE2" s="1668"/>
      <c r="DUF2" s="1668"/>
      <c r="DUG2" s="1668"/>
      <c r="DUH2" s="1668"/>
      <c r="DUI2" s="1668"/>
      <c r="DUJ2" s="1668"/>
      <c r="DUK2" s="1668"/>
      <c r="DUL2" s="1668"/>
      <c r="DUM2" s="1668"/>
      <c r="DUN2" s="1668"/>
      <c r="DUO2" s="1668"/>
      <c r="DUP2" s="1668"/>
      <c r="DUQ2" s="1668"/>
      <c r="DUR2" s="1668"/>
      <c r="DUS2" s="1668"/>
      <c r="DUT2" s="1668"/>
      <c r="DUU2" s="1668"/>
      <c r="DUV2" s="1668"/>
      <c r="DUW2" s="1668"/>
      <c r="DUX2" s="1668"/>
      <c r="DUY2" s="1668"/>
      <c r="DUZ2" s="1668"/>
      <c r="DVA2" s="1668"/>
      <c r="DVB2" s="1668"/>
      <c r="DVC2" s="1668"/>
      <c r="DVD2" s="1668"/>
      <c r="DVE2" s="1668"/>
      <c r="DVF2" s="1668"/>
      <c r="DVG2" s="1668"/>
      <c r="DVH2" s="1668"/>
      <c r="DVI2" s="1668"/>
      <c r="DVJ2" s="1668"/>
      <c r="DVK2" s="1668"/>
      <c r="DVL2" s="1668"/>
      <c r="DVM2" s="1668"/>
      <c r="DVN2" s="1668"/>
      <c r="DVO2" s="1668"/>
      <c r="DVP2" s="1668"/>
      <c r="DVQ2" s="1668"/>
      <c r="DVR2" s="1668"/>
      <c r="DVS2" s="1668"/>
      <c r="DVT2" s="1668"/>
      <c r="DVU2" s="1668"/>
      <c r="DVV2" s="1668"/>
      <c r="DVW2" s="1668"/>
      <c r="DVX2" s="1668"/>
      <c r="DVY2" s="1668"/>
      <c r="DVZ2" s="1668"/>
      <c r="DWA2" s="1668"/>
      <c r="DWB2" s="1668"/>
      <c r="DWC2" s="1668"/>
      <c r="DWD2" s="1668"/>
      <c r="DWE2" s="1668"/>
      <c r="DWF2" s="1668"/>
      <c r="DWG2" s="1668"/>
      <c r="DWH2" s="1668"/>
      <c r="DWI2" s="1668"/>
      <c r="DWJ2" s="1668"/>
      <c r="DWK2" s="1668"/>
      <c r="DWL2" s="1668"/>
      <c r="DWM2" s="1668"/>
      <c r="DWN2" s="1668"/>
      <c r="DWO2" s="1668"/>
      <c r="DWP2" s="1668"/>
      <c r="DWQ2" s="1668"/>
      <c r="DWR2" s="1668"/>
      <c r="DWS2" s="1668"/>
      <c r="DWT2" s="1668"/>
      <c r="DWU2" s="1668"/>
      <c r="DWV2" s="1668"/>
      <c r="DWW2" s="1668"/>
      <c r="DWX2" s="1668"/>
      <c r="DWY2" s="1668"/>
      <c r="DWZ2" s="1668"/>
      <c r="DXA2" s="1668"/>
      <c r="DXB2" s="1668"/>
      <c r="DXC2" s="1668"/>
      <c r="DXD2" s="1668"/>
      <c r="DXE2" s="1668"/>
      <c r="DXF2" s="1668"/>
      <c r="DXG2" s="1668"/>
      <c r="DXH2" s="1668"/>
      <c r="DXI2" s="1668"/>
      <c r="DXJ2" s="1668"/>
      <c r="DXK2" s="1668"/>
      <c r="DXL2" s="1668"/>
      <c r="DXM2" s="1668"/>
      <c r="DXN2" s="1668"/>
      <c r="DXO2" s="1668"/>
      <c r="DXP2" s="1668"/>
      <c r="DXQ2" s="1668"/>
      <c r="DXR2" s="1668"/>
      <c r="DXS2" s="1668"/>
      <c r="DXT2" s="1668"/>
      <c r="DXU2" s="1668"/>
      <c r="DXV2" s="1668"/>
      <c r="DXW2" s="1668"/>
      <c r="DXX2" s="1668"/>
      <c r="DXY2" s="1668"/>
      <c r="DXZ2" s="1668"/>
      <c r="DYA2" s="1668"/>
      <c r="DYB2" s="1668"/>
      <c r="DYC2" s="1668"/>
      <c r="DYD2" s="1668"/>
      <c r="DYE2" s="1668"/>
      <c r="DYF2" s="1668"/>
      <c r="DYG2" s="1668"/>
      <c r="DYH2" s="1668"/>
      <c r="DYI2" s="1668"/>
      <c r="DYJ2" s="1668"/>
      <c r="DYK2" s="1668"/>
      <c r="DYL2" s="1668"/>
      <c r="DYM2" s="1668"/>
      <c r="DYN2" s="1668"/>
      <c r="DYO2" s="1668"/>
      <c r="DYP2" s="1668"/>
      <c r="DYQ2" s="1668"/>
      <c r="DYR2" s="1668"/>
      <c r="DYS2" s="1668"/>
      <c r="DYT2" s="1668"/>
      <c r="DYU2" s="1668"/>
      <c r="DYV2" s="1668"/>
      <c r="DYW2" s="1668"/>
      <c r="DYX2" s="1668"/>
      <c r="DYY2" s="1668"/>
      <c r="DYZ2" s="1668"/>
      <c r="DZA2" s="1668"/>
      <c r="DZB2" s="1668"/>
      <c r="DZC2" s="1668"/>
      <c r="DZD2" s="1668"/>
      <c r="DZE2" s="1668"/>
      <c r="DZF2" s="1668"/>
      <c r="DZG2" s="1668"/>
      <c r="DZH2" s="1668"/>
      <c r="DZI2" s="1668"/>
      <c r="DZJ2" s="1668"/>
      <c r="DZK2" s="1668"/>
      <c r="DZL2" s="1668"/>
      <c r="DZM2" s="1668"/>
      <c r="DZN2" s="1668"/>
      <c r="DZO2" s="1668"/>
      <c r="DZP2" s="1668"/>
      <c r="DZQ2" s="1668"/>
      <c r="DZR2" s="1668"/>
      <c r="DZS2" s="1668"/>
      <c r="DZT2" s="1668"/>
      <c r="DZU2" s="1668"/>
      <c r="DZV2" s="1668"/>
      <c r="DZW2" s="1668"/>
      <c r="DZX2" s="1668"/>
      <c r="DZY2" s="1668"/>
      <c r="DZZ2" s="1668"/>
      <c r="EAA2" s="1668"/>
      <c r="EAB2" s="1668"/>
      <c r="EAC2" s="1668"/>
      <c r="EAD2" s="1668"/>
      <c r="EAE2" s="1668"/>
      <c r="EAF2" s="1668"/>
      <c r="EAG2" s="1668"/>
      <c r="EAH2" s="1668"/>
      <c r="EAI2" s="1668"/>
      <c r="EAJ2" s="1668"/>
      <c r="EAK2" s="1668"/>
      <c r="EAL2" s="1668"/>
      <c r="EAM2" s="1668"/>
      <c r="EAN2" s="1668"/>
      <c r="EAO2" s="1668"/>
      <c r="EAP2" s="1668"/>
      <c r="EAQ2" s="1668"/>
      <c r="EAR2" s="1668"/>
      <c r="EAS2" s="1668"/>
      <c r="EAT2" s="1668"/>
      <c r="EAU2" s="1668"/>
      <c r="EAV2" s="1668"/>
      <c r="EAW2" s="1668"/>
      <c r="EAX2" s="1668"/>
      <c r="EAY2" s="1668"/>
      <c r="EAZ2" s="1668"/>
      <c r="EBA2" s="1668"/>
      <c r="EBB2" s="1668"/>
      <c r="EBC2" s="1668"/>
      <c r="EBD2" s="1668"/>
      <c r="EBE2" s="1668"/>
      <c r="EBF2" s="1668"/>
      <c r="EBG2" s="1668"/>
      <c r="EBH2" s="1668"/>
      <c r="EBI2" s="1668"/>
      <c r="EBJ2" s="1668"/>
      <c r="EBK2" s="1668"/>
      <c r="EBL2" s="1668"/>
      <c r="EBM2" s="1668"/>
      <c r="EBN2" s="1668"/>
      <c r="EBO2" s="1668"/>
      <c r="EBP2" s="1668"/>
      <c r="EBQ2" s="1668"/>
      <c r="EBR2" s="1668"/>
      <c r="EBS2" s="1668"/>
      <c r="EBT2" s="1668"/>
      <c r="EBU2" s="1668"/>
      <c r="EBV2" s="1668"/>
      <c r="EBW2" s="1668"/>
      <c r="EBX2" s="1668"/>
      <c r="EBY2" s="1668"/>
      <c r="EBZ2" s="1668"/>
      <c r="ECA2" s="1668"/>
      <c r="ECB2" s="1668"/>
      <c r="ECC2" s="1668"/>
      <c r="ECD2" s="1668"/>
      <c r="ECE2" s="1668"/>
      <c r="ECF2" s="1668"/>
      <c r="ECG2" s="1668"/>
      <c r="ECH2" s="1668"/>
      <c r="ECI2" s="1668"/>
      <c r="ECJ2" s="1668"/>
      <c r="ECK2" s="1668"/>
      <c r="ECL2" s="1668"/>
      <c r="ECM2" s="1668"/>
      <c r="ECN2" s="1668"/>
      <c r="ECO2" s="1668"/>
      <c r="ECP2" s="1668"/>
      <c r="ECQ2" s="1668"/>
      <c r="ECR2" s="1668"/>
      <c r="ECS2" s="1668"/>
      <c r="ECT2" s="1668"/>
      <c r="ECU2" s="1668"/>
      <c r="ECV2" s="1668"/>
      <c r="ECW2" s="1668"/>
      <c r="ECX2" s="1668"/>
      <c r="ECY2" s="1668"/>
      <c r="ECZ2" s="1668"/>
      <c r="EDA2" s="1668"/>
      <c r="EDB2" s="1668"/>
      <c r="EDC2" s="1668"/>
      <c r="EDD2" s="1668"/>
      <c r="EDE2" s="1668"/>
      <c r="EDF2" s="1668"/>
      <c r="EDG2" s="1668"/>
      <c r="EDH2" s="1668"/>
      <c r="EDI2" s="1668"/>
      <c r="EDJ2" s="1668"/>
      <c r="EDK2" s="1668"/>
      <c r="EDL2" s="1668"/>
      <c r="EDM2" s="1668"/>
      <c r="EDN2" s="1668"/>
      <c r="EDO2" s="1668"/>
      <c r="EDP2" s="1668"/>
      <c r="EDQ2" s="1668"/>
      <c r="EDR2" s="1668"/>
      <c r="EDS2" s="1668"/>
      <c r="EDT2" s="1668"/>
      <c r="EDU2" s="1668"/>
      <c r="EDV2" s="1668"/>
      <c r="EDW2" s="1668"/>
      <c r="EDX2" s="1668"/>
      <c r="EDY2" s="1668"/>
      <c r="EDZ2" s="1668"/>
      <c r="EEA2" s="1668"/>
      <c r="EEB2" s="1668"/>
      <c r="EEC2" s="1668"/>
      <c r="EED2" s="1668"/>
      <c r="EEE2" s="1668"/>
      <c r="EEF2" s="1668"/>
      <c r="EEG2" s="1668"/>
      <c r="EEH2" s="1668"/>
      <c r="EEI2" s="1668"/>
      <c r="EEJ2" s="1668"/>
      <c r="EEK2" s="1668"/>
      <c r="EEL2" s="1668"/>
      <c r="EEM2" s="1668"/>
      <c r="EEN2" s="1668"/>
      <c r="EEO2" s="1668"/>
      <c r="EEP2" s="1668"/>
      <c r="EEQ2" s="1668"/>
      <c r="EER2" s="1668"/>
      <c r="EES2" s="1668"/>
      <c r="EET2" s="1668"/>
      <c r="EEU2" s="1668"/>
      <c r="EEV2" s="1668"/>
      <c r="EEW2" s="1668"/>
      <c r="EEX2" s="1668"/>
      <c r="EEY2" s="1668"/>
      <c r="EEZ2" s="1668"/>
      <c r="EFA2" s="1668"/>
      <c r="EFB2" s="1668"/>
      <c r="EFC2" s="1668"/>
      <c r="EFD2" s="1668"/>
      <c r="EFE2" s="1668"/>
      <c r="EFF2" s="1668"/>
      <c r="EFG2" s="1668"/>
      <c r="EFH2" s="1668"/>
      <c r="EFI2" s="1668"/>
      <c r="EFJ2" s="1668"/>
      <c r="EFK2" s="1668"/>
      <c r="EFL2" s="1668"/>
      <c r="EFM2" s="1668"/>
      <c r="EFN2" s="1668"/>
      <c r="EFO2" s="1668"/>
      <c r="EFP2" s="1668"/>
      <c r="EFQ2" s="1668"/>
      <c r="EFR2" s="1668"/>
      <c r="EFS2" s="1668"/>
      <c r="EFT2" s="1668"/>
      <c r="EFU2" s="1668"/>
      <c r="EFV2" s="1668"/>
      <c r="EFW2" s="1668"/>
      <c r="EFX2" s="1668"/>
      <c r="EFY2" s="1668"/>
      <c r="EFZ2" s="1668"/>
      <c r="EGA2" s="1668"/>
      <c r="EGB2" s="1668"/>
      <c r="EGC2" s="1668"/>
      <c r="EGD2" s="1668"/>
      <c r="EGE2" s="1668"/>
      <c r="EGF2" s="1668"/>
      <c r="EGG2" s="1668"/>
      <c r="EGH2" s="1668"/>
      <c r="EGI2" s="1668"/>
      <c r="EGJ2" s="1668"/>
      <c r="EGK2" s="1668"/>
      <c r="EGL2" s="1668"/>
      <c r="EGM2" s="1668"/>
      <c r="EGN2" s="1668"/>
      <c r="EGO2" s="1668"/>
      <c r="EGP2" s="1668"/>
      <c r="EGQ2" s="1668"/>
      <c r="EGR2" s="1668"/>
      <c r="EGS2" s="1668"/>
      <c r="EGT2" s="1668"/>
      <c r="EGU2" s="1668"/>
      <c r="EGV2" s="1668"/>
      <c r="EGW2" s="1668"/>
      <c r="EGX2" s="1668"/>
      <c r="EGY2" s="1668"/>
      <c r="EGZ2" s="1668"/>
      <c r="EHA2" s="1668"/>
      <c r="EHB2" s="1668"/>
      <c r="EHC2" s="1668"/>
      <c r="EHD2" s="1668"/>
      <c r="EHE2" s="1668"/>
      <c r="EHF2" s="1668"/>
      <c r="EHG2" s="1668"/>
      <c r="EHH2" s="1668"/>
      <c r="EHI2" s="1668"/>
      <c r="EHJ2" s="1668"/>
      <c r="EHK2" s="1668"/>
      <c r="EHL2" s="1668"/>
      <c r="EHM2" s="1668"/>
      <c r="EHN2" s="1668"/>
      <c r="EHO2" s="1668"/>
      <c r="EHP2" s="1668"/>
      <c r="EHQ2" s="1668"/>
      <c r="EHR2" s="1668"/>
      <c r="EHS2" s="1668"/>
      <c r="EHT2" s="1668"/>
      <c r="EHU2" s="1668"/>
      <c r="EHV2" s="1668"/>
      <c r="EHW2" s="1668"/>
      <c r="EHX2" s="1668"/>
      <c r="EHY2" s="1668"/>
      <c r="EHZ2" s="1668"/>
      <c r="EIA2" s="1668"/>
      <c r="EIB2" s="1668"/>
      <c r="EIC2" s="1668"/>
      <c r="EID2" s="1668"/>
      <c r="EIE2" s="1668"/>
      <c r="EIF2" s="1668"/>
      <c r="EIG2" s="1668"/>
      <c r="EIH2" s="1668"/>
      <c r="EII2" s="1668"/>
      <c r="EIJ2" s="1668"/>
      <c r="EIK2" s="1668"/>
      <c r="EIL2" s="1668"/>
      <c r="EIM2" s="1668"/>
      <c r="EIN2" s="1668"/>
      <c r="EIO2" s="1668"/>
      <c r="EIP2" s="1668"/>
      <c r="EIQ2" s="1668"/>
      <c r="EIR2" s="1668"/>
      <c r="EIS2" s="1668"/>
      <c r="EIT2" s="1668"/>
      <c r="EIU2" s="1668"/>
      <c r="EIV2" s="1668"/>
      <c r="EIW2" s="1668"/>
      <c r="EIX2" s="1668"/>
      <c r="EIY2" s="1668"/>
      <c r="EIZ2" s="1668"/>
      <c r="EJA2" s="1668"/>
      <c r="EJB2" s="1668"/>
      <c r="EJC2" s="1668"/>
      <c r="EJD2" s="1668"/>
      <c r="EJE2" s="1668"/>
      <c r="EJF2" s="1668"/>
      <c r="EJG2" s="1668"/>
      <c r="EJH2" s="1668"/>
      <c r="EJI2" s="1668"/>
      <c r="EJJ2" s="1668"/>
      <c r="EJK2" s="1668"/>
      <c r="EJL2" s="1668"/>
      <c r="EJM2" s="1668"/>
      <c r="EJN2" s="1668"/>
      <c r="EJO2" s="1668"/>
      <c r="EJP2" s="1668"/>
      <c r="EJQ2" s="1668"/>
      <c r="EJR2" s="1668"/>
      <c r="EJS2" s="1668"/>
      <c r="EJT2" s="1668"/>
      <c r="EJU2" s="1668"/>
      <c r="EJV2" s="1668"/>
      <c r="EJW2" s="1668"/>
      <c r="EJX2" s="1668"/>
      <c r="EJY2" s="1668"/>
      <c r="EJZ2" s="1668"/>
      <c r="EKA2" s="1668"/>
      <c r="EKB2" s="1668"/>
      <c r="EKC2" s="1668"/>
      <c r="EKD2" s="1668"/>
      <c r="EKE2" s="1668"/>
      <c r="EKF2" s="1668"/>
      <c r="EKG2" s="1668"/>
      <c r="EKH2" s="1668"/>
      <c r="EKI2" s="1668"/>
      <c r="EKJ2" s="1668"/>
      <c r="EKK2" s="1668"/>
      <c r="EKL2" s="1668"/>
      <c r="EKM2" s="1668"/>
      <c r="EKN2" s="1668"/>
      <c r="EKO2" s="1668"/>
      <c r="EKP2" s="1668"/>
      <c r="EKQ2" s="1668"/>
      <c r="EKR2" s="1668"/>
      <c r="EKS2" s="1668"/>
      <c r="EKT2" s="1668"/>
      <c r="EKU2" s="1668"/>
      <c r="EKV2" s="1668"/>
      <c r="EKW2" s="1668"/>
      <c r="EKX2" s="1668"/>
      <c r="EKY2" s="1668"/>
      <c r="EKZ2" s="1668"/>
      <c r="ELA2" s="1668"/>
      <c r="ELB2" s="1668"/>
      <c r="ELC2" s="1668"/>
      <c r="ELD2" s="1668"/>
      <c r="ELE2" s="1668"/>
      <c r="ELF2" s="1668"/>
      <c r="ELG2" s="1668"/>
      <c r="ELH2" s="1668"/>
      <c r="ELI2" s="1668"/>
      <c r="ELJ2" s="1668"/>
      <c r="ELK2" s="1668"/>
      <c r="ELL2" s="1668"/>
      <c r="ELM2" s="1668"/>
      <c r="ELN2" s="1668"/>
      <c r="ELO2" s="1668"/>
      <c r="ELP2" s="1668"/>
      <c r="ELQ2" s="1668"/>
      <c r="ELR2" s="1668"/>
      <c r="ELS2" s="1668"/>
      <c r="ELT2" s="1668"/>
      <c r="ELU2" s="1668"/>
      <c r="ELV2" s="1668"/>
      <c r="ELW2" s="1668"/>
      <c r="ELX2" s="1668"/>
      <c r="ELY2" s="1668"/>
      <c r="ELZ2" s="1668"/>
      <c r="EMA2" s="1668"/>
      <c r="EMB2" s="1668"/>
      <c r="EMC2" s="1668"/>
      <c r="EMD2" s="1668"/>
      <c r="EME2" s="1668"/>
      <c r="EMF2" s="1668"/>
      <c r="EMG2" s="1668"/>
      <c r="EMH2" s="1668"/>
      <c r="EMI2" s="1668"/>
      <c r="EMJ2" s="1668"/>
      <c r="EMK2" s="1668"/>
      <c r="EML2" s="1668"/>
      <c r="EMM2" s="1668"/>
      <c r="EMN2" s="1668"/>
      <c r="EMO2" s="1668"/>
      <c r="EMP2" s="1668"/>
      <c r="EMQ2" s="1668"/>
      <c r="EMR2" s="1668"/>
      <c r="EMS2" s="1668"/>
      <c r="EMT2" s="1668"/>
      <c r="EMU2" s="1668"/>
      <c r="EMV2" s="1668"/>
      <c r="EMW2" s="1668"/>
      <c r="EMX2" s="1668"/>
      <c r="EMY2" s="1668"/>
      <c r="EMZ2" s="1668"/>
      <c r="ENA2" s="1668"/>
      <c r="ENB2" s="1668"/>
      <c r="ENC2" s="1668"/>
      <c r="END2" s="1668"/>
      <c r="ENE2" s="1668"/>
      <c r="ENF2" s="1668"/>
      <c r="ENG2" s="1668"/>
      <c r="ENH2" s="1668"/>
      <c r="ENI2" s="1668"/>
      <c r="ENJ2" s="1668"/>
      <c r="ENK2" s="1668"/>
      <c r="ENL2" s="1668"/>
      <c r="ENM2" s="1668"/>
      <c r="ENN2" s="1668"/>
      <c r="ENO2" s="1668"/>
      <c r="ENP2" s="1668"/>
      <c r="ENQ2" s="1668"/>
      <c r="ENR2" s="1668"/>
      <c r="ENS2" s="1668"/>
      <c r="ENT2" s="1668"/>
      <c r="ENU2" s="1668"/>
      <c r="ENV2" s="1668"/>
      <c r="ENW2" s="1668"/>
      <c r="ENX2" s="1668"/>
      <c r="ENY2" s="1668"/>
      <c r="ENZ2" s="1668"/>
      <c r="EOA2" s="1668"/>
      <c r="EOB2" s="1668"/>
      <c r="EOC2" s="1668"/>
      <c r="EOD2" s="1668"/>
      <c r="EOE2" s="1668"/>
      <c r="EOF2" s="1668"/>
      <c r="EOG2" s="1668"/>
      <c r="EOH2" s="1668"/>
      <c r="EOI2" s="1668"/>
      <c r="EOJ2" s="1668"/>
      <c r="EOK2" s="1668"/>
      <c r="EOL2" s="1668"/>
      <c r="EOM2" s="1668"/>
      <c r="EON2" s="1668"/>
      <c r="EOO2" s="1668"/>
      <c r="EOP2" s="1668"/>
      <c r="EOQ2" s="1668"/>
      <c r="EOR2" s="1668"/>
      <c r="EOS2" s="1668"/>
      <c r="EOT2" s="1668"/>
      <c r="EOU2" s="1668"/>
      <c r="EOV2" s="1668"/>
      <c r="EOW2" s="1668"/>
      <c r="EOX2" s="1668"/>
      <c r="EOY2" s="1668"/>
      <c r="EOZ2" s="1668"/>
      <c r="EPA2" s="1668"/>
      <c r="EPB2" s="1668"/>
      <c r="EPC2" s="1668"/>
      <c r="EPD2" s="1668"/>
      <c r="EPE2" s="1668"/>
      <c r="EPF2" s="1668"/>
      <c r="EPG2" s="1668"/>
      <c r="EPH2" s="1668"/>
      <c r="EPI2" s="1668"/>
      <c r="EPJ2" s="1668"/>
      <c r="EPK2" s="1668"/>
      <c r="EPL2" s="1668"/>
      <c r="EPM2" s="1668"/>
      <c r="EPN2" s="1668"/>
      <c r="EPO2" s="1668"/>
      <c r="EPP2" s="1668"/>
      <c r="EPQ2" s="1668"/>
      <c r="EPR2" s="1668"/>
      <c r="EPS2" s="1668"/>
      <c r="EPT2" s="1668"/>
      <c r="EPU2" s="1668"/>
      <c r="EPV2" s="1668"/>
      <c r="EPW2" s="1668"/>
      <c r="EPX2" s="1668"/>
      <c r="EPY2" s="1668"/>
      <c r="EPZ2" s="1668"/>
      <c r="EQA2" s="1668"/>
      <c r="EQB2" s="1668"/>
      <c r="EQC2" s="1668"/>
      <c r="EQD2" s="1668"/>
      <c r="EQE2" s="1668"/>
      <c r="EQF2" s="1668"/>
      <c r="EQG2" s="1668"/>
      <c r="EQH2" s="1668"/>
      <c r="EQI2" s="1668"/>
      <c r="EQJ2" s="1668"/>
      <c r="EQK2" s="1668"/>
      <c r="EQL2" s="1668"/>
      <c r="EQM2" s="1668"/>
      <c r="EQN2" s="1668"/>
      <c r="EQO2" s="1668"/>
      <c r="EQP2" s="1668"/>
      <c r="EQQ2" s="1668"/>
      <c r="EQR2" s="1668"/>
      <c r="EQS2" s="1668"/>
      <c r="EQT2" s="1668"/>
      <c r="EQU2" s="1668"/>
      <c r="EQV2" s="1668"/>
      <c r="EQW2" s="1668"/>
      <c r="EQX2" s="1668"/>
      <c r="EQY2" s="1668"/>
      <c r="EQZ2" s="1668"/>
      <c r="ERA2" s="1668"/>
      <c r="ERB2" s="1668"/>
      <c r="ERC2" s="1668"/>
      <c r="ERD2" s="1668"/>
      <c r="ERE2" s="1668"/>
      <c r="ERF2" s="1668"/>
      <c r="ERG2" s="1668"/>
      <c r="ERH2" s="1668"/>
      <c r="ERI2" s="1668"/>
      <c r="ERJ2" s="1668"/>
      <c r="ERK2" s="1668"/>
      <c r="ERL2" s="1668"/>
      <c r="ERM2" s="1668"/>
      <c r="ERN2" s="1668"/>
      <c r="ERO2" s="1668"/>
      <c r="ERP2" s="1668"/>
      <c r="ERQ2" s="1668"/>
      <c r="ERR2" s="1668"/>
      <c r="ERS2" s="1668"/>
      <c r="ERT2" s="1668"/>
      <c r="ERU2" s="1668"/>
      <c r="ERV2" s="1668"/>
      <c r="ERW2" s="1668"/>
      <c r="ERX2" s="1668"/>
      <c r="ERY2" s="1668"/>
      <c r="ERZ2" s="1668"/>
      <c r="ESA2" s="1668"/>
      <c r="ESB2" s="1668"/>
      <c r="ESC2" s="1668"/>
      <c r="ESD2" s="1668"/>
      <c r="ESE2" s="1668"/>
      <c r="ESF2" s="1668"/>
      <c r="ESG2" s="1668"/>
      <c r="ESH2" s="1668"/>
      <c r="ESI2" s="1668"/>
      <c r="ESJ2" s="1668"/>
      <c r="ESK2" s="1668"/>
      <c r="ESL2" s="1668"/>
      <c r="ESM2" s="1668"/>
      <c r="ESN2" s="1668"/>
      <c r="ESO2" s="1668"/>
      <c r="ESP2" s="1668"/>
      <c r="ESQ2" s="1668"/>
      <c r="ESR2" s="1668"/>
      <c r="ESS2" s="1668"/>
      <c r="EST2" s="1668"/>
      <c r="ESU2" s="1668"/>
      <c r="ESV2" s="1668"/>
      <c r="ESW2" s="1668"/>
      <c r="ESX2" s="1668"/>
      <c r="ESY2" s="1668"/>
      <c r="ESZ2" s="1668"/>
      <c r="ETA2" s="1668"/>
      <c r="ETB2" s="1668"/>
      <c r="ETC2" s="1668"/>
      <c r="ETD2" s="1668"/>
      <c r="ETE2" s="1668"/>
      <c r="ETF2" s="1668"/>
      <c r="ETG2" s="1668"/>
      <c r="ETH2" s="1668"/>
      <c r="ETI2" s="1668"/>
      <c r="ETJ2" s="1668"/>
      <c r="ETK2" s="1668"/>
      <c r="ETL2" s="1668"/>
      <c r="ETM2" s="1668"/>
      <c r="ETN2" s="1668"/>
      <c r="ETO2" s="1668"/>
      <c r="ETP2" s="1668"/>
      <c r="ETQ2" s="1668"/>
      <c r="ETR2" s="1668"/>
      <c r="ETS2" s="1668"/>
      <c r="ETT2" s="1668"/>
      <c r="ETU2" s="1668"/>
      <c r="ETV2" s="1668"/>
      <c r="ETW2" s="1668"/>
      <c r="ETX2" s="1668"/>
      <c r="ETY2" s="1668"/>
      <c r="ETZ2" s="1668"/>
      <c r="EUA2" s="1668"/>
      <c r="EUB2" s="1668"/>
      <c r="EUC2" s="1668"/>
      <c r="EUD2" s="1668"/>
      <c r="EUE2" s="1668"/>
      <c r="EUF2" s="1668"/>
      <c r="EUG2" s="1668"/>
      <c r="EUH2" s="1668"/>
      <c r="EUI2" s="1668"/>
      <c r="EUJ2" s="1668"/>
      <c r="EUK2" s="1668"/>
      <c r="EUL2" s="1668"/>
      <c r="EUM2" s="1668"/>
      <c r="EUN2" s="1668"/>
      <c r="EUO2" s="1668"/>
      <c r="EUP2" s="1668"/>
      <c r="EUQ2" s="1668"/>
      <c r="EUR2" s="1668"/>
      <c r="EUS2" s="1668"/>
      <c r="EUT2" s="1668"/>
      <c r="EUU2" s="1668"/>
      <c r="EUV2" s="1668"/>
      <c r="EUW2" s="1668"/>
      <c r="EUX2" s="1668"/>
      <c r="EUY2" s="1668"/>
      <c r="EUZ2" s="1668"/>
      <c r="EVA2" s="1668"/>
      <c r="EVB2" s="1668"/>
      <c r="EVC2" s="1668"/>
      <c r="EVD2" s="1668"/>
      <c r="EVE2" s="1668"/>
      <c r="EVF2" s="1668"/>
      <c r="EVG2" s="1668"/>
      <c r="EVH2" s="1668"/>
      <c r="EVI2" s="1668"/>
      <c r="EVJ2" s="1668"/>
      <c r="EVK2" s="1668"/>
      <c r="EVL2" s="1668"/>
      <c r="EVM2" s="1668"/>
      <c r="EVN2" s="1668"/>
      <c r="EVO2" s="1668"/>
      <c r="EVP2" s="1668"/>
      <c r="EVQ2" s="1668"/>
      <c r="EVR2" s="1668"/>
      <c r="EVS2" s="1668"/>
      <c r="EVT2" s="1668"/>
      <c r="EVU2" s="1668"/>
      <c r="EVV2" s="1668"/>
      <c r="EVW2" s="1668"/>
      <c r="EVX2" s="1668"/>
      <c r="EVY2" s="1668"/>
      <c r="EVZ2" s="1668"/>
      <c r="EWA2" s="1668"/>
      <c r="EWB2" s="1668"/>
      <c r="EWC2" s="1668"/>
      <c r="EWD2" s="1668"/>
      <c r="EWE2" s="1668"/>
      <c r="EWF2" s="1668"/>
      <c r="EWG2" s="1668"/>
      <c r="EWH2" s="1668"/>
      <c r="EWI2" s="1668"/>
      <c r="EWJ2" s="1668"/>
      <c r="EWK2" s="1668"/>
      <c r="EWL2" s="1668"/>
      <c r="EWM2" s="1668"/>
      <c r="EWN2" s="1668"/>
      <c r="EWO2" s="1668"/>
      <c r="EWP2" s="1668"/>
      <c r="EWQ2" s="1668"/>
      <c r="EWR2" s="1668"/>
      <c r="EWS2" s="1668"/>
      <c r="EWT2" s="1668"/>
      <c r="EWU2" s="1668"/>
      <c r="EWV2" s="1668"/>
      <c r="EWW2" s="1668"/>
      <c r="EWX2" s="1668"/>
      <c r="EWY2" s="1668"/>
      <c r="EWZ2" s="1668"/>
      <c r="EXA2" s="1668"/>
      <c r="EXB2" s="1668"/>
      <c r="EXC2" s="1668"/>
      <c r="EXD2" s="1668"/>
      <c r="EXE2" s="1668"/>
      <c r="EXF2" s="1668"/>
      <c r="EXG2" s="1668"/>
      <c r="EXH2" s="1668"/>
      <c r="EXI2" s="1668"/>
      <c r="EXJ2" s="1668"/>
      <c r="EXK2" s="1668"/>
      <c r="EXL2" s="1668"/>
      <c r="EXM2" s="1668"/>
      <c r="EXN2" s="1668"/>
      <c r="EXO2" s="1668"/>
      <c r="EXP2" s="1668"/>
      <c r="EXQ2" s="1668"/>
      <c r="EXR2" s="1668"/>
      <c r="EXS2" s="1668"/>
      <c r="EXT2" s="1668"/>
      <c r="EXU2" s="1668"/>
      <c r="EXV2" s="1668"/>
      <c r="EXW2" s="1668"/>
      <c r="EXX2" s="1668"/>
      <c r="EXY2" s="1668"/>
      <c r="EXZ2" s="1668"/>
      <c r="EYA2" s="1668"/>
      <c r="EYB2" s="1668"/>
      <c r="EYC2" s="1668"/>
      <c r="EYD2" s="1668"/>
      <c r="EYE2" s="1668"/>
      <c r="EYF2" s="1668"/>
      <c r="EYG2" s="1668"/>
      <c r="EYH2" s="1668"/>
      <c r="EYI2" s="1668"/>
      <c r="EYJ2" s="1668"/>
      <c r="EYK2" s="1668"/>
      <c r="EYL2" s="1668"/>
      <c r="EYM2" s="1668"/>
      <c r="EYN2" s="1668"/>
      <c r="EYO2" s="1668"/>
      <c r="EYP2" s="1668"/>
      <c r="EYQ2" s="1668"/>
      <c r="EYR2" s="1668"/>
      <c r="EYS2" s="1668"/>
      <c r="EYT2" s="1668"/>
      <c r="EYU2" s="1668"/>
      <c r="EYV2" s="1668"/>
      <c r="EYW2" s="1668"/>
      <c r="EYX2" s="1668"/>
      <c r="EYY2" s="1668"/>
      <c r="EYZ2" s="1668"/>
      <c r="EZA2" s="1668"/>
      <c r="EZB2" s="1668"/>
      <c r="EZC2" s="1668"/>
      <c r="EZD2" s="1668"/>
      <c r="EZE2" s="1668"/>
      <c r="EZF2" s="1668"/>
      <c r="EZG2" s="1668"/>
      <c r="EZH2" s="1668"/>
      <c r="EZI2" s="1668"/>
      <c r="EZJ2" s="1668"/>
      <c r="EZK2" s="1668"/>
      <c r="EZL2" s="1668"/>
      <c r="EZM2" s="1668"/>
      <c r="EZN2" s="1668"/>
      <c r="EZO2" s="1668"/>
      <c r="EZP2" s="1668"/>
      <c r="EZQ2" s="1668"/>
      <c r="EZR2" s="1668"/>
      <c r="EZS2" s="1668"/>
      <c r="EZT2" s="1668"/>
      <c r="EZU2" s="1668"/>
      <c r="EZV2" s="1668"/>
      <c r="EZW2" s="1668"/>
      <c r="EZX2" s="1668"/>
      <c r="EZY2" s="1668"/>
      <c r="EZZ2" s="1668"/>
      <c r="FAA2" s="1668"/>
      <c r="FAB2" s="1668"/>
      <c r="FAC2" s="1668"/>
      <c r="FAD2" s="1668"/>
      <c r="FAE2" s="1668"/>
      <c r="FAF2" s="1668"/>
      <c r="FAG2" s="1668"/>
      <c r="FAH2" s="1668"/>
      <c r="FAI2" s="1668"/>
      <c r="FAJ2" s="1668"/>
      <c r="FAK2" s="1668"/>
      <c r="FAL2" s="1668"/>
      <c r="FAM2" s="1668"/>
      <c r="FAN2" s="1668"/>
      <c r="FAO2" s="1668"/>
      <c r="FAP2" s="1668"/>
      <c r="FAQ2" s="1668"/>
      <c r="FAR2" s="1668"/>
      <c r="FAS2" s="1668"/>
      <c r="FAT2" s="1668"/>
      <c r="FAU2" s="1668"/>
      <c r="FAV2" s="1668"/>
      <c r="FAW2" s="1668"/>
      <c r="FAX2" s="1668"/>
      <c r="FAY2" s="1668"/>
      <c r="FAZ2" s="1668"/>
      <c r="FBA2" s="1668"/>
      <c r="FBB2" s="1668"/>
      <c r="FBC2" s="1668"/>
      <c r="FBD2" s="1668"/>
      <c r="FBE2" s="1668"/>
      <c r="FBF2" s="1668"/>
      <c r="FBG2" s="1668"/>
      <c r="FBH2" s="1668"/>
      <c r="FBI2" s="1668"/>
      <c r="FBJ2" s="1668"/>
      <c r="FBK2" s="1668"/>
      <c r="FBL2" s="1668"/>
      <c r="FBM2" s="1668"/>
      <c r="FBN2" s="1668"/>
      <c r="FBO2" s="1668"/>
      <c r="FBP2" s="1668"/>
      <c r="FBQ2" s="1668"/>
      <c r="FBR2" s="1668"/>
      <c r="FBS2" s="1668"/>
      <c r="FBT2" s="1668"/>
      <c r="FBU2" s="1668"/>
      <c r="FBV2" s="1668"/>
      <c r="FBW2" s="1668"/>
      <c r="FBX2" s="1668"/>
      <c r="FBY2" s="1668"/>
      <c r="FBZ2" s="1668"/>
      <c r="FCA2" s="1668"/>
      <c r="FCB2" s="1668"/>
      <c r="FCC2" s="1668"/>
      <c r="FCD2" s="1668"/>
      <c r="FCE2" s="1668"/>
      <c r="FCF2" s="1668"/>
      <c r="FCG2" s="1668"/>
      <c r="FCH2" s="1668"/>
      <c r="FCI2" s="1668"/>
      <c r="FCJ2" s="1668"/>
      <c r="FCK2" s="1668"/>
      <c r="FCL2" s="1668"/>
      <c r="FCM2" s="1668"/>
      <c r="FCN2" s="1668"/>
      <c r="FCO2" s="1668"/>
      <c r="FCP2" s="1668"/>
      <c r="FCQ2" s="1668"/>
      <c r="FCR2" s="1668"/>
      <c r="FCS2" s="1668"/>
      <c r="FCT2" s="1668"/>
      <c r="FCU2" s="1668"/>
      <c r="FCV2" s="1668"/>
      <c r="FCW2" s="1668"/>
      <c r="FCX2" s="1668"/>
      <c r="FCY2" s="1668"/>
      <c r="FCZ2" s="1668"/>
      <c r="FDA2" s="1668"/>
      <c r="FDB2" s="1668"/>
      <c r="FDC2" s="1668"/>
      <c r="FDD2" s="1668"/>
      <c r="FDE2" s="1668"/>
      <c r="FDF2" s="1668"/>
      <c r="FDG2" s="1668"/>
      <c r="FDH2" s="1668"/>
      <c r="FDI2" s="1668"/>
      <c r="FDJ2" s="1668"/>
      <c r="FDK2" s="1668"/>
      <c r="FDL2" s="1668"/>
      <c r="FDM2" s="1668"/>
      <c r="FDN2" s="1668"/>
      <c r="FDO2" s="1668"/>
      <c r="FDP2" s="1668"/>
      <c r="FDQ2" s="1668"/>
      <c r="FDR2" s="1668"/>
      <c r="FDS2" s="1668"/>
      <c r="FDT2" s="1668"/>
      <c r="FDU2" s="1668"/>
      <c r="FDV2" s="1668"/>
      <c r="FDW2" s="1668"/>
      <c r="FDX2" s="1668"/>
      <c r="FDY2" s="1668"/>
      <c r="FDZ2" s="1668"/>
      <c r="FEA2" s="1668"/>
      <c r="FEB2" s="1668"/>
      <c r="FEC2" s="1668"/>
      <c r="FED2" s="1668"/>
      <c r="FEE2" s="1668"/>
      <c r="FEF2" s="1668"/>
      <c r="FEG2" s="1668"/>
      <c r="FEH2" s="1668"/>
      <c r="FEI2" s="1668"/>
      <c r="FEJ2" s="1668"/>
      <c r="FEK2" s="1668"/>
      <c r="FEL2" s="1668"/>
      <c r="FEM2" s="1668"/>
      <c r="FEN2" s="1668"/>
      <c r="FEO2" s="1668"/>
      <c r="FEP2" s="1668"/>
      <c r="FEQ2" s="1668"/>
      <c r="FER2" s="1668"/>
      <c r="FES2" s="1668"/>
      <c r="FET2" s="1668"/>
      <c r="FEU2" s="1668"/>
      <c r="FEV2" s="1668"/>
      <c r="FEW2" s="1668"/>
      <c r="FEX2" s="1668"/>
      <c r="FEY2" s="1668"/>
      <c r="FEZ2" s="1668"/>
      <c r="FFA2" s="1668"/>
      <c r="FFB2" s="1668"/>
      <c r="FFC2" s="1668"/>
      <c r="FFD2" s="1668"/>
      <c r="FFE2" s="1668"/>
      <c r="FFF2" s="1668"/>
      <c r="FFG2" s="1668"/>
      <c r="FFH2" s="1668"/>
      <c r="FFI2" s="1668"/>
      <c r="FFJ2" s="1668"/>
      <c r="FFK2" s="1668"/>
      <c r="FFL2" s="1668"/>
      <c r="FFM2" s="1668"/>
      <c r="FFN2" s="1668"/>
      <c r="FFO2" s="1668"/>
      <c r="FFP2" s="1668"/>
      <c r="FFQ2" s="1668"/>
      <c r="FFR2" s="1668"/>
      <c r="FFS2" s="1668"/>
      <c r="FFT2" s="1668"/>
      <c r="FFU2" s="1668"/>
      <c r="FFV2" s="1668"/>
      <c r="FFW2" s="1668"/>
      <c r="FFX2" s="1668"/>
      <c r="FFY2" s="1668"/>
      <c r="FFZ2" s="1668"/>
      <c r="FGA2" s="1668"/>
      <c r="FGB2" s="1668"/>
      <c r="FGC2" s="1668"/>
      <c r="FGD2" s="1668"/>
      <c r="FGE2" s="1668"/>
      <c r="FGF2" s="1668"/>
      <c r="FGG2" s="1668"/>
      <c r="FGH2" s="1668"/>
      <c r="FGI2" s="1668"/>
      <c r="FGJ2" s="1668"/>
      <c r="FGK2" s="1668"/>
      <c r="FGL2" s="1668"/>
      <c r="FGM2" s="1668"/>
      <c r="FGN2" s="1668"/>
      <c r="FGO2" s="1668"/>
      <c r="FGP2" s="1668"/>
      <c r="FGQ2" s="1668"/>
      <c r="FGR2" s="1668"/>
      <c r="FGS2" s="1668"/>
      <c r="FGT2" s="1668"/>
      <c r="FGU2" s="1668"/>
      <c r="FGV2" s="1668"/>
      <c r="FGW2" s="1668"/>
      <c r="FGX2" s="1668"/>
      <c r="FGY2" s="1668"/>
      <c r="FGZ2" s="1668"/>
      <c r="FHA2" s="1668"/>
      <c r="FHB2" s="1668"/>
      <c r="FHC2" s="1668"/>
      <c r="FHD2" s="1668"/>
      <c r="FHE2" s="1668"/>
      <c r="FHF2" s="1668"/>
      <c r="FHG2" s="1668"/>
      <c r="FHH2" s="1668"/>
      <c r="FHI2" s="1668"/>
      <c r="FHJ2" s="1668"/>
      <c r="FHK2" s="1668"/>
      <c r="FHL2" s="1668"/>
      <c r="FHM2" s="1668"/>
      <c r="FHN2" s="1668"/>
      <c r="FHO2" s="1668"/>
      <c r="FHP2" s="1668"/>
      <c r="FHQ2" s="1668"/>
      <c r="FHR2" s="1668"/>
      <c r="FHS2" s="1668"/>
      <c r="FHT2" s="1668"/>
      <c r="FHU2" s="1668"/>
      <c r="FHV2" s="1668"/>
      <c r="FHW2" s="1668"/>
      <c r="FHX2" s="1668"/>
      <c r="FHY2" s="1668"/>
      <c r="FHZ2" s="1668"/>
      <c r="FIA2" s="1668"/>
      <c r="FIB2" s="1668"/>
      <c r="FIC2" s="1668"/>
      <c r="FID2" s="1668"/>
      <c r="FIE2" s="1668"/>
      <c r="FIF2" s="1668"/>
      <c r="FIG2" s="1668"/>
      <c r="FIH2" s="1668"/>
      <c r="FII2" s="1668"/>
      <c r="FIJ2" s="1668"/>
      <c r="FIK2" s="1668"/>
      <c r="FIL2" s="1668"/>
      <c r="FIM2" s="1668"/>
      <c r="FIN2" s="1668"/>
      <c r="FIO2" s="1668"/>
      <c r="FIP2" s="1668"/>
      <c r="FIQ2" s="1668"/>
      <c r="FIR2" s="1668"/>
      <c r="FIS2" s="1668"/>
      <c r="FIT2" s="1668"/>
      <c r="FIU2" s="1668"/>
      <c r="FIV2" s="1668"/>
      <c r="FIW2" s="1668"/>
      <c r="FIX2" s="1668"/>
      <c r="FIY2" s="1668"/>
      <c r="FIZ2" s="1668"/>
      <c r="FJA2" s="1668"/>
      <c r="FJB2" s="1668"/>
      <c r="FJC2" s="1668"/>
      <c r="FJD2" s="1668"/>
      <c r="FJE2" s="1668"/>
      <c r="FJF2" s="1668"/>
      <c r="FJG2" s="1668"/>
      <c r="FJH2" s="1668"/>
      <c r="FJI2" s="1668"/>
      <c r="FJJ2" s="1668"/>
      <c r="FJK2" s="1668"/>
      <c r="FJL2" s="1668"/>
      <c r="FJM2" s="1668"/>
      <c r="FJN2" s="1668"/>
      <c r="FJO2" s="1668"/>
      <c r="FJP2" s="1668"/>
      <c r="FJQ2" s="1668"/>
      <c r="FJR2" s="1668"/>
      <c r="FJS2" s="1668"/>
      <c r="FJT2" s="1668"/>
      <c r="FJU2" s="1668"/>
      <c r="FJV2" s="1668"/>
      <c r="FJW2" s="1668"/>
      <c r="FJX2" s="1668"/>
      <c r="FJY2" s="1668"/>
      <c r="FJZ2" s="1668"/>
      <c r="FKA2" s="1668"/>
      <c r="FKB2" s="1668"/>
      <c r="FKC2" s="1668"/>
      <c r="FKD2" s="1668"/>
      <c r="FKE2" s="1668"/>
      <c r="FKF2" s="1668"/>
      <c r="FKG2" s="1668"/>
      <c r="FKH2" s="1668"/>
      <c r="FKI2" s="1668"/>
      <c r="FKJ2" s="1668"/>
      <c r="FKK2" s="1668"/>
      <c r="FKL2" s="1668"/>
      <c r="FKM2" s="1668"/>
      <c r="FKN2" s="1668"/>
      <c r="FKO2" s="1668"/>
      <c r="FKP2" s="1668"/>
      <c r="FKQ2" s="1668"/>
      <c r="FKR2" s="1668"/>
      <c r="FKS2" s="1668"/>
      <c r="FKT2" s="1668"/>
      <c r="FKU2" s="1668"/>
      <c r="FKV2" s="1668"/>
      <c r="FKW2" s="1668"/>
      <c r="FKX2" s="1668"/>
      <c r="FKY2" s="1668"/>
      <c r="FKZ2" s="1668"/>
      <c r="FLA2" s="1668"/>
      <c r="FLB2" s="1668"/>
      <c r="FLC2" s="1668"/>
      <c r="FLD2" s="1668"/>
      <c r="FLE2" s="1668"/>
      <c r="FLF2" s="1668"/>
      <c r="FLG2" s="1668"/>
      <c r="FLH2" s="1668"/>
      <c r="FLI2" s="1668"/>
      <c r="FLJ2" s="1668"/>
      <c r="FLK2" s="1668"/>
      <c r="FLL2" s="1668"/>
      <c r="FLM2" s="1668"/>
      <c r="FLN2" s="1668"/>
      <c r="FLO2" s="1668"/>
      <c r="FLP2" s="1668"/>
      <c r="FLQ2" s="1668"/>
      <c r="FLR2" s="1668"/>
      <c r="FLS2" s="1668"/>
      <c r="FLT2" s="1668"/>
      <c r="FLU2" s="1668"/>
      <c r="FLV2" s="1668"/>
      <c r="FLW2" s="1668"/>
      <c r="FLX2" s="1668"/>
      <c r="FLY2" s="1668"/>
      <c r="FLZ2" s="1668"/>
      <c r="FMA2" s="1668"/>
      <c r="FMB2" s="1668"/>
      <c r="FMC2" s="1668"/>
      <c r="FMD2" s="1668"/>
      <c r="FME2" s="1668"/>
      <c r="FMF2" s="1668"/>
      <c r="FMG2" s="1668"/>
      <c r="FMH2" s="1668"/>
      <c r="FMI2" s="1668"/>
      <c r="FMJ2" s="1668"/>
      <c r="FMK2" s="1668"/>
      <c r="FML2" s="1668"/>
      <c r="FMM2" s="1668"/>
      <c r="FMN2" s="1668"/>
      <c r="FMO2" s="1668"/>
      <c r="FMP2" s="1668"/>
      <c r="FMQ2" s="1668"/>
      <c r="FMR2" s="1668"/>
      <c r="FMS2" s="1668"/>
      <c r="FMT2" s="1668"/>
      <c r="FMU2" s="1668"/>
      <c r="FMV2" s="1668"/>
      <c r="FMW2" s="1668"/>
      <c r="FMX2" s="1668"/>
      <c r="FMY2" s="1668"/>
      <c r="FMZ2" s="1668"/>
      <c r="FNA2" s="1668"/>
      <c r="FNB2" s="1668"/>
      <c r="FNC2" s="1668"/>
      <c r="FND2" s="1668"/>
      <c r="FNE2" s="1668"/>
      <c r="FNF2" s="1668"/>
      <c r="FNG2" s="1668"/>
      <c r="FNH2" s="1668"/>
      <c r="FNI2" s="1668"/>
      <c r="FNJ2" s="1668"/>
      <c r="FNK2" s="1668"/>
      <c r="FNL2" s="1668"/>
      <c r="FNM2" s="1668"/>
      <c r="FNN2" s="1668"/>
      <c r="FNO2" s="1668"/>
      <c r="FNP2" s="1668"/>
      <c r="FNQ2" s="1668"/>
      <c r="FNR2" s="1668"/>
      <c r="FNS2" s="1668"/>
      <c r="FNT2" s="1668"/>
      <c r="FNU2" s="1668"/>
      <c r="FNV2" s="1668"/>
      <c r="FNW2" s="1668"/>
      <c r="FNX2" s="1668"/>
      <c r="FNY2" s="1668"/>
      <c r="FNZ2" s="1668"/>
      <c r="FOA2" s="1668"/>
      <c r="FOB2" s="1668"/>
      <c r="FOC2" s="1668"/>
      <c r="FOD2" s="1668"/>
      <c r="FOE2" s="1668"/>
      <c r="FOF2" s="1668"/>
      <c r="FOG2" s="1668"/>
      <c r="FOH2" s="1668"/>
      <c r="FOI2" s="1668"/>
      <c r="FOJ2" s="1668"/>
      <c r="FOK2" s="1668"/>
      <c r="FOL2" s="1668"/>
      <c r="FOM2" s="1668"/>
      <c r="FON2" s="1668"/>
      <c r="FOO2" s="1668"/>
      <c r="FOP2" s="1668"/>
      <c r="FOQ2" s="1668"/>
      <c r="FOR2" s="1668"/>
      <c r="FOS2" s="1668"/>
      <c r="FOT2" s="1668"/>
      <c r="FOU2" s="1668"/>
      <c r="FOV2" s="1668"/>
      <c r="FOW2" s="1668"/>
      <c r="FOX2" s="1668"/>
      <c r="FOY2" s="1668"/>
      <c r="FOZ2" s="1668"/>
      <c r="FPA2" s="1668"/>
      <c r="FPB2" s="1668"/>
      <c r="FPC2" s="1668"/>
      <c r="FPD2" s="1668"/>
      <c r="FPE2" s="1668"/>
      <c r="FPF2" s="1668"/>
      <c r="FPG2" s="1668"/>
      <c r="FPH2" s="1668"/>
      <c r="FPI2" s="1668"/>
      <c r="FPJ2" s="1668"/>
      <c r="FPK2" s="1668"/>
      <c r="FPL2" s="1668"/>
      <c r="FPM2" s="1668"/>
      <c r="FPN2" s="1668"/>
      <c r="FPO2" s="1668"/>
      <c r="FPP2" s="1668"/>
      <c r="FPQ2" s="1668"/>
      <c r="FPR2" s="1668"/>
      <c r="FPS2" s="1668"/>
      <c r="FPT2" s="1668"/>
      <c r="FPU2" s="1668"/>
      <c r="FPV2" s="1668"/>
      <c r="FPW2" s="1668"/>
      <c r="FPX2" s="1668"/>
      <c r="FPY2" s="1668"/>
      <c r="FPZ2" s="1668"/>
      <c r="FQA2" s="1668"/>
      <c r="FQB2" s="1668"/>
      <c r="FQC2" s="1668"/>
      <c r="FQD2" s="1668"/>
      <c r="FQE2" s="1668"/>
      <c r="FQF2" s="1668"/>
      <c r="FQG2" s="1668"/>
      <c r="FQH2" s="1668"/>
      <c r="FQI2" s="1668"/>
      <c r="FQJ2" s="1668"/>
      <c r="FQK2" s="1668"/>
      <c r="FQL2" s="1668"/>
      <c r="FQM2" s="1668"/>
      <c r="FQN2" s="1668"/>
      <c r="FQO2" s="1668"/>
      <c r="FQP2" s="1668"/>
      <c r="FQQ2" s="1668"/>
      <c r="FQR2" s="1668"/>
      <c r="FQS2" s="1668"/>
      <c r="FQT2" s="1668"/>
      <c r="FQU2" s="1668"/>
      <c r="FQV2" s="1668"/>
      <c r="FQW2" s="1668"/>
      <c r="FQX2" s="1668"/>
      <c r="FQY2" s="1668"/>
      <c r="FQZ2" s="1668"/>
      <c r="FRA2" s="1668"/>
      <c r="FRB2" s="1668"/>
      <c r="FRC2" s="1668"/>
      <c r="FRD2" s="1668"/>
      <c r="FRE2" s="1668"/>
      <c r="FRF2" s="1668"/>
      <c r="FRG2" s="1668"/>
      <c r="FRH2" s="1668"/>
      <c r="FRI2" s="1668"/>
      <c r="FRJ2" s="1668"/>
      <c r="FRK2" s="1668"/>
      <c r="FRL2" s="1668"/>
      <c r="FRM2" s="1668"/>
      <c r="FRN2" s="1668"/>
      <c r="FRO2" s="1668"/>
      <c r="FRP2" s="1668"/>
      <c r="FRQ2" s="1668"/>
      <c r="FRR2" s="1668"/>
      <c r="FRS2" s="1668"/>
      <c r="FRT2" s="1668"/>
      <c r="FRU2" s="1668"/>
      <c r="FRV2" s="1668"/>
      <c r="FRW2" s="1668"/>
      <c r="FRX2" s="1668"/>
      <c r="FRY2" s="1668"/>
      <c r="FRZ2" s="1668"/>
      <c r="FSA2" s="1668"/>
      <c r="FSB2" s="1668"/>
      <c r="FSC2" s="1668"/>
      <c r="FSD2" s="1668"/>
      <c r="FSE2" s="1668"/>
      <c r="FSF2" s="1668"/>
      <c r="FSG2" s="1668"/>
      <c r="FSH2" s="1668"/>
      <c r="FSI2" s="1668"/>
      <c r="FSJ2" s="1668"/>
      <c r="FSK2" s="1668"/>
      <c r="FSL2" s="1668"/>
      <c r="FSM2" s="1668"/>
      <c r="FSN2" s="1668"/>
      <c r="FSO2" s="1668"/>
      <c r="FSP2" s="1668"/>
      <c r="FSQ2" s="1668"/>
      <c r="FSR2" s="1668"/>
      <c r="FSS2" s="1668"/>
      <c r="FST2" s="1668"/>
      <c r="FSU2" s="1668"/>
      <c r="FSV2" s="1668"/>
      <c r="FSW2" s="1668"/>
      <c r="FSX2" s="1668"/>
      <c r="FSY2" s="1668"/>
      <c r="FSZ2" s="1668"/>
      <c r="FTA2" s="1668"/>
      <c r="FTB2" s="1668"/>
      <c r="FTC2" s="1668"/>
      <c r="FTD2" s="1668"/>
      <c r="FTE2" s="1668"/>
      <c r="FTF2" s="1668"/>
      <c r="FTG2" s="1668"/>
      <c r="FTH2" s="1668"/>
      <c r="FTI2" s="1668"/>
      <c r="FTJ2" s="1668"/>
      <c r="FTK2" s="1668"/>
      <c r="FTL2" s="1668"/>
      <c r="FTM2" s="1668"/>
      <c r="FTN2" s="1668"/>
      <c r="FTO2" s="1668"/>
      <c r="FTP2" s="1668"/>
      <c r="FTQ2" s="1668"/>
      <c r="FTR2" s="1668"/>
      <c r="FTS2" s="1668"/>
      <c r="FTT2" s="1668"/>
      <c r="FTU2" s="1668"/>
      <c r="FTV2" s="1668"/>
      <c r="FTW2" s="1668"/>
      <c r="FTX2" s="1668"/>
      <c r="FTY2" s="1668"/>
      <c r="FTZ2" s="1668"/>
      <c r="FUA2" s="1668"/>
      <c r="FUB2" s="1668"/>
      <c r="FUC2" s="1668"/>
      <c r="FUD2" s="1668"/>
      <c r="FUE2" s="1668"/>
      <c r="FUF2" s="1668"/>
      <c r="FUG2" s="1668"/>
      <c r="FUH2" s="1668"/>
      <c r="FUI2" s="1668"/>
      <c r="FUJ2" s="1668"/>
      <c r="FUK2" s="1668"/>
      <c r="FUL2" s="1668"/>
      <c r="FUM2" s="1668"/>
      <c r="FUN2" s="1668"/>
      <c r="FUO2" s="1668"/>
      <c r="FUP2" s="1668"/>
      <c r="FUQ2" s="1668"/>
      <c r="FUR2" s="1668"/>
      <c r="FUS2" s="1668"/>
      <c r="FUT2" s="1668"/>
      <c r="FUU2" s="1668"/>
      <c r="FUV2" s="1668"/>
      <c r="FUW2" s="1668"/>
      <c r="FUX2" s="1668"/>
      <c r="FUY2" s="1668"/>
      <c r="FUZ2" s="1668"/>
      <c r="FVA2" s="1668"/>
      <c r="FVB2" s="1668"/>
      <c r="FVC2" s="1668"/>
      <c r="FVD2" s="1668"/>
      <c r="FVE2" s="1668"/>
      <c r="FVF2" s="1668"/>
      <c r="FVG2" s="1668"/>
      <c r="FVH2" s="1668"/>
      <c r="FVI2" s="1668"/>
      <c r="FVJ2" s="1668"/>
      <c r="FVK2" s="1668"/>
      <c r="FVL2" s="1668"/>
      <c r="FVM2" s="1668"/>
      <c r="FVN2" s="1668"/>
      <c r="FVO2" s="1668"/>
      <c r="FVP2" s="1668"/>
      <c r="FVQ2" s="1668"/>
      <c r="FVR2" s="1668"/>
      <c r="FVS2" s="1668"/>
      <c r="FVT2" s="1668"/>
      <c r="FVU2" s="1668"/>
      <c r="FVV2" s="1668"/>
      <c r="FVW2" s="1668"/>
      <c r="FVX2" s="1668"/>
      <c r="FVY2" s="1668"/>
      <c r="FVZ2" s="1668"/>
      <c r="FWA2" s="1668"/>
      <c r="FWB2" s="1668"/>
      <c r="FWC2" s="1668"/>
      <c r="FWD2" s="1668"/>
      <c r="FWE2" s="1668"/>
      <c r="FWF2" s="1668"/>
      <c r="FWG2" s="1668"/>
      <c r="FWH2" s="1668"/>
      <c r="FWI2" s="1668"/>
      <c r="FWJ2" s="1668"/>
      <c r="FWK2" s="1668"/>
      <c r="FWL2" s="1668"/>
      <c r="FWM2" s="1668"/>
      <c r="FWN2" s="1668"/>
      <c r="FWO2" s="1668"/>
      <c r="FWP2" s="1668"/>
      <c r="FWQ2" s="1668"/>
      <c r="FWR2" s="1668"/>
      <c r="FWS2" s="1668"/>
      <c r="FWT2" s="1668"/>
      <c r="FWU2" s="1668"/>
      <c r="FWV2" s="1668"/>
      <c r="FWW2" s="1668"/>
      <c r="FWX2" s="1668"/>
      <c r="FWY2" s="1668"/>
      <c r="FWZ2" s="1668"/>
      <c r="FXA2" s="1668"/>
      <c r="FXB2" s="1668"/>
      <c r="FXC2" s="1668"/>
      <c r="FXD2" s="1668"/>
      <c r="FXE2" s="1668"/>
      <c r="FXF2" s="1668"/>
      <c r="FXG2" s="1668"/>
      <c r="FXH2" s="1668"/>
      <c r="FXI2" s="1668"/>
      <c r="FXJ2" s="1668"/>
      <c r="FXK2" s="1668"/>
      <c r="FXL2" s="1668"/>
      <c r="FXM2" s="1668"/>
      <c r="FXN2" s="1668"/>
      <c r="FXO2" s="1668"/>
      <c r="FXP2" s="1668"/>
      <c r="FXQ2" s="1668"/>
      <c r="FXR2" s="1668"/>
      <c r="FXS2" s="1668"/>
      <c r="FXT2" s="1668"/>
      <c r="FXU2" s="1668"/>
      <c r="FXV2" s="1668"/>
      <c r="FXW2" s="1668"/>
      <c r="FXX2" s="1668"/>
      <c r="FXY2" s="1668"/>
      <c r="FXZ2" s="1668"/>
      <c r="FYA2" s="1668"/>
      <c r="FYB2" s="1668"/>
      <c r="FYC2" s="1668"/>
      <c r="FYD2" s="1668"/>
      <c r="FYE2" s="1668"/>
      <c r="FYF2" s="1668"/>
      <c r="FYG2" s="1668"/>
      <c r="FYH2" s="1668"/>
      <c r="FYI2" s="1668"/>
      <c r="FYJ2" s="1668"/>
      <c r="FYK2" s="1668"/>
      <c r="FYL2" s="1668"/>
      <c r="FYM2" s="1668"/>
      <c r="FYN2" s="1668"/>
      <c r="FYO2" s="1668"/>
      <c r="FYP2" s="1668"/>
      <c r="FYQ2" s="1668"/>
      <c r="FYR2" s="1668"/>
      <c r="FYS2" s="1668"/>
      <c r="FYT2" s="1668"/>
      <c r="FYU2" s="1668"/>
      <c r="FYV2" s="1668"/>
      <c r="FYW2" s="1668"/>
      <c r="FYX2" s="1668"/>
      <c r="FYY2" s="1668"/>
      <c r="FYZ2" s="1668"/>
      <c r="FZA2" s="1668"/>
      <c r="FZB2" s="1668"/>
      <c r="FZC2" s="1668"/>
      <c r="FZD2" s="1668"/>
      <c r="FZE2" s="1668"/>
      <c r="FZF2" s="1668"/>
      <c r="FZG2" s="1668"/>
      <c r="FZH2" s="1668"/>
      <c r="FZI2" s="1668"/>
      <c r="FZJ2" s="1668"/>
      <c r="FZK2" s="1668"/>
      <c r="FZL2" s="1668"/>
      <c r="FZM2" s="1668"/>
      <c r="FZN2" s="1668"/>
      <c r="FZO2" s="1668"/>
      <c r="FZP2" s="1668"/>
      <c r="FZQ2" s="1668"/>
      <c r="FZR2" s="1668"/>
      <c r="FZS2" s="1668"/>
      <c r="FZT2" s="1668"/>
      <c r="FZU2" s="1668"/>
      <c r="FZV2" s="1668"/>
      <c r="FZW2" s="1668"/>
      <c r="FZX2" s="1668"/>
      <c r="FZY2" s="1668"/>
      <c r="FZZ2" s="1668"/>
      <c r="GAA2" s="1668"/>
      <c r="GAB2" s="1668"/>
      <c r="GAC2" s="1668"/>
      <c r="GAD2" s="1668"/>
      <c r="GAE2" s="1668"/>
      <c r="GAF2" s="1668"/>
      <c r="GAG2" s="1668"/>
      <c r="GAH2" s="1668"/>
      <c r="GAI2" s="1668"/>
      <c r="GAJ2" s="1668"/>
      <c r="GAK2" s="1668"/>
      <c r="GAL2" s="1668"/>
      <c r="GAM2" s="1668"/>
      <c r="GAN2" s="1668"/>
      <c r="GAO2" s="1668"/>
      <c r="GAP2" s="1668"/>
      <c r="GAQ2" s="1668"/>
      <c r="GAR2" s="1668"/>
      <c r="GAS2" s="1668"/>
      <c r="GAT2" s="1668"/>
      <c r="GAU2" s="1668"/>
      <c r="GAV2" s="1668"/>
      <c r="GAW2" s="1668"/>
      <c r="GAX2" s="1668"/>
      <c r="GAY2" s="1668"/>
      <c r="GAZ2" s="1668"/>
      <c r="GBA2" s="1668"/>
      <c r="GBB2" s="1668"/>
      <c r="GBC2" s="1668"/>
      <c r="GBD2" s="1668"/>
      <c r="GBE2" s="1668"/>
      <c r="GBF2" s="1668"/>
      <c r="GBG2" s="1668"/>
      <c r="GBH2" s="1668"/>
      <c r="GBI2" s="1668"/>
      <c r="GBJ2" s="1668"/>
      <c r="GBK2" s="1668"/>
      <c r="GBL2" s="1668"/>
      <c r="GBM2" s="1668"/>
      <c r="GBN2" s="1668"/>
      <c r="GBO2" s="1668"/>
      <c r="GBP2" s="1668"/>
      <c r="GBQ2" s="1668"/>
      <c r="GBR2" s="1668"/>
      <c r="GBS2" s="1668"/>
      <c r="GBT2" s="1668"/>
      <c r="GBU2" s="1668"/>
      <c r="GBV2" s="1668"/>
      <c r="GBW2" s="1668"/>
      <c r="GBX2" s="1668"/>
      <c r="GBY2" s="1668"/>
      <c r="GBZ2" s="1668"/>
      <c r="GCA2" s="1668"/>
      <c r="GCB2" s="1668"/>
      <c r="GCC2" s="1668"/>
      <c r="GCD2" s="1668"/>
      <c r="GCE2" s="1668"/>
      <c r="GCF2" s="1668"/>
      <c r="GCG2" s="1668"/>
      <c r="GCH2" s="1668"/>
      <c r="GCI2" s="1668"/>
      <c r="GCJ2" s="1668"/>
      <c r="GCK2" s="1668"/>
      <c r="GCL2" s="1668"/>
      <c r="GCM2" s="1668"/>
      <c r="GCN2" s="1668"/>
      <c r="GCO2" s="1668"/>
      <c r="GCP2" s="1668"/>
      <c r="GCQ2" s="1668"/>
      <c r="GCR2" s="1668"/>
      <c r="GCS2" s="1668"/>
      <c r="GCT2" s="1668"/>
      <c r="GCU2" s="1668"/>
      <c r="GCV2" s="1668"/>
      <c r="GCW2" s="1668"/>
      <c r="GCX2" s="1668"/>
      <c r="GCY2" s="1668"/>
      <c r="GCZ2" s="1668"/>
      <c r="GDA2" s="1668"/>
      <c r="GDB2" s="1668"/>
      <c r="GDC2" s="1668"/>
      <c r="GDD2" s="1668"/>
      <c r="GDE2" s="1668"/>
      <c r="GDF2" s="1668"/>
      <c r="GDG2" s="1668"/>
      <c r="GDH2" s="1668"/>
      <c r="GDI2" s="1668"/>
      <c r="GDJ2" s="1668"/>
      <c r="GDK2" s="1668"/>
      <c r="GDL2" s="1668"/>
      <c r="GDM2" s="1668"/>
      <c r="GDN2" s="1668"/>
      <c r="GDO2" s="1668"/>
      <c r="GDP2" s="1668"/>
      <c r="GDQ2" s="1668"/>
      <c r="GDR2" s="1668"/>
      <c r="GDS2" s="1668"/>
      <c r="GDT2" s="1668"/>
      <c r="GDU2" s="1668"/>
      <c r="GDV2" s="1668"/>
      <c r="GDW2" s="1668"/>
      <c r="GDX2" s="1668"/>
      <c r="GDY2" s="1668"/>
      <c r="GDZ2" s="1668"/>
      <c r="GEA2" s="1668"/>
      <c r="GEB2" s="1668"/>
      <c r="GEC2" s="1668"/>
      <c r="GED2" s="1668"/>
      <c r="GEE2" s="1668"/>
      <c r="GEF2" s="1668"/>
      <c r="GEG2" s="1668"/>
      <c r="GEH2" s="1668"/>
      <c r="GEI2" s="1668"/>
      <c r="GEJ2" s="1668"/>
      <c r="GEK2" s="1668"/>
      <c r="GEL2" s="1668"/>
      <c r="GEM2" s="1668"/>
      <c r="GEN2" s="1668"/>
      <c r="GEO2" s="1668"/>
      <c r="GEP2" s="1668"/>
      <c r="GEQ2" s="1668"/>
      <c r="GER2" s="1668"/>
      <c r="GES2" s="1668"/>
      <c r="GET2" s="1668"/>
      <c r="GEU2" s="1668"/>
      <c r="GEV2" s="1668"/>
      <c r="GEW2" s="1668"/>
      <c r="GEX2" s="1668"/>
      <c r="GEY2" s="1668"/>
      <c r="GEZ2" s="1668"/>
      <c r="GFA2" s="1668"/>
      <c r="GFB2" s="1668"/>
      <c r="GFC2" s="1668"/>
      <c r="GFD2" s="1668"/>
      <c r="GFE2" s="1668"/>
      <c r="GFF2" s="1668"/>
      <c r="GFG2" s="1668"/>
      <c r="GFH2" s="1668"/>
      <c r="GFI2" s="1668"/>
      <c r="GFJ2" s="1668"/>
      <c r="GFK2" s="1668"/>
      <c r="GFL2" s="1668"/>
      <c r="GFM2" s="1668"/>
      <c r="GFN2" s="1668"/>
      <c r="GFO2" s="1668"/>
      <c r="GFP2" s="1668"/>
      <c r="GFQ2" s="1668"/>
      <c r="GFR2" s="1668"/>
      <c r="GFS2" s="1668"/>
      <c r="GFT2" s="1668"/>
      <c r="GFU2" s="1668"/>
      <c r="GFV2" s="1668"/>
      <c r="GFW2" s="1668"/>
      <c r="GFX2" s="1668"/>
      <c r="GFY2" s="1668"/>
      <c r="GFZ2" s="1668"/>
      <c r="GGA2" s="1668"/>
      <c r="GGB2" s="1668"/>
      <c r="GGC2" s="1668"/>
      <c r="GGD2" s="1668"/>
      <c r="GGE2" s="1668"/>
      <c r="GGF2" s="1668"/>
      <c r="GGG2" s="1668"/>
      <c r="GGH2" s="1668"/>
      <c r="GGI2" s="1668"/>
      <c r="GGJ2" s="1668"/>
      <c r="GGK2" s="1668"/>
      <c r="GGL2" s="1668"/>
      <c r="GGM2" s="1668"/>
      <c r="GGN2" s="1668"/>
      <c r="GGO2" s="1668"/>
      <c r="GGP2" s="1668"/>
      <c r="GGQ2" s="1668"/>
      <c r="GGR2" s="1668"/>
      <c r="GGS2" s="1668"/>
      <c r="GGT2" s="1668"/>
      <c r="GGU2" s="1668"/>
      <c r="GGV2" s="1668"/>
      <c r="GGW2" s="1668"/>
      <c r="GGX2" s="1668"/>
      <c r="GGY2" s="1668"/>
      <c r="GGZ2" s="1668"/>
      <c r="GHA2" s="1668"/>
      <c r="GHB2" s="1668"/>
      <c r="GHC2" s="1668"/>
      <c r="GHD2" s="1668"/>
      <c r="GHE2" s="1668"/>
      <c r="GHF2" s="1668"/>
      <c r="GHG2" s="1668"/>
      <c r="GHH2" s="1668"/>
      <c r="GHI2" s="1668"/>
      <c r="GHJ2" s="1668"/>
      <c r="GHK2" s="1668"/>
      <c r="GHL2" s="1668"/>
      <c r="GHM2" s="1668"/>
      <c r="GHN2" s="1668"/>
      <c r="GHO2" s="1668"/>
      <c r="GHP2" s="1668"/>
      <c r="GHQ2" s="1668"/>
      <c r="GHR2" s="1668"/>
      <c r="GHS2" s="1668"/>
      <c r="GHT2" s="1668"/>
      <c r="GHU2" s="1668"/>
      <c r="GHV2" s="1668"/>
      <c r="GHW2" s="1668"/>
      <c r="GHX2" s="1668"/>
      <c r="GHY2" s="1668"/>
      <c r="GHZ2" s="1668"/>
      <c r="GIA2" s="1668"/>
      <c r="GIB2" s="1668"/>
      <c r="GIC2" s="1668"/>
      <c r="GID2" s="1668"/>
      <c r="GIE2" s="1668"/>
      <c r="GIF2" s="1668"/>
      <c r="GIG2" s="1668"/>
      <c r="GIH2" s="1668"/>
      <c r="GII2" s="1668"/>
      <c r="GIJ2" s="1668"/>
      <c r="GIK2" s="1668"/>
      <c r="GIL2" s="1668"/>
      <c r="GIM2" s="1668"/>
      <c r="GIN2" s="1668"/>
      <c r="GIO2" s="1668"/>
      <c r="GIP2" s="1668"/>
      <c r="GIQ2" s="1668"/>
      <c r="GIR2" s="1668"/>
      <c r="GIS2" s="1668"/>
      <c r="GIT2" s="1668"/>
      <c r="GIU2" s="1668"/>
      <c r="GIV2" s="1668"/>
      <c r="GIW2" s="1668"/>
      <c r="GIX2" s="1668"/>
      <c r="GIY2" s="1668"/>
      <c r="GIZ2" s="1668"/>
      <c r="GJA2" s="1668"/>
      <c r="GJB2" s="1668"/>
      <c r="GJC2" s="1668"/>
      <c r="GJD2" s="1668"/>
      <c r="GJE2" s="1668"/>
      <c r="GJF2" s="1668"/>
      <c r="GJG2" s="1668"/>
      <c r="GJH2" s="1668"/>
      <c r="GJI2" s="1668"/>
      <c r="GJJ2" s="1668"/>
      <c r="GJK2" s="1668"/>
      <c r="GJL2" s="1668"/>
      <c r="GJM2" s="1668"/>
      <c r="GJN2" s="1668"/>
      <c r="GJO2" s="1668"/>
      <c r="GJP2" s="1668"/>
      <c r="GJQ2" s="1668"/>
      <c r="GJR2" s="1668"/>
      <c r="GJS2" s="1668"/>
      <c r="GJT2" s="1668"/>
      <c r="GJU2" s="1668"/>
      <c r="GJV2" s="1668"/>
      <c r="GJW2" s="1668"/>
      <c r="GJX2" s="1668"/>
      <c r="GJY2" s="1668"/>
      <c r="GJZ2" s="1668"/>
      <c r="GKA2" s="1668"/>
      <c r="GKB2" s="1668"/>
      <c r="GKC2" s="1668"/>
      <c r="GKD2" s="1668"/>
      <c r="GKE2" s="1668"/>
      <c r="GKF2" s="1668"/>
      <c r="GKG2" s="1668"/>
      <c r="GKH2" s="1668"/>
      <c r="GKI2" s="1668"/>
      <c r="GKJ2" s="1668"/>
      <c r="GKK2" s="1668"/>
      <c r="GKL2" s="1668"/>
      <c r="GKM2" s="1668"/>
      <c r="GKN2" s="1668"/>
      <c r="GKO2" s="1668"/>
      <c r="GKP2" s="1668"/>
      <c r="GKQ2" s="1668"/>
      <c r="GKR2" s="1668"/>
      <c r="GKS2" s="1668"/>
      <c r="GKT2" s="1668"/>
      <c r="GKU2" s="1668"/>
      <c r="GKV2" s="1668"/>
      <c r="GKW2" s="1668"/>
      <c r="GKX2" s="1668"/>
      <c r="GKY2" s="1668"/>
      <c r="GKZ2" s="1668"/>
      <c r="GLA2" s="1668"/>
      <c r="GLB2" s="1668"/>
      <c r="GLC2" s="1668"/>
      <c r="GLD2" s="1668"/>
      <c r="GLE2" s="1668"/>
      <c r="GLF2" s="1668"/>
      <c r="GLG2" s="1668"/>
      <c r="GLH2" s="1668"/>
      <c r="GLI2" s="1668"/>
      <c r="GLJ2" s="1668"/>
      <c r="GLK2" s="1668"/>
      <c r="GLL2" s="1668"/>
      <c r="GLM2" s="1668"/>
      <c r="GLN2" s="1668"/>
      <c r="GLO2" s="1668"/>
      <c r="GLP2" s="1668"/>
      <c r="GLQ2" s="1668"/>
      <c r="GLR2" s="1668"/>
      <c r="GLS2" s="1668"/>
      <c r="GLT2" s="1668"/>
      <c r="GLU2" s="1668"/>
      <c r="GLV2" s="1668"/>
      <c r="GLW2" s="1668"/>
      <c r="GLX2" s="1668"/>
      <c r="GLY2" s="1668"/>
      <c r="GLZ2" s="1668"/>
      <c r="GMA2" s="1668"/>
      <c r="GMB2" s="1668"/>
      <c r="GMC2" s="1668"/>
      <c r="GMD2" s="1668"/>
      <c r="GME2" s="1668"/>
      <c r="GMF2" s="1668"/>
      <c r="GMG2" s="1668"/>
      <c r="GMH2" s="1668"/>
      <c r="GMI2" s="1668"/>
      <c r="GMJ2" s="1668"/>
      <c r="GMK2" s="1668"/>
      <c r="GML2" s="1668"/>
      <c r="GMM2" s="1668"/>
      <c r="GMN2" s="1668"/>
      <c r="GMO2" s="1668"/>
      <c r="GMP2" s="1668"/>
      <c r="GMQ2" s="1668"/>
      <c r="GMR2" s="1668"/>
      <c r="GMS2" s="1668"/>
      <c r="GMT2" s="1668"/>
      <c r="GMU2" s="1668"/>
      <c r="GMV2" s="1668"/>
      <c r="GMW2" s="1668"/>
      <c r="GMX2" s="1668"/>
      <c r="GMY2" s="1668"/>
      <c r="GMZ2" s="1668"/>
      <c r="GNA2" s="1668"/>
      <c r="GNB2" s="1668"/>
      <c r="GNC2" s="1668"/>
      <c r="GND2" s="1668"/>
      <c r="GNE2" s="1668"/>
      <c r="GNF2" s="1668"/>
      <c r="GNG2" s="1668"/>
      <c r="GNH2" s="1668"/>
      <c r="GNI2" s="1668"/>
      <c r="GNJ2" s="1668"/>
      <c r="GNK2" s="1668"/>
      <c r="GNL2" s="1668"/>
      <c r="GNM2" s="1668"/>
      <c r="GNN2" s="1668"/>
      <c r="GNO2" s="1668"/>
      <c r="GNP2" s="1668"/>
      <c r="GNQ2" s="1668"/>
      <c r="GNR2" s="1668"/>
      <c r="GNS2" s="1668"/>
      <c r="GNT2" s="1668"/>
      <c r="GNU2" s="1668"/>
      <c r="GNV2" s="1668"/>
      <c r="GNW2" s="1668"/>
      <c r="GNX2" s="1668"/>
      <c r="GNY2" s="1668"/>
      <c r="GNZ2" s="1668"/>
      <c r="GOA2" s="1668"/>
      <c r="GOB2" s="1668"/>
      <c r="GOC2" s="1668"/>
      <c r="GOD2" s="1668"/>
      <c r="GOE2" s="1668"/>
      <c r="GOF2" s="1668"/>
      <c r="GOG2" s="1668"/>
      <c r="GOH2" s="1668"/>
      <c r="GOI2" s="1668"/>
      <c r="GOJ2" s="1668"/>
      <c r="GOK2" s="1668"/>
      <c r="GOL2" s="1668"/>
      <c r="GOM2" s="1668"/>
      <c r="GON2" s="1668"/>
      <c r="GOO2" s="1668"/>
      <c r="GOP2" s="1668"/>
      <c r="GOQ2" s="1668"/>
      <c r="GOR2" s="1668"/>
      <c r="GOS2" s="1668"/>
      <c r="GOT2" s="1668"/>
      <c r="GOU2" s="1668"/>
      <c r="GOV2" s="1668"/>
      <c r="GOW2" s="1668"/>
      <c r="GOX2" s="1668"/>
      <c r="GOY2" s="1668"/>
      <c r="GOZ2" s="1668"/>
      <c r="GPA2" s="1668"/>
      <c r="GPB2" s="1668"/>
      <c r="GPC2" s="1668"/>
      <c r="GPD2" s="1668"/>
      <c r="GPE2" s="1668"/>
      <c r="GPF2" s="1668"/>
      <c r="GPG2" s="1668"/>
      <c r="GPH2" s="1668"/>
      <c r="GPI2" s="1668"/>
      <c r="GPJ2" s="1668"/>
      <c r="GPK2" s="1668"/>
      <c r="GPL2" s="1668"/>
      <c r="GPM2" s="1668"/>
      <c r="GPN2" s="1668"/>
      <c r="GPO2" s="1668"/>
      <c r="GPP2" s="1668"/>
      <c r="GPQ2" s="1668"/>
      <c r="GPR2" s="1668"/>
      <c r="GPS2" s="1668"/>
      <c r="GPT2" s="1668"/>
      <c r="GPU2" s="1668"/>
      <c r="GPV2" s="1668"/>
      <c r="GPW2" s="1668"/>
      <c r="GPX2" s="1668"/>
      <c r="GPY2" s="1668"/>
      <c r="GPZ2" s="1668"/>
      <c r="GQA2" s="1668"/>
      <c r="GQB2" s="1668"/>
      <c r="GQC2" s="1668"/>
      <c r="GQD2" s="1668"/>
      <c r="GQE2" s="1668"/>
      <c r="GQF2" s="1668"/>
      <c r="GQG2" s="1668"/>
      <c r="GQH2" s="1668"/>
      <c r="GQI2" s="1668"/>
      <c r="GQJ2" s="1668"/>
      <c r="GQK2" s="1668"/>
      <c r="GQL2" s="1668"/>
      <c r="GQM2" s="1668"/>
      <c r="GQN2" s="1668"/>
      <c r="GQO2" s="1668"/>
      <c r="GQP2" s="1668"/>
      <c r="GQQ2" s="1668"/>
      <c r="GQR2" s="1668"/>
      <c r="GQS2" s="1668"/>
      <c r="GQT2" s="1668"/>
      <c r="GQU2" s="1668"/>
      <c r="GQV2" s="1668"/>
      <c r="GQW2" s="1668"/>
      <c r="GQX2" s="1668"/>
      <c r="GQY2" s="1668"/>
      <c r="GQZ2" s="1668"/>
      <c r="GRA2" s="1668"/>
      <c r="GRB2" s="1668"/>
      <c r="GRC2" s="1668"/>
      <c r="GRD2" s="1668"/>
      <c r="GRE2" s="1668"/>
      <c r="GRF2" s="1668"/>
      <c r="GRG2" s="1668"/>
      <c r="GRH2" s="1668"/>
      <c r="GRI2" s="1668"/>
      <c r="GRJ2" s="1668"/>
      <c r="GRK2" s="1668"/>
      <c r="GRL2" s="1668"/>
      <c r="GRM2" s="1668"/>
      <c r="GRN2" s="1668"/>
      <c r="GRO2" s="1668"/>
      <c r="GRP2" s="1668"/>
      <c r="GRQ2" s="1668"/>
      <c r="GRR2" s="1668"/>
      <c r="GRS2" s="1668"/>
      <c r="GRT2" s="1668"/>
      <c r="GRU2" s="1668"/>
      <c r="GRV2" s="1668"/>
      <c r="GRW2" s="1668"/>
      <c r="GRX2" s="1668"/>
      <c r="GRY2" s="1668"/>
      <c r="GRZ2" s="1668"/>
      <c r="GSA2" s="1668"/>
      <c r="GSB2" s="1668"/>
      <c r="GSC2" s="1668"/>
      <c r="GSD2" s="1668"/>
      <c r="GSE2" s="1668"/>
      <c r="GSF2" s="1668"/>
      <c r="GSG2" s="1668"/>
      <c r="GSH2" s="1668"/>
      <c r="GSI2" s="1668"/>
      <c r="GSJ2" s="1668"/>
      <c r="GSK2" s="1668"/>
      <c r="GSL2" s="1668"/>
      <c r="GSM2" s="1668"/>
      <c r="GSN2" s="1668"/>
      <c r="GSO2" s="1668"/>
      <c r="GSP2" s="1668"/>
      <c r="GSQ2" s="1668"/>
      <c r="GSR2" s="1668"/>
      <c r="GSS2" s="1668"/>
      <c r="GST2" s="1668"/>
      <c r="GSU2" s="1668"/>
      <c r="GSV2" s="1668"/>
      <c r="GSW2" s="1668"/>
      <c r="GSX2" s="1668"/>
      <c r="GSY2" s="1668"/>
      <c r="GSZ2" s="1668"/>
      <c r="GTA2" s="1668"/>
      <c r="GTB2" s="1668"/>
      <c r="GTC2" s="1668"/>
      <c r="GTD2" s="1668"/>
      <c r="GTE2" s="1668"/>
      <c r="GTF2" s="1668"/>
      <c r="GTG2" s="1668"/>
      <c r="GTH2" s="1668"/>
      <c r="GTI2" s="1668"/>
      <c r="GTJ2" s="1668"/>
      <c r="GTK2" s="1668"/>
      <c r="GTL2" s="1668"/>
      <c r="GTM2" s="1668"/>
      <c r="GTN2" s="1668"/>
      <c r="GTO2" s="1668"/>
      <c r="GTP2" s="1668"/>
      <c r="GTQ2" s="1668"/>
      <c r="GTR2" s="1668"/>
      <c r="GTS2" s="1668"/>
      <c r="GTT2" s="1668"/>
      <c r="GTU2" s="1668"/>
      <c r="GTV2" s="1668"/>
      <c r="GTW2" s="1668"/>
      <c r="GTX2" s="1668"/>
      <c r="GTY2" s="1668"/>
      <c r="GTZ2" s="1668"/>
      <c r="GUA2" s="1668"/>
      <c r="GUB2" s="1668"/>
      <c r="GUC2" s="1668"/>
      <c r="GUD2" s="1668"/>
      <c r="GUE2" s="1668"/>
      <c r="GUF2" s="1668"/>
      <c r="GUG2" s="1668"/>
      <c r="GUH2" s="1668"/>
      <c r="GUI2" s="1668"/>
      <c r="GUJ2" s="1668"/>
      <c r="GUK2" s="1668"/>
      <c r="GUL2" s="1668"/>
      <c r="GUM2" s="1668"/>
      <c r="GUN2" s="1668"/>
      <c r="GUO2" s="1668"/>
      <c r="GUP2" s="1668"/>
      <c r="GUQ2" s="1668"/>
      <c r="GUR2" s="1668"/>
      <c r="GUS2" s="1668"/>
      <c r="GUT2" s="1668"/>
      <c r="GUU2" s="1668"/>
      <c r="GUV2" s="1668"/>
      <c r="GUW2" s="1668"/>
      <c r="GUX2" s="1668"/>
      <c r="GUY2" s="1668"/>
      <c r="GUZ2" s="1668"/>
      <c r="GVA2" s="1668"/>
      <c r="GVB2" s="1668"/>
      <c r="GVC2" s="1668"/>
      <c r="GVD2" s="1668"/>
      <c r="GVE2" s="1668"/>
      <c r="GVF2" s="1668"/>
      <c r="GVG2" s="1668"/>
      <c r="GVH2" s="1668"/>
      <c r="GVI2" s="1668"/>
      <c r="GVJ2" s="1668"/>
      <c r="GVK2" s="1668"/>
      <c r="GVL2" s="1668"/>
      <c r="GVM2" s="1668"/>
      <c r="GVN2" s="1668"/>
      <c r="GVO2" s="1668"/>
      <c r="GVP2" s="1668"/>
      <c r="GVQ2" s="1668"/>
      <c r="GVR2" s="1668"/>
      <c r="GVS2" s="1668"/>
      <c r="GVT2" s="1668"/>
      <c r="GVU2" s="1668"/>
      <c r="GVV2" s="1668"/>
      <c r="GVW2" s="1668"/>
      <c r="GVX2" s="1668"/>
      <c r="GVY2" s="1668"/>
      <c r="GVZ2" s="1668"/>
      <c r="GWA2" s="1668"/>
      <c r="GWB2" s="1668"/>
      <c r="GWC2" s="1668"/>
      <c r="GWD2" s="1668"/>
      <c r="GWE2" s="1668"/>
      <c r="GWF2" s="1668"/>
      <c r="GWG2" s="1668"/>
      <c r="GWH2" s="1668"/>
      <c r="GWI2" s="1668"/>
      <c r="GWJ2" s="1668"/>
      <c r="GWK2" s="1668"/>
      <c r="GWL2" s="1668"/>
      <c r="GWM2" s="1668"/>
      <c r="GWN2" s="1668"/>
      <c r="GWO2" s="1668"/>
      <c r="GWP2" s="1668"/>
      <c r="GWQ2" s="1668"/>
      <c r="GWR2" s="1668"/>
      <c r="GWS2" s="1668"/>
      <c r="GWT2" s="1668"/>
      <c r="GWU2" s="1668"/>
      <c r="GWV2" s="1668"/>
      <c r="GWW2" s="1668"/>
      <c r="GWX2" s="1668"/>
      <c r="GWY2" s="1668"/>
      <c r="GWZ2" s="1668"/>
      <c r="GXA2" s="1668"/>
      <c r="GXB2" s="1668"/>
      <c r="GXC2" s="1668"/>
      <c r="GXD2" s="1668"/>
      <c r="GXE2" s="1668"/>
      <c r="GXF2" s="1668"/>
      <c r="GXG2" s="1668"/>
      <c r="GXH2" s="1668"/>
      <c r="GXI2" s="1668"/>
      <c r="GXJ2" s="1668"/>
      <c r="GXK2" s="1668"/>
      <c r="GXL2" s="1668"/>
      <c r="GXM2" s="1668"/>
      <c r="GXN2" s="1668"/>
      <c r="GXO2" s="1668"/>
      <c r="GXP2" s="1668"/>
      <c r="GXQ2" s="1668"/>
      <c r="GXR2" s="1668"/>
      <c r="GXS2" s="1668"/>
      <c r="GXT2" s="1668"/>
      <c r="GXU2" s="1668"/>
      <c r="GXV2" s="1668"/>
      <c r="GXW2" s="1668"/>
      <c r="GXX2" s="1668"/>
      <c r="GXY2" s="1668"/>
      <c r="GXZ2" s="1668"/>
      <c r="GYA2" s="1668"/>
      <c r="GYB2" s="1668"/>
      <c r="GYC2" s="1668"/>
      <c r="GYD2" s="1668"/>
      <c r="GYE2" s="1668"/>
      <c r="GYF2" s="1668"/>
      <c r="GYG2" s="1668"/>
      <c r="GYH2" s="1668"/>
      <c r="GYI2" s="1668"/>
      <c r="GYJ2" s="1668"/>
      <c r="GYK2" s="1668"/>
      <c r="GYL2" s="1668"/>
      <c r="GYM2" s="1668"/>
      <c r="GYN2" s="1668"/>
      <c r="GYO2" s="1668"/>
      <c r="GYP2" s="1668"/>
      <c r="GYQ2" s="1668"/>
      <c r="GYR2" s="1668"/>
      <c r="GYS2" s="1668"/>
      <c r="GYT2" s="1668"/>
      <c r="GYU2" s="1668"/>
      <c r="GYV2" s="1668"/>
      <c r="GYW2" s="1668"/>
      <c r="GYX2" s="1668"/>
      <c r="GYY2" s="1668"/>
      <c r="GYZ2" s="1668"/>
      <c r="GZA2" s="1668"/>
      <c r="GZB2" s="1668"/>
      <c r="GZC2" s="1668"/>
      <c r="GZD2" s="1668"/>
      <c r="GZE2" s="1668"/>
      <c r="GZF2" s="1668"/>
      <c r="GZG2" s="1668"/>
      <c r="GZH2" s="1668"/>
      <c r="GZI2" s="1668"/>
      <c r="GZJ2" s="1668"/>
      <c r="GZK2" s="1668"/>
      <c r="GZL2" s="1668"/>
      <c r="GZM2" s="1668"/>
      <c r="GZN2" s="1668"/>
      <c r="GZO2" s="1668"/>
      <c r="GZP2" s="1668"/>
      <c r="GZQ2" s="1668"/>
      <c r="GZR2" s="1668"/>
      <c r="GZS2" s="1668"/>
      <c r="GZT2" s="1668"/>
      <c r="GZU2" s="1668"/>
      <c r="GZV2" s="1668"/>
      <c r="GZW2" s="1668"/>
      <c r="GZX2" s="1668"/>
      <c r="GZY2" s="1668"/>
      <c r="GZZ2" s="1668"/>
      <c r="HAA2" s="1668"/>
      <c r="HAB2" s="1668"/>
      <c r="HAC2" s="1668"/>
      <c r="HAD2" s="1668"/>
      <c r="HAE2" s="1668"/>
      <c r="HAF2" s="1668"/>
      <c r="HAG2" s="1668"/>
      <c r="HAH2" s="1668"/>
      <c r="HAI2" s="1668"/>
      <c r="HAJ2" s="1668"/>
      <c r="HAK2" s="1668"/>
      <c r="HAL2" s="1668"/>
      <c r="HAM2" s="1668"/>
      <c r="HAN2" s="1668"/>
      <c r="HAO2" s="1668"/>
      <c r="HAP2" s="1668"/>
      <c r="HAQ2" s="1668"/>
      <c r="HAR2" s="1668"/>
      <c r="HAS2" s="1668"/>
      <c r="HAT2" s="1668"/>
      <c r="HAU2" s="1668"/>
      <c r="HAV2" s="1668"/>
      <c r="HAW2" s="1668"/>
      <c r="HAX2" s="1668"/>
      <c r="HAY2" s="1668"/>
      <c r="HAZ2" s="1668"/>
      <c r="HBA2" s="1668"/>
      <c r="HBB2" s="1668"/>
      <c r="HBC2" s="1668"/>
      <c r="HBD2" s="1668"/>
      <c r="HBE2" s="1668"/>
      <c r="HBF2" s="1668"/>
      <c r="HBG2" s="1668"/>
      <c r="HBH2" s="1668"/>
      <c r="HBI2" s="1668"/>
      <c r="HBJ2" s="1668"/>
      <c r="HBK2" s="1668"/>
      <c r="HBL2" s="1668"/>
      <c r="HBM2" s="1668"/>
      <c r="HBN2" s="1668"/>
      <c r="HBO2" s="1668"/>
      <c r="HBP2" s="1668"/>
      <c r="HBQ2" s="1668"/>
      <c r="HBR2" s="1668"/>
      <c r="HBS2" s="1668"/>
      <c r="HBT2" s="1668"/>
      <c r="HBU2" s="1668"/>
      <c r="HBV2" s="1668"/>
      <c r="HBW2" s="1668"/>
      <c r="HBX2" s="1668"/>
      <c r="HBY2" s="1668"/>
      <c r="HBZ2" s="1668"/>
      <c r="HCA2" s="1668"/>
      <c r="HCB2" s="1668"/>
      <c r="HCC2" s="1668"/>
      <c r="HCD2" s="1668"/>
      <c r="HCE2" s="1668"/>
      <c r="HCF2" s="1668"/>
      <c r="HCG2" s="1668"/>
      <c r="HCH2" s="1668"/>
      <c r="HCI2" s="1668"/>
      <c r="HCJ2" s="1668"/>
      <c r="HCK2" s="1668"/>
      <c r="HCL2" s="1668"/>
      <c r="HCM2" s="1668"/>
      <c r="HCN2" s="1668"/>
      <c r="HCO2" s="1668"/>
      <c r="HCP2" s="1668"/>
      <c r="HCQ2" s="1668"/>
      <c r="HCR2" s="1668"/>
      <c r="HCS2" s="1668"/>
      <c r="HCT2" s="1668"/>
      <c r="HCU2" s="1668"/>
      <c r="HCV2" s="1668"/>
      <c r="HCW2" s="1668"/>
      <c r="HCX2" s="1668"/>
      <c r="HCY2" s="1668"/>
      <c r="HCZ2" s="1668"/>
      <c r="HDA2" s="1668"/>
      <c r="HDB2" s="1668"/>
      <c r="HDC2" s="1668"/>
      <c r="HDD2" s="1668"/>
      <c r="HDE2" s="1668"/>
      <c r="HDF2" s="1668"/>
      <c r="HDG2" s="1668"/>
      <c r="HDH2" s="1668"/>
      <c r="HDI2" s="1668"/>
      <c r="HDJ2" s="1668"/>
      <c r="HDK2" s="1668"/>
      <c r="HDL2" s="1668"/>
      <c r="HDM2" s="1668"/>
      <c r="HDN2" s="1668"/>
      <c r="HDO2" s="1668"/>
      <c r="HDP2" s="1668"/>
      <c r="HDQ2" s="1668"/>
      <c r="HDR2" s="1668"/>
      <c r="HDS2" s="1668"/>
      <c r="HDT2" s="1668"/>
      <c r="HDU2" s="1668"/>
      <c r="HDV2" s="1668"/>
      <c r="HDW2" s="1668"/>
      <c r="HDX2" s="1668"/>
      <c r="HDY2" s="1668"/>
      <c r="HDZ2" s="1668"/>
      <c r="HEA2" s="1668"/>
      <c r="HEB2" s="1668"/>
      <c r="HEC2" s="1668"/>
      <c r="HED2" s="1668"/>
      <c r="HEE2" s="1668"/>
      <c r="HEF2" s="1668"/>
      <c r="HEG2" s="1668"/>
      <c r="HEH2" s="1668"/>
      <c r="HEI2" s="1668"/>
      <c r="HEJ2" s="1668"/>
      <c r="HEK2" s="1668"/>
      <c r="HEL2" s="1668"/>
      <c r="HEM2" s="1668"/>
      <c r="HEN2" s="1668"/>
      <c r="HEO2" s="1668"/>
      <c r="HEP2" s="1668"/>
      <c r="HEQ2" s="1668"/>
      <c r="HER2" s="1668"/>
      <c r="HES2" s="1668"/>
      <c r="HET2" s="1668"/>
      <c r="HEU2" s="1668"/>
      <c r="HEV2" s="1668"/>
      <c r="HEW2" s="1668"/>
      <c r="HEX2" s="1668"/>
      <c r="HEY2" s="1668"/>
      <c r="HEZ2" s="1668"/>
      <c r="HFA2" s="1668"/>
      <c r="HFB2" s="1668"/>
      <c r="HFC2" s="1668"/>
      <c r="HFD2" s="1668"/>
      <c r="HFE2" s="1668"/>
      <c r="HFF2" s="1668"/>
      <c r="HFG2" s="1668"/>
      <c r="HFH2" s="1668"/>
      <c r="HFI2" s="1668"/>
      <c r="HFJ2" s="1668"/>
      <c r="HFK2" s="1668"/>
      <c r="HFL2" s="1668"/>
      <c r="HFM2" s="1668"/>
      <c r="HFN2" s="1668"/>
      <c r="HFO2" s="1668"/>
      <c r="HFP2" s="1668"/>
      <c r="HFQ2" s="1668"/>
      <c r="HFR2" s="1668"/>
      <c r="HFS2" s="1668"/>
      <c r="HFT2" s="1668"/>
      <c r="HFU2" s="1668"/>
      <c r="HFV2" s="1668"/>
      <c r="HFW2" s="1668"/>
      <c r="HFX2" s="1668"/>
      <c r="HFY2" s="1668"/>
      <c r="HFZ2" s="1668"/>
      <c r="HGA2" s="1668"/>
      <c r="HGB2" s="1668"/>
      <c r="HGC2" s="1668"/>
      <c r="HGD2" s="1668"/>
      <c r="HGE2" s="1668"/>
      <c r="HGF2" s="1668"/>
      <c r="HGG2" s="1668"/>
      <c r="HGH2" s="1668"/>
      <c r="HGI2" s="1668"/>
      <c r="HGJ2" s="1668"/>
      <c r="HGK2" s="1668"/>
      <c r="HGL2" s="1668"/>
      <c r="HGM2" s="1668"/>
      <c r="HGN2" s="1668"/>
      <c r="HGO2" s="1668"/>
      <c r="HGP2" s="1668"/>
      <c r="HGQ2" s="1668"/>
      <c r="HGR2" s="1668"/>
      <c r="HGS2" s="1668"/>
      <c r="HGT2" s="1668"/>
      <c r="HGU2" s="1668"/>
      <c r="HGV2" s="1668"/>
      <c r="HGW2" s="1668"/>
      <c r="HGX2" s="1668"/>
      <c r="HGY2" s="1668"/>
      <c r="HGZ2" s="1668"/>
      <c r="HHA2" s="1668"/>
      <c r="HHB2" s="1668"/>
      <c r="HHC2" s="1668"/>
      <c r="HHD2" s="1668"/>
      <c r="HHE2" s="1668"/>
      <c r="HHF2" s="1668"/>
      <c r="HHG2" s="1668"/>
      <c r="HHH2" s="1668"/>
      <c r="HHI2" s="1668"/>
      <c r="HHJ2" s="1668"/>
      <c r="HHK2" s="1668"/>
      <c r="HHL2" s="1668"/>
      <c r="HHM2" s="1668"/>
      <c r="HHN2" s="1668"/>
      <c r="HHO2" s="1668"/>
      <c r="HHP2" s="1668"/>
      <c r="HHQ2" s="1668"/>
      <c r="HHR2" s="1668"/>
      <c r="HHS2" s="1668"/>
      <c r="HHT2" s="1668"/>
      <c r="HHU2" s="1668"/>
      <c r="HHV2" s="1668"/>
      <c r="HHW2" s="1668"/>
      <c r="HHX2" s="1668"/>
      <c r="HHY2" s="1668"/>
      <c r="HHZ2" s="1668"/>
      <c r="HIA2" s="1668"/>
      <c r="HIB2" s="1668"/>
      <c r="HIC2" s="1668"/>
      <c r="HID2" s="1668"/>
      <c r="HIE2" s="1668"/>
      <c r="HIF2" s="1668"/>
      <c r="HIG2" s="1668"/>
      <c r="HIH2" s="1668"/>
      <c r="HII2" s="1668"/>
      <c r="HIJ2" s="1668"/>
      <c r="HIK2" s="1668"/>
      <c r="HIL2" s="1668"/>
      <c r="HIM2" s="1668"/>
      <c r="HIN2" s="1668"/>
      <c r="HIO2" s="1668"/>
      <c r="HIP2" s="1668"/>
      <c r="HIQ2" s="1668"/>
      <c r="HIR2" s="1668"/>
      <c r="HIS2" s="1668"/>
      <c r="HIT2" s="1668"/>
      <c r="HIU2" s="1668"/>
      <c r="HIV2" s="1668"/>
      <c r="HIW2" s="1668"/>
      <c r="HIX2" s="1668"/>
      <c r="HIY2" s="1668"/>
      <c r="HIZ2" s="1668"/>
      <c r="HJA2" s="1668"/>
      <c r="HJB2" s="1668"/>
      <c r="HJC2" s="1668"/>
      <c r="HJD2" s="1668"/>
      <c r="HJE2" s="1668"/>
      <c r="HJF2" s="1668"/>
      <c r="HJG2" s="1668"/>
      <c r="HJH2" s="1668"/>
      <c r="HJI2" s="1668"/>
      <c r="HJJ2" s="1668"/>
      <c r="HJK2" s="1668"/>
      <c r="HJL2" s="1668"/>
      <c r="HJM2" s="1668"/>
      <c r="HJN2" s="1668"/>
      <c r="HJO2" s="1668"/>
      <c r="HJP2" s="1668"/>
      <c r="HJQ2" s="1668"/>
      <c r="HJR2" s="1668"/>
      <c r="HJS2" s="1668"/>
      <c r="HJT2" s="1668"/>
      <c r="HJU2" s="1668"/>
      <c r="HJV2" s="1668"/>
      <c r="HJW2" s="1668"/>
      <c r="HJX2" s="1668"/>
      <c r="HJY2" s="1668"/>
      <c r="HJZ2" s="1668"/>
      <c r="HKA2" s="1668"/>
      <c r="HKB2" s="1668"/>
      <c r="HKC2" s="1668"/>
      <c r="HKD2" s="1668"/>
      <c r="HKE2" s="1668"/>
      <c r="HKF2" s="1668"/>
      <c r="HKG2" s="1668"/>
      <c r="HKH2" s="1668"/>
      <c r="HKI2" s="1668"/>
      <c r="HKJ2" s="1668"/>
      <c r="HKK2" s="1668"/>
      <c r="HKL2" s="1668"/>
      <c r="HKM2" s="1668"/>
      <c r="HKN2" s="1668"/>
      <c r="HKO2" s="1668"/>
      <c r="HKP2" s="1668"/>
      <c r="HKQ2" s="1668"/>
      <c r="HKR2" s="1668"/>
      <c r="HKS2" s="1668"/>
      <c r="HKT2" s="1668"/>
      <c r="HKU2" s="1668"/>
      <c r="HKV2" s="1668"/>
      <c r="HKW2" s="1668"/>
      <c r="HKX2" s="1668"/>
      <c r="HKY2" s="1668"/>
      <c r="HKZ2" s="1668"/>
      <c r="HLA2" s="1668"/>
      <c r="HLB2" s="1668"/>
      <c r="HLC2" s="1668"/>
      <c r="HLD2" s="1668"/>
      <c r="HLE2" s="1668"/>
      <c r="HLF2" s="1668"/>
      <c r="HLG2" s="1668"/>
      <c r="HLH2" s="1668"/>
      <c r="HLI2" s="1668"/>
      <c r="HLJ2" s="1668"/>
      <c r="HLK2" s="1668"/>
      <c r="HLL2" s="1668"/>
      <c r="HLM2" s="1668"/>
      <c r="HLN2" s="1668"/>
      <c r="HLO2" s="1668"/>
      <c r="HLP2" s="1668"/>
      <c r="HLQ2" s="1668"/>
      <c r="HLR2" s="1668"/>
      <c r="HLS2" s="1668"/>
      <c r="HLT2" s="1668"/>
      <c r="HLU2" s="1668"/>
      <c r="HLV2" s="1668"/>
      <c r="HLW2" s="1668"/>
      <c r="HLX2" s="1668"/>
      <c r="HLY2" s="1668"/>
      <c r="HLZ2" s="1668"/>
      <c r="HMA2" s="1668"/>
      <c r="HMB2" s="1668"/>
      <c r="HMC2" s="1668"/>
      <c r="HMD2" s="1668"/>
      <c r="HME2" s="1668"/>
      <c r="HMF2" s="1668"/>
      <c r="HMG2" s="1668"/>
      <c r="HMH2" s="1668"/>
      <c r="HMI2" s="1668"/>
      <c r="HMJ2" s="1668"/>
      <c r="HMK2" s="1668"/>
      <c r="HML2" s="1668"/>
      <c r="HMM2" s="1668"/>
      <c r="HMN2" s="1668"/>
      <c r="HMO2" s="1668"/>
      <c r="HMP2" s="1668"/>
      <c r="HMQ2" s="1668"/>
      <c r="HMR2" s="1668"/>
      <c r="HMS2" s="1668"/>
      <c r="HMT2" s="1668"/>
      <c r="HMU2" s="1668"/>
      <c r="HMV2" s="1668"/>
      <c r="HMW2" s="1668"/>
      <c r="HMX2" s="1668"/>
      <c r="HMY2" s="1668"/>
      <c r="HMZ2" s="1668"/>
      <c r="HNA2" s="1668"/>
      <c r="HNB2" s="1668"/>
      <c r="HNC2" s="1668"/>
      <c r="HND2" s="1668"/>
      <c r="HNE2" s="1668"/>
      <c r="HNF2" s="1668"/>
      <c r="HNG2" s="1668"/>
      <c r="HNH2" s="1668"/>
      <c r="HNI2" s="1668"/>
      <c r="HNJ2" s="1668"/>
      <c r="HNK2" s="1668"/>
      <c r="HNL2" s="1668"/>
      <c r="HNM2" s="1668"/>
      <c r="HNN2" s="1668"/>
      <c r="HNO2" s="1668"/>
      <c r="HNP2" s="1668"/>
      <c r="HNQ2" s="1668"/>
      <c r="HNR2" s="1668"/>
      <c r="HNS2" s="1668"/>
      <c r="HNT2" s="1668"/>
      <c r="HNU2" s="1668"/>
      <c r="HNV2" s="1668"/>
      <c r="HNW2" s="1668"/>
      <c r="HNX2" s="1668"/>
      <c r="HNY2" s="1668"/>
      <c r="HNZ2" s="1668"/>
      <c r="HOA2" s="1668"/>
      <c r="HOB2" s="1668"/>
      <c r="HOC2" s="1668"/>
      <c r="HOD2" s="1668"/>
      <c r="HOE2" s="1668"/>
      <c r="HOF2" s="1668"/>
      <c r="HOG2" s="1668"/>
      <c r="HOH2" s="1668"/>
      <c r="HOI2" s="1668"/>
      <c r="HOJ2" s="1668"/>
      <c r="HOK2" s="1668"/>
      <c r="HOL2" s="1668"/>
      <c r="HOM2" s="1668"/>
      <c r="HON2" s="1668"/>
      <c r="HOO2" s="1668"/>
      <c r="HOP2" s="1668"/>
      <c r="HOQ2" s="1668"/>
      <c r="HOR2" s="1668"/>
      <c r="HOS2" s="1668"/>
      <c r="HOT2" s="1668"/>
      <c r="HOU2" s="1668"/>
      <c r="HOV2" s="1668"/>
      <c r="HOW2" s="1668"/>
      <c r="HOX2" s="1668"/>
      <c r="HOY2" s="1668"/>
      <c r="HOZ2" s="1668"/>
      <c r="HPA2" s="1668"/>
      <c r="HPB2" s="1668"/>
      <c r="HPC2" s="1668"/>
      <c r="HPD2" s="1668"/>
      <c r="HPE2" s="1668"/>
      <c r="HPF2" s="1668"/>
      <c r="HPG2" s="1668"/>
      <c r="HPH2" s="1668"/>
      <c r="HPI2" s="1668"/>
      <c r="HPJ2" s="1668"/>
      <c r="HPK2" s="1668"/>
      <c r="HPL2" s="1668"/>
      <c r="HPM2" s="1668"/>
      <c r="HPN2" s="1668"/>
      <c r="HPO2" s="1668"/>
      <c r="HPP2" s="1668"/>
      <c r="HPQ2" s="1668"/>
      <c r="HPR2" s="1668"/>
      <c r="HPS2" s="1668"/>
      <c r="HPT2" s="1668"/>
      <c r="HPU2" s="1668"/>
      <c r="HPV2" s="1668"/>
      <c r="HPW2" s="1668"/>
      <c r="HPX2" s="1668"/>
      <c r="HPY2" s="1668"/>
      <c r="HPZ2" s="1668"/>
      <c r="HQA2" s="1668"/>
      <c r="HQB2" s="1668"/>
      <c r="HQC2" s="1668"/>
      <c r="HQD2" s="1668"/>
      <c r="HQE2" s="1668"/>
      <c r="HQF2" s="1668"/>
      <c r="HQG2" s="1668"/>
      <c r="HQH2" s="1668"/>
      <c r="HQI2" s="1668"/>
      <c r="HQJ2" s="1668"/>
      <c r="HQK2" s="1668"/>
      <c r="HQL2" s="1668"/>
      <c r="HQM2" s="1668"/>
      <c r="HQN2" s="1668"/>
      <c r="HQO2" s="1668"/>
      <c r="HQP2" s="1668"/>
      <c r="HQQ2" s="1668"/>
      <c r="HQR2" s="1668"/>
      <c r="HQS2" s="1668"/>
      <c r="HQT2" s="1668"/>
      <c r="HQU2" s="1668"/>
      <c r="HQV2" s="1668"/>
      <c r="HQW2" s="1668"/>
      <c r="HQX2" s="1668"/>
      <c r="HQY2" s="1668"/>
      <c r="HQZ2" s="1668"/>
      <c r="HRA2" s="1668"/>
      <c r="HRB2" s="1668"/>
      <c r="HRC2" s="1668"/>
      <c r="HRD2" s="1668"/>
      <c r="HRE2" s="1668"/>
      <c r="HRF2" s="1668"/>
      <c r="HRG2" s="1668"/>
      <c r="HRH2" s="1668"/>
      <c r="HRI2" s="1668"/>
      <c r="HRJ2" s="1668"/>
      <c r="HRK2" s="1668"/>
      <c r="HRL2" s="1668"/>
      <c r="HRM2" s="1668"/>
      <c r="HRN2" s="1668"/>
      <c r="HRO2" s="1668"/>
      <c r="HRP2" s="1668"/>
      <c r="HRQ2" s="1668"/>
      <c r="HRR2" s="1668"/>
      <c r="HRS2" s="1668"/>
      <c r="HRT2" s="1668"/>
      <c r="HRU2" s="1668"/>
      <c r="HRV2" s="1668"/>
      <c r="HRW2" s="1668"/>
      <c r="HRX2" s="1668"/>
      <c r="HRY2" s="1668"/>
      <c r="HRZ2" s="1668"/>
      <c r="HSA2" s="1668"/>
      <c r="HSB2" s="1668"/>
      <c r="HSC2" s="1668"/>
      <c r="HSD2" s="1668"/>
      <c r="HSE2" s="1668"/>
      <c r="HSF2" s="1668"/>
      <c r="HSG2" s="1668"/>
      <c r="HSH2" s="1668"/>
      <c r="HSI2" s="1668"/>
      <c r="HSJ2" s="1668"/>
      <c r="HSK2" s="1668"/>
      <c r="HSL2" s="1668"/>
      <c r="HSM2" s="1668"/>
      <c r="HSN2" s="1668"/>
      <c r="HSO2" s="1668"/>
      <c r="HSP2" s="1668"/>
      <c r="HSQ2" s="1668"/>
      <c r="HSR2" s="1668"/>
      <c r="HSS2" s="1668"/>
      <c r="HST2" s="1668"/>
      <c r="HSU2" s="1668"/>
      <c r="HSV2" s="1668"/>
      <c r="HSW2" s="1668"/>
      <c r="HSX2" s="1668"/>
      <c r="HSY2" s="1668"/>
      <c r="HSZ2" s="1668"/>
      <c r="HTA2" s="1668"/>
      <c r="HTB2" s="1668"/>
      <c r="HTC2" s="1668"/>
      <c r="HTD2" s="1668"/>
      <c r="HTE2" s="1668"/>
      <c r="HTF2" s="1668"/>
      <c r="HTG2" s="1668"/>
      <c r="HTH2" s="1668"/>
      <c r="HTI2" s="1668"/>
      <c r="HTJ2" s="1668"/>
      <c r="HTK2" s="1668"/>
      <c r="HTL2" s="1668"/>
      <c r="HTM2" s="1668"/>
      <c r="HTN2" s="1668"/>
      <c r="HTO2" s="1668"/>
      <c r="HTP2" s="1668"/>
      <c r="HTQ2" s="1668"/>
      <c r="HTR2" s="1668"/>
      <c r="HTS2" s="1668"/>
      <c r="HTT2" s="1668"/>
      <c r="HTU2" s="1668"/>
      <c r="HTV2" s="1668"/>
      <c r="HTW2" s="1668"/>
      <c r="HTX2" s="1668"/>
      <c r="HTY2" s="1668"/>
      <c r="HTZ2" s="1668"/>
      <c r="HUA2" s="1668"/>
      <c r="HUB2" s="1668"/>
      <c r="HUC2" s="1668"/>
      <c r="HUD2" s="1668"/>
      <c r="HUE2" s="1668"/>
      <c r="HUF2" s="1668"/>
      <c r="HUG2" s="1668"/>
      <c r="HUH2" s="1668"/>
      <c r="HUI2" s="1668"/>
      <c r="HUJ2" s="1668"/>
      <c r="HUK2" s="1668"/>
      <c r="HUL2" s="1668"/>
      <c r="HUM2" s="1668"/>
      <c r="HUN2" s="1668"/>
      <c r="HUO2" s="1668"/>
      <c r="HUP2" s="1668"/>
      <c r="HUQ2" s="1668"/>
      <c r="HUR2" s="1668"/>
      <c r="HUS2" s="1668"/>
      <c r="HUT2" s="1668"/>
      <c r="HUU2" s="1668"/>
      <c r="HUV2" s="1668"/>
      <c r="HUW2" s="1668"/>
      <c r="HUX2" s="1668"/>
      <c r="HUY2" s="1668"/>
      <c r="HUZ2" s="1668"/>
      <c r="HVA2" s="1668"/>
      <c r="HVB2" s="1668"/>
      <c r="HVC2" s="1668"/>
      <c r="HVD2" s="1668"/>
      <c r="HVE2" s="1668"/>
      <c r="HVF2" s="1668"/>
      <c r="HVG2" s="1668"/>
      <c r="HVH2" s="1668"/>
      <c r="HVI2" s="1668"/>
      <c r="HVJ2" s="1668"/>
      <c r="HVK2" s="1668"/>
      <c r="HVL2" s="1668"/>
      <c r="HVM2" s="1668"/>
      <c r="HVN2" s="1668"/>
      <c r="HVO2" s="1668"/>
      <c r="HVP2" s="1668"/>
      <c r="HVQ2" s="1668"/>
      <c r="HVR2" s="1668"/>
      <c r="HVS2" s="1668"/>
      <c r="HVT2" s="1668"/>
      <c r="HVU2" s="1668"/>
      <c r="HVV2" s="1668"/>
      <c r="HVW2" s="1668"/>
      <c r="HVX2" s="1668"/>
      <c r="HVY2" s="1668"/>
      <c r="HVZ2" s="1668"/>
      <c r="HWA2" s="1668"/>
      <c r="HWB2" s="1668"/>
      <c r="HWC2" s="1668"/>
      <c r="HWD2" s="1668"/>
      <c r="HWE2" s="1668"/>
      <c r="HWF2" s="1668"/>
      <c r="HWG2" s="1668"/>
      <c r="HWH2" s="1668"/>
      <c r="HWI2" s="1668"/>
      <c r="HWJ2" s="1668"/>
      <c r="HWK2" s="1668"/>
      <c r="HWL2" s="1668"/>
      <c r="HWM2" s="1668"/>
      <c r="HWN2" s="1668"/>
      <c r="HWO2" s="1668"/>
      <c r="HWP2" s="1668"/>
      <c r="HWQ2" s="1668"/>
      <c r="HWR2" s="1668"/>
      <c r="HWS2" s="1668"/>
      <c r="HWT2" s="1668"/>
      <c r="HWU2" s="1668"/>
      <c r="HWV2" s="1668"/>
      <c r="HWW2" s="1668"/>
      <c r="HWX2" s="1668"/>
      <c r="HWY2" s="1668"/>
      <c r="HWZ2" s="1668"/>
      <c r="HXA2" s="1668"/>
      <c r="HXB2" s="1668"/>
      <c r="HXC2" s="1668"/>
      <c r="HXD2" s="1668"/>
      <c r="HXE2" s="1668"/>
      <c r="HXF2" s="1668"/>
      <c r="HXG2" s="1668"/>
      <c r="HXH2" s="1668"/>
      <c r="HXI2" s="1668"/>
      <c r="HXJ2" s="1668"/>
      <c r="HXK2" s="1668"/>
      <c r="HXL2" s="1668"/>
      <c r="HXM2" s="1668"/>
      <c r="HXN2" s="1668"/>
      <c r="HXO2" s="1668"/>
      <c r="HXP2" s="1668"/>
      <c r="HXQ2" s="1668"/>
      <c r="HXR2" s="1668"/>
      <c r="HXS2" s="1668"/>
      <c r="HXT2" s="1668"/>
      <c r="HXU2" s="1668"/>
      <c r="HXV2" s="1668"/>
      <c r="HXW2" s="1668"/>
      <c r="HXX2" s="1668"/>
      <c r="HXY2" s="1668"/>
      <c r="HXZ2" s="1668"/>
      <c r="HYA2" s="1668"/>
      <c r="HYB2" s="1668"/>
      <c r="HYC2" s="1668"/>
      <c r="HYD2" s="1668"/>
      <c r="HYE2" s="1668"/>
      <c r="HYF2" s="1668"/>
      <c r="HYG2" s="1668"/>
      <c r="HYH2" s="1668"/>
      <c r="HYI2" s="1668"/>
      <c r="HYJ2" s="1668"/>
      <c r="HYK2" s="1668"/>
      <c r="HYL2" s="1668"/>
      <c r="HYM2" s="1668"/>
      <c r="HYN2" s="1668"/>
      <c r="HYO2" s="1668"/>
      <c r="HYP2" s="1668"/>
      <c r="HYQ2" s="1668"/>
      <c r="HYR2" s="1668"/>
      <c r="HYS2" s="1668"/>
      <c r="HYT2" s="1668"/>
      <c r="HYU2" s="1668"/>
      <c r="HYV2" s="1668"/>
      <c r="HYW2" s="1668"/>
      <c r="HYX2" s="1668"/>
      <c r="HYY2" s="1668"/>
      <c r="HYZ2" s="1668"/>
      <c r="HZA2" s="1668"/>
      <c r="HZB2" s="1668"/>
      <c r="HZC2" s="1668"/>
      <c r="HZD2" s="1668"/>
      <c r="HZE2" s="1668"/>
      <c r="HZF2" s="1668"/>
      <c r="HZG2" s="1668"/>
      <c r="HZH2" s="1668"/>
      <c r="HZI2" s="1668"/>
      <c r="HZJ2" s="1668"/>
      <c r="HZK2" s="1668"/>
      <c r="HZL2" s="1668"/>
      <c r="HZM2" s="1668"/>
      <c r="HZN2" s="1668"/>
      <c r="HZO2" s="1668"/>
      <c r="HZP2" s="1668"/>
      <c r="HZQ2" s="1668"/>
      <c r="HZR2" s="1668"/>
      <c r="HZS2" s="1668"/>
      <c r="HZT2" s="1668"/>
      <c r="HZU2" s="1668"/>
      <c r="HZV2" s="1668"/>
      <c r="HZW2" s="1668"/>
      <c r="HZX2" s="1668"/>
      <c r="HZY2" s="1668"/>
      <c r="HZZ2" s="1668"/>
      <c r="IAA2" s="1668"/>
      <c r="IAB2" s="1668"/>
      <c r="IAC2" s="1668"/>
      <c r="IAD2" s="1668"/>
      <c r="IAE2" s="1668"/>
      <c r="IAF2" s="1668"/>
      <c r="IAG2" s="1668"/>
      <c r="IAH2" s="1668"/>
      <c r="IAI2" s="1668"/>
      <c r="IAJ2" s="1668"/>
      <c r="IAK2" s="1668"/>
      <c r="IAL2" s="1668"/>
      <c r="IAM2" s="1668"/>
      <c r="IAN2" s="1668"/>
      <c r="IAO2" s="1668"/>
      <c r="IAP2" s="1668"/>
      <c r="IAQ2" s="1668"/>
      <c r="IAR2" s="1668"/>
      <c r="IAS2" s="1668"/>
      <c r="IAT2" s="1668"/>
      <c r="IAU2" s="1668"/>
      <c r="IAV2" s="1668"/>
      <c r="IAW2" s="1668"/>
      <c r="IAX2" s="1668"/>
      <c r="IAY2" s="1668"/>
      <c r="IAZ2" s="1668"/>
      <c r="IBA2" s="1668"/>
      <c r="IBB2" s="1668"/>
      <c r="IBC2" s="1668"/>
      <c r="IBD2" s="1668"/>
      <c r="IBE2" s="1668"/>
      <c r="IBF2" s="1668"/>
      <c r="IBG2" s="1668"/>
      <c r="IBH2" s="1668"/>
      <c r="IBI2" s="1668"/>
      <c r="IBJ2" s="1668"/>
      <c r="IBK2" s="1668"/>
      <c r="IBL2" s="1668"/>
      <c r="IBM2" s="1668"/>
      <c r="IBN2" s="1668"/>
      <c r="IBO2" s="1668"/>
      <c r="IBP2" s="1668"/>
      <c r="IBQ2" s="1668"/>
      <c r="IBR2" s="1668"/>
      <c r="IBS2" s="1668"/>
      <c r="IBT2" s="1668"/>
      <c r="IBU2" s="1668"/>
      <c r="IBV2" s="1668"/>
      <c r="IBW2" s="1668"/>
      <c r="IBX2" s="1668"/>
      <c r="IBY2" s="1668"/>
      <c r="IBZ2" s="1668"/>
      <c r="ICA2" s="1668"/>
      <c r="ICB2" s="1668"/>
      <c r="ICC2" s="1668"/>
      <c r="ICD2" s="1668"/>
      <c r="ICE2" s="1668"/>
      <c r="ICF2" s="1668"/>
      <c r="ICG2" s="1668"/>
      <c r="ICH2" s="1668"/>
      <c r="ICI2" s="1668"/>
      <c r="ICJ2" s="1668"/>
      <c r="ICK2" s="1668"/>
      <c r="ICL2" s="1668"/>
      <c r="ICM2" s="1668"/>
      <c r="ICN2" s="1668"/>
      <c r="ICO2" s="1668"/>
      <c r="ICP2" s="1668"/>
      <c r="ICQ2" s="1668"/>
      <c r="ICR2" s="1668"/>
      <c r="ICS2" s="1668"/>
      <c r="ICT2" s="1668"/>
      <c r="ICU2" s="1668"/>
      <c r="ICV2" s="1668"/>
      <c r="ICW2" s="1668"/>
      <c r="ICX2" s="1668"/>
      <c r="ICY2" s="1668"/>
      <c r="ICZ2" s="1668"/>
      <c r="IDA2" s="1668"/>
      <c r="IDB2" s="1668"/>
      <c r="IDC2" s="1668"/>
      <c r="IDD2" s="1668"/>
      <c r="IDE2" s="1668"/>
      <c r="IDF2" s="1668"/>
      <c r="IDG2" s="1668"/>
      <c r="IDH2" s="1668"/>
      <c r="IDI2" s="1668"/>
      <c r="IDJ2" s="1668"/>
      <c r="IDK2" s="1668"/>
      <c r="IDL2" s="1668"/>
      <c r="IDM2" s="1668"/>
      <c r="IDN2" s="1668"/>
      <c r="IDO2" s="1668"/>
      <c r="IDP2" s="1668"/>
      <c r="IDQ2" s="1668"/>
      <c r="IDR2" s="1668"/>
      <c r="IDS2" s="1668"/>
      <c r="IDT2" s="1668"/>
      <c r="IDU2" s="1668"/>
      <c r="IDV2" s="1668"/>
      <c r="IDW2" s="1668"/>
      <c r="IDX2" s="1668"/>
      <c r="IDY2" s="1668"/>
      <c r="IDZ2" s="1668"/>
      <c r="IEA2" s="1668"/>
      <c r="IEB2" s="1668"/>
      <c r="IEC2" s="1668"/>
      <c r="IED2" s="1668"/>
      <c r="IEE2" s="1668"/>
      <c r="IEF2" s="1668"/>
      <c r="IEG2" s="1668"/>
      <c r="IEH2" s="1668"/>
      <c r="IEI2" s="1668"/>
      <c r="IEJ2" s="1668"/>
      <c r="IEK2" s="1668"/>
      <c r="IEL2" s="1668"/>
      <c r="IEM2" s="1668"/>
      <c r="IEN2" s="1668"/>
      <c r="IEO2" s="1668"/>
      <c r="IEP2" s="1668"/>
      <c r="IEQ2" s="1668"/>
      <c r="IER2" s="1668"/>
      <c r="IES2" s="1668"/>
      <c r="IET2" s="1668"/>
      <c r="IEU2" s="1668"/>
      <c r="IEV2" s="1668"/>
      <c r="IEW2" s="1668"/>
      <c r="IEX2" s="1668"/>
      <c r="IEY2" s="1668"/>
      <c r="IEZ2" s="1668"/>
      <c r="IFA2" s="1668"/>
      <c r="IFB2" s="1668"/>
      <c r="IFC2" s="1668"/>
      <c r="IFD2" s="1668"/>
      <c r="IFE2" s="1668"/>
      <c r="IFF2" s="1668"/>
      <c r="IFG2" s="1668"/>
      <c r="IFH2" s="1668"/>
      <c r="IFI2" s="1668"/>
      <c r="IFJ2" s="1668"/>
      <c r="IFK2" s="1668"/>
      <c r="IFL2" s="1668"/>
      <c r="IFM2" s="1668"/>
      <c r="IFN2" s="1668"/>
      <c r="IFO2" s="1668"/>
      <c r="IFP2" s="1668"/>
      <c r="IFQ2" s="1668"/>
      <c r="IFR2" s="1668"/>
      <c r="IFS2" s="1668"/>
      <c r="IFT2" s="1668"/>
      <c r="IFU2" s="1668"/>
      <c r="IFV2" s="1668"/>
      <c r="IFW2" s="1668"/>
      <c r="IFX2" s="1668"/>
      <c r="IFY2" s="1668"/>
      <c r="IFZ2" s="1668"/>
      <c r="IGA2" s="1668"/>
      <c r="IGB2" s="1668"/>
      <c r="IGC2" s="1668"/>
      <c r="IGD2" s="1668"/>
      <c r="IGE2" s="1668"/>
      <c r="IGF2" s="1668"/>
      <c r="IGG2" s="1668"/>
      <c r="IGH2" s="1668"/>
      <c r="IGI2" s="1668"/>
      <c r="IGJ2" s="1668"/>
      <c r="IGK2" s="1668"/>
      <c r="IGL2" s="1668"/>
      <c r="IGM2" s="1668"/>
      <c r="IGN2" s="1668"/>
      <c r="IGO2" s="1668"/>
      <c r="IGP2" s="1668"/>
      <c r="IGQ2" s="1668"/>
      <c r="IGR2" s="1668"/>
      <c r="IGS2" s="1668"/>
      <c r="IGT2" s="1668"/>
      <c r="IGU2" s="1668"/>
      <c r="IGV2" s="1668"/>
      <c r="IGW2" s="1668"/>
      <c r="IGX2" s="1668"/>
      <c r="IGY2" s="1668"/>
      <c r="IGZ2" s="1668"/>
      <c r="IHA2" s="1668"/>
      <c r="IHB2" s="1668"/>
      <c r="IHC2" s="1668"/>
      <c r="IHD2" s="1668"/>
      <c r="IHE2" s="1668"/>
      <c r="IHF2" s="1668"/>
      <c r="IHG2" s="1668"/>
      <c r="IHH2" s="1668"/>
      <c r="IHI2" s="1668"/>
      <c r="IHJ2" s="1668"/>
      <c r="IHK2" s="1668"/>
      <c r="IHL2" s="1668"/>
      <c r="IHM2" s="1668"/>
      <c r="IHN2" s="1668"/>
      <c r="IHO2" s="1668"/>
      <c r="IHP2" s="1668"/>
      <c r="IHQ2" s="1668"/>
      <c r="IHR2" s="1668"/>
      <c r="IHS2" s="1668"/>
      <c r="IHT2" s="1668"/>
      <c r="IHU2" s="1668"/>
      <c r="IHV2" s="1668"/>
      <c r="IHW2" s="1668"/>
      <c r="IHX2" s="1668"/>
      <c r="IHY2" s="1668"/>
      <c r="IHZ2" s="1668"/>
      <c r="IIA2" s="1668"/>
      <c r="IIB2" s="1668"/>
      <c r="IIC2" s="1668"/>
      <c r="IID2" s="1668"/>
      <c r="IIE2" s="1668"/>
      <c r="IIF2" s="1668"/>
      <c r="IIG2" s="1668"/>
      <c r="IIH2" s="1668"/>
      <c r="III2" s="1668"/>
      <c r="IIJ2" s="1668"/>
      <c r="IIK2" s="1668"/>
      <c r="IIL2" s="1668"/>
      <c r="IIM2" s="1668"/>
      <c r="IIN2" s="1668"/>
      <c r="IIO2" s="1668"/>
      <c r="IIP2" s="1668"/>
      <c r="IIQ2" s="1668"/>
      <c r="IIR2" s="1668"/>
      <c r="IIS2" s="1668"/>
      <c r="IIT2" s="1668"/>
      <c r="IIU2" s="1668"/>
      <c r="IIV2" s="1668"/>
      <c r="IIW2" s="1668"/>
      <c r="IIX2" s="1668"/>
      <c r="IIY2" s="1668"/>
      <c r="IIZ2" s="1668"/>
      <c r="IJA2" s="1668"/>
      <c r="IJB2" s="1668"/>
      <c r="IJC2" s="1668"/>
      <c r="IJD2" s="1668"/>
      <c r="IJE2" s="1668"/>
      <c r="IJF2" s="1668"/>
      <c r="IJG2" s="1668"/>
      <c r="IJH2" s="1668"/>
      <c r="IJI2" s="1668"/>
      <c r="IJJ2" s="1668"/>
      <c r="IJK2" s="1668"/>
      <c r="IJL2" s="1668"/>
      <c r="IJM2" s="1668"/>
      <c r="IJN2" s="1668"/>
      <c r="IJO2" s="1668"/>
      <c r="IJP2" s="1668"/>
      <c r="IJQ2" s="1668"/>
      <c r="IJR2" s="1668"/>
      <c r="IJS2" s="1668"/>
      <c r="IJT2" s="1668"/>
      <c r="IJU2" s="1668"/>
      <c r="IJV2" s="1668"/>
      <c r="IJW2" s="1668"/>
      <c r="IJX2" s="1668"/>
      <c r="IJY2" s="1668"/>
      <c r="IJZ2" s="1668"/>
      <c r="IKA2" s="1668"/>
      <c r="IKB2" s="1668"/>
      <c r="IKC2" s="1668"/>
      <c r="IKD2" s="1668"/>
      <c r="IKE2" s="1668"/>
      <c r="IKF2" s="1668"/>
      <c r="IKG2" s="1668"/>
      <c r="IKH2" s="1668"/>
      <c r="IKI2" s="1668"/>
      <c r="IKJ2" s="1668"/>
      <c r="IKK2" s="1668"/>
      <c r="IKL2" s="1668"/>
      <c r="IKM2" s="1668"/>
      <c r="IKN2" s="1668"/>
      <c r="IKO2" s="1668"/>
      <c r="IKP2" s="1668"/>
      <c r="IKQ2" s="1668"/>
      <c r="IKR2" s="1668"/>
      <c r="IKS2" s="1668"/>
      <c r="IKT2" s="1668"/>
      <c r="IKU2" s="1668"/>
      <c r="IKV2" s="1668"/>
      <c r="IKW2" s="1668"/>
      <c r="IKX2" s="1668"/>
      <c r="IKY2" s="1668"/>
      <c r="IKZ2" s="1668"/>
      <c r="ILA2" s="1668"/>
      <c r="ILB2" s="1668"/>
      <c r="ILC2" s="1668"/>
      <c r="ILD2" s="1668"/>
      <c r="ILE2" s="1668"/>
      <c r="ILF2" s="1668"/>
      <c r="ILG2" s="1668"/>
      <c r="ILH2" s="1668"/>
      <c r="ILI2" s="1668"/>
      <c r="ILJ2" s="1668"/>
      <c r="ILK2" s="1668"/>
      <c r="ILL2" s="1668"/>
      <c r="ILM2" s="1668"/>
      <c r="ILN2" s="1668"/>
      <c r="ILO2" s="1668"/>
      <c r="ILP2" s="1668"/>
      <c r="ILQ2" s="1668"/>
      <c r="ILR2" s="1668"/>
      <c r="ILS2" s="1668"/>
      <c r="ILT2" s="1668"/>
      <c r="ILU2" s="1668"/>
      <c r="ILV2" s="1668"/>
      <c r="ILW2" s="1668"/>
      <c r="ILX2" s="1668"/>
      <c r="ILY2" s="1668"/>
      <c r="ILZ2" s="1668"/>
      <c r="IMA2" s="1668"/>
      <c r="IMB2" s="1668"/>
      <c r="IMC2" s="1668"/>
      <c r="IMD2" s="1668"/>
      <c r="IME2" s="1668"/>
      <c r="IMF2" s="1668"/>
      <c r="IMG2" s="1668"/>
      <c r="IMH2" s="1668"/>
      <c r="IMI2" s="1668"/>
      <c r="IMJ2" s="1668"/>
      <c r="IMK2" s="1668"/>
      <c r="IML2" s="1668"/>
      <c r="IMM2" s="1668"/>
      <c r="IMN2" s="1668"/>
      <c r="IMO2" s="1668"/>
      <c r="IMP2" s="1668"/>
      <c r="IMQ2" s="1668"/>
      <c r="IMR2" s="1668"/>
      <c r="IMS2" s="1668"/>
      <c r="IMT2" s="1668"/>
      <c r="IMU2" s="1668"/>
      <c r="IMV2" s="1668"/>
      <c r="IMW2" s="1668"/>
      <c r="IMX2" s="1668"/>
      <c r="IMY2" s="1668"/>
      <c r="IMZ2" s="1668"/>
      <c r="INA2" s="1668"/>
      <c r="INB2" s="1668"/>
      <c r="INC2" s="1668"/>
      <c r="IND2" s="1668"/>
      <c r="INE2" s="1668"/>
      <c r="INF2" s="1668"/>
      <c r="ING2" s="1668"/>
      <c r="INH2" s="1668"/>
      <c r="INI2" s="1668"/>
      <c r="INJ2" s="1668"/>
      <c r="INK2" s="1668"/>
      <c r="INL2" s="1668"/>
      <c r="INM2" s="1668"/>
      <c r="INN2" s="1668"/>
      <c r="INO2" s="1668"/>
      <c r="INP2" s="1668"/>
      <c r="INQ2" s="1668"/>
      <c r="INR2" s="1668"/>
      <c r="INS2" s="1668"/>
      <c r="INT2" s="1668"/>
      <c r="INU2" s="1668"/>
      <c r="INV2" s="1668"/>
      <c r="INW2" s="1668"/>
      <c r="INX2" s="1668"/>
      <c r="INY2" s="1668"/>
      <c r="INZ2" s="1668"/>
      <c r="IOA2" s="1668"/>
      <c r="IOB2" s="1668"/>
      <c r="IOC2" s="1668"/>
      <c r="IOD2" s="1668"/>
      <c r="IOE2" s="1668"/>
      <c r="IOF2" s="1668"/>
      <c r="IOG2" s="1668"/>
      <c r="IOH2" s="1668"/>
      <c r="IOI2" s="1668"/>
      <c r="IOJ2" s="1668"/>
      <c r="IOK2" s="1668"/>
      <c r="IOL2" s="1668"/>
      <c r="IOM2" s="1668"/>
      <c r="ION2" s="1668"/>
      <c r="IOO2" s="1668"/>
      <c r="IOP2" s="1668"/>
      <c r="IOQ2" s="1668"/>
      <c r="IOR2" s="1668"/>
      <c r="IOS2" s="1668"/>
      <c r="IOT2" s="1668"/>
      <c r="IOU2" s="1668"/>
      <c r="IOV2" s="1668"/>
      <c r="IOW2" s="1668"/>
      <c r="IOX2" s="1668"/>
      <c r="IOY2" s="1668"/>
      <c r="IOZ2" s="1668"/>
      <c r="IPA2" s="1668"/>
      <c r="IPB2" s="1668"/>
      <c r="IPC2" s="1668"/>
      <c r="IPD2" s="1668"/>
      <c r="IPE2" s="1668"/>
      <c r="IPF2" s="1668"/>
      <c r="IPG2" s="1668"/>
      <c r="IPH2" s="1668"/>
      <c r="IPI2" s="1668"/>
      <c r="IPJ2" s="1668"/>
      <c r="IPK2" s="1668"/>
      <c r="IPL2" s="1668"/>
      <c r="IPM2" s="1668"/>
      <c r="IPN2" s="1668"/>
      <c r="IPO2" s="1668"/>
      <c r="IPP2" s="1668"/>
      <c r="IPQ2" s="1668"/>
      <c r="IPR2" s="1668"/>
      <c r="IPS2" s="1668"/>
      <c r="IPT2" s="1668"/>
      <c r="IPU2" s="1668"/>
      <c r="IPV2" s="1668"/>
      <c r="IPW2" s="1668"/>
      <c r="IPX2" s="1668"/>
      <c r="IPY2" s="1668"/>
      <c r="IPZ2" s="1668"/>
      <c r="IQA2" s="1668"/>
      <c r="IQB2" s="1668"/>
      <c r="IQC2" s="1668"/>
      <c r="IQD2" s="1668"/>
      <c r="IQE2" s="1668"/>
      <c r="IQF2" s="1668"/>
      <c r="IQG2" s="1668"/>
      <c r="IQH2" s="1668"/>
      <c r="IQI2" s="1668"/>
      <c r="IQJ2" s="1668"/>
      <c r="IQK2" s="1668"/>
      <c r="IQL2" s="1668"/>
      <c r="IQM2" s="1668"/>
      <c r="IQN2" s="1668"/>
      <c r="IQO2" s="1668"/>
      <c r="IQP2" s="1668"/>
      <c r="IQQ2" s="1668"/>
      <c r="IQR2" s="1668"/>
      <c r="IQS2" s="1668"/>
      <c r="IQT2" s="1668"/>
      <c r="IQU2" s="1668"/>
      <c r="IQV2" s="1668"/>
      <c r="IQW2" s="1668"/>
      <c r="IQX2" s="1668"/>
      <c r="IQY2" s="1668"/>
      <c r="IQZ2" s="1668"/>
      <c r="IRA2" s="1668"/>
      <c r="IRB2" s="1668"/>
      <c r="IRC2" s="1668"/>
      <c r="IRD2" s="1668"/>
      <c r="IRE2" s="1668"/>
      <c r="IRF2" s="1668"/>
      <c r="IRG2" s="1668"/>
      <c r="IRH2" s="1668"/>
      <c r="IRI2" s="1668"/>
      <c r="IRJ2" s="1668"/>
      <c r="IRK2" s="1668"/>
      <c r="IRL2" s="1668"/>
      <c r="IRM2" s="1668"/>
      <c r="IRN2" s="1668"/>
      <c r="IRO2" s="1668"/>
      <c r="IRP2" s="1668"/>
      <c r="IRQ2" s="1668"/>
      <c r="IRR2" s="1668"/>
      <c r="IRS2" s="1668"/>
      <c r="IRT2" s="1668"/>
      <c r="IRU2" s="1668"/>
      <c r="IRV2" s="1668"/>
      <c r="IRW2" s="1668"/>
      <c r="IRX2" s="1668"/>
      <c r="IRY2" s="1668"/>
      <c r="IRZ2" s="1668"/>
      <c r="ISA2" s="1668"/>
      <c r="ISB2" s="1668"/>
      <c r="ISC2" s="1668"/>
      <c r="ISD2" s="1668"/>
      <c r="ISE2" s="1668"/>
      <c r="ISF2" s="1668"/>
      <c r="ISG2" s="1668"/>
      <c r="ISH2" s="1668"/>
      <c r="ISI2" s="1668"/>
      <c r="ISJ2" s="1668"/>
      <c r="ISK2" s="1668"/>
      <c r="ISL2" s="1668"/>
      <c r="ISM2" s="1668"/>
      <c r="ISN2" s="1668"/>
      <c r="ISO2" s="1668"/>
      <c r="ISP2" s="1668"/>
      <c r="ISQ2" s="1668"/>
      <c r="ISR2" s="1668"/>
      <c r="ISS2" s="1668"/>
      <c r="IST2" s="1668"/>
      <c r="ISU2" s="1668"/>
      <c r="ISV2" s="1668"/>
      <c r="ISW2" s="1668"/>
      <c r="ISX2" s="1668"/>
      <c r="ISY2" s="1668"/>
      <c r="ISZ2" s="1668"/>
      <c r="ITA2" s="1668"/>
      <c r="ITB2" s="1668"/>
      <c r="ITC2" s="1668"/>
      <c r="ITD2" s="1668"/>
      <c r="ITE2" s="1668"/>
      <c r="ITF2" s="1668"/>
      <c r="ITG2" s="1668"/>
      <c r="ITH2" s="1668"/>
      <c r="ITI2" s="1668"/>
      <c r="ITJ2" s="1668"/>
      <c r="ITK2" s="1668"/>
      <c r="ITL2" s="1668"/>
      <c r="ITM2" s="1668"/>
      <c r="ITN2" s="1668"/>
      <c r="ITO2" s="1668"/>
      <c r="ITP2" s="1668"/>
      <c r="ITQ2" s="1668"/>
      <c r="ITR2" s="1668"/>
      <c r="ITS2" s="1668"/>
      <c r="ITT2" s="1668"/>
      <c r="ITU2" s="1668"/>
      <c r="ITV2" s="1668"/>
      <c r="ITW2" s="1668"/>
      <c r="ITX2" s="1668"/>
      <c r="ITY2" s="1668"/>
      <c r="ITZ2" s="1668"/>
      <c r="IUA2" s="1668"/>
      <c r="IUB2" s="1668"/>
      <c r="IUC2" s="1668"/>
      <c r="IUD2" s="1668"/>
      <c r="IUE2" s="1668"/>
      <c r="IUF2" s="1668"/>
      <c r="IUG2" s="1668"/>
      <c r="IUH2" s="1668"/>
      <c r="IUI2" s="1668"/>
      <c r="IUJ2" s="1668"/>
      <c r="IUK2" s="1668"/>
      <c r="IUL2" s="1668"/>
      <c r="IUM2" s="1668"/>
      <c r="IUN2" s="1668"/>
      <c r="IUO2" s="1668"/>
      <c r="IUP2" s="1668"/>
      <c r="IUQ2" s="1668"/>
      <c r="IUR2" s="1668"/>
      <c r="IUS2" s="1668"/>
      <c r="IUT2" s="1668"/>
      <c r="IUU2" s="1668"/>
      <c r="IUV2" s="1668"/>
      <c r="IUW2" s="1668"/>
      <c r="IUX2" s="1668"/>
      <c r="IUY2" s="1668"/>
      <c r="IUZ2" s="1668"/>
      <c r="IVA2" s="1668"/>
      <c r="IVB2" s="1668"/>
      <c r="IVC2" s="1668"/>
      <c r="IVD2" s="1668"/>
      <c r="IVE2" s="1668"/>
      <c r="IVF2" s="1668"/>
      <c r="IVG2" s="1668"/>
      <c r="IVH2" s="1668"/>
      <c r="IVI2" s="1668"/>
      <c r="IVJ2" s="1668"/>
      <c r="IVK2" s="1668"/>
      <c r="IVL2" s="1668"/>
      <c r="IVM2" s="1668"/>
      <c r="IVN2" s="1668"/>
      <c r="IVO2" s="1668"/>
      <c r="IVP2" s="1668"/>
      <c r="IVQ2" s="1668"/>
      <c r="IVR2" s="1668"/>
      <c r="IVS2" s="1668"/>
      <c r="IVT2" s="1668"/>
      <c r="IVU2" s="1668"/>
      <c r="IVV2" s="1668"/>
      <c r="IVW2" s="1668"/>
      <c r="IVX2" s="1668"/>
      <c r="IVY2" s="1668"/>
      <c r="IVZ2" s="1668"/>
      <c r="IWA2" s="1668"/>
      <c r="IWB2" s="1668"/>
      <c r="IWC2" s="1668"/>
      <c r="IWD2" s="1668"/>
      <c r="IWE2" s="1668"/>
      <c r="IWF2" s="1668"/>
      <c r="IWG2" s="1668"/>
      <c r="IWH2" s="1668"/>
      <c r="IWI2" s="1668"/>
      <c r="IWJ2" s="1668"/>
      <c r="IWK2" s="1668"/>
      <c r="IWL2" s="1668"/>
      <c r="IWM2" s="1668"/>
      <c r="IWN2" s="1668"/>
      <c r="IWO2" s="1668"/>
      <c r="IWP2" s="1668"/>
      <c r="IWQ2" s="1668"/>
      <c r="IWR2" s="1668"/>
      <c r="IWS2" s="1668"/>
      <c r="IWT2" s="1668"/>
      <c r="IWU2" s="1668"/>
      <c r="IWV2" s="1668"/>
      <c r="IWW2" s="1668"/>
      <c r="IWX2" s="1668"/>
      <c r="IWY2" s="1668"/>
      <c r="IWZ2" s="1668"/>
      <c r="IXA2" s="1668"/>
      <c r="IXB2" s="1668"/>
      <c r="IXC2" s="1668"/>
      <c r="IXD2" s="1668"/>
      <c r="IXE2" s="1668"/>
      <c r="IXF2" s="1668"/>
      <c r="IXG2" s="1668"/>
      <c r="IXH2" s="1668"/>
      <c r="IXI2" s="1668"/>
      <c r="IXJ2" s="1668"/>
      <c r="IXK2" s="1668"/>
      <c r="IXL2" s="1668"/>
      <c r="IXM2" s="1668"/>
      <c r="IXN2" s="1668"/>
      <c r="IXO2" s="1668"/>
      <c r="IXP2" s="1668"/>
      <c r="IXQ2" s="1668"/>
      <c r="IXR2" s="1668"/>
      <c r="IXS2" s="1668"/>
      <c r="IXT2" s="1668"/>
      <c r="IXU2" s="1668"/>
      <c r="IXV2" s="1668"/>
      <c r="IXW2" s="1668"/>
      <c r="IXX2" s="1668"/>
      <c r="IXY2" s="1668"/>
      <c r="IXZ2" s="1668"/>
      <c r="IYA2" s="1668"/>
      <c r="IYB2" s="1668"/>
      <c r="IYC2" s="1668"/>
      <c r="IYD2" s="1668"/>
      <c r="IYE2" s="1668"/>
      <c r="IYF2" s="1668"/>
      <c r="IYG2" s="1668"/>
      <c r="IYH2" s="1668"/>
      <c r="IYI2" s="1668"/>
      <c r="IYJ2" s="1668"/>
      <c r="IYK2" s="1668"/>
      <c r="IYL2" s="1668"/>
      <c r="IYM2" s="1668"/>
      <c r="IYN2" s="1668"/>
      <c r="IYO2" s="1668"/>
      <c r="IYP2" s="1668"/>
      <c r="IYQ2" s="1668"/>
      <c r="IYR2" s="1668"/>
      <c r="IYS2" s="1668"/>
      <c r="IYT2" s="1668"/>
      <c r="IYU2" s="1668"/>
      <c r="IYV2" s="1668"/>
      <c r="IYW2" s="1668"/>
      <c r="IYX2" s="1668"/>
      <c r="IYY2" s="1668"/>
      <c r="IYZ2" s="1668"/>
      <c r="IZA2" s="1668"/>
      <c r="IZB2" s="1668"/>
      <c r="IZC2" s="1668"/>
      <c r="IZD2" s="1668"/>
      <c r="IZE2" s="1668"/>
      <c r="IZF2" s="1668"/>
      <c r="IZG2" s="1668"/>
      <c r="IZH2" s="1668"/>
      <c r="IZI2" s="1668"/>
      <c r="IZJ2" s="1668"/>
      <c r="IZK2" s="1668"/>
      <c r="IZL2" s="1668"/>
      <c r="IZM2" s="1668"/>
      <c r="IZN2" s="1668"/>
      <c r="IZO2" s="1668"/>
      <c r="IZP2" s="1668"/>
      <c r="IZQ2" s="1668"/>
      <c r="IZR2" s="1668"/>
      <c r="IZS2" s="1668"/>
      <c r="IZT2" s="1668"/>
      <c r="IZU2" s="1668"/>
      <c r="IZV2" s="1668"/>
      <c r="IZW2" s="1668"/>
      <c r="IZX2" s="1668"/>
      <c r="IZY2" s="1668"/>
      <c r="IZZ2" s="1668"/>
      <c r="JAA2" s="1668"/>
      <c r="JAB2" s="1668"/>
      <c r="JAC2" s="1668"/>
      <c r="JAD2" s="1668"/>
      <c r="JAE2" s="1668"/>
      <c r="JAF2" s="1668"/>
      <c r="JAG2" s="1668"/>
      <c r="JAH2" s="1668"/>
      <c r="JAI2" s="1668"/>
      <c r="JAJ2" s="1668"/>
      <c r="JAK2" s="1668"/>
      <c r="JAL2" s="1668"/>
      <c r="JAM2" s="1668"/>
      <c r="JAN2" s="1668"/>
      <c r="JAO2" s="1668"/>
      <c r="JAP2" s="1668"/>
      <c r="JAQ2" s="1668"/>
      <c r="JAR2" s="1668"/>
      <c r="JAS2" s="1668"/>
      <c r="JAT2" s="1668"/>
      <c r="JAU2" s="1668"/>
      <c r="JAV2" s="1668"/>
      <c r="JAW2" s="1668"/>
      <c r="JAX2" s="1668"/>
      <c r="JAY2" s="1668"/>
      <c r="JAZ2" s="1668"/>
      <c r="JBA2" s="1668"/>
      <c r="JBB2" s="1668"/>
      <c r="JBC2" s="1668"/>
      <c r="JBD2" s="1668"/>
      <c r="JBE2" s="1668"/>
      <c r="JBF2" s="1668"/>
      <c r="JBG2" s="1668"/>
      <c r="JBH2" s="1668"/>
      <c r="JBI2" s="1668"/>
      <c r="JBJ2" s="1668"/>
      <c r="JBK2" s="1668"/>
      <c r="JBL2" s="1668"/>
      <c r="JBM2" s="1668"/>
      <c r="JBN2" s="1668"/>
      <c r="JBO2" s="1668"/>
      <c r="JBP2" s="1668"/>
      <c r="JBQ2" s="1668"/>
      <c r="JBR2" s="1668"/>
      <c r="JBS2" s="1668"/>
      <c r="JBT2" s="1668"/>
      <c r="JBU2" s="1668"/>
      <c r="JBV2" s="1668"/>
      <c r="JBW2" s="1668"/>
      <c r="JBX2" s="1668"/>
      <c r="JBY2" s="1668"/>
      <c r="JBZ2" s="1668"/>
      <c r="JCA2" s="1668"/>
      <c r="JCB2" s="1668"/>
      <c r="JCC2" s="1668"/>
      <c r="JCD2" s="1668"/>
      <c r="JCE2" s="1668"/>
      <c r="JCF2" s="1668"/>
      <c r="JCG2" s="1668"/>
      <c r="JCH2" s="1668"/>
      <c r="JCI2" s="1668"/>
      <c r="JCJ2" s="1668"/>
      <c r="JCK2" s="1668"/>
      <c r="JCL2" s="1668"/>
      <c r="JCM2" s="1668"/>
      <c r="JCN2" s="1668"/>
      <c r="JCO2" s="1668"/>
      <c r="JCP2" s="1668"/>
      <c r="JCQ2" s="1668"/>
      <c r="JCR2" s="1668"/>
      <c r="JCS2" s="1668"/>
      <c r="JCT2" s="1668"/>
      <c r="JCU2" s="1668"/>
      <c r="JCV2" s="1668"/>
      <c r="JCW2" s="1668"/>
      <c r="JCX2" s="1668"/>
      <c r="JCY2" s="1668"/>
      <c r="JCZ2" s="1668"/>
      <c r="JDA2" s="1668"/>
      <c r="JDB2" s="1668"/>
      <c r="JDC2" s="1668"/>
      <c r="JDD2" s="1668"/>
      <c r="JDE2" s="1668"/>
      <c r="JDF2" s="1668"/>
      <c r="JDG2" s="1668"/>
      <c r="JDH2" s="1668"/>
      <c r="JDI2" s="1668"/>
      <c r="JDJ2" s="1668"/>
      <c r="JDK2" s="1668"/>
      <c r="JDL2" s="1668"/>
      <c r="JDM2" s="1668"/>
      <c r="JDN2" s="1668"/>
      <c r="JDO2" s="1668"/>
      <c r="JDP2" s="1668"/>
      <c r="JDQ2" s="1668"/>
      <c r="JDR2" s="1668"/>
      <c r="JDS2" s="1668"/>
      <c r="JDT2" s="1668"/>
      <c r="JDU2" s="1668"/>
      <c r="JDV2" s="1668"/>
      <c r="JDW2" s="1668"/>
      <c r="JDX2" s="1668"/>
      <c r="JDY2" s="1668"/>
      <c r="JDZ2" s="1668"/>
      <c r="JEA2" s="1668"/>
      <c r="JEB2" s="1668"/>
      <c r="JEC2" s="1668"/>
      <c r="JED2" s="1668"/>
      <c r="JEE2" s="1668"/>
      <c r="JEF2" s="1668"/>
      <c r="JEG2" s="1668"/>
      <c r="JEH2" s="1668"/>
      <c r="JEI2" s="1668"/>
      <c r="JEJ2" s="1668"/>
      <c r="JEK2" s="1668"/>
      <c r="JEL2" s="1668"/>
      <c r="JEM2" s="1668"/>
      <c r="JEN2" s="1668"/>
      <c r="JEO2" s="1668"/>
      <c r="JEP2" s="1668"/>
      <c r="JEQ2" s="1668"/>
      <c r="JER2" s="1668"/>
      <c r="JES2" s="1668"/>
      <c r="JET2" s="1668"/>
      <c r="JEU2" s="1668"/>
      <c r="JEV2" s="1668"/>
      <c r="JEW2" s="1668"/>
      <c r="JEX2" s="1668"/>
      <c r="JEY2" s="1668"/>
      <c r="JEZ2" s="1668"/>
      <c r="JFA2" s="1668"/>
      <c r="JFB2" s="1668"/>
      <c r="JFC2" s="1668"/>
      <c r="JFD2" s="1668"/>
      <c r="JFE2" s="1668"/>
      <c r="JFF2" s="1668"/>
      <c r="JFG2" s="1668"/>
      <c r="JFH2" s="1668"/>
      <c r="JFI2" s="1668"/>
      <c r="JFJ2" s="1668"/>
      <c r="JFK2" s="1668"/>
      <c r="JFL2" s="1668"/>
      <c r="JFM2" s="1668"/>
      <c r="JFN2" s="1668"/>
      <c r="JFO2" s="1668"/>
      <c r="JFP2" s="1668"/>
      <c r="JFQ2" s="1668"/>
      <c r="JFR2" s="1668"/>
      <c r="JFS2" s="1668"/>
      <c r="JFT2" s="1668"/>
      <c r="JFU2" s="1668"/>
      <c r="JFV2" s="1668"/>
      <c r="JFW2" s="1668"/>
      <c r="JFX2" s="1668"/>
      <c r="JFY2" s="1668"/>
      <c r="JFZ2" s="1668"/>
      <c r="JGA2" s="1668"/>
      <c r="JGB2" s="1668"/>
      <c r="JGC2" s="1668"/>
      <c r="JGD2" s="1668"/>
      <c r="JGE2" s="1668"/>
      <c r="JGF2" s="1668"/>
      <c r="JGG2" s="1668"/>
      <c r="JGH2" s="1668"/>
      <c r="JGI2" s="1668"/>
      <c r="JGJ2" s="1668"/>
      <c r="JGK2" s="1668"/>
      <c r="JGL2" s="1668"/>
      <c r="JGM2" s="1668"/>
      <c r="JGN2" s="1668"/>
      <c r="JGO2" s="1668"/>
      <c r="JGP2" s="1668"/>
      <c r="JGQ2" s="1668"/>
      <c r="JGR2" s="1668"/>
      <c r="JGS2" s="1668"/>
      <c r="JGT2" s="1668"/>
      <c r="JGU2" s="1668"/>
      <c r="JGV2" s="1668"/>
      <c r="JGW2" s="1668"/>
      <c r="JGX2" s="1668"/>
      <c r="JGY2" s="1668"/>
      <c r="JGZ2" s="1668"/>
      <c r="JHA2" s="1668"/>
      <c r="JHB2" s="1668"/>
      <c r="JHC2" s="1668"/>
      <c r="JHD2" s="1668"/>
      <c r="JHE2" s="1668"/>
      <c r="JHF2" s="1668"/>
      <c r="JHG2" s="1668"/>
      <c r="JHH2" s="1668"/>
      <c r="JHI2" s="1668"/>
      <c r="JHJ2" s="1668"/>
      <c r="JHK2" s="1668"/>
      <c r="JHL2" s="1668"/>
      <c r="JHM2" s="1668"/>
      <c r="JHN2" s="1668"/>
      <c r="JHO2" s="1668"/>
      <c r="JHP2" s="1668"/>
      <c r="JHQ2" s="1668"/>
      <c r="JHR2" s="1668"/>
      <c r="JHS2" s="1668"/>
      <c r="JHT2" s="1668"/>
      <c r="JHU2" s="1668"/>
      <c r="JHV2" s="1668"/>
      <c r="JHW2" s="1668"/>
      <c r="JHX2" s="1668"/>
      <c r="JHY2" s="1668"/>
      <c r="JHZ2" s="1668"/>
      <c r="JIA2" s="1668"/>
      <c r="JIB2" s="1668"/>
      <c r="JIC2" s="1668"/>
      <c r="JID2" s="1668"/>
      <c r="JIE2" s="1668"/>
      <c r="JIF2" s="1668"/>
      <c r="JIG2" s="1668"/>
      <c r="JIH2" s="1668"/>
      <c r="JII2" s="1668"/>
      <c r="JIJ2" s="1668"/>
      <c r="JIK2" s="1668"/>
      <c r="JIL2" s="1668"/>
      <c r="JIM2" s="1668"/>
      <c r="JIN2" s="1668"/>
      <c r="JIO2" s="1668"/>
      <c r="JIP2" s="1668"/>
      <c r="JIQ2" s="1668"/>
      <c r="JIR2" s="1668"/>
      <c r="JIS2" s="1668"/>
      <c r="JIT2" s="1668"/>
      <c r="JIU2" s="1668"/>
      <c r="JIV2" s="1668"/>
      <c r="JIW2" s="1668"/>
      <c r="JIX2" s="1668"/>
      <c r="JIY2" s="1668"/>
      <c r="JIZ2" s="1668"/>
      <c r="JJA2" s="1668"/>
      <c r="JJB2" s="1668"/>
      <c r="JJC2" s="1668"/>
      <c r="JJD2" s="1668"/>
      <c r="JJE2" s="1668"/>
      <c r="JJF2" s="1668"/>
      <c r="JJG2" s="1668"/>
      <c r="JJH2" s="1668"/>
      <c r="JJI2" s="1668"/>
      <c r="JJJ2" s="1668"/>
      <c r="JJK2" s="1668"/>
      <c r="JJL2" s="1668"/>
      <c r="JJM2" s="1668"/>
      <c r="JJN2" s="1668"/>
      <c r="JJO2" s="1668"/>
      <c r="JJP2" s="1668"/>
      <c r="JJQ2" s="1668"/>
      <c r="JJR2" s="1668"/>
      <c r="JJS2" s="1668"/>
      <c r="JJT2" s="1668"/>
      <c r="JJU2" s="1668"/>
      <c r="JJV2" s="1668"/>
      <c r="JJW2" s="1668"/>
      <c r="JJX2" s="1668"/>
      <c r="JJY2" s="1668"/>
      <c r="JJZ2" s="1668"/>
      <c r="JKA2" s="1668"/>
      <c r="JKB2" s="1668"/>
      <c r="JKC2" s="1668"/>
      <c r="JKD2" s="1668"/>
      <c r="JKE2" s="1668"/>
      <c r="JKF2" s="1668"/>
      <c r="JKG2" s="1668"/>
      <c r="JKH2" s="1668"/>
      <c r="JKI2" s="1668"/>
      <c r="JKJ2" s="1668"/>
      <c r="JKK2" s="1668"/>
      <c r="JKL2" s="1668"/>
      <c r="JKM2" s="1668"/>
      <c r="JKN2" s="1668"/>
      <c r="JKO2" s="1668"/>
      <c r="JKP2" s="1668"/>
      <c r="JKQ2" s="1668"/>
      <c r="JKR2" s="1668"/>
      <c r="JKS2" s="1668"/>
      <c r="JKT2" s="1668"/>
      <c r="JKU2" s="1668"/>
      <c r="JKV2" s="1668"/>
      <c r="JKW2" s="1668"/>
      <c r="JKX2" s="1668"/>
      <c r="JKY2" s="1668"/>
      <c r="JKZ2" s="1668"/>
      <c r="JLA2" s="1668"/>
      <c r="JLB2" s="1668"/>
      <c r="JLC2" s="1668"/>
      <c r="JLD2" s="1668"/>
      <c r="JLE2" s="1668"/>
      <c r="JLF2" s="1668"/>
      <c r="JLG2" s="1668"/>
      <c r="JLH2" s="1668"/>
      <c r="JLI2" s="1668"/>
      <c r="JLJ2" s="1668"/>
      <c r="JLK2" s="1668"/>
      <c r="JLL2" s="1668"/>
      <c r="JLM2" s="1668"/>
      <c r="JLN2" s="1668"/>
      <c r="JLO2" s="1668"/>
      <c r="JLP2" s="1668"/>
      <c r="JLQ2" s="1668"/>
      <c r="JLR2" s="1668"/>
      <c r="JLS2" s="1668"/>
      <c r="JLT2" s="1668"/>
      <c r="JLU2" s="1668"/>
      <c r="JLV2" s="1668"/>
      <c r="JLW2" s="1668"/>
      <c r="JLX2" s="1668"/>
      <c r="JLY2" s="1668"/>
      <c r="JLZ2" s="1668"/>
      <c r="JMA2" s="1668"/>
      <c r="JMB2" s="1668"/>
      <c r="JMC2" s="1668"/>
      <c r="JMD2" s="1668"/>
      <c r="JME2" s="1668"/>
      <c r="JMF2" s="1668"/>
      <c r="JMG2" s="1668"/>
      <c r="JMH2" s="1668"/>
      <c r="JMI2" s="1668"/>
      <c r="JMJ2" s="1668"/>
      <c r="JMK2" s="1668"/>
      <c r="JML2" s="1668"/>
      <c r="JMM2" s="1668"/>
      <c r="JMN2" s="1668"/>
      <c r="JMO2" s="1668"/>
      <c r="JMP2" s="1668"/>
      <c r="JMQ2" s="1668"/>
      <c r="JMR2" s="1668"/>
      <c r="JMS2" s="1668"/>
      <c r="JMT2" s="1668"/>
      <c r="JMU2" s="1668"/>
      <c r="JMV2" s="1668"/>
      <c r="JMW2" s="1668"/>
      <c r="JMX2" s="1668"/>
      <c r="JMY2" s="1668"/>
      <c r="JMZ2" s="1668"/>
      <c r="JNA2" s="1668"/>
      <c r="JNB2" s="1668"/>
      <c r="JNC2" s="1668"/>
      <c r="JND2" s="1668"/>
      <c r="JNE2" s="1668"/>
      <c r="JNF2" s="1668"/>
      <c r="JNG2" s="1668"/>
      <c r="JNH2" s="1668"/>
      <c r="JNI2" s="1668"/>
      <c r="JNJ2" s="1668"/>
      <c r="JNK2" s="1668"/>
      <c r="JNL2" s="1668"/>
      <c r="JNM2" s="1668"/>
      <c r="JNN2" s="1668"/>
      <c r="JNO2" s="1668"/>
      <c r="JNP2" s="1668"/>
      <c r="JNQ2" s="1668"/>
      <c r="JNR2" s="1668"/>
      <c r="JNS2" s="1668"/>
      <c r="JNT2" s="1668"/>
      <c r="JNU2" s="1668"/>
      <c r="JNV2" s="1668"/>
      <c r="JNW2" s="1668"/>
      <c r="JNX2" s="1668"/>
      <c r="JNY2" s="1668"/>
      <c r="JNZ2" s="1668"/>
      <c r="JOA2" s="1668"/>
      <c r="JOB2" s="1668"/>
      <c r="JOC2" s="1668"/>
      <c r="JOD2" s="1668"/>
      <c r="JOE2" s="1668"/>
      <c r="JOF2" s="1668"/>
      <c r="JOG2" s="1668"/>
      <c r="JOH2" s="1668"/>
      <c r="JOI2" s="1668"/>
      <c r="JOJ2" s="1668"/>
      <c r="JOK2" s="1668"/>
      <c r="JOL2" s="1668"/>
      <c r="JOM2" s="1668"/>
      <c r="JON2" s="1668"/>
      <c r="JOO2" s="1668"/>
      <c r="JOP2" s="1668"/>
      <c r="JOQ2" s="1668"/>
      <c r="JOR2" s="1668"/>
      <c r="JOS2" s="1668"/>
      <c r="JOT2" s="1668"/>
      <c r="JOU2" s="1668"/>
      <c r="JOV2" s="1668"/>
      <c r="JOW2" s="1668"/>
      <c r="JOX2" s="1668"/>
      <c r="JOY2" s="1668"/>
      <c r="JOZ2" s="1668"/>
      <c r="JPA2" s="1668"/>
      <c r="JPB2" s="1668"/>
      <c r="JPC2" s="1668"/>
      <c r="JPD2" s="1668"/>
      <c r="JPE2" s="1668"/>
      <c r="JPF2" s="1668"/>
      <c r="JPG2" s="1668"/>
      <c r="JPH2" s="1668"/>
      <c r="JPI2" s="1668"/>
      <c r="JPJ2" s="1668"/>
      <c r="JPK2" s="1668"/>
      <c r="JPL2" s="1668"/>
      <c r="JPM2" s="1668"/>
      <c r="JPN2" s="1668"/>
      <c r="JPO2" s="1668"/>
      <c r="JPP2" s="1668"/>
      <c r="JPQ2" s="1668"/>
      <c r="JPR2" s="1668"/>
      <c r="JPS2" s="1668"/>
      <c r="JPT2" s="1668"/>
      <c r="JPU2" s="1668"/>
      <c r="JPV2" s="1668"/>
      <c r="JPW2" s="1668"/>
      <c r="JPX2" s="1668"/>
      <c r="JPY2" s="1668"/>
      <c r="JPZ2" s="1668"/>
      <c r="JQA2" s="1668"/>
      <c r="JQB2" s="1668"/>
      <c r="JQC2" s="1668"/>
      <c r="JQD2" s="1668"/>
      <c r="JQE2" s="1668"/>
      <c r="JQF2" s="1668"/>
      <c r="JQG2" s="1668"/>
      <c r="JQH2" s="1668"/>
      <c r="JQI2" s="1668"/>
      <c r="JQJ2" s="1668"/>
      <c r="JQK2" s="1668"/>
      <c r="JQL2" s="1668"/>
      <c r="JQM2" s="1668"/>
      <c r="JQN2" s="1668"/>
      <c r="JQO2" s="1668"/>
      <c r="JQP2" s="1668"/>
      <c r="JQQ2" s="1668"/>
      <c r="JQR2" s="1668"/>
      <c r="JQS2" s="1668"/>
      <c r="JQT2" s="1668"/>
      <c r="JQU2" s="1668"/>
      <c r="JQV2" s="1668"/>
      <c r="JQW2" s="1668"/>
      <c r="JQX2" s="1668"/>
      <c r="JQY2" s="1668"/>
      <c r="JQZ2" s="1668"/>
      <c r="JRA2" s="1668"/>
      <c r="JRB2" s="1668"/>
      <c r="JRC2" s="1668"/>
      <c r="JRD2" s="1668"/>
      <c r="JRE2" s="1668"/>
      <c r="JRF2" s="1668"/>
      <c r="JRG2" s="1668"/>
      <c r="JRH2" s="1668"/>
      <c r="JRI2" s="1668"/>
      <c r="JRJ2" s="1668"/>
      <c r="JRK2" s="1668"/>
      <c r="JRL2" s="1668"/>
      <c r="JRM2" s="1668"/>
      <c r="JRN2" s="1668"/>
      <c r="JRO2" s="1668"/>
      <c r="JRP2" s="1668"/>
      <c r="JRQ2" s="1668"/>
      <c r="JRR2" s="1668"/>
      <c r="JRS2" s="1668"/>
      <c r="JRT2" s="1668"/>
      <c r="JRU2" s="1668"/>
      <c r="JRV2" s="1668"/>
      <c r="JRW2" s="1668"/>
      <c r="JRX2" s="1668"/>
      <c r="JRY2" s="1668"/>
      <c r="JRZ2" s="1668"/>
      <c r="JSA2" s="1668"/>
      <c r="JSB2" s="1668"/>
      <c r="JSC2" s="1668"/>
      <c r="JSD2" s="1668"/>
      <c r="JSE2" s="1668"/>
      <c r="JSF2" s="1668"/>
      <c r="JSG2" s="1668"/>
      <c r="JSH2" s="1668"/>
      <c r="JSI2" s="1668"/>
      <c r="JSJ2" s="1668"/>
      <c r="JSK2" s="1668"/>
      <c r="JSL2" s="1668"/>
      <c r="JSM2" s="1668"/>
      <c r="JSN2" s="1668"/>
      <c r="JSO2" s="1668"/>
      <c r="JSP2" s="1668"/>
      <c r="JSQ2" s="1668"/>
      <c r="JSR2" s="1668"/>
      <c r="JSS2" s="1668"/>
      <c r="JST2" s="1668"/>
      <c r="JSU2" s="1668"/>
      <c r="JSV2" s="1668"/>
      <c r="JSW2" s="1668"/>
      <c r="JSX2" s="1668"/>
      <c r="JSY2" s="1668"/>
      <c r="JSZ2" s="1668"/>
      <c r="JTA2" s="1668"/>
      <c r="JTB2" s="1668"/>
      <c r="JTC2" s="1668"/>
      <c r="JTD2" s="1668"/>
      <c r="JTE2" s="1668"/>
      <c r="JTF2" s="1668"/>
      <c r="JTG2" s="1668"/>
      <c r="JTH2" s="1668"/>
      <c r="JTI2" s="1668"/>
      <c r="JTJ2" s="1668"/>
      <c r="JTK2" s="1668"/>
      <c r="JTL2" s="1668"/>
      <c r="JTM2" s="1668"/>
      <c r="JTN2" s="1668"/>
      <c r="JTO2" s="1668"/>
      <c r="JTP2" s="1668"/>
      <c r="JTQ2" s="1668"/>
      <c r="JTR2" s="1668"/>
      <c r="JTS2" s="1668"/>
      <c r="JTT2" s="1668"/>
      <c r="JTU2" s="1668"/>
      <c r="JTV2" s="1668"/>
      <c r="JTW2" s="1668"/>
      <c r="JTX2" s="1668"/>
      <c r="JTY2" s="1668"/>
      <c r="JTZ2" s="1668"/>
      <c r="JUA2" s="1668"/>
      <c r="JUB2" s="1668"/>
      <c r="JUC2" s="1668"/>
      <c r="JUD2" s="1668"/>
      <c r="JUE2" s="1668"/>
      <c r="JUF2" s="1668"/>
      <c r="JUG2" s="1668"/>
      <c r="JUH2" s="1668"/>
      <c r="JUI2" s="1668"/>
      <c r="JUJ2" s="1668"/>
      <c r="JUK2" s="1668"/>
      <c r="JUL2" s="1668"/>
      <c r="JUM2" s="1668"/>
      <c r="JUN2" s="1668"/>
      <c r="JUO2" s="1668"/>
      <c r="JUP2" s="1668"/>
      <c r="JUQ2" s="1668"/>
      <c r="JUR2" s="1668"/>
      <c r="JUS2" s="1668"/>
      <c r="JUT2" s="1668"/>
      <c r="JUU2" s="1668"/>
      <c r="JUV2" s="1668"/>
      <c r="JUW2" s="1668"/>
      <c r="JUX2" s="1668"/>
      <c r="JUY2" s="1668"/>
      <c r="JUZ2" s="1668"/>
      <c r="JVA2" s="1668"/>
      <c r="JVB2" s="1668"/>
      <c r="JVC2" s="1668"/>
      <c r="JVD2" s="1668"/>
      <c r="JVE2" s="1668"/>
      <c r="JVF2" s="1668"/>
      <c r="JVG2" s="1668"/>
      <c r="JVH2" s="1668"/>
      <c r="JVI2" s="1668"/>
      <c r="JVJ2" s="1668"/>
      <c r="JVK2" s="1668"/>
      <c r="JVL2" s="1668"/>
      <c r="JVM2" s="1668"/>
      <c r="JVN2" s="1668"/>
      <c r="JVO2" s="1668"/>
      <c r="JVP2" s="1668"/>
      <c r="JVQ2" s="1668"/>
      <c r="JVR2" s="1668"/>
      <c r="JVS2" s="1668"/>
      <c r="JVT2" s="1668"/>
      <c r="JVU2" s="1668"/>
      <c r="JVV2" s="1668"/>
      <c r="JVW2" s="1668"/>
      <c r="JVX2" s="1668"/>
      <c r="JVY2" s="1668"/>
      <c r="JVZ2" s="1668"/>
      <c r="JWA2" s="1668"/>
      <c r="JWB2" s="1668"/>
      <c r="JWC2" s="1668"/>
      <c r="JWD2" s="1668"/>
      <c r="JWE2" s="1668"/>
      <c r="JWF2" s="1668"/>
      <c r="JWG2" s="1668"/>
      <c r="JWH2" s="1668"/>
      <c r="JWI2" s="1668"/>
      <c r="JWJ2" s="1668"/>
      <c r="JWK2" s="1668"/>
      <c r="JWL2" s="1668"/>
      <c r="JWM2" s="1668"/>
      <c r="JWN2" s="1668"/>
      <c r="JWO2" s="1668"/>
      <c r="JWP2" s="1668"/>
      <c r="JWQ2" s="1668"/>
      <c r="JWR2" s="1668"/>
      <c r="JWS2" s="1668"/>
      <c r="JWT2" s="1668"/>
      <c r="JWU2" s="1668"/>
      <c r="JWV2" s="1668"/>
      <c r="JWW2" s="1668"/>
      <c r="JWX2" s="1668"/>
      <c r="JWY2" s="1668"/>
      <c r="JWZ2" s="1668"/>
      <c r="JXA2" s="1668"/>
      <c r="JXB2" s="1668"/>
      <c r="JXC2" s="1668"/>
      <c r="JXD2" s="1668"/>
      <c r="JXE2" s="1668"/>
      <c r="JXF2" s="1668"/>
      <c r="JXG2" s="1668"/>
      <c r="JXH2" s="1668"/>
      <c r="JXI2" s="1668"/>
      <c r="JXJ2" s="1668"/>
      <c r="JXK2" s="1668"/>
      <c r="JXL2" s="1668"/>
      <c r="JXM2" s="1668"/>
      <c r="JXN2" s="1668"/>
      <c r="JXO2" s="1668"/>
      <c r="JXP2" s="1668"/>
      <c r="JXQ2" s="1668"/>
      <c r="JXR2" s="1668"/>
      <c r="JXS2" s="1668"/>
      <c r="JXT2" s="1668"/>
      <c r="JXU2" s="1668"/>
      <c r="JXV2" s="1668"/>
      <c r="JXW2" s="1668"/>
      <c r="JXX2" s="1668"/>
      <c r="JXY2" s="1668"/>
      <c r="JXZ2" s="1668"/>
      <c r="JYA2" s="1668"/>
      <c r="JYB2" s="1668"/>
      <c r="JYC2" s="1668"/>
      <c r="JYD2" s="1668"/>
      <c r="JYE2" s="1668"/>
      <c r="JYF2" s="1668"/>
      <c r="JYG2" s="1668"/>
      <c r="JYH2" s="1668"/>
      <c r="JYI2" s="1668"/>
      <c r="JYJ2" s="1668"/>
      <c r="JYK2" s="1668"/>
      <c r="JYL2" s="1668"/>
      <c r="JYM2" s="1668"/>
      <c r="JYN2" s="1668"/>
      <c r="JYO2" s="1668"/>
      <c r="JYP2" s="1668"/>
      <c r="JYQ2" s="1668"/>
      <c r="JYR2" s="1668"/>
      <c r="JYS2" s="1668"/>
      <c r="JYT2" s="1668"/>
      <c r="JYU2" s="1668"/>
      <c r="JYV2" s="1668"/>
      <c r="JYW2" s="1668"/>
      <c r="JYX2" s="1668"/>
      <c r="JYY2" s="1668"/>
      <c r="JYZ2" s="1668"/>
      <c r="JZA2" s="1668"/>
      <c r="JZB2" s="1668"/>
      <c r="JZC2" s="1668"/>
      <c r="JZD2" s="1668"/>
      <c r="JZE2" s="1668"/>
      <c r="JZF2" s="1668"/>
      <c r="JZG2" s="1668"/>
      <c r="JZH2" s="1668"/>
      <c r="JZI2" s="1668"/>
      <c r="JZJ2" s="1668"/>
      <c r="JZK2" s="1668"/>
      <c r="JZL2" s="1668"/>
      <c r="JZM2" s="1668"/>
      <c r="JZN2" s="1668"/>
      <c r="JZO2" s="1668"/>
      <c r="JZP2" s="1668"/>
      <c r="JZQ2" s="1668"/>
      <c r="JZR2" s="1668"/>
      <c r="JZS2" s="1668"/>
      <c r="JZT2" s="1668"/>
      <c r="JZU2" s="1668"/>
      <c r="JZV2" s="1668"/>
      <c r="JZW2" s="1668"/>
      <c r="JZX2" s="1668"/>
      <c r="JZY2" s="1668"/>
      <c r="JZZ2" s="1668"/>
      <c r="KAA2" s="1668"/>
      <c r="KAB2" s="1668"/>
      <c r="KAC2" s="1668"/>
      <c r="KAD2" s="1668"/>
      <c r="KAE2" s="1668"/>
      <c r="KAF2" s="1668"/>
      <c r="KAG2" s="1668"/>
      <c r="KAH2" s="1668"/>
      <c r="KAI2" s="1668"/>
      <c r="KAJ2" s="1668"/>
      <c r="KAK2" s="1668"/>
      <c r="KAL2" s="1668"/>
      <c r="KAM2" s="1668"/>
      <c r="KAN2" s="1668"/>
      <c r="KAO2" s="1668"/>
      <c r="KAP2" s="1668"/>
      <c r="KAQ2" s="1668"/>
      <c r="KAR2" s="1668"/>
      <c r="KAS2" s="1668"/>
      <c r="KAT2" s="1668"/>
      <c r="KAU2" s="1668"/>
      <c r="KAV2" s="1668"/>
      <c r="KAW2" s="1668"/>
      <c r="KAX2" s="1668"/>
      <c r="KAY2" s="1668"/>
      <c r="KAZ2" s="1668"/>
      <c r="KBA2" s="1668"/>
      <c r="KBB2" s="1668"/>
      <c r="KBC2" s="1668"/>
      <c r="KBD2" s="1668"/>
      <c r="KBE2" s="1668"/>
      <c r="KBF2" s="1668"/>
      <c r="KBG2" s="1668"/>
      <c r="KBH2" s="1668"/>
      <c r="KBI2" s="1668"/>
      <c r="KBJ2" s="1668"/>
      <c r="KBK2" s="1668"/>
      <c r="KBL2" s="1668"/>
      <c r="KBM2" s="1668"/>
      <c r="KBN2" s="1668"/>
      <c r="KBO2" s="1668"/>
      <c r="KBP2" s="1668"/>
      <c r="KBQ2" s="1668"/>
      <c r="KBR2" s="1668"/>
      <c r="KBS2" s="1668"/>
      <c r="KBT2" s="1668"/>
      <c r="KBU2" s="1668"/>
      <c r="KBV2" s="1668"/>
      <c r="KBW2" s="1668"/>
      <c r="KBX2" s="1668"/>
      <c r="KBY2" s="1668"/>
      <c r="KBZ2" s="1668"/>
      <c r="KCA2" s="1668"/>
      <c r="KCB2" s="1668"/>
      <c r="KCC2" s="1668"/>
      <c r="KCD2" s="1668"/>
      <c r="KCE2" s="1668"/>
      <c r="KCF2" s="1668"/>
      <c r="KCG2" s="1668"/>
      <c r="KCH2" s="1668"/>
      <c r="KCI2" s="1668"/>
      <c r="KCJ2" s="1668"/>
      <c r="KCK2" s="1668"/>
      <c r="KCL2" s="1668"/>
      <c r="KCM2" s="1668"/>
      <c r="KCN2" s="1668"/>
      <c r="KCO2" s="1668"/>
      <c r="KCP2" s="1668"/>
      <c r="KCQ2" s="1668"/>
      <c r="KCR2" s="1668"/>
      <c r="KCS2" s="1668"/>
      <c r="KCT2" s="1668"/>
      <c r="KCU2" s="1668"/>
      <c r="KCV2" s="1668"/>
      <c r="KCW2" s="1668"/>
      <c r="KCX2" s="1668"/>
      <c r="KCY2" s="1668"/>
      <c r="KCZ2" s="1668"/>
      <c r="KDA2" s="1668"/>
      <c r="KDB2" s="1668"/>
      <c r="KDC2" s="1668"/>
      <c r="KDD2" s="1668"/>
      <c r="KDE2" s="1668"/>
      <c r="KDF2" s="1668"/>
      <c r="KDG2" s="1668"/>
      <c r="KDH2" s="1668"/>
      <c r="KDI2" s="1668"/>
      <c r="KDJ2" s="1668"/>
      <c r="KDK2" s="1668"/>
      <c r="KDL2" s="1668"/>
      <c r="KDM2" s="1668"/>
      <c r="KDN2" s="1668"/>
      <c r="KDO2" s="1668"/>
      <c r="KDP2" s="1668"/>
      <c r="KDQ2" s="1668"/>
      <c r="KDR2" s="1668"/>
      <c r="KDS2" s="1668"/>
      <c r="KDT2" s="1668"/>
      <c r="KDU2" s="1668"/>
      <c r="KDV2" s="1668"/>
      <c r="KDW2" s="1668"/>
      <c r="KDX2" s="1668"/>
      <c r="KDY2" s="1668"/>
      <c r="KDZ2" s="1668"/>
      <c r="KEA2" s="1668"/>
      <c r="KEB2" s="1668"/>
      <c r="KEC2" s="1668"/>
      <c r="KED2" s="1668"/>
      <c r="KEE2" s="1668"/>
      <c r="KEF2" s="1668"/>
      <c r="KEG2" s="1668"/>
      <c r="KEH2" s="1668"/>
      <c r="KEI2" s="1668"/>
      <c r="KEJ2" s="1668"/>
      <c r="KEK2" s="1668"/>
      <c r="KEL2" s="1668"/>
      <c r="KEM2" s="1668"/>
      <c r="KEN2" s="1668"/>
      <c r="KEO2" s="1668"/>
      <c r="KEP2" s="1668"/>
      <c r="KEQ2" s="1668"/>
      <c r="KER2" s="1668"/>
      <c r="KES2" s="1668"/>
      <c r="KET2" s="1668"/>
      <c r="KEU2" s="1668"/>
      <c r="KEV2" s="1668"/>
      <c r="KEW2" s="1668"/>
      <c r="KEX2" s="1668"/>
      <c r="KEY2" s="1668"/>
      <c r="KEZ2" s="1668"/>
      <c r="KFA2" s="1668"/>
      <c r="KFB2" s="1668"/>
      <c r="KFC2" s="1668"/>
      <c r="KFD2" s="1668"/>
      <c r="KFE2" s="1668"/>
      <c r="KFF2" s="1668"/>
      <c r="KFG2" s="1668"/>
      <c r="KFH2" s="1668"/>
      <c r="KFI2" s="1668"/>
      <c r="KFJ2" s="1668"/>
      <c r="KFK2" s="1668"/>
      <c r="KFL2" s="1668"/>
      <c r="KFM2" s="1668"/>
      <c r="KFN2" s="1668"/>
      <c r="KFO2" s="1668"/>
      <c r="KFP2" s="1668"/>
      <c r="KFQ2" s="1668"/>
      <c r="KFR2" s="1668"/>
      <c r="KFS2" s="1668"/>
      <c r="KFT2" s="1668"/>
      <c r="KFU2" s="1668"/>
      <c r="KFV2" s="1668"/>
      <c r="KFW2" s="1668"/>
      <c r="KFX2" s="1668"/>
      <c r="KFY2" s="1668"/>
      <c r="KFZ2" s="1668"/>
      <c r="KGA2" s="1668"/>
      <c r="KGB2" s="1668"/>
      <c r="KGC2" s="1668"/>
      <c r="KGD2" s="1668"/>
      <c r="KGE2" s="1668"/>
      <c r="KGF2" s="1668"/>
      <c r="KGG2" s="1668"/>
      <c r="KGH2" s="1668"/>
      <c r="KGI2" s="1668"/>
      <c r="KGJ2" s="1668"/>
      <c r="KGK2" s="1668"/>
      <c r="KGL2" s="1668"/>
      <c r="KGM2" s="1668"/>
      <c r="KGN2" s="1668"/>
      <c r="KGO2" s="1668"/>
      <c r="KGP2" s="1668"/>
      <c r="KGQ2" s="1668"/>
      <c r="KGR2" s="1668"/>
      <c r="KGS2" s="1668"/>
      <c r="KGT2" s="1668"/>
      <c r="KGU2" s="1668"/>
      <c r="KGV2" s="1668"/>
      <c r="KGW2" s="1668"/>
      <c r="KGX2" s="1668"/>
      <c r="KGY2" s="1668"/>
      <c r="KGZ2" s="1668"/>
      <c r="KHA2" s="1668"/>
      <c r="KHB2" s="1668"/>
      <c r="KHC2" s="1668"/>
      <c r="KHD2" s="1668"/>
      <c r="KHE2" s="1668"/>
      <c r="KHF2" s="1668"/>
      <c r="KHG2" s="1668"/>
      <c r="KHH2" s="1668"/>
      <c r="KHI2" s="1668"/>
      <c r="KHJ2" s="1668"/>
      <c r="KHK2" s="1668"/>
      <c r="KHL2" s="1668"/>
      <c r="KHM2" s="1668"/>
      <c r="KHN2" s="1668"/>
      <c r="KHO2" s="1668"/>
      <c r="KHP2" s="1668"/>
      <c r="KHQ2" s="1668"/>
      <c r="KHR2" s="1668"/>
      <c r="KHS2" s="1668"/>
      <c r="KHT2" s="1668"/>
      <c r="KHU2" s="1668"/>
      <c r="KHV2" s="1668"/>
      <c r="KHW2" s="1668"/>
      <c r="KHX2" s="1668"/>
      <c r="KHY2" s="1668"/>
      <c r="KHZ2" s="1668"/>
      <c r="KIA2" s="1668"/>
      <c r="KIB2" s="1668"/>
      <c r="KIC2" s="1668"/>
      <c r="KID2" s="1668"/>
      <c r="KIE2" s="1668"/>
      <c r="KIF2" s="1668"/>
      <c r="KIG2" s="1668"/>
      <c r="KIH2" s="1668"/>
      <c r="KII2" s="1668"/>
      <c r="KIJ2" s="1668"/>
      <c r="KIK2" s="1668"/>
      <c r="KIL2" s="1668"/>
      <c r="KIM2" s="1668"/>
      <c r="KIN2" s="1668"/>
      <c r="KIO2" s="1668"/>
      <c r="KIP2" s="1668"/>
      <c r="KIQ2" s="1668"/>
      <c r="KIR2" s="1668"/>
      <c r="KIS2" s="1668"/>
      <c r="KIT2" s="1668"/>
      <c r="KIU2" s="1668"/>
      <c r="KIV2" s="1668"/>
      <c r="KIW2" s="1668"/>
      <c r="KIX2" s="1668"/>
      <c r="KIY2" s="1668"/>
      <c r="KIZ2" s="1668"/>
      <c r="KJA2" s="1668"/>
      <c r="KJB2" s="1668"/>
      <c r="KJC2" s="1668"/>
      <c r="KJD2" s="1668"/>
      <c r="KJE2" s="1668"/>
      <c r="KJF2" s="1668"/>
      <c r="KJG2" s="1668"/>
      <c r="KJH2" s="1668"/>
      <c r="KJI2" s="1668"/>
      <c r="KJJ2" s="1668"/>
      <c r="KJK2" s="1668"/>
      <c r="KJL2" s="1668"/>
      <c r="KJM2" s="1668"/>
      <c r="KJN2" s="1668"/>
      <c r="KJO2" s="1668"/>
      <c r="KJP2" s="1668"/>
      <c r="KJQ2" s="1668"/>
      <c r="KJR2" s="1668"/>
      <c r="KJS2" s="1668"/>
      <c r="KJT2" s="1668"/>
      <c r="KJU2" s="1668"/>
      <c r="KJV2" s="1668"/>
      <c r="KJW2" s="1668"/>
      <c r="KJX2" s="1668"/>
      <c r="KJY2" s="1668"/>
      <c r="KJZ2" s="1668"/>
      <c r="KKA2" s="1668"/>
      <c r="KKB2" s="1668"/>
      <c r="KKC2" s="1668"/>
      <c r="KKD2" s="1668"/>
      <c r="KKE2" s="1668"/>
      <c r="KKF2" s="1668"/>
      <c r="KKG2" s="1668"/>
      <c r="KKH2" s="1668"/>
      <c r="KKI2" s="1668"/>
      <c r="KKJ2" s="1668"/>
      <c r="KKK2" s="1668"/>
      <c r="KKL2" s="1668"/>
      <c r="KKM2" s="1668"/>
      <c r="KKN2" s="1668"/>
      <c r="KKO2" s="1668"/>
      <c r="KKP2" s="1668"/>
      <c r="KKQ2" s="1668"/>
      <c r="KKR2" s="1668"/>
      <c r="KKS2" s="1668"/>
      <c r="KKT2" s="1668"/>
      <c r="KKU2" s="1668"/>
      <c r="KKV2" s="1668"/>
      <c r="KKW2" s="1668"/>
      <c r="KKX2" s="1668"/>
      <c r="KKY2" s="1668"/>
      <c r="KKZ2" s="1668"/>
      <c r="KLA2" s="1668"/>
      <c r="KLB2" s="1668"/>
      <c r="KLC2" s="1668"/>
      <c r="KLD2" s="1668"/>
      <c r="KLE2" s="1668"/>
      <c r="KLF2" s="1668"/>
      <c r="KLG2" s="1668"/>
      <c r="KLH2" s="1668"/>
      <c r="KLI2" s="1668"/>
      <c r="KLJ2" s="1668"/>
      <c r="KLK2" s="1668"/>
      <c r="KLL2" s="1668"/>
      <c r="KLM2" s="1668"/>
      <c r="KLN2" s="1668"/>
      <c r="KLO2" s="1668"/>
      <c r="KLP2" s="1668"/>
      <c r="KLQ2" s="1668"/>
      <c r="KLR2" s="1668"/>
      <c r="KLS2" s="1668"/>
      <c r="KLT2" s="1668"/>
      <c r="KLU2" s="1668"/>
      <c r="KLV2" s="1668"/>
      <c r="KLW2" s="1668"/>
      <c r="KLX2" s="1668"/>
      <c r="KLY2" s="1668"/>
      <c r="KLZ2" s="1668"/>
      <c r="KMA2" s="1668"/>
      <c r="KMB2" s="1668"/>
      <c r="KMC2" s="1668"/>
      <c r="KMD2" s="1668"/>
      <c r="KME2" s="1668"/>
      <c r="KMF2" s="1668"/>
      <c r="KMG2" s="1668"/>
      <c r="KMH2" s="1668"/>
      <c r="KMI2" s="1668"/>
      <c r="KMJ2" s="1668"/>
      <c r="KMK2" s="1668"/>
      <c r="KML2" s="1668"/>
      <c r="KMM2" s="1668"/>
      <c r="KMN2" s="1668"/>
      <c r="KMO2" s="1668"/>
      <c r="KMP2" s="1668"/>
      <c r="KMQ2" s="1668"/>
      <c r="KMR2" s="1668"/>
      <c r="KMS2" s="1668"/>
      <c r="KMT2" s="1668"/>
      <c r="KMU2" s="1668"/>
      <c r="KMV2" s="1668"/>
      <c r="KMW2" s="1668"/>
      <c r="KMX2" s="1668"/>
      <c r="KMY2" s="1668"/>
      <c r="KMZ2" s="1668"/>
      <c r="KNA2" s="1668"/>
      <c r="KNB2" s="1668"/>
      <c r="KNC2" s="1668"/>
      <c r="KND2" s="1668"/>
      <c r="KNE2" s="1668"/>
      <c r="KNF2" s="1668"/>
      <c r="KNG2" s="1668"/>
      <c r="KNH2" s="1668"/>
      <c r="KNI2" s="1668"/>
      <c r="KNJ2" s="1668"/>
      <c r="KNK2" s="1668"/>
      <c r="KNL2" s="1668"/>
      <c r="KNM2" s="1668"/>
      <c r="KNN2" s="1668"/>
      <c r="KNO2" s="1668"/>
      <c r="KNP2" s="1668"/>
      <c r="KNQ2" s="1668"/>
      <c r="KNR2" s="1668"/>
      <c r="KNS2" s="1668"/>
      <c r="KNT2" s="1668"/>
      <c r="KNU2" s="1668"/>
      <c r="KNV2" s="1668"/>
      <c r="KNW2" s="1668"/>
      <c r="KNX2" s="1668"/>
      <c r="KNY2" s="1668"/>
      <c r="KNZ2" s="1668"/>
      <c r="KOA2" s="1668"/>
      <c r="KOB2" s="1668"/>
      <c r="KOC2" s="1668"/>
      <c r="KOD2" s="1668"/>
      <c r="KOE2" s="1668"/>
      <c r="KOF2" s="1668"/>
      <c r="KOG2" s="1668"/>
      <c r="KOH2" s="1668"/>
      <c r="KOI2" s="1668"/>
      <c r="KOJ2" s="1668"/>
      <c r="KOK2" s="1668"/>
      <c r="KOL2" s="1668"/>
      <c r="KOM2" s="1668"/>
      <c r="KON2" s="1668"/>
      <c r="KOO2" s="1668"/>
      <c r="KOP2" s="1668"/>
      <c r="KOQ2" s="1668"/>
      <c r="KOR2" s="1668"/>
      <c r="KOS2" s="1668"/>
      <c r="KOT2" s="1668"/>
      <c r="KOU2" s="1668"/>
      <c r="KOV2" s="1668"/>
      <c r="KOW2" s="1668"/>
      <c r="KOX2" s="1668"/>
      <c r="KOY2" s="1668"/>
      <c r="KOZ2" s="1668"/>
      <c r="KPA2" s="1668"/>
      <c r="KPB2" s="1668"/>
      <c r="KPC2" s="1668"/>
      <c r="KPD2" s="1668"/>
      <c r="KPE2" s="1668"/>
      <c r="KPF2" s="1668"/>
      <c r="KPG2" s="1668"/>
      <c r="KPH2" s="1668"/>
      <c r="KPI2" s="1668"/>
      <c r="KPJ2" s="1668"/>
      <c r="KPK2" s="1668"/>
      <c r="KPL2" s="1668"/>
      <c r="KPM2" s="1668"/>
      <c r="KPN2" s="1668"/>
      <c r="KPO2" s="1668"/>
      <c r="KPP2" s="1668"/>
      <c r="KPQ2" s="1668"/>
      <c r="KPR2" s="1668"/>
      <c r="KPS2" s="1668"/>
      <c r="KPT2" s="1668"/>
      <c r="KPU2" s="1668"/>
      <c r="KPV2" s="1668"/>
      <c r="KPW2" s="1668"/>
      <c r="KPX2" s="1668"/>
      <c r="KPY2" s="1668"/>
      <c r="KPZ2" s="1668"/>
      <c r="KQA2" s="1668"/>
      <c r="KQB2" s="1668"/>
      <c r="KQC2" s="1668"/>
      <c r="KQD2" s="1668"/>
      <c r="KQE2" s="1668"/>
      <c r="KQF2" s="1668"/>
      <c r="KQG2" s="1668"/>
      <c r="KQH2" s="1668"/>
      <c r="KQI2" s="1668"/>
      <c r="KQJ2" s="1668"/>
      <c r="KQK2" s="1668"/>
      <c r="KQL2" s="1668"/>
      <c r="KQM2" s="1668"/>
      <c r="KQN2" s="1668"/>
      <c r="KQO2" s="1668"/>
      <c r="KQP2" s="1668"/>
      <c r="KQQ2" s="1668"/>
      <c r="KQR2" s="1668"/>
      <c r="KQS2" s="1668"/>
      <c r="KQT2" s="1668"/>
      <c r="KQU2" s="1668"/>
      <c r="KQV2" s="1668"/>
      <c r="KQW2" s="1668"/>
      <c r="KQX2" s="1668"/>
      <c r="KQY2" s="1668"/>
      <c r="KQZ2" s="1668"/>
      <c r="KRA2" s="1668"/>
      <c r="KRB2" s="1668"/>
      <c r="KRC2" s="1668"/>
      <c r="KRD2" s="1668"/>
      <c r="KRE2" s="1668"/>
      <c r="KRF2" s="1668"/>
      <c r="KRG2" s="1668"/>
      <c r="KRH2" s="1668"/>
      <c r="KRI2" s="1668"/>
      <c r="KRJ2" s="1668"/>
      <c r="KRK2" s="1668"/>
      <c r="KRL2" s="1668"/>
      <c r="KRM2" s="1668"/>
      <c r="KRN2" s="1668"/>
      <c r="KRO2" s="1668"/>
      <c r="KRP2" s="1668"/>
      <c r="KRQ2" s="1668"/>
      <c r="KRR2" s="1668"/>
      <c r="KRS2" s="1668"/>
      <c r="KRT2" s="1668"/>
      <c r="KRU2" s="1668"/>
      <c r="KRV2" s="1668"/>
      <c r="KRW2" s="1668"/>
      <c r="KRX2" s="1668"/>
      <c r="KRY2" s="1668"/>
      <c r="KRZ2" s="1668"/>
      <c r="KSA2" s="1668"/>
      <c r="KSB2" s="1668"/>
      <c r="KSC2" s="1668"/>
      <c r="KSD2" s="1668"/>
      <c r="KSE2" s="1668"/>
      <c r="KSF2" s="1668"/>
      <c r="KSG2" s="1668"/>
      <c r="KSH2" s="1668"/>
      <c r="KSI2" s="1668"/>
      <c r="KSJ2" s="1668"/>
      <c r="KSK2" s="1668"/>
      <c r="KSL2" s="1668"/>
      <c r="KSM2" s="1668"/>
      <c r="KSN2" s="1668"/>
      <c r="KSO2" s="1668"/>
      <c r="KSP2" s="1668"/>
      <c r="KSQ2" s="1668"/>
      <c r="KSR2" s="1668"/>
      <c r="KSS2" s="1668"/>
      <c r="KST2" s="1668"/>
      <c r="KSU2" s="1668"/>
      <c r="KSV2" s="1668"/>
      <c r="KSW2" s="1668"/>
      <c r="KSX2" s="1668"/>
      <c r="KSY2" s="1668"/>
      <c r="KSZ2" s="1668"/>
      <c r="KTA2" s="1668"/>
      <c r="KTB2" s="1668"/>
      <c r="KTC2" s="1668"/>
      <c r="KTD2" s="1668"/>
      <c r="KTE2" s="1668"/>
      <c r="KTF2" s="1668"/>
      <c r="KTG2" s="1668"/>
      <c r="KTH2" s="1668"/>
      <c r="KTI2" s="1668"/>
      <c r="KTJ2" s="1668"/>
      <c r="KTK2" s="1668"/>
      <c r="KTL2" s="1668"/>
      <c r="KTM2" s="1668"/>
      <c r="KTN2" s="1668"/>
      <c r="KTO2" s="1668"/>
      <c r="KTP2" s="1668"/>
      <c r="KTQ2" s="1668"/>
      <c r="KTR2" s="1668"/>
      <c r="KTS2" s="1668"/>
      <c r="KTT2" s="1668"/>
      <c r="KTU2" s="1668"/>
      <c r="KTV2" s="1668"/>
      <c r="KTW2" s="1668"/>
      <c r="KTX2" s="1668"/>
      <c r="KTY2" s="1668"/>
      <c r="KTZ2" s="1668"/>
      <c r="KUA2" s="1668"/>
      <c r="KUB2" s="1668"/>
      <c r="KUC2" s="1668"/>
      <c r="KUD2" s="1668"/>
      <c r="KUE2" s="1668"/>
      <c r="KUF2" s="1668"/>
      <c r="KUG2" s="1668"/>
      <c r="KUH2" s="1668"/>
      <c r="KUI2" s="1668"/>
      <c r="KUJ2" s="1668"/>
      <c r="KUK2" s="1668"/>
      <c r="KUL2" s="1668"/>
      <c r="KUM2" s="1668"/>
      <c r="KUN2" s="1668"/>
      <c r="KUO2" s="1668"/>
      <c r="KUP2" s="1668"/>
      <c r="KUQ2" s="1668"/>
      <c r="KUR2" s="1668"/>
      <c r="KUS2" s="1668"/>
      <c r="KUT2" s="1668"/>
      <c r="KUU2" s="1668"/>
      <c r="KUV2" s="1668"/>
      <c r="KUW2" s="1668"/>
      <c r="KUX2" s="1668"/>
      <c r="KUY2" s="1668"/>
      <c r="KUZ2" s="1668"/>
      <c r="KVA2" s="1668"/>
      <c r="KVB2" s="1668"/>
      <c r="KVC2" s="1668"/>
      <c r="KVD2" s="1668"/>
      <c r="KVE2" s="1668"/>
      <c r="KVF2" s="1668"/>
      <c r="KVG2" s="1668"/>
      <c r="KVH2" s="1668"/>
      <c r="KVI2" s="1668"/>
      <c r="KVJ2" s="1668"/>
      <c r="KVK2" s="1668"/>
      <c r="KVL2" s="1668"/>
      <c r="KVM2" s="1668"/>
      <c r="KVN2" s="1668"/>
      <c r="KVO2" s="1668"/>
      <c r="KVP2" s="1668"/>
      <c r="KVQ2" s="1668"/>
      <c r="KVR2" s="1668"/>
      <c r="KVS2" s="1668"/>
      <c r="KVT2" s="1668"/>
      <c r="KVU2" s="1668"/>
      <c r="KVV2" s="1668"/>
      <c r="KVW2" s="1668"/>
      <c r="KVX2" s="1668"/>
      <c r="KVY2" s="1668"/>
      <c r="KVZ2" s="1668"/>
      <c r="KWA2" s="1668"/>
      <c r="KWB2" s="1668"/>
      <c r="KWC2" s="1668"/>
      <c r="KWD2" s="1668"/>
      <c r="KWE2" s="1668"/>
      <c r="KWF2" s="1668"/>
      <c r="KWG2" s="1668"/>
      <c r="KWH2" s="1668"/>
      <c r="KWI2" s="1668"/>
      <c r="KWJ2" s="1668"/>
      <c r="KWK2" s="1668"/>
      <c r="KWL2" s="1668"/>
      <c r="KWM2" s="1668"/>
      <c r="KWN2" s="1668"/>
      <c r="KWO2" s="1668"/>
      <c r="KWP2" s="1668"/>
      <c r="KWQ2" s="1668"/>
      <c r="KWR2" s="1668"/>
      <c r="KWS2" s="1668"/>
      <c r="KWT2" s="1668"/>
      <c r="KWU2" s="1668"/>
      <c r="KWV2" s="1668"/>
      <c r="KWW2" s="1668"/>
      <c r="KWX2" s="1668"/>
      <c r="KWY2" s="1668"/>
      <c r="KWZ2" s="1668"/>
      <c r="KXA2" s="1668"/>
      <c r="KXB2" s="1668"/>
      <c r="KXC2" s="1668"/>
      <c r="KXD2" s="1668"/>
      <c r="KXE2" s="1668"/>
      <c r="KXF2" s="1668"/>
      <c r="KXG2" s="1668"/>
      <c r="KXH2" s="1668"/>
      <c r="KXI2" s="1668"/>
      <c r="KXJ2" s="1668"/>
      <c r="KXK2" s="1668"/>
      <c r="KXL2" s="1668"/>
      <c r="KXM2" s="1668"/>
      <c r="KXN2" s="1668"/>
      <c r="KXO2" s="1668"/>
      <c r="KXP2" s="1668"/>
      <c r="KXQ2" s="1668"/>
      <c r="KXR2" s="1668"/>
      <c r="KXS2" s="1668"/>
      <c r="KXT2" s="1668"/>
      <c r="KXU2" s="1668"/>
      <c r="KXV2" s="1668"/>
      <c r="KXW2" s="1668"/>
      <c r="KXX2" s="1668"/>
      <c r="KXY2" s="1668"/>
      <c r="KXZ2" s="1668"/>
      <c r="KYA2" s="1668"/>
      <c r="KYB2" s="1668"/>
      <c r="KYC2" s="1668"/>
      <c r="KYD2" s="1668"/>
      <c r="KYE2" s="1668"/>
      <c r="KYF2" s="1668"/>
      <c r="KYG2" s="1668"/>
      <c r="KYH2" s="1668"/>
      <c r="KYI2" s="1668"/>
      <c r="KYJ2" s="1668"/>
      <c r="KYK2" s="1668"/>
      <c r="KYL2" s="1668"/>
      <c r="KYM2" s="1668"/>
      <c r="KYN2" s="1668"/>
      <c r="KYO2" s="1668"/>
      <c r="KYP2" s="1668"/>
      <c r="KYQ2" s="1668"/>
      <c r="KYR2" s="1668"/>
      <c r="KYS2" s="1668"/>
      <c r="KYT2" s="1668"/>
      <c r="KYU2" s="1668"/>
      <c r="KYV2" s="1668"/>
      <c r="KYW2" s="1668"/>
      <c r="KYX2" s="1668"/>
      <c r="KYY2" s="1668"/>
      <c r="KYZ2" s="1668"/>
      <c r="KZA2" s="1668"/>
      <c r="KZB2" s="1668"/>
      <c r="KZC2" s="1668"/>
      <c r="KZD2" s="1668"/>
      <c r="KZE2" s="1668"/>
      <c r="KZF2" s="1668"/>
      <c r="KZG2" s="1668"/>
      <c r="KZH2" s="1668"/>
      <c r="KZI2" s="1668"/>
      <c r="KZJ2" s="1668"/>
      <c r="KZK2" s="1668"/>
      <c r="KZL2" s="1668"/>
      <c r="KZM2" s="1668"/>
      <c r="KZN2" s="1668"/>
      <c r="KZO2" s="1668"/>
      <c r="KZP2" s="1668"/>
      <c r="KZQ2" s="1668"/>
      <c r="KZR2" s="1668"/>
      <c r="KZS2" s="1668"/>
      <c r="KZT2" s="1668"/>
      <c r="KZU2" s="1668"/>
      <c r="KZV2" s="1668"/>
      <c r="KZW2" s="1668"/>
      <c r="KZX2" s="1668"/>
      <c r="KZY2" s="1668"/>
      <c r="KZZ2" s="1668"/>
      <c r="LAA2" s="1668"/>
      <c r="LAB2" s="1668"/>
      <c r="LAC2" s="1668"/>
      <c r="LAD2" s="1668"/>
      <c r="LAE2" s="1668"/>
      <c r="LAF2" s="1668"/>
      <c r="LAG2" s="1668"/>
      <c r="LAH2" s="1668"/>
      <c r="LAI2" s="1668"/>
      <c r="LAJ2" s="1668"/>
      <c r="LAK2" s="1668"/>
      <c r="LAL2" s="1668"/>
      <c r="LAM2" s="1668"/>
      <c r="LAN2" s="1668"/>
      <c r="LAO2" s="1668"/>
      <c r="LAP2" s="1668"/>
      <c r="LAQ2" s="1668"/>
      <c r="LAR2" s="1668"/>
      <c r="LAS2" s="1668"/>
      <c r="LAT2" s="1668"/>
      <c r="LAU2" s="1668"/>
      <c r="LAV2" s="1668"/>
      <c r="LAW2" s="1668"/>
      <c r="LAX2" s="1668"/>
      <c r="LAY2" s="1668"/>
      <c r="LAZ2" s="1668"/>
      <c r="LBA2" s="1668"/>
      <c r="LBB2" s="1668"/>
      <c r="LBC2" s="1668"/>
      <c r="LBD2" s="1668"/>
      <c r="LBE2" s="1668"/>
      <c r="LBF2" s="1668"/>
      <c r="LBG2" s="1668"/>
      <c r="LBH2" s="1668"/>
      <c r="LBI2" s="1668"/>
      <c r="LBJ2" s="1668"/>
      <c r="LBK2" s="1668"/>
      <c r="LBL2" s="1668"/>
      <c r="LBM2" s="1668"/>
      <c r="LBN2" s="1668"/>
      <c r="LBO2" s="1668"/>
      <c r="LBP2" s="1668"/>
      <c r="LBQ2" s="1668"/>
      <c r="LBR2" s="1668"/>
      <c r="LBS2" s="1668"/>
      <c r="LBT2" s="1668"/>
      <c r="LBU2" s="1668"/>
      <c r="LBV2" s="1668"/>
      <c r="LBW2" s="1668"/>
      <c r="LBX2" s="1668"/>
      <c r="LBY2" s="1668"/>
      <c r="LBZ2" s="1668"/>
      <c r="LCA2" s="1668"/>
      <c r="LCB2" s="1668"/>
      <c r="LCC2" s="1668"/>
      <c r="LCD2" s="1668"/>
      <c r="LCE2" s="1668"/>
      <c r="LCF2" s="1668"/>
      <c r="LCG2" s="1668"/>
      <c r="LCH2" s="1668"/>
      <c r="LCI2" s="1668"/>
      <c r="LCJ2" s="1668"/>
      <c r="LCK2" s="1668"/>
      <c r="LCL2" s="1668"/>
      <c r="LCM2" s="1668"/>
      <c r="LCN2" s="1668"/>
      <c r="LCO2" s="1668"/>
      <c r="LCP2" s="1668"/>
      <c r="LCQ2" s="1668"/>
      <c r="LCR2" s="1668"/>
      <c r="LCS2" s="1668"/>
      <c r="LCT2" s="1668"/>
      <c r="LCU2" s="1668"/>
      <c r="LCV2" s="1668"/>
      <c r="LCW2" s="1668"/>
      <c r="LCX2" s="1668"/>
      <c r="LCY2" s="1668"/>
      <c r="LCZ2" s="1668"/>
      <c r="LDA2" s="1668"/>
      <c r="LDB2" s="1668"/>
      <c r="LDC2" s="1668"/>
      <c r="LDD2" s="1668"/>
      <c r="LDE2" s="1668"/>
      <c r="LDF2" s="1668"/>
      <c r="LDG2" s="1668"/>
      <c r="LDH2" s="1668"/>
      <c r="LDI2" s="1668"/>
      <c r="LDJ2" s="1668"/>
      <c r="LDK2" s="1668"/>
      <c r="LDL2" s="1668"/>
      <c r="LDM2" s="1668"/>
      <c r="LDN2" s="1668"/>
      <c r="LDO2" s="1668"/>
      <c r="LDP2" s="1668"/>
      <c r="LDQ2" s="1668"/>
      <c r="LDR2" s="1668"/>
      <c r="LDS2" s="1668"/>
      <c r="LDT2" s="1668"/>
      <c r="LDU2" s="1668"/>
      <c r="LDV2" s="1668"/>
      <c r="LDW2" s="1668"/>
      <c r="LDX2" s="1668"/>
      <c r="LDY2" s="1668"/>
      <c r="LDZ2" s="1668"/>
      <c r="LEA2" s="1668"/>
      <c r="LEB2" s="1668"/>
      <c r="LEC2" s="1668"/>
      <c r="LED2" s="1668"/>
      <c r="LEE2" s="1668"/>
      <c r="LEF2" s="1668"/>
      <c r="LEG2" s="1668"/>
      <c r="LEH2" s="1668"/>
      <c r="LEI2" s="1668"/>
      <c r="LEJ2" s="1668"/>
      <c r="LEK2" s="1668"/>
      <c r="LEL2" s="1668"/>
      <c r="LEM2" s="1668"/>
      <c r="LEN2" s="1668"/>
      <c r="LEO2" s="1668"/>
      <c r="LEP2" s="1668"/>
      <c r="LEQ2" s="1668"/>
      <c r="LER2" s="1668"/>
      <c r="LES2" s="1668"/>
      <c r="LET2" s="1668"/>
      <c r="LEU2" s="1668"/>
      <c r="LEV2" s="1668"/>
      <c r="LEW2" s="1668"/>
      <c r="LEX2" s="1668"/>
      <c r="LEY2" s="1668"/>
      <c r="LEZ2" s="1668"/>
      <c r="LFA2" s="1668"/>
      <c r="LFB2" s="1668"/>
      <c r="LFC2" s="1668"/>
      <c r="LFD2" s="1668"/>
      <c r="LFE2" s="1668"/>
      <c r="LFF2" s="1668"/>
      <c r="LFG2" s="1668"/>
      <c r="LFH2" s="1668"/>
      <c r="LFI2" s="1668"/>
      <c r="LFJ2" s="1668"/>
      <c r="LFK2" s="1668"/>
      <c r="LFL2" s="1668"/>
      <c r="LFM2" s="1668"/>
      <c r="LFN2" s="1668"/>
      <c r="LFO2" s="1668"/>
      <c r="LFP2" s="1668"/>
      <c r="LFQ2" s="1668"/>
      <c r="LFR2" s="1668"/>
      <c r="LFS2" s="1668"/>
      <c r="LFT2" s="1668"/>
      <c r="LFU2" s="1668"/>
      <c r="LFV2" s="1668"/>
      <c r="LFW2" s="1668"/>
      <c r="LFX2" s="1668"/>
      <c r="LFY2" s="1668"/>
      <c r="LFZ2" s="1668"/>
      <c r="LGA2" s="1668"/>
      <c r="LGB2" s="1668"/>
      <c r="LGC2" s="1668"/>
      <c r="LGD2" s="1668"/>
      <c r="LGE2" s="1668"/>
      <c r="LGF2" s="1668"/>
      <c r="LGG2" s="1668"/>
      <c r="LGH2" s="1668"/>
      <c r="LGI2" s="1668"/>
      <c r="LGJ2" s="1668"/>
      <c r="LGK2" s="1668"/>
      <c r="LGL2" s="1668"/>
      <c r="LGM2" s="1668"/>
      <c r="LGN2" s="1668"/>
      <c r="LGO2" s="1668"/>
      <c r="LGP2" s="1668"/>
      <c r="LGQ2" s="1668"/>
      <c r="LGR2" s="1668"/>
      <c r="LGS2" s="1668"/>
      <c r="LGT2" s="1668"/>
      <c r="LGU2" s="1668"/>
      <c r="LGV2" s="1668"/>
      <c r="LGW2" s="1668"/>
      <c r="LGX2" s="1668"/>
      <c r="LGY2" s="1668"/>
      <c r="LGZ2" s="1668"/>
      <c r="LHA2" s="1668"/>
      <c r="LHB2" s="1668"/>
      <c r="LHC2" s="1668"/>
      <c r="LHD2" s="1668"/>
      <c r="LHE2" s="1668"/>
      <c r="LHF2" s="1668"/>
      <c r="LHG2" s="1668"/>
      <c r="LHH2" s="1668"/>
      <c r="LHI2" s="1668"/>
      <c r="LHJ2" s="1668"/>
      <c r="LHK2" s="1668"/>
      <c r="LHL2" s="1668"/>
      <c r="LHM2" s="1668"/>
      <c r="LHN2" s="1668"/>
      <c r="LHO2" s="1668"/>
      <c r="LHP2" s="1668"/>
      <c r="LHQ2" s="1668"/>
      <c r="LHR2" s="1668"/>
      <c r="LHS2" s="1668"/>
      <c r="LHT2" s="1668"/>
      <c r="LHU2" s="1668"/>
      <c r="LHV2" s="1668"/>
      <c r="LHW2" s="1668"/>
      <c r="LHX2" s="1668"/>
      <c r="LHY2" s="1668"/>
      <c r="LHZ2" s="1668"/>
      <c r="LIA2" s="1668"/>
      <c r="LIB2" s="1668"/>
      <c r="LIC2" s="1668"/>
      <c r="LID2" s="1668"/>
      <c r="LIE2" s="1668"/>
      <c r="LIF2" s="1668"/>
      <c r="LIG2" s="1668"/>
      <c r="LIH2" s="1668"/>
      <c r="LII2" s="1668"/>
      <c r="LIJ2" s="1668"/>
      <c r="LIK2" s="1668"/>
      <c r="LIL2" s="1668"/>
      <c r="LIM2" s="1668"/>
      <c r="LIN2" s="1668"/>
      <c r="LIO2" s="1668"/>
      <c r="LIP2" s="1668"/>
      <c r="LIQ2" s="1668"/>
      <c r="LIR2" s="1668"/>
      <c r="LIS2" s="1668"/>
      <c r="LIT2" s="1668"/>
      <c r="LIU2" s="1668"/>
      <c r="LIV2" s="1668"/>
      <c r="LIW2" s="1668"/>
      <c r="LIX2" s="1668"/>
      <c r="LIY2" s="1668"/>
      <c r="LIZ2" s="1668"/>
      <c r="LJA2" s="1668"/>
      <c r="LJB2" s="1668"/>
      <c r="LJC2" s="1668"/>
      <c r="LJD2" s="1668"/>
      <c r="LJE2" s="1668"/>
      <c r="LJF2" s="1668"/>
      <c r="LJG2" s="1668"/>
      <c r="LJH2" s="1668"/>
      <c r="LJI2" s="1668"/>
      <c r="LJJ2" s="1668"/>
      <c r="LJK2" s="1668"/>
      <c r="LJL2" s="1668"/>
      <c r="LJM2" s="1668"/>
      <c r="LJN2" s="1668"/>
      <c r="LJO2" s="1668"/>
      <c r="LJP2" s="1668"/>
      <c r="LJQ2" s="1668"/>
      <c r="LJR2" s="1668"/>
      <c r="LJS2" s="1668"/>
      <c r="LJT2" s="1668"/>
      <c r="LJU2" s="1668"/>
      <c r="LJV2" s="1668"/>
      <c r="LJW2" s="1668"/>
      <c r="LJX2" s="1668"/>
      <c r="LJY2" s="1668"/>
      <c r="LJZ2" s="1668"/>
      <c r="LKA2" s="1668"/>
      <c r="LKB2" s="1668"/>
      <c r="LKC2" s="1668"/>
      <c r="LKD2" s="1668"/>
      <c r="LKE2" s="1668"/>
      <c r="LKF2" s="1668"/>
      <c r="LKG2" s="1668"/>
      <c r="LKH2" s="1668"/>
      <c r="LKI2" s="1668"/>
      <c r="LKJ2" s="1668"/>
      <c r="LKK2" s="1668"/>
      <c r="LKL2" s="1668"/>
      <c r="LKM2" s="1668"/>
      <c r="LKN2" s="1668"/>
      <c r="LKO2" s="1668"/>
      <c r="LKP2" s="1668"/>
      <c r="LKQ2" s="1668"/>
      <c r="LKR2" s="1668"/>
      <c r="LKS2" s="1668"/>
      <c r="LKT2" s="1668"/>
      <c r="LKU2" s="1668"/>
      <c r="LKV2" s="1668"/>
      <c r="LKW2" s="1668"/>
      <c r="LKX2" s="1668"/>
      <c r="LKY2" s="1668"/>
      <c r="LKZ2" s="1668"/>
      <c r="LLA2" s="1668"/>
      <c r="LLB2" s="1668"/>
      <c r="LLC2" s="1668"/>
      <c r="LLD2" s="1668"/>
      <c r="LLE2" s="1668"/>
      <c r="LLF2" s="1668"/>
      <c r="LLG2" s="1668"/>
      <c r="LLH2" s="1668"/>
      <c r="LLI2" s="1668"/>
      <c r="LLJ2" s="1668"/>
      <c r="LLK2" s="1668"/>
      <c r="LLL2" s="1668"/>
      <c r="LLM2" s="1668"/>
      <c r="LLN2" s="1668"/>
      <c r="LLO2" s="1668"/>
      <c r="LLP2" s="1668"/>
      <c r="LLQ2" s="1668"/>
      <c r="LLR2" s="1668"/>
      <c r="LLS2" s="1668"/>
      <c r="LLT2" s="1668"/>
      <c r="LLU2" s="1668"/>
      <c r="LLV2" s="1668"/>
      <c r="LLW2" s="1668"/>
      <c r="LLX2" s="1668"/>
      <c r="LLY2" s="1668"/>
      <c r="LLZ2" s="1668"/>
      <c r="LMA2" s="1668"/>
      <c r="LMB2" s="1668"/>
      <c r="LMC2" s="1668"/>
      <c r="LMD2" s="1668"/>
      <c r="LME2" s="1668"/>
      <c r="LMF2" s="1668"/>
      <c r="LMG2" s="1668"/>
      <c r="LMH2" s="1668"/>
      <c r="LMI2" s="1668"/>
      <c r="LMJ2" s="1668"/>
      <c r="LMK2" s="1668"/>
      <c r="LML2" s="1668"/>
      <c r="LMM2" s="1668"/>
      <c r="LMN2" s="1668"/>
      <c r="LMO2" s="1668"/>
      <c r="LMP2" s="1668"/>
      <c r="LMQ2" s="1668"/>
      <c r="LMR2" s="1668"/>
      <c r="LMS2" s="1668"/>
      <c r="LMT2" s="1668"/>
      <c r="LMU2" s="1668"/>
      <c r="LMV2" s="1668"/>
      <c r="LMW2" s="1668"/>
      <c r="LMX2" s="1668"/>
      <c r="LMY2" s="1668"/>
      <c r="LMZ2" s="1668"/>
      <c r="LNA2" s="1668"/>
      <c r="LNB2" s="1668"/>
      <c r="LNC2" s="1668"/>
      <c r="LND2" s="1668"/>
      <c r="LNE2" s="1668"/>
      <c r="LNF2" s="1668"/>
      <c r="LNG2" s="1668"/>
      <c r="LNH2" s="1668"/>
      <c r="LNI2" s="1668"/>
      <c r="LNJ2" s="1668"/>
      <c r="LNK2" s="1668"/>
      <c r="LNL2" s="1668"/>
      <c r="LNM2" s="1668"/>
      <c r="LNN2" s="1668"/>
      <c r="LNO2" s="1668"/>
      <c r="LNP2" s="1668"/>
      <c r="LNQ2" s="1668"/>
      <c r="LNR2" s="1668"/>
      <c r="LNS2" s="1668"/>
      <c r="LNT2" s="1668"/>
      <c r="LNU2" s="1668"/>
      <c r="LNV2" s="1668"/>
      <c r="LNW2" s="1668"/>
      <c r="LNX2" s="1668"/>
      <c r="LNY2" s="1668"/>
      <c r="LNZ2" s="1668"/>
      <c r="LOA2" s="1668"/>
      <c r="LOB2" s="1668"/>
      <c r="LOC2" s="1668"/>
      <c r="LOD2" s="1668"/>
      <c r="LOE2" s="1668"/>
      <c r="LOF2" s="1668"/>
      <c r="LOG2" s="1668"/>
      <c r="LOH2" s="1668"/>
      <c r="LOI2" s="1668"/>
      <c r="LOJ2" s="1668"/>
      <c r="LOK2" s="1668"/>
      <c r="LOL2" s="1668"/>
      <c r="LOM2" s="1668"/>
      <c r="LON2" s="1668"/>
      <c r="LOO2" s="1668"/>
      <c r="LOP2" s="1668"/>
      <c r="LOQ2" s="1668"/>
      <c r="LOR2" s="1668"/>
      <c r="LOS2" s="1668"/>
      <c r="LOT2" s="1668"/>
      <c r="LOU2" s="1668"/>
      <c r="LOV2" s="1668"/>
      <c r="LOW2" s="1668"/>
      <c r="LOX2" s="1668"/>
      <c r="LOY2" s="1668"/>
      <c r="LOZ2" s="1668"/>
      <c r="LPA2" s="1668"/>
      <c r="LPB2" s="1668"/>
      <c r="LPC2" s="1668"/>
      <c r="LPD2" s="1668"/>
      <c r="LPE2" s="1668"/>
      <c r="LPF2" s="1668"/>
      <c r="LPG2" s="1668"/>
      <c r="LPH2" s="1668"/>
      <c r="LPI2" s="1668"/>
      <c r="LPJ2" s="1668"/>
      <c r="LPK2" s="1668"/>
      <c r="LPL2" s="1668"/>
      <c r="LPM2" s="1668"/>
      <c r="LPN2" s="1668"/>
      <c r="LPO2" s="1668"/>
      <c r="LPP2" s="1668"/>
      <c r="LPQ2" s="1668"/>
      <c r="LPR2" s="1668"/>
      <c r="LPS2" s="1668"/>
      <c r="LPT2" s="1668"/>
      <c r="LPU2" s="1668"/>
      <c r="LPV2" s="1668"/>
      <c r="LPW2" s="1668"/>
      <c r="LPX2" s="1668"/>
      <c r="LPY2" s="1668"/>
      <c r="LPZ2" s="1668"/>
      <c r="LQA2" s="1668"/>
      <c r="LQB2" s="1668"/>
      <c r="LQC2" s="1668"/>
      <c r="LQD2" s="1668"/>
      <c r="LQE2" s="1668"/>
      <c r="LQF2" s="1668"/>
      <c r="LQG2" s="1668"/>
      <c r="LQH2" s="1668"/>
      <c r="LQI2" s="1668"/>
      <c r="LQJ2" s="1668"/>
      <c r="LQK2" s="1668"/>
      <c r="LQL2" s="1668"/>
      <c r="LQM2" s="1668"/>
      <c r="LQN2" s="1668"/>
      <c r="LQO2" s="1668"/>
      <c r="LQP2" s="1668"/>
      <c r="LQQ2" s="1668"/>
      <c r="LQR2" s="1668"/>
      <c r="LQS2" s="1668"/>
      <c r="LQT2" s="1668"/>
      <c r="LQU2" s="1668"/>
      <c r="LQV2" s="1668"/>
      <c r="LQW2" s="1668"/>
      <c r="LQX2" s="1668"/>
      <c r="LQY2" s="1668"/>
      <c r="LQZ2" s="1668"/>
      <c r="LRA2" s="1668"/>
      <c r="LRB2" s="1668"/>
      <c r="LRC2" s="1668"/>
      <c r="LRD2" s="1668"/>
      <c r="LRE2" s="1668"/>
      <c r="LRF2" s="1668"/>
      <c r="LRG2" s="1668"/>
      <c r="LRH2" s="1668"/>
      <c r="LRI2" s="1668"/>
      <c r="LRJ2" s="1668"/>
      <c r="LRK2" s="1668"/>
      <c r="LRL2" s="1668"/>
      <c r="LRM2" s="1668"/>
      <c r="LRN2" s="1668"/>
      <c r="LRO2" s="1668"/>
      <c r="LRP2" s="1668"/>
      <c r="LRQ2" s="1668"/>
      <c r="LRR2" s="1668"/>
      <c r="LRS2" s="1668"/>
      <c r="LRT2" s="1668"/>
      <c r="LRU2" s="1668"/>
      <c r="LRV2" s="1668"/>
      <c r="LRW2" s="1668"/>
      <c r="LRX2" s="1668"/>
      <c r="LRY2" s="1668"/>
      <c r="LRZ2" s="1668"/>
      <c r="LSA2" s="1668"/>
      <c r="LSB2" s="1668"/>
      <c r="LSC2" s="1668"/>
      <c r="LSD2" s="1668"/>
      <c r="LSE2" s="1668"/>
      <c r="LSF2" s="1668"/>
      <c r="LSG2" s="1668"/>
      <c r="LSH2" s="1668"/>
      <c r="LSI2" s="1668"/>
      <c r="LSJ2" s="1668"/>
      <c r="LSK2" s="1668"/>
      <c r="LSL2" s="1668"/>
      <c r="LSM2" s="1668"/>
      <c r="LSN2" s="1668"/>
      <c r="LSO2" s="1668"/>
      <c r="LSP2" s="1668"/>
      <c r="LSQ2" s="1668"/>
      <c r="LSR2" s="1668"/>
      <c r="LSS2" s="1668"/>
      <c r="LST2" s="1668"/>
      <c r="LSU2" s="1668"/>
      <c r="LSV2" s="1668"/>
      <c r="LSW2" s="1668"/>
      <c r="LSX2" s="1668"/>
      <c r="LSY2" s="1668"/>
      <c r="LSZ2" s="1668"/>
      <c r="LTA2" s="1668"/>
      <c r="LTB2" s="1668"/>
      <c r="LTC2" s="1668"/>
      <c r="LTD2" s="1668"/>
      <c r="LTE2" s="1668"/>
      <c r="LTF2" s="1668"/>
      <c r="LTG2" s="1668"/>
      <c r="LTH2" s="1668"/>
      <c r="LTI2" s="1668"/>
      <c r="LTJ2" s="1668"/>
      <c r="LTK2" s="1668"/>
      <c r="LTL2" s="1668"/>
      <c r="LTM2" s="1668"/>
      <c r="LTN2" s="1668"/>
      <c r="LTO2" s="1668"/>
      <c r="LTP2" s="1668"/>
      <c r="LTQ2" s="1668"/>
      <c r="LTR2" s="1668"/>
      <c r="LTS2" s="1668"/>
      <c r="LTT2" s="1668"/>
      <c r="LTU2" s="1668"/>
      <c r="LTV2" s="1668"/>
      <c r="LTW2" s="1668"/>
      <c r="LTX2" s="1668"/>
      <c r="LTY2" s="1668"/>
      <c r="LTZ2" s="1668"/>
      <c r="LUA2" s="1668"/>
      <c r="LUB2" s="1668"/>
      <c r="LUC2" s="1668"/>
      <c r="LUD2" s="1668"/>
      <c r="LUE2" s="1668"/>
      <c r="LUF2" s="1668"/>
      <c r="LUG2" s="1668"/>
      <c r="LUH2" s="1668"/>
      <c r="LUI2" s="1668"/>
      <c r="LUJ2" s="1668"/>
      <c r="LUK2" s="1668"/>
      <c r="LUL2" s="1668"/>
      <c r="LUM2" s="1668"/>
      <c r="LUN2" s="1668"/>
      <c r="LUO2" s="1668"/>
      <c r="LUP2" s="1668"/>
      <c r="LUQ2" s="1668"/>
      <c r="LUR2" s="1668"/>
      <c r="LUS2" s="1668"/>
      <c r="LUT2" s="1668"/>
      <c r="LUU2" s="1668"/>
      <c r="LUV2" s="1668"/>
      <c r="LUW2" s="1668"/>
      <c r="LUX2" s="1668"/>
      <c r="LUY2" s="1668"/>
      <c r="LUZ2" s="1668"/>
      <c r="LVA2" s="1668"/>
      <c r="LVB2" s="1668"/>
      <c r="LVC2" s="1668"/>
      <c r="LVD2" s="1668"/>
      <c r="LVE2" s="1668"/>
      <c r="LVF2" s="1668"/>
      <c r="LVG2" s="1668"/>
      <c r="LVH2" s="1668"/>
      <c r="LVI2" s="1668"/>
      <c r="LVJ2" s="1668"/>
      <c r="LVK2" s="1668"/>
      <c r="LVL2" s="1668"/>
      <c r="LVM2" s="1668"/>
      <c r="LVN2" s="1668"/>
      <c r="LVO2" s="1668"/>
      <c r="LVP2" s="1668"/>
      <c r="LVQ2" s="1668"/>
      <c r="LVR2" s="1668"/>
      <c r="LVS2" s="1668"/>
      <c r="LVT2" s="1668"/>
      <c r="LVU2" s="1668"/>
      <c r="LVV2" s="1668"/>
      <c r="LVW2" s="1668"/>
      <c r="LVX2" s="1668"/>
      <c r="LVY2" s="1668"/>
      <c r="LVZ2" s="1668"/>
      <c r="LWA2" s="1668"/>
      <c r="LWB2" s="1668"/>
      <c r="LWC2" s="1668"/>
      <c r="LWD2" s="1668"/>
      <c r="LWE2" s="1668"/>
      <c r="LWF2" s="1668"/>
      <c r="LWG2" s="1668"/>
      <c r="LWH2" s="1668"/>
      <c r="LWI2" s="1668"/>
      <c r="LWJ2" s="1668"/>
      <c r="LWK2" s="1668"/>
      <c r="LWL2" s="1668"/>
      <c r="LWM2" s="1668"/>
      <c r="LWN2" s="1668"/>
      <c r="LWO2" s="1668"/>
      <c r="LWP2" s="1668"/>
      <c r="LWQ2" s="1668"/>
      <c r="LWR2" s="1668"/>
      <c r="LWS2" s="1668"/>
      <c r="LWT2" s="1668"/>
      <c r="LWU2" s="1668"/>
      <c r="LWV2" s="1668"/>
      <c r="LWW2" s="1668"/>
      <c r="LWX2" s="1668"/>
      <c r="LWY2" s="1668"/>
      <c r="LWZ2" s="1668"/>
      <c r="LXA2" s="1668"/>
      <c r="LXB2" s="1668"/>
      <c r="LXC2" s="1668"/>
      <c r="LXD2" s="1668"/>
      <c r="LXE2" s="1668"/>
      <c r="LXF2" s="1668"/>
      <c r="LXG2" s="1668"/>
      <c r="LXH2" s="1668"/>
      <c r="LXI2" s="1668"/>
      <c r="LXJ2" s="1668"/>
      <c r="LXK2" s="1668"/>
      <c r="LXL2" s="1668"/>
      <c r="LXM2" s="1668"/>
      <c r="LXN2" s="1668"/>
      <c r="LXO2" s="1668"/>
      <c r="LXP2" s="1668"/>
      <c r="LXQ2" s="1668"/>
      <c r="LXR2" s="1668"/>
      <c r="LXS2" s="1668"/>
      <c r="LXT2" s="1668"/>
      <c r="LXU2" s="1668"/>
      <c r="LXV2" s="1668"/>
      <c r="LXW2" s="1668"/>
      <c r="LXX2" s="1668"/>
      <c r="LXY2" s="1668"/>
      <c r="LXZ2" s="1668"/>
      <c r="LYA2" s="1668"/>
      <c r="LYB2" s="1668"/>
      <c r="LYC2" s="1668"/>
      <c r="LYD2" s="1668"/>
      <c r="LYE2" s="1668"/>
      <c r="LYF2" s="1668"/>
      <c r="LYG2" s="1668"/>
      <c r="LYH2" s="1668"/>
      <c r="LYI2" s="1668"/>
      <c r="LYJ2" s="1668"/>
      <c r="LYK2" s="1668"/>
      <c r="LYL2" s="1668"/>
      <c r="LYM2" s="1668"/>
      <c r="LYN2" s="1668"/>
      <c r="LYO2" s="1668"/>
      <c r="LYP2" s="1668"/>
      <c r="LYQ2" s="1668"/>
      <c r="LYR2" s="1668"/>
      <c r="LYS2" s="1668"/>
      <c r="LYT2" s="1668"/>
      <c r="LYU2" s="1668"/>
      <c r="LYV2" s="1668"/>
      <c r="LYW2" s="1668"/>
      <c r="LYX2" s="1668"/>
      <c r="LYY2" s="1668"/>
      <c r="LYZ2" s="1668"/>
      <c r="LZA2" s="1668"/>
      <c r="LZB2" s="1668"/>
      <c r="LZC2" s="1668"/>
      <c r="LZD2" s="1668"/>
      <c r="LZE2" s="1668"/>
      <c r="LZF2" s="1668"/>
      <c r="LZG2" s="1668"/>
      <c r="LZH2" s="1668"/>
      <c r="LZI2" s="1668"/>
      <c r="LZJ2" s="1668"/>
      <c r="LZK2" s="1668"/>
      <c r="LZL2" s="1668"/>
      <c r="LZM2" s="1668"/>
      <c r="LZN2" s="1668"/>
      <c r="LZO2" s="1668"/>
      <c r="LZP2" s="1668"/>
      <c r="LZQ2" s="1668"/>
      <c r="LZR2" s="1668"/>
      <c r="LZS2" s="1668"/>
      <c r="LZT2" s="1668"/>
      <c r="LZU2" s="1668"/>
      <c r="LZV2" s="1668"/>
      <c r="LZW2" s="1668"/>
      <c r="LZX2" s="1668"/>
      <c r="LZY2" s="1668"/>
      <c r="LZZ2" s="1668"/>
      <c r="MAA2" s="1668"/>
      <c r="MAB2" s="1668"/>
      <c r="MAC2" s="1668"/>
      <c r="MAD2" s="1668"/>
      <c r="MAE2" s="1668"/>
      <c r="MAF2" s="1668"/>
      <c r="MAG2" s="1668"/>
      <c r="MAH2" s="1668"/>
      <c r="MAI2" s="1668"/>
      <c r="MAJ2" s="1668"/>
      <c r="MAK2" s="1668"/>
      <c r="MAL2" s="1668"/>
      <c r="MAM2" s="1668"/>
      <c r="MAN2" s="1668"/>
      <c r="MAO2" s="1668"/>
      <c r="MAP2" s="1668"/>
      <c r="MAQ2" s="1668"/>
      <c r="MAR2" s="1668"/>
      <c r="MAS2" s="1668"/>
      <c r="MAT2" s="1668"/>
      <c r="MAU2" s="1668"/>
      <c r="MAV2" s="1668"/>
      <c r="MAW2" s="1668"/>
      <c r="MAX2" s="1668"/>
      <c r="MAY2" s="1668"/>
      <c r="MAZ2" s="1668"/>
      <c r="MBA2" s="1668"/>
      <c r="MBB2" s="1668"/>
      <c r="MBC2" s="1668"/>
      <c r="MBD2" s="1668"/>
      <c r="MBE2" s="1668"/>
      <c r="MBF2" s="1668"/>
      <c r="MBG2" s="1668"/>
      <c r="MBH2" s="1668"/>
      <c r="MBI2" s="1668"/>
      <c r="MBJ2" s="1668"/>
      <c r="MBK2" s="1668"/>
      <c r="MBL2" s="1668"/>
      <c r="MBM2" s="1668"/>
      <c r="MBN2" s="1668"/>
      <c r="MBO2" s="1668"/>
      <c r="MBP2" s="1668"/>
      <c r="MBQ2" s="1668"/>
      <c r="MBR2" s="1668"/>
      <c r="MBS2" s="1668"/>
      <c r="MBT2" s="1668"/>
      <c r="MBU2" s="1668"/>
      <c r="MBV2" s="1668"/>
      <c r="MBW2" s="1668"/>
      <c r="MBX2" s="1668"/>
      <c r="MBY2" s="1668"/>
      <c r="MBZ2" s="1668"/>
      <c r="MCA2" s="1668"/>
      <c r="MCB2" s="1668"/>
      <c r="MCC2" s="1668"/>
      <c r="MCD2" s="1668"/>
      <c r="MCE2" s="1668"/>
      <c r="MCF2" s="1668"/>
      <c r="MCG2" s="1668"/>
      <c r="MCH2" s="1668"/>
      <c r="MCI2" s="1668"/>
      <c r="MCJ2" s="1668"/>
      <c r="MCK2" s="1668"/>
      <c r="MCL2" s="1668"/>
      <c r="MCM2" s="1668"/>
      <c r="MCN2" s="1668"/>
      <c r="MCO2" s="1668"/>
      <c r="MCP2" s="1668"/>
      <c r="MCQ2" s="1668"/>
      <c r="MCR2" s="1668"/>
      <c r="MCS2" s="1668"/>
      <c r="MCT2" s="1668"/>
      <c r="MCU2" s="1668"/>
      <c r="MCV2" s="1668"/>
      <c r="MCW2" s="1668"/>
      <c r="MCX2" s="1668"/>
      <c r="MCY2" s="1668"/>
      <c r="MCZ2" s="1668"/>
      <c r="MDA2" s="1668"/>
      <c r="MDB2" s="1668"/>
      <c r="MDC2" s="1668"/>
      <c r="MDD2" s="1668"/>
      <c r="MDE2" s="1668"/>
      <c r="MDF2" s="1668"/>
      <c r="MDG2" s="1668"/>
      <c r="MDH2" s="1668"/>
      <c r="MDI2" s="1668"/>
      <c r="MDJ2" s="1668"/>
      <c r="MDK2" s="1668"/>
      <c r="MDL2" s="1668"/>
      <c r="MDM2" s="1668"/>
      <c r="MDN2" s="1668"/>
      <c r="MDO2" s="1668"/>
      <c r="MDP2" s="1668"/>
      <c r="MDQ2" s="1668"/>
      <c r="MDR2" s="1668"/>
      <c r="MDS2" s="1668"/>
      <c r="MDT2" s="1668"/>
      <c r="MDU2" s="1668"/>
      <c r="MDV2" s="1668"/>
      <c r="MDW2" s="1668"/>
      <c r="MDX2" s="1668"/>
      <c r="MDY2" s="1668"/>
      <c r="MDZ2" s="1668"/>
      <c r="MEA2" s="1668"/>
      <c r="MEB2" s="1668"/>
      <c r="MEC2" s="1668"/>
      <c r="MED2" s="1668"/>
      <c r="MEE2" s="1668"/>
      <c r="MEF2" s="1668"/>
      <c r="MEG2" s="1668"/>
      <c r="MEH2" s="1668"/>
      <c r="MEI2" s="1668"/>
      <c r="MEJ2" s="1668"/>
      <c r="MEK2" s="1668"/>
      <c r="MEL2" s="1668"/>
      <c r="MEM2" s="1668"/>
      <c r="MEN2" s="1668"/>
      <c r="MEO2" s="1668"/>
      <c r="MEP2" s="1668"/>
      <c r="MEQ2" s="1668"/>
      <c r="MER2" s="1668"/>
      <c r="MES2" s="1668"/>
      <c r="MET2" s="1668"/>
      <c r="MEU2" s="1668"/>
      <c r="MEV2" s="1668"/>
      <c r="MEW2" s="1668"/>
      <c r="MEX2" s="1668"/>
      <c r="MEY2" s="1668"/>
      <c r="MEZ2" s="1668"/>
      <c r="MFA2" s="1668"/>
      <c r="MFB2" s="1668"/>
      <c r="MFC2" s="1668"/>
      <c r="MFD2" s="1668"/>
      <c r="MFE2" s="1668"/>
      <c r="MFF2" s="1668"/>
      <c r="MFG2" s="1668"/>
      <c r="MFH2" s="1668"/>
      <c r="MFI2" s="1668"/>
      <c r="MFJ2" s="1668"/>
      <c r="MFK2" s="1668"/>
      <c r="MFL2" s="1668"/>
      <c r="MFM2" s="1668"/>
      <c r="MFN2" s="1668"/>
      <c r="MFO2" s="1668"/>
      <c r="MFP2" s="1668"/>
      <c r="MFQ2" s="1668"/>
      <c r="MFR2" s="1668"/>
      <c r="MFS2" s="1668"/>
      <c r="MFT2" s="1668"/>
      <c r="MFU2" s="1668"/>
      <c r="MFV2" s="1668"/>
      <c r="MFW2" s="1668"/>
      <c r="MFX2" s="1668"/>
      <c r="MFY2" s="1668"/>
      <c r="MFZ2" s="1668"/>
      <c r="MGA2" s="1668"/>
      <c r="MGB2" s="1668"/>
      <c r="MGC2" s="1668"/>
      <c r="MGD2" s="1668"/>
      <c r="MGE2" s="1668"/>
      <c r="MGF2" s="1668"/>
      <c r="MGG2" s="1668"/>
      <c r="MGH2" s="1668"/>
      <c r="MGI2" s="1668"/>
      <c r="MGJ2" s="1668"/>
      <c r="MGK2" s="1668"/>
      <c r="MGL2" s="1668"/>
      <c r="MGM2" s="1668"/>
      <c r="MGN2" s="1668"/>
      <c r="MGO2" s="1668"/>
      <c r="MGP2" s="1668"/>
      <c r="MGQ2" s="1668"/>
      <c r="MGR2" s="1668"/>
      <c r="MGS2" s="1668"/>
      <c r="MGT2" s="1668"/>
      <c r="MGU2" s="1668"/>
      <c r="MGV2" s="1668"/>
      <c r="MGW2" s="1668"/>
      <c r="MGX2" s="1668"/>
      <c r="MGY2" s="1668"/>
      <c r="MGZ2" s="1668"/>
      <c r="MHA2" s="1668"/>
      <c r="MHB2" s="1668"/>
      <c r="MHC2" s="1668"/>
      <c r="MHD2" s="1668"/>
      <c r="MHE2" s="1668"/>
      <c r="MHF2" s="1668"/>
      <c r="MHG2" s="1668"/>
      <c r="MHH2" s="1668"/>
      <c r="MHI2" s="1668"/>
      <c r="MHJ2" s="1668"/>
      <c r="MHK2" s="1668"/>
      <c r="MHL2" s="1668"/>
      <c r="MHM2" s="1668"/>
      <c r="MHN2" s="1668"/>
      <c r="MHO2" s="1668"/>
      <c r="MHP2" s="1668"/>
      <c r="MHQ2" s="1668"/>
      <c r="MHR2" s="1668"/>
      <c r="MHS2" s="1668"/>
      <c r="MHT2" s="1668"/>
      <c r="MHU2" s="1668"/>
      <c r="MHV2" s="1668"/>
      <c r="MHW2" s="1668"/>
      <c r="MHX2" s="1668"/>
      <c r="MHY2" s="1668"/>
      <c r="MHZ2" s="1668"/>
      <c r="MIA2" s="1668"/>
      <c r="MIB2" s="1668"/>
      <c r="MIC2" s="1668"/>
      <c r="MID2" s="1668"/>
      <c r="MIE2" s="1668"/>
      <c r="MIF2" s="1668"/>
      <c r="MIG2" s="1668"/>
      <c r="MIH2" s="1668"/>
      <c r="MII2" s="1668"/>
      <c r="MIJ2" s="1668"/>
      <c r="MIK2" s="1668"/>
      <c r="MIL2" s="1668"/>
      <c r="MIM2" s="1668"/>
      <c r="MIN2" s="1668"/>
      <c r="MIO2" s="1668"/>
      <c r="MIP2" s="1668"/>
      <c r="MIQ2" s="1668"/>
      <c r="MIR2" s="1668"/>
      <c r="MIS2" s="1668"/>
      <c r="MIT2" s="1668"/>
      <c r="MIU2" s="1668"/>
      <c r="MIV2" s="1668"/>
      <c r="MIW2" s="1668"/>
      <c r="MIX2" s="1668"/>
      <c r="MIY2" s="1668"/>
      <c r="MIZ2" s="1668"/>
      <c r="MJA2" s="1668"/>
      <c r="MJB2" s="1668"/>
      <c r="MJC2" s="1668"/>
      <c r="MJD2" s="1668"/>
      <c r="MJE2" s="1668"/>
      <c r="MJF2" s="1668"/>
      <c r="MJG2" s="1668"/>
      <c r="MJH2" s="1668"/>
      <c r="MJI2" s="1668"/>
      <c r="MJJ2" s="1668"/>
      <c r="MJK2" s="1668"/>
      <c r="MJL2" s="1668"/>
      <c r="MJM2" s="1668"/>
      <c r="MJN2" s="1668"/>
      <c r="MJO2" s="1668"/>
      <c r="MJP2" s="1668"/>
      <c r="MJQ2" s="1668"/>
      <c r="MJR2" s="1668"/>
      <c r="MJS2" s="1668"/>
      <c r="MJT2" s="1668"/>
      <c r="MJU2" s="1668"/>
      <c r="MJV2" s="1668"/>
      <c r="MJW2" s="1668"/>
      <c r="MJX2" s="1668"/>
      <c r="MJY2" s="1668"/>
      <c r="MJZ2" s="1668"/>
      <c r="MKA2" s="1668"/>
      <c r="MKB2" s="1668"/>
      <c r="MKC2" s="1668"/>
      <c r="MKD2" s="1668"/>
      <c r="MKE2" s="1668"/>
      <c r="MKF2" s="1668"/>
      <c r="MKG2" s="1668"/>
      <c r="MKH2" s="1668"/>
      <c r="MKI2" s="1668"/>
      <c r="MKJ2" s="1668"/>
      <c r="MKK2" s="1668"/>
      <c r="MKL2" s="1668"/>
      <c r="MKM2" s="1668"/>
      <c r="MKN2" s="1668"/>
      <c r="MKO2" s="1668"/>
      <c r="MKP2" s="1668"/>
      <c r="MKQ2" s="1668"/>
      <c r="MKR2" s="1668"/>
      <c r="MKS2" s="1668"/>
      <c r="MKT2" s="1668"/>
      <c r="MKU2" s="1668"/>
      <c r="MKV2" s="1668"/>
      <c r="MKW2" s="1668"/>
      <c r="MKX2" s="1668"/>
      <c r="MKY2" s="1668"/>
      <c r="MKZ2" s="1668"/>
      <c r="MLA2" s="1668"/>
      <c r="MLB2" s="1668"/>
      <c r="MLC2" s="1668"/>
      <c r="MLD2" s="1668"/>
      <c r="MLE2" s="1668"/>
      <c r="MLF2" s="1668"/>
      <c r="MLG2" s="1668"/>
      <c r="MLH2" s="1668"/>
      <c r="MLI2" s="1668"/>
      <c r="MLJ2" s="1668"/>
      <c r="MLK2" s="1668"/>
      <c r="MLL2" s="1668"/>
      <c r="MLM2" s="1668"/>
      <c r="MLN2" s="1668"/>
      <c r="MLO2" s="1668"/>
      <c r="MLP2" s="1668"/>
      <c r="MLQ2" s="1668"/>
      <c r="MLR2" s="1668"/>
      <c r="MLS2" s="1668"/>
      <c r="MLT2" s="1668"/>
      <c r="MLU2" s="1668"/>
      <c r="MLV2" s="1668"/>
      <c r="MLW2" s="1668"/>
      <c r="MLX2" s="1668"/>
      <c r="MLY2" s="1668"/>
      <c r="MLZ2" s="1668"/>
      <c r="MMA2" s="1668"/>
      <c r="MMB2" s="1668"/>
      <c r="MMC2" s="1668"/>
      <c r="MMD2" s="1668"/>
      <c r="MME2" s="1668"/>
      <c r="MMF2" s="1668"/>
      <c r="MMG2" s="1668"/>
      <c r="MMH2" s="1668"/>
      <c r="MMI2" s="1668"/>
      <c r="MMJ2" s="1668"/>
      <c r="MMK2" s="1668"/>
      <c r="MML2" s="1668"/>
      <c r="MMM2" s="1668"/>
      <c r="MMN2" s="1668"/>
      <c r="MMO2" s="1668"/>
      <c r="MMP2" s="1668"/>
      <c r="MMQ2" s="1668"/>
      <c r="MMR2" s="1668"/>
      <c r="MMS2" s="1668"/>
      <c r="MMT2" s="1668"/>
      <c r="MMU2" s="1668"/>
      <c r="MMV2" s="1668"/>
      <c r="MMW2" s="1668"/>
      <c r="MMX2" s="1668"/>
      <c r="MMY2" s="1668"/>
      <c r="MMZ2" s="1668"/>
      <c r="MNA2" s="1668"/>
      <c r="MNB2" s="1668"/>
      <c r="MNC2" s="1668"/>
      <c r="MND2" s="1668"/>
      <c r="MNE2" s="1668"/>
      <c r="MNF2" s="1668"/>
      <c r="MNG2" s="1668"/>
      <c r="MNH2" s="1668"/>
      <c r="MNI2" s="1668"/>
      <c r="MNJ2" s="1668"/>
      <c r="MNK2" s="1668"/>
      <c r="MNL2" s="1668"/>
      <c r="MNM2" s="1668"/>
      <c r="MNN2" s="1668"/>
      <c r="MNO2" s="1668"/>
      <c r="MNP2" s="1668"/>
      <c r="MNQ2" s="1668"/>
      <c r="MNR2" s="1668"/>
      <c r="MNS2" s="1668"/>
      <c r="MNT2" s="1668"/>
      <c r="MNU2" s="1668"/>
      <c r="MNV2" s="1668"/>
      <c r="MNW2" s="1668"/>
      <c r="MNX2" s="1668"/>
      <c r="MNY2" s="1668"/>
      <c r="MNZ2" s="1668"/>
      <c r="MOA2" s="1668"/>
      <c r="MOB2" s="1668"/>
      <c r="MOC2" s="1668"/>
      <c r="MOD2" s="1668"/>
      <c r="MOE2" s="1668"/>
      <c r="MOF2" s="1668"/>
      <c r="MOG2" s="1668"/>
      <c r="MOH2" s="1668"/>
      <c r="MOI2" s="1668"/>
      <c r="MOJ2" s="1668"/>
      <c r="MOK2" s="1668"/>
      <c r="MOL2" s="1668"/>
      <c r="MOM2" s="1668"/>
      <c r="MON2" s="1668"/>
      <c r="MOO2" s="1668"/>
      <c r="MOP2" s="1668"/>
      <c r="MOQ2" s="1668"/>
      <c r="MOR2" s="1668"/>
      <c r="MOS2" s="1668"/>
      <c r="MOT2" s="1668"/>
      <c r="MOU2" s="1668"/>
      <c r="MOV2" s="1668"/>
      <c r="MOW2" s="1668"/>
      <c r="MOX2" s="1668"/>
      <c r="MOY2" s="1668"/>
      <c r="MOZ2" s="1668"/>
      <c r="MPA2" s="1668"/>
      <c r="MPB2" s="1668"/>
      <c r="MPC2" s="1668"/>
      <c r="MPD2" s="1668"/>
      <c r="MPE2" s="1668"/>
      <c r="MPF2" s="1668"/>
      <c r="MPG2" s="1668"/>
      <c r="MPH2" s="1668"/>
      <c r="MPI2" s="1668"/>
      <c r="MPJ2" s="1668"/>
      <c r="MPK2" s="1668"/>
      <c r="MPL2" s="1668"/>
      <c r="MPM2" s="1668"/>
      <c r="MPN2" s="1668"/>
      <c r="MPO2" s="1668"/>
      <c r="MPP2" s="1668"/>
      <c r="MPQ2" s="1668"/>
      <c r="MPR2" s="1668"/>
      <c r="MPS2" s="1668"/>
      <c r="MPT2" s="1668"/>
      <c r="MPU2" s="1668"/>
      <c r="MPV2" s="1668"/>
      <c r="MPW2" s="1668"/>
      <c r="MPX2" s="1668"/>
      <c r="MPY2" s="1668"/>
      <c r="MPZ2" s="1668"/>
      <c r="MQA2" s="1668"/>
      <c r="MQB2" s="1668"/>
      <c r="MQC2" s="1668"/>
      <c r="MQD2" s="1668"/>
      <c r="MQE2" s="1668"/>
      <c r="MQF2" s="1668"/>
      <c r="MQG2" s="1668"/>
      <c r="MQH2" s="1668"/>
      <c r="MQI2" s="1668"/>
      <c r="MQJ2" s="1668"/>
      <c r="MQK2" s="1668"/>
      <c r="MQL2" s="1668"/>
      <c r="MQM2" s="1668"/>
      <c r="MQN2" s="1668"/>
      <c r="MQO2" s="1668"/>
      <c r="MQP2" s="1668"/>
      <c r="MQQ2" s="1668"/>
      <c r="MQR2" s="1668"/>
      <c r="MQS2" s="1668"/>
      <c r="MQT2" s="1668"/>
      <c r="MQU2" s="1668"/>
      <c r="MQV2" s="1668"/>
      <c r="MQW2" s="1668"/>
      <c r="MQX2" s="1668"/>
      <c r="MQY2" s="1668"/>
      <c r="MQZ2" s="1668"/>
      <c r="MRA2" s="1668"/>
      <c r="MRB2" s="1668"/>
      <c r="MRC2" s="1668"/>
      <c r="MRD2" s="1668"/>
      <c r="MRE2" s="1668"/>
      <c r="MRF2" s="1668"/>
      <c r="MRG2" s="1668"/>
      <c r="MRH2" s="1668"/>
      <c r="MRI2" s="1668"/>
      <c r="MRJ2" s="1668"/>
      <c r="MRK2" s="1668"/>
      <c r="MRL2" s="1668"/>
      <c r="MRM2" s="1668"/>
      <c r="MRN2" s="1668"/>
      <c r="MRO2" s="1668"/>
      <c r="MRP2" s="1668"/>
      <c r="MRQ2" s="1668"/>
      <c r="MRR2" s="1668"/>
      <c r="MRS2" s="1668"/>
      <c r="MRT2" s="1668"/>
      <c r="MRU2" s="1668"/>
      <c r="MRV2" s="1668"/>
      <c r="MRW2" s="1668"/>
      <c r="MRX2" s="1668"/>
      <c r="MRY2" s="1668"/>
      <c r="MRZ2" s="1668"/>
      <c r="MSA2" s="1668"/>
      <c r="MSB2" s="1668"/>
      <c r="MSC2" s="1668"/>
      <c r="MSD2" s="1668"/>
      <c r="MSE2" s="1668"/>
      <c r="MSF2" s="1668"/>
      <c r="MSG2" s="1668"/>
      <c r="MSH2" s="1668"/>
      <c r="MSI2" s="1668"/>
      <c r="MSJ2" s="1668"/>
      <c r="MSK2" s="1668"/>
      <c r="MSL2" s="1668"/>
      <c r="MSM2" s="1668"/>
      <c r="MSN2" s="1668"/>
      <c r="MSO2" s="1668"/>
      <c r="MSP2" s="1668"/>
      <c r="MSQ2" s="1668"/>
      <c r="MSR2" s="1668"/>
      <c r="MSS2" s="1668"/>
      <c r="MST2" s="1668"/>
      <c r="MSU2" s="1668"/>
      <c r="MSV2" s="1668"/>
      <c r="MSW2" s="1668"/>
      <c r="MSX2" s="1668"/>
      <c r="MSY2" s="1668"/>
      <c r="MSZ2" s="1668"/>
      <c r="MTA2" s="1668"/>
      <c r="MTB2" s="1668"/>
      <c r="MTC2" s="1668"/>
      <c r="MTD2" s="1668"/>
      <c r="MTE2" s="1668"/>
      <c r="MTF2" s="1668"/>
      <c r="MTG2" s="1668"/>
      <c r="MTH2" s="1668"/>
      <c r="MTI2" s="1668"/>
      <c r="MTJ2" s="1668"/>
      <c r="MTK2" s="1668"/>
      <c r="MTL2" s="1668"/>
      <c r="MTM2" s="1668"/>
      <c r="MTN2" s="1668"/>
      <c r="MTO2" s="1668"/>
      <c r="MTP2" s="1668"/>
      <c r="MTQ2" s="1668"/>
      <c r="MTR2" s="1668"/>
      <c r="MTS2" s="1668"/>
      <c r="MTT2" s="1668"/>
      <c r="MTU2" s="1668"/>
      <c r="MTV2" s="1668"/>
      <c r="MTW2" s="1668"/>
      <c r="MTX2" s="1668"/>
      <c r="MTY2" s="1668"/>
      <c r="MTZ2" s="1668"/>
      <c r="MUA2" s="1668"/>
      <c r="MUB2" s="1668"/>
      <c r="MUC2" s="1668"/>
      <c r="MUD2" s="1668"/>
      <c r="MUE2" s="1668"/>
      <c r="MUF2" s="1668"/>
      <c r="MUG2" s="1668"/>
      <c r="MUH2" s="1668"/>
      <c r="MUI2" s="1668"/>
      <c r="MUJ2" s="1668"/>
      <c r="MUK2" s="1668"/>
      <c r="MUL2" s="1668"/>
      <c r="MUM2" s="1668"/>
      <c r="MUN2" s="1668"/>
      <c r="MUO2" s="1668"/>
      <c r="MUP2" s="1668"/>
      <c r="MUQ2" s="1668"/>
      <c r="MUR2" s="1668"/>
      <c r="MUS2" s="1668"/>
      <c r="MUT2" s="1668"/>
      <c r="MUU2" s="1668"/>
      <c r="MUV2" s="1668"/>
      <c r="MUW2" s="1668"/>
      <c r="MUX2" s="1668"/>
      <c r="MUY2" s="1668"/>
      <c r="MUZ2" s="1668"/>
      <c r="MVA2" s="1668"/>
      <c r="MVB2" s="1668"/>
      <c r="MVC2" s="1668"/>
      <c r="MVD2" s="1668"/>
      <c r="MVE2" s="1668"/>
      <c r="MVF2" s="1668"/>
      <c r="MVG2" s="1668"/>
      <c r="MVH2" s="1668"/>
      <c r="MVI2" s="1668"/>
      <c r="MVJ2" s="1668"/>
      <c r="MVK2" s="1668"/>
      <c r="MVL2" s="1668"/>
      <c r="MVM2" s="1668"/>
      <c r="MVN2" s="1668"/>
      <c r="MVO2" s="1668"/>
      <c r="MVP2" s="1668"/>
      <c r="MVQ2" s="1668"/>
      <c r="MVR2" s="1668"/>
      <c r="MVS2" s="1668"/>
      <c r="MVT2" s="1668"/>
      <c r="MVU2" s="1668"/>
      <c r="MVV2" s="1668"/>
      <c r="MVW2" s="1668"/>
      <c r="MVX2" s="1668"/>
      <c r="MVY2" s="1668"/>
      <c r="MVZ2" s="1668"/>
      <c r="MWA2" s="1668"/>
      <c r="MWB2" s="1668"/>
      <c r="MWC2" s="1668"/>
      <c r="MWD2" s="1668"/>
      <c r="MWE2" s="1668"/>
      <c r="MWF2" s="1668"/>
      <c r="MWG2" s="1668"/>
      <c r="MWH2" s="1668"/>
      <c r="MWI2" s="1668"/>
      <c r="MWJ2" s="1668"/>
      <c r="MWK2" s="1668"/>
      <c r="MWL2" s="1668"/>
      <c r="MWM2" s="1668"/>
      <c r="MWN2" s="1668"/>
      <c r="MWO2" s="1668"/>
      <c r="MWP2" s="1668"/>
      <c r="MWQ2" s="1668"/>
      <c r="MWR2" s="1668"/>
      <c r="MWS2" s="1668"/>
      <c r="MWT2" s="1668"/>
      <c r="MWU2" s="1668"/>
      <c r="MWV2" s="1668"/>
      <c r="MWW2" s="1668"/>
      <c r="MWX2" s="1668"/>
      <c r="MWY2" s="1668"/>
      <c r="MWZ2" s="1668"/>
      <c r="MXA2" s="1668"/>
      <c r="MXB2" s="1668"/>
      <c r="MXC2" s="1668"/>
      <c r="MXD2" s="1668"/>
      <c r="MXE2" s="1668"/>
      <c r="MXF2" s="1668"/>
      <c r="MXG2" s="1668"/>
      <c r="MXH2" s="1668"/>
      <c r="MXI2" s="1668"/>
      <c r="MXJ2" s="1668"/>
      <c r="MXK2" s="1668"/>
      <c r="MXL2" s="1668"/>
      <c r="MXM2" s="1668"/>
      <c r="MXN2" s="1668"/>
      <c r="MXO2" s="1668"/>
      <c r="MXP2" s="1668"/>
      <c r="MXQ2" s="1668"/>
      <c r="MXR2" s="1668"/>
      <c r="MXS2" s="1668"/>
      <c r="MXT2" s="1668"/>
      <c r="MXU2" s="1668"/>
      <c r="MXV2" s="1668"/>
      <c r="MXW2" s="1668"/>
      <c r="MXX2" s="1668"/>
      <c r="MXY2" s="1668"/>
      <c r="MXZ2" s="1668"/>
      <c r="MYA2" s="1668"/>
      <c r="MYB2" s="1668"/>
      <c r="MYC2" s="1668"/>
      <c r="MYD2" s="1668"/>
      <c r="MYE2" s="1668"/>
      <c r="MYF2" s="1668"/>
      <c r="MYG2" s="1668"/>
      <c r="MYH2" s="1668"/>
      <c r="MYI2" s="1668"/>
      <c r="MYJ2" s="1668"/>
      <c r="MYK2" s="1668"/>
      <c r="MYL2" s="1668"/>
      <c r="MYM2" s="1668"/>
      <c r="MYN2" s="1668"/>
      <c r="MYO2" s="1668"/>
      <c r="MYP2" s="1668"/>
      <c r="MYQ2" s="1668"/>
      <c r="MYR2" s="1668"/>
      <c r="MYS2" s="1668"/>
      <c r="MYT2" s="1668"/>
      <c r="MYU2" s="1668"/>
      <c r="MYV2" s="1668"/>
      <c r="MYW2" s="1668"/>
      <c r="MYX2" s="1668"/>
      <c r="MYY2" s="1668"/>
      <c r="MYZ2" s="1668"/>
      <c r="MZA2" s="1668"/>
      <c r="MZB2" s="1668"/>
      <c r="MZC2" s="1668"/>
      <c r="MZD2" s="1668"/>
      <c r="MZE2" s="1668"/>
      <c r="MZF2" s="1668"/>
      <c r="MZG2" s="1668"/>
      <c r="MZH2" s="1668"/>
      <c r="MZI2" s="1668"/>
      <c r="MZJ2" s="1668"/>
      <c r="MZK2" s="1668"/>
      <c r="MZL2" s="1668"/>
      <c r="MZM2" s="1668"/>
      <c r="MZN2" s="1668"/>
      <c r="MZO2" s="1668"/>
      <c r="MZP2" s="1668"/>
      <c r="MZQ2" s="1668"/>
      <c r="MZR2" s="1668"/>
      <c r="MZS2" s="1668"/>
      <c r="MZT2" s="1668"/>
      <c r="MZU2" s="1668"/>
      <c r="MZV2" s="1668"/>
      <c r="MZW2" s="1668"/>
      <c r="MZX2" s="1668"/>
      <c r="MZY2" s="1668"/>
      <c r="MZZ2" s="1668"/>
      <c r="NAA2" s="1668"/>
      <c r="NAB2" s="1668"/>
      <c r="NAC2" s="1668"/>
      <c r="NAD2" s="1668"/>
      <c r="NAE2" s="1668"/>
      <c r="NAF2" s="1668"/>
      <c r="NAG2" s="1668"/>
      <c r="NAH2" s="1668"/>
      <c r="NAI2" s="1668"/>
      <c r="NAJ2" s="1668"/>
      <c r="NAK2" s="1668"/>
      <c r="NAL2" s="1668"/>
      <c r="NAM2" s="1668"/>
      <c r="NAN2" s="1668"/>
      <c r="NAO2" s="1668"/>
      <c r="NAP2" s="1668"/>
      <c r="NAQ2" s="1668"/>
      <c r="NAR2" s="1668"/>
      <c r="NAS2" s="1668"/>
      <c r="NAT2" s="1668"/>
      <c r="NAU2" s="1668"/>
      <c r="NAV2" s="1668"/>
      <c r="NAW2" s="1668"/>
      <c r="NAX2" s="1668"/>
      <c r="NAY2" s="1668"/>
      <c r="NAZ2" s="1668"/>
      <c r="NBA2" s="1668"/>
      <c r="NBB2" s="1668"/>
      <c r="NBC2" s="1668"/>
      <c r="NBD2" s="1668"/>
      <c r="NBE2" s="1668"/>
      <c r="NBF2" s="1668"/>
      <c r="NBG2" s="1668"/>
      <c r="NBH2" s="1668"/>
      <c r="NBI2" s="1668"/>
      <c r="NBJ2" s="1668"/>
      <c r="NBK2" s="1668"/>
      <c r="NBL2" s="1668"/>
      <c r="NBM2" s="1668"/>
      <c r="NBN2" s="1668"/>
      <c r="NBO2" s="1668"/>
      <c r="NBP2" s="1668"/>
      <c r="NBQ2" s="1668"/>
      <c r="NBR2" s="1668"/>
      <c r="NBS2" s="1668"/>
      <c r="NBT2" s="1668"/>
      <c r="NBU2" s="1668"/>
      <c r="NBV2" s="1668"/>
      <c r="NBW2" s="1668"/>
      <c r="NBX2" s="1668"/>
      <c r="NBY2" s="1668"/>
      <c r="NBZ2" s="1668"/>
      <c r="NCA2" s="1668"/>
      <c r="NCB2" s="1668"/>
      <c r="NCC2" s="1668"/>
      <c r="NCD2" s="1668"/>
      <c r="NCE2" s="1668"/>
      <c r="NCF2" s="1668"/>
      <c r="NCG2" s="1668"/>
      <c r="NCH2" s="1668"/>
      <c r="NCI2" s="1668"/>
      <c r="NCJ2" s="1668"/>
      <c r="NCK2" s="1668"/>
      <c r="NCL2" s="1668"/>
      <c r="NCM2" s="1668"/>
      <c r="NCN2" s="1668"/>
      <c r="NCO2" s="1668"/>
      <c r="NCP2" s="1668"/>
      <c r="NCQ2" s="1668"/>
      <c r="NCR2" s="1668"/>
      <c r="NCS2" s="1668"/>
      <c r="NCT2" s="1668"/>
      <c r="NCU2" s="1668"/>
      <c r="NCV2" s="1668"/>
      <c r="NCW2" s="1668"/>
      <c r="NCX2" s="1668"/>
      <c r="NCY2" s="1668"/>
      <c r="NCZ2" s="1668"/>
      <c r="NDA2" s="1668"/>
      <c r="NDB2" s="1668"/>
      <c r="NDC2" s="1668"/>
      <c r="NDD2" s="1668"/>
      <c r="NDE2" s="1668"/>
      <c r="NDF2" s="1668"/>
      <c r="NDG2" s="1668"/>
      <c r="NDH2" s="1668"/>
      <c r="NDI2" s="1668"/>
      <c r="NDJ2" s="1668"/>
      <c r="NDK2" s="1668"/>
      <c r="NDL2" s="1668"/>
      <c r="NDM2" s="1668"/>
      <c r="NDN2" s="1668"/>
      <c r="NDO2" s="1668"/>
      <c r="NDP2" s="1668"/>
      <c r="NDQ2" s="1668"/>
      <c r="NDR2" s="1668"/>
      <c r="NDS2" s="1668"/>
      <c r="NDT2" s="1668"/>
      <c r="NDU2" s="1668"/>
      <c r="NDV2" s="1668"/>
      <c r="NDW2" s="1668"/>
      <c r="NDX2" s="1668"/>
      <c r="NDY2" s="1668"/>
      <c r="NDZ2" s="1668"/>
      <c r="NEA2" s="1668"/>
      <c r="NEB2" s="1668"/>
      <c r="NEC2" s="1668"/>
      <c r="NED2" s="1668"/>
      <c r="NEE2" s="1668"/>
      <c r="NEF2" s="1668"/>
      <c r="NEG2" s="1668"/>
      <c r="NEH2" s="1668"/>
      <c r="NEI2" s="1668"/>
      <c r="NEJ2" s="1668"/>
      <c r="NEK2" s="1668"/>
      <c r="NEL2" s="1668"/>
      <c r="NEM2" s="1668"/>
      <c r="NEN2" s="1668"/>
      <c r="NEO2" s="1668"/>
      <c r="NEP2" s="1668"/>
      <c r="NEQ2" s="1668"/>
      <c r="NER2" s="1668"/>
      <c r="NES2" s="1668"/>
      <c r="NET2" s="1668"/>
      <c r="NEU2" s="1668"/>
      <c r="NEV2" s="1668"/>
      <c r="NEW2" s="1668"/>
      <c r="NEX2" s="1668"/>
      <c r="NEY2" s="1668"/>
      <c r="NEZ2" s="1668"/>
      <c r="NFA2" s="1668"/>
      <c r="NFB2" s="1668"/>
      <c r="NFC2" s="1668"/>
      <c r="NFD2" s="1668"/>
      <c r="NFE2" s="1668"/>
      <c r="NFF2" s="1668"/>
      <c r="NFG2" s="1668"/>
      <c r="NFH2" s="1668"/>
      <c r="NFI2" s="1668"/>
      <c r="NFJ2" s="1668"/>
      <c r="NFK2" s="1668"/>
      <c r="NFL2" s="1668"/>
      <c r="NFM2" s="1668"/>
      <c r="NFN2" s="1668"/>
      <c r="NFO2" s="1668"/>
      <c r="NFP2" s="1668"/>
      <c r="NFQ2" s="1668"/>
      <c r="NFR2" s="1668"/>
      <c r="NFS2" s="1668"/>
      <c r="NFT2" s="1668"/>
      <c r="NFU2" s="1668"/>
      <c r="NFV2" s="1668"/>
      <c r="NFW2" s="1668"/>
      <c r="NFX2" s="1668"/>
      <c r="NFY2" s="1668"/>
      <c r="NFZ2" s="1668"/>
      <c r="NGA2" s="1668"/>
      <c r="NGB2" s="1668"/>
      <c r="NGC2" s="1668"/>
      <c r="NGD2" s="1668"/>
      <c r="NGE2" s="1668"/>
      <c r="NGF2" s="1668"/>
      <c r="NGG2" s="1668"/>
      <c r="NGH2" s="1668"/>
      <c r="NGI2" s="1668"/>
      <c r="NGJ2" s="1668"/>
      <c r="NGK2" s="1668"/>
      <c r="NGL2" s="1668"/>
      <c r="NGM2" s="1668"/>
      <c r="NGN2" s="1668"/>
      <c r="NGO2" s="1668"/>
      <c r="NGP2" s="1668"/>
      <c r="NGQ2" s="1668"/>
      <c r="NGR2" s="1668"/>
      <c r="NGS2" s="1668"/>
      <c r="NGT2" s="1668"/>
      <c r="NGU2" s="1668"/>
      <c r="NGV2" s="1668"/>
      <c r="NGW2" s="1668"/>
      <c r="NGX2" s="1668"/>
      <c r="NGY2" s="1668"/>
      <c r="NGZ2" s="1668"/>
      <c r="NHA2" s="1668"/>
      <c r="NHB2" s="1668"/>
      <c r="NHC2" s="1668"/>
      <c r="NHD2" s="1668"/>
      <c r="NHE2" s="1668"/>
      <c r="NHF2" s="1668"/>
      <c r="NHG2" s="1668"/>
      <c r="NHH2" s="1668"/>
      <c r="NHI2" s="1668"/>
      <c r="NHJ2" s="1668"/>
      <c r="NHK2" s="1668"/>
      <c r="NHL2" s="1668"/>
      <c r="NHM2" s="1668"/>
      <c r="NHN2" s="1668"/>
      <c r="NHO2" s="1668"/>
      <c r="NHP2" s="1668"/>
      <c r="NHQ2" s="1668"/>
      <c r="NHR2" s="1668"/>
      <c r="NHS2" s="1668"/>
      <c r="NHT2" s="1668"/>
      <c r="NHU2" s="1668"/>
      <c r="NHV2" s="1668"/>
      <c r="NHW2" s="1668"/>
      <c r="NHX2" s="1668"/>
      <c r="NHY2" s="1668"/>
      <c r="NHZ2" s="1668"/>
      <c r="NIA2" s="1668"/>
      <c r="NIB2" s="1668"/>
      <c r="NIC2" s="1668"/>
      <c r="NID2" s="1668"/>
      <c r="NIE2" s="1668"/>
      <c r="NIF2" s="1668"/>
      <c r="NIG2" s="1668"/>
      <c r="NIH2" s="1668"/>
      <c r="NII2" s="1668"/>
      <c r="NIJ2" s="1668"/>
      <c r="NIK2" s="1668"/>
      <c r="NIL2" s="1668"/>
      <c r="NIM2" s="1668"/>
      <c r="NIN2" s="1668"/>
      <c r="NIO2" s="1668"/>
      <c r="NIP2" s="1668"/>
      <c r="NIQ2" s="1668"/>
      <c r="NIR2" s="1668"/>
      <c r="NIS2" s="1668"/>
      <c r="NIT2" s="1668"/>
      <c r="NIU2" s="1668"/>
      <c r="NIV2" s="1668"/>
      <c r="NIW2" s="1668"/>
      <c r="NIX2" s="1668"/>
      <c r="NIY2" s="1668"/>
      <c r="NIZ2" s="1668"/>
      <c r="NJA2" s="1668"/>
      <c r="NJB2" s="1668"/>
      <c r="NJC2" s="1668"/>
      <c r="NJD2" s="1668"/>
      <c r="NJE2" s="1668"/>
      <c r="NJF2" s="1668"/>
      <c r="NJG2" s="1668"/>
      <c r="NJH2" s="1668"/>
      <c r="NJI2" s="1668"/>
      <c r="NJJ2" s="1668"/>
      <c r="NJK2" s="1668"/>
      <c r="NJL2" s="1668"/>
      <c r="NJM2" s="1668"/>
      <c r="NJN2" s="1668"/>
      <c r="NJO2" s="1668"/>
      <c r="NJP2" s="1668"/>
      <c r="NJQ2" s="1668"/>
      <c r="NJR2" s="1668"/>
      <c r="NJS2" s="1668"/>
      <c r="NJT2" s="1668"/>
      <c r="NJU2" s="1668"/>
      <c r="NJV2" s="1668"/>
      <c r="NJW2" s="1668"/>
      <c r="NJX2" s="1668"/>
      <c r="NJY2" s="1668"/>
      <c r="NJZ2" s="1668"/>
      <c r="NKA2" s="1668"/>
      <c r="NKB2" s="1668"/>
      <c r="NKC2" s="1668"/>
      <c r="NKD2" s="1668"/>
      <c r="NKE2" s="1668"/>
      <c r="NKF2" s="1668"/>
      <c r="NKG2" s="1668"/>
      <c r="NKH2" s="1668"/>
      <c r="NKI2" s="1668"/>
      <c r="NKJ2" s="1668"/>
      <c r="NKK2" s="1668"/>
      <c r="NKL2" s="1668"/>
      <c r="NKM2" s="1668"/>
      <c r="NKN2" s="1668"/>
      <c r="NKO2" s="1668"/>
      <c r="NKP2" s="1668"/>
      <c r="NKQ2" s="1668"/>
      <c r="NKR2" s="1668"/>
      <c r="NKS2" s="1668"/>
      <c r="NKT2" s="1668"/>
      <c r="NKU2" s="1668"/>
      <c r="NKV2" s="1668"/>
      <c r="NKW2" s="1668"/>
      <c r="NKX2" s="1668"/>
      <c r="NKY2" s="1668"/>
      <c r="NKZ2" s="1668"/>
      <c r="NLA2" s="1668"/>
      <c r="NLB2" s="1668"/>
      <c r="NLC2" s="1668"/>
      <c r="NLD2" s="1668"/>
      <c r="NLE2" s="1668"/>
      <c r="NLF2" s="1668"/>
      <c r="NLG2" s="1668"/>
      <c r="NLH2" s="1668"/>
      <c r="NLI2" s="1668"/>
      <c r="NLJ2" s="1668"/>
      <c r="NLK2" s="1668"/>
      <c r="NLL2" s="1668"/>
      <c r="NLM2" s="1668"/>
      <c r="NLN2" s="1668"/>
      <c r="NLO2" s="1668"/>
      <c r="NLP2" s="1668"/>
      <c r="NLQ2" s="1668"/>
      <c r="NLR2" s="1668"/>
      <c r="NLS2" s="1668"/>
      <c r="NLT2" s="1668"/>
      <c r="NLU2" s="1668"/>
      <c r="NLV2" s="1668"/>
      <c r="NLW2" s="1668"/>
      <c r="NLX2" s="1668"/>
      <c r="NLY2" s="1668"/>
      <c r="NLZ2" s="1668"/>
      <c r="NMA2" s="1668"/>
      <c r="NMB2" s="1668"/>
      <c r="NMC2" s="1668"/>
      <c r="NMD2" s="1668"/>
      <c r="NME2" s="1668"/>
      <c r="NMF2" s="1668"/>
      <c r="NMG2" s="1668"/>
      <c r="NMH2" s="1668"/>
      <c r="NMI2" s="1668"/>
      <c r="NMJ2" s="1668"/>
      <c r="NMK2" s="1668"/>
      <c r="NML2" s="1668"/>
      <c r="NMM2" s="1668"/>
      <c r="NMN2" s="1668"/>
      <c r="NMO2" s="1668"/>
      <c r="NMP2" s="1668"/>
      <c r="NMQ2" s="1668"/>
      <c r="NMR2" s="1668"/>
      <c r="NMS2" s="1668"/>
      <c r="NMT2" s="1668"/>
      <c r="NMU2" s="1668"/>
      <c r="NMV2" s="1668"/>
      <c r="NMW2" s="1668"/>
      <c r="NMX2" s="1668"/>
      <c r="NMY2" s="1668"/>
      <c r="NMZ2" s="1668"/>
      <c r="NNA2" s="1668"/>
      <c r="NNB2" s="1668"/>
      <c r="NNC2" s="1668"/>
      <c r="NND2" s="1668"/>
      <c r="NNE2" s="1668"/>
      <c r="NNF2" s="1668"/>
      <c r="NNG2" s="1668"/>
      <c r="NNH2" s="1668"/>
      <c r="NNI2" s="1668"/>
      <c r="NNJ2" s="1668"/>
      <c r="NNK2" s="1668"/>
      <c r="NNL2" s="1668"/>
      <c r="NNM2" s="1668"/>
      <c r="NNN2" s="1668"/>
      <c r="NNO2" s="1668"/>
      <c r="NNP2" s="1668"/>
      <c r="NNQ2" s="1668"/>
      <c r="NNR2" s="1668"/>
      <c r="NNS2" s="1668"/>
      <c r="NNT2" s="1668"/>
      <c r="NNU2" s="1668"/>
      <c r="NNV2" s="1668"/>
      <c r="NNW2" s="1668"/>
      <c r="NNX2" s="1668"/>
      <c r="NNY2" s="1668"/>
      <c r="NNZ2" s="1668"/>
      <c r="NOA2" s="1668"/>
      <c r="NOB2" s="1668"/>
      <c r="NOC2" s="1668"/>
      <c r="NOD2" s="1668"/>
      <c r="NOE2" s="1668"/>
      <c r="NOF2" s="1668"/>
      <c r="NOG2" s="1668"/>
      <c r="NOH2" s="1668"/>
      <c r="NOI2" s="1668"/>
      <c r="NOJ2" s="1668"/>
      <c r="NOK2" s="1668"/>
      <c r="NOL2" s="1668"/>
      <c r="NOM2" s="1668"/>
      <c r="NON2" s="1668"/>
      <c r="NOO2" s="1668"/>
      <c r="NOP2" s="1668"/>
      <c r="NOQ2" s="1668"/>
      <c r="NOR2" s="1668"/>
      <c r="NOS2" s="1668"/>
      <c r="NOT2" s="1668"/>
      <c r="NOU2" s="1668"/>
      <c r="NOV2" s="1668"/>
      <c r="NOW2" s="1668"/>
      <c r="NOX2" s="1668"/>
      <c r="NOY2" s="1668"/>
      <c r="NOZ2" s="1668"/>
      <c r="NPA2" s="1668"/>
      <c r="NPB2" s="1668"/>
      <c r="NPC2" s="1668"/>
      <c r="NPD2" s="1668"/>
      <c r="NPE2" s="1668"/>
      <c r="NPF2" s="1668"/>
      <c r="NPG2" s="1668"/>
      <c r="NPH2" s="1668"/>
      <c r="NPI2" s="1668"/>
      <c r="NPJ2" s="1668"/>
      <c r="NPK2" s="1668"/>
      <c r="NPL2" s="1668"/>
      <c r="NPM2" s="1668"/>
      <c r="NPN2" s="1668"/>
      <c r="NPO2" s="1668"/>
      <c r="NPP2" s="1668"/>
      <c r="NPQ2" s="1668"/>
      <c r="NPR2" s="1668"/>
      <c r="NPS2" s="1668"/>
      <c r="NPT2" s="1668"/>
      <c r="NPU2" s="1668"/>
      <c r="NPV2" s="1668"/>
      <c r="NPW2" s="1668"/>
      <c r="NPX2" s="1668"/>
      <c r="NPY2" s="1668"/>
      <c r="NPZ2" s="1668"/>
      <c r="NQA2" s="1668"/>
      <c r="NQB2" s="1668"/>
      <c r="NQC2" s="1668"/>
      <c r="NQD2" s="1668"/>
      <c r="NQE2" s="1668"/>
      <c r="NQF2" s="1668"/>
      <c r="NQG2" s="1668"/>
      <c r="NQH2" s="1668"/>
      <c r="NQI2" s="1668"/>
      <c r="NQJ2" s="1668"/>
      <c r="NQK2" s="1668"/>
      <c r="NQL2" s="1668"/>
      <c r="NQM2" s="1668"/>
      <c r="NQN2" s="1668"/>
      <c r="NQO2" s="1668"/>
      <c r="NQP2" s="1668"/>
      <c r="NQQ2" s="1668"/>
      <c r="NQR2" s="1668"/>
      <c r="NQS2" s="1668"/>
      <c r="NQT2" s="1668"/>
      <c r="NQU2" s="1668"/>
      <c r="NQV2" s="1668"/>
      <c r="NQW2" s="1668"/>
      <c r="NQX2" s="1668"/>
      <c r="NQY2" s="1668"/>
      <c r="NQZ2" s="1668"/>
      <c r="NRA2" s="1668"/>
      <c r="NRB2" s="1668"/>
      <c r="NRC2" s="1668"/>
      <c r="NRD2" s="1668"/>
      <c r="NRE2" s="1668"/>
      <c r="NRF2" s="1668"/>
      <c r="NRG2" s="1668"/>
      <c r="NRH2" s="1668"/>
      <c r="NRI2" s="1668"/>
      <c r="NRJ2" s="1668"/>
      <c r="NRK2" s="1668"/>
      <c r="NRL2" s="1668"/>
      <c r="NRM2" s="1668"/>
      <c r="NRN2" s="1668"/>
      <c r="NRO2" s="1668"/>
      <c r="NRP2" s="1668"/>
      <c r="NRQ2" s="1668"/>
      <c r="NRR2" s="1668"/>
      <c r="NRS2" s="1668"/>
      <c r="NRT2" s="1668"/>
      <c r="NRU2" s="1668"/>
      <c r="NRV2" s="1668"/>
      <c r="NRW2" s="1668"/>
      <c r="NRX2" s="1668"/>
      <c r="NRY2" s="1668"/>
      <c r="NRZ2" s="1668"/>
      <c r="NSA2" s="1668"/>
      <c r="NSB2" s="1668"/>
      <c r="NSC2" s="1668"/>
      <c r="NSD2" s="1668"/>
      <c r="NSE2" s="1668"/>
      <c r="NSF2" s="1668"/>
      <c r="NSG2" s="1668"/>
      <c r="NSH2" s="1668"/>
      <c r="NSI2" s="1668"/>
      <c r="NSJ2" s="1668"/>
      <c r="NSK2" s="1668"/>
      <c r="NSL2" s="1668"/>
      <c r="NSM2" s="1668"/>
      <c r="NSN2" s="1668"/>
      <c r="NSO2" s="1668"/>
      <c r="NSP2" s="1668"/>
      <c r="NSQ2" s="1668"/>
      <c r="NSR2" s="1668"/>
      <c r="NSS2" s="1668"/>
      <c r="NST2" s="1668"/>
      <c r="NSU2" s="1668"/>
      <c r="NSV2" s="1668"/>
      <c r="NSW2" s="1668"/>
      <c r="NSX2" s="1668"/>
      <c r="NSY2" s="1668"/>
      <c r="NSZ2" s="1668"/>
      <c r="NTA2" s="1668"/>
      <c r="NTB2" s="1668"/>
      <c r="NTC2" s="1668"/>
      <c r="NTD2" s="1668"/>
      <c r="NTE2" s="1668"/>
      <c r="NTF2" s="1668"/>
      <c r="NTG2" s="1668"/>
      <c r="NTH2" s="1668"/>
      <c r="NTI2" s="1668"/>
      <c r="NTJ2" s="1668"/>
      <c r="NTK2" s="1668"/>
      <c r="NTL2" s="1668"/>
      <c r="NTM2" s="1668"/>
      <c r="NTN2" s="1668"/>
      <c r="NTO2" s="1668"/>
      <c r="NTP2" s="1668"/>
      <c r="NTQ2" s="1668"/>
      <c r="NTR2" s="1668"/>
      <c r="NTS2" s="1668"/>
      <c r="NTT2" s="1668"/>
      <c r="NTU2" s="1668"/>
      <c r="NTV2" s="1668"/>
      <c r="NTW2" s="1668"/>
      <c r="NTX2" s="1668"/>
      <c r="NTY2" s="1668"/>
      <c r="NTZ2" s="1668"/>
      <c r="NUA2" s="1668"/>
      <c r="NUB2" s="1668"/>
      <c r="NUC2" s="1668"/>
      <c r="NUD2" s="1668"/>
      <c r="NUE2" s="1668"/>
      <c r="NUF2" s="1668"/>
      <c r="NUG2" s="1668"/>
      <c r="NUH2" s="1668"/>
      <c r="NUI2" s="1668"/>
      <c r="NUJ2" s="1668"/>
      <c r="NUK2" s="1668"/>
      <c r="NUL2" s="1668"/>
      <c r="NUM2" s="1668"/>
      <c r="NUN2" s="1668"/>
      <c r="NUO2" s="1668"/>
      <c r="NUP2" s="1668"/>
      <c r="NUQ2" s="1668"/>
      <c r="NUR2" s="1668"/>
      <c r="NUS2" s="1668"/>
      <c r="NUT2" s="1668"/>
      <c r="NUU2" s="1668"/>
      <c r="NUV2" s="1668"/>
      <c r="NUW2" s="1668"/>
      <c r="NUX2" s="1668"/>
      <c r="NUY2" s="1668"/>
      <c r="NUZ2" s="1668"/>
      <c r="NVA2" s="1668"/>
      <c r="NVB2" s="1668"/>
      <c r="NVC2" s="1668"/>
      <c r="NVD2" s="1668"/>
      <c r="NVE2" s="1668"/>
      <c r="NVF2" s="1668"/>
      <c r="NVG2" s="1668"/>
      <c r="NVH2" s="1668"/>
      <c r="NVI2" s="1668"/>
      <c r="NVJ2" s="1668"/>
      <c r="NVK2" s="1668"/>
      <c r="NVL2" s="1668"/>
      <c r="NVM2" s="1668"/>
      <c r="NVN2" s="1668"/>
      <c r="NVO2" s="1668"/>
      <c r="NVP2" s="1668"/>
      <c r="NVQ2" s="1668"/>
      <c r="NVR2" s="1668"/>
      <c r="NVS2" s="1668"/>
      <c r="NVT2" s="1668"/>
      <c r="NVU2" s="1668"/>
      <c r="NVV2" s="1668"/>
      <c r="NVW2" s="1668"/>
      <c r="NVX2" s="1668"/>
      <c r="NVY2" s="1668"/>
      <c r="NVZ2" s="1668"/>
      <c r="NWA2" s="1668"/>
      <c r="NWB2" s="1668"/>
      <c r="NWC2" s="1668"/>
      <c r="NWD2" s="1668"/>
      <c r="NWE2" s="1668"/>
      <c r="NWF2" s="1668"/>
      <c r="NWG2" s="1668"/>
      <c r="NWH2" s="1668"/>
      <c r="NWI2" s="1668"/>
      <c r="NWJ2" s="1668"/>
      <c r="NWK2" s="1668"/>
      <c r="NWL2" s="1668"/>
      <c r="NWM2" s="1668"/>
      <c r="NWN2" s="1668"/>
      <c r="NWO2" s="1668"/>
      <c r="NWP2" s="1668"/>
      <c r="NWQ2" s="1668"/>
      <c r="NWR2" s="1668"/>
      <c r="NWS2" s="1668"/>
      <c r="NWT2" s="1668"/>
      <c r="NWU2" s="1668"/>
      <c r="NWV2" s="1668"/>
      <c r="NWW2" s="1668"/>
      <c r="NWX2" s="1668"/>
      <c r="NWY2" s="1668"/>
      <c r="NWZ2" s="1668"/>
      <c r="NXA2" s="1668"/>
      <c r="NXB2" s="1668"/>
      <c r="NXC2" s="1668"/>
      <c r="NXD2" s="1668"/>
      <c r="NXE2" s="1668"/>
      <c r="NXF2" s="1668"/>
      <c r="NXG2" s="1668"/>
      <c r="NXH2" s="1668"/>
      <c r="NXI2" s="1668"/>
      <c r="NXJ2" s="1668"/>
      <c r="NXK2" s="1668"/>
      <c r="NXL2" s="1668"/>
      <c r="NXM2" s="1668"/>
      <c r="NXN2" s="1668"/>
      <c r="NXO2" s="1668"/>
      <c r="NXP2" s="1668"/>
      <c r="NXQ2" s="1668"/>
      <c r="NXR2" s="1668"/>
      <c r="NXS2" s="1668"/>
      <c r="NXT2" s="1668"/>
      <c r="NXU2" s="1668"/>
      <c r="NXV2" s="1668"/>
      <c r="NXW2" s="1668"/>
      <c r="NXX2" s="1668"/>
      <c r="NXY2" s="1668"/>
      <c r="NXZ2" s="1668"/>
      <c r="NYA2" s="1668"/>
      <c r="NYB2" s="1668"/>
      <c r="NYC2" s="1668"/>
      <c r="NYD2" s="1668"/>
      <c r="NYE2" s="1668"/>
      <c r="NYF2" s="1668"/>
      <c r="NYG2" s="1668"/>
      <c r="NYH2" s="1668"/>
      <c r="NYI2" s="1668"/>
      <c r="NYJ2" s="1668"/>
      <c r="NYK2" s="1668"/>
      <c r="NYL2" s="1668"/>
      <c r="NYM2" s="1668"/>
      <c r="NYN2" s="1668"/>
      <c r="NYO2" s="1668"/>
      <c r="NYP2" s="1668"/>
      <c r="NYQ2" s="1668"/>
      <c r="NYR2" s="1668"/>
      <c r="NYS2" s="1668"/>
      <c r="NYT2" s="1668"/>
      <c r="NYU2" s="1668"/>
      <c r="NYV2" s="1668"/>
      <c r="NYW2" s="1668"/>
      <c r="NYX2" s="1668"/>
      <c r="NYY2" s="1668"/>
      <c r="NYZ2" s="1668"/>
      <c r="NZA2" s="1668"/>
      <c r="NZB2" s="1668"/>
      <c r="NZC2" s="1668"/>
      <c r="NZD2" s="1668"/>
      <c r="NZE2" s="1668"/>
      <c r="NZF2" s="1668"/>
      <c r="NZG2" s="1668"/>
      <c r="NZH2" s="1668"/>
      <c r="NZI2" s="1668"/>
      <c r="NZJ2" s="1668"/>
      <c r="NZK2" s="1668"/>
      <c r="NZL2" s="1668"/>
      <c r="NZM2" s="1668"/>
      <c r="NZN2" s="1668"/>
      <c r="NZO2" s="1668"/>
      <c r="NZP2" s="1668"/>
      <c r="NZQ2" s="1668"/>
      <c r="NZR2" s="1668"/>
      <c r="NZS2" s="1668"/>
      <c r="NZT2" s="1668"/>
      <c r="NZU2" s="1668"/>
      <c r="NZV2" s="1668"/>
      <c r="NZW2" s="1668"/>
      <c r="NZX2" s="1668"/>
      <c r="NZY2" s="1668"/>
      <c r="NZZ2" s="1668"/>
      <c r="OAA2" s="1668"/>
      <c r="OAB2" s="1668"/>
      <c r="OAC2" s="1668"/>
      <c r="OAD2" s="1668"/>
      <c r="OAE2" s="1668"/>
      <c r="OAF2" s="1668"/>
      <c r="OAG2" s="1668"/>
      <c r="OAH2" s="1668"/>
      <c r="OAI2" s="1668"/>
      <c r="OAJ2" s="1668"/>
      <c r="OAK2" s="1668"/>
      <c r="OAL2" s="1668"/>
      <c r="OAM2" s="1668"/>
      <c r="OAN2" s="1668"/>
      <c r="OAO2" s="1668"/>
      <c r="OAP2" s="1668"/>
      <c r="OAQ2" s="1668"/>
      <c r="OAR2" s="1668"/>
      <c r="OAS2" s="1668"/>
      <c r="OAT2" s="1668"/>
      <c r="OAU2" s="1668"/>
      <c r="OAV2" s="1668"/>
      <c r="OAW2" s="1668"/>
      <c r="OAX2" s="1668"/>
      <c r="OAY2" s="1668"/>
      <c r="OAZ2" s="1668"/>
      <c r="OBA2" s="1668"/>
      <c r="OBB2" s="1668"/>
      <c r="OBC2" s="1668"/>
      <c r="OBD2" s="1668"/>
      <c r="OBE2" s="1668"/>
      <c r="OBF2" s="1668"/>
      <c r="OBG2" s="1668"/>
      <c r="OBH2" s="1668"/>
      <c r="OBI2" s="1668"/>
      <c r="OBJ2" s="1668"/>
      <c r="OBK2" s="1668"/>
      <c r="OBL2" s="1668"/>
      <c r="OBM2" s="1668"/>
      <c r="OBN2" s="1668"/>
      <c r="OBO2" s="1668"/>
      <c r="OBP2" s="1668"/>
      <c r="OBQ2" s="1668"/>
      <c r="OBR2" s="1668"/>
      <c r="OBS2" s="1668"/>
      <c r="OBT2" s="1668"/>
      <c r="OBU2" s="1668"/>
      <c r="OBV2" s="1668"/>
      <c r="OBW2" s="1668"/>
      <c r="OBX2" s="1668"/>
      <c r="OBY2" s="1668"/>
      <c r="OBZ2" s="1668"/>
      <c r="OCA2" s="1668"/>
      <c r="OCB2" s="1668"/>
      <c r="OCC2" s="1668"/>
      <c r="OCD2" s="1668"/>
      <c r="OCE2" s="1668"/>
      <c r="OCF2" s="1668"/>
      <c r="OCG2" s="1668"/>
      <c r="OCH2" s="1668"/>
      <c r="OCI2" s="1668"/>
      <c r="OCJ2" s="1668"/>
      <c r="OCK2" s="1668"/>
      <c r="OCL2" s="1668"/>
      <c r="OCM2" s="1668"/>
      <c r="OCN2" s="1668"/>
      <c r="OCO2" s="1668"/>
      <c r="OCP2" s="1668"/>
      <c r="OCQ2" s="1668"/>
      <c r="OCR2" s="1668"/>
      <c r="OCS2" s="1668"/>
      <c r="OCT2" s="1668"/>
      <c r="OCU2" s="1668"/>
      <c r="OCV2" s="1668"/>
      <c r="OCW2" s="1668"/>
      <c r="OCX2" s="1668"/>
      <c r="OCY2" s="1668"/>
      <c r="OCZ2" s="1668"/>
      <c r="ODA2" s="1668"/>
      <c r="ODB2" s="1668"/>
      <c r="ODC2" s="1668"/>
      <c r="ODD2" s="1668"/>
      <c r="ODE2" s="1668"/>
      <c r="ODF2" s="1668"/>
      <c r="ODG2" s="1668"/>
      <c r="ODH2" s="1668"/>
      <c r="ODI2" s="1668"/>
      <c r="ODJ2" s="1668"/>
      <c r="ODK2" s="1668"/>
      <c r="ODL2" s="1668"/>
      <c r="ODM2" s="1668"/>
      <c r="ODN2" s="1668"/>
      <c r="ODO2" s="1668"/>
      <c r="ODP2" s="1668"/>
      <c r="ODQ2" s="1668"/>
      <c r="ODR2" s="1668"/>
      <c r="ODS2" s="1668"/>
      <c r="ODT2" s="1668"/>
      <c r="ODU2" s="1668"/>
      <c r="ODV2" s="1668"/>
      <c r="ODW2" s="1668"/>
      <c r="ODX2" s="1668"/>
      <c r="ODY2" s="1668"/>
      <c r="ODZ2" s="1668"/>
      <c r="OEA2" s="1668"/>
      <c r="OEB2" s="1668"/>
      <c r="OEC2" s="1668"/>
      <c r="OED2" s="1668"/>
      <c r="OEE2" s="1668"/>
      <c r="OEF2" s="1668"/>
      <c r="OEG2" s="1668"/>
      <c r="OEH2" s="1668"/>
      <c r="OEI2" s="1668"/>
      <c r="OEJ2" s="1668"/>
      <c r="OEK2" s="1668"/>
      <c r="OEL2" s="1668"/>
      <c r="OEM2" s="1668"/>
      <c r="OEN2" s="1668"/>
      <c r="OEO2" s="1668"/>
      <c r="OEP2" s="1668"/>
      <c r="OEQ2" s="1668"/>
      <c r="OER2" s="1668"/>
      <c r="OES2" s="1668"/>
      <c r="OET2" s="1668"/>
      <c r="OEU2" s="1668"/>
      <c r="OEV2" s="1668"/>
      <c r="OEW2" s="1668"/>
      <c r="OEX2" s="1668"/>
      <c r="OEY2" s="1668"/>
      <c r="OEZ2" s="1668"/>
      <c r="OFA2" s="1668"/>
      <c r="OFB2" s="1668"/>
      <c r="OFC2" s="1668"/>
      <c r="OFD2" s="1668"/>
      <c r="OFE2" s="1668"/>
      <c r="OFF2" s="1668"/>
      <c r="OFG2" s="1668"/>
      <c r="OFH2" s="1668"/>
      <c r="OFI2" s="1668"/>
      <c r="OFJ2" s="1668"/>
      <c r="OFK2" s="1668"/>
      <c r="OFL2" s="1668"/>
      <c r="OFM2" s="1668"/>
      <c r="OFN2" s="1668"/>
      <c r="OFO2" s="1668"/>
      <c r="OFP2" s="1668"/>
      <c r="OFQ2" s="1668"/>
      <c r="OFR2" s="1668"/>
      <c r="OFS2" s="1668"/>
      <c r="OFT2" s="1668"/>
      <c r="OFU2" s="1668"/>
      <c r="OFV2" s="1668"/>
      <c r="OFW2" s="1668"/>
      <c r="OFX2" s="1668"/>
      <c r="OFY2" s="1668"/>
      <c r="OFZ2" s="1668"/>
      <c r="OGA2" s="1668"/>
      <c r="OGB2" s="1668"/>
      <c r="OGC2" s="1668"/>
      <c r="OGD2" s="1668"/>
      <c r="OGE2" s="1668"/>
      <c r="OGF2" s="1668"/>
      <c r="OGG2" s="1668"/>
      <c r="OGH2" s="1668"/>
      <c r="OGI2" s="1668"/>
      <c r="OGJ2" s="1668"/>
      <c r="OGK2" s="1668"/>
      <c r="OGL2" s="1668"/>
      <c r="OGM2" s="1668"/>
      <c r="OGN2" s="1668"/>
      <c r="OGO2" s="1668"/>
      <c r="OGP2" s="1668"/>
      <c r="OGQ2" s="1668"/>
      <c r="OGR2" s="1668"/>
      <c r="OGS2" s="1668"/>
      <c r="OGT2" s="1668"/>
      <c r="OGU2" s="1668"/>
      <c r="OGV2" s="1668"/>
      <c r="OGW2" s="1668"/>
      <c r="OGX2" s="1668"/>
      <c r="OGY2" s="1668"/>
      <c r="OGZ2" s="1668"/>
      <c r="OHA2" s="1668"/>
      <c r="OHB2" s="1668"/>
      <c r="OHC2" s="1668"/>
      <c r="OHD2" s="1668"/>
      <c r="OHE2" s="1668"/>
      <c r="OHF2" s="1668"/>
      <c r="OHG2" s="1668"/>
      <c r="OHH2" s="1668"/>
      <c r="OHI2" s="1668"/>
      <c r="OHJ2" s="1668"/>
      <c r="OHK2" s="1668"/>
      <c r="OHL2" s="1668"/>
      <c r="OHM2" s="1668"/>
      <c r="OHN2" s="1668"/>
      <c r="OHO2" s="1668"/>
      <c r="OHP2" s="1668"/>
      <c r="OHQ2" s="1668"/>
      <c r="OHR2" s="1668"/>
      <c r="OHS2" s="1668"/>
      <c r="OHT2" s="1668"/>
      <c r="OHU2" s="1668"/>
      <c r="OHV2" s="1668"/>
      <c r="OHW2" s="1668"/>
      <c r="OHX2" s="1668"/>
      <c r="OHY2" s="1668"/>
      <c r="OHZ2" s="1668"/>
      <c r="OIA2" s="1668"/>
      <c r="OIB2" s="1668"/>
      <c r="OIC2" s="1668"/>
      <c r="OID2" s="1668"/>
      <c r="OIE2" s="1668"/>
      <c r="OIF2" s="1668"/>
      <c r="OIG2" s="1668"/>
      <c r="OIH2" s="1668"/>
      <c r="OII2" s="1668"/>
      <c r="OIJ2" s="1668"/>
      <c r="OIK2" s="1668"/>
      <c r="OIL2" s="1668"/>
      <c r="OIM2" s="1668"/>
      <c r="OIN2" s="1668"/>
      <c r="OIO2" s="1668"/>
      <c r="OIP2" s="1668"/>
      <c r="OIQ2" s="1668"/>
      <c r="OIR2" s="1668"/>
      <c r="OIS2" s="1668"/>
      <c r="OIT2" s="1668"/>
      <c r="OIU2" s="1668"/>
      <c r="OIV2" s="1668"/>
      <c r="OIW2" s="1668"/>
      <c r="OIX2" s="1668"/>
      <c r="OIY2" s="1668"/>
      <c r="OIZ2" s="1668"/>
      <c r="OJA2" s="1668"/>
      <c r="OJB2" s="1668"/>
      <c r="OJC2" s="1668"/>
      <c r="OJD2" s="1668"/>
      <c r="OJE2" s="1668"/>
      <c r="OJF2" s="1668"/>
      <c r="OJG2" s="1668"/>
      <c r="OJH2" s="1668"/>
      <c r="OJI2" s="1668"/>
      <c r="OJJ2" s="1668"/>
      <c r="OJK2" s="1668"/>
      <c r="OJL2" s="1668"/>
      <c r="OJM2" s="1668"/>
      <c r="OJN2" s="1668"/>
      <c r="OJO2" s="1668"/>
      <c r="OJP2" s="1668"/>
      <c r="OJQ2" s="1668"/>
      <c r="OJR2" s="1668"/>
      <c r="OJS2" s="1668"/>
      <c r="OJT2" s="1668"/>
      <c r="OJU2" s="1668"/>
      <c r="OJV2" s="1668"/>
      <c r="OJW2" s="1668"/>
      <c r="OJX2" s="1668"/>
      <c r="OJY2" s="1668"/>
      <c r="OJZ2" s="1668"/>
      <c r="OKA2" s="1668"/>
      <c r="OKB2" s="1668"/>
      <c r="OKC2" s="1668"/>
      <c r="OKD2" s="1668"/>
      <c r="OKE2" s="1668"/>
      <c r="OKF2" s="1668"/>
      <c r="OKG2" s="1668"/>
      <c r="OKH2" s="1668"/>
      <c r="OKI2" s="1668"/>
      <c r="OKJ2" s="1668"/>
      <c r="OKK2" s="1668"/>
      <c r="OKL2" s="1668"/>
      <c r="OKM2" s="1668"/>
      <c r="OKN2" s="1668"/>
      <c r="OKO2" s="1668"/>
      <c r="OKP2" s="1668"/>
      <c r="OKQ2" s="1668"/>
      <c r="OKR2" s="1668"/>
      <c r="OKS2" s="1668"/>
      <c r="OKT2" s="1668"/>
      <c r="OKU2" s="1668"/>
      <c r="OKV2" s="1668"/>
      <c r="OKW2" s="1668"/>
      <c r="OKX2" s="1668"/>
      <c r="OKY2" s="1668"/>
      <c r="OKZ2" s="1668"/>
      <c r="OLA2" s="1668"/>
      <c r="OLB2" s="1668"/>
      <c r="OLC2" s="1668"/>
      <c r="OLD2" s="1668"/>
      <c r="OLE2" s="1668"/>
      <c r="OLF2" s="1668"/>
      <c r="OLG2" s="1668"/>
      <c r="OLH2" s="1668"/>
      <c r="OLI2" s="1668"/>
      <c r="OLJ2" s="1668"/>
      <c r="OLK2" s="1668"/>
      <c r="OLL2" s="1668"/>
      <c r="OLM2" s="1668"/>
      <c r="OLN2" s="1668"/>
      <c r="OLO2" s="1668"/>
      <c r="OLP2" s="1668"/>
      <c r="OLQ2" s="1668"/>
      <c r="OLR2" s="1668"/>
      <c r="OLS2" s="1668"/>
      <c r="OLT2" s="1668"/>
      <c r="OLU2" s="1668"/>
      <c r="OLV2" s="1668"/>
      <c r="OLW2" s="1668"/>
      <c r="OLX2" s="1668"/>
      <c r="OLY2" s="1668"/>
      <c r="OLZ2" s="1668"/>
      <c r="OMA2" s="1668"/>
      <c r="OMB2" s="1668"/>
      <c r="OMC2" s="1668"/>
      <c r="OMD2" s="1668"/>
      <c r="OME2" s="1668"/>
      <c r="OMF2" s="1668"/>
      <c r="OMG2" s="1668"/>
      <c r="OMH2" s="1668"/>
      <c r="OMI2" s="1668"/>
      <c r="OMJ2" s="1668"/>
      <c r="OMK2" s="1668"/>
      <c r="OML2" s="1668"/>
      <c r="OMM2" s="1668"/>
      <c r="OMN2" s="1668"/>
      <c r="OMO2" s="1668"/>
      <c r="OMP2" s="1668"/>
      <c r="OMQ2" s="1668"/>
      <c r="OMR2" s="1668"/>
      <c r="OMS2" s="1668"/>
      <c r="OMT2" s="1668"/>
      <c r="OMU2" s="1668"/>
      <c r="OMV2" s="1668"/>
      <c r="OMW2" s="1668"/>
      <c r="OMX2" s="1668"/>
      <c r="OMY2" s="1668"/>
      <c r="OMZ2" s="1668"/>
      <c r="ONA2" s="1668"/>
      <c r="ONB2" s="1668"/>
      <c r="ONC2" s="1668"/>
      <c r="OND2" s="1668"/>
      <c r="ONE2" s="1668"/>
      <c r="ONF2" s="1668"/>
      <c r="ONG2" s="1668"/>
      <c r="ONH2" s="1668"/>
      <c r="ONI2" s="1668"/>
      <c r="ONJ2" s="1668"/>
      <c r="ONK2" s="1668"/>
      <c r="ONL2" s="1668"/>
      <c r="ONM2" s="1668"/>
      <c r="ONN2" s="1668"/>
      <c r="ONO2" s="1668"/>
      <c r="ONP2" s="1668"/>
      <c r="ONQ2" s="1668"/>
      <c r="ONR2" s="1668"/>
      <c r="ONS2" s="1668"/>
      <c r="ONT2" s="1668"/>
      <c r="ONU2" s="1668"/>
      <c r="ONV2" s="1668"/>
      <c r="ONW2" s="1668"/>
      <c r="ONX2" s="1668"/>
      <c r="ONY2" s="1668"/>
      <c r="ONZ2" s="1668"/>
      <c r="OOA2" s="1668"/>
      <c r="OOB2" s="1668"/>
      <c r="OOC2" s="1668"/>
      <c r="OOD2" s="1668"/>
      <c r="OOE2" s="1668"/>
      <c r="OOF2" s="1668"/>
      <c r="OOG2" s="1668"/>
      <c r="OOH2" s="1668"/>
      <c r="OOI2" s="1668"/>
      <c r="OOJ2" s="1668"/>
      <c r="OOK2" s="1668"/>
      <c r="OOL2" s="1668"/>
      <c r="OOM2" s="1668"/>
      <c r="OON2" s="1668"/>
      <c r="OOO2" s="1668"/>
      <c r="OOP2" s="1668"/>
      <c r="OOQ2" s="1668"/>
      <c r="OOR2" s="1668"/>
      <c r="OOS2" s="1668"/>
      <c r="OOT2" s="1668"/>
      <c r="OOU2" s="1668"/>
      <c r="OOV2" s="1668"/>
      <c r="OOW2" s="1668"/>
      <c r="OOX2" s="1668"/>
      <c r="OOY2" s="1668"/>
      <c r="OOZ2" s="1668"/>
      <c r="OPA2" s="1668"/>
      <c r="OPB2" s="1668"/>
      <c r="OPC2" s="1668"/>
      <c r="OPD2" s="1668"/>
      <c r="OPE2" s="1668"/>
      <c r="OPF2" s="1668"/>
      <c r="OPG2" s="1668"/>
      <c r="OPH2" s="1668"/>
      <c r="OPI2" s="1668"/>
      <c r="OPJ2" s="1668"/>
      <c r="OPK2" s="1668"/>
      <c r="OPL2" s="1668"/>
      <c r="OPM2" s="1668"/>
      <c r="OPN2" s="1668"/>
      <c r="OPO2" s="1668"/>
      <c r="OPP2" s="1668"/>
      <c r="OPQ2" s="1668"/>
      <c r="OPR2" s="1668"/>
      <c r="OPS2" s="1668"/>
      <c r="OPT2" s="1668"/>
      <c r="OPU2" s="1668"/>
      <c r="OPV2" s="1668"/>
      <c r="OPW2" s="1668"/>
      <c r="OPX2" s="1668"/>
      <c r="OPY2" s="1668"/>
      <c r="OPZ2" s="1668"/>
      <c r="OQA2" s="1668"/>
      <c r="OQB2" s="1668"/>
      <c r="OQC2" s="1668"/>
      <c r="OQD2" s="1668"/>
      <c r="OQE2" s="1668"/>
      <c r="OQF2" s="1668"/>
      <c r="OQG2" s="1668"/>
      <c r="OQH2" s="1668"/>
      <c r="OQI2" s="1668"/>
      <c r="OQJ2" s="1668"/>
      <c r="OQK2" s="1668"/>
      <c r="OQL2" s="1668"/>
      <c r="OQM2" s="1668"/>
      <c r="OQN2" s="1668"/>
      <c r="OQO2" s="1668"/>
      <c r="OQP2" s="1668"/>
      <c r="OQQ2" s="1668"/>
      <c r="OQR2" s="1668"/>
      <c r="OQS2" s="1668"/>
      <c r="OQT2" s="1668"/>
      <c r="OQU2" s="1668"/>
      <c r="OQV2" s="1668"/>
      <c r="OQW2" s="1668"/>
      <c r="OQX2" s="1668"/>
      <c r="OQY2" s="1668"/>
      <c r="OQZ2" s="1668"/>
      <c r="ORA2" s="1668"/>
      <c r="ORB2" s="1668"/>
      <c r="ORC2" s="1668"/>
      <c r="ORD2" s="1668"/>
      <c r="ORE2" s="1668"/>
      <c r="ORF2" s="1668"/>
      <c r="ORG2" s="1668"/>
      <c r="ORH2" s="1668"/>
      <c r="ORI2" s="1668"/>
      <c r="ORJ2" s="1668"/>
      <c r="ORK2" s="1668"/>
      <c r="ORL2" s="1668"/>
      <c r="ORM2" s="1668"/>
      <c r="ORN2" s="1668"/>
      <c r="ORO2" s="1668"/>
      <c r="ORP2" s="1668"/>
      <c r="ORQ2" s="1668"/>
      <c r="ORR2" s="1668"/>
      <c r="ORS2" s="1668"/>
      <c r="ORT2" s="1668"/>
      <c r="ORU2" s="1668"/>
      <c r="ORV2" s="1668"/>
      <c r="ORW2" s="1668"/>
      <c r="ORX2" s="1668"/>
      <c r="ORY2" s="1668"/>
      <c r="ORZ2" s="1668"/>
      <c r="OSA2" s="1668"/>
      <c r="OSB2" s="1668"/>
      <c r="OSC2" s="1668"/>
      <c r="OSD2" s="1668"/>
      <c r="OSE2" s="1668"/>
      <c r="OSF2" s="1668"/>
      <c r="OSG2" s="1668"/>
      <c r="OSH2" s="1668"/>
      <c r="OSI2" s="1668"/>
      <c r="OSJ2" s="1668"/>
      <c r="OSK2" s="1668"/>
      <c r="OSL2" s="1668"/>
      <c r="OSM2" s="1668"/>
      <c r="OSN2" s="1668"/>
      <c r="OSO2" s="1668"/>
      <c r="OSP2" s="1668"/>
      <c r="OSQ2" s="1668"/>
      <c r="OSR2" s="1668"/>
      <c r="OSS2" s="1668"/>
      <c r="OST2" s="1668"/>
      <c r="OSU2" s="1668"/>
      <c r="OSV2" s="1668"/>
      <c r="OSW2" s="1668"/>
      <c r="OSX2" s="1668"/>
      <c r="OSY2" s="1668"/>
      <c r="OSZ2" s="1668"/>
      <c r="OTA2" s="1668"/>
      <c r="OTB2" s="1668"/>
      <c r="OTC2" s="1668"/>
      <c r="OTD2" s="1668"/>
      <c r="OTE2" s="1668"/>
      <c r="OTF2" s="1668"/>
      <c r="OTG2" s="1668"/>
      <c r="OTH2" s="1668"/>
      <c r="OTI2" s="1668"/>
      <c r="OTJ2" s="1668"/>
      <c r="OTK2" s="1668"/>
      <c r="OTL2" s="1668"/>
      <c r="OTM2" s="1668"/>
      <c r="OTN2" s="1668"/>
      <c r="OTO2" s="1668"/>
      <c r="OTP2" s="1668"/>
      <c r="OTQ2" s="1668"/>
      <c r="OTR2" s="1668"/>
      <c r="OTS2" s="1668"/>
      <c r="OTT2" s="1668"/>
      <c r="OTU2" s="1668"/>
      <c r="OTV2" s="1668"/>
      <c r="OTW2" s="1668"/>
      <c r="OTX2" s="1668"/>
      <c r="OTY2" s="1668"/>
      <c r="OTZ2" s="1668"/>
      <c r="OUA2" s="1668"/>
      <c r="OUB2" s="1668"/>
      <c r="OUC2" s="1668"/>
      <c r="OUD2" s="1668"/>
      <c r="OUE2" s="1668"/>
      <c r="OUF2" s="1668"/>
      <c r="OUG2" s="1668"/>
      <c r="OUH2" s="1668"/>
      <c r="OUI2" s="1668"/>
      <c r="OUJ2" s="1668"/>
      <c r="OUK2" s="1668"/>
      <c r="OUL2" s="1668"/>
      <c r="OUM2" s="1668"/>
      <c r="OUN2" s="1668"/>
      <c r="OUO2" s="1668"/>
      <c r="OUP2" s="1668"/>
      <c r="OUQ2" s="1668"/>
      <c r="OUR2" s="1668"/>
      <c r="OUS2" s="1668"/>
      <c r="OUT2" s="1668"/>
      <c r="OUU2" s="1668"/>
      <c r="OUV2" s="1668"/>
      <c r="OUW2" s="1668"/>
      <c r="OUX2" s="1668"/>
      <c r="OUY2" s="1668"/>
      <c r="OUZ2" s="1668"/>
      <c r="OVA2" s="1668"/>
      <c r="OVB2" s="1668"/>
      <c r="OVC2" s="1668"/>
      <c r="OVD2" s="1668"/>
      <c r="OVE2" s="1668"/>
      <c r="OVF2" s="1668"/>
      <c r="OVG2" s="1668"/>
      <c r="OVH2" s="1668"/>
      <c r="OVI2" s="1668"/>
      <c r="OVJ2" s="1668"/>
      <c r="OVK2" s="1668"/>
      <c r="OVL2" s="1668"/>
      <c r="OVM2" s="1668"/>
      <c r="OVN2" s="1668"/>
      <c r="OVO2" s="1668"/>
      <c r="OVP2" s="1668"/>
      <c r="OVQ2" s="1668"/>
      <c r="OVR2" s="1668"/>
      <c r="OVS2" s="1668"/>
      <c r="OVT2" s="1668"/>
      <c r="OVU2" s="1668"/>
      <c r="OVV2" s="1668"/>
      <c r="OVW2" s="1668"/>
      <c r="OVX2" s="1668"/>
      <c r="OVY2" s="1668"/>
      <c r="OVZ2" s="1668"/>
      <c r="OWA2" s="1668"/>
      <c r="OWB2" s="1668"/>
      <c r="OWC2" s="1668"/>
      <c r="OWD2" s="1668"/>
      <c r="OWE2" s="1668"/>
      <c r="OWF2" s="1668"/>
      <c r="OWG2" s="1668"/>
      <c r="OWH2" s="1668"/>
      <c r="OWI2" s="1668"/>
      <c r="OWJ2" s="1668"/>
      <c r="OWK2" s="1668"/>
      <c r="OWL2" s="1668"/>
      <c r="OWM2" s="1668"/>
      <c r="OWN2" s="1668"/>
      <c r="OWO2" s="1668"/>
      <c r="OWP2" s="1668"/>
      <c r="OWQ2" s="1668"/>
      <c r="OWR2" s="1668"/>
      <c r="OWS2" s="1668"/>
      <c r="OWT2" s="1668"/>
      <c r="OWU2" s="1668"/>
      <c r="OWV2" s="1668"/>
      <c r="OWW2" s="1668"/>
      <c r="OWX2" s="1668"/>
      <c r="OWY2" s="1668"/>
      <c r="OWZ2" s="1668"/>
      <c r="OXA2" s="1668"/>
      <c r="OXB2" s="1668"/>
      <c r="OXC2" s="1668"/>
      <c r="OXD2" s="1668"/>
      <c r="OXE2" s="1668"/>
      <c r="OXF2" s="1668"/>
      <c r="OXG2" s="1668"/>
      <c r="OXH2" s="1668"/>
      <c r="OXI2" s="1668"/>
      <c r="OXJ2" s="1668"/>
      <c r="OXK2" s="1668"/>
      <c r="OXL2" s="1668"/>
      <c r="OXM2" s="1668"/>
      <c r="OXN2" s="1668"/>
      <c r="OXO2" s="1668"/>
      <c r="OXP2" s="1668"/>
      <c r="OXQ2" s="1668"/>
      <c r="OXR2" s="1668"/>
      <c r="OXS2" s="1668"/>
      <c r="OXT2" s="1668"/>
      <c r="OXU2" s="1668"/>
      <c r="OXV2" s="1668"/>
      <c r="OXW2" s="1668"/>
      <c r="OXX2" s="1668"/>
      <c r="OXY2" s="1668"/>
      <c r="OXZ2" s="1668"/>
      <c r="OYA2" s="1668"/>
      <c r="OYB2" s="1668"/>
      <c r="OYC2" s="1668"/>
      <c r="OYD2" s="1668"/>
      <c r="OYE2" s="1668"/>
      <c r="OYF2" s="1668"/>
      <c r="OYG2" s="1668"/>
      <c r="OYH2" s="1668"/>
      <c r="OYI2" s="1668"/>
      <c r="OYJ2" s="1668"/>
      <c r="OYK2" s="1668"/>
      <c r="OYL2" s="1668"/>
      <c r="OYM2" s="1668"/>
      <c r="OYN2" s="1668"/>
      <c r="OYO2" s="1668"/>
      <c r="OYP2" s="1668"/>
      <c r="OYQ2" s="1668"/>
      <c r="OYR2" s="1668"/>
      <c r="OYS2" s="1668"/>
      <c r="OYT2" s="1668"/>
      <c r="OYU2" s="1668"/>
      <c r="OYV2" s="1668"/>
      <c r="OYW2" s="1668"/>
      <c r="OYX2" s="1668"/>
      <c r="OYY2" s="1668"/>
      <c r="OYZ2" s="1668"/>
      <c r="OZA2" s="1668"/>
      <c r="OZB2" s="1668"/>
      <c r="OZC2" s="1668"/>
      <c r="OZD2" s="1668"/>
      <c r="OZE2" s="1668"/>
      <c r="OZF2" s="1668"/>
      <c r="OZG2" s="1668"/>
      <c r="OZH2" s="1668"/>
      <c r="OZI2" s="1668"/>
      <c r="OZJ2" s="1668"/>
      <c r="OZK2" s="1668"/>
      <c r="OZL2" s="1668"/>
      <c r="OZM2" s="1668"/>
      <c r="OZN2" s="1668"/>
      <c r="OZO2" s="1668"/>
      <c r="OZP2" s="1668"/>
      <c r="OZQ2" s="1668"/>
      <c r="OZR2" s="1668"/>
      <c r="OZS2" s="1668"/>
      <c r="OZT2" s="1668"/>
      <c r="OZU2" s="1668"/>
      <c r="OZV2" s="1668"/>
      <c r="OZW2" s="1668"/>
      <c r="OZX2" s="1668"/>
      <c r="OZY2" s="1668"/>
      <c r="OZZ2" s="1668"/>
      <c r="PAA2" s="1668"/>
      <c r="PAB2" s="1668"/>
      <c r="PAC2" s="1668"/>
      <c r="PAD2" s="1668"/>
      <c r="PAE2" s="1668"/>
      <c r="PAF2" s="1668"/>
      <c r="PAG2" s="1668"/>
      <c r="PAH2" s="1668"/>
      <c r="PAI2" s="1668"/>
      <c r="PAJ2" s="1668"/>
      <c r="PAK2" s="1668"/>
      <c r="PAL2" s="1668"/>
      <c r="PAM2" s="1668"/>
      <c r="PAN2" s="1668"/>
      <c r="PAO2" s="1668"/>
      <c r="PAP2" s="1668"/>
      <c r="PAQ2" s="1668"/>
      <c r="PAR2" s="1668"/>
      <c r="PAS2" s="1668"/>
      <c r="PAT2" s="1668"/>
      <c r="PAU2" s="1668"/>
      <c r="PAV2" s="1668"/>
      <c r="PAW2" s="1668"/>
      <c r="PAX2" s="1668"/>
      <c r="PAY2" s="1668"/>
      <c r="PAZ2" s="1668"/>
      <c r="PBA2" s="1668"/>
      <c r="PBB2" s="1668"/>
      <c r="PBC2" s="1668"/>
      <c r="PBD2" s="1668"/>
      <c r="PBE2" s="1668"/>
      <c r="PBF2" s="1668"/>
      <c r="PBG2" s="1668"/>
      <c r="PBH2" s="1668"/>
      <c r="PBI2" s="1668"/>
      <c r="PBJ2" s="1668"/>
      <c r="PBK2" s="1668"/>
      <c r="PBL2" s="1668"/>
      <c r="PBM2" s="1668"/>
      <c r="PBN2" s="1668"/>
      <c r="PBO2" s="1668"/>
      <c r="PBP2" s="1668"/>
      <c r="PBQ2" s="1668"/>
      <c r="PBR2" s="1668"/>
      <c r="PBS2" s="1668"/>
      <c r="PBT2" s="1668"/>
      <c r="PBU2" s="1668"/>
      <c r="PBV2" s="1668"/>
      <c r="PBW2" s="1668"/>
      <c r="PBX2" s="1668"/>
      <c r="PBY2" s="1668"/>
      <c r="PBZ2" s="1668"/>
      <c r="PCA2" s="1668"/>
      <c r="PCB2" s="1668"/>
      <c r="PCC2" s="1668"/>
      <c r="PCD2" s="1668"/>
      <c r="PCE2" s="1668"/>
      <c r="PCF2" s="1668"/>
      <c r="PCG2" s="1668"/>
      <c r="PCH2" s="1668"/>
      <c r="PCI2" s="1668"/>
      <c r="PCJ2" s="1668"/>
      <c r="PCK2" s="1668"/>
      <c r="PCL2" s="1668"/>
      <c r="PCM2" s="1668"/>
      <c r="PCN2" s="1668"/>
      <c r="PCO2" s="1668"/>
      <c r="PCP2" s="1668"/>
      <c r="PCQ2" s="1668"/>
      <c r="PCR2" s="1668"/>
      <c r="PCS2" s="1668"/>
      <c r="PCT2" s="1668"/>
      <c r="PCU2" s="1668"/>
      <c r="PCV2" s="1668"/>
      <c r="PCW2" s="1668"/>
      <c r="PCX2" s="1668"/>
      <c r="PCY2" s="1668"/>
      <c r="PCZ2" s="1668"/>
      <c r="PDA2" s="1668"/>
      <c r="PDB2" s="1668"/>
      <c r="PDC2" s="1668"/>
      <c r="PDD2" s="1668"/>
      <c r="PDE2" s="1668"/>
      <c r="PDF2" s="1668"/>
      <c r="PDG2" s="1668"/>
      <c r="PDH2" s="1668"/>
      <c r="PDI2" s="1668"/>
      <c r="PDJ2" s="1668"/>
      <c r="PDK2" s="1668"/>
      <c r="PDL2" s="1668"/>
      <c r="PDM2" s="1668"/>
      <c r="PDN2" s="1668"/>
      <c r="PDO2" s="1668"/>
      <c r="PDP2" s="1668"/>
      <c r="PDQ2" s="1668"/>
      <c r="PDR2" s="1668"/>
      <c r="PDS2" s="1668"/>
      <c r="PDT2" s="1668"/>
      <c r="PDU2" s="1668"/>
      <c r="PDV2" s="1668"/>
      <c r="PDW2" s="1668"/>
      <c r="PDX2" s="1668"/>
      <c r="PDY2" s="1668"/>
      <c r="PDZ2" s="1668"/>
      <c r="PEA2" s="1668"/>
      <c r="PEB2" s="1668"/>
      <c r="PEC2" s="1668"/>
      <c r="PED2" s="1668"/>
      <c r="PEE2" s="1668"/>
      <c r="PEF2" s="1668"/>
      <c r="PEG2" s="1668"/>
      <c r="PEH2" s="1668"/>
      <c r="PEI2" s="1668"/>
      <c r="PEJ2" s="1668"/>
      <c r="PEK2" s="1668"/>
      <c r="PEL2" s="1668"/>
      <c r="PEM2" s="1668"/>
      <c r="PEN2" s="1668"/>
      <c r="PEO2" s="1668"/>
      <c r="PEP2" s="1668"/>
      <c r="PEQ2" s="1668"/>
      <c r="PER2" s="1668"/>
      <c r="PES2" s="1668"/>
      <c r="PET2" s="1668"/>
      <c r="PEU2" s="1668"/>
      <c r="PEV2" s="1668"/>
      <c r="PEW2" s="1668"/>
      <c r="PEX2" s="1668"/>
      <c r="PEY2" s="1668"/>
      <c r="PEZ2" s="1668"/>
      <c r="PFA2" s="1668"/>
      <c r="PFB2" s="1668"/>
      <c r="PFC2" s="1668"/>
      <c r="PFD2" s="1668"/>
      <c r="PFE2" s="1668"/>
      <c r="PFF2" s="1668"/>
      <c r="PFG2" s="1668"/>
      <c r="PFH2" s="1668"/>
      <c r="PFI2" s="1668"/>
      <c r="PFJ2" s="1668"/>
      <c r="PFK2" s="1668"/>
      <c r="PFL2" s="1668"/>
      <c r="PFM2" s="1668"/>
      <c r="PFN2" s="1668"/>
      <c r="PFO2" s="1668"/>
      <c r="PFP2" s="1668"/>
      <c r="PFQ2" s="1668"/>
      <c r="PFR2" s="1668"/>
      <c r="PFS2" s="1668"/>
      <c r="PFT2" s="1668"/>
      <c r="PFU2" s="1668"/>
      <c r="PFV2" s="1668"/>
      <c r="PFW2" s="1668"/>
      <c r="PFX2" s="1668"/>
      <c r="PFY2" s="1668"/>
      <c r="PFZ2" s="1668"/>
      <c r="PGA2" s="1668"/>
      <c r="PGB2" s="1668"/>
      <c r="PGC2" s="1668"/>
      <c r="PGD2" s="1668"/>
      <c r="PGE2" s="1668"/>
      <c r="PGF2" s="1668"/>
      <c r="PGG2" s="1668"/>
      <c r="PGH2" s="1668"/>
      <c r="PGI2" s="1668"/>
      <c r="PGJ2" s="1668"/>
      <c r="PGK2" s="1668"/>
      <c r="PGL2" s="1668"/>
      <c r="PGM2" s="1668"/>
      <c r="PGN2" s="1668"/>
      <c r="PGO2" s="1668"/>
      <c r="PGP2" s="1668"/>
      <c r="PGQ2" s="1668"/>
      <c r="PGR2" s="1668"/>
      <c r="PGS2" s="1668"/>
      <c r="PGT2" s="1668"/>
      <c r="PGU2" s="1668"/>
      <c r="PGV2" s="1668"/>
      <c r="PGW2" s="1668"/>
      <c r="PGX2" s="1668"/>
      <c r="PGY2" s="1668"/>
      <c r="PGZ2" s="1668"/>
      <c r="PHA2" s="1668"/>
      <c r="PHB2" s="1668"/>
      <c r="PHC2" s="1668"/>
      <c r="PHD2" s="1668"/>
      <c r="PHE2" s="1668"/>
      <c r="PHF2" s="1668"/>
      <c r="PHG2" s="1668"/>
      <c r="PHH2" s="1668"/>
      <c r="PHI2" s="1668"/>
      <c r="PHJ2" s="1668"/>
      <c r="PHK2" s="1668"/>
      <c r="PHL2" s="1668"/>
      <c r="PHM2" s="1668"/>
      <c r="PHN2" s="1668"/>
      <c r="PHO2" s="1668"/>
      <c r="PHP2" s="1668"/>
      <c r="PHQ2" s="1668"/>
      <c r="PHR2" s="1668"/>
      <c r="PHS2" s="1668"/>
      <c r="PHT2" s="1668"/>
      <c r="PHU2" s="1668"/>
      <c r="PHV2" s="1668"/>
      <c r="PHW2" s="1668"/>
      <c r="PHX2" s="1668"/>
      <c r="PHY2" s="1668"/>
      <c r="PHZ2" s="1668"/>
      <c r="PIA2" s="1668"/>
      <c r="PIB2" s="1668"/>
      <c r="PIC2" s="1668"/>
      <c r="PID2" s="1668"/>
      <c r="PIE2" s="1668"/>
      <c r="PIF2" s="1668"/>
      <c r="PIG2" s="1668"/>
      <c r="PIH2" s="1668"/>
      <c r="PII2" s="1668"/>
      <c r="PIJ2" s="1668"/>
      <c r="PIK2" s="1668"/>
      <c r="PIL2" s="1668"/>
      <c r="PIM2" s="1668"/>
      <c r="PIN2" s="1668"/>
      <c r="PIO2" s="1668"/>
      <c r="PIP2" s="1668"/>
      <c r="PIQ2" s="1668"/>
      <c r="PIR2" s="1668"/>
      <c r="PIS2" s="1668"/>
      <c r="PIT2" s="1668"/>
      <c r="PIU2" s="1668"/>
      <c r="PIV2" s="1668"/>
      <c r="PIW2" s="1668"/>
      <c r="PIX2" s="1668"/>
      <c r="PIY2" s="1668"/>
      <c r="PIZ2" s="1668"/>
      <c r="PJA2" s="1668"/>
      <c r="PJB2" s="1668"/>
      <c r="PJC2" s="1668"/>
      <c r="PJD2" s="1668"/>
      <c r="PJE2" s="1668"/>
      <c r="PJF2" s="1668"/>
      <c r="PJG2" s="1668"/>
      <c r="PJH2" s="1668"/>
      <c r="PJI2" s="1668"/>
      <c r="PJJ2" s="1668"/>
      <c r="PJK2" s="1668"/>
      <c r="PJL2" s="1668"/>
      <c r="PJM2" s="1668"/>
      <c r="PJN2" s="1668"/>
      <c r="PJO2" s="1668"/>
      <c r="PJP2" s="1668"/>
      <c r="PJQ2" s="1668"/>
      <c r="PJR2" s="1668"/>
      <c r="PJS2" s="1668"/>
      <c r="PJT2" s="1668"/>
      <c r="PJU2" s="1668"/>
      <c r="PJV2" s="1668"/>
      <c r="PJW2" s="1668"/>
      <c r="PJX2" s="1668"/>
      <c r="PJY2" s="1668"/>
      <c r="PJZ2" s="1668"/>
      <c r="PKA2" s="1668"/>
      <c r="PKB2" s="1668"/>
      <c r="PKC2" s="1668"/>
      <c r="PKD2" s="1668"/>
      <c r="PKE2" s="1668"/>
      <c r="PKF2" s="1668"/>
      <c r="PKG2" s="1668"/>
      <c r="PKH2" s="1668"/>
      <c r="PKI2" s="1668"/>
      <c r="PKJ2" s="1668"/>
      <c r="PKK2" s="1668"/>
      <c r="PKL2" s="1668"/>
      <c r="PKM2" s="1668"/>
      <c r="PKN2" s="1668"/>
      <c r="PKO2" s="1668"/>
      <c r="PKP2" s="1668"/>
      <c r="PKQ2" s="1668"/>
      <c r="PKR2" s="1668"/>
      <c r="PKS2" s="1668"/>
      <c r="PKT2" s="1668"/>
      <c r="PKU2" s="1668"/>
      <c r="PKV2" s="1668"/>
      <c r="PKW2" s="1668"/>
      <c r="PKX2" s="1668"/>
      <c r="PKY2" s="1668"/>
      <c r="PKZ2" s="1668"/>
      <c r="PLA2" s="1668"/>
      <c r="PLB2" s="1668"/>
      <c r="PLC2" s="1668"/>
      <c r="PLD2" s="1668"/>
      <c r="PLE2" s="1668"/>
      <c r="PLF2" s="1668"/>
      <c r="PLG2" s="1668"/>
      <c r="PLH2" s="1668"/>
      <c r="PLI2" s="1668"/>
      <c r="PLJ2" s="1668"/>
      <c r="PLK2" s="1668"/>
      <c r="PLL2" s="1668"/>
      <c r="PLM2" s="1668"/>
      <c r="PLN2" s="1668"/>
      <c r="PLO2" s="1668"/>
      <c r="PLP2" s="1668"/>
      <c r="PLQ2" s="1668"/>
      <c r="PLR2" s="1668"/>
      <c r="PLS2" s="1668"/>
      <c r="PLT2" s="1668"/>
      <c r="PLU2" s="1668"/>
      <c r="PLV2" s="1668"/>
      <c r="PLW2" s="1668"/>
      <c r="PLX2" s="1668"/>
      <c r="PLY2" s="1668"/>
      <c r="PLZ2" s="1668"/>
      <c r="PMA2" s="1668"/>
      <c r="PMB2" s="1668"/>
      <c r="PMC2" s="1668"/>
      <c r="PMD2" s="1668"/>
      <c r="PME2" s="1668"/>
      <c r="PMF2" s="1668"/>
      <c r="PMG2" s="1668"/>
      <c r="PMH2" s="1668"/>
      <c r="PMI2" s="1668"/>
      <c r="PMJ2" s="1668"/>
      <c r="PMK2" s="1668"/>
      <c r="PML2" s="1668"/>
      <c r="PMM2" s="1668"/>
      <c r="PMN2" s="1668"/>
      <c r="PMO2" s="1668"/>
      <c r="PMP2" s="1668"/>
      <c r="PMQ2" s="1668"/>
      <c r="PMR2" s="1668"/>
      <c r="PMS2" s="1668"/>
      <c r="PMT2" s="1668"/>
      <c r="PMU2" s="1668"/>
      <c r="PMV2" s="1668"/>
      <c r="PMW2" s="1668"/>
      <c r="PMX2" s="1668"/>
      <c r="PMY2" s="1668"/>
      <c r="PMZ2" s="1668"/>
      <c r="PNA2" s="1668"/>
      <c r="PNB2" s="1668"/>
      <c r="PNC2" s="1668"/>
      <c r="PND2" s="1668"/>
      <c r="PNE2" s="1668"/>
      <c r="PNF2" s="1668"/>
      <c r="PNG2" s="1668"/>
      <c r="PNH2" s="1668"/>
      <c r="PNI2" s="1668"/>
      <c r="PNJ2" s="1668"/>
      <c r="PNK2" s="1668"/>
      <c r="PNL2" s="1668"/>
      <c r="PNM2" s="1668"/>
      <c r="PNN2" s="1668"/>
      <c r="PNO2" s="1668"/>
      <c r="PNP2" s="1668"/>
      <c r="PNQ2" s="1668"/>
      <c r="PNR2" s="1668"/>
      <c r="PNS2" s="1668"/>
      <c r="PNT2" s="1668"/>
      <c r="PNU2" s="1668"/>
      <c r="PNV2" s="1668"/>
      <c r="PNW2" s="1668"/>
      <c r="PNX2" s="1668"/>
      <c r="PNY2" s="1668"/>
      <c r="PNZ2" s="1668"/>
      <c r="POA2" s="1668"/>
      <c r="POB2" s="1668"/>
      <c r="POC2" s="1668"/>
      <c r="POD2" s="1668"/>
      <c r="POE2" s="1668"/>
      <c r="POF2" s="1668"/>
      <c r="POG2" s="1668"/>
      <c r="POH2" s="1668"/>
      <c r="POI2" s="1668"/>
      <c r="POJ2" s="1668"/>
      <c r="POK2" s="1668"/>
      <c r="POL2" s="1668"/>
      <c r="POM2" s="1668"/>
      <c r="PON2" s="1668"/>
      <c r="POO2" s="1668"/>
      <c r="POP2" s="1668"/>
      <c r="POQ2" s="1668"/>
      <c r="POR2" s="1668"/>
      <c r="POS2" s="1668"/>
      <c r="POT2" s="1668"/>
      <c r="POU2" s="1668"/>
      <c r="POV2" s="1668"/>
      <c r="POW2" s="1668"/>
      <c r="POX2" s="1668"/>
      <c r="POY2" s="1668"/>
      <c r="POZ2" s="1668"/>
      <c r="PPA2" s="1668"/>
      <c r="PPB2" s="1668"/>
      <c r="PPC2" s="1668"/>
      <c r="PPD2" s="1668"/>
      <c r="PPE2" s="1668"/>
      <c r="PPF2" s="1668"/>
      <c r="PPG2" s="1668"/>
      <c r="PPH2" s="1668"/>
      <c r="PPI2" s="1668"/>
      <c r="PPJ2" s="1668"/>
      <c r="PPK2" s="1668"/>
      <c r="PPL2" s="1668"/>
      <c r="PPM2" s="1668"/>
      <c r="PPN2" s="1668"/>
      <c r="PPO2" s="1668"/>
      <c r="PPP2" s="1668"/>
      <c r="PPQ2" s="1668"/>
      <c r="PPR2" s="1668"/>
      <c r="PPS2" s="1668"/>
      <c r="PPT2" s="1668"/>
      <c r="PPU2" s="1668"/>
      <c r="PPV2" s="1668"/>
      <c r="PPW2" s="1668"/>
      <c r="PPX2" s="1668"/>
      <c r="PPY2" s="1668"/>
      <c r="PPZ2" s="1668"/>
      <c r="PQA2" s="1668"/>
      <c r="PQB2" s="1668"/>
      <c r="PQC2" s="1668"/>
      <c r="PQD2" s="1668"/>
      <c r="PQE2" s="1668"/>
      <c r="PQF2" s="1668"/>
      <c r="PQG2" s="1668"/>
      <c r="PQH2" s="1668"/>
      <c r="PQI2" s="1668"/>
      <c r="PQJ2" s="1668"/>
      <c r="PQK2" s="1668"/>
      <c r="PQL2" s="1668"/>
      <c r="PQM2" s="1668"/>
      <c r="PQN2" s="1668"/>
      <c r="PQO2" s="1668"/>
      <c r="PQP2" s="1668"/>
      <c r="PQQ2" s="1668"/>
      <c r="PQR2" s="1668"/>
      <c r="PQS2" s="1668"/>
      <c r="PQT2" s="1668"/>
      <c r="PQU2" s="1668"/>
      <c r="PQV2" s="1668"/>
      <c r="PQW2" s="1668"/>
      <c r="PQX2" s="1668"/>
      <c r="PQY2" s="1668"/>
      <c r="PQZ2" s="1668"/>
      <c r="PRA2" s="1668"/>
      <c r="PRB2" s="1668"/>
      <c r="PRC2" s="1668"/>
      <c r="PRD2" s="1668"/>
      <c r="PRE2" s="1668"/>
      <c r="PRF2" s="1668"/>
      <c r="PRG2" s="1668"/>
      <c r="PRH2" s="1668"/>
      <c r="PRI2" s="1668"/>
      <c r="PRJ2" s="1668"/>
      <c r="PRK2" s="1668"/>
      <c r="PRL2" s="1668"/>
      <c r="PRM2" s="1668"/>
      <c r="PRN2" s="1668"/>
      <c r="PRO2" s="1668"/>
      <c r="PRP2" s="1668"/>
      <c r="PRQ2" s="1668"/>
      <c r="PRR2" s="1668"/>
      <c r="PRS2" s="1668"/>
      <c r="PRT2" s="1668"/>
      <c r="PRU2" s="1668"/>
      <c r="PRV2" s="1668"/>
      <c r="PRW2" s="1668"/>
      <c r="PRX2" s="1668"/>
      <c r="PRY2" s="1668"/>
      <c r="PRZ2" s="1668"/>
      <c r="PSA2" s="1668"/>
      <c r="PSB2" s="1668"/>
      <c r="PSC2" s="1668"/>
      <c r="PSD2" s="1668"/>
      <c r="PSE2" s="1668"/>
      <c r="PSF2" s="1668"/>
      <c r="PSG2" s="1668"/>
      <c r="PSH2" s="1668"/>
      <c r="PSI2" s="1668"/>
      <c r="PSJ2" s="1668"/>
      <c r="PSK2" s="1668"/>
      <c r="PSL2" s="1668"/>
      <c r="PSM2" s="1668"/>
      <c r="PSN2" s="1668"/>
      <c r="PSO2" s="1668"/>
      <c r="PSP2" s="1668"/>
      <c r="PSQ2" s="1668"/>
      <c r="PSR2" s="1668"/>
      <c r="PSS2" s="1668"/>
      <c r="PST2" s="1668"/>
      <c r="PSU2" s="1668"/>
      <c r="PSV2" s="1668"/>
      <c r="PSW2" s="1668"/>
      <c r="PSX2" s="1668"/>
      <c r="PSY2" s="1668"/>
      <c r="PSZ2" s="1668"/>
      <c r="PTA2" s="1668"/>
      <c r="PTB2" s="1668"/>
      <c r="PTC2" s="1668"/>
      <c r="PTD2" s="1668"/>
      <c r="PTE2" s="1668"/>
      <c r="PTF2" s="1668"/>
      <c r="PTG2" s="1668"/>
      <c r="PTH2" s="1668"/>
      <c r="PTI2" s="1668"/>
      <c r="PTJ2" s="1668"/>
      <c r="PTK2" s="1668"/>
      <c r="PTL2" s="1668"/>
      <c r="PTM2" s="1668"/>
      <c r="PTN2" s="1668"/>
      <c r="PTO2" s="1668"/>
      <c r="PTP2" s="1668"/>
      <c r="PTQ2" s="1668"/>
      <c r="PTR2" s="1668"/>
      <c r="PTS2" s="1668"/>
      <c r="PTT2" s="1668"/>
      <c r="PTU2" s="1668"/>
      <c r="PTV2" s="1668"/>
      <c r="PTW2" s="1668"/>
      <c r="PTX2" s="1668"/>
      <c r="PTY2" s="1668"/>
      <c r="PTZ2" s="1668"/>
      <c r="PUA2" s="1668"/>
      <c r="PUB2" s="1668"/>
      <c r="PUC2" s="1668"/>
      <c r="PUD2" s="1668"/>
      <c r="PUE2" s="1668"/>
      <c r="PUF2" s="1668"/>
      <c r="PUG2" s="1668"/>
      <c r="PUH2" s="1668"/>
      <c r="PUI2" s="1668"/>
      <c r="PUJ2" s="1668"/>
      <c r="PUK2" s="1668"/>
      <c r="PUL2" s="1668"/>
      <c r="PUM2" s="1668"/>
      <c r="PUN2" s="1668"/>
      <c r="PUO2" s="1668"/>
      <c r="PUP2" s="1668"/>
      <c r="PUQ2" s="1668"/>
      <c r="PUR2" s="1668"/>
      <c r="PUS2" s="1668"/>
      <c r="PUT2" s="1668"/>
      <c r="PUU2" s="1668"/>
      <c r="PUV2" s="1668"/>
      <c r="PUW2" s="1668"/>
      <c r="PUX2" s="1668"/>
      <c r="PUY2" s="1668"/>
      <c r="PUZ2" s="1668"/>
      <c r="PVA2" s="1668"/>
      <c r="PVB2" s="1668"/>
      <c r="PVC2" s="1668"/>
      <c r="PVD2" s="1668"/>
      <c r="PVE2" s="1668"/>
      <c r="PVF2" s="1668"/>
      <c r="PVG2" s="1668"/>
      <c r="PVH2" s="1668"/>
      <c r="PVI2" s="1668"/>
      <c r="PVJ2" s="1668"/>
      <c r="PVK2" s="1668"/>
      <c r="PVL2" s="1668"/>
      <c r="PVM2" s="1668"/>
      <c r="PVN2" s="1668"/>
      <c r="PVO2" s="1668"/>
      <c r="PVP2" s="1668"/>
      <c r="PVQ2" s="1668"/>
      <c r="PVR2" s="1668"/>
      <c r="PVS2" s="1668"/>
      <c r="PVT2" s="1668"/>
      <c r="PVU2" s="1668"/>
      <c r="PVV2" s="1668"/>
      <c r="PVW2" s="1668"/>
      <c r="PVX2" s="1668"/>
      <c r="PVY2" s="1668"/>
      <c r="PVZ2" s="1668"/>
      <c r="PWA2" s="1668"/>
      <c r="PWB2" s="1668"/>
      <c r="PWC2" s="1668"/>
      <c r="PWD2" s="1668"/>
      <c r="PWE2" s="1668"/>
      <c r="PWF2" s="1668"/>
      <c r="PWG2" s="1668"/>
      <c r="PWH2" s="1668"/>
      <c r="PWI2" s="1668"/>
      <c r="PWJ2" s="1668"/>
      <c r="PWK2" s="1668"/>
      <c r="PWL2" s="1668"/>
      <c r="PWM2" s="1668"/>
      <c r="PWN2" s="1668"/>
      <c r="PWO2" s="1668"/>
      <c r="PWP2" s="1668"/>
      <c r="PWQ2" s="1668"/>
      <c r="PWR2" s="1668"/>
      <c r="PWS2" s="1668"/>
      <c r="PWT2" s="1668"/>
      <c r="PWU2" s="1668"/>
      <c r="PWV2" s="1668"/>
      <c r="PWW2" s="1668"/>
      <c r="PWX2" s="1668"/>
      <c r="PWY2" s="1668"/>
      <c r="PWZ2" s="1668"/>
      <c r="PXA2" s="1668"/>
      <c r="PXB2" s="1668"/>
      <c r="PXC2" s="1668"/>
      <c r="PXD2" s="1668"/>
      <c r="PXE2" s="1668"/>
      <c r="PXF2" s="1668"/>
      <c r="PXG2" s="1668"/>
      <c r="PXH2" s="1668"/>
      <c r="PXI2" s="1668"/>
      <c r="PXJ2" s="1668"/>
      <c r="PXK2" s="1668"/>
      <c r="PXL2" s="1668"/>
      <c r="PXM2" s="1668"/>
      <c r="PXN2" s="1668"/>
      <c r="PXO2" s="1668"/>
      <c r="PXP2" s="1668"/>
      <c r="PXQ2" s="1668"/>
      <c r="PXR2" s="1668"/>
      <c r="PXS2" s="1668"/>
      <c r="PXT2" s="1668"/>
      <c r="PXU2" s="1668"/>
      <c r="PXV2" s="1668"/>
      <c r="PXW2" s="1668"/>
      <c r="PXX2" s="1668"/>
      <c r="PXY2" s="1668"/>
      <c r="PXZ2" s="1668"/>
      <c r="PYA2" s="1668"/>
      <c r="PYB2" s="1668"/>
      <c r="PYC2" s="1668"/>
      <c r="PYD2" s="1668"/>
      <c r="PYE2" s="1668"/>
      <c r="PYF2" s="1668"/>
      <c r="PYG2" s="1668"/>
      <c r="PYH2" s="1668"/>
      <c r="PYI2" s="1668"/>
      <c r="PYJ2" s="1668"/>
      <c r="PYK2" s="1668"/>
      <c r="PYL2" s="1668"/>
      <c r="PYM2" s="1668"/>
      <c r="PYN2" s="1668"/>
      <c r="PYO2" s="1668"/>
      <c r="PYP2" s="1668"/>
      <c r="PYQ2" s="1668"/>
      <c r="PYR2" s="1668"/>
      <c r="PYS2" s="1668"/>
      <c r="PYT2" s="1668"/>
      <c r="PYU2" s="1668"/>
      <c r="PYV2" s="1668"/>
      <c r="PYW2" s="1668"/>
      <c r="PYX2" s="1668"/>
      <c r="PYY2" s="1668"/>
      <c r="PYZ2" s="1668"/>
      <c r="PZA2" s="1668"/>
      <c r="PZB2" s="1668"/>
      <c r="PZC2" s="1668"/>
      <c r="PZD2" s="1668"/>
      <c r="PZE2" s="1668"/>
      <c r="PZF2" s="1668"/>
      <c r="PZG2" s="1668"/>
      <c r="PZH2" s="1668"/>
      <c r="PZI2" s="1668"/>
      <c r="PZJ2" s="1668"/>
      <c r="PZK2" s="1668"/>
      <c r="PZL2" s="1668"/>
      <c r="PZM2" s="1668"/>
      <c r="PZN2" s="1668"/>
      <c r="PZO2" s="1668"/>
      <c r="PZP2" s="1668"/>
      <c r="PZQ2" s="1668"/>
      <c r="PZR2" s="1668"/>
      <c r="PZS2" s="1668"/>
      <c r="PZT2" s="1668"/>
      <c r="PZU2" s="1668"/>
      <c r="PZV2" s="1668"/>
      <c r="PZW2" s="1668"/>
      <c r="PZX2" s="1668"/>
      <c r="PZY2" s="1668"/>
      <c r="PZZ2" s="1668"/>
      <c r="QAA2" s="1668"/>
      <c r="QAB2" s="1668"/>
      <c r="QAC2" s="1668"/>
      <c r="QAD2" s="1668"/>
      <c r="QAE2" s="1668"/>
      <c r="QAF2" s="1668"/>
      <c r="QAG2" s="1668"/>
      <c r="QAH2" s="1668"/>
      <c r="QAI2" s="1668"/>
      <c r="QAJ2" s="1668"/>
      <c r="QAK2" s="1668"/>
      <c r="QAL2" s="1668"/>
      <c r="QAM2" s="1668"/>
      <c r="QAN2" s="1668"/>
      <c r="QAO2" s="1668"/>
      <c r="QAP2" s="1668"/>
      <c r="QAQ2" s="1668"/>
      <c r="QAR2" s="1668"/>
      <c r="QAS2" s="1668"/>
      <c r="QAT2" s="1668"/>
      <c r="QAU2" s="1668"/>
      <c r="QAV2" s="1668"/>
      <c r="QAW2" s="1668"/>
      <c r="QAX2" s="1668"/>
      <c r="QAY2" s="1668"/>
      <c r="QAZ2" s="1668"/>
      <c r="QBA2" s="1668"/>
      <c r="QBB2" s="1668"/>
      <c r="QBC2" s="1668"/>
      <c r="QBD2" s="1668"/>
      <c r="QBE2" s="1668"/>
      <c r="QBF2" s="1668"/>
      <c r="QBG2" s="1668"/>
      <c r="QBH2" s="1668"/>
      <c r="QBI2" s="1668"/>
      <c r="QBJ2" s="1668"/>
      <c r="QBK2" s="1668"/>
      <c r="QBL2" s="1668"/>
      <c r="QBM2" s="1668"/>
      <c r="QBN2" s="1668"/>
      <c r="QBO2" s="1668"/>
      <c r="QBP2" s="1668"/>
      <c r="QBQ2" s="1668"/>
      <c r="QBR2" s="1668"/>
      <c r="QBS2" s="1668"/>
      <c r="QBT2" s="1668"/>
      <c r="QBU2" s="1668"/>
      <c r="QBV2" s="1668"/>
      <c r="QBW2" s="1668"/>
      <c r="QBX2" s="1668"/>
      <c r="QBY2" s="1668"/>
      <c r="QBZ2" s="1668"/>
      <c r="QCA2" s="1668"/>
      <c r="QCB2" s="1668"/>
      <c r="QCC2" s="1668"/>
      <c r="QCD2" s="1668"/>
      <c r="QCE2" s="1668"/>
      <c r="QCF2" s="1668"/>
      <c r="QCG2" s="1668"/>
      <c r="QCH2" s="1668"/>
      <c r="QCI2" s="1668"/>
      <c r="QCJ2" s="1668"/>
      <c r="QCK2" s="1668"/>
      <c r="QCL2" s="1668"/>
      <c r="QCM2" s="1668"/>
      <c r="QCN2" s="1668"/>
      <c r="QCO2" s="1668"/>
      <c r="QCP2" s="1668"/>
      <c r="QCQ2" s="1668"/>
      <c r="QCR2" s="1668"/>
      <c r="QCS2" s="1668"/>
      <c r="QCT2" s="1668"/>
      <c r="QCU2" s="1668"/>
      <c r="QCV2" s="1668"/>
      <c r="QCW2" s="1668"/>
      <c r="QCX2" s="1668"/>
      <c r="QCY2" s="1668"/>
      <c r="QCZ2" s="1668"/>
      <c r="QDA2" s="1668"/>
      <c r="QDB2" s="1668"/>
      <c r="QDC2" s="1668"/>
      <c r="QDD2" s="1668"/>
      <c r="QDE2" s="1668"/>
      <c r="QDF2" s="1668"/>
      <c r="QDG2" s="1668"/>
      <c r="QDH2" s="1668"/>
      <c r="QDI2" s="1668"/>
      <c r="QDJ2" s="1668"/>
      <c r="QDK2" s="1668"/>
      <c r="QDL2" s="1668"/>
      <c r="QDM2" s="1668"/>
      <c r="QDN2" s="1668"/>
      <c r="QDO2" s="1668"/>
      <c r="QDP2" s="1668"/>
      <c r="QDQ2" s="1668"/>
      <c r="QDR2" s="1668"/>
      <c r="QDS2" s="1668"/>
      <c r="QDT2" s="1668"/>
      <c r="QDU2" s="1668"/>
      <c r="QDV2" s="1668"/>
      <c r="QDW2" s="1668"/>
      <c r="QDX2" s="1668"/>
      <c r="QDY2" s="1668"/>
      <c r="QDZ2" s="1668"/>
      <c r="QEA2" s="1668"/>
      <c r="QEB2" s="1668"/>
      <c r="QEC2" s="1668"/>
      <c r="QED2" s="1668"/>
      <c r="QEE2" s="1668"/>
      <c r="QEF2" s="1668"/>
      <c r="QEG2" s="1668"/>
      <c r="QEH2" s="1668"/>
      <c r="QEI2" s="1668"/>
      <c r="QEJ2" s="1668"/>
      <c r="QEK2" s="1668"/>
      <c r="QEL2" s="1668"/>
      <c r="QEM2" s="1668"/>
      <c r="QEN2" s="1668"/>
      <c r="QEO2" s="1668"/>
      <c r="QEP2" s="1668"/>
      <c r="QEQ2" s="1668"/>
      <c r="QER2" s="1668"/>
      <c r="QES2" s="1668"/>
      <c r="QET2" s="1668"/>
      <c r="QEU2" s="1668"/>
      <c r="QEV2" s="1668"/>
      <c r="QEW2" s="1668"/>
      <c r="QEX2" s="1668"/>
      <c r="QEY2" s="1668"/>
      <c r="QEZ2" s="1668"/>
      <c r="QFA2" s="1668"/>
      <c r="QFB2" s="1668"/>
      <c r="QFC2" s="1668"/>
      <c r="QFD2" s="1668"/>
      <c r="QFE2" s="1668"/>
      <c r="QFF2" s="1668"/>
      <c r="QFG2" s="1668"/>
      <c r="QFH2" s="1668"/>
      <c r="QFI2" s="1668"/>
      <c r="QFJ2" s="1668"/>
      <c r="QFK2" s="1668"/>
      <c r="QFL2" s="1668"/>
      <c r="QFM2" s="1668"/>
      <c r="QFN2" s="1668"/>
      <c r="QFO2" s="1668"/>
      <c r="QFP2" s="1668"/>
      <c r="QFQ2" s="1668"/>
      <c r="QFR2" s="1668"/>
      <c r="QFS2" s="1668"/>
      <c r="QFT2" s="1668"/>
      <c r="QFU2" s="1668"/>
      <c r="QFV2" s="1668"/>
      <c r="QFW2" s="1668"/>
      <c r="QFX2" s="1668"/>
      <c r="QFY2" s="1668"/>
      <c r="QFZ2" s="1668"/>
      <c r="QGA2" s="1668"/>
      <c r="QGB2" s="1668"/>
      <c r="QGC2" s="1668"/>
      <c r="QGD2" s="1668"/>
      <c r="QGE2" s="1668"/>
      <c r="QGF2" s="1668"/>
      <c r="QGG2" s="1668"/>
      <c r="QGH2" s="1668"/>
      <c r="QGI2" s="1668"/>
      <c r="QGJ2" s="1668"/>
      <c r="QGK2" s="1668"/>
      <c r="QGL2" s="1668"/>
      <c r="QGM2" s="1668"/>
      <c r="QGN2" s="1668"/>
      <c r="QGO2" s="1668"/>
      <c r="QGP2" s="1668"/>
      <c r="QGQ2" s="1668"/>
      <c r="QGR2" s="1668"/>
      <c r="QGS2" s="1668"/>
      <c r="QGT2" s="1668"/>
      <c r="QGU2" s="1668"/>
      <c r="QGV2" s="1668"/>
      <c r="QGW2" s="1668"/>
      <c r="QGX2" s="1668"/>
      <c r="QGY2" s="1668"/>
      <c r="QGZ2" s="1668"/>
      <c r="QHA2" s="1668"/>
      <c r="QHB2" s="1668"/>
      <c r="QHC2" s="1668"/>
      <c r="QHD2" s="1668"/>
      <c r="QHE2" s="1668"/>
      <c r="QHF2" s="1668"/>
      <c r="QHG2" s="1668"/>
      <c r="QHH2" s="1668"/>
      <c r="QHI2" s="1668"/>
      <c r="QHJ2" s="1668"/>
      <c r="QHK2" s="1668"/>
      <c r="QHL2" s="1668"/>
      <c r="QHM2" s="1668"/>
      <c r="QHN2" s="1668"/>
      <c r="QHO2" s="1668"/>
      <c r="QHP2" s="1668"/>
      <c r="QHQ2" s="1668"/>
      <c r="QHR2" s="1668"/>
      <c r="QHS2" s="1668"/>
      <c r="QHT2" s="1668"/>
      <c r="QHU2" s="1668"/>
      <c r="QHV2" s="1668"/>
      <c r="QHW2" s="1668"/>
      <c r="QHX2" s="1668"/>
      <c r="QHY2" s="1668"/>
      <c r="QHZ2" s="1668"/>
      <c r="QIA2" s="1668"/>
      <c r="QIB2" s="1668"/>
      <c r="QIC2" s="1668"/>
      <c r="QID2" s="1668"/>
      <c r="QIE2" s="1668"/>
      <c r="QIF2" s="1668"/>
      <c r="QIG2" s="1668"/>
      <c r="QIH2" s="1668"/>
      <c r="QII2" s="1668"/>
      <c r="QIJ2" s="1668"/>
      <c r="QIK2" s="1668"/>
      <c r="QIL2" s="1668"/>
      <c r="QIM2" s="1668"/>
      <c r="QIN2" s="1668"/>
      <c r="QIO2" s="1668"/>
      <c r="QIP2" s="1668"/>
      <c r="QIQ2" s="1668"/>
      <c r="QIR2" s="1668"/>
      <c r="QIS2" s="1668"/>
      <c r="QIT2" s="1668"/>
      <c r="QIU2" s="1668"/>
      <c r="QIV2" s="1668"/>
      <c r="QIW2" s="1668"/>
      <c r="QIX2" s="1668"/>
      <c r="QIY2" s="1668"/>
      <c r="QIZ2" s="1668"/>
      <c r="QJA2" s="1668"/>
      <c r="QJB2" s="1668"/>
      <c r="QJC2" s="1668"/>
      <c r="QJD2" s="1668"/>
      <c r="QJE2" s="1668"/>
      <c r="QJF2" s="1668"/>
      <c r="QJG2" s="1668"/>
      <c r="QJH2" s="1668"/>
      <c r="QJI2" s="1668"/>
      <c r="QJJ2" s="1668"/>
      <c r="QJK2" s="1668"/>
      <c r="QJL2" s="1668"/>
      <c r="QJM2" s="1668"/>
      <c r="QJN2" s="1668"/>
      <c r="QJO2" s="1668"/>
      <c r="QJP2" s="1668"/>
      <c r="QJQ2" s="1668"/>
      <c r="QJR2" s="1668"/>
      <c r="QJS2" s="1668"/>
      <c r="QJT2" s="1668"/>
      <c r="QJU2" s="1668"/>
      <c r="QJV2" s="1668"/>
      <c r="QJW2" s="1668"/>
      <c r="QJX2" s="1668"/>
      <c r="QJY2" s="1668"/>
      <c r="QJZ2" s="1668"/>
      <c r="QKA2" s="1668"/>
      <c r="QKB2" s="1668"/>
      <c r="QKC2" s="1668"/>
      <c r="QKD2" s="1668"/>
      <c r="QKE2" s="1668"/>
      <c r="QKF2" s="1668"/>
      <c r="QKG2" s="1668"/>
      <c r="QKH2" s="1668"/>
      <c r="QKI2" s="1668"/>
      <c r="QKJ2" s="1668"/>
      <c r="QKK2" s="1668"/>
      <c r="QKL2" s="1668"/>
      <c r="QKM2" s="1668"/>
      <c r="QKN2" s="1668"/>
      <c r="QKO2" s="1668"/>
      <c r="QKP2" s="1668"/>
      <c r="QKQ2" s="1668"/>
      <c r="QKR2" s="1668"/>
      <c r="QKS2" s="1668"/>
      <c r="QKT2" s="1668"/>
      <c r="QKU2" s="1668"/>
      <c r="QKV2" s="1668"/>
      <c r="QKW2" s="1668"/>
      <c r="QKX2" s="1668"/>
      <c r="QKY2" s="1668"/>
      <c r="QKZ2" s="1668"/>
      <c r="QLA2" s="1668"/>
      <c r="QLB2" s="1668"/>
      <c r="QLC2" s="1668"/>
      <c r="QLD2" s="1668"/>
      <c r="QLE2" s="1668"/>
      <c r="QLF2" s="1668"/>
      <c r="QLG2" s="1668"/>
      <c r="QLH2" s="1668"/>
      <c r="QLI2" s="1668"/>
      <c r="QLJ2" s="1668"/>
      <c r="QLK2" s="1668"/>
      <c r="QLL2" s="1668"/>
      <c r="QLM2" s="1668"/>
      <c r="QLN2" s="1668"/>
      <c r="QLO2" s="1668"/>
      <c r="QLP2" s="1668"/>
      <c r="QLQ2" s="1668"/>
      <c r="QLR2" s="1668"/>
      <c r="QLS2" s="1668"/>
      <c r="QLT2" s="1668"/>
      <c r="QLU2" s="1668"/>
      <c r="QLV2" s="1668"/>
      <c r="QLW2" s="1668"/>
      <c r="QLX2" s="1668"/>
      <c r="QLY2" s="1668"/>
      <c r="QLZ2" s="1668"/>
      <c r="QMA2" s="1668"/>
      <c r="QMB2" s="1668"/>
      <c r="QMC2" s="1668"/>
      <c r="QMD2" s="1668"/>
      <c r="QME2" s="1668"/>
      <c r="QMF2" s="1668"/>
      <c r="QMG2" s="1668"/>
      <c r="QMH2" s="1668"/>
      <c r="QMI2" s="1668"/>
      <c r="QMJ2" s="1668"/>
      <c r="QMK2" s="1668"/>
      <c r="QML2" s="1668"/>
      <c r="QMM2" s="1668"/>
      <c r="QMN2" s="1668"/>
      <c r="QMO2" s="1668"/>
      <c r="QMP2" s="1668"/>
      <c r="QMQ2" s="1668"/>
      <c r="QMR2" s="1668"/>
      <c r="QMS2" s="1668"/>
      <c r="QMT2" s="1668"/>
      <c r="QMU2" s="1668"/>
      <c r="QMV2" s="1668"/>
      <c r="QMW2" s="1668"/>
      <c r="QMX2" s="1668"/>
      <c r="QMY2" s="1668"/>
      <c r="QMZ2" s="1668"/>
      <c r="QNA2" s="1668"/>
      <c r="QNB2" s="1668"/>
      <c r="QNC2" s="1668"/>
      <c r="QND2" s="1668"/>
      <c r="QNE2" s="1668"/>
      <c r="QNF2" s="1668"/>
      <c r="QNG2" s="1668"/>
      <c r="QNH2" s="1668"/>
      <c r="QNI2" s="1668"/>
      <c r="QNJ2" s="1668"/>
      <c r="QNK2" s="1668"/>
      <c r="QNL2" s="1668"/>
      <c r="QNM2" s="1668"/>
      <c r="QNN2" s="1668"/>
      <c r="QNO2" s="1668"/>
      <c r="QNP2" s="1668"/>
      <c r="QNQ2" s="1668"/>
      <c r="QNR2" s="1668"/>
      <c r="QNS2" s="1668"/>
      <c r="QNT2" s="1668"/>
      <c r="QNU2" s="1668"/>
      <c r="QNV2" s="1668"/>
      <c r="QNW2" s="1668"/>
      <c r="QNX2" s="1668"/>
      <c r="QNY2" s="1668"/>
      <c r="QNZ2" s="1668"/>
      <c r="QOA2" s="1668"/>
      <c r="QOB2" s="1668"/>
      <c r="QOC2" s="1668"/>
      <c r="QOD2" s="1668"/>
      <c r="QOE2" s="1668"/>
      <c r="QOF2" s="1668"/>
      <c r="QOG2" s="1668"/>
      <c r="QOH2" s="1668"/>
      <c r="QOI2" s="1668"/>
      <c r="QOJ2" s="1668"/>
      <c r="QOK2" s="1668"/>
      <c r="QOL2" s="1668"/>
      <c r="QOM2" s="1668"/>
      <c r="QON2" s="1668"/>
      <c r="QOO2" s="1668"/>
      <c r="QOP2" s="1668"/>
      <c r="QOQ2" s="1668"/>
      <c r="QOR2" s="1668"/>
      <c r="QOS2" s="1668"/>
      <c r="QOT2" s="1668"/>
      <c r="QOU2" s="1668"/>
      <c r="QOV2" s="1668"/>
      <c r="QOW2" s="1668"/>
      <c r="QOX2" s="1668"/>
      <c r="QOY2" s="1668"/>
      <c r="QOZ2" s="1668"/>
      <c r="QPA2" s="1668"/>
      <c r="QPB2" s="1668"/>
      <c r="QPC2" s="1668"/>
      <c r="QPD2" s="1668"/>
      <c r="QPE2" s="1668"/>
      <c r="QPF2" s="1668"/>
      <c r="QPG2" s="1668"/>
      <c r="QPH2" s="1668"/>
      <c r="QPI2" s="1668"/>
      <c r="QPJ2" s="1668"/>
      <c r="QPK2" s="1668"/>
      <c r="QPL2" s="1668"/>
      <c r="QPM2" s="1668"/>
      <c r="QPN2" s="1668"/>
      <c r="QPO2" s="1668"/>
      <c r="QPP2" s="1668"/>
      <c r="QPQ2" s="1668"/>
      <c r="QPR2" s="1668"/>
      <c r="QPS2" s="1668"/>
      <c r="QPT2" s="1668"/>
      <c r="QPU2" s="1668"/>
      <c r="QPV2" s="1668"/>
      <c r="QPW2" s="1668"/>
      <c r="QPX2" s="1668"/>
      <c r="QPY2" s="1668"/>
      <c r="QPZ2" s="1668"/>
      <c r="QQA2" s="1668"/>
      <c r="QQB2" s="1668"/>
      <c r="QQC2" s="1668"/>
      <c r="QQD2" s="1668"/>
      <c r="QQE2" s="1668"/>
      <c r="QQF2" s="1668"/>
      <c r="QQG2" s="1668"/>
      <c r="QQH2" s="1668"/>
      <c r="QQI2" s="1668"/>
      <c r="QQJ2" s="1668"/>
      <c r="QQK2" s="1668"/>
      <c r="QQL2" s="1668"/>
      <c r="QQM2" s="1668"/>
      <c r="QQN2" s="1668"/>
      <c r="QQO2" s="1668"/>
      <c r="QQP2" s="1668"/>
      <c r="QQQ2" s="1668"/>
      <c r="QQR2" s="1668"/>
      <c r="QQS2" s="1668"/>
      <c r="QQT2" s="1668"/>
      <c r="QQU2" s="1668"/>
      <c r="QQV2" s="1668"/>
      <c r="QQW2" s="1668"/>
      <c r="QQX2" s="1668"/>
      <c r="QQY2" s="1668"/>
      <c r="QQZ2" s="1668"/>
      <c r="QRA2" s="1668"/>
      <c r="QRB2" s="1668"/>
      <c r="QRC2" s="1668"/>
      <c r="QRD2" s="1668"/>
      <c r="QRE2" s="1668"/>
      <c r="QRF2" s="1668"/>
      <c r="QRG2" s="1668"/>
      <c r="QRH2" s="1668"/>
      <c r="QRI2" s="1668"/>
      <c r="QRJ2" s="1668"/>
      <c r="QRK2" s="1668"/>
      <c r="QRL2" s="1668"/>
      <c r="QRM2" s="1668"/>
      <c r="QRN2" s="1668"/>
      <c r="QRO2" s="1668"/>
      <c r="QRP2" s="1668"/>
      <c r="QRQ2" s="1668"/>
      <c r="QRR2" s="1668"/>
      <c r="QRS2" s="1668"/>
      <c r="QRT2" s="1668"/>
      <c r="QRU2" s="1668"/>
      <c r="QRV2" s="1668"/>
      <c r="QRW2" s="1668"/>
      <c r="QRX2" s="1668"/>
      <c r="QRY2" s="1668"/>
      <c r="QRZ2" s="1668"/>
      <c r="QSA2" s="1668"/>
      <c r="QSB2" s="1668"/>
      <c r="QSC2" s="1668"/>
      <c r="QSD2" s="1668"/>
      <c r="QSE2" s="1668"/>
      <c r="QSF2" s="1668"/>
      <c r="QSG2" s="1668"/>
      <c r="QSH2" s="1668"/>
      <c r="QSI2" s="1668"/>
      <c r="QSJ2" s="1668"/>
      <c r="QSK2" s="1668"/>
      <c r="QSL2" s="1668"/>
      <c r="QSM2" s="1668"/>
      <c r="QSN2" s="1668"/>
      <c r="QSO2" s="1668"/>
      <c r="QSP2" s="1668"/>
      <c r="QSQ2" s="1668"/>
      <c r="QSR2" s="1668"/>
      <c r="QSS2" s="1668"/>
      <c r="QST2" s="1668"/>
      <c r="QSU2" s="1668"/>
      <c r="QSV2" s="1668"/>
      <c r="QSW2" s="1668"/>
      <c r="QSX2" s="1668"/>
      <c r="QSY2" s="1668"/>
      <c r="QSZ2" s="1668"/>
      <c r="QTA2" s="1668"/>
      <c r="QTB2" s="1668"/>
      <c r="QTC2" s="1668"/>
      <c r="QTD2" s="1668"/>
      <c r="QTE2" s="1668"/>
      <c r="QTF2" s="1668"/>
      <c r="QTG2" s="1668"/>
      <c r="QTH2" s="1668"/>
      <c r="QTI2" s="1668"/>
      <c r="QTJ2" s="1668"/>
      <c r="QTK2" s="1668"/>
      <c r="QTL2" s="1668"/>
      <c r="QTM2" s="1668"/>
      <c r="QTN2" s="1668"/>
      <c r="QTO2" s="1668"/>
      <c r="QTP2" s="1668"/>
      <c r="QTQ2" s="1668"/>
      <c r="QTR2" s="1668"/>
      <c r="QTS2" s="1668"/>
      <c r="QTT2" s="1668"/>
      <c r="QTU2" s="1668"/>
      <c r="QTV2" s="1668"/>
      <c r="QTW2" s="1668"/>
      <c r="QTX2" s="1668"/>
      <c r="QTY2" s="1668"/>
      <c r="QTZ2" s="1668"/>
      <c r="QUA2" s="1668"/>
      <c r="QUB2" s="1668"/>
      <c r="QUC2" s="1668"/>
      <c r="QUD2" s="1668"/>
      <c r="QUE2" s="1668"/>
      <c r="QUF2" s="1668"/>
      <c r="QUG2" s="1668"/>
      <c r="QUH2" s="1668"/>
      <c r="QUI2" s="1668"/>
      <c r="QUJ2" s="1668"/>
      <c r="QUK2" s="1668"/>
      <c r="QUL2" s="1668"/>
      <c r="QUM2" s="1668"/>
      <c r="QUN2" s="1668"/>
      <c r="QUO2" s="1668"/>
      <c r="QUP2" s="1668"/>
      <c r="QUQ2" s="1668"/>
      <c r="QUR2" s="1668"/>
      <c r="QUS2" s="1668"/>
      <c r="QUT2" s="1668"/>
      <c r="QUU2" s="1668"/>
      <c r="QUV2" s="1668"/>
      <c r="QUW2" s="1668"/>
      <c r="QUX2" s="1668"/>
      <c r="QUY2" s="1668"/>
      <c r="QUZ2" s="1668"/>
      <c r="QVA2" s="1668"/>
      <c r="QVB2" s="1668"/>
      <c r="QVC2" s="1668"/>
      <c r="QVD2" s="1668"/>
      <c r="QVE2" s="1668"/>
      <c r="QVF2" s="1668"/>
      <c r="QVG2" s="1668"/>
      <c r="QVH2" s="1668"/>
      <c r="QVI2" s="1668"/>
      <c r="QVJ2" s="1668"/>
      <c r="QVK2" s="1668"/>
      <c r="QVL2" s="1668"/>
      <c r="QVM2" s="1668"/>
      <c r="QVN2" s="1668"/>
      <c r="QVO2" s="1668"/>
      <c r="QVP2" s="1668"/>
      <c r="QVQ2" s="1668"/>
      <c r="QVR2" s="1668"/>
      <c r="QVS2" s="1668"/>
      <c r="QVT2" s="1668"/>
      <c r="QVU2" s="1668"/>
      <c r="QVV2" s="1668"/>
      <c r="QVW2" s="1668"/>
      <c r="QVX2" s="1668"/>
      <c r="QVY2" s="1668"/>
      <c r="QVZ2" s="1668"/>
      <c r="QWA2" s="1668"/>
      <c r="QWB2" s="1668"/>
      <c r="QWC2" s="1668"/>
      <c r="QWD2" s="1668"/>
      <c r="QWE2" s="1668"/>
      <c r="QWF2" s="1668"/>
      <c r="QWG2" s="1668"/>
      <c r="QWH2" s="1668"/>
      <c r="QWI2" s="1668"/>
      <c r="QWJ2" s="1668"/>
      <c r="QWK2" s="1668"/>
      <c r="QWL2" s="1668"/>
      <c r="QWM2" s="1668"/>
      <c r="QWN2" s="1668"/>
      <c r="QWO2" s="1668"/>
      <c r="QWP2" s="1668"/>
      <c r="QWQ2" s="1668"/>
      <c r="QWR2" s="1668"/>
      <c r="QWS2" s="1668"/>
      <c r="QWT2" s="1668"/>
      <c r="QWU2" s="1668"/>
      <c r="QWV2" s="1668"/>
      <c r="QWW2" s="1668"/>
      <c r="QWX2" s="1668"/>
      <c r="QWY2" s="1668"/>
      <c r="QWZ2" s="1668"/>
      <c r="QXA2" s="1668"/>
      <c r="QXB2" s="1668"/>
      <c r="QXC2" s="1668"/>
      <c r="QXD2" s="1668"/>
      <c r="QXE2" s="1668"/>
      <c r="QXF2" s="1668"/>
      <c r="QXG2" s="1668"/>
      <c r="QXH2" s="1668"/>
      <c r="QXI2" s="1668"/>
      <c r="QXJ2" s="1668"/>
      <c r="QXK2" s="1668"/>
      <c r="QXL2" s="1668"/>
      <c r="QXM2" s="1668"/>
      <c r="QXN2" s="1668"/>
      <c r="QXO2" s="1668"/>
      <c r="QXP2" s="1668"/>
      <c r="QXQ2" s="1668"/>
      <c r="QXR2" s="1668"/>
      <c r="QXS2" s="1668"/>
      <c r="QXT2" s="1668"/>
      <c r="QXU2" s="1668"/>
      <c r="QXV2" s="1668"/>
      <c r="QXW2" s="1668"/>
      <c r="QXX2" s="1668"/>
      <c r="QXY2" s="1668"/>
      <c r="QXZ2" s="1668"/>
      <c r="QYA2" s="1668"/>
      <c r="QYB2" s="1668"/>
      <c r="QYC2" s="1668"/>
      <c r="QYD2" s="1668"/>
      <c r="QYE2" s="1668"/>
      <c r="QYF2" s="1668"/>
      <c r="QYG2" s="1668"/>
      <c r="QYH2" s="1668"/>
      <c r="QYI2" s="1668"/>
      <c r="QYJ2" s="1668"/>
      <c r="QYK2" s="1668"/>
      <c r="QYL2" s="1668"/>
      <c r="QYM2" s="1668"/>
      <c r="QYN2" s="1668"/>
      <c r="QYO2" s="1668"/>
      <c r="QYP2" s="1668"/>
      <c r="QYQ2" s="1668"/>
      <c r="QYR2" s="1668"/>
      <c r="QYS2" s="1668"/>
      <c r="QYT2" s="1668"/>
      <c r="QYU2" s="1668"/>
      <c r="QYV2" s="1668"/>
      <c r="QYW2" s="1668"/>
      <c r="QYX2" s="1668"/>
      <c r="QYY2" s="1668"/>
      <c r="QYZ2" s="1668"/>
      <c r="QZA2" s="1668"/>
      <c r="QZB2" s="1668"/>
      <c r="QZC2" s="1668"/>
      <c r="QZD2" s="1668"/>
      <c r="QZE2" s="1668"/>
      <c r="QZF2" s="1668"/>
      <c r="QZG2" s="1668"/>
      <c r="QZH2" s="1668"/>
      <c r="QZI2" s="1668"/>
      <c r="QZJ2" s="1668"/>
      <c r="QZK2" s="1668"/>
      <c r="QZL2" s="1668"/>
      <c r="QZM2" s="1668"/>
      <c r="QZN2" s="1668"/>
      <c r="QZO2" s="1668"/>
      <c r="QZP2" s="1668"/>
      <c r="QZQ2" s="1668"/>
      <c r="QZR2" s="1668"/>
      <c r="QZS2" s="1668"/>
      <c r="QZT2" s="1668"/>
      <c r="QZU2" s="1668"/>
      <c r="QZV2" s="1668"/>
      <c r="QZW2" s="1668"/>
      <c r="QZX2" s="1668"/>
      <c r="QZY2" s="1668"/>
      <c r="QZZ2" s="1668"/>
      <c r="RAA2" s="1668"/>
      <c r="RAB2" s="1668"/>
      <c r="RAC2" s="1668"/>
      <c r="RAD2" s="1668"/>
      <c r="RAE2" s="1668"/>
      <c r="RAF2" s="1668"/>
      <c r="RAG2" s="1668"/>
      <c r="RAH2" s="1668"/>
      <c r="RAI2" s="1668"/>
      <c r="RAJ2" s="1668"/>
      <c r="RAK2" s="1668"/>
      <c r="RAL2" s="1668"/>
      <c r="RAM2" s="1668"/>
      <c r="RAN2" s="1668"/>
      <c r="RAO2" s="1668"/>
      <c r="RAP2" s="1668"/>
      <c r="RAQ2" s="1668"/>
      <c r="RAR2" s="1668"/>
      <c r="RAS2" s="1668"/>
      <c r="RAT2" s="1668"/>
      <c r="RAU2" s="1668"/>
      <c r="RAV2" s="1668"/>
      <c r="RAW2" s="1668"/>
      <c r="RAX2" s="1668"/>
      <c r="RAY2" s="1668"/>
      <c r="RAZ2" s="1668"/>
      <c r="RBA2" s="1668"/>
      <c r="RBB2" s="1668"/>
      <c r="RBC2" s="1668"/>
      <c r="RBD2" s="1668"/>
      <c r="RBE2" s="1668"/>
      <c r="RBF2" s="1668"/>
      <c r="RBG2" s="1668"/>
      <c r="RBH2" s="1668"/>
      <c r="RBI2" s="1668"/>
      <c r="RBJ2" s="1668"/>
      <c r="RBK2" s="1668"/>
      <c r="RBL2" s="1668"/>
      <c r="RBM2" s="1668"/>
      <c r="RBN2" s="1668"/>
      <c r="RBO2" s="1668"/>
      <c r="RBP2" s="1668"/>
      <c r="RBQ2" s="1668"/>
      <c r="RBR2" s="1668"/>
      <c r="RBS2" s="1668"/>
      <c r="RBT2" s="1668"/>
      <c r="RBU2" s="1668"/>
      <c r="RBV2" s="1668"/>
      <c r="RBW2" s="1668"/>
      <c r="RBX2" s="1668"/>
      <c r="RBY2" s="1668"/>
      <c r="RBZ2" s="1668"/>
      <c r="RCA2" s="1668"/>
      <c r="RCB2" s="1668"/>
      <c r="RCC2" s="1668"/>
      <c r="RCD2" s="1668"/>
      <c r="RCE2" s="1668"/>
      <c r="RCF2" s="1668"/>
      <c r="RCG2" s="1668"/>
      <c r="RCH2" s="1668"/>
      <c r="RCI2" s="1668"/>
      <c r="RCJ2" s="1668"/>
      <c r="RCK2" s="1668"/>
      <c r="RCL2" s="1668"/>
      <c r="RCM2" s="1668"/>
      <c r="RCN2" s="1668"/>
      <c r="RCO2" s="1668"/>
      <c r="RCP2" s="1668"/>
      <c r="RCQ2" s="1668"/>
      <c r="RCR2" s="1668"/>
      <c r="RCS2" s="1668"/>
      <c r="RCT2" s="1668"/>
      <c r="RCU2" s="1668"/>
      <c r="RCV2" s="1668"/>
      <c r="RCW2" s="1668"/>
      <c r="RCX2" s="1668"/>
      <c r="RCY2" s="1668"/>
      <c r="RCZ2" s="1668"/>
      <c r="RDA2" s="1668"/>
      <c r="RDB2" s="1668"/>
      <c r="RDC2" s="1668"/>
      <c r="RDD2" s="1668"/>
      <c r="RDE2" s="1668"/>
      <c r="RDF2" s="1668"/>
      <c r="RDG2" s="1668"/>
      <c r="RDH2" s="1668"/>
      <c r="RDI2" s="1668"/>
      <c r="RDJ2" s="1668"/>
      <c r="RDK2" s="1668"/>
      <c r="RDL2" s="1668"/>
      <c r="RDM2" s="1668"/>
      <c r="RDN2" s="1668"/>
      <c r="RDO2" s="1668"/>
      <c r="RDP2" s="1668"/>
      <c r="RDQ2" s="1668"/>
      <c r="RDR2" s="1668"/>
      <c r="RDS2" s="1668"/>
      <c r="RDT2" s="1668"/>
      <c r="RDU2" s="1668"/>
      <c r="RDV2" s="1668"/>
      <c r="RDW2" s="1668"/>
      <c r="RDX2" s="1668"/>
      <c r="RDY2" s="1668"/>
      <c r="RDZ2" s="1668"/>
      <c r="REA2" s="1668"/>
      <c r="REB2" s="1668"/>
      <c r="REC2" s="1668"/>
      <c r="RED2" s="1668"/>
      <c r="REE2" s="1668"/>
      <c r="REF2" s="1668"/>
      <c r="REG2" s="1668"/>
      <c r="REH2" s="1668"/>
      <c r="REI2" s="1668"/>
      <c r="REJ2" s="1668"/>
      <c r="REK2" s="1668"/>
      <c r="REL2" s="1668"/>
      <c r="REM2" s="1668"/>
      <c r="REN2" s="1668"/>
      <c r="REO2" s="1668"/>
      <c r="REP2" s="1668"/>
      <c r="REQ2" s="1668"/>
      <c r="RER2" s="1668"/>
      <c r="RES2" s="1668"/>
      <c r="RET2" s="1668"/>
      <c r="REU2" s="1668"/>
      <c r="REV2" s="1668"/>
      <c r="REW2" s="1668"/>
      <c r="REX2" s="1668"/>
      <c r="REY2" s="1668"/>
      <c r="REZ2" s="1668"/>
      <c r="RFA2" s="1668"/>
      <c r="RFB2" s="1668"/>
      <c r="RFC2" s="1668"/>
      <c r="RFD2" s="1668"/>
      <c r="RFE2" s="1668"/>
      <c r="RFF2" s="1668"/>
      <c r="RFG2" s="1668"/>
      <c r="RFH2" s="1668"/>
      <c r="RFI2" s="1668"/>
      <c r="RFJ2" s="1668"/>
      <c r="RFK2" s="1668"/>
      <c r="RFL2" s="1668"/>
      <c r="RFM2" s="1668"/>
      <c r="RFN2" s="1668"/>
      <c r="RFO2" s="1668"/>
      <c r="RFP2" s="1668"/>
      <c r="RFQ2" s="1668"/>
      <c r="RFR2" s="1668"/>
      <c r="RFS2" s="1668"/>
      <c r="RFT2" s="1668"/>
      <c r="RFU2" s="1668"/>
      <c r="RFV2" s="1668"/>
      <c r="RFW2" s="1668"/>
      <c r="RFX2" s="1668"/>
      <c r="RFY2" s="1668"/>
      <c r="RFZ2" s="1668"/>
      <c r="RGA2" s="1668"/>
      <c r="RGB2" s="1668"/>
      <c r="RGC2" s="1668"/>
      <c r="RGD2" s="1668"/>
      <c r="RGE2" s="1668"/>
      <c r="RGF2" s="1668"/>
      <c r="RGG2" s="1668"/>
      <c r="RGH2" s="1668"/>
      <c r="RGI2" s="1668"/>
      <c r="RGJ2" s="1668"/>
      <c r="RGK2" s="1668"/>
      <c r="RGL2" s="1668"/>
      <c r="RGM2" s="1668"/>
      <c r="RGN2" s="1668"/>
      <c r="RGO2" s="1668"/>
      <c r="RGP2" s="1668"/>
      <c r="RGQ2" s="1668"/>
      <c r="RGR2" s="1668"/>
      <c r="RGS2" s="1668"/>
      <c r="RGT2" s="1668"/>
      <c r="RGU2" s="1668"/>
      <c r="RGV2" s="1668"/>
      <c r="RGW2" s="1668"/>
      <c r="RGX2" s="1668"/>
      <c r="RGY2" s="1668"/>
      <c r="RGZ2" s="1668"/>
      <c r="RHA2" s="1668"/>
      <c r="RHB2" s="1668"/>
      <c r="RHC2" s="1668"/>
      <c r="RHD2" s="1668"/>
      <c r="RHE2" s="1668"/>
      <c r="RHF2" s="1668"/>
      <c r="RHG2" s="1668"/>
      <c r="RHH2" s="1668"/>
      <c r="RHI2" s="1668"/>
      <c r="RHJ2" s="1668"/>
      <c r="RHK2" s="1668"/>
      <c r="RHL2" s="1668"/>
      <c r="RHM2" s="1668"/>
      <c r="RHN2" s="1668"/>
      <c r="RHO2" s="1668"/>
      <c r="RHP2" s="1668"/>
      <c r="RHQ2" s="1668"/>
      <c r="RHR2" s="1668"/>
      <c r="RHS2" s="1668"/>
      <c r="RHT2" s="1668"/>
      <c r="RHU2" s="1668"/>
      <c r="RHV2" s="1668"/>
      <c r="RHW2" s="1668"/>
      <c r="RHX2" s="1668"/>
      <c r="RHY2" s="1668"/>
      <c r="RHZ2" s="1668"/>
      <c r="RIA2" s="1668"/>
      <c r="RIB2" s="1668"/>
      <c r="RIC2" s="1668"/>
      <c r="RID2" s="1668"/>
      <c r="RIE2" s="1668"/>
      <c r="RIF2" s="1668"/>
      <c r="RIG2" s="1668"/>
      <c r="RIH2" s="1668"/>
      <c r="RII2" s="1668"/>
      <c r="RIJ2" s="1668"/>
      <c r="RIK2" s="1668"/>
      <c r="RIL2" s="1668"/>
      <c r="RIM2" s="1668"/>
      <c r="RIN2" s="1668"/>
      <c r="RIO2" s="1668"/>
      <c r="RIP2" s="1668"/>
      <c r="RIQ2" s="1668"/>
      <c r="RIR2" s="1668"/>
      <c r="RIS2" s="1668"/>
      <c r="RIT2" s="1668"/>
      <c r="RIU2" s="1668"/>
      <c r="RIV2" s="1668"/>
      <c r="RIW2" s="1668"/>
      <c r="RIX2" s="1668"/>
      <c r="RIY2" s="1668"/>
      <c r="RIZ2" s="1668"/>
      <c r="RJA2" s="1668"/>
      <c r="RJB2" s="1668"/>
      <c r="RJC2" s="1668"/>
      <c r="RJD2" s="1668"/>
      <c r="RJE2" s="1668"/>
      <c r="RJF2" s="1668"/>
      <c r="RJG2" s="1668"/>
      <c r="RJH2" s="1668"/>
      <c r="RJI2" s="1668"/>
      <c r="RJJ2" s="1668"/>
      <c r="RJK2" s="1668"/>
      <c r="RJL2" s="1668"/>
      <c r="RJM2" s="1668"/>
      <c r="RJN2" s="1668"/>
      <c r="RJO2" s="1668"/>
      <c r="RJP2" s="1668"/>
      <c r="RJQ2" s="1668"/>
      <c r="RJR2" s="1668"/>
      <c r="RJS2" s="1668"/>
      <c r="RJT2" s="1668"/>
      <c r="RJU2" s="1668"/>
      <c r="RJV2" s="1668"/>
      <c r="RJW2" s="1668"/>
      <c r="RJX2" s="1668"/>
      <c r="RJY2" s="1668"/>
      <c r="RJZ2" s="1668"/>
      <c r="RKA2" s="1668"/>
      <c r="RKB2" s="1668"/>
      <c r="RKC2" s="1668"/>
      <c r="RKD2" s="1668"/>
      <c r="RKE2" s="1668"/>
      <c r="RKF2" s="1668"/>
      <c r="RKG2" s="1668"/>
      <c r="RKH2" s="1668"/>
      <c r="RKI2" s="1668"/>
      <c r="RKJ2" s="1668"/>
      <c r="RKK2" s="1668"/>
      <c r="RKL2" s="1668"/>
      <c r="RKM2" s="1668"/>
      <c r="RKN2" s="1668"/>
      <c r="RKO2" s="1668"/>
      <c r="RKP2" s="1668"/>
      <c r="RKQ2" s="1668"/>
      <c r="RKR2" s="1668"/>
      <c r="RKS2" s="1668"/>
      <c r="RKT2" s="1668"/>
      <c r="RKU2" s="1668"/>
      <c r="RKV2" s="1668"/>
      <c r="RKW2" s="1668"/>
      <c r="RKX2" s="1668"/>
      <c r="RKY2" s="1668"/>
      <c r="RKZ2" s="1668"/>
      <c r="RLA2" s="1668"/>
      <c r="RLB2" s="1668"/>
      <c r="RLC2" s="1668"/>
      <c r="RLD2" s="1668"/>
      <c r="RLE2" s="1668"/>
      <c r="RLF2" s="1668"/>
      <c r="RLG2" s="1668"/>
      <c r="RLH2" s="1668"/>
      <c r="RLI2" s="1668"/>
      <c r="RLJ2" s="1668"/>
      <c r="RLK2" s="1668"/>
      <c r="RLL2" s="1668"/>
      <c r="RLM2" s="1668"/>
      <c r="RLN2" s="1668"/>
      <c r="RLO2" s="1668"/>
      <c r="RLP2" s="1668"/>
      <c r="RLQ2" s="1668"/>
      <c r="RLR2" s="1668"/>
      <c r="RLS2" s="1668"/>
      <c r="RLT2" s="1668"/>
      <c r="RLU2" s="1668"/>
      <c r="RLV2" s="1668"/>
      <c r="RLW2" s="1668"/>
      <c r="RLX2" s="1668"/>
      <c r="RLY2" s="1668"/>
      <c r="RLZ2" s="1668"/>
      <c r="RMA2" s="1668"/>
      <c r="RMB2" s="1668"/>
      <c r="RMC2" s="1668"/>
      <c r="RMD2" s="1668"/>
      <c r="RME2" s="1668"/>
      <c r="RMF2" s="1668"/>
      <c r="RMG2" s="1668"/>
      <c r="RMH2" s="1668"/>
      <c r="RMI2" s="1668"/>
      <c r="RMJ2" s="1668"/>
      <c r="RMK2" s="1668"/>
      <c r="RML2" s="1668"/>
      <c r="RMM2" s="1668"/>
      <c r="RMN2" s="1668"/>
      <c r="RMO2" s="1668"/>
      <c r="RMP2" s="1668"/>
      <c r="RMQ2" s="1668"/>
      <c r="RMR2" s="1668"/>
      <c r="RMS2" s="1668"/>
      <c r="RMT2" s="1668"/>
      <c r="RMU2" s="1668"/>
      <c r="RMV2" s="1668"/>
      <c r="RMW2" s="1668"/>
      <c r="RMX2" s="1668"/>
      <c r="RMY2" s="1668"/>
      <c r="RMZ2" s="1668"/>
      <c r="RNA2" s="1668"/>
      <c r="RNB2" s="1668"/>
      <c r="RNC2" s="1668"/>
      <c r="RND2" s="1668"/>
      <c r="RNE2" s="1668"/>
      <c r="RNF2" s="1668"/>
      <c r="RNG2" s="1668"/>
      <c r="RNH2" s="1668"/>
      <c r="RNI2" s="1668"/>
      <c r="RNJ2" s="1668"/>
      <c r="RNK2" s="1668"/>
      <c r="RNL2" s="1668"/>
      <c r="RNM2" s="1668"/>
      <c r="RNN2" s="1668"/>
      <c r="RNO2" s="1668"/>
      <c r="RNP2" s="1668"/>
      <c r="RNQ2" s="1668"/>
      <c r="RNR2" s="1668"/>
      <c r="RNS2" s="1668"/>
      <c r="RNT2" s="1668"/>
      <c r="RNU2" s="1668"/>
      <c r="RNV2" s="1668"/>
      <c r="RNW2" s="1668"/>
      <c r="RNX2" s="1668"/>
      <c r="RNY2" s="1668"/>
      <c r="RNZ2" s="1668"/>
      <c r="ROA2" s="1668"/>
      <c r="ROB2" s="1668"/>
      <c r="ROC2" s="1668"/>
      <c r="ROD2" s="1668"/>
      <c r="ROE2" s="1668"/>
      <c r="ROF2" s="1668"/>
      <c r="ROG2" s="1668"/>
      <c r="ROH2" s="1668"/>
      <c r="ROI2" s="1668"/>
      <c r="ROJ2" s="1668"/>
      <c r="ROK2" s="1668"/>
      <c r="ROL2" s="1668"/>
      <c r="ROM2" s="1668"/>
      <c r="RON2" s="1668"/>
      <c r="ROO2" s="1668"/>
      <c r="ROP2" s="1668"/>
      <c r="ROQ2" s="1668"/>
      <c r="ROR2" s="1668"/>
      <c r="ROS2" s="1668"/>
      <c r="ROT2" s="1668"/>
      <c r="ROU2" s="1668"/>
      <c r="ROV2" s="1668"/>
      <c r="ROW2" s="1668"/>
      <c r="ROX2" s="1668"/>
      <c r="ROY2" s="1668"/>
      <c r="ROZ2" s="1668"/>
      <c r="RPA2" s="1668"/>
      <c r="RPB2" s="1668"/>
      <c r="RPC2" s="1668"/>
      <c r="RPD2" s="1668"/>
      <c r="RPE2" s="1668"/>
      <c r="RPF2" s="1668"/>
      <c r="RPG2" s="1668"/>
      <c r="RPH2" s="1668"/>
      <c r="RPI2" s="1668"/>
      <c r="RPJ2" s="1668"/>
      <c r="RPK2" s="1668"/>
      <c r="RPL2" s="1668"/>
      <c r="RPM2" s="1668"/>
      <c r="RPN2" s="1668"/>
      <c r="RPO2" s="1668"/>
      <c r="RPP2" s="1668"/>
      <c r="RPQ2" s="1668"/>
      <c r="RPR2" s="1668"/>
      <c r="RPS2" s="1668"/>
      <c r="RPT2" s="1668"/>
      <c r="RPU2" s="1668"/>
      <c r="RPV2" s="1668"/>
      <c r="RPW2" s="1668"/>
      <c r="RPX2" s="1668"/>
      <c r="RPY2" s="1668"/>
      <c r="RPZ2" s="1668"/>
      <c r="RQA2" s="1668"/>
      <c r="RQB2" s="1668"/>
      <c r="RQC2" s="1668"/>
      <c r="RQD2" s="1668"/>
      <c r="RQE2" s="1668"/>
      <c r="RQF2" s="1668"/>
      <c r="RQG2" s="1668"/>
      <c r="RQH2" s="1668"/>
      <c r="RQI2" s="1668"/>
      <c r="RQJ2" s="1668"/>
      <c r="RQK2" s="1668"/>
      <c r="RQL2" s="1668"/>
      <c r="RQM2" s="1668"/>
      <c r="RQN2" s="1668"/>
      <c r="RQO2" s="1668"/>
      <c r="RQP2" s="1668"/>
      <c r="RQQ2" s="1668"/>
      <c r="RQR2" s="1668"/>
      <c r="RQS2" s="1668"/>
      <c r="RQT2" s="1668"/>
      <c r="RQU2" s="1668"/>
      <c r="RQV2" s="1668"/>
      <c r="RQW2" s="1668"/>
      <c r="RQX2" s="1668"/>
      <c r="RQY2" s="1668"/>
      <c r="RQZ2" s="1668"/>
      <c r="RRA2" s="1668"/>
      <c r="RRB2" s="1668"/>
      <c r="RRC2" s="1668"/>
      <c r="RRD2" s="1668"/>
      <c r="RRE2" s="1668"/>
      <c r="RRF2" s="1668"/>
      <c r="RRG2" s="1668"/>
      <c r="RRH2" s="1668"/>
      <c r="RRI2" s="1668"/>
      <c r="RRJ2" s="1668"/>
      <c r="RRK2" s="1668"/>
      <c r="RRL2" s="1668"/>
      <c r="RRM2" s="1668"/>
      <c r="RRN2" s="1668"/>
      <c r="RRO2" s="1668"/>
      <c r="RRP2" s="1668"/>
      <c r="RRQ2" s="1668"/>
      <c r="RRR2" s="1668"/>
      <c r="RRS2" s="1668"/>
      <c r="RRT2" s="1668"/>
      <c r="RRU2" s="1668"/>
      <c r="RRV2" s="1668"/>
      <c r="RRW2" s="1668"/>
      <c r="RRX2" s="1668"/>
      <c r="RRY2" s="1668"/>
      <c r="RRZ2" s="1668"/>
      <c r="RSA2" s="1668"/>
      <c r="RSB2" s="1668"/>
      <c r="RSC2" s="1668"/>
      <c r="RSD2" s="1668"/>
      <c r="RSE2" s="1668"/>
      <c r="RSF2" s="1668"/>
      <c r="RSG2" s="1668"/>
      <c r="RSH2" s="1668"/>
      <c r="RSI2" s="1668"/>
      <c r="RSJ2" s="1668"/>
      <c r="RSK2" s="1668"/>
      <c r="RSL2" s="1668"/>
      <c r="RSM2" s="1668"/>
      <c r="RSN2" s="1668"/>
      <c r="RSO2" s="1668"/>
      <c r="RSP2" s="1668"/>
      <c r="RSQ2" s="1668"/>
      <c r="RSR2" s="1668"/>
      <c r="RSS2" s="1668"/>
      <c r="RST2" s="1668"/>
      <c r="RSU2" s="1668"/>
      <c r="RSV2" s="1668"/>
      <c r="RSW2" s="1668"/>
      <c r="RSX2" s="1668"/>
      <c r="RSY2" s="1668"/>
      <c r="RSZ2" s="1668"/>
      <c r="RTA2" s="1668"/>
      <c r="RTB2" s="1668"/>
      <c r="RTC2" s="1668"/>
      <c r="RTD2" s="1668"/>
      <c r="RTE2" s="1668"/>
      <c r="RTF2" s="1668"/>
      <c r="RTG2" s="1668"/>
      <c r="RTH2" s="1668"/>
      <c r="RTI2" s="1668"/>
      <c r="RTJ2" s="1668"/>
      <c r="RTK2" s="1668"/>
      <c r="RTL2" s="1668"/>
      <c r="RTM2" s="1668"/>
      <c r="RTN2" s="1668"/>
      <c r="RTO2" s="1668"/>
      <c r="RTP2" s="1668"/>
      <c r="RTQ2" s="1668"/>
      <c r="RTR2" s="1668"/>
      <c r="RTS2" s="1668"/>
      <c r="RTT2" s="1668"/>
      <c r="RTU2" s="1668"/>
      <c r="RTV2" s="1668"/>
      <c r="RTW2" s="1668"/>
      <c r="RTX2" s="1668"/>
      <c r="RTY2" s="1668"/>
      <c r="RTZ2" s="1668"/>
      <c r="RUA2" s="1668"/>
      <c r="RUB2" s="1668"/>
      <c r="RUC2" s="1668"/>
      <c r="RUD2" s="1668"/>
      <c r="RUE2" s="1668"/>
      <c r="RUF2" s="1668"/>
      <c r="RUG2" s="1668"/>
      <c r="RUH2" s="1668"/>
      <c r="RUI2" s="1668"/>
      <c r="RUJ2" s="1668"/>
      <c r="RUK2" s="1668"/>
      <c r="RUL2" s="1668"/>
      <c r="RUM2" s="1668"/>
      <c r="RUN2" s="1668"/>
      <c r="RUO2" s="1668"/>
      <c r="RUP2" s="1668"/>
      <c r="RUQ2" s="1668"/>
      <c r="RUR2" s="1668"/>
      <c r="RUS2" s="1668"/>
      <c r="RUT2" s="1668"/>
      <c r="RUU2" s="1668"/>
      <c r="RUV2" s="1668"/>
      <c r="RUW2" s="1668"/>
      <c r="RUX2" s="1668"/>
      <c r="RUY2" s="1668"/>
      <c r="RUZ2" s="1668"/>
      <c r="RVA2" s="1668"/>
      <c r="RVB2" s="1668"/>
      <c r="RVC2" s="1668"/>
      <c r="RVD2" s="1668"/>
      <c r="RVE2" s="1668"/>
      <c r="RVF2" s="1668"/>
      <c r="RVG2" s="1668"/>
      <c r="RVH2" s="1668"/>
      <c r="RVI2" s="1668"/>
      <c r="RVJ2" s="1668"/>
      <c r="RVK2" s="1668"/>
      <c r="RVL2" s="1668"/>
      <c r="RVM2" s="1668"/>
      <c r="RVN2" s="1668"/>
      <c r="RVO2" s="1668"/>
      <c r="RVP2" s="1668"/>
      <c r="RVQ2" s="1668"/>
      <c r="RVR2" s="1668"/>
      <c r="RVS2" s="1668"/>
      <c r="RVT2" s="1668"/>
      <c r="RVU2" s="1668"/>
      <c r="RVV2" s="1668"/>
      <c r="RVW2" s="1668"/>
      <c r="RVX2" s="1668"/>
      <c r="RVY2" s="1668"/>
      <c r="RVZ2" s="1668"/>
      <c r="RWA2" s="1668"/>
      <c r="RWB2" s="1668"/>
      <c r="RWC2" s="1668"/>
      <c r="RWD2" s="1668"/>
      <c r="RWE2" s="1668"/>
      <c r="RWF2" s="1668"/>
      <c r="RWG2" s="1668"/>
      <c r="RWH2" s="1668"/>
      <c r="RWI2" s="1668"/>
      <c r="RWJ2" s="1668"/>
      <c r="RWK2" s="1668"/>
      <c r="RWL2" s="1668"/>
      <c r="RWM2" s="1668"/>
      <c r="RWN2" s="1668"/>
      <c r="RWO2" s="1668"/>
      <c r="RWP2" s="1668"/>
      <c r="RWQ2" s="1668"/>
      <c r="RWR2" s="1668"/>
      <c r="RWS2" s="1668"/>
      <c r="RWT2" s="1668"/>
      <c r="RWU2" s="1668"/>
      <c r="RWV2" s="1668"/>
      <c r="RWW2" s="1668"/>
      <c r="RWX2" s="1668"/>
      <c r="RWY2" s="1668"/>
      <c r="RWZ2" s="1668"/>
      <c r="RXA2" s="1668"/>
      <c r="RXB2" s="1668"/>
      <c r="RXC2" s="1668"/>
      <c r="RXD2" s="1668"/>
      <c r="RXE2" s="1668"/>
      <c r="RXF2" s="1668"/>
      <c r="RXG2" s="1668"/>
      <c r="RXH2" s="1668"/>
      <c r="RXI2" s="1668"/>
      <c r="RXJ2" s="1668"/>
      <c r="RXK2" s="1668"/>
      <c r="RXL2" s="1668"/>
      <c r="RXM2" s="1668"/>
      <c r="RXN2" s="1668"/>
      <c r="RXO2" s="1668"/>
      <c r="RXP2" s="1668"/>
      <c r="RXQ2" s="1668"/>
      <c r="RXR2" s="1668"/>
      <c r="RXS2" s="1668"/>
      <c r="RXT2" s="1668"/>
      <c r="RXU2" s="1668"/>
      <c r="RXV2" s="1668"/>
      <c r="RXW2" s="1668"/>
      <c r="RXX2" s="1668"/>
      <c r="RXY2" s="1668"/>
      <c r="RXZ2" s="1668"/>
      <c r="RYA2" s="1668"/>
      <c r="RYB2" s="1668"/>
      <c r="RYC2" s="1668"/>
      <c r="RYD2" s="1668"/>
      <c r="RYE2" s="1668"/>
      <c r="RYF2" s="1668"/>
      <c r="RYG2" s="1668"/>
      <c r="RYH2" s="1668"/>
      <c r="RYI2" s="1668"/>
      <c r="RYJ2" s="1668"/>
      <c r="RYK2" s="1668"/>
      <c r="RYL2" s="1668"/>
      <c r="RYM2" s="1668"/>
      <c r="RYN2" s="1668"/>
      <c r="RYO2" s="1668"/>
      <c r="RYP2" s="1668"/>
      <c r="RYQ2" s="1668"/>
      <c r="RYR2" s="1668"/>
      <c r="RYS2" s="1668"/>
      <c r="RYT2" s="1668"/>
      <c r="RYU2" s="1668"/>
      <c r="RYV2" s="1668"/>
      <c r="RYW2" s="1668"/>
      <c r="RYX2" s="1668"/>
      <c r="RYY2" s="1668"/>
      <c r="RYZ2" s="1668"/>
      <c r="RZA2" s="1668"/>
      <c r="RZB2" s="1668"/>
      <c r="RZC2" s="1668"/>
      <c r="RZD2" s="1668"/>
      <c r="RZE2" s="1668"/>
      <c r="RZF2" s="1668"/>
      <c r="RZG2" s="1668"/>
      <c r="RZH2" s="1668"/>
      <c r="RZI2" s="1668"/>
      <c r="RZJ2" s="1668"/>
      <c r="RZK2" s="1668"/>
      <c r="RZL2" s="1668"/>
      <c r="RZM2" s="1668"/>
      <c r="RZN2" s="1668"/>
      <c r="RZO2" s="1668"/>
      <c r="RZP2" s="1668"/>
      <c r="RZQ2" s="1668"/>
      <c r="RZR2" s="1668"/>
      <c r="RZS2" s="1668"/>
      <c r="RZT2" s="1668"/>
      <c r="RZU2" s="1668"/>
      <c r="RZV2" s="1668"/>
      <c r="RZW2" s="1668"/>
      <c r="RZX2" s="1668"/>
      <c r="RZY2" s="1668"/>
      <c r="RZZ2" s="1668"/>
      <c r="SAA2" s="1668"/>
      <c r="SAB2" s="1668"/>
      <c r="SAC2" s="1668"/>
      <c r="SAD2" s="1668"/>
      <c r="SAE2" s="1668"/>
      <c r="SAF2" s="1668"/>
      <c r="SAG2" s="1668"/>
      <c r="SAH2" s="1668"/>
      <c r="SAI2" s="1668"/>
      <c r="SAJ2" s="1668"/>
      <c r="SAK2" s="1668"/>
      <c r="SAL2" s="1668"/>
      <c r="SAM2" s="1668"/>
      <c r="SAN2" s="1668"/>
      <c r="SAO2" s="1668"/>
      <c r="SAP2" s="1668"/>
      <c r="SAQ2" s="1668"/>
      <c r="SAR2" s="1668"/>
      <c r="SAS2" s="1668"/>
      <c r="SAT2" s="1668"/>
      <c r="SAU2" s="1668"/>
      <c r="SAV2" s="1668"/>
      <c r="SAW2" s="1668"/>
      <c r="SAX2" s="1668"/>
      <c r="SAY2" s="1668"/>
      <c r="SAZ2" s="1668"/>
      <c r="SBA2" s="1668"/>
      <c r="SBB2" s="1668"/>
      <c r="SBC2" s="1668"/>
      <c r="SBD2" s="1668"/>
      <c r="SBE2" s="1668"/>
      <c r="SBF2" s="1668"/>
      <c r="SBG2" s="1668"/>
      <c r="SBH2" s="1668"/>
      <c r="SBI2" s="1668"/>
      <c r="SBJ2" s="1668"/>
      <c r="SBK2" s="1668"/>
      <c r="SBL2" s="1668"/>
      <c r="SBM2" s="1668"/>
      <c r="SBN2" s="1668"/>
      <c r="SBO2" s="1668"/>
      <c r="SBP2" s="1668"/>
      <c r="SBQ2" s="1668"/>
      <c r="SBR2" s="1668"/>
      <c r="SBS2" s="1668"/>
      <c r="SBT2" s="1668"/>
      <c r="SBU2" s="1668"/>
      <c r="SBV2" s="1668"/>
      <c r="SBW2" s="1668"/>
      <c r="SBX2" s="1668"/>
      <c r="SBY2" s="1668"/>
      <c r="SBZ2" s="1668"/>
      <c r="SCA2" s="1668"/>
      <c r="SCB2" s="1668"/>
      <c r="SCC2" s="1668"/>
      <c r="SCD2" s="1668"/>
      <c r="SCE2" s="1668"/>
      <c r="SCF2" s="1668"/>
      <c r="SCG2" s="1668"/>
      <c r="SCH2" s="1668"/>
      <c r="SCI2" s="1668"/>
      <c r="SCJ2" s="1668"/>
      <c r="SCK2" s="1668"/>
      <c r="SCL2" s="1668"/>
      <c r="SCM2" s="1668"/>
      <c r="SCN2" s="1668"/>
      <c r="SCO2" s="1668"/>
      <c r="SCP2" s="1668"/>
      <c r="SCQ2" s="1668"/>
      <c r="SCR2" s="1668"/>
      <c r="SCS2" s="1668"/>
      <c r="SCT2" s="1668"/>
      <c r="SCU2" s="1668"/>
      <c r="SCV2" s="1668"/>
      <c r="SCW2" s="1668"/>
      <c r="SCX2" s="1668"/>
      <c r="SCY2" s="1668"/>
      <c r="SCZ2" s="1668"/>
      <c r="SDA2" s="1668"/>
      <c r="SDB2" s="1668"/>
      <c r="SDC2" s="1668"/>
      <c r="SDD2" s="1668"/>
      <c r="SDE2" s="1668"/>
      <c r="SDF2" s="1668"/>
      <c r="SDG2" s="1668"/>
      <c r="SDH2" s="1668"/>
      <c r="SDI2" s="1668"/>
      <c r="SDJ2" s="1668"/>
      <c r="SDK2" s="1668"/>
      <c r="SDL2" s="1668"/>
      <c r="SDM2" s="1668"/>
      <c r="SDN2" s="1668"/>
      <c r="SDO2" s="1668"/>
      <c r="SDP2" s="1668"/>
      <c r="SDQ2" s="1668"/>
      <c r="SDR2" s="1668"/>
      <c r="SDS2" s="1668"/>
      <c r="SDT2" s="1668"/>
      <c r="SDU2" s="1668"/>
      <c r="SDV2" s="1668"/>
      <c r="SDW2" s="1668"/>
      <c r="SDX2" s="1668"/>
      <c r="SDY2" s="1668"/>
      <c r="SDZ2" s="1668"/>
      <c r="SEA2" s="1668"/>
      <c r="SEB2" s="1668"/>
      <c r="SEC2" s="1668"/>
      <c r="SED2" s="1668"/>
      <c r="SEE2" s="1668"/>
      <c r="SEF2" s="1668"/>
      <c r="SEG2" s="1668"/>
      <c r="SEH2" s="1668"/>
      <c r="SEI2" s="1668"/>
      <c r="SEJ2" s="1668"/>
      <c r="SEK2" s="1668"/>
      <c r="SEL2" s="1668"/>
      <c r="SEM2" s="1668"/>
      <c r="SEN2" s="1668"/>
      <c r="SEO2" s="1668"/>
      <c r="SEP2" s="1668"/>
      <c r="SEQ2" s="1668"/>
      <c r="SER2" s="1668"/>
      <c r="SES2" s="1668"/>
      <c r="SET2" s="1668"/>
      <c r="SEU2" s="1668"/>
      <c r="SEV2" s="1668"/>
      <c r="SEW2" s="1668"/>
      <c r="SEX2" s="1668"/>
      <c r="SEY2" s="1668"/>
      <c r="SEZ2" s="1668"/>
      <c r="SFA2" s="1668"/>
      <c r="SFB2" s="1668"/>
      <c r="SFC2" s="1668"/>
      <c r="SFD2" s="1668"/>
      <c r="SFE2" s="1668"/>
      <c r="SFF2" s="1668"/>
      <c r="SFG2" s="1668"/>
      <c r="SFH2" s="1668"/>
      <c r="SFI2" s="1668"/>
      <c r="SFJ2" s="1668"/>
      <c r="SFK2" s="1668"/>
      <c r="SFL2" s="1668"/>
      <c r="SFM2" s="1668"/>
      <c r="SFN2" s="1668"/>
      <c r="SFO2" s="1668"/>
      <c r="SFP2" s="1668"/>
      <c r="SFQ2" s="1668"/>
      <c r="SFR2" s="1668"/>
      <c r="SFS2" s="1668"/>
      <c r="SFT2" s="1668"/>
      <c r="SFU2" s="1668"/>
      <c r="SFV2" s="1668"/>
      <c r="SFW2" s="1668"/>
      <c r="SFX2" s="1668"/>
      <c r="SFY2" s="1668"/>
      <c r="SFZ2" s="1668"/>
      <c r="SGA2" s="1668"/>
      <c r="SGB2" s="1668"/>
      <c r="SGC2" s="1668"/>
      <c r="SGD2" s="1668"/>
      <c r="SGE2" s="1668"/>
      <c r="SGF2" s="1668"/>
      <c r="SGG2" s="1668"/>
      <c r="SGH2" s="1668"/>
      <c r="SGI2" s="1668"/>
      <c r="SGJ2" s="1668"/>
      <c r="SGK2" s="1668"/>
      <c r="SGL2" s="1668"/>
      <c r="SGM2" s="1668"/>
      <c r="SGN2" s="1668"/>
      <c r="SGO2" s="1668"/>
      <c r="SGP2" s="1668"/>
      <c r="SGQ2" s="1668"/>
      <c r="SGR2" s="1668"/>
      <c r="SGS2" s="1668"/>
      <c r="SGT2" s="1668"/>
      <c r="SGU2" s="1668"/>
      <c r="SGV2" s="1668"/>
      <c r="SGW2" s="1668"/>
      <c r="SGX2" s="1668"/>
      <c r="SGY2" s="1668"/>
      <c r="SGZ2" s="1668"/>
      <c r="SHA2" s="1668"/>
      <c r="SHB2" s="1668"/>
      <c r="SHC2" s="1668"/>
      <c r="SHD2" s="1668"/>
      <c r="SHE2" s="1668"/>
      <c r="SHF2" s="1668"/>
      <c r="SHG2" s="1668"/>
      <c r="SHH2" s="1668"/>
      <c r="SHI2" s="1668"/>
      <c r="SHJ2" s="1668"/>
      <c r="SHK2" s="1668"/>
      <c r="SHL2" s="1668"/>
      <c r="SHM2" s="1668"/>
      <c r="SHN2" s="1668"/>
      <c r="SHO2" s="1668"/>
      <c r="SHP2" s="1668"/>
      <c r="SHQ2" s="1668"/>
      <c r="SHR2" s="1668"/>
      <c r="SHS2" s="1668"/>
      <c r="SHT2" s="1668"/>
      <c r="SHU2" s="1668"/>
      <c r="SHV2" s="1668"/>
      <c r="SHW2" s="1668"/>
      <c r="SHX2" s="1668"/>
      <c r="SHY2" s="1668"/>
      <c r="SHZ2" s="1668"/>
      <c r="SIA2" s="1668"/>
      <c r="SIB2" s="1668"/>
      <c r="SIC2" s="1668"/>
      <c r="SID2" s="1668"/>
      <c r="SIE2" s="1668"/>
      <c r="SIF2" s="1668"/>
      <c r="SIG2" s="1668"/>
      <c r="SIH2" s="1668"/>
      <c r="SII2" s="1668"/>
      <c r="SIJ2" s="1668"/>
      <c r="SIK2" s="1668"/>
      <c r="SIL2" s="1668"/>
      <c r="SIM2" s="1668"/>
      <c r="SIN2" s="1668"/>
      <c r="SIO2" s="1668"/>
      <c r="SIP2" s="1668"/>
      <c r="SIQ2" s="1668"/>
      <c r="SIR2" s="1668"/>
      <c r="SIS2" s="1668"/>
      <c r="SIT2" s="1668"/>
      <c r="SIU2" s="1668"/>
      <c r="SIV2" s="1668"/>
      <c r="SIW2" s="1668"/>
      <c r="SIX2" s="1668"/>
      <c r="SIY2" s="1668"/>
      <c r="SIZ2" s="1668"/>
      <c r="SJA2" s="1668"/>
      <c r="SJB2" s="1668"/>
      <c r="SJC2" s="1668"/>
      <c r="SJD2" s="1668"/>
      <c r="SJE2" s="1668"/>
      <c r="SJF2" s="1668"/>
      <c r="SJG2" s="1668"/>
      <c r="SJH2" s="1668"/>
      <c r="SJI2" s="1668"/>
      <c r="SJJ2" s="1668"/>
      <c r="SJK2" s="1668"/>
      <c r="SJL2" s="1668"/>
      <c r="SJM2" s="1668"/>
      <c r="SJN2" s="1668"/>
      <c r="SJO2" s="1668"/>
      <c r="SJP2" s="1668"/>
      <c r="SJQ2" s="1668"/>
      <c r="SJR2" s="1668"/>
      <c r="SJS2" s="1668"/>
      <c r="SJT2" s="1668"/>
      <c r="SJU2" s="1668"/>
      <c r="SJV2" s="1668"/>
      <c r="SJW2" s="1668"/>
      <c r="SJX2" s="1668"/>
      <c r="SJY2" s="1668"/>
      <c r="SJZ2" s="1668"/>
      <c r="SKA2" s="1668"/>
      <c r="SKB2" s="1668"/>
      <c r="SKC2" s="1668"/>
      <c r="SKD2" s="1668"/>
      <c r="SKE2" s="1668"/>
      <c r="SKF2" s="1668"/>
      <c r="SKG2" s="1668"/>
      <c r="SKH2" s="1668"/>
      <c r="SKI2" s="1668"/>
      <c r="SKJ2" s="1668"/>
      <c r="SKK2" s="1668"/>
      <c r="SKL2" s="1668"/>
      <c r="SKM2" s="1668"/>
      <c r="SKN2" s="1668"/>
      <c r="SKO2" s="1668"/>
      <c r="SKP2" s="1668"/>
      <c r="SKQ2" s="1668"/>
      <c r="SKR2" s="1668"/>
      <c r="SKS2" s="1668"/>
      <c r="SKT2" s="1668"/>
      <c r="SKU2" s="1668"/>
      <c r="SKV2" s="1668"/>
      <c r="SKW2" s="1668"/>
      <c r="SKX2" s="1668"/>
      <c r="SKY2" s="1668"/>
      <c r="SKZ2" s="1668"/>
      <c r="SLA2" s="1668"/>
      <c r="SLB2" s="1668"/>
      <c r="SLC2" s="1668"/>
      <c r="SLD2" s="1668"/>
      <c r="SLE2" s="1668"/>
      <c r="SLF2" s="1668"/>
      <c r="SLG2" s="1668"/>
      <c r="SLH2" s="1668"/>
      <c r="SLI2" s="1668"/>
      <c r="SLJ2" s="1668"/>
      <c r="SLK2" s="1668"/>
      <c r="SLL2" s="1668"/>
      <c r="SLM2" s="1668"/>
      <c r="SLN2" s="1668"/>
      <c r="SLO2" s="1668"/>
      <c r="SLP2" s="1668"/>
      <c r="SLQ2" s="1668"/>
      <c r="SLR2" s="1668"/>
      <c r="SLS2" s="1668"/>
      <c r="SLT2" s="1668"/>
      <c r="SLU2" s="1668"/>
      <c r="SLV2" s="1668"/>
      <c r="SLW2" s="1668"/>
      <c r="SLX2" s="1668"/>
      <c r="SLY2" s="1668"/>
      <c r="SLZ2" s="1668"/>
      <c r="SMA2" s="1668"/>
      <c r="SMB2" s="1668"/>
      <c r="SMC2" s="1668"/>
      <c r="SMD2" s="1668"/>
      <c r="SME2" s="1668"/>
      <c r="SMF2" s="1668"/>
      <c r="SMG2" s="1668"/>
      <c r="SMH2" s="1668"/>
      <c r="SMI2" s="1668"/>
      <c r="SMJ2" s="1668"/>
      <c r="SMK2" s="1668"/>
      <c r="SML2" s="1668"/>
      <c r="SMM2" s="1668"/>
      <c r="SMN2" s="1668"/>
      <c r="SMO2" s="1668"/>
      <c r="SMP2" s="1668"/>
      <c r="SMQ2" s="1668"/>
      <c r="SMR2" s="1668"/>
      <c r="SMS2" s="1668"/>
      <c r="SMT2" s="1668"/>
      <c r="SMU2" s="1668"/>
      <c r="SMV2" s="1668"/>
      <c r="SMW2" s="1668"/>
      <c r="SMX2" s="1668"/>
      <c r="SMY2" s="1668"/>
      <c r="SMZ2" s="1668"/>
      <c r="SNA2" s="1668"/>
      <c r="SNB2" s="1668"/>
      <c r="SNC2" s="1668"/>
      <c r="SND2" s="1668"/>
      <c r="SNE2" s="1668"/>
      <c r="SNF2" s="1668"/>
      <c r="SNG2" s="1668"/>
      <c r="SNH2" s="1668"/>
      <c r="SNI2" s="1668"/>
      <c r="SNJ2" s="1668"/>
      <c r="SNK2" s="1668"/>
      <c r="SNL2" s="1668"/>
      <c r="SNM2" s="1668"/>
      <c r="SNN2" s="1668"/>
      <c r="SNO2" s="1668"/>
      <c r="SNP2" s="1668"/>
      <c r="SNQ2" s="1668"/>
      <c r="SNR2" s="1668"/>
      <c r="SNS2" s="1668"/>
      <c r="SNT2" s="1668"/>
      <c r="SNU2" s="1668"/>
      <c r="SNV2" s="1668"/>
      <c r="SNW2" s="1668"/>
      <c r="SNX2" s="1668"/>
      <c r="SNY2" s="1668"/>
      <c r="SNZ2" s="1668"/>
      <c r="SOA2" s="1668"/>
      <c r="SOB2" s="1668"/>
      <c r="SOC2" s="1668"/>
      <c r="SOD2" s="1668"/>
      <c r="SOE2" s="1668"/>
      <c r="SOF2" s="1668"/>
      <c r="SOG2" s="1668"/>
      <c r="SOH2" s="1668"/>
      <c r="SOI2" s="1668"/>
      <c r="SOJ2" s="1668"/>
      <c r="SOK2" s="1668"/>
      <c r="SOL2" s="1668"/>
      <c r="SOM2" s="1668"/>
      <c r="SON2" s="1668"/>
      <c r="SOO2" s="1668"/>
      <c r="SOP2" s="1668"/>
      <c r="SOQ2" s="1668"/>
      <c r="SOR2" s="1668"/>
      <c r="SOS2" s="1668"/>
      <c r="SOT2" s="1668"/>
      <c r="SOU2" s="1668"/>
      <c r="SOV2" s="1668"/>
      <c r="SOW2" s="1668"/>
      <c r="SOX2" s="1668"/>
      <c r="SOY2" s="1668"/>
      <c r="SOZ2" s="1668"/>
      <c r="SPA2" s="1668"/>
      <c r="SPB2" s="1668"/>
      <c r="SPC2" s="1668"/>
      <c r="SPD2" s="1668"/>
      <c r="SPE2" s="1668"/>
      <c r="SPF2" s="1668"/>
      <c r="SPG2" s="1668"/>
      <c r="SPH2" s="1668"/>
      <c r="SPI2" s="1668"/>
      <c r="SPJ2" s="1668"/>
      <c r="SPK2" s="1668"/>
      <c r="SPL2" s="1668"/>
      <c r="SPM2" s="1668"/>
      <c r="SPN2" s="1668"/>
      <c r="SPO2" s="1668"/>
      <c r="SPP2" s="1668"/>
      <c r="SPQ2" s="1668"/>
      <c r="SPR2" s="1668"/>
      <c r="SPS2" s="1668"/>
      <c r="SPT2" s="1668"/>
      <c r="SPU2" s="1668"/>
      <c r="SPV2" s="1668"/>
      <c r="SPW2" s="1668"/>
      <c r="SPX2" s="1668"/>
      <c r="SPY2" s="1668"/>
      <c r="SPZ2" s="1668"/>
      <c r="SQA2" s="1668"/>
      <c r="SQB2" s="1668"/>
      <c r="SQC2" s="1668"/>
      <c r="SQD2" s="1668"/>
      <c r="SQE2" s="1668"/>
      <c r="SQF2" s="1668"/>
      <c r="SQG2" s="1668"/>
      <c r="SQH2" s="1668"/>
      <c r="SQI2" s="1668"/>
      <c r="SQJ2" s="1668"/>
      <c r="SQK2" s="1668"/>
      <c r="SQL2" s="1668"/>
      <c r="SQM2" s="1668"/>
      <c r="SQN2" s="1668"/>
      <c r="SQO2" s="1668"/>
      <c r="SQP2" s="1668"/>
      <c r="SQQ2" s="1668"/>
      <c r="SQR2" s="1668"/>
      <c r="SQS2" s="1668"/>
      <c r="SQT2" s="1668"/>
      <c r="SQU2" s="1668"/>
      <c r="SQV2" s="1668"/>
      <c r="SQW2" s="1668"/>
      <c r="SQX2" s="1668"/>
      <c r="SQY2" s="1668"/>
      <c r="SQZ2" s="1668"/>
      <c r="SRA2" s="1668"/>
      <c r="SRB2" s="1668"/>
      <c r="SRC2" s="1668"/>
      <c r="SRD2" s="1668"/>
      <c r="SRE2" s="1668"/>
      <c r="SRF2" s="1668"/>
      <c r="SRG2" s="1668"/>
      <c r="SRH2" s="1668"/>
      <c r="SRI2" s="1668"/>
      <c r="SRJ2" s="1668"/>
      <c r="SRK2" s="1668"/>
      <c r="SRL2" s="1668"/>
      <c r="SRM2" s="1668"/>
      <c r="SRN2" s="1668"/>
      <c r="SRO2" s="1668"/>
      <c r="SRP2" s="1668"/>
      <c r="SRQ2" s="1668"/>
      <c r="SRR2" s="1668"/>
      <c r="SRS2" s="1668"/>
      <c r="SRT2" s="1668"/>
      <c r="SRU2" s="1668"/>
      <c r="SRV2" s="1668"/>
      <c r="SRW2" s="1668"/>
      <c r="SRX2" s="1668"/>
      <c r="SRY2" s="1668"/>
      <c r="SRZ2" s="1668"/>
      <c r="SSA2" s="1668"/>
      <c r="SSB2" s="1668"/>
      <c r="SSC2" s="1668"/>
      <c r="SSD2" s="1668"/>
      <c r="SSE2" s="1668"/>
      <c r="SSF2" s="1668"/>
      <c r="SSG2" s="1668"/>
      <c r="SSH2" s="1668"/>
      <c r="SSI2" s="1668"/>
      <c r="SSJ2" s="1668"/>
      <c r="SSK2" s="1668"/>
      <c r="SSL2" s="1668"/>
      <c r="SSM2" s="1668"/>
      <c r="SSN2" s="1668"/>
      <c r="SSO2" s="1668"/>
      <c r="SSP2" s="1668"/>
      <c r="SSQ2" s="1668"/>
      <c r="SSR2" s="1668"/>
      <c r="SSS2" s="1668"/>
      <c r="SST2" s="1668"/>
      <c r="SSU2" s="1668"/>
      <c r="SSV2" s="1668"/>
      <c r="SSW2" s="1668"/>
      <c r="SSX2" s="1668"/>
      <c r="SSY2" s="1668"/>
      <c r="SSZ2" s="1668"/>
      <c r="STA2" s="1668"/>
      <c r="STB2" s="1668"/>
      <c r="STC2" s="1668"/>
      <c r="STD2" s="1668"/>
      <c r="STE2" s="1668"/>
      <c r="STF2" s="1668"/>
      <c r="STG2" s="1668"/>
      <c r="STH2" s="1668"/>
      <c r="STI2" s="1668"/>
      <c r="STJ2" s="1668"/>
      <c r="STK2" s="1668"/>
      <c r="STL2" s="1668"/>
      <c r="STM2" s="1668"/>
      <c r="STN2" s="1668"/>
      <c r="STO2" s="1668"/>
      <c r="STP2" s="1668"/>
      <c r="STQ2" s="1668"/>
      <c r="STR2" s="1668"/>
      <c r="STS2" s="1668"/>
      <c r="STT2" s="1668"/>
      <c r="STU2" s="1668"/>
      <c r="STV2" s="1668"/>
      <c r="STW2" s="1668"/>
      <c r="STX2" s="1668"/>
      <c r="STY2" s="1668"/>
      <c r="STZ2" s="1668"/>
      <c r="SUA2" s="1668"/>
      <c r="SUB2" s="1668"/>
      <c r="SUC2" s="1668"/>
      <c r="SUD2" s="1668"/>
      <c r="SUE2" s="1668"/>
      <c r="SUF2" s="1668"/>
      <c r="SUG2" s="1668"/>
      <c r="SUH2" s="1668"/>
      <c r="SUI2" s="1668"/>
      <c r="SUJ2" s="1668"/>
      <c r="SUK2" s="1668"/>
      <c r="SUL2" s="1668"/>
      <c r="SUM2" s="1668"/>
      <c r="SUN2" s="1668"/>
      <c r="SUO2" s="1668"/>
      <c r="SUP2" s="1668"/>
      <c r="SUQ2" s="1668"/>
      <c r="SUR2" s="1668"/>
      <c r="SUS2" s="1668"/>
      <c r="SUT2" s="1668"/>
      <c r="SUU2" s="1668"/>
      <c r="SUV2" s="1668"/>
      <c r="SUW2" s="1668"/>
      <c r="SUX2" s="1668"/>
      <c r="SUY2" s="1668"/>
      <c r="SUZ2" s="1668"/>
      <c r="SVA2" s="1668"/>
      <c r="SVB2" s="1668"/>
      <c r="SVC2" s="1668"/>
      <c r="SVD2" s="1668"/>
      <c r="SVE2" s="1668"/>
      <c r="SVF2" s="1668"/>
      <c r="SVG2" s="1668"/>
      <c r="SVH2" s="1668"/>
      <c r="SVI2" s="1668"/>
      <c r="SVJ2" s="1668"/>
      <c r="SVK2" s="1668"/>
      <c r="SVL2" s="1668"/>
      <c r="SVM2" s="1668"/>
      <c r="SVN2" s="1668"/>
      <c r="SVO2" s="1668"/>
      <c r="SVP2" s="1668"/>
      <c r="SVQ2" s="1668"/>
      <c r="SVR2" s="1668"/>
      <c r="SVS2" s="1668"/>
      <c r="SVT2" s="1668"/>
      <c r="SVU2" s="1668"/>
      <c r="SVV2" s="1668"/>
      <c r="SVW2" s="1668"/>
      <c r="SVX2" s="1668"/>
      <c r="SVY2" s="1668"/>
      <c r="SVZ2" s="1668"/>
      <c r="SWA2" s="1668"/>
      <c r="SWB2" s="1668"/>
      <c r="SWC2" s="1668"/>
      <c r="SWD2" s="1668"/>
      <c r="SWE2" s="1668"/>
      <c r="SWF2" s="1668"/>
      <c r="SWG2" s="1668"/>
      <c r="SWH2" s="1668"/>
      <c r="SWI2" s="1668"/>
      <c r="SWJ2" s="1668"/>
      <c r="SWK2" s="1668"/>
      <c r="SWL2" s="1668"/>
      <c r="SWM2" s="1668"/>
      <c r="SWN2" s="1668"/>
      <c r="SWO2" s="1668"/>
      <c r="SWP2" s="1668"/>
      <c r="SWQ2" s="1668"/>
      <c r="SWR2" s="1668"/>
      <c r="SWS2" s="1668"/>
      <c r="SWT2" s="1668"/>
      <c r="SWU2" s="1668"/>
      <c r="SWV2" s="1668"/>
      <c r="SWW2" s="1668"/>
      <c r="SWX2" s="1668"/>
      <c r="SWY2" s="1668"/>
      <c r="SWZ2" s="1668"/>
      <c r="SXA2" s="1668"/>
      <c r="SXB2" s="1668"/>
      <c r="SXC2" s="1668"/>
      <c r="SXD2" s="1668"/>
      <c r="SXE2" s="1668"/>
      <c r="SXF2" s="1668"/>
      <c r="SXG2" s="1668"/>
      <c r="SXH2" s="1668"/>
      <c r="SXI2" s="1668"/>
      <c r="SXJ2" s="1668"/>
      <c r="SXK2" s="1668"/>
      <c r="SXL2" s="1668"/>
      <c r="SXM2" s="1668"/>
      <c r="SXN2" s="1668"/>
      <c r="SXO2" s="1668"/>
      <c r="SXP2" s="1668"/>
      <c r="SXQ2" s="1668"/>
      <c r="SXR2" s="1668"/>
      <c r="SXS2" s="1668"/>
      <c r="SXT2" s="1668"/>
      <c r="SXU2" s="1668"/>
      <c r="SXV2" s="1668"/>
      <c r="SXW2" s="1668"/>
      <c r="SXX2" s="1668"/>
      <c r="SXY2" s="1668"/>
      <c r="SXZ2" s="1668"/>
      <c r="SYA2" s="1668"/>
      <c r="SYB2" s="1668"/>
      <c r="SYC2" s="1668"/>
      <c r="SYD2" s="1668"/>
      <c r="SYE2" s="1668"/>
      <c r="SYF2" s="1668"/>
      <c r="SYG2" s="1668"/>
      <c r="SYH2" s="1668"/>
      <c r="SYI2" s="1668"/>
      <c r="SYJ2" s="1668"/>
      <c r="SYK2" s="1668"/>
      <c r="SYL2" s="1668"/>
      <c r="SYM2" s="1668"/>
      <c r="SYN2" s="1668"/>
      <c r="SYO2" s="1668"/>
      <c r="SYP2" s="1668"/>
      <c r="SYQ2" s="1668"/>
      <c r="SYR2" s="1668"/>
      <c r="SYS2" s="1668"/>
      <c r="SYT2" s="1668"/>
      <c r="SYU2" s="1668"/>
      <c r="SYV2" s="1668"/>
      <c r="SYW2" s="1668"/>
      <c r="SYX2" s="1668"/>
      <c r="SYY2" s="1668"/>
      <c r="SYZ2" s="1668"/>
      <c r="SZA2" s="1668"/>
      <c r="SZB2" s="1668"/>
      <c r="SZC2" s="1668"/>
      <c r="SZD2" s="1668"/>
      <c r="SZE2" s="1668"/>
      <c r="SZF2" s="1668"/>
      <c r="SZG2" s="1668"/>
      <c r="SZH2" s="1668"/>
      <c r="SZI2" s="1668"/>
      <c r="SZJ2" s="1668"/>
      <c r="SZK2" s="1668"/>
      <c r="SZL2" s="1668"/>
      <c r="SZM2" s="1668"/>
      <c r="SZN2" s="1668"/>
      <c r="SZO2" s="1668"/>
      <c r="SZP2" s="1668"/>
      <c r="SZQ2" s="1668"/>
      <c r="SZR2" s="1668"/>
      <c r="SZS2" s="1668"/>
      <c r="SZT2" s="1668"/>
      <c r="SZU2" s="1668"/>
      <c r="SZV2" s="1668"/>
      <c r="SZW2" s="1668"/>
      <c r="SZX2" s="1668"/>
      <c r="SZY2" s="1668"/>
      <c r="SZZ2" s="1668"/>
      <c r="TAA2" s="1668"/>
      <c r="TAB2" s="1668"/>
      <c r="TAC2" s="1668"/>
      <c r="TAD2" s="1668"/>
      <c r="TAE2" s="1668"/>
      <c r="TAF2" s="1668"/>
      <c r="TAG2" s="1668"/>
      <c r="TAH2" s="1668"/>
      <c r="TAI2" s="1668"/>
      <c r="TAJ2" s="1668"/>
      <c r="TAK2" s="1668"/>
      <c r="TAL2" s="1668"/>
      <c r="TAM2" s="1668"/>
      <c r="TAN2" s="1668"/>
      <c r="TAO2" s="1668"/>
      <c r="TAP2" s="1668"/>
      <c r="TAQ2" s="1668"/>
      <c r="TAR2" s="1668"/>
      <c r="TAS2" s="1668"/>
      <c r="TAT2" s="1668"/>
      <c r="TAU2" s="1668"/>
      <c r="TAV2" s="1668"/>
      <c r="TAW2" s="1668"/>
      <c r="TAX2" s="1668"/>
      <c r="TAY2" s="1668"/>
      <c r="TAZ2" s="1668"/>
      <c r="TBA2" s="1668"/>
      <c r="TBB2" s="1668"/>
      <c r="TBC2" s="1668"/>
      <c r="TBD2" s="1668"/>
      <c r="TBE2" s="1668"/>
      <c r="TBF2" s="1668"/>
      <c r="TBG2" s="1668"/>
      <c r="TBH2" s="1668"/>
      <c r="TBI2" s="1668"/>
      <c r="TBJ2" s="1668"/>
      <c r="TBK2" s="1668"/>
      <c r="TBL2" s="1668"/>
      <c r="TBM2" s="1668"/>
      <c r="TBN2" s="1668"/>
      <c r="TBO2" s="1668"/>
      <c r="TBP2" s="1668"/>
      <c r="TBQ2" s="1668"/>
      <c r="TBR2" s="1668"/>
      <c r="TBS2" s="1668"/>
      <c r="TBT2" s="1668"/>
      <c r="TBU2" s="1668"/>
      <c r="TBV2" s="1668"/>
      <c r="TBW2" s="1668"/>
      <c r="TBX2" s="1668"/>
      <c r="TBY2" s="1668"/>
      <c r="TBZ2" s="1668"/>
      <c r="TCA2" s="1668"/>
      <c r="TCB2" s="1668"/>
      <c r="TCC2" s="1668"/>
      <c r="TCD2" s="1668"/>
      <c r="TCE2" s="1668"/>
      <c r="TCF2" s="1668"/>
      <c r="TCG2" s="1668"/>
      <c r="TCH2" s="1668"/>
      <c r="TCI2" s="1668"/>
      <c r="TCJ2" s="1668"/>
      <c r="TCK2" s="1668"/>
      <c r="TCL2" s="1668"/>
      <c r="TCM2" s="1668"/>
      <c r="TCN2" s="1668"/>
      <c r="TCO2" s="1668"/>
      <c r="TCP2" s="1668"/>
      <c r="TCQ2" s="1668"/>
      <c r="TCR2" s="1668"/>
      <c r="TCS2" s="1668"/>
      <c r="TCT2" s="1668"/>
      <c r="TCU2" s="1668"/>
      <c r="TCV2" s="1668"/>
      <c r="TCW2" s="1668"/>
      <c r="TCX2" s="1668"/>
      <c r="TCY2" s="1668"/>
      <c r="TCZ2" s="1668"/>
      <c r="TDA2" s="1668"/>
      <c r="TDB2" s="1668"/>
      <c r="TDC2" s="1668"/>
      <c r="TDD2" s="1668"/>
      <c r="TDE2" s="1668"/>
      <c r="TDF2" s="1668"/>
      <c r="TDG2" s="1668"/>
      <c r="TDH2" s="1668"/>
      <c r="TDI2" s="1668"/>
      <c r="TDJ2" s="1668"/>
      <c r="TDK2" s="1668"/>
      <c r="TDL2" s="1668"/>
      <c r="TDM2" s="1668"/>
      <c r="TDN2" s="1668"/>
      <c r="TDO2" s="1668"/>
      <c r="TDP2" s="1668"/>
      <c r="TDQ2" s="1668"/>
      <c r="TDR2" s="1668"/>
      <c r="TDS2" s="1668"/>
      <c r="TDT2" s="1668"/>
      <c r="TDU2" s="1668"/>
      <c r="TDV2" s="1668"/>
      <c r="TDW2" s="1668"/>
      <c r="TDX2" s="1668"/>
      <c r="TDY2" s="1668"/>
      <c r="TDZ2" s="1668"/>
      <c r="TEA2" s="1668"/>
      <c r="TEB2" s="1668"/>
      <c r="TEC2" s="1668"/>
      <c r="TED2" s="1668"/>
      <c r="TEE2" s="1668"/>
      <c r="TEF2" s="1668"/>
      <c r="TEG2" s="1668"/>
      <c r="TEH2" s="1668"/>
      <c r="TEI2" s="1668"/>
      <c r="TEJ2" s="1668"/>
      <c r="TEK2" s="1668"/>
      <c r="TEL2" s="1668"/>
      <c r="TEM2" s="1668"/>
      <c r="TEN2" s="1668"/>
      <c r="TEO2" s="1668"/>
      <c r="TEP2" s="1668"/>
      <c r="TEQ2" s="1668"/>
      <c r="TER2" s="1668"/>
      <c r="TES2" s="1668"/>
      <c r="TET2" s="1668"/>
      <c r="TEU2" s="1668"/>
      <c r="TEV2" s="1668"/>
      <c r="TEW2" s="1668"/>
      <c r="TEX2" s="1668"/>
      <c r="TEY2" s="1668"/>
      <c r="TEZ2" s="1668"/>
      <c r="TFA2" s="1668"/>
      <c r="TFB2" s="1668"/>
      <c r="TFC2" s="1668"/>
      <c r="TFD2" s="1668"/>
      <c r="TFE2" s="1668"/>
      <c r="TFF2" s="1668"/>
      <c r="TFG2" s="1668"/>
      <c r="TFH2" s="1668"/>
      <c r="TFI2" s="1668"/>
      <c r="TFJ2" s="1668"/>
      <c r="TFK2" s="1668"/>
      <c r="TFL2" s="1668"/>
      <c r="TFM2" s="1668"/>
      <c r="TFN2" s="1668"/>
      <c r="TFO2" s="1668"/>
      <c r="TFP2" s="1668"/>
      <c r="TFQ2" s="1668"/>
      <c r="TFR2" s="1668"/>
      <c r="TFS2" s="1668"/>
      <c r="TFT2" s="1668"/>
      <c r="TFU2" s="1668"/>
      <c r="TFV2" s="1668"/>
      <c r="TFW2" s="1668"/>
      <c r="TFX2" s="1668"/>
      <c r="TFY2" s="1668"/>
      <c r="TFZ2" s="1668"/>
      <c r="TGA2" s="1668"/>
      <c r="TGB2" s="1668"/>
      <c r="TGC2" s="1668"/>
      <c r="TGD2" s="1668"/>
      <c r="TGE2" s="1668"/>
      <c r="TGF2" s="1668"/>
      <c r="TGG2" s="1668"/>
      <c r="TGH2" s="1668"/>
      <c r="TGI2" s="1668"/>
      <c r="TGJ2" s="1668"/>
      <c r="TGK2" s="1668"/>
      <c r="TGL2" s="1668"/>
      <c r="TGM2" s="1668"/>
      <c r="TGN2" s="1668"/>
      <c r="TGO2" s="1668"/>
      <c r="TGP2" s="1668"/>
      <c r="TGQ2" s="1668"/>
      <c r="TGR2" s="1668"/>
      <c r="TGS2" s="1668"/>
      <c r="TGT2" s="1668"/>
      <c r="TGU2" s="1668"/>
      <c r="TGV2" s="1668"/>
      <c r="TGW2" s="1668"/>
      <c r="TGX2" s="1668"/>
      <c r="TGY2" s="1668"/>
      <c r="TGZ2" s="1668"/>
      <c r="THA2" s="1668"/>
      <c r="THB2" s="1668"/>
      <c r="THC2" s="1668"/>
      <c r="THD2" s="1668"/>
      <c r="THE2" s="1668"/>
      <c r="THF2" s="1668"/>
      <c r="THG2" s="1668"/>
      <c r="THH2" s="1668"/>
      <c r="THI2" s="1668"/>
      <c r="THJ2" s="1668"/>
      <c r="THK2" s="1668"/>
      <c r="THL2" s="1668"/>
      <c r="THM2" s="1668"/>
      <c r="THN2" s="1668"/>
      <c r="THO2" s="1668"/>
      <c r="THP2" s="1668"/>
      <c r="THQ2" s="1668"/>
      <c r="THR2" s="1668"/>
      <c r="THS2" s="1668"/>
      <c r="THT2" s="1668"/>
      <c r="THU2" s="1668"/>
      <c r="THV2" s="1668"/>
      <c r="THW2" s="1668"/>
      <c r="THX2" s="1668"/>
      <c r="THY2" s="1668"/>
      <c r="THZ2" s="1668"/>
      <c r="TIA2" s="1668"/>
      <c r="TIB2" s="1668"/>
      <c r="TIC2" s="1668"/>
      <c r="TID2" s="1668"/>
      <c r="TIE2" s="1668"/>
      <c r="TIF2" s="1668"/>
      <c r="TIG2" s="1668"/>
      <c r="TIH2" s="1668"/>
      <c r="TII2" s="1668"/>
      <c r="TIJ2" s="1668"/>
      <c r="TIK2" s="1668"/>
      <c r="TIL2" s="1668"/>
      <c r="TIM2" s="1668"/>
      <c r="TIN2" s="1668"/>
      <c r="TIO2" s="1668"/>
      <c r="TIP2" s="1668"/>
      <c r="TIQ2" s="1668"/>
      <c r="TIR2" s="1668"/>
      <c r="TIS2" s="1668"/>
      <c r="TIT2" s="1668"/>
      <c r="TIU2" s="1668"/>
      <c r="TIV2" s="1668"/>
      <c r="TIW2" s="1668"/>
      <c r="TIX2" s="1668"/>
      <c r="TIY2" s="1668"/>
      <c r="TIZ2" s="1668"/>
      <c r="TJA2" s="1668"/>
      <c r="TJB2" s="1668"/>
      <c r="TJC2" s="1668"/>
      <c r="TJD2" s="1668"/>
      <c r="TJE2" s="1668"/>
      <c r="TJF2" s="1668"/>
      <c r="TJG2" s="1668"/>
      <c r="TJH2" s="1668"/>
      <c r="TJI2" s="1668"/>
      <c r="TJJ2" s="1668"/>
      <c r="TJK2" s="1668"/>
      <c r="TJL2" s="1668"/>
      <c r="TJM2" s="1668"/>
      <c r="TJN2" s="1668"/>
      <c r="TJO2" s="1668"/>
      <c r="TJP2" s="1668"/>
      <c r="TJQ2" s="1668"/>
      <c r="TJR2" s="1668"/>
      <c r="TJS2" s="1668"/>
      <c r="TJT2" s="1668"/>
      <c r="TJU2" s="1668"/>
      <c r="TJV2" s="1668"/>
      <c r="TJW2" s="1668"/>
      <c r="TJX2" s="1668"/>
      <c r="TJY2" s="1668"/>
      <c r="TJZ2" s="1668"/>
      <c r="TKA2" s="1668"/>
      <c r="TKB2" s="1668"/>
      <c r="TKC2" s="1668"/>
      <c r="TKD2" s="1668"/>
      <c r="TKE2" s="1668"/>
      <c r="TKF2" s="1668"/>
      <c r="TKG2" s="1668"/>
      <c r="TKH2" s="1668"/>
      <c r="TKI2" s="1668"/>
      <c r="TKJ2" s="1668"/>
      <c r="TKK2" s="1668"/>
      <c r="TKL2" s="1668"/>
      <c r="TKM2" s="1668"/>
      <c r="TKN2" s="1668"/>
      <c r="TKO2" s="1668"/>
      <c r="TKP2" s="1668"/>
      <c r="TKQ2" s="1668"/>
      <c r="TKR2" s="1668"/>
      <c r="TKS2" s="1668"/>
      <c r="TKT2" s="1668"/>
      <c r="TKU2" s="1668"/>
      <c r="TKV2" s="1668"/>
      <c r="TKW2" s="1668"/>
      <c r="TKX2" s="1668"/>
      <c r="TKY2" s="1668"/>
      <c r="TKZ2" s="1668"/>
      <c r="TLA2" s="1668"/>
      <c r="TLB2" s="1668"/>
      <c r="TLC2" s="1668"/>
      <c r="TLD2" s="1668"/>
      <c r="TLE2" s="1668"/>
      <c r="TLF2" s="1668"/>
      <c r="TLG2" s="1668"/>
      <c r="TLH2" s="1668"/>
      <c r="TLI2" s="1668"/>
      <c r="TLJ2" s="1668"/>
      <c r="TLK2" s="1668"/>
      <c r="TLL2" s="1668"/>
      <c r="TLM2" s="1668"/>
      <c r="TLN2" s="1668"/>
      <c r="TLO2" s="1668"/>
      <c r="TLP2" s="1668"/>
      <c r="TLQ2" s="1668"/>
      <c r="TLR2" s="1668"/>
      <c r="TLS2" s="1668"/>
      <c r="TLT2" s="1668"/>
      <c r="TLU2" s="1668"/>
      <c r="TLV2" s="1668"/>
      <c r="TLW2" s="1668"/>
      <c r="TLX2" s="1668"/>
      <c r="TLY2" s="1668"/>
      <c r="TLZ2" s="1668"/>
      <c r="TMA2" s="1668"/>
      <c r="TMB2" s="1668"/>
      <c r="TMC2" s="1668"/>
      <c r="TMD2" s="1668"/>
      <c r="TME2" s="1668"/>
      <c r="TMF2" s="1668"/>
      <c r="TMG2" s="1668"/>
      <c r="TMH2" s="1668"/>
      <c r="TMI2" s="1668"/>
      <c r="TMJ2" s="1668"/>
      <c r="TMK2" s="1668"/>
      <c r="TML2" s="1668"/>
      <c r="TMM2" s="1668"/>
      <c r="TMN2" s="1668"/>
      <c r="TMO2" s="1668"/>
      <c r="TMP2" s="1668"/>
      <c r="TMQ2" s="1668"/>
      <c r="TMR2" s="1668"/>
      <c r="TMS2" s="1668"/>
      <c r="TMT2" s="1668"/>
      <c r="TMU2" s="1668"/>
      <c r="TMV2" s="1668"/>
      <c r="TMW2" s="1668"/>
      <c r="TMX2" s="1668"/>
      <c r="TMY2" s="1668"/>
      <c r="TMZ2" s="1668"/>
      <c r="TNA2" s="1668"/>
      <c r="TNB2" s="1668"/>
      <c r="TNC2" s="1668"/>
      <c r="TND2" s="1668"/>
      <c r="TNE2" s="1668"/>
      <c r="TNF2" s="1668"/>
      <c r="TNG2" s="1668"/>
      <c r="TNH2" s="1668"/>
      <c r="TNI2" s="1668"/>
      <c r="TNJ2" s="1668"/>
      <c r="TNK2" s="1668"/>
      <c r="TNL2" s="1668"/>
      <c r="TNM2" s="1668"/>
      <c r="TNN2" s="1668"/>
      <c r="TNO2" s="1668"/>
      <c r="TNP2" s="1668"/>
      <c r="TNQ2" s="1668"/>
      <c r="TNR2" s="1668"/>
      <c r="TNS2" s="1668"/>
      <c r="TNT2" s="1668"/>
      <c r="TNU2" s="1668"/>
      <c r="TNV2" s="1668"/>
      <c r="TNW2" s="1668"/>
      <c r="TNX2" s="1668"/>
      <c r="TNY2" s="1668"/>
      <c r="TNZ2" s="1668"/>
      <c r="TOA2" s="1668"/>
      <c r="TOB2" s="1668"/>
      <c r="TOC2" s="1668"/>
      <c r="TOD2" s="1668"/>
      <c r="TOE2" s="1668"/>
      <c r="TOF2" s="1668"/>
      <c r="TOG2" s="1668"/>
      <c r="TOH2" s="1668"/>
      <c r="TOI2" s="1668"/>
      <c r="TOJ2" s="1668"/>
      <c r="TOK2" s="1668"/>
      <c r="TOL2" s="1668"/>
      <c r="TOM2" s="1668"/>
      <c r="TON2" s="1668"/>
      <c r="TOO2" s="1668"/>
      <c r="TOP2" s="1668"/>
      <c r="TOQ2" s="1668"/>
      <c r="TOR2" s="1668"/>
      <c r="TOS2" s="1668"/>
      <c r="TOT2" s="1668"/>
      <c r="TOU2" s="1668"/>
      <c r="TOV2" s="1668"/>
      <c r="TOW2" s="1668"/>
      <c r="TOX2" s="1668"/>
      <c r="TOY2" s="1668"/>
      <c r="TOZ2" s="1668"/>
      <c r="TPA2" s="1668"/>
      <c r="TPB2" s="1668"/>
      <c r="TPC2" s="1668"/>
      <c r="TPD2" s="1668"/>
      <c r="TPE2" s="1668"/>
      <c r="TPF2" s="1668"/>
      <c r="TPG2" s="1668"/>
      <c r="TPH2" s="1668"/>
      <c r="TPI2" s="1668"/>
      <c r="TPJ2" s="1668"/>
      <c r="TPK2" s="1668"/>
      <c r="TPL2" s="1668"/>
      <c r="TPM2" s="1668"/>
      <c r="TPN2" s="1668"/>
      <c r="TPO2" s="1668"/>
      <c r="TPP2" s="1668"/>
      <c r="TPQ2" s="1668"/>
      <c r="TPR2" s="1668"/>
      <c r="TPS2" s="1668"/>
      <c r="TPT2" s="1668"/>
      <c r="TPU2" s="1668"/>
      <c r="TPV2" s="1668"/>
      <c r="TPW2" s="1668"/>
      <c r="TPX2" s="1668"/>
      <c r="TPY2" s="1668"/>
      <c r="TPZ2" s="1668"/>
      <c r="TQA2" s="1668"/>
      <c r="TQB2" s="1668"/>
      <c r="TQC2" s="1668"/>
      <c r="TQD2" s="1668"/>
      <c r="TQE2" s="1668"/>
      <c r="TQF2" s="1668"/>
      <c r="TQG2" s="1668"/>
      <c r="TQH2" s="1668"/>
      <c r="TQI2" s="1668"/>
      <c r="TQJ2" s="1668"/>
      <c r="TQK2" s="1668"/>
      <c r="TQL2" s="1668"/>
      <c r="TQM2" s="1668"/>
      <c r="TQN2" s="1668"/>
      <c r="TQO2" s="1668"/>
      <c r="TQP2" s="1668"/>
      <c r="TQQ2" s="1668"/>
      <c r="TQR2" s="1668"/>
      <c r="TQS2" s="1668"/>
      <c r="TQT2" s="1668"/>
      <c r="TQU2" s="1668"/>
      <c r="TQV2" s="1668"/>
      <c r="TQW2" s="1668"/>
      <c r="TQX2" s="1668"/>
      <c r="TQY2" s="1668"/>
      <c r="TQZ2" s="1668"/>
      <c r="TRA2" s="1668"/>
      <c r="TRB2" s="1668"/>
      <c r="TRC2" s="1668"/>
      <c r="TRD2" s="1668"/>
      <c r="TRE2" s="1668"/>
      <c r="TRF2" s="1668"/>
      <c r="TRG2" s="1668"/>
      <c r="TRH2" s="1668"/>
      <c r="TRI2" s="1668"/>
      <c r="TRJ2" s="1668"/>
      <c r="TRK2" s="1668"/>
      <c r="TRL2" s="1668"/>
      <c r="TRM2" s="1668"/>
      <c r="TRN2" s="1668"/>
      <c r="TRO2" s="1668"/>
      <c r="TRP2" s="1668"/>
      <c r="TRQ2" s="1668"/>
      <c r="TRR2" s="1668"/>
      <c r="TRS2" s="1668"/>
      <c r="TRT2" s="1668"/>
      <c r="TRU2" s="1668"/>
      <c r="TRV2" s="1668"/>
      <c r="TRW2" s="1668"/>
      <c r="TRX2" s="1668"/>
      <c r="TRY2" s="1668"/>
      <c r="TRZ2" s="1668"/>
      <c r="TSA2" s="1668"/>
      <c r="TSB2" s="1668"/>
      <c r="TSC2" s="1668"/>
      <c r="TSD2" s="1668"/>
      <c r="TSE2" s="1668"/>
      <c r="TSF2" s="1668"/>
      <c r="TSG2" s="1668"/>
      <c r="TSH2" s="1668"/>
      <c r="TSI2" s="1668"/>
      <c r="TSJ2" s="1668"/>
      <c r="TSK2" s="1668"/>
      <c r="TSL2" s="1668"/>
      <c r="TSM2" s="1668"/>
      <c r="TSN2" s="1668"/>
      <c r="TSO2" s="1668"/>
      <c r="TSP2" s="1668"/>
      <c r="TSQ2" s="1668"/>
      <c r="TSR2" s="1668"/>
      <c r="TSS2" s="1668"/>
      <c r="TST2" s="1668"/>
      <c r="TSU2" s="1668"/>
      <c r="TSV2" s="1668"/>
      <c r="TSW2" s="1668"/>
      <c r="TSX2" s="1668"/>
      <c r="TSY2" s="1668"/>
      <c r="TSZ2" s="1668"/>
      <c r="TTA2" s="1668"/>
      <c r="TTB2" s="1668"/>
      <c r="TTC2" s="1668"/>
      <c r="TTD2" s="1668"/>
      <c r="TTE2" s="1668"/>
      <c r="TTF2" s="1668"/>
      <c r="TTG2" s="1668"/>
      <c r="TTH2" s="1668"/>
      <c r="TTI2" s="1668"/>
      <c r="TTJ2" s="1668"/>
      <c r="TTK2" s="1668"/>
      <c r="TTL2" s="1668"/>
      <c r="TTM2" s="1668"/>
      <c r="TTN2" s="1668"/>
      <c r="TTO2" s="1668"/>
      <c r="TTP2" s="1668"/>
      <c r="TTQ2" s="1668"/>
      <c r="TTR2" s="1668"/>
      <c r="TTS2" s="1668"/>
      <c r="TTT2" s="1668"/>
      <c r="TTU2" s="1668"/>
      <c r="TTV2" s="1668"/>
      <c r="TTW2" s="1668"/>
      <c r="TTX2" s="1668"/>
      <c r="TTY2" s="1668"/>
      <c r="TTZ2" s="1668"/>
      <c r="TUA2" s="1668"/>
      <c r="TUB2" s="1668"/>
      <c r="TUC2" s="1668"/>
      <c r="TUD2" s="1668"/>
      <c r="TUE2" s="1668"/>
      <c r="TUF2" s="1668"/>
      <c r="TUG2" s="1668"/>
      <c r="TUH2" s="1668"/>
      <c r="TUI2" s="1668"/>
      <c r="TUJ2" s="1668"/>
      <c r="TUK2" s="1668"/>
      <c r="TUL2" s="1668"/>
      <c r="TUM2" s="1668"/>
      <c r="TUN2" s="1668"/>
      <c r="TUO2" s="1668"/>
      <c r="TUP2" s="1668"/>
      <c r="TUQ2" s="1668"/>
      <c r="TUR2" s="1668"/>
      <c r="TUS2" s="1668"/>
      <c r="TUT2" s="1668"/>
      <c r="TUU2" s="1668"/>
      <c r="TUV2" s="1668"/>
      <c r="TUW2" s="1668"/>
      <c r="TUX2" s="1668"/>
      <c r="TUY2" s="1668"/>
      <c r="TUZ2" s="1668"/>
      <c r="TVA2" s="1668"/>
      <c r="TVB2" s="1668"/>
      <c r="TVC2" s="1668"/>
      <c r="TVD2" s="1668"/>
      <c r="TVE2" s="1668"/>
      <c r="TVF2" s="1668"/>
      <c r="TVG2" s="1668"/>
      <c r="TVH2" s="1668"/>
      <c r="TVI2" s="1668"/>
      <c r="TVJ2" s="1668"/>
      <c r="TVK2" s="1668"/>
      <c r="TVL2" s="1668"/>
      <c r="TVM2" s="1668"/>
      <c r="TVN2" s="1668"/>
      <c r="TVO2" s="1668"/>
      <c r="TVP2" s="1668"/>
      <c r="TVQ2" s="1668"/>
      <c r="TVR2" s="1668"/>
      <c r="TVS2" s="1668"/>
      <c r="TVT2" s="1668"/>
      <c r="TVU2" s="1668"/>
      <c r="TVV2" s="1668"/>
      <c r="TVW2" s="1668"/>
      <c r="TVX2" s="1668"/>
      <c r="TVY2" s="1668"/>
      <c r="TVZ2" s="1668"/>
      <c r="TWA2" s="1668"/>
      <c r="TWB2" s="1668"/>
      <c r="TWC2" s="1668"/>
      <c r="TWD2" s="1668"/>
      <c r="TWE2" s="1668"/>
      <c r="TWF2" s="1668"/>
      <c r="TWG2" s="1668"/>
      <c r="TWH2" s="1668"/>
      <c r="TWI2" s="1668"/>
      <c r="TWJ2" s="1668"/>
      <c r="TWK2" s="1668"/>
      <c r="TWL2" s="1668"/>
      <c r="TWM2" s="1668"/>
      <c r="TWN2" s="1668"/>
      <c r="TWO2" s="1668"/>
      <c r="TWP2" s="1668"/>
      <c r="TWQ2" s="1668"/>
      <c r="TWR2" s="1668"/>
      <c r="TWS2" s="1668"/>
      <c r="TWT2" s="1668"/>
      <c r="TWU2" s="1668"/>
      <c r="TWV2" s="1668"/>
      <c r="TWW2" s="1668"/>
      <c r="TWX2" s="1668"/>
      <c r="TWY2" s="1668"/>
      <c r="TWZ2" s="1668"/>
      <c r="TXA2" s="1668"/>
      <c r="TXB2" s="1668"/>
      <c r="TXC2" s="1668"/>
      <c r="TXD2" s="1668"/>
      <c r="TXE2" s="1668"/>
      <c r="TXF2" s="1668"/>
      <c r="TXG2" s="1668"/>
      <c r="TXH2" s="1668"/>
      <c r="TXI2" s="1668"/>
      <c r="TXJ2" s="1668"/>
      <c r="TXK2" s="1668"/>
      <c r="TXL2" s="1668"/>
      <c r="TXM2" s="1668"/>
      <c r="TXN2" s="1668"/>
      <c r="TXO2" s="1668"/>
      <c r="TXP2" s="1668"/>
      <c r="TXQ2" s="1668"/>
      <c r="TXR2" s="1668"/>
      <c r="TXS2" s="1668"/>
      <c r="TXT2" s="1668"/>
      <c r="TXU2" s="1668"/>
      <c r="TXV2" s="1668"/>
      <c r="TXW2" s="1668"/>
      <c r="TXX2" s="1668"/>
      <c r="TXY2" s="1668"/>
      <c r="TXZ2" s="1668"/>
      <c r="TYA2" s="1668"/>
      <c r="TYB2" s="1668"/>
      <c r="TYC2" s="1668"/>
      <c r="TYD2" s="1668"/>
      <c r="TYE2" s="1668"/>
      <c r="TYF2" s="1668"/>
      <c r="TYG2" s="1668"/>
      <c r="TYH2" s="1668"/>
      <c r="TYI2" s="1668"/>
      <c r="TYJ2" s="1668"/>
      <c r="TYK2" s="1668"/>
      <c r="TYL2" s="1668"/>
      <c r="TYM2" s="1668"/>
      <c r="TYN2" s="1668"/>
      <c r="TYO2" s="1668"/>
      <c r="TYP2" s="1668"/>
      <c r="TYQ2" s="1668"/>
      <c r="TYR2" s="1668"/>
      <c r="TYS2" s="1668"/>
      <c r="TYT2" s="1668"/>
      <c r="TYU2" s="1668"/>
      <c r="TYV2" s="1668"/>
      <c r="TYW2" s="1668"/>
      <c r="TYX2" s="1668"/>
      <c r="TYY2" s="1668"/>
      <c r="TYZ2" s="1668"/>
      <c r="TZA2" s="1668"/>
      <c r="TZB2" s="1668"/>
      <c r="TZC2" s="1668"/>
      <c r="TZD2" s="1668"/>
      <c r="TZE2" s="1668"/>
      <c r="TZF2" s="1668"/>
      <c r="TZG2" s="1668"/>
      <c r="TZH2" s="1668"/>
      <c r="TZI2" s="1668"/>
      <c r="TZJ2" s="1668"/>
      <c r="TZK2" s="1668"/>
      <c r="TZL2" s="1668"/>
      <c r="TZM2" s="1668"/>
      <c r="TZN2" s="1668"/>
      <c r="TZO2" s="1668"/>
      <c r="TZP2" s="1668"/>
      <c r="TZQ2" s="1668"/>
      <c r="TZR2" s="1668"/>
      <c r="TZS2" s="1668"/>
      <c r="TZT2" s="1668"/>
      <c r="TZU2" s="1668"/>
      <c r="TZV2" s="1668"/>
      <c r="TZW2" s="1668"/>
      <c r="TZX2" s="1668"/>
      <c r="TZY2" s="1668"/>
      <c r="TZZ2" s="1668"/>
      <c r="UAA2" s="1668"/>
      <c r="UAB2" s="1668"/>
      <c r="UAC2" s="1668"/>
      <c r="UAD2" s="1668"/>
      <c r="UAE2" s="1668"/>
      <c r="UAF2" s="1668"/>
      <c r="UAG2" s="1668"/>
      <c r="UAH2" s="1668"/>
      <c r="UAI2" s="1668"/>
      <c r="UAJ2" s="1668"/>
      <c r="UAK2" s="1668"/>
      <c r="UAL2" s="1668"/>
      <c r="UAM2" s="1668"/>
      <c r="UAN2" s="1668"/>
      <c r="UAO2" s="1668"/>
      <c r="UAP2" s="1668"/>
      <c r="UAQ2" s="1668"/>
      <c r="UAR2" s="1668"/>
      <c r="UAS2" s="1668"/>
      <c r="UAT2" s="1668"/>
      <c r="UAU2" s="1668"/>
      <c r="UAV2" s="1668"/>
      <c r="UAW2" s="1668"/>
      <c r="UAX2" s="1668"/>
      <c r="UAY2" s="1668"/>
      <c r="UAZ2" s="1668"/>
      <c r="UBA2" s="1668"/>
      <c r="UBB2" s="1668"/>
      <c r="UBC2" s="1668"/>
      <c r="UBD2" s="1668"/>
      <c r="UBE2" s="1668"/>
      <c r="UBF2" s="1668"/>
      <c r="UBG2" s="1668"/>
      <c r="UBH2" s="1668"/>
      <c r="UBI2" s="1668"/>
      <c r="UBJ2" s="1668"/>
      <c r="UBK2" s="1668"/>
      <c r="UBL2" s="1668"/>
      <c r="UBM2" s="1668"/>
      <c r="UBN2" s="1668"/>
      <c r="UBO2" s="1668"/>
      <c r="UBP2" s="1668"/>
      <c r="UBQ2" s="1668"/>
      <c r="UBR2" s="1668"/>
      <c r="UBS2" s="1668"/>
      <c r="UBT2" s="1668"/>
      <c r="UBU2" s="1668"/>
      <c r="UBV2" s="1668"/>
      <c r="UBW2" s="1668"/>
      <c r="UBX2" s="1668"/>
      <c r="UBY2" s="1668"/>
      <c r="UBZ2" s="1668"/>
      <c r="UCA2" s="1668"/>
      <c r="UCB2" s="1668"/>
      <c r="UCC2" s="1668"/>
      <c r="UCD2" s="1668"/>
      <c r="UCE2" s="1668"/>
      <c r="UCF2" s="1668"/>
      <c r="UCG2" s="1668"/>
      <c r="UCH2" s="1668"/>
      <c r="UCI2" s="1668"/>
      <c r="UCJ2" s="1668"/>
      <c r="UCK2" s="1668"/>
      <c r="UCL2" s="1668"/>
      <c r="UCM2" s="1668"/>
      <c r="UCN2" s="1668"/>
      <c r="UCO2" s="1668"/>
      <c r="UCP2" s="1668"/>
      <c r="UCQ2" s="1668"/>
      <c r="UCR2" s="1668"/>
      <c r="UCS2" s="1668"/>
      <c r="UCT2" s="1668"/>
      <c r="UCU2" s="1668"/>
      <c r="UCV2" s="1668"/>
      <c r="UCW2" s="1668"/>
      <c r="UCX2" s="1668"/>
      <c r="UCY2" s="1668"/>
      <c r="UCZ2" s="1668"/>
      <c r="UDA2" s="1668"/>
      <c r="UDB2" s="1668"/>
      <c r="UDC2" s="1668"/>
      <c r="UDD2" s="1668"/>
      <c r="UDE2" s="1668"/>
      <c r="UDF2" s="1668"/>
      <c r="UDG2" s="1668"/>
      <c r="UDH2" s="1668"/>
      <c r="UDI2" s="1668"/>
      <c r="UDJ2" s="1668"/>
      <c r="UDK2" s="1668"/>
      <c r="UDL2" s="1668"/>
      <c r="UDM2" s="1668"/>
      <c r="UDN2" s="1668"/>
      <c r="UDO2" s="1668"/>
      <c r="UDP2" s="1668"/>
      <c r="UDQ2" s="1668"/>
      <c r="UDR2" s="1668"/>
      <c r="UDS2" s="1668"/>
      <c r="UDT2" s="1668"/>
      <c r="UDU2" s="1668"/>
      <c r="UDV2" s="1668"/>
      <c r="UDW2" s="1668"/>
      <c r="UDX2" s="1668"/>
      <c r="UDY2" s="1668"/>
      <c r="UDZ2" s="1668"/>
      <c r="UEA2" s="1668"/>
      <c r="UEB2" s="1668"/>
      <c r="UEC2" s="1668"/>
      <c r="UED2" s="1668"/>
      <c r="UEE2" s="1668"/>
      <c r="UEF2" s="1668"/>
      <c r="UEG2" s="1668"/>
      <c r="UEH2" s="1668"/>
      <c r="UEI2" s="1668"/>
      <c r="UEJ2" s="1668"/>
      <c r="UEK2" s="1668"/>
      <c r="UEL2" s="1668"/>
      <c r="UEM2" s="1668"/>
      <c r="UEN2" s="1668"/>
      <c r="UEO2" s="1668"/>
      <c r="UEP2" s="1668"/>
      <c r="UEQ2" s="1668"/>
      <c r="UER2" s="1668"/>
      <c r="UES2" s="1668"/>
      <c r="UET2" s="1668"/>
      <c r="UEU2" s="1668"/>
      <c r="UEV2" s="1668"/>
      <c r="UEW2" s="1668"/>
      <c r="UEX2" s="1668"/>
      <c r="UEY2" s="1668"/>
      <c r="UEZ2" s="1668"/>
      <c r="UFA2" s="1668"/>
      <c r="UFB2" s="1668"/>
      <c r="UFC2" s="1668"/>
      <c r="UFD2" s="1668"/>
      <c r="UFE2" s="1668"/>
      <c r="UFF2" s="1668"/>
      <c r="UFG2" s="1668"/>
      <c r="UFH2" s="1668"/>
      <c r="UFI2" s="1668"/>
      <c r="UFJ2" s="1668"/>
      <c r="UFK2" s="1668"/>
      <c r="UFL2" s="1668"/>
      <c r="UFM2" s="1668"/>
      <c r="UFN2" s="1668"/>
      <c r="UFO2" s="1668"/>
      <c r="UFP2" s="1668"/>
      <c r="UFQ2" s="1668"/>
      <c r="UFR2" s="1668"/>
      <c r="UFS2" s="1668"/>
      <c r="UFT2" s="1668"/>
      <c r="UFU2" s="1668"/>
      <c r="UFV2" s="1668"/>
      <c r="UFW2" s="1668"/>
      <c r="UFX2" s="1668"/>
      <c r="UFY2" s="1668"/>
      <c r="UFZ2" s="1668"/>
      <c r="UGA2" s="1668"/>
      <c r="UGB2" s="1668"/>
      <c r="UGC2" s="1668"/>
      <c r="UGD2" s="1668"/>
      <c r="UGE2" s="1668"/>
      <c r="UGF2" s="1668"/>
      <c r="UGG2" s="1668"/>
      <c r="UGH2" s="1668"/>
      <c r="UGI2" s="1668"/>
      <c r="UGJ2" s="1668"/>
      <c r="UGK2" s="1668"/>
      <c r="UGL2" s="1668"/>
      <c r="UGM2" s="1668"/>
      <c r="UGN2" s="1668"/>
      <c r="UGO2" s="1668"/>
      <c r="UGP2" s="1668"/>
      <c r="UGQ2" s="1668"/>
      <c r="UGR2" s="1668"/>
      <c r="UGS2" s="1668"/>
      <c r="UGT2" s="1668"/>
      <c r="UGU2" s="1668"/>
      <c r="UGV2" s="1668"/>
      <c r="UGW2" s="1668"/>
      <c r="UGX2" s="1668"/>
      <c r="UGY2" s="1668"/>
      <c r="UGZ2" s="1668"/>
      <c r="UHA2" s="1668"/>
      <c r="UHB2" s="1668"/>
      <c r="UHC2" s="1668"/>
      <c r="UHD2" s="1668"/>
      <c r="UHE2" s="1668"/>
      <c r="UHF2" s="1668"/>
      <c r="UHG2" s="1668"/>
      <c r="UHH2" s="1668"/>
      <c r="UHI2" s="1668"/>
      <c r="UHJ2" s="1668"/>
      <c r="UHK2" s="1668"/>
      <c r="UHL2" s="1668"/>
      <c r="UHM2" s="1668"/>
      <c r="UHN2" s="1668"/>
      <c r="UHO2" s="1668"/>
      <c r="UHP2" s="1668"/>
      <c r="UHQ2" s="1668"/>
      <c r="UHR2" s="1668"/>
      <c r="UHS2" s="1668"/>
      <c r="UHT2" s="1668"/>
      <c r="UHU2" s="1668"/>
      <c r="UHV2" s="1668"/>
      <c r="UHW2" s="1668"/>
      <c r="UHX2" s="1668"/>
      <c r="UHY2" s="1668"/>
      <c r="UHZ2" s="1668"/>
      <c r="UIA2" s="1668"/>
      <c r="UIB2" s="1668"/>
      <c r="UIC2" s="1668"/>
      <c r="UID2" s="1668"/>
      <c r="UIE2" s="1668"/>
      <c r="UIF2" s="1668"/>
      <c r="UIG2" s="1668"/>
      <c r="UIH2" s="1668"/>
      <c r="UII2" s="1668"/>
      <c r="UIJ2" s="1668"/>
      <c r="UIK2" s="1668"/>
      <c r="UIL2" s="1668"/>
      <c r="UIM2" s="1668"/>
      <c r="UIN2" s="1668"/>
      <c r="UIO2" s="1668"/>
      <c r="UIP2" s="1668"/>
      <c r="UIQ2" s="1668"/>
      <c r="UIR2" s="1668"/>
      <c r="UIS2" s="1668"/>
      <c r="UIT2" s="1668"/>
      <c r="UIU2" s="1668"/>
      <c r="UIV2" s="1668"/>
      <c r="UIW2" s="1668"/>
      <c r="UIX2" s="1668"/>
      <c r="UIY2" s="1668"/>
      <c r="UIZ2" s="1668"/>
      <c r="UJA2" s="1668"/>
      <c r="UJB2" s="1668"/>
      <c r="UJC2" s="1668"/>
      <c r="UJD2" s="1668"/>
      <c r="UJE2" s="1668"/>
      <c r="UJF2" s="1668"/>
      <c r="UJG2" s="1668"/>
      <c r="UJH2" s="1668"/>
      <c r="UJI2" s="1668"/>
      <c r="UJJ2" s="1668"/>
      <c r="UJK2" s="1668"/>
      <c r="UJL2" s="1668"/>
      <c r="UJM2" s="1668"/>
      <c r="UJN2" s="1668"/>
      <c r="UJO2" s="1668"/>
      <c r="UJP2" s="1668"/>
      <c r="UJQ2" s="1668"/>
      <c r="UJR2" s="1668"/>
      <c r="UJS2" s="1668"/>
      <c r="UJT2" s="1668"/>
      <c r="UJU2" s="1668"/>
      <c r="UJV2" s="1668"/>
      <c r="UJW2" s="1668"/>
      <c r="UJX2" s="1668"/>
      <c r="UJY2" s="1668"/>
      <c r="UJZ2" s="1668"/>
      <c r="UKA2" s="1668"/>
      <c r="UKB2" s="1668"/>
      <c r="UKC2" s="1668"/>
      <c r="UKD2" s="1668"/>
      <c r="UKE2" s="1668"/>
      <c r="UKF2" s="1668"/>
      <c r="UKG2" s="1668"/>
      <c r="UKH2" s="1668"/>
      <c r="UKI2" s="1668"/>
      <c r="UKJ2" s="1668"/>
      <c r="UKK2" s="1668"/>
      <c r="UKL2" s="1668"/>
      <c r="UKM2" s="1668"/>
      <c r="UKN2" s="1668"/>
      <c r="UKO2" s="1668"/>
      <c r="UKP2" s="1668"/>
      <c r="UKQ2" s="1668"/>
      <c r="UKR2" s="1668"/>
      <c r="UKS2" s="1668"/>
      <c r="UKT2" s="1668"/>
      <c r="UKU2" s="1668"/>
      <c r="UKV2" s="1668"/>
      <c r="UKW2" s="1668"/>
      <c r="UKX2" s="1668"/>
      <c r="UKY2" s="1668"/>
      <c r="UKZ2" s="1668"/>
      <c r="ULA2" s="1668"/>
      <c r="ULB2" s="1668"/>
      <c r="ULC2" s="1668"/>
      <c r="ULD2" s="1668"/>
      <c r="ULE2" s="1668"/>
      <c r="ULF2" s="1668"/>
      <c r="ULG2" s="1668"/>
      <c r="ULH2" s="1668"/>
      <c r="ULI2" s="1668"/>
      <c r="ULJ2" s="1668"/>
      <c r="ULK2" s="1668"/>
      <c r="ULL2" s="1668"/>
      <c r="ULM2" s="1668"/>
      <c r="ULN2" s="1668"/>
      <c r="ULO2" s="1668"/>
      <c r="ULP2" s="1668"/>
      <c r="ULQ2" s="1668"/>
      <c r="ULR2" s="1668"/>
      <c r="ULS2" s="1668"/>
      <c r="ULT2" s="1668"/>
      <c r="ULU2" s="1668"/>
      <c r="ULV2" s="1668"/>
      <c r="ULW2" s="1668"/>
      <c r="ULX2" s="1668"/>
      <c r="ULY2" s="1668"/>
      <c r="ULZ2" s="1668"/>
      <c r="UMA2" s="1668"/>
      <c r="UMB2" s="1668"/>
      <c r="UMC2" s="1668"/>
      <c r="UMD2" s="1668"/>
      <c r="UME2" s="1668"/>
      <c r="UMF2" s="1668"/>
      <c r="UMG2" s="1668"/>
      <c r="UMH2" s="1668"/>
      <c r="UMI2" s="1668"/>
      <c r="UMJ2" s="1668"/>
      <c r="UMK2" s="1668"/>
      <c r="UML2" s="1668"/>
      <c r="UMM2" s="1668"/>
      <c r="UMN2" s="1668"/>
      <c r="UMO2" s="1668"/>
      <c r="UMP2" s="1668"/>
      <c r="UMQ2" s="1668"/>
      <c r="UMR2" s="1668"/>
      <c r="UMS2" s="1668"/>
      <c r="UMT2" s="1668"/>
      <c r="UMU2" s="1668"/>
      <c r="UMV2" s="1668"/>
      <c r="UMW2" s="1668"/>
      <c r="UMX2" s="1668"/>
      <c r="UMY2" s="1668"/>
      <c r="UMZ2" s="1668"/>
      <c r="UNA2" s="1668"/>
      <c r="UNB2" s="1668"/>
      <c r="UNC2" s="1668"/>
      <c r="UND2" s="1668"/>
      <c r="UNE2" s="1668"/>
      <c r="UNF2" s="1668"/>
      <c r="UNG2" s="1668"/>
      <c r="UNH2" s="1668"/>
      <c r="UNI2" s="1668"/>
      <c r="UNJ2" s="1668"/>
      <c r="UNK2" s="1668"/>
      <c r="UNL2" s="1668"/>
      <c r="UNM2" s="1668"/>
      <c r="UNN2" s="1668"/>
      <c r="UNO2" s="1668"/>
      <c r="UNP2" s="1668"/>
      <c r="UNQ2" s="1668"/>
      <c r="UNR2" s="1668"/>
      <c r="UNS2" s="1668"/>
      <c r="UNT2" s="1668"/>
      <c r="UNU2" s="1668"/>
      <c r="UNV2" s="1668"/>
      <c r="UNW2" s="1668"/>
      <c r="UNX2" s="1668"/>
      <c r="UNY2" s="1668"/>
      <c r="UNZ2" s="1668"/>
      <c r="UOA2" s="1668"/>
      <c r="UOB2" s="1668"/>
      <c r="UOC2" s="1668"/>
      <c r="UOD2" s="1668"/>
      <c r="UOE2" s="1668"/>
      <c r="UOF2" s="1668"/>
      <c r="UOG2" s="1668"/>
      <c r="UOH2" s="1668"/>
      <c r="UOI2" s="1668"/>
      <c r="UOJ2" s="1668"/>
      <c r="UOK2" s="1668"/>
      <c r="UOL2" s="1668"/>
      <c r="UOM2" s="1668"/>
      <c r="UON2" s="1668"/>
      <c r="UOO2" s="1668"/>
      <c r="UOP2" s="1668"/>
      <c r="UOQ2" s="1668"/>
      <c r="UOR2" s="1668"/>
      <c r="UOS2" s="1668"/>
      <c r="UOT2" s="1668"/>
      <c r="UOU2" s="1668"/>
      <c r="UOV2" s="1668"/>
      <c r="UOW2" s="1668"/>
      <c r="UOX2" s="1668"/>
      <c r="UOY2" s="1668"/>
      <c r="UOZ2" s="1668"/>
      <c r="UPA2" s="1668"/>
      <c r="UPB2" s="1668"/>
      <c r="UPC2" s="1668"/>
      <c r="UPD2" s="1668"/>
      <c r="UPE2" s="1668"/>
      <c r="UPF2" s="1668"/>
      <c r="UPG2" s="1668"/>
      <c r="UPH2" s="1668"/>
      <c r="UPI2" s="1668"/>
      <c r="UPJ2" s="1668"/>
      <c r="UPK2" s="1668"/>
      <c r="UPL2" s="1668"/>
      <c r="UPM2" s="1668"/>
      <c r="UPN2" s="1668"/>
      <c r="UPO2" s="1668"/>
      <c r="UPP2" s="1668"/>
      <c r="UPQ2" s="1668"/>
      <c r="UPR2" s="1668"/>
      <c r="UPS2" s="1668"/>
      <c r="UPT2" s="1668"/>
      <c r="UPU2" s="1668"/>
      <c r="UPV2" s="1668"/>
      <c r="UPW2" s="1668"/>
      <c r="UPX2" s="1668"/>
      <c r="UPY2" s="1668"/>
      <c r="UPZ2" s="1668"/>
      <c r="UQA2" s="1668"/>
      <c r="UQB2" s="1668"/>
      <c r="UQC2" s="1668"/>
      <c r="UQD2" s="1668"/>
      <c r="UQE2" s="1668"/>
      <c r="UQF2" s="1668"/>
      <c r="UQG2" s="1668"/>
      <c r="UQH2" s="1668"/>
      <c r="UQI2" s="1668"/>
      <c r="UQJ2" s="1668"/>
      <c r="UQK2" s="1668"/>
      <c r="UQL2" s="1668"/>
      <c r="UQM2" s="1668"/>
      <c r="UQN2" s="1668"/>
      <c r="UQO2" s="1668"/>
      <c r="UQP2" s="1668"/>
      <c r="UQQ2" s="1668"/>
      <c r="UQR2" s="1668"/>
      <c r="UQS2" s="1668"/>
      <c r="UQT2" s="1668"/>
      <c r="UQU2" s="1668"/>
      <c r="UQV2" s="1668"/>
      <c r="UQW2" s="1668"/>
      <c r="UQX2" s="1668"/>
      <c r="UQY2" s="1668"/>
      <c r="UQZ2" s="1668"/>
      <c r="URA2" s="1668"/>
      <c r="URB2" s="1668"/>
      <c r="URC2" s="1668"/>
      <c r="URD2" s="1668"/>
      <c r="URE2" s="1668"/>
      <c r="URF2" s="1668"/>
      <c r="URG2" s="1668"/>
      <c r="URH2" s="1668"/>
      <c r="URI2" s="1668"/>
      <c r="URJ2" s="1668"/>
      <c r="URK2" s="1668"/>
      <c r="URL2" s="1668"/>
      <c r="URM2" s="1668"/>
      <c r="URN2" s="1668"/>
      <c r="URO2" s="1668"/>
      <c r="URP2" s="1668"/>
      <c r="URQ2" s="1668"/>
      <c r="URR2" s="1668"/>
      <c r="URS2" s="1668"/>
      <c r="URT2" s="1668"/>
      <c r="URU2" s="1668"/>
      <c r="URV2" s="1668"/>
      <c r="URW2" s="1668"/>
      <c r="URX2" s="1668"/>
      <c r="URY2" s="1668"/>
      <c r="URZ2" s="1668"/>
      <c r="USA2" s="1668"/>
      <c r="USB2" s="1668"/>
      <c r="USC2" s="1668"/>
      <c r="USD2" s="1668"/>
      <c r="USE2" s="1668"/>
      <c r="USF2" s="1668"/>
      <c r="USG2" s="1668"/>
      <c r="USH2" s="1668"/>
      <c r="USI2" s="1668"/>
      <c r="USJ2" s="1668"/>
      <c r="USK2" s="1668"/>
      <c r="USL2" s="1668"/>
      <c r="USM2" s="1668"/>
      <c r="USN2" s="1668"/>
      <c r="USO2" s="1668"/>
      <c r="USP2" s="1668"/>
      <c r="USQ2" s="1668"/>
      <c r="USR2" s="1668"/>
      <c r="USS2" s="1668"/>
      <c r="UST2" s="1668"/>
      <c r="USU2" s="1668"/>
      <c r="USV2" s="1668"/>
      <c r="USW2" s="1668"/>
      <c r="USX2" s="1668"/>
      <c r="USY2" s="1668"/>
      <c r="USZ2" s="1668"/>
      <c r="UTA2" s="1668"/>
      <c r="UTB2" s="1668"/>
      <c r="UTC2" s="1668"/>
      <c r="UTD2" s="1668"/>
      <c r="UTE2" s="1668"/>
      <c r="UTF2" s="1668"/>
      <c r="UTG2" s="1668"/>
      <c r="UTH2" s="1668"/>
      <c r="UTI2" s="1668"/>
      <c r="UTJ2" s="1668"/>
      <c r="UTK2" s="1668"/>
      <c r="UTL2" s="1668"/>
      <c r="UTM2" s="1668"/>
      <c r="UTN2" s="1668"/>
      <c r="UTO2" s="1668"/>
      <c r="UTP2" s="1668"/>
      <c r="UTQ2" s="1668"/>
      <c r="UTR2" s="1668"/>
      <c r="UTS2" s="1668"/>
      <c r="UTT2" s="1668"/>
      <c r="UTU2" s="1668"/>
      <c r="UTV2" s="1668"/>
      <c r="UTW2" s="1668"/>
      <c r="UTX2" s="1668"/>
      <c r="UTY2" s="1668"/>
      <c r="UTZ2" s="1668"/>
      <c r="UUA2" s="1668"/>
      <c r="UUB2" s="1668"/>
      <c r="UUC2" s="1668"/>
      <c r="UUD2" s="1668"/>
      <c r="UUE2" s="1668"/>
      <c r="UUF2" s="1668"/>
      <c r="UUG2" s="1668"/>
      <c r="UUH2" s="1668"/>
      <c r="UUI2" s="1668"/>
      <c r="UUJ2" s="1668"/>
      <c r="UUK2" s="1668"/>
      <c r="UUL2" s="1668"/>
      <c r="UUM2" s="1668"/>
      <c r="UUN2" s="1668"/>
      <c r="UUO2" s="1668"/>
      <c r="UUP2" s="1668"/>
      <c r="UUQ2" s="1668"/>
      <c r="UUR2" s="1668"/>
      <c r="UUS2" s="1668"/>
      <c r="UUT2" s="1668"/>
      <c r="UUU2" s="1668"/>
      <c r="UUV2" s="1668"/>
      <c r="UUW2" s="1668"/>
      <c r="UUX2" s="1668"/>
      <c r="UUY2" s="1668"/>
      <c r="UUZ2" s="1668"/>
      <c r="UVA2" s="1668"/>
      <c r="UVB2" s="1668"/>
      <c r="UVC2" s="1668"/>
      <c r="UVD2" s="1668"/>
      <c r="UVE2" s="1668"/>
      <c r="UVF2" s="1668"/>
      <c r="UVG2" s="1668"/>
      <c r="UVH2" s="1668"/>
      <c r="UVI2" s="1668"/>
      <c r="UVJ2" s="1668"/>
      <c r="UVK2" s="1668"/>
      <c r="UVL2" s="1668"/>
      <c r="UVM2" s="1668"/>
      <c r="UVN2" s="1668"/>
      <c r="UVO2" s="1668"/>
      <c r="UVP2" s="1668"/>
      <c r="UVQ2" s="1668"/>
      <c r="UVR2" s="1668"/>
      <c r="UVS2" s="1668"/>
      <c r="UVT2" s="1668"/>
      <c r="UVU2" s="1668"/>
      <c r="UVV2" s="1668"/>
      <c r="UVW2" s="1668"/>
      <c r="UVX2" s="1668"/>
      <c r="UVY2" s="1668"/>
      <c r="UVZ2" s="1668"/>
      <c r="UWA2" s="1668"/>
      <c r="UWB2" s="1668"/>
      <c r="UWC2" s="1668"/>
      <c r="UWD2" s="1668"/>
      <c r="UWE2" s="1668"/>
      <c r="UWF2" s="1668"/>
      <c r="UWG2" s="1668"/>
      <c r="UWH2" s="1668"/>
      <c r="UWI2" s="1668"/>
      <c r="UWJ2" s="1668"/>
      <c r="UWK2" s="1668"/>
      <c r="UWL2" s="1668"/>
      <c r="UWM2" s="1668"/>
      <c r="UWN2" s="1668"/>
      <c r="UWO2" s="1668"/>
      <c r="UWP2" s="1668"/>
      <c r="UWQ2" s="1668"/>
      <c r="UWR2" s="1668"/>
      <c r="UWS2" s="1668"/>
      <c r="UWT2" s="1668"/>
      <c r="UWU2" s="1668"/>
      <c r="UWV2" s="1668"/>
      <c r="UWW2" s="1668"/>
      <c r="UWX2" s="1668"/>
      <c r="UWY2" s="1668"/>
      <c r="UWZ2" s="1668"/>
      <c r="UXA2" s="1668"/>
      <c r="UXB2" s="1668"/>
      <c r="UXC2" s="1668"/>
      <c r="UXD2" s="1668"/>
      <c r="UXE2" s="1668"/>
      <c r="UXF2" s="1668"/>
      <c r="UXG2" s="1668"/>
      <c r="UXH2" s="1668"/>
      <c r="UXI2" s="1668"/>
      <c r="UXJ2" s="1668"/>
      <c r="UXK2" s="1668"/>
      <c r="UXL2" s="1668"/>
      <c r="UXM2" s="1668"/>
      <c r="UXN2" s="1668"/>
      <c r="UXO2" s="1668"/>
      <c r="UXP2" s="1668"/>
      <c r="UXQ2" s="1668"/>
      <c r="UXR2" s="1668"/>
      <c r="UXS2" s="1668"/>
      <c r="UXT2" s="1668"/>
      <c r="UXU2" s="1668"/>
      <c r="UXV2" s="1668"/>
      <c r="UXW2" s="1668"/>
      <c r="UXX2" s="1668"/>
      <c r="UXY2" s="1668"/>
      <c r="UXZ2" s="1668"/>
      <c r="UYA2" s="1668"/>
      <c r="UYB2" s="1668"/>
      <c r="UYC2" s="1668"/>
      <c r="UYD2" s="1668"/>
      <c r="UYE2" s="1668"/>
      <c r="UYF2" s="1668"/>
      <c r="UYG2" s="1668"/>
      <c r="UYH2" s="1668"/>
      <c r="UYI2" s="1668"/>
      <c r="UYJ2" s="1668"/>
      <c r="UYK2" s="1668"/>
      <c r="UYL2" s="1668"/>
      <c r="UYM2" s="1668"/>
      <c r="UYN2" s="1668"/>
      <c r="UYO2" s="1668"/>
      <c r="UYP2" s="1668"/>
      <c r="UYQ2" s="1668"/>
      <c r="UYR2" s="1668"/>
      <c r="UYS2" s="1668"/>
      <c r="UYT2" s="1668"/>
      <c r="UYU2" s="1668"/>
      <c r="UYV2" s="1668"/>
      <c r="UYW2" s="1668"/>
      <c r="UYX2" s="1668"/>
      <c r="UYY2" s="1668"/>
      <c r="UYZ2" s="1668"/>
      <c r="UZA2" s="1668"/>
      <c r="UZB2" s="1668"/>
      <c r="UZC2" s="1668"/>
      <c r="UZD2" s="1668"/>
      <c r="UZE2" s="1668"/>
      <c r="UZF2" s="1668"/>
      <c r="UZG2" s="1668"/>
      <c r="UZH2" s="1668"/>
      <c r="UZI2" s="1668"/>
      <c r="UZJ2" s="1668"/>
      <c r="UZK2" s="1668"/>
      <c r="UZL2" s="1668"/>
      <c r="UZM2" s="1668"/>
      <c r="UZN2" s="1668"/>
      <c r="UZO2" s="1668"/>
      <c r="UZP2" s="1668"/>
      <c r="UZQ2" s="1668"/>
      <c r="UZR2" s="1668"/>
      <c r="UZS2" s="1668"/>
      <c r="UZT2" s="1668"/>
      <c r="UZU2" s="1668"/>
      <c r="UZV2" s="1668"/>
      <c r="UZW2" s="1668"/>
      <c r="UZX2" s="1668"/>
      <c r="UZY2" s="1668"/>
      <c r="UZZ2" s="1668"/>
      <c r="VAA2" s="1668"/>
      <c r="VAB2" s="1668"/>
      <c r="VAC2" s="1668"/>
      <c r="VAD2" s="1668"/>
      <c r="VAE2" s="1668"/>
      <c r="VAF2" s="1668"/>
      <c r="VAG2" s="1668"/>
      <c r="VAH2" s="1668"/>
      <c r="VAI2" s="1668"/>
      <c r="VAJ2" s="1668"/>
      <c r="VAK2" s="1668"/>
      <c r="VAL2" s="1668"/>
      <c r="VAM2" s="1668"/>
      <c r="VAN2" s="1668"/>
      <c r="VAO2" s="1668"/>
      <c r="VAP2" s="1668"/>
      <c r="VAQ2" s="1668"/>
      <c r="VAR2" s="1668"/>
      <c r="VAS2" s="1668"/>
      <c r="VAT2" s="1668"/>
      <c r="VAU2" s="1668"/>
      <c r="VAV2" s="1668"/>
      <c r="VAW2" s="1668"/>
      <c r="VAX2" s="1668"/>
      <c r="VAY2" s="1668"/>
      <c r="VAZ2" s="1668"/>
      <c r="VBA2" s="1668"/>
      <c r="VBB2" s="1668"/>
      <c r="VBC2" s="1668"/>
      <c r="VBD2" s="1668"/>
      <c r="VBE2" s="1668"/>
      <c r="VBF2" s="1668"/>
      <c r="VBG2" s="1668"/>
      <c r="VBH2" s="1668"/>
      <c r="VBI2" s="1668"/>
      <c r="VBJ2" s="1668"/>
      <c r="VBK2" s="1668"/>
      <c r="VBL2" s="1668"/>
      <c r="VBM2" s="1668"/>
      <c r="VBN2" s="1668"/>
      <c r="VBO2" s="1668"/>
      <c r="VBP2" s="1668"/>
      <c r="VBQ2" s="1668"/>
      <c r="VBR2" s="1668"/>
      <c r="VBS2" s="1668"/>
      <c r="VBT2" s="1668"/>
      <c r="VBU2" s="1668"/>
      <c r="VBV2" s="1668"/>
      <c r="VBW2" s="1668"/>
      <c r="VBX2" s="1668"/>
      <c r="VBY2" s="1668"/>
      <c r="VBZ2" s="1668"/>
      <c r="VCA2" s="1668"/>
      <c r="VCB2" s="1668"/>
      <c r="VCC2" s="1668"/>
      <c r="VCD2" s="1668"/>
      <c r="VCE2" s="1668"/>
      <c r="VCF2" s="1668"/>
      <c r="VCG2" s="1668"/>
      <c r="VCH2" s="1668"/>
      <c r="VCI2" s="1668"/>
      <c r="VCJ2" s="1668"/>
      <c r="VCK2" s="1668"/>
      <c r="VCL2" s="1668"/>
      <c r="VCM2" s="1668"/>
      <c r="VCN2" s="1668"/>
      <c r="VCO2" s="1668"/>
      <c r="VCP2" s="1668"/>
      <c r="VCQ2" s="1668"/>
      <c r="VCR2" s="1668"/>
      <c r="VCS2" s="1668"/>
      <c r="VCT2" s="1668"/>
      <c r="VCU2" s="1668"/>
      <c r="VCV2" s="1668"/>
      <c r="VCW2" s="1668"/>
      <c r="VCX2" s="1668"/>
      <c r="VCY2" s="1668"/>
      <c r="VCZ2" s="1668"/>
      <c r="VDA2" s="1668"/>
      <c r="VDB2" s="1668"/>
      <c r="VDC2" s="1668"/>
      <c r="VDD2" s="1668"/>
      <c r="VDE2" s="1668"/>
      <c r="VDF2" s="1668"/>
      <c r="VDG2" s="1668"/>
      <c r="VDH2" s="1668"/>
      <c r="VDI2" s="1668"/>
      <c r="VDJ2" s="1668"/>
      <c r="VDK2" s="1668"/>
      <c r="VDL2" s="1668"/>
      <c r="VDM2" s="1668"/>
      <c r="VDN2" s="1668"/>
      <c r="VDO2" s="1668"/>
      <c r="VDP2" s="1668"/>
      <c r="VDQ2" s="1668"/>
      <c r="VDR2" s="1668"/>
      <c r="VDS2" s="1668"/>
      <c r="VDT2" s="1668"/>
      <c r="VDU2" s="1668"/>
      <c r="VDV2" s="1668"/>
      <c r="VDW2" s="1668"/>
      <c r="VDX2" s="1668"/>
      <c r="VDY2" s="1668"/>
      <c r="VDZ2" s="1668"/>
      <c r="VEA2" s="1668"/>
      <c r="VEB2" s="1668"/>
      <c r="VEC2" s="1668"/>
      <c r="VED2" s="1668"/>
      <c r="VEE2" s="1668"/>
      <c r="VEF2" s="1668"/>
      <c r="VEG2" s="1668"/>
      <c r="VEH2" s="1668"/>
      <c r="VEI2" s="1668"/>
      <c r="VEJ2" s="1668"/>
      <c r="VEK2" s="1668"/>
      <c r="VEL2" s="1668"/>
      <c r="VEM2" s="1668"/>
      <c r="VEN2" s="1668"/>
      <c r="VEO2" s="1668"/>
      <c r="VEP2" s="1668"/>
      <c r="VEQ2" s="1668"/>
      <c r="VER2" s="1668"/>
      <c r="VES2" s="1668"/>
      <c r="VET2" s="1668"/>
      <c r="VEU2" s="1668"/>
      <c r="VEV2" s="1668"/>
      <c r="VEW2" s="1668"/>
      <c r="VEX2" s="1668"/>
      <c r="VEY2" s="1668"/>
      <c r="VEZ2" s="1668"/>
      <c r="VFA2" s="1668"/>
      <c r="VFB2" s="1668"/>
      <c r="VFC2" s="1668"/>
      <c r="VFD2" s="1668"/>
      <c r="VFE2" s="1668"/>
      <c r="VFF2" s="1668"/>
      <c r="VFG2" s="1668"/>
      <c r="VFH2" s="1668"/>
      <c r="VFI2" s="1668"/>
      <c r="VFJ2" s="1668"/>
      <c r="VFK2" s="1668"/>
      <c r="VFL2" s="1668"/>
      <c r="VFM2" s="1668"/>
      <c r="VFN2" s="1668"/>
      <c r="VFO2" s="1668"/>
      <c r="VFP2" s="1668"/>
      <c r="VFQ2" s="1668"/>
      <c r="VFR2" s="1668"/>
      <c r="VFS2" s="1668"/>
      <c r="VFT2" s="1668"/>
      <c r="VFU2" s="1668"/>
      <c r="VFV2" s="1668"/>
      <c r="VFW2" s="1668"/>
      <c r="VFX2" s="1668"/>
      <c r="VFY2" s="1668"/>
      <c r="VFZ2" s="1668"/>
      <c r="VGA2" s="1668"/>
      <c r="VGB2" s="1668"/>
      <c r="VGC2" s="1668"/>
      <c r="VGD2" s="1668"/>
      <c r="VGE2" s="1668"/>
      <c r="VGF2" s="1668"/>
      <c r="VGG2" s="1668"/>
      <c r="VGH2" s="1668"/>
      <c r="VGI2" s="1668"/>
      <c r="VGJ2" s="1668"/>
      <c r="VGK2" s="1668"/>
      <c r="VGL2" s="1668"/>
      <c r="VGM2" s="1668"/>
      <c r="VGN2" s="1668"/>
      <c r="VGO2" s="1668"/>
      <c r="VGP2" s="1668"/>
      <c r="VGQ2" s="1668"/>
      <c r="VGR2" s="1668"/>
      <c r="VGS2" s="1668"/>
      <c r="VGT2" s="1668"/>
      <c r="VGU2" s="1668"/>
      <c r="VGV2" s="1668"/>
      <c r="VGW2" s="1668"/>
      <c r="VGX2" s="1668"/>
      <c r="VGY2" s="1668"/>
      <c r="VGZ2" s="1668"/>
      <c r="VHA2" s="1668"/>
      <c r="VHB2" s="1668"/>
      <c r="VHC2" s="1668"/>
      <c r="VHD2" s="1668"/>
      <c r="VHE2" s="1668"/>
      <c r="VHF2" s="1668"/>
      <c r="VHG2" s="1668"/>
      <c r="VHH2" s="1668"/>
      <c r="VHI2" s="1668"/>
      <c r="VHJ2" s="1668"/>
      <c r="VHK2" s="1668"/>
      <c r="VHL2" s="1668"/>
      <c r="VHM2" s="1668"/>
      <c r="VHN2" s="1668"/>
      <c r="VHO2" s="1668"/>
      <c r="VHP2" s="1668"/>
      <c r="VHQ2" s="1668"/>
      <c r="VHR2" s="1668"/>
      <c r="VHS2" s="1668"/>
      <c r="VHT2" s="1668"/>
      <c r="VHU2" s="1668"/>
      <c r="VHV2" s="1668"/>
      <c r="VHW2" s="1668"/>
      <c r="VHX2" s="1668"/>
      <c r="VHY2" s="1668"/>
      <c r="VHZ2" s="1668"/>
      <c r="VIA2" s="1668"/>
      <c r="VIB2" s="1668"/>
      <c r="VIC2" s="1668"/>
      <c r="VID2" s="1668"/>
      <c r="VIE2" s="1668"/>
      <c r="VIF2" s="1668"/>
      <c r="VIG2" s="1668"/>
      <c r="VIH2" s="1668"/>
      <c r="VII2" s="1668"/>
      <c r="VIJ2" s="1668"/>
      <c r="VIK2" s="1668"/>
      <c r="VIL2" s="1668"/>
      <c r="VIM2" s="1668"/>
      <c r="VIN2" s="1668"/>
      <c r="VIO2" s="1668"/>
      <c r="VIP2" s="1668"/>
      <c r="VIQ2" s="1668"/>
      <c r="VIR2" s="1668"/>
      <c r="VIS2" s="1668"/>
      <c r="VIT2" s="1668"/>
      <c r="VIU2" s="1668"/>
      <c r="VIV2" s="1668"/>
      <c r="VIW2" s="1668"/>
      <c r="VIX2" s="1668"/>
      <c r="VIY2" s="1668"/>
      <c r="VIZ2" s="1668"/>
      <c r="VJA2" s="1668"/>
      <c r="VJB2" s="1668"/>
      <c r="VJC2" s="1668"/>
      <c r="VJD2" s="1668"/>
      <c r="VJE2" s="1668"/>
      <c r="VJF2" s="1668"/>
      <c r="VJG2" s="1668"/>
      <c r="VJH2" s="1668"/>
      <c r="VJI2" s="1668"/>
      <c r="VJJ2" s="1668"/>
      <c r="VJK2" s="1668"/>
      <c r="VJL2" s="1668"/>
      <c r="VJM2" s="1668"/>
      <c r="VJN2" s="1668"/>
      <c r="VJO2" s="1668"/>
      <c r="VJP2" s="1668"/>
      <c r="VJQ2" s="1668"/>
      <c r="VJR2" s="1668"/>
      <c r="VJS2" s="1668"/>
      <c r="VJT2" s="1668"/>
      <c r="VJU2" s="1668"/>
      <c r="VJV2" s="1668"/>
      <c r="VJW2" s="1668"/>
      <c r="VJX2" s="1668"/>
      <c r="VJY2" s="1668"/>
      <c r="VJZ2" s="1668"/>
      <c r="VKA2" s="1668"/>
      <c r="VKB2" s="1668"/>
      <c r="VKC2" s="1668"/>
      <c r="VKD2" s="1668"/>
      <c r="VKE2" s="1668"/>
      <c r="VKF2" s="1668"/>
      <c r="VKG2" s="1668"/>
      <c r="VKH2" s="1668"/>
      <c r="VKI2" s="1668"/>
      <c r="VKJ2" s="1668"/>
      <c r="VKK2" s="1668"/>
      <c r="VKL2" s="1668"/>
      <c r="VKM2" s="1668"/>
      <c r="VKN2" s="1668"/>
      <c r="VKO2" s="1668"/>
      <c r="VKP2" s="1668"/>
      <c r="VKQ2" s="1668"/>
      <c r="VKR2" s="1668"/>
      <c r="VKS2" s="1668"/>
      <c r="VKT2" s="1668"/>
      <c r="VKU2" s="1668"/>
      <c r="VKV2" s="1668"/>
      <c r="VKW2" s="1668"/>
      <c r="VKX2" s="1668"/>
      <c r="VKY2" s="1668"/>
      <c r="VKZ2" s="1668"/>
      <c r="VLA2" s="1668"/>
      <c r="VLB2" s="1668"/>
      <c r="VLC2" s="1668"/>
      <c r="VLD2" s="1668"/>
      <c r="VLE2" s="1668"/>
      <c r="VLF2" s="1668"/>
      <c r="VLG2" s="1668"/>
      <c r="VLH2" s="1668"/>
      <c r="VLI2" s="1668"/>
      <c r="VLJ2" s="1668"/>
      <c r="VLK2" s="1668"/>
      <c r="VLL2" s="1668"/>
      <c r="VLM2" s="1668"/>
      <c r="VLN2" s="1668"/>
      <c r="VLO2" s="1668"/>
      <c r="VLP2" s="1668"/>
      <c r="VLQ2" s="1668"/>
      <c r="VLR2" s="1668"/>
      <c r="VLS2" s="1668"/>
      <c r="VLT2" s="1668"/>
      <c r="VLU2" s="1668"/>
      <c r="VLV2" s="1668"/>
      <c r="VLW2" s="1668"/>
      <c r="VLX2" s="1668"/>
      <c r="VLY2" s="1668"/>
      <c r="VLZ2" s="1668"/>
      <c r="VMA2" s="1668"/>
      <c r="VMB2" s="1668"/>
      <c r="VMC2" s="1668"/>
      <c r="VMD2" s="1668"/>
      <c r="VME2" s="1668"/>
      <c r="VMF2" s="1668"/>
      <c r="VMG2" s="1668"/>
      <c r="VMH2" s="1668"/>
      <c r="VMI2" s="1668"/>
      <c r="VMJ2" s="1668"/>
      <c r="VMK2" s="1668"/>
      <c r="VML2" s="1668"/>
      <c r="VMM2" s="1668"/>
      <c r="VMN2" s="1668"/>
      <c r="VMO2" s="1668"/>
      <c r="VMP2" s="1668"/>
      <c r="VMQ2" s="1668"/>
      <c r="VMR2" s="1668"/>
      <c r="VMS2" s="1668"/>
      <c r="VMT2" s="1668"/>
      <c r="VMU2" s="1668"/>
      <c r="VMV2" s="1668"/>
      <c r="VMW2" s="1668"/>
      <c r="VMX2" s="1668"/>
      <c r="VMY2" s="1668"/>
      <c r="VMZ2" s="1668"/>
      <c r="VNA2" s="1668"/>
      <c r="VNB2" s="1668"/>
      <c r="VNC2" s="1668"/>
      <c r="VND2" s="1668"/>
      <c r="VNE2" s="1668"/>
      <c r="VNF2" s="1668"/>
      <c r="VNG2" s="1668"/>
      <c r="VNH2" s="1668"/>
      <c r="VNI2" s="1668"/>
      <c r="VNJ2" s="1668"/>
      <c r="VNK2" s="1668"/>
      <c r="VNL2" s="1668"/>
      <c r="VNM2" s="1668"/>
      <c r="VNN2" s="1668"/>
      <c r="VNO2" s="1668"/>
      <c r="VNP2" s="1668"/>
      <c r="VNQ2" s="1668"/>
      <c r="VNR2" s="1668"/>
      <c r="VNS2" s="1668"/>
      <c r="VNT2" s="1668"/>
      <c r="VNU2" s="1668"/>
      <c r="VNV2" s="1668"/>
      <c r="VNW2" s="1668"/>
      <c r="VNX2" s="1668"/>
      <c r="VNY2" s="1668"/>
      <c r="VNZ2" s="1668"/>
      <c r="VOA2" s="1668"/>
      <c r="VOB2" s="1668"/>
      <c r="VOC2" s="1668"/>
      <c r="VOD2" s="1668"/>
      <c r="VOE2" s="1668"/>
      <c r="VOF2" s="1668"/>
      <c r="VOG2" s="1668"/>
      <c r="VOH2" s="1668"/>
      <c r="VOI2" s="1668"/>
      <c r="VOJ2" s="1668"/>
      <c r="VOK2" s="1668"/>
      <c r="VOL2" s="1668"/>
      <c r="VOM2" s="1668"/>
      <c r="VON2" s="1668"/>
      <c r="VOO2" s="1668"/>
      <c r="VOP2" s="1668"/>
      <c r="VOQ2" s="1668"/>
      <c r="VOR2" s="1668"/>
      <c r="VOS2" s="1668"/>
      <c r="VOT2" s="1668"/>
      <c r="VOU2" s="1668"/>
      <c r="VOV2" s="1668"/>
      <c r="VOW2" s="1668"/>
      <c r="VOX2" s="1668"/>
      <c r="VOY2" s="1668"/>
      <c r="VOZ2" s="1668"/>
      <c r="VPA2" s="1668"/>
      <c r="VPB2" s="1668"/>
      <c r="VPC2" s="1668"/>
      <c r="VPD2" s="1668"/>
      <c r="VPE2" s="1668"/>
      <c r="VPF2" s="1668"/>
      <c r="VPG2" s="1668"/>
      <c r="VPH2" s="1668"/>
      <c r="VPI2" s="1668"/>
      <c r="VPJ2" s="1668"/>
      <c r="VPK2" s="1668"/>
      <c r="VPL2" s="1668"/>
      <c r="VPM2" s="1668"/>
      <c r="VPN2" s="1668"/>
      <c r="VPO2" s="1668"/>
      <c r="VPP2" s="1668"/>
      <c r="VPQ2" s="1668"/>
      <c r="VPR2" s="1668"/>
      <c r="VPS2" s="1668"/>
      <c r="VPT2" s="1668"/>
      <c r="VPU2" s="1668"/>
      <c r="VPV2" s="1668"/>
      <c r="VPW2" s="1668"/>
      <c r="VPX2" s="1668"/>
      <c r="VPY2" s="1668"/>
      <c r="VPZ2" s="1668"/>
      <c r="VQA2" s="1668"/>
      <c r="VQB2" s="1668"/>
      <c r="VQC2" s="1668"/>
      <c r="VQD2" s="1668"/>
      <c r="VQE2" s="1668"/>
      <c r="VQF2" s="1668"/>
      <c r="VQG2" s="1668"/>
      <c r="VQH2" s="1668"/>
      <c r="VQI2" s="1668"/>
      <c r="VQJ2" s="1668"/>
      <c r="VQK2" s="1668"/>
      <c r="VQL2" s="1668"/>
      <c r="VQM2" s="1668"/>
      <c r="VQN2" s="1668"/>
      <c r="VQO2" s="1668"/>
      <c r="VQP2" s="1668"/>
      <c r="VQQ2" s="1668"/>
      <c r="VQR2" s="1668"/>
      <c r="VQS2" s="1668"/>
      <c r="VQT2" s="1668"/>
      <c r="VQU2" s="1668"/>
      <c r="VQV2" s="1668"/>
      <c r="VQW2" s="1668"/>
      <c r="VQX2" s="1668"/>
      <c r="VQY2" s="1668"/>
      <c r="VQZ2" s="1668"/>
      <c r="VRA2" s="1668"/>
      <c r="VRB2" s="1668"/>
      <c r="VRC2" s="1668"/>
      <c r="VRD2" s="1668"/>
      <c r="VRE2" s="1668"/>
      <c r="VRF2" s="1668"/>
      <c r="VRG2" s="1668"/>
      <c r="VRH2" s="1668"/>
      <c r="VRI2" s="1668"/>
      <c r="VRJ2" s="1668"/>
      <c r="VRK2" s="1668"/>
      <c r="VRL2" s="1668"/>
      <c r="VRM2" s="1668"/>
      <c r="VRN2" s="1668"/>
      <c r="VRO2" s="1668"/>
      <c r="VRP2" s="1668"/>
      <c r="VRQ2" s="1668"/>
      <c r="VRR2" s="1668"/>
      <c r="VRS2" s="1668"/>
      <c r="VRT2" s="1668"/>
      <c r="VRU2" s="1668"/>
      <c r="VRV2" s="1668"/>
      <c r="VRW2" s="1668"/>
      <c r="VRX2" s="1668"/>
      <c r="VRY2" s="1668"/>
      <c r="VRZ2" s="1668"/>
      <c r="VSA2" s="1668"/>
      <c r="VSB2" s="1668"/>
      <c r="VSC2" s="1668"/>
      <c r="VSD2" s="1668"/>
      <c r="VSE2" s="1668"/>
      <c r="VSF2" s="1668"/>
      <c r="VSG2" s="1668"/>
      <c r="VSH2" s="1668"/>
      <c r="VSI2" s="1668"/>
      <c r="VSJ2" s="1668"/>
      <c r="VSK2" s="1668"/>
      <c r="VSL2" s="1668"/>
      <c r="VSM2" s="1668"/>
      <c r="VSN2" s="1668"/>
      <c r="VSO2" s="1668"/>
      <c r="VSP2" s="1668"/>
      <c r="VSQ2" s="1668"/>
      <c r="VSR2" s="1668"/>
      <c r="VSS2" s="1668"/>
      <c r="VST2" s="1668"/>
      <c r="VSU2" s="1668"/>
      <c r="VSV2" s="1668"/>
      <c r="VSW2" s="1668"/>
      <c r="VSX2" s="1668"/>
      <c r="VSY2" s="1668"/>
      <c r="VSZ2" s="1668"/>
      <c r="VTA2" s="1668"/>
      <c r="VTB2" s="1668"/>
      <c r="VTC2" s="1668"/>
      <c r="VTD2" s="1668"/>
      <c r="VTE2" s="1668"/>
      <c r="VTF2" s="1668"/>
      <c r="VTG2" s="1668"/>
      <c r="VTH2" s="1668"/>
      <c r="VTI2" s="1668"/>
      <c r="VTJ2" s="1668"/>
      <c r="VTK2" s="1668"/>
      <c r="VTL2" s="1668"/>
      <c r="VTM2" s="1668"/>
      <c r="VTN2" s="1668"/>
      <c r="VTO2" s="1668"/>
      <c r="VTP2" s="1668"/>
      <c r="VTQ2" s="1668"/>
      <c r="VTR2" s="1668"/>
      <c r="VTS2" s="1668"/>
      <c r="VTT2" s="1668"/>
      <c r="VTU2" s="1668"/>
      <c r="VTV2" s="1668"/>
      <c r="VTW2" s="1668"/>
      <c r="VTX2" s="1668"/>
      <c r="VTY2" s="1668"/>
      <c r="VTZ2" s="1668"/>
      <c r="VUA2" s="1668"/>
      <c r="VUB2" s="1668"/>
      <c r="VUC2" s="1668"/>
      <c r="VUD2" s="1668"/>
      <c r="VUE2" s="1668"/>
      <c r="VUF2" s="1668"/>
      <c r="VUG2" s="1668"/>
      <c r="VUH2" s="1668"/>
      <c r="VUI2" s="1668"/>
      <c r="VUJ2" s="1668"/>
      <c r="VUK2" s="1668"/>
      <c r="VUL2" s="1668"/>
      <c r="VUM2" s="1668"/>
      <c r="VUN2" s="1668"/>
      <c r="VUO2" s="1668"/>
      <c r="VUP2" s="1668"/>
      <c r="VUQ2" s="1668"/>
      <c r="VUR2" s="1668"/>
      <c r="VUS2" s="1668"/>
      <c r="VUT2" s="1668"/>
      <c r="VUU2" s="1668"/>
      <c r="VUV2" s="1668"/>
      <c r="VUW2" s="1668"/>
      <c r="VUX2" s="1668"/>
      <c r="VUY2" s="1668"/>
      <c r="VUZ2" s="1668"/>
      <c r="VVA2" s="1668"/>
      <c r="VVB2" s="1668"/>
      <c r="VVC2" s="1668"/>
      <c r="VVD2" s="1668"/>
      <c r="VVE2" s="1668"/>
      <c r="VVF2" s="1668"/>
      <c r="VVG2" s="1668"/>
      <c r="VVH2" s="1668"/>
      <c r="VVI2" s="1668"/>
      <c r="VVJ2" s="1668"/>
      <c r="VVK2" s="1668"/>
      <c r="VVL2" s="1668"/>
      <c r="VVM2" s="1668"/>
      <c r="VVN2" s="1668"/>
      <c r="VVO2" s="1668"/>
      <c r="VVP2" s="1668"/>
      <c r="VVQ2" s="1668"/>
      <c r="VVR2" s="1668"/>
      <c r="VVS2" s="1668"/>
      <c r="VVT2" s="1668"/>
      <c r="VVU2" s="1668"/>
      <c r="VVV2" s="1668"/>
      <c r="VVW2" s="1668"/>
      <c r="VVX2" s="1668"/>
      <c r="VVY2" s="1668"/>
      <c r="VVZ2" s="1668"/>
      <c r="VWA2" s="1668"/>
      <c r="VWB2" s="1668"/>
      <c r="VWC2" s="1668"/>
      <c r="VWD2" s="1668"/>
      <c r="VWE2" s="1668"/>
      <c r="VWF2" s="1668"/>
      <c r="VWG2" s="1668"/>
      <c r="VWH2" s="1668"/>
      <c r="VWI2" s="1668"/>
      <c r="VWJ2" s="1668"/>
      <c r="VWK2" s="1668"/>
      <c r="VWL2" s="1668"/>
      <c r="VWM2" s="1668"/>
      <c r="VWN2" s="1668"/>
      <c r="VWO2" s="1668"/>
      <c r="VWP2" s="1668"/>
      <c r="VWQ2" s="1668"/>
      <c r="VWR2" s="1668"/>
      <c r="VWS2" s="1668"/>
      <c r="VWT2" s="1668"/>
      <c r="VWU2" s="1668"/>
      <c r="VWV2" s="1668"/>
      <c r="VWW2" s="1668"/>
      <c r="VWX2" s="1668"/>
      <c r="VWY2" s="1668"/>
      <c r="VWZ2" s="1668"/>
      <c r="VXA2" s="1668"/>
      <c r="VXB2" s="1668"/>
      <c r="VXC2" s="1668"/>
      <c r="VXD2" s="1668"/>
      <c r="VXE2" s="1668"/>
      <c r="VXF2" s="1668"/>
      <c r="VXG2" s="1668"/>
      <c r="VXH2" s="1668"/>
      <c r="VXI2" s="1668"/>
      <c r="VXJ2" s="1668"/>
      <c r="VXK2" s="1668"/>
      <c r="VXL2" s="1668"/>
      <c r="VXM2" s="1668"/>
      <c r="VXN2" s="1668"/>
      <c r="VXO2" s="1668"/>
      <c r="VXP2" s="1668"/>
      <c r="VXQ2" s="1668"/>
      <c r="VXR2" s="1668"/>
      <c r="VXS2" s="1668"/>
      <c r="VXT2" s="1668"/>
      <c r="VXU2" s="1668"/>
      <c r="VXV2" s="1668"/>
      <c r="VXW2" s="1668"/>
      <c r="VXX2" s="1668"/>
      <c r="VXY2" s="1668"/>
      <c r="VXZ2" s="1668"/>
      <c r="VYA2" s="1668"/>
      <c r="VYB2" s="1668"/>
      <c r="VYC2" s="1668"/>
      <c r="VYD2" s="1668"/>
      <c r="VYE2" s="1668"/>
      <c r="VYF2" s="1668"/>
      <c r="VYG2" s="1668"/>
      <c r="VYH2" s="1668"/>
      <c r="VYI2" s="1668"/>
      <c r="VYJ2" s="1668"/>
      <c r="VYK2" s="1668"/>
      <c r="VYL2" s="1668"/>
      <c r="VYM2" s="1668"/>
      <c r="VYN2" s="1668"/>
      <c r="VYO2" s="1668"/>
      <c r="VYP2" s="1668"/>
      <c r="VYQ2" s="1668"/>
      <c r="VYR2" s="1668"/>
      <c r="VYS2" s="1668"/>
      <c r="VYT2" s="1668"/>
      <c r="VYU2" s="1668"/>
      <c r="VYV2" s="1668"/>
      <c r="VYW2" s="1668"/>
      <c r="VYX2" s="1668"/>
      <c r="VYY2" s="1668"/>
      <c r="VYZ2" s="1668"/>
      <c r="VZA2" s="1668"/>
      <c r="VZB2" s="1668"/>
      <c r="VZC2" s="1668"/>
      <c r="VZD2" s="1668"/>
      <c r="VZE2" s="1668"/>
      <c r="VZF2" s="1668"/>
      <c r="VZG2" s="1668"/>
      <c r="VZH2" s="1668"/>
      <c r="VZI2" s="1668"/>
      <c r="VZJ2" s="1668"/>
      <c r="VZK2" s="1668"/>
      <c r="VZL2" s="1668"/>
      <c r="VZM2" s="1668"/>
      <c r="VZN2" s="1668"/>
      <c r="VZO2" s="1668"/>
      <c r="VZP2" s="1668"/>
      <c r="VZQ2" s="1668"/>
      <c r="VZR2" s="1668"/>
      <c r="VZS2" s="1668"/>
      <c r="VZT2" s="1668"/>
      <c r="VZU2" s="1668"/>
      <c r="VZV2" s="1668"/>
      <c r="VZW2" s="1668"/>
      <c r="VZX2" s="1668"/>
      <c r="VZY2" s="1668"/>
      <c r="VZZ2" s="1668"/>
      <c r="WAA2" s="1668"/>
      <c r="WAB2" s="1668"/>
      <c r="WAC2" s="1668"/>
      <c r="WAD2" s="1668"/>
      <c r="WAE2" s="1668"/>
      <c r="WAF2" s="1668"/>
      <c r="WAG2" s="1668"/>
      <c r="WAH2" s="1668"/>
      <c r="WAI2" s="1668"/>
      <c r="WAJ2" s="1668"/>
      <c r="WAK2" s="1668"/>
      <c r="WAL2" s="1668"/>
      <c r="WAM2" s="1668"/>
      <c r="WAN2" s="1668"/>
      <c r="WAO2" s="1668"/>
      <c r="WAP2" s="1668"/>
      <c r="WAQ2" s="1668"/>
      <c r="WAR2" s="1668"/>
      <c r="WAS2" s="1668"/>
      <c r="WAT2" s="1668"/>
      <c r="WAU2" s="1668"/>
      <c r="WAV2" s="1668"/>
      <c r="WAW2" s="1668"/>
      <c r="WAX2" s="1668"/>
      <c r="WAY2" s="1668"/>
      <c r="WAZ2" s="1668"/>
      <c r="WBA2" s="1668"/>
      <c r="WBB2" s="1668"/>
      <c r="WBC2" s="1668"/>
      <c r="WBD2" s="1668"/>
      <c r="WBE2" s="1668"/>
      <c r="WBF2" s="1668"/>
      <c r="WBG2" s="1668"/>
      <c r="WBH2" s="1668"/>
      <c r="WBI2" s="1668"/>
      <c r="WBJ2" s="1668"/>
      <c r="WBK2" s="1668"/>
      <c r="WBL2" s="1668"/>
      <c r="WBM2" s="1668"/>
      <c r="WBN2" s="1668"/>
      <c r="WBO2" s="1668"/>
      <c r="WBP2" s="1668"/>
      <c r="WBQ2" s="1668"/>
      <c r="WBR2" s="1668"/>
      <c r="WBS2" s="1668"/>
      <c r="WBT2" s="1668"/>
      <c r="WBU2" s="1668"/>
      <c r="WBV2" s="1668"/>
      <c r="WBW2" s="1668"/>
      <c r="WBX2" s="1668"/>
      <c r="WBY2" s="1668"/>
      <c r="WBZ2" s="1668"/>
      <c r="WCA2" s="1668"/>
      <c r="WCB2" s="1668"/>
      <c r="WCC2" s="1668"/>
      <c r="WCD2" s="1668"/>
      <c r="WCE2" s="1668"/>
      <c r="WCF2" s="1668"/>
      <c r="WCG2" s="1668"/>
      <c r="WCH2" s="1668"/>
      <c r="WCI2" s="1668"/>
      <c r="WCJ2" s="1668"/>
      <c r="WCK2" s="1668"/>
      <c r="WCL2" s="1668"/>
      <c r="WCM2" s="1668"/>
      <c r="WCN2" s="1668"/>
      <c r="WCO2" s="1668"/>
      <c r="WCP2" s="1668"/>
      <c r="WCQ2" s="1668"/>
      <c r="WCR2" s="1668"/>
      <c r="WCS2" s="1668"/>
      <c r="WCT2" s="1668"/>
      <c r="WCU2" s="1668"/>
      <c r="WCV2" s="1668"/>
      <c r="WCW2" s="1668"/>
      <c r="WCX2" s="1668"/>
      <c r="WCY2" s="1668"/>
      <c r="WCZ2" s="1668"/>
      <c r="WDA2" s="1668"/>
      <c r="WDB2" s="1668"/>
      <c r="WDC2" s="1668"/>
      <c r="WDD2" s="1668"/>
      <c r="WDE2" s="1668"/>
      <c r="WDF2" s="1668"/>
      <c r="WDG2" s="1668"/>
      <c r="WDH2" s="1668"/>
      <c r="WDI2" s="1668"/>
      <c r="WDJ2" s="1668"/>
      <c r="WDK2" s="1668"/>
      <c r="WDL2" s="1668"/>
      <c r="WDM2" s="1668"/>
      <c r="WDN2" s="1668"/>
      <c r="WDO2" s="1668"/>
      <c r="WDP2" s="1668"/>
      <c r="WDQ2" s="1668"/>
      <c r="WDR2" s="1668"/>
      <c r="WDS2" s="1668"/>
      <c r="WDT2" s="1668"/>
      <c r="WDU2" s="1668"/>
      <c r="WDV2" s="1668"/>
      <c r="WDW2" s="1668"/>
      <c r="WDX2" s="1668"/>
      <c r="WDY2" s="1668"/>
      <c r="WDZ2" s="1668"/>
      <c r="WEA2" s="1668"/>
      <c r="WEB2" s="1668"/>
      <c r="WEC2" s="1668"/>
      <c r="WED2" s="1668"/>
      <c r="WEE2" s="1668"/>
      <c r="WEF2" s="1668"/>
      <c r="WEG2" s="1668"/>
      <c r="WEH2" s="1668"/>
      <c r="WEI2" s="1668"/>
      <c r="WEJ2" s="1668"/>
      <c r="WEK2" s="1668"/>
      <c r="WEL2" s="1668"/>
      <c r="WEM2" s="1668"/>
      <c r="WEN2" s="1668"/>
      <c r="WEO2" s="1668"/>
      <c r="WEP2" s="1668"/>
      <c r="WEQ2" s="1668"/>
      <c r="WER2" s="1668"/>
      <c r="WES2" s="1668"/>
      <c r="WET2" s="1668"/>
      <c r="WEU2" s="1668"/>
      <c r="WEV2" s="1668"/>
      <c r="WEW2" s="1668"/>
      <c r="WEX2" s="1668"/>
      <c r="WEY2" s="1668"/>
      <c r="WEZ2" s="1668"/>
      <c r="WFA2" s="1668"/>
      <c r="WFB2" s="1668"/>
      <c r="WFC2" s="1668"/>
      <c r="WFD2" s="1668"/>
      <c r="WFE2" s="1668"/>
      <c r="WFF2" s="1668"/>
      <c r="WFG2" s="1668"/>
      <c r="WFH2" s="1668"/>
      <c r="WFI2" s="1668"/>
      <c r="WFJ2" s="1668"/>
      <c r="WFK2" s="1668"/>
      <c r="WFL2" s="1668"/>
      <c r="WFM2" s="1668"/>
      <c r="WFN2" s="1668"/>
      <c r="WFO2" s="1668"/>
      <c r="WFP2" s="1668"/>
      <c r="WFQ2" s="1668"/>
      <c r="WFR2" s="1668"/>
      <c r="WFS2" s="1668"/>
      <c r="WFT2" s="1668"/>
      <c r="WFU2" s="1668"/>
      <c r="WFV2" s="1668"/>
      <c r="WFW2" s="1668"/>
      <c r="WFX2" s="1668"/>
      <c r="WFY2" s="1668"/>
      <c r="WFZ2" s="1668"/>
      <c r="WGA2" s="1668"/>
      <c r="WGB2" s="1668"/>
      <c r="WGC2" s="1668"/>
      <c r="WGD2" s="1668"/>
      <c r="WGE2" s="1668"/>
      <c r="WGF2" s="1668"/>
      <c r="WGG2" s="1668"/>
      <c r="WGH2" s="1668"/>
      <c r="WGI2" s="1668"/>
      <c r="WGJ2" s="1668"/>
      <c r="WGK2" s="1668"/>
      <c r="WGL2" s="1668"/>
      <c r="WGM2" s="1668"/>
      <c r="WGN2" s="1668"/>
      <c r="WGO2" s="1668"/>
      <c r="WGP2" s="1668"/>
      <c r="WGQ2" s="1668"/>
      <c r="WGR2" s="1668"/>
      <c r="WGS2" s="1668"/>
      <c r="WGT2" s="1668"/>
      <c r="WGU2" s="1668"/>
      <c r="WGV2" s="1668"/>
      <c r="WGW2" s="1668"/>
      <c r="WGX2" s="1668"/>
      <c r="WGY2" s="1668"/>
      <c r="WGZ2" s="1668"/>
      <c r="WHA2" s="1668"/>
      <c r="WHB2" s="1668"/>
      <c r="WHC2" s="1668"/>
      <c r="WHD2" s="1668"/>
      <c r="WHE2" s="1668"/>
      <c r="WHF2" s="1668"/>
      <c r="WHG2" s="1668"/>
      <c r="WHH2" s="1668"/>
      <c r="WHI2" s="1668"/>
      <c r="WHJ2" s="1668"/>
      <c r="WHK2" s="1668"/>
      <c r="WHL2" s="1668"/>
      <c r="WHM2" s="1668"/>
      <c r="WHN2" s="1668"/>
      <c r="WHO2" s="1668"/>
      <c r="WHP2" s="1668"/>
      <c r="WHQ2" s="1668"/>
      <c r="WHR2" s="1668"/>
      <c r="WHS2" s="1668"/>
      <c r="WHT2" s="1668"/>
      <c r="WHU2" s="1668"/>
      <c r="WHV2" s="1668"/>
      <c r="WHW2" s="1668"/>
      <c r="WHX2" s="1668"/>
      <c r="WHY2" s="1668"/>
      <c r="WHZ2" s="1668"/>
      <c r="WIA2" s="1668"/>
      <c r="WIB2" s="1668"/>
      <c r="WIC2" s="1668"/>
      <c r="WID2" s="1668"/>
      <c r="WIE2" s="1668"/>
      <c r="WIF2" s="1668"/>
      <c r="WIG2" s="1668"/>
      <c r="WIH2" s="1668"/>
      <c r="WII2" s="1668"/>
      <c r="WIJ2" s="1668"/>
      <c r="WIK2" s="1668"/>
      <c r="WIL2" s="1668"/>
      <c r="WIM2" s="1668"/>
      <c r="WIN2" s="1668"/>
      <c r="WIO2" s="1668"/>
      <c r="WIP2" s="1668"/>
      <c r="WIQ2" s="1668"/>
      <c r="WIR2" s="1668"/>
      <c r="WIS2" s="1668"/>
      <c r="WIT2" s="1668"/>
      <c r="WIU2" s="1668"/>
      <c r="WIV2" s="1668"/>
      <c r="WIW2" s="1668"/>
      <c r="WIX2" s="1668"/>
      <c r="WIY2" s="1668"/>
      <c r="WIZ2" s="1668"/>
      <c r="WJA2" s="1668"/>
      <c r="WJB2" s="1668"/>
      <c r="WJC2" s="1668"/>
      <c r="WJD2" s="1668"/>
      <c r="WJE2" s="1668"/>
      <c r="WJF2" s="1668"/>
      <c r="WJG2" s="1668"/>
      <c r="WJH2" s="1668"/>
      <c r="WJI2" s="1668"/>
      <c r="WJJ2" s="1668"/>
      <c r="WJK2" s="1668"/>
      <c r="WJL2" s="1668"/>
      <c r="WJM2" s="1668"/>
      <c r="WJN2" s="1668"/>
      <c r="WJO2" s="1668"/>
      <c r="WJP2" s="1668"/>
      <c r="WJQ2" s="1668"/>
      <c r="WJR2" s="1668"/>
      <c r="WJS2" s="1668"/>
      <c r="WJT2" s="1668"/>
      <c r="WJU2" s="1668"/>
      <c r="WJV2" s="1668"/>
      <c r="WJW2" s="1668"/>
      <c r="WJX2" s="1668"/>
      <c r="WJY2" s="1668"/>
      <c r="WJZ2" s="1668"/>
      <c r="WKA2" s="1668"/>
      <c r="WKB2" s="1668"/>
      <c r="WKC2" s="1668"/>
      <c r="WKD2" s="1668"/>
      <c r="WKE2" s="1668"/>
      <c r="WKF2" s="1668"/>
      <c r="WKG2" s="1668"/>
      <c r="WKH2" s="1668"/>
      <c r="WKI2" s="1668"/>
      <c r="WKJ2" s="1668"/>
      <c r="WKK2" s="1668"/>
      <c r="WKL2" s="1668"/>
      <c r="WKM2" s="1668"/>
      <c r="WKN2" s="1668"/>
      <c r="WKO2" s="1668"/>
      <c r="WKP2" s="1668"/>
      <c r="WKQ2" s="1668"/>
      <c r="WKR2" s="1668"/>
      <c r="WKS2" s="1668"/>
      <c r="WKT2" s="1668"/>
      <c r="WKU2" s="1668"/>
      <c r="WKV2" s="1668"/>
      <c r="WKW2" s="1668"/>
      <c r="WKX2" s="1668"/>
      <c r="WKY2" s="1668"/>
      <c r="WKZ2" s="1668"/>
      <c r="WLA2" s="1668"/>
      <c r="WLB2" s="1668"/>
      <c r="WLC2" s="1668"/>
      <c r="WLD2" s="1668"/>
      <c r="WLE2" s="1668"/>
      <c r="WLF2" s="1668"/>
      <c r="WLG2" s="1668"/>
      <c r="WLH2" s="1668"/>
      <c r="WLI2" s="1668"/>
      <c r="WLJ2" s="1668"/>
      <c r="WLK2" s="1668"/>
      <c r="WLL2" s="1668"/>
      <c r="WLM2" s="1668"/>
      <c r="WLN2" s="1668"/>
      <c r="WLO2" s="1668"/>
      <c r="WLP2" s="1668"/>
      <c r="WLQ2" s="1668"/>
      <c r="WLR2" s="1668"/>
      <c r="WLS2" s="1668"/>
      <c r="WLT2" s="1668"/>
      <c r="WLU2" s="1668"/>
      <c r="WLV2" s="1668"/>
      <c r="WLW2" s="1668"/>
      <c r="WLX2" s="1668"/>
      <c r="WLY2" s="1668"/>
      <c r="WLZ2" s="1668"/>
      <c r="WMA2" s="1668"/>
      <c r="WMB2" s="1668"/>
      <c r="WMC2" s="1668"/>
      <c r="WMD2" s="1668"/>
      <c r="WME2" s="1668"/>
      <c r="WMF2" s="1668"/>
      <c r="WMG2" s="1668"/>
      <c r="WMH2" s="1668"/>
      <c r="WMI2" s="1668"/>
      <c r="WMJ2" s="1668"/>
      <c r="WMK2" s="1668"/>
      <c r="WML2" s="1668"/>
      <c r="WMM2" s="1668"/>
      <c r="WMN2" s="1668"/>
      <c r="WMO2" s="1668"/>
      <c r="WMP2" s="1668"/>
      <c r="WMQ2" s="1668"/>
      <c r="WMR2" s="1668"/>
      <c r="WMS2" s="1668"/>
      <c r="WMT2" s="1668"/>
      <c r="WMU2" s="1668"/>
      <c r="WMV2" s="1668"/>
      <c r="WMW2" s="1668"/>
      <c r="WMX2" s="1668"/>
      <c r="WMY2" s="1668"/>
      <c r="WMZ2" s="1668"/>
      <c r="WNA2" s="1668"/>
      <c r="WNB2" s="1668"/>
      <c r="WNC2" s="1668"/>
      <c r="WND2" s="1668"/>
      <c r="WNE2" s="1668"/>
      <c r="WNF2" s="1668"/>
      <c r="WNG2" s="1668"/>
      <c r="WNH2" s="1668"/>
      <c r="WNI2" s="1668"/>
      <c r="WNJ2" s="1668"/>
      <c r="WNK2" s="1668"/>
      <c r="WNL2" s="1668"/>
      <c r="WNM2" s="1668"/>
      <c r="WNN2" s="1668"/>
      <c r="WNO2" s="1668"/>
      <c r="WNP2" s="1668"/>
      <c r="WNQ2" s="1668"/>
      <c r="WNR2" s="1668"/>
      <c r="WNS2" s="1668"/>
      <c r="WNT2" s="1668"/>
      <c r="WNU2" s="1668"/>
      <c r="WNV2" s="1668"/>
      <c r="WNW2" s="1668"/>
      <c r="WNX2" s="1668"/>
      <c r="WNY2" s="1668"/>
      <c r="WNZ2" s="1668"/>
      <c r="WOA2" s="1668"/>
      <c r="WOB2" s="1668"/>
      <c r="WOC2" s="1668"/>
      <c r="WOD2" s="1668"/>
      <c r="WOE2" s="1668"/>
      <c r="WOF2" s="1668"/>
      <c r="WOG2" s="1668"/>
      <c r="WOH2" s="1668"/>
      <c r="WOI2" s="1668"/>
      <c r="WOJ2" s="1668"/>
      <c r="WOK2" s="1668"/>
      <c r="WOL2" s="1668"/>
      <c r="WOM2" s="1668"/>
      <c r="WON2" s="1668"/>
      <c r="WOO2" s="1668"/>
      <c r="WOP2" s="1668"/>
      <c r="WOQ2" s="1668"/>
      <c r="WOR2" s="1668"/>
      <c r="WOS2" s="1668"/>
      <c r="WOT2" s="1668"/>
      <c r="WOU2" s="1668"/>
      <c r="WOV2" s="1668"/>
      <c r="WOW2" s="1668"/>
      <c r="WOX2" s="1668"/>
      <c r="WOY2" s="1668"/>
      <c r="WOZ2" s="1668"/>
      <c r="WPA2" s="1668"/>
      <c r="WPB2" s="1668"/>
      <c r="WPC2" s="1668"/>
      <c r="WPD2" s="1668"/>
      <c r="WPE2" s="1668"/>
      <c r="WPF2" s="1668"/>
      <c r="WPG2" s="1668"/>
      <c r="WPH2" s="1668"/>
      <c r="WPI2" s="1668"/>
      <c r="WPJ2" s="1668"/>
      <c r="WPK2" s="1668"/>
      <c r="WPL2" s="1668"/>
      <c r="WPM2" s="1668"/>
      <c r="WPN2" s="1668"/>
      <c r="WPO2" s="1668"/>
      <c r="WPP2" s="1668"/>
      <c r="WPQ2" s="1668"/>
      <c r="WPR2" s="1668"/>
      <c r="WPS2" s="1668"/>
      <c r="WPT2" s="1668"/>
      <c r="WPU2" s="1668"/>
      <c r="WPV2" s="1668"/>
      <c r="WPW2" s="1668"/>
      <c r="WPX2" s="1668"/>
      <c r="WPY2" s="1668"/>
      <c r="WPZ2" s="1668"/>
      <c r="WQA2" s="1668"/>
      <c r="WQB2" s="1668"/>
      <c r="WQC2" s="1668"/>
      <c r="WQD2" s="1668"/>
      <c r="WQE2" s="1668"/>
      <c r="WQF2" s="1668"/>
      <c r="WQG2" s="1668"/>
      <c r="WQH2" s="1668"/>
      <c r="WQI2" s="1668"/>
      <c r="WQJ2" s="1668"/>
      <c r="WQK2" s="1668"/>
      <c r="WQL2" s="1668"/>
      <c r="WQM2" s="1668"/>
      <c r="WQN2" s="1668"/>
      <c r="WQO2" s="1668"/>
      <c r="WQP2" s="1668"/>
      <c r="WQQ2" s="1668"/>
      <c r="WQR2" s="1668"/>
      <c r="WQS2" s="1668"/>
      <c r="WQT2" s="1668"/>
      <c r="WQU2" s="1668"/>
      <c r="WQV2" s="1668"/>
      <c r="WQW2" s="1668"/>
      <c r="WQX2" s="1668"/>
      <c r="WQY2" s="1668"/>
      <c r="WQZ2" s="1668"/>
      <c r="WRA2" s="1668"/>
      <c r="WRB2" s="1668"/>
      <c r="WRC2" s="1668"/>
      <c r="WRD2" s="1668"/>
      <c r="WRE2" s="1668"/>
      <c r="WRF2" s="1668"/>
      <c r="WRG2" s="1668"/>
      <c r="WRH2" s="1668"/>
      <c r="WRI2" s="1668"/>
      <c r="WRJ2" s="1668"/>
      <c r="WRK2" s="1668"/>
      <c r="WRL2" s="1668"/>
      <c r="WRM2" s="1668"/>
      <c r="WRN2" s="1668"/>
      <c r="WRO2" s="1668"/>
      <c r="WRP2" s="1668"/>
      <c r="WRQ2" s="1668"/>
      <c r="WRR2" s="1668"/>
      <c r="WRS2" s="1668"/>
      <c r="WRT2" s="1668"/>
      <c r="WRU2" s="1668"/>
      <c r="WRV2" s="1668"/>
      <c r="WRW2" s="1668"/>
      <c r="WRX2" s="1668"/>
      <c r="WRY2" s="1668"/>
      <c r="WRZ2" s="1668"/>
      <c r="WSA2" s="1668"/>
      <c r="WSB2" s="1668"/>
      <c r="WSC2" s="1668"/>
      <c r="WSD2" s="1668"/>
      <c r="WSE2" s="1668"/>
      <c r="WSF2" s="1668"/>
      <c r="WSG2" s="1668"/>
      <c r="WSH2" s="1668"/>
      <c r="WSI2" s="1668"/>
      <c r="WSJ2" s="1668"/>
      <c r="WSK2" s="1668"/>
      <c r="WSL2" s="1668"/>
      <c r="WSM2" s="1668"/>
      <c r="WSN2" s="1668"/>
      <c r="WSO2" s="1668"/>
      <c r="WSP2" s="1668"/>
      <c r="WSQ2" s="1668"/>
      <c r="WSR2" s="1668"/>
      <c r="WSS2" s="1668"/>
      <c r="WST2" s="1668"/>
      <c r="WSU2" s="1668"/>
      <c r="WSV2" s="1668"/>
      <c r="WSW2" s="1668"/>
      <c r="WSX2" s="1668"/>
      <c r="WSY2" s="1668"/>
      <c r="WSZ2" s="1668"/>
      <c r="WTA2" s="1668"/>
      <c r="WTB2" s="1668"/>
      <c r="WTC2" s="1668"/>
      <c r="WTD2" s="1668"/>
      <c r="WTE2" s="1668"/>
      <c r="WTF2" s="1668"/>
      <c r="WTG2" s="1668"/>
      <c r="WTH2" s="1668"/>
      <c r="WTI2" s="1668"/>
      <c r="WTJ2" s="1668"/>
      <c r="WTK2" s="1668"/>
      <c r="WTL2" s="1668"/>
      <c r="WTM2" s="1668"/>
      <c r="WTN2" s="1668"/>
      <c r="WTO2" s="1668"/>
      <c r="WTP2" s="1668"/>
      <c r="WTQ2" s="1668"/>
      <c r="WTR2" s="1668"/>
      <c r="WTS2" s="1668"/>
      <c r="WTT2" s="1668"/>
      <c r="WTU2" s="1668"/>
      <c r="WTV2" s="1668"/>
      <c r="WTW2" s="1668"/>
      <c r="WTX2" s="1668"/>
      <c r="WTY2" s="1668"/>
      <c r="WTZ2" s="1668"/>
      <c r="WUA2" s="1668"/>
      <c r="WUB2" s="1668"/>
      <c r="WUC2" s="1668"/>
      <c r="WUD2" s="1668"/>
      <c r="WUE2" s="1668"/>
      <c r="WUF2" s="1668"/>
      <c r="WUG2" s="1668"/>
      <c r="WUH2" s="1668"/>
      <c r="WUI2" s="1668"/>
      <c r="WUJ2" s="1668"/>
      <c r="WUK2" s="1668"/>
      <c r="WUL2" s="1668"/>
      <c r="WUM2" s="1668"/>
      <c r="WUN2" s="1668"/>
      <c r="WUO2" s="1668"/>
      <c r="WUP2" s="1668"/>
      <c r="WUQ2" s="1668"/>
      <c r="WUR2" s="1668"/>
      <c r="WUS2" s="1668"/>
      <c r="WUT2" s="1668"/>
      <c r="WUU2" s="1668"/>
      <c r="WUV2" s="1668"/>
      <c r="WUW2" s="1668"/>
      <c r="WUX2" s="1668"/>
      <c r="WUY2" s="1668"/>
      <c r="WUZ2" s="1668"/>
      <c r="WVA2" s="1668"/>
      <c r="WVB2" s="1668"/>
      <c r="WVC2" s="1668"/>
      <c r="WVD2" s="1668"/>
      <c r="WVE2" s="1668"/>
      <c r="WVF2" s="1668"/>
      <c r="WVG2" s="1668"/>
      <c r="WVH2" s="1668"/>
      <c r="WVI2" s="1668"/>
      <c r="WVJ2" s="1668"/>
      <c r="WVK2" s="1668"/>
      <c r="WVL2" s="1668"/>
      <c r="WVM2" s="1668"/>
      <c r="WVN2" s="1668"/>
      <c r="WVO2" s="1668"/>
      <c r="WVP2" s="1668"/>
      <c r="WVQ2" s="1668"/>
      <c r="WVR2" s="1668"/>
      <c r="WVS2" s="1668"/>
      <c r="WVT2" s="1668"/>
      <c r="WVU2" s="1668"/>
      <c r="WVV2" s="1668"/>
      <c r="WVW2" s="1668"/>
      <c r="WVX2" s="1668"/>
      <c r="WVY2" s="1668"/>
      <c r="WVZ2" s="1668"/>
      <c r="WWA2" s="1668"/>
      <c r="WWB2" s="1668"/>
      <c r="WWC2" s="1668"/>
      <c r="WWD2" s="1668"/>
      <c r="WWE2" s="1668"/>
      <c r="WWF2" s="1668"/>
      <c r="WWG2" s="1668"/>
      <c r="WWH2" s="1668"/>
      <c r="WWI2" s="1668"/>
      <c r="WWJ2" s="1668"/>
      <c r="WWK2" s="1668"/>
      <c r="WWL2" s="1668"/>
      <c r="WWM2" s="1668"/>
      <c r="WWN2" s="1668"/>
      <c r="WWO2" s="1668"/>
      <c r="WWP2" s="1668"/>
      <c r="WWQ2" s="1668"/>
      <c r="WWR2" s="1668"/>
      <c r="WWS2" s="1668"/>
      <c r="WWT2" s="1668"/>
      <c r="WWU2" s="1668"/>
      <c r="WWV2" s="1668"/>
      <c r="WWW2" s="1668"/>
      <c r="WWX2" s="1668"/>
      <c r="WWY2" s="1668"/>
      <c r="WWZ2" s="1668"/>
      <c r="WXA2" s="1668"/>
      <c r="WXB2" s="1668"/>
      <c r="WXC2" s="1668"/>
      <c r="WXD2" s="1668"/>
      <c r="WXE2" s="1668"/>
      <c r="WXF2" s="1668"/>
      <c r="WXG2" s="1668"/>
      <c r="WXH2" s="1668"/>
      <c r="WXI2" s="1668"/>
      <c r="WXJ2" s="1668"/>
      <c r="WXK2" s="1668"/>
      <c r="WXL2" s="1668"/>
      <c r="WXM2" s="1668"/>
      <c r="WXN2" s="1668"/>
      <c r="WXO2" s="1668"/>
      <c r="WXP2" s="1668"/>
      <c r="WXQ2" s="1668"/>
      <c r="WXR2" s="1668"/>
      <c r="WXS2" s="1668"/>
      <c r="WXT2" s="1668"/>
      <c r="WXU2" s="1668"/>
      <c r="WXV2" s="1668"/>
      <c r="WXW2" s="1668"/>
      <c r="WXX2" s="1668"/>
      <c r="WXY2" s="1668"/>
      <c r="WXZ2" s="1668"/>
      <c r="WYA2" s="1668"/>
      <c r="WYB2" s="1668"/>
      <c r="WYC2" s="1668"/>
      <c r="WYD2" s="1668"/>
      <c r="WYE2" s="1668"/>
      <c r="WYF2" s="1668"/>
      <c r="WYG2" s="1668"/>
      <c r="WYH2" s="1668"/>
      <c r="WYI2" s="1668"/>
      <c r="WYJ2" s="1668"/>
      <c r="WYK2" s="1668"/>
      <c r="WYL2" s="1668"/>
      <c r="WYM2" s="1668"/>
      <c r="WYN2" s="1668"/>
      <c r="WYO2" s="1668"/>
      <c r="WYP2" s="1668"/>
      <c r="WYQ2" s="1668"/>
      <c r="WYR2" s="1668"/>
      <c r="WYS2" s="1668"/>
      <c r="WYT2" s="1668"/>
      <c r="WYU2" s="1668"/>
      <c r="WYV2" s="1668"/>
      <c r="WYW2" s="1668"/>
      <c r="WYX2" s="1668"/>
      <c r="WYY2" s="1668"/>
      <c r="WYZ2" s="1668"/>
      <c r="WZA2" s="1668"/>
      <c r="WZB2" s="1668"/>
      <c r="WZC2" s="1668"/>
      <c r="WZD2" s="1668"/>
      <c r="WZE2" s="1668"/>
      <c r="WZF2" s="1668"/>
      <c r="WZG2" s="1668"/>
      <c r="WZH2" s="1668"/>
      <c r="WZI2" s="1668"/>
      <c r="WZJ2" s="1668"/>
      <c r="WZK2" s="1668"/>
      <c r="WZL2" s="1668"/>
      <c r="WZM2" s="1668"/>
      <c r="WZN2" s="1668"/>
      <c r="WZO2" s="1668"/>
      <c r="WZP2" s="1668"/>
      <c r="WZQ2" s="1668"/>
      <c r="WZR2" s="1668"/>
      <c r="WZS2" s="1668"/>
      <c r="WZT2" s="1668"/>
      <c r="WZU2" s="1668"/>
      <c r="WZV2" s="1668"/>
      <c r="WZW2" s="1668"/>
      <c r="WZX2" s="1668"/>
      <c r="WZY2" s="1668"/>
      <c r="WZZ2" s="1668"/>
      <c r="XAA2" s="1668"/>
      <c r="XAB2" s="1668"/>
      <c r="XAC2" s="1668"/>
      <c r="XAD2" s="1668"/>
      <c r="XAE2" s="1668"/>
      <c r="XAF2" s="1668"/>
      <c r="XAG2" s="1668"/>
      <c r="XAH2" s="1668"/>
      <c r="XAI2" s="1668"/>
      <c r="XAJ2" s="1668"/>
      <c r="XAK2" s="1668"/>
      <c r="XAL2" s="1668"/>
      <c r="XAM2" s="1668"/>
      <c r="XAN2" s="1668"/>
      <c r="XAO2" s="1668"/>
      <c r="XAP2" s="1668"/>
      <c r="XAQ2" s="1668"/>
      <c r="XAR2" s="1668"/>
      <c r="XAS2" s="1668"/>
      <c r="XAT2" s="1668"/>
      <c r="XAU2" s="1668"/>
      <c r="XAV2" s="1668"/>
      <c r="XAW2" s="1668"/>
      <c r="XAX2" s="1668"/>
      <c r="XAY2" s="1668"/>
      <c r="XAZ2" s="1668"/>
      <c r="XBA2" s="1668"/>
      <c r="XBB2" s="1668"/>
      <c r="XBC2" s="1668"/>
      <c r="XBD2" s="1668"/>
      <c r="XBE2" s="1668"/>
      <c r="XBF2" s="1668"/>
      <c r="XBG2" s="1668"/>
      <c r="XBH2" s="1668"/>
      <c r="XBI2" s="1668"/>
      <c r="XBJ2" s="1668"/>
      <c r="XBK2" s="1668"/>
      <c r="XBL2" s="1668"/>
      <c r="XBM2" s="1668"/>
      <c r="XBN2" s="1668"/>
      <c r="XBO2" s="1668"/>
      <c r="XBP2" s="1668"/>
      <c r="XBQ2" s="1668"/>
      <c r="XBR2" s="1668"/>
      <c r="XBS2" s="1668"/>
      <c r="XBT2" s="1668"/>
      <c r="XBU2" s="1668"/>
      <c r="XBV2" s="1668"/>
      <c r="XBW2" s="1668"/>
      <c r="XBX2" s="1668"/>
      <c r="XBY2" s="1668"/>
      <c r="XBZ2" s="1668"/>
      <c r="XCA2" s="1668"/>
      <c r="XCB2" s="1668"/>
      <c r="XCC2" s="1668"/>
      <c r="XCD2" s="1668"/>
      <c r="XCE2" s="1668"/>
      <c r="XCF2" s="1668"/>
      <c r="XCG2" s="1668"/>
      <c r="XCH2" s="1668"/>
      <c r="XCI2" s="1668"/>
      <c r="XCJ2" s="1668"/>
      <c r="XCK2" s="1668"/>
      <c r="XCL2" s="1668"/>
      <c r="XCM2" s="1668"/>
      <c r="XCN2" s="1668"/>
      <c r="XCO2" s="1668"/>
      <c r="XCP2" s="1668"/>
      <c r="XCQ2" s="1668"/>
      <c r="XCR2" s="1668"/>
      <c r="XCS2" s="1668"/>
      <c r="XCT2" s="1668"/>
      <c r="XCU2" s="1668"/>
      <c r="XCV2" s="1668"/>
      <c r="XCW2" s="1668"/>
      <c r="XCX2" s="1668"/>
      <c r="XCY2" s="1668"/>
      <c r="XCZ2" s="1668"/>
      <c r="XDA2" s="1668"/>
      <c r="XDB2" s="1668"/>
      <c r="XDC2" s="1668"/>
      <c r="XDD2" s="1668"/>
      <c r="XDE2" s="1668"/>
      <c r="XDF2" s="1668"/>
      <c r="XDG2" s="1668"/>
      <c r="XDH2" s="1668"/>
      <c r="XDI2" s="1668"/>
      <c r="XDJ2" s="1668"/>
      <c r="XDK2" s="1668"/>
      <c r="XDL2" s="1668"/>
      <c r="XDM2" s="1668"/>
      <c r="XDN2" s="1668"/>
      <c r="XDO2" s="1668"/>
      <c r="XDP2" s="1668"/>
      <c r="XDQ2" s="1668"/>
      <c r="XDR2" s="1668"/>
      <c r="XDS2" s="1668"/>
      <c r="XDT2" s="1668"/>
      <c r="XDU2" s="1668"/>
      <c r="XDV2" s="1668"/>
      <c r="XDW2" s="1668"/>
      <c r="XDX2" s="1668"/>
      <c r="XDY2" s="1668"/>
      <c r="XDZ2" s="1668"/>
      <c r="XEA2" s="1668"/>
      <c r="XEB2" s="1668"/>
      <c r="XEC2" s="1668"/>
      <c r="XED2" s="1668"/>
      <c r="XEE2" s="1668"/>
      <c r="XEF2" s="1668"/>
      <c r="XEG2" s="1668"/>
      <c r="XEH2" s="1668"/>
      <c r="XEI2" s="1668"/>
      <c r="XEJ2" s="1668"/>
      <c r="XEK2" s="1668"/>
      <c r="XEL2" s="1668"/>
      <c r="XEM2" s="1668"/>
      <c r="XEN2" s="1668"/>
      <c r="XEO2" s="1668"/>
      <c r="XEP2" s="1668"/>
      <c r="XEQ2" s="1668"/>
      <c r="XER2" s="1668"/>
      <c r="XES2" s="1668"/>
      <c r="XET2" s="1668"/>
      <c r="XEU2" s="1668"/>
      <c r="XEV2" s="1668"/>
      <c r="XEW2" s="1668"/>
      <c r="XEX2" s="1668"/>
      <c r="XEY2" s="1668"/>
      <c r="XEZ2" s="1668"/>
      <c r="XFA2" s="1668"/>
    </row>
    <row r="3" spans="1:16381" s="248" customFormat="1" ht="15" customHeight="1" x14ac:dyDescent="0.25">
      <c r="A3" s="837"/>
      <c r="B3" s="1157" t="s">
        <v>1073</v>
      </c>
      <c r="C3" s="2134" t="s">
        <v>14</v>
      </c>
      <c r="D3" s="2121" t="str">
        <f>CONCATENATE("Col ", LEFT(ADDRESS(ROW('General Info'!C64),COLUMN('General Info'!C64),4), 1))</f>
        <v>Col C</v>
      </c>
      <c r="E3" s="755"/>
      <c r="G3" s="755"/>
      <c r="H3" s="755"/>
      <c r="I3" s="755"/>
      <c r="J3" s="755"/>
      <c r="K3" s="755"/>
      <c r="L3" s="755"/>
      <c r="M3" s="755"/>
      <c r="N3" s="755"/>
      <c r="O3" s="755"/>
      <c r="P3" s="755"/>
      <c r="Q3" s="755"/>
      <c r="R3" s="755"/>
      <c r="S3" s="755"/>
      <c r="T3" s="755"/>
      <c r="U3" s="755"/>
      <c r="V3" s="755"/>
      <c r="AN3" s="838"/>
    </row>
    <row r="4" spans="1:16381" s="248" customFormat="1" ht="15" customHeight="1" x14ac:dyDescent="0.25">
      <c r="A4" s="837"/>
      <c r="B4" s="1153" t="s">
        <v>1074</v>
      </c>
      <c r="C4" s="1159" t="str">
        <f>'General Info'!B64</f>
        <v>Check: Tier 1 adjustments should be ≤ additional Tier 1 prior to adjustments</v>
      </c>
      <c r="D4" s="1170" t="str">
        <f>'General Info'!C64</f>
        <v/>
      </c>
      <c r="E4" s="755"/>
      <c r="G4" s="755"/>
      <c r="H4" s="755"/>
      <c r="I4" s="755"/>
      <c r="J4" s="755"/>
      <c r="K4" s="755"/>
      <c r="L4" s="755"/>
      <c r="M4" s="755"/>
      <c r="N4" s="755"/>
      <c r="O4" s="755"/>
      <c r="P4" s="755"/>
      <c r="Q4" s="755"/>
      <c r="R4" s="755"/>
      <c r="S4" s="755"/>
      <c r="T4" s="755"/>
      <c r="U4" s="755"/>
      <c r="V4" s="755"/>
      <c r="AN4" s="838"/>
    </row>
    <row r="5" spans="1:16381" s="248" customFormat="1" ht="15" customHeight="1" x14ac:dyDescent="0.25">
      <c r="A5" s="837"/>
      <c r="B5" s="344" t="s">
        <v>1074</v>
      </c>
      <c r="C5" s="839" t="str">
        <f>'General Info'!B69</f>
        <v>Check: Tier 2 adjustments should be ≤ additional Tier 2 prior to adjustments</v>
      </c>
      <c r="D5" s="858" t="str">
        <f>'General Info'!C69</f>
        <v/>
      </c>
      <c r="E5" s="755"/>
      <c r="G5" s="755"/>
      <c r="H5" s="755"/>
      <c r="I5" s="755"/>
      <c r="J5" s="755"/>
      <c r="K5" s="755"/>
      <c r="L5" s="755"/>
      <c r="M5" s="755"/>
      <c r="N5" s="755"/>
      <c r="O5" s="755"/>
      <c r="P5" s="755"/>
      <c r="Q5" s="755"/>
      <c r="R5" s="755"/>
      <c r="S5" s="755"/>
      <c r="T5" s="755"/>
      <c r="U5" s="755"/>
      <c r="V5" s="755"/>
      <c r="AN5" s="838"/>
    </row>
    <row r="6" spans="1:16381" s="248" customFormat="1" ht="15" customHeight="1" x14ac:dyDescent="0.25">
      <c r="A6" s="837"/>
      <c r="B6" s="755"/>
      <c r="C6" s="755"/>
      <c r="D6" s="755"/>
      <c r="E6" s="755"/>
      <c r="F6" s="755"/>
      <c r="G6" s="755"/>
      <c r="H6" s="755"/>
      <c r="I6" s="755"/>
      <c r="J6" s="755"/>
      <c r="K6" s="755"/>
      <c r="L6" s="755"/>
      <c r="M6" s="755"/>
      <c r="N6" s="755"/>
      <c r="O6" s="755"/>
      <c r="P6" s="755"/>
      <c r="Q6" s="755"/>
      <c r="R6" s="755"/>
      <c r="S6" s="755"/>
      <c r="T6" s="755"/>
      <c r="U6" s="755"/>
      <c r="V6" s="755"/>
      <c r="AN6" s="838"/>
    </row>
    <row r="7" spans="1:16381" s="248" customFormat="1" ht="45" customHeight="1" x14ac:dyDescent="0.25">
      <c r="A7" s="1171" t="s">
        <v>1528</v>
      </c>
      <c r="B7" s="1668"/>
      <c r="C7" s="1668"/>
      <c r="D7" s="1668"/>
      <c r="E7" s="1668"/>
      <c r="F7" s="1668"/>
      <c r="G7" s="1668"/>
      <c r="H7" s="1668"/>
      <c r="I7" s="1668"/>
      <c r="J7" s="1668"/>
      <c r="K7" s="1668"/>
      <c r="L7" s="1668"/>
      <c r="M7" s="1668"/>
      <c r="N7" s="1668"/>
      <c r="O7" s="1668"/>
      <c r="P7" s="1668"/>
      <c r="Q7" s="1668"/>
      <c r="R7" s="1668"/>
      <c r="S7" s="1668"/>
      <c r="T7" s="1668"/>
      <c r="U7" s="1668"/>
      <c r="V7" s="1668"/>
      <c r="W7" s="1668"/>
      <c r="X7" s="1668"/>
      <c r="Y7" s="1668"/>
      <c r="Z7" s="1668"/>
      <c r="AA7" s="1668"/>
      <c r="AB7" s="1668"/>
      <c r="AC7" s="1668"/>
      <c r="AD7" s="1668"/>
      <c r="AE7" s="1668"/>
      <c r="AF7" s="1668"/>
      <c r="AG7" s="1668"/>
      <c r="AH7" s="1668"/>
      <c r="AI7" s="1668"/>
      <c r="AJ7" s="1668"/>
      <c r="AK7" s="1668"/>
      <c r="AL7" s="1668"/>
      <c r="AM7" s="1668"/>
      <c r="AN7" s="1172"/>
      <c r="AO7" s="1668"/>
      <c r="AP7" s="1668"/>
      <c r="AQ7" s="1668"/>
      <c r="AR7" s="1668"/>
      <c r="AS7" s="1668"/>
      <c r="AT7" s="1668"/>
      <c r="AU7" s="1668"/>
      <c r="AV7" s="1668"/>
      <c r="AW7" s="1668"/>
      <c r="AX7" s="1668"/>
      <c r="AY7" s="1668"/>
      <c r="AZ7" s="1668"/>
      <c r="BA7" s="1668"/>
      <c r="BB7" s="1668"/>
      <c r="BC7" s="1668"/>
      <c r="BD7" s="1668"/>
      <c r="BE7" s="1668"/>
      <c r="BF7" s="1668"/>
      <c r="BG7" s="1668"/>
      <c r="BH7" s="1668"/>
      <c r="BI7" s="1668"/>
      <c r="BJ7" s="1668"/>
      <c r="BK7" s="1668"/>
      <c r="BL7" s="1668"/>
      <c r="BM7" s="1668"/>
      <c r="BN7" s="1668"/>
      <c r="BO7" s="1668"/>
      <c r="BP7" s="1668"/>
      <c r="BQ7" s="1668"/>
      <c r="BR7" s="1668"/>
      <c r="BS7" s="1668"/>
      <c r="BT7" s="1668"/>
      <c r="BU7" s="1668"/>
      <c r="BV7" s="1668"/>
      <c r="BW7" s="1668"/>
      <c r="BX7" s="1668"/>
      <c r="BY7" s="1668"/>
      <c r="BZ7" s="1668"/>
      <c r="CA7" s="1668"/>
      <c r="CB7" s="1668"/>
      <c r="CC7" s="1668"/>
      <c r="CD7" s="1668"/>
      <c r="CE7" s="1668"/>
      <c r="CF7" s="1668"/>
      <c r="CG7" s="1668"/>
      <c r="CH7" s="1668"/>
      <c r="CI7" s="1668"/>
      <c r="CJ7" s="1668"/>
      <c r="CK7" s="1668"/>
      <c r="CL7" s="1668"/>
      <c r="CM7" s="1668"/>
      <c r="CN7" s="1668"/>
      <c r="CO7" s="1668"/>
      <c r="CP7" s="1668"/>
      <c r="CQ7" s="1668"/>
      <c r="CR7" s="1668"/>
      <c r="CS7" s="1668"/>
      <c r="CT7" s="1668"/>
      <c r="CU7" s="1668"/>
      <c r="CV7" s="1668"/>
      <c r="CW7" s="1668"/>
      <c r="CX7" s="1668"/>
      <c r="CY7" s="1668"/>
      <c r="CZ7" s="1668"/>
      <c r="DA7" s="1668"/>
      <c r="DB7" s="1668"/>
      <c r="DC7" s="1668"/>
      <c r="DD7" s="1668"/>
      <c r="DE7" s="1668"/>
      <c r="DF7" s="1668"/>
      <c r="DG7" s="1668"/>
      <c r="DH7" s="1668"/>
      <c r="DI7" s="1668"/>
      <c r="DJ7" s="1668"/>
      <c r="DK7" s="1668"/>
      <c r="DL7" s="1668"/>
      <c r="DM7" s="1668"/>
      <c r="DN7" s="1668"/>
      <c r="DO7" s="1668"/>
      <c r="DP7" s="1668"/>
      <c r="DQ7" s="1668"/>
      <c r="DR7" s="1668"/>
      <c r="DS7" s="1668"/>
      <c r="DT7" s="1668"/>
      <c r="DU7" s="1668"/>
      <c r="DV7" s="1668"/>
      <c r="DW7" s="1668"/>
      <c r="DX7" s="1668"/>
      <c r="DY7" s="1668"/>
      <c r="DZ7" s="1668"/>
      <c r="EA7" s="1668"/>
      <c r="EB7" s="1668"/>
      <c r="EC7" s="1668"/>
      <c r="ED7" s="1668"/>
      <c r="EE7" s="1668"/>
      <c r="EF7" s="1668"/>
      <c r="EG7" s="1668"/>
      <c r="EH7" s="1668"/>
      <c r="EI7" s="1668"/>
      <c r="EJ7" s="1668"/>
      <c r="EK7" s="1668"/>
      <c r="EL7" s="1668"/>
      <c r="EM7" s="1668"/>
      <c r="EN7" s="1668"/>
      <c r="EO7" s="1668"/>
      <c r="EP7" s="1668"/>
      <c r="EQ7" s="1668"/>
      <c r="ER7" s="1668"/>
      <c r="ES7" s="1668"/>
      <c r="ET7" s="1668"/>
      <c r="EU7" s="1668"/>
      <c r="EV7" s="1668"/>
      <c r="EW7" s="1668"/>
      <c r="EX7" s="1668"/>
      <c r="EY7" s="1668"/>
      <c r="EZ7" s="1668"/>
      <c r="FA7" s="1668"/>
      <c r="FB7" s="1668"/>
      <c r="FC7" s="1668"/>
      <c r="FD7" s="1668"/>
      <c r="FE7" s="1668"/>
      <c r="FF7" s="1668"/>
      <c r="FG7" s="1668"/>
      <c r="FH7" s="1668"/>
      <c r="FI7" s="1668"/>
      <c r="FJ7" s="1668"/>
      <c r="FK7" s="1668"/>
      <c r="FL7" s="1668"/>
      <c r="FM7" s="1668"/>
      <c r="FN7" s="1668"/>
      <c r="FO7" s="1668"/>
      <c r="FP7" s="1668"/>
      <c r="FQ7" s="1668"/>
      <c r="FR7" s="1668"/>
      <c r="FS7" s="1668"/>
      <c r="FT7" s="1668"/>
      <c r="FU7" s="1668"/>
      <c r="FV7" s="1668"/>
      <c r="FW7" s="1668"/>
      <c r="FX7" s="1668"/>
      <c r="FY7" s="1668"/>
      <c r="FZ7" s="1668"/>
      <c r="GA7" s="1668"/>
      <c r="GB7" s="1668"/>
      <c r="GC7" s="1668"/>
      <c r="GD7" s="1668"/>
      <c r="GE7" s="1668"/>
      <c r="GF7" s="1668"/>
      <c r="GG7" s="1668"/>
      <c r="GH7" s="1668"/>
      <c r="GI7" s="1668"/>
      <c r="GJ7" s="1668"/>
      <c r="GK7" s="1668"/>
      <c r="GL7" s="1668"/>
      <c r="GM7" s="1668"/>
      <c r="GN7" s="1668"/>
      <c r="GO7" s="1668"/>
      <c r="GP7" s="1668"/>
      <c r="GQ7" s="1668"/>
      <c r="GR7" s="1668"/>
      <c r="GS7" s="1668"/>
      <c r="GT7" s="1668"/>
      <c r="GU7" s="1668"/>
      <c r="GV7" s="1668"/>
      <c r="GW7" s="1668"/>
      <c r="GX7" s="1668"/>
      <c r="GY7" s="1668"/>
      <c r="GZ7" s="1668"/>
      <c r="HA7" s="1668"/>
      <c r="HB7" s="1668"/>
      <c r="HC7" s="1668"/>
      <c r="HD7" s="1668"/>
      <c r="HE7" s="1668"/>
      <c r="HF7" s="1668"/>
      <c r="HG7" s="1668"/>
      <c r="HH7" s="1668"/>
      <c r="HI7" s="1668"/>
      <c r="HJ7" s="1668"/>
      <c r="HK7" s="1668"/>
      <c r="HL7" s="1668"/>
      <c r="HM7" s="1668"/>
      <c r="HN7" s="1668"/>
      <c r="HO7" s="1668"/>
      <c r="HP7" s="1668"/>
      <c r="HQ7" s="1668"/>
      <c r="HR7" s="1668"/>
      <c r="HS7" s="1668"/>
      <c r="HT7" s="1668"/>
      <c r="HU7" s="1668"/>
      <c r="HV7" s="1668"/>
      <c r="HW7" s="1668"/>
      <c r="HX7" s="1668"/>
      <c r="HY7" s="1668"/>
      <c r="HZ7" s="1668"/>
      <c r="IA7" s="1668"/>
      <c r="IB7" s="1668"/>
      <c r="IC7" s="1668"/>
      <c r="ID7" s="1668"/>
      <c r="IE7" s="1668"/>
      <c r="IF7" s="1668"/>
      <c r="IG7" s="1668"/>
      <c r="IH7" s="1668"/>
      <c r="II7" s="1668"/>
      <c r="IJ7" s="1668"/>
      <c r="IK7" s="1668"/>
      <c r="IL7" s="1668"/>
      <c r="IM7" s="1668"/>
      <c r="IN7" s="1668"/>
      <c r="IO7" s="1668"/>
      <c r="IP7" s="1668"/>
      <c r="IQ7" s="1668"/>
      <c r="IR7" s="1668"/>
      <c r="IS7" s="1668"/>
      <c r="IT7" s="1668"/>
      <c r="IU7" s="1668"/>
      <c r="IV7" s="1668"/>
      <c r="IW7" s="1668"/>
      <c r="IX7" s="1668"/>
      <c r="IY7" s="1668"/>
      <c r="IZ7" s="1668"/>
      <c r="JA7" s="1668"/>
      <c r="JB7" s="1668"/>
      <c r="JC7" s="1668"/>
      <c r="JD7" s="1668"/>
      <c r="JE7" s="1668"/>
      <c r="JF7" s="1668"/>
      <c r="JG7" s="1668"/>
      <c r="JH7" s="1668"/>
      <c r="JI7" s="1668"/>
      <c r="JJ7" s="1668"/>
      <c r="JK7" s="1668"/>
      <c r="JL7" s="1668"/>
      <c r="JM7" s="1668"/>
      <c r="JN7" s="1668"/>
      <c r="JO7" s="1668"/>
      <c r="JP7" s="1668"/>
      <c r="JQ7" s="1668"/>
      <c r="JR7" s="1668"/>
      <c r="JS7" s="1668"/>
      <c r="JT7" s="1668"/>
      <c r="JU7" s="1668"/>
      <c r="JV7" s="1668"/>
      <c r="JW7" s="1668"/>
      <c r="JX7" s="1668"/>
      <c r="JY7" s="1668"/>
      <c r="JZ7" s="1668"/>
      <c r="KA7" s="1668"/>
      <c r="KB7" s="1668"/>
      <c r="KC7" s="1668"/>
      <c r="KD7" s="1668"/>
      <c r="KE7" s="1668"/>
      <c r="KF7" s="1668"/>
      <c r="KG7" s="1668"/>
      <c r="KH7" s="1668"/>
      <c r="KI7" s="1668"/>
      <c r="KJ7" s="1668"/>
      <c r="KK7" s="1668"/>
      <c r="KL7" s="1668"/>
      <c r="KM7" s="1668"/>
      <c r="KN7" s="1668"/>
      <c r="KO7" s="1668"/>
      <c r="KP7" s="1668"/>
      <c r="KQ7" s="1668"/>
      <c r="KR7" s="1668"/>
      <c r="KS7" s="1668"/>
      <c r="KT7" s="1668"/>
      <c r="KU7" s="1668"/>
      <c r="KV7" s="1668"/>
      <c r="KW7" s="1668"/>
      <c r="KX7" s="1668"/>
      <c r="KY7" s="1668"/>
      <c r="KZ7" s="1668"/>
      <c r="LA7" s="1668"/>
      <c r="LB7" s="1668"/>
      <c r="LC7" s="1668"/>
      <c r="LD7" s="1668"/>
      <c r="LE7" s="1668"/>
      <c r="LF7" s="1668"/>
      <c r="LG7" s="1668"/>
      <c r="LH7" s="1668"/>
      <c r="LI7" s="1668"/>
      <c r="LJ7" s="1668"/>
      <c r="LK7" s="1668"/>
      <c r="LL7" s="1668"/>
      <c r="LM7" s="1668"/>
      <c r="LN7" s="1668"/>
      <c r="LO7" s="1668"/>
      <c r="LP7" s="1668"/>
      <c r="LQ7" s="1668"/>
      <c r="LR7" s="1668"/>
      <c r="LS7" s="1668"/>
      <c r="LT7" s="1668"/>
      <c r="LU7" s="1668"/>
      <c r="LV7" s="1668"/>
      <c r="LW7" s="1668"/>
      <c r="LX7" s="1668"/>
      <c r="LY7" s="1668"/>
      <c r="LZ7" s="1668"/>
      <c r="MA7" s="1668"/>
      <c r="MB7" s="1668"/>
      <c r="MC7" s="1668"/>
      <c r="MD7" s="1668"/>
      <c r="ME7" s="1668"/>
      <c r="MF7" s="1668"/>
      <c r="MG7" s="1668"/>
      <c r="MH7" s="1668"/>
      <c r="MI7" s="1668"/>
      <c r="MJ7" s="1668"/>
      <c r="MK7" s="1668"/>
      <c r="ML7" s="1668"/>
      <c r="MM7" s="1668"/>
      <c r="MN7" s="1668"/>
      <c r="MO7" s="1668"/>
      <c r="MP7" s="1668"/>
      <c r="MQ7" s="1668"/>
      <c r="MR7" s="1668"/>
      <c r="MS7" s="1668"/>
      <c r="MT7" s="1668"/>
      <c r="MU7" s="1668"/>
      <c r="MV7" s="1668"/>
      <c r="MW7" s="1668"/>
      <c r="MX7" s="1668"/>
      <c r="MY7" s="1668"/>
      <c r="MZ7" s="1668"/>
      <c r="NA7" s="1668"/>
      <c r="NB7" s="1668"/>
      <c r="NC7" s="1668"/>
      <c r="ND7" s="1668"/>
      <c r="NE7" s="1668"/>
      <c r="NF7" s="1668"/>
      <c r="NG7" s="1668"/>
      <c r="NH7" s="1668"/>
      <c r="NI7" s="1668"/>
      <c r="NJ7" s="1668"/>
      <c r="NK7" s="1668"/>
      <c r="NL7" s="1668"/>
      <c r="NM7" s="1668"/>
      <c r="NN7" s="1668"/>
      <c r="NO7" s="1668"/>
      <c r="NP7" s="1668"/>
      <c r="NQ7" s="1668"/>
      <c r="NR7" s="1668"/>
      <c r="NS7" s="1668"/>
      <c r="NT7" s="1668"/>
      <c r="NU7" s="1668"/>
      <c r="NV7" s="1668"/>
      <c r="NW7" s="1668"/>
      <c r="NX7" s="1668"/>
      <c r="NY7" s="1668"/>
      <c r="NZ7" s="1668"/>
      <c r="OA7" s="1668"/>
      <c r="OB7" s="1668"/>
      <c r="OC7" s="1668"/>
      <c r="OD7" s="1668"/>
      <c r="OE7" s="1668"/>
      <c r="OF7" s="1668"/>
      <c r="OG7" s="1668"/>
      <c r="OH7" s="1668"/>
      <c r="OI7" s="1668"/>
      <c r="OJ7" s="1668"/>
      <c r="OK7" s="1668"/>
      <c r="OL7" s="1668"/>
      <c r="OM7" s="1668"/>
      <c r="ON7" s="1668"/>
      <c r="OO7" s="1668"/>
      <c r="OP7" s="1668"/>
      <c r="OQ7" s="1668"/>
      <c r="OR7" s="1668"/>
      <c r="OS7" s="1668"/>
      <c r="OT7" s="1668"/>
      <c r="OU7" s="1668"/>
      <c r="OV7" s="1668"/>
      <c r="OW7" s="1668"/>
      <c r="OX7" s="1668"/>
      <c r="OY7" s="1668"/>
      <c r="OZ7" s="1668"/>
      <c r="PA7" s="1668"/>
      <c r="PB7" s="1668"/>
      <c r="PC7" s="1668"/>
      <c r="PD7" s="1668"/>
      <c r="PE7" s="1668"/>
      <c r="PF7" s="1668"/>
      <c r="PG7" s="1668"/>
      <c r="PH7" s="1668"/>
      <c r="PI7" s="1668"/>
      <c r="PJ7" s="1668"/>
      <c r="PK7" s="1668"/>
      <c r="PL7" s="1668"/>
      <c r="PM7" s="1668"/>
      <c r="PN7" s="1668"/>
      <c r="PO7" s="1668"/>
      <c r="PP7" s="1668"/>
      <c r="PQ7" s="1668"/>
      <c r="PR7" s="1668"/>
      <c r="PS7" s="1668"/>
      <c r="PT7" s="1668"/>
      <c r="PU7" s="1668"/>
      <c r="PV7" s="1668"/>
      <c r="PW7" s="1668"/>
      <c r="PX7" s="1668"/>
      <c r="PY7" s="1668"/>
      <c r="PZ7" s="1668"/>
      <c r="QA7" s="1668"/>
      <c r="QB7" s="1668"/>
      <c r="QC7" s="1668"/>
      <c r="QD7" s="1668"/>
      <c r="QE7" s="1668"/>
      <c r="QF7" s="1668"/>
      <c r="QG7" s="1668"/>
      <c r="QH7" s="1668"/>
      <c r="QI7" s="1668"/>
      <c r="QJ7" s="1668"/>
      <c r="QK7" s="1668"/>
      <c r="QL7" s="1668"/>
      <c r="QM7" s="1668"/>
      <c r="QN7" s="1668"/>
      <c r="QO7" s="1668"/>
      <c r="QP7" s="1668"/>
      <c r="QQ7" s="1668"/>
      <c r="QR7" s="1668"/>
      <c r="QS7" s="1668"/>
      <c r="QT7" s="1668"/>
      <c r="QU7" s="1668"/>
      <c r="QV7" s="1668"/>
      <c r="QW7" s="1668"/>
      <c r="QX7" s="1668"/>
      <c r="QY7" s="1668"/>
      <c r="QZ7" s="1668"/>
      <c r="RA7" s="1668"/>
      <c r="RB7" s="1668"/>
      <c r="RC7" s="1668"/>
      <c r="RD7" s="1668"/>
      <c r="RE7" s="1668"/>
      <c r="RF7" s="1668"/>
      <c r="RG7" s="1668"/>
      <c r="RH7" s="1668"/>
      <c r="RI7" s="1668"/>
      <c r="RJ7" s="1668"/>
      <c r="RK7" s="1668"/>
      <c r="RL7" s="1668"/>
      <c r="RM7" s="1668"/>
      <c r="RN7" s="1668"/>
      <c r="RO7" s="1668"/>
      <c r="RP7" s="1668"/>
      <c r="RQ7" s="1668"/>
      <c r="RR7" s="1668"/>
      <c r="RS7" s="1668"/>
      <c r="RT7" s="1668"/>
      <c r="RU7" s="1668"/>
      <c r="RV7" s="1668"/>
      <c r="RW7" s="1668"/>
      <c r="RX7" s="1668"/>
      <c r="RY7" s="1668"/>
      <c r="RZ7" s="1668"/>
      <c r="SA7" s="1668"/>
      <c r="SB7" s="1668"/>
      <c r="SC7" s="1668"/>
      <c r="SD7" s="1668"/>
      <c r="SE7" s="1668"/>
      <c r="SF7" s="1668"/>
      <c r="SG7" s="1668"/>
      <c r="SH7" s="1668"/>
      <c r="SI7" s="1668"/>
      <c r="SJ7" s="1668"/>
      <c r="SK7" s="1668"/>
      <c r="SL7" s="1668"/>
      <c r="SM7" s="1668"/>
      <c r="SN7" s="1668"/>
      <c r="SO7" s="1668"/>
      <c r="SP7" s="1668"/>
      <c r="SQ7" s="1668"/>
      <c r="SR7" s="1668"/>
      <c r="SS7" s="1668"/>
      <c r="ST7" s="1668"/>
      <c r="SU7" s="1668"/>
      <c r="SV7" s="1668"/>
      <c r="SW7" s="1668"/>
      <c r="SX7" s="1668"/>
      <c r="SY7" s="1668"/>
      <c r="SZ7" s="1668"/>
      <c r="TA7" s="1668"/>
      <c r="TB7" s="1668"/>
      <c r="TC7" s="1668"/>
      <c r="TD7" s="1668"/>
      <c r="TE7" s="1668"/>
      <c r="TF7" s="1668"/>
      <c r="TG7" s="1668"/>
      <c r="TH7" s="1668"/>
      <c r="TI7" s="1668"/>
      <c r="TJ7" s="1668"/>
      <c r="TK7" s="1668"/>
      <c r="TL7" s="1668"/>
      <c r="TM7" s="1668"/>
      <c r="TN7" s="1668"/>
      <c r="TO7" s="1668"/>
      <c r="TP7" s="1668"/>
      <c r="TQ7" s="1668"/>
      <c r="TR7" s="1668"/>
      <c r="TS7" s="1668"/>
      <c r="TT7" s="1668"/>
      <c r="TU7" s="1668"/>
      <c r="TV7" s="1668"/>
      <c r="TW7" s="1668"/>
      <c r="TX7" s="1668"/>
      <c r="TY7" s="1668"/>
      <c r="TZ7" s="1668"/>
      <c r="UA7" s="1668"/>
      <c r="UB7" s="1668"/>
      <c r="UC7" s="1668"/>
      <c r="UD7" s="1668"/>
      <c r="UE7" s="1668"/>
      <c r="UF7" s="1668"/>
      <c r="UG7" s="1668"/>
      <c r="UH7" s="1668"/>
      <c r="UI7" s="1668"/>
      <c r="UJ7" s="1668"/>
      <c r="UK7" s="1668"/>
      <c r="UL7" s="1668"/>
      <c r="UM7" s="1668"/>
      <c r="UN7" s="1668"/>
      <c r="UO7" s="1668"/>
      <c r="UP7" s="1668"/>
      <c r="UQ7" s="1668"/>
      <c r="UR7" s="1668"/>
      <c r="US7" s="1668"/>
      <c r="UT7" s="1668"/>
      <c r="UU7" s="1668"/>
      <c r="UV7" s="1668"/>
      <c r="UW7" s="1668"/>
      <c r="UX7" s="1668"/>
      <c r="UY7" s="1668"/>
      <c r="UZ7" s="1668"/>
      <c r="VA7" s="1668"/>
      <c r="VB7" s="1668"/>
      <c r="VC7" s="1668"/>
      <c r="VD7" s="1668"/>
      <c r="VE7" s="1668"/>
      <c r="VF7" s="1668"/>
      <c r="VG7" s="1668"/>
      <c r="VH7" s="1668"/>
      <c r="VI7" s="1668"/>
      <c r="VJ7" s="1668"/>
      <c r="VK7" s="1668"/>
      <c r="VL7" s="1668"/>
      <c r="VM7" s="1668"/>
      <c r="VN7" s="1668"/>
      <c r="VO7" s="1668"/>
      <c r="VP7" s="1668"/>
      <c r="VQ7" s="1668"/>
      <c r="VR7" s="1668"/>
      <c r="VS7" s="1668"/>
      <c r="VT7" s="1668"/>
      <c r="VU7" s="1668"/>
      <c r="VV7" s="1668"/>
      <c r="VW7" s="1668"/>
      <c r="VX7" s="1668"/>
      <c r="VY7" s="1668"/>
      <c r="VZ7" s="1668"/>
      <c r="WA7" s="1668"/>
      <c r="WB7" s="1668"/>
      <c r="WC7" s="1668"/>
      <c r="WD7" s="1668"/>
      <c r="WE7" s="1668"/>
      <c r="WF7" s="1668"/>
      <c r="WG7" s="1668"/>
      <c r="WH7" s="1668"/>
      <c r="WI7" s="1668"/>
      <c r="WJ7" s="1668"/>
      <c r="WK7" s="1668"/>
      <c r="WL7" s="1668"/>
      <c r="WM7" s="1668"/>
      <c r="WN7" s="1668"/>
      <c r="WO7" s="1668"/>
      <c r="WP7" s="1668"/>
      <c r="WQ7" s="1668"/>
      <c r="WR7" s="1668"/>
      <c r="WS7" s="1668"/>
      <c r="WT7" s="1668"/>
      <c r="WU7" s="1668"/>
      <c r="WV7" s="1668"/>
      <c r="WW7" s="1668"/>
      <c r="WX7" s="1668"/>
      <c r="WY7" s="1668"/>
      <c r="WZ7" s="1668"/>
      <c r="XA7" s="1668"/>
      <c r="XB7" s="1668"/>
      <c r="XC7" s="1668"/>
      <c r="XD7" s="1668"/>
      <c r="XE7" s="1668"/>
      <c r="XF7" s="1668"/>
      <c r="XG7" s="1668"/>
      <c r="XH7" s="1668"/>
      <c r="XI7" s="1668"/>
      <c r="XJ7" s="1668"/>
      <c r="XK7" s="1668"/>
      <c r="XL7" s="1668"/>
      <c r="XM7" s="1668"/>
      <c r="XN7" s="1668"/>
      <c r="XO7" s="1668"/>
      <c r="XP7" s="1668"/>
      <c r="XQ7" s="1668"/>
      <c r="XR7" s="1668"/>
      <c r="XS7" s="1668"/>
      <c r="XT7" s="1668"/>
      <c r="XU7" s="1668"/>
      <c r="XV7" s="1668"/>
      <c r="XW7" s="1668"/>
      <c r="XX7" s="1668"/>
      <c r="XY7" s="1668"/>
      <c r="XZ7" s="1668"/>
      <c r="YA7" s="1668"/>
      <c r="YB7" s="1668"/>
      <c r="YC7" s="1668"/>
      <c r="YD7" s="1668"/>
      <c r="YE7" s="1668"/>
      <c r="YF7" s="1668"/>
      <c r="YG7" s="1668"/>
      <c r="YH7" s="1668"/>
      <c r="YI7" s="1668"/>
      <c r="YJ7" s="1668"/>
      <c r="YK7" s="1668"/>
      <c r="YL7" s="1668"/>
      <c r="YM7" s="1668"/>
      <c r="YN7" s="1668"/>
      <c r="YO7" s="1668"/>
      <c r="YP7" s="1668"/>
      <c r="YQ7" s="1668"/>
      <c r="YR7" s="1668"/>
      <c r="YS7" s="1668"/>
      <c r="YT7" s="1668"/>
      <c r="YU7" s="1668"/>
      <c r="YV7" s="1668"/>
      <c r="YW7" s="1668"/>
      <c r="YX7" s="1668"/>
      <c r="YY7" s="1668"/>
      <c r="YZ7" s="1668"/>
      <c r="ZA7" s="1668"/>
      <c r="ZB7" s="1668"/>
      <c r="ZC7" s="1668"/>
      <c r="ZD7" s="1668"/>
      <c r="ZE7" s="1668"/>
      <c r="ZF7" s="1668"/>
      <c r="ZG7" s="1668"/>
      <c r="ZH7" s="1668"/>
      <c r="ZI7" s="1668"/>
      <c r="ZJ7" s="1668"/>
      <c r="ZK7" s="1668"/>
      <c r="ZL7" s="1668"/>
      <c r="ZM7" s="1668"/>
      <c r="ZN7" s="1668"/>
      <c r="ZO7" s="1668"/>
      <c r="ZP7" s="1668"/>
      <c r="ZQ7" s="1668"/>
      <c r="ZR7" s="1668"/>
      <c r="ZS7" s="1668"/>
      <c r="ZT7" s="1668"/>
      <c r="ZU7" s="1668"/>
      <c r="ZV7" s="1668"/>
      <c r="ZW7" s="1668"/>
      <c r="ZX7" s="1668"/>
      <c r="ZY7" s="1668"/>
      <c r="ZZ7" s="1668"/>
      <c r="AAA7" s="1668"/>
      <c r="AAB7" s="1668"/>
      <c r="AAC7" s="1668"/>
      <c r="AAD7" s="1668"/>
      <c r="AAE7" s="1668"/>
      <c r="AAF7" s="1668"/>
      <c r="AAG7" s="1668"/>
      <c r="AAH7" s="1668"/>
      <c r="AAI7" s="1668"/>
      <c r="AAJ7" s="1668"/>
      <c r="AAK7" s="1668"/>
      <c r="AAL7" s="1668"/>
      <c r="AAM7" s="1668"/>
      <c r="AAN7" s="1668"/>
      <c r="AAO7" s="1668"/>
      <c r="AAP7" s="1668"/>
      <c r="AAQ7" s="1668"/>
      <c r="AAR7" s="1668"/>
      <c r="AAS7" s="1668"/>
      <c r="AAT7" s="1668"/>
      <c r="AAU7" s="1668"/>
      <c r="AAV7" s="1668"/>
      <c r="AAW7" s="1668"/>
      <c r="AAX7" s="1668"/>
      <c r="AAY7" s="1668"/>
      <c r="AAZ7" s="1668"/>
      <c r="ABA7" s="1668"/>
      <c r="ABB7" s="1668"/>
      <c r="ABC7" s="1668"/>
      <c r="ABD7" s="1668"/>
      <c r="ABE7" s="1668"/>
      <c r="ABF7" s="1668"/>
      <c r="ABG7" s="1668"/>
      <c r="ABH7" s="1668"/>
      <c r="ABI7" s="1668"/>
      <c r="ABJ7" s="1668"/>
      <c r="ABK7" s="1668"/>
      <c r="ABL7" s="1668"/>
      <c r="ABM7" s="1668"/>
      <c r="ABN7" s="1668"/>
      <c r="ABO7" s="1668"/>
      <c r="ABP7" s="1668"/>
      <c r="ABQ7" s="1668"/>
      <c r="ABR7" s="1668"/>
      <c r="ABS7" s="1668"/>
      <c r="ABT7" s="1668"/>
      <c r="ABU7" s="1668"/>
      <c r="ABV7" s="1668"/>
      <c r="ABW7" s="1668"/>
      <c r="ABX7" s="1668"/>
      <c r="ABY7" s="1668"/>
      <c r="ABZ7" s="1668"/>
      <c r="ACA7" s="1668"/>
      <c r="ACB7" s="1668"/>
      <c r="ACC7" s="1668"/>
      <c r="ACD7" s="1668"/>
      <c r="ACE7" s="1668"/>
      <c r="ACF7" s="1668"/>
      <c r="ACG7" s="1668"/>
      <c r="ACH7" s="1668"/>
      <c r="ACI7" s="1668"/>
      <c r="ACJ7" s="1668"/>
      <c r="ACK7" s="1668"/>
      <c r="ACL7" s="1668"/>
      <c r="ACM7" s="1668"/>
      <c r="ACN7" s="1668"/>
      <c r="ACO7" s="1668"/>
      <c r="ACP7" s="1668"/>
      <c r="ACQ7" s="1668"/>
      <c r="ACR7" s="1668"/>
      <c r="ACS7" s="1668"/>
      <c r="ACT7" s="1668"/>
      <c r="ACU7" s="1668"/>
      <c r="ACV7" s="1668"/>
      <c r="ACW7" s="1668"/>
      <c r="ACX7" s="1668"/>
      <c r="ACY7" s="1668"/>
      <c r="ACZ7" s="1668"/>
      <c r="ADA7" s="1668"/>
      <c r="ADB7" s="1668"/>
      <c r="ADC7" s="1668"/>
      <c r="ADD7" s="1668"/>
      <c r="ADE7" s="1668"/>
      <c r="ADF7" s="1668"/>
      <c r="ADG7" s="1668"/>
      <c r="ADH7" s="1668"/>
      <c r="ADI7" s="1668"/>
      <c r="ADJ7" s="1668"/>
      <c r="ADK7" s="1668"/>
      <c r="ADL7" s="1668"/>
      <c r="ADM7" s="1668"/>
      <c r="ADN7" s="1668"/>
      <c r="ADO7" s="1668"/>
      <c r="ADP7" s="1668"/>
      <c r="ADQ7" s="1668"/>
      <c r="ADR7" s="1668"/>
      <c r="ADS7" s="1668"/>
      <c r="ADT7" s="1668"/>
      <c r="ADU7" s="1668"/>
      <c r="ADV7" s="1668"/>
      <c r="ADW7" s="1668"/>
      <c r="ADX7" s="1668"/>
      <c r="ADY7" s="1668"/>
      <c r="ADZ7" s="1668"/>
      <c r="AEA7" s="1668"/>
      <c r="AEB7" s="1668"/>
      <c r="AEC7" s="1668"/>
      <c r="AED7" s="1668"/>
      <c r="AEE7" s="1668"/>
      <c r="AEF7" s="1668"/>
      <c r="AEG7" s="1668"/>
      <c r="AEH7" s="1668"/>
      <c r="AEI7" s="1668"/>
      <c r="AEJ7" s="1668"/>
      <c r="AEK7" s="1668"/>
      <c r="AEL7" s="1668"/>
      <c r="AEM7" s="1668"/>
      <c r="AEN7" s="1668"/>
      <c r="AEO7" s="1668"/>
      <c r="AEP7" s="1668"/>
      <c r="AEQ7" s="1668"/>
      <c r="AER7" s="1668"/>
      <c r="AES7" s="1668"/>
      <c r="AET7" s="1668"/>
      <c r="AEU7" s="1668"/>
      <c r="AEV7" s="1668"/>
      <c r="AEW7" s="1668"/>
      <c r="AEX7" s="1668"/>
      <c r="AEY7" s="1668"/>
      <c r="AEZ7" s="1668"/>
      <c r="AFA7" s="1668"/>
      <c r="AFB7" s="1668"/>
      <c r="AFC7" s="1668"/>
      <c r="AFD7" s="1668"/>
      <c r="AFE7" s="1668"/>
      <c r="AFF7" s="1668"/>
      <c r="AFG7" s="1668"/>
      <c r="AFH7" s="1668"/>
      <c r="AFI7" s="1668"/>
      <c r="AFJ7" s="1668"/>
      <c r="AFK7" s="1668"/>
      <c r="AFL7" s="1668"/>
      <c r="AFM7" s="1668"/>
      <c r="AFN7" s="1668"/>
      <c r="AFO7" s="1668"/>
      <c r="AFP7" s="1668"/>
      <c r="AFQ7" s="1668"/>
      <c r="AFR7" s="1668"/>
      <c r="AFS7" s="1668"/>
      <c r="AFT7" s="1668"/>
      <c r="AFU7" s="1668"/>
      <c r="AFV7" s="1668"/>
      <c r="AFW7" s="1668"/>
      <c r="AFX7" s="1668"/>
      <c r="AFY7" s="1668"/>
      <c r="AFZ7" s="1668"/>
      <c r="AGA7" s="1668"/>
      <c r="AGB7" s="1668"/>
      <c r="AGC7" s="1668"/>
      <c r="AGD7" s="1668"/>
      <c r="AGE7" s="1668"/>
      <c r="AGF7" s="1668"/>
      <c r="AGG7" s="1668"/>
      <c r="AGH7" s="1668"/>
      <c r="AGI7" s="1668"/>
      <c r="AGJ7" s="1668"/>
      <c r="AGK7" s="1668"/>
      <c r="AGL7" s="1668"/>
      <c r="AGM7" s="1668"/>
      <c r="AGN7" s="1668"/>
      <c r="AGO7" s="1668"/>
      <c r="AGP7" s="1668"/>
      <c r="AGQ7" s="1668"/>
      <c r="AGR7" s="1668"/>
      <c r="AGS7" s="1668"/>
      <c r="AGT7" s="1668"/>
      <c r="AGU7" s="1668"/>
      <c r="AGV7" s="1668"/>
      <c r="AGW7" s="1668"/>
      <c r="AGX7" s="1668"/>
      <c r="AGY7" s="1668"/>
      <c r="AGZ7" s="1668"/>
      <c r="AHA7" s="1668"/>
      <c r="AHB7" s="1668"/>
      <c r="AHC7" s="1668"/>
      <c r="AHD7" s="1668"/>
      <c r="AHE7" s="1668"/>
      <c r="AHF7" s="1668"/>
      <c r="AHG7" s="1668"/>
      <c r="AHH7" s="1668"/>
      <c r="AHI7" s="1668"/>
      <c r="AHJ7" s="1668"/>
      <c r="AHK7" s="1668"/>
      <c r="AHL7" s="1668"/>
      <c r="AHM7" s="1668"/>
      <c r="AHN7" s="1668"/>
      <c r="AHO7" s="1668"/>
      <c r="AHP7" s="1668"/>
      <c r="AHQ7" s="1668"/>
      <c r="AHR7" s="1668"/>
      <c r="AHS7" s="1668"/>
      <c r="AHT7" s="1668"/>
      <c r="AHU7" s="1668"/>
      <c r="AHV7" s="1668"/>
      <c r="AHW7" s="1668"/>
      <c r="AHX7" s="1668"/>
      <c r="AHY7" s="1668"/>
      <c r="AHZ7" s="1668"/>
      <c r="AIA7" s="1668"/>
      <c r="AIB7" s="1668"/>
      <c r="AIC7" s="1668"/>
      <c r="AID7" s="1668"/>
      <c r="AIE7" s="1668"/>
      <c r="AIF7" s="1668"/>
      <c r="AIG7" s="1668"/>
      <c r="AIH7" s="1668"/>
      <c r="AII7" s="1668"/>
      <c r="AIJ7" s="1668"/>
      <c r="AIK7" s="1668"/>
      <c r="AIL7" s="1668"/>
      <c r="AIM7" s="1668"/>
      <c r="AIN7" s="1668"/>
      <c r="AIO7" s="1668"/>
      <c r="AIP7" s="1668"/>
      <c r="AIQ7" s="1668"/>
      <c r="AIR7" s="1668"/>
      <c r="AIS7" s="1668"/>
      <c r="AIT7" s="1668"/>
      <c r="AIU7" s="1668"/>
      <c r="AIV7" s="1668"/>
      <c r="AIW7" s="1668"/>
      <c r="AIX7" s="1668"/>
      <c r="AIY7" s="1668"/>
      <c r="AIZ7" s="1668"/>
      <c r="AJA7" s="1668"/>
      <c r="AJB7" s="1668"/>
      <c r="AJC7" s="1668"/>
      <c r="AJD7" s="1668"/>
      <c r="AJE7" s="1668"/>
      <c r="AJF7" s="1668"/>
      <c r="AJG7" s="1668"/>
      <c r="AJH7" s="1668"/>
      <c r="AJI7" s="1668"/>
      <c r="AJJ7" s="1668"/>
      <c r="AJK7" s="1668"/>
      <c r="AJL7" s="1668"/>
      <c r="AJM7" s="1668"/>
      <c r="AJN7" s="1668"/>
      <c r="AJO7" s="1668"/>
      <c r="AJP7" s="1668"/>
      <c r="AJQ7" s="1668"/>
      <c r="AJR7" s="1668"/>
      <c r="AJS7" s="1668"/>
      <c r="AJT7" s="1668"/>
      <c r="AJU7" s="1668"/>
      <c r="AJV7" s="1668"/>
      <c r="AJW7" s="1668"/>
      <c r="AJX7" s="1668"/>
      <c r="AJY7" s="1668"/>
      <c r="AJZ7" s="1668"/>
      <c r="AKA7" s="1668"/>
      <c r="AKB7" s="1668"/>
      <c r="AKC7" s="1668"/>
      <c r="AKD7" s="1668"/>
      <c r="AKE7" s="1668"/>
      <c r="AKF7" s="1668"/>
      <c r="AKG7" s="1668"/>
      <c r="AKH7" s="1668"/>
      <c r="AKI7" s="1668"/>
      <c r="AKJ7" s="1668"/>
      <c r="AKK7" s="1668"/>
      <c r="AKL7" s="1668"/>
      <c r="AKM7" s="1668"/>
      <c r="AKN7" s="1668"/>
      <c r="AKO7" s="1668"/>
      <c r="AKP7" s="1668"/>
      <c r="AKQ7" s="1668"/>
      <c r="AKR7" s="1668"/>
      <c r="AKS7" s="1668"/>
      <c r="AKT7" s="1668"/>
      <c r="AKU7" s="1668"/>
      <c r="AKV7" s="1668"/>
      <c r="AKW7" s="1668"/>
      <c r="AKX7" s="1668"/>
      <c r="AKY7" s="1668"/>
      <c r="AKZ7" s="1668"/>
      <c r="ALA7" s="1668"/>
      <c r="ALB7" s="1668"/>
      <c r="ALC7" s="1668"/>
      <c r="ALD7" s="1668"/>
      <c r="ALE7" s="1668"/>
      <c r="ALF7" s="1668"/>
      <c r="ALG7" s="1668"/>
      <c r="ALH7" s="1668"/>
      <c r="ALI7" s="1668"/>
      <c r="ALJ7" s="1668"/>
      <c r="ALK7" s="1668"/>
      <c r="ALL7" s="1668"/>
      <c r="ALM7" s="1668"/>
      <c r="ALN7" s="1668"/>
      <c r="ALO7" s="1668"/>
      <c r="ALP7" s="1668"/>
      <c r="ALQ7" s="1668"/>
      <c r="ALR7" s="1668"/>
      <c r="ALS7" s="1668"/>
      <c r="ALT7" s="1668"/>
      <c r="ALU7" s="1668"/>
      <c r="ALV7" s="1668"/>
      <c r="ALW7" s="1668"/>
      <c r="ALX7" s="1668"/>
      <c r="ALY7" s="1668"/>
      <c r="ALZ7" s="1668"/>
      <c r="AMA7" s="1668"/>
      <c r="AMB7" s="1668"/>
      <c r="AMC7" s="1668"/>
      <c r="AMD7" s="1668"/>
      <c r="AME7" s="1668"/>
      <c r="AMF7" s="1668"/>
      <c r="AMG7" s="1668"/>
      <c r="AMH7" s="1668"/>
      <c r="AMI7" s="1668"/>
      <c r="AMJ7" s="1668"/>
      <c r="AMK7" s="1668"/>
      <c r="AML7" s="1668"/>
      <c r="AMM7" s="1668"/>
      <c r="AMN7" s="1668"/>
      <c r="AMO7" s="1668"/>
      <c r="AMP7" s="1668"/>
      <c r="AMQ7" s="1668"/>
      <c r="AMR7" s="1668"/>
      <c r="AMS7" s="1668"/>
      <c r="AMT7" s="1668"/>
      <c r="AMU7" s="1668"/>
      <c r="AMV7" s="1668"/>
      <c r="AMW7" s="1668"/>
      <c r="AMX7" s="1668"/>
      <c r="AMY7" s="1668"/>
      <c r="AMZ7" s="1668"/>
      <c r="ANA7" s="1668"/>
      <c r="ANB7" s="1668"/>
      <c r="ANC7" s="1668"/>
      <c r="AND7" s="1668"/>
      <c r="ANE7" s="1668"/>
      <c r="ANF7" s="1668"/>
      <c r="ANG7" s="1668"/>
      <c r="ANH7" s="1668"/>
      <c r="ANI7" s="1668"/>
      <c r="ANJ7" s="1668"/>
      <c r="ANK7" s="1668"/>
      <c r="ANL7" s="1668"/>
      <c r="ANM7" s="1668"/>
      <c r="ANN7" s="1668"/>
      <c r="ANO7" s="1668"/>
      <c r="ANP7" s="1668"/>
      <c r="ANQ7" s="1668"/>
      <c r="ANR7" s="1668"/>
      <c r="ANS7" s="1668"/>
      <c r="ANT7" s="1668"/>
      <c r="ANU7" s="1668"/>
      <c r="ANV7" s="1668"/>
      <c r="ANW7" s="1668"/>
      <c r="ANX7" s="1668"/>
      <c r="ANY7" s="1668"/>
      <c r="ANZ7" s="1668"/>
      <c r="AOA7" s="1668"/>
      <c r="AOB7" s="1668"/>
      <c r="AOC7" s="1668"/>
      <c r="AOD7" s="1668"/>
      <c r="AOE7" s="1668"/>
      <c r="AOF7" s="1668"/>
      <c r="AOG7" s="1668"/>
      <c r="AOH7" s="1668"/>
      <c r="AOI7" s="1668"/>
      <c r="AOJ7" s="1668"/>
      <c r="AOK7" s="1668"/>
      <c r="AOL7" s="1668"/>
      <c r="AOM7" s="1668"/>
      <c r="AON7" s="1668"/>
      <c r="AOO7" s="1668"/>
      <c r="AOP7" s="1668"/>
      <c r="AOQ7" s="1668"/>
      <c r="AOR7" s="1668"/>
      <c r="AOS7" s="1668"/>
      <c r="AOT7" s="1668"/>
      <c r="AOU7" s="1668"/>
      <c r="AOV7" s="1668"/>
      <c r="AOW7" s="1668"/>
      <c r="AOX7" s="1668"/>
      <c r="AOY7" s="1668"/>
      <c r="AOZ7" s="1668"/>
      <c r="APA7" s="1668"/>
      <c r="APB7" s="1668"/>
      <c r="APC7" s="1668"/>
      <c r="APD7" s="1668"/>
      <c r="APE7" s="1668"/>
      <c r="APF7" s="1668"/>
      <c r="APG7" s="1668"/>
      <c r="APH7" s="1668"/>
      <c r="API7" s="1668"/>
      <c r="APJ7" s="1668"/>
      <c r="APK7" s="1668"/>
      <c r="APL7" s="1668"/>
      <c r="APM7" s="1668"/>
      <c r="APN7" s="1668"/>
      <c r="APO7" s="1668"/>
      <c r="APP7" s="1668"/>
      <c r="APQ7" s="1668"/>
      <c r="APR7" s="1668"/>
      <c r="APS7" s="1668"/>
      <c r="APT7" s="1668"/>
      <c r="APU7" s="1668"/>
      <c r="APV7" s="1668"/>
      <c r="APW7" s="1668"/>
      <c r="APX7" s="1668"/>
      <c r="APY7" s="1668"/>
      <c r="APZ7" s="1668"/>
      <c r="AQA7" s="1668"/>
      <c r="AQB7" s="1668"/>
      <c r="AQC7" s="1668"/>
      <c r="AQD7" s="1668"/>
      <c r="AQE7" s="1668"/>
      <c r="AQF7" s="1668"/>
      <c r="AQG7" s="1668"/>
      <c r="AQH7" s="1668"/>
      <c r="AQI7" s="1668"/>
      <c r="AQJ7" s="1668"/>
      <c r="AQK7" s="1668"/>
      <c r="AQL7" s="1668"/>
      <c r="AQM7" s="1668"/>
      <c r="AQN7" s="1668"/>
      <c r="AQO7" s="1668"/>
      <c r="AQP7" s="1668"/>
      <c r="AQQ7" s="1668"/>
      <c r="AQR7" s="1668"/>
      <c r="AQS7" s="1668"/>
      <c r="AQT7" s="1668"/>
      <c r="AQU7" s="1668"/>
      <c r="AQV7" s="1668"/>
      <c r="AQW7" s="1668"/>
      <c r="AQX7" s="1668"/>
      <c r="AQY7" s="1668"/>
      <c r="AQZ7" s="1668"/>
      <c r="ARA7" s="1668"/>
      <c r="ARB7" s="1668"/>
      <c r="ARC7" s="1668"/>
      <c r="ARD7" s="1668"/>
      <c r="ARE7" s="1668"/>
      <c r="ARF7" s="1668"/>
      <c r="ARG7" s="1668"/>
      <c r="ARH7" s="1668"/>
      <c r="ARI7" s="1668"/>
      <c r="ARJ7" s="1668"/>
      <c r="ARK7" s="1668"/>
      <c r="ARL7" s="1668"/>
      <c r="ARM7" s="1668"/>
      <c r="ARN7" s="1668"/>
      <c r="ARO7" s="1668"/>
      <c r="ARP7" s="1668"/>
      <c r="ARQ7" s="1668"/>
      <c r="ARR7" s="1668"/>
      <c r="ARS7" s="1668"/>
      <c r="ART7" s="1668"/>
      <c r="ARU7" s="1668"/>
      <c r="ARV7" s="1668"/>
      <c r="ARW7" s="1668"/>
      <c r="ARX7" s="1668"/>
      <c r="ARY7" s="1668"/>
      <c r="ARZ7" s="1668"/>
      <c r="ASA7" s="1668"/>
      <c r="ASB7" s="1668"/>
      <c r="ASC7" s="1668"/>
      <c r="ASD7" s="1668"/>
      <c r="ASE7" s="1668"/>
      <c r="ASF7" s="1668"/>
      <c r="ASG7" s="1668"/>
      <c r="ASH7" s="1668"/>
      <c r="ASI7" s="1668"/>
      <c r="ASJ7" s="1668"/>
      <c r="ASK7" s="1668"/>
      <c r="ASL7" s="1668"/>
      <c r="ASM7" s="1668"/>
      <c r="ASN7" s="1668"/>
      <c r="ASO7" s="1668"/>
      <c r="ASP7" s="1668"/>
      <c r="ASQ7" s="1668"/>
      <c r="ASR7" s="1668"/>
      <c r="ASS7" s="1668"/>
      <c r="AST7" s="1668"/>
      <c r="ASU7" s="1668"/>
      <c r="ASV7" s="1668"/>
      <c r="ASW7" s="1668"/>
      <c r="ASX7" s="1668"/>
      <c r="ASY7" s="1668"/>
      <c r="ASZ7" s="1668"/>
      <c r="ATA7" s="1668"/>
      <c r="ATB7" s="1668"/>
      <c r="ATC7" s="1668"/>
      <c r="ATD7" s="1668"/>
      <c r="ATE7" s="1668"/>
      <c r="ATF7" s="1668"/>
      <c r="ATG7" s="1668"/>
      <c r="ATH7" s="1668"/>
      <c r="ATI7" s="1668"/>
      <c r="ATJ7" s="1668"/>
      <c r="ATK7" s="1668"/>
      <c r="ATL7" s="1668"/>
      <c r="ATM7" s="1668"/>
      <c r="ATN7" s="1668"/>
      <c r="ATO7" s="1668"/>
      <c r="ATP7" s="1668"/>
      <c r="ATQ7" s="1668"/>
      <c r="ATR7" s="1668"/>
      <c r="ATS7" s="1668"/>
      <c r="ATT7" s="1668"/>
      <c r="ATU7" s="1668"/>
      <c r="ATV7" s="1668"/>
      <c r="ATW7" s="1668"/>
      <c r="ATX7" s="1668"/>
      <c r="ATY7" s="1668"/>
      <c r="ATZ7" s="1668"/>
      <c r="AUA7" s="1668"/>
      <c r="AUB7" s="1668"/>
      <c r="AUC7" s="1668"/>
      <c r="AUD7" s="1668"/>
      <c r="AUE7" s="1668"/>
      <c r="AUF7" s="1668"/>
      <c r="AUG7" s="1668"/>
      <c r="AUH7" s="1668"/>
      <c r="AUI7" s="1668"/>
      <c r="AUJ7" s="1668"/>
      <c r="AUK7" s="1668"/>
      <c r="AUL7" s="1668"/>
      <c r="AUM7" s="1668"/>
      <c r="AUN7" s="1668"/>
      <c r="AUO7" s="1668"/>
      <c r="AUP7" s="1668"/>
      <c r="AUQ7" s="1668"/>
      <c r="AUR7" s="1668"/>
      <c r="AUS7" s="1668"/>
      <c r="AUT7" s="1668"/>
      <c r="AUU7" s="1668"/>
      <c r="AUV7" s="1668"/>
      <c r="AUW7" s="1668"/>
      <c r="AUX7" s="1668"/>
      <c r="AUY7" s="1668"/>
      <c r="AUZ7" s="1668"/>
      <c r="AVA7" s="1668"/>
      <c r="AVB7" s="1668"/>
      <c r="AVC7" s="1668"/>
      <c r="AVD7" s="1668"/>
      <c r="AVE7" s="1668"/>
      <c r="AVF7" s="1668"/>
      <c r="AVG7" s="1668"/>
      <c r="AVH7" s="1668"/>
      <c r="AVI7" s="1668"/>
      <c r="AVJ7" s="1668"/>
      <c r="AVK7" s="1668"/>
      <c r="AVL7" s="1668"/>
      <c r="AVM7" s="1668"/>
      <c r="AVN7" s="1668"/>
      <c r="AVO7" s="1668"/>
      <c r="AVP7" s="1668"/>
      <c r="AVQ7" s="1668"/>
      <c r="AVR7" s="1668"/>
      <c r="AVS7" s="1668"/>
      <c r="AVT7" s="1668"/>
      <c r="AVU7" s="1668"/>
      <c r="AVV7" s="1668"/>
      <c r="AVW7" s="1668"/>
      <c r="AVX7" s="1668"/>
      <c r="AVY7" s="1668"/>
      <c r="AVZ7" s="1668"/>
      <c r="AWA7" s="1668"/>
      <c r="AWB7" s="1668"/>
      <c r="AWC7" s="1668"/>
      <c r="AWD7" s="1668"/>
      <c r="AWE7" s="1668"/>
      <c r="AWF7" s="1668"/>
      <c r="AWG7" s="1668"/>
      <c r="AWH7" s="1668"/>
      <c r="AWI7" s="1668"/>
      <c r="AWJ7" s="1668"/>
      <c r="AWK7" s="1668"/>
      <c r="AWL7" s="1668"/>
      <c r="AWM7" s="1668"/>
      <c r="AWN7" s="1668"/>
      <c r="AWO7" s="1668"/>
      <c r="AWP7" s="1668"/>
      <c r="AWQ7" s="1668"/>
      <c r="AWR7" s="1668"/>
      <c r="AWS7" s="1668"/>
      <c r="AWT7" s="1668"/>
      <c r="AWU7" s="1668"/>
      <c r="AWV7" s="1668"/>
      <c r="AWW7" s="1668"/>
      <c r="AWX7" s="1668"/>
      <c r="AWY7" s="1668"/>
      <c r="AWZ7" s="1668"/>
      <c r="AXA7" s="1668"/>
      <c r="AXB7" s="1668"/>
      <c r="AXC7" s="1668"/>
      <c r="AXD7" s="1668"/>
      <c r="AXE7" s="1668"/>
      <c r="AXF7" s="1668"/>
      <c r="AXG7" s="1668"/>
      <c r="AXH7" s="1668"/>
      <c r="AXI7" s="1668"/>
      <c r="AXJ7" s="1668"/>
      <c r="AXK7" s="1668"/>
      <c r="AXL7" s="1668"/>
      <c r="AXM7" s="1668"/>
      <c r="AXN7" s="1668"/>
      <c r="AXO7" s="1668"/>
      <c r="AXP7" s="1668"/>
      <c r="AXQ7" s="1668"/>
      <c r="AXR7" s="1668"/>
      <c r="AXS7" s="1668"/>
      <c r="AXT7" s="1668"/>
      <c r="AXU7" s="1668"/>
      <c r="AXV7" s="1668"/>
      <c r="AXW7" s="1668"/>
      <c r="AXX7" s="1668"/>
      <c r="AXY7" s="1668"/>
      <c r="AXZ7" s="1668"/>
      <c r="AYA7" s="1668"/>
      <c r="AYB7" s="1668"/>
      <c r="AYC7" s="1668"/>
      <c r="AYD7" s="1668"/>
      <c r="AYE7" s="1668"/>
      <c r="AYF7" s="1668"/>
      <c r="AYG7" s="1668"/>
      <c r="AYH7" s="1668"/>
      <c r="AYI7" s="1668"/>
      <c r="AYJ7" s="1668"/>
      <c r="AYK7" s="1668"/>
      <c r="AYL7" s="1668"/>
      <c r="AYM7" s="1668"/>
      <c r="AYN7" s="1668"/>
      <c r="AYO7" s="1668"/>
      <c r="AYP7" s="1668"/>
      <c r="AYQ7" s="1668"/>
      <c r="AYR7" s="1668"/>
      <c r="AYS7" s="1668"/>
      <c r="AYT7" s="1668"/>
      <c r="AYU7" s="1668"/>
      <c r="AYV7" s="1668"/>
      <c r="AYW7" s="1668"/>
      <c r="AYX7" s="1668"/>
      <c r="AYY7" s="1668"/>
      <c r="AYZ7" s="1668"/>
      <c r="AZA7" s="1668"/>
      <c r="AZB7" s="1668"/>
      <c r="AZC7" s="1668"/>
      <c r="AZD7" s="1668"/>
      <c r="AZE7" s="1668"/>
      <c r="AZF7" s="1668"/>
      <c r="AZG7" s="1668"/>
      <c r="AZH7" s="1668"/>
      <c r="AZI7" s="1668"/>
      <c r="AZJ7" s="1668"/>
      <c r="AZK7" s="1668"/>
      <c r="AZL7" s="1668"/>
      <c r="AZM7" s="1668"/>
      <c r="AZN7" s="1668"/>
      <c r="AZO7" s="1668"/>
      <c r="AZP7" s="1668"/>
      <c r="AZQ7" s="1668"/>
      <c r="AZR7" s="1668"/>
      <c r="AZS7" s="1668"/>
      <c r="AZT7" s="1668"/>
      <c r="AZU7" s="1668"/>
      <c r="AZV7" s="1668"/>
      <c r="AZW7" s="1668"/>
      <c r="AZX7" s="1668"/>
      <c r="AZY7" s="1668"/>
      <c r="AZZ7" s="1668"/>
      <c r="BAA7" s="1668"/>
      <c r="BAB7" s="1668"/>
      <c r="BAC7" s="1668"/>
      <c r="BAD7" s="1668"/>
      <c r="BAE7" s="1668"/>
      <c r="BAF7" s="1668"/>
      <c r="BAG7" s="1668"/>
      <c r="BAH7" s="1668"/>
      <c r="BAI7" s="1668"/>
      <c r="BAJ7" s="1668"/>
      <c r="BAK7" s="1668"/>
      <c r="BAL7" s="1668"/>
      <c r="BAM7" s="1668"/>
      <c r="BAN7" s="1668"/>
      <c r="BAO7" s="1668"/>
      <c r="BAP7" s="1668"/>
      <c r="BAQ7" s="1668"/>
      <c r="BAR7" s="1668"/>
      <c r="BAS7" s="1668"/>
      <c r="BAT7" s="1668"/>
      <c r="BAU7" s="1668"/>
      <c r="BAV7" s="1668"/>
      <c r="BAW7" s="1668"/>
      <c r="BAX7" s="1668"/>
      <c r="BAY7" s="1668"/>
      <c r="BAZ7" s="1668"/>
      <c r="BBA7" s="1668"/>
      <c r="BBB7" s="1668"/>
      <c r="BBC7" s="1668"/>
      <c r="BBD7" s="1668"/>
      <c r="BBE7" s="1668"/>
      <c r="BBF7" s="1668"/>
      <c r="BBG7" s="1668"/>
      <c r="BBH7" s="1668"/>
      <c r="BBI7" s="1668"/>
      <c r="BBJ7" s="1668"/>
      <c r="BBK7" s="1668"/>
      <c r="BBL7" s="1668"/>
      <c r="BBM7" s="1668"/>
      <c r="BBN7" s="1668"/>
      <c r="BBO7" s="1668"/>
      <c r="BBP7" s="1668"/>
      <c r="BBQ7" s="1668"/>
      <c r="BBR7" s="1668"/>
      <c r="BBS7" s="1668"/>
      <c r="BBT7" s="1668"/>
      <c r="BBU7" s="1668"/>
      <c r="BBV7" s="1668"/>
      <c r="BBW7" s="1668"/>
      <c r="BBX7" s="1668"/>
      <c r="BBY7" s="1668"/>
      <c r="BBZ7" s="1668"/>
      <c r="BCA7" s="1668"/>
      <c r="BCB7" s="1668"/>
      <c r="BCC7" s="1668"/>
      <c r="BCD7" s="1668"/>
      <c r="BCE7" s="1668"/>
      <c r="BCF7" s="1668"/>
      <c r="BCG7" s="1668"/>
      <c r="BCH7" s="1668"/>
      <c r="BCI7" s="1668"/>
      <c r="BCJ7" s="1668"/>
      <c r="BCK7" s="1668"/>
      <c r="BCL7" s="1668"/>
      <c r="BCM7" s="1668"/>
      <c r="BCN7" s="1668"/>
      <c r="BCO7" s="1668"/>
      <c r="BCP7" s="1668"/>
      <c r="BCQ7" s="1668"/>
      <c r="BCR7" s="1668"/>
      <c r="BCS7" s="1668"/>
      <c r="BCT7" s="1668"/>
      <c r="BCU7" s="1668"/>
      <c r="BCV7" s="1668"/>
      <c r="BCW7" s="1668"/>
      <c r="BCX7" s="1668"/>
      <c r="BCY7" s="1668"/>
      <c r="BCZ7" s="1668"/>
      <c r="BDA7" s="1668"/>
      <c r="BDB7" s="1668"/>
      <c r="BDC7" s="1668"/>
      <c r="BDD7" s="1668"/>
      <c r="BDE7" s="1668"/>
      <c r="BDF7" s="1668"/>
      <c r="BDG7" s="1668"/>
      <c r="BDH7" s="1668"/>
      <c r="BDI7" s="1668"/>
      <c r="BDJ7" s="1668"/>
      <c r="BDK7" s="1668"/>
      <c r="BDL7" s="1668"/>
      <c r="BDM7" s="1668"/>
      <c r="BDN7" s="1668"/>
      <c r="BDO7" s="1668"/>
      <c r="BDP7" s="1668"/>
      <c r="BDQ7" s="1668"/>
      <c r="BDR7" s="1668"/>
      <c r="BDS7" s="1668"/>
      <c r="BDT7" s="1668"/>
      <c r="BDU7" s="1668"/>
      <c r="BDV7" s="1668"/>
      <c r="BDW7" s="1668"/>
      <c r="BDX7" s="1668"/>
      <c r="BDY7" s="1668"/>
      <c r="BDZ7" s="1668"/>
      <c r="BEA7" s="1668"/>
      <c r="BEB7" s="1668"/>
      <c r="BEC7" s="1668"/>
      <c r="BED7" s="1668"/>
      <c r="BEE7" s="1668"/>
      <c r="BEF7" s="1668"/>
      <c r="BEG7" s="1668"/>
      <c r="BEH7" s="1668"/>
      <c r="BEI7" s="1668"/>
      <c r="BEJ7" s="1668"/>
      <c r="BEK7" s="1668"/>
      <c r="BEL7" s="1668"/>
      <c r="BEM7" s="1668"/>
      <c r="BEN7" s="1668"/>
      <c r="BEO7" s="1668"/>
      <c r="BEP7" s="1668"/>
      <c r="BEQ7" s="1668"/>
      <c r="BER7" s="1668"/>
      <c r="BES7" s="1668"/>
      <c r="BET7" s="1668"/>
      <c r="BEU7" s="1668"/>
      <c r="BEV7" s="1668"/>
      <c r="BEW7" s="1668"/>
      <c r="BEX7" s="1668"/>
      <c r="BEY7" s="1668"/>
      <c r="BEZ7" s="1668"/>
      <c r="BFA7" s="1668"/>
      <c r="BFB7" s="1668"/>
      <c r="BFC7" s="1668"/>
      <c r="BFD7" s="1668"/>
      <c r="BFE7" s="1668"/>
      <c r="BFF7" s="1668"/>
      <c r="BFG7" s="1668"/>
      <c r="BFH7" s="1668"/>
      <c r="BFI7" s="1668"/>
      <c r="BFJ7" s="1668"/>
      <c r="BFK7" s="1668"/>
      <c r="BFL7" s="1668"/>
      <c r="BFM7" s="1668"/>
      <c r="BFN7" s="1668"/>
      <c r="BFO7" s="1668"/>
      <c r="BFP7" s="1668"/>
      <c r="BFQ7" s="1668"/>
      <c r="BFR7" s="1668"/>
      <c r="BFS7" s="1668"/>
      <c r="BFT7" s="1668"/>
      <c r="BFU7" s="1668"/>
      <c r="BFV7" s="1668"/>
      <c r="BFW7" s="1668"/>
      <c r="BFX7" s="1668"/>
      <c r="BFY7" s="1668"/>
      <c r="BFZ7" s="1668"/>
      <c r="BGA7" s="1668"/>
      <c r="BGB7" s="1668"/>
      <c r="BGC7" s="1668"/>
      <c r="BGD7" s="1668"/>
      <c r="BGE7" s="1668"/>
      <c r="BGF7" s="1668"/>
      <c r="BGG7" s="1668"/>
      <c r="BGH7" s="1668"/>
      <c r="BGI7" s="1668"/>
      <c r="BGJ7" s="1668"/>
      <c r="BGK7" s="1668"/>
      <c r="BGL7" s="1668"/>
      <c r="BGM7" s="1668"/>
      <c r="BGN7" s="1668"/>
      <c r="BGO7" s="1668"/>
      <c r="BGP7" s="1668"/>
      <c r="BGQ7" s="1668"/>
      <c r="BGR7" s="1668"/>
      <c r="BGS7" s="1668"/>
      <c r="BGT7" s="1668"/>
      <c r="BGU7" s="1668"/>
      <c r="BGV7" s="1668"/>
      <c r="BGW7" s="1668"/>
      <c r="BGX7" s="1668"/>
      <c r="BGY7" s="1668"/>
      <c r="BGZ7" s="1668"/>
      <c r="BHA7" s="1668"/>
      <c r="BHB7" s="1668"/>
      <c r="BHC7" s="1668"/>
      <c r="BHD7" s="1668"/>
      <c r="BHE7" s="1668"/>
      <c r="BHF7" s="1668"/>
      <c r="BHG7" s="1668"/>
      <c r="BHH7" s="1668"/>
      <c r="BHI7" s="1668"/>
      <c r="BHJ7" s="1668"/>
      <c r="BHK7" s="1668"/>
      <c r="BHL7" s="1668"/>
      <c r="BHM7" s="1668"/>
      <c r="BHN7" s="1668"/>
      <c r="BHO7" s="1668"/>
      <c r="BHP7" s="1668"/>
      <c r="BHQ7" s="1668"/>
      <c r="BHR7" s="1668"/>
      <c r="BHS7" s="1668"/>
      <c r="BHT7" s="1668"/>
      <c r="BHU7" s="1668"/>
      <c r="BHV7" s="1668"/>
      <c r="BHW7" s="1668"/>
      <c r="BHX7" s="1668"/>
      <c r="BHY7" s="1668"/>
      <c r="BHZ7" s="1668"/>
      <c r="BIA7" s="1668"/>
      <c r="BIB7" s="1668"/>
      <c r="BIC7" s="1668"/>
      <c r="BID7" s="1668"/>
      <c r="BIE7" s="1668"/>
      <c r="BIF7" s="1668"/>
      <c r="BIG7" s="1668"/>
      <c r="BIH7" s="1668"/>
      <c r="BII7" s="1668"/>
      <c r="BIJ7" s="1668"/>
      <c r="BIK7" s="1668"/>
      <c r="BIL7" s="1668"/>
      <c r="BIM7" s="1668"/>
      <c r="BIN7" s="1668"/>
      <c r="BIO7" s="1668"/>
      <c r="BIP7" s="1668"/>
      <c r="BIQ7" s="1668"/>
      <c r="BIR7" s="1668"/>
      <c r="BIS7" s="1668"/>
      <c r="BIT7" s="1668"/>
      <c r="BIU7" s="1668"/>
      <c r="BIV7" s="1668"/>
      <c r="BIW7" s="1668"/>
      <c r="BIX7" s="1668"/>
      <c r="BIY7" s="1668"/>
      <c r="BIZ7" s="1668"/>
      <c r="BJA7" s="1668"/>
      <c r="BJB7" s="1668"/>
      <c r="BJC7" s="1668"/>
      <c r="BJD7" s="1668"/>
      <c r="BJE7" s="1668"/>
      <c r="BJF7" s="1668"/>
      <c r="BJG7" s="1668"/>
      <c r="BJH7" s="1668"/>
      <c r="BJI7" s="1668"/>
      <c r="BJJ7" s="1668"/>
      <c r="BJK7" s="1668"/>
      <c r="BJL7" s="1668"/>
      <c r="BJM7" s="1668"/>
      <c r="BJN7" s="1668"/>
      <c r="BJO7" s="1668"/>
      <c r="BJP7" s="1668"/>
      <c r="BJQ7" s="1668"/>
      <c r="BJR7" s="1668"/>
      <c r="BJS7" s="1668"/>
      <c r="BJT7" s="1668"/>
      <c r="BJU7" s="1668"/>
      <c r="BJV7" s="1668"/>
      <c r="BJW7" s="1668"/>
      <c r="BJX7" s="1668"/>
      <c r="BJY7" s="1668"/>
      <c r="BJZ7" s="1668"/>
      <c r="BKA7" s="1668"/>
      <c r="BKB7" s="1668"/>
      <c r="BKC7" s="1668"/>
      <c r="BKD7" s="1668"/>
      <c r="BKE7" s="1668"/>
      <c r="BKF7" s="1668"/>
      <c r="BKG7" s="1668"/>
      <c r="BKH7" s="1668"/>
      <c r="BKI7" s="1668"/>
      <c r="BKJ7" s="1668"/>
      <c r="BKK7" s="1668"/>
      <c r="BKL7" s="1668"/>
      <c r="BKM7" s="1668"/>
      <c r="BKN7" s="1668"/>
      <c r="BKO7" s="1668"/>
      <c r="BKP7" s="1668"/>
      <c r="BKQ7" s="1668"/>
      <c r="BKR7" s="1668"/>
      <c r="BKS7" s="1668"/>
      <c r="BKT7" s="1668"/>
      <c r="BKU7" s="1668"/>
      <c r="BKV7" s="1668"/>
      <c r="BKW7" s="1668"/>
      <c r="BKX7" s="1668"/>
      <c r="BKY7" s="1668"/>
      <c r="BKZ7" s="1668"/>
      <c r="BLA7" s="1668"/>
      <c r="BLB7" s="1668"/>
      <c r="BLC7" s="1668"/>
      <c r="BLD7" s="1668"/>
      <c r="BLE7" s="1668"/>
      <c r="BLF7" s="1668"/>
      <c r="BLG7" s="1668"/>
      <c r="BLH7" s="1668"/>
      <c r="BLI7" s="1668"/>
      <c r="BLJ7" s="1668"/>
      <c r="BLK7" s="1668"/>
      <c r="BLL7" s="1668"/>
      <c r="BLM7" s="1668"/>
      <c r="BLN7" s="1668"/>
      <c r="BLO7" s="1668"/>
      <c r="BLP7" s="1668"/>
      <c r="BLQ7" s="1668"/>
      <c r="BLR7" s="1668"/>
      <c r="BLS7" s="1668"/>
      <c r="BLT7" s="1668"/>
      <c r="BLU7" s="1668"/>
      <c r="BLV7" s="1668"/>
      <c r="BLW7" s="1668"/>
      <c r="BLX7" s="1668"/>
      <c r="BLY7" s="1668"/>
      <c r="BLZ7" s="1668"/>
      <c r="BMA7" s="1668"/>
      <c r="BMB7" s="1668"/>
      <c r="BMC7" s="1668"/>
      <c r="BMD7" s="1668"/>
      <c r="BME7" s="1668"/>
      <c r="BMF7" s="1668"/>
      <c r="BMG7" s="1668"/>
      <c r="BMH7" s="1668"/>
      <c r="BMI7" s="1668"/>
      <c r="BMJ7" s="1668"/>
      <c r="BMK7" s="1668"/>
      <c r="BML7" s="1668"/>
      <c r="BMM7" s="1668"/>
      <c r="BMN7" s="1668"/>
      <c r="BMO7" s="1668"/>
      <c r="BMP7" s="1668"/>
      <c r="BMQ7" s="1668"/>
      <c r="BMR7" s="1668"/>
      <c r="BMS7" s="1668"/>
      <c r="BMT7" s="1668"/>
      <c r="BMU7" s="1668"/>
      <c r="BMV7" s="1668"/>
      <c r="BMW7" s="1668"/>
      <c r="BMX7" s="1668"/>
      <c r="BMY7" s="1668"/>
      <c r="BMZ7" s="1668"/>
      <c r="BNA7" s="1668"/>
      <c r="BNB7" s="1668"/>
      <c r="BNC7" s="1668"/>
      <c r="BND7" s="1668"/>
      <c r="BNE7" s="1668"/>
      <c r="BNF7" s="1668"/>
      <c r="BNG7" s="1668"/>
      <c r="BNH7" s="1668"/>
      <c r="BNI7" s="1668"/>
      <c r="BNJ7" s="1668"/>
      <c r="BNK7" s="1668"/>
      <c r="BNL7" s="1668"/>
      <c r="BNM7" s="1668"/>
      <c r="BNN7" s="1668"/>
      <c r="BNO7" s="1668"/>
      <c r="BNP7" s="1668"/>
      <c r="BNQ7" s="1668"/>
      <c r="BNR7" s="1668"/>
      <c r="BNS7" s="1668"/>
      <c r="BNT7" s="1668"/>
      <c r="BNU7" s="1668"/>
      <c r="BNV7" s="1668"/>
      <c r="BNW7" s="1668"/>
      <c r="BNX7" s="1668"/>
      <c r="BNY7" s="1668"/>
      <c r="BNZ7" s="1668"/>
      <c r="BOA7" s="1668"/>
      <c r="BOB7" s="1668"/>
      <c r="BOC7" s="1668"/>
      <c r="BOD7" s="1668"/>
      <c r="BOE7" s="1668"/>
      <c r="BOF7" s="1668"/>
      <c r="BOG7" s="1668"/>
      <c r="BOH7" s="1668"/>
      <c r="BOI7" s="1668"/>
      <c r="BOJ7" s="1668"/>
      <c r="BOK7" s="1668"/>
      <c r="BOL7" s="1668"/>
      <c r="BOM7" s="1668"/>
      <c r="BON7" s="1668"/>
      <c r="BOO7" s="1668"/>
      <c r="BOP7" s="1668"/>
      <c r="BOQ7" s="1668"/>
      <c r="BOR7" s="1668"/>
      <c r="BOS7" s="1668"/>
      <c r="BOT7" s="1668"/>
      <c r="BOU7" s="1668"/>
      <c r="BOV7" s="1668"/>
      <c r="BOW7" s="1668"/>
      <c r="BOX7" s="1668"/>
      <c r="BOY7" s="1668"/>
      <c r="BOZ7" s="1668"/>
      <c r="BPA7" s="1668"/>
      <c r="BPB7" s="1668"/>
      <c r="BPC7" s="1668"/>
      <c r="BPD7" s="1668"/>
      <c r="BPE7" s="1668"/>
      <c r="BPF7" s="1668"/>
      <c r="BPG7" s="1668"/>
      <c r="BPH7" s="1668"/>
      <c r="BPI7" s="1668"/>
      <c r="BPJ7" s="1668"/>
      <c r="BPK7" s="1668"/>
      <c r="BPL7" s="1668"/>
      <c r="BPM7" s="1668"/>
      <c r="BPN7" s="1668"/>
      <c r="BPO7" s="1668"/>
      <c r="BPP7" s="1668"/>
      <c r="BPQ7" s="1668"/>
      <c r="BPR7" s="1668"/>
      <c r="BPS7" s="1668"/>
      <c r="BPT7" s="1668"/>
      <c r="BPU7" s="1668"/>
      <c r="BPV7" s="1668"/>
      <c r="BPW7" s="1668"/>
      <c r="BPX7" s="1668"/>
      <c r="BPY7" s="1668"/>
      <c r="BPZ7" s="1668"/>
      <c r="BQA7" s="1668"/>
      <c r="BQB7" s="1668"/>
      <c r="BQC7" s="1668"/>
      <c r="BQD7" s="1668"/>
      <c r="BQE7" s="1668"/>
      <c r="BQF7" s="1668"/>
      <c r="BQG7" s="1668"/>
      <c r="BQH7" s="1668"/>
      <c r="BQI7" s="1668"/>
      <c r="BQJ7" s="1668"/>
      <c r="BQK7" s="1668"/>
      <c r="BQL7" s="1668"/>
      <c r="BQM7" s="1668"/>
      <c r="BQN7" s="1668"/>
      <c r="BQO7" s="1668"/>
      <c r="BQP7" s="1668"/>
      <c r="BQQ7" s="1668"/>
      <c r="BQR7" s="1668"/>
      <c r="BQS7" s="1668"/>
      <c r="BQT7" s="1668"/>
      <c r="BQU7" s="1668"/>
      <c r="BQV7" s="1668"/>
      <c r="BQW7" s="1668"/>
      <c r="BQX7" s="1668"/>
      <c r="BQY7" s="1668"/>
      <c r="BQZ7" s="1668"/>
      <c r="BRA7" s="1668"/>
      <c r="BRB7" s="1668"/>
      <c r="BRC7" s="1668"/>
      <c r="BRD7" s="1668"/>
      <c r="BRE7" s="1668"/>
      <c r="BRF7" s="1668"/>
      <c r="BRG7" s="1668"/>
      <c r="BRH7" s="1668"/>
      <c r="BRI7" s="1668"/>
      <c r="BRJ7" s="1668"/>
      <c r="BRK7" s="1668"/>
      <c r="BRL7" s="1668"/>
      <c r="BRM7" s="1668"/>
      <c r="BRN7" s="1668"/>
      <c r="BRO7" s="1668"/>
      <c r="BRP7" s="1668"/>
      <c r="BRQ7" s="1668"/>
      <c r="BRR7" s="1668"/>
      <c r="BRS7" s="1668"/>
      <c r="BRT7" s="1668"/>
      <c r="BRU7" s="1668"/>
      <c r="BRV7" s="1668"/>
      <c r="BRW7" s="1668"/>
      <c r="BRX7" s="1668"/>
      <c r="BRY7" s="1668"/>
      <c r="BRZ7" s="1668"/>
      <c r="BSA7" s="1668"/>
      <c r="BSB7" s="1668"/>
      <c r="BSC7" s="1668"/>
      <c r="BSD7" s="1668"/>
      <c r="BSE7" s="1668"/>
      <c r="BSF7" s="1668"/>
      <c r="BSG7" s="1668"/>
      <c r="BSH7" s="1668"/>
      <c r="BSI7" s="1668"/>
      <c r="BSJ7" s="1668"/>
      <c r="BSK7" s="1668"/>
      <c r="BSL7" s="1668"/>
      <c r="BSM7" s="1668"/>
      <c r="BSN7" s="1668"/>
      <c r="BSO7" s="1668"/>
      <c r="BSP7" s="1668"/>
      <c r="BSQ7" s="1668"/>
      <c r="BSR7" s="1668"/>
      <c r="BSS7" s="1668"/>
      <c r="BST7" s="1668"/>
      <c r="BSU7" s="1668"/>
      <c r="BSV7" s="1668"/>
      <c r="BSW7" s="1668"/>
      <c r="BSX7" s="1668"/>
      <c r="BSY7" s="1668"/>
      <c r="BSZ7" s="1668"/>
      <c r="BTA7" s="1668"/>
      <c r="BTB7" s="1668"/>
      <c r="BTC7" s="1668"/>
      <c r="BTD7" s="1668"/>
      <c r="BTE7" s="1668"/>
      <c r="BTF7" s="1668"/>
      <c r="BTG7" s="1668"/>
      <c r="BTH7" s="1668"/>
      <c r="BTI7" s="1668"/>
      <c r="BTJ7" s="1668"/>
      <c r="BTK7" s="1668"/>
      <c r="BTL7" s="1668"/>
      <c r="BTM7" s="1668"/>
      <c r="BTN7" s="1668"/>
      <c r="BTO7" s="1668"/>
      <c r="BTP7" s="1668"/>
      <c r="BTQ7" s="1668"/>
      <c r="BTR7" s="1668"/>
      <c r="BTS7" s="1668"/>
      <c r="BTT7" s="1668"/>
      <c r="BTU7" s="1668"/>
      <c r="BTV7" s="1668"/>
      <c r="BTW7" s="1668"/>
      <c r="BTX7" s="1668"/>
      <c r="BTY7" s="1668"/>
      <c r="BTZ7" s="1668"/>
      <c r="BUA7" s="1668"/>
      <c r="BUB7" s="1668"/>
      <c r="BUC7" s="1668"/>
      <c r="BUD7" s="1668"/>
      <c r="BUE7" s="1668"/>
      <c r="BUF7" s="1668"/>
      <c r="BUG7" s="1668"/>
      <c r="BUH7" s="1668"/>
      <c r="BUI7" s="1668"/>
      <c r="BUJ7" s="1668"/>
      <c r="BUK7" s="1668"/>
      <c r="BUL7" s="1668"/>
      <c r="BUM7" s="1668"/>
      <c r="BUN7" s="1668"/>
      <c r="BUO7" s="1668"/>
      <c r="BUP7" s="1668"/>
      <c r="BUQ7" s="1668"/>
      <c r="BUR7" s="1668"/>
      <c r="BUS7" s="1668"/>
      <c r="BUT7" s="1668"/>
      <c r="BUU7" s="1668"/>
      <c r="BUV7" s="1668"/>
      <c r="BUW7" s="1668"/>
      <c r="BUX7" s="1668"/>
      <c r="BUY7" s="1668"/>
      <c r="BUZ7" s="1668"/>
      <c r="BVA7" s="1668"/>
      <c r="BVB7" s="1668"/>
      <c r="BVC7" s="1668"/>
      <c r="BVD7" s="1668"/>
      <c r="BVE7" s="1668"/>
      <c r="BVF7" s="1668"/>
      <c r="BVG7" s="1668"/>
      <c r="BVH7" s="1668"/>
      <c r="BVI7" s="1668"/>
      <c r="BVJ7" s="1668"/>
      <c r="BVK7" s="1668"/>
      <c r="BVL7" s="1668"/>
      <c r="BVM7" s="1668"/>
      <c r="BVN7" s="1668"/>
      <c r="BVO7" s="1668"/>
      <c r="BVP7" s="1668"/>
      <c r="BVQ7" s="1668"/>
      <c r="BVR7" s="1668"/>
      <c r="BVS7" s="1668"/>
      <c r="BVT7" s="1668"/>
      <c r="BVU7" s="1668"/>
      <c r="BVV7" s="1668"/>
      <c r="BVW7" s="1668"/>
      <c r="BVX7" s="1668"/>
      <c r="BVY7" s="1668"/>
      <c r="BVZ7" s="1668"/>
      <c r="BWA7" s="1668"/>
      <c r="BWB7" s="1668"/>
      <c r="BWC7" s="1668"/>
      <c r="BWD7" s="1668"/>
      <c r="BWE7" s="1668"/>
      <c r="BWF7" s="1668"/>
      <c r="BWG7" s="1668"/>
      <c r="BWH7" s="1668"/>
      <c r="BWI7" s="1668"/>
      <c r="BWJ7" s="1668"/>
      <c r="BWK7" s="1668"/>
      <c r="BWL7" s="1668"/>
      <c r="BWM7" s="1668"/>
      <c r="BWN7" s="1668"/>
      <c r="BWO7" s="1668"/>
      <c r="BWP7" s="1668"/>
      <c r="BWQ7" s="1668"/>
      <c r="BWR7" s="1668"/>
      <c r="BWS7" s="1668"/>
      <c r="BWT7" s="1668"/>
      <c r="BWU7" s="1668"/>
      <c r="BWV7" s="1668"/>
      <c r="BWW7" s="1668"/>
      <c r="BWX7" s="1668"/>
      <c r="BWY7" s="1668"/>
      <c r="BWZ7" s="1668"/>
      <c r="BXA7" s="1668"/>
      <c r="BXB7" s="1668"/>
      <c r="BXC7" s="1668"/>
      <c r="BXD7" s="1668"/>
      <c r="BXE7" s="1668"/>
      <c r="BXF7" s="1668"/>
      <c r="BXG7" s="1668"/>
      <c r="BXH7" s="1668"/>
      <c r="BXI7" s="1668"/>
      <c r="BXJ7" s="1668"/>
      <c r="BXK7" s="1668"/>
      <c r="BXL7" s="1668"/>
      <c r="BXM7" s="1668"/>
      <c r="BXN7" s="1668"/>
      <c r="BXO7" s="1668"/>
      <c r="BXP7" s="1668"/>
      <c r="BXQ7" s="1668"/>
      <c r="BXR7" s="1668"/>
      <c r="BXS7" s="1668"/>
      <c r="BXT7" s="1668"/>
      <c r="BXU7" s="1668"/>
      <c r="BXV7" s="1668"/>
      <c r="BXW7" s="1668"/>
      <c r="BXX7" s="1668"/>
      <c r="BXY7" s="1668"/>
      <c r="BXZ7" s="1668"/>
      <c r="BYA7" s="1668"/>
      <c r="BYB7" s="1668"/>
      <c r="BYC7" s="1668"/>
      <c r="BYD7" s="1668"/>
      <c r="BYE7" s="1668"/>
      <c r="BYF7" s="1668"/>
      <c r="BYG7" s="1668"/>
      <c r="BYH7" s="1668"/>
      <c r="BYI7" s="1668"/>
      <c r="BYJ7" s="1668"/>
      <c r="BYK7" s="1668"/>
      <c r="BYL7" s="1668"/>
      <c r="BYM7" s="1668"/>
      <c r="BYN7" s="1668"/>
      <c r="BYO7" s="1668"/>
      <c r="BYP7" s="1668"/>
      <c r="BYQ7" s="1668"/>
      <c r="BYR7" s="1668"/>
      <c r="BYS7" s="1668"/>
      <c r="BYT7" s="1668"/>
      <c r="BYU7" s="1668"/>
      <c r="BYV7" s="1668"/>
      <c r="BYW7" s="1668"/>
      <c r="BYX7" s="1668"/>
      <c r="BYY7" s="1668"/>
      <c r="BYZ7" s="1668"/>
      <c r="BZA7" s="1668"/>
      <c r="BZB7" s="1668"/>
      <c r="BZC7" s="1668"/>
      <c r="BZD7" s="1668"/>
      <c r="BZE7" s="1668"/>
      <c r="BZF7" s="1668"/>
      <c r="BZG7" s="1668"/>
      <c r="BZH7" s="1668"/>
      <c r="BZI7" s="1668"/>
      <c r="BZJ7" s="1668"/>
      <c r="BZK7" s="1668"/>
      <c r="BZL7" s="1668"/>
      <c r="BZM7" s="1668"/>
      <c r="BZN7" s="1668"/>
      <c r="BZO7" s="1668"/>
      <c r="BZP7" s="1668"/>
      <c r="BZQ7" s="1668"/>
      <c r="BZR7" s="1668"/>
      <c r="BZS7" s="1668"/>
      <c r="BZT7" s="1668"/>
      <c r="BZU7" s="1668"/>
      <c r="BZV7" s="1668"/>
      <c r="BZW7" s="1668"/>
      <c r="BZX7" s="1668"/>
      <c r="BZY7" s="1668"/>
      <c r="BZZ7" s="1668"/>
      <c r="CAA7" s="1668"/>
      <c r="CAB7" s="1668"/>
      <c r="CAC7" s="1668"/>
      <c r="CAD7" s="1668"/>
      <c r="CAE7" s="1668"/>
      <c r="CAF7" s="1668"/>
      <c r="CAG7" s="1668"/>
      <c r="CAH7" s="1668"/>
      <c r="CAI7" s="1668"/>
      <c r="CAJ7" s="1668"/>
      <c r="CAK7" s="1668"/>
      <c r="CAL7" s="1668"/>
      <c r="CAM7" s="1668"/>
      <c r="CAN7" s="1668"/>
      <c r="CAO7" s="1668"/>
      <c r="CAP7" s="1668"/>
      <c r="CAQ7" s="1668"/>
      <c r="CAR7" s="1668"/>
      <c r="CAS7" s="1668"/>
      <c r="CAT7" s="1668"/>
      <c r="CAU7" s="1668"/>
      <c r="CAV7" s="1668"/>
      <c r="CAW7" s="1668"/>
      <c r="CAX7" s="1668"/>
      <c r="CAY7" s="1668"/>
      <c r="CAZ7" s="1668"/>
      <c r="CBA7" s="1668"/>
      <c r="CBB7" s="1668"/>
      <c r="CBC7" s="1668"/>
      <c r="CBD7" s="1668"/>
      <c r="CBE7" s="1668"/>
      <c r="CBF7" s="1668"/>
      <c r="CBG7" s="1668"/>
      <c r="CBH7" s="1668"/>
      <c r="CBI7" s="1668"/>
      <c r="CBJ7" s="1668"/>
      <c r="CBK7" s="1668"/>
      <c r="CBL7" s="1668"/>
      <c r="CBM7" s="1668"/>
      <c r="CBN7" s="1668"/>
      <c r="CBO7" s="1668"/>
      <c r="CBP7" s="1668"/>
      <c r="CBQ7" s="1668"/>
      <c r="CBR7" s="1668"/>
      <c r="CBS7" s="1668"/>
      <c r="CBT7" s="1668"/>
      <c r="CBU7" s="1668"/>
      <c r="CBV7" s="1668"/>
      <c r="CBW7" s="1668"/>
      <c r="CBX7" s="1668"/>
      <c r="CBY7" s="1668"/>
      <c r="CBZ7" s="1668"/>
      <c r="CCA7" s="1668"/>
      <c r="CCB7" s="1668"/>
      <c r="CCC7" s="1668"/>
      <c r="CCD7" s="1668"/>
      <c r="CCE7" s="1668"/>
      <c r="CCF7" s="1668"/>
      <c r="CCG7" s="1668"/>
      <c r="CCH7" s="1668"/>
      <c r="CCI7" s="1668"/>
      <c r="CCJ7" s="1668"/>
      <c r="CCK7" s="1668"/>
      <c r="CCL7" s="1668"/>
      <c r="CCM7" s="1668"/>
      <c r="CCN7" s="1668"/>
      <c r="CCO7" s="1668"/>
      <c r="CCP7" s="1668"/>
      <c r="CCQ7" s="1668"/>
      <c r="CCR7" s="1668"/>
      <c r="CCS7" s="1668"/>
      <c r="CCT7" s="1668"/>
      <c r="CCU7" s="1668"/>
      <c r="CCV7" s="1668"/>
      <c r="CCW7" s="1668"/>
      <c r="CCX7" s="1668"/>
      <c r="CCY7" s="1668"/>
      <c r="CCZ7" s="1668"/>
      <c r="CDA7" s="1668"/>
      <c r="CDB7" s="1668"/>
      <c r="CDC7" s="1668"/>
      <c r="CDD7" s="1668"/>
      <c r="CDE7" s="1668"/>
      <c r="CDF7" s="1668"/>
      <c r="CDG7" s="1668"/>
      <c r="CDH7" s="1668"/>
      <c r="CDI7" s="1668"/>
      <c r="CDJ7" s="1668"/>
      <c r="CDK7" s="1668"/>
      <c r="CDL7" s="1668"/>
      <c r="CDM7" s="1668"/>
      <c r="CDN7" s="1668"/>
      <c r="CDO7" s="1668"/>
      <c r="CDP7" s="1668"/>
      <c r="CDQ7" s="1668"/>
      <c r="CDR7" s="1668"/>
      <c r="CDS7" s="1668"/>
      <c r="CDT7" s="1668"/>
      <c r="CDU7" s="1668"/>
      <c r="CDV7" s="1668"/>
      <c r="CDW7" s="1668"/>
      <c r="CDX7" s="1668"/>
      <c r="CDY7" s="1668"/>
      <c r="CDZ7" s="1668"/>
      <c r="CEA7" s="1668"/>
      <c r="CEB7" s="1668"/>
      <c r="CEC7" s="1668"/>
      <c r="CED7" s="1668"/>
      <c r="CEE7" s="1668"/>
      <c r="CEF7" s="1668"/>
      <c r="CEG7" s="1668"/>
      <c r="CEH7" s="1668"/>
      <c r="CEI7" s="1668"/>
      <c r="CEJ7" s="1668"/>
      <c r="CEK7" s="1668"/>
      <c r="CEL7" s="1668"/>
      <c r="CEM7" s="1668"/>
      <c r="CEN7" s="1668"/>
      <c r="CEO7" s="1668"/>
      <c r="CEP7" s="1668"/>
      <c r="CEQ7" s="1668"/>
      <c r="CER7" s="1668"/>
      <c r="CES7" s="1668"/>
      <c r="CET7" s="1668"/>
      <c r="CEU7" s="1668"/>
      <c r="CEV7" s="1668"/>
      <c r="CEW7" s="1668"/>
      <c r="CEX7" s="1668"/>
      <c r="CEY7" s="1668"/>
      <c r="CEZ7" s="1668"/>
      <c r="CFA7" s="1668"/>
      <c r="CFB7" s="1668"/>
      <c r="CFC7" s="1668"/>
      <c r="CFD7" s="1668"/>
      <c r="CFE7" s="1668"/>
      <c r="CFF7" s="1668"/>
      <c r="CFG7" s="1668"/>
      <c r="CFH7" s="1668"/>
      <c r="CFI7" s="1668"/>
      <c r="CFJ7" s="1668"/>
      <c r="CFK7" s="1668"/>
      <c r="CFL7" s="1668"/>
      <c r="CFM7" s="1668"/>
      <c r="CFN7" s="1668"/>
      <c r="CFO7" s="1668"/>
      <c r="CFP7" s="1668"/>
      <c r="CFQ7" s="1668"/>
      <c r="CFR7" s="1668"/>
      <c r="CFS7" s="1668"/>
      <c r="CFT7" s="1668"/>
      <c r="CFU7" s="1668"/>
      <c r="CFV7" s="1668"/>
      <c r="CFW7" s="1668"/>
      <c r="CFX7" s="1668"/>
      <c r="CFY7" s="1668"/>
      <c r="CFZ7" s="1668"/>
      <c r="CGA7" s="1668"/>
      <c r="CGB7" s="1668"/>
      <c r="CGC7" s="1668"/>
      <c r="CGD7" s="1668"/>
      <c r="CGE7" s="1668"/>
      <c r="CGF7" s="1668"/>
      <c r="CGG7" s="1668"/>
      <c r="CGH7" s="1668"/>
      <c r="CGI7" s="1668"/>
      <c r="CGJ7" s="1668"/>
      <c r="CGK7" s="1668"/>
      <c r="CGL7" s="1668"/>
      <c r="CGM7" s="1668"/>
      <c r="CGN7" s="1668"/>
      <c r="CGO7" s="1668"/>
      <c r="CGP7" s="1668"/>
      <c r="CGQ7" s="1668"/>
      <c r="CGR7" s="1668"/>
      <c r="CGS7" s="1668"/>
      <c r="CGT7" s="1668"/>
      <c r="CGU7" s="1668"/>
      <c r="CGV7" s="1668"/>
      <c r="CGW7" s="1668"/>
      <c r="CGX7" s="1668"/>
      <c r="CGY7" s="1668"/>
      <c r="CGZ7" s="1668"/>
      <c r="CHA7" s="1668"/>
      <c r="CHB7" s="1668"/>
      <c r="CHC7" s="1668"/>
      <c r="CHD7" s="1668"/>
      <c r="CHE7" s="1668"/>
      <c r="CHF7" s="1668"/>
      <c r="CHG7" s="1668"/>
      <c r="CHH7" s="1668"/>
      <c r="CHI7" s="1668"/>
      <c r="CHJ7" s="1668"/>
      <c r="CHK7" s="1668"/>
      <c r="CHL7" s="1668"/>
      <c r="CHM7" s="1668"/>
      <c r="CHN7" s="1668"/>
      <c r="CHO7" s="1668"/>
      <c r="CHP7" s="1668"/>
      <c r="CHQ7" s="1668"/>
      <c r="CHR7" s="1668"/>
      <c r="CHS7" s="1668"/>
      <c r="CHT7" s="1668"/>
      <c r="CHU7" s="1668"/>
      <c r="CHV7" s="1668"/>
      <c r="CHW7" s="1668"/>
      <c r="CHX7" s="1668"/>
      <c r="CHY7" s="1668"/>
      <c r="CHZ7" s="1668"/>
      <c r="CIA7" s="1668"/>
      <c r="CIB7" s="1668"/>
      <c r="CIC7" s="1668"/>
      <c r="CID7" s="1668"/>
      <c r="CIE7" s="1668"/>
      <c r="CIF7" s="1668"/>
      <c r="CIG7" s="1668"/>
      <c r="CIH7" s="1668"/>
      <c r="CII7" s="1668"/>
      <c r="CIJ7" s="1668"/>
      <c r="CIK7" s="1668"/>
      <c r="CIL7" s="1668"/>
      <c r="CIM7" s="1668"/>
      <c r="CIN7" s="1668"/>
      <c r="CIO7" s="1668"/>
      <c r="CIP7" s="1668"/>
      <c r="CIQ7" s="1668"/>
      <c r="CIR7" s="1668"/>
      <c r="CIS7" s="1668"/>
      <c r="CIT7" s="1668"/>
      <c r="CIU7" s="1668"/>
      <c r="CIV7" s="1668"/>
      <c r="CIW7" s="1668"/>
      <c r="CIX7" s="1668"/>
      <c r="CIY7" s="1668"/>
      <c r="CIZ7" s="1668"/>
      <c r="CJA7" s="1668"/>
      <c r="CJB7" s="1668"/>
      <c r="CJC7" s="1668"/>
      <c r="CJD7" s="1668"/>
      <c r="CJE7" s="1668"/>
      <c r="CJF7" s="1668"/>
      <c r="CJG7" s="1668"/>
      <c r="CJH7" s="1668"/>
      <c r="CJI7" s="1668"/>
      <c r="CJJ7" s="1668"/>
      <c r="CJK7" s="1668"/>
      <c r="CJL7" s="1668"/>
      <c r="CJM7" s="1668"/>
      <c r="CJN7" s="1668"/>
      <c r="CJO7" s="1668"/>
      <c r="CJP7" s="1668"/>
      <c r="CJQ7" s="1668"/>
      <c r="CJR7" s="1668"/>
      <c r="CJS7" s="1668"/>
      <c r="CJT7" s="1668"/>
      <c r="CJU7" s="1668"/>
      <c r="CJV7" s="1668"/>
      <c r="CJW7" s="1668"/>
      <c r="CJX7" s="1668"/>
      <c r="CJY7" s="1668"/>
      <c r="CJZ7" s="1668"/>
      <c r="CKA7" s="1668"/>
      <c r="CKB7" s="1668"/>
      <c r="CKC7" s="1668"/>
      <c r="CKD7" s="1668"/>
      <c r="CKE7" s="1668"/>
      <c r="CKF7" s="1668"/>
      <c r="CKG7" s="1668"/>
      <c r="CKH7" s="1668"/>
      <c r="CKI7" s="1668"/>
      <c r="CKJ7" s="1668"/>
      <c r="CKK7" s="1668"/>
      <c r="CKL7" s="1668"/>
      <c r="CKM7" s="1668"/>
      <c r="CKN7" s="1668"/>
      <c r="CKO7" s="1668"/>
      <c r="CKP7" s="1668"/>
      <c r="CKQ7" s="1668"/>
      <c r="CKR7" s="1668"/>
      <c r="CKS7" s="1668"/>
      <c r="CKT7" s="1668"/>
      <c r="CKU7" s="1668"/>
      <c r="CKV7" s="1668"/>
      <c r="CKW7" s="1668"/>
      <c r="CKX7" s="1668"/>
      <c r="CKY7" s="1668"/>
      <c r="CKZ7" s="1668"/>
      <c r="CLA7" s="1668"/>
      <c r="CLB7" s="1668"/>
      <c r="CLC7" s="1668"/>
      <c r="CLD7" s="1668"/>
      <c r="CLE7" s="1668"/>
      <c r="CLF7" s="1668"/>
      <c r="CLG7" s="1668"/>
      <c r="CLH7" s="1668"/>
      <c r="CLI7" s="1668"/>
      <c r="CLJ7" s="1668"/>
      <c r="CLK7" s="1668"/>
      <c r="CLL7" s="1668"/>
      <c r="CLM7" s="1668"/>
      <c r="CLN7" s="1668"/>
      <c r="CLO7" s="1668"/>
      <c r="CLP7" s="1668"/>
      <c r="CLQ7" s="1668"/>
      <c r="CLR7" s="1668"/>
      <c r="CLS7" s="1668"/>
      <c r="CLT7" s="1668"/>
      <c r="CLU7" s="1668"/>
      <c r="CLV7" s="1668"/>
      <c r="CLW7" s="1668"/>
      <c r="CLX7" s="1668"/>
      <c r="CLY7" s="1668"/>
      <c r="CLZ7" s="1668"/>
      <c r="CMA7" s="1668"/>
      <c r="CMB7" s="1668"/>
      <c r="CMC7" s="1668"/>
      <c r="CMD7" s="1668"/>
      <c r="CME7" s="1668"/>
      <c r="CMF7" s="1668"/>
      <c r="CMG7" s="1668"/>
      <c r="CMH7" s="1668"/>
      <c r="CMI7" s="1668"/>
      <c r="CMJ7" s="1668"/>
      <c r="CMK7" s="1668"/>
      <c r="CML7" s="1668"/>
      <c r="CMM7" s="1668"/>
      <c r="CMN7" s="1668"/>
      <c r="CMO7" s="1668"/>
      <c r="CMP7" s="1668"/>
      <c r="CMQ7" s="1668"/>
      <c r="CMR7" s="1668"/>
      <c r="CMS7" s="1668"/>
      <c r="CMT7" s="1668"/>
      <c r="CMU7" s="1668"/>
      <c r="CMV7" s="1668"/>
      <c r="CMW7" s="1668"/>
      <c r="CMX7" s="1668"/>
      <c r="CMY7" s="1668"/>
      <c r="CMZ7" s="1668"/>
      <c r="CNA7" s="1668"/>
      <c r="CNB7" s="1668"/>
      <c r="CNC7" s="1668"/>
      <c r="CND7" s="1668"/>
      <c r="CNE7" s="1668"/>
      <c r="CNF7" s="1668"/>
      <c r="CNG7" s="1668"/>
      <c r="CNH7" s="1668"/>
      <c r="CNI7" s="1668"/>
      <c r="CNJ7" s="1668"/>
      <c r="CNK7" s="1668"/>
      <c r="CNL7" s="1668"/>
      <c r="CNM7" s="1668"/>
      <c r="CNN7" s="1668"/>
      <c r="CNO7" s="1668"/>
      <c r="CNP7" s="1668"/>
      <c r="CNQ7" s="1668"/>
      <c r="CNR7" s="1668"/>
      <c r="CNS7" s="1668"/>
      <c r="CNT7" s="1668"/>
      <c r="CNU7" s="1668"/>
      <c r="CNV7" s="1668"/>
      <c r="CNW7" s="1668"/>
      <c r="CNX7" s="1668"/>
      <c r="CNY7" s="1668"/>
      <c r="CNZ7" s="1668"/>
      <c r="COA7" s="1668"/>
      <c r="COB7" s="1668"/>
      <c r="COC7" s="1668"/>
      <c r="COD7" s="1668"/>
      <c r="COE7" s="1668"/>
      <c r="COF7" s="1668"/>
      <c r="COG7" s="1668"/>
      <c r="COH7" s="1668"/>
      <c r="COI7" s="1668"/>
      <c r="COJ7" s="1668"/>
      <c r="COK7" s="1668"/>
      <c r="COL7" s="1668"/>
      <c r="COM7" s="1668"/>
      <c r="CON7" s="1668"/>
      <c r="COO7" s="1668"/>
      <c r="COP7" s="1668"/>
      <c r="COQ7" s="1668"/>
      <c r="COR7" s="1668"/>
      <c r="COS7" s="1668"/>
      <c r="COT7" s="1668"/>
      <c r="COU7" s="1668"/>
      <c r="COV7" s="1668"/>
      <c r="COW7" s="1668"/>
      <c r="COX7" s="1668"/>
      <c r="COY7" s="1668"/>
      <c r="COZ7" s="1668"/>
      <c r="CPA7" s="1668"/>
      <c r="CPB7" s="1668"/>
      <c r="CPC7" s="1668"/>
      <c r="CPD7" s="1668"/>
      <c r="CPE7" s="1668"/>
      <c r="CPF7" s="1668"/>
      <c r="CPG7" s="1668"/>
      <c r="CPH7" s="1668"/>
      <c r="CPI7" s="1668"/>
      <c r="CPJ7" s="1668"/>
      <c r="CPK7" s="1668"/>
      <c r="CPL7" s="1668"/>
      <c r="CPM7" s="1668"/>
      <c r="CPN7" s="1668"/>
      <c r="CPO7" s="1668"/>
      <c r="CPP7" s="1668"/>
      <c r="CPQ7" s="1668"/>
      <c r="CPR7" s="1668"/>
      <c r="CPS7" s="1668"/>
      <c r="CPT7" s="1668"/>
      <c r="CPU7" s="1668"/>
      <c r="CPV7" s="1668"/>
      <c r="CPW7" s="1668"/>
      <c r="CPX7" s="1668"/>
      <c r="CPY7" s="1668"/>
      <c r="CPZ7" s="1668"/>
      <c r="CQA7" s="1668"/>
      <c r="CQB7" s="1668"/>
      <c r="CQC7" s="1668"/>
      <c r="CQD7" s="1668"/>
      <c r="CQE7" s="1668"/>
      <c r="CQF7" s="1668"/>
      <c r="CQG7" s="1668"/>
      <c r="CQH7" s="1668"/>
      <c r="CQI7" s="1668"/>
      <c r="CQJ7" s="1668"/>
      <c r="CQK7" s="1668"/>
      <c r="CQL7" s="1668"/>
      <c r="CQM7" s="1668"/>
      <c r="CQN7" s="1668"/>
      <c r="CQO7" s="1668"/>
      <c r="CQP7" s="1668"/>
      <c r="CQQ7" s="1668"/>
      <c r="CQR7" s="1668"/>
      <c r="CQS7" s="1668"/>
      <c r="CQT7" s="1668"/>
      <c r="CQU7" s="1668"/>
      <c r="CQV7" s="1668"/>
      <c r="CQW7" s="1668"/>
      <c r="CQX7" s="1668"/>
      <c r="CQY7" s="1668"/>
      <c r="CQZ7" s="1668"/>
      <c r="CRA7" s="1668"/>
      <c r="CRB7" s="1668"/>
      <c r="CRC7" s="1668"/>
      <c r="CRD7" s="1668"/>
      <c r="CRE7" s="1668"/>
      <c r="CRF7" s="1668"/>
      <c r="CRG7" s="1668"/>
      <c r="CRH7" s="1668"/>
      <c r="CRI7" s="1668"/>
      <c r="CRJ7" s="1668"/>
      <c r="CRK7" s="1668"/>
      <c r="CRL7" s="1668"/>
      <c r="CRM7" s="1668"/>
      <c r="CRN7" s="1668"/>
      <c r="CRO7" s="1668"/>
      <c r="CRP7" s="1668"/>
      <c r="CRQ7" s="1668"/>
      <c r="CRR7" s="1668"/>
      <c r="CRS7" s="1668"/>
      <c r="CRT7" s="1668"/>
      <c r="CRU7" s="1668"/>
      <c r="CRV7" s="1668"/>
      <c r="CRW7" s="1668"/>
      <c r="CRX7" s="1668"/>
      <c r="CRY7" s="1668"/>
      <c r="CRZ7" s="1668"/>
      <c r="CSA7" s="1668"/>
      <c r="CSB7" s="1668"/>
      <c r="CSC7" s="1668"/>
      <c r="CSD7" s="1668"/>
      <c r="CSE7" s="1668"/>
      <c r="CSF7" s="1668"/>
      <c r="CSG7" s="1668"/>
      <c r="CSH7" s="1668"/>
      <c r="CSI7" s="1668"/>
      <c r="CSJ7" s="1668"/>
      <c r="CSK7" s="1668"/>
      <c r="CSL7" s="1668"/>
      <c r="CSM7" s="1668"/>
      <c r="CSN7" s="1668"/>
      <c r="CSO7" s="1668"/>
      <c r="CSP7" s="1668"/>
      <c r="CSQ7" s="1668"/>
      <c r="CSR7" s="1668"/>
      <c r="CSS7" s="1668"/>
      <c r="CST7" s="1668"/>
      <c r="CSU7" s="1668"/>
      <c r="CSV7" s="1668"/>
      <c r="CSW7" s="1668"/>
      <c r="CSX7" s="1668"/>
      <c r="CSY7" s="1668"/>
      <c r="CSZ7" s="1668"/>
      <c r="CTA7" s="1668"/>
      <c r="CTB7" s="1668"/>
      <c r="CTC7" s="1668"/>
      <c r="CTD7" s="1668"/>
      <c r="CTE7" s="1668"/>
      <c r="CTF7" s="1668"/>
      <c r="CTG7" s="1668"/>
      <c r="CTH7" s="1668"/>
      <c r="CTI7" s="1668"/>
      <c r="CTJ7" s="1668"/>
      <c r="CTK7" s="1668"/>
      <c r="CTL7" s="1668"/>
      <c r="CTM7" s="1668"/>
      <c r="CTN7" s="1668"/>
      <c r="CTO7" s="1668"/>
      <c r="CTP7" s="1668"/>
      <c r="CTQ7" s="1668"/>
      <c r="CTR7" s="1668"/>
      <c r="CTS7" s="1668"/>
      <c r="CTT7" s="1668"/>
      <c r="CTU7" s="1668"/>
      <c r="CTV7" s="1668"/>
      <c r="CTW7" s="1668"/>
      <c r="CTX7" s="1668"/>
      <c r="CTY7" s="1668"/>
      <c r="CTZ7" s="1668"/>
      <c r="CUA7" s="1668"/>
      <c r="CUB7" s="1668"/>
      <c r="CUC7" s="1668"/>
      <c r="CUD7" s="1668"/>
      <c r="CUE7" s="1668"/>
      <c r="CUF7" s="1668"/>
      <c r="CUG7" s="1668"/>
      <c r="CUH7" s="1668"/>
      <c r="CUI7" s="1668"/>
      <c r="CUJ7" s="1668"/>
      <c r="CUK7" s="1668"/>
      <c r="CUL7" s="1668"/>
      <c r="CUM7" s="1668"/>
      <c r="CUN7" s="1668"/>
      <c r="CUO7" s="1668"/>
      <c r="CUP7" s="1668"/>
      <c r="CUQ7" s="1668"/>
      <c r="CUR7" s="1668"/>
      <c r="CUS7" s="1668"/>
      <c r="CUT7" s="1668"/>
      <c r="CUU7" s="1668"/>
      <c r="CUV7" s="1668"/>
      <c r="CUW7" s="1668"/>
      <c r="CUX7" s="1668"/>
      <c r="CUY7" s="1668"/>
      <c r="CUZ7" s="1668"/>
      <c r="CVA7" s="1668"/>
      <c r="CVB7" s="1668"/>
      <c r="CVC7" s="1668"/>
      <c r="CVD7" s="1668"/>
      <c r="CVE7" s="1668"/>
      <c r="CVF7" s="1668"/>
      <c r="CVG7" s="1668"/>
      <c r="CVH7" s="1668"/>
      <c r="CVI7" s="1668"/>
      <c r="CVJ7" s="1668"/>
      <c r="CVK7" s="1668"/>
      <c r="CVL7" s="1668"/>
      <c r="CVM7" s="1668"/>
      <c r="CVN7" s="1668"/>
      <c r="CVO7" s="1668"/>
      <c r="CVP7" s="1668"/>
      <c r="CVQ7" s="1668"/>
      <c r="CVR7" s="1668"/>
      <c r="CVS7" s="1668"/>
      <c r="CVT7" s="1668"/>
      <c r="CVU7" s="1668"/>
      <c r="CVV7" s="1668"/>
      <c r="CVW7" s="1668"/>
      <c r="CVX7" s="1668"/>
      <c r="CVY7" s="1668"/>
      <c r="CVZ7" s="1668"/>
      <c r="CWA7" s="1668"/>
      <c r="CWB7" s="1668"/>
      <c r="CWC7" s="1668"/>
      <c r="CWD7" s="1668"/>
      <c r="CWE7" s="1668"/>
      <c r="CWF7" s="1668"/>
      <c r="CWG7" s="1668"/>
      <c r="CWH7" s="1668"/>
      <c r="CWI7" s="1668"/>
      <c r="CWJ7" s="1668"/>
      <c r="CWK7" s="1668"/>
      <c r="CWL7" s="1668"/>
      <c r="CWM7" s="1668"/>
      <c r="CWN7" s="1668"/>
      <c r="CWO7" s="1668"/>
      <c r="CWP7" s="1668"/>
      <c r="CWQ7" s="1668"/>
      <c r="CWR7" s="1668"/>
      <c r="CWS7" s="1668"/>
      <c r="CWT7" s="1668"/>
      <c r="CWU7" s="1668"/>
      <c r="CWV7" s="1668"/>
      <c r="CWW7" s="1668"/>
      <c r="CWX7" s="1668"/>
      <c r="CWY7" s="1668"/>
      <c r="CWZ7" s="1668"/>
      <c r="CXA7" s="1668"/>
      <c r="CXB7" s="1668"/>
      <c r="CXC7" s="1668"/>
      <c r="CXD7" s="1668"/>
      <c r="CXE7" s="1668"/>
      <c r="CXF7" s="1668"/>
      <c r="CXG7" s="1668"/>
      <c r="CXH7" s="1668"/>
      <c r="CXI7" s="1668"/>
      <c r="CXJ7" s="1668"/>
      <c r="CXK7" s="1668"/>
      <c r="CXL7" s="1668"/>
      <c r="CXM7" s="1668"/>
      <c r="CXN7" s="1668"/>
      <c r="CXO7" s="1668"/>
      <c r="CXP7" s="1668"/>
      <c r="CXQ7" s="1668"/>
      <c r="CXR7" s="1668"/>
      <c r="CXS7" s="1668"/>
      <c r="CXT7" s="1668"/>
      <c r="CXU7" s="1668"/>
      <c r="CXV7" s="1668"/>
      <c r="CXW7" s="1668"/>
      <c r="CXX7" s="1668"/>
      <c r="CXY7" s="1668"/>
      <c r="CXZ7" s="1668"/>
      <c r="CYA7" s="1668"/>
      <c r="CYB7" s="1668"/>
      <c r="CYC7" s="1668"/>
      <c r="CYD7" s="1668"/>
      <c r="CYE7" s="1668"/>
      <c r="CYF7" s="1668"/>
      <c r="CYG7" s="1668"/>
      <c r="CYH7" s="1668"/>
      <c r="CYI7" s="1668"/>
      <c r="CYJ7" s="1668"/>
      <c r="CYK7" s="1668"/>
      <c r="CYL7" s="1668"/>
      <c r="CYM7" s="1668"/>
      <c r="CYN7" s="1668"/>
      <c r="CYO7" s="1668"/>
      <c r="CYP7" s="1668"/>
      <c r="CYQ7" s="1668"/>
      <c r="CYR7" s="1668"/>
      <c r="CYS7" s="1668"/>
      <c r="CYT7" s="1668"/>
      <c r="CYU7" s="1668"/>
      <c r="CYV7" s="1668"/>
      <c r="CYW7" s="1668"/>
      <c r="CYX7" s="1668"/>
      <c r="CYY7" s="1668"/>
      <c r="CYZ7" s="1668"/>
      <c r="CZA7" s="1668"/>
      <c r="CZB7" s="1668"/>
      <c r="CZC7" s="1668"/>
      <c r="CZD7" s="1668"/>
      <c r="CZE7" s="1668"/>
      <c r="CZF7" s="1668"/>
      <c r="CZG7" s="1668"/>
      <c r="CZH7" s="1668"/>
      <c r="CZI7" s="1668"/>
      <c r="CZJ7" s="1668"/>
      <c r="CZK7" s="1668"/>
      <c r="CZL7" s="1668"/>
      <c r="CZM7" s="1668"/>
      <c r="CZN7" s="1668"/>
      <c r="CZO7" s="1668"/>
      <c r="CZP7" s="1668"/>
      <c r="CZQ7" s="1668"/>
      <c r="CZR7" s="1668"/>
      <c r="CZS7" s="1668"/>
      <c r="CZT7" s="1668"/>
      <c r="CZU7" s="1668"/>
      <c r="CZV7" s="1668"/>
      <c r="CZW7" s="1668"/>
      <c r="CZX7" s="1668"/>
      <c r="CZY7" s="1668"/>
      <c r="CZZ7" s="1668"/>
      <c r="DAA7" s="1668"/>
      <c r="DAB7" s="1668"/>
      <c r="DAC7" s="1668"/>
      <c r="DAD7" s="1668"/>
      <c r="DAE7" s="1668"/>
      <c r="DAF7" s="1668"/>
      <c r="DAG7" s="1668"/>
      <c r="DAH7" s="1668"/>
      <c r="DAI7" s="1668"/>
      <c r="DAJ7" s="1668"/>
      <c r="DAK7" s="1668"/>
      <c r="DAL7" s="1668"/>
      <c r="DAM7" s="1668"/>
      <c r="DAN7" s="1668"/>
      <c r="DAO7" s="1668"/>
      <c r="DAP7" s="1668"/>
      <c r="DAQ7" s="1668"/>
      <c r="DAR7" s="1668"/>
      <c r="DAS7" s="1668"/>
      <c r="DAT7" s="1668"/>
      <c r="DAU7" s="1668"/>
      <c r="DAV7" s="1668"/>
      <c r="DAW7" s="1668"/>
      <c r="DAX7" s="1668"/>
      <c r="DAY7" s="1668"/>
      <c r="DAZ7" s="1668"/>
      <c r="DBA7" s="1668"/>
      <c r="DBB7" s="1668"/>
      <c r="DBC7" s="1668"/>
      <c r="DBD7" s="1668"/>
      <c r="DBE7" s="1668"/>
      <c r="DBF7" s="1668"/>
      <c r="DBG7" s="1668"/>
      <c r="DBH7" s="1668"/>
      <c r="DBI7" s="1668"/>
      <c r="DBJ7" s="1668"/>
      <c r="DBK7" s="1668"/>
      <c r="DBL7" s="1668"/>
      <c r="DBM7" s="1668"/>
      <c r="DBN7" s="1668"/>
      <c r="DBO7" s="1668"/>
      <c r="DBP7" s="1668"/>
      <c r="DBQ7" s="1668"/>
      <c r="DBR7" s="1668"/>
      <c r="DBS7" s="1668"/>
      <c r="DBT7" s="1668"/>
      <c r="DBU7" s="1668"/>
      <c r="DBV7" s="1668"/>
      <c r="DBW7" s="1668"/>
      <c r="DBX7" s="1668"/>
      <c r="DBY7" s="1668"/>
      <c r="DBZ7" s="1668"/>
      <c r="DCA7" s="1668"/>
      <c r="DCB7" s="1668"/>
      <c r="DCC7" s="1668"/>
      <c r="DCD7" s="1668"/>
      <c r="DCE7" s="1668"/>
      <c r="DCF7" s="1668"/>
      <c r="DCG7" s="1668"/>
      <c r="DCH7" s="1668"/>
      <c r="DCI7" s="1668"/>
      <c r="DCJ7" s="1668"/>
      <c r="DCK7" s="1668"/>
      <c r="DCL7" s="1668"/>
      <c r="DCM7" s="1668"/>
      <c r="DCN7" s="1668"/>
      <c r="DCO7" s="1668"/>
      <c r="DCP7" s="1668"/>
      <c r="DCQ7" s="1668"/>
      <c r="DCR7" s="1668"/>
      <c r="DCS7" s="1668"/>
      <c r="DCT7" s="1668"/>
      <c r="DCU7" s="1668"/>
      <c r="DCV7" s="1668"/>
      <c r="DCW7" s="1668"/>
      <c r="DCX7" s="1668"/>
      <c r="DCY7" s="1668"/>
      <c r="DCZ7" s="1668"/>
      <c r="DDA7" s="1668"/>
      <c r="DDB7" s="1668"/>
      <c r="DDC7" s="1668"/>
      <c r="DDD7" s="1668"/>
      <c r="DDE7" s="1668"/>
      <c r="DDF7" s="1668"/>
      <c r="DDG7" s="1668"/>
      <c r="DDH7" s="1668"/>
      <c r="DDI7" s="1668"/>
      <c r="DDJ7" s="1668"/>
      <c r="DDK7" s="1668"/>
      <c r="DDL7" s="1668"/>
      <c r="DDM7" s="1668"/>
      <c r="DDN7" s="1668"/>
      <c r="DDO7" s="1668"/>
      <c r="DDP7" s="1668"/>
      <c r="DDQ7" s="1668"/>
      <c r="DDR7" s="1668"/>
      <c r="DDS7" s="1668"/>
      <c r="DDT7" s="1668"/>
      <c r="DDU7" s="1668"/>
      <c r="DDV7" s="1668"/>
      <c r="DDW7" s="1668"/>
      <c r="DDX7" s="1668"/>
      <c r="DDY7" s="1668"/>
      <c r="DDZ7" s="1668"/>
      <c r="DEA7" s="1668"/>
      <c r="DEB7" s="1668"/>
      <c r="DEC7" s="1668"/>
      <c r="DED7" s="1668"/>
      <c r="DEE7" s="1668"/>
      <c r="DEF7" s="1668"/>
      <c r="DEG7" s="1668"/>
      <c r="DEH7" s="1668"/>
      <c r="DEI7" s="1668"/>
      <c r="DEJ7" s="1668"/>
      <c r="DEK7" s="1668"/>
      <c r="DEL7" s="1668"/>
      <c r="DEM7" s="1668"/>
      <c r="DEN7" s="1668"/>
      <c r="DEO7" s="1668"/>
      <c r="DEP7" s="1668"/>
      <c r="DEQ7" s="1668"/>
      <c r="DER7" s="1668"/>
      <c r="DES7" s="1668"/>
      <c r="DET7" s="1668"/>
      <c r="DEU7" s="1668"/>
      <c r="DEV7" s="1668"/>
      <c r="DEW7" s="1668"/>
      <c r="DEX7" s="1668"/>
      <c r="DEY7" s="1668"/>
      <c r="DEZ7" s="1668"/>
      <c r="DFA7" s="1668"/>
      <c r="DFB7" s="1668"/>
      <c r="DFC7" s="1668"/>
      <c r="DFD7" s="1668"/>
      <c r="DFE7" s="1668"/>
      <c r="DFF7" s="1668"/>
      <c r="DFG7" s="1668"/>
      <c r="DFH7" s="1668"/>
      <c r="DFI7" s="1668"/>
      <c r="DFJ7" s="1668"/>
      <c r="DFK7" s="1668"/>
      <c r="DFL7" s="1668"/>
      <c r="DFM7" s="1668"/>
      <c r="DFN7" s="1668"/>
      <c r="DFO7" s="1668"/>
      <c r="DFP7" s="1668"/>
      <c r="DFQ7" s="1668"/>
      <c r="DFR7" s="1668"/>
      <c r="DFS7" s="1668"/>
      <c r="DFT7" s="1668"/>
      <c r="DFU7" s="1668"/>
      <c r="DFV7" s="1668"/>
      <c r="DFW7" s="1668"/>
      <c r="DFX7" s="1668"/>
      <c r="DFY7" s="1668"/>
      <c r="DFZ7" s="1668"/>
      <c r="DGA7" s="1668"/>
      <c r="DGB7" s="1668"/>
      <c r="DGC7" s="1668"/>
      <c r="DGD7" s="1668"/>
      <c r="DGE7" s="1668"/>
      <c r="DGF7" s="1668"/>
      <c r="DGG7" s="1668"/>
      <c r="DGH7" s="1668"/>
      <c r="DGI7" s="1668"/>
      <c r="DGJ7" s="1668"/>
      <c r="DGK7" s="1668"/>
      <c r="DGL7" s="1668"/>
      <c r="DGM7" s="1668"/>
      <c r="DGN7" s="1668"/>
      <c r="DGO7" s="1668"/>
      <c r="DGP7" s="1668"/>
      <c r="DGQ7" s="1668"/>
      <c r="DGR7" s="1668"/>
      <c r="DGS7" s="1668"/>
      <c r="DGT7" s="1668"/>
      <c r="DGU7" s="1668"/>
      <c r="DGV7" s="1668"/>
      <c r="DGW7" s="1668"/>
      <c r="DGX7" s="1668"/>
      <c r="DGY7" s="1668"/>
      <c r="DGZ7" s="1668"/>
      <c r="DHA7" s="1668"/>
      <c r="DHB7" s="1668"/>
      <c r="DHC7" s="1668"/>
      <c r="DHD7" s="1668"/>
      <c r="DHE7" s="1668"/>
      <c r="DHF7" s="1668"/>
      <c r="DHG7" s="1668"/>
      <c r="DHH7" s="1668"/>
      <c r="DHI7" s="1668"/>
      <c r="DHJ7" s="1668"/>
      <c r="DHK7" s="1668"/>
      <c r="DHL7" s="1668"/>
      <c r="DHM7" s="1668"/>
      <c r="DHN7" s="1668"/>
      <c r="DHO7" s="1668"/>
      <c r="DHP7" s="1668"/>
      <c r="DHQ7" s="1668"/>
      <c r="DHR7" s="1668"/>
      <c r="DHS7" s="1668"/>
      <c r="DHT7" s="1668"/>
      <c r="DHU7" s="1668"/>
      <c r="DHV7" s="1668"/>
      <c r="DHW7" s="1668"/>
      <c r="DHX7" s="1668"/>
      <c r="DHY7" s="1668"/>
      <c r="DHZ7" s="1668"/>
      <c r="DIA7" s="1668"/>
      <c r="DIB7" s="1668"/>
      <c r="DIC7" s="1668"/>
      <c r="DID7" s="1668"/>
      <c r="DIE7" s="1668"/>
      <c r="DIF7" s="1668"/>
      <c r="DIG7" s="1668"/>
      <c r="DIH7" s="1668"/>
      <c r="DII7" s="1668"/>
      <c r="DIJ7" s="1668"/>
      <c r="DIK7" s="1668"/>
      <c r="DIL7" s="1668"/>
      <c r="DIM7" s="1668"/>
      <c r="DIN7" s="1668"/>
      <c r="DIO7" s="1668"/>
      <c r="DIP7" s="1668"/>
      <c r="DIQ7" s="1668"/>
      <c r="DIR7" s="1668"/>
      <c r="DIS7" s="1668"/>
      <c r="DIT7" s="1668"/>
      <c r="DIU7" s="1668"/>
      <c r="DIV7" s="1668"/>
      <c r="DIW7" s="1668"/>
      <c r="DIX7" s="1668"/>
      <c r="DIY7" s="1668"/>
      <c r="DIZ7" s="1668"/>
      <c r="DJA7" s="1668"/>
      <c r="DJB7" s="1668"/>
      <c r="DJC7" s="1668"/>
      <c r="DJD7" s="1668"/>
      <c r="DJE7" s="1668"/>
      <c r="DJF7" s="1668"/>
      <c r="DJG7" s="1668"/>
      <c r="DJH7" s="1668"/>
      <c r="DJI7" s="1668"/>
      <c r="DJJ7" s="1668"/>
      <c r="DJK7" s="1668"/>
      <c r="DJL7" s="1668"/>
      <c r="DJM7" s="1668"/>
      <c r="DJN7" s="1668"/>
      <c r="DJO7" s="1668"/>
      <c r="DJP7" s="1668"/>
      <c r="DJQ7" s="1668"/>
      <c r="DJR7" s="1668"/>
      <c r="DJS7" s="1668"/>
      <c r="DJT7" s="1668"/>
      <c r="DJU7" s="1668"/>
      <c r="DJV7" s="1668"/>
      <c r="DJW7" s="1668"/>
      <c r="DJX7" s="1668"/>
      <c r="DJY7" s="1668"/>
      <c r="DJZ7" s="1668"/>
      <c r="DKA7" s="1668"/>
      <c r="DKB7" s="1668"/>
      <c r="DKC7" s="1668"/>
      <c r="DKD7" s="1668"/>
      <c r="DKE7" s="1668"/>
      <c r="DKF7" s="1668"/>
      <c r="DKG7" s="1668"/>
      <c r="DKH7" s="1668"/>
      <c r="DKI7" s="1668"/>
      <c r="DKJ7" s="1668"/>
      <c r="DKK7" s="1668"/>
      <c r="DKL7" s="1668"/>
      <c r="DKM7" s="1668"/>
      <c r="DKN7" s="1668"/>
      <c r="DKO7" s="1668"/>
      <c r="DKP7" s="1668"/>
      <c r="DKQ7" s="1668"/>
      <c r="DKR7" s="1668"/>
      <c r="DKS7" s="1668"/>
      <c r="DKT7" s="1668"/>
      <c r="DKU7" s="1668"/>
      <c r="DKV7" s="1668"/>
      <c r="DKW7" s="1668"/>
      <c r="DKX7" s="1668"/>
      <c r="DKY7" s="1668"/>
      <c r="DKZ7" s="1668"/>
      <c r="DLA7" s="1668"/>
      <c r="DLB7" s="1668"/>
      <c r="DLC7" s="1668"/>
      <c r="DLD7" s="1668"/>
      <c r="DLE7" s="1668"/>
      <c r="DLF7" s="1668"/>
      <c r="DLG7" s="1668"/>
      <c r="DLH7" s="1668"/>
      <c r="DLI7" s="1668"/>
      <c r="DLJ7" s="1668"/>
      <c r="DLK7" s="1668"/>
      <c r="DLL7" s="1668"/>
      <c r="DLM7" s="1668"/>
      <c r="DLN7" s="1668"/>
      <c r="DLO7" s="1668"/>
      <c r="DLP7" s="1668"/>
      <c r="DLQ7" s="1668"/>
      <c r="DLR7" s="1668"/>
      <c r="DLS7" s="1668"/>
      <c r="DLT7" s="1668"/>
      <c r="DLU7" s="1668"/>
      <c r="DLV7" s="1668"/>
      <c r="DLW7" s="1668"/>
      <c r="DLX7" s="1668"/>
      <c r="DLY7" s="1668"/>
      <c r="DLZ7" s="1668"/>
      <c r="DMA7" s="1668"/>
      <c r="DMB7" s="1668"/>
      <c r="DMC7" s="1668"/>
      <c r="DMD7" s="1668"/>
      <c r="DME7" s="1668"/>
      <c r="DMF7" s="1668"/>
      <c r="DMG7" s="1668"/>
      <c r="DMH7" s="1668"/>
      <c r="DMI7" s="1668"/>
      <c r="DMJ7" s="1668"/>
      <c r="DMK7" s="1668"/>
      <c r="DML7" s="1668"/>
      <c r="DMM7" s="1668"/>
      <c r="DMN7" s="1668"/>
      <c r="DMO7" s="1668"/>
      <c r="DMP7" s="1668"/>
      <c r="DMQ7" s="1668"/>
      <c r="DMR7" s="1668"/>
      <c r="DMS7" s="1668"/>
      <c r="DMT7" s="1668"/>
      <c r="DMU7" s="1668"/>
      <c r="DMV7" s="1668"/>
      <c r="DMW7" s="1668"/>
      <c r="DMX7" s="1668"/>
      <c r="DMY7" s="1668"/>
      <c r="DMZ7" s="1668"/>
      <c r="DNA7" s="1668"/>
      <c r="DNB7" s="1668"/>
      <c r="DNC7" s="1668"/>
      <c r="DND7" s="1668"/>
      <c r="DNE7" s="1668"/>
      <c r="DNF7" s="1668"/>
      <c r="DNG7" s="1668"/>
      <c r="DNH7" s="1668"/>
      <c r="DNI7" s="1668"/>
      <c r="DNJ7" s="1668"/>
      <c r="DNK7" s="1668"/>
      <c r="DNL7" s="1668"/>
      <c r="DNM7" s="1668"/>
      <c r="DNN7" s="1668"/>
      <c r="DNO7" s="1668"/>
      <c r="DNP7" s="1668"/>
      <c r="DNQ7" s="1668"/>
      <c r="DNR7" s="1668"/>
      <c r="DNS7" s="1668"/>
      <c r="DNT7" s="1668"/>
      <c r="DNU7" s="1668"/>
      <c r="DNV7" s="1668"/>
      <c r="DNW7" s="1668"/>
      <c r="DNX7" s="1668"/>
      <c r="DNY7" s="1668"/>
      <c r="DNZ7" s="1668"/>
      <c r="DOA7" s="1668"/>
      <c r="DOB7" s="1668"/>
      <c r="DOC7" s="1668"/>
      <c r="DOD7" s="1668"/>
      <c r="DOE7" s="1668"/>
      <c r="DOF7" s="1668"/>
      <c r="DOG7" s="1668"/>
      <c r="DOH7" s="1668"/>
      <c r="DOI7" s="1668"/>
      <c r="DOJ7" s="1668"/>
      <c r="DOK7" s="1668"/>
      <c r="DOL7" s="1668"/>
      <c r="DOM7" s="1668"/>
      <c r="DON7" s="1668"/>
      <c r="DOO7" s="1668"/>
      <c r="DOP7" s="1668"/>
      <c r="DOQ7" s="1668"/>
      <c r="DOR7" s="1668"/>
      <c r="DOS7" s="1668"/>
      <c r="DOT7" s="1668"/>
      <c r="DOU7" s="1668"/>
      <c r="DOV7" s="1668"/>
      <c r="DOW7" s="1668"/>
      <c r="DOX7" s="1668"/>
      <c r="DOY7" s="1668"/>
      <c r="DOZ7" s="1668"/>
      <c r="DPA7" s="1668"/>
      <c r="DPB7" s="1668"/>
      <c r="DPC7" s="1668"/>
      <c r="DPD7" s="1668"/>
      <c r="DPE7" s="1668"/>
      <c r="DPF7" s="1668"/>
      <c r="DPG7" s="1668"/>
      <c r="DPH7" s="1668"/>
      <c r="DPI7" s="1668"/>
      <c r="DPJ7" s="1668"/>
      <c r="DPK7" s="1668"/>
      <c r="DPL7" s="1668"/>
      <c r="DPM7" s="1668"/>
      <c r="DPN7" s="1668"/>
      <c r="DPO7" s="1668"/>
      <c r="DPP7" s="1668"/>
      <c r="DPQ7" s="1668"/>
      <c r="DPR7" s="1668"/>
      <c r="DPS7" s="1668"/>
      <c r="DPT7" s="1668"/>
      <c r="DPU7" s="1668"/>
      <c r="DPV7" s="1668"/>
      <c r="DPW7" s="1668"/>
      <c r="DPX7" s="1668"/>
      <c r="DPY7" s="1668"/>
      <c r="DPZ7" s="1668"/>
      <c r="DQA7" s="1668"/>
      <c r="DQB7" s="1668"/>
      <c r="DQC7" s="1668"/>
      <c r="DQD7" s="1668"/>
      <c r="DQE7" s="1668"/>
      <c r="DQF7" s="1668"/>
      <c r="DQG7" s="1668"/>
      <c r="DQH7" s="1668"/>
      <c r="DQI7" s="1668"/>
      <c r="DQJ7" s="1668"/>
      <c r="DQK7" s="1668"/>
      <c r="DQL7" s="1668"/>
      <c r="DQM7" s="1668"/>
      <c r="DQN7" s="1668"/>
      <c r="DQO7" s="1668"/>
      <c r="DQP7" s="1668"/>
      <c r="DQQ7" s="1668"/>
      <c r="DQR7" s="1668"/>
      <c r="DQS7" s="1668"/>
      <c r="DQT7" s="1668"/>
      <c r="DQU7" s="1668"/>
      <c r="DQV7" s="1668"/>
      <c r="DQW7" s="1668"/>
      <c r="DQX7" s="1668"/>
      <c r="DQY7" s="1668"/>
      <c r="DQZ7" s="1668"/>
      <c r="DRA7" s="1668"/>
      <c r="DRB7" s="1668"/>
      <c r="DRC7" s="1668"/>
      <c r="DRD7" s="1668"/>
      <c r="DRE7" s="1668"/>
      <c r="DRF7" s="1668"/>
      <c r="DRG7" s="1668"/>
      <c r="DRH7" s="1668"/>
      <c r="DRI7" s="1668"/>
      <c r="DRJ7" s="1668"/>
      <c r="DRK7" s="1668"/>
      <c r="DRL7" s="1668"/>
      <c r="DRM7" s="1668"/>
      <c r="DRN7" s="1668"/>
      <c r="DRO7" s="1668"/>
      <c r="DRP7" s="1668"/>
      <c r="DRQ7" s="1668"/>
      <c r="DRR7" s="1668"/>
      <c r="DRS7" s="1668"/>
      <c r="DRT7" s="1668"/>
      <c r="DRU7" s="1668"/>
      <c r="DRV7" s="1668"/>
      <c r="DRW7" s="1668"/>
      <c r="DRX7" s="1668"/>
      <c r="DRY7" s="1668"/>
      <c r="DRZ7" s="1668"/>
      <c r="DSA7" s="1668"/>
      <c r="DSB7" s="1668"/>
      <c r="DSC7" s="1668"/>
      <c r="DSD7" s="1668"/>
      <c r="DSE7" s="1668"/>
      <c r="DSF7" s="1668"/>
      <c r="DSG7" s="1668"/>
      <c r="DSH7" s="1668"/>
      <c r="DSI7" s="1668"/>
      <c r="DSJ7" s="1668"/>
      <c r="DSK7" s="1668"/>
      <c r="DSL7" s="1668"/>
      <c r="DSM7" s="1668"/>
      <c r="DSN7" s="1668"/>
      <c r="DSO7" s="1668"/>
      <c r="DSP7" s="1668"/>
      <c r="DSQ7" s="1668"/>
      <c r="DSR7" s="1668"/>
      <c r="DSS7" s="1668"/>
      <c r="DST7" s="1668"/>
      <c r="DSU7" s="1668"/>
      <c r="DSV7" s="1668"/>
      <c r="DSW7" s="1668"/>
      <c r="DSX7" s="1668"/>
      <c r="DSY7" s="1668"/>
      <c r="DSZ7" s="1668"/>
      <c r="DTA7" s="1668"/>
      <c r="DTB7" s="1668"/>
      <c r="DTC7" s="1668"/>
      <c r="DTD7" s="1668"/>
      <c r="DTE7" s="1668"/>
      <c r="DTF7" s="1668"/>
      <c r="DTG7" s="1668"/>
      <c r="DTH7" s="1668"/>
      <c r="DTI7" s="1668"/>
      <c r="DTJ7" s="1668"/>
      <c r="DTK7" s="1668"/>
      <c r="DTL7" s="1668"/>
      <c r="DTM7" s="1668"/>
      <c r="DTN7" s="1668"/>
      <c r="DTO7" s="1668"/>
      <c r="DTP7" s="1668"/>
      <c r="DTQ7" s="1668"/>
      <c r="DTR7" s="1668"/>
      <c r="DTS7" s="1668"/>
      <c r="DTT7" s="1668"/>
      <c r="DTU7" s="1668"/>
      <c r="DTV7" s="1668"/>
      <c r="DTW7" s="1668"/>
      <c r="DTX7" s="1668"/>
      <c r="DTY7" s="1668"/>
      <c r="DTZ7" s="1668"/>
      <c r="DUA7" s="1668"/>
      <c r="DUB7" s="1668"/>
      <c r="DUC7" s="1668"/>
      <c r="DUD7" s="1668"/>
      <c r="DUE7" s="1668"/>
      <c r="DUF7" s="1668"/>
      <c r="DUG7" s="1668"/>
      <c r="DUH7" s="1668"/>
      <c r="DUI7" s="1668"/>
      <c r="DUJ7" s="1668"/>
      <c r="DUK7" s="1668"/>
      <c r="DUL7" s="1668"/>
      <c r="DUM7" s="1668"/>
      <c r="DUN7" s="1668"/>
      <c r="DUO7" s="1668"/>
      <c r="DUP7" s="1668"/>
      <c r="DUQ7" s="1668"/>
      <c r="DUR7" s="1668"/>
      <c r="DUS7" s="1668"/>
      <c r="DUT7" s="1668"/>
      <c r="DUU7" s="1668"/>
      <c r="DUV7" s="1668"/>
      <c r="DUW7" s="1668"/>
      <c r="DUX7" s="1668"/>
      <c r="DUY7" s="1668"/>
      <c r="DUZ7" s="1668"/>
      <c r="DVA7" s="1668"/>
      <c r="DVB7" s="1668"/>
      <c r="DVC7" s="1668"/>
      <c r="DVD7" s="1668"/>
      <c r="DVE7" s="1668"/>
      <c r="DVF7" s="1668"/>
      <c r="DVG7" s="1668"/>
      <c r="DVH7" s="1668"/>
      <c r="DVI7" s="1668"/>
      <c r="DVJ7" s="1668"/>
      <c r="DVK7" s="1668"/>
      <c r="DVL7" s="1668"/>
      <c r="DVM7" s="1668"/>
      <c r="DVN7" s="1668"/>
      <c r="DVO7" s="1668"/>
      <c r="DVP7" s="1668"/>
      <c r="DVQ7" s="1668"/>
      <c r="DVR7" s="1668"/>
      <c r="DVS7" s="1668"/>
      <c r="DVT7" s="1668"/>
      <c r="DVU7" s="1668"/>
      <c r="DVV7" s="1668"/>
      <c r="DVW7" s="1668"/>
      <c r="DVX7" s="1668"/>
      <c r="DVY7" s="1668"/>
      <c r="DVZ7" s="1668"/>
      <c r="DWA7" s="1668"/>
      <c r="DWB7" s="1668"/>
      <c r="DWC7" s="1668"/>
      <c r="DWD7" s="1668"/>
      <c r="DWE7" s="1668"/>
      <c r="DWF7" s="1668"/>
      <c r="DWG7" s="1668"/>
      <c r="DWH7" s="1668"/>
      <c r="DWI7" s="1668"/>
      <c r="DWJ7" s="1668"/>
      <c r="DWK7" s="1668"/>
      <c r="DWL7" s="1668"/>
      <c r="DWM7" s="1668"/>
      <c r="DWN7" s="1668"/>
      <c r="DWO7" s="1668"/>
      <c r="DWP7" s="1668"/>
      <c r="DWQ7" s="1668"/>
      <c r="DWR7" s="1668"/>
      <c r="DWS7" s="1668"/>
      <c r="DWT7" s="1668"/>
      <c r="DWU7" s="1668"/>
      <c r="DWV7" s="1668"/>
      <c r="DWW7" s="1668"/>
      <c r="DWX7" s="1668"/>
      <c r="DWY7" s="1668"/>
      <c r="DWZ7" s="1668"/>
      <c r="DXA7" s="1668"/>
      <c r="DXB7" s="1668"/>
      <c r="DXC7" s="1668"/>
      <c r="DXD7" s="1668"/>
      <c r="DXE7" s="1668"/>
      <c r="DXF7" s="1668"/>
      <c r="DXG7" s="1668"/>
      <c r="DXH7" s="1668"/>
      <c r="DXI7" s="1668"/>
      <c r="DXJ7" s="1668"/>
      <c r="DXK7" s="1668"/>
      <c r="DXL7" s="1668"/>
      <c r="DXM7" s="1668"/>
      <c r="DXN7" s="1668"/>
      <c r="DXO7" s="1668"/>
      <c r="DXP7" s="1668"/>
      <c r="DXQ7" s="1668"/>
      <c r="DXR7" s="1668"/>
      <c r="DXS7" s="1668"/>
      <c r="DXT7" s="1668"/>
      <c r="DXU7" s="1668"/>
      <c r="DXV7" s="1668"/>
      <c r="DXW7" s="1668"/>
      <c r="DXX7" s="1668"/>
      <c r="DXY7" s="1668"/>
      <c r="DXZ7" s="1668"/>
      <c r="DYA7" s="1668"/>
      <c r="DYB7" s="1668"/>
      <c r="DYC7" s="1668"/>
      <c r="DYD7" s="1668"/>
      <c r="DYE7" s="1668"/>
      <c r="DYF7" s="1668"/>
      <c r="DYG7" s="1668"/>
      <c r="DYH7" s="1668"/>
      <c r="DYI7" s="1668"/>
      <c r="DYJ7" s="1668"/>
      <c r="DYK7" s="1668"/>
      <c r="DYL7" s="1668"/>
      <c r="DYM7" s="1668"/>
      <c r="DYN7" s="1668"/>
      <c r="DYO7" s="1668"/>
      <c r="DYP7" s="1668"/>
      <c r="DYQ7" s="1668"/>
      <c r="DYR7" s="1668"/>
      <c r="DYS7" s="1668"/>
      <c r="DYT7" s="1668"/>
      <c r="DYU7" s="1668"/>
      <c r="DYV7" s="1668"/>
      <c r="DYW7" s="1668"/>
      <c r="DYX7" s="1668"/>
      <c r="DYY7" s="1668"/>
      <c r="DYZ7" s="1668"/>
      <c r="DZA7" s="1668"/>
      <c r="DZB7" s="1668"/>
      <c r="DZC7" s="1668"/>
      <c r="DZD7" s="1668"/>
      <c r="DZE7" s="1668"/>
      <c r="DZF7" s="1668"/>
      <c r="DZG7" s="1668"/>
      <c r="DZH7" s="1668"/>
      <c r="DZI7" s="1668"/>
      <c r="DZJ7" s="1668"/>
      <c r="DZK7" s="1668"/>
      <c r="DZL7" s="1668"/>
      <c r="DZM7" s="1668"/>
      <c r="DZN7" s="1668"/>
      <c r="DZO7" s="1668"/>
      <c r="DZP7" s="1668"/>
      <c r="DZQ7" s="1668"/>
      <c r="DZR7" s="1668"/>
      <c r="DZS7" s="1668"/>
      <c r="DZT7" s="1668"/>
      <c r="DZU7" s="1668"/>
      <c r="DZV7" s="1668"/>
      <c r="DZW7" s="1668"/>
      <c r="DZX7" s="1668"/>
      <c r="DZY7" s="1668"/>
      <c r="DZZ7" s="1668"/>
      <c r="EAA7" s="1668"/>
      <c r="EAB7" s="1668"/>
      <c r="EAC7" s="1668"/>
      <c r="EAD7" s="1668"/>
      <c r="EAE7" s="1668"/>
      <c r="EAF7" s="1668"/>
      <c r="EAG7" s="1668"/>
      <c r="EAH7" s="1668"/>
      <c r="EAI7" s="1668"/>
      <c r="EAJ7" s="1668"/>
      <c r="EAK7" s="1668"/>
      <c r="EAL7" s="1668"/>
      <c r="EAM7" s="1668"/>
      <c r="EAN7" s="1668"/>
      <c r="EAO7" s="1668"/>
      <c r="EAP7" s="1668"/>
      <c r="EAQ7" s="1668"/>
      <c r="EAR7" s="1668"/>
      <c r="EAS7" s="1668"/>
      <c r="EAT7" s="1668"/>
      <c r="EAU7" s="1668"/>
      <c r="EAV7" s="1668"/>
      <c r="EAW7" s="1668"/>
      <c r="EAX7" s="1668"/>
      <c r="EAY7" s="1668"/>
      <c r="EAZ7" s="1668"/>
      <c r="EBA7" s="1668"/>
      <c r="EBB7" s="1668"/>
      <c r="EBC7" s="1668"/>
      <c r="EBD7" s="1668"/>
      <c r="EBE7" s="1668"/>
      <c r="EBF7" s="1668"/>
      <c r="EBG7" s="1668"/>
      <c r="EBH7" s="1668"/>
      <c r="EBI7" s="1668"/>
      <c r="EBJ7" s="1668"/>
      <c r="EBK7" s="1668"/>
      <c r="EBL7" s="1668"/>
      <c r="EBM7" s="1668"/>
      <c r="EBN7" s="1668"/>
      <c r="EBO7" s="1668"/>
      <c r="EBP7" s="1668"/>
      <c r="EBQ7" s="1668"/>
      <c r="EBR7" s="1668"/>
      <c r="EBS7" s="1668"/>
      <c r="EBT7" s="1668"/>
      <c r="EBU7" s="1668"/>
      <c r="EBV7" s="1668"/>
      <c r="EBW7" s="1668"/>
      <c r="EBX7" s="1668"/>
      <c r="EBY7" s="1668"/>
      <c r="EBZ7" s="1668"/>
      <c r="ECA7" s="1668"/>
      <c r="ECB7" s="1668"/>
      <c r="ECC7" s="1668"/>
      <c r="ECD7" s="1668"/>
      <c r="ECE7" s="1668"/>
      <c r="ECF7" s="1668"/>
      <c r="ECG7" s="1668"/>
      <c r="ECH7" s="1668"/>
      <c r="ECI7" s="1668"/>
      <c r="ECJ7" s="1668"/>
      <c r="ECK7" s="1668"/>
      <c r="ECL7" s="1668"/>
      <c r="ECM7" s="1668"/>
      <c r="ECN7" s="1668"/>
      <c r="ECO7" s="1668"/>
      <c r="ECP7" s="1668"/>
      <c r="ECQ7" s="1668"/>
      <c r="ECR7" s="1668"/>
      <c r="ECS7" s="1668"/>
      <c r="ECT7" s="1668"/>
      <c r="ECU7" s="1668"/>
      <c r="ECV7" s="1668"/>
      <c r="ECW7" s="1668"/>
      <c r="ECX7" s="1668"/>
      <c r="ECY7" s="1668"/>
      <c r="ECZ7" s="1668"/>
      <c r="EDA7" s="1668"/>
      <c r="EDB7" s="1668"/>
      <c r="EDC7" s="1668"/>
      <c r="EDD7" s="1668"/>
      <c r="EDE7" s="1668"/>
      <c r="EDF7" s="1668"/>
      <c r="EDG7" s="1668"/>
      <c r="EDH7" s="1668"/>
      <c r="EDI7" s="1668"/>
      <c r="EDJ7" s="1668"/>
      <c r="EDK7" s="1668"/>
      <c r="EDL7" s="1668"/>
      <c r="EDM7" s="1668"/>
      <c r="EDN7" s="1668"/>
      <c r="EDO7" s="1668"/>
      <c r="EDP7" s="1668"/>
      <c r="EDQ7" s="1668"/>
      <c r="EDR7" s="1668"/>
      <c r="EDS7" s="1668"/>
      <c r="EDT7" s="1668"/>
      <c r="EDU7" s="1668"/>
      <c r="EDV7" s="1668"/>
      <c r="EDW7" s="1668"/>
      <c r="EDX7" s="1668"/>
      <c r="EDY7" s="1668"/>
      <c r="EDZ7" s="1668"/>
      <c r="EEA7" s="1668"/>
      <c r="EEB7" s="1668"/>
      <c r="EEC7" s="1668"/>
      <c r="EED7" s="1668"/>
      <c r="EEE7" s="1668"/>
      <c r="EEF7" s="1668"/>
      <c r="EEG7" s="1668"/>
      <c r="EEH7" s="1668"/>
      <c r="EEI7" s="1668"/>
      <c r="EEJ7" s="1668"/>
      <c r="EEK7" s="1668"/>
      <c r="EEL7" s="1668"/>
      <c r="EEM7" s="1668"/>
      <c r="EEN7" s="1668"/>
      <c r="EEO7" s="1668"/>
      <c r="EEP7" s="1668"/>
      <c r="EEQ7" s="1668"/>
      <c r="EER7" s="1668"/>
      <c r="EES7" s="1668"/>
      <c r="EET7" s="1668"/>
      <c r="EEU7" s="1668"/>
      <c r="EEV7" s="1668"/>
      <c r="EEW7" s="1668"/>
      <c r="EEX7" s="1668"/>
      <c r="EEY7" s="1668"/>
      <c r="EEZ7" s="1668"/>
      <c r="EFA7" s="1668"/>
      <c r="EFB7" s="1668"/>
      <c r="EFC7" s="1668"/>
      <c r="EFD7" s="1668"/>
      <c r="EFE7" s="1668"/>
      <c r="EFF7" s="1668"/>
      <c r="EFG7" s="1668"/>
      <c r="EFH7" s="1668"/>
      <c r="EFI7" s="1668"/>
      <c r="EFJ7" s="1668"/>
      <c r="EFK7" s="1668"/>
      <c r="EFL7" s="1668"/>
      <c r="EFM7" s="1668"/>
      <c r="EFN7" s="1668"/>
      <c r="EFO7" s="1668"/>
      <c r="EFP7" s="1668"/>
      <c r="EFQ7" s="1668"/>
      <c r="EFR7" s="1668"/>
      <c r="EFS7" s="1668"/>
      <c r="EFT7" s="1668"/>
      <c r="EFU7" s="1668"/>
      <c r="EFV7" s="1668"/>
      <c r="EFW7" s="1668"/>
      <c r="EFX7" s="1668"/>
      <c r="EFY7" s="1668"/>
      <c r="EFZ7" s="1668"/>
      <c r="EGA7" s="1668"/>
      <c r="EGB7" s="1668"/>
      <c r="EGC7" s="1668"/>
      <c r="EGD7" s="1668"/>
      <c r="EGE7" s="1668"/>
      <c r="EGF7" s="1668"/>
      <c r="EGG7" s="1668"/>
      <c r="EGH7" s="1668"/>
      <c r="EGI7" s="1668"/>
      <c r="EGJ7" s="1668"/>
      <c r="EGK7" s="1668"/>
      <c r="EGL7" s="1668"/>
      <c r="EGM7" s="1668"/>
      <c r="EGN7" s="1668"/>
      <c r="EGO7" s="1668"/>
      <c r="EGP7" s="1668"/>
      <c r="EGQ7" s="1668"/>
      <c r="EGR7" s="1668"/>
      <c r="EGS7" s="1668"/>
      <c r="EGT7" s="1668"/>
      <c r="EGU7" s="1668"/>
      <c r="EGV7" s="1668"/>
      <c r="EGW7" s="1668"/>
      <c r="EGX7" s="1668"/>
      <c r="EGY7" s="1668"/>
      <c r="EGZ7" s="1668"/>
      <c r="EHA7" s="1668"/>
      <c r="EHB7" s="1668"/>
      <c r="EHC7" s="1668"/>
      <c r="EHD7" s="1668"/>
      <c r="EHE7" s="1668"/>
      <c r="EHF7" s="1668"/>
      <c r="EHG7" s="1668"/>
      <c r="EHH7" s="1668"/>
      <c r="EHI7" s="1668"/>
      <c r="EHJ7" s="1668"/>
      <c r="EHK7" s="1668"/>
      <c r="EHL7" s="1668"/>
      <c r="EHM7" s="1668"/>
      <c r="EHN7" s="1668"/>
      <c r="EHO7" s="1668"/>
      <c r="EHP7" s="1668"/>
      <c r="EHQ7" s="1668"/>
      <c r="EHR7" s="1668"/>
      <c r="EHS7" s="1668"/>
      <c r="EHT7" s="1668"/>
      <c r="EHU7" s="1668"/>
      <c r="EHV7" s="1668"/>
      <c r="EHW7" s="1668"/>
      <c r="EHX7" s="1668"/>
      <c r="EHY7" s="1668"/>
      <c r="EHZ7" s="1668"/>
      <c r="EIA7" s="1668"/>
      <c r="EIB7" s="1668"/>
      <c r="EIC7" s="1668"/>
      <c r="EID7" s="1668"/>
      <c r="EIE7" s="1668"/>
      <c r="EIF7" s="1668"/>
      <c r="EIG7" s="1668"/>
      <c r="EIH7" s="1668"/>
      <c r="EII7" s="1668"/>
      <c r="EIJ7" s="1668"/>
      <c r="EIK7" s="1668"/>
      <c r="EIL7" s="1668"/>
      <c r="EIM7" s="1668"/>
      <c r="EIN7" s="1668"/>
      <c r="EIO7" s="1668"/>
      <c r="EIP7" s="1668"/>
      <c r="EIQ7" s="1668"/>
      <c r="EIR7" s="1668"/>
      <c r="EIS7" s="1668"/>
      <c r="EIT7" s="1668"/>
      <c r="EIU7" s="1668"/>
      <c r="EIV7" s="1668"/>
      <c r="EIW7" s="1668"/>
      <c r="EIX7" s="1668"/>
      <c r="EIY7" s="1668"/>
      <c r="EIZ7" s="1668"/>
      <c r="EJA7" s="1668"/>
      <c r="EJB7" s="1668"/>
      <c r="EJC7" s="1668"/>
      <c r="EJD7" s="1668"/>
      <c r="EJE7" s="1668"/>
      <c r="EJF7" s="1668"/>
      <c r="EJG7" s="1668"/>
      <c r="EJH7" s="1668"/>
      <c r="EJI7" s="1668"/>
      <c r="EJJ7" s="1668"/>
      <c r="EJK7" s="1668"/>
      <c r="EJL7" s="1668"/>
      <c r="EJM7" s="1668"/>
      <c r="EJN7" s="1668"/>
      <c r="EJO7" s="1668"/>
      <c r="EJP7" s="1668"/>
      <c r="EJQ7" s="1668"/>
      <c r="EJR7" s="1668"/>
      <c r="EJS7" s="1668"/>
      <c r="EJT7" s="1668"/>
      <c r="EJU7" s="1668"/>
      <c r="EJV7" s="1668"/>
      <c r="EJW7" s="1668"/>
      <c r="EJX7" s="1668"/>
      <c r="EJY7" s="1668"/>
      <c r="EJZ7" s="1668"/>
      <c r="EKA7" s="1668"/>
      <c r="EKB7" s="1668"/>
      <c r="EKC7" s="1668"/>
      <c r="EKD7" s="1668"/>
      <c r="EKE7" s="1668"/>
      <c r="EKF7" s="1668"/>
      <c r="EKG7" s="1668"/>
      <c r="EKH7" s="1668"/>
      <c r="EKI7" s="1668"/>
      <c r="EKJ7" s="1668"/>
      <c r="EKK7" s="1668"/>
      <c r="EKL7" s="1668"/>
      <c r="EKM7" s="1668"/>
      <c r="EKN7" s="1668"/>
      <c r="EKO7" s="1668"/>
      <c r="EKP7" s="1668"/>
      <c r="EKQ7" s="1668"/>
      <c r="EKR7" s="1668"/>
      <c r="EKS7" s="1668"/>
      <c r="EKT7" s="1668"/>
      <c r="EKU7" s="1668"/>
      <c r="EKV7" s="1668"/>
      <c r="EKW7" s="1668"/>
      <c r="EKX7" s="1668"/>
      <c r="EKY7" s="1668"/>
      <c r="EKZ7" s="1668"/>
      <c r="ELA7" s="1668"/>
      <c r="ELB7" s="1668"/>
      <c r="ELC7" s="1668"/>
      <c r="ELD7" s="1668"/>
      <c r="ELE7" s="1668"/>
      <c r="ELF7" s="1668"/>
      <c r="ELG7" s="1668"/>
      <c r="ELH7" s="1668"/>
      <c r="ELI7" s="1668"/>
      <c r="ELJ7" s="1668"/>
      <c r="ELK7" s="1668"/>
      <c r="ELL7" s="1668"/>
      <c r="ELM7" s="1668"/>
      <c r="ELN7" s="1668"/>
      <c r="ELO7" s="1668"/>
      <c r="ELP7" s="1668"/>
      <c r="ELQ7" s="1668"/>
      <c r="ELR7" s="1668"/>
      <c r="ELS7" s="1668"/>
      <c r="ELT7" s="1668"/>
      <c r="ELU7" s="1668"/>
      <c r="ELV7" s="1668"/>
      <c r="ELW7" s="1668"/>
      <c r="ELX7" s="1668"/>
      <c r="ELY7" s="1668"/>
      <c r="ELZ7" s="1668"/>
      <c r="EMA7" s="1668"/>
      <c r="EMB7" s="1668"/>
      <c r="EMC7" s="1668"/>
      <c r="EMD7" s="1668"/>
      <c r="EME7" s="1668"/>
      <c r="EMF7" s="1668"/>
      <c r="EMG7" s="1668"/>
      <c r="EMH7" s="1668"/>
      <c r="EMI7" s="1668"/>
      <c r="EMJ7" s="1668"/>
      <c r="EMK7" s="1668"/>
      <c r="EML7" s="1668"/>
      <c r="EMM7" s="1668"/>
      <c r="EMN7" s="1668"/>
      <c r="EMO7" s="1668"/>
      <c r="EMP7" s="1668"/>
      <c r="EMQ7" s="1668"/>
      <c r="EMR7" s="1668"/>
      <c r="EMS7" s="1668"/>
      <c r="EMT7" s="1668"/>
      <c r="EMU7" s="1668"/>
      <c r="EMV7" s="1668"/>
      <c r="EMW7" s="1668"/>
      <c r="EMX7" s="1668"/>
      <c r="EMY7" s="1668"/>
      <c r="EMZ7" s="1668"/>
      <c r="ENA7" s="1668"/>
      <c r="ENB7" s="1668"/>
      <c r="ENC7" s="1668"/>
      <c r="END7" s="1668"/>
      <c r="ENE7" s="1668"/>
      <c r="ENF7" s="1668"/>
      <c r="ENG7" s="1668"/>
      <c r="ENH7" s="1668"/>
      <c r="ENI7" s="1668"/>
      <c r="ENJ7" s="1668"/>
      <c r="ENK7" s="1668"/>
      <c r="ENL7" s="1668"/>
      <c r="ENM7" s="1668"/>
      <c r="ENN7" s="1668"/>
      <c r="ENO7" s="1668"/>
      <c r="ENP7" s="1668"/>
      <c r="ENQ7" s="1668"/>
      <c r="ENR7" s="1668"/>
      <c r="ENS7" s="1668"/>
      <c r="ENT7" s="1668"/>
      <c r="ENU7" s="1668"/>
      <c r="ENV7" s="1668"/>
      <c r="ENW7" s="1668"/>
      <c r="ENX7" s="1668"/>
      <c r="ENY7" s="1668"/>
      <c r="ENZ7" s="1668"/>
      <c r="EOA7" s="1668"/>
      <c r="EOB7" s="1668"/>
      <c r="EOC7" s="1668"/>
      <c r="EOD7" s="1668"/>
      <c r="EOE7" s="1668"/>
      <c r="EOF7" s="1668"/>
      <c r="EOG7" s="1668"/>
      <c r="EOH7" s="1668"/>
      <c r="EOI7" s="1668"/>
      <c r="EOJ7" s="1668"/>
      <c r="EOK7" s="1668"/>
      <c r="EOL7" s="1668"/>
      <c r="EOM7" s="1668"/>
      <c r="EON7" s="1668"/>
      <c r="EOO7" s="1668"/>
      <c r="EOP7" s="1668"/>
      <c r="EOQ7" s="1668"/>
      <c r="EOR7" s="1668"/>
      <c r="EOS7" s="1668"/>
      <c r="EOT7" s="1668"/>
      <c r="EOU7" s="1668"/>
      <c r="EOV7" s="1668"/>
      <c r="EOW7" s="1668"/>
      <c r="EOX7" s="1668"/>
      <c r="EOY7" s="1668"/>
      <c r="EOZ7" s="1668"/>
      <c r="EPA7" s="1668"/>
      <c r="EPB7" s="1668"/>
      <c r="EPC7" s="1668"/>
      <c r="EPD7" s="1668"/>
      <c r="EPE7" s="1668"/>
      <c r="EPF7" s="1668"/>
      <c r="EPG7" s="1668"/>
      <c r="EPH7" s="1668"/>
      <c r="EPI7" s="1668"/>
      <c r="EPJ7" s="1668"/>
      <c r="EPK7" s="1668"/>
      <c r="EPL7" s="1668"/>
      <c r="EPM7" s="1668"/>
      <c r="EPN7" s="1668"/>
      <c r="EPO7" s="1668"/>
      <c r="EPP7" s="1668"/>
      <c r="EPQ7" s="1668"/>
      <c r="EPR7" s="1668"/>
      <c r="EPS7" s="1668"/>
      <c r="EPT7" s="1668"/>
      <c r="EPU7" s="1668"/>
      <c r="EPV7" s="1668"/>
      <c r="EPW7" s="1668"/>
      <c r="EPX7" s="1668"/>
      <c r="EPY7" s="1668"/>
      <c r="EPZ7" s="1668"/>
      <c r="EQA7" s="1668"/>
      <c r="EQB7" s="1668"/>
      <c r="EQC7" s="1668"/>
      <c r="EQD7" s="1668"/>
      <c r="EQE7" s="1668"/>
      <c r="EQF7" s="1668"/>
      <c r="EQG7" s="1668"/>
      <c r="EQH7" s="1668"/>
      <c r="EQI7" s="1668"/>
      <c r="EQJ7" s="1668"/>
      <c r="EQK7" s="1668"/>
      <c r="EQL7" s="1668"/>
      <c r="EQM7" s="1668"/>
      <c r="EQN7" s="1668"/>
      <c r="EQO7" s="1668"/>
      <c r="EQP7" s="1668"/>
      <c r="EQQ7" s="1668"/>
      <c r="EQR7" s="1668"/>
      <c r="EQS7" s="1668"/>
      <c r="EQT7" s="1668"/>
      <c r="EQU7" s="1668"/>
      <c r="EQV7" s="1668"/>
      <c r="EQW7" s="1668"/>
      <c r="EQX7" s="1668"/>
      <c r="EQY7" s="1668"/>
      <c r="EQZ7" s="1668"/>
      <c r="ERA7" s="1668"/>
      <c r="ERB7" s="1668"/>
      <c r="ERC7" s="1668"/>
      <c r="ERD7" s="1668"/>
      <c r="ERE7" s="1668"/>
      <c r="ERF7" s="1668"/>
      <c r="ERG7" s="1668"/>
      <c r="ERH7" s="1668"/>
      <c r="ERI7" s="1668"/>
      <c r="ERJ7" s="1668"/>
      <c r="ERK7" s="1668"/>
      <c r="ERL7" s="1668"/>
      <c r="ERM7" s="1668"/>
      <c r="ERN7" s="1668"/>
      <c r="ERO7" s="1668"/>
      <c r="ERP7" s="1668"/>
      <c r="ERQ7" s="1668"/>
      <c r="ERR7" s="1668"/>
      <c r="ERS7" s="1668"/>
      <c r="ERT7" s="1668"/>
      <c r="ERU7" s="1668"/>
      <c r="ERV7" s="1668"/>
      <c r="ERW7" s="1668"/>
      <c r="ERX7" s="1668"/>
      <c r="ERY7" s="1668"/>
      <c r="ERZ7" s="1668"/>
      <c r="ESA7" s="1668"/>
      <c r="ESB7" s="1668"/>
      <c r="ESC7" s="1668"/>
      <c r="ESD7" s="1668"/>
      <c r="ESE7" s="1668"/>
      <c r="ESF7" s="1668"/>
      <c r="ESG7" s="1668"/>
      <c r="ESH7" s="1668"/>
      <c r="ESI7" s="1668"/>
      <c r="ESJ7" s="1668"/>
      <c r="ESK7" s="1668"/>
      <c r="ESL7" s="1668"/>
      <c r="ESM7" s="1668"/>
      <c r="ESN7" s="1668"/>
      <c r="ESO7" s="1668"/>
      <c r="ESP7" s="1668"/>
      <c r="ESQ7" s="1668"/>
      <c r="ESR7" s="1668"/>
      <c r="ESS7" s="1668"/>
      <c r="EST7" s="1668"/>
      <c r="ESU7" s="1668"/>
      <c r="ESV7" s="1668"/>
      <c r="ESW7" s="1668"/>
      <c r="ESX7" s="1668"/>
      <c r="ESY7" s="1668"/>
      <c r="ESZ7" s="1668"/>
      <c r="ETA7" s="1668"/>
      <c r="ETB7" s="1668"/>
      <c r="ETC7" s="1668"/>
      <c r="ETD7" s="1668"/>
      <c r="ETE7" s="1668"/>
      <c r="ETF7" s="1668"/>
      <c r="ETG7" s="1668"/>
      <c r="ETH7" s="1668"/>
      <c r="ETI7" s="1668"/>
      <c r="ETJ7" s="1668"/>
      <c r="ETK7" s="1668"/>
      <c r="ETL7" s="1668"/>
      <c r="ETM7" s="1668"/>
      <c r="ETN7" s="1668"/>
      <c r="ETO7" s="1668"/>
      <c r="ETP7" s="1668"/>
      <c r="ETQ7" s="1668"/>
      <c r="ETR7" s="1668"/>
      <c r="ETS7" s="1668"/>
      <c r="ETT7" s="1668"/>
      <c r="ETU7" s="1668"/>
      <c r="ETV7" s="1668"/>
      <c r="ETW7" s="1668"/>
      <c r="ETX7" s="1668"/>
      <c r="ETY7" s="1668"/>
      <c r="ETZ7" s="1668"/>
      <c r="EUA7" s="1668"/>
      <c r="EUB7" s="1668"/>
      <c r="EUC7" s="1668"/>
      <c r="EUD7" s="1668"/>
      <c r="EUE7" s="1668"/>
      <c r="EUF7" s="1668"/>
      <c r="EUG7" s="1668"/>
      <c r="EUH7" s="1668"/>
      <c r="EUI7" s="1668"/>
      <c r="EUJ7" s="1668"/>
      <c r="EUK7" s="1668"/>
      <c r="EUL7" s="1668"/>
      <c r="EUM7" s="1668"/>
      <c r="EUN7" s="1668"/>
      <c r="EUO7" s="1668"/>
      <c r="EUP7" s="1668"/>
      <c r="EUQ7" s="1668"/>
      <c r="EUR7" s="1668"/>
      <c r="EUS7" s="1668"/>
      <c r="EUT7" s="1668"/>
      <c r="EUU7" s="1668"/>
      <c r="EUV7" s="1668"/>
      <c r="EUW7" s="1668"/>
      <c r="EUX7" s="1668"/>
      <c r="EUY7" s="1668"/>
      <c r="EUZ7" s="1668"/>
      <c r="EVA7" s="1668"/>
      <c r="EVB7" s="1668"/>
      <c r="EVC7" s="1668"/>
      <c r="EVD7" s="1668"/>
      <c r="EVE7" s="1668"/>
      <c r="EVF7" s="1668"/>
      <c r="EVG7" s="1668"/>
      <c r="EVH7" s="1668"/>
      <c r="EVI7" s="1668"/>
      <c r="EVJ7" s="1668"/>
      <c r="EVK7" s="1668"/>
      <c r="EVL7" s="1668"/>
      <c r="EVM7" s="1668"/>
      <c r="EVN7" s="1668"/>
      <c r="EVO7" s="1668"/>
      <c r="EVP7" s="1668"/>
      <c r="EVQ7" s="1668"/>
      <c r="EVR7" s="1668"/>
      <c r="EVS7" s="1668"/>
      <c r="EVT7" s="1668"/>
      <c r="EVU7" s="1668"/>
      <c r="EVV7" s="1668"/>
      <c r="EVW7" s="1668"/>
      <c r="EVX7" s="1668"/>
      <c r="EVY7" s="1668"/>
      <c r="EVZ7" s="1668"/>
      <c r="EWA7" s="1668"/>
      <c r="EWB7" s="1668"/>
      <c r="EWC7" s="1668"/>
      <c r="EWD7" s="1668"/>
      <c r="EWE7" s="1668"/>
      <c r="EWF7" s="1668"/>
      <c r="EWG7" s="1668"/>
      <c r="EWH7" s="1668"/>
      <c r="EWI7" s="1668"/>
      <c r="EWJ7" s="1668"/>
      <c r="EWK7" s="1668"/>
      <c r="EWL7" s="1668"/>
      <c r="EWM7" s="1668"/>
      <c r="EWN7" s="1668"/>
      <c r="EWO7" s="1668"/>
      <c r="EWP7" s="1668"/>
      <c r="EWQ7" s="1668"/>
      <c r="EWR7" s="1668"/>
      <c r="EWS7" s="1668"/>
      <c r="EWT7" s="1668"/>
      <c r="EWU7" s="1668"/>
      <c r="EWV7" s="1668"/>
      <c r="EWW7" s="1668"/>
      <c r="EWX7" s="1668"/>
      <c r="EWY7" s="1668"/>
      <c r="EWZ7" s="1668"/>
      <c r="EXA7" s="1668"/>
      <c r="EXB7" s="1668"/>
      <c r="EXC7" s="1668"/>
      <c r="EXD7" s="1668"/>
      <c r="EXE7" s="1668"/>
      <c r="EXF7" s="1668"/>
      <c r="EXG7" s="1668"/>
      <c r="EXH7" s="1668"/>
      <c r="EXI7" s="1668"/>
      <c r="EXJ7" s="1668"/>
      <c r="EXK7" s="1668"/>
      <c r="EXL7" s="1668"/>
      <c r="EXM7" s="1668"/>
      <c r="EXN7" s="1668"/>
      <c r="EXO7" s="1668"/>
      <c r="EXP7" s="1668"/>
      <c r="EXQ7" s="1668"/>
      <c r="EXR7" s="1668"/>
      <c r="EXS7" s="1668"/>
      <c r="EXT7" s="1668"/>
      <c r="EXU7" s="1668"/>
      <c r="EXV7" s="1668"/>
      <c r="EXW7" s="1668"/>
      <c r="EXX7" s="1668"/>
      <c r="EXY7" s="1668"/>
      <c r="EXZ7" s="1668"/>
      <c r="EYA7" s="1668"/>
      <c r="EYB7" s="1668"/>
      <c r="EYC7" s="1668"/>
      <c r="EYD7" s="1668"/>
      <c r="EYE7" s="1668"/>
      <c r="EYF7" s="1668"/>
      <c r="EYG7" s="1668"/>
      <c r="EYH7" s="1668"/>
      <c r="EYI7" s="1668"/>
      <c r="EYJ7" s="1668"/>
      <c r="EYK7" s="1668"/>
      <c r="EYL7" s="1668"/>
      <c r="EYM7" s="1668"/>
      <c r="EYN7" s="1668"/>
      <c r="EYO7" s="1668"/>
      <c r="EYP7" s="1668"/>
      <c r="EYQ7" s="1668"/>
      <c r="EYR7" s="1668"/>
      <c r="EYS7" s="1668"/>
      <c r="EYT7" s="1668"/>
      <c r="EYU7" s="1668"/>
      <c r="EYV7" s="1668"/>
      <c r="EYW7" s="1668"/>
      <c r="EYX7" s="1668"/>
      <c r="EYY7" s="1668"/>
      <c r="EYZ7" s="1668"/>
      <c r="EZA7" s="1668"/>
      <c r="EZB7" s="1668"/>
      <c r="EZC7" s="1668"/>
      <c r="EZD7" s="1668"/>
      <c r="EZE7" s="1668"/>
      <c r="EZF7" s="1668"/>
      <c r="EZG7" s="1668"/>
      <c r="EZH7" s="1668"/>
      <c r="EZI7" s="1668"/>
      <c r="EZJ7" s="1668"/>
      <c r="EZK7" s="1668"/>
      <c r="EZL7" s="1668"/>
      <c r="EZM7" s="1668"/>
      <c r="EZN7" s="1668"/>
      <c r="EZO7" s="1668"/>
      <c r="EZP7" s="1668"/>
      <c r="EZQ7" s="1668"/>
      <c r="EZR7" s="1668"/>
      <c r="EZS7" s="1668"/>
      <c r="EZT7" s="1668"/>
      <c r="EZU7" s="1668"/>
      <c r="EZV7" s="1668"/>
      <c r="EZW7" s="1668"/>
      <c r="EZX7" s="1668"/>
      <c r="EZY7" s="1668"/>
      <c r="EZZ7" s="1668"/>
      <c r="FAA7" s="1668"/>
      <c r="FAB7" s="1668"/>
      <c r="FAC7" s="1668"/>
      <c r="FAD7" s="1668"/>
      <c r="FAE7" s="1668"/>
      <c r="FAF7" s="1668"/>
      <c r="FAG7" s="1668"/>
      <c r="FAH7" s="1668"/>
      <c r="FAI7" s="1668"/>
      <c r="FAJ7" s="1668"/>
      <c r="FAK7" s="1668"/>
      <c r="FAL7" s="1668"/>
      <c r="FAM7" s="1668"/>
      <c r="FAN7" s="1668"/>
      <c r="FAO7" s="1668"/>
      <c r="FAP7" s="1668"/>
      <c r="FAQ7" s="1668"/>
      <c r="FAR7" s="1668"/>
      <c r="FAS7" s="1668"/>
      <c r="FAT7" s="1668"/>
      <c r="FAU7" s="1668"/>
      <c r="FAV7" s="1668"/>
      <c r="FAW7" s="1668"/>
      <c r="FAX7" s="1668"/>
      <c r="FAY7" s="1668"/>
      <c r="FAZ7" s="1668"/>
      <c r="FBA7" s="1668"/>
      <c r="FBB7" s="1668"/>
      <c r="FBC7" s="1668"/>
      <c r="FBD7" s="1668"/>
      <c r="FBE7" s="1668"/>
      <c r="FBF7" s="1668"/>
      <c r="FBG7" s="1668"/>
      <c r="FBH7" s="1668"/>
      <c r="FBI7" s="1668"/>
      <c r="FBJ7" s="1668"/>
      <c r="FBK7" s="1668"/>
      <c r="FBL7" s="1668"/>
      <c r="FBM7" s="1668"/>
      <c r="FBN7" s="1668"/>
      <c r="FBO7" s="1668"/>
      <c r="FBP7" s="1668"/>
      <c r="FBQ7" s="1668"/>
      <c r="FBR7" s="1668"/>
      <c r="FBS7" s="1668"/>
      <c r="FBT7" s="1668"/>
      <c r="FBU7" s="1668"/>
      <c r="FBV7" s="1668"/>
      <c r="FBW7" s="1668"/>
      <c r="FBX7" s="1668"/>
      <c r="FBY7" s="1668"/>
      <c r="FBZ7" s="1668"/>
      <c r="FCA7" s="1668"/>
      <c r="FCB7" s="1668"/>
      <c r="FCC7" s="1668"/>
      <c r="FCD7" s="1668"/>
      <c r="FCE7" s="1668"/>
      <c r="FCF7" s="1668"/>
      <c r="FCG7" s="1668"/>
      <c r="FCH7" s="1668"/>
      <c r="FCI7" s="1668"/>
      <c r="FCJ7" s="1668"/>
      <c r="FCK7" s="1668"/>
      <c r="FCL7" s="1668"/>
      <c r="FCM7" s="1668"/>
      <c r="FCN7" s="1668"/>
      <c r="FCO7" s="1668"/>
      <c r="FCP7" s="1668"/>
      <c r="FCQ7" s="1668"/>
      <c r="FCR7" s="1668"/>
      <c r="FCS7" s="1668"/>
      <c r="FCT7" s="1668"/>
      <c r="FCU7" s="1668"/>
      <c r="FCV7" s="1668"/>
      <c r="FCW7" s="1668"/>
      <c r="FCX7" s="1668"/>
      <c r="FCY7" s="1668"/>
      <c r="FCZ7" s="1668"/>
      <c r="FDA7" s="1668"/>
      <c r="FDB7" s="1668"/>
      <c r="FDC7" s="1668"/>
      <c r="FDD7" s="1668"/>
      <c r="FDE7" s="1668"/>
      <c r="FDF7" s="1668"/>
      <c r="FDG7" s="1668"/>
      <c r="FDH7" s="1668"/>
      <c r="FDI7" s="1668"/>
      <c r="FDJ7" s="1668"/>
      <c r="FDK7" s="1668"/>
      <c r="FDL7" s="1668"/>
      <c r="FDM7" s="1668"/>
      <c r="FDN7" s="1668"/>
      <c r="FDO7" s="1668"/>
      <c r="FDP7" s="1668"/>
      <c r="FDQ7" s="1668"/>
      <c r="FDR7" s="1668"/>
      <c r="FDS7" s="1668"/>
      <c r="FDT7" s="1668"/>
      <c r="FDU7" s="1668"/>
      <c r="FDV7" s="1668"/>
      <c r="FDW7" s="1668"/>
      <c r="FDX7" s="1668"/>
      <c r="FDY7" s="1668"/>
      <c r="FDZ7" s="1668"/>
      <c r="FEA7" s="1668"/>
      <c r="FEB7" s="1668"/>
      <c r="FEC7" s="1668"/>
      <c r="FED7" s="1668"/>
      <c r="FEE7" s="1668"/>
      <c r="FEF7" s="1668"/>
      <c r="FEG7" s="1668"/>
      <c r="FEH7" s="1668"/>
      <c r="FEI7" s="1668"/>
      <c r="FEJ7" s="1668"/>
      <c r="FEK7" s="1668"/>
      <c r="FEL7" s="1668"/>
      <c r="FEM7" s="1668"/>
      <c r="FEN7" s="1668"/>
      <c r="FEO7" s="1668"/>
      <c r="FEP7" s="1668"/>
      <c r="FEQ7" s="1668"/>
      <c r="FER7" s="1668"/>
      <c r="FES7" s="1668"/>
      <c r="FET7" s="1668"/>
      <c r="FEU7" s="1668"/>
      <c r="FEV7" s="1668"/>
      <c r="FEW7" s="1668"/>
      <c r="FEX7" s="1668"/>
      <c r="FEY7" s="1668"/>
      <c r="FEZ7" s="1668"/>
      <c r="FFA7" s="1668"/>
      <c r="FFB7" s="1668"/>
      <c r="FFC7" s="1668"/>
      <c r="FFD7" s="1668"/>
      <c r="FFE7" s="1668"/>
      <c r="FFF7" s="1668"/>
      <c r="FFG7" s="1668"/>
      <c r="FFH7" s="1668"/>
      <c r="FFI7" s="1668"/>
      <c r="FFJ7" s="1668"/>
      <c r="FFK7" s="1668"/>
      <c r="FFL7" s="1668"/>
      <c r="FFM7" s="1668"/>
      <c r="FFN7" s="1668"/>
      <c r="FFO7" s="1668"/>
      <c r="FFP7" s="1668"/>
      <c r="FFQ7" s="1668"/>
      <c r="FFR7" s="1668"/>
      <c r="FFS7" s="1668"/>
      <c r="FFT7" s="1668"/>
      <c r="FFU7" s="1668"/>
      <c r="FFV7" s="1668"/>
      <c r="FFW7" s="1668"/>
      <c r="FFX7" s="1668"/>
      <c r="FFY7" s="1668"/>
      <c r="FFZ7" s="1668"/>
      <c r="FGA7" s="1668"/>
      <c r="FGB7" s="1668"/>
      <c r="FGC7" s="1668"/>
      <c r="FGD7" s="1668"/>
      <c r="FGE7" s="1668"/>
      <c r="FGF7" s="1668"/>
      <c r="FGG7" s="1668"/>
      <c r="FGH7" s="1668"/>
      <c r="FGI7" s="1668"/>
      <c r="FGJ7" s="1668"/>
      <c r="FGK7" s="1668"/>
      <c r="FGL7" s="1668"/>
      <c r="FGM7" s="1668"/>
      <c r="FGN7" s="1668"/>
      <c r="FGO7" s="1668"/>
      <c r="FGP7" s="1668"/>
      <c r="FGQ7" s="1668"/>
      <c r="FGR7" s="1668"/>
      <c r="FGS7" s="1668"/>
      <c r="FGT7" s="1668"/>
      <c r="FGU7" s="1668"/>
      <c r="FGV7" s="1668"/>
      <c r="FGW7" s="1668"/>
      <c r="FGX7" s="1668"/>
      <c r="FGY7" s="1668"/>
      <c r="FGZ7" s="1668"/>
      <c r="FHA7" s="1668"/>
      <c r="FHB7" s="1668"/>
      <c r="FHC7" s="1668"/>
      <c r="FHD7" s="1668"/>
      <c r="FHE7" s="1668"/>
      <c r="FHF7" s="1668"/>
      <c r="FHG7" s="1668"/>
      <c r="FHH7" s="1668"/>
      <c r="FHI7" s="1668"/>
      <c r="FHJ7" s="1668"/>
      <c r="FHK7" s="1668"/>
      <c r="FHL7" s="1668"/>
      <c r="FHM7" s="1668"/>
      <c r="FHN7" s="1668"/>
      <c r="FHO7" s="1668"/>
      <c r="FHP7" s="1668"/>
      <c r="FHQ7" s="1668"/>
      <c r="FHR7" s="1668"/>
      <c r="FHS7" s="1668"/>
      <c r="FHT7" s="1668"/>
      <c r="FHU7" s="1668"/>
      <c r="FHV7" s="1668"/>
      <c r="FHW7" s="1668"/>
      <c r="FHX7" s="1668"/>
      <c r="FHY7" s="1668"/>
      <c r="FHZ7" s="1668"/>
      <c r="FIA7" s="1668"/>
      <c r="FIB7" s="1668"/>
      <c r="FIC7" s="1668"/>
      <c r="FID7" s="1668"/>
      <c r="FIE7" s="1668"/>
      <c r="FIF7" s="1668"/>
      <c r="FIG7" s="1668"/>
      <c r="FIH7" s="1668"/>
      <c r="FII7" s="1668"/>
      <c r="FIJ7" s="1668"/>
      <c r="FIK7" s="1668"/>
      <c r="FIL7" s="1668"/>
      <c r="FIM7" s="1668"/>
      <c r="FIN7" s="1668"/>
      <c r="FIO7" s="1668"/>
      <c r="FIP7" s="1668"/>
      <c r="FIQ7" s="1668"/>
      <c r="FIR7" s="1668"/>
      <c r="FIS7" s="1668"/>
      <c r="FIT7" s="1668"/>
      <c r="FIU7" s="1668"/>
      <c r="FIV7" s="1668"/>
      <c r="FIW7" s="1668"/>
      <c r="FIX7" s="1668"/>
      <c r="FIY7" s="1668"/>
      <c r="FIZ7" s="1668"/>
      <c r="FJA7" s="1668"/>
      <c r="FJB7" s="1668"/>
      <c r="FJC7" s="1668"/>
      <c r="FJD7" s="1668"/>
      <c r="FJE7" s="1668"/>
      <c r="FJF7" s="1668"/>
      <c r="FJG7" s="1668"/>
      <c r="FJH7" s="1668"/>
      <c r="FJI7" s="1668"/>
      <c r="FJJ7" s="1668"/>
      <c r="FJK7" s="1668"/>
      <c r="FJL7" s="1668"/>
      <c r="FJM7" s="1668"/>
      <c r="FJN7" s="1668"/>
      <c r="FJO7" s="1668"/>
      <c r="FJP7" s="1668"/>
      <c r="FJQ7" s="1668"/>
      <c r="FJR7" s="1668"/>
      <c r="FJS7" s="1668"/>
      <c r="FJT7" s="1668"/>
      <c r="FJU7" s="1668"/>
      <c r="FJV7" s="1668"/>
      <c r="FJW7" s="1668"/>
      <c r="FJX7" s="1668"/>
      <c r="FJY7" s="1668"/>
      <c r="FJZ7" s="1668"/>
      <c r="FKA7" s="1668"/>
      <c r="FKB7" s="1668"/>
      <c r="FKC7" s="1668"/>
      <c r="FKD7" s="1668"/>
      <c r="FKE7" s="1668"/>
      <c r="FKF7" s="1668"/>
      <c r="FKG7" s="1668"/>
      <c r="FKH7" s="1668"/>
      <c r="FKI7" s="1668"/>
      <c r="FKJ7" s="1668"/>
      <c r="FKK7" s="1668"/>
      <c r="FKL7" s="1668"/>
      <c r="FKM7" s="1668"/>
      <c r="FKN7" s="1668"/>
      <c r="FKO7" s="1668"/>
      <c r="FKP7" s="1668"/>
      <c r="FKQ7" s="1668"/>
      <c r="FKR7" s="1668"/>
      <c r="FKS7" s="1668"/>
      <c r="FKT7" s="1668"/>
      <c r="FKU7" s="1668"/>
      <c r="FKV7" s="1668"/>
      <c r="FKW7" s="1668"/>
      <c r="FKX7" s="1668"/>
      <c r="FKY7" s="1668"/>
      <c r="FKZ7" s="1668"/>
      <c r="FLA7" s="1668"/>
      <c r="FLB7" s="1668"/>
      <c r="FLC7" s="1668"/>
      <c r="FLD7" s="1668"/>
      <c r="FLE7" s="1668"/>
      <c r="FLF7" s="1668"/>
      <c r="FLG7" s="1668"/>
      <c r="FLH7" s="1668"/>
      <c r="FLI7" s="1668"/>
      <c r="FLJ7" s="1668"/>
      <c r="FLK7" s="1668"/>
      <c r="FLL7" s="1668"/>
      <c r="FLM7" s="1668"/>
      <c r="FLN7" s="1668"/>
      <c r="FLO7" s="1668"/>
      <c r="FLP7" s="1668"/>
      <c r="FLQ7" s="1668"/>
      <c r="FLR7" s="1668"/>
      <c r="FLS7" s="1668"/>
      <c r="FLT7" s="1668"/>
      <c r="FLU7" s="1668"/>
      <c r="FLV7" s="1668"/>
      <c r="FLW7" s="1668"/>
      <c r="FLX7" s="1668"/>
      <c r="FLY7" s="1668"/>
      <c r="FLZ7" s="1668"/>
      <c r="FMA7" s="1668"/>
      <c r="FMB7" s="1668"/>
      <c r="FMC7" s="1668"/>
      <c r="FMD7" s="1668"/>
      <c r="FME7" s="1668"/>
      <c r="FMF7" s="1668"/>
      <c r="FMG7" s="1668"/>
      <c r="FMH7" s="1668"/>
      <c r="FMI7" s="1668"/>
      <c r="FMJ7" s="1668"/>
      <c r="FMK7" s="1668"/>
      <c r="FML7" s="1668"/>
      <c r="FMM7" s="1668"/>
      <c r="FMN7" s="1668"/>
      <c r="FMO7" s="1668"/>
      <c r="FMP7" s="1668"/>
      <c r="FMQ7" s="1668"/>
      <c r="FMR7" s="1668"/>
      <c r="FMS7" s="1668"/>
      <c r="FMT7" s="1668"/>
      <c r="FMU7" s="1668"/>
      <c r="FMV7" s="1668"/>
      <c r="FMW7" s="1668"/>
      <c r="FMX7" s="1668"/>
      <c r="FMY7" s="1668"/>
      <c r="FMZ7" s="1668"/>
      <c r="FNA7" s="1668"/>
      <c r="FNB7" s="1668"/>
      <c r="FNC7" s="1668"/>
      <c r="FND7" s="1668"/>
      <c r="FNE7" s="1668"/>
      <c r="FNF7" s="1668"/>
      <c r="FNG7" s="1668"/>
      <c r="FNH7" s="1668"/>
      <c r="FNI7" s="1668"/>
      <c r="FNJ7" s="1668"/>
      <c r="FNK7" s="1668"/>
      <c r="FNL7" s="1668"/>
      <c r="FNM7" s="1668"/>
      <c r="FNN7" s="1668"/>
      <c r="FNO7" s="1668"/>
      <c r="FNP7" s="1668"/>
      <c r="FNQ7" s="1668"/>
      <c r="FNR7" s="1668"/>
      <c r="FNS7" s="1668"/>
      <c r="FNT7" s="1668"/>
      <c r="FNU7" s="1668"/>
      <c r="FNV7" s="1668"/>
      <c r="FNW7" s="1668"/>
      <c r="FNX7" s="1668"/>
      <c r="FNY7" s="1668"/>
      <c r="FNZ7" s="1668"/>
      <c r="FOA7" s="1668"/>
      <c r="FOB7" s="1668"/>
      <c r="FOC7" s="1668"/>
      <c r="FOD7" s="1668"/>
      <c r="FOE7" s="1668"/>
      <c r="FOF7" s="1668"/>
      <c r="FOG7" s="1668"/>
      <c r="FOH7" s="1668"/>
      <c r="FOI7" s="1668"/>
      <c r="FOJ7" s="1668"/>
      <c r="FOK7" s="1668"/>
      <c r="FOL7" s="1668"/>
      <c r="FOM7" s="1668"/>
      <c r="FON7" s="1668"/>
      <c r="FOO7" s="1668"/>
      <c r="FOP7" s="1668"/>
      <c r="FOQ7" s="1668"/>
      <c r="FOR7" s="1668"/>
      <c r="FOS7" s="1668"/>
      <c r="FOT7" s="1668"/>
      <c r="FOU7" s="1668"/>
      <c r="FOV7" s="1668"/>
      <c r="FOW7" s="1668"/>
      <c r="FOX7" s="1668"/>
      <c r="FOY7" s="1668"/>
      <c r="FOZ7" s="1668"/>
      <c r="FPA7" s="1668"/>
      <c r="FPB7" s="1668"/>
      <c r="FPC7" s="1668"/>
      <c r="FPD7" s="1668"/>
      <c r="FPE7" s="1668"/>
      <c r="FPF7" s="1668"/>
      <c r="FPG7" s="1668"/>
      <c r="FPH7" s="1668"/>
      <c r="FPI7" s="1668"/>
      <c r="FPJ7" s="1668"/>
      <c r="FPK7" s="1668"/>
      <c r="FPL7" s="1668"/>
      <c r="FPM7" s="1668"/>
      <c r="FPN7" s="1668"/>
      <c r="FPO7" s="1668"/>
      <c r="FPP7" s="1668"/>
      <c r="FPQ7" s="1668"/>
      <c r="FPR7" s="1668"/>
      <c r="FPS7" s="1668"/>
      <c r="FPT7" s="1668"/>
      <c r="FPU7" s="1668"/>
      <c r="FPV7" s="1668"/>
      <c r="FPW7" s="1668"/>
      <c r="FPX7" s="1668"/>
      <c r="FPY7" s="1668"/>
      <c r="FPZ7" s="1668"/>
      <c r="FQA7" s="1668"/>
      <c r="FQB7" s="1668"/>
      <c r="FQC7" s="1668"/>
      <c r="FQD7" s="1668"/>
      <c r="FQE7" s="1668"/>
      <c r="FQF7" s="1668"/>
      <c r="FQG7" s="1668"/>
      <c r="FQH7" s="1668"/>
      <c r="FQI7" s="1668"/>
      <c r="FQJ7" s="1668"/>
      <c r="FQK7" s="1668"/>
      <c r="FQL7" s="1668"/>
      <c r="FQM7" s="1668"/>
      <c r="FQN7" s="1668"/>
      <c r="FQO7" s="1668"/>
      <c r="FQP7" s="1668"/>
      <c r="FQQ7" s="1668"/>
      <c r="FQR7" s="1668"/>
      <c r="FQS7" s="1668"/>
      <c r="FQT7" s="1668"/>
      <c r="FQU7" s="1668"/>
      <c r="FQV7" s="1668"/>
      <c r="FQW7" s="1668"/>
      <c r="FQX7" s="1668"/>
      <c r="FQY7" s="1668"/>
      <c r="FQZ7" s="1668"/>
      <c r="FRA7" s="1668"/>
      <c r="FRB7" s="1668"/>
      <c r="FRC7" s="1668"/>
      <c r="FRD7" s="1668"/>
      <c r="FRE7" s="1668"/>
      <c r="FRF7" s="1668"/>
      <c r="FRG7" s="1668"/>
      <c r="FRH7" s="1668"/>
      <c r="FRI7" s="1668"/>
      <c r="FRJ7" s="1668"/>
      <c r="FRK7" s="1668"/>
      <c r="FRL7" s="1668"/>
      <c r="FRM7" s="1668"/>
      <c r="FRN7" s="1668"/>
      <c r="FRO7" s="1668"/>
      <c r="FRP7" s="1668"/>
      <c r="FRQ7" s="1668"/>
      <c r="FRR7" s="1668"/>
      <c r="FRS7" s="1668"/>
      <c r="FRT7" s="1668"/>
      <c r="FRU7" s="1668"/>
      <c r="FRV7" s="1668"/>
      <c r="FRW7" s="1668"/>
      <c r="FRX7" s="1668"/>
      <c r="FRY7" s="1668"/>
      <c r="FRZ7" s="1668"/>
      <c r="FSA7" s="1668"/>
      <c r="FSB7" s="1668"/>
      <c r="FSC7" s="1668"/>
      <c r="FSD7" s="1668"/>
      <c r="FSE7" s="1668"/>
      <c r="FSF7" s="1668"/>
      <c r="FSG7" s="1668"/>
      <c r="FSH7" s="1668"/>
      <c r="FSI7" s="1668"/>
      <c r="FSJ7" s="1668"/>
      <c r="FSK7" s="1668"/>
      <c r="FSL7" s="1668"/>
      <c r="FSM7" s="1668"/>
      <c r="FSN7" s="1668"/>
      <c r="FSO7" s="1668"/>
      <c r="FSP7" s="1668"/>
      <c r="FSQ7" s="1668"/>
      <c r="FSR7" s="1668"/>
      <c r="FSS7" s="1668"/>
      <c r="FST7" s="1668"/>
      <c r="FSU7" s="1668"/>
      <c r="FSV7" s="1668"/>
      <c r="FSW7" s="1668"/>
      <c r="FSX7" s="1668"/>
      <c r="FSY7" s="1668"/>
      <c r="FSZ7" s="1668"/>
      <c r="FTA7" s="1668"/>
      <c r="FTB7" s="1668"/>
      <c r="FTC7" s="1668"/>
      <c r="FTD7" s="1668"/>
      <c r="FTE7" s="1668"/>
      <c r="FTF7" s="1668"/>
      <c r="FTG7" s="1668"/>
      <c r="FTH7" s="1668"/>
      <c r="FTI7" s="1668"/>
      <c r="FTJ7" s="1668"/>
      <c r="FTK7" s="1668"/>
      <c r="FTL7" s="1668"/>
      <c r="FTM7" s="1668"/>
      <c r="FTN7" s="1668"/>
      <c r="FTO7" s="1668"/>
      <c r="FTP7" s="1668"/>
      <c r="FTQ7" s="1668"/>
      <c r="FTR7" s="1668"/>
      <c r="FTS7" s="1668"/>
      <c r="FTT7" s="1668"/>
      <c r="FTU7" s="1668"/>
      <c r="FTV7" s="1668"/>
      <c r="FTW7" s="1668"/>
      <c r="FTX7" s="1668"/>
      <c r="FTY7" s="1668"/>
      <c r="FTZ7" s="1668"/>
      <c r="FUA7" s="1668"/>
      <c r="FUB7" s="1668"/>
      <c r="FUC7" s="1668"/>
      <c r="FUD7" s="1668"/>
      <c r="FUE7" s="1668"/>
      <c r="FUF7" s="1668"/>
      <c r="FUG7" s="1668"/>
      <c r="FUH7" s="1668"/>
      <c r="FUI7" s="1668"/>
      <c r="FUJ7" s="1668"/>
      <c r="FUK7" s="1668"/>
      <c r="FUL7" s="1668"/>
      <c r="FUM7" s="1668"/>
      <c r="FUN7" s="1668"/>
      <c r="FUO7" s="1668"/>
      <c r="FUP7" s="1668"/>
      <c r="FUQ7" s="1668"/>
      <c r="FUR7" s="1668"/>
      <c r="FUS7" s="1668"/>
      <c r="FUT7" s="1668"/>
      <c r="FUU7" s="1668"/>
      <c r="FUV7" s="1668"/>
      <c r="FUW7" s="1668"/>
      <c r="FUX7" s="1668"/>
      <c r="FUY7" s="1668"/>
      <c r="FUZ7" s="1668"/>
      <c r="FVA7" s="1668"/>
      <c r="FVB7" s="1668"/>
      <c r="FVC7" s="1668"/>
      <c r="FVD7" s="1668"/>
      <c r="FVE7" s="1668"/>
      <c r="FVF7" s="1668"/>
      <c r="FVG7" s="1668"/>
      <c r="FVH7" s="1668"/>
      <c r="FVI7" s="1668"/>
      <c r="FVJ7" s="1668"/>
      <c r="FVK7" s="1668"/>
      <c r="FVL7" s="1668"/>
      <c r="FVM7" s="1668"/>
      <c r="FVN7" s="1668"/>
      <c r="FVO7" s="1668"/>
      <c r="FVP7" s="1668"/>
      <c r="FVQ7" s="1668"/>
      <c r="FVR7" s="1668"/>
      <c r="FVS7" s="1668"/>
      <c r="FVT7" s="1668"/>
      <c r="FVU7" s="1668"/>
      <c r="FVV7" s="1668"/>
      <c r="FVW7" s="1668"/>
      <c r="FVX7" s="1668"/>
      <c r="FVY7" s="1668"/>
      <c r="FVZ7" s="1668"/>
      <c r="FWA7" s="1668"/>
      <c r="FWB7" s="1668"/>
      <c r="FWC7" s="1668"/>
      <c r="FWD7" s="1668"/>
      <c r="FWE7" s="1668"/>
      <c r="FWF7" s="1668"/>
      <c r="FWG7" s="1668"/>
      <c r="FWH7" s="1668"/>
      <c r="FWI7" s="1668"/>
      <c r="FWJ7" s="1668"/>
      <c r="FWK7" s="1668"/>
      <c r="FWL7" s="1668"/>
      <c r="FWM7" s="1668"/>
      <c r="FWN7" s="1668"/>
      <c r="FWO7" s="1668"/>
      <c r="FWP7" s="1668"/>
      <c r="FWQ7" s="1668"/>
      <c r="FWR7" s="1668"/>
      <c r="FWS7" s="1668"/>
      <c r="FWT7" s="1668"/>
      <c r="FWU7" s="1668"/>
      <c r="FWV7" s="1668"/>
      <c r="FWW7" s="1668"/>
      <c r="FWX7" s="1668"/>
      <c r="FWY7" s="1668"/>
      <c r="FWZ7" s="1668"/>
      <c r="FXA7" s="1668"/>
      <c r="FXB7" s="1668"/>
      <c r="FXC7" s="1668"/>
      <c r="FXD7" s="1668"/>
      <c r="FXE7" s="1668"/>
      <c r="FXF7" s="1668"/>
      <c r="FXG7" s="1668"/>
      <c r="FXH7" s="1668"/>
      <c r="FXI7" s="1668"/>
      <c r="FXJ7" s="1668"/>
      <c r="FXK7" s="1668"/>
      <c r="FXL7" s="1668"/>
      <c r="FXM7" s="1668"/>
      <c r="FXN7" s="1668"/>
      <c r="FXO7" s="1668"/>
      <c r="FXP7" s="1668"/>
      <c r="FXQ7" s="1668"/>
      <c r="FXR7" s="1668"/>
      <c r="FXS7" s="1668"/>
      <c r="FXT7" s="1668"/>
      <c r="FXU7" s="1668"/>
      <c r="FXV7" s="1668"/>
      <c r="FXW7" s="1668"/>
      <c r="FXX7" s="1668"/>
      <c r="FXY7" s="1668"/>
      <c r="FXZ7" s="1668"/>
      <c r="FYA7" s="1668"/>
      <c r="FYB7" s="1668"/>
      <c r="FYC7" s="1668"/>
      <c r="FYD7" s="1668"/>
      <c r="FYE7" s="1668"/>
      <c r="FYF7" s="1668"/>
      <c r="FYG7" s="1668"/>
      <c r="FYH7" s="1668"/>
      <c r="FYI7" s="1668"/>
      <c r="FYJ7" s="1668"/>
      <c r="FYK7" s="1668"/>
      <c r="FYL7" s="1668"/>
      <c r="FYM7" s="1668"/>
      <c r="FYN7" s="1668"/>
      <c r="FYO7" s="1668"/>
      <c r="FYP7" s="1668"/>
      <c r="FYQ7" s="1668"/>
      <c r="FYR7" s="1668"/>
      <c r="FYS7" s="1668"/>
      <c r="FYT7" s="1668"/>
      <c r="FYU7" s="1668"/>
      <c r="FYV7" s="1668"/>
      <c r="FYW7" s="1668"/>
      <c r="FYX7" s="1668"/>
      <c r="FYY7" s="1668"/>
      <c r="FYZ7" s="1668"/>
      <c r="FZA7" s="1668"/>
      <c r="FZB7" s="1668"/>
      <c r="FZC7" s="1668"/>
      <c r="FZD7" s="1668"/>
      <c r="FZE7" s="1668"/>
      <c r="FZF7" s="1668"/>
      <c r="FZG7" s="1668"/>
      <c r="FZH7" s="1668"/>
      <c r="FZI7" s="1668"/>
      <c r="FZJ7" s="1668"/>
      <c r="FZK7" s="1668"/>
      <c r="FZL7" s="1668"/>
      <c r="FZM7" s="1668"/>
      <c r="FZN7" s="1668"/>
      <c r="FZO7" s="1668"/>
      <c r="FZP7" s="1668"/>
      <c r="FZQ7" s="1668"/>
      <c r="FZR7" s="1668"/>
      <c r="FZS7" s="1668"/>
      <c r="FZT7" s="1668"/>
      <c r="FZU7" s="1668"/>
      <c r="FZV7" s="1668"/>
      <c r="FZW7" s="1668"/>
      <c r="FZX7" s="1668"/>
      <c r="FZY7" s="1668"/>
      <c r="FZZ7" s="1668"/>
      <c r="GAA7" s="1668"/>
      <c r="GAB7" s="1668"/>
      <c r="GAC7" s="1668"/>
      <c r="GAD7" s="1668"/>
      <c r="GAE7" s="1668"/>
      <c r="GAF7" s="1668"/>
      <c r="GAG7" s="1668"/>
      <c r="GAH7" s="1668"/>
      <c r="GAI7" s="1668"/>
      <c r="GAJ7" s="1668"/>
      <c r="GAK7" s="1668"/>
      <c r="GAL7" s="1668"/>
      <c r="GAM7" s="1668"/>
      <c r="GAN7" s="1668"/>
      <c r="GAO7" s="1668"/>
      <c r="GAP7" s="1668"/>
      <c r="GAQ7" s="1668"/>
      <c r="GAR7" s="1668"/>
      <c r="GAS7" s="1668"/>
      <c r="GAT7" s="1668"/>
      <c r="GAU7" s="1668"/>
      <c r="GAV7" s="1668"/>
      <c r="GAW7" s="1668"/>
      <c r="GAX7" s="1668"/>
      <c r="GAY7" s="1668"/>
      <c r="GAZ7" s="1668"/>
      <c r="GBA7" s="1668"/>
      <c r="GBB7" s="1668"/>
      <c r="GBC7" s="1668"/>
      <c r="GBD7" s="1668"/>
      <c r="GBE7" s="1668"/>
      <c r="GBF7" s="1668"/>
      <c r="GBG7" s="1668"/>
      <c r="GBH7" s="1668"/>
      <c r="GBI7" s="1668"/>
      <c r="GBJ7" s="1668"/>
      <c r="GBK7" s="1668"/>
      <c r="GBL7" s="1668"/>
      <c r="GBM7" s="1668"/>
      <c r="GBN7" s="1668"/>
      <c r="GBO7" s="1668"/>
      <c r="GBP7" s="1668"/>
      <c r="GBQ7" s="1668"/>
      <c r="GBR7" s="1668"/>
      <c r="GBS7" s="1668"/>
      <c r="GBT7" s="1668"/>
      <c r="GBU7" s="1668"/>
      <c r="GBV7" s="1668"/>
      <c r="GBW7" s="1668"/>
      <c r="GBX7" s="1668"/>
      <c r="GBY7" s="1668"/>
      <c r="GBZ7" s="1668"/>
      <c r="GCA7" s="1668"/>
      <c r="GCB7" s="1668"/>
      <c r="GCC7" s="1668"/>
      <c r="GCD7" s="1668"/>
      <c r="GCE7" s="1668"/>
      <c r="GCF7" s="1668"/>
      <c r="GCG7" s="1668"/>
      <c r="GCH7" s="1668"/>
      <c r="GCI7" s="1668"/>
      <c r="GCJ7" s="1668"/>
      <c r="GCK7" s="1668"/>
      <c r="GCL7" s="1668"/>
      <c r="GCM7" s="1668"/>
      <c r="GCN7" s="1668"/>
      <c r="GCO7" s="1668"/>
      <c r="GCP7" s="1668"/>
      <c r="GCQ7" s="1668"/>
      <c r="GCR7" s="1668"/>
      <c r="GCS7" s="1668"/>
      <c r="GCT7" s="1668"/>
      <c r="GCU7" s="1668"/>
      <c r="GCV7" s="1668"/>
      <c r="GCW7" s="1668"/>
      <c r="GCX7" s="1668"/>
      <c r="GCY7" s="1668"/>
      <c r="GCZ7" s="1668"/>
      <c r="GDA7" s="1668"/>
      <c r="GDB7" s="1668"/>
      <c r="GDC7" s="1668"/>
      <c r="GDD7" s="1668"/>
      <c r="GDE7" s="1668"/>
      <c r="GDF7" s="1668"/>
      <c r="GDG7" s="1668"/>
      <c r="GDH7" s="1668"/>
      <c r="GDI7" s="1668"/>
      <c r="GDJ7" s="1668"/>
      <c r="GDK7" s="1668"/>
      <c r="GDL7" s="1668"/>
      <c r="GDM7" s="1668"/>
      <c r="GDN7" s="1668"/>
      <c r="GDO7" s="1668"/>
      <c r="GDP7" s="1668"/>
      <c r="GDQ7" s="1668"/>
      <c r="GDR7" s="1668"/>
      <c r="GDS7" s="1668"/>
      <c r="GDT7" s="1668"/>
      <c r="GDU7" s="1668"/>
      <c r="GDV7" s="1668"/>
      <c r="GDW7" s="1668"/>
      <c r="GDX7" s="1668"/>
      <c r="GDY7" s="1668"/>
      <c r="GDZ7" s="1668"/>
      <c r="GEA7" s="1668"/>
      <c r="GEB7" s="1668"/>
      <c r="GEC7" s="1668"/>
      <c r="GED7" s="1668"/>
      <c r="GEE7" s="1668"/>
      <c r="GEF7" s="1668"/>
      <c r="GEG7" s="1668"/>
      <c r="GEH7" s="1668"/>
      <c r="GEI7" s="1668"/>
      <c r="GEJ7" s="1668"/>
      <c r="GEK7" s="1668"/>
      <c r="GEL7" s="1668"/>
      <c r="GEM7" s="1668"/>
      <c r="GEN7" s="1668"/>
      <c r="GEO7" s="1668"/>
      <c r="GEP7" s="1668"/>
      <c r="GEQ7" s="1668"/>
      <c r="GER7" s="1668"/>
      <c r="GES7" s="1668"/>
      <c r="GET7" s="1668"/>
      <c r="GEU7" s="1668"/>
      <c r="GEV7" s="1668"/>
      <c r="GEW7" s="1668"/>
      <c r="GEX7" s="1668"/>
      <c r="GEY7" s="1668"/>
      <c r="GEZ7" s="1668"/>
      <c r="GFA7" s="1668"/>
      <c r="GFB7" s="1668"/>
      <c r="GFC7" s="1668"/>
      <c r="GFD7" s="1668"/>
      <c r="GFE7" s="1668"/>
      <c r="GFF7" s="1668"/>
      <c r="GFG7" s="1668"/>
      <c r="GFH7" s="1668"/>
      <c r="GFI7" s="1668"/>
      <c r="GFJ7" s="1668"/>
      <c r="GFK7" s="1668"/>
      <c r="GFL7" s="1668"/>
      <c r="GFM7" s="1668"/>
      <c r="GFN7" s="1668"/>
      <c r="GFO7" s="1668"/>
      <c r="GFP7" s="1668"/>
      <c r="GFQ7" s="1668"/>
      <c r="GFR7" s="1668"/>
      <c r="GFS7" s="1668"/>
      <c r="GFT7" s="1668"/>
      <c r="GFU7" s="1668"/>
      <c r="GFV7" s="1668"/>
      <c r="GFW7" s="1668"/>
      <c r="GFX7" s="1668"/>
      <c r="GFY7" s="1668"/>
      <c r="GFZ7" s="1668"/>
      <c r="GGA7" s="1668"/>
      <c r="GGB7" s="1668"/>
      <c r="GGC7" s="1668"/>
      <c r="GGD7" s="1668"/>
      <c r="GGE7" s="1668"/>
      <c r="GGF7" s="1668"/>
      <c r="GGG7" s="1668"/>
      <c r="GGH7" s="1668"/>
      <c r="GGI7" s="1668"/>
      <c r="GGJ7" s="1668"/>
      <c r="GGK7" s="1668"/>
      <c r="GGL7" s="1668"/>
      <c r="GGM7" s="1668"/>
      <c r="GGN7" s="1668"/>
      <c r="GGO7" s="1668"/>
      <c r="GGP7" s="1668"/>
      <c r="GGQ7" s="1668"/>
      <c r="GGR7" s="1668"/>
      <c r="GGS7" s="1668"/>
      <c r="GGT7" s="1668"/>
      <c r="GGU7" s="1668"/>
      <c r="GGV7" s="1668"/>
      <c r="GGW7" s="1668"/>
      <c r="GGX7" s="1668"/>
      <c r="GGY7" s="1668"/>
      <c r="GGZ7" s="1668"/>
      <c r="GHA7" s="1668"/>
      <c r="GHB7" s="1668"/>
      <c r="GHC7" s="1668"/>
      <c r="GHD7" s="1668"/>
      <c r="GHE7" s="1668"/>
      <c r="GHF7" s="1668"/>
      <c r="GHG7" s="1668"/>
      <c r="GHH7" s="1668"/>
      <c r="GHI7" s="1668"/>
      <c r="GHJ7" s="1668"/>
      <c r="GHK7" s="1668"/>
      <c r="GHL7" s="1668"/>
      <c r="GHM7" s="1668"/>
      <c r="GHN7" s="1668"/>
      <c r="GHO7" s="1668"/>
      <c r="GHP7" s="1668"/>
      <c r="GHQ7" s="1668"/>
      <c r="GHR7" s="1668"/>
      <c r="GHS7" s="1668"/>
      <c r="GHT7" s="1668"/>
      <c r="GHU7" s="1668"/>
      <c r="GHV7" s="1668"/>
      <c r="GHW7" s="1668"/>
      <c r="GHX7" s="1668"/>
      <c r="GHY7" s="1668"/>
      <c r="GHZ7" s="1668"/>
      <c r="GIA7" s="1668"/>
      <c r="GIB7" s="1668"/>
      <c r="GIC7" s="1668"/>
      <c r="GID7" s="1668"/>
      <c r="GIE7" s="1668"/>
      <c r="GIF7" s="1668"/>
      <c r="GIG7" s="1668"/>
      <c r="GIH7" s="1668"/>
      <c r="GII7" s="1668"/>
      <c r="GIJ7" s="1668"/>
      <c r="GIK7" s="1668"/>
      <c r="GIL7" s="1668"/>
      <c r="GIM7" s="1668"/>
      <c r="GIN7" s="1668"/>
      <c r="GIO7" s="1668"/>
      <c r="GIP7" s="1668"/>
      <c r="GIQ7" s="1668"/>
      <c r="GIR7" s="1668"/>
      <c r="GIS7" s="1668"/>
      <c r="GIT7" s="1668"/>
      <c r="GIU7" s="1668"/>
      <c r="GIV7" s="1668"/>
      <c r="GIW7" s="1668"/>
      <c r="GIX7" s="1668"/>
      <c r="GIY7" s="1668"/>
      <c r="GIZ7" s="1668"/>
      <c r="GJA7" s="1668"/>
      <c r="GJB7" s="1668"/>
      <c r="GJC7" s="1668"/>
      <c r="GJD7" s="1668"/>
      <c r="GJE7" s="1668"/>
      <c r="GJF7" s="1668"/>
      <c r="GJG7" s="1668"/>
      <c r="GJH7" s="1668"/>
      <c r="GJI7" s="1668"/>
      <c r="GJJ7" s="1668"/>
      <c r="GJK7" s="1668"/>
      <c r="GJL7" s="1668"/>
      <c r="GJM7" s="1668"/>
      <c r="GJN7" s="1668"/>
      <c r="GJO7" s="1668"/>
      <c r="GJP7" s="1668"/>
      <c r="GJQ7" s="1668"/>
      <c r="GJR7" s="1668"/>
      <c r="GJS7" s="1668"/>
      <c r="GJT7" s="1668"/>
      <c r="GJU7" s="1668"/>
      <c r="GJV7" s="1668"/>
      <c r="GJW7" s="1668"/>
      <c r="GJX7" s="1668"/>
      <c r="GJY7" s="1668"/>
      <c r="GJZ7" s="1668"/>
      <c r="GKA7" s="1668"/>
      <c r="GKB7" s="1668"/>
      <c r="GKC7" s="1668"/>
      <c r="GKD7" s="1668"/>
      <c r="GKE7" s="1668"/>
      <c r="GKF7" s="1668"/>
      <c r="GKG7" s="1668"/>
      <c r="GKH7" s="1668"/>
      <c r="GKI7" s="1668"/>
      <c r="GKJ7" s="1668"/>
      <c r="GKK7" s="1668"/>
      <c r="GKL7" s="1668"/>
      <c r="GKM7" s="1668"/>
      <c r="GKN7" s="1668"/>
      <c r="GKO7" s="1668"/>
      <c r="GKP7" s="1668"/>
      <c r="GKQ7" s="1668"/>
      <c r="GKR7" s="1668"/>
      <c r="GKS7" s="1668"/>
      <c r="GKT7" s="1668"/>
      <c r="GKU7" s="1668"/>
      <c r="GKV7" s="1668"/>
      <c r="GKW7" s="1668"/>
      <c r="GKX7" s="1668"/>
      <c r="GKY7" s="1668"/>
      <c r="GKZ7" s="1668"/>
      <c r="GLA7" s="1668"/>
      <c r="GLB7" s="1668"/>
      <c r="GLC7" s="1668"/>
      <c r="GLD7" s="1668"/>
      <c r="GLE7" s="1668"/>
      <c r="GLF7" s="1668"/>
      <c r="GLG7" s="1668"/>
      <c r="GLH7" s="1668"/>
      <c r="GLI7" s="1668"/>
      <c r="GLJ7" s="1668"/>
      <c r="GLK7" s="1668"/>
      <c r="GLL7" s="1668"/>
      <c r="GLM7" s="1668"/>
      <c r="GLN7" s="1668"/>
      <c r="GLO7" s="1668"/>
      <c r="GLP7" s="1668"/>
      <c r="GLQ7" s="1668"/>
      <c r="GLR7" s="1668"/>
      <c r="GLS7" s="1668"/>
      <c r="GLT7" s="1668"/>
      <c r="GLU7" s="1668"/>
      <c r="GLV7" s="1668"/>
      <c r="GLW7" s="1668"/>
      <c r="GLX7" s="1668"/>
      <c r="GLY7" s="1668"/>
      <c r="GLZ7" s="1668"/>
      <c r="GMA7" s="1668"/>
      <c r="GMB7" s="1668"/>
      <c r="GMC7" s="1668"/>
      <c r="GMD7" s="1668"/>
      <c r="GME7" s="1668"/>
      <c r="GMF7" s="1668"/>
      <c r="GMG7" s="1668"/>
      <c r="GMH7" s="1668"/>
      <c r="GMI7" s="1668"/>
      <c r="GMJ7" s="1668"/>
      <c r="GMK7" s="1668"/>
      <c r="GML7" s="1668"/>
      <c r="GMM7" s="1668"/>
      <c r="GMN7" s="1668"/>
      <c r="GMO7" s="1668"/>
      <c r="GMP7" s="1668"/>
      <c r="GMQ7" s="1668"/>
      <c r="GMR7" s="1668"/>
      <c r="GMS7" s="1668"/>
      <c r="GMT7" s="1668"/>
      <c r="GMU7" s="1668"/>
      <c r="GMV7" s="1668"/>
      <c r="GMW7" s="1668"/>
      <c r="GMX7" s="1668"/>
      <c r="GMY7" s="1668"/>
      <c r="GMZ7" s="1668"/>
      <c r="GNA7" s="1668"/>
      <c r="GNB7" s="1668"/>
      <c r="GNC7" s="1668"/>
      <c r="GND7" s="1668"/>
      <c r="GNE7" s="1668"/>
      <c r="GNF7" s="1668"/>
      <c r="GNG7" s="1668"/>
      <c r="GNH7" s="1668"/>
      <c r="GNI7" s="1668"/>
      <c r="GNJ7" s="1668"/>
      <c r="GNK7" s="1668"/>
      <c r="GNL7" s="1668"/>
      <c r="GNM7" s="1668"/>
      <c r="GNN7" s="1668"/>
      <c r="GNO7" s="1668"/>
      <c r="GNP7" s="1668"/>
      <c r="GNQ7" s="1668"/>
      <c r="GNR7" s="1668"/>
      <c r="GNS7" s="1668"/>
      <c r="GNT7" s="1668"/>
      <c r="GNU7" s="1668"/>
      <c r="GNV7" s="1668"/>
      <c r="GNW7" s="1668"/>
      <c r="GNX7" s="1668"/>
      <c r="GNY7" s="1668"/>
      <c r="GNZ7" s="1668"/>
      <c r="GOA7" s="1668"/>
      <c r="GOB7" s="1668"/>
      <c r="GOC7" s="1668"/>
      <c r="GOD7" s="1668"/>
      <c r="GOE7" s="1668"/>
      <c r="GOF7" s="1668"/>
      <c r="GOG7" s="1668"/>
      <c r="GOH7" s="1668"/>
      <c r="GOI7" s="1668"/>
      <c r="GOJ7" s="1668"/>
      <c r="GOK7" s="1668"/>
      <c r="GOL7" s="1668"/>
      <c r="GOM7" s="1668"/>
      <c r="GON7" s="1668"/>
      <c r="GOO7" s="1668"/>
      <c r="GOP7" s="1668"/>
      <c r="GOQ7" s="1668"/>
      <c r="GOR7" s="1668"/>
      <c r="GOS7" s="1668"/>
      <c r="GOT7" s="1668"/>
      <c r="GOU7" s="1668"/>
      <c r="GOV7" s="1668"/>
      <c r="GOW7" s="1668"/>
      <c r="GOX7" s="1668"/>
      <c r="GOY7" s="1668"/>
      <c r="GOZ7" s="1668"/>
      <c r="GPA7" s="1668"/>
      <c r="GPB7" s="1668"/>
      <c r="GPC7" s="1668"/>
      <c r="GPD7" s="1668"/>
      <c r="GPE7" s="1668"/>
      <c r="GPF7" s="1668"/>
      <c r="GPG7" s="1668"/>
      <c r="GPH7" s="1668"/>
      <c r="GPI7" s="1668"/>
      <c r="GPJ7" s="1668"/>
      <c r="GPK7" s="1668"/>
      <c r="GPL7" s="1668"/>
      <c r="GPM7" s="1668"/>
      <c r="GPN7" s="1668"/>
      <c r="GPO7" s="1668"/>
      <c r="GPP7" s="1668"/>
      <c r="GPQ7" s="1668"/>
      <c r="GPR7" s="1668"/>
      <c r="GPS7" s="1668"/>
      <c r="GPT7" s="1668"/>
      <c r="GPU7" s="1668"/>
      <c r="GPV7" s="1668"/>
      <c r="GPW7" s="1668"/>
      <c r="GPX7" s="1668"/>
      <c r="GPY7" s="1668"/>
      <c r="GPZ7" s="1668"/>
      <c r="GQA7" s="1668"/>
      <c r="GQB7" s="1668"/>
      <c r="GQC7" s="1668"/>
      <c r="GQD7" s="1668"/>
      <c r="GQE7" s="1668"/>
      <c r="GQF7" s="1668"/>
      <c r="GQG7" s="1668"/>
      <c r="GQH7" s="1668"/>
      <c r="GQI7" s="1668"/>
      <c r="GQJ7" s="1668"/>
      <c r="GQK7" s="1668"/>
      <c r="GQL7" s="1668"/>
      <c r="GQM7" s="1668"/>
      <c r="GQN7" s="1668"/>
      <c r="GQO7" s="1668"/>
      <c r="GQP7" s="1668"/>
      <c r="GQQ7" s="1668"/>
      <c r="GQR7" s="1668"/>
      <c r="GQS7" s="1668"/>
      <c r="GQT7" s="1668"/>
      <c r="GQU7" s="1668"/>
      <c r="GQV7" s="1668"/>
      <c r="GQW7" s="1668"/>
      <c r="GQX7" s="1668"/>
      <c r="GQY7" s="1668"/>
      <c r="GQZ7" s="1668"/>
      <c r="GRA7" s="1668"/>
      <c r="GRB7" s="1668"/>
      <c r="GRC7" s="1668"/>
      <c r="GRD7" s="1668"/>
      <c r="GRE7" s="1668"/>
      <c r="GRF7" s="1668"/>
      <c r="GRG7" s="1668"/>
      <c r="GRH7" s="1668"/>
      <c r="GRI7" s="1668"/>
      <c r="GRJ7" s="1668"/>
      <c r="GRK7" s="1668"/>
      <c r="GRL7" s="1668"/>
      <c r="GRM7" s="1668"/>
      <c r="GRN7" s="1668"/>
      <c r="GRO7" s="1668"/>
      <c r="GRP7" s="1668"/>
      <c r="GRQ7" s="1668"/>
      <c r="GRR7" s="1668"/>
      <c r="GRS7" s="1668"/>
      <c r="GRT7" s="1668"/>
      <c r="GRU7" s="1668"/>
      <c r="GRV7" s="1668"/>
      <c r="GRW7" s="1668"/>
      <c r="GRX7" s="1668"/>
      <c r="GRY7" s="1668"/>
      <c r="GRZ7" s="1668"/>
      <c r="GSA7" s="1668"/>
      <c r="GSB7" s="1668"/>
      <c r="GSC7" s="1668"/>
      <c r="GSD7" s="1668"/>
      <c r="GSE7" s="1668"/>
      <c r="GSF7" s="1668"/>
      <c r="GSG7" s="1668"/>
      <c r="GSH7" s="1668"/>
      <c r="GSI7" s="1668"/>
      <c r="GSJ7" s="1668"/>
      <c r="GSK7" s="1668"/>
      <c r="GSL7" s="1668"/>
      <c r="GSM7" s="1668"/>
      <c r="GSN7" s="1668"/>
      <c r="GSO7" s="1668"/>
      <c r="GSP7" s="1668"/>
      <c r="GSQ7" s="1668"/>
      <c r="GSR7" s="1668"/>
      <c r="GSS7" s="1668"/>
      <c r="GST7" s="1668"/>
      <c r="GSU7" s="1668"/>
      <c r="GSV7" s="1668"/>
      <c r="GSW7" s="1668"/>
      <c r="GSX7" s="1668"/>
      <c r="GSY7" s="1668"/>
      <c r="GSZ7" s="1668"/>
      <c r="GTA7" s="1668"/>
      <c r="GTB7" s="1668"/>
      <c r="GTC7" s="1668"/>
      <c r="GTD7" s="1668"/>
      <c r="GTE7" s="1668"/>
      <c r="GTF7" s="1668"/>
      <c r="GTG7" s="1668"/>
      <c r="GTH7" s="1668"/>
      <c r="GTI7" s="1668"/>
      <c r="GTJ7" s="1668"/>
      <c r="GTK7" s="1668"/>
      <c r="GTL7" s="1668"/>
      <c r="GTM7" s="1668"/>
      <c r="GTN7" s="1668"/>
      <c r="GTO7" s="1668"/>
      <c r="GTP7" s="1668"/>
      <c r="GTQ7" s="1668"/>
      <c r="GTR7" s="1668"/>
      <c r="GTS7" s="1668"/>
      <c r="GTT7" s="1668"/>
      <c r="GTU7" s="1668"/>
      <c r="GTV7" s="1668"/>
      <c r="GTW7" s="1668"/>
      <c r="GTX7" s="1668"/>
      <c r="GTY7" s="1668"/>
      <c r="GTZ7" s="1668"/>
      <c r="GUA7" s="1668"/>
      <c r="GUB7" s="1668"/>
      <c r="GUC7" s="1668"/>
      <c r="GUD7" s="1668"/>
      <c r="GUE7" s="1668"/>
      <c r="GUF7" s="1668"/>
      <c r="GUG7" s="1668"/>
      <c r="GUH7" s="1668"/>
      <c r="GUI7" s="1668"/>
      <c r="GUJ7" s="1668"/>
      <c r="GUK7" s="1668"/>
      <c r="GUL7" s="1668"/>
      <c r="GUM7" s="1668"/>
      <c r="GUN7" s="1668"/>
      <c r="GUO7" s="1668"/>
      <c r="GUP7" s="1668"/>
      <c r="GUQ7" s="1668"/>
      <c r="GUR7" s="1668"/>
      <c r="GUS7" s="1668"/>
      <c r="GUT7" s="1668"/>
      <c r="GUU7" s="1668"/>
      <c r="GUV7" s="1668"/>
      <c r="GUW7" s="1668"/>
      <c r="GUX7" s="1668"/>
      <c r="GUY7" s="1668"/>
      <c r="GUZ7" s="1668"/>
      <c r="GVA7" s="1668"/>
      <c r="GVB7" s="1668"/>
      <c r="GVC7" s="1668"/>
      <c r="GVD7" s="1668"/>
      <c r="GVE7" s="1668"/>
      <c r="GVF7" s="1668"/>
      <c r="GVG7" s="1668"/>
      <c r="GVH7" s="1668"/>
      <c r="GVI7" s="1668"/>
      <c r="GVJ7" s="1668"/>
      <c r="GVK7" s="1668"/>
      <c r="GVL7" s="1668"/>
      <c r="GVM7" s="1668"/>
      <c r="GVN7" s="1668"/>
      <c r="GVO7" s="1668"/>
      <c r="GVP7" s="1668"/>
      <c r="GVQ7" s="1668"/>
      <c r="GVR7" s="1668"/>
      <c r="GVS7" s="1668"/>
      <c r="GVT7" s="1668"/>
      <c r="GVU7" s="1668"/>
      <c r="GVV7" s="1668"/>
      <c r="GVW7" s="1668"/>
      <c r="GVX7" s="1668"/>
      <c r="GVY7" s="1668"/>
      <c r="GVZ7" s="1668"/>
      <c r="GWA7" s="1668"/>
      <c r="GWB7" s="1668"/>
      <c r="GWC7" s="1668"/>
      <c r="GWD7" s="1668"/>
      <c r="GWE7" s="1668"/>
      <c r="GWF7" s="1668"/>
      <c r="GWG7" s="1668"/>
      <c r="GWH7" s="1668"/>
      <c r="GWI7" s="1668"/>
      <c r="GWJ7" s="1668"/>
      <c r="GWK7" s="1668"/>
      <c r="GWL7" s="1668"/>
      <c r="GWM7" s="1668"/>
      <c r="GWN7" s="1668"/>
      <c r="GWO7" s="1668"/>
      <c r="GWP7" s="1668"/>
      <c r="GWQ7" s="1668"/>
      <c r="GWR7" s="1668"/>
      <c r="GWS7" s="1668"/>
      <c r="GWT7" s="1668"/>
      <c r="GWU7" s="1668"/>
      <c r="GWV7" s="1668"/>
      <c r="GWW7" s="1668"/>
      <c r="GWX7" s="1668"/>
      <c r="GWY7" s="1668"/>
      <c r="GWZ7" s="1668"/>
      <c r="GXA7" s="1668"/>
      <c r="GXB7" s="1668"/>
      <c r="GXC7" s="1668"/>
      <c r="GXD7" s="1668"/>
      <c r="GXE7" s="1668"/>
      <c r="GXF7" s="1668"/>
      <c r="GXG7" s="1668"/>
      <c r="GXH7" s="1668"/>
      <c r="GXI7" s="1668"/>
      <c r="GXJ7" s="1668"/>
      <c r="GXK7" s="1668"/>
      <c r="GXL7" s="1668"/>
      <c r="GXM7" s="1668"/>
      <c r="GXN7" s="1668"/>
      <c r="GXO7" s="1668"/>
      <c r="GXP7" s="1668"/>
      <c r="GXQ7" s="1668"/>
      <c r="GXR7" s="1668"/>
      <c r="GXS7" s="1668"/>
      <c r="GXT7" s="1668"/>
      <c r="GXU7" s="1668"/>
      <c r="GXV7" s="1668"/>
      <c r="GXW7" s="1668"/>
      <c r="GXX7" s="1668"/>
      <c r="GXY7" s="1668"/>
      <c r="GXZ7" s="1668"/>
      <c r="GYA7" s="1668"/>
      <c r="GYB7" s="1668"/>
      <c r="GYC7" s="1668"/>
      <c r="GYD7" s="1668"/>
      <c r="GYE7" s="1668"/>
      <c r="GYF7" s="1668"/>
      <c r="GYG7" s="1668"/>
      <c r="GYH7" s="1668"/>
      <c r="GYI7" s="1668"/>
      <c r="GYJ7" s="1668"/>
      <c r="GYK7" s="1668"/>
      <c r="GYL7" s="1668"/>
      <c r="GYM7" s="1668"/>
      <c r="GYN7" s="1668"/>
      <c r="GYO7" s="1668"/>
      <c r="GYP7" s="1668"/>
      <c r="GYQ7" s="1668"/>
      <c r="GYR7" s="1668"/>
      <c r="GYS7" s="1668"/>
      <c r="GYT7" s="1668"/>
      <c r="GYU7" s="1668"/>
      <c r="GYV7" s="1668"/>
      <c r="GYW7" s="1668"/>
      <c r="GYX7" s="1668"/>
      <c r="GYY7" s="1668"/>
      <c r="GYZ7" s="1668"/>
      <c r="GZA7" s="1668"/>
      <c r="GZB7" s="1668"/>
      <c r="GZC7" s="1668"/>
      <c r="GZD7" s="1668"/>
      <c r="GZE7" s="1668"/>
      <c r="GZF7" s="1668"/>
      <c r="GZG7" s="1668"/>
      <c r="GZH7" s="1668"/>
      <c r="GZI7" s="1668"/>
      <c r="GZJ7" s="1668"/>
      <c r="GZK7" s="1668"/>
      <c r="GZL7" s="1668"/>
      <c r="GZM7" s="1668"/>
      <c r="GZN7" s="1668"/>
      <c r="GZO7" s="1668"/>
      <c r="GZP7" s="1668"/>
      <c r="GZQ7" s="1668"/>
      <c r="GZR7" s="1668"/>
      <c r="GZS7" s="1668"/>
      <c r="GZT7" s="1668"/>
      <c r="GZU7" s="1668"/>
      <c r="GZV7" s="1668"/>
      <c r="GZW7" s="1668"/>
      <c r="GZX7" s="1668"/>
      <c r="GZY7" s="1668"/>
      <c r="GZZ7" s="1668"/>
      <c r="HAA7" s="1668"/>
      <c r="HAB7" s="1668"/>
      <c r="HAC7" s="1668"/>
      <c r="HAD7" s="1668"/>
      <c r="HAE7" s="1668"/>
      <c r="HAF7" s="1668"/>
      <c r="HAG7" s="1668"/>
      <c r="HAH7" s="1668"/>
      <c r="HAI7" s="1668"/>
      <c r="HAJ7" s="1668"/>
      <c r="HAK7" s="1668"/>
      <c r="HAL7" s="1668"/>
      <c r="HAM7" s="1668"/>
      <c r="HAN7" s="1668"/>
      <c r="HAO7" s="1668"/>
      <c r="HAP7" s="1668"/>
      <c r="HAQ7" s="1668"/>
      <c r="HAR7" s="1668"/>
      <c r="HAS7" s="1668"/>
      <c r="HAT7" s="1668"/>
      <c r="HAU7" s="1668"/>
      <c r="HAV7" s="1668"/>
      <c r="HAW7" s="1668"/>
      <c r="HAX7" s="1668"/>
      <c r="HAY7" s="1668"/>
      <c r="HAZ7" s="1668"/>
      <c r="HBA7" s="1668"/>
      <c r="HBB7" s="1668"/>
      <c r="HBC7" s="1668"/>
      <c r="HBD7" s="1668"/>
      <c r="HBE7" s="1668"/>
      <c r="HBF7" s="1668"/>
      <c r="HBG7" s="1668"/>
      <c r="HBH7" s="1668"/>
      <c r="HBI7" s="1668"/>
      <c r="HBJ7" s="1668"/>
      <c r="HBK7" s="1668"/>
      <c r="HBL7" s="1668"/>
      <c r="HBM7" s="1668"/>
      <c r="HBN7" s="1668"/>
      <c r="HBO7" s="1668"/>
      <c r="HBP7" s="1668"/>
      <c r="HBQ7" s="1668"/>
      <c r="HBR7" s="1668"/>
      <c r="HBS7" s="1668"/>
      <c r="HBT7" s="1668"/>
      <c r="HBU7" s="1668"/>
      <c r="HBV7" s="1668"/>
      <c r="HBW7" s="1668"/>
      <c r="HBX7" s="1668"/>
      <c r="HBY7" s="1668"/>
      <c r="HBZ7" s="1668"/>
      <c r="HCA7" s="1668"/>
      <c r="HCB7" s="1668"/>
      <c r="HCC7" s="1668"/>
      <c r="HCD7" s="1668"/>
      <c r="HCE7" s="1668"/>
      <c r="HCF7" s="1668"/>
      <c r="HCG7" s="1668"/>
      <c r="HCH7" s="1668"/>
      <c r="HCI7" s="1668"/>
      <c r="HCJ7" s="1668"/>
      <c r="HCK7" s="1668"/>
      <c r="HCL7" s="1668"/>
      <c r="HCM7" s="1668"/>
      <c r="HCN7" s="1668"/>
      <c r="HCO7" s="1668"/>
      <c r="HCP7" s="1668"/>
      <c r="HCQ7" s="1668"/>
      <c r="HCR7" s="1668"/>
      <c r="HCS7" s="1668"/>
      <c r="HCT7" s="1668"/>
      <c r="HCU7" s="1668"/>
      <c r="HCV7" s="1668"/>
      <c r="HCW7" s="1668"/>
      <c r="HCX7" s="1668"/>
      <c r="HCY7" s="1668"/>
      <c r="HCZ7" s="1668"/>
      <c r="HDA7" s="1668"/>
      <c r="HDB7" s="1668"/>
      <c r="HDC7" s="1668"/>
      <c r="HDD7" s="1668"/>
      <c r="HDE7" s="1668"/>
      <c r="HDF7" s="1668"/>
      <c r="HDG7" s="1668"/>
      <c r="HDH7" s="1668"/>
      <c r="HDI7" s="1668"/>
      <c r="HDJ7" s="1668"/>
      <c r="HDK7" s="1668"/>
      <c r="HDL7" s="1668"/>
      <c r="HDM7" s="1668"/>
      <c r="HDN7" s="1668"/>
      <c r="HDO7" s="1668"/>
      <c r="HDP7" s="1668"/>
      <c r="HDQ7" s="1668"/>
      <c r="HDR7" s="1668"/>
      <c r="HDS7" s="1668"/>
      <c r="HDT7" s="1668"/>
      <c r="HDU7" s="1668"/>
      <c r="HDV7" s="1668"/>
      <c r="HDW7" s="1668"/>
      <c r="HDX7" s="1668"/>
      <c r="HDY7" s="1668"/>
      <c r="HDZ7" s="1668"/>
      <c r="HEA7" s="1668"/>
      <c r="HEB7" s="1668"/>
      <c r="HEC7" s="1668"/>
      <c r="HED7" s="1668"/>
      <c r="HEE7" s="1668"/>
      <c r="HEF7" s="1668"/>
      <c r="HEG7" s="1668"/>
      <c r="HEH7" s="1668"/>
      <c r="HEI7" s="1668"/>
      <c r="HEJ7" s="1668"/>
      <c r="HEK7" s="1668"/>
      <c r="HEL7" s="1668"/>
      <c r="HEM7" s="1668"/>
      <c r="HEN7" s="1668"/>
      <c r="HEO7" s="1668"/>
      <c r="HEP7" s="1668"/>
      <c r="HEQ7" s="1668"/>
      <c r="HER7" s="1668"/>
      <c r="HES7" s="1668"/>
      <c r="HET7" s="1668"/>
      <c r="HEU7" s="1668"/>
      <c r="HEV7" s="1668"/>
      <c r="HEW7" s="1668"/>
      <c r="HEX7" s="1668"/>
      <c r="HEY7" s="1668"/>
      <c r="HEZ7" s="1668"/>
      <c r="HFA7" s="1668"/>
      <c r="HFB7" s="1668"/>
      <c r="HFC7" s="1668"/>
      <c r="HFD7" s="1668"/>
      <c r="HFE7" s="1668"/>
      <c r="HFF7" s="1668"/>
      <c r="HFG7" s="1668"/>
      <c r="HFH7" s="1668"/>
      <c r="HFI7" s="1668"/>
      <c r="HFJ7" s="1668"/>
      <c r="HFK7" s="1668"/>
      <c r="HFL7" s="1668"/>
      <c r="HFM7" s="1668"/>
      <c r="HFN7" s="1668"/>
      <c r="HFO7" s="1668"/>
      <c r="HFP7" s="1668"/>
      <c r="HFQ7" s="1668"/>
      <c r="HFR7" s="1668"/>
      <c r="HFS7" s="1668"/>
      <c r="HFT7" s="1668"/>
      <c r="HFU7" s="1668"/>
      <c r="HFV7" s="1668"/>
      <c r="HFW7" s="1668"/>
      <c r="HFX7" s="1668"/>
      <c r="HFY7" s="1668"/>
      <c r="HFZ7" s="1668"/>
      <c r="HGA7" s="1668"/>
      <c r="HGB7" s="1668"/>
      <c r="HGC7" s="1668"/>
      <c r="HGD7" s="1668"/>
      <c r="HGE7" s="1668"/>
      <c r="HGF7" s="1668"/>
      <c r="HGG7" s="1668"/>
      <c r="HGH7" s="1668"/>
      <c r="HGI7" s="1668"/>
      <c r="HGJ7" s="1668"/>
      <c r="HGK7" s="1668"/>
      <c r="HGL7" s="1668"/>
      <c r="HGM7" s="1668"/>
      <c r="HGN7" s="1668"/>
      <c r="HGO7" s="1668"/>
      <c r="HGP7" s="1668"/>
      <c r="HGQ7" s="1668"/>
      <c r="HGR7" s="1668"/>
      <c r="HGS7" s="1668"/>
      <c r="HGT7" s="1668"/>
      <c r="HGU7" s="1668"/>
      <c r="HGV7" s="1668"/>
      <c r="HGW7" s="1668"/>
      <c r="HGX7" s="1668"/>
      <c r="HGY7" s="1668"/>
      <c r="HGZ7" s="1668"/>
      <c r="HHA7" s="1668"/>
      <c r="HHB7" s="1668"/>
      <c r="HHC7" s="1668"/>
      <c r="HHD7" s="1668"/>
      <c r="HHE7" s="1668"/>
      <c r="HHF7" s="1668"/>
      <c r="HHG7" s="1668"/>
      <c r="HHH7" s="1668"/>
      <c r="HHI7" s="1668"/>
      <c r="HHJ7" s="1668"/>
      <c r="HHK7" s="1668"/>
      <c r="HHL7" s="1668"/>
      <c r="HHM7" s="1668"/>
      <c r="HHN7" s="1668"/>
      <c r="HHO7" s="1668"/>
      <c r="HHP7" s="1668"/>
      <c r="HHQ7" s="1668"/>
      <c r="HHR7" s="1668"/>
      <c r="HHS7" s="1668"/>
      <c r="HHT7" s="1668"/>
      <c r="HHU7" s="1668"/>
      <c r="HHV7" s="1668"/>
      <c r="HHW7" s="1668"/>
      <c r="HHX7" s="1668"/>
      <c r="HHY7" s="1668"/>
      <c r="HHZ7" s="1668"/>
      <c r="HIA7" s="1668"/>
      <c r="HIB7" s="1668"/>
      <c r="HIC7" s="1668"/>
      <c r="HID7" s="1668"/>
      <c r="HIE7" s="1668"/>
      <c r="HIF7" s="1668"/>
      <c r="HIG7" s="1668"/>
      <c r="HIH7" s="1668"/>
      <c r="HII7" s="1668"/>
      <c r="HIJ7" s="1668"/>
      <c r="HIK7" s="1668"/>
      <c r="HIL7" s="1668"/>
      <c r="HIM7" s="1668"/>
      <c r="HIN7" s="1668"/>
      <c r="HIO7" s="1668"/>
      <c r="HIP7" s="1668"/>
      <c r="HIQ7" s="1668"/>
      <c r="HIR7" s="1668"/>
      <c r="HIS7" s="1668"/>
      <c r="HIT7" s="1668"/>
      <c r="HIU7" s="1668"/>
      <c r="HIV7" s="1668"/>
      <c r="HIW7" s="1668"/>
      <c r="HIX7" s="1668"/>
      <c r="HIY7" s="1668"/>
      <c r="HIZ7" s="1668"/>
      <c r="HJA7" s="1668"/>
      <c r="HJB7" s="1668"/>
      <c r="HJC7" s="1668"/>
      <c r="HJD7" s="1668"/>
      <c r="HJE7" s="1668"/>
      <c r="HJF7" s="1668"/>
      <c r="HJG7" s="1668"/>
      <c r="HJH7" s="1668"/>
      <c r="HJI7" s="1668"/>
      <c r="HJJ7" s="1668"/>
      <c r="HJK7" s="1668"/>
      <c r="HJL7" s="1668"/>
      <c r="HJM7" s="1668"/>
      <c r="HJN7" s="1668"/>
      <c r="HJO7" s="1668"/>
      <c r="HJP7" s="1668"/>
      <c r="HJQ7" s="1668"/>
      <c r="HJR7" s="1668"/>
      <c r="HJS7" s="1668"/>
      <c r="HJT7" s="1668"/>
      <c r="HJU7" s="1668"/>
      <c r="HJV7" s="1668"/>
      <c r="HJW7" s="1668"/>
      <c r="HJX7" s="1668"/>
      <c r="HJY7" s="1668"/>
      <c r="HJZ7" s="1668"/>
      <c r="HKA7" s="1668"/>
      <c r="HKB7" s="1668"/>
      <c r="HKC7" s="1668"/>
      <c r="HKD7" s="1668"/>
      <c r="HKE7" s="1668"/>
      <c r="HKF7" s="1668"/>
      <c r="HKG7" s="1668"/>
      <c r="HKH7" s="1668"/>
      <c r="HKI7" s="1668"/>
      <c r="HKJ7" s="1668"/>
      <c r="HKK7" s="1668"/>
      <c r="HKL7" s="1668"/>
      <c r="HKM7" s="1668"/>
      <c r="HKN7" s="1668"/>
      <c r="HKO7" s="1668"/>
      <c r="HKP7" s="1668"/>
      <c r="HKQ7" s="1668"/>
      <c r="HKR7" s="1668"/>
      <c r="HKS7" s="1668"/>
      <c r="HKT7" s="1668"/>
      <c r="HKU7" s="1668"/>
      <c r="HKV7" s="1668"/>
      <c r="HKW7" s="1668"/>
      <c r="HKX7" s="1668"/>
      <c r="HKY7" s="1668"/>
      <c r="HKZ7" s="1668"/>
      <c r="HLA7" s="1668"/>
      <c r="HLB7" s="1668"/>
      <c r="HLC7" s="1668"/>
      <c r="HLD7" s="1668"/>
      <c r="HLE7" s="1668"/>
      <c r="HLF7" s="1668"/>
      <c r="HLG7" s="1668"/>
      <c r="HLH7" s="1668"/>
      <c r="HLI7" s="1668"/>
      <c r="HLJ7" s="1668"/>
      <c r="HLK7" s="1668"/>
      <c r="HLL7" s="1668"/>
      <c r="HLM7" s="1668"/>
      <c r="HLN7" s="1668"/>
      <c r="HLO7" s="1668"/>
      <c r="HLP7" s="1668"/>
      <c r="HLQ7" s="1668"/>
      <c r="HLR7" s="1668"/>
      <c r="HLS7" s="1668"/>
      <c r="HLT7" s="1668"/>
      <c r="HLU7" s="1668"/>
      <c r="HLV7" s="1668"/>
      <c r="HLW7" s="1668"/>
      <c r="HLX7" s="1668"/>
      <c r="HLY7" s="1668"/>
      <c r="HLZ7" s="1668"/>
      <c r="HMA7" s="1668"/>
      <c r="HMB7" s="1668"/>
      <c r="HMC7" s="1668"/>
      <c r="HMD7" s="1668"/>
      <c r="HME7" s="1668"/>
      <c r="HMF7" s="1668"/>
      <c r="HMG7" s="1668"/>
      <c r="HMH7" s="1668"/>
      <c r="HMI7" s="1668"/>
      <c r="HMJ7" s="1668"/>
      <c r="HMK7" s="1668"/>
      <c r="HML7" s="1668"/>
      <c r="HMM7" s="1668"/>
      <c r="HMN7" s="1668"/>
      <c r="HMO7" s="1668"/>
      <c r="HMP7" s="1668"/>
      <c r="HMQ7" s="1668"/>
      <c r="HMR7" s="1668"/>
      <c r="HMS7" s="1668"/>
      <c r="HMT7" s="1668"/>
      <c r="HMU7" s="1668"/>
      <c r="HMV7" s="1668"/>
      <c r="HMW7" s="1668"/>
      <c r="HMX7" s="1668"/>
      <c r="HMY7" s="1668"/>
      <c r="HMZ7" s="1668"/>
      <c r="HNA7" s="1668"/>
      <c r="HNB7" s="1668"/>
      <c r="HNC7" s="1668"/>
      <c r="HND7" s="1668"/>
      <c r="HNE7" s="1668"/>
      <c r="HNF7" s="1668"/>
      <c r="HNG7" s="1668"/>
      <c r="HNH7" s="1668"/>
      <c r="HNI7" s="1668"/>
      <c r="HNJ7" s="1668"/>
      <c r="HNK7" s="1668"/>
      <c r="HNL7" s="1668"/>
      <c r="HNM7" s="1668"/>
      <c r="HNN7" s="1668"/>
      <c r="HNO7" s="1668"/>
      <c r="HNP7" s="1668"/>
      <c r="HNQ7" s="1668"/>
      <c r="HNR7" s="1668"/>
      <c r="HNS7" s="1668"/>
      <c r="HNT7" s="1668"/>
      <c r="HNU7" s="1668"/>
      <c r="HNV7" s="1668"/>
      <c r="HNW7" s="1668"/>
      <c r="HNX7" s="1668"/>
      <c r="HNY7" s="1668"/>
      <c r="HNZ7" s="1668"/>
      <c r="HOA7" s="1668"/>
      <c r="HOB7" s="1668"/>
      <c r="HOC7" s="1668"/>
      <c r="HOD7" s="1668"/>
      <c r="HOE7" s="1668"/>
      <c r="HOF7" s="1668"/>
      <c r="HOG7" s="1668"/>
      <c r="HOH7" s="1668"/>
      <c r="HOI7" s="1668"/>
      <c r="HOJ7" s="1668"/>
      <c r="HOK7" s="1668"/>
      <c r="HOL7" s="1668"/>
      <c r="HOM7" s="1668"/>
      <c r="HON7" s="1668"/>
      <c r="HOO7" s="1668"/>
      <c r="HOP7" s="1668"/>
      <c r="HOQ7" s="1668"/>
      <c r="HOR7" s="1668"/>
      <c r="HOS7" s="1668"/>
      <c r="HOT7" s="1668"/>
      <c r="HOU7" s="1668"/>
      <c r="HOV7" s="1668"/>
      <c r="HOW7" s="1668"/>
      <c r="HOX7" s="1668"/>
      <c r="HOY7" s="1668"/>
      <c r="HOZ7" s="1668"/>
      <c r="HPA7" s="1668"/>
      <c r="HPB7" s="1668"/>
      <c r="HPC7" s="1668"/>
      <c r="HPD7" s="1668"/>
      <c r="HPE7" s="1668"/>
      <c r="HPF7" s="1668"/>
      <c r="HPG7" s="1668"/>
      <c r="HPH7" s="1668"/>
      <c r="HPI7" s="1668"/>
      <c r="HPJ7" s="1668"/>
      <c r="HPK7" s="1668"/>
      <c r="HPL7" s="1668"/>
      <c r="HPM7" s="1668"/>
      <c r="HPN7" s="1668"/>
      <c r="HPO7" s="1668"/>
      <c r="HPP7" s="1668"/>
      <c r="HPQ7" s="1668"/>
      <c r="HPR7" s="1668"/>
      <c r="HPS7" s="1668"/>
      <c r="HPT7" s="1668"/>
      <c r="HPU7" s="1668"/>
      <c r="HPV7" s="1668"/>
      <c r="HPW7" s="1668"/>
      <c r="HPX7" s="1668"/>
      <c r="HPY7" s="1668"/>
      <c r="HPZ7" s="1668"/>
      <c r="HQA7" s="1668"/>
      <c r="HQB7" s="1668"/>
      <c r="HQC7" s="1668"/>
      <c r="HQD7" s="1668"/>
      <c r="HQE7" s="1668"/>
      <c r="HQF7" s="1668"/>
      <c r="HQG7" s="1668"/>
      <c r="HQH7" s="1668"/>
      <c r="HQI7" s="1668"/>
      <c r="HQJ7" s="1668"/>
      <c r="HQK7" s="1668"/>
      <c r="HQL7" s="1668"/>
      <c r="HQM7" s="1668"/>
      <c r="HQN7" s="1668"/>
      <c r="HQO7" s="1668"/>
      <c r="HQP7" s="1668"/>
      <c r="HQQ7" s="1668"/>
      <c r="HQR7" s="1668"/>
      <c r="HQS7" s="1668"/>
      <c r="HQT7" s="1668"/>
      <c r="HQU7" s="1668"/>
      <c r="HQV7" s="1668"/>
      <c r="HQW7" s="1668"/>
      <c r="HQX7" s="1668"/>
      <c r="HQY7" s="1668"/>
      <c r="HQZ7" s="1668"/>
      <c r="HRA7" s="1668"/>
      <c r="HRB7" s="1668"/>
      <c r="HRC7" s="1668"/>
      <c r="HRD7" s="1668"/>
      <c r="HRE7" s="1668"/>
      <c r="HRF7" s="1668"/>
      <c r="HRG7" s="1668"/>
      <c r="HRH7" s="1668"/>
      <c r="HRI7" s="1668"/>
      <c r="HRJ7" s="1668"/>
      <c r="HRK7" s="1668"/>
      <c r="HRL7" s="1668"/>
      <c r="HRM7" s="1668"/>
      <c r="HRN7" s="1668"/>
      <c r="HRO7" s="1668"/>
      <c r="HRP7" s="1668"/>
      <c r="HRQ7" s="1668"/>
      <c r="HRR7" s="1668"/>
      <c r="HRS7" s="1668"/>
      <c r="HRT7" s="1668"/>
      <c r="HRU7" s="1668"/>
      <c r="HRV7" s="1668"/>
      <c r="HRW7" s="1668"/>
      <c r="HRX7" s="1668"/>
      <c r="HRY7" s="1668"/>
      <c r="HRZ7" s="1668"/>
      <c r="HSA7" s="1668"/>
      <c r="HSB7" s="1668"/>
      <c r="HSC7" s="1668"/>
      <c r="HSD7" s="1668"/>
      <c r="HSE7" s="1668"/>
      <c r="HSF7" s="1668"/>
      <c r="HSG7" s="1668"/>
      <c r="HSH7" s="1668"/>
      <c r="HSI7" s="1668"/>
      <c r="HSJ7" s="1668"/>
      <c r="HSK7" s="1668"/>
      <c r="HSL7" s="1668"/>
      <c r="HSM7" s="1668"/>
      <c r="HSN7" s="1668"/>
      <c r="HSO7" s="1668"/>
      <c r="HSP7" s="1668"/>
      <c r="HSQ7" s="1668"/>
      <c r="HSR7" s="1668"/>
      <c r="HSS7" s="1668"/>
      <c r="HST7" s="1668"/>
      <c r="HSU7" s="1668"/>
      <c r="HSV7" s="1668"/>
      <c r="HSW7" s="1668"/>
      <c r="HSX7" s="1668"/>
      <c r="HSY7" s="1668"/>
      <c r="HSZ7" s="1668"/>
      <c r="HTA7" s="1668"/>
      <c r="HTB7" s="1668"/>
      <c r="HTC7" s="1668"/>
      <c r="HTD7" s="1668"/>
      <c r="HTE7" s="1668"/>
      <c r="HTF7" s="1668"/>
      <c r="HTG7" s="1668"/>
      <c r="HTH7" s="1668"/>
      <c r="HTI7" s="1668"/>
      <c r="HTJ7" s="1668"/>
      <c r="HTK7" s="1668"/>
      <c r="HTL7" s="1668"/>
      <c r="HTM7" s="1668"/>
      <c r="HTN7" s="1668"/>
      <c r="HTO7" s="1668"/>
      <c r="HTP7" s="1668"/>
      <c r="HTQ7" s="1668"/>
      <c r="HTR7" s="1668"/>
      <c r="HTS7" s="1668"/>
      <c r="HTT7" s="1668"/>
      <c r="HTU7" s="1668"/>
      <c r="HTV7" s="1668"/>
      <c r="HTW7" s="1668"/>
      <c r="HTX7" s="1668"/>
      <c r="HTY7" s="1668"/>
      <c r="HTZ7" s="1668"/>
      <c r="HUA7" s="1668"/>
      <c r="HUB7" s="1668"/>
      <c r="HUC7" s="1668"/>
      <c r="HUD7" s="1668"/>
      <c r="HUE7" s="1668"/>
      <c r="HUF7" s="1668"/>
      <c r="HUG7" s="1668"/>
      <c r="HUH7" s="1668"/>
      <c r="HUI7" s="1668"/>
      <c r="HUJ7" s="1668"/>
      <c r="HUK7" s="1668"/>
      <c r="HUL7" s="1668"/>
      <c r="HUM7" s="1668"/>
      <c r="HUN7" s="1668"/>
      <c r="HUO7" s="1668"/>
      <c r="HUP7" s="1668"/>
      <c r="HUQ7" s="1668"/>
      <c r="HUR7" s="1668"/>
      <c r="HUS7" s="1668"/>
      <c r="HUT7" s="1668"/>
      <c r="HUU7" s="1668"/>
      <c r="HUV7" s="1668"/>
      <c r="HUW7" s="1668"/>
      <c r="HUX7" s="1668"/>
      <c r="HUY7" s="1668"/>
      <c r="HUZ7" s="1668"/>
      <c r="HVA7" s="1668"/>
      <c r="HVB7" s="1668"/>
      <c r="HVC7" s="1668"/>
      <c r="HVD7" s="1668"/>
      <c r="HVE7" s="1668"/>
      <c r="HVF7" s="1668"/>
      <c r="HVG7" s="1668"/>
      <c r="HVH7" s="1668"/>
      <c r="HVI7" s="1668"/>
      <c r="HVJ7" s="1668"/>
      <c r="HVK7" s="1668"/>
      <c r="HVL7" s="1668"/>
      <c r="HVM7" s="1668"/>
      <c r="HVN7" s="1668"/>
      <c r="HVO7" s="1668"/>
      <c r="HVP7" s="1668"/>
      <c r="HVQ7" s="1668"/>
      <c r="HVR7" s="1668"/>
      <c r="HVS7" s="1668"/>
      <c r="HVT7" s="1668"/>
      <c r="HVU7" s="1668"/>
      <c r="HVV7" s="1668"/>
      <c r="HVW7" s="1668"/>
      <c r="HVX7" s="1668"/>
      <c r="HVY7" s="1668"/>
      <c r="HVZ7" s="1668"/>
      <c r="HWA7" s="1668"/>
      <c r="HWB7" s="1668"/>
      <c r="HWC7" s="1668"/>
      <c r="HWD7" s="1668"/>
      <c r="HWE7" s="1668"/>
      <c r="HWF7" s="1668"/>
      <c r="HWG7" s="1668"/>
      <c r="HWH7" s="1668"/>
      <c r="HWI7" s="1668"/>
      <c r="HWJ7" s="1668"/>
      <c r="HWK7" s="1668"/>
      <c r="HWL7" s="1668"/>
      <c r="HWM7" s="1668"/>
      <c r="HWN7" s="1668"/>
      <c r="HWO7" s="1668"/>
      <c r="HWP7" s="1668"/>
      <c r="HWQ7" s="1668"/>
      <c r="HWR7" s="1668"/>
      <c r="HWS7" s="1668"/>
      <c r="HWT7" s="1668"/>
      <c r="HWU7" s="1668"/>
      <c r="HWV7" s="1668"/>
      <c r="HWW7" s="1668"/>
      <c r="HWX7" s="1668"/>
      <c r="HWY7" s="1668"/>
      <c r="HWZ7" s="1668"/>
      <c r="HXA7" s="1668"/>
      <c r="HXB7" s="1668"/>
      <c r="HXC7" s="1668"/>
      <c r="HXD7" s="1668"/>
      <c r="HXE7" s="1668"/>
      <c r="HXF7" s="1668"/>
      <c r="HXG7" s="1668"/>
      <c r="HXH7" s="1668"/>
      <c r="HXI7" s="1668"/>
      <c r="HXJ7" s="1668"/>
      <c r="HXK7" s="1668"/>
      <c r="HXL7" s="1668"/>
      <c r="HXM7" s="1668"/>
      <c r="HXN7" s="1668"/>
      <c r="HXO7" s="1668"/>
      <c r="HXP7" s="1668"/>
      <c r="HXQ7" s="1668"/>
      <c r="HXR7" s="1668"/>
      <c r="HXS7" s="1668"/>
      <c r="HXT7" s="1668"/>
      <c r="HXU7" s="1668"/>
      <c r="HXV7" s="1668"/>
      <c r="HXW7" s="1668"/>
      <c r="HXX7" s="1668"/>
      <c r="HXY7" s="1668"/>
      <c r="HXZ7" s="1668"/>
      <c r="HYA7" s="1668"/>
      <c r="HYB7" s="1668"/>
      <c r="HYC7" s="1668"/>
      <c r="HYD7" s="1668"/>
      <c r="HYE7" s="1668"/>
      <c r="HYF7" s="1668"/>
      <c r="HYG7" s="1668"/>
      <c r="HYH7" s="1668"/>
      <c r="HYI7" s="1668"/>
      <c r="HYJ7" s="1668"/>
      <c r="HYK7" s="1668"/>
      <c r="HYL7" s="1668"/>
      <c r="HYM7" s="1668"/>
      <c r="HYN7" s="1668"/>
      <c r="HYO7" s="1668"/>
      <c r="HYP7" s="1668"/>
      <c r="HYQ7" s="1668"/>
      <c r="HYR7" s="1668"/>
      <c r="HYS7" s="1668"/>
      <c r="HYT7" s="1668"/>
      <c r="HYU7" s="1668"/>
      <c r="HYV7" s="1668"/>
      <c r="HYW7" s="1668"/>
      <c r="HYX7" s="1668"/>
      <c r="HYY7" s="1668"/>
      <c r="HYZ7" s="1668"/>
      <c r="HZA7" s="1668"/>
      <c r="HZB7" s="1668"/>
      <c r="HZC7" s="1668"/>
      <c r="HZD7" s="1668"/>
      <c r="HZE7" s="1668"/>
      <c r="HZF7" s="1668"/>
      <c r="HZG7" s="1668"/>
      <c r="HZH7" s="1668"/>
      <c r="HZI7" s="1668"/>
      <c r="HZJ7" s="1668"/>
      <c r="HZK7" s="1668"/>
      <c r="HZL7" s="1668"/>
      <c r="HZM7" s="1668"/>
      <c r="HZN7" s="1668"/>
      <c r="HZO7" s="1668"/>
      <c r="HZP7" s="1668"/>
      <c r="HZQ7" s="1668"/>
      <c r="HZR7" s="1668"/>
      <c r="HZS7" s="1668"/>
      <c r="HZT7" s="1668"/>
      <c r="HZU7" s="1668"/>
      <c r="HZV7" s="1668"/>
      <c r="HZW7" s="1668"/>
      <c r="HZX7" s="1668"/>
      <c r="HZY7" s="1668"/>
      <c r="HZZ7" s="1668"/>
      <c r="IAA7" s="1668"/>
      <c r="IAB7" s="1668"/>
      <c r="IAC7" s="1668"/>
      <c r="IAD7" s="1668"/>
      <c r="IAE7" s="1668"/>
      <c r="IAF7" s="1668"/>
      <c r="IAG7" s="1668"/>
      <c r="IAH7" s="1668"/>
      <c r="IAI7" s="1668"/>
      <c r="IAJ7" s="1668"/>
      <c r="IAK7" s="1668"/>
      <c r="IAL7" s="1668"/>
      <c r="IAM7" s="1668"/>
      <c r="IAN7" s="1668"/>
      <c r="IAO7" s="1668"/>
      <c r="IAP7" s="1668"/>
      <c r="IAQ7" s="1668"/>
      <c r="IAR7" s="1668"/>
      <c r="IAS7" s="1668"/>
      <c r="IAT7" s="1668"/>
      <c r="IAU7" s="1668"/>
      <c r="IAV7" s="1668"/>
      <c r="IAW7" s="1668"/>
      <c r="IAX7" s="1668"/>
      <c r="IAY7" s="1668"/>
      <c r="IAZ7" s="1668"/>
      <c r="IBA7" s="1668"/>
      <c r="IBB7" s="1668"/>
      <c r="IBC7" s="1668"/>
      <c r="IBD7" s="1668"/>
      <c r="IBE7" s="1668"/>
      <c r="IBF7" s="1668"/>
      <c r="IBG7" s="1668"/>
      <c r="IBH7" s="1668"/>
      <c r="IBI7" s="1668"/>
      <c r="IBJ7" s="1668"/>
      <c r="IBK7" s="1668"/>
      <c r="IBL7" s="1668"/>
      <c r="IBM7" s="1668"/>
      <c r="IBN7" s="1668"/>
      <c r="IBO7" s="1668"/>
      <c r="IBP7" s="1668"/>
      <c r="IBQ7" s="1668"/>
      <c r="IBR7" s="1668"/>
      <c r="IBS7" s="1668"/>
      <c r="IBT7" s="1668"/>
      <c r="IBU7" s="1668"/>
      <c r="IBV7" s="1668"/>
      <c r="IBW7" s="1668"/>
      <c r="IBX7" s="1668"/>
      <c r="IBY7" s="1668"/>
      <c r="IBZ7" s="1668"/>
      <c r="ICA7" s="1668"/>
      <c r="ICB7" s="1668"/>
      <c r="ICC7" s="1668"/>
      <c r="ICD7" s="1668"/>
      <c r="ICE7" s="1668"/>
      <c r="ICF7" s="1668"/>
      <c r="ICG7" s="1668"/>
      <c r="ICH7" s="1668"/>
      <c r="ICI7" s="1668"/>
      <c r="ICJ7" s="1668"/>
      <c r="ICK7" s="1668"/>
      <c r="ICL7" s="1668"/>
      <c r="ICM7" s="1668"/>
      <c r="ICN7" s="1668"/>
      <c r="ICO7" s="1668"/>
      <c r="ICP7" s="1668"/>
      <c r="ICQ7" s="1668"/>
      <c r="ICR7" s="1668"/>
      <c r="ICS7" s="1668"/>
      <c r="ICT7" s="1668"/>
      <c r="ICU7" s="1668"/>
      <c r="ICV7" s="1668"/>
      <c r="ICW7" s="1668"/>
      <c r="ICX7" s="1668"/>
      <c r="ICY7" s="1668"/>
      <c r="ICZ7" s="1668"/>
      <c r="IDA7" s="1668"/>
      <c r="IDB7" s="1668"/>
      <c r="IDC7" s="1668"/>
      <c r="IDD7" s="1668"/>
      <c r="IDE7" s="1668"/>
      <c r="IDF7" s="1668"/>
      <c r="IDG7" s="1668"/>
      <c r="IDH7" s="1668"/>
      <c r="IDI7" s="1668"/>
      <c r="IDJ7" s="1668"/>
      <c r="IDK7" s="1668"/>
      <c r="IDL7" s="1668"/>
      <c r="IDM7" s="1668"/>
      <c r="IDN7" s="1668"/>
      <c r="IDO7" s="1668"/>
      <c r="IDP7" s="1668"/>
      <c r="IDQ7" s="1668"/>
      <c r="IDR7" s="1668"/>
      <c r="IDS7" s="1668"/>
      <c r="IDT7" s="1668"/>
      <c r="IDU7" s="1668"/>
      <c r="IDV7" s="1668"/>
      <c r="IDW7" s="1668"/>
      <c r="IDX7" s="1668"/>
      <c r="IDY7" s="1668"/>
      <c r="IDZ7" s="1668"/>
      <c r="IEA7" s="1668"/>
      <c r="IEB7" s="1668"/>
      <c r="IEC7" s="1668"/>
      <c r="IED7" s="1668"/>
      <c r="IEE7" s="1668"/>
      <c r="IEF7" s="1668"/>
      <c r="IEG7" s="1668"/>
      <c r="IEH7" s="1668"/>
      <c r="IEI7" s="1668"/>
      <c r="IEJ7" s="1668"/>
      <c r="IEK7" s="1668"/>
      <c r="IEL7" s="1668"/>
      <c r="IEM7" s="1668"/>
      <c r="IEN7" s="1668"/>
      <c r="IEO7" s="1668"/>
      <c r="IEP7" s="1668"/>
      <c r="IEQ7" s="1668"/>
      <c r="IER7" s="1668"/>
      <c r="IES7" s="1668"/>
      <c r="IET7" s="1668"/>
      <c r="IEU7" s="1668"/>
      <c r="IEV7" s="1668"/>
      <c r="IEW7" s="1668"/>
      <c r="IEX7" s="1668"/>
      <c r="IEY7" s="1668"/>
      <c r="IEZ7" s="1668"/>
      <c r="IFA7" s="1668"/>
      <c r="IFB7" s="1668"/>
      <c r="IFC7" s="1668"/>
      <c r="IFD7" s="1668"/>
      <c r="IFE7" s="1668"/>
      <c r="IFF7" s="1668"/>
      <c r="IFG7" s="1668"/>
      <c r="IFH7" s="1668"/>
      <c r="IFI7" s="1668"/>
      <c r="IFJ7" s="1668"/>
      <c r="IFK7" s="1668"/>
      <c r="IFL7" s="1668"/>
      <c r="IFM7" s="1668"/>
      <c r="IFN7" s="1668"/>
      <c r="IFO7" s="1668"/>
      <c r="IFP7" s="1668"/>
      <c r="IFQ7" s="1668"/>
      <c r="IFR7" s="1668"/>
      <c r="IFS7" s="1668"/>
      <c r="IFT7" s="1668"/>
      <c r="IFU7" s="1668"/>
      <c r="IFV7" s="1668"/>
      <c r="IFW7" s="1668"/>
      <c r="IFX7" s="1668"/>
      <c r="IFY7" s="1668"/>
      <c r="IFZ7" s="1668"/>
      <c r="IGA7" s="1668"/>
      <c r="IGB7" s="1668"/>
      <c r="IGC7" s="1668"/>
      <c r="IGD7" s="1668"/>
      <c r="IGE7" s="1668"/>
      <c r="IGF7" s="1668"/>
      <c r="IGG7" s="1668"/>
      <c r="IGH7" s="1668"/>
      <c r="IGI7" s="1668"/>
      <c r="IGJ7" s="1668"/>
      <c r="IGK7" s="1668"/>
      <c r="IGL7" s="1668"/>
      <c r="IGM7" s="1668"/>
      <c r="IGN7" s="1668"/>
      <c r="IGO7" s="1668"/>
      <c r="IGP7" s="1668"/>
      <c r="IGQ7" s="1668"/>
      <c r="IGR7" s="1668"/>
      <c r="IGS7" s="1668"/>
      <c r="IGT7" s="1668"/>
      <c r="IGU7" s="1668"/>
      <c r="IGV7" s="1668"/>
      <c r="IGW7" s="1668"/>
      <c r="IGX7" s="1668"/>
      <c r="IGY7" s="1668"/>
      <c r="IGZ7" s="1668"/>
      <c r="IHA7" s="1668"/>
      <c r="IHB7" s="1668"/>
      <c r="IHC7" s="1668"/>
      <c r="IHD7" s="1668"/>
      <c r="IHE7" s="1668"/>
      <c r="IHF7" s="1668"/>
      <c r="IHG7" s="1668"/>
      <c r="IHH7" s="1668"/>
      <c r="IHI7" s="1668"/>
      <c r="IHJ7" s="1668"/>
      <c r="IHK7" s="1668"/>
      <c r="IHL7" s="1668"/>
      <c r="IHM7" s="1668"/>
      <c r="IHN7" s="1668"/>
      <c r="IHO7" s="1668"/>
      <c r="IHP7" s="1668"/>
      <c r="IHQ7" s="1668"/>
      <c r="IHR7" s="1668"/>
      <c r="IHS7" s="1668"/>
      <c r="IHT7" s="1668"/>
      <c r="IHU7" s="1668"/>
      <c r="IHV7" s="1668"/>
      <c r="IHW7" s="1668"/>
      <c r="IHX7" s="1668"/>
      <c r="IHY7" s="1668"/>
      <c r="IHZ7" s="1668"/>
      <c r="IIA7" s="1668"/>
      <c r="IIB7" s="1668"/>
      <c r="IIC7" s="1668"/>
      <c r="IID7" s="1668"/>
      <c r="IIE7" s="1668"/>
      <c r="IIF7" s="1668"/>
      <c r="IIG7" s="1668"/>
      <c r="IIH7" s="1668"/>
      <c r="III7" s="1668"/>
      <c r="IIJ7" s="1668"/>
      <c r="IIK7" s="1668"/>
      <c r="IIL7" s="1668"/>
      <c r="IIM7" s="1668"/>
      <c r="IIN7" s="1668"/>
      <c r="IIO7" s="1668"/>
      <c r="IIP7" s="1668"/>
      <c r="IIQ7" s="1668"/>
      <c r="IIR7" s="1668"/>
      <c r="IIS7" s="1668"/>
      <c r="IIT7" s="1668"/>
      <c r="IIU7" s="1668"/>
      <c r="IIV7" s="1668"/>
      <c r="IIW7" s="1668"/>
      <c r="IIX7" s="1668"/>
      <c r="IIY7" s="1668"/>
      <c r="IIZ7" s="1668"/>
      <c r="IJA7" s="1668"/>
      <c r="IJB7" s="1668"/>
      <c r="IJC7" s="1668"/>
      <c r="IJD7" s="1668"/>
      <c r="IJE7" s="1668"/>
      <c r="IJF7" s="1668"/>
      <c r="IJG7" s="1668"/>
      <c r="IJH7" s="1668"/>
      <c r="IJI7" s="1668"/>
      <c r="IJJ7" s="1668"/>
      <c r="IJK7" s="1668"/>
      <c r="IJL7" s="1668"/>
      <c r="IJM7" s="1668"/>
      <c r="IJN7" s="1668"/>
      <c r="IJO7" s="1668"/>
      <c r="IJP7" s="1668"/>
      <c r="IJQ7" s="1668"/>
      <c r="IJR7" s="1668"/>
      <c r="IJS7" s="1668"/>
      <c r="IJT7" s="1668"/>
      <c r="IJU7" s="1668"/>
      <c r="IJV7" s="1668"/>
      <c r="IJW7" s="1668"/>
      <c r="IJX7" s="1668"/>
      <c r="IJY7" s="1668"/>
      <c r="IJZ7" s="1668"/>
      <c r="IKA7" s="1668"/>
      <c r="IKB7" s="1668"/>
      <c r="IKC7" s="1668"/>
      <c r="IKD7" s="1668"/>
      <c r="IKE7" s="1668"/>
      <c r="IKF7" s="1668"/>
      <c r="IKG7" s="1668"/>
      <c r="IKH7" s="1668"/>
      <c r="IKI7" s="1668"/>
      <c r="IKJ7" s="1668"/>
      <c r="IKK7" s="1668"/>
      <c r="IKL7" s="1668"/>
      <c r="IKM7" s="1668"/>
      <c r="IKN7" s="1668"/>
      <c r="IKO7" s="1668"/>
      <c r="IKP7" s="1668"/>
      <c r="IKQ7" s="1668"/>
      <c r="IKR7" s="1668"/>
      <c r="IKS7" s="1668"/>
      <c r="IKT7" s="1668"/>
      <c r="IKU7" s="1668"/>
      <c r="IKV7" s="1668"/>
      <c r="IKW7" s="1668"/>
      <c r="IKX7" s="1668"/>
      <c r="IKY7" s="1668"/>
      <c r="IKZ7" s="1668"/>
      <c r="ILA7" s="1668"/>
      <c r="ILB7" s="1668"/>
      <c r="ILC7" s="1668"/>
      <c r="ILD7" s="1668"/>
      <c r="ILE7" s="1668"/>
      <c r="ILF7" s="1668"/>
      <c r="ILG7" s="1668"/>
      <c r="ILH7" s="1668"/>
      <c r="ILI7" s="1668"/>
      <c r="ILJ7" s="1668"/>
      <c r="ILK7" s="1668"/>
      <c r="ILL7" s="1668"/>
      <c r="ILM7" s="1668"/>
      <c r="ILN7" s="1668"/>
      <c r="ILO7" s="1668"/>
      <c r="ILP7" s="1668"/>
      <c r="ILQ7" s="1668"/>
      <c r="ILR7" s="1668"/>
      <c r="ILS7" s="1668"/>
      <c r="ILT7" s="1668"/>
      <c r="ILU7" s="1668"/>
      <c r="ILV7" s="1668"/>
      <c r="ILW7" s="1668"/>
      <c r="ILX7" s="1668"/>
      <c r="ILY7" s="1668"/>
      <c r="ILZ7" s="1668"/>
      <c r="IMA7" s="1668"/>
      <c r="IMB7" s="1668"/>
      <c r="IMC7" s="1668"/>
      <c r="IMD7" s="1668"/>
      <c r="IME7" s="1668"/>
      <c r="IMF7" s="1668"/>
      <c r="IMG7" s="1668"/>
      <c r="IMH7" s="1668"/>
      <c r="IMI7" s="1668"/>
      <c r="IMJ7" s="1668"/>
      <c r="IMK7" s="1668"/>
      <c r="IML7" s="1668"/>
      <c r="IMM7" s="1668"/>
      <c r="IMN7" s="1668"/>
      <c r="IMO7" s="1668"/>
      <c r="IMP7" s="1668"/>
      <c r="IMQ7" s="1668"/>
      <c r="IMR7" s="1668"/>
      <c r="IMS7" s="1668"/>
      <c r="IMT7" s="1668"/>
      <c r="IMU7" s="1668"/>
      <c r="IMV7" s="1668"/>
      <c r="IMW7" s="1668"/>
      <c r="IMX7" s="1668"/>
      <c r="IMY7" s="1668"/>
      <c r="IMZ7" s="1668"/>
      <c r="INA7" s="1668"/>
      <c r="INB7" s="1668"/>
      <c r="INC7" s="1668"/>
      <c r="IND7" s="1668"/>
      <c r="INE7" s="1668"/>
      <c r="INF7" s="1668"/>
      <c r="ING7" s="1668"/>
      <c r="INH7" s="1668"/>
      <c r="INI7" s="1668"/>
      <c r="INJ7" s="1668"/>
      <c r="INK7" s="1668"/>
      <c r="INL7" s="1668"/>
      <c r="INM7" s="1668"/>
      <c r="INN7" s="1668"/>
      <c r="INO7" s="1668"/>
      <c r="INP7" s="1668"/>
      <c r="INQ7" s="1668"/>
      <c r="INR7" s="1668"/>
      <c r="INS7" s="1668"/>
      <c r="INT7" s="1668"/>
      <c r="INU7" s="1668"/>
      <c r="INV7" s="1668"/>
      <c r="INW7" s="1668"/>
      <c r="INX7" s="1668"/>
      <c r="INY7" s="1668"/>
      <c r="INZ7" s="1668"/>
      <c r="IOA7" s="1668"/>
      <c r="IOB7" s="1668"/>
      <c r="IOC7" s="1668"/>
      <c r="IOD7" s="1668"/>
      <c r="IOE7" s="1668"/>
      <c r="IOF7" s="1668"/>
      <c r="IOG7" s="1668"/>
      <c r="IOH7" s="1668"/>
      <c r="IOI7" s="1668"/>
      <c r="IOJ7" s="1668"/>
      <c r="IOK7" s="1668"/>
      <c r="IOL7" s="1668"/>
      <c r="IOM7" s="1668"/>
      <c r="ION7" s="1668"/>
      <c r="IOO7" s="1668"/>
      <c r="IOP7" s="1668"/>
      <c r="IOQ7" s="1668"/>
      <c r="IOR7" s="1668"/>
      <c r="IOS7" s="1668"/>
      <c r="IOT7" s="1668"/>
      <c r="IOU7" s="1668"/>
      <c r="IOV7" s="1668"/>
      <c r="IOW7" s="1668"/>
      <c r="IOX7" s="1668"/>
      <c r="IOY7" s="1668"/>
      <c r="IOZ7" s="1668"/>
      <c r="IPA7" s="1668"/>
      <c r="IPB7" s="1668"/>
      <c r="IPC7" s="1668"/>
      <c r="IPD7" s="1668"/>
      <c r="IPE7" s="1668"/>
      <c r="IPF7" s="1668"/>
      <c r="IPG7" s="1668"/>
      <c r="IPH7" s="1668"/>
      <c r="IPI7" s="1668"/>
      <c r="IPJ7" s="1668"/>
      <c r="IPK7" s="1668"/>
      <c r="IPL7" s="1668"/>
      <c r="IPM7" s="1668"/>
      <c r="IPN7" s="1668"/>
      <c r="IPO7" s="1668"/>
      <c r="IPP7" s="1668"/>
      <c r="IPQ7" s="1668"/>
      <c r="IPR7" s="1668"/>
      <c r="IPS7" s="1668"/>
      <c r="IPT7" s="1668"/>
      <c r="IPU7" s="1668"/>
      <c r="IPV7" s="1668"/>
      <c r="IPW7" s="1668"/>
      <c r="IPX7" s="1668"/>
      <c r="IPY7" s="1668"/>
      <c r="IPZ7" s="1668"/>
      <c r="IQA7" s="1668"/>
      <c r="IQB7" s="1668"/>
      <c r="IQC7" s="1668"/>
      <c r="IQD7" s="1668"/>
      <c r="IQE7" s="1668"/>
      <c r="IQF7" s="1668"/>
      <c r="IQG7" s="1668"/>
      <c r="IQH7" s="1668"/>
      <c r="IQI7" s="1668"/>
      <c r="IQJ7" s="1668"/>
      <c r="IQK7" s="1668"/>
      <c r="IQL7" s="1668"/>
      <c r="IQM7" s="1668"/>
      <c r="IQN7" s="1668"/>
      <c r="IQO7" s="1668"/>
      <c r="IQP7" s="1668"/>
      <c r="IQQ7" s="1668"/>
      <c r="IQR7" s="1668"/>
      <c r="IQS7" s="1668"/>
      <c r="IQT7" s="1668"/>
      <c r="IQU7" s="1668"/>
      <c r="IQV7" s="1668"/>
      <c r="IQW7" s="1668"/>
      <c r="IQX7" s="1668"/>
      <c r="IQY7" s="1668"/>
      <c r="IQZ7" s="1668"/>
      <c r="IRA7" s="1668"/>
      <c r="IRB7" s="1668"/>
      <c r="IRC7" s="1668"/>
      <c r="IRD7" s="1668"/>
      <c r="IRE7" s="1668"/>
      <c r="IRF7" s="1668"/>
      <c r="IRG7" s="1668"/>
      <c r="IRH7" s="1668"/>
      <c r="IRI7" s="1668"/>
      <c r="IRJ7" s="1668"/>
      <c r="IRK7" s="1668"/>
      <c r="IRL7" s="1668"/>
      <c r="IRM7" s="1668"/>
      <c r="IRN7" s="1668"/>
      <c r="IRO7" s="1668"/>
      <c r="IRP7" s="1668"/>
      <c r="IRQ7" s="1668"/>
      <c r="IRR7" s="1668"/>
      <c r="IRS7" s="1668"/>
      <c r="IRT7" s="1668"/>
      <c r="IRU7" s="1668"/>
      <c r="IRV7" s="1668"/>
      <c r="IRW7" s="1668"/>
      <c r="IRX7" s="1668"/>
      <c r="IRY7" s="1668"/>
      <c r="IRZ7" s="1668"/>
      <c r="ISA7" s="1668"/>
      <c r="ISB7" s="1668"/>
      <c r="ISC7" s="1668"/>
      <c r="ISD7" s="1668"/>
      <c r="ISE7" s="1668"/>
      <c r="ISF7" s="1668"/>
      <c r="ISG7" s="1668"/>
      <c r="ISH7" s="1668"/>
      <c r="ISI7" s="1668"/>
      <c r="ISJ7" s="1668"/>
      <c r="ISK7" s="1668"/>
      <c r="ISL7" s="1668"/>
      <c r="ISM7" s="1668"/>
      <c r="ISN7" s="1668"/>
      <c r="ISO7" s="1668"/>
      <c r="ISP7" s="1668"/>
      <c r="ISQ7" s="1668"/>
      <c r="ISR7" s="1668"/>
      <c r="ISS7" s="1668"/>
      <c r="IST7" s="1668"/>
      <c r="ISU7" s="1668"/>
      <c r="ISV7" s="1668"/>
      <c r="ISW7" s="1668"/>
      <c r="ISX7" s="1668"/>
      <c r="ISY7" s="1668"/>
      <c r="ISZ7" s="1668"/>
      <c r="ITA7" s="1668"/>
      <c r="ITB7" s="1668"/>
      <c r="ITC7" s="1668"/>
      <c r="ITD7" s="1668"/>
      <c r="ITE7" s="1668"/>
      <c r="ITF7" s="1668"/>
      <c r="ITG7" s="1668"/>
      <c r="ITH7" s="1668"/>
      <c r="ITI7" s="1668"/>
      <c r="ITJ7" s="1668"/>
      <c r="ITK7" s="1668"/>
      <c r="ITL7" s="1668"/>
      <c r="ITM7" s="1668"/>
      <c r="ITN7" s="1668"/>
      <c r="ITO7" s="1668"/>
      <c r="ITP7" s="1668"/>
      <c r="ITQ7" s="1668"/>
      <c r="ITR7" s="1668"/>
      <c r="ITS7" s="1668"/>
      <c r="ITT7" s="1668"/>
      <c r="ITU7" s="1668"/>
      <c r="ITV7" s="1668"/>
      <c r="ITW7" s="1668"/>
      <c r="ITX7" s="1668"/>
      <c r="ITY7" s="1668"/>
      <c r="ITZ7" s="1668"/>
      <c r="IUA7" s="1668"/>
      <c r="IUB7" s="1668"/>
      <c r="IUC7" s="1668"/>
      <c r="IUD7" s="1668"/>
      <c r="IUE7" s="1668"/>
      <c r="IUF7" s="1668"/>
      <c r="IUG7" s="1668"/>
      <c r="IUH7" s="1668"/>
      <c r="IUI7" s="1668"/>
      <c r="IUJ7" s="1668"/>
      <c r="IUK7" s="1668"/>
      <c r="IUL7" s="1668"/>
      <c r="IUM7" s="1668"/>
      <c r="IUN7" s="1668"/>
      <c r="IUO7" s="1668"/>
      <c r="IUP7" s="1668"/>
      <c r="IUQ7" s="1668"/>
      <c r="IUR7" s="1668"/>
      <c r="IUS7" s="1668"/>
      <c r="IUT7" s="1668"/>
      <c r="IUU7" s="1668"/>
      <c r="IUV7" s="1668"/>
      <c r="IUW7" s="1668"/>
      <c r="IUX7" s="1668"/>
      <c r="IUY7" s="1668"/>
      <c r="IUZ7" s="1668"/>
      <c r="IVA7" s="1668"/>
      <c r="IVB7" s="1668"/>
      <c r="IVC7" s="1668"/>
      <c r="IVD7" s="1668"/>
      <c r="IVE7" s="1668"/>
      <c r="IVF7" s="1668"/>
      <c r="IVG7" s="1668"/>
      <c r="IVH7" s="1668"/>
      <c r="IVI7" s="1668"/>
      <c r="IVJ7" s="1668"/>
      <c r="IVK7" s="1668"/>
      <c r="IVL7" s="1668"/>
      <c r="IVM7" s="1668"/>
      <c r="IVN7" s="1668"/>
      <c r="IVO7" s="1668"/>
      <c r="IVP7" s="1668"/>
      <c r="IVQ7" s="1668"/>
      <c r="IVR7" s="1668"/>
      <c r="IVS7" s="1668"/>
      <c r="IVT7" s="1668"/>
      <c r="IVU7" s="1668"/>
      <c r="IVV7" s="1668"/>
      <c r="IVW7" s="1668"/>
      <c r="IVX7" s="1668"/>
      <c r="IVY7" s="1668"/>
      <c r="IVZ7" s="1668"/>
      <c r="IWA7" s="1668"/>
      <c r="IWB7" s="1668"/>
      <c r="IWC7" s="1668"/>
      <c r="IWD7" s="1668"/>
      <c r="IWE7" s="1668"/>
      <c r="IWF7" s="1668"/>
      <c r="IWG7" s="1668"/>
      <c r="IWH7" s="1668"/>
      <c r="IWI7" s="1668"/>
      <c r="IWJ7" s="1668"/>
      <c r="IWK7" s="1668"/>
      <c r="IWL7" s="1668"/>
      <c r="IWM7" s="1668"/>
      <c r="IWN7" s="1668"/>
      <c r="IWO7" s="1668"/>
      <c r="IWP7" s="1668"/>
      <c r="IWQ7" s="1668"/>
      <c r="IWR7" s="1668"/>
      <c r="IWS7" s="1668"/>
      <c r="IWT7" s="1668"/>
      <c r="IWU7" s="1668"/>
      <c r="IWV7" s="1668"/>
      <c r="IWW7" s="1668"/>
      <c r="IWX7" s="1668"/>
      <c r="IWY7" s="1668"/>
      <c r="IWZ7" s="1668"/>
      <c r="IXA7" s="1668"/>
      <c r="IXB7" s="1668"/>
      <c r="IXC7" s="1668"/>
      <c r="IXD7" s="1668"/>
      <c r="IXE7" s="1668"/>
      <c r="IXF7" s="1668"/>
      <c r="IXG7" s="1668"/>
      <c r="IXH7" s="1668"/>
      <c r="IXI7" s="1668"/>
      <c r="IXJ7" s="1668"/>
      <c r="IXK7" s="1668"/>
      <c r="IXL7" s="1668"/>
      <c r="IXM7" s="1668"/>
      <c r="IXN7" s="1668"/>
      <c r="IXO7" s="1668"/>
      <c r="IXP7" s="1668"/>
      <c r="IXQ7" s="1668"/>
      <c r="IXR7" s="1668"/>
      <c r="IXS7" s="1668"/>
      <c r="IXT7" s="1668"/>
      <c r="IXU7" s="1668"/>
      <c r="IXV7" s="1668"/>
      <c r="IXW7" s="1668"/>
      <c r="IXX7" s="1668"/>
      <c r="IXY7" s="1668"/>
      <c r="IXZ7" s="1668"/>
      <c r="IYA7" s="1668"/>
      <c r="IYB7" s="1668"/>
      <c r="IYC7" s="1668"/>
      <c r="IYD7" s="1668"/>
      <c r="IYE7" s="1668"/>
      <c r="IYF7" s="1668"/>
      <c r="IYG7" s="1668"/>
      <c r="IYH7" s="1668"/>
      <c r="IYI7" s="1668"/>
      <c r="IYJ7" s="1668"/>
      <c r="IYK7" s="1668"/>
      <c r="IYL7" s="1668"/>
      <c r="IYM7" s="1668"/>
      <c r="IYN7" s="1668"/>
      <c r="IYO7" s="1668"/>
      <c r="IYP7" s="1668"/>
      <c r="IYQ7" s="1668"/>
      <c r="IYR7" s="1668"/>
      <c r="IYS7" s="1668"/>
      <c r="IYT7" s="1668"/>
      <c r="IYU7" s="1668"/>
      <c r="IYV7" s="1668"/>
      <c r="IYW7" s="1668"/>
      <c r="IYX7" s="1668"/>
      <c r="IYY7" s="1668"/>
      <c r="IYZ7" s="1668"/>
      <c r="IZA7" s="1668"/>
      <c r="IZB7" s="1668"/>
      <c r="IZC7" s="1668"/>
      <c r="IZD7" s="1668"/>
      <c r="IZE7" s="1668"/>
      <c r="IZF7" s="1668"/>
      <c r="IZG7" s="1668"/>
      <c r="IZH7" s="1668"/>
      <c r="IZI7" s="1668"/>
      <c r="IZJ7" s="1668"/>
      <c r="IZK7" s="1668"/>
      <c r="IZL7" s="1668"/>
      <c r="IZM7" s="1668"/>
      <c r="IZN7" s="1668"/>
      <c r="IZO7" s="1668"/>
      <c r="IZP7" s="1668"/>
      <c r="IZQ7" s="1668"/>
      <c r="IZR7" s="1668"/>
      <c r="IZS7" s="1668"/>
      <c r="IZT7" s="1668"/>
      <c r="IZU7" s="1668"/>
      <c r="IZV7" s="1668"/>
      <c r="IZW7" s="1668"/>
      <c r="IZX7" s="1668"/>
      <c r="IZY7" s="1668"/>
      <c r="IZZ7" s="1668"/>
      <c r="JAA7" s="1668"/>
      <c r="JAB7" s="1668"/>
      <c r="JAC7" s="1668"/>
      <c r="JAD7" s="1668"/>
      <c r="JAE7" s="1668"/>
      <c r="JAF7" s="1668"/>
      <c r="JAG7" s="1668"/>
      <c r="JAH7" s="1668"/>
      <c r="JAI7" s="1668"/>
      <c r="JAJ7" s="1668"/>
      <c r="JAK7" s="1668"/>
      <c r="JAL7" s="1668"/>
      <c r="JAM7" s="1668"/>
      <c r="JAN7" s="1668"/>
      <c r="JAO7" s="1668"/>
      <c r="JAP7" s="1668"/>
      <c r="JAQ7" s="1668"/>
      <c r="JAR7" s="1668"/>
      <c r="JAS7" s="1668"/>
      <c r="JAT7" s="1668"/>
      <c r="JAU7" s="1668"/>
      <c r="JAV7" s="1668"/>
      <c r="JAW7" s="1668"/>
      <c r="JAX7" s="1668"/>
      <c r="JAY7" s="1668"/>
      <c r="JAZ7" s="1668"/>
      <c r="JBA7" s="1668"/>
      <c r="JBB7" s="1668"/>
      <c r="JBC7" s="1668"/>
      <c r="JBD7" s="1668"/>
      <c r="JBE7" s="1668"/>
      <c r="JBF7" s="1668"/>
      <c r="JBG7" s="1668"/>
      <c r="JBH7" s="1668"/>
      <c r="JBI7" s="1668"/>
      <c r="JBJ7" s="1668"/>
      <c r="JBK7" s="1668"/>
      <c r="JBL7" s="1668"/>
      <c r="JBM7" s="1668"/>
      <c r="JBN7" s="1668"/>
      <c r="JBO7" s="1668"/>
      <c r="JBP7" s="1668"/>
      <c r="JBQ7" s="1668"/>
      <c r="JBR7" s="1668"/>
      <c r="JBS7" s="1668"/>
      <c r="JBT7" s="1668"/>
      <c r="JBU7" s="1668"/>
      <c r="JBV7" s="1668"/>
      <c r="JBW7" s="1668"/>
      <c r="JBX7" s="1668"/>
      <c r="JBY7" s="1668"/>
      <c r="JBZ7" s="1668"/>
      <c r="JCA7" s="1668"/>
      <c r="JCB7" s="1668"/>
      <c r="JCC7" s="1668"/>
      <c r="JCD7" s="1668"/>
      <c r="JCE7" s="1668"/>
      <c r="JCF7" s="1668"/>
      <c r="JCG7" s="1668"/>
      <c r="JCH7" s="1668"/>
      <c r="JCI7" s="1668"/>
      <c r="JCJ7" s="1668"/>
      <c r="JCK7" s="1668"/>
      <c r="JCL7" s="1668"/>
      <c r="JCM7" s="1668"/>
      <c r="JCN7" s="1668"/>
      <c r="JCO7" s="1668"/>
      <c r="JCP7" s="1668"/>
      <c r="JCQ7" s="1668"/>
      <c r="JCR7" s="1668"/>
      <c r="JCS7" s="1668"/>
      <c r="JCT7" s="1668"/>
      <c r="JCU7" s="1668"/>
      <c r="JCV7" s="1668"/>
      <c r="JCW7" s="1668"/>
      <c r="JCX7" s="1668"/>
      <c r="JCY7" s="1668"/>
      <c r="JCZ7" s="1668"/>
      <c r="JDA7" s="1668"/>
      <c r="JDB7" s="1668"/>
      <c r="JDC7" s="1668"/>
      <c r="JDD7" s="1668"/>
      <c r="JDE7" s="1668"/>
      <c r="JDF7" s="1668"/>
      <c r="JDG7" s="1668"/>
      <c r="JDH7" s="1668"/>
      <c r="JDI7" s="1668"/>
      <c r="JDJ7" s="1668"/>
      <c r="JDK7" s="1668"/>
      <c r="JDL7" s="1668"/>
      <c r="JDM7" s="1668"/>
      <c r="JDN7" s="1668"/>
      <c r="JDO7" s="1668"/>
      <c r="JDP7" s="1668"/>
      <c r="JDQ7" s="1668"/>
      <c r="JDR7" s="1668"/>
      <c r="JDS7" s="1668"/>
      <c r="JDT7" s="1668"/>
      <c r="JDU7" s="1668"/>
      <c r="JDV7" s="1668"/>
      <c r="JDW7" s="1668"/>
      <c r="JDX7" s="1668"/>
      <c r="JDY7" s="1668"/>
      <c r="JDZ7" s="1668"/>
      <c r="JEA7" s="1668"/>
      <c r="JEB7" s="1668"/>
      <c r="JEC7" s="1668"/>
      <c r="JED7" s="1668"/>
      <c r="JEE7" s="1668"/>
      <c r="JEF7" s="1668"/>
      <c r="JEG7" s="1668"/>
      <c r="JEH7" s="1668"/>
      <c r="JEI7" s="1668"/>
      <c r="JEJ7" s="1668"/>
      <c r="JEK7" s="1668"/>
      <c r="JEL7" s="1668"/>
      <c r="JEM7" s="1668"/>
      <c r="JEN7" s="1668"/>
      <c r="JEO7" s="1668"/>
      <c r="JEP7" s="1668"/>
      <c r="JEQ7" s="1668"/>
      <c r="JER7" s="1668"/>
      <c r="JES7" s="1668"/>
      <c r="JET7" s="1668"/>
      <c r="JEU7" s="1668"/>
      <c r="JEV7" s="1668"/>
      <c r="JEW7" s="1668"/>
      <c r="JEX7" s="1668"/>
      <c r="JEY7" s="1668"/>
      <c r="JEZ7" s="1668"/>
      <c r="JFA7" s="1668"/>
      <c r="JFB7" s="1668"/>
      <c r="JFC7" s="1668"/>
      <c r="JFD7" s="1668"/>
      <c r="JFE7" s="1668"/>
      <c r="JFF7" s="1668"/>
      <c r="JFG7" s="1668"/>
      <c r="JFH7" s="1668"/>
      <c r="JFI7" s="1668"/>
      <c r="JFJ7" s="1668"/>
      <c r="JFK7" s="1668"/>
      <c r="JFL7" s="1668"/>
      <c r="JFM7" s="1668"/>
      <c r="JFN7" s="1668"/>
      <c r="JFO7" s="1668"/>
      <c r="JFP7" s="1668"/>
      <c r="JFQ7" s="1668"/>
      <c r="JFR7" s="1668"/>
      <c r="JFS7" s="1668"/>
      <c r="JFT7" s="1668"/>
      <c r="JFU7" s="1668"/>
      <c r="JFV7" s="1668"/>
      <c r="JFW7" s="1668"/>
      <c r="JFX7" s="1668"/>
      <c r="JFY7" s="1668"/>
      <c r="JFZ7" s="1668"/>
      <c r="JGA7" s="1668"/>
      <c r="JGB7" s="1668"/>
      <c r="JGC7" s="1668"/>
      <c r="JGD7" s="1668"/>
      <c r="JGE7" s="1668"/>
      <c r="JGF7" s="1668"/>
      <c r="JGG7" s="1668"/>
      <c r="JGH7" s="1668"/>
      <c r="JGI7" s="1668"/>
      <c r="JGJ7" s="1668"/>
      <c r="JGK7" s="1668"/>
      <c r="JGL7" s="1668"/>
      <c r="JGM7" s="1668"/>
      <c r="JGN7" s="1668"/>
      <c r="JGO7" s="1668"/>
      <c r="JGP7" s="1668"/>
      <c r="JGQ7" s="1668"/>
      <c r="JGR7" s="1668"/>
      <c r="JGS7" s="1668"/>
      <c r="JGT7" s="1668"/>
      <c r="JGU7" s="1668"/>
      <c r="JGV7" s="1668"/>
      <c r="JGW7" s="1668"/>
      <c r="JGX7" s="1668"/>
      <c r="JGY7" s="1668"/>
      <c r="JGZ7" s="1668"/>
      <c r="JHA7" s="1668"/>
      <c r="JHB7" s="1668"/>
      <c r="JHC7" s="1668"/>
      <c r="JHD7" s="1668"/>
      <c r="JHE7" s="1668"/>
      <c r="JHF7" s="1668"/>
      <c r="JHG7" s="1668"/>
      <c r="JHH7" s="1668"/>
      <c r="JHI7" s="1668"/>
      <c r="JHJ7" s="1668"/>
      <c r="JHK7" s="1668"/>
      <c r="JHL7" s="1668"/>
      <c r="JHM7" s="1668"/>
      <c r="JHN7" s="1668"/>
      <c r="JHO7" s="1668"/>
      <c r="JHP7" s="1668"/>
      <c r="JHQ7" s="1668"/>
      <c r="JHR7" s="1668"/>
      <c r="JHS7" s="1668"/>
      <c r="JHT7" s="1668"/>
      <c r="JHU7" s="1668"/>
      <c r="JHV7" s="1668"/>
      <c r="JHW7" s="1668"/>
      <c r="JHX7" s="1668"/>
      <c r="JHY7" s="1668"/>
      <c r="JHZ7" s="1668"/>
      <c r="JIA7" s="1668"/>
      <c r="JIB7" s="1668"/>
      <c r="JIC7" s="1668"/>
      <c r="JID7" s="1668"/>
      <c r="JIE7" s="1668"/>
      <c r="JIF7" s="1668"/>
      <c r="JIG7" s="1668"/>
      <c r="JIH7" s="1668"/>
      <c r="JII7" s="1668"/>
      <c r="JIJ7" s="1668"/>
      <c r="JIK7" s="1668"/>
      <c r="JIL7" s="1668"/>
      <c r="JIM7" s="1668"/>
      <c r="JIN7" s="1668"/>
      <c r="JIO7" s="1668"/>
      <c r="JIP7" s="1668"/>
      <c r="JIQ7" s="1668"/>
      <c r="JIR7" s="1668"/>
      <c r="JIS7" s="1668"/>
      <c r="JIT7" s="1668"/>
      <c r="JIU7" s="1668"/>
      <c r="JIV7" s="1668"/>
      <c r="JIW7" s="1668"/>
      <c r="JIX7" s="1668"/>
      <c r="JIY7" s="1668"/>
      <c r="JIZ7" s="1668"/>
      <c r="JJA7" s="1668"/>
      <c r="JJB7" s="1668"/>
      <c r="JJC7" s="1668"/>
      <c r="JJD7" s="1668"/>
      <c r="JJE7" s="1668"/>
      <c r="JJF7" s="1668"/>
      <c r="JJG7" s="1668"/>
      <c r="JJH7" s="1668"/>
      <c r="JJI7" s="1668"/>
      <c r="JJJ7" s="1668"/>
      <c r="JJK7" s="1668"/>
      <c r="JJL7" s="1668"/>
      <c r="JJM7" s="1668"/>
      <c r="JJN7" s="1668"/>
      <c r="JJO7" s="1668"/>
      <c r="JJP7" s="1668"/>
      <c r="JJQ7" s="1668"/>
      <c r="JJR7" s="1668"/>
      <c r="JJS7" s="1668"/>
      <c r="JJT7" s="1668"/>
      <c r="JJU7" s="1668"/>
      <c r="JJV7" s="1668"/>
      <c r="JJW7" s="1668"/>
      <c r="JJX7" s="1668"/>
      <c r="JJY7" s="1668"/>
      <c r="JJZ7" s="1668"/>
      <c r="JKA7" s="1668"/>
      <c r="JKB7" s="1668"/>
      <c r="JKC7" s="1668"/>
      <c r="JKD7" s="1668"/>
      <c r="JKE7" s="1668"/>
      <c r="JKF7" s="1668"/>
      <c r="JKG7" s="1668"/>
      <c r="JKH7" s="1668"/>
      <c r="JKI7" s="1668"/>
      <c r="JKJ7" s="1668"/>
      <c r="JKK7" s="1668"/>
      <c r="JKL7" s="1668"/>
      <c r="JKM7" s="1668"/>
      <c r="JKN7" s="1668"/>
      <c r="JKO7" s="1668"/>
      <c r="JKP7" s="1668"/>
      <c r="JKQ7" s="1668"/>
      <c r="JKR7" s="1668"/>
      <c r="JKS7" s="1668"/>
      <c r="JKT7" s="1668"/>
      <c r="JKU7" s="1668"/>
      <c r="JKV7" s="1668"/>
      <c r="JKW7" s="1668"/>
      <c r="JKX7" s="1668"/>
      <c r="JKY7" s="1668"/>
      <c r="JKZ7" s="1668"/>
      <c r="JLA7" s="1668"/>
      <c r="JLB7" s="1668"/>
      <c r="JLC7" s="1668"/>
      <c r="JLD7" s="1668"/>
      <c r="JLE7" s="1668"/>
      <c r="JLF7" s="1668"/>
      <c r="JLG7" s="1668"/>
      <c r="JLH7" s="1668"/>
      <c r="JLI7" s="1668"/>
      <c r="JLJ7" s="1668"/>
      <c r="JLK7" s="1668"/>
      <c r="JLL7" s="1668"/>
      <c r="JLM7" s="1668"/>
      <c r="JLN7" s="1668"/>
      <c r="JLO7" s="1668"/>
      <c r="JLP7" s="1668"/>
      <c r="JLQ7" s="1668"/>
      <c r="JLR7" s="1668"/>
      <c r="JLS7" s="1668"/>
      <c r="JLT7" s="1668"/>
      <c r="JLU7" s="1668"/>
      <c r="JLV7" s="1668"/>
      <c r="JLW7" s="1668"/>
      <c r="JLX7" s="1668"/>
      <c r="JLY7" s="1668"/>
      <c r="JLZ7" s="1668"/>
      <c r="JMA7" s="1668"/>
      <c r="JMB7" s="1668"/>
      <c r="JMC7" s="1668"/>
      <c r="JMD7" s="1668"/>
      <c r="JME7" s="1668"/>
      <c r="JMF7" s="1668"/>
      <c r="JMG7" s="1668"/>
      <c r="JMH7" s="1668"/>
      <c r="JMI7" s="1668"/>
      <c r="JMJ7" s="1668"/>
      <c r="JMK7" s="1668"/>
      <c r="JML7" s="1668"/>
      <c r="JMM7" s="1668"/>
      <c r="JMN7" s="1668"/>
      <c r="JMO7" s="1668"/>
      <c r="JMP7" s="1668"/>
      <c r="JMQ7" s="1668"/>
      <c r="JMR7" s="1668"/>
      <c r="JMS7" s="1668"/>
      <c r="JMT7" s="1668"/>
      <c r="JMU7" s="1668"/>
      <c r="JMV7" s="1668"/>
      <c r="JMW7" s="1668"/>
      <c r="JMX7" s="1668"/>
      <c r="JMY7" s="1668"/>
      <c r="JMZ7" s="1668"/>
      <c r="JNA7" s="1668"/>
      <c r="JNB7" s="1668"/>
      <c r="JNC7" s="1668"/>
      <c r="JND7" s="1668"/>
      <c r="JNE7" s="1668"/>
      <c r="JNF7" s="1668"/>
      <c r="JNG7" s="1668"/>
      <c r="JNH7" s="1668"/>
      <c r="JNI7" s="1668"/>
      <c r="JNJ7" s="1668"/>
      <c r="JNK7" s="1668"/>
      <c r="JNL7" s="1668"/>
      <c r="JNM7" s="1668"/>
      <c r="JNN7" s="1668"/>
      <c r="JNO7" s="1668"/>
      <c r="JNP7" s="1668"/>
      <c r="JNQ7" s="1668"/>
      <c r="JNR7" s="1668"/>
      <c r="JNS7" s="1668"/>
      <c r="JNT7" s="1668"/>
      <c r="JNU7" s="1668"/>
      <c r="JNV7" s="1668"/>
      <c r="JNW7" s="1668"/>
      <c r="JNX7" s="1668"/>
      <c r="JNY7" s="1668"/>
      <c r="JNZ7" s="1668"/>
      <c r="JOA7" s="1668"/>
      <c r="JOB7" s="1668"/>
      <c r="JOC7" s="1668"/>
      <c r="JOD7" s="1668"/>
      <c r="JOE7" s="1668"/>
      <c r="JOF7" s="1668"/>
      <c r="JOG7" s="1668"/>
      <c r="JOH7" s="1668"/>
      <c r="JOI7" s="1668"/>
      <c r="JOJ7" s="1668"/>
      <c r="JOK7" s="1668"/>
      <c r="JOL7" s="1668"/>
      <c r="JOM7" s="1668"/>
      <c r="JON7" s="1668"/>
      <c r="JOO7" s="1668"/>
      <c r="JOP7" s="1668"/>
      <c r="JOQ7" s="1668"/>
      <c r="JOR7" s="1668"/>
      <c r="JOS7" s="1668"/>
      <c r="JOT7" s="1668"/>
      <c r="JOU7" s="1668"/>
      <c r="JOV7" s="1668"/>
      <c r="JOW7" s="1668"/>
      <c r="JOX7" s="1668"/>
      <c r="JOY7" s="1668"/>
      <c r="JOZ7" s="1668"/>
      <c r="JPA7" s="1668"/>
      <c r="JPB7" s="1668"/>
      <c r="JPC7" s="1668"/>
      <c r="JPD7" s="1668"/>
      <c r="JPE7" s="1668"/>
      <c r="JPF7" s="1668"/>
      <c r="JPG7" s="1668"/>
      <c r="JPH7" s="1668"/>
      <c r="JPI7" s="1668"/>
      <c r="JPJ7" s="1668"/>
      <c r="JPK7" s="1668"/>
      <c r="JPL7" s="1668"/>
      <c r="JPM7" s="1668"/>
      <c r="JPN7" s="1668"/>
      <c r="JPO7" s="1668"/>
      <c r="JPP7" s="1668"/>
      <c r="JPQ7" s="1668"/>
      <c r="JPR7" s="1668"/>
      <c r="JPS7" s="1668"/>
      <c r="JPT7" s="1668"/>
      <c r="JPU7" s="1668"/>
      <c r="JPV7" s="1668"/>
      <c r="JPW7" s="1668"/>
      <c r="JPX7" s="1668"/>
      <c r="JPY7" s="1668"/>
      <c r="JPZ7" s="1668"/>
      <c r="JQA7" s="1668"/>
      <c r="JQB7" s="1668"/>
      <c r="JQC7" s="1668"/>
      <c r="JQD7" s="1668"/>
      <c r="JQE7" s="1668"/>
      <c r="JQF7" s="1668"/>
      <c r="JQG7" s="1668"/>
      <c r="JQH7" s="1668"/>
      <c r="JQI7" s="1668"/>
      <c r="JQJ7" s="1668"/>
      <c r="JQK7" s="1668"/>
      <c r="JQL7" s="1668"/>
      <c r="JQM7" s="1668"/>
      <c r="JQN7" s="1668"/>
      <c r="JQO7" s="1668"/>
      <c r="JQP7" s="1668"/>
      <c r="JQQ7" s="1668"/>
      <c r="JQR7" s="1668"/>
      <c r="JQS7" s="1668"/>
      <c r="JQT7" s="1668"/>
      <c r="JQU7" s="1668"/>
      <c r="JQV7" s="1668"/>
      <c r="JQW7" s="1668"/>
      <c r="JQX7" s="1668"/>
      <c r="JQY7" s="1668"/>
      <c r="JQZ7" s="1668"/>
      <c r="JRA7" s="1668"/>
      <c r="JRB7" s="1668"/>
      <c r="JRC7" s="1668"/>
      <c r="JRD7" s="1668"/>
      <c r="JRE7" s="1668"/>
      <c r="JRF7" s="1668"/>
      <c r="JRG7" s="1668"/>
      <c r="JRH7" s="1668"/>
      <c r="JRI7" s="1668"/>
      <c r="JRJ7" s="1668"/>
      <c r="JRK7" s="1668"/>
      <c r="JRL7" s="1668"/>
      <c r="JRM7" s="1668"/>
      <c r="JRN7" s="1668"/>
      <c r="JRO7" s="1668"/>
      <c r="JRP7" s="1668"/>
      <c r="JRQ7" s="1668"/>
      <c r="JRR7" s="1668"/>
      <c r="JRS7" s="1668"/>
      <c r="JRT7" s="1668"/>
      <c r="JRU7" s="1668"/>
      <c r="JRV7" s="1668"/>
      <c r="JRW7" s="1668"/>
      <c r="JRX7" s="1668"/>
      <c r="JRY7" s="1668"/>
      <c r="JRZ7" s="1668"/>
      <c r="JSA7" s="1668"/>
      <c r="JSB7" s="1668"/>
      <c r="JSC7" s="1668"/>
      <c r="JSD7" s="1668"/>
      <c r="JSE7" s="1668"/>
      <c r="JSF7" s="1668"/>
      <c r="JSG7" s="1668"/>
      <c r="JSH7" s="1668"/>
      <c r="JSI7" s="1668"/>
      <c r="JSJ7" s="1668"/>
      <c r="JSK7" s="1668"/>
      <c r="JSL7" s="1668"/>
      <c r="JSM7" s="1668"/>
      <c r="JSN7" s="1668"/>
      <c r="JSO7" s="1668"/>
      <c r="JSP7" s="1668"/>
      <c r="JSQ7" s="1668"/>
      <c r="JSR7" s="1668"/>
      <c r="JSS7" s="1668"/>
      <c r="JST7" s="1668"/>
      <c r="JSU7" s="1668"/>
      <c r="JSV7" s="1668"/>
      <c r="JSW7" s="1668"/>
      <c r="JSX7" s="1668"/>
      <c r="JSY7" s="1668"/>
      <c r="JSZ7" s="1668"/>
      <c r="JTA7" s="1668"/>
      <c r="JTB7" s="1668"/>
      <c r="JTC7" s="1668"/>
      <c r="JTD7" s="1668"/>
      <c r="JTE7" s="1668"/>
      <c r="JTF7" s="1668"/>
      <c r="JTG7" s="1668"/>
      <c r="JTH7" s="1668"/>
      <c r="JTI7" s="1668"/>
      <c r="JTJ7" s="1668"/>
      <c r="JTK7" s="1668"/>
      <c r="JTL7" s="1668"/>
      <c r="JTM7" s="1668"/>
      <c r="JTN7" s="1668"/>
      <c r="JTO7" s="1668"/>
      <c r="JTP7" s="1668"/>
      <c r="JTQ7" s="1668"/>
      <c r="JTR7" s="1668"/>
      <c r="JTS7" s="1668"/>
      <c r="JTT7" s="1668"/>
      <c r="JTU7" s="1668"/>
      <c r="JTV7" s="1668"/>
      <c r="JTW7" s="1668"/>
      <c r="JTX7" s="1668"/>
      <c r="JTY7" s="1668"/>
      <c r="JTZ7" s="1668"/>
      <c r="JUA7" s="1668"/>
      <c r="JUB7" s="1668"/>
      <c r="JUC7" s="1668"/>
      <c r="JUD7" s="1668"/>
      <c r="JUE7" s="1668"/>
      <c r="JUF7" s="1668"/>
      <c r="JUG7" s="1668"/>
      <c r="JUH7" s="1668"/>
      <c r="JUI7" s="1668"/>
      <c r="JUJ7" s="1668"/>
      <c r="JUK7" s="1668"/>
      <c r="JUL7" s="1668"/>
      <c r="JUM7" s="1668"/>
      <c r="JUN7" s="1668"/>
      <c r="JUO7" s="1668"/>
      <c r="JUP7" s="1668"/>
      <c r="JUQ7" s="1668"/>
      <c r="JUR7" s="1668"/>
      <c r="JUS7" s="1668"/>
      <c r="JUT7" s="1668"/>
      <c r="JUU7" s="1668"/>
      <c r="JUV7" s="1668"/>
      <c r="JUW7" s="1668"/>
      <c r="JUX7" s="1668"/>
      <c r="JUY7" s="1668"/>
      <c r="JUZ7" s="1668"/>
      <c r="JVA7" s="1668"/>
      <c r="JVB7" s="1668"/>
      <c r="JVC7" s="1668"/>
      <c r="JVD7" s="1668"/>
      <c r="JVE7" s="1668"/>
      <c r="JVF7" s="1668"/>
      <c r="JVG7" s="1668"/>
      <c r="JVH7" s="1668"/>
      <c r="JVI7" s="1668"/>
      <c r="JVJ7" s="1668"/>
      <c r="JVK7" s="1668"/>
      <c r="JVL7" s="1668"/>
      <c r="JVM7" s="1668"/>
      <c r="JVN7" s="1668"/>
      <c r="JVO7" s="1668"/>
      <c r="JVP7" s="1668"/>
      <c r="JVQ7" s="1668"/>
      <c r="JVR7" s="1668"/>
      <c r="JVS7" s="1668"/>
      <c r="JVT7" s="1668"/>
      <c r="JVU7" s="1668"/>
      <c r="JVV7" s="1668"/>
      <c r="JVW7" s="1668"/>
      <c r="JVX7" s="1668"/>
      <c r="JVY7" s="1668"/>
      <c r="JVZ7" s="1668"/>
      <c r="JWA7" s="1668"/>
      <c r="JWB7" s="1668"/>
      <c r="JWC7" s="1668"/>
      <c r="JWD7" s="1668"/>
      <c r="JWE7" s="1668"/>
      <c r="JWF7" s="1668"/>
      <c r="JWG7" s="1668"/>
      <c r="JWH7" s="1668"/>
      <c r="JWI7" s="1668"/>
      <c r="JWJ7" s="1668"/>
      <c r="JWK7" s="1668"/>
      <c r="JWL7" s="1668"/>
      <c r="JWM7" s="1668"/>
      <c r="JWN7" s="1668"/>
      <c r="JWO7" s="1668"/>
      <c r="JWP7" s="1668"/>
      <c r="JWQ7" s="1668"/>
      <c r="JWR7" s="1668"/>
      <c r="JWS7" s="1668"/>
      <c r="JWT7" s="1668"/>
      <c r="JWU7" s="1668"/>
      <c r="JWV7" s="1668"/>
      <c r="JWW7" s="1668"/>
      <c r="JWX7" s="1668"/>
      <c r="JWY7" s="1668"/>
      <c r="JWZ7" s="1668"/>
      <c r="JXA7" s="1668"/>
      <c r="JXB7" s="1668"/>
      <c r="JXC7" s="1668"/>
      <c r="JXD7" s="1668"/>
      <c r="JXE7" s="1668"/>
      <c r="JXF7" s="1668"/>
      <c r="JXG7" s="1668"/>
      <c r="JXH7" s="1668"/>
      <c r="JXI7" s="1668"/>
      <c r="JXJ7" s="1668"/>
      <c r="JXK7" s="1668"/>
      <c r="JXL7" s="1668"/>
      <c r="JXM7" s="1668"/>
      <c r="JXN7" s="1668"/>
      <c r="JXO7" s="1668"/>
      <c r="JXP7" s="1668"/>
      <c r="JXQ7" s="1668"/>
      <c r="JXR7" s="1668"/>
      <c r="JXS7" s="1668"/>
      <c r="JXT7" s="1668"/>
      <c r="JXU7" s="1668"/>
      <c r="JXV7" s="1668"/>
      <c r="JXW7" s="1668"/>
      <c r="JXX7" s="1668"/>
      <c r="JXY7" s="1668"/>
      <c r="JXZ7" s="1668"/>
      <c r="JYA7" s="1668"/>
      <c r="JYB7" s="1668"/>
      <c r="JYC7" s="1668"/>
      <c r="JYD7" s="1668"/>
      <c r="JYE7" s="1668"/>
      <c r="JYF7" s="1668"/>
      <c r="JYG7" s="1668"/>
      <c r="JYH7" s="1668"/>
      <c r="JYI7" s="1668"/>
      <c r="JYJ7" s="1668"/>
      <c r="JYK7" s="1668"/>
      <c r="JYL7" s="1668"/>
      <c r="JYM7" s="1668"/>
      <c r="JYN7" s="1668"/>
      <c r="JYO7" s="1668"/>
      <c r="JYP7" s="1668"/>
      <c r="JYQ7" s="1668"/>
      <c r="JYR7" s="1668"/>
      <c r="JYS7" s="1668"/>
      <c r="JYT7" s="1668"/>
      <c r="JYU7" s="1668"/>
      <c r="JYV7" s="1668"/>
      <c r="JYW7" s="1668"/>
      <c r="JYX7" s="1668"/>
      <c r="JYY7" s="1668"/>
      <c r="JYZ7" s="1668"/>
      <c r="JZA7" s="1668"/>
      <c r="JZB7" s="1668"/>
      <c r="JZC7" s="1668"/>
      <c r="JZD7" s="1668"/>
      <c r="JZE7" s="1668"/>
      <c r="JZF7" s="1668"/>
      <c r="JZG7" s="1668"/>
      <c r="JZH7" s="1668"/>
      <c r="JZI7" s="1668"/>
      <c r="JZJ7" s="1668"/>
      <c r="JZK7" s="1668"/>
      <c r="JZL7" s="1668"/>
      <c r="JZM7" s="1668"/>
      <c r="JZN7" s="1668"/>
      <c r="JZO7" s="1668"/>
      <c r="JZP7" s="1668"/>
      <c r="JZQ7" s="1668"/>
      <c r="JZR7" s="1668"/>
      <c r="JZS7" s="1668"/>
      <c r="JZT7" s="1668"/>
      <c r="JZU7" s="1668"/>
      <c r="JZV7" s="1668"/>
      <c r="JZW7" s="1668"/>
      <c r="JZX7" s="1668"/>
      <c r="JZY7" s="1668"/>
      <c r="JZZ7" s="1668"/>
      <c r="KAA7" s="1668"/>
      <c r="KAB7" s="1668"/>
      <c r="KAC7" s="1668"/>
      <c r="KAD7" s="1668"/>
      <c r="KAE7" s="1668"/>
      <c r="KAF7" s="1668"/>
      <c r="KAG7" s="1668"/>
      <c r="KAH7" s="1668"/>
      <c r="KAI7" s="1668"/>
      <c r="KAJ7" s="1668"/>
      <c r="KAK7" s="1668"/>
      <c r="KAL7" s="1668"/>
      <c r="KAM7" s="1668"/>
      <c r="KAN7" s="1668"/>
      <c r="KAO7" s="1668"/>
      <c r="KAP7" s="1668"/>
      <c r="KAQ7" s="1668"/>
      <c r="KAR7" s="1668"/>
      <c r="KAS7" s="1668"/>
      <c r="KAT7" s="1668"/>
      <c r="KAU7" s="1668"/>
      <c r="KAV7" s="1668"/>
      <c r="KAW7" s="1668"/>
      <c r="KAX7" s="1668"/>
      <c r="KAY7" s="1668"/>
      <c r="KAZ7" s="1668"/>
      <c r="KBA7" s="1668"/>
      <c r="KBB7" s="1668"/>
      <c r="KBC7" s="1668"/>
      <c r="KBD7" s="1668"/>
      <c r="KBE7" s="1668"/>
      <c r="KBF7" s="1668"/>
      <c r="KBG7" s="1668"/>
      <c r="KBH7" s="1668"/>
      <c r="KBI7" s="1668"/>
      <c r="KBJ7" s="1668"/>
      <c r="KBK7" s="1668"/>
      <c r="KBL7" s="1668"/>
      <c r="KBM7" s="1668"/>
      <c r="KBN7" s="1668"/>
      <c r="KBO7" s="1668"/>
      <c r="KBP7" s="1668"/>
      <c r="KBQ7" s="1668"/>
      <c r="KBR7" s="1668"/>
      <c r="KBS7" s="1668"/>
      <c r="KBT7" s="1668"/>
      <c r="KBU7" s="1668"/>
      <c r="KBV7" s="1668"/>
      <c r="KBW7" s="1668"/>
      <c r="KBX7" s="1668"/>
      <c r="KBY7" s="1668"/>
      <c r="KBZ7" s="1668"/>
      <c r="KCA7" s="1668"/>
      <c r="KCB7" s="1668"/>
      <c r="KCC7" s="1668"/>
      <c r="KCD7" s="1668"/>
      <c r="KCE7" s="1668"/>
      <c r="KCF7" s="1668"/>
      <c r="KCG7" s="1668"/>
      <c r="KCH7" s="1668"/>
      <c r="KCI7" s="1668"/>
      <c r="KCJ7" s="1668"/>
      <c r="KCK7" s="1668"/>
      <c r="KCL7" s="1668"/>
      <c r="KCM7" s="1668"/>
      <c r="KCN7" s="1668"/>
      <c r="KCO7" s="1668"/>
      <c r="KCP7" s="1668"/>
      <c r="KCQ7" s="1668"/>
      <c r="KCR7" s="1668"/>
      <c r="KCS7" s="1668"/>
      <c r="KCT7" s="1668"/>
      <c r="KCU7" s="1668"/>
      <c r="KCV7" s="1668"/>
      <c r="KCW7" s="1668"/>
      <c r="KCX7" s="1668"/>
      <c r="KCY7" s="1668"/>
      <c r="KCZ7" s="1668"/>
      <c r="KDA7" s="1668"/>
      <c r="KDB7" s="1668"/>
      <c r="KDC7" s="1668"/>
      <c r="KDD7" s="1668"/>
      <c r="KDE7" s="1668"/>
      <c r="KDF7" s="1668"/>
      <c r="KDG7" s="1668"/>
      <c r="KDH7" s="1668"/>
      <c r="KDI7" s="1668"/>
      <c r="KDJ7" s="1668"/>
      <c r="KDK7" s="1668"/>
      <c r="KDL7" s="1668"/>
      <c r="KDM7" s="1668"/>
      <c r="KDN7" s="1668"/>
      <c r="KDO7" s="1668"/>
      <c r="KDP7" s="1668"/>
      <c r="KDQ7" s="1668"/>
      <c r="KDR7" s="1668"/>
      <c r="KDS7" s="1668"/>
      <c r="KDT7" s="1668"/>
      <c r="KDU7" s="1668"/>
      <c r="KDV7" s="1668"/>
      <c r="KDW7" s="1668"/>
      <c r="KDX7" s="1668"/>
      <c r="KDY7" s="1668"/>
      <c r="KDZ7" s="1668"/>
      <c r="KEA7" s="1668"/>
      <c r="KEB7" s="1668"/>
      <c r="KEC7" s="1668"/>
      <c r="KED7" s="1668"/>
      <c r="KEE7" s="1668"/>
      <c r="KEF7" s="1668"/>
      <c r="KEG7" s="1668"/>
      <c r="KEH7" s="1668"/>
      <c r="KEI7" s="1668"/>
      <c r="KEJ7" s="1668"/>
      <c r="KEK7" s="1668"/>
      <c r="KEL7" s="1668"/>
      <c r="KEM7" s="1668"/>
      <c r="KEN7" s="1668"/>
      <c r="KEO7" s="1668"/>
      <c r="KEP7" s="1668"/>
      <c r="KEQ7" s="1668"/>
      <c r="KER7" s="1668"/>
      <c r="KES7" s="1668"/>
      <c r="KET7" s="1668"/>
      <c r="KEU7" s="1668"/>
      <c r="KEV7" s="1668"/>
      <c r="KEW7" s="1668"/>
      <c r="KEX7" s="1668"/>
      <c r="KEY7" s="1668"/>
      <c r="KEZ7" s="1668"/>
      <c r="KFA7" s="1668"/>
      <c r="KFB7" s="1668"/>
      <c r="KFC7" s="1668"/>
      <c r="KFD7" s="1668"/>
      <c r="KFE7" s="1668"/>
      <c r="KFF7" s="1668"/>
      <c r="KFG7" s="1668"/>
      <c r="KFH7" s="1668"/>
      <c r="KFI7" s="1668"/>
      <c r="KFJ7" s="1668"/>
      <c r="KFK7" s="1668"/>
      <c r="KFL7" s="1668"/>
      <c r="KFM7" s="1668"/>
      <c r="KFN7" s="1668"/>
      <c r="KFO7" s="1668"/>
      <c r="KFP7" s="1668"/>
      <c r="KFQ7" s="1668"/>
      <c r="KFR7" s="1668"/>
      <c r="KFS7" s="1668"/>
      <c r="KFT7" s="1668"/>
      <c r="KFU7" s="1668"/>
      <c r="KFV7" s="1668"/>
      <c r="KFW7" s="1668"/>
      <c r="KFX7" s="1668"/>
      <c r="KFY7" s="1668"/>
      <c r="KFZ7" s="1668"/>
      <c r="KGA7" s="1668"/>
      <c r="KGB7" s="1668"/>
      <c r="KGC7" s="1668"/>
      <c r="KGD7" s="1668"/>
      <c r="KGE7" s="1668"/>
      <c r="KGF7" s="1668"/>
      <c r="KGG7" s="1668"/>
      <c r="KGH7" s="1668"/>
      <c r="KGI7" s="1668"/>
      <c r="KGJ7" s="1668"/>
      <c r="KGK7" s="1668"/>
      <c r="KGL7" s="1668"/>
      <c r="KGM7" s="1668"/>
      <c r="KGN7" s="1668"/>
      <c r="KGO7" s="1668"/>
      <c r="KGP7" s="1668"/>
      <c r="KGQ7" s="1668"/>
      <c r="KGR7" s="1668"/>
      <c r="KGS7" s="1668"/>
      <c r="KGT7" s="1668"/>
      <c r="KGU7" s="1668"/>
      <c r="KGV7" s="1668"/>
      <c r="KGW7" s="1668"/>
      <c r="KGX7" s="1668"/>
      <c r="KGY7" s="1668"/>
      <c r="KGZ7" s="1668"/>
      <c r="KHA7" s="1668"/>
      <c r="KHB7" s="1668"/>
      <c r="KHC7" s="1668"/>
      <c r="KHD7" s="1668"/>
      <c r="KHE7" s="1668"/>
      <c r="KHF7" s="1668"/>
      <c r="KHG7" s="1668"/>
      <c r="KHH7" s="1668"/>
      <c r="KHI7" s="1668"/>
      <c r="KHJ7" s="1668"/>
      <c r="KHK7" s="1668"/>
      <c r="KHL7" s="1668"/>
      <c r="KHM7" s="1668"/>
      <c r="KHN7" s="1668"/>
      <c r="KHO7" s="1668"/>
      <c r="KHP7" s="1668"/>
      <c r="KHQ7" s="1668"/>
      <c r="KHR7" s="1668"/>
      <c r="KHS7" s="1668"/>
      <c r="KHT7" s="1668"/>
      <c r="KHU7" s="1668"/>
      <c r="KHV7" s="1668"/>
      <c r="KHW7" s="1668"/>
      <c r="KHX7" s="1668"/>
      <c r="KHY7" s="1668"/>
      <c r="KHZ7" s="1668"/>
      <c r="KIA7" s="1668"/>
      <c r="KIB7" s="1668"/>
      <c r="KIC7" s="1668"/>
      <c r="KID7" s="1668"/>
      <c r="KIE7" s="1668"/>
      <c r="KIF7" s="1668"/>
      <c r="KIG7" s="1668"/>
      <c r="KIH7" s="1668"/>
      <c r="KII7" s="1668"/>
      <c r="KIJ7" s="1668"/>
      <c r="KIK7" s="1668"/>
      <c r="KIL7" s="1668"/>
      <c r="KIM7" s="1668"/>
      <c r="KIN7" s="1668"/>
      <c r="KIO7" s="1668"/>
      <c r="KIP7" s="1668"/>
      <c r="KIQ7" s="1668"/>
      <c r="KIR7" s="1668"/>
      <c r="KIS7" s="1668"/>
      <c r="KIT7" s="1668"/>
      <c r="KIU7" s="1668"/>
      <c r="KIV7" s="1668"/>
      <c r="KIW7" s="1668"/>
      <c r="KIX7" s="1668"/>
      <c r="KIY7" s="1668"/>
      <c r="KIZ7" s="1668"/>
      <c r="KJA7" s="1668"/>
      <c r="KJB7" s="1668"/>
      <c r="KJC7" s="1668"/>
      <c r="KJD7" s="1668"/>
      <c r="KJE7" s="1668"/>
      <c r="KJF7" s="1668"/>
      <c r="KJG7" s="1668"/>
      <c r="KJH7" s="1668"/>
      <c r="KJI7" s="1668"/>
      <c r="KJJ7" s="1668"/>
      <c r="KJK7" s="1668"/>
      <c r="KJL7" s="1668"/>
      <c r="KJM7" s="1668"/>
      <c r="KJN7" s="1668"/>
      <c r="KJO7" s="1668"/>
      <c r="KJP7" s="1668"/>
      <c r="KJQ7" s="1668"/>
      <c r="KJR7" s="1668"/>
      <c r="KJS7" s="1668"/>
      <c r="KJT7" s="1668"/>
      <c r="KJU7" s="1668"/>
      <c r="KJV7" s="1668"/>
      <c r="KJW7" s="1668"/>
      <c r="KJX7" s="1668"/>
      <c r="KJY7" s="1668"/>
      <c r="KJZ7" s="1668"/>
      <c r="KKA7" s="1668"/>
      <c r="KKB7" s="1668"/>
      <c r="KKC7" s="1668"/>
      <c r="KKD7" s="1668"/>
      <c r="KKE7" s="1668"/>
      <c r="KKF7" s="1668"/>
      <c r="KKG7" s="1668"/>
      <c r="KKH7" s="1668"/>
      <c r="KKI7" s="1668"/>
      <c r="KKJ7" s="1668"/>
      <c r="KKK7" s="1668"/>
      <c r="KKL7" s="1668"/>
      <c r="KKM7" s="1668"/>
      <c r="KKN7" s="1668"/>
      <c r="KKO7" s="1668"/>
      <c r="KKP7" s="1668"/>
      <c r="KKQ7" s="1668"/>
      <c r="KKR7" s="1668"/>
      <c r="KKS7" s="1668"/>
      <c r="KKT7" s="1668"/>
      <c r="KKU7" s="1668"/>
      <c r="KKV7" s="1668"/>
      <c r="KKW7" s="1668"/>
      <c r="KKX7" s="1668"/>
      <c r="KKY7" s="1668"/>
      <c r="KKZ7" s="1668"/>
      <c r="KLA7" s="1668"/>
      <c r="KLB7" s="1668"/>
      <c r="KLC7" s="1668"/>
      <c r="KLD7" s="1668"/>
      <c r="KLE7" s="1668"/>
      <c r="KLF7" s="1668"/>
      <c r="KLG7" s="1668"/>
      <c r="KLH7" s="1668"/>
      <c r="KLI7" s="1668"/>
      <c r="KLJ7" s="1668"/>
      <c r="KLK7" s="1668"/>
      <c r="KLL7" s="1668"/>
      <c r="KLM7" s="1668"/>
      <c r="KLN7" s="1668"/>
      <c r="KLO7" s="1668"/>
      <c r="KLP7" s="1668"/>
      <c r="KLQ7" s="1668"/>
      <c r="KLR7" s="1668"/>
      <c r="KLS7" s="1668"/>
      <c r="KLT7" s="1668"/>
      <c r="KLU7" s="1668"/>
      <c r="KLV7" s="1668"/>
      <c r="KLW7" s="1668"/>
      <c r="KLX7" s="1668"/>
      <c r="KLY7" s="1668"/>
      <c r="KLZ7" s="1668"/>
      <c r="KMA7" s="1668"/>
      <c r="KMB7" s="1668"/>
      <c r="KMC7" s="1668"/>
      <c r="KMD7" s="1668"/>
      <c r="KME7" s="1668"/>
      <c r="KMF7" s="1668"/>
      <c r="KMG7" s="1668"/>
      <c r="KMH7" s="1668"/>
      <c r="KMI7" s="1668"/>
      <c r="KMJ7" s="1668"/>
      <c r="KMK7" s="1668"/>
      <c r="KML7" s="1668"/>
      <c r="KMM7" s="1668"/>
      <c r="KMN7" s="1668"/>
      <c r="KMO7" s="1668"/>
      <c r="KMP7" s="1668"/>
      <c r="KMQ7" s="1668"/>
      <c r="KMR7" s="1668"/>
      <c r="KMS7" s="1668"/>
      <c r="KMT7" s="1668"/>
      <c r="KMU7" s="1668"/>
      <c r="KMV7" s="1668"/>
      <c r="KMW7" s="1668"/>
      <c r="KMX7" s="1668"/>
      <c r="KMY7" s="1668"/>
      <c r="KMZ7" s="1668"/>
      <c r="KNA7" s="1668"/>
      <c r="KNB7" s="1668"/>
      <c r="KNC7" s="1668"/>
      <c r="KND7" s="1668"/>
      <c r="KNE7" s="1668"/>
      <c r="KNF7" s="1668"/>
      <c r="KNG7" s="1668"/>
      <c r="KNH7" s="1668"/>
      <c r="KNI7" s="1668"/>
      <c r="KNJ7" s="1668"/>
      <c r="KNK7" s="1668"/>
      <c r="KNL7" s="1668"/>
      <c r="KNM7" s="1668"/>
      <c r="KNN7" s="1668"/>
      <c r="KNO7" s="1668"/>
      <c r="KNP7" s="1668"/>
      <c r="KNQ7" s="1668"/>
      <c r="KNR7" s="1668"/>
      <c r="KNS7" s="1668"/>
      <c r="KNT7" s="1668"/>
      <c r="KNU7" s="1668"/>
      <c r="KNV7" s="1668"/>
      <c r="KNW7" s="1668"/>
      <c r="KNX7" s="1668"/>
      <c r="KNY7" s="1668"/>
      <c r="KNZ7" s="1668"/>
      <c r="KOA7" s="1668"/>
      <c r="KOB7" s="1668"/>
      <c r="KOC7" s="1668"/>
      <c r="KOD7" s="1668"/>
      <c r="KOE7" s="1668"/>
      <c r="KOF7" s="1668"/>
      <c r="KOG7" s="1668"/>
      <c r="KOH7" s="1668"/>
      <c r="KOI7" s="1668"/>
      <c r="KOJ7" s="1668"/>
      <c r="KOK7" s="1668"/>
      <c r="KOL7" s="1668"/>
      <c r="KOM7" s="1668"/>
      <c r="KON7" s="1668"/>
      <c r="KOO7" s="1668"/>
      <c r="KOP7" s="1668"/>
      <c r="KOQ7" s="1668"/>
      <c r="KOR7" s="1668"/>
      <c r="KOS7" s="1668"/>
      <c r="KOT7" s="1668"/>
      <c r="KOU7" s="1668"/>
      <c r="KOV7" s="1668"/>
      <c r="KOW7" s="1668"/>
      <c r="KOX7" s="1668"/>
      <c r="KOY7" s="1668"/>
      <c r="KOZ7" s="1668"/>
      <c r="KPA7" s="1668"/>
      <c r="KPB7" s="1668"/>
      <c r="KPC7" s="1668"/>
      <c r="KPD7" s="1668"/>
      <c r="KPE7" s="1668"/>
      <c r="KPF7" s="1668"/>
      <c r="KPG7" s="1668"/>
      <c r="KPH7" s="1668"/>
      <c r="KPI7" s="1668"/>
      <c r="KPJ7" s="1668"/>
      <c r="KPK7" s="1668"/>
      <c r="KPL7" s="1668"/>
      <c r="KPM7" s="1668"/>
      <c r="KPN7" s="1668"/>
      <c r="KPO7" s="1668"/>
      <c r="KPP7" s="1668"/>
      <c r="KPQ7" s="1668"/>
      <c r="KPR7" s="1668"/>
      <c r="KPS7" s="1668"/>
      <c r="KPT7" s="1668"/>
      <c r="KPU7" s="1668"/>
      <c r="KPV7" s="1668"/>
      <c r="KPW7" s="1668"/>
      <c r="KPX7" s="1668"/>
      <c r="KPY7" s="1668"/>
      <c r="KPZ7" s="1668"/>
      <c r="KQA7" s="1668"/>
      <c r="KQB7" s="1668"/>
      <c r="KQC7" s="1668"/>
      <c r="KQD7" s="1668"/>
      <c r="KQE7" s="1668"/>
      <c r="KQF7" s="1668"/>
      <c r="KQG7" s="1668"/>
      <c r="KQH7" s="1668"/>
      <c r="KQI7" s="1668"/>
      <c r="KQJ7" s="1668"/>
      <c r="KQK7" s="1668"/>
      <c r="KQL7" s="1668"/>
      <c r="KQM7" s="1668"/>
      <c r="KQN7" s="1668"/>
      <c r="KQO7" s="1668"/>
      <c r="KQP7" s="1668"/>
      <c r="KQQ7" s="1668"/>
      <c r="KQR7" s="1668"/>
      <c r="KQS7" s="1668"/>
      <c r="KQT7" s="1668"/>
      <c r="KQU7" s="1668"/>
      <c r="KQV7" s="1668"/>
      <c r="KQW7" s="1668"/>
      <c r="KQX7" s="1668"/>
      <c r="KQY7" s="1668"/>
      <c r="KQZ7" s="1668"/>
      <c r="KRA7" s="1668"/>
      <c r="KRB7" s="1668"/>
      <c r="KRC7" s="1668"/>
      <c r="KRD7" s="1668"/>
      <c r="KRE7" s="1668"/>
      <c r="KRF7" s="1668"/>
      <c r="KRG7" s="1668"/>
      <c r="KRH7" s="1668"/>
      <c r="KRI7" s="1668"/>
      <c r="KRJ7" s="1668"/>
      <c r="KRK7" s="1668"/>
      <c r="KRL7" s="1668"/>
      <c r="KRM7" s="1668"/>
      <c r="KRN7" s="1668"/>
      <c r="KRO7" s="1668"/>
      <c r="KRP7" s="1668"/>
      <c r="KRQ7" s="1668"/>
      <c r="KRR7" s="1668"/>
      <c r="KRS7" s="1668"/>
      <c r="KRT7" s="1668"/>
      <c r="KRU7" s="1668"/>
      <c r="KRV7" s="1668"/>
      <c r="KRW7" s="1668"/>
      <c r="KRX7" s="1668"/>
      <c r="KRY7" s="1668"/>
      <c r="KRZ7" s="1668"/>
      <c r="KSA7" s="1668"/>
      <c r="KSB7" s="1668"/>
      <c r="KSC7" s="1668"/>
      <c r="KSD7" s="1668"/>
      <c r="KSE7" s="1668"/>
      <c r="KSF7" s="1668"/>
      <c r="KSG7" s="1668"/>
      <c r="KSH7" s="1668"/>
      <c r="KSI7" s="1668"/>
      <c r="KSJ7" s="1668"/>
      <c r="KSK7" s="1668"/>
      <c r="KSL7" s="1668"/>
      <c r="KSM7" s="1668"/>
      <c r="KSN7" s="1668"/>
      <c r="KSO7" s="1668"/>
      <c r="KSP7" s="1668"/>
      <c r="KSQ7" s="1668"/>
      <c r="KSR7" s="1668"/>
      <c r="KSS7" s="1668"/>
      <c r="KST7" s="1668"/>
      <c r="KSU7" s="1668"/>
      <c r="KSV7" s="1668"/>
      <c r="KSW7" s="1668"/>
      <c r="KSX7" s="1668"/>
      <c r="KSY7" s="1668"/>
      <c r="KSZ7" s="1668"/>
      <c r="KTA7" s="1668"/>
      <c r="KTB7" s="1668"/>
      <c r="KTC7" s="1668"/>
      <c r="KTD7" s="1668"/>
      <c r="KTE7" s="1668"/>
      <c r="KTF7" s="1668"/>
      <c r="KTG7" s="1668"/>
      <c r="KTH7" s="1668"/>
      <c r="KTI7" s="1668"/>
      <c r="KTJ7" s="1668"/>
      <c r="KTK7" s="1668"/>
      <c r="KTL7" s="1668"/>
      <c r="KTM7" s="1668"/>
      <c r="KTN7" s="1668"/>
      <c r="KTO7" s="1668"/>
      <c r="KTP7" s="1668"/>
      <c r="KTQ7" s="1668"/>
      <c r="KTR7" s="1668"/>
      <c r="KTS7" s="1668"/>
      <c r="KTT7" s="1668"/>
      <c r="KTU7" s="1668"/>
      <c r="KTV7" s="1668"/>
      <c r="KTW7" s="1668"/>
      <c r="KTX7" s="1668"/>
      <c r="KTY7" s="1668"/>
      <c r="KTZ7" s="1668"/>
      <c r="KUA7" s="1668"/>
      <c r="KUB7" s="1668"/>
      <c r="KUC7" s="1668"/>
      <c r="KUD7" s="1668"/>
      <c r="KUE7" s="1668"/>
      <c r="KUF7" s="1668"/>
      <c r="KUG7" s="1668"/>
      <c r="KUH7" s="1668"/>
      <c r="KUI7" s="1668"/>
      <c r="KUJ7" s="1668"/>
      <c r="KUK7" s="1668"/>
      <c r="KUL7" s="1668"/>
      <c r="KUM7" s="1668"/>
      <c r="KUN7" s="1668"/>
      <c r="KUO7" s="1668"/>
      <c r="KUP7" s="1668"/>
      <c r="KUQ7" s="1668"/>
      <c r="KUR7" s="1668"/>
      <c r="KUS7" s="1668"/>
      <c r="KUT7" s="1668"/>
      <c r="KUU7" s="1668"/>
      <c r="KUV7" s="1668"/>
      <c r="KUW7" s="1668"/>
      <c r="KUX7" s="1668"/>
      <c r="KUY7" s="1668"/>
      <c r="KUZ7" s="1668"/>
      <c r="KVA7" s="1668"/>
      <c r="KVB7" s="1668"/>
      <c r="KVC7" s="1668"/>
      <c r="KVD7" s="1668"/>
      <c r="KVE7" s="1668"/>
      <c r="KVF7" s="1668"/>
      <c r="KVG7" s="1668"/>
      <c r="KVH7" s="1668"/>
      <c r="KVI7" s="1668"/>
      <c r="KVJ7" s="1668"/>
      <c r="KVK7" s="1668"/>
      <c r="KVL7" s="1668"/>
      <c r="KVM7" s="1668"/>
      <c r="KVN7" s="1668"/>
      <c r="KVO7" s="1668"/>
      <c r="KVP7" s="1668"/>
      <c r="KVQ7" s="1668"/>
      <c r="KVR7" s="1668"/>
      <c r="KVS7" s="1668"/>
      <c r="KVT7" s="1668"/>
      <c r="KVU7" s="1668"/>
      <c r="KVV7" s="1668"/>
      <c r="KVW7" s="1668"/>
      <c r="KVX7" s="1668"/>
      <c r="KVY7" s="1668"/>
      <c r="KVZ7" s="1668"/>
      <c r="KWA7" s="1668"/>
      <c r="KWB7" s="1668"/>
      <c r="KWC7" s="1668"/>
      <c r="KWD7" s="1668"/>
      <c r="KWE7" s="1668"/>
      <c r="KWF7" s="1668"/>
      <c r="KWG7" s="1668"/>
      <c r="KWH7" s="1668"/>
      <c r="KWI7" s="1668"/>
      <c r="KWJ7" s="1668"/>
      <c r="KWK7" s="1668"/>
      <c r="KWL7" s="1668"/>
      <c r="KWM7" s="1668"/>
      <c r="KWN7" s="1668"/>
      <c r="KWO7" s="1668"/>
      <c r="KWP7" s="1668"/>
      <c r="KWQ7" s="1668"/>
      <c r="KWR7" s="1668"/>
      <c r="KWS7" s="1668"/>
      <c r="KWT7" s="1668"/>
      <c r="KWU7" s="1668"/>
      <c r="KWV7" s="1668"/>
      <c r="KWW7" s="1668"/>
      <c r="KWX7" s="1668"/>
      <c r="KWY7" s="1668"/>
      <c r="KWZ7" s="1668"/>
      <c r="KXA7" s="1668"/>
      <c r="KXB7" s="1668"/>
      <c r="KXC7" s="1668"/>
      <c r="KXD7" s="1668"/>
      <c r="KXE7" s="1668"/>
      <c r="KXF7" s="1668"/>
      <c r="KXG7" s="1668"/>
      <c r="KXH7" s="1668"/>
      <c r="KXI7" s="1668"/>
      <c r="KXJ7" s="1668"/>
      <c r="KXK7" s="1668"/>
      <c r="KXL7" s="1668"/>
      <c r="KXM7" s="1668"/>
      <c r="KXN7" s="1668"/>
      <c r="KXO7" s="1668"/>
      <c r="KXP7" s="1668"/>
      <c r="KXQ7" s="1668"/>
      <c r="KXR7" s="1668"/>
      <c r="KXS7" s="1668"/>
      <c r="KXT7" s="1668"/>
      <c r="KXU7" s="1668"/>
      <c r="KXV7" s="1668"/>
      <c r="KXW7" s="1668"/>
      <c r="KXX7" s="1668"/>
      <c r="KXY7" s="1668"/>
      <c r="KXZ7" s="1668"/>
      <c r="KYA7" s="1668"/>
      <c r="KYB7" s="1668"/>
      <c r="KYC7" s="1668"/>
      <c r="KYD7" s="1668"/>
      <c r="KYE7" s="1668"/>
      <c r="KYF7" s="1668"/>
      <c r="KYG7" s="1668"/>
      <c r="KYH7" s="1668"/>
      <c r="KYI7" s="1668"/>
      <c r="KYJ7" s="1668"/>
      <c r="KYK7" s="1668"/>
      <c r="KYL7" s="1668"/>
      <c r="KYM7" s="1668"/>
      <c r="KYN7" s="1668"/>
      <c r="KYO7" s="1668"/>
      <c r="KYP7" s="1668"/>
      <c r="KYQ7" s="1668"/>
      <c r="KYR7" s="1668"/>
      <c r="KYS7" s="1668"/>
      <c r="KYT7" s="1668"/>
      <c r="KYU7" s="1668"/>
      <c r="KYV7" s="1668"/>
      <c r="KYW7" s="1668"/>
      <c r="KYX7" s="1668"/>
      <c r="KYY7" s="1668"/>
      <c r="KYZ7" s="1668"/>
      <c r="KZA7" s="1668"/>
      <c r="KZB7" s="1668"/>
      <c r="KZC7" s="1668"/>
      <c r="KZD7" s="1668"/>
      <c r="KZE7" s="1668"/>
      <c r="KZF7" s="1668"/>
      <c r="KZG7" s="1668"/>
      <c r="KZH7" s="1668"/>
      <c r="KZI7" s="1668"/>
      <c r="KZJ7" s="1668"/>
      <c r="KZK7" s="1668"/>
      <c r="KZL7" s="1668"/>
      <c r="KZM7" s="1668"/>
      <c r="KZN7" s="1668"/>
      <c r="KZO7" s="1668"/>
      <c r="KZP7" s="1668"/>
      <c r="KZQ7" s="1668"/>
      <c r="KZR7" s="1668"/>
      <c r="KZS7" s="1668"/>
      <c r="KZT7" s="1668"/>
      <c r="KZU7" s="1668"/>
      <c r="KZV7" s="1668"/>
      <c r="KZW7" s="1668"/>
      <c r="KZX7" s="1668"/>
      <c r="KZY7" s="1668"/>
      <c r="KZZ7" s="1668"/>
      <c r="LAA7" s="1668"/>
      <c r="LAB7" s="1668"/>
      <c r="LAC7" s="1668"/>
      <c r="LAD7" s="1668"/>
      <c r="LAE7" s="1668"/>
      <c r="LAF7" s="1668"/>
      <c r="LAG7" s="1668"/>
      <c r="LAH7" s="1668"/>
      <c r="LAI7" s="1668"/>
      <c r="LAJ7" s="1668"/>
      <c r="LAK7" s="1668"/>
      <c r="LAL7" s="1668"/>
      <c r="LAM7" s="1668"/>
      <c r="LAN7" s="1668"/>
      <c r="LAO7" s="1668"/>
      <c r="LAP7" s="1668"/>
      <c r="LAQ7" s="1668"/>
      <c r="LAR7" s="1668"/>
      <c r="LAS7" s="1668"/>
      <c r="LAT7" s="1668"/>
      <c r="LAU7" s="1668"/>
      <c r="LAV7" s="1668"/>
      <c r="LAW7" s="1668"/>
      <c r="LAX7" s="1668"/>
      <c r="LAY7" s="1668"/>
      <c r="LAZ7" s="1668"/>
      <c r="LBA7" s="1668"/>
      <c r="LBB7" s="1668"/>
      <c r="LBC7" s="1668"/>
      <c r="LBD7" s="1668"/>
      <c r="LBE7" s="1668"/>
      <c r="LBF7" s="1668"/>
      <c r="LBG7" s="1668"/>
      <c r="LBH7" s="1668"/>
      <c r="LBI7" s="1668"/>
      <c r="LBJ7" s="1668"/>
      <c r="LBK7" s="1668"/>
      <c r="LBL7" s="1668"/>
      <c r="LBM7" s="1668"/>
      <c r="LBN7" s="1668"/>
      <c r="LBO7" s="1668"/>
      <c r="LBP7" s="1668"/>
      <c r="LBQ7" s="1668"/>
      <c r="LBR7" s="1668"/>
      <c r="LBS7" s="1668"/>
      <c r="LBT7" s="1668"/>
      <c r="LBU7" s="1668"/>
      <c r="LBV7" s="1668"/>
      <c r="LBW7" s="1668"/>
      <c r="LBX7" s="1668"/>
      <c r="LBY7" s="1668"/>
      <c r="LBZ7" s="1668"/>
      <c r="LCA7" s="1668"/>
      <c r="LCB7" s="1668"/>
      <c r="LCC7" s="1668"/>
      <c r="LCD7" s="1668"/>
      <c r="LCE7" s="1668"/>
      <c r="LCF7" s="1668"/>
      <c r="LCG7" s="1668"/>
      <c r="LCH7" s="1668"/>
      <c r="LCI7" s="1668"/>
      <c r="LCJ7" s="1668"/>
      <c r="LCK7" s="1668"/>
      <c r="LCL7" s="1668"/>
      <c r="LCM7" s="1668"/>
      <c r="LCN7" s="1668"/>
      <c r="LCO7" s="1668"/>
      <c r="LCP7" s="1668"/>
      <c r="LCQ7" s="1668"/>
      <c r="LCR7" s="1668"/>
      <c r="LCS7" s="1668"/>
      <c r="LCT7" s="1668"/>
      <c r="LCU7" s="1668"/>
      <c r="LCV7" s="1668"/>
      <c r="LCW7" s="1668"/>
      <c r="LCX7" s="1668"/>
      <c r="LCY7" s="1668"/>
      <c r="LCZ7" s="1668"/>
      <c r="LDA7" s="1668"/>
      <c r="LDB7" s="1668"/>
      <c r="LDC7" s="1668"/>
      <c r="LDD7" s="1668"/>
      <c r="LDE7" s="1668"/>
      <c r="LDF7" s="1668"/>
      <c r="LDG7" s="1668"/>
      <c r="LDH7" s="1668"/>
      <c r="LDI7" s="1668"/>
      <c r="LDJ7" s="1668"/>
      <c r="LDK7" s="1668"/>
      <c r="LDL7" s="1668"/>
      <c r="LDM7" s="1668"/>
      <c r="LDN7" s="1668"/>
      <c r="LDO7" s="1668"/>
      <c r="LDP7" s="1668"/>
      <c r="LDQ7" s="1668"/>
      <c r="LDR7" s="1668"/>
      <c r="LDS7" s="1668"/>
      <c r="LDT7" s="1668"/>
      <c r="LDU7" s="1668"/>
      <c r="LDV7" s="1668"/>
      <c r="LDW7" s="1668"/>
      <c r="LDX7" s="1668"/>
      <c r="LDY7" s="1668"/>
      <c r="LDZ7" s="1668"/>
      <c r="LEA7" s="1668"/>
      <c r="LEB7" s="1668"/>
      <c r="LEC7" s="1668"/>
      <c r="LED7" s="1668"/>
      <c r="LEE7" s="1668"/>
      <c r="LEF7" s="1668"/>
      <c r="LEG7" s="1668"/>
      <c r="LEH7" s="1668"/>
      <c r="LEI7" s="1668"/>
      <c r="LEJ7" s="1668"/>
      <c r="LEK7" s="1668"/>
      <c r="LEL7" s="1668"/>
      <c r="LEM7" s="1668"/>
      <c r="LEN7" s="1668"/>
      <c r="LEO7" s="1668"/>
      <c r="LEP7" s="1668"/>
      <c r="LEQ7" s="1668"/>
      <c r="LER7" s="1668"/>
      <c r="LES7" s="1668"/>
      <c r="LET7" s="1668"/>
      <c r="LEU7" s="1668"/>
      <c r="LEV7" s="1668"/>
      <c r="LEW7" s="1668"/>
      <c r="LEX7" s="1668"/>
      <c r="LEY7" s="1668"/>
      <c r="LEZ7" s="1668"/>
      <c r="LFA7" s="1668"/>
      <c r="LFB7" s="1668"/>
      <c r="LFC7" s="1668"/>
      <c r="LFD7" s="1668"/>
      <c r="LFE7" s="1668"/>
      <c r="LFF7" s="1668"/>
      <c r="LFG7" s="1668"/>
      <c r="LFH7" s="1668"/>
      <c r="LFI7" s="1668"/>
      <c r="LFJ7" s="1668"/>
      <c r="LFK7" s="1668"/>
      <c r="LFL7" s="1668"/>
      <c r="LFM7" s="1668"/>
      <c r="LFN7" s="1668"/>
      <c r="LFO7" s="1668"/>
      <c r="LFP7" s="1668"/>
      <c r="LFQ7" s="1668"/>
      <c r="LFR7" s="1668"/>
      <c r="LFS7" s="1668"/>
      <c r="LFT7" s="1668"/>
      <c r="LFU7" s="1668"/>
      <c r="LFV7" s="1668"/>
      <c r="LFW7" s="1668"/>
      <c r="LFX7" s="1668"/>
      <c r="LFY7" s="1668"/>
      <c r="LFZ7" s="1668"/>
      <c r="LGA7" s="1668"/>
      <c r="LGB7" s="1668"/>
      <c r="LGC7" s="1668"/>
      <c r="LGD7" s="1668"/>
      <c r="LGE7" s="1668"/>
      <c r="LGF7" s="1668"/>
      <c r="LGG7" s="1668"/>
      <c r="LGH7" s="1668"/>
      <c r="LGI7" s="1668"/>
      <c r="LGJ7" s="1668"/>
      <c r="LGK7" s="1668"/>
      <c r="LGL7" s="1668"/>
      <c r="LGM7" s="1668"/>
      <c r="LGN7" s="1668"/>
      <c r="LGO7" s="1668"/>
      <c r="LGP7" s="1668"/>
      <c r="LGQ7" s="1668"/>
      <c r="LGR7" s="1668"/>
      <c r="LGS7" s="1668"/>
      <c r="LGT7" s="1668"/>
      <c r="LGU7" s="1668"/>
      <c r="LGV7" s="1668"/>
      <c r="LGW7" s="1668"/>
      <c r="LGX7" s="1668"/>
      <c r="LGY7" s="1668"/>
      <c r="LGZ7" s="1668"/>
      <c r="LHA7" s="1668"/>
      <c r="LHB7" s="1668"/>
      <c r="LHC7" s="1668"/>
      <c r="LHD7" s="1668"/>
      <c r="LHE7" s="1668"/>
      <c r="LHF7" s="1668"/>
      <c r="LHG7" s="1668"/>
      <c r="LHH7" s="1668"/>
      <c r="LHI7" s="1668"/>
      <c r="LHJ7" s="1668"/>
      <c r="LHK7" s="1668"/>
      <c r="LHL7" s="1668"/>
      <c r="LHM7" s="1668"/>
      <c r="LHN7" s="1668"/>
      <c r="LHO7" s="1668"/>
      <c r="LHP7" s="1668"/>
      <c r="LHQ7" s="1668"/>
      <c r="LHR7" s="1668"/>
      <c r="LHS7" s="1668"/>
      <c r="LHT7" s="1668"/>
      <c r="LHU7" s="1668"/>
      <c r="LHV7" s="1668"/>
      <c r="LHW7" s="1668"/>
      <c r="LHX7" s="1668"/>
      <c r="LHY7" s="1668"/>
      <c r="LHZ7" s="1668"/>
      <c r="LIA7" s="1668"/>
      <c r="LIB7" s="1668"/>
      <c r="LIC7" s="1668"/>
      <c r="LID7" s="1668"/>
      <c r="LIE7" s="1668"/>
      <c r="LIF7" s="1668"/>
      <c r="LIG7" s="1668"/>
      <c r="LIH7" s="1668"/>
      <c r="LII7" s="1668"/>
      <c r="LIJ7" s="1668"/>
      <c r="LIK7" s="1668"/>
      <c r="LIL7" s="1668"/>
      <c r="LIM7" s="1668"/>
      <c r="LIN7" s="1668"/>
      <c r="LIO7" s="1668"/>
      <c r="LIP7" s="1668"/>
      <c r="LIQ7" s="1668"/>
      <c r="LIR7" s="1668"/>
      <c r="LIS7" s="1668"/>
      <c r="LIT7" s="1668"/>
      <c r="LIU7" s="1668"/>
      <c r="LIV7" s="1668"/>
      <c r="LIW7" s="1668"/>
      <c r="LIX7" s="1668"/>
      <c r="LIY7" s="1668"/>
      <c r="LIZ7" s="1668"/>
      <c r="LJA7" s="1668"/>
      <c r="LJB7" s="1668"/>
      <c r="LJC7" s="1668"/>
      <c r="LJD7" s="1668"/>
      <c r="LJE7" s="1668"/>
      <c r="LJF7" s="1668"/>
      <c r="LJG7" s="1668"/>
      <c r="LJH7" s="1668"/>
      <c r="LJI7" s="1668"/>
      <c r="LJJ7" s="1668"/>
      <c r="LJK7" s="1668"/>
      <c r="LJL7" s="1668"/>
      <c r="LJM7" s="1668"/>
      <c r="LJN7" s="1668"/>
      <c r="LJO7" s="1668"/>
      <c r="LJP7" s="1668"/>
      <c r="LJQ7" s="1668"/>
      <c r="LJR7" s="1668"/>
      <c r="LJS7" s="1668"/>
      <c r="LJT7" s="1668"/>
      <c r="LJU7" s="1668"/>
      <c r="LJV7" s="1668"/>
      <c r="LJW7" s="1668"/>
      <c r="LJX7" s="1668"/>
      <c r="LJY7" s="1668"/>
      <c r="LJZ7" s="1668"/>
      <c r="LKA7" s="1668"/>
      <c r="LKB7" s="1668"/>
      <c r="LKC7" s="1668"/>
      <c r="LKD7" s="1668"/>
      <c r="LKE7" s="1668"/>
      <c r="LKF7" s="1668"/>
      <c r="LKG7" s="1668"/>
      <c r="LKH7" s="1668"/>
      <c r="LKI7" s="1668"/>
      <c r="LKJ7" s="1668"/>
      <c r="LKK7" s="1668"/>
      <c r="LKL7" s="1668"/>
      <c r="LKM7" s="1668"/>
      <c r="LKN7" s="1668"/>
      <c r="LKO7" s="1668"/>
      <c r="LKP7" s="1668"/>
      <c r="LKQ7" s="1668"/>
      <c r="LKR7" s="1668"/>
      <c r="LKS7" s="1668"/>
      <c r="LKT7" s="1668"/>
      <c r="LKU7" s="1668"/>
      <c r="LKV7" s="1668"/>
      <c r="LKW7" s="1668"/>
      <c r="LKX7" s="1668"/>
      <c r="LKY7" s="1668"/>
      <c r="LKZ7" s="1668"/>
      <c r="LLA7" s="1668"/>
      <c r="LLB7" s="1668"/>
      <c r="LLC7" s="1668"/>
      <c r="LLD7" s="1668"/>
      <c r="LLE7" s="1668"/>
      <c r="LLF7" s="1668"/>
      <c r="LLG7" s="1668"/>
      <c r="LLH7" s="1668"/>
      <c r="LLI7" s="1668"/>
      <c r="LLJ7" s="1668"/>
      <c r="LLK7" s="1668"/>
      <c r="LLL7" s="1668"/>
      <c r="LLM7" s="1668"/>
      <c r="LLN7" s="1668"/>
      <c r="LLO7" s="1668"/>
      <c r="LLP7" s="1668"/>
      <c r="LLQ7" s="1668"/>
      <c r="LLR7" s="1668"/>
      <c r="LLS7" s="1668"/>
      <c r="LLT7" s="1668"/>
      <c r="LLU7" s="1668"/>
      <c r="LLV7" s="1668"/>
      <c r="LLW7" s="1668"/>
      <c r="LLX7" s="1668"/>
      <c r="LLY7" s="1668"/>
      <c r="LLZ7" s="1668"/>
      <c r="LMA7" s="1668"/>
      <c r="LMB7" s="1668"/>
      <c r="LMC7" s="1668"/>
      <c r="LMD7" s="1668"/>
      <c r="LME7" s="1668"/>
      <c r="LMF7" s="1668"/>
      <c r="LMG7" s="1668"/>
      <c r="LMH7" s="1668"/>
      <c r="LMI7" s="1668"/>
      <c r="LMJ7" s="1668"/>
      <c r="LMK7" s="1668"/>
      <c r="LML7" s="1668"/>
      <c r="LMM7" s="1668"/>
      <c r="LMN7" s="1668"/>
      <c r="LMO7" s="1668"/>
      <c r="LMP7" s="1668"/>
      <c r="LMQ7" s="1668"/>
      <c r="LMR7" s="1668"/>
      <c r="LMS7" s="1668"/>
      <c r="LMT7" s="1668"/>
      <c r="LMU7" s="1668"/>
      <c r="LMV7" s="1668"/>
      <c r="LMW7" s="1668"/>
      <c r="LMX7" s="1668"/>
      <c r="LMY7" s="1668"/>
      <c r="LMZ7" s="1668"/>
      <c r="LNA7" s="1668"/>
      <c r="LNB7" s="1668"/>
      <c r="LNC7" s="1668"/>
      <c r="LND7" s="1668"/>
      <c r="LNE7" s="1668"/>
      <c r="LNF7" s="1668"/>
      <c r="LNG7" s="1668"/>
      <c r="LNH7" s="1668"/>
      <c r="LNI7" s="1668"/>
      <c r="LNJ7" s="1668"/>
      <c r="LNK7" s="1668"/>
      <c r="LNL7" s="1668"/>
      <c r="LNM7" s="1668"/>
      <c r="LNN7" s="1668"/>
      <c r="LNO7" s="1668"/>
      <c r="LNP7" s="1668"/>
      <c r="LNQ7" s="1668"/>
      <c r="LNR7" s="1668"/>
      <c r="LNS7" s="1668"/>
      <c r="LNT7" s="1668"/>
      <c r="LNU7" s="1668"/>
      <c r="LNV7" s="1668"/>
      <c r="LNW7" s="1668"/>
      <c r="LNX7" s="1668"/>
      <c r="LNY7" s="1668"/>
      <c r="LNZ7" s="1668"/>
      <c r="LOA7" s="1668"/>
      <c r="LOB7" s="1668"/>
      <c r="LOC7" s="1668"/>
      <c r="LOD7" s="1668"/>
      <c r="LOE7" s="1668"/>
      <c r="LOF7" s="1668"/>
      <c r="LOG7" s="1668"/>
      <c r="LOH7" s="1668"/>
      <c r="LOI7" s="1668"/>
      <c r="LOJ7" s="1668"/>
      <c r="LOK7" s="1668"/>
      <c r="LOL7" s="1668"/>
      <c r="LOM7" s="1668"/>
      <c r="LON7" s="1668"/>
      <c r="LOO7" s="1668"/>
      <c r="LOP7" s="1668"/>
      <c r="LOQ7" s="1668"/>
      <c r="LOR7" s="1668"/>
      <c r="LOS7" s="1668"/>
      <c r="LOT7" s="1668"/>
      <c r="LOU7" s="1668"/>
      <c r="LOV7" s="1668"/>
      <c r="LOW7" s="1668"/>
      <c r="LOX7" s="1668"/>
      <c r="LOY7" s="1668"/>
      <c r="LOZ7" s="1668"/>
      <c r="LPA7" s="1668"/>
      <c r="LPB7" s="1668"/>
      <c r="LPC7" s="1668"/>
      <c r="LPD7" s="1668"/>
      <c r="LPE7" s="1668"/>
      <c r="LPF7" s="1668"/>
      <c r="LPG7" s="1668"/>
      <c r="LPH7" s="1668"/>
      <c r="LPI7" s="1668"/>
      <c r="LPJ7" s="1668"/>
      <c r="LPK7" s="1668"/>
      <c r="LPL7" s="1668"/>
      <c r="LPM7" s="1668"/>
      <c r="LPN7" s="1668"/>
      <c r="LPO7" s="1668"/>
      <c r="LPP7" s="1668"/>
      <c r="LPQ7" s="1668"/>
      <c r="LPR7" s="1668"/>
      <c r="LPS7" s="1668"/>
      <c r="LPT7" s="1668"/>
      <c r="LPU7" s="1668"/>
      <c r="LPV7" s="1668"/>
      <c r="LPW7" s="1668"/>
      <c r="LPX7" s="1668"/>
      <c r="LPY7" s="1668"/>
      <c r="LPZ7" s="1668"/>
      <c r="LQA7" s="1668"/>
      <c r="LQB7" s="1668"/>
      <c r="LQC7" s="1668"/>
      <c r="LQD7" s="1668"/>
      <c r="LQE7" s="1668"/>
      <c r="LQF7" s="1668"/>
      <c r="LQG7" s="1668"/>
      <c r="LQH7" s="1668"/>
      <c r="LQI7" s="1668"/>
      <c r="LQJ7" s="1668"/>
      <c r="LQK7" s="1668"/>
      <c r="LQL7" s="1668"/>
      <c r="LQM7" s="1668"/>
      <c r="LQN7" s="1668"/>
      <c r="LQO7" s="1668"/>
      <c r="LQP7" s="1668"/>
      <c r="LQQ7" s="1668"/>
      <c r="LQR7" s="1668"/>
      <c r="LQS7" s="1668"/>
      <c r="LQT7" s="1668"/>
      <c r="LQU7" s="1668"/>
      <c r="LQV7" s="1668"/>
      <c r="LQW7" s="1668"/>
      <c r="LQX7" s="1668"/>
      <c r="LQY7" s="1668"/>
      <c r="LQZ7" s="1668"/>
      <c r="LRA7" s="1668"/>
      <c r="LRB7" s="1668"/>
      <c r="LRC7" s="1668"/>
      <c r="LRD7" s="1668"/>
      <c r="LRE7" s="1668"/>
      <c r="LRF7" s="1668"/>
      <c r="LRG7" s="1668"/>
      <c r="LRH7" s="1668"/>
      <c r="LRI7" s="1668"/>
      <c r="LRJ7" s="1668"/>
      <c r="LRK7" s="1668"/>
      <c r="LRL7" s="1668"/>
      <c r="LRM7" s="1668"/>
      <c r="LRN7" s="1668"/>
      <c r="LRO7" s="1668"/>
      <c r="LRP7" s="1668"/>
      <c r="LRQ7" s="1668"/>
      <c r="LRR7" s="1668"/>
      <c r="LRS7" s="1668"/>
      <c r="LRT7" s="1668"/>
      <c r="LRU7" s="1668"/>
      <c r="LRV7" s="1668"/>
      <c r="LRW7" s="1668"/>
      <c r="LRX7" s="1668"/>
      <c r="LRY7" s="1668"/>
      <c r="LRZ7" s="1668"/>
      <c r="LSA7" s="1668"/>
      <c r="LSB7" s="1668"/>
      <c r="LSC7" s="1668"/>
      <c r="LSD7" s="1668"/>
      <c r="LSE7" s="1668"/>
      <c r="LSF7" s="1668"/>
      <c r="LSG7" s="1668"/>
      <c r="LSH7" s="1668"/>
      <c r="LSI7" s="1668"/>
      <c r="LSJ7" s="1668"/>
      <c r="LSK7" s="1668"/>
      <c r="LSL7" s="1668"/>
      <c r="LSM7" s="1668"/>
      <c r="LSN7" s="1668"/>
      <c r="LSO7" s="1668"/>
      <c r="LSP7" s="1668"/>
      <c r="LSQ7" s="1668"/>
      <c r="LSR7" s="1668"/>
      <c r="LSS7" s="1668"/>
      <c r="LST7" s="1668"/>
      <c r="LSU7" s="1668"/>
      <c r="LSV7" s="1668"/>
      <c r="LSW7" s="1668"/>
      <c r="LSX7" s="1668"/>
      <c r="LSY7" s="1668"/>
      <c r="LSZ7" s="1668"/>
      <c r="LTA7" s="1668"/>
      <c r="LTB7" s="1668"/>
      <c r="LTC7" s="1668"/>
      <c r="LTD7" s="1668"/>
      <c r="LTE7" s="1668"/>
      <c r="LTF7" s="1668"/>
      <c r="LTG7" s="1668"/>
      <c r="LTH7" s="1668"/>
      <c r="LTI7" s="1668"/>
      <c r="LTJ7" s="1668"/>
      <c r="LTK7" s="1668"/>
      <c r="LTL7" s="1668"/>
      <c r="LTM7" s="1668"/>
      <c r="LTN7" s="1668"/>
      <c r="LTO7" s="1668"/>
      <c r="LTP7" s="1668"/>
      <c r="LTQ7" s="1668"/>
      <c r="LTR7" s="1668"/>
      <c r="LTS7" s="1668"/>
      <c r="LTT7" s="1668"/>
      <c r="LTU7" s="1668"/>
      <c r="LTV7" s="1668"/>
      <c r="LTW7" s="1668"/>
      <c r="LTX7" s="1668"/>
      <c r="LTY7" s="1668"/>
      <c r="LTZ7" s="1668"/>
      <c r="LUA7" s="1668"/>
      <c r="LUB7" s="1668"/>
      <c r="LUC7" s="1668"/>
      <c r="LUD7" s="1668"/>
      <c r="LUE7" s="1668"/>
      <c r="LUF7" s="1668"/>
      <c r="LUG7" s="1668"/>
      <c r="LUH7" s="1668"/>
      <c r="LUI7" s="1668"/>
      <c r="LUJ7" s="1668"/>
      <c r="LUK7" s="1668"/>
      <c r="LUL7" s="1668"/>
      <c r="LUM7" s="1668"/>
      <c r="LUN7" s="1668"/>
      <c r="LUO7" s="1668"/>
      <c r="LUP7" s="1668"/>
      <c r="LUQ7" s="1668"/>
      <c r="LUR7" s="1668"/>
      <c r="LUS7" s="1668"/>
      <c r="LUT7" s="1668"/>
      <c r="LUU7" s="1668"/>
      <c r="LUV7" s="1668"/>
      <c r="LUW7" s="1668"/>
      <c r="LUX7" s="1668"/>
      <c r="LUY7" s="1668"/>
      <c r="LUZ7" s="1668"/>
      <c r="LVA7" s="1668"/>
      <c r="LVB7" s="1668"/>
      <c r="LVC7" s="1668"/>
      <c r="LVD7" s="1668"/>
      <c r="LVE7" s="1668"/>
      <c r="LVF7" s="1668"/>
      <c r="LVG7" s="1668"/>
      <c r="LVH7" s="1668"/>
      <c r="LVI7" s="1668"/>
      <c r="LVJ7" s="1668"/>
      <c r="LVK7" s="1668"/>
      <c r="LVL7" s="1668"/>
      <c r="LVM7" s="1668"/>
      <c r="LVN7" s="1668"/>
      <c r="LVO7" s="1668"/>
      <c r="LVP7" s="1668"/>
      <c r="LVQ7" s="1668"/>
      <c r="LVR7" s="1668"/>
      <c r="LVS7" s="1668"/>
      <c r="LVT7" s="1668"/>
      <c r="LVU7" s="1668"/>
      <c r="LVV7" s="1668"/>
      <c r="LVW7" s="1668"/>
      <c r="LVX7" s="1668"/>
      <c r="LVY7" s="1668"/>
      <c r="LVZ7" s="1668"/>
      <c r="LWA7" s="1668"/>
      <c r="LWB7" s="1668"/>
      <c r="LWC7" s="1668"/>
      <c r="LWD7" s="1668"/>
      <c r="LWE7" s="1668"/>
      <c r="LWF7" s="1668"/>
      <c r="LWG7" s="1668"/>
      <c r="LWH7" s="1668"/>
      <c r="LWI7" s="1668"/>
      <c r="LWJ7" s="1668"/>
      <c r="LWK7" s="1668"/>
      <c r="LWL7" s="1668"/>
      <c r="LWM7" s="1668"/>
      <c r="LWN7" s="1668"/>
      <c r="LWO7" s="1668"/>
      <c r="LWP7" s="1668"/>
      <c r="LWQ7" s="1668"/>
      <c r="LWR7" s="1668"/>
      <c r="LWS7" s="1668"/>
      <c r="LWT7" s="1668"/>
      <c r="LWU7" s="1668"/>
      <c r="LWV7" s="1668"/>
      <c r="LWW7" s="1668"/>
      <c r="LWX7" s="1668"/>
      <c r="LWY7" s="1668"/>
      <c r="LWZ7" s="1668"/>
      <c r="LXA7" s="1668"/>
      <c r="LXB7" s="1668"/>
      <c r="LXC7" s="1668"/>
      <c r="LXD7" s="1668"/>
      <c r="LXE7" s="1668"/>
      <c r="LXF7" s="1668"/>
      <c r="LXG7" s="1668"/>
      <c r="LXH7" s="1668"/>
      <c r="LXI7" s="1668"/>
      <c r="LXJ7" s="1668"/>
      <c r="LXK7" s="1668"/>
      <c r="LXL7" s="1668"/>
      <c r="LXM7" s="1668"/>
      <c r="LXN7" s="1668"/>
      <c r="LXO7" s="1668"/>
      <c r="LXP7" s="1668"/>
      <c r="LXQ7" s="1668"/>
      <c r="LXR7" s="1668"/>
      <c r="LXS7" s="1668"/>
      <c r="LXT7" s="1668"/>
      <c r="LXU7" s="1668"/>
      <c r="LXV7" s="1668"/>
      <c r="LXW7" s="1668"/>
      <c r="LXX7" s="1668"/>
      <c r="LXY7" s="1668"/>
      <c r="LXZ7" s="1668"/>
      <c r="LYA7" s="1668"/>
      <c r="LYB7" s="1668"/>
      <c r="LYC7" s="1668"/>
      <c r="LYD7" s="1668"/>
      <c r="LYE7" s="1668"/>
      <c r="LYF7" s="1668"/>
      <c r="LYG7" s="1668"/>
      <c r="LYH7" s="1668"/>
      <c r="LYI7" s="1668"/>
      <c r="LYJ7" s="1668"/>
      <c r="LYK7" s="1668"/>
      <c r="LYL7" s="1668"/>
      <c r="LYM7" s="1668"/>
      <c r="LYN7" s="1668"/>
      <c r="LYO7" s="1668"/>
      <c r="LYP7" s="1668"/>
      <c r="LYQ7" s="1668"/>
      <c r="LYR7" s="1668"/>
      <c r="LYS7" s="1668"/>
      <c r="LYT7" s="1668"/>
      <c r="LYU7" s="1668"/>
      <c r="LYV7" s="1668"/>
      <c r="LYW7" s="1668"/>
      <c r="LYX7" s="1668"/>
      <c r="LYY7" s="1668"/>
      <c r="LYZ7" s="1668"/>
      <c r="LZA7" s="1668"/>
      <c r="LZB7" s="1668"/>
      <c r="LZC7" s="1668"/>
      <c r="LZD7" s="1668"/>
      <c r="LZE7" s="1668"/>
      <c r="LZF7" s="1668"/>
      <c r="LZG7" s="1668"/>
      <c r="LZH7" s="1668"/>
      <c r="LZI7" s="1668"/>
      <c r="LZJ7" s="1668"/>
      <c r="LZK7" s="1668"/>
      <c r="LZL7" s="1668"/>
      <c r="LZM7" s="1668"/>
      <c r="LZN7" s="1668"/>
      <c r="LZO7" s="1668"/>
      <c r="LZP7" s="1668"/>
      <c r="LZQ7" s="1668"/>
      <c r="LZR7" s="1668"/>
      <c r="LZS7" s="1668"/>
      <c r="LZT7" s="1668"/>
      <c r="LZU7" s="1668"/>
      <c r="LZV7" s="1668"/>
      <c r="LZW7" s="1668"/>
      <c r="LZX7" s="1668"/>
      <c r="LZY7" s="1668"/>
      <c r="LZZ7" s="1668"/>
      <c r="MAA7" s="1668"/>
      <c r="MAB7" s="1668"/>
      <c r="MAC7" s="1668"/>
      <c r="MAD7" s="1668"/>
      <c r="MAE7" s="1668"/>
      <c r="MAF7" s="1668"/>
      <c r="MAG7" s="1668"/>
      <c r="MAH7" s="1668"/>
      <c r="MAI7" s="1668"/>
      <c r="MAJ7" s="1668"/>
      <c r="MAK7" s="1668"/>
      <c r="MAL7" s="1668"/>
      <c r="MAM7" s="1668"/>
      <c r="MAN7" s="1668"/>
      <c r="MAO7" s="1668"/>
      <c r="MAP7" s="1668"/>
      <c r="MAQ7" s="1668"/>
      <c r="MAR7" s="1668"/>
      <c r="MAS7" s="1668"/>
      <c r="MAT7" s="1668"/>
      <c r="MAU7" s="1668"/>
      <c r="MAV7" s="1668"/>
      <c r="MAW7" s="1668"/>
      <c r="MAX7" s="1668"/>
      <c r="MAY7" s="1668"/>
      <c r="MAZ7" s="1668"/>
      <c r="MBA7" s="1668"/>
      <c r="MBB7" s="1668"/>
      <c r="MBC7" s="1668"/>
      <c r="MBD7" s="1668"/>
      <c r="MBE7" s="1668"/>
      <c r="MBF7" s="1668"/>
      <c r="MBG7" s="1668"/>
      <c r="MBH7" s="1668"/>
      <c r="MBI7" s="1668"/>
      <c r="MBJ7" s="1668"/>
      <c r="MBK7" s="1668"/>
      <c r="MBL7" s="1668"/>
      <c r="MBM7" s="1668"/>
      <c r="MBN7" s="1668"/>
      <c r="MBO7" s="1668"/>
      <c r="MBP7" s="1668"/>
      <c r="MBQ7" s="1668"/>
      <c r="MBR7" s="1668"/>
      <c r="MBS7" s="1668"/>
      <c r="MBT7" s="1668"/>
      <c r="MBU7" s="1668"/>
      <c r="MBV7" s="1668"/>
      <c r="MBW7" s="1668"/>
      <c r="MBX7" s="1668"/>
      <c r="MBY7" s="1668"/>
      <c r="MBZ7" s="1668"/>
      <c r="MCA7" s="1668"/>
      <c r="MCB7" s="1668"/>
      <c r="MCC7" s="1668"/>
      <c r="MCD7" s="1668"/>
      <c r="MCE7" s="1668"/>
      <c r="MCF7" s="1668"/>
      <c r="MCG7" s="1668"/>
      <c r="MCH7" s="1668"/>
      <c r="MCI7" s="1668"/>
      <c r="MCJ7" s="1668"/>
      <c r="MCK7" s="1668"/>
      <c r="MCL7" s="1668"/>
      <c r="MCM7" s="1668"/>
      <c r="MCN7" s="1668"/>
      <c r="MCO7" s="1668"/>
      <c r="MCP7" s="1668"/>
      <c r="MCQ7" s="1668"/>
      <c r="MCR7" s="1668"/>
      <c r="MCS7" s="1668"/>
      <c r="MCT7" s="1668"/>
      <c r="MCU7" s="1668"/>
      <c r="MCV7" s="1668"/>
      <c r="MCW7" s="1668"/>
      <c r="MCX7" s="1668"/>
      <c r="MCY7" s="1668"/>
      <c r="MCZ7" s="1668"/>
      <c r="MDA7" s="1668"/>
      <c r="MDB7" s="1668"/>
      <c r="MDC7" s="1668"/>
      <c r="MDD7" s="1668"/>
      <c r="MDE7" s="1668"/>
      <c r="MDF7" s="1668"/>
      <c r="MDG7" s="1668"/>
      <c r="MDH7" s="1668"/>
      <c r="MDI7" s="1668"/>
      <c r="MDJ7" s="1668"/>
      <c r="MDK7" s="1668"/>
      <c r="MDL7" s="1668"/>
      <c r="MDM7" s="1668"/>
      <c r="MDN7" s="1668"/>
      <c r="MDO7" s="1668"/>
      <c r="MDP7" s="1668"/>
      <c r="MDQ7" s="1668"/>
      <c r="MDR7" s="1668"/>
      <c r="MDS7" s="1668"/>
      <c r="MDT7" s="1668"/>
      <c r="MDU7" s="1668"/>
      <c r="MDV7" s="1668"/>
      <c r="MDW7" s="1668"/>
      <c r="MDX7" s="1668"/>
      <c r="MDY7" s="1668"/>
      <c r="MDZ7" s="1668"/>
      <c r="MEA7" s="1668"/>
      <c r="MEB7" s="1668"/>
      <c r="MEC7" s="1668"/>
      <c r="MED7" s="1668"/>
      <c r="MEE7" s="1668"/>
      <c r="MEF7" s="1668"/>
      <c r="MEG7" s="1668"/>
      <c r="MEH7" s="1668"/>
      <c r="MEI7" s="1668"/>
      <c r="MEJ7" s="1668"/>
      <c r="MEK7" s="1668"/>
      <c r="MEL7" s="1668"/>
      <c r="MEM7" s="1668"/>
      <c r="MEN7" s="1668"/>
      <c r="MEO7" s="1668"/>
      <c r="MEP7" s="1668"/>
      <c r="MEQ7" s="1668"/>
      <c r="MER7" s="1668"/>
      <c r="MES7" s="1668"/>
      <c r="MET7" s="1668"/>
      <c r="MEU7" s="1668"/>
      <c r="MEV7" s="1668"/>
      <c r="MEW7" s="1668"/>
      <c r="MEX7" s="1668"/>
      <c r="MEY7" s="1668"/>
      <c r="MEZ7" s="1668"/>
      <c r="MFA7" s="1668"/>
      <c r="MFB7" s="1668"/>
      <c r="MFC7" s="1668"/>
      <c r="MFD7" s="1668"/>
      <c r="MFE7" s="1668"/>
      <c r="MFF7" s="1668"/>
      <c r="MFG7" s="1668"/>
      <c r="MFH7" s="1668"/>
      <c r="MFI7" s="1668"/>
      <c r="MFJ7" s="1668"/>
      <c r="MFK7" s="1668"/>
      <c r="MFL7" s="1668"/>
      <c r="MFM7" s="1668"/>
      <c r="MFN7" s="1668"/>
      <c r="MFO7" s="1668"/>
      <c r="MFP7" s="1668"/>
      <c r="MFQ7" s="1668"/>
      <c r="MFR7" s="1668"/>
      <c r="MFS7" s="1668"/>
      <c r="MFT7" s="1668"/>
      <c r="MFU7" s="1668"/>
      <c r="MFV7" s="1668"/>
      <c r="MFW7" s="1668"/>
      <c r="MFX7" s="1668"/>
      <c r="MFY7" s="1668"/>
      <c r="MFZ7" s="1668"/>
      <c r="MGA7" s="1668"/>
      <c r="MGB7" s="1668"/>
      <c r="MGC7" s="1668"/>
      <c r="MGD7" s="1668"/>
      <c r="MGE7" s="1668"/>
      <c r="MGF7" s="1668"/>
      <c r="MGG7" s="1668"/>
      <c r="MGH7" s="1668"/>
      <c r="MGI7" s="1668"/>
      <c r="MGJ7" s="1668"/>
      <c r="MGK7" s="1668"/>
      <c r="MGL7" s="1668"/>
      <c r="MGM7" s="1668"/>
      <c r="MGN7" s="1668"/>
      <c r="MGO7" s="1668"/>
      <c r="MGP7" s="1668"/>
      <c r="MGQ7" s="1668"/>
      <c r="MGR7" s="1668"/>
      <c r="MGS7" s="1668"/>
      <c r="MGT7" s="1668"/>
      <c r="MGU7" s="1668"/>
      <c r="MGV7" s="1668"/>
      <c r="MGW7" s="1668"/>
      <c r="MGX7" s="1668"/>
      <c r="MGY7" s="1668"/>
      <c r="MGZ7" s="1668"/>
      <c r="MHA7" s="1668"/>
      <c r="MHB7" s="1668"/>
      <c r="MHC7" s="1668"/>
      <c r="MHD7" s="1668"/>
      <c r="MHE7" s="1668"/>
      <c r="MHF7" s="1668"/>
      <c r="MHG7" s="1668"/>
      <c r="MHH7" s="1668"/>
      <c r="MHI7" s="1668"/>
      <c r="MHJ7" s="1668"/>
      <c r="MHK7" s="1668"/>
      <c r="MHL7" s="1668"/>
      <c r="MHM7" s="1668"/>
      <c r="MHN7" s="1668"/>
      <c r="MHO7" s="1668"/>
      <c r="MHP7" s="1668"/>
      <c r="MHQ7" s="1668"/>
      <c r="MHR7" s="1668"/>
      <c r="MHS7" s="1668"/>
      <c r="MHT7" s="1668"/>
      <c r="MHU7" s="1668"/>
      <c r="MHV7" s="1668"/>
      <c r="MHW7" s="1668"/>
      <c r="MHX7" s="1668"/>
      <c r="MHY7" s="1668"/>
      <c r="MHZ7" s="1668"/>
      <c r="MIA7" s="1668"/>
      <c r="MIB7" s="1668"/>
      <c r="MIC7" s="1668"/>
      <c r="MID7" s="1668"/>
      <c r="MIE7" s="1668"/>
      <c r="MIF7" s="1668"/>
      <c r="MIG7" s="1668"/>
      <c r="MIH7" s="1668"/>
      <c r="MII7" s="1668"/>
      <c r="MIJ7" s="1668"/>
      <c r="MIK7" s="1668"/>
      <c r="MIL7" s="1668"/>
      <c r="MIM7" s="1668"/>
      <c r="MIN7" s="1668"/>
      <c r="MIO7" s="1668"/>
      <c r="MIP7" s="1668"/>
      <c r="MIQ7" s="1668"/>
      <c r="MIR7" s="1668"/>
      <c r="MIS7" s="1668"/>
      <c r="MIT7" s="1668"/>
      <c r="MIU7" s="1668"/>
      <c r="MIV7" s="1668"/>
      <c r="MIW7" s="1668"/>
      <c r="MIX7" s="1668"/>
      <c r="MIY7" s="1668"/>
      <c r="MIZ7" s="1668"/>
      <c r="MJA7" s="1668"/>
      <c r="MJB7" s="1668"/>
      <c r="MJC7" s="1668"/>
      <c r="MJD7" s="1668"/>
      <c r="MJE7" s="1668"/>
      <c r="MJF7" s="1668"/>
      <c r="MJG7" s="1668"/>
      <c r="MJH7" s="1668"/>
      <c r="MJI7" s="1668"/>
      <c r="MJJ7" s="1668"/>
      <c r="MJK7" s="1668"/>
      <c r="MJL7" s="1668"/>
      <c r="MJM7" s="1668"/>
      <c r="MJN7" s="1668"/>
      <c r="MJO7" s="1668"/>
      <c r="MJP7" s="1668"/>
      <c r="MJQ7" s="1668"/>
      <c r="MJR7" s="1668"/>
      <c r="MJS7" s="1668"/>
      <c r="MJT7" s="1668"/>
      <c r="MJU7" s="1668"/>
      <c r="MJV7" s="1668"/>
      <c r="MJW7" s="1668"/>
      <c r="MJX7" s="1668"/>
      <c r="MJY7" s="1668"/>
      <c r="MJZ7" s="1668"/>
      <c r="MKA7" s="1668"/>
      <c r="MKB7" s="1668"/>
      <c r="MKC7" s="1668"/>
      <c r="MKD7" s="1668"/>
      <c r="MKE7" s="1668"/>
      <c r="MKF7" s="1668"/>
      <c r="MKG7" s="1668"/>
      <c r="MKH7" s="1668"/>
      <c r="MKI7" s="1668"/>
      <c r="MKJ7" s="1668"/>
      <c r="MKK7" s="1668"/>
      <c r="MKL7" s="1668"/>
      <c r="MKM7" s="1668"/>
      <c r="MKN7" s="1668"/>
      <c r="MKO7" s="1668"/>
      <c r="MKP7" s="1668"/>
      <c r="MKQ7" s="1668"/>
      <c r="MKR7" s="1668"/>
      <c r="MKS7" s="1668"/>
      <c r="MKT7" s="1668"/>
      <c r="MKU7" s="1668"/>
      <c r="MKV7" s="1668"/>
      <c r="MKW7" s="1668"/>
      <c r="MKX7" s="1668"/>
      <c r="MKY7" s="1668"/>
      <c r="MKZ7" s="1668"/>
      <c r="MLA7" s="1668"/>
      <c r="MLB7" s="1668"/>
      <c r="MLC7" s="1668"/>
      <c r="MLD7" s="1668"/>
      <c r="MLE7" s="1668"/>
      <c r="MLF7" s="1668"/>
      <c r="MLG7" s="1668"/>
      <c r="MLH7" s="1668"/>
      <c r="MLI7" s="1668"/>
      <c r="MLJ7" s="1668"/>
      <c r="MLK7" s="1668"/>
      <c r="MLL7" s="1668"/>
      <c r="MLM7" s="1668"/>
      <c r="MLN7" s="1668"/>
      <c r="MLO7" s="1668"/>
      <c r="MLP7" s="1668"/>
      <c r="MLQ7" s="1668"/>
      <c r="MLR7" s="1668"/>
      <c r="MLS7" s="1668"/>
      <c r="MLT7" s="1668"/>
      <c r="MLU7" s="1668"/>
      <c r="MLV7" s="1668"/>
      <c r="MLW7" s="1668"/>
      <c r="MLX7" s="1668"/>
      <c r="MLY7" s="1668"/>
      <c r="MLZ7" s="1668"/>
      <c r="MMA7" s="1668"/>
      <c r="MMB7" s="1668"/>
      <c r="MMC7" s="1668"/>
      <c r="MMD7" s="1668"/>
      <c r="MME7" s="1668"/>
      <c r="MMF7" s="1668"/>
      <c r="MMG7" s="1668"/>
      <c r="MMH7" s="1668"/>
      <c r="MMI7" s="1668"/>
      <c r="MMJ7" s="1668"/>
      <c r="MMK7" s="1668"/>
      <c r="MML7" s="1668"/>
      <c r="MMM7" s="1668"/>
      <c r="MMN7" s="1668"/>
      <c r="MMO7" s="1668"/>
      <c r="MMP7" s="1668"/>
      <c r="MMQ7" s="1668"/>
      <c r="MMR7" s="1668"/>
      <c r="MMS7" s="1668"/>
      <c r="MMT7" s="1668"/>
      <c r="MMU7" s="1668"/>
      <c r="MMV7" s="1668"/>
      <c r="MMW7" s="1668"/>
      <c r="MMX7" s="1668"/>
      <c r="MMY7" s="1668"/>
      <c r="MMZ7" s="1668"/>
      <c r="MNA7" s="1668"/>
      <c r="MNB7" s="1668"/>
      <c r="MNC7" s="1668"/>
      <c r="MND7" s="1668"/>
      <c r="MNE7" s="1668"/>
      <c r="MNF7" s="1668"/>
      <c r="MNG7" s="1668"/>
      <c r="MNH7" s="1668"/>
      <c r="MNI7" s="1668"/>
      <c r="MNJ7" s="1668"/>
      <c r="MNK7" s="1668"/>
      <c r="MNL7" s="1668"/>
      <c r="MNM7" s="1668"/>
      <c r="MNN7" s="1668"/>
      <c r="MNO7" s="1668"/>
      <c r="MNP7" s="1668"/>
      <c r="MNQ7" s="1668"/>
      <c r="MNR7" s="1668"/>
      <c r="MNS7" s="1668"/>
      <c r="MNT7" s="1668"/>
      <c r="MNU7" s="1668"/>
      <c r="MNV7" s="1668"/>
      <c r="MNW7" s="1668"/>
      <c r="MNX7" s="1668"/>
      <c r="MNY7" s="1668"/>
      <c r="MNZ7" s="1668"/>
      <c r="MOA7" s="1668"/>
      <c r="MOB7" s="1668"/>
      <c r="MOC7" s="1668"/>
      <c r="MOD7" s="1668"/>
      <c r="MOE7" s="1668"/>
      <c r="MOF7" s="1668"/>
      <c r="MOG7" s="1668"/>
      <c r="MOH7" s="1668"/>
      <c r="MOI7" s="1668"/>
      <c r="MOJ7" s="1668"/>
      <c r="MOK7" s="1668"/>
      <c r="MOL7" s="1668"/>
      <c r="MOM7" s="1668"/>
      <c r="MON7" s="1668"/>
      <c r="MOO7" s="1668"/>
      <c r="MOP7" s="1668"/>
      <c r="MOQ7" s="1668"/>
      <c r="MOR7" s="1668"/>
      <c r="MOS7" s="1668"/>
      <c r="MOT7" s="1668"/>
      <c r="MOU7" s="1668"/>
      <c r="MOV7" s="1668"/>
      <c r="MOW7" s="1668"/>
      <c r="MOX7" s="1668"/>
      <c r="MOY7" s="1668"/>
      <c r="MOZ7" s="1668"/>
      <c r="MPA7" s="1668"/>
      <c r="MPB7" s="1668"/>
      <c r="MPC7" s="1668"/>
      <c r="MPD7" s="1668"/>
      <c r="MPE7" s="1668"/>
      <c r="MPF7" s="1668"/>
      <c r="MPG7" s="1668"/>
      <c r="MPH7" s="1668"/>
      <c r="MPI7" s="1668"/>
      <c r="MPJ7" s="1668"/>
      <c r="MPK7" s="1668"/>
      <c r="MPL7" s="1668"/>
      <c r="MPM7" s="1668"/>
      <c r="MPN7" s="1668"/>
      <c r="MPO7" s="1668"/>
      <c r="MPP7" s="1668"/>
      <c r="MPQ7" s="1668"/>
      <c r="MPR7" s="1668"/>
      <c r="MPS7" s="1668"/>
      <c r="MPT7" s="1668"/>
      <c r="MPU7" s="1668"/>
      <c r="MPV7" s="1668"/>
      <c r="MPW7" s="1668"/>
      <c r="MPX7" s="1668"/>
      <c r="MPY7" s="1668"/>
      <c r="MPZ7" s="1668"/>
      <c r="MQA7" s="1668"/>
      <c r="MQB7" s="1668"/>
      <c r="MQC7" s="1668"/>
      <c r="MQD7" s="1668"/>
      <c r="MQE7" s="1668"/>
      <c r="MQF7" s="1668"/>
      <c r="MQG7" s="1668"/>
      <c r="MQH7" s="1668"/>
      <c r="MQI7" s="1668"/>
      <c r="MQJ7" s="1668"/>
      <c r="MQK7" s="1668"/>
      <c r="MQL7" s="1668"/>
      <c r="MQM7" s="1668"/>
      <c r="MQN7" s="1668"/>
      <c r="MQO7" s="1668"/>
      <c r="MQP7" s="1668"/>
      <c r="MQQ7" s="1668"/>
      <c r="MQR7" s="1668"/>
      <c r="MQS7" s="1668"/>
      <c r="MQT7" s="1668"/>
      <c r="MQU7" s="1668"/>
      <c r="MQV7" s="1668"/>
      <c r="MQW7" s="1668"/>
      <c r="MQX7" s="1668"/>
      <c r="MQY7" s="1668"/>
      <c r="MQZ7" s="1668"/>
      <c r="MRA7" s="1668"/>
      <c r="MRB7" s="1668"/>
      <c r="MRC7" s="1668"/>
      <c r="MRD7" s="1668"/>
      <c r="MRE7" s="1668"/>
      <c r="MRF7" s="1668"/>
      <c r="MRG7" s="1668"/>
      <c r="MRH7" s="1668"/>
      <c r="MRI7" s="1668"/>
      <c r="MRJ7" s="1668"/>
      <c r="MRK7" s="1668"/>
      <c r="MRL7" s="1668"/>
      <c r="MRM7" s="1668"/>
      <c r="MRN7" s="1668"/>
      <c r="MRO7" s="1668"/>
      <c r="MRP7" s="1668"/>
      <c r="MRQ7" s="1668"/>
      <c r="MRR7" s="1668"/>
      <c r="MRS7" s="1668"/>
      <c r="MRT7" s="1668"/>
      <c r="MRU7" s="1668"/>
      <c r="MRV7" s="1668"/>
      <c r="MRW7" s="1668"/>
      <c r="MRX7" s="1668"/>
      <c r="MRY7" s="1668"/>
      <c r="MRZ7" s="1668"/>
      <c r="MSA7" s="1668"/>
      <c r="MSB7" s="1668"/>
      <c r="MSC7" s="1668"/>
      <c r="MSD7" s="1668"/>
      <c r="MSE7" s="1668"/>
      <c r="MSF7" s="1668"/>
      <c r="MSG7" s="1668"/>
      <c r="MSH7" s="1668"/>
      <c r="MSI7" s="1668"/>
      <c r="MSJ7" s="1668"/>
      <c r="MSK7" s="1668"/>
      <c r="MSL7" s="1668"/>
      <c r="MSM7" s="1668"/>
      <c r="MSN7" s="1668"/>
      <c r="MSO7" s="1668"/>
      <c r="MSP7" s="1668"/>
      <c r="MSQ7" s="1668"/>
      <c r="MSR7" s="1668"/>
      <c r="MSS7" s="1668"/>
      <c r="MST7" s="1668"/>
      <c r="MSU7" s="1668"/>
      <c r="MSV7" s="1668"/>
      <c r="MSW7" s="1668"/>
      <c r="MSX7" s="1668"/>
      <c r="MSY7" s="1668"/>
      <c r="MSZ7" s="1668"/>
      <c r="MTA7" s="1668"/>
      <c r="MTB7" s="1668"/>
      <c r="MTC7" s="1668"/>
      <c r="MTD7" s="1668"/>
      <c r="MTE7" s="1668"/>
      <c r="MTF7" s="1668"/>
      <c r="MTG7" s="1668"/>
      <c r="MTH7" s="1668"/>
      <c r="MTI7" s="1668"/>
      <c r="MTJ7" s="1668"/>
      <c r="MTK7" s="1668"/>
      <c r="MTL7" s="1668"/>
      <c r="MTM7" s="1668"/>
      <c r="MTN7" s="1668"/>
      <c r="MTO7" s="1668"/>
      <c r="MTP7" s="1668"/>
      <c r="MTQ7" s="1668"/>
      <c r="MTR7" s="1668"/>
      <c r="MTS7" s="1668"/>
      <c r="MTT7" s="1668"/>
      <c r="MTU7" s="1668"/>
      <c r="MTV7" s="1668"/>
      <c r="MTW7" s="1668"/>
      <c r="MTX7" s="1668"/>
      <c r="MTY7" s="1668"/>
      <c r="MTZ7" s="1668"/>
      <c r="MUA7" s="1668"/>
      <c r="MUB7" s="1668"/>
      <c r="MUC7" s="1668"/>
      <c r="MUD7" s="1668"/>
      <c r="MUE7" s="1668"/>
      <c r="MUF7" s="1668"/>
      <c r="MUG7" s="1668"/>
      <c r="MUH7" s="1668"/>
      <c r="MUI7" s="1668"/>
      <c r="MUJ7" s="1668"/>
      <c r="MUK7" s="1668"/>
      <c r="MUL7" s="1668"/>
      <c r="MUM7" s="1668"/>
      <c r="MUN7" s="1668"/>
      <c r="MUO7" s="1668"/>
      <c r="MUP7" s="1668"/>
      <c r="MUQ7" s="1668"/>
      <c r="MUR7" s="1668"/>
      <c r="MUS7" s="1668"/>
      <c r="MUT7" s="1668"/>
      <c r="MUU7" s="1668"/>
      <c r="MUV7" s="1668"/>
      <c r="MUW7" s="1668"/>
      <c r="MUX7" s="1668"/>
      <c r="MUY7" s="1668"/>
      <c r="MUZ7" s="1668"/>
      <c r="MVA7" s="1668"/>
      <c r="MVB7" s="1668"/>
      <c r="MVC7" s="1668"/>
      <c r="MVD7" s="1668"/>
      <c r="MVE7" s="1668"/>
      <c r="MVF7" s="1668"/>
      <c r="MVG7" s="1668"/>
      <c r="MVH7" s="1668"/>
      <c r="MVI7" s="1668"/>
      <c r="MVJ7" s="1668"/>
      <c r="MVK7" s="1668"/>
      <c r="MVL7" s="1668"/>
      <c r="MVM7" s="1668"/>
      <c r="MVN7" s="1668"/>
      <c r="MVO7" s="1668"/>
      <c r="MVP7" s="1668"/>
      <c r="MVQ7" s="1668"/>
      <c r="MVR7" s="1668"/>
      <c r="MVS7" s="1668"/>
      <c r="MVT7" s="1668"/>
      <c r="MVU7" s="1668"/>
      <c r="MVV7" s="1668"/>
      <c r="MVW7" s="1668"/>
      <c r="MVX7" s="1668"/>
      <c r="MVY7" s="1668"/>
      <c r="MVZ7" s="1668"/>
      <c r="MWA7" s="1668"/>
      <c r="MWB7" s="1668"/>
      <c r="MWC7" s="1668"/>
      <c r="MWD7" s="1668"/>
      <c r="MWE7" s="1668"/>
      <c r="MWF7" s="1668"/>
      <c r="MWG7" s="1668"/>
      <c r="MWH7" s="1668"/>
      <c r="MWI7" s="1668"/>
      <c r="MWJ7" s="1668"/>
      <c r="MWK7" s="1668"/>
      <c r="MWL7" s="1668"/>
      <c r="MWM7" s="1668"/>
      <c r="MWN7" s="1668"/>
      <c r="MWO7" s="1668"/>
      <c r="MWP7" s="1668"/>
      <c r="MWQ7" s="1668"/>
      <c r="MWR7" s="1668"/>
      <c r="MWS7" s="1668"/>
      <c r="MWT7" s="1668"/>
      <c r="MWU7" s="1668"/>
      <c r="MWV7" s="1668"/>
      <c r="MWW7" s="1668"/>
      <c r="MWX7" s="1668"/>
      <c r="MWY7" s="1668"/>
      <c r="MWZ7" s="1668"/>
      <c r="MXA7" s="1668"/>
      <c r="MXB7" s="1668"/>
      <c r="MXC7" s="1668"/>
      <c r="MXD7" s="1668"/>
      <c r="MXE7" s="1668"/>
      <c r="MXF7" s="1668"/>
      <c r="MXG7" s="1668"/>
      <c r="MXH7" s="1668"/>
      <c r="MXI7" s="1668"/>
      <c r="MXJ7" s="1668"/>
      <c r="MXK7" s="1668"/>
      <c r="MXL7" s="1668"/>
      <c r="MXM7" s="1668"/>
      <c r="MXN7" s="1668"/>
      <c r="MXO7" s="1668"/>
      <c r="MXP7" s="1668"/>
      <c r="MXQ7" s="1668"/>
      <c r="MXR7" s="1668"/>
      <c r="MXS7" s="1668"/>
      <c r="MXT7" s="1668"/>
      <c r="MXU7" s="1668"/>
      <c r="MXV7" s="1668"/>
      <c r="MXW7" s="1668"/>
      <c r="MXX7" s="1668"/>
      <c r="MXY7" s="1668"/>
      <c r="MXZ7" s="1668"/>
      <c r="MYA7" s="1668"/>
      <c r="MYB7" s="1668"/>
      <c r="MYC7" s="1668"/>
      <c r="MYD7" s="1668"/>
      <c r="MYE7" s="1668"/>
      <c r="MYF7" s="1668"/>
      <c r="MYG7" s="1668"/>
      <c r="MYH7" s="1668"/>
      <c r="MYI7" s="1668"/>
      <c r="MYJ7" s="1668"/>
      <c r="MYK7" s="1668"/>
      <c r="MYL7" s="1668"/>
      <c r="MYM7" s="1668"/>
      <c r="MYN7" s="1668"/>
      <c r="MYO7" s="1668"/>
      <c r="MYP7" s="1668"/>
      <c r="MYQ7" s="1668"/>
      <c r="MYR7" s="1668"/>
      <c r="MYS7" s="1668"/>
      <c r="MYT7" s="1668"/>
      <c r="MYU7" s="1668"/>
      <c r="MYV7" s="1668"/>
      <c r="MYW7" s="1668"/>
      <c r="MYX7" s="1668"/>
      <c r="MYY7" s="1668"/>
      <c r="MYZ7" s="1668"/>
      <c r="MZA7" s="1668"/>
      <c r="MZB7" s="1668"/>
      <c r="MZC7" s="1668"/>
      <c r="MZD7" s="1668"/>
      <c r="MZE7" s="1668"/>
      <c r="MZF7" s="1668"/>
      <c r="MZG7" s="1668"/>
      <c r="MZH7" s="1668"/>
      <c r="MZI7" s="1668"/>
      <c r="MZJ7" s="1668"/>
      <c r="MZK7" s="1668"/>
      <c r="MZL7" s="1668"/>
      <c r="MZM7" s="1668"/>
      <c r="MZN7" s="1668"/>
      <c r="MZO7" s="1668"/>
      <c r="MZP7" s="1668"/>
      <c r="MZQ7" s="1668"/>
      <c r="MZR7" s="1668"/>
      <c r="MZS7" s="1668"/>
      <c r="MZT7" s="1668"/>
      <c r="MZU7" s="1668"/>
      <c r="MZV7" s="1668"/>
      <c r="MZW7" s="1668"/>
      <c r="MZX7" s="1668"/>
      <c r="MZY7" s="1668"/>
      <c r="MZZ7" s="1668"/>
      <c r="NAA7" s="1668"/>
      <c r="NAB7" s="1668"/>
      <c r="NAC7" s="1668"/>
      <c r="NAD7" s="1668"/>
      <c r="NAE7" s="1668"/>
      <c r="NAF7" s="1668"/>
      <c r="NAG7" s="1668"/>
      <c r="NAH7" s="1668"/>
      <c r="NAI7" s="1668"/>
      <c r="NAJ7" s="1668"/>
      <c r="NAK7" s="1668"/>
      <c r="NAL7" s="1668"/>
      <c r="NAM7" s="1668"/>
      <c r="NAN7" s="1668"/>
      <c r="NAO7" s="1668"/>
      <c r="NAP7" s="1668"/>
      <c r="NAQ7" s="1668"/>
      <c r="NAR7" s="1668"/>
      <c r="NAS7" s="1668"/>
      <c r="NAT7" s="1668"/>
      <c r="NAU7" s="1668"/>
      <c r="NAV7" s="1668"/>
      <c r="NAW7" s="1668"/>
      <c r="NAX7" s="1668"/>
      <c r="NAY7" s="1668"/>
      <c r="NAZ7" s="1668"/>
      <c r="NBA7" s="1668"/>
      <c r="NBB7" s="1668"/>
      <c r="NBC7" s="1668"/>
      <c r="NBD7" s="1668"/>
      <c r="NBE7" s="1668"/>
      <c r="NBF7" s="1668"/>
      <c r="NBG7" s="1668"/>
      <c r="NBH7" s="1668"/>
      <c r="NBI7" s="1668"/>
      <c r="NBJ7" s="1668"/>
      <c r="NBK7" s="1668"/>
      <c r="NBL7" s="1668"/>
      <c r="NBM7" s="1668"/>
      <c r="NBN7" s="1668"/>
      <c r="NBO7" s="1668"/>
      <c r="NBP7" s="1668"/>
      <c r="NBQ7" s="1668"/>
      <c r="NBR7" s="1668"/>
      <c r="NBS7" s="1668"/>
      <c r="NBT7" s="1668"/>
      <c r="NBU7" s="1668"/>
      <c r="NBV7" s="1668"/>
      <c r="NBW7" s="1668"/>
      <c r="NBX7" s="1668"/>
      <c r="NBY7" s="1668"/>
      <c r="NBZ7" s="1668"/>
      <c r="NCA7" s="1668"/>
      <c r="NCB7" s="1668"/>
      <c r="NCC7" s="1668"/>
      <c r="NCD7" s="1668"/>
      <c r="NCE7" s="1668"/>
      <c r="NCF7" s="1668"/>
      <c r="NCG7" s="1668"/>
      <c r="NCH7" s="1668"/>
      <c r="NCI7" s="1668"/>
      <c r="NCJ7" s="1668"/>
      <c r="NCK7" s="1668"/>
      <c r="NCL7" s="1668"/>
      <c r="NCM7" s="1668"/>
      <c r="NCN7" s="1668"/>
      <c r="NCO7" s="1668"/>
      <c r="NCP7" s="1668"/>
      <c r="NCQ7" s="1668"/>
      <c r="NCR7" s="1668"/>
      <c r="NCS7" s="1668"/>
      <c r="NCT7" s="1668"/>
      <c r="NCU7" s="1668"/>
      <c r="NCV7" s="1668"/>
      <c r="NCW7" s="1668"/>
      <c r="NCX7" s="1668"/>
      <c r="NCY7" s="1668"/>
      <c r="NCZ7" s="1668"/>
      <c r="NDA7" s="1668"/>
      <c r="NDB7" s="1668"/>
      <c r="NDC7" s="1668"/>
      <c r="NDD7" s="1668"/>
      <c r="NDE7" s="1668"/>
      <c r="NDF7" s="1668"/>
      <c r="NDG7" s="1668"/>
      <c r="NDH7" s="1668"/>
      <c r="NDI7" s="1668"/>
      <c r="NDJ7" s="1668"/>
      <c r="NDK7" s="1668"/>
      <c r="NDL7" s="1668"/>
      <c r="NDM7" s="1668"/>
      <c r="NDN7" s="1668"/>
      <c r="NDO7" s="1668"/>
      <c r="NDP7" s="1668"/>
      <c r="NDQ7" s="1668"/>
      <c r="NDR7" s="1668"/>
      <c r="NDS7" s="1668"/>
      <c r="NDT7" s="1668"/>
      <c r="NDU7" s="1668"/>
      <c r="NDV7" s="1668"/>
      <c r="NDW7" s="1668"/>
      <c r="NDX7" s="1668"/>
      <c r="NDY7" s="1668"/>
      <c r="NDZ7" s="1668"/>
      <c r="NEA7" s="1668"/>
      <c r="NEB7" s="1668"/>
      <c r="NEC7" s="1668"/>
      <c r="NED7" s="1668"/>
      <c r="NEE7" s="1668"/>
      <c r="NEF7" s="1668"/>
      <c r="NEG7" s="1668"/>
      <c r="NEH7" s="1668"/>
      <c r="NEI7" s="1668"/>
      <c r="NEJ7" s="1668"/>
      <c r="NEK7" s="1668"/>
      <c r="NEL7" s="1668"/>
      <c r="NEM7" s="1668"/>
      <c r="NEN7" s="1668"/>
      <c r="NEO7" s="1668"/>
      <c r="NEP7" s="1668"/>
      <c r="NEQ7" s="1668"/>
      <c r="NER7" s="1668"/>
      <c r="NES7" s="1668"/>
      <c r="NET7" s="1668"/>
      <c r="NEU7" s="1668"/>
      <c r="NEV7" s="1668"/>
      <c r="NEW7" s="1668"/>
      <c r="NEX7" s="1668"/>
      <c r="NEY7" s="1668"/>
      <c r="NEZ7" s="1668"/>
      <c r="NFA7" s="1668"/>
      <c r="NFB7" s="1668"/>
      <c r="NFC7" s="1668"/>
      <c r="NFD7" s="1668"/>
      <c r="NFE7" s="1668"/>
      <c r="NFF7" s="1668"/>
      <c r="NFG7" s="1668"/>
      <c r="NFH7" s="1668"/>
      <c r="NFI7" s="1668"/>
      <c r="NFJ7" s="1668"/>
      <c r="NFK7" s="1668"/>
      <c r="NFL7" s="1668"/>
      <c r="NFM7" s="1668"/>
      <c r="NFN7" s="1668"/>
      <c r="NFO7" s="1668"/>
      <c r="NFP7" s="1668"/>
      <c r="NFQ7" s="1668"/>
      <c r="NFR7" s="1668"/>
      <c r="NFS7" s="1668"/>
      <c r="NFT7" s="1668"/>
      <c r="NFU7" s="1668"/>
      <c r="NFV7" s="1668"/>
      <c r="NFW7" s="1668"/>
      <c r="NFX7" s="1668"/>
      <c r="NFY7" s="1668"/>
      <c r="NFZ7" s="1668"/>
      <c r="NGA7" s="1668"/>
      <c r="NGB7" s="1668"/>
      <c r="NGC7" s="1668"/>
      <c r="NGD7" s="1668"/>
      <c r="NGE7" s="1668"/>
      <c r="NGF7" s="1668"/>
      <c r="NGG7" s="1668"/>
      <c r="NGH7" s="1668"/>
      <c r="NGI7" s="1668"/>
      <c r="NGJ7" s="1668"/>
      <c r="NGK7" s="1668"/>
      <c r="NGL7" s="1668"/>
      <c r="NGM7" s="1668"/>
      <c r="NGN7" s="1668"/>
      <c r="NGO7" s="1668"/>
      <c r="NGP7" s="1668"/>
      <c r="NGQ7" s="1668"/>
      <c r="NGR7" s="1668"/>
      <c r="NGS7" s="1668"/>
      <c r="NGT7" s="1668"/>
      <c r="NGU7" s="1668"/>
      <c r="NGV7" s="1668"/>
      <c r="NGW7" s="1668"/>
      <c r="NGX7" s="1668"/>
      <c r="NGY7" s="1668"/>
      <c r="NGZ7" s="1668"/>
      <c r="NHA7" s="1668"/>
      <c r="NHB7" s="1668"/>
      <c r="NHC7" s="1668"/>
      <c r="NHD7" s="1668"/>
      <c r="NHE7" s="1668"/>
      <c r="NHF7" s="1668"/>
      <c r="NHG7" s="1668"/>
      <c r="NHH7" s="1668"/>
      <c r="NHI7" s="1668"/>
      <c r="NHJ7" s="1668"/>
      <c r="NHK7" s="1668"/>
      <c r="NHL7" s="1668"/>
      <c r="NHM7" s="1668"/>
      <c r="NHN7" s="1668"/>
      <c r="NHO7" s="1668"/>
      <c r="NHP7" s="1668"/>
      <c r="NHQ7" s="1668"/>
      <c r="NHR7" s="1668"/>
      <c r="NHS7" s="1668"/>
      <c r="NHT7" s="1668"/>
      <c r="NHU7" s="1668"/>
      <c r="NHV7" s="1668"/>
      <c r="NHW7" s="1668"/>
      <c r="NHX7" s="1668"/>
      <c r="NHY7" s="1668"/>
      <c r="NHZ7" s="1668"/>
      <c r="NIA7" s="1668"/>
      <c r="NIB7" s="1668"/>
      <c r="NIC7" s="1668"/>
      <c r="NID7" s="1668"/>
      <c r="NIE7" s="1668"/>
      <c r="NIF7" s="1668"/>
      <c r="NIG7" s="1668"/>
      <c r="NIH7" s="1668"/>
      <c r="NII7" s="1668"/>
      <c r="NIJ7" s="1668"/>
      <c r="NIK7" s="1668"/>
      <c r="NIL7" s="1668"/>
      <c r="NIM7" s="1668"/>
      <c r="NIN7" s="1668"/>
      <c r="NIO7" s="1668"/>
      <c r="NIP7" s="1668"/>
      <c r="NIQ7" s="1668"/>
      <c r="NIR7" s="1668"/>
      <c r="NIS7" s="1668"/>
      <c r="NIT7" s="1668"/>
      <c r="NIU7" s="1668"/>
      <c r="NIV7" s="1668"/>
      <c r="NIW7" s="1668"/>
      <c r="NIX7" s="1668"/>
      <c r="NIY7" s="1668"/>
      <c r="NIZ7" s="1668"/>
      <c r="NJA7" s="1668"/>
      <c r="NJB7" s="1668"/>
      <c r="NJC7" s="1668"/>
      <c r="NJD7" s="1668"/>
      <c r="NJE7" s="1668"/>
      <c r="NJF7" s="1668"/>
      <c r="NJG7" s="1668"/>
      <c r="NJH7" s="1668"/>
      <c r="NJI7" s="1668"/>
      <c r="NJJ7" s="1668"/>
      <c r="NJK7" s="1668"/>
      <c r="NJL7" s="1668"/>
      <c r="NJM7" s="1668"/>
      <c r="NJN7" s="1668"/>
      <c r="NJO7" s="1668"/>
      <c r="NJP7" s="1668"/>
      <c r="NJQ7" s="1668"/>
      <c r="NJR7" s="1668"/>
      <c r="NJS7" s="1668"/>
      <c r="NJT7" s="1668"/>
      <c r="NJU7" s="1668"/>
      <c r="NJV7" s="1668"/>
      <c r="NJW7" s="1668"/>
      <c r="NJX7" s="1668"/>
      <c r="NJY7" s="1668"/>
      <c r="NJZ7" s="1668"/>
      <c r="NKA7" s="1668"/>
      <c r="NKB7" s="1668"/>
      <c r="NKC7" s="1668"/>
      <c r="NKD7" s="1668"/>
      <c r="NKE7" s="1668"/>
      <c r="NKF7" s="1668"/>
      <c r="NKG7" s="1668"/>
      <c r="NKH7" s="1668"/>
      <c r="NKI7" s="1668"/>
      <c r="NKJ7" s="1668"/>
      <c r="NKK7" s="1668"/>
      <c r="NKL7" s="1668"/>
      <c r="NKM7" s="1668"/>
      <c r="NKN7" s="1668"/>
      <c r="NKO7" s="1668"/>
      <c r="NKP7" s="1668"/>
      <c r="NKQ7" s="1668"/>
      <c r="NKR7" s="1668"/>
      <c r="NKS7" s="1668"/>
      <c r="NKT7" s="1668"/>
      <c r="NKU7" s="1668"/>
      <c r="NKV7" s="1668"/>
      <c r="NKW7" s="1668"/>
      <c r="NKX7" s="1668"/>
      <c r="NKY7" s="1668"/>
      <c r="NKZ7" s="1668"/>
      <c r="NLA7" s="1668"/>
      <c r="NLB7" s="1668"/>
      <c r="NLC7" s="1668"/>
      <c r="NLD7" s="1668"/>
      <c r="NLE7" s="1668"/>
      <c r="NLF7" s="1668"/>
      <c r="NLG7" s="1668"/>
      <c r="NLH7" s="1668"/>
      <c r="NLI7" s="1668"/>
      <c r="NLJ7" s="1668"/>
      <c r="NLK7" s="1668"/>
      <c r="NLL7" s="1668"/>
      <c r="NLM7" s="1668"/>
      <c r="NLN7" s="1668"/>
      <c r="NLO7" s="1668"/>
      <c r="NLP7" s="1668"/>
      <c r="NLQ7" s="1668"/>
      <c r="NLR7" s="1668"/>
      <c r="NLS7" s="1668"/>
      <c r="NLT7" s="1668"/>
      <c r="NLU7" s="1668"/>
      <c r="NLV7" s="1668"/>
      <c r="NLW7" s="1668"/>
      <c r="NLX7" s="1668"/>
      <c r="NLY7" s="1668"/>
      <c r="NLZ7" s="1668"/>
      <c r="NMA7" s="1668"/>
      <c r="NMB7" s="1668"/>
      <c r="NMC7" s="1668"/>
      <c r="NMD7" s="1668"/>
      <c r="NME7" s="1668"/>
      <c r="NMF7" s="1668"/>
      <c r="NMG7" s="1668"/>
      <c r="NMH7" s="1668"/>
      <c r="NMI7" s="1668"/>
      <c r="NMJ7" s="1668"/>
      <c r="NMK7" s="1668"/>
      <c r="NML7" s="1668"/>
      <c r="NMM7" s="1668"/>
      <c r="NMN7" s="1668"/>
      <c r="NMO7" s="1668"/>
      <c r="NMP7" s="1668"/>
      <c r="NMQ7" s="1668"/>
      <c r="NMR7" s="1668"/>
      <c r="NMS7" s="1668"/>
      <c r="NMT7" s="1668"/>
      <c r="NMU7" s="1668"/>
      <c r="NMV7" s="1668"/>
      <c r="NMW7" s="1668"/>
      <c r="NMX7" s="1668"/>
      <c r="NMY7" s="1668"/>
      <c r="NMZ7" s="1668"/>
      <c r="NNA7" s="1668"/>
      <c r="NNB7" s="1668"/>
      <c r="NNC7" s="1668"/>
      <c r="NND7" s="1668"/>
      <c r="NNE7" s="1668"/>
      <c r="NNF7" s="1668"/>
      <c r="NNG7" s="1668"/>
      <c r="NNH7" s="1668"/>
      <c r="NNI7" s="1668"/>
      <c r="NNJ7" s="1668"/>
      <c r="NNK7" s="1668"/>
      <c r="NNL7" s="1668"/>
      <c r="NNM7" s="1668"/>
      <c r="NNN7" s="1668"/>
      <c r="NNO7" s="1668"/>
      <c r="NNP7" s="1668"/>
      <c r="NNQ7" s="1668"/>
      <c r="NNR7" s="1668"/>
      <c r="NNS7" s="1668"/>
      <c r="NNT7" s="1668"/>
      <c r="NNU7" s="1668"/>
      <c r="NNV7" s="1668"/>
      <c r="NNW7" s="1668"/>
      <c r="NNX7" s="1668"/>
      <c r="NNY7" s="1668"/>
      <c r="NNZ7" s="1668"/>
      <c r="NOA7" s="1668"/>
      <c r="NOB7" s="1668"/>
      <c r="NOC7" s="1668"/>
      <c r="NOD7" s="1668"/>
      <c r="NOE7" s="1668"/>
      <c r="NOF7" s="1668"/>
      <c r="NOG7" s="1668"/>
      <c r="NOH7" s="1668"/>
      <c r="NOI7" s="1668"/>
      <c r="NOJ7" s="1668"/>
      <c r="NOK7" s="1668"/>
      <c r="NOL7" s="1668"/>
      <c r="NOM7" s="1668"/>
      <c r="NON7" s="1668"/>
      <c r="NOO7" s="1668"/>
      <c r="NOP7" s="1668"/>
      <c r="NOQ7" s="1668"/>
      <c r="NOR7" s="1668"/>
      <c r="NOS7" s="1668"/>
      <c r="NOT7" s="1668"/>
      <c r="NOU7" s="1668"/>
      <c r="NOV7" s="1668"/>
      <c r="NOW7" s="1668"/>
      <c r="NOX7" s="1668"/>
      <c r="NOY7" s="1668"/>
      <c r="NOZ7" s="1668"/>
      <c r="NPA7" s="1668"/>
      <c r="NPB7" s="1668"/>
      <c r="NPC7" s="1668"/>
      <c r="NPD7" s="1668"/>
      <c r="NPE7" s="1668"/>
      <c r="NPF7" s="1668"/>
      <c r="NPG7" s="1668"/>
      <c r="NPH7" s="1668"/>
      <c r="NPI7" s="1668"/>
      <c r="NPJ7" s="1668"/>
      <c r="NPK7" s="1668"/>
      <c r="NPL7" s="1668"/>
      <c r="NPM7" s="1668"/>
      <c r="NPN7" s="1668"/>
      <c r="NPO7" s="1668"/>
      <c r="NPP7" s="1668"/>
      <c r="NPQ7" s="1668"/>
      <c r="NPR7" s="1668"/>
      <c r="NPS7" s="1668"/>
      <c r="NPT7" s="1668"/>
      <c r="NPU7" s="1668"/>
      <c r="NPV7" s="1668"/>
      <c r="NPW7" s="1668"/>
      <c r="NPX7" s="1668"/>
      <c r="NPY7" s="1668"/>
      <c r="NPZ7" s="1668"/>
      <c r="NQA7" s="1668"/>
      <c r="NQB7" s="1668"/>
      <c r="NQC7" s="1668"/>
      <c r="NQD7" s="1668"/>
      <c r="NQE7" s="1668"/>
      <c r="NQF7" s="1668"/>
      <c r="NQG7" s="1668"/>
      <c r="NQH7" s="1668"/>
      <c r="NQI7" s="1668"/>
      <c r="NQJ7" s="1668"/>
      <c r="NQK7" s="1668"/>
      <c r="NQL7" s="1668"/>
      <c r="NQM7" s="1668"/>
      <c r="NQN7" s="1668"/>
      <c r="NQO7" s="1668"/>
      <c r="NQP7" s="1668"/>
      <c r="NQQ7" s="1668"/>
      <c r="NQR7" s="1668"/>
      <c r="NQS7" s="1668"/>
      <c r="NQT7" s="1668"/>
      <c r="NQU7" s="1668"/>
      <c r="NQV7" s="1668"/>
      <c r="NQW7" s="1668"/>
      <c r="NQX7" s="1668"/>
      <c r="NQY7" s="1668"/>
      <c r="NQZ7" s="1668"/>
      <c r="NRA7" s="1668"/>
      <c r="NRB7" s="1668"/>
      <c r="NRC7" s="1668"/>
      <c r="NRD7" s="1668"/>
      <c r="NRE7" s="1668"/>
      <c r="NRF7" s="1668"/>
      <c r="NRG7" s="1668"/>
      <c r="NRH7" s="1668"/>
      <c r="NRI7" s="1668"/>
      <c r="NRJ7" s="1668"/>
      <c r="NRK7" s="1668"/>
      <c r="NRL7" s="1668"/>
      <c r="NRM7" s="1668"/>
      <c r="NRN7" s="1668"/>
      <c r="NRO7" s="1668"/>
      <c r="NRP7" s="1668"/>
      <c r="NRQ7" s="1668"/>
      <c r="NRR7" s="1668"/>
      <c r="NRS7" s="1668"/>
      <c r="NRT7" s="1668"/>
      <c r="NRU7" s="1668"/>
      <c r="NRV7" s="1668"/>
      <c r="NRW7" s="1668"/>
      <c r="NRX7" s="1668"/>
      <c r="NRY7" s="1668"/>
      <c r="NRZ7" s="1668"/>
      <c r="NSA7" s="1668"/>
      <c r="NSB7" s="1668"/>
      <c r="NSC7" s="1668"/>
      <c r="NSD7" s="1668"/>
      <c r="NSE7" s="1668"/>
      <c r="NSF7" s="1668"/>
      <c r="NSG7" s="1668"/>
      <c r="NSH7" s="1668"/>
      <c r="NSI7" s="1668"/>
      <c r="NSJ7" s="1668"/>
      <c r="NSK7" s="1668"/>
      <c r="NSL7" s="1668"/>
      <c r="NSM7" s="1668"/>
      <c r="NSN7" s="1668"/>
      <c r="NSO7" s="1668"/>
      <c r="NSP7" s="1668"/>
      <c r="NSQ7" s="1668"/>
      <c r="NSR7" s="1668"/>
      <c r="NSS7" s="1668"/>
      <c r="NST7" s="1668"/>
      <c r="NSU7" s="1668"/>
      <c r="NSV7" s="1668"/>
      <c r="NSW7" s="1668"/>
      <c r="NSX7" s="1668"/>
      <c r="NSY7" s="1668"/>
      <c r="NSZ7" s="1668"/>
      <c r="NTA7" s="1668"/>
      <c r="NTB7" s="1668"/>
      <c r="NTC7" s="1668"/>
      <c r="NTD7" s="1668"/>
      <c r="NTE7" s="1668"/>
      <c r="NTF7" s="1668"/>
      <c r="NTG7" s="1668"/>
      <c r="NTH7" s="1668"/>
      <c r="NTI7" s="1668"/>
      <c r="NTJ7" s="1668"/>
      <c r="NTK7" s="1668"/>
      <c r="NTL7" s="1668"/>
      <c r="NTM7" s="1668"/>
      <c r="NTN7" s="1668"/>
      <c r="NTO7" s="1668"/>
      <c r="NTP7" s="1668"/>
      <c r="NTQ7" s="1668"/>
      <c r="NTR7" s="1668"/>
      <c r="NTS7" s="1668"/>
      <c r="NTT7" s="1668"/>
      <c r="NTU7" s="1668"/>
      <c r="NTV7" s="1668"/>
      <c r="NTW7" s="1668"/>
      <c r="NTX7" s="1668"/>
      <c r="NTY7" s="1668"/>
      <c r="NTZ7" s="1668"/>
      <c r="NUA7" s="1668"/>
      <c r="NUB7" s="1668"/>
      <c r="NUC7" s="1668"/>
      <c r="NUD7" s="1668"/>
      <c r="NUE7" s="1668"/>
      <c r="NUF7" s="1668"/>
      <c r="NUG7" s="1668"/>
      <c r="NUH7" s="1668"/>
      <c r="NUI7" s="1668"/>
      <c r="NUJ7" s="1668"/>
      <c r="NUK7" s="1668"/>
      <c r="NUL7" s="1668"/>
      <c r="NUM7" s="1668"/>
      <c r="NUN7" s="1668"/>
      <c r="NUO7" s="1668"/>
      <c r="NUP7" s="1668"/>
      <c r="NUQ7" s="1668"/>
      <c r="NUR7" s="1668"/>
      <c r="NUS7" s="1668"/>
      <c r="NUT7" s="1668"/>
      <c r="NUU7" s="1668"/>
      <c r="NUV7" s="1668"/>
      <c r="NUW7" s="1668"/>
      <c r="NUX7" s="1668"/>
      <c r="NUY7" s="1668"/>
      <c r="NUZ7" s="1668"/>
      <c r="NVA7" s="1668"/>
      <c r="NVB7" s="1668"/>
      <c r="NVC7" s="1668"/>
      <c r="NVD7" s="1668"/>
      <c r="NVE7" s="1668"/>
      <c r="NVF7" s="1668"/>
      <c r="NVG7" s="1668"/>
      <c r="NVH7" s="1668"/>
      <c r="NVI7" s="1668"/>
      <c r="NVJ7" s="1668"/>
      <c r="NVK7" s="1668"/>
      <c r="NVL7" s="1668"/>
      <c r="NVM7" s="1668"/>
      <c r="NVN7" s="1668"/>
      <c r="NVO7" s="1668"/>
      <c r="NVP7" s="1668"/>
      <c r="NVQ7" s="1668"/>
      <c r="NVR7" s="1668"/>
      <c r="NVS7" s="1668"/>
      <c r="NVT7" s="1668"/>
      <c r="NVU7" s="1668"/>
      <c r="NVV7" s="1668"/>
      <c r="NVW7" s="1668"/>
      <c r="NVX7" s="1668"/>
      <c r="NVY7" s="1668"/>
      <c r="NVZ7" s="1668"/>
      <c r="NWA7" s="1668"/>
      <c r="NWB7" s="1668"/>
      <c r="NWC7" s="1668"/>
      <c r="NWD7" s="1668"/>
      <c r="NWE7" s="1668"/>
      <c r="NWF7" s="1668"/>
      <c r="NWG7" s="1668"/>
      <c r="NWH7" s="1668"/>
      <c r="NWI7" s="1668"/>
      <c r="NWJ7" s="1668"/>
      <c r="NWK7" s="1668"/>
      <c r="NWL7" s="1668"/>
      <c r="NWM7" s="1668"/>
      <c r="NWN7" s="1668"/>
      <c r="NWO7" s="1668"/>
      <c r="NWP7" s="1668"/>
      <c r="NWQ7" s="1668"/>
      <c r="NWR7" s="1668"/>
      <c r="NWS7" s="1668"/>
      <c r="NWT7" s="1668"/>
      <c r="NWU7" s="1668"/>
      <c r="NWV7" s="1668"/>
      <c r="NWW7" s="1668"/>
      <c r="NWX7" s="1668"/>
      <c r="NWY7" s="1668"/>
      <c r="NWZ7" s="1668"/>
      <c r="NXA7" s="1668"/>
      <c r="NXB7" s="1668"/>
      <c r="NXC7" s="1668"/>
      <c r="NXD7" s="1668"/>
      <c r="NXE7" s="1668"/>
      <c r="NXF7" s="1668"/>
      <c r="NXG7" s="1668"/>
      <c r="NXH7" s="1668"/>
      <c r="NXI7" s="1668"/>
      <c r="NXJ7" s="1668"/>
      <c r="NXK7" s="1668"/>
      <c r="NXL7" s="1668"/>
      <c r="NXM7" s="1668"/>
      <c r="NXN7" s="1668"/>
      <c r="NXO7" s="1668"/>
      <c r="NXP7" s="1668"/>
      <c r="NXQ7" s="1668"/>
      <c r="NXR7" s="1668"/>
      <c r="NXS7" s="1668"/>
      <c r="NXT7" s="1668"/>
      <c r="NXU7" s="1668"/>
      <c r="NXV7" s="1668"/>
      <c r="NXW7" s="1668"/>
      <c r="NXX7" s="1668"/>
      <c r="NXY7" s="1668"/>
      <c r="NXZ7" s="1668"/>
      <c r="NYA7" s="1668"/>
      <c r="NYB7" s="1668"/>
      <c r="NYC7" s="1668"/>
      <c r="NYD7" s="1668"/>
      <c r="NYE7" s="1668"/>
      <c r="NYF7" s="1668"/>
      <c r="NYG7" s="1668"/>
      <c r="NYH7" s="1668"/>
      <c r="NYI7" s="1668"/>
      <c r="NYJ7" s="1668"/>
      <c r="NYK7" s="1668"/>
      <c r="NYL7" s="1668"/>
      <c r="NYM7" s="1668"/>
      <c r="NYN7" s="1668"/>
      <c r="NYO7" s="1668"/>
      <c r="NYP7" s="1668"/>
      <c r="NYQ7" s="1668"/>
      <c r="NYR7" s="1668"/>
      <c r="NYS7" s="1668"/>
      <c r="NYT7" s="1668"/>
      <c r="NYU7" s="1668"/>
      <c r="NYV7" s="1668"/>
      <c r="NYW7" s="1668"/>
      <c r="NYX7" s="1668"/>
      <c r="NYY7" s="1668"/>
      <c r="NYZ7" s="1668"/>
      <c r="NZA7" s="1668"/>
      <c r="NZB7" s="1668"/>
      <c r="NZC7" s="1668"/>
      <c r="NZD7" s="1668"/>
      <c r="NZE7" s="1668"/>
      <c r="NZF7" s="1668"/>
      <c r="NZG7" s="1668"/>
      <c r="NZH7" s="1668"/>
      <c r="NZI7" s="1668"/>
      <c r="NZJ7" s="1668"/>
      <c r="NZK7" s="1668"/>
      <c r="NZL7" s="1668"/>
      <c r="NZM7" s="1668"/>
      <c r="NZN7" s="1668"/>
      <c r="NZO7" s="1668"/>
      <c r="NZP7" s="1668"/>
      <c r="NZQ7" s="1668"/>
      <c r="NZR7" s="1668"/>
      <c r="NZS7" s="1668"/>
      <c r="NZT7" s="1668"/>
      <c r="NZU7" s="1668"/>
      <c r="NZV7" s="1668"/>
      <c r="NZW7" s="1668"/>
      <c r="NZX7" s="1668"/>
      <c r="NZY7" s="1668"/>
      <c r="NZZ7" s="1668"/>
      <c r="OAA7" s="1668"/>
      <c r="OAB7" s="1668"/>
      <c r="OAC7" s="1668"/>
      <c r="OAD7" s="1668"/>
      <c r="OAE7" s="1668"/>
      <c r="OAF7" s="1668"/>
      <c r="OAG7" s="1668"/>
      <c r="OAH7" s="1668"/>
      <c r="OAI7" s="1668"/>
      <c r="OAJ7" s="1668"/>
      <c r="OAK7" s="1668"/>
      <c r="OAL7" s="1668"/>
      <c r="OAM7" s="1668"/>
      <c r="OAN7" s="1668"/>
      <c r="OAO7" s="1668"/>
      <c r="OAP7" s="1668"/>
      <c r="OAQ7" s="1668"/>
      <c r="OAR7" s="1668"/>
      <c r="OAS7" s="1668"/>
      <c r="OAT7" s="1668"/>
      <c r="OAU7" s="1668"/>
      <c r="OAV7" s="1668"/>
      <c r="OAW7" s="1668"/>
      <c r="OAX7" s="1668"/>
      <c r="OAY7" s="1668"/>
      <c r="OAZ7" s="1668"/>
      <c r="OBA7" s="1668"/>
      <c r="OBB7" s="1668"/>
      <c r="OBC7" s="1668"/>
      <c r="OBD7" s="1668"/>
      <c r="OBE7" s="1668"/>
      <c r="OBF7" s="1668"/>
      <c r="OBG7" s="1668"/>
      <c r="OBH7" s="1668"/>
      <c r="OBI7" s="1668"/>
      <c r="OBJ7" s="1668"/>
      <c r="OBK7" s="1668"/>
      <c r="OBL7" s="1668"/>
      <c r="OBM7" s="1668"/>
      <c r="OBN7" s="1668"/>
      <c r="OBO7" s="1668"/>
      <c r="OBP7" s="1668"/>
      <c r="OBQ7" s="1668"/>
      <c r="OBR7" s="1668"/>
      <c r="OBS7" s="1668"/>
      <c r="OBT7" s="1668"/>
      <c r="OBU7" s="1668"/>
      <c r="OBV7" s="1668"/>
      <c r="OBW7" s="1668"/>
      <c r="OBX7" s="1668"/>
      <c r="OBY7" s="1668"/>
      <c r="OBZ7" s="1668"/>
      <c r="OCA7" s="1668"/>
      <c r="OCB7" s="1668"/>
      <c r="OCC7" s="1668"/>
      <c r="OCD7" s="1668"/>
      <c r="OCE7" s="1668"/>
      <c r="OCF7" s="1668"/>
      <c r="OCG7" s="1668"/>
      <c r="OCH7" s="1668"/>
      <c r="OCI7" s="1668"/>
      <c r="OCJ7" s="1668"/>
      <c r="OCK7" s="1668"/>
      <c r="OCL7" s="1668"/>
      <c r="OCM7" s="1668"/>
      <c r="OCN7" s="1668"/>
      <c r="OCO7" s="1668"/>
      <c r="OCP7" s="1668"/>
      <c r="OCQ7" s="1668"/>
      <c r="OCR7" s="1668"/>
      <c r="OCS7" s="1668"/>
      <c r="OCT7" s="1668"/>
      <c r="OCU7" s="1668"/>
      <c r="OCV7" s="1668"/>
      <c r="OCW7" s="1668"/>
      <c r="OCX7" s="1668"/>
      <c r="OCY7" s="1668"/>
      <c r="OCZ7" s="1668"/>
      <c r="ODA7" s="1668"/>
      <c r="ODB7" s="1668"/>
      <c r="ODC7" s="1668"/>
      <c r="ODD7" s="1668"/>
      <c r="ODE7" s="1668"/>
      <c r="ODF7" s="1668"/>
      <c r="ODG7" s="1668"/>
      <c r="ODH7" s="1668"/>
      <c r="ODI7" s="1668"/>
      <c r="ODJ7" s="1668"/>
      <c r="ODK7" s="1668"/>
      <c r="ODL7" s="1668"/>
      <c r="ODM7" s="1668"/>
      <c r="ODN7" s="1668"/>
      <c r="ODO7" s="1668"/>
      <c r="ODP7" s="1668"/>
      <c r="ODQ7" s="1668"/>
      <c r="ODR7" s="1668"/>
      <c r="ODS7" s="1668"/>
      <c r="ODT7" s="1668"/>
      <c r="ODU7" s="1668"/>
      <c r="ODV7" s="1668"/>
      <c r="ODW7" s="1668"/>
      <c r="ODX7" s="1668"/>
      <c r="ODY7" s="1668"/>
      <c r="ODZ7" s="1668"/>
      <c r="OEA7" s="1668"/>
      <c r="OEB7" s="1668"/>
      <c r="OEC7" s="1668"/>
      <c r="OED7" s="1668"/>
      <c r="OEE7" s="1668"/>
      <c r="OEF7" s="1668"/>
      <c r="OEG7" s="1668"/>
      <c r="OEH7" s="1668"/>
      <c r="OEI7" s="1668"/>
      <c r="OEJ7" s="1668"/>
      <c r="OEK7" s="1668"/>
      <c r="OEL7" s="1668"/>
      <c r="OEM7" s="1668"/>
      <c r="OEN7" s="1668"/>
      <c r="OEO7" s="1668"/>
      <c r="OEP7" s="1668"/>
      <c r="OEQ7" s="1668"/>
      <c r="OER7" s="1668"/>
      <c r="OES7" s="1668"/>
      <c r="OET7" s="1668"/>
      <c r="OEU7" s="1668"/>
      <c r="OEV7" s="1668"/>
      <c r="OEW7" s="1668"/>
      <c r="OEX7" s="1668"/>
      <c r="OEY7" s="1668"/>
      <c r="OEZ7" s="1668"/>
      <c r="OFA7" s="1668"/>
      <c r="OFB7" s="1668"/>
      <c r="OFC7" s="1668"/>
      <c r="OFD7" s="1668"/>
      <c r="OFE7" s="1668"/>
      <c r="OFF7" s="1668"/>
      <c r="OFG7" s="1668"/>
      <c r="OFH7" s="1668"/>
      <c r="OFI7" s="1668"/>
      <c r="OFJ7" s="1668"/>
      <c r="OFK7" s="1668"/>
      <c r="OFL7" s="1668"/>
      <c r="OFM7" s="1668"/>
      <c r="OFN7" s="1668"/>
      <c r="OFO7" s="1668"/>
      <c r="OFP7" s="1668"/>
      <c r="OFQ7" s="1668"/>
      <c r="OFR7" s="1668"/>
      <c r="OFS7" s="1668"/>
      <c r="OFT7" s="1668"/>
      <c r="OFU7" s="1668"/>
      <c r="OFV7" s="1668"/>
      <c r="OFW7" s="1668"/>
      <c r="OFX7" s="1668"/>
      <c r="OFY7" s="1668"/>
      <c r="OFZ7" s="1668"/>
      <c r="OGA7" s="1668"/>
      <c r="OGB7" s="1668"/>
      <c r="OGC7" s="1668"/>
      <c r="OGD7" s="1668"/>
      <c r="OGE7" s="1668"/>
      <c r="OGF7" s="1668"/>
      <c r="OGG7" s="1668"/>
      <c r="OGH7" s="1668"/>
      <c r="OGI7" s="1668"/>
      <c r="OGJ7" s="1668"/>
      <c r="OGK7" s="1668"/>
      <c r="OGL7" s="1668"/>
      <c r="OGM7" s="1668"/>
      <c r="OGN7" s="1668"/>
      <c r="OGO7" s="1668"/>
      <c r="OGP7" s="1668"/>
      <c r="OGQ7" s="1668"/>
      <c r="OGR7" s="1668"/>
      <c r="OGS7" s="1668"/>
      <c r="OGT7" s="1668"/>
      <c r="OGU7" s="1668"/>
      <c r="OGV7" s="1668"/>
      <c r="OGW7" s="1668"/>
      <c r="OGX7" s="1668"/>
      <c r="OGY7" s="1668"/>
      <c r="OGZ7" s="1668"/>
      <c r="OHA7" s="1668"/>
      <c r="OHB7" s="1668"/>
      <c r="OHC7" s="1668"/>
      <c r="OHD7" s="1668"/>
      <c r="OHE7" s="1668"/>
      <c r="OHF7" s="1668"/>
      <c r="OHG7" s="1668"/>
      <c r="OHH7" s="1668"/>
      <c r="OHI7" s="1668"/>
      <c r="OHJ7" s="1668"/>
      <c r="OHK7" s="1668"/>
      <c r="OHL7" s="1668"/>
      <c r="OHM7" s="1668"/>
      <c r="OHN7" s="1668"/>
      <c r="OHO7" s="1668"/>
      <c r="OHP7" s="1668"/>
      <c r="OHQ7" s="1668"/>
      <c r="OHR7" s="1668"/>
      <c r="OHS7" s="1668"/>
      <c r="OHT7" s="1668"/>
      <c r="OHU7" s="1668"/>
      <c r="OHV7" s="1668"/>
      <c r="OHW7" s="1668"/>
      <c r="OHX7" s="1668"/>
      <c r="OHY7" s="1668"/>
      <c r="OHZ7" s="1668"/>
      <c r="OIA7" s="1668"/>
      <c r="OIB7" s="1668"/>
      <c r="OIC7" s="1668"/>
      <c r="OID7" s="1668"/>
      <c r="OIE7" s="1668"/>
      <c r="OIF7" s="1668"/>
      <c r="OIG7" s="1668"/>
      <c r="OIH7" s="1668"/>
      <c r="OII7" s="1668"/>
      <c r="OIJ7" s="1668"/>
      <c r="OIK7" s="1668"/>
      <c r="OIL7" s="1668"/>
      <c r="OIM7" s="1668"/>
      <c r="OIN7" s="1668"/>
      <c r="OIO7" s="1668"/>
      <c r="OIP7" s="1668"/>
      <c r="OIQ7" s="1668"/>
      <c r="OIR7" s="1668"/>
      <c r="OIS7" s="1668"/>
      <c r="OIT7" s="1668"/>
      <c r="OIU7" s="1668"/>
      <c r="OIV7" s="1668"/>
      <c r="OIW7" s="1668"/>
      <c r="OIX7" s="1668"/>
      <c r="OIY7" s="1668"/>
      <c r="OIZ7" s="1668"/>
      <c r="OJA7" s="1668"/>
      <c r="OJB7" s="1668"/>
      <c r="OJC7" s="1668"/>
      <c r="OJD7" s="1668"/>
      <c r="OJE7" s="1668"/>
      <c r="OJF7" s="1668"/>
      <c r="OJG7" s="1668"/>
      <c r="OJH7" s="1668"/>
      <c r="OJI7" s="1668"/>
      <c r="OJJ7" s="1668"/>
      <c r="OJK7" s="1668"/>
      <c r="OJL7" s="1668"/>
      <c r="OJM7" s="1668"/>
      <c r="OJN7" s="1668"/>
      <c r="OJO7" s="1668"/>
      <c r="OJP7" s="1668"/>
      <c r="OJQ7" s="1668"/>
      <c r="OJR7" s="1668"/>
      <c r="OJS7" s="1668"/>
      <c r="OJT7" s="1668"/>
      <c r="OJU7" s="1668"/>
      <c r="OJV7" s="1668"/>
      <c r="OJW7" s="1668"/>
      <c r="OJX7" s="1668"/>
      <c r="OJY7" s="1668"/>
      <c r="OJZ7" s="1668"/>
      <c r="OKA7" s="1668"/>
      <c r="OKB7" s="1668"/>
      <c r="OKC7" s="1668"/>
      <c r="OKD7" s="1668"/>
      <c r="OKE7" s="1668"/>
      <c r="OKF7" s="1668"/>
      <c r="OKG7" s="1668"/>
      <c r="OKH7" s="1668"/>
      <c r="OKI7" s="1668"/>
      <c r="OKJ7" s="1668"/>
      <c r="OKK7" s="1668"/>
      <c r="OKL7" s="1668"/>
      <c r="OKM7" s="1668"/>
      <c r="OKN7" s="1668"/>
      <c r="OKO7" s="1668"/>
      <c r="OKP7" s="1668"/>
      <c r="OKQ7" s="1668"/>
      <c r="OKR7" s="1668"/>
      <c r="OKS7" s="1668"/>
      <c r="OKT7" s="1668"/>
      <c r="OKU7" s="1668"/>
      <c r="OKV7" s="1668"/>
      <c r="OKW7" s="1668"/>
      <c r="OKX7" s="1668"/>
      <c r="OKY7" s="1668"/>
      <c r="OKZ7" s="1668"/>
      <c r="OLA7" s="1668"/>
      <c r="OLB7" s="1668"/>
      <c r="OLC7" s="1668"/>
      <c r="OLD7" s="1668"/>
      <c r="OLE7" s="1668"/>
      <c r="OLF7" s="1668"/>
      <c r="OLG7" s="1668"/>
      <c r="OLH7" s="1668"/>
      <c r="OLI7" s="1668"/>
      <c r="OLJ7" s="1668"/>
      <c r="OLK7" s="1668"/>
      <c r="OLL7" s="1668"/>
      <c r="OLM7" s="1668"/>
      <c r="OLN7" s="1668"/>
      <c r="OLO7" s="1668"/>
      <c r="OLP7" s="1668"/>
      <c r="OLQ7" s="1668"/>
      <c r="OLR7" s="1668"/>
      <c r="OLS7" s="1668"/>
      <c r="OLT7" s="1668"/>
      <c r="OLU7" s="1668"/>
      <c r="OLV7" s="1668"/>
      <c r="OLW7" s="1668"/>
      <c r="OLX7" s="1668"/>
      <c r="OLY7" s="1668"/>
      <c r="OLZ7" s="1668"/>
      <c r="OMA7" s="1668"/>
      <c r="OMB7" s="1668"/>
      <c r="OMC7" s="1668"/>
      <c r="OMD7" s="1668"/>
      <c r="OME7" s="1668"/>
      <c r="OMF7" s="1668"/>
      <c r="OMG7" s="1668"/>
      <c r="OMH7" s="1668"/>
      <c r="OMI7" s="1668"/>
      <c r="OMJ7" s="1668"/>
      <c r="OMK7" s="1668"/>
      <c r="OML7" s="1668"/>
      <c r="OMM7" s="1668"/>
      <c r="OMN7" s="1668"/>
      <c r="OMO7" s="1668"/>
      <c r="OMP7" s="1668"/>
      <c r="OMQ7" s="1668"/>
      <c r="OMR7" s="1668"/>
      <c r="OMS7" s="1668"/>
      <c r="OMT7" s="1668"/>
      <c r="OMU7" s="1668"/>
      <c r="OMV7" s="1668"/>
      <c r="OMW7" s="1668"/>
      <c r="OMX7" s="1668"/>
      <c r="OMY7" s="1668"/>
      <c r="OMZ7" s="1668"/>
      <c r="ONA7" s="1668"/>
      <c r="ONB7" s="1668"/>
      <c r="ONC7" s="1668"/>
      <c r="OND7" s="1668"/>
      <c r="ONE7" s="1668"/>
      <c r="ONF7" s="1668"/>
      <c r="ONG7" s="1668"/>
      <c r="ONH7" s="1668"/>
      <c r="ONI7" s="1668"/>
      <c r="ONJ7" s="1668"/>
      <c r="ONK7" s="1668"/>
      <c r="ONL7" s="1668"/>
      <c r="ONM7" s="1668"/>
      <c r="ONN7" s="1668"/>
      <c r="ONO7" s="1668"/>
      <c r="ONP7" s="1668"/>
      <c r="ONQ7" s="1668"/>
      <c r="ONR7" s="1668"/>
      <c r="ONS7" s="1668"/>
      <c r="ONT7" s="1668"/>
      <c r="ONU7" s="1668"/>
      <c r="ONV7" s="1668"/>
      <c r="ONW7" s="1668"/>
      <c r="ONX7" s="1668"/>
      <c r="ONY7" s="1668"/>
      <c r="ONZ7" s="1668"/>
      <c r="OOA7" s="1668"/>
      <c r="OOB7" s="1668"/>
      <c r="OOC7" s="1668"/>
      <c r="OOD7" s="1668"/>
      <c r="OOE7" s="1668"/>
      <c r="OOF7" s="1668"/>
      <c r="OOG7" s="1668"/>
      <c r="OOH7" s="1668"/>
      <c r="OOI7" s="1668"/>
      <c r="OOJ7" s="1668"/>
      <c r="OOK7" s="1668"/>
      <c r="OOL7" s="1668"/>
      <c r="OOM7" s="1668"/>
      <c r="OON7" s="1668"/>
      <c r="OOO7" s="1668"/>
      <c r="OOP7" s="1668"/>
      <c r="OOQ7" s="1668"/>
      <c r="OOR7" s="1668"/>
      <c r="OOS7" s="1668"/>
      <c r="OOT7" s="1668"/>
      <c r="OOU7" s="1668"/>
      <c r="OOV7" s="1668"/>
      <c r="OOW7" s="1668"/>
      <c r="OOX7" s="1668"/>
      <c r="OOY7" s="1668"/>
      <c r="OOZ7" s="1668"/>
      <c r="OPA7" s="1668"/>
      <c r="OPB7" s="1668"/>
      <c r="OPC7" s="1668"/>
      <c r="OPD7" s="1668"/>
      <c r="OPE7" s="1668"/>
      <c r="OPF7" s="1668"/>
      <c r="OPG7" s="1668"/>
      <c r="OPH7" s="1668"/>
      <c r="OPI7" s="1668"/>
      <c r="OPJ7" s="1668"/>
      <c r="OPK7" s="1668"/>
      <c r="OPL7" s="1668"/>
      <c r="OPM7" s="1668"/>
      <c r="OPN7" s="1668"/>
      <c r="OPO7" s="1668"/>
      <c r="OPP7" s="1668"/>
      <c r="OPQ7" s="1668"/>
      <c r="OPR7" s="1668"/>
      <c r="OPS7" s="1668"/>
      <c r="OPT7" s="1668"/>
      <c r="OPU7" s="1668"/>
      <c r="OPV7" s="1668"/>
      <c r="OPW7" s="1668"/>
      <c r="OPX7" s="1668"/>
      <c r="OPY7" s="1668"/>
      <c r="OPZ7" s="1668"/>
      <c r="OQA7" s="1668"/>
      <c r="OQB7" s="1668"/>
      <c r="OQC7" s="1668"/>
      <c r="OQD7" s="1668"/>
      <c r="OQE7" s="1668"/>
      <c r="OQF7" s="1668"/>
      <c r="OQG7" s="1668"/>
      <c r="OQH7" s="1668"/>
      <c r="OQI7" s="1668"/>
      <c r="OQJ7" s="1668"/>
      <c r="OQK7" s="1668"/>
      <c r="OQL7" s="1668"/>
      <c r="OQM7" s="1668"/>
      <c r="OQN7" s="1668"/>
      <c r="OQO7" s="1668"/>
      <c r="OQP7" s="1668"/>
      <c r="OQQ7" s="1668"/>
      <c r="OQR7" s="1668"/>
      <c r="OQS7" s="1668"/>
      <c r="OQT7" s="1668"/>
      <c r="OQU7" s="1668"/>
      <c r="OQV7" s="1668"/>
      <c r="OQW7" s="1668"/>
      <c r="OQX7" s="1668"/>
      <c r="OQY7" s="1668"/>
      <c r="OQZ7" s="1668"/>
      <c r="ORA7" s="1668"/>
      <c r="ORB7" s="1668"/>
      <c r="ORC7" s="1668"/>
      <c r="ORD7" s="1668"/>
      <c r="ORE7" s="1668"/>
      <c r="ORF7" s="1668"/>
      <c r="ORG7" s="1668"/>
      <c r="ORH7" s="1668"/>
      <c r="ORI7" s="1668"/>
      <c r="ORJ7" s="1668"/>
      <c r="ORK7" s="1668"/>
      <c r="ORL7" s="1668"/>
      <c r="ORM7" s="1668"/>
      <c r="ORN7" s="1668"/>
      <c r="ORO7" s="1668"/>
      <c r="ORP7" s="1668"/>
      <c r="ORQ7" s="1668"/>
      <c r="ORR7" s="1668"/>
      <c r="ORS7" s="1668"/>
      <c r="ORT7" s="1668"/>
      <c r="ORU7" s="1668"/>
      <c r="ORV7" s="1668"/>
      <c r="ORW7" s="1668"/>
      <c r="ORX7" s="1668"/>
      <c r="ORY7" s="1668"/>
      <c r="ORZ7" s="1668"/>
      <c r="OSA7" s="1668"/>
      <c r="OSB7" s="1668"/>
      <c r="OSC7" s="1668"/>
      <c r="OSD7" s="1668"/>
      <c r="OSE7" s="1668"/>
      <c r="OSF7" s="1668"/>
      <c r="OSG7" s="1668"/>
      <c r="OSH7" s="1668"/>
      <c r="OSI7" s="1668"/>
      <c r="OSJ7" s="1668"/>
      <c r="OSK7" s="1668"/>
      <c r="OSL7" s="1668"/>
      <c r="OSM7" s="1668"/>
      <c r="OSN7" s="1668"/>
      <c r="OSO7" s="1668"/>
      <c r="OSP7" s="1668"/>
      <c r="OSQ7" s="1668"/>
      <c r="OSR7" s="1668"/>
      <c r="OSS7" s="1668"/>
      <c r="OST7" s="1668"/>
      <c r="OSU7" s="1668"/>
      <c r="OSV7" s="1668"/>
      <c r="OSW7" s="1668"/>
      <c r="OSX7" s="1668"/>
      <c r="OSY7" s="1668"/>
      <c r="OSZ7" s="1668"/>
      <c r="OTA7" s="1668"/>
      <c r="OTB7" s="1668"/>
      <c r="OTC7" s="1668"/>
      <c r="OTD7" s="1668"/>
      <c r="OTE7" s="1668"/>
      <c r="OTF7" s="1668"/>
      <c r="OTG7" s="1668"/>
      <c r="OTH7" s="1668"/>
      <c r="OTI7" s="1668"/>
      <c r="OTJ7" s="1668"/>
      <c r="OTK7" s="1668"/>
      <c r="OTL7" s="1668"/>
      <c r="OTM7" s="1668"/>
      <c r="OTN7" s="1668"/>
      <c r="OTO7" s="1668"/>
      <c r="OTP7" s="1668"/>
      <c r="OTQ7" s="1668"/>
      <c r="OTR7" s="1668"/>
      <c r="OTS7" s="1668"/>
      <c r="OTT7" s="1668"/>
      <c r="OTU7" s="1668"/>
      <c r="OTV7" s="1668"/>
      <c r="OTW7" s="1668"/>
      <c r="OTX7" s="1668"/>
      <c r="OTY7" s="1668"/>
      <c r="OTZ7" s="1668"/>
      <c r="OUA7" s="1668"/>
      <c r="OUB7" s="1668"/>
      <c r="OUC7" s="1668"/>
      <c r="OUD7" s="1668"/>
      <c r="OUE7" s="1668"/>
      <c r="OUF7" s="1668"/>
      <c r="OUG7" s="1668"/>
      <c r="OUH7" s="1668"/>
      <c r="OUI7" s="1668"/>
      <c r="OUJ7" s="1668"/>
      <c r="OUK7" s="1668"/>
      <c r="OUL7" s="1668"/>
      <c r="OUM7" s="1668"/>
      <c r="OUN7" s="1668"/>
      <c r="OUO7" s="1668"/>
      <c r="OUP7" s="1668"/>
      <c r="OUQ7" s="1668"/>
      <c r="OUR7" s="1668"/>
      <c r="OUS7" s="1668"/>
      <c r="OUT7" s="1668"/>
      <c r="OUU7" s="1668"/>
      <c r="OUV7" s="1668"/>
      <c r="OUW7" s="1668"/>
      <c r="OUX7" s="1668"/>
      <c r="OUY7" s="1668"/>
      <c r="OUZ7" s="1668"/>
      <c r="OVA7" s="1668"/>
      <c r="OVB7" s="1668"/>
      <c r="OVC7" s="1668"/>
      <c r="OVD7" s="1668"/>
      <c r="OVE7" s="1668"/>
      <c r="OVF7" s="1668"/>
      <c r="OVG7" s="1668"/>
      <c r="OVH7" s="1668"/>
      <c r="OVI7" s="1668"/>
      <c r="OVJ7" s="1668"/>
      <c r="OVK7" s="1668"/>
      <c r="OVL7" s="1668"/>
      <c r="OVM7" s="1668"/>
      <c r="OVN7" s="1668"/>
      <c r="OVO7" s="1668"/>
      <c r="OVP7" s="1668"/>
      <c r="OVQ7" s="1668"/>
      <c r="OVR7" s="1668"/>
      <c r="OVS7" s="1668"/>
      <c r="OVT7" s="1668"/>
      <c r="OVU7" s="1668"/>
      <c r="OVV7" s="1668"/>
      <c r="OVW7" s="1668"/>
      <c r="OVX7" s="1668"/>
      <c r="OVY7" s="1668"/>
      <c r="OVZ7" s="1668"/>
      <c r="OWA7" s="1668"/>
      <c r="OWB7" s="1668"/>
      <c r="OWC7" s="1668"/>
      <c r="OWD7" s="1668"/>
      <c r="OWE7" s="1668"/>
      <c r="OWF7" s="1668"/>
      <c r="OWG7" s="1668"/>
      <c r="OWH7" s="1668"/>
      <c r="OWI7" s="1668"/>
      <c r="OWJ7" s="1668"/>
      <c r="OWK7" s="1668"/>
      <c r="OWL7" s="1668"/>
      <c r="OWM7" s="1668"/>
      <c r="OWN7" s="1668"/>
      <c r="OWO7" s="1668"/>
      <c r="OWP7" s="1668"/>
      <c r="OWQ7" s="1668"/>
      <c r="OWR7" s="1668"/>
      <c r="OWS7" s="1668"/>
      <c r="OWT7" s="1668"/>
      <c r="OWU7" s="1668"/>
      <c r="OWV7" s="1668"/>
      <c r="OWW7" s="1668"/>
      <c r="OWX7" s="1668"/>
      <c r="OWY7" s="1668"/>
      <c r="OWZ7" s="1668"/>
      <c r="OXA7" s="1668"/>
      <c r="OXB7" s="1668"/>
      <c r="OXC7" s="1668"/>
      <c r="OXD7" s="1668"/>
      <c r="OXE7" s="1668"/>
      <c r="OXF7" s="1668"/>
      <c r="OXG7" s="1668"/>
      <c r="OXH7" s="1668"/>
      <c r="OXI7" s="1668"/>
      <c r="OXJ7" s="1668"/>
      <c r="OXK7" s="1668"/>
      <c r="OXL7" s="1668"/>
      <c r="OXM7" s="1668"/>
      <c r="OXN7" s="1668"/>
      <c r="OXO7" s="1668"/>
      <c r="OXP7" s="1668"/>
      <c r="OXQ7" s="1668"/>
      <c r="OXR7" s="1668"/>
      <c r="OXS7" s="1668"/>
      <c r="OXT7" s="1668"/>
      <c r="OXU7" s="1668"/>
      <c r="OXV7" s="1668"/>
      <c r="OXW7" s="1668"/>
      <c r="OXX7" s="1668"/>
      <c r="OXY7" s="1668"/>
      <c r="OXZ7" s="1668"/>
      <c r="OYA7" s="1668"/>
      <c r="OYB7" s="1668"/>
      <c r="OYC7" s="1668"/>
      <c r="OYD7" s="1668"/>
      <c r="OYE7" s="1668"/>
      <c r="OYF7" s="1668"/>
      <c r="OYG7" s="1668"/>
      <c r="OYH7" s="1668"/>
      <c r="OYI7" s="1668"/>
      <c r="OYJ7" s="1668"/>
      <c r="OYK7" s="1668"/>
      <c r="OYL7" s="1668"/>
      <c r="OYM7" s="1668"/>
      <c r="OYN7" s="1668"/>
      <c r="OYO7" s="1668"/>
      <c r="OYP7" s="1668"/>
      <c r="OYQ7" s="1668"/>
      <c r="OYR7" s="1668"/>
      <c r="OYS7" s="1668"/>
      <c r="OYT7" s="1668"/>
      <c r="OYU7" s="1668"/>
      <c r="OYV7" s="1668"/>
      <c r="OYW7" s="1668"/>
      <c r="OYX7" s="1668"/>
      <c r="OYY7" s="1668"/>
      <c r="OYZ7" s="1668"/>
      <c r="OZA7" s="1668"/>
      <c r="OZB7" s="1668"/>
      <c r="OZC7" s="1668"/>
      <c r="OZD7" s="1668"/>
      <c r="OZE7" s="1668"/>
      <c r="OZF7" s="1668"/>
      <c r="OZG7" s="1668"/>
      <c r="OZH7" s="1668"/>
      <c r="OZI7" s="1668"/>
      <c r="OZJ7" s="1668"/>
      <c r="OZK7" s="1668"/>
      <c r="OZL7" s="1668"/>
      <c r="OZM7" s="1668"/>
      <c r="OZN7" s="1668"/>
      <c r="OZO7" s="1668"/>
      <c r="OZP7" s="1668"/>
      <c r="OZQ7" s="1668"/>
      <c r="OZR7" s="1668"/>
      <c r="OZS7" s="1668"/>
      <c r="OZT7" s="1668"/>
      <c r="OZU7" s="1668"/>
      <c r="OZV7" s="1668"/>
      <c r="OZW7" s="1668"/>
      <c r="OZX7" s="1668"/>
      <c r="OZY7" s="1668"/>
      <c r="OZZ7" s="1668"/>
      <c r="PAA7" s="1668"/>
      <c r="PAB7" s="1668"/>
      <c r="PAC7" s="1668"/>
      <c r="PAD7" s="1668"/>
      <c r="PAE7" s="1668"/>
      <c r="PAF7" s="1668"/>
      <c r="PAG7" s="1668"/>
      <c r="PAH7" s="1668"/>
      <c r="PAI7" s="1668"/>
      <c r="PAJ7" s="1668"/>
      <c r="PAK7" s="1668"/>
      <c r="PAL7" s="1668"/>
      <c r="PAM7" s="1668"/>
      <c r="PAN7" s="1668"/>
      <c r="PAO7" s="1668"/>
      <c r="PAP7" s="1668"/>
      <c r="PAQ7" s="1668"/>
      <c r="PAR7" s="1668"/>
      <c r="PAS7" s="1668"/>
      <c r="PAT7" s="1668"/>
      <c r="PAU7" s="1668"/>
      <c r="PAV7" s="1668"/>
      <c r="PAW7" s="1668"/>
      <c r="PAX7" s="1668"/>
      <c r="PAY7" s="1668"/>
      <c r="PAZ7" s="1668"/>
      <c r="PBA7" s="1668"/>
      <c r="PBB7" s="1668"/>
      <c r="PBC7" s="1668"/>
      <c r="PBD7" s="1668"/>
      <c r="PBE7" s="1668"/>
      <c r="PBF7" s="1668"/>
      <c r="PBG7" s="1668"/>
      <c r="PBH7" s="1668"/>
      <c r="PBI7" s="1668"/>
      <c r="PBJ7" s="1668"/>
      <c r="PBK7" s="1668"/>
      <c r="PBL7" s="1668"/>
      <c r="PBM7" s="1668"/>
      <c r="PBN7" s="1668"/>
      <c r="PBO7" s="1668"/>
      <c r="PBP7" s="1668"/>
      <c r="PBQ7" s="1668"/>
      <c r="PBR7" s="1668"/>
      <c r="PBS7" s="1668"/>
      <c r="PBT7" s="1668"/>
      <c r="PBU7" s="1668"/>
      <c r="PBV7" s="1668"/>
      <c r="PBW7" s="1668"/>
      <c r="PBX7" s="1668"/>
      <c r="PBY7" s="1668"/>
      <c r="PBZ7" s="1668"/>
      <c r="PCA7" s="1668"/>
      <c r="PCB7" s="1668"/>
      <c r="PCC7" s="1668"/>
      <c r="PCD7" s="1668"/>
      <c r="PCE7" s="1668"/>
      <c r="PCF7" s="1668"/>
      <c r="PCG7" s="1668"/>
      <c r="PCH7" s="1668"/>
      <c r="PCI7" s="1668"/>
      <c r="PCJ7" s="1668"/>
      <c r="PCK7" s="1668"/>
      <c r="PCL7" s="1668"/>
      <c r="PCM7" s="1668"/>
      <c r="PCN7" s="1668"/>
      <c r="PCO7" s="1668"/>
      <c r="PCP7" s="1668"/>
      <c r="PCQ7" s="1668"/>
      <c r="PCR7" s="1668"/>
      <c r="PCS7" s="1668"/>
      <c r="PCT7" s="1668"/>
      <c r="PCU7" s="1668"/>
      <c r="PCV7" s="1668"/>
      <c r="PCW7" s="1668"/>
      <c r="PCX7" s="1668"/>
      <c r="PCY7" s="1668"/>
      <c r="PCZ7" s="1668"/>
      <c r="PDA7" s="1668"/>
      <c r="PDB7" s="1668"/>
      <c r="PDC7" s="1668"/>
      <c r="PDD7" s="1668"/>
      <c r="PDE7" s="1668"/>
      <c r="PDF7" s="1668"/>
      <c r="PDG7" s="1668"/>
      <c r="PDH7" s="1668"/>
      <c r="PDI7" s="1668"/>
      <c r="PDJ7" s="1668"/>
      <c r="PDK7" s="1668"/>
      <c r="PDL7" s="1668"/>
      <c r="PDM7" s="1668"/>
      <c r="PDN7" s="1668"/>
      <c r="PDO7" s="1668"/>
      <c r="PDP7" s="1668"/>
      <c r="PDQ7" s="1668"/>
      <c r="PDR7" s="1668"/>
      <c r="PDS7" s="1668"/>
      <c r="PDT7" s="1668"/>
      <c r="PDU7" s="1668"/>
      <c r="PDV7" s="1668"/>
      <c r="PDW7" s="1668"/>
      <c r="PDX7" s="1668"/>
      <c r="PDY7" s="1668"/>
      <c r="PDZ7" s="1668"/>
      <c r="PEA7" s="1668"/>
      <c r="PEB7" s="1668"/>
      <c r="PEC7" s="1668"/>
      <c r="PED7" s="1668"/>
      <c r="PEE7" s="1668"/>
      <c r="PEF7" s="1668"/>
      <c r="PEG7" s="1668"/>
      <c r="PEH7" s="1668"/>
      <c r="PEI7" s="1668"/>
      <c r="PEJ7" s="1668"/>
      <c r="PEK7" s="1668"/>
      <c r="PEL7" s="1668"/>
      <c r="PEM7" s="1668"/>
      <c r="PEN7" s="1668"/>
      <c r="PEO7" s="1668"/>
      <c r="PEP7" s="1668"/>
      <c r="PEQ7" s="1668"/>
      <c r="PER7" s="1668"/>
      <c r="PES7" s="1668"/>
      <c r="PET7" s="1668"/>
      <c r="PEU7" s="1668"/>
      <c r="PEV7" s="1668"/>
      <c r="PEW7" s="1668"/>
      <c r="PEX7" s="1668"/>
      <c r="PEY7" s="1668"/>
      <c r="PEZ7" s="1668"/>
      <c r="PFA7" s="1668"/>
      <c r="PFB7" s="1668"/>
      <c r="PFC7" s="1668"/>
      <c r="PFD7" s="1668"/>
      <c r="PFE7" s="1668"/>
      <c r="PFF7" s="1668"/>
      <c r="PFG7" s="1668"/>
      <c r="PFH7" s="1668"/>
      <c r="PFI7" s="1668"/>
      <c r="PFJ7" s="1668"/>
      <c r="PFK7" s="1668"/>
      <c r="PFL7" s="1668"/>
      <c r="PFM7" s="1668"/>
      <c r="PFN7" s="1668"/>
      <c r="PFO7" s="1668"/>
      <c r="PFP7" s="1668"/>
      <c r="PFQ7" s="1668"/>
      <c r="PFR7" s="1668"/>
      <c r="PFS7" s="1668"/>
      <c r="PFT7" s="1668"/>
      <c r="PFU7" s="1668"/>
      <c r="PFV7" s="1668"/>
      <c r="PFW7" s="1668"/>
      <c r="PFX7" s="1668"/>
      <c r="PFY7" s="1668"/>
      <c r="PFZ7" s="1668"/>
      <c r="PGA7" s="1668"/>
      <c r="PGB7" s="1668"/>
      <c r="PGC7" s="1668"/>
      <c r="PGD7" s="1668"/>
      <c r="PGE7" s="1668"/>
      <c r="PGF7" s="1668"/>
      <c r="PGG7" s="1668"/>
      <c r="PGH7" s="1668"/>
      <c r="PGI7" s="1668"/>
      <c r="PGJ7" s="1668"/>
      <c r="PGK7" s="1668"/>
      <c r="PGL7" s="1668"/>
      <c r="PGM7" s="1668"/>
      <c r="PGN7" s="1668"/>
      <c r="PGO7" s="1668"/>
      <c r="PGP7" s="1668"/>
      <c r="PGQ7" s="1668"/>
      <c r="PGR7" s="1668"/>
      <c r="PGS7" s="1668"/>
      <c r="PGT7" s="1668"/>
      <c r="PGU7" s="1668"/>
      <c r="PGV7" s="1668"/>
      <c r="PGW7" s="1668"/>
      <c r="PGX7" s="1668"/>
      <c r="PGY7" s="1668"/>
      <c r="PGZ7" s="1668"/>
      <c r="PHA7" s="1668"/>
      <c r="PHB7" s="1668"/>
      <c r="PHC7" s="1668"/>
      <c r="PHD7" s="1668"/>
      <c r="PHE7" s="1668"/>
      <c r="PHF7" s="1668"/>
      <c r="PHG7" s="1668"/>
      <c r="PHH7" s="1668"/>
      <c r="PHI7" s="1668"/>
      <c r="PHJ7" s="1668"/>
      <c r="PHK7" s="1668"/>
      <c r="PHL7" s="1668"/>
      <c r="PHM7" s="1668"/>
      <c r="PHN7" s="1668"/>
      <c r="PHO7" s="1668"/>
      <c r="PHP7" s="1668"/>
      <c r="PHQ7" s="1668"/>
      <c r="PHR7" s="1668"/>
      <c r="PHS7" s="1668"/>
      <c r="PHT7" s="1668"/>
      <c r="PHU7" s="1668"/>
      <c r="PHV7" s="1668"/>
      <c r="PHW7" s="1668"/>
      <c r="PHX7" s="1668"/>
      <c r="PHY7" s="1668"/>
      <c r="PHZ7" s="1668"/>
      <c r="PIA7" s="1668"/>
      <c r="PIB7" s="1668"/>
      <c r="PIC7" s="1668"/>
      <c r="PID7" s="1668"/>
      <c r="PIE7" s="1668"/>
      <c r="PIF7" s="1668"/>
      <c r="PIG7" s="1668"/>
      <c r="PIH7" s="1668"/>
      <c r="PII7" s="1668"/>
      <c r="PIJ7" s="1668"/>
      <c r="PIK7" s="1668"/>
      <c r="PIL7" s="1668"/>
      <c r="PIM7" s="1668"/>
      <c r="PIN7" s="1668"/>
      <c r="PIO7" s="1668"/>
      <c r="PIP7" s="1668"/>
      <c r="PIQ7" s="1668"/>
      <c r="PIR7" s="1668"/>
      <c r="PIS7" s="1668"/>
      <c r="PIT7" s="1668"/>
      <c r="PIU7" s="1668"/>
      <c r="PIV7" s="1668"/>
      <c r="PIW7" s="1668"/>
      <c r="PIX7" s="1668"/>
      <c r="PIY7" s="1668"/>
      <c r="PIZ7" s="1668"/>
      <c r="PJA7" s="1668"/>
      <c r="PJB7" s="1668"/>
      <c r="PJC7" s="1668"/>
      <c r="PJD7" s="1668"/>
      <c r="PJE7" s="1668"/>
      <c r="PJF7" s="1668"/>
      <c r="PJG7" s="1668"/>
      <c r="PJH7" s="1668"/>
      <c r="PJI7" s="1668"/>
      <c r="PJJ7" s="1668"/>
      <c r="PJK7" s="1668"/>
      <c r="PJL7" s="1668"/>
      <c r="PJM7" s="1668"/>
      <c r="PJN7" s="1668"/>
      <c r="PJO7" s="1668"/>
      <c r="PJP7" s="1668"/>
      <c r="PJQ7" s="1668"/>
      <c r="PJR7" s="1668"/>
      <c r="PJS7" s="1668"/>
      <c r="PJT7" s="1668"/>
      <c r="PJU7" s="1668"/>
      <c r="PJV7" s="1668"/>
      <c r="PJW7" s="1668"/>
      <c r="PJX7" s="1668"/>
      <c r="PJY7" s="1668"/>
      <c r="PJZ7" s="1668"/>
      <c r="PKA7" s="1668"/>
      <c r="PKB7" s="1668"/>
      <c r="PKC7" s="1668"/>
      <c r="PKD7" s="1668"/>
      <c r="PKE7" s="1668"/>
      <c r="PKF7" s="1668"/>
      <c r="PKG7" s="1668"/>
      <c r="PKH7" s="1668"/>
      <c r="PKI7" s="1668"/>
      <c r="PKJ7" s="1668"/>
      <c r="PKK7" s="1668"/>
      <c r="PKL7" s="1668"/>
      <c r="PKM7" s="1668"/>
      <c r="PKN7" s="1668"/>
      <c r="PKO7" s="1668"/>
      <c r="PKP7" s="1668"/>
      <c r="PKQ7" s="1668"/>
      <c r="PKR7" s="1668"/>
      <c r="PKS7" s="1668"/>
      <c r="PKT7" s="1668"/>
      <c r="PKU7" s="1668"/>
      <c r="PKV7" s="1668"/>
      <c r="PKW7" s="1668"/>
      <c r="PKX7" s="1668"/>
      <c r="PKY7" s="1668"/>
      <c r="PKZ7" s="1668"/>
      <c r="PLA7" s="1668"/>
      <c r="PLB7" s="1668"/>
      <c r="PLC7" s="1668"/>
      <c r="PLD7" s="1668"/>
      <c r="PLE7" s="1668"/>
      <c r="PLF7" s="1668"/>
      <c r="PLG7" s="1668"/>
      <c r="PLH7" s="1668"/>
      <c r="PLI7" s="1668"/>
      <c r="PLJ7" s="1668"/>
      <c r="PLK7" s="1668"/>
      <c r="PLL7" s="1668"/>
      <c r="PLM7" s="1668"/>
      <c r="PLN7" s="1668"/>
      <c r="PLO7" s="1668"/>
      <c r="PLP7" s="1668"/>
      <c r="PLQ7" s="1668"/>
      <c r="PLR7" s="1668"/>
      <c r="PLS7" s="1668"/>
      <c r="PLT7" s="1668"/>
      <c r="PLU7" s="1668"/>
      <c r="PLV7" s="1668"/>
      <c r="PLW7" s="1668"/>
      <c r="PLX7" s="1668"/>
      <c r="PLY7" s="1668"/>
      <c r="PLZ7" s="1668"/>
      <c r="PMA7" s="1668"/>
      <c r="PMB7" s="1668"/>
      <c r="PMC7" s="1668"/>
      <c r="PMD7" s="1668"/>
      <c r="PME7" s="1668"/>
      <c r="PMF7" s="1668"/>
      <c r="PMG7" s="1668"/>
      <c r="PMH7" s="1668"/>
      <c r="PMI7" s="1668"/>
      <c r="PMJ7" s="1668"/>
      <c r="PMK7" s="1668"/>
      <c r="PML7" s="1668"/>
      <c r="PMM7" s="1668"/>
      <c r="PMN7" s="1668"/>
      <c r="PMO7" s="1668"/>
      <c r="PMP7" s="1668"/>
      <c r="PMQ7" s="1668"/>
      <c r="PMR7" s="1668"/>
      <c r="PMS7" s="1668"/>
      <c r="PMT7" s="1668"/>
      <c r="PMU7" s="1668"/>
      <c r="PMV7" s="1668"/>
      <c r="PMW7" s="1668"/>
      <c r="PMX7" s="1668"/>
      <c r="PMY7" s="1668"/>
      <c r="PMZ7" s="1668"/>
      <c r="PNA7" s="1668"/>
      <c r="PNB7" s="1668"/>
      <c r="PNC7" s="1668"/>
      <c r="PND7" s="1668"/>
      <c r="PNE7" s="1668"/>
      <c r="PNF7" s="1668"/>
      <c r="PNG7" s="1668"/>
      <c r="PNH7" s="1668"/>
      <c r="PNI7" s="1668"/>
      <c r="PNJ7" s="1668"/>
      <c r="PNK7" s="1668"/>
      <c r="PNL7" s="1668"/>
      <c r="PNM7" s="1668"/>
      <c r="PNN7" s="1668"/>
      <c r="PNO7" s="1668"/>
      <c r="PNP7" s="1668"/>
      <c r="PNQ7" s="1668"/>
      <c r="PNR7" s="1668"/>
      <c r="PNS7" s="1668"/>
      <c r="PNT7" s="1668"/>
      <c r="PNU7" s="1668"/>
      <c r="PNV7" s="1668"/>
      <c r="PNW7" s="1668"/>
      <c r="PNX7" s="1668"/>
      <c r="PNY7" s="1668"/>
      <c r="PNZ7" s="1668"/>
      <c r="POA7" s="1668"/>
      <c r="POB7" s="1668"/>
      <c r="POC7" s="1668"/>
      <c r="POD7" s="1668"/>
      <c r="POE7" s="1668"/>
      <c r="POF7" s="1668"/>
      <c r="POG7" s="1668"/>
      <c r="POH7" s="1668"/>
      <c r="POI7" s="1668"/>
      <c r="POJ7" s="1668"/>
      <c r="POK7" s="1668"/>
      <c r="POL7" s="1668"/>
      <c r="POM7" s="1668"/>
      <c r="PON7" s="1668"/>
      <c r="POO7" s="1668"/>
      <c r="POP7" s="1668"/>
      <c r="POQ7" s="1668"/>
      <c r="POR7" s="1668"/>
      <c r="POS7" s="1668"/>
      <c r="POT7" s="1668"/>
      <c r="POU7" s="1668"/>
      <c r="POV7" s="1668"/>
      <c r="POW7" s="1668"/>
      <c r="POX7" s="1668"/>
      <c r="POY7" s="1668"/>
      <c r="POZ7" s="1668"/>
      <c r="PPA7" s="1668"/>
      <c r="PPB7" s="1668"/>
      <c r="PPC7" s="1668"/>
      <c r="PPD7" s="1668"/>
      <c r="PPE7" s="1668"/>
      <c r="PPF7" s="1668"/>
      <c r="PPG7" s="1668"/>
      <c r="PPH7" s="1668"/>
      <c r="PPI7" s="1668"/>
      <c r="PPJ7" s="1668"/>
      <c r="PPK7" s="1668"/>
      <c r="PPL7" s="1668"/>
      <c r="PPM7" s="1668"/>
      <c r="PPN7" s="1668"/>
      <c r="PPO7" s="1668"/>
      <c r="PPP7" s="1668"/>
      <c r="PPQ7" s="1668"/>
      <c r="PPR7" s="1668"/>
      <c r="PPS7" s="1668"/>
      <c r="PPT7" s="1668"/>
      <c r="PPU7" s="1668"/>
      <c r="PPV7" s="1668"/>
      <c r="PPW7" s="1668"/>
      <c r="PPX7" s="1668"/>
      <c r="PPY7" s="1668"/>
      <c r="PPZ7" s="1668"/>
      <c r="PQA7" s="1668"/>
      <c r="PQB7" s="1668"/>
      <c r="PQC7" s="1668"/>
      <c r="PQD7" s="1668"/>
      <c r="PQE7" s="1668"/>
      <c r="PQF7" s="1668"/>
      <c r="PQG7" s="1668"/>
      <c r="PQH7" s="1668"/>
      <c r="PQI7" s="1668"/>
      <c r="PQJ7" s="1668"/>
      <c r="PQK7" s="1668"/>
      <c r="PQL7" s="1668"/>
      <c r="PQM7" s="1668"/>
      <c r="PQN7" s="1668"/>
      <c r="PQO7" s="1668"/>
      <c r="PQP7" s="1668"/>
      <c r="PQQ7" s="1668"/>
      <c r="PQR7" s="1668"/>
      <c r="PQS7" s="1668"/>
      <c r="PQT7" s="1668"/>
      <c r="PQU7" s="1668"/>
      <c r="PQV7" s="1668"/>
      <c r="PQW7" s="1668"/>
      <c r="PQX7" s="1668"/>
      <c r="PQY7" s="1668"/>
      <c r="PQZ7" s="1668"/>
      <c r="PRA7" s="1668"/>
      <c r="PRB7" s="1668"/>
      <c r="PRC7" s="1668"/>
      <c r="PRD7" s="1668"/>
      <c r="PRE7" s="1668"/>
      <c r="PRF7" s="1668"/>
      <c r="PRG7" s="1668"/>
      <c r="PRH7" s="1668"/>
      <c r="PRI7" s="1668"/>
      <c r="PRJ7" s="1668"/>
      <c r="PRK7" s="1668"/>
      <c r="PRL7" s="1668"/>
      <c r="PRM7" s="1668"/>
      <c r="PRN7" s="1668"/>
      <c r="PRO7" s="1668"/>
      <c r="PRP7" s="1668"/>
      <c r="PRQ7" s="1668"/>
      <c r="PRR7" s="1668"/>
      <c r="PRS7" s="1668"/>
      <c r="PRT7" s="1668"/>
      <c r="PRU7" s="1668"/>
      <c r="PRV7" s="1668"/>
      <c r="PRW7" s="1668"/>
      <c r="PRX7" s="1668"/>
      <c r="PRY7" s="1668"/>
      <c r="PRZ7" s="1668"/>
      <c r="PSA7" s="1668"/>
      <c r="PSB7" s="1668"/>
      <c r="PSC7" s="1668"/>
      <c r="PSD7" s="1668"/>
      <c r="PSE7" s="1668"/>
      <c r="PSF7" s="1668"/>
      <c r="PSG7" s="1668"/>
      <c r="PSH7" s="1668"/>
      <c r="PSI7" s="1668"/>
      <c r="PSJ7" s="1668"/>
      <c r="PSK7" s="1668"/>
      <c r="PSL7" s="1668"/>
      <c r="PSM7" s="1668"/>
      <c r="PSN7" s="1668"/>
      <c r="PSO7" s="1668"/>
      <c r="PSP7" s="1668"/>
      <c r="PSQ7" s="1668"/>
      <c r="PSR7" s="1668"/>
      <c r="PSS7" s="1668"/>
      <c r="PST7" s="1668"/>
      <c r="PSU7" s="1668"/>
      <c r="PSV7" s="1668"/>
      <c r="PSW7" s="1668"/>
      <c r="PSX7" s="1668"/>
      <c r="PSY7" s="1668"/>
      <c r="PSZ7" s="1668"/>
      <c r="PTA7" s="1668"/>
      <c r="PTB7" s="1668"/>
      <c r="PTC7" s="1668"/>
      <c r="PTD7" s="1668"/>
      <c r="PTE7" s="1668"/>
      <c r="PTF7" s="1668"/>
      <c r="PTG7" s="1668"/>
      <c r="PTH7" s="1668"/>
      <c r="PTI7" s="1668"/>
      <c r="PTJ7" s="1668"/>
      <c r="PTK7" s="1668"/>
      <c r="PTL7" s="1668"/>
      <c r="PTM7" s="1668"/>
      <c r="PTN7" s="1668"/>
      <c r="PTO7" s="1668"/>
      <c r="PTP7" s="1668"/>
      <c r="PTQ7" s="1668"/>
      <c r="PTR7" s="1668"/>
      <c r="PTS7" s="1668"/>
      <c r="PTT7" s="1668"/>
      <c r="PTU7" s="1668"/>
      <c r="PTV7" s="1668"/>
      <c r="PTW7" s="1668"/>
      <c r="PTX7" s="1668"/>
      <c r="PTY7" s="1668"/>
      <c r="PTZ7" s="1668"/>
      <c r="PUA7" s="1668"/>
      <c r="PUB7" s="1668"/>
      <c r="PUC7" s="1668"/>
      <c r="PUD7" s="1668"/>
      <c r="PUE7" s="1668"/>
      <c r="PUF7" s="1668"/>
      <c r="PUG7" s="1668"/>
      <c r="PUH7" s="1668"/>
      <c r="PUI7" s="1668"/>
      <c r="PUJ7" s="1668"/>
      <c r="PUK7" s="1668"/>
      <c r="PUL7" s="1668"/>
      <c r="PUM7" s="1668"/>
      <c r="PUN7" s="1668"/>
      <c r="PUO7" s="1668"/>
      <c r="PUP7" s="1668"/>
      <c r="PUQ7" s="1668"/>
      <c r="PUR7" s="1668"/>
      <c r="PUS7" s="1668"/>
      <c r="PUT7" s="1668"/>
      <c r="PUU7" s="1668"/>
      <c r="PUV7" s="1668"/>
      <c r="PUW7" s="1668"/>
      <c r="PUX7" s="1668"/>
      <c r="PUY7" s="1668"/>
      <c r="PUZ7" s="1668"/>
      <c r="PVA7" s="1668"/>
      <c r="PVB7" s="1668"/>
      <c r="PVC7" s="1668"/>
      <c r="PVD7" s="1668"/>
      <c r="PVE7" s="1668"/>
      <c r="PVF7" s="1668"/>
      <c r="PVG7" s="1668"/>
      <c r="PVH7" s="1668"/>
      <c r="PVI7" s="1668"/>
      <c r="PVJ7" s="1668"/>
      <c r="PVK7" s="1668"/>
      <c r="PVL7" s="1668"/>
      <c r="PVM7" s="1668"/>
      <c r="PVN7" s="1668"/>
      <c r="PVO7" s="1668"/>
      <c r="PVP7" s="1668"/>
      <c r="PVQ7" s="1668"/>
      <c r="PVR7" s="1668"/>
      <c r="PVS7" s="1668"/>
      <c r="PVT7" s="1668"/>
      <c r="PVU7" s="1668"/>
      <c r="PVV7" s="1668"/>
      <c r="PVW7" s="1668"/>
      <c r="PVX7" s="1668"/>
      <c r="PVY7" s="1668"/>
      <c r="PVZ7" s="1668"/>
      <c r="PWA7" s="1668"/>
      <c r="PWB7" s="1668"/>
      <c r="PWC7" s="1668"/>
      <c r="PWD7" s="1668"/>
      <c r="PWE7" s="1668"/>
      <c r="PWF7" s="1668"/>
      <c r="PWG7" s="1668"/>
      <c r="PWH7" s="1668"/>
      <c r="PWI7" s="1668"/>
      <c r="PWJ7" s="1668"/>
      <c r="PWK7" s="1668"/>
      <c r="PWL7" s="1668"/>
      <c r="PWM7" s="1668"/>
      <c r="PWN7" s="1668"/>
      <c r="PWO7" s="1668"/>
      <c r="PWP7" s="1668"/>
      <c r="PWQ7" s="1668"/>
      <c r="PWR7" s="1668"/>
      <c r="PWS7" s="1668"/>
      <c r="PWT7" s="1668"/>
      <c r="PWU7" s="1668"/>
      <c r="PWV7" s="1668"/>
      <c r="PWW7" s="1668"/>
      <c r="PWX7" s="1668"/>
      <c r="PWY7" s="1668"/>
      <c r="PWZ7" s="1668"/>
      <c r="PXA7" s="1668"/>
      <c r="PXB7" s="1668"/>
      <c r="PXC7" s="1668"/>
      <c r="PXD7" s="1668"/>
      <c r="PXE7" s="1668"/>
      <c r="PXF7" s="1668"/>
      <c r="PXG7" s="1668"/>
      <c r="PXH7" s="1668"/>
      <c r="PXI7" s="1668"/>
      <c r="PXJ7" s="1668"/>
      <c r="PXK7" s="1668"/>
      <c r="PXL7" s="1668"/>
      <c r="PXM7" s="1668"/>
      <c r="PXN7" s="1668"/>
      <c r="PXO7" s="1668"/>
      <c r="PXP7" s="1668"/>
      <c r="PXQ7" s="1668"/>
      <c r="PXR7" s="1668"/>
      <c r="PXS7" s="1668"/>
      <c r="PXT7" s="1668"/>
      <c r="PXU7" s="1668"/>
      <c r="PXV7" s="1668"/>
      <c r="PXW7" s="1668"/>
      <c r="PXX7" s="1668"/>
      <c r="PXY7" s="1668"/>
      <c r="PXZ7" s="1668"/>
      <c r="PYA7" s="1668"/>
      <c r="PYB7" s="1668"/>
      <c r="PYC7" s="1668"/>
      <c r="PYD7" s="1668"/>
      <c r="PYE7" s="1668"/>
      <c r="PYF7" s="1668"/>
      <c r="PYG7" s="1668"/>
      <c r="PYH7" s="1668"/>
      <c r="PYI7" s="1668"/>
      <c r="PYJ7" s="1668"/>
      <c r="PYK7" s="1668"/>
      <c r="PYL7" s="1668"/>
      <c r="PYM7" s="1668"/>
      <c r="PYN7" s="1668"/>
      <c r="PYO7" s="1668"/>
      <c r="PYP7" s="1668"/>
      <c r="PYQ7" s="1668"/>
      <c r="PYR7" s="1668"/>
      <c r="PYS7" s="1668"/>
      <c r="PYT7" s="1668"/>
      <c r="PYU7" s="1668"/>
      <c r="PYV7" s="1668"/>
      <c r="PYW7" s="1668"/>
      <c r="PYX7" s="1668"/>
      <c r="PYY7" s="1668"/>
      <c r="PYZ7" s="1668"/>
      <c r="PZA7" s="1668"/>
      <c r="PZB7" s="1668"/>
      <c r="PZC7" s="1668"/>
      <c r="PZD7" s="1668"/>
      <c r="PZE7" s="1668"/>
      <c r="PZF7" s="1668"/>
      <c r="PZG7" s="1668"/>
      <c r="PZH7" s="1668"/>
      <c r="PZI7" s="1668"/>
      <c r="PZJ7" s="1668"/>
      <c r="PZK7" s="1668"/>
      <c r="PZL7" s="1668"/>
      <c r="PZM7" s="1668"/>
      <c r="PZN7" s="1668"/>
      <c r="PZO7" s="1668"/>
      <c r="PZP7" s="1668"/>
      <c r="PZQ7" s="1668"/>
      <c r="PZR7" s="1668"/>
      <c r="PZS7" s="1668"/>
      <c r="PZT7" s="1668"/>
      <c r="PZU7" s="1668"/>
      <c r="PZV7" s="1668"/>
      <c r="PZW7" s="1668"/>
      <c r="PZX7" s="1668"/>
      <c r="PZY7" s="1668"/>
      <c r="PZZ7" s="1668"/>
      <c r="QAA7" s="1668"/>
      <c r="QAB7" s="1668"/>
      <c r="QAC7" s="1668"/>
      <c r="QAD7" s="1668"/>
      <c r="QAE7" s="1668"/>
      <c r="QAF7" s="1668"/>
      <c r="QAG7" s="1668"/>
      <c r="QAH7" s="1668"/>
      <c r="QAI7" s="1668"/>
      <c r="QAJ7" s="1668"/>
      <c r="QAK7" s="1668"/>
      <c r="QAL7" s="1668"/>
      <c r="QAM7" s="1668"/>
      <c r="QAN7" s="1668"/>
      <c r="QAO7" s="1668"/>
      <c r="QAP7" s="1668"/>
      <c r="QAQ7" s="1668"/>
      <c r="QAR7" s="1668"/>
      <c r="QAS7" s="1668"/>
      <c r="QAT7" s="1668"/>
      <c r="QAU7" s="1668"/>
      <c r="QAV7" s="1668"/>
      <c r="QAW7" s="1668"/>
      <c r="QAX7" s="1668"/>
      <c r="QAY7" s="1668"/>
      <c r="QAZ7" s="1668"/>
      <c r="QBA7" s="1668"/>
      <c r="QBB7" s="1668"/>
      <c r="QBC7" s="1668"/>
      <c r="QBD7" s="1668"/>
      <c r="QBE7" s="1668"/>
      <c r="QBF7" s="1668"/>
      <c r="QBG7" s="1668"/>
      <c r="QBH7" s="1668"/>
      <c r="QBI7" s="1668"/>
      <c r="QBJ7" s="1668"/>
      <c r="QBK7" s="1668"/>
      <c r="QBL7" s="1668"/>
      <c r="QBM7" s="1668"/>
      <c r="QBN7" s="1668"/>
      <c r="QBO7" s="1668"/>
      <c r="QBP7" s="1668"/>
      <c r="QBQ7" s="1668"/>
      <c r="QBR7" s="1668"/>
      <c r="QBS7" s="1668"/>
      <c r="QBT7" s="1668"/>
      <c r="QBU7" s="1668"/>
      <c r="QBV7" s="1668"/>
      <c r="QBW7" s="1668"/>
      <c r="QBX7" s="1668"/>
      <c r="QBY7" s="1668"/>
      <c r="QBZ7" s="1668"/>
      <c r="QCA7" s="1668"/>
      <c r="QCB7" s="1668"/>
      <c r="QCC7" s="1668"/>
      <c r="QCD7" s="1668"/>
      <c r="QCE7" s="1668"/>
      <c r="QCF7" s="1668"/>
      <c r="QCG7" s="1668"/>
      <c r="QCH7" s="1668"/>
      <c r="QCI7" s="1668"/>
      <c r="QCJ7" s="1668"/>
      <c r="QCK7" s="1668"/>
      <c r="QCL7" s="1668"/>
      <c r="QCM7" s="1668"/>
      <c r="QCN7" s="1668"/>
      <c r="QCO7" s="1668"/>
      <c r="QCP7" s="1668"/>
      <c r="QCQ7" s="1668"/>
      <c r="QCR7" s="1668"/>
      <c r="QCS7" s="1668"/>
      <c r="QCT7" s="1668"/>
      <c r="QCU7" s="1668"/>
      <c r="QCV7" s="1668"/>
      <c r="QCW7" s="1668"/>
      <c r="QCX7" s="1668"/>
      <c r="QCY7" s="1668"/>
      <c r="QCZ7" s="1668"/>
      <c r="QDA7" s="1668"/>
      <c r="QDB7" s="1668"/>
      <c r="QDC7" s="1668"/>
      <c r="QDD7" s="1668"/>
      <c r="QDE7" s="1668"/>
      <c r="QDF7" s="1668"/>
      <c r="QDG7" s="1668"/>
      <c r="QDH7" s="1668"/>
      <c r="QDI7" s="1668"/>
      <c r="QDJ7" s="1668"/>
      <c r="QDK7" s="1668"/>
      <c r="QDL7" s="1668"/>
      <c r="QDM7" s="1668"/>
      <c r="QDN7" s="1668"/>
      <c r="QDO7" s="1668"/>
      <c r="QDP7" s="1668"/>
      <c r="QDQ7" s="1668"/>
      <c r="QDR7" s="1668"/>
      <c r="QDS7" s="1668"/>
      <c r="QDT7" s="1668"/>
      <c r="QDU7" s="1668"/>
      <c r="QDV7" s="1668"/>
      <c r="QDW7" s="1668"/>
      <c r="QDX7" s="1668"/>
      <c r="QDY7" s="1668"/>
      <c r="QDZ7" s="1668"/>
      <c r="QEA7" s="1668"/>
      <c r="QEB7" s="1668"/>
      <c r="QEC7" s="1668"/>
      <c r="QED7" s="1668"/>
      <c r="QEE7" s="1668"/>
      <c r="QEF7" s="1668"/>
      <c r="QEG7" s="1668"/>
      <c r="QEH7" s="1668"/>
      <c r="QEI7" s="1668"/>
      <c r="QEJ7" s="1668"/>
      <c r="QEK7" s="1668"/>
      <c r="QEL7" s="1668"/>
      <c r="QEM7" s="1668"/>
      <c r="QEN7" s="1668"/>
      <c r="QEO7" s="1668"/>
      <c r="QEP7" s="1668"/>
      <c r="QEQ7" s="1668"/>
      <c r="QER7" s="1668"/>
      <c r="QES7" s="1668"/>
      <c r="QET7" s="1668"/>
      <c r="QEU7" s="1668"/>
      <c r="QEV7" s="1668"/>
      <c r="QEW7" s="1668"/>
      <c r="QEX7" s="1668"/>
      <c r="QEY7" s="1668"/>
      <c r="QEZ7" s="1668"/>
      <c r="QFA7" s="1668"/>
      <c r="QFB7" s="1668"/>
      <c r="QFC7" s="1668"/>
      <c r="QFD7" s="1668"/>
      <c r="QFE7" s="1668"/>
      <c r="QFF7" s="1668"/>
      <c r="QFG7" s="1668"/>
      <c r="QFH7" s="1668"/>
      <c r="QFI7" s="1668"/>
      <c r="QFJ7" s="1668"/>
      <c r="QFK7" s="1668"/>
      <c r="QFL7" s="1668"/>
      <c r="QFM7" s="1668"/>
      <c r="QFN7" s="1668"/>
      <c r="QFO7" s="1668"/>
      <c r="QFP7" s="1668"/>
      <c r="QFQ7" s="1668"/>
      <c r="QFR7" s="1668"/>
      <c r="QFS7" s="1668"/>
      <c r="QFT7" s="1668"/>
      <c r="QFU7" s="1668"/>
      <c r="QFV7" s="1668"/>
      <c r="QFW7" s="1668"/>
      <c r="QFX7" s="1668"/>
      <c r="QFY7" s="1668"/>
      <c r="QFZ7" s="1668"/>
      <c r="QGA7" s="1668"/>
      <c r="QGB7" s="1668"/>
      <c r="QGC7" s="1668"/>
      <c r="QGD7" s="1668"/>
      <c r="QGE7" s="1668"/>
      <c r="QGF7" s="1668"/>
      <c r="QGG7" s="1668"/>
      <c r="QGH7" s="1668"/>
      <c r="QGI7" s="1668"/>
      <c r="QGJ7" s="1668"/>
      <c r="QGK7" s="1668"/>
      <c r="QGL7" s="1668"/>
      <c r="QGM7" s="1668"/>
      <c r="QGN7" s="1668"/>
      <c r="QGO7" s="1668"/>
      <c r="QGP7" s="1668"/>
      <c r="QGQ7" s="1668"/>
      <c r="QGR7" s="1668"/>
      <c r="QGS7" s="1668"/>
      <c r="QGT7" s="1668"/>
      <c r="QGU7" s="1668"/>
      <c r="QGV7" s="1668"/>
      <c r="QGW7" s="1668"/>
      <c r="QGX7" s="1668"/>
      <c r="QGY7" s="1668"/>
      <c r="QGZ7" s="1668"/>
      <c r="QHA7" s="1668"/>
      <c r="QHB7" s="1668"/>
      <c r="QHC7" s="1668"/>
      <c r="QHD7" s="1668"/>
      <c r="QHE7" s="1668"/>
      <c r="QHF7" s="1668"/>
      <c r="QHG7" s="1668"/>
      <c r="QHH7" s="1668"/>
      <c r="QHI7" s="1668"/>
      <c r="QHJ7" s="1668"/>
      <c r="QHK7" s="1668"/>
      <c r="QHL7" s="1668"/>
      <c r="QHM7" s="1668"/>
      <c r="QHN7" s="1668"/>
      <c r="QHO7" s="1668"/>
      <c r="QHP7" s="1668"/>
      <c r="QHQ7" s="1668"/>
      <c r="QHR7" s="1668"/>
      <c r="QHS7" s="1668"/>
      <c r="QHT7" s="1668"/>
      <c r="QHU7" s="1668"/>
      <c r="QHV7" s="1668"/>
      <c r="QHW7" s="1668"/>
      <c r="QHX7" s="1668"/>
      <c r="QHY7" s="1668"/>
      <c r="QHZ7" s="1668"/>
      <c r="QIA7" s="1668"/>
      <c r="QIB7" s="1668"/>
      <c r="QIC7" s="1668"/>
      <c r="QID7" s="1668"/>
      <c r="QIE7" s="1668"/>
      <c r="QIF7" s="1668"/>
      <c r="QIG7" s="1668"/>
      <c r="QIH7" s="1668"/>
      <c r="QII7" s="1668"/>
      <c r="QIJ7" s="1668"/>
      <c r="QIK7" s="1668"/>
      <c r="QIL7" s="1668"/>
      <c r="QIM7" s="1668"/>
      <c r="QIN7" s="1668"/>
      <c r="QIO7" s="1668"/>
      <c r="QIP7" s="1668"/>
      <c r="QIQ7" s="1668"/>
      <c r="QIR7" s="1668"/>
      <c r="QIS7" s="1668"/>
      <c r="QIT7" s="1668"/>
      <c r="QIU7" s="1668"/>
      <c r="QIV7" s="1668"/>
      <c r="QIW7" s="1668"/>
      <c r="QIX7" s="1668"/>
      <c r="QIY7" s="1668"/>
      <c r="QIZ7" s="1668"/>
      <c r="QJA7" s="1668"/>
      <c r="QJB7" s="1668"/>
      <c r="QJC7" s="1668"/>
      <c r="QJD7" s="1668"/>
      <c r="QJE7" s="1668"/>
      <c r="QJF7" s="1668"/>
      <c r="QJG7" s="1668"/>
      <c r="QJH7" s="1668"/>
      <c r="QJI7" s="1668"/>
      <c r="QJJ7" s="1668"/>
      <c r="QJK7" s="1668"/>
      <c r="QJL7" s="1668"/>
      <c r="QJM7" s="1668"/>
      <c r="QJN7" s="1668"/>
      <c r="QJO7" s="1668"/>
      <c r="QJP7" s="1668"/>
      <c r="QJQ7" s="1668"/>
      <c r="QJR7" s="1668"/>
      <c r="QJS7" s="1668"/>
      <c r="QJT7" s="1668"/>
      <c r="QJU7" s="1668"/>
      <c r="QJV7" s="1668"/>
      <c r="QJW7" s="1668"/>
      <c r="QJX7" s="1668"/>
      <c r="QJY7" s="1668"/>
      <c r="QJZ7" s="1668"/>
      <c r="QKA7" s="1668"/>
      <c r="QKB7" s="1668"/>
      <c r="QKC7" s="1668"/>
      <c r="QKD7" s="1668"/>
      <c r="QKE7" s="1668"/>
      <c r="QKF7" s="1668"/>
      <c r="QKG7" s="1668"/>
      <c r="QKH7" s="1668"/>
      <c r="QKI7" s="1668"/>
      <c r="QKJ7" s="1668"/>
      <c r="QKK7" s="1668"/>
      <c r="QKL7" s="1668"/>
      <c r="QKM7" s="1668"/>
      <c r="QKN7" s="1668"/>
      <c r="QKO7" s="1668"/>
      <c r="QKP7" s="1668"/>
      <c r="QKQ7" s="1668"/>
      <c r="QKR7" s="1668"/>
      <c r="QKS7" s="1668"/>
      <c r="QKT7" s="1668"/>
      <c r="QKU7" s="1668"/>
      <c r="QKV7" s="1668"/>
      <c r="QKW7" s="1668"/>
      <c r="QKX7" s="1668"/>
      <c r="QKY7" s="1668"/>
      <c r="QKZ7" s="1668"/>
      <c r="QLA7" s="1668"/>
      <c r="QLB7" s="1668"/>
      <c r="QLC7" s="1668"/>
      <c r="QLD7" s="1668"/>
      <c r="QLE7" s="1668"/>
      <c r="QLF7" s="1668"/>
      <c r="QLG7" s="1668"/>
      <c r="QLH7" s="1668"/>
      <c r="QLI7" s="1668"/>
      <c r="QLJ7" s="1668"/>
      <c r="QLK7" s="1668"/>
      <c r="QLL7" s="1668"/>
      <c r="QLM7" s="1668"/>
      <c r="QLN7" s="1668"/>
      <c r="QLO7" s="1668"/>
      <c r="QLP7" s="1668"/>
      <c r="QLQ7" s="1668"/>
      <c r="QLR7" s="1668"/>
      <c r="QLS7" s="1668"/>
      <c r="QLT7" s="1668"/>
      <c r="QLU7" s="1668"/>
      <c r="QLV7" s="1668"/>
      <c r="QLW7" s="1668"/>
      <c r="QLX7" s="1668"/>
      <c r="QLY7" s="1668"/>
      <c r="QLZ7" s="1668"/>
      <c r="QMA7" s="1668"/>
      <c r="QMB7" s="1668"/>
      <c r="QMC7" s="1668"/>
      <c r="QMD7" s="1668"/>
      <c r="QME7" s="1668"/>
      <c r="QMF7" s="1668"/>
      <c r="QMG7" s="1668"/>
      <c r="QMH7" s="1668"/>
      <c r="QMI7" s="1668"/>
      <c r="QMJ7" s="1668"/>
      <c r="QMK7" s="1668"/>
      <c r="QML7" s="1668"/>
      <c r="QMM7" s="1668"/>
      <c r="QMN7" s="1668"/>
      <c r="QMO7" s="1668"/>
      <c r="QMP7" s="1668"/>
      <c r="QMQ7" s="1668"/>
      <c r="QMR7" s="1668"/>
      <c r="QMS7" s="1668"/>
      <c r="QMT7" s="1668"/>
      <c r="QMU7" s="1668"/>
      <c r="QMV7" s="1668"/>
      <c r="QMW7" s="1668"/>
      <c r="QMX7" s="1668"/>
      <c r="QMY7" s="1668"/>
      <c r="QMZ7" s="1668"/>
      <c r="QNA7" s="1668"/>
      <c r="QNB7" s="1668"/>
      <c r="QNC7" s="1668"/>
      <c r="QND7" s="1668"/>
      <c r="QNE7" s="1668"/>
      <c r="QNF7" s="1668"/>
      <c r="QNG7" s="1668"/>
      <c r="QNH7" s="1668"/>
      <c r="QNI7" s="1668"/>
      <c r="QNJ7" s="1668"/>
      <c r="QNK7" s="1668"/>
      <c r="QNL7" s="1668"/>
      <c r="QNM7" s="1668"/>
      <c r="QNN7" s="1668"/>
      <c r="QNO7" s="1668"/>
      <c r="QNP7" s="1668"/>
      <c r="QNQ7" s="1668"/>
      <c r="QNR7" s="1668"/>
      <c r="QNS7" s="1668"/>
      <c r="QNT7" s="1668"/>
      <c r="QNU7" s="1668"/>
      <c r="QNV7" s="1668"/>
      <c r="QNW7" s="1668"/>
      <c r="QNX7" s="1668"/>
      <c r="QNY7" s="1668"/>
      <c r="QNZ7" s="1668"/>
      <c r="QOA7" s="1668"/>
      <c r="QOB7" s="1668"/>
      <c r="QOC7" s="1668"/>
      <c r="QOD7" s="1668"/>
      <c r="QOE7" s="1668"/>
      <c r="QOF7" s="1668"/>
      <c r="QOG7" s="1668"/>
      <c r="QOH7" s="1668"/>
      <c r="QOI7" s="1668"/>
      <c r="QOJ7" s="1668"/>
      <c r="QOK7" s="1668"/>
      <c r="QOL7" s="1668"/>
      <c r="QOM7" s="1668"/>
      <c r="QON7" s="1668"/>
      <c r="QOO7" s="1668"/>
      <c r="QOP7" s="1668"/>
      <c r="QOQ7" s="1668"/>
      <c r="QOR7" s="1668"/>
      <c r="QOS7" s="1668"/>
      <c r="QOT7" s="1668"/>
      <c r="QOU7" s="1668"/>
      <c r="QOV7" s="1668"/>
      <c r="QOW7" s="1668"/>
      <c r="QOX7" s="1668"/>
      <c r="QOY7" s="1668"/>
      <c r="QOZ7" s="1668"/>
      <c r="QPA7" s="1668"/>
      <c r="QPB7" s="1668"/>
      <c r="QPC7" s="1668"/>
      <c r="QPD7" s="1668"/>
      <c r="QPE7" s="1668"/>
      <c r="QPF7" s="1668"/>
      <c r="QPG7" s="1668"/>
      <c r="QPH7" s="1668"/>
      <c r="QPI7" s="1668"/>
      <c r="QPJ7" s="1668"/>
      <c r="QPK7" s="1668"/>
      <c r="QPL7" s="1668"/>
      <c r="QPM7" s="1668"/>
      <c r="QPN7" s="1668"/>
      <c r="QPO7" s="1668"/>
      <c r="QPP7" s="1668"/>
      <c r="QPQ7" s="1668"/>
      <c r="QPR7" s="1668"/>
      <c r="QPS7" s="1668"/>
      <c r="QPT7" s="1668"/>
      <c r="QPU7" s="1668"/>
      <c r="QPV7" s="1668"/>
      <c r="QPW7" s="1668"/>
      <c r="QPX7" s="1668"/>
      <c r="QPY7" s="1668"/>
      <c r="QPZ7" s="1668"/>
      <c r="QQA7" s="1668"/>
      <c r="QQB7" s="1668"/>
      <c r="QQC7" s="1668"/>
      <c r="QQD7" s="1668"/>
      <c r="QQE7" s="1668"/>
      <c r="QQF7" s="1668"/>
      <c r="QQG7" s="1668"/>
      <c r="QQH7" s="1668"/>
      <c r="QQI7" s="1668"/>
      <c r="QQJ7" s="1668"/>
      <c r="QQK7" s="1668"/>
      <c r="QQL7" s="1668"/>
      <c r="QQM7" s="1668"/>
      <c r="QQN7" s="1668"/>
      <c r="QQO7" s="1668"/>
      <c r="QQP7" s="1668"/>
      <c r="QQQ7" s="1668"/>
      <c r="QQR7" s="1668"/>
      <c r="QQS7" s="1668"/>
      <c r="QQT7" s="1668"/>
      <c r="QQU7" s="1668"/>
      <c r="QQV7" s="1668"/>
      <c r="QQW7" s="1668"/>
      <c r="QQX7" s="1668"/>
      <c r="QQY7" s="1668"/>
      <c r="QQZ7" s="1668"/>
      <c r="QRA7" s="1668"/>
      <c r="QRB7" s="1668"/>
      <c r="QRC7" s="1668"/>
      <c r="QRD7" s="1668"/>
      <c r="QRE7" s="1668"/>
      <c r="QRF7" s="1668"/>
      <c r="QRG7" s="1668"/>
      <c r="QRH7" s="1668"/>
      <c r="QRI7" s="1668"/>
      <c r="QRJ7" s="1668"/>
      <c r="QRK7" s="1668"/>
      <c r="QRL7" s="1668"/>
      <c r="QRM7" s="1668"/>
      <c r="QRN7" s="1668"/>
      <c r="QRO7" s="1668"/>
      <c r="QRP7" s="1668"/>
      <c r="QRQ7" s="1668"/>
      <c r="QRR7" s="1668"/>
      <c r="QRS7" s="1668"/>
      <c r="QRT7" s="1668"/>
      <c r="QRU7" s="1668"/>
      <c r="QRV7" s="1668"/>
      <c r="QRW7" s="1668"/>
      <c r="QRX7" s="1668"/>
      <c r="QRY7" s="1668"/>
      <c r="QRZ7" s="1668"/>
      <c r="QSA7" s="1668"/>
      <c r="QSB7" s="1668"/>
      <c r="QSC7" s="1668"/>
      <c r="QSD7" s="1668"/>
      <c r="QSE7" s="1668"/>
      <c r="QSF7" s="1668"/>
      <c r="QSG7" s="1668"/>
      <c r="QSH7" s="1668"/>
      <c r="QSI7" s="1668"/>
      <c r="QSJ7" s="1668"/>
      <c r="QSK7" s="1668"/>
      <c r="QSL7" s="1668"/>
      <c r="QSM7" s="1668"/>
      <c r="QSN7" s="1668"/>
      <c r="QSO7" s="1668"/>
      <c r="QSP7" s="1668"/>
      <c r="QSQ7" s="1668"/>
      <c r="QSR7" s="1668"/>
      <c r="QSS7" s="1668"/>
      <c r="QST7" s="1668"/>
      <c r="QSU7" s="1668"/>
      <c r="QSV7" s="1668"/>
      <c r="QSW7" s="1668"/>
      <c r="QSX7" s="1668"/>
      <c r="QSY7" s="1668"/>
      <c r="QSZ7" s="1668"/>
      <c r="QTA7" s="1668"/>
      <c r="QTB7" s="1668"/>
      <c r="QTC7" s="1668"/>
      <c r="QTD7" s="1668"/>
      <c r="QTE7" s="1668"/>
      <c r="QTF7" s="1668"/>
      <c r="QTG7" s="1668"/>
      <c r="QTH7" s="1668"/>
      <c r="QTI7" s="1668"/>
      <c r="QTJ7" s="1668"/>
      <c r="QTK7" s="1668"/>
      <c r="QTL7" s="1668"/>
      <c r="QTM7" s="1668"/>
      <c r="QTN7" s="1668"/>
      <c r="QTO7" s="1668"/>
      <c r="QTP7" s="1668"/>
      <c r="QTQ7" s="1668"/>
      <c r="QTR7" s="1668"/>
      <c r="QTS7" s="1668"/>
      <c r="QTT7" s="1668"/>
      <c r="QTU7" s="1668"/>
      <c r="QTV7" s="1668"/>
      <c r="QTW7" s="1668"/>
      <c r="QTX7" s="1668"/>
      <c r="QTY7" s="1668"/>
      <c r="QTZ7" s="1668"/>
      <c r="QUA7" s="1668"/>
      <c r="QUB7" s="1668"/>
      <c r="QUC7" s="1668"/>
      <c r="QUD7" s="1668"/>
      <c r="QUE7" s="1668"/>
      <c r="QUF7" s="1668"/>
      <c r="QUG7" s="1668"/>
      <c r="QUH7" s="1668"/>
      <c r="QUI7" s="1668"/>
      <c r="QUJ7" s="1668"/>
      <c r="QUK7" s="1668"/>
      <c r="QUL7" s="1668"/>
      <c r="QUM7" s="1668"/>
      <c r="QUN7" s="1668"/>
      <c r="QUO7" s="1668"/>
      <c r="QUP7" s="1668"/>
      <c r="QUQ7" s="1668"/>
      <c r="QUR7" s="1668"/>
      <c r="QUS7" s="1668"/>
      <c r="QUT7" s="1668"/>
      <c r="QUU7" s="1668"/>
      <c r="QUV7" s="1668"/>
      <c r="QUW7" s="1668"/>
      <c r="QUX7" s="1668"/>
      <c r="QUY7" s="1668"/>
      <c r="QUZ7" s="1668"/>
      <c r="QVA7" s="1668"/>
      <c r="QVB7" s="1668"/>
      <c r="QVC7" s="1668"/>
      <c r="QVD7" s="1668"/>
      <c r="QVE7" s="1668"/>
      <c r="QVF7" s="1668"/>
      <c r="QVG7" s="1668"/>
      <c r="QVH7" s="1668"/>
      <c r="QVI7" s="1668"/>
      <c r="QVJ7" s="1668"/>
      <c r="QVK7" s="1668"/>
      <c r="QVL7" s="1668"/>
      <c r="QVM7" s="1668"/>
      <c r="QVN7" s="1668"/>
      <c r="QVO7" s="1668"/>
      <c r="QVP7" s="1668"/>
      <c r="QVQ7" s="1668"/>
      <c r="QVR7" s="1668"/>
      <c r="QVS7" s="1668"/>
      <c r="QVT7" s="1668"/>
      <c r="QVU7" s="1668"/>
      <c r="QVV7" s="1668"/>
      <c r="QVW7" s="1668"/>
      <c r="QVX7" s="1668"/>
      <c r="QVY7" s="1668"/>
      <c r="QVZ7" s="1668"/>
      <c r="QWA7" s="1668"/>
      <c r="QWB7" s="1668"/>
      <c r="QWC7" s="1668"/>
      <c r="QWD7" s="1668"/>
      <c r="QWE7" s="1668"/>
      <c r="QWF7" s="1668"/>
      <c r="QWG7" s="1668"/>
      <c r="QWH7" s="1668"/>
      <c r="QWI7" s="1668"/>
      <c r="QWJ7" s="1668"/>
      <c r="QWK7" s="1668"/>
      <c r="QWL7" s="1668"/>
      <c r="QWM7" s="1668"/>
      <c r="QWN7" s="1668"/>
      <c r="QWO7" s="1668"/>
      <c r="QWP7" s="1668"/>
      <c r="QWQ7" s="1668"/>
      <c r="QWR7" s="1668"/>
      <c r="QWS7" s="1668"/>
      <c r="QWT7" s="1668"/>
      <c r="QWU7" s="1668"/>
      <c r="QWV7" s="1668"/>
      <c r="QWW7" s="1668"/>
      <c r="QWX7" s="1668"/>
      <c r="QWY7" s="1668"/>
      <c r="QWZ7" s="1668"/>
      <c r="QXA7" s="1668"/>
      <c r="QXB7" s="1668"/>
      <c r="QXC7" s="1668"/>
      <c r="QXD7" s="1668"/>
      <c r="QXE7" s="1668"/>
      <c r="QXF7" s="1668"/>
      <c r="QXG7" s="1668"/>
      <c r="QXH7" s="1668"/>
      <c r="QXI7" s="1668"/>
      <c r="QXJ7" s="1668"/>
      <c r="QXK7" s="1668"/>
      <c r="QXL7" s="1668"/>
      <c r="QXM7" s="1668"/>
      <c r="QXN7" s="1668"/>
      <c r="QXO7" s="1668"/>
      <c r="QXP7" s="1668"/>
      <c r="QXQ7" s="1668"/>
      <c r="QXR7" s="1668"/>
      <c r="QXS7" s="1668"/>
      <c r="QXT7" s="1668"/>
      <c r="QXU7" s="1668"/>
      <c r="QXV7" s="1668"/>
      <c r="QXW7" s="1668"/>
      <c r="QXX7" s="1668"/>
      <c r="QXY7" s="1668"/>
      <c r="QXZ7" s="1668"/>
      <c r="QYA7" s="1668"/>
      <c r="QYB7" s="1668"/>
      <c r="QYC7" s="1668"/>
      <c r="QYD7" s="1668"/>
      <c r="QYE7" s="1668"/>
      <c r="QYF7" s="1668"/>
      <c r="QYG7" s="1668"/>
      <c r="QYH7" s="1668"/>
      <c r="QYI7" s="1668"/>
      <c r="QYJ7" s="1668"/>
      <c r="QYK7" s="1668"/>
      <c r="QYL7" s="1668"/>
      <c r="QYM7" s="1668"/>
      <c r="QYN7" s="1668"/>
      <c r="QYO7" s="1668"/>
      <c r="QYP7" s="1668"/>
      <c r="QYQ7" s="1668"/>
      <c r="QYR7" s="1668"/>
      <c r="QYS7" s="1668"/>
      <c r="QYT7" s="1668"/>
      <c r="QYU7" s="1668"/>
      <c r="QYV7" s="1668"/>
      <c r="QYW7" s="1668"/>
      <c r="QYX7" s="1668"/>
      <c r="QYY7" s="1668"/>
      <c r="QYZ7" s="1668"/>
      <c r="QZA7" s="1668"/>
      <c r="QZB7" s="1668"/>
      <c r="QZC7" s="1668"/>
      <c r="QZD7" s="1668"/>
      <c r="QZE7" s="1668"/>
      <c r="QZF7" s="1668"/>
      <c r="QZG7" s="1668"/>
      <c r="QZH7" s="1668"/>
      <c r="QZI7" s="1668"/>
      <c r="QZJ7" s="1668"/>
      <c r="QZK7" s="1668"/>
      <c r="QZL7" s="1668"/>
      <c r="QZM7" s="1668"/>
      <c r="QZN7" s="1668"/>
      <c r="QZO7" s="1668"/>
      <c r="QZP7" s="1668"/>
      <c r="QZQ7" s="1668"/>
      <c r="QZR7" s="1668"/>
      <c r="QZS7" s="1668"/>
      <c r="QZT7" s="1668"/>
      <c r="QZU7" s="1668"/>
      <c r="QZV7" s="1668"/>
      <c r="QZW7" s="1668"/>
      <c r="QZX7" s="1668"/>
      <c r="QZY7" s="1668"/>
      <c r="QZZ7" s="1668"/>
      <c r="RAA7" s="1668"/>
      <c r="RAB7" s="1668"/>
      <c r="RAC7" s="1668"/>
      <c r="RAD7" s="1668"/>
      <c r="RAE7" s="1668"/>
      <c r="RAF7" s="1668"/>
      <c r="RAG7" s="1668"/>
      <c r="RAH7" s="1668"/>
      <c r="RAI7" s="1668"/>
      <c r="RAJ7" s="1668"/>
      <c r="RAK7" s="1668"/>
      <c r="RAL7" s="1668"/>
      <c r="RAM7" s="1668"/>
      <c r="RAN7" s="1668"/>
      <c r="RAO7" s="1668"/>
      <c r="RAP7" s="1668"/>
      <c r="RAQ7" s="1668"/>
      <c r="RAR7" s="1668"/>
      <c r="RAS7" s="1668"/>
      <c r="RAT7" s="1668"/>
      <c r="RAU7" s="1668"/>
      <c r="RAV7" s="1668"/>
      <c r="RAW7" s="1668"/>
      <c r="RAX7" s="1668"/>
      <c r="RAY7" s="1668"/>
      <c r="RAZ7" s="1668"/>
      <c r="RBA7" s="1668"/>
      <c r="RBB7" s="1668"/>
      <c r="RBC7" s="1668"/>
      <c r="RBD7" s="1668"/>
      <c r="RBE7" s="1668"/>
      <c r="RBF7" s="1668"/>
      <c r="RBG7" s="1668"/>
      <c r="RBH7" s="1668"/>
      <c r="RBI7" s="1668"/>
      <c r="RBJ7" s="1668"/>
      <c r="RBK7" s="1668"/>
      <c r="RBL7" s="1668"/>
      <c r="RBM7" s="1668"/>
      <c r="RBN7" s="1668"/>
      <c r="RBO7" s="1668"/>
      <c r="RBP7" s="1668"/>
      <c r="RBQ7" s="1668"/>
      <c r="RBR7" s="1668"/>
      <c r="RBS7" s="1668"/>
      <c r="RBT7" s="1668"/>
      <c r="RBU7" s="1668"/>
      <c r="RBV7" s="1668"/>
      <c r="RBW7" s="1668"/>
      <c r="RBX7" s="1668"/>
      <c r="RBY7" s="1668"/>
      <c r="RBZ7" s="1668"/>
      <c r="RCA7" s="1668"/>
      <c r="RCB7" s="1668"/>
      <c r="RCC7" s="1668"/>
      <c r="RCD7" s="1668"/>
      <c r="RCE7" s="1668"/>
      <c r="RCF7" s="1668"/>
      <c r="RCG7" s="1668"/>
      <c r="RCH7" s="1668"/>
      <c r="RCI7" s="1668"/>
      <c r="RCJ7" s="1668"/>
      <c r="RCK7" s="1668"/>
      <c r="RCL7" s="1668"/>
      <c r="RCM7" s="1668"/>
      <c r="RCN7" s="1668"/>
      <c r="RCO7" s="1668"/>
      <c r="RCP7" s="1668"/>
      <c r="RCQ7" s="1668"/>
      <c r="RCR7" s="1668"/>
      <c r="RCS7" s="1668"/>
      <c r="RCT7" s="1668"/>
      <c r="RCU7" s="1668"/>
      <c r="RCV7" s="1668"/>
      <c r="RCW7" s="1668"/>
      <c r="RCX7" s="1668"/>
      <c r="RCY7" s="1668"/>
      <c r="RCZ7" s="1668"/>
      <c r="RDA7" s="1668"/>
      <c r="RDB7" s="1668"/>
      <c r="RDC7" s="1668"/>
      <c r="RDD7" s="1668"/>
      <c r="RDE7" s="1668"/>
      <c r="RDF7" s="1668"/>
      <c r="RDG7" s="1668"/>
      <c r="RDH7" s="1668"/>
      <c r="RDI7" s="1668"/>
      <c r="RDJ7" s="1668"/>
      <c r="RDK7" s="1668"/>
      <c r="RDL7" s="1668"/>
      <c r="RDM7" s="1668"/>
      <c r="RDN7" s="1668"/>
      <c r="RDO7" s="1668"/>
      <c r="RDP7" s="1668"/>
      <c r="RDQ7" s="1668"/>
      <c r="RDR7" s="1668"/>
      <c r="RDS7" s="1668"/>
      <c r="RDT7" s="1668"/>
      <c r="RDU7" s="1668"/>
      <c r="RDV7" s="1668"/>
      <c r="RDW7" s="1668"/>
      <c r="RDX7" s="1668"/>
      <c r="RDY7" s="1668"/>
      <c r="RDZ7" s="1668"/>
      <c r="REA7" s="1668"/>
      <c r="REB7" s="1668"/>
      <c r="REC7" s="1668"/>
      <c r="RED7" s="1668"/>
      <c r="REE7" s="1668"/>
      <c r="REF7" s="1668"/>
      <c r="REG7" s="1668"/>
      <c r="REH7" s="1668"/>
      <c r="REI7" s="1668"/>
      <c r="REJ7" s="1668"/>
      <c r="REK7" s="1668"/>
      <c r="REL7" s="1668"/>
      <c r="REM7" s="1668"/>
      <c r="REN7" s="1668"/>
      <c r="REO7" s="1668"/>
      <c r="REP7" s="1668"/>
      <c r="REQ7" s="1668"/>
      <c r="RER7" s="1668"/>
      <c r="RES7" s="1668"/>
      <c r="RET7" s="1668"/>
      <c r="REU7" s="1668"/>
      <c r="REV7" s="1668"/>
      <c r="REW7" s="1668"/>
      <c r="REX7" s="1668"/>
      <c r="REY7" s="1668"/>
      <c r="REZ7" s="1668"/>
      <c r="RFA7" s="1668"/>
      <c r="RFB7" s="1668"/>
      <c r="RFC7" s="1668"/>
      <c r="RFD7" s="1668"/>
      <c r="RFE7" s="1668"/>
      <c r="RFF7" s="1668"/>
      <c r="RFG7" s="1668"/>
      <c r="RFH7" s="1668"/>
      <c r="RFI7" s="1668"/>
      <c r="RFJ7" s="1668"/>
      <c r="RFK7" s="1668"/>
      <c r="RFL7" s="1668"/>
      <c r="RFM7" s="1668"/>
      <c r="RFN7" s="1668"/>
      <c r="RFO7" s="1668"/>
      <c r="RFP7" s="1668"/>
      <c r="RFQ7" s="1668"/>
      <c r="RFR7" s="1668"/>
      <c r="RFS7" s="1668"/>
      <c r="RFT7" s="1668"/>
      <c r="RFU7" s="1668"/>
      <c r="RFV7" s="1668"/>
      <c r="RFW7" s="1668"/>
      <c r="RFX7" s="1668"/>
      <c r="RFY7" s="1668"/>
      <c r="RFZ7" s="1668"/>
      <c r="RGA7" s="1668"/>
      <c r="RGB7" s="1668"/>
      <c r="RGC7" s="1668"/>
      <c r="RGD7" s="1668"/>
      <c r="RGE7" s="1668"/>
      <c r="RGF7" s="1668"/>
      <c r="RGG7" s="1668"/>
      <c r="RGH7" s="1668"/>
      <c r="RGI7" s="1668"/>
      <c r="RGJ7" s="1668"/>
      <c r="RGK7" s="1668"/>
      <c r="RGL7" s="1668"/>
      <c r="RGM7" s="1668"/>
      <c r="RGN7" s="1668"/>
      <c r="RGO7" s="1668"/>
      <c r="RGP7" s="1668"/>
      <c r="RGQ7" s="1668"/>
      <c r="RGR7" s="1668"/>
      <c r="RGS7" s="1668"/>
      <c r="RGT7" s="1668"/>
      <c r="RGU7" s="1668"/>
      <c r="RGV7" s="1668"/>
      <c r="RGW7" s="1668"/>
      <c r="RGX7" s="1668"/>
      <c r="RGY7" s="1668"/>
      <c r="RGZ7" s="1668"/>
      <c r="RHA7" s="1668"/>
      <c r="RHB7" s="1668"/>
      <c r="RHC7" s="1668"/>
      <c r="RHD7" s="1668"/>
      <c r="RHE7" s="1668"/>
      <c r="RHF7" s="1668"/>
      <c r="RHG7" s="1668"/>
      <c r="RHH7" s="1668"/>
      <c r="RHI7" s="1668"/>
      <c r="RHJ7" s="1668"/>
      <c r="RHK7" s="1668"/>
      <c r="RHL7" s="1668"/>
      <c r="RHM7" s="1668"/>
      <c r="RHN7" s="1668"/>
      <c r="RHO7" s="1668"/>
      <c r="RHP7" s="1668"/>
      <c r="RHQ7" s="1668"/>
      <c r="RHR7" s="1668"/>
      <c r="RHS7" s="1668"/>
      <c r="RHT7" s="1668"/>
      <c r="RHU7" s="1668"/>
      <c r="RHV7" s="1668"/>
      <c r="RHW7" s="1668"/>
      <c r="RHX7" s="1668"/>
      <c r="RHY7" s="1668"/>
      <c r="RHZ7" s="1668"/>
      <c r="RIA7" s="1668"/>
      <c r="RIB7" s="1668"/>
      <c r="RIC7" s="1668"/>
      <c r="RID7" s="1668"/>
      <c r="RIE7" s="1668"/>
      <c r="RIF7" s="1668"/>
      <c r="RIG7" s="1668"/>
      <c r="RIH7" s="1668"/>
      <c r="RII7" s="1668"/>
      <c r="RIJ7" s="1668"/>
      <c r="RIK7" s="1668"/>
      <c r="RIL7" s="1668"/>
      <c r="RIM7" s="1668"/>
      <c r="RIN7" s="1668"/>
      <c r="RIO7" s="1668"/>
      <c r="RIP7" s="1668"/>
      <c r="RIQ7" s="1668"/>
      <c r="RIR7" s="1668"/>
      <c r="RIS7" s="1668"/>
      <c r="RIT7" s="1668"/>
      <c r="RIU7" s="1668"/>
      <c r="RIV7" s="1668"/>
      <c r="RIW7" s="1668"/>
      <c r="RIX7" s="1668"/>
      <c r="RIY7" s="1668"/>
      <c r="RIZ7" s="1668"/>
      <c r="RJA7" s="1668"/>
      <c r="RJB7" s="1668"/>
      <c r="RJC7" s="1668"/>
      <c r="RJD7" s="1668"/>
      <c r="RJE7" s="1668"/>
      <c r="RJF7" s="1668"/>
      <c r="RJG7" s="1668"/>
      <c r="RJH7" s="1668"/>
      <c r="RJI7" s="1668"/>
      <c r="RJJ7" s="1668"/>
      <c r="RJK7" s="1668"/>
      <c r="RJL7" s="1668"/>
      <c r="RJM7" s="1668"/>
      <c r="RJN7" s="1668"/>
      <c r="RJO7" s="1668"/>
      <c r="RJP7" s="1668"/>
      <c r="RJQ7" s="1668"/>
      <c r="RJR7" s="1668"/>
      <c r="RJS7" s="1668"/>
      <c r="RJT7" s="1668"/>
      <c r="RJU7" s="1668"/>
      <c r="RJV7" s="1668"/>
      <c r="RJW7" s="1668"/>
      <c r="RJX7" s="1668"/>
      <c r="RJY7" s="1668"/>
      <c r="RJZ7" s="1668"/>
      <c r="RKA7" s="1668"/>
      <c r="RKB7" s="1668"/>
      <c r="RKC7" s="1668"/>
      <c r="RKD7" s="1668"/>
      <c r="RKE7" s="1668"/>
      <c r="RKF7" s="1668"/>
      <c r="RKG7" s="1668"/>
      <c r="RKH7" s="1668"/>
      <c r="RKI7" s="1668"/>
      <c r="RKJ7" s="1668"/>
      <c r="RKK7" s="1668"/>
      <c r="RKL7" s="1668"/>
      <c r="RKM7" s="1668"/>
      <c r="RKN7" s="1668"/>
      <c r="RKO7" s="1668"/>
      <c r="RKP7" s="1668"/>
      <c r="RKQ7" s="1668"/>
      <c r="RKR7" s="1668"/>
      <c r="RKS7" s="1668"/>
      <c r="RKT7" s="1668"/>
      <c r="RKU7" s="1668"/>
      <c r="RKV7" s="1668"/>
      <c r="RKW7" s="1668"/>
      <c r="RKX7" s="1668"/>
      <c r="RKY7" s="1668"/>
      <c r="RKZ7" s="1668"/>
      <c r="RLA7" s="1668"/>
      <c r="RLB7" s="1668"/>
      <c r="RLC7" s="1668"/>
      <c r="RLD7" s="1668"/>
      <c r="RLE7" s="1668"/>
      <c r="RLF7" s="1668"/>
      <c r="RLG7" s="1668"/>
      <c r="RLH7" s="1668"/>
      <c r="RLI7" s="1668"/>
      <c r="RLJ7" s="1668"/>
      <c r="RLK7" s="1668"/>
      <c r="RLL7" s="1668"/>
      <c r="RLM7" s="1668"/>
      <c r="RLN7" s="1668"/>
      <c r="RLO7" s="1668"/>
      <c r="RLP7" s="1668"/>
      <c r="RLQ7" s="1668"/>
      <c r="RLR7" s="1668"/>
      <c r="RLS7" s="1668"/>
      <c r="RLT7" s="1668"/>
      <c r="RLU7" s="1668"/>
      <c r="RLV7" s="1668"/>
      <c r="RLW7" s="1668"/>
      <c r="RLX7" s="1668"/>
      <c r="RLY7" s="1668"/>
      <c r="RLZ7" s="1668"/>
      <c r="RMA7" s="1668"/>
      <c r="RMB7" s="1668"/>
      <c r="RMC7" s="1668"/>
      <c r="RMD7" s="1668"/>
      <c r="RME7" s="1668"/>
      <c r="RMF7" s="1668"/>
      <c r="RMG7" s="1668"/>
      <c r="RMH7" s="1668"/>
      <c r="RMI7" s="1668"/>
      <c r="RMJ7" s="1668"/>
      <c r="RMK7" s="1668"/>
      <c r="RML7" s="1668"/>
      <c r="RMM7" s="1668"/>
      <c r="RMN7" s="1668"/>
      <c r="RMO7" s="1668"/>
      <c r="RMP7" s="1668"/>
      <c r="RMQ7" s="1668"/>
      <c r="RMR7" s="1668"/>
      <c r="RMS7" s="1668"/>
      <c r="RMT7" s="1668"/>
      <c r="RMU7" s="1668"/>
      <c r="RMV7" s="1668"/>
      <c r="RMW7" s="1668"/>
      <c r="RMX7" s="1668"/>
      <c r="RMY7" s="1668"/>
      <c r="RMZ7" s="1668"/>
      <c r="RNA7" s="1668"/>
      <c r="RNB7" s="1668"/>
      <c r="RNC7" s="1668"/>
      <c r="RND7" s="1668"/>
      <c r="RNE7" s="1668"/>
      <c r="RNF7" s="1668"/>
      <c r="RNG7" s="1668"/>
      <c r="RNH7" s="1668"/>
      <c r="RNI7" s="1668"/>
      <c r="RNJ7" s="1668"/>
      <c r="RNK7" s="1668"/>
      <c r="RNL7" s="1668"/>
      <c r="RNM7" s="1668"/>
      <c r="RNN7" s="1668"/>
      <c r="RNO7" s="1668"/>
      <c r="RNP7" s="1668"/>
      <c r="RNQ7" s="1668"/>
      <c r="RNR7" s="1668"/>
      <c r="RNS7" s="1668"/>
      <c r="RNT7" s="1668"/>
      <c r="RNU7" s="1668"/>
      <c r="RNV7" s="1668"/>
      <c r="RNW7" s="1668"/>
      <c r="RNX7" s="1668"/>
      <c r="RNY7" s="1668"/>
      <c r="RNZ7" s="1668"/>
      <c r="ROA7" s="1668"/>
      <c r="ROB7" s="1668"/>
      <c r="ROC7" s="1668"/>
      <c r="ROD7" s="1668"/>
      <c r="ROE7" s="1668"/>
      <c r="ROF7" s="1668"/>
      <c r="ROG7" s="1668"/>
      <c r="ROH7" s="1668"/>
      <c r="ROI7" s="1668"/>
      <c r="ROJ7" s="1668"/>
      <c r="ROK7" s="1668"/>
      <c r="ROL7" s="1668"/>
      <c r="ROM7" s="1668"/>
      <c r="RON7" s="1668"/>
      <c r="ROO7" s="1668"/>
      <c r="ROP7" s="1668"/>
      <c r="ROQ7" s="1668"/>
      <c r="ROR7" s="1668"/>
      <c r="ROS7" s="1668"/>
      <c r="ROT7" s="1668"/>
      <c r="ROU7" s="1668"/>
      <c r="ROV7" s="1668"/>
      <c r="ROW7" s="1668"/>
      <c r="ROX7" s="1668"/>
      <c r="ROY7" s="1668"/>
      <c r="ROZ7" s="1668"/>
      <c r="RPA7" s="1668"/>
      <c r="RPB7" s="1668"/>
      <c r="RPC7" s="1668"/>
      <c r="RPD7" s="1668"/>
      <c r="RPE7" s="1668"/>
      <c r="RPF7" s="1668"/>
      <c r="RPG7" s="1668"/>
      <c r="RPH7" s="1668"/>
      <c r="RPI7" s="1668"/>
      <c r="RPJ7" s="1668"/>
      <c r="RPK7" s="1668"/>
      <c r="RPL7" s="1668"/>
      <c r="RPM7" s="1668"/>
      <c r="RPN7" s="1668"/>
      <c r="RPO7" s="1668"/>
      <c r="RPP7" s="1668"/>
      <c r="RPQ7" s="1668"/>
      <c r="RPR7" s="1668"/>
      <c r="RPS7" s="1668"/>
      <c r="RPT7" s="1668"/>
      <c r="RPU7" s="1668"/>
      <c r="RPV7" s="1668"/>
      <c r="RPW7" s="1668"/>
      <c r="RPX7" s="1668"/>
      <c r="RPY7" s="1668"/>
      <c r="RPZ7" s="1668"/>
      <c r="RQA7" s="1668"/>
      <c r="RQB7" s="1668"/>
      <c r="RQC7" s="1668"/>
      <c r="RQD7" s="1668"/>
      <c r="RQE7" s="1668"/>
      <c r="RQF7" s="1668"/>
      <c r="RQG7" s="1668"/>
      <c r="RQH7" s="1668"/>
      <c r="RQI7" s="1668"/>
      <c r="RQJ7" s="1668"/>
      <c r="RQK7" s="1668"/>
      <c r="RQL7" s="1668"/>
      <c r="RQM7" s="1668"/>
      <c r="RQN7" s="1668"/>
      <c r="RQO7" s="1668"/>
      <c r="RQP7" s="1668"/>
      <c r="RQQ7" s="1668"/>
      <c r="RQR7" s="1668"/>
      <c r="RQS7" s="1668"/>
      <c r="RQT7" s="1668"/>
      <c r="RQU7" s="1668"/>
      <c r="RQV7" s="1668"/>
      <c r="RQW7" s="1668"/>
      <c r="RQX7" s="1668"/>
      <c r="RQY7" s="1668"/>
      <c r="RQZ7" s="1668"/>
      <c r="RRA7" s="1668"/>
      <c r="RRB7" s="1668"/>
      <c r="RRC7" s="1668"/>
      <c r="RRD7" s="1668"/>
      <c r="RRE7" s="1668"/>
      <c r="RRF7" s="1668"/>
      <c r="RRG7" s="1668"/>
      <c r="RRH7" s="1668"/>
      <c r="RRI7" s="1668"/>
      <c r="RRJ7" s="1668"/>
      <c r="RRK7" s="1668"/>
      <c r="RRL7" s="1668"/>
      <c r="RRM7" s="1668"/>
      <c r="RRN7" s="1668"/>
      <c r="RRO7" s="1668"/>
      <c r="RRP7" s="1668"/>
      <c r="RRQ7" s="1668"/>
      <c r="RRR7" s="1668"/>
      <c r="RRS7" s="1668"/>
      <c r="RRT7" s="1668"/>
      <c r="RRU7" s="1668"/>
      <c r="RRV7" s="1668"/>
      <c r="RRW7" s="1668"/>
      <c r="RRX7" s="1668"/>
      <c r="RRY7" s="1668"/>
      <c r="RRZ7" s="1668"/>
      <c r="RSA7" s="1668"/>
      <c r="RSB7" s="1668"/>
      <c r="RSC7" s="1668"/>
      <c r="RSD7" s="1668"/>
      <c r="RSE7" s="1668"/>
      <c r="RSF7" s="1668"/>
      <c r="RSG7" s="1668"/>
      <c r="RSH7" s="1668"/>
      <c r="RSI7" s="1668"/>
      <c r="RSJ7" s="1668"/>
      <c r="RSK7" s="1668"/>
      <c r="RSL7" s="1668"/>
      <c r="RSM7" s="1668"/>
      <c r="RSN7" s="1668"/>
      <c r="RSO7" s="1668"/>
      <c r="RSP7" s="1668"/>
      <c r="RSQ7" s="1668"/>
      <c r="RSR7" s="1668"/>
      <c r="RSS7" s="1668"/>
      <c r="RST7" s="1668"/>
      <c r="RSU7" s="1668"/>
      <c r="RSV7" s="1668"/>
      <c r="RSW7" s="1668"/>
      <c r="RSX7" s="1668"/>
      <c r="RSY7" s="1668"/>
      <c r="RSZ7" s="1668"/>
      <c r="RTA7" s="1668"/>
      <c r="RTB7" s="1668"/>
      <c r="RTC7" s="1668"/>
      <c r="RTD7" s="1668"/>
      <c r="RTE7" s="1668"/>
      <c r="RTF7" s="1668"/>
      <c r="RTG7" s="1668"/>
      <c r="RTH7" s="1668"/>
      <c r="RTI7" s="1668"/>
      <c r="RTJ7" s="1668"/>
      <c r="RTK7" s="1668"/>
      <c r="RTL7" s="1668"/>
      <c r="RTM7" s="1668"/>
      <c r="RTN7" s="1668"/>
      <c r="RTO7" s="1668"/>
      <c r="RTP7" s="1668"/>
      <c r="RTQ7" s="1668"/>
      <c r="RTR7" s="1668"/>
      <c r="RTS7" s="1668"/>
      <c r="RTT7" s="1668"/>
      <c r="RTU7" s="1668"/>
      <c r="RTV7" s="1668"/>
      <c r="RTW7" s="1668"/>
      <c r="RTX7" s="1668"/>
      <c r="RTY7" s="1668"/>
      <c r="RTZ7" s="1668"/>
      <c r="RUA7" s="1668"/>
      <c r="RUB7" s="1668"/>
      <c r="RUC7" s="1668"/>
      <c r="RUD7" s="1668"/>
      <c r="RUE7" s="1668"/>
      <c r="RUF7" s="1668"/>
      <c r="RUG7" s="1668"/>
      <c r="RUH7" s="1668"/>
      <c r="RUI7" s="1668"/>
      <c r="RUJ7" s="1668"/>
      <c r="RUK7" s="1668"/>
      <c r="RUL7" s="1668"/>
      <c r="RUM7" s="1668"/>
      <c r="RUN7" s="1668"/>
      <c r="RUO7" s="1668"/>
      <c r="RUP7" s="1668"/>
      <c r="RUQ7" s="1668"/>
      <c r="RUR7" s="1668"/>
      <c r="RUS7" s="1668"/>
      <c r="RUT7" s="1668"/>
      <c r="RUU7" s="1668"/>
      <c r="RUV7" s="1668"/>
      <c r="RUW7" s="1668"/>
      <c r="RUX7" s="1668"/>
      <c r="RUY7" s="1668"/>
      <c r="RUZ7" s="1668"/>
      <c r="RVA7" s="1668"/>
      <c r="RVB7" s="1668"/>
      <c r="RVC7" s="1668"/>
      <c r="RVD7" s="1668"/>
      <c r="RVE7" s="1668"/>
      <c r="RVF7" s="1668"/>
      <c r="RVG7" s="1668"/>
      <c r="RVH7" s="1668"/>
      <c r="RVI7" s="1668"/>
      <c r="RVJ7" s="1668"/>
      <c r="RVK7" s="1668"/>
      <c r="RVL7" s="1668"/>
      <c r="RVM7" s="1668"/>
      <c r="RVN7" s="1668"/>
      <c r="RVO7" s="1668"/>
      <c r="RVP7" s="1668"/>
      <c r="RVQ7" s="1668"/>
      <c r="RVR7" s="1668"/>
      <c r="RVS7" s="1668"/>
      <c r="RVT7" s="1668"/>
      <c r="RVU7" s="1668"/>
      <c r="RVV7" s="1668"/>
      <c r="RVW7" s="1668"/>
      <c r="RVX7" s="1668"/>
      <c r="RVY7" s="1668"/>
      <c r="RVZ7" s="1668"/>
      <c r="RWA7" s="1668"/>
      <c r="RWB7" s="1668"/>
      <c r="RWC7" s="1668"/>
      <c r="RWD7" s="1668"/>
      <c r="RWE7" s="1668"/>
      <c r="RWF7" s="1668"/>
      <c r="RWG7" s="1668"/>
      <c r="RWH7" s="1668"/>
      <c r="RWI7" s="1668"/>
      <c r="RWJ7" s="1668"/>
      <c r="RWK7" s="1668"/>
      <c r="RWL7" s="1668"/>
      <c r="RWM7" s="1668"/>
      <c r="RWN7" s="1668"/>
      <c r="RWO7" s="1668"/>
      <c r="RWP7" s="1668"/>
      <c r="RWQ7" s="1668"/>
      <c r="RWR7" s="1668"/>
      <c r="RWS7" s="1668"/>
      <c r="RWT7" s="1668"/>
      <c r="RWU7" s="1668"/>
      <c r="RWV7" s="1668"/>
      <c r="RWW7" s="1668"/>
      <c r="RWX7" s="1668"/>
      <c r="RWY7" s="1668"/>
      <c r="RWZ7" s="1668"/>
      <c r="RXA7" s="1668"/>
      <c r="RXB7" s="1668"/>
      <c r="RXC7" s="1668"/>
      <c r="RXD7" s="1668"/>
      <c r="RXE7" s="1668"/>
      <c r="RXF7" s="1668"/>
      <c r="RXG7" s="1668"/>
      <c r="RXH7" s="1668"/>
      <c r="RXI7" s="1668"/>
      <c r="RXJ7" s="1668"/>
      <c r="RXK7" s="1668"/>
      <c r="RXL7" s="1668"/>
      <c r="RXM7" s="1668"/>
      <c r="RXN7" s="1668"/>
      <c r="RXO7" s="1668"/>
      <c r="RXP7" s="1668"/>
      <c r="RXQ7" s="1668"/>
      <c r="RXR7" s="1668"/>
      <c r="RXS7" s="1668"/>
      <c r="RXT7" s="1668"/>
      <c r="RXU7" s="1668"/>
      <c r="RXV7" s="1668"/>
      <c r="RXW7" s="1668"/>
      <c r="RXX7" s="1668"/>
      <c r="RXY7" s="1668"/>
      <c r="RXZ7" s="1668"/>
      <c r="RYA7" s="1668"/>
      <c r="RYB7" s="1668"/>
      <c r="RYC7" s="1668"/>
      <c r="RYD7" s="1668"/>
      <c r="RYE7" s="1668"/>
      <c r="RYF7" s="1668"/>
      <c r="RYG7" s="1668"/>
      <c r="RYH7" s="1668"/>
      <c r="RYI7" s="1668"/>
      <c r="RYJ7" s="1668"/>
      <c r="RYK7" s="1668"/>
      <c r="RYL7" s="1668"/>
      <c r="RYM7" s="1668"/>
      <c r="RYN7" s="1668"/>
      <c r="RYO7" s="1668"/>
      <c r="RYP7" s="1668"/>
      <c r="RYQ7" s="1668"/>
      <c r="RYR7" s="1668"/>
      <c r="RYS7" s="1668"/>
      <c r="RYT7" s="1668"/>
      <c r="RYU7" s="1668"/>
      <c r="RYV7" s="1668"/>
      <c r="RYW7" s="1668"/>
      <c r="RYX7" s="1668"/>
      <c r="RYY7" s="1668"/>
      <c r="RYZ7" s="1668"/>
      <c r="RZA7" s="1668"/>
      <c r="RZB7" s="1668"/>
      <c r="RZC7" s="1668"/>
      <c r="RZD7" s="1668"/>
      <c r="RZE7" s="1668"/>
      <c r="RZF7" s="1668"/>
      <c r="RZG7" s="1668"/>
      <c r="RZH7" s="1668"/>
      <c r="RZI7" s="1668"/>
      <c r="RZJ7" s="1668"/>
      <c r="RZK7" s="1668"/>
      <c r="RZL7" s="1668"/>
      <c r="RZM7" s="1668"/>
      <c r="RZN7" s="1668"/>
      <c r="RZO7" s="1668"/>
      <c r="RZP7" s="1668"/>
      <c r="RZQ7" s="1668"/>
      <c r="RZR7" s="1668"/>
      <c r="RZS7" s="1668"/>
      <c r="RZT7" s="1668"/>
      <c r="RZU7" s="1668"/>
      <c r="RZV7" s="1668"/>
      <c r="RZW7" s="1668"/>
      <c r="RZX7" s="1668"/>
      <c r="RZY7" s="1668"/>
      <c r="RZZ7" s="1668"/>
      <c r="SAA7" s="1668"/>
      <c r="SAB7" s="1668"/>
      <c r="SAC7" s="1668"/>
      <c r="SAD7" s="1668"/>
      <c r="SAE7" s="1668"/>
      <c r="SAF7" s="1668"/>
      <c r="SAG7" s="1668"/>
      <c r="SAH7" s="1668"/>
      <c r="SAI7" s="1668"/>
      <c r="SAJ7" s="1668"/>
      <c r="SAK7" s="1668"/>
      <c r="SAL7" s="1668"/>
      <c r="SAM7" s="1668"/>
      <c r="SAN7" s="1668"/>
      <c r="SAO7" s="1668"/>
      <c r="SAP7" s="1668"/>
      <c r="SAQ7" s="1668"/>
      <c r="SAR7" s="1668"/>
      <c r="SAS7" s="1668"/>
      <c r="SAT7" s="1668"/>
      <c r="SAU7" s="1668"/>
      <c r="SAV7" s="1668"/>
      <c r="SAW7" s="1668"/>
      <c r="SAX7" s="1668"/>
      <c r="SAY7" s="1668"/>
      <c r="SAZ7" s="1668"/>
      <c r="SBA7" s="1668"/>
      <c r="SBB7" s="1668"/>
      <c r="SBC7" s="1668"/>
      <c r="SBD7" s="1668"/>
      <c r="SBE7" s="1668"/>
      <c r="SBF7" s="1668"/>
      <c r="SBG7" s="1668"/>
      <c r="SBH7" s="1668"/>
      <c r="SBI7" s="1668"/>
      <c r="SBJ7" s="1668"/>
      <c r="SBK7" s="1668"/>
      <c r="SBL7" s="1668"/>
      <c r="SBM7" s="1668"/>
      <c r="SBN7" s="1668"/>
      <c r="SBO7" s="1668"/>
      <c r="SBP7" s="1668"/>
      <c r="SBQ7" s="1668"/>
      <c r="SBR7" s="1668"/>
      <c r="SBS7" s="1668"/>
      <c r="SBT7" s="1668"/>
      <c r="SBU7" s="1668"/>
      <c r="SBV7" s="1668"/>
      <c r="SBW7" s="1668"/>
      <c r="SBX7" s="1668"/>
      <c r="SBY7" s="1668"/>
      <c r="SBZ7" s="1668"/>
      <c r="SCA7" s="1668"/>
      <c r="SCB7" s="1668"/>
      <c r="SCC7" s="1668"/>
      <c r="SCD7" s="1668"/>
      <c r="SCE7" s="1668"/>
      <c r="SCF7" s="1668"/>
      <c r="SCG7" s="1668"/>
      <c r="SCH7" s="1668"/>
      <c r="SCI7" s="1668"/>
      <c r="SCJ7" s="1668"/>
      <c r="SCK7" s="1668"/>
      <c r="SCL7" s="1668"/>
      <c r="SCM7" s="1668"/>
      <c r="SCN7" s="1668"/>
      <c r="SCO7" s="1668"/>
      <c r="SCP7" s="1668"/>
      <c r="SCQ7" s="1668"/>
      <c r="SCR7" s="1668"/>
      <c r="SCS7" s="1668"/>
      <c r="SCT7" s="1668"/>
      <c r="SCU7" s="1668"/>
      <c r="SCV7" s="1668"/>
      <c r="SCW7" s="1668"/>
      <c r="SCX7" s="1668"/>
      <c r="SCY7" s="1668"/>
      <c r="SCZ7" s="1668"/>
      <c r="SDA7" s="1668"/>
      <c r="SDB7" s="1668"/>
      <c r="SDC7" s="1668"/>
      <c r="SDD7" s="1668"/>
      <c r="SDE7" s="1668"/>
      <c r="SDF7" s="1668"/>
      <c r="SDG7" s="1668"/>
      <c r="SDH7" s="1668"/>
      <c r="SDI7" s="1668"/>
      <c r="SDJ7" s="1668"/>
      <c r="SDK7" s="1668"/>
      <c r="SDL7" s="1668"/>
      <c r="SDM7" s="1668"/>
      <c r="SDN7" s="1668"/>
      <c r="SDO7" s="1668"/>
      <c r="SDP7" s="1668"/>
      <c r="SDQ7" s="1668"/>
      <c r="SDR7" s="1668"/>
      <c r="SDS7" s="1668"/>
      <c r="SDT7" s="1668"/>
      <c r="SDU7" s="1668"/>
      <c r="SDV7" s="1668"/>
      <c r="SDW7" s="1668"/>
      <c r="SDX7" s="1668"/>
      <c r="SDY7" s="1668"/>
      <c r="SDZ7" s="1668"/>
      <c r="SEA7" s="1668"/>
      <c r="SEB7" s="1668"/>
      <c r="SEC7" s="1668"/>
      <c r="SED7" s="1668"/>
      <c r="SEE7" s="1668"/>
      <c r="SEF7" s="1668"/>
      <c r="SEG7" s="1668"/>
      <c r="SEH7" s="1668"/>
      <c r="SEI7" s="1668"/>
      <c r="SEJ7" s="1668"/>
      <c r="SEK7" s="1668"/>
      <c r="SEL7" s="1668"/>
      <c r="SEM7" s="1668"/>
      <c r="SEN7" s="1668"/>
      <c r="SEO7" s="1668"/>
      <c r="SEP7" s="1668"/>
      <c r="SEQ7" s="1668"/>
      <c r="SER7" s="1668"/>
      <c r="SES7" s="1668"/>
      <c r="SET7" s="1668"/>
      <c r="SEU7" s="1668"/>
      <c r="SEV7" s="1668"/>
      <c r="SEW7" s="1668"/>
      <c r="SEX7" s="1668"/>
      <c r="SEY7" s="1668"/>
      <c r="SEZ7" s="1668"/>
      <c r="SFA7" s="1668"/>
      <c r="SFB7" s="1668"/>
      <c r="SFC7" s="1668"/>
      <c r="SFD7" s="1668"/>
      <c r="SFE7" s="1668"/>
      <c r="SFF7" s="1668"/>
      <c r="SFG7" s="1668"/>
      <c r="SFH7" s="1668"/>
      <c r="SFI7" s="1668"/>
      <c r="SFJ7" s="1668"/>
      <c r="SFK7" s="1668"/>
      <c r="SFL7" s="1668"/>
      <c r="SFM7" s="1668"/>
      <c r="SFN7" s="1668"/>
      <c r="SFO7" s="1668"/>
      <c r="SFP7" s="1668"/>
      <c r="SFQ7" s="1668"/>
      <c r="SFR7" s="1668"/>
      <c r="SFS7" s="1668"/>
      <c r="SFT7" s="1668"/>
      <c r="SFU7" s="1668"/>
      <c r="SFV7" s="1668"/>
      <c r="SFW7" s="1668"/>
      <c r="SFX7" s="1668"/>
      <c r="SFY7" s="1668"/>
      <c r="SFZ7" s="1668"/>
      <c r="SGA7" s="1668"/>
      <c r="SGB7" s="1668"/>
      <c r="SGC7" s="1668"/>
      <c r="SGD7" s="1668"/>
      <c r="SGE7" s="1668"/>
      <c r="SGF7" s="1668"/>
      <c r="SGG7" s="1668"/>
      <c r="SGH7" s="1668"/>
      <c r="SGI7" s="1668"/>
      <c r="SGJ7" s="1668"/>
      <c r="SGK7" s="1668"/>
      <c r="SGL7" s="1668"/>
      <c r="SGM7" s="1668"/>
      <c r="SGN7" s="1668"/>
      <c r="SGO7" s="1668"/>
      <c r="SGP7" s="1668"/>
      <c r="SGQ7" s="1668"/>
      <c r="SGR7" s="1668"/>
      <c r="SGS7" s="1668"/>
      <c r="SGT7" s="1668"/>
      <c r="SGU7" s="1668"/>
      <c r="SGV7" s="1668"/>
      <c r="SGW7" s="1668"/>
      <c r="SGX7" s="1668"/>
      <c r="SGY7" s="1668"/>
      <c r="SGZ7" s="1668"/>
      <c r="SHA7" s="1668"/>
      <c r="SHB7" s="1668"/>
      <c r="SHC7" s="1668"/>
      <c r="SHD7" s="1668"/>
      <c r="SHE7" s="1668"/>
      <c r="SHF7" s="1668"/>
      <c r="SHG7" s="1668"/>
      <c r="SHH7" s="1668"/>
      <c r="SHI7" s="1668"/>
      <c r="SHJ7" s="1668"/>
      <c r="SHK7" s="1668"/>
      <c r="SHL7" s="1668"/>
      <c r="SHM7" s="1668"/>
      <c r="SHN7" s="1668"/>
      <c r="SHO7" s="1668"/>
      <c r="SHP7" s="1668"/>
      <c r="SHQ7" s="1668"/>
      <c r="SHR7" s="1668"/>
      <c r="SHS7" s="1668"/>
      <c r="SHT7" s="1668"/>
      <c r="SHU7" s="1668"/>
      <c r="SHV7" s="1668"/>
      <c r="SHW7" s="1668"/>
      <c r="SHX7" s="1668"/>
      <c r="SHY7" s="1668"/>
      <c r="SHZ7" s="1668"/>
      <c r="SIA7" s="1668"/>
      <c r="SIB7" s="1668"/>
      <c r="SIC7" s="1668"/>
      <c r="SID7" s="1668"/>
      <c r="SIE7" s="1668"/>
      <c r="SIF7" s="1668"/>
      <c r="SIG7" s="1668"/>
      <c r="SIH7" s="1668"/>
      <c r="SII7" s="1668"/>
      <c r="SIJ7" s="1668"/>
      <c r="SIK7" s="1668"/>
      <c r="SIL7" s="1668"/>
      <c r="SIM7" s="1668"/>
      <c r="SIN7" s="1668"/>
      <c r="SIO7" s="1668"/>
      <c r="SIP7" s="1668"/>
      <c r="SIQ7" s="1668"/>
      <c r="SIR7" s="1668"/>
      <c r="SIS7" s="1668"/>
      <c r="SIT7" s="1668"/>
      <c r="SIU7" s="1668"/>
      <c r="SIV7" s="1668"/>
      <c r="SIW7" s="1668"/>
      <c r="SIX7" s="1668"/>
      <c r="SIY7" s="1668"/>
      <c r="SIZ7" s="1668"/>
      <c r="SJA7" s="1668"/>
      <c r="SJB7" s="1668"/>
      <c r="SJC7" s="1668"/>
      <c r="SJD7" s="1668"/>
      <c r="SJE7" s="1668"/>
      <c r="SJF7" s="1668"/>
      <c r="SJG7" s="1668"/>
      <c r="SJH7" s="1668"/>
      <c r="SJI7" s="1668"/>
      <c r="SJJ7" s="1668"/>
      <c r="SJK7" s="1668"/>
      <c r="SJL7" s="1668"/>
      <c r="SJM7" s="1668"/>
      <c r="SJN7" s="1668"/>
      <c r="SJO7" s="1668"/>
      <c r="SJP7" s="1668"/>
      <c r="SJQ7" s="1668"/>
      <c r="SJR7" s="1668"/>
      <c r="SJS7" s="1668"/>
      <c r="SJT7" s="1668"/>
      <c r="SJU7" s="1668"/>
      <c r="SJV7" s="1668"/>
      <c r="SJW7" s="1668"/>
      <c r="SJX7" s="1668"/>
      <c r="SJY7" s="1668"/>
      <c r="SJZ7" s="1668"/>
      <c r="SKA7" s="1668"/>
      <c r="SKB7" s="1668"/>
      <c r="SKC7" s="1668"/>
      <c r="SKD7" s="1668"/>
      <c r="SKE7" s="1668"/>
      <c r="SKF7" s="1668"/>
      <c r="SKG7" s="1668"/>
      <c r="SKH7" s="1668"/>
      <c r="SKI7" s="1668"/>
      <c r="SKJ7" s="1668"/>
      <c r="SKK7" s="1668"/>
      <c r="SKL7" s="1668"/>
      <c r="SKM7" s="1668"/>
      <c r="SKN7" s="1668"/>
      <c r="SKO7" s="1668"/>
      <c r="SKP7" s="1668"/>
      <c r="SKQ7" s="1668"/>
      <c r="SKR7" s="1668"/>
      <c r="SKS7" s="1668"/>
      <c r="SKT7" s="1668"/>
      <c r="SKU7" s="1668"/>
      <c r="SKV7" s="1668"/>
      <c r="SKW7" s="1668"/>
      <c r="SKX7" s="1668"/>
      <c r="SKY7" s="1668"/>
      <c r="SKZ7" s="1668"/>
      <c r="SLA7" s="1668"/>
      <c r="SLB7" s="1668"/>
      <c r="SLC7" s="1668"/>
      <c r="SLD7" s="1668"/>
      <c r="SLE7" s="1668"/>
      <c r="SLF7" s="1668"/>
      <c r="SLG7" s="1668"/>
      <c r="SLH7" s="1668"/>
      <c r="SLI7" s="1668"/>
      <c r="SLJ7" s="1668"/>
      <c r="SLK7" s="1668"/>
      <c r="SLL7" s="1668"/>
      <c r="SLM7" s="1668"/>
      <c r="SLN7" s="1668"/>
      <c r="SLO7" s="1668"/>
      <c r="SLP7" s="1668"/>
      <c r="SLQ7" s="1668"/>
      <c r="SLR7" s="1668"/>
      <c r="SLS7" s="1668"/>
      <c r="SLT7" s="1668"/>
      <c r="SLU7" s="1668"/>
      <c r="SLV7" s="1668"/>
      <c r="SLW7" s="1668"/>
      <c r="SLX7" s="1668"/>
      <c r="SLY7" s="1668"/>
      <c r="SLZ7" s="1668"/>
      <c r="SMA7" s="1668"/>
      <c r="SMB7" s="1668"/>
      <c r="SMC7" s="1668"/>
      <c r="SMD7" s="1668"/>
      <c r="SME7" s="1668"/>
      <c r="SMF7" s="1668"/>
      <c r="SMG7" s="1668"/>
      <c r="SMH7" s="1668"/>
      <c r="SMI7" s="1668"/>
      <c r="SMJ7" s="1668"/>
      <c r="SMK7" s="1668"/>
      <c r="SML7" s="1668"/>
      <c r="SMM7" s="1668"/>
      <c r="SMN7" s="1668"/>
      <c r="SMO7" s="1668"/>
      <c r="SMP7" s="1668"/>
      <c r="SMQ7" s="1668"/>
      <c r="SMR7" s="1668"/>
      <c r="SMS7" s="1668"/>
      <c r="SMT7" s="1668"/>
      <c r="SMU7" s="1668"/>
      <c r="SMV7" s="1668"/>
      <c r="SMW7" s="1668"/>
      <c r="SMX7" s="1668"/>
      <c r="SMY7" s="1668"/>
      <c r="SMZ7" s="1668"/>
      <c r="SNA7" s="1668"/>
      <c r="SNB7" s="1668"/>
      <c r="SNC7" s="1668"/>
      <c r="SND7" s="1668"/>
      <c r="SNE7" s="1668"/>
      <c r="SNF7" s="1668"/>
      <c r="SNG7" s="1668"/>
      <c r="SNH7" s="1668"/>
      <c r="SNI7" s="1668"/>
      <c r="SNJ7" s="1668"/>
      <c r="SNK7" s="1668"/>
      <c r="SNL7" s="1668"/>
      <c r="SNM7" s="1668"/>
      <c r="SNN7" s="1668"/>
      <c r="SNO7" s="1668"/>
      <c r="SNP7" s="1668"/>
      <c r="SNQ7" s="1668"/>
      <c r="SNR7" s="1668"/>
      <c r="SNS7" s="1668"/>
      <c r="SNT7" s="1668"/>
      <c r="SNU7" s="1668"/>
      <c r="SNV7" s="1668"/>
      <c r="SNW7" s="1668"/>
      <c r="SNX7" s="1668"/>
      <c r="SNY7" s="1668"/>
      <c r="SNZ7" s="1668"/>
      <c r="SOA7" s="1668"/>
      <c r="SOB7" s="1668"/>
      <c r="SOC7" s="1668"/>
      <c r="SOD7" s="1668"/>
      <c r="SOE7" s="1668"/>
      <c r="SOF7" s="1668"/>
      <c r="SOG7" s="1668"/>
      <c r="SOH7" s="1668"/>
      <c r="SOI7" s="1668"/>
      <c r="SOJ7" s="1668"/>
      <c r="SOK7" s="1668"/>
      <c r="SOL7" s="1668"/>
      <c r="SOM7" s="1668"/>
      <c r="SON7" s="1668"/>
      <c r="SOO7" s="1668"/>
      <c r="SOP7" s="1668"/>
      <c r="SOQ7" s="1668"/>
      <c r="SOR7" s="1668"/>
      <c r="SOS7" s="1668"/>
      <c r="SOT7" s="1668"/>
      <c r="SOU7" s="1668"/>
      <c r="SOV7" s="1668"/>
      <c r="SOW7" s="1668"/>
      <c r="SOX7" s="1668"/>
      <c r="SOY7" s="1668"/>
      <c r="SOZ7" s="1668"/>
      <c r="SPA7" s="1668"/>
      <c r="SPB7" s="1668"/>
      <c r="SPC7" s="1668"/>
      <c r="SPD7" s="1668"/>
      <c r="SPE7" s="1668"/>
      <c r="SPF7" s="1668"/>
      <c r="SPG7" s="1668"/>
      <c r="SPH7" s="1668"/>
      <c r="SPI7" s="1668"/>
      <c r="SPJ7" s="1668"/>
      <c r="SPK7" s="1668"/>
      <c r="SPL7" s="1668"/>
      <c r="SPM7" s="1668"/>
      <c r="SPN7" s="1668"/>
      <c r="SPO7" s="1668"/>
      <c r="SPP7" s="1668"/>
      <c r="SPQ7" s="1668"/>
      <c r="SPR7" s="1668"/>
      <c r="SPS7" s="1668"/>
      <c r="SPT7" s="1668"/>
      <c r="SPU7" s="1668"/>
      <c r="SPV7" s="1668"/>
      <c r="SPW7" s="1668"/>
      <c r="SPX7" s="1668"/>
      <c r="SPY7" s="1668"/>
      <c r="SPZ7" s="1668"/>
      <c r="SQA7" s="1668"/>
      <c r="SQB7" s="1668"/>
      <c r="SQC7" s="1668"/>
      <c r="SQD7" s="1668"/>
      <c r="SQE7" s="1668"/>
      <c r="SQF7" s="1668"/>
      <c r="SQG7" s="1668"/>
      <c r="SQH7" s="1668"/>
      <c r="SQI7" s="1668"/>
      <c r="SQJ7" s="1668"/>
      <c r="SQK7" s="1668"/>
      <c r="SQL7" s="1668"/>
      <c r="SQM7" s="1668"/>
      <c r="SQN7" s="1668"/>
      <c r="SQO7" s="1668"/>
      <c r="SQP7" s="1668"/>
      <c r="SQQ7" s="1668"/>
      <c r="SQR7" s="1668"/>
      <c r="SQS7" s="1668"/>
      <c r="SQT7" s="1668"/>
      <c r="SQU7" s="1668"/>
      <c r="SQV7" s="1668"/>
      <c r="SQW7" s="1668"/>
      <c r="SQX7" s="1668"/>
      <c r="SQY7" s="1668"/>
      <c r="SQZ7" s="1668"/>
      <c r="SRA7" s="1668"/>
      <c r="SRB7" s="1668"/>
      <c r="SRC7" s="1668"/>
      <c r="SRD7" s="1668"/>
      <c r="SRE7" s="1668"/>
      <c r="SRF7" s="1668"/>
      <c r="SRG7" s="1668"/>
      <c r="SRH7" s="1668"/>
      <c r="SRI7" s="1668"/>
      <c r="SRJ7" s="1668"/>
      <c r="SRK7" s="1668"/>
      <c r="SRL7" s="1668"/>
      <c r="SRM7" s="1668"/>
      <c r="SRN7" s="1668"/>
      <c r="SRO7" s="1668"/>
      <c r="SRP7" s="1668"/>
      <c r="SRQ7" s="1668"/>
      <c r="SRR7" s="1668"/>
      <c r="SRS7" s="1668"/>
      <c r="SRT7" s="1668"/>
      <c r="SRU7" s="1668"/>
      <c r="SRV7" s="1668"/>
      <c r="SRW7" s="1668"/>
      <c r="SRX7" s="1668"/>
      <c r="SRY7" s="1668"/>
      <c r="SRZ7" s="1668"/>
      <c r="SSA7" s="1668"/>
      <c r="SSB7" s="1668"/>
      <c r="SSC7" s="1668"/>
      <c r="SSD7" s="1668"/>
      <c r="SSE7" s="1668"/>
      <c r="SSF7" s="1668"/>
      <c r="SSG7" s="1668"/>
      <c r="SSH7" s="1668"/>
      <c r="SSI7" s="1668"/>
      <c r="SSJ7" s="1668"/>
      <c r="SSK7" s="1668"/>
      <c r="SSL7" s="1668"/>
      <c r="SSM7" s="1668"/>
      <c r="SSN7" s="1668"/>
      <c r="SSO7" s="1668"/>
      <c r="SSP7" s="1668"/>
      <c r="SSQ7" s="1668"/>
      <c r="SSR7" s="1668"/>
      <c r="SSS7" s="1668"/>
      <c r="SST7" s="1668"/>
      <c r="SSU7" s="1668"/>
      <c r="SSV7" s="1668"/>
      <c r="SSW7" s="1668"/>
      <c r="SSX7" s="1668"/>
      <c r="SSY7" s="1668"/>
      <c r="SSZ7" s="1668"/>
      <c r="STA7" s="1668"/>
      <c r="STB7" s="1668"/>
      <c r="STC7" s="1668"/>
      <c r="STD7" s="1668"/>
      <c r="STE7" s="1668"/>
      <c r="STF7" s="1668"/>
      <c r="STG7" s="1668"/>
      <c r="STH7" s="1668"/>
      <c r="STI7" s="1668"/>
      <c r="STJ7" s="1668"/>
      <c r="STK7" s="1668"/>
      <c r="STL7" s="1668"/>
      <c r="STM7" s="1668"/>
      <c r="STN7" s="1668"/>
      <c r="STO7" s="1668"/>
      <c r="STP7" s="1668"/>
      <c r="STQ7" s="1668"/>
      <c r="STR7" s="1668"/>
      <c r="STS7" s="1668"/>
      <c r="STT7" s="1668"/>
      <c r="STU7" s="1668"/>
      <c r="STV7" s="1668"/>
      <c r="STW7" s="1668"/>
      <c r="STX7" s="1668"/>
      <c r="STY7" s="1668"/>
      <c r="STZ7" s="1668"/>
      <c r="SUA7" s="1668"/>
      <c r="SUB7" s="1668"/>
      <c r="SUC7" s="1668"/>
      <c r="SUD7" s="1668"/>
      <c r="SUE7" s="1668"/>
      <c r="SUF7" s="1668"/>
      <c r="SUG7" s="1668"/>
      <c r="SUH7" s="1668"/>
      <c r="SUI7" s="1668"/>
      <c r="SUJ7" s="1668"/>
      <c r="SUK7" s="1668"/>
      <c r="SUL7" s="1668"/>
      <c r="SUM7" s="1668"/>
      <c r="SUN7" s="1668"/>
      <c r="SUO7" s="1668"/>
      <c r="SUP7" s="1668"/>
      <c r="SUQ7" s="1668"/>
      <c r="SUR7" s="1668"/>
      <c r="SUS7" s="1668"/>
      <c r="SUT7" s="1668"/>
      <c r="SUU7" s="1668"/>
      <c r="SUV7" s="1668"/>
      <c r="SUW7" s="1668"/>
      <c r="SUX7" s="1668"/>
      <c r="SUY7" s="1668"/>
      <c r="SUZ7" s="1668"/>
      <c r="SVA7" s="1668"/>
      <c r="SVB7" s="1668"/>
      <c r="SVC7" s="1668"/>
      <c r="SVD7" s="1668"/>
      <c r="SVE7" s="1668"/>
      <c r="SVF7" s="1668"/>
      <c r="SVG7" s="1668"/>
      <c r="SVH7" s="1668"/>
      <c r="SVI7" s="1668"/>
      <c r="SVJ7" s="1668"/>
      <c r="SVK7" s="1668"/>
      <c r="SVL7" s="1668"/>
      <c r="SVM7" s="1668"/>
      <c r="SVN7" s="1668"/>
      <c r="SVO7" s="1668"/>
      <c r="SVP7" s="1668"/>
      <c r="SVQ7" s="1668"/>
      <c r="SVR7" s="1668"/>
      <c r="SVS7" s="1668"/>
      <c r="SVT7" s="1668"/>
      <c r="SVU7" s="1668"/>
      <c r="SVV7" s="1668"/>
      <c r="SVW7" s="1668"/>
      <c r="SVX7" s="1668"/>
      <c r="SVY7" s="1668"/>
      <c r="SVZ7" s="1668"/>
      <c r="SWA7" s="1668"/>
      <c r="SWB7" s="1668"/>
      <c r="SWC7" s="1668"/>
      <c r="SWD7" s="1668"/>
      <c r="SWE7" s="1668"/>
      <c r="SWF7" s="1668"/>
      <c r="SWG7" s="1668"/>
      <c r="SWH7" s="1668"/>
      <c r="SWI7" s="1668"/>
      <c r="SWJ7" s="1668"/>
      <c r="SWK7" s="1668"/>
      <c r="SWL7" s="1668"/>
      <c r="SWM7" s="1668"/>
      <c r="SWN7" s="1668"/>
      <c r="SWO7" s="1668"/>
      <c r="SWP7" s="1668"/>
      <c r="SWQ7" s="1668"/>
      <c r="SWR7" s="1668"/>
      <c r="SWS7" s="1668"/>
      <c r="SWT7" s="1668"/>
      <c r="SWU7" s="1668"/>
      <c r="SWV7" s="1668"/>
      <c r="SWW7" s="1668"/>
      <c r="SWX7" s="1668"/>
      <c r="SWY7" s="1668"/>
      <c r="SWZ7" s="1668"/>
      <c r="SXA7" s="1668"/>
      <c r="SXB7" s="1668"/>
      <c r="SXC7" s="1668"/>
      <c r="SXD7" s="1668"/>
      <c r="SXE7" s="1668"/>
      <c r="SXF7" s="1668"/>
      <c r="SXG7" s="1668"/>
      <c r="SXH7" s="1668"/>
      <c r="SXI7" s="1668"/>
      <c r="SXJ7" s="1668"/>
      <c r="SXK7" s="1668"/>
      <c r="SXL7" s="1668"/>
      <c r="SXM7" s="1668"/>
      <c r="SXN7" s="1668"/>
      <c r="SXO7" s="1668"/>
      <c r="SXP7" s="1668"/>
      <c r="SXQ7" s="1668"/>
      <c r="SXR7" s="1668"/>
      <c r="SXS7" s="1668"/>
      <c r="SXT7" s="1668"/>
      <c r="SXU7" s="1668"/>
      <c r="SXV7" s="1668"/>
      <c r="SXW7" s="1668"/>
      <c r="SXX7" s="1668"/>
      <c r="SXY7" s="1668"/>
      <c r="SXZ7" s="1668"/>
      <c r="SYA7" s="1668"/>
      <c r="SYB7" s="1668"/>
      <c r="SYC7" s="1668"/>
      <c r="SYD7" s="1668"/>
      <c r="SYE7" s="1668"/>
      <c r="SYF7" s="1668"/>
      <c r="SYG7" s="1668"/>
      <c r="SYH7" s="1668"/>
      <c r="SYI7" s="1668"/>
      <c r="SYJ7" s="1668"/>
      <c r="SYK7" s="1668"/>
      <c r="SYL7" s="1668"/>
      <c r="SYM7" s="1668"/>
      <c r="SYN7" s="1668"/>
      <c r="SYO7" s="1668"/>
      <c r="SYP7" s="1668"/>
      <c r="SYQ7" s="1668"/>
      <c r="SYR7" s="1668"/>
      <c r="SYS7" s="1668"/>
      <c r="SYT7" s="1668"/>
      <c r="SYU7" s="1668"/>
      <c r="SYV7" s="1668"/>
      <c r="SYW7" s="1668"/>
      <c r="SYX7" s="1668"/>
      <c r="SYY7" s="1668"/>
      <c r="SYZ7" s="1668"/>
      <c r="SZA7" s="1668"/>
      <c r="SZB7" s="1668"/>
      <c r="SZC7" s="1668"/>
      <c r="SZD7" s="1668"/>
      <c r="SZE7" s="1668"/>
      <c r="SZF7" s="1668"/>
      <c r="SZG7" s="1668"/>
      <c r="SZH7" s="1668"/>
      <c r="SZI7" s="1668"/>
      <c r="SZJ7" s="1668"/>
      <c r="SZK7" s="1668"/>
      <c r="SZL7" s="1668"/>
      <c r="SZM7" s="1668"/>
      <c r="SZN7" s="1668"/>
      <c r="SZO7" s="1668"/>
      <c r="SZP7" s="1668"/>
      <c r="SZQ7" s="1668"/>
      <c r="SZR7" s="1668"/>
      <c r="SZS7" s="1668"/>
      <c r="SZT7" s="1668"/>
      <c r="SZU7" s="1668"/>
      <c r="SZV7" s="1668"/>
      <c r="SZW7" s="1668"/>
      <c r="SZX7" s="1668"/>
      <c r="SZY7" s="1668"/>
      <c r="SZZ7" s="1668"/>
      <c r="TAA7" s="1668"/>
      <c r="TAB7" s="1668"/>
      <c r="TAC7" s="1668"/>
      <c r="TAD7" s="1668"/>
      <c r="TAE7" s="1668"/>
      <c r="TAF7" s="1668"/>
      <c r="TAG7" s="1668"/>
      <c r="TAH7" s="1668"/>
      <c r="TAI7" s="1668"/>
      <c r="TAJ7" s="1668"/>
      <c r="TAK7" s="1668"/>
      <c r="TAL7" s="1668"/>
      <c r="TAM7" s="1668"/>
      <c r="TAN7" s="1668"/>
      <c r="TAO7" s="1668"/>
      <c r="TAP7" s="1668"/>
      <c r="TAQ7" s="1668"/>
      <c r="TAR7" s="1668"/>
      <c r="TAS7" s="1668"/>
      <c r="TAT7" s="1668"/>
      <c r="TAU7" s="1668"/>
      <c r="TAV7" s="1668"/>
      <c r="TAW7" s="1668"/>
      <c r="TAX7" s="1668"/>
      <c r="TAY7" s="1668"/>
      <c r="TAZ7" s="1668"/>
      <c r="TBA7" s="1668"/>
      <c r="TBB7" s="1668"/>
      <c r="TBC7" s="1668"/>
      <c r="TBD7" s="1668"/>
      <c r="TBE7" s="1668"/>
      <c r="TBF7" s="1668"/>
      <c r="TBG7" s="1668"/>
      <c r="TBH7" s="1668"/>
      <c r="TBI7" s="1668"/>
      <c r="TBJ7" s="1668"/>
      <c r="TBK7" s="1668"/>
      <c r="TBL7" s="1668"/>
      <c r="TBM7" s="1668"/>
      <c r="TBN7" s="1668"/>
      <c r="TBO7" s="1668"/>
      <c r="TBP7" s="1668"/>
      <c r="TBQ7" s="1668"/>
      <c r="TBR7" s="1668"/>
      <c r="TBS7" s="1668"/>
      <c r="TBT7" s="1668"/>
      <c r="TBU7" s="1668"/>
      <c r="TBV7" s="1668"/>
      <c r="TBW7" s="1668"/>
      <c r="TBX7" s="1668"/>
      <c r="TBY7" s="1668"/>
      <c r="TBZ7" s="1668"/>
      <c r="TCA7" s="1668"/>
      <c r="TCB7" s="1668"/>
      <c r="TCC7" s="1668"/>
      <c r="TCD7" s="1668"/>
      <c r="TCE7" s="1668"/>
      <c r="TCF7" s="1668"/>
      <c r="TCG7" s="1668"/>
      <c r="TCH7" s="1668"/>
      <c r="TCI7" s="1668"/>
      <c r="TCJ7" s="1668"/>
      <c r="TCK7" s="1668"/>
      <c r="TCL7" s="1668"/>
      <c r="TCM7" s="1668"/>
      <c r="TCN7" s="1668"/>
      <c r="TCO7" s="1668"/>
      <c r="TCP7" s="1668"/>
      <c r="TCQ7" s="1668"/>
      <c r="TCR7" s="1668"/>
      <c r="TCS7" s="1668"/>
      <c r="TCT7" s="1668"/>
      <c r="TCU7" s="1668"/>
      <c r="TCV7" s="1668"/>
      <c r="TCW7" s="1668"/>
      <c r="TCX7" s="1668"/>
      <c r="TCY7" s="1668"/>
      <c r="TCZ7" s="1668"/>
      <c r="TDA7" s="1668"/>
      <c r="TDB7" s="1668"/>
      <c r="TDC7" s="1668"/>
      <c r="TDD7" s="1668"/>
      <c r="TDE7" s="1668"/>
      <c r="TDF7" s="1668"/>
      <c r="TDG7" s="1668"/>
      <c r="TDH7" s="1668"/>
      <c r="TDI7" s="1668"/>
      <c r="TDJ7" s="1668"/>
      <c r="TDK7" s="1668"/>
      <c r="TDL7" s="1668"/>
      <c r="TDM7" s="1668"/>
      <c r="TDN7" s="1668"/>
      <c r="TDO7" s="1668"/>
      <c r="TDP7" s="1668"/>
      <c r="TDQ7" s="1668"/>
      <c r="TDR7" s="1668"/>
      <c r="TDS7" s="1668"/>
      <c r="TDT7" s="1668"/>
      <c r="TDU7" s="1668"/>
      <c r="TDV7" s="1668"/>
      <c r="TDW7" s="1668"/>
      <c r="TDX7" s="1668"/>
      <c r="TDY7" s="1668"/>
      <c r="TDZ7" s="1668"/>
      <c r="TEA7" s="1668"/>
      <c r="TEB7" s="1668"/>
      <c r="TEC7" s="1668"/>
      <c r="TED7" s="1668"/>
      <c r="TEE7" s="1668"/>
      <c r="TEF7" s="1668"/>
      <c r="TEG7" s="1668"/>
      <c r="TEH7" s="1668"/>
      <c r="TEI7" s="1668"/>
      <c r="TEJ7" s="1668"/>
      <c r="TEK7" s="1668"/>
      <c r="TEL7" s="1668"/>
      <c r="TEM7" s="1668"/>
      <c r="TEN7" s="1668"/>
      <c r="TEO7" s="1668"/>
      <c r="TEP7" s="1668"/>
      <c r="TEQ7" s="1668"/>
      <c r="TER7" s="1668"/>
      <c r="TES7" s="1668"/>
      <c r="TET7" s="1668"/>
      <c r="TEU7" s="1668"/>
      <c r="TEV7" s="1668"/>
      <c r="TEW7" s="1668"/>
      <c r="TEX7" s="1668"/>
      <c r="TEY7" s="1668"/>
      <c r="TEZ7" s="1668"/>
      <c r="TFA7" s="1668"/>
      <c r="TFB7" s="1668"/>
      <c r="TFC7" s="1668"/>
      <c r="TFD7" s="1668"/>
      <c r="TFE7" s="1668"/>
      <c r="TFF7" s="1668"/>
      <c r="TFG7" s="1668"/>
      <c r="TFH7" s="1668"/>
      <c r="TFI7" s="1668"/>
      <c r="TFJ7" s="1668"/>
      <c r="TFK7" s="1668"/>
      <c r="TFL7" s="1668"/>
      <c r="TFM7" s="1668"/>
      <c r="TFN7" s="1668"/>
      <c r="TFO7" s="1668"/>
      <c r="TFP7" s="1668"/>
      <c r="TFQ7" s="1668"/>
      <c r="TFR7" s="1668"/>
      <c r="TFS7" s="1668"/>
      <c r="TFT7" s="1668"/>
      <c r="TFU7" s="1668"/>
      <c r="TFV7" s="1668"/>
      <c r="TFW7" s="1668"/>
      <c r="TFX7" s="1668"/>
      <c r="TFY7" s="1668"/>
      <c r="TFZ7" s="1668"/>
      <c r="TGA7" s="1668"/>
      <c r="TGB7" s="1668"/>
      <c r="TGC7" s="1668"/>
      <c r="TGD7" s="1668"/>
      <c r="TGE7" s="1668"/>
      <c r="TGF7" s="1668"/>
      <c r="TGG7" s="1668"/>
      <c r="TGH7" s="1668"/>
      <c r="TGI7" s="1668"/>
      <c r="TGJ7" s="1668"/>
      <c r="TGK7" s="1668"/>
      <c r="TGL7" s="1668"/>
      <c r="TGM7" s="1668"/>
      <c r="TGN7" s="1668"/>
      <c r="TGO7" s="1668"/>
      <c r="TGP7" s="1668"/>
      <c r="TGQ7" s="1668"/>
      <c r="TGR7" s="1668"/>
      <c r="TGS7" s="1668"/>
      <c r="TGT7" s="1668"/>
      <c r="TGU7" s="1668"/>
      <c r="TGV7" s="1668"/>
      <c r="TGW7" s="1668"/>
      <c r="TGX7" s="1668"/>
      <c r="TGY7" s="1668"/>
      <c r="TGZ7" s="1668"/>
      <c r="THA7" s="1668"/>
      <c r="THB7" s="1668"/>
      <c r="THC7" s="1668"/>
      <c r="THD7" s="1668"/>
      <c r="THE7" s="1668"/>
      <c r="THF7" s="1668"/>
      <c r="THG7" s="1668"/>
      <c r="THH7" s="1668"/>
      <c r="THI7" s="1668"/>
      <c r="THJ7" s="1668"/>
      <c r="THK7" s="1668"/>
      <c r="THL7" s="1668"/>
      <c r="THM7" s="1668"/>
      <c r="THN7" s="1668"/>
      <c r="THO7" s="1668"/>
      <c r="THP7" s="1668"/>
      <c r="THQ7" s="1668"/>
      <c r="THR7" s="1668"/>
      <c r="THS7" s="1668"/>
      <c r="THT7" s="1668"/>
      <c r="THU7" s="1668"/>
      <c r="THV7" s="1668"/>
      <c r="THW7" s="1668"/>
      <c r="THX7" s="1668"/>
      <c r="THY7" s="1668"/>
      <c r="THZ7" s="1668"/>
      <c r="TIA7" s="1668"/>
      <c r="TIB7" s="1668"/>
      <c r="TIC7" s="1668"/>
      <c r="TID7" s="1668"/>
      <c r="TIE7" s="1668"/>
      <c r="TIF7" s="1668"/>
      <c r="TIG7" s="1668"/>
      <c r="TIH7" s="1668"/>
      <c r="TII7" s="1668"/>
      <c r="TIJ7" s="1668"/>
      <c r="TIK7" s="1668"/>
      <c r="TIL7" s="1668"/>
      <c r="TIM7" s="1668"/>
      <c r="TIN7" s="1668"/>
      <c r="TIO7" s="1668"/>
      <c r="TIP7" s="1668"/>
      <c r="TIQ7" s="1668"/>
      <c r="TIR7" s="1668"/>
      <c r="TIS7" s="1668"/>
      <c r="TIT7" s="1668"/>
      <c r="TIU7" s="1668"/>
      <c r="TIV7" s="1668"/>
      <c r="TIW7" s="1668"/>
      <c r="TIX7" s="1668"/>
      <c r="TIY7" s="1668"/>
      <c r="TIZ7" s="1668"/>
      <c r="TJA7" s="1668"/>
      <c r="TJB7" s="1668"/>
      <c r="TJC7" s="1668"/>
      <c r="TJD7" s="1668"/>
      <c r="TJE7" s="1668"/>
      <c r="TJF7" s="1668"/>
      <c r="TJG7" s="1668"/>
      <c r="TJH7" s="1668"/>
      <c r="TJI7" s="1668"/>
      <c r="TJJ7" s="1668"/>
      <c r="TJK7" s="1668"/>
      <c r="TJL7" s="1668"/>
      <c r="TJM7" s="1668"/>
      <c r="TJN7" s="1668"/>
      <c r="TJO7" s="1668"/>
      <c r="TJP7" s="1668"/>
      <c r="TJQ7" s="1668"/>
      <c r="TJR7" s="1668"/>
      <c r="TJS7" s="1668"/>
      <c r="TJT7" s="1668"/>
      <c r="TJU7" s="1668"/>
      <c r="TJV7" s="1668"/>
      <c r="TJW7" s="1668"/>
      <c r="TJX7" s="1668"/>
      <c r="TJY7" s="1668"/>
      <c r="TJZ7" s="1668"/>
      <c r="TKA7" s="1668"/>
      <c r="TKB7" s="1668"/>
      <c r="TKC7" s="1668"/>
      <c r="TKD7" s="1668"/>
      <c r="TKE7" s="1668"/>
      <c r="TKF7" s="1668"/>
      <c r="TKG7" s="1668"/>
      <c r="TKH7" s="1668"/>
      <c r="TKI7" s="1668"/>
      <c r="TKJ7" s="1668"/>
      <c r="TKK7" s="1668"/>
      <c r="TKL7" s="1668"/>
      <c r="TKM7" s="1668"/>
      <c r="TKN7" s="1668"/>
      <c r="TKO7" s="1668"/>
      <c r="TKP7" s="1668"/>
      <c r="TKQ7" s="1668"/>
      <c r="TKR7" s="1668"/>
      <c r="TKS7" s="1668"/>
      <c r="TKT7" s="1668"/>
      <c r="TKU7" s="1668"/>
      <c r="TKV7" s="1668"/>
      <c r="TKW7" s="1668"/>
      <c r="TKX7" s="1668"/>
      <c r="TKY7" s="1668"/>
      <c r="TKZ7" s="1668"/>
      <c r="TLA7" s="1668"/>
      <c r="TLB7" s="1668"/>
      <c r="TLC7" s="1668"/>
      <c r="TLD7" s="1668"/>
      <c r="TLE7" s="1668"/>
      <c r="TLF7" s="1668"/>
      <c r="TLG7" s="1668"/>
      <c r="TLH7" s="1668"/>
      <c r="TLI7" s="1668"/>
      <c r="TLJ7" s="1668"/>
      <c r="TLK7" s="1668"/>
      <c r="TLL7" s="1668"/>
      <c r="TLM7" s="1668"/>
      <c r="TLN7" s="1668"/>
      <c r="TLO7" s="1668"/>
      <c r="TLP7" s="1668"/>
      <c r="TLQ7" s="1668"/>
      <c r="TLR7" s="1668"/>
      <c r="TLS7" s="1668"/>
      <c r="TLT7" s="1668"/>
      <c r="TLU7" s="1668"/>
      <c r="TLV7" s="1668"/>
      <c r="TLW7" s="1668"/>
      <c r="TLX7" s="1668"/>
      <c r="TLY7" s="1668"/>
      <c r="TLZ7" s="1668"/>
      <c r="TMA7" s="1668"/>
      <c r="TMB7" s="1668"/>
      <c r="TMC7" s="1668"/>
      <c r="TMD7" s="1668"/>
      <c r="TME7" s="1668"/>
      <c r="TMF7" s="1668"/>
      <c r="TMG7" s="1668"/>
      <c r="TMH7" s="1668"/>
      <c r="TMI7" s="1668"/>
      <c r="TMJ7" s="1668"/>
      <c r="TMK7" s="1668"/>
      <c r="TML7" s="1668"/>
      <c r="TMM7" s="1668"/>
      <c r="TMN7" s="1668"/>
      <c r="TMO7" s="1668"/>
      <c r="TMP7" s="1668"/>
      <c r="TMQ7" s="1668"/>
      <c r="TMR7" s="1668"/>
      <c r="TMS7" s="1668"/>
      <c r="TMT7" s="1668"/>
      <c r="TMU7" s="1668"/>
      <c r="TMV7" s="1668"/>
      <c r="TMW7" s="1668"/>
      <c r="TMX7" s="1668"/>
      <c r="TMY7" s="1668"/>
      <c r="TMZ7" s="1668"/>
      <c r="TNA7" s="1668"/>
      <c r="TNB7" s="1668"/>
      <c r="TNC7" s="1668"/>
      <c r="TND7" s="1668"/>
      <c r="TNE7" s="1668"/>
      <c r="TNF7" s="1668"/>
      <c r="TNG7" s="1668"/>
      <c r="TNH7" s="1668"/>
      <c r="TNI7" s="1668"/>
      <c r="TNJ7" s="1668"/>
      <c r="TNK7" s="1668"/>
      <c r="TNL7" s="1668"/>
      <c r="TNM7" s="1668"/>
      <c r="TNN7" s="1668"/>
      <c r="TNO7" s="1668"/>
      <c r="TNP7" s="1668"/>
      <c r="TNQ7" s="1668"/>
      <c r="TNR7" s="1668"/>
      <c r="TNS7" s="1668"/>
      <c r="TNT7" s="1668"/>
      <c r="TNU7" s="1668"/>
      <c r="TNV7" s="1668"/>
      <c r="TNW7" s="1668"/>
      <c r="TNX7" s="1668"/>
      <c r="TNY7" s="1668"/>
      <c r="TNZ7" s="1668"/>
      <c r="TOA7" s="1668"/>
      <c r="TOB7" s="1668"/>
      <c r="TOC7" s="1668"/>
      <c r="TOD7" s="1668"/>
      <c r="TOE7" s="1668"/>
      <c r="TOF7" s="1668"/>
      <c r="TOG7" s="1668"/>
      <c r="TOH7" s="1668"/>
      <c r="TOI7" s="1668"/>
      <c r="TOJ7" s="1668"/>
      <c r="TOK7" s="1668"/>
      <c r="TOL7" s="1668"/>
      <c r="TOM7" s="1668"/>
      <c r="TON7" s="1668"/>
      <c r="TOO7" s="1668"/>
      <c r="TOP7" s="1668"/>
      <c r="TOQ7" s="1668"/>
      <c r="TOR7" s="1668"/>
      <c r="TOS7" s="1668"/>
      <c r="TOT7" s="1668"/>
      <c r="TOU7" s="1668"/>
      <c r="TOV7" s="1668"/>
      <c r="TOW7" s="1668"/>
      <c r="TOX7" s="1668"/>
      <c r="TOY7" s="1668"/>
      <c r="TOZ7" s="1668"/>
      <c r="TPA7" s="1668"/>
      <c r="TPB7" s="1668"/>
      <c r="TPC7" s="1668"/>
      <c r="TPD7" s="1668"/>
      <c r="TPE7" s="1668"/>
      <c r="TPF7" s="1668"/>
      <c r="TPG7" s="1668"/>
      <c r="TPH7" s="1668"/>
      <c r="TPI7" s="1668"/>
      <c r="TPJ7" s="1668"/>
      <c r="TPK7" s="1668"/>
      <c r="TPL7" s="1668"/>
      <c r="TPM7" s="1668"/>
      <c r="TPN7" s="1668"/>
      <c r="TPO7" s="1668"/>
      <c r="TPP7" s="1668"/>
      <c r="TPQ7" s="1668"/>
      <c r="TPR7" s="1668"/>
      <c r="TPS7" s="1668"/>
      <c r="TPT7" s="1668"/>
      <c r="TPU7" s="1668"/>
      <c r="TPV7" s="1668"/>
      <c r="TPW7" s="1668"/>
      <c r="TPX7" s="1668"/>
      <c r="TPY7" s="1668"/>
      <c r="TPZ7" s="1668"/>
      <c r="TQA7" s="1668"/>
      <c r="TQB7" s="1668"/>
      <c r="TQC7" s="1668"/>
      <c r="TQD7" s="1668"/>
      <c r="TQE7" s="1668"/>
      <c r="TQF7" s="1668"/>
      <c r="TQG7" s="1668"/>
      <c r="TQH7" s="1668"/>
      <c r="TQI7" s="1668"/>
      <c r="TQJ7" s="1668"/>
      <c r="TQK7" s="1668"/>
      <c r="TQL7" s="1668"/>
      <c r="TQM7" s="1668"/>
      <c r="TQN7" s="1668"/>
      <c r="TQO7" s="1668"/>
      <c r="TQP7" s="1668"/>
      <c r="TQQ7" s="1668"/>
      <c r="TQR7" s="1668"/>
      <c r="TQS7" s="1668"/>
      <c r="TQT7" s="1668"/>
      <c r="TQU7" s="1668"/>
      <c r="TQV7" s="1668"/>
      <c r="TQW7" s="1668"/>
      <c r="TQX7" s="1668"/>
      <c r="TQY7" s="1668"/>
      <c r="TQZ7" s="1668"/>
      <c r="TRA7" s="1668"/>
      <c r="TRB7" s="1668"/>
      <c r="TRC7" s="1668"/>
      <c r="TRD7" s="1668"/>
      <c r="TRE7" s="1668"/>
      <c r="TRF7" s="1668"/>
      <c r="TRG7" s="1668"/>
      <c r="TRH7" s="1668"/>
      <c r="TRI7" s="1668"/>
      <c r="TRJ7" s="1668"/>
      <c r="TRK7" s="1668"/>
      <c r="TRL7" s="1668"/>
      <c r="TRM7" s="1668"/>
      <c r="TRN7" s="1668"/>
      <c r="TRO7" s="1668"/>
      <c r="TRP7" s="1668"/>
      <c r="TRQ7" s="1668"/>
      <c r="TRR7" s="1668"/>
      <c r="TRS7" s="1668"/>
      <c r="TRT7" s="1668"/>
      <c r="TRU7" s="1668"/>
      <c r="TRV7" s="1668"/>
      <c r="TRW7" s="1668"/>
      <c r="TRX7" s="1668"/>
      <c r="TRY7" s="1668"/>
      <c r="TRZ7" s="1668"/>
      <c r="TSA7" s="1668"/>
      <c r="TSB7" s="1668"/>
      <c r="TSC7" s="1668"/>
      <c r="TSD7" s="1668"/>
      <c r="TSE7" s="1668"/>
      <c r="TSF7" s="1668"/>
      <c r="TSG7" s="1668"/>
      <c r="TSH7" s="1668"/>
      <c r="TSI7" s="1668"/>
      <c r="TSJ7" s="1668"/>
      <c r="TSK7" s="1668"/>
      <c r="TSL7" s="1668"/>
      <c r="TSM7" s="1668"/>
      <c r="TSN7" s="1668"/>
      <c r="TSO7" s="1668"/>
      <c r="TSP7" s="1668"/>
      <c r="TSQ7" s="1668"/>
      <c r="TSR7" s="1668"/>
      <c r="TSS7" s="1668"/>
      <c r="TST7" s="1668"/>
      <c r="TSU7" s="1668"/>
      <c r="TSV7" s="1668"/>
      <c r="TSW7" s="1668"/>
      <c r="TSX7" s="1668"/>
      <c r="TSY7" s="1668"/>
      <c r="TSZ7" s="1668"/>
      <c r="TTA7" s="1668"/>
      <c r="TTB7" s="1668"/>
      <c r="TTC7" s="1668"/>
      <c r="TTD7" s="1668"/>
      <c r="TTE7" s="1668"/>
      <c r="TTF7" s="1668"/>
      <c r="TTG7" s="1668"/>
      <c r="TTH7" s="1668"/>
      <c r="TTI7" s="1668"/>
      <c r="TTJ7" s="1668"/>
      <c r="TTK7" s="1668"/>
      <c r="TTL7" s="1668"/>
      <c r="TTM7" s="1668"/>
      <c r="TTN7" s="1668"/>
      <c r="TTO7" s="1668"/>
      <c r="TTP7" s="1668"/>
      <c r="TTQ7" s="1668"/>
      <c r="TTR7" s="1668"/>
      <c r="TTS7" s="1668"/>
      <c r="TTT7" s="1668"/>
      <c r="TTU7" s="1668"/>
      <c r="TTV7" s="1668"/>
      <c r="TTW7" s="1668"/>
      <c r="TTX7" s="1668"/>
      <c r="TTY7" s="1668"/>
      <c r="TTZ7" s="1668"/>
      <c r="TUA7" s="1668"/>
      <c r="TUB7" s="1668"/>
      <c r="TUC7" s="1668"/>
      <c r="TUD7" s="1668"/>
      <c r="TUE7" s="1668"/>
      <c r="TUF7" s="1668"/>
      <c r="TUG7" s="1668"/>
      <c r="TUH7" s="1668"/>
      <c r="TUI7" s="1668"/>
      <c r="TUJ7" s="1668"/>
      <c r="TUK7" s="1668"/>
      <c r="TUL7" s="1668"/>
      <c r="TUM7" s="1668"/>
      <c r="TUN7" s="1668"/>
      <c r="TUO7" s="1668"/>
      <c r="TUP7" s="1668"/>
      <c r="TUQ7" s="1668"/>
      <c r="TUR7" s="1668"/>
      <c r="TUS7" s="1668"/>
      <c r="TUT7" s="1668"/>
      <c r="TUU7" s="1668"/>
      <c r="TUV7" s="1668"/>
      <c r="TUW7" s="1668"/>
      <c r="TUX7" s="1668"/>
      <c r="TUY7" s="1668"/>
      <c r="TUZ7" s="1668"/>
      <c r="TVA7" s="1668"/>
      <c r="TVB7" s="1668"/>
      <c r="TVC7" s="1668"/>
      <c r="TVD7" s="1668"/>
      <c r="TVE7" s="1668"/>
      <c r="TVF7" s="1668"/>
      <c r="TVG7" s="1668"/>
      <c r="TVH7" s="1668"/>
      <c r="TVI7" s="1668"/>
      <c r="TVJ7" s="1668"/>
      <c r="TVK7" s="1668"/>
      <c r="TVL7" s="1668"/>
      <c r="TVM7" s="1668"/>
      <c r="TVN7" s="1668"/>
      <c r="TVO7" s="1668"/>
      <c r="TVP7" s="1668"/>
      <c r="TVQ7" s="1668"/>
      <c r="TVR7" s="1668"/>
      <c r="TVS7" s="1668"/>
      <c r="TVT7" s="1668"/>
      <c r="TVU7" s="1668"/>
      <c r="TVV7" s="1668"/>
      <c r="TVW7" s="1668"/>
      <c r="TVX7" s="1668"/>
      <c r="TVY7" s="1668"/>
      <c r="TVZ7" s="1668"/>
      <c r="TWA7" s="1668"/>
      <c r="TWB7" s="1668"/>
      <c r="TWC7" s="1668"/>
      <c r="TWD7" s="1668"/>
      <c r="TWE7" s="1668"/>
      <c r="TWF7" s="1668"/>
      <c r="TWG7" s="1668"/>
      <c r="TWH7" s="1668"/>
      <c r="TWI7" s="1668"/>
      <c r="TWJ7" s="1668"/>
      <c r="TWK7" s="1668"/>
      <c r="TWL7" s="1668"/>
      <c r="TWM7" s="1668"/>
      <c r="TWN7" s="1668"/>
      <c r="TWO7" s="1668"/>
      <c r="TWP7" s="1668"/>
      <c r="TWQ7" s="1668"/>
      <c r="TWR7" s="1668"/>
      <c r="TWS7" s="1668"/>
      <c r="TWT7" s="1668"/>
      <c r="TWU7" s="1668"/>
      <c r="TWV7" s="1668"/>
      <c r="TWW7" s="1668"/>
      <c r="TWX7" s="1668"/>
      <c r="TWY7" s="1668"/>
      <c r="TWZ7" s="1668"/>
      <c r="TXA7" s="1668"/>
      <c r="TXB7" s="1668"/>
      <c r="TXC7" s="1668"/>
      <c r="TXD7" s="1668"/>
      <c r="TXE7" s="1668"/>
      <c r="TXF7" s="1668"/>
      <c r="TXG7" s="1668"/>
      <c r="TXH7" s="1668"/>
      <c r="TXI7" s="1668"/>
      <c r="TXJ7" s="1668"/>
      <c r="TXK7" s="1668"/>
      <c r="TXL7" s="1668"/>
      <c r="TXM7" s="1668"/>
      <c r="TXN7" s="1668"/>
      <c r="TXO7" s="1668"/>
      <c r="TXP7" s="1668"/>
      <c r="TXQ7" s="1668"/>
      <c r="TXR7" s="1668"/>
      <c r="TXS7" s="1668"/>
      <c r="TXT7" s="1668"/>
      <c r="TXU7" s="1668"/>
      <c r="TXV7" s="1668"/>
      <c r="TXW7" s="1668"/>
      <c r="TXX7" s="1668"/>
      <c r="TXY7" s="1668"/>
      <c r="TXZ7" s="1668"/>
      <c r="TYA7" s="1668"/>
      <c r="TYB7" s="1668"/>
      <c r="TYC7" s="1668"/>
      <c r="TYD7" s="1668"/>
      <c r="TYE7" s="1668"/>
      <c r="TYF7" s="1668"/>
      <c r="TYG7" s="1668"/>
      <c r="TYH7" s="1668"/>
      <c r="TYI7" s="1668"/>
      <c r="TYJ7" s="1668"/>
      <c r="TYK7" s="1668"/>
      <c r="TYL7" s="1668"/>
      <c r="TYM7" s="1668"/>
      <c r="TYN7" s="1668"/>
      <c r="TYO7" s="1668"/>
      <c r="TYP7" s="1668"/>
      <c r="TYQ7" s="1668"/>
      <c r="TYR7" s="1668"/>
      <c r="TYS7" s="1668"/>
      <c r="TYT7" s="1668"/>
      <c r="TYU7" s="1668"/>
      <c r="TYV7" s="1668"/>
      <c r="TYW7" s="1668"/>
      <c r="TYX7" s="1668"/>
      <c r="TYY7" s="1668"/>
      <c r="TYZ7" s="1668"/>
      <c r="TZA7" s="1668"/>
      <c r="TZB7" s="1668"/>
      <c r="TZC7" s="1668"/>
      <c r="TZD7" s="1668"/>
      <c r="TZE7" s="1668"/>
      <c r="TZF7" s="1668"/>
      <c r="TZG7" s="1668"/>
      <c r="TZH7" s="1668"/>
      <c r="TZI7" s="1668"/>
      <c r="TZJ7" s="1668"/>
      <c r="TZK7" s="1668"/>
      <c r="TZL7" s="1668"/>
      <c r="TZM7" s="1668"/>
      <c r="TZN7" s="1668"/>
      <c r="TZO7" s="1668"/>
      <c r="TZP7" s="1668"/>
      <c r="TZQ7" s="1668"/>
      <c r="TZR7" s="1668"/>
      <c r="TZS7" s="1668"/>
      <c r="TZT7" s="1668"/>
      <c r="TZU7" s="1668"/>
      <c r="TZV7" s="1668"/>
      <c r="TZW7" s="1668"/>
      <c r="TZX7" s="1668"/>
      <c r="TZY7" s="1668"/>
      <c r="TZZ7" s="1668"/>
      <c r="UAA7" s="1668"/>
      <c r="UAB7" s="1668"/>
      <c r="UAC7" s="1668"/>
      <c r="UAD7" s="1668"/>
      <c r="UAE7" s="1668"/>
      <c r="UAF7" s="1668"/>
      <c r="UAG7" s="1668"/>
      <c r="UAH7" s="1668"/>
      <c r="UAI7" s="1668"/>
      <c r="UAJ7" s="1668"/>
      <c r="UAK7" s="1668"/>
      <c r="UAL7" s="1668"/>
      <c r="UAM7" s="1668"/>
      <c r="UAN7" s="1668"/>
      <c r="UAO7" s="1668"/>
      <c r="UAP7" s="1668"/>
      <c r="UAQ7" s="1668"/>
      <c r="UAR7" s="1668"/>
      <c r="UAS7" s="1668"/>
      <c r="UAT7" s="1668"/>
      <c r="UAU7" s="1668"/>
      <c r="UAV7" s="1668"/>
      <c r="UAW7" s="1668"/>
      <c r="UAX7" s="1668"/>
      <c r="UAY7" s="1668"/>
      <c r="UAZ7" s="1668"/>
      <c r="UBA7" s="1668"/>
      <c r="UBB7" s="1668"/>
      <c r="UBC7" s="1668"/>
      <c r="UBD7" s="1668"/>
      <c r="UBE7" s="1668"/>
      <c r="UBF7" s="1668"/>
      <c r="UBG7" s="1668"/>
      <c r="UBH7" s="1668"/>
      <c r="UBI7" s="1668"/>
      <c r="UBJ7" s="1668"/>
      <c r="UBK7" s="1668"/>
      <c r="UBL7" s="1668"/>
      <c r="UBM7" s="1668"/>
      <c r="UBN7" s="1668"/>
      <c r="UBO7" s="1668"/>
      <c r="UBP7" s="1668"/>
      <c r="UBQ7" s="1668"/>
      <c r="UBR7" s="1668"/>
      <c r="UBS7" s="1668"/>
      <c r="UBT7" s="1668"/>
      <c r="UBU7" s="1668"/>
      <c r="UBV7" s="1668"/>
      <c r="UBW7" s="1668"/>
      <c r="UBX7" s="1668"/>
      <c r="UBY7" s="1668"/>
      <c r="UBZ7" s="1668"/>
      <c r="UCA7" s="1668"/>
      <c r="UCB7" s="1668"/>
      <c r="UCC7" s="1668"/>
      <c r="UCD7" s="1668"/>
      <c r="UCE7" s="1668"/>
      <c r="UCF7" s="1668"/>
      <c r="UCG7" s="1668"/>
      <c r="UCH7" s="1668"/>
      <c r="UCI7" s="1668"/>
      <c r="UCJ7" s="1668"/>
      <c r="UCK7" s="1668"/>
      <c r="UCL7" s="1668"/>
      <c r="UCM7" s="1668"/>
      <c r="UCN7" s="1668"/>
      <c r="UCO7" s="1668"/>
      <c r="UCP7" s="1668"/>
      <c r="UCQ7" s="1668"/>
      <c r="UCR7" s="1668"/>
      <c r="UCS7" s="1668"/>
      <c r="UCT7" s="1668"/>
      <c r="UCU7" s="1668"/>
      <c r="UCV7" s="1668"/>
      <c r="UCW7" s="1668"/>
      <c r="UCX7" s="1668"/>
      <c r="UCY7" s="1668"/>
      <c r="UCZ7" s="1668"/>
      <c r="UDA7" s="1668"/>
      <c r="UDB7" s="1668"/>
      <c r="UDC7" s="1668"/>
      <c r="UDD7" s="1668"/>
      <c r="UDE7" s="1668"/>
      <c r="UDF7" s="1668"/>
      <c r="UDG7" s="1668"/>
      <c r="UDH7" s="1668"/>
      <c r="UDI7" s="1668"/>
      <c r="UDJ7" s="1668"/>
      <c r="UDK7" s="1668"/>
      <c r="UDL7" s="1668"/>
      <c r="UDM7" s="1668"/>
      <c r="UDN7" s="1668"/>
      <c r="UDO7" s="1668"/>
      <c r="UDP7" s="1668"/>
      <c r="UDQ7" s="1668"/>
      <c r="UDR7" s="1668"/>
      <c r="UDS7" s="1668"/>
      <c r="UDT7" s="1668"/>
      <c r="UDU7" s="1668"/>
      <c r="UDV7" s="1668"/>
      <c r="UDW7" s="1668"/>
      <c r="UDX7" s="1668"/>
      <c r="UDY7" s="1668"/>
      <c r="UDZ7" s="1668"/>
      <c r="UEA7" s="1668"/>
      <c r="UEB7" s="1668"/>
      <c r="UEC7" s="1668"/>
      <c r="UED7" s="1668"/>
      <c r="UEE7" s="1668"/>
      <c r="UEF7" s="1668"/>
      <c r="UEG7" s="1668"/>
      <c r="UEH7" s="1668"/>
      <c r="UEI7" s="1668"/>
      <c r="UEJ7" s="1668"/>
      <c r="UEK7" s="1668"/>
      <c r="UEL7" s="1668"/>
      <c r="UEM7" s="1668"/>
      <c r="UEN7" s="1668"/>
      <c r="UEO7" s="1668"/>
      <c r="UEP7" s="1668"/>
      <c r="UEQ7" s="1668"/>
      <c r="UER7" s="1668"/>
      <c r="UES7" s="1668"/>
      <c r="UET7" s="1668"/>
      <c r="UEU7" s="1668"/>
      <c r="UEV7" s="1668"/>
      <c r="UEW7" s="1668"/>
      <c r="UEX7" s="1668"/>
      <c r="UEY7" s="1668"/>
      <c r="UEZ7" s="1668"/>
      <c r="UFA7" s="1668"/>
      <c r="UFB7" s="1668"/>
      <c r="UFC7" s="1668"/>
      <c r="UFD7" s="1668"/>
      <c r="UFE7" s="1668"/>
      <c r="UFF7" s="1668"/>
      <c r="UFG7" s="1668"/>
      <c r="UFH7" s="1668"/>
      <c r="UFI7" s="1668"/>
      <c r="UFJ7" s="1668"/>
      <c r="UFK7" s="1668"/>
      <c r="UFL7" s="1668"/>
      <c r="UFM7" s="1668"/>
      <c r="UFN7" s="1668"/>
      <c r="UFO7" s="1668"/>
      <c r="UFP7" s="1668"/>
      <c r="UFQ7" s="1668"/>
      <c r="UFR7" s="1668"/>
      <c r="UFS7" s="1668"/>
      <c r="UFT7" s="1668"/>
      <c r="UFU7" s="1668"/>
      <c r="UFV7" s="1668"/>
      <c r="UFW7" s="1668"/>
      <c r="UFX7" s="1668"/>
      <c r="UFY7" s="1668"/>
      <c r="UFZ7" s="1668"/>
      <c r="UGA7" s="1668"/>
      <c r="UGB7" s="1668"/>
      <c r="UGC7" s="1668"/>
      <c r="UGD7" s="1668"/>
      <c r="UGE7" s="1668"/>
      <c r="UGF7" s="1668"/>
      <c r="UGG7" s="1668"/>
      <c r="UGH7" s="1668"/>
      <c r="UGI7" s="1668"/>
      <c r="UGJ7" s="1668"/>
      <c r="UGK7" s="1668"/>
      <c r="UGL7" s="1668"/>
      <c r="UGM7" s="1668"/>
      <c r="UGN7" s="1668"/>
      <c r="UGO7" s="1668"/>
      <c r="UGP7" s="1668"/>
      <c r="UGQ7" s="1668"/>
      <c r="UGR7" s="1668"/>
      <c r="UGS7" s="1668"/>
      <c r="UGT7" s="1668"/>
      <c r="UGU7" s="1668"/>
      <c r="UGV7" s="1668"/>
      <c r="UGW7" s="1668"/>
      <c r="UGX7" s="1668"/>
      <c r="UGY7" s="1668"/>
      <c r="UGZ7" s="1668"/>
      <c r="UHA7" s="1668"/>
      <c r="UHB7" s="1668"/>
      <c r="UHC7" s="1668"/>
      <c r="UHD7" s="1668"/>
      <c r="UHE7" s="1668"/>
      <c r="UHF7" s="1668"/>
      <c r="UHG7" s="1668"/>
      <c r="UHH7" s="1668"/>
      <c r="UHI7" s="1668"/>
      <c r="UHJ7" s="1668"/>
      <c r="UHK7" s="1668"/>
      <c r="UHL7" s="1668"/>
      <c r="UHM7" s="1668"/>
      <c r="UHN7" s="1668"/>
      <c r="UHO7" s="1668"/>
      <c r="UHP7" s="1668"/>
      <c r="UHQ7" s="1668"/>
      <c r="UHR7" s="1668"/>
      <c r="UHS7" s="1668"/>
      <c r="UHT7" s="1668"/>
      <c r="UHU7" s="1668"/>
      <c r="UHV7" s="1668"/>
      <c r="UHW7" s="1668"/>
      <c r="UHX7" s="1668"/>
      <c r="UHY7" s="1668"/>
      <c r="UHZ7" s="1668"/>
      <c r="UIA7" s="1668"/>
      <c r="UIB7" s="1668"/>
      <c r="UIC7" s="1668"/>
      <c r="UID7" s="1668"/>
      <c r="UIE7" s="1668"/>
      <c r="UIF7" s="1668"/>
      <c r="UIG7" s="1668"/>
      <c r="UIH7" s="1668"/>
      <c r="UII7" s="1668"/>
      <c r="UIJ7" s="1668"/>
      <c r="UIK7" s="1668"/>
      <c r="UIL7" s="1668"/>
      <c r="UIM7" s="1668"/>
      <c r="UIN7" s="1668"/>
      <c r="UIO7" s="1668"/>
      <c r="UIP7" s="1668"/>
      <c r="UIQ7" s="1668"/>
      <c r="UIR7" s="1668"/>
      <c r="UIS7" s="1668"/>
      <c r="UIT7" s="1668"/>
      <c r="UIU7" s="1668"/>
      <c r="UIV7" s="1668"/>
      <c r="UIW7" s="1668"/>
      <c r="UIX7" s="1668"/>
      <c r="UIY7" s="1668"/>
      <c r="UIZ7" s="1668"/>
      <c r="UJA7" s="1668"/>
      <c r="UJB7" s="1668"/>
      <c r="UJC7" s="1668"/>
      <c r="UJD7" s="1668"/>
      <c r="UJE7" s="1668"/>
      <c r="UJF7" s="1668"/>
      <c r="UJG7" s="1668"/>
      <c r="UJH7" s="1668"/>
      <c r="UJI7" s="1668"/>
      <c r="UJJ7" s="1668"/>
      <c r="UJK7" s="1668"/>
      <c r="UJL7" s="1668"/>
      <c r="UJM7" s="1668"/>
      <c r="UJN7" s="1668"/>
      <c r="UJO7" s="1668"/>
      <c r="UJP7" s="1668"/>
      <c r="UJQ7" s="1668"/>
      <c r="UJR7" s="1668"/>
      <c r="UJS7" s="1668"/>
      <c r="UJT7" s="1668"/>
      <c r="UJU7" s="1668"/>
      <c r="UJV7" s="1668"/>
      <c r="UJW7" s="1668"/>
      <c r="UJX7" s="1668"/>
      <c r="UJY7" s="1668"/>
      <c r="UJZ7" s="1668"/>
      <c r="UKA7" s="1668"/>
      <c r="UKB7" s="1668"/>
      <c r="UKC7" s="1668"/>
      <c r="UKD7" s="1668"/>
      <c r="UKE7" s="1668"/>
      <c r="UKF7" s="1668"/>
      <c r="UKG7" s="1668"/>
      <c r="UKH7" s="1668"/>
      <c r="UKI7" s="1668"/>
      <c r="UKJ7" s="1668"/>
      <c r="UKK7" s="1668"/>
      <c r="UKL7" s="1668"/>
      <c r="UKM7" s="1668"/>
      <c r="UKN7" s="1668"/>
      <c r="UKO7" s="1668"/>
      <c r="UKP7" s="1668"/>
      <c r="UKQ7" s="1668"/>
      <c r="UKR7" s="1668"/>
      <c r="UKS7" s="1668"/>
      <c r="UKT7" s="1668"/>
      <c r="UKU7" s="1668"/>
      <c r="UKV7" s="1668"/>
      <c r="UKW7" s="1668"/>
      <c r="UKX7" s="1668"/>
      <c r="UKY7" s="1668"/>
      <c r="UKZ7" s="1668"/>
      <c r="ULA7" s="1668"/>
      <c r="ULB7" s="1668"/>
      <c r="ULC7" s="1668"/>
      <c r="ULD7" s="1668"/>
      <c r="ULE7" s="1668"/>
      <c r="ULF7" s="1668"/>
      <c r="ULG7" s="1668"/>
      <c r="ULH7" s="1668"/>
      <c r="ULI7" s="1668"/>
      <c r="ULJ7" s="1668"/>
      <c r="ULK7" s="1668"/>
      <c r="ULL7" s="1668"/>
      <c r="ULM7" s="1668"/>
      <c r="ULN7" s="1668"/>
      <c r="ULO7" s="1668"/>
      <c r="ULP7" s="1668"/>
      <c r="ULQ7" s="1668"/>
      <c r="ULR7" s="1668"/>
      <c r="ULS7" s="1668"/>
      <c r="ULT7" s="1668"/>
      <c r="ULU7" s="1668"/>
      <c r="ULV7" s="1668"/>
      <c r="ULW7" s="1668"/>
      <c r="ULX7" s="1668"/>
      <c r="ULY7" s="1668"/>
      <c r="ULZ7" s="1668"/>
      <c r="UMA7" s="1668"/>
      <c r="UMB7" s="1668"/>
      <c r="UMC7" s="1668"/>
      <c r="UMD7" s="1668"/>
      <c r="UME7" s="1668"/>
      <c r="UMF7" s="1668"/>
      <c r="UMG7" s="1668"/>
      <c r="UMH7" s="1668"/>
      <c r="UMI7" s="1668"/>
      <c r="UMJ7" s="1668"/>
      <c r="UMK7" s="1668"/>
      <c r="UML7" s="1668"/>
      <c r="UMM7" s="1668"/>
      <c r="UMN7" s="1668"/>
      <c r="UMO7" s="1668"/>
      <c r="UMP7" s="1668"/>
      <c r="UMQ7" s="1668"/>
      <c r="UMR7" s="1668"/>
      <c r="UMS7" s="1668"/>
      <c r="UMT7" s="1668"/>
      <c r="UMU7" s="1668"/>
      <c r="UMV7" s="1668"/>
      <c r="UMW7" s="1668"/>
      <c r="UMX7" s="1668"/>
      <c r="UMY7" s="1668"/>
      <c r="UMZ7" s="1668"/>
      <c r="UNA7" s="1668"/>
      <c r="UNB7" s="1668"/>
      <c r="UNC7" s="1668"/>
      <c r="UND7" s="1668"/>
      <c r="UNE7" s="1668"/>
      <c r="UNF7" s="1668"/>
      <c r="UNG7" s="1668"/>
      <c r="UNH7" s="1668"/>
      <c r="UNI7" s="1668"/>
      <c r="UNJ7" s="1668"/>
      <c r="UNK7" s="1668"/>
      <c r="UNL7" s="1668"/>
      <c r="UNM7" s="1668"/>
      <c r="UNN7" s="1668"/>
      <c r="UNO7" s="1668"/>
      <c r="UNP7" s="1668"/>
      <c r="UNQ7" s="1668"/>
      <c r="UNR7" s="1668"/>
      <c r="UNS7" s="1668"/>
      <c r="UNT7" s="1668"/>
      <c r="UNU7" s="1668"/>
      <c r="UNV7" s="1668"/>
      <c r="UNW7" s="1668"/>
      <c r="UNX7" s="1668"/>
      <c r="UNY7" s="1668"/>
      <c r="UNZ7" s="1668"/>
      <c r="UOA7" s="1668"/>
      <c r="UOB7" s="1668"/>
      <c r="UOC7" s="1668"/>
      <c r="UOD7" s="1668"/>
      <c r="UOE7" s="1668"/>
      <c r="UOF7" s="1668"/>
      <c r="UOG7" s="1668"/>
      <c r="UOH7" s="1668"/>
      <c r="UOI7" s="1668"/>
      <c r="UOJ7" s="1668"/>
      <c r="UOK7" s="1668"/>
      <c r="UOL7" s="1668"/>
      <c r="UOM7" s="1668"/>
      <c r="UON7" s="1668"/>
      <c r="UOO7" s="1668"/>
      <c r="UOP7" s="1668"/>
      <c r="UOQ7" s="1668"/>
      <c r="UOR7" s="1668"/>
      <c r="UOS7" s="1668"/>
      <c r="UOT7" s="1668"/>
      <c r="UOU7" s="1668"/>
      <c r="UOV7" s="1668"/>
      <c r="UOW7" s="1668"/>
      <c r="UOX7" s="1668"/>
      <c r="UOY7" s="1668"/>
      <c r="UOZ7" s="1668"/>
      <c r="UPA7" s="1668"/>
      <c r="UPB7" s="1668"/>
      <c r="UPC7" s="1668"/>
      <c r="UPD7" s="1668"/>
      <c r="UPE7" s="1668"/>
      <c r="UPF7" s="1668"/>
      <c r="UPG7" s="1668"/>
      <c r="UPH7" s="1668"/>
      <c r="UPI7" s="1668"/>
      <c r="UPJ7" s="1668"/>
      <c r="UPK7" s="1668"/>
      <c r="UPL7" s="1668"/>
      <c r="UPM7" s="1668"/>
      <c r="UPN7" s="1668"/>
      <c r="UPO7" s="1668"/>
      <c r="UPP7" s="1668"/>
      <c r="UPQ7" s="1668"/>
      <c r="UPR7" s="1668"/>
      <c r="UPS7" s="1668"/>
      <c r="UPT7" s="1668"/>
      <c r="UPU7" s="1668"/>
      <c r="UPV7" s="1668"/>
      <c r="UPW7" s="1668"/>
      <c r="UPX7" s="1668"/>
      <c r="UPY7" s="1668"/>
      <c r="UPZ7" s="1668"/>
      <c r="UQA7" s="1668"/>
      <c r="UQB7" s="1668"/>
      <c r="UQC7" s="1668"/>
      <c r="UQD7" s="1668"/>
      <c r="UQE7" s="1668"/>
      <c r="UQF7" s="1668"/>
      <c r="UQG7" s="1668"/>
      <c r="UQH7" s="1668"/>
      <c r="UQI7" s="1668"/>
      <c r="UQJ7" s="1668"/>
      <c r="UQK7" s="1668"/>
      <c r="UQL7" s="1668"/>
      <c r="UQM7" s="1668"/>
      <c r="UQN7" s="1668"/>
      <c r="UQO7" s="1668"/>
      <c r="UQP7" s="1668"/>
      <c r="UQQ7" s="1668"/>
      <c r="UQR7" s="1668"/>
      <c r="UQS7" s="1668"/>
      <c r="UQT7" s="1668"/>
      <c r="UQU7" s="1668"/>
      <c r="UQV7" s="1668"/>
      <c r="UQW7" s="1668"/>
      <c r="UQX7" s="1668"/>
      <c r="UQY7" s="1668"/>
      <c r="UQZ7" s="1668"/>
      <c r="URA7" s="1668"/>
      <c r="URB7" s="1668"/>
      <c r="URC7" s="1668"/>
      <c r="URD7" s="1668"/>
      <c r="URE7" s="1668"/>
      <c r="URF7" s="1668"/>
      <c r="URG7" s="1668"/>
      <c r="URH7" s="1668"/>
      <c r="URI7" s="1668"/>
      <c r="URJ7" s="1668"/>
      <c r="URK7" s="1668"/>
      <c r="URL7" s="1668"/>
      <c r="URM7" s="1668"/>
      <c r="URN7" s="1668"/>
      <c r="URO7" s="1668"/>
      <c r="URP7" s="1668"/>
      <c r="URQ7" s="1668"/>
      <c r="URR7" s="1668"/>
      <c r="URS7" s="1668"/>
      <c r="URT7" s="1668"/>
      <c r="URU7" s="1668"/>
      <c r="URV7" s="1668"/>
      <c r="URW7" s="1668"/>
      <c r="URX7" s="1668"/>
      <c r="URY7" s="1668"/>
      <c r="URZ7" s="1668"/>
      <c r="USA7" s="1668"/>
      <c r="USB7" s="1668"/>
      <c r="USC7" s="1668"/>
      <c r="USD7" s="1668"/>
      <c r="USE7" s="1668"/>
      <c r="USF7" s="1668"/>
      <c r="USG7" s="1668"/>
      <c r="USH7" s="1668"/>
      <c r="USI7" s="1668"/>
      <c r="USJ7" s="1668"/>
      <c r="USK7" s="1668"/>
      <c r="USL7" s="1668"/>
      <c r="USM7" s="1668"/>
      <c r="USN7" s="1668"/>
      <c r="USO7" s="1668"/>
      <c r="USP7" s="1668"/>
      <c r="USQ7" s="1668"/>
      <c r="USR7" s="1668"/>
      <c r="USS7" s="1668"/>
      <c r="UST7" s="1668"/>
      <c r="USU7" s="1668"/>
      <c r="USV7" s="1668"/>
      <c r="USW7" s="1668"/>
      <c r="USX7" s="1668"/>
      <c r="USY7" s="1668"/>
      <c r="USZ7" s="1668"/>
      <c r="UTA7" s="1668"/>
      <c r="UTB7" s="1668"/>
      <c r="UTC7" s="1668"/>
      <c r="UTD7" s="1668"/>
      <c r="UTE7" s="1668"/>
      <c r="UTF7" s="1668"/>
      <c r="UTG7" s="1668"/>
      <c r="UTH7" s="1668"/>
      <c r="UTI7" s="1668"/>
      <c r="UTJ7" s="1668"/>
      <c r="UTK7" s="1668"/>
      <c r="UTL7" s="1668"/>
      <c r="UTM7" s="1668"/>
      <c r="UTN7" s="1668"/>
      <c r="UTO7" s="1668"/>
      <c r="UTP7" s="1668"/>
      <c r="UTQ7" s="1668"/>
      <c r="UTR7" s="1668"/>
      <c r="UTS7" s="1668"/>
      <c r="UTT7" s="1668"/>
      <c r="UTU7" s="1668"/>
      <c r="UTV7" s="1668"/>
      <c r="UTW7" s="1668"/>
      <c r="UTX7" s="1668"/>
      <c r="UTY7" s="1668"/>
      <c r="UTZ7" s="1668"/>
      <c r="UUA7" s="1668"/>
      <c r="UUB7" s="1668"/>
      <c r="UUC7" s="1668"/>
      <c r="UUD7" s="1668"/>
      <c r="UUE7" s="1668"/>
      <c r="UUF7" s="1668"/>
      <c r="UUG7" s="1668"/>
      <c r="UUH7" s="1668"/>
      <c r="UUI7" s="1668"/>
      <c r="UUJ7" s="1668"/>
      <c r="UUK7" s="1668"/>
      <c r="UUL7" s="1668"/>
      <c r="UUM7" s="1668"/>
      <c r="UUN7" s="1668"/>
      <c r="UUO7" s="1668"/>
      <c r="UUP7" s="1668"/>
      <c r="UUQ7" s="1668"/>
      <c r="UUR7" s="1668"/>
      <c r="UUS7" s="1668"/>
      <c r="UUT7" s="1668"/>
      <c r="UUU7" s="1668"/>
      <c r="UUV7" s="1668"/>
      <c r="UUW7" s="1668"/>
      <c r="UUX7" s="1668"/>
      <c r="UUY7" s="1668"/>
      <c r="UUZ7" s="1668"/>
      <c r="UVA7" s="1668"/>
      <c r="UVB7" s="1668"/>
      <c r="UVC7" s="1668"/>
      <c r="UVD7" s="1668"/>
      <c r="UVE7" s="1668"/>
      <c r="UVF7" s="1668"/>
      <c r="UVG7" s="1668"/>
      <c r="UVH7" s="1668"/>
      <c r="UVI7" s="1668"/>
      <c r="UVJ7" s="1668"/>
      <c r="UVK7" s="1668"/>
      <c r="UVL7" s="1668"/>
      <c r="UVM7" s="1668"/>
      <c r="UVN7" s="1668"/>
      <c r="UVO7" s="1668"/>
      <c r="UVP7" s="1668"/>
      <c r="UVQ7" s="1668"/>
      <c r="UVR7" s="1668"/>
      <c r="UVS7" s="1668"/>
      <c r="UVT7" s="1668"/>
      <c r="UVU7" s="1668"/>
      <c r="UVV7" s="1668"/>
      <c r="UVW7" s="1668"/>
      <c r="UVX7" s="1668"/>
      <c r="UVY7" s="1668"/>
      <c r="UVZ7" s="1668"/>
      <c r="UWA7" s="1668"/>
      <c r="UWB7" s="1668"/>
      <c r="UWC7" s="1668"/>
      <c r="UWD7" s="1668"/>
      <c r="UWE7" s="1668"/>
      <c r="UWF7" s="1668"/>
      <c r="UWG7" s="1668"/>
      <c r="UWH7" s="1668"/>
      <c r="UWI7" s="1668"/>
      <c r="UWJ7" s="1668"/>
      <c r="UWK7" s="1668"/>
      <c r="UWL7" s="1668"/>
      <c r="UWM7" s="1668"/>
      <c r="UWN7" s="1668"/>
      <c r="UWO7" s="1668"/>
      <c r="UWP7" s="1668"/>
      <c r="UWQ7" s="1668"/>
      <c r="UWR7" s="1668"/>
      <c r="UWS7" s="1668"/>
      <c r="UWT7" s="1668"/>
      <c r="UWU7" s="1668"/>
      <c r="UWV7" s="1668"/>
      <c r="UWW7" s="1668"/>
      <c r="UWX7" s="1668"/>
      <c r="UWY7" s="1668"/>
      <c r="UWZ7" s="1668"/>
      <c r="UXA7" s="1668"/>
      <c r="UXB7" s="1668"/>
      <c r="UXC7" s="1668"/>
      <c r="UXD7" s="1668"/>
      <c r="UXE7" s="1668"/>
      <c r="UXF7" s="1668"/>
      <c r="UXG7" s="1668"/>
      <c r="UXH7" s="1668"/>
      <c r="UXI7" s="1668"/>
      <c r="UXJ7" s="1668"/>
      <c r="UXK7" s="1668"/>
      <c r="UXL7" s="1668"/>
      <c r="UXM7" s="1668"/>
      <c r="UXN7" s="1668"/>
      <c r="UXO7" s="1668"/>
      <c r="UXP7" s="1668"/>
      <c r="UXQ7" s="1668"/>
      <c r="UXR7" s="1668"/>
      <c r="UXS7" s="1668"/>
      <c r="UXT7" s="1668"/>
      <c r="UXU7" s="1668"/>
      <c r="UXV7" s="1668"/>
      <c r="UXW7" s="1668"/>
      <c r="UXX7" s="1668"/>
      <c r="UXY7" s="1668"/>
      <c r="UXZ7" s="1668"/>
      <c r="UYA7" s="1668"/>
      <c r="UYB7" s="1668"/>
      <c r="UYC7" s="1668"/>
      <c r="UYD7" s="1668"/>
      <c r="UYE7" s="1668"/>
      <c r="UYF7" s="1668"/>
      <c r="UYG7" s="1668"/>
      <c r="UYH7" s="1668"/>
      <c r="UYI7" s="1668"/>
      <c r="UYJ7" s="1668"/>
      <c r="UYK7" s="1668"/>
      <c r="UYL7" s="1668"/>
      <c r="UYM7" s="1668"/>
      <c r="UYN7" s="1668"/>
      <c r="UYO7" s="1668"/>
      <c r="UYP7" s="1668"/>
      <c r="UYQ7" s="1668"/>
      <c r="UYR7" s="1668"/>
      <c r="UYS7" s="1668"/>
      <c r="UYT7" s="1668"/>
      <c r="UYU7" s="1668"/>
      <c r="UYV7" s="1668"/>
      <c r="UYW7" s="1668"/>
      <c r="UYX7" s="1668"/>
      <c r="UYY7" s="1668"/>
      <c r="UYZ7" s="1668"/>
      <c r="UZA7" s="1668"/>
      <c r="UZB7" s="1668"/>
      <c r="UZC7" s="1668"/>
      <c r="UZD7" s="1668"/>
      <c r="UZE7" s="1668"/>
      <c r="UZF7" s="1668"/>
      <c r="UZG7" s="1668"/>
      <c r="UZH7" s="1668"/>
      <c r="UZI7" s="1668"/>
      <c r="UZJ7" s="1668"/>
      <c r="UZK7" s="1668"/>
      <c r="UZL7" s="1668"/>
      <c r="UZM7" s="1668"/>
      <c r="UZN7" s="1668"/>
      <c r="UZO7" s="1668"/>
      <c r="UZP7" s="1668"/>
      <c r="UZQ7" s="1668"/>
      <c r="UZR7" s="1668"/>
      <c r="UZS7" s="1668"/>
      <c r="UZT7" s="1668"/>
      <c r="UZU7" s="1668"/>
      <c r="UZV7" s="1668"/>
      <c r="UZW7" s="1668"/>
      <c r="UZX7" s="1668"/>
      <c r="UZY7" s="1668"/>
      <c r="UZZ7" s="1668"/>
      <c r="VAA7" s="1668"/>
      <c r="VAB7" s="1668"/>
      <c r="VAC7" s="1668"/>
      <c r="VAD7" s="1668"/>
      <c r="VAE7" s="1668"/>
      <c r="VAF7" s="1668"/>
      <c r="VAG7" s="1668"/>
      <c r="VAH7" s="1668"/>
      <c r="VAI7" s="1668"/>
      <c r="VAJ7" s="1668"/>
      <c r="VAK7" s="1668"/>
      <c r="VAL7" s="1668"/>
      <c r="VAM7" s="1668"/>
      <c r="VAN7" s="1668"/>
      <c r="VAO7" s="1668"/>
      <c r="VAP7" s="1668"/>
      <c r="VAQ7" s="1668"/>
      <c r="VAR7" s="1668"/>
      <c r="VAS7" s="1668"/>
      <c r="VAT7" s="1668"/>
      <c r="VAU7" s="1668"/>
      <c r="VAV7" s="1668"/>
      <c r="VAW7" s="1668"/>
      <c r="VAX7" s="1668"/>
      <c r="VAY7" s="1668"/>
      <c r="VAZ7" s="1668"/>
      <c r="VBA7" s="1668"/>
      <c r="VBB7" s="1668"/>
      <c r="VBC7" s="1668"/>
      <c r="VBD7" s="1668"/>
      <c r="VBE7" s="1668"/>
      <c r="VBF7" s="1668"/>
      <c r="VBG7" s="1668"/>
      <c r="VBH7" s="1668"/>
      <c r="VBI7" s="1668"/>
      <c r="VBJ7" s="1668"/>
      <c r="VBK7" s="1668"/>
      <c r="VBL7" s="1668"/>
      <c r="VBM7" s="1668"/>
      <c r="VBN7" s="1668"/>
      <c r="VBO7" s="1668"/>
      <c r="VBP7" s="1668"/>
      <c r="VBQ7" s="1668"/>
      <c r="VBR7" s="1668"/>
      <c r="VBS7" s="1668"/>
      <c r="VBT7" s="1668"/>
      <c r="VBU7" s="1668"/>
      <c r="VBV7" s="1668"/>
      <c r="VBW7" s="1668"/>
      <c r="VBX7" s="1668"/>
      <c r="VBY7" s="1668"/>
      <c r="VBZ7" s="1668"/>
      <c r="VCA7" s="1668"/>
      <c r="VCB7" s="1668"/>
      <c r="VCC7" s="1668"/>
      <c r="VCD7" s="1668"/>
      <c r="VCE7" s="1668"/>
      <c r="VCF7" s="1668"/>
      <c r="VCG7" s="1668"/>
      <c r="VCH7" s="1668"/>
      <c r="VCI7" s="1668"/>
      <c r="VCJ7" s="1668"/>
      <c r="VCK7" s="1668"/>
      <c r="VCL7" s="1668"/>
      <c r="VCM7" s="1668"/>
      <c r="VCN7" s="1668"/>
      <c r="VCO7" s="1668"/>
      <c r="VCP7" s="1668"/>
      <c r="VCQ7" s="1668"/>
      <c r="VCR7" s="1668"/>
      <c r="VCS7" s="1668"/>
      <c r="VCT7" s="1668"/>
      <c r="VCU7" s="1668"/>
      <c r="VCV7" s="1668"/>
      <c r="VCW7" s="1668"/>
      <c r="VCX7" s="1668"/>
      <c r="VCY7" s="1668"/>
      <c r="VCZ7" s="1668"/>
      <c r="VDA7" s="1668"/>
      <c r="VDB7" s="1668"/>
      <c r="VDC7" s="1668"/>
      <c r="VDD7" s="1668"/>
      <c r="VDE7" s="1668"/>
      <c r="VDF7" s="1668"/>
      <c r="VDG7" s="1668"/>
      <c r="VDH7" s="1668"/>
      <c r="VDI7" s="1668"/>
      <c r="VDJ7" s="1668"/>
      <c r="VDK7" s="1668"/>
      <c r="VDL7" s="1668"/>
      <c r="VDM7" s="1668"/>
      <c r="VDN7" s="1668"/>
      <c r="VDO7" s="1668"/>
      <c r="VDP7" s="1668"/>
      <c r="VDQ7" s="1668"/>
      <c r="VDR7" s="1668"/>
      <c r="VDS7" s="1668"/>
      <c r="VDT7" s="1668"/>
      <c r="VDU7" s="1668"/>
      <c r="VDV7" s="1668"/>
      <c r="VDW7" s="1668"/>
      <c r="VDX7" s="1668"/>
      <c r="VDY7" s="1668"/>
      <c r="VDZ7" s="1668"/>
      <c r="VEA7" s="1668"/>
      <c r="VEB7" s="1668"/>
      <c r="VEC7" s="1668"/>
      <c r="VED7" s="1668"/>
      <c r="VEE7" s="1668"/>
      <c r="VEF7" s="1668"/>
      <c r="VEG7" s="1668"/>
      <c r="VEH7" s="1668"/>
      <c r="VEI7" s="1668"/>
      <c r="VEJ7" s="1668"/>
      <c r="VEK7" s="1668"/>
      <c r="VEL7" s="1668"/>
      <c r="VEM7" s="1668"/>
      <c r="VEN7" s="1668"/>
      <c r="VEO7" s="1668"/>
      <c r="VEP7" s="1668"/>
      <c r="VEQ7" s="1668"/>
      <c r="VER7" s="1668"/>
      <c r="VES7" s="1668"/>
      <c r="VET7" s="1668"/>
      <c r="VEU7" s="1668"/>
      <c r="VEV7" s="1668"/>
      <c r="VEW7" s="1668"/>
      <c r="VEX7" s="1668"/>
      <c r="VEY7" s="1668"/>
      <c r="VEZ7" s="1668"/>
      <c r="VFA7" s="1668"/>
      <c r="VFB7" s="1668"/>
      <c r="VFC7" s="1668"/>
      <c r="VFD7" s="1668"/>
      <c r="VFE7" s="1668"/>
      <c r="VFF7" s="1668"/>
      <c r="VFG7" s="1668"/>
      <c r="VFH7" s="1668"/>
      <c r="VFI7" s="1668"/>
      <c r="VFJ7" s="1668"/>
      <c r="VFK7" s="1668"/>
      <c r="VFL7" s="1668"/>
      <c r="VFM7" s="1668"/>
      <c r="VFN7" s="1668"/>
      <c r="VFO7" s="1668"/>
      <c r="VFP7" s="1668"/>
      <c r="VFQ7" s="1668"/>
      <c r="VFR7" s="1668"/>
      <c r="VFS7" s="1668"/>
      <c r="VFT7" s="1668"/>
      <c r="VFU7" s="1668"/>
      <c r="VFV7" s="1668"/>
      <c r="VFW7" s="1668"/>
      <c r="VFX7" s="1668"/>
      <c r="VFY7" s="1668"/>
      <c r="VFZ7" s="1668"/>
      <c r="VGA7" s="1668"/>
      <c r="VGB7" s="1668"/>
      <c r="VGC7" s="1668"/>
      <c r="VGD7" s="1668"/>
      <c r="VGE7" s="1668"/>
      <c r="VGF7" s="1668"/>
      <c r="VGG7" s="1668"/>
      <c r="VGH7" s="1668"/>
      <c r="VGI7" s="1668"/>
      <c r="VGJ7" s="1668"/>
      <c r="VGK7" s="1668"/>
      <c r="VGL7" s="1668"/>
      <c r="VGM7" s="1668"/>
      <c r="VGN7" s="1668"/>
      <c r="VGO7" s="1668"/>
      <c r="VGP7" s="1668"/>
      <c r="VGQ7" s="1668"/>
      <c r="VGR7" s="1668"/>
      <c r="VGS7" s="1668"/>
      <c r="VGT7" s="1668"/>
      <c r="VGU7" s="1668"/>
      <c r="VGV7" s="1668"/>
      <c r="VGW7" s="1668"/>
      <c r="VGX7" s="1668"/>
      <c r="VGY7" s="1668"/>
      <c r="VGZ7" s="1668"/>
      <c r="VHA7" s="1668"/>
      <c r="VHB7" s="1668"/>
      <c r="VHC7" s="1668"/>
      <c r="VHD7" s="1668"/>
      <c r="VHE7" s="1668"/>
      <c r="VHF7" s="1668"/>
      <c r="VHG7" s="1668"/>
      <c r="VHH7" s="1668"/>
      <c r="VHI7" s="1668"/>
      <c r="VHJ7" s="1668"/>
      <c r="VHK7" s="1668"/>
      <c r="VHL7" s="1668"/>
      <c r="VHM7" s="1668"/>
      <c r="VHN7" s="1668"/>
      <c r="VHO7" s="1668"/>
      <c r="VHP7" s="1668"/>
      <c r="VHQ7" s="1668"/>
      <c r="VHR7" s="1668"/>
      <c r="VHS7" s="1668"/>
      <c r="VHT7" s="1668"/>
      <c r="VHU7" s="1668"/>
      <c r="VHV7" s="1668"/>
      <c r="VHW7" s="1668"/>
      <c r="VHX7" s="1668"/>
      <c r="VHY7" s="1668"/>
      <c r="VHZ7" s="1668"/>
      <c r="VIA7" s="1668"/>
      <c r="VIB7" s="1668"/>
      <c r="VIC7" s="1668"/>
      <c r="VID7" s="1668"/>
      <c r="VIE7" s="1668"/>
      <c r="VIF7" s="1668"/>
      <c r="VIG7" s="1668"/>
      <c r="VIH7" s="1668"/>
      <c r="VII7" s="1668"/>
      <c r="VIJ7" s="1668"/>
      <c r="VIK7" s="1668"/>
      <c r="VIL7" s="1668"/>
      <c r="VIM7" s="1668"/>
      <c r="VIN7" s="1668"/>
      <c r="VIO7" s="1668"/>
      <c r="VIP7" s="1668"/>
      <c r="VIQ7" s="1668"/>
      <c r="VIR7" s="1668"/>
      <c r="VIS7" s="1668"/>
      <c r="VIT7" s="1668"/>
      <c r="VIU7" s="1668"/>
      <c r="VIV7" s="1668"/>
      <c r="VIW7" s="1668"/>
      <c r="VIX7" s="1668"/>
      <c r="VIY7" s="1668"/>
      <c r="VIZ7" s="1668"/>
      <c r="VJA7" s="1668"/>
      <c r="VJB7" s="1668"/>
      <c r="VJC7" s="1668"/>
      <c r="VJD7" s="1668"/>
      <c r="VJE7" s="1668"/>
      <c r="VJF7" s="1668"/>
      <c r="VJG7" s="1668"/>
      <c r="VJH7" s="1668"/>
      <c r="VJI7" s="1668"/>
      <c r="VJJ7" s="1668"/>
      <c r="VJK7" s="1668"/>
      <c r="VJL7" s="1668"/>
      <c r="VJM7" s="1668"/>
      <c r="VJN7" s="1668"/>
      <c r="VJO7" s="1668"/>
      <c r="VJP7" s="1668"/>
      <c r="VJQ7" s="1668"/>
      <c r="VJR7" s="1668"/>
      <c r="VJS7" s="1668"/>
      <c r="VJT7" s="1668"/>
      <c r="VJU7" s="1668"/>
      <c r="VJV7" s="1668"/>
      <c r="VJW7" s="1668"/>
      <c r="VJX7" s="1668"/>
      <c r="VJY7" s="1668"/>
      <c r="VJZ7" s="1668"/>
      <c r="VKA7" s="1668"/>
      <c r="VKB7" s="1668"/>
      <c r="VKC7" s="1668"/>
      <c r="VKD7" s="1668"/>
      <c r="VKE7" s="1668"/>
      <c r="VKF7" s="1668"/>
      <c r="VKG7" s="1668"/>
      <c r="VKH7" s="1668"/>
      <c r="VKI7" s="1668"/>
      <c r="VKJ7" s="1668"/>
      <c r="VKK7" s="1668"/>
      <c r="VKL7" s="1668"/>
      <c r="VKM7" s="1668"/>
      <c r="VKN7" s="1668"/>
      <c r="VKO7" s="1668"/>
      <c r="VKP7" s="1668"/>
      <c r="VKQ7" s="1668"/>
      <c r="VKR7" s="1668"/>
      <c r="VKS7" s="1668"/>
      <c r="VKT7" s="1668"/>
      <c r="VKU7" s="1668"/>
      <c r="VKV7" s="1668"/>
      <c r="VKW7" s="1668"/>
      <c r="VKX7" s="1668"/>
      <c r="VKY7" s="1668"/>
      <c r="VKZ7" s="1668"/>
      <c r="VLA7" s="1668"/>
      <c r="VLB7" s="1668"/>
      <c r="VLC7" s="1668"/>
      <c r="VLD7" s="1668"/>
      <c r="VLE7" s="1668"/>
      <c r="VLF7" s="1668"/>
      <c r="VLG7" s="1668"/>
      <c r="VLH7" s="1668"/>
      <c r="VLI7" s="1668"/>
      <c r="VLJ7" s="1668"/>
      <c r="VLK7" s="1668"/>
      <c r="VLL7" s="1668"/>
      <c r="VLM7" s="1668"/>
      <c r="VLN7" s="1668"/>
      <c r="VLO7" s="1668"/>
      <c r="VLP7" s="1668"/>
      <c r="VLQ7" s="1668"/>
      <c r="VLR7" s="1668"/>
      <c r="VLS7" s="1668"/>
      <c r="VLT7" s="1668"/>
      <c r="VLU7" s="1668"/>
      <c r="VLV7" s="1668"/>
      <c r="VLW7" s="1668"/>
      <c r="VLX7" s="1668"/>
      <c r="VLY7" s="1668"/>
      <c r="VLZ7" s="1668"/>
      <c r="VMA7" s="1668"/>
      <c r="VMB7" s="1668"/>
      <c r="VMC7" s="1668"/>
      <c r="VMD7" s="1668"/>
      <c r="VME7" s="1668"/>
      <c r="VMF7" s="1668"/>
      <c r="VMG7" s="1668"/>
      <c r="VMH7" s="1668"/>
      <c r="VMI7" s="1668"/>
      <c r="VMJ7" s="1668"/>
      <c r="VMK7" s="1668"/>
      <c r="VML7" s="1668"/>
      <c r="VMM7" s="1668"/>
      <c r="VMN7" s="1668"/>
      <c r="VMO7" s="1668"/>
      <c r="VMP7" s="1668"/>
      <c r="VMQ7" s="1668"/>
      <c r="VMR7" s="1668"/>
      <c r="VMS7" s="1668"/>
      <c r="VMT7" s="1668"/>
      <c r="VMU7" s="1668"/>
      <c r="VMV7" s="1668"/>
      <c r="VMW7" s="1668"/>
      <c r="VMX7" s="1668"/>
      <c r="VMY7" s="1668"/>
      <c r="VMZ7" s="1668"/>
      <c r="VNA7" s="1668"/>
      <c r="VNB7" s="1668"/>
      <c r="VNC7" s="1668"/>
      <c r="VND7" s="1668"/>
      <c r="VNE7" s="1668"/>
      <c r="VNF7" s="1668"/>
      <c r="VNG7" s="1668"/>
      <c r="VNH7" s="1668"/>
      <c r="VNI7" s="1668"/>
      <c r="VNJ7" s="1668"/>
      <c r="VNK7" s="1668"/>
      <c r="VNL7" s="1668"/>
      <c r="VNM7" s="1668"/>
      <c r="VNN7" s="1668"/>
      <c r="VNO7" s="1668"/>
      <c r="VNP7" s="1668"/>
      <c r="VNQ7" s="1668"/>
      <c r="VNR7" s="1668"/>
      <c r="VNS7" s="1668"/>
      <c r="VNT7" s="1668"/>
      <c r="VNU7" s="1668"/>
      <c r="VNV7" s="1668"/>
      <c r="VNW7" s="1668"/>
      <c r="VNX7" s="1668"/>
      <c r="VNY7" s="1668"/>
      <c r="VNZ7" s="1668"/>
      <c r="VOA7" s="1668"/>
      <c r="VOB7" s="1668"/>
      <c r="VOC7" s="1668"/>
      <c r="VOD7" s="1668"/>
      <c r="VOE7" s="1668"/>
      <c r="VOF7" s="1668"/>
      <c r="VOG7" s="1668"/>
      <c r="VOH7" s="1668"/>
      <c r="VOI7" s="1668"/>
      <c r="VOJ7" s="1668"/>
      <c r="VOK7" s="1668"/>
      <c r="VOL7" s="1668"/>
      <c r="VOM7" s="1668"/>
      <c r="VON7" s="1668"/>
      <c r="VOO7" s="1668"/>
      <c r="VOP7" s="1668"/>
      <c r="VOQ7" s="1668"/>
      <c r="VOR7" s="1668"/>
      <c r="VOS7" s="1668"/>
      <c r="VOT7" s="1668"/>
      <c r="VOU7" s="1668"/>
      <c r="VOV7" s="1668"/>
      <c r="VOW7" s="1668"/>
      <c r="VOX7" s="1668"/>
      <c r="VOY7" s="1668"/>
      <c r="VOZ7" s="1668"/>
      <c r="VPA7" s="1668"/>
      <c r="VPB7" s="1668"/>
      <c r="VPC7" s="1668"/>
      <c r="VPD7" s="1668"/>
      <c r="VPE7" s="1668"/>
      <c r="VPF7" s="1668"/>
      <c r="VPG7" s="1668"/>
      <c r="VPH7" s="1668"/>
      <c r="VPI7" s="1668"/>
      <c r="VPJ7" s="1668"/>
      <c r="VPK7" s="1668"/>
      <c r="VPL7" s="1668"/>
      <c r="VPM7" s="1668"/>
      <c r="VPN7" s="1668"/>
      <c r="VPO7" s="1668"/>
      <c r="VPP7" s="1668"/>
      <c r="VPQ7" s="1668"/>
      <c r="VPR7" s="1668"/>
      <c r="VPS7" s="1668"/>
      <c r="VPT7" s="1668"/>
      <c r="VPU7" s="1668"/>
      <c r="VPV7" s="1668"/>
      <c r="VPW7" s="1668"/>
      <c r="VPX7" s="1668"/>
      <c r="VPY7" s="1668"/>
      <c r="VPZ7" s="1668"/>
      <c r="VQA7" s="1668"/>
      <c r="VQB7" s="1668"/>
      <c r="VQC7" s="1668"/>
      <c r="VQD7" s="1668"/>
      <c r="VQE7" s="1668"/>
      <c r="VQF7" s="1668"/>
      <c r="VQG7" s="1668"/>
      <c r="VQH7" s="1668"/>
      <c r="VQI7" s="1668"/>
      <c r="VQJ7" s="1668"/>
      <c r="VQK7" s="1668"/>
      <c r="VQL7" s="1668"/>
      <c r="VQM7" s="1668"/>
      <c r="VQN7" s="1668"/>
      <c r="VQO7" s="1668"/>
      <c r="VQP7" s="1668"/>
      <c r="VQQ7" s="1668"/>
      <c r="VQR7" s="1668"/>
      <c r="VQS7" s="1668"/>
      <c r="VQT7" s="1668"/>
      <c r="VQU7" s="1668"/>
      <c r="VQV7" s="1668"/>
      <c r="VQW7" s="1668"/>
      <c r="VQX7" s="1668"/>
      <c r="VQY7" s="1668"/>
      <c r="VQZ7" s="1668"/>
      <c r="VRA7" s="1668"/>
      <c r="VRB7" s="1668"/>
      <c r="VRC7" s="1668"/>
      <c r="VRD7" s="1668"/>
      <c r="VRE7" s="1668"/>
      <c r="VRF7" s="1668"/>
      <c r="VRG7" s="1668"/>
      <c r="VRH7" s="1668"/>
      <c r="VRI7" s="1668"/>
      <c r="VRJ7" s="1668"/>
      <c r="VRK7" s="1668"/>
      <c r="VRL7" s="1668"/>
      <c r="VRM7" s="1668"/>
      <c r="VRN7" s="1668"/>
      <c r="VRO7" s="1668"/>
      <c r="VRP7" s="1668"/>
      <c r="VRQ7" s="1668"/>
      <c r="VRR7" s="1668"/>
      <c r="VRS7" s="1668"/>
      <c r="VRT7" s="1668"/>
      <c r="VRU7" s="1668"/>
      <c r="VRV7" s="1668"/>
      <c r="VRW7" s="1668"/>
      <c r="VRX7" s="1668"/>
      <c r="VRY7" s="1668"/>
      <c r="VRZ7" s="1668"/>
      <c r="VSA7" s="1668"/>
      <c r="VSB7" s="1668"/>
      <c r="VSC7" s="1668"/>
      <c r="VSD7" s="1668"/>
      <c r="VSE7" s="1668"/>
      <c r="VSF7" s="1668"/>
      <c r="VSG7" s="1668"/>
      <c r="VSH7" s="1668"/>
      <c r="VSI7" s="1668"/>
      <c r="VSJ7" s="1668"/>
      <c r="VSK7" s="1668"/>
      <c r="VSL7" s="1668"/>
      <c r="VSM7" s="1668"/>
      <c r="VSN7" s="1668"/>
      <c r="VSO7" s="1668"/>
      <c r="VSP7" s="1668"/>
      <c r="VSQ7" s="1668"/>
      <c r="VSR7" s="1668"/>
      <c r="VSS7" s="1668"/>
      <c r="VST7" s="1668"/>
      <c r="VSU7" s="1668"/>
      <c r="VSV7" s="1668"/>
      <c r="VSW7" s="1668"/>
      <c r="VSX7" s="1668"/>
      <c r="VSY7" s="1668"/>
      <c r="VSZ7" s="1668"/>
      <c r="VTA7" s="1668"/>
      <c r="VTB7" s="1668"/>
      <c r="VTC7" s="1668"/>
      <c r="VTD7" s="1668"/>
      <c r="VTE7" s="1668"/>
      <c r="VTF7" s="1668"/>
      <c r="VTG7" s="1668"/>
      <c r="VTH7" s="1668"/>
      <c r="VTI7" s="1668"/>
      <c r="VTJ7" s="1668"/>
      <c r="VTK7" s="1668"/>
      <c r="VTL7" s="1668"/>
      <c r="VTM7" s="1668"/>
      <c r="VTN7" s="1668"/>
      <c r="VTO7" s="1668"/>
      <c r="VTP7" s="1668"/>
      <c r="VTQ7" s="1668"/>
      <c r="VTR7" s="1668"/>
      <c r="VTS7" s="1668"/>
      <c r="VTT7" s="1668"/>
      <c r="VTU7" s="1668"/>
      <c r="VTV7" s="1668"/>
      <c r="VTW7" s="1668"/>
      <c r="VTX7" s="1668"/>
      <c r="VTY7" s="1668"/>
      <c r="VTZ7" s="1668"/>
      <c r="VUA7" s="1668"/>
      <c r="VUB7" s="1668"/>
      <c r="VUC7" s="1668"/>
      <c r="VUD7" s="1668"/>
      <c r="VUE7" s="1668"/>
      <c r="VUF7" s="1668"/>
      <c r="VUG7" s="1668"/>
      <c r="VUH7" s="1668"/>
      <c r="VUI7" s="1668"/>
      <c r="VUJ7" s="1668"/>
      <c r="VUK7" s="1668"/>
      <c r="VUL7" s="1668"/>
      <c r="VUM7" s="1668"/>
      <c r="VUN7" s="1668"/>
      <c r="VUO7" s="1668"/>
      <c r="VUP7" s="1668"/>
      <c r="VUQ7" s="1668"/>
      <c r="VUR7" s="1668"/>
      <c r="VUS7" s="1668"/>
      <c r="VUT7" s="1668"/>
      <c r="VUU7" s="1668"/>
      <c r="VUV7" s="1668"/>
      <c r="VUW7" s="1668"/>
      <c r="VUX7" s="1668"/>
      <c r="VUY7" s="1668"/>
      <c r="VUZ7" s="1668"/>
      <c r="VVA7" s="1668"/>
      <c r="VVB7" s="1668"/>
      <c r="VVC7" s="1668"/>
      <c r="VVD7" s="1668"/>
      <c r="VVE7" s="1668"/>
      <c r="VVF7" s="1668"/>
      <c r="VVG7" s="1668"/>
      <c r="VVH7" s="1668"/>
      <c r="VVI7" s="1668"/>
      <c r="VVJ7" s="1668"/>
      <c r="VVK7" s="1668"/>
      <c r="VVL7" s="1668"/>
      <c r="VVM7" s="1668"/>
      <c r="VVN7" s="1668"/>
      <c r="VVO7" s="1668"/>
      <c r="VVP7" s="1668"/>
      <c r="VVQ7" s="1668"/>
      <c r="VVR7" s="1668"/>
      <c r="VVS7" s="1668"/>
      <c r="VVT7" s="1668"/>
      <c r="VVU7" s="1668"/>
      <c r="VVV7" s="1668"/>
      <c r="VVW7" s="1668"/>
      <c r="VVX7" s="1668"/>
      <c r="VVY7" s="1668"/>
      <c r="VVZ7" s="1668"/>
      <c r="VWA7" s="1668"/>
      <c r="VWB7" s="1668"/>
      <c r="VWC7" s="1668"/>
      <c r="VWD7" s="1668"/>
      <c r="VWE7" s="1668"/>
      <c r="VWF7" s="1668"/>
      <c r="VWG7" s="1668"/>
      <c r="VWH7" s="1668"/>
      <c r="VWI7" s="1668"/>
      <c r="VWJ7" s="1668"/>
      <c r="VWK7" s="1668"/>
      <c r="VWL7" s="1668"/>
      <c r="VWM7" s="1668"/>
      <c r="VWN7" s="1668"/>
      <c r="VWO7" s="1668"/>
      <c r="VWP7" s="1668"/>
      <c r="VWQ7" s="1668"/>
      <c r="VWR7" s="1668"/>
      <c r="VWS7" s="1668"/>
      <c r="VWT7" s="1668"/>
      <c r="VWU7" s="1668"/>
      <c r="VWV7" s="1668"/>
      <c r="VWW7" s="1668"/>
      <c r="VWX7" s="1668"/>
      <c r="VWY7" s="1668"/>
      <c r="VWZ7" s="1668"/>
      <c r="VXA7" s="1668"/>
      <c r="VXB7" s="1668"/>
      <c r="VXC7" s="1668"/>
      <c r="VXD7" s="1668"/>
      <c r="VXE7" s="1668"/>
      <c r="VXF7" s="1668"/>
      <c r="VXG7" s="1668"/>
      <c r="VXH7" s="1668"/>
      <c r="VXI7" s="1668"/>
      <c r="VXJ7" s="1668"/>
      <c r="VXK7" s="1668"/>
      <c r="VXL7" s="1668"/>
      <c r="VXM7" s="1668"/>
      <c r="VXN7" s="1668"/>
      <c r="VXO7" s="1668"/>
      <c r="VXP7" s="1668"/>
      <c r="VXQ7" s="1668"/>
      <c r="VXR7" s="1668"/>
      <c r="VXS7" s="1668"/>
      <c r="VXT7" s="1668"/>
      <c r="VXU7" s="1668"/>
      <c r="VXV7" s="1668"/>
      <c r="VXW7" s="1668"/>
      <c r="VXX7" s="1668"/>
      <c r="VXY7" s="1668"/>
      <c r="VXZ7" s="1668"/>
      <c r="VYA7" s="1668"/>
      <c r="VYB7" s="1668"/>
      <c r="VYC7" s="1668"/>
      <c r="VYD7" s="1668"/>
      <c r="VYE7" s="1668"/>
      <c r="VYF7" s="1668"/>
      <c r="VYG7" s="1668"/>
      <c r="VYH7" s="1668"/>
      <c r="VYI7" s="1668"/>
      <c r="VYJ7" s="1668"/>
      <c r="VYK7" s="1668"/>
      <c r="VYL7" s="1668"/>
      <c r="VYM7" s="1668"/>
      <c r="VYN7" s="1668"/>
      <c r="VYO7" s="1668"/>
      <c r="VYP7" s="1668"/>
      <c r="VYQ7" s="1668"/>
      <c r="VYR7" s="1668"/>
      <c r="VYS7" s="1668"/>
      <c r="VYT7" s="1668"/>
      <c r="VYU7" s="1668"/>
      <c r="VYV7" s="1668"/>
      <c r="VYW7" s="1668"/>
      <c r="VYX7" s="1668"/>
      <c r="VYY7" s="1668"/>
      <c r="VYZ7" s="1668"/>
      <c r="VZA7" s="1668"/>
      <c r="VZB7" s="1668"/>
      <c r="VZC7" s="1668"/>
      <c r="VZD7" s="1668"/>
      <c r="VZE7" s="1668"/>
      <c r="VZF7" s="1668"/>
      <c r="VZG7" s="1668"/>
      <c r="VZH7" s="1668"/>
      <c r="VZI7" s="1668"/>
      <c r="VZJ7" s="1668"/>
      <c r="VZK7" s="1668"/>
      <c r="VZL7" s="1668"/>
      <c r="VZM7" s="1668"/>
      <c r="VZN7" s="1668"/>
      <c r="VZO7" s="1668"/>
      <c r="VZP7" s="1668"/>
      <c r="VZQ7" s="1668"/>
      <c r="VZR7" s="1668"/>
      <c r="VZS7" s="1668"/>
      <c r="VZT7" s="1668"/>
      <c r="VZU7" s="1668"/>
      <c r="VZV7" s="1668"/>
      <c r="VZW7" s="1668"/>
      <c r="VZX7" s="1668"/>
      <c r="VZY7" s="1668"/>
      <c r="VZZ7" s="1668"/>
      <c r="WAA7" s="1668"/>
      <c r="WAB7" s="1668"/>
      <c r="WAC7" s="1668"/>
      <c r="WAD7" s="1668"/>
      <c r="WAE7" s="1668"/>
      <c r="WAF7" s="1668"/>
      <c r="WAG7" s="1668"/>
      <c r="WAH7" s="1668"/>
      <c r="WAI7" s="1668"/>
      <c r="WAJ7" s="1668"/>
      <c r="WAK7" s="1668"/>
      <c r="WAL7" s="1668"/>
      <c r="WAM7" s="1668"/>
      <c r="WAN7" s="1668"/>
      <c r="WAO7" s="1668"/>
      <c r="WAP7" s="1668"/>
      <c r="WAQ7" s="1668"/>
      <c r="WAR7" s="1668"/>
      <c r="WAS7" s="1668"/>
      <c r="WAT7" s="1668"/>
      <c r="WAU7" s="1668"/>
      <c r="WAV7" s="1668"/>
      <c r="WAW7" s="1668"/>
      <c r="WAX7" s="1668"/>
      <c r="WAY7" s="1668"/>
      <c r="WAZ7" s="1668"/>
      <c r="WBA7" s="1668"/>
      <c r="WBB7" s="1668"/>
      <c r="WBC7" s="1668"/>
      <c r="WBD7" s="1668"/>
      <c r="WBE7" s="1668"/>
      <c r="WBF7" s="1668"/>
      <c r="WBG7" s="1668"/>
      <c r="WBH7" s="1668"/>
      <c r="WBI7" s="1668"/>
      <c r="WBJ7" s="1668"/>
      <c r="WBK7" s="1668"/>
      <c r="WBL7" s="1668"/>
      <c r="WBM7" s="1668"/>
      <c r="WBN7" s="1668"/>
      <c r="WBO7" s="1668"/>
      <c r="WBP7" s="1668"/>
      <c r="WBQ7" s="1668"/>
      <c r="WBR7" s="1668"/>
      <c r="WBS7" s="1668"/>
      <c r="WBT7" s="1668"/>
      <c r="WBU7" s="1668"/>
      <c r="WBV7" s="1668"/>
      <c r="WBW7" s="1668"/>
      <c r="WBX7" s="1668"/>
      <c r="WBY7" s="1668"/>
      <c r="WBZ7" s="1668"/>
      <c r="WCA7" s="1668"/>
      <c r="WCB7" s="1668"/>
      <c r="WCC7" s="1668"/>
      <c r="WCD7" s="1668"/>
      <c r="WCE7" s="1668"/>
      <c r="WCF7" s="1668"/>
      <c r="WCG7" s="1668"/>
      <c r="WCH7" s="1668"/>
      <c r="WCI7" s="1668"/>
      <c r="WCJ7" s="1668"/>
      <c r="WCK7" s="1668"/>
      <c r="WCL7" s="1668"/>
      <c r="WCM7" s="1668"/>
      <c r="WCN7" s="1668"/>
      <c r="WCO7" s="1668"/>
      <c r="WCP7" s="1668"/>
      <c r="WCQ7" s="1668"/>
      <c r="WCR7" s="1668"/>
      <c r="WCS7" s="1668"/>
      <c r="WCT7" s="1668"/>
      <c r="WCU7" s="1668"/>
      <c r="WCV7" s="1668"/>
      <c r="WCW7" s="1668"/>
      <c r="WCX7" s="1668"/>
      <c r="WCY7" s="1668"/>
      <c r="WCZ7" s="1668"/>
      <c r="WDA7" s="1668"/>
      <c r="WDB7" s="1668"/>
      <c r="WDC7" s="1668"/>
      <c r="WDD7" s="1668"/>
      <c r="WDE7" s="1668"/>
      <c r="WDF7" s="1668"/>
      <c r="WDG7" s="1668"/>
      <c r="WDH7" s="1668"/>
      <c r="WDI7" s="1668"/>
      <c r="WDJ7" s="1668"/>
      <c r="WDK7" s="1668"/>
      <c r="WDL7" s="1668"/>
      <c r="WDM7" s="1668"/>
      <c r="WDN7" s="1668"/>
      <c r="WDO7" s="1668"/>
      <c r="WDP7" s="1668"/>
      <c r="WDQ7" s="1668"/>
      <c r="WDR7" s="1668"/>
      <c r="WDS7" s="1668"/>
      <c r="WDT7" s="1668"/>
      <c r="WDU7" s="1668"/>
      <c r="WDV7" s="1668"/>
      <c r="WDW7" s="1668"/>
      <c r="WDX7" s="1668"/>
      <c r="WDY7" s="1668"/>
      <c r="WDZ7" s="1668"/>
      <c r="WEA7" s="1668"/>
      <c r="WEB7" s="1668"/>
      <c r="WEC7" s="1668"/>
      <c r="WED7" s="1668"/>
      <c r="WEE7" s="1668"/>
      <c r="WEF7" s="1668"/>
      <c r="WEG7" s="1668"/>
      <c r="WEH7" s="1668"/>
      <c r="WEI7" s="1668"/>
      <c r="WEJ7" s="1668"/>
      <c r="WEK7" s="1668"/>
      <c r="WEL7" s="1668"/>
      <c r="WEM7" s="1668"/>
      <c r="WEN7" s="1668"/>
      <c r="WEO7" s="1668"/>
      <c r="WEP7" s="1668"/>
      <c r="WEQ7" s="1668"/>
      <c r="WER7" s="1668"/>
      <c r="WES7" s="1668"/>
      <c r="WET7" s="1668"/>
      <c r="WEU7" s="1668"/>
      <c r="WEV7" s="1668"/>
      <c r="WEW7" s="1668"/>
      <c r="WEX7" s="1668"/>
      <c r="WEY7" s="1668"/>
      <c r="WEZ7" s="1668"/>
      <c r="WFA7" s="1668"/>
      <c r="WFB7" s="1668"/>
      <c r="WFC7" s="1668"/>
      <c r="WFD7" s="1668"/>
      <c r="WFE7" s="1668"/>
      <c r="WFF7" s="1668"/>
      <c r="WFG7" s="1668"/>
      <c r="WFH7" s="1668"/>
      <c r="WFI7" s="1668"/>
      <c r="WFJ7" s="1668"/>
      <c r="WFK7" s="1668"/>
      <c r="WFL7" s="1668"/>
      <c r="WFM7" s="1668"/>
      <c r="WFN7" s="1668"/>
      <c r="WFO7" s="1668"/>
      <c r="WFP7" s="1668"/>
      <c r="WFQ7" s="1668"/>
      <c r="WFR7" s="1668"/>
      <c r="WFS7" s="1668"/>
      <c r="WFT7" s="1668"/>
      <c r="WFU7" s="1668"/>
      <c r="WFV7" s="1668"/>
      <c r="WFW7" s="1668"/>
      <c r="WFX7" s="1668"/>
      <c r="WFY7" s="1668"/>
      <c r="WFZ7" s="1668"/>
      <c r="WGA7" s="1668"/>
      <c r="WGB7" s="1668"/>
      <c r="WGC7" s="1668"/>
      <c r="WGD7" s="1668"/>
      <c r="WGE7" s="1668"/>
      <c r="WGF7" s="1668"/>
      <c r="WGG7" s="1668"/>
      <c r="WGH7" s="1668"/>
      <c r="WGI7" s="1668"/>
      <c r="WGJ7" s="1668"/>
      <c r="WGK7" s="1668"/>
      <c r="WGL7" s="1668"/>
      <c r="WGM7" s="1668"/>
      <c r="WGN7" s="1668"/>
      <c r="WGO7" s="1668"/>
      <c r="WGP7" s="1668"/>
      <c r="WGQ7" s="1668"/>
      <c r="WGR7" s="1668"/>
      <c r="WGS7" s="1668"/>
      <c r="WGT7" s="1668"/>
      <c r="WGU7" s="1668"/>
      <c r="WGV7" s="1668"/>
      <c r="WGW7" s="1668"/>
      <c r="WGX7" s="1668"/>
      <c r="WGY7" s="1668"/>
      <c r="WGZ7" s="1668"/>
      <c r="WHA7" s="1668"/>
      <c r="WHB7" s="1668"/>
      <c r="WHC7" s="1668"/>
      <c r="WHD7" s="1668"/>
      <c r="WHE7" s="1668"/>
      <c r="WHF7" s="1668"/>
      <c r="WHG7" s="1668"/>
      <c r="WHH7" s="1668"/>
      <c r="WHI7" s="1668"/>
      <c r="WHJ7" s="1668"/>
      <c r="WHK7" s="1668"/>
      <c r="WHL7" s="1668"/>
      <c r="WHM7" s="1668"/>
      <c r="WHN7" s="1668"/>
      <c r="WHO7" s="1668"/>
      <c r="WHP7" s="1668"/>
      <c r="WHQ7" s="1668"/>
      <c r="WHR7" s="1668"/>
      <c r="WHS7" s="1668"/>
      <c r="WHT7" s="1668"/>
      <c r="WHU7" s="1668"/>
      <c r="WHV7" s="1668"/>
      <c r="WHW7" s="1668"/>
      <c r="WHX7" s="1668"/>
      <c r="WHY7" s="1668"/>
      <c r="WHZ7" s="1668"/>
      <c r="WIA7" s="1668"/>
      <c r="WIB7" s="1668"/>
      <c r="WIC7" s="1668"/>
      <c r="WID7" s="1668"/>
      <c r="WIE7" s="1668"/>
      <c r="WIF7" s="1668"/>
      <c r="WIG7" s="1668"/>
      <c r="WIH7" s="1668"/>
      <c r="WII7" s="1668"/>
      <c r="WIJ7" s="1668"/>
      <c r="WIK7" s="1668"/>
      <c r="WIL7" s="1668"/>
      <c r="WIM7" s="1668"/>
      <c r="WIN7" s="1668"/>
      <c r="WIO7" s="1668"/>
      <c r="WIP7" s="1668"/>
      <c r="WIQ7" s="1668"/>
      <c r="WIR7" s="1668"/>
      <c r="WIS7" s="1668"/>
      <c r="WIT7" s="1668"/>
      <c r="WIU7" s="1668"/>
      <c r="WIV7" s="1668"/>
      <c r="WIW7" s="1668"/>
      <c r="WIX7" s="1668"/>
      <c r="WIY7" s="1668"/>
      <c r="WIZ7" s="1668"/>
      <c r="WJA7" s="1668"/>
      <c r="WJB7" s="1668"/>
      <c r="WJC7" s="1668"/>
      <c r="WJD7" s="1668"/>
      <c r="WJE7" s="1668"/>
      <c r="WJF7" s="1668"/>
      <c r="WJG7" s="1668"/>
      <c r="WJH7" s="1668"/>
      <c r="WJI7" s="1668"/>
      <c r="WJJ7" s="1668"/>
      <c r="WJK7" s="1668"/>
      <c r="WJL7" s="1668"/>
      <c r="WJM7" s="1668"/>
      <c r="WJN7" s="1668"/>
      <c r="WJO7" s="1668"/>
      <c r="WJP7" s="1668"/>
      <c r="WJQ7" s="1668"/>
      <c r="WJR7" s="1668"/>
      <c r="WJS7" s="1668"/>
      <c r="WJT7" s="1668"/>
      <c r="WJU7" s="1668"/>
      <c r="WJV7" s="1668"/>
      <c r="WJW7" s="1668"/>
      <c r="WJX7" s="1668"/>
      <c r="WJY7" s="1668"/>
      <c r="WJZ7" s="1668"/>
      <c r="WKA7" s="1668"/>
      <c r="WKB7" s="1668"/>
      <c r="WKC7" s="1668"/>
      <c r="WKD7" s="1668"/>
      <c r="WKE7" s="1668"/>
      <c r="WKF7" s="1668"/>
      <c r="WKG7" s="1668"/>
      <c r="WKH7" s="1668"/>
      <c r="WKI7" s="1668"/>
      <c r="WKJ7" s="1668"/>
      <c r="WKK7" s="1668"/>
      <c r="WKL7" s="1668"/>
      <c r="WKM7" s="1668"/>
      <c r="WKN7" s="1668"/>
      <c r="WKO7" s="1668"/>
      <c r="WKP7" s="1668"/>
      <c r="WKQ7" s="1668"/>
      <c r="WKR7" s="1668"/>
      <c r="WKS7" s="1668"/>
      <c r="WKT7" s="1668"/>
      <c r="WKU7" s="1668"/>
      <c r="WKV7" s="1668"/>
      <c r="WKW7" s="1668"/>
      <c r="WKX7" s="1668"/>
      <c r="WKY7" s="1668"/>
      <c r="WKZ7" s="1668"/>
      <c r="WLA7" s="1668"/>
      <c r="WLB7" s="1668"/>
      <c r="WLC7" s="1668"/>
      <c r="WLD7" s="1668"/>
      <c r="WLE7" s="1668"/>
      <c r="WLF7" s="1668"/>
      <c r="WLG7" s="1668"/>
      <c r="WLH7" s="1668"/>
      <c r="WLI7" s="1668"/>
      <c r="WLJ7" s="1668"/>
      <c r="WLK7" s="1668"/>
      <c r="WLL7" s="1668"/>
      <c r="WLM7" s="1668"/>
      <c r="WLN7" s="1668"/>
      <c r="WLO7" s="1668"/>
      <c r="WLP7" s="1668"/>
      <c r="WLQ7" s="1668"/>
      <c r="WLR7" s="1668"/>
      <c r="WLS7" s="1668"/>
      <c r="WLT7" s="1668"/>
      <c r="WLU7" s="1668"/>
      <c r="WLV7" s="1668"/>
      <c r="WLW7" s="1668"/>
      <c r="WLX7" s="1668"/>
      <c r="WLY7" s="1668"/>
      <c r="WLZ7" s="1668"/>
      <c r="WMA7" s="1668"/>
      <c r="WMB7" s="1668"/>
      <c r="WMC7" s="1668"/>
      <c r="WMD7" s="1668"/>
      <c r="WME7" s="1668"/>
      <c r="WMF7" s="1668"/>
      <c r="WMG7" s="1668"/>
      <c r="WMH7" s="1668"/>
      <c r="WMI7" s="1668"/>
      <c r="WMJ7" s="1668"/>
      <c r="WMK7" s="1668"/>
      <c r="WML7" s="1668"/>
      <c r="WMM7" s="1668"/>
      <c r="WMN7" s="1668"/>
      <c r="WMO7" s="1668"/>
      <c r="WMP7" s="1668"/>
      <c r="WMQ7" s="1668"/>
      <c r="WMR7" s="1668"/>
      <c r="WMS7" s="1668"/>
      <c r="WMT7" s="1668"/>
      <c r="WMU7" s="1668"/>
      <c r="WMV7" s="1668"/>
      <c r="WMW7" s="1668"/>
      <c r="WMX7" s="1668"/>
      <c r="WMY7" s="1668"/>
      <c r="WMZ7" s="1668"/>
      <c r="WNA7" s="1668"/>
      <c r="WNB7" s="1668"/>
      <c r="WNC7" s="1668"/>
      <c r="WND7" s="1668"/>
      <c r="WNE7" s="1668"/>
      <c r="WNF7" s="1668"/>
      <c r="WNG7" s="1668"/>
      <c r="WNH7" s="1668"/>
      <c r="WNI7" s="1668"/>
      <c r="WNJ7" s="1668"/>
      <c r="WNK7" s="1668"/>
      <c r="WNL7" s="1668"/>
      <c r="WNM7" s="1668"/>
      <c r="WNN7" s="1668"/>
      <c r="WNO7" s="1668"/>
      <c r="WNP7" s="1668"/>
      <c r="WNQ7" s="1668"/>
      <c r="WNR7" s="1668"/>
      <c r="WNS7" s="1668"/>
      <c r="WNT7" s="1668"/>
      <c r="WNU7" s="1668"/>
      <c r="WNV7" s="1668"/>
      <c r="WNW7" s="1668"/>
      <c r="WNX7" s="1668"/>
      <c r="WNY7" s="1668"/>
      <c r="WNZ7" s="1668"/>
      <c r="WOA7" s="1668"/>
      <c r="WOB7" s="1668"/>
      <c r="WOC7" s="1668"/>
      <c r="WOD7" s="1668"/>
      <c r="WOE7" s="1668"/>
      <c r="WOF7" s="1668"/>
      <c r="WOG7" s="1668"/>
      <c r="WOH7" s="1668"/>
      <c r="WOI7" s="1668"/>
      <c r="WOJ7" s="1668"/>
      <c r="WOK7" s="1668"/>
      <c r="WOL7" s="1668"/>
      <c r="WOM7" s="1668"/>
      <c r="WON7" s="1668"/>
      <c r="WOO7" s="1668"/>
      <c r="WOP7" s="1668"/>
      <c r="WOQ7" s="1668"/>
      <c r="WOR7" s="1668"/>
      <c r="WOS7" s="1668"/>
      <c r="WOT7" s="1668"/>
      <c r="WOU7" s="1668"/>
      <c r="WOV7" s="1668"/>
      <c r="WOW7" s="1668"/>
      <c r="WOX7" s="1668"/>
      <c r="WOY7" s="1668"/>
      <c r="WOZ7" s="1668"/>
      <c r="WPA7" s="1668"/>
      <c r="WPB7" s="1668"/>
      <c r="WPC7" s="1668"/>
      <c r="WPD7" s="1668"/>
      <c r="WPE7" s="1668"/>
      <c r="WPF7" s="1668"/>
      <c r="WPG7" s="1668"/>
      <c r="WPH7" s="1668"/>
      <c r="WPI7" s="1668"/>
      <c r="WPJ7" s="1668"/>
      <c r="WPK7" s="1668"/>
      <c r="WPL7" s="1668"/>
      <c r="WPM7" s="1668"/>
      <c r="WPN7" s="1668"/>
      <c r="WPO7" s="1668"/>
      <c r="WPP7" s="1668"/>
      <c r="WPQ7" s="1668"/>
      <c r="WPR7" s="1668"/>
      <c r="WPS7" s="1668"/>
      <c r="WPT7" s="1668"/>
      <c r="WPU7" s="1668"/>
      <c r="WPV7" s="1668"/>
      <c r="WPW7" s="1668"/>
      <c r="WPX7" s="1668"/>
      <c r="WPY7" s="1668"/>
      <c r="WPZ7" s="1668"/>
      <c r="WQA7" s="1668"/>
      <c r="WQB7" s="1668"/>
      <c r="WQC7" s="1668"/>
      <c r="WQD7" s="1668"/>
      <c r="WQE7" s="1668"/>
      <c r="WQF7" s="1668"/>
      <c r="WQG7" s="1668"/>
      <c r="WQH7" s="1668"/>
      <c r="WQI7" s="1668"/>
      <c r="WQJ7" s="1668"/>
      <c r="WQK7" s="1668"/>
      <c r="WQL7" s="1668"/>
      <c r="WQM7" s="1668"/>
      <c r="WQN7" s="1668"/>
      <c r="WQO7" s="1668"/>
      <c r="WQP7" s="1668"/>
      <c r="WQQ7" s="1668"/>
      <c r="WQR7" s="1668"/>
      <c r="WQS7" s="1668"/>
      <c r="WQT7" s="1668"/>
      <c r="WQU7" s="1668"/>
      <c r="WQV7" s="1668"/>
      <c r="WQW7" s="1668"/>
      <c r="WQX7" s="1668"/>
      <c r="WQY7" s="1668"/>
      <c r="WQZ7" s="1668"/>
      <c r="WRA7" s="1668"/>
      <c r="WRB7" s="1668"/>
      <c r="WRC7" s="1668"/>
      <c r="WRD7" s="1668"/>
      <c r="WRE7" s="1668"/>
      <c r="WRF7" s="1668"/>
      <c r="WRG7" s="1668"/>
      <c r="WRH7" s="1668"/>
      <c r="WRI7" s="1668"/>
      <c r="WRJ7" s="1668"/>
      <c r="WRK7" s="1668"/>
      <c r="WRL7" s="1668"/>
      <c r="WRM7" s="1668"/>
      <c r="WRN7" s="1668"/>
      <c r="WRO7" s="1668"/>
      <c r="WRP7" s="1668"/>
      <c r="WRQ7" s="1668"/>
      <c r="WRR7" s="1668"/>
      <c r="WRS7" s="1668"/>
      <c r="WRT7" s="1668"/>
      <c r="WRU7" s="1668"/>
      <c r="WRV7" s="1668"/>
      <c r="WRW7" s="1668"/>
      <c r="WRX7" s="1668"/>
      <c r="WRY7" s="1668"/>
      <c r="WRZ7" s="1668"/>
      <c r="WSA7" s="1668"/>
      <c r="WSB7" s="1668"/>
      <c r="WSC7" s="1668"/>
      <c r="WSD7" s="1668"/>
      <c r="WSE7" s="1668"/>
      <c r="WSF7" s="1668"/>
      <c r="WSG7" s="1668"/>
      <c r="WSH7" s="1668"/>
      <c r="WSI7" s="1668"/>
      <c r="WSJ7" s="1668"/>
      <c r="WSK7" s="1668"/>
      <c r="WSL7" s="1668"/>
      <c r="WSM7" s="1668"/>
      <c r="WSN7" s="1668"/>
      <c r="WSO7" s="1668"/>
      <c r="WSP7" s="1668"/>
      <c r="WSQ7" s="1668"/>
      <c r="WSR7" s="1668"/>
      <c r="WSS7" s="1668"/>
      <c r="WST7" s="1668"/>
      <c r="WSU7" s="1668"/>
      <c r="WSV7" s="1668"/>
      <c r="WSW7" s="1668"/>
      <c r="WSX7" s="1668"/>
      <c r="WSY7" s="1668"/>
      <c r="WSZ7" s="1668"/>
      <c r="WTA7" s="1668"/>
      <c r="WTB7" s="1668"/>
      <c r="WTC7" s="1668"/>
      <c r="WTD7" s="1668"/>
      <c r="WTE7" s="1668"/>
      <c r="WTF7" s="1668"/>
      <c r="WTG7" s="1668"/>
      <c r="WTH7" s="1668"/>
      <c r="WTI7" s="1668"/>
      <c r="WTJ7" s="1668"/>
      <c r="WTK7" s="1668"/>
      <c r="WTL7" s="1668"/>
      <c r="WTM7" s="1668"/>
      <c r="WTN7" s="1668"/>
      <c r="WTO7" s="1668"/>
      <c r="WTP7" s="1668"/>
      <c r="WTQ7" s="1668"/>
      <c r="WTR7" s="1668"/>
      <c r="WTS7" s="1668"/>
      <c r="WTT7" s="1668"/>
      <c r="WTU7" s="1668"/>
      <c r="WTV7" s="1668"/>
      <c r="WTW7" s="1668"/>
      <c r="WTX7" s="1668"/>
      <c r="WTY7" s="1668"/>
      <c r="WTZ7" s="1668"/>
      <c r="WUA7" s="1668"/>
      <c r="WUB7" s="1668"/>
      <c r="WUC7" s="1668"/>
      <c r="WUD7" s="1668"/>
      <c r="WUE7" s="1668"/>
      <c r="WUF7" s="1668"/>
      <c r="WUG7" s="1668"/>
      <c r="WUH7" s="1668"/>
      <c r="WUI7" s="1668"/>
      <c r="WUJ7" s="1668"/>
      <c r="WUK7" s="1668"/>
      <c r="WUL7" s="1668"/>
      <c r="WUM7" s="1668"/>
      <c r="WUN7" s="1668"/>
      <c r="WUO7" s="1668"/>
      <c r="WUP7" s="1668"/>
      <c r="WUQ7" s="1668"/>
      <c r="WUR7" s="1668"/>
      <c r="WUS7" s="1668"/>
      <c r="WUT7" s="1668"/>
      <c r="WUU7" s="1668"/>
      <c r="WUV7" s="1668"/>
      <c r="WUW7" s="1668"/>
      <c r="WUX7" s="1668"/>
      <c r="WUY7" s="1668"/>
      <c r="WUZ7" s="1668"/>
      <c r="WVA7" s="1668"/>
      <c r="WVB7" s="1668"/>
      <c r="WVC7" s="1668"/>
      <c r="WVD7" s="1668"/>
      <c r="WVE7" s="1668"/>
      <c r="WVF7" s="1668"/>
      <c r="WVG7" s="1668"/>
      <c r="WVH7" s="1668"/>
      <c r="WVI7" s="1668"/>
      <c r="WVJ7" s="1668"/>
      <c r="WVK7" s="1668"/>
      <c r="WVL7" s="1668"/>
      <c r="WVM7" s="1668"/>
      <c r="WVN7" s="1668"/>
      <c r="WVO7" s="1668"/>
      <c r="WVP7" s="1668"/>
      <c r="WVQ7" s="1668"/>
      <c r="WVR7" s="1668"/>
      <c r="WVS7" s="1668"/>
      <c r="WVT7" s="1668"/>
      <c r="WVU7" s="1668"/>
      <c r="WVV7" s="1668"/>
      <c r="WVW7" s="1668"/>
      <c r="WVX7" s="1668"/>
      <c r="WVY7" s="1668"/>
      <c r="WVZ7" s="1668"/>
      <c r="WWA7" s="1668"/>
      <c r="WWB7" s="1668"/>
      <c r="WWC7" s="1668"/>
      <c r="WWD7" s="1668"/>
      <c r="WWE7" s="1668"/>
      <c r="WWF7" s="1668"/>
      <c r="WWG7" s="1668"/>
      <c r="WWH7" s="1668"/>
      <c r="WWI7" s="1668"/>
      <c r="WWJ7" s="1668"/>
      <c r="WWK7" s="1668"/>
      <c r="WWL7" s="1668"/>
      <c r="WWM7" s="1668"/>
      <c r="WWN7" s="1668"/>
      <c r="WWO7" s="1668"/>
      <c r="WWP7" s="1668"/>
      <c r="WWQ7" s="1668"/>
      <c r="WWR7" s="1668"/>
      <c r="WWS7" s="1668"/>
      <c r="WWT7" s="1668"/>
      <c r="WWU7" s="1668"/>
      <c r="WWV7" s="1668"/>
      <c r="WWW7" s="1668"/>
      <c r="WWX7" s="1668"/>
      <c r="WWY7" s="1668"/>
      <c r="WWZ7" s="1668"/>
      <c r="WXA7" s="1668"/>
      <c r="WXB7" s="1668"/>
      <c r="WXC7" s="1668"/>
      <c r="WXD7" s="1668"/>
      <c r="WXE7" s="1668"/>
      <c r="WXF7" s="1668"/>
      <c r="WXG7" s="1668"/>
      <c r="WXH7" s="1668"/>
      <c r="WXI7" s="1668"/>
      <c r="WXJ7" s="1668"/>
      <c r="WXK7" s="1668"/>
      <c r="WXL7" s="1668"/>
      <c r="WXM7" s="1668"/>
      <c r="WXN7" s="1668"/>
      <c r="WXO7" s="1668"/>
      <c r="WXP7" s="1668"/>
      <c r="WXQ7" s="1668"/>
      <c r="WXR7" s="1668"/>
      <c r="WXS7" s="1668"/>
      <c r="WXT7" s="1668"/>
      <c r="WXU7" s="1668"/>
      <c r="WXV7" s="1668"/>
      <c r="WXW7" s="1668"/>
      <c r="WXX7" s="1668"/>
      <c r="WXY7" s="1668"/>
      <c r="WXZ7" s="1668"/>
      <c r="WYA7" s="1668"/>
      <c r="WYB7" s="1668"/>
      <c r="WYC7" s="1668"/>
      <c r="WYD7" s="1668"/>
      <c r="WYE7" s="1668"/>
      <c r="WYF7" s="1668"/>
      <c r="WYG7" s="1668"/>
      <c r="WYH7" s="1668"/>
      <c r="WYI7" s="1668"/>
      <c r="WYJ7" s="1668"/>
      <c r="WYK7" s="1668"/>
      <c r="WYL7" s="1668"/>
      <c r="WYM7" s="1668"/>
      <c r="WYN7" s="1668"/>
      <c r="WYO7" s="1668"/>
      <c r="WYP7" s="1668"/>
      <c r="WYQ7" s="1668"/>
      <c r="WYR7" s="1668"/>
      <c r="WYS7" s="1668"/>
      <c r="WYT7" s="1668"/>
      <c r="WYU7" s="1668"/>
      <c r="WYV7" s="1668"/>
      <c r="WYW7" s="1668"/>
      <c r="WYX7" s="1668"/>
      <c r="WYY7" s="1668"/>
      <c r="WYZ7" s="1668"/>
      <c r="WZA7" s="1668"/>
      <c r="WZB7" s="1668"/>
      <c r="WZC7" s="1668"/>
      <c r="WZD7" s="1668"/>
      <c r="WZE7" s="1668"/>
      <c r="WZF7" s="1668"/>
      <c r="WZG7" s="1668"/>
      <c r="WZH7" s="1668"/>
      <c r="WZI7" s="1668"/>
      <c r="WZJ7" s="1668"/>
      <c r="WZK7" s="1668"/>
      <c r="WZL7" s="1668"/>
      <c r="WZM7" s="1668"/>
      <c r="WZN7" s="1668"/>
      <c r="WZO7" s="1668"/>
      <c r="WZP7" s="1668"/>
      <c r="WZQ7" s="1668"/>
      <c r="WZR7" s="1668"/>
      <c r="WZS7" s="1668"/>
      <c r="WZT7" s="1668"/>
      <c r="WZU7" s="1668"/>
      <c r="WZV7" s="1668"/>
      <c r="WZW7" s="1668"/>
      <c r="WZX7" s="1668"/>
      <c r="WZY7" s="1668"/>
      <c r="WZZ7" s="1668"/>
      <c r="XAA7" s="1668"/>
      <c r="XAB7" s="1668"/>
      <c r="XAC7" s="1668"/>
      <c r="XAD7" s="1668"/>
      <c r="XAE7" s="1668"/>
      <c r="XAF7" s="1668"/>
      <c r="XAG7" s="1668"/>
      <c r="XAH7" s="1668"/>
      <c r="XAI7" s="1668"/>
      <c r="XAJ7" s="1668"/>
      <c r="XAK7" s="1668"/>
      <c r="XAL7" s="1668"/>
      <c r="XAM7" s="1668"/>
      <c r="XAN7" s="1668"/>
      <c r="XAO7" s="1668"/>
      <c r="XAP7" s="1668"/>
      <c r="XAQ7" s="1668"/>
      <c r="XAR7" s="1668"/>
      <c r="XAS7" s="1668"/>
      <c r="XAT7" s="1668"/>
      <c r="XAU7" s="1668"/>
      <c r="XAV7" s="1668"/>
      <c r="XAW7" s="1668"/>
      <c r="XAX7" s="1668"/>
      <c r="XAY7" s="1668"/>
      <c r="XAZ7" s="1668"/>
      <c r="XBA7" s="1668"/>
      <c r="XBB7" s="1668"/>
      <c r="XBC7" s="1668"/>
      <c r="XBD7" s="1668"/>
      <c r="XBE7" s="1668"/>
      <c r="XBF7" s="1668"/>
      <c r="XBG7" s="1668"/>
      <c r="XBH7" s="1668"/>
      <c r="XBI7" s="1668"/>
      <c r="XBJ7" s="1668"/>
      <c r="XBK7" s="1668"/>
      <c r="XBL7" s="1668"/>
      <c r="XBM7" s="1668"/>
      <c r="XBN7" s="1668"/>
      <c r="XBO7" s="1668"/>
      <c r="XBP7" s="1668"/>
      <c r="XBQ7" s="1668"/>
      <c r="XBR7" s="1668"/>
      <c r="XBS7" s="1668"/>
      <c r="XBT7" s="1668"/>
      <c r="XBU7" s="1668"/>
      <c r="XBV7" s="1668"/>
      <c r="XBW7" s="1668"/>
      <c r="XBX7" s="1668"/>
      <c r="XBY7" s="1668"/>
      <c r="XBZ7" s="1668"/>
      <c r="XCA7" s="1668"/>
      <c r="XCB7" s="1668"/>
      <c r="XCC7" s="1668"/>
      <c r="XCD7" s="1668"/>
      <c r="XCE7" s="1668"/>
      <c r="XCF7" s="1668"/>
      <c r="XCG7" s="1668"/>
      <c r="XCH7" s="1668"/>
      <c r="XCI7" s="1668"/>
      <c r="XCJ7" s="1668"/>
      <c r="XCK7" s="1668"/>
      <c r="XCL7" s="1668"/>
      <c r="XCM7" s="1668"/>
      <c r="XCN7" s="1668"/>
      <c r="XCO7" s="1668"/>
      <c r="XCP7" s="1668"/>
      <c r="XCQ7" s="1668"/>
      <c r="XCR7" s="1668"/>
      <c r="XCS7" s="1668"/>
      <c r="XCT7" s="1668"/>
      <c r="XCU7" s="1668"/>
      <c r="XCV7" s="1668"/>
      <c r="XCW7" s="1668"/>
      <c r="XCX7" s="1668"/>
      <c r="XCY7" s="1668"/>
      <c r="XCZ7" s="1668"/>
      <c r="XDA7" s="1668"/>
      <c r="XDB7" s="1668"/>
      <c r="XDC7" s="1668"/>
      <c r="XDD7" s="1668"/>
      <c r="XDE7" s="1668"/>
      <c r="XDF7" s="1668"/>
      <c r="XDG7" s="1668"/>
      <c r="XDH7" s="1668"/>
      <c r="XDI7" s="1668"/>
      <c r="XDJ7" s="1668"/>
      <c r="XDK7" s="1668"/>
      <c r="XDL7" s="1668"/>
      <c r="XDM7" s="1668"/>
      <c r="XDN7" s="1668"/>
      <c r="XDO7" s="1668"/>
      <c r="XDP7" s="1668"/>
      <c r="XDQ7" s="1668"/>
      <c r="XDR7" s="1668"/>
      <c r="XDS7" s="1668"/>
      <c r="XDT7" s="1668"/>
      <c r="XDU7" s="1668"/>
      <c r="XDV7" s="1668"/>
      <c r="XDW7" s="1668"/>
      <c r="XDX7" s="1668"/>
      <c r="XDY7" s="1668"/>
      <c r="XDZ7" s="1668"/>
      <c r="XEA7" s="1668"/>
      <c r="XEB7" s="1668"/>
      <c r="XEC7" s="1668"/>
      <c r="XED7" s="1668"/>
      <c r="XEE7" s="1668"/>
      <c r="XEF7" s="1668"/>
      <c r="XEG7" s="1668"/>
      <c r="XEH7" s="1668"/>
      <c r="XEI7" s="1668"/>
      <c r="XEJ7" s="1668"/>
      <c r="XEK7" s="1668"/>
      <c r="XEL7" s="1668"/>
      <c r="XEM7" s="1668"/>
      <c r="XEN7" s="1668"/>
      <c r="XEO7" s="1668"/>
      <c r="XEP7" s="1668"/>
      <c r="XEQ7" s="1668"/>
      <c r="XER7" s="1668"/>
      <c r="XES7" s="1668"/>
      <c r="XET7" s="1668"/>
      <c r="XEU7" s="1668"/>
      <c r="XEV7" s="1668"/>
      <c r="XEW7" s="1668"/>
      <c r="XEX7" s="1668"/>
      <c r="XEY7" s="1668"/>
      <c r="XEZ7" s="1668"/>
      <c r="XFA7" s="1668"/>
    </row>
    <row r="8" spans="1:16381" s="248" customFormat="1" ht="45" customHeight="1" x14ac:dyDescent="0.25">
      <c r="A8" s="716" t="s">
        <v>1075</v>
      </c>
      <c r="B8" s="755"/>
      <c r="C8" s="755"/>
      <c r="D8" s="755"/>
      <c r="E8" s="755"/>
      <c r="F8" s="755"/>
      <c r="G8" s="755"/>
      <c r="H8" s="755"/>
      <c r="I8" s="755"/>
      <c r="J8" s="755"/>
      <c r="K8" s="755"/>
      <c r="L8" s="755"/>
      <c r="M8" s="755"/>
      <c r="N8" s="755"/>
      <c r="O8" s="755"/>
      <c r="P8" s="755"/>
      <c r="Q8" s="755"/>
      <c r="R8" s="755"/>
      <c r="S8" s="755"/>
      <c r="T8" s="755"/>
      <c r="U8" s="755"/>
      <c r="V8" s="755"/>
      <c r="W8" s="755"/>
      <c r="X8" s="755"/>
      <c r="Y8" s="755"/>
      <c r="Z8" s="755"/>
      <c r="AA8" s="755"/>
      <c r="AB8" s="755"/>
      <c r="AC8" s="755"/>
      <c r="AD8" s="755"/>
      <c r="AE8" s="755"/>
      <c r="AF8" s="755"/>
      <c r="AG8" s="755"/>
      <c r="AH8" s="755"/>
      <c r="AI8" s="755"/>
      <c r="AJ8" s="755"/>
      <c r="AK8" s="755"/>
      <c r="AL8" s="755"/>
      <c r="AM8" s="755"/>
      <c r="AN8" s="836"/>
      <c r="AO8" s="755"/>
      <c r="AP8" s="755"/>
      <c r="AQ8" s="755"/>
      <c r="AR8" s="755"/>
      <c r="AS8" s="755"/>
      <c r="AT8" s="755"/>
      <c r="AU8" s="755"/>
      <c r="AV8" s="755"/>
      <c r="AW8" s="755"/>
      <c r="AX8" s="755"/>
      <c r="AY8" s="755"/>
      <c r="AZ8" s="755"/>
      <c r="BA8" s="755"/>
      <c r="BB8" s="755"/>
      <c r="BC8" s="755"/>
      <c r="BD8" s="755"/>
      <c r="BE8" s="755"/>
      <c r="BF8" s="755"/>
      <c r="BG8" s="755"/>
      <c r="BH8" s="755"/>
      <c r="BI8" s="755"/>
      <c r="BJ8" s="755"/>
      <c r="BK8" s="755"/>
      <c r="BL8" s="755"/>
      <c r="BM8" s="755"/>
      <c r="BN8" s="755"/>
      <c r="BO8" s="755"/>
      <c r="BP8" s="755"/>
      <c r="BQ8" s="755"/>
      <c r="BR8" s="755"/>
      <c r="BS8" s="755"/>
      <c r="BT8" s="755"/>
      <c r="BU8" s="755"/>
      <c r="BV8" s="755"/>
      <c r="BW8" s="755"/>
      <c r="BX8" s="755"/>
      <c r="BY8" s="755"/>
      <c r="BZ8" s="755"/>
      <c r="CA8" s="755"/>
      <c r="CB8" s="755"/>
      <c r="CC8" s="755"/>
      <c r="CD8" s="755"/>
      <c r="CE8" s="755"/>
      <c r="CF8" s="755"/>
      <c r="CG8" s="755"/>
      <c r="CH8" s="755"/>
      <c r="CI8" s="755"/>
      <c r="CJ8" s="755"/>
      <c r="CK8" s="755"/>
      <c r="CL8" s="755"/>
      <c r="CM8" s="755"/>
      <c r="CN8" s="755"/>
      <c r="CO8" s="755"/>
      <c r="CP8" s="755"/>
      <c r="CQ8" s="755"/>
      <c r="CR8" s="755"/>
      <c r="CS8" s="755"/>
      <c r="CT8" s="755"/>
      <c r="CU8" s="755"/>
      <c r="CV8" s="755"/>
      <c r="CW8" s="755"/>
      <c r="CX8" s="755"/>
      <c r="CY8" s="755"/>
      <c r="CZ8" s="755"/>
      <c r="DA8" s="755"/>
      <c r="DB8" s="755"/>
      <c r="DC8" s="755"/>
      <c r="DD8" s="755"/>
      <c r="DE8" s="755"/>
      <c r="DF8" s="755"/>
      <c r="DG8" s="755"/>
      <c r="DH8" s="755"/>
      <c r="DI8" s="755"/>
      <c r="DJ8" s="755"/>
      <c r="DK8" s="755"/>
      <c r="DL8" s="755"/>
      <c r="DM8" s="755"/>
      <c r="DN8" s="755"/>
      <c r="DO8" s="755"/>
      <c r="DP8" s="755"/>
      <c r="DQ8" s="755"/>
      <c r="DR8" s="755"/>
      <c r="DS8" s="755"/>
      <c r="DT8" s="755"/>
      <c r="DU8" s="755"/>
      <c r="DV8" s="755"/>
      <c r="DW8" s="755"/>
      <c r="DX8" s="755"/>
      <c r="DY8" s="755"/>
      <c r="DZ8" s="755"/>
      <c r="EA8" s="755"/>
      <c r="EB8" s="755"/>
      <c r="EC8" s="755"/>
      <c r="ED8" s="755"/>
      <c r="EE8" s="755"/>
      <c r="EF8" s="755"/>
      <c r="EG8" s="755"/>
      <c r="EH8" s="755"/>
      <c r="EI8" s="755"/>
      <c r="EJ8" s="755"/>
      <c r="EK8" s="755"/>
      <c r="EL8" s="755"/>
      <c r="EM8" s="755"/>
      <c r="EN8" s="755"/>
      <c r="EO8" s="755"/>
      <c r="EP8" s="755"/>
      <c r="EQ8" s="755"/>
      <c r="ER8" s="755"/>
      <c r="ES8" s="755"/>
      <c r="ET8" s="755"/>
      <c r="EU8" s="755"/>
      <c r="EV8" s="755"/>
      <c r="EW8" s="755"/>
      <c r="EX8" s="755"/>
      <c r="EY8" s="755"/>
      <c r="EZ8" s="755"/>
      <c r="FA8" s="755"/>
      <c r="FB8" s="755"/>
      <c r="FC8" s="755"/>
      <c r="FD8" s="755"/>
      <c r="FE8" s="755"/>
      <c r="FF8" s="755"/>
      <c r="FG8" s="755"/>
      <c r="FH8" s="755"/>
      <c r="FI8" s="755"/>
      <c r="FJ8" s="755"/>
      <c r="FK8" s="755"/>
      <c r="FL8" s="755"/>
      <c r="FM8" s="755"/>
      <c r="FN8" s="755"/>
      <c r="FO8" s="755"/>
      <c r="FP8" s="755"/>
      <c r="FQ8" s="755"/>
      <c r="FR8" s="755"/>
      <c r="FS8" s="755"/>
      <c r="FT8" s="755"/>
      <c r="FU8" s="755"/>
      <c r="FV8" s="755"/>
      <c r="FW8" s="755"/>
      <c r="FX8" s="755"/>
      <c r="FY8" s="755"/>
      <c r="FZ8" s="755"/>
      <c r="GA8" s="755"/>
      <c r="GB8" s="755"/>
      <c r="GC8" s="755"/>
      <c r="GD8" s="755"/>
      <c r="GE8" s="755"/>
      <c r="GF8" s="755"/>
      <c r="GG8" s="755"/>
      <c r="GH8" s="755"/>
      <c r="GI8" s="755"/>
      <c r="GJ8" s="755"/>
      <c r="GK8" s="755"/>
      <c r="GL8" s="755"/>
      <c r="GM8" s="755"/>
      <c r="GN8" s="755"/>
      <c r="GO8" s="755"/>
      <c r="GP8" s="755"/>
      <c r="GQ8" s="755"/>
      <c r="GR8" s="755"/>
      <c r="GS8" s="755"/>
      <c r="GT8" s="755"/>
      <c r="GU8" s="755"/>
      <c r="GV8" s="755"/>
      <c r="GW8" s="755"/>
      <c r="GX8" s="755"/>
      <c r="GY8" s="755"/>
      <c r="GZ8" s="755"/>
      <c r="HA8" s="755"/>
      <c r="HB8" s="755"/>
      <c r="HC8" s="755"/>
      <c r="HD8" s="755"/>
      <c r="HE8" s="755"/>
      <c r="HF8" s="755"/>
      <c r="HG8" s="755"/>
      <c r="HH8" s="755"/>
      <c r="HI8" s="755"/>
      <c r="HJ8" s="755"/>
      <c r="HK8" s="755"/>
      <c r="HL8" s="755"/>
      <c r="HM8" s="755"/>
      <c r="HN8" s="755"/>
      <c r="HO8" s="755"/>
      <c r="HP8" s="755"/>
      <c r="HQ8" s="755"/>
      <c r="HR8" s="755"/>
      <c r="HS8" s="755"/>
      <c r="HT8" s="755"/>
      <c r="HU8" s="755"/>
      <c r="HV8" s="755"/>
      <c r="HW8" s="755"/>
      <c r="HX8" s="755"/>
      <c r="HY8" s="755"/>
      <c r="HZ8" s="755"/>
      <c r="IA8" s="755"/>
      <c r="IB8" s="755"/>
      <c r="IC8" s="755"/>
      <c r="ID8" s="755"/>
      <c r="IE8" s="755"/>
      <c r="IF8" s="755"/>
      <c r="IG8" s="755"/>
      <c r="IH8" s="755"/>
      <c r="II8" s="755"/>
      <c r="IJ8" s="755"/>
      <c r="IK8" s="755"/>
      <c r="IL8" s="755"/>
      <c r="IM8" s="755"/>
      <c r="IN8" s="755"/>
      <c r="IO8" s="755"/>
      <c r="IP8" s="755"/>
      <c r="IQ8" s="755"/>
      <c r="IR8" s="755"/>
      <c r="IS8" s="755"/>
      <c r="IT8" s="755"/>
      <c r="IU8" s="755"/>
      <c r="IV8" s="755"/>
      <c r="IW8" s="755"/>
      <c r="IX8" s="755"/>
      <c r="IY8" s="755"/>
      <c r="IZ8" s="755"/>
      <c r="JA8" s="755"/>
      <c r="JB8" s="755"/>
      <c r="JC8" s="755"/>
      <c r="JD8" s="755"/>
      <c r="JE8" s="755"/>
      <c r="JF8" s="755"/>
      <c r="JG8" s="755"/>
      <c r="JH8" s="755"/>
      <c r="JI8" s="755"/>
      <c r="JJ8" s="755"/>
      <c r="JK8" s="755"/>
      <c r="JL8" s="755"/>
      <c r="JM8" s="755"/>
      <c r="JN8" s="755"/>
      <c r="JO8" s="755"/>
      <c r="JP8" s="755"/>
      <c r="JQ8" s="755"/>
      <c r="JR8" s="755"/>
      <c r="JS8" s="755"/>
      <c r="JT8" s="755"/>
      <c r="JU8" s="755"/>
      <c r="JV8" s="755"/>
      <c r="JW8" s="755"/>
      <c r="JX8" s="755"/>
      <c r="JY8" s="755"/>
      <c r="JZ8" s="755"/>
      <c r="KA8" s="755"/>
      <c r="KB8" s="755"/>
      <c r="KC8" s="755"/>
      <c r="KD8" s="755"/>
      <c r="KE8" s="755"/>
      <c r="KF8" s="755"/>
      <c r="KG8" s="755"/>
      <c r="KH8" s="755"/>
      <c r="KI8" s="755"/>
      <c r="KJ8" s="755"/>
      <c r="KK8" s="755"/>
      <c r="KL8" s="755"/>
      <c r="KM8" s="755"/>
      <c r="KN8" s="755"/>
      <c r="KO8" s="755"/>
      <c r="KP8" s="755"/>
      <c r="KQ8" s="755"/>
      <c r="KR8" s="755"/>
      <c r="KS8" s="755"/>
      <c r="KT8" s="755"/>
      <c r="KU8" s="755"/>
      <c r="KV8" s="755"/>
      <c r="KW8" s="755"/>
      <c r="KX8" s="755"/>
      <c r="KY8" s="755"/>
      <c r="KZ8" s="755"/>
      <c r="LA8" s="755"/>
      <c r="LB8" s="755"/>
      <c r="LC8" s="755"/>
      <c r="LD8" s="755"/>
      <c r="LE8" s="755"/>
      <c r="LF8" s="755"/>
      <c r="LG8" s="755"/>
      <c r="LH8" s="755"/>
      <c r="LI8" s="755"/>
      <c r="LJ8" s="755"/>
      <c r="LK8" s="755"/>
      <c r="LL8" s="755"/>
      <c r="LM8" s="755"/>
      <c r="LN8" s="755"/>
      <c r="LO8" s="755"/>
      <c r="LP8" s="755"/>
      <c r="LQ8" s="755"/>
      <c r="LR8" s="755"/>
      <c r="LS8" s="755"/>
      <c r="LT8" s="755"/>
      <c r="LU8" s="755"/>
      <c r="LV8" s="755"/>
      <c r="LW8" s="755"/>
      <c r="LX8" s="755"/>
      <c r="LY8" s="755"/>
      <c r="LZ8" s="755"/>
      <c r="MA8" s="755"/>
      <c r="MB8" s="755"/>
      <c r="MC8" s="755"/>
      <c r="MD8" s="755"/>
      <c r="ME8" s="755"/>
      <c r="MF8" s="755"/>
      <c r="MG8" s="755"/>
      <c r="MH8" s="755"/>
      <c r="MI8" s="755"/>
      <c r="MJ8" s="755"/>
      <c r="MK8" s="755"/>
      <c r="ML8" s="755"/>
      <c r="MM8" s="755"/>
      <c r="MN8" s="755"/>
      <c r="MO8" s="755"/>
      <c r="MP8" s="755"/>
      <c r="MQ8" s="755"/>
      <c r="MR8" s="755"/>
      <c r="MS8" s="755"/>
      <c r="MT8" s="755"/>
      <c r="MU8" s="755"/>
      <c r="MV8" s="755"/>
      <c r="MW8" s="755"/>
      <c r="MX8" s="755"/>
      <c r="MY8" s="755"/>
      <c r="MZ8" s="755"/>
      <c r="NA8" s="755"/>
      <c r="NB8" s="755"/>
      <c r="NC8" s="755"/>
      <c r="ND8" s="755"/>
      <c r="NE8" s="755"/>
      <c r="NF8" s="755"/>
      <c r="NG8" s="755"/>
      <c r="NH8" s="755"/>
      <c r="NI8" s="755"/>
      <c r="NJ8" s="755"/>
      <c r="NK8" s="755"/>
      <c r="NL8" s="755"/>
      <c r="NM8" s="755"/>
      <c r="NN8" s="755"/>
      <c r="NO8" s="755"/>
      <c r="NP8" s="755"/>
      <c r="NQ8" s="755"/>
      <c r="NR8" s="755"/>
      <c r="NS8" s="755"/>
      <c r="NT8" s="755"/>
      <c r="NU8" s="755"/>
      <c r="NV8" s="755"/>
      <c r="NW8" s="755"/>
      <c r="NX8" s="755"/>
      <c r="NY8" s="755"/>
      <c r="NZ8" s="755"/>
      <c r="OA8" s="755"/>
      <c r="OB8" s="755"/>
      <c r="OC8" s="755"/>
      <c r="OD8" s="755"/>
      <c r="OE8" s="755"/>
      <c r="OF8" s="755"/>
      <c r="OG8" s="755"/>
      <c r="OH8" s="755"/>
      <c r="OI8" s="755"/>
      <c r="OJ8" s="755"/>
      <c r="OK8" s="755"/>
      <c r="OL8" s="755"/>
      <c r="OM8" s="755"/>
      <c r="ON8" s="755"/>
      <c r="OO8" s="755"/>
      <c r="OP8" s="755"/>
      <c r="OQ8" s="755"/>
      <c r="OR8" s="755"/>
      <c r="OS8" s="755"/>
      <c r="OT8" s="755"/>
      <c r="OU8" s="755"/>
      <c r="OV8" s="755"/>
      <c r="OW8" s="755"/>
      <c r="OX8" s="755"/>
      <c r="OY8" s="755"/>
      <c r="OZ8" s="755"/>
      <c r="PA8" s="755"/>
      <c r="PB8" s="755"/>
      <c r="PC8" s="755"/>
      <c r="PD8" s="755"/>
      <c r="PE8" s="755"/>
      <c r="PF8" s="755"/>
      <c r="PG8" s="755"/>
      <c r="PH8" s="755"/>
      <c r="PI8" s="755"/>
      <c r="PJ8" s="755"/>
      <c r="PK8" s="755"/>
      <c r="PL8" s="755"/>
      <c r="PM8" s="755"/>
      <c r="PN8" s="755"/>
      <c r="PO8" s="755"/>
      <c r="PP8" s="755"/>
      <c r="PQ8" s="755"/>
      <c r="PR8" s="755"/>
      <c r="PS8" s="755"/>
      <c r="PT8" s="755"/>
      <c r="PU8" s="755"/>
      <c r="PV8" s="755"/>
      <c r="PW8" s="755"/>
      <c r="PX8" s="755"/>
      <c r="PY8" s="755"/>
      <c r="PZ8" s="755"/>
      <c r="QA8" s="755"/>
      <c r="QB8" s="755"/>
      <c r="QC8" s="755"/>
      <c r="QD8" s="755"/>
      <c r="QE8" s="755"/>
      <c r="QF8" s="755"/>
      <c r="QG8" s="755"/>
      <c r="QH8" s="755"/>
      <c r="QI8" s="755"/>
      <c r="QJ8" s="755"/>
      <c r="QK8" s="755"/>
      <c r="QL8" s="755"/>
      <c r="QM8" s="755"/>
      <c r="QN8" s="755"/>
      <c r="QO8" s="755"/>
      <c r="QP8" s="755"/>
      <c r="QQ8" s="755"/>
      <c r="QR8" s="755"/>
      <c r="QS8" s="755"/>
      <c r="QT8" s="755"/>
      <c r="QU8" s="755"/>
      <c r="QV8" s="755"/>
      <c r="QW8" s="755"/>
      <c r="QX8" s="755"/>
      <c r="QY8" s="755"/>
      <c r="QZ8" s="755"/>
      <c r="RA8" s="755"/>
      <c r="RB8" s="755"/>
      <c r="RC8" s="755"/>
      <c r="RD8" s="755"/>
      <c r="RE8" s="755"/>
      <c r="RF8" s="755"/>
      <c r="RG8" s="755"/>
      <c r="RH8" s="755"/>
      <c r="RI8" s="755"/>
      <c r="RJ8" s="755"/>
      <c r="RK8" s="755"/>
      <c r="RL8" s="755"/>
      <c r="RM8" s="755"/>
      <c r="RN8" s="755"/>
      <c r="RO8" s="755"/>
      <c r="RP8" s="755"/>
      <c r="RQ8" s="755"/>
      <c r="RR8" s="755"/>
      <c r="RS8" s="755"/>
      <c r="RT8" s="755"/>
      <c r="RU8" s="755"/>
      <c r="RV8" s="755"/>
      <c r="RW8" s="755"/>
      <c r="RX8" s="755"/>
      <c r="RY8" s="755"/>
      <c r="RZ8" s="755"/>
      <c r="SA8" s="755"/>
      <c r="SB8" s="755"/>
      <c r="SC8" s="755"/>
      <c r="SD8" s="755"/>
      <c r="SE8" s="755"/>
      <c r="SF8" s="755"/>
      <c r="SG8" s="755"/>
      <c r="SH8" s="755"/>
      <c r="SI8" s="755"/>
      <c r="SJ8" s="755"/>
      <c r="SK8" s="755"/>
      <c r="SL8" s="755"/>
      <c r="SM8" s="755"/>
      <c r="SN8" s="755"/>
      <c r="SO8" s="755"/>
      <c r="SP8" s="755"/>
      <c r="SQ8" s="755"/>
      <c r="SR8" s="755"/>
      <c r="SS8" s="755"/>
      <c r="ST8" s="755"/>
      <c r="SU8" s="755"/>
      <c r="SV8" s="755"/>
      <c r="SW8" s="755"/>
      <c r="SX8" s="755"/>
      <c r="SY8" s="755"/>
      <c r="SZ8" s="755"/>
      <c r="TA8" s="755"/>
      <c r="TB8" s="755"/>
      <c r="TC8" s="755"/>
      <c r="TD8" s="755"/>
      <c r="TE8" s="755"/>
      <c r="TF8" s="755"/>
      <c r="TG8" s="755"/>
      <c r="TH8" s="755"/>
      <c r="TI8" s="755"/>
      <c r="TJ8" s="755"/>
      <c r="TK8" s="755"/>
      <c r="TL8" s="755"/>
      <c r="TM8" s="755"/>
      <c r="TN8" s="755"/>
      <c r="TO8" s="755"/>
      <c r="TP8" s="755"/>
      <c r="TQ8" s="755"/>
      <c r="TR8" s="755"/>
      <c r="TS8" s="755"/>
      <c r="TT8" s="755"/>
      <c r="TU8" s="755"/>
      <c r="TV8" s="755"/>
      <c r="TW8" s="755"/>
      <c r="TX8" s="755"/>
      <c r="TY8" s="755"/>
      <c r="TZ8" s="755"/>
      <c r="UA8" s="755"/>
      <c r="UB8" s="755"/>
      <c r="UC8" s="755"/>
      <c r="UD8" s="755"/>
      <c r="UE8" s="755"/>
      <c r="UF8" s="755"/>
      <c r="UG8" s="755"/>
      <c r="UH8" s="755"/>
      <c r="UI8" s="755"/>
      <c r="UJ8" s="755"/>
      <c r="UK8" s="755"/>
      <c r="UL8" s="755"/>
      <c r="UM8" s="755"/>
      <c r="UN8" s="755"/>
      <c r="UO8" s="755"/>
      <c r="UP8" s="755"/>
      <c r="UQ8" s="755"/>
      <c r="UR8" s="755"/>
      <c r="US8" s="755"/>
      <c r="UT8" s="755"/>
      <c r="UU8" s="755"/>
      <c r="UV8" s="755"/>
      <c r="UW8" s="755"/>
      <c r="UX8" s="755"/>
      <c r="UY8" s="755"/>
      <c r="UZ8" s="755"/>
      <c r="VA8" s="755"/>
      <c r="VB8" s="755"/>
      <c r="VC8" s="755"/>
      <c r="VD8" s="755"/>
      <c r="VE8" s="755"/>
      <c r="VF8" s="755"/>
      <c r="VG8" s="755"/>
      <c r="VH8" s="755"/>
      <c r="VI8" s="755"/>
      <c r="VJ8" s="755"/>
      <c r="VK8" s="755"/>
      <c r="VL8" s="755"/>
      <c r="VM8" s="755"/>
      <c r="VN8" s="755"/>
      <c r="VO8" s="755"/>
      <c r="VP8" s="755"/>
      <c r="VQ8" s="755"/>
      <c r="VR8" s="755"/>
      <c r="VS8" s="755"/>
      <c r="VT8" s="755"/>
      <c r="VU8" s="755"/>
      <c r="VV8" s="755"/>
      <c r="VW8" s="755"/>
      <c r="VX8" s="755"/>
      <c r="VY8" s="755"/>
      <c r="VZ8" s="755"/>
      <c r="WA8" s="755"/>
      <c r="WB8" s="755"/>
      <c r="WC8" s="755"/>
      <c r="WD8" s="755"/>
      <c r="WE8" s="755"/>
      <c r="WF8" s="755"/>
      <c r="WG8" s="755"/>
      <c r="WH8" s="755"/>
      <c r="WI8" s="755"/>
      <c r="WJ8" s="755"/>
      <c r="WK8" s="755"/>
      <c r="WL8" s="755"/>
      <c r="WM8" s="755"/>
      <c r="WN8" s="755"/>
      <c r="WO8" s="755"/>
      <c r="WP8" s="755"/>
      <c r="WQ8" s="755"/>
      <c r="WR8" s="755"/>
      <c r="WS8" s="755"/>
      <c r="WT8" s="755"/>
      <c r="WU8" s="755"/>
      <c r="WV8" s="755"/>
      <c r="WW8" s="755"/>
      <c r="WX8" s="755"/>
      <c r="WY8" s="755"/>
      <c r="WZ8" s="755"/>
      <c r="XA8" s="755"/>
      <c r="XB8" s="755"/>
      <c r="XC8" s="755"/>
      <c r="XD8" s="755"/>
      <c r="XE8" s="755"/>
      <c r="XF8" s="755"/>
      <c r="XG8" s="755"/>
      <c r="XH8" s="755"/>
      <c r="XI8" s="755"/>
      <c r="XJ8" s="755"/>
      <c r="XK8" s="755"/>
      <c r="XL8" s="755"/>
      <c r="XM8" s="755"/>
      <c r="XN8" s="755"/>
      <c r="XO8" s="755"/>
      <c r="XP8" s="755"/>
      <c r="XQ8" s="755"/>
      <c r="XR8" s="755"/>
      <c r="XS8" s="755"/>
      <c r="XT8" s="755"/>
      <c r="XU8" s="755"/>
      <c r="XV8" s="755"/>
      <c r="XW8" s="755"/>
      <c r="XX8" s="755"/>
      <c r="XY8" s="755"/>
      <c r="XZ8" s="755"/>
      <c r="YA8" s="755"/>
      <c r="YB8" s="755"/>
      <c r="YC8" s="755"/>
      <c r="YD8" s="755"/>
      <c r="YE8" s="755"/>
      <c r="YF8" s="755"/>
      <c r="YG8" s="755"/>
      <c r="YH8" s="755"/>
      <c r="YI8" s="755"/>
      <c r="YJ8" s="755"/>
      <c r="YK8" s="755"/>
      <c r="YL8" s="755"/>
      <c r="YM8" s="755"/>
      <c r="YN8" s="755"/>
      <c r="YO8" s="755"/>
      <c r="YP8" s="755"/>
      <c r="YQ8" s="755"/>
      <c r="YR8" s="755"/>
      <c r="YS8" s="755"/>
      <c r="YT8" s="755"/>
      <c r="YU8" s="755"/>
      <c r="YV8" s="755"/>
      <c r="YW8" s="755"/>
      <c r="YX8" s="755"/>
      <c r="YY8" s="755"/>
      <c r="YZ8" s="755"/>
      <c r="ZA8" s="755"/>
      <c r="ZB8" s="755"/>
      <c r="ZC8" s="755"/>
      <c r="ZD8" s="755"/>
      <c r="ZE8" s="755"/>
      <c r="ZF8" s="755"/>
      <c r="ZG8" s="755"/>
      <c r="ZH8" s="755"/>
      <c r="ZI8" s="755"/>
      <c r="ZJ8" s="755"/>
      <c r="ZK8" s="755"/>
      <c r="ZL8" s="755"/>
      <c r="ZM8" s="755"/>
      <c r="ZN8" s="755"/>
      <c r="ZO8" s="755"/>
      <c r="ZP8" s="755"/>
      <c r="ZQ8" s="755"/>
      <c r="ZR8" s="755"/>
      <c r="ZS8" s="755"/>
      <c r="ZT8" s="755"/>
      <c r="ZU8" s="755"/>
      <c r="ZV8" s="755"/>
      <c r="ZW8" s="755"/>
      <c r="ZX8" s="755"/>
      <c r="ZY8" s="755"/>
      <c r="ZZ8" s="755"/>
      <c r="AAA8" s="755"/>
      <c r="AAB8" s="755"/>
      <c r="AAC8" s="755"/>
      <c r="AAD8" s="755"/>
      <c r="AAE8" s="755"/>
      <c r="AAF8" s="755"/>
      <c r="AAG8" s="755"/>
      <c r="AAH8" s="755"/>
      <c r="AAI8" s="755"/>
      <c r="AAJ8" s="755"/>
      <c r="AAK8" s="755"/>
      <c r="AAL8" s="755"/>
      <c r="AAM8" s="755"/>
      <c r="AAN8" s="755"/>
      <c r="AAO8" s="755"/>
      <c r="AAP8" s="755"/>
      <c r="AAQ8" s="755"/>
      <c r="AAR8" s="755"/>
      <c r="AAS8" s="755"/>
      <c r="AAT8" s="755"/>
      <c r="AAU8" s="755"/>
      <c r="AAV8" s="755"/>
      <c r="AAW8" s="755"/>
      <c r="AAX8" s="755"/>
      <c r="AAY8" s="755"/>
      <c r="AAZ8" s="755"/>
      <c r="ABA8" s="755"/>
      <c r="ABB8" s="755"/>
      <c r="ABC8" s="755"/>
      <c r="ABD8" s="755"/>
      <c r="ABE8" s="755"/>
      <c r="ABF8" s="755"/>
      <c r="ABG8" s="755"/>
      <c r="ABH8" s="755"/>
      <c r="ABI8" s="755"/>
      <c r="ABJ8" s="755"/>
      <c r="ABK8" s="755"/>
      <c r="ABL8" s="755"/>
      <c r="ABM8" s="755"/>
      <c r="ABN8" s="755"/>
      <c r="ABO8" s="755"/>
      <c r="ABP8" s="755"/>
      <c r="ABQ8" s="755"/>
      <c r="ABR8" s="755"/>
      <c r="ABS8" s="755"/>
      <c r="ABT8" s="755"/>
      <c r="ABU8" s="755"/>
      <c r="ABV8" s="755"/>
      <c r="ABW8" s="755"/>
      <c r="ABX8" s="755"/>
      <c r="ABY8" s="755"/>
      <c r="ABZ8" s="755"/>
      <c r="ACA8" s="755"/>
      <c r="ACB8" s="755"/>
      <c r="ACC8" s="755"/>
      <c r="ACD8" s="755"/>
      <c r="ACE8" s="755"/>
      <c r="ACF8" s="755"/>
      <c r="ACG8" s="755"/>
      <c r="ACH8" s="755"/>
      <c r="ACI8" s="755"/>
      <c r="ACJ8" s="755"/>
      <c r="ACK8" s="755"/>
      <c r="ACL8" s="755"/>
      <c r="ACM8" s="755"/>
      <c r="ACN8" s="755"/>
      <c r="ACO8" s="755"/>
      <c r="ACP8" s="755"/>
      <c r="ACQ8" s="755"/>
      <c r="ACR8" s="755"/>
      <c r="ACS8" s="755"/>
      <c r="ACT8" s="755"/>
      <c r="ACU8" s="755"/>
      <c r="ACV8" s="755"/>
      <c r="ACW8" s="755"/>
      <c r="ACX8" s="755"/>
      <c r="ACY8" s="755"/>
      <c r="ACZ8" s="755"/>
      <c r="ADA8" s="755"/>
      <c r="ADB8" s="755"/>
      <c r="ADC8" s="755"/>
      <c r="ADD8" s="755"/>
      <c r="ADE8" s="755"/>
      <c r="ADF8" s="755"/>
      <c r="ADG8" s="755"/>
      <c r="ADH8" s="755"/>
      <c r="ADI8" s="755"/>
      <c r="ADJ8" s="755"/>
      <c r="ADK8" s="755"/>
      <c r="ADL8" s="755"/>
      <c r="ADM8" s="755"/>
      <c r="ADN8" s="755"/>
      <c r="ADO8" s="755"/>
      <c r="ADP8" s="755"/>
      <c r="ADQ8" s="755"/>
      <c r="ADR8" s="755"/>
      <c r="ADS8" s="755"/>
      <c r="ADT8" s="755"/>
      <c r="ADU8" s="755"/>
      <c r="ADV8" s="755"/>
      <c r="ADW8" s="755"/>
      <c r="ADX8" s="755"/>
      <c r="ADY8" s="755"/>
      <c r="ADZ8" s="755"/>
      <c r="AEA8" s="755"/>
      <c r="AEB8" s="755"/>
      <c r="AEC8" s="755"/>
      <c r="AED8" s="755"/>
      <c r="AEE8" s="755"/>
      <c r="AEF8" s="755"/>
      <c r="AEG8" s="755"/>
      <c r="AEH8" s="755"/>
      <c r="AEI8" s="755"/>
      <c r="AEJ8" s="755"/>
      <c r="AEK8" s="755"/>
      <c r="AEL8" s="755"/>
      <c r="AEM8" s="755"/>
      <c r="AEN8" s="755"/>
      <c r="AEO8" s="755"/>
      <c r="AEP8" s="755"/>
      <c r="AEQ8" s="755"/>
      <c r="AER8" s="755"/>
      <c r="AES8" s="755"/>
      <c r="AET8" s="755"/>
      <c r="AEU8" s="755"/>
      <c r="AEV8" s="755"/>
      <c r="AEW8" s="755"/>
      <c r="AEX8" s="755"/>
      <c r="AEY8" s="755"/>
      <c r="AEZ8" s="755"/>
      <c r="AFA8" s="755"/>
      <c r="AFB8" s="755"/>
      <c r="AFC8" s="755"/>
      <c r="AFD8" s="755"/>
      <c r="AFE8" s="755"/>
      <c r="AFF8" s="755"/>
      <c r="AFG8" s="755"/>
      <c r="AFH8" s="755"/>
      <c r="AFI8" s="755"/>
      <c r="AFJ8" s="755"/>
      <c r="AFK8" s="755"/>
      <c r="AFL8" s="755"/>
      <c r="AFM8" s="755"/>
      <c r="AFN8" s="755"/>
      <c r="AFO8" s="755"/>
      <c r="AFP8" s="755"/>
      <c r="AFQ8" s="755"/>
      <c r="AFR8" s="755"/>
      <c r="AFS8" s="755"/>
      <c r="AFT8" s="755"/>
      <c r="AFU8" s="755"/>
      <c r="AFV8" s="755"/>
      <c r="AFW8" s="755"/>
      <c r="AFX8" s="755"/>
      <c r="AFY8" s="755"/>
      <c r="AFZ8" s="755"/>
      <c r="AGA8" s="755"/>
      <c r="AGB8" s="755"/>
      <c r="AGC8" s="755"/>
      <c r="AGD8" s="755"/>
      <c r="AGE8" s="755"/>
      <c r="AGF8" s="755"/>
      <c r="AGG8" s="755"/>
      <c r="AGH8" s="755"/>
      <c r="AGI8" s="755"/>
      <c r="AGJ8" s="755"/>
      <c r="AGK8" s="755"/>
      <c r="AGL8" s="755"/>
      <c r="AGM8" s="755"/>
      <c r="AGN8" s="755"/>
      <c r="AGO8" s="755"/>
      <c r="AGP8" s="755"/>
      <c r="AGQ8" s="755"/>
      <c r="AGR8" s="755"/>
      <c r="AGS8" s="755"/>
      <c r="AGT8" s="755"/>
      <c r="AGU8" s="755"/>
      <c r="AGV8" s="755"/>
      <c r="AGW8" s="755"/>
      <c r="AGX8" s="755"/>
      <c r="AGY8" s="755"/>
      <c r="AGZ8" s="755"/>
      <c r="AHA8" s="755"/>
      <c r="AHB8" s="755"/>
      <c r="AHC8" s="755"/>
      <c r="AHD8" s="755"/>
      <c r="AHE8" s="755"/>
      <c r="AHF8" s="755"/>
      <c r="AHG8" s="755"/>
      <c r="AHH8" s="755"/>
      <c r="AHI8" s="755"/>
      <c r="AHJ8" s="755"/>
      <c r="AHK8" s="755"/>
      <c r="AHL8" s="755"/>
      <c r="AHM8" s="755"/>
      <c r="AHN8" s="755"/>
      <c r="AHO8" s="755"/>
      <c r="AHP8" s="755"/>
      <c r="AHQ8" s="755"/>
      <c r="AHR8" s="755"/>
      <c r="AHS8" s="755"/>
      <c r="AHT8" s="755"/>
      <c r="AHU8" s="755"/>
      <c r="AHV8" s="755"/>
      <c r="AHW8" s="755"/>
      <c r="AHX8" s="755"/>
      <c r="AHY8" s="755"/>
      <c r="AHZ8" s="755"/>
      <c r="AIA8" s="755"/>
      <c r="AIB8" s="755"/>
      <c r="AIC8" s="755"/>
      <c r="AID8" s="755"/>
      <c r="AIE8" s="755"/>
      <c r="AIF8" s="755"/>
      <c r="AIG8" s="755"/>
      <c r="AIH8" s="755"/>
      <c r="AII8" s="755"/>
      <c r="AIJ8" s="755"/>
      <c r="AIK8" s="755"/>
      <c r="AIL8" s="755"/>
      <c r="AIM8" s="755"/>
      <c r="AIN8" s="755"/>
      <c r="AIO8" s="755"/>
      <c r="AIP8" s="755"/>
      <c r="AIQ8" s="755"/>
      <c r="AIR8" s="755"/>
      <c r="AIS8" s="755"/>
      <c r="AIT8" s="755"/>
      <c r="AIU8" s="755"/>
      <c r="AIV8" s="755"/>
      <c r="AIW8" s="755"/>
      <c r="AIX8" s="755"/>
      <c r="AIY8" s="755"/>
      <c r="AIZ8" s="755"/>
      <c r="AJA8" s="755"/>
      <c r="AJB8" s="755"/>
      <c r="AJC8" s="755"/>
      <c r="AJD8" s="755"/>
      <c r="AJE8" s="755"/>
      <c r="AJF8" s="755"/>
      <c r="AJG8" s="755"/>
      <c r="AJH8" s="755"/>
      <c r="AJI8" s="755"/>
      <c r="AJJ8" s="755"/>
      <c r="AJK8" s="755"/>
      <c r="AJL8" s="755"/>
      <c r="AJM8" s="755"/>
      <c r="AJN8" s="755"/>
      <c r="AJO8" s="755"/>
      <c r="AJP8" s="755"/>
      <c r="AJQ8" s="755"/>
      <c r="AJR8" s="755"/>
      <c r="AJS8" s="755"/>
      <c r="AJT8" s="755"/>
      <c r="AJU8" s="755"/>
      <c r="AJV8" s="755"/>
      <c r="AJW8" s="755"/>
      <c r="AJX8" s="755"/>
      <c r="AJY8" s="755"/>
      <c r="AJZ8" s="755"/>
      <c r="AKA8" s="755"/>
      <c r="AKB8" s="755"/>
      <c r="AKC8" s="755"/>
      <c r="AKD8" s="755"/>
      <c r="AKE8" s="755"/>
      <c r="AKF8" s="755"/>
      <c r="AKG8" s="755"/>
      <c r="AKH8" s="755"/>
      <c r="AKI8" s="755"/>
      <c r="AKJ8" s="755"/>
      <c r="AKK8" s="755"/>
      <c r="AKL8" s="755"/>
      <c r="AKM8" s="755"/>
      <c r="AKN8" s="755"/>
      <c r="AKO8" s="755"/>
      <c r="AKP8" s="755"/>
      <c r="AKQ8" s="755"/>
      <c r="AKR8" s="755"/>
      <c r="AKS8" s="755"/>
      <c r="AKT8" s="755"/>
      <c r="AKU8" s="755"/>
      <c r="AKV8" s="755"/>
      <c r="AKW8" s="755"/>
      <c r="AKX8" s="755"/>
      <c r="AKY8" s="755"/>
      <c r="AKZ8" s="755"/>
      <c r="ALA8" s="755"/>
      <c r="ALB8" s="755"/>
      <c r="ALC8" s="755"/>
      <c r="ALD8" s="755"/>
      <c r="ALE8" s="755"/>
      <c r="ALF8" s="755"/>
      <c r="ALG8" s="755"/>
      <c r="ALH8" s="755"/>
      <c r="ALI8" s="755"/>
      <c r="ALJ8" s="755"/>
      <c r="ALK8" s="755"/>
      <c r="ALL8" s="755"/>
      <c r="ALM8" s="755"/>
      <c r="ALN8" s="755"/>
      <c r="ALO8" s="755"/>
      <c r="ALP8" s="755"/>
      <c r="ALQ8" s="755"/>
      <c r="ALR8" s="755"/>
      <c r="ALS8" s="755"/>
      <c r="ALT8" s="755"/>
      <c r="ALU8" s="755"/>
      <c r="ALV8" s="755"/>
      <c r="ALW8" s="755"/>
      <c r="ALX8" s="755"/>
      <c r="ALY8" s="755"/>
      <c r="ALZ8" s="755"/>
      <c r="AMA8" s="755"/>
      <c r="AMB8" s="755"/>
      <c r="AMC8" s="755"/>
      <c r="AMD8" s="755"/>
      <c r="AME8" s="755"/>
      <c r="AMF8" s="755"/>
      <c r="AMG8" s="755"/>
      <c r="AMH8" s="755"/>
      <c r="AMI8" s="755"/>
      <c r="AMJ8" s="755"/>
      <c r="AMK8" s="755"/>
      <c r="AML8" s="755"/>
      <c r="AMM8" s="755"/>
      <c r="AMN8" s="755"/>
      <c r="AMO8" s="755"/>
      <c r="AMP8" s="755"/>
      <c r="AMQ8" s="755"/>
      <c r="AMR8" s="755"/>
      <c r="AMS8" s="755"/>
      <c r="AMT8" s="755"/>
      <c r="AMU8" s="755"/>
      <c r="AMV8" s="755"/>
      <c r="AMW8" s="755"/>
      <c r="AMX8" s="755"/>
      <c r="AMY8" s="755"/>
      <c r="AMZ8" s="755"/>
      <c r="ANA8" s="755"/>
      <c r="ANB8" s="755"/>
      <c r="ANC8" s="755"/>
      <c r="AND8" s="755"/>
      <c r="ANE8" s="755"/>
      <c r="ANF8" s="755"/>
      <c r="ANG8" s="755"/>
      <c r="ANH8" s="755"/>
      <c r="ANI8" s="755"/>
      <c r="ANJ8" s="755"/>
      <c r="ANK8" s="755"/>
      <c r="ANL8" s="755"/>
      <c r="ANM8" s="755"/>
      <c r="ANN8" s="755"/>
      <c r="ANO8" s="755"/>
      <c r="ANP8" s="755"/>
      <c r="ANQ8" s="755"/>
      <c r="ANR8" s="755"/>
      <c r="ANS8" s="755"/>
      <c r="ANT8" s="755"/>
      <c r="ANU8" s="755"/>
      <c r="ANV8" s="755"/>
      <c r="ANW8" s="755"/>
      <c r="ANX8" s="755"/>
      <c r="ANY8" s="755"/>
      <c r="ANZ8" s="755"/>
      <c r="AOA8" s="755"/>
      <c r="AOB8" s="755"/>
      <c r="AOC8" s="755"/>
      <c r="AOD8" s="755"/>
      <c r="AOE8" s="755"/>
      <c r="AOF8" s="755"/>
      <c r="AOG8" s="755"/>
      <c r="AOH8" s="755"/>
      <c r="AOI8" s="755"/>
      <c r="AOJ8" s="755"/>
      <c r="AOK8" s="755"/>
      <c r="AOL8" s="755"/>
      <c r="AOM8" s="755"/>
      <c r="AON8" s="755"/>
      <c r="AOO8" s="755"/>
      <c r="AOP8" s="755"/>
      <c r="AOQ8" s="755"/>
      <c r="AOR8" s="755"/>
      <c r="AOS8" s="755"/>
      <c r="AOT8" s="755"/>
      <c r="AOU8" s="755"/>
      <c r="AOV8" s="755"/>
      <c r="AOW8" s="755"/>
      <c r="AOX8" s="755"/>
      <c r="AOY8" s="755"/>
      <c r="AOZ8" s="755"/>
      <c r="APA8" s="755"/>
      <c r="APB8" s="755"/>
      <c r="APC8" s="755"/>
      <c r="APD8" s="755"/>
      <c r="APE8" s="755"/>
      <c r="APF8" s="755"/>
      <c r="APG8" s="755"/>
      <c r="APH8" s="755"/>
      <c r="API8" s="755"/>
      <c r="APJ8" s="755"/>
      <c r="APK8" s="755"/>
      <c r="APL8" s="755"/>
      <c r="APM8" s="755"/>
      <c r="APN8" s="755"/>
      <c r="APO8" s="755"/>
      <c r="APP8" s="755"/>
      <c r="APQ8" s="755"/>
      <c r="APR8" s="755"/>
      <c r="APS8" s="755"/>
      <c r="APT8" s="755"/>
      <c r="APU8" s="755"/>
      <c r="APV8" s="755"/>
      <c r="APW8" s="755"/>
      <c r="APX8" s="755"/>
      <c r="APY8" s="755"/>
      <c r="APZ8" s="755"/>
      <c r="AQA8" s="755"/>
      <c r="AQB8" s="755"/>
      <c r="AQC8" s="755"/>
      <c r="AQD8" s="755"/>
      <c r="AQE8" s="755"/>
      <c r="AQF8" s="755"/>
      <c r="AQG8" s="755"/>
      <c r="AQH8" s="755"/>
      <c r="AQI8" s="755"/>
      <c r="AQJ8" s="755"/>
      <c r="AQK8" s="755"/>
      <c r="AQL8" s="755"/>
      <c r="AQM8" s="755"/>
      <c r="AQN8" s="755"/>
      <c r="AQO8" s="755"/>
      <c r="AQP8" s="755"/>
      <c r="AQQ8" s="755"/>
      <c r="AQR8" s="755"/>
      <c r="AQS8" s="755"/>
      <c r="AQT8" s="755"/>
      <c r="AQU8" s="755"/>
      <c r="AQV8" s="755"/>
      <c r="AQW8" s="755"/>
      <c r="AQX8" s="755"/>
      <c r="AQY8" s="755"/>
      <c r="AQZ8" s="755"/>
      <c r="ARA8" s="755"/>
      <c r="ARB8" s="755"/>
      <c r="ARC8" s="755"/>
      <c r="ARD8" s="755"/>
      <c r="ARE8" s="755"/>
      <c r="ARF8" s="755"/>
      <c r="ARG8" s="755"/>
      <c r="ARH8" s="755"/>
      <c r="ARI8" s="755"/>
      <c r="ARJ8" s="755"/>
      <c r="ARK8" s="755"/>
      <c r="ARL8" s="755"/>
      <c r="ARM8" s="755"/>
      <c r="ARN8" s="755"/>
      <c r="ARO8" s="755"/>
      <c r="ARP8" s="755"/>
      <c r="ARQ8" s="755"/>
      <c r="ARR8" s="755"/>
      <c r="ARS8" s="755"/>
      <c r="ART8" s="755"/>
      <c r="ARU8" s="755"/>
      <c r="ARV8" s="755"/>
      <c r="ARW8" s="755"/>
      <c r="ARX8" s="755"/>
      <c r="ARY8" s="755"/>
      <c r="ARZ8" s="755"/>
      <c r="ASA8" s="755"/>
      <c r="ASB8" s="755"/>
      <c r="ASC8" s="755"/>
      <c r="ASD8" s="755"/>
      <c r="ASE8" s="755"/>
      <c r="ASF8" s="755"/>
      <c r="ASG8" s="755"/>
      <c r="ASH8" s="755"/>
      <c r="ASI8" s="755"/>
      <c r="ASJ8" s="755"/>
      <c r="ASK8" s="755"/>
      <c r="ASL8" s="755"/>
      <c r="ASM8" s="755"/>
      <c r="ASN8" s="755"/>
      <c r="ASO8" s="755"/>
      <c r="ASP8" s="755"/>
      <c r="ASQ8" s="755"/>
      <c r="ASR8" s="755"/>
      <c r="ASS8" s="755"/>
      <c r="AST8" s="755"/>
      <c r="ASU8" s="755"/>
      <c r="ASV8" s="755"/>
      <c r="ASW8" s="755"/>
      <c r="ASX8" s="755"/>
      <c r="ASY8" s="755"/>
      <c r="ASZ8" s="755"/>
      <c r="ATA8" s="755"/>
      <c r="ATB8" s="755"/>
      <c r="ATC8" s="755"/>
      <c r="ATD8" s="755"/>
      <c r="ATE8" s="755"/>
      <c r="ATF8" s="755"/>
      <c r="ATG8" s="755"/>
      <c r="ATH8" s="755"/>
      <c r="ATI8" s="755"/>
      <c r="ATJ8" s="755"/>
      <c r="ATK8" s="755"/>
      <c r="ATL8" s="755"/>
      <c r="ATM8" s="755"/>
      <c r="ATN8" s="755"/>
      <c r="ATO8" s="755"/>
      <c r="ATP8" s="755"/>
      <c r="ATQ8" s="755"/>
      <c r="ATR8" s="755"/>
      <c r="ATS8" s="755"/>
      <c r="ATT8" s="755"/>
      <c r="ATU8" s="755"/>
      <c r="ATV8" s="755"/>
      <c r="ATW8" s="755"/>
      <c r="ATX8" s="755"/>
      <c r="ATY8" s="755"/>
      <c r="ATZ8" s="755"/>
      <c r="AUA8" s="755"/>
      <c r="AUB8" s="755"/>
      <c r="AUC8" s="755"/>
      <c r="AUD8" s="755"/>
      <c r="AUE8" s="755"/>
      <c r="AUF8" s="755"/>
      <c r="AUG8" s="755"/>
      <c r="AUH8" s="755"/>
      <c r="AUI8" s="755"/>
      <c r="AUJ8" s="755"/>
      <c r="AUK8" s="755"/>
      <c r="AUL8" s="755"/>
      <c r="AUM8" s="755"/>
      <c r="AUN8" s="755"/>
      <c r="AUO8" s="755"/>
      <c r="AUP8" s="755"/>
      <c r="AUQ8" s="755"/>
      <c r="AUR8" s="755"/>
      <c r="AUS8" s="755"/>
      <c r="AUT8" s="755"/>
      <c r="AUU8" s="755"/>
      <c r="AUV8" s="755"/>
      <c r="AUW8" s="755"/>
      <c r="AUX8" s="755"/>
      <c r="AUY8" s="755"/>
      <c r="AUZ8" s="755"/>
      <c r="AVA8" s="755"/>
      <c r="AVB8" s="755"/>
      <c r="AVC8" s="755"/>
      <c r="AVD8" s="755"/>
      <c r="AVE8" s="755"/>
      <c r="AVF8" s="755"/>
      <c r="AVG8" s="755"/>
      <c r="AVH8" s="755"/>
      <c r="AVI8" s="755"/>
      <c r="AVJ8" s="755"/>
      <c r="AVK8" s="755"/>
      <c r="AVL8" s="755"/>
      <c r="AVM8" s="755"/>
      <c r="AVN8" s="755"/>
      <c r="AVO8" s="755"/>
      <c r="AVP8" s="755"/>
      <c r="AVQ8" s="755"/>
      <c r="AVR8" s="755"/>
      <c r="AVS8" s="755"/>
      <c r="AVT8" s="755"/>
      <c r="AVU8" s="755"/>
      <c r="AVV8" s="755"/>
      <c r="AVW8" s="755"/>
      <c r="AVX8" s="755"/>
      <c r="AVY8" s="755"/>
      <c r="AVZ8" s="755"/>
      <c r="AWA8" s="755"/>
      <c r="AWB8" s="755"/>
      <c r="AWC8" s="755"/>
      <c r="AWD8" s="755"/>
      <c r="AWE8" s="755"/>
      <c r="AWF8" s="755"/>
      <c r="AWG8" s="755"/>
      <c r="AWH8" s="755"/>
      <c r="AWI8" s="755"/>
      <c r="AWJ8" s="755"/>
      <c r="AWK8" s="755"/>
      <c r="AWL8" s="755"/>
      <c r="AWM8" s="755"/>
      <c r="AWN8" s="755"/>
      <c r="AWO8" s="755"/>
      <c r="AWP8" s="755"/>
      <c r="AWQ8" s="755"/>
      <c r="AWR8" s="755"/>
      <c r="AWS8" s="755"/>
      <c r="AWT8" s="755"/>
      <c r="AWU8" s="755"/>
      <c r="AWV8" s="755"/>
      <c r="AWW8" s="755"/>
      <c r="AWX8" s="755"/>
      <c r="AWY8" s="755"/>
      <c r="AWZ8" s="755"/>
      <c r="AXA8" s="755"/>
      <c r="AXB8" s="755"/>
      <c r="AXC8" s="755"/>
      <c r="AXD8" s="755"/>
      <c r="AXE8" s="755"/>
      <c r="AXF8" s="755"/>
      <c r="AXG8" s="755"/>
      <c r="AXH8" s="755"/>
      <c r="AXI8" s="755"/>
      <c r="AXJ8" s="755"/>
      <c r="AXK8" s="755"/>
      <c r="AXL8" s="755"/>
      <c r="AXM8" s="755"/>
      <c r="AXN8" s="755"/>
      <c r="AXO8" s="755"/>
      <c r="AXP8" s="755"/>
      <c r="AXQ8" s="755"/>
      <c r="AXR8" s="755"/>
      <c r="AXS8" s="755"/>
      <c r="AXT8" s="755"/>
      <c r="AXU8" s="755"/>
      <c r="AXV8" s="755"/>
      <c r="AXW8" s="755"/>
      <c r="AXX8" s="755"/>
      <c r="AXY8" s="755"/>
      <c r="AXZ8" s="755"/>
      <c r="AYA8" s="755"/>
      <c r="AYB8" s="755"/>
      <c r="AYC8" s="755"/>
      <c r="AYD8" s="755"/>
      <c r="AYE8" s="755"/>
      <c r="AYF8" s="755"/>
      <c r="AYG8" s="755"/>
      <c r="AYH8" s="755"/>
      <c r="AYI8" s="755"/>
      <c r="AYJ8" s="755"/>
      <c r="AYK8" s="755"/>
      <c r="AYL8" s="755"/>
      <c r="AYM8" s="755"/>
      <c r="AYN8" s="755"/>
      <c r="AYO8" s="755"/>
      <c r="AYP8" s="755"/>
      <c r="AYQ8" s="755"/>
      <c r="AYR8" s="755"/>
      <c r="AYS8" s="755"/>
      <c r="AYT8" s="755"/>
      <c r="AYU8" s="755"/>
      <c r="AYV8" s="755"/>
      <c r="AYW8" s="755"/>
      <c r="AYX8" s="755"/>
      <c r="AYY8" s="755"/>
      <c r="AYZ8" s="755"/>
      <c r="AZA8" s="755"/>
      <c r="AZB8" s="755"/>
      <c r="AZC8" s="755"/>
      <c r="AZD8" s="755"/>
      <c r="AZE8" s="755"/>
      <c r="AZF8" s="755"/>
      <c r="AZG8" s="755"/>
      <c r="AZH8" s="755"/>
      <c r="AZI8" s="755"/>
      <c r="AZJ8" s="755"/>
      <c r="AZK8" s="755"/>
      <c r="AZL8" s="755"/>
      <c r="AZM8" s="755"/>
      <c r="AZN8" s="755"/>
      <c r="AZO8" s="755"/>
      <c r="AZP8" s="755"/>
      <c r="AZQ8" s="755"/>
      <c r="AZR8" s="755"/>
      <c r="AZS8" s="755"/>
      <c r="AZT8" s="755"/>
      <c r="AZU8" s="755"/>
      <c r="AZV8" s="755"/>
      <c r="AZW8" s="755"/>
      <c r="AZX8" s="755"/>
      <c r="AZY8" s="755"/>
      <c r="AZZ8" s="755"/>
      <c r="BAA8" s="755"/>
      <c r="BAB8" s="755"/>
      <c r="BAC8" s="755"/>
      <c r="BAD8" s="755"/>
      <c r="BAE8" s="755"/>
      <c r="BAF8" s="755"/>
      <c r="BAG8" s="755"/>
      <c r="BAH8" s="755"/>
      <c r="BAI8" s="755"/>
      <c r="BAJ8" s="755"/>
      <c r="BAK8" s="755"/>
      <c r="BAL8" s="755"/>
      <c r="BAM8" s="755"/>
      <c r="BAN8" s="755"/>
      <c r="BAO8" s="755"/>
      <c r="BAP8" s="755"/>
      <c r="BAQ8" s="755"/>
      <c r="BAR8" s="755"/>
      <c r="BAS8" s="755"/>
      <c r="BAT8" s="755"/>
      <c r="BAU8" s="755"/>
      <c r="BAV8" s="755"/>
      <c r="BAW8" s="755"/>
      <c r="BAX8" s="755"/>
      <c r="BAY8" s="755"/>
      <c r="BAZ8" s="755"/>
      <c r="BBA8" s="755"/>
      <c r="BBB8" s="755"/>
      <c r="BBC8" s="755"/>
      <c r="BBD8" s="755"/>
      <c r="BBE8" s="755"/>
      <c r="BBF8" s="755"/>
      <c r="BBG8" s="755"/>
      <c r="BBH8" s="755"/>
      <c r="BBI8" s="755"/>
      <c r="BBJ8" s="755"/>
      <c r="BBK8" s="755"/>
      <c r="BBL8" s="755"/>
      <c r="BBM8" s="755"/>
      <c r="BBN8" s="755"/>
      <c r="BBO8" s="755"/>
      <c r="BBP8" s="755"/>
      <c r="BBQ8" s="755"/>
      <c r="BBR8" s="755"/>
      <c r="BBS8" s="755"/>
      <c r="BBT8" s="755"/>
      <c r="BBU8" s="755"/>
      <c r="BBV8" s="755"/>
      <c r="BBW8" s="755"/>
      <c r="BBX8" s="755"/>
      <c r="BBY8" s="755"/>
      <c r="BBZ8" s="755"/>
      <c r="BCA8" s="755"/>
      <c r="BCB8" s="755"/>
      <c r="BCC8" s="755"/>
      <c r="BCD8" s="755"/>
      <c r="BCE8" s="755"/>
      <c r="BCF8" s="755"/>
      <c r="BCG8" s="755"/>
      <c r="BCH8" s="755"/>
      <c r="BCI8" s="755"/>
      <c r="BCJ8" s="755"/>
      <c r="BCK8" s="755"/>
      <c r="BCL8" s="755"/>
      <c r="BCM8" s="755"/>
      <c r="BCN8" s="755"/>
      <c r="BCO8" s="755"/>
      <c r="BCP8" s="755"/>
      <c r="BCQ8" s="755"/>
      <c r="BCR8" s="755"/>
      <c r="BCS8" s="755"/>
      <c r="BCT8" s="755"/>
      <c r="BCU8" s="755"/>
      <c r="BCV8" s="755"/>
      <c r="BCW8" s="755"/>
      <c r="BCX8" s="755"/>
      <c r="BCY8" s="755"/>
      <c r="BCZ8" s="755"/>
      <c r="BDA8" s="755"/>
      <c r="BDB8" s="755"/>
      <c r="BDC8" s="755"/>
      <c r="BDD8" s="755"/>
      <c r="BDE8" s="755"/>
      <c r="BDF8" s="755"/>
      <c r="BDG8" s="755"/>
      <c r="BDH8" s="755"/>
      <c r="BDI8" s="755"/>
      <c r="BDJ8" s="755"/>
      <c r="BDK8" s="755"/>
      <c r="BDL8" s="755"/>
      <c r="BDM8" s="755"/>
      <c r="BDN8" s="755"/>
      <c r="BDO8" s="755"/>
      <c r="BDP8" s="755"/>
      <c r="BDQ8" s="755"/>
      <c r="BDR8" s="755"/>
      <c r="BDS8" s="755"/>
      <c r="BDT8" s="755"/>
      <c r="BDU8" s="755"/>
      <c r="BDV8" s="755"/>
      <c r="BDW8" s="755"/>
      <c r="BDX8" s="755"/>
      <c r="BDY8" s="755"/>
      <c r="BDZ8" s="755"/>
      <c r="BEA8" s="755"/>
      <c r="BEB8" s="755"/>
      <c r="BEC8" s="755"/>
      <c r="BED8" s="755"/>
      <c r="BEE8" s="755"/>
      <c r="BEF8" s="755"/>
      <c r="BEG8" s="755"/>
      <c r="BEH8" s="755"/>
      <c r="BEI8" s="755"/>
      <c r="BEJ8" s="755"/>
      <c r="BEK8" s="755"/>
      <c r="BEL8" s="755"/>
      <c r="BEM8" s="755"/>
      <c r="BEN8" s="755"/>
      <c r="BEO8" s="755"/>
      <c r="BEP8" s="755"/>
      <c r="BEQ8" s="755"/>
      <c r="BER8" s="755"/>
      <c r="BES8" s="755"/>
      <c r="BET8" s="755"/>
      <c r="BEU8" s="755"/>
      <c r="BEV8" s="755"/>
      <c r="BEW8" s="755"/>
      <c r="BEX8" s="755"/>
      <c r="BEY8" s="755"/>
      <c r="BEZ8" s="755"/>
      <c r="BFA8" s="755"/>
      <c r="BFB8" s="755"/>
      <c r="BFC8" s="755"/>
      <c r="BFD8" s="755"/>
      <c r="BFE8" s="755"/>
      <c r="BFF8" s="755"/>
      <c r="BFG8" s="755"/>
      <c r="BFH8" s="755"/>
      <c r="BFI8" s="755"/>
      <c r="BFJ8" s="755"/>
      <c r="BFK8" s="755"/>
      <c r="BFL8" s="755"/>
      <c r="BFM8" s="755"/>
      <c r="BFN8" s="755"/>
      <c r="BFO8" s="755"/>
      <c r="BFP8" s="755"/>
      <c r="BFQ8" s="755"/>
      <c r="BFR8" s="755"/>
      <c r="BFS8" s="755"/>
      <c r="BFT8" s="755"/>
      <c r="BFU8" s="755"/>
      <c r="BFV8" s="755"/>
      <c r="BFW8" s="755"/>
      <c r="BFX8" s="755"/>
      <c r="BFY8" s="755"/>
      <c r="BFZ8" s="755"/>
      <c r="BGA8" s="755"/>
      <c r="BGB8" s="755"/>
      <c r="BGC8" s="755"/>
      <c r="BGD8" s="755"/>
      <c r="BGE8" s="755"/>
      <c r="BGF8" s="755"/>
      <c r="BGG8" s="755"/>
      <c r="BGH8" s="755"/>
      <c r="BGI8" s="755"/>
      <c r="BGJ8" s="755"/>
      <c r="BGK8" s="755"/>
      <c r="BGL8" s="755"/>
      <c r="BGM8" s="755"/>
      <c r="BGN8" s="755"/>
      <c r="BGO8" s="755"/>
      <c r="BGP8" s="755"/>
      <c r="BGQ8" s="755"/>
      <c r="BGR8" s="755"/>
      <c r="BGS8" s="755"/>
      <c r="BGT8" s="755"/>
      <c r="BGU8" s="755"/>
      <c r="BGV8" s="755"/>
      <c r="BGW8" s="755"/>
      <c r="BGX8" s="755"/>
      <c r="BGY8" s="755"/>
      <c r="BGZ8" s="755"/>
      <c r="BHA8" s="755"/>
      <c r="BHB8" s="755"/>
      <c r="BHC8" s="755"/>
      <c r="BHD8" s="755"/>
      <c r="BHE8" s="755"/>
      <c r="BHF8" s="755"/>
      <c r="BHG8" s="755"/>
      <c r="BHH8" s="755"/>
      <c r="BHI8" s="755"/>
      <c r="BHJ8" s="755"/>
      <c r="BHK8" s="755"/>
      <c r="BHL8" s="755"/>
      <c r="BHM8" s="755"/>
      <c r="BHN8" s="755"/>
      <c r="BHO8" s="755"/>
      <c r="BHP8" s="755"/>
      <c r="BHQ8" s="755"/>
      <c r="BHR8" s="755"/>
      <c r="BHS8" s="755"/>
      <c r="BHT8" s="755"/>
      <c r="BHU8" s="755"/>
      <c r="BHV8" s="755"/>
      <c r="BHW8" s="755"/>
      <c r="BHX8" s="755"/>
      <c r="BHY8" s="755"/>
      <c r="BHZ8" s="755"/>
      <c r="BIA8" s="755"/>
      <c r="BIB8" s="755"/>
      <c r="BIC8" s="755"/>
      <c r="BID8" s="755"/>
      <c r="BIE8" s="755"/>
      <c r="BIF8" s="755"/>
      <c r="BIG8" s="755"/>
      <c r="BIH8" s="755"/>
      <c r="BII8" s="755"/>
      <c r="BIJ8" s="755"/>
      <c r="BIK8" s="755"/>
      <c r="BIL8" s="755"/>
      <c r="BIM8" s="755"/>
      <c r="BIN8" s="755"/>
      <c r="BIO8" s="755"/>
      <c r="BIP8" s="755"/>
      <c r="BIQ8" s="755"/>
      <c r="BIR8" s="755"/>
      <c r="BIS8" s="755"/>
      <c r="BIT8" s="755"/>
      <c r="BIU8" s="755"/>
      <c r="BIV8" s="755"/>
      <c r="BIW8" s="755"/>
      <c r="BIX8" s="755"/>
      <c r="BIY8" s="755"/>
      <c r="BIZ8" s="755"/>
      <c r="BJA8" s="755"/>
      <c r="BJB8" s="755"/>
      <c r="BJC8" s="755"/>
      <c r="BJD8" s="755"/>
      <c r="BJE8" s="755"/>
      <c r="BJF8" s="755"/>
      <c r="BJG8" s="755"/>
      <c r="BJH8" s="755"/>
      <c r="BJI8" s="755"/>
      <c r="BJJ8" s="755"/>
      <c r="BJK8" s="755"/>
      <c r="BJL8" s="755"/>
      <c r="BJM8" s="755"/>
      <c r="BJN8" s="755"/>
      <c r="BJO8" s="755"/>
      <c r="BJP8" s="755"/>
      <c r="BJQ8" s="755"/>
      <c r="BJR8" s="755"/>
      <c r="BJS8" s="755"/>
      <c r="BJT8" s="755"/>
      <c r="BJU8" s="755"/>
      <c r="BJV8" s="755"/>
      <c r="BJW8" s="755"/>
      <c r="BJX8" s="755"/>
      <c r="BJY8" s="755"/>
      <c r="BJZ8" s="755"/>
      <c r="BKA8" s="755"/>
      <c r="BKB8" s="755"/>
      <c r="BKC8" s="755"/>
      <c r="BKD8" s="755"/>
      <c r="BKE8" s="755"/>
      <c r="BKF8" s="755"/>
      <c r="BKG8" s="755"/>
      <c r="BKH8" s="755"/>
      <c r="BKI8" s="755"/>
      <c r="BKJ8" s="755"/>
      <c r="BKK8" s="755"/>
      <c r="BKL8" s="755"/>
      <c r="BKM8" s="755"/>
      <c r="BKN8" s="755"/>
      <c r="BKO8" s="755"/>
      <c r="BKP8" s="755"/>
      <c r="BKQ8" s="755"/>
      <c r="BKR8" s="755"/>
      <c r="BKS8" s="755"/>
      <c r="BKT8" s="755"/>
      <c r="BKU8" s="755"/>
      <c r="BKV8" s="755"/>
      <c r="BKW8" s="755"/>
      <c r="BKX8" s="755"/>
      <c r="BKY8" s="755"/>
      <c r="BKZ8" s="755"/>
      <c r="BLA8" s="755"/>
      <c r="BLB8" s="755"/>
      <c r="BLC8" s="755"/>
      <c r="BLD8" s="755"/>
      <c r="BLE8" s="755"/>
      <c r="BLF8" s="755"/>
      <c r="BLG8" s="755"/>
      <c r="BLH8" s="755"/>
      <c r="BLI8" s="755"/>
      <c r="BLJ8" s="755"/>
      <c r="BLK8" s="755"/>
      <c r="BLL8" s="755"/>
      <c r="BLM8" s="755"/>
      <c r="BLN8" s="755"/>
      <c r="BLO8" s="755"/>
      <c r="BLP8" s="755"/>
      <c r="BLQ8" s="755"/>
      <c r="BLR8" s="755"/>
      <c r="BLS8" s="755"/>
      <c r="BLT8" s="755"/>
      <c r="BLU8" s="755"/>
      <c r="BLV8" s="755"/>
      <c r="BLW8" s="755"/>
      <c r="BLX8" s="755"/>
      <c r="BLY8" s="755"/>
      <c r="BLZ8" s="755"/>
      <c r="BMA8" s="755"/>
      <c r="BMB8" s="755"/>
      <c r="BMC8" s="755"/>
      <c r="BMD8" s="755"/>
      <c r="BME8" s="755"/>
      <c r="BMF8" s="755"/>
      <c r="BMG8" s="755"/>
      <c r="BMH8" s="755"/>
      <c r="BMI8" s="755"/>
      <c r="BMJ8" s="755"/>
      <c r="BMK8" s="755"/>
      <c r="BML8" s="755"/>
      <c r="BMM8" s="755"/>
      <c r="BMN8" s="755"/>
      <c r="BMO8" s="755"/>
      <c r="BMP8" s="755"/>
      <c r="BMQ8" s="755"/>
      <c r="BMR8" s="755"/>
      <c r="BMS8" s="755"/>
      <c r="BMT8" s="755"/>
      <c r="BMU8" s="755"/>
      <c r="BMV8" s="755"/>
      <c r="BMW8" s="755"/>
      <c r="BMX8" s="755"/>
      <c r="BMY8" s="755"/>
      <c r="BMZ8" s="755"/>
      <c r="BNA8" s="755"/>
      <c r="BNB8" s="755"/>
      <c r="BNC8" s="755"/>
      <c r="BND8" s="755"/>
      <c r="BNE8" s="755"/>
      <c r="BNF8" s="755"/>
      <c r="BNG8" s="755"/>
      <c r="BNH8" s="755"/>
      <c r="BNI8" s="755"/>
      <c r="BNJ8" s="755"/>
      <c r="BNK8" s="755"/>
      <c r="BNL8" s="755"/>
      <c r="BNM8" s="755"/>
      <c r="BNN8" s="755"/>
      <c r="BNO8" s="755"/>
      <c r="BNP8" s="755"/>
      <c r="BNQ8" s="755"/>
      <c r="BNR8" s="755"/>
      <c r="BNS8" s="755"/>
      <c r="BNT8" s="755"/>
      <c r="BNU8" s="755"/>
      <c r="BNV8" s="755"/>
      <c r="BNW8" s="755"/>
      <c r="BNX8" s="755"/>
      <c r="BNY8" s="755"/>
      <c r="BNZ8" s="755"/>
      <c r="BOA8" s="755"/>
      <c r="BOB8" s="755"/>
      <c r="BOC8" s="755"/>
      <c r="BOD8" s="755"/>
      <c r="BOE8" s="755"/>
      <c r="BOF8" s="755"/>
      <c r="BOG8" s="755"/>
      <c r="BOH8" s="755"/>
      <c r="BOI8" s="755"/>
      <c r="BOJ8" s="755"/>
      <c r="BOK8" s="755"/>
      <c r="BOL8" s="755"/>
      <c r="BOM8" s="755"/>
      <c r="BON8" s="755"/>
      <c r="BOO8" s="755"/>
      <c r="BOP8" s="755"/>
      <c r="BOQ8" s="755"/>
      <c r="BOR8" s="755"/>
      <c r="BOS8" s="755"/>
      <c r="BOT8" s="755"/>
      <c r="BOU8" s="755"/>
      <c r="BOV8" s="755"/>
      <c r="BOW8" s="755"/>
      <c r="BOX8" s="755"/>
      <c r="BOY8" s="755"/>
      <c r="BOZ8" s="755"/>
      <c r="BPA8" s="755"/>
      <c r="BPB8" s="755"/>
      <c r="BPC8" s="755"/>
      <c r="BPD8" s="755"/>
      <c r="BPE8" s="755"/>
      <c r="BPF8" s="755"/>
      <c r="BPG8" s="755"/>
      <c r="BPH8" s="755"/>
      <c r="BPI8" s="755"/>
      <c r="BPJ8" s="755"/>
      <c r="BPK8" s="755"/>
      <c r="BPL8" s="755"/>
      <c r="BPM8" s="755"/>
      <c r="BPN8" s="755"/>
      <c r="BPO8" s="755"/>
      <c r="BPP8" s="755"/>
      <c r="BPQ8" s="755"/>
      <c r="BPR8" s="755"/>
      <c r="BPS8" s="755"/>
      <c r="BPT8" s="755"/>
      <c r="BPU8" s="755"/>
      <c r="BPV8" s="755"/>
      <c r="BPW8" s="755"/>
      <c r="BPX8" s="755"/>
      <c r="BPY8" s="755"/>
      <c r="BPZ8" s="755"/>
      <c r="BQA8" s="755"/>
      <c r="BQB8" s="755"/>
      <c r="BQC8" s="755"/>
      <c r="BQD8" s="755"/>
      <c r="BQE8" s="755"/>
      <c r="BQF8" s="755"/>
      <c r="BQG8" s="755"/>
      <c r="BQH8" s="755"/>
      <c r="BQI8" s="755"/>
      <c r="BQJ8" s="755"/>
      <c r="BQK8" s="755"/>
      <c r="BQL8" s="755"/>
      <c r="BQM8" s="755"/>
      <c r="BQN8" s="755"/>
      <c r="BQO8" s="755"/>
      <c r="BQP8" s="755"/>
      <c r="BQQ8" s="755"/>
      <c r="BQR8" s="755"/>
      <c r="BQS8" s="755"/>
      <c r="BQT8" s="755"/>
      <c r="BQU8" s="755"/>
      <c r="BQV8" s="755"/>
      <c r="BQW8" s="755"/>
      <c r="BQX8" s="755"/>
      <c r="BQY8" s="755"/>
      <c r="BQZ8" s="755"/>
      <c r="BRA8" s="755"/>
      <c r="BRB8" s="755"/>
      <c r="BRC8" s="755"/>
      <c r="BRD8" s="755"/>
      <c r="BRE8" s="755"/>
      <c r="BRF8" s="755"/>
      <c r="BRG8" s="755"/>
      <c r="BRH8" s="755"/>
      <c r="BRI8" s="755"/>
      <c r="BRJ8" s="755"/>
      <c r="BRK8" s="755"/>
      <c r="BRL8" s="755"/>
      <c r="BRM8" s="755"/>
      <c r="BRN8" s="755"/>
      <c r="BRO8" s="755"/>
      <c r="BRP8" s="755"/>
      <c r="BRQ8" s="755"/>
      <c r="BRR8" s="755"/>
      <c r="BRS8" s="755"/>
      <c r="BRT8" s="755"/>
      <c r="BRU8" s="755"/>
      <c r="BRV8" s="755"/>
      <c r="BRW8" s="755"/>
      <c r="BRX8" s="755"/>
      <c r="BRY8" s="755"/>
      <c r="BRZ8" s="755"/>
      <c r="BSA8" s="755"/>
      <c r="BSB8" s="755"/>
      <c r="BSC8" s="755"/>
      <c r="BSD8" s="755"/>
      <c r="BSE8" s="755"/>
      <c r="BSF8" s="755"/>
      <c r="BSG8" s="755"/>
      <c r="BSH8" s="755"/>
      <c r="BSI8" s="755"/>
      <c r="BSJ8" s="755"/>
      <c r="BSK8" s="755"/>
      <c r="BSL8" s="755"/>
      <c r="BSM8" s="755"/>
      <c r="BSN8" s="755"/>
      <c r="BSO8" s="755"/>
      <c r="BSP8" s="755"/>
      <c r="BSQ8" s="755"/>
      <c r="BSR8" s="755"/>
      <c r="BSS8" s="755"/>
      <c r="BST8" s="755"/>
      <c r="BSU8" s="755"/>
      <c r="BSV8" s="755"/>
      <c r="BSW8" s="755"/>
      <c r="BSX8" s="755"/>
      <c r="BSY8" s="755"/>
      <c r="BSZ8" s="755"/>
      <c r="BTA8" s="755"/>
      <c r="BTB8" s="755"/>
      <c r="BTC8" s="755"/>
      <c r="BTD8" s="755"/>
      <c r="BTE8" s="755"/>
      <c r="BTF8" s="755"/>
      <c r="BTG8" s="755"/>
      <c r="BTH8" s="755"/>
      <c r="BTI8" s="755"/>
      <c r="BTJ8" s="755"/>
      <c r="BTK8" s="755"/>
      <c r="BTL8" s="755"/>
      <c r="BTM8" s="755"/>
      <c r="BTN8" s="755"/>
      <c r="BTO8" s="755"/>
      <c r="BTP8" s="755"/>
      <c r="BTQ8" s="755"/>
      <c r="BTR8" s="755"/>
      <c r="BTS8" s="755"/>
      <c r="BTT8" s="755"/>
      <c r="BTU8" s="755"/>
      <c r="BTV8" s="755"/>
      <c r="BTW8" s="755"/>
      <c r="BTX8" s="755"/>
      <c r="BTY8" s="755"/>
      <c r="BTZ8" s="755"/>
      <c r="BUA8" s="755"/>
      <c r="BUB8" s="755"/>
      <c r="BUC8" s="755"/>
      <c r="BUD8" s="755"/>
      <c r="BUE8" s="755"/>
      <c r="BUF8" s="755"/>
      <c r="BUG8" s="755"/>
      <c r="BUH8" s="755"/>
      <c r="BUI8" s="755"/>
      <c r="BUJ8" s="755"/>
      <c r="BUK8" s="755"/>
      <c r="BUL8" s="755"/>
      <c r="BUM8" s="755"/>
      <c r="BUN8" s="755"/>
      <c r="BUO8" s="755"/>
      <c r="BUP8" s="755"/>
      <c r="BUQ8" s="755"/>
      <c r="BUR8" s="755"/>
      <c r="BUS8" s="755"/>
      <c r="BUT8" s="755"/>
      <c r="BUU8" s="755"/>
      <c r="BUV8" s="755"/>
      <c r="BUW8" s="755"/>
      <c r="BUX8" s="755"/>
      <c r="BUY8" s="755"/>
      <c r="BUZ8" s="755"/>
      <c r="BVA8" s="755"/>
      <c r="BVB8" s="755"/>
      <c r="BVC8" s="755"/>
      <c r="BVD8" s="755"/>
      <c r="BVE8" s="755"/>
      <c r="BVF8" s="755"/>
      <c r="BVG8" s="755"/>
      <c r="BVH8" s="755"/>
      <c r="BVI8" s="755"/>
      <c r="BVJ8" s="755"/>
      <c r="BVK8" s="755"/>
      <c r="BVL8" s="755"/>
      <c r="BVM8" s="755"/>
      <c r="BVN8" s="755"/>
      <c r="BVO8" s="755"/>
      <c r="BVP8" s="755"/>
      <c r="BVQ8" s="755"/>
      <c r="BVR8" s="755"/>
      <c r="BVS8" s="755"/>
      <c r="BVT8" s="755"/>
      <c r="BVU8" s="755"/>
      <c r="BVV8" s="755"/>
      <c r="BVW8" s="755"/>
      <c r="BVX8" s="755"/>
      <c r="BVY8" s="755"/>
      <c r="BVZ8" s="755"/>
      <c r="BWA8" s="755"/>
      <c r="BWB8" s="755"/>
      <c r="BWC8" s="755"/>
      <c r="BWD8" s="755"/>
      <c r="BWE8" s="755"/>
      <c r="BWF8" s="755"/>
      <c r="BWG8" s="755"/>
      <c r="BWH8" s="755"/>
      <c r="BWI8" s="755"/>
      <c r="BWJ8" s="755"/>
      <c r="BWK8" s="755"/>
      <c r="BWL8" s="755"/>
      <c r="BWM8" s="755"/>
      <c r="BWN8" s="755"/>
      <c r="BWO8" s="755"/>
      <c r="BWP8" s="755"/>
      <c r="BWQ8" s="755"/>
      <c r="BWR8" s="755"/>
      <c r="BWS8" s="755"/>
      <c r="BWT8" s="755"/>
      <c r="BWU8" s="755"/>
      <c r="BWV8" s="755"/>
      <c r="BWW8" s="755"/>
      <c r="BWX8" s="755"/>
      <c r="BWY8" s="755"/>
      <c r="BWZ8" s="755"/>
      <c r="BXA8" s="755"/>
      <c r="BXB8" s="755"/>
      <c r="BXC8" s="755"/>
      <c r="BXD8" s="755"/>
      <c r="BXE8" s="755"/>
      <c r="BXF8" s="755"/>
      <c r="BXG8" s="755"/>
      <c r="BXH8" s="755"/>
      <c r="BXI8" s="755"/>
      <c r="BXJ8" s="755"/>
      <c r="BXK8" s="755"/>
      <c r="BXL8" s="755"/>
      <c r="BXM8" s="755"/>
      <c r="BXN8" s="755"/>
      <c r="BXO8" s="755"/>
      <c r="BXP8" s="755"/>
      <c r="BXQ8" s="755"/>
      <c r="BXR8" s="755"/>
      <c r="BXS8" s="755"/>
      <c r="BXT8" s="755"/>
      <c r="BXU8" s="755"/>
      <c r="BXV8" s="755"/>
      <c r="BXW8" s="755"/>
      <c r="BXX8" s="755"/>
      <c r="BXY8" s="755"/>
      <c r="BXZ8" s="755"/>
      <c r="BYA8" s="755"/>
      <c r="BYB8" s="755"/>
      <c r="BYC8" s="755"/>
      <c r="BYD8" s="755"/>
      <c r="BYE8" s="755"/>
      <c r="BYF8" s="755"/>
      <c r="BYG8" s="755"/>
      <c r="BYH8" s="755"/>
      <c r="BYI8" s="755"/>
      <c r="BYJ8" s="755"/>
      <c r="BYK8" s="755"/>
      <c r="BYL8" s="755"/>
      <c r="BYM8" s="755"/>
      <c r="BYN8" s="755"/>
      <c r="BYO8" s="755"/>
      <c r="BYP8" s="755"/>
      <c r="BYQ8" s="755"/>
      <c r="BYR8" s="755"/>
      <c r="BYS8" s="755"/>
      <c r="BYT8" s="755"/>
      <c r="BYU8" s="755"/>
      <c r="BYV8" s="755"/>
      <c r="BYW8" s="755"/>
      <c r="BYX8" s="755"/>
      <c r="BYY8" s="755"/>
      <c r="BYZ8" s="755"/>
      <c r="BZA8" s="755"/>
      <c r="BZB8" s="755"/>
      <c r="BZC8" s="755"/>
      <c r="BZD8" s="755"/>
      <c r="BZE8" s="755"/>
      <c r="BZF8" s="755"/>
      <c r="BZG8" s="755"/>
      <c r="BZH8" s="755"/>
      <c r="BZI8" s="755"/>
      <c r="BZJ8" s="755"/>
      <c r="BZK8" s="755"/>
      <c r="BZL8" s="755"/>
      <c r="BZM8" s="755"/>
      <c r="BZN8" s="755"/>
      <c r="BZO8" s="755"/>
      <c r="BZP8" s="755"/>
      <c r="BZQ8" s="755"/>
      <c r="BZR8" s="755"/>
      <c r="BZS8" s="755"/>
      <c r="BZT8" s="755"/>
      <c r="BZU8" s="755"/>
      <c r="BZV8" s="755"/>
      <c r="BZW8" s="755"/>
      <c r="BZX8" s="755"/>
      <c r="BZY8" s="755"/>
      <c r="BZZ8" s="755"/>
      <c r="CAA8" s="755"/>
      <c r="CAB8" s="755"/>
      <c r="CAC8" s="755"/>
      <c r="CAD8" s="755"/>
      <c r="CAE8" s="755"/>
      <c r="CAF8" s="755"/>
      <c r="CAG8" s="755"/>
      <c r="CAH8" s="755"/>
      <c r="CAI8" s="755"/>
      <c r="CAJ8" s="755"/>
      <c r="CAK8" s="755"/>
      <c r="CAL8" s="755"/>
      <c r="CAM8" s="755"/>
      <c r="CAN8" s="755"/>
      <c r="CAO8" s="755"/>
      <c r="CAP8" s="755"/>
      <c r="CAQ8" s="755"/>
      <c r="CAR8" s="755"/>
      <c r="CAS8" s="755"/>
      <c r="CAT8" s="755"/>
      <c r="CAU8" s="755"/>
      <c r="CAV8" s="755"/>
      <c r="CAW8" s="755"/>
      <c r="CAX8" s="755"/>
      <c r="CAY8" s="755"/>
      <c r="CAZ8" s="755"/>
      <c r="CBA8" s="755"/>
      <c r="CBB8" s="755"/>
      <c r="CBC8" s="755"/>
      <c r="CBD8" s="755"/>
      <c r="CBE8" s="755"/>
      <c r="CBF8" s="755"/>
      <c r="CBG8" s="755"/>
      <c r="CBH8" s="755"/>
      <c r="CBI8" s="755"/>
      <c r="CBJ8" s="755"/>
      <c r="CBK8" s="755"/>
      <c r="CBL8" s="755"/>
      <c r="CBM8" s="755"/>
      <c r="CBN8" s="755"/>
      <c r="CBO8" s="755"/>
      <c r="CBP8" s="755"/>
      <c r="CBQ8" s="755"/>
      <c r="CBR8" s="755"/>
      <c r="CBS8" s="755"/>
      <c r="CBT8" s="755"/>
      <c r="CBU8" s="755"/>
      <c r="CBV8" s="755"/>
      <c r="CBW8" s="755"/>
      <c r="CBX8" s="755"/>
      <c r="CBY8" s="755"/>
      <c r="CBZ8" s="755"/>
      <c r="CCA8" s="755"/>
      <c r="CCB8" s="755"/>
      <c r="CCC8" s="755"/>
      <c r="CCD8" s="755"/>
      <c r="CCE8" s="755"/>
      <c r="CCF8" s="755"/>
      <c r="CCG8" s="755"/>
      <c r="CCH8" s="755"/>
      <c r="CCI8" s="755"/>
      <c r="CCJ8" s="755"/>
      <c r="CCK8" s="755"/>
      <c r="CCL8" s="755"/>
      <c r="CCM8" s="755"/>
      <c r="CCN8" s="755"/>
      <c r="CCO8" s="755"/>
      <c r="CCP8" s="755"/>
      <c r="CCQ8" s="755"/>
      <c r="CCR8" s="755"/>
      <c r="CCS8" s="755"/>
      <c r="CCT8" s="755"/>
      <c r="CCU8" s="755"/>
      <c r="CCV8" s="755"/>
      <c r="CCW8" s="755"/>
      <c r="CCX8" s="755"/>
      <c r="CCY8" s="755"/>
      <c r="CCZ8" s="755"/>
      <c r="CDA8" s="755"/>
      <c r="CDB8" s="755"/>
      <c r="CDC8" s="755"/>
      <c r="CDD8" s="755"/>
      <c r="CDE8" s="755"/>
      <c r="CDF8" s="755"/>
      <c r="CDG8" s="755"/>
      <c r="CDH8" s="755"/>
      <c r="CDI8" s="755"/>
      <c r="CDJ8" s="755"/>
      <c r="CDK8" s="755"/>
      <c r="CDL8" s="755"/>
      <c r="CDM8" s="755"/>
      <c r="CDN8" s="755"/>
      <c r="CDO8" s="755"/>
      <c r="CDP8" s="755"/>
      <c r="CDQ8" s="755"/>
      <c r="CDR8" s="755"/>
      <c r="CDS8" s="755"/>
      <c r="CDT8" s="755"/>
      <c r="CDU8" s="755"/>
      <c r="CDV8" s="755"/>
      <c r="CDW8" s="755"/>
      <c r="CDX8" s="755"/>
      <c r="CDY8" s="755"/>
      <c r="CDZ8" s="755"/>
      <c r="CEA8" s="755"/>
      <c r="CEB8" s="755"/>
      <c r="CEC8" s="755"/>
      <c r="CED8" s="755"/>
      <c r="CEE8" s="755"/>
      <c r="CEF8" s="755"/>
      <c r="CEG8" s="755"/>
      <c r="CEH8" s="755"/>
      <c r="CEI8" s="755"/>
      <c r="CEJ8" s="755"/>
      <c r="CEK8" s="755"/>
      <c r="CEL8" s="755"/>
      <c r="CEM8" s="755"/>
      <c r="CEN8" s="755"/>
      <c r="CEO8" s="755"/>
      <c r="CEP8" s="755"/>
      <c r="CEQ8" s="755"/>
      <c r="CER8" s="755"/>
      <c r="CES8" s="755"/>
      <c r="CET8" s="755"/>
      <c r="CEU8" s="755"/>
      <c r="CEV8" s="755"/>
      <c r="CEW8" s="755"/>
      <c r="CEX8" s="755"/>
      <c r="CEY8" s="755"/>
      <c r="CEZ8" s="755"/>
      <c r="CFA8" s="755"/>
      <c r="CFB8" s="755"/>
      <c r="CFC8" s="755"/>
      <c r="CFD8" s="755"/>
      <c r="CFE8" s="755"/>
      <c r="CFF8" s="755"/>
      <c r="CFG8" s="755"/>
      <c r="CFH8" s="755"/>
      <c r="CFI8" s="755"/>
      <c r="CFJ8" s="755"/>
      <c r="CFK8" s="755"/>
      <c r="CFL8" s="755"/>
      <c r="CFM8" s="755"/>
      <c r="CFN8" s="755"/>
      <c r="CFO8" s="755"/>
      <c r="CFP8" s="755"/>
      <c r="CFQ8" s="755"/>
      <c r="CFR8" s="755"/>
      <c r="CFS8" s="755"/>
      <c r="CFT8" s="755"/>
      <c r="CFU8" s="755"/>
      <c r="CFV8" s="755"/>
      <c r="CFW8" s="755"/>
      <c r="CFX8" s="755"/>
      <c r="CFY8" s="755"/>
      <c r="CFZ8" s="755"/>
      <c r="CGA8" s="755"/>
      <c r="CGB8" s="755"/>
      <c r="CGC8" s="755"/>
      <c r="CGD8" s="755"/>
      <c r="CGE8" s="755"/>
      <c r="CGF8" s="755"/>
      <c r="CGG8" s="755"/>
      <c r="CGH8" s="755"/>
      <c r="CGI8" s="755"/>
      <c r="CGJ8" s="755"/>
      <c r="CGK8" s="755"/>
      <c r="CGL8" s="755"/>
      <c r="CGM8" s="755"/>
      <c r="CGN8" s="755"/>
      <c r="CGO8" s="755"/>
      <c r="CGP8" s="755"/>
      <c r="CGQ8" s="755"/>
      <c r="CGR8" s="755"/>
      <c r="CGS8" s="755"/>
      <c r="CGT8" s="755"/>
      <c r="CGU8" s="755"/>
      <c r="CGV8" s="755"/>
      <c r="CGW8" s="755"/>
      <c r="CGX8" s="755"/>
      <c r="CGY8" s="755"/>
      <c r="CGZ8" s="755"/>
      <c r="CHA8" s="755"/>
      <c r="CHB8" s="755"/>
      <c r="CHC8" s="755"/>
      <c r="CHD8" s="755"/>
      <c r="CHE8" s="755"/>
      <c r="CHF8" s="755"/>
      <c r="CHG8" s="755"/>
      <c r="CHH8" s="755"/>
      <c r="CHI8" s="755"/>
      <c r="CHJ8" s="755"/>
      <c r="CHK8" s="755"/>
      <c r="CHL8" s="755"/>
      <c r="CHM8" s="755"/>
      <c r="CHN8" s="755"/>
      <c r="CHO8" s="755"/>
      <c r="CHP8" s="755"/>
      <c r="CHQ8" s="755"/>
      <c r="CHR8" s="755"/>
      <c r="CHS8" s="755"/>
      <c r="CHT8" s="755"/>
      <c r="CHU8" s="755"/>
      <c r="CHV8" s="755"/>
      <c r="CHW8" s="755"/>
      <c r="CHX8" s="755"/>
      <c r="CHY8" s="755"/>
      <c r="CHZ8" s="755"/>
      <c r="CIA8" s="755"/>
      <c r="CIB8" s="755"/>
      <c r="CIC8" s="755"/>
      <c r="CID8" s="755"/>
      <c r="CIE8" s="755"/>
      <c r="CIF8" s="755"/>
      <c r="CIG8" s="755"/>
      <c r="CIH8" s="755"/>
      <c r="CII8" s="755"/>
      <c r="CIJ8" s="755"/>
      <c r="CIK8" s="755"/>
      <c r="CIL8" s="755"/>
      <c r="CIM8" s="755"/>
      <c r="CIN8" s="755"/>
      <c r="CIO8" s="755"/>
      <c r="CIP8" s="755"/>
      <c r="CIQ8" s="755"/>
      <c r="CIR8" s="755"/>
      <c r="CIS8" s="755"/>
      <c r="CIT8" s="755"/>
      <c r="CIU8" s="755"/>
      <c r="CIV8" s="755"/>
      <c r="CIW8" s="755"/>
      <c r="CIX8" s="755"/>
      <c r="CIY8" s="755"/>
      <c r="CIZ8" s="755"/>
      <c r="CJA8" s="755"/>
      <c r="CJB8" s="755"/>
      <c r="CJC8" s="755"/>
      <c r="CJD8" s="755"/>
      <c r="CJE8" s="755"/>
      <c r="CJF8" s="755"/>
      <c r="CJG8" s="755"/>
      <c r="CJH8" s="755"/>
      <c r="CJI8" s="755"/>
      <c r="CJJ8" s="755"/>
      <c r="CJK8" s="755"/>
      <c r="CJL8" s="755"/>
      <c r="CJM8" s="755"/>
      <c r="CJN8" s="755"/>
      <c r="CJO8" s="755"/>
      <c r="CJP8" s="755"/>
      <c r="CJQ8" s="755"/>
      <c r="CJR8" s="755"/>
      <c r="CJS8" s="755"/>
      <c r="CJT8" s="755"/>
      <c r="CJU8" s="755"/>
      <c r="CJV8" s="755"/>
      <c r="CJW8" s="755"/>
      <c r="CJX8" s="755"/>
      <c r="CJY8" s="755"/>
      <c r="CJZ8" s="755"/>
      <c r="CKA8" s="755"/>
      <c r="CKB8" s="755"/>
      <c r="CKC8" s="755"/>
      <c r="CKD8" s="755"/>
      <c r="CKE8" s="755"/>
      <c r="CKF8" s="755"/>
      <c r="CKG8" s="755"/>
      <c r="CKH8" s="755"/>
      <c r="CKI8" s="755"/>
      <c r="CKJ8" s="755"/>
      <c r="CKK8" s="755"/>
      <c r="CKL8" s="755"/>
      <c r="CKM8" s="755"/>
      <c r="CKN8" s="755"/>
      <c r="CKO8" s="755"/>
      <c r="CKP8" s="755"/>
      <c r="CKQ8" s="755"/>
      <c r="CKR8" s="755"/>
      <c r="CKS8" s="755"/>
      <c r="CKT8" s="755"/>
      <c r="CKU8" s="755"/>
      <c r="CKV8" s="755"/>
      <c r="CKW8" s="755"/>
      <c r="CKX8" s="755"/>
      <c r="CKY8" s="755"/>
      <c r="CKZ8" s="755"/>
      <c r="CLA8" s="755"/>
      <c r="CLB8" s="755"/>
      <c r="CLC8" s="755"/>
      <c r="CLD8" s="755"/>
      <c r="CLE8" s="755"/>
      <c r="CLF8" s="755"/>
      <c r="CLG8" s="755"/>
      <c r="CLH8" s="755"/>
      <c r="CLI8" s="755"/>
      <c r="CLJ8" s="755"/>
      <c r="CLK8" s="755"/>
      <c r="CLL8" s="755"/>
      <c r="CLM8" s="755"/>
      <c r="CLN8" s="755"/>
      <c r="CLO8" s="755"/>
      <c r="CLP8" s="755"/>
      <c r="CLQ8" s="755"/>
      <c r="CLR8" s="755"/>
      <c r="CLS8" s="755"/>
      <c r="CLT8" s="755"/>
      <c r="CLU8" s="755"/>
      <c r="CLV8" s="755"/>
      <c r="CLW8" s="755"/>
      <c r="CLX8" s="755"/>
      <c r="CLY8" s="755"/>
      <c r="CLZ8" s="755"/>
      <c r="CMA8" s="755"/>
      <c r="CMB8" s="755"/>
      <c r="CMC8" s="755"/>
      <c r="CMD8" s="755"/>
      <c r="CME8" s="755"/>
      <c r="CMF8" s="755"/>
      <c r="CMG8" s="755"/>
      <c r="CMH8" s="755"/>
      <c r="CMI8" s="755"/>
      <c r="CMJ8" s="755"/>
      <c r="CMK8" s="755"/>
      <c r="CML8" s="755"/>
      <c r="CMM8" s="755"/>
      <c r="CMN8" s="755"/>
      <c r="CMO8" s="755"/>
      <c r="CMP8" s="755"/>
      <c r="CMQ8" s="755"/>
      <c r="CMR8" s="755"/>
      <c r="CMS8" s="755"/>
      <c r="CMT8" s="755"/>
      <c r="CMU8" s="755"/>
      <c r="CMV8" s="755"/>
      <c r="CMW8" s="755"/>
      <c r="CMX8" s="755"/>
      <c r="CMY8" s="755"/>
      <c r="CMZ8" s="755"/>
      <c r="CNA8" s="755"/>
      <c r="CNB8" s="755"/>
      <c r="CNC8" s="755"/>
      <c r="CND8" s="755"/>
      <c r="CNE8" s="755"/>
      <c r="CNF8" s="755"/>
      <c r="CNG8" s="755"/>
      <c r="CNH8" s="755"/>
      <c r="CNI8" s="755"/>
      <c r="CNJ8" s="755"/>
      <c r="CNK8" s="755"/>
      <c r="CNL8" s="755"/>
      <c r="CNM8" s="755"/>
      <c r="CNN8" s="755"/>
      <c r="CNO8" s="755"/>
      <c r="CNP8" s="755"/>
      <c r="CNQ8" s="755"/>
      <c r="CNR8" s="755"/>
      <c r="CNS8" s="755"/>
      <c r="CNT8" s="755"/>
      <c r="CNU8" s="755"/>
      <c r="CNV8" s="755"/>
      <c r="CNW8" s="755"/>
      <c r="CNX8" s="755"/>
      <c r="CNY8" s="755"/>
      <c r="CNZ8" s="755"/>
      <c r="COA8" s="755"/>
      <c r="COB8" s="755"/>
      <c r="COC8" s="755"/>
      <c r="COD8" s="755"/>
      <c r="COE8" s="755"/>
      <c r="COF8" s="755"/>
      <c r="COG8" s="755"/>
      <c r="COH8" s="755"/>
      <c r="COI8" s="755"/>
      <c r="COJ8" s="755"/>
      <c r="COK8" s="755"/>
      <c r="COL8" s="755"/>
      <c r="COM8" s="755"/>
      <c r="CON8" s="755"/>
      <c r="COO8" s="755"/>
      <c r="COP8" s="755"/>
      <c r="COQ8" s="755"/>
      <c r="COR8" s="755"/>
      <c r="COS8" s="755"/>
      <c r="COT8" s="755"/>
      <c r="COU8" s="755"/>
      <c r="COV8" s="755"/>
      <c r="COW8" s="755"/>
      <c r="COX8" s="755"/>
      <c r="COY8" s="755"/>
      <c r="COZ8" s="755"/>
      <c r="CPA8" s="755"/>
      <c r="CPB8" s="755"/>
      <c r="CPC8" s="755"/>
      <c r="CPD8" s="755"/>
      <c r="CPE8" s="755"/>
      <c r="CPF8" s="755"/>
      <c r="CPG8" s="755"/>
      <c r="CPH8" s="755"/>
      <c r="CPI8" s="755"/>
      <c r="CPJ8" s="755"/>
      <c r="CPK8" s="755"/>
      <c r="CPL8" s="755"/>
      <c r="CPM8" s="755"/>
      <c r="CPN8" s="755"/>
      <c r="CPO8" s="755"/>
      <c r="CPP8" s="755"/>
      <c r="CPQ8" s="755"/>
      <c r="CPR8" s="755"/>
      <c r="CPS8" s="755"/>
      <c r="CPT8" s="755"/>
      <c r="CPU8" s="755"/>
      <c r="CPV8" s="755"/>
      <c r="CPW8" s="755"/>
      <c r="CPX8" s="755"/>
      <c r="CPY8" s="755"/>
      <c r="CPZ8" s="755"/>
      <c r="CQA8" s="755"/>
      <c r="CQB8" s="755"/>
      <c r="CQC8" s="755"/>
      <c r="CQD8" s="755"/>
      <c r="CQE8" s="755"/>
      <c r="CQF8" s="755"/>
      <c r="CQG8" s="755"/>
      <c r="CQH8" s="755"/>
      <c r="CQI8" s="755"/>
      <c r="CQJ8" s="755"/>
      <c r="CQK8" s="755"/>
      <c r="CQL8" s="755"/>
      <c r="CQM8" s="755"/>
      <c r="CQN8" s="755"/>
      <c r="CQO8" s="755"/>
      <c r="CQP8" s="755"/>
      <c r="CQQ8" s="755"/>
      <c r="CQR8" s="755"/>
      <c r="CQS8" s="755"/>
      <c r="CQT8" s="755"/>
      <c r="CQU8" s="755"/>
      <c r="CQV8" s="755"/>
      <c r="CQW8" s="755"/>
      <c r="CQX8" s="755"/>
      <c r="CQY8" s="755"/>
      <c r="CQZ8" s="755"/>
      <c r="CRA8" s="755"/>
      <c r="CRB8" s="755"/>
      <c r="CRC8" s="755"/>
      <c r="CRD8" s="755"/>
      <c r="CRE8" s="755"/>
      <c r="CRF8" s="755"/>
      <c r="CRG8" s="755"/>
      <c r="CRH8" s="755"/>
      <c r="CRI8" s="755"/>
      <c r="CRJ8" s="755"/>
      <c r="CRK8" s="755"/>
      <c r="CRL8" s="755"/>
      <c r="CRM8" s="755"/>
      <c r="CRN8" s="755"/>
      <c r="CRO8" s="755"/>
      <c r="CRP8" s="755"/>
      <c r="CRQ8" s="755"/>
      <c r="CRR8" s="755"/>
      <c r="CRS8" s="755"/>
      <c r="CRT8" s="755"/>
      <c r="CRU8" s="755"/>
      <c r="CRV8" s="755"/>
      <c r="CRW8" s="755"/>
      <c r="CRX8" s="755"/>
      <c r="CRY8" s="755"/>
      <c r="CRZ8" s="755"/>
      <c r="CSA8" s="755"/>
      <c r="CSB8" s="755"/>
      <c r="CSC8" s="755"/>
      <c r="CSD8" s="755"/>
      <c r="CSE8" s="755"/>
      <c r="CSF8" s="755"/>
      <c r="CSG8" s="755"/>
      <c r="CSH8" s="755"/>
      <c r="CSI8" s="755"/>
      <c r="CSJ8" s="755"/>
      <c r="CSK8" s="755"/>
      <c r="CSL8" s="755"/>
      <c r="CSM8" s="755"/>
      <c r="CSN8" s="755"/>
      <c r="CSO8" s="755"/>
      <c r="CSP8" s="755"/>
      <c r="CSQ8" s="755"/>
      <c r="CSR8" s="755"/>
      <c r="CSS8" s="755"/>
      <c r="CST8" s="755"/>
      <c r="CSU8" s="755"/>
      <c r="CSV8" s="755"/>
      <c r="CSW8" s="755"/>
      <c r="CSX8" s="755"/>
      <c r="CSY8" s="755"/>
      <c r="CSZ8" s="755"/>
      <c r="CTA8" s="755"/>
      <c r="CTB8" s="755"/>
      <c r="CTC8" s="755"/>
      <c r="CTD8" s="755"/>
      <c r="CTE8" s="755"/>
      <c r="CTF8" s="755"/>
      <c r="CTG8" s="755"/>
      <c r="CTH8" s="755"/>
      <c r="CTI8" s="755"/>
      <c r="CTJ8" s="755"/>
      <c r="CTK8" s="755"/>
      <c r="CTL8" s="755"/>
      <c r="CTM8" s="755"/>
      <c r="CTN8" s="755"/>
      <c r="CTO8" s="755"/>
      <c r="CTP8" s="755"/>
      <c r="CTQ8" s="755"/>
      <c r="CTR8" s="755"/>
      <c r="CTS8" s="755"/>
      <c r="CTT8" s="755"/>
      <c r="CTU8" s="755"/>
      <c r="CTV8" s="755"/>
      <c r="CTW8" s="755"/>
      <c r="CTX8" s="755"/>
      <c r="CTY8" s="755"/>
      <c r="CTZ8" s="755"/>
      <c r="CUA8" s="755"/>
      <c r="CUB8" s="755"/>
      <c r="CUC8" s="755"/>
      <c r="CUD8" s="755"/>
      <c r="CUE8" s="755"/>
      <c r="CUF8" s="755"/>
      <c r="CUG8" s="755"/>
      <c r="CUH8" s="755"/>
      <c r="CUI8" s="755"/>
      <c r="CUJ8" s="755"/>
      <c r="CUK8" s="755"/>
      <c r="CUL8" s="755"/>
      <c r="CUM8" s="755"/>
      <c r="CUN8" s="755"/>
      <c r="CUO8" s="755"/>
      <c r="CUP8" s="755"/>
      <c r="CUQ8" s="755"/>
      <c r="CUR8" s="755"/>
      <c r="CUS8" s="755"/>
      <c r="CUT8" s="755"/>
      <c r="CUU8" s="755"/>
      <c r="CUV8" s="755"/>
      <c r="CUW8" s="755"/>
      <c r="CUX8" s="755"/>
      <c r="CUY8" s="755"/>
      <c r="CUZ8" s="755"/>
      <c r="CVA8" s="755"/>
      <c r="CVB8" s="755"/>
      <c r="CVC8" s="755"/>
      <c r="CVD8" s="755"/>
      <c r="CVE8" s="755"/>
      <c r="CVF8" s="755"/>
      <c r="CVG8" s="755"/>
      <c r="CVH8" s="755"/>
      <c r="CVI8" s="755"/>
      <c r="CVJ8" s="755"/>
      <c r="CVK8" s="755"/>
      <c r="CVL8" s="755"/>
      <c r="CVM8" s="755"/>
      <c r="CVN8" s="755"/>
      <c r="CVO8" s="755"/>
      <c r="CVP8" s="755"/>
      <c r="CVQ8" s="755"/>
      <c r="CVR8" s="755"/>
      <c r="CVS8" s="755"/>
      <c r="CVT8" s="755"/>
      <c r="CVU8" s="755"/>
      <c r="CVV8" s="755"/>
      <c r="CVW8" s="755"/>
      <c r="CVX8" s="755"/>
      <c r="CVY8" s="755"/>
      <c r="CVZ8" s="755"/>
      <c r="CWA8" s="755"/>
      <c r="CWB8" s="755"/>
      <c r="CWC8" s="755"/>
      <c r="CWD8" s="755"/>
      <c r="CWE8" s="755"/>
      <c r="CWF8" s="755"/>
      <c r="CWG8" s="755"/>
      <c r="CWH8" s="755"/>
      <c r="CWI8" s="755"/>
      <c r="CWJ8" s="755"/>
      <c r="CWK8" s="755"/>
      <c r="CWL8" s="755"/>
      <c r="CWM8" s="755"/>
      <c r="CWN8" s="755"/>
      <c r="CWO8" s="755"/>
      <c r="CWP8" s="755"/>
      <c r="CWQ8" s="755"/>
      <c r="CWR8" s="755"/>
      <c r="CWS8" s="755"/>
      <c r="CWT8" s="755"/>
      <c r="CWU8" s="755"/>
      <c r="CWV8" s="755"/>
      <c r="CWW8" s="755"/>
      <c r="CWX8" s="755"/>
      <c r="CWY8" s="755"/>
      <c r="CWZ8" s="755"/>
      <c r="CXA8" s="755"/>
      <c r="CXB8" s="755"/>
      <c r="CXC8" s="755"/>
      <c r="CXD8" s="755"/>
      <c r="CXE8" s="755"/>
      <c r="CXF8" s="755"/>
      <c r="CXG8" s="755"/>
      <c r="CXH8" s="755"/>
      <c r="CXI8" s="755"/>
      <c r="CXJ8" s="755"/>
      <c r="CXK8" s="755"/>
      <c r="CXL8" s="755"/>
      <c r="CXM8" s="755"/>
      <c r="CXN8" s="755"/>
      <c r="CXO8" s="755"/>
      <c r="CXP8" s="755"/>
      <c r="CXQ8" s="755"/>
      <c r="CXR8" s="755"/>
      <c r="CXS8" s="755"/>
      <c r="CXT8" s="755"/>
      <c r="CXU8" s="755"/>
      <c r="CXV8" s="755"/>
      <c r="CXW8" s="755"/>
      <c r="CXX8" s="755"/>
      <c r="CXY8" s="755"/>
      <c r="CXZ8" s="755"/>
      <c r="CYA8" s="755"/>
      <c r="CYB8" s="755"/>
      <c r="CYC8" s="755"/>
      <c r="CYD8" s="755"/>
      <c r="CYE8" s="755"/>
      <c r="CYF8" s="755"/>
      <c r="CYG8" s="755"/>
      <c r="CYH8" s="755"/>
      <c r="CYI8" s="755"/>
      <c r="CYJ8" s="755"/>
      <c r="CYK8" s="755"/>
      <c r="CYL8" s="755"/>
      <c r="CYM8" s="755"/>
      <c r="CYN8" s="755"/>
      <c r="CYO8" s="755"/>
      <c r="CYP8" s="755"/>
      <c r="CYQ8" s="755"/>
      <c r="CYR8" s="755"/>
      <c r="CYS8" s="755"/>
      <c r="CYT8" s="755"/>
      <c r="CYU8" s="755"/>
      <c r="CYV8" s="755"/>
      <c r="CYW8" s="755"/>
      <c r="CYX8" s="755"/>
      <c r="CYY8" s="755"/>
      <c r="CYZ8" s="755"/>
      <c r="CZA8" s="755"/>
      <c r="CZB8" s="755"/>
      <c r="CZC8" s="755"/>
      <c r="CZD8" s="755"/>
      <c r="CZE8" s="755"/>
      <c r="CZF8" s="755"/>
      <c r="CZG8" s="755"/>
      <c r="CZH8" s="755"/>
      <c r="CZI8" s="755"/>
      <c r="CZJ8" s="755"/>
      <c r="CZK8" s="755"/>
      <c r="CZL8" s="755"/>
      <c r="CZM8" s="755"/>
      <c r="CZN8" s="755"/>
      <c r="CZO8" s="755"/>
      <c r="CZP8" s="755"/>
      <c r="CZQ8" s="755"/>
      <c r="CZR8" s="755"/>
      <c r="CZS8" s="755"/>
      <c r="CZT8" s="755"/>
      <c r="CZU8" s="755"/>
      <c r="CZV8" s="755"/>
      <c r="CZW8" s="755"/>
      <c r="CZX8" s="755"/>
      <c r="CZY8" s="755"/>
      <c r="CZZ8" s="755"/>
      <c r="DAA8" s="755"/>
      <c r="DAB8" s="755"/>
      <c r="DAC8" s="755"/>
      <c r="DAD8" s="755"/>
      <c r="DAE8" s="755"/>
      <c r="DAF8" s="755"/>
      <c r="DAG8" s="755"/>
      <c r="DAH8" s="755"/>
      <c r="DAI8" s="755"/>
      <c r="DAJ8" s="755"/>
      <c r="DAK8" s="755"/>
      <c r="DAL8" s="755"/>
      <c r="DAM8" s="755"/>
      <c r="DAN8" s="755"/>
      <c r="DAO8" s="755"/>
      <c r="DAP8" s="755"/>
      <c r="DAQ8" s="755"/>
      <c r="DAR8" s="755"/>
      <c r="DAS8" s="755"/>
      <c r="DAT8" s="755"/>
      <c r="DAU8" s="755"/>
      <c r="DAV8" s="755"/>
      <c r="DAW8" s="755"/>
      <c r="DAX8" s="755"/>
      <c r="DAY8" s="755"/>
      <c r="DAZ8" s="755"/>
      <c r="DBA8" s="755"/>
      <c r="DBB8" s="755"/>
      <c r="DBC8" s="755"/>
      <c r="DBD8" s="755"/>
      <c r="DBE8" s="755"/>
      <c r="DBF8" s="755"/>
      <c r="DBG8" s="755"/>
      <c r="DBH8" s="755"/>
      <c r="DBI8" s="755"/>
      <c r="DBJ8" s="755"/>
      <c r="DBK8" s="755"/>
      <c r="DBL8" s="755"/>
      <c r="DBM8" s="755"/>
      <c r="DBN8" s="755"/>
      <c r="DBO8" s="755"/>
      <c r="DBP8" s="755"/>
      <c r="DBQ8" s="755"/>
      <c r="DBR8" s="755"/>
      <c r="DBS8" s="755"/>
      <c r="DBT8" s="755"/>
      <c r="DBU8" s="755"/>
      <c r="DBV8" s="755"/>
      <c r="DBW8" s="755"/>
      <c r="DBX8" s="755"/>
      <c r="DBY8" s="755"/>
      <c r="DBZ8" s="755"/>
      <c r="DCA8" s="755"/>
      <c r="DCB8" s="755"/>
      <c r="DCC8" s="755"/>
      <c r="DCD8" s="755"/>
      <c r="DCE8" s="755"/>
      <c r="DCF8" s="755"/>
      <c r="DCG8" s="755"/>
      <c r="DCH8" s="755"/>
      <c r="DCI8" s="755"/>
      <c r="DCJ8" s="755"/>
      <c r="DCK8" s="755"/>
      <c r="DCL8" s="755"/>
      <c r="DCM8" s="755"/>
      <c r="DCN8" s="755"/>
      <c r="DCO8" s="755"/>
      <c r="DCP8" s="755"/>
      <c r="DCQ8" s="755"/>
      <c r="DCR8" s="755"/>
      <c r="DCS8" s="755"/>
      <c r="DCT8" s="755"/>
      <c r="DCU8" s="755"/>
      <c r="DCV8" s="755"/>
      <c r="DCW8" s="755"/>
      <c r="DCX8" s="755"/>
      <c r="DCY8" s="755"/>
      <c r="DCZ8" s="755"/>
      <c r="DDA8" s="755"/>
      <c r="DDB8" s="755"/>
      <c r="DDC8" s="755"/>
      <c r="DDD8" s="755"/>
      <c r="DDE8" s="755"/>
      <c r="DDF8" s="755"/>
      <c r="DDG8" s="755"/>
      <c r="DDH8" s="755"/>
      <c r="DDI8" s="755"/>
      <c r="DDJ8" s="755"/>
      <c r="DDK8" s="755"/>
      <c r="DDL8" s="755"/>
      <c r="DDM8" s="755"/>
      <c r="DDN8" s="755"/>
      <c r="DDO8" s="755"/>
      <c r="DDP8" s="755"/>
      <c r="DDQ8" s="755"/>
      <c r="DDR8" s="755"/>
      <c r="DDS8" s="755"/>
      <c r="DDT8" s="755"/>
      <c r="DDU8" s="755"/>
      <c r="DDV8" s="755"/>
      <c r="DDW8" s="755"/>
      <c r="DDX8" s="755"/>
      <c r="DDY8" s="755"/>
      <c r="DDZ8" s="755"/>
      <c r="DEA8" s="755"/>
      <c r="DEB8" s="755"/>
      <c r="DEC8" s="755"/>
      <c r="DED8" s="755"/>
      <c r="DEE8" s="755"/>
      <c r="DEF8" s="755"/>
      <c r="DEG8" s="755"/>
      <c r="DEH8" s="755"/>
      <c r="DEI8" s="755"/>
      <c r="DEJ8" s="755"/>
      <c r="DEK8" s="755"/>
      <c r="DEL8" s="755"/>
      <c r="DEM8" s="755"/>
      <c r="DEN8" s="755"/>
      <c r="DEO8" s="755"/>
      <c r="DEP8" s="755"/>
      <c r="DEQ8" s="755"/>
      <c r="DER8" s="755"/>
      <c r="DES8" s="755"/>
      <c r="DET8" s="755"/>
      <c r="DEU8" s="755"/>
      <c r="DEV8" s="755"/>
      <c r="DEW8" s="755"/>
      <c r="DEX8" s="755"/>
      <c r="DEY8" s="755"/>
      <c r="DEZ8" s="755"/>
      <c r="DFA8" s="755"/>
      <c r="DFB8" s="755"/>
      <c r="DFC8" s="755"/>
      <c r="DFD8" s="755"/>
      <c r="DFE8" s="755"/>
      <c r="DFF8" s="755"/>
      <c r="DFG8" s="755"/>
      <c r="DFH8" s="755"/>
      <c r="DFI8" s="755"/>
      <c r="DFJ8" s="755"/>
      <c r="DFK8" s="755"/>
      <c r="DFL8" s="755"/>
      <c r="DFM8" s="755"/>
      <c r="DFN8" s="755"/>
      <c r="DFO8" s="755"/>
      <c r="DFP8" s="755"/>
      <c r="DFQ8" s="755"/>
      <c r="DFR8" s="755"/>
      <c r="DFS8" s="755"/>
      <c r="DFT8" s="755"/>
      <c r="DFU8" s="755"/>
      <c r="DFV8" s="755"/>
      <c r="DFW8" s="755"/>
      <c r="DFX8" s="755"/>
      <c r="DFY8" s="755"/>
      <c r="DFZ8" s="755"/>
      <c r="DGA8" s="755"/>
      <c r="DGB8" s="755"/>
      <c r="DGC8" s="755"/>
      <c r="DGD8" s="755"/>
      <c r="DGE8" s="755"/>
      <c r="DGF8" s="755"/>
      <c r="DGG8" s="755"/>
      <c r="DGH8" s="755"/>
      <c r="DGI8" s="755"/>
      <c r="DGJ8" s="755"/>
      <c r="DGK8" s="755"/>
      <c r="DGL8" s="755"/>
      <c r="DGM8" s="755"/>
      <c r="DGN8" s="755"/>
      <c r="DGO8" s="755"/>
      <c r="DGP8" s="755"/>
      <c r="DGQ8" s="755"/>
      <c r="DGR8" s="755"/>
      <c r="DGS8" s="755"/>
      <c r="DGT8" s="755"/>
      <c r="DGU8" s="755"/>
      <c r="DGV8" s="755"/>
      <c r="DGW8" s="755"/>
      <c r="DGX8" s="755"/>
      <c r="DGY8" s="755"/>
      <c r="DGZ8" s="755"/>
      <c r="DHA8" s="755"/>
      <c r="DHB8" s="755"/>
      <c r="DHC8" s="755"/>
      <c r="DHD8" s="755"/>
      <c r="DHE8" s="755"/>
      <c r="DHF8" s="755"/>
      <c r="DHG8" s="755"/>
      <c r="DHH8" s="755"/>
      <c r="DHI8" s="755"/>
      <c r="DHJ8" s="755"/>
      <c r="DHK8" s="755"/>
      <c r="DHL8" s="755"/>
      <c r="DHM8" s="755"/>
      <c r="DHN8" s="755"/>
      <c r="DHO8" s="755"/>
      <c r="DHP8" s="755"/>
      <c r="DHQ8" s="755"/>
      <c r="DHR8" s="755"/>
      <c r="DHS8" s="755"/>
      <c r="DHT8" s="755"/>
      <c r="DHU8" s="755"/>
      <c r="DHV8" s="755"/>
      <c r="DHW8" s="755"/>
      <c r="DHX8" s="755"/>
      <c r="DHY8" s="755"/>
      <c r="DHZ8" s="755"/>
      <c r="DIA8" s="755"/>
      <c r="DIB8" s="755"/>
      <c r="DIC8" s="755"/>
      <c r="DID8" s="755"/>
      <c r="DIE8" s="755"/>
      <c r="DIF8" s="755"/>
      <c r="DIG8" s="755"/>
      <c r="DIH8" s="755"/>
      <c r="DII8" s="755"/>
      <c r="DIJ8" s="755"/>
      <c r="DIK8" s="755"/>
      <c r="DIL8" s="755"/>
      <c r="DIM8" s="755"/>
      <c r="DIN8" s="755"/>
      <c r="DIO8" s="755"/>
      <c r="DIP8" s="755"/>
      <c r="DIQ8" s="755"/>
      <c r="DIR8" s="755"/>
      <c r="DIS8" s="755"/>
      <c r="DIT8" s="755"/>
      <c r="DIU8" s="755"/>
      <c r="DIV8" s="755"/>
      <c r="DIW8" s="755"/>
      <c r="DIX8" s="755"/>
      <c r="DIY8" s="755"/>
      <c r="DIZ8" s="755"/>
      <c r="DJA8" s="755"/>
      <c r="DJB8" s="755"/>
      <c r="DJC8" s="755"/>
      <c r="DJD8" s="755"/>
      <c r="DJE8" s="755"/>
      <c r="DJF8" s="755"/>
      <c r="DJG8" s="755"/>
      <c r="DJH8" s="755"/>
      <c r="DJI8" s="755"/>
      <c r="DJJ8" s="755"/>
      <c r="DJK8" s="755"/>
      <c r="DJL8" s="755"/>
      <c r="DJM8" s="755"/>
      <c r="DJN8" s="755"/>
      <c r="DJO8" s="755"/>
      <c r="DJP8" s="755"/>
      <c r="DJQ8" s="755"/>
      <c r="DJR8" s="755"/>
      <c r="DJS8" s="755"/>
      <c r="DJT8" s="755"/>
      <c r="DJU8" s="755"/>
      <c r="DJV8" s="755"/>
      <c r="DJW8" s="755"/>
      <c r="DJX8" s="755"/>
      <c r="DJY8" s="755"/>
      <c r="DJZ8" s="755"/>
      <c r="DKA8" s="755"/>
      <c r="DKB8" s="755"/>
      <c r="DKC8" s="755"/>
      <c r="DKD8" s="755"/>
      <c r="DKE8" s="755"/>
      <c r="DKF8" s="755"/>
      <c r="DKG8" s="755"/>
      <c r="DKH8" s="755"/>
      <c r="DKI8" s="755"/>
      <c r="DKJ8" s="755"/>
      <c r="DKK8" s="755"/>
      <c r="DKL8" s="755"/>
      <c r="DKM8" s="755"/>
      <c r="DKN8" s="755"/>
      <c r="DKO8" s="755"/>
      <c r="DKP8" s="755"/>
      <c r="DKQ8" s="755"/>
      <c r="DKR8" s="755"/>
      <c r="DKS8" s="755"/>
      <c r="DKT8" s="755"/>
      <c r="DKU8" s="755"/>
      <c r="DKV8" s="755"/>
      <c r="DKW8" s="755"/>
      <c r="DKX8" s="755"/>
      <c r="DKY8" s="755"/>
      <c r="DKZ8" s="755"/>
      <c r="DLA8" s="755"/>
      <c r="DLB8" s="755"/>
      <c r="DLC8" s="755"/>
      <c r="DLD8" s="755"/>
      <c r="DLE8" s="755"/>
      <c r="DLF8" s="755"/>
      <c r="DLG8" s="755"/>
      <c r="DLH8" s="755"/>
      <c r="DLI8" s="755"/>
      <c r="DLJ8" s="755"/>
      <c r="DLK8" s="755"/>
      <c r="DLL8" s="755"/>
      <c r="DLM8" s="755"/>
      <c r="DLN8" s="755"/>
      <c r="DLO8" s="755"/>
      <c r="DLP8" s="755"/>
      <c r="DLQ8" s="755"/>
      <c r="DLR8" s="755"/>
      <c r="DLS8" s="755"/>
      <c r="DLT8" s="755"/>
      <c r="DLU8" s="755"/>
      <c r="DLV8" s="755"/>
      <c r="DLW8" s="755"/>
      <c r="DLX8" s="755"/>
      <c r="DLY8" s="755"/>
      <c r="DLZ8" s="755"/>
      <c r="DMA8" s="755"/>
      <c r="DMB8" s="755"/>
      <c r="DMC8" s="755"/>
      <c r="DMD8" s="755"/>
      <c r="DME8" s="755"/>
      <c r="DMF8" s="755"/>
      <c r="DMG8" s="755"/>
      <c r="DMH8" s="755"/>
      <c r="DMI8" s="755"/>
      <c r="DMJ8" s="755"/>
      <c r="DMK8" s="755"/>
      <c r="DML8" s="755"/>
      <c r="DMM8" s="755"/>
      <c r="DMN8" s="755"/>
      <c r="DMO8" s="755"/>
      <c r="DMP8" s="755"/>
      <c r="DMQ8" s="755"/>
      <c r="DMR8" s="755"/>
      <c r="DMS8" s="755"/>
      <c r="DMT8" s="755"/>
      <c r="DMU8" s="755"/>
      <c r="DMV8" s="755"/>
      <c r="DMW8" s="755"/>
      <c r="DMX8" s="755"/>
      <c r="DMY8" s="755"/>
      <c r="DMZ8" s="755"/>
      <c r="DNA8" s="755"/>
      <c r="DNB8" s="755"/>
      <c r="DNC8" s="755"/>
      <c r="DND8" s="755"/>
      <c r="DNE8" s="755"/>
      <c r="DNF8" s="755"/>
      <c r="DNG8" s="755"/>
      <c r="DNH8" s="755"/>
      <c r="DNI8" s="755"/>
      <c r="DNJ8" s="755"/>
      <c r="DNK8" s="755"/>
      <c r="DNL8" s="755"/>
      <c r="DNM8" s="755"/>
      <c r="DNN8" s="755"/>
      <c r="DNO8" s="755"/>
      <c r="DNP8" s="755"/>
      <c r="DNQ8" s="755"/>
      <c r="DNR8" s="755"/>
      <c r="DNS8" s="755"/>
      <c r="DNT8" s="755"/>
      <c r="DNU8" s="755"/>
      <c r="DNV8" s="755"/>
      <c r="DNW8" s="755"/>
      <c r="DNX8" s="755"/>
      <c r="DNY8" s="755"/>
      <c r="DNZ8" s="755"/>
      <c r="DOA8" s="755"/>
      <c r="DOB8" s="755"/>
      <c r="DOC8" s="755"/>
      <c r="DOD8" s="755"/>
      <c r="DOE8" s="755"/>
      <c r="DOF8" s="755"/>
      <c r="DOG8" s="755"/>
      <c r="DOH8" s="755"/>
      <c r="DOI8" s="755"/>
      <c r="DOJ8" s="755"/>
      <c r="DOK8" s="755"/>
      <c r="DOL8" s="755"/>
      <c r="DOM8" s="755"/>
      <c r="DON8" s="755"/>
      <c r="DOO8" s="755"/>
      <c r="DOP8" s="755"/>
      <c r="DOQ8" s="755"/>
      <c r="DOR8" s="755"/>
      <c r="DOS8" s="755"/>
      <c r="DOT8" s="755"/>
      <c r="DOU8" s="755"/>
      <c r="DOV8" s="755"/>
      <c r="DOW8" s="755"/>
      <c r="DOX8" s="755"/>
      <c r="DOY8" s="755"/>
      <c r="DOZ8" s="755"/>
      <c r="DPA8" s="755"/>
      <c r="DPB8" s="755"/>
      <c r="DPC8" s="755"/>
      <c r="DPD8" s="755"/>
      <c r="DPE8" s="755"/>
      <c r="DPF8" s="755"/>
      <c r="DPG8" s="755"/>
      <c r="DPH8" s="755"/>
      <c r="DPI8" s="755"/>
      <c r="DPJ8" s="755"/>
      <c r="DPK8" s="755"/>
      <c r="DPL8" s="755"/>
      <c r="DPM8" s="755"/>
      <c r="DPN8" s="755"/>
      <c r="DPO8" s="755"/>
      <c r="DPP8" s="755"/>
      <c r="DPQ8" s="755"/>
      <c r="DPR8" s="755"/>
      <c r="DPS8" s="755"/>
      <c r="DPT8" s="755"/>
      <c r="DPU8" s="755"/>
      <c r="DPV8" s="755"/>
      <c r="DPW8" s="755"/>
      <c r="DPX8" s="755"/>
      <c r="DPY8" s="755"/>
      <c r="DPZ8" s="755"/>
      <c r="DQA8" s="755"/>
      <c r="DQB8" s="755"/>
      <c r="DQC8" s="755"/>
      <c r="DQD8" s="755"/>
      <c r="DQE8" s="755"/>
      <c r="DQF8" s="755"/>
      <c r="DQG8" s="755"/>
      <c r="DQH8" s="755"/>
      <c r="DQI8" s="755"/>
      <c r="DQJ8" s="755"/>
      <c r="DQK8" s="755"/>
      <c r="DQL8" s="755"/>
      <c r="DQM8" s="755"/>
      <c r="DQN8" s="755"/>
      <c r="DQO8" s="755"/>
      <c r="DQP8" s="755"/>
      <c r="DQQ8" s="755"/>
      <c r="DQR8" s="755"/>
      <c r="DQS8" s="755"/>
      <c r="DQT8" s="755"/>
      <c r="DQU8" s="755"/>
      <c r="DQV8" s="755"/>
      <c r="DQW8" s="755"/>
      <c r="DQX8" s="755"/>
      <c r="DQY8" s="755"/>
      <c r="DQZ8" s="755"/>
      <c r="DRA8" s="755"/>
      <c r="DRB8" s="755"/>
      <c r="DRC8" s="755"/>
      <c r="DRD8" s="755"/>
      <c r="DRE8" s="755"/>
      <c r="DRF8" s="755"/>
      <c r="DRG8" s="755"/>
      <c r="DRH8" s="755"/>
      <c r="DRI8" s="755"/>
      <c r="DRJ8" s="755"/>
      <c r="DRK8" s="755"/>
      <c r="DRL8" s="755"/>
      <c r="DRM8" s="755"/>
      <c r="DRN8" s="755"/>
      <c r="DRO8" s="755"/>
      <c r="DRP8" s="755"/>
      <c r="DRQ8" s="755"/>
      <c r="DRR8" s="755"/>
      <c r="DRS8" s="755"/>
      <c r="DRT8" s="755"/>
      <c r="DRU8" s="755"/>
      <c r="DRV8" s="755"/>
      <c r="DRW8" s="755"/>
      <c r="DRX8" s="755"/>
      <c r="DRY8" s="755"/>
      <c r="DRZ8" s="755"/>
      <c r="DSA8" s="755"/>
      <c r="DSB8" s="755"/>
      <c r="DSC8" s="755"/>
      <c r="DSD8" s="755"/>
      <c r="DSE8" s="755"/>
      <c r="DSF8" s="755"/>
      <c r="DSG8" s="755"/>
      <c r="DSH8" s="755"/>
      <c r="DSI8" s="755"/>
      <c r="DSJ8" s="755"/>
      <c r="DSK8" s="755"/>
      <c r="DSL8" s="755"/>
      <c r="DSM8" s="755"/>
      <c r="DSN8" s="755"/>
      <c r="DSO8" s="755"/>
      <c r="DSP8" s="755"/>
      <c r="DSQ8" s="755"/>
      <c r="DSR8" s="755"/>
      <c r="DSS8" s="755"/>
      <c r="DST8" s="755"/>
      <c r="DSU8" s="755"/>
      <c r="DSV8" s="755"/>
      <c r="DSW8" s="755"/>
      <c r="DSX8" s="755"/>
      <c r="DSY8" s="755"/>
      <c r="DSZ8" s="755"/>
      <c r="DTA8" s="755"/>
      <c r="DTB8" s="755"/>
      <c r="DTC8" s="755"/>
      <c r="DTD8" s="755"/>
      <c r="DTE8" s="755"/>
      <c r="DTF8" s="755"/>
      <c r="DTG8" s="755"/>
      <c r="DTH8" s="755"/>
      <c r="DTI8" s="755"/>
      <c r="DTJ8" s="755"/>
      <c r="DTK8" s="755"/>
      <c r="DTL8" s="755"/>
      <c r="DTM8" s="755"/>
      <c r="DTN8" s="755"/>
      <c r="DTO8" s="755"/>
      <c r="DTP8" s="755"/>
      <c r="DTQ8" s="755"/>
      <c r="DTR8" s="755"/>
      <c r="DTS8" s="755"/>
      <c r="DTT8" s="755"/>
      <c r="DTU8" s="755"/>
      <c r="DTV8" s="755"/>
      <c r="DTW8" s="755"/>
      <c r="DTX8" s="755"/>
      <c r="DTY8" s="755"/>
      <c r="DTZ8" s="755"/>
      <c r="DUA8" s="755"/>
      <c r="DUB8" s="755"/>
      <c r="DUC8" s="755"/>
      <c r="DUD8" s="755"/>
      <c r="DUE8" s="755"/>
      <c r="DUF8" s="755"/>
      <c r="DUG8" s="755"/>
      <c r="DUH8" s="755"/>
      <c r="DUI8" s="755"/>
      <c r="DUJ8" s="755"/>
      <c r="DUK8" s="755"/>
      <c r="DUL8" s="755"/>
      <c r="DUM8" s="755"/>
      <c r="DUN8" s="755"/>
      <c r="DUO8" s="755"/>
      <c r="DUP8" s="755"/>
      <c r="DUQ8" s="755"/>
      <c r="DUR8" s="755"/>
      <c r="DUS8" s="755"/>
      <c r="DUT8" s="755"/>
      <c r="DUU8" s="755"/>
      <c r="DUV8" s="755"/>
      <c r="DUW8" s="755"/>
      <c r="DUX8" s="755"/>
      <c r="DUY8" s="755"/>
      <c r="DUZ8" s="755"/>
      <c r="DVA8" s="755"/>
      <c r="DVB8" s="755"/>
      <c r="DVC8" s="755"/>
      <c r="DVD8" s="755"/>
      <c r="DVE8" s="755"/>
      <c r="DVF8" s="755"/>
      <c r="DVG8" s="755"/>
      <c r="DVH8" s="755"/>
      <c r="DVI8" s="755"/>
      <c r="DVJ8" s="755"/>
      <c r="DVK8" s="755"/>
      <c r="DVL8" s="755"/>
      <c r="DVM8" s="755"/>
      <c r="DVN8" s="755"/>
      <c r="DVO8" s="755"/>
      <c r="DVP8" s="755"/>
      <c r="DVQ8" s="755"/>
      <c r="DVR8" s="755"/>
      <c r="DVS8" s="755"/>
      <c r="DVT8" s="755"/>
      <c r="DVU8" s="755"/>
      <c r="DVV8" s="755"/>
      <c r="DVW8" s="755"/>
      <c r="DVX8" s="755"/>
      <c r="DVY8" s="755"/>
      <c r="DVZ8" s="755"/>
      <c r="DWA8" s="755"/>
      <c r="DWB8" s="755"/>
      <c r="DWC8" s="755"/>
      <c r="DWD8" s="755"/>
      <c r="DWE8" s="755"/>
      <c r="DWF8" s="755"/>
      <c r="DWG8" s="755"/>
      <c r="DWH8" s="755"/>
      <c r="DWI8" s="755"/>
      <c r="DWJ8" s="755"/>
      <c r="DWK8" s="755"/>
      <c r="DWL8" s="755"/>
      <c r="DWM8" s="755"/>
      <c r="DWN8" s="755"/>
      <c r="DWO8" s="755"/>
      <c r="DWP8" s="755"/>
      <c r="DWQ8" s="755"/>
      <c r="DWR8" s="755"/>
      <c r="DWS8" s="755"/>
      <c r="DWT8" s="755"/>
      <c r="DWU8" s="755"/>
      <c r="DWV8" s="755"/>
      <c r="DWW8" s="755"/>
      <c r="DWX8" s="755"/>
      <c r="DWY8" s="755"/>
      <c r="DWZ8" s="755"/>
      <c r="DXA8" s="755"/>
      <c r="DXB8" s="755"/>
      <c r="DXC8" s="755"/>
      <c r="DXD8" s="755"/>
      <c r="DXE8" s="755"/>
      <c r="DXF8" s="755"/>
      <c r="DXG8" s="755"/>
      <c r="DXH8" s="755"/>
      <c r="DXI8" s="755"/>
      <c r="DXJ8" s="755"/>
      <c r="DXK8" s="755"/>
      <c r="DXL8" s="755"/>
      <c r="DXM8" s="755"/>
      <c r="DXN8" s="755"/>
      <c r="DXO8" s="755"/>
      <c r="DXP8" s="755"/>
      <c r="DXQ8" s="755"/>
      <c r="DXR8" s="755"/>
      <c r="DXS8" s="755"/>
      <c r="DXT8" s="755"/>
      <c r="DXU8" s="755"/>
      <c r="DXV8" s="755"/>
      <c r="DXW8" s="755"/>
      <c r="DXX8" s="755"/>
      <c r="DXY8" s="755"/>
      <c r="DXZ8" s="755"/>
      <c r="DYA8" s="755"/>
      <c r="DYB8" s="755"/>
      <c r="DYC8" s="755"/>
      <c r="DYD8" s="755"/>
      <c r="DYE8" s="755"/>
      <c r="DYF8" s="755"/>
      <c r="DYG8" s="755"/>
      <c r="DYH8" s="755"/>
      <c r="DYI8" s="755"/>
      <c r="DYJ8" s="755"/>
      <c r="DYK8" s="755"/>
      <c r="DYL8" s="755"/>
      <c r="DYM8" s="755"/>
      <c r="DYN8" s="755"/>
      <c r="DYO8" s="755"/>
      <c r="DYP8" s="755"/>
      <c r="DYQ8" s="755"/>
      <c r="DYR8" s="755"/>
      <c r="DYS8" s="755"/>
      <c r="DYT8" s="755"/>
      <c r="DYU8" s="755"/>
      <c r="DYV8" s="755"/>
      <c r="DYW8" s="755"/>
      <c r="DYX8" s="755"/>
      <c r="DYY8" s="755"/>
      <c r="DYZ8" s="755"/>
      <c r="DZA8" s="755"/>
      <c r="DZB8" s="755"/>
      <c r="DZC8" s="755"/>
      <c r="DZD8" s="755"/>
      <c r="DZE8" s="755"/>
      <c r="DZF8" s="755"/>
      <c r="DZG8" s="755"/>
      <c r="DZH8" s="755"/>
      <c r="DZI8" s="755"/>
      <c r="DZJ8" s="755"/>
      <c r="DZK8" s="755"/>
      <c r="DZL8" s="755"/>
      <c r="DZM8" s="755"/>
      <c r="DZN8" s="755"/>
      <c r="DZO8" s="755"/>
      <c r="DZP8" s="755"/>
      <c r="DZQ8" s="755"/>
      <c r="DZR8" s="755"/>
      <c r="DZS8" s="755"/>
      <c r="DZT8" s="755"/>
      <c r="DZU8" s="755"/>
      <c r="DZV8" s="755"/>
      <c r="DZW8" s="755"/>
      <c r="DZX8" s="755"/>
      <c r="DZY8" s="755"/>
      <c r="DZZ8" s="755"/>
      <c r="EAA8" s="755"/>
      <c r="EAB8" s="755"/>
      <c r="EAC8" s="755"/>
      <c r="EAD8" s="755"/>
      <c r="EAE8" s="755"/>
      <c r="EAF8" s="755"/>
      <c r="EAG8" s="755"/>
      <c r="EAH8" s="755"/>
      <c r="EAI8" s="755"/>
      <c r="EAJ8" s="755"/>
      <c r="EAK8" s="755"/>
      <c r="EAL8" s="755"/>
      <c r="EAM8" s="755"/>
      <c r="EAN8" s="755"/>
      <c r="EAO8" s="755"/>
      <c r="EAP8" s="755"/>
      <c r="EAQ8" s="755"/>
      <c r="EAR8" s="755"/>
      <c r="EAS8" s="755"/>
      <c r="EAT8" s="755"/>
      <c r="EAU8" s="755"/>
      <c r="EAV8" s="755"/>
      <c r="EAW8" s="755"/>
      <c r="EAX8" s="755"/>
      <c r="EAY8" s="755"/>
      <c r="EAZ8" s="755"/>
      <c r="EBA8" s="755"/>
      <c r="EBB8" s="755"/>
      <c r="EBC8" s="755"/>
      <c r="EBD8" s="755"/>
      <c r="EBE8" s="755"/>
      <c r="EBF8" s="755"/>
      <c r="EBG8" s="755"/>
      <c r="EBH8" s="755"/>
      <c r="EBI8" s="755"/>
      <c r="EBJ8" s="755"/>
      <c r="EBK8" s="755"/>
      <c r="EBL8" s="755"/>
      <c r="EBM8" s="755"/>
      <c r="EBN8" s="755"/>
      <c r="EBO8" s="755"/>
      <c r="EBP8" s="755"/>
      <c r="EBQ8" s="755"/>
      <c r="EBR8" s="755"/>
      <c r="EBS8" s="755"/>
      <c r="EBT8" s="755"/>
      <c r="EBU8" s="755"/>
      <c r="EBV8" s="755"/>
      <c r="EBW8" s="755"/>
      <c r="EBX8" s="755"/>
      <c r="EBY8" s="755"/>
      <c r="EBZ8" s="755"/>
      <c r="ECA8" s="755"/>
      <c r="ECB8" s="755"/>
      <c r="ECC8" s="755"/>
      <c r="ECD8" s="755"/>
      <c r="ECE8" s="755"/>
      <c r="ECF8" s="755"/>
      <c r="ECG8" s="755"/>
      <c r="ECH8" s="755"/>
      <c r="ECI8" s="755"/>
      <c r="ECJ8" s="755"/>
      <c r="ECK8" s="755"/>
      <c r="ECL8" s="755"/>
      <c r="ECM8" s="755"/>
      <c r="ECN8" s="755"/>
      <c r="ECO8" s="755"/>
      <c r="ECP8" s="755"/>
      <c r="ECQ8" s="755"/>
      <c r="ECR8" s="755"/>
      <c r="ECS8" s="755"/>
      <c r="ECT8" s="755"/>
      <c r="ECU8" s="755"/>
      <c r="ECV8" s="755"/>
      <c r="ECW8" s="755"/>
      <c r="ECX8" s="755"/>
      <c r="ECY8" s="755"/>
      <c r="ECZ8" s="755"/>
      <c r="EDA8" s="755"/>
      <c r="EDB8" s="755"/>
      <c r="EDC8" s="755"/>
      <c r="EDD8" s="755"/>
      <c r="EDE8" s="755"/>
      <c r="EDF8" s="755"/>
      <c r="EDG8" s="755"/>
      <c r="EDH8" s="755"/>
      <c r="EDI8" s="755"/>
      <c r="EDJ8" s="755"/>
      <c r="EDK8" s="755"/>
      <c r="EDL8" s="755"/>
      <c r="EDM8" s="755"/>
      <c r="EDN8" s="755"/>
      <c r="EDO8" s="755"/>
      <c r="EDP8" s="755"/>
      <c r="EDQ8" s="755"/>
      <c r="EDR8" s="755"/>
      <c r="EDS8" s="755"/>
      <c r="EDT8" s="755"/>
      <c r="EDU8" s="755"/>
      <c r="EDV8" s="755"/>
      <c r="EDW8" s="755"/>
      <c r="EDX8" s="755"/>
      <c r="EDY8" s="755"/>
      <c r="EDZ8" s="755"/>
      <c r="EEA8" s="755"/>
      <c r="EEB8" s="755"/>
      <c r="EEC8" s="755"/>
      <c r="EED8" s="755"/>
      <c r="EEE8" s="755"/>
      <c r="EEF8" s="755"/>
      <c r="EEG8" s="755"/>
      <c r="EEH8" s="755"/>
      <c r="EEI8" s="755"/>
      <c r="EEJ8" s="755"/>
      <c r="EEK8" s="755"/>
      <c r="EEL8" s="755"/>
      <c r="EEM8" s="755"/>
      <c r="EEN8" s="755"/>
      <c r="EEO8" s="755"/>
      <c r="EEP8" s="755"/>
      <c r="EEQ8" s="755"/>
      <c r="EER8" s="755"/>
      <c r="EES8" s="755"/>
      <c r="EET8" s="755"/>
      <c r="EEU8" s="755"/>
      <c r="EEV8" s="755"/>
      <c r="EEW8" s="755"/>
      <c r="EEX8" s="755"/>
      <c r="EEY8" s="755"/>
      <c r="EEZ8" s="755"/>
      <c r="EFA8" s="755"/>
      <c r="EFB8" s="755"/>
      <c r="EFC8" s="755"/>
      <c r="EFD8" s="755"/>
      <c r="EFE8" s="755"/>
      <c r="EFF8" s="755"/>
      <c r="EFG8" s="755"/>
      <c r="EFH8" s="755"/>
      <c r="EFI8" s="755"/>
      <c r="EFJ8" s="755"/>
      <c r="EFK8" s="755"/>
      <c r="EFL8" s="755"/>
      <c r="EFM8" s="755"/>
      <c r="EFN8" s="755"/>
      <c r="EFO8" s="755"/>
      <c r="EFP8" s="755"/>
      <c r="EFQ8" s="755"/>
      <c r="EFR8" s="755"/>
      <c r="EFS8" s="755"/>
      <c r="EFT8" s="755"/>
      <c r="EFU8" s="755"/>
      <c r="EFV8" s="755"/>
      <c r="EFW8" s="755"/>
      <c r="EFX8" s="755"/>
      <c r="EFY8" s="755"/>
      <c r="EFZ8" s="755"/>
      <c r="EGA8" s="755"/>
      <c r="EGB8" s="755"/>
      <c r="EGC8" s="755"/>
      <c r="EGD8" s="755"/>
      <c r="EGE8" s="755"/>
      <c r="EGF8" s="755"/>
      <c r="EGG8" s="755"/>
      <c r="EGH8" s="755"/>
      <c r="EGI8" s="755"/>
      <c r="EGJ8" s="755"/>
      <c r="EGK8" s="755"/>
      <c r="EGL8" s="755"/>
      <c r="EGM8" s="755"/>
      <c r="EGN8" s="755"/>
      <c r="EGO8" s="755"/>
      <c r="EGP8" s="755"/>
      <c r="EGQ8" s="755"/>
      <c r="EGR8" s="755"/>
      <c r="EGS8" s="755"/>
      <c r="EGT8" s="755"/>
      <c r="EGU8" s="755"/>
      <c r="EGV8" s="755"/>
      <c r="EGW8" s="755"/>
      <c r="EGX8" s="755"/>
      <c r="EGY8" s="755"/>
      <c r="EGZ8" s="755"/>
      <c r="EHA8" s="755"/>
      <c r="EHB8" s="755"/>
      <c r="EHC8" s="755"/>
      <c r="EHD8" s="755"/>
      <c r="EHE8" s="755"/>
      <c r="EHF8" s="755"/>
      <c r="EHG8" s="755"/>
      <c r="EHH8" s="755"/>
      <c r="EHI8" s="755"/>
      <c r="EHJ8" s="755"/>
      <c r="EHK8" s="755"/>
      <c r="EHL8" s="755"/>
      <c r="EHM8" s="755"/>
      <c r="EHN8" s="755"/>
      <c r="EHO8" s="755"/>
      <c r="EHP8" s="755"/>
      <c r="EHQ8" s="755"/>
      <c r="EHR8" s="755"/>
      <c r="EHS8" s="755"/>
      <c r="EHT8" s="755"/>
      <c r="EHU8" s="755"/>
      <c r="EHV8" s="755"/>
      <c r="EHW8" s="755"/>
      <c r="EHX8" s="755"/>
      <c r="EHY8" s="755"/>
      <c r="EHZ8" s="755"/>
      <c r="EIA8" s="755"/>
      <c r="EIB8" s="755"/>
      <c r="EIC8" s="755"/>
      <c r="EID8" s="755"/>
      <c r="EIE8" s="755"/>
      <c r="EIF8" s="755"/>
      <c r="EIG8" s="755"/>
      <c r="EIH8" s="755"/>
      <c r="EII8" s="755"/>
      <c r="EIJ8" s="755"/>
      <c r="EIK8" s="755"/>
      <c r="EIL8" s="755"/>
      <c r="EIM8" s="755"/>
      <c r="EIN8" s="755"/>
      <c r="EIO8" s="755"/>
      <c r="EIP8" s="755"/>
      <c r="EIQ8" s="755"/>
      <c r="EIR8" s="755"/>
      <c r="EIS8" s="755"/>
      <c r="EIT8" s="755"/>
      <c r="EIU8" s="755"/>
      <c r="EIV8" s="755"/>
      <c r="EIW8" s="755"/>
      <c r="EIX8" s="755"/>
      <c r="EIY8" s="755"/>
      <c r="EIZ8" s="755"/>
      <c r="EJA8" s="755"/>
      <c r="EJB8" s="755"/>
      <c r="EJC8" s="755"/>
      <c r="EJD8" s="755"/>
      <c r="EJE8" s="755"/>
      <c r="EJF8" s="755"/>
      <c r="EJG8" s="755"/>
      <c r="EJH8" s="755"/>
      <c r="EJI8" s="755"/>
      <c r="EJJ8" s="755"/>
      <c r="EJK8" s="755"/>
      <c r="EJL8" s="755"/>
      <c r="EJM8" s="755"/>
      <c r="EJN8" s="755"/>
      <c r="EJO8" s="755"/>
      <c r="EJP8" s="755"/>
      <c r="EJQ8" s="755"/>
      <c r="EJR8" s="755"/>
      <c r="EJS8" s="755"/>
      <c r="EJT8" s="755"/>
      <c r="EJU8" s="755"/>
      <c r="EJV8" s="755"/>
      <c r="EJW8" s="755"/>
      <c r="EJX8" s="755"/>
      <c r="EJY8" s="755"/>
      <c r="EJZ8" s="755"/>
      <c r="EKA8" s="755"/>
      <c r="EKB8" s="755"/>
      <c r="EKC8" s="755"/>
      <c r="EKD8" s="755"/>
      <c r="EKE8" s="755"/>
      <c r="EKF8" s="755"/>
      <c r="EKG8" s="755"/>
      <c r="EKH8" s="755"/>
      <c r="EKI8" s="755"/>
      <c r="EKJ8" s="755"/>
      <c r="EKK8" s="755"/>
      <c r="EKL8" s="755"/>
      <c r="EKM8" s="755"/>
      <c r="EKN8" s="755"/>
      <c r="EKO8" s="755"/>
      <c r="EKP8" s="755"/>
      <c r="EKQ8" s="755"/>
      <c r="EKR8" s="755"/>
      <c r="EKS8" s="755"/>
      <c r="EKT8" s="755"/>
      <c r="EKU8" s="755"/>
      <c r="EKV8" s="755"/>
      <c r="EKW8" s="755"/>
      <c r="EKX8" s="755"/>
      <c r="EKY8" s="755"/>
      <c r="EKZ8" s="755"/>
      <c r="ELA8" s="755"/>
      <c r="ELB8" s="755"/>
      <c r="ELC8" s="755"/>
      <c r="ELD8" s="755"/>
      <c r="ELE8" s="755"/>
      <c r="ELF8" s="755"/>
      <c r="ELG8" s="755"/>
      <c r="ELH8" s="755"/>
      <c r="ELI8" s="755"/>
      <c r="ELJ8" s="755"/>
      <c r="ELK8" s="755"/>
      <c r="ELL8" s="755"/>
      <c r="ELM8" s="755"/>
      <c r="ELN8" s="755"/>
      <c r="ELO8" s="755"/>
      <c r="ELP8" s="755"/>
      <c r="ELQ8" s="755"/>
      <c r="ELR8" s="755"/>
      <c r="ELS8" s="755"/>
      <c r="ELT8" s="755"/>
      <c r="ELU8" s="755"/>
      <c r="ELV8" s="755"/>
      <c r="ELW8" s="755"/>
      <c r="ELX8" s="755"/>
      <c r="ELY8" s="755"/>
      <c r="ELZ8" s="755"/>
      <c r="EMA8" s="755"/>
      <c r="EMB8" s="755"/>
      <c r="EMC8" s="755"/>
      <c r="EMD8" s="755"/>
      <c r="EME8" s="755"/>
      <c r="EMF8" s="755"/>
      <c r="EMG8" s="755"/>
      <c r="EMH8" s="755"/>
      <c r="EMI8" s="755"/>
      <c r="EMJ8" s="755"/>
      <c r="EMK8" s="755"/>
      <c r="EML8" s="755"/>
      <c r="EMM8" s="755"/>
      <c r="EMN8" s="755"/>
      <c r="EMO8" s="755"/>
      <c r="EMP8" s="755"/>
      <c r="EMQ8" s="755"/>
      <c r="EMR8" s="755"/>
      <c r="EMS8" s="755"/>
      <c r="EMT8" s="755"/>
      <c r="EMU8" s="755"/>
      <c r="EMV8" s="755"/>
      <c r="EMW8" s="755"/>
      <c r="EMX8" s="755"/>
      <c r="EMY8" s="755"/>
      <c r="EMZ8" s="755"/>
      <c r="ENA8" s="755"/>
      <c r="ENB8" s="755"/>
      <c r="ENC8" s="755"/>
      <c r="END8" s="755"/>
      <c r="ENE8" s="755"/>
      <c r="ENF8" s="755"/>
      <c r="ENG8" s="755"/>
      <c r="ENH8" s="755"/>
      <c r="ENI8" s="755"/>
      <c r="ENJ8" s="755"/>
      <c r="ENK8" s="755"/>
      <c r="ENL8" s="755"/>
      <c r="ENM8" s="755"/>
      <c r="ENN8" s="755"/>
      <c r="ENO8" s="755"/>
      <c r="ENP8" s="755"/>
      <c r="ENQ8" s="755"/>
      <c r="ENR8" s="755"/>
      <c r="ENS8" s="755"/>
      <c r="ENT8" s="755"/>
      <c r="ENU8" s="755"/>
      <c r="ENV8" s="755"/>
      <c r="ENW8" s="755"/>
      <c r="ENX8" s="755"/>
      <c r="ENY8" s="755"/>
      <c r="ENZ8" s="755"/>
      <c r="EOA8" s="755"/>
      <c r="EOB8" s="755"/>
      <c r="EOC8" s="755"/>
      <c r="EOD8" s="755"/>
      <c r="EOE8" s="755"/>
      <c r="EOF8" s="755"/>
      <c r="EOG8" s="755"/>
      <c r="EOH8" s="755"/>
      <c r="EOI8" s="755"/>
      <c r="EOJ8" s="755"/>
      <c r="EOK8" s="755"/>
      <c r="EOL8" s="755"/>
      <c r="EOM8" s="755"/>
      <c r="EON8" s="755"/>
      <c r="EOO8" s="755"/>
      <c r="EOP8" s="755"/>
      <c r="EOQ8" s="755"/>
      <c r="EOR8" s="755"/>
      <c r="EOS8" s="755"/>
      <c r="EOT8" s="755"/>
      <c r="EOU8" s="755"/>
      <c r="EOV8" s="755"/>
      <c r="EOW8" s="755"/>
      <c r="EOX8" s="755"/>
      <c r="EOY8" s="755"/>
      <c r="EOZ8" s="755"/>
      <c r="EPA8" s="755"/>
      <c r="EPB8" s="755"/>
      <c r="EPC8" s="755"/>
      <c r="EPD8" s="755"/>
      <c r="EPE8" s="755"/>
      <c r="EPF8" s="755"/>
      <c r="EPG8" s="755"/>
      <c r="EPH8" s="755"/>
      <c r="EPI8" s="755"/>
      <c r="EPJ8" s="755"/>
      <c r="EPK8" s="755"/>
      <c r="EPL8" s="755"/>
      <c r="EPM8" s="755"/>
      <c r="EPN8" s="755"/>
      <c r="EPO8" s="755"/>
      <c r="EPP8" s="755"/>
      <c r="EPQ8" s="755"/>
      <c r="EPR8" s="755"/>
      <c r="EPS8" s="755"/>
      <c r="EPT8" s="755"/>
      <c r="EPU8" s="755"/>
      <c r="EPV8" s="755"/>
      <c r="EPW8" s="755"/>
      <c r="EPX8" s="755"/>
      <c r="EPY8" s="755"/>
      <c r="EPZ8" s="755"/>
      <c r="EQA8" s="755"/>
      <c r="EQB8" s="755"/>
      <c r="EQC8" s="755"/>
      <c r="EQD8" s="755"/>
      <c r="EQE8" s="755"/>
      <c r="EQF8" s="755"/>
      <c r="EQG8" s="755"/>
      <c r="EQH8" s="755"/>
      <c r="EQI8" s="755"/>
      <c r="EQJ8" s="755"/>
      <c r="EQK8" s="755"/>
      <c r="EQL8" s="755"/>
      <c r="EQM8" s="755"/>
      <c r="EQN8" s="755"/>
      <c r="EQO8" s="755"/>
      <c r="EQP8" s="755"/>
      <c r="EQQ8" s="755"/>
      <c r="EQR8" s="755"/>
      <c r="EQS8" s="755"/>
      <c r="EQT8" s="755"/>
      <c r="EQU8" s="755"/>
      <c r="EQV8" s="755"/>
      <c r="EQW8" s="755"/>
      <c r="EQX8" s="755"/>
      <c r="EQY8" s="755"/>
      <c r="EQZ8" s="755"/>
      <c r="ERA8" s="755"/>
      <c r="ERB8" s="755"/>
      <c r="ERC8" s="755"/>
      <c r="ERD8" s="755"/>
      <c r="ERE8" s="755"/>
      <c r="ERF8" s="755"/>
      <c r="ERG8" s="755"/>
      <c r="ERH8" s="755"/>
      <c r="ERI8" s="755"/>
      <c r="ERJ8" s="755"/>
      <c r="ERK8" s="755"/>
      <c r="ERL8" s="755"/>
      <c r="ERM8" s="755"/>
      <c r="ERN8" s="755"/>
      <c r="ERO8" s="755"/>
      <c r="ERP8" s="755"/>
      <c r="ERQ8" s="755"/>
      <c r="ERR8" s="755"/>
      <c r="ERS8" s="755"/>
      <c r="ERT8" s="755"/>
      <c r="ERU8" s="755"/>
      <c r="ERV8" s="755"/>
      <c r="ERW8" s="755"/>
      <c r="ERX8" s="755"/>
      <c r="ERY8" s="755"/>
      <c r="ERZ8" s="755"/>
      <c r="ESA8" s="755"/>
      <c r="ESB8" s="755"/>
      <c r="ESC8" s="755"/>
      <c r="ESD8" s="755"/>
      <c r="ESE8" s="755"/>
      <c r="ESF8" s="755"/>
      <c r="ESG8" s="755"/>
      <c r="ESH8" s="755"/>
      <c r="ESI8" s="755"/>
      <c r="ESJ8" s="755"/>
      <c r="ESK8" s="755"/>
      <c r="ESL8" s="755"/>
      <c r="ESM8" s="755"/>
      <c r="ESN8" s="755"/>
      <c r="ESO8" s="755"/>
      <c r="ESP8" s="755"/>
      <c r="ESQ8" s="755"/>
      <c r="ESR8" s="755"/>
      <c r="ESS8" s="755"/>
      <c r="EST8" s="755"/>
      <c r="ESU8" s="755"/>
      <c r="ESV8" s="755"/>
      <c r="ESW8" s="755"/>
      <c r="ESX8" s="755"/>
      <c r="ESY8" s="755"/>
      <c r="ESZ8" s="755"/>
      <c r="ETA8" s="755"/>
      <c r="ETB8" s="755"/>
      <c r="ETC8" s="755"/>
      <c r="ETD8" s="755"/>
      <c r="ETE8" s="755"/>
      <c r="ETF8" s="755"/>
      <c r="ETG8" s="755"/>
      <c r="ETH8" s="755"/>
      <c r="ETI8" s="755"/>
      <c r="ETJ8" s="755"/>
      <c r="ETK8" s="755"/>
      <c r="ETL8" s="755"/>
      <c r="ETM8" s="755"/>
      <c r="ETN8" s="755"/>
      <c r="ETO8" s="755"/>
      <c r="ETP8" s="755"/>
      <c r="ETQ8" s="755"/>
      <c r="ETR8" s="755"/>
      <c r="ETS8" s="755"/>
      <c r="ETT8" s="755"/>
      <c r="ETU8" s="755"/>
      <c r="ETV8" s="755"/>
      <c r="ETW8" s="755"/>
      <c r="ETX8" s="755"/>
      <c r="ETY8" s="755"/>
      <c r="ETZ8" s="755"/>
      <c r="EUA8" s="755"/>
      <c r="EUB8" s="755"/>
      <c r="EUC8" s="755"/>
      <c r="EUD8" s="755"/>
      <c r="EUE8" s="755"/>
      <c r="EUF8" s="755"/>
      <c r="EUG8" s="755"/>
      <c r="EUH8" s="755"/>
      <c r="EUI8" s="755"/>
      <c r="EUJ8" s="755"/>
      <c r="EUK8" s="755"/>
      <c r="EUL8" s="755"/>
      <c r="EUM8" s="755"/>
      <c r="EUN8" s="755"/>
      <c r="EUO8" s="755"/>
      <c r="EUP8" s="755"/>
      <c r="EUQ8" s="755"/>
      <c r="EUR8" s="755"/>
      <c r="EUS8" s="755"/>
      <c r="EUT8" s="755"/>
      <c r="EUU8" s="755"/>
      <c r="EUV8" s="755"/>
      <c r="EUW8" s="755"/>
      <c r="EUX8" s="755"/>
      <c r="EUY8" s="755"/>
      <c r="EUZ8" s="755"/>
      <c r="EVA8" s="755"/>
      <c r="EVB8" s="755"/>
      <c r="EVC8" s="755"/>
      <c r="EVD8" s="755"/>
      <c r="EVE8" s="755"/>
      <c r="EVF8" s="755"/>
      <c r="EVG8" s="755"/>
      <c r="EVH8" s="755"/>
      <c r="EVI8" s="755"/>
      <c r="EVJ8" s="755"/>
      <c r="EVK8" s="755"/>
      <c r="EVL8" s="755"/>
      <c r="EVM8" s="755"/>
      <c r="EVN8" s="755"/>
      <c r="EVO8" s="755"/>
      <c r="EVP8" s="755"/>
      <c r="EVQ8" s="755"/>
      <c r="EVR8" s="755"/>
      <c r="EVS8" s="755"/>
      <c r="EVT8" s="755"/>
      <c r="EVU8" s="755"/>
      <c r="EVV8" s="755"/>
      <c r="EVW8" s="755"/>
      <c r="EVX8" s="755"/>
      <c r="EVY8" s="755"/>
      <c r="EVZ8" s="755"/>
      <c r="EWA8" s="755"/>
      <c r="EWB8" s="755"/>
      <c r="EWC8" s="755"/>
      <c r="EWD8" s="755"/>
      <c r="EWE8" s="755"/>
      <c r="EWF8" s="755"/>
      <c r="EWG8" s="755"/>
      <c r="EWH8" s="755"/>
      <c r="EWI8" s="755"/>
      <c r="EWJ8" s="755"/>
      <c r="EWK8" s="755"/>
      <c r="EWL8" s="755"/>
      <c r="EWM8" s="755"/>
      <c r="EWN8" s="755"/>
      <c r="EWO8" s="755"/>
      <c r="EWP8" s="755"/>
      <c r="EWQ8" s="755"/>
      <c r="EWR8" s="755"/>
      <c r="EWS8" s="755"/>
      <c r="EWT8" s="755"/>
      <c r="EWU8" s="755"/>
      <c r="EWV8" s="755"/>
      <c r="EWW8" s="755"/>
      <c r="EWX8" s="755"/>
      <c r="EWY8" s="755"/>
      <c r="EWZ8" s="755"/>
      <c r="EXA8" s="755"/>
      <c r="EXB8" s="755"/>
      <c r="EXC8" s="755"/>
      <c r="EXD8" s="755"/>
      <c r="EXE8" s="755"/>
      <c r="EXF8" s="755"/>
      <c r="EXG8" s="755"/>
      <c r="EXH8" s="755"/>
      <c r="EXI8" s="755"/>
      <c r="EXJ8" s="755"/>
      <c r="EXK8" s="755"/>
      <c r="EXL8" s="755"/>
      <c r="EXM8" s="755"/>
      <c r="EXN8" s="755"/>
      <c r="EXO8" s="755"/>
      <c r="EXP8" s="755"/>
      <c r="EXQ8" s="755"/>
      <c r="EXR8" s="755"/>
      <c r="EXS8" s="755"/>
      <c r="EXT8" s="755"/>
      <c r="EXU8" s="755"/>
      <c r="EXV8" s="755"/>
      <c r="EXW8" s="755"/>
      <c r="EXX8" s="755"/>
      <c r="EXY8" s="755"/>
      <c r="EXZ8" s="755"/>
      <c r="EYA8" s="755"/>
      <c r="EYB8" s="755"/>
      <c r="EYC8" s="755"/>
      <c r="EYD8" s="755"/>
      <c r="EYE8" s="755"/>
      <c r="EYF8" s="755"/>
      <c r="EYG8" s="755"/>
      <c r="EYH8" s="755"/>
      <c r="EYI8" s="755"/>
      <c r="EYJ8" s="755"/>
      <c r="EYK8" s="755"/>
      <c r="EYL8" s="755"/>
      <c r="EYM8" s="755"/>
      <c r="EYN8" s="755"/>
      <c r="EYO8" s="755"/>
      <c r="EYP8" s="755"/>
      <c r="EYQ8" s="755"/>
      <c r="EYR8" s="755"/>
      <c r="EYS8" s="755"/>
      <c r="EYT8" s="755"/>
      <c r="EYU8" s="755"/>
      <c r="EYV8" s="755"/>
      <c r="EYW8" s="755"/>
      <c r="EYX8" s="755"/>
      <c r="EYY8" s="755"/>
      <c r="EYZ8" s="755"/>
      <c r="EZA8" s="755"/>
      <c r="EZB8" s="755"/>
      <c r="EZC8" s="755"/>
      <c r="EZD8" s="755"/>
      <c r="EZE8" s="755"/>
      <c r="EZF8" s="755"/>
      <c r="EZG8" s="755"/>
      <c r="EZH8" s="755"/>
      <c r="EZI8" s="755"/>
      <c r="EZJ8" s="755"/>
      <c r="EZK8" s="755"/>
      <c r="EZL8" s="755"/>
      <c r="EZM8" s="755"/>
      <c r="EZN8" s="755"/>
      <c r="EZO8" s="755"/>
      <c r="EZP8" s="755"/>
      <c r="EZQ8" s="755"/>
      <c r="EZR8" s="755"/>
      <c r="EZS8" s="755"/>
      <c r="EZT8" s="755"/>
      <c r="EZU8" s="755"/>
      <c r="EZV8" s="755"/>
      <c r="EZW8" s="755"/>
      <c r="EZX8" s="755"/>
      <c r="EZY8" s="755"/>
      <c r="EZZ8" s="755"/>
      <c r="FAA8" s="755"/>
      <c r="FAB8" s="755"/>
      <c r="FAC8" s="755"/>
      <c r="FAD8" s="755"/>
      <c r="FAE8" s="755"/>
      <c r="FAF8" s="755"/>
      <c r="FAG8" s="755"/>
      <c r="FAH8" s="755"/>
      <c r="FAI8" s="755"/>
      <c r="FAJ8" s="755"/>
      <c r="FAK8" s="755"/>
      <c r="FAL8" s="755"/>
      <c r="FAM8" s="755"/>
      <c r="FAN8" s="755"/>
      <c r="FAO8" s="755"/>
      <c r="FAP8" s="755"/>
      <c r="FAQ8" s="755"/>
      <c r="FAR8" s="755"/>
      <c r="FAS8" s="755"/>
      <c r="FAT8" s="755"/>
      <c r="FAU8" s="755"/>
      <c r="FAV8" s="755"/>
      <c r="FAW8" s="755"/>
      <c r="FAX8" s="755"/>
      <c r="FAY8" s="755"/>
      <c r="FAZ8" s="755"/>
      <c r="FBA8" s="755"/>
      <c r="FBB8" s="755"/>
      <c r="FBC8" s="755"/>
      <c r="FBD8" s="755"/>
      <c r="FBE8" s="755"/>
      <c r="FBF8" s="755"/>
      <c r="FBG8" s="755"/>
      <c r="FBH8" s="755"/>
      <c r="FBI8" s="755"/>
      <c r="FBJ8" s="755"/>
      <c r="FBK8" s="755"/>
      <c r="FBL8" s="755"/>
      <c r="FBM8" s="755"/>
      <c r="FBN8" s="755"/>
      <c r="FBO8" s="755"/>
      <c r="FBP8" s="755"/>
      <c r="FBQ8" s="755"/>
      <c r="FBR8" s="755"/>
      <c r="FBS8" s="755"/>
      <c r="FBT8" s="755"/>
      <c r="FBU8" s="755"/>
      <c r="FBV8" s="755"/>
      <c r="FBW8" s="755"/>
      <c r="FBX8" s="755"/>
      <c r="FBY8" s="755"/>
      <c r="FBZ8" s="755"/>
      <c r="FCA8" s="755"/>
      <c r="FCB8" s="755"/>
      <c r="FCC8" s="755"/>
      <c r="FCD8" s="755"/>
      <c r="FCE8" s="755"/>
      <c r="FCF8" s="755"/>
      <c r="FCG8" s="755"/>
      <c r="FCH8" s="755"/>
      <c r="FCI8" s="755"/>
      <c r="FCJ8" s="755"/>
      <c r="FCK8" s="755"/>
      <c r="FCL8" s="755"/>
      <c r="FCM8" s="755"/>
      <c r="FCN8" s="755"/>
      <c r="FCO8" s="755"/>
      <c r="FCP8" s="755"/>
      <c r="FCQ8" s="755"/>
      <c r="FCR8" s="755"/>
      <c r="FCS8" s="755"/>
      <c r="FCT8" s="755"/>
      <c r="FCU8" s="755"/>
      <c r="FCV8" s="755"/>
      <c r="FCW8" s="755"/>
      <c r="FCX8" s="755"/>
      <c r="FCY8" s="755"/>
      <c r="FCZ8" s="755"/>
      <c r="FDA8" s="755"/>
      <c r="FDB8" s="755"/>
      <c r="FDC8" s="755"/>
      <c r="FDD8" s="755"/>
      <c r="FDE8" s="755"/>
      <c r="FDF8" s="755"/>
      <c r="FDG8" s="755"/>
      <c r="FDH8" s="755"/>
      <c r="FDI8" s="755"/>
      <c r="FDJ8" s="755"/>
      <c r="FDK8" s="755"/>
      <c r="FDL8" s="755"/>
      <c r="FDM8" s="755"/>
      <c r="FDN8" s="755"/>
      <c r="FDO8" s="755"/>
      <c r="FDP8" s="755"/>
      <c r="FDQ8" s="755"/>
      <c r="FDR8" s="755"/>
      <c r="FDS8" s="755"/>
      <c r="FDT8" s="755"/>
      <c r="FDU8" s="755"/>
      <c r="FDV8" s="755"/>
      <c r="FDW8" s="755"/>
      <c r="FDX8" s="755"/>
      <c r="FDY8" s="755"/>
      <c r="FDZ8" s="755"/>
      <c r="FEA8" s="755"/>
      <c r="FEB8" s="755"/>
      <c r="FEC8" s="755"/>
      <c r="FED8" s="755"/>
      <c r="FEE8" s="755"/>
      <c r="FEF8" s="755"/>
      <c r="FEG8" s="755"/>
      <c r="FEH8" s="755"/>
      <c r="FEI8" s="755"/>
      <c r="FEJ8" s="755"/>
      <c r="FEK8" s="755"/>
      <c r="FEL8" s="755"/>
      <c r="FEM8" s="755"/>
      <c r="FEN8" s="755"/>
      <c r="FEO8" s="755"/>
      <c r="FEP8" s="755"/>
      <c r="FEQ8" s="755"/>
      <c r="FER8" s="755"/>
      <c r="FES8" s="755"/>
      <c r="FET8" s="755"/>
      <c r="FEU8" s="755"/>
      <c r="FEV8" s="755"/>
      <c r="FEW8" s="755"/>
      <c r="FEX8" s="755"/>
      <c r="FEY8" s="755"/>
      <c r="FEZ8" s="755"/>
      <c r="FFA8" s="755"/>
      <c r="FFB8" s="755"/>
      <c r="FFC8" s="755"/>
      <c r="FFD8" s="755"/>
      <c r="FFE8" s="755"/>
      <c r="FFF8" s="755"/>
      <c r="FFG8" s="755"/>
      <c r="FFH8" s="755"/>
      <c r="FFI8" s="755"/>
      <c r="FFJ8" s="755"/>
      <c r="FFK8" s="755"/>
      <c r="FFL8" s="755"/>
      <c r="FFM8" s="755"/>
      <c r="FFN8" s="755"/>
      <c r="FFO8" s="755"/>
      <c r="FFP8" s="755"/>
      <c r="FFQ8" s="755"/>
      <c r="FFR8" s="755"/>
      <c r="FFS8" s="755"/>
      <c r="FFT8" s="755"/>
      <c r="FFU8" s="755"/>
      <c r="FFV8" s="755"/>
      <c r="FFW8" s="755"/>
      <c r="FFX8" s="755"/>
      <c r="FFY8" s="755"/>
      <c r="FFZ8" s="755"/>
      <c r="FGA8" s="755"/>
      <c r="FGB8" s="755"/>
      <c r="FGC8" s="755"/>
      <c r="FGD8" s="755"/>
      <c r="FGE8" s="755"/>
      <c r="FGF8" s="755"/>
      <c r="FGG8" s="755"/>
      <c r="FGH8" s="755"/>
      <c r="FGI8" s="755"/>
      <c r="FGJ8" s="755"/>
      <c r="FGK8" s="755"/>
      <c r="FGL8" s="755"/>
      <c r="FGM8" s="755"/>
      <c r="FGN8" s="755"/>
      <c r="FGO8" s="755"/>
      <c r="FGP8" s="755"/>
      <c r="FGQ8" s="755"/>
      <c r="FGR8" s="755"/>
      <c r="FGS8" s="755"/>
      <c r="FGT8" s="755"/>
      <c r="FGU8" s="755"/>
      <c r="FGV8" s="755"/>
      <c r="FGW8" s="755"/>
      <c r="FGX8" s="755"/>
      <c r="FGY8" s="755"/>
      <c r="FGZ8" s="755"/>
      <c r="FHA8" s="755"/>
      <c r="FHB8" s="755"/>
      <c r="FHC8" s="755"/>
      <c r="FHD8" s="755"/>
      <c r="FHE8" s="755"/>
      <c r="FHF8" s="755"/>
      <c r="FHG8" s="755"/>
      <c r="FHH8" s="755"/>
      <c r="FHI8" s="755"/>
      <c r="FHJ8" s="755"/>
      <c r="FHK8" s="755"/>
      <c r="FHL8" s="755"/>
      <c r="FHM8" s="755"/>
      <c r="FHN8" s="755"/>
      <c r="FHO8" s="755"/>
      <c r="FHP8" s="755"/>
      <c r="FHQ8" s="755"/>
      <c r="FHR8" s="755"/>
      <c r="FHS8" s="755"/>
      <c r="FHT8" s="755"/>
      <c r="FHU8" s="755"/>
      <c r="FHV8" s="755"/>
      <c r="FHW8" s="755"/>
      <c r="FHX8" s="755"/>
      <c r="FHY8" s="755"/>
      <c r="FHZ8" s="755"/>
      <c r="FIA8" s="755"/>
      <c r="FIB8" s="755"/>
      <c r="FIC8" s="755"/>
      <c r="FID8" s="755"/>
      <c r="FIE8" s="755"/>
      <c r="FIF8" s="755"/>
      <c r="FIG8" s="755"/>
      <c r="FIH8" s="755"/>
      <c r="FII8" s="755"/>
      <c r="FIJ8" s="755"/>
      <c r="FIK8" s="755"/>
      <c r="FIL8" s="755"/>
      <c r="FIM8" s="755"/>
      <c r="FIN8" s="755"/>
      <c r="FIO8" s="755"/>
      <c r="FIP8" s="755"/>
      <c r="FIQ8" s="755"/>
      <c r="FIR8" s="755"/>
      <c r="FIS8" s="755"/>
      <c r="FIT8" s="755"/>
      <c r="FIU8" s="755"/>
      <c r="FIV8" s="755"/>
      <c r="FIW8" s="755"/>
      <c r="FIX8" s="755"/>
      <c r="FIY8" s="755"/>
      <c r="FIZ8" s="755"/>
      <c r="FJA8" s="755"/>
      <c r="FJB8" s="755"/>
      <c r="FJC8" s="755"/>
      <c r="FJD8" s="755"/>
      <c r="FJE8" s="755"/>
      <c r="FJF8" s="755"/>
      <c r="FJG8" s="755"/>
      <c r="FJH8" s="755"/>
      <c r="FJI8" s="755"/>
      <c r="FJJ8" s="755"/>
      <c r="FJK8" s="755"/>
      <c r="FJL8" s="755"/>
      <c r="FJM8" s="755"/>
      <c r="FJN8" s="755"/>
      <c r="FJO8" s="755"/>
      <c r="FJP8" s="755"/>
      <c r="FJQ8" s="755"/>
      <c r="FJR8" s="755"/>
      <c r="FJS8" s="755"/>
      <c r="FJT8" s="755"/>
      <c r="FJU8" s="755"/>
      <c r="FJV8" s="755"/>
      <c r="FJW8" s="755"/>
      <c r="FJX8" s="755"/>
      <c r="FJY8" s="755"/>
      <c r="FJZ8" s="755"/>
      <c r="FKA8" s="755"/>
      <c r="FKB8" s="755"/>
      <c r="FKC8" s="755"/>
      <c r="FKD8" s="755"/>
      <c r="FKE8" s="755"/>
      <c r="FKF8" s="755"/>
      <c r="FKG8" s="755"/>
      <c r="FKH8" s="755"/>
      <c r="FKI8" s="755"/>
      <c r="FKJ8" s="755"/>
      <c r="FKK8" s="755"/>
      <c r="FKL8" s="755"/>
      <c r="FKM8" s="755"/>
      <c r="FKN8" s="755"/>
      <c r="FKO8" s="755"/>
      <c r="FKP8" s="755"/>
      <c r="FKQ8" s="755"/>
      <c r="FKR8" s="755"/>
      <c r="FKS8" s="755"/>
      <c r="FKT8" s="755"/>
      <c r="FKU8" s="755"/>
      <c r="FKV8" s="755"/>
      <c r="FKW8" s="755"/>
      <c r="FKX8" s="755"/>
      <c r="FKY8" s="755"/>
      <c r="FKZ8" s="755"/>
      <c r="FLA8" s="755"/>
      <c r="FLB8" s="755"/>
      <c r="FLC8" s="755"/>
      <c r="FLD8" s="755"/>
      <c r="FLE8" s="755"/>
      <c r="FLF8" s="755"/>
      <c r="FLG8" s="755"/>
      <c r="FLH8" s="755"/>
      <c r="FLI8" s="755"/>
      <c r="FLJ8" s="755"/>
      <c r="FLK8" s="755"/>
      <c r="FLL8" s="755"/>
      <c r="FLM8" s="755"/>
      <c r="FLN8" s="755"/>
      <c r="FLO8" s="755"/>
      <c r="FLP8" s="755"/>
      <c r="FLQ8" s="755"/>
      <c r="FLR8" s="755"/>
      <c r="FLS8" s="755"/>
      <c r="FLT8" s="755"/>
      <c r="FLU8" s="755"/>
      <c r="FLV8" s="755"/>
      <c r="FLW8" s="755"/>
      <c r="FLX8" s="755"/>
      <c r="FLY8" s="755"/>
      <c r="FLZ8" s="755"/>
      <c r="FMA8" s="755"/>
      <c r="FMB8" s="755"/>
      <c r="FMC8" s="755"/>
      <c r="FMD8" s="755"/>
      <c r="FME8" s="755"/>
      <c r="FMF8" s="755"/>
      <c r="FMG8" s="755"/>
      <c r="FMH8" s="755"/>
      <c r="FMI8" s="755"/>
      <c r="FMJ8" s="755"/>
      <c r="FMK8" s="755"/>
      <c r="FML8" s="755"/>
      <c r="FMM8" s="755"/>
      <c r="FMN8" s="755"/>
      <c r="FMO8" s="755"/>
      <c r="FMP8" s="755"/>
      <c r="FMQ8" s="755"/>
      <c r="FMR8" s="755"/>
      <c r="FMS8" s="755"/>
      <c r="FMT8" s="755"/>
      <c r="FMU8" s="755"/>
      <c r="FMV8" s="755"/>
      <c r="FMW8" s="755"/>
      <c r="FMX8" s="755"/>
      <c r="FMY8" s="755"/>
      <c r="FMZ8" s="755"/>
      <c r="FNA8" s="755"/>
      <c r="FNB8" s="755"/>
      <c r="FNC8" s="755"/>
      <c r="FND8" s="755"/>
      <c r="FNE8" s="755"/>
      <c r="FNF8" s="755"/>
      <c r="FNG8" s="755"/>
      <c r="FNH8" s="755"/>
      <c r="FNI8" s="755"/>
      <c r="FNJ8" s="755"/>
      <c r="FNK8" s="755"/>
      <c r="FNL8" s="755"/>
      <c r="FNM8" s="755"/>
      <c r="FNN8" s="755"/>
      <c r="FNO8" s="755"/>
      <c r="FNP8" s="755"/>
      <c r="FNQ8" s="755"/>
      <c r="FNR8" s="755"/>
      <c r="FNS8" s="755"/>
      <c r="FNT8" s="755"/>
      <c r="FNU8" s="755"/>
      <c r="FNV8" s="755"/>
      <c r="FNW8" s="755"/>
      <c r="FNX8" s="755"/>
      <c r="FNY8" s="755"/>
      <c r="FNZ8" s="755"/>
      <c r="FOA8" s="755"/>
      <c r="FOB8" s="755"/>
      <c r="FOC8" s="755"/>
      <c r="FOD8" s="755"/>
      <c r="FOE8" s="755"/>
      <c r="FOF8" s="755"/>
      <c r="FOG8" s="755"/>
      <c r="FOH8" s="755"/>
      <c r="FOI8" s="755"/>
      <c r="FOJ8" s="755"/>
      <c r="FOK8" s="755"/>
      <c r="FOL8" s="755"/>
      <c r="FOM8" s="755"/>
      <c r="FON8" s="755"/>
      <c r="FOO8" s="755"/>
      <c r="FOP8" s="755"/>
      <c r="FOQ8" s="755"/>
      <c r="FOR8" s="755"/>
      <c r="FOS8" s="755"/>
      <c r="FOT8" s="755"/>
      <c r="FOU8" s="755"/>
      <c r="FOV8" s="755"/>
      <c r="FOW8" s="755"/>
      <c r="FOX8" s="755"/>
      <c r="FOY8" s="755"/>
      <c r="FOZ8" s="755"/>
      <c r="FPA8" s="755"/>
      <c r="FPB8" s="755"/>
      <c r="FPC8" s="755"/>
      <c r="FPD8" s="755"/>
      <c r="FPE8" s="755"/>
      <c r="FPF8" s="755"/>
      <c r="FPG8" s="755"/>
      <c r="FPH8" s="755"/>
      <c r="FPI8" s="755"/>
      <c r="FPJ8" s="755"/>
      <c r="FPK8" s="755"/>
      <c r="FPL8" s="755"/>
      <c r="FPM8" s="755"/>
      <c r="FPN8" s="755"/>
      <c r="FPO8" s="755"/>
      <c r="FPP8" s="755"/>
      <c r="FPQ8" s="755"/>
      <c r="FPR8" s="755"/>
      <c r="FPS8" s="755"/>
      <c r="FPT8" s="755"/>
      <c r="FPU8" s="755"/>
      <c r="FPV8" s="755"/>
      <c r="FPW8" s="755"/>
      <c r="FPX8" s="755"/>
      <c r="FPY8" s="755"/>
      <c r="FPZ8" s="755"/>
      <c r="FQA8" s="755"/>
      <c r="FQB8" s="755"/>
      <c r="FQC8" s="755"/>
      <c r="FQD8" s="755"/>
      <c r="FQE8" s="755"/>
      <c r="FQF8" s="755"/>
      <c r="FQG8" s="755"/>
      <c r="FQH8" s="755"/>
      <c r="FQI8" s="755"/>
      <c r="FQJ8" s="755"/>
      <c r="FQK8" s="755"/>
      <c r="FQL8" s="755"/>
      <c r="FQM8" s="755"/>
      <c r="FQN8" s="755"/>
      <c r="FQO8" s="755"/>
      <c r="FQP8" s="755"/>
      <c r="FQQ8" s="755"/>
      <c r="FQR8" s="755"/>
      <c r="FQS8" s="755"/>
      <c r="FQT8" s="755"/>
      <c r="FQU8" s="755"/>
      <c r="FQV8" s="755"/>
      <c r="FQW8" s="755"/>
      <c r="FQX8" s="755"/>
      <c r="FQY8" s="755"/>
      <c r="FQZ8" s="755"/>
      <c r="FRA8" s="755"/>
      <c r="FRB8" s="755"/>
      <c r="FRC8" s="755"/>
      <c r="FRD8" s="755"/>
      <c r="FRE8" s="755"/>
      <c r="FRF8" s="755"/>
      <c r="FRG8" s="755"/>
      <c r="FRH8" s="755"/>
      <c r="FRI8" s="755"/>
      <c r="FRJ8" s="755"/>
      <c r="FRK8" s="755"/>
      <c r="FRL8" s="755"/>
      <c r="FRM8" s="755"/>
      <c r="FRN8" s="755"/>
      <c r="FRO8" s="755"/>
      <c r="FRP8" s="755"/>
      <c r="FRQ8" s="755"/>
      <c r="FRR8" s="755"/>
      <c r="FRS8" s="755"/>
      <c r="FRT8" s="755"/>
      <c r="FRU8" s="755"/>
      <c r="FRV8" s="755"/>
      <c r="FRW8" s="755"/>
      <c r="FRX8" s="755"/>
      <c r="FRY8" s="755"/>
      <c r="FRZ8" s="755"/>
      <c r="FSA8" s="755"/>
      <c r="FSB8" s="755"/>
      <c r="FSC8" s="755"/>
      <c r="FSD8" s="755"/>
      <c r="FSE8" s="755"/>
      <c r="FSF8" s="755"/>
      <c r="FSG8" s="755"/>
      <c r="FSH8" s="755"/>
      <c r="FSI8" s="755"/>
      <c r="FSJ8" s="755"/>
      <c r="FSK8" s="755"/>
      <c r="FSL8" s="755"/>
      <c r="FSM8" s="755"/>
      <c r="FSN8" s="755"/>
      <c r="FSO8" s="755"/>
      <c r="FSP8" s="755"/>
      <c r="FSQ8" s="755"/>
      <c r="FSR8" s="755"/>
      <c r="FSS8" s="755"/>
      <c r="FST8" s="755"/>
      <c r="FSU8" s="755"/>
      <c r="FSV8" s="755"/>
      <c r="FSW8" s="755"/>
      <c r="FSX8" s="755"/>
      <c r="FSY8" s="755"/>
      <c r="FSZ8" s="755"/>
      <c r="FTA8" s="755"/>
      <c r="FTB8" s="755"/>
      <c r="FTC8" s="755"/>
      <c r="FTD8" s="755"/>
      <c r="FTE8" s="755"/>
      <c r="FTF8" s="755"/>
      <c r="FTG8" s="755"/>
      <c r="FTH8" s="755"/>
      <c r="FTI8" s="755"/>
      <c r="FTJ8" s="755"/>
      <c r="FTK8" s="755"/>
      <c r="FTL8" s="755"/>
      <c r="FTM8" s="755"/>
      <c r="FTN8" s="755"/>
      <c r="FTO8" s="755"/>
      <c r="FTP8" s="755"/>
      <c r="FTQ8" s="755"/>
      <c r="FTR8" s="755"/>
      <c r="FTS8" s="755"/>
      <c r="FTT8" s="755"/>
      <c r="FTU8" s="755"/>
      <c r="FTV8" s="755"/>
      <c r="FTW8" s="755"/>
      <c r="FTX8" s="755"/>
      <c r="FTY8" s="755"/>
      <c r="FTZ8" s="755"/>
      <c r="FUA8" s="755"/>
      <c r="FUB8" s="755"/>
      <c r="FUC8" s="755"/>
      <c r="FUD8" s="755"/>
      <c r="FUE8" s="755"/>
      <c r="FUF8" s="755"/>
      <c r="FUG8" s="755"/>
      <c r="FUH8" s="755"/>
      <c r="FUI8" s="755"/>
      <c r="FUJ8" s="755"/>
      <c r="FUK8" s="755"/>
      <c r="FUL8" s="755"/>
      <c r="FUM8" s="755"/>
      <c r="FUN8" s="755"/>
      <c r="FUO8" s="755"/>
      <c r="FUP8" s="755"/>
      <c r="FUQ8" s="755"/>
      <c r="FUR8" s="755"/>
      <c r="FUS8" s="755"/>
      <c r="FUT8" s="755"/>
      <c r="FUU8" s="755"/>
      <c r="FUV8" s="755"/>
      <c r="FUW8" s="755"/>
      <c r="FUX8" s="755"/>
      <c r="FUY8" s="755"/>
      <c r="FUZ8" s="755"/>
      <c r="FVA8" s="755"/>
      <c r="FVB8" s="755"/>
      <c r="FVC8" s="755"/>
      <c r="FVD8" s="755"/>
      <c r="FVE8" s="755"/>
      <c r="FVF8" s="755"/>
      <c r="FVG8" s="755"/>
      <c r="FVH8" s="755"/>
      <c r="FVI8" s="755"/>
      <c r="FVJ8" s="755"/>
      <c r="FVK8" s="755"/>
      <c r="FVL8" s="755"/>
      <c r="FVM8" s="755"/>
      <c r="FVN8" s="755"/>
      <c r="FVO8" s="755"/>
      <c r="FVP8" s="755"/>
      <c r="FVQ8" s="755"/>
      <c r="FVR8" s="755"/>
      <c r="FVS8" s="755"/>
      <c r="FVT8" s="755"/>
      <c r="FVU8" s="755"/>
      <c r="FVV8" s="755"/>
      <c r="FVW8" s="755"/>
      <c r="FVX8" s="755"/>
      <c r="FVY8" s="755"/>
      <c r="FVZ8" s="755"/>
      <c r="FWA8" s="755"/>
      <c r="FWB8" s="755"/>
      <c r="FWC8" s="755"/>
      <c r="FWD8" s="755"/>
      <c r="FWE8" s="755"/>
      <c r="FWF8" s="755"/>
      <c r="FWG8" s="755"/>
      <c r="FWH8" s="755"/>
      <c r="FWI8" s="755"/>
      <c r="FWJ8" s="755"/>
      <c r="FWK8" s="755"/>
      <c r="FWL8" s="755"/>
      <c r="FWM8" s="755"/>
      <c r="FWN8" s="755"/>
      <c r="FWO8" s="755"/>
      <c r="FWP8" s="755"/>
      <c r="FWQ8" s="755"/>
      <c r="FWR8" s="755"/>
      <c r="FWS8" s="755"/>
      <c r="FWT8" s="755"/>
      <c r="FWU8" s="755"/>
      <c r="FWV8" s="755"/>
      <c r="FWW8" s="755"/>
      <c r="FWX8" s="755"/>
      <c r="FWY8" s="755"/>
      <c r="FWZ8" s="755"/>
      <c r="FXA8" s="755"/>
      <c r="FXB8" s="755"/>
      <c r="FXC8" s="755"/>
      <c r="FXD8" s="755"/>
      <c r="FXE8" s="755"/>
      <c r="FXF8" s="755"/>
      <c r="FXG8" s="755"/>
      <c r="FXH8" s="755"/>
      <c r="FXI8" s="755"/>
      <c r="FXJ8" s="755"/>
      <c r="FXK8" s="755"/>
      <c r="FXL8" s="755"/>
      <c r="FXM8" s="755"/>
      <c r="FXN8" s="755"/>
      <c r="FXO8" s="755"/>
      <c r="FXP8" s="755"/>
      <c r="FXQ8" s="755"/>
      <c r="FXR8" s="755"/>
      <c r="FXS8" s="755"/>
      <c r="FXT8" s="755"/>
      <c r="FXU8" s="755"/>
      <c r="FXV8" s="755"/>
      <c r="FXW8" s="755"/>
      <c r="FXX8" s="755"/>
      <c r="FXY8" s="755"/>
      <c r="FXZ8" s="755"/>
      <c r="FYA8" s="755"/>
      <c r="FYB8" s="755"/>
      <c r="FYC8" s="755"/>
      <c r="FYD8" s="755"/>
      <c r="FYE8" s="755"/>
      <c r="FYF8" s="755"/>
      <c r="FYG8" s="755"/>
      <c r="FYH8" s="755"/>
      <c r="FYI8" s="755"/>
      <c r="FYJ8" s="755"/>
      <c r="FYK8" s="755"/>
      <c r="FYL8" s="755"/>
      <c r="FYM8" s="755"/>
      <c r="FYN8" s="755"/>
      <c r="FYO8" s="755"/>
      <c r="FYP8" s="755"/>
      <c r="FYQ8" s="755"/>
      <c r="FYR8" s="755"/>
      <c r="FYS8" s="755"/>
      <c r="FYT8" s="755"/>
      <c r="FYU8" s="755"/>
      <c r="FYV8" s="755"/>
      <c r="FYW8" s="755"/>
      <c r="FYX8" s="755"/>
      <c r="FYY8" s="755"/>
      <c r="FYZ8" s="755"/>
      <c r="FZA8" s="755"/>
      <c r="FZB8" s="755"/>
      <c r="FZC8" s="755"/>
      <c r="FZD8" s="755"/>
      <c r="FZE8" s="755"/>
      <c r="FZF8" s="755"/>
      <c r="FZG8" s="755"/>
      <c r="FZH8" s="755"/>
      <c r="FZI8" s="755"/>
      <c r="FZJ8" s="755"/>
      <c r="FZK8" s="755"/>
      <c r="FZL8" s="755"/>
      <c r="FZM8" s="755"/>
      <c r="FZN8" s="755"/>
      <c r="FZO8" s="755"/>
      <c r="FZP8" s="755"/>
      <c r="FZQ8" s="755"/>
      <c r="FZR8" s="755"/>
      <c r="FZS8" s="755"/>
      <c r="FZT8" s="755"/>
      <c r="FZU8" s="755"/>
      <c r="FZV8" s="755"/>
      <c r="FZW8" s="755"/>
      <c r="FZX8" s="755"/>
      <c r="FZY8" s="755"/>
      <c r="FZZ8" s="755"/>
      <c r="GAA8" s="755"/>
      <c r="GAB8" s="755"/>
      <c r="GAC8" s="755"/>
      <c r="GAD8" s="755"/>
      <c r="GAE8" s="755"/>
      <c r="GAF8" s="755"/>
      <c r="GAG8" s="755"/>
      <c r="GAH8" s="755"/>
      <c r="GAI8" s="755"/>
      <c r="GAJ8" s="755"/>
      <c r="GAK8" s="755"/>
      <c r="GAL8" s="755"/>
      <c r="GAM8" s="755"/>
      <c r="GAN8" s="755"/>
      <c r="GAO8" s="755"/>
      <c r="GAP8" s="755"/>
      <c r="GAQ8" s="755"/>
      <c r="GAR8" s="755"/>
      <c r="GAS8" s="755"/>
      <c r="GAT8" s="755"/>
      <c r="GAU8" s="755"/>
      <c r="GAV8" s="755"/>
      <c r="GAW8" s="755"/>
      <c r="GAX8" s="755"/>
      <c r="GAY8" s="755"/>
      <c r="GAZ8" s="755"/>
      <c r="GBA8" s="755"/>
      <c r="GBB8" s="755"/>
      <c r="GBC8" s="755"/>
      <c r="GBD8" s="755"/>
      <c r="GBE8" s="755"/>
      <c r="GBF8" s="755"/>
      <c r="GBG8" s="755"/>
      <c r="GBH8" s="755"/>
      <c r="GBI8" s="755"/>
      <c r="GBJ8" s="755"/>
      <c r="GBK8" s="755"/>
      <c r="GBL8" s="755"/>
      <c r="GBM8" s="755"/>
      <c r="GBN8" s="755"/>
      <c r="GBO8" s="755"/>
      <c r="GBP8" s="755"/>
      <c r="GBQ8" s="755"/>
      <c r="GBR8" s="755"/>
      <c r="GBS8" s="755"/>
      <c r="GBT8" s="755"/>
      <c r="GBU8" s="755"/>
      <c r="GBV8" s="755"/>
      <c r="GBW8" s="755"/>
      <c r="GBX8" s="755"/>
      <c r="GBY8" s="755"/>
      <c r="GBZ8" s="755"/>
      <c r="GCA8" s="755"/>
      <c r="GCB8" s="755"/>
      <c r="GCC8" s="755"/>
      <c r="GCD8" s="755"/>
      <c r="GCE8" s="755"/>
      <c r="GCF8" s="755"/>
      <c r="GCG8" s="755"/>
      <c r="GCH8" s="755"/>
      <c r="GCI8" s="755"/>
      <c r="GCJ8" s="755"/>
      <c r="GCK8" s="755"/>
      <c r="GCL8" s="755"/>
      <c r="GCM8" s="755"/>
      <c r="GCN8" s="755"/>
      <c r="GCO8" s="755"/>
      <c r="GCP8" s="755"/>
      <c r="GCQ8" s="755"/>
      <c r="GCR8" s="755"/>
      <c r="GCS8" s="755"/>
      <c r="GCT8" s="755"/>
      <c r="GCU8" s="755"/>
      <c r="GCV8" s="755"/>
      <c r="GCW8" s="755"/>
      <c r="GCX8" s="755"/>
      <c r="GCY8" s="755"/>
      <c r="GCZ8" s="755"/>
      <c r="GDA8" s="755"/>
      <c r="GDB8" s="755"/>
      <c r="GDC8" s="755"/>
      <c r="GDD8" s="755"/>
      <c r="GDE8" s="755"/>
      <c r="GDF8" s="755"/>
      <c r="GDG8" s="755"/>
      <c r="GDH8" s="755"/>
      <c r="GDI8" s="755"/>
      <c r="GDJ8" s="755"/>
      <c r="GDK8" s="755"/>
      <c r="GDL8" s="755"/>
      <c r="GDM8" s="755"/>
      <c r="GDN8" s="755"/>
      <c r="GDO8" s="755"/>
      <c r="GDP8" s="755"/>
      <c r="GDQ8" s="755"/>
      <c r="GDR8" s="755"/>
      <c r="GDS8" s="755"/>
      <c r="GDT8" s="755"/>
      <c r="GDU8" s="755"/>
      <c r="GDV8" s="755"/>
      <c r="GDW8" s="755"/>
      <c r="GDX8" s="755"/>
      <c r="GDY8" s="755"/>
      <c r="GDZ8" s="755"/>
      <c r="GEA8" s="755"/>
      <c r="GEB8" s="755"/>
      <c r="GEC8" s="755"/>
      <c r="GED8" s="755"/>
      <c r="GEE8" s="755"/>
      <c r="GEF8" s="755"/>
      <c r="GEG8" s="755"/>
      <c r="GEH8" s="755"/>
      <c r="GEI8" s="755"/>
      <c r="GEJ8" s="755"/>
      <c r="GEK8" s="755"/>
      <c r="GEL8" s="755"/>
      <c r="GEM8" s="755"/>
      <c r="GEN8" s="755"/>
      <c r="GEO8" s="755"/>
      <c r="GEP8" s="755"/>
      <c r="GEQ8" s="755"/>
      <c r="GER8" s="755"/>
      <c r="GES8" s="755"/>
      <c r="GET8" s="755"/>
      <c r="GEU8" s="755"/>
      <c r="GEV8" s="755"/>
      <c r="GEW8" s="755"/>
      <c r="GEX8" s="755"/>
      <c r="GEY8" s="755"/>
      <c r="GEZ8" s="755"/>
      <c r="GFA8" s="755"/>
      <c r="GFB8" s="755"/>
      <c r="GFC8" s="755"/>
      <c r="GFD8" s="755"/>
      <c r="GFE8" s="755"/>
      <c r="GFF8" s="755"/>
      <c r="GFG8" s="755"/>
      <c r="GFH8" s="755"/>
      <c r="GFI8" s="755"/>
      <c r="GFJ8" s="755"/>
      <c r="GFK8" s="755"/>
      <c r="GFL8" s="755"/>
      <c r="GFM8" s="755"/>
      <c r="GFN8" s="755"/>
      <c r="GFO8" s="755"/>
      <c r="GFP8" s="755"/>
      <c r="GFQ8" s="755"/>
      <c r="GFR8" s="755"/>
      <c r="GFS8" s="755"/>
      <c r="GFT8" s="755"/>
      <c r="GFU8" s="755"/>
      <c r="GFV8" s="755"/>
      <c r="GFW8" s="755"/>
      <c r="GFX8" s="755"/>
      <c r="GFY8" s="755"/>
      <c r="GFZ8" s="755"/>
      <c r="GGA8" s="755"/>
      <c r="GGB8" s="755"/>
      <c r="GGC8" s="755"/>
      <c r="GGD8" s="755"/>
      <c r="GGE8" s="755"/>
      <c r="GGF8" s="755"/>
      <c r="GGG8" s="755"/>
      <c r="GGH8" s="755"/>
      <c r="GGI8" s="755"/>
      <c r="GGJ8" s="755"/>
      <c r="GGK8" s="755"/>
      <c r="GGL8" s="755"/>
      <c r="GGM8" s="755"/>
      <c r="GGN8" s="755"/>
      <c r="GGO8" s="755"/>
      <c r="GGP8" s="755"/>
      <c r="GGQ8" s="755"/>
      <c r="GGR8" s="755"/>
      <c r="GGS8" s="755"/>
      <c r="GGT8" s="755"/>
      <c r="GGU8" s="755"/>
      <c r="GGV8" s="755"/>
      <c r="GGW8" s="755"/>
      <c r="GGX8" s="755"/>
      <c r="GGY8" s="755"/>
      <c r="GGZ8" s="755"/>
      <c r="GHA8" s="755"/>
      <c r="GHB8" s="755"/>
      <c r="GHC8" s="755"/>
      <c r="GHD8" s="755"/>
      <c r="GHE8" s="755"/>
      <c r="GHF8" s="755"/>
      <c r="GHG8" s="755"/>
      <c r="GHH8" s="755"/>
      <c r="GHI8" s="755"/>
      <c r="GHJ8" s="755"/>
      <c r="GHK8" s="755"/>
      <c r="GHL8" s="755"/>
      <c r="GHM8" s="755"/>
      <c r="GHN8" s="755"/>
      <c r="GHO8" s="755"/>
      <c r="GHP8" s="755"/>
      <c r="GHQ8" s="755"/>
      <c r="GHR8" s="755"/>
      <c r="GHS8" s="755"/>
      <c r="GHT8" s="755"/>
      <c r="GHU8" s="755"/>
      <c r="GHV8" s="755"/>
      <c r="GHW8" s="755"/>
      <c r="GHX8" s="755"/>
      <c r="GHY8" s="755"/>
      <c r="GHZ8" s="755"/>
      <c r="GIA8" s="755"/>
      <c r="GIB8" s="755"/>
      <c r="GIC8" s="755"/>
      <c r="GID8" s="755"/>
      <c r="GIE8" s="755"/>
      <c r="GIF8" s="755"/>
      <c r="GIG8" s="755"/>
      <c r="GIH8" s="755"/>
      <c r="GII8" s="755"/>
      <c r="GIJ8" s="755"/>
      <c r="GIK8" s="755"/>
      <c r="GIL8" s="755"/>
      <c r="GIM8" s="755"/>
      <c r="GIN8" s="755"/>
      <c r="GIO8" s="755"/>
      <c r="GIP8" s="755"/>
      <c r="GIQ8" s="755"/>
      <c r="GIR8" s="755"/>
      <c r="GIS8" s="755"/>
      <c r="GIT8" s="755"/>
      <c r="GIU8" s="755"/>
      <c r="GIV8" s="755"/>
      <c r="GIW8" s="755"/>
      <c r="GIX8" s="755"/>
      <c r="GIY8" s="755"/>
      <c r="GIZ8" s="755"/>
      <c r="GJA8" s="755"/>
      <c r="GJB8" s="755"/>
      <c r="GJC8" s="755"/>
      <c r="GJD8" s="755"/>
      <c r="GJE8" s="755"/>
      <c r="GJF8" s="755"/>
      <c r="GJG8" s="755"/>
      <c r="GJH8" s="755"/>
      <c r="GJI8" s="755"/>
      <c r="GJJ8" s="755"/>
      <c r="GJK8" s="755"/>
      <c r="GJL8" s="755"/>
      <c r="GJM8" s="755"/>
      <c r="GJN8" s="755"/>
      <c r="GJO8" s="755"/>
      <c r="GJP8" s="755"/>
      <c r="GJQ8" s="755"/>
      <c r="GJR8" s="755"/>
      <c r="GJS8" s="755"/>
      <c r="GJT8" s="755"/>
      <c r="GJU8" s="755"/>
      <c r="GJV8" s="755"/>
      <c r="GJW8" s="755"/>
      <c r="GJX8" s="755"/>
      <c r="GJY8" s="755"/>
      <c r="GJZ8" s="755"/>
      <c r="GKA8" s="755"/>
      <c r="GKB8" s="755"/>
      <c r="GKC8" s="755"/>
      <c r="GKD8" s="755"/>
      <c r="GKE8" s="755"/>
      <c r="GKF8" s="755"/>
      <c r="GKG8" s="755"/>
      <c r="GKH8" s="755"/>
      <c r="GKI8" s="755"/>
      <c r="GKJ8" s="755"/>
      <c r="GKK8" s="755"/>
      <c r="GKL8" s="755"/>
      <c r="GKM8" s="755"/>
      <c r="GKN8" s="755"/>
      <c r="GKO8" s="755"/>
      <c r="GKP8" s="755"/>
      <c r="GKQ8" s="755"/>
      <c r="GKR8" s="755"/>
      <c r="GKS8" s="755"/>
      <c r="GKT8" s="755"/>
      <c r="GKU8" s="755"/>
      <c r="GKV8" s="755"/>
      <c r="GKW8" s="755"/>
      <c r="GKX8" s="755"/>
      <c r="GKY8" s="755"/>
      <c r="GKZ8" s="755"/>
      <c r="GLA8" s="755"/>
      <c r="GLB8" s="755"/>
      <c r="GLC8" s="755"/>
      <c r="GLD8" s="755"/>
      <c r="GLE8" s="755"/>
      <c r="GLF8" s="755"/>
      <c r="GLG8" s="755"/>
      <c r="GLH8" s="755"/>
      <c r="GLI8" s="755"/>
      <c r="GLJ8" s="755"/>
      <c r="GLK8" s="755"/>
      <c r="GLL8" s="755"/>
      <c r="GLM8" s="755"/>
      <c r="GLN8" s="755"/>
      <c r="GLO8" s="755"/>
      <c r="GLP8" s="755"/>
      <c r="GLQ8" s="755"/>
      <c r="GLR8" s="755"/>
      <c r="GLS8" s="755"/>
      <c r="GLT8" s="755"/>
      <c r="GLU8" s="755"/>
      <c r="GLV8" s="755"/>
      <c r="GLW8" s="755"/>
      <c r="GLX8" s="755"/>
      <c r="GLY8" s="755"/>
      <c r="GLZ8" s="755"/>
      <c r="GMA8" s="755"/>
      <c r="GMB8" s="755"/>
      <c r="GMC8" s="755"/>
      <c r="GMD8" s="755"/>
      <c r="GME8" s="755"/>
      <c r="GMF8" s="755"/>
      <c r="GMG8" s="755"/>
      <c r="GMH8" s="755"/>
      <c r="GMI8" s="755"/>
      <c r="GMJ8" s="755"/>
      <c r="GMK8" s="755"/>
      <c r="GML8" s="755"/>
      <c r="GMM8" s="755"/>
      <c r="GMN8" s="755"/>
      <c r="GMO8" s="755"/>
      <c r="GMP8" s="755"/>
      <c r="GMQ8" s="755"/>
      <c r="GMR8" s="755"/>
      <c r="GMS8" s="755"/>
      <c r="GMT8" s="755"/>
      <c r="GMU8" s="755"/>
      <c r="GMV8" s="755"/>
      <c r="GMW8" s="755"/>
      <c r="GMX8" s="755"/>
      <c r="GMY8" s="755"/>
      <c r="GMZ8" s="755"/>
      <c r="GNA8" s="755"/>
      <c r="GNB8" s="755"/>
      <c r="GNC8" s="755"/>
      <c r="GND8" s="755"/>
      <c r="GNE8" s="755"/>
      <c r="GNF8" s="755"/>
      <c r="GNG8" s="755"/>
      <c r="GNH8" s="755"/>
      <c r="GNI8" s="755"/>
      <c r="GNJ8" s="755"/>
      <c r="GNK8" s="755"/>
      <c r="GNL8" s="755"/>
      <c r="GNM8" s="755"/>
      <c r="GNN8" s="755"/>
      <c r="GNO8" s="755"/>
      <c r="GNP8" s="755"/>
      <c r="GNQ8" s="755"/>
      <c r="GNR8" s="755"/>
      <c r="GNS8" s="755"/>
      <c r="GNT8" s="755"/>
      <c r="GNU8" s="755"/>
      <c r="GNV8" s="755"/>
      <c r="GNW8" s="755"/>
      <c r="GNX8" s="755"/>
      <c r="GNY8" s="755"/>
      <c r="GNZ8" s="755"/>
      <c r="GOA8" s="755"/>
      <c r="GOB8" s="755"/>
      <c r="GOC8" s="755"/>
      <c r="GOD8" s="755"/>
      <c r="GOE8" s="755"/>
      <c r="GOF8" s="755"/>
      <c r="GOG8" s="755"/>
      <c r="GOH8" s="755"/>
      <c r="GOI8" s="755"/>
      <c r="GOJ8" s="755"/>
      <c r="GOK8" s="755"/>
      <c r="GOL8" s="755"/>
      <c r="GOM8" s="755"/>
      <c r="GON8" s="755"/>
      <c r="GOO8" s="755"/>
      <c r="GOP8" s="755"/>
      <c r="GOQ8" s="755"/>
      <c r="GOR8" s="755"/>
      <c r="GOS8" s="755"/>
      <c r="GOT8" s="755"/>
      <c r="GOU8" s="755"/>
      <c r="GOV8" s="755"/>
      <c r="GOW8" s="755"/>
      <c r="GOX8" s="755"/>
      <c r="GOY8" s="755"/>
      <c r="GOZ8" s="755"/>
      <c r="GPA8" s="755"/>
      <c r="GPB8" s="755"/>
      <c r="GPC8" s="755"/>
      <c r="GPD8" s="755"/>
      <c r="GPE8" s="755"/>
      <c r="GPF8" s="755"/>
      <c r="GPG8" s="755"/>
      <c r="GPH8" s="755"/>
      <c r="GPI8" s="755"/>
      <c r="GPJ8" s="755"/>
      <c r="GPK8" s="755"/>
      <c r="GPL8" s="755"/>
      <c r="GPM8" s="755"/>
      <c r="GPN8" s="755"/>
      <c r="GPO8" s="755"/>
      <c r="GPP8" s="755"/>
      <c r="GPQ8" s="755"/>
      <c r="GPR8" s="755"/>
      <c r="GPS8" s="755"/>
      <c r="GPT8" s="755"/>
      <c r="GPU8" s="755"/>
      <c r="GPV8" s="755"/>
      <c r="GPW8" s="755"/>
      <c r="GPX8" s="755"/>
      <c r="GPY8" s="755"/>
      <c r="GPZ8" s="755"/>
      <c r="GQA8" s="755"/>
      <c r="GQB8" s="755"/>
      <c r="GQC8" s="755"/>
      <c r="GQD8" s="755"/>
      <c r="GQE8" s="755"/>
      <c r="GQF8" s="755"/>
      <c r="GQG8" s="755"/>
      <c r="GQH8" s="755"/>
      <c r="GQI8" s="755"/>
      <c r="GQJ8" s="755"/>
      <c r="GQK8" s="755"/>
      <c r="GQL8" s="755"/>
      <c r="GQM8" s="755"/>
      <c r="GQN8" s="755"/>
      <c r="GQO8" s="755"/>
      <c r="GQP8" s="755"/>
      <c r="GQQ8" s="755"/>
      <c r="GQR8" s="755"/>
      <c r="GQS8" s="755"/>
      <c r="GQT8" s="755"/>
      <c r="GQU8" s="755"/>
      <c r="GQV8" s="755"/>
      <c r="GQW8" s="755"/>
      <c r="GQX8" s="755"/>
      <c r="GQY8" s="755"/>
      <c r="GQZ8" s="755"/>
      <c r="GRA8" s="755"/>
      <c r="GRB8" s="755"/>
      <c r="GRC8" s="755"/>
      <c r="GRD8" s="755"/>
      <c r="GRE8" s="755"/>
      <c r="GRF8" s="755"/>
      <c r="GRG8" s="755"/>
      <c r="GRH8" s="755"/>
      <c r="GRI8" s="755"/>
      <c r="GRJ8" s="755"/>
      <c r="GRK8" s="755"/>
      <c r="GRL8" s="755"/>
      <c r="GRM8" s="755"/>
      <c r="GRN8" s="755"/>
      <c r="GRO8" s="755"/>
      <c r="GRP8" s="755"/>
      <c r="GRQ8" s="755"/>
      <c r="GRR8" s="755"/>
      <c r="GRS8" s="755"/>
      <c r="GRT8" s="755"/>
      <c r="GRU8" s="755"/>
      <c r="GRV8" s="755"/>
      <c r="GRW8" s="755"/>
      <c r="GRX8" s="755"/>
      <c r="GRY8" s="755"/>
      <c r="GRZ8" s="755"/>
      <c r="GSA8" s="755"/>
      <c r="GSB8" s="755"/>
      <c r="GSC8" s="755"/>
      <c r="GSD8" s="755"/>
      <c r="GSE8" s="755"/>
      <c r="GSF8" s="755"/>
      <c r="GSG8" s="755"/>
      <c r="GSH8" s="755"/>
      <c r="GSI8" s="755"/>
      <c r="GSJ8" s="755"/>
      <c r="GSK8" s="755"/>
      <c r="GSL8" s="755"/>
      <c r="GSM8" s="755"/>
      <c r="GSN8" s="755"/>
      <c r="GSO8" s="755"/>
      <c r="GSP8" s="755"/>
      <c r="GSQ8" s="755"/>
      <c r="GSR8" s="755"/>
      <c r="GSS8" s="755"/>
      <c r="GST8" s="755"/>
      <c r="GSU8" s="755"/>
      <c r="GSV8" s="755"/>
      <c r="GSW8" s="755"/>
      <c r="GSX8" s="755"/>
      <c r="GSY8" s="755"/>
      <c r="GSZ8" s="755"/>
      <c r="GTA8" s="755"/>
      <c r="GTB8" s="755"/>
      <c r="GTC8" s="755"/>
      <c r="GTD8" s="755"/>
      <c r="GTE8" s="755"/>
      <c r="GTF8" s="755"/>
      <c r="GTG8" s="755"/>
      <c r="GTH8" s="755"/>
      <c r="GTI8" s="755"/>
      <c r="GTJ8" s="755"/>
      <c r="GTK8" s="755"/>
      <c r="GTL8" s="755"/>
      <c r="GTM8" s="755"/>
      <c r="GTN8" s="755"/>
      <c r="GTO8" s="755"/>
      <c r="GTP8" s="755"/>
      <c r="GTQ8" s="755"/>
      <c r="GTR8" s="755"/>
      <c r="GTS8" s="755"/>
      <c r="GTT8" s="755"/>
      <c r="GTU8" s="755"/>
      <c r="GTV8" s="755"/>
      <c r="GTW8" s="755"/>
      <c r="GTX8" s="755"/>
      <c r="GTY8" s="755"/>
      <c r="GTZ8" s="755"/>
      <c r="GUA8" s="755"/>
      <c r="GUB8" s="755"/>
      <c r="GUC8" s="755"/>
      <c r="GUD8" s="755"/>
      <c r="GUE8" s="755"/>
      <c r="GUF8" s="755"/>
      <c r="GUG8" s="755"/>
      <c r="GUH8" s="755"/>
      <c r="GUI8" s="755"/>
      <c r="GUJ8" s="755"/>
      <c r="GUK8" s="755"/>
      <c r="GUL8" s="755"/>
      <c r="GUM8" s="755"/>
      <c r="GUN8" s="755"/>
      <c r="GUO8" s="755"/>
      <c r="GUP8" s="755"/>
      <c r="GUQ8" s="755"/>
      <c r="GUR8" s="755"/>
      <c r="GUS8" s="755"/>
      <c r="GUT8" s="755"/>
      <c r="GUU8" s="755"/>
      <c r="GUV8" s="755"/>
      <c r="GUW8" s="755"/>
      <c r="GUX8" s="755"/>
      <c r="GUY8" s="755"/>
      <c r="GUZ8" s="755"/>
      <c r="GVA8" s="755"/>
      <c r="GVB8" s="755"/>
      <c r="GVC8" s="755"/>
      <c r="GVD8" s="755"/>
      <c r="GVE8" s="755"/>
      <c r="GVF8" s="755"/>
      <c r="GVG8" s="755"/>
      <c r="GVH8" s="755"/>
      <c r="GVI8" s="755"/>
      <c r="GVJ8" s="755"/>
      <c r="GVK8" s="755"/>
      <c r="GVL8" s="755"/>
      <c r="GVM8" s="755"/>
      <c r="GVN8" s="755"/>
      <c r="GVO8" s="755"/>
      <c r="GVP8" s="755"/>
      <c r="GVQ8" s="755"/>
      <c r="GVR8" s="755"/>
      <c r="GVS8" s="755"/>
      <c r="GVT8" s="755"/>
      <c r="GVU8" s="755"/>
      <c r="GVV8" s="755"/>
      <c r="GVW8" s="755"/>
      <c r="GVX8" s="755"/>
      <c r="GVY8" s="755"/>
      <c r="GVZ8" s="755"/>
      <c r="GWA8" s="755"/>
      <c r="GWB8" s="755"/>
      <c r="GWC8" s="755"/>
      <c r="GWD8" s="755"/>
      <c r="GWE8" s="755"/>
      <c r="GWF8" s="755"/>
      <c r="GWG8" s="755"/>
      <c r="GWH8" s="755"/>
      <c r="GWI8" s="755"/>
      <c r="GWJ8" s="755"/>
      <c r="GWK8" s="755"/>
      <c r="GWL8" s="755"/>
      <c r="GWM8" s="755"/>
      <c r="GWN8" s="755"/>
      <c r="GWO8" s="755"/>
      <c r="GWP8" s="755"/>
      <c r="GWQ8" s="755"/>
      <c r="GWR8" s="755"/>
      <c r="GWS8" s="755"/>
      <c r="GWT8" s="755"/>
      <c r="GWU8" s="755"/>
      <c r="GWV8" s="755"/>
      <c r="GWW8" s="755"/>
      <c r="GWX8" s="755"/>
      <c r="GWY8" s="755"/>
      <c r="GWZ8" s="755"/>
      <c r="GXA8" s="755"/>
      <c r="GXB8" s="755"/>
      <c r="GXC8" s="755"/>
      <c r="GXD8" s="755"/>
      <c r="GXE8" s="755"/>
      <c r="GXF8" s="755"/>
      <c r="GXG8" s="755"/>
      <c r="GXH8" s="755"/>
      <c r="GXI8" s="755"/>
      <c r="GXJ8" s="755"/>
      <c r="GXK8" s="755"/>
      <c r="GXL8" s="755"/>
      <c r="GXM8" s="755"/>
      <c r="GXN8" s="755"/>
      <c r="GXO8" s="755"/>
      <c r="GXP8" s="755"/>
      <c r="GXQ8" s="755"/>
      <c r="GXR8" s="755"/>
      <c r="GXS8" s="755"/>
      <c r="GXT8" s="755"/>
      <c r="GXU8" s="755"/>
      <c r="GXV8" s="755"/>
      <c r="GXW8" s="755"/>
      <c r="GXX8" s="755"/>
      <c r="GXY8" s="755"/>
      <c r="GXZ8" s="755"/>
      <c r="GYA8" s="755"/>
      <c r="GYB8" s="755"/>
      <c r="GYC8" s="755"/>
      <c r="GYD8" s="755"/>
      <c r="GYE8" s="755"/>
      <c r="GYF8" s="755"/>
      <c r="GYG8" s="755"/>
      <c r="GYH8" s="755"/>
      <c r="GYI8" s="755"/>
      <c r="GYJ8" s="755"/>
      <c r="GYK8" s="755"/>
      <c r="GYL8" s="755"/>
      <c r="GYM8" s="755"/>
      <c r="GYN8" s="755"/>
      <c r="GYO8" s="755"/>
      <c r="GYP8" s="755"/>
      <c r="GYQ8" s="755"/>
      <c r="GYR8" s="755"/>
      <c r="GYS8" s="755"/>
      <c r="GYT8" s="755"/>
      <c r="GYU8" s="755"/>
      <c r="GYV8" s="755"/>
      <c r="GYW8" s="755"/>
      <c r="GYX8" s="755"/>
      <c r="GYY8" s="755"/>
      <c r="GYZ8" s="755"/>
      <c r="GZA8" s="755"/>
      <c r="GZB8" s="755"/>
      <c r="GZC8" s="755"/>
      <c r="GZD8" s="755"/>
      <c r="GZE8" s="755"/>
      <c r="GZF8" s="755"/>
      <c r="GZG8" s="755"/>
      <c r="GZH8" s="755"/>
      <c r="GZI8" s="755"/>
      <c r="GZJ8" s="755"/>
      <c r="GZK8" s="755"/>
      <c r="GZL8" s="755"/>
      <c r="GZM8" s="755"/>
      <c r="GZN8" s="755"/>
      <c r="GZO8" s="755"/>
      <c r="GZP8" s="755"/>
      <c r="GZQ8" s="755"/>
      <c r="GZR8" s="755"/>
      <c r="GZS8" s="755"/>
      <c r="GZT8" s="755"/>
      <c r="GZU8" s="755"/>
      <c r="GZV8" s="755"/>
      <c r="GZW8" s="755"/>
      <c r="GZX8" s="755"/>
      <c r="GZY8" s="755"/>
      <c r="GZZ8" s="755"/>
      <c r="HAA8" s="755"/>
      <c r="HAB8" s="755"/>
      <c r="HAC8" s="755"/>
      <c r="HAD8" s="755"/>
      <c r="HAE8" s="755"/>
      <c r="HAF8" s="755"/>
      <c r="HAG8" s="755"/>
      <c r="HAH8" s="755"/>
      <c r="HAI8" s="755"/>
      <c r="HAJ8" s="755"/>
      <c r="HAK8" s="755"/>
      <c r="HAL8" s="755"/>
      <c r="HAM8" s="755"/>
      <c r="HAN8" s="755"/>
      <c r="HAO8" s="755"/>
      <c r="HAP8" s="755"/>
      <c r="HAQ8" s="755"/>
      <c r="HAR8" s="755"/>
      <c r="HAS8" s="755"/>
      <c r="HAT8" s="755"/>
      <c r="HAU8" s="755"/>
      <c r="HAV8" s="755"/>
      <c r="HAW8" s="755"/>
      <c r="HAX8" s="755"/>
      <c r="HAY8" s="755"/>
      <c r="HAZ8" s="755"/>
      <c r="HBA8" s="755"/>
      <c r="HBB8" s="755"/>
      <c r="HBC8" s="755"/>
      <c r="HBD8" s="755"/>
      <c r="HBE8" s="755"/>
      <c r="HBF8" s="755"/>
      <c r="HBG8" s="755"/>
      <c r="HBH8" s="755"/>
      <c r="HBI8" s="755"/>
      <c r="HBJ8" s="755"/>
      <c r="HBK8" s="755"/>
      <c r="HBL8" s="755"/>
      <c r="HBM8" s="755"/>
      <c r="HBN8" s="755"/>
      <c r="HBO8" s="755"/>
      <c r="HBP8" s="755"/>
      <c r="HBQ8" s="755"/>
      <c r="HBR8" s="755"/>
      <c r="HBS8" s="755"/>
      <c r="HBT8" s="755"/>
      <c r="HBU8" s="755"/>
      <c r="HBV8" s="755"/>
      <c r="HBW8" s="755"/>
      <c r="HBX8" s="755"/>
      <c r="HBY8" s="755"/>
      <c r="HBZ8" s="755"/>
      <c r="HCA8" s="755"/>
      <c r="HCB8" s="755"/>
      <c r="HCC8" s="755"/>
      <c r="HCD8" s="755"/>
      <c r="HCE8" s="755"/>
      <c r="HCF8" s="755"/>
      <c r="HCG8" s="755"/>
      <c r="HCH8" s="755"/>
      <c r="HCI8" s="755"/>
      <c r="HCJ8" s="755"/>
      <c r="HCK8" s="755"/>
      <c r="HCL8" s="755"/>
      <c r="HCM8" s="755"/>
      <c r="HCN8" s="755"/>
      <c r="HCO8" s="755"/>
      <c r="HCP8" s="755"/>
      <c r="HCQ8" s="755"/>
      <c r="HCR8" s="755"/>
      <c r="HCS8" s="755"/>
      <c r="HCT8" s="755"/>
      <c r="HCU8" s="755"/>
      <c r="HCV8" s="755"/>
      <c r="HCW8" s="755"/>
      <c r="HCX8" s="755"/>
      <c r="HCY8" s="755"/>
      <c r="HCZ8" s="755"/>
      <c r="HDA8" s="755"/>
      <c r="HDB8" s="755"/>
      <c r="HDC8" s="755"/>
      <c r="HDD8" s="755"/>
      <c r="HDE8" s="755"/>
      <c r="HDF8" s="755"/>
      <c r="HDG8" s="755"/>
      <c r="HDH8" s="755"/>
      <c r="HDI8" s="755"/>
      <c r="HDJ8" s="755"/>
      <c r="HDK8" s="755"/>
      <c r="HDL8" s="755"/>
      <c r="HDM8" s="755"/>
      <c r="HDN8" s="755"/>
      <c r="HDO8" s="755"/>
      <c r="HDP8" s="755"/>
      <c r="HDQ8" s="755"/>
      <c r="HDR8" s="755"/>
      <c r="HDS8" s="755"/>
      <c r="HDT8" s="755"/>
      <c r="HDU8" s="755"/>
      <c r="HDV8" s="755"/>
      <c r="HDW8" s="755"/>
      <c r="HDX8" s="755"/>
      <c r="HDY8" s="755"/>
      <c r="HDZ8" s="755"/>
      <c r="HEA8" s="755"/>
      <c r="HEB8" s="755"/>
      <c r="HEC8" s="755"/>
      <c r="HED8" s="755"/>
      <c r="HEE8" s="755"/>
      <c r="HEF8" s="755"/>
      <c r="HEG8" s="755"/>
      <c r="HEH8" s="755"/>
      <c r="HEI8" s="755"/>
      <c r="HEJ8" s="755"/>
      <c r="HEK8" s="755"/>
      <c r="HEL8" s="755"/>
      <c r="HEM8" s="755"/>
      <c r="HEN8" s="755"/>
      <c r="HEO8" s="755"/>
      <c r="HEP8" s="755"/>
      <c r="HEQ8" s="755"/>
      <c r="HER8" s="755"/>
      <c r="HES8" s="755"/>
      <c r="HET8" s="755"/>
      <c r="HEU8" s="755"/>
      <c r="HEV8" s="755"/>
      <c r="HEW8" s="755"/>
      <c r="HEX8" s="755"/>
      <c r="HEY8" s="755"/>
      <c r="HEZ8" s="755"/>
      <c r="HFA8" s="755"/>
      <c r="HFB8" s="755"/>
      <c r="HFC8" s="755"/>
      <c r="HFD8" s="755"/>
      <c r="HFE8" s="755"/>
      <c r="HFF8" s="755"/>
      <c r="HFG8" s="755"/>
      <c r="HFH8" s="755"/>
      <c r="HFI8" s="755"/>
      <c r="HFJ8" s="755"/>
      <c r="HFK8" s="755"/>
      <c r="HFL8" s="755"/>
      <c r="HFM8" s="755"/>
      <c r="HFN8" s="755"/>
      <c r="HFO8" s="755"/>
      <c r="HFP8" s="755"/>
      <c r="HFQ8" s="755"/>
      <c r="HFR8" s="755"/>
      <c r="HFS8" s="755"/>
      <c r="HFT8" s="755"/>
      <c r="HFU8" s="755"/>
      <c r="HFV8" s="755"/>
      <c r="HFW8" s="755"/>
      <c r="HFX8" s="755"/>
      <c r="HFY8" s="755"/>
      <c r="HFZ8" s="755"/>
      <c r="HGA8" s="755"/>
      <c r="HGB8" s="755"/>
      <c r="HGC8" s="755"/>
      <c r="HGD8" s="755"/>
      <c r="HGE8" s="755"/>
      <c r="HGF8" s="755"/>
      <c r="HGG8" s="755"/>
      <c r="HGH8" s="755"/>
      <c r="HGI8" s="755"/>
      <c r="HGJ8" s="755"/>
      <c r="HGK8" s="755"/>
      <c r="HGL8" s="755"/>
      <c r="HGM8" s="755"/>
      <c r="HGN8" s="755"/>
      <c r="HGO8" s="755"/>
      <c r="HGP8" s="755"/>
      <c r="HGQ8" s="755"/>
      <c r="HGR8" s="755"/>
      <c r="HGS8" s="755"/>
      <c r="HGT8" s="755"/>
      <c r="HGU8" s="755"/>
      <c r="HGV8" s="755"/>
      <c r="HGW8" s="755"/>
      <c r="HGX8" s="755"/>
      <c r="HGY8" s="755"/>
      <c r="HGZ8" s="755"/>
      <c r="HHA8" s="755"/>
      <c r="HHB8" s="755"/>
      <c r="HHC8" s="755"/>
      <c r="HHD8" s="755"/>
      <c r="HHE8" s="755"/>
      <c r="HHF8" s="755"/>
      <c r="HHG8" s="755"/>
      <c r="HHH8" s="755"/>
      <c r="HHI8" s="755"/>
      <c r="HHJ8" s="755"/>
      <c r="HHK8" s="755"/>
      <c r="HHL8" s="755"/>
      <c r="HHM8" s="755"/>
      <c r="HHN8" s="755"/>
      <c r="HHO8" s="755"/>
      <c r="HHP8" s="755"/>
      <c r="HHQ8" s="755"/>
      <c r="HHR8" s="755"/>
      <c r="HHS8" s="755"/>
      <c r="HHT8" s="755"/>
      <c r="HHU8" s="755"/>
      <c r="HHV8" s="755"/>
      <c r="HHW8" s="755"/>
      <c r="HHX8" s="755"/>
      <c r="HHY8" s="755"/>
      <c r="HHZ8" s="755"/>
      <c r="HIA8" s="755"/>
      <c r="HIB8" s="755"/>
      <c r="HIC8" s="755"/>
      <c r="HID8" s="755"/>
      <c r="HIE8" s="755"/>
      <c r="HIF8" s="755"/>
      <c r="HIG8" s="755"/>
      <c r="HIH8" s="755"/>
      <c r="HII8" s="755"/>
      <c r="HIJ8" s="755"/>
      <c r="HIK8" s="755"/>
      <c r="HIL8" s="755"/>
      <c r="HIM8" s="755"/>
      <c r="HIN8" s="755"/>
      <c r="HIO8" s="755"/>
      <c r="HIP8" s="755"/>
      <c r="HIQ8" s="755"/>
      <c r="HIR8" s="755"/>
      <c r="HIS8" s="755"/>
      <c r="HIT8" s="755"/>
      <c r="HIU8" s="755"/>
      <c r="HIV8" s="755"/>
      <c r="HIW8" s="755"/>
      <c r="HIX8" s="755"/>
      <c r="HIY8" s="755"/>
      <c r="HIZ8" s="755"/>
      <c r="HJA8" s="755"/>
      <c r="HJB8" s="755"/>
      <c r="HJC8" s="755"/>
      <c r="HJD8" s="755"/>
      <c r="HJE8" s="755"/>
      <c r="HJF8" s="755"/>
      <c r="HJG8" s="755"/>
      <c r="HJH8" s="755"/>
      <c r="HJI8" s="755"/>
      <c r="HJJ8" s="755"/>
      <c r="HJK8" s="755"/>
      <c r="HJL8" s="755"/>
      <c r="HJM8" s="755"/>
      <c r="HJN8" s="755"/>
      <c r="HJO8" s="755"/>
      <c r="HJP8" s="755"/>
      <c r="HJQ8" s="755"/>
      <c r="HJR8" s="755"/>
      <c r="HJS8" s="755"/>
      <c r="HJT8" s="755"/>
      <c r="HJU8" s="755"/>
      <c r="HJV8" s="755"/>
      <c r="HJW8" s="755"/>
      <c r="HJX8" s="755"/>
      <c r="HJY8" s="755"/>
      <c r="HJZ8" s="755"/>
      <c r="HKA8" s="755"/>
      <c r="HKB8" s="755"/>
      <c r="HKC8" s="755"/>
      <c r="HKD8" s="755"/>
      <c r="HKE8" s="755"/>
      <c r="HKF8" s="755"/>
      <c r="HKG8" s="755"/>
      <c r="HKH8" s="755"/>
      <c r="HKI8" s="755"/>
      <c r="HKJ8" s="755"/>
      <c r="HKK8" s="755"/>
      <c r="HKL8" s="755"/>
      <c r="HKM8" s="755"/>
      <c r="HKN8" s="755"/>
      <c r="HKO8" s="755"/>
      <c r="HKP8" s="755"/>
      <c r="HKQ8" s="755"/>
      <c r="HKR8" s="755"/>
      <c r="HKS8" s="755"/>
      <c r="HKT8" s="755"/>
      <c r="HKU8" s="755"/>
      <c r="HKV8" s="755"/>
      <c r="HKW8" s="755"/>
      <c r="HKX8" s="755"/>
      <c r="HKY8" s="755"/>
      <c r="HKZ8" s="755"/>
      <c r="HLA8" s="755"/>
      <c r="HLB8" s="755"/>
      <c r="HLC8" s="755"/>
      <c r="HLD8" s="755"/>
      <c r="HLE8" s="755"/>
      <c r="HLF8" s="755"/>
      <c r="HLG8" s="755"/>
      <c r="HLH8" s="755"/>
      <c r="HLI8" s="755"/>
      <c r="HLJ8" s="755"/>
      <c r="HLK8" s="755"/>
      <c r="HLL8" s="755"/>
      <c r="HLM8" s="755"/>
      <c r="HLN8" s="755"/>
      <c r="HLO8" s="755"/>
      <c r="HLP8" s="755"/>
      <c r="HLQ8" s="755"/>
      <c r="HLR8" s="755"/>
      <c r="HLS8" s="755"/>
      <c r="HLT8" s="755"/>
      <c r="HLU8" s="755"/>
      <c r="HLV8" s="755"/>
      <c r="HLW8" s="755"/>
      <c r="HLX8" s="755"/>
      <c r="HLY8" s="755"/>
      <c r="HLZ8" s="755"/>
      <c r="HMA8" s="755"/>
      <c r="HMB8" s="755"/>
      <c r="HMC8" s="755"/>
      <c r="HMD8" s="755"/>
      <c r="HME8" s="755"/>
      <c r="HMF8" s="755"/>
      <c r="HMG8" s="755"/>
      <c r="HMH8" s="755"/>
      <c r="HMI8" s="755"/>
      <c r="HMJ8" s="755"/>
      <c r="HMK8" s="755"/>
      <c r="HML8" s="755"/>
      <c r="HMM8" s="755"/>
      <c r="HMN8" s="755"/>
      <c r="HMO8" s="755"/>
      <c r="HMP8" s="755"/>
      <c r="HMQ8" s="755"/>
      <c r="HMR8" s="755"/>
      <c r="HMS8" s="755"/>
      <c r="HMT8" s="755"/>
      <c r="HMU8" s="755"/>
      <c r="HMV8" s="755"/>
      <c r="HMW8" s="755"/>
      <c r="HMX8" s="755"/>
      <c r="HMY8" s="755"/>
      <c r="HMZ8" s="755"/>
      <c r="HNA8" s="755"/>
      <c r="HNB8" s="755"/>
      <c r="HNC8" s="755"/>
      <c r="HND8" s="755"/>
      <c r="HNE8" s="755"/>
      <c r="HNF8" s="755"/>
      <c r="HNG8" s="755"/>
      <c r="HNH8" s="755"/>
      <c r="HNI8" s="755"/>
      <c r="HNJ8" s="755"/>
      <c r="HNK8" s="755"/>
      <c r="HNL8" s="755"/>
      <c r="HNM8" s="755"/>
      <c r="HNN8" s="755"/>
      <c r="HNO8" s="755"/>
      <c r="HNP8" s="755"/>
      <c r="HNQ8" s="755"/>
      <c r="HNR8" s="755"/>
      <c r="HNS8" s="755"/>
      <c r="HNT8" s="755"/>
      <c r="HNU8" s="755"/>
      <c r="HNV8" s="755"/>
      <c r="HNW8" s="755"/>
      <c r="HNX8" s="755"/>
      <c r="HNY8" s="755"/>
      <c r="HNZ8" s="755"/>
      <c r="HOA8" s="755"/>
      <c r="HOB8" s="755"/>
      <c r="HOC8" s="755"/>
      <c r="HOD8" s="755"/>
      <c r="HOE8" s="755"/>
      <c r="HOF8" s="755"/>
      <c r="HOG8" s="755"/>
      <c r="HOH8" s="755"/>
      <c r="HOI8" s="755"/>
      <c r="HOJ8" s="755"/>
      <c r="HOK8" s="755"/>
      <c r="HOL8" s="755"/>
      <c r="HOM8" s="755"/>
      <c r="HON8" s="755"/>
      <c r="HOO8" s="755"/>
      <c r="HOP8" s="755"/>
      <c r="HOQ8" s="755"/>
      <c r="HOR8" s="755"/>
      <c r="HOS8" s="755"/>
      <c r="HOT8" s="755"/>
      <c r="HOU8" s="755"/>
      <c r="HOV8" s="755"/>
      <c r="HOW8" s="755"/>
      <c r="HOX8" s="755"/>
      <c r="HOY8" s="755"/>
      <c r="HOZ8" s="755"/>
      <c r="HPA8" s="755"/>
      <c r="HPB8" s="755"/>
      <c r="HPC8" s="755"/>
      <c r="HPD8" s="755"/>
      <c r="HPE8" s="755"/>
      <c r="HPF8" s="755"/>
      <c r="HPG8" s="755"/>
      <c r="HPH8" s="755"/>
      <c r="HPI8" s="755"/>
      <c r="HPJ8" s="755"/>
      <c r="HPK8" s="755"/>
      <c r="HPL8" s="755"/>
      <c r="HPM8" s="755"/>
      <c r="HPN8" s="755"/>
      <c r="HPO8" s="755"/>
      <c r="HPP8" s="755"/>
      <c r="HPQ8" s="755"/>
      <c r="HPR8" s="755"/>
      <c r="HPS8" s="755"/>
      <c r="HPT8" s="755"/>
      <c r="HPU8" s="755"/>
      <c r="HPV8" s="755"/>
      <c r="HPW8" s="755"/>
      <c r="HPX8" s="755"/>
      <c r="HPY8" s="755"/>
      <c r="HPZ8" s="755"/>
      <c r="HQA8" s="755"/>
      <c r="HQB8" s="755"/>
      <c r="HQC8" s="755"/>
      <c r="HQD8" s="755"/>
      <c r="HQE8" s="755"/>
      <c r="HQF8" s="755"/>
      <c r="HQG8" s="755"/>
      <c r="HQH8" s="755"/>
      <c r="HQI8" s="755"/>
      <c r="HQJ8" s="755"/>
      <c r="HQK8" s="755"/>
      <c r="HQL8" s="755"/>
      <c r="HQM8" s="755"/>
      <c r="HQN8" s="755"/>
      <c r="HQO8" s="755"/>
      <c r="HQP8" s="755"/>
      <c r="HQQ8" s="755"/>
      <c r="HQR8" s="755"/>
      <c r="HQS8" s="755"/>
      <c r="HQT8" s="755"/>
      <c r="HQU8" s="755"/>
      <c r="HQV8" s="755"/>
      <c r="HQW8" s="755"/>
      <c r="HQX8" s="755"/>
      <c r="HQY8" s="755"/>
      <c r="HQZ8" s="755"/>
      <c r="HRA8" s="755"/>
      <c r="HRB8" s="755"/>
      <c r="HRC8" s="755"/>
      <c r="HRD8" s="755"/>
      <c r="HRE8" s="755"/>
      <c r="HRF8" s="755"/>
      <c r="HRG8" s="755"/>
      <c r="HRH8" s="755"/>
      <c r="HRI8" s="755"/>
      <c r="HRJ8" s="755"/>
      <c r="HRK8" s="755"/>
      <c r="HRL8" s="755"/>
      <c r="HRM8" s="755"/>
      <c r="HRN8" s="755"/>
      <c r="HRO8" s="755"/>
      <c r="HRP8" s="755"/>
      <c r="HRQ8" s="755"/>
      <c r="HRR8" s="755"/>
      <c r="HRS8" s="755"/>
      <c r="HRT8" s="755"/>
      <c r="HRU8" s="755"/>
      <c r="HRV8" s="755"/>
      <c r="HRW8" s="755"/>
      <c r="HRX8" s="755"/>
      <c r="HRY8" s="755"/>
      <c r="HRZ8" s="755"/>
      <c r="HSA8" s="755"/>
      <c r="HSB8" s="755"/>
      <c r="HSC8" s="755"/>
      <c r="HSD8" s="755"/>
      <c r="HSE8" s="755"/>
      <c r="HSF8" s="755"/>
      <c r="HSG8" s="755"/>
      <c r="HSH8" s="755"/>
      <c r="HSI8" s="755"/>
      <c r="HSJ8" s="755"/>
      <c r="HSK8" s="755"/>
      <c r="HSL8" s="755"/>
      <c r="HSM8" s="755"/>
      <c r="HSN8" s="755"/>
      <c r="HSO8" s="755"/>
      <c r="HSP8" s="755"/>
      <c r="HSQ8" s="755"/>
      <c r="HSR8" s="755"/>
      <c r="HSS8" s="755"/>
      <c r="HST8" s="755"/>
      <c r="HSU8" s="755"/>
      <c r="HSV8" s="755"/>
      <c r="HSW8" s="755"/>
      <c r="HSX8" s="755"/>
      <c r="HSY8" s="755"/>
      <c r="HSZ8" s="755"/>
      <c r="HTA8" s="755"/>
      <c r="HTB8" s="755"/>
      <c r="HTC8" s="755"/>
      <c r="HTD8" s="755"/>
      <c r="HTE8" s="755"/>
      <c r="HTF8" s="755"/>
      <c r="HTG8" s="755"/>
      <c r="HTH8" s="755"/>
      <c r="HTI8" s="755"/>
      <c r="HTJ8" s="755"/>
      <c r="HTK8" s="755"/>
      <c r="HTL8" s="755"/>
      <c r="HTM8" s="755"/>
      <c r="HTN8" s="755"/>
      <c r="HTO8" s="755"/>
      <c r="HTP8" s="755"/>
      <c r="HTQ8" s="755"/>
      <c r="HTR8" s="755"/>
      <c r="HTS8" s="755"/>
      <c r="HTT8" s="755"/>
      <c r="HTU8" s="755"/>
      <c r="HTV8" s="755"/>
      <c r="HTW8" s="755"/>
      <c r="HTX8" s="755"/>
      <c r="HTY8" s="755"/>
      <c r="HTZ8" s="755"/>
      <c r="HUA8" s="755"/>
      <c r="HUB8" s="755"/>
      <c r="HUC8" s="755"/>
      <c r="HUD8" s="755"/>
      <c r="HUE8" s="755"/>
      <c r="HUF8" s="755"/>
      <c r="HUG8" s="755"/>
      <c r="HUH8" s="755"/>
      <c r="HUI8" s="755"/>
      <c r="HUJ8" s="755"/>
      <c r="HUK8" s="755"/>
      <c r="HUL8" s="755"/>
      <c r="HUM8" s="755"/>
      <c r="HUN8" s="755"/>
      <c r="HUO8" s="755"/>
      <c r="HUP8" s="755"/>
      <c r="HUQ8" s="755"/>
      <c r="HUR8" s="755"/>
      <c r="HUS8" s="755"/>
      <c r="HUT8" s="755"/>
      <c r="HUU8" s="755"/>
      <c r="HUV8" s="755"/>
      <c r="HUW8" s="755"/>
      <c r="HUX8" s="755"/>
      <c r="HUY8" s="755"/>
      <c r="HUZ8" s="755"/>
      <c r="HVA8" s="755"/>
      <c r="HVB8" s="755"/>
      <c r="HVC8" s="755"/>
      <c r="HVD8" s="755"/>
      <c r="HVE8" s="755"/>
      <c r="HVF8" s="755"/>
      <c r="HVG8" s="755"/>
      <c r="HVH8" s="755"/>
      <c r="HVI8" s="755"/>
      <c r="HVJ8" s="755"/>
      <c r="HVK8" s="755"/>
      <c r="HVL8" s="755"/>
      <c r="HVM8" s="755"/>
      <c r="HVN8" s="755"/>
      <c r="HVO8" s="755"/>
      <c r="HVP8" s="755"/>
      <c r="HVQ8" s="755"/>
      <c r="HVR8" s="755"/>
      <c r="HVS8" s="755"/>
      <c r="HVT8" s="755"/>
      <c r="HVU8" s="755"/>
      <c r="HVV8" s="755"/>
      <c r="HVW8" s="755"/>
      <c r="HVX8" s="755"/>
      <c r="HVY8" s="755"/>
      <c r="HVZ8" s="755"/>
      <c r="HWA8" s="755"/>
      <c r="HWB8" s="755"/>
      <c r="HWC8" s="755"/>
      <c r="HWD8" s="755"/>
      <c r="HWE8" s="755"/>
      <c r="HWF8" s="755"/>
      <c r="HWG8" s="755"/>
      <c r="HWH8" s="755"/>
      <c r="HWI8" s="755"/>
      <c r="HWJ8" s="755"/>
      <c r="HWK8" s="755"/>
      <c r="HWL8" s="755"/>
      <c r="HWM8" s="755"/>
      <c r="HWN8" s="755"/>
      <c r="HWO8" s="755"/>
      <c r="HWP8" s="755"/>
      <c r="HWQ8" s="755"/>
      <c r="HWR8" s="755"/>
      <c r="HWS8" s="755"/>
      <c r="HWT8" s="755"/>
      <c r="HWU8" s="755"/>
      <c r="HWV8" s="755"/>
      <c r="HWW8" s="755"/>
      <c r="HWX8" s="755"/>
      <c r="HWY8" s="755"/>
      <c r="HWZ8" s="755"/>
      <c r="HXA8" s="755"/>
      <c r="HXB8" s="755"/>
      <c r="HXC8" s="755"/>
      <c r="HXD8" s="755"/>
      <c r="HXE8" s="755"/>
      <c r="HXF8" s="755"/>
      <c r="HXG8" s="755"/>
      <c r="HXH8" s="755"/>
      <c r="HXI8" s="755"/>
      <c r="HXJ8" s="755"/>
      <c r="HXK8" s="755"/>
      <c r="HXL8" s="755"/>
      <c r="HXM8" s="755"/>
      <c r="HXN8" s="755"/>
      <c r="HXO8" s="755"/>
      <c r="HXP8" s="755"/>
      <c r="HXQ8" s="755"/>
      <c r="HXR8" s="755"/>
      <c r="HXS8" s="755"/>
      <c r="HXT8" s="755"/>
      <c r="HXU8" s="755"/>
      <c r="HXV8" s="755"/>
      <c r="HXW8" s="755"/>
      <c r="HXX8" s="755"/>
      <c r="HXY8" s="755"/>
      <c r="HXZ8" s="755"/>
      <c r="HYA8" s="755"/>
      <c r="HYB8" s="755"/>
      <c r="HYC8" s="755"/>
      <c r="HYD8" s="755"/>
      <c r="HYE8" s="755"/>
      <c r="HYF8" s="755"/>
      <c r="HYG8" s="755"/>
      <c r="HYH8" s="755"/>
      <c r="HYI8" s="755"/>
      <c r="HYJ8" s="755"/>
      <c r="HYK8" s="755"/>
      <c r="HYL8" s="755"/>
      <c r="HYM8" s="755"/>
      <c r="HYN8" s="755"/>
      <c r="HYO8" s="755"/>
      <c r="HYP8" s="755"/>
      <c r="HYQ8" s="755"/>
      <c r="HYR8" s="755"/>
      <c r="HYS8" s="755"/>
      <c r="HYT8" s="755"/>
      <c r="HYU8" s="755"/>
      <c r="HYV8" s="755"/>
      <c r="HYW8" s="755"/>
      <c r="HYX8" s="755"/>
      <c r="HYY8" s="755"/>
      <c r="HYZ8" s="755"/>
      <c r="HZA8" s="755"/>
      <c r="HZB8" s="755"/>
      <c r="HZC8" s="755"/>
      <c r="HZD8" s="755"/>
      <c r="HZE8" s="755"/>
      <c r="HZF8" s="755"/>
      <c r="HZG8" s="755"/>
      <c r="HZH8" s="755"/>
      <c r="HZI8" s="755"/>
      <c r="HZJ8" s="755"/>
      <c r="HZK8" s="755"/>
      <c r="HZL8" s="755"/>
      <c r="HZM8" s="755"/>
      <c r="HZN8" s="755"/>
      <c r="HZO8" s="755"/>
      <c r="HZP8" s="755"/>
      <c r="HZQ8" s="755"/>
      <c r="HZR8" s="755"/>
      <c r="HZS8" s="755"/>
      <c r="HZT8" s="755"/>
      <c r="HZU8" s="755"/>
      <c r="HZV8" s="755"/>
      <c r="HZW8" s="755"/>
      <c r="HZX8" s="755"/>
      <c r="HZY8" s="755"/>
      <c r="HZZ8" s="755"/>
      <c r="IAA8" s="755"/>
      <c r="IAB8" s="755"/>
      <c r="IAC8" s="755"/>
      <c r="IAD8" s="755"/>
      <c r="IAE8" s="755"/>
      <c r="IAF8" s="755"/>
      <c r="IAG8" s="755"/>
      <c r="IAH8" s="755"/>
      <c r="IAI8" s="755"/>
      <c r="IAJ8" s="755"/>
      <c r="IAK8" s="755"/>
      <c r="IAL8" s="755"/>
      <c r="IAM8" s="755"/>
      <c r="IAN8" s="755"/>
      <c r="IAO8" s="755"/>
      <c r="IAP8" s="755"/>
      <c r="IAQ8" s="755"/>
      <c r="IAR8" s="755"/>
      <c r="IAS8" s="755"/>
      <c r="IAT8" s="755"/>
      <c r="IAU8" s="755"/>
      <c r="IAV8" s="755"/>
      <c r="IAW8" s="755"/>
      <c r="IAX8" s="755"/>
      <c r="IAY8" s="755"/>
      <c r="IAZ8" s="755"/>
      <c r="IBA8" s="755"/>
      <c r="IBB8" s="755"/>
      <c r="IBC8" s="755"/>
      <c r="IBD8" s="755"/>
      <c r="IBE8" s="755"/>
      <c r="IBF8" s="755"/>
      <c r="IBG8" s="755"/>
      <c r="IBH8" s="755"/>
      <c r="IBI8" s="755"/>
      <c r="IBJ8" s="755"/>
      <c r="IBK8" s="755"/>
      <c r="IBL8" s="755"/>
      <c r="IBM8" s="755"/>
      <c r="IBN8" s="755"/>
      <c r="IBO8" s="755"/>
      <c r="IBP8" s="755"/>
      <c r="IBQ8" s="755"/>
      <c r="IBR8" s="755"/>
      <c r="IBS8" s="755"/>
      <c r="IBT8" s="755"/>
      <c r="IBU8" s="755"/>
      <c r="IBV8" s="755"/>
      <c r="IBW8" s="755"/>
      <c r="IBX8" s="755"/>
      <c r="IBY8" s="755"/>
      <c r="IBZ8" s="755"/>
      <c r="ICA8" s="755"/>
      <c r="ICB8" s="755"/>
      <c r="ICC8" s="755"/>
      <c r="ICD8" s="755"/>
      <c r="ICE8" s="755"/>
      <c r="ICF8" s="755"/>
      <c r="ICG8" s="755"/>
      <c r="ICH8" s="755"/>
      <c r="ICI8" s="755"/>
      <c r="ICJ8" s="755"/>
      <c r="ICK8" s="755"/>
      <c r="ICL8" s="755"/>
      <c r="ICM8" s="755"/>
      <c r="ICN8" s="755"/>
      <c r="ICO8" s="755"/>
      <c r="ICP8" s="755"/>
      <c r="ICQ8" s="755"/>
      <c r="ICR8" s="755"/>
      <c r="ICS8" s="755"/>
      <c r="ICT8" s="755"/>
      <c r="ICU8" s="755"/>
      <c r="ICV8" s="755"/>
      <c r="ICW8" s="755"/>
      <c r="ICX8" s="755"/>
      <c r="ICY8" s="755"/>
      <c r="ICZ8" s="755"/>
      <c r="IDA8" s="755"/>
      <c r="IDB8" s="755"/>
      <c r="IDC8" s="755"/>
      <c r="IDD8" s="755"/>
      <c r="IDE8" s="755"/>
      <c r="IDF8" s="755"/>
      <c r="IDG8" s="755"/>
      <c r="IDH8" s="755"/>
      <c r="IDI8" s="755"/>
      <c r="IDJ8" s="755"/>
      <c r="IDK8" s="755"/>
      <c r="IDL8" s="755"/>
      <c r="IDM8" s="755"/>
      <c r="IDN8" s="755"/>
      <c r="IDO8" s="755"/>
      <c r="IDP8" s="755"/>
      <c r="IDQ8" s="755"/>
      <c r="IDR8" s="755"/>
      <c r="IDS8" s="755"/>
      <c r="IDT8" s="755"/>
      <c r="IDU8" s="755"/>
      <c r="IDV8" s="755"/>
      <c r="IDW8" s="755"/>
      <c r="IDX8" s="755"/>
      <c r="IDY8" s="755"/>
      <c r="IDZ8" s="755"/>
      <c r="IEA8" s="755"/>
      <c r="IEB8" s="755"/>
      <c r="IEC8" s="755"/>
      <c r="IED8" s="755"/>
      <c r="IEE8" s="755"/>
      <c r="IEF8" s="755"/>
      <c r="IEG8" s="755"/>
      <c r="IEH8" s="755"/>
      <c r="IEI8" s="755"/>
      <c r="IEJ8" s="755"/>
      <c r="IEK8" s="755"/>
      <c r="IEL8" s="755"/>
      <c r="IEM8" s="755"/>
      <c r="IEN8" s="755"/>
      <c r="IEO8" s="755"/>
      <c r="IEP8" s="755"/>
      <c r="IEQ8" s="755"/>
      <c r="IER8" s="755"/>
      <c r="IES8" s="755"/>
      <c r="IET8" s="755"/>
      <c r="IEU8" s="755"/>
      <c r="IEV8" s="755"/>
      <c r="IEW8" s="755"/>
      <c r="IEX8" s="755"/>
      <c r="IEY8" s="755"/>
      <c r="IEZ8" s="755"/>
      <c r="IFA8" s="755"/>
      <c r="IFB8" s="755"/>
      <c r="IFC8" s="755"/>
      <c r="IFD8" s="755"/>
      <c r="IFE8" s="755"/>
      <c r="IFF8" s="755"/>
      <c r="IFG8" s="755"/>
      <c r="IFH8" s="755"/>
      <c r="IFI8" s="755"/>
      <c r="IFJ8" s="755"/>
      <c r="IFK8" s="755"/>
      <c r="IFL8" s="755"/>
      <c r="IFM8" s="755"/>
      <c r="IFN8" s="755"/>
      <c r="IFO8" s="755"/>
      <c r="IFP8" s="755"/>
      <c r="IFQ8" s="755"/>
      <c r="IFR8" s="755"/>
      <c r="IFS8" s="755"/>
      <c r="IFT8" s="755"/>
      <c r="IFU8" s="755"/>
      <c r="IFV8" s="755"/>
      <c r="IFW8" s="755"/>
      <c r="IFX8" s="755"/>
      <c r="IFY8" s="755"/>
      <c r="IFZ8" s="755"/>
      <c r="IGA8" s="755"/>
      <c r="IGB8" s="755"/>
      <c r="IGC8" s="755"/>
      <c r="IGD8" s="755"/>
      <c r="IGE8" s="755"/>
      <c r="IGF8" s="755"/>
      <c r="IGG8" s="755"/>
      <c r="IGH8" s="755"/>
      <c r="IGI8" s="755"/>
      <c r="IGJ8" s="755"/>
      <c r="IGK8" s="755"/>
      <c r="IGL8" s="755"/>
      <c r="IGM8" s="755"/>
      <c r="IGN8" s="755"/>
      <c r="IGO8" s="755"/>
      <c r="IGP8" s="755"/>
      <c r="IGQ8" s="755"/>
      <c r="IGR8" s="755"/>
      <c r="IGS8" s="755"/>
      <c r="IGT8" s="755"/>
      <c r="IGU8" s="755"/>
      <c r="IGV8" s="755"/>
      <c r="IGW8" s="755"/>
      <c r="IGX8" s="755"/>
      <c r="IGY8" s="755"/>
      <c r="IGZ8" s="755"/>
      <c r="IHA8" s="755"/>
      <c r="IHB8" s="755"/>
      <c r="IHC8" s="755"/>
      <c r="IHD8" s="755"/>
      <c r="IHE8" s="755"/>
      <c r="IHF8" s="755"/>
      <c r="IHG8" s="755"/>
      <c r="IHH8" s="755"/>
      <c r="IHI8" s="755"/>
      <c r="IHJ8" s="755"/>
      <c r="IHK8" s="755"/>
      <c r="IHL8" s="755"/>
      <c r="IHM8" s="755"/>
      <c r="IHN8" s="755"/>
      <c r="IHO8" s="755"/>
      <c r="IHP8" s="755"/>
      <c r="IHQ8" s="755"/>
      <c r="IHR8" s="755"/>
      <c r="IHS8" s="755"/>
      <c r="IHT8" s="755"/>
      <c r="IHU8" s="755"/>
      <c r="IHV8" s="755"/>
      <c r="IHW8" s="755"/>
      <c r="IHX8" s="755"/>
      <c r="IHY8" s="755"/>
      <c r="IHZ8" s="755"/>
      <c r="IIA8" s="755"/>
      <c r="IIB8" s="755"/>
      <c r="IIC8" s="755"/>
      <c r="IID8" s="755"/>
      <c r="IIE8" s="755"/>
      <c r="IIF8" s="755"/>
      <c r="IIG8" s="755"/>
      <c r="IIH8" s="755"/>
      <c r="III8" s="755"/>
      <c r="IIJ8" s="755"/>
      <c r="IIK8" s="755"/>
      <c r="IIL8" s="755"/>
      <c r="IIM8" s="755"/>
      <c r="IIN8" s="755"/>
      <c r="IIO8" s="755"/>
      <c r="IIP8" s="755"/>
      <c r="IIQ8" s="755"/>
      <c r="IIR8" s="755"/>
      <c r="IIS8" s="755"/>
      <c r="IIT8" s="755"/>
      <c r="IIU8" s="755"/>
      <c r="IIV8" s="755"/>
      <c r="IIW8" s="755"/>
      <c r="IIX8" s="755"/>
      <c r="IIY8" s="755"/>
      <c r="IIZ8" s="755"/>
      <c r="IJA8" s="755"/>
      <c r="IJB8" s="755"/>
      <c r="IJC8" s="755"/>
      <c r="IJD8" s="755"/>
      <c r="IJE8" s="755"/>
      <c r="IJF8" s="755"/>
      <c r="IJG8" s="755"/>
      <c r="IJH8" s="755"/>
      <c r="IJI8" s="755"/>
      <c r="IJJ8" s="755"/>
      <c r="IJK8" s="755"/>
      <c r="IJL8" s="755"/>
      <c r="IJM8" s="755"/>
      <c r="IJN8" s="755"/>
      <c r="IJO8" s="755"/>
      <c r="IJP8" s="755"/>
      <c r="IJQ8" s="755"/>
      <c r="IJR8" s="755"/>
      <c r="IJS8" s="755"/>
      <c r="IJT8" s="755"/>
      <c r="IJU8" s="755"/>
      <c r="IJV8" s="755"/>
      <c r="IJW8" s="755"/>
      <c r="IJX8" s="755"/>
      <c r="IJY8" s="755"/>
      <c r="IJZ8" s="755"/>
      <c r="IKA8" s="755"/>
      <c r="IKB8" s="755"/>
      <c r="IKC8" s="755"/>
      <c r="IKD8" s="755"/>
      <c r="IKE8" s="755"/>
      <c r="IKF8" s="755"/>
      <c r="IKG8" s="755"/>
      <c r="IKH8" s="755"/>
      <c r="IKI8" s="755"/>
      <c r="IKJ8" s="755"/>
      <c r="IKK8" s="755"/>
      <c r="IKL8" s="755"/>
      <c r="IKM8" s="755"/>
      <c r="IKN8" s="755"/>
      <c r="IKO8" s="755"/>
      <c r="IKP8" s="755"/>
      <c r="IKQ8" s="755"/>
      <c r="IKR8" s="755"/>
      <c r="IKS8" s="755"/>
      <c r="IKT8" s="755"/>
      <c r="IKU8" s="755"/>
      <c r="IKV8" s="755"/>
      <c r="IKW8" s="755"/>
      <c r="IKX8" s="755"/>
      <c r="IKY8" s="755"/>
      <c r="IKZ8" s="755"/>
      <c r="ILA8" s="755"/>
      <c r="ILB8" s="755"/>
      <c r="ILC8" s="755"/>
      <c r="ILD8" s="755"/>
      <c r="ILE8" s="755"/>
      <c r="ILF8" s="755"/>
      <c r="ILG8" s="755"/>
      <c r="ILH8" s="755"/>
      <c r="ILI8" s="755"/>
      <c r="ILJ8" s="755"/>
      <c r="ILK8" s="755"/>
      <c r="ILL8" s="755"/>
      <c r="ILM8" s="755"/>
      <c r="ILN8" s="755"/>
      <c r="ILO8" s="755"/>
      <c r="ILP8" s="755"/>
      <c r="ILQ8" s="755"/>
      <c r="ILR8" s="755"/>
      <c r="ILS8" s="755"/>
      <c r="ILT8" s="755"/>
      <c r="ILU8" s="755"/>
      <c r="ILV8" s="755"/>
      <c r="ILW8" s="755"/>
      <c r="ILX8" s="755"/>
      <c r="ILY8" s="755"/>
      <c r="ILZ8" s="755"/>
      <c r="IMA8" s="755"/>
      <c r="IMB8" s="755"/>
      <c r="IMC8" s="755"/>
      <c r="IMD8" s="755"/>
      <c r="IME8" s="755"/>
      <c r="IMF8" s="755"/>
      <c r="IMG8" s="755"/>
      <c r="IMH8" s="755"/>
      <c r="IMI8" s="755"/>
      <c r="IMJ8" s="755"/>
      <c r="IMK8" s="755"/>
      <c r="IML8" s="755"/>
      <c r="IMM8" s="755"/>
      <c r="IMN8" s="755"/>
      <c r="IMO8" s="755"/>
      <c r="IMP8" s="755"/>
      <c r="IMQ8" s="755"/>
      <c r="IMR8" s="755"/>
      <c r="IMS8" s="755"/>
      <c r="IMT8" s="755"/>
      <c r="IMU8" s="755"/>
      <c r="IMV8" s="755"/>
      <c r="IMW8" s="755"/>
      <c r="IMX8" s="755"/>
      <c r="IMY8" s="755"/>
      <c r="IMZ8" s="755"/>
      <c r="INA8" s="755"/>
      <c r="INB8" s="755"/>
      <c r="INC8" s="755"/>
      <c r="IND8" s="755"/>
      <c r="INE8" s="755"/>
      <c r="INF8" s="755"/>
      <c r="ING8" s="755"/>
      <c r="INH8" s="755"/>
      <c r="INI8" s="755"/>
      <c r="INJ8" s="755"/>
      <c r="INK8" s="755"/>
      <c r="INL8" s="755"/>
      <c r="INM8" s="755"/>
      <c r="INN8" s="755"/>
      <c r="INO8" s="755"/>
      <c r="INP8" s="755"/>
      <c r="INQ8" s="755"/>
      <c r="INR8" s="755"/>
      <c r="INS8" s="755"/>
      <c r="INT8" s="755"/>
      <c r="INU8" s="755"/>
      <c r="INV8" s="755"/>
      <c r="INW8" s="755"/>
      <c r="INX8" s="755"/>
      <c r="INY8" s="755"/>
      <c r="INZ8" s="755"/>
      <c r="IOA8" s="755"/>
      <c r="IOB8" s="755"/>
      <c r="IOC8" s="755"/>
      <c r="IOD8" s="755"/>
      <c r="IOE8" s="755"/>
      <c r="IOF8" s="755"/>
      <c r="IOG8" s="755"/>
      <c r="IOH8" s="755"/>
      <c r="IOI8" s="755"/>
      <c r="IOJ8" s="755"/>
      <c r="IOK8" s="755"/>
      <c r="IOL8" s="755"/>
      <c r="IOM8" s="755"/>
      <c r="ION8" s="755"/>
      <c r="IOO8" s="755"/>
      <c r="IOP8" s="755"/>
      <c r="IOQ8" s="755"/>
      <c r="IOR8" s="755"/>
      <c r="IOS8" s="755"/>
      <c r="IOT8" s="755"/>
      <c r="IOU8" s="755"/>
      <c r="IOV8" s="755"/>
      <c r="IOW8" s="755"/>
      <c r="IOX8" s="755"/>
      <c r="IOY8" s="755"/>
      <c r="IOZ8" s="755"/>
      <c r="IPA8" s="755"/>
      <c r="IPB8" s="755"/>
      <c r="IPC8" s="755"/>
      <c r="IPD8" s="755"/>
      <c r="IPE8" s="755"/>
      <c r="IPF8" s="755"/>
      <c r="IPG8" s="755"/>
      <c r="IPH8" s="755"/>
      <c r="IPI8" s="755"/>
      <c r="IPJ8" s="755"/>
      <c r="IPK8" s="755"/>
      <c r="IPL8" s="755"/>
      <c r="IPM8" s="755"/>
      <c r="IPN8" s="755"/>
      <c r="IPO8" s="755"/>
      <c r="IPP8" s="755"/>
      <c r="IPQ8" s="755"/>
      <c r="IPR8" s="755"/>
      <c r="IPS8" s="755"/>
      <c r="IPT8" s="755"/>
      <c r="IPU8" s="755"/>
      <c r="IPV8" s="755"/>
      <c r="IPW8" s="755"/>
      <c r="IPX8" s="755"/>
      <c r="IPY8" s="755"/>
      <c r="IPZ8" s="755"/>
      <c r="IQA8" s="755"/>
      <c r="IQB8" s="755"/>
      <c r="IQC8" s="755"/>
      <c r="IQD8" s="755"/>
      <c r="IQE8" s="755"/>
      <c r="IQF8" s="755"/>
      <c r="IQG8" s="755"/>
      <c r="IQH8" s="755"/>
      <c r="IQI8" s="755"/>
      <c r="IQJ8" s="755"/>
      <c r="IQK8" s="755"/>
      <c r="IQL8" s="755"/>
      <c r="IQM8" s="755"/>
      <c r="IQN8" s="755"/>
      <c r="IQO8" s="755"/>
      <c r="IQP8" s="755"/>
      <c r="IQQ8" s="755"/>
      <c r="IQR8" s="755"/>
      <c r="IQS8" s="755"/>
      <c r="IQT8" s="755"/>
      <c r="IQU8" s="755"/>
      <c r="IQV8" s="755"/>
      <c r="IQW8" s="755"/>
      <c r="IQX8" s="755"/>
      <c r="IQY8" s="755"/>
      <c r="IQZ8" s="755"/>
      <c r="IRA8" s="755"/>
      <c r="IRB8" s="755"/>
      <c r="IRC8" s="755"/>
      <c r="IRD8" s="755"/>
      <c r="IRE8" s="755"/>
      <c r="IRF8" s="755"/>
      <c r="IRG8" s="755"/>
      <c r="IRH8" s="755"/>
      <c r="IRI8" s="755"/>
      <c r="IRJ8" s="755"/>
      <c r="IRK8" s="755"/>
      <c r="IRL8" s="755"/>
      <c r="IRM8" s="755"/>
      <c r="IRN8" s="755"/>
      <c r="IRO8" s="755"/>
      <c r="IRP8" s="755"/>
      <c r="IRQ8" s="755"/>
      <c r="IRR8" s="755"/>
      <c r="IRS8" s="755"/>
      <c r="IRT8" s="755"/>
      <c r="IRU8" s="755"/>
      <c r="IRV8" s="755"/>
      <c r="IRW8" s="755"/>
      <c r="IRX8" s="755"/>
      <c r="IRY8" s="755"/>
      <c r="IRZ8" s="755"/>
      <c r="ISA8" s="755"/>
      <c r="ISB8" s="755"/>
      <c r="ISC8" s="755"/>
      <c r="ISD8" s="755"/>
      <c r="ISE8" s="755"/>
      <c r="ISF8" s="755"/>
      <c r="ISG8" s="755"/>
      <c r="ISH8" s="755"/>
      <c r="ISI8" s="755"/>
      <c r="ISJ8" s="755"/>
      <c r="ISK8" s="755"/>
      <c r="ISL8" s="755"/>
      <c r="ISM8" s="755"/>
      <c r="ISN8" s="755"/>
      <c r="ISO8" s="755"/>
      <c r="ISP8" s="755"/>
      <c r="ISQ8" s="755"/>
      <c r="ISR8" s="755"/>
      <c r="ISS8" s="755"/>
      <c r="IST8" s="755"/>
      <c r="ISU8" s="755"/>
      <c r="ISV8" s="755"/>
      <c r="ISW8" s="755"/>
      <c r="ISX8" s="755"/>
      <c r="ISY8" s="755"/>
      <c r="ISZ8" s="755"/>
      <c r="ITA8" s="755"/>
      <c r="ITB8" s="755"/>
      <c r="ITC8" s="755"/>
      <c r="ITD8" s="755"/>
      <c r="ITE8" s="755"/>
      <c r="ITF8" s="755"/>
      <c r="ITG8" s="755"/>
      <c r="ITH8" s="755"/>
      <c r="ITI8" s="755"/>
      <c r="ITJ8" s="755"/>
      <c r="ITK8" s="755"/>
      <c r="ITL8" s="755"/>
      <c r="ITM8" s="755"/>
      <c r="ITN8" s="755"/>
      <c r="ITO8" s="755"/>
      <c r="ITP8" s="755"/>
      <c r="ITQ8" s="755"/>
      <c r="ITR8" s="755"/>
      <c r="ITS8" s="755"/>
      <c r="ITT8" s="755"/>
      <c r="ITU8" s="755"/>
      <c r="ITV8" s="755"/>
      <c r="ITW8" s="755"/>
      <c r="ITX8" s="755"/>
      <c r="ITY8" s="755"/>
      <c r="ITZ8" s="755"/>
      <c r="IUA8" s="755"/>
      <c r="IUB8" s="755"/>
      <c r="IUC8" s="755"/>
      <c r="IUD8" s="755"/>
      <c r="IUE8" s="755"/>
      <c r="IUF8" s="755"/>
      <c r="IUG8" s="755"/>
      <c r="IUH8" s="755"/>
      <c r="IUI8" s="755"/>
      <c r="IUJ8" s="755"/>
      <c r="IUK8" s="755"/>
      <c r="IUL8" s="755"/>
      <c r="IUM8" s="755"/>
      <c r="IUN8" s="755"/>
      <c r="IUO8" s="755"/>
      <c r="IUP8" s="755"/>
      <c r="IUQ8" s="755"/>
      <c r="IUR8" s="755"/>
      <c r="IUS8" s="755"/>
      <c r="IUT8" s="755"/>
      <c r="IUU8" s="755"/>
      <c r="IUV8" s="755"/>
      <c r="IUW8" s="755"/>
      <c r="IUX8" s="755"/>
      <c r="IUY8" s="755"/>
      <c r="IUZ8" s="755"/>
      <c r="IVA8" s="755"/>
      <c r="IVB8" s="755"/>
      <c r="IVC8" s="755"/>
      <c r="IVD8" s="755"/>
      <c r="IVE8" s="755"/>
      <c r="IVF8" s="755"/>
      <c r="IVG8" s="755"/>
      <c r="IVH8" s="755"/>
      <c r="IVI8" s="755"/>
      <c r="IVJ8" s="755"/>
      <c r="IVK8" s="755"/>
      <c r="IVL8" s="755"/>
      <c r="IVM8" s="755"/>
      <c r="IVN8" s="755"/>
      <c r="IVO8" s="755"/>
      <c r="IVP8" s="755"/>
      <c r="IVQ8" s="755"/>
      <c r="IVR8" s="755"/>
      <c r="IVS8" s="755"/>
      <c r="IVT8" s="755"/>
      <c r="IVU8" s="755"/>
      <c r="IVV8" s="755"/>
      <c r="IVW8" s="755"/>
      <c r="IVX8" s="755"/>
      <c r="IVY8" s="755"/>
      <c r="IVZ8" s="755"/>
      <c r="IWA8" s="755"/>
      <c r="IWB8" s="755"/>
      <c r="IWC8" s="755"/>
      <c r="IWD8" s="755"/>
      <c r="IWE8" s="755"/>
      <c r="IWF8" s="755"/>
      <c r="IWG8" s="755"/>
      <c r="IWH8" s="755"/>
      <c r="IWI8" s="755"/>
      <c r="IWJ8" s="755"/>
      <c r="IWK8" s="755"/>
      <c r="IWL8" s="755"/>
      <c r="IWM8" s="755"/>
      <c r="IWN8" s="755"/>
      <c r="IWO8" s="755"/>
      <c r="IWP8" s="755"/>
      <c r="IWQ8" s="755"/>
      <c r="IWR8" s="755"/>
      <c r="IWS8" s="755"/>
      <c r="IWT8" s="755"/>
      <c r="IWU8" s="755"/>
      <c r="IWV8" s="755"/>
      <c r="IWW8" s="755"/>
      <c r="IWX8" s="755"/>
      <c r="IWY8" s="755"/>
      <c r="IWZ8" s="755"/>
      <c r="IXA8" s="755"/>
      <c r="IXB8" s="755"/>
      <c r="IXC8" s="755"/>
      <c r="IXD8" s="755"/>
      <c r="IXE8" s="755"/>
      <c r="IXF8" s="755"/>
      <c r="IXG8" s="755"/>
      <c r="IXH8" s="755"/>
      <c r="IXI8" s="755"/>
      <c r="IXJ8" s="755"/>
      <c r="IXK8" s="755"/>
      <c r="IXL8" s="755"/>
      <c r="IXM8" s="755"/>
      <c r="IXN8" s="755"/>
      <c r="IXO8" s="755"/>
      <c r="IXP8" s="755"/>
      <c r="IXQ8" s="755"/>
      <c r="IXR8" s="755"/>
      <c r="IXS8" s="755"/>
      <c r="IXT8" s="755"/>
      <c r="IXU8" s="755"/>
      <c r="IXV8" s="755"/>
      <c r="IXW8" s="755"/>
      <c r="IXX8" s="755"/>
      <c r="IXY8" s="755"/>
      <c r="IXZ8" s="755"/>
      <c r="IYA8" s="755"/>
      <c r="IYB8" s="755"/>
      <c r="IYC8" s="755"/>
      <c r="IYD8" s="755"/>
      <c r="IYE8" s="755"/>
      <c r="IYF8" s="755"/>
      <c r="IYG8" s="755"/>
      <c r="IYH8" s="755"/>
      <c r="IYI8" s="755"/>
      <c r="IYJ8" s="755"/>
      <c r="IYK8" s="755"/>
      <c r="IYL8" s="755"/>
      <c r="IYM8" s="755"/>
      <c r="IYN8" s="755"/>
      <c r="IYO8" s="755"/>
      <c r="IYP8" s="755"/>
      <c r="IYQ8" s="755"/>
      <c r="IYR8" s="755"/>
      <c r="IYS8" s="755"/>
      <c r="IYT8" s="755"/>
      <c r="IYU8" s="755"/>
      <c r="IYV8" s="755"/>
      <c r="IYW8" s="755"/>
      <c r="IYX8" s="755"/>
      <c r="IYY8" s="755"/>
      <c r="IYZ8" s="755"/>
      <c r="IZA8" s="755"/>
      <c r="IZB8" s="755"/>
      <c r="IZC8" s="755"/>
      <c r="IZD8" s="755"/>
      <c r="IZE8" s="755"/>
      <c r="IZF8" s="755"/>
      <c r="IZG8" s="755"/>
      <c r="IZH8" s="755"/>
      <c r="IZI8" s="755"/>
      <c r="IZJ8" s="755"/>
      <c r="IZK8" s="755"/>
      <c r="IZL8" s="755"/>
      <c r="IZM8" s="755"/>
      <c r="IZN8" s="755"/>
      <c r="IZO8" s="755"/>
      <c r="IZP8" s="755"/>
      <c r="IZQ8" s="755"/>
      <c r="IZR8" s="755"/>
      <c r="IZS8" s="755"/>
      <c r="IZT8" s="755"/>
      <c r="IZU8" s="755"/>
      <c r="IZV8" s="755"/>
      <c r="IZW8" s="755"/>
      <c r="IZX8" s="755"/>
      <c r="IZY8" s="755"/>
      <c r="IZZ8" s="755"/>
      <c r="JAA8" s="755"/>
      <c r="JAB8" s="755"/>
      <c r="JAC8" s="755"/>
      <c r="JAD8" s="755"/>
      <c r="JAE8" s="755"/>
      <c r="JAF8" s="755"/>
      <c r="JAG8" s="755"/>
      <c r="JAH8" s="755"/>
      <c r="JAI8" s="755"/>
      <c r="JAJ8" s="755"/>
      <c r="JAK8" s="755"/>
      <c r="JAL8" s="755"/>
      <c r="JAM8" s="755"/>
      <c r="JAN8" s="755"/>
      <c r="JAO8" s="755"/>
      <c r="JAP8" s="755"/>
      <c r="JAQ8" s="755"/>
      <c r="JAR8" s="755"/>
      <c r="JAS8" s="755"/>
      <c r="JAT8" s="755"/>
      <c r="JAU8" s="755"/>
      <c r="JAV8" s="755"/>
      <c r="JAW8" s="755"/>
      <c r="JAX8" s="755"/>
      <c r="JAY8" s="755"/>
      <c r="JAZ8" s="755"/>
      <c r="JBA8" s="755"/>
      <c r="JBB8" s="755"/>
      <c r="JBC8" s="755"/>
      <c r="JBD8" s="755"/>
      <c r="JBE8" s="755"/>
      <c r="JBF8" s="755"/>
      <c r="JBG8" s="755"/>
      <c r="JBH8" s="755"/>
      <c r="JBI8" s="755"/>
      <c r="JBJ8" s="755"/>
      <c r="JBK8" s="755"/>
      <c r="JBL8" s="755"/>
      <c r="JBM8" s="755"/>
      <c r="JBN8" s="755"/>
      <c r="JBO8" s="755"/>
      <c r="JBP8" s="755"/>
      <c r="JBQ8" s="755"/>
      <c r="JBR8" s="755"/>
      <c r="JBS8" s="755"/>
      <c r="JBT8" s="755"/>
      <c r="JBU8" s="755"/>
      <c r="JBV8" s="755"/>
      <c r="JBW8" s="755"/>
      <c r="JBX8" s="755"/>
      <c r="JBY8" s="755"/>
      <c r="JBZ8" s="755"/>
      <c r="JCA8" s="755"/>
      <c r="JCB8" s="755"/>
      <c r="JCC8" s="755"/>
      <c r="JCD8" s="755"/>
      <c r="JCE8" s="755"/>
      <c r="JCF8" s="755"/>
      <c r="JCG8" s="755"/>
      <c r="JCH8" s="755"/>
      <c r="JCI8" s="755"/>
      <c r="JCJ8" s="755"/>
      <c r="JCK8" s="755"/>
      <c r="JCL8" s="755"/>
      <c r="JCM8" s="755"/>
      <c r="JCN8" s="755"/>
      <c r="JCO8" s="755"/>
      <c r="JCP8" s="755"/>
      <c r="JCQ8" s="755"/>
      <c r="JCR8" s="755"/>
      <c r="JCS8" s="755"/>
      <c r="JCT8" s="755"/>
      <c r="JCU8" s="755"/>
      <c r="JCV8" s="755"/>
      <c r="JCW8" s="755"/>
      <c r="JCX8" s="755"/>
      <c r="JCY8" s="755"/>
      <c r="JCZ8" s="755"/>
      <c r="JDA8" s="755"/>
      <c r="JDB8" s="755"/>
      <c r="JDC8" s="755"/>
      <c r="JDD8" s="755"/>
      <c r="JDE8" s="755"/>
      <c r="JDF8" s="755"/>
      <c r="JDG8" s="755"/>
      <c r="JDH8" s="755"/>
      <c r="JDI8" s="755"/>
      <c r="JDJ8" s="755"/>
      <c r="JDK8" s="755"/>
      <c r="JDL8" s="755"/>
      <c r="JDM8" s="755"/>
      <c r="JDN8" s="755"/>
      <c r="JDO8" s="755"/>
      <c r="JDP8" s="755"/>
      <c r="JDQ8" s="755"/>
      <c r="JDR8" s="755"/>
      <c r="JDS8" s="755"/>
      <c r="JDT8" s="755"/>
      <c r="JDU8" s="755"/>
      <c r="JDV8" s="755"/>
      <c r="JDW8" s="755"/>
      <c r="JDX8" s="755"/>
      <c r="JDY8" s="755"/>
      <c r="JDZ8" s="755"/>
      <c r="JEA8" s="755"/>
      <c r="JEB8" s="755"/>
      <c r="JEC8" s="755"/>
      <c r="JED8" s="755"/>
      <c r="JEE8" s="755"/>
      <c r="JEF8" s="755"/>
      <c r="JEG8" s="755"/>
      <c r="JEH8" s="755"/>
      <c r="JEI8" s="755"/>
      <c r="JEJ8" s="755"/>
      <c r="JEK8" s="755"/>
      <c r="JEL8" s="755"/>
      <c r="JEM8" s="755"/>
      <c r="JEN8" s="755"/>
      <c r="JEO8" s="755"/>
      <c r="JEP8" s="755"/>
      <c r="JEQ8" s="755"/>
      <c r="JER8" s="755"/>
      <c r="JES8" s="755"/>
      <c r="JET8" s="755"/>
      <c r="JEU8" s="755"/>
      <c r="JEV8" s="755"/>
      <c r="JEW8" s="755"/>
      <c r="JEX8" s="755"/>
      <c r="JEY8" s="755"/>
      <c r="JEZ8" s="755"/>
      <c r="JFA8" s="755"/>
      <c r="JFB8" s="755"/>
      <c r="JFC8" s="755"/>
      <c r="JFD8" s="755"/>
      <c r="JFE8" s="755"/>
      <c r="JFF8" s="755"/>
      <c r="JFG8" s="755"/>
      <c r="JFH8" s="755"/>
      <c r="JFI8" s="755"/>
      <c r="JFJ8" s="755"/>
      <c r="JFK8" s="755"/>
      <c r="JFL8" s="755"/>
      <c r="JFM8" s="755"/>
      <c r="JFN8" s="755"/>
      <c r="JFO8" s="755"/>
      <c r="JFP8" s="755"/>
      <c r="JFQ8" s="755"/>
      <c r="JFR8" s="755"/>
      <c r="JFS8" s="755"/>
      <c r="JFT8" s="755"/>
      <c r="JFU8" s="755"/>
      <c r="JFV8" s="755"/>
      <c r="JFW8" s="755"/>
      <c r="JFX8" s="755"/>
      <c r="JFY8" s="755"/>
      <c r="JFZ8" s="755"/>
      <c r="JGA8" s="755"/>
      <c r="JGB8" s="755"/>
      <c r="JGC8" s="755"/>
      <c r="JGD8" s="755"/>
      <c r="JGE8" s="755"/>
      <c r="JGF8" s="755"/>
      <c r="JGG8" s="755"/>
      <c r="JGH8" s="755"/>
      <c r="JGI8" s="755"/>
      <c r="JGJ8" s="755"/>
      <c r="JGK8" s="755"/>
      <c r="JGL8" s="755"/>
      <c r="JGM8" s="755"/>
      <c r="JGN8" s="755"/>
      <c r="JGO8" s="755"/>
      <c r="JGP8" s="755"/>
      <c r="JGQ8" s="755"/>
      <c r="JGR8" s="755"/>
      <c r="JGS8" s="755"/>
      <c r="JGT8" s="755"/>
      <c r="JGU8" s="755"/>
      <c r="JGV8" s="755"/>
      <c r="JGW8" s="755"/>
      <c r="JGX8" s="755"/>
      <c r="JGY8" s="755"/>
      <c r="JGZ8" s="755"/>
      <c r="JHA8" s="755"/>
      <c r="JHB8" s="755"/>
      <c r="JHC8" s="755"/>
      <c r="JHD8" s="755"/>
      <c r="JHE8" s="755"/>
      <c r="JHF8" s="755"/>
      <c r="JHG8" s="755"/>
      <c r="JHH8" s="755"/>
      <c r="JHI8" s="755"/>
      <c r="JHJ8" s="755"/>
      <c r="JHK8" s="755"/>
      <c r="JHL8" s="755"/>
      <c r="JHM8" s="755"/>
      <c r="JHN8" s="755"/>
      <c r="JHO8" s="755"/>
      <c r="JHP8" s="755"/>
      <c r="JHQ8" s="755"/>
      <c r="JHR8" s="755"/>
      <c r="JHS8" s="755"/>
      <c r="JHT8" s="755"/>
      <c r="JHU8" s="755"/>
      <c r="JHV8" s="755"/>
      <c r="JHW8" s="755"/>
      <c r="JHX8" s="755"/>
      <c r="JHY8" s="755"/>
      <c r="JHZ8" s="755"/>
      <c r="JIA8" s="755"/>
      <c r="JIB8" s="755"/>
      <c r="JIC8" s="755"/>
      <c r="JID8" s="755"/>
      <c r="JIE8" s="755"/>
      <c r="JIF8" s="755"/>
      <c r="JIG8" s="755"/>
      <c r="JIH8" s="755"/>
      <c r="JII8" s="755"/>
      <c r="JIJ8" s="755"/>
      <c r="JIK8" s="755"/>
      <c r="JIL8" s="755"/>
      <c r="JIM8" s="755"/>
      <c r="JIN8" s="755"/>
      <c r="JIO8" s="755"/>
      <c r="JIP8" s="755"/>
      <c r="JIQ8" s="755"/>
      <c r="JIR8" s="755"/>
      <c r="JIS8" s="755"/>
      <c r="JIT8" s="755"/>
      <c r="JIU8" s="755"/>
      <c r="JIV8" s="755"/>
      <c r="JIW8" s="755"/>
      <c r="JIX8" s="755"/>
      <c r="JIY8" s="755"/>
      <c r="JIZ8" s="755"/>
      <c r="JJA8" s="755"/>
      <c r="JJB8" s="755"/>
      <c r="JJC8" s="755"/>
      <c r="JJD8" s="755"/>
      <c r="JJE8" s="755"/>
      <c r="JJF8" s="755"/>
      <c r="JJG8" s="755"/>
      <c r="JJH8" s="755"/>
      <c r="JJI8" s="755"/>
      <c r="JJJ8" s="755"/>
      <c r="JJK8" s="755"/>
      <c r="JJL8" s="755"/>
      <c r="JJM8" s="755"/>
      <c r="JJN8" s="755"/>
      <c r="JJO8" s="755"/>
      <c r="JJP8" s="755"/>
      <c r="JJQ8" s="755"/>
      <c r="JJR8" s="755"/>
      <c r="JJS8" s="755"/>
      <c r="JJT8" s="755"/>
      <c r="JJU8" s="755"/>
      <c r="JJV8" s="755"/>
      <c r="JJW8" s="755"/>
      <c r="JJX8" s="755"/>
      <c r="JJY8" s="755"/>
      <c r="JJZ8" s="755"/>
      <c r="JKA8" s="755"/>
      <c r="JKB8" s="755"/>
      <c r="JKC8" s="755"/>
      <c r="JKD8" s="755"/>
      <c r="JKE8" s="755"/>
      <c r="JKF8" s="755"/>
      <c r="JKG8" s="755"/>
      <c r="JKH8" s="755"/>
      <c r="JKI8" s="755"/>
      <c r="JKJ8" s="755"/>
      <c r="JKK8" s="755"/>
      <c r="JKL8" s="755"/>
      <c r="JKM8" s="755"/>
      <c r="JKN8" s="755"/>
      <c r="JKO8" s="755"/>
      <c r="JKP8" s="755"/>
      <c r="JKQ8" s="755"/>
      <c r="JKR8" s="755"/>
      <c r="JKS8" s="755"/>
      <c r="JKT8" s="755"/>
      <c r="JKU8" s="755"/>
      <c r="JKV8" s="755"/>
      <c r="JKW8" s="755"/>
      <c r="JKX8" s="755"/>
      <c r="JKY8" s="755"/>
      <c r="JKZ8" s="755"/>
      <c r="JLA8" s="755"/>
      <c r="JLB8" s="755"/>
      <c r="JLC8" s="755"/>
      <c r="JLD8" s="755"/>
      <c r="JLE8" s="755"/>
      <c r="JLF8" s="755"/>
      <c r="JLG8" s="755"/>
      <c r="JLH8" s="755"/>
      <c r="JLI8" s="755"/>
      <c r="JLJ8" s="755"/>
      <c r="JLK8" s="755"/>
      <c r="JLL8" s="755"/>
      <c r="JLM8" s="755"/>
      <c r="JLN8" s="755"/>
      <c r="JLO8" s="755"/>
      <c r="JLP8" s="755"/>
      <c r="JLQ8" s="755"/>
      <c r="JLR8" s="755"/>
      <c r="JLS8" s="755"/>
      <c r="JLT8" s="755"/>
      <c r="JLU8" s="755"/>
      <c r="JLV8" s="755"/>
      <c r="JLW8" s="755"/>
      <c r="JLX8" s="755"/>
      <c r="JLY8" s="755"/>
      <c r="JLZ8" s="755"/>
      <c r="JMA8" s="755"/>
      <c r="JMB8" s="755"/>
      <c r="JMC8" s="755"/>
      <c r="JMD8" s="755"/>
      <c r="JME8" s="755"/>
      <c r="JMF8" s="755"/>
      <c r="JMG8" s="755"/>
      <c r="JMH8" s="755"/>
      <c r="JMI8" s="755"/>
      <c r="JMJ8" s="755"/>
      <c r="JMK8" s="755"/>
      <c r="JML8" s="755"/>
      <c r="JMM8" s="755"/>
      <c r="JMN8" s="755"/>
      <c r="JMO8" s="755"/>
      <c r="JMP8" s="755"/>
      <c r="JMQ8" s="755"/>
      <c r="JMR8" s="755"/>
      <c r="JMS8" s="755"/>
      <c r="JMT8" s="755"/>
      <c r="JMU8" s="755"/>
      <c r="JMV8" s="755"/>
      <c r="JMW8" s="755"/>
      <c r="JMX8" s="755"/>
      <c r="JMY8" s="755"/>
      <c r="JMZ8" s="755"/>
      <c r="JNA8" s="755"/>
      <c r="JNB8" s="755"/>
      <c r="JNC8" s="755"/>
      <c r="JND8" s="755"/>
      <c r="JNE8" s="755"/>
      <c r="JNF8" s="755"/>
      <c r="JNG8" s="755"/>
      <c r="JNH8" s="755"/>
      <c r="JNI8" s="755"/>
      <c r="JNJ8" s="755"/>
      <c r="JNK8" s="755"/>
      <c r="JNL8" s="755"/>
      <c r="JNM8" s="755"/>
      <c r="JNN8" s="755"/>
      <c r="JNO8" s="755"/>
      <c r="JNP8" s="755"/>
      <c r="JNQ8" s="755"/>
      <c r="JNR8" s="755"/>
      <c r="JNS8" s="755"/>
      <c r="JNT8" s="755"/>
      <c r="JNU8" s="755"/>
      <c r="JNV8" s="755"/>
      <c r="JNW8" s="755"/>
      <c r="JNX8" s="755"/>
      <c r="JNY8" s="755"/>
      <c r="JNZ8" s="755"/>
      <c r="JOA8" s="755"/>
      <c r="JOB8" s="755"/>
      <c r="JOC8" s="755"/>
      <c r="JOD8" s="755"/>
      <c r="JOE8" s="755"/>
      <c r="JOF8" s="755"/>
      <c r="JOG8" s="755"/>
      <c r="JOH8" s="755"/>
      <c r="JOI8" s="755"/>
      <c r="JOJ8" s="755"/>
      <c r="JOK8" s="755"/>
      <c r="JOL8" s="755"/>
      <c r="JOM8" s="755"/>
      <c r="JON8" s="755"/>
      <c r="JOO8" s="755"/>
      <c r="JOP8" s="755"/>
      <c r="JOQ8" s="755"/>
      <c r="JOR8" s="755"/>
      <c r="JOS8" s="755"/>
      <c r="JOT8" s="755"/>
      <c r="JOU8" s="755"/>
      <c r="JOV8" s="755"/>
      <c r="JOW8" s="755"/>
      <c r="JOX8" s="755"/>
      <c r="JOY8" s="755"/>
      <c r="JOZ8" s="755"/>
      <c r="JPA8" s="755"/>
      <c r="JPB8" s="755"/>
      <c r="JPC8" s="755"/>
      <c r="JPD8" s="755"/>
      <c r="JPE8" s="755"/>
      <c r="JPF8" s="755"/>
      <c r="JPG8" s="755"/>
      <c r="JPH8" s="755"/>
      <c r="JPI8" s="755"/>
      <c r="JPJ8" s="755"/>
      <c r="JPK8" s="755"/>
      <c r="JPL8" s="755"/>
      <c r="JPM8" s="755"/>
      <c r="JPN8" s="755"/>
      <c r="JPO8" s="755"/>
      <c r="JPP8" s="755"/>
      <c r="JPQ8" s="755"/>
      <c r="JPR8" s="755"/>
      <c r="JPS8" s="755"/>
      <c r="JPT8" s="755"/>
      <c r="JPU8" s="755"/>
      <c r="JPV8" s="755"/>
      <c r="JPW8" s="755"/>
      <c r="JPX8" s="755"/>
      <c r="JPY8" s="755"/>
      <c r="JPZ8" s="755"/>
      <c r="JQA8" s="755"/>
      <c r="JQB8" s="755"/>
      <c r="JQC8" s="755"/>
      <c r="JQD8" s="755"/>
      <c r="JQE8" s="755"/>
      <c r="JQF8" s="755"/>
      <c r="JQG8" s="755"/>
      <c r="JQH8" s="755"/>
      <c r="JQI8" s="755"/>
      <c r="JQJ8" s="755"/>
      <c r="JQK8" s="755"/>
      <c r="JQL8" s="755"/>
      <c r="JQM8" s="755"/>
      <c r="JQN8" s="755"/>
      <c r="JQO8" s="755"/>
      <c r="JQP8" s="755"/>
      <c r="JQQ8" s="755"/>
      <c r="JQR8" s="755"/>
      <c r="JQS8" s="755"/>
      <c r="JQT8" s="755"/>
      <c r="JQU8" s="755"/>
      <c r="JQV8" s="755"/>
      <c r="JQW8" s="755"/>
      <c r="JQX8" s="755"/>
      <c r="JQY8" s="755"/>
      <c r="JQZ8" s="755"/>
      <c r="JRA8" s="755"/>
      <c r="JRB8" s="755"/>
      <c r="JRC8" s="755"/>
      <c r="JRD8" s="755"/>
      <c r="JRE8" s="755"/>
      <c r="JRF8" s="755"/>
      <c r="JRG8" s="755"/>
      <c r="JRH8" s="755"/>
      <c r="JRI8" s="755"/>
      <c r="JRJ8" s="755"/>
      <c r="JRK8" s="755"/>
      <c r="JRL8" s="755"/>
      <c r="JRM8" s="755"/>
      <c r="JRN8" s="755"/>
      <c r="JRO8" s="755"/>
      <c r="JRP8" s="755"/>
      <c r="JRQ8" s="755"/>
      <c r="JRR8" s="755"/>
      <c r="JRS8" s="755"/>
      <c r="JRT8" s="755"/>
      <c r="JRU8" s="755"/>
      <c r="JRV8" s="755"/>
      <c r="JRW8" s="755"/>
      <c r="JRX8" s="755"/>
      <c r="JRY8" s="755"/>
      <c r="JRZ8" s="755"/>
      <c r="JSA8" s="755"/>
      <c r="JSB8" s="755"/>
      <c r="JSC8" s="755"/>
      <c r="JSD8" s="755"/>
      <c r="JSE8" s="755"/>
      <c r="JSF8" s="755"/>
      <c r="JSG8" s="755"/>
      <c r="JSH8" s="755"/>
      <c r="JSI8" s="755"/>
      <c r="JSJ8" s="755"/>
      <c r="JSK8" s="755"/>
      <c r="JSL8" s="755"/>
      <c r="JSM8" s="755"/>
      <c r="JSN8" s="755"/>
      <c r="JSO8" s="755"/>
      <c r="JSP8" s="755"/>
      <c r="JSQ8" s="755"/>
      <c r="JSR8" s="755"/>
      <c r="JSS8" s="755"/>
      <c r="JST8" s="755"/>
      <c r="JSU8" s="755"/>
      <c r="JSV8" s="755"/>
      <c r="JSW8" s="755"/>
      <c r="JSX8" s="755"/>
      <c r="JSY8" s="755"/>
      <c r="JSZ8" s="755"/>
      <c r="JTA8" s="755"/>
      <c r="JTB8" s="755"/>
      <c r="JTC8" s="755"/>
      <c r="JTD8" s="755"/>
      <c r="JTE8" s="755"/>
      <c r="JTF8" s="755"/>
      <c r="JTG8" s="755"/>
      <c r="JTH8" s="755"/>
      <c r="JTI8" s="755"/>
      <c r="JTJ8" s="755"/>
      <c r="JTK8" s="755"/>
      <c r="JTL8" s="755"/>
      <c r="JTM8" s="755"/>
      <c r="JTN8" s="755"/>
      <c r="JTO8" s="755"/>
      <c r="JTP8" s="755"/>
      <c r="JTQ8" s="755"/>
      <c r="JTR8" s="755"/>
      <c r="JTS8" s="755"/>
      <c r="JTT8" s="755"/>
      <c r="JTU8" s="755"/>
      <c r="JTV8" s="755"/>
      <c r="JTW8" s="755"/>
      <c r="JTX8" s="755"/>
      <c r="JTY8" s="755"/>
      <c r="JTZ8" s="755"/>
      <c r="JUA8" s="755"/>
      <c r="JUB8" s="755"/>
      <c r="JUC8" s="755"/>
      <c r="JUD8" s="755"/>
      <c r="JUE8" s="755"/>
      <c r="JUF8" s="755"/>
      <c r="JUG8" s="755"/>
      <c r="JUH8" s="755"/>
      <c r="JUI8" s="755"/>
      <c r="JUJ8" s="755"/>
      <c r="JUK8" s="755"/>
      <c r="JUL8" s="755"/>
      <c r="JUM8" s="755"/>
      <c r="JUN8" s="755"/>
      <c r="JUO8" s="755"/>
      <c r="JUP8" s="755"/>
      <c r="JUQ8" s="755"/>
      <c r="JUR8" s="755"/>
      <c r="JUS8" s="755"/>
      <c r="JUT8" s="755"/>
      <c r="JUU8" s="755"/>
      <c r="JUV8" s="755"/>
      <c r="JUW8" s="755"/>
      <c r="JUX8" s="755"/>
      <c r="JUY8" s="755"/>
      <c r="JUZ8" s="755"/>
      <c r="JVA8" s="755"/>
      <c r="JVB8" s="755"/>
      <c r="JVC8" s="755"/>
      <c r="JVD8" s="755"/>
      <c r="JVE8" s="755"/>
      <c r="JVF8" s="755"/>
      <c r="JVG8" s="755"/>
      <c r="JVH8" s="755"/>
      <c r="JVI8" s="755"/>
      <c r="JVJ8" s="755"/>
      <c r="JVK8" s="755"/>
      <c r="JVL8" s="755"/>
      <c r="JVM8" s="755"/>
      <c r="JVN8" s="755"/>
      <c r="JVO8" s="755"/>
      <c r="JVP8" s="755"/>
      <c r="JVQ8" s="755"/>
      <c r="JVR8" s="755"/>
      <c r="JVS8" s="755"/>
      <c r="JVT8" s="755"/>
      <c r="JVU8" s="755"/>
      <c r="JVV8" s="755"/>
      <c r="JVW8" s="755"/>
      <c r="JVX8" s="755"/>
      <c r="JVY8" s="755"/>
      <c r="JVZ8" s="755"/>
      <c r="JWA8" s="755"/>
      <c r="JWB8" s="755"/>
      <c r="JWC8" s="755"/>
      <c r="JWD8" s="755"/>
      <c r="JWE8" s="755"/>
      <c r="JWF8" s="755"/>
      <c r="JWG8" s="755"/>
      <c r="JWH8" s="755"/>
      <c r="JWI8" s="755"/>
      <c r="JWJ8" s="755"/>
      <c r="JWK8" s="755"/>
      <c r="JWL8" s="755"/>
      <c r="JWM8" s="755"/>
      <c r="JWN8" s="755"/>
      <c r="JWO8" s="755"/>
      <c r="JWP8" s="755"/>
      <c r="JWQ8" s="755"/>
      <c r="JWR8" s="755"/>
      <c r="JWS8" s="755"/>
      <c r="JWT8" s="755"/>
      <c r="JWU8" s="755"/>
      <c r="JWV8" s="755"/>
      <c r="JWW8" s="755"/>
      <c r="JWX8" s="755"/>
      <c r="JWY8" s="755"/>
      <c r="JWZ8" s="755"/>
      <c r="JXA8" s="755"/>
      <c r="JXB8" s="755"/>
      <c r="JXC8" s="755"/>
      <c r="JXD8" s="755"/>
      <c r="JXE8" s="755"/>
      <c r="JXF8" s="755"/>
      <c r="JXG8" s="755"/>
      <c r="JXH8" s="755"/>
      <c r="JXI8" s="755"/>
      <c r="JXJ8" s="755"/>
      <c r="JXK8" s="755"/>
      <c r="JXL8" s="755"/>
      <c r="JXM8" s="755"/>
      <c r="JXN8" s="755"/>
      <c r="JXO8" s="755"/>
      <c r="JXP8" s="755"/>
      <c r="JXQ8" s="755"/>
      <c r="JXR8" s="755"/>
      <c r="JXS8" s="755"/>
      <c r="JXT8" s="755"/>
      <c r="JXU8" s="755"/>
      <c r="JXV8" s="755"/>
      <c r="JXW8" s="755"/>
      <c r="JXX8" s="755"/>
      <c r="JXY8" s="755"/>
      <c r="JXZ8" s="755"/>
      <c r="JYA8" s="755"/>
      <c r="JYB8" s="755"/>
      <c r="JYC8" s="755"/>
      <c r="JYD8" s="755"/>
      <c r="JYE8" s="755"/>
      <c r="JYF8" s="755"/>
      <c r="JYG8" s="755"/>
      <c r="JYH8" s="755"/>
      <c r="JYI8" s="755"/>
      <c r="JYJ8" s="755"/>
      <c r="JYK8" s="755"/>
      <c r="JYL8" s="755"/>
      <c r="JYM8" s="755"/>
      <c r="JYN8" s="755"/>
      <c r="JYO8" s="755"/>
      <c r="JYP8" s="755"/>
      <c r="JYQ8" s="755"/>
      <c r="JYR8" s="755"/>
      <c r="JYS8" s="755"/>
      <c r="JYT8" s="755"/>
      <c r="JYU8" s="755"/>
      <c r="JYV8" s="755"/>
      <c r="JYW8" s="755"/>
      <c r="JYX8" s="755"/>
      <c r="JYY8" s="755"/>
      <c r="JYZ8" s="755"/>
      <c r="JZA8" s="755"/>
      <c r="JZB8" s="755"/>
      <c r="JZC8" s="755"/>
      <c r="JZD8" s="755"/>
      <c r="JZE8" s="755"/>
      <c r="JZF8" s="755"/>
      <c r="JZG8" s="755"/>
      <c r="JZH8" s="755"/>
      <c r="JZI8" s="755"/>
      <c r="JZJ8" s="755"/>
      <c r="JZK8" s="755"/>
      <c r="JZL8" s="755"/>
      <c r="JZM8" s="755"/>
      <c r="JZN8" s="755"/>
      <c r="JZO8" s="755"/>
      <c r="JZP8" s="755"/>
      <c r="JZQ8" s="755"/>
      <c r="JZR8" s="755"/>
      <c r="JZS8" s="755"/>
      <c r="JZT8" s="755"/>
      <c r="JZU8" s="755"/>
      <c r="JZV8" s="755"/>
      <c r="JZW8" s="755"/>
      <c r="JZX8" s="755"/>
      <c r="JZY8" s="755"/>
      <c r="JZZ8" s="755"/>
      <c r="KAA8" s="755"/>
      <c r="KAB8" s="755"/>
      <c r="KAC8" s="755"/>
      <c r="KAD8" s="755"/>
      <c r="KAE8" s="755"/>
      <c r="KAF8" s="755"/>
      <c r="KAG8" s="755"/>
      <c r="KAH8" s="755"/>
      <c r="KAI8" s="755"/>
      <c r="KAJ8" s="755"/>
      <c r="KAK8" s="755"/>
      <c r="KAL8" s="755"/>
      <c r="KAM8" s="755"/>
      <c r="KAN8" s="755"/>
      <c r="KAO8" s="755"/>
      <c r="KAP8" s="755"/>
      <c r="KAQ8" s="755"/>
      <c r="KAR8" s="755"/>
      <c r="KAS8" s="755"/>
      <c r="KAT8" s="755"/>
      <c r="KAU8" s="755"/>
      <c r="KAV8" s="755"/>
      <c r="KAW8" s="755"/>
      <c r="KAX8" s="755"/>
      <c r="KAY8" s="755"/>
      <c r="KAZ8" s="755"/>
      <c r="KBA8" s="755"/>
      <c r="KBB8" s="755"/>
      <c r="KBC8" s="755"/>
      <c r="KBD8" s="755"/>
      <c r="KBE8" s="755"/>
      <c r="KBF8" s="755"/>
      <c r="KBG8" s="755"/>
      <c r="KBH8" s="755"/>
      <c r="KBI8" s="755"/>
      <c r="KBJ8" s="755"/>
      <c r="KBK8" s="755"/>
      <c r="KBL8" s="755"/>
      <c r="KBM8" s="755"/>
      <c r="KBN8" s="755"/>
      <c r="KBO8" s="755"/>
      <c r="KBP8" s="755"/>
      <c r="KBQ8" s="755"/>
      <c r="KBR8" s="755"/>
      <c r="KBS8" s="755"/>
      <c r="KBT8" s="755"/>
      <c r="KBU8" s="755"/>
      <c r="KBV8" s="755"/>
      <c r="KBW8" s="755"/>
      <c r="KBX8" s="755"/>
      <c r="KBY8" s="755"/>
      <c r="KBZ8" s="755"/>
      <c r="KCA8" s="755"/>
      <c r="KCB8" s="755"/>
      <c r="KCC8" s="755"/>
      <c r="KCD8" s="755"/>
      <c r="KCE8" s="755"/>
      <c r="KCF8" s="755"/>
      <c r="KCG8" s="755"/>
      <c r="KCH8" s="755"/>
      <c r="KCI8" s="755"/>
      <c r="KCJ8" s="755"/>
      <c r="KCK8" s="755"/>
      <c r="KCL8" s="755"/>
      <c r="KCM8" s="755"/>
      <c r="KCN8" s="755"/>
      <c r="KCO8" s="755"/>
      <c r="KCP8" s="755"/>
      <c r="KCQ8" s="755"/>
      <c r="KCR8" s="755"/>
      <c r="KCS8" s="755"/>
      <c r="KCT8" s="755"/>
      <c r="KCU8" s="755"/>
      <c r="KCV8" s="755"/>
      <c r="KCW8" s="755"/>
      <c r="KCX8" s="755"/>
      <c r="KCY8" s="755"/>
      <c r="KCZ8" s="755"/>
      <c r="KDA8" s="755"/>
      <c r="KDB8" s="755"/>
      <c r="KDC8" s="755"/>
      <c r="KDD8" s="755"/>
      <c r="KDE8" s="755"/>
      <c r="KDF8" s="755"/>
      <c r="KDG8" s="755"/>
      <c r="KDH8" s="755"/>
      <c r="KDI8" s="755"/>
      <c r="KDJ8" s="755"/>
      <c r="KDK8" s="755"/>
      <c r="KDL8" s="755"/>
      <c r="KDM8" s="755"/>
      <c r="KDN8" s="755"/>
      <c r="KDO8" s="755"/>
      <c r="KDP8" s="755"/>
      <c r="KDQ8" s="755"/>
      <c r="KDR8" s="755"/>
      <c r="KDS8" s="755"/>
      <c r="KDT8" s="755"/>
      <c r="KDU8" s="755"/>
      <c r="KDV8" s="755"/>
      <c r="KDW8" s="755"/>
      <c r="KDX8" s="755"/>
      <c r="KDY8" s="755"/>
      <c r="KDZ8" s="755"/>
      <c r="KEA8" s="755"/>
      <c r="KEB8" s="755"/>
      <c r="KEC8" s="755"/>
      <c r="KED8" s="755"/>
      <c r="KEE8" s="755"/>
      <c r="KEF8" s="755"/>
      <c r="KEG8" s="755"/>
      <c r="KEH8" s="755"/>
      <c r="KEI8" s="755"/>
      <c r="KEJ8" s="755"/>
      <c r="KEK8" s="755"/>
      <c r="KEL8" s="755"/>
      <c r="KEM8" s="755"/>
      <c r="KEN8" s="755"/>
      <c r="KEO8" s="755"/>
      <c r="KEP8" s="755"/>
      <c r="KEQ8" s="755"/>
      <c r="KER8" s="755"/>
      <c r="KES8" s="755"/>
      <c r="KET8" s="755"/>
      <c r="KEU8" s="755"/>
      <c r="KEV8" s="755"/>
      <c r="KEW8" s="755"/>
      <c r="KEX8" s="755"/>
      <c r="KEY8" s="755"/>
      <c r="KEZ8" s="755"/>
      <c r="KFA8" s="755"/>
      <c r="KFB8" s="755"/>
      <c r="KFC8" s="755"/>
      <c r="KFD8" s="755"/>
      <c r="KFE8" s="755"/>
      <c r="KFF8" s="755"/>
      <c r="KFG8" s="755"/>
      <c r="KFH8" s="755"/>
      <c r="KFI8" s="755"/>
      <c r="KFJ8" s="755"/>
      <c r="KFK8" s="755"/>
      <c r="KFL8" s="755"/>
      <c r="KFM8" s="755"/>
      <c r="KFN8" s="755"/>
      <c r="KFO8" s="755"/>
      <c r="KFP8" s="755"/>
      <c r="KFQ8" s="755"/>
      <c r="KFR8" s="755"/>
      <c r="KFS8" s="755"/>
      <c r="KFT8" s="755"/>
      <c r="KFU8" s="755"/>
      <c r="KFV8" s="755"/>
      <c r="KFW8" s="755"/>
      <c r="KFX8" s="755"/>
      <c r="KFY8" s="755"/>
      <c r="KFZ8" s="755"/>
      <c r="KGA8" s="755"/>
      <c r="KGB8" s="755"/>
      <c r="KGC8" s="755"/>
      <c r="KGD8" s="755"/>
      <c r="KGE8" s="755"/>
      <c r="KGF8" s="755"/>
      <c r="KGG8" s="755"/>
      <c r="KGH8" s="755"/>
      <c r="KGI8" s="755"/>
      <c r="KGJ8" s="755"/>
      <c r="KGK8" s="755"/>
      <c r="KGL8" s="755"/>
      <c r="KGM8" s="755"/>
      <c r="KGN8" s="755"/>
      <c r="KGO8" s="755"/>
      <c r="KGP8" s="755"/>
      <c r="KGQ8" s="755"/>
      <c r="KGR8" s="755"/>
      <c r="KGS8" s="755"/>
      <c r="KGT8" s="755"/>
      <c r="KGU8" s="755"/>
      <c r="KGV8" s="755"/>
      <c r="KGW8" s="755"/>
      <c r="KGX8" s="755"/>
      <c r="KGY8" s="755"/>
      <c r="KGZ8" s="755"/>
      <c r="KHA8" s="755"/>
      <c r="KHB8" s="755"/>
      <c r="KHC8" s="755"/>
      <c r="KHD8" s="755"/>
      <c r="KHE8" s="755"/>
      <c r="KHF8" s="755"/>
      <c r="KHG8" s="755"/>
      <c r="KHH8" s="755"/>
      <c r="KHI8" s="755"/>
      <c r="KHJ8" s="755"/>
      <c r="KHK8" s="755"/>
      <c r="KHL8" s="755"/>
      <c r="KHM8" s="755"/>
      <c r="KHN8" s="755"/>
      <c r="KHO8" s="755"/>
      <c r="KHP8" s="755"/>
      <c r="KHQ8" s="755"/>
      <c r="KHR8" s="755"/>
      <c r="KHS8" s="755"/>
      <c r="KHT8" s="755"/>
      <c r="KHU8" s="755"/>
      <c r="KHV8" s="755"/>
      <c r="KHW8" s="755"/>
      <c r="KHX8" s="755"/>
      <c r="KHY8" s="755"/>
      <c r="KHZ8" s="755"/>
      <c r="KIA8" s="755"/>
      <c r="KIB8" s="755"/>
      <c r="KIC8" s="755"/>
      <c r="KID8" s="755"/>
      <c r="KIE8" s="755"/>
      <c r="KIF8" s="755"/>
      <c r="KIG8" s="755"/>
      <c r="KIH8" s="755"/>
      <c r="KII8" s="755"/>
      <c r="KIJ8" s="755"/>
      <c r="KIK8" s="755"/>
      <c r="KIL8" s="755"/>
      <c r="KIM8" s="755"/>
      <c r="KIN8" s="755"/>
      <c r="KIO8" s="755"/>
      <c r="KIP8" s="755"/>
      <c r="KIQ8" s="755"/>
      <c r="KIR8" s="755"/>
      <c r="KIS8" s="755"/>
      <c r="KIT8" s="755"/>
      <c r="KIU8" s="755"/>
      <c r="KIV8" s="755"/>
      <c r="KIW8" s="755"/>
      <c r="KIX8" s="755"/>
      <c r="KIY8" s="755"/>
      <c r="KIZ8" s="755"/>
      <c r="KJA8" s="755"/>
      <c r="KJB8" s="755"/>
      <c r="KJC8" s="755"/>
      <c r="KJD8" s="755"/>
      <c r="KJE8" s="755"/>
      <c r="KJF8" s="755"/>
      <c r="KJG8" s="755"/>
      <c r="KJH8" s="755"/>
      <c r="KJI8" s="755"/>
      <c r="KJJ8" s="755"/>
      <c r="KJK8" s="755"/>
      <c r="KJL8" s="755"/>
      <c r="KJM8" s="755"/>
      <c r="KJN8" s="755"/>
      <c r="KJO8" s="755"/>
      <c r="KJP8" s="755"/>
      <c r="KJQ8" s="755"/>
      <c r="KJR8" s="755"/>
      <c r="KJS8" s="755"/>
      <c r="KJT8" s="755"/>
      <c r="KJU8" s="755"/>
      <c r="KJV8" s="755"/>
      <c r="KJW8" s="755"/>
      <c r="KJX8" s="755"/>
      <c r="KJY8" s="755"/>
      <c r="KJZ8" s="755"/>
      <c r="KKA8" s="755"/>
      <c r="KKB8" s="755"/>
      <c r="KKC8" s="755"/>
      <c r="KKD8" s="755"/>
      <c r="KKE8" s="755"/>
      <c r="KKF8" s="755"/>
      <c r="KKG8" s="755"/>
      <c r="KKH8" s="755"/>
      <c r="KKI8" s="755"/>
      <c r="KKJ8" s="755"/>
      <c r="KKK8" s="755"/>
      <c r="KKL8" s="755"/>
      <c r="KKM8" s="755"/>
      <c r="KKN8" s="755"/>
      <c r="KKO8" s="755"/>
      <c r="KKP8" s="755"/>
      <c r="KKQ8" s="755"/>
      <c r="KKR8" s="755"/>
      <c r="KKS8" s="755"/>
      <c r="KKT8" s="755"/>
      <c r="KKU8" s="755"/>
      <c r="KKV8" s="755"/>
      <c r="KKW8" s="755"/>
      <c r="KKX8" s="755"/>
      <c r="KKY8" s="755"/>
      <c r="KKZ8" s="755"/>
      <c r="KLA8" s="755"/>
      <c r="KLB8" s="755"/>
      <c r="KLC8" s="755"/>
      <c r="KLD8" s="755"/>
      <c r="KLE8" s="755"/>
      <c r="KLF8" s="755"/>
      <c r="KLG8" s="755"/>
      <c r="KLH8" s="755"/>
      <c r="KLI8" s="755"/>
      <c r="KLJ8" s="755"/>
      <c r="KLK8" s="755"/>
      <c r="KLL8" s="755"/>
      <c r="KLM8" s="755"/>
      <c r="KLN8" s="755"/>
      <c r="KLO8" s="755"/>
      <c r="KLP8" s="755"/>
      <c r="KLQ8" s="755"/>
      <c r="KLR8" s="755"/>
      <c r="KLS8" s="755"/>
      <c r="KLT8" s="755"/>
      <c r="KLU8" s="755"/>
      <c r="KLV8" s="755"/>
      <c r="KLW8" s="755"/>
      <c r="KLX8" s="755"/>
      <c r="KLY8" s="755"/>
      <c r="KLZ8" s="755"/>
      <c r="KMA8" s="755"/>
      <c r="KMB8" s="755"/>
      <c r="KMC8" s="755"/>
      <c r="KMD8" s="755"/>
      <c r="KME8" s="755"/>
      <c r="KMF8" s="755"/>
      <c r="KMG8" s="755"/>
      <c r="KMH8" s="755"/>
      <c r="KMI8" s="755"/>
      <c r="KMJ8" s="755"/>
      <c r="KMK8" s="755"/>
      <c r="KML8" s="755"/>
      <c r="KMM8" s="755"/>
      <c r="KMN8" s="755"/>
      <c r="KMO8" s="755"/>
      <c r="KMP8" s="755"/>
      <c r="KMQ8" s="755"/>
      <c r="KMR8" s="755"/>
      <c r="KMS8" s="755"/>
      <c r="KMT8" s="755"/>
      <c r="KMU8" s="755"/>
      <c r="KMV8" s="755"/>
      <c r="KMW8" s="755"/>
      <c r="KMX8" s="755"/>
      <c r="KMY8" s="755"/>
      <c r="KMZ8" s="755"/>
      <c r="KNA8" s="755"/>
      <c r="KNB8" s="755"/>
      <c r="KNC8" s="755"/>
      <c r="KND8" s="755"/>
      <c r="KNE8" s="755"/>
      <c r="KNF8" s="755"/>
      <c r="KNG8" s="755"/>
      <c r="KNH8" s="755"/>
      <c r="KNI8" s="755"/>
      <c r="KNJ8" s="755"/>
      <c r="KNK8" s="755"/>
      <c r="KNL8" s="755"/>
      <c r="KNM8" s="755"/>
      <c r="KNN8" s="755"/>
      <c r="KNO8" s="755"/>
      <c r="KNP8" s="755"/>
      <c r="KNQ8" s="755"/>
      <c r="KNR8" s="755"/>
      <c r="KNS8" s="755"/>
      <c r="KNT8" s="755"/>
      <c r="KNU8" s="755"/>
      <c r="KNV8" s="755"/>
      <c r="KNW8" s="755"/>
      <c r="KNX8" s="755"/>
      <c r="KNY8" s="755"/>
      <c r="KNZ8" s="755"/>
      <c r="KOA8" s="755"/>
      <c r="KOB8" s="755"/>
      <c r="KOC8" s="755"/>
      <c r="KOD8" s="755"/>
      <c r="KOE8" s="755"/>
      <c r="KOF8" s="755"/>
      <c r="KOG8" s="755"/>
      <c r="KOH8" s="755"/>
      <c r="KOI8" s="755"/>
      <c r="KOJ8" s="755"/>
      <c r="KOK8" s="755"/>
      <c r="KOL8" s="755"/>
      <c r="KOM8" s="755"/>
      <c r="KON8" s="755"/>
      <c r="KOO8" s="755"/>
      <c r="KOP8" s="755"/>
      <c r="KOQ8" s="755"/>
      <c r="KOR8" s="755"/>
      <c r="KOS8" s="755"/>
      <c r="KOT8" s="755"/>
      <c r="KOU8" s="755"/>
      <c r="KOV8" s="755"/>
      <c r="KOW8" s="755"/>
      <c r="KOX8" s="755"/>
      <c r="KOY8" s="755"/>
      <c r="KOZ8" s="755"/>
      <c r="KPA8" s="755"/>
      <c r="KPB8" s="755"/>
      <c r="KPC8" s="755"/>
      <c r="KPD8" s="755"/>
      <c r="KPE8" s="755"/>
      <c r="KPF8" s="755"/>
      <c r="KPG8" s="755"/>
      <c r="KPH8" s="755"/>
      <c r="KPI8" s="755"/>
      <c r="KPJ8" s="755"/>
      <c r="KPK8" s="755"/>
      <c r="KPL8" s="755"/>
      <c r="KPM8" s="755"/>
      <c r="KPN8" s="755"/>
      <c r="KPO8" s="755"/>
      <c r="KPP8" s="755"/>
      <c r="KPQ8" s="755"/>
      <c r="KPR8" s="755"/>
      <c r="KPS8" s="755"/>
      <c r="KPT8" s="755"/>
      <c r="KPU8" s="755"/>
      <c r="KPV8" s="755"/>
      <c r="KPW8" s="755"/>
      <c r="KPX8" s="755"/>
      <c r="KPY8" s="755"/>
      <c r="KPZ8" s="755"/>
      <c r="KQA8" s="755"/>
      <c r="KQB8" s="755"/>
      <c r="KQC8" s="755"/>
      <c r="KQD8" s="755"/>
      <c r="KQE8" s="755"/>
      <c r="KQF8" s="755"/>
      <c r="KQG8" s="755"/>
      <c r="KQH8" s="755"/>
      <c r="KQI8" s="755"/>
      <c r="KQJ8" s="755"/>
      <c r="KQK8" s="755"/>
      <c r="KQL8" s="755"/>
      <c r="KQM8" s="755"/>
      <c r="KQN8" s="755"/>
      <c r="KQO8" s="755"/>
      <c r="KQP8" s="755"/>
      <c r="KQQ8" s="755"/>
      <c r="KQR8" s="755"/>
      <c r="KQS8" s="755"/>
      <c r="KQT8" s="755"/>
      <c r="KQU8" s="755"/>
      <c r="KQV8" s="755"/>
      <c r="KQW8" s="755"/>
      <c r="KQX8" s="755"/>
      <c r="KQY8" s="755"/>
      <c r="KQZ8" s="755"/>
      <c r="KRA8" s="755"/>
      <c r="KRB8" s="755"/>
      <c r="KRC8" s="755"/>
      <c r="KRD8" s="755"/>
      <c r="KRE8" s="755"/>
      <c r="KRF8" s="755"/>
      <c r="KRG8" s="755"/>
      <c r="KRH8" s="755"/>
      <c r="KRI8" s="755"/>
      <c r="KRJ8" s="755"/>
      <c r="KRK8" s="755"/>
      <c r="KRL8" s="755"/>
      <c r="KRM8" s="755"/>
      <c r="KRN8" s="755"/>
      <c r="KRO8" s="755"/>
      <c r="KRP8" s="755"/>
      <c r="KRQ8" s="755"/>
      <c r="KRR8" s="755"/>
      <c r="KRS8" s="755"/>
      <c r="KRT8" s="755"/>
      <c r="KRU8" s="755"/>
      <c r="KRV8" s="755"/>
      <c r="KRW8" s="755"/>
      <c r="KRX8" s="755"/>
      <c r="KRY8" s="755"/>
      <c r="KRZ8" s="755"/>
      <c r="KSA8" s="755"/>
      <c r="KSB8" s="755"/>
      <c r="KSC8" s="755"/>
      <c r="KSD8" s="755"/>
      <c r="KSE8" s="755"/>
      <c r="KSF8" s="755"/>
      <c r="KSG8" s="755"/>
      <c r="KSH8" s="755"/>
      <c r="KSI8" s="755"/>
      <c r="KSJ8" s="755"/>
      <c r="KSK8" s="755"/>
      <c r="KSL8" s="755"/>
      <c r="KSM8" s="755"/>
      <c r="KSN8" s="755"/>
      <c r="KSO8" s="755"/>
      <c r="KSP8" s="755"/>
      <c r="KSQ8" s="755"/>
      <c r="KSR8" s="755"/>
      <c r="KSS8" s="755"/>
      <c r="KST8" s="755"/>
      <c r="KSU8" s="755"/>
      <c r="KSV8" s="755"/>
      <c r="KSW8" s="755"/>
      <c r="KSX8" s="755"/>
      <c r="KSY8" s="755"/>
      <c r="KSZ8" s="755"/>
      <c r="KTA8" s="755"/>
      <c r="KTB8" s="755"/>
      <c r="KTC8" s="755"/>
      <c r="KTD8" s="755"/>
      <c r="KTE8" s="755"/>
      <c r="KTF8" s="755"/>
      <c r="KTG8" s="755"/>
      <c r="KTH8" s="755"/>
      <c r="KTI8" s="755"/>
      <c r="KTJ8" s="755"/>
      <c r="KTK8" s="755"/>
      <c r="KTL8" s="755"/>
      <c r="KTM8" s="755"/>
      <c r="KTN8" s="755"/>
      <c r="KTO8" s="755"/>
      <c r="KTP8" s="755"/>
      <c r="KTQ8" s="755"/>
      <c r="KTR8" s="755"/>
      <c r="KTS8" s="755"/>
      <c r="KTT8" s="755"/>
      <c r="KTU8" s="755"/>
      <c r="KTV8" s="755"/>
      <c r="KTW8" s="755"/>
      <c r="KTX8" s="755"/>
      <c r="KTY8" s="755"/>
      <c r="KTZ8" s="755"/>
      <c r="KUA8" s="755"/>
      <c r="KUB8" s="755"/>
      <c r="KUC8" s="755"/>
      <c r="KUD8" s="755"/>
      <c r="KUE8" s="755"/>
      <c r="KUF8" s="755"/>
      <c r="KUG8" s="755"/>
      <c r="KUH8" s="755"/>
      <c r="KUI8" s="755"/>
      <c r="KUJ8" s="755"/>
      <c r="KUK8" s="755"/>
      <c r="KUL8" s="755"/>
      <c r="KUM8" s="755"/>
      <c r="KUN8" s="755"/>
      <c r="KUO8" s="755"/>
      <c r="KUP8" s="755"/>
      <c r="KUQ8" s="755"/>
      <c r="KUR8" s="755"/>
      <c r="KUS8" s="755"/>
      <c r="KUT8" s="755"/>
      <c r="KUU8" s="755"/>
      <c r="KUV8" s="755"/>
      <c r="KUW8" s="755"/>
      <c r="KUX8" s="755"/>
      <c r="KUY8" s="755"/>
      <c r="KUZ8" s="755"/>
      <c r="KVA8" s="755"/>
      <c r="KVB8" s="755"/>
      <c r="KVC8" s="755"/>
      <c r="KVD8" s="755"/>
      <c r="KVE8" s="755"/>
      <c r="KVF8" s="755"/>
      <c r="KVG8" s="755"/>
      <c r="KVH8" s="755"/>
      <c r="KVI8" s="755"/>
      <c r="KVJ8" s="755"/>
      <c r="KVK8" s="755"/>
      <c r="KVL8" s="755"/>
      <c r="KVM8" s="755"/>
      <c r="KVN8" s="755"/>
      <c r="KVO8" s="755"/>
      <c r="KVP8" s="755"/>
      <c r="KVQ8" s="755"/>
      <c r="KVR8" s="755"/>
      <c r="KVS8" s="755"/>
      <c r="KVT8" s="755"/>
      <c r="KVU8" s="755"/>
      <c r="KVV8" s="755"/>
      <c r="KVW8" s="755"/>
      <c r="KVX8" s="755"/>
      <c r="KVY8" s="755"/>
      <c r="KVZ8" s="755"/>
      <c r="KWA8" s="755"/>
      <c r="KWB8" s="755"/>
      <c r="KWC8" s="755"/>
      <c r="KWD8" s="755"/>
      <c r="KWE8" s="755"/>
      <c r="KWF8" s="755"/>
      <c r="KWG8" s="755"/>
      <c r="KWH8" s="755"/>
      <c r="KWI8" s="755"/>
      <c r="KWJ8" s="755"/>
      <c r="KWK8" s="755"/>
      <c r="KWL8" s="755"/>
      <c r="KWM8" s="755"/>
      <c r="KWN8" s="755"/>
      <c r="KWO8" s="755"/>
      <c r="KWP8" s="755"/>
      <c r="KWQ8" s="755"/>
      <c r="KWR8" s="755"/>
      <c r="KWS8" s="755"/>
      <c r="KWT8" s="755"/>
      <c r="KWU8" s="755"/>
      <c r="KWV8" s="755"/>
      <c r="KWW8" s="755"/>
      <c r="KWX8" s="755"/>
      <c r="KWY8" s="755"/>
      <c r="KWZ8" s="755"/>
      <c r="KXA8" s="755"/>
      <c r="KXB8" s="755"/>
      <c r="KXC8" s="755"/>
      <c r="KXD8" s="755"/>
      <c r="KXE8" s="755"/>
      <c r="KXF8" s="755"/>
      <c r="KXG8" s="755"/>
      <c r="KXH8" s="755"/>
      <c r="KXI8" s="755"/>
      <c r="KXJ8" s="755"/>
      <c r="KXK8" s="755"/>
      <c r="KXL8" s="755"/>
      <c r="KXM8" s="755"/>
      <c r="KXN8" s="755"/>
      <c r="KXO8" s="755"/>
      <c r="KXP8" s="755"/>
      <c r="KXQ8" s="755"/>
      <c r="KXR8" s="755"/>
      <c r="KXS8" s="755"/>
      <c r="KXT8" s="755"/>
      <c r="KXU8" s="755"/>
      <c r="KXV8" s="755"/>
      <c r="KXW8" s="755"/>
      <c r="KXX8" s="755"/>
      <c r="KXY8" s="755"/>
      <c r="KXZ8" s="755"/>
      <c r="KYA8" s="755"/>
      <c r="KYB8" s="755"/>
      <c r="KYC8" s="755"/>
      <c r="KYD8" s="755"/>
      <c r="KYE8" s="755"/>
      <c r="KYF8" s="755"/>
      <c r="KYG8" s="755"/>
      <c r="KYH8" s="755"/>
      <c r="KYI8" s="755"/>
      <c r="KYJ8" s="755"/>
      <c r="KYK8" s="755"/>
      <c r="KYL8" s="755"/>
      <c r="KYM8" s="755"/>
      <c r="KYN8" s="755"/>
      <c r="KYO8" s="755"/>
      <c r="KYP8" s="755"/>
      <c r="KYQ8" s="755"/>
      <c r="KYR8" s="755"/>
      <c r="KYS8" s="755"/>
      <c r="KYT8" s="755"/>
      <c r="KYU8" s="755"/>
      <c r="KYV8" s="755"/>
      <c r="KYW8" s="755"/>
      <c r="KYX8" s="755"/>
      <c r="KYY8" s="755"/>
      <c r="KYZ8" s="755"/>
      <c r="KZA8" s="755"/>
      <c r="KZB8" s="755"/>
      <c r="KZC8" s="755"/>
      <c r="KZD8" s="755"/>
      <c r="KZE8" s="755"/>
      <c r="KZF8" s="755"/>
      <c r="KZG8" s="755"/>
      <c r="KZH8" s="755"/>
      <c r="KZI8" s="755"/>
      <c r="KZJ8" s="755"/>
      <c r="KZK8" s="755"/>
      <c r="KZL8" s="755"/>
      <c r="KZM8" s="755"/>
      <c r="KZN8" s="755"/>
      <c r="KZO8" s="755"/>
      <c r="KZP8" s="755"/>
      <c r="KZQ8" s="755"/>
      <c r="KZR8" s="755"/>
      <c r="KZS8" s="755"/>
      <c r="KZT8" s="755"/>
      <c r="KZU8" s="755"/>
      <c r="KZV8" s="755"/>
      <c r="KZW8" s="755"/>
      <c r="KZX8" s="755"/>
      <c r="KZY8" s="755"/>
      <c r="KZZ8" s="755"/>
      <c r="LAA8" s="755"/>
      <c r="LAB8" s="755"/>
      <c r="LAC8" s="755"/>
      <c r="LAD8" s="755"/>
      <c r="LAE8" s="755"/>
      <c r="LAF8" s="755"/>
      <c r="LAG8" s="755"/>
      <c r="LAH8" s="755"/>
      <c r="LAI8" s="755"/>
      <c r="LAJ8" s="755"/>
      <c r="LAK8" s="755"/>
      <c r="LAL8" s="755"/>
      <c r="LAM8" s="755"/>
      <c r="LAN8" s="755"/>
      <c r="LAO8" s="755"/>
      <c r="LAP8" s="755"/>
      <c r="LAQ8" s="755"/>
      <c r="LAR8" s="755"/>
      <c r="LAS8" s="755"/>
      <c r="LAT8" s="755"/>
      <c r="LAU8" s="755"/>
      <c r="LAV8" s="755"/>
      <c r="LAW8" s="755"/>
      <c r="LAX8" s="755"/>
      <c r="LAY8" s="755"/>
      <c r="LAZ8" s="755"/>
      <c r="LBA8" s="755"/>
      <c r="LBB8" s="755"/>
      <c r="LBC8" s="755"/>
      <c r="LBD8" s="755"/>
      <c r="LBE8" s="755"/>
      <c r="LBF8" s="755"/>
      <c r="LBG8" s="755"/>
      <c r="LBH8" s="755"/>
      <c r="LBI8" s="755"/>
      <c r="LBJ8" s="755"/>
      <c r="LBK8" s="755"/>
      <c r="LBL8" s="755"/>
      <c r="LBM8" s="755"/>
      <c r="LBN8" s="755"/>
      <c r="LBO8" s="755"/>
      <c r="LBP8" s="755"/>
      <c r="LBQ8" s="755"/>
      <c r="LBR8" s="755"/>
      <c r="LBS8" s="755"/>
      <c r="LBT8" s="755"/>
      <c r="LBU8" s="755"/>
      <c r="LBV8" s="755"/>
      <c r="LBW8" s="755"/>
      <c r="LBX8" s="755"/>
      <c r="LBY8" s="755"/>
      <c r="LBZ8" s="755"/>
      <c r="LCA8" s="755"/>
      <c r="LCB8" s="755"/>
      <c r="LCC8" s="755"/>
      <c r="LCD8" s="755"/>
      <c r="LCE8" s="755"/>
      <c r="LCF8" s="755"/>
      <c r="LCG8" s="755"/>
      <c r="LCH8" s="755"/>
      <c r="LCI8" s="755"/>
      <c r="LCJ8" s="755"/>
      <c r="LCK8" s="755"/>
      <c r="LCL8" s="755"/>
      <c r="LCM8" s="755"/>
      <c r="LCN8" s="755"/>
      <c r="LCO8" s="755"/>
      <c r="LCP8" s="755"/>
      <c r="LCQ8" s="755"/>
      <c r="LCR8" s="755"/>
      <c r="LCS8" s="755"/>
      <c r="LCT8" s="755"/>
      <c r="LCU8" s="755"/>
      <c r="LCV8" s="755"/>
      <c r="LCW8" s="755"/>
      <c r="LCX8" s="755"/>
      <c r="LCY8" s="755"/>
      <c r="LCZ8" s="755"/>
      <c r="LDA8" s="755"/>
      <c r="LDB8" s="755"/>
      <c r="LDC8" s="755"/>
      <c r="LDD8" s="755"/>
      <c r="LDE8" s="755"/>
      <c r="LDF8" s="755"/>
      <c r="LDG8" s="755"/>
      <c r="LDH8" s="755"/>
      <c r="LDI8" s="755"/>
      <c r="LDJ8" s="755"/>
      <c r="LDK8" s="755"/>
      <c r="LDL8" s="755"/>
      <c r="LDM8" s="755"/>
      <c r="LDN8" s="755"/>
      <c r="LDO8" s="755"/>
      <c r="LDP8" s="755"/>
      <c r="LDQ8" s="755"/>
      <c r="LDR8" s="755"/>
      <c r="LDS8" s="755"/>
      <c r="LDT8" s="755"/>
      <c r="LDU8" s="755"/>
      <c r="LDV8" s="755"/>
      <c r="LDW8" s="755"/>
      <c r="LDX8" s="755"/>
      <c r="LDY8" s="755"/>
      <c r="LDZ8" s="755"/>
      <c r="LEA8" s="755"/>
      <c r="LEB8" s="755"/>
      <c r="LEC8" s="755"/>
      <c r="LED8" s="755"/>
      <c r="LEE8" s="755"/>
      <c r="LEF8" s="755"/>
      <c r="LEG8" s="755"/>
      <c r="LEH8" s="755"/>
      <c r="LEI8" s="755"/>
      <c r="LEJ8" s="755"/>
      <c r="LEK8" s="755"/>
      <c r="LEL8" s="755"/>
      <c r="LEM8" s="755"/>
      <c r="LEN8" s="755"/>
      <c r="LEO8" s="755"/>
      <c r="LEP8" s="755"/>
      <c r="LEQ8" s="755"/>
      <c r="LER8" s="755"/>
      <c r="LES8" s="755"/>
      <c r="LET8" s="755"/>
      <c r="LEU8" s="755"/>
      <c r="LEV8" s="755"/>
      <c r="LEW8" s="755"/>
      <c r="LEX8" s="755"/>
      <c r="LEY8" s="755"/>
      <c r="LEZ8" s="755"/>
      <c r="LFA8" s="755"/>
      <c r="LFB8" s="755"/>
      <c r="LFC8" s="755"/>
      <c r="LFD8" s="755"/>
      <c r="LFE8" s="755"/>
      <c r="LFF8" s="755"/>
      <c r="LFG8" s="755"/>
      <c r="LFH8" s="755"/>
      <c r="LFI8" s="755"/>
      <c r="LFJ8" s="755"/>
      <c r="LFK8" s="755"/>
      <c r="LFL8" s="755"/>
      <c r="LFM8" s="755"/>
      <c r="LFN8" s="755"/>
      <c r="LFO8" s="755"/>
      <c r="LFP8" s="755"/>
      <c r="LFQ8" s="755"/>
      <c r="LFR8" s="755"/>
      <c r="LFS8" s="755"/>
      <c r="LFT8" s="755"/>
      <c r="LFU8" s="755"/>
      <c r="LFV8" s="755"/>
      <c r="LFW8" s="755"/>
      <c r="LFX8" s="755"/>
      <c r="LFY8" s="755"/>
      <c r="LFZ8" s="755"/>
      <c r="LGA8" s="755"/>
      <c r="LGB8" s="755"/>
      <c r="LGC8" s="755"/>
      <c r="LGD8" s="755"/>
      <c r="LGE8" s="755"/>
      <c r="LGF8" s="755"/>
      <c r="LGG8" s="755"/>
      <c r="LGH8" s="755"/>
      <c r="LGI8" s="755"/>
      <c r="LGJ8" s="755"/>
      <c r="LGK8" s="755"/>
      <c r="LGL8" s="755"/>
      <c r="LGM8" s="755"/>
      <c r="LGN8" s="755"/>
      <c r="LGO8" s="755"/>
      <c r="LGP8" s="755"/>
      <c r="LGQ8" s="755"/>
      <c r="LGR8" s="755"/>
      <c r="LGS8" s="755"/>
      <c r="LGT8" s="755"/>
      <c r="LGU8" s="755"/>
      <c r="LGV8" s="755"/>
      <c r="LGW8" s="755"/>
      <c r="LGX8" s="755"/>
      <c r="LGY8" s="755"/>
      <c r="LGZ8" s="755"/>
      <c r="LHA8" s="755"/>
      <c r="LHB8" s="755"/>
      <c r="LHC8" s="755"/>
      <c r="LHD8" s="755"/>
      <c r="LHE8" s="755"/>
      <c r="LHF8" s="755"/>
      <c r="LHG8" s="755"/>
      <c r="LHH8" s="755"/>
      <c r="LHI8" s="755"/>
      <c r="LHJ8" s="755"/>
      <c r="LHK8" s="755"/>
      <c r="LHL8" s="755"/>
      <c r="LHM8" s="755"/>
      <c r="LHN8" s="755"/>
      <c r="LHO8" s="755"/>
      <c r="LHP8" s="755"/>
      <c r="LHQ8" s="755"/>
      <c r="LHR8" s="755"/>
      <c r="LHS8" s="755"/>
      <c r="LHT8" s="755"/>
      <c r="LHU8" s="755"/>
      <c r="LHV8" s="755"/>
      <c r="LHW8" s="755"/>
      <c r="LHX8" s="755"/>
      <c r="LHY8" s="755"/>
      <c r="LHZ8" s="755"/>
      <c r="LIA8" s="755"/>
      <c r="LIB8" s="755"/>
      <c r="LIC8" s="755"/>
      <c r="LID8" s="755"/>
      <c r="LIE8" s="755"/>
      <c r="LIF8" s="755"/>
      <c r="LIG8" s="755"/>
      <c r="LIH8" s="755"/>
      <c r="LII8" s="755"/>
      <c r="LIJ8" s="755"/>
      <c r="LIK8" s="755"/>
      <c r="LIL8" s="755"/>
      <c r="LIM8" s="755"/>
      <c r="LIN8" s="755"/>
      <c r="LIO8" s="755"/>
      <c r="LIP8" s="755"/>
      <c r="LIQ8" s="755"/>
      <c r="LIR8" s="755"/>
      <c r="LIS8" s="755"/>
      <c r="LIT8" s="755"/>
      <c r="LIU8" s="755"/>
      <c r="LIV8" s="755"/>
      <c r="LIW8" s="755"/>
      <c r="LIX8" s="755"/>
      <c r="LIY8" s="755"/>
      <c r="LIZ8" s="755"/>
      <c r="LJA8" s="755"/>
      <c r="LJB8" s="755"/>
      <c r="LJC8" s="755"/>
      <c r="LJD8" s="755"/>
      <c r="LJE8" s="755"/>
      <c r="LJF8" s="755"/>
      <c r="LJG8" s="755"/>
      <c r="LJH8" s="755"/>
      <c r="LJI8" s="755"/>
      <c r="LJJ8" s="755"/>
      <c r="LJK8" s="755"/>
      <c r="LJL8" s="755"/>
      <c r="LJM8" s="755"/>
      <c r="LJN8" s="755"/>
      <c r="LJO8" s="755"/>
      <c r="LJP8" s="755"/>
      <c r="LJQ8" s="755"/>
      <c r="LJR8" s="755"/>
      <c r="LJS8" s="755"/>
      <c r="LJT8" s="755"/>
      <c r="LJU8" s="755"/>
      <c r="LJV8" s="755"/>
      <c r="LJW8" s="755"/>
      <c r="LJX8" s="755"/>
      <c r="LJY8" s="755"/>
      <c r="LJZ8" s="755"/>
      <c r="LKA8" s="755"/>
      <c r="LKB8" s="755"/>
      <c r="LKC8" s="755"/>
      <c r="LKD8" s="755"/>
      <c r="LKE8" s="755"/>
      <c r="LKF8" s="755"/>
      <c r="LKG8" s="755"/>
      <c r="LKH8" s="755"/>
      <c r="LKI8" s="755"/>
      <c r="LKJ8" s="755"/>
      <c r="LKK8" s="755"/>
      <c r="LKL8" s="755"/>
      <c r="LKM8" s="755"/>
      <c r="LKN8" s="755"/>
      <c r="LKO8" s="755"/>
      <c r="LKP8" s="755"/>
      <c r="LKQ8" s="755"/>
      <c r="LKR8" s="755"/>
      <c r="LKS8" s="755"/>
      <c r="LKT8" s="755"/>
      <c r="LKU8" s="755"/>
      <c r="LKV8" s="755"/>
      <c r="LKW8" s="755"/>
      <c r="LKX8" s="755"/>
      <c r="LKY8" s="755"/>
      <c r="LKZ8" s="755"/>
      <c r="LLA8" s="755"/>
      <c r="LLB8" s="755"/>
      <c r="LLC8" s="755"/>
      <c r="LLD8" s="755"/>
      <c r="LLE8" s="755"/>
      <c r="LLF8" s="755"/>
      <c r="LLG8" s="755"/>
      <c r="LLH8" s="755"/>
      <c r="LLI8" s="755"/>
      <c r="LLJ8" s="755"/>
      <c r="LLK8" s="755"/>
      <c r="LLL8" s="755"/>
      <c r="LLM8" s="755"/>
      <c r="LLN8" s="755"/>
      <c r="LLO8" s="755"/>
      <c r="LLP8" s="755"/>
      <c r="LLQ8" s="755"/>
      <c r="LLR8" s="755"/>
      <c r="LLS8" s="755"/>
      <c r="LLT8" s="755"/>
      <c r="LLU8" s="755"/>
      <c r="LLV8" s="755"/>
      <c r="LLW8" s="755"/>
      <c r="LLX8" s="755"/>
      <c r="LLY8" s="755"/>
      <c r="LLZ8" s="755"/>
      <c r="LMA8" s="755"/>
      <c r="LMB8" s="755"/>
      <c r="LMC8" s="755"/>
      <c r="LMD8" s="755"/>
      <c r="LME8" s="755"/>
      <c r="LMF8" s="755"/>
      <c r="LMG8" s="755"/>
      <c r="LMH8" s="755"/>
      <c r="LMI8" s="755"/>
      <c r="LMJ8" s="755"/>
      <c r="LMK8" s="755"/>
      <c r="LML8" s="755"/>
      <c r="LMM8" s="755"/>
      <c r="LMN8" s="755"/>
      <c r="LMO8" s="755"/>
      <c r="LMP8" s="755"/>
      <c r="LMQ8" s="755"/>
      <c r="LMR8" s="755"/>
      <c r="LMS8" s="755"/>
      <c r="LMT8" s="755"/>
      <c r="LMU8" s="755"/>
      <c r="LMV8" s="755"/>
      <c r="LMW8" s="755"/>
      <c r="LMX8" s="755"/>
      <c r="LMY8" s="755"/>
      <c r="LMZ8" s="755"/>
      <c r="LNA8" s="755"/>
      <c r="LNB8" s="755"/>
      <c r="LNC8" s="755"/>
      <c r="LND8" s="755"/>
      <c r="LNE8" s="755"/>
      <c r="LNF8" s="755"/>
      <c r="LNG8" s="755"/>
      <c r="LNH8" s="755"/>
      <c r="LNI8" s="755"/>
      <c r="LNJ8" s="755"/>
      <c r="LNK8" s="755"/>
      <c r="LNL8" s="755"/>
      <c r="LNM8" s="755"/>
      <c r="LNN8" s="755"/>
      <c r="LNO8" s="755"/>
      <c r="LNP8" s="755"/>
      <c r="LNQ8" s="755"/>
      <c r="LNR8" s="755"/>
      <c r="LNS8" s="755"/>
      <c r="LNT8" s="755"/>
      <c r="LNU8" s="755"/>
      <c r="LNV8" s="755"/>
      <c r="LNW8" s="755"/>
      <c r="LNX8" s="755"/>
      <c r="LNY8" s="755"/>
      <c r="LNZ8" s="755"/>
      <c r="LOA8" s="755"/>
      <c r="LOB8" s="755"/>
      <c r="LOC8" s="755"/>
      <c r="LOD8" s="755"/>
      <c r="LOE8" s="755"/>
      <c r="LOF8" s="755"/>
      <c r="LOG8" s="755"/>
      <c r="LOH8" s="755"/>
      <c r="LOI8" s="755"/>
      <c r="LOJ8" s="755"/>
      <c r="LOK8" s="755"/>
      <c r="LOL8" s="755"/>
      <c r="LOM8" s="755"/>
      <c r="LON8" s="755"/>
      <c r="LOO8" s="755"/>
      <c r="LOP8" s="755"/>
      <c r="LOQ8" s="755"/>
      <c r="LOR8" s="755"/>
      <c r="LOS8" s="755"/>
      <c r="LOT8" s="755"/>
      <c r="LOU8" s="755"/>
      <c r="LOV8" s="755"/>
      <c r="LOW8" s="755"/>
      <c r="LOX8" s="755"/>
      <c r="LOY8" s="755"/>
      <c r="LOZ8" s="755"/>
      <c r="LPA8" s="755"/>
      <c r="LPB8" s="755"/>
      <c r="LPC8" s="755"/>
      <c r="LPD8" s="755"/>
      <c r="LPE8" s="755"/>
      <c r="LPF8" s="755"/>
      <c r="LPG8" s="755"/>
      <c r="LPH8" s="755"/>
      <c r="LPI8" s="755"/>
      <c r="LPJ8" s="755"/>
      <c r="LPK8" s="755"/>
      <c r="LPL8" s="755"/>
      <c r="LPM8" s="755"/>
      <c r="LPN8" s="755"/>
      <c r="LPO8" s="755"/>
      <c r="LPP8" s="755"/>
      <c r="LPQ8" s="755"/>
      <c r="LPR8" s="755"/>
      <c r="LPS8" s="755"/>
      <c r="LPT8" s="755"/>
      <c r="LPU8" s="755"/>
      <c r="LPV8" s="755"/>
      <c r="LPW8" s="755"/>
      <c r="LPX8" s="755"/>
      <c r="LPY8" s="755"/>
      <c r="LPZ8" s="755"/>
      <c r="LQA8" s="755"/>
      <c r="LQB8" s="755"/>
      <c r="LQC8" s="755"/>
      <c r="LQD8" s="755"/>
      <c r="LQE8" s="755"/>
      <c r="LQF8" s="755"/>
      <c r="LQG8" s="755"/>
      <c r="LQH8" s="755"/>
      <c r="LQI8" s="755"/>
      <c r="LQJ8" s="755"/>
      <c r="LQK8" s="755"/>
      <c r="LQL8" s="755"/>
      <c r="LQM8" s="755"/>
      <c r="LQN8" s="755"/>
      <c r="LQO8" s="755"/>
      <c r="LQP8" s="755"/>
      <c r="LQQ8" s="755"/>
      <c r="LQR8" s="755"/>
      <c r="LQS8" s="755"/>
      <c r="LQT8" s="755"/>
      <c r="LQU8" s="755"/>
      <c r="LQV8" s="755"/>
      <c r="LQW8" s="755"/>
      <c r="LQX8" s="755"/>
      <c r="LQY8" s="755"/>
      <c r="LQZ8" s="755"/>
      <c r="LRA8" s="755"/>
      <c r="LRB8" s="755"/>
      <c r="LRC8" s="755"/>
      <c r="LRD8" s="755"/>
      <c r="LRE8" s="755"/>
      <c r="LRF8" s="755"/>
      <c r="LRG8" s="755"/>
      <c r="LRH8" s="755"/>
      <c r="LRI8" s="755"/>
      <c r="LRJ8" s="755"/>
      <c r="LRK8" s="755"/>
      <c r="LRL8" s="755"/>
      <c r="LRM8" s="755"/>
      <c r="LRN8" s="755"/>
      <c r="LRO8" s="755"/>
      <c r="LRP8" s="755"/>
      <c r="LRQ8" s="755"/>
      <c r="LRR8" s="755"/>
      <c r="LRS8" s="755"/>
      <c r="LRT8" s="755"/>
      <c r="LRU8" s="755"/>
      <c r="LRV8" s="755"/>
      <c r="LRW8" s="755"/>
      <c r="LRX8" s="755"/>
      <c r="LRY8" s="755"/>
      <c r="LRZ8" s="755"/>
      <c r="LSA8" s="755"/>
      <c r="LSB8" s="755"/>
      <c r="LSC8" s="755"/>
      <c r="LSD8" s="755"/>
      <c r="LSE8" s="755"/>
      <c r="LSF8" s="755"/>
      <c r="LSG8" s="755"/>
      <c r="LSH8" s="755"/>
      <c r="LSI8" s="755"/>
      <c r="LSJ8" s="755"/>
      <c r="LSK8" s="755"/>
      <c r="LSL8" s="755"/>
      <c r="LSM8" s="755"/>
      <c r="LSN8" s="755"/>
      <c r="LSO8" s="755"/>
      <c r="LSP8" s="755"/>
      <c r="LSQ8" s="755"/>
      <c r="LSR8" s="755"/>
      <c r="LSS8" s="755"/>
      <c r="LST8" s="755"/>
      <c r="LSU8" s="755"/>
      <c r="LSV8" s="755"/>
      <c r="LSW8" s="755"/>
      <c r="LSX8" s="755"/>
      <c r="LSY8" s="755"/>
      <c r="LSZ8" s="755"/>
      <c r="LTA8" s="755"/>
      <c r="LTB8" s="755"/>
      <c r="LTC8" s="755"/>
      <c r="LTD8" s="755"/>
      <c r="LTE8" s="755"/>
      <c r="LTF8" s="755"/>
      <c r="LTG8" s="755"/>
      <c r="LTH8" s="755"/>
      <c r="LTI8" s="755"/>
      <c r="LTJ8" s="755"/>
      <c r="LTK8" s="755"/>
      <c r="LTL8" s="755"/>
      <c r="LTM8" s="755"/>
      <c r="LTN8" s="755"/>
      <c r="LTO8" s="755"/>
      <c r="LTP8" s="755"/>
      <c r="LTQ8" s="755"/>
      <c r="LTR8" s="755"/>
      <c r="LTS8" s="755"/>
      <c r="LTT8" s="755"/>
      <c r="LTU8" s="755"/>
      <c r="LTV8" s="755"/>
      <c r="LTW8" s="755"/>
      <c r="LTX8" s="755"/>
      <c r="LTY8" s="755"/>
      <c r="LTZ8" s="755"/>
      <c r="LUA8" s="755"/>
      <c r="LUB8" s="755"/>
      <c r="LUC8" s="755"/>
      <c r="LUD8" s="755"/>
      <c r="LUE8" s="755"/>
      <c r="LUF8" s="755"/>
      <c r="LUG8" s="755"/>
      <c r="LUH8" s="755"/>
      <c r="LUI8" s="755"/>
      <c r="LUJ8" s="755"/>
      <c r="LUK8" s="755"/>
      <c r="LUL8" s="755"/>
      <c r="LUM8" s="755"/>
      <c r="LUN8" s="755"/>
      <c r="LUO8" s="755"/>
      <c r="LUP8" s="755"/>
      <c r="LUQ8" s="755"/>
      <c r="LUR8" s="755"/>
      <c r="LUS8" s="755"/>
      <c r="LUT8" s="755"/>
      <c r="LUU8" s="755"/>
      <c r="LUV8" s="755"/>
      <c r="LUW8" s="755"/>
      <c r="LUX8" s="755"/>
      <c r="LUY8" s="755"/>
      <c r="LUZ8" s="755"/>
      <c r="LVA8" s="755"/>
      <c r="LVB8" s="755"/>
      <c r="LVC8" s="755"/>
      <c r="LVD8" s="755"/>
      <c r="LVE8" s="755"/>
      <c r="LVF8" s="755"/>
      <c r="LVG8" s="755"/>
      <c r="LVH8" s="755"/>
      <c r="LVI8" s="755"/>
      <c r="LVJ8" s="755"/>
      <c r="LVK8" s="755"/>
      <c r="LVL8" s="755"/>
      <c r="LVM8" s="755"/>
      <c r="LVN8" s="755"/>
      <c r="LVO8" s="755"/>
      <c r="LVP8" s="755"/>
      <c r="LVQ8" s="755"/>
      <c r="LVR8" s="755"/>
      <c r="LVS8" s="755"/>
      <c r="LVT8" s="755"/>
      <c r="LVU8" s="755"/>
      <c r="LVV8" s="755"/>
      <c r="LVW8" s="755"/>
      <c r="LVX8" s="755"/>
      <c r="LVY8" s="755"/>
      <c r="LVZ8" s="755"/>
      <c r="LWA8" s="755"/>
      <c r="LWB8" s="755"/>
      <c r="LWC8" s="755"/>
      <c r="LWD8" s="755"/>
      <c r="LWE8" s="755"/>
      <c r="LWF8" s="755"/>
      <c r="LWG8" s="755"/>
      <c r="LWH8" s="755"/>
      <c r="LWI8" s="755"/>
      <c r="LWJ8" s="755"/>
      <c r="LWK8" s="755"/>
      <c r="LWL8" s="755"/>
      <c r="LWM8" s="755"/>
      <c r="LWN8" s="755"/>
      <c r="LWO8" s="755"/>
      <c r="LWP8" s="755"/>
      <c r="LWQ8" s="755"/>
      <c r="LWR8" s="755"/>
      <c r="LWS8" s="755"/>
      <c r="LWT8" s="755"/>
      <c r="LWU8" s="755"/>
      <c r="LWV8" s="755"/>
      <c r="LWW8" s="755"/>
      <c r="LWX8" s="755"/>
      <c r="LWY8" s="755"/>
      <c r="LWZ8" s="755"/>
      <c r="LXA8" s="755"/>
      <c r="LXB8" s="755"/>
      <c r="LXC8" s="755"/>
      <c r="LXD8" s="755"/>
      <c r="LXE8" s="755"/>
      <c r="LXF8" s="755"/>
      <c r="LXG8" s="755"/>
      <c r="LXH8" s="755"/>
      <c r="LXI8" s="755"/>
      <c r="LXJ8" s="755"/>
      <c r="LXK8" s="755"/>
      <c r="LXL8" s="755"/>
      <c r="LXM8" s="755"/>
      <c r="LXN8" s="755"/>
      <c r="LXO8" s="755"/>
      <c r="LXP8" s="755"/>
      <c r="LXQ8" s="755"/>
      <c r="LXR8" s="755"/>
      <c r="LXS8" s="755"/>
      <c r="LXT8" s="755"/>
      <c r="LXU8" s="755"/>
      <c r="LXV8" s="755"/>
      <c r="LXW8" s="755"/>
      <c r="LXX8" s="755"/>
      <c r="LXY8" s="755"/>
      <c r="LXZ8" s="755"/>
      <c r="LYA8" s="755"/>
      <c r="LYB8" s="755"/>
      <c r="LYC8" s="755"/>
      <c r="LYD8" s="755"/>
      <c r="LYE8" s="755"/>
      <c r="LYF8" s="755"/>
      <c r="LYG8" s="755"/>
      <c r="LYH8" s="755"/>
      <c r="LYI8" s="755"/>
      <c r="LYJ8" s="755"/>
      <c r="LYK8" s="755"/>
      <c r="LYL8" s="755"/>
      <c r="LYM8" s="755"/>
      <c r="LYN8" s="755"/>
      <c r="LYO8" s="755"/>
      <c r="LYP8" s="755"/>
      <c r="LYQ8" s="755"/>
      <c r="LYR8" s="755"/>
      <c r="LYS8" s="755"/>
      <c r="LYT8" s="755"/>
      <c r="LYU8" s="755"/>
      <c r="LYV8" s="755"/>
      <c r="LYW8" s="755"/>
      <c r="LYX8" s="755"/>
      <c r="LYY8" s="755"/>
      <c r="LYZ8" s="755"/>
      <c r="LZA8" s="755"/>
      <c r="LZB8" s="755"/>
      <c r="LZC8" s="755"/>
      <c r="LZD8" s="755"/>
      <c r="LZE8" s="755"/>
      <c r="LZF8" s="755"/>
      <c r="LZG8" s="755"/>
      <c r="LZH8" s="755"/>
      <c r="LZI8" s="755"/>
      <c r="LZJ8" s="755"/>
      <c r="LZK8" s="755"/>
      <c r="LZL8" s="755"/>
      <c r="LZM8" s="755"/>
      <c r="LZN8" s="755"/>
      <c r="LZO8" s="755"/>
      <c r="LZP8" s="755"/>
      <c r="LZQ8" s="755"/>
      <c r="LZR8" s="755"/>
      <c r="LZS8" s="755"/>
      <c r="LZT8" s="755"/>
      <c r="LZU8" s="755"/>
      <c r="LZV8" s="755"/>
      <c r="LZW8" s="755"/>
      <c r="LZX8" s="755"/>
      <c r="LZY8" s="755"/>
      <c r="LZZ8" s="755"/>
      <c r="MAA8" s="755"/>
      <c r="MAB8" s="755"/>
      <c r="MAC8" s="755"/>
      <c r="MAD8" s="755"/>
      <c r="MAE8" s="755"/>
      <c r="MAF8" s="755"/>
      <c r="MAG8" s="755"/>
      <c r="MAH8" s="755"/>
      <c r="MAI8" s="755"/>
      <c r="MAJ8" s="755"/>
      <c r="MAK8" s="755"/>
      <c r="MAL8" s="755"/>
      <c r="MAM8" s="755"/>
      <c r="MAN8" s="755"/>
      <c r="MAO8" s="755"/>
      <c r="MAP8" s="755"/>
      <c r="MAQ8" s="755"/>
      <c r="MAR8" s="755"/>
      <c r="MAS8" s="755"/>
      <c r="MAT8" s="755"/>
      <c r="MAU8" s="755"/>
      <c r="MAV8" s="755"/>
      <c r="MAW8" s="755"/>
      <c r="MAX8" s="755"/>
      <c r="MAY8" s="755"/>
      <c r="MAZ8" s="755"/>
      <c r="MBA8" s="755"/>
      <c r="MBB8" s="755"/>
      <c r="MBC8" s="755"/>
      <c r="MBD8" s="755"/>
      <c r="MBE8" s="755"/>
      <c r="MBF8" s="755"/>
      <c r="MBG8" s="755"/>
      <c r="MBH8" s="755"/>
      <c r="MBI8" s="755"/>
      <c r="MBJ8" s="755"/>
      <c r="MBK8" s="755"/>
      <c r="MBL8" s="755"/>
      <c r="MBM8" s="755"/>
      <c r="MBN8" s="755"/>
      <c r="MBO8" s="755"/>
      <c r="MBP8" s="755"/>
      <c r="MBQ8" s="755"/>
      <c r="MBR8" s="755"/>
      <c r="MBS8" s="755"/>
      <c r="MBT8" s="755"/>
      <c r="MBU8" s="755"/>
      <c r="MBV8" s="755"/>
      <c r="MBW8" s="755"/>
      <c r="MBX8" s="755"/>
      <c r="MBY8" s="755"/>
      <c r="MBZ8" s="755"/>
      <c r="MCA8" s="755"/>
      <c r="MCB8" s="755"/>
      <c r="MCC8" s="755"/>
      <c r="MCD8" s="755"/>
      <c r="MCE8" s="755"/>
      <c r="MCF8" s="755"/>
      <c r="MCG8" s="755"/>
      <c r="MCH8" s="755"/>
      <c r="MCI8" s="755"/>
      <c r="MCJ8" s="755"/>
      <c r="MCK8" s="755"/>
      <c r="MCL8" s="755"/>
      <c r="MCM8" s="755"/>
      <c r="MCN8" s="755"/>
      <c r="MCO8" s="755"/>
      <c r="MCP8" s="755"/>
      <c r="MCQ8" s="755"/>
      <c r="MCR8" s="755"/>
      <c r="MCS8" s="755"/>
      <c r="MCT8" s="755"/>
      <c r="MCU8" s="755"/>
      <c r="MCV8" s="755"/>
      <c r="MCW8" s="755"/>
      <c r="MCX8" s="755"/>
      <c r="MCY8" s="755"/>
      <c r="MCZ8" s="755"/>
      <c r="MDA8" s="755"/>
      <c r="MDB8" s="755"/>
      <c r="MDC8" s="755"/>
      <c r="MDD8" s="755"/>
      <c r="MDE8" s="755"/>
      <c r="MDF8" s="755"/>
      <c r="MDG8" s="755"/>
      <c r="MDH8" s="755"/>
      <c r="MDI8" s="755"/>
      <c r="MDJ8" s="755"/>
      <c r="MDK8" s="755"/>
      <c r="MDL8" s="755"/>
      <c r="MDM8" s="755"/>
      <c r="MDN8" s="755"/>
      <c r="MDO8" s="755"/>
      <c r="MDP8" s="755"/>
      <c r="MDQ8" s="755"/>
      <c r="MDR8" s="755"/>
      <c r="MDS8" s="755"/>
      <c r="MDT8" s="755"/>
      <c r="MDU8" s="755"/>
      <c r="MDV8" s="755"/>
      <c r="MDW8" s="755"/>
      <c r="MDX8" s="755"/>
      <c r="MDY8" s="755"/>
      <c r="MDZ8" s="755"/>
      <c r="MEA8" s="755"/>
      <c r="MEB8" s="755"/>
      <c r="MEC8" s="755"/>
      <c r="MED8" s="755"/>
      <c r="MEE8" s="755"/>
      <c r="MEF8" s="755"/>
      <c r="MEG8" s="755"/>
      <c r="MEH8" s="755"/>
      <c r="MEI8" s="755"/>
      <c r="MEJ8" s="755"/>
      <c r="MEK8" s="755"/>
      <c r="MEL8" s="755"/>
      <c r="MEM8" s="755"/>
      <c r="MEN8" s="755"/>
      <c r="MEO8" s="755"/>
      <c r="MEP8" s="755"/>
      <c r="MEQ8" s="755"/>
      <c r="MER8" s="755"/>
      <c r="MES8" s="755"/>
      <c r="MET8" s="755"/>
      <c r="MEU8" s="755"/>
      <c r="MEV8" s="755"/>
      <c r="MEW8" s="755"/>
      <c r="MEX8" s="755"/>
      <c r="MEY8" s="755"/>
      <c r="MEZ8" s="755"/>
      <c r="MFA8" s="755"/>
      <c r="MFB8" s="755"/>
      <c r="MFC8" s="755"/>
      <c r="MFD8" s="755"/>
      <c r="MFE8" s="755"/>
      <c r="MFF8" s="755"/>
      <c r="MFG8" s="755"/>
      <c r="MFH8" s="755"/>
      <c r="MFI8" s="755"/>
      <c r="MFJ8" s="755"/>
      <c r="MFK8" s="755"/>
      <c r="MFL8" s="755"/>
      <c r="MFM8" s="755"/>
      <c r="MFN8" s="755"/>
      <c r="MFO8" s="755"/>
      <c r="MFP8" s="755"/>
      <c r="MFQ8" s="755"/>
      <c r="MFR8" s="755"/>
      <c r="MFS8" s="755"/>
      <c r="MFT8" s="755"/>
      <c r="MFU8" s="755"/>
      <c r="MFV8" s="755"/>
      <c r="MFW8" s="755"/>
      <c r="MFX8" s="755"/>
      <c r="MFY8" s="755"/>
      <c r="MFZ8" s="755"/>
      <c r="MGA8" s="755"/>
      <c r="MGB8" s="755"/>
      <c r="MGC8" s="755"/>
      <c r="MGD8" s="755"/>
      <c r="MGE8" s="755"/>
      <c r="MGF8" s="755"/>
      <c r="MGG8" s="755"/>
      <c r="MGH8" s="755"/>
      <c r="MGI8" s="755"/>
      <c r="MGJ8" s="755"/>
      <c r="MGK8" s="755"/>
      <c r="MGL8" s="755"/>
      <c r="MGM8" s="755"/>
      <c r="MGN8" s="755"/>
      <c r="MGO8" s="755"/>
      <c r="MGP8" s="755"/>
      <c r="MGQ8" s="755"/>
      <c r="MGR8" s="755"/>
      <c r="MGS8" s="755"/>
      <c r="MGT8" s="755"/>
      <c r="MGU8" s="755"/>
      <c r="MGV8" s="755"/>
      <c r="MGW8" s="755"/>
      <c r="MGX8" s="755"/>
      <c r="MGY8" s="755"/>
      <c r="MGZ8" s="755"/>
      <c r="MHA8" s="755"/>
      <c r="MHB8" s="755"/>
      <c r="MHC8" s="755"/>
      <c r="MHD8" s="755"/>
      <c r="MHE8" s="755"/>
      <c r="MHF8" s="755"/>
      <c r="MHG8" s="755"/>
      <c r="MHH8" s="755"/>
      <c r="MHI8" s="755"/>
      <c r="MHJ8" s="755"/>
      <c r="MHK8" s="755"/>
      <c r="MHL8" s="755"/>
      <c r="MHM8" s="755"/>
      <c r="MHN8" s="755"/>
      <c r="MHO8" s="755"/>
      <c r="MHP8" s="755"/>
      <c r="MHQ8" s="755"/>
      <c r="MHR8" s="755"/>
      <c r="MHS8" s="755"/>
      <c r="MHT8" s="755"/>
      <c r="MHU8" s="755"/>
      <c r="MHV8" s="755"/>
      <c r="MHW8" s="755"/>
      <c r="MHX8" s="755"/>
      <c r="MHY8" s="755"/>
      <c r="MHZ8" s="755"/>
      <c r="MIA8" s="755"/>
      <c r="MIB8" s="755"/>
      <c r="MIC8" s="755"/>
      <c r="MID8" s="755"/>
      <c r="MIE8" s="755"/>
      <c r="MIF8" s="755"/>
      <c r="MIG8" s="755"/>
      <c r="MIH8" s="755"/>
      <c r="MII8" s="755"/>
      <c r="MIJ8" s="755"/>
      <c r="MIK8" s="755"/>
      <c r="MIL8" s="755"/>
      <c r="MIM8" s="755"/>
      <c r="MIN8" s="755"/>
      <c r="MIO8" s="755"/>
      <c r="MIP8" s="755"/>
      <c r="MIQ8" s="755"/>
      <c r="MIR8" s="755"/>
      <c r="MIS8" s="755"/>
      <c r="MIT8" s="755"/>
      <c r="MIU8" s="755"/>
      <c r="MIV8" s="755"/>
      <c r="MIW8" s="755"/>
      <c r="MIX8" s="755"/>
      <c r="MIY8" s="755"/>
      <c r="MIZ8" s="755"/>
      <c r="MJA8" s="755"/>
      <c r="MJB8" s="755"/>
      <c r="MJC8" s="755"/>
      <c r="MJD8" s="755"/>
      <c r="MJE8" s="755"/>
      <c r="MJF8" s="755"/>
      <c r="MJG8" s="755"/>
      <c r="MJH8" s="755"/>
      <c r="MJI8" s="755"/>
      <c r="MJJ8" s="755"/>
      <c r="MJK8" s="755"/>
      <c r="MJL8" s="755"/>
      <c r="MJM8" s="755"/>
      <c r="MJN8" s="755"/>
      <c r="MJO8" s="755"/>
      <c r="MJP8" s="755"/>
      <c r="MJQ8" s="755"/>
      <c r="MJR8" s="755"/>
      <c r="MJS8" s="755"/>
      <c r="MJT8" s="755"/>
      <c r="MJU8" s="755"/>
      <c r="MJV8" s="755"/>
      <c r="MJW8" s="755"/>
      <c r="MJX8" s="755"/>
      <c r="MJY8" s="755"/>
      <c r="MJZ8" s="755"/>
      <c r="MKA8" s="755"/>
      <c r="MKB8" s="755"/>
      <c r="MKC8" s="755"/>
      <c r="MKD8" s="755"/>
      <c r="MKE8" s="755"/>
      <c r="MKF8" s="755"/>
      <c r="MKG8" s="755"/>
      <c r="MKH8" s="755"/>
      <c r="MKI8" s="755"/>
      <c r="MKJ8" s="755"/>
      <c r="MKK8" s="755"/>
      <c r="MKL8" s="755"/>
      <c r="MKM8" s="755"/>
      <c r="MKN8" s="755"/>
      <c r="MKO8" s="755"/>
      <c r="MKP8" s="755"/>
      <c r="MKQ8" s="755"/>
      <c r="MKR8" s="755"/>
      <c r="MKS8" s="755"/>
      <c r="MKT8" s="755"/>
      <c r="MKU8" s="755"/>
      <c r="MKV8" s="755"/>
      <c r="MKW8" s="755"/>
      <c r="MKX8" s="755"/>
      <c r="MKY8" s="755"/>
      <c r="MKZ8" s="755"/>
      <c r="MLA8" s="755"/>
      <c r="MLB8" s="755"/>
      <c r="MLC8" s="755"/>
      <c r="MLD8" s="755"/>
      <c r="MLE8" s="755"/>
      <c r="MLF8" s="755"/>
      <c r="MLG8" s="755"/>
      <c r="MLH8" s="755"/>
      <c r="MLI8" s="755"/>
      <c r="MLJ8" s="755"/>
      <c r="MLK8" s="755"/>
      <c r="MLL8" s="755"/>
      <c r="MLM8" s="755"/>
      <c r="MLN8" s="755"/>
      <c r="MLO8" s="755"/>
      <c r="MLP8" s="755"/>
      <c r="MLQ8" s="755"/>
      <c r="MLR8" s="755"/>
      <c r="MLS8" s="755"/>
      <c r="MLT8" s="755"/>
      <c r="MLU8" s="755"/>
      <c r="MLV8" s="755"/>
      <c r="MLW8" s="755"/>
      <c r="MLX8" s="755"/>
      <c r="MLY8" s="755"/>
      <c r="MLZ8" s="755"/>
      <c r="MMA8" s="755"/>
      <c r="MMB8" s="755"/>
      <c r="MMC8" s="755"/>
      <c r="MMD8" s="755"/>
      <c r="MME8" s="755"/>
      <c r="MMF8" s="755"/>
      <c r="MMG8" s="755"/>
      <c r="MMH8" s="755"/>
      <c r="MMI8" s="755"/>
      <c r="MMJ8" s="755"/>
      <c r="MMK8" s="755"/>
      <c r="MML8" s="755"/>
      <c r="MMM8" s="755"/>
      <c r="MMN8" s="755"/>
      <c r="MMO8" s="755"/>
      <c r="MMP8" s="755"/>
      <c r="MMQ8" s="755"/>
      <c r="MMR8" s="755"/>
      <c r="MMS8" s="755"/>
      <c r="MMT8" s="755"/>
      <c r="MMU8" s="755"/>
      <c r="MMV8" s="755"/>
      <c r="MMW8" s="755"/>
      <c r="MMX8" s="755"/>
      <c r="MMY8" s="755"/>
      <c r="MMZ8" s="755"/>
      <c r="MNA8" s="755"/>
      <c r="MNB8" s="755"/>
      <c r="MNC8" s="755"/>
      <c r="MND8" s="755"/>
      <c r="MNE8" s="755"/>
      <c r="MNF8" s="755"/>
      <c r="MNG8" s="755"/>
      <c r="MNH8" s="755"/>
      <c r="MNI8" s="755"/>
      <c r="MNJ8" s="755"/>
      <c r="MNK8" s="755"/>
      <c r="MNL8" s="755"/>
      <c r="MNM8" s="755"/>
      <c r="MNN8" s="755"/>
      <c r="MNO8" s="755"/>
      <c r="MNP8" s="755"/>
      <c r="MNQ8" s="755"/>
      <c r="MNR8" s="755"/>
      <c r="MNS8" s="755"/>
      <c r="MNT8" s="755"/>
      <c r="MNU8" s="755"/>
      <c r="MNV8" s="755"/>
      <c r="MNW8" s="755"/>
      <c r="MNX8" s="755"/>
      <c r="MNY8" s="755"/>
      <c r="MNZ8" s="755"/>
      <c r="MOA8" s="755"/>
      <c r="MOB8" s="755"/>
      <c r="MOC8" s="755"/>
      <c r="MOD8" s="755"/>
      <c r="MOE8" s="755"/>
      <c r="MOF8" s="755"/>
      <c r="MOG8" s="755"/>
      <c r="MOH8" s="755"/>
      <c r="MOI8" s="755"/>
      <c r="MOJ8" s="755"/>
      <c r="MOK8" s="755"/>
      <c r="MOL8" s="755"/>
      <c r="MOM8" s="755"/>
      <c r="MON8" s="755"/>
      <c r="MOO8" s="755"/>
      <c r="MOP8" s="755"/>
      <c r="MOQ8" s="755"/>
      <c r="MOR8" s="755"/>
      <c r="MOS8" s="755"/>
      <c r="MOT8" s="755"/>
      <c r="MOU8" s="755"/>
      <c r="MOV8" s="755"/>
      <c r="MOW8" s="755"/>
      <c r="MOX8" s="755"/>
      <c r="MOY8" s="755"/>
      <c r="MOZ8" s="755"/>
      <c r="MPA8" s="755"/>
      <c r="MPB8" s="755"/>
      <c r="MPC8" s="755"/>
      <c r="MPD8" s="755"/>
      <c r="MPE8" s="755"/>
      <c r="MPF8" s="755"/>
      <c r="MPG8" s="755"/>
      <c r="MPH8" s="755"/>
      <c r="MPI8" s="755"/>
      <c r="MPJ8" s="755"/>
      <c r="MPK8" s="755"/>
      <c r="MPL8" s="755"/>
      <c r="MPM8" s="755"/>
      <c r="MPN8" s="755"/>
      <c r="MPO8" s="755"/>
      <c r="MPP8" s="755"/>
      <c r="MPQ8" s="755"/>
      <c r="MPR8" s="755"/>
      <c r="MPS8" s="755"/>
      <c r="MPT8" s="755"/>
      <c r="MPU8" s="755"/>
      <c r="MPV8" s="755"/>
      <c r="MPW8" s="755"/>
      <c r="MPX8" s="755"/>
      <c r="MPY8" s="755"/>
      <c r="MPZ8" s="755"/>
      <c r="MQA8" s="755"/>
      <c r="MQB8" s="755"/>
      <c r="MQC8" s="755"/>
      <c r="MQD8" s="755"/>
      <c r="MQE8" s="755"/>
      <c r="MQF8" s="755"/>
      <c r="MQG8" s="755"/>
      <c r="MQH8" s="755"/>
      <c r="MQI8" s="755"/>
      <c r="MQJ8" s="755"/>
      <c r="MQK8" s="755"/>
      <c r="MQL8" s="755"/>
      <c r="MQM8" s="755"/>
      <c r="MQN8" s="755"/>
      <c r="MQO8" s="755"/>
      <c r="MQP8" s="755"/>
      <c r="MQQ8" s="755"/>
      <c r="MQR8" s="755"/>
      <c r="MQS8" s="755"/>
      <c r="MQT8" s="755"/>
      <c r="MQU8" s="755"/>
      <c r="MQV8" s="755"/>
      <c r="MQW8" s="755"/>
      <c r="MQX8" s="755"/>
      <c r="MQY8" s="755"/>
      <c r="MQZ8" s="755"/>
      <c r="MRA8" s="755"/>
      <c r="MRB8" s="755"/>
      <c r="MRC8" s="755"/>
      <c r="MRD8" s="755"/>
      <c r="MRE8" s="755"/>
      <c r="MRF8" s="755"/>
      <c r="MRG8" s="755"/>
      <c r="MRH8" s="755"/>
      <c r="MRI8" s="755"/>
      <c r="MRJ8" s="755"/>
      <c r="MRK8" s="755"/>
      <c r="MRL8" s="755"/>
      <c r="MRM8" s="755"/>
      <c r="MRN8" s="755"/>
      <c r="MRO8" s="755"/>
      <c r="MRP8" s="755"/>
      <c r="MRQ8" s="755"/>
      <c r="MRR8" s="755"/>
      <c r="MRS8" s="755"/>
      <c r="MRT8" s="755"/>
      <c r="MRU8" s="755"/>
      <c r="MRV8" s="755"/>
      <c r="MRW8" s="755"/>
      <c r="MRX8" s="755"/>
      <c r="MRY8" s="755"/>
      <c r="MRZ8" s="755"/>
      <c r="MSA8" s="755"/>
      <c r="MSB8" s="755"/>
      <c r="MSC8" s="755"/>
      <c r="MSD8" s="755"/>
      <c r="MSE8" s="755"/>
      <c r="MSF8" s="755"/>
      <c r="MSG8" s="755"/>
      <c r="MSH8" s="755"/>
      <c r="MSI8" s="755"/>
      <c r="MSJ8" s="755"/>
      <c r="MSK8" s="755"/>
      <c r="MSL8" s="755"/>
      <c r="MSM8" s="755"/>
      <c r="MSN8" s="755"/>
      <c r="MSO8" s="755"/>
      <c r="MSP8" s="755"/>
      <c r="MSQ8" s="755"/>
      <c r="MSR8" s="755"/>
      <c r="MSS8" s="755"/>
      <c r="MST8" s="755"/>
      <c r="MSU8" s="755"/>
      <c r="MSV8" s="755"/>
      <c r="MSW8" s="755"/>
      <c r="MSX8" s="755"/>
      <c r="MSY8" s="755"/>
      <c r="MSZ8" s="755"/>
      <c r="MTA8" s="755"/>
      <c r="MTB8" s="755"/>
      <c r="MTC8" s="755"/>
      <c r="MTD8" s="755"/>
      <c r="MTE8" s="755"/>
      <c r="MTF8" s="755"/>
      <c r="MTG8" s="755"/>
      <c r="MTH8" s="755"/>
      <c r="MTI8" s="755"/>
      <c r="MTJ8" s="755"/>
      <c r="MTK8" s="755"/>
      <c r="MTL8" s="755"/>
      <c r="MTM8" s="755"/>
      <c r="MTN8" s="755"/>
      <c r="MTO8" s="755"/>
      <c r="MTP8" s="755"/>
      <c r="MTQ8" s="755"/>
      <c r="MTR8" s="755"/>
      <c r="MTS8" s="755"/>
      <c r="MTT8" s="755"/>
      <c r="MTU8" s="755"/>
      <c r="MTV8" s="755"/>
      <c r="MTW8" s="755"/>
      <c r="MTX8" s="755"/>
      <c r="MTY8" s="755"/>
      <c r="MTZ8" s="755"/>
      <c r="MUA8" s="755"/>
      <c r="MUB8" s="755"/>
      <c r="MUC8" s="755"/>
      <c r="MUD8" s="755"/>
      <c r="MUE8" s="755"/>
      <c r="MUF8" s="755"/>
      <c r="MUG8" s="755"/>
      <c r="MUH8" s="755"/>
      <c r="MUI8" s="755"/>
      <c r="MUJ8" s="755"/>
      <c r="MUK8" s="755"/>
      <c r="MUL8" s="755"/>
      <c r="MUM8" s="755"/>
      <c r="MUN8" s="755"/>
      <c r="MUO8" s="755"/>
      <c r="MUP8" s="755"/>
      <c r="MUQ8" s="755"/>
      <c r="MUR8" s="755"/>
      <c r="MUS8" s="755"/>
      <c r="MUT8" s="755"/>
      <c r="MUU8" s="755"/>
      <c r="MUV8" s="755"/>
      <c r="MUW8" s="755"/>
      <c r="MUX8" s="755"/>
      <c r="MUY8" s="755"/>
      <c r="MUZ8" s="755"/>
      <c r="MVA8" s="755"/>
      <c r="MVB8" s="755"/>
      <c r="MVC8" s="755"/>
      <c r="MVD8" s="755"/>
      <c r="MVE8" s="755"/>
      <c r="MVF8" s="755"/>
      <c r="MVG8" s="755"/>
      <c r="MVH8" s="755"/>
      <c r="MVI8" s="755"/>
      <c r="MVJ8" s="755"/>
      <c r="MVK8" s="755"/>
      <c r="MVL8" s="755"/>
      <c r="MVM8" s="755"/>
      <c r="MVN8" s="755"/>
      <c r="MVO8" s="755"/>
      <c r="MVP8" s="755"/>
      <c r="MVQ8" s="755"/>
      <c r="MVR8" s="755"/>
      <c r="MVS8" s="755"/>
      <c r="MVT8" s="755"/>
      <c r="MVU8" s="755"/>
      <c r="MVV8" s="755"/>
      <c r="MVW8" s="755"/>
      <c r="MVX8" s="755"/>
      <c r="MVY8" s="755"/>
      <c r="MVZ8" s="755"/>
      <c r="MWA8" s="755"/>
      <c r="MWB8" s="755"/>
      <c r="MWC8" s="755"/>
      <c r="MWD8" s="755"/>
      <c r="MWE8" s="755"/>
      <c r="MWF8" s="755"/>
      <c r="MWG8" s="755"/>
      <c r="MWH8" s="755"/>
      <c r="MWI8" s="755"/>
      <c r="MWJ8" s="755"/>
      <c r="MWK8" s="755"/>
      <c r="MWL8" s="755"/>
      <c r="MWM8" s="755"/>
      <c r="MWN8" s="755"/>
      <c r="MWO8" s="755"/>
      <c r="MWP8" s="755"/>
      <c r="MWQ8" s="755"/>
      <c r="MWR8" s="755"/>
      <c r="MWS8" s="755"/>
      <c r="MWT8" s="755"/>
      <c r="MWU8" s="755"/>
      <c r="MWV8" s="755"/>
      <c r="MWW8" s="755"/>
      <c r="MWX8" s="755"/>
      <c r="MWY8" s="755"/>
      <c r="MWZ8" s="755"/>
      <c r="MXA8" s="755"/>
      <c r="MXB8" s="755"/>
      <c r="MXC8" s="755"/>
      <c r="MXD8" s="755"/>
      <c r="MXE8" s="755"/>
      <c r="MXF8" s="755"/>
      <c r="MXG8" s="755"/>
      <c r="MXH8" s="755"/>
      <c r="MXI8" s="755"/>
      <c r="MXJ8" s="755"/>
      <c r="MXK8" s="755"/>
      <c r="MXL8" s="755"/>
      <c r="MXM8" s="755"/>
      <c r="MXN8" s="755"/>
      <c r="MXO8" s="755"/>
      <c r="MXP8" s="755"/>
      <c r="MXQ8" s="755"/>
      <c r="MXR8" s="755"/>
      <c r="MXS8" s="755"/>
      <c r="MXT8" s="755"/>
      <c r="MXU8" s="755"/>
      <c r="MXV8" s="755"/>
      <c r="MXW8" s="755"/>
      <c r="MXX8" s="755"/>
      <c r="MXY8" s="755"/>
      <c r="MXZ8" s="755"/>
      <c r="MYA8" s="755"/>
      <c r="MYB8" s="755"/>
      <c r="MYC8" s="755"/>
      <c r="MYD8" s="755"/>
      <c r="MYE8" s="755"/>
      <c r="MYF8" s="755"/>
      <c r="MYG8" s="755"/>
      <c r="MYH8" s="755"/>
      <c r="MYI8" s="755"/>
      <c r="MYJ8" s="755"/>
      <c r="MYK8" s="755"/>
      <c r="MYL8" s="755"/>
      <c r="MYM8" s="755"/>
      <c r="MYN8" s="755"/>
      <c r="MYO8" s="755"/>
      <c r="MYP8" s="755"/>
      <c r="MYQ8" s="755"/>
      <c r="MYR8" s="755"/>
      <c r="MYS8" s="755"/>
      <c r="MYT8" s="755"/>
      <c r="MYU8" s="755"/>
      <c r="MYV8" s="755"/>
      <c r="MYW8" s="755"/>
      <c r="MYX8" s="755"/>
      <c r="MYY8" s="755"/>
      <c r="MYZ8" s="755"/>
      <c r="MZA8" s="755"/>
      <c r="MZB8" s="755"/>
      <c r="MZC8" s="755"/>
      <c r="MZD8" s="755"/>
      <c r="MZE8" s="755"/>
      <c r="MZF8" s="755"/>
      <c r="MZG8" s="755"/>
      <c r="MZH8" s="755"/>
      <c r="MZI8" s="755"/>
      <c r="MZJ8" s="755"/>
      <c r="MZK8" s="755"/>
      <c r="MZL8" s="755"/>
      <c r="MZM8" s="755"/>
      <c r="MZN8" s="755"/>
      <c r="MZO8" s="755"/>
      <c r="MZP8" s="755"/>
      <c r="MZQ8" s="755"/>
      <c r="MZR8" s="755"/>
      <c r="MZS8" s="755"/>
      <c r="MZT8" s="755"/>
      <c r="MZU8" s="755"/>
      <c r="MZV8" s="755"/>
      <c r="MZW8" s="755"/>
      <c r="MZX8" s="755"/>
      <c r="MZY8" s="755"/>
      <c r="MZZ8" s="755"/>
      <c r="NAA8" s="755"/>
      <c r="NAB8" s="755"/>
      <c r="NAC8" s="755"/>
      <c r="NAD8" s="755"/>
      <c r="NAE8" s="755"/>
      <c r="NAF8" s="755"/>
      <c r="NAG8" s="755"/>
      <c r="NAH8" s="755"/>
      <c r="NAI8" s="755"/>
      <c r="NAJ8" s="755"/>
      <c r="NAK8" s="755"/>
      <c r="NAL8" s="755"/>
      <c r="NAM8" s="755"/>
      <c r="NAN8" s="755"/>
      <c r="NAO8" s="755"/>
      <c r="NAP8" s="755"/>
      <c r="NAQ8" s="755"/>
      <c r="NAR8" s="755"/>
      <c r="NAS8" s="755"/>
      <c r="NAT8" s="755"/>
      <c r="NAU8" s="755"/>
      <c r="NAV8" s="755"/>
      <c r="NAW8" s="755"/>
      <c r="NAX8" s="755"/>
      <c r="NAY8" s="755"/>
      <c r="NAZ8" s="755"/>
      <c r="NBA8" s="755"/>
      <c r="NBB8" s="755"/>
      <c r="NBC8" s="755"/>
      <c r="NBD8" s="755"/>
      <c r="NBE8" s="755"/>
      <c r="NBF8" s="755"/>
      <c r="NBG8" s="755"/>
      <c r="NBH8" s="755"/>
      <c r="NBI8" s="755"/>
      <c r="NBJ8" s="755"/>
      <c r="NBK8" s="755"/>
      <c r="NBL8" s="755"/>
      <c r="NBM8" s="755"/>
      <c r="NBN8" s="755"/>
      <c r="NBO8" s="755"/>
      <c r="NBP8" s="755"/>
      <c r="NBQ8" s="755"/>
      <c r="NBR8" s="755"/>
      <c r="NBS8" s="755"/>
      <c r="NBT8" s="755"/>
      <c r="NBU8" s="755"/>
      <c r="NBV8" s="755"/>
      <c r="NBW8" s="755"/>
      <c r="NBX8" s="755"/>
      <c r="NBY8" s="755"/>
      <c r="NBZ8" s="755"/>
      <c r="NCA8" s="755"/>
      <c r="NCB8" s="755"/>
      <c r="NCC8" s="755"/>
      <c r="NCD8" s="755"/>
      <c r="NCE8" s="755"/>
      <c r="NCF8" s="755"/>
      <c r="NCG8" s="755"/>
      <c r="NCH8" s="755"/>
      <c r="NCI8" s="755"/>
      <c r="NCJ8" s="755"/>
      <c r="NCK8" s="755"/>
      <c r="NCL8" s="755"/>
      <c r="NCM8" s="755"/>
      <c r="NCN8" s="755"/>
      <c r="NCO8" s="755"/>
      <c r="NCP8" s="755"/>
      <c r="NCQ8" s="755"/>
      <c r="NCR8" s="755"/>
      <c r="NCS8" s="755"/>
      <c r="NCT8" s="755"/>
      <c r="NCU8" s="755"/>
      <c r="NCV8" s="755"/>
      <c r="NCW8" s="755"/>
      <c r="NCX8" s="755"/>
      <c r="NCY8" s="755"/>
      <c r="NCZ8" s="755"/>
      <c r="NDA8" s="755"/>
      <c r="NDB8" s="755"/>
      <c r="NDC8" s="755"/>
      <c r="NDD8" s="755"/>
      <c r="NDE8" s="755"/>
      <c r="NDF8" s="755"/>
      <c r="NDG8" s="755"/>
      <c r="NDH8" s="755"/>
      <c r="NDI8" s="755"/>
      <c r="NDJ8" s="755"/>
      <c r="NDK8" s="755"/>
      <c r="NDL8" s="755"/>
      <c r="NDM8" s="755"/>
      <c r="NDN8" s="755"/>
      <c r="NDO8" s="755"/>
      <c r="NDP8" s="755"/>
      <c r="NDQ8" s="755"/>
      <c r="NDR8" s="755"/>
      <c r="NDS8" s="755"/>
      <c r="NDT8" s="755"/>
      <c r="NDU8" s="755"/>
      <c r="NDV8" s="755"/>
      <c r="NDW8" s="755"/>
      <c r="NDX8" s="755"/>
      <c r="NDY8" s="755"/>
      <c r="NDZ8" s="755"/>
      <c r="NEA8" s="755"/>
      <c r="NEB8" s="755"/>
      <c r="NEC8" s="755"/>
      <c r="NED8" s="755"/>
      <c r="NEE8" s="755"/>
      <c r="NEF8" s="755"/>
      <c r="NEG8" s="755"/>
      <c r="NEH8" s="755"/>
      <c r="NEI8" s="755"/>
      <c r="NEJ8" s="755"/>
      <c r="NEK8" s="755"/>
      <c r="NEL8" s="755"/>
      <c r="NEM8" s="755"/>
      <c r="NEN8" s="755"/>
      <c r="NEO8" s="755"/>
      <c r="NEP8" s="755"/>
      <c r="NEQ8" s="755"/>
      <c r="NER8" s="755"/>
      <c r="NES8" s="755"/>
      <c r="NET8" s="755"/>
      <c r="NEU8" s="755"/>
      <c r="NEV8" s="755"/>
      <c r="NEW8" s="755"/>
      <c r="NEX8" s="755"/>
      <c r="NEY8" s="755"/>
      <c r="NEZ8" s="755"/>
      <c r="NFA8" s="755"/>
      <c r="NFB8" s="755"/>
      <c r="NFC8" s="755"/>
      <c r="NFD8" s="755"/>
      <c r="NFE8" s="755"/>
      <c r="NFF8" s="755"/>
      <c r="NFG8" s="755"/>
      <c r="NFH8" s="755"/>
      <c r="NFI8" s="755"/>
      <c r="NFJ8" s="755"/>
      <c r="NFK8" s="755"/>
      <c r="NFL8" s="755"/>
      <c r="NFM8" s="755"/>
      <c r="NFN8" s="755"/>
      <c r="NFO8" s="755"/>
      <c r="NFP8" s="755"/>
      <c r="NFQ8" s="755"/>
      <c r="NFR8" s="755"/>
      <c r="NFS8" s="755"/>
      <c r="NFT8" s="755"/>
      <c r="NFU8" s="755"/>
      <c r="NFV8" s="755"/>
      <c r="NFW8" s="755"/>
      <c r="NFX8" s="755"/>
      <c r="NFY8" s="755"/>
      <c r="NFZ8" s="755"/>
      <c r="NGA8" s="755"/>
      <c r="NGB8" s="755"/>
      <c r="NGC8" s="755"/>
      <c r="NGD8" s="755"/>
      <c r="NGE8" s="755"/>
      <c r="NGF8" s="755"/>
      <c r="NGG8" s="755"/>
      <c r="NGH8" s="755"/>
      <c r="NGI8" s="755"/>
      <c r="NGJ8" s="755"/>
      <c r="NGK8" s="755"/>
      <c r="NGL8" s="755"/>
      <c r="NGM8" s="755"/>
      <c r="NGN8" s="755"/>
      <c r="NGO8" s="755"/>
      <c r="NGP8" s="755"/>
      <c r="NGQ8" s="755"/>
      <c r="NGR8" s="755"/>
      <c r="NGS8" s="755"/>
      <c r="NGT8" s="755"/>
      <c r="NGU8" s="755"/>
      <c r="NGV8" s="755"/>
      <c r="NGW8" s="755"/>
      <c r="NGX8" s="755"/>
      <c r="NGY8" s="755"/>
      <c r="NGZ8" s="755"/>
      <c r="NHA8" s="755"/>
      <c r="NHB8" s="755"/>
      <c r="NHC8" s="755"/>
      <c r="NHD8" s="755"/>
      <c r="NHE8" s="755"/>
      <c r="NHF8" s="755"/>
      <c r="NHG8" s="755"/>
      <c r="NHH8" s="755"/>
      <c r="NHI8" s="755"/>
      <c r="NHJ8" s="755"/>
      <c r="NHK8" s="755"/>
      <c r="NHL8" s="755"/>
      <c r="NHM8" s="755"/>
      <c r="NHN8" s="755"/>
      <c r="NHO8" s="755"/>
      <c r="NHP8" s="755"/>
      <c r="NHQ8" s="755"/>
      <c r="NHR8" s="755"/>
      <c r="NHS8" s="755"/>
      <c r="NHT8" s="755"/>
      <c r="NHU8" s="755"/>
      <c r="NHV8" s="755"/>
      <c r="NHW8" s="755"/>
      <c r="NHX8" s="755"/>
      <c r="NHY8" s="755"/>
      <c r="NHZ8" s="755"/>
      <c r="NIA8" s="755"/>
      <c r="NIB8" s="755"/>
      <c r="NIC8" s="755"/>
      <c r="NID8" s="755"/>
      <c r="NIE8" s="755"/>
      <c r="NIF8" s="755"/>
      <c r="NIG8" s="755"/>
      <c r="NIH8" s="755"/>
      <c r="NII8" s="755"/>
      <c r="NIJ8" s="755"/>
      <c r="NIK8" s="755"/>
      <c r="NIL8" s="755"/>
      <c r="NIM8" s="755"/>
      <c r="NIN8" s="755"/>
      <c r="NIO8" s="755"/>
      <c r="NIP8" s="755"/>
      <c r="NIQ8" s="755"/>
      <c r="NIR8" s="755"/>
      <c r="NIS8" s="755"/>
      <c r="NIT8" s="755"/>
      <c r="NIU8" s="755"/>
      <c r="NIV8" s="755"/>
      <c r="NIW8" s="755"/>
      <c r="NIX8" s="755"/>
      <c r="NIY8" s="755"/>
      <c r="NIZ8" s="755"/>
      <c r="NJA8" s="755"/>
      <c r="NJB8" s="755"/>
      <c r="NJC8" s="755"/>
      <c r="NJD8" s="755"/>
      <c r="NJE8" s="755"/>
      <c r="NJF8" s="755"/>
      <c r="NJG8" s="755"/>
      <c r="NJH8" s="755"/>
      <c r="NJI8" s="755"/>
      <c r="NJJ8" s="755"/>
      <c r="NJK8" s="755"/>
      <c r="NJL8" s="755"/>
      <c r="NJM8" s="755"/>
      <c r="NJN8" s="755"/>
      <c r="NJO8" s="755"/>
      <c r="NJP8" s="755"/>
      <c r="NJQ8" s="755"/>
      <c r="NJR8" s="755"/>
      <c r="NJS8" s="755"/>
      <c r="NJT8" s="755"/>
      <c r="NJU8" s="755"/>
      <c r="NJV8" s="755"/>
      <c r="NJW8" s="755"/>
      <c r="NJX8" s="755"/>
      <c r="NJY8" s="755"/>
      <c r="NJZ8" s="755"/>
      <c r="NKA8" s="755"/>
      <c r="NKB8" s="755"/>
      <c r="NKC8" s="755"/>
      <c r="NKD8" s="755"/>
      <c r="NKE8" s="755"/>
      <c r="NKF8" s="755"/>
      <c r="NKG8" s="755"/>
      <c r="NKH8" s="755"/>
      <c r="NKI8" s="755"/>
      <c r="NKJ8" s="755"/>
      <c r="NKK8" s="755"/>
      <c r="NKL8" s="755"/>
      <c r="NKM8" s="755"/>
      <c r="NKN8" s="755"/>
      <c r="NKO8" s="755"/>
      <c r="NKP8" s="755"/>
      <c r="NKQ8" s="755"/>
      <c r="NKR8" s="755"/>
      <c r="NKS8" s="755"/>
      <c r="NKT8" s="755"/>
      <c r="NKU8" s="755"/>
      <c r="NKV8" s="755"/>
      <c r="NKW8" s="755"/>
      <c r="NKX8" s="755"/>
      <c r="NKY8" s="755"/>
      <c r="NKZ8" s="755"/>
      <c r="NLA8" s="755"/>
      <c r="NLB8" s="755"/>
      <c r="NLC8" s="755"/>
      <c r="NLD8" s="755"/>
      <c r="NLE8" s="755"/>
      <c r="NLF8" s="755"/>
      <c r="NLG8" s="755"/>
      <c r="NLH8" s="755"/>
      <c r="NLI8" s="755"/>
      <c r="NLJ8" s="755"/>
      <c r="NLK8" s="755"/>
      <c r="NLL8" s="755"/>
      <c r="NLM8" s="755"/>
      <c r="NLN8" s="755"/>
      <c r="NLO8" s="755"/>
      <c r="NLP8" s="755"/>
      <c r="NLQ8" s="755"/>
      <c r="NLR8" s="755"/>
      <c r="NLS8" s="755"/>
      <c r="NLT8" s="755"/>
      <c r="NLU8" s="755"/>
      <c r="NLV8" s="755"/>
      <c r="NLW8" s="755"/>
      <c r="NLX8" s="755"/>
      <c r="NLY8" s="755"/>
      <c r="NLZ8" s="755"/>
      <c r="NMA8" s="755"/>
      <c r="NMB8" s="755"/>
      <c r="NMC8" s="755"/>
      <c r="NMD8" s="755"/>
      <c r="NME8" s="755"/>
      <c r="NMF8" s="755"/>
      <c r="NMG8" s="755"/>
      <c r="NMH8" s="755"/>
      <c r="NMI8" s="755"/>
      <c r="NMJ8" s="755"/>
      <c r="NMK8" s="755"/>
      <c r="NML8" s="755"/>
      <c r="NMM8" s="755"/>
      <c r="NMN8" s="755"/>
      <c r="NMO8" s="755"/>
      <c r="NMP8" s="755"/>
      <c r="NMQ8" s="755"/>
      <c r="NMR8" s="755"/>
      <c r="NMS8" s="755"/>
      <c r="NMT8" s="755"/>
      <c r="NMU8" s="755"/>
      <c r="NMV8" s="755"/>
      <c r="NMW8" s="755"/>
      <c r="NMX8" s="755"/>
      <c r="NMY8" s="755"/>
      <c r="NMZ8" s="755"/>
      <c r="NNA8" s="755"/>
      <c r="NNB8" s="755"/>
      <c r="NNC8" s="755"/>
      <c r="NND8" s="755"/>
      <c r="NNE8" s="755"/>
      <c r="NNF8" s="755"/>
      <c r="NNG8" s="755"/>
      <c r="NNH8" s="755"/>
      <c r="NNI8" s="755"/>
      <c r="NNJ8" s="755"/>
      <c r="NNK8" s="755"/>
      <c r="NNL8" s="755"/>
      <c r="NNM8" s="755"/>
      <c r="NNN8" s="755"/>
      <c r="NNO8" s="755"/>
      <c r="NNP8" s="755"/>
      <c r="NNQ8" s="755"/>
      <c r="NNR8" s="755"/>
      <c r="NNS8" s="755"/>
      <c r="NNT8" s="755"/>
      <c r="NNU8" s="755"/>
      <c r="NNV8" s="755"/>
      <c r="NNW8" s="755"/>
      <c r="NNX8" s="755"/>
      <c r="NNY8" s="755"/>
      <c r="NNZ8" s="755"/>
      <c r="NOA8" s="755"/>
      <c r="NOB8" s="755"/>
      <c r="NOC8" s="755"/>
      <c r="NOD8" s="755"/>
      <c r="NOE8" s="755"/>
      <c r="NOF8" s="755"/>
      <c r="NOG8" s="755"/>
      <c r="NOH8" s="755"/>
      <c r="NOI8" s="755"/>
      <c r="NOJ8" s="755"/>
      <c r="NOK8" s="755"/>
      <c r="NOL8" s="755"/>
      <c r="NOM8" s="755"/>
      <c r="NON8" s="755"/>
      <c r="NOO8" s="755"/>
      <c r="NOP8" s="755"/>
      <c r="NOQ8" s="755"/>
      <c r="NOR8" s="755"/>
      <c r="NOS8" s="755"/>
      <c r="NOT8" s="755"/>
      <c r="NOU8" s="755"/>
      <c r="NOV8" s="755"/>
      <c r="NOW8" s="755"/>
      <c r="NOX8" s="755"/>
      <c r="NOY8" s="755"/>
      <c r="NOZ8" s="755"/>
      <c r="NPA8" s="755"/>
      <c r="NPB8" s="755"/>
      <c r="NPC8" s="755"/>
      <c r="NPD8" s="755"/>
      <c r="NPE8" s="755"/>
      <c r="NPF8" s="755"/>
      <c r="NPG8" s="755"/>
      <c r="NPH8" s="755"/>
      <c r="NPI8" s="755"/>
      <c r="NPJ8" s="755"/>
      <c r="NPK8" s="755"/>
      <c r="NPL8" s="755"/>
      <c r="NPM8" s="755"/>
      <c r="NPN8" s="755"/>
      <c r="NPO8" s="755"/>
      <c r="NPP8" s="755"/>
      <c r="NPQ8" s="755"/>
      <c r="NPR8" s="755"/>
      <c r="NPS8" s="755"/>
      <c r="NPT8" s="755"/>
      <c r="NPU8" s="755"/>
      <c r="NPV8" s="755"/>
      <c r="NPW8" s="755"/>
      <c r="NPX8" s="755"/>
      <c r="NPY8" s="755"/>
      <c r="NPZ8" s="755"/>
      <c r="NQA8" s="755"/>
      <c r="NQB8" s="755"/>
      <c r="NQC8" s="755"/>
      <c r="NQD8" s="755"/>
      <c r="NQE8" s="755"/>
      <c r="NQF8" s="755"/>
      <c r="NQG8" s="755"/>
      <c r="NQH8" s="755"/>
      <c r="NQI8" s="755"/>
      <c r="NQJ8" s="755"/>
      <c r="NQK8" s="755"/>
      <c r="NQL8" s="755"/>
      <c r="NQM8" s="755"/>
      <c r="NQN8" s="755"/>
      <c r="NQO8" s="755"/>
      <c r="NQP8" s="755"/>
      <c r="NQQ8" s="755"/>
      <c r="NQR8" s="755"/>
      <c r="NQS8" s="755"/>
      <c r="NQT8" s="755"/>
      <c r="NQU8" s="755"/>
      <c r="NQV8" s="755"/>
      <c r="NQW8" s="755"/>
      <c r="NQX8" s="755"/>
      <c r="NQY8" s="755"/>
      <c r="NQZ8" s="755"/>
      <c r="NRA8" s="755"/>
      <c r="NRB8" s="755"/>
      <c r="NRC8" s="755"/>
      <c r="NRD8" s="755"/>
      <c r="NRE8" s="755"/>
      <c r="NRF8" s="755"/>
      <c r="NRG8" s="755"/>
      <c r="NRH8" s="755"/>
      <c r="NRI8" s="755"/>
      <c r="NRJ8" s="755"/>
      <c r="NRK8" s="755"/>
      <c r="NRL8" s="755"/>
      <c r="NRM8" s="755"/>
      <c r="NRN8" s="755"/>
      <c r="NRO8" s="755"/>
      <c r="NRP8" s="755"/>
      <c r="NRQ8" s="755"/>
      <c r="NRR8" s="755"/>
      <c r="NRS8" s="755"/>
      <c r="NRT8" s="755"/>
      <c r="NRU8" s="755"/>
      <c r="NRV8" s="755"/>
      <c r="NRW8" s="755"/>
      <c r="NRX8" s="755"/>
      <c r="NRY8" s="755"/>
      <c r="NRZ8" s="755"/>
      <c r="NSA8" s="755"/>
      <c r="NSB8" s="755"/>
      <c r="NSC8" s="755"/>
      <c r="NSD8" s="755"/>
      <c r="NSE8" s="755"/>
      <c r="NSF8" s="755"/>
      <c r="NSG8" s="755"/>
      <c r="NSH8" s="755"/>
      <c r="NSI8" s="755"/>
      <c r="NSJ8" s="755"/>
      <c r="NSK8" s="755"/>
      <c r="NSL8" s="755"/>
      <c r="NSM8" s="755"/>
      <c r="NSN8" s="755"/>
      <c r="NSO8" s="755"/>
      <c r="NSP8" s="755"/>
      <c r="NSQ8" s="755"/>
      <c r="NSR8" s="755"/>
      <c r="NSS8" s="755"/>
      <c r="NST8" s="755"/>
      <c r="NSU8" s="755"/>
      <c r="NSV8" s="755"/>
      <c r="NSW8" s="755"/>
      <c r="NSX8" s="755"/>
      <c r="NSY8" s="755"/>
      <c r="NSZ8" s="755"/>
      <c r="NTA8" s="755"/>
      <c r="NTB8" s="755"/>
      <c r="NTC8" s="755"/>
      <c r="NTD8" s="755"/>
      <c r="NTE8" s="755"/>
      <c r="NTF8" s="755"/>
      <c r="NTG8" s="755"/>
      <c r="NTH8" s="755"/>
      <c r="NTI8" s="755"/>
      <c r="NTJ8" s="755"/>
      <c r="NTK8" s="755"/>
      <c r="NTL8" s="755"/>
      <c r="NTM8" s="755"/>
      <c r="NTN8" s="755"/>
      <c r="NTO8" s="755"/>
      <c r="NTP8" s="755"/>
      <c r="NTQ8" s="755"/>
      <c r="NTR8" s="755"/>
      <c r="NTS8" s="755"/>
      <c r="NTT8" s="755"/>
      <c r="NTU8" s="755"/>
      <c r="NTV8" s="755"/>
      <c r="NTW8" s="755"/>
      <c r="NTX8" s="755"/>
      <c r="NTY8" s="755"/>
      <c r="NTZ8" s="755"/>
      <c r="NUA8" s="755"/>
      <c r="NUB8" s="755"/>
      <c r="NUC8" s="755"/>
      <c r="NUD8" s="755"/>
      <c r="NUE8" s="755"/>
      <c r="NUF8" s="755"/>
      <c r="NUG8" s="755"/>
      <c r="NUH8" s="755"/>
      <c r="NUI8" s="755"/>
      <c r="NUJ8" s="755"/>
      <c r="NUK8" s="755"/>
      <c r="NUL8" s="755"/>
      <c r="NUM8" s="755"/>
      <c r="NUN8" s="755"/>
      <c r="NUO8" s="755"/>
      <c r="NUP8" s="755"/>
      <c r="NUQ8" s="755"/>
      <c r="NUR8" s="755"/>
      <c r="NUS8" s="755"/>
      <c r="NUT8" s="755"/>
      <c r="NUU8" s="755"/>
      <c r="NUV8" s="755"/>
      <c r="NUW8" s="755"/>
      <c r="NUX8" s="755"/>
      <c r="NUY8" s="755"/>
      <c r="NUZ8" s="755"/>
      <c r="NVA8" s="755"/>
      <c r="NVB8" s="755"/>
      <c r="NVC8" s="755"/>
      <c r="NVD8" s="755"/>
      <c r="NVE8" s="755"/>
      <c r="NVF8" s="755"/>
      <c r="NVG8" s="755"/>
      <c r="NVH8" s="755"/>
      <c r="NVI8" s="755"/>
      <c r="NVJ8" s="755"/>
      <c r="NVK8" s="755"/>
      <c r="NVL8" s="755"/>
      <c r="NVM8" s="755"/>
      <c r="NVN8" s="755"/>
      <c r="NVO8" s="755"/>
      <c r="NVP8" s="755"/>
      <c r="NVQ8" s="755"/>
      <c r="NVR8" s="755"/>
      <c r="NVS8" s="755"/>
      <c r="NVT8" s="755"/>
      <c r="NVU8" s="755"/>
      <c r="NVV8" s="755"/>
      <c r="NVW8" s="755"/>
      <c r="NVX8" s="755"/>
      <c r="NVY8" s="755"/>
      <c r="NVZ8" s="755"/>
      <c r="NWA8" s="755"/>
      <c r="NWB8" s="755"/>
      <c r="NWC8" s="755"/>
      <c r="NWD8" s="755"/>
      <c r="NWE8" s="755"/>
      <c r="NWF8" s="755"/>
      <c r="NWG8" s="755"/>
      <c r="NWH8" s="755"/>
      <c r="NWI8" s="755"/>
      <c r="NWJ8" s="755"/>
      <c r="NWK8" s="755"/>
      <c r="NWL8" s="755"/>
      <c r="NWM8" s="755"/>
      <c r="NWN8" s="755"/>
      <c r="NWO8" s="755"/>
      <c r="NWP8" s="755"/>
      <c r="NWQ8" s="755"/>
      <c r="NWR8" s="755"/>
      <c r="NWS8" s="755"/>
      <c r="NWT8" s="755"/>
      <c r="NWU8" s="755"/>
      <c r="NWV8" s="755"/>
      <c r="NWW8" s="755"/>
      <c r="NWX8" s="755"/>
      <c r="NWY8" s="755"/>
      <c r="NWZ8" s="755"/>
      <c r="NXA8" s="755"/>
      <c r="NXB8" s="755"/>
      <c r="NXC8" s="755"/>
      <c r="NXD8" s="755"/>
      <c r="NXE8" s="755"/>
      <c r="NXF8" s="755"/>
      <c r="NXG8" s="755"/>
      <c r="NXH8" s="755"/>
      <c r="NXI8" s="755"/>
      <c r="NXJ8" s="755"/>
      <c r="NXK8" s="755"/>
      <c r="NXL8" s="755"/>
      <c r="NXM8" s="755"/>
      <c r="NXN8" s="755"/>
      <c r="NXO8" s="755"/>
      <c r="NXP8" s="755"/>
      <c r="NXQ8" s="755"/>
      <c r="NXR8" s="755"/>
      <c r="NXS8" s="755"/>
      <c r="NXT8" s="755"/>
      <c r="NXU8" s="755"/>
      <c r="NXV8" s="755"/>
      <c r="NXW8" s="755"/>
      <c r="NXX8" s="755"/>
      <c r="NXY8" s="755"/>
      <c r="NXZ8" s="755"/>
      <c r="NYA8" s="755"/>
      <c r="NYB8" s="755"/>
      <c r="NYC8" s="755"/>
      <c r="NYD8" s="755"/>
      <c r="NYE8" s="755"/>
      <c r="NYF8" s="755"/>
      <c r="NYG8" s="755"/>
      <c r="NYH8" s="755"/>
      <c r="NYI8" s="755"/>
      <c r="NYJ8" s="755"/>
      <c r="NYK8" s="755"/>
      <c r="NYL8" s="755"/>
      <c r="NYM8" s="755"/>
      <c r="NYN8" s="755"/>
      <c r="NYO8" s="755"/>
      <c r="NYP8" s="755"/>
      <c r="NYQ8" s="755"/>
      <c r="NYR8" s="755"/>
      <c r="NYS8" s="755"/>
      <c r="NYT8" s="755"/>
      <c r="NYU8" s="755"/>
      <c r="NYV8" s="755"/>
      <c r="NYW8" s="755"/>
      <c r="NYX8" s="755"/>
      <c r="NYY8" s="755"/>
      <c r="NYZ8" s="755"/>
      <c r="NZA8" s="755"/>
      <c r="NZB8" s="755"/>
      <c r="NZC8" s="755"/>
      <c r="NZD8" s="755"/>
      <c r="NZE8" s="755"/>
      <c r="NZF8" s="755"/>
      <c r="NZG8" s="755"/>
      <c r="NZH8" s="755"/>
      <c r="NZI8" s="755"/>
      <c r="NZJ8" s="755"/>
      <c r="NZK8" s="755"/>
      <c r="NZL8" s="755"/>
      <c r="NZM8" s="755"/>
      <c r="NZN8" s="755"/>
      <c r="NZO8" s="755"/>
      <c r="NZP8" s="755"/>
      <c r="NZQ8" s="755"/>
      <c r="NZR8" s="755"/>
      <c r="NZS8" s="755"/>
      <c r="NZT8" s="755"/>
      <c r="NZU8" s="755"/>
      <c r="NZV8" s="755"/>
      <c r="NZW8" s="755"/>
      <c r="NZX8" s="755"/>
      <c r="NZY8" s="755"/>
      <c r="NZZ8" s="755"/>
      <c r="OAA8" s="755"/>
      <c r="OAB8" s="755"/>
      <c r="OAC8" s="755"/>
      <c r="OAD8" s="755"/>
      <c r="OAE8" s="755"/>
      <c r="OAF8" s="755"/>
      <c r="OAG8" s="755"/>
      <c r="OAH8" s="755"/>
      <c r="OAI8" s="755"/>
      <c r="OAJ8" s="755"/>
      <c r="OAK8" s="755"/>
      <c r="OAL8" s="755"/>
      <c r="OAM8" s="755"/>
      <c r="OAN8" s="755"/>
      <c r="OAO8" s="755"/>
      <c r="OAP8" s="755"/>
      <c r="OAQ8" s="755"/>
      <c r="OAR8" s="755"/>
      <c r="OAS8" s="755"/>
      <c r="OAT8" s="755"/>
      <c r="OAU8" s="755"/>
      <c r="OAV8" s="755"/>
      <c r="OAW8" s="755"/>
      <c r="OAX8" s="755"/>
      <c r="OAY8" s="755"/>
      <c r="OAZ8" s="755"/>
      <c r="OBA8" s="755"/>
      <c r="OBB8" s="755"/>
      <c r="OBC8" s="755"/>
      <c r="OBD8" s="755"/>
      <c r="OBE8" s="755"/>
      <c r="OBF8" s="755"/>
      <c r="OBG8" s="755"/>
      <c r="OBH8" s="755"/>
      <c r="OBI8" s="755"/>
      <c r="OBJ8" s="755"/>
      <c r="OBK8" s="755"/>
      <c r="OBL8" s="755"/>
      <c r="OBM8" s="755"/>
      <c r="OBN8" s="755"/>
      <c r="OBO8" s="755"/>
      <c r="OBP8" s="755"/>
      <c r="OBQ8" s="755"/>
      <c r="OBR8" s="755"/>
      <c r="OBS8" s="755"/>
      <c r="OBT8" s="755"/>
      <c r="OBU8" s="755"/>
      <c r="OBV8" s="755"/>
      <c r="OBW8" s="755"/>
      <c r="OBX8" s="755"/>
      <c r="OBY8" s="755"/>
      <c r="OBZ8" s="755"/>
      <c r="OCA8" s="755"/>
      <c r="OCB8" s="755"/>
      <c r="OCC8" s="755"/>
      <c r="OCD8" s="755"/>
      <c r="OCE8" s="755"/>
      <c r="OCF8" s="755"/>
      <c r="OCG8" s="755"/>
      <c r="OCH8" s="755"/>
      <c r="OCI8" s="755"/>
      <c r="OCJ8" s="755"/>
      <c r="OCK8" s="755"/>
      <c r="OCL8" s="755"/>
      <c r="OCM8" s="755"/>
      <c r="OCN8" s="755"/>
      <c r="OCO8" s="755"/>
      <c r="OCP8" s="755"/>
      <c r="OCQ8" s="755"/>
      <c r="OCR8" s="755"/>
      <c r="OCS8" s="755"/>
      <c r="OCT8" s="755"/>
      <c r="OCU8" s="755"/>
      <c r="OCV8" s="755"/>
      <c r="OCW8" s="755"/>
      <c r="OCX8" s="755"/>
      <c r="OCY8" s="755"/>
      <c r="OCZ8" s="755"/>
      <c r="ODA8" s="755"/>
      <c r="ODB8" s="755"/>
      <c r="ODC8" s="755"/>
      <c r="ODD8" s="755"/>
      <c r="ODE8" s="755"/>
      <c r="ODF8" s="755"/>
      <c r="ODG8" s="755"/>
      <c r="ODH8" s="755"/>
      <c r="ODI8" s="755"/>
      <c r="ODJ8" s="755"/>
      <c r="ODK8" s="755"/>
      <c r="ODL8" s="755"/>
      <c r="ODM8" s="755"/>
      <c r="ODN8" s="755"/>
      <c r="ODO8" s="755"/>
      <c r="ODP8" s="755"/>
      <c r="ODQ8" s="755"/>
      <c r="ODR8" s="755"/>
      <c r="ODS8" s="755"/>
      <c r="ODT8" s="755"/>
      <c r="ODU8" s="755"/>
      <c r="ODV8" s="755"/>
      <c r="ODW8" s="755"/>
      <c r="ODX8" s="755"/>
      <c r="ODY8" s="755"/>
      <c r="ODZ8" s="755"/>
      <c r="OEA8" s="755"/>
      <c r="OEB8" s="755"/>
      <c r="OEC8" s="755"/>
      <c r="OED8" s="755"/>
      <c r="OEE8" s="755"/>
      <c r="OEF8" s="755"/>
      <c r="OEG8" s="755"/>
      <c r="OEH8" s="755"/>
      <c r="OEI8" s="755"/>
      <c r="OEJ8" s="755"/>
      <c r="OEK8" s="755"/>
      <c r="OEL8" s="755"/>
      <c r="OEM8" s="755"/>
      <c r="OEN8" s="755"/>
      <c r="OEO8" s="755"/>
      <c r="OEP8" s="755"/>
      <c r="OEQ8" s="755"/>
      <c r="OER8" s="755"/>
      <c r="OES8" s="755"/>
      <c r="OET8" s="755"/>
      <c r="OEU8" s="755"/>
      <c r="OEV8" s="755"/>
      <c r="OEW8" s="755"/>
      <c r="OEX8" s="755"/>
      <c r="OEY8" s="755"/>
      <c r="OEZ8" s="755"/>
      <c r="OFA8" s="755"/>
      <c r="OFB8" s="755"/>
      <c r="OFC8" s="755"/>
      <c r="OFD8" s="755"/>
      <c r="OFE8" s="755"/>
      <c r="OFF8" s="755"/>
      <c r="OFG8" s="755"/>
      <c r="OFH8" s="755"/>
      <c r="OFI8" s="755"/>
      <c r="OFJ8" s="755"/>
      <c r="OFK8" s="755"/>
      <c r="OFL8" s="755"/>
      <c r="OFM8" s="755"/>
      <c r="OFN8" s="755"/>
      <c r="OFO8" s="755"/>
      <c r="OFP8" s="755"/>
      <c r="OFQ8" s="755"/>
      <c r="OFR8" s="755"/>
      <c r="OFS8" s="755"/>
      <c r="OFT8" s="755"/>
      <c r="OFU8" s="755"/>
      <c r="OFV8" s="755"/>
      <c r="OFW8" s="755"/>
      <c r="OFX8" s="755"/>
      <c r="OFY8" s="755"/>
      <c r="OFZ8" s="755"/>
      <c r="OGA8" s="755"/>
      <c r="OGB8" s="755"/>
      <c r="OGC8" s="755"/>
      <c r="OGD8" s="755"/>
      <c r="OGE8" s="755"/>
      <c r="OGF8" s="755"/>
      <c r="OGG8" s="755"/>
      <c r="OGH8" s="755"/>
      <c r="OGI8" s="755"/>
      <c r="OGJ8" s="755"/>
      <c r="OGK8" s="755"/>
      <c r="OGL8" s="755"/>
      <c r="OGM8" s="755"/>
      <c r="OGN8" s="755"/>
      <c r="OGO8" s="755"/>
      <c r="OGP8" s="755"/>
      <c r="OGQ8" s="755"/>
      <c r="OGR8" s="755"/>
      <c r="OGS8" s="755"/>
      <c r="OGT8" s="755"/>
      <c r="OGU8" s="755"/>
      <c r="OGV8" s="755"/>
      <c r="OGW8" s="755"/>
      <c r="OGX8" s="755"/>
      <c r="OGY8" s="755"/>
      <c r="OGZ8" s="755"/>
      <c r="OHA8" s="755"/>
      <c r="OHB8" s="755"/>
      <c r="OHC8" s="755"/>
      <c r="OHD8" s="755"/>
      <c r="OHE8" s="755"/>
      <c r="OHF8" s="755"/>
      <c r="OHG8" s="755"/>
      <c r="OHH8" s="755"/>
      <c r="OHI8" s="755"/>
      <c r="OHJ8" s="755"/>
      <c r="OHK8" s="755"/>
      <c r="OHL8" s="755"/>
      <c r="OHM8" s="755"/>
      <c r="OHN8" s="755"/>
      <c r="OHO8" s="755"/>
      <c r="OHP8" s="755"/>
      <c r="OHQ8" s="755"/>
      <c r="OHR8" s="755"/>
      <c r="OHS8" s="755"/>
      <c r="OHT8" s="755"/>
      <c r="OHU8" s="755"/>
      <c r="OHV8" s="755"/>
      <c r="OHW8" s="755"/>
      <c r="OHX8" s="755"/>
      <c r="OHY8" s="755"/>
      <c r="OHZ8" s="755"/>
      <c r="OIA8" s="755"/>
      <c r="OIB8" s="755"/>
      <c r="OIC8" s="755"/>
      <c r="OID8" s="755"/>
      <c r="OIE8" s="755"/>
      <c r="OIF8" s="755"/>
      <c r="OIG8" s="755"/>
      <c r="OIH8" s="755"/>
      <c r="OII8" s="755"/>
      <c r="OIJ8" s="755"/>
      <c r="OIK8" s="755"/>
      <c r="OIL8" s="755"/>
      <c r="OIM8" s="755"/>
      <c r="OIN8" s="755"/>
      <c r="OIO8" s="755"/>
      <c r="OIP8" s="755"/>
      <c r="OIQ8" s="755"/>
      <c r="OIR8" s="755"/>
      <c r="OIS8" s="755"/>
      <c r="OIT8" s="755"/>
      <c r="OIU8" s="755"/>
      <c r="OIV8" s="755"/>
      <c r="OIW8" s="755"/>
      <c r="OIX8" s="755"/>
      <c r="OIY8" s="755"/>
      <c r="OIZ8" s="755"/>
      <c r="OJA8" s="755"/>
      <c r="OJB8" s="755"/>
      <c r="OJC8" s="755"/>
      <c r="OJD8" s="755"/>
      <c r="OJE8" s="755"/>
      <c r="OJF8" s="755"/>
      <c r="OJG8" s="755"/>
      <c r="OJH8" s="755"/>
      <c r="OJI8" s="755"/>
      <c r="OJJ8" s="755"/>
      <c r="OJK8" s="755"/>
      <c r="OJL8" s="755"/>
      <c r="OJM8" s="755"/>
      <c r="OJN8" s="755"/>
      <c r="OJO8" s="755"/>
      <c r="OJP8" s="755"/>
      <c r="OJQ8" s="755"/>
      <c r="OJR8" s="755"/>
      <c r="OJS8" s="755"/>
      <c r="OJT8" s="755"/>
      <c r="OJU8" s="755"/>
      <c r="OJV8" s="755"/>
      <c r="OJW8" s="755"/>
      <c r="OJX8" s="755"/>
      <c r="OJY8" s="755"/>
      <c r="OJZ8" s="755"/>
      <c r="OKA8" s="755"/>
      <c r="OKB8" s="755"/>
      <c r="OKC8" s="755"/>
      <c r="OKD8" s="755"/>
      <c r="OKE8" s="755"/>
      <c r="OKF8" s="755"/>
      <c r="OKG8" s="755"/>
      <c r="OKH8" s="755"/>
      <c r="OKI8" s="755"/>
      <c r="OKJ8" s="755"/>
      <c r="OKK8" s="755"/>
      <c r="OKL8" s="755"/>
      <c r="OKM8" s="755"/>
      <c r="OKN8" s="755"/>
      <c r="OKO8" s="755"/>
      <c r="OKP8" s="755"/>
      <c r="OKQ8" s="755"/>
      <c r="OKR8" s="755"/>
      <c r="OKS8" s="755"/>
      <c r="OKT8" s="755"/>
      <c r="OKU8" s="755"/>
      <c r="OKV8" s="755"/>
      <c r="OKW8" s="755"/>
      <c r="OKX8" s="755"/>
      <c r="OKY8" s="755"/>
      <c r="OKZ8" s="755"/>
      <c r="OLA8" s="755"/>
      <c r="OLB8" s="755"/>
      <c r="OLC8" s="755"/>
      <c r="OLD8" s="755"/>
      <c r="OLE8" s="755"/>
      <c r="OLF8" s="755"/>
      <c r="OLG8" s="755"/>
      <c r="OLH8" s="755"/>
      <c r="OLI8" s="755"/>
      <c r="OLJ8" s="755"/>
      <c r="OLK8" s="755"/>
      <c r="OLL8" s="755"/>
      <c r="OLM8" s="755"/>
      <c r="OLN8" s="755"/>
      <c r="OLO8" s="755"/>
      <c r="OLP8" s="755"/>
      <c r="OLQ8" s="755"/>
      <c r="OLR8" s="755"/>
      <c r="OLS8" s="755"/>
      <c r="OLT8" s="755"/>
      <c r="OLU8" s="755"/>
      <c r="OLV8" s="755"/>
      <c r="OLW8" s="755"/>
      <c r="OLX8" s="755"/>
      <c r="OLY8" s="755"/>
      <c r="OLZ8" s="755"/>
      <c r="OMA8" s="755"/>
      <c r="OMB8" s="755"/>
      <c r="OMC8" s="755"/>
      <c r="OMD8" s="755"/>
      <c r="OME8" s="755"/>
      <c r="OMF8" s="755"/>
      <c r="OMG8" s="755"/>
      <c r="OMH8" s="755"/>
      <c r="OMI8" s="755"/>
      <c r="OMJ8" s="755"/>
      <c r="OMK8" s="755"/>
      <c r="OML8" s="755"/>
      <c r="OMM8" s="755"/>
      <c r="OMN8" s="755"/>
      <c r="OMO8" s="755"/>
      <c r="OMP8" s="755"/>
      <c r="OMQ8" s="755"/>
      <c r="OMR8" s="755"/>
      <c r="OMS8" s="755"/>
      <c r="OMT8" s="755"/>
      <c r="OMU8" s="755"/>
      <c r="OMV8" s="755"/>
      <c r="OMW8" s="755"/>
      <c r="OMX8" s="755"/>
      <c r="OMY8" s="755"/>
      <c r="OMZ8" s="755"/>
      <c r="ONA8" s="755"/>
      <c r="ONB8" s="755"/>
      <c r="ONC8" s="755"/>
      <c r="OND8" s="755"/>
      <c r="ONE8" s="755"/>
      <c r="ONF8" s="755"/>
      <c r="ONG8" s="755"/>
      <c r="ONH8" s="755"/>
      <c r="ONI8" s="755"/>
      <c r="ONJ8" s="755"/>
      <c r="ONK8" s="755"/>
      <c r="ONL8" s="755"/>
      <c r="ONM8" s="755"/>
      <c r="ONN8" s="755"/>
      <c r="ONO8" s="755"/>
      <c r="ONP8" s="755"/>
      <c r="ONQ8" s="755"/>
      <c r="ONR8" s="755"/>
      <c r="ONS8" s="755"/>
      <c r="ONT8" s="755"/>
      <c r="ONU8" s="755"/>
      <c r="ONV8" s="755"/>
      <c r="ONW8" s="755"/>
      <c r="ONX8" s="755"/>
      <c r="ONY8" s="755"/>
      <c r="ONZ8" s="755"/>
      <c r="OOA8" s="755"/>
      <c r="OOB8" s="755"/>
      <c r="OOC8" s="755"/>
      <c r="OOD8" s="755"/>
      <c r="OOE8" s="755"/>
      <c r="OOF8" s="755"/>
      <c r="OOG8" s="755"/>
      <c r="OOH8" s="755"/>
      <c r="OOI8" s="755"/>
      <c r="OOJ8" s="755"/>
      <c r="OOK8" s="755"/>
      <c r="OOL8" s="755"/>
      <c r="OOM8" s="755"/>
      <c r="OON8" s="755"/>
      <c r="OOO8" s="755"/>
      <c r="OOP8" s="755"/>
      <c r="OOQ8" s="755"/>
      <c r="OOR8" s="755"/>
      <c r="OOS8" s="755"/>
      <c r="OOT8" s="755"/>
      <c r="OOU8" s="755"/>
      <c r="OOV8" s="755"/>
      <c r="OOW8" s="755"/>
      <c r="OOX8" s="755"/>
      <c r="OOY8" s="755"/>
      <c r="OOZ8" s="755"/>
      <c r="OPA8" s="755"/>
      <c r="OPB8" s="755"/>
      <c r="OPC8" s="755"/>
      <c r="OPD8" s="755"/>
      <c r="OPE8" s="755"/>
      <c r="OPF8" s="755"/>
      <c r="OPG8" s="755"/>
      <c r="OPH8" s="755"/>
      <c r="OPI8" s="755"/>
      <c r="OPJ8" s="755"/>
      <c r="OPK8" s="755"/>
      <c r="OPL8" s="755"/>
      <c r="OPM8" s="755"/>
      <c r="OPN8" s="755"/>
      <c r="OPO8" s="755"/>
      <c r="OPP8" s="755"/>
      <c r="OPQ8" s="755"/>
      <c r="OPR8" s="755"/>
      <c r="OPS8" s="755"/>
      <c r="OPT8" s="755"/>
      <c r="OPU8" s="755"/>
      <c r="OPV8" s="755"/>
      <c r="OPW8" s="755"/>
      <c r="OPX8" s="755"/>
      <c r="OPY8" s="755"/>
      <c r="OPZ8" s="755"/>
      <c r="OQA8" s="755"/>
      <c r="OQB8" s="755"/>
      <c r="OQC8" s="755"/>
      <c r="OQD8" s="755"/>
      <c r="OQE8" s="755"/>
      <c r="OQF8" s="755"/>
      <c r="OQG8" s="755"/>
      <c r="OQH8" s="755"/>
      <c r="OQI8" s="755"/>
      <c r="OQJ8" s="755"/>
      <c r="OQK8" s="755"/>
      <c r="OQL8" s="755"/>
      <c r="OQM8" s="755"/>
      <c r="OQN8" s="755"/>
      <c r="OQO8" s="755"/>
      <c r="OQP8" s="755"/>
      <c r="OQQ8" s="755"/>
      <c r="OQR8" s="755"/>
      <c r="OQS8" s="755"/>
      <c r="OQT8" s="755"/>
      <c r="OQU8" s="755"/>
      <c r="OQV8" s="755"/>
      <c r="OQW8" s="755"/>
      <c r="OQX8" s="755"/>
      <c r="OQY8" s="755"/>
      <c r="OQZ8" s="755"/>
      <c r="ORA8" s="755"/>
      <c r="ORB8" s="755"/>
      <c r="ORC8" s="755"/>
      <c r="ORD8" s="755"/>
      <c r="ORE8" s="755"/>
      <c r="ORF8" s="755"/>
      <c r="ORG8" s="755"/>
      <c r="ORH8" s="755"/>
      <c r="ORI8" s="755"/>
      <c r="ORJ8" s="755"/>
      <c r="ORK8" s="755"/>
      <c r="ORL8" s="755"/>
      <c r="ORM8" s="755"/>
      <c r="ORN8" s="755"/>
      <c r="ORO8" s="755"/>
      <c r="ORP8" s="755"/>
      <c r="ORQ8" s="755"/>
      <c r="ORR8" s="755"/>
      <c r="ORS8" s="755"/>
      <c r="ORT8" s="755"/>
      <c r="ORU8" s="755"/>
      <c r="ORV8" s="755"/>
      <c r="ORW8" s="755"/>
      <c r="ORX8" s="755"/>
      <c r="ORY8" s="755"/>
      <c r="ORZ8" s="755"/>
      <c r="OSA8" s="755"/>
      <c r="OSB8" s="755"/>
      <c r="OSC8" s="755"/>
      <c r="OSD8" s="755"/>
      <c r="OSE8" s="755"/>
      <c r="OSF8" s="755"/>
      <c r="OSG8" s="755"/>
      <c r="OSH8" s="755"/>
      <c r="OSI8" s="755"/>
      <c r="OSJ8" s="755"/>
      <c r="OSK8" s="755"/>
      <c r="OSL8" s="755"/>
      <c r="OSM8" s="755"/>
      <c r="OSN8" s="755"/>
      <c r="OSO8" s="755"/>
      <c r="OSP8" s="755"/>
      <c r="OSQ8" s="755"/>
      <c r="OSR8" s="755"/>
      <c r="OSS8" s="755"/>
      <c r="OST8" s="755"/>
      <c r="OSU8" s="755"/>
      <c r="OSV8" s="755"/>
      <c r="OSW8" s="755"/>
      <c r="OSX8" s="755"/>
      <c r="OSY8" s="755"/>
      <c r="OSZ8" s="755"/>
      <c r="OTA8" s="755"/>
      <c r="OTB8" s="755"/>
      <c r="OTC8" s="755"/>
      <c r="OTD8" s="755"/>
      <c r="OTE8" s="755"/>
      <c r="OTF8" s="755"/>
      <c r="OTG8" s="755"/>
      <c r="OTH8" s="755"/>
      <c r="OTI8" s="755"/>
      <c r="OTJ8" s="755"/>
      <c r="OTK8" s="755"/>
      <c r="OTL8" s="755"/>
      <c r="OTM8" s="755"/>
      <c r="OTN8" s="755"/>
      <c r="OTO8" s="755"/>
      <c r="OTP8" s="755"/>
      <c r="OTQ8" s="755"/>
      <c r="OTR8" s="755"/>
      <c r="OTS8" s="755"/>
      <c r="OTT8" s="755"/>
      <c r="OTU8" s="755"/>
      <c r="OTV8" s="755"/>
      <c r="OTW8" s="755"/>
      <c r="OTX8" s="755"/>
      <c r="OTY8" s="755"/>
      <c r="OTZ8" s="755"/>
      <c r="OUA8" s="755"/>
      <c r="OUB8" s="755"/>
      <c r="OUC8" s="755"/>
      <c r="OUD8" s="755"/>
      <c r="OUE8" s="755"/>
      <c r="OUF8" s="755"/>
      <c r="OUG8" s="755"/>
      <c r="OUH8" s="755"/>
      <c r="OUI8" s="755"/>
      <c r="OUJ8" s="755"/>
      <c r="OUK8" s="755"/>
      <c r="OUL8" s="755"/>
      <c r="OUM8" s="755"/>
      <c r="OUN8" s="755"/>
      <c r="OUO8" s="755"/>
      <c r="OUP8" s="755"/>
      <c r="OUQ8" s="755"/>
      <c r="OUR8" s="755"/>
      <c r="OUS8" s="755"/>
      <c r="OUT8" s="755"/>
      <c r="OUU8" s="755"/>
      <c r="OUV8" s="755"/>
      <c r="OUW8" s="755"/>
      <c r="OUX8" s="755"/>
      <c r="OUY8" s="755"/>
      <c r="OUZ8" s="755"/>
      <c r="OVA8" s="755"/>
      <c r="OVB8" s="755"/>
      <c r="OVC8" s="755"/>
      <c r="OVD8" s="755"/>
      <c r="OVE8" s="755"/>
      <c r="OVF8" s="755"/>
      <c r="OVG8" s="755"/>
      <c r="OVH8" s="755"/>
      <c r="OVI8" s="755"/>
      <c r="OVJ8" s="755"/>
      <c r="OVK8" s="755"/>
      <c r="OVL8" s="755"/>
      <c r="OVM8" s="755"/>
      <c r="OVN8" s="755"/>
      <c r="OVO8" s="755"/>
      <c r="OVP8" s="755"/>
      <c r="OVQ8" s="755"/>
      <c r="OVR8" s="755"/>
      <c r="OVS8" s="755"/>
      <c r="OVT8" s="755"/>
      <c r="OVU8" s="755"/>
      <c r="OVV8" s="755"/>
      <c r="OVW8" s="755"/>
      <c r="OVX8" s="755"/>
      <c r="OVY8" s="755"/>
      <c r="OVZ8" s="755"/>
      <c r="OWA8" s="755"/>
      <c r="OWB8" s="755"/>
      <c r="OWC8" s="755"/>
      <c r="OWD8" s="755"/>
      <c r="OWE8" s="755"/>
      <c r="OWF8" s="755"/>
      <c r="OWG8" s="755"/>
      <c r="OWH8" s="755"/>
      <c r="OWI8" s="755"/>
      <c r="OWJ8" s="755"/>
      <c r="OWK8" s="755"/>
      <c r="OWL8" s="755"/>
      <c r="OWM8" s="755"/>
      <c r="OWN8" s="755"/>
      <c r="OWO8" s="755"/>
      <c r="OWP8" s="755"/>
      <c r="OWQ8" s="755"/>
      <c r="OWR8" s="755"/>
      <c r="OWS8" s="755"/>
      <c r="OWT8" s="755"/>
      <c r="OWU8" s="755"/>
      <c r="OWV8" s="755"/>
      <c r="OWW8" s="755"/>
      <c r="OWX8" s="755"/>
      <c r="OWY8" s="755"/>
      <c r="OWZ8" s="755"/>
      <c r="OXA8" s="755"/>
      <c r="OXB8" s="755"/>
      <c r="OXC8" s="755"/>
      <c r="OXD8" s="755"/>
      <c r="OXE8" s="755"/>
      <c r="OXF8" s="755"/>
      <c r="OXG8" s="755"/>
      <c r="OXH8" s="755"/>
      <c r="OXI8" s="755"/>
      <c r="OXJ8" s="755"/>
      <c r="OXK8" s="755"/>
      <c r="OXL8" s="755"/>
      <c r="OXM8" s="755"/>
      <c r="OXN8" s="755"/>
      <c r="OXO8" s="755"/>
      <c r="OXP8" s="755"/>
      <c r="OXQ8" s="755"/>
      <c r="OXR8" s="755"/>
      <c r="OXS8" s="755"/>
      <c r="OXT8" s="755"/>
      <c r="OXU8" s="755"/>
      <c r="OXV8" s="755"/>
      <c r="OXW8" s="755"/>
      <c r="OXX8" s="755"/>
      <c r="OXY8" s="755"/>
      <c r="OXZ8" s="755"/>
      <c r="OYA8" s="755"/>
      <c r="OYB8" s="755"/>
      <c r="OYC8" s="755"/>
      <c r="OYD8" s="755"/>
      <c r="OYE8" s="755"/>
      <c r="OYF8" s="755"/>
      <c r="OYG8" s="755"/>
      <c r="OYH8" s="755"/>
      <c r="OYI8" s="755"/>
      <c r="OYJ8" s="755"/>
      <c r="OYK8" s="755"/>
      <c r="OYL8" s="755"/>
      <c r="OYM8" s="755"/>
      <c r="OYN8" s="755"/>
      <c r="OYO8" s="755"/>
      <c r="OYP8" s="755"/>
      <c r="OYQ8" s="755"/>
      <c r="OYR8" s="755"/>
      <c r="OYS8" s="755"/>
      <c r="OYT8" s="755"/>
      <c r="OYU8" s="755"/>
      <c r="OYV8" s="755"/>
      <c r="OYW8" s="755"/>
      <c r="OYX8" s="755"/>
      <c r="OYY8" s="755"/>
      <c r="OYZ8" s="755"/>
      <c r="OZA8" s="755"/>
      <c r="OZB8" s="755"/>
      <c r="OZC8" s="755"/>
      <c r="OZD8" s="755"/>
      <c r="OZE8" s="755"/>
      <c r="OZF8" s="755"/>
      <c r="OZG8" s="755"/>
      <c r="OZH8" s="755"/>
      <c r="OZI8" s="755"/>
      <c r="OZJ8" s="755"/>
      <c r="OZK8" s="755"/>
      <c r="OZL8" s="755"/>
      <c r="OZM8" s="755"/>
      <c r="OZN8" s="755"/>
      <c r="OZO8" s="755"/>
      <c r="OZP8" s="755"/>
      <c r="OZQ8" s="755"/>
      <c r="OZR8" s="755"/>
      <c r="OZS8" s="755"/>
      <c r="OZT8" s="755"/>
      <c r="OZU8" s="755"/>
      <c r="OZV8" s="755"/>
      <c r="OZW8" s="755"/>
      <c r="OZX8" s="755"/>
      <c r="OZY8" s="755"/>
      <c r="OZZ8" s="755"/>
      <c r="PAA8" s="755"/>
      <c r="PAB8" s="755"/>
      <c r="PAC8" s="755"/>
      <c r="PAD8" s="755"/>
      <c r="PAE8" s="755"/>
      <c r="PAF8" s="755"/>
      <c r="PAG8" s="755"/>
      <c r="PAH8" s="755"/>
      <c r="PAI8" s="755"/>
      <c r="PAJ8" s="755"/>
      <c r="PAK8" s="755"/>
      <c r="PAL8" s="755"/>
      <c r="PAM8" s="755"/>
      <c r="PAN8" s="755"/>
      <c r="PAO8" s="755"/>
      <c r="PAP8" s="755"/>
      <c r="PAQ8" s="755"/>
      <c r="PAR8" s="755"/>
      <c r="PAS8" s="755"/>
      <c r="PAT8" s="755"/>
      <c r="PAU8" s="755"/>
      <c r="PAV8" s="755"/>
      <c r="PAW8" s="755"/>
      <c r="PAX8" s="755"/>
      <c r="PAY8" s="755"/>
      <c r="PAZ8" s="755"/>
      <c r="PBA8" s="755"/>
      <c r="PBB8" s="755"/>
      <c r="PBC8" s="755"/>
      <c r="PBD8" s="755"/>
      <c r="PBE8" s="755"/>
      <c r="PBF8" s="755"/>
      <c r="PBG8" s="755"/>
      <c r="PBH8" s="755"/>
      <c r="PBI8" s="755"/>
      <c r="PBJ8" s="755"/>
      <c r="PBK8" s="755"/>
      <c r="PBL8" s="755"/>
      <c r="PBM8" s="755"/>
      <c r="PBN8" s="755"/>
      <c r="PBO8" s="755"/>
      <c r="PBP8" s="755"/>
      <c r="PBQ8" s="755"/>
      <c r="PBR8" s="755"/>
      <c r="PBS8" s="755"/>
      <c r="PBT8" s="755"/>
      <c r="PBU8" s="755"/>
      <c r="PBV8" s="755"/>
      <c r="PBW8" s="755"/>
      <c r="PBX8" s="755"/>
      <c r="PBY8" s="755"/>
      <c r="PBZ8" s="755"/>
      <c r="PCA8" s="755"/>
      <c r="PCB8" s="755"/>
      <c r="PCC8" s="755"/>
      <c r="PCD8" s="755"/>
      <c r="PCE8" s="755"/>
      <c r="PCF8" s="755"/>
      <c r="PCG8" s="755"/>
      <c r="PCH8" s="755"/>
      <c r="PCI8" s="755"/>
      <c r="PCJ8" s="755"/>
      <c r="PCK8" s="755"/>
      <c r="PCL8" s="755"/>
      <c r="PCM8" s="755"/>
      <c r="PCN8" s="755"/>
      <c r="PCO8" s="755"/>
      <c r="PCP8" s="755"/>
      <c r="PCQ8" s="755"/>
      <c r="PCR8" s="755"/>
      <c r="PCS8" s="755"/>
      <c r="PCT8" s="755"/>
      <c r="PCU8" s="755"/>
      <c r="PCV8" s="755"/>
      <c r="PCW8" s="755"/>
      <c r="PCX8" s="755"/>
      <c r="PCY8" s="755"/>
      <c r="PCZ8" s="755"/>
      <c r="PDA8" s="755"/>
      <c r="PDB8" s="755"/>
      <c r="PDC8" s="755"/>
      <c r="PDD8" s="755"/>
      <c r="PDE8" s="755"/>
      <c r="PDF8" s="755"/>
      <c r="PDG8" s="755"/>
      <c r="PDH8" s="755"/>
      <c r="PDI8" s="755"/>
      <c r="PDJ8" s="755"/>
      <c r="PDK8" s="755"/>
      <c r="PDL8" s="755"/>
      <c r="PDM8" s="755"/>
      <c r="PDN8" s="755"/>
      <c r="PDO8" s="755"/>
      <c r="PDP8" s="755"/>
      <c r="PDQ8" s="755"/>
      <c r="PDR8" s="755"/>
      <c r="PDS8" s="755"/>
      <c r="PDT8" s="755"/>
      <c r="PDU8" s="755"/>
      <c r="PDV8" s="755"/>
      <c r="PDW8" s="755"/>
      <c r="PDX8" s="755"/>
      <c r="PDY8" s="755"/>
      <c r="PDZ8" s="755"/>
      <c r="PEA8" s="755"/>
      <c r="PEB8" s="755"/>
      <c r="PEC8" s="755"/>
      <c r="PED8" s="755"/>
      <c r="PEE8" s="755"/>
      <c r="PEF8" s="755"/>
      <c r="PEG8" s="755"/>
      <c r="PEH8" s="755"/>
      <c r="PEI8" s="755"/>
      <c r="PEJ8" s="755"/>
      <c r="PEK8" s="755"/>
      <c r="PEL8" s="755"/>
      <c r="PEM8" s="755"/>
      <c r="PEN8" s="755"/>
      <c r="PEO8" s="755"/>
      <c r="PEP8" s="755"/>
      <c r="PEQ8" s="755"/>
      <c r="PER8" s="755"/>
      <c r="PES8" s="755"/>
      <c r="PET8" s="755"/>
      <c r="PEU8" s="755"/>
      <c r="PEV8" s="755"/>
      <c r="PEW8" s="755"/>
      <c r="PEX8" s="755"/>
      <c r="PEY8" s="755"/>
      <c r="PEZ8" s="755"/>
      <c r="PFA8" s="755"/>
      <c r="PFB8" s="755"/>
      <c r="PFC8" s="755"/>
      <c r="PFD8" s="755"/>
      <c r="PFE8" s="755"/>
      <c r="PFF8" s="755"/>
      <c r="PFG8" s="755"/>
      <c r="PFH8" s="755"/>
      <c r="PFI8" s="755"/>
      <c r="PFJ8" s="755"/>
      <c r="PFK8" s="755"/>
      <c r="PFL8" s="755"/>
      <c r="PFM8" s="755"/>
      <c r="PFN8" s="755"/>
      <c r="PFO8" s="755"/>
      <c r="PFP8" s="755"/>
      <c r="PFQ8" s="755"/>
      <c r="PFR8" s="755"/>
      <c r="PFS8" s="755"/>
      <c r="PFT8" s="755"/>
      <c r="PFU8" s="755"/>
      <c r="PFV8" s="755"/>
      <c r="PFW8" s="755"/>
      <c r="PFX8" s="755"/>
      <c r="PFY8" s="755"/>
      <c r="PFZ8" s="755"/>
      <c r="PGA8" s="755"/>
      <c r="PGB8" s="755"/>
      <c r="PGC8" s="755"/>
      <c r="PGD8" s="755"/>
      <c r="PGE8" s="755"/>
      <c r="PGF8" s="755"/>
      <c r="PGG8" s="755"/>
      <c r="PGH8" s="755"/>
      <c r="PGI8" s="755"/>
      <c r="PGJ8" s="755"/>
      <c r="PGK8" s="755"/>
      <c r="PGL8" s="755"/>
      <c r="PGM8" s="755"/>
      <c r="PGN8" s="755"/>
      <c r="PGO8" s="755"/>
      <c r="PGP8" s="755"/>
      <c r="PGQ8" s="755"/>
      <c r="PGR8" s="755"/>
      <c r="PGS8" s="755"/>
      <c r="PGT8" s="755"/>
      <c r="PGU8" s="755"/>
      <c r="PGV8" s="755"/>
      <c r="PGW8" s="755"/>
      <c r="PGX8" s="755"/>
      <c r="PGY8" s="755"/>
      <c r="PGZ8" s="755"/>
      <c r="PHA8" s="755"/>
      <c r="PHB8" s="755"/>
      <c r="PHC8" s="755"/>
      <c r="PHD8" s="755"/>
      <c r="PHE8" s="755"/>
      <c r="PHF8" s="755"/>
      <c r="PHG8" s="755"/>
      <c r="PHH8" s="755"/>
      <c r="PHI8" s="755"/>
      <c r="PHJ8" s="755"/>
      <c r="PHK8" s="755"/>
      <c r="PHL8" s="755"/>
      <c r="PHM8" s="755"/>
      <c r="PHN8" s="755"/>
      <c r="PHO8" s="755"/>
      <c r="PHP8" s="755"/>
      <c r="PHQ8" s="755"/>
      <c r="PHR8" s="755"/>
      <c r="PHS8" s="755"/>
      <c r="PHT8" s="755"/>
      <c r="PHU8" s="755"/>
      <c r="PHV8" s="755"/>
      <c r="PHW8" s="755"/>
      <c r="PHX8" s="755"/>
      <c r="PHY8" s="755"/>
      <c r="PHZ8" s="755"/>
      <c r="PIA8" s="755"/>
      <c r="PIB8" s="755"/>
      <c r="PIC8" s="755"/>
      <c r="PID8" s="755"/>
      <c r="PIE8" s="755"/>
      <c r="PIF8" s="755"/>
      <c r="PIG8" s="755"/>
      <c r="PIH8" s="755"/>
      <c r="PII8" s="755"/>
      <c r="PIJ8" s="755"/>
      <c r="PIK8" s="755"/>
      <c r="PIL8" s="755"/>
      <c r="PIM8" s="755"/>
      <c r="PIN8" s="755"/>
      <c r="PIO8" s="755"/>
      <c r="PIP8" s="755"/>
      <c r="PIQ8" s="755"/>
      <c r="PIR8" s="755"/>
      <c r="PIS8" s="755"/>
      <c r="PIT8" s="755"/>
      <c r="PIU8" s="755"/>
      <c r="PIV8" s="755"/>
      <c r="PIW8" s="755"/>
      <c r="PIX8" s="755"/>
      <c r="PIY8" s="755"/>
      <c r="PIZ8" s="755"/>
      <c r="PJA8" s="755"/>
      <c r="PJB8" s="755"/>
      <c r="PJC8" s="755"/>
      <c r="PJD8" s="755"/>
      <c r="PJE8" s="755"/>
      <c r="PJF8" s="755"/>
      <c r="PJG8" s="755"/>
      <c r="PJH8" s="755"/>
      <c r="PJI8" s="755"/>
      <c r="PJJ8" s="755"/>
      <c r="PJK8" s="755"/>
      <c r="PJL8" s="755"/>
      <c r="PJM8" s="755"/>
      <c r="PJN8" s="755"/>
      <c r="PJO8" s="755"/>
      <c r="PJP8" s="755"/>
      <c r="PJQ8" s="755"/>
      <c r="PJR8" s="755"/>
      <c r="PJS8" s="755"/>
      <c r="PJT8" s="755"/>
      <c r="PJU8" s="755"/>
      <c r="PJV8" s="755"/>
      <c r="PJW8" s="755"/>
      <c r="PJX8" s="755"/>
      <c r="PJY8" s="755"/>
      <c r="PJZ8" s="755"/>
      <c r="PKA8" s="755"/>
      <c r="PKB8" s="755"/>
      <c r="PKC8" s="755"/>
      <c r="PKD8" s="755"/>
      <c r="PKE8" s="755"/>
      <c r="PKF8" s="755"/>
      <c r="PKG8" s="755"/>
      <c r="PKH8" s="755"/>
      <c r="PKI8" s="755"/>
      <c r="PKJ8" s="755"/>
      <c r="PKK8" s="755"/>
      <c r="PKL8" s="755"/>
      <c r="PKM8" s="755"/>
      <c r="PKN8" s="755"/>
      <c r="PKO8" s="755"/>
      <c r="PKP8" s="755"/>
      <c r="PKQ8" s="755"/>
      <c r="PKR8" s="755"/>
      <c r="PKS8" s="755"/>
      <c r="PKT8" s="755"/>
      <c r="PKU8" s="755"/>
      <c r="PKV8" s="755"/>
      <c r="PKW8" s="755"/>
      <c r="PKX8" s="755"/>
      <c r="PKY8" s="755"/>
      <c r="PKZ8" s="755"/>
      <c r="PLA8" s="755"/>
      <c r="PLB8" s="755"/>
      <c r="PLC8" s="755"/>
      <c r="PLD8" s="755"/>
      <c r="PLE8" s="755"/>
      <c r="PLF8" s="755"/>
      <c r="PLG8" s="755"/>
      <c r="PLH8" s="755"/>
      <c r="PLI8" s="755"/>
      <c r="PLJ8" s="755"/>
      <c r="PLK8" s="755"/>
      <c r="PLL8" s="755"/>
      <c r="PLM8" s="755"/>
      <c r="PLN8" s="755"/>
      <c r="PLO8" s="755"/>
      <c r="PLP8" s="755"/>
      <c r="PLQ8" s="755"/>
      <c r="PLR8" s="755"/>
      <c r="PLS8" s="755"/>
      <c r="PLT8" s="755"/>
      <c r="PLU8" s="755"/>
      <c r="PLV8" s="755"/>
      <c r="PLW8" s="755"/>
      <c r="PLX8" s="755"/>
      <c r="PLY8" s="755"/>
      <c r="PLZ8" s="755"/>
      <c r="PMA8" s="755"/>
      <c r="PMB8" s="755"/>
      <c r="PMC8" s="755"/>
      <c r="PMD8" s="755"/>
      <c r="PME8" s="755"/>
      <c r="PMF8" s="755"/>
      <c r="PMG8" s="755"/>
      <c r="PMH8" s="755"/>
      <c r="PMI8" s="755"/>
      <c r="PMJ8" s="755"/>
      <c r="PMK8" s="755"/>
      <c r="PML8" s="755"/>
      <c r="PMM8" s="755"/>
      <c r="PMN8" s="755"/>
      <c r="PMO8" s="755"/>
      <c r="PMP8" s="755"/>
      <c r="PMQ8" s="755"/>
      <c r="PMR8" s="755"/>
      <c r="PMS8" s="755"/>
      <c r="PMT8" s="755"/>
      <c r="PMU8" s="755"/>
      <c r="PMV8" s="755"/>
      <c r="PMW8" s="755"/>
      <c r="PMX8" s="755"/>
      <c r="PMY8" s="755"/>
      <c r="PMZ8" s="755"/>
      <c r="PNA8" s="755"/>
      <c r="PNB8" s="755"/>
      <c r="PNC8" s="755"/>
      <c r="PND8" s="755"/>
      <c r="PNE8" s="755"/>
      <c r="PNF8" s="755"/>
      <c r="PNG8" s="755"/>
      <c r="PNH8" s="755"/>
      <c r="PNI8" s="755"/>
      <c r="PNJ8" s="755"/>
      <c r="PNK8" s="755"/>
      <c r="PNL8" s="755"/>
      <c r="PNM8" s="755"/>
      <c r="PNN8" s="755"/>
      <c r="PNO8" s="755"/>
      <c r="PNP8" s="755"/>
      <c r="PNQ8" s="755"/>
      <c r="PNR8" s="755"/>
      <c r="PNS8" s="755"/>
      <c r="PNT8" s="755"/>
      <c r="PNU8" s="755"/>
      <c r="PNV8" s="755"/>
      <c r="PNW8" s="755"/>
      <c r="PNX8" s="755"/>
      <c r="PNY8" s="755"/>
      <c r="PNZ8" s="755"/>
      <c r="POA8" s="755"/>
      <c r="POB8" s="755"/>
      <c r="POC8" s="755"/>
      <c r="POD8" s="755"/>
      <c r="POE8" s="755"/>
      <c r="POF8" s="755"/>
      <c r="POG8" s="755"/>
      <c r="POH8" s="755"/>
      <c r="POI8" s="755"/>
      <c r="POJ8" s="755"/>
      <c r="POK8" s="755"/>
      <c r="POL8" s="755"/>
      <c r="POM8" s="755"/>
      <c r="PON8" s="755"/>
      <c r="POO8" s="755"/>
      <c r="POP8" s="755"/>
      <c r="POQ8" s="755"/>
      <c r="POR8" s="755"/>
      <c r="POS8" s="755"/>
      <c r="POT8" s="755"/>
      <c r="POU8" s="755"/>
      <c r="POV8" s="755"/>
      <c r="POW8" s="755"/>
      <c r="POX8" s="755"/>
      <c r="POY8" s="755"/>
      <c r="POZ8" s="755"/>
      <c r="PPA8" s="755"/>
      <c r="PPB8" s="755"/>
      <c r="PPC8" s="755"/>
      <c r="PPD8" s="755"/>
      <c r="PPE8" s="755"/>
      <c r="PPF8" s="755"/>
      <c r="PPG8" s="755"/>
      <c r="PPH8" s="755"/>
      <c r="PPI8" s="755"/>
      <c r="PPJ8" s="755"/>
      <c r="PPK8" s="755"/>
      <c r="PPL8" s="755"/>
      <c r="PPM8" s="755"/>
      <c r="PPN8" s="755"/>
      <c r="PPO8" s="755"/>
      <c r="PPP8" s="755"/>
      <c r="PPQ8" s="755"/>
      <c r="PPR8" s="755"/>
      <c r="PPS8" s="755"/>
      <c r="PPT8" s="755"/>
      <c r="PPU8" s="755"/>
      <c r="PPV8" s="755"/>
      <c r="PPW8" s="755"/>
      <c r="PPX8" s="755"/>
      <c r="PPY8" s="755"/>
      <c r="PPZ8" s="755"/>
      <c r="PQA8" s="755"/>
      <c r="PQB8" s="755"/>
      <c r="PQC8" s="755"/>
      <c r="PQD8" s="755"/>
      <c r="PQE8" s="755"/>
      <c r="PQF8" s="755"/>
      <c r="PQG8" s="755"/>
      <c r="PQH8" s="755"/>
      <c r="PQI8" s="755"/>
      <c r="PQJ8" s="755"/>
      <c r="PQK8" s="755"/>
      <c r="PQL8" s="755"/>
      <c r="PQM8" s="755"/>
      <c r="PQN8" s="755"/>
      <c r="PQO8" s="755"/>
      <c r="PQP8" s="755"/>
      <c r="PQQ8" s="755"/>
      <c r="PQR8" s="755"/>
      <c r="PQS8" s="755"/>
      <c r="PQT8" s="755"/>
      <c r="PQU8" s="755"/>
      <c r="PQV8" s="755"/>
      <c r="PQW8" s="755"/>
      <c r="PQX8" s="755"/>
      <c r="PQY8" s="755"/>
      <c r="PQZ8" s="755"/>
      <c r="PRA8" s="755"/>
      <c r="PRB8" s="755"/>
      <c r="PRC8" s="755"/>
      <c r="PRD8" s="755"/>
      <c r="PRE8" s="755"/>
      <c r="PRF8" s="755"/>
      <c r="PRG8" s="755"/>
      <c r="PRH8" s="755"/>
      <c r="PRI8" s="755"/>
      <c r="PRJ8" s="755"/>
      <c r="PRK8" s="755"/>
      <c r="PRL8" s="755"/>
      <c r="PRM8" s="755"/>
      <c r="PRN8" s="755"/>
      <c r="PRO8" s="755"/>
      <c r="PRP8" s="755"/>
      <c r="PRQ8" s="755"/>
      <c r="PRR8" s="755"/>
      <c r="PRS8" s="755"/>
      <c r="PRT8" s="755"/>
      <c r="PRU8" s="755"/>
      <c r="PRV8" s="755"/>
      <c r="PRW8" s="755"/>
      <c r="PRX8" s="755"/>
      <c r="PRY8" s="755"/>
      <c r="PRZ8" s="755"/>
      <c r="PSA8" s="755"/>
      <c r="PSB8" s="755"/>
      <c r="PSC8" s="755"/>
      <c r="PSD8" s="755"/>
      <c r="PSE8" s="755"/>
      <c r="PSF8" s="755"/>
      <c r="PSG8" s="755"/>
      <c r="PSH8" s="755"/>
      <c r="PSI8" s="755"/>
      <c r="PSJ8" s="755"/>
      <c r="PSK8" s="755"/>
      <c r="PSL8" s="755"/>
      <c r="PSM8" s="755"/>
      <c r="PSN8" s="755"/>
      <c r="PSO8" s="755"/>
      <c r="PSP8" s="755"/>
      <c r="PSQ8" s="755"/>
      <c r="PSR8" s="755"/>
      <c r="PSS8" s="755"/>
      <c r="PST8" s="755"/>
      <c r="PSU8" s="755"/>
      <c r="PSV8" s="755"/>
      <c r="PSW8" s="755"/>
      <c r="PSX8" s="755"/>
      <c r="PSY8" s="755"/>
      <c r="PSZ8" s="755"/>
      <c r="PTA8" s="755"/>
      <c r="PTB8" s="755"/>
      <c r="PTC8" s="755"/>
      <c r="PTD8" s="755"/>
      <c r="PTE8" s="755"/>
      <c r="PTF8" s="755"/>
      <c r="PTG8" s="755"/>
      <c r="PTH8" s="755"/>
      <c r="PTI8" s="755"/>
      <c r="PTJ8" s="755"/>
      <c r="PTK8" s="755"/>
      <c r="PTL8" s="755"/>
      <c r="PTM8" s="755"/>
      <c r="PTN8" s="755"/>
      <c r="PTO8" s="755"/>
      <c r="PTP8" s="755"/>
      <c r="PTQ8" s="755"/>
      <c r="PTR8" s="755"/>
      <c r="PTS8" s="755"/>
      <c r="PTT8" s="755"/>
      <c r="PTU8" s="755"/>
      <c r="PTV8" s="755"/>
      <c r="PTW8" s="755"/>
      <c r="PTX8" s="755"/>
      <c r="PTY8" s="755"/>
      <c r="PTZ8" s="755"/>
      <c r="PUA8" s="755"/>
      <c r="PUB8" s="755"/>
      <c r="PUC8" s="755"/>
      <c r="PUD8" s="755"/>
      <c r="PUE8" s="755"/>
      <c r="PUF8" s="755"/>
      <c r="PUG8" s="755"/>
      <c r="PUH8" s="755"/>
      <c r="PUI8" s="755"/>
      <c r="PUJ8" s="755"/>
      <c r="PUK8" s="755"/>
      <c r="PUL8" s="755"/>
      <c r="PUM8" s="755"/>
      <c r="PUN8" s="755"/>
      <c r="PUO8" s="755"/>
      <c r="PUP8" s="755"/>
      <c r="PUQ8" s="755"/>
      <c r="PUR8" s="755"/>
      <c r="PUS8" s="755"/>
      <c r="PUT8" s="755"/>
      <c r="PUU8" s="755"/>
      <c r="PUV8" s="755"/>
      <c r="PUW8" s="755"/>
      <c r="PUX8" s="755"/>
      <c r="PUY8" s="755"/>
      <c r="PUZ8" s="755"/>
      <c r="PVA8" s="755"/>
      <c r="PVB8" s="755"/>
      <c r="PVC8" s="755"/>
      <c r="PVD8" s="755"/>
      <c r="PVE8" s="755"/>
      <c r="PVF8" s="755"/>
      <c r="PVG8" s="755"/>
      <c r="PVH8" s="755"/>
      <c r="PVI8" s="755"/>
      <c r="PVJ8" s="755"/>
      <c r="PVK8" s="755"/>
      <c r="PVL8" s="755"/>
      <c r="PVM8" s="755"/>
      <c r="PVN8" s="755"/>
      <c r="PVO8" s="755"/>
      <c r="PVP8" s="755"/>
      <c r="PVQ8" s="755"/>
      <c r="PVR8" s="755"/>
      <c r="PVS8" s="755"/>
      <c r="PVT8" s="755"/>
      <c r="PVU8" s="755"/>
      <c r="PVV8" s="755"/>
      <c r="PVW8" s="755"/>
      <c r="PVX8" s="755"/>
      <c r="PVY8" s="755"/>
      <c r="PVZ8" s="755"/>
      <c r="PWA8" s="755"/>
      <c r="PWB8" s="755"/>
      <c r="PWC8" s="755"/>
      <c r="PWD8" s="755"/>
      <c r="PWE8" s="755"/>
      <c r="PWF8" s="755"/>
      <c r="PWG8" s="755"/>
      <c r="PWH8" s="755"/>
      <c r="PWI8" s="755"/>
      <c r="PWJ8" s="755"/>
      <c r="PWK8" s="755"/>
      <c r="PWL8" s="755"/>
      <c r="PWM8" s="755"/>
      <c r="PWN8" s="755"/>
      <c r="PWO8" s="755"/>
      <c r="PWP8" s="755"/>
      <c r="PWQ8" s="755"/>
      <c r="PWR8" s="755"/>
      <c r="PWS8" s="755"/>
      <c r="PWT8" s="755"/>
      <c r="PWU8" s="755"/>
      <c r="PWV8" s="755"/>
      <c r="PWW8" s="755"/>
      <c r="PWX8" s="755"/>
      <c r="PWY8" s="755"/>
      <c r="PWZ8" s="755"/>
      <c r="PXA8" s="755"/>
      <c r="PXB8" s="755"/>
      <c r="PXC8" s="755"/>
      <c r="PXD8" s="755"/>
      <c r="PXE8" s="755"/>
      <c r="PXF8" s="755"/>
      <c r="PXG8" s="755"/>
      <c r="PXH8" s="755"/>
      <c r="PXI8" s="755"/>
      <c r="PXJ8" s="755"/>
      <c r="PXK8" s="755"/>
      <c r="PXL8" s="755"/>
      <c r="PXM8" s="755"/>
      <c r="PXN8" s="755"/>
      <c r="PXO8" s="755"/>
      <c r="PXP8" s="755"/>
      <c r="PXQ8" s="755"/>
      <c r="PXR8" s="755"/>
      <c r="PXS8" s="755"/>
      <c r="PXT8" s="755"/>
      <c r="PXU8" s="755"/>
      <c r="PXV8" s="755"/>
      <c r="PXW8" s="755"/>
      <c r="PXX8" s="755"/>
      <c r="PXY8" s="755"/>
      <c r="PXZ8" s="755"/>
      <c r="PYA8" s="755"/>
      <c r="PYB8" s="755"/>
      <c r="PYC8" s="755"/>
      <c r="PYD8" s="755"/>
      <c r="PYE8" s="755"/>
      <c r="PYF8" s="755"/>
      <c r="PYG8" s="755"/>
      <c r="PYH8" s="755"/>
      <c r="PYI8" s="755"/>
      <c r="PYJ8" s="755"/>
      <c r="PYK8" s="755"/>
      <c r="PYL8" s="755"/>
      <c r="PYM8" s="755"/>
      <c r="PYN8" s="755"/>
      <c r="PYO8" s="755"/>
      <c r="PYP8" s="755"/>
      <c r="PYQ8" s="755"/>
      <c r="PYR8" s="755"/>
      <c r="PYS8" s="755"/>
      <c r="PYT8" s="755"/>
      <c r="PYU8" s="755"/>
      <c r="PYV8" s="755"/>
      <c r="PYW8" s="755"/>
      <c r="PYX8" s="755"/>
      <c r="PYY8" s="755"/>
      <c r="PYZ8" s="755"/>
      <c r="PZA8" s="755"/>
      <c r="PZB8" s="755"/>
      <c r="PZC8" s="755"/>
      <c r="PZD8" s="755"/>
      <c r="PZE8" s="755"/>
      <c r="PZF8" s="755"/>
      <c r="PZG8" s="755"/>
      <c r="PZH8" s="755"/>
      <c r="PZI8" s="755"/>
      <c r="PZJ8" s="755"/>
      <c r="PZK8" s="755"/>
      <c r="PZL8" s="755"/>
      <c r="PZM8" s="755"/>
      <c r="PZN8" s="755"/>
      <c r="PZO8" s="755"/>
      <c r="PZP8" s="755"/>
      <c r="PZQ8" s="755"/>
      <c r="PZR8" s="755"/>
      <c r="PZS8" s="755"/>
      <c r="PZT8" s="755"/>
      <c r="PZU8" s="755"/>
      <c r="PZV8" s="755"/>
      <c r="PZW8" s="755"/>
      <c r="PZX8" s="755"/>
      <c r="PZY8" s="755"/>
      <c r="PZZ8" s="755"/>
      <c r="QAA8" s="755"/>
      <c r="QAB8" s="755"/>
      <c r="QAC8" s="755"/>
      <c r="QAD8" s="755"/>
      <c r="QAE8" s="755"/>
      <c r="QAF8" s="755"/>
      <c r="QAG8" s="755"/>
      <c r="QAH8" s="755"/>
      <c r="QAI8" s="755"/>
      <c r="QAJ8" s="755"/>
      <c r="QAK8" s="755"/>
      <c r="QAL8" s="755"/>
      <c r="QAM8" s="755"/>
      <c r="QAN8" s="755"/>
      <c r="QAO8" s="755"/>
      <c r="QAP8" s="755"/>
      <c r="QAQ8" s="755"/>
      <c r="QAR8" s="755"/>
      <c r="QAS8" s="755"/>
      <c r="QAT8" s="755"/>
      <c r="QAU8" s="755"/>
      <c r="QAV8" s="755"/>
      <c r="QAW8" s="755"/>
      <c r="QAX8" s="755"/>
      <c r="QAY8" s="755"/>
      <c r="QAZ8" s="755"/>
      <c r="QBA8" s="755"/>
      <c r="QBB8" s="755"/>
      <c r="QBC8" s="755"/>
      <c r="QBD8" s="755"/>
      <c r="QBE8" s="755"/>
      <c r="QBF8" s="755"/>
      <c r="QBG8" s="755"/>
      <c r="QBH8" s="755"/>
      <c r="QBI8" s="755"/>
      <c r="QBJ8" s="755"/>
      <c r="QBK8" s="755"/>
      <c r="QBL8" s="755"/>
      <c r="QBM8" s="755"/>
      <c r="QBN8" s="755"/>
      <c r="QBO8" s="755"/>
      <c r="QBP8" s="755"/>
      <c r="QBQ8" s="755"/>
      <c r="QBR8" s="755"/>
      <c r="QBS8" s="755"/>
      <c r="QBT8" s="755"/>
      <c r="QBU8" s="755"/>
      <c r="QBV8" s="755"/>
      <c r="QBW8" s="755"/>
      <c r="QBX8" s="755"/>
      <c r="QBY8" s="755"/>
      <c r="QBZ8" s="755"/>
      <c r="QCA8" s="755"/>
      <c r="QCB8" s="755"/>
      <c r="QCC8" s="755"/>
      <c r="QCD8" s="755"/>
      <c r="QCE8" s="755"/>
      <c r="QCF8" s="755"/>
      <c r="QCG8" s="755"/>
      <c r="QCH8" s="755"/>
      <c r="QCI8" s="755"/>
      <c r="QCJ8" s="755"/>
      <c r="QCK8" s="755"/>
      <c r="QCL8" s="755"/>
      <c r="QCM8" s="755"/>
      <c r="QCN8" s="755"/>
      <c r="QCO8" s="755"/>
      <c r="QCP8" s="755"/>
      <c r="QCQ8" s="755"/>
      <c r="QCR8" s="755"/>
      <c r="QCS8" s="755"/>
      <c r="QCT8" s="755"/>
      <c r="QCU8" s="755"/>
      <c r="QCV8" s="755"/>
      <c r="QCW8" s="755"/>
      <c r="QCX8" s="755"/>
      <c r="QCY8" s="755"/>
      <c r="QCZ8" s="755"/>
      <c r="QDA8" s="755"/>
      <c r="QDB8" s="755"/>
      <c r="QDC8" s="755"/>
      <c r="QDD8" s="755"/>
      <c r="QDE8" s="755"/>
      <c r="QDF8" s="755"/>
      <c r="QDG8" s="755"/>
      <c r="QDH8" s="755"/>
      <c r="QDI8" s="755"/>
      <c r="QDJ8" s="755"/>
      <c r="QDK8" s="755"/>
      <c r="QDL8" s="755"/>
      <c r="QDM8" s="755"/>
      <c r="QDN8" s="755"/>
      <c r="QDO8" s="755"/>
      <c r="QDP8" s="755"/>
      <c r="QDQ8" s="755"/>
      <c r="QDR8" s="755"/>
      <c r="QDS8" s="755"/>
      <c r="QDT8" s="755"/>
      <c r="QDU8" s="755"/>
      <c r="QDV8" s="755"/>
      <c r="QDW8" s="755"/>
      <c r="QDX8" s="755"/>
      <c r="QDY8" s="755"/>
      <c r="QDZ8" s="755"/>
      <c r="QEA8" s="755"/>
      <c r="QEB8" s="755"/>
      <c r="QEC8" s="755"/>
      <c r="QED8" s="755"/>
      <c r="QEE8" s="755"/>
      <c r="QEF8" s="755"/>
      <c r="QEG8" s="755"/>
      <c r="QEH8" s="755"/>
      <c r="QEI8" s="755"/>
      <c r="QEJ8" s="755"/>
      <c r="QEK8" s="755"/>
      <c r="QEL8" s="755"/>
      <c r="QEM8" s="755"/>
      <c r="QEN8" s="755"/>
      <c r="QEO8" s="755"/>
      <c r="QEP8" s="755"/>
      <c r="QEQ8" s="755"/>
      <c r="QER8" s="755"/>
      <c r="QES8" s="755"/>
      <c r="QET8" s="755"/>
      <c r="QEU8" s="755"/>
      <c r="QEV8" s="755"/>
      <c r="QEW8" s="755"/>
      <c r="QEX8" s="755"/>
      <c r="QEY8" s="755"/>
      <c r="QEZ8" s="755"/>
      <c r="QFA8" s="755"/>
      <c r="QFB8" s="755"/>
      <c r="QFC8" s="755"/>
      <c r="QFD8" s="755"/>
      <c r="QFE8" s="755"/>
      <c r="QFF8" s="755"/>
      <c r="QFG8" s="755"/>
      <c r="QFH8" s="755"/>
      <c r="QFI8" s="755"/>
      <c r="QFJ8" s="755"/>
      <c r="QFK8" s="755"/>
      <c r="QFL8" s="755"/>
      <c r="QFM8" s="755"/>
      <c r="QFN8" s="755"/>
      <c r="QFO8" s="755"/>
      <c r="QFP8" s="755"/>
      <c r="QFQ8" s="755"/>
      <c r="QFR8" s="755"/>
      <c r="QFS8" s="755"/>
      <c r="QFT8" s="755"/>
      <c r="QFU8" s="755"/>
      <c r="QFV8" s="755"/>
      <c r="QFW8" s="755"/>
      <c r="QFX8" s="755"/>
      <c r="QFY8" s="755"/>
      <c r="QFZ8" s="755"/>
      <c r="QGA8" s="755"/>
      <c r="QGB8" s="755"/>
      <c r="QGC8" s="755"/>
      <c r="QGD8" s="755"/>
      <c r="QGE8" s="755"/>
      <c r="QGF8" s="755"/>
      <c r="QGG8" s="755"/>
      <c r="QGH8" s="755"/>
      <c r="QGI8" s="755"/>
      <c r="QGJ8" s="755"/>
      <c r="QGK8" s="755"/>
      <c r="QGL8" s="755"/>
      <c r="QGM8" s="755"/>
      <c r="QGN8" s="755"/>
      <c r="QGO8" s="755"/>
      <c r="QGP8" s="755"/>
      <c r="QGQ8" s="755"/>
      <c r="QGR8" s="755"/>
      <c r="QGS8" s="755"/>
      <c r="QGT8" s="755"/>
      <c r="QGU8" s="755"/>
      <c r="QGV8" s="755"/>
      <c r="QGW8" s="755"/>
      <c r="QGX8" s="755"/>
      <c r="QGY8" s="755"/>
      <c r="QGZ8" s="755"/>
      <c r="QHA8" s="755"/>
      <c r="QHB8" s="755"/>
      <c r="QHC8" s="755"/>
      <c r="QHD8" s="755"/>
      <c r="QHE8" s="755"/>
      <c r="QHF8" s="755"/>
      <c r="QHG8" s="755"/>
      <c r="QHH8" s="755"/>
      <c r="QHI8" s="755"/>
      <c r="QHJ8" s="755"/>
      <c r="QHK8" s="755"/>
      <c r="QHL8" s="755"/>
      <c r="QHM8" s="755"/>
      <c r="QHN8" s="755"/>
      <c r="QHO8" s="755"/>
      <c r="QHP8" s="755"/>
      <c r="QHQ8" s="755"/>
      <c r="QHR8" s="755"/>
      <c r="QHS8" s="755"/>
      <c r="QHT8" s="755"/>
      <c r="QHU8" s="755"/>
      <c r="QHV8" s="755"/>
      <c r="QHW8" s="755"/>
      <c r="QHX8" s="755"/>
      <c r="QHY8" s="755"/>
      <c r="QHZ8" s="755"/>
      <c r="QIA8" s="755"/>
      <c r="QIB8" s="755"/>
      <c r="QIC8" s="755"/>
      <c r="QID8" s="755"/>
      <c r="QIE8" s="755"/>
      <c r="QIF8" s="755"/>
      <c r="QIG8" s="755"/>
      <c r="QIH8" s="755"/>
      <c r="QII8" s="755"/>
      <c r="QIJ8" s="755"/>
      <c r="QIK8" s="755"/>
      <c r="QIL8" s="755"/>
      <c r="QIM8" s="755"/>
      <c r="QIN8" s="755"/>
      <c r="QIO8" s="755"/>
      <c r="QIP8" s="755"/>
      <c r="QIQ8" s="755"/>
      <c r="QIR8" s="755"/>
      <c r="QIS8" s="755"/>
      <c r="QIT8" s="755"/>
      <c r="QIU8" s="755"/>
      <c r="QIV8" s="755"/>
      <c r="QIW8" s="755"/>
      <c r="QIX8" s="755"/>
      <c r="QIY8" s="755"/>
      <c r="QIZ8" s="755"/>
      <c r="QJA8" s="755"/>
      <c r="QJB8" s="755"/>
      <c r="QJC8" s="755"/>
      <c r="QJD8" s="755"/>
      <c r="QJE8" s="755"/>
      <c r="QJF8" s="755"/>
      <c r="QJG8" s="755"/>
      <c r="QJH8" s="755"/>
      <c r="QJI8" s="755"/>
      <c r="QJJ8" s="755"/>
      <c r="QJK8" s="755"/>
      <c r="QJL8" s="755"/>
      <c r="QJM8" s="755"/>
      <c r="QJN8" s="755"/>
      <c r="QJO8" s="755"/>
      <c r="QJP8" s="755"/>
      <c r="QJQ8" s="755"/>
      <c r="QJR8" s="755"/>
      <c r="QJS8" s="755"/>
      <c r="QJT8" s="755"/>
      <c r="QJU8" s="755"/>
      <c r="QJV8" s="755"/>
      <c r="QJW8" s="755"/>
      <c r="QJX8" s="755"/>
      <c r="QJY8" s="755"/>
      <c r="QJZ8" s="755"/>
      <c r="QKA8" s="755"/>
      <c r="QKB8" s="755"/>
      <c r="QKC8" s="755"/>
      <c r="QKD8" s="755"/>
      <c r="QKE8" s="755"/>
      <c r="QKF8" s="755"/>
      <c r="QKG8" s="755"/>
      <c r="QKH8" s="755"/>
      <c r="QKI8" s="755"/>
      <c r="QKJ8" s="755"/>
      <c r="QKK8" s="755"/>
      <c r="QKL8" s="755"/>
      <c r="QKM8" s="755"/>
      <c r="QKN8" s="755"/>
      <c r="QKO8" s="755"/>
      <c r="QKP8" s="755"/>
      <c r="QKQ8" s="755"/>
      <c r="QKR8" s="755"/>
      <c r="QKS8" s="755"/>
      <c r="QKT8" s="755"/>
      <c r="QKU8" s="755"/>
      <c r="QKV8" s="755"/>
      <c r="QKW8" s="755"/>
      <c r="QKX8" s="755"/>
      <c r="QKY8" s="755"/>
      <c r="QKZ8" s="755"/>
      <c r="QLA8" s="755"/>
      <c r="QLB8" s="755"/>
      <c r="QLC8" s="755"/>
      <c r="QLD8" s="755"/>
      <c r="QLE8" s="755"/>
      <c r="QLF8" s="755"/>
      <c r="QLG8" s="755"/>
      <c r="QLH8" s="755"/>
      <c r="QLI8" s="755"/>
      <c r="QLJ8" s="755"/>
      <c r="QLK8" s="755"/>
      <c r="QLL8" s="755"/>
      <c r="QLM8" s="755"/>
      <c r="QLN8" s="755"/>
      <c r="QLO8" s="755"/>
      <c r="QLP8" s="755"/>
      <c r="QLQ8" s="755"/>
      <c r="QLR8" s="755"/>
      <c r="QLS8" s="755"/>
      <c r="QLT8" s="755"/>
      <c r="QLU8" s="755"/>
      <c r="QLV8" s="755"/>
      <c r="QLW8" s="755"/>
      <c r="QLX8" s="755"/>
      <c r="QLY8" s="755"/>
      <c r="QLZ8" s="755"/>
      <c r="QMA8" s="755"/>
      <c r="QMB8" s="755"/>
      <c r="QMC8" s="755"/>
      <c r="QMD8" s="755"/>
      <c r="QME8" s="755"/>
      <c r="QMF8" s="755"/>
      <c r="QMG8" s="755"/>
      <c r="QMH8" s="755"/>
      <c r="QMI8" s="755"/>
      <c r="QMJ8" s="755"/>
      <c r="QMK8" s="755"/>
      <c r="QML8" s="755"/>
      <c r="QMM8" s="755"/>
      <c r="QMN8" s="755"/>
      <c r="QMO8" s="755"/>
      <c r="QMP8" s="755"/>
      <c r="QMQ8" s="755"/>
      <c r="QMR8" s="755"/>
      <c r="QMS8" s="755"/>
      <c r="QMT8" s="755"/>
      <c r="QMU8" s="755"/>
      <c r="QMV8" s="755"/>
      <c r="QMW8" s="755"/>
      <c r="QMX8" s="755"/>
      <c r="QMY8" s="755"/>
      <c r="QMZ8" s="755"/>
      <c r="QNA8" s="755"/>
      <c r="QNB8" s="755"/>
      <c r="QNC8" s="755"/>
      <c r="QND8" s="755"/>
      <c r="QNE8" s="755"/>
      <c r="QNF8" s="755"/>
      <c r="QNG8" s="755"/>
      <c r="QNH8" s="755"/>
      <c r="QNI8" s="755"/>
      <c r="QNJ8" s="755"/>
      <c r="QNK8" s="755"/>
      <c r="QNL8" s="755"/>
      <c r="QNM8" s="755"/>
      <c r="QNN8" s="755"/>
      <c r="QNO8" s="755"/>
      <c r="QNP8" s="755"/>
      <c r="QNQ8" s="755"/>
      <c r="QNR8" s="755"/>
      <c r="QNS8" s="755"/>
      <c r="QNT8" s="755"/>
      <c r="QNU8" s="755"/>
      <c r="QNV8" s="755"/>
      <c r="QNW8" s="755"/>
      <c r="QNX8" s="755"/>
      <c r="QNY8" s="755"/>
      <c r="QNZ8" s="755"/>
      <c r="QOA8" s="755"/>
      <c r="QOB8" s="755"/>
      <c r="QOC8" s="755"/>
      <c r="QOD8" s="755"/>
      <c r="QOE8" s="755"/>
      <c r="QOF8" s="755"/>
      <c r="QOG8" s="755"/>
      <c r="QOH8" s="755"/>
      <c r="QOI8" s="755"/>
      <c r="QOJ8" s="755"/>
      <c r="QOK8" s="755"/>
      <c r="QOL8" s="755"/>
      <c r="QOM8" s="755"/>
      <c r="QON8" s="755"/>
      <c r="QOO8" s="755"/>
      <c r="QOP8" s="755"/>
      <c r="QOQ8" s="755"/>
      <c r="QOR8" s="755"/>
      <c r="QOS8" s="755"/>
      <c r="QOT8" s="755"/>
      <c r="QOU8" s="755"/>
      <c r="QOV8" s="755"/>
      <c r="QOW8" s="755"/>
      <c r="QOX8" s="755"/>
      <c r="QOY8" s="755"/>
      <c r="QOZ8" s="755"/>
      <c r="QPA8" s="755"/>
      <c r="QPB8" s="755"/>
      <c r="QPC8" s="755"/>
      <c r="QPD8" s="755"/>
      <c r="QPE8" s="755"/>
      <c r="QPF8" s="755"/>
      <c r="QPG8" s="755"/>
      <c r="QPH8" s="755"/>
      <c r="QPI8" s="755"/>
      <c r="QPJ8" s="755"/>
      <c r="QPK8" s="755"/>
      <c r="QPL8" s="755"/>
      <c r="QPM8" s="755"/>
      <c r="QPN8" s="755"/>
      <c r="QPO8" s="755"/>
      <c r="QPP8" s="755"/>
      <c r="QPQ8" s="755"/>
      <c r="QPR8" s="755"/>
      <c r="QPS8" s="755"/>
      <c r="QPT8" s="755"/>
      <c r="QPU8" s="755"/>
      <c r="QPV8" s="755"/>
      <c r="QPW8" s="755"/>
      <c r="QPX8" s="755"/>
      <c r="QPY8" s="755"/>
      <c r="QPZ8" s="755"/>
      <c r="QQA8" s="755"/>
      <c r="QQB8" s="755"/>
      <c r="QQC8" s="755"/>
      <c r="QQD8" s="755"/>
      <c r="QQE8" s="755"/>
      <c r="QQF8" s="755"/>
      <c r="QQG8" s="755"/>
      <c r="QQH8" s="755"/>
      <c r="QQI8" s="755"/>
      <c r="QQJ8" s="755"/>
      <c r="QQK8" s="755"/>
      <c r="QQL8" s="755"/>
      <c r="QQM8" s="755"/>
      <c r="QQN8" s="755"/>
      <c r="QQO8" s="755"/>
      <c r="QQP8" s="755"/>
      <c r="QQQ8" s="755"/>
      <c r="QQR8" s="755"/>
      <c r="QQS8" s="755"/>
      <c r="QQT8" s="755"/>
      <c r="QQU8" s="755"/>
      <c r="QQV8" s="755"/>
      <c r="QQW8" s="755"/>
      <c r="QQX8" s="755"/>
      <c r="QQY8" s="755"/>
      <c r="QQZ8" s="755"/>
      <c r="QRA8" s="755"/>
      <c r="QRB8" s="755"/>
      <c r="QRC8" s="755"/>
      <c r="QRD8" s="755"/>
      <c r="QRE8" s="755"/>
      <c r="QRF8" s="755"/>
      <c r="QRG8" s="755"/>
      <c r="QRH8" s="755"/>
      <c r="QRI8" s="755"/>
      <c r="QRJ8" s="755"/>
      <c r="QRK8" s="755"/>
      <c r="QRL8" s="755"/>
      <c r="QRM8" s="755"/>
      <c r="QRN8" s="755"/>
      <c r="QRO8" s="755"/>
      <c r="QRP8" s="755"/>
      <c r="QRQ8" s="755"/>
      <c r="QRR8" s="755"/>
      <c r="QRS8" s="755"/>
      <c r="QRT8" s="755"/>
      <c r="QRU8" s="755"/>
      <c r="QRV8" s="755"/>
      <c r="QRW8" s="755"/>
      <c r="QRX8" s="755"/>
      <c r="QRY8" s="755"/>
      <c r="QRZ8" s="755"/>
      <c r="QSA8" s="755"/>
      <c r="QSB8" s="755"/>
      <c r="QSC8" s="755"/>
      <c r="QSD8" s="755"/>
      <c r="QSE8" s="755"/>
      <c r="QSF8" s="755"/>
      <c r="QSG8" s="755"/>
      <c r="QSH8" s="755"/>
      <c r="QSI8" s="755"/>
      <c r="QSJ8" s="755"/>
      <c r="QSK8" s="755"/>
      <c r="QSL8" s="755"/>
      <c r="QSM8" s="755"/>
      <c r="QSN8" s="755"/>
      <c r="QSO8" s="755"/>
      <c r="QSP8" s="755"/>
      <c r="QSQ8" s="755"/>
      <c r="QSR8" s="755"/>
      <c r="QSS8" s="755"/>
      <c r="QST8" s="755"/>
      <c r="QSU8" s="755"/>
      <c r="QSV8" s="755"/>
      <c r="QSW8" s="755"/>
      <c r="QSX8" s="755"/>
      <c r="QSY8" s="755"/>
      <c r="QSZ8" s="755"/>
      <c r="QTA8" s="755"/>
      <c r="QTB8" s="755"/>
      <c r="QTC8" s="755"/>
      <c r="QTD8" s="755"/>
      <c r="QTE8" s="755"/>
      <c r="QTF8" s="755"/>
      <c r="QTG8" s="755"/>
      <c r="QTH8" s="755"/>
      <c r="QTI8" s="755"/>
      <c r="QTJ8" s="755"/>
      <c r="QTK8" s="755"/>
      <c r="QTL8" s="755"/>
      <c r="QTM8" s="755"/>
      <c r="QTN8" s="755"/>
      <c r="QTO8" s="755"/>
      <c r="QTP8" s="755"/>
      <c r="QTQ8" s="755"/>
      <c r="QTR8" s="755"/>
      <c r="QTS8" s="755"/>
      <c r="QTT8" s="755"/>
      <c r="QTU8" s="755"/>
      <c r="QTV8" s="755"/>
      <c r="QTW8" s="755"/>
      <c r="QTX8" s="755"/>
      <c r="QTY8" s="755"/>
      <c r="QTZ8" s="755"/>
      <c r="QUA8" s="755"/>
      <c r="QUB8" s="755"/>
      <c r="QUC8" s="755"/>
      <c r="QUD8" s="755"/>
      <c r="QUE8" s="755"/>
      <c r="QUF8" s="755"/>
      <c r="QUG8" s="755"/>
      <c r="QUH8" s="755"/>
      <c r="QUI8" s="755"/>
      <c r="QUJ8" s="755"/>
      <c r="QUK8" s="755"/>
      <c r="QUL8" s="755"/>
      <c r="QUM8" s="755"/>
      <c r="QUN8" s="755"/>
      <c r="QUO8" s="755"/>
      <c r="QUP8" s="755"/>
      <c r="QUQ8" s="755"/>
      <c r="QUR8" s="755"/>
      <c r="QUS8" s="755"/>
      <c r="QUT8" s="755"/>
      <c r="QUU8" s="755"/>
      <c r="QUV8" s="755"/>
      <c r="QUW8" s="755"/>
      <c r="QUX8" s="755"/>
      <c r="QUY8" s="755"/>
      <c r="QUZ8" s="755"/>
      <c r="QVA8" s="755"/>
      <c r="QVB8" s="755"/>
      <c r="QVC8" s="755"/>
      <c r="QVD8" s="755"/>
      <c r="QVE8" s="755"/>
      <c r="QVF8" s="755"/>
      <c r="QVG8" s="755"/>
      <c r="QVH8" s="755"/>
      <c r="QVI8" s="755"/>
      <c r="QVJ8" s="755"/>
      <c r="QVK8" s="755"/>
      <c r="QVL8" s="755"/>
      <c r="QVM8" s="755"/>
      <c r="QVN8" s="755"/>
      <c r="QVO8" s="755"/>
      <c r="QVP8" s="755"/>
      <c r="QVQ8" s="755"/>
      <c r="QVR8" s="755"/>
      <c r="QVS8" s="755"/>
      <c r="QVT8" s="755"/>
      <c r="QVU8" s="755"/>
      <c r="QVV8" s="755"/>
      <c r="QVW8" s="755"/>
      <c r="QVX8" s="755"/>
      <c r="QVY8" s="755"/>
      <c r="QVZ8" s="755"/>
      <c r="QWA8" s="755"/>
      <c r="QWB8" s="755"/>
      <c r="QWC8" s="755"/>
      <c r="QWD8" s="755"/>
      <c r="QWE8" s="755"/>
      <c r="QWF8" s="755"/>
      <c r="QWG8" s="755"/>
      <c r="QWH8" s="755"/>
      <c r="QWI8" s="755"/>
      <c r="QWJ8" s="755"/>
      <c r="QWK8" s="755"/>
      <c r="QWL8" s="755"/>
      <c r="QWM8" s="755"/>
      <c r="QWN8" s="755"/>
      <c r="QWO8" s="755"/>
      <c r="QWP8" s="755"/>
      <c r="QWQ8" s="755"/>
      <c r="QWR8" s="755"/>
      <c r="QWS8" s="755"/>
      <c r="QWT8" s="755"/>
      <c r="QWU8" s="755"/>
      <c r="QWV8" s="755"/>
      <c r="QWW8" s="755"/>
      <c r="QWX8" s="755"/>
      <c r="QWY8" s="755"/>
      <c r="QWZ8" s="755"/>
      <c r="QXA8" s="755"/>
      <c r="QXB8" s="755"/>
      <c r="QXC8" s="755"/>
      <c r="QXD8" s="755"/>
      <c r="QXE8" s="755"/>
      <c r="QXF8" s="755"/>
      <c r="QXG8" s="755"/>
      <c r="QXH8" s="755"/>
      <c r="QXI8" s="755"/>
      <c r="QXJ8" s="755"/>
      <c r="QXK8" s="755"/>
      <c r="QXL8" s="755"/>
      <c r="QXM8" s="755"/>
      <c r="QXN8" s="755"/>
      <c r="QXO8" s="755"/>
      <c r="QXP8" s="755"/>
      <c r="QXQ8" s="755"/>
      <c r="QXR8" s="755"/>
      <c r="QXS8" s="755"/>
      <c r="QXT8" s="755"/>
      <c r="QXU8" s="755"/>
      <c r="QXV8" s="755"/>
      <c r="QXW8" s="755"/>
      <c r="QXX8" s="755"/>
      <c r="QXY8" s="755"/>
      <c r="QXZ8" s="755"/>
      <c r="QYA8" s="755"/>
      <c r="QYB8" s="755"/>
      <c r="QYC8" s="755"/>
      <c r="QYD8" s="755"/>
      <c r="QYE8" s="755"/>
      <c r="QYF8" s="755"/>
      <c r="QYG8" s="755"/>
      <c r="QYH8" s="755"/>
      <c r="QYI8" s="755"/>
      <c r="QYJ8" s="755"/>
      <c r="QYK8" s="755"/>
      <c r="QYL8" s="755"/>
      <c r="QYM8" s="755"/>
      <c r="QYN8" s="755"/>
      <c r="QYO8" s="755"/>
      <c r="QYP8" s="755"/>
      <c r="QYQ8" s="755"/>
      <c r="QYR8" s="755"/>
      <c r="QYS8" s="755"/>
      <c r="QYT8" s="755"/>
      <c r="QYU8" s="755"/>
      <c r="QYV8" s="755"/>
      <c r="QYW8" s="755"/>
      <c r="QYX8" s="755"/>
      <c r="QYY8" s="755"/>
      <c r="QYZ8" s="755"/>
      <c r="QZA8" s="755"/>
      <c r="QZB8" s="755"/>
      <c r="QZC8" s="755"/>
      <c r="QZD8" s="755"/>
      <c r="QZE8" s="755"/>
      <c r="QZF8" s="755"/>
      <c r="QZG8" s="755"/>
      <c r="QZH8" s="755"/>
      <c r="QZI8" s="755"/>
      <c r="QZJ8" s="755"/>
      <c r="QZK8" s="755"/>
      <c r="QZL8" s="755"/>
      <c r="QZM8" s="755"/>
      <c r="QZN8" s="755"/>
      <c r="QZO8" s="755"/>
      <c r="QZP8" s="755"/>
      <c r="QZQ8" s="755"/>
      <c r="QZR8" s="755"/>
      <c r="QZS8" s="755"/>
      <c r="QZT8" s="755"/>
      <c r="QZU8" s="755"/>
      <c r="QZV8" s="755"/>
      <c r="QZW8" s="755"/>
      <c r="QZX8" s="755"/>
      <c r="QZY8" s="755"/>
      <c r="QZZ8" s="755"/>
      <c r="RAA8" s="755"/>
      <c r="RAB8" s="755"/>
      <c r="RAC8" s="755"/>
      <c r="RAD8" s="755"/>
      <c r="RAE8" s="755"/>
      <c r="RAF8" s="755"/>
      <c r="RAG8" s="755"/>
      <c r="RAH8" s="755"/>
      <c r="RAI8" s="755"/>
      <c r="RAJ8" s="755"/>
      <c r="RAK8" s="755"/>
      <c r="RAL8" s="755"/>
      <c r="RAM8" s="755"/>
      <c r="RAN8" s="755"/>
      <c r="RAO8" s="755"/>
      <c r="RAP8" s="755"/>
      <c r="RAQ8" s="755"/>
      <c r="RAR8" s="755"/>
      <c r="RAS8" s="755"/>
      <c r="RAT8" s="755"/>
      <c r="RAU8" s="755"/>
      <c r="RAV8" s="755"/>
      <c r="RAW8" s="755"/>
      <c r="RAX8" s="755"/>
      <c r="RAY8" s="755"/>
      <c r="RAZ8" s="755"/>
      <c r="RBA8" s="755"/>
      <c r="RBB8" s="755"/>
      <c r="RBC8" s="755"/>
      <c r="RBD8" s="755"/>
      <c r="RBE8" s="755"/>
      <c r="RBF8" s="755"/>
      <c r="RBG8" s="755"/>
      <c r="RBH8" s="755"/>
      <c r="RBI8" s="755"/>
      <c r="RBJ8" s="755"/>
      <c r="RBK8" s="755"/>
      <c r="RBL8" s="755"/>
      <c r="RBM8" s="755"/>
      <c r="RBN8" s="755"/>
      <c r="RBO8" s="755"/>
      <c r="RBP8" s="755"/>
      <c r="RBQ8" s="755"/>
      <c r="RBR8" s="755"/>
      <c r="RBS8" s="755"/>
      <c r="RBT8" s="755"/>
      <c r="RBU8" s="755"/>
      <c r="RBV8" s="755"/>
      <c r="RBW8" s="755"/>
      <c r="RBX8" s="755"/>
      <c r="RBY8" s="755"/>
      <c r="RBZ8" s="755"/>
      <c r="RCA8" s="755"/>
      <c r="RCB8" s="755"/>
      <c r="RCC8" s="755"/>
      <c r="RCD8" s="755"/>
      <c r="RCE8" s="755"/>
      <c r="RCF8" s="755"/>
      <c r="RCG8" s="755"/>
      <c r="RCH8" s="755"/>
      <c r="RCI8" s="755"/>
      <c r="RCJ8" s="755"/>
      <c r="RCK8" s="755"/>
      <c r="RCL8" s="755"/>
      <c r="RCM8" s="755"/>
      <c r="RCN8" s="755"/>
      <c r="RCO8" s="755"/>
      <c r="RCP8" s="755"/>
      <c r="RCQ8" s="755"/>
      <c r="RCR8" s="755"/>
      <c r="RCS8" s="755"/>
      <c r="RCT8" s="755"/>
      <c r="RCU8" s="755"/>
      <c r="RCV8" s="755"/>
      <c r="RCW8" s="755"/>
      <c r="RCX8" s="755"/>
      <c r="RCY8" s="755"/>
      <c r="RCZ8" s="755"/>
      <c r="RDA8" s="755"/>
      <c r="RDB8" s="755"/>
      <c r="RDC8" s="755"/>
      <c r="RDD8" s="755"/>
      <c r="RDE8" s="755"/>
      <c r="RDF8" s="755"/>
      <c r="RDG8" s="755"/>
      <c r="RDH8" s="755"/>
      <c r="RDI8" s="755"/>
      <c r="RDJ8" s="755"/>
      <c r="RDK8" s="755"/>
      <c r="RDL8" s="755"/>
      <c r="RDM8" s="755"/>
      <c r="RDN8" s="755"/>
      <c r="RDO8" s="755"/>
      <c r="RDP8" s="755"/>
      <c r="RDQ8" s="755"/>
      <c r="RDR8" s="755"/>
      <c r="RDS8" s="755"/>
      <c r="RDT8" s="755"/>
      <c r="RDU8" s="755"/>
      <c r="RDV8" s="755"/>
      <c r="RDW8" s="755"/>
      <c r="RDX8" s="755"/>
      <c r="RDY8" s="755"/>
      <c r="RDZ8" s="755"/>
      <c r="REA8" s="755"/>
      <c r="REB8" s="755"/>
      <c r="REC8" s="755"/>
      <c r="RED8" s="755"/>
      <c r="REE8" s="755"/>
      <c r="REF8" s="755"/>
      <c r="REG8" s="755"/>
      <c r="REH8" s="755"/>
      <c r="REI8" s="755"/>
      <c r="REJ8" s="755"/>
      <c r="REK8" s="755"/>
      <c r="REL8" s="755"/>
      <c r="REM8" s="755"/>
      <c r="REN8" s="755"/>
      <c r="REO8" s="755"/>
      <c r="REP8" s="755"/>
      <c r="REQ8" s="755"/>
      <c r="RER8" s="755"/>
      <c r="RES8" s="755"/>
      <c r="RET8" s="755"/>
      <c r="REU8" s="755"/>
      <c r="REV8" s="755"/>
      <c r="REW8" s="755"/>
      <c r="REX8" s="755"/>
      <c r="REY8" s="755"/>
      <c r="REZ8" s="755"/>
      <c r="RFA8" s="755"/>
      <c r="RFB8" s="755"/>
      <c r="RFC8" s="755"/>
      <c r="RFD8" s="755"/>
      <c r="RFE8" s="755"/>
      <c r="RFF8" s="755"/>
      <c r="RFG8" s="755"/>
      <c r="RFH8" s="755"/>
      <c r="RFI8" s="755"/>
      <c r="RFJ8" s="755"/>
      <c r="RFK8" s="755"/>
      <c r="RFL8" s="755"/>
      <c r="RFM8" s="755"/>
      <c r="RFN8" s="755"/>
      <c r="RFO8" s="755"/>
      <c r="RFP8" s="755"/>
      <c r="RFQ8" s="755"/>
      <c r="RFR8" s="755"/>
      <c r="RFS8" s="755"/>
      <c r="RFT8" s="755"/>
      <c r="RFU8" s="755"/>
      <c r="RFV8" s="755"/>
      <c r="RFW8" s="755"/>
      <c r="RFX8" s="755"/>
      <c r="RFY8" s="755"/>
      <c r="RFZ8" s="755"/>
      <c r="RGA8" s="755"/>
      <c r="RGB8" s="755"/>
      <c r="RGC8" s="755"/>
      <c r="RGD8" s="755"/>
      <c r="RGE8" s="755"/>
      <c r="RGF8" s="755"/>
      <c r="RGG8" s="755"/>
      <c r="RGH8" s="755"/>
      <c r="RGI8" s="755"/>
      <c r="RGJ8" s="755"/>
      <c r="RGK8" s="755"/>
      <c r="RGL8" s="755"/>
      <c r="RGM8" s="755"/>
      <c r="RGN8" s="755"/>
      <c r="RGO8" s="755"/>
      <c r="RGP8" s="755"/>
      <c r="RGQ8" s="755"/>
      <c r="RGR8" s="755"/>
      <c r="RGS8" s="755"/>
      <c r="RGT8" s="755"/>
      <c r="RGU8" s="755"/>
      <c r="RGV8" s="755"/>
      <c r="RGW8" s="755"/>
      <c r="RGX8" s="755"/>
      <c r="RGY8" s="755"/>
      <c r="RGZ8" s="755"/>
      <c r="RHA8" s="755"/>
      <c r="RHB8" s="755"/>
      <c r="RHC8" s="755"/>
      <c r="RHD8" s="755"/>
      <c r="RHE8" s="755"/>
      <c r="RHF8" s="755"/>
      <c r="RHG8" s="755"/>
      <c r="RHH8" s="755"/>
      <c r="RHI8" s="755"/>
      <c r="RHJ8" s="755"/>
      <c r="RHK8" s="755"/>
      <c r="RHL8" s="755"/>
      <c r="RHM8" s="755"/>
      <c r="RHN8" s="755"/>
      <c r="RHO8" s="755"/>
      <c r="RHP8" s="755"/>
      <c r="RHQ8" s="755"/>
      <c r="RHR8" s="755"/>
      <c r="RHS8" s="755"/>
      <c r="RHT8" s="755"/>
      <c r="RHU8" s="755"/>
      <c r="RHV8" s="755"/>
      <c r="RHW8" s="755"/>
      <c r="RHX8" s="755"/>
      <c r="RHY8" s="755"/>
      <c r="RHZ8" s="755"/>
      <c r="RIA8" s="755"/>
      <c r="RIB8" s="755"/>
      <c r="RIC8" s="755"/>
      <c r="RID8" s="755"/>
      <c r="RIE8" s="755"/>
      <c r="RIF8" s="755"/>
      <c r="RIG8" s="755"/>
      <c r="RIH8" s="755"/>
      <c r="RII8" s="755"/>
      <c r="RIJ8" s="755"/>
      <c r="RIK8" s="755"/>
      <c r="RIL8" s="755"/>
      <c r="RIM8" s="755"/>
      <c r="RIN8" s="755"/>
      <c r="RIO8" s="755"/>
      <c r="RIP8" s="755"/>
      <c r="RIQ8" s="755"/>
      <c r="RIR8" s="755"/>
      <c r="RIS8" s="755"/>
      <c r="RIT8" s="755"/>
      <c r="RIU8" s="755"/>
      <c r="RIV8" s="755"/>
      <c r="RIW8" s="755"/>
      <c r="RIX8" s="755"/>
      <c r="RIY8" s="755"/>
      <c r="RIZ8" s="755"/>
      <c r="RJA8" s="755"/>
      <c r="RJB8" s="755"/>
      <c r="RJC8" s="755"/>
      <c r="RJD8" s="755"/>
      <c r="RJE8" s="755"/>
      <c r="RJF8" s="755"/>
      <c r="RJG8" s="755"/>
      <c r="RJH8" s="755"/>
      <c r="RJI8" s="755"/>
      <c r="RJJ8" s="755"/>
      <c r="RJK8" s="755"/>
      <c r="RJL8" s="755"/>
      <c r="RJM8" s="755"/>
      <c r="RJN8" s="755"/>
      <c r="RJO8" s="755"/>
      <c r="RJP8" s="755"/>
      <c r="RJQ8" s="755"/>
      <c r="RJR8" s="755"/>
      <c r="RJS8" s="755"/>
      <c r="RJT8" s="755"/>
      <c r="RJU8" s="755"/>
      <c r="RJV8" s="755"/>
      <c r="RJW8" s="755"/>
      <c r="RJX8" s="755"/>
      <c r="RJY8" s="755"/>
      <c r="RJZ8" s="755"/>
      <c r="RKA8" s="755"/>
      <c r="RKB8" s="755"/>
      <c r="RKC8" s="755"/>
      <c r="RKD8" s="755"/>
      <c r="RKE8" s="755"/>
      <c r="RKF8" s="755"/>
      <c r="RKG8" s="755"/>
      <c r="RKH8" s="755"/>
      <c r="RKI8" s="755"/>
      <c r="RKJ8" s="755"/>
      <c r="RKK8" s="755"/>
      <c r="RKL8" s="755"/>
      <c r="RKM8" s="755"/>
      <c r="RKN8" s="755"/>
      <c r="RKO8" s="755"/>
      <c r="RKP8" s="755"/>
      <c r="RKQ8" s="755"/>
      <c r="RKR8" s="755"/>
      <c r="RKS8" s="755"/>
      <c r="RKT8" s="755"/>
      <c r="RKU8" s="755"/>
      <c r="RKV8" s="755"/>
      <c r="RKW8" s="755"/>
      <c r="RKX8" s="755"/>
      <c r="RKY8" s="755"/>
      <c r="RKZ8" s="755"/>
      <c r="RLA8" s="755"/>
      <c r="RLB8" s="755"/>
      <c r="RLC8" s="755"/>
      <c r="RLD8" s="755"/>
      <c r="RLE8" s="755"/>
      <c r="RLF8" s="755"/>
      <c r="RLG8" s="755"/>
      <c r="RLH8" s="755"/>
      <c r="RLI8" s="755"/>
      <c r="RLJ8" s="755"/>
      <c r="RLK8" s="755"/>
      <c r="RLL8" s="755"/>
      <c r="RLM8" s="755"/>
      <c r="RLN8" s="755"/>
      <c r="RLO8" s="755"/>
      <c r="RLP8" s="755"/>
      <c r="RLQ8" s="755"/>
      <c r="RLR8" s="755"/>
      <c r="RLS8" s="755"/>
      <c r="RLT8" s="755"/>
      <c r="RLU8" s="755"/>
      <c r="RLV8" s="755"/>
      <c r="RLW8" s="755"/>
      <c r="RLX8" s="755"/>
      <c r="RLY8" s="755"/>
      <c r="RLZ8" s="755"/>
      <c r="RMA8" s="755"/>
      <c r="RMB8" s="755"/>
      <c r="RMC8" s="755"/>
      <c r="RMD8" s="755"/>
      <c r="RME8" s="755"/>
      <c r="RMF8" s="755"/>
      <c r="RMG8" s="755"/>
      <c r="RMH8" s="755"/>
      <c r="RMI8" s="755"/>
      <c r="RMJ8" s="755"/>
      <c r="RMK8" s="755"/>
      <c r="RML8" s="755"/>
      <c r="RMM8" s="755"/>
      <c r="RMN8" s="755"/>
      <c r="RMO8" s="755"/>
      <c r="RMP8" s="755"/>
      <c r="RMQ8" s="755"/>
      <c r="RMR8" s="755"/>
      <c r="RMS8" s="755"/>
      <c r="RMT8" s="755"/>
      <c r="RMU8" s="755"/>
      <c r="RMV8" s="755"/>
      <c r="RMW8" s="755"/>
      <c r="RMX8" s="755"/>
      <c r="RMY8" s="755"/>
      <c r="RMZ8" s="755"/>
      <c r="RNA8" s="755"/>
      <c r="RNB8" s="755"/>
      <c r="RNC8" s="755"/>
      <c r="RND8" s="755"/>
      <c r="RNE8" s="755"/>
      <c r="RNF8" s="755"/>
      <c r="RNG8" s="755"/>
      <c r="RNH8" s="755"/>
      <c r="RNI8" s="755"/>
      <c r="RNJ8" s="755"/>
      <c r="RNK8" s="755"/>
      <c r="RNL8" s="755"/>
      <c r="RNM8" s="755"/>
      <c r="RNN8" s="755"/>
      <c r="RNO8" s="755"/>
      <c r="RNP8" s="755"/>
      <c r="RNQ8" s="755"/>
      <c r="RNR8" s="755"/>
      <c r="RNS8" s="755"/>
      <c r="RNT8" s="755"/>
      <c r="RNU8" s="755"/>
      <c r="RNV8" s="755"/>
      <c r="RNW8" s="755"/>
      <c r="RNX8" s="755"/>
      <c r="RNY8" s="755"/>
      <c r="RNZ8" s="755"/>
      <c r="ROA8" s="755"/>
      <c r="ROB8" s="755"/>
      <c r="ROC8" s="755"/>
      <c r="ROD8" s="755"/>
      <c r="ROE8" s="755"/>
      <c r="ROF8" s="755"/>
      <c r="ROG8" s="755"/>
      <c r="ROH8" s="755"/>
      <c r="ROI8" s="755"/>
      <c r="ROJ8" s="755"/>
      <c r="ROK8" s="755"/>
      <c r="ROL8" s="755"/>
      <c r="ROM8" s="755"/>
      <c r="RON8" s="755"/>
      <c r="ROO8" s="755"/>
      <c r="ROP8" s="755"/>
      <c r="ROQ8" s="755"/>
      <c r="ROR8" s="755"/>
      <c r="ROS8" s="755"/>
      <c r="ROT8" s="755"/>
      <c r="ROU8" s="755"/>
      <c r="ROV8" s="755"/>
      <c r="ROW8" s="755"/>
      <c r="ROX8" s="755"/>
      <c r="ROY8" s="755"/>
      <c r="ROZ8" s="755"/>
      <c r="RPA8" s="755"/>
      <c r="RPB8" s="755"/>
      <c r="RPC8" s="755"/>
      <c r="RPD8" s="755"/>
      <c r="RPE8" s="755"/>
      <c r="RPF8" s="755"/>
      <c r="RPG8" s="755"/>
      <c r="RPH8" s="755"/>
      <c r="RPI8" s="755"/>
      <c r="RPJ8" s="755"/>
      <c r="RPK8" s="755"/>
      <c r="RPL8" s="755"/>
      <c r="RPM8" s="755"/>
      <c r="RPN8" s="755"/>
      <c r="RPO8" s="755"/>
      <c r="RPP8" s="755"/>
      <c r="RPQ8" s="755"/>
      <c r="RPR8" s="755"/>
      <c r="RPS8" s="755"/>
      <c r="RPT8" s="755"/>
      <c r="RPU8" s="755"/>
      <c r="RPV8" s="755"/>
      <c r="RPW8" s="755"/>
      <c r="RPX8" s="755"/>
      <c r="RPY8" s="755"/>
      <c r="RPZ8" s="755"/>
      <c r="RQA8" s="755"/>
      <c r="RQB8" s="755"/>
      <c r="RQC8" s="755"/>
      <c r="RQD8" s="755"/>
      <c r="RQE8" s="755"/>
      <c r="RQF8" s="755"/>
      <c r="RQG8" s="755"/>
      <c r="RQH8" s="755"/>
      <c r="RQI8" s="755"/>
      <c r="RQJ8" s="755"/>
      <c r="RQK8" s="755"/>
      <c r="RQL8" s="755"/>
      <c r="RQM8" s="755"/>
      <c r="RQN8" s="755"/>
      <c r="RQO8" s="755"/>
      <c r="RQP8" s="755"/>
      <c r="RQQ8" s="755"/>
      <c r="RQR8" s="755"/>
      <c r="RQS8" s="755"/>
      <c r="RQT8" s="755"/>
      <c r="RQU8" s="755"/>
      <c r="RQV8" s="755"/>
      <c r="RQW8" s="755"/>
      <c r="RQX8" s="755"/>
      <c r="RQY8" s="755"/>
      <c r="RQZ8" s="755"/>
      <c r="RRA8" s="755"/>
      <c r="RRB8" s="755"/>
      <c r="RRC8" s="755"/>
      <c r="RRD8" s="755"/>
      <c r="RRE8" s="755"/>
      <c r="RRF8" s="755"/>
      <c r="RRG8" s="755"/>
      <c r="RRH8" s="755"/>
      <c r="RRI8" s="755"/>
      <c r="RRJ8" s="755"/>
      <c r="RRK8" s="755"/>
      <c r="RRL8" s="755"/>
      <c r="RRM8" s="755"/>
      <c r="RRN8" s="755"/>
      <c r="RRO8" s="755"/>
      <c r="RRP8" s="755"/>
      <c r="RRQ8" s="755"/>
      <c r="RRR8" s="755"/>
      <c r="RRS8" s="755"/>
      <c r="RRT8" s="755"/>
      <c r="RRU8" s="755"/>
      <c r="RRV8" s="755"/>
      <c r="RRW8" s="755"/>
      <c r="RRX8" s="755"/>
      <c r="RRY8" s="755"/>
      <c r="RRZ8" s="755"/>
      <c r="RSA8" s="755"/>
      <c r="RSB8" s="755"/>
      <c r="RSC8" s="755"/>
      <c r="RSD8" s="755"/>
      <c r="RSE8" s="755"/>
      <c r="RSF8" s="755"/>
      <c r="RSG8" s="755"/>
      <c r="RSH8" s="755"/>
      <c r="RSI8" s="755"/>
      <c r="RSJ8" s="755"/>
      <c r="RSK8" s="755"/>
      <c r="RSL8" s="755"/>
      <c r="RSM8" s="755"/>
      <c r="RSN8" s="755"/>
      <c r="RSO8" s="755"/>
      <c r="RSP8" s="755"/>
      <c r="RSQ8" s="755"/>
      <c r="RSR8" s="755"/>
      <c r="RSS8" s="755"/>
      <c r="RST8" s="755"/>
      <c r="RSU8" s="755"/>
      <c r="RSV8" s="755"/>
      <c r="RSW8" s="755"/>
      <c r="RSX8" s="755"/>
      <c r="RSY8" s="755"/>
      <c r="RSZ8" s="755"/>
      <c r="RTA8" s="755"/>
      <c r="RTB8" s="755"/>
      <c r="RTC8" s="755"/>
      <c r="RTD8" s="755"/>
      <c r="RTE8" s="755"/>
      <c r="RTF8" s="755"/>
      <c r="RTG8" s="755"/>
      <c r="RTH8" s="755"/>
      <c r="RTI8" s="755"/>
      <c r="RTJ8" s="755"/>
      <c r="RTK8" s="755"/>
      <c r="RTL8" s="755"/>
      <c r="RTM8" s="755"/>
      <c r="RTN8" s="755"/>
      <c r="RTO8" s="755"/>
      <c r="RTP8" s="755"/>
      <c r="RTQ8" s="755"/>
      <c r="RTR8" s="755"/>
      <c r="RTS8" s="755"/>
      <c r="RTT8" s="755"/>
      <c r="RTU8" s="755"/>
      <c r="RTV8" s="755"/>
      <c r="RTW8" s="755"/>
      <c r="RTX8" s="755"/>
      <c r="RTY8" s="755"/>
      <c r="RTZ8" s="755"/>
      <c r="RUA8" s="755"/>
      <c r="RUB8" s="755"/>
      <c r="RUC8" s="755"/>
      <c r="RUD8" s="755"/>
      <c r="RUE8" s="755"/>
      <c r="RUF8" s="755"/>
      <c r="RUG8" s="755"/>
      <c r="RUH8" s="755"/>
      <c r="RUI8" s="755"/>
      <c r="RUJ8" s="755"/>
      <c r="RUK8" s="755"/>
      <c r="RUL8" s="755"/>
      <c r="RUM8" s="755"/>
      <c r="RUN8" s="755"/>
      <c r="RUO8" s="755"/>
      <c r="RUP8" s="755"/>
      <c r="RUQ8" s="755"/>
      <c r="RUR8" s="755"/>
      <c r="RUS8" s="755"/>
      <c r="RUT8" s="755"/>
      <c r="RUU8" s="755"/>
      <c r="RUV8" s="755"/>
      <c r="RUW8" s="755"/>
      <c r="RUX8" s="755"/>
      <c r="RUY8" s="755"/>
      <c r="RUZ8" s="755"/>
      <c r="RVA8" s="755"/>
      <c r="RVB8" s="755"/>
      <c r="RVC8" s="755"/>
      <c r="RVD8" s="755"/>
      <c r="RVE8" s="755"/>
      <c r="RVF8" s="755"/>
      <c r="RVG8" s="755"/>
      <c r="RVH8" s="755"/>
      <c r="RVI8" s="755"/>
      <c r="RVJ8" s="755"/>
      <c r="RVK8" s="755"/>
      <c r="RVL8" s="755"/>
      <c r="RVM8" s="755"/>
      <c r="RVN8" s="755"/>
      <c r="RVO8" s="755"/>
      <c r="RVP8" s="755"/>
      <c r="RVQ8" s="755"/>
      <c r="RVR8" s="755"/>
      <c r="RVS8" s="755"/>
      <c r="RVT8" s="755"/>
      <c r="RVU8" s="755"/>
      <c r="RVV8" s="755"/>
      <c r="RVW8" s="755"/>
      <c r="RVX8" s="755"/>
      <c r="RVY8" s="755"/>
      <c r="RVZ8" s="755"/>
      <c r="RWA8" s="755"/>
      <c r="RWB8" s="755"/>
      <c r="RWC8" s="755"/>
      <c r="RWD8" s="755"/>
      <c r="RWE8" s="755"/>
      <c r="RWF8" s="755"/>
      <c r="RWG8" s="755"/>
      <c r="RWH8" s="755"/>
      <c r="RWI8" s="755"/>
      <c r="RWJ8" s="755"/>
      <c r="RWK8" s="755"/>
      <c r="RWL8" s="755"/>
      <c r="RWM8" s="755"/>
      <c r="RWN8" s="755"/>
      <c r="RWO8" s="755"/>
      <c r="RWP8" s="755"/>
      <c r="RWQ8" s="755"/>
      <c r="RWR8" s="755"/>
      <c r="RWS8" s="755"/>
      <c r="RWT8" s="755"/>
      <c r="RWU8" s="755"/>
      <c r="RWV8" s="755"/>
      <c r="RWW8" s="755"/>
      <c r="RWX8" s="755"/>
      <c r="RWY8" s="755"/>
      <c r="RWZ8" s="755"/>
      <c r="RXA8" s="755"/>
      <c r="RXB8" s="755"/>
      <c r="RXC8" s="755"/>
      <c r="RXD8" s="755"/>
      <c r="RXE8" s="755"/>
      <c r="RXF8" s="755"/>
      <c r="RXG8" s="755"/>
      <c r="RXH8" s="755"/>
      <c r="RXI8" s="755"/>
      <c r="RXJ8" s="755"/>
      <c r="RXK8" s="755"/>
      <c r="RXL8" s="755"/>
      <c r="RXM8" s="755"/>
      <c r="RXN8" s="755"/>
      <c r="RXO8" s="755"/>
      <c r="RXP8" s="755"/>
      <c r="RXQ8" s="755"/>
      <c r="RXR8" s="755"/>
      <c r="RXS8" s="755"/>
      <c r="RXT8" s="755"/>
      <c r="RXU8" s="755"/>
      <c r="RXV8" s="755"/>
      <c r="RXW8" s="755"/>
      <c r="RXX8" s="755"/>
      <c r="RXY8" s="755"/>
      <c r="RXZ8" s="755"/>
      <c r="RYA8" s="755"/>
      <c r="RYB8" s="755"/>
      <c r="RYC8" s="755"/>
      <c r="RYD8" s="755"/>
      <c r="RYE8" s="755"/>
      <c r="RYF8" s="755"/>
      <c r="RYG8" s="755"/>
      <c r="RYH8" s="755"/>
      <c r="RYI8" s="755"/>
      <c r="RYJ8" s="755"/>
      <c r="RYK8" s="755"/>
      <c r="RYL8" s="755"/>
      <c r="RYM8" s="755"/>
      <c r="RYN8" s="755"/>
      <c r="RYO8" s="755"/>
      <c r="RYP8" s="755"/>
      <c r="RYQ8" s="755"/>
      <c r="RYR8" s="755"/>
      <c r="RYS8" s="755"/>
      <c r="RYT8" s="755"/>
      <c r="RYU8" s="755"/>
      <c r="RYV8" s="755"/>
      <c r="RYW8" s="755"/>
      <c r="RYX8" s="755"/>
      <c r="RYY8" s="755"/>
      <c r="RYZ8" s="755"/>
      <c r="RZA8" s="755"/>
      <c r="RZB8" s="755"/>
      <c r="RZC8" s="755"/>
      <c r="RZD8" s="755"/>
      <c r="RZE8" s="755"/>
      <c r="RZF8" s="755"/>
      <c r="RZG8" s="755"/>
      <c r="RZH8" s="755"/>
      <c r="RZI8" s="755"/>
      <c r="RZJ8" s="755"/>
      <c r="RZK8" s="755"/>
      <c r="RZL8" s="755"/>
      <c r="RZM8" s="755"/>
      <c r="RZN8" s="755"/>
      <c r="RZO8" s="755"/>
      <c r="RZP8" s="755"/>
      <c r="RZQ8" s="755"/>
      <c r="RZR8" s="755"/>
      <c r="RZS8" s="755"/>
      <c r="RZT8" s="755"/>
      <c r="RZU8" s="755"/>
      <c r="RZV8" s="755"/>
      <c r="RZW8" s="755"/>
      <c r="RZX8" s="755"/>
      <c r="RZY8" s="755"/>
      <c r="RZZ8" s="755"/>
      <c r="SAA8" s="755"/>
      <c r="SAB8" s="755"/>
      <c r="SAC8" s="755"/>
      <c r="SAD8" s="755"/>
      <c r="SAE8" s="755"/>
      <c r="SAF8" s="755"/>
      <c r="SAG8" s="755"/>
      <c r="SAH8" s="755"/>
      <c r="SAI8" s="755"/>
      <c r="SAJ8" s="755"/>
      <c r="SAK8" s="755"/>
      <c r="SAL8" s="755"/>
      <c r="SAM8" s="755"/>
      <c r="SAN8" s="755"/>
      <c r="SAO8" s="755"/>
      <c r="SAP8" s="755"/>
      <c r="SAQ8" s="755"/>
      <c r="SAR8" s="755"/>
      <c r="SAS8" s="755"/>
      <c r="SAT8" s="755"/>
      <c r="SAU8" s="755"/>
      <c r="SAV8" s="755"/>
      <c r="SAW8" s="755"/>
      <c r="SAX8" s="755"/>
      <c r="SAY8" s="755"/>
      <c r="SAZ8" s="755"/>
      <c r="SBA8" s="755"/>
      <c r="SBB8" s="755"/>
      <c r="SBC8" s="755"/>
      <c r="SBD8" s="755"/>
      <c r="SBE8" s="755"/>
      <c r="SBF8" s="755"/>
      <c r="SBG8" s="755"/>
      <c r="SBH8" s="755"/>
      <c r="SBI8" s="755"/>
      <c r="SBJ8" s="755"/>
      <c r="SBK8" s="755"/>
      <c r="SBL8" s="755"/>
      <c r="SBM8" s="755"/>
      <c r="SBN8" s="755"/>
      <c r="SBO8" s="755"/>
      <c r="SBP8" s="755"/>
      <c r="SBQ8" s="755"/>
      <c r="SBR8" s="755"/>
      <c r="SBS8" s="755"/>
      <c r="SBT8" s="755"/>
      <c r="SBU8" s="755"/>
      <c r="SBV8" s="755"/>
      <c r="SBW8" s="755"/>
      <c r="SBX8" s="755"/>
      <c r="SBY8" s="755"/>
      <c r="SBZ8" s="755"/>
      <c r="SCA8" s="755"/>
      <c r="SCB8" s="755"/>
      <c r="SCC8" s="755"/>
      <c r="SCD8" s="755"/>
      <c r="SCE8" s="755"/>
      <c r="SCF8" s="755"/>
      <c r="SCG8" s="755"/>
      <c r="SCH8" s="755"/>
      <c r="SCI8" s="755"/>
      <c r="SCJ8" s="755"/>
      <c r="SCK8" s="755"/>
      <c r="SCL8" s="755"/>
      <c r="SCM8" s="755"/>
      <c r="SCN8" s="755"/>
      <c r="SCO8" s="755"/>
      <c r="SCP8" s="755"/>
      <c r="SCQ8" s="755"/>
      <c r="SCR8" s="755"/>
      <c r="SCS8" s="755"/>
      <c r="SCT8" s="755"/>
      <c r="SCU8" s="755"/>
      <c r="SCV8" s="755"/>
      <c r="SCW8" s="755"/>
      <c r="SCX8" s="755"/>
      <c r="SCY8" s="755"/>
      <c r="SCZ8" s="755"/>
      <c r="SDA8" s="755"/>
      <c r="SDB8" s="755"/>
      <c r="SDC8" s="755"/>
      <c r="SDD8" s="755"/>
      <c r="SDE8" s="755"/>
      <c r="SDF8" s="755"/>
      <c r="SDG8" s="755"/>
      <c r="SDH8" s="755"/>
      <c r="SDI8" s="755"/>
      <c r="SDJ8" s="755"/>
      <c r="SDK8" s="755"/>
      <c r="SDL8" s="755"/>
      <c r="SDM8" s="755"/>
      <c r="SDN8" s="755"/>
      <c r="SDO8" s="755"/>
      <c r="SDP8" s="755"/>
      <c r="SDQ8" s="755"/>
      <c r="SDR8" s="755"/>
      <c r="SDS8" s="755"/>
      <c r="SDT8" s="755"/>
      <c r="SDU8" s="755"/>
      <c r="SDV8" s="755"/>
      <c r="SDW8" s="755"/>
      <c r="SDX8" s="755"/>
      <c r="SDY8" s="755"/>
      <c r="SDZ8" s="755"/>
      <c r="SEA8" s="755"/>
      <c r="SEB8" s="755"/>
      <c r="SEC8" s="755"/>
      <c r="SED8" s="755"/>
      <c r="SEE8" s="755"/>
      <c r="SEF8" s="755"/>
      <c r="SEG8" s="755"/>
      <c r="SEH8" s="755"/>
      <c r="SEI8" s="755"/>
      <c r="SEJ8" s="755"/>
      <c r="SEK8" s="755"/>
      <c r="SEL8" s="755"/>
      <c r="SEM8" s="755"/>
      <c r="SEN8" s="755"/>
      <c r="SEO8" s="755"/>
      <c r="SEP8" s="755"/>
      <c r="SEQ8" s="755"/>
      <c r="SER8" s="755"/>
      <c r="SES8" s="755"/>
      <c r="SET8" s="755"/>
      <c r="SEU8" s="755"/>
      <c r="SEV8" s="755"/>
      <c r="SEW8" s="755"/>
      <c r="SEX8" s="755"/>
      <c r="SEY8" s="755"/>
      <c r="SEZ8" s="755"/>
      <c r="SFA8" s="755"/>
      <c r="SFB8" s="755"/>
      <c r="SFC8" s="755"/>
      <c r="SFD8" s="755"/>
      <c r="SFE8" s="755"/>
      <c r="SFF8" s="755"/>
      <c r="SFG8" s="755"/>
      <c r="SFH8" s="755"/>
      <c r="SFI8" s="755"/>
      <c r="SFJ8" s="755"/>
      <c r="SFK8" s="755"/>
      <c r="SFL8" s="755"/>
      <c r="SFM8" s="755"/>
      <c r="SFN8" s="755"/>
      <c r="SFO8" s="755"/>
      <c r="SFP8" s="755"/>
      <c r="SFQ8" s="755"/>
      <c r="SFR8" s="755"/>
      <c r="SFS8" s="755"/>
      <c r="SFT8" s="755"/>
      <c r="SFU8" s="755"/>
      <c r="SFV8" s="755"/>
      <c r="SFW8" s="755"/>
      <c r="SFX8" s="755"/>
      <c r="SFY8" s="755"/>
      <c r="SFZ8" s="755"/>
      <c r="SGA8" s="755"/>
      <c r="SGB8" s="755"/>
      <c r="SGC8" s="755"/>
      <c r="SGD8" s="755"/>
      <c r="SGE8" s="755"/>
      <c r="SGF8" s="755"/>
      <c r="SGG8" s="755"/>
      <c r="SGH8" s="755"/>
      <c r="SGI8" s="755"/>
      <c r="SGJ8" s="755"/>
      <c r="SGK8" s="755"/>
      <c r="SGL8" s="755"/>
      <c r="SGM8" s="755"/>
      <c r="SGN8" s="755"/>
      <c r="SGO8" s="755"/>
      <c r="SGP8" s="755"/>
      <c r="SGQ8" s="755"/>
      <c r="SGR8" s="755"/>
      <c r="SGS8" s="755"/>
      <c r="SGT8" s="755"/>
      <c r="SGU8" s="755"/>
      <c r="SGV8" s="755"/>
      <c r="SGW8" s="755"/>
      <c r="SGX8" s="755"/>
      <c r="SGY8" s="755"/>
      <c r="SGZ8" s="755"/>
      <c r="SHA8" s="755"/>
      <c r="SHB8" s="755"/>
      <c r="SHC8" s="755"/>
      <c r="SHD8" s="755"/>
      <c r="SHE8" s="755"/>
      <c r="SHF8" s="755"/>
      <c r="SHG8" s="755"/>
      <c r="SHH8" s="755"/>
      <c r="SHI8" s="755"/>
      <c r="SHJ8" s="755"/>
      <c r="SHK8" s="755"/>
      <c r="SHL8" s="755"/>
      <c r="SHM8" s="755"/>
      <c r="SHN8" s="755"/>
      <c r="SHO8" s="755"/>
      <c r="SHP8" s="755"/>
      <c r="SHQ8" s="755"/>
      <c r="SHR8" s="755"/>
      <c r="SHS8" s="755"/>
      <c r="SHT8" s="755"/>
      <c r="SHU8" s="755"/>
      <c r="SHV8" s="755"/>
      <c r="SHW8" s="755"/>
      <c r="SHX8" s="755"/>
      <c r="SHY8" s="755"/>
      <c r="SHZ8" s="755"/>
      <c r="SIA8" s="755"/>
      <c r="SIB8" s="755"/>
      <c r="SIC8" s="755"/>
      <c r="SID8" s="755"/>
      <c r="SIE8" s="755"/>
      <c r="SIF8" s="755"/>
      <c r="SIG8" s="755"/>
      <c r="SIH8" s="755"/>
      <c r="SII8" s="755"/>
      <c r="SIJ8" s="755"/>
      <c r="SIK8" s="755"/>
      <c r="SIL8" s="755"/>
      <c r="SIM8" s="755"/>
      <c r="SIN8" s="755"/>
      <c r="SIO8" s="755"/>
      <c r="SIP8" s="755"/>
      <c r="SIQ8" s="755"/>
      <c r="SIR8" s="755"/>
      <c r="SIS8" s="755"/>
      <c r="SIT8" s="755"/>
      <c r="SIU8" s="755"/>
      <c r="SIV8" s="755"/>
      <c r="SIW8" s="755"/>
      <c r="SIX8" s="755"/>
      <c r="SIY8" s="755"/>
      <c r="SIZ8" s="755"/>
      <c r="SJA8" s="755"/>
      <c r="SJB8" s="755"/>
      <c r="SJC8" s="755"/>
      <c r="SJD8" s="755"/>
      <c r="SJE8" s="755"/>
      <c r="SJF8" s="755"/>
      <c r="SJG8" s="755"/>
      <c r="SJH8" s="755"/>
      <c r="SJI8" s="755"/>
      <c r="SJJ8" s="755"/>
      <c r="SJK8" s="755"/>
      <c r="SJL8" s="755"/>
      <c r="SJM8" s="755"/>
      <c r="SJN8" s="755"/>
      <c r="SJO8" s="755"/>
      <c r="SJP8" s="755"/>
      <c r="SJQ8" s="755"/>
      <c r="SJR8" s="755"/>
      <c r="SJS8" s="755"/>
      <c r="SJT8" s="755"/>
      <c r="SJU8" s="755"/>
      <c r="SJV8" s="755"/>
      <c r="SJW8" s="755"/>
      <c r="SJX8" s="755"/>
      <c r="SJY8" s="755"/>
      <c r="SJZ8" s="755"/>
      <c r="SKA8" s="755"/>
      <c r="SKB8" s="755"/>
      <c r="SKC8" s="755"/>
      <c r="SKD8" s="755"/>
      <c r="SKE8" s="755"/>
      <c r="SKF8" s="755"/>
      <c r="SKG8" s="755"/>
      <c r="SKH8" s="755"/>
      <c r="SKI8" s="755"/>
      <c r="SKJ8" s="755"/>
      <c r="SKK8" s="755"/>
      <c r="SKL8" s="755"/>
      <c r="SKM8" s="755"/>
      <c r="SKN8" s="755"/>
      <c r="SKO8" s="755"/>
      <c r="SKP8" s="755"/>
      <c r="SKQ8" s="755"/>
      <c r="SKR8" s="755"/>
      <c r="SKS8" s="755"/>
      <c r="SKT8" s="755"/>
      <c r="SKU8" s="755"/>
      <c r="SKV8" s="755"/>
      <c r="SKW8" s="755"/>
      <c r="SKX8" s="755"/>
      <c r="SKY8" s="755"/>
      <c r="SKZ8" s="755"/>
      <c r="SLA8" s="755"/>
      <c r="SLB8" s="755"/>
      <c r="SLC8" s="755"/>
      <c r="SLD8" s="755"/>
      <c r="SLE8" s="755"/>
      <c r="SLF8" s="755"/>
      <c r="SLG8" s="755"/>
      <c r="SLH8" s="755"/>
      <c r="SLI8" s="755"/>
      <c r="SLJ8" s="755"/>
      <c r="SLK8" s="755"/>
      <c r="SLL8" s="755"/>
      <c r="SLM8" s="755"/>
      <c r="SLN8" s="755"/>
      <c r="SLO8" s="755"/>
      <c r="SLP8" s="755"/>
      <c r="SLQ8" s="755"/>
      <c r="SLR8" s="755"/>
      <c r="SLS8" s="755"/>
      <c r="SLT8" s="755"/>
      <c r="SLU8" s="755"/>
      <c r="SLV8" s="755"/>
      <c r="SLW8" s="755"/>
      <c r="SLX8" s="755"/>
      <c r="SLY8" s="755"/>
      <c r="SLZ8" s="755"/>
      <c r="SMA8" s="755"/>
      <c r="SMB8" s="755"/>
      <c r="SMC8" s="755"/>
      <c r="SMD8" s="755"/>
      <c r="SME8" s="755"/>
      <c r="SMF8" s="755"/>
      <c r="SMG8" s="755"/>
      <c r="SMH8" s="755"/>
      <c r="SMI8" s="755"/>
      <c r="SMJ8" s="755"/>
      <c r="SMK8" s="755"/>
      <c r="SML8" s="755"/>
      <c r="SMM8" s="755"/>
      <c r="SMN8" s="755"/>
      <c r="SMO8" s="755"/>
      <c r="SMP8" s="755"/>
      <c r="SMQ8" s="755"/>
      <c r="SMR8" s="755"/>
      <c r="SMS8" s="755"/>
      <c r="SMT8" s="755"/>
      <c r="SMU8" s="755"/>
      <c r="SMV8" s="755"/>
      <c r="SMW8" s="755"/>
      <c r="SMX8" s="755"/>
      <c r="SMY8" s="755"/>
      <c r="SMZ8" s="755"/>
      <c r="SNA8" s="755"/>
      <c r="SNB8" s="755"/>
      <c r="SNC8" s="755"/>
      <c r="SND8" s="755"/>
      <c r="SNE8" s="755"/>
      <c r="SNF8" s="755"/>
      <c r="SNG8" s="755"/>
      <c r="SNH8" s="755"/>
      <c r="SNI8" s="755"/>
      <c r="SNJ8" s="755"/>
      <c r="SNK8" s="755"/>
      <c r="SNL8" s="755"/>
      <c r="SNM8" s="755"/>
      <c r="SNN8" s="755"/>
      <c r="SNO8" s="755"/>
      <c r="SNP8" s="755"/>
      <c r="SNQ8" s="755"/>
      <c r="SNR8" s="755"/>
      <c r="SNS8" s="755"/>
      <c r="SNT8" s="755"/>
      <c r="SNU8" s="755"/>
      <c r="SNV8" s="755"/>
      <c r="SNW8" s="755"/>
      <c r="SNX8" s="755"/>
      <c r="SNY8" s="755"/>
      <c r="SNZ8" s="755"/>
      <c r="SOA8" s="755"/>
      <c r="SOB8" s="755"/>
      <c r="SOC8" s="755"/>
      <c r="SOD8" s="755"/>
      <c r="SOE8" s="755"/>
      <c r="SOF8" s="755"/>
      <c r="SOG8" s="755"/>
      <c r="SOH8" s="755"/>
      <c r="SOI8" s="755"/>
      <c r="SOJ8" s="755"/>
      <c r="SOK8" s="755"/>
      <c r="SOL8" s="755"/>
      <c r="SOM8" s="755"/>
      <c r="SON8" s="755"/>
      <c r="SOO8" s="755"/>
      <c r="SOP8" s="755"/>
      <c r="SOQ8" s="755"/>
      <c r="SOR8" s="755"/>
      <c r="SOS8" s="755"/>
      <c r="SOT8" s="755"/>
      <c r="SOU8" s="755"/>
      <c r="SOV8" s="755"/>
      <c r="SOW8" s="755"/>
      <c r="SOX8" s="755"/>
      <c r="SOY8" s="755"/>
      <c r="SOZ8" s="755"/>
      <c r="SPA8" s="755"/>
      <c r="SPB8" s="755"/>
      <c r="SPC8" s="755"/>
      <c r="SPD8" s="755"/>
      <c r="SPE8" s="755"/>
      <c r="SPF8" s="755"/>
      <c r="SPG8" s="755"/>
      <c r="SPH8" s="755"/>
      <c r="SPI8" s="755"/>
      <c r="SPJ8" s="755"/>
      <c r="SPK8" s="755"/>
      <c r="SPL8" s="755"/>
      <c r="SPM8" s="755"/>
      <c r="SPN8" s="755"/>
      <c r="SPO8" s="755"/>
      <c r="SPP8" s="755"/>
      <c r="SPQ8" s="755"/>
      <c r="SPR8" s="755"/>
      <c r="SPS8" s="755"/>
      <c r="SPT8" s="755"/>
      <c r="SPU8" s="755"/>
      <c r="SPV8" s="755"/>
      <c r="SPW8" s="755"/>
      <c r="SPX8" s="755"/>
      <c r="SPY8" s="755"/>
      <c r="SPZ8" s="755"/>
      <c r="SQA8" s="755"/>
      <c r="SQB8" s="755"/>
      <c r="SQC8" s="755"/>
      <c r="SQD8" s="755"/>
      <c r="SQE8" s="755"/>
      <c r="SQF8" s="755"/>
      <c r="SQG8" s="755"/>
      <c r="SQH8" s="755"/>
      <c r="SQI8" s="755"/>
      <c r="SQJ8" s="755"/>
      <c r="SQK8" s="755"/>
      <c r="SQL8" s="755"/>
      <c r="SQM8" s="755"/>
      <c r="SQN8" s="755"/>
      <c r="SQO8" s="755"/>
      <c r="SQP8" s="755"/>
      <c r="SQQ8" s="755"/>
      <c r="SQR8" s="755"/>
      <c r="SQS8" s="755"/>
      <c r="SQT8" s="755"/>
      <c r="SQU8" s="755"/>
      <c r="SQV8" s="755"/>
      <c r="SQW8" s="755"/>
      <c r="SQX8" s="755"/>
      <c r="SQY8" s="755"/>
      <c r="SQZ8" s="755"/>
      <c r="SRA8" s="755"/>
      <c r="SRB8" s="755"/>
      <c r="SRC8" s="755"/>
      <c r="SRD8" s="755"/>
      <c r="SRE8" s="755"/>
      <c r="SRF8" s="755"/>
      <c r="SRG8" s="755"/>
      <c r="SRH8" s="755"/>
      <c r="SRI8" s="755"/>
      <c r="SRJ8" s="755"/>
      <c r="SRK8" s="755"/>
      <c r="SRL8" s="755"/>
      <c r="SRM8" s="755"/>
      <c r="SRN8" s="755"/>
      <c r="SRO8" s="755"/>
      <c r="SRP8" s="755"/>
      <c r="SRQ8" s="755"/>
      <c r="SRR8" s="755"/>
      <c r="SRS8" s="755"/>
      <c r="SRT8" s="755"/>
      <c r="SRU8" s="755"/>
      <c r="SRV8" s="755"/>
      <c r="SRW8" s="755"/>
      <c r="SRX8" s="755"/>
      <c r="SRY8" s="755"/>
      <c r="SRZ8" s="755"/>
      <c r="SSA8" s="755"/>
      <c r="SSB8" s="755"/>
      <c r="SSC8" s="755"/>
      <c r="SSD8" s="755"/>
      <c r="SSE8" s="755"/>
      <c r="SSF8" s="755"/>
      <c r="SSG8" s="755"/>
      <c r="SSH8" s="755"/>
      <c r="SSI8" s="755"/>
      <c r="SSJ8" s="755"/>
      <c r="SSK8" s="755"/>
      <c r="SSL8" s="755"/>
      <c r="SSM8" s="755"/>
      <c r="SSN8" s="755"/>
      <c r="SSO8" s="755"/>
      <c r="SSP8" s="755"/>
      <c r="SSQ8" s="755"/>
      <c r="SSR8" s="755"/>
      <c r="SSS8" s="755"/>
      <c r="SST8" s="755"/>
      <c r="SSU8" s="755"/>
      <c r="SSV8" s="755"/>
      <c r="SSW8" s="755"/>
      <c r="SSX8" s="755"/>
      <c r="SSY8" s="755"/>
      <c r="SSZ8" s="755"/>
      <c r="STA8" s="755"/>
      <c r="STB8" s="755"/>
      <c r="STC8" s="755"/>
      <c r="STD8" s="755"/>
      <c r="STE8" s="755"/>
      <c r="STF8" s="755"/>
      <c r="STG8" s="755"/>
      <c r="STH8" s="755"/>
      <c r="STI8" s="755"/>
      <c r="STJ8" s="755"/>
      <c r="STK8" s="755"/>
      <c r="STL8" s="755"/>
      <c r="STM8" s="755"/>
      <c r="STN8" s="755"/>
      <c r="STO8" s="755"/>
      <c r="STP8" s="755"/>
      <c r="STQ8" s="755"/>
      <c r="STR8" s="755"/>
      <c r="STS8" s="755"/>
      <c r="STT8" s="755"/>
      <c r="STU8" s="755"/>
      <c r="STV8" s="755"/>
      <c r="STW8" s="755"/>
      <c r="STX8" s="755"/>
      <c r="STY8" s="755"/>
      <c r="STZ8" s="755"/>
      <c r="SUA8" s="755"/>
      <c r="SUB8" s="755"/>
      <c r="SUC8" s="755"/>
      <c r="SUD8" s="755"/>
      <c r="SUE8" s="755"/>
      <c r="SUF8" s="755"/>
      <c r="SUG8" s="755"/>
      <c r="SUH8" s="755"/>
      <c r="SUI8" s="755"/>
      <c r="SUJ8" s="755"/>
      <c r="SUK8" s="755"/>
      <c r="SUL8" s="755"/>
      <c r="SUM8" s="755"/>
      <c r="SUN8" s="755"/>
      <c r="SUO8" s="755"/>
      <c r="SUP8" s="755"/>
      <c r="SUQ8" s="755"/>
      <c r="SUR8" s="755"/>
      <c r="SUS8" s="755"/>
      <c r="SUT8" s="755"/>
      <c r="SUU8" s="755"/>
      <c r="SUV8" s="755"/>
      <c r="SUW8" s="755"/>
      <c r="SUX8" s="755"/>
      <c r="SUY8" s="755"/>
      <c r="SUZ8" s="755"/>
      <c r="SVA8" s="755"/>
      <c r="SVB8" s="755"/>
      <c r="SVC8" s="755"/>
      <c r="SVD8" s="755"/>
      <c r="SVE8" s="755"/>
      <c r="SVF8" s="755"/>
      <c r="SVG8" s="755"/>
      <c r="SVH8" s="755"/>
      <c r="SVI8" s="755"/>
      <c r="SVJ8" s="755"/>
      <c r="SVK8" s="755"/>
      <c r="SVL8" s="755"/>
      <c r="SVM8" s="755"/>
      <c r="SVN8" s="755"/>
      <c r="SVO8" s="755"/>
      <c r="SVP8" s="755"/>
      <c r="SVQ8" s="755"/>
      <c r="SVR8" s="755"/>
      <c r="SVS8" s="755"/>
      <c r="SVT8" s="755"/>
      <c r="SVU8" s="755"/>
      <c r="SVV8" s="755"/>
      <c r="SVW8" s="755"/>
      <c r="SVX8" s="755"/>
      <c r="SVY8" s="755"/>
      <c r="SVZ8" s="755"/>
      <c r="SWA8" s="755"/>
      <c r="SWB8" s="755"/>
      <c r="SWC8" s="755"/>
      <c r="SWD8" s="755"/>
      <c r="SWE8" s="755"/>
      <c r="SWF8" s="755"/>
      <c r="SWG8" s="755"/>
      <c r="SWH8" s="755"/>
      <c r="SWI8" s="755"/>
      <c r="SWJ8" s="755"/>
      <c r="SWK8" s="755"/>
      <c r="SWL8" s="755"/>
      <c r="SWM8" s="755"/>
      <c r="SWN8" s="755"/>
      <c r="SWO8" s="755"/>
      <c r="SWP8" s="755"/>
      <c r="SWQ8" s="755"/>
      <c r="SWR8" s="755"/>
      <c r="SWS8" s="755"/>
      <c r="SWT8" s="755"/>
      <c r="SWU8" s="755"/>
      <c r="SWV8" s="755"/>
      <c r="SWW8" s="755"/>
      <c r="SWX8" s="755"/>
      <c r="SWY8" s="755"/>
      <c r="SWZ8" s="755"/>
      <c r="SXA8" s="755"/>
      <c r="SXB8" s="755"/>
      <c r="SXC8" s="755"/>
      <c r="SXD8" s="755"/>
      <c r="SXE8" s="755"/>
      <c r="SXF8" s="755"/>
      <c r="SXG8" s="755"/>
      <c r="SXH8" s="755"/>
      <c r="SXI8" s="755"/>
      <c r="SXJ8" s="755"/>
      <c r="SXK8" s="755"/>
      <c r="SXL8" s="755"/>
      <c r="SXM8" s="755"/>
      <c r="SXN8" s="755"/>
      <c r="SXO8" s="755"/>
      <c r="SXP8" s="755"/>
      <c r="SXQ8" s="755"/>
      <c r="SXR8" s="755"/>
      <c r="SXS8" s="755"/>
      <c r="SXT8" s="755"/>
      <c r="SXU8" s="755"/>
      <c r="SXV8" s="755"/>
      <c r="SXW8" s="755"/>
      <c r="SXX8" s="755"/>
      <c r="SXY8" s="755"/>
      <c r="SXZ8" s="755"/>
      <c r="SYA8" s="755"/>
      <c r="SYB8" s="755"/>
      <c r="SYC8" s="755"/>
      <c r="SYD8" s="755"/>
      <c r="SYE8" s="755"/>
      <c r="SYF8" s="755"/>
      <c r="SYG8" s="755"/>
      <c r="SYH8" s="755"/>
      <c r="SYI8" s="755"/>
      <c r="SYJ8" s="755"/>
      <c r="SYK8" s="755"/>
      <c r="SYL8" s="755"/>
      <c r="SYM8" s="755"/>
      <c r="SYN8" s="755"/>
      <c r="SYO8" s="755"/>
      <c r="SYP8" s="755"/>
      <c r="SYQ8" s="755"/>
      <c r="SYR8" s="755"/>
      <c r="SYS8" s="755"/>
      <c r="SYT8" s="755"/>
      <c r="SYU8" s="755"/>
      <c r="SYV8" s="755"/>
      <c r="SYW8" s="755"/>
      <c r="SYX8" s="755"/>
      <c r="SYY8" s="755"/>
      <c r="SYZ8" s="755"/>
      <c r="SZA8" s="755"/>
      <c r="SZB8" s="755"/>
      <c r="SZC8" s="755"/>
      <c r="SZD8" s="755"/>
      <c r="SZE8" s="755"/>
      <c r="SZF8" s="755"/>
      <c r="SZG8" s="755"/>
      <c r="SZH8" s="755"/>
      <c r="SZI8" s="755"/>
      <c r="SZJ8" s="755"/>
      <c r="SZK8" s="755"/>
      <c r="SZL8" s="755"/>
      <c r="SZM8" s="755"/>
      <c r="SZN8" s="755"/>
      <c r="SZO8" s="755"/>
      <c r="SZP8" s="755"/>
      <c r="SZQ8" s="755"/>
      <c r="SZR8" s="755"/>
      <c r="SZS8" s="755"/>
      <c r="SZT8" s="755"/>
      <c r="SZU8" s="755"/>
      <c r="SZV8" s="755"/>
      <c r="SZW8" s="755"/>
      <c r="SZX8" s="755"/>
      <c r="SZY8" s="755"/>
      <c r="SZZ8" s="755"/>
      <c r="TAA8" s="755"/>
      <c r="TAB8" s="755"/>
      <c r="TAC8" s="755"/>
      <c r="TAD8" s="755"/>
      <c r="TAE8" s="755"/>
      <c r="TAF8" s="755"/>
      <c r="TAG8" s="755"/>
      <c r="TAH8" s="755"/>
      <c r="TAI8" s="755"/>
      <c r="TAJ8" s="755"/>
      <c r="TAK8" s="755"/>
      <c r="TAL8" s="755"/>
      <c r="TAM8" s="755"/>
      <c r="TAN8" s="755"/>
      <c r="TAO8" s="755"/>
      <c r="TAP8" s="755"/>
      <c r="TAQ8" s="755"/>
      <c r="TAR8" s="755"/>
      <c r="TAS8" s="755"/>
      <c r="TAT8" s="755"/>
      <c r="TAU8" s="755"/>
      <c r="TAV8" s="755"/>
      <c r="TAW8" s="755"/>
      <c r="TAX8" s="755"/>
      <c r="TAY8" s="755"/>
      <c r="TAZ8" s="755"/>
      <c r="TBA8" s="755"/>
      <c r="TBB8" s="755"/>
      <c r="TBC8" s="755"/>
      <c r="TBD8" s="755"/>
      <c r="TBE8" s="755"/>
      <c r="TBF8" s="755"/>
      <c r="TBG8" s="755"/>
      <c r="TBH8" s="755"/>
      <c r="TBI8" s="755"/>
      <c r="TBJ8" s="755"/>
      <c r="TBK8" s="755"/>
      <c r="TBL8" s="755"/>
      <c r="TBM8" s="755"/>
      <c r="TBN8" s="755"/>
      <c r="TBO8" s="755"/>
      <c r="TBP8" s="755"/>
      <c r="TBQ8" s="755"/>
      <c r="TBR8" s="755"/>
      <c r="TBS8" s="755"/>
      <c r="TBT8" s="755"/>
      <c r="TBU8" s="755"/>
      <c r="TBV8" s="755"/>
      <c r="TBW8" s="755"/>
      <c r="TBX8" s="755"/>
      <c r="TBY8" s="755"/>
      <c r="TBZ8" s="755"/>
      <c r="TCA8" s="755"/>
      <c r="TCB8" s="755"/>
      <c r="TCC8" s="755"/>
      <c r="TCD8" s="755"/>
      <c r="TCE8" s="755"/>
      <c r="TCF8" s="755"/>
      <c r="TCG8" s="755"/>
      <c r="TCH8" s="755"/>
      <c r="TCI8" s="755"/>
      <c r="TCJ8" s="755"/>
      <c r="TCK8" s="755"/>
      <c r="TCL8" s="755"/>
      <c r="TCM8" s="755"/>
      <c r="TCN8" s="755"/>
      <c r="TCO8" s="755"/>
      <c r="TCP8" s="755"/>
      <c r="TCQ8" s="755"/>
      <c r="TCR8" s="755"/>
      <c r="TCS8" s="755"/>
      <c r="TCT8" s="755"/>
      <c r="TCU8" s="755"/>
      <c r="TCV8" s="755"/>
      <c r="TCW8" s="755"/>
      <c r="TCX8" s="755"/>
      <c r="TCY8" s="755"/>
      <c r="TCZ8" s="755"/>
      <c r="TDA8" s="755"/>
      <c r="TDB8" s="755"/>
      <c r="TDC8" s="755"/>
      <c r="TDD8" s="755"/>
      <c r="TDE8" s="755"/>
      <c r="TDF8" s="755"/>
      <c r="TDG8" s="755"/>
      <c r="TDH8" s="755"/>
      <c r="TDI8" s="755"/>
      <c r="TDJ8" s="755"/>
      <c r="TDK8" s="755"/>
      <c r="TDL8" s="755"/>
      <c r="TDM8" s="755"/>
      <c r="TDN8" s="755"/>
      <c r="TDO8" s="755"/>
      <c r="TDP8" s="755"/>
      <c r="TDQ8" s="755"/>
      <c r="TDR8" s="755"/>
      <c r="TDS8" s="755"/>
      <c r="TDT8" s="755"/>
      <c r="TDU8" s="755"/>
      <c r="TDV8" s="755"/>
      <c r="TDW8" s="755"/>
      <c r="TDX8" s="755"/>
      <c r="TDY8" s="755"/>
      <c r="TDZ8" s="755"/>
      <c r="TEA8" s="755"/>
      <c r="TEB8" s="755"/>
      <c r="TEC8" s="755"/>
      <c r="TED8" s="755"/>
      <c r="TEE8" s="755"/>
      <c r="TEF8" s="755"/>
      <c r="TEG8" s="755"/>
      <c r="TEH8" s="755"/>
      <c r="TEI8" s="755"/>
      <c r="TEJ8" s="755"/>
      <c r="TEK8" s="755"/>
      <c r="TEL8" s="755"/>
      <c r="TEM8" s="755"/>
      <c r="TEN8" s="755"/>
      <c r="TEO8" s="755"/>
      <c r="TEP8" s="755"/>
      <c r="TEQ8" s="755"/>
      <c r="TER8" s="755"/>
      <c r="TES8" s="755"/>
      <c r="TET8" s="755"/>
      <c r="TEU8" s="755"/>
      <c r="TEV8" s="755"/>
      <c r="TEW8" s="755"/>
      <c r="TEX8" s="755"/>
      <c r="TEY8" s="755"/>
      <c r="TEZ8" s="755"/>
      <c r="TFA8" s="755"/>
      <c r="TFB8" s="755"/>
      <c r="TFC8" s="755"/>
      <c r="TFD8" s="755"/>
      <c r="TFE8" s="755"/>
      <c r="TFF8" s="755"/>
      <c r="TFG8" s="755"/>
      <c r="TFH8" s="755"/>
      <c r="TFI8" s="755"/>
      <c r="TFJ8" s="755"/>
      <c r="TFK8" s="755"/>
      <c r="TFL8" s="755"/>
      <c r="TFM8" s="755"/>
      <c r="TFN8" s="755"/>
      <c r="TFO8" s="755"/>
      <c r="TFP8" s="755"/>
      <c r="TFQ8" s="755"/>
      <c r="TFR8" s="755"/>
      <c r="TFS8" s="755"/>
      <c r="TFT8" s="755"/>
      <c r="TFU8" s="755"/>
      <c r="TFV8" s="755"/>
      <c r="TFW8" s="755"/>
      <c r="TFX8" s="755"/>
      <c r="TFY8" s="755"/>
      <c r="TFZ8" s="755"/>
      <c r="TGA8" s="755"/>
      <c r="TGB8" s="755"/>
      <c r="TGC8" s="755"/>
      <c r="TGD8" s="755"/>
      <c r="TGE8" s="755"/>
      <c r="TGF8" s="755"/>
      <c r="TGG8" s="755"/>
      <c r="TGH8" s="755"/>
      <c r="TGI8" s="755"/>
      <c r="TGJ8" s="755"/>
      <c r="TGK8" s="755"/>
      <c r="TGL8" s="755"/>
      <c r="TGM8" s="755"/>
      <c r="TGN8" s="755"/>
      <c r="TGO8" s="755"/>
      <c r="TGP8" s="755"/>
      <c r="TGQ8" s="755"/>
      <c r="TGR8" s="755"/>
      <c r="TGS8" s="755"/>
      <c r="TGT8" s="755"/>
      <c r="TGU8" s="755"/>
      <c r="TGV8" s="755"/>
      <c r="TGW8" s="755"/>
      <c r="TGX8" s="755"/>
      <c r="TGY8" s="755"/>
      <c r="TGZ8" s="755"/>
      <c r="THA8" s="755"/>
      <c r="THB8" s="755"/>
      <c r="THC8" s="755"/>
      <c r="THD8" s="755"/>
      <c r="THE8" s="755"/>
      <c r="THF8" s="755"/>
      <c r="THG8" s="755"/>
      <c r="THH8" s="755"/>
      <c r="THI8" s="755"/>
      <c r="THJ8" s="755"/>
      <c r="THK8" s="755"/>
      <c r="THL8" s="755"/>
      <c r="THM8" s="755"/>
      <c r="THN8" s="755"/>
      <c r="THO8" s="755"/>
      <c r="THP8" s="755"/>
      <c r="THQ8" s="755"/>
      <c r="THR8" s="755"/>
      <c r="THS8" s="755"/>
      <c r="THT8" s="755"/>
      <c r="THU8" s="755"/>
      <c r="THV8" s="755"/>
      <c r="THW8" s="755"/>
      <c r="THX8" s="755"/>
      <c r="THY8" s="755"/>
      <c r="THZ8" s="755"/>
      <c r="TIA8" s="755"/>
      <c r="TIB8" s="755"/>
      <c r="TIC8" s="755"/>
      <c r="TID8" s="755"/>
      <c r="TIE8" s="755"/>
      <c r="TIF8" s="755"/>
      <c r="TIG8" s="755"/>
      <c r="TIH8" s="755"/>
      <c r="TII8" s="755"/>
      <c r="TIJ8" s="755"/>
      <c r="TIK8" s="755"/>
      <c r="TIL8" s="755"/>
      <c r="TIM8" s="755"/>
      <c r="TIN8" s="755"/>
      <c r="TIO8" s="755"/>
      <c r="TIP8" s="755"/>
      <c r="TIQ8" s="755"/>
      <c r="TIR8" s="755"/>
      <c r="TIS8" s="755"/>
      <c r="TIT8" s="755"/>
      <c r="TIU8" s="755"/>
      <c r="TIV8" s="755"/>
      <c r="TIW8" s="755"/>
      <c r="TIX8" s="755"/>
      <c r="TIY8" s="755"/>
      <c r="TIZ8" s="755"/>
      <c r="TJA8" s="755"/>
      <c r="TJB8" s="755"/>
      <c r="TJC8" s="755"/>
      <c r="TJD8" s="755"/>
      <c r="TJE8" s="755"/>
      <c r="TJF8" s="755"/>
      <c r="TJG8" s="755"/>
      <c r="TJH8" s="755"/>
      <c r="TJI8" s="755"/>
      <c r="TJJ8" s="755"/>
      <c r="TJK8" s="755"/>
      <c r="TJL8" s="755"/>
      <c r="TJM8" s="755"/>
      <c r="TJN8" s="755"/>
      <c r="TJO8" s="755"/>
      <c r="TJP8" s="755"/>
      <c r="TJQ8" s="755"/>
      <c r="TJR8" s="755"/>
      <c r="TJS8" s="755"/>
      <c r="TJT8" s="755"/>
      <c r="TJU8" s="755"/>
      <c r="TJV8" s="755"/>
      <c r="TJW8" s="755"/>
      <c r="TJX8" s="755"/>
      <c r="TJY8" s="755"/>
      <c r="TJZ8" s="755"/>
      <c r="TKA8" s="755"/>
      <c r="TKB8" s="755"/>
      <c r="TKC8" s="755"/>
      <c r="TKD8" s="755"/>
      <c r="TKE8" s="755"/>
      <c r="TKF8" s="755"/>
      <c r="TKG8" s="755"/>
      <c r="TKH8" s="755"/>
      <c r="TKI8" s="755"/>
      <c r="TKJ8" s="755"/>
      <c r="TKK8" s="755"/>
      <c r="TKL8" s="755"/>
      <c r="TKM8" s="755"/>
      <c r="TKN8" s="755"/>
      <c r="TKO8" s="755"/>
      <c r="TKP8" s="755"/>
      <c r="TKQ8" s="755"/>
      <c r="TKR8" s="755"/>
      <c r="TKS8" s="755"/>
      <c r="TKT8" s="755"/>
      <c r="TKU8" s="755"/>
      <c r="TKV8" s="755"/>
      <c r="TKW8" s="755"/>
      <c r="TKX8" s="755"/>
      <c r="TKY8" s="755"/>
      <c r="TKZ8" s="755"/>
      <c r="TLA8" s="755"/>
      <c r="TLB8" s="755"/>
      <c r="TLC8" s="755"/>
      <c r="TLD8" s="755"/>
      <c r="TLE8" s="755"/>
      <c r="TLF8" s="755"/>
      <c r="TLG8" s="755"/>
      <c r="TLH8" s="755"/>
      <c r="TLI8" s="755"/>
      <c r="TLJ8" s="755"/>
      <c r="TLK8" s="755"/>
      <c r="TLL8" s="755"/>
      <c r="TLM8" s="755"/>
      <c r="TLN8" s="755"/>
      <c r="TLO8" s="755"/>
      <c r="TLP8" s="755"/>
      <c r="TLQ8" s="755"/>
      <c r="TLR8" s="755"/>
      <c r="TLS8" s="755"/>
      <c r="TLT8" s="755"/>
      <c r="TLU8" s="755"/>
      <c r="TLV8" s="755"/>
      <c r="TLW8" s="755"/>
      <c r="TLX8" s="755"/>
      <c r="TLY8" s="755"/>
      <c r="TLZ8" s="755"/>
      <c r="TMA8" s="755"/>
      <c r="TMB8" s="755"/>
      <c r="TMC8" s="755"/>
      <c r="TMD8" s="755"/>
      <c r="TME8" s="755"/>
      <c r="TMF8" s="755"/>
      <c r="TMG8" s="755"/>
      <c r="TMH8" s="755"/>
      <c r="TMI8" s="755"/>
      <c r="TMJ8" s="755"/>
      <c r="TMK8" s="755"/>
      <c r="TML8" s="755"/>
      <c r="TMM8" s="755"/>
      <c r="TMN8" s="755"/>
      <c r="TMO8" s="755"/>
      <c r="TMP8" s="755"/>
      <c r="TMQ8" s="755"/>
      <c r="TMR8" s="755"/>
      <c r="TMS8" s="755"/>
      <c r="TMT8" s="755"/>
      <c r="TMU8" s="755"/>
      <c r="TMV8" s="755"/>
      <c r="TMW8" s="755"/>
      <c r="TMX8" s="755"/>
      <c r="TMY8" s="755"/>
      <c r="TMZ8" s="755"/>
      <c r="TNA8" s="755"/>
      <c r="TNB8" s="755"/>
      <c r="TNC8" s="755"/>
      <c r="TND8" s="755"/>
      <c r="TNE8" s="755"/>
      <c r="TNF8" s="755"/>
      <c r="TNG8" s="755"/>
      <c r="TNH8" s="755"/>
      <c r="TNI8" s="755"/>
      <c r="TNJ8" s="755"/>
      <c r="TNK8" s="755"/>
      <c r="TNL8" s="755"/>
      <c r="TNM8" s="755"/>
      <c r="TNN8" s="755"/>
      <c r="TNO8" s="755"/>
      <c r="TNP8" s="755"/>
      <c r="TNQ8" s="755"/>
      <c r="TNR8" s="755"/>
      <c r="TNS8" s="755"/>
      <c r="TNT8" s="755"/>
      <c r="TNU8" s="755"/>
      <c r="TNV8" s="755"/>
      <c r="TNW8" s="755"/>
      <c r="TNX8" s="755"/>
      <c r="TNY8" s="755"/>
      <c r="TNZ8" s="755"/>
      <c r="TOA8" s="755"/>
      <c r="TOB8" s="755"/>
      <c r="TOC8" s="755"/>
      <c r="TOD8" s="755"/>
      <c r="TOE8" s="755"/>
      <c r="TOF8" s="755"/>
      <c r="TOG8" s="755"/>
      <c r="TOH8" s="755"/>
      <c r="TOI8" s="755"/>
      <c r="TOJ8" s="755"/>
      <c r="TOK8" s="755"/>
      <c r="TOL8" s="755"/>
      <c r="TOM8" s="755"/>
      <c r="TON8" s="755"/>
      <c r="TOO8" s="755"/>
      <c r="TOP8" s="755"/>
      <c r="TOQ8" s="755"/>
      <c r="TOR8" s="755"/>
      <c r="TOS8" s="755"/>
      <c r="TOT8" s="755"/>
      <c r="TOU8" s="755"/>
      <c r="TOV8" s="755"/>
      <c r="TOW8" s="755"/>
      <c r="TOX8" s="755"/>
      <c r="TOY8" s="755"/>
      <c r="TOZ8" s="755"/>
      <c r="TPA8" s="755"/>
      <c r="TPB8" s="755"/>
      <c r="TPC8" s="755"/>
      <c r="TPD8" s="755"/>
      <c r="TPE8" s="755"/>
      <c r="TPF8" s="755"/>
      <c r="TPG8" s="755"/>
      <c r="TPH8" s="755"/>
      <c r="TPI8" s="755"/>
      <c r="TPJ8" s="755"/>
      <c r="TPK8" s="755"/>
      <c r="TPL8" s="755"/>
      <c r="TPM8" s="755"/>
      <c r="TPN8" s="755"/>
      <c r="TPO8" s="755"/>
      <c r="TPP8" s="755"/>
      <c r="TPQ8" s="755"/>
      <c r="TPR8" s="755"/>
      <c r="TPS8" s="755"/>
      <c r="TPT8" s="755"/>
      <c r="TPU8" s="755"/>
      <c r="TPV8" s="755"/>
      <c r="TPW8" s="755"/>
      <c r="TPX8" s="755"/>
      <c r="TPY8" s="755"/>
      <c r="TPZ8" s="755"/>
      <c r="TQA8" s="755"/>
      <c r="TQB8" s="755"/>
      <c r="TQC8" s="755"/>
      <c r="TQD8" s="755"/>
      <c r="TQE8" s="755"/>
      <c r="TQF8" s="755"/>
      <c r="TQG8" s="755"/>
      <c r="TQH8" s="755"/>
      <c r="TQI8" s="755"/>
      <c r="TQJ8" s="755"/>
      <c r="TQK8" s="755"/>
      <c r="TQL8" s="755"/>
      <c r="TQM8" s="755"/>
      <c r="TQN8" s="755"/>
      <c r="TQO8" s="755"/>
      <c r="TQP8" s="755"/>
      <c r="TQQ8" s="755"/>
      <c r="TQR8" s="755"/>
      <c r="TQS8" s="755"/>
      <c r="TQT8" s="755"/>
      <c r="TQU8" s="755"/>
      <c r="TQV8" s="755"/>
      <c r="TQW8" s="755"/>
      <c r="TQX8" s="755"/>
      <c r="TQY8" s="755"/>
      <c r="TQZ8" s="755"/>
      <c r="TRA8" s="755"/>
      <c r="TRB8" s="755"/>
      <c r="TRC8" s="755"/>
      <c r="TRD8" s="755"/>
      <c r="TRE8" s="755"/>
      <c r="TRF8" s="755"/>
      <c r="TRG8" s="755"/>
      <c r="TRH8" s="755"/>
      <c r="TRI8" s="755"/>
      <c r="TRJ8" s="755"/>
      <c r="TRK8" s="755"/>
      <c r="TRL8" s="755"/>
      <c r="TRM8" s="755"/>
      <c r="TRN8" s="755"/>
      <c r="TRO8" s="755"/>
      <c r="TRP8" s="755"/>
      <c r="TRQ8" s="755"/>
      <c r="TRR8" s="755"/>
      <c r="TRS8" s="755"/>
      <c r="TRT8" s="755"/>
      <c r="TRU8" s="755"/>
      <c r="TRV8" s="755"/>
      <c r="TRW8" s="755"/>
      <c r="TRX8" s="755"/>
      <c r="TRY8" s="755"/>
      <c r="TRZ8" s="755"/>
      <c r="TSA8" s="755"/>
      <c r="TSB8" s="755"/>
      <c r="TSC8" s="755"/>
      <c r="TSD8" s="755"/>
      <c r="TSE8" s="755"/>
      <c r="TSF8" s="755"/>
      <c r="TSG8" s="755"/>
      <c r="TSH8" s="755"/>
      <c r="TSI8" s="755"/>
      <c r="TSJ8" s="755"/>
      <c r="TSK8" s="755"/>
      <c r="TSL8" s="755"/>
      <c r="TSM8" s="755"/>
      <c r="TSN8" s="755"/>
      <c r="TSO8" s="755"/>
      <c r="TSP8" s="755"/>
      <c r="TSQ8" s="755"/>
      <c r="TSR8" s="755"/>
      <c r="TSS8" s="755"/>
      <c r="TST8" s="755"/>
      <c r="TSU8" s="755"/>
      <c r="TSV8" s="755"/>
      <c r="TSW8" s="755"/>
      <c r="TSX8" s="755"/>
      <c r="TSY8" s="755"/>
      <c r="TSZ8" s="755"/>
      <c r="TTA8" s="755"/>
      <c r="TTB8" s="755"/>
      <c r="TTC8" s="755"/>
      <c r="TTD8" s="755"/>
      <c r="TTE8" s="755"/>
      <c r="TTF8" s="755"/>
      <c r="TTG8" s="755"/>
      <c r="TTH8" s="755"/>
      <c r="TTI8" s="755"/>
      <c r="TTJ8" s="755"/>
      <c r="TTK8" s="755"/>
      <c r="TTL8" s="755"/>
      <c r="TTM8" s="755"/>
      <c r="TTN8" s="755"/>
      <c r="TTO8" s="755"/>
      <c r="TTP8" s="755"/>
      <c r="TTQ8" s="755"/>
      <c r="TTR8" s="755"/>
      <c r="TTS8" s="755"/>
      <c r="TTT8" s="755"/>
      <c r="TTU8" s="755"/>
      <c r="TTV8" s="755"/>
      <c r="TTW8" s="755"/>
      <c r="TTX8" s="755"/>
      <c r="TTY8" s="755"/>
      <c r="TTZ8" s="755"/>
      <c r="TUA8" s="755"/>
      <c r="TUB8" s="755"/>
      <c r="TUC8" s="755"/>
      <c r="TUD8" s="755"/>
      <c r="TUE8" s="755"/>
      <c r="TUF8" s="755"/>
      <c r="TUG8" s="755"/>
      <c r="TUH8" s="755"/>
      <c r="TUI8" s="755"/>
      <c r="TUJ8" s="755"/>
      <c r="TUK8" s="755"/>
      <c r="TUL8" s="755"/>
      <c r="TUM8" s="755"/>
      <c r="TUN8" s="755"/>
      <c r="TUO8" s="755"/>
      <c r="TUP8" s="755"/>
      <c r="TUQ8" s="755"/>
      <c r="TUR8" s="755"/>
      <c r="TUS8" s="755"/>
      <c r="TUT8" s="755"/>
      <c r="TUU8" s="755"/>
      <c r="TUV8" s="755"/>
      <c r="TUW8" s="755"/>
      <c r="TUX8" s="755"/>
      <c r="TUY8" s="755"/>
      <c r="TUZ8" s="755"/>
      <c r="TVA8" s="755"/>
      <c r="TVB8" s="755"/>
      <c r="TVC8" s="755"/>
      <c r="TVD8" s="755"/>
      <c r="TVE8" s="755"/>
      <c r="TVF8" s="755"/>
      <c r="TVG8" s="755"/>
      <c r="TVH8" s="755"/>
      <c r="TVI8" s="755"/>
      <c r="TVJ8" s="755"/>
      <c r="TVK8" s="755"/>
      <c r="TVL8" s="755"/>
      <c r="TVM8" s="755"/>
      <c r="TVN8" s="755"/>
      <c r="TVO8" s="755"/>
      <c r="TVP8" s="755"/>
      <c r="TVQ8" s="755"/>
      <c r="TVR8" s="755"/>
      <c r="TVS8" s="755"/>
      <c r="TVT8" s="755"/>
      <c r="TVU8" s="755"/>
      <c r="TVV8" s="755"/>
      <c r="TVW8" s="755"/>
      <c r="TVX8" s="755"/>
      <c r="TVY8" s="755"/>
      <c r="TVZ8" s="755"/>
      <c r="TWA8" s="755"/>
      <c r="TWB8" s="755"/>
      <c r="TWC8" s="755"/>
      <c r="TWD8" s="755"/>
      <c r="TWE8" s="755"/>
      <c r="TWF8" s="755"/>
      <c r="TWG8" s="755"/>
      <c r="TWH8" s="755"/>
      <c r="TWI8" s="755"/>
      <c r="TWJ8" s="755"/>
      <c r="TWK8" s="755"/>
      <c r="TWL8" s="755"/>
      <c r="TWM8" s="755"/>
      <c r="TWN8" s="755"/>
      <c r="TWO8" s="755"/>
      <c r="TWP8" s="755"/>
      <c r="TWQ8" s="755"/>
      <c r="TWR8" s="755"/>
      <c r="TWS8" s="755"/>
      <c r="TWT8" s="755"/>
      <c r="TWU8" s="755"/>
      <c r="TWV8" s="755"/>
      <c r="TWW8" s="755"/>
      <c r="TWX8" s="755"/>
      <c r="TWY8" s="755"/>
      <c r="TWZ8" s="755"/>
      <c r="TXA8" s="755"/>
      <c r="TXB8" s="755"/>
      <c r="TXC8" s="755"/>
      <c r="TXD8" s="755"/>
      <c r="TXE8" s="755"/>
      <c r="TXF8" s="755"/>
      <c r="TXG8" s="755"/>
      <c r="TXH8" s="755"/>
      <c r="TXI8" s="755"/>
      <c r="TXJ8" s="755"/>
      <c r="TXK8" s="755"/>
      <c r="TXL8" s="755"/>
      <c r="TXM8" s="755"/>
      <c r="TXN8" s="755"/>
      <c r="TXO8" s="755"/>
      <c r="TXP8" s="755"/>
      <c r="TXQ8" s="755"/>
      <c r="TXR8" s="755"/>
      <c r="TXS8" s="755"/>
      <c r="TXT8" s="755"/>
      <c r="TXU8" s="755"/>
      <c r="TXV8" s="755"/>
      <c r="TXW8" s="755"/>
      <c r="TXX8" s="755"/>
      <c r="TXY8" s="755"/>
      <c r="TXZ8" s="755"/>
      <c r="TYA8" s="755"/>
      <c r="TYB8" s="755"/>
      <c r="TYC8" s="755"/>
      <c r="TYD8" s="755"/>
      <c r="TYE8" s="755"/>
      <c r="TYF8" s="755"/>
      <c r="TYG8" s="755"/>
      <c r="TYH8" s="755"/>
      <c r="TYI8" s="755"/>
      <c r="TYJ8" s="755"/>
      <c r="TYK8" s="755"/>
      <c r="TYL8" s="755"/>
      <c r="TYM8" s="755"/>
      <c r="TYN8" s="755"/>
      <c r="TYO8" s="755"/>
      <c r="TYP8" s="755"/>
      <c r="TYQ8" s="755"/>
      <c r="TYR8" s="755"/>
      <c r="TYS8" s="755"/>
      <c r="TYT8" s="755"/>
      <c r="TYU8" s="755"/>
      <c r="TYV8" s="755"/>
      <c r="TYW8" s="755"/>
      <c r="TYX8" s="755"/>
      <c r="TYY8" s="755"/>
      <c r="TYZ8" s="755"/>
      <c r="TZA8" s="755"/>
      <c r="TZB8" s="755"/>
      <c r="TZC8" s="755"/>
      <c r="TZD8" s="755"/>
      <c r="TZE8" s="755"/>
      <c r="TZF8" s="755"/>
      <c r="TZG8" s="755"/>
      <c r="TZH8" s="755"/>
      <c r="TZI8" s="755"/>
      <c r="TZJ8" s="755"/>
      <c r="TZK8" s="755"/>
      <c r="TZL8" s="755"/>
      <c r="TZM8" s="755"/>
      <c r="TZN8" s="755"/>
      <c r="TZO8" s="755"/>
      <c r="TZP8" s="755"/>
      <c r="TZQ8" s="755"/>
      <c r="TZR8" s="755"/>
      <c r="TZS8" s="755"/>
      <c r="TZT8" s="755"/>
      <c r="TZU8" s="755"/>
      <c r="TZV8" s="755"/>
      <c r="TZW8" s="755"/>
      <c r="TZX8" s="755"/>
      <c r="TZY8" s="755"/>
      <c r="TZZ8" s="755"/>
      <c r="UAA8" s="755"/>
      <c r="UAB8" s="755"/>
      <c r="UAC8" s="755"/>
      <c r="UAD8" s="755"/>
      <c r="UAE8" s="755"/>
      <c r="UAF8" s="755"/>
      <c r="UAG8" s="755"/>
      <c r="UAH8" s="755"/>
      <c r="UAI8" s="755"/>
      <c r="UAJ8" s="755"/>
      <c r="UAK8" s="755"/>
      <c r="UAL8" s="755"/>
      <c r="UAM8" s="755"/>
      <c r="UAN8" s="755"/>
      <c r="UAO8" s="755"/>
      <c r="UAP8" s="755"/>
      <c r="UAQ8" s="755"/>
      <c r="UAR8" s="755"/>
      <c r="UAS8" s="755"/>
      <c r="UAT8" s="755"/>
      <c r="UAU8" s="755"/>
      <c r="UAV8" s="755"/>
      <c r="UAW8" s="755"/>
      <c r="UAX8" s="755"/>
      <c r="UAY8" s="755"/>
      <c r="UAZ8" s="755"/>
      <c r="UBA8" s="755"/>
      <c r="UBB8" s="755"/>
      <c r="UBC8" s="755"/>
      <c r="UBD8" s="755"/>
      <c r="UBE8" s="755"/>
      <c r="UBF8" s="755"/>
      <c r="UBG8" s="755"/>
      <c r="UBH8" s="755"/>
      <c r="UBI8" s="755"/>
      <c r="UBJ8" s="755"/>
      <c r="UBK8" s="755"/>
      <c r="UBL8" s="755"/>
      <c r="UBM8" s="755"/>
      <c r="UBN8" s="755"/>
      <c r="UBO8" s="755"/>
      <c r="UBP8" s="755"/>
      <c r="UBQ8" s="755"/>
      <c r="UBR8" s="755"/>
      <c r="UBS8" s="755"/>
      <c r="UBT8" s="755"/>
      <c r="UBU8" s="755"/>
      <c r="UBV8" s="755"/>
      <c r="UBW8" s="755"/>
      <c r="UBX8" s="755"/>
      <c r="UBY8" s="755"/>
      <c r="UBZ8" s="755"/>
      <c r="UCA8" s="755"/>
      <c r="UCB8" s="755"/>
      <c r="UCC8" s="755"/>
      <c r="UCD8" s="755"/>
      <c r="UCE8" s="755"/>
      <c r="UCF8" s="755"/>
      <c r="UCG8" s="755"/>
      <c r="UCH8" s="755"/>
      <c r="UCI8" s="755"/>
      <c r="UCJ8" s="755"/>
      <c r="UCK8" s="755"/>
      <c r="UCL8" s="755"/>
      <c r="UCM8" s="755"/>
      <c r="UCN8" s="755"/>
      <c r="UCO8" s="755"/>
      <c r="UCP8" s="755"/>
      <c r="UCQ8" s="755"/>
      <c r="UCR8" s="755"/>
      <c r="UCS8" s="755"/>
      <c r="UCT8" s="755"/>
      <c r="UCU8" s="755"/>
      <c r="UCV8" s="755"/>
      <c r="UCW8" s="755"/>
      <c r="UCX8" s="755"/>
      <c r="UCY8" s="755"/>
      <c r="UCZ8" s="755"/>
      <c r="UDA8" s="755"/>
      <c r="UDB8" s="755"/>
      <c r="UDC8" s="755"/>
      <c r="UDD8" s="755"/>
      <c r="UDE8" s="755"/>
      <c r="UDF8" s="755"/>
      <c r="UDG8" s="755"/>
      <c r="UDH8" s="755"/>
      <c r="UDI8" s="755"/>
      <c r="UDJ8" s="755"/>
      <c r="UDK8" s="755"/>
      <c r="UDL8" s="755"/>
      <c r="UDM8" s="755"/>
      <c r="UDN8" s="755"/>
      <c r="UDO8" s="755"/>
      <c r="UDP8" s="755"/>
      <c r="UDQ8" s="755"/>
      <c r="UDR8" s="755"/>
      <c r="UDS8" s="755"/>
      <c r="UDT8" s="755"/>
      <c r="UDU8" s="755"/>
      <c r="UDV8" s="755"/>
      <c r="UDW8" s="755"/>
      <c r="UDX8" s="755"/>
      <c r="UDY8" s="755"/>
      <c r="UDZ8" s="755"/>
      <c r="UEA8" s="755"/>
      <c r="UEB8" s="755"/>
      <c r="UEC8" s="755"/>
      <c r="UED8" s="755"/>
      <c r="UEE8" s="755"/>
      <c r="UEF8" s="755"/>
      <c r="UEG8" s="755"/>
      <c r="UEH8" s="755"/>
      <c r="UEI8" s="755"/>
      <c r="UEJ8" s="755"/>
      <c r="UEK8" s="755"/>
      <c r="UEL8" s="755"/>
      <c r="UEM8" s="755"/>
      <c r="UEN8" s="755"/>
      <c r="UEO8" s="755"/>
      <c r="UEP8" s="755"/>
      <c r="UEQ8" s="755"/>
      <c r="UER8" s="755"/>
      <c r="UES8" s="755"/>
      <c r="UET8" s="755"/>
      <c r="UEU8" s="755"/>
      <c r="UEV8" s="755"/>
      <c r="UEW8" s="755"/>
      <c r="UEX8" s="755"/>
      <c r="UEY8" s="755"/>
      <c r="UEZ8" s="755"/>
      <c r="UFA8" s="755"/>
      <c r="UFB8" s="755"/>
      <c r="UFC8" s="755"/>
      <c r="UFD8" s="755"/>
      <c r="UFE8" s="755"/>
      <c r="UFF8" s="755"/>
      <c r="UFG8" s="755"/>
      <c r="UFH8" s="755"/>
      <c r="UFI8" s="755"/>
      <c r="UFJ8" s="755"/>
      <c r="UFK8" s="755"/>
      <c r="UFL8" s="755"/>
      <c r="UFM8" s="755"/>
      <c r="UFN8" s="755"/>
      <c r="UFO8" s="755"/>
      <c r="UFP8" s="755"/>
      <c r="UFQ8" s="755"/>
      <c r="UFR8" s="755"/>
      <c r="UFS8" s="755"/>
      <c r="UFT8" s="755"/>
      <c r="UFU8" s="755"/>
      <c r="UFV8" s="755"/>
      <c r="UFW8" s="755"/>
      <c r="UFX8" s="755"/>
      <c r="UFY8" s="755"/>
      <c r="UFZ8" s="755"/>
      <c r="UGA8" s="755"/>
      <c r="UGB8" s="755"/>
      <c r="UGC8" s="755"/>
      <c r="UGD8" s="755"/>
      <c r="UGE8" s="755"/>
      <c r="UGF8" s="755"/>
      <c r="UGG8" s="755"/>
      <c r="UGH8" s="755"/>
      <c r="UGI8" s="755"/>
      <c r="UGJ8" s="755"/>
      <c r="UGK8" s="755"/>
      <c r="UGL8" s="755"/>
      <c r="UGM8" s="755"/>
      <c r="UGN8" s="755"/>
      <c r="UGO8" s="755"/>
      <c r="UGP8" s="755"/>
      <c r="UGQ8" s="755"/>
      <c r="UGR8" s="755"/>
      <c r="UGS8" s="755"/>
      <c r="UGT8" s="755"/>
      <c r="UGU8" s="755"/>
      <c r="UGV8" s="755"/>
      <c r="UGW8" s="755"/>
      <c r="UGX8" s="755"/>
      <c r="UGY8" s="755"/>
      <c r="UGZ8" s="755"/>
      <c r="UHA8" s="755"/>
      <c r="UHB8" s="755"/>
      <c r="UHC8" s="755"/>
      <c r="UHD8" s="755"/>
      <c r="UHE8" s="755"/>
      <c r="UHF8" s="755"/>
      <c r="UHG8" s="755"/>
      <c r="UHH8" s="755"/>
      <c r="UHI8" s="755"/>
      <c r="UHJ8" s="755"/>
      <c r="UHK8" s="755"/>
      <c r="UHL8" s="755"/>
      <c r="UHM8" s="755"/>
      <c r="UHN8" s="755"/>
      <c r="UHO8" s="755"/>
      <c r="UHP8" s="755"/>
      <c r="UHQ8" s="755"/>
      <c r="UHR8" s="755"/>
      <c r="UHS8" s="755"/>
      <c r="UHT8" s="755"/>
      <c r="UHU8" s="755"/>
      <c r="UHV8" s="755"/>
      <c r="UHW8" s="755"/>
      <c r="UHX8" s="755"/>
      <c r="UHY8" s="755"/>
      <c r="UHZ8" s="755"/>
      <c r="UIA8" s="755"/>
      <c r="UIB8" s="755"/>
      <c r="UIC8" s="755"/>
      <c r="UID8" s="755"/>
      <c r="UIE8" s="755"/>
      <c r="UIF8" s="755"/>
      <c r="UIG8" s="755"/>
      <c r="UIH8" s="755"/>
      <c r="UII8" s="755"/>
      <c r="UIJ8" s="755"/>
      <c r="UIK8" s="755"/>
      <c r="UIL8" s="755"/>
      <c r="UIM8" s="755"/>
      <c r="UIN8" s="755"/>
      <c r="UIO8" s="755"/>
      <c r="UIP8" s="755"/>
      <c r="UIQ8" s="755"/>
      <c r="UIR8" s="755"/>
      <c r="UIS8" s="755"/>
      <c r="UIT8" s="755"/>
      <c r="UIU8" s="755"/>
      <c r="UIV8" s="755"/>
      <c r="UIW8" s="755"/>
      <c r="UIX8" s="755"/>
      <c r="UIY8" s="755"/>
      <c r="UIZ8" s="755"/>
      <c r="UJA8" s="755"/>
      <c r="UJB8" s="755"/>
      <c r="UJC8" s="755"/>
      <c r="UJD8" s="755"/>
      <c r="UJE8" s="755"/>
      <c r="UJF8" s="755"/>
      <c r="UJG8" s="755"/>
      <c r="UJH8" s="755"/>
      <c r="UJI8" s="755"/>
      <c r="UJJ8" s="755"/>
      <c r="UJK8" s="755"/>
      <c r="UJL8" s="755"/>
      <c r="UJM8" s="755"/>
      <c r="UJN8" s="755"/>
      <c r="UJO8" s="755"/>
      <c r="UJP8" s="755"/>
      <c r="UJQ8" s="755"/>
      <c r="UJR8" s="755"/>
      <c r="UJS8" s="755"/>
      <c r="UJT8" s="755"/>
      <c r="UJU8" s="755"/>
      <c r="UJV8" s="755"/>
      <c r="UJW8" s="755"/>
      <c r="UJX8" s="755"/>
      <c r="UJY8" s="755"/>
      <c r="UJZ8" s="755"/>
      <c r="UKA8" s="755"/>
      <c r="UKB8" s="755"/>
      <c r="UKC8" s="755"/>
      <c r="UKD8" s="755"/>
      <c r="UKE8" s="755"/>
      <c r="UKF8" s="755"/>
      <c r="UKG8" s="755"/>
      <c r="UKH8" s="755"/>
      <c r="UKI8" s="755"/>
      <c r="UKJ8" s="755"/>
      <c r="UKK8" s="755"/>
      <c r="UKL8" s="755"/>
      <c r="UKM8" s="755"/>
      <c r="UKN8" s="755"/>
      <c r="UKO8" s="755"/>
      <c r="UKP8" s="755"/>
      <c r="UKQ8" s="755"/>
      <c r="UKR8" s="755"/>
      <c r="UKS8" s="755"/>
      <c r="UKT8" s="755"/>
      <c r="UKU8" s="755"/>
      <c r="UKV8" s="755"/>
      <c r="UKW8" s="755"/>
      <c r="UKX8" s="755"/>
      <c r="UKY8" s="755"/>
      <c r="UKZ8" s="755"/>
      <c r="ULA8" s="755"/>
      <c r="ULB8" s="755"/>
      <c r="ULC8" s="755"/>
      <c r="ULD8" s="755"/>
      <c r="ULE8" s="755"/>
      <c r="ULF8" s="755"/>
      <c r="ULG8" s="755"/>
      <c r="ULH8" s="755"/>
      <c r="ULI8" s="755"/>
      <c r="ULJ8" s="755"/>
      <c r="ULK8" s="755"/>
      <c r="ULL8" s="755"/>
      <c r="ULM8" s="755"/>
      <c r="ULN8" s="755"/>
      <c r="ULO8" s="755"/>
      <c r="ULP8" s="755"/>
      <c r="ULQ8" s="755"/>
      <c r="ULR8" s="755"/>
      <c r="ULS8" s="755"/>
      <c r="ULT8" s="755"/>
      <c r="ULU8" s="755"/>
      <c r="ULV8" s="755"/>
      <c r="ULW8" s="755"/>
      <c r="ULX8" s="755"/>
      <c r="ULY8" s="755"/>
      <c r="ULZ8" s="755"/>
      <c r="UMA8" s="755"/>
      <c r="UMB8" s="755"/>
      <c r="UMC8" s="755"/>
      <c r="UMD8" s="755"/>
      <c r="UME8" s="755"/>
      <c r="UMF8" s="755"/>
      <c r="UMG8" s="755"/>
      <c r="UMH8" s="755"/>
      <c r="UMI8" s="755"/>
      <c r="UMJ8" s="755"/>
      <c r="UMK8" s="755"/>
      <c r="UML8" s="755"/>
      <c r="UMM8" s="755"/>
      <c r="UMN8" s="755"/>
      <c r="UMO8" s="755"/>
      <c r="UMP8" s="755"/>
      <c r="UMQ8" s="755"/>
      <c r="UMR8" s="755"/>
      <c r="UMS8" s="755"/>
      <c r="UMT8" s="755"/>
      <c r="UMU8" s="755"/>
      <c r="UMV8" s="755"/>
      <c r="UMW8" s="755"/>
      <c r="UMX8" s="755"/>
      <c r="UMY8" s="755"/>
      <c r="UMZ8" s="755"/>
      <c r="UNA8" s="755"/>
      <c r="UNB8" s="755"/>
      <c r="UNC8" s="755"/>
      <c r="UND8" s="755"/>
      <c r="UNE8" s="755"/>
      <c r="UNF8" s="755"/>
      <c r="UNG8" s="755"/>
      <c r="UNH8" s="755"/>
      <c r="UNI8" s="755"/>
      <c r="UNJ8" s="755"/>
      <c r="UNK8" s="755"/>
      <c r="UNL8" s="755"/>
      <c r="UNM8" s="755"/>
      <c r="UNN8" s="755"/>
      <c r="UNO8" s="755"/>
      <c r="UNP8" s="755"/>
      <c r="UNQ8" s="755"/>
      <c r="UNR8" s="755"/>
      <c r="UNS8" s="755"/>
      <c r="UNT8" s="755"/>
      <c r="UNU8" s="755"/>
      <c r="UNV8" s="755"/>
      <c r="UNW8" s="755"/>
      <c r="UNX8" s="755"/>
      <c r="UNY8" s="755"/>
      <c r="UNZ8" s="755"/>
      <c r="UOA8" s="755"/>
      <c r="UOB8" s="755"/>
      <c r="UOC8" s="755"/>
      <c r="UOD8" s="755"/>
      <c r="UOE8" s="755"/>
      <c r="UOF8" s="755"/>
      <c r="UOG8" s="755"/>
      <c r="UOH8" s="755"/>
      <c r="UOI8" s="755"/>
      <c r="UOJ8" s="755"/>
      <c r="UOK8" s="755"/>
      <c r="UOL8" s="755"/>
      <c r="UOM8" s="755"/>
      <c r="UON8" s="755"/>
      <c r="UOO8" s="755"/>
      <c r="UOP8" s="755"/>
      <c r="UOQ8" s="755"/>
      <c r="UOR8" s="755"/>
      <c r="UOS8" s="755"/>
      <c r="UOT8" s="755"/>
      <c r="UOU8" s="755"/>
      <c r="UOV8" s="755"/>
      <c r="UOW8" s="755"/>
      <c r="UOX8" s="755"/>
      <c r="UOY8" s="755"/>
      <c r="UOZ8" s="755"/>
      <c r="UPA8" s="755"/>
      <c r="UPB8" s="755"/>
      <c r="UPC8" s="755"/>
      <c r="UPD8" s="755"/>
      <c r="UPE8" s="755"/>
      <c r="UPF8" s="755"/>
      <c r="UPG8" s="755"/>
      <c r="UPH8" s="755"/>
      <c r="UPI8" s="755"/>
      <c r="UPJ8" s="755"/>
      <c r="UPK8" s="755"/>
      <c r="UPL8" s="755"/>
      <c r="UPM8" s="755"/>
      <c r="UPN8" s="755"/>
      <c r="UPO8" s="755"/>
      <c r="UPP8" s="755"/>
      <c r="UPQ8" s="755"/>
      <c r="UPR8" s="755"/>
      <c r="UPS8" s="755"/>
      <c r="UPT8" s="755"/>
      <c r="UPU8" s="755"/>
      <c r="UPV8" s="755"/>
      <c r="UPW8" s="755"/>
      <c r="UPX8" s="755"/>
      <c r="UPY8" s="755"/>
      <c r="UPZ8" s="755"/>
      <c r="UQA8" s="755"/>
      <c r="UQB8" s="755"/>
      <c r="UQC8" s="755"/>
      <c r="UQD8" s="755"/>
      <c r="UQE8" s="755"/>
      <c r="UQF8" s="755"/>
      <c r="UQG8" s="755"/>
      <c r="UQH8" s="755"/>
      <c r="UQI8" s="755"/>
      <c r="UQJ8" s="755"/>
      <c r="UQK8" s="755"/>
      <c r="UQL8" s="755"/>
      <c r="UQM8" s="755"/>
      <c r="UQN8" s="755"/>
      <c r="UQO8" s="755"/>
      <c r="UQP8" s="755"/>
      <c r="UQQ8" s="755"/>
      <c r="UQR8" s="755"/>
      <c r="UQS8" s="755"/>
      <c r="UQT8" s="755"/>
      <c r="UQU8" s="755"/>
      <c r="UQV8" s="755"/>
      <c r="UQW8" s="755"/>
      <c r="UQX8" s="755"/>
      <c r="UQY8" s="755"/>
      <c r="UQZ8" s="755"/>
      <c r="URA8" s="755"/>
      <c r="URB8" s="755"/>
      <c r="URC8" s="755"/>
      <c r="URD8" s="755"/>
      <c r="URE8" s="755"/>
      <c r="URF8" s="755"/>
      <c r="URG8" s="755"/>
      <c r="URH8" s="755"/>
      <c r="URI8" s="755"/>
      <c r="URJ8" s="755"/>
      <c r="URK8" s="755"/>
      <c r="URL8" s="755"/>
      <c r="URM8" s="755"/>
      <c r="URN8" s="755"/>
      <c r="URO8" s="755"/>
      <c r="URP8" s="755"/>
      <c r="URQ8" s="755"/>
      <c r="URR8" s="755"/>
      <c r="URS8" s="755"/>
      <c r="URT8" s="755"/>
      <c r="URU8" s="755"/>
      <c r="URV8" s="755"/>
      <c r="URW8" s="755"/>
      <c r="URX8" s="755"/>
      <c r="URY8" s="755"/>
      <c r="URZ8" s="755"/>
      <c r="USA8" s="755"/>
      <c r="USB8" s="755"/>
      <c r="USC8" s="755"/>
      <c r="USD8" s="755"/>
      <c r="USE8" s="755"/>
      <c r="USF8" s="755"/>
      <c r="USG8" s="755"/>
      <c r="USH8" s="755"/>
      <c r="USI8" s="755"/>
      <c r="USJ8" s="755"/>
      <c r="USK8" s="755"/>
      <c r="USL8" s="755"/>
      <c r="USM8" s="755"/>
      <c r="USN8" s="755"/>
      <c r="USO8" s="755"/>
      <c r="USP8" s="755"/>
      <c r="USQ8" s="755"/>
      <c r="USR8" s="755"/>
      <c r="USS8" s="755"/>
      <c r="UST8" s="755"/>
      <c r="USU8" s="755"/>
      <c r="USV8" s="755"/>
      <c r="USW8" s="755"/>
      <c r="USX8" s="755"/>
      <c r="USY8" s="755"/>
      <c r="USZ8" s="755"/>
      <c r="UTA8" s="755"/>
      <c r="UTB8" s="755"/>
      <c r="UTC8" s="755"/>
      <c r="UTD8" s="755"/>
      <c r="UTE8" s="755"/>
      <c r="UTF8" s="755"/>
      <c r="UTG8" s="755"/>
      <c r="UTH8" s="755"/>
      <c r="UTI8" s="755"/>
      <c r="UTJ8" s="755"/>
      <c r="UTK8" s="755"/>
      <c r="UTL8" s="755"/>
      <c r="UTM8" s="755"/>
      <c r="UTN8" s="755"/>
      <c r="UTO8" s="755"/>
      <c r="UTP8" s="755"/>
      <c r="UTQ8" s="755"/>
      <c r="UTR8" s="755"/>
      <c r="UTS8" s="755"/>
      <c r="UTT8" s="755"/>
      <c r="UTU8" s="755"/>
      <c r="UTV8" s="755"/>
      <c r="UTW8" s="755"/>
      <c r="UTX8" s="755"/>
      <c r="UTY8" s="755"/>
      <c r="UTZ8" s="755"/>
      <c r="UUA8" s="755"/>
      <c r="UUB8" s="755"/>
      <c r="UUC8" s="755"/>
      <c r="UUD8" s="755"/>
      <c r="UUE8" s="755"/>
      <c r="UUF8" s="755"/>
      <c r="UUG8" s="755"/>
      <c r="UUH8" s="755"/>
      <c r="UUI8" s="755"/>
      <c r="UUJ8" s="755"/>
      <c r="UUK8" s="755"/>
      <c r="UUL8" s="755"/>
      <c r="UUM8" s="755"/>
      <c r="UUN8" s="755"/>
      <c r="UUO8" s="755"/>
      <c r="UUP8" s="755"/>
      <c r="UUQ8" s="755"/>
      <c r="UUR8" s="755"/>
      <c r="UUS8" s="755"/>
      <c r="UUT8" s="755"/>
      <c r="UUU8" s="755"/>
      <c r="UUV8" s="755"/>
      <c r="UUW8" s="755"/>
      <c r="UUX8" s="755"/>
      <c r="UUY8" s="755"/>
      <c r="UUZ8" s="755"/>
      <c r="UVA8" s="755"/>
      <c r="UVB8" s="755"/>
      <c r="UVC8" s="755"/>
      <c r="UVD8" s="755"/>
      <c r="UVE8" s="755"/>
      <c r="UVF8" s="755"/>
      <c r="UVG8" s="755"/>
      <c r="UVH8" s="755"/>
      <c r="UVI8" s="755"/>
      <c r="UVJ8" s="755"/>
      <c r="UVK8" s="755"/>
      <c r="UVL8" s="755"/>
      <c r="UVM8" s="755"/>
      <c r="UVN8" s="755"/>
      <c r="UVO8" s="755"/>
      <c r="UVP8" s="755"/>
      <c r="UVQ8" s="755"/>
      <c r="UVR8" s="755"/>
      <c r="UVS8" s="755"/>
      <c r="UVT8" s="755"/>
      <c r="UVU8" s="755"/>
      <c r="UVV8" s="755"/>
      <c r="UVW8" s="755"/>
      <c r="UVX8" s="755"/>
      <c r="UVY8" s="755"/>
      <c r="UVZ8" s="755"/>
      <c r="UWA8" s="755"/>
      <c r="UWB8" s="755"/>
      <c r="UWC8" s="755"/>
      <c r="UWD8" s="755"/>
      <c r="UWE8" s="755"/>
      <c r="UWF8" s="755"/>
      <c r="UWG8" s="755"/>
      <c r="UWH8" s="755"/>
      <c r="UWI8" s="755"/>
      <c r="UWJ8" s="755"/>
      <c r="UWK8" s="755"/>
      <c r="UWL8" s="755"/>
      <c r="UWM8" s="755"/>
      <c r="UWN8" s="755"/>
      <c r="UWO8" s="755"/>
      <c r="UWP8" s="755"/>
      <c r="UWQ8" s="755"/>
      <c r="UWR8" s="755"/>
      <c r="UWS8" s="755"/>
      <c r="UWT8" s="755"/>
      <c r="UWU8" s="755"/>
      <c r="UWV8" s="755"/>
      <c r="UWW8" s="755"/>
      <c r="UWX8" s="755"/>
      <c r="UWY8" s="755"/>
      <c r="UWZ8" s="755"/>
      <c r="UXA8" s="755"/>
      <c r="UXB8" s="755"/>
      <c r="UXC8" s="755"/>
      <c r="UXD8" s="755"/>
      <c r="UXE8" s="755"/>
      <c r="UXF8" s="755"/>
      <c r="UXG8" s="755"/>
      <c r="UXH8" s="755"/>
      <c r="UXI8" s="755"/>
      <c r="UXJ8" s="755"/>
      <c r="UXK8" s="755"/>
      <c r="UXL8" s="755"/>
      <c r="UXM8" s="755"/>
      <c r="UXN8" s="755"/>
      <c r="UXO8" s="755"/>
      <c r="UXP8" s="755"/>
      <c r="UXQ8" s="755"/>
      <c r="UXR8" s="755"/>
      <c r="UXS8" s="755"/>
      <c r="UXT8" s="755"/>
      <c r="UXU8" s="755"/>
      <c r="UXV8" s="755"/>
      <c r="UXW8" s="755"/>
      <c r="UXX8" s="755"/>
      <c r="UXY8" s="755"/>
      <c r="UXZ8" s="755"/>
      <c r="UYA8" s="755"/>
      <c r="UYB8" s="755"/>
      <c r="UYC8" s="755"/>
      <c r="UYD8" s="755"/>
      <c r="UYE8" s="755"/>
      <c r="UYF8" s="755"/>
      <c r="UYG8" s="755"/>
      <c r="UYH8" s="755"/>
      <c r="UYI8" s="755"/>
      <c r="UYJ8" s="755"/>
      <c r="UYK8" s="755"/>
      <c r="UYL8" s="755"/>
      <c r="UYM8" s="755"/>
      <c r="UYN8" s="755"/>
      <c r="UYO8" s="755"/>
      <c r="UYP8" s="755"/>
      <c r="UYQ8" s="755"/>
      <c r="UYR8" s="755"/>
      <c r="UYS8" s="755"/>
      <c r="UYT8" s="755"/>
      <c r="UYU8" s="755"/>
      <c r="UYV8" s="755"/>
      <c r="UYW8" s="755"/>
      <c r="UYX8" s="755"/>
      <c r="UYY8" s="755"/>
      <c r="UYZ8" s="755"/>
      <c r="UZA8" s="755"/>
      <c r="UZB8" s="755"/>
      <c r="UZC8" s="755"/>
      <c r="UZD8" s="755"/>
      <c r="UZE8" s="755"/>
      <c r="UZF8" s="755"/>
      <c r="UZG8" s="755"/>
      <c r="UZH8" s="755"/>
      <c r="UZI8" s="755"/>
      <c r="UZJ8" s="755"/>
      <c r="UZK8" s="755"/>
      <c r="UZL8" s="755"/>
      <c r="UZM8" s="755"/>
      <c r="UZN8" s="755"/>
      <c r="UZO8" s="755"/>
      <c r="UZP8" s="755"/>
      <c r="UZQ8" s="755"/>
      <c r="UZR8" s="755"/>
      <c r="UZS8" s="755"/>
      <c r="UZT8" s="755"/>
      <c r="UZU8" s="755"/>
      <c r="UZV8" s="755"/>
      <c r="UZW8" s="755"/>
      <c r="UZX8" s="755"/>
      <c r="UZY8" s="755"/>
      <c r="UZZ8" s="755"/>
      <c r="VAA8" s="755"/>
      <c r="VAB8" s="755"/>
      <c r="VAC8" s="755"/>
      <c r="VAD8" s="755"/>
      <c r="VAE8" s="755"/>
      <c r="VAF8" s="755"/>
      <c r="VAG8" s="755"/>
      <c r="VAH8" s="755"/>
      <c r="VAI8" s="755"/>
      <c r="VAJ8" s="755"/>
      <c r="VAK8" s="755"/>
      <c r="VAL8" s="755"/>
      <c r="VAM8" s="755"/>
      <c r="VAN8" s="755"/>
      <c r="VAO8" s="755"/>
      <c r="VAP8" s="755"/>
      <c r="VAQ8" s="755"/>
      <c r="VAR8" s="755"/>
      <c r="VAS8" s="755"/>
      <c r="VAT8" s="755"/>
      <c r="VAU8" s="755"/>
      <c r="VAV8" s="755"/>
      <c r="VAW8" s="755"/>
      <c r="VAX8" s="755"/>
      <c r="VAY8" s="755"/>
      <c r="VAZ8" s="755"/>
      <c r="VBA8" s="755"/>
      <c r="VBB8" s="755"/>
      <c r="VBC8" s="755"/>
      <c r="VBD8" s="755"/>
      <c r="VBE8" s="755"/>
      <c r="VBF8" s="755"/>
      <c r="VBG8" s="755"/>
      <c r="VBH8" s="755"/>
      <c r="VBI8" s="755"/>
      <c r="VBJ8" s="755"/>
      <c r="VBK8" s="755"/>
      <c r="VBL8" s="755"/>
      <c r="VBM8" s="755"/>
      <c r="VBN8" s="755"/>
      <c r="VBO8" s="755"/>
      <c r="VBP8" s="755"/>
      <c r="VBQ8" s="755"/>
      <c r="VBR8" s="755"/>
      <c r="VBS8" s="755"/>
      <c r="VBT8" s="755"/>
      <c r="VBU8" s="755"/>
      <c r="VBV8" s="755"/>
      <c r="VBW8" s="755"/>
      <c r="VBX8" s="755"/>
      <c r="VBY8" s="755"/>
      <c r="VBZ8" s="755"/>
      <c r="VCA8" s="755"/>
      <c r="VCB8" s="755"/>
      <c r="VCC8" s="755"/>
      <c r="VCD8" s="755"/>
      <c r="VCE8" s="755"/>
      <c r="VCF8" s="755"/>
      <c r="VCG8" s="755"/>
      <c r="VCH8" s="755"/>
      <c r="VCI8" s="755"/>
      <c r="VCJ8" s="755"/>
      <c r="VCK8" s="755"/>
      <c r="VCL8" s="755"/>
      <c r="VCM8" s="755"/>
      <c r="VCN8" s="755"/>
      <c r="VCO8" s="755"/>
      <c r="VCP8" s="755"/>
      <c r="VCQ8" s="755"/>
      <c r="VCR8" s="755"/>
      <c r="VCS8" s="755"/>
      <c r="VCT8" s="755"/>
      <c r="VCU8" s="755"/>
      <c r="VCV8" s="755"/>
      <c r="VCW8" s="755"/>
      <c r="VCX8" s="755"/>
      <c r="VCY8" s="755"/>
      <c r="VCZ8" s="755"/>
      <c r="VDA8" s="755"/>
      <c r="VDB8" s="755"/>
      <c r="VDC8" s="755"/>
      <c r="VDD8" s="755"/>
      <c r="VDE8" s="755"/>
      <c r="VDF8" s="755"/>
      <c r="VDG8" s="755"/>
      <c r="VDH8" s="755"/>
      <c r="VDI8" s="755"/>
      <c r="VDJ8" s="755"/>
      <c r="VDK8" s="755"/>
      <c r="VDL8" s="755"/>
      <c r="VDM8" s="755"/>
      <c r="VDN8" s="755"/>
      <c r="VDO8" s="755"/>
      <c r="VDP8" s="755"/>
      <c r="VDQ8" s="755"/>
      <c r="VDR8" s="755"/>
      <c r="VDS8" s="755"/>
      <c r="VDT8" s="755"/>
      <c r="VDU8" s="755"/>
      <c r="VDV8" s="755"/>
      <c r="VDW8" s="755"/>
      <c r="VDX8" s="755"/>
      <c r="VDY8" s="755"/>
      <c r="VDZ8" s="755"/>
      <c r="VEA8" s="755"/>
      <c r="VEB8" s="755"/>
      <c r="VEC8" s="755"/>
      <c r="VED8" s="755"/>
      <c r="VEE8" s="755"/>
      <c r="VEF8" s="755"/>
      <c r="VEG8" s="755"/>
      <c r="VEH8" s="755"/>
      <c r="VEI8" s="755"/>
      <c r="VEJ8" s="755"/>
      <c r="VEK8" s="755"/>
      <c r="VEL8" s="755"/>
      <c r="VEM8" s="755"/>
      <c r="VEN8" s="755"/>
      <c r="VEO8" s="755"/>
      <c r="VEP8" s="755"/>
      <c r="VEQ8" s="755"/>
      <c r="VER8" s="755"/>
      <c r="VES8" s="755"/>
      <c r="VET8" s="755"/>
      <c r="VEU8" s="755"/>
      <c r="VEV8" s="755"/>
      <c r="VEW8" s="755"/>
      <c r="VEX8" s="755"/>
      <c r="VEY8" s="755"/>
      <c r="VEZ8" s="755"/>
      <c r="VFA8" s="755"/>
      <c r="VFB8" s="755"/>
      <c r="VFC8" s="755"/>
      <c r="VFD8" s="755"/>
      <c r="VFE8" s="755"/>
      <c r="VFF8" s="755"/>
      <c r="VFG8" s="755"/>
      <c r="VFH8" s="755"/>
      <c r="VFI8" s="755"/>
      <c r="VFJ8" s="755"/>
      <c r="VFK8" s="755"/>
      <c r="VFL8" s="755"/>
      <c r="VFM8" s="755"/>
      <c r="VFN8" s="755"/>
      <c r="VFO8" s="755"/>
      <c r="VFP8" s="755"/>
      <c r="VFQ8" s="755"/>
      <c r="VFR8" s="755"/>
      <c r="VFS8" s="755"/>
      <c r="VFT8" s="755"/>
      <c r="VFU8" s="755"/>
      <c r="VFV8" s="755"/>
      <c r="VFW8" s="755"/>
      <c r="VFX8" s="755"/>
      <c r="VFY8" s="755"/>
      <c r="VFZ8" s="755"/>
      <c r="VGA8" s="755"/>
      <c r="VGB8" s="755"/>
      <c r="VGC8" s="755"/>
      <c r="VGD8" s="755"/>
      <c r="VGE8" s="755"/>
      <c r="VGF8" s="755"/>
      <c r="VGG8" s="755"/>
      <c r="VGH8" s="755"/>
      <c r="VGI8" s="755"/>
      <c r="VGJ8" s="755"/>
      <c r="VGK8" s="755"/>
      <c r="VGL8" s="755"/>
      <c r="VGM8" s="755"/>
      <c r="VGN8" s="755"/>
      <c r="VGO8" s="755"/>
      <c r="VGP8" s="755"/>
      <c r="VGQ8" s="755"/>
      <c r="VGR8" s="755"/>
      <c r="VGS8" s="755"/>
      <c r="VGT8" s="755"/>
      <c r="VGU8" s="755"/>
      <c r="VGV8" s="755"/>
      <c r="VGW8" s="755"/>
      <c r="VGX8" s="755"/>
      <c r="VGY8" s="755"/>
      <c r="VGZ8" s="755"/>
      <c r="VHA8" s="755"/>
      <c r="VHB8" s="755"/>
      <c r="VHC8" s="755"/>
      <c r="VHD8" s="755"/>
      <c r="VHE8" s="755"/>
      <c r="VHF8" s="755"/>
      <c r="VHG8" s="755"/>
      <c r="VHH8" s="755"/>
      <c r="VHI8" s="755"/>
      <c r="VHJ8" s="755"/>
      <c r="VHK8" s="755"/>
      <c r="VHL8" s="755"/>
      <c r="VHM8" s="755"/>
      <c r="VHN8" s="755"/>
      <c r="VHO8" s="755"/>
      <c r="VHP8" s="755"/>
      <c r="VHQ8" s="755"/>
      <c r="VHR8" s="755"/>
      <c r="VHS8" s="755"/>
      <c r="VHT8" s="755"/>
      <c r="VHU8" s="755"/>
      <c r="VHV8" s="755"/>
      <c r="VHW8" s="755"/>
      <c r="VHX8" s="755"/>
      <c r="VHY8" s="755"/>
      <c r="VHZ8" s="755"/>
      <c r="VIA8" s="755"/>
      <c r="VIB8" s="755"/>
      <c r="VIC8" s="755"/>
      <c r="VID8" s="755"/>
      <c r="VIE8" s="755"/>
      <c r="VIF8" s="755"/>
      <c r="VIG8" s="755"/>
      <c r="VIH8" s="755"/>
      <c r="VII8" s="755"/>
      <c r="VIJ8" s="755"/>
      <c r="VIK8" s="755"/>
      <c r="VIL8" s="755"/>
      <c r="VIM8" s="755"/>
      <c r="VIN8" s="755"/>
      <c r="VIO8" s="755"/>
      <c r="VIP8" s="755"/>
      <c r="VIQ8" s="755"/>
      <c r="VIR8" s="755"/>
      <c r="VIS8" s="755"/>
      <c r="VIT8" s="755"/>
      <c r="VIU8" s="755"/>
      <c r="VIV8" s="755"/>
      <c r="VIW8" s="755"/>
      <c r="VIX8" s="755"/>
      <c r="VIY8" s="755"/>
      <c r="VIZ8" s="755"/>
      <c r="VJA8" s="755"/>
      <c r="VJB8" s="755"/>
      <c r="VJC8" s="755"/>
      <c r="VJD8" s="755"/>
      <c r="VJE8" s="755"/>
      <c r="VJF8" s="755"/>
      <c r="VJG8" s="755"/>
      <c r="VJH8" s="755"/>
      <c r="VJI8" s="755"/>
      <c r="VJJ8" s="755"/>
      <c r="VJK8" s="755"/>
      <c r="VJL8" s="755"/>
      <c r="VJM8" s="755"/>
      <c r="VJN8" s="755"/>
      <c r="VJO8" s="755"/>
      <c r="VJP8" s="755"/>
      <c r="VJQ8" s="755"/>
      <c r="VJR8" s="755"/>
      <c r="VJS8" s="755"/>
      <c r="VJT8" s="755"/>
      <c r="VJU8" s="755"/>
      <c r="VJV8" s="755"/>
      <c r="VJW8" s="755"/>
      <c r="VJX8" s="755"/>
      <c r="VJY8" s="755"/>
      <c r="VJZ8" s="755"/>
      <c r="VKA8" s="755"/>
      <c r="VKB8" s="755"/>
      <c r="VKC8" s="755"/>
      <c r="VKD8" s="755"/>
      <c r="VKE8" s="755"/>
      <c r="VKF8" s="755"/>
      <c r="VKG8" s="755"/>
      <c r="VKH8" s="755"/>
      <c r="VKI8" s="755"/>
      <c r="VKJ8" s="755"/>
      <c r="VKK8" s="755"/>
      <c r="VKL8" s="755"/>
      <c r="VKM8" s="755"/>
      <c r="VKN8" s="755"/>
      <c r="VKO8" s="755"/>
      <c r="VKP8" s="755"/>
      <c r="VKQ8" s="755"/>
      <c r="VKR8" s="755"/>
      <c r="VKS8" s="755"/>
      <c r="VKT8" s="755"/>
      <c r="VKU8" s="755"/>
      <c r="VKV8" s="755"/>
      <c r="VKW8" s="755"/>
      <c r="VKX8" s="755"/>
      <c r="VKY8" s="755"/>
      <c r="VKZ8" s="755"/>
      <c r="VLA8" s="755"/>
      <c r="VLB8" s="755"/>
      <c r="VLC8" s="755"/>
      <c r="VLD8" s="755"/>
      <c r="VLE8" s="755"/>
      <c r="VLF8" s="755"/>
      <c r="VLG8" s="755"/>
      <c r="VLH8" s="755"/>
      <c r="VLI8" s="755"/>
      <c r="VLJ8" s="755"/>
      <c r="VLK8" s="755"/>
      <c r="VLL8" s="755"/>
      <c r="VLM8" s="755"/>
      <c r="VLN8" s="755"/>
      <c r="VLO8" s="755"/>
      <c r="VLP8" s="755"/>
      <c r="VLQ8" s="755"/>
      <c r="VLR8" s="755"/>
      <c r="VLS8" s="755"/>
      <c r="VLT8" s="755"/>
      <c r="VLU8" s="755"/>
      <c r="VLV8" s="755"/>
      <c r="VLW8" s="755"/>
      <c r="VLX8" s="755"/>
      <c r="VLY8" s="755"/>
      <c r="VLZ8" s="755"/>
      <c r="VMA8" s="755"/>
      <c r="VMB8" s="755"/>
      <c r="VMC8" s="755"/>
      <c r="VMD8" s="755"/>
      <c r="VME8" s="755"/>
      <c r="VMF8" s="755"/>
      <c r="VMG8" s="755"/>
      <c r="VMH8" s="755"/>
      <c r="VMI8" s="755"/>
      <c r="VMJ8" s="755"/>
      <c r="VMK8" s="755"/>
      <c r="VML8" s="755"/>
      <c r="VMM8" s="755"/>
      <c r="VMN8" s="755"/>
      <c r="VMO8" s="755"/>
      <c r="VMP8" s="755"/>
      <c r="VMQ8" s="755"/>
      <c r="VMR8" s="755"/>
      <c r="VMS8" s="755"/>
      <c r="VMT8" s="755"/>
      <c r="VMU8" s="755"/>
      <c r="VMV8" s="755"/>
      <c r="VMW8" s="755"/>
      <c r="VMX8" s="755"/>
      <c r="VMY8" s="755"/>
      <c r="VMZ8" s="755"/>
      <c r="VNA8" s="755"/>
      <c r="VNB8" s="755"/>
      <c r="VNC8" s="755"/>
      <c r="VND8" s="755"/>
      <c r="VNE8" s="755"/>
      <c r="VNF8" s="755"/>
      <c r="VNG8" s="755"/>
      <c r="VNH8" s="755"/>
      <c r="VNI8" s="755"/>
      <c r="VNJ8" s="755"/>
      <c r="VNK8" s="755"/>
      <c r="VNL8" s="755"/>
      <c r="VNM8" s="755"/>
      <c r="VNN8" s="755"/>
      <c r="VNO8" s="755"/>
      <c r="VNP8" s="755"/>
      <c r="VNQ8" s="755"/>
      <c r="VNR8" s="755"/>
      <c r="VNS8" s="755"/>
      <c r="VNT8" s="755"/>
      <c r="VNU8" s="755"/>
      <c r="VNV8" s="755"/>
      <c r="VNW8" s="755"/>
      <c r="VNX8" s="755"/>
      <c r="VNY8" s="755"/>
      <c r="VNZ8" s="755"/>
      <c r="VOA8" s="755"/>
      <c r="VOB8" s="755"/>
      <c r="VOC8" s="755"/>
      <c r="VOD8" s="755"/>
      <c r="VOE8" s="755"/>
      <c r="VOF8" s="755"/>
      <c r="VOG8" s="755"/>
      <c r="VOH8" s="755"/>
      <c r="VOI8" s="755"/>
      <c r="VOJ8" s="755"/>
      <c r="VOK8" s="755"/>
      <c r="VOL8" s="755"/>
      <c r="VOM8" s="755"/>
      <c r="VON8" s="755"/>
      <c r="VOO8" s="755"/>
      <c r="VOP8" s="755"/>
      <c r="VOQ8" s="755"/>
      <c r="VOR8" s="755"/>
      <c r="VOS8" s="755"/>
      <c r="VOT8" s="755"/>
      <c r="VOU8" s="755"/>
      <c r="VOV8" s="755"/>
      <c r="VOW8" s="755"/>
      <c r="VOX8" s="755"/>
      <c r="VOY8" s="755"/>
      <c r="VOZ8" s="755"/>
      <c r="VPA8" s="755"/>
      <c r="VPB8" s="755"/>
      <c r="VPC8" s="755"/>
      <c r="VPD8" s="755"/>
      <c r="VPE8" s="755"/>
      <c r="VPF8" s="755"/>
      <c r="VPG8" s="755"/>
      <c r="VPH8" s="755"/>
      <c r="VPI8" s="755"/>
      <c r="VPJ8" s="755"/>
      <c r="VPK8" s="755"/>
      <c r="VPL8" s="755"/>
      <c r="VPM8" s="755"/>
      <c r="VPN8" s="755"/>
      <c r="VPO8" s="755"/>
      <c r="VPP8" s="755"/>
      <c r="VPQ8" s="755"/>
      <c r="VPR8" s="755"/>
      <c r="VPS8" s="755"/>
      <c r="VPT8" s="755"/>
      <c r="VPU8" s="755"/>
      <c r="VPV8" s="755"/>
      <c r="VPW8" s="755"/>
      <c r="VPX8" s="755"/>
      <c r="VPY8" s="755"/>
      <c r="VPZ8" s="755"/>
      <c r="VQA8" s="755"/>
      <c r="VQB8" s="755"/>
      <c r="VQC8" s="755"/>
      <c r="VQD8" s="755"/>
      <c r="VQE8" s="755"/>
      <c r="VQF8" s="755"/>
      <c r="VQG8" s="755"/>
      <c r="VQH8" s="755"/>
      <c r="VQI8" s="755"/>
      <c r="VQJ8" s="755"/>
      <c r="VQK8" s="755"/>
      <c r="VQL8" s="755"/>
      <c r="VQM8" s="755"/>
      <c r="VQN8" s="755"/>
      <c r="VQO8" s="755"/>
      <c r="VQP8" s="755"/>
      <c r="VQQ8" s="755"/>
      <c r="VQR8" s="755"/>
      <c r="VQS8" s="755"/>
      <c r="VQT8" s="755"/>
      <c r="VQU8" s="755"/>
      <c r="VQV8" s="755"/>
      <c r="VQW8" s="755"/>
      <c r="VQX8" s="755"/>
      <c r="VQY8" s="755"/>
      <c r="VQZ8" s="755"/>
      <c r="VRA8" s="755"/>
      <c r="VRB8" s="755"/>
      <c r="VRC8" s="755"/>
      <c r="VRD8" s="755"/>
      <c r="VRE8" s="755"/>
      <c r="VRF8" s="755"/>
      <c r="VRG8" s="755"/>
      <c r="VRH8" s="755"/>
      <c r="VRI8" s="755"/>
      <c r="VRJ8" s="755"/>
      <c r="VRK8" s="755"/>
      <c r="VRL8" s="755"/>
      <c r="VRM8" s="755"/>
      <c r="VRN8" s="755"/>
      <c r="VRO8" s="755"/>
      <c r="VRP8" s="755"/>
      <c r="VRQ8" s="755"/>
      <c r="VRR8" s="755"/>
      <c r="VRS8" s="755"/>
      <c r="VRT8" s="755"/>
      <c r="VRU8" s="755"/>
      <c r="VRV8" s="755"/>
      <c r="VRW8" s="755"/>
      <c r="VRX8" s="755"/>
      <c r="VRY8" s="755"/>
      <c r="VRZ8" s="755"/>
      <c r="VSA8" s="755"/>
      <c r="VSB8" s="755"/>
      <c r="VSC8" s="755"/>
      <c r="VSD8" s="755"/>
      <c r="VSE8" s="755"/>
      <c r="VSF8" s="755"/>
      <c r="VSG8" s="755"/>
      <c r="VSH8" s="755"/>
      <c r="VSI8" s="755"/>
      <c r="VSJ8" s="755"/>
      <c r="VSK8" s="755"/>
      <c r="VSL8" s="755"/>
      <c r="VSM8" s="755"/>
      <c r="VSN8" s="755"/>
      <c r="VSO8" s="755"/>
      <c r="VSP8" s="755"/>
      <c r="VSQ8" s="755"/>
      <c r="VSR8" s="755"/>
      <c r="VSS8" s="755"/>
      <c r="VST8" s="755"/>
      <c r="VSU8" s="755"/>
      <c r="VSV8" s="755"/>
      <c r="VSW8" s="755"/>
      <c r="VSX8" s="755"/>
      <c r="VSY8" s="755"/>
      <c r="VSZ8" s="755"/>
      <c r="VTA8" s="755"/>
      <c r="VTB8" s="755"/>
      <c r="VTC8" s="755"/>
      <c r="VTD8" s="755"/>
      <c r="VTE8" s="755"/>
      <c r="VTF8" s="755"/>
      <c r="VTG8" s="755"/>
      <c r="VTH8" s="755"/>
      <c r="VTI8" s="755"/>
      <c r="VTJ8" s="755"/>
      <c r="VTK8" s="755"/>
      <c r="VTL8" s="755"/>
      <c r="VTM8" s="755"/>
      <c r="VTN8" s="755"/>
      <c r="VTO8" s="755"/>
      <c r="VTP8" s="755"/>
      <c r="VTQ8" s="755"/>
      <c r="VTR8" s="755"/>
      <c r="VTS8" s="755"/>
      <c r="VTT8" s="755"/>
      <c r="VTU8" s="755"/>
      <c r="VTV8" s="755"/>
      <c r="VTW8" s="755"/>
      <c r="VTX8" s="755"/>
      <c r="VTY8" s="755"/>
      <c r="VTZ8" s="755"/>
      <c r="VUA8" s="755"/>
      <c r="VUB8" s="755"/>
      <c r="VUC8" s="755"/>
      <c r="VUD8" s="755"/>
      <c r="VUE8" s="755"/>
      <c r="VUF8" s="755"/>
      <c r="VUG8" s="755"/>
      <c r="VUH8" s="755"/>
      <c r="VUI8" s="755"/>
      <c r="VUJ8" s="755"/>
      <c r="VUK8" s="755"/>
      <c r="VUL8" s="755"/>
      <c r="VUM8" s="755"/>
      <c r="VUN8" s="755"/>
      <c r="VUO8" s="755"/>
      <c r="VUP8" s="755"/>
      <c r="VUQ8" s="755"/>
      <c r="VUR8" s="755"/>
      <c r="VUS8" s="755"/>
      <c r="VUT8" s="755"/>
      <c r="VUU8" s="755"/>
      <c r="VUV8" s="755"/>
      <c r="VUW8" s="755"/>
      <c r="VUX8" s="755"/>
      <c r="VUY8" s="755"/>
      <c r="VUZ8" s="755"/>
      <c r="VVA8" s="755"/>
      <c r="VVB8" s="755"/>
      <c r="VVC8" s="755"/>
      <c r="VVD8" s="755"/>
      <c r="VVE8" s="755"/>
      <c r="VVF8" s="755"/>
      <c r="VVG8" s="755"/>
      <c r="VVH8" s="755"/>
      <c r="VVI8" s="755"/>
      <c r="VVJ8" s="755"/>
      <c r="VVK8" s="755"/>
      <c r="VVL8" s="755"/>
      <c r="VVM8" s="755"/>
      <c r="VVN8" s="755"/>
      <c r="VVO8" s="755"/>
      <c r="VVP8" s="755"/>
      <c r="VVQ8" s="755"/>
      <c r="VVR8" s="755"/>
      <c r="VVS8" s="755"/>
      <c r="VVT8" s="755"/>
      <c r="VVU8" s="755"/>
      <c r="VVV8" s="755"/>
      <c r="VVW8" s="755"/>
      <c r="VVX8" s="755"/>
      <c r="VVY8" s="755"/>
      <c r="VVZ8" s="755"/>
      <c r="VWA8" s="755"/>
      <c r="VWB8" s="755"/>
      <c r="VWC8" s="755"/>
      <c r="VWD8" s="755"/>
      <c r="VWE8" s="755"/>
      <c r="VWF8" s="755"/>
      <c r="VWG8" s="755"/>
      <c r="VWH8" s="755"/>
      <c r="VWI8" s="755"/>
      <c r="VWJ8" s="755"/>
      <c r="VWK8" s="755"/>
      <c r="VWL8" s="755"/>
      <c r="VWM8" s="755"/>
      <c r="VWN8" s="755"/>
      <c r="VWO8" s="755"/>
      <c r="VWP8" s="755"/>
      <c r="VWQ8" s="755"/>
      <c r="VWR8" s="755"/>
      <c r="VWS8" s="755"/>
      <c r="VWT8" s="755"/>
      <c r="VWU8" s="755"/>
      <c r="VWV8" s="755"/>
      <c r="VWW8" s="755"/>
      <c r="VWX8" s="755"/>
      <c r="VWY8" s="755"/>
      <c r="VWZ8" s="755"/>
      <c r="VXA8" s="755"/>
      <c r="VXB8" s="755"/>
      <c r="VXC8" s="755"/>
      <c r="VXD8" s="755"/>
      <c r="VXE8" s="755"/>
      <c r="VXF8" s="755"/>
      <c r="VXG8" s="755"/>
      <c r="VXH8" s="755"/>
      <c r="VXI8" s="755"/>
      <c r="VXJ8" s="755"/>
      <c r="VXK8" s="755"/>
      <c r="VXL8" s="755"/>
      <c r="VXM8" s="755"/>
      <c r="VXN8" s="755"/>
      <c r="VXO8" s="755"/>
      <c r="VXP8" s="755"/>
      <c r="VXQ8" s="755"/>
      <c r="VXR8" s="755"/>
      <c r="VXS8" s="755"/>
      <c r="VXT8" s="755"/>
      <c r="VXU8" s="755"/>
      <c r="VXV8" s="755"/>
      <c r="VXW8" s="755"/>
      <c r="VXX8" s="755"/>
      <c r="VXY8" s="755"/>
      <c r="VXZ8" s="755"/>
      <c r="VYA8" s="755"/>
      <c r="VYB8" s="755"/>
      <c r="VYC8" s="755"/>
      <c r="VYD8" s="755"/>
      <c r="VYE8" s="755"/>
      <c r="VYF8" s="755"/>
      <c r="VYG8" s="755"/>
      <c r="VYH8" s="755"/>
      <c r="VYI8" s="755"/>
      <c r="VYJ8" s="755"/>
      <c r="VYK8" s="755"/>
      <c r="VYL8" s="755"/>
      <c r="VYM8" s="755"/>
      <c r="VYN8" s="755"/>
      <c r="VYO8" s="755"/>
      <c r="VYP8" s="755"/>
      <c r="VYQ8" s="755"/>
      <c r="VYR8" s="755"/>
      <c r="VYS8" s="755"/>
      <c r="VYT8" s="755"/>
      <c r="VYU8" s="755"/>
      <c r="VYV8" s="755"/>
      <c r="VYW8" s="755"/>
      <c r="VYX8" s="755"/>
      <c r="VYY8" s="755"/>
      <c r="VYZ8" s="755"/>
      <c r="VZA8" s="755"/>
      <c r="VZB8" s="755"/>
      <c r="VZC8" s="755"/>
      <c r="VZD8" s="755"/>
      <c r="VZE8" s="755"/>
      <c r="VZF8" s="755"/>
      <c r="VZG8" s="755"/>
      <c r="VZH8" s="755"/>
      <c r="VZI8" s="755"/>
      <c r="VZJ8" s="755"/>
      <c r="VZK8" s="755"/>
      <c r="VZL8" s="755"/>
      <c r="VZM8" s="755"/>
      <c r="VZN8" s="755"/>
      <c r="VZO8" s="755"/>
      <c r="VZP8" s="755"/>
      <c r="VZQ8" s="755"/>
      <c r="VZR8" s="755"/>
      <c r="VZS8" s="755"/>
      <c r="VZT8" s="755"/>
      <c r="VZU8" s="755"/>
      <c r="VZV8" s="755"/>
      <c r="VZW8" s="755"/>
      <c r="VZX8" s="755"/>
      <c r="VZY8" s="755"/>
      <c r="VZZ8" s="755"/>
      <c r="WAA8" s="755"/>
      <c r="WAB8" s="755"/>
      <c r="WAC8" s="755"/>
      <c r="WAD8" s="755"/>
      <c r="WAE8" s="755"/>
      <c r="WAF8" s="755"/>
      <c r="WAG8" s="755"/>
      <c r="WAH8" s="755"/>
      <c r="WAI8" s="755"/>
      <c r="WAJ8" s="755"/>
      <c r="WAK8" s="755"/>
      <c r="WAL8" s="755"/>
      <c r="WAM8" s="755"/>
      <c r="WAN8" s="755"/>
      <c r="WAO8" s="755"/>
      <c r="WAP8" s="755"/>
      <c r="WAQ8" s="755"/>
      <c r="WAR8" s="755"/>
      <c r="WAS8" s="755"/>
      <c r="WAT8" s="755"/>
      <c r="WAU8" s="755"/>
      <c r="WAV8" s="755"/>
      <c r="WAW8" s="755"/>
      <c r="WAX8" s="755"/>
      <c r="WAY8" s="755"/>
      <c r="WAZ8" s="755"/>
      <c r="WBA8" s="755"/>
      <c r="WBB8" s="755"/>
      <c r="WBC8" s="755"/>
      <c r="WBD8" s="755"/>
      <c r="WBE8" s="755"/>
      <c r="WBF8" s="755"/>
      <c r="WBG8" s="755"/>
      <c r="WBH8" s="755"/>
      <c r="WBI8" s="755"/>
      <c r="WBJ8" s="755"/>
      <c r="WBK8" s="755"/>
      <c r="WBL8" s="755"/>
      <c r="WBM8" s="755"/>
      <c r="WBN8" s="755"/>
      <c r="WBO8" s="755"/>
      <c r="WBP8" s="755"/>
      <c r="WBQ8" s="755"/>
      <c r="WBR8" s="755"/>
      <c r="WBS8" s="755"/>
      <c r="WBT8" s="755"/>
      <c r="WBU8" s="755"/>
      <c r="WBV8" s="755"/>
      <c r="WBW8" s="755"/>
      <c r="WBX8" s="755"/>
      <c r="WBY8" s="755"/>
      <c r="WBZ8" s="755"/>
      <c r="WCA8" s="755"/>
      <c r="WCB8" s="755"/>
      <c r="WCC8" s="755"/>
      <c r="WCD8" s="755"/>
      <c r="WCE8" s="755"/>
      <c r="WCF8" s="755"/>
      <c r="WCG8" s="755"/>
      <c r="WCH8" s="755"/>
      <c r="WCI8" s="755"/>
      <c r="WCJ8" s="755"/>
      <c r="WCK8" s="755"/>
      <c r="WCL8" s="755"/>
      <c r="WCM8" s="755"/>
      <c r="WCN8" s="755"/>
      <c r="WCO8" s="755"/>
      <c r="WCP8" s="755"/>
      <c r="WCQ8" s="755"/>
      <c r="WCR8" s="755"/>
      <c r="WCS8" s="755"/>
      <c r="WCT8" s="755"/>
      <c r="WCU8" s="755"/>
      <c r="WCV8" s="755"/>
      <c r="WCW8" s="755"/>
      <c r="WCX8" s="755"/>
      <c r="WCY8" s="755"/>
      <c r="WCZ8" s="755"/>
      <c r="WDA8" s="755"/>
      <c r="WDB8" s="755"/>
      <c r="WDC8" s="755"/>
      <c r="WDD8" s="755"/>
      <c r="WDE8" s="755"/>
      <c r="WDF8" s="755"/>
      <c r="WDG8" s="755"/>
      <c r="WDH8" s="755"/>
      <c r="WDI8" s="755"/>
      <c r="WDJ8" s="755"/>
      <c r="WDK8" s="755"/>
      <c r="WDL8" s="755"/>
      <c r="WDM8" s="755"/>
      <c r="WDN8" s="755"/>
      <c r="WDO8" s="755"/>
      <c r="WDP8" s="755"/>
      <c r="WDQ8" s="755"/>
      <c r="WDR8" s="755"/>
      <c r="WDS8" s="755"/>
      <c r="WDT8" s="755"/>
      <c r="WDU8" s="755"/>
      <c r="WDV8" s="755"/>
      <c r="WDW8" s="755"/>
      <c r="WDX8" s="755"/>
      <c r="WDY8" s="755"/>
      <c r="WDZ8" s="755"/>
      <c r="WEA8" s="755"/>
      <c r="WEB8" s="755"/>
      <c r="WEC8" s="755"/>
      <c r="WED8" s="755"/>
      <c r="WEE8" s="755"/>
      <c r="WEF8" s="755"/>
      <c r="WEG8" s="755"/>
      <c r="WEH8" s="755"/>
      <c r="WEI8" s="755"/>
      <c r="WEJ8" s="755"/>
      <c r="WEK8" s="755"/>
      <c r="WEL8" s="755"/>
      <c r="WEM8" s="755"/>
      <c r="WEN8" s="755"/>
      <c r="WEO8" s="755"/>
      <c r="WEP8" s="755"/>
      <c r="WEQ8" s="755"/>
      <c r="WER8" s="755"/>
      <c r="WES8" s="755"/>
      <c r="WET8" s="755"/>
      <c r="WEU8" s="755"/>
      <c r="WEV8" s="755"/>
      <c r="WEW8" s="755"/>
      <c r="WEX8" s="755"/>
      <c r="WEY8" s="755"/>
      <c r="WEZ8" s="755"/>
      <c r="WFA8" s="755"/>
      <c r="WFB8" s="755"/>
      <c r="WFC8" s="755"/>
      <c r="WFD8" s="755"/>
      <c r="WFE8" s="755"/>
      <c r="WFF8" s="755"/>
      <c r="WFG8" s="755"/>
      <c r="WFH8" s="755"/>
      <c r="WFI8" s="755"/>
      <c r="WFJ8" s="755"/>
      <c r="WFK8" s="755"/>
      <c r="WFL8" s="755"/>
      <c r="WFM8" s="755"/>
      <c r="WFN8" s="755"/>
      <c r="WFO8" s="755"/>
      <c r="WFP8" s="755"/>
      <c r="WFQ8" s="755"/>
      <c r="WFR8" s="755"/>
      <c r="WFS8" s="755"/>
      <c r="WFT8" s="755"/>
      <c r="WFU8" s="755"/>
      <c r="WFV8" s="755"/>
      <c r="WFW8" s="755"/>
      <c r="WFX8" s="755"/>
      <c r="WFY8" s="755"/>
      <c r="WFZ8" s="755"/>
      <c r="WGA8" s="755"/>
      <c r="WGB8" s="755"/>
      <c r="WGC8" s="755"/>
      <c r="WGD8" s="755"/>
      <c r="WGE8" s="755"/>
      <c r="WGF8" s="755"/>
      <c r="WGG8" s="755"/>
      <c r="WGH8" s="755"/>
      <c r="WGI8" s="755"/>
      <c r="WGJ8" s="755"/>
      <c r="WGK8" s="755"/>
      <c r="WGL8" s="755"/>
      <c r="WGM8" s="755"/>
      <c r="WGN8" s="755"/>
      <c r="WGO8" s="755"/>
      <c r="WGP8" s="755"/>
      <c r="WGQ8" s="755"/>
      <c r="WGR8" s="755"/>
      <c r="WGS8" s="755"/>
      <c r="WGT8" s="755"/>
      <c r="WGU8" s="755"/>
      <c r="WGV8" s="755"/>
      <c r="WGW8" s="755"/>
      <c r="WGX8" s="755"/>
      <c r="WGY8" s="755"/>
      <c r="WGZ8" s="755"/>
      <c r="WHA8" s="755"/>
      <c r="WHB8" s="755"/>
      <c r="WHC8" s="755"/>
      <c r="WHD8" s="755"/>
      <c r="WHE8" s="755"/>
      <c r="WHF8" s="755"/>
      <c r="WHG8" s="755"/>
      <c r="WHH8" s="755"/>
      <c r="WHI8" s="755"/>
      <c r="WHJ8" s="755"/>
      <c r="WHK8" s="755"/>
      <c r="WHL8" s="755"/>
      <c r="WHM8" s="755"/>
      <c r="WHN8" s="755"/>
      <c r="WHO8" s="755"/>
      <c r="WHP8" s="755"/>
      <c r="WHQ8" s="755"/>
      <c r="WHR8" s="755"/>
      <c r="WHS8" s="755"/>
      <c r="WHT8" s="755"/>
      <c r="WHU8" s="755"/>
      <c r="WHV8" s="755"/>
      <c r="WHW8" s="755"/>
      <c r="WHX8" s="755"/>
      <c r="WHY8" s="755"/>
      <c r="WHZ8" s="755"/>
      <c r="WIA8" s="755"/>
      <c r="WIB8" s="755"/>
      <c r="WIC8" s="755"/>
      <c r="WID8" s="755"/>
      <c r="WIE8" s="755"/>
      <c r="WIF8" s="755"/>
      <c r="WIG8" s="755"/>
      <c r="WIH8" s="755"/>
      <c r="WII8" s="755"/>
      <c r="WIJ8" s="755"/>
      <c r="WIK8" s="755"/>
      <c r="WIL8" s="755"/>
      <c r="WIM8" s="755"/>
      <c r="WIN8" s="755"/>
      <c r="WIO8" s="755"/>
      <c r="WIP8" s="755"/>
      <c r="WIQ8" s="755"/>
      <c r="WIR8" s="755"/>
      <c r="WIS8" s="755"/>
      <c r="WIT8" s="755"/>
      <c r="WIU8" s="755"/>
      <c r="WIV8" s="755"/>
      <c r="WIW8" s="755"/>
      <c r="WIX8" s="755"/>
      <c r="WIY8" s="755"/>
      <c r="WIZ8" s="755"/>
      <c r="WJA8" s="755"/>
      <c r="WJB8" s="755"/>
      <c r="WJC8" s="755"/>
      <c r="WJD8" s="755"/>
      <c r="WJE8" s="755"/>
      <c r="WJF8" s="755"/>
      <c r="WJG8" s="755"/>
      <c r="WJH8" s="755"/>
      <c r="WJI8" s="755"/>
      <c r="WJJ8" s="755"/>
      <c r="WJK8" s="755"/>
      <c r="WJL8" s="755"/>
      <c r="WJM8" s="755"/>
      <c r="WJN8" s="755"/>
      <c r="WJO8" s="755"/>
      <c r="WJP8" s="755"/>
      <c r="WJQ8" s="755"/>
      <c r="WJR8" s="755"/>
      <c r="WJS8" s="755"/>
      <c r="WJT8" s="755"/>
      <c r="WJU8" s="755"/>
      <c r="WJV8" s="755"/>
      <c r="WJW8" s="755"/>
      <c r="WJX8" s="755"/>
      <c r="WJY8" s="755"/>
      <c r="WJZ8" s="755"/>
      <c r="WKA8" s="755"/>
      <c r="WKB8" s="755"/>
      <c r="WKC8" s="755"/>
      <c r="WKD8" s="755"/>
      <c r="WKE8" s="755"/>
      <c r="WKF8" s="755"/>
      <c r="WKG8" s="755"/>
      <c r="WKH8" s="755"/>
      <c r="WKI8" s="755"/>
      <c r="WKJ8" s="755"/>
      <c r="WKK8" s="755"/>
      <c r="WKL8" s="755"/>
      <c r="WKM8" s="755"/>
      <c r="WKN8" s="755"/>
      <c r="WKO8" s="755"/>
      <c r="WKP8" s="755"/>
      <c r="WKQ8" s="755"/>
      <c r="WKR8" s="755"/>
      <c r="WKS8" s="755"/>
      <c r="WKT8" s="755"/>
      <c r="WKU8" s="755"/>
      <c r="WKV8" s="755"/>
      <c r="WKW8" s="755"/>
      <c r="WKX8" s="755"/>
      <c r="WKY8" s="755"/>
      <c r="WKZ8" s="755"/>
      <c r="WLA8" s="755"/>
      <c r="WLB8" s="755"/>
      <c r="WLC8" s="755"/>
      <c r="WLD8" s="755"/>
      <c r="WLE8" s="755"/>
      <c r="WLF8" s="755"/>
      <c r="WLG8" s="755"/>
      <c r="WLH8" s="755"/>
      <c r="WLI8" s="755"/>
      <c r="WLJ8" s="755"/>
      <c r="WLK8" s="755"/>
      <c r="WLL8" s="755"/>
      <c r="WLM8" s="755"/>
      <c r="WLN8" s="755"/>
      <c r="WLO8" s="755"/>
      <c r="WLP8" s="755"/>
      <c r="WLQ8" s="755"/>
      <c r="WLR8" s="755"/>
      <c r="WLS8" s="755"/>
      <c r="WLT8" s="755"/>
      <c r="WLU8" s="755"/>
      <c r="WLV8" s="755"/>
      <c r="WLW8" s="755"/>
      <c r="WLX8" s="755"/>
      <c r="WLY8" s="755"/>
      <c r="WLZ8" s="755"/>
      <c r="WMA8" s="755"/>
      <c r="WMB8" s="755"/>
      <c r="WMC8" s="755"/>
      <c r="WMD8" s="755"/>
      <c r="WME8" s="755"/>
      <c r="WMF8" s="755"/>
      <c r="WMG8" s="755"/>
      <c r="WMH8" s="755"/>
      <c r="WMI8" s="755"/>
      <c r="WMJ8" s="755"/>
      <c r="WMK8" s="755"/>
      <c r="WML8" s="755"/>
      <c r="WMM8" s="755"/>
      <c r="WMN8" s="755"/>
      <c r="WMO8" s="755"/>
      <c r="WMP8" s="755"/>
      <c r="WMQ8" s="755"/>
      <c r="WMR8" s="755"/>
      <c r="WMS8" s="755"/>
      <c r="WMT8" s="755"/>
      <c r="WMU8" s="755"/>
      <c r="WMV8" s="755"/>
      <c r="WMW8" s="755"/>
      <c r="WMX8" s="755"/>
      <c r="WMY8" s="755"/>
      <c r="WMZ8" s="755"/>
      <c r="WNA8" s="755"/>
      <c r="WNB8" s="755"/>
      <c r="WNC8" s="755"/>
      <c r="WND8" s="755"/>
      <c r="WNE8" s="755"/>
      <c r="WNF8" s="755"/>
      <c r="WNG8" s="755"/>
      <c r="WNH8" s="755"/>
      <c r="WNI8" s="755"/>
      <c r="WNJ8" s="755"/>
      <c r="WNK8" s="755"/>
      <c r="WNL8" s="755"/>
      <c r="WNM8" s="755"/>
      <c r="WNN8" s="755"/>
      <c r="WNO8" s="755"/>
      <c r="WNP8" s="755"/>
      <c r="WNQ8" s="755"/>
      <c r="WNR8" s="755"/>
      <c r="WNS8" s="755"/>
      <c r="WNT8" s="755"/>
      <c r="WNU8" s="755"/>
      <c r="WNV8" s="755"/>
      <c r="WNW8" s="755"/>
      <c r="WNX8" s="755"/>
      <c r="WNY8" s="755"/>
      <c r="WNZ8" s="755"/>
      <c r="WOA8" s="755"/>
      <c r="WOB8" s="755"/>
      <c r="WOC8" s="755"/>
      <c r="WOD8" s="755"/>
      <c r="WOE8" s="755"/>
      <c r="WOF8" s="755"/>
      <c r="WOG8" s="755"/>
      <c r="WOH8" s="755"/>
      <c r="WOI8" s="755"/>
      <c r="WOJ8" s="755"/>
      <c r="WOK8" s="755"/>
      <c r="WOL8" s="755"/>
      <c r="WOM8" s="755"/>
      <c r="WON8" s="755"/>
      <c r="WOO8" s="755"/>
      <c r="WOP8" s="755"/>
      <c r="WOQ8" s="755"/>
      <c r="WOR8" s="755"/>
      <c r="WOS8" s="755"/>
      <c r="WOT8" s="755"/>
      <c r="WOU8" s="755"/>
      <c r="WOV8" s="755"/>
      <c r="WOW8" s="755"/>
      <c r="WOX8" s="755"/>
      <c r="WOY8" s="755"/>
      <c r="WOZ8" s="755"/>
      <c r="WPA8" s="755"/>
      <c r="WPB8" s="755"/>
      <c r="WPC8" s="755"/>
      <c r="WPD8" s="755"/>
      <c r="WPE8" s="755"/>
      <c r="WPF8" s="755"/>
      <c r="WPG8" s="755"/>
      <c r="WPH8" s="755"/>
      <c r="WPI8" s="755"/>
      <c r="WPJ8" s="755"/>
      <c r="WPK8" s="755"/>
      <c r="WPL8" s="755"/>
      <c r="WPM8" s="755"/>
      <c r="WPN8" s="755"/>
      <c r="WPO8" s="755"/>
      <c r="WPP8" s="755"/>
      <c r="WPQ8" s="755"/>
      <c r="WPR8" s="755"/>
      <c r="WPS8" s="755"/>
      <c r="WPT8" s="755"/>
      <c r="WPU8" s="755"/>
      <c r="WPV8" s="755"/>
      <c r="WPW8" s="755"/>
      <c r="WPX8" s="755"/>
      <c r="WPY8" s="755"/>
      <c r="WPZ8" s="755"/>
      <c r="WQA8" s="755"/>
      <c r="WQB8" s="755"/>
      <c r="WQC8" s="755"/>
      <c r="WQD8" s="755"/>
      <c r="WQE8" s="755"/>
      <c r="WQF8" s="755"/>
      <c r="WQG8" s="755"/>
      <c r="WQH8" s="755"/>
      <c r="WQI8" s="755"/>
      <c r="WQJ8" s="755"/>
      <c r="WQK8" s="755"/>
      <c r="WQL8" s="755"/>
      <c r="WQM8" s="755"/>
      <c r="WQN8" s="755"/>
      <c r="WQO8" s="755"/>
      <c r="WQP8" s="755"/>
      <c r="WQQ8" s="755"/>
      <c r="WQR8" s="755"/>
      <c r="WQS8" s="755"/>
      <c r="WQT8" s="755"/>
      <c r="WQU8" s="755"/>
      <c r="WQV8" s="755"/>
      <c r="WQW8" s="755"/>
      <c r="WQX8" s="755"/>
      <c r="WQY8" s="755"/>
      <c r="WQZ8" s="755"/>
      <c r="WRA8" s="755"/>
      <c r="WRB8" s="755"/>
      <c r="WRC8" s="755"/>
      <c r="WRD8" s="755"/>
      <c r="WRE8" s="755"/>
      <c r="WRF8" s="755"/>
      <c r="WRG8" s="755"/>
      <c r="WRH8" s="755"/>
      <c r="WRI8" s="755"/>
      <c r="WRJ8" s="755"/>
      <c r="WRK8" s="755"/>
      <c r="WRL8" s="755"/>
      <c r="WRM8" s="755"/>
      <c r="WRN8" s="755"/>
      <c r="WRO8" s="755"/>
      <c r="WRP8" s="755"/>
      <c r="WRQ8" s="755"/>
      <c r="WRR8" s="755"/>
      <c r="WRS8" s="755"/>
      <c r="WRT8" s="755"/>
      <c r="WRU8" s="755"/>
      <c r="WRV8" s="755"/>
      <c r="WRW8" s="755"/>
      <c r="WRX8" s="755"/>
      <c r="WRY8" s="755"/>
      <c r="WRZ8" s="755"/>
      <c r="WSA8" s="755"/>
      <c r="WSB8" s="755"/>
      <c r="WSC8" s="755"/>
      <c r="WSD8" s="755"/>
      <c r="WSE8" s="755"/>
      <c r="WSF8" s="755"/>
      <c r="WSG8" s="755"/>
      <c r="WSH8" s="755"/>
      <c r="WSI8" s="755"/>
      <c r="WSJ8" s="755"/>
      <c r="WSK8" s="755"/>
      <c r="WSL8" s="755"/>
      <c r="WSM8" s="755"/>
      <c r="WSN8" s="755"/>
      <c r="WSO8" s="755"/>
      <c r="WSP8" s="755"/>
      <c r="WSQ8" s="755"/>
      <c r="WSR8" s="755"/>
      <c r="WSS8" s="755"/>
      <c r="WST8" s="755"/>
      <c r="WSU8" s="755"/>
      <c r="WSV8" s="755"/>
      <c r="WSW8" s="755"/>
      <c r="WSX8" s="755"/>
      <c r="WSY8" s="755"/>
      <c r="WSZ8" s="755"/>
      <c r="WTA8" s="755"/>
      <c r="WTB8" s="755"/>
      <c r="WTC8" s="755"/>
      <c r="WTD8" s="755"/>
      <c r="WTE8" s="755"/>
      <c r="WTF8" s="755"/>
      <c r="WTG8" s="755"/>
      <c r="WTH8" s="755"/>
      <c r="WTI8" s="755"/>
      <c r="WTJ8" s="755"/>
      <c r="WTK8" s="755"/>
      <c r="WTL8" s="755"/>
      <c r="WTM8" s="755"/>
      <c r="WTN8" s="755"/>
      <c r="WTO8" s="755"/>
      <c r="WTP8" s="755"/>
      <c r="WTQ8" s="755"/>
      <c r="WTR8" s="755"/>
      <c r="WTS8" s="755"/>
      <c r="WTT8" s="755"/>
      <c r="WTU8" s="755"/>
      <c r="WTV8" s="755"/>
      <c r="WTW8" s="755"/>
      <c r="WTX8" s="755"/>
      <c r="WTY8" s="755"/>
      <c r="WTZ8" s="755"/>
      <c r="WUA8" s="755"/>
      <c r="WUB8" s="755"/>
      <c r="WUC8" s="755"/>
      <c r="WUD8" s="755"/>
      <c r="WUE8" s="755"/>
      <c r="WUF8" s="755"/>
      <c r="WUG8" s="755"/>
      <c r="WUH8" s="755"/>
      <c r="WUI8" s="755"/>
      <c r="WUJ8" s="755"/>
      <c r="WUK8" s="755"/>
      <c r="WUL8" s="755"/>
      <c r="WUM8" s="755"/>
      <c r="WUN8" s="755"/>
      <c r="WUO8" s="755"/>
      <c r="WUP8" s="755"/>
      <c r="WUQ8" s="755"/>
      <c r="WUR8" s="755"/>
      <c r="WUS8" s="755"/>
      <c r="WUT8" s="755"/>
      <c r="WUU8" s="755"/>
      <c r="WUV8" s="755"/>
      <c r="WUW8" s="755"/>
      <c r="WUX8" s="755"/>
      <c r="WUY8" s="755"/>
      <c r="WUZ8" s="755"/>
      <c r="WVA8" s="755"/>
      <c r="WVB8" s="755"/>
      <c r="WVC8" s="755"/>
      <c r="WVD8" s="755"/>
      <c r="WVE8" s="755"/>
      <c r="WVF8" s="755"/>
      <c r="WVG8" s="755"/>
      <c r="WVH8" s="755"/>
      <c r="WVI8" s="755"/>
      <c r="WVJ8" s="755"/>
      <c r="WVK8" s="755"/>
      <c r="WVL8" s="755"/>
      <c r="WVM8" s="755"/>
      <c r="WVN8" s="755"/>
      <c r="WVO8" s="755"/>
      <c r="WVP8" s="755"/>
      <c r="WVQ8" s="755"/>
      <c r="WVR8" s="755"/>
      <c r="WVS8" s="755"/>
      <c r="WVT8" s="755"/>
      <c r="WVU8" s="755"/>
      <c r="WVV8" s="755"/>
      <c r="WVW8" s="755"/>
      <c r="WVX8" s="755"/>
      <c r="WVY8" s="755"/>
      <c r="WVZ8" s="755"/>
      <c r="WWA8" s="755"/>
      <c r="WWB8" s="755"/>
      <c r="WWC8" s="755"/>
      <c r="WWD8" s="755"/>
      <c r="WWE8" s="755"/>
      <c r="WWF8" s="755"/>
      <c r="WWG8" s="755"/>
      <c r="WWH8" s="755"/>
      <c r="WWI8" s="755"/>
      <c r="WWJ8" s="755"/>
      <c r="WWK8" s="755"/>
      <c r="WWL8" s="755"/>
      <c r="WWM8" s="755"/>
      <c r="WWN8" s="755"/>
      <c r="WWO8" s="755"/>
      <c r="WWP8" s="755"/>
      <c r="WWQ8" s="755"/>
      <c r="WWR8" s="755"/>
      <c r="WWS8" s="755"/>
      <c r="WWT8" s="755"/>
      <c r="WWU8" s="755"/>
      <c r="WWV8" s="755"/>
      <c r="WWW8" s="755"/>
      <c r="WWX8" s="755"/>
      <c r="WWY8" s="755"/>
      <c r="WWZ8" s="755"/>
      <c r="WXA8" s="755"/>
      <c r="WXB8" s="755"/>
      <c r="WXC8" s="755"/>
      <c r="WXD8" s="755"/>
      <c r="WXE8" s="755"/>
      <c r="WXF8" s="755"/>
      <c r="WXG8" s="755"/>
      <c r="WXH8" s="755"/>
      <c r="WXI8" s="755"/>
      <c r="WXJ8" s="755"/>
      <c r="WXK8" s="755"/>
      <c r="WXL8" s="755"/>
      <c r="WXM8" s="755"/>
      <c r="WXN8" s="755"/>
      <c r="WXO8" s="755"/>
      <c r="WXP8" s="755"/>
      <c r="WXQ8" s="755"/>
      <c r="WXR8" s="755"/>
      <c r="WXS8" s="755"/>
      <c r="WXT8" s="755"/>
      <c r="WXU8" s="755"/>
      <c r="WXV8" s="755"/>
      <c r="WXW8" s="755"/>
      <c r="WXX8" s="755"/>
      <c r="WXY8" s="755"/>
      <c r="WXZ8" s="755"/>
      <c r="WYA8" s="755"/>
      <c r="WYB8" s="755"/>
      <c r="WYC8" s="755"/>
      <c r="WYD8" s="755"/>
      <c r="WYE8" s="755"/>
      <c r="WYF8" s="755"/>
      <c r="WYG8" s="755"/>
      <c r="WYH8" s="755"/>
      <c r="WYI8" s="755"/>
      <c r="WYJ8" s="755"/>
      <c r="WYK8" s="755"/>
      <c r="WYL8" s="755"/>
      <c r="WYM8" s="755"/>
      <c r="WYN8" s="755"/>
      <c r="WYO8" s="755"/>
      <c r="WYP8" s="755"/>
      <c r="WYQ8" s="755"/>
      <c r="WYR8" s="755"/>
      <c r="WYS8" s="755"/>
      <c r="WYT8" s="755"/>
      <c r="WYU8" s="755"/>
      <c r="WYV8" s="755"/>
      <c r="WYW8" s="755"/>
      <c r="WYX8" s="755"/>
      <c r="WYY8" s="755"/>
      <c r="WYZ8" s="755"/>
      <c r="WZA8" s="755"/>
      <c r="WZB8" s="755"/>
      <c r="WZC8" s="755"/>
      <c r="WZD8" s="755"/>
      <c r="WZE8" s="755"/>
      <c r="WZF8" s="755"/>
      <c r="WZG8" s="755"/>
      <c r="WZH8" s="755"/>
      <c r="WZI8" s="755"/>
      <c r="WZJ8" s="755"/>
      <c r="WZK8" s="755"/>
      <c r="WZL8" s="755"/>
      <c r="WZM8" s="755"/>
      <c r="WZN8" s="755"/>
      <c r="WZO8" s="755"/>
      <c r="WZP8" s="755"/>
      <c r="WZQ8" s="755"/>
      <c r="WZR8" s="755"/>
      <c r="WZS8" s="755"/>
      <c r="WZT8" s="755"/>
      <c r="WZU8" s="755"/>
      <c r="WZV8" s="755"/>
      <c r="WZW8" s="755"/>
      <c r="WZX8" s="755"/>
      <c r="WZY8" s="755"/>
      <c r="WZZ8" s="755"/>
      <c r="XAA8" s="755"/>
      <c r="XAB8" s="755"/>
      <c r="XAC8" s="755"/>
      <c r="XAD8" s="755"/>
      <c r="XAE8" s="755"/>
      <c r="XAF8" s="755"/>
      <c r="XAG8" s="755"/>
      <c r="XAH8" s="755"/>
      <c r="XAI8" s="755"/>
      <c r="XAJ8" s="755"/>
      <c r="XAK8" s="755"/>
      <c r="XAL8" s="755"/>
      <c r="XAM8" s="755"/>
      <c r="XAN8" s="755"/>
      <c r="XAO8" s="755"/>
      <c r="XAP8" s="755"/>
      <c r="XAQ8" s="755"/>
      <c r="XAR8" s="755"/>
      <c r="XAS8" s="755"/>
      <c r="XAT8" s="755"/>
      <c r="XAU8" s="755"/>
      <c r="XAV8" s="755"/>
      <c r="XAW8" s="755"/>
      <c r="XAX8" s="755"/>
      <c r="XAY8" s="755"/>
      <c r="XAZ8" s="755"/>
      <c r="XBA8" s="755"/>
      <c r="XBB8" s="755"/>
      <c r="XBC8" s="755"/>
      <c r="XBD8" s="755"/>
      <c r="XBE8" s="755"/>
      <c r="XBF8" s="755"/>
      <c r="XBG8" s="755"/>
      <c r="XBH8" s="755"/>
      <c r="XBI8" s="755"/>
      <c r="XBJ8" s="755"/>
      <c r="XBK8" s="755"/>
      <c r="XBL8" s="755"/>
      <c r="XBM8" s="755"/>
      <c r="XBN8" s="755"/>
      <c r="XBO8" s="755"/>
      <c r="XBP8" s="755"/>
      <c r="XBQ8" s="755"/>
      <c r="XBR8" s="755"/>
      <c r="XBS8" s="755"/>
      <c r="XBT8" s="755"/>
      <c r="XBU8" s="755"/>
      <c r="XBV8" s="755"/>
      <c r="XBW8" s="755"/>
      <c r="XBX8" s="755"/>
      <c r="XBY8" s="755"/>
      <c r="XBZ8" s="755"/>
      <c r="XCA8" s="755"/>
      <c r="XCB8" s="755"/>
      <c r="XCC8" s="755"/>
      <c r="XCD8" s="755"/>
      <c r="XCE8" s="755"/>
      <c r="XCF8" s="755"/>
      <c r="XCG8" s="755"/>
      <c r="XCH8" s="755"/>
      <c r="XCI8" s="755"/>
      <c r="XCJ8" s="755"/>
      <c r="XCK8" s="755"/>
      <c r="XCL8" s="755"/>
      <c r="XCM8" s="755"/>
      <c r="XCN8" s="755"/>
      <c r="XCO8" s="755"/>
      <c r="XCP8" s="755"/>
      <c r="XCQ8" s="755"/>
      <c r="XCR8" s="755"/>
      <c r="XCS8" s="755"/>
      <c r="XCT8" s="755"/>
      <c r="XCU8" s="755"/>
      <c r="XCV8" s="755"/>
      <c r="XCW8" s="755"/>
      <c r="XCX8" s="755"/>
      <c r="XCY8" s="755"/>
      <c r="XCZ8" s="755"/>
      <c r="XDA8" s="755"/>
      <c r="XDB8" s="755"/>
      <c r="XDC8" s="755"/>
      <c r="XDD8" s="755"/>
      <c r="XDE8" s="755"/>
      <c r="XDF8" s="755"/>
      <c r="XDG8" s="755"/>
      <c r="XDH8" s="755"/>
      <c r="XDI8" s="755"/>
      <c r="XDJ8" s="755"/>
      <c r="XDK8" s="755"/>
      <c r="XDL8" s="755"/>
      <c r="XDM8" s="755"/>
      <c r="XDN8" s="755"/>
      <c r="XDO8" s="755"/>
      <c r="XDP8" s="755"/>
      <c r="XDQ8" s="755"/>
      <c r="XDR8" s="755"/>
      <c r="XDS8" s="755"/>
      <c r="XDT8" s="755"/>
      <c r="XDU8" s="755"/>
      <c r="XDV8" s="755"/>
      <c r="XDW8" s="755"/>
      <c r="XDX8" s="755"/>
      <c r="XDY8" s="755"/>
      <c r="XDZ8" s="755"/>
      <c r="XEA8" s="755"/>
      <c r="XEB8" s="755"/>
      <c r="XEC8" s="755"/>
      <c r="XED8" s="755"/>
      <c r="XEE8" s="755"/>
      <c r="XEF8" s="755"/>
      <c r="XEG8" s="755"/>
      <c r="XEH8" s="755"/>
      <c r="XEI8" s="755"/>
      <c r="XEJ8" s="755"/>
      <c r="XEK8" s="755"/>
      <c r="XEL8" s="755"/>
      <c r="XEM8" s="755"/>
      <c r="XEN8" s="755"/>
      <c r="XEO8" s="755"/>
      <c r="XEP8" s="755"/>
      <c r="XEQ8" s="755"/>
      <c r="XER8" s="755"/>
      <c r="XES8" s="755"/>
      <c r="XET8" s="755"/>
      <c r="XEU8" s="755"/>
      <c r="XEV8" s="755"/>
      <c r="XEW8" s="755"/>
      <c r="XEX8" s="755"/>
      <c r="XEY8" s="755"/>
      <c r="XEZ8" s="755"/>
      <c r="XFA8" s="755"/>
    </row>
    <row r="9" spans="1:16381" s="248" customFormat="1" ht="15" customHeight="1" x14ac:dyDescent="0.25">
      <c r="A9" s="837"/>
      <c r="B9" s="1157" t="s">
        <v>1073</v>
      </c>
      <c r="C9" s="2134" t="s">
        <v>14</v>
      </c>
      <c r="D9" s="2121" t="str">
        <f>CONCATENATE("Col ", LEFT(ADDRESS(ROW('General Info'!D83),COLUMN('General Info'!D83),4), 1))</f>
        <v>Col D</v>
      </c>
      <c r="E9" s="2065" t="str">
        <f>CONCATENATE("Col ", LEFT(ADDRESS(ROW('General Info'!E83),COLUMN('General Info'!E83),4), 1))</f>
        <v>Col E</v>
      </c>
      <c r="G9" s="755"/>
      <c r="H9" s="755"/>
      <c r="I9" s="755"/>
      <c r="J9" s="755"/>
      <c r="K9" s="755"/>
      <c r="L9" s="755"/>
      <c r="M9" s="755"/>
      <c r="N9" s="755"/>
      <c r="O9" s="755"/>
      <c r="P9" s="755"/>
      <c r="Q9" s="755"/>
      <c r="R9" s="755"/>
      <c r="S9" s="755"/>
      <c r="T9" s="755"/>
      <c r="U9" s="755"/>
      <c r="V9" s="755"/>
      <c r="AN9" s="838"/>
    </row>
    <row r="10" spans="1:16381" s="248" customFormat="1" ht="15" customHeight="1" x14ac:dyDescent="0.25">
      <c r="A10" s="837"/>
      <c r="B10" s="1153" t="s">
        <v>1076</v>
      </c>
      <c r="C10" s="1159" t="str">
        <f>DefCap!C116</f>
        <v>Check: row 115 ≤ row 114</v>
      </c>
      <c r="D10" s="1109" t="str">
        <f>DefCap!D116</f>
        <v/>
      </c>
      <c r="E10" s="1155" t="str">
        <f>DefCap!E116</f>
        <v/>
      </c>
      <c r="G10" s="755"/>
      <c r="H10" s="755"/>
      <c r="I10" s="755"/>
      <c r="J10" s="755"/>
      <c r="K10" s="755"/>
      <c r="L10" s="755"/>
      <c r="M10" s="755"/>
      <c r="N10" s="755"/>
      <c r="O10" s="755"/>
      <c r="P10" s="755"/>
      <c r="Q10" s="755"/>
      <c r="R10" s="755"/>
      <c r="S10" s="755"/>
      <c r="T10" s="755"/>
      <c r="U10" s="755"/>
      <c r="V10" s="755"/>
      <c r="AN10" s="838"/>
    </row>
    <row r="11" spans="1:16381" s="248" customFormat="1" ht="15" customHeight="1" x14ac:dyDescent="0.25">
      <c r="A11" s="837"/>
      <c r="B11" s="344" t="s">
        <v>1076</v>
      </c>
      <c r="C11" s="839" t="str">
        <f>DefCap!C123</f>
        <v>Check: row 122 ≤ row 121</v>
      </c>
      <c r="D11" s="860" t="str">
        <f>DefCap!D123</f>
        <v/>
      </c>
      <c r="E11" s="848" t="str">
        <f>DefCap!E123</f>
        <v/>
      </c>
      <c r="G11" s="755"/>
      <c r="H11" s="755"/>
      <c r="I11" s="755"/>
      <c r="J11" s="755"/>
      <c r="K11" s="755"/>
      <c r="L11" s="755"/>
      <c r="M11" s="755"/>
      <c r="N11" s="755"/>
      <c r="O11" s="755"/>
      <c r="P11" s="755"/>
      <c r="Q11" s="755"/>
      <c r="R11" s="755"/>
      <c r="S11" s="755"/>
      <c r="T11" s="755"/>
      <c r="U11" s="755"/>
      <c r="V11" s="755"/>
      <c r="AN11" s="838"/>
    </row>
    <row r="12" spans="1:16381" s="248" customFormat="1" ht="60" customHeight="1" x14ac:dyDescent="0.25">
      <c r="A12" s="716" t="s">
        <v>1077</v>
      </c>
      <c r="B12" s="755"/>
      <c r="C12" s="755"/>
      <c r="D12" s="755"/>
      <c r="E12" s="795"/>
      <c r="F12" s="755"/>
      <c r="G12" s="755"/>
      <c r="H12" s="755"/>
      <c r="I12" s="755"/>
      <c r="J12" s="755"/>
      <c r="K12" s="755"/>
      <c r="L12" s="755"/>
      <c r="M12" s="755"/>
      <c r="N12" s="755"/>
      <c r="O12" s="755"/>
      <c r="P12" s="755"/>
      <c r="Q12" s="755"/>
      <c r="R12" s="755"/>
      <c r="S12" s="755"/>
      <c r="T12" s="755"/>
      <c r="U12" s="755"/>
      <c r="V12" s="755"/>
      <c r="W12" s="755"/>
      <c r="X12" s="755"/>
      <c r="Y12" s="755"/>
      <c r="Z12" s="755"/>
      <c r="AA12" s="755"/>
      <c r="AB12" s="755"/>
      <c r="AC12" s="755"/>
      <c r="AD12" s="755"/>
      <c r="AE12" s="755"/>
      <c r="AF12" s="755"/>
      <c r="AG12" s="755"/>
      <c r="AH12" s="755"/>
      <c r="AI12" s="755"/>
      <c r="AJ12" s="755"/>
      <c r="AK12" s="755"/>
      <c r="AL12" s="755"/>
      <c r="AM12" s="755"/>
      <c r="AN12" s="836"/>
      <c r="AO12" s="755"/>
      <c r="AP12" s="755"/>
      <c r="AQ12" s="755"/>
      <c r="AR12" s="755"/>
      <c r="AS12" s="755"/>
      <c r="AT12" s="755"/>
      <c r="AU12" s="755"/>
      <c r="AV12" s="755"/>
      <c r="AW12" s="755"/>
      <c r="AX12" s="755"/>
      <c r="AY12" s="755"/>
      <c r="AZ12" s="755"/>
      <c r="BA12" s="755"/>
      <c r="BB12" s="755"/>
      <c r="BC12" s="755"/>
      <c r="BD12" s="755"/>
      <c r="BE12" s="755"/>
      <c r="BF12" s="755"/>
      <c r="BG12" s="755"/>
      <c r="BH12" s="755"/>
      <c r="BI12" s="755"/>
      <c r="BJ12" s="755"/>
      <c r="BK12" s="755"/>
      <c r="BL12" s="755"/>
      <c r="BM12" s="755"/>
      <c r="BN12" s="755"/>
      <c r="BO12" s="755"/>
      <c r="BP12" s="755"/>
      <c r="BQ12" s="755"/>
      <c r="BR12" s="755"/>
      <c r="BS12" s="755"/>
      <c r="BT12" s="755"/>
      <c r="BU12" s="755"/>
      <c r="BV12" s="755"/>
      <c r="BW12" s="755"/>
      <c r="BX12" s="755"/>
      <c r="BY12" s="755"/>
      <c r="BZ12" s="755"/>
      <c r="CA12" s="755"/>
      <c r="CB12" s="755"/>
      <c r="CC12" s="755"/>
      <c r="CD12" s="755"/>
      <c r="CE12" s="755"/>
      <c r="CF12" s="755"/>
      <c r="CG12" s="755"/>
      <c r="CH12" s="755"/>
      <c r="CI12" s="755"/>
      <c r="CJ12" s="755"/>
      <c r="CK12" s="755"/>
      <c r="CL12" s="755"/>
      <c r="CM12" s="755"/>
      <c r="CN12" s="755"/>
      <c r="CO12" s="755"/>
      <c r="CP12" s="755"/>
      <c r="CQ12" s="755"/>
      <c r="CR12" s="755"/>
      <c r="CS12" s="755"/>
      <c r="CT12" s="755"/>
      <c r="CU12" s="755"/>
      <c r="CV12" s="755"/>
      <c r="CW12" s="755"/>
      <c r="CX12" s="755"/>
      <c r="CY12" s="755"/>
      <c r="CZ12" s="755"/>
      <c r="DA12" s="755"/>
      <c r="DB12" s="755"/>
      <c r="DC12" s="755"/>
      <c r="DD12" s="755"/>
      <c r="DE12" s="755"/>
      <c r="DF12" s="755"/>
      <c r="DG12" s="755"/>
      <c r="DH12" s="755"/>
      <c r="DI12" s="755"/>
      <c r="DJ12" s="755"/>
      <c r="DK12" s="755"/>
      <c r="DL12" s="755"/>
      <c r="DM12" s="755"/>
      <c r="DN12" s="755"/>
      <c r="DO12" s="755"/>
      <c r="DP12" s="755"/>
      <c r="DQ12" s="755"/>
      <c r="DR12" s="755"/>
      <c r="DS12" s="755"/>
      <c r="DT12" s="755"/>
      <c r="DU12" s="755"/>
      <c r="DV12" s="755"/>
      <c r="DW12" s="755"/>
      <c r="DX12" s="755"/>
      <c r="DY12" s="755"/>
      <c r="DZ12" s="755"/>
      <c r="EA12" s="755"/>
      <c r="EB12" s="755"/>
      <c r="EC12" s="755"/>
      <c r="ED12" s="755"/>
      <c r="EE12" s="755"/>
      <c r="EF12" s="755"/>
      <c r="EG12" s="755"/>
      <c r="EH12" s="755"/>
      <c r="EI12" s="755"/>
      <c r="EJ12" s="755"/>
      <c r="EK12" s="755"/>
      <c r="EL12" s="755"/>
      <c r="EM12" s="755"/>
      <c r="EN12" s="755"/>
      <c r="EO12" s="755"/>
      <c r="EP12" s="755"/>
      <c r="EQ12" s="755"/>
      <c r="ER12" s="755"/>
      <c r="ES12" s="755"/>
      <c r="ET12" s="755"/>
      <c r="EU12" s="755"/>
      <c r="EV12" s="755"/>
      <c r="EW12" s="755"/>
      <c r="EX12" s="755"/>
      <c r="EY12" s="755"/>
      <c r="EZ12" s="755"/>
      <c r="FA12" s="755"/>
      <c r="FB12" s="755"/>
      <c r="FC12" s="755"/>
      <c r="FD12" s="755"/>
      <c r="FE12" s="755"/>
      <c r="FF12" s="755"/>
      <c r="FG12" s="755"/>
      <c r="FH12" s="755"/>
      <c r="FI12" s="755"/>
      <c r="FJ12" s="755"/>
      <c r="FK12" s="755"/>
      <c r="FL12" s="755"/>
      <c r="FM12" s="755"/>
      <c r="FN12" s="755"/>
      <c r="FO12" s="755"/>
      <c r="FP12" s="755"/>
      <c r="FQ12" s="755"/>
      <c r="FR12" s="755"/>
      <c r="FS12" s="755"/>
      <c r="FT12" s="755"/>
      <c r="FU12" s="755"/>
      <c r="FV12" s="755"/>
      <c r="FW12" s="755"/>
      <c r="FX12" s="755"/>
      <c r="FY12" s="755"/>
      <c r="FZ12" s="755"/>
      <c r="GA12" s="755"/>
      <c r="GB12" s="755"/>
      <c r="GC12" s="755"/>
      <c r="GD12" s="755"/>
      <c r="GE12" s="755"/>
      <c r="GF12" s="755"/>
      <c r="GG12" s="755"/>
      <c r="GH12" s="755"/>
      <c r="GI12" s="755"/>
      <c r="GJ12" s="755"/>
      <c r="GK12" s="755"/>
      <c r="GL12" s="755"/>
      <c r="GM12" s="755"/>
      <c r="GN12" s="755"/>
      <c r="GO12" s="755"/>
      <c r="GP12" s="755"/>
      <c r="GQ12" s="755"/>
      <c r="GR12" s="755"/>
      <c r="GS12" s="755"/>
      <c r="GT12" s="755"/>
      <c r="GU12" s="755"/>
      <c r="GV12" s="755"/>
      <c r="GW12" s="755"/>
      <c r="GX12" s="755"/>
      <c r="GY12" s="755"/>
      <c r="GZ12" s="755"/>
      <c r="HA12" s="755"/>
      <c r="HB12" s="755"/>
      <c r="HC12" s="755"/>
      <c r="HD12" s="755"/>
      <c r="HE12" s="755"/>
      <c r="HF12" s="755"/>
      <c r="HG12" s="755"/>
      <c r="HH12" s="755"/>
      <c r="HI12" s="755"/>
      <c r="HJ12" s="755"/>
      <c r="HK12" s="755"/>
      <c r="HL12" s="755"/>
      <c r="HM12" s="755"/>
      <c r="HN12" s="755"/>
      <c r="HO12" s="755"/>
      <c r="HP12" s="755"/>
      <c r="HQ12" s="755"/>
      <c r="HR12" s="755"/>
      <c r="HS12" s="755"/>
      <c r="HT12" s="755"/>
      <c r="HU12" s="755"/>
      <c r="HV12" s="755"/>
      <c r="HW12" s="755"/>
      <c r="HX12" s="755"/>
      <c r="HY12" s="755"/>
      <c r="HZ12" s="755"/>
      <c r="IA12" s="755"/>
      <c r="IB12" s="755"/>
      <c r="IC12" s="755"/>
      <c r="ID12" s="755"/>
      <c r="IE12" s="755"/>
      <c r="IF12" s="755"/>
      <c r="IG12" s="755"/>
      <c r="IH12" s="755"/>
      <c r="II12" s="755"/>
      <c r="IJ12" s="755"/>
      <c r="IK12" s="755"/>
      <c r="IL12" s="755"/>
      <c r="IM12" s="755"/>
      <c r="IN12" s="755"/>
      <c r="IO12" s="755"/>
      <c r="IP12" s="755"/>
      <c r="IQ12" s="755"/>
      <c r="IR12" s="755"/>
      <c r="IS12" s="755"/>
      <c r="IT12" s="755"/>
      <c r="IU12" s="755"/>
      <c r="IV12" s="755"/>
      <c r="IW12" s="755"/>
      <c r="IX12" s="755"/>
      <c r="IY12" s="755"/>
      <c r="IZ12" s="755"/>
      <c r="JA12" s="755"/>
      <c r="JB12" s="755"/>
      <c r="JC12" s="755"/>
      <c r="JD12" s="755"/>
      <c r="JE12" s="755"/>
      <c r="JF12" s="755"/>
      <c r="JG12" s="755"/>
      <c r="JH12" s="755"/>
      <c r="JI12" s="755"/>
      <c r="JJ12" s="755"/>
      <c r="JK12" s="755"/>
      <c r="JL12" s="755"/>
      <c r="JM12" s="755"/>
      <c r="JN12" s="755"/>
      <c r="JO12" s="755"/>
      <c r="JP12" s="755"/>
      <c r="JQ12" s="755"/>
      <c r="JR12" s="755"/>
      <c r="JS12" s="755"/>
      <c r="JT12" s="755"/>
      <c r="JU12" s="755"/>
      <c r="JV12" s="755"/>
      <c r="JW12" s="755"/>
      <c r="JX12" s="755"/>
      <c r="JY12" s="755"/>
      <c r="JZ12" s="755"/>
      <c r="KA12" s="755"/>
      <c r="KB12" s="755"/>
      <c r="KC12" s="755"/>
      <c r="KD12" s="755"/>
      <c r="KE12" s="755"/>
      <c r="KF12" s="755"/>
      <c r="KG12" s="755"/>
      <c r="KH12" s="755"/>
      <c r="KI12" s="755"/>
      <c r="KJ12" s="755"/>
      <c r="KK12" s="755"/>
      <c r="KL12" s="755"/>
      <c r="KM12" s="755"/>
      <c r="KN12" s="755"/>
      <c r="KO12" s="755"/>
      <c r="KP12" s="755"/>
      <c r="KQ12" s="755"/>
      <c r="KR12" s="755"/>
      <c r="KS12" s="755"/>
      <c r="KT12" s="755"/>
      <c r="KU12" s="755"/>
      <c r="KV12" s="755"/>
      <c r="KW12" s="755"/>
      <c r="KX12" s="755"/>
      <c r="KY12" s="755"/>
      <c r="KZ12" s="755"/>
      <c r="LA12" s="755"/>
      <c r="LB12" s="755"/>
      <c r="LC12" s="755"/>
      <c r="LD12" s="755"/>
      <c r="LE12" s="755"/>
      <c r="LF12" s="755"/>
      <c r="LG12" s="755"/>
      <c r="LH12" s="755"/>
      <c r="LI12" s="755"/>
      <c r="LJ12" s="755"/>
      <c r="LK12" s="755"/>
      <c r="LL12" s="755"/>
      <c r="LM12" s="755"/>
      <c r="LN12" s="755"/>
      <c r="LO12" s="755"/>
      <c r="LP12" s="755"/>
      <c r="LQ12" s="755"/>
      <c r="LR12" s="755"/>
      <c r="LS12" s="755"/>
      <c r="LT12" s="755"/>
      <c r="LU12" s="755"/>
      <c r="LV12" s="755"/>
      <c r="LW12" s="755"/>
      <c r="LX12" s="755"/>
      <c r="LY12" s="755"/>
      <c r="LZ12" s="755"/>
      <c r="MA12" s="755"/>
      <c r="MB12" s="755"/>
      <c r="MC12" s="755"/>
      <c r="MD12" s="755"/>
      <c r="ME12" s="755"/>
      <c r="MF12" s="755"/>
      <c r="MG12" s="755"/>
      <c r="MH12" s="755"/>
      <c r="MI12" s="755"/>
      <c r="MJ12" s="755"/>
      <c r="MK12" s="755"/>
      <c r="ML12" s="755"/>
      <c r="MM12" s="755"/>
      <c r="MN12" s="755"/>
      <c r="MO12" s="755"/>
      <c r="MP12" s="755"/>
      <c r="MQ12" s="755"/>
      <c r="MR12" s="755"/>
      <c r="MS12" s="755"/>
      <c r="MT12" s="755"/>
      <c r="MU12" s="755"/>
      <c r="MV12" s="755"/>
      <c r="MW12" s="755"/>
      <c r="MX12" s="755"/>
      <c r="MY12" s="755"/>
      <c r="MZ12" s="755"/>
      <c r="NA12" s="755"/>
      <c r="NB12" s="755"/>
      <c r="NC12" s="755"/>
      <c r="ND12" s="755"/>
      <c r="NE12" s="755"/>
      <c r="NF12" s="755"/>
      <c r="NG12" s="755"/>
      <c r="NH12" s="755"/>
      <c r="NI12" s="755"/>
      <c r="NJ12" s="755"/>
      <c r="NK12" s="755"/>
      <c r="NL12" s="755"/>
      <c r="NM12" s="755"/>
      <c r="NN12" s="755"/>
      <c r="NO12" s="755"/>
      <c r="NP12" s="755"/>
      <c r="NQ12" s="755"/>
      <c r="NR12" s="755"/>
      <c r="NS12" s="755"/>
      <c r="NT12" s="755"/>
      <c r="NU12" s="755"/>
      <c r="NV12" s="755"/>
      <c r="NW12" s="755"/>
      <c r="NX12" s="755"/>
      <c r="NY12" s="755"/>
      <c r="NZ12" s="755"/>
      <c r="OA12" s="755"/>
      <c r="OB12" s="755"/>
      <c r="OC12" s="755"/>
      <c r="OD12" s="755"/>
      <c r="OE12" s="755"/>
      <c r="OF12" s="755"/>
      <c r="OG12" s="755"/>
      <c r="OH12" s="755"/>
      <c r="OI12" s="755"/>
      <c r="OJ12" s="755"/>
      <c r="OK12" s="755"/>
      <c r="OL12" s="755"/>
      <c r="OM12" s="755"/>
      <c r="ON12" s="755"/>
      <c r="OO12" s="755"/>
      <c r="OP12" s="755"/>
      <c r="OQ12" s="755"/>
      <c r="OR12" s="755"/>
      <c r="OS12" s="755"/>
      <c r="OT12" s="755"/>
      <c r="OU12" s="755"/>
      <c r="OV12" s="755"/>
      <c r="OW12" s="755"/>
      <c r="OX12" s="755"/>
      <c r="OY12" s="755"/>
      <c r="OZ12" s="755"/>
      <c r="PA12" s="755"/>
      <c r="PB12" s="755"/>
      <c r="PC12" s="755"/>
      <c r="PD12" s="755"/>
      <c r="PE12" s="755"/>
      <c r="PF12" s="755"/>
      <c r="PG12" s="755"/>
      <c r="PH12" s="755"/>
      <c r="PI12" s="755"/>
      <c r="PJ12" s="755"/>
      <c r="PK12" s="755"/>
      <c r="PL12" s="755"/>
      <c r="PM12" s="755"/>
      <c r="PN12" s="755"/>
      <c r="PO12" s="755"/>
      <c r="PP12" s="755"/>
      <c r="PQ12" s="755"/>
      <c r="PR12" s="755"/>
      <c r="PS12" s="755"/>
      <c r="PT12" s="755"/>
      <c r="PU12" s="755"/>
      <c r="PV12" s="755"/>
      <c r="PW12" s="755"/>
      <c r="PX12" s="755"/>
      <c r="PY12" s="755"/>
      <c r="PZ12" s="755"/>
      <c r="QA12" s="755"/>
      <c r="QB12" s="755"/>
      <c r="QC12" s="755"/>
      <c r="QD12" s="755"/>
      <c r="QE12" s="755"/>
      <c r="QF12" s="755"/>
      <c r="QG12" s="755"/>
      <c r="QH12" s="755"/>
      <c r="QI12" s="755"/>
      <c r="QJ12" s="755"/>
      <c r="QK12" s="755"/>
      <c r="QL12" s="755"/>
      <c r="QM12" s="755"/>
      <c r="QN12" s="755"/>
      <c r="QO12" s="755"/>
      <c r="QP12" s="755"/>
      <c r="QQ12" s="755"/>
      <c r="QR12" s="755"/>
      <c r="QS12" s="755"/>
      <c r="QT12" s="755"/>
      <c r="QU12" s="755"/>
      <c r="QV12" s="755"/>
      <c r="QW12" s="755"/>
      <c r="QX12" s="755"/>
      <c r="QY12" s="755"/>
      <c r="QZ12" s="755"/>
      <c r="RA12" s="755"/>
      <c r="RB12" s="755"/>
      <c r="RC12" s="755"/>
      <c r="RD12" s="755"/>
      <c r="RE12" s="755"/>
      <c r="RF12" s="755"/>
      <c r="RG12" s="755"/>
      <c r="RH12" s="755"/>
      <c r="RI12" s="755"/>
      <c r="RJ12" s="755"/>
      <c r="RK12" s="755"/>
      <c r="RL12" s="755"/>
      <c r="RM12" s="755"/>
      <c r="RN12" s="755"/>
      <c r="RO12" s="755"/>
      <c r="RP12" s="755"/>
      <c r="RQ12" s="755"/>
      <c r="RR12" s="755"/>
      <c r="RS12" s="755"/>
      <c r="RT12" s="755"/>
      <c r="RU12" s="755"/>
      <c r="RV12" s="755"/>
      <c r="RW12" s="755"/>
      <c r="RX12" s="755"/>
      <c r="RY12" s="755"/>
      <c r="RZ12" s="755"/>
      <c r="SA12" s="755"/>
      <c r="SB12" s="755"/>
      <c r="SC12" s="755"/>
      <c r="SD12" s="755"/>
      <c r="SE12" s="755"/>
      <c r="SF12" s="755"/>
      <c r="SG12" s="755"/>
      <c r="SH12" s="755"/>
      <c r="SI12" s="755"/>
      <c r="SJ12" s="755"/>
      <c r="SK12" s="755"/>
      <c r="SL12" s="755"/>
      <c r="SM12" s="755"/>
      <c r="SN12" s="755"/>
      <c r="SO12" s="755"/>
      <c r="SP12" s="755"/>
      <c r="SQ12" s="755"/>
      <c r="SR12" s="755"/>
      <c r="SS12" s="755"/>
      <c r="ST12" s="755"/>
      <c r="SU12" s="755"/>
      <c r="SV12" s="755"/>
      <c r="SW12" s="755"/>
      <c r="SX12" s="755"/>
      <c r="SY12" s="755"/>
      <c r="SZ12" s="755"/>
      <c r="TA12" s="755"/>
      <c r="TB12" s="755"/>
      <c r="TC12" s="755"/>
      <c r="TD12" s="755"/>
      <c r="TE12" s="755"/>
      <c r="TF12" s="755"/>
      <c r="TG12" s="755"/>
      <c r="TH12" s="755"/>
      <c r="TI12" s="755"/>
      <c r="TJ12" s="755"/>
      <c r="TK12" s="755"/>
      <c r="TL12" s="755"/>
      <c r="TM12" s="755"/>
      <c r="TN12" s="755"/>
      <c r="TO12" s="755"/>
      <c r="TP12" s="755"/>
      <c r="TQ12" s="755"/>
      <c r="TR12" s="755"/>
      <c r="TS12" s="755"/>
      <c r="TT12" s="755"/>
      <c r="TU12" s="755"/>
      <c r="TV12" s="755"/>
      <c r="TW12" s="755"/>
      <c r="TX12" s="755"/>
      <c r="TY12" s="755"/>
      <c r="TZ12" s="755"/>
      <c r="UA12" s="755"/>
      <c r="UB12" s="755"/>
      <c r="UC12" s="755"/>
      <c r="UD12" s="755"/>
      <c r="UE12" s="755"/>
      <c r="UF12" s="755"/>
      <c r="UG12" s="755"/>
      <c r="UH12" s="755"/>
      <c r="UI12" s="755"/>
      <c r="UJ12" s="755"/>
      <c r="UK12" s="755"/>
      <c r="UL12" s="755"/>
      <c r="UM12" s="755"/>
      <c r="UN12" s="755"/>
      <c r="UO12" s="755"/>
      <c r="UP12" s="755"/>
      <c r="UQ12" s="755"/>
      <c r="UR12" s="755"/>
      <c r="US12" s="755"/>
      <c r="UT12" s="755"/>
      <c r="UU12" s="755"/>
      <c r="UV12" s="755"/>
      <c r="UW12" s="755"/>
      <c r="UX12" s="755"/>
      <c r="UY12" s="755"/>
      <c r="UZ12" s="755"/>
      <c r="VA12" s="755"/>
      <c r="VB12" s="755"/>
      <c r="VC12" s="755"/>
      <c r="VD12" s="755"/>
      <c r="VE12" s="755"/>
      <c r="VF12" s="755"/>
      <c r="VG12" s="755"/>
      <c r="VH12" s="755"/>
      <c r="VI12" s="755"/>
      <c r="VJ12" s="755"/>
      <c r="VK12" s="755"/>
      <c r="VL12" s="755"/>
      <c r="VM12" s="755"/>
      <c r="VN12" s="755"/>
      <c r="VO12" s="755"/>
      <c r="VP12" s="755"/>
      <c r="VQ12" s="755"/>
      <c r="VR12" s="755"/>
      <c r="VS12" s="755"/>
      <c r="VT12" s="755"/>
      <c r="VU12" s="755"/>
      <c r="VV12" s="755"/>
      <c r="VW12" s="755"/>
      <c r="VX12" s="755"/>
      <c r="VY12" s="755"/>
      <c r="VZ12" s="755"/>
      <c r="WA12" s="755"/>
      <c r="WB12" s="755"/>
      <c r="WC12" s="755"/>
      <c r="WD12" s="755"/>
      <c r="WE12" s="755"/>
      <c r="WF12" s="755"/>
      <c r="WG12" s="755"/>
      <c r="WH12" s="755"/>
      <c r="WI12" s="755"/>
      <c r="WJ12" s="755"/>
      <c r="WK12" s="755"/>
      <c r="WL12" s="755"/>
      <c r="WM12" s="755"/>
      <c r="WN12" s="755"/>
      <c r="WO12" s="755"/>
      <c r="WP12" s="755"/>
      <c r="WQ12" s="755"/>
      <c r="WR12" s="755"/>
      <c r="WS12" s="755"/>
      <c r="WT12" s="755"/>
      <c r="WU12" s="755"/>
      <c r="WV12" s="755"/>
      <c r="WW12" s="755"/>
      <c r="WX12" s="755"/>
      <c r="WY12" s="755"/>
      <c r="WZ12" s="755"/>
      <c r="XA12" s="755"/>
      <c r="XB12" s="755"/>
      <c r="XC12" s="755"/>
      <c r="XD12" s="755"/>
      <c r="XE12" s="755"/>
      <c r="XF12" s="755"/>
      <c r="XG12" s="755"/>
      <c r="XH12" s="755"/>
      <c r="XI12" s="755"/>
      <c r="XJ12" s="755"/>
      <c r="XK12" s="755"/>
      <c r="XL12" s="755"/>
      <c r="XM12" s="755"/>
      <c r="XN12" s="755"/>
      <c r="XO12" s="755"/>
      <c r="XP12" s="755"/>
      <c r="XQ12" s="755"/>
      <c r="XR12" s="755"/>
      <c r="XS12" s="755"/>
      <c r="XT12" s="755"/>
      <c r="XU12" s="755"/>
      <c r="XV12" s="755"/>
      <c r="XW12" s="755"/>
      <c r="XX12" s="755"/>
      <c r="XY12" s="755"/>
      <c r="XZ12" s="755"/>
      <c r="YA12" s="755"/>
      <c r="YB12" s="755"/>
      <c r="YC12" s="755"/>
      <c r="YD12" s="755"/>
      <c r="YE12" s="755"/>
      <c r="YF12" s="755"/>
      <c r="YG12" s="755"/>
      <c r="YH12" s="755"/>
      <c r="YI12" s="755"/>
      <c r="YJ12" s="755"/>
      <c r="YK12" s="755"/>
      <c r="YL12" s="755"/>
      <c r="YM12" s="755"/>
      <c r="YN12" s="755"/>
      <c r="YO12" s="755"/>
      <c r="YP12" s="755"/>
      <c r="YQ12" s="755"/>
      <c r="YR12" s="755"/>
      <c r="YS12" s="755"/>
      <c r="YT12" s="755"/>
      <c r="YU12" s="755"/>
      <c r="YV12" s="755"/>
      <c r="YW12" s="755"/>
      <c r="YX12" s="755"/>
      <c r="YY12" s="755"/>
      <c r="YZ12" s="755"/>
      <c r="ZA12" s="755"/>
      <c r="ZB12" s="755"/>
      <c r="ZC12" s="755"/>
      <c r="ZD12" s="755"/>
      <c r="ZE12" s="755"/>
      <c r="ZF12" s="755"/>
      <c r="ZG12" s="755"/>
      <c r="ZH12" s="755"/>
      <c r="ZI12" s="755"/>
      <c r="ZJ12" s="755"/>
      <c r="ZK12" s="755"/>
      <c r="ZL12" s="755"/>
      <c r="ZM12" s="755"/>
      <c r="ZN12" s="755"/>
      <c r="ZO12" s="755"/>
      <c r="ZP12" s="755"/>
      <c r="ZQ12" s="755"/>
      <c r="ZR12" s="755"/>
      <c r="ZS12" s="755"/>
      <c r="ZT12" s="755"/>
      <c r="ZU12" s="755"/>
      <c r="ZV12" s="755"/>
      <c r="ZW12" s="755"/>
      <c r="ZX12" s="755"/>
      <c r="ZY12" s="755"/>
      <c r="ZZ12" s="755"/>
      <c r="AAA12" s="755"/>
      <c r="AAB12" s="755"/>
      <c r="AAC12" s="755"/>
      <c r="AAD12" s="755"/>
      <c r="AAE12" s="755"/>
      <c r="AAF12" s="755"/>
      <c r="AAG12" s="755"/>
      <c r="AAH12" s="755"/>
      <c r="AAI12" s="755"/>
      <c r="AAJ12" s="755"/>
      <c r="AAK12" s="755"/>
      <c r="AAL12" s="755"/>
      <c r="AAM12" s="755"/>
      <c r="AAN12" s="755"/>
      <c r="AAO12" s="755"/>
      <c r="AAP12" s="755"/>
      <c r="AAQ12" s="755"/>
      <c r="AAR12" s="755"/>
      <c r="AAS12" s="755"/>
      <c r="AAT12" s="755"/>
      <c r="AAU12" s="755"/>
      <c r="AAV12" s="755"/>
      <c r="AAW12" s="755"/>
      <c r="AAX12" s="755"/>
      <c r="AAY12" s="755"/>
      <c r="AAZ12" s="755"/>
      <c r="ABA12" s="755"/>
      <c r="ABB12" s="755"/>
      <c r="ABC12" s="755"/>
      <c r="ABD12" s="755"/>
      <c r="ABE12" s="755"/>
      <c r="ABF12" s="755"/>
      <c r="ABG12" s="755"/>
      <c r="ABH12" s="755"/>
      <c r="ABI12" s="755"/>
      <c r="ABJ12" s="755"/>
      <c r="ABK12" s="755"/>
      <c r="ABL12" s="755"/>
      <c r="ABM12" s="755"/>
      <c r="ABN12" s="755"/>
      <c r="ABO12" s="755"/>
      <c r="ABP12" s="755"/>
      <c r="ABQ12" s="755"/>
      <c r="ABR12" s="755"/>
      <c r="ABS12" s="755"/>
      <c r="ABT12" s="755"/>
      <c r="ABU12" s="755"/>
      <c r="ABV12" s="755"/>
      <c r="ABW12" s="755"/>
      <c r="ABX12" s="755"/>
      <c r="ABY12" s="755"/>
      <c r="ABZ12" s="755"/>
      <c r="ACA12" s="755"/>
      <c r="ACB12" s="755"/>
      <c r="ACC12" s="755"/>
      <c r="ACD12" s="755"/>
      <c r="ACE12" s="755"/>
      <c r="ACF12" s="755"/>
      <c r="ACG12" s="755"/>
      <c r="ACH12" s="755"/>
      <c r="ACI12" s="755"/>
      <c r="ACJ12" s="755"/>
      <c r="ACK12" s="755"/>
      <c r="ACL12" s="755"/>
      <c r="ACM12" s="755"/>
      <c r="ACN12" s="755"/>
      <c r="ACO12" s="755"/>
      <c r="ACP12" s="755"/>
      <c r="ACQ12" s="755"/>
      <c r="ACR12" s="755"/>
      <c r="ACS12" s="755"/>
      <c r="ACT12" s="755"/>
      <c r="ACU12" s="755"/>
      <c r="ACV12" s="755"/>
      <c r="ACW12" s="755"/>
      <c r="ACX12" s="755"/>
      <c r="ACY12" s="755"/>
      <c r="ACZ12" s="755"/>
      <c r="ADA12" s="755"/>
      <c r="ADB12" s="755"/>
      <c r="ADC12" s="755"/>
      <c r="ADD12" s="755"/>
      <c r="ADE12" s="755"/>
      <c r="ADF12" s="755"/>
      <c r="ADG12" s="755"/>
      <c r="ADH12" s="755"/>
      <c r="ADI12" s="755"/>
      <c r="ADJ12" s="755"/>
      <c r="ADK12" s="755"/>
      <c r="ADL12" s="755"/>
      <c r="ADM12" s="755"/>
      <c r="ADN12" s="755"/>
      <c r="ADO12" s="755"/>
      <c r="ADP12" s="755"/>
      <c r="ADQ12" s="755"/>
      <c r="ADR12" s="755"/>
      <c r="ADS12" s="755"/>
      <c r="ADT12" s="755"/>
      <c r="ADU12" s="755"/>
      <c r="ADV12" s="755"/>
      <c r="ADW12" s="755"/>
      <c r="ADX12" s="755"/>
      <c r="ADY12" s="755"/>
      <c r="ADZ12" s="755"/>
      <c r="AEA12" s="755"/>
      <c r="AEB12" s="755"/>
      <c r="AEC12" s="755"/>
      <c r="AED12" s="755"/>
      <c r="AEE12" s="755"/>
      <c r="AEF12" s="755"/>
      <c r="AEG12" s="755"/>
      <c r="AEH12" s="755"/>
      <c r="AEI12" s="755"/>
      <c r="AEJ12" s="755"/>
      <c r="AEK12" s="755"/>
      <c r="AEL12" s="755"/>
      <c r="AEM12" s="755"/>
      <c r="AEN12" s="755"/>
      <c r="AEO12" s="755"/>
      <c r="AEP12" s="755"/>
      <c r="AEQ12" s="755"/>
      <c r="AER12" s="755"/>
      <c r="AES12" s="755"/>
      <c r="AET12" s="755"/>
      <c r="AEU12" s="755"/>
      <c r="AEV12" s="755"/>
      <c r="AEW12" s="755"/>
      <c r="AEX12" s="755"/>
      <c r="AEY12" s="755"/>
      <c r="AEZ12" s="755"/>
      <c r="AFA12" s="755"/>
      <c r="AFB12" s="755"/>
      <c r="AFC12" s="755"/>
      <c r="AFD12" s="755"/>
      <c r="AFE12" s="755"/>
      <c r="AFF12" s="755"/>
      <c r="AFG12" s="755"/>
      <c r="AFH12" s="755"/>
      <c r="AFI12" s="755"/>
      <c r="AFJ12" s="755"/>
      <c r="AFK12" s="755"/>
      <c r="AFL12" s="755"/>
      <c r="AFM12" s="755"/>
      <c r="AFN12" s="755"/>
      <c r="AFO12" s="755"/>
      <c r="AFP12" s="755"/>
      <c r="AFQ12" s="755"/>
      <c r="AFR12" s="755"/>
      <c r="AFS12" s="755"/>
      <c r="AFT12" s="755"/>
      <c r="AFU12" s="755"/>
      <c r="AFV12" s="755"/>
      <c r="AFW12" s="755"/>
      <c r="AFX12" s="755"/>
      <c r="AFY12" s="755"/>
      <c r="AFZ12" s="755"/>
      <c r="AGA12" s="755"/>
      <c r="AGB12" s="755"/>
      <c r="AGC12" s="755"/>
      <c r="AGD12" s="755"/>
      <c r="AGE12" s="755"/>
      <c r="AGF12" s="755"/>
      <c r="AGG12" s="755"/>
      <c r="AGH12" s="755"/>
      <c r="AGI12" s="755"/>
      <c r="AGJ12" s="755"/>
      <c r="AGK12" s="755"/>
      <c r="AGL12" s="755"/>
      <c r="AGM12" s="755"/>
      <c r="AGN12" s="755"/>
      <c r="AGO12" s="755"/>
      <c r="AGP12" s="755"/>
      <c r="AGQ12" s="755"/>
      <c r="AGR12" s="755"/>
      <c r="AGS12" s="755"/>
      <c r="AGT12" s="755"/>
      <c r="AGU12" s="755"/>
      <c r="AGV12" s="755"/>
      <c r="AGW12" s="755"/>
      <c r="AGX12" s="755"/>
      <c r="AGY12" s="755"/>
      <c r="AGZ12" s="755"/>
      <c r="AHA12" s="755"/>
      <c r="AHB12" s="755"/>
      <c r="AHC12" s="755"/>
      <c r="AHD12" s="755"/>
      <c r="AHE12" s="755"/>
      <c r="AHF12" s="755"/>
      <c r="AHG12" s="755"/>
      <c r="AHH12" s="755"/>
      <c r="AHI12" s="755"/>
      <c r="AHJ12" s="755"/>
      <c r="AHK12" s="755"/>
      <c r="AHL12" s="755"/>
      <c r="AHM12" s="755"/>
      <c r="AHN12" s="755"/>
      <c r="AHO12" s="755"/>
      <c r="AHP12" s="755"/>
      <c r="AHQ12" s="755"/>
      <c r="AHR12" s="755"/>
      <c r="AHS12" s="755"/>
      <c r="AHT12" s="755"/>
      <c r="AHU12" s="755"/>
      <c r="AHV12" s="755"/>
      <c r="AHW12" s="755"/>
      <c r="AHX12" s="755"/>
      <c r="AHY12" s="755"/>
      <c r="AHZ12" s="755"/>
      <c r="AIA12" s="755"/>
      <c r="AIB12" s="755"/>
      <c r="AIC12" s="755"/>
      <c r="AID12" s="755"/>
      <c r="AIE12" s="755"/>
      <c r="AIF12" s="755"/>
      <c r="AIG12" s="755"/>
      <c r="AIH12" s="755"/>
      <c r="AII12" s="755"/>
      <c r="AIJ12" s="755"/>
      <c r="AIK12" s="755"/>
      <c r="AIL12" s="755"/>
      <c r="AIM12" s="755"/>
      <c r="AIN12" s="755"/>
      <c r="AIO12" s="755"/>
      <c r="AIP12" s="755"/>
      <c r="AIQ12" s="755"/>
      <c r="AIR12" s="755"/>
      <c r="AIS12" s="755"/>
      <c r="AIT12" s="755"/>
      <c r="AIU12" s="755"/>
      <c r="AIV12" s="755"/>
      <c r="AIW12" s="755"/>
      <c r="AIX12" s="755"/>
      <c r="AIY12" s="755"/>
      <c r="AIZ12" s="755"/>
      <c r="AJA12" s="755"/>
      <c r="AJB12" s="755"/>
      <c r="AJC12" s="755"/>
      <c r="AJD12" s="755"/>
      <c r="AJE12" s="755"/>
      <c r="AJF12" s="755"/>
      <c r="AJG12" s="755"/>
      <c r="AJH12" s="755"/>
      <c r="AJI12" s="755"/>
      <c r="AJJ12" s="755"/>
      <c r="AJK12" s="755"/>
      <c r="AJL12" s="755"/>
      <c r="AJM12" s="755"/>
      <c r="AJN12" s="755"/>
      <c r="AJO12" s="755"/>
      <c r="AJP12" s="755"/>
      <c r="AJQ12" s="755"/>
      <c r="AJR12" s="755"/>
      <c r="AJS12" s="755"/>
      <c r="AJT12" s="755"/>
      <c r="AJU12" s="755"/>
      <c r="AJV12" s="755"/>
      <c r="AJW12" s="755"/>
      <c r="AJX12" s="755"/>
      <c r="AJY12" s="755"/>
      <c r="AJZ12" s="755"/>
      <c r="AKA12" s="755"/>
      <c r="AKB12" s="755"/>
      <c r="AKC12" s="755"/>
      <c r="AKD12" s="755"/>
      <c r="AKE12" s="755"/>
      <c r="AKF12" s="755"/>
      <c r="AKG12" s="755"/>
      <c r="AKH12" s="755"/>
      <c r="AKI12" s="755"/>
      <c r="AKJ12" s="755"/>
      <c r="AKK12" s="755"/>
      <c r="AKL12" s="755"/>
      <c r="AKM12" s="755"/>
      <c r="AKN12" s="755"/>
      <c r="AKO12" s="755"/>
      <c r="AKP12" s="755"/>
      <c r="AKQ12" s="755"/>
      <c r="AKR12" s="755"/>
      <c r="AKS12" s="755"/>
      <c r="AKT12" s="755"/>
      <c r="AKU12" s="755"/>
      <c r="AKV12" s="755"/>
      <c r="AKW12" s="755"/>
      <c r="AKX12" s="755"/>
      <c r="AKY12" s="755"/>
      <c r="AKZ12" s="755"/>
      <c r="ALA12" s="755"/>
      <c r="ALB12" s="755"/>
      <c r="ALC12" s="755"/>
      <c r="ALD12" s="755"/>
      <c r="ALE12" s="755"/>
      <c r="ALF12" s="755"/>
      <c r="ALG12" s="755"/>
      <c r="ALH12" s="755"/>
      <c r="ALI12" s="755"/>
      <c r="ALJ12" s="755"/>
      <c r="ALK12" s="755"/>
      <c r="ALL12" s="755"/>
      <c r="ALM12" s="755"/>
      <c r="ALN12" s="755"/>
      <c r="ALO12" s="755"/>
      <c r="ALP12" s="755"/>
      <c r="ALQ12" s="755"/>
      <c r="ALR12" s="755"/>
      <c r="ALS12" s="755"/>
      <c r="ALT12" s="755"/>
      <c r="ALU12" s="755"/>
      <c r="ALV12" s="755"/>
      <c r="ALW12" s="755"/>
      <c r="ALX12" s="755"/>
      <c r="ALY12" s="755"/>
      <c r="ALZ12" s="755"/>
      <c r="AMA12" s="755"/>
      <c r="AMB12" s="755"/>
      <c r="AMC12" s="755"/>
      <c r="AMD12" s="755"/>
      <c r="AME12" s="755"/>
      <c r="AMF12" s="755"/>
      <c r="AMG12" s="755"/>
      <c r="AMH12" s="755"/>
      <c r="AMI12" s="755"/>
      <c r="AMJ12" s="755"/>
      <c r="AMK12" s="755"/>
      <c r="AML12" s="755"/>
      <c r="AMM12" s="755"/>
      <c r="AMN12" s="755"/>
      <c r="AMO12" s="755"/>
      <c r="AMP12" s="755"/>
      <c r="AMQ12" s="755"/>
      <c r="AMR12" s="755"/>
      <c r="AMS12" s="755"/>
      <c r="AMT12" s="755"/>
      <c r="AMU12" s="755"/>
      <c r="AMV12" s="755"/>
      <c r="AMW12" s="755"/>
      <c r="AMX12" s="755"/>
      <c r="AMY12" s="755"/>
      <c r="AMZ12" s="755"/>
      <c r="ANA12" s="755"/>
      <c r="ANB12" s="755"/>
      <c r="ANC12" s="755"/>
      <c r="AND12" s="755"/>
      <c r="ANE12" s="755"/>
      <c r="ANF12" s="755"/>
      <c r="ANG12" s="755"/>
      <c r="ANH12" s="755"/>
      <c r="ANI12" s="755"/>
      <c r="ANJ12" s="755"/>
      <c r="ANK12" s="755"/>
      <c r="ANL12" s="755"/>
      <c r="ANM12" s="755"/>
      <c r="ANN12" s="755"/>
      <c r="ANO12" s="755"/>
      <c r="ANP12" s="755"/>
      <c r="ANQ12" s="755"/>
      <c r="ANR12" s="755"/>
      <c r="ANS12" s="755"/>
      <c r="ANT12" s="755"/>
      <c r="ANU12" s="755"/>
      <c r="ANV12" s="755"/>
      <c r="ANW12" s="755"/>
      <c r="ANX12" s="755"/>
      <c r="ANY12" s="755"/>
      <c r="ANZ12" s="755"/>
      <c r="AOA12" s="755"/>
      <c r="AOB12" s="755"/>
      <c r="AOC12" s="755"/>
      <c r="AOD12" s="755"/>
      <c r="AOE12" s="755"/>
      <c r="AOF12" s="755"/>
      <c r="AOG12" s="755"/>
      <c r="AOH12" s="755"/>
      <c r="AOI12" s="755"/>
      <c r="AOJ12" s="755"/>
      <c r="AOK12" s="755"/>
      <c r="AOL12" s="755"/>
      <c r="AOM12" s="755"/>
      <c r="AON12" s="755"/>
      <c r="AOO12" s="755"/>
      <c r="AOP12" s="755"/>
      <c r="AOQ12" s="755"/>
      <c r="AOR12" s="755"/>
      <c r="AOS12" s="755"/>
      <c r="AOT12" s="755"/>
      <c r="AOU12" s="755"/>
      <c r="AOV12" s="755"/>
      <c r="AOW12" s="755"/>
      <c r="AOX12" s="755"/>
      <c r="AOY12" s="755"/>
      <c r="AOZ12" s="755"/>
      <c r="APA12" s="755"/>
      <c r="APB12" s="755"/>
      <c r="APC12" s="755"/>
      <c r="APD12" s="755"/>
      <c r="APE12" s="755"/>
      <c r="APF12" s="755"/>
      <c r="APG12" s="755"/>
      <c r="APH12" s="755"/>
      <c r="API12" s="755"/>
      <c r="APJ12" s="755"/>
      <c r="APK12" s="755"/>
      <c r="APL12" s="755"/>
      <c r="APM12" s="755"/>
      <c r="APN12" s="755"/>
      <c r="APO12" s="755"/>
      <c r="APP12" s="755"/>
      <c r="APQ12" s="755"/>
      <c r="APR12" s="755"/>
      <c r="APS12" s="755"/>
      <c r="APT12" s="755"/>
      <c r="APU12" s="755"/>
      <c r="APV12" s="755"/>
      <c r="APW12" s="755"/>
      <c r="APX12" s="755"/>
      <c r="APY12" s="755"/>
      <c r="APZ12" s="755"/>
      <c r="AQA12" s="755"/>
      <c r="AQB12" s="755"/>
      <c r="AQC12" s="755"/>
      <c r="AQD12" s="755"/>
      <c r="AQE12" s="755"/>
      <c r="AQF12" s="755"/>
      <c r="AQG12" s="755"/>
      <c r="AQH12" s="755"/>
      <c r="AQI12" s="755"/>
      <c r="AQJ12" s="755"/>
      <c r="AQK12" s="755"/>
      <c r="AQL12" s="755"/>
      <c r="AQM12" s="755"/>
      <c r="AQN12" s="755"/>
      <c r="AQO12" s="755"/>
      <c r="AQP12" s="755"/>
      <c r="AQQ12" s="755"/>
      <c r="AQR12" s="755"/>
      <c r="AQS12" s="755"/>
      <c r="AQT12" s="755"/>
      <c r="AQU12" s="755"/>
      <c r="AQV12" s="755"/>
      <c r="AQW12" s="755"/>
      <c r="AQX12" s="755"/>
      <c r="AQY12" s="755"/>
      <c r="AQZ12" s="755"/>
      <c r="ARA12" s="755"/>
      <c r="ARB12" s="755"/>
      <c r="ARC12" s="755"/>
      <c r="ARD12" s="755"/>
      <c r="ARE12" s="755"/>
      <c r="ARF12" s="755"/>
      <c r="ARG12" s="755"/>
      <c r="ARH12" s="755"/>
      <c r="ARI12" s="755"/>
      <c r="ARJ12" s="755"/>
      <c r="ARK12" s="755"/>
      <c r="ARL12" s="755"/>
      <c r="ARM12" s="755"/>
      <c r="ARN12" s="755"/>
      <c r="ARO12" s="755"/>
      <c r="ARP12" s="755"/>
      <c r="ARQ12" s="755"/>
      <c r="ARR12" s="755"/>
      <c r="ARS12" s="755"/>
      <c r="ART12" s="755"/>
      <c r="ARU12" s="755"/>
      <c r="ARV12" s="755"/>
      <c r="ARW12" s="755"/>
      <c r="ARX12" s="755"/>
      <c r="ARY12" s="755"/>
      <c r="ARZ12" s="755"/>
      <c r="ASA12" s="755"/>
      <c r="ASB12" s="755"/>
      <c r="ASC12" s="755"/>
      <c r="ASD12" s="755"/>
      <c r="ASE12" s="755"/>
      <c r="ASF12" s="755"/>
      <c r="ASG12" s="755"/>
      <c r="ASH12" s="755"/>
      <c r="ASI12" s="755"/>
      <c r="ASJ12" s="755"/>
      <c r="ASK12" s="755"/>
      <c r="ASL12" s="755"/>
      <c r="ASM12" s="755"/>
      <c r="ASN12" s="755"/>
      <c r="ASO12" s="755"/>
      <c r="ASP12" s="755"/>
      <c r="ASQ12" s="755"/>
      <c r="ASR12" s="755"/>
      <c r="ASS12" s="755"/>
      <c r="AST12" s="755"/>
      <c r="ASU12" s="755"/>
      <c r="ASV12" s="755"/>
      <c r="ASW12" s="755"/>
      <c r="ASX12" s="755"/>
      <c r="ASY12" s="755"/>
      <c r="ASZ12" s="755"/>
      <c r="ATA12" s="755"/>
      <c r="ATB12" s="755"/>
      <c r="ATC12" s="755"/>
      <c r="ATD12" s="755"/>
      <c r="ATE12" s="755"/>
      <c r="ATF12" s="755"/>
      <c r="ATG12" s="755"/>
      <c r="ATH12" s="755"/>
      <c r="ATI12" s="755"/>
      <c r="ATJ12" s="755"/>
      <c r="ATK12" s="755"/>
      <c r="ATL12" s="755"/>
      <c r="ATM12" s="755"/>
      <c r="ATN12" s="755"/>
      <c r="ATO12" s="755"/>
      <c r="ATP12" s="755"/>
      <c r="ATQ12" s="755"/>
      <c r="ATR12" s="755"/>
      <c r="ATS12" s="755"/>
      <c r="ATT12" s="755"/>
      <c r="ATU12" s="755"/>
      <c r="ATV12" s="755"/>
      <c r="ATW12" s="755"/>
      <c r="ATX12" s="755"/>
      <c r="ATY12" s="755"/>
      <c r="ATZ12" s="755"/>
      <c r="AUA12" s="755"/>
      <c r="AUB12" s="755"/>
      <c r="AUC12" s="755"/>
      <c r="AUD12" s="755"/>
      <c r="AUE12" s="755"/>
      <c r="AUF12" s="755"/>
      <c r="AUG12" s="755"/>
      <c r="AUH12" s="755"/>
      <c r="AUI12" s="755"/>
      <c r="AUJ12" s="755"/>
      <c r="AUK12" s="755"/>
      <c r="AUL12" s="755"/>
      <c r="AUM12" s="755"/>
      <c r="AUN12" s="755"/>
      <c r="AUO12" s="755"/>
      <c r="AUP12" s="755"/>
      <c r="AUQ12" s="755"/>
      <c r="AUR12" s="755"/>
      <c r="AUS12" s="755"/>
      <c r="AUT12" s="755"/>
      <c r="AUU12" s="755"/>
      <c r="AUV12" s="755"/>
      <c r="AUW12" s="755"/>
      <c r="AUX12" s="755"/>
      <c r="AUY12" s="755"/>
      <c r="AUZ12" s="755"/>
      <c r="AVA12" s="755"/>
      <c r="AVB12" s="755"/>
      <c r="AVC12" s="755"/>
      <c r="AVD12" s="755"/>
      <c r="AVE12" s="755"/>
      <c r="AVF12" s="755"/>
      <c r="AVG12" s="755"/>
      <c r="AVH12" s="755"/>
      <c r="AVI12" s="755"/>
      <c r="AVJ12" s="755"/>
      <c r="AVK12" s="755"/>
      <c r="AVL12" s="755"/>
      <c r="AVM12" s="755"/>
      <c r="AVN12" s="755"/>
      <c r="AVO12" s="755"/>
      <c r="AVP12" s="755"/>
      <c r="AVQ12" s="755"/>
      <c r="AVR12" s="755"/>
      <c r="AVS12" s="755"/>
      <c r="AVT12" s="755"/>
      <c r="AVU12" s="755"/>
      <c r="AVV12" s="755"/>
      <c r="AVW12" s="755"/>
      <c r="AVX12" s="755"/>
      <c r="AVY12" s="755"/>
      <c r="AVZ12" s="755"/>
      <c r="AWA12" s="755"/>
      <c r="AWB12" s="755"/>
      <c r="AWC12" s="755"/>
      <c r="AWD12" s="755"/>
      <c r="AWE12" s="755"/>
      <c r="AWF12" s="755"/>
      <c r="AWG12" s="755"/>
      <c r="AWH12" s="755"/>
      <c r="AWI12" s="755"/>
      <c r="AWJ12" s="755"/>
      <c r="AWK12" s="755"/>
      <c r="AWL12" s="755"/>
      <c r="AWM12" s="755"/>
      <c r="AWN12" s="755"/>
      <c r="AWO12" s="755"/>
      <c r="AWP12" s="755"/>
      <c r="AWQ12" s="755"/>
      <c r="AWR12" s="755"/>
      <c r="AWS12" s="755"/>
      <c r="AWT12" s="755"/>
      <c r="AWU12" s="755"/>
      <c r="AWV12" s="755"/>
      <c r="AWW12" s="755"/>
      <c r="AWX12" s="755"/>
      <c r="AWY12" s="755"/>
      <c r="AWZ12" s="755"/>
      <c r="AXA12" s="755"/>
      <c r="AXB12" s="755"/>
      <c r="AXC12" s="755"/>
      <c r="AXD12" s="755"/>
      <c r="AXE12" s="755"/>
      <c r="AXF12" s="755"/>
      <c r="AXG12" s="755"/>
      <c r="AXH12" s="755"/>
      <c r="AXI12" s="755"/>
      <c r="AXJ12" s="755"/>
      <c r="AXK12" s="755"/>
      <c r="AXL12" s="755"/>
      <c r="AXM12" s="755"/>
      <c r="AXN12" s="755"/>
      <c r="AXO12" s="755"/>
      <c r="AXP12" s="755"/>
      <c r="AXQ12" s="755"/>
      <c r="AXR12" s="755"/>
      <c r="AXS12" s="755"/>
      <c r="AXT12" s="755"/>
      <c r="AXU12" s="755"/>
      <c r="AXV12" s="755"/>
      <c r="AXW12" s="755"/>
      <c r="AXX12" s="755"/>
      <c r="AXY12" s="755"/>
      <c r="AXZ12" s="755"/>
      <c r="AYA12" s="755"/>
      <c r="AYB12" s="755"/>
      <c r="AYC12" s="755"/>
      <c r="AYD12" s="755"/>
      <c r="AYE12" s="755"/>
      <c r="AYF12" s="755"/>
      <c r="AYG12" s="755"/>
      <c r="AYH12" s="755"/>
      <c r="AYI12" s="755"/>
      <c r="AYJ12" s="755"/>
      <c r="AYK12" s="755"/>
      <c r="AYL12" s="755"/>
      <c r="AYM12" s="755"/>
      <c r="AYN12" s="755"/>
      <c r="AYO12" s="755"/>
      <c r="AYP12" s="755"/>
      <c r="AYQ12" s="755"/>
      <c r="AYR12" s="755"/>
      <c r="AYS12" s="755"/>
      <c r="AYT12" s="755"/>
      <c r="AYU12" s="755"/>
      <c r="AYV12" s="755"/>
      <c r="AYW12" s="755"/>
      <c r="AYX12" s="755"/>
      <c r="AYY12" s="755"/>
      <c r="AYZ12" s="755"/>
      <c r="AZA12" s="755"/>
      <c r="AZB12" s="755"/>
      <c r="AZC12" s="755"/>
      <c r="AZD12" s="755"/>
      <c r="AZE12" s="755"/>
      <c r="AZF12" s="755"/>
      <c r="AZG12" s="755"/>
      <c r="AZH12" s="755"/>
      <c r="AZI12" s="755"/>
      <c r="AZJ12" s="755"/>
      <c r="AZK12" s="755"/>
      <c r="AZL12" s="755"/>
      <c r="AZM12" s="755"/>
      <c r="AZN12" s="755"/>
      <c r="AZO12" s="755"/>
      <c r="AZP12" s="755"/>
      <c r="AZQ12" s="755"/>
      <c r="AZR12" s="755"/>
      <c r="AZS12" s="755"/>
      <c r="AZT12" s="755"/>
      <c r="AZU12" s="755"/>
      <c r="AZV12" s="755"/>
      <c r="AZW12" s="755"/>
      <c r="AZX12" s="755"/>
      <c r="AZY12" s="755"/>
      <c r="AZZ12" s="755"/>
      <c r="BAA12" s="755"/>
      <c r="BAB12" s="755"/>
      <c r="BAC12" s="755"/>
      <c r="BAD12" s="755"/>
      <c r="BAE12" s="755"/>
      <c r="BAF12" s="755"/>
      <c r="BAG12" s="755"/>
      <c r="BAH12" s="755"/>
      <c r="BAI12" s="755"/>
      <c r="BAJ12" s="755"/>
      <c r="BAK12" s="755"/>
      <c r="BAL12" s="755"/>
      <c r="BAM12" s="755"/>
      <c r="BAN12" s="755"/>
      <c r="BAO12" s="755"/>
      <c r="BAP12" s="755"/>
      <c r="BAQ12" s="755"/>
      <c r="BAR12" s="755"/>
      <c r="BAS12" s="755"/>
      <c r="BAT12" s="755"/>
      <c r="BAU12" s="755"/>
      <c r="BAV12" s="755"/>
      <c r="BAW12" s="755"/>
      <c r="BAX12" s="755"/>
      <c r="BAY12" s="755"/>
      <c r="BAZ12" s="755"/>
      <c r="BBA12" s="755"/>
      <c r="BBB12" s="755"/>
      <c r="BBC12" s="755"/>
      <c r="BBD12" s="755"/>
      <c r="BBE12" s="755"/>
      <c r="BBF12" s="755"/>
      <c r="BBG12" s="755"/>
      <c r="BBH12" s="755"/>
      <c r="BBI12" s="755"/>
      <c r="BBJ12" s="755"/>
      <c r="BBK12" s="755"/>
      <c r="BBL12" s="755"/>
      <c r="BBM12" s="755"/>
      <c r="BBN12" s="755"/>
      <c r="BBO12" s="755"/>
      <c r="BBP12" s="755"/>
      <c r="BBQ12" s="755"/>
      <c r="BBR12" s="755"/>
      <c r="BBS12" s="755"/>
      <c r="BBT12" s="755"/>
      <c r="BBU12" s="755"/>
      <c r="BBV12" s="755"/>
      <c r="BBW12" s="755"/>
      <c r="BBX12" s="755"/>
      <c r="BBY12" s="755"/>
      <c r="BBZ12" s="755"/>
      <c r="BCA12" s="755"/>
      <c r="BCB12" s="755"/>
      <c r="BCC12" s="755"/>
      <c r="BCD12" s="755"/>
      <c r="BCE12" s="755"/>
      <c r="BCF12" s="755"/>
      <c r="BCG12" s="755"/>
      <c r="BCH12" s="755"/>
      <c r="BCI12" s="755"/>
      <c r="BCJ12" s="755"/>
      <c r="BCK12" s="755"/>
      <c r="BCL12" s="755"/>
      <c r="BCM12" s="755"/>
      <c r="BCN12" s="755"/>
      <c r="BCO12" s="755"/>
      <c r="BCP12" s="755"/>
      <c r="BCQ12" s="755"/>
      <c r="BCR12" s="755"/>
      <c r="BCS12" s="755"/>
      <c r="BCT12" s="755"/>
      <c r="BCU12" s="755"/>
      <c r="BCV12" s="755"/>
      <c r="BCW12" s="755"/>
      <c r="BCX12" s="755"/>
      <c r="BCY12" s="755"/>
      <c r="BCZ12" s="755"/>
      <c r="BDA12" s="755"/>
      <c r="BDB12" s="755"/>
      <c r="BDC12" s="755"/>
      <c r="BDD12" s="755"/>
      <c r="BDE12" s="755"/>
      <c r="BDF12" s="755"/>
      <c r="BDG12" s="755"/>
      <c r="BDH12" s="755"/>
      <c r="BDI12" s="755"/>
      <c r="BDJ12" s="755"/>
      <c r="BDK12" s="755"/>
      <c r="BDL12" s="755"/>
      <c r="BDM12" s="755"/>
      <c r="BDN12" s="755"/>
      <c r="BDO12" s="755"/>
      <c r="BDP12" s="755"/>
      <c r="BDQ12" s="755"/>
      <c r="BDR12" s="755"/>
      <c r="BDS12" s="755"/>
      <c r="BDT12" s="755"/>
      <c r="BDU12" s="755"/>
      <c r="BDV12" s="755"/>
      <c r="BDW12" s="755"/>
      <c r="BDX12" s="755"/>
      <c r="BDY12" s="755"/>
      <c r="BDZ12" s="755"/>
      <c r="BEA12" s="755"/>
      <c r="BEB12" s="755"/>
      <c r="BEC12" s="755"/>
      <c r="BED12" s="755"/>
      <c r="BEE12" s="755"/>
      <c r="BEF12" s="755"/>
      <c r="BEG12" s="755"/>
      <c r="BEH12" s="755"/>
      <c r="BEI12" s="755"/>
      <c r="BEJ12" s="755"/>
      <c r="BEK12" s="755"/>
      <c r="BEL12" s="755"/>
      <c r="BEM12" s="755"/>
      <c r="BEN12" s="755"/>
      <c r="BEO12" s="755"/>
      <c r="BEP12" s="755"/>
      <c r="BEQ12" s="755"/>
      <c r="BER12" s="755"/>
      <c r="BES12" s="755"/>
      <c r="BET12" s="755"/>
      <c r="BEU12" s="755"/>
      <c r="BEV12" s="755"/>
      <c r="BEW12" s="755"/>
      <c r="BEX12" s="755"/>
      <c r="BEY12" s="755"/>
      <c r="BEZ12" s="755"/>
      <c r="BFA12" s="755"/>
      <c r="BFB12" s="755"/>
      <c r="BFC12" s="755"/>
      <c r="BFD12" s="755"/>
      <c r="BFE12" s="755"/>
      <c r="BFF12" s="755"/>
      <c r="BFG12" s="755"/>
      <c r="BFH12" s="755"/>
      <c r="BFI12" s="755"/>
      <c r="BFJ12" s="755"/>
      <c r="BFK12" s="755"/>
      <c r="BFL12" s="755"/>
      <c r="BFM12" s="755"/>
      <c r="BFN12" s="755"/>
      <c r="BFO12" s="755"/>
      <c r="BFP12" s="755"/>
      <c r="BFQ12" s="755"/>
      <c r="BFR12" s="755"/>
      <c r="BFS12" s="755"/>
      <c r="BFT12" s="755"/>
      <c r="BFU12" s="755"/>
      <c r="BFV12" s="755"/>
      <c r="BFW12" s="755"/>
      <c r="BFX12" s="755"/>
      <c r="BFY12" s="755"/>
      <c r="BFZ12" s="755"/>
      <c r="BGA12" s="755"/>
      <c r="BGB12" s="755"/>
      <c r="BGC12" s="755"/>
      <c r="BGD12" s="755"/>
      <c r="BGE12" s="755"/>
      <c r="BGF12" s="755"/>
      <c r="BGG12" s="755"/>
      <c r="BGH12" s="755"/>
      <c r="BGI12" s="755"/>
      <c r="BGJ12" s="755"/>
      <c r="BGK12" s="755"/>
      <c r="BGL12" s="755"/>
      <c r="BGM12" s="755"/>
      <c r="BGN12" s="755"/>
      <c r="BGO12" s="755"/>
      <c r="BGP12" s="755"/>
      <c r="BGQ12" s="755"/>
      <c r="BGR12" s="755"/>
      <c r="BGS12" s="755"/>
      <c r="BGT12" s="755"/>
      <c r="BGU12" s="755"/>
      <c r="BGV12" s="755"/>
      <c r="BGW12" s="755"/>
      <c r="BGX12" s="755"/>
      <c r="BGY12" s="755"/>
      <c r="BGZ12" s="755"/>
      <c r="BHA12" s="755"/>
      <c r="BHB12" s="755"/>
      <c r="BHC12" s="755"/>
      <c r="BHD12" s="755"/>
      <c r="BHE12" s="755"/>
      <c r="BHF12" s="755"/>
      <c r="BHG12" s="755"/>
      <c r="BHH12" s="755"/>
      <c r="BHI12" s="755"/>
      <c r="BHJ12" s="755"/>
      <c r="BHK12" s="755"/>
      <c r="BHL12" s="755"/>
      <c r="BHM12" s="755"/>
      <c r="BHN12" s="755"/>
      <c r="BHO12" s="755"/>
      <c r="BHP12" s="755"/>
      <c r="BHQ12" s="755"/>
      <c r="BHR12" s="755"/>
      <c r="BHS12" s="755"/>
      <c r="BHT12" s="755"/>
      <c r="BHU12" s="755"/>
      <c r="BHV12" s="755"/>
      <c r="BHW12" s="755"/>
      <c r="BHX12" s="755"/>
      <c r="BHY12" s="755"/>
      <c r="BHZ12" s="755"/>
      <c r="BIA12" s="755"/>
      <c r="BIB12" s="755"/>
      <c r="BIC12" s="755"/>
      <c r="BID12" s="755"/>
      <c r="BIE12" s="755"/>
      <c r="BIF12" s="755"/>
      <c r="BIG12" s="755"/>
      <c r="BIH12" s="755"/>
      <c r="BII12" s="755"/>
      <c r="BIJ12" s="755"/>
      <c r="BIK12" s="755"/>
      <c r="BIL12" s="755"/>
      <c r="BIM12" s="755"/>
      <c r="BIN12" s="755"/>
      <c r="BIO12" s="755"/>
      <c r="BIP12" s="755"/>
      <c r="BIQ12" s="755"/>
      <c r="BIR12" s="755"/>
      <c r="BIS12" s="755"/>
      <c r="BIT12" s="755"/>
      <c r="BIU12" s="755"/>
      <c r="BIV12" s="755"/>
      <c r="BIW12" s="755"/>
      <c r="BIX12" s="755"/>
      <c r="BIY12" s="755"/>
      <c r="BIZ12" s="755"/>
      <c r="BJA12" s="755"/>
      <c r="BJB12" s="755"/>
      <c r="BJC12" s="755"/>
      <c r="BJD12" s="755"/>
      <c r="BJE12" s="755"/>
      <c r="BJF12" s="755"/>
      <c r="BJG12" s="755"/>
      <c r="BJH12" s="755"/>
      <c r="BJI12" s="755"/>
      <c r="BJJ12" s="755"/>
      <c r="BJK12" s="755"/>
      <c r="BJL12" s="755"/>
      <c r="BJM12" s="755"/>
      <c r="BJN12" s="755"/>
      <c r="BJO12" s="755"/>
      <c r="BJP12" s="755"/>
      <c r="BJQ12" s="755"/>
      <c r="BJR12" s="755"/>
      <c r="BJS12" s="755"/>
      <c r="BJT12" s="755"/>
      <c r="BJU12" s="755"/>
      <c r="BJV12" s="755"/>
      <c r="BJW12" s="755"/>
      <c r="BJX12" s="755"/>
      <c r="BJY12" s="755"/>
      <c r="BJZ12" s="755"/>
      <c r="BKA12" s="755"/>
      <c r="BKB12" s="755"/>
      <c r="BKC12" s="755"/>
      <c r="BKD12" s="755"/>
      <c r="BKE12" s="755"/>
      <c r="BKF12" s="755"/>
      <c r="BKG12" s="755"/>
      <c r="BKH12" s="755"/>
      <c r="BKI12" s="755"/>
      <c r="BKJ12" s="755"/>
      <c r="BKK12" s="755"/>
      <c r="BKL12" s="755"/>
      <c r="BKM12" s="755"/>
      <c r="BKN12" s="755"/>
      <c r="BKO12" s="755"/>
      <c r="BKP12" s="755"/>
      <c r="BKQ12" s="755"/>
      <c r="BKR12" s="755"/>
      <c r="BKS12" s="755"/>
      <c r="BKT12" s="755"/>
      <c r="BKU12" s="755"/>
      <c r="BKV12" s="755"/>
      <c r="BKW12" s="755"/>
      <c r="BKX12" s="755"/>
      <c r="BKY12" s="755"/>
      <c r="BKZ12" s="755"/>
      <c r="BLA12" s="755"/>
      <c r="BLB12" s="755"/>
      <c r="BLC12" s="755"/>
      <c r="BLD12" s="755"/>
      <c r="BLE12" s="755"/>
      <c r="BLF12" s="755"/>
      <c r="BLG12" s="755"/>
      <c r="BLH12" s="755"/>
      <c r="BLI12" s="755"/>
      <c r="BLJ12" s="755"/>
      <c r="BLK12" s="755"/>
      <c r="BLL12" s="755"/>
      <c r="BLM12" s="755"/>
      <c r="BLN12" s="755"/>
      <c r="BLO12" s="755"/>
      <c r="BLP12" s="755"/>
      <c r="BLQ12" s="755"/>
      <c r="BLR12" s="755"/>
      <c r="BLS12" s="755"/>
      <c r="BLT12" s="755"/>
      <c r="BLU12" s="755"/>
      <c r="BLV12" s="755"/>
      <c r="BLW12" s="755"/>
      <c r="BLX12" s="755"/>
      <c r="BLY12" s="755"/>
      <c r="BLZ12" s="755"/>
      <c r="BMA12" s="755"/>
      <c r="BMB12" s="755"/>
      <c r="BMC12" s="755"/>
      <c r="BMD12" s="755"/>
      <c r="BME12" s="755"/>
      <c r="BMF12" s="755"/>
      <c r="BMG12" s="755"/>
      <c r="BMH12" s="755"/>
      <c r="BMI12" s="755"/>
      <c r="BMJ12" s="755"/>
      <c r="BMK12" s="755"/>
      <c r="BML12" s="755"/>
      <c r="BMM12" s="755"/>
      <c r="BMN12" s="755"/>
      <c r="BMO12" s="755"/>
      <c r="BMP12" s="755"/>
      <c r="BMQ12" s="755"/>
      <c r="BMR12" s="755"/>
      <c r="BMS12" s="755"/>
      <c r="BMT12" s="755"/>
      <c r="BMU12" s="755"/>
      <c r="BMV12" s="755"/>
      <c r="BMW12" s="755"/>
      <c r="BMX12" s="755"/>
      <c r="BMY12" s="755"/>
      <c r="BMZ12" s="755"/>
      <c r="BNA12" s="755"/>
      <c r="BNB12" s="755"/>
      <c r="BNC12" s="755"/>
      <c r="BND12" s="755"/>
      <c r="BNE12" s="755"/>
      <c r="BNF12" s="755"/>
      <c r="BNG12" s="755"/>
      <c r="BNH12" s="755"/>
      <c r="BNI12" s="755"/>
      <c r="BNJ12" s="755"/>
      <c r="BNK12" s="755"/>
      <c r="BNL12" s="755"/>
      <c r="BNM12" s="755"/>
      <c r="BNN12" s="755"/>
      <c r="BNO12" s="755"/>
      <c r="BNP12" s="755"/>
      <c r="BNQ12" s="755"/>
      <c r="BNR12" s="755"/>
      <c r="BNS12" s="755"/>
      <c r="BNT12" s="755"/>
      <c r="BNU12" s="755"/>
      <c r="BNV12" s="755"/>
      <c r="BNW12" s="755"/>
      <c r="BNX12" s="755"/>
      <c r="BNY12" s="755"/>
      <c r="BNZ12" s="755"/>
      <c r="BOA12" s="755"/>
      <c r="BOB12" s="755"/>
      <c r="BOC12" s="755"/>
      <c r="BOD12" s="755"/>
      <c r="BOE12" s="755"/>
      <c r="BOF12" s="755"/>
      <c r="BOG12" s="755"/>
      <c r="BOH12" s="755"/>
      <c r="BOI12" s="755"/>
      <c r="BOJ12" s="755"/>
      <c r="BOK12" s="755"/>
      <c r="BOL12" s="755"/>
      <c r="BOM12" s="755"/>
      <c r="BON12" s="755"/>
      <c r="BOO12" s="755"/>
      <c r="BOP12" s="755"/>
      <c r="BOQ12" s="755"/>
      <c r="BOR12" s="755"/>
      <c r="BOS12" s="755"/>
      <c r="BOT12" s="755"/>
      <c r="BOU12" s="755"/>
      <c r="BOV12" s="755"/>
      <c r="BOW12" s="755"/>
      <c r="BOX12" s="755"/>
      <c r="BOY12" s="755"/>
      <c r="BOZ12" s="755"/>
      <c r="BPA12" s="755"/>
      <c r="BPB12" s="755"/>
      <c r="BPC12" s="755"/>
      <c r="BPD12" s="755"/>
      <c r="BPE12" s="755"/>
      <c r="BPF12" s="755"/>
      <c r="BPG12" s="755"/>
      <c r="BPH12" s="755"/>
      <c r="BPI12" s="755"/>
      <c r="BPJ12" s="755"/>
      <c r="BPK12" s="755"/>
      <c r="BPL12" s="755"/>
      <c r="BPM12" s="755"/>
      <c r="BPN12" s="755"/>
      <c r="BPO12" s="755"/>
      <c r="BPP12" s="755"/>
      <c r="BPQ12" s="755"/>
      <c r="BPR12" s="755"/>
      <c r="BPS12" s="755"/>
      <c r="BPT12" s="755"/>
      <c r="BPU12" s="755"/>
      <c r="BPV12" s="755"/>
      <c r="BPW12" s="755"/>
      <c r="BPX12" s="755"/>
      <c r="BPY12" s="755"/>
      <c r="BPZ12" s="755"/>
      <c r="BQA12" s="755"/>
      <c r="BQB12" s="755"/>
      <c r="BQC12" s="755"/>
      <c r="BQD12" s="755"/>
      <c r="BQE12" s="755"/>
      <c r="BQF12" s="755"/>
      <c r="BQG12" s="755"/>
      <c r="BQH12" s="755"/>
      <c r="BQI12" s="755"/>
      <c r="BQJ12" s="755"/>
      <c r="BQK12" s="755"/>
      <c r="BQL12" s="755"/>
      <c r="BQM12" s="755"/>
      <c r="BQN12" s="755"/>
      <c r="BQO12" s="755"/>
      <c r="BQP12" s="755"/>
      <c r="BQQ12" s="755"/>
      <c r="BQR12" s="755"/>
      <c r="BQS12" s="755"/>
      <c r="BQT12" s="755"/>
      <c r="BQU12" s="755"/>
      <c r="BQV12" s="755"/>
      <c r="BQW12" s="755"/>
      <c r="BQX12" s="755"/>
      <c r="BQY12" s="755"/>
      <c r="BQZ12" s="755"/>
      <c r="BRA12" s="755"/>
      <c r="BRB12" s="755"/>
      <c r="BRC12" s="755"/>
      <c r="BRD12" s="755"/>
      <c r="BRE12" s="755"/>
      <c r="BRF12" s="755"/>
      <c r="BRG12" s="755"/>
      <c r="BRH12" s="755"/>
      <c r="BRI12" s="755"/>
      <c r="BRJ12" s="755"/>
      <c r="BRK12" s="755"/>
      <c r="BRL12" s="755"/>
      <c r="BRM12" s="755"/>
      <c r="BRN12" s="755"/>
      <c r="BRO12" s="755"/>
      <c r="BRP12" s="755"/>
      <c r="BRQ12" s="755"/>
      <c r="BRR12" s="755"/>
      <c r="BRS12" s="755"/>
      <c r="BRT12" s="755"/>
      <c r="BRU12" s="755"/>
      <c r="BRV12" s="755"/>
      <c r="BRW12" s="755"/>
      <c r="BRX12" s="755"/>
      <c r="BRY12" s="755"/>
      <c r="BRZ12" s="755"/>
      <c r="BSA12" s="755"/>
      <c r="BSB12" s="755"/>
      <c r="BSC12" s="755"/>
      <c r="BSD12" s="755"/>
      <c r="BSE12" s="755"/>
      <c r="BSF12" s="755"/>
      <c r="BSG12" s="755"/>
      <c r="BSH12" s="755"/>
      <c r="BSI12" s="755"/>
      <c r="BSJ12" s="755"/>
      <c r="BSK12" s="755"/>
      <c r="BSL12" s="755"/>
      <c r="BSM12" s="755"/>
      <c r="BSN12" s="755"/>
      <c r="BSO12" s="755"/>
      <c r="BSP12" s="755"/>
      <c r="BSQ12" s="755"/>
      <c r="BSR12" s="755"/>
      <c r="BSS12" s="755"/>
      <c r="BST12" s="755"/>
      <c r="BSU12" s="755"/>
      <c r="BSV12" s="755"/>
      <c r="BSW12" s="755"/>
      <c r="BSX12" s="755"/>
      <c r="BSY12" s="755"/>
      <c r="BSZ12" s="755"/>
      <c r="BTA12" s="755"/>
      <c r="BTB12" s="755"/>
      <c r="BTC12" s="755"/>
      <c r="BTD12" s="755"/>
      <c r="BTE12" s="755"/>
      <c r="BTF12" s="755"/>
      <c r="BTG12" s="755"/>
      <c r="BTH12" s="755"/>
      <c r="BTI12" s="755"/>
      <c r="BTJ12" s="755"/>
      <c r="BTK12" s="755"/>
      <c r="BTL12" s="755"/>
      <c r="BTM12" s="755"/>
      <c r="BTN12" s="755"/>
      <c r="BTO12" s="755"/>
      <c r="BTP12" s="755"/>
      <c r="BTQ12" s="755"/>
      <c r="BTR12" s="755"/>
      <c r="BTS12" s="755"/>
      <c r="BTT12" s="755"/>
      <c r="BTU12" s="755"/>
      <c r="BTV12" s="755"/>
      <c r="BTW12" s="755"/>
      <c r="BTX12" s="755"/>
      <c r="BTY12" s="755"/>
      <c r="BTZ12" s="755"/>
      <c r="BUA12" s="755"/>
      <c r="BUB12" s="755"/>
      <c r="BUC12" s="755"/>
      <c r="BUD12" s="755"/>
      <c r="BUE12" s="755"/>
      <c r="BUF12" s="755"/>
      <c r="BUG12" s="755"/>
      <c r="BUH12" s="755"/>
      <c r="BUI12" s="755"/>
      <c r="BUJ12" s="755"/>
      <c r="BUK12" s="755"/>
      <c r="BUL12" s="755"/>
      <c r="BUM12" s="755"/>
      <c r="BUN12" s="755"/>
      <c r="BUO12" s="755"/>
      <c r="BUP12" s="755"/>
      <c r="BUQ12" s="755"/>
      <c r="BUR12" s="755"/>
      <c r="BUS12" s="755"/>
      <c r="BUT12" s="755"/>
      <c r="BUU12" s="755"/>
      <c r="BUV12" s="755"/>
      <c r="BUW12" s="755"/>
      <c r="BUX12" s="755"/>
      <c r="BUY12" s="755"/>
      <c r="BUZ12" s="755"/>
      <c r="BVA12" s="755"/>
      <c r="BVB12" s="755"/>
      <c r="BVC12" s="755"/>
      <c r="BVD12" s="755"/>
      <c r="BVE12" s="755"/>
      <c r="BVF12" s="755"/>
      <c r="BVG12" s="755"/>
      <c r="BVH12" s="755"/>
      <c r="BVI12" s="755"/>
      <c r="BVJ12" s="755"/>
      <c r="BVK12" s="755"/>
      <c r="BVL12" s="755"/>
      <c r="BVM12" s="755"/>
      <c r="BVN12" s="755"/>
      <c r="BVO12" s="755"/>
      <c r="BVP12" s="755"/>
      <c r="BVQ12" s="755"/>
      <c r="BVR12" s="755"/>
      <c r="BVS12" s="755"/>
      <c r="BVT12" s="755"/>
      <c r="BVU12" s="755"/>
      <c r="BVV12" s="755"/>
      <c r="BVW12" s="755"/>
      <c r="BVX12" s="755"/>
      <c r="BVY12" s="755"/>
      <c r="BVZ12" s="755"/>
      <c r="BWA12" s="755"/>
      <c r="BWB12" s="755"/>
      <c r="BWC12" s="755"/>
      <c r="BWD12" s="755"/>
      <c r="BWE12" s="755"/>
      <c r="BWF12" s="755"/>
      <c r="BWG12" s="755"/>
      <c r="BWH12" s="755"/>
      <c r="BWI12" s="755"/>
      <c r="BWJ12" s="755"/>
      <c r="BWK12" s="755"/>
      <c r="BWL12" s="755"/>
      <c r="BWM12" s="755"/>
      <c r="BWN12" s="755"/>
      <c r="BWO12" s="755"/>
      <c r="BWP12" s="755"/>
      <c r="BWQ12" s="755"/>
      <c r="BWR12" s="755"/>
      <c r="BWS12" s="755"/>
      <c r="BWT12" s="755"/>
      <c r="BWU12" s="755"/>
      <c r="BWV12" s="755"/>
      <c r="BWW12" s="755"/>
      <c r="BWX12" s="755"/>
      <c r="BWY12" s="755"/>
      <c r="BWZ12" s="755"/>
      <c r="BXA12" s="755"/>
      <c r="BXB12" s="755"/>
      <c r="BXC12" s="755"/>
      <c r="BXD12" s="755"/>
      <c r="BXE12" s="755"/>
      <c r="BXF12" s="755"/>
      <c r="BXG12" s="755"/>
      <c r="BXH12" s="755"/>
      <c r="BXI12" s="755"/>
      <c r="BXJ12" s="755"/>
      <c r="BXK12" s="755"/>
      <c r="BXL12" s="755"/>
      <c r="BXM12" s="755"/>
      <c r="BXN12" s="755"/>
      <c r="BXO12" s="755"/>
      <c r="BXP12" s="755"/>
      <c r="BXQ12" s="755"/>
      <c r="BXR12" s="755"/>
      <c r="BXS12" s="755"/>
      <c r="BXT12" s="755"/>
      <c r="BXU12" s="755"/>
      <c r="BXV12" s="755"/>
      <c r="BXW12" s="755"/>
      <c r="BXX12" s="755"/>
      <c r="BXY12" s="755"/>
      <c r="BXZ12" s="755"/>
      <c r="BYA12" s="755"/>
      <c r="BYB12" s="755"/>
      <c r="BYC12" s="755"/>
      <c r="BYD12" s="755"/>
      <c r="BYE12" s="755"/>
      <c r="BYF12" s="755"/>
      <c r="BYG12" s="755"/>
      <c r="BYH12" s="755"/>
      <c r="BYI12" s="755"/>
      <c r="BYJ12" s="755"/>
      <c r="BYK12" s="755"/>
      <c r="BYL12" s="755"/>
      <c r="BYM12" s="755"/>
      <c r="BYN12" s="755"/>
      <c r="BYO12" s="755"/>
      <c r="BYP12" s="755"/>
      <c r="BYQ12" s="755"/>
      <c r="BYR12" s="755"/>
      <c r="BYS12" s="755"/>
      <c r="BYT12" s="755"/>
      <c r="BYU12" s="755"/>
      <c r="BYV12" s="755"/>
      <c r="BYW12" s="755"/>
      <c r="BYX12" s="755"/>
      <c r="BYY12" s="755"/>
      <c r="BYZ12" s="755"/>
      <c r="BZA12" s="755"/>
      <c r="BZB12" s="755"/>
      <c r="BZC12" s="755"/>
      <c r="BZD12" s="755"/>
      <c r="BZE12" s="755"/>
      <c r="BZF12" s="755"/>
      <c r="BZG12" s="755"/>
      <c r="BZH12" s="755"/>
      <c r="BZI12" s="755"/>
      <c r="BZJ12" s="755"/>
      <c r="BZK12" s="755"/>
      <c r="BZL12" s="755"/>
      <c r="BZM12" s="755"/>
      <c r="BZN12" s="755"/>
      <c r="BZO12" s="755"/>
      <c r="BZP12" s="755"/>
      <c r="BZQ12" s="755"/>
      <c r="BZR12" s="755"/>
      <c r="BZS12" s="755"/>
      <c r="BZT12" s="755"/>
      <c r="BZU12" s="755"/>
      <c r="BZV12" s="755"/>
      <c r="BZW12" s="755"/>
      <c r="BZX12" s="755"/>
      <c r="BZY12" s="755"/>
      <c r="BZZ12" s="755"/>
      <c r="CAA12" s="755"/>
      <c r="CAB12" s="755"/>
      <c r="CAC12" s="755"/>
      <c r="CAD12" s="755"/>
      <c r="CAE12" s="755"/>
      <c r="CAF12" s="755"/>
      <c r="CAG12" s="755"/>
      <c r="CAH12" s="755"/>
      <c r="CAI12" s="755"/>
      <c r="CAJ12" s="755"/>
      <c r="CAK12" s="755"/>
      <c r="CAL12" s="755"/>
      <c r="CAM12" s="755"/>
      <c r="CAN12" s="755"/>
      <c r="CAO12" s="755"/>
      <c r="CAP12" s="755"/>
      <c r="CAQ12" s="755"/>
      <c r="CAR12" s="755"/>
      <c r="CAS12" s="755"/>
      <c r="CAT12" s="755"/>
      <c r="CAU12" s="755"/>
      <c r="CAV12" s="755"/>
      <c r="CAW12" s="755"/>
      <c r="CAX12" s="755"/>
      <c r="CAY12" s="755"/>
      <c r="CAZ12" s="755"/>
      <c r="CBA12" s="755"/>
      <c r="CBB12" s="755"/>
      <c r="CBC12" s="755"/>
      <c r="CBD12" s="755"/>
      <c r="CBE12" s="755"/>
      <c r="CBF12" s="755"/>
      <c r="CBG12" s="755"/>
      <c r="CBH12" s="755"/>
      <c r="CBI12" s="755"/>
      <c r="CBJ12" s="755"/>
      <c r="CBK12" s="755"/>
      <c r="CBL12" s="755"/>
      <c r="CBM12" s="755"/>
      <c r="CBN12" s="755"/>
      <c r="CBO12" s="755"/>
      <c r="CBP12" s="755"/>
      <c r="CBQ12" s="755"/>
      <c r="CBR12" s="755"/>
      <c r="CBS12" s="755"/>
      <c r="CBT12" s="755"/>
      <c r="CBU12" s="755"/>
      <c r="CBV12" s="755"/>
      <c r="CBW12" s="755"/>
      <c r="CBX12" s="755"/>
      <c r="CBY12" s="755"/>
      <c r="CBZ12" s="755"/>
      <c r="CCA12" s="755"/>
      <c r="CCB12" s="755"/>
      <c r="CCC12" s="755"/>
      <c r="CCD12" s="755"/>
      <c r="CCE12" s="755"/>
      <c r="CCF12" s="755"/>
      <c r="CCG12" s="755"/>
      <c r="CCH12" s="755"/>
      <c r="CCI12" s="755"/>
      <c r="CCJ12" s="755"/>
      <c r="CCK12" s="755"/>
      <c r="CCL12" s="755"/>
      <c r="CCM12" s="755"/>
      <c r="CCN12" s="755"/>
      <c r="CCO12" s="755"/>
      <c r="CCP12" s="755"/>
      <c r="CCQ12" s="755"/>
      <c r="CCR12" s="755"/>
      <c r="CCS12" s="755"/>
      <c r="CCT12" s="755"/>
      <c r="CCU12" s="755"/>
      <c r="CCV12" s="755"/>
      <c r="CCW12" s="755"/>
      <c r="CCX12" s="755"/>
      <c r="CCY12" s="755"/>
      <c r="CCZ12" s="755"/>
      <c r="CDA12" s="755"/>
      <c r="CDB12" s="755"/>
      <c r="CDC12" s="755"/>
      <c r="CDD12" s="755"/>
      <c r="CDE12" s="755"/>
      <c r="CDF12" s="755"/>
      <c r="CDG12" s="755"/>
      <c r="CDH12" s="755"/>
      <c r="CDI12" s="755"/>
      <c r="CDJ12" s="755"/>
      <c r="CDK12" s="755"/>
      <c r="CDL12" s="755"/>
      <c r="CDM12" s="755"/>
      <c r="CDN12" s="755"/>
      <c r="CDO12" s="755"/>
      <c r="CDP12" s="755"/>
      <c r="CDQ12" s="755"/>
      <c r="CDR12" s="755"/>
      <c r="CDS12" s="755"/>
      <c r="CDT12" s="755"/>
      <c r="CDU12" s="755"/>
      <c r="CDV12" s="755"/>
      <c r="CDW12" s="755"/>
      <c r="CDX12" s="755"/>
      <c r="CDY12" s="755"/>
      <c r="CDZ12" s="755"/>
      <c r="CEA12" s="755"/>
      <c r="CEB12" s="755"/>
      <c r="CEC12" s="755"/>
      <c r="CED12" s="755"/>
      <c r="CEE12" s="755"/>
      <c r="CEF12" s="755"/>
      <c r="CEG12" s="755"/>
      <c r="CEH12" s="755"/>
      <c r="CEI12" s="755"/>
      <c r="CEJ12" s="755"/>
      <c r="CEK12" s="755"/>
      <c r="CEL12" s="755"/>
      <c r="CEM12" s="755"/>
      <c r="CEN12" s="755"/>
      <c r="CEO12" s="755"/>
      <c r="CEP12" s="755"/>
      <c r="CEQ12" s="755"/>
      <c r="CER12" s="755"/>
      <c r="CES12" s="755"/>
      <c r="CET12" s="755"/>
      <c r="CEU12" s="755"/>
      <c r="CEV12" s="755"/>
      <c r="CEW12" s="755"/>
      <c r="CEX12" s="755"/>
      <c r="CEY12" s="755"/>
      <c r="CEZ12" s="755"/>
      <c r="CFA12" s="755"/>
      <c r="CFB12" s="755"/>
      <c r="CFC12" s="755"/>
      <c r="CFD12" s="755"/>
      <c r="CFE12" s="755"/>
      <c r="CFF12" s="755"/>
      <c r="CFG12" s="755"/>
      <c r="CFH12" s="755"/>
      <c r="CFI12" s="755"/>
      <c r="CFJ12" s="755"/>
      <c r="CFK12" s="755"/>
      <c r="CFL12" s="755"/>
      <c r="CFM12" s="755"/>
      <c r="CFN12" s="755"/>
      <c r="CFO12" s="755"/>
      <c r="CFP12" s="755"/>
      <c r="CFQ12" s="755"/>
      <c r="CFR12" s="755"/>
      <c r="CFS12" s="755"/>
      <c r="CFT12" s="755"/>
      <c r="CFU12" s="755"/>
      <c r="CFV12" s="755"/>
      <c r="CFW12" s="755"/>
      <c r="CFX12" s="755"/>
      <c r="CFY12" s="755"/>
      <c r="CFZ12" s="755"/>
      <c r="CGA12" s="755"/>
      <c r="CGB12" s="755"/>
      <c r="CGC12" s="755"/>
      <c r="CGD12" s="755"/>
      <c r="CGE12" s="755"/>
      <c r="CGF12" s="755"/>
      <c r="CGG12" s="755"/>
      <c r="CGH12" s="755"/>
      <c r="CGI12" s="755"/>
      <c r="CGJ12" s="755"/>
      <c r="CGK12" s="755"/>
      <c r="CGL12" s="755"/>
      <c r="CGM12" s="755"/>
      <c r="CGN12" s="755"/>
      <c r="CGO12" s="755"/>
      <c r="CGP12" s="755"/>
      <c r="CGQ12" s="755"/>
      <c r="CGR12" s="755"/>
      <c r="CGS12" s="755"/>
      <c r="CGT12" s="755"/>
      <c r="CGU12" s="755"/>
      <c r="CGV12" s="755"/>
      <c r="CGW12" s="755"/>
      <c r="CGX12" s="755"/>
      <c r="CGY12" s="755"/>
      <c r="CGZ12" s="755"/>
      <c r="CHA12" s="755"/>
      <c r="CHB12" s="755"/>
      <c r="CHC12" s="755"/>
      <c r="CHD12" s="755"/>
      <c r="CHE12" s="755"/>
      <c r="CHF12" s="755"/>
      <c r="CHG12" s="755"/>
      <c r="CHH12" s="755"/>
      <c r="CHI12" s="755"/>
      <c r="CHJ12" s="755"/>
      <c r="CHK12" s="755"/>
      <c r="CHL12" s="755"/>
      <c r="CHM12" s="755"/>
      <c r="CHN12" s="755"/>
      <c r="CHO12" s="755"/>
      <c r="CHP12" s="755"/>
      <c r="CHQ12" s="755"/>
      <c r="CHR12" s="755"/>
      <c r="CHS12" s="755"/>
      <c r="CHT12" s="755"/>
      <c r="CHU12" s="755"/>
      <c r="CHV12" s="755"/>
      <c r="CHW12" s="755"/>
      <c r="CHX12" s="755"/>
      <c r="CHY12" s="755"/>
      <c r="CHZ12" s="755"/>
      <c r="CIA12" s="755"/>
      <c r="CIB12" s="755"/>
      <c r="CIC12" s="755"/>
      <c r="CID12" s="755"/>
      <c r="CIE12" s="755"/>
      <c r="CIF12" s="755"/>
      <c r="CIG12" s="755"/>
      <c r="CIH12" s="755"/>
      <c r="CII12" s="755"/>
      <c r="CIJ12" s="755"/>
      <c r="CIK12" s="755"/>
      <c r="CIL12" s="755"/>
      <c r="CIM12" s="755"/>
      <c r="CIN12" s="755"/>
      <c r="CIO12" s="755"/>
      <c r="CIP12" s="755"/>
      <c r="CIQ12" s="755"/>
      <c r="CIR12" s="755"/>
      <c r="CIS12" s="755"/>
      <c r="CIT12" s="755"/>
      <c r="CIU12" s="755"/>
      <c r="CIV12" s="755"/>
      <c r="CIW12" s="755"/>
      <c r="CIX12" s="755"/>
      <c r="CIY12" s="755"/>
      <c r="CIZ12" s="755"/>
      <c r="CJA12" s="755"/>
      <c r="CJB12" s="755"/>
      <c r="CJC12" s="755"/>
      <c r="CJD12" s="755"/>
      <c r="CJE12" s="755"/>
      <c r="CJF12" s="755"/>
      <c r="CJG12" s="755"/>
      <c r="CJH12" s="755"/>
      <c r="CJI12" s="755"/>
      <c r="CJJ12" s="755"/>
      <c r="CJK12" s="755"/>
      <c r="CJL12" s="755"/>
      <c r="CJM12" s="755"/>
      <c r="CJN12" s="755"/>
      <c r="CJO12" s="755"/>
      <c r="CJP12" s="755"/>
      <c r="CJQ12" s="755"/>
      <c r="CJR12" s="755"/>
      <c r="CJS12" s="755"/>
      <c r="CJT12" s="755"/>
      <c r="CJU12" s="755"/>
      <c r="CJV12" s="755"/>
      <c r="CJW12" s="755"/>
      <c r="CJX12" s="755"/>
      <c r="CJY12" s="755"/>
      <c r="CJZ12" s="755"/>
      <c r="CKA12" s="755"/>
      <c r="CKB12" s="755"/>
      <c r="CKC12" s="755"/>
      <c r="CKD12" s="755"/>
      <c r="CKE12" s="755"/>
      <c r="CKF12" s="755"/>
      <c r="CKG12" s="755"/>
      <c r="CKH12" s="755"/>
      <c r="CKI12" s="755"/>
      <c r="CKJ12" s="755"/>
      <c r="CKK12" s="755"/>
      <c r="CKL12" s="755"/>
      <c r="CKM12" s="755"/>
      <c r="CKN12" s="755"/>
      <c r="CKO12" s="755"/>
      <c r="CKP12" s="755"/>
      <c r="CKQ12" s="755"/>
      <c r="CKR12" s="755"/>
      <c r="CKS12" s="755"/>
      <c r="CKT12" s="755"/>
      <c r="CKU12" s="755"/>
      <c r="CKV12" s="755"/>
      <c r="CKW12" s="755"/>
      <c r="CKX12" s="755"/>
      <c r="CKY12" s="755"/>
      <c r="CKZ12" s="755"/>
      <c r="CLA12" s="755"/>
      <c r="CLB12" s="755"/>
      <c r="CLC12" s="755"/>
      <c r="CLD12" s="755"/>
      <c r="CLE12" s="755"/>
      <c r="CLF12" s="755"/>
      <c r="CLG12" s="755"/>
      <c r="CLH12" s="755"/>
      <c r="CLI12" s="755"/>
      <c r="CLJ12" s="755"/>
      <c r="CLK12" s="755"/>
      <c r="CLL12" s="755"/>
      <c r="CLM12" s="755"/>
      <c r="CLN12" s="755"/>
      <c r="CLO12" s="755"/>
      <c r="CLP12" s="755"/>
      <c r="CLQ12" s="755"/>
      <c r="CLR12" s="755"/>
      <c r="CLS12" s="755"/>
      <c r="CLT12" s="755"/>
      <c r="CLU12" s="755"/>
      <c r="CLV12" s="755"/>
      <c r="CLW12" s="755"/>
      <c r="CLX12" s="755"/>
      <c r="CLY12" s="755"/>
      <c r="CLZ12" s="755"/>
      <c r="CMA12" s="755"/>
      <c r="CMB12" s="755"/>
      <c r="CMC12" s="755"/>
      <c r="CMD12" s="755"/>
      <c r="CME12" s="755"/>
      <c r="CMF12" s="755"/>
      <c r="CMG12" s="755"/>
      <c r="CMH12" s="755"/>
      <c r="CMI12" s="755"/>
      <c r="CMJ12" s="755"/>
      <c r="CMK12" s="755"/>
      <c r="CML12" s="755"/>
      <c r="CMM12" s="755"/>
      <c r="CMN12" s="755"/>
      <c r="CMO12" s="755"/>
      <c r="CMP12" s="755"/>
      <c r="CMQ12" s="755"/>
      <c r="CMR12" s="755"/>
      <c r="CMS12" s="755"/>
      <c r="CMT12" s="755"/>
      <c r="CMU12" s="755"/>
      <c r="CMV12" s="755"/>
      <c r="CMW12" s="755"/>
      <c r="CMX12" s="755"/>
      <c r="CMY12" s="755"/>
      <c r="CMZ12" s="755"/>
      <c r="CNA12" s="755"/>
      <c r="CNB12" s="755"/>
      <c r="CNC12" s="755"/>
      <c r="CND12" s="755"/>
      <c r="CNE12" s="755"/>
      <c r="CNF12" s="755"/>
      <c r="CNG12" s="755"/>
      <c r="CNH12" s="755"/>
      <c r="CNI12" s="755"/>
      <c r="CNJ12" s="755"/>
      <c r="CNK12" s="755"/>
      <c r="CNL12" s="755"/>
      <c r="CNM12" s="755"/>
      <c r="CNN12" s="755"/>
      <c r="CNO12" s="755"/>
      <c r="CNP12" s="755"/>
      <c r="CNQ12" s="755"/>
      <c r="CNR12" s="755"/>
      <c r="CNS12" s="755"/>
      <c r="CNT12" s="755"/>
      <c r="CNU12" s="755"/>
      <c r="CNV12" s="755"/>
      <c r="CNW12" s="755"/>
      <c r="CNX12" s="755"/>
      <c r="CNY12" s="755"/>
      <c r="CNZ12" s="755"/>
      <c r="COA12" s="755"/>
      <c r="COB12" s="755"/>
      <c r="COC12" s="755"/>
      <c r="COD12" s="755"/>
      <c r="COE12" s="755"/>
      <c r="COF12" s="755"/>
      <c r="COG12" s="755"/>
      <c r="COH12" s="755"/>
      <c r="COI12" s="755"/>
      <c r="COJ12" s="755"/>
      <c r="COK12" s="755"/>
      <c r="COL12" s="755"/>
      <c r="COM12" s="755"/>
      <c r="CON12" s="755"/>
      <c r="COO12" s="755"/>
      <c r="COP12" s="755"/>
      <c r="COQ12" s="755"/>
      <c r="COR12" s="755"/>
      <c r="COS12" s="755"/>
      <c r="COT12" s="755"/>
      <c r="COU12" s="755"/>
      <c r="COV12" s="755"/>
      <c r="COW12" s="755"/>
      <c r="COX12" s="755"/>
      <c r="COY12" s="755"/>
      <c r="COZ12" s="755"/>
      <c r="CPA12" s="755"/>
      <c r="CPB12" s="755"/>
      <c r="CPC12" s="755"/>
      <c r="CPD12" s="755"/>
      <c r="CPE12" s="755"/>
      <c r="CPF12" s="755"/>
      <c r="CPG12" s="755"/>
      <c r="CPH12" s="755"/>
      <c r="CPI12" s="755"/>
      <c r="CPJ12" s="755"/>
      <c r="CPK12" s="755"/>
      <c r="CPL12" s="755"/>
      <c r="CPM12" s="755"/>
      <c r="CPN12" s="755"/>
      <c r="CPO12" s="755"/>
      <c r="CPP12" s="755"/>
      <c r="CPQ12" s="755"/>
      <c r="CPR12" s="755"/>
      <c r="CPS12" s="755"/>
      <c r="CPT12" s="755"/>
      <c r="CPU12" s="755"/>
      <c r="CPV12" s="755"/>
      <c r="CPW12" s="755"/>
      <c r="CPX12" s="755"/>
      <c r="CPY12" s="755"/>
      <c r="CPZ12" s="755"/>
      <c r="CQA12" s="755"/>
      <c r="CQB12" s="755"/>
      <c r="CQC12" s="755"/>
      <c r="CQD12" s="755"/>
      <c r="CQE12" s="755"/>
      <c r="CQF12" s="755"/>
      <c r="CQG12" s="755"/>
      <c r="CQH12" s="755"/>
      <c r="CQI12" s="755"/>
      <c r="CQJ12" s="755"/>
      <c r="CQK12" s="755"/>
      <c r="CQL12" s="755"/>
      <c r="CQM12" s="755"/>
      <c r="CQN12" s="755"/>
      <c r="CQO12" s="755"/>
      <c r="CQP12" s="755"/>
      <c r="CQQ12" s="755"/>
      <c r="CQR12" s="755"/>
      <c r="CQS12" s="755"/>
      <c r="CQT12" s="755"/>
      <c r="CQU12" s="755"/>
      <c r="CQV12" s="755"/>
      <c r="CQW12" s="755"/>
      <c r="CQX12" s="755"/>
      <c r="CQY12" s="755"/>
      <c r="CQZ12" s="755"/>
      <c r="CRA12" s="755"/>
      <c r="CRB12" s="755"/>
      <c r="CRC12" s="755"/>
      <c r="CRD12" s="755"/>
      <c r="CRE12" s="755"/>
      <c r="CRF12" s="755"/>
      <c r="CRG12" s="755"/>
      <c r="CRH12" s="755"/>
      <c r="CRI12" s="755"/>
      <c r="CRJ12" s="755"/>
      <c r="CRK12" s="755"/>
      <c r="CRL12" s="755"/>
      <c r="CRM12" s="755"/>
      <c r="CRN12" s="755"/>
      <c r="CRO12" s="755"/>
      <c r="CRP12" s="755"/>
      <c r="CRQ12" s="755"/>
      <c r="CRR12" s="755"/>
      <c r="CRS12" s="755"/>
      <c r="CRT12" s="755"/>
      <c r="CRU12" s="755"/>
      <c r="CRV12" s="755"/>
      <c r="CRW12" s="755"/>
      <c r="CRX12" s="755"/>
      <c r="CRY12" s="755"/>
      <c r="CRZ12" s="755"/>
      <c r="CSA12" s="755"/>
      <c r="CSB12" s="755"/>
      <c r="CSC12" s="755"/>
      <c r="CSD12" s="755"/>
      <c r="CSE12" s="755"/>
      <c r="CSF12" s="755"/>
      <c r="CSG12" s="755"/>
      <c r="CSH12" s="755"/>
      <c r="CSI12" s="755"/>
      <c r="CSJ12" s="755"/>
      <c r="CSK12" s="755"/>
      <c r="CSL12" s="755"/>
      <c r="CSM12" s="755"/>
      <c r="CSN12" s="755"/>
      <c r="CSO12" s="755"/>
      <c r="CSP12" s="755"/>
      <c r="CSQ12" s="755"/>
      <c r="CSR12" s="755"/>
      <c r="CSS12" s="755"/>
      <c r="CST12" s="755"/>
      <c r="CSU12" s="755"/>
      <c r="CSV12" s="755"/>
      <c r="CSW12" s="755"/>
      <c r="CSX12" s="755"/>
      <c r="CSY12" s="755"/>
      <c r="CSZ12" s="755"/>
      <c r="CTA12" s="755"/>
      <c r="CTB12" s="755"/>
      <c r="CTC12" s="755"/>
      <c r="CTD12" s="755"/>
      <c r="CTE12" s="755"/>
      <c r="CTF12" s="755"/>
      <c r="CTG12" s="755"/>
      <c r="CTH12" s="755"/>
      <c r="CTI12" s="755"/>
      <c r="CTJ12" s="755"/>
      <c r="CTK12" s="755"/>
      <c r="CTL12" s="755"/>
      <c r="CTM12" s="755"/>
      <c r="CTN12" s="755"/>
      <c r="CTO12" s="755"/>
      <c r="CTP12" s="755"/>
      <c r="CTQ12" s="755"/>
      <c r="CTR12" s="755"/>
      <c r="CTS12" s="755"/>
      <c r="CTT12" s="755"/>
      <c r="CTU12" s="755"/>
      <c r="CTV12" s="755"/>
      <c r="CTW12" s="755"/>
      <c r="CTX12" s="755"/>
      <c r="CTY12" s="755"/>
      <c r="CTZ12" s="755"/>
      <c r="CUA12" s="755"/>
      <c r="CUB12" s="755"/>
      <c r="CUC12" s="755"/>
      <c r="CUD12" s="755"/>
      <c r="CUE12" s="755"/>
      <c r="CUF12" s="755"/>
      <c r="CUG12" s="755"/>
      <c r="CUH12" s="755"/>
      <c r="CUI12" s="755"/>
      <c r="CUJ12" s="755"/>
      <c r="CUK12" s="755"/>
      <c r="CUL12" s="755"/>
      <c r="CUM12" s="755"/>
      <c r="CUN12" s="755"/>
      <c r="CUO12" s="755"/>
      <c r="CUP12" s="755"/>
      <c r="CUQ12" s="755"/>
      <c r="CUR12" s="755"/>
      <c r="CUS12" s="755"/>
      <c r="CUT12" s="755"/>
      <c r="CUU12" s="755"/>
      <c r="CUV12" s="755"/>
      <c r="CUW12" s="755"/>
      <c r="CUX12" s="755"/>
      <c r="CUY12" s="755"/>
      <c r="CUZ12" s="755"/>
      <c r="CVA12" s="755"/>
      <c r="CVB12" s="755"/>
      <c r="CVC12" s="755"/>
      <c r="CVD12" s="755"/>
      <c r="CVE12" s="755"/>
      <c r="CVF12" s="755"/>
      <c r="CVG12" s="755"/>
      <c r="CVH12" s="755"/>
      <c r="CVI12" s="755"/>
      <c r="CVJ12" s="755"/>
      <c r="CVK12" s="755"/>
      <c r="CVL12" s="755"/>
      <c r="CVM12" s="755"/>
      <c r="CVN12" s="755"/>
      <c r="CVO12" s="755"/>
      <c r="CVP12" s="755"/>
      <c r="CVQ12" s="755"/>
      <c r="CVR12" s="755"/>
      <c r="CVS12" s="755"/>
      <c r="CVT12" s="755"/>
      <c r="CVU12" s="755"/>
      <c r="CVV12" s="755"/>
      <c r="CVW12" s="755"/>
      <c r="CVX12" s="755"/>
      <c r="CVY12" s="755"/>
      <c r="CVZ12" s="755"/>
      <c r="CWA12" s="755"/>
      <c r="CWB12" s="755"/>
      <c r="CWC12" s="755"/>
      <c r="CWD12" s="755"/>
      <c r="CWE12" s="755"/>
      <c r="CWF12" s="755"/>
      <c r="CWG12" s="755"/>
      <c r="CWH12" s="755"/>
      <c r="CWI12" s="755"/>
      <c r="CWJ12" s="755"/>
      <c r="CWK12" s="755"/>
      <c r="CWL12" s="755"/>
      <c r="CWM12" s="755"/>
      <c r="CWN12" s="755"/>
      <c r="CWO12" s="755"/>
      <c r="CWP12" s="755"/>
      <c r="CWQ12" s="755"/>
      <c r="CWR12" s="755"/>
      <c r="CWS12" s="755"/>
      <c r="CWT12" s="755"/>
      <c r="CWU12" s="755"/>
      <c r="CWV12" s="755"/>
      <c r="CWW12" s="755"/>
      <c r="CWX12" s="755"/>
      <c r="CWY12" s="755"/>
      <c r="CWZ12" s="755"/>
      <c r="CXA12" s="755"/>
      <c r="CXB12" s="755"/>
      <c r="CXC12" s="755"/>
      <c r="CXD12" s="755"/>
      <c r="CXE12" s="755"/>
      <c r="CXF12" s="755"/>
      <c r="CXG12" s="755"/>
      <c r="CXH12" s="755"/>
      <c r="CXI12" s="755"/>
      <c r="CXJ12" s="755"/>
      <c r="CXK12" s="755"/>
      <c r="CXL12" s="755"/>
      <c r="CXM12" s="755"/>
      <c r="CXN12" s="755"/>
      <c r="CXO12" s="755"/>
      <c r="CXP12" s="755"/>
      <c r="CXQ12" s="755"/>
      <c r="CXR12" s="755"/>
      <c r="CXS12" s="755"/>
      <c r="CXT12" s="755"/>
      <c r="CXU12" s="755"/>
      <c r="CXV12" s="755"/>
      <c r="CXW12" s="755"/>
      <c r="CXX12" s="755"/>
      <c r="CXY12" s="755"/>
      <c r="CXZ12" s="755"/>
      <c r="CYA12" s="755"/>
      <c r="CYB12" s="755"/>
      <c r="CYC12" s="755"/>
      <c r="CYD12" s="755"/>
      <c r="CYE12" s="755"/>
      <c r="CYF12" s="755"/>
      <c r="CYG12" s="755"/>
      <c r="CYH12" s="755"/>
      <c r="CYI12" s="755"/>
      <c r="CYJ12" s="755"/>
      <c r="CYK12" s="755"/>
      <c r="CYL12" s="755"/>
      <c r="CYM12" s="755"/>
      <c r="CYN12" s="755"/>
      <c r="CYO12" s="755"/>
      <c r="CYP12" s="755"/>
      <c r="CYQ12" s="755"/>
      <c r="CYR12" s="755"/>
      <c r="CYS12" s="755"/>
      <c r="CYT12" s="755"/>
      <c r="CYU12" s="755"/>
      <c r="CYV12" s="755"/>
      <c r="CYW12" s="755"/>
      <c r="CYX12" s="755"/>
      <c r="CYY12" s="755"/>
      <c r="CYZ12" s="755"/>
      <c r="CZA12" s="755"/>
      <c r="CZB12" s="755"/>
      <c r="CZC12" s="755"/>
      <c r="CZD12" s="755"/>
      <c r="CZE12" s="755"/>
      <c r="CZF12" s="755"/>
      <c r="CZG12" s="755"/>
      <c r="CZH12" s="755"/>
      <c r="CZI12" s="755"/>
      <c r="CZJ12" s="755"/>
      <c r="CZK12" s="755"/>
      <c r="CZL12" s="755"/>
      <c r="CZM12" s="755"/>
      <c r="CZN12" s="755"/>
      <c r="CZO12" s="755"/>
      <c r="CZP12" s="755"/>
      <c r="CZQ12" s="755"/>
      <c r="CZR12" s="755"/>
      <c r="CZS12" s="755"/>
      <c r="CZT12" s="755"/>
      <c r="CZU12" s="755"/>
      <c r="CZV12" s="755"/>
      <c r="CZW12" s="755"/>
      <c r="CZX12" s="755"/>
      <c r="CZY12" s="755"/>
      <c r="CZZ12" s="755"/>
      <c r="DAA12" s="755"/>
      <c r="DAB12" s="755"/>
      <c r="DAC12" s="755"/>
      <c r="DAD12" s="755"/>
      <c r="DAE12" s="755"/>
      <c r="DAF12" s="755"/>
      <c r="DAG12" s="755"/>
      <c r="DAH12" s="755"/>
      <c r="DAI12" s="755"/>
      <c r="DAJ12" s="755"/>
      <c r="DAK12" s="755"/>
      <c r="DAL12" s="755"/>
      <c r="DAM12" s="755"/>
      <c r="DAN12" s="755"/>
      <c r="DAO12" s="755"/>
      <c r="DAP12" s="755"/>
      <c r="DAQ12" s="755"/>
      <c r="DAR12" s="755"/>
      <c r="DAS12" s="755"/>
      <c r="DAT12" s="755"/>
      <c r="DAU12" s="755"/>
      <c r="DAV12" s="755"/>
      <c r="DAW12" s="755"/>
      <c r="DAX12" s="755"/>
      <c r="DAY12" s="755"/>
      <c r="DAZ12" s="755"/>
      <c r="DBA12" s="755"/>
      <c r="DBB12" s="755"/>
      <c r="DBC12" s="755"/>
      <c r="DBD12" s="755"/>
      <c r="DBE12" s="755"/>
      <c r="DBF12" s="755"/>
      <c r="DBG12" s="755"/>
      <c r="DBH12" s="755"/>
      <c r="DBI12" s="755"/>
      <c r="DBJ12" s="755"/>
      <c r="DBK12" s="755"/>
      <c r="DBL12" s="755"/>
      <c r="DBM12" s="755"/>
      <c r="DBN12" s="755"/>
      <c r="DBO12" s="755"/>
      <c r="DBP12" s="755"/>
      <c r="DBQ12" s="755"/>
      <c r="DBR12" s="755"/>
      <c r="DBS12" s="755"/>
      <c r="DBT12" s="755"/>
      <c r="DBU12" s="755"/>
      <c r="DBV12" s="755"/>
      <c r="DBW12" s="755"/>
      <c r="DBX12" s="755"/>
      <c r="DBY12" s="755"/>
      <c r="DBZ12" s="755"/>
      <c r="DCA12" s="755"/>
      <c r="DCB12" s="755"/>
      <c r="DCC12" s="755"/>
      <c r="DCD12" s="755"/>
      <c r="DCE12" s="755"/>
      <c r="DCF12" s="755"/>
      <c r="DCG12" s="755"/>
      <c r="DCH12" s="755"/>
      <c r="DCI12" s="755"/>
      <c r="DCJ12" s="755"/>
      <c r="DCK12" s="755"/>
      <c r="DCL12" s="755"/>
      <c r="DCM12" s="755"/>
      <c r="DCN12" s="755"/>
      <c r="DCO12" s="755"/>
      <c r="DCP12" s="755"/>
      <c r="DCQ12" s="755"/>
      <c r="DCR12" s="755"/>
      <c r="DCS12" s="755"/>
      <c r="DCT12" s="755"/>
      <c r="DCU12" s="755"/>
      <c r="DCV12" s="755"/>
      <c r="DCW12" s="755"/>
      <c r="DCX12" s="755"/>
      <c r="DCY12" s="755"/>
      <c r="DCZ12" s="755"/>
      <c r="DDA12" s="755"/>
      <c r="DDB12" s="755"/>
      <c r="DDC12" s="755"/>
      <c r="DDD12" s="755"/>
      <c r="DDE12" s="755"/>
      <c r="DDF12" s="755"/>
      <c r="DDG12" s="755"/>
      <c r="DDH12" s="755"/>
      <c r="DDI12" s="755"/>
      <c r="DDJ12" s="755"/>
      <c r="DDK12" s="755"/>
      <c r="DDL12" s="755"/>
      <c r="DDM12" s="755"/>
      <c r="DDN12" s="755"/>
      <c r="DDO12" s="755"/>
      <c r="DDP12" s="755"/>
      <c r="DDQ12" s="755"/>
      <c r="DDR12" s="755"/>
      <c r="DDS12" s="755"/>
      <c r="DDT12" s="755"/>
      <c r="DDU12" s="755"/>
      <c r="DDV12" s="755"/>
      <c r="DDW12" s="755"/>
      <c r="DDX12" s="755"/>
      <c r="DDY12" s="755"/>
      <c r="DDZ12" s="755"/>
      <c r="DEA12" s="755"/>
      <c r="DEB12" s="755"/>
      <c r="DEC12" s="755"/>
      <c r="DED12" s="755"/>
      <c r="DEE12" s="755"/>
      <c r="DEF12" s="755"/>
      <c r="DEG12" s="755"/>
      <c r="DEH12" s="755"/>
      <c r="DEI12" s="755"/>
      <c r="DEJ12" s="755"/>
      <c r="DEK12" s="755"/>
      <c r="DEL12" s="755"/>
      <c r="DEM12" s="755"/>
      <c r="DEN12" s="755"/>
      <c r="DEO12" s="755"/>
      <c r="DEP12" s="755"/>
      <c r="DEQ12" s="755"/>
      <c r="DER12" s="755"/>
      <c r="DES12" s="755"/>
      <c r="DET12" s="755"/>
      <c r="DEU12" s="755"/>
      <c r="DEV12" s="755"/>
      <c r="DEW12" s="755"/>
      <c r="DEX12" s="755"/>
      <c r="DEY12" s="755"/>
      <c r="DEZ12" s="755"/>
      <c r="DFA12" s="755"/>
      <c r="DFB12" s="755"/>
      <c r="DFC12" s="755"/>
      <c r="DFD12" s="755"/>
      <c r="DFE12" s="755"/>
      <c r="DFF12" s="755"/>
      <c r="DFG12" s="755"/>
      <c r="DFH12" s="755"/>
      <c r="DFI12" s="755"/>
      <c r="DFJ12" s="755"/>
      <c r="DFK12" s="755"/>
      <c r="DFL12" s="755"/>
      <c r="DFM12" s="755"/>
      <c r="DFN12" s="755"/>
      <c r="DFO12" s="755"/>
      <c r="DFP12" s="755"/>
      <c r="DFQ12" s="755"/>
      <c r="DFR12" s="755"/>
      <c r="DFS12" s="755"/>
      <c r="DFT12" s="755"/>
      <c r="DFU12" s="755"/>
      <c r="DFV12" s="755"/>
      <c r="DFW12" s="755"/>
      <c r="DFX12" s="755"/>
      <c r="DFY12" s="755"/>
      <c r="DFZ12" s="755"/>
      <c r="DGA12" s="755"/>
      <c r="DGB12" s="755"/>
      <c r="DGC12" s="755"/>
      <c r="DGD12" s="755"/>
      <c r="DGE12" s="755"/>
      <c r="DGF12" s="755"/>
      <c r="DGG12" s="755"/>
      <c r="DGH12" s="755"/>
      <c r="DGI12" s="755"/>
      <c r="DGJ12" s="755"/>
      <c r="DGK12" s="755"/>
      <c r="DGL12" s="755"/>
      <c r="DGM12" s="755"/>
      <c r="DGN12" s="755"/>
      <c r="DGO12" s="755"/>
      <c r="DGP12" s="755"/>
      <c r="DGQ12" s="755"/>
      <c r="DGR12" s="755"/>
      <c r="DGS12" s="755"/>
      <c r="DGT12" s="755"/>
      <c r="DGU12" s="755"/>
      <c r="DGV12" s="755"/>
      <c r="DGW12" s="755"/>
      <c r="DGX12" s="755"/>
      <c r="DGY12" s="755"/>
      <c r="DGZ12" s="755"/>
      <c r="DHA12" s="755"/>
      <c r="DHB12" s="755"/>
      <c r="DHC12" s="755"/>
      <c r="DHD12" s="755"/>
      <c r="DHE12" s="755"/>
      <c r="DHF12" s="755"/>
      <c r="DHG12" s="755"/>
      <c r="DHH12" s="755"/>
      <c r="DHI12" s="755"/>
      <c r="DHJ12" s="755"/>
      <c r="DHK12" s="755"/>
      <c r="DHL12" s="755"/>
      <c r="DHM12" s="755"/>
      <c r="DHN12" s="755"/>
      <c r="DHO12" s="755"/>
      <c r="DHP12" s="755"/>
      <c r="DHQ12" s="755"/>
      <c r="DHR12" s="755"/>
      <c r="DHS12" s="755"/>
      <c r="DHT12" s="755"/>
      <c r="DHU12" s="755"/>
      <c r="DHV12" s="755"/>
      <c r="DHW12" s="755"/>
      <c r="DHX12" s="755"/>
      <c r="DHY12" s="755"/>
      <c r="DHZ12" s="755"/>
      <c r="DIA12" s="755"/>
      <c r="DIB12" s="755"/>
      <c r="DIC12" s="755"/>
      <c r="DID12" s="755"/>
      <c r="DIE12" s="755"/>
      <c r="DIF12" s="755"/>
      <c r="DIG12" s="755"/>
      <c r="DIH12" s="755"/>
      <c r="DII12" s="755"/>
      <c r="DIJ12" s="755"/>
      <c r="DIK12" s="755"/>
      <c r="DIL12" s="755"/>
      <c r="DIM12" s="755"/>
      <c r="DIN12" s="755"/>
      <c r="DIO12" s="755"/>
      <c r="DIP12" s="755"/>
      <c r="DIQ12" s="755"/>
      <c r="DIR12" s="755"/>
      <c r="DIS12" s="755"/>
      <c r="DIT12" s="755"/>
      <c r="DIU12" s="755"/>
      <c r="DIV12" s="755"/>
      <c r="DIW12" s="755"/>
      <c r="DIX12" s="755"/>
      <c r="DIY12" s="755"/>
      <c r="DIZ12" s="755"/>
      <c r="DJA12" s="755"/>
      <c r="DJB12" s="755"/>
      <c r="DJC12" s="755"/>
      <c r="DJD12" s="755"/>
      <c r="DJE12" s="755"/>
      <c r="DJF12" s="755"/>
      <c r="DJG12" s="755"/>
      <c r="DJH12" s="755"/>
      <c r="DJI12" s="755"/>
      <c r="DJJ12" s="755"/>
      <c r="DJK12" s="755"/>
      <c r="DJL12" s="755"/>
      <c r="DJM12" s="755"/>
      <c r="DJN12" s="755"/>
      <c r="DJO12" s="755"/>
      <c r="DJP12" s="755"/>
      <c r="DJQ12" s="755"/>
      <c r="DJR12" s="755"/>
      <c r="DJS12" s="755"/>
      <c r="DJT12" s="755"/>
      <c r="DJU12" s="755"/>
      <c r="DJV12" s="755"/>
      <c r="DJW12" s="755"/>
      <c r="DJX12" s="755"/>
      <c r="DJY12" s="755"/>
      <c r="DJZ12" s="755"/>
      <c r="DKA12" s="755"/>
      <c r="DKB12" s="755"/>
      <c r="DKC12" s="755"/>
      <c r="DKD12" s="755"/>
      <c r="DKE12" s="755"/>
      <c r="DKF12" s="755"/>
      <c r="DKG12" s="755"/>
      <c r="DKH12" s="755"/>
      <c r="DKI12" s="755"/>
      <c r="DKJ12" s="755"/>
      <c r="DKK12" s="755"/>
      <c r="DKL12" s="755"/>
      <c r="DKM12" s="755"/>
      <c r="DKN12" s="755"/>
      <c r="DKO12" s="755"/>
      <c r="DKP12" s="755"/>
      <c r="DKQ12" s="755"/>
      <c r="DKR12" s="755"/>
      <c r="DKS12" s="755"/>
      <c r="DKT12" s="755"/>
      <c r="DKU12" s="755"/>
      <c r="DKV12" s="755"/>
      <c r="DKW12" s="755"/>
      <c r="DKX12" s="755"/>
      <c r="DKY12" s="755"/>
      <c r="DKZ12" s="755"/>
      <c r="DLA12" s="755"/>
      <c r="DLB12" s="755"/>
      <c r="DLC12" s="755"/>
      <c r="DLD12" s="755"/>
      <c r="DLE12" s="755"/>
      <c r="DLF12" s="755"/>
      <c r="DLG12" s="755"/>
      <c r="DLH12" s="755"/>
      <c r="DLI12" s="755"/>
      <c r="DLJ12" s="755"/>
      <c r="DLK12" s="755"/>
      <c r="DLL12" s="755"/>
      <c r="DLM12" s="755"/>
      <c r="DLN12" s="755"/>
      <c r="DLO12" s="755"/>
      <c r="DLP12" s="755"/>
      <c r="DLQ12" s="755"/>
      <c r="DLR12" s="755"/>
      <c r="DLS12" s="755"/>
      <c r="DLT12" s="755"/>
      <c r="DLU12" s="755"/>
      <c r="DLV12" s="755"/>
      <c r="DLW12" s="755"/>
      <c r="DLX12" s="755"/>
      <c r="DLY12" s="755"/>
      <c r="DLZ12" s="755"/>
      <c r="DMA12" s="755"/>
      <c r="DMB12" s="755"/>
      <c r="DMC12" s="755"/>
      <c r="DMD12" s="755"/>
      <c r="DME12" s="755"/>
      <c r="DMF12" s="755"/>
      <c r="DMG12" s="755"/>
      <c r="DMH12" s="755"/>
      <c r="DMI12" s="755"/>
      <c r="DMJ12" s="755"/>
      <c r="DMK12" s="755"/>
      <c r="DML12" s="755"/>
      <c r="DMM12" s="755"/>
      <c r="DMN12" s="755"/>
      <c r="DMO12" s="755"/>
      <c r="DMP12" s="755"/>
      <c r="DMQ12" s="755"/>
      <c r="DMR12" s="755"/>
      <c r="DMS12" s="755"/>
      <c r="DMT12" s="755"/>
      <c r="DMU12" s="755"/>
      <c r="DMV12" s="755"/>
      <c r="DMW12" s="755"/>
      <c r="DMX12" s="755"/>
      <c r="DMY12" s="755"/>
      <c r="DMZ12" s="755"/>
      <c r="DNA12" s="755"/>
      <c r="DNB12" s="755"/>
      <c r="DNC12" s="755"/>
      <c r="DND12" s="755"/>
      <c r="DNE12" s="755"/>
      <c r="DNF12" s="755"/>
      <c r="DNG12" s="755"/>
      <c r="DNH12" s="755"/>
      <c r="DNI12" s="755"/>
      <c r="DNJ12" s="755"/>
      <c r="DNK12" s="755"/>
      <c r="DNL12" s="755"/>
      <c r="DNM12" s="755"/>
      <c r="DNN12" s="755"/>
      <c r="DNO12" s="755"/>
      <c r="DNP12" s="755"/>
      <c r="DNQ12" s="755"/>
      <c r="DNR12" s="755"/>
      <c r="DNS12" s="755"/>
      <c r="DNT12" s="755"/>
      <c r="DNU12" s="755"/>
      <c r="DNV12" s="755"/>
      <c r="DNW12" s="755"/>
      <c r="DNX12" s="755"/>
      <c r="DNY12" s="755"/>
      <c r="DNZ12" s="755"/>
      <c r="DOA12" s="755"/>
      <c r="DOB12" s="755"/>
      <c r="DOC12" s="755"/>
      <c r="DOD12" s="755"/>
      <c r="DOE12" s="755"/>
      <c r="DOF12" s="755"/>
      <c r="DOG12" s="755"/>
      <c r="DOH12" s="755"/>
      <c r="DOI12" s="755"/>
      <c r="DOJ12" s="755"/>
      <c r="DOK12" s="755"/>
      <c r="DOL12" s="755"/>
      <c r="DOM12" s="755"/>
      <c r="DON12" s="755"/>
      <c r="DOO12" s="755"/>
      <c r="DOP12" s="755"/>
      <c r="DOQ12" s="755"/>
      <c r="DOR12" s="755"/>
      <c r="DOS12" s="755"/>
      <c r="DOT12" s="755"/>
      <c r="DOU12" s="755"/>
      <c r="DOV12" s="755"/>
      <c r="DOW12" s="755"/>
      <c r="DOX12" s="755"/>
      <c r="DOY12" s="755"/>
      <c r="DOZ12" s="755"/>
      <c r="DPA12" s="755"/>
      <c r="DPB12" s="755"/>
      <c r="DPC12" s="755"/>
      <c r="DPD12" s="755"/>
      <c r="DPE12" s="755"/>
      <c r="DPF12" s="755"/>
      <c r="DPG12" s="755"/>
      <c r="DPH12" s="755"/>
      <c r="DPI12" s="755"/>
      <c r="DPJ12" s="755"/>
      <c r="DPK12" s="755"/>
      <c r="DPL12" s="755"/>
      <c r="DPM12" s="755"/>
      <c r="DPN12" s="755"/>
      <c r="DPO12" s="755"/>
      <c r="DPP12" s="755"/>
      <c r="DPQ12" s="755"/>
      <c r="DPR12" s="755"/>
      <c r="DPS12" s="755"/>
      <c r="DPT12" s="755"/>
      <c r="DPU12" s="755"/>
      <c r="DPV12" s="755"/>
      <c r="DPW12" s="755"/>
      <c r="DPX12" s="755"/>
      <c r="DPY12" s="755"/>
      <c r="DPZ12" s="755"/>
      <c r="DQA12" s="755"/>
      <c r="DQB12" s="755"/>
      <c r="DQC12" s="755"/>
      <c r="DQD12" s="755"/>
      <c r="DQE12" s="755"/>
      <c r="DQF12" s="755"/>
      <c r="DQG12" s="755"/>
      <c r="DQH12" s="755"/>
      <c r="DQI12" s="755"/>
      <c r="DQJ12" s="755"/>
      <c r="DQK12" s="755"/>
      <c r="DQL12" s="755"/>
      <c r="DQM12" s="755"/>
      <c r="DQN12" s="755"/>
      <c r="DQO12" s="755"/>
      <c r="DQP12" s="755"/>
      <c r="DQQ12" s="755"/>
      <c r="DQR12" s="755"/>
      <c r="DQS12" s="755"/>
      <c r="DQT12" s="755"/>
      <c r="DQU12" s="755"/>
      <c r="DQV12" s="755"/>
      <c r="DQW12" s="755"/>
      <c r="DQX12" s="755"/>
      <c r="DQY12" s="755"/>
      <c r="DQZ12" s="755"/>
      <c r="DRA12" s="755"/>
      <c r="DRB12" s="755"/>
      <c r="DRC12" s="755"/>
      <c r="DRD12" s="755"/>
      <c r="DRE12" s="755"/>
      <c r="DRF12" s="755"/>
      <c r="DRG12" s="755"/>
      <c r="DRH12" s="755"/>
      <c r="DRI12" s="755"/>
      <c r="DRJ12" s="755"/>
      <c r="DRK12" s="755"/>
      <c r="DRL12" s="755"/>
      <c r="DRM12" s="755"/>
      <c r="DRN12" s="755"/>
      <c r="DRO12" s="755"/>
      <c r="DRP12" s="755"/>
      <c r="DRQ12" s="755"/>
      <c r="DRR12" s="755"/>
      <c r="DRS12" s="755"/>
      <c r="DRT12" s="755"/>
      <c r="DRU12" s="755"/>
      <c r="DRV12" s="755"/>
      <c r="DRW12" s="755"/>
      <c r="DRX12" s="755"/>
      <c r="DRY12" s="755"/>
      <c r="DRZ12" s="755"/>
      <c r="DSA12" s="755"/>
      <c r="DSB12" s="755"/>
      <c r="DSC12" s="755"/>
      <c r="DSD12" s="755"/>
      <c r="DSE12" s="755"/>
      <c r="DSF12" s="755"/>
      <c r="DSG12" s="755"/>
      <c r="DSH12" s="755"/>
      <c r="DSI12" s="755"/>
      <c r="DSJ12" s="755"/>
      <c r="DSK12" s="755"/>
      <c r="DSL12" s="755"/>
      <c r="DSM12" s="755"/>
      <c r="DSN12" s="755"/>
      <c r="DSO12" s="755"/>
      <c r="DSP12" s="755"/>
      <c r="DSQ12" s="755"/>
      <c r="DSR12" s="755"/>
      <c r="DSS12" s="755"/>
      <c r="DST12" s="755"/>
      <c r="DSU12" s="755"/>
      <c r="DSV12" s="755"/>
      <c r="DSW12" s="755"/>
      <c r="DSX12" s="755"/>
      <c r="DSY12" s="755"/>
      <c r="DSZ12" s="755"/>
      <c r="DTA12" s="755"/>
      <c r="DTB12" s="755"/>
      <c r="DTC12" s="755"/>
      <c r="DTD12" s="755"/>
      <c r="DTE12" s="755"/>
      <c r="DTF12" s="755"/>
      <c r="DTG12" s="755"/>
      <c r="DTH12" s="755"/>
      <c r="DTI12" s="755"/>
      <c r="DTJ12" s="755"/>
      <c r="DTK12" s="755"/>
      <c r="DTL12" s="755"/>
      <c r="DTM12" s="755"/>
      <c r="DTN12" s="755"/>
      <c r="DTO12" s="755"/>
      <c r="DTP12" s="755"/>
      <c r="DTQ12" s="755"/>
      <c r="DTR12" s="755"/>
      <c r="DTS12" s="755"/>
      <c r="DTT12" s="755"/>
      <c r="DTU12" s="755"/>
      <c r="DTV12" s="755"/>
      <c r="DTW12" s="755"/>
      <c r="DTX12" s="755"/>
      <c r="DTY12" s="755"/>
      <c r="DTZ12" s="755"/>
      <c r="DUA12" s="755"/>
      <c r="DUB12" s="755"/>
      <c r="DUC12" s="755"/>
      <c r="DUD12" s="755"/>
      <c r="DUE12" s="755"/>
      <c r="DUF12" s="755"/>
      <c r="DUG12" s="755"/>
      <c r="DUH12" s="755"/>
      <c r="DUI12" s="755"/>
      <c r="DUJ12" s="755"/>
      <c r="DUK12" s="755"/>
      <c r="DUL12" s="755"/>
      <c r="DUM12" s="755"/>
      <c r="DUN12" s="755"/>
      <c r="DUO12" s="755"/>
      <c r="DUP12" s="755"/>
      <c r="DUQ12" s="755"/>
      <c r="DUR12" s="755"/>
      <c r="DUS12" s="755"/>
      <c r="DUT12" s="755"/>
      <c r="DUU12" s="755"/>
      <c r="DUV12" s="755"/>
      <c r="DUW12" s="755"/>
      <c r="DUX12" s="755"/>
      <c r="DUY12" s="755"/>
      <c r="DUZ12" s="755"/>
      <c r="DVA12" s="755"/>
      <c r="DVB12" s="755"/>
      <c r="DVC12" s="755"/>
      <c r="DVD12" s="755"/>
      <c r="DVE12" s="755"/>
      <c r="DVF12" s="755"/>
      <c r="DVG12" s="755"/>
      <c r="DVH12" s="755"/>
      <c r="DVI12" s="755"/>
      <c r="DVJ12" s="755"/>
      <c r="DVK12" s="755"/>
      <c r="DVL12" s="755"/>
      <c r="DVM12" s="755"/>
      <c r="DVN12" s="755"/>
      <c r="DVO12" s="755"/>
      <c r="DVP12" s="755"/>
      <c r="DVQ12" s="755"/>
      <c r="DVR12" s="755"/>
      <c r="DVS12" s="755"/>
      <c r="DVT12" s="755"/>
      <c r="DVU12" s="755"/>
      <c r="DVV12" s="755"/>
      <c r="DVW12" s="755"/>
      <c r="DVX12" s="755"/>
      <c r="DVY12" s="755"/>
      <c r="DVZ12" s="755"/>
      <c r="DWA12" s="755"/>
      <c r="DWB12" s="755"/>
      <c r="DWC12" s="755"/>
      <c r="DWD12" s="755"/>
      <c r="DWE12" s="755"/>
      <c r="DWF12" s="755"/>
      <c r="DWG12" s="755"/>
      <c r="DWH12" s="755"/>
      <c r="DWI12" s="755"/>
      <c r="DWJ12" s="755"/>
      <c r="DWK12" s="755"/>
      <c r="DWL12" s="755"/>
      <c r="DWM12" s="755"/>
      <c r="DWN12" s="755"/>
      <c r="DWO12" s="755"/>
      <c r="DWP12" s="755"/>
      <c r="DWQ12" s="755"/>
      <c r="DWR12" s="755"/>
      <c r="DWS12" s="755"/>
      <c r="DWT12" s="755"/>
      <c r="DWU12" s="755"/>
      <c r="DWV12" s="755"/>
      <c r="DWW12" s="755"/>
      <c r="DWX12" s="755"/>
      <c r="DWY12" s="755"/>
      <c r="DWZ12" s="755"/>
      <c r="DXA12" s="755"/>
      <c r="DXB12" s="755"/>
      <c r="DXC12" s="755"/>
      <c r="DXD12" s="755"/>
      <c r="DXE12" s="755"/>
      <c r="DXF12" s="755"/>
      <c r="DXG12" s="755"/>
      <c r="DXH12" s="755"/>
      <c r="DXI12" s="755"/>
      <c r="DXJ12" s="755"/>
      <c r="DXK12" s="755"/>
      <c r="DXL12" s="755"/>
      <c r="DXM12" s="755"/>
      <c r="DXN12" s="755"/>
      <c r="DXO12" s="755"/>
      <c r="DXP12" s="755"/>
      <c r="DXQ12" s="755"/>
      <c r="DXR12" s="755"/>
      <c r="DXS12" s="755"/>
      <c r="DXT12" s="755"/>
      <c r="DXU12" s="755"/>
      <c r="DXV12" s="755"/>
      <c r="DXW12" s="755"/>
      <c r="DXX12" s="755"/>
      <c r="DXY12" s="755"/>
      <c r="DXZ12" s="755"/>
      <c r="DYA12" s="755"/>
      <c r="DYB12" s="755"/>
      <c r="DYC12" s="755"/>
      <c r="DYD12" s="755"/>
      <c r="DYE12" s="755"/>
      <c r="DYF12" s="755"/>
      <c r="DYG12" s="755"/>
      <c r="DYH12" s="755"/>
      <c r="DYI12" s="755"/>
      <c r="DYJ12" s="755"/>
      <c r="DYK12" s="755"/>
      <c r="DYL12" s="755"/>
      <c r="DYM12" s="755"/>
      <c r="DYN12" s="755"/>
      <c r="DYO12" s="755"/>
      <c r="DYP12" s="755"/>
      <c r="DYQ12" s="755"/>
      <c r="DYR12" s="755"/>
      <c r="DYS12" s="755"/>
      <c r="DYT12" s="755"/>
      <c r="DYU12" s="755"/>
      <c r="DYV12" s="755"/>
      <c r="DYW12" s="755"/>
      <c r="DYX12" s="755"/>
      <c r="DYY12" s="755"/>
      <c r="DYZ12" s="755"/>
      <c r="DZA12" s="755"/>
      <c r="DZB12" s="755"/>
      <c r="DZC12" s="755"/>
      <c r="DZD12" s="755"/>
      <c r="DZE12" s="755"/>
      <c r="DZF12" s="755"/>
      <c r="DZG12" s="755"/>
      <c r="DZH12" s="755"/>
      <c r="DZI12" s="755"/>
      <c r="DZJ12" s="755"/>
      <c r="DZK12" s="755"/>
      <c r="DZL12" s="755"/>
      <c r="DZM12" s="755"/>
      <c r="DZN12" s="755"/>
      <c r="DZO12" s="755"/>
      <c r="DZP12" s="755"/>
      <c r="DZQ12" s="755"/>
      <c r="DZR12" s="755"/>
      <c r="DZS12" s="755"/>
      <c r="DZT12" s="755"/>
      <c r="DZU12" s="755"/>
      <c r="DZV12" s="755"/>
      <c r="DZW12" s="755"/>
      <c r="DZX12" s="755"/>
      <c r="DZY12" s="755"/>
      <c r="DZZ12" s="755"/>
      <c r="EAA12" s="755"/>
      <c r="EAB12" s="755"/>
      <c r="EAC12" s="755"/>
      <c r="EAD12" s="755"/>
      <c r="EAE12" s="755"/>
      <c r="EAF12" s="755"/>
      <c r="EAG12" s="755"/>
      <c r="EAH12" s="755"/>
      <c r="EAI12" s="755"/>
      <c r="EAJ12" s="755"/>
      <c r="EAK12" s="755"/>
      <c r="EAL12" s="755"/>
      <c r="EAM12" s="755"/>
      <c r="EAN12" s="755"/>
      <c r="EAO12" s="755"/>
      <c r="EAP12" s="755"/>
      <c r="EAQ12" s="755"/>
      <c r="EAR12" s="755"/>
      <c r="EAS12" s="755"/>
      <c r="EAT12" s="755"/>
      <c r="EAU12" s="755"/>
      <c r="EAV12" s="755"/>
      <c r="EAW12" s="755"/>
      <c r="EAX12" s="755"/>
      <c r="EAY12" s="755"/>
      <c r="EAZ12" s="755"/>
      <c r="EBA12" s="755"/>
      <c r="EBB12" s="755"/>
      <c r="EBC12" s="755"/>
      <c r="EBD12" s="755"/>
      <c r="EBE12" s="755"/>
      <c r="EBF12" s="755"/>
      <c r="EBG12" s="755"/>
      <c r="EBH12" s="755"/>
      <c r="EBI12" s="755"/>
      <c r="EBJ12" s="755"/>
      <c r="EBK12" s="755"/>
      <c r="EBL12" s="755"/>
      <c r="EBM12" s="755"/>
      <c r="EBN12" s="755"/>
      <c r="EBO12" s="755"/>
      <c r="EBP12" s="755"/>
      <c r="EBQ12" s="755"/>
      <c r="EBR12" s="755"/>
      <c r="EBS12" s="755"/>
      <c r="EBT12" s="755"/>
      <c r="EBU12" s="755"/>
      <c r="EBV12" s="755"/>
      <c r="EBW12" s="755"/>
      <c r="EBX12" s="755"/>
      <c r="EBY12" s="755"/>
      <c r="EBZ12" s="755"/>
      <c r="ECA12" s="755"/>
      <c r="ECB12" s="755"/>
      <c r="ECC12" s="755"/>
      <c r="ECD12" s="755"/>
      <c r="ECE12" s="755"/>
      <c r="ECF12" s="755"/>
      <c r="ECG12" s="755"/>
      <c r="ECH12" s="755"/>
      <c r="ECI12" s="755"/>
      <c r="ECJ12" s="755"/>
      <c r="ECK12" s="755"/>
      <c r="ECL12" s="755"/>
      <c r="ECM12" s="755"/>
      <c r="ECN12" s="755"/>
      <c r="ECO12" s="755"/>
      <c r="ECP12" s="755"/>
      <c r="ECQ12" s="755"/>
      <c r="ECR12" s="755"/>
      <c r="ECS12" s="755"/>
      <c r="ECT12" s="755"/>
      <c r="ECU12" s="755"/>
      <c r="ECV12" s="755"/>
      <c r="ECW12" s="755"/>
      <c r="ECX12" s="755"/>
      <c r="ECY12" s="755"/>
      <c r="ECZ12" s="755"/>
      <c r="EDA12" s="755"/>
      <c r="EDB12" s="755"/>
      <c r="EDC12" s="755"/>
      <c r="EDD12" s="755"/>
      <c r="EDE12" s="755"/>
      <c r="EDF12" s="755"/>
      <c r="EDG12" s="755"/>
      <c r="EDH12" s="755"/>
      <c r="EDI12" s="755"/>
      <c r="EDJ12" s="755"/>
      <c r="EDK12" s="755"/>
      <c r="EDL12" s="755"/>
      <c r="EDM12" s="755"/>
      <c r="EDN12" s="755"/>
      <c r="EDO12" s="755"/>
      <c r="EDP12" s="755"/>
      <c r="EDQ12" s="755"/>
      <c r="EDR12" s="755"/>
      <c r="EDS12" s="755"/>
      <c r="EDT12" s="755"/>
      <c r="EDU12" s="755"/>
      <c r="EDV12" s="755"/>
      <c r="EDW12" s="755"/>
      <c r="EDX12" s="755"/>
      <c r="EDY12" s="755"/>
      <c r="EDZ12" s="755"/>
      <c r="EEA12" s="755"/>
      <c r="EEB12" s="755"/>
      <c r="EEC12" s="755"/>
      <c r="EED12" s="755"/>
      <c r="EEE12" s="755"/>
      <c r="EEF12" s="755"/>
      <c r="EEG12" s="755"/>
      <c r="EEH12" s="755"/>
      <c r="EEI12" s="755"/>
      <c r="EEJ12" s="755"/>
      <c r="EEK12" s="755"/>
      <c r="EEL12" s="755"/>
      <c r="EEM12" s="755"/>
      <c r="EEN12" s="755"/>
      <c r="EEO12" s="755"/>
      <c r="EEP12" s="755"/>
      <c r="EEQ12" s="755"/>
      <c r="EER12" s="755"/>
      <c r="EES12" s="755"/>
      <c r="EET12" s="755"/>
      <c r="EEU12" s="755"/>
      <c r="EEV12" s="755"/>
      <c r="EEW12" s="755"/>
      <c r="EEX12" s="755"/>
      <c r="EEY12" s="755"/>
      <c r="EEZ12" s="755"/>
      <c r="EFA12" s="755"/>
      <c r="EFB12" s="755"/>
      <c r="EFC12" s="755"/>
      <c r="EFD12" s="755"/>
      <c r="EFE12" s="755"/>
      <c r="EFF12" s="755"/>
      <c r="EFG12" s="755"/>
      <c r="EFH12" s="755"/>
      <c r="EFI12" s="755"/>
      <c r="EFJ12" s="755"/>
      <c r="EFK12" s="755"/>
      <c r="EFL12" s="755"/>
      <c r="EFM12" s="755"/>
      <c r="EFN12" s="755"/>
      <c r="EFO12" s="755"/>
      <c r="EFP12" s="755"/>
      <c r="EFQ12" s="755"/>
      <c r="EFR12" s="755"/>
      <c r="EFS12" s="755"/>
      <c r="EFT12" s="755"/>
      <c r="EFU12" s="755"/>
      <c r="EFV12" s="755"/>
      <c r="EFW12" s="755"/>
      <c r="EFX12" s="755"/>
      <c r="EFY12" s="755"/>
      <c r="EFZ12" s="755"/>
      <c r="EGA12" s="755"/>
      <c r="EGB12" s="755"/>
      <c r="EGC12" s="755"/>
      <c r="EGD12" s="755"/>
      <c r="EGE12" s="755"/>
      <c r="EGF12" s="755"/>
      <c r="EGG12" s="755"/>
      <c r="EGH12" s="755"/>
      <c r="EGI12" s="755"/>
      <c r="EGJ12" s="755"/>
      <c r="EGK12" s="755"/>
      <c r="EGL12" s="755"/>
      <c r="EGM12" s="755"/>
      <c r="EGN12" s="755"/>
      <c r="EGO12" s="755"/>
      <c r="EGP12" s="755"/>
      <c r="EGQ12" s="755"/>
      <c r="EGR12" s="755"/>
      <c r="EGS12" s="755"/>
      <c r="EGT12" s="755"/>
      <c r="EGU12" s="755"/>
      <c r="EGV12" s="755"/>
      <c r="EGW12" s="755"/>
      <c r="EGX12" s="755"/>
      <c r="EGY12" s="755"/>
      <c r="EGZ12" s="755"/>
      <c r="EHA12" s="755"/>
      <c r="EHB12" s="755"/>
      <c r="EHC12" s="755"/>
      <c r="EHD12" s="755"/>
      <c r="EHE12" s="755"/>
      <c r="EHF12" s="755"/>
      <c r="EHG12" s="755"/>
      <c r="EHH12" s="755"/>
      <c r="EHI12" s="755"/>
      <c r="EHJ12" s="755"/>
      <c r="EHK12" s="755"/>
      <c r="EHL12" s="755"/>
      <c r="EHM12" s="755"/>
      <c r="EHN12" s="755"/>
      <c r="EHO12" s="755"/>
      <c r="EHP12" s="755"/>
      <c r="EHQ12" s="755"/>
      <c r="EHR12" s="755"/>
      <c r="EHS12" s="755"/>
      <c r="EHT12" s="755"/>
      <c r="EHU12" s="755"/>
      <c r="EHV12" s="755"/>
      <c r="EHW12" s="755"/>
      <c r="EHX12" s="755"/>
      <c r="EHY12" s="755"/>
      <c r="EHZ12" s="755"/>
      <c r="EIA12" s="755"/>
      <c r="EIB12" s="755"/>
      <c r="EIC12" s="755"/>
      <c r="EID12" s="755"/>
      <c r="EIE12" s="755"/>
      <c r="EIF12" s="755"/>
      <c r="EIG12" s="755"/>
      <c r="EIH12" s="755"/>
      <c r="EII12" s="755"/>
      <c r="EIJ12" s="755"/>
      <c r="EIK12" s="755"/>
      <c r="EIL12" s="755"/>
      <c r="EIM12" s="755"/>
      <c r="EIN12" s="755"/>
      <c r="EIO12" s="755"/>
      <c r="EIP12" s="755"/>
      <c r="EIQ12" s="755"/>
      <c r="EIR12" s="755"/>
      <c r="EIS12" s="755"/>
      <c r="EIT12" s="755"/>
      <c r="EIU12" s="755"/>
      <c r="EIV12" s="755"/>
      <c r="EIW12" s="755"/>
      <c r="EIX12" s="755"/>
      <c r="EIY12" s="755"/>
      <c r="EIZ12" s="755"/>
      <c r="EJA12" s="755"/>
      <c r="EJB12" s="755"/>
      <c r="EJC12" s="755"/>
      <c r="EJD12" s="755"/>
      <c r="EJE12" s="755"/>
      <c r="EJF12" s="755"/>
      <c r="EJG12" s="755"/>
      <c r="EJH12" s="755"/>
      <c r="EJI12" s="755"/>
      <c r="EJJ12" s="755"/>
      <c r="EJK12" s="755"/>
      <c r="EJL12" s="755"/>
      <c r="EJM12" s="755"/>
      <c r="EJN12" s="755"/>
      <c r="EJO12" s="755"/>
      <c r="EJP12" s="755"/>
      <c r="EJQ12" s="755"/>
      <c r="EJR12" s="755"/>
      <c r="EJS12" s="755"/>
      <c r="EJT12" s="755"/>
      <c r="EJU12" s="755"/>
      <c r="EJV12" s="755"/>
      <c r="EJW12" s="755"/>
      <c r="EJX12" s="755"/>
      <c r="EJY12" s="755"/>
      <c r="EJZ12" s="755"/>
      <c r="EKA12" s="755"/>
      <c r="EKB12" s="755"/>
      <c r="EKC12" s="755"/>
      <c r="EKD12" s="755"/>
      <c r="EKE12" s="755"/>
      <c r="EKF12" s="755"/>
      <c r="EKG12" s="755"/>
      <c r="EKH12" s="755"/>
      <c r="EKI12" s="755"/>
      <c r="EKJ12" s="755"/>
      <c r="EKK12" s="755"/>
      <c r="EKL12" s="755"/>
      <c r="EKM12" s="755"/>
      <c r="EKN12" s="755"/>
      <c r="EKO12" s="755"/>
      <c r="EKP12" s="755"/>
      <c r="EKQ12" s="755"/>
      <c r="EKR12" s="755"/>
      <c r="EKS12" s="755"/>
      <c r="EKT12" s="755"/>
      <c r="EKU12" s="755"/>
      <c r="EKV12" s="755"/>
      <c r="EKW12" s="755"/>
      <c r="EKX12" s="755"/>
      <c r="EKY12" s="755"/>
      <c r="EKZ12" s="755"/>
      <c r="ELA12" s="755"/>
      <c r="ELB12" s="755"/>
      <c r="ELC12" s="755"/>
      <c r="ELD12" s="755"/>
      <c r="ELE12" s="755"/>
      <c r="ELF12" s="755"/>
      <c r="ELG12" s="755"/>
      <c r="ELH12" s="755"/>
      <c r="ELI12" s="755"/>
      <c r="ELJ12" s="755"/>
      <c r="ELK12" s="755"/>
      <c r="ELL12" s="755"/>
      <c r="ELM12" s="755"/>
      <c r="ELN12" s="755"/>
      <c r="ELO12" s="755"/>
      <c r="ELP12" s="755"/>
      <c r="ELQ12" s="755"/>
      <c r="ELR12" s="755"/>
      <c r="ELS12" s="755"/>
      <c r="ELT12" s="755"/>
      <c r="ELU12" s="755"/>
      <c r="ELV12" s="755"/>
      <c r="ELW12" s="755"/>
      <c r="ELX12" s="755"/>
      <c r="ELY12" s="755"/>
      <c r="ELZ12" s="755"/>
      <c r="EMA12" s="755"/>
      <c r="EMB12" s="755"/>
      <c r="EMC12" s="755"/>
      <c r="EMD12" s="755"/>
      <c r="EME12" s="755"/>
      <c r="EMF12" s="755"/>
      <c r="EMG12" s="755"/>
      <c r="EMH12" s="755"/>
      <c r="EMI12" s="755"/>
      <c r="EMJ12" s="755"/>
      <c r="EMK12" s="755"/>
      <c r="EML12" s="755"/>
      <c r="EMM12" s="755"/>
      <c r="EMN12" s="755"/>
      <c r="EMO12" s="755"/>
      <c r="EMP12" s="755"/>
      <c r="EMQ12" s="755"/>
      <c r="EMR12" s="755"/>
      <c r="EMS12" s="755"/>
      <c r="EMT12" s="755"/>
      <c r="EMU12" s="755"/>
      <c r="EMV12" s="755"/>
      <c r="EMW12" s="755"/>
      <c r="EMX12" s="755"/>
      <c r="EMY12" s="755"/>
      <c r="EMZ12" s="755"/>
      <c r="ENA12" s="755"/>
      <c r="ENB12" s="755"/>
      <c r="ENC12" s="755"/>
      <c r="END12" s="755"/>
      <c r="ENE12" s="755"/>
      <c r="ENF12" s="755"/>
      <c r="ENG12" s="755"/>
      <c r="ENH12" s="755"/>
      <c r="ENI12" s="755"/>
      <c r="ENJ12" s="755"/>
      <c r="ENK12" s="755"/>
      <c r="ENL12" s="755"/>
      <c r="ENM12" s="755"/>
      <c r="ENN12" s="755"/>
      <c r="ENO12" s="755"/>
      <c r="ENP12" s="755"/>
      <c r="ENQ12" s="755"/>
      <c r="ENR12" s="755"/>
      <c r="ENS12" s="755"/>
      <c r="ENT12" s="755"/>
      <c r="ENU12" s="755"/>
      <c r="ENV12" s="755"/>
      <c r="ENW12" s="755"/>
      <c r="ENX12" s="755"/>
      <c r="ENY12" s="755"/>
      <c r="ENZ12" s="755"/>
      <c r="EOA12" s="755"/>
      <c r="EOB12" s="755"/>
      <c r="EOC12" s="755"/>
      <c r="EOD12" s="755"/>
      <c r="EOE12" s="755"/>
      <c r="EOF12" s="755"/>
      <c r="EOG12" s="755"/>
      <c r="EOH12" s="755"/>
      <c r="EOI12" s="755"/>
      <c r="EOJ12" s="755"/>
      <c r="EOK12" s="755"/>
      <c r="EOL12" s="755"/>
      <c r="EOM12" s="755"/>
      <c r="EON12" s="755"/>
      <c r="EOO12" s="755"/>
      <c r="EOP12" s="755"/>
      <c r="EOQ12" s="755"/>
      <c r="EOR12" s="755"/>
      <c r="EOS12" s="755"/>
      <c r="EOT12" s="755"/>
      <c r="EOU12" s="755"/>
      <c r="EOV12" s="755"/>
      <c r="EOW12" s="755"/>
      <c r="EOX12" s="755"/>
      <c r="EOY12" s="755"/>
      <c r="EOZ12" s="755"/>
      <c r="EPA12" s="755"/>
      <c r="EPB12" s="755"/>
      <c r="EPC12" s="755"/>
      <c r="EPD12" s="755"/>
      <c r="EPE12" s="755"/>
      <c r="EPF12" s="755"/>
      <c r="EPG12" s="755"/>
      <c r="EPH12" s="755"/>
      <c r="EPI12" s="755"/>
      <c r="EPJ12" s="755"/>
      <c r="EPK12" s="755"/>
      <c r="EPL12" s="755"/>
      <c r="EPM12" s="755"/>
      <c r="EPN12" s="755"/>
      <c r="EPO12" s="755"/>
      <c r="EPP12" s="755"/>
      <c r="EPQ12" s="755"/>
      <c r="EPR12" s="755"/>
      <c r="EPS12" s="755"/>
      <c r="EPT12" s="755"/>
      <c r="EPU12" s="755"/>
      <c r="EPV12" s="755"/>
      <c r="EPW12" s="755"/>
      <c r="EPX12" s="755"/>
      <c r="EPY12" s="755"/>
      <c r="EPZ12" s="755"/>
      <c r="EQA12" s="755"/>
      <c r="EQB12" s="755"/>
      <c r="EQC12" s="755"/>
      <c r="EQD12" s="755"/>
      <c r="EQE12" s="755"/>
      <c r="EQF12" s="755"/>
      <c r="EQG12" s="755"/>
      <c r="EQH12" s="755"/>
      <c r="EQI12" s="755"/>
      <c r="EQJ12" s="755"/>
      <c r="EQK12" s="755"/>
      <c r="EQL12" s="755"/>
      <c r="EQM12" s="755"/>
      <c r="EQN12" s="755"/>
      <c r="EQO12" s="755"/>
      <c r="EQP12" s="755"/>
      <c r="EQQ12" s="755"/>
      <c r="EQR12" s="755"/>
      <c r="EQS12" s="755"/>
      <c r="EQT12" s="755"/>
      <c r="EQU12" s="755"/>
      <c r="EQV12" s="755"/>
      <c r="EQW12" s="755"/>
      <c r="EQX12" s="755"/>
      <c r="EQY12" s="755"/>
      <c r="EQZ12" s="755"/>
      <c r="ERA12" s="755"/>
      <c r="ERB12" s="755"/>
      <c r="ERC12" s="755"/>
      <c r="ERD12" s="755"/>
      <c r="ERE12" s="755"/>
      <c r="ERF12" s="755"/>
      <c r="ERG12" s="755"/>
      <c r="ERH12" s="755"/>
      <c r="ERI12" s="755"/>
      <c r="ERJ12" s="755"/>
      <c r="ERK12" s="755"/>
      <c r="ERL12" s="755"/>
      <c r="ERM12" s="755"/>
      <c r="ERN12" s="755"/>
      <c r="ERO12" s="755"/>
      <c r="ERP12" s="755"/>
      <c r="ERQ12" s="755"/>
      <c r="ERR12" s="755"/>
      <c r="ERS12" s="755"/>
      <c r="ERT12" s="755"/>
      <c r="ERU12" s="755"/>
      <c r="ERV12" s="755"/>
      <c r="ERW12" s="755"/>
      <c r="ERX12" s="755"/>
      <c r="ERY12" s="755"/>
      <c r="ERZ12" s="755"/>
      <c r="ESA12" s="755"/>
      <c r="ESB12" s="755"/>
      <c r="ESC12" s="755"/>
      <c r="ESD12" s="755"/>
      <c r="ESE12" s="755"/>
      <c r="ESF12" s="755"/>
      <c r="ESG12" s="755"/>
      <c r="ESH12" s="755"/>
      <c r="ESI12" s="755"/>
      <c r="ESJ12" s="755"/>
      <c r="ESK12" s="755"/>
      <c r="ESL12" s="755"/>
      <c r="ESM12" s="755"/>
      <c r="ESN12" s="755"/>
      <c r="ESO12" s="755"/>
      <c r="ESP12" s="755"/>
      <c r="ESQ12" s="755"/>
      <c r="ESR12" s="755"/>
      <c r="ESS12" s="755"/>
      <c r="EST12" s="755"/>
      <c r="ESU12" s="755"/>
      <c r="ESV12" s="755"/>
      <c r="ESW12" s="755"/>
      <c r="ESX12" s="755"/>
      <c r="ESY12" s="755"/>
      <c r="ESZ12" s="755"/>
      <c r="ETA12" s="755"/>
      <c r="ETB12" s="755"/>
      <c r="ETC12" s="755"/>
      <c r="ETD12" s="755"/>
      <c r="ETE12" s="755"/>
      <c r="ETF12" s="755"/>
      <c r="ETG12" s="755"/>
      <c r="ETH12" s="755"/>
      <c r="ETI12" s="755"/>
      <c r="ETJ12" s="755"/>
      <c r="ETK12" s="755"/>
      <c r="ETL12" s="755"/>
      <c r="ETM12" s="755"/>
      <c r="ETN12" s="755"/>
      <c r="ETO12" s="755"/>
      <c r="ETP12" s="755"/>
      <c r="ETQ12" s="755"/>
      <c r="ETR12" s="755"/>
      <c r="ETS12" s="755"/>
      <c r="ETT12" s="755"/>
      <c r="ETU12" s="755"/>
      <c r="ETV12" s="755"/>
      <c r="ETW12" s="755"/>
      <c r="ETX12" s="755"/>
      <c r="ETY12" s="755"/>
      <c r="ETZ12" s="755"/>
      <c r="EUA12" s="755"/>
      <c r="EUB12" s="755"/>
      <c r="EUC12" s="755"/>
      <c r="EUD12" s="755"/>
      <c r="EUE12" s="755"/>
      <c r="EUF12" s="755"/>
      <c r="EUG12" s="755"/>
      <c r="EUH12" s="755"/>
      <c r="EUI12" s="755"/>
      <c r="EUJ12" s="755"/>
      <c r="EUK12" s="755"/>
      <c r="EUL12" s="755"/>
      <c r="EUM12" s="755"/>
      <c r="EUN12" s="755"/>
      <c r="EUO12" s="755"/>
      <c r="EUP12" s="755"/>
      <c r="EUQ12" s="755"/>
      <c r="EUR12" s="755"/>
      <c r="EUS12" s="755"/>
      <c r="EUT12" s="755"/>
      <c r="EUU12" s="755"/>
      <c r="EUV12" s="755"/>
      <c r="EUW12" s="755"/>
      <c r="EUX12" s="755"/>
      <c r="EUY12" s="755"/>
      <c r="EUZ12" s="755"/>
      <c r="EVA12" s="755"/>
      <c r="EVB12" s="755"/>
      <c r="EVC12" s="755"/>
      <c r="EVD12" s="755"/>
      <c r="EVE12" s="755"/>
      <c r="EVF12" s="755"/>
      <c r="EVG12" s="755"/>
      <c r="EVH12" s="755"/>
      <c r="EVI12" s="755"/>
      <c r="EVJ12" s="755"/>
      <c r="EVK12" s="755"/>
      <c r="EVL12" s="755"/>
      <c r="EVM12" s="755"/>
      <c r="EVN12" s="755"/>
      <c r="EVO12" s="755"/>
      <c r="EVP12" s="755"/>
      <c r="EVQ12" s="755"/>
      <c r="EVR12" s="755"/>
      <c r="EVS12" s="755"/>
      <c r="EVT12" s="755"/>
      <c r="EVU12" s="755"/>
      <c r="EVV12" s="755"/>
      <c r="EVW12" s="755"/>
      <c r="EVX12" s="755"/>
      <c r="EVY12" s="755"/>
      <c r="EVZ12" s="755"/>
      <c r="EWA12" s="755"/>
      <c r="EWB12" s="755"/>
      <c r="EWC12" s="755"/>
      <c r="EWD12" s="755"/>
      <c r="EWE12" s="755"/>
      <c r="EWF12" s="755"/>
      <c r="EWG12" s="755"/>
      <c r="EWH12" s="755"/>
      <c r="EWI12" s="755"/>
      <c r="EWJ12" s="755"/>
      <c r="EWK12" s="755"/>
      <c r="EWL12" s="755"/>
      <c r="EWM12" s="755"/>
      <c r="EWN12" s="755"/>
      <c r="EWO12" s="755"/>
      <c r="EWP12" s="755"/>
      <c r="EWQ12" s="755"/>
      <c r="EWR12" s="755"/>
      <c r="EWS12" s="755"/>
      <c r="EWT12" s="755"/>
      <c r="EWU12" s="755"/>
      <c r="EWV12" s="755"/>
      <c r="EWW12" s="755"/>
      <c r="EWX12" s="755"/>
      <c r="EWY12" s="755"/>
      <c r="EWZ12" s="755"/>
      <c r="EXA12" s="755"/>
      <c r="EXB12" s="755"/>
      <c r="EXC12" s="755"/>
      <c r="EXD12" s="755"/>
      <c r="EXE12" s="755"/>
      <c r="EXF12" s="755"/>
      <c r="EXG12" s="755"/>
      <c r="EXH12" s="755"/>
      <c r="EXI12" s="755"/>
      <c r="EXJ12" s="755"/>
      <c r="EXK12" s="755"/>
      <c r="EXL12" s="755"/>
      <c r="EXM12" s="755"/>
      <c r="EXN12" s="755"/>
      <c r="EXO12" s="755"/>
      <c r="EXP12" s="755"/>
      <c r="EXQ12" s="755"/>
      <c r="EXR12" s="755"/>
      <c r="EXS12" s="755"/>
      <c r="EXT12" s="755"/>
      <c r="EXU12" s="755"/>
      <c r="EXV12" s="755"/>
      <c r="EXW12" s="755"/>
      <c r="EXX12" s="755"/>
      <c r="EXY12" s="755"/>
      <c r="EXZ12" s="755"/>
      <c r="EYA12" s="755"/>
      <c r="EYB12" s="755"/>
      <c r="EYC12" s="755"/>
      <c r="EYD12" s="755"/>
      <c r="EYE12" s="755"/>
      <c r="EYF12" s="755"/>
      <c r="EYG12" s="755"/>
      <c r="EYH12" s="755"/>
      <c r="EYI12" s="755"/>
      <c r="EYJ12" s="755"/>
      <c r="EYK12" s="755"/>
      <c r="EYL12" s="755"/>
      <c r="EYM12" s="755"/>
      <c r="EYN12" s="755"/>
      <c r="EYO12" s="755"/>
      <c r="EYP12" s="755"/>
      <c r="EYQ12" s="755"/>
      <c r="EYR12" s="755"/>
      <c r="EYS12" s="755"/>
      <c r="EYT12" s="755"/>
      <c r="EYU12" s="755"/>
      <c r="EYV12" s="755"/>
      <c r="EYW12" s="755"/>
      <c r="EYX12" s="755"/>
      <c r="EYY12" s="755"/>
      <c r="EYZ12" s="755"/>
      <c r="EZA12" s="755"/>
      <c r="EZB12" s="755"/>
      <c r="EZC12" s="755"/>
      <c r="EZD12" s="755"/>
      <c r="EZE12" s="755"/>
      <c r="EZF12" s="755"/>
      <c r="EZG12" s="755"/>
      <c r="EZH12" s="755"/>
      <c r="EZI12" s="755"/>
      <c r="EZJ12" s="755"/>
      <c r="EZK12" s="755"/>
      <c r="EZL12" s="755"/>
      <c r="EZM12" s="755"/>
      <c r="EZN12" s="755"/>
      <c r="EZO12" s="755"/>
      <c r="EZP12" s="755"/>
      <c r="EZQ12" s="755"/>
      <c r="EZR12" s="755"/>
      <c r="EZS12" s="755"/>
      <c r="EZT12" s="755"/>
      <c r="EZU12" s="755"/>
      <c r="EZV12" s="755"/>
      <c r="EZW12" s="755"/>
      <c r="EZX12" s="755"/>
      <c r="EZY12" s="755"/>
      <c r="EZZ12" s="755"/>
      <c r="FAA12" s="755"/>
      <c r="FAB12" s="755"/>
      <c r="FAC12" s="755"/>
      <c r="FAD12" s="755"/>
      <c r="FAE12" s="755"/>
      <c r="FAF12" s="755"/>
      <c r="FAG12" s="755"/>
      <c r="FAH12" s="755"/>
      <c r="FAI12" s="755"/>
      <c r="FAJ12" s="755"/>
      <c r="FAK12" s="755"/>
      <c r="FAL12" s="755"/>
      <c r="FAM12" s="755"/>
      <c r="FAN12" s="755"/>
      <c r="FAO12" s="755"/>
      <c r="FAP12" s="755"/>
      <c r="FAQ12" s="755"/>
      <c r="FAR12" s="755"/>
      <c r="FAS12" s="755"/>
      <c r="FAT12" s="755"/>
      <c r="FAU12" s="755"/>
      <c r="FAV12" s="755"/>
      <c r="FAW12" s="755"/>
      <c r="FAX12" s="755"/>
      <c r="FAY12" s="755"/>
      <c r="FAZ12" s="755"/>
      <c r="FBA12" s="755"/>
      <c r="FBB12" s="755"/>
      <c r="FBC12" s="755"/>
      <c r="FBD12" s="755"/>
      <c r="FBE12" s="755"/>
      <c r="FBF12" s="755"/>
      <c r="FBG12" s="755"/>
      <c r="FBH12" s="755"/>
      <c r="FBI12" s="755"/>
      <c r="FBJ12" s="755"/>
      <c r="FBK12" s="755"/>
      <c r="FBL12" s="755"/>
      <c r="FBM12" s="755"/>
      <c r="FBN12" s="755"/>
      <c r="FBO12" s="755"/>
      <c r="FBP12" s="755"/>
      <c r="FBQ12" s="755"/>
      <c r="FBR12" s="755"/>
      <c r="FBS12" s="755"/>
      <c r="FBT12" s="755"/>
      <c r="FBU12" s="755"/>
      <c r="FBV12" s="755"/>
      <c r="FBW12" s="755"/>
      <c r="FBX12" s="755"/>
      <c r="FBY12" s="755"/>
      <c r="FBZ12" s="755"/>
      <c r="FCA12" s="755"/>
      <c r="FCB12" s="755"/>
      <c r="FCC12" s="755"/>
      <c r="FCD12" s="755"/>
      <c r="FCE12" s="755"/>
      <c r="FCF12" s="755"/>
      <c r="FCG12" s="755"/>
      <c r="FCH12" s="755"/>
      <c r="FCI12" s="755"/>
      <c r="FCJ12" s="755"/>
      <c r="FCK12" s="755"/>
      <c r="FCL12" s="755"/>
      <c r="FCM12" s="755"/>
      <c r="FCN12" s="755"/>
      <c r="FCO12" s="755"/>
      <c r="FCP12" s="755"/>
      <c r="FCQ12" s="755"/>
      <c r="FCR12" s="755"/>
      <c r="FCS12" s="755"/>
      <c r="FCT12" s="755"/>
      <c r="FCU12" s="755"/>
      <c r="FCV12" s="755"/>
      <c r="FCW12" s="755"/>
      <c r="FCX12" s="755"/>
      <c r="FCY12" s="755"/>
      <c r="FCZ12" s="755"/>
      <c r="FDA12" s="755"/>
      <c r="FDB12" s="755"/>
      <c r="FDC12" s="755"/>
      <c r="FDD12" s="755"/>
      <c r="FDE12" s="755"/>
      <c r="FDF12" s="755"/>
      <c r="FDG12" s="755"/>
      <c r="FDH12" s="755"/>
      <c r="FDI12" s="755"/>
      <c r="FDJ12" s="755"/>
      <c r="FDK12" s="755"/>
      <c r="FDL12" s="755"/>
      <c r="FDM12" s="755"/>
      <c r="FDN12" s="755"/>
      <c r="FDO12" s="755"/>
      <c r="FDP12" s="755"/>
      <c r="FDQ12" s="755"/>
      <c r="FDR12" s="755"/>
      <c r="FDS12" s="755"/>
      <c r="FDT12" s="755"/>
      <c r="FDU12" s="755"/>
      <c r="FDV12" s="755"/>
      <c r="FDW12" s="755"/>
      <c r="FDX12" s="755"/>
      <c r="FDY12" s="755"/>
      <c r="FDZ12" s="755"/>
      <c r="FEA12" s="755"/>
      <c r="FEB12" s="755"/>
      <c r="FEC12" s="755"/>
      <c r="FED12" s="755"/>
      <c r="FEE12" s="755"/>
      <c r="FEF12" s="755"/>
      <c r="FEG12" s="755"/>
      <c r="FEH12" s="755"/>
      <c r="FEI12" s="755"/>
      <c r="FEJ12" s="755"/>
      <c r="FEK12" s="755"/>
      <c r="FEL12" s="755"/>
      <c r="FEM12" s="755"/>
      <c r="FEN12" s="755"/>
      <c r="FEO12" s="755"/>
      <c r="FEP12" s="755"/>
      <c r="FEQ12" s="755"/>
      <c r="FER12" s="755"/>
      <c r="FES12" s="755"/>
      <c r="FET12" s="755"/>
      <c r="FEU12" s="755"/>
      <c r="FEV12" s="755"/>
      <c r="FEW12" s="755"/>
      <c r="FEX12" s="755"/>
      <c r="FEY12" s="755"/>
      <c r="FEZ12" s="755"/>
      <c r="FFA12" s="755"/>
      <c r="FFB12" s="755"/>
      <c r="FFC12" s="755"/>
      <c r="FFD12" s="755"/>
      <c r="FFE12" s="755"/>
      <c r="FFF12" s="755"/>
      <c r="FFG12" s="755"/>
      <c r="FFH12" s="755"/>
      <c r="FFI12" s="755"/>
      <c r="FFJ12" s="755"/>
      <c r="FFK12" s="755"/>
      <c r="FFL12" s="755"/>
      <c r="FFM12" s="755"/>
      <c r="FFN12" s="755"/>
      <c r="FFO12" s="755"/>
      <c r="FFP12" s="755"/>
      <c r="FFQ12" s="755"/>
      <c r="FFR12" s="755"/>
      <c r="FFS12" s="755"/>
      <c r="FFT12" s="755"/>
      <c r="FFU12" s="755"/>
      <c r="FFV12" s="755"/>
      <c r="FFW12" s="755"/>
      <c r="FFX12" s="755"/>
      <c r="FFY12" s="755"/>
      <c r="FFZ12" s="755"/>
      <c r="FGA12" s="755"/>
      <c r="FGB12" s="755"/>
      <c r="FGC12" s="755"/>
      <c r="FGD12" s="755"/>
      <c r="FGE12" s="755"/>
      <c r="FGF12" s="755"/>
      <c r="FGG12" s="755"/>
      <c r="FGH12" s="755"/>
      <c r="FGI12" s="755"/>
      <c r="FGJ12" s="755"/>
      <c r="FGK12" s="755"/>
      <c r="FGL12" s="755"/>
      <c r="FGM12" s="755"/>
      <c r="FGN12" s="755"/>
      <c r="FGO12" s="755"/>
      <c r="FGP12" s="755"/>
      <c r="FGQ12" s="755"/>
      <c r="FGR12" s="755"/>
      <c r="FGS12" s="755"/>
      <c r="FGT12" s="755"/>
      <c r="FGU12" s="755"/>
      <c r="FGV12" s="755"/>
      <c r="FGW12" s="755"/>
      <c r="FGX12" s="755"/>
      <c r="FGY12" s="755"/>
      <c r="FGZ12" s="755"/>
      <c r="FHA12" s="755"/>
      <c r="FHB12" s="755"/>
      <c r="FHC12" s="755"/>
      <c r="FHD12" s="755"/>
      <c r="FHE12" s="755"/>
      <c r="FHF12" s="755"/>
      <c r="FHG12" s="755"/>
      <c r="FHH12" s="755"/>
      <c r="FHI12" s="755"/>
      <c r="FHJ12" s="755"/>
      <c r="FHK12" s="755"/>
      <c r="FHL12" s="755"/>
      <c r="FHM12" s="755"/>
      <c r="FHN12" s="755"/>
      <c r="FHO12" s="755"/>
      <c r="FHP12" s="755"/>
      <c r="FHQ12" s="755"/>
      <c r="FHR12" s="755"/>
      <c r="FHS12" s="755"/>
      <c r="FHT12" s="755"/>
      <c r="FHU12" s="755"/>
      <c r="FHV12" s="755"/>
      <c r="FHW12" s="755"/>
      <c r="FHX12" s="755"/>
      <c r="FHY12" s="755"/>
      <c r="FHZ12" s="755"/>
      <c r="FIA12" s="755"/>
      <c r="FIB12" s="755"/>
      <c r="FIC12" s="755"/>
      <c r="FID12" s="755"/>
      <c r="FIE12" s="755"/>
      <c r="FIF12" s="755"/>
      <c r="FIG12" s="755"/>
      <c r="FIH12" s="755"/>
      <c r="FII12" s="755"/>
      <c r="FIJ12" s="755"/>
      <c r="FIK12" s="755"/>
      <c r="FIL12" s="755"/>
      <c r="FIM12" s="755"/>
      <c r="FIN12" s="755"/>
      <c r="FIO12" s="755"/>
      <c r="FIP12" s="755"/>
      <c r="FIQ12" s="755"/>
      <c r="FIR12" s="755"/>
      <c r="FIS12" s="755"/>
      <c r="FIT12" s="755"/>
      <c r="FIU12" s="755"/>
      <c r="FIV12" s="755"/>
      <c r="FIW12" s="755"/>
      <c r="FIX12" s="755"/>
      <c r="FIY12" s="755"/>
      <c r="FIZ12" s="755"/>
      <c r="FJA12" s="755"/>
      <c r="FJB12" s="755"/>
      <c r="FJC12" s="755"/>
      <c r="FJD12" s="755"/>
      <c r="FJE12" s="755"/>
      <c r="FJF12" s="755"/>
      <c r="FJG12" s="755"/>
      <c r="FJH12" s="755"/>
      <c r="FJI12" s="755"/>
      <c r="FJJ12" s="755"/>
      <c r="FJK12" s="755"/>
      <c r="FJL12" s="755"/>
      <c r="FJM12" s="755"/>
      <c r="FJN12" s="755"/>
      <c r="FJO12" s="755"/>
      <c r="FJP12" s="755"/>
      <c r="FJQ12" s="755"/>
      <c r="FJR12" s="755"/>
      <c r="FJS12" s="755"/>
      <c r="FJT12" s="755"/>
      <c r="FJU12" s="755"/>
      <c r="FJV12" s="755"/>
      <c r="FJW12" s="755"/>
      <c r="FJX12" s="755"/>
      <c r="FJY12" s="755"/>
      <c r="FJZ12" s="755"/>
      <c r="FKA12" s="755"/>
      <c r="FKB12" s="755"/>
      <c r="FKC12" s="755"/>
      <c r="FKD12" s="755"/>
      <c r="FKE12" s="755"/>
      <c r="FKF12" s="755"/>
      <c r="FKG12" s="755"/>
      <c r="FKH12" s="755"/>
      <c r="FKI12" s="755"/>
      <c r="FKJ12" s="755"/>
      <c r="FKK12" s="755"/>
      <c r="FKL12" s="755"/>
      <c r="FKM12" s="755"/>
      <c r="FKN12" s="755"/>
      <c r="FKO12" s="755"/>
      <c r="FKP12" s="755"/>
      <c r="FKQ12" s="755"/>
      <c r="FKR12" s="755"/>
      <c r="FKS12" s="755"/>
      <c r="FKT12" s="755"/>
      <c r="FKU12" s="755"/>
      <c r="FKV12" s="755"/>
      <c r="FKW12" s="755"/>
      <c r="FKX12" s="755"/>
      <c r="FKY12" s="755"/>
      <c r="FKZ12" s="755"/>
      <c r="FLA12" s="755"/>
      <c r="FLB12" s="755"/>
      <c r="FLC12" s="755"/>
      <c r="FLD12" s="755"/>
      <c r="FLE12" s="755"/>
      <c r="FLF12" s="755"/>
      <c r="FLG12" s="755"/>
      <c r="FLH12" s="755"/>
      <c r="FLI12" s="755"/>
      <c r="FLJ12" s="755"/>
      <c r="FLK12" s="755"/>
      <c r="FLL12" s="755"/>
      <c r="FLM12" s="755"/>
      <c r="FLN12" s="755"/>
      <c r="FLO12" s="755"/>
      <c r="FLP12" s="755"/>
      <c r="FLQ12" s="755"/>
      <c r="FLR12" s="755"/>
      <c r="FLS12" s="755"/>
      <c r="FLT12" s="755"/>
      <c r="FLU12" s="755"/>
      <c r="FLV12" s="755"/>
      <c r="FLW12" s="755"/>
      <c r="FLX12" s="755"/>
      <c r="FLY12" s="755"/>
      <c r="FLZ12" s="755"/>
      <c r="FMA12" s="755"/>
      <c r="FMB12" s="755"/>
      <c r="FMC12" s="755"/>
      <c r="FMD12" s="755"/>
      <c r="FME12" s="755"/>
      <c r="FMF12" s="755"/>
      <c r="FMG12" s="755"/>
      <c r="FMH12" s="755"/>
      <c r="FMI12" s="755"/>
      <c r="FMJ12" s="755"/>
      <c r="FMK12" s="755"/>
      <c r="FML12" s="755"/>
      <c r="FMM12" s="755"/>
      <c r="FMN12" s="755"/>
      <c r="FMO12" s="755"/>
      <c r="FMP12" s="755"/>
      <c r="FMQ12" s="755"/>
      <c r="FMR12" s="755"/>
      <c r="FMS12" s="755"/>
      <c r="FMT12" s="755"/>
      <c r="FMU12" s="755"/>
      <c r="FMV12" s="755"/>
      <c r="FMW12" s="755"/>
      <c r="FMX12" s="755"/>
      <c r="FMY12" s="755"/>
      <c r="FMZ12" s="755"/>
      <c r="FNA12" s="755"/>
      <c r="FNB12" s="755"/>
      <c r="FNC12" s="755"/>
      <c r="FND12" s="755"/>
      <c r="FNE12" s="755"/>
      <c r="FNF12" s="755"/>
      <c r="FNG12" s="755"/>
      <c r="FNH12" s="755"/>
      <c r="FNI12" s="755"/>
      <c r="FNJ12" s="755"/>
      <c r="FNK12" s="755"/>
      <c r="FNL12" s="755"/>
      <c r="FNM12" s="755"/>
      <c r="FNN12" s="755"/>
      <c r="FNO12" s="755"/>
      <c r="FNP12" s="755"/>
      <c r="FNQ12" s="755"/>
      <c r="FNR12" s="755"/>
      <c r="FNS12" s="755"/>
      <c r="FNT12" s="755"/>
      <c r="FNU12" s="755"/>
      <c r="FNV12" s="755"/>
      <c r="FNW12" s="755"/>
      <c r="FNX12" s="755"/>
      <c r="FNY12" s="755"/>
      <c r="FNZ12" s="755"/>
      <c r="FOA12" s="755"/>
      <c r="FOB12" s="755"/>
      <c r="FOC12" s="755"/>
      <c r="FOD12" s="755"/>
      <c r="FOE12" s="755"/>
      <c r="FOF12" s="755"/>
      <c r="FOG12" s="755"/>
      <c r="FOH12" s="755"/>
      <c r="FOI12" s="755"/>
      <c r="FOJ12" s="755"/>
      <c r="FOK12" s="755"/>
      <c r="FOL12" s="755"/>
      <c r="FOM12" s="755"/>
      <c r="FON12" s="755"/>
      <c r="FOO12" s="755"/>
      <c r="FOP12" s="755"/>
      <c r="FOQ12" s="755"/>
      <c r="FOR12" s="755"/>
      <c r="FOS12" s="755"/>
      <c r="FOT12" s="755"/>
      <c r="FOU12" s="755"/>
      <c r="FOV12" s="755"/>
      <c r="FOW12" s="755"/>
      <c r="FOX12" s="755"/>
      <c r="FOY12" s="755"/>
      <c r="FOZ12" s="755"/>
      <c r="FPA12" s="755"/>
      <c r="FPB12" s="755"/>
      <c r="FPC12" s="755"/>
      <c r="FPD12" s="755"/>
      <c r="FPE12" s="755"/>
      <c r="FPF12" s="755"/>
      <c r="FPG12" s="755"/>
      <c r="FPH12" s="755"/>
      <c r="FPI12" s="755"/>
      <c r="FPJ12" s="755"/>
      <c r="FPK12" s="755"/>
      <c r="FPL12" s="755"/>
      <c r="FPM12" s="755"/>
      <c r="FPN12" s="755"/>
      <c r="FPO12" s="755"/>
      <c r="FPP12" s="755"/>
      <c r="FPQ12" s="755"/>
      <c r="FPR12" s="755"/>
      <c r="FPS12" s="755"/>
      <c r="FPT12" s="755"/>
      <c r="FPU12" s="755"/>
      <c r="FPV12" s="755"/>
      <c r="FPW12" s="755"/>
      <c r="FPX12" s="755"/>
      <c r="FPY12" s="755"/>
      <c r="FPZ12" s="755"/>
      <c r="FQA12" s="755"/>
      <c r="FQB12" s="755"/>
      <c r="FQC12" s="755"/>
      <c r="FQD12" s="755"/>
      <c r="FQE12" s="755"/>
      <c r="FQF12" s="755"/>
      <c r="FQG12" s="755"/>
      <c r="FQH12" s="755"/>
      <c r="FQI12" s="755"/>
      <c r="FQJ12" s="755"/>
      <c r="FQK12" s="755"/>
      <c r="FQL12" s="755"/>
      <c r="FQM12" s="755"/>
      <c r="FQN12" s="755"/>
      <c r="FQO12" s="755"/>
      <c r="FQP12" s="755"/>
      <c r="FQQ12" s="755"/>
      <c r="FQR12" s="755"/>
      <c r="FQS12" s="755"/>
      <c r="FQT12" s="755"/>
      <c r="FQU12" s="755"/>
      <c r="FQV12" s="755"/>
      <c r="FQW12" s="755"/>
      <c r="FQX12" s="755"/>
      <c r="FQY12" s="755"/>
      <c r="FQZ12" s="755"/>
      <c r="FRA12" s="755"/>
      <c r="FRB12" s="755"/>
      <c r="FRC12" s="755"/>
      <c r="FRD12" s="755"/>
      <c r="FRE12" s="755"/>
      <c r="FRF12" s="755"/>
      <c r="FRG12" s="755"/>
      <c r="FRH12" s="755"/>
      <c r="FRI12" s="755"/>
      <c r="FRJ12" s="755"/>
      <c r="FRK12" s="755"/>
      <c r="FRL12" s="755"/>
      <c r="FRM12" s="755"/>
      <c r="FRN12" s="755"/>
      <c r="FRO12" s="755"/>
      <c r="FRP12" s="755"/>
      <c r="FRQ12" s="755"/>
      <c r="FRR12" s="755"/>
      <c r="FRS12" s="755"/>
      <c r="FRT12" s="755"/>
      <c r="FRU12" s="755"/>
      <c r="FRV12" s="755"/>
      <c r="FRW12" s="755"/>
      <c r="FRX12" s="755"/>
      <c r="FRY12" s="755"/>
      <c r="FRZ12" s="755"/>
      <c r="FSA12" s="755"/>
      <c r="FSB12" s="755"/>
      <c r="FSC12" s="755"/>
      <c r="FSD12" s="755"/>
      <c r="FSE12" s="755"/>
      <c r="FSF12" s="755"/>
      <c r="FSG12" s="755"/>
      <c r="FSH12" s="755"/>
      <c r="FSI12" s="755"/>
      <c r="FSJ12" s="755"/>
      <c r="FSK12" s="755"/>
      <c r="FSL12" s="755"/>
      <c r="FSM12" s="755"/>
      <c r="FSN12" s="755"/>
      <c r="FSO12" s="755"/>
      <c r="FSP12" s="755"/>
      <c r="FSQ12" s="755"/>
      <c r="FSR12" s="755"/>
      <c r="FSS12" s="755"/>
      <c r="FST12" s="755"/>
      <c r="FSU12" s="755"/>
      <c r="FSV12" s="755"/>
      <c r="FSW12" s="755"/>
      <c r="FSX12" s="755"/>
      <c r="FSY12" s="755"/>
      <c r="FSZ12" s="755"/>
      <c r="FTA12" s="755"/>
      <c r="FTB12" s="755"/>
      <c r="FTC12" s="755"/>
      <c r="FTD12" s="755"/>
      <c r="FTE12" s="755"/>
      <c r="FTF12" s="755"/>
      <c r="FTG12" s="755"/>
      <c r="FTH12" s="755"/>
      <c r="FTI12" s="755"/>
      <c r="FTJ12" s="755"/>
      <c r="FTK12" s="755"/>
      <c r="FTL12" s="755"/>
      <c r="FTM12" s="755"/>
      <c r="FTN12" s="755"/>
      <c r="FTO12" s="755"/>
      <c r="FTP12" s="755"/>
      <c r="FTQ12" s="755"/>
      <c r="FTR12" s="755"/>
      <c r="FTS12" s="755"/>
      <c r="FTT12" s="755"/>
      <c r="FTU12" s="755"/>
      <c r="FTV12" s="755"/>
      <c r="FTW12" s="755"/>
      <c r="FTX12" s="755"/>
      <c r="FTY12" s="755"/>
      <c r="FTZ12" s="755"/>
      <c r="FUA12" s="755"/>
      <c r="FUB12" s="755"/>
      <c r="FUC12" s="755"/>
      <c r="FUD12" s="755"/>
      <c r="FUE12" s="755"/>
      <c r="FUF12" s="755"/>
      <c r="FUG12" s="755"/>
      <c r="FUH12" s="755"/>
      <c r="FUI12" s="755"/>
      <c r="FUJ12" s="755"/>
      <c r="FUK12" s="755"/>
      <c r="FUL12" s="755"/>
      <c r="FUM12" s="755"/>
      <c r="FUN12" s="755"/>
      <c r="FUO12" s="755"/>
      <c r="FUP12" s="755"/>
      <c r="FUQ12" s="755"/>
      <c r="FUR12" s="755"/>
      <c r="FUS12" s="755"/>
      <c r="FUT12" s="755"/>
      <c r="FUU12" s="755"/>
      <c r="FUV12" s="755"/>
      <c r="FUW12" s="755"/>
      <c r="FUX12" s="755"/>
      <c r="FUY12" s="755"/>
      <c r="FUZ12" s="755"/>
      <c r="FVA12" s="755"/>
      <c r="FVB12" s="755"/>
      <c r="FVC12" s="755"/>
      <c r="FVD12" s="755"/>
      <c r="FVE12" s="755"/>
      <c r="FVF12" s="755"/>
      <c r="FVG12" s="755"/>
      <c r="FVH12" s="755"/>
      <c r="FVI12" s="755"/>
      <c r="FVJ12" s="755"/>
      <c r="FVK12" s="755"/>
      <c r="FVL12" s="755"/>
      <c r="FVM12" s="755"/>
      <c r="FVN12" s="755"/>
      <c r="FVO12" s="755"/>
      <c r="FVP12" s="755"/>
      <c r="FVQ12" s="755"/>
      <c r="FVR12" s="755"/>
      <c r="FVS12" s="755"/>
      <c r="FVT12" s="755"/>
      <c r="FVU12" s="755"/>
      <c r="FVV12" s="755"/>
      <c r="FVW12" s="755"/>
      <c r="FVX12" s="755"/>
      <c r="FVY12" s="755"/>
      <c r="FVZ12" s="755"/>
      <c r="FWA12" s="755"/>
      <c r="FWB12" s="755"/>
      <c r="FWC12" s="755"/>
      <c r="FWD12" s="755"/>
      <c r="FWE12" s="755"/>
      <c r="FWF12" s="755"/>
      <c r="FWG12" s="755"/>
      <c r="FWH12" s="755"/>
      <c r="FWI12" s="755"/>
      <c r="FWJ12" s="755"/>
      <c r="FWK12" s="755"/>
      <c r="FWL12" s="755"/>
      <c r="FWM12" s="755"/>
      <c r="FWN12" s="755"/>
      <c r="FWO12" s="755"/>
      <c r="FWP12" s="755"/>
      <c r="FWQ12" s="755"/>
      <c r="FWR12" s="755"/>
      <c r="FWS12" s="755"/>
      <c r="FWT12" s="755"/>
      <c r="FWU12" s="755"/>
      <c r="FWV12" s="755"/>
      <c r="FWW12" s="755"/>
      <c r="FWX12" s="755"/>
      <c r="FWY12" s="755"/>
      <c r="FWZ12" s="755"/>
      <c r="FXA12" s="755"/>
      <c r="FXB12" s="755"/>
      <c r="FXC12" s="755"/>
      <c r="FXD12" s="755"/>
      <c r="FXE12" s="755"/>
      <c r="FXF12" s="755"/>
      <c r="FXG12" s="755"/>
      <c r="FXH12" s="755"/>
      <c r="FXI12" s="755"/>
      <c r="FXJ12" s="755"/>
      <c r="FXK12" s="755"/>
      <c r="FXL12" s="755"/>
      <c r="FXM12" s="755"/>
      <c r="FXN12" s="755"/>
      <c r="FXO12" s="755"/>
      <c r="FXP12" s="755"/>
      <c r="FXQ12" s="755"/>
      <c r="FXR12" s="755"/>
      <c r="FXS12" s="755"/>
      <c r="FXT12" s="755"/>
      <c r="FXU12" s="755"/>
      <c r="FXV12" s="755"/>
      <c r="FXW12" s="755"/>
      <c r="FXX12" s="755"/>
      <c r="FXY12" s="755"/>
      <c r="FXZ12" s="755"/>
      <c r="FYA12" s="755"/>
      <c r="FYB12" s="755"/>
      <c r="FYC12" s="755"/>
      <c r="FYD12" s="755"/>
      <c r="FYE12" s="755"/>
      <c r="FYF12" s="755"/>
      <c r="FYG12" s="755"/>
      <c r="FYH12" s="755"/>
      <c r="FYI12" s="755"/>
      <c r="FYJ12" s="755"/>
      <c r="FYK12" s="755"/>
      <c r="FYL12" s="755"/>
      <c r="FYM12" s="755"/>
      <c r="FYN12" s="755"/>
      <c r="FYO12" s="755"/>
      <c r="FYP12" s="755"/>
      <c r="FYQ12" s="755"/>
      <c r="FYR12" s="755"/>
      <c r="FYS12" s="755"/>
      <c r="FYT12" s="755"/>
      <c r="FYU12" s="755"/>
      <c r="FYV12" s="755"/>
      <c r="FYW12" s="755"/>
      <c r="FYX12" s="755"/>
      <c r="FYY12" s="755"/>
      <c r="FYZ12" s="755"/>
      <c r="FZA12" s="755"/>
      <c r="FZB12" s="755"/>
      <c r="FZC12" s="755"/>
      <c r="FZD12" s="755"/>
      <c r="FZE12" s="755"/>
      <c r="FZF12" s="755"/>
      <c r="FZG12" s="755"/>
      <c r="FZH12" s="755"/>
      <c r="FZI12" s="755"/>
      <c r="FZJ12" s="755"/>
      <c r="FZK12" s="755"/>
      <c r="FZL12" s="755"/>
      <c r="FZM12" s="755"/>
      <c r="FZN12" s="755"/>
      <c r="FZO12" s="755"/>
      <c r="FZP12" s="755"/>
      <c r="FZQ12" s="755"/>
      <c r="FZR12" s="755"/>
      <c r="FZS12" s="755"/>
      <c r="FZT12" s="755"/>
      <c r="FZU12" s="755"/>
      <c r="FZV12" s="755"/>
      <c r="FZW12" s="755"/>
      <c r="FZX12" s="755"/>
      <c r="FZY12" s="755"/>
      <c r="FZZ12" s="755"/>
      <c r="GAA12" s="755"/>
      <c r="GAB12" s="755"/>
      <c r="GAC12" s="755"/>
      <c r="GAD12" s="755"/>
      <c r="GAE12" s="755"/>
      <c r="GAF12" s="755"/>
      <c r="GAG12" s="755"/>
      <c r="GAH12" s="755"/>
      <c r="GAI12" s="755"/>
      <c r="GAJ12" s="755"/>
      <c r="GAK12" s="755"/>
      <c r="GAL12" s="755"/>
      <c r="GAM12" s="755"/>
      <c r="GAN12" s="755"/>
      <c r="GAO12" s="755"/>
      <c r="GAP12" s="755"/>
      <c r="GAQ12" s="755"/>
      <c r="GAR12" s="755"/>
      <c r="GAS12" s="755"/>
      <c r="GAT12" s="755"/>
      <c r="GAU12" s="755"/>
      <c r="GAV12" s="755"/>
      <c r="GAW12" s="755"/>
      <c r="GAX12" s="755"/>
      <c r="GAY12" s="755"/>
      <c r="GAZ12" s="755"/>
      <c r="GBA12" s="755"/>
      <c r="GBB12" s="755"/>
      <c r="GBC12" s="755"/>
      <c r="GBD12" s="755"/>
      <c r="GBE12" s="755"/>
      <c r="GBF12" s="755"/>
      <c r="GBG12" s="755"/>
      <c r="GBH12" s="755"/>
      <c r="GBI12" s="755"/>
      <c r="GBJ12" s="755"/>
      <c r="GBK12" s="755"/>
      <c r="GBL12" s="755"/>
      <c r="GBM12" s="755"/>
      <c r="GBN12" s="755"/>
      <c r="GBO12" s="755"/>
      <c r="GBP12" s="755"/>
      <c r="GBQ12" s="755"/>
      <c r="GBR12" s="755"/>
      <c r="GBS12" s="755"/>
      <c r="GBT12" s="755"/>
      <c r="GBU12" s="755"/>
      <c r="GBV12" s="755"/>
      <c r="GBW12" s="755"/>
      <c r="GBX12" s="755"/>
      <c r="GBY12" s="755"/>
      <c r="GBZ12" s="755"/>
      <c r="GCA12" s="755"/>
      <c r="GCB12" s="755"/>
      <c r="GCC12" s="755"/>
      <c r="GCD12" s="755"/>
      <c r="GCE12" s="755"/>
      <c r="GCF12" s="755"/>
      <c r="GCG12" s="755"/>
      <c r="GCH12" s="755"/>
      <c r="GCI12" s="755"/>
      <c r="GCJ12" s="755"/>
      <c r="GCK12" s="755"/>
      <c r="GCL12" s="755"/>
      <c r="GCM12" s="755"/>
      <c r="GCN12" s="755"/>
      <c r="GCO12" s="755"/>
      <c r="GCP12" s="755"/>
      <c r="GCQ12" s="755"/>
      <c r="GCR12" s="755"/>
      <c r="GCS12" s="755"/>
      <c r="GCT12" s="755"/>
      <c r="GCU12" s="755"/>
      <c r="GCV12" s="755"/>
      <c r="GCW12" s="755"/>
      <c r="GCX12" s="755"/>
      <c r="GCY12" s="755"/>
      <c r="GCZ12" s="755"/>
      <c r="GDA12" s="755"/>
      <c r="GDB12" s="755"/>
      <c r="GDC12" s="755"/>
      <c r="GDD12" s="755"/>
      <c r="GDE12" s="755"/>
      <c r="GDF12" s="755"/>
      <c r="GDG12" s="755"/>
      <c r="GDH12" s="755"/>
      <c r="GDI12" s="755"/>
      <c r="GDJ12" s="755"/>
      <c r="GDK12" s="755"/>
      <c r="GDL12" s="755"/>
      <c r="GDM12" s="755"/>
      <c r="GDN12" s="755"/>
      <c r="GDO12" s="755"/>
      <c r="GDP12" s="755"/>
      <c r="GDQ12" s="755"/>
      <c r="GDR12" s="755"/>
      <c r="GDS12" s="755"/>
      <c r="GDT12" s="755"/>
      <c r="GDU12" s="755"/>
      <c r="GDV12" s="755"/>
      <c r="GDW12" s="755"/>
      <c r="GDX12" s="755"/>
      <c r="GDY12" s="755"/>
      <c r="GDZ12" s="755"/>
      <c r="GEA12" s="755"/>
      <c r="GEB12" s="755"/>
      <c r="GEC12" s="755"/>
      <c r="GED12" s="755"/>
      <c r="GEE12" s="755"/>
      <c r="GEF12" s="755"/>
      <c r="GEG12" s="755"/>
      <c r="GEH12" s="755"/>
      <c r="GEI12" s="755"/>
      <c r="GEJ12" s="755"/>
      <c r="GEK12" s="755"/>
      <c r="GEL12" s="755"/>
      <c r="GEM12" s="755"/>
      <c r="GEN12" s="755"/>
      <c r="GEO12" s="755"/>
      <c r="GEP12" s="755"/>
      <c r="GEQ12" s="755"/>
      <c r="GER12" s="755"/>
      <c r="GES12" s="755"/>
      <c r="GET12" s="755"/>
      <c r="GEU12" s="755"/>
      <c r="GEV12" s="755"/>
      <c r="GEW12" s="755"/>
      <c r="GEX12" s="755"/>
      <c r="GEY12" s="755"/>
      <c r="GEZ12" s="755"/>
      <c r="GFA12" s="755"/>
      <c r="GFB12" s="755"/>
      <c r="GFC12" s="755"/>
      <c r="GFD12" s="755"/>
      <c r="GFE12" s="755"/>
      <c r="GFF12" s="755"/>
      <c r="GFG12" s="755"/>
      <c r="GFH12" s="755"/>
      <c r="GFI12" s="755"/>
      <c r="GFJ12" s="755"/>
      <c r="GFK12" s="755"/>
      <c r="GFL12" s="755"/>
      <c r="GFM12" s="755"/>
      <c r="GFN12" s="755"/>
      <c r="GFO12" s="755"/>
      <c r="GFP12" s="755"/>
      <c r="GFQ12" s="755"/>
      <c r="GFR12" s="755"/>
      <c r="GFS12" s="755"/>
      <c r="GFT12" s="755"/>
      <c r="GFU12" s="755"/>
      <c r="GFV12" s="755"/>
      <c r="GFW12" s="755"/>
      <c r="GFX12" s="755"/>
      <c r="GFY12" s="755"/>
      <c r="GFZ12" s="755"/>
      <c r="GGA12" s="755"/>
      <c r="GGB12" s="755"/>
      <c r="GGC12" s="755"/>
      <c r="GGD12" s="755"/>
      <c r="GGE12" s="755"/>
      <c r="GGF12" s="755"/>
      <c r="GGG12" s="755"/>
      <c r="GGH12" s="755"/>
      <c r="GGI12" s="755"/>
      <c r="GGJ12" s="755"/>
      <c r="GGK12" s="755"/>
      <c r="GGL12" s="755"/>
      <c r="GGM12" s="755"/>
      <c r="GGN12" s="755"/>
      <c r="GGO12" s="755"/>
      <c r="GGP12" s="755"/>
      <c r="GGQ12" s="755"/>
      <c r="GGR12" s="755"/>
      <c r="GGS12" s="755"/>
      <c r="GGT12" s="755"/>
      <c r="GGU12" s="755"/>
      <c r="GGV12" s="755"/>
      <c r="GGW12" s="755"/>
      <c r="GGX12" s="755"/>
      <c r="GGY12" s="755"/>
      <c r="GGZ12" s="755"/>
      <c r="GHA12" s="755"/>
      <c r="GHB12" s="755"/>
      <c r="GHC12" s="755"/>
      <c r="GHD12" s="755"/>
      <c r="GHE12" s="755"/>
      <c r="GHF12" s="755"/>
      <c r="GHG12" s="755"/>
      <c r="GHH12" s="755"/>
      <c r="GHI12" s="755"/>
      <c r="GHJ12" s="755"/>
      <c r="GHK12" s="755"/>
      <c r="GHL12" s="755"/>
      <c r="GHM12" s="755"/>
      <c r="GHN12" s="755"/>
      <c r="GHO12" s="755"/>
      <c r="GHP12" s="755"/>
      <c r="GHQ12" s="755"/>
      <c r="GHR12" s="755"/>
      <c r="GHS12" s="755"/>
      <c r="GHT12" s="755"/>
      <c r="GHU12" s="755"/>
      <c r="GHV12" s="755"/>
      <c r="GHW12" s="755"/>
      <c r="GHX12" s="755"/>
      <c r="GHY12" s="755"/>
      <c r="GHZ12" s="755"/>
      <c r="GIA12" s="755"/>
      <c r="GIB12" s="755"/>
      <c r="GIC12" s="755"/>
      <c r="GID12" s="755"/>
      <c r="GIE12" s="755"/>
      <c r="GIF12" s="755"/>
      <c r="GIG12" s="755"/>
      <c r="GIH12" s="755"/>
      <c r="GII12" s="755"/>
      <c r="GIJ12" s="755"/>
      <c r="GIK12" s="755"/>
      <c r="GIL12" s="755"/>
      <c r="GIM12" s="755"/>
      <c r="GIN12" s="755"/>
      <c r="GIO12" s="755"/>
      <c r="GIP12" s="755"/>
      <c r="GIQ12" s="755"/>
      <c r="GIR12" s="755"/>
      <c r="GIS12" s="755"/>
      <c r="GIT12" s="755"/>
      <c r="GIU12" s="755"/>
      <c r="GIV12" s="755"/>
      <c r="GIW12" s="755"/>
      <c r="GIX12" s="755"/>
      <c r="GIY12" s="755"/>
      <c r="GIZ12" s="755"/>
      <c r="GJA12" s="755"/>
      <c r="GJB12" s="755"/>
      <c r="GJC12" s="755"/>
      <c r="GJD12" s="755"/>
      <c r="GJE12" s="755"/>
      <c r="GJF12" s="755"/>
      <c r="GJG12" s="755"/>
      <c r="GJH12" s="755"/>
      <c r="GJI12" s="755"/>
      <c r="GJJ12" s="755"/>
      <c r="GJK12" s="755"/>
      <c r="GJL12" s="755"/>
      <c r="GJM12" s="755"/>
      <c r="GJN12" s="755"/>
      <c r="GJO12" s="755"/>
      <c r="GJP12" s="755"/>
      <c r="GJQ12" s="755"/>
      <c r="GJR12" s="755"/>
      <c r="GJS12" s="755"/>
      <c r="GJT12" s="755"/>
      <c r="GJU12" s="755"/>
      <c r="GJV12" s="755"/>
      <c r="GJW12" s="755"/>
      <c r="GJX12" s="755"/>
      <c r="GJY12" s="755"/>
      <c r="GJZ12" s="755"/>
      <c r="GKA12" s="755"/>
      <c r="GKB12" s="755"/>
      <c r="GKC12" s="755"/>
      <c r="GKD12" s="755"/>
      <c r="GKE12" s="755"/>
      <c r="GKF12" s="755"/>
      <c r="GKG12" s="755"/>
      <c r="GKH12" s="755"/>
      <c r="GKI12" s="755"/>
      <c r="GKJ12" s="755"/>
      <c r="GKK12" s="755"/>
      <c r="GKL12" s="755"/>
      <c r="GKM12" s="755"/>
      <c r="GKN12" s="755"/>
      <c r="GKO12" s="755"/>
      <c r="GKP12" s="755"/>
      <c r="GKQ12" s="755"/>
      <c r="GKR12" s="755"/>
      <c r="GKS12" s="755"/>
      <c r="GKT12" s="755"/>
      <c r="GKU12" s="755"/>
      <c r="GKV12" s="755"/>
      <c r="GKW12" s="755"/>
      <c r="GKX12" s="755"/>
      <c r="GKY12" s="755"/>
      <c r="GKZ12" s="755"/>
      <c r="GLA12" s="755"/>
      <c r="GLB12" s="755"/>
      <c r="GLC12" s="755"/>
      <c r="GLD12" s="755"/>
      <c r="GLE12" s="755"/>
      <c r="GLF12" s="755"/>
      <c r="GLG12" s="755"/>
      <c r="GLH12" s="755"/>
      <c r="GLI12" s="755"/>
      <c r="GLJ12" s="755"/>
      <c r="GLK12" s="755"/>
      <c r="GLL12" s="755"/>
      <c r="GLM12" s="755"/>
      <c r="GLN12" s="755"/>
      <c r="GLO12" s="755"/>
      <c r="GLP12" s="755"/>
      <c r="GLQ12" s="755"/>
      <c r="GLR12" s="755"/>
      <c r="GLS12" s="755"/>
      <c r="GLT12" s="755"/>
      <c r="GLU12" s="755"/>
      <c r="GLV12" s="755"/>
      <c r="GLW12" s="755"/>
      <c r="GLX12" s="755"/>
      <c r="GLY12" s="755"/>
      <c r="GLZ12" s="755"/>
      <c r="GMA12" s="755"/>
      <c r="GMB12" s="755"/>
      <c r="GMC12" s="755"/>
      <c r="GMD12" s="755"/>
      <c r="GME12" s="755"/>
      <c r="GMF12" s="755"/>
      <c r="GMG12" s="755"/>
      <c r="GMH12" s="755"/>
      <c r="GMI12" s="755"/>
      <c r="GMJ12" s="755"/>
      <c r="GMK12" s="755"/>
      <c r="GML12" s="755"/>
      <c r="GMM12" s="755"/>
      <c r="GMN12" s="755"/>
      <c r="GMO12" s="755"/>
      <c r="GMP12" s="755"/>
      <c r="GMQ12" s="755"/>
      <c r="GMR12" s="755"/>
      <c r="GMS12" s="755"/>
      <c r="GMT12" s="755"/>
      <c r="GMU12" s="755"/>
      <c r="GMV12" s="755"/>
      <c r="GMW12" s="755"/>
      <c r="GMX12" s="755"/>
      <c r="GMY12" s="755"/>
      <c r="GMZ12" s="755"/>
      <c r="GNA12" s="755"/>
      <c r="GNB12" s="755"/>
      <c r="GNC12" s="755"/>
      <c r="GND12" s="755"/>
      <c r="GNE12" s="755"/>
      <c r="GNF12" s="755"/>
      <c r="GNG12" s="755"/>
      <c r="GNH12" s="755"/>
      <c r="GNI12" s="755"/>
      <c r="GNJ12" s="755"/>
      <c r="GNK12" s="755"/>
      <c r="GNL12" s="755"/>
      <c r="GNM12" s="755"/>
      <c r="GNN12" s="755"/>
      <c r="GNO12" s="755"/>
      <c r="GNP12" s="755"/>
      <c r="GNQ12" s="755"/>
      <c r="GNR12" s="755"/>
      <c r="GNS12" s="755"/>
      <c r="GNT12" s="755"/>
      <c r="GNU12" s="755"/>
      <c r="GNV12" s="755"/>
      <c r="GNW12" s="755"/>
      <c r="GNX12" s="755"/>
      <c r="GNY12" s="755"/>
      <c r="GNZ12" s="755"/>
      <c r="GOA12" s="755"/>
      <c r="GOB12" s="755"/>
      <c r="GOC12" s="755"/>
      <c r="GOD12" s="755"/>
      <c r="GOE12" s="755"/>
      <c r="GOF12" s="755"/>
      <c r="GOG12" s="755"/>
      <c r="GOH12" s="755"/>
      <c r="GOI12" s="755"/>
      <c r="GOJ12" s="755"/>
      <c r="GOK12" s="755"/>
      <c r="GOL12" s="755"/>
      <c r="GOM12" s="755"/>
      <c r="GON12" s="755"/>
      <c r="GOO12" s="755"/>
      <c r="GOP12" s="755"/>
      <c r="GOQ12" s="755"/>
      <c r="GOR12" s="755"/>
      <c r="GOS12" s="755"/>
      <c r="GOT12" s="755"/>
      <c r="GOU12" s="755"/>
      <c r="GOV12" s="755"/>
      <c r="GOW12" s="755"/>
      <c r="GOX12" s="755"/>
      <c r="GOY12" s="755"/>
      <c r="GOZ12" s="755"/>
      <c r="GPA12" s="755"/>
      <c r="GPB12" s="755"/>
      <c r="GPC12" s="755"/>
      <c r="GPD12" s="755"/>
      <c r="GPE12" s="755"/>
      <c r="GPF12" s="755"/>
      <c r="GPG12" s="755"/>
      <c r="GPH12" s="755"/>
      <c r="GPI12" s="755"/>
      <c r="GPJ12" s="755"/>
      <c r="GPK12" s="755"/>
      <c r="GPL12" s="755"/>
      <c r="GPM12" s="755"/>
      <c r="GPN12" s="755"/>
      <c r="GPO12" s="755"/>
      <c r="GPP12" s="755"/>
      <c r="GPQ12" s="755"/>
      <c r="GPR12" s="755"/>
      <c r="GPS12" s="755"/>
      <c r="GPT12" s="755"/>
      <c r="GPU12" s="755"/>
      <c r="GPV12" s="755"/>
      <c r="GPW12" s="755"/>
      <c r="GPX12" s="755"/>
      <c r="GPY12" s="755"/>
      <c r="GPZ12" s="755"/>
      <c r="GQA12" s="755"/>
      <c r="GQB12" s="755"/>
      <c r="GQC12" s="755"/>
      <c r="GQD12" s="755"/>
      <c r="GQE12" s="755"/>
      <c r="GQF12" s="755"/>
      <c r="GQG12" s="755"/>
      <c r="GQH12" s="755"/>
      <c r="GQI12" s="755"/>
      <c r="GQJ12" s="755"/>
      <c r="GQK12" s="755"/>
      <c r="GQL12" s="755"/>
      <c r="GQM12" s="755"/>
      <c r="GQN12" s="755"/>
      <c r="GQO12" s="755"/>
      <c r="GQP12" s="755"/>
      <c r="GQQ12" s="755"/>
      <c r="GQR12" s="755"/>
      <c r="GQS12" s="755"/>
      <c r="GQT12" s="755"/>
      <c r="GQU12" s="755"/>
      <c r="GQV12" s="755"/>
      <c r="GQW12" s="755"/>
      <c r="GQX12" s="755"/>
      <c r="GQY12" s="755"/>
      <c r="GQZ12" s="755"/>
      <c r="GRA12" s="755"/>
      <c r="GRB12" s="755"/>
      <c r="GRC12" s="755"/>
      <c r="GRD12" s="755"/>
      <c r="GRE12" s="755"/>
      <c r="GRF12" s="755"/>
      <c r="GRG12" s="755"/>
      <c r="GRH12" s="755"/>
      <c r="GRI12" s="755"/>
      <c r="GRJ12" s="755"/>
      <c r="GRK12" s="755"/>
      <c r="GRL12" s="755"/>
      <c r="GRM12" s="755"/>
      <c r="GRN12" s="755"/>
      <c r="GRO12" s="755"/>
      <c r="GRP12" s="755"/>
      <c r="GRQ12" s="755"/>
      <c r="GRR12" s="755"/>
      <c r="GRS12" s="755"/>
      <c r="GRT12" s="755"/>
      <c r="GRU12" s="755"/>
      <c r="GRV12" s="755"/>
      <c r="GRW12" s="755"/>
      <c r="GRX12" s="755"/>
      <c r="GRY12" s="755"/>
      <c r="GRZ12" s="755"/>
      <c r="GSA12" s="755"/>
      <c r="GSB12" s="755"/>
      <c r="GSC12" s="755"/>
      <c r="GSD12" s="755"/>
      <c r="GSE12" s="755"/>
      <c r="GSF12" s="755"/>
      <c r="GSG12" s="755"/>
      <c r="GSH12" s="755"/>
      <c r="GSI12" s="755"/>
      <c r="GSJ12" s="755"/>
      <c r="GSK12" s="755"/>
      <c r="GSL12" s="755"/>
      <c r="GSM12" s="755"/>
      <c r="GSN12" s="755"/>
      <c r="GSO12" s="755"/>
      <c r="GSP12" s="755"/>
      <c r="GSQ12" s="755"/>
      <c r="GSR12" s="755"/>
      <c r="GSS12" s="755"/>
      <c r="GST12" s="755"/>
      <c r="GSU12" s="755"/>
      <c r="GSV12" s="755"/>
      <c r="GSW12" s="755"/>
      <c r="GSX12" s="755"/>
      <c r="GSY12" s="755"/>
      <c r="GSZ12" s="755"/>
      <c r="GTA12" s="755"/>
      <c r="GTB12" s="755"/>
      <c r="GTC12" s="755"/>
      <c r="GTD12" s="755"/>
      <c r="GTE12" s="755"/>
      <c r="GTF12" s="755"/>
      <c r="GTG12" s="755"/>
      <c r="GTH12" s="755"/>
      <c r="GTI12" s="755"/>
      <c r="GTJ12" s="755"/>
      <c r="GTK12" s="755"/>
      <c r="GTL12" s="755"/>
      <c r="GTM12" s="755"/>
      <c r="GTN12" s="755"/>
      <c r="GTO12" s="755"/>
      <c r="GTP12" s="755"/>
      <c r="GTQ12" s="755"/>
      <c r="GTR12" s="755"/>
      <c r="GTS12" s="755"/>
      <c r="GTT12" s="755"/>
      <c r="GTU12" s="755"/>
      <c r="GTV12" s="755"/>
      <c r="GTW12" s="755"/>
      <c r="GTX12" s="755"/>
      <c r="GTY12" s="755"/>
      <c r="GTZ12" s="755"/>
      <c r="GUA12" s="755"/>
      <c r="GUB12" s="755"/>
      <c r="GUC12" s="755"/>
      <c r="GUD12" s="755"/>
      <c r="GUE12" s="755"/>
      <c r="GUF12" s="755"/>
      <c r="GUG12" s="755"/>
      <c r="GUH12" s="755"/>
      <c r="GUI12" s="755"/>
      <c r="GUJ12" s="755"/>
      <c r="GUK12" s="755"/>
      <c r="GUL12" s="755"/>
      <c r="GUM12" s="755"/>
      <c r="GUN12" s="755"/>
      <c r="GUO12" s="755"/>
      <c r="GUP12" s="755"/>
      <c r="GUQ12" s="755"/>
      <c r="GUR12" s="755"/>
      <c r="GUS12" s="755"/>
      <c r="GUT12" s="755"/>
      <c r="GUU12" s="755"/>
      <c r="GUV12" s="755"/>
      <c r="GUW12" s="755"/>
      <c r="GUX12" s="755"/>
      <c r="GUY12" s="755"/>
      <c r="GUZ12" s="755"/>
      <c r="GVA12" s="755"/>
      <c r="GVB12" s="755"/>
      <c r="GVC12" s="755"/>
      <c r="GVD12" s="755"/>
      <c r="GVE12" s="755"/>
      <c r="GVF12" s="755"/>
      <c r="GVG12" s="755"/>
      <c r="GVH12" s="755"/>
      <c r="GVI12" s="755"/>
      <c r="GVJ12" s="755"/>
      <c r="GVK12" s="755"/>
      <c r="GVL12" s="755"/>
      <c r="GVM12" s="755"/>
      <c r="GVN12" s="755"/>
      <c r="GVO12" s="755"/>
      <c r="GVP12" s="755"/>
      <c r="GVQ12" s="755"/>
      <c r="GVR12" s="755"/>
      <c r="GVS12" s="755"/>
      <c r="GVT12" s="755"/>
      <c r="GVU12" s="755"/>
      <c r="GVV12" s="755"/>
      <c r="GVW12" s="755"/>
      <c r="GVX12" s="755"/>
      <c r="GVY12" s="755"/>
      <c r="GVZ12" s="755"/>
      <c r="GWA12" s="755"/>
      <c r="GWB12" s="755"/>
      <c r="GWC12" s="755"/>
      <c r="GWD12" s="755"/>
      <c r="GWE12" s="755"/>
      <c r="GWF12" s="755"/>
      <c r="GWG12" s="755"/>
      <c r="GWH12" s="755"/>
      <c r="GWI12" s="755"/>
      <c r="GWJ12" s="755"/>
      <c r="GWK12" s="755"/>
      <c r="GWL12" s="755"/>
      <c r="GWM12" s="755"/>
      <c r="GWN12" s="755"/>
      <c r="GWO12" s="755"/>
      <c r="GWP12" s="755"/>
      <c r="GWQ12" s="755"/>
      <c r="GWR12" s="755"/>
      <c r="GWS12" s="755"/>
      <c r="GWT12" s="755"/>
      <c r="GWU12" s="755"/>
      <c r="GWV12" s="755"/>
      <c r="GWW12" s="755"/>
      <c r="GWX12" s="755"/>
      <c r="GWY12" s="755"/>
      <c r="GWZ12" s="755"/>
      <c r="GXA12" s="755"/>
      <c r="GXB12" s="755"/>
      <c r="GXC12" s="755"/>
      <c r="GXD12" s="755"/>
      <c r="GXE12" s="755"/>
      <c r="GXF12" s="755"/>
      <c r="GXG12" s="755"/>
      <c r="GXH12" s="755"/>
      <c r="GXI12" s="755"/>
      <c r="GXJ12" s="755"/>
      <c r="GXK12" s="755"/>
      <c r="GXL12" s="755"/>
      <c r="GXM12" s="755"/>
      <c r="GXN12" s="755"/>
      <c r="GXO12" s="755"/>
      <c r="GXP12" s="755"/>
      <c r="GXQ12" s="755"/>
      <c r="GXR12" s="755"/>
      <c r="GXS12" s="755"/>
      <c r="GXT12" s="755"/>
      <c r="GXU12" s="755"/>
      <c r="GXV12" s="755"/>
      <c r="GXW12" s="755"/>
      <c r="GXX12" s="755"/>
      <c r="GXY12" s="755"/>
      <c r="GXZ12" s="755"/>
      <c r="GYA12" s="755"/>
      <c r="GYB12" s="755"/>
      <c r="GYC12" s="755"/>
      <c r="GYD12" s="755"/>
      <c r="GYE12" s="755"/>
      <c r="GYF12" s="755"/>
      <c r="GYG12" s="755"/>
      <c r="GYH12" s="755"/>
      <c r="GYI12" s="755"/>
      <c r="GYJ12" s="755"/>
      <c r="GYK12" s="755"/>
      <c r="GYL12" s="755"/>
      <c r="GYM12" s="755"/>
      <c r="GYN12" s="755"/>
      <c r="GYO12" s="755"/>
      <c r="GYP12" s="755"/>
      <c r="GYQ12" s="755"/>
      <c r="GYR12" s="755"/>
      <c r="GYS12" s="755"/>
      <c r="GYT12" s="755"/>
      <c r="GYU12" s="755"/>
      <c r="GYV12" s="755"/>
      <c r="GYW12" s="755"/>
      <c r="GYX12" s="755"/>
      <c r="GYY12" s="755"/>
      <c r="GYZ12" s="755"/>
      <c r="GZA12" s="755"/>
      <c r="GZB12" s="755"/>
      <c r="GZC12" s="755"/>
      <c r="GZD12" s="755"/>
      <c r="GZE12" s="755"/>
      <c r="GZF12" s="755"/>
      <c r="GZG12" s="755"/>
      <c r="GZH12" s="755"/>
      <c r="GZI12" s="755"/>
      <c r="GZJ12" s="755"/>
      <c r="GZK12" s="755"/>
      <c r="GZL12" s="755"/>
      <c r="GZM12" s="755"/>
      <c r="GZN12" s="755"/>
      <c r="GZO12" s="755"/>
      <c r="GZP12" s="755"/>
      <c r="GZQ12" s="755"/>
      <c r="GZR12" s="755"/>
      <c r="GZS12" s="755"/>
      <c r="GZT12" s="755"/>
      <c r="GZU12" s="755"/>
      <c r="GZV12" s="755"/>
      <c r="GZW12" s="755"/>
      <c r="GZX12" s="755"/>
      <c r="GZY12" s="755"/>
      <c r="GZZ12" s="755"/>
      <c r="HAA12" s="755"/>
      <c r="HAB12" s="755"/>
      <c r="HAC12" s="755"/>
      <c r="HAD12" s="755"/>
      <c r="HAE12" s="755"/>
      <c r="HAF12" s="755"/>
      <c r="HAG12" s="755"/>
      <c r="HAH12" s="755"/>
      <c r="HAI12" s="755"/>
      <c r="HAJ12" s="755"/>
      <c r="HAK12" s="755"/>
      <c r="HAL12" s="755"/>
      <c r="HAM12" s="755"/>
      <c r="HAN12" s="755"/>
      <c r="HAO12" s="755"/>
      <c r="HAP12" s="755"/>
      <c r="HAQ12" s="755"/>
      <c r="HAR12" s="755"/>
      <c r="HAS12" s="755"/>
      <c r="HAT12" s="755"/>
      <c r="HAU12" s="755"/>
      <c r="HAV12" s="755"/>
      <c r="HAW12" s="755"/>
      <c r="HAX12" s="755"/>
      <c r="HAY12" s="755"/>
      <c r="HAZ12" s="755"/>
      <c r="HBA12" s="755"/>
      <c r="HBB12" s="755"/>
      <c r="HBC12" s="755"/>
      <c r="HBD12" s="755"/>
      <c r="HBE12" s="755"/>
      <c r="HBF12" s="755"/>
      <c r="HBG12" s="755"/>
      <c r="HBH12" s="755"/>
      <c r="HBI12" s="755"/>
      <c r="HBJ12" s="755"/>
      <c r="HBK12" s="755"/>
      <c r="HBL12" s="755"/>
      <c r="HBM12" s="755"/>
      <c r="HBN12" s="755"/>
      <c r="HBO12" s="755"/>
      <c r="HBP12" s="755"/>
      <c r="HBQ12" s="755"/>
      <c r="HBR12" s="755"/>
      <c r="HBS12" s="755"/>
      <c r="HBT12" s="755"/>
      <c r="HBU12" s="755"/>
      <c r="HBV12" s="755"/>
      <c r="HBW12" s="755"/>
      <c r="HBX12" s="755"/>
      <c r="HBY12" s="755"/>
      <c r="HBZ12" s="755"/>
      <c r="HCA12" s="755"/>
      <c r="HCB12" s="755"/>
      <c r="HCC12" s="755"/>
      <c r="HCD12" s="755"/>
      <c r="HCE12" s="755"/>
      <c r="HCF12" s="755"/>
      <c r="HCG12" s="755"/>
      <c r="HCH12" s="755"/>
      <c r="HCI12" s="755"/>
      <c r="HCJ12" s="755"/>
      <c r="HCK12" s="755"/>
      <c r="HCL12" s="755"/>
      <c r="HCM12" s="755"/>
      <c r="HCN12" s="755"/>
      <c r="HCO12" s="755"/>
      <c r="HCP12" s="755"/>
      <c r="HCQ12" s="755"/>
      <c r="HCR12" s="755"/>
      <c r="HCS12" s="755"/>
      <c r="HCT12" s="755"/>
      <c r="HCU12" s="755"/>
      <c r="HCV12" s="755"/>
      <c r="HCW12" s="755"/>
      <c r="HCX12" s="755"/>
      <c r="HCY12" s="755"/>
      <c r="HCZ12" s="755"/>
      <c r="HDA12" s="755"/>
      <c r="HDB12" s="755"/>
      <c r="HDC12" s="755"/>
      <c r="HDD12" s="755"/>
      <c r="HDE12" s="755"/>
      <c r="HDF12" s="755"/>
      <c r="HDG12" s="755"/>
      <c r="HDH12" s="755"/>
      <c r="HDI12" s="755"/>
      <c r="HDJ12" s="755"/>
      <c r="HDK12" s="755"/>
      <c r="HDL12" s="755"/>
      <c r="HDM12" s="755"/>
      <c r="HDN12" s="755"/>
      <c r="HDO12" s="755"/>
      <c r="HDP12" s="755"/>
      <c r="HDQ12" s="755"/>
      <c r="HDR12" s="755"/>
      <c r="HDS12" s="755"/>
      <c r="HDT12" s="755"/>
      <c r="HDU12" s="755"/>
      <c r="HDV12" s="755"/>
      <c r="HDW12" s="755"/>
      <c r="HDX12" s="755"/>
      <c r="HDY12" s="755"/>
      <c r="HDZ12" s="755"/>
      <c r="HEA12" s="755"/>
      <c r="HEB12" s="755"/>
      <c r="HEC12" s="755"/>
      <c r="HED12" s="755"/>
      <c r="HEE12" s="755"/>
      <c r="HEF12" s="755"/>
      <c r="HEG12" s="755"/>
      <c r="HEH12" s="755"/>
      <c r="HEI12" s="755"/>
      <c r="HEJ12" s="755"/>
      <c r="HEK12" s="755"/>
      <c r="HEL12" s="755"/>
      <c r="HEM12" s="755"/>
      <c r="HEN12" s="755"/>
      <c r="HEO12" s="755"/>
      <c r="HEP12" s="755"/>
      <c r="HEQ12" s="755"/>
      <c r="HER12" s="755"/>
      <c r="HES12" s="755"/>
      <c r="HET12" s="755"/>
      <c r="HEU12" s="755"/>
      <c r="HEV12" s="755"/>
      <c r="HEW12" s="755"/>
      <c r="HEX12" s="755"/>
      <c r="HEY12" s="755"/>
      <c r="HEZ12" s="755"/>
      <c r="HFA12" s="755"/>
      <c r="HFB12" s="755"/>
      <c r="HFC12" s="755"/>
      <c r="HFD12" s="755"/>
      <c r="HFE12" s="755"/>
      <c r="HFF12" s="755"/>
      <c r="HFG12" s="755"/>
      <c r="HFH12" s="755"/>
      <c r="HFI12" s="755"/>
      <c r="HFJ12" s="755"/>
      <c r="HFK12" s="755"/>
      <c r="HFL12" s="755"/>
      <c r="HFM12" s="755"/>
      <c r="HFN12" s="755"/>
      <c r="HFO12" s="755"/>
      <c r="HFP12" s="755"/>
      <c r="HFQ12" s="755"/>
      <c r="HFR12" s="755"/>
      <c r="HFS12" s="755"/>
      <c r="HFT12" s="755"/>
      <c r="HFU12" s="755"/>
      <c r="HFV12" s="755"/>
      <c r="HFW12" s="755"/>
      <c r="HFX12" s="755"/>
      <c r="HFY12" s="755"/>
      <c r="HFZ12" s="755"/>
      <c r="HGA12" s="755"/>
      <c r="HGB12" s="755"/>
      <c r="HGC12" s="755"/>
      <c r="HGD12" s="755"/>
      <c r="HGE12" s="755"/>
      <c r="HGF12" s="755"/>
      <c r="HGG12" s="755"/>
      <c r="HGH12" s="755"/>
      <c r="HGI12" s="755"/>
      <c r="HGJ12" s="755"/>
      <c r="HGK12" s="755"/>
      <c r="HGL12" s="755"/>
      <c r="HGM12" s="755"/>
      <c r="HGN12" s="755"/>
      <c r="HGO12" s="755"/>
      <c r="HGP12" s="755"/>
      <c r="HGQ12" s="755"/>
      <c r="HGR12" s="755"/>
      <c r="HGS12" s="755"/>
      <c r="HGT12" s="755"/>
      <c r="HGU12" s="755"/>
      <c r="HGV12" s="755"/>
      <c r="HGW12" s="755"/>
      <c r="HGX12" s="755"/>
      <c r="HGY12" s="755"/>
      <c r="HGZ12" s="755"/>
      <c r="HHA12" s="755"/>
      <c r="HHB12" s="755"/>
      <c r="HHC12" s="755"/>
      <c r="HHD12" s="755"/>
      <c r="HHE12" s="755"/>
      <c r="HHF12" s="755"/>
      <c r="HHG12" s="755"/>
      <c r="HHH12" s="755"/>
      <c r="HHI12" s="755"/>
      <c r="HHJ12" s="755"/>
      <c r="HHK12" s="755"/>
      <c r="HHL12" s="755"/>
      <c r="HHM12" s="755"/>
      <c r="HHN12" s="755"/>
      <c r="HHO12" s="755"/>
      <c r="HHP12" s="755"/>
      <c r="HHQ12" s="755"/>
      <c r="HHR12" s="755"/>
      <c r="HHS12" s="755"/>
      <c r="HHT12" s="755"/>
      <c r="HHU12" s="755"/>
      <c r="HHV12" s="755"/>
      <c r="HHW12" s="755"/>
      <c r="HHX12" s="755"/>
      <c r="HHY12" s="755"/>
      <c r="HHZ12" s="755"/>
      <c r="HIA12" s="755"/>
      <c r="HIB12" s="755"/>
      <c r="HIC12" s="755"/>
      <c r="HID12" s="755"/>
      <c r="HIE12" s="755"/>
      <c r="HIF12" s="755"/>
      <c r="HIG12" s="755"/>
      <c r="HIH12" s="755"/>
      <c r="HII12" s="755"/>
      <c r="HIJ12" s="755"/>
      <c r="HIK12" s="755"/>
      <c r="HIL12" s="755"/>
      <c r="HIM12" s="755"/>
      <c r="HIN12" s="755"/>
      <c r="HIO12" s="755"/>
      <c r="HIP12" s="755"/>
      <c r="HIQ12" s="755"/>
      <c r="HIR12" s="755"/>
      <c r="HIS12" s="755"/>
      <c r="HIT12" s="755"/>
      <c r="HIU12" s="755"/>
      <c r="HIV12" s="755"/>
      <c r="HIW12" s="755"/>
      <c r="HIX12" s="755"/>
      <c r="HIY12" s="755"/>
      <c r="HIZ12" s="755"/>
      <c r="HJA12" s="755"/>
      <c r="HJB12" s="755"/>
      <c r="HJC12" s="755"/>
      <c r="HJD12" s="755"/>
      <c r="HJE12" s="755"/>
      <c r="HJF12" s="755"/>
      <c r="HJG12" s="755"/>
      <c r="HJH12" s="755"/>
      <c r="HJI12" s="755"/>
      <c r="HJJ12" s="755"/>
      <c r="HJK12" s="755"/>
      <c r="HJL12" s="755"/>
      <c r="HJM12" s="755"/>
      <c r="HJN12" s="755"/>
      <c r="HJO12" s="755"/>
      <c r="HJP12" s="755"/>
      <c r="HJQ12" s="755"/>
      <c r="HJR12" s="755"/>
      <c r="HJS12" s="755"/>
      <c r="HJT12" s="755"/>
      <c r="HJU12" s="755"/>
      <c r="HJV12" s="755"/>
      <c r="HJW12" s="755"/>
      <c r="HJX12" s="755"/>
      <c r="HJY12" s="755"/>
      <c r="HJZ12" s="755"/>
      <c r="HKA12" s="755"/>
      <c r="HKB12" s="755"/>
      <c r="HKC12" s="755"/>
      <c r="HKD12" s="755"/>
      <c r="HKE12" s="755"/>
      <c r="HKF12" s="755"/>
      <c r="HKG12" s="755"/>
      <c r="HKH12" s="755"/>
      <c r="HKI12" s="755"/>
      <c r="HKJ12" s="755"/>
      <c r="HKK12" s="755"/>
      <c r="HKL12" s="755"/>
      <c r="HKM12" s="755"/>
      <c r="HKN12" s="755"/>
      <c r="HKO12" s="755"/>
      <c r="HKP12" s="755"/>
      <c r="HKQ12" s="755"/>
      <c r="HKR12" s="755"/>
      <c r="HKS12" s="755"/>
      <c r="HKT12" s="755"/>
      <c r="HKU12" s="755"/>
      <c r="HKV12" s="755"/>
      <c r="HKW12" s="755"/>
      <c r="HKX12" s="755"/>
      <c r="HKY12" s="755"/>
      <c r="HKZ12" s="755"/>
      <c r="HLA12" s="755"/>
      <c r="HLB12" s="755"/>
      <c r="HLC12" s="755"/>
      <c r="HLD12" s="755"/>
      <c r="HLE12" s="755"/>
      <c r="HLF12" s="755"/>
      <c r="HLG12" s="755"/>
      <c r="HLH12" s="755"/>
      <c r="HLI12" s="755"/>
      <c r="HLJ12" s="755"/>
      <c r="HLK12" s="755"/>
      <c r="HLL12" s="755"/>
      <c r="HLM12" s="755"/>
      <c r="HLN12" s="755"/>
      <c r="HLO12" s="755"/>
      <c r="HLP12" s="755"/>
      <c r="HLQ12" s="755"/>
      <c r="HLR12" s="755"/>
      <c r="HLS12" s="755"/>
      <c r="HLT12" s="755"/>
      <c r="HLU12" s="755"/>
      <c r="HLV12" s="755"/>
      <c r="HLW12" s="755"/>
      <c r="HLX12" s="755"/>
      <c r="HLY12" s="755"/>
      <c r="HLZ12" s="755"/>
      <c r="HMA12" s="755"/>
      <c r="HMB12" s="755"/>
      <c r="HMC12" s="755"/>
      <c r="HMD12" s="755"/>
      <c r="HME12" s="755"/>
      <c r="HMF12" s="755"/>
      <c r="HMG12" s="755"/>
      <c r="HMH12" s="755"/>
      <c r="HMI12" s="755"/>
      <c r="HMJ12" s="755"/>
      <c r="HMK12" s="755"/>
      <c r="HML12" s="755"/>
      <c r="HMM12" s="755"/>
      <c r="HMN12" s="755"/>
      <c r="HMO12" s="755"/>
      <c r="HMP12" s="755"/>
      <c r="HMQ12" s="755"/>
      <c r="HMR12" s="755"/>
      <c r="HMS12" s="755"/>
      <c r="HMT12" s="755"/>
      <c r="HMU12" s="755"/>
      <c r="HMV12" s="755"/>
      <c r="HMW12" s="755"/>
      <c r="HMX12" s="755"/>
      <c r="HMY12" s="755"/>
      <c r="HMZ12" s="755"/>
      <c r="HNA12" s="755"/>
      <c r="HNB12" s="755"/>
      <c r="HNC12" s="755"/>
      <c r="HND12" s="755"/>
      <c r="HNE12" s="755"/>
      <c r="HNF12" s="755"/>
      <c r="HNG12" s="755"/>
      <c r="HNH12" s="755"/>
      <c r="HNI12" s="755"/>
      <c r="HNJ12" s="755"/>
      <c r="HNK12" s="755"/>
      <c r="HNL12" s="755"/>
      <c r="HNM12" s="755"/>
      <c r="HNN12" s="755"/>
      <c r="HNO12" s="755"/>
      <c r="HNP12" s="755"/>
      <c r="HNQ12" s="755"/>
      <c r="HNR12" s="755"/>
      <c r="HNS12" s="755"/>
      <c r="HNT12" s="755"/>
      <c r="HNU12" s="755"/>
      <c r="HNV12" s="755"/>
      <c r="HNW12" s="755"/>
      <c r="HNX12" s="755"/>
      <c r="HNY12" s="755"/>
      <c r="HNZ12" s="755"/>
      <c r="HOA12" s="755"/>
      <c r="HOB12" s="755"/>
      <c r="HOC12" s="755"/>
      <c r="HOD12" s="755"/>
      <c r="HOE12" s="755"/>
      <c r="HOF12" s="755"/>
      <c r="HOG12" s="755"/>
      <c r="HOH12" s="755"/>
      <c r="HOI12" s="755"/>
      <c r="HOJ12" s="755"/>
      <c r="HOK12" s="755"/>
      <c r="HOL12" s="755"/>
      <c r="HOM12" s="755"/>
      <c r="HON12" s="755"/>
      <c r="HOO12" s="755"/>
      <c r="HOP12" s="755"/>
      <c r="HOQ12" s="755"/>
      <c r="HOR12" s="755"/>
      <c r="HOS12" s="755"/>
      <c r="HOT12" s="755"/>
      <c r="HOU12" s="755"/>
      <c r="HOV12" s="755"/>
      <c r="HOW12" s="755"/>
      <c r="HOX12" s="755"/>
      <c r="HOY12" s="755"/>
      <c r="HOZ12" s="755"/>
      <c r="HPA12" s="755"/>
      <c r="HPB12" s="755"/>
      <c r="HPC12" s="755"/>
      <c r="HPD12" s="755"/>
      <c r="HPE12" s="755"/>
      <c r="HPF12" s="755"/>
      <c r="HPG12" s="755"/>
      <c r="HPH12" s="755"/>
      <c r="HPI12" s="755"/>
      <c r="HPJ12" s="755"/>
      <c r="HPK12" s="755"/>
      <c r="HPL12" s="755"/>
      <c r="HPM12" s="755"/>
      <c r="HPN12" s="755"/>
      <c r="HPO12" s="755"/>
      <c r="HPP12" s="755"/>
      <c r="HPQ12" s="755"/>
      <c r="HPR12" s="755"/>
      <c r="HPS12" s="755"/>
      <c r="HPT12" s="755"/>
      <c r="HPU12" s="755"/>
      <c r="HPV12" s="755"/>
      <c r="HPW12" s="755"/>
      <c r="HPX12" s="755"/>
      <c r="HPY12" s="755"/>
      <c r="HPZ12" s="755"/>
      <c r="HQA12" s="755"/>
      <c r="HQB12" s="755"/>
      <c r="HQC12" s="755"/>
      <c r="HQD12" s="755"/>
      <c r="HQE12" s="755"/>
      <c r="HQF12" s="755"/>
      <c r="HQG12" s="755"/>
      <c r="HQH12" s="755"/>
      <c r="HQI12" s="755"/>
      <c r="HQJ12" s="755"/>
      <c r="HQK12" s="755"/>
      <c r="HQL12" s="755"/>
      <c r="HQM12" s="755"/>
      <c r="HQN12" s="755"/>
      <c r="HQO12" s="755"/>
      <c r="HQP12" s="755"/>
      <c r="HQQ12" s="755"/>
      <c r="HQR12" s="755"/>
      <c r="HQS12" s="755"/>
      <c r="HQT12" s="755"/>
      <c r="HQU12" s="755"/>
      <c r="HQV12" s="755"/>
      <c r="HQW12" s="755"/>
      <c r="HQX12" s="755"/>
      <c r="HQY12" s="755"/>
      <c r="HQZ12" s="755"/>
      <c r="HRA12" s="755"/>
      <c r="HRB12" s="755"/>
      <c r="HRC12" s="755"/>
      <c r="HRD12" s="755"/>
      <c r="HRE12" s="755"/>
      <c r="HRF12" s="755"/>
      <c r="HRG12" s="755"/>
      <c r="HRH12" s="755"/>
      <c r="HRI12" s="755"/>
      <c r="HRJ12" s="755"/>
      <c r="HRK12" s="755"/>
      <c r="HRL12" s="755"/>
      <c r="HRM12" s="755"/>
      <c r="HRN12" s="755"/>
      <c r="HRO12" s="755"/>
      <c r="HRP12" s="755"/>
      <c r="HRQ12" s="755"/>
      <c r="HRR12" s="755"/>
      <c r="HRS12" s="755"/>
      <c r="HRT12" s="755"/>
      <c r="HRU12" s="755"/>
      <c r="HRV12" s="755"/>
      <c r="HRW12" s="755"/>
      <c r="HRX12" s="755"/>
      <c r="HRY12" s="755"/>
      <c r="HRZ12" s="755"/>
      <c r="HSA12" s="755"/>
      <c r="HSB12" s="755"/>
      <c r="HSC12" s="755"/>
      <c r="HSD12" s="755"/>
      <c r="HSE12" s="755"/>
      <c r="HSF12" s="755"/>
      <c r="HSG12" s="755"/>
      <c r="HSH12" s="755"/>
      <c r="HSI12" s="755"/>
      <c r="HSJ12" s="755"/>
      <c r="HSK12" s="755"/>
      <c r="HSL12" s="755"/>
      <c r="HSM12" s="755"/>
      <c r="HSN12" s="755"/>
      <c r="HSO12" s="755"/>
      <c r="HSP12" s="755"/>
      <c r="HSQ12" s="755"/>
      <c r="HSR12" s="755"/>
      <c r="HSS12" s="755"/>
      <c r="HST12" s="755"/>
      <c r="HSU12" s="755"/>
      <c r="HSV12" s="755"/>
      <c r="HSW12" s="755"/>
      <c r="HSX12" s="755"/>
      <c r="HSY12" s="755"/>
      <c r="HSZ12" s="755"/>
      <c r="HTA12" s="755"/>
      <c r="HTB12" s="755"/>
      <c r="HTC12" s="755"/>
      <c r="HTD12" s="755"/>
      <c r="HTE12" s="755"/>
      <c r="HTF12" s="755"/>
      <c r="HTG12" s="755"/>
      <c r="HTH12" s="755"/>
      <c r="HTI12" s="755"/>
      <c r="HTJ12" s="755"/>
      <c r="HTK12" s="755"/>
      <c r="HTL12" s="755"/>
      <c r="HTM12" s="755"/>
      <c r="HTN12" s="755"/>
      <c r="HTO12" s="755"/>
      <c r="HTP12" s="755"/>
      <c r="HTQ12" s="755"/>
      <c r="HTR12" s="755"/>
      <c r="HTS12" s="755"/>
      <c r="HTT12" s="755"/>
      <c r="HTU12" s="755"/>
      <c r="HTV12" s="755"/>
      <c r="HTW12" s="755"/>
      <c r="HTX12" s="755"/>
      <c r="HTY12" s="755"/>
      <c r="HTZ12" s="755"/>
      <c r="HUA12" s="755"/>
      <c r="HUB12" s="755"/>
      <c r="HUC12" s="755"/>
      <c r="HUD12" s="755"/>
      <c r="HUE12" s="755"/>
      <c r="HUF12" s="755"/>
      <c r="HUG12" s="755"/>
      <c r="HUH12" s="755"/>
      <c r="HUI12" s="755"/>
      <c r="HUJ12" s="755"/>
      <c r="HUK12" s="755"/>
      <c r="HUL12" s="755"/>
      <c r="HUM12" s="755"/>
      <c r="HUN12" s="755"/>
      <c r="HUO12" s="755"/>
      <c r="HUP12" s="755"/>
      <c r="HUQ12" s="755"/>
      <c r="HUR12" s="755"/>
      <c r="HUS12" s="755"/>
      <c r="HUT12" s="755"/>
      <c r="HUU12" s="755"/>
      <c r="HUV12" s="755"/>
      <c r="HUW12" s="755"/>
      <c r="HUX12" s="755"/>
      <c r="HUY12" s="755"/>
      <c r="HUZ12" s="755"/>
      <c r="HVA12" s="755"/>
      <c r="HVB12" s="755"/>
      <c r="HVC12" s="755"/>
      <c r="HVD12" s="755"/>
      <c r="HVE12" s="755"/>
      <c r="HVF12" s="755"/>
      <c r="HVG12" s="755"/>
      <c r="HVH12" s="755"/>
      <c r="HVI12" s="755"/>
      <c r="HVJ12" s="755"/>
      <c r="HVK12" s="755"/>
      <c r="HVL12" s="755"/>
      <c r="HVM12" s="755"/>
      <c r="HVN12" s="755"/>
      <c r="HVO12" s="755"/>
      <c r="HVP12" s="755"/>
      <c r="HVQ12" s="755"/>
      <c r="HVR12" s="755"/>
      <c r="HVS12" s="755"/>
      <c r="HVT12" s="755"/>
      <c r="HVU12" s="755"/>
      <c r="HVV12" s="755"/>
      <c r="HVW12" s="755"/>
      <c r="HVX12" s="755"/>
      <c r="HVY12" s="755"/>
      <c r="HVZ12" s="755"/>
      <c r="HWA12" s="755"/>
      <c r="HWB12" s="755"/>
      <c r="HWC12" s="755"/>
      <c r="HWD12" s="755"/>
      <c r="HWE12" s="755"/>
      <c r="HWF12" s="755"/>
      <c r="HWG12" s="755"/>
      <c r="HWH12" s="755"/>
      <c r="HWI12" s="755"/>
      <c r="HWJ12" s="755"/>
      <c r="HWK12" s="755"/>
      <c r="HWL12" s="755"/>
      <c r="HWM12" s="755"/>
      <c r="HWN12" s="755"/>
      <c r="HWO12" s="755"/>
      <c r="HWP12" s="755"/>
      <c r="HWQ12" s="755"/>
      <c r="HWR12" s="755"/>
      <c r="HWS12" s="755"/>
      <c r="HWT12" s="755"/>
      <c r="HWU12" s="755"/>
      <c r="HWV12" s="755"/>
      <c r="HWW12" s="755"/>
      <c r="HWX12" s="755"/>
      <c r="HWY12" s="755"/>
      <c r="HWZ12" s="755"/>
      <c r="HXA12" s="755"/>
      <c r="HXB12" s="755"/>
      <c r="HXC12" s="755"/>
      <c r="HXD12" s="755"/>
      <c r="HXE12" s="755"/>
      <c r="HXF12" s="755"/>
      <c r="HXG12" s="755"/>
      <c r="HXH12" s="755"/>
      <c r="HXI12" s="755"/>
      <c r="HXJ12" s="755"/>
      <c r="HXK12" s="755"/>
      <c r="HXL12" s="755"/>
      <c r="HXM12" s="755"/>
      <c r="HXN12" s="755"/>
      <c r="HXO12" s="755"/>
      <c r="HXP12" s="755"/>
      <c r="HXQ12" s="755"/>
      <c r="HXR12" s="755"/>
      <c r="HXS12" s="755"/>
      <c r="HXT12" s="755"/>
      <c r="HXU12" s="755"/>
      <c r="HXV12" s="755"/>
      <c r="HXW12" s="755"/>
      <c r="HXX12" s="755"/>
      <c r="HXY12" s="755"/>
      <c r="HXZ12" s="755"/>
      <c r="HYA12" s="755"/>
      <c r="HYB12" s="755"/>
      <c r="HYC12" s="755"/>
      <c r="HYD12" s="755"/>
      <c r="HYE12" s="755"/>
      <c r="HYF12" s="755"/>
      <c r="HYG12" s="755"/>
      <c r="HYH12" s="755"/>
      <c r="HYI12" s="755"/>
      <c r="HYJ12" s="755"/>
      <c r="HYK12" s="755"/>
      <c r="HYL12" s="755"/>
      <c r="HYM12" s="755"/>
      <c r="HYN12" s="755"/>
      <c r="HYO12" s="755"/>
      <c r="HYP12" s="755"/>
      <c r="HYQ12" s="755"/>
      <c r="HYR12" s="755"/>
      <c r="HYS12" s="755"/>
      <c r="HYT12" s="755"/>
      <c r="HYU12" s="755"/>
      <c r="HYV12" s="755"/>
      <c r="HYW12" s="755"/>
      <c r="HYX12" s="755"/>
      <c r="HYY12" s="755"/>
      <c r="HYZ12" s="755"/>
      <c r="HZA12" s="755"/>
      <c r="HZB12" s="755"/>
      <c r="HZC12" s="755"/>
      <c r="HZD12" s="755"/>
      <c r="HZE12" s="755"/>
      <c r="HZF12" s="755"/>
      <c r="HZG12" s="755"/>
      <c r="HZH12" s="755"/>
      <c r="HZI12" s="755"/>
      <c r="HZJ12" s="755"/>
      <c r="HZK12" s="755"/>
      <c r="HZL12" s="755"/>
      <c r="HZM12" s="755"/>
      <c r="HZN12" s="755"/>
      <c r="HZO12" s="755"/>
      <c r="HZP12" s="755"/>
      <c r="HZQ12" s="755"/>
      <c r="HZR12" s="755"/>
      <c r="HZS12" s="755"/>
      <c r="HZT12" s="755"/>
      <c r="HZU12" s="755"/>
      <c r="HZV12" s="755"/>
      <c r="HZW12" s="755"/>
      <c r="HZX12" s="755"/>
      <c r="HZY12" s="755"/>
      <c r="HZZ12" s="755"/>
      <c r="IAA12" s="755"/>
      <c r="IAB12" s="755"/>
      <c r="IAC12" s="755"/>
      <c r="IAD12" s="755"/>
      <c r="IAE12" s="755"/>
      <c r="IAF12" s="755"/>
      <c r="IAG12" s="755"/>
      <c r="IAH12" s="755"/>
      <c r="IAI12" s="755"/>
      <c r="IAJ12" s="755"/>
      <c r="IAK12" s="755"/>
      <c r="IAL12" s="755"/>
      <c r="IAM12" s="755"/>
      <c r="IAN12" s="755"/>
      <c r="IAO12" s="755"/>
      <c r="IAP12" s="755"/>
      <c r="IAQ12" s="755"/>
      <c r="IAR12" s="755"/>
      <c r="IAS12" s="755"/>
      <c r="IAT12" s="755"/>
      <c r="IAU12" s="755"/>
      <c r="IAV12" s="755"/>
      <c r="IAW12" s="755"/>
      <c r="IAX12" s="755"/>
      <c r="IAY12" s="755"/>
      <c r="IAZ12" s="755"/>
      <c r="IBA12" s="755"/>
      <c r="IBB12" s="755"/>
      <c r="IBC12" s="755"/>
      <c r="IBD12" s="755"/>
      <c r="IBE12" s="755"/>
      <c r="IBF12" s="755"/>
      <c r="IBG12" s="755"/>
      <c r="IBH12" s="755"/>
      <c r="IBI12" s="755"/>
      <c r="IBJ12" s="755"/>
      <c r="IBK12" s="755"/>
      <c r="IBL12" s="755"/>
      <c r="IBM12" s="755"/>
      <c r="IBN12" s="755"/>
      <c r="IBO12" s="755"/>
      <c r="IBP12" s="755"/>
      <c r="IBQ12" s="755"/>
      <c r="IBR12" s="755"/>
      <c r="IBS12" s="755"/>
      <c r="IBT12" s="755"/>
      <c r="IBU12" s="755"/>
      <c r="IBV12" s="755"/>
      <c r="IBW12" s="755"/>
      <c r="IBX12" s="755"/>
      <c r="IBY12" s="755"/>
      <c r="IBZ12" s="755"/>
      <c r="ICA12" s="755"/>
      <c r="ICB12" s="755"/>
      <c r="ICC12" s="755"/>
      <c r="ICD12" s="755"/>
      <c r="ICE12" s="755"/>
      <c r="ICF12" s="755"/>
      <c r="ICG12" s="755"/>
      <c r="ICH12" s="755"/>
      <c r="ICI12" s="755"/>
      <c r="ICJ12" s="755"/>
      <c r="ICK12" s="755"/>
      <c r="ICL12" s="755"/>
      <c r="ICM12" s="755"/>
      <c r="ICN12" s="755"/>
      <c r="ICO12" s="755"/>
      <c r="ICP12" s="755"/>
      <c r="ICQ12" s="755"/>
      <c r="ICR12" s="755"/>
      <c r="ICS12" s="755"/>
      <c r="ICT12" s="755"/>
      <c r="ICU12" s="755"/>
      <c r="ICV12" s="755"/>
      <c r="ICW12" s="755"/>
      <c r="ICX12" s="755"/>
      <c r="ICY12" s="755"/>
      <c r="ICZ12" s="755"/>
      <c r="IDA12" s="755"/>
      <c r="IDB12" s="755"/>
      <c r="IDC12" s="755"/>
      <c r="IDD12" s="755"/>
      <c r="IDE12" s="755"/>
      <c r="IDF12" s="755"/>
      <c r="IDG12" s="755"/>
      <c r="IDH12" s="755"/>
      <c r="IDI12" s="755"/>
      <c r="IDJ12" s="755"/>
      <c r="IDK12" s="755"/>
      <c r="IDL12" s="755"/>
      <c r="IDM12" s="755"/>
      <c r="IDN12" s="755"/>
      <c r="IDO12" s="755"/>
      <c r="IDP12" s="755"/>
      <c r="IDQ12" s="755"/>
      <c r="IDR12" s="755"/>
      <c r="IDS12" s="755"/>
      <c r="IDT12" s="755"/>
      <c r="IDU12" s="755"/>
      <c r="IDV12" s="755"/>
      <c r="IDW12" s="755"/>
      <c r="IDX12" s="755"/>
      <c r="IDY12" s="755"/>
      <c r="IDZ12" s="755"/>
      <c r="IEA12" s="755"/>
      <c r="IEB12" s="755"/>
      <c r="IEC12" s="755"/>
      <c r="IED12" s="755"/>
      <c r="IEE12" s="755"/>
      <c r="IEF12" s="755"/>
      <c r="IEG12" s="755"/>
      <c r="IEH12" s="755"/>
      <c r="IEI12" s="755"/>
      <c r="IEJ12" s="755"/>
      <c r="IEK12" s="755"/>
      <c r="IEL12" s="755"/>
      <c r="IEM12" s="755"/>
      <c r="IEN12" s="755"/>
      <c r="IEO12" s="755"/>
      <c r="IEP12" s="755"/>
      <c r="IEQ12" s="755"/>
      <c r="IER12" s="755"/>
      <c r="IES12" s="755"/>
      <c r="IET12" s="755"/>
      <c r="IEU12" s="755"/>
      <c r="IEV12" s="755"/>
      <c r="IEW12" s="755"/>
      <c r="IEX12" s="755"/>
      <c r="IEY12" s="755"/>
      <c r="IEZ12" s="755"/>
      <c r="IFA12" s="755"/>
      <c r="IFB12" s="755"/>
      <c r="IFC12" s="755"/>
      <c r="IFD12" s="755"/>
      <c r="IFE12" s="755"/>
      <c r="IFF12" s="755"/>
      <c r="IFG12" s="755"/>
      <c r="IFH12" s="755"/>
      <c r="IFI12" s="755"/>
      <c r="IFJ12" s="755"/>
      <c r="IFK12" s="755"/>
      <c r="IFL12" s="755"/>
      <c r="IFM12" s="755"/>
      <c r="IFN12" s="755"/>
      <c r="IFO12" s="755"/>
      <c r="IFP12" s="755"/>
      <c r="IFQ12" s="755"/>
      <c r="IFR12" s="755"/>
      <c r="IFS12" s="755"/>
      <c r="IFT12" s="755"/>
      <c r="IFU12" s="755"/>
      <c r="IFV12" s="755"/>
      <c r="IFW12" s="755"/>
      <c r="IFX12" s="755"/>
      <c r="IFY12" s="755"/>
      <c r="IFZ12" s="755"/>
      <c r="IGA12" s="755"/>
      <c r="IGB12" s="755"/>
      <c r="IGC12" s="755"/>
      <c r="IGD12" s="755"/>
      <c r="IGE12" s="755"/>
      <c r="IGF12" s="755"/>
      <c r="IGG12" s="755"/>
      <c r="IGH12" s="755"/>
      <c r="IGI12" s="755"/>
      <c r="IGJ12" s="755"/>
      <c r="IGK12" s="755"/>
      <c r="IGL12" s="755"/>
      <c r="IGM12" s="755"/>
      <c r="IGN12" s="755"/>
      <c r="IGO12" s="755"/>
      <c r="IGP12" s="755"/>
      <c r="IGQ12" s="755"/>
      <c r="IGR12" s="755"/>
      <c r="IGS12" s="755"/>
      <c r="IGT12" s="755"/>
      <c r="IGU12" s="755"/>
      <c r="IGV12" s="755"/>
      <c r="IGW12" s="755"/>
      <c r="IGX12" s="755"/>
      <c r="IGY12" s="755"/>
      <c r="IGZ12" s="755"/>
      <c r="IHA12" s="755"/>
      <c r="IHB12" s="755"/>
      <c r="IHC12" s="755"/>
      <c r="IHD12" s="755"/>
      <c r="IHE12" s="755"/>
      <c r="IHF12" s="755"/>
      <c r="IHG12" s="755"/>
      <c r="IHH12" s="755"/>
      <c r="IHI12" s="755"/>
      <c r="IHJ12" s="755"/>
      <c r="IHK12" s="755"/>
      <c r="IHL12" s="755"/>
      <c r="IHM12" s="755"/>
      <c r="IHN12" s="755"/>
      <c r="IHO12" s="755"/>
      <c r="IHP12" s="755"/>
      <c r="IHQ12" s="755"/>
      <c r="IHR12" s="755"/>
      <c r="IHS12" s="755"/>
      <c r="IHT12" s="755"/>
      <c r="IHU12" s="755"/>
      <c r="IHV12" s="755"/>
      <c r="IHW12" s="755"/>
      <c r="IHX12" s="755"/>
      <c r="IHY12" s="755"/>
      <c r="IHZ12" s="755"/>
      <c r="IIA12" s="755"/>
      <c r="IIB12" s="755"/>
      <c r="IIC12" s="755"/>
      <c r="IID12" s="755"/>
      <c r="IIE12" s="755"/>
      <c r="IIF12" s="755"/>
      <c r="IIG12" s="755"/>
      <c r="IIH12" s="755"/>
      <c r="III12" s="755"/>
      <c r="IIJ12" s="755"/>
      <c r="IIK12" s="755"/>
      <c r="IIL12" s="755"/>
      <c r="IIM12" s="755"/>
      <c r="IIN12" s="755"/>
      <c r="IIO12" s="755"/>
      <c r="IIP12" s="755"/>
      <c r="IIQ12" s="755"/>
      <c r="IIR12" s="755"/>
      <c r="IIS12" s="755"/>
      <c r="IIT12" s="755"/>
      <c r="IIU12" s="755"/>
      <c r="IIV12" s="755"/>
      <c r="IIW12" s="755"/>
      <c r="IIX12" s="755"/>
      <c r="IIY12" s="755"/>
      <c r="IIZ12" s="755"/>
      <c r="IJA12" s="755"/>
      <c r="IJB12" s="755"/>
      <c r="IJC12" s="755"/>
      <c r="IJD12" s="755"/>
      <c r="IJE12" s="755"/>
      <c r="IJF12" s="755"/>
      <c r="IJG12" s="755"/>
      <c r="IJH12" s="755"/>
      <c r="IJI12" s="755"/>
      <c r="IJJ12" s="755"/>
      <c r="IJK12" s="755"/>
      <c r="IJL12" s="755"/>
      <c r="IJM12" s="755"/>
      <c r="IJN12" s="755"/>
      <c r="IJO12" s="755"/>
      <c r="IJP12" s="755"/>
      <c r="IJQ12" s="755"/>
      <c r="IJR12" s="755"/>
      <c r="IJS12" s="755"/>
      <c r="IJT12" s="755"/>
      <c r="IJU12" s="755"/>
      <c r="IJV12" s="755"/>
      <c r="IJW12" s="755"/>
      <c r="IJX12" s="755"/>
      <c r="IJY12" s="755"/>
      <c r="IJZ12" s="755"/>
      <c r="IKA12" s="755"/>
      <c r="IKB12" s="755"/>
      <c r="IKC12" s="755"/>
      <c r="IKD12" s="755"/>
      <c r="IKE12" s="755"/>
      <c r="IKF12" s="755"/>
      <c r="IKG12" s="755"/>
      <c r="IKH12" s="755"/>
      <c r="IKI12" s="755"/>
      <c r="IKJ12" s="755"/>
      <c r="IKK12" s="755"/>
      <c r="IKL12" s="755"/>
      <c r="IKM12" s="755"/>
      <c r="IKN12" s="755"/>
      <c r="IKO12" s="755"/>
      <c r="IKP12" s="755"/>
      <c r="IKQ12" s="755"/>
      <c r="IKR12" s="755"/>
      <c r="IKS12" s="755"/>
      <c r="IKT12" s="755"/>
      <c r="IKU12" s="755"/>
      <c r="IKV12" s="755"/>
      <c r="IKW12" s="755"/>
      <c r="IKX12" s="755"/>
      <c r="IKY12" s="755"/>
      <c r="IKZ12" s="755"/>
      <c r="ILA12" s="755"/>
      <c r="ILB12" s="755"/>
      <c r="ILC12" s="755"/>
      <c r="ILD12" s="755"/>
      <c r="ILE12" s="755"/>
      <c r="ILF12" s="755"/>
      <c r="ILG12" s="755"/>
      <c r="ILH12" s="755"/>
      <c r="ILI12" s="755"/>
      <c r="ILJ12" s="755"/>
      <c r="ILK12" s="755"/>
      <c r="ILL12" s="755"/>
      <c r="ILM12" s="755"/>
      <c r="ILN12" s="755"/>
      <c r="ILO12" s="755"/>
      <c r="ILP12" s="755"/>
      <c r="ILQ12" s="755"/>
      <c r="ILR12" s="755"/>
      <c r="ILS12" s="755"/>
      <c r="ILT12" s="755"/>
      <c r="ILU12" s="755"/>
      <c r="ILV12" s="755"/>
      <c r="ILW12" s="755"/>
      <c r="ILX12" s="755"/>
      <c r="ILY12" s="755"/>
      <c r="ILZ12" s="755"/>
      <c r="IMA12" s="755"/>
      <c r="IMB12" s="755"/>
      <c r="IMC12" s="755"/>
      <c r="IMD12" s="755"/>
      <c r="IME12" s="755"/>
      <c r="IMF12" s="755"/>
      <c r="IMG12" s="755"/>
      <c r="IMH12" s="755"/>
      <c r="IMI12" s="755"/>
      <c r="IMJ12" s="755"/>
      <c r="IMK12" s="755"/>
      <c r="IML12" s="755"/>
      <c r="IMM12" s="755"/>
      <c r="IMN12" s="755"/>
      <c r="IMO12" s="755"/>
      <c r="IMP12" s="755"/>
      <c r="IMQ12" s="755"/>
      <c r="IMR12" s="755"/>
      <c r="IMS12" s="755"/>
      <c r="IMT12" s="755"/>
      <c r="IMU12" s="755"/>
      <c r="IMV12" s="755"/>
      <c r="IMW12" s="755"/>
      <c r="IMX12" s="755"/>
      <c r="IMY12" s="755"/>
      <c r="IMZ12" s="755"/>
      <c r="INA12" s="755"/>
      <c r="INB12" s="755"/>
      <c r="INC12" s="755"/>
      <c r="IND12" s="755"/>
      <c r="INE12" s="755"/>
      <c r="INF12" s="755"/>
      <c r="ING12" s="755"/>
      <c r="INH12" s="755"/>
      <c r="INI12" s="755"/>
      <c r="INJ12" s="755"/>
      <c r="INK12" s="755"/>
      <c r="INL12" s="755"/>
      <c r="INM12" s="755"/>
      <c r="INN12" s="755"/>
      <c r="INO12" s="755"/>
      <c r="INP12" s="755"/>
      <c r="INQ12" s="755"/>
      <c r="INR12" s="755"/>
      <c r="INS12" s="755"/>
      <c r="INT12" s="755"/>
      <c r="INU12" s="755"/>
      <c r="INV12" s="755"/>
      <c r="INW12" s="755"/>
      <c r="INX12" s="755"/>
      <c r="INY12" s="755"/>
      <c r="INZ12" s="755"/>
      <c r="IOA12" s="755"/>
      <c r="IOB12" s="755"/>
      <c r="IOC12" s="755"/>
      <c r="IOD12" s="755"/>
      <c r="IOE12" s="755"/>
      <c r="IOF12" s="755"/>
      <c r="IOG12" s="755"/>
      <c r="IOH12" s="755"/>
      <c r="IOI12" s="755"/>
      <c r="IOJ12" s="755"/>
      <c r="IOK12" s="755"/>
      <c r="IOL12" s="755"/>
      <c r="IOM12" s="755"/>
      <c r="ION12" s="755"/>
      <c r="IOO12" s="755"/>
      <c r="IOP12" s="755"/>
      <c r="IOQ12" s="755"/>
      <c r="IOR12" s="755"/>
      <c r="IOS12" s="755"/>
      <c r="IOT12" s="755"/>
      <c r="IOU12" s="755"/>
      <c r="IOV12" s="755"/>
      <c r="IOW12" s="755"/>
      <c r="IOX12" s="755"/>
      <c r="IOY12" s="755"/>
      <c r="IOZ12" s="755"/>
      <c r="IPA12" s="755"/>
      <c r="IPB12" s="755"/>
      <c r="IPC12" s="755"/>
      <c r="IPD12" s="755"/>
      <c r="IPE12" s="755"/>
      <c r="IPF12" s="755"/>
      <c r="IPG12" s="755"/>
      <c r="IPH12" s="755"/>
      <c r="IPI12" s="755"/>
      <c r="IPJ12" s="755"/>
      <c r="IPK12" s="755"/>
      <c r="IPL12" s="755"/>
      <c r="IPM12" s="755"/>
      <c r="IPN12" s="755"/>
      <c r="IPO12" s="755"/>
      <c r="IPP12" s="755"/>
      <c r="IPQ12" s="755"/>
      <c r="IPR12" s="755"/>
      <c r="IPS12" s="755"/>
      <c r="IPT12" s="755"/>
      <c r="IPU12" s="755"/>
      <c r="IPV12" s="755"/>
      <c r="IPW12" s="755"/>
      <c r="IPX12" s="755"/>
      <c r="IPY12" s="755"/>
      <c r="IPZ12" s="755"/>
      <c r="IQA12" s="755"/>
      <c r="IQB12" s="755"/>
      <c r="IQC12" s="755"/>
      <c r="IQD12" s="755"/>
      <c r="IQE12" s="755"/>
      <c r="IQF12" s="755"/>
      <c r="IQG12" s="755"/>
      <c r="IQH12" s="755"/>
      <c r="IQI12" s="755"/>
      <c r="IQJ12" s="755"/>
      <c r="IQK12" s="755"/>
      <c r="IQL12" s="755"/>
      <c r="IQM12" s="755"/>
      <c r="IQN12" s="755"/>
      <c r="IQO12" s="755"/>
      <c r="IQP12" s="755"/>
      <c r="IQQ12" s="755"/>
      <c r="IQR12" s="755"/>
      <c r="IQS12" s="755"/>
      <c r="IQT12" s="755"/>
      <c r="IQU12" s="755"/>
      <c r="IQV12" s="755"/>
      <c r="IQW12" s="755"/>
      <c r="IQX12" s="755"/>
      <c r="IQY12" s="755"/>
      <c r="IQZ12" s="755"/>
      <c r="IRA12" s="755"/>
      <c r="IRB12" s="755"/>
      <c r="IRC12" s="755"/>
      <c r="IRD12" s="755"/>
      <c r="IRE12" s="755"/>
      <c r="IRF12" s="755"/>
      <c r="IRG12" s="755"/>
      <c r="IRH12" s="755"/>
      <c r="IRI12" s="755"/>
      <c r="IRJ12" s="755"/>
      <c r="IRK12" s="755"/>
      <c r="IRL12" s="755"/>
      <c r="IRM12" s="755"/>
      <c r="IRN12" s="755"/>
      <c r="IRO12" s="755"/>
      <c r="IRP12" s="755"/>
      <c r="IRQ12" s="755"/>
      <c r="IRR12" s="755"/>
      <c r="IRS12" s="755"/>
      <c r="IRT12" s="755"/>
      <c r="IRU12" s="755"/>
      <c r="IRV12" s="755"/>
      <c r="IRW12" s="755"/>
      <c r="IRX12" s="755"/>
      <c r="IRY12" s="755"/>
      <c r="IRZ12" s="755"/>
      <c r="ISA12" s="755"/>
      <c r="ISB12" s="755"/>
      <c r="ISC12" s="755"/>
      <c r="ISD12" s="755"/>
      <c r="ISE12" s="755"/>
      <c r="ISF12" s="755"/>
      <c r="ISG12" s="755"/>
      <c r="ISH12" s="755"/>
      <c r="ISI12" s="755"/>
      <c r="ISJ12" s="755"/>
      <c r="ISK12" s="755"/>
      <c r="ISL12" s="755"/>
      <c r="ISM12" s="755"/>
      <c r="ISN12" s="755"/>
      <c r="ISO12" s="755"/>
      <c r="ISP12" s="755"/>
      <c r="ISQ12" s="755"/>
      <c r="ISR12" s="755"/>
      <c r="ISS12" s="755"/>
      <c r="IST12" s="755"/>
      <c r="ISU12" s="755"/>
      <c r="ISV12" s="755"/>
      <c r="ISW12" s="755"/>
      <c r="ISX12" s="755"/>
      <c r="ISY12" s="755"/>
      <c r="ISZ12" s="755"/>
      <c r="ITA12" s="755"/>
      <c r="ITB12" s="755"/>
      <c r="ITC12" s="755"/>
      <c r="ITD12" s="755"/>
      <c r="ITE12" s="755"/>
      <c r="ITF12" s="755"/>
      <c r="ITG12" s="755"/>
      <c r="ITH12" s="755"/>
      <c r="ITI12" s="755"/>
      <c r="ITJ12" s="755"/>
      <c r="ITK12" s="755"/>
      <c r="ITL12" s="755"/>
      <c r="ITM12" s="755"/>
      <c r="ITN12" s="755"/>
      <c r="ITO12" s="755"/>
      <c r="ITP12" s="755"/>
      <c r="ITQ12" s="755"/>
      <c r="ITR12" s="755"/>
      <c r="ITS12" s="755"/>
      <c r="ITT12" s="755"/>
      <c r="ITU12" s="755"/>
      <c r="ITV12" s="755"/>
      <c r="ITW12" s="755"/>
      <c r="ITX12" s="755"/>
      <c r="ITY12" s="755"/>
      <c r="ITZ12" s="755"/>
      <c r="IUA12" s="755"/>
      <c r="IUB12" s="755"/>
      <c r="IUC12" s="755"/>
      <c r="IUD12" s="755"/>
      <c r="IUE12" s="755"/>
      <c r="IUF12" s="755"/>
      <c r="IUG12" s="755"/>
      <c r="IUH12" s="755"/>
      <c r="IUI12" s="755"/>
      <c r="IUJ12" s="755"/>
      <c r="IUK12" s="755"/>
      <c r="IUL12" s="755"/>
      <c r="IUM12" s="755"/>
      <c r="IUN12" s="755"/>
      <c r="IUO12" s="755"/>
      <c r="IUP12" s="755"/>
      <c r="IUQ12" s="755"/>
      <c r="IUR12" s="755"/>
      <c r="IUS12" s="755"/>
      <c r="IUT12" s="755"/>
      <c r="IUU12" s="755"/>
      <c r="IUV12" s="755"/>
      <c r="IUW12" s="755"/>
      <c r="IUX12" s="755"/>
      <c r="IUY12" s="755"/>
      <c r="IUZ12" s="755"/>
      <c r="IVA12" s="755"/>
      <c r="IVB12" s="755"/>
      <c r="IVC12" s="755"/>
      <c r="IVD12" s="755"/>
      <c r="IVE12" s="755"/>
      <c r="IVF12" s="755"/>
      <c r="IVG12" s="755"/>
      <c r="IVH12" s="755"/>
      <c r="IVI12" s="755"/>
      <c r="IVJ12" s="755"/>
      <c r="IVK12" s="755"/>
      <c r="IVL12" s="755"/>
      <c r="IVM12" s="755"/>
      <c r="IVN12" s="755"/>
      <c r="IVO12" s="755"/>
      <c r="IVP12" s="755"/>
      <c r="IVQ12" s="755"/>
      <c r="IVR12" s="755"/>
      <c r="IVS12" s="755"/>
      <c r="IVT12" s="755"/>
      <c r="IVU12" s="755"/>
      <c r="IVV12" s="755"/>
      <c r="IVW12" s="755"/>
      <c r="IVX12" s="755"/>
      <c r="IVY12" s="755"/>
      <c r="IVZ12" s="755"/>
      <c r="IWA12" s="755"/>
      <c r="IWB12" s="755"/>
      <c r="IWC12" s="755"/>
      <c r="IWD12" s="755"/>
      <c r="IWE12" s="755"/>
      <c r="IWF12" s="755"/>
      <c r="IWG12" s="755"/>
      <c r="IWH12" s="755"/>
      <c r="IWI12" s="755"/>
      <c r="IWJ12" s="755"/>
      <c r="IWK12" s="755"/>
      <c r="IWL12" s="755"/>
      <c r="IWM12" s="755"/>
      <c r="IWN12" s="755"/>
      <c r="IWO12" s="755"/>
      <c r="IWP12" s="755"/>
      <c r="IWQ12" s="755"/>
      <c r="IWR12" s="755"/>
      <c r="IWS12" s="755"/>
      <c r="IWT12" s="755"/>
      <c r="IWU12" s="755"/>
      <c r="IWV12" s="755"/>
      <c r="IWW12" s="755"/>
      <c r="IWX12" s="755"/>
      <c r="IWY12" s="755"/>
      <c r="IWZ12" s="755"/>
      <c r="IXA12" s="755"/>
      <c r="IXB12" s="755"/>
      <c r="IXC12" s="755"/>
      <c r="IXD12" s="755"/>
      <c r="IXE12" s="755"/>
      <c r="IXF12" s="755"/>
      <c r="IXG12" s="755"/>
      <c r="IXH12" s="755"/>
      <c r="IXI12" s="755"/>
      <c r="IXJ12" s="755"/>
      <c r="IXK12" s="755"/>
      <c r="IXL12" s="755"/>
      <c r="IXM12" s="755"/>
      <c r="IXN12" s="755"/>
      <c r="IXO12" s="755"/>
      <c r="IXP12" s="755"/>
      <c r="IXQ12" s="755"/>
      <c r="IXR12" s="755"/>
      <c r="IXS12" s="755"/>
      <c r="IXT12" s="755"/>
      <c r="IXU12" s="755"/>
      <c r="IXV12" s="755"/>
      <c r="IXW12" s="755"/>
      <c r="IXX12" s="755"/>
      <c r="IXY12" s="755"/>
      <c r="IXZ12" s="755"/>
      <c r="IYA12" s="755"/>
      <c r="IYB12" s="755"/>
      <c r="IYC12" s="755"/>
      <c r="IYD12" s="755"/>
      <c r="IYE12" s="755"/>
      <c r="IYF12" s="755"/>
      <c r="IYG12" s="755"/>
      <c r="IYH12" s="755"/>
      <c r="IYI12" s="755"/>
      <c r="IYJ12" s="755"/>
      <c r="IYK12" s="755"/>
      <c r="IYL12" s="755"/>
      <c r="IYM12" s="755"/>
      <c r="IYN12" s="755"/>
      <c r="IYO12" s="755"/>
      <c r="IYP12" s="755"/>
      <c r="IYQ12" s="755"/>
      <c r="IYR12" s="755"/>
      <c r="IYS12" s="755"/>
      <c r="IYT12" s="755"/>
      <c r="IYU12" s="755"/>
      <c r="IYV12" s="755"/>
      <c r="IYW12" s="755"/>
      <c r="IYX12" s="755"/>
      <c r="IYY12" s="755"/>
      <c r="IYZ12" s="755"/>
      <c r="IZA12" s="755"/>
      <c r="IZB12" s="755"/>
      <c r="IZC12" s="755"/>
      <c r="IZD12" s="755"/>
      <c r="IZE12" s="755"/>
      <c r="IZF12" s="755"/>
      <c r="IZG12" s="755"/>
      <c r="IZH12" s="755"/>
      <c r="IZI12" s="755"/>
      <c r="IZJ12" s="755"/>
      <c r="IZK12" s="755"/>
      <c r="IZL12" s="755"/>
      <c r="IZM12" s="755"/>
      <c r="IZN12" s="755"/>
      <c r="IZO12" s="755"/>
      <c r="IZP12" s="755"/>
      <c r="IZQ12" s="755"/>
      <c r="IZR12" s="755"/>
      <c r="IZS12" s="755"/>
      <c r="IZT12" s="755"/>
      <c r="IZU12" s="755"/>
      <c r="IZV12" s="755"/>
      <c r="IZW12" s="755"/>
      <c r="IZX12" s="755"/>
      <c r="IZY12" s="755"/>
      <c r="IZZ12" s="755"/>
      <c r="JAA12" s="755"/>
      <c r="JAB12" s="755"/>
      <c r="JAC12" s="755"/>
      <c r="JAD12" s="755"/>
      <c r="JAE12" s="755"/>
      <c r="JAF12" s="755"/>
      <c r="JAG12" s="755"/>
      <c r="JAH12" s="755"/>
      <c r="JAI12" s="755"/>
      <c r="JAJ12" s="755"/>
      <c r="JAK12" s="755"/>
      <c r="JAL12" s="755"/>
      <c r="JAM12" s="755"/>
      <c r="JAN12" s="755"/>
      <c r="JAO12" s="755"/>
      <c r="JAP12" s="755"/>
      <c r="JAQ12" s="755"/>
      <c r="JAR12" s="755"/>
      <c r="JAS12" s="755"/>
      <c r="JAT12" s="755"/>
      <c r="JAU12" s="755"/>
      <c r="JAV12" s="755"/>
      <c r="JAW12" s="755"/>
      <c r="JAX12" s="755"/>
      <c r="JAY12" s="755"/>
      <c r="JAZ12" s="755"/>
      <c r="JBA12" s="755"/>
      <c r="JBB12" s="755"/>
      <c r="JBC12" s="755"/>
      <c r="JBD12" s="755"/>
      <c r="JBE12" s="755"/>
      <c r="JBF12" s="755"/>
      <c r="JBG12" s="755"/>
      <c r="JBH12" s="755"/>
      <c r="JBI12" s="755"/>
      <c r="JBJ12" s="755"/>
      <c r="JBK12" s="755"/>
      <c r="JBL12" s="755"/>
      <c r="JBM12" s="755"/>
      <c r="JBN12" s="755"/>
      <c r="JBO12" s="755"/>
      <c r="JBP12" s="755"/>
      <c r="JBQ12" s="755"/>
      <c r="JBR12" s="755"/>
      <c r="JBS12" s="755"/>
      <c r="JBT12" s="755"/>
      <c r="JBU12" s="755"/>
      <c r="JBV12" s="755"/>
      <c r="JBW12" s="755"/>
      <c r="JBX12" s="755"/>
      <c r="JBY12" s="755"/>
      <c r="JBZ12" s="755"/>
      <c r="JCA12" s="755"/>
      <c r="JCB12" s="755"/>
      <c r="JCC12" s="755"/>
      <c r="JCD12" s="755"/>
      <c r="JCE12" s="755"/>
      <c r="JCF12" s="755"/>
      <c r="JCG12" s="755"/>
      <c r="JCH12" s="755"/>
      <c r="JCI12" s="755"/>
      <c r="JCJ12" s="755"/>
      <c r="JCK12" s="755"/>
      <c r="JCL12" s="755"/>
      <c r="JCM12" s="755"/>
      <c r="JCN12" s="755"/>
      <c r="JCO12" s="755"/>
      <c r="JCP12" s="755"/>
      <c r="JCQ12" s="755"/>
      <c r="JCR12" s="755"/>
      <c r="JCS12" s="755"/>
      <c r="JCT12" s="755"/>
      <c r="JCU12" s="755"/>
      <c r="JCV12" s="755"/>
      <c r="JCW12" s="755"/>
      <c r="JCX12" s="755"/>
      <c r="JCY12" s="755"/>
      <c r="JCZ12" s="755"/>
      <c r="JDA12" s="755"/>
      <c r="JDB12" s="755"/>
      <c r="JDC12" s="755"/>
      <c r="JDD12" s="755"/>
      <c r="JDE12" s="755"/>
      <c r="JDF12" s="755"/>
      <c r="JDG12" s="755"/>
      <c r="JDH12" s="755"/>
      <c r="JDI12" s="755"/>
      <c r="JDJ12" s="755"/>
      <c r="JDK12" s="755"/>
      <c r="JDL12" s="755"/>
      <c r="JDM12" s="755"/>
      <c r="JDN12" s="755"/>
      <c r="JDO12" s="755"/>
      <c r="JDP12" s="755"/>
      <c r="JDQ12" s="755"/>
      <c r="JDR12" s="755"/>
      <c r="JDS12" s="755"/>
      <c r="JDT12" s="755"/>
      <c r="JDU12" s="755"/>
      <c r="JDV12" s="755"/>
      <c r="JDW12" s="755"/>
      <c r="JDX12" s="755"/>
      <c r="JDY12" s="755"/>
      <c r="JDZ12" s="755"/>
      <c r="JEA12" s="755"/>
      <c r="JEB12" s="755"/>
      <c r="JEC12" s="755"/>
      <c r="JED12" s="755"/>
      <c r="JEE12" s="755"/>
      <c r="JEF12" s="755"/>
      <c r="JEG12" s="755"/>
      <c r="JEH12" s="755"/>
      <c r="JEI12" s="755"/>
      <c r="JEJ12" s="755"/>
      <c r="JEK12" s="755"/>
      <c r="JEL12" s="755"/>
      <c r="JEM12" s="755"/>
      <c r="JEN12" s="755"/>
      <c r="JEO12" s="755"/>
      <c r="JEP12" s="755"/>
      <c r="JEQ12" s="755"/>
      <c r="JER12" s="755"/>
      <c r="JES12" s="755"/>
      <c r="JET12" s="755"/>
      <c r="JEU12" s="755"/>
      <c r="JEV12" s="755"/>
      <c r="JEW12" s="755"/>
      <c r="JEX12" s="755"/>
      <c r="JEY12" s="755"/>
      <c r="JEZ12" s="755"/>
      <c r="JFA12" s="755"/>
      <c r="JFB12" s="755"/>
      <c r="JFC12" s="755"/>
      <c r="JFD12" s="755"/>
      <c r="JFE12" s="755"/>
      <c r="JFF12" s="755"/>
      <c r="JFG12" s="755"/>
      <c r="JFH12" s="755"/>
      <c r="JFI12" s="755"/>
      <c r="JFJ12" s="755"/>
      <c r="JFK12" s="755"/>
      <c r="JFL12" s="755"/>
      <c r="JFM12" s="755"/>
      <c r="JFN12" s="755"/>
      <c r="JFO12" s="755"/>
      <c r="JFP12" s="755"/>
      <c r="JFQ12" s="755"/>
      <c r="JFR12" s="755"/>
      <c r="JFS12" s="755"/>
      <c r="JFT12" s="755"/>
      <c r="JFU12" s="755"/>
      <c r="JFV12" s="755"/>
      <c r="JFW12" s="755"/>
      <c r="JFX12" s="755"/>
      <c r="JFY12" s="755"/>
      <c r="JFZ12" s="755"/>
      <c r="JGA12" s="755"/>
      <c r="JGB12" s="755"/>
      <c r="JGC12" s="755"/>
      <c r="JGD12" s="755"/>
      <c r="JGE12" s="755"/>
      <c r="JGF12" s="755"/>
      <c r="JGG12" s="755"/>
      <c r="JGH12" s="755"/>
      <c r="JGI12" s="755"/>
      <c r="JGJ12" s="755"/>
      <c r="JGK12" s="755"/>
      <c r="JGL12" s="755"/>
      <c r="JGM12" s="755"/>
      <c r="JGN12" s="755"/>
      <c r="JGO12" s="755"/>
      <c r="JGP12" s="755"/>
      <c r="JGQ12" s="755"/>
      <c r="JGR12" s="755"/>
      <c r="JGS12" s="755"/>
      <c r="JGT12" s="755"/>
      <c r="JGU12" s="755"/>
      <c r="JGV12" s="755"/>
      <c r="JGW12" s="755"/>
      <c r="JGX12" s="755"/>
      <c r="JGY12" s="755"/>
      <c r="JGZ12" s="755"/>
      <c r="JHA12" s="755"/>
      <c r="JHB12" s="755"/>
      <c r="JHC12" s="755"/>
      <c r="JHD12" s="755"/>
      <c r="JHE12" s="755"/>
      <c r="JHF12" s="755"/>
      <c r="JHG12" s="755"/>
      <c r="JHH12" s="755"/>
      <c r="JHI12" s="755"/>
      <c r="JHJ12" s="755"/>
      <c r="JHK12" s="755"/>
      <c r="JHL12" s="755"/>
      <c r="JHM12" s="755"/>
      <c r="JHN12" s="755"/>
      <c r="JHO12" s="755"/>
      <c r="JHP12" s="755"/>
      <c r="JHQ12" s="755"/>
      <c r="JHR12" s="755"/>
      <c r="JHS12" s="755"/>
      <c r="JHT12" s="755"/>
      <c r="JHU12" s="755"/>
      <c r="JHV12" s="755"/>
      <c r="JHW12" s="755"/>
      <c r="JHX12" s="755"/>
      <c r="JHY12" s="755"/>
      <c r="JHZ12" s="755"/>
      <c r="JIA12" s="755"/>
      <c r="JIB12" s="755"/>
      <c r="JIC12" s="755"/>
      <c r="JID12" s="755"/>
      <c r="JIE12" s="755"/>
      <c r="JIF12" s="755"/>
      <c r="JIG12" s="755"/>
      <c r="JIH12" s="755"/>
      <c r="JII12" s="755"/>
      <c r="JIJ12" s="755"/>
      <c r="JIK12" s="755"/>
      <c r="JIL12" s="755"/>
      <c r="JIM12" s="755"/>
      <c r="JIN12" s="755"/>
      <c r="JIO12" s="755"/>
      <c r="JIP12" s="755"/>
      <c r="JIQ12" s="755"/>
      <c r="JIR12" s="755"/>
      <c r="JIS12" s="755"/>
      <c r="JIT12" s="755"/>
      <c r="JIU12" s="755"/>
      <c r="JIV12" s="755"/>
      <c r="JIW12" s="755"/>
      <c r="JIX12" s="755"/>
      <c r="JIY12" s="755"/>
      <c r="JIZ12" s="755"/>
      <c r="JJA12" s="755"/>
      <c r="JJB12" s="755"/>
      <c r="JJC12" s="755"/>
      <c r="JJD12" s="755"/>
      <c r="JJE12" s="755"/>
      <c r="JJF12" s="755"/>
      <c r="JJG12" s="755"/>
      <c r="JJH12" s="755"/>
      <c r="JJI12" s="755"/>
      <c r="JJJ12" s="755"/>
      <c r="JJK12" s="755"/>
      <c r="JJL12" s="755"/>
      <c r="JJM12" s="755"/>
      <c r="JJN12" s="755"/>
      <c r="JJO12" s="755"/>
      <c r="JJP12" s="755"/>
      <c r="JJQ12" s="755"/>
      <c r="JJR12" s="755"/>
      <c r="JJS12" s="755"/>
      <c r="JJT12" s="755"/>
      <c r="JJU12" s="755"/>
      <c r="JJV12" s="755"/>
      <c r="JJW12" s="755"/>
      <c r="JJX12" s="755"/>
      <c r="JJY12" s="755"/>
      <c r="JJZ12" s="755"/>
      <c r="JKA12" s="755"/>
      <c r="JKB12" s="755"/>
      <c r="JKC12" s="755"/>
      <c r="JKD12" s="755"/>
      <c r="JKE12" s="755"/>
      <c r="JKF12" s="755"/>
      <c r="JKG12" s="755"/>
      <c r="JKH12" s="755"/>
      <c r="JKI12" s="755"/>
      <c r="JKJ12" s="755"/>
      <c r="JKK12" s="755"/>
      <c r="JKL12" s="755"/>
      <c r="JKM12" s="755"/>
      <c r="JKN12" s="755"/>
      <c r="JKO12" s="755"/>
      <c r="JKP12" s="755"/>
      <c r="JKQ12" s="755"/>
      <c r="JKR12" s="755"/>
      <c r="JKS12" s="755"/>
      <c r="JKT12" s="755"/>
      <c r="JKU12" s="755"/>
      <c r="JKV12" s="755"/>
      <c r="JKW12" s="755"/>
      <c r="JKX12" s="755"/>
      <c r="JKY12" s="755"/>
      <c r="JKZ12" s="755"/>
      <c r="JLA12" s="755"/>
      <c r="JLB12" s="755"/>
      <c r="JLC12" s="755"/>
      <c r="JLD12" s="755"/>
      <c r="JLE12" s="755"/>
      <c r="JLF12" s="755"/>
      <c r="JLG12" s="755"/>
      <c r="JLH12" s="755"/>
      <c r="JLI12" s="755"/>
      <c r="JLJ12" s="755"/>
      <c r="JLK12" s="755"/>
      <c r="JLL12" s="755"/>
      <c r="JLM12" s="755"/>
      <c r="JLN12" s="755"/>
      <c r="JLO12" s="755"/>
      <c r="JLP12" s="755"/>
      <c r="JLQ12" s="755"/>
      <c r="JLR12" s="755"/>
      <c r="JLS12" s="755"/>
      <c r="JLT12" s="755"/>
      <c r="JLU12" s="755"/>
      <c r="JLV12" s="755"/>
      <c r="JLW12" s="755"/>
      <c r="JLX12" s="755"/>
      <c r="JLY12" s="755"/>
      <c r="JLZ12" s="755"/>
      <c r="JMA12" s="755"/>
      <c r="JMB12" s="755"/>
      <c r="JMC12" s="755"/>
      <c r="JMD12" s="755"/>
      <c r="JME12" s="755"/>
      <c r="JMF12" s="755"/>
      <c r="JMG12" s="755"/>
      <c r="JMH12" s="755"/>
      <c r="JMI12" s="755"/>
      <c r="JMJ12" s="755"/>
      <c r="JMK12" s="755"/>
      <c r="JML12" s="755"/>
      <c r="JMM12" s="755"/>
      <c r="JMN12" s="755"/>
      <c r="JMO12" s="755"/>
      <c r="JMP12" s="755"/>
      <c r="JMQ12" s="755"/>
      <c r="JMR12" s="755"/>
      <c r="JMS12" s="755"/>
      <c r="JMT12" s="755"/>
      <c r="JMU12" s="755"/>
      <c r="JMV12" s="755"/>
      <c r="JMW12" s="755"/>
      <c r="JMX12" s="755"/>
      <c r="JMY12" s="755"/>
      <c r="JMZ12" s="755"/>
      <c r="JNA12" s="755"/>
      <c r="JNB12" s="755"/>
      <c r="JNC12" s="755"/>
      <c r="JND12" s="755"/>
      <c r="JNE12" s="755"/>
      <c r="JNF12" s="755"/>
      <c r="JNG12" s="755"/>
      <c r="JNH12" s="755"/>
      <c r="JNI12" s="755"/>
      <c r="JNJ12" s="755"/>
      <c r="JNK12" s="755"/>
      <c r="JNL12" s="755"/>
      <c r="JNM12" s="755"/>
      <c r="JNN12" s="755"/>
      <c r="JNO12" s="755"/>
      <c r="JNP12" s="755"/>
      <c r="JNQ12" s="755"/>
      <c r="JNR12" s="755"/>
      <c r="JNS12" s="755"/>
      <c r="JNT12" s="755"/>
      <c r="JNU12" s="755"/>
      <c r="JNV12" s="755"/>
      <c r="JNW12" s="755"/>
      <c r="JNX12" s="755"/>
      <c r="JNY12" s="755"/>
      <c r="JNZ12" s="755"/>
      <c r="JOA12" s="755"/>
      <c r="JOB12" s="755"/>
      <c r="JOC12" s="755"/>
      <c r="JOD12" s="755"/>
      <c r="JOE12" s="755"/>
      <c r="JOF12" s="755"/>
      <c r="JOG12" s="755"/>
      <c r="JOH12" s="755"/>
      <c r="JOI12" s="755"/>
      <c r="JOJ12" s="755"/>
      <c r="JOK12" s="755"/>
      <c r="JOL12" s="755"/>
      <c r="JOM12" s="755"/>
      <c r="JON12" s="755"/>
      <c r="JOO12" s="755"/>
      <c r="JOP12" s="755"/>
      <c r="JOQ12" s="755"/>
      <c r="JOR12" s="755"/>
      <c r="JOS12" s="755"/>
      <c r="JOT12" s="755"/>
      <c r="JOU12" s="755"/>
      <c r="JOV12" s="755"/>
      <c r="JOW12" s="755"/>
      <c r="JOX12" s="755"/>
      <c r="JOY12" s="755"/>
      <c r="JOZ12" s="755"/>
      <c r="JPA12" s="755"/>
      <c r="JPB12" s="755"/>
      <c r="JPC12" s="755"/>
      <c r="JPD12" s="755"/>
      <c r="JPE12" s="755"/>
      <c r="JPF12" s="755"/>
      <c r="JPG12" s="755"/>
      <c r="JPH12" s="755"/>
      <c r="JPI12" s="755"/>
      <c r="JPJ12" s="755"/>
      <c r="JPK12" s="755"/>
      <c r="JPL12" s="755"/>
      <c r="JPM12" s="755"/>
      <c r="JPN12" s="755"/>
      <c r="JPO12" s="755"/>
      <c r="JPP12" s="755"/>
      <c r="JPQ12" s="755"/>
      <c r="JPR12" s="755"/>
      <c r="JPS12" s="755"/>
      <c r="JPT12" s="755"/>
      <c r="JPU12" s="755"/>
      <c r="JPV12" s="755"/>
      <c r="JPW12" s="755"/>
      <c r="JPX12" s="755"/>
      <c r="JPY12" s="755"/>
      <c r="JPZ12" s="755"/>
      <c r="JQA12" s="755"/>
      <c r="JQB12" s="755"/>
      <c r="JQC12" s="755"/>
      <c r="JQD12" s="755"/>
      <c r="JQE12" s="755"/>
      <c r="JQF12" s="755"/>
      <c r="JQG12" s="755"/>
      <c r="JQH12" s="755"/>
      <c r="JQI12" s="755"/>
      <c r="JQJ12" s="755"/>
      <c r="JQK12" s="755"/>
      <c r="JQL12" s="755"/>
      <c r="JQM12" s="755"/>
      <c r="JQN12" s="755"/>
      <c r="JQO12" s="755"/>
      <c r="JQP12" s="755"/>
      <c r="JQQ12" s="755"/>
      <c r="JQR12" s="755"/>
      <c r="JQS12" s="755"/>
      <c r="JQT12" s="755"/>
      <c r="JQU12" s="755"/>
      <c r="JQV12" s="755"/>
      <c r="JQW12" s="755"/>
      <c r="JQX12" s="755"/>
      <c r="JQY12" s="755"/>
      <c r="JQZ12" s="755"/>
      <c r="JRA12" s="755"/>
      <c r="JRB12" s="755"/>
      <c r="JRC12" s="755"/>
      <c r="JRD12" s="755"/>
      <c r="JRE12" s="755"/>
      <c r="JRF12" s="755"/>
      <c r="JRG12" s="755"/>
      <c r="JRH12" s="755"/>
      <c r="JRI12" s="755"/>
      <c r="JRJ12" s="755"/>
      <c r="JRK12" s="755"/>
      <c r="JRL12" s="755"/>
      <c r="JRM12" s="755"/>
      <c r="JRN12" s="755"/>
      <c r="JRO12" s="755"/>
      <c r="JRP12" s="755"/>
      <c r="JRQ12" s="755"/>
      <c r="JRR12" s="755"/>
      <c r="JRS12" s="755"/>
      <c r="JRT12" s="755"/>
      <c r="JRU12" s="755"/>
      <c r="JRV12" s="755"/>
      <c r="JRW12" s="755"/>
      <c r="JRX12" s="755"/>
      <c r="JRY12" s="755"/>
      <c r="JRZ12" s="755"/>
      <c r="JSA12" s="755"/>
      <c r="JSB12" s="755"/>
      <c r="JSC12" s="755"/>
      <c r="JSD12" s="755"/>
      <c r="JSE12" s="755"/>
      <c r="JSF12" s="755"/>
      <c r="JSG12" s="755"/>
      <c r="JSH12" s="755"/>
      <c r="JSI12" s="755"/>
      <c r="JSJ12" s="755"/>
      <c r="JSK12" s="755"/>
      <c r="JSL12" s="755"/>
      <c r="JSM12" s="755"/>
      <c r="JSN12" s="755"/>
      <c r="JSO12" s="755"/>
      <c r="JSP12" s="755"/>
      <c r="JSQ12" s="755"/>
      <c r="JSR12" s="755"/>
      <c r="JSS12" s="755"/>
      <c r="JST12" s="755"/>
      <c r="JSU12" s="755"/>
      <c r="JSV12" s="755"/>
      <c r="JSW12" s="755"/>
      <c r="JSX12" s="755"/>
      <c r="JSY12" s="755"/>
      <c r="JSZ12" s="755"/>
      <c r="JTA12" s="755"/>
      <c r="JTB12" s="755"/>
      <c r="JTC12" s="755"/>
      <c r="JTD12" s="755"/>
      <c r="JTE12" s="755"/>
      <c r="JTF12" s="755"/>
      <c r="JTG12" s="755"/>
      <c r="JTH12" s="755"/>
      <c r="JTI12" s="755"/>
      <c r="JTJ12" s="755"/>
      <c r="JTK12" s="755"/>
      <c r="JTL12" s="755"/>
      <c r="JTM12" s="755"/>
      <c r="JTN12" s="755"/>
      <c r="JTO12" s="755"/>
      <c r="JTP12" s="755"/>
      <c r="JTQ12" s="755"/>
      <c r="JTR12" s="755"/>
      <c r="JTS12" s="755"/>
      <c r="JTT12" s="755"/>
      <c r="JTU12" s="755"/>
      <c r="JTV12" s="755"/>
      <c r="JTW12" s="755"/>
      <c r="JTX12" s="755"/>
      <c r="JTY12" s="755"/>
      <c r="JTZ12" s="755"/>
      <c r="JUA12" s="755"/>
      <c r="JUB12" s="755"/>
      <c r="JUC12" s="755"/>
      <c r="JUD12" s="755"/>
      <c r="JUE12" s="755"/>
      <c r="JUF12" s="755"/>
      <c r="JUG12" s="755"/>
      <c r="JUH12" s="755"/>
      <c r="JUI12" s="755"/>
      <c r="JUJ12" s="755"/>
      <c r="JUK12" s="755"/>
      <c r="JUL12" s="755"/>
      <c r="JUM12" s="755"/>
      <c r="JUN12" s="755"/>
      <c r="JUO12" s="755"/>
      <c r="JUP12" s="755"/>
      <c r="JUQ12" s="755"/>
      <c r="JUR12" s="755"/>
      <c r="JUS12" s="755"/>
      <c r="JUT12" s="755"/>
      <c r="JUU12" s="755"/>
      <c r="JUV12" s="755"/>
      <c r="JUW12" s="755"/>
      <c r="JUX12" s="755"/>
      <c r="JUY12" s="755"/>
      <c r="JUZ12" s="755"/>
      <c r="JVA12" s="755"/>
      <c r="JVB12" s="755"/>
      <c r="JVC12" s="755"/>
      <c r="JVD12" s="755"/>
      <c r="JVE12" s="755"/>
      <c r="JVF12" s="755"/>
      <c r="JVG12" s="755"/>
      <c r="JVH12" s="755"/>
      <c r="JVI12" s="755"/>
      <c r="JVJ12" s="755"/>
      <c r="JVK12" s="755"/>
      <c r="JVL12" s="755"/>
      <c r="JVM12" s="755"/>
      <c r="JVN12" s="755"/>
      <c r="JVO12" s="755"/>
      <c r="JVP12" s="755"/>
      <c r="JVQ12" s="755"/>
      <c r="JVR12" s="755"/>
      <c r="JVS12" s="755"/>
      <c r="JVT12" s="755"/>
      <c r="JVU12" s="755"/>
      <c r="JVV12" s="755"/>
      <c r="JVW12" s="755"/>
      <c r="JVX12" s="755"/>
      <c r="JVY12" s="755"/>
      <c r="JVZ12" s="755"/>
      <c r="JWA12" s="755"/>
      <c r="JWB12" s="755"/>
      <c r="JWC12" s="755"/>
      <c r="JWD12" s="755"/>
      <c r="JWE12" s="755"/>
      <c r="JWF12" s="755"/>
      <c r="JWG12" s="755"/>
      <c r="JWH12" s="755"/>
      <c r="JWI12" s="755"/>
      <c r="JWJ12" s="755"/>
      <c r="JWK12" s="755"/>
      <c r="JWL12" s="755"/>
      <c r="JWM12" s="755"/>
      <c r="JWN12" s="755"/>
      <c r="JWO12" s="755"/>
      <c r="JWP12" s="755"/>
      <c r="JWQ12" s="755"/>
      <c r="JWR12" s="755"/>
      <c r="JWS12" s="755"/>
      <c r="JWT12" s="755"/>
      <c r="JWU12" s="755"/>
      <c r="JWV12" s="755"/>
      <c r="JWW12" s="755"/>
      <c r="JWX12" s="755"/>
      <c r="JWY12" s="755"/>
      <c r="JWZ12" s="755"/>
      <c r="JXA12" s="755"/>
      <c r="JXB12" s="755"/>
      <c r="JXC12" s="755"/>
      <c r="JXD12" s="755"/>
      <c r="JXE12" s="755"/>
      <c r="JXF12" s="755"/>
      <c r="JXG12" s="755"/>
      <c r="JXH12" s="755"/>
      <c r="JXI12" s="755"/>
      <c r="JXJ12" s="755"/>
      <c r="JXK12" s="755"/>
      <c r="JXL12" s="755"/>
      <c r="JXM12" s="755"/>
      <c r="JXN12" s="755"/>
      <c r="JXO12" s="755"/>
      <c r="JXP12" s="755"/>
      <c r="JXQ12" s="755"/>
      <c r="JXR12" s="755"/>
      <c r="JXS12" s="755"/>
      <c r="JXT12" s="755"/>
      <c r="JXU12" s="755"/>
      <c r="JXV12" s="755"/>
      <c r="JXW12" s="755"/>
      <c r="JXX12" s="755"/>
      <c r="JXY12" s="755"/>
      <c r="JXZ12" s="755"/>
      <c r="JYA12" s="755"/>
      <c r="JYB12" s="755"/>
      <c r="JYC12" s="755"/>
      <c r="JYD12" s="755"/>
      <c r="JYE12" s="755"/>
      <c r="JYF12" s="755"/>
      <c r="JYG12" s="755"/>
      <c r="JYH12" s="755"/>
      <c r="JYI12" s="755"/>
      <c r="JYJ12" s="755"/>
      <c r="JYK12" s="755"/>
      <c r="JYL12" s="755"/>
      <c r="JYM12" s="755"/>
      <c r="JYN12" s="755"/>
      <c r="JYO12" s="755"/>
      <c r="JYP12" s="755"/>
      <c r="JYQ12" s="755"/>
      <c r="JYR12" s="755"/>
      <c r="JYS12" s="755"/>
      <c r="JYT12" s="755"/>
      <c r="JYU12" s="755"/>
      <c r="JYV12" s="755"/>
      <c r="JYW12" s="755"/>
      <c r="JYX12" s="755"/>
      <c r="JYY12" s="755"/>
      <c r="JYZ12" s="755"/>
      <c r="JZA12" s="755"/>
      <c r="JZB12" s="755"/>
      <c r="JZC12" s="755"/>
      <c r="JZD12" s="755"/>
      <c r="JZE12" s="755"/>
      <c r="JZF12" s="755"/>
      <c r="JZG12" s="755"/>
      <c r="JZH12" s="755"/>
      <c r="JZI12" s="755"/>
      <c r="JZJ12" s="755"/>
      <c r="JZK12" s="755"/>
      <c r="JZL12" s="755"/>
      <c r="JZM12" s="755"/>
      <c r="JZN12" s="755"/>
      <c r="JZO12" s="755"/>
      <c r="JZP12" s="755"/>
      <c r="JZQ12" s="755"/>
      <c r="JZR12" s="755"/>
      <c r="JZS12" s="755"/>
      <c r="JZT12" s="755"/>
      <c r="JZU12" s="755"/>
      <c r="JZV12" s="755"/>
      <c r="JZW12" s="755"/>
      <c r="JZX12" s="755"/>
      <c r="JZY12" s="755"/>
      <c r="JZZ12" s="755"/>
      <c r="KAA12" s="755"/>
      <c r="KAB12" s="755"/>
      <c r="KAC12" s="755"/>
      <c r="KAD12" s="755"/>
      <c r="KAE12" s="755"/>
      <c r="KAF12" s="755"/>
      <c r="KAG12" s="755"/>
      <c r="KAH12" s="755"/>
      <c r="KAI12" s="755"/>
      <c r="KAJ12" s="755"/>
      <c r="KAK12" s="755"/>
      <c r="KAL12" s="755"/>
      <c r="KAM12" s="755"/>
      <c r="KAN12" s="755"/>
      <c r="KAO12" s="755"/>
      <c r="KAP12" s="755"/>
      <c r="KAQ12" s="755"/>
      <c r="KAR12" s="755"/>
      <c r="KAS12" s="755"/>
      <c r="KAT12" s="755"/>
      <c r="KAU12" s="755"/>
      <c r="KAV12" s="755"/>
      <c r="KAW12" s="755"/>
      <c r="KAX12" s="755"/>
      <c r="KAY12" s="755"/>
      <c r="KAZ12" s="755"/>
      <c r="KBA12" s="755"/>
      <c r="KBB12" s="755"/>
      <c r="KBC12" s="755"/>
      <c r="KBD12" s="755"/>
      <c r="KBE12" s="755"/>
      <c r="KBF12" s="755"/>
      <c r="KBG12" s="755"/>
      <c r="KBH12" s="755"/>
      <c r="KBI12" s="755"/>
      <c r="KBJ12" s="755"/>
      <c r="KBK12" s="755"/>
      <c r="KBL12" s="755"/>
      <c r="KBM12" s="755"/>
      <c r="KBN12" s="755"/>
      <c r="KBO12" s="755"/>
      <c r="KBP12" s="755"/>
      <c r="KBQ12" s="755"/>
      <c r="KBR12" s="755"/>
      <c r="KBS12" s="755"/>
      <c r="KBT12" s="755"/>
      <c r="KBU12" s="755"/>
      <c r="KBV12" s="755"/>
      <c r="KBW12" s="755"/>
      <c r="KBX12" s="755"/>
      <c r="KBY12" s="755"/>
      <c r="KBZ12" s="755"/>
      <c r="KCA12" s="755"/>
      <c r="KCB12" s="755"/>
      <c r="KCC12" s="755"/>
      <c r="KCD12" s="755"/>
      <c r="KCE12" s="755"/>
      <c r="KCF12" s="755"/>
      <c r="KCG12" s="755"/>
      <c r="KCH12" s="755"/>
      <c r="KCI12" s="755"/>
      <c r="KCJ12" s="755"/>
      <c r="KCK12" s="755"/>
      <c r="KCL12" s="755"/>
      <c r="KCM12" s="755"/>
      <c r="KCN12" s="755"/>
      <c r="KCO12" s="755"/>
      <c r="KCP12" s="755"/>
      <c r="KCQ12" s="755"/>
      <c r="KCR12" s="755"/>
      <c r="KCS12" s="755"/>
      <c r="KCT12" s="755"/>
      <c r="KCU12" s="755"/>
      <c r="KCV12" s="755"/>
      <c r="KCW12" s="755"/>
      <c r="KCX12" s="755"/>
      <c r="KCY12" s="755"/>
      <c r="KCZ12" s="755"/>
      <c r="KDA12" s="755"/>
      <c r="KDB12" s="755"/>
      <c r="KDC12" s="755"/>
      <c r="KDD12" s="755"/>
      <c r="KDE12" s="755"/>
      <c r="KDF12" s="755"/>
      <c r="KDG12" s="755"/>
      <c r="KDH12" s="755"/>
      <c r="KDI12" s="755"/>
      <c r="KDJ12" s="755"/>
      <c r="KDK12" s="755"/>
      <c r="KDL12" s="755"/>
      <c r="KDM12" s="755"/>
      <c r="KDN12" s="755"/>
      <c r="KDO12" s="755"/>
      <c r="KDP12" s="755"/>
      <c r="KDQ12" s="755"/>
      <c r="KDR12" s="755"/>
      <c r="KDS12" s="755"/>
      <c r="KDT12" s="755"/>
      <c r="KDU12" s="755"/>
      <c r="KDV12" s="755"/>
      <c r="KDW12" s="755"/>
      <c r="KDX12" s="755"/>
      <c r="KDY12" s="755"/>
      <c r="KDZ12" s="755"/>
      <c r="KEA12" s="755"/>
      <c r="KEB12" s="755"/>
      <c r="KEC12" s="755"/>
      <c r="KED12" s="755"/>
      <c r="KEE12" s="755"/>
      <c r="KEF12" s="755"/>
      <c r="KEG12" s="755"/>
      <c r="KEH12" s="755"/>
      <c r="KEI12" s="755"/>
      <c r="KEJ12" s="755"/>
      <c r="KEK12" s="755"/>
      <c r="KEL12" s="755"/>
      <c r="KEM12" s="755"/>
      <c r="KEN12" s="755"/>
      <c r="KEO12" s="755"/>
      <c r="KEP12" s="755"/>
      <c r="KEQ12" s="755"/>
      <c r="KER12" s="755"/>
      <c r="KES12" s="755"/>
      <c r="KET12" s="755"/>
      <c r="KEU12" s="755"/>
      <c r="KEV12" s="755"/>
      <c r="KEW12" s="755"/>
      <c r="KEX12" s="755"/>
      <c r="KEY12" s="755"/>
      <c r="KEZ12" s="755"/>
      <c r="KFA12" s="755"/>
      <c r="KFB12" s="755"/>
      <c r="KFC12" s="755"/>
      <c r="KFD12" s="755"/>
      <c r="KFE12" s="755"/>
      <c r="KFF12" s="755"/>
      <c r="KFG12" s="755"/>
      <c r="KFH12" s="755"/>
      <c r="KFI12" s="755"/>
      <c r="KFJ12" s="755"/>
      <c r="KFK12" s="755"/>
      <c r="KFL12" s="755"/>
      <c r="KFM12" s="755"/>
      <c r="KFN12" s="755"/>
      <c r="KFO12" s="755"/>
      <c r="KFP12" s="755"/>
      <c r="KFQ12" s="755"/>
      <c r="KFR12" s="755"/>
      <c r="KFS12" s="755"/>
      <c r="KFT12" s="755"/>
      <c r="KFU12" s="755"/>
      <c r="KFV12" s="755"/>
      <c r="KFW12" s="755"/>
      <c r="KFX12" s="755"/>
      <c r="KFY12" s="755"/>
      <c r="KFZ12" s="755"/>
      <c r="KGA12" s="755"/>
      <c r="KGB12" s="755"/>
      <c r="KGC12" s="755"/>
      <c r="KGD12" s="755"/>
      <c r="KGE12" s="755"/>
      <c r="KGF12" s="755"/>
      <c r="KGG12" s="755"/>
      <c r="KGH12" s="755"/>
      <c r="KGI12" s="755"/>
      <c r="KGJ12" s="755"/>
      <c r="KGK12" s="755"/>
      <c r="KGL12" s="755"/>
      <c r="KGM12" s="755"/>
      <c r="KGN12" s="755"/>
      <c r="KGO12" s="755"/>
      <c r="KGP12" s="755"/>
      <c r="KGQ12" s="755"/>
      <c r="KGR12" s="755"/>
      <c r="KGS12" s="755"/>
      <c r="KGT12" s="755"/>
      <c r="KGU12" s="755"/>
      <c r="KGV12" s="755"/>
      <c r="KGW12" s="755"/>
      <c r="KGX12" s="755"/>
      <c r="KGY12" s="755"/>
      <c r="KGZ12" s="755"/>
      <c r="KHA12" s="755"/>
      <c r="KHB12" s="755"/>
      <c r="KHC12" s="755"/>
      <c r="KHD12" s="755"/>
      <c r="KHE12" s="755"/>
      <c r="KHF12" s="755"/>
      <c r="KHG12" s="755"/>
      <c r="KHH12" s="755"/>
      <c r="KHI12" s="755"/>
      <c r="KHJ12" s="755"/>
      <c r="KHK12" s="755"/>
      <c r="KHL12" s="755"/>
      <c r="KHM12" s="755"/>
      <c r="KHN12" s="755"/>
      <c r="KHO12" s="755"/>
      <c r="KHP12" s="755"/>
      <c r="KHQ12" s="755"/>
      <c r="KHR12" s="755"/>
      <c r="KHS12" s="755"/>
      <c r="KHT12" s="755"/>
      <c r="KHU12" s="755"/>
      <c r="KHV12" s="755"/>
      <c r="KHW12" s="755"/>
      <c r="KHX12" s="755"/>
      <c r="KHY12" s="755"/>
      <c r="KHZ12" s="755"/>
      <c r="KIA12" s="755"/>
      <c r="KIB12" s="755"/>
      <c r="KIC12" s="755"/>
      <c r="KID12" s="755"/>
      <c r="KIE12" s="755"/>
      <c r="KIF12" s="755"/>
      <c r="KIG12" s="755"/>
      <c r="KIH12" s="755"/>
      <c r="KII12" s="755"/>
      <c r="KIJ12" s="755"/>
      <c r="KIK12" s="755"/>
      <c r="KIL12" s="755"/>
      <c r="KIM12" s="755"/>
      <c r="KIN12" s="755"/>
      <c r="KIO12" s="755"/>
      <c r="KIP12" s="755"/>
      <c r="KIQ12" s="755"/>
      <c r="KIR12" s="755"/>
      <c r="KIS12" s="755"/>
      <c r="KIT12" s="755"/>
      <c r="KIU12" s="755"/>
      <c r="KIV12" s="755"/>
      <c r="KIW12" s="755"/>
      <c r="KIX12" s="755"/>
      <c r="KIY12" s="755"/>
      <c r="KIZ12" s="755"/>
      <c r="KJA12" s="755"/>
      <c r="KJB12" s="755"/>
      <c r="KJC12" s="755"/>
      <c r="KJD12" s="755"/>
      <c r="KJE12" s="755"/>
      <c r="KJF12" s="755"/>
      <c r="KJG12" s="755"/>
      <c r="KJH12" s="755"/>
      <c r="KJI12" s="755"/>
      <c r="KJJ12" s="755"/>
      <c r="KJK12" s="755"/>
      <c r="KJL12" s="755"/>
      <c r="KJM12" s="755"/>
      <c r="KJN12" s="755"/>
      <c r="KJO12" s="755"/>
      <c r="KJP12" s="755"/>
      <c r="KJQ12" s="755"/>
      <c r="KJR12" s="755"/>
      <c r="KJS12" s="755"/>
      <c r="KJT12" s="755"/>
      <c r="KJU12" s="755"/>
      <c r="KJV12" s="755"/>
      <c r="KJW12" s="755"/>
      <c r="KJX12" s="755"/>
      <c r="KJY12" s="755"/>
      <c r="KJZ12" s="755"/>
      <c r="KKA12" s="755"/>
      <c r="KKB12" s="755"/>
      <c r="KKC12" s="755"/>
      <c r="KKD12" s="755"/>
      <c r="KKE12" s="755"/>
      <c r="KKF12" s="755"/>
      <c r="KKG12" s="755"/>
      <c r="KKH12" s="755"/>
      <c r="KKI12" s="755"/>
      <c r="KKJ12" s="755"/>
      <c r="KKK12" s="755"/>
      <c r="KKL12" s="755"/>
      <c r="KKM12" s="755"/>
      <c r="KKN12" s="755"/>
      <c r="KKO12" s="755"/>
      <c r="KKP12" s="755"/>
      <c r="KKQ12" s="755"/>
      <c r="KKR12" s="755"/>
      <c r="KKS12" s="755"/>
      <c r="KKT12" s="755"/>
      <c r="KKU12" s="755"/>
      <c r="KKV12" s="755"/>
      <c r="KKW12" s="755"/>
      <c r="KKX12" s="755"/>
      <c r="KKY12" s="755"/>
      <c r="KKZ12" s="755"/>
      <c r="KLA12" s="755"/>
      <c r="KLB12" s="755"/>
      <c r="KLC12" s="755"/>
      <c r="KLD12" s="755"/>
      <c r="KLE12" s="755"/>
      <c r="KLF12" s="755"/>
      <c r="KLG12" s="755"/>
      <c r="KLH12" s="755"/>
      <c r="KLI12" s="755"/>
      <c r="KLJ12" s="755"/>
      <c r="KLK12" s="755"/>
      <c r="KLL12" s="755"/>
      <c r="KLM12" s="755"/>
      <c r="KLN12" s="755"/>
      <c r="KLO12" s="755"/>
      <c r="KLP12" s="755"/>
      <c r="KLQ12" s="755"/>
      <c r="KLR12" s="755"/>
      <c r="KLS12" s="755"/>
      <c r="KLT12" s="755"/>
      <c r="KLU12" s="755"/>
      <c r="KLV12" s="755"/>
      <c r="KLW12" s="755"/>
      <c r="KLX12" s="755"/>
      <c r="KLY12" s="755"/>
      <c r="KLZ12" s="755"/>
      <c r="KMA12" s="755"/>
      <c r="KMB12" s="755"/>
      <c r="KMC12" s="755"/>
      <c r="KMD12" s="755"/>
      <c r="KME12" s="755"/>
      <c r="KMF12" s="755"/>
      <c r="KMG12" s="755"/>
      <c r="KMH12" s="755"/>
      <c r="KMI12" s="755"/>
      <c r="KMJ12" s="755"/>
      <c r="KMK12" s="755"/>
      <c r="KML12" s="755"/>
      <c r="KMM12" s="755"/>
      <c r="KMN12" s="755"/>
      <c r="KMO12" s="755"/>
      <c r="KMP12" s="755"/>
      <c r="KMQ12" s="755"/>
      <c r="KMR12" s="755"/>
      <c r="KMS12" s="755"/>
      <c r="KMT12" s="755"/>
      <c r="KMU12" s="755"/>
      <c r="KMV12" s="755"/>
      <c r="KMW12" s="755"/>
      <c r="KMX12" s="755"/>
      <c r="KMY12" s="755"/>
      <c r="KMZ12" s="755"/>
      <c r="KNA12" s="755"/>
      <c r="KNB12" s="755"/>
      <c r="KNC12" s="755"/>
      <c r="KND12" s="755"/>
      <c r="KNE12" s="755"/>
      <c r="KNF12" s="755"/>
      <c r="KNG12" s="755"/>
      <c r="KNH12" s="755"/>
      <c r="KNI12" s="755"/>
      <c r="KNJ12" s="755"/>
      <c r="KNK12" s="755"/>
      <c r="KNL12" s="755"/>
      <c r="KNM12" s="755"/>
      <c r="KNN12" s="755"/>
      <c r="KNO12" s="755"/>
      <c r="KNP12" s="755"/>
      <c r="KNQ12" s="755"/>
      <c r="KNR12" s="755"/>
      <c r="KNS12" s="755"/>
      <c r="KNT12" s="755"/>
      <c r="KNU12" s="755"/>
      <c r="KNV12" s="755"/>
      <c r="KNW12" s="755"/>
      <c r="KNX12" s="755"/>
      <c r="KNY12" s="755"/>
      <c r="KNZ12" s="755"/>
      <c r="KOA12" s="755"/>
      <c r="KOB12" s="755"/>
      <c r="KOC12" s="755"/>
      <c r="KOD12" s="755"/>
      <c r="KOE12" s="755"/>
      <c r="KOF12" s="755"/>
      <c r="KOG12" s="755"/>
      <c r="KOH12" s="755"/>
      <c r="KOI12" s="755"/>
      <c r="KOJ12" s="755"/>
      <c r="KOK12" s="755"/>
      <c r="KOL12" s="755"/>
      <c r="KOM12" s="755"/>
      <c r="KON12" s="755"/>
      <c r="KOO12" s="755"/>
      <c r="KOP12" s="755"/>
      <c r="KOQ12" s="755"/>
      <c r="KOR12" s="755"/>
      <c r="KOS12" s="755"/>
      <c r="KOT12" s="755"/>
      <c r="KOU12" s="755"/>
      <c r="KOV12" s="755"/>
      <c r="KOW12" s="755"/>
      <c r="KOX12" s="755"/>
      <c r="KOY12" s="755"/>
      <c r="KOZ12" s="755"/>
      <c r="KPA12" s="755"/>
      <c r="KPB12" s="755"/>
      <c r="KPC12" s="755"/>
      <c r="KPD12" s="755"/>
      <c r="KPE12" s="755"/>
      <c r="KPF12" s="755"/>
      <c r="KPG12" s="755"/>
      <c r="KPH12" s="755"/>
      <c r="KPI12" s="755"/>
      <c r="KPJ12" s="755"/>
      <c r="KPK12" s="755"/>
      <c r="KPL12" s="755"/>
      <c r="KPM12" s="755"/>
      <c r="KPN12" s="755"/>
      <c r="KPO12" s="755"/>
      <c r="KPP12" s="755"/>
      <c r="KPQ12" s="755"/>
      <c r="KPR12" s="755"/>
      <c r="KPS12" s="755"/>
      <c r="KPT12" s="755"/>
      <c r="KPU12" s="755"/>
      <c r="KPV12" s="755"/>
      <c r="KPW12" s="755"/>
      <c r="KPX12" s="755"/>
      <c r="KPY12" s="755"/>
      <c r="KPZ12" s="755"/>
      <c r="KQA12" s="755"/>
      <c r="KQB12" s="755"/>
      <c r="KQC12" s="755"/>
      <c r="KQD12" s="755"/>
      <c r="KQE12" s="755"/>
      <c r="KQF12" s="755"/>
      <c r="KQG12" s="755"/>
      <c r="KQH12" s="755"/>
      <c r="KQI12" s="755"/>
      <c r="KQJ12" s="755"/>
      <c r="KQK12" s="755"/>
      <c r="KQL12" s="755"/>
      <c r="KQM12" s="755"/>
      <c r="KQN12" s="755"/>
      <c r="KQO12" s="755"/>
      <c r="KQP12" s="755"/>
      <c r="KQQ12" s="755"/>
      <c r="KQR12" s="755"/>
      <c r="KQS12" s="755"/>
      <c r="KQT12" s="755"/>
      <c r="KQU12" s="755"/>
      <c r="KQV12" s="755"/>
      <c r="KQW12" s="755"/>
      <c r="KQX12" s="755"/>
      <c r="KQY12" s="755"/>
      <c r="KQZ12" s="755"/>
      <c r="KRA12" s="755"/>
      <c r="KRB12" s="755"/>
      <c r="KRC12" s="755"/>
      <c r="KRD12" s="755"/>
      <c r="KRE12" s="755"/>
      <c r="KRF12" s="755"/>
      <c r="KRG12" s="755"/>
      <c r="KRH12" s="755"/>
      <c r="KRI12" s="755"/>
      <c r="KRJ12" s="755"/>
      <c r="KRK12" s="755"/>
      <c r="KRL12" s="755"/>
      <c r="KRM12" s="755"/>
      <c r="KRN12" s="755"/>
      <c r="KRO12" s="755"/>
      <c r="KRP12" s="755"/>
      <c r="KRQ12" s="755"/>
      <c r="KRR12" s="755"/>
      <c r="KRS12" s="755"/>
      <c r="KRT12" s="755"/>
      <c r="KRU12" s="755"/>
      <c r="KRV12" s="755"/>
      <c r="KRW12" s="755"/>
      <c r="KRX12" s="755"/>
      <c r="KRY12" s="755"/>
      <c r="KRZ12" s="755"/>
      <c r="KSA12" s="755"/>
      <c r="KSB12" s="755"/>
      <c r="KSC12" s="755"/>
      <c r="KSD12" s="755"/>
      <c r="KSE12" s="755"/>
      <c r="KSF12" s="755"/>
      <c r="KSG12" s="755"/>
      <c r="KSH12" s="755"/>
      <c r="KSI12" s="755"/>
      <c r="KSJ12" s="755"/>
      <c r="KSK12" s="755"/>
      <c r="KSL12" s="755"/>
      <c r="KSM12" s="755"/>
      <c r="KSN12" s="755"/>
      <c r="KSO12" s="755"/>
      <c r="KSP12" s="755"/>
      <c r="KSQ12" s="755"/>
      <c r="KSR12" s="755"/>
      <c r="KSS12" s="755"/>
      <c r="KST12" s="755"/>
      <c r="KSU12" s="755"/>
      <c r="KSV12" s="755"/>
      <c r="KSW12" s="755"/>
      <c r="KSX12" s="755"/>
      <c r="KSY12" s="755"/>
      <c r="KSZ12" s="755"/>
      <c r="KTA12" s="755"/>
      <c r="KTB12" s="755"/>
      <c r="KTC12" s="755"/>
      <c r="KTD12" s="755"/>
      <c r="KTE12" s="755"/>
      <c r="KTF12" s="755"/>
      <c r="KTG12" s="755"/>
      <c r="KTH12" s="755"/>
      <c r="KTI12" s="755"/>
      <c r="KTJ12" s="755"/>
      <c r="KTK12" s="755"/>
      <c r="KTL12" s="755"/>
      <c r="KTM12" s="755"/>
      <c r="KTN12" s="755"/>
      <c r="KTO12" s="755"/>
      <c r="KTP12" s="755"/>
      <c r="KTQ12" s="755"/>
      <c r="KTR12" s="755"/>
      <c r="KTS12" s="755"/>
      <c r="KTT12" s="755"/>
      <c r="KTU12" s="755"/>
      <c r="KTV12" s="755"/>
      <c r="KTW12" s="755"/>
      <c r="KTX12" s="755"/>
      <c r="KTY12" s="755"/>
      <c r="KTZ12" s="755"/>
      <c r="KUA12" s="755"/>
      <c r="KUB12" s="755"/>
      <c r="KUC12" s="755"/>
      <c r="KUD12" s="755"/>
      <c r="KUE12" s="755"/>
      <c r="KUF12" s="755"/>
      <c r="KUG12" s="755"/>
      <c r="KUH12" s="755"/>
      <c r="KUI12" s="755"/>
      <c r="KUJ12" s="755"/>
      <c r="KUK12" s="755"/>
      <c r="KUL12" s="755"/>
      <c r="KUM12" s="755"/>
      <c r="KUN12" s="755"/>
      <c r="KUO12" s="755"/>
      <c r="KUP12" s="755"/>
      <c r="KUQ12" s="755"/>
      <c r="KUR12" s="755"/>
      <c r="KUS12" s="755"/>
      <c r="KUT12" s="755"/>
      <c r="KUU12" s="755"/>
      <c r="KUV12" s="755"/>
      <c r="KUW12" s="755"/>
      <c r="KUX12" s="755"/>
      <c r="KUY12" s="755"/>
      <c r="KUZ12" s="755"/>
      <c r="KVA12" s="755"/>
      <c r="KVB12" s="755"/>
      <c r="KVC12" s="755"/>
      <c r="KVD12" s="755"/>
      <c r="KVE12" s="755"/>
      <c r="KVF12" s="755"/>
      <c r="KVG12" s="755"/>
      <c r="KVH12" s="755"/>
      <c r="KVI12" s="755"/>
      <c r="KVJ12" s="755"/>
      <c r="KVK12" s="755"/>
      <c r="KVL12" s="755"/>
      <c r="KVM12" s="755"/>
      <c r="KVN12" s="755"/>
      <c r="KVO12" s="755"/>
      <c r="KVP12" s="755"/>
      <c r="KVQ12" s="755"/>
      <c r="KVR12" s="755"/>
      <c r="KVS12" s="755"/>
      <c r="KVT12" s="755"/>
      <c r="KVU12" s="755"/>
      <c r="KVV12" s="755"/>
      <c r="KVW12" s="755"/>
      <c r="KVX12" s="755"/>
      <c r="KVY12" s="755"/>
      <c r="KVZ12" s="755"/>
      <c r="KWA12" s="755"/>
      <c r="KWB12" s="755"/>
      <c r="KWC12" s="755"/>
      <c r="KWD12" s="755"/>
      <c r="KWE12" s="755"/>
      <c r="KWF12" s="755"/>
      <c r="KWG12" s="755"/>
      <c r="KWH12" s="755"/>
      <c r="KWI12" s="755"/>
      <c r="KWJ12" s="755"/>
      <c r="KWK12" s="755"/>
      <c r="KWL12" s="755"/>
      <c r="KWM12" s="755"/>
      <c r="KWN12" s="755"/>
      <c r="KWO12" s="755"/>
      <c r="KWP12" s="755"/>
      <c r="KWQ12" s="755"/>
      <c r="KWR12" s="755"/>
      <c r="KWS12" s="755"/>
      <c r="KWT12" s="755"/>
      <c r="KWU12" s="755"/>
      <c r="KWV12" s="755"/>
      <c r="KWW12" s="755"/>
      <c r="KWX12" s="755"/>
      <c r="KWY12" s="755"/>
      <c r="KWZ12" s="755"/>
      <c r="KXA12" s="755"/>
      <c r="KXB12" s="755"/>
      <c r="KXC12" s="755"/>
      <c r="KXD12" s="755"/>
      <c r="KXE12" s="755"/>
      <c r="KXF12" s="755"/>
      <c r="KXG12" s="755"/>
      <c r="KXH12" s="755"/>
      <c r="KXI12" s="755"/>
      <c r="KXJ12" s="755"/>
      <c r="KXK12" s="755"/>
      <c r="KXL12" s="755"/>
      <c r="KXM12" s="755"/>
      <c r="KXN12" s="755"/>
      <c r="KXO12" s="755"/>
      <c r="KXP12" s="755"/>
      <c r="KXQ12" s="755"/>
      <c r="KXR12" s="755"/>
      <c r="KXS12" s="755"/>
      <c r="KXT12" s="755"/>
      <c r="KXU12" s="755"/>
      <c r="KXV12" s="755"/>
      <c r="KXW12" s="755"/>
      <c r="KXX12" s="755"/>
      <c r="KXY12" s="755"/>
      <c r="KXZ12" s="755"/>
      <c r="KYA12" s="755"/>
      <c r="KYB12" s="755"/>
      <c r="KYC12" s="755"/>
      <c r="KYD12" s="755"/>
      <c r="KYE12" s="755"/>
      <c r="KYF12" s="755"/>
      <c r="KYG12" s="755"/>
      <c r="KYH12" s="755"/>
      <c r="KYI12" s="755"/>
      <c r="KYJ12" s="755"/>
      <c r="KYK12" s="755"/>
      <c r="KYL12" s="755"/>
      <c r="KYM12" s="755"/>
      <c r="KYN12" s="755"/>
      <c r="KYO12" s="755"/>
      <c r="KYP12" s="755"/>
      <c r="KYQ12" s="755"/>
      <c r="KYR12" s="755"/>
      <c r="KYS12" s="755"/>
      <c r="KYT12" s="755"/>
      <c r="KYU12" s="755"/>
      <c r="KYV12" s="755"/>
      <c r="KYW12" s="755"/>
      <c r="KYX12" s="755"/>
      <c r="KYY12" s="755"/>
      <c r="KYZ12" s="755"/>
      <c r="KZA12" s="755"/>
      <c r="KZB12" s="755"/>
      <c r="KZC12" s="755"/>
      <c r="KZD12" s="755"/>
      <c r="KZE12" s="755"/>
      <c r="KZF12" s="755"/>
      <c r="KZG12" s="755"/>
      <c r="KZH12" s="755"/>
      <c r="KZI12" s="755"/>
      <c r="KZJ12" s="755"/>
      <c r="KZK12" s="755"/>
      <c r="KZL12" s="755"/>
      <c r="KZM12" s="755"/>
      <c r="KZN12" s="755"/>
      <c r="KZO12" s="755"/>
      <c r="KZP12" s="755"/>
      <c r="KZQ12" s="755"/>
      <c r="KZR12" s="755"/>
      <c r="KZS12" s="755"/>
      <c r="KZT12" s="755"/>
      <c r="KZU12" s="755"/>
      <c r="KZV12" s="755"/>
      <c r="KZW12" s="755"/>
      <c r="KZX12" s="755"/>
      <c r="KZY12" s="755"/>
      <c r="KZZ12" s="755"/>
      <c r="LAA12" s="755"/>
      <c r="LAB12" s="755"/>
      <c r="LAC12" s="755"/>
      <c r="LAD12" s="755"/>
      <c r="LAE12" s="755"/>
      <c r="LAF12" s="755"/>
      <c r="LAG12" s="755"/>
      <c r="LAH12" s="755"/>
      <c r="LAI12" s="755"/>
      <c r="LAJ12" s="755"/>
      <c r="LAK12" s="755"/>
      <c r="LAL12" s="755"/>
      <c r="LAM12" s="755"/>
      <c r="LAN12" s="755"/>
      <c r="LAO12" s="755"/>
      <c r="LAP12" s="755"/>
      <c r="LAQ12" s="755"/>
      <c r="LAR12" s="755"/>
      <c r="LAS12" s="755"/>
      <c r="LAT12" s="755"/>
      <c r="LAU12" s="755"/>
      <c r="LAV12" s="755"/>
      <c r="LAW12" s="755"/>
      <c r="LAX12" s="755"/>
      <c r="LAY12" s="755"/>
      <c r="LAZ12" s="755"/>
      <c r="LBA12" s="755"/>
      <c r="LBB12" s="755"/>
      <c r="LBC12" s="755"/>
      <c r="LBD12" s="755"/>
      <c r="LBE12" s="755"/>
      <c r="LBF12" s="755"/>
      <c r="LBG12" s="755"/>
      <c r="LBH12" s="755"/>
      <c r="LBI12" s="755"/>
      <c r="LBJ12" s="755"/>
      <c r="LBK12" s="755"/>
      <c r="LBL12" s="755"/>
      <c r="LBM12" s="755"/>
      <c r="LBN12" s="755"/>
      <c r="LBO12" s="755"/>
      <c r="LBP12" s="755"/>
      <c r="LBQ12" s="755"/>
      <c r="LBR12" s="755"/>
      <c r="LBS12" s="755"/>
      <c r="LBT12" s="755"/>
      <c r="LBU12" s="755"/>
      <c r="LBV12" s="755"/>
      <c r="LBW12" s="755"/>
      <c r="LBX12" s="755"/>
      <c r="LBY12" s="755"/>
      <c r="LBZ12" s="755"/>
      <c r="LCA12" s="755"/>
      <c r="LCB12" s="755"/>
      <c r="LCC12" s="755"/>
      <c r="LCD12" s="755"/>
      <c r="LCE12" s="755"/>
      <c r="LCF12" s="755"/>
      <c r="LCG12" s="755"/>
      <c r="LCH12" s="755"/>
      <c r="LCI12" s="755"/>
      <c r="LCJ12" s="755"/>
      <c r="LCK12" s="755"/>
      <c r="LCL12" s="755"/>
      <c r="LCM12" s="755"/>
      <c r="LCN12" s="755"/>
      <c r="LCO12" s="755"/>
      <c r="LCP12" s="755"/>
      <c r="LCQ12" s="755"/>
      <c r="LCR12" s="755"/>
      <c r="LCS12" s="755"/>
      <c r="LCT12" s="755"/>
      <c r="LCU12" s="755"/>
      <c r="LCV12" s="755"/>
      <c r="LCW12" s="755"/>
      <c r="LCX12" s="755"/>
      <c r="LCY12" s="755"/>
      <c r="LCZ12" s="755"/>
      <c r="LDA12" s="755"/>
      <c r="LDB12" s="755"/>
      <c r="LDC12" s="755"/>
      <c r="LDD12" s="755"/>
      <c r="LDE12" s="755"/>
      <c r="LDF12" s="755"/>
      <c r="LDG12" s="755"/>
      <c r="LDH12" s="755"/>
      <c r="LDI12" s="755"/>
      <c r="LDJ12" s="755"/>
      <c r="LDK12" s="755"/>
      <c r="LDL12" s="755"/>
      <c r="LDM12" s="755"/>
      <c r="LDN12" s="755"/>
      <c r="LDO12" s="755"/>
      <c r="LDP12" s="755"/>
      <c r="LDQ12" s="755"/>
      <c r="LDR12" s="755"/>
      <c r="LDS12" s="755"/>
      <c r="LDT12" s="755"/>
      <c r="LDU12" s="755"/>
      <c r="LDV12" s="755"/>
      <c r="LDW12" s="755"/>
      <c r="LDX12" s="755"/>
      <c r="LDY12" s="755"/>
      <c r="LDZ12" s="755"/>
      <c r="LEA12" s="755"/>
      <c r="LEB12" s="755"/>
      <c r="LEC12" s="755"/>
      <c r="LED12" s="755"/>
      <c r="LEE12" s="755"/>
      <c r="LEF12" s="755"/>
      <c r="LEG12" s="755"/>
      <c r="LEH12" s="755"/>
      <c r="LEI12" s="755"/>
      <c r="LEJ12" s="755"/>
      <c r="LEK12" s="755"/>
      <c r="LEL12" s="755"/>
      <c r="LEM12" s="755"/>
      <c r="LEN12" s="755"/>
      <c r="LEO12" s="755"/>
      <c r="LEP12" s="755"/>
      <c r="LEQ12" s="755"/>
      <c r="LER12" s="755"/>
      <c r="LES12" s="755"/>
      <c r="LET12" s="755"/>
      <c r="LEU12" s="755"/>
      <c r="LEV12" s="755"/>
      <c r="LEW12" s="755"/>
      <c r="LEX12" s="755"/>
      <c r="LEY12" s="755"/>
      <c r="LEZ12" s="755"/>
      <c r="LFA12" s="755"/>
      <c r="LFB12" s="755"/>
      <c r="LFC12" s="755"/>
      <c r="LFD12" s="755"/>
      <c r="LFE12" s="755"/>
      <c r="LFF12" s="755"/>
      <c r="LFG12" s="755"/>
      <c r="LFH12" s="755"/>
      <c r="LFI12" s="755"/>
      <c r="LFJ12" s="755"/>
      <c r="LFK12" s="755"/>
      <c r="LFL12" s="755"/>
      <c r="LFM12" s="755"/>
      <c r="LFN12" s="755"/>
      <c r="LFO12" s="755"/>
      <c r="LFP12" s="755"/>
      <c r="LFQ12" s="755"/>
      <c r="LFR12" s="755"/>
      <c r="LFS12" s="755"/>
      <c r="LFT12" s="755"/>
      <c r="LFU12" s="755"/>
      <c r="LFV12" s="755"/>
      <c r="LFW12" s="755"/>
      <c r="LFX12" s="755"/>
      <c r="LFY12" s="755"/>
      <c r="LFZ12" s="755"/>
      <c r="LGA12" s="755"/>
      <c r="LGB12" s="755"/>
      <c r="LGC12" s="755"/>
      <c r="LGD12" s="755"/>
      <c r="LGE12" s="755"/>
      <c r="LGF12" s="755"/>
      <c r="LGG12" s="755"/>
      <c r="LGH12" s="755"/>
      <c r="LGI12" s="755"/>
      <c r="LGJ12" s="755"/>
      <c r="LGK12" s="755"/>
      <c r="LGL12" s="755"/>
      <c r="LGM12" s="755"/>
      <c r="LGN12" s="755"/>
      <c r="LGO12" s="755"/>
      <c r="LGP12" s="755"/>
      <c r="LGQ12" s="755"/>
      <c r="LGR12" s="755"/>
      <c r="LGS12" s="755"/>
      <c r="LGT12" s="755"/>
      <c r="LGU12" s="755"/>
      <c r="LGV12" s="755"/>
      <c r="LGW12" s="755"/>
      <c r="LGX12" s="755"/>
      <c r="LGY12" s="755"/>
      <c r="LGZ12" s="755"/>
      <c r="LHA12" s="755"/>
      <c r="LHB12" s="755"/>
      <c r="LHC12" s="755"/>
      <c r="LHD12" s="755"/>
      <c r="LHE12" s="755"/>
      <c r="LHF12" s="755"/>
      <c r="LHG12" s="755"/>
      <c r="LHH12" s="755"/>
      <c r="LHI12" s="755"/>
      <c r="LHJ12" s="755"/>
      <c r="LHK12" s="755"/>
      <c r="LHL12" s="755"/>
      <c r="LHM12" s="755"/>
      <c r="LHN12" s="755"/>
      <c r="LHO12" s="755"/>
      <c r="LHP12" s="755"/>
      <c r="LHQ12" s="755"/>
      <c r="LHR12" s="755"/>
      <c r="LHS12" s="755"/>
      <c r="LHT12" s="755"/>
      <c r="LHU12" s="755"/>
      <c r="LHV12" s="755"/>
      <c r="LHW12" s="755"/>
      <c r="LHX12" s="755"/>
      <c r="LHY12" s="755"/>
      <c r="LHZ12" s="755"/>
      <c r="LIA12" s="755"/>
      <c r="LIB12" s="755"/>
      <c r="LIC12" s="755"/>
      <c r="LID12" s="755"/>
      <c r="LIE12" s="755"/>
      <c r="LIF12" s="755"/>
      <c r="LIG12" s="755"/>
      <c r="LIH12" s="755"/>
      <c r="LII12" s="755"/>
      <c r="LIJ12" s="755"/>
      <c r="LIK12" s="755"/>
      <c r="LIL12" s="755"/>
      <c r="LIM12" s="755"/>
      <c r="LIN12" s="755"/>
      <c r="LIO12" s="755"/>
      <c r="LIP12" s="755"/>
      <c r="LIQ12" s="755"/>
      <c r="LIR12" s="755"/>
      <c r="LIS12" s="755"/>
      <c r="LIT12" s="755"/>
      <c r="LIU12" s="755"/>
      <c r="LIV12" s="755"/>
      <c r="LIW12" s="755"/>
      <c r="LIX12" s="755"/>
      <c r="LIY12" s="755"/>
      <c r="LIZ12" s="755"/>
      <c r="LJA12" s="755"/>
      <c r="LJB12" s="755"/>
      <c r="LJC12" s="755"/>
      <c r="LJD12" s="755"/>
      <c r="LJE12" s="755"/>
      <c r="LJF12" s="755"/>
      <c r="LJG12" s="755"/>
      <c r="LJH12" s="755"/>
      <c r="LJI12" s="755"/>
      <c r="LJJ12" s="755"/>
      <c r="LJK12" s="755"/>
      <c r="LJL12" s="755"/>
      <c r="LJM12" s="755"/>
      <c r="LJN12" s="755"/>
      <c r="LJO12" s="755"/>
      <c r="LJP12" s="755"/>
      <c r="LJQ12" s="755"/>
      <c r="LJR12" s="755"/>
      <c r="LJS12" s="755"/>
      <c r="LJT12" s="755"/>
      <c r="LJU12" s="755"/>
      <c r="LJV12" s="755"/>
      <c r="LJW12" s="755"/>
      <c r="LJX12" s="755"/>
      <c r="LJY12" s="755"/>
      <c r="LJZ12" s="755"/>
      <c r="LKA12" s="755"/>
      <c r="LKB12" s="755"/>
      <c r="LKC12" s="755"/>
      <c r="LKD12" s="755"/>
      <c r="LKE12" s="755"/>
      <c r="LKF12" s="755"/>
      <c r="LKG12" s="755"/>
      <c r="LKH12" s="755"/>
      <c r="LKI12" s="755"/>
      <c r="LKJ12" s="755"/>
      <c r="LKK12" s="755"/>
      <c r="LKL12" s="755"/>
      <c r="LKM12" s="755"/>
      <c r="LKN12" s="755"/>
      <c r="LKO12" s="755"/>
      <c r="LKP12" s="755"/>
      <c r="LKQ12" s="755"/>
      <c r="LKR12" s="755"/>
      <c r="LKS12" s="755"/>
      <c r="LKT12" s="755"/>
      <c r="LKU12" s="755"/>
      <c r="LKV12" s="755"/>
      <c r="LKW12" s="755"/>
      <c r="LKX12" s="755"/>
      <c r="LKY12" s="755"/>
      <c r="LKZ12" s="755"/>
      <c r="LLA12" s="755"/>
      <c r="LLB12" s="755"/>
      <c r="LLC12" s="755"/>
      <c r="LLD12" s="755"/>
      <c r="LLE12" s="755"/>
      <c r="LLF12" s="755"/>
      <c r="LLG12" s="755"/>
      <c r="LLH12" s="755"/>
      <c r="LLI12" s="755"/>
      <c r="LLJ12" s="755"/>
      <c r="LLK12" s="755"/>
      <c r="LLL12" s="755"/>
      <c r="LLM12" s="755"/>
      <c r="LLN12" s="755"/>
      <c r="LLO12" s="755"/>
      <c r="LLP12" s="755"/>
      <c r="LLQ12" s="755"/>
      <c r="LLR12" s="755"/>
      <c r="LLS12" s="755"/>
      <c r="LLT12" s="755"/>
      <c r="LLU12" s="755"/>
      <c r="LLV12" s="755"/>
      <c r="LLW12" s="755"/>
      <c r="LLX12" s="755"/>
      <c r="LLY12" s="755"/>
      <c r="LLZ12" s="755"/>
      <c r="LMA12" s="755"/>
      <c r="LMB12" s="755"/>
      <c r="LMC12" s="755"/>
      <c r="LMD12" s="755"/>
      <c r="LME12" s="755"/>
      <c r="LMF12" s="755"/>
      <c r="LMG12" s="755"/>
      <c r="LMH12" s="755"/>
      <c r="LMI12" s="755"/>
      <c r="LMJ12" s="755"/>
      <c r="LMK12" s="755"/>
      <c r="LML12" s="755"/>
      <c r="LMM12" s="755"/>
      <c r="LMN12" s="755"/>
      <c r="LMO12" s="755"/>
      <c r="LMP12" s="755"/>
      <c r="LMQ12" s="755"/>
      <c r="LMR12" s="755"/>
      <c r="LMS12" s="755"/>
      <c r="LMT12" s="755"/>
      <c r="LMU12" s="755"/>
      <c r="LMV12" s="755"/>
      <c r="LMW12" s="755"/>
      <c r="LMX12" s="755"/>
      <c r="LMY12" s="755"/>
      <c r="LMZ12" s="755"/>
      <c r="LNA12" s="755"/>
      <c r="LNB12" s="755"/>
      <c r="LNC12" s="755"/>
      <c r="LND12" s="755"/>
      <c r="LNE12" s="755"/>
      <c r="LNF12" s="755"/>
      <c r="LNG12" s="755"/>
      <c r="LNH12" s="755"/>
      <c r="LNI12" s="755"/>
      <c r="LNJ12" s="755"/>
      <c r="LNK12" s="755"/>
      <c r="LNL12" s="755"/>
      <c r="LNM12" s="755"/>
      <c r="LNN12" s="755"/>
      <c r="LNO12" s="755"/>
      <c r="LNP12" s="755"/>
      <c r="LNQ12" s="755"/>
      <c r="LNR12" s="755"/>
      <c r="LNS12" s="755"/>
      <c r="LNT12" s="755"/>
      <c r="LNU12" s="755"/>
      <c r="LNV12" s="755"/>
      <c r="LNW12" s="755"/>
      <c r="LNX12" s="755"/>
      <c r="LNY12" s="755"/>
      <c r="LNZ12" s="755"/>
      <c r="LOA12" s="755"/>
      <c r="LOB12" s="755"/>
      <c r="LOC12" s="755"/>
      <c r="LOD12" s="755"/>
      <c r="LOE12" s="755"/>
      <c r="LOF12" s="755"/>
      <c r="LOG12" s="755"/>
      <c r="LOH12" s="755"/>
      <c r="LOI12" s="755"/>
      <c r="LOJ12" s="755"/>
      <c r="LOK12" s="755"/>
      <c r="LOL12" s="755"/>
      <c r="LOM12" s="755"/>
      <c r="LON12" s="755"/>
      <c r="LOO12" s="755"/>
      <c r="LOP12" s="755"/>
      <c r="LOQ12" s="755"/>
      <c r="LOR12" s="755"/>
      <c r="LOS12" s="755"/>
      <c r="LOT12" s="755"/>
      <c r="LOU12" s="755"/>
      <c r="LOV12" s="755"/>
      <c r="LOW12" s="755"/>
      <c r="LOX12" s="755"/>
      <c r="LOY12" s="755"/>
      <c r="LOZ12" s="755"/>
      <c r="LPA12" s="755"/>
      <c r="LPB12" s="755"/>
      <c r="LPC12" s="755"/>
      <c r="LPD12" s="755"/>
      <c r="LPE12" s="755"/>
      <c r="LPF12" s="755"/>
      <c r="LPG12" s="755"/>
      <c r="LPH12" s="755"/>
      <c r="LPI12" s="755"/>
      <c r="LPJ12" s="755"/>
      <c r="LPK12" s="755"/>
      <c r="LPL12" s="755"/>
      <c r="LPM12" s="755"/>
      <c r="LPN12" s="755"/>
      <c r="LPO12" s="755"/>
      <c r="LPP12" s="755"/>
      <c r="LPQ12" s="755"/>
      <c r="LPR12" s="755"/>
      <c r="LPS12" s="755"/>
      <c r="LPT12" s="755"/>
      <c r="LPU12" s="755"/>
      <c r="LPV12" s="755"/>
      <c r="LPW12" s="755"/>
      <c r="LPX12" s="755"/>
      <c r="LPY12" s="755"/>
      <c r="LPZ12" s="755"/>
      <c r="LQA12" s="755"/>
      <c r="LQB12" s="755"/>
      <c r="LQC12" s="755"/>
      <c r="LQD12" s="755"/>
      <c r="LQE12" s="755"/>
      <c r="LQF12" s="755"/>
      <c r="LQG12" s="755"/>
      <c r="LQH12" s="755"/>
      <c r="LQI12" s="755"/>
      <c r="LQJ12" s="755"/>
      <c r="LQK12" s="755"/>
      <c r="LQL12" s="755"/>
      <c r="LQM12" s="755"/>
      <c r="LQN12" s="755"/>
      <c r="LQO12" s="755"/>
      <c r="LQP12" s="755"/>
      <c r="LQQ12" s="755"/>
      <c r="LQR12" s="755"/>
      <c r="LQS12" s="755"/>
      <c r="LQT12" s="755"/>
      <c r="LQU12" s="755"/>
      <c r="LQV12" s="755"/>
      <c r="LQW12" s="755"/>
      <c r="LQX12" s="755"/>
      <c r="LQY12" s="755"/>
      <c r="LQZ12" s="755"/>
      <c r="LRA12" s="755"/>
      <c r="LRB12" s="755"/>
      <c r="LRC12" s="755"/>
      <c r="LRD12" s="755"/>
      <c r="LRE12" s="755"/>
      <c r="LRF12" s="755"/>
      <c r="LRG12" s="755"/>
      <c r="LRH12" s="755"/>
      <c r="LRI12" s="755"/>
      <c r="LRJ12" s="755"/>
      <c r="LRK12" s="755"/>
      <c r="LRL12" s="755"/>
      <c r="LRM12" s="755"/>
      <c r="LRN12" s="755"/>
      <c r="LRO12" s="755"/>
      <c r="LRP12" s="755"/>
      <c r="LRQ12" s="755"/>
      <c r="LRR12" s="755"/>
      <c r="LRS12" s="755"/>
      <c r="LRT12" s="755"/>
      <c r="LRU12" s="755"/>
      <c r="LRV12" s="755"/>
      <c r="LRW12" s="755"/>
      <c r="LRX12" s="755"/>
      <c r="LRY12" s="755"/>
      <c r="LRZ12" s="755"/>
      <c r="LSA12" s="755"/>
      <c r="LSB12" s="755"/>
      <c r="LSC12" s="755"/>
      <c r="LSD12" s="755"/>
      <c r="LSE12" s="755"/>
      <c r="LSF12" s="755"/>
      <c r="LSG12" s="755"/>
      <c r="LSH12" s="755"/>
      <c r="LSI12" s="755"/>
      <c r="LSJ12" s="755"/>
      <c r="LSK12" s="755"/>
      <c r="LSL12" s="755"/>
      <c r="LSM12" s="755"/>
      <c r="LSN12" s="755"/>
      <c r="LSO12" s="755"/>
      <c r="LSP12" s="755"/>
      <c r="LSQ12" s="755"/>
      <c r="LSR12" s="755"/>
      <c r="LSS12" s="755"/>
      <c r="LST12" s="755"/>
      <c r="LSU12" s="755"/>
      <c r="LSV12" s="755"/>
      <c r="LSW12" s="755"/>
      <c r="LSX12" s="755"/>
      <c r="LSY12" s="755"/>
      <c r="LSZ12" s="755"/>
      <c r="LTA12" s="755"/>
      <c r="LTB12" s="755"/>
      <c r="LTC12" s="755"/>
      <c r="LTD12" s="755"/>
      <c r="LTE12" s="755"/>
      <c r="LTF12" s="755"/>
      <c r="LTG12" s="755"/>
      <c r="LTH12" s="755"/>
      <c r="LTI12" s="755"/>
      <c r="LTJ12" s="755"/>
      <c r="LTK12" s="755"/>
      <c r="LTL12" s="755"/>
      <c r="LTM12" s="755"/>
      <c r="LTN12" s="755"/>
      <c r="LTO12" s="755"/>
      <c r="LTP12" s="755"/>
      <c r="LTQ12" s="755"/>
      <c r="LTR12" s="755"/>
      <c r="LTS12" s="755"/>
      <c r="LTT12" s="755"/>
      <c r="LTU12" s="755"/>
      <c r="LTV12" s="755"/>
      <c r="LTW12" s="755"/>
      <c r="LTX12" s="755"/>
      <c r="LTY12" s="755"/>
      <c r="LTZ12" s="755"/>
      <c r="LUA12" s="755"/>
      <c r="LUB12" s="755"/>
      <c r="LUC12" s="755"/>
      <c r="LUD12" s="755"/>
      <c r="LUE12" s="755"/>
      <c r="LUF12" s="755"/>
      <c r="LUG12" s="755"/>
      <c r="LUH12" s="755"/>
      <c r="LUI12" s="755"/>
      <c r="LUJ12" s="755"/>
      <c r="LUK12" s="755"/>
      <c r="LUL12" s="755"/>
      <c r="LUM12" s="755"/>
      <c r="LUN12" s="755"/>
      <c r="LUO12" s="755"/>
      <c r="LUP12" s="755"/>
      <c r="LUQ12" s="755"/>
      <c r="LUR12" s="755"/>
      <c r="LUS12" s="755"/>
      <c r="LUT12" s="755"/>
      <c r="LUU12" s="755"/>
      <c r="LUV12" s="755"/>
      <c r="LUW12" s="755"/>
      <c r="LUX12" s="755"/>
      <c r="LUY12" s="755"/>
      <c r="LUZ12" s="755"/>
      <c r="LVA12" s="755"/>
      <c r="LVB12" s="755"/>
      <c r="LVC12" s="755"/>
      <c r="LVD12" s="755"/>
      <c r="LVE12" s="755"/>
      <c r="LVF12" s="755"/>
      <c r="LVG12" s="755"/>
      <c r="LVH12" s="755"/>
      <c r="LVI12" s="755"/>
      <c r="LVJ12" s="755"/>
      <c r="LVK12" s="755"/>
      <c r="LVL12" s="755"/>
      <c r="LVM12" s="755"/>
      <c r="LVN12" s="755"/>
      <c r="LVO12" s="755"/>
      <c r="LVP12" s="755"/>
      <c r="LVQ12" s="755"/>
      <c r="LVR12" s="755"/>
      <c r="LVS12" s="755"/>
      <c r="LVT12" s="755"/>
      <c r="LVU12" s="755"/>
      <c r="LVV12" s="755"/>
      <c r="LVW12" s="755"/>
      <c r="LVX12" s="755"/>
      <c r="LVY12" s="755"/>
      <c r="LVZ12" s="755"/>
      <c r="LWA12" s="755"/>
      <c r="LWB12" s="755"/>
      <c r="LWC12" s="755"/>
      <c r="LWD12" s="755"/>
      <c r="LWE12" s="755"/>
      <c r="LWF12" s="755"/>
      <c r="LWG12" s="755"/>
      <c r="LWH12" s="755"/>
      <c r="LWI12" s="755"/>
      <c r="LWJ12" s="755"/>
      <c r="LWK12" s="755"/>
      <c r="LWL12" s="755"/>
      <c r="LWM12" s="755"/>
      <c r="LWN12" s="755"/>
      <c r="LWO12" s="755"/>
      <c r="LWP12" s="755"/>
      <c r="LWQ12" s="755"/>
      <c r="LWR12" s="755"/>
      <c r="LWS12" s="755"/>
      <c r="LWT12" s="755"/>
      <c r="LWU12" s="755"/>
      <c r="LWV12" s="755"/>
      <c r="LWW12" s="755"/>
      <c r="LWX12" s="755"/>
      <c r="LWY12" s="755"/>
      <c r="LWZ12" s="755"/>
      <c r="LXA12" s="755"/>
      <c r="LXB12" s="755"/>
      <c r="LXC12" s="755"/>
      <c r="LXD12" s="755"/>
      <c r="LXE12" s="755"/>
      <c r="LXF12" s="755"/>
      <c r="LXG12" s="755"/>
      <c r="LXH12" s="755"/>
      <c r="LXI12" s="755"/>
      <c r="LXJ12" s="755"/>
      <c r="LXK12" s="755"/>
      <c r="LXL12" s="755"/>
      <c r="LXM12" s="755"/>
      <c r="LXN12" s="755"/>
      <c r="LXO12" s="755"/>
      <c r="LXP12" s="755"/>
      <c r="LXQ12" s="755"/>
      <c r="LXR12" s="755"/>
      <c r="LXS12" s="755"/>
      <c r="LXT12" s="755"/>
      <c r="LXU12" s="755"/>
      <c r="LXV12" s="755"/>
      <c r="LXW12" s="755"/>
      <c r="LXX12" s="755"/>
      <c r="LXY12" s="755"/>
      <c r="LXZ12" s="755"/>
      <c r="LYA12" s="755"/>
      <c r="LYB12" s="755"/>
      <c r="LYC12" s="755"/>
      <c r="LYD12" s="755"/>
      <c r="LYE12" s="755"/>
      <c r="LYF12" s="755"/>
      <c r="LYG12" s="755"/>
      <c r="LYH12" s="755"/>
      <c r="LYI12" s="755"/>
      <c r="LYJ12" s="755"/>
      <c r="LYK12" s="755"/>
      <c r="LYL12" s="755"/>
      <c r="LYM12" s="755"/>
      <c r="LYN12" s="755"/>
      <c r="LYO12" s="755"/>
      <c r="LYP12" s="755"/>
      <c r="LYQ12" s="755"/>
      <c r="LYR12" s="755"/>
      <c r="LYS12" s="755"/>
      <c r="LYT12" s="755"/>
      <c r="LYU12" s="755"/>
      <c r="LYV12" s="755"/>
      <c r="LYW12" s="755"/>
      <c r="LYX12" s="755"/>
      <c r="LYY12" s="755"/>
      <c r="LYZ12" s="755"/>
      <c r="LZA12" s="755"/>
      <c r="LZB12" s="755"/>
      <c r="LZC12" s="755"/>
      <c r="LZD12" s="755"/>
      <c r="LZE12" s="755"/>
      <c r="LZF12" s="755"/>
      <c r="LZG12" s="755"/>
      <c r="LZH12" s="755"/>
      <c r="LZI12" s="755"/>
      <c r="LZJ12" s="755"/>
      <c r="LZK12" s="755"/>
      <c r="LZL12" s="755"/>
      <c r="LZM12" s="755"/>
      <c r="LZN12" s="755"/>
      <c r="LZO12" s="755"/>
      <c r="LZP12" s="755"/>
      <c r="LZQ12" s="755"/>
      <c r="LZR12" s="755"/>
      <c r="LZS12" s="755"/>
      <c r="LZT12" s="755"/>
      <c r="LZU12" s="755"/>
      <c r="LZV12" s="755"/>
      <c r="LZW12" s="755"/>
      <c r="LZX12" s="755"/>
      <c r="LZY12" s="755"/>
      <c r="LZZ12" s="755"/>
      <c r="MAA12" s="755"/>
      <c r="MAB12" s="755"/>
      <c r="MAC12" s="755"/>
      <c r="MAD12" s="755"/>
      <c r="MAE12" s="755"/>
      <c r="MAF12" s="755"/>
      <c r="MAG12" s="755"/>
      <c r="MAH12" s="755"/>
      <c r="MAI12" s="755"/>
      <c r="MAJ12" s="755"/>
      <c r="MAK12" s="755"/>
      <c r="MAL12" s="755"/>
      <c r="MAM12" s="755"/>
      <c r="MAN12" s="755"/>
      <c r="MAO12" s="755"/>
      <c r="MAP12" s="755"/>
      <c r="MAQ12" s="755"/>
      <c r="MAR12" s="755"/>
      <c r="MAS12" s="755"/>
      <c r="MAT12" s="755"/>
      <c r="MAU12" s="755"/>
      <c r="MAV12" s="755"/>
      <c r="MAW12" s="755"/>
      <c r="MAX12" s="755"/>
      <c r="MAY12" s="755"/>
      <c r="MAZ12" s="755"/>
      <c r="MBA12" s="755"/>
      <c r="MBB12" s="755"/>
      <c r="MBC12" s="755"/>
      <c r="MBD12" s="755"/>
      <c r="MBE12" s="755"/>
      <c r="MBF12" s="755"/>
      <c r="MBG12" s="755"/>
      <c r="MBH12" s="755"/>
      <c r="MBI12" s="755"/>
      <c r="MBJ12" s="755"/>
      <c r="MBK12" s="755"/>
      <c r="MBL12" s="755"/>
      <c r="MBM12" s="755"/>
      <c r="MBN12" s="755"/>
      <c r="MBO12" s="755"/>
      <c r="MBP12" s="755"/>
      <c r="MBQ12" s="755"/>
      <c r="MBR12" s="755"/>
      <c r="MBS12" s="755"/>
      <c r="MBT12" s="755"/>
      <c r="MBU12" s="755"/>
      <c r="MBV12" s="755"/>
      <c r="MBW12" s="755"/>
      <c r="MBX12" s="755"/>
      <c r="MBY12" s="755"/>
      <c r="MBZ12" s="755"/>
      <c r="MCA12" s="755"/>
      <c r="MCB12" s="755"/>
      <c r="MCC12" s="755"/>
      <c r="MCD12" s="755"/>
      <c r="MCE12" s="755"/>
      <c r="MCF12" s="755"/>
      <c r="MCG12" s="755"/>
      <c r="MCH12" s="755"/>
      <c r="MCI12" s="755"/>
      <c r="MCJ12" s="755"/>
      <c r="MCK12" s="755"/>
      <c r="MCL12" s="755"/>
      <c r="MCM12" s="755"/>
      <c r="MCN12" s="755"/>
      <c r="MCO12" s="755"/>
      <c r="MCP12" s="755"/>
      <c r="MCQ12" s="755"/>
      <c r="MCR12" s="755"/>
      <c r="MCS12" s="755"/>
      <c r="MCT12" s="755"/>
      <c r="MCU12" s="755"/>
      <c r="MCV12" s="755"/>
      <c r="MCW12" s="755"/>
      <c r="MCX12" s="755"/>
      <c r="MCY12" s="755"/>
      <c r="MCZ12" s="755"/>
      <c r="MDA12" s="755"/>
      <c r="MDB12" s="755"/>
      <c r="MDC12" s="755"/>
      <c r="MDD12" s="755"/>
      <c r="MDE12" s="755"/>
      <c r="MDF12" s="755"/>
      <c r="MDG12" s="755"/>
      <c r="MDH12" s="755"/>
      <c r="MDI12" s="755"/>
      <c r="MDJ12" s="755"/>
      <c r="MDK12" s="755"/>
      <c r="MDL12" s="755"/>
      <c r="MDM12" s="755"/>
      <c r="MDN12" s="755"/>
      <c r="MDO12" s="755"/>
      <c r="MDP12" s="755"/>
      <c r="MDQ12" s="755"/>
      <c r="MDR12" s="755"/>
      <c r="MDS12" s="755"/>
      <c r="MDT12" s="755"/>
      <c r="MDU12" s="755"/>
      <c r="MDV12" s="755"/>
      <c r="MDW12" s="755"/>
      <c r="MDX12" s="755"/>
      <c r="MDY12" s="755"/>
      <c r="MDZ12" s="755"/>
      <c r="MEA12" s="755"/>
      <c r="MEB12" s="755"/>
      <c r="MEC12" s="755"/>
      <c r="MED12" s="755"/>
      <c r="MEE12" s="755"/>
      <c r="MEF12" s="755"/>
      <c r="MEG12" s="755"/>
      <c r="MEH12" s="755"/>
      <c r="MEI12" s="755"/>
      <c r="MEJ12" s="755"/>
      <c r="MEK12" s="755"/>
      <c r="MEL12" s="755"/>
      <c r="MEM12" s="755"/>
      <c r="MEN12" s="755"/>
      <c r="MEO12" s="755"/>
      <c r="MEP12" s="755"/>
      <c r="MEQ12" s="755"/>
      <c r="MER12" s="755"/>
      <c r="MES12" s="755"/>
      <c r="MET12" s="755"/>
      <c r="MEU12" s="755"/>
      <c r="MEV12" s="755"/>
      <c r="MEW12" s="755"/>
      <c r="MEX12" s="755"/>
      <c r="MEY12" s="755"/>
      <c r="MEZ12" s="755"/>
      <c r="MFA12" s="755"/>
      <c r="MFB12" s="755"/>
      <c r="MFC12" s="755"/>
      <c r="MFD12" s="755"/>
      <c r="MFE12" s="755"/>
      <c r="MFF12" s="755"/>
      <c r="MFG12" s="755"/>
      <c r="MFH12" s="755"/>
      <c r="MFI12" s="755"/>
      <c r="MFJ12" s="755"/>
      <c r="MFK12" s="755"/>
      <c r="MFL12" s="755"/>
      <c r="MFM12" s="755"/>
      <c r="MFN12" s="755"/>
      <c r="MFO12" s="755"/>
      <c r="MFP12" s="755"/>
      <c r="MFQ12" s="755"/>
      <c r="MFR12" s="755"/>
      <c r="MFS12" s="755"/>
      <c r="MFT12" s="755"/>
      <c r="MFU12" s="755"/>
      <c r="MFV12" s="755"/>
      <c r="MFW12" s="755"/>
      <c r="MFX12" s="755"/>
      <c r="MFY12" s="755"/>
      <c r="MFZ12" s="755"/>
      <c r="MGA12" s="755"/>
      <c r="MGB12" s="755"/>
      <c r="MGC12" s="755"/>
      <c r="MGD12" s="755"/>
      <c r="MGE12" s="755"/>
      <c r="MGF12" s="755"/>
      <c r="MGG12" s="755"/>
      <c r="MGH12" s="755"/>
      <c r="MGI12" s="755"/>
      <c r="MGJ12" s="755"/>
      <c r="MGK12" s="755"/>
      <c r="MGL12" s="755"/>
      <c r="MGM12" s="755"/>
      <c r="MGN12" s="755"/>
      <c r="MGO12" s="755"/>
      <c r="MGP12" s="755"/>
      <c r="MGQ12" s="755"/>
      <c r="MGR12" s="755"/>
      <c r="MGS12" s="755"/>
      <c r="MGT12" s="755"/>
      <c r="MGU12" s="755"/>
      <c r="MGV12" s="755"/>
      <c r="MGW12" s="755"/>
      <c r="MGX12" s="755"/>
      <c r="MGY12" s="755"/>
      <c r="MGZ12" s="755"/>
      <c r="MHA12" s="755"/>
      <c r="MHB12" s="755"/>
      <c r="MHC12" s="755"/>
      <c r="MHD12" s="755"/>
      <c r="MHE12" s="755"/>
      <c r="MHF12" s="755"/>
      <c r="MHG12" s="755"/>
      <c r="MHH12" s="755"/>
      <c r="MHI12" s="755"/>
      <c r="MHJ12" s="755"/>
      <c r="MHK12" s="755"/>
      <c r="MHL12" s="755"/>
      <c r="MHM12" s="755"/>
      <c r="MHN12" s="755"/>
      <c r="MHO12" s="755"/>
      <c r="MHP12" s="755"/>
      <c r="MHQ12" s="755"/>
      <c r="MHR12" s="755"/>
      <c r="MHS12" s="755"/>
      <c r="MHT12" s="755"/>
      <c r="MHU12" s="755"/>
      <c r="MHV12" s="755"/>
      <c r="MHW12" s="755"/>
      <c r="MHX12" s="755"/>
      <c r="MHY12" s="755"/>
      <c r="MHZ12" s="755"/>
      <c r="MIA12" s="755"/>
      <c r="MIB12" s="755"/>
      <c r="MIC12" s="755"/>
      <c r="MID12" s="755"/>
      <c r="MIE12" s="755"/>
      <c r="MIF12" s="755"/>
      <c r="MIG12" s="755"/>
      <c r="MIH12" s="755"/>
      <c r="MII12" s="755"/>
      <c r="MIJ12" s="755"/>
      <c r="MIK12" s="755"/>
      <c r="MIL12" s="755"/>
      <c r="MIM12" s="755"/>
      <c r="MIN12" s="755"/>
      <c r="MIO12" s="755"/>
      <c r="MIP12" s="755"/>
      <c r="MIQ12" s="755"/>
      <c r="MIR12" s="755"/>
      <c r="MIS12" s="755"/>
      <c r="MIT12" s="755"/>
      <c r="MIU12" s="755"/>
      <c r="MIV12" s="755"/>
      <c r="MIW12" s="755"/>
      <c r="MIX12" s="755"/>
      <c r="MIY12" s="755"/>
      <c r="MIZ12" s="755"/>
      <c r="MJA12" s="755"/>
      <c r="MJB12" s="755"/>
      <c r="MJC12" s="755"/>
      <c r="MJD12" s="755"/>
      <c r="MJE12" s="755"/>
      <c r="MJF12" s="755"/>
      <c r="MJG12" s="755"/>
      <c r="MJH12" s="755"/>
      <c r="MJI12" s="755"/>
      <c r="MJJ12" s="755"/>
      <c r="MJK12" s="755"/>
      <c r="MJL12" s="755"/>
      <c r="MJM12" s="755"/>
      <c r="MJN12" s="755"/>
      <c r="MJO12" s="755"/>
      <c r="MJP12" s="755"/>
      <c r="MJQ12" s="755"/>
      <c r="MJR12" s="755"/>
      <c r="MJS12" s="755"/>
      <c r="MJT12" s="755"/>
      <c r="MJU12" s="755"/>
      <c r="MJV12" s="755"/>
      <c r="MJW12" s="755"/>
      <c r="MJX12" s="755"/>
      <c r="MJY12" s="755"/>
      <c r="MJZ12" s="755"/>
      <c r="MKA12" s="755"/>
      <c r="MKB12" s="755"/>
      <c r="MKC12" s="755"/>
      <c r="MKD12" s="755"/>
      <c r="MKE12" s="755"/>
      <c r="MKF12" s="755"/>
      <c r="MKG12" s="755"/>
      <c r="MKH12" s="755"/>
      <c r="MKI12" s="755"/>
      <c r="MKJ12" s="755"/>
      <c r="MKK12" s="755"/>
      <c r="MKL12" s="755"/>
      <c r="MKM12" s="755"/>
      <c r="MKN12" s="755"/>
      <c r="MKO12" s="755"/>
      <c r="MKP12" s="755"/>
      <c r="MKQ12" s="755"/>
      <c r="MKR12" s="755"/>
      <c r="MKS12" s="755"/>
      <c r="MKT12" s="755"/>
      <c r="MKU12" s="755"/>
      <c r="MKV12" s="755"/>
      <c r="MKW12" s="755"/>
      <c r="MKX12" s="755"/>
      <c r="MKY12" s="755"/>
      <c r="MKZ12" s="755"/>
      <c r="MLA12" s="755"/>
      <c r="MLB12" s="755"/>
      <c r="MLC12" s="755"/>
      <c r="MLD12" s="755"/>
      <c r="MLE12" s="755"/>
      <c r="MLF12" s="755"/>
      <c r="MLG12" s="755"/>
      <c r="MLH12" s="755"/>
      <c r="MLI12" s="755"/>
      <c r="MLJ12" s="755"/>
      <c r="MLK12" s="755"/>
      <c r="MLL12" s="755"/>
      <c r="MLM12" s="755"/>
      <c r="MLN12" s="755"/>
      <c r="MLO12" s="755"/>
      <c r="MLP12" s="755"/>
      <c r="MLQ12" s="755"/>
      <c r="MLR12" s="755"/>
      <c r="MLS12" s="755"/>
      <c r="MLT12" s="755"/>
      <c r="MLU12" s="755"/>
      <c r="MLV12" s="755"/>
      <c r="MLW12" s="755"/>
      <c r="MLX12" s="755"/>
      <c r="MLY12" s="755"/>
      <c r="MLZ12" s="755"/>
      <c r="MMA12" s="755"/>
      <c r="MMB12" s="755"/>
      <c r="MMC12" s="755"/>
      <c r="MMD12" s="755"/>
      <c r="MME12" s="755"/>
      <c r="MMF12" s="755"/>
      <c r="MMG12" s="755"/>
      <c r="MMH12" s="755"/>
      <c r="MMI12" s="755"/>
      <c r="MMJ12" s="755"/>
      <c r="MMK12" s="755"/>
      <c r="MML12" s="755"/>
      <c r="MMM12" s="755"/>
      <c r="MMN12" s="755"/>
      <c r="MMO12" s="755"/>
      <c r="MMP12" s="755"/>
      <c r="MMQ12" s="755"/>
      <c r="MMR12" s="755"/>
      <c r="MMS12" s="755"/>
      <c r="MMT12" s="755"/>
      <c r="MMU12" s="755"/>
      <c r="MMV12" s="755"/>
      <c r="MMW12" s="755"/>
      <c r="MMX12" s="755"/>
      <c r="MMY12" s="755"/>
      <c r="MMZ12" s="755"/>
      <c r="MNA12" s="755"/>
      <c r="MNB12" s="755"/>
      <c r="MNC12" s="755"/>
      <c r="MND12" s="755"/>
      <c r="MNE12" s="755"/>
      <c r="MNF12" s="755"/>
      <c r="MNG12" s="755"/>
      <c r="MNH12" s="755"/>
      <c r="MNI12" s="755"/>
      <c r="MNJ12" s="755"/>
      <c r="MNK12" s="755"/>
      <c r="MNL12" s="755"/>
      <c r="MNM12" s="755"/>
      <c r="MNN12" s="755"/>
      <c r="MNO12" s="755"/>
      <c r="MNP12" s="755"/>
      <c r="MNQ12" s="755"/>
      <c r="MNR12" s="755"/>
      <c r="MNS12" s="755"/>
      <c r="MNT12" s="755"/>
      <c r="MNU12" s="755"/>
      <c r="MNV12" s="755"/>
      <c r="MNW12" s="755"/>
      <c r="MNX12" s="755"/>
      <c r="MNY12" s="755"/>
      <c r="MNZ12" s="755"/>
      <c r="MOA12" s="755"/>
      <c r="MOB12" s="755"/>
      <c r="MOC12" s="755"/>
      <c r="MOD12" s="755"/>
      <c r="MOE12" s="755"/>
      <c r="MOF12" s="755"/>
      <c r="MOG12" s="755"/>
      <c r="MOH12" s="755"/>
      <c r="MOI12" s="755"/>
      <c r="MOJ12" s="755"/>
      <c r="MOK12" s="755"/>
      <c r="MOL12" s="755"/>
      <c r="MOM12" s="755"/>
      <c r="MON12" s="755"/>
      <c r="MOO12" s="755"/>
      <c r="MOP12" s="755"/>
      <c r="MOQ12" s="755"/>
      <c r="MOR12" s="755"/>
      <c r="MOS12" s="755"/>
      <c r="MOT12" s="755"/>
      <c r="MOU12" s="755"/>
      <c r="MOV12" s="755"/>
      <c r="MOW12" s="755"/>
      <c r="MOX12" s="755"/>
      <c r="MOY12" s="755"/>
      <c r="MOZ12" s="755"/>
      <c r="MPA12" s="755"/>
      <c r="MPB12" s="755"/>
      <c r="MPC12" s="755"/>
      <c r="MPD12" s="755"/>
      <c r="MPE12" s="755"/>
      <c r="MPF12" s="755"/>
      <c r="MPG12" s="755"/>
      <c r="MPH12" s="755"/>
      <c r="MPI12" s="755"/>
      <c r="MPJ12" s="755"/>
      <c r="MPK12" s="755"/>
      <c r="MPL12" s="755"/>
      <c r="MPM12" s="755"/>
      <c r="MPN12" s="755"/>
      <c r="MPO12" s="755"/>
      <c r="MPP12" s="755"/>
      <c r="MPQ12" s="755"/>
      <c r="MPR12" s="755"/>
      <c r="MPS12" s="755"/>
      <c r="MPT12" s="755"/>
      <c r="MPU12" s="755"/>
      <c r="MPV12" s="755"/>
      <c r="MPW12" s="755"/>
      <c r="MPX12" s="755"/>
      <c r="MPY12" s="755"/>
      <c r="MPZ12" s="755"/>
      <c r="MQA12" s="755"/>
      <c r="MQB12" s="755"/>
      <c r="MQC12" s="755"/>
      <c r="MQD12" s="755"/>
      <c r="MQE12" s="755"/>
      <c r="MQF12" s="755"/>
      <c r="MQG12" s="755"/>
      <c r="MQH12" s="755"/>
      <c r="MQI12" s="755"/>
      <c r="MQJ12" s="755"/>
      <c r="MQK12" s="755"/>
      <c r="MQL12" s="755"/>
      <c r="MQM12" s="755"/>
      <c r="MQN12" s="755"/>
      <c r="MQO12" s="755"/>
      <c r="MQP12" s="755"/>
      <c r="MQQ12" s="755"/>
      <c r="MQR12" s="755"/>
      <c r="MQS12" s="755"/>
      <c r="MQT12" s="755"/>
      <c r="MQU12" s="755"/>
      <c r="MQV12" s="755"/>
      <c r="MQW12" s="755"/>
      <c r="MQX12" s="755"/>
      <c r="MQY12" s="755"/>
      <c r="MQZ12" s="755"/>
      <c r="MRA12" s="755"/>
      <c r="MRB12" s="755"/>
      <c r="MRC12" s="755"/>
      <c r="MRD12" s="755"/>
      <c r="MRE12" s="755"/>
      <c r="MRF12" s="755"/>
      <c r="MRG12" s="755"/>
      <c r="MRH12" s="755"/>
      <c r="MRI12" s="755"/>
      <c r="MRJ12" s="755"/>
      <c r="MRK12" s="755"/>
      <c r="MRL12" s="755"/>
      <c r="MRM12" s="755"/>
      <c r="MRN12" s="755"/>
      <c r="MRO12" s="755"/>
      <c r="MRP12" s="755"/>
      <c r="MRQ12" s="755"/>
      <c r="MRR12" s="755"/>
      <c r="MRS12" s="755"/>
      <c r="MRT12" s="755"/>
      <c r="MRU12" s="755"/>
      <c r="MRV12" s="755"/>
      <c r="MRW12" s="755"/>
      <c r="MRX12" s="755"/>
      <c r="MRY12" s="755"/>
      <c r="MRZ12" s="755"/>
      <c r="MSA12" s="755"/>
      <c r="MSB12" s="755"/>
      <c r="MSC12" s="755"/>
      <c r="MSD12" s="755"/>
      <c r="MSE12" s="755"/>
      <c r="MSF12" s="755"/>
      <c r="MSG12" s="755"/>
      <c r="MSH12" s="755"/>
      <c r="MSI12" s="755"/>
      <c r="MSJ12" s="755"/>
      <c r="MSK12" s="755"/>
      <c r="MSL12" s="755"/>
      <c r="MSM12" s="755"/>
      <c r="MSN12" s="755"/>
      <c r="MSO12" s="755"/>
      <c r="MSP12" s="755"/>
      <c r="MSQ12" s="755"/>
      <c r="MSR12" s="755"/>
      <c r="MSS12" s="755"/>
      <c r="MST12" s="755"/>
      <c r="MSU12" s="755"/>
      <c r="MSV12" s="755"/>
      <c r="MSW12" s="755"/>
      <c r="MSX12" s="755"/>
      <c r="MSY12" s="755"/>
      <c r="MSZ12" s="755"/>
      <c r="MTA12" s="755"/>
      <c r="MTB12" s="755"/>
      <c r="MTC12" s="755"/>
      <c r="MTD12" s="755"/>
      <c r="MTE12" s="755"/>
      <c r="MTF12" s="755"/>
      <c r="MTG12" s="755"/>
      <c r="MTH12" s="755"/>
      <c r="MTI12" s="755"/>
      <c r="MTJ12" s="755"/>
      <c r="MTK12" s="755"/>
      <c r="MTL12" s="755"/>
      <c r="MTM12" s="755"/>
      <c r="MTN12" s="755"/>
      <c r="MTO12" s="755"/>
      <c r="MTP12" s="755"/>
      <c r="MTQ12" s="755"/>
      <c r="MTR12" s="755"/>
      <c r="MTS12" s="755"/>
      <c r="MTT12" s="755"/>
      <c r="MTU12" s="755"/>
      <c r="MTV12" s="755"/>
      <c r="MTW12" s="755"/>
      <c r="MTX12" s="755"/>
      <c r="MTY12" s="755"/>
      <c r="MTZ12" s="755"/>
      <c r="MUA12" s="755"/>
      <c r="MUB12" s="755"/>
      <c r="MUC12" s="755"/>
      <c r="MUD12" s="755"/>
      <c r="MUE12" s="755"/>
      <c r="MUF12" s="755"/>
      <c r="MUG12" s="755"/>
      <c r="MUH12" s="755"/>
      <c r="MUI12" s="755"/>
      <c r="MUJ12" s="755"/>
      <c r="MUK12" s="755"/>
      <c r="MUL12" s="755"/>
      <c r="MUM12" s="755"/>
      <c r="MUN12" s="755"/>
      <c r="MUO12" s="755"/>
      <c r="MUP12" s="755"/>
      <c r="MUQ12" s="755"/>
      <c r="MUR12" s="755"/>
      <c r="MUS12" s="755"/>
      <c r="MUT12" s="755"/>
      <c r="MUU12" s="755"/>
      <c r="MUV12" s="755"/>
      <c r="MUW12" s="755"/>
      <c r="MUX12" s="755"/>
      <c r="MUY12" s="755"/>
      <c r="MUZ12" s="755"/>
      <c r="MVA12" s="755"/>
      <c r="MVB12" s="755"/>
      <c r="MVC12" s="755"/>
      <c r="MVD12" s="755"/>
      <c r="MVE12" s="755"/>
      <c r="MVF12" s="755"/>
      <c r="MVG12" s="755"/>
      <c r="MVH12" s="755"/>
      <c r="MVI12" s="755"/>
      <c r="MVJ12" s="755"/>
      <c r="MVK12" s="755"/>
      <c r="MVL12" s="755"/>
      <c r="MVM12" s="755"/>
      <c r="MVN12" s="755"/>
      <c r="MVO12" s="755"/>
      <c r="MVP12" s="755"/>
      <c r="MVQ12" s="755"/>
      <c r="MVR12" s="755"/>
      <c r="MVS12" s="755"/>
      <c r="MVT12" s="755"/>
      <c r="MVU12" s="755"/>
      <c r="MVV12" s="755"/>
      <c r="MVW12" s="755"/>
      <c r="MVX12" s="755"/>
      <c r="MVY12" s="755"/>
      <c r="MVZ12" s="755"/>
      <c r="MWA12" s="755"/>
      <c r="MWB12" s="755"/>
      <c r="MWC12" s="755"/>
      <c r="MWD12" s="755"/>
      <c r="MWE12" s="755"/>
      <c r="MWF12" s="755"/>
      <c r="MWG12" s="755"/>
      <c r="MWH12" s="755"/>
      <c r="MWI12" s="755"/>
      <c r="MWJ12" s="755"/>
      <c r="MWK12" s="755"/>
      <c r="MWL12" s="755"/>
      <c r="MWM12" s="755"/>
      <c r="MWN12" s="755"/>
      <c r="MWO12" s="755"/>
      <c r="MWP12" s="755"/>
      <c r="MWQ12" s="755"/>
      <c r="MWR12" s="755"/>
      <c r="MWS12" s="755"/>
      <c r="MWT12" s="755"/>
      <c r="MWU12" s="755"/>
      <c r="MWV12" s="755"/>
      <c r="MWW12" s="755"/>
      <c r="MWX12" s="755"/>
      <c r="MWY12" s="755"/>
      <c r="MWZ12" s="755"/>
      <c r="MXA12" s="755"/>
      <c r="MXB12" s="755"/>
      <c r="MXC12" s="755"/>
      <c r="MXD12" s="755"/>
      <c r="MXE12" s="755"/>
      <c r="MXF12" s="755"/>
      <c r="MXG12" s="755"/>
      <c r="MXH12" s="755"/>
      <c r="MXI12" s="755"/>
      <c r="MXJ12" s="755"/>
      <c r="MXK12" s="755"/>
      <c r="MXL12" s="755"/>
      <c r="MXM12" s="755"/>
      <c r="MXN12" s="755"/>
      <c r="MXO12" s="755"/>
      <c r="MXP12" s="755"/>
      <c r="MXQ12" s="755"/>
      <c r="MXR12" s="755"/>
      <c r="MXS12" s="755"/>
      <c r="MXT12" s="755"/>
      <c r="MXU12" s="755"/>
      <c r="MXV12" s="755"/>
      <c r="MXW12" s="755"/>
      <c r="MXX12" s="755"/>
      <c r="MXY12" s="755"/>
      <c r="MXZ12" s="755"/>
      <c r="MYA12" s="755"/>
      <c r="MYB12" s="755"/>
      <c r="MYC12" s="755"/>
      <c r="MYD12" s="755"/>
      <c r="MYE12" s="755"/>
      <c r="MYF12" s="755"/>
      <c r="MYG12" s="755"/>
      <c r="MYH12" s="755"/>
      <c r="MYI12" s="755"/>
      <c r="MYJ12" s="755"/>
      <c r="MYK12" s="755"/>
      <c r="MYL12" s="755"/>
      <c r="MYM12" s="755"/>
      <c r="MYN12" s="755"/>
      <c r="MYO12" s="755"/>
      <c r="MYP12" s="755"/>
      <c r="MYQ12" s="755"/>
      <c r="MYR12" s="755"/>
      <c r="MYS12" s="755"/>
      <c r="MYT12" s="755"/>
      <c r="MYU12" s="755"/>
      <c r="MYV12" s="755"/>
      <c r="MYW12" s="755"/>
      <c r="MYX12" s="755"/>
      <c r="MYY12" s="755"/>
      <c r="MYZ12" s="755"/>
      <c r="MZA12" s="755"/>
      <c r="MZB12" s="755"/>
      <c r="MZC12" s="755"/>
      <c r="MZD12" s="755"/>
      <c r="MZE12" s="755"/>
      <c r="MZF12" s="755"/>
      <c r="MZG12" s="755"/>
      <c r="MZH12" s="755"/>
      <c r="MZI12" s="755"/>
      <c r="MZJ12" s="755"/>
      <c r="MZK12" s="755"/>
      <c r="MZL12" s="755"/>
      <c r="MZM12" s="755"/>
      <c r="MZN12" s="755"/>
      <c r="MZO12" s="755"/>
      <c r="MZP12" s="755"/>
      <c r="MZQ12" s="755"/>
      <c r="MZR12" s="755"/>
      <c r="MZS12" s="755"/>
      <c r="MZT12" s="755"/>
      <c r="MZU12" s="755"/>
      <c r="MZV12" s="755"/>
      <c r="MZW12" s="755"/>
      <c r="MZX12" s="755"/>
      <c r="MZY12" s="755"/>
      <c r="MZZ12" s="755"/>
      <c r="NAA12" s="755"/>
      <c r="NAB12" s="755"/>
      <c r="NAC12" s="755"/>
      <c r="NAD12" s="755"/>
      <c r="NAE12" s="755"/>
      <c r="NAF12" s="755"/>
      <c r="NAG12" s="755"/>
      <c r="NAH12" s="755"/>
      <c r="NAI12" s="755"/>
      <c r="NAJ12" s="755"/>
      <c r="NAK12" s="755"/>
      <c r="NAL12" s="755"/>
      <c r="NAM12" s="755"/>
      <c r="NAN12" s="755"/>
      <c r="NAO12" s="755"/>
      <c r="NAP12" s="755"/>
      <c r="NAQ12" s="755"/>
      <c r="NAR12" s="755"/>
      <c r="NAS12" s="755"/>
      <c r="NAT12" s="755"/>
      <c r="NAU12" s="755"/>
      <c r="NAV12" s="755"/>
      <c r="NAW12" s="755"/>
      <c r="NAX12" s="755"/>
      <c r="NAY12" s="755"/>
      <c r="NAZ12" s="755"/>
      <c r="NBA12" s="755"/>
      <c r="NBB12" s="755"/>
      <c r="NBC12" s="755"/>
      <c r="NBD12" s="755"/>
      <c r="NBE12" s="755"/>
      <c r="NBF12" s="755"/>
      <c r="NBG12" s="755"/>
      <c r="NBH12" s="755"/>
      <c r="NBI12" s="755"/>
      <c r="NBJ12" s="755"/>
      <c r="NBK12" s="755"/>
      <c r="NBL12" s="755"/>
      <c r="NBM12" s="755"/>
      <c r="NBN12" s="755"/>
      <c r="NBO12" s="755"/>
      <c r="NBP12" s="755"/>
      <c r="NBQ12" s="755"/>
      <c r="NBR12" s="755"/>
      <c r="NBS12" s="755"/>
      <c r="NBT12" s="755"/>
      <c r="NBU12" s="755"/>
      <c r="NBV12" s="755"/>
      <c r="NBW12" s="755"/>
      <c r="NBX12" s="755"/>
      <c r="NBY12" s="755"/>
      <c r="NBZ12" s="755"/>
      <c r="NCA12" s="755"/>
      <c r="NCB12" s="755"/>
      <c r="NCC12" s="755"/>
      <c r="NCD12" s="755"/>
      <c r="NCE12" s="755"/>
      <c r="NCF12" s="755"/>
      <c r="NCG12" s="755"/>
      <c r="NCH12" s="755"/>
      <c r="NCI12" s="755"/>
      <c r="NCJ12" s="755"/>
      <c r="NCK12" s="755"/>
      <c r="NCL12" s="755"/>
      <c r="NCM12" s="755"/>
      <c r="NCN12" s="755"/>
      <c r="NCO12" s="755"/>
      <c r="NCP12" s="755"/>
      <c r="NCQ12" s="755"/>
      <c r="NCR12" s="755"/>
      <c r="NCS12" s="755"/>
      <c r="NCT12" s="755"/>
      <c r="NCU12" s="755"/>
      <c r="NCV12" s="755"/>
      <c r="NCW12" s="755"/>
      <c r="NCX12" s="755"/>
      <c r="NCY12" s="755"/>
      <c r="NCZ12" s="755"/>
      <c r="NDA12" s="755"/>
      <c r="NDB12" s="755"/>
      <c r="NDC12" s="755"/>
      <c r="NDD12" s="755"/>
      <c r="NDE12" s="755"/>
      <c r="NDF12" s="755"/>
      <c r="NDG12" s="755"/>
      <c r="NDH12" s="755"/>
      <c r="NDI12" s="755"/>
      <c r="NDJ12" s="755"/>
      <c r="NDK12" s="755"/>
      <c r="NDL12" s="755"/>
      <c r="NDM12" s="755"/>
      <c r="NDN12" s="755"/>
      <c r="NDO12" s="755"/>
      <c r="NDP12" s="755"/>
      <c r="NDQ12" s="755"/>
      <c r="NDR12" s="755"/>
      <c r="NDS12" s="755"/>
      <c r="NDT12" s="755"/>
      <c r="NDU12" s="755"/>
      <c r="NDV12" s="755"/>
      <c r="NDW12" s="755"/>
      <c r="NDX12" s="755"/>
      <c r="NDY12" s="755"/>
      <c r="NDZ12" s="755"/>
      <c r="NEA12" s="755"/>
      <c r="NEB12" s="755"/>
      <c r="NEC12" s="755"/>
      <c r="NED12" s="755"/>
      <c r="NEE12" s="755"/>
      <c r="NEF12" s="755"/>
      <c r="NEG12" s="755"/>
      <c r="NEH12" s="755"/>
      <c r="NEI12" s="755"/>
      <c r="NEJ12" s="755"/>
      <c r="NEK12" s="755"/>
      <c r="NEL12" s="755"/>
      <c r="NEM12" s="755"/>
      <c r="NEN12" s="755"/>
      <c r="NEO12" s="755"/>
      <c r="NEP12" s="755"/>
      <c r="NEQ12" s="755"/>
      <c r="NER12" s="755"/>
      <c r="NES12" s="755"/>
      <c r="NET12" s="755"/>
      <c r="NEU12" s="755"/>
      <c r="NEV12" s="755"/>
      <c r="NEW12" s="755"/>
      <c r="NEX12" s="755"/>
      <c r="NEY12" s="755"/>
      <c r="NEZ12" s="755"/>
      <c r="NFA12" s="755"/>
      <c r="NFB12" s="755"/>
      <c r="NFC12" s="755"/>
      <c r="NFD12" s="755"/>
      <c r="NFE12" s="755"/>
      <c r="NFF12" s="755"/>
      <c r="NFG12" s="755"/>
      <c r="NFH12" s="755"/>
      <c r="NFI12" s="755"/>
      <c r="NFJ12" s="755"/>
      <c r="NFK12" s="755"/>
      <c r="NFL12" s="755"/>
      <c r="NFM12" s="755"/>
      <c r="NFN12" s="755"/>
      <c r="NFO12" s="755"/>
      <c r="NFP12" s="755"/>
      <c r="NFQ12" s="755"/>
      <c r="NFR12" s="755"/>
      <c r="NFS12" s="755"/>
      <c r="NFT12" s="755"/>
      <c r="NFU12" s="755"/>
      <c r="NFV12" s="755"/>
      <c r="NFW12" s="755"/>
      <c r="NFX12" s="755"/>
      <c r="NFY12" s="755"/>
      <c r="NFZ12" s="755"/>
      <c r="NGA12" s="755"/>
      <c r="NGB12" s="755"/>
      <c r="NGC12" s="755"/>
      <c r="NGD12" s="755"/>
      <c r="NGE12" s="755"/>
      <c r="NGF12" s="755"/>
      <c r="NGG12" s="755"/>
      <c r="NGH12" s="755"/>
      <c r="NGI12" s="755"/>
      <c r="NGJ12" s="755"/>
      <c r="NGK12" s="755"/>
      <c r="NGL12" s="755"/>
      <c r="NGM12" s="755"/>
      <c r="NGN12" s="755"/>
      <c r="NGO12" s="755"/>
      <c r="NGP12" s="755"/>
      <c r="NGQ12" s="755"/>
      <c r="NGR12" s="755"/>
      <c r="NGS12" s="755"/>
      <c r="NGT12" s="755"/>
      <c r="NGU12" s="755"/>
      <c r="NGV12" s="755"/>
      <c r="NGW12" s="755"/>
      <c r="NGX12" s="755"/>
      <c r="NGY12" s="755"/>
      <c r="NGZ12" s="755"/>
      <c r="NHA12" s="755"/>
      <c r="NHB12" s="755"/>
      <c r="NHC12" s="755"/>
      <c r="NHD12" s="755"/>
      <c r="NHE12" s="755"/>
      <c r="NHF12" s="755"/>
      <c r="NHG12" s="755"/>
      <c r="NHH12" s="755"/>
      <c r="NHI12" s="755"/>
      <c r="NHJ12" s="755"/>
      <c r="NHK12" s="755"/>
      <c r="NHL12" s="755"/>
      <c r="NHM12" s="755"/>
      <c r="NHN12" s="755"/>
      <c r="NHO12" s="755"/>
      <c r="NHP12" s="755"/>
      <c r="NHQ12" s="755"/>
      <c r="NHR12" s="755"/>
      <c r="NHS12" s="755"/>
      <c r="NHT12" s="755"/>
      <c r="NHU12" s="755"/>
      <c r="NHV12" s="755"/>
      <c r="NHW12" s="755"/>
      <c r="NHX12" s="755"/>
      <c r="NHY12" s="755"/>
      <c r="NHZ12" s="755"/>
      <c r="NIA12" s="755"/>
      <c r="NIB12" s="755"/>
      <c r="NIC12" s="755"/>
      <c r="NID12" s="755"/>
      <c r="NIE12" s="755"/>
      <c r="NIF12" s="755"/>
      <c r="NIG12" s="755"/>
      <c r="NIH12" s="755"/>
      <c r="NII12" s="755"/>
      <c r="NIJ12" s="755"/>
      <c r="NIK12" s="755"/>
      <c r="NIL12" s="755"/>
      <c r="NIM12" s="755"/>
      <c r="NIN12" s="755"/>
      <c r="NIO12" s="755"/>
      <c r="NIP12" s="755"/>
      <c r="NIQ12" s="755"/>
      <c r="NIR12" s="755"/>
      <c r="NIS12" s="755"/>
      <c r="NIT12" s="755"/>
      <c r="NIU12" s="755"/>
      <c r="NIV12" s="755"/>
      <c r="NIW12" s="755"/>
      <c r="NIX12" s="755"/>
      <c r="NIY12" s="755"/>
      <c r="NIZ12" s="755"/>
      <c r="NJA12" s="755"/>
      <c r="NJB12" s="755"/>
      <c r="NJC12" s="755"/>
      <c r="NJD12" s="755"/>
      <c r="NJE12" s="755"/>
      <c r="NJF12" s="755"/>
      <c r="NJG12" s="755"/>
      <c r="NJH12" s="755"/>
      <c r="NJI12" s="755"/>
      <c r="NJJ12" s="755"/>
      <c r="NJK12" s="755"/>
      <c r="NJL12" s="755"/>
      <c r="NJM12" s="755"/>
      <c r="NJN12" s="755"/>
      <c r="NJO12" s="755"/>
      <c r="NJP12" s="755"/>
      <c r="NJQ12" s="755"/>
      <c r="NJR12" s="755"/>
      <c r="NJS12" s="755"/>
      <c r="NJT12" s="755"/>
      <c r="NJU12" s="755"/>
      <c r="NJV12" s="755"/>
      <c r="NJW12" s="755"/>
      <c r="NJX12" s="755"/>
      <c r="NJY12" s="755"/>
      <c r="NJZ12" s="755"/>
      <c r="NKA12" s="755"/>
      <c r="NKB12" s="755"/>
      <c r="NKC12" s="755"/>
      <c r="NKD12" s="755"/>
      <c r="NKE12" s="755"/>
      <c r="NKF12" s="755"/>
      <c r="NKG12" s="755"/>
      <c r="NKH12" s="755"/>
      <c r="NKI12" s="755"/>
      <c r="NKJ12" s="755"/>
      <c r="NKK12" s="755"/>
      <c r="NKL12" s="755"/>
      <c r="NKM12" s="755"/>
      <c r="NKN12" s="755"/>
      <c r="NKO12" s="755"/>
      <c r="NKP12" s="755"/>
      <c r="NKQ12" s="755"/>
      <c r="NKR12" s="755"/>
      <c r="NKS12" s="755"/>
      <c r="NKT12" s="755"/>
      <c r="NKU12" s="755"/>
      <c r="NKV12" s="755"/>
      <c r="NKW12" s="755"/>
      <c r="NKX12" s="755"/>
      <c r="NKY12" s="755"/>
      <c r="NKZ12" s="755"/>
      <c r="NLA12" s="755"/>
      <c r="NLB12" s="755"/>
      <c r="NLC12" s="755"/>
      <c r="NLD12" s="755"/>
      <c r="NLE12" s="755"/>
      <c r="NLF12" s="755"/>
      <c r="NLG12" s="755"/>
      <c r="NLH12" s="755"/>
      <c r="NLI12" s="755"/>
      <c r="NLJ12" s="755"/>
      <c r="NLK12" s="755"/>
      <c r="NLL12" s="755"/>
      <c r="NLM12" s="755"/>
      <c r="NLN12" s="755"/>
      <c r="NLO12" s="755"/>
      <c r="NLP12" s="755"/>
      <c r="NLQ12" s="755"/>
      <c r="NLR12" s="755"/>
      <c r="NLS12" s="755"/>
      <c r="NLT12" s="755"/>
      <c r="NLU12" s="755"/>
      <c r="NLV12" s="755"/>
      <c r="NLW12" s="755"/>
      <c r="NLX12" s="755"/>
      <c r="NLY12" s="755"/>
      <c r="NLZ12" s="755"/>
      <c r="NMA12" s="755"/>
      <c r="NMB12" s="755"/>
      <c r="NMC12" s="755"/>
      <c r="NMD12" s="755"/>
      <c r="NME12" s="755"/>
      <c r="NMF12" s="755"/>
      <c r="NMG12" s="755"/>
      <c r="NMH12" s="755"/>
      <c r="NMI12" s="755"/>
      <c r="NMJ12" s="755"/>
      <c r="NMK12" s="755"/>
      <c r="NML12" s="755"/>
      <c r="NMM12" s="755"/>
      <c r="NMN12" s="755"/>
      <c r="NMO12" s="755"/>
      <c r="NMP12" s="755"/>
      <c r="NMQ12" s="755"/>
      <c r="NMR12" s="755"/>
      <c r="NMS12" s="755"/>
      <c r="NMT12" s="755"/>
      <c r="NMU12" s="755"/>
      <c r="NMV12" s="755"/>
      <c r="NMW12" s="755"/>
      <c r="NMX12" s="755"/>
      <c r="NMY12" s="755"/>
      <c r="NMZ12" s="755"/>
      <c r="NNA12" s="755"/>
      <c r="NNB12" s="755"/>
      <c r="NNC12" s="755"/>
      <c r="NND12" s="755"/>
      <c r="NNE12" s="755"/>
      <c r="NNF12" s="755"/>
      <c r="NNG12" s="755"/>
      <c r="NNH12" s="755"/>
      <c r="NNI12" s="755"/>
      <c r="NNJ12" s="755"/>
      <c r="NNK12" s="755"/>
      <c r="NNL12" s="755"/>
      <c r="NNM12" s="755"/>
      <c r="NNN12" s="755"/>
      <c r="NNO12" s="755"/>
      <c r="NNP12" s="755"/>
      <c r="NNQ12" s="755"/>
      <c r="NNR12" s="755"/>
      <c r="NNS12" s="755"/>
      <c r="NNT12" s="755"/>
      <c r="NNU12" s="755"/>
      <c r="NNV12" s="755"/>
      <c r="NNW12" s="755"/>
      <c r="NNX12" s="755"/>
      <c r="NNY12" s="755"/>
      <c r="NNZ12" s="755"/>
      <c r="NOA12" s="755"/>
      <c r="NOB12" s="755"/>
      <c r="NOC12" s="755"/>
      <c r="NOD12" s="755"/>
      <c r="NOE12" s="755"/>
      <c r="NOF12" s="755"/>
      <c r="NOG12" s="755"/>
      <c r="NOH12" s="755"/>
      <c r="NOI12" s="755"/>
      <c r="NOJ12" s="755"/>
      <c r="NOK12" s="755"/>
      <c r="NOL12" s="755"/>
      <c r="NOM12" s="755"/>
      <c r="NON12" s="755"/>
      <c r="NOO12" s="755"/>
      <c r="NOP12" s="755"/>
      <c r="NOQ12" s="755"/>
      <c r="NOR12" s="755"/>
      <c r="NOS12" s="755"/>
      <c r="NOT12" s="755"/>
      <c r="NOU12" s="755"/>
      <c r="NOV12" s="755"/>
      <c r="NOW12" s="755"/>
      <c r="NOX12" s="755"/>
      <c r="NOY12" s="755"/>
      <c r="NOZ12" s="755"/>
      <c r="NPA12" s="755"/>
      <c r="NPB12" s="755"/>
      <c r="NPC12" s="755"/>
      <c r="NPD12" s="755"/>
      <c r="NPE12" s="755"/>
      <c r="NPF12" s="755"/>
      <c r="NPG12" s="755"/>
      <c r="NPH12" s="755"/>
      <c r="NPI12" s="755"/>
      <c r="NPJ12" s="755"/>
      <c r="NPK12" s="755"/>
      <c r="NPL12" s="755"/>
      <c r="NPM12" s="755"/>
      <c r="NPN12" s="755"/>
      <c r="NPO12" s="755"/>
      <c r="NPP12" s="755"/>
      <c r="NPQ12" s="755"/>
      <c r="NPR12" s="755"/>
      <c r="NPS12" s="755"/>
      <c r="NPT12" s="755"/>
      <c r="NPU12" s="755"/>
      <c r="NPV12" s="755"/>
      <c r="NPW12" s="755"/>
      <c r="NPX12" s="755"/>
      <c r="NPY12" s="755"/>
      <c r="NPZ12" s="755"/>
      <c r="NQA12" s="755"/>
      <c r="NQB12" s="755"/>
      <c r="NQC12" s="755"/>
      <c r="NQD12" s="755"/>
      <c r="NQE12" s="755"/>
      <c r="NQF12" s="755"/>
      <c r="NQG12" s="755"/>
      <c r="NQH12" s="755"/>
      <c r="NQI12" s="755"/>
      <c r="NQJ12" s="755"/>
      <c r="NQK12" s="755"/>
      <c r="NQL12" s="755"/>
      <c r="NQM12" s="755"/>
      <c r="NQN12" s="755"/>
      <c r="NQO12" s="755"/>
      <c r="NQP12" s="755"/>
      <c r="NQQ12" s="755"/>
      <c r="NQR12" s="755"/>
      <c r="NQS12" s="755"/>
      <c r="NQT12" s="755"/>
      <c r="NQU12" s="755"/>
      <c r="NQV12" s="755"/>
      <c r="NQW12" s="755"/>
      <c r="NQX12" s="755"/>
      <c r="NQY12" s="755"/>
      <c r="NQZ12" s="755"/>
      <c r="NRA12" s="755"/>
      <c r="NRB12" s="755"/>
      <c r="NRC12" s="755"/>
      <c r="NRD12" s="755"/>
      <c r="NRE12" s="755"/>
      <c r="NRF12" s="755"/>
      <c r="NRG12" s="755"/>
      <c r="NRH12" s="755"/>
      <c r="NRI12" s="755"/>
      <c r="NRJ12" s="755"/>
      <c r="NRK12" s="755"/>
      <c r="NRL12" s="755"/>
      <c r="NRM12" s="755"/>
      <c r="NRN12" s="755"/>
      <c r="NRO12" s="755"/>
      <c r="NRP12" s="755"/>
      <c r="NRQ12" s="755"/>
      <c r="NRR12" s="755"/>
      <c r="NRS12" s="755"/>
      <c r="NRT12" s="755"/>
      <c r="NRU12" s="755"/>
      <c r="NRV12" s="755"/>
      <c r="NRW12" s="755"/>
      <c r="NRX12" s="755"/>
      <c r="NRY12" s="755"/>
      <c r="NRZ12" s="755"/>
      <c r="NSA12" s="755"/>
      <c r="NSB12" s="755"/>
      <c r="NSC12" s="755"/>
      <c r="NSD12" s="755"/>
      <c r="NSE12" s="755"/>
      <c r="NSF12" s="755"/>
      <c r="NSG12" s="755"/>
      <c r="NSH12" s="755"/>
      <c r="NSI12" s="755"/>
      <c r="NSJ12" s="755"/>
      <c r="NSK12" s="755"/>
      <c r="NSL12" s="755"/>
      <c r="NSM12" s="755"/>
      <c r="NSN12" s="755"/>
      <c r="NSO12" s="755"/>
      <c r="NSP12" s="755"/>
      <c r="NSQ12" s="755"/>
      <c r="NSR12" s="755"/>
      <c r="NSS12" s="755"/>
      <c r="NST12" s="755"/>
      <c r="NSU12" s="755"/>
      <c r="NSV12" s="755"/>
      <c r="NSW12" s="755"/>
      <c r="NSX12" s="755"/>
      <c r="NSY12" s="755"/>
      <c r="NSZ12" s="755"/>
      <c r="NTA12" s="755"/>
      <c r="NTB12" s="755"/>
      <c r="NTC12" s="755"/>
      <c r="NTD12" s="755"/>
      <c r="NTE12" s="755"/>
      <c r="NTF12" s="755"/>
      <c r="NTG12" s="755"/>
      <c r="NTH12" s="755"/>
      <c r="NTI12" s="755"/>
      <c r="NTJ12" s="755"/>
      <c r="NTK12" s="755"/>
      <c r="NTL12" s="755"/>
      <c r="NTM12" s="755"/>
      <c r="NTN12" s="755"/>
      <c r="NTO12" s="755"/>
      <c r="NTP12" s="755"/>
      <c r="NTQ12" s="755"/>
      <c r="NTR12" s="755"/>
      <c r="NTS12" s="755"/>
      <c r="NTT12" s="755"/>
      <c r="NTU12" s="755"/>
      <c r="NTV12" s="755"/>
      <c r="NTW12" s="755"/>
      <c r="NTX12" s="755"/>
      <c r="NTY12" s="755"/>
      <c r="NTZ12" s="755"/>
      <c r="NUA12" s="755"/>
      <c r="NUB12" s="755"/>
      <c r="NUC12" s="755"/>
      <c r="NUD12" s="755"/>
      <c r="NUE12" s="755"/>
      <c r="NUF12" s="755"/>
      <c r="NUG12" s="755"/>
      <c r="NUH12" s="755"/>
      <c r="NUI12" s="755"/>
      <c r="NUJ12" s="755"/>
      <c r="NUK12" s="755"/>
      <c r="NUL12" s="755"/>
      <c r="NUM12" s="755"/>
      <c r="NUN12" s="755"/>
      <c r="NUO12" s="755"/>
      <c r="NUP12" s="755"/>
      <c r="NUQ12" s="755"/>
      <c r="NUR12" s="755"/>
      <c r="NUS12" s="755"/>
      <c r="NUT12" s="755"/>
      <c r="NUU12" s="755"/>
      <c r="NUV12" s="755"/>
      <c r="NUW12" s="755"/>
      <c r="NUX12" s="755"/>
      <c r="NUY12" s="755"/>
      <c r="NUZ12" s="755"/>
      <c r="NVA12" s="755"/>
      <c r="NVB12" s="755"/>
      <c r="NVC12" s="755"/>
      <c r="NVD12" s="755"/>
      <c r="NVE12" s="755"/>
      <c r="NVF12" s="755"/>
      <c r="NVG12" s="755"/>
      <c r="NVH12" s="755"/>
      <c r="NVI12" s="755"/>
      <c r="NVJ12" s="755"/>
      <c r="NVK12" s="755"/>
      <c r="NVL12" s="755"/>
      <c r="NVM12" s="755"/>
      <c r="NVN12" s="755"/>
      <c r="NVO12" s="755"/>
      <c r="NVP12" s="755"/>
      <c r="NVQ12" s="755"/>
      <c r="NVR12" s="755"/>
      <c r="NVS12" s="755"/>
      <c r="NVT12" s="755"/>
      <c r="NVU12" s="755"/>
      <c r="NVV12" s="755"/>
      <c r="NVW12" s="755"/>
      <c r="NVX12" s="755"/>
      <c r="NVY12" s="755"/>
      <c r="NVZ12" s="755"/>
      <c r="NWA12" s="755"/>
      <c r="NWB12" s="755"/>
      <c r="NWC12" s="755"/>
      <c r="NWD12" s="755"/>
      <c r="NWE12" s="755"/>
      <c r="NWF12" s="755"/>
      <c r="NWG12" s="755"/>
      <c r="NWH12" s="755"/>
      <c r="NWI12" s="755"/>
      <c r="NWJ12" s="755"/>
      <c r="NWK12" s="755"/>
      <c r="NWL12" s="755"/>
      <c r="NWM12" s="755"/>
      <c r="NWN12" s="755"/>
      <c r="NWO12" s="755"/>
      <c r="NWP12" s="755"/>
      <c r="NWQ12" s="755"/>
      <c r="NWR12" s="755"/>
      <c r="NWS12" s="755"/>
      <c r="NWT12" s="755"/>
      <c r="NWU12" s="755"/>
      <c r="NWV12" s="755"/>
      <c r="NWW12" s="755"/>
      <c r="NWX12" s="755"/>
      <c r="NWY12" s="755"/>
      <c r="NWZ12" s="755"/>
      <c r="NXA12" s="755"/>
      <c r="NXB12" s="755"/>
      <c r="NXC12" s="755"/>
      <c r="NXD12" s="755"/>
      <c r="NXE12" s="755"/>
      <c r="NXF12" s="755"/>
      <c r="NXG12" s="755"/>
      <c r="NXH12" s="755"/>
      <c r="NXI12" s="755"/>
      <c r="NXJ12" s="755"/>
      <c r="NXK12" s="755"/>
      <c r="NXL12" s="755"/>
      <c r="NXM12" s="755"/>
      <c r="NXN12" s="755"/>
      <c r="NXO12" s="755"/>
      <c r="NXP12" s="755"/>
      <c r="NXQ12" s="755"/>
      <c r="NXR12" s="755"/>
      <c r="NXS12" s="755"/>
      <c r="NXT12" s="755"/>
      <c r="NXU12" s="755"/>
      <c r="NXV12" s="755"/>
      <c r="NXW12" s="755"/>
      <c r="NXX12" s="755"/>
      <c r="NXY12" s="755"/>
      <c r="NXZ12" s="755"/>
      <c r="NYA12" s="755"/>
      <c r="NYB12" s="755"/>
      <c r="NYC12" s="755"/>
      <c r="NYD12" s="755"/>
      <c r="NYE12" s="755"/>
      <c r="NYF12" s="755"/>
      <c r="NYG12" s="755"/>
      <c r="NYH12" s="755"/>
      <c r="NYI12" s="755"/>
      <c r="NYJ12" s="755"/>
      <c r="NYK12" s="755"/>
      <c r="NYL12" s="755"/>
      <c r="NYM12" s="755"/>
      <c r="NYN12" s="755"/>
      <c r="NYO12" s="755"/>
      <c r="NYP12" s="755"/>
      <c r="NYQ12" s="755"/>
      <c r="NYR12" s="755"/>
      <c r="NYS12" s="755"/>
      <c r="NYT12" s="755"/>
      <c r="NYU12" s="755"/>
      <c r="NYV12" s="755"/>
      <c r="NYW12" s="755"/>
      <c r="NYX12" s="755"/>
      <c r="NYY12" s="755"/>
      <c r="NYZ12" s="755"/>
      <c r="NZA12" s="755"/>
      <c r="NZB12" s="755"/>
      <c r="NZC12" s="755"/>
      <c r="NZD12" s="755"/>
      <c r="NZE12" s="755"/>
      <c r="NZF12" s="755"/>
      <c r="NZG12" s="755"/>
      <c r="NZH12" s="755"/>
      <c r="NZI12" s="755"/>
      <c r="NZJ12" s="755"/>
      <c r="NZK12" s="755"/>
      <c r="NZL12" s="755"/>
      <c r="NZM12" s="755"/>
      <c r="NZN12" s="755"/>
      <c r="NZO12" s="755"/>
      <c r="NZP12" s="755"/>
      <c r="NZQ12" s="755"/>
      <c r="NZR12" s="755"/>
      <c r="NZS12" s="755"/>
      <c r="NZT12" s="755"/>
      <c r="NZU12" s="755"/>
      <c r="NZV12" s="755"/>
      <c r="NZW12" s="755"/>
      <c r="NZX12" s="755"/>
      <c r="NZY12" s="755"/>
      <c r="NZZ12" s="755"/>
      <c r="OAA12" s="755"/>
      <c r="OAB12" s="755"/>
      <c r="OAC12" s="755"/>
      <c r="OAD12" s="755"/>
      <c r="OAE12" s="755"/>
      <c r="OAF12" s="755"/>
      <c r="OAG12" s="755"/>
      <c r="OAH12" s="755"/>
      <c r="OAI12" s="755"/>
      <c r="OAJ12" s="755"/>
      <c r="OAK12" s="755"/>
      <c r="OAL12" s="755"/>
      <c r="OAM12" s="755"/>
      <c r="OAN12" s="755"/>
      <c r="OAO12" s="755"/>
      <c r="OAP12" s="755"/>
      <c r="OAQ12" s="755"/>
      <c r="OAR12" s="755"/>
      <c r="OAS12" s="755"/>
      <c r="OAT12" s="755"/>
      <c r="OAU12" s="755"/>
      <c r="OAV12" s="755"/>
      <c r="OAW12" s="755"/>
      <c r="OAX12" s="755"/>
      <c r="OAY12" s="755"/>
      <c r="OAZ12" s="755"/>
      <c r="OBA12" s="755"/>
      <c r="OBB12" s="755"/>
      <c r="OBC12" s="755"/>
      <c r="OBD12" s="755"/>
      <c r="OBE12" s="755"/>
      <c r="OBF12" s="755"/>
      <c r="OBG12" s="755"/>
      <c r="OBH12" s="755"/>
      <c r="OBI12" s="755"/>
      <c r="OBJ12" s="755"/>
      <c r="OBK12" s="755"/>
      <c r="OBL12" s="755"/>
      <c r="OBM12" s="755"/>
      <c r="OBN12" s="755"/>
      <c r="OBO12" s="755"/>
      <c r="OBP12" s="755"/>
      <c r="OBQ12" s="755"/>
      <c r="OBR12" s="755"/>
      <c r="OBS12" s="755"/>
      <c r="OBT12" s="755"/>
      <c r="OBU12" s="755"/>
      <c r="OBV12" s="755"/>
      <c r="OBW12" s="755"/>
      <c r="OBX12" s="755"/>
      <c r="OBY12" s="755"/>
      <c r="OBZ12" s="755"/>
      <c r="OCA12" s="755"/>
      <c r="OCB12" s="755"/>
      <c r="OCC12" s="755"/>
      <c r="OCD12" s="755"/>
      <c r="OCE12" s="755"/>
      <c r="OCF12" s="755"/>
      <c r="OCG12" s="755"/>
      <c r="OCH12" s="755"/>
      <c r="OCI12" s="755"/>
      <c r="OCJ12" s="755"/>
      <c r="OCK12" s="755"/>
      <c r="OCL12" s="755"/>
      <c r="OCM12" s="755"/>
      <c r="OCN12" s="755"/>
      <c r="OCO12" s="755"/>
      <c r="OCP12" s="755"/>
      <c r="OCQ12" s="755"/>
      <c r="OCR12" s="755"/>
      <c r="OCS12" s="755"/>
      <c r="OCT12" s="755"/>
      <c r="OCU12" s="755"/>
      <c r="OCV12" s="755"/>
      <c r="OCW12" s="755"/>
      <c r="OCX12" s="755"/>
      <c r="OCY12" s="755"/>
      <c r="OCZ12" s="755"/>
      <c r="ODA12" s="755"/>
      <c r="ODB12" s="755"/>
      <c r="ODC12" s="755"/>
      <c r="ODD12" s="755"/>
      <c r="ODE12" s="755"/>
      <c r="ODF12" s="755"/>
      <c r="ODG12" s="755"/>
      <c r="ODH12" s="755"/>
      <c r="ODI12" s="755"/>
      <c r="ODJ12" s="755"/>
      <c r="ODK12" s="755"/>
      <c r="ODL12" s="755"/>
      <c r="ODM12" s="755"/>
      <c r="ODN12" s="755"/>
      <c r="ODO12" s="755"/>
      <c r="ODP12" s="755"/>
      <c r="ODQ12" s="755"/>
      <c r="ODR12" s="755"/>
      <c r="ODS12" s="755"/>
      <c r="ODT12" s="755"/>
      <c r="ODU12" s="755"/>
      <c r="ODV12" s="755"/>
      <c r="ODW12" s="755"/>
      <c r="ODX12" s="755"/>
      <c r="ODY12" s="755"/>
      <c r="ODZ12" s="755"/>
      <c r="OEA12" s="755"/>
      <c r="OEB12" s="755"/>
      <c r="OEC12" s="755"/>
      <c r="OED12" s="755"/>
      <c r="OEE12" s="755"/>
      <c r="OEF12" s="755"/>
      <c r="OEG12" s="755"/>
      <c r="OEH12" s="755"/>
      <c r="OEI12" s="755"/>
      <c r="OEJ12" s="755"/>
      <c r="OEK12" s="755"/>
      <c r="OEL12" s="755"/>
      <c r="OEM12" s="755"/>
      <c r="OEN12" s="755"/>
      <c r="OEO12" s="755"/>
      <c r="OEP12" s="755"/>
      <c r="OEQ12" s="755"/>
      <c r="OER12" s="755"/>
      <c r="OES12" s="755"/>
      <c r="OET12" s="755"/>
      <c r="OEU12" s="755"/>
      <c r="OEV12" s="755"/>
      <c r="OEW12" s="755"/>
      <c r="OEX12" s="755"/>
      <c r="OEY12" s="755"/>
      <c r="OEZ12" s="755"/>
      <c r="OFA12" s="755"/>
      <c r="OFB12" s="755"/>
      <c r="OFC12" s="755"/>
      <c r="OFD12" s="755"/>
      <c r="OFE12" s="755"/>
      <c r="OFF12" s="755"/>
      <c r="OFG12" s="755"/>
      <c r="OFH12" s="755"/>
      <c r="OFI12" s="755"/>
      <c r="OFJ12" s="755"/>
      <c r="OFK12" s="755"/>
      <c r="OFL12" s="755"/>
      <c r="OFM12" s="755"/>
      <c r="OFN12" s="755"/>
      <c r="OFO12" s="755"/>
      <c r="OFP12" s="755"/>
      <c r="OFQ12" s="755"/>
      <c r="OFR12" s="755"/>
      <c r="OFS12" s="755"/>
      <c r="OFT12" s="755"/>
      <c r="OFU12" s="755"/>
      <c r="OFV12" s="755"/>
      <c r="OFW12" s="755"/>
      <c r="OFX12" s="755"/>
      <c r="OFY12" s="755"/>
      <c r="OFZ12" s="755"/>
      <c r="OGA12" s="755"/>
      <c r="OGB12" s="755"/>
      <c r="OGC12" s="755"/>
      <c r="OGD12" s="755"/>
      <c r="OGE12" s="755"/>
      <c r="OGF12" s="755"/>
      <c r="OGG12" s="755"/>
      <c r="OGH12" s="755"/>
      <c r="OGI12" s="755"/>
      <c r="OGJ12" s="755"/>
      <c r="OGK12" s="755"/>
      <c r="OGL12" s="755"/>
      <c r="OGM12" s="755"/>
      <c r="OGN12" s="755"/>
      <c r="OGO12" s="755"/>
      <c r="OGP12" s="755"/>
      <c r="OGQ12" s="755"/>
      <c r="OGR12" s="755"/>
      <c r="OGS12" s="755"/>
      <c r="OGT12" s="755"/>
      <c r="OGU12" s="755"/>
      <c r="OGV12" s="755"/>
      <c r="OGW12" s="755"/>
      <c r="OGX12" s="755"/>
      <c r="OGY12" s="755"/>
      <c r="OGZ12" s="755"/>
      <c r="OHA12" s="755"/>
      <c r="OHB12" s="755"/>
      <c r="OHC12" s="755"/>
      <c r="OHD12" s="755"/>
      <c r="OHE12" s="755"/>
      <c r="OHF12" s="755"/>
      <c r="OHG12" s="755"/>
      <c r="OHH12" s="755"/>
      <c r="OHI12" s="755"/>
      <c r="OHJ12" s="755"/>
      <c r="OHK12" s="755"/>
      <c r="OHL12" s="755"/>
      <c r="OHM12" s="755"/>
      <c r="OHN12" s="755"/>
      <c r="OHO12" s="755"/>
      <c r="OHP12" s="755"/>
      <c r="OHQ12" s="755"/>
      <c r="OHR12" s="755"/>
      <c r="OHS12" s="755"/>
      <c r="OHT12" s="755"/>
      <c r="OHU12" s="755"/>
      <c r="OHV12" s="755"/>
      <c r="OHW12" s="755"/>
      <c r="OHX12" s="755"/>
      <c r="OHY12" s="755"/>
      <c r="OHZ12" s="755"/>
      <c r="OIA12" s="755"/>
      <c r="OIB12" s="755"/>
      <c r="OIC12" s="755"/>
      <c r="OID12" s="755"/>
      <c r="OIE12" s="755"/>
      <c r="OIF12" s="755"/>
      <c r="OIG12" s="755"/>
      <c r="OIH12" s="755"/>
      <c r="OII12" s="755"/>
      <c r="OIJ12" s="755"/>
      <c r="OIK12" s="755"/>
      <c r="OIL12" s="755"/>
      <c r="OIM12" s="755"/>
      <c r="OIN12" s="755"/>
      <c r="OIO12" s="755"/>
      <c r="OIP12" s="755"/>
      <c r="OIQ12" s="755"/>
      <c r="OIR12" s="755"/>
      <c r="OIS12" s="755"/>
      <c r="OIT12" s="755"/>
      <c r="OIU12" s="755"/>
      <c r="OIV12" s="755"/>
      <c r="OIW12" s="755"/>
      <c r="OIX12" s="755"/>
      <c r="OIY12" s="755"/>
      <c r="OIZ12" s="755"/>
      <c r="OJA12" s="755"/>
      <c r="OJB12" s="755"/>
      <c r="OJC12" s="755"/>
      <c r="OJD12" s="755"/>
      <c r="OJE12" s="755"/>
      <c r="OJF12" s="755"/>
      <c r="OJG12" s="755"/>
      <c r="OJH12" s="755"/>
      <c r="OJI12" s="755"/>
      <c r="OJJ12" s="755"/>
      <c r="OJK12" s="755"/>
      <c r="OJL12" s="755"/>
      <c r="OJM12" s="755"/>
      <c r="OJN12" s="755"/>
      <c r="OJO12" s="755"/>
      <c r="OJP12" s="755"/>
      <c r="OJQ12" s="755"/>
      <c r="OJR12" s="755"/>
      <c r="OJS12" s="755"/>
      <c r="OJT12" s="755"/>
      <c r="OJU12" s="755"/>
      <c r="OJV12" s="755"/>
      <c r="OJW12" s="755"/>
      <c r="OJX12" s="755"/>
      <c r="OJY12" s="755"/>
      <c r="OJZ12" s="755"/>
      <c r="OKA12" s="755"/>
      <c r="OKB12" s="755"/>
      <c r="OKC12" s="755"/>
      <c r="OKD12" s="755"/>
      <c r="OKE12" s="755"/>
      <c r="OKF12" s="755"/>
      <c r="OKG12" s="755"/>
      <c r="OKH12" s="755"/>
      <c r="OKI12" s="755"/>
      <c r="OKJ12" s="755"/>
      <c r="OKK12" s="755"/>
      <c r="OKL12" s="755"/>
      <c r="OKM12" s="755"/>
      <c r="OKN12" s="755"/>
      <c r="OKO12" s="755"/>
      <c r="OKP12" s="755"/>
      <c r="OKQ12" s="755"/>
      <c r="OKR12" s="755"/>
      <c r="OKS12" s="755"/>
      <c r="OKT12" s="755"/>
      <c r="OKU12" s="755"/>
      <c r="OKV12" s="755"/>
      <c r="OKW12" s="755"/>
      <c r="OKX12" s="755"/>
      <c r="OKY12" s="755"/>
      <c r="OKZ12" s="755"/>
      <c r="OLA12" s="755"/>
      <c r="OLB12" s="755"/>
      <c r="OLC12" s="755"/>
      <c r="OLD12" s="755"/>
      <c r="OLE12" s="755"/>
      <c r="OLF12" s="755"/>
      <c r="OLG12" s="755"/>
      <c r="OLH12" s="755"/>
      <c r="OLI12" s="755"/>
      <c r="OLJ12" s="755"/>
      <c r="OLK12" s="755"/>
      <c r="OLL12" s="755"/>
      <c r="OLM12" s="755"/>
      <c r="OLN12" s="755"/>
      <c r="OLO12" s="755"/>
      <c r="OLP12" s="755"/>
      <c r="OLQ12" s="755"/>
      <c r="OLR12" s="755"/>
      <c r="OLS12" s="755"/>
      <c r="OLT12" s="755"/>
      <c r="OLU12" s="755"/>
      <c r="OLV12" s="755"/>
      <c r="OLW12" s="755"/>
      <c r="OLX12" s="755"/>
      <c r="OLY12" s="755"/>
      <c r="OLZ12" s="755"/>
      <c r="OMA12" s="755"/>
      <c r="OMB12" s="755"/>
      <c r="OMC12" s="755"/>
      <c r="OMD12" s="755"/>
      <c r="OME12" s="755"/>
      <c r="OMF12" s="755"/>
      <c r="OMG12" s="755"/>
      <c r="OMH12" s="755"/>
      <c r="OMI12" s="755"/>
      <c r="OMJ12" s="755"/>
      <c r="OMK12" s="755"/>
      <c r="OML12" s="755"/>
      <c r="OMM12" s="755"/>
      <c r="OMN12" s="755"/>
      <c r="OMO12" s="755"/>
      <c r="OMP12" s="755"/>
      <c r="OMQ12" s="755"/>
      <c r="OMR12" s="755"/>
      <c r="OMS12" s="755"/>
      <c r="OMT12" s="755"/>
      <c r="OMU12" s="755"/>
      <c r="OMV12" s="755"/>
      <c r="OMW12" s="755"/>
      <c r="OMX12" s="755"/>
      <c r="OMY12" s="755"/>
      <c r="OMZ12" s="755"/>
      <c r="ONA12" s="755"/>
      <c r="ONB12" s="755"/>
      <c r="ONC12" s="755"/>
      <c r="OND12" s="755"/>
      <c r="ONE12" s="755"/>
      <c r="ONF12" s="755"/>
      <c r="ONG12" s="755"/>
      <c r="ONH12" s="755"/>
      <c r="ONI12" s="755"/>
      <c r="ONJ12" s="755"/>
      <c r="ONK12" s="755"/>
      <c r="ONL12" s="755"/>
      <c r="ONM12" s="755"/>
      <c r="ONN12" s="755"/>
      <c r="ONO12" s="755"/>
      <c r="ONP12" s="755"/>
      <c r="ONQ12" s="755"/>
      <c r="ONR12" s="755"/>
      <c r="ONS12" s="755"/>
      <c r="ONT12" s="755"/>
      <c r="ONU12" s="755"/>
      <c r="ONV12" s="755"/>
      <c r="ONW12" s="755"/>
      <c r="ONX12" s="755"/>
      <c r="ONY12" s="755"/>
      <c r="ONZ12" s="755"/>
      <c r="OOA12" s="755"/>
      <c r="OOB12" s="755"/>
      <c r="OOC12" s="755"/>
      <c r="OOD12" s="755"/>
      <c r="OOE12" s="755"/>
      <c r="OOF12" s="755"/>
      <c r="OOG12" s="755"/>
      <c r="OOH12" s="755"/>
      <c r="OOI12" s="755"/>
      <c r="OOJ12" s="755"/>
      <c r="OOK12" s="755"/>
      <c r="OOL12" s="755"/>
      <c r="OOM12" s="755"/>
      <c r="OON12" s="755"/>
      <c r="OOO12" s="755"/>
      <c r="OOP12" s="755"/>
      <c r="OOQ12" s="755"/>
      <c r="OOR12" s="755"/>
      <c r="OOS12" s="755"/>
      <c r="OOT12" s="755"/>
      <c r="OOU12" s="755"/>
      <c r="OOV12" s="755"/>
      <c r="OOW12" s="755"/>
      <c r="OOX12" s="755"/>
      <c r="OOY12" s="755"/>
      <c r="OOZ12" s="755"/>
      <c r="OPA12" s="755"/>
      <c r="OPB12" s="755"/>
      <c r="OPC12" s="755"/>
      <c r="OPD12" s="755"/>
      <c r="OPE12" s="755"/>
      <c r="OPF12" s="755"/>
      <c r="OPG12" s="755"/>
      <c r="OPH12" s="755"/>
      <c r="OPI12" s="755"/>
      <c r="OPJ12" s="755"/>
      <c r="OPK12" s="755"/>
      <c r="OPL12" s="755"/>
      <c r="OPM12" s="755"/>
      <c r="OPN12" s="755"/>
      <c r="OPO12" s="755"/>
      <c r="OPP12" s="755"/>
      <c r="OPQ12" s="755"/>
      <c r="OPR12" s="755"/>
      <c r="OPS12" s="755"/>
      <c r="OPT12" s="755"/>
      <c r="OPU12" s="755"/>
      <c r="OPV12" s="755"/>
      <c r="OPW12" s="755"/>
      <c r="OPX12" s="755"/>
      <c r="OPY12" s="755"/>
      <c r="OPZ12" s="755"/>
      <c r="OQA12" s="755"/>
      <c r="OQB12" s="755"/>
      <c r="OQC12" s="755"/>
      <c r="OQD12" s="755"/>
      <c r="OQE12" s="755"/>
      <c r="OQF12" s="755"/>
      <c r="OQG12" s="755"/>
      <c r="OQH12" s="755"/>
      <c r="OQI12" s="755"/>
      <c r="OQJ12" s="755"/>
      <c r="OQK12" s="755"/>
      <c r="OQL12" s="755"/>
      <c r="OQM12" s="755"/>
      <c r="OQN12" s="755"/>
      <c r="OQO12" s="755"/>
      <c r="OQP12" s="755"/>
      <c r="OQQ12" s="755"/>
      <c r="OQR12" s="755"/>
      <c r="OQS12" s="755"/>
      <c r="OQT12" s="755"/>
      <c r="OQU12" s="755"/>
      <c r="OQV12" s="755"/>
      <c r="OQW12" s="755"/>
      <c r="OQX12" s="755"/>
      <c r="OQY12" s="755"/>
      <c r="OQZ12" s="755"/>
      <c r="ORA12" s="755"/>
      <c r="ORB12" s="755"/>
      <c r="ORC12" s="755"/>
      <c r="ORD12" s="755"/>
      <c r="ORE12" s="755"/>
      <c r="ORF12" s="755"/>
      <c r="ORG12" s="755"/>
      <c r="ORH12" s="755"/>
      <c r="ORI12" s="755"/>
      <c r="ORJ12" s="755"/>
      <c r="ORK12" s="755"/>
      <c r="ORL12" s="755"/>
      <c r="ORM12" s="755"/>
      <c r="ORN12" s="755"/>
      <c r="ORO12" s="755"/>
      <c r="ORP12" s="755"/>
      <c r="ORQ12" s="755"/>
      <c r="ORR12" s="755"/>
      <c r="ORS12" s="755"/>
      <c r="ORT12" s="755"/>
      <c r="ORU12" s="755"/>
      <c r="ORV12" s="755"/>
      <c r="ORW12" s="755"/>
      <c r="ORX12" s="755"/>
      <c r="ORY12" s="755"/>
      <c r="ORZ12" s="755"/>
      <c r="OSA12" s="755"/>
      <c r="OSB12" s="755"/>
      <c r="OSC12" s="755"/>
      <c r="OSD12" s="755"/>
      <c r="OSE12" s="755"/>
      <c r="OSF12" s="755"/>
      <c r="OSG12" s="755"/>
      <c r="OSH12" s="755"/>
      <c r="OSI12" s="755"/>
      <c r="OSJ12" s="755"/>
      <c r="OSK12" s="755"/>
      <c r="OSL12" s="755"/>
      <c r="OSM12" s="755"/>
      <c r="OSN12" s="755"/>
      <c r="OSO12" s="755"/>
      <c r="OSP12" s="755"/>
      <c r="OSQ12" s="755"/>
      <c r="OSR12" s="755"/>
      <c r="OSS12" s="755"/>
      <c r="OST12" s="755"/>
      <c r="OSU12" s="755"/>
      <c r="OSV12" s="755"/>
      <c r="OSW12" s="755"/>
      <c r="OSX12" s="755"/>
      <c r="OSY12" s="755"/>
      <c r="OSZ12" s="755"/>
      <c r="OTA12" s="755"/>
      <c r="OTB12" s="755"/>
      <c r="OTC12" s="755"/>
      <c r="OTD12" s="755"/>
      <c r="OTE12" s="755"/>
      <c r="OTF12" s="755"/>
      <c r="OTG12" s="755"/>
      <c r="OTH12" s="755"/>
      <c r="OTI12" s="755"/>
      <c r="OTJ12" s="755"/>
      <c r="OTK12" s="755"/>
      <c r="OTL12" s="755"/>
      <c r="OTM12" s="755"/>
      <c r="OTN12" s="755"/>
      <c r="OTO12" s="755"/>
      <c r="OTP12" s="755"/>
      <c r="OTQ12" s="755"/>
      <c r="OTR12" s="755"/>
      <c r="OTS12" s="755"/>
      <c r="OTT12" s="755"/>
      <c r="OTU12" s="755"/>
      <c r="OTV12" s="755"/>
      <c r="OTW12" s="755"/>
      <c r="OTX12" s="755"/>
      <c r="OTY12" s="755"/>
      <c r="OTZ12" s="755"/>
      <c r="OUA12" s="755"/>
      <c r="OUB12" s="755"/>
      <c r="OUC12" s="755"/>
      <c r="OUD12" s="755"/>
      <c r="OUE12" s="755"/>
      <c r="OUF12" s="755"/>
      <c r="OUG12" s="755"/>
      <c r="OUH12" s="755"/>
      <c r="OUI12" s="755"/>
      <c r="OUJ12" s="755"/>
      <c r="OUK12" s="755"/>
      <c r="OUL12" s="755"/>
      <c r="OUM12" s="755"/>
      <c r="OUN12" s="755"/>
      <c r="OUO12" s="755"/>
      <c r="OUP12" s="755"/>
      <c r="OUQ12" s="755"/>
      <c r="OUR12" s="755"/>
      <c r="OUS12" s="755"/>
      <c r="OUT12" s="755"/>
      <c r="OUU12" s="755"/>
      <c r="OUV12" s="755"/>
      <c r="OUW12" s="755"/>
      <c r="OUX12" s="755"/>
      <c r="OUY12" s="755"/>
      <c r="OUZ12" s="755"/>
      <c r="OVA12" s="755"/>
      <c r="OVB12" s="755"/>
      <c r="OVC12" s="755"/>
      <c r="OVD12" s="755"/>
      <c r="OVE12" s="755"/>
      <c r="OVF12" s="755"/>
      <c r="OVG12" s="755"/>
      <c r="OVH12" s="755"/>
      <c r="OVI12" s="755"/>
      <c r="OVJ12" s="755"/>
      <c r="OVK12" s="755"/>
      <c r="OVL12" s="755"/>
      <c r="OVM12" s="755"/>
      <c r="OVN12" s="755"/>
      <c r="OVO12" s="755"/>
      <c r="OVP12" s="755"/>
      <c r="OVQ12" s="755"/>
      <c r="OVR12" s="755"/>
      <c r="OVS12" s="755"/>
      <c r="OVT12" s="755"/>
      <c r="OVU12" s="755"/>
      <c r="OVV12" s="755"/>
      <c r="OVW12" s="755"/>
      <c r="OVX12" s="755"/>
      <c r="OVY12" s="755"/>
      <c r="OVZ12" s="755"/>
      <c r="OWA12" s="755"/>
      <c r="OWB12" s="755"/>
      <c r="OWC12" s="755"/>
      <c r="OWD12" s="755"/>
      <c r="OWE12" s="755"/>
      <c r="OWF12" s="755"/>
      <c r="OWG12" s="755"/>
      <c r="OWH12" s="755"/>
      <c r="OWI12" s="755"/>
      <c r="OWJ12" s="755"/>
      <c r="OWK12" s="755"/>
      <c r="OWL12" s="755"/>
      <c r="OWM12" s="755"/>
      <c r="OWN12" s="755"/>
      <c r="OWO12" s="755"/>
      <c r="OWP12" s="755"/>
      <c r="OWQ12" s="755"/>
      <c r="OWR12" s="755"/>
      <c r="OWS12" s="755"/>
      <c r="OWT12" s="755"/>
      <c r="OWU12" s="755"/>
      <c r="OWV12" s="755"/>
      <c r="OWW12" s="755"/>
      <c r="OWX12" s="755"/>
      <c r="OWY12" s="755"/>
      <c r="OWZ12" s="755"/>
      <c r="OXA12" s="755"/>
      <c r="OXB12" s="755"/>
      <c r="OXC12" s="755"/>
      <c r="OXD12" s="755"/>
      <c r="OXE12" s="755"/>
      <c r="OXF12" s="755"/>
      <c r="OXG12" s="755"/>
      <c r="OXH12" s="755"/>
      <c r="OXI12" s="755"/>
      <c r="OXJ12" s="755"/>
      <c r="OXK12" s="755"/>
      <c r="OXL12" s="755"/>
      <c r="OXM12" s="755"/>
      <c r="OXN12" s="755"/>
      <c r="OXO12" s="755"/>
      <c r="OXP12" s="755"/>
      <c r="OXQ12" s="755"/>
      <c r="OXR12" s="755"/>
      <c r="OXS12" s="755"/>
      <c r="OXT12" s="755"/>
      <c r="OXU12" s="755"/>
      <c r="OXV12" s="755"/>
      <c r="OXW12" s="755"/>
      <c r="OXX12" s="755"/>
      <c r="OXY12" s="755"/>
      <c r="OXZ12" s="755"/>
      <c r="OYA12" s="755"/>
      <c r="OYB12" s="755"/>
      <c r="OYC12" s="755"/>
      <c r="OYD12" s="755"/>
      <c r="OYE12" s="755"/>
      <c r="OYF12" s="755"/>
      <c r="OYG12" s="755"/>
      <c r="OYH12" s="755"/>
      <c r="OYI12" s="755"/>
      <c r="OYJ12" s="755"/>
      <c r="OYK12" s="755"/>
      <c r="OYL12" s="755"/>
      <c r="OYM12" s="755"/>
      <c r="OYN12" s="755"/>
      <c r="OYO12" s="755"/>
      <c r="OYP12" s="755"/>
      <c r="OYQ12" s="755"/>
      <c r="OYR12" s="755"/>
      <c r="OYS12" s="755"/>
      <c r="OYT12" s="755"/>
      <c r="OYU12" s="755"/>
      <c r="OYV12" s="755"/>
      <c r="OYW12" s="755"/>
      <c r="OYX12" s="755"/>
      <c r="OYY12" s="755"/>
      <c r="OYZ12" s="755"/>
      <c r="OZA12" s="755"/>
      <c r="OZB12" s="755"/>
      <c r="OZC12" s="755"/>
      <c r="OZD12" s="755"/>
      <c r="OZE12" s="755"/>
      <c r="OZF12" s="755"/>
      <c r="OZG12" s="755"/>
      <c r="OZH12" s="755"/>
      <c r="OZI12" s="755"/>
      <c r="OZJ12" s="755"/>
      <c r="OZK12" s="755"/>
      <c r="OZL12" s="755"/>
      <c r="OZM12" s="755"/>
      <c r="OZN12" s="755"/>
      <c r="OZO12" s="755"/>
      <c r="OZP12" s="755"/>
      <c r="OZQ12" s="755"/>
      <c r="OZR12" s="755"/>
      <c r="OZS12" s="755"/>
      <c r="OZT12" s="755"/>
      <c r="OZU12" s="755"/>
      <c r="OZV12" s="755"/>
      <c r="OZW12" s="755"/>
      <c r="OZX12" s="755"/>
      <c r="OZY12" s="755"/>
      <c r="OZZ12" s="755"/>
      <c r="PAA12" s="755"/>
      <c r="PAB12" s="755"/>
      <c r="PAC12" s="755"/>
      <c r="PAD12" s="755"/>
      <c r="PAE12" s="755"/>
      <c r="PAF12" s="755"/>
      <c r="PAG12" s="755"/>
      <c r="PAH12" s="755"/>
      <c r="PAI12" s="755"/>
      <c r="PAJ12" s="755"/>
      <c r="PAK12" s="755"/>
      <c r="PAL12" s="755"/>
      <c r="PAM12" s="755"/>
      <c r="PAN12" s="755"/>
      <c r="PAO12" s="755"/>
      <c r="PAP12" s="755"/>
      <c r="PAQ12" s="755"/>
      <c r="PAR12" s="755"/>
      <c r="PAS12" s="755"/>
      <c r="PAT12" s="755"/>
      <c r="PAU12" s="755"/>
      <c r="PAV12" s="755"/>
      <c r="PAW12" s="755"/>
      <c r="PAX12" s="755"/>
      <c r="PAY12" s="755"/>
      <c r="PAZ12" s="755"/>
      <c r="PBA12" s="755"/>
      <c r="PBB12" s="755"/>
      <c r="PBC12" s="755"/>
      <c r="PBD12" s="755"/>
      <c r="PBE12" s="755"/>
      <c r="PBF12" s="755"/>
      <c r="PBG12" s="755"/>
      <c r="PBH12" s="755"/>
      <c r="PBI12" s="755"/>
      <c r="PBJ12" s="755"/>
      <c r="PBK12" s="755"/>
      <c r="PBL12" s="755"/>
      <c r="PBM12" s="755"/>
      <c r="PBN12" s="755"/>
      <c r="PBO12" s="755"/>
      <c r="PBP12" s="755"/>
      <c r="PBQ12" s="755"/>
      <c r="PBR12" s="755"/>
      <c r="PBS12" s="755"/>
      <c r="PBT12" s="755"/>
      <c r="PBU12" s="755"/>
      <c r="PBV12" s="755"/>
      <c r="PBW12" s="755"/>
      <c r="PBX12" s="755"/>
      <c r="PBY12" s="755"/>
      <c r="PBZ12" s="755"/>
      <c r="PCA12" s="755"/>
      <c r="PCB12" s="755"/>
      <c r="PCC12" s="755"/>
      <c r="PCD12" s="755"/>
      <c r="PCE12" s="755"/>
      <c r="PCF12" s="755"/>
      <c r="PCG12" s="755"/>
      <c r="PCH12" s="755"/>
      <c r="PCI12" s="755"/>
      <c r="PCJ12" s="755"/>
      <c r="PCK12" s="755"/>
      <c r="PCL12" s="755"/>
      <c r="PCM12" s="755"/>
      <c r="PCN12" s="755"/>
      <c r="PCO12" s="755"/>
      <c r="PCP12" s="755"/>
      <c r="PCQ12" s="755"/>
      <c r="PCR12" s="755"/>
      <c r="PCS12" s="755"/>
      <c r="PCT12" s="755"/>
      <c r="PCU12" s="755"/>
      <c r="PCV12" s="755"/>
      <c r="PCW12" s="755"/>
      <c r="PCX12" s="755"/>
      <c r="PCY12" s="755"/>
      <c r="PCZ12" s="755"/>
      <c r="PDA12" s="755"/>
      <c r="PDB12" s="755"/>
      <c r="PDC12" s="755"/>
      <c r="PDD12" s="755"/>
      <c r="PDE12" s="755"/>
      <c r="PDF12" s="755"/>
      <c r="PDG12" s="755"/>
      <c r="PDH12" s="755"/>
      <c r="PDI12" s="755"/>
      <c r="PDJ12" s="755"/>
      <c r="PDK12" s="755"/>
      <c r="PDL12" s="755"/>
      <c r="PDM12" s="755"/>
      <c r="PDN12" s="755"/>
      <c r="PDO12" s="755"/>
      <c r="PDP12" s="755"/>
      <c r="PDQ12" s="755"/>
      <c r="PDR12" s="755"/>
      <c r="PDS12" s="755"/>
      <c r="PDT12" s="755"/>
      <c r="PDU12" s="755"/>
      <c r="PDV12" s="755"/>
      <c r="PDW12" s="755"/>
      <c r="PDX12" s="755"/>
      <c r="PDY12" s="755"/>
      <c r="PDZ12" s="755"/>
      <c r="PEA12" s="755"/>
      <c r="PEB12" s="755"/>
      <c r="PEC12" s="755"/>
      <c r="PED12" s="755"/>
      <c r="PEE12" s="755"/>
      <c r="PEF12" s="755"/>
      <c r="PEG12" s="755"/>
      <c r="PEH12" s="755"/>
      <c r="PEI12" s="755"/>
      <c r="PEJ12" s="755"/>
      <c r="PEK12" s="755"/>
      <c r="PEL12" s="755"/>
      <c r="PEM12" s="755"/>
      <c r="PEN12" s="755"/>
      <c r="PEO12" s="755"/>
      <c r="PEP12" s="755"/>
      <c r="PEQ12" s="755"/>
      <c r="PER12" s="755"/>
      <c r="PES12" s="755"/>
      <c r="PET12" s="755"/>
      <c r="PEU12" s="755"/>
      <c r="PEV12" s="755"/>
      <c r="PEW12" s="755"/>
      <c r="PEX12" s="755"/>
      <c r="PEY12" s="755"/>
      <c r="PEZ12" s="755"/>
      <c r="PFA12" s="755"/>
      <c r="PFB12" s="755"/>
      <c r="PFC12" s="755"/>
      <c r="PFD12" s="755"/>
      <c r="PFE12" s="755"/>
      <c r="PFF12" s="755"/>
      <c r="PFG12" s="755"/>
      <c r="PFH12" s="755"/>
      <c r="PFI12" s="755"/>
      <c r="PFJ12" s="755"/>
      <c r="PFK12" s="755"/>
      <c r="PFL12" s="755"/>
      <c r="PFM12" s="755"/>
      <c r="PFN12" s="755"/>
      <c r="PFO12" s="755"/>
      <c r="PFP12" s="755"/>
      <c r="PFQ12" s="755"/>
      <c r="PFR12" s="755"/>
      <c r="PFS12" s="755"/>
      <c r="PFT12" s="755"/>
      <c r="PFU12" s="755"/>
      <c r="PFV12" s="755"/>
      <c r="PFW12" s="755"/>
      <c r="PFX12" s="755"/>
      <c r="PFY12" s="755"/>
      <c r="PFZ12" s="755"/>
      <c r="PGA12" s="755"/>
      <c r="PGB12" s="755"/>
      <c r="PGC12" s="755"/>
      <c r="PGD12" s="755"/>
      <c r="PGE12" s="755"/>
      <c r="PGF12" s="755"/>
      <c r="PGG12" s="755"/>
      <c r="PGH12" s="755"/>
      <c r="PGI12" s="755"/>
      <c r="PGJ12" s="755"/>
      <c r="PGK12" s="755"/>
      <c r="PGL12" s="755"/>
      <c r="PGM12" s="755"/>
      <c r="PGN12" s="755"/>
      <c r="PGO12" s="755"/>
      <c r="PGP12" s="755"/>
      <c r="PGQ12" s="755"/>
      <c r="PGR12" s="755"/>
      <c r="PGS12" s="755"/>
      <c r="PGT12" s="755"/>
      <c r="PGU12" s="755"/>
      <c r="PGV12" s="755"/>
      <c r="PGW12" s="755"/>
      <c r="PGX12" s="755"/>
      <c r="PGY12" s="755"/>
      <c r="PGZ12" s="755"/>
      <c r="PHA12" s="755"/>
      <c r="PHB12" s="755"/>
      <c r="PHC12" s="755"/>
      <c r="PHD12" s="755"/>
      <c r="PHE12" s="755"/>
      <c r="PHF12" s="755"/>
      <c r="PHG12" s="755"/>
      <c r="PHH12" s="755"/>
      <c r="PHI12" s="755"/>
      <c r="PHJ12" s="755"/>
      <c r="PHK12" s="755"/>
      <c r="PHL12" s="755"/>
      <c r="PHM12" s="755"/>
      <c r="PHN12" s="755"/>
      <c r="PHO12" s="755"/>
      <c r="PHP12" s="755"/>
      <c r="PHQ12" s="755"/>
      <c r="PHR12" s="755"/>
      <c r="PHS12" s="755"/>
      <c r="PHT12" s="755"/>
      <c r="PHU12" s="755"/>
      <c r="PHV12" s="755"/>
      <c r="PHW12" s="755"/>
      <c r="PHX12" s="755"/>
      <c r="PHY12" s="755"/>
      <c r="PHZ12" s="755"/>
      <c r="PIA12" s="755"/>
      <c r="PIB12" s="755"/>
      <c r="PIC12" s="755"/>
      <c r="PID12" s="755"/>
      <c r="PIE12" s="755"/>
      <c r="PIF12" s="755"/>
      <c r="PIG12" s="755"/>
      <c r="PIH12" s="755"/>
      <c r="PII12" s="755"/>
      <c r="PIJ12" s="755"/>
      <c r="PIK12" s="755"/>
      <c r="PIL12" s="755"/>
      <c r="PIM12" s="755"/>
      <c r="PIN12" s="755"/>
      <c r="PIO12" s="755"/>
      <c r="PIP12" s="755"/>
      <c r="PIQ12" s="755"/>
      <c r="PIR12" s="755"/>
      <c r="PIS12" s="755"/>
      <c r="PIT12" s="755"/>
      <c r="PIU12" s="755"/>
      <c r="PIV12" s="755"/>
      <c r="PIW12" s="755"/>
      <c r="PIX12" s="755"/>
      <c r="PIY12" s="755"/>
      <c r="PIZ12" s="755"/>
      <c r="PJA12" s="755"/>
      <c r="PJB12" s="755"/>
      <c r="PJC12" s="755"/>
      <c r="PJD12" s="755"/>
      <c r="PJE12" s="755"/>
      <c r="PJF12" s="755"/>
      <c r="PJG12" s="755"/>
      <c r="PJH12" s="755"/>
      <c r="PJI12" s="755"/>
      <c r="PJJ12" s="755"/>
      <c r="PJK12" s="755"/>
      <c r="PJL12" s="755"/>
      <c r="PJM12" s="755"/>
      <c r="PJN12" s="755"/>
      <c r="PJO12" s="755"/>
      <c r="PJP12" s="755"/>
      <c r="PJQ12" s="755"/>
      <c r="PJR12" s="755"/>
      <c r="PJS12" s="755"/>
      <c r="PJT12" s="755"/>
      <c r="PJU12" s="755"/>
      <c r="PJV12" s="755"/>
      <c r="PJW12" s="755"/>
      <c r="PJX12" s="755"/>
      <c r="PJY12" s="755"/>
      <c r="PJZ12" s="755"/>
      <c r="PKA12" s="755"/>
      <c r="PKB12" s="755"/>
      <c r="PKC12" s="755"/>
      <c r="PKD12" s="755"/>
      <c r="PKE12" s="755"/>
      <c r="PKF12" s="755"/>
      <c r="PKG12" s="755"/>
      <c r="PKH12" s="755"/>
      <c r="PKI12" s="755"/>
      <c r="PKJ12" s="755"/>
      <c r="PKK12" s="755"/>
      <c r="PKL12" s="755"/>
      <c r="PKM12" s="755"/>
      <c r="PKN12" s="755"/>
      <c r="PKO12" s="755"/>
      <c r="PKP12" s="755"/>
      <c r="PKQ12" s="755"/>
      <c r="PKR12" s="755"/>
      <c r="PKS12" s="755"/>
      <c r="PKT12" s="755"/>
      <c r="PKU12" s="755"/>
      <c r="PKV12" s="755"/>
      <c r="PKW12" s="755"/>
      <c r="PKX12" s="755"/>
      <c r="PKY12" s="755"/>
      <c r="PKZ12" s="755"/>
      <c r="PLA12" s="755"/>
      <c r="PLB12" s="755"/>
      <c r="PLC12" s="755"/>
      <c r="PLD12" s="755"/>
      <c r="PLE12" s="755"/>
      <c r="PLF12" s="755"/>
      <c r="PLG12" s="755"/>
      <c r="PLH12" s="755"/>
      <c r="PLI12" s="755"/>
      <c r="PLJ12" s="755"/>
      <c r="PLK12" s="755"/>
      <c r="PLL12" s="755"/>
      <c r="PLM12" s="755"/>
      <c r="PLN12" s="755"/>
      <c r="PLO12" s="755"/>
      <c r="PLP12" s="755"/>
      <c r="PLQ12" s="755"/>
      <c r="PLR12" s="755"/>
      <c r="PLS12" s="755"/>
      <c r="PLT12" s="755"/>
      <c r="PLU12" s="755"/>
      <c r="PLV12" s="755"/>
      <c r="PLW12" s="755"/>
      <c r="PLX12" s="755"/>
      <c r="PLY12" s="755"/>
      <c r="PLZ12" s="755"/>
      <c r="PMA12" s="755"/>
      <c r="PMB12" s="755"/>
      <c r="PMC12" s="755"/>
      <c r="PMD12" s="755"/>
      <c r="PME12" s="755"/>
      <c r="PMF12" s="755"/>
      <c r="PMG12" s="755"/>
      <c r="PMH12" s="755"/>
      <c r="PMI12" s="755"/>
      <c r="PMJ12" s="755"/>
      <c r="PMK12" s="755"/>
      <c r="PML12" s="755"/>
      <c r="PMM12" s="755"/>
      <c r="PMN12" s="755"/>
      <c r="PMO12" s="755"/>
      <c r="PMP12" s="755"/>
      <c r="PMQ12" s="755"/>
      <c r="PMR12" s="755"/>
      <c r="PMS12" s="755"/>
      <c r="PMT12" s="755"/>
      <c r="PMU12" s="755"/>
      <c r="PMV12" s="755"/>
      <c r="PMW12" s="755"/>
      <c r="PMX12" s="755"/>
      <c r="PMY12" s="755"/>
      <c r="PMZ12" s="755"/>
      <c r="PNA12" s="755"/>
      <c r="PNB12" s="755"/>
      <c r="PNC12" s="755"/>
      <c r="PND12" s="755"/>
      <c r="PNE12" s="755"/>
      <c r="PNF12" s="755"/>
      <c r="PNG12" s="755"/>
      <c r="PNH12" s="755"/>
      <c r="PNI12" s="755"/>
      <c r="PNJ12" s="755"/>
      <c r="PNK12" s="755"/>
      <c r="PNL12" s="755"/>
      <c r="PNM12" s="755"/>
      <c r="PNN12" s="755"/>
      <c r="PNO12" s="755"/>
      <c r="PNP12" s="755"/>
      <c r="PNQ12" s="755"/>
      <c r="PNR12" s="755"/>
      <c r="PNS12" s="755"/>
      <c r="PNT12" s="755"/>
      <c r="PNU12" s="755"/>
      <c r="PNV12" s="755"/>
      <c r="PNW12" s="755"/>
      <c r="PNX12" s="755"/>
      <c r="PNY12" s="755"/>
      <c r="PNZ12" s="755"/>
      <c r="POA12" s="755"/>
      <c r="POB12" s="755"/>
      <c r="POC12" s="755"/>
      <c r="POD12" s="755"/>
      <c r="POE12" s="755"/>
      <c r="POF12" s="755"/>
      <c r="POG12" s="755"/>
      <c r="POH12" s="755"/>
      <c r="POI12" s="755"/>
      <c r="POJ12" s="755"/>
      <c r="POK12" s="755"/>
      <c r="POL12" s="755"/>
      <c r="POM12" s="755"/>
      <c r="PON12" s="755"/>
      <c r="POO12" s="755"/>
      <c r="POP12" s="755"/>
      <c r="POQ12" s="755"/>
      <c r="POR12" s="755"/>
      <c r="POS12" s="755"/>
      <c r="POT12" s="755"/>
      <c r="POU12" s="755"/>
      <c r="POV12" s="755"/>
      <c r="POW12" s="755"/>
      <c r="POX12" s="755"/>
      <c r="POY12" s="755"/>
      <c r="POZ12" s="755"/>
      <c r="PPA12" s="755"/>
      <c r="PPB12" s="755"/>
      <c r="PPC12" s="755"/>
      <c r="PPD12" s="755"/>
      <c r="PPE12" s="755"/>
      <c r="PPF12" s="755"/>
      <c r="PPG12" s="755"/>
      <c r="PPH12" s="755"/>
      <c r="PPI12" s="755"/>
      <c r="PPJ12" s="755"/>
      <c r="PPK12" s="755"/>
      <c r="PPL12" s="755"/>
      <c r="PPM12" s="755"/>
      <c r="PPN12" s="755"/>
      <c r="PPO12" s="755"/>
      <c r="PPP12" s="755"/>
      <c r="PPQ12" s="755"/>
      <c r="PPR12" s="755"/>
      <c r="PPS12" s="755"/>
      <c r="PPT12" s="755"/>
      <c r="PPU12" s="755"/>
      <c r="PPV12" s="755"/>
      <c r="PPW12" s="755"/>
      <c r="PPX12" s="755"/>
      <c r="PPY12" s="755"/>
      <c r="PPZ12" s="755"/>
      <c r="PQA12" s="755"/>
      <c r="PQB12" s="755"/>
      <c r="PQC12" s="755"/>
      <c r="PQD12" s="755"/>
      <c r="PQE12" s="755"/>
      <c r="PQF12" s="755"/>
      <c r="PQG12" s="755"/>
      <c r="PQH12" s="755"/>
      <c r="PQI12" s="755"/>
      <c r="PQJ12" s="755"/>
      <c r="PQK12" s="755"/>
      <c r="PQL12" s="755"/>
      <c r="PQM12" s="755"/>
      <c r="PQN12" s="755"/>
      <c r="PQO12" s="755"/>
      <c r="PQP12" s="755"/>
      <c r="PQQ12" s="755"/>
      <c r="PQR12" s="755"/>
      <c r="PQS12" s="755"/>
      <c r="PQT12" s="755"/>
      <c r="PQU12" s="755"/>
      <c r="PQV12" s="755"/>
      <c r="PQW12" s="755"/>
      <c r="PQX12" s="755"/>
      <c r="PQY12" s="755"/>
      <c r="PQZ12" s="755"/>
      <c r="PRA12" s="755"/>
      <c r="PRB12" s="755"/>
      <c r="PRC12" s="755"/>
      <c r="PRD12" s="755"/>
      <c r="PRE12" s="755"/>
      <c r="PRF12" s="755"/>
      <c r="PRG12" s="755"/>
      <c r="PRH12" s="755"/>
      <c r="PRI12" s="755"/>
      <c r="PRJ12" s="755"/>
      <c r="PRK12" s="755"/>
      <c r="PRL12" s="755"/>
      <c r="PRM12" s="755"/>
      <c r="PRN12" s="755"/>
      <c r="PRO12" s="755"/>
      <c r="PRP12" s="755"/>
      <c r="PRQ12" s="755"/>
      <c r="PRR12" s="755"/>
      <c r="PRS12" s="755"/>
      <c r="PRT12" s="755"/>
      <c r="PRU12" s="755"/>
      <c r="PRV12" s="755"/>
      <c r="PRW12" s="755"/>
      <c r="PRX12" s="755"/>
      <c r="PRY12" s="755"/>
      <c r="PRZ12" s="755"/>
      <c r="PSA12" s="755"/>
      <c r="PSB12" s="755"/>
      <c r="PSC12" s="755"/>
      <c r="PSD12" s="755"/>
      <c r="PSE12" s="755"/>
      <c r="PSF12" s="755"/>
      <c r="PSG12" s="755"/>
      <c r="PSH12" s="755"/>
      <c r="PSI12" s="755"/>
      <c r="PSJ12" s="755"/>
      <c r="PSK12" s="755"/>
      <c r="PSL12" s="755"/>
      <c r="PSM12" s="755"/>
      <c r="PSN12" s="755"/>
      <c r="PSO12" s="755"/>
      <c r="PSP12" s="755"/>
      <c r="PSQ12" s="755"/>
      <c r="PSR12" s="755"/>
      <c r="PSS12" s="755"/>
      <c r="PST12" s="755"/>
      <c r="PSU12" s="755"/>
      <c r="PSV12" s="755"/>
      <c r="PSW12" s="755"/>
      <c r="PSX12" s="755"/>
      <c r="PSY12" s="755"/>
      <c r="PSZ12" s="755"/>
      <c r="PTA12" s="755"/>
      <c r="PTB12" s="755"/>
      <c r="PTC12" s="755"/>
      <c r="PTD12" s="755"/>
      <c r="PTE12" s="755"/>
      <c r="PTF12" s="755"/>
      <c r="PTG12" s="755"/>
      <c r="PTH12" s="755"/>
      <c r="PTI12" s="755"/>
      <c r="PTJ12" s="755"/>
      <c r="PTK12" s="755"/>
      <c r="PTL12" s="755"/>
      <c r="PTM12" s="755"/>
      <c r="PTN12" s="755"/>
      <c r="PTO12" s="755"/>
      <c r="PTP12" s="755"/>
      <c r="PTQ12" s="755"/>
      <c r="PTR12" s="755"/>
      <c r="PTS12" s="755"/>
      <c r="PTT12" s="755"/>
      <c r="PTU12" s="755"/>
      <c r="PTV12" s="755"/>
      <c r="PTW12" s="755"/>
      <c r="PTX12" s="755"/>
      <c r="PTY12" s="755"/>
      <c r="PTZ12" s="755"/>
      <c r="PUA12" s="755"/>
      <c r="PUB12" s="755"/>
      <c r="PUC12" s="755"/>
      <c r="PUD12" s="755"/>
      <c r="PUE12" s="755"/>
      <c r="PUF12" s="755"/>
      <c r="PUG12" s="755"/>
      <c r="PUH12" s="755"/>
      <c r="PUI12" s="755"/>
      <c r="PUJ12" s="755"/>
      <c r="PUK12" s="755"/>
      <c r="PUL12" s="755"/>
      <c r="PUM12" s="755"/>
      <c r="PUN12" s="755"/>
      <c r="PUO12" s="755"/>
      <c r="PUP12" s="755"/>
      <c r="PUQ12" s="755"/>
      <c r="PUR12" s="755"/>
      <c r="PUS12" s="755"/>
      <c r="PUT12" s="755"/>
      <c r="PUU12" s="755"/>
      <c r="PUV12" s="755"/>
      <c r="PUW12" s="755"/>
      <c r="PUX12" s="755"/>
      <c r="PUY12" s="755"/>
      <c r="PUZ12" s="755"/>
      <c r="PVA12" s="755"/>
      <c r="PVB12" s="755"/>
      <c r="PVC12" s="755"/>
      <c r="PVD12" s="755"/>
      <c r="PVE12" s="755"/>
      <c r="PVF12" s="755"/>
      <c r="PVG12" s="755"/>
      <c r="PVH12" s="755"/>
      <c r="PVI12" s="755"/>
      <c r="PVJ12" s="755"/>
      <c r="PVK12" s="755"/>
      <c r="PVL12" s="755"/>
      <c r="PVM12" s="755"/>
      <c r="PVN12" s="755"/>
      <c r="PVO12" s="755"/>
      <c r="PVP12" s="755"/>
      <c r="PVQ12" s="755"/>
      <c r="PVR12" s="755"/>
      <c r="PVS12" s="755"/>
      <c r="PVT12" s="755"/>
      <c r="PVU12" s="755"/>
      <c r="PVV12" s="755"/>
      <c r="PVW12" s="755"/>
      <c r="PVX12" s="755"/>
      <c r="PVY12" s="755"/>
      <c r="PVZ12" s="755"/>
      <c r="PWA12" s="755"/>
      <c r="PWB12" s="755"/>
      <c r="PWC12" s="755"/>
      <c r="PWD12" s="755"/>
      <c r="PWE12" s="755"/>
      <c r="PWF12" s="755"/>
      <c r="PWG12" s="755"/>
      <c r="PWH12" s="755"/>
      <c r="PWI12" s="755"/>
      <c r="PWJ12" s="755"/>
      <c r="PWK12" s="755"/>
      <c r="PWL12" s="755"/>
      <c r="PWM12" s="755"/>
      <c r="PWN12" s="755"/>
      <c r="PWO12" s="755"/>
      <c r="PWP12" s="755"/>
      <c r="PWQ12" s="755"/>
      <c r="PWR12" s="755"/>
      <c r="PWS12" s="755"/>
      <c r="PWT12" s="755"/>
      <c r="PWU12" s="755"/>
      <c r="PWV12" s="755"/>
      <c r="PWW12" s="755"/>
      <c r="PWX12" s="755"/>
      <c r="PWY12" s="755"/>
      <c r="PWZ12" s="755"/>
      <c r="PXA12" s="755"/>
      <c r="PXB12" s="755"/>
      <c r="PXC12" s="755"/>
      <c r="PXD12" s="755"/>
      <c r="PXE12" s="755"/>
      <c r="PXF12" s="755"/>
      <c r="PXG12" s="755"/>
      <c r="PXH12" s="755"/>
      <c r="PXI12" s="755"/>
      <c r="PXJ12" s="755"/>
      <c r="PXK12" s="755"/>
      <c r="PXL12" s="755"/>
      <c r="PXM12" s="755"/>
      <c r="PXN12" s="755"/>
      <c r="PXO12" s="755"/>
      <c r="PXP12" s="755"/>
      <c r="PXQ12" s="755"/>
      <c r="PXR12" s="755"/>
      <c r="PXS12" s="755"/>
      <c r="PXT12" s="755"/>
      <c r="PXU12" s="755"/>
      <c r="PXV12" s="755"/>
      <c r="PXW12" s="755"/>
      <c r="PXX12" s="755"/>
      <c r="PXY12" s="755"/>
      <c r="PXZ12" s="755"/>
      <c r="PYA12" s="755"/>
      <c r="PYB12" s="755"/>
      <c r="PYC12" s="755"/>
      <c r="PYD12" s="755"/>
      <c r="PYE12" s="755"/>
      <c r="PYF12" s="755"/>
      <c r="PYG12" s="755"/>
      <c r="PYH12" s="755"/>
      <c r="PYI12" s="755"/>
      <c r="PYJ12" s="755"/>
      <c r="PYK12" s="755"/>
      <c r="PYL12" s="755"/>
      <c r="PYM12" s="755"/>
      <c r="PYN12" s="755"/>
      <c r="PYO12" s="755"/>
      <c r="PYP12" s="755"/>
      <c r="PYQ12" s="755"/>
      <c r="PYR12" s="755"/>
      <c r="PYS12" s="755"/>
      <c r="PYT12" s="755"/>
      <c r="PYU12" s="755"/>
      <c r="PYV12" s="755"/>
      <c r="PYW12" s="755"/>
      <c r="PYX12" s="755"/>
      <c r="PYY12" s="755"/>
      <c r="PYZ12" s="755"/>
      <c r="PZA12" s="755"/>
      <c r="PZB12" s="755"/>
      <c r="PZC12" s="755"/>
      <c r="PZD12" s="755"/>
      <c r="PZE12" s="755"/>
      <c r="PZF12" s="755"/>
      <c r="PZG12" s="755"/>
      <c r="PZH12" s="755"/>
      <c r="PZI12" s="755"/>
      <c r="PZJ12" s="755"/>
      <c r="PZK12" s="755"/>
      <c r="PZL12" s="755"/>
      <c r="PZM12" s="755"/>
      <c r="PZN12" s="755"/>
      <c r="PZO12" s="755"/>
      <c r="PZP12" s="755"/>
      <c r="PZQ12" s="755"/>
      <c r="PZR12" s="755"/>
      <c r="PZS12" s="755"/>
      <c r="PZT12" s="755"/>
      <c r="PZU12" s="755"/>
      <c r="PZV12" s="755"/>
      <c r="PZW12" s="755"/>
      <c r="PZX12" s="755"/>
      <c r="PZY12" s="755"/>
      <c r="PZZ12" s="755"/>
      <c r="QAA12" s="755"/>
      <c r="QAB12" s="755"/>
      <c r="QAC12" s="755"/>
      <c r="QAD12" s="755"/>
      <c r="QAE12" s="755"/>
      <c r="QAF12" s="755"/>
      <c r="QAG12" s="755"/>
      <c r="QAH12" s="755"/>
      <c r="QAI12" s="755"/>
      <c r="QAJ12" s="755"/>
      <c r="QAK12" s="755"/>
      <c r="QAL12" s="755"/>
      <c r="QAM12" s="755"/>
      <c r="QAN12" s="755"/>
      <c r="QAO12" s="755"/>
      <c r="QAP12" s="755"/>
      <c r="QAQ12" s="755"/>
      <c r="QAR12" s="755"/>
      <c r="QAS12" s="755"/>
      <c r="QAT12" s="755"/>
      <c r="QAU12" s="755"/>
      <c r="QAV12" s="755"/>
      <c r="QAW12" s="755"/>
      <c r="QAX12" s="755"/>
      <c r="QAY12" s="755"/>
      <c r="QAZ12" s="755"/>
      <c r="QBA12" s="755"/>
      <c r="QBB12" s="755"/>
      <c r="QBC12" s="755"/>
      <c r="QBD12" s="755"/>
      <c r="QBE12" s="755"/>
      <c r="QBF12" s="755"/>
      <c r="QBG12" s="755"/>
      <c r="QBH12" s="755"/>
      <c r="QBI12" s="755"/>
      <c r="QBJ12" s="755"/>
      <c r="QBK12" s="755"/>
      <c r="QBL12" s="755"/>
      <c r="QBM12" s="755"/>
      <c r="QBN12" s="755"/>
      <c r="QBO12" s="755"/>
      <c r="QBP12" s="755"/>
      <c r="QBQ12" s="755"/>
      <c r="QBR12" s="755"/>
      <c r="QBS12" s="755"/>
      <c r="QBT12" s="755"/>
      <c r="QBU12" s="755"/>
      <c r="QBV12" s="755"/>
      <c r="QBW12" s="755"/>
      <c r="QBX12" s="755"/>
      <c r="QBY12" s="755"/>
      <c r="QBZ12" s="755"/>
      <c r="QCA12" s="755"/>
      <c r="QCB12" s="755"/>
      <c r="QCC12" s="755"/>
      <c r="QCD12" s="755"/>
      <c r="QCE12" s="755"/>
      <c r="QCF12" s="755"/>
      <c r="QCG12" s="755"/>
      <c r="QCH12" s="755"/>
      <c r="QCI12" s="755"/>
      <c r="QCJ12" s="755"/>
      <c r="QCK12" s="755"/>
      <c r="QCL12" s="755"/>
      <c r="QCM12" s="755"/>
      <c r="QCN12" s="755"/>
      <c r="QCO12" s="755"/>
      <c r="QCP12" s="755"/>
      <c r="QCQ12" s="755"/>
      <c r="QCR12" s="755"/>
      <c r="QCS12" s="755"/>
      <c r="QCT12" s="755"/>
      <c r="QCU12" s="755"/>
      <c r="QCV12" s="755"/>
      <c r="QCW12" s="755"/>
      <c r="QCX12" s="755"/>
      <c r="QCY12" s="755"/>
      <c r="QCZ12" s="755"/>
      <c r="QDA12" s="755"/>
      <c r="QDB12" s="755"/>
      <c r="QDC12" s="755"/>
      <c r="QDD12" s="755"/>
      <c r="QDE12" s="755"/>
      <c r="QDF12" s="755"/>
      <c r="QDG12" s="755"/>
      <c r="QDH12" s="755"/>
      <c r="QDI12" s="755"/>
      <c r="QDJ12" s="755"/>
      <c r="QDK12" s="755"/>
      <c r="QDL12" s="755"/>
      <c r="QDM12" s="755"/>
      <c r="QDN12" s="755"/>
      <c r="QDO12" s="755"/>
      <c r="QDP12" s="755"/>
      <c r="QDQ12" s="755"/>
      <c r="QDR12" s="755"/>
      <c r="QDS12" s="755"/>
      <c r="QDT12" s="755"/>
      <c r="QDU12" s="755"/>
      <c r="QDV12" s="755"/>
      <c r="QDW12" s="755"/>
      <c r="QDX12" s="755"/>
      <c r="QDY12" s="755"/>
      <c r="QDZ12" s="755"/>
      <c r="QEA12" s="755"/>
      <c r="QEB12" s="755"/>
      <c r="QEC12" s="755"/>
      <c r="QED12" s="755"/>
      <c r="QEE12" s="755"/>
      <c r="QEF12" s="755"/>
      <c r="QEG12" s="755"/>
      <c r="QEH12" s="755"/>
      <c r="QEI12" s="755"/>
      <c r="QEJ12" s="755"/>
      <c r="QEK12" s="755"/>
      <c r="QEL12" s="755"/>
      <c r="QEM12" s="755"/>
      <c r="QEN12" s="755"/>
      <c r="QEO12" s="755"/>
      <c r="QEP12" s="755"/>
      <c r="QEQ12" s="755"/>
      <c r="QER12" s="755"/>
      <c r="QES12" s="755"/>
      <c r="QET12" s="755"/>
      <c r="QEU12" s="755"/>
      <c r="QEV12" s="755"/>
      <c r="QEW12" s="755"/>
      <c r="QEX12" s="755"/>
      <c r="QEY12" s="755"/>
      <c r="QEZ12" s="755"/>
      <c r="QFA12" s="755"/>
      <c r="QFB12" s="755"/>
      <c r="QFC12" s="755"/>
      <c r="QFD12" s="755"/>
      <c r="QFE12" s="755"/>
      <c r="QFF12" s="755"/>
      <c r="QFG12" s="755"/>
      <c r="QFH12" s="755"/>
      <c r="QFI12" s="755"/>
      <c r="QFJ12" s="755"/>
      <c r="QFK12" s="755"/>
      <c r="QFL12" s="755"/>
      <c r="QFM12" s="755"/>
      <c r="QFN12" s="755"/>
      <c r="QFO12" s="755"/>
      <c r="QFP12" s="755"/>
      <c r="QFQ12" s="755"/>
      <c r="QFR12" s="755"/>
      <c r="QFS12" s="755"/>
      <c r="QFT12" s="755"/>
      <c r="QFU12" s="755"/>
      <c r="QFV12" s="755"/>
      <c r="QFW12" s="755"/>
      <c r="QFX12" s="755"/>
      <c r="QFY12" s="755"/>
      <c r="QFZ12" s="755"/>
      <c r="QGA12" s="755"/>
      <c r="QGB12" s="755"/>
      <c r="QGC12" s="755"/>
      <c r="QGD12" s="755"/>
      <c r="QGE12" s="755"/>
      <c r="QGF12" s="755"/>
      <c r="QGG12" s="755"/>
      <c r="QGH12" s="755"/>
      <c r="QGI12" s="755"/>
      <c r="QGJ12" s="755"/>
      <c r="QGK12" s="755"/>
      <c r="QGL12" s="755"/>
      <c r="QGM12" s="755"/>
      <c r="QGN12" s="755"/>
      <c r="QGO12" s="755"/>
      <c r="QGP12" s="755"/>
      <c r="QGQ12" s="755"/>
      <c r="QGR12" s="755"/>
      <c r="QGS12" s="755"/>
      <c r="QGT12" s="755"/>
      <c r="QGU12" s="755"/>
      <c r="QGV12" s="755"/>
      <c r="QGW12" s="755"/>
      <c r="QGX12" s="755"/>
      <c r="QGY12" s="755"/>
      <c r="QGZ12" s="755"/>
      <c r="QHA12" s="755"/>
      <c r="QHB12" s="755"/>
      <c r="QHC12" s="755"/>
      <c r="QHD12" s="755"/>
      <c r="QHE12" s="755"/>
      <c r="QHF12" s="755"/>
      <c r="QHG12" s="755"/>
      <c r="QHH12" s="755"/>
      <c r="QHI12" s="755"/>
      <c r="QHJ12" s="755"/>
      <c r="QHK12" s="755"/>
      <c r="QHL12" s="755"/>
      <c r="QHM12" s="755"/>
      <c r="QHN12" s="755"/>
      <c r="QHO12" s="755"/>
      <c r="QHP12" s="755"/>
      <c r="QHQ12" s="755"/>
      <c r="QHR12" s="755"/>
      <c r="QHS12" s="755"/>
      <c r="QHT12" s="755"/>
      <c r="QHU12" s="755"/>
      <c r="QHV12" s="755"/>
      <c r="QHW12" s="755"/>
      <c r="QHX12" s="755"/>
      <c r="QHY12" s="755"/>
      <c r="QHZ12" s="755"/>
      <c r="QIA12" s="755"/>
      <c r="QIB12" s="755"/>
      <c r="QIC12" s="755"/>
      <c r="QID12" s="755"/>
      <c r="QIE12" s="755"/>
      <c r="QIF12" s="755"/>
      <c r="QIG12" s="755"/>
      <c r="QIH12" s="755"/>
      <c r="QII12" s="755"/>
      <c r="QIJ12" s="755"/>
      <c r="QIK12" s="755"/>
      <c r="QIL12" s="755"/>
      <c r="QIM12" s="755"/>
      <c r="QIN12" s="755"/>
      <c r="QIO12" s="755"/>
      <c r="QIP12" s="755"/>
      <c r="QIQ12" s="755"/>
      <c r="QIR12" s="755"/>
      <c r="QIS12" s="755"/>
      <c r="QIT12" s="755"/>
      <c r="QIU12" s="755"/>
      <c r="QIV12" s="755"/>
      <c r="QIW12" s="755"/>
      <c r="QIX12" s="755"/>
      <c r="QIY12" s="755"/>
      <c r="QIZ12" s="755"/>
      <c r="QJA12" s="755"/>
      <c r="QJB12" s="755"/>
      <c r="QJC12" s="755"/>
      <c r="QJD12" s="755"/>
      <c r="QJE12" s="755"/>
      <c r="QJF12" s="755"/>
      <c r="QJG12" s="755"/>
      <c r="QJH12" s="755"/>
      <c r="QJI12" s="755"/>
      <c r="QJJ12" s="755"/>
      <c r="QJK12" s="755"/>
      <c r="QJL12" s="755"/>
      <c r="QJM12" s="755"/>
      <c r="QJN12" s="755"/>
      <c r="QJO12" s="755"/>
      <c r="QJP12" s="755"/>
      <c r="QJQ12" s="755"/>
      <c r="QJR12" s="755"/>
      <c r="QJS12" s="755"/>
      <c r="QJT12" s="755"/>
      <c r="QJU12" s="755"/>
      <c r="QJV12" s="755"/>
      <c r="QJW12" s="755"/>
      <c r="QJX12" s="755"/>
      <c r="QJY12" s="755"/>
      <c r="QJZ12" s="755"/>
      <c r="QKA12" s="755"/>
      <c r="QKB12" s="755"/>
      <c r="QKC12" s="755"/>
      <c r="QKD12" s="755"/>
      <c r="QKE12" s="755"/>
      <c r="QKF12" s="755"/>
      <c r="QKG12" s="755"/>
      <c r="QKH12" s="755"/>
      <c r="QKI12" s="755"/>
      <c r="QKJ12" s="755"/>
      <c r="QKK12" s="755"/>
      <c r="QKL12" s="755"/>
      <c r="QKM12" s="755"/>
      <c r="QKN12" s="755"/>
      <c r="QKO12" s="755"/>
      <c r="QKP12" s="755"/>
      <c r="QKQ12" s="755"/>
      <c r="QKR12" s="755"/>
      <c r="QKS12" s="755"/>
      <c r="QKT12" s="755"/>
      <c r="QKU12" s="755"/>
      <c r="QKV12" s="755"/>
      <c r="QKW12" s="755"/>
      <c r="QKX12" s="755"/>
      <c r="QKY12" s="755"/>
      <c r="QKZ12" s="755"/>
      <c r="QLA12" s="755"/>
      <c r="QLB12" s="755"/>
      <c r="QLC12" s="755"/>
      <c r="QLD12" s="755"/>
      <c r="QLE12" s="755"/>
      <c r="QLF12" s="755"/>
      <c r="QLG12" s="755"/>
      <c r="QLH12" s="755"/>
      <c r="QLI12" s="755"/>
      <c r="QLJ12" s="755"/>
      <c r="QLK12" s="755"/>
      <c r="QLL12" s="755"/>
      <c r="QLM12" s="755"/>
      <c r="QLN12" s="755"/>
      <c r="QLO12" s="755"/>
      <c r="QLP12" s="755"/>
      <c r="QLQ12" s="755"/>
      <c r="QLR12" s="755"/>
      <c r="QLS12" s="755"/>
      <c r="QLT12" s="755"/>
      <c r="QLU12" s="755"/>
      <c r="QLV12" s="755"/>
      <c r="QLW12" s="755"/>
      <c r="QLX12" s="755"/>
      <c r="QLY12" s="755"/>
      <c r="QLZ12" s="755"/>
      <c r="QMA12" s="755"/>
      <c r="QMB12" s="755"/>
      <c r="QMC12" s="755"/>
      <c r="QMD12" s="755"/>
      <c r="QME12" s="755"/>
      <c r="QMF12" s="755"/>
      <c r="QMG12" s="755"/>
      <c r="QMH12" s="755"/>
      <c r="QMI12" s="755"/>
      <c r="QMJ12" s="755"/>
      <c r="QMK12" s="755"/>
      <c r="QML12" s="755"/>
      <c r="QMM12" s="755"/>
      <c r="QMN12" s="755"/>
      <c r="QMO12" s="755"/>
      <c r="QMP12" s="755"/>
      <c r="QMQ12" s="755"/>
      <c r="QMR12" s="755"/>
      <c r="QMS12" s="755"/>
      <c r="QMT12" s="755"/>
      <c r="QMU12" s="755"/>
      <c r="QMV12" s="755"/>
      <c r="QMW12" s="755"/>
      <c r="QMX12" s="755"/>
      <c r="QMY12" s="755"/>
      <c r="QMZ12" s="755"/>
      <c r="QNA12" s="755"/>
      <c r="QNB12" s="755"/>
      <c r="QNC12" s="755"/>
      <c r="QND12" s="755"/>
      <c r="QNE12" s="755"/>
      <c r="QNF12" s="755"/>
      <c r="QNG12" s="755"/>
      <c r="QNH12" s="755"/>
      <c r="QNI12" s="755"/>
      <c r="QNJ12" s="755"/>
      <c r="QNK12" s="755"/>
      <c r="QNL12" s="755"/>
      <c r="QNM12" s="755"/>
      <c r="QNN12" s="755"/>
      <c r="QNO12" s="755"/>
      <c r="QNP12" s="755"/>
      <c r="QNQ12" s="755"/>
      <c r="QNR12" s="755"/>
      <c r="QNS12" s="755"/>
      <c r="QNT12" s="755"/>
      <c r="QNU12" s="755"/>
      <c r="QNV12" s="755"/>
      <c r="QNW12" s="755"/>
      <c r="QNX12" s="755"/>
      <c r="QNY12" s="755"/>
      <c r="QNZ12" s="755"/>
      <c r="QOA12" s="755"/>
      <c r="QOB12" s="755"/>
      <c r="QOC12" s="755"/>
      <c r="QOD12" s="755"/>
      <c r="QOE12" s="755"/>
      <c r="QOF12" s="755"/>
      <c r="QOG12" s="755"/>
      <c r="QOH12" s="755"/>
      <c r="QOI12" s="755"/>
      <c r="QOJ12" s="755"/>
      <c r="QOK12" s="755"/>
      <c r="QOL12" s="755"/>
      <c r="QOM12" s="755"/>
      <c r="QON12" s="755"/>
      <c r="QOO12" s="755"/>
      <c r="QOP12" s="755"/>
      <c r="QOQ12" s="755"/>
      <c r="QOR12" s="755"/>
      <c r="QOS12" s="755"/>
      <c r="QOT12" s="755"/>
      <c r="QOU12" s="755"/>
      <c r="QOV12" s="755"/>
      <c r="QOW12" s="755"/>
      <c r="QOX12" s="755"/>
      <c r="QOY12" s="755"/>
      <c r="QOZ12" s="755"/>
      <c r="QPA12" s="755"/>
      <c r="QPB12" s="755"/>
      <c r="QPC12" s="755"/>
      <c r="QPD12" s="755"/>
      <c r="QPE12" s="755"/>
      <c r="QPF12" s="755"/>
      <c r="QPG12" s="755"/>
      <c r="QPH12" s="755"/>
      <c r="QPI12" s="755"/>
      <c r="QPJ12" s="755"/>
      <c r="QPK12" s="755"/>
      <c r="QPL12" s="755"/>
      <c r="QPM12" s="755"/>
      <c r="QPN12" s="755"/>
      <c r="QPO12" s="755"/>
      <c r="QPP12" s="755"/>
      <c r="QPQ12" s="755"/>
      <c r="QPR12" s="755"/>
      <c r="QPS12" s="755"/>
      <c r="QPT12" s="755"/>
      <c r="QPU12" s="755"/>
      <c r="QPV12" s="755"/>
      <c r="QPW12" s="755"/>
      <c r="QPX12" s="755"/>
      <c r="QPY12" s="755"/>
      <c r="QPZ12" s="755"/>
      <c r="QQA12" s="755"/>
      <c r="QQB12" s="755"/>
      <c r="QQC12" s="755"/>
      <c r="QQD12" s="755"/>
      <c r="QQE12" s="755"/>
      <c r="QQF12" s="755"/>
      <c r="QQG12" s="755"/>
      <c r="QQH12" s="755"/>
      <c r="QQI12" s="755"/>
      <c r="QQJ12" s="755"/>
      <c r="QQK12" s="755"/>
      <c r="QQL12" s="755"/>
      <c r="QQM12" s="755"/>
      <c r="QQN12" s="755"/>
      <c r="QQO12" s="755"/>
      <c r="QQP12" s="755"/>
      <c r="QQQ12" s="755"/>
      <c r="QQR12" s="755"/>
      <c r="QQS12" s="755"/>
      <c r="QQT12" s="755"/>
      <c r="QQU12" s="755"/>
      <c r="QQV12" s="755"/>
      <c r="QQW12" s="755"/>
      <c r="QQX12" s="755"/>
      <c r="QQY12" s="755"/>
      <c r="QQZ12" s="755"/>
      <c r="QRA12" s="755"/>
      <c r="QRB12" s="755"/>
      <c r="QRC12" s="755"/>
      <c r="QRD12" s="755"/>
      <c r="QRE12" s="755"/>
      <c r="QRF12" s="755"/>
      <c r="QRG12" s="755"/>
      <c r="QRH12" s="755"/>
      <c r="QRI12" s="755"/>
      <c r="QRJ12" s="755"/>
      <c r="QRK12" s="755"/>
      <c r="QRL12" s="755"/>
      <c r="QRM12" s="755"/>
      <c r="QRN12" s="755"/>
      <c r="QRO12" s="755"/>
      <c r="QRP12" s="755"/>
      <c r="QRQ12" s="755"/>
      <c r="QRR12" s="755"/>
      <c r="QRS12" s="755"/>
      <c r="QRT12" s="755"/>
      <c r="QRU12" s="755"/>
      <c r="QRV12" s="755"/>
      <c r="QRW12" s="755"/>
      <c r="QRX12" s="755"/>
      <c r="QRY12" s="755"/>
      <c r="QRZ12" s="755"/>
      <c r="QSA12" s="755"/>
      <c r="QSB12" s="755"/>
      <c r="QSC12" s="755"/>
      <c r="QSD12" s="755"/>
      <c r="QSE12" s="755"/>
      <c r="QSF12" s="755"/>
      <c r="QSG12" s="755"/>
      <c r="QSH12" s="755"/>
      <c r="QSI12" s="755"/>
      <c r="QSJ12" s="755"/>
      <c r="QSK12" s="755"/>
      <c r="QSL12" s="755"/>
      <c r="QSM12" s="755"/>
      <c r="QSN12" s="755"/>
      <c r="QSO12" s="755"/>
      <c r="QSP12" s="755"/>
      <c r="QSQ12" s="755"/>
      <c r="QSR12" s="755"/>
      <c r="QSS12" s="755"/>
      <c r="QST12" s="755"/>
      <c r="QSU12" s="755"/>
      <c r="QSV12" s="755"/>
      <c r="QSW12" s="755"/>
      <c r="QSX12" s="755"/>
      <c r="QSY12" s="755"/>
      <c r="QSZ12" s="755"/>
      <c r="QTA12" s="755"/>
      <c r="QTB12" s="755"/>
      <c r="QTC12" s="755"/>
      <c r="QTD12" s="755"/>
      <c r="QTE12" s="755"/>
      <c r="QTF12" s="755"/>
      <c r="QTG12" s="755"/>
      <c r="QTH12" s="755"/>
      <c r="QTI12" s="755"/>
      <c r="QTJ12" s="755"/>
      <c r="QTK12" s="755"/>
      <c r="QTL12" s="755"/>
      <c r="QTM12" s="755"/>
      <c r="QTN12" s="755"/>
      <c r="QTO12" s="755"/>
      <c r="QTP12" s="755"/>
      <c r="QTQ12" s="755"/>
      <c r="QTR12" s="755"/>
      <c r="QTS12" s="755"/>
      <c r="QTT12" s="755"/>
      <c r="QTU12" s="755"/>
      <c r="QTV12" s="755"/>
      <c r="QTW12" s="755"/>
      <c r="QTX12" s="755"/>
      <c r="QTY12" s="755"/>
      <c r="QTZ12" s="755"/>
      <c r="QUA12" s="755"/>
      <c r="QUB12" s="755"/>
      <c r="QUC12" s="755"/>
      <c r="QUD12" s="755"/>
      <c r="QUE12" s="755"/>
      <c r="QUF12" s="755"/>
      <c r="QUG12" s="755"/>
      <c r="QUH12" s="755"/>
      <c r="QUI12" s="755"/>
      <c r="QUJ12" s="755"/>
      <c r="QUK12" s="755"/>
      <c r="QUL12" s="755"/>
      <c r="QUM12" s="755"/>
      <c r="QUN12" s="755"/>
      <c r="QUO12" s="755"/>
      <c r="QUP12" s="755"/>
      <c r="QUQ12" s="755"/>
      <c r="QUR12" s="755"/>
      <c r="QUS12" s="755"/>
      <c r="QUT12" s="755"/>
      <c r="QUU12" s="755"/>
      <c r="QUV12" s="755"/>
      <c r="QUW12" s="755"/>
      <c r="QUX12" s="755"/>
      <c r="QUY12" s="755"/>
      <c r="QUZ12" s="755"/>
      <c r="QVA12" s="755"/>
      <c r="QVB12" s="755"/>
      <c r="QVC12" s="755"/>
      <c r="QVD12" s="755"/>
      <c r="QVE12" s="755"/>
      <c r="QVF12" s="755"/>
      <c r="QVG12" s="755"/>
      <c r="QVH12" s="755"/>
      <c r="QVI12" s="755"/>
      <c r="QVJ12" s="755"/>
      <c r="QVK12" s="755"/>
      <c r="QVL12" s="755"/>
      <c r="QVM12" s="755"/>
      <c r="QVN12" s="755"/>
      <c r="QVO12" s="755"/>
      <c r="QVP12" s="755"/>
      <c r="QVQ12" s="755"/>
      <c r="QVR12" s="755"/>
      <c r="QVS12" s="755"/>
      <c r="QVT12" s="755"/>
      <c r="QVU12" s="755"/>
      <c r="QVV12" s="755"/>
      <c r="QVW12" s="755"/>
      <c r="QVX12" s="755"/>
      <c r="QVY12" s="755"/>
      <c r="QVZ12" s="755"/>
      <c r="QWA12" s="755"/>
      <c r="QWB12" s="755"/>
      <c r="QWC12" s="755"/>
      <c r="QWD12" s="755"/>
      <c r="QWE12" s="755"/>
      <c r="QWF12" s="755"/>
      <c r="QWG12" s="755"/>
      <c r="QWH12" s="755"/>
      <c r="QWI12" s="755"/>
      <c r="QWJ12" s="755"/>
      <c r="QWK12" s="755"/>
      <c r="QWL12" s="755"/>
      <c r="QWM12" s="755"/>
      <c r="QWN12" s="755"/>
      <c r="QWO12" s="755"/>
      <c r="QWP12" s="755"/>
      <c r="QWQ12" s="755"/>
      <c r="QWR12" s="755"/>
      <c r="QWS12" s="755"/>
      <c r="QWT12" s="755"/>
      <c r="QWU12" s="755"/>
      <c r="QWV12" s="755"/>
      <c r="QWW12" s="755"/>
      <c r="QWX12" s="755"/>
      <c r="QWY12" s="755"/>
      <c r="QWZ12" s="755"/>
      <c r="QXA12" s="755"/>
      <c r="QXB12" s="755"/>
      <c r="QXC12" s="755"/>
      <c r="QXD12" s="755"/>
      <c r="QXE12" s="755"/>
      <c r="QXF12" s="755"/>
      <c r="QXG12" s="755"/>
      <c r="QXH12" s="755"/>
      <c r="QXI12" s="755"/>
      <c r="QXJ12" s="755"/>
      <c r="QXK12" s="755"/>
      <c r="QXL12" s="755"/>
      <c r="QXM12" s="755"/>
      <c r="QXN12" s="755"/>
      <c r="QXO12" s="755"/>
      <c r="QXP12" s="755"/>
      <c r="QXQ12" s="755"/>
      <c r="QXR12" s="755"/>
      <c r="QXS12" s="755"/>
      <c r="QXT12" s="755"/>
      <c r="QXU12" s="755"/>
      <c r="QXV12" s="755"/>
      <c r="QXW12" s="755"/>
      <c r="QXX12" s="755"/>
      <c r="QXY12" s="755"/>
      <c r="QXZ12" s="755"/>
      <c r="QYA12" s="755"/>
      <c r="QYB12" s="755"/>
      <c r="QYC12" s="755"/>
      <c r="QYD12" s="755"/>
      <c r="QYE12" s="755"/>
      <c r="QYF12" s="755"/>
      <c r="QYG12" s="755"/>
      <c r="QYH12" s="755"/>
      <c r="QYI12" s="755"/>
      <c r="QYJ12" s="755"/>
      <c r="QYK12" s="755"/>
      <c r="QYL12" s="755"/>
      <c r="QYM12" s="755"/>
      <c r="QYN12" s="755"/>
      <c r="QYO12" s="755"/>
      <c r="QYP12" s="755"/>
      <c r="QYQ12" s="755"/>
      <c r="QYR12" s="755"/>
      <c r="QYS12" s="755"/>
      <c r="QYT12" s="755"/>
      <c r="QYU12" s="755"/>
      <c r="QYV12" s="755"/>
      <c r="QYW12" s="755"/>
      <c r="QYX12" s="755"/>
      <c r="QYY12" s="755"/>
      <c r="QYZ12" s="755"/>
      <c r="QZA12" s="755"/>
      <c r="QZB12" s="755"/>
      <c r="QZC12" s="755"/>
      <c r="QZD12" s="755"/>
      <c r="QZE12" s="755"/>
      <c r="QZF12" s="755"/>
      <c r="QZG12" s="755"/>
      <c r="QZH12" s="755"/>
      <c r="QZI12" s="755"/>
      <c r="QZJ12" s="755"/>
      <c r="QZK12" s="755"/>
      <c r="QZL12" s="755"/>
      <c r="QZM12" s="755"/>
      <c r="QZN12" s="755"/>
      <c r="QZO12" s="755"/>
      <c r="QZP12" s="755"/>
      <c r="QZQ12" s="755"/>
      <c r="QZR12" s="755"/>
      <c r="QZS12" s="755"/>
      <c r="QZT12" s="755"/>
      <c r="QZU12" s="755"/>
      <c r="QZV12" s="755"/>
      <c r="QZW12" s="755"/>
      <c r="QZX12" s="755"/>
      <c r="QZY12" s="755"/>
      <c r="QZZ12" s="755"/>
      <c r="RAA12" s="755"/>
      <c r="RAB12" s="755"/>
      <c r="RAC12" s="755"/>
      <c r="RAD12" s="755"/>
      <c r="RAE12" s="755"/>
      <c r="RAF12" s="755"/>
      <c r="RAG12" s="755"/>
      <c r="RAH12" s="755"/>
      <c r="RAI12" s="755"/>
      <c r="RAJ12" s="755"/>
      <c r="RAK12" s="755"/>
      <c r="RAL12" s="755"/>
      <c r="RAM12" s="755"/>
      <c r="RAN12" s="755"/>
      <c r="RAO12" s="755"/>
      <c r="RAP12" s="755"/>
      <c r="RAQ12" s="755"/>
      <c r="RAR12" s="755"/>
      <c r="RAS12" s="755"/>
      <c r="RAT12" s="755"/>
      <c r="RAU12" s="755"/>
      <c r="RAV12" s="755"/>
      <c r="RAW12" s="755"/>
      <c r="RAX12" s="755"/>
      <c r="RAY12" s="755"/>
      <c r="RAZ12" s="755"/>
      <c r="RBA12" s="755"/>
      <c r="RBB12" s="755"/>
      <c r="RBC12" s="755"/>
      <c r="RBD12" s="755"/>
      <c r="RBE12" s="755"/>
      <c r="RBF12" s="755"/>
      <c r="RBG12" s="755"/>
      <c r="RBH12" s="755"/>
      <c r="RBI12" s="755"/>
      <c r="RBJ12" s="755"/>
      <c r="RBK12" s="755"/>
      <c r="RBL12" s="755"/>
      <c r="RBM12" s="755"/>
      <c r="RBN12" s="755"/>
      <c r="RBO12" s="755"/>
      <c r="RBP12" s="755"/>
      <c r="RBQ12" s="755"/>
      <c r="RBR12" s="755"/>
      <c r="RBS12" s="755"/>
      <c r="RBT12" s="755"/>
      <c r="RBU12" s="755"/>
      <c r="RBV12" s="755"/>
      <c r="RBW12" s="755"/>
      <c r="RBX12" s="755"/>
      <c r="RBY12" s="755"/>
      <c r="RBZ12" s="755"/>
      <c r="RCA12" s="755"/>
      <c r="RCB12" s="755"/>
      <c r="RCC12" s="755"/>
      <c r="RCD12" s="755"/>
      <c r="RCE12" s="755"/>
      <c r="RCF12" s="755"/>
      <c r="RCG12" s="755"/>
      <c r="RCH12" s="755"/>
      <c r="RCI12" s="755"/>
      <c r="RCJ12" s="755"/>
      <c r="RCK12" s="755"/>
      <c r="RCL12" s="755"/>
      <c r="RCM12" s="755"/>
      <c r="RCN12" s="755"/>
      <c r="RCO12" s="755"/>
      <c r="RCP12" s="755"/>
      <c r="RCQ12" s="755"/>
      <c r="RCR12" s="755"/>
      <c r="RCS12" s="755"/>
      <c r="RCT12" s="755"/>
      <c r="RCU12" s="755"/>
      <c r="RCV12" s="755"/>
      <c r="RCW12" s="755"/>
      <c r="RCX12" s="755"/>
      <c r="RCY12" s="755"/>
      <c r="RCZ12" s="755"/>
      <c r="RDA12" s="755"/>
      <c r="RDB12" s="755"/>
      <c r="RDC12" s="755"/>
      <c r="RDD12" s="755"/>
      <c r="RDE12" s="755"/>
      <c r="RDF12" s="755"/>
      <c r="RDG12" s="755"/>
      <c r="RDH12" s="755"/>
      <c r="RDI12" s="755"/>
      <c r="RDJ12" s="755"/>
      <c r="RDK12" s="755"/>
      <c r="RDL12" s="755"/>
      <c r="RDM12" s="755"/>
      <c r="RDN12" s="755"/>
      <c r="RDO12" s="755"/>
      <c r="RDP12" s="755"/>
      <c r="RDQ12" s="755"/>
      <c r="RDR12" s="755"/>
      <c r="RDS12" s="755"/>
      <c r="RDT12" s="755"/>
      <c r="RDU12" s="755"/>
      <c r="RDV12" s="755"/>
      <c r="RDW12" s="755"/>
      <c r="RDX12" s="755"/>
      <c r="RDY12" s="755"/>
      <c r="RDZ12" s="755"/>
      <c r="REA12" s="755"/>
      <c r="REB12" s="755"/>
      <c r="REC12" s="755"/>
      <c r="RED12" s="755"/>
      <c r="REE12" s="755"/>
      <c r="REF12" s="755"/>
      <c r="REG12" s="755"/>
      <c r="REH12" s="755"/>
      <c r="REI12" s="755"/>
      <c r="REJ12" s="755"/>
      <c r="REK12" s="755"/>
      <c r="REL12" s="755"/>
      <c r="REM12" s="755"/>
      <c r="REN12" s="755"/>
      <c r="REO12" s="755"/>
      <c r="REP12" s="755"/>
      <c r="REQ12" s="755"/>
      <c r="RER12" s="755"/>
      <c r="RES12" s="755"/>
      <c r="RET12" s="755"/>
      <c r="REU12" s="755"/>
      <c r="REV12" s="755"/>
      <c r="REW12" s="755"/>
      <c r="REX12" s="755"/>
      <c r="REY12" s="755"/>
      <c r="REZ12" s="755"/>
      <c r="RFA12" s="755"/>
      <c r="RFB12" s="755"/>
      <c r="RFC12" s="755"/>
      <c r="RFD12" s="755"/>
      <c r="RFE12" s="755"/>
      <c r="RFF12" s="755"/>
      <c r="RFG12" s="755"/>
      <c r="RFH12" s="755"/>
      <c r="RFI12" s="755"/>
      <c r="RFJ12" s="755"/>
      <c r="RFK12" s="755"/>
      <c r="RFL12" s="755"/>
      <c r="RFM12" s="755"/>
      <c r="RFN12" s="755"/>
      <c r="RFO12" s="755"/>
      <c r="RFP12" s="755"/>
      <c r="RFQ12" s="755"/>
      <c r="RFR12" s="755"/>
      <c r="RFS12" s="755"/>
      <c r="RFT12" s="755"/>
      <c r="RFU12" s="755"/>
      <c r="RFV12" s="755"/>
      <c r="RFW12" s="755"/>
      <c r="RFX12" s="755"/>
      <c r="RFY12" s="755"/>
      <c r="RFZ12" s="755"/>
      <c r="RGA12" s="755"/>
      <c r="RGB12" s="755"/>
      <c r="RGC12" s="755"/>
      <c r="RGD12" s="755"/>
      <c r="RGE12" s="755"/>
      <c r="RGF12" s="755"/>
      <c r="RGG12" s="755"/>
      <c r="RGH12" s="755"/>
      <c r="RGI12" s="755"/>
      <c r="RGJ12" s="755"/>
      <c r="RGK12" s="755"/>
      <c r="RGL12" s="755"/>
      <c r="RGM12" s="755"/>
      <c r="RGN12" s="755"/>
      <c r="RGO12" s="755"/>
      <c r="RGP12" s="755"/>
      <c r="RGQ12" s="755"/>
      <c r="RGR12" s="755"/>
      <c r="RGS12" s="755"/>
      <c r="RGT12" s="755"/>
      <c r="RGU12" s="755"/>
      <c r="RGV12" s="755"/>
      <c r="RGW12" s="755"/>
      <c r="RGX12" s="755"/>
      <c r="RGY12" s="755"/>
      <c r="RGZ12" s="755"/>
      <c r="RHA12" s="755"/>
      <c r="RHB12" s="755"/>
      <c r="RHC12" s="755"/>
      <c r="RHD12" s="755"/>
      <c r="RHE12" s="755"/>
      <c r="RHF12" s="755"/>
      <c r="RHG12" s="755"/>
      <c r="RHH12" s="755"/>
      <c r="RHI12" s="755"/>
      <c r="RHJ12" s="755"/>
      <c r="RHK12" s="755"/>
      <c r="RHL12" s="755"/>
      <c r="RHM12" s="755"/>
      <c r="RHN12" s="755"/>
      <c r="RHO12" s="755"/>
      <c r="RHP12" s="755"/>
      <c r="RHQ12" s="755"/>
      <c r="RHR12" s="755"/>
      <c r="RHS12" s="755"/>
      <c r="RHT12" s="755"/>
      <c r="RHU12" s="755"/>
      <c r="RHV12" s="755"/>
      <c r="RHW12" s="755"/>
      <c r="RHX12" s="755"/>
      <c r="RHY12" s="755"/>
      <c r="RHZ12" s="755"/>
      <c r="RIA12" s="755"/>
      <c r="RIB12" s="755"/>
      <c r="RIC12" s="755"/>
      <c r="RID12" s="755"/>
      <c r="RIE12" s="755"/>
      <c r="RIF12" s="755"/>
      <c r="RIG12" s="755"/>
      <c r="RIH12" s="755"/>
      <c r="RII12" s="755"/>
      <c r="RIJ12" s="755"/>
      <c r="RIK12" s="755"/>
      <c r="RIL12" s="755"/>
      <c r="RIM12" s="755"/>
      <c r="RIN12" s="755"/>
      <c r="RIO12" s="755"/>
      <c r="RIP12" s="755"/>
      <c r="RIQ12" s="755"/>
      <c r="RIR12" s="755"/>
      <c r="RIS12" s="755"/>
      <c r="RIT12" s="755"/>
      <c r="RIU12" s="755"/>
      <c r="RIV12" s="755"/>
      <c r="RIW12" s="755"/>
      <c r="RIX12" s="755"/>
      <c r="RIY12" s="755"/>
      <c r="RIZ12" s="755"/>
      <c r="RJA12" s="755"/>
      <c r="RJB12" s="755"/>
      <c r="RJC12" s="755"/>
      <c r="RJD12" s="755"/>
      <c r="RJE12" s="755"/>
      <c r="RJF12" s="755"/>
      <c r="RJG12" s="755"/>
      <c r="RJH12" s="755"/>
      <c r="RJI12" s="755"/>
      <c r="RJJ12" s="755"/>
      <c r="RJK12" s="755"/>
      <c r="RJL12" s="755"/>
      <c r="RJM12" s="755"/>
      <c r="RJN12" s="755"/>
      <c r="RJO12" s="755"/>
      <c r="RJP12" s="755"/>
      <c r="RJQ12" s="755"/>
      <c r="RJR12" s="755"/>
      <c r="RJS12" s="755"/>
      <c r="RJT12" s="755"/>
      <c r="RJU12" s="755"/>
      <c r="RJV12" s="755"/>
      <c r="RJW12" s="755"/>
      <c r="RJX12" s="755"/>
      <c r="RJY12" s="755"/>
      <c r="RJZ12" s="755"/>
      <c r="RKA12" s="755"/>
      <c r="RKB12" s="755"/>
      <c r="RKC12" s="755"/>
      <c r="RKD12" s="755"/>
      <c r="RKE12" s="755"/>
      <c r="RKF12" s="755"/>
      <c r="RKG12" s="755"/>
      <c r="RKH12" s="755"/>
      <c r="RKI12" s="755"/>
      <c r="RKJ12" s="755"/>
      <c r="RKK12" s="755"/>
      <c r="RKL12" s="755"/>
      <c r="RKM12" s="755"/>
      <c r="RKN12" s="755"/>
      <c r="RKO12" s="755"/>
      <c r="RKP12" s="755"/>
      <c r="RKQ12" s="755"/>
      <c r="RKR12" s="755"/>
      <c r="RKS12" s="755"/>
      <c r="RKT12" s="755"/>
      <c r="RKU12" s="755"/>
      <c r="RKV12" s="755"/>
      <c r="RKW12" s="755"/>
      <c r="RKX12" s="755"/>
      <c r="RKY12" s="755"/>
      <c r="RKZ12" s="755"/>
      <c r="RLA12" s="755"/>
      <c r="RLB12" s="755"/>
      <c r="RLC12" s="755"/>
      <c r="RLD12" s="755"/>
      <c r="RLE12" s="755"/>
      <c r="RLF12" s="755"/>
      <c r="RLG12" s="755"/>
      <c r="RLH12" s="755"/>
      <c r="RLI12" s="755"/>
      <c r="RLJ12" s="755"/>
      <c r="RLK12" s="755"/>
      <c r="RLL12" s="755"/>
      <c r="RLM12" s="755"/>
      <c r="RLN12" s="755"/>
      <c r="RLO12" s="755"/>
      <c r="RLP12" s="755"/>
      <c r="RLQ12" s="755"/>
      <c r="RLR12" s="755"/>
      <c r="RLS12" s="755"/>
      <c r="RLT12" s="755"/>
      <c r="RLU12" s="755"/>
      <c r="RLV12" s="755"/>
      <c r="RLW12" s="755"/>
      <c r="RLX12" s="755"/>
      <c r="RLY12" s="755"/>
      <c r="RLZ12" s="755"/>
      <c r="RMA12" s="755"/>
      <c r="RMB12" s="755"/>
      <c r="RMC12" s="755"/>
      <c r="RMD12" s="755"/>
      <c r="RME12" s="755"/>
      <c r="RMF12" s="755"/>
      <c r="RMG12" s="755"/>
      <c r="RMH12" s="755"/>
      <c r="RMI12" s="755"/>
      <c r="RMJ12" s="755"/>
      <c r="RMK12" s="755"/>
      <c r="RML12" s="755"/>
      <c r="RMM12" s="755"/>
      <c r="RMN12" s="755"/>
      <c r="RMO12" s="755"/>
      <c r="RMP12" s="755"/>
      <c r="RMQ12" s="755"/>
      <c r="RMR12" s="755"/>
      <c r="RMS12" s="755"/>
      <c r="RMT12" s="755"/>
      <c r="RMU12" s="755"/>
      <c r="RMV12" s="755"/>
      <c r="RMW12" s="755"/>
      <c r="RMX12" s="755"/>
      <c r="RMY12" s="755"/>
      <c r="RMZ12" s="755"/>
      <c r="RNA12" s="755"/>
      <c r="RNB12" s="755"/>
      <c r="RNC12" s="755"/>
      <c r="RND12" s="755"/>
      <c r="RNE12" s="755"/>
      <c r="RNF12" s="755"/>
      <c r="RNG12" s="755"/>
      <c r="RNH12" s="755"/>
      <c r="RNI12" s="755"/>
      <c r="RNJ12" s="755"/>
      <c r="RNK12" s="755"/>
      <c r="RNL12" s="755"/>
      <c r="RNM12" s="755"/>
      <c r="RNN12" s="755"/>
      <c r="RNO12" s="755"/>
      <c r="RNP12" s="755"/>
      <c r="RNQ12" s="755"/>
      <c r="RNR12" s="755"/>
      <c r="RNS12" s="755"/>
      <c r="RNT12" s="755"/>
      <c r="RNU12" s="755"/>
      <c r="RNV12" s="755"/>
      <c r="RNW12" s="755"/>
      <c r="RNX12" s="755"/>
      <c r="RNY12" s="755"/>
      <c r="RNZ12" s="755"/>
      <c r="ROA12" s="755"/>
      <c r="ROB12" s="755"/>
      <c r="ROC12" s="755"/>
      <c r="ROD12" s="755"/>
      <c r="ROE12" s="755"/>
      <c r="ROF12" s="755"/>
      <c r="ROG12" s="755"/>
      <c r="ROH12" s="755"/>
      <c r="ROI12" s="755"/>
      <c r="ROJ12" s="755"/>
      <c r="ROK12" s="755"/>
      <c r="ROL12" s="755"/>
      <c r="ROM12" s="755"/>
      <c r="RON12" s="755"/>
      <c r="ROO12" s="755"/>
      <c r="ROP12" s="755"/>
      <c r="ROQ12" s="755"/>
      <c r="ROR12" s="755"/>
      <c r="ROS12" s="755"/>
      <c r="ROT12" s="755"/>
      <c r="ROU12" s="755"/>
      <c r="ROV12" s="755"/>
      <c r="ROW12" s="755"/>
      <c r="ROX12" s="755"/>
      <c r="ROY12" s="755"/>
      <c r="ROZ12" s="755"/>
      <c r="RPA12" s="755"/>
      <c r="RPB12" s="755"/>
      <c r="RPC12" s="755"/>
      <c r="RPD12" s="755"/>
      <c r="RPE12" s="755"/>
      <c r="RPF12" s="755"/>
      <c r="RPG12" s="755"/>
      <c r="RPH12" s="755"/>
      <c r="RPI12" s="755"/>
      <c r="RPJ12" s="755"/>
      <c r="RPK12" s="755"/>
      <c r="RPL12" s="755"/>
      <c r="RPM12" s="755"/>
      <c r="RPN12" s="755"/>
      <c r="RPO12" s="755"/>
      <c r="RPP12" s="755"/>
      <c r="RPQ12" s="755"/>
      <c r="RPR12" s="755"/>
      <c r="RPS12" s="755"/>
      <c r="RPT12" s="755"/>
      <c r="RPU12" s="755"/>
      <c r="RPV12" s="755"/>
      <c r="RPW12" s="755"/>
      <c r="RPX12" s="755"/>
      <c r="RPY12" s="755"/>
      <c r="RPZ12" s="755"/>
      <c r="RQA12" s="755"/>
      <c r="RQB12" s="755"/>
      <c r="RQC12" s="755"/>
      <c r="RQD12" s="755"/>
      <c r="RQE12" s="755"/>
      <c r="RQF12" s="755"/>
      <c r="RQG12" s="755"/>
      <c r="RQH12" s="755"/>
      <c r="RQI12" s="755"/>
      <c r="RQJ12" s="755"/>
      <c r="RQK12" s="755"/>
      <c r="RQL12" s="755"/>
      <c r="RQM12" s="755"/>
      <c r="RQN12" s="755"/>
      <c r="RQO12" s="755"/>
      <c r="RQP12" s="755"/>
      <c r="RQQ12" s="755"/>
      <c r="RQR12" s="755"/>
      <c r="RQS12" s="755"/>
      <c r="RQT12" s="755"/>
      <c r="RQU12" s="755"/>
      <c r="RQV12" s="755"/>
      <c r="RQW12" s="755"/>
      <c r="RQX12" s="755"/>
      <c r="RQY12" s="755"/>
      <c r="RQZ12" s="755"/>
      <c r="RRA12" s="755"/>
      <c r="RRB12" s="755"/>
      <c r="RRC12" s="755"/>
      <c r="RRD12" s="755"/>
      <c r="RRE12" s="755"/>
      <c r="RRF12" s="755"/>
      <c r="RRG12" s="755"/>
      <c r="RRH12" s="755"/>
      <c r="RRI12" s="755"/>
      <c r="RRJ12" s="755"/>
      <c r="RRK12" s="755"/>
      <c r="RRL12" s="755"/>
      <c r="RRM12" s="755"/>
      <c r="RRN12" s="755"/>
      <c r="RRO12" s="755"/>
      <c r="RRP12" s="755"/>
      <c r="RRQ12" s="755"/>
      <c r="RRR12" s="755"/>
      <c r="RRS12" s="755"/>
      <c r="RRT12" s="755"/>
      <c r="RRU12" s="755"/>
      <c r="RRV12" s="755"/>
      <c r="RRW12" s="755"/>
      <c r="RRX12" s="755"/>
      <c r="RRY12" s="755"/>
      <c r="RRZ12" s="755"/>
      <c r="RSA12" s="755"/>
      <c r="RSB12" s="755"/>
      <c r="RSC12" s="755"/>
      <c r="RSD12" s="755"/>
      <c r="RSE12" s="755"/>
      <c r="RSF12" s="755"/>
      <c r="RSG12" s="755"/>
      <c r="RSH12" s="755"/>
      <c r="RSI12" s="755"/>
      <c r="RSJ12" s="755"/>
      <c r="RSK12" s="755"/>
      <c r="RSL12" s="755"/>
      <c r="RSM12" s="755"/>
      <c r="RSN12" s="755"/>
      <c r="RSO12" s="755"/>
      <c r="RSP12" s="755"/>
      <c r="RSQ12" s="755"/>
      <c r="RSR12" s="755"/>
      <c r="RSS12" s="755"/>
      <c r="RST12" s="755"/>
      <c r="RSU12" s="755"/>
      <c r="RSV12" s="755"/>
      <c r="RSW12" s="755"/>
      <c r="RSX12" s="755"/>
      <c r="RSY12" s="755"/>
      <c r="RSZ12" s="755"/>
      <c r="RTA12" s="755"/>
      <c r="RTB12" s="755"/>
      <c r="RTC12" s="755"/>
      <c r="RTD12" s="755"/>
      <c r="RTE12" s="755"/>
      <c r="RTF12" s="755"/>
      <c r="RTG12" s="755"/>
      <c r="RTH12" s="755"/>
      <c r="RTI12" s="755"/>
      <c r="RTJ12" s="755"/>
      <c r="RTK12" s="755"/>
      <c r="RTL12" s="755"/>
      <c r="RTM12" s="755"/>
      <c r="RTN12" s="755"/>
      <c r="RTO12" s="755"/>
      <c r="RTP12" s="755"/>
      <c r="RTQ12" s="755"/>
      <c r="RTR12" s="755"/>
      <c r="RTS12" s="755"/>
      <c r="RTT12" s="755"/>
      <c r="RTU12" s="755"/>
      <c r="RTV12" s="755"/>
      <c r="RTW12" s="755"/>
      <c r="RTX12" s="755"/>
      <c r="RTY12" s="755"/>
      <c r="RTZ12" s="755"/>
      <c r="RUA12" s="755"/>
      <c r="RUB12" s="755"/>
      <c r="RUC12" s="755"/>
      <c r="RUD12" s="755"/>
      <c r="RUE12" s="755"/>
      <c r="RUF12" s="755"/>
      <c r="RUG12" s="755"/>
      <c r="RUH12" s="755"/>
      <c r="RUI12" s="755"/>
      <c r="RUJ12" s="755"/>
      <c r="RUK12" s="755"/>
      <c r="RUL12" s="755"/>
      <c r="RUM12" s="755"/>
      <c r="RUN12" s="755"/>
      <c r="RUO12" s="755"/>
      <c r="RUP12" s="755"/>
      <c r="RUQ12" s="755"/>
      <c r="RUR12" s="755"/>
      <c r="RUS12" s="755"/>
      <c r="RUT12" s="755"/>
      <c r="RUU12" s="755"/>
      <c r="RUV12" s="755"/>
      <c r="RUW12" s="755"/>
      <c r="RUX12" s="755"/>
      <c r="RUY12" s="755"/>
      <c r="RUZ12" s="755"/>
      <c r="RVA12" s="755"/>
      <c r="RVB12" s="755"/>
      <c r="RVC12" s="755"/>
      <c r="RVD12" s="755"/>
      <c r="RVE12" s="755"/>
      <c r="RVF12" s="755"/>
      <c r="RVG12" s="755"/>
      <c r="RVH12" s="755"/>
      <c r="RVI12" s="755"/>
      <c r="RVJ12" s="755"/>
      <c r="RVK12" s="755"/>
      <c r="RVL12" s="755"/>
      <c r="RVM12" s="755"/>
      <c r="RVN12" s="755"/>
      <c r="RVO12" s="755"/>
      <c r="RVP12" s="755"/>
      <c r="RVQ12" s="755"/>
      <c r="RVR12" s="755"/>
      <c r="RVS12" s="755"/>
      <c r="RVT12" s="755"/>
      <c r="RVU12" s="755"/>
      <c r="RVV12" s="755"/>
      <c r="RVW12" s="755"/>
      <c r="RVX12" s="755"/>
      <c r="RVY12" s="755"/>
      <c r="RVZ12" s="755"/>
      <c r="RWA12" s="755"/>
      <c r="RWB12" s="755"/>
      <c r="RWC12" s="755"/>
      <c r="RWD12" s="755"/>
      <c r="RWE12" s="755"/>
      <c r="RWF12" s="755"/>
      <c r="RWG12" s="755"/>
      <c r="RWH12" s="755"/>
      <c r="RWI12" s="755"/>
      <c r="RWJ12" s="755"/>
      <c r="RWK12" s="755"/>
      <c r="RWL12" s="755"/>
      <c r="RWM12" s="755"/>
      <c r="RWN12" s="755"/>
      <c r="RWO12" s="755"/>
      <c r="RWP12" s="755"/>
      <c r="RWQ12" s="755"/>
      <c r="RWR12" s="755"/>
      <c r="RWS12" s="755"/>
      <c r="RWT12" s="755"/>
      <c r="RWU12" s="755"/>
      <c r="RWV12" s="755"/>
      <c r="RWW12" s="755"/>
      <c r="RWX12" s="755"/>
      <c r="RWY12" s="755"/>
      <c r="RWZ12" s="755"/>
      <c r="RXA12" s="755"/>
      <c r="RXB12" s="755"/>
      <c r="RXC12" s="755"/>
      <c r="RXD12" s="755"/>
      <c r="RXE12" s="755"/>
      <c r="RXF12" s="755"/>
      <c r="RXG12" s="755"/>
      <c r="RXH12" s="755"/>
      <c r="RXI12" s="755"/>
      <c r="RXJ12" s="755"/>
      <c r="RXK12" s="755"/>
      <c r="RXL12" s="755"/>
      <c r="RXM12" s="755"/>
      <c r="RXN12" s="755"/>
      <c r="RXO12" s="755"/>
      <c r="RXP12" s="755"/>
      <c r="RXQ12" s="755"/>
      <c r="RXR12" s="755"/>
      <c r="RXS12" s="755"/>
      <c r="RXT12" s="755"/>
      <c r="RXU12" s="755"/>
      <c r="RXV12" s="755"/>
      <c r="RXW12" s="755"/>
      <c r="RXX12" s="755"/>
      <c r="RXY12" s="755"/>
      <c r="RXZ12" s="755"/>
      <c r="RYA12" s="755"/>
      <c r="RYB12" s="755"/>
      <c r="RYC12" s="755"/>
      <c r="RYD12" s="755"/>
      <c r="RYE12" s="755"/>
      <c r="RYF12" s="755"/>
      <c r="RYG12" s="755"/>
      <c r="RYH12" s="755"/>
      <c r="RYI12" s="755"/>
      <c r="RYJ12" s="755"/>
      <c r="RYK12" s="755"/>
      <c r="RYL12" s="755"/>
      <c r="RYM12" s="755"/>
      <c r="RYN12" s="755"/>
      <c r="RYO12" s="755"/>
      <c r="RYP12" s="755"/>
      <c r="RYQ12" s="755"/>
      <c r="RYR12" s="755"/>
      <c r="RYS12" s="755"/>
      <c r="RYT12" s="755"/>
      <c r="RYU12" s="755"/>
      <c r="RYV12" s="755"/>
      <c r="RYW12" s="755"/>
      <c r="RYX12" s="755"/>
      <c r="RYY12" s="755"/>
      <c r="RYZ12" s="755"/>
      <c r="RZA12" s="755"/>
      <c r="RZB12" s="755"/>
      <c r="RZC12" s="755"/>
      <c r="RZD12" s="755"/>
      <c r="RZE12" s="755"/>
      <c r="RZF12" s="755"/>
      <c r="RZG12" s="755"/>
      <c r="RZH12" s="755"/>
      <c r="RZI12" s="755"/>
      <c r="RZJ12" s="755"/>
      <c r="RZK12" s="755"/>
      <c r="RZL12" s="755"/>
      <c r="RZM12" s="755"/>
      <c r="RZN12" s="755"/>
      <c r="RZO12" s="755"/>
      <c r="RZP12" s="755"/>
      <c r="RZQ12" s="755"/>
      <c r="RZR12" s="755"/>
      <c r="RZS12" s="755"/>
      <c r="RZT12" s="755"/>
      <c r="RZU12" s="755"/>
      <c r="RZV12" s="755"/>
      <c r="RZW12" s="755"/>
      <c r="RZX12" s="755"/>
      <c r="RZY12" s="755"/>
      <c r="RZZ12" s="755"/>
      <c r="SAA12" s="755"/>
      <c r="SAB12" s="755"/>
      <c r="SAC12" s="755"/>
      <c r="SAD12" s="755"/>
      <c r="SAE12" s="755"/>
      <c r="SAF12" s="755"/>
      <c r="SAG12" s="755"/>
      <c r="SAH12" s="755"/>
      <c r="SAI12" s="755"/>
      <c r="SAJ12" s="755"/>
      <c r="SAK12" s="755"/>
      <c r="SAL12" s="755"/>
      <c r="SAM12" s="755"/>
      <c r="SAN12" s="755"/>
      <c r="SAO12" s="755"/>
      <c r="SAP12" s="755"/>
      <c r="SAQ12" s="755"/>
      <c r="SAR12" s="755"/>
      <c r="SAS12" s="755"/>
      <c r="SAT12" s="755"/>
      <c r="SAU12" s="755"/>
      <c r="SAV12" s="755"/>
      <c r="SAW12" s="755"/>
      <c r="SAX12" s="755"/>
      <c r="SAY12" s="755"/>
      <c r="SAZ12" s="755"/>
      <c r="SBA12" s="755"/>
      <c r="SBB12" s="755"/>
      <c r="SBC12" s="755"/>
      <c r="SBD12" s="755"/>
      <c r="SBE12" s="755"/>
      <c r="SBF12" s="755"/>
      <c r="SBG12" s="755"/>
      <c r="SBH12" s="755"/>
      <c r="SBI12" s="755"/>
      <c r="SBJ12" s="755"/>
      <c r="SBK12" s="755"/>
      <c r="SBL12" s="755"/>
      <c r="SBM12" s="755"/>
      <c r="SBN12" s="755"/>
      <c r="SBO12" s="755"/>
      <c r="SBP12" s="755"/>
      <c r="SBQ12" s="755"/>
      <c r="SBR12" s="755"/>
      <c r="SBS12" s="755"/>
      <c r="SBT12" s="755"/>
      <c r="SBU12" s="755"/>
      <c r="SBV12" s="755"/>
      <c r="SBW12" s="755"/>
      <c r="SBX12" s="755"/>
      <c r="SBY12" s="755"/>
      <c r="SBZ12" s="755"/>
      <c r="SCA12" s="755"/>
      <c r="SCB12" s="755"/>
      <c r="SCC12" s="755"/>
      <c r="SCD12" s="755"/>
      <c r="SCE12" s="755"/>
      <c r="SCF12" s="755"/>
      <c r="SCG12" s="755"/>
      <c r="SCH12" s="755"/>
      <c r="SCI12" s="755"/>
      <c r="SCJ12" s="755"/>
      <c r="SCK12" s="755"/>
      <c r="SCL12" s="755"/>
      <c r="SCM12" s="755"/>
      <c r="SCN12" s="755"/>
      <c r="SCO12" s="755"/>
      <c r="SCP12" s="755"/>
      <c r="SCQ12" s="755"/>
      <c r="SCR12" s="755"/>
      <c r="SCS12" s="755"/>
      <c r="SCT12" s="755"/>
      <c r="SCU12" s="755"/>
      <c r="SCV12" s="755"/>
      <c r="SCW12" s="755"/>
      <c r="SCX12" s="755"/>
      <c r="SCY12" s="755"/>
      <c r="SCZ12" s="755"/>
      <c r="SDA12" s="755"/>
      <c r="SDB12" s="755"/>
      <c r="SDC12" s="755"/>
      <c r="SDD12" s="755"/>
      <c r="SDE12" s="755"/>
      <c r="SDF12" s="755"/>
      <c r="SDG12" s="755"/>
      <c r="SDH12" s="755"/>
      <c r="SDI12" s="755"/>
      <c r="SDJ12" s="755"/>
      <c r="SDK12" s="755"/>
      <c r="SDL12" s="755"/>
      <c r="SDM12" s="755"/>
      <c r="SDN12" s="755"/>
      <c r="SDO12" s="755"/>
      <c r="SDP12" s="755"/>
      <c r="SDQ12" s="755"/>
      <c r="SDR12" s="755"/>
      <c r="SDS12" s="755"/>
      <c r="SDT12" s="755"/>
      <c r="SDU12" s="755"/>
      <c r="SDV12" s="755"/>
      <c r="SDW12" s="755"/>
      <c r="SDX12" s="755"/>
      <c r="SDY12" s="755"/>
      <c r="SDZ12" s="755"/>
      <c r="SEA12" s="755"/>
      <c r="SEB12" s="755"/>
      <c r="SEC12" s="755"/>
      <c r="SED12" s="755"/>
      <c r="SEE12" s="755"/>
      <c r="SEF12" s="755"/>
      <c r="SEG12" s="755"/>
      <c r="SEH12" s="755"/>
      <c r="SEI12" s="755"/>
      <c r="SEJ12" s="755"/>
      <c r="SEK12" s="755"/>
      <c r="SEL12" s="755"/>
      <c r="SEM12" s="755"/>
      <c r="SEN12" s="755"/>
      <c r="SEO12" s="755"/>
      <c r="SEP12" s="755"/>
      <c r="SEQ12" s="755"/>
      <c r="SER12" s="755"/>
      <c r="SES12" s="755"/>
      <c r="SET12" s="755"/>
      <c r="SEU12" s="755"/>
      <c r="SEV12" s="755"/>
      <c r="SEW12" s="755"/>
      <c r="SEX12" s="755"/>
      <c r="SEY12" s="755"/>
      <c r="SEZ12" s="755"/>
      <c r="SFA12" s="755"/>
      <c r="SFB12" s="755"/>
      <c r="SFC12" s="755"/>
      <c r="SFD12" s="755"/>
      <c r="SFE12" s="755"/>
      <c r="SFF12" s="755"/>
      <c r="SFG12" s="755"/>
      <c r="SFH12" s="755"/>
      <c r="SFI12" s="755"/>
      <c r="SFJ12" s="755"/>
      <c r="SFK12" s="755"/>
      <c r="SFL12" s="755"/>
      <c r="SFM12" s="755"/>
      <c r="SFN12" s="755"/>
      <c r="SFO12" s="755"/>
      <c r="SFP12" s="755"/>
      <c r="SFQ12" s="755"/>
      <c r="SFR12" s="755"/>
      <c r="SFS12" s="755"/>
      <c r="SFT12" s="755"/>
      <c r="SFU12" s="755"/>
      <c r="SFV12" s="755"/>
      <c r="SFW12" s="755"/>
      <c r="SFX12" s="755"/>
      <c r="SFY12" s="755"/>
      <c r="SFZ12" s="755"/>
      <c r="SGA12" s="755"/>
      <c r="SGB12" s="755"/>
      <c r="SGC12" s="755"/>
      <c r="SGD12" s="755"/>
      <c r="SGE12" s="755"/>
      <c r="SGF12" s="755"/>
      <c r="SGG12" s="755"/>
      <c r="SGH12" s="755"/>
      <c r="SGI12" s="755"/>
      <c r="SGJ12" s="755"/>
      <c r="SGK12" s="755"/>
      <c r="SGL12" s="755"/>
      <c r="SGM12" s="755"/>
      <c r="SGN12" s="755"/>
      <c r="SGO12" s="755"/>
      <c r="SGP12" s="755"/>
      <c r="SGQ12" s="755"/>
      <c r="SGR12" s="755"/>
      <c r="SGS12" s="755"/>
      <c r="SGT12" s="755"/>
      <c r="SGU12" s="755"/>
      <c r="SGV12" s="755"/>
      <c r="SGW12" s="755"/>
      <c r="SGX12" s="755"/>
      <c r="SGY12" s="755"/>
      <c r="SGZ12" s="755"/>
      <c r="SHA12" s="755"/>
      <c r="SHB12" s="755"/>
      <c r="SHC12" s="755"/>
      <c r="SHD12" s="755"/>
      <c r="SHE12" s="755"/>
      <c r="SHF12" s="755"/>
      <c r="SHG12" s="755"/>
      <c r="SHH12" s="755"/>
      <c r="SHI12" s="755"/>
      <c r="SHJ12" s="755"/>
      <c r="SHK12" s="755"/>
      <c r="SHL12" s="755"/>
      <c r="SHM12" s="755"/>
      <c r="SHN12" s="755"/>
      <c r="SHO12" s="755"/>
      <c r="SHP12" s="755"/>
      <c r="SHQ12" s="755"/>
      <c r="SHR12" s="755"/>
      <c r="SHS12" s="755"/>
      <c r="SHT12" s="755"/>
      <c r="SHU12" s="755"/>
      <c r="SHV12" s="755"/>
      <c r="SHW12" s="755"/>
      <c r="SHX12" s="755"/>
      <c r="SHY12" s="755"/>
      <c r="SHZ12" s="755"/>
      <c r="SIA12" s="755"/>
      <c r="SIB12" s="755"/>
      <c r="SIC12" s="755"/>
      <c r="SID12" s="755"/>
      <c r="SIE12" s="755"/>
      <c r="SIF12" s="755"/>
      <c r="SIG12" s="755"/>
      <c r="SIH12" s="755"/>
      <c r="SII12" s="755"/>
      <c r="SIJ12" s="755"/>
      <c r="SIK12" s="755"/>
      <c r="SIL12" s="755"/>
      <c r="SIM12" s="755"/>
      <c r="SIN12" s="755"/>
      <c r="SIO12" s="755"/>
      <c r="SIP12" s="755"/>
      <c r="SIQ12" s="755"/>
      <c r="SIR12" s="755"/>
      <c r="SIS12" s="755"/>
      <c r="SIT12" s="755"/>
      <c r="SIU12" s="755"/>
      <c r="SIV12" s="755"/>
      <c r="SIW12" s="755"/>
      <c r="SIX12" s="755"/>
      <c r="SIY12" s="755"/>
      <c r="SIZ12" s="755"/>
      <c r="SJA12" s="755"/>
      <c r="SJB12" s="755"/>
      <c r="SJC12" s="755"/>
      <c r="SJD12" s="755"/>
      <c r="SJE12" s="755"/>
      <c r="SJF12" s="755"/>
      <c r="SJG12" s="755"/>
      <c r="SJH12" s="755"/>
      <c r="SJI12" s="755"/>
      <c r="SJJ12" s="755"/>
      <c r="SJK12" s="755"/>
      <c r="SJL12" s="755"/>
      <c r="SJM12" s="755"/>
      <c r="SJN12" s="755"/>
      <c r="SJO12" s="755"/>
      <c r="SJP12" s="755"/>
      <c r="SJQ12" s="755"/>
      <c r="SJR12" s="755"/>
      <c r="SJS12" s="755"/>
      <c r="SJT12" s="755"/>
      <c r="SJU12" s="755"/>
      <c r="SJV12" s="755"/>
      <c r="SJW12" s="755"/>
      <c r="SJX12" s="755"/>
      <c r="SJY12" s="755"/>
      <c r="SJZ12" s="755"/>
      <c r="SKA12" s="755"/>
      <c r="SKB12" s="755"/>
      <c r="SKC12" s="755"/>
      <c r="SKD12" s="755"/>
      <c r="SKE12" s="755"/>
      <c r="SKF12" s="755"/>
      <c r="SKG12" s="755"/>
      <c r="SKH12" s="755"/>
      <c r="SKI12" s="755"/>
      <c r="SKJ12" s="755"/>
      <c r="SKK12" s="755"/>
      <c r="SKL12" s="755"/>
      <c r="SKM12" s="755"/>
      <c r="SKN12" s="755"/>
      <c r="SKO12" s="755"/>
      <c r="SKP12" s="755"/>
      <c r="SKQ12" s="755"/>
      <c r="SKR12" s="755"/>
      <c r="SKS12" s="755"/>
      <c r="SKT12" s="755"/>
      <c r="SKU12" s="755"/>
      <c r="SKV12" s="755"/>
      <c r="SKW12" s="755"/>
      <c r="SKX12" s="755"/>
      <c r="SKY12" s="755"/>
      <c r="SKZ12" s="755"/>
      <c r="SLA12" s="755"/>
      <c r="SLB12" s="755"/>
      <c r="SLC12" s="755"/>
      <c r="SLD12" s="755"/>
      <c r="SLE12" s="755"/>
      <c r="SLF12" s="755"/>
      <c r="SLG12" s="755"/>
      <c r="SLH12" s="755"/>
      <c r="SLI12" s="755"/>
      <c r="SLJ12" s="755"/>
      <c r="SLK12" s="755"/>
      <c r="SLL12" s="755"/>
      <c r="SLM12" s="755"/>
      <c r="SLN12" s="755"/>
      <c r="SLO12" s="755"/>
      <c r="SLP12" s="755"/>
      <c r="SLQ12" s="755"/>
      <c r="SLR12" s="755"/>
      <c r="SLS12" s="755"/>
      <c r="SLT12" s="755"/>
      <c r="SLU12" s="755"/>
      <c r="SLV12" s="755"/>
      <c r="SLW12" s="755"/>
      <c r="SLX12" s="755"/>
      <c r="SLY12" s="755"/>
      <c r="SLZ12" s="755"/>
      <c r="SMA12" s="755"/>
      <c r="SMB12" s="755"/>
      <c r="SMC12" s="755"/>
      <c r="SMD12" s="755"/>
      <c r="SME12" s="755"/>
      <c r="SMF12" s="755"/>
      <c r="SMG12" s="755"/>
      <c r="SMH12" s="755"/>
      <c r="SMI12" s="755"/>
      <c r="SMJ12" s="755"/>
      <c r="SMK12" s="755"/>
      <c r="SML12" s="755"/>
      <c r="SMM12" s="755"/>
      <c r="SMN12" s="755"/>
      <c r="SMO12" s="755"/>
      <c r="SMP12" s="755"/>
      <c r="SMQ12" s="755"/>
      <c r="SMR12" s="755"/>
      <c r="SMS12" s="755"/>
      <c r="SMT12" s="755"/>
      <c r="SMU12" s="755"/>
      <c r="SMV12" s="755"/>
      <c r="SMW12" s="755"/>
      <c r="SMX12" s="755"/>
      <c r="SMY12" s="755"/>
      <c r="SMZ12" s="755"/>
      <c r="SNA12" s="755"/>
      <c r="SNB12" s="755"/>
      <c r="SNC12" s="755"/>
      <c r="SND12" s="755"/>
      <c r="SNE12" s="755"/>
      <c r="SNF12" s="755"/>
      <c r="SNG12" s="755"/>
      <c r="SNH12" s="755"/>
      <c r="SNI12" s="755"/>
      <c r="SNJ12" s="755"/>
      <c r="SNK12" s="755"/>
      <c r="SNL12" s="755"/>
      <c r="SNM12" s="755"/>
      <c r="SNN12" s="755"/>
      <c r="SNO12" s="755"/>
      <c r="SNP12" s="755"/>
      <c r="SNQ12" s="755"/>
      <c r="SNR12" s="755"/>
      <c r="SNS12" s="755"/>
      <c r="SNT12" s="755"/>
      <c r="SNU12" s="755"/>
      <c r="SNV12" s="755"/>
      <c r="SNW12" s="755"/>
      <c r="SNX12" s="755"/>
      <c r="SNY12" s="755"/>
      <c r="SNZ12" s="755"/>
      <c r="SOA12" s="755"/>
      <c r="SOB12" s="755"/>
      <c r="SOC12" s="755"/>
      <c r="SOD12" s="755"/>
      <c r="SOE12" s="755"/>
      <c r="SOF12" s="755"/>
      <c r="SOG12" s="755"/>
      <c r="SOH12" s="755"/>
      <c r="SOI12" s="755"/>
      <c r="SOJ12" s="755"/>
      <c r="SOK12" s="755"/>
      <c r="SOL12" s="755"/>
      <c r="SOM12" s="755"/>
      <c r="SON12" s="755"/>
      <c r="SOO12" s="755"/>
      <c r="SOP12" s="755"/>
      <c r="SOQ12" s="755"/>
      <c r="SOR12" s="755"/>
      <c r="SOS12" s="755"/>
      <c r="SOT12" s="755"/>
      <c r="SOU12" s="755"/>
      <c r="SOV12" s="755"/>
      <c r="SOW12" s="755"/>
      <c r="SOX12" s="755"/>
      <c r="SOY12" s="755"/>
      <c r="SOZ12" s="755"/>
      <c r="SPA12" s="755"/>
      <c r="SPB12" s="755"/>
      <c r="SPC12" s="755"/>
      <c r="SPD12" s="755"/>
      <c r="SPE12" s="755"/>
      <c r="SPF12" s="755"/>
      <c r="SPG12" s="755"/>
      <c r="SPH12" s="755"/>
      <c r="SPI12" s="755"/>
      <c r="SPJ12" s="755"/>
      <c r="SPK12" s="755"/>
      <c r="SPL12" s="755"/>
      <c r="SPM12" s="755"/>
      <c r="SPN12" s="755"/>
      <c r="SPO12" s="755"/>
      <c r="SPP12" s="755"/>
      <c r="SPQ12" s="755"/>
      <c r="SPR12" s="755"/>
      <c r="SPS12" s="755"/>
      <c r="SPT12" s="755"/>
      <c r="SPU12" s="755"/>
      <c r="SPV12" s="755"/>
      <c r="SPW12" s="755"/>
      <c r="SPX12" s="755"/>
      <c r="SPY12" s="755"/>
      <c r="SPZ12" s="755"/>
      <c r="SQA12" s="755"/>
      <c r="SQB12" s="755"/>
      <c r="SQC12" s="755"/>
      <c r="SQD12" s="755"/>
      <c r="SQE12" s="755"/>
      <c r="SQF12" s="755"/>
      <c r="SQG12" s="755"/>
      <c r="SQH12" s="755"/>
      <c r="SQI12" s="755"/>
      <c r="SQJ12" s="755"/>
      <c r="SQK12" s="755"/>
      <c r="SQL12" s="755"/>
      <c r="SQM12" s="755"/>
      <c r="SQN12" s="755"/>
      <c r="SQO12" s="755"/>
      <c r="SQP12" s="755"/>
      <c r="SQQ12" s="755"/>
      <c r="SQR12" s="755"/>
      <c r="SQS12" s="755"/>
      <c r="SQT12" s="755"/>
      <c r="SQU12" s="755"/>
      <c r="SQV12" s="755"/>
      <c r="SQW12" s="755"/>
      <c r="SQX12" s="755"/>
      <c r="SQY12" s="755"/>
      <c r="SQZ12" s="755"/>
      <c r="SRA12" s="755"/>
      <c r="SRB12" s="755"/>
      <c r="SRC12" s="755"/>
      <c r="SRD12" s="755"/>
      <c r="SRE12" s="755"/>
      <c r="SRF12" s="755"/>
      <c r="SRG12" s="755"/>
      <c r="SRH12" s="755"/>
      <c r="SRI12" s="755"/>
      <c r="SRJ12" s="755"/>
      <c r="SRK12" s="755"/>
      <c r="SRL12" s="755"/>
      <c r="SRM12" s="755"/>
      <c r="SRN12" s="755"/>
      <c r="SRO12" s="755"/>
      <c r="SRP12" s="755"/>
      <c r="SRQ12" s="755"/>
      <c r="SRR12" s="755"/>
      <c r="SRS12" s="755"/>
      <c r="SRT12" s="755"/>
      <c r="SRU12" s="755"/>
      <c r="SRV12" s="755"/>
      <c r="SRW12" s="755"/>
      <c r="SRX12" s="755"/>
      <c r="SRY12" s="755"/>
      <c r="SRZ12" s="755"/>
      <c r="SSA12" s="755"/>
      <c r="SSB12" s="755"/>
      <c r="SSC12" s="755"/>
      <c r="SSD12" s="755"/>
      <c r="SSE12" s="755"/>
      <c r="SSF12" s="755"/>
      <c r="SSG12" s="755"/>
      <c r="SSH12" s="755"/>
      <c r="SSI12" s="755"/>
      <c r="SSJ12" s="755"/>
      <c r="SSK12" s="755"/>
      <c r="SSL12" s="755"/>
      <c r="SSM12" s="755"/>
      <c r="SSN12" s="755"/>
      <c r="SSO12" s="755"/>
      <c r="SSP12" s="755"/>
      <c r="SSQ12" s="755"/>
      <c r="SSR12" s="755"/>
      <c r="SSS12" s="755"/>
      <c r="SST12" s="755"/>
      <c r="SSU12" s="755"/>
      <c r="SSV12" s="755"/>
      <c r="SSW12" s="755"/>
      <c r="SSX12" s="755"/>
      <c r="SSY12" s="755"/>
      <c r="SSZ12" s="755"/>
      <c r="STA12" s="755"/>
      <c r="STB12" s="755"/>
      <c r="STC12" s="755"/>
      <c r="STD12" s="755"/>
      <c r="STE12" s="755"/>
      <c r="STF12" s="755"/>
      <c r="STG12" s="755"/>
      <c r="STH12" s="755"/>
      <c r="STI12" s="755"/>
      <c r="STJ12" s="755"/>
      <c r="STK12" s="755"/>
      <c r="STL12" s="755"/>
      <c r="STM12" s="755"/>
      <c r="STN12" s="755"/>
      <c r="STO12" s="755"/>
      <c r="STP12" s="755"/>
      <c r="STQ12" s="755"/>
      <c r="STR12" s="755"/>
      <c r="STS12" s="755"/>
      <c r="STT12" s="755"/>
      <c r="STU12" s="755"/>
      <c r="STV12" s="755"/>
      <c r="STW12" s="755"/>
      <c r="STX12" s="755"/>
      <c r="STY12" s="755"/>
      <c r="STZ12" s="755"/>
      <c r="SUA12" s="755"/>
      <c r="SUB12" s="755"/>
      <c r="SUC12" s="755"/>
      <c r="SUD12" s="755"/>
      <c r="SUE12" s="755"/>
      <c r="SUF12" s="755"/>
      <c r="SUG12" s="755"/>
      <c r="SUH12" s="755"/>
      <c r="SUI12" s="755"/>
      <c r="SUJ12" s="755"/>
      <c r="SUK12" s="755"/>
      <c r="SUL12" s="755"/>
      <c r="SUM12" s="755"/>
      <c r="SUN12" s="755"/>
      <c r="SUO12" s="755"/>
      <c r="SUP12" s="755"/>
      <c r="SUQ12" s="755"/>
      <c r="SUR12" s="755"/>
      <c r="SUS12" s="755"/>
      <c r="SUT12" s="755"/>
      <c r="SUU12" s="755"/>
      <c r="SUV12" s="755"/>
      <c r="SUW12" s="755"/>
      <c r="SUX12" s="755"/>
      <c r="SUY12" s="755"/>
      <c r="SUZ12" s="755"/>
      <c r="SVA12" s="755"/>
      <c r="SVB12" s="755"/>
      <c r="SVC12" s="755"/>
      <c r="SVD12" s="755"/>
      <c r="SVE12" s="755"/>
      <c r="SVF12" s="755"/>
      <c r="SVG12" s="755"/>
      <c r="SVH12" s="755"/>
      <c r="SVI12" s="755"/>
      <c r="SVJ12" s="755"/>
      <c r="SVK12" s="755"/>
      <c r="SVL12" s="755"/>
      <c r="SVM12" s="755"/>
      <c r="SVN12" s="755"/>
      <c r="SVO12" s="755"/>
      <c r="SVP12" s="755"/>
      <c r="SVQ12" s="755"/>
      <c r="SVR12" s="755"/>
      <c r="SVS12" s="755"/>
      <c r="SVT12" s="755"/>
      <c r="SVU12" s="755"/>
      <c r="SVV12" s="755"/>
      <c r="SVW12" s="755"/>
      <c r="SVX12" s="755"/>
      <c r="SVY12" s="755"/>
      <c r="SVZ12" s="755"/>
      <c r="SWA12" s="755"/>
      <c r="SWB12" s="755"/>
      <c r="SWC12" s="755"/>
      <c r="SWD12" s="755"/>
      <c r="SWE12" s="755"/>
      <c r="SWF12" s="755"/>
      <c r="SWG12" s="755"/>
      <c r="SWH12" s="755"/>
      <c r="SWI12" s="755"/>
      <c r="SWJ12" s="755"/>
      <c r="SWK12" s="755"/>
      <c r="SWL12" s="755"/>
      <c r="SWM12" s="755"/>
      <c r="SWN12" s="755"/>
      <c r="SWO12" s="755"/>
      <c r="SWP12" s="755"/>
      <c r="SWQ12" s="755"/>
      <c r="SWR12" s="755"/>
      <c r="SWS12" s="755"/>
      <c r="SWT12" s="755"/>
      <c r="SWU12" s="755"/>
      <c r="SWV12" s="755"/>
      <c r="SWW12" s="755"/>
      <c r="SWX12" s="755"/>
      <c r="SWY12" s="755"/>
      <c r="SWZ12" s="755"/>
      <c r="SXA12" s="755"/>
      <c r="SXB12" s="755"/>
      <c r="SXC12" s="755"/>
      <c r="SXD12" s="755"/>
      <c r="SXE12" s="755"/>
      <c r="SXF12" s="755"/>
      <c r="SXG12" s="755"/>
      <c r="SXH12" s="755"/>
      <c r="SXI12" s="755"/>
      <c r="SXJ12" s="755"/>
      <c r="SXK12" s="755"/>
      <c r="SXL12" s="755"/>
      <c r="SXM12" s="755"/>
      <c r="SXN12" s="755"/>
      <c r="SXO12" s="755"/>
      <c r="SXP12" s="755"/>
      <c r="SXQ12" s="755"/>
      <c r="SXR12" s="755"/>
      <c r="SXS12" s="755"/>
      <c r="SXT12" s="755"/>
      <c r="SXU12" s="755"/>
      <c r="SXV12" s="755"/>
      <c r="SXW12" s="755"/>
      <c r="SXX12" s="755"/>
      <c r="SXY12" s="755"/>
      <c r="SXZ12" s="755"/>
      <c r="SYA12" s="755"/>
      <c r="SYB12" s="755"/>
      <c r="SYC12" s="755"/>
      <c r="SYD12" s="755"/>
      <c r="SYE12" s="755"/>
      <c r="SYF12" s="755"/>
      <c r="SYG12" s="755"/>
      <c r="SYH12" s="755"/>
      <c r="SYI12" s="755"/>
      <c r="SYJ12" s="755"/>
      <c r="SYK12" s="755"/>
      <c r="SYL12" s="755"/>
      <c r="SYM12" s="755"/>
      <c r="SYN12" s="755"/>
      <c r="SYO12" s="755"/>
      <c r="SYP12" s="755"/>
      <c r="SYQ12" s="755"/>
      <c r="SYR12" s="755"/>
      <c r="SYS12" s="755"/>
      <c r="SYT12" s="755"/>
      <c r="SYU12" s="755"/>
      <c r="SYV12" s="755"/>
      <c r="SYW12" s="755"/>
      <c r="SYX12" s="755"/>
      <c r="SYY12" s="755"/>
      <c r="SYZ12" s="755"/>
      <c r="SZA12" s="755"/>
      <c r="SZB12" s="755"/>
      <c r="SZC12" s="755"/>
      <c r="SZD12" s="755"/>
      <c r="SZE12" s="755"/>
      <c r="SZF12" s="755"/>
      <c r="SZG12" s="755"/>
      <c r="SZH12" s="755"/>
      <c r="SZI12" s="755"/>
      <c r="SZJ12" s="755"/>
      <c r="SZK12" s="755"/>
      <c r="SZL12" s="755"/>
      <c r="SZM12" s="755"/>
      <c r="SZN12" s="755"/>
      <c r="SZO12" s="755"/>
      <c r="SZP12" s="755"/>
      <c r="SZQ12" s="755"/>
      <c r="SZR12" s="755"/>
      <c r="SZS12" s="755"/>
      <c r="SZT12" s="755"/>
      <c r="SZU12" s="755"/>
      <c r="SZV12" s="755"/>
      <c r="SZW12" s="755"/>
      <c r="SZX12" s="755"/>
      <c r="SZY12" s="755"/>
      <c r="SZZ12" s="755"/>
      <c r="TAA12" s="755"/>
      <c r="TAB12" s="755"/>
      <c r="TAC12" s="755"/>
      <c r="TAD12" s="755"/>
      <c r="TAE12" s="755"/>
      <c r="TAF12" s="755"/>
      <c r="TAG12" s="755"/>
      <c r="TAH12" s="755"/>
      <c r="TAI12" s="755"/>
      <c r="TAJ12" s="755"/>
      <c r="TAK12" s="755"/>
      <c r="TAL12" s="755"/>
      <c r="TAM12" s="755"/>
      <c r="TAN12" s="755"/>
      <c r="TAO12" s="755"/>
      <c r="TAP12" s="755"/>
      <c r="TAQ12" s="755"/>
      <c r="TAR12" s="755"/>
      <c r="TAS12" s="755"/>
      <c r="TAT12" s="755"/>
      <c r="TAU12" s="755"/>
      <c r="TAV12" s="755"/>
      <c r="TAW12" s="755"/>
      <c r="TAX12" s="755"/>
      <c r="TAY12" s="755"/>
      <c r="TAZ12" s="755"/>
      <c r="TBA12" s="755"/>
      <c r="TBB12" s="755"/>
      <c r="TBC12" s="755"/>
      <c r="TBD12" s="755"/>
      <c r="TBE12" s="755"/>
      <c r="TBF12" s="755"/>
      <c r="TBG12" s="755"/>
      <c r="TBH12" s="755"/>
      <c r="TBI12" s="755"/>
      <c r="TBJ12" s="755"/>
      <c r="TBK12" s="755"/>
      <c r="TBL12" s="755"/>
      <c r="TBM12" s="755"/>
      <c r="TBN12" s="755"/>
      <c r="TBO12" s="755"/>
      <c r="TBP12" s="755"/>
      <c r="TBQ12" s="755"/>
      <c r="TBR12" s="755"/>
      <c r="TBS12" s="755"/>
      <c r="TBT12" s="755"/>
      <c r="TBU12" s="755"/>
      <c r="TBV12" s="755"/>
      <c r="TBW12" s="755"/>
      <c r="TBX12" s="755"/>
      <c r="TBY12" s="755"/>
      <c r="TBZ12" s="755"/>
      <c r="TCA12" s="755"/>
      <c r="TCB12" s="755"/>
      <c r="TCC12" s="755"/>
      <c r="TCD12" s="755"/>
      <c r="TCE12" s="755"/>
      <c r="TCF12" s="755"/>
      <c r="TCG12" s="755"/>
      <c r="TCH12" s="755"/>
      <c r="TCI12" s="755"/>
      <c r="TCJ12" s="755"/>
      <c r="TCK12" s="755"/>
      <c r="TCL12" s="755"/>
      <c r="TCM12" s="755"/>
      <c r="TCN12" s="755"/>
      <c r="TCO12" s="755"/>
      <c r="TCP12" s="755"/>
      <c r="TCQ12" s="755"/>
      <c r="TCR12" s="755"/>
      <c r="TCS12" s="755"/>
      <c r="TCT12" s="755"/>
      <c r="TCU12" s="755"/>
      <c r="TCV12" s="755"/>
      <c r="TCW12" s="755"/>
      <c r="TCX12" s="755"/>
      <c r="TCY12" s="755"/>
      <c r="TCZ12" s="755"/>
      <c r="TDA12" s="755"/>
      <c r="TDB12" s="755"/>
      <c r="TDC12" s="755"/>
      <c r="TDD12" s="755"/>
      <c r="TDE12" s="755"/>
      <c r="TDF12" s="755"/>
      <c r="TDG12" s="755"/>
      <c r="TDH12" s="755"/>
      <c r="TDI12" s="755"/>
      <c r="TDJ12" s="755"/>
      <c r="TDK12" s="755"/>
      <c r="TDL12" s="755"/>
      <c r="TDM12" s="755"/>
      <c r="TDN12" s="755"/>
      <c r="TDO12" s="755"/>
      <c r="TDP12" s="755"/>
      <c r="TDQ12" s="755"/>
      <c r="TDR12" s="755"/>
      <c r="TDS12" s="755"/>
      <c r="TDT12" s="755"/>
      <c r="TDU12" s="755"/>
      <c r="TDV12" s="755"/>
      <c r="TDW12" s="755"/>
      <c r="TDX12" s="755"/>
      <c r="TDY12" s="755"/>
      <c r="TDZ12" s="755"/>
      <c r="TEA12" s="755"/>
      <c r="TEB12" s="755"/>
      <c r="TEC12" s="755"/>
      <c r="TED12" s="755"/>
      <c r="TEE12" s="755"/>
      <c r="TEF12" s="755"/>
      <c r="TEG12" s="755"/>
      <c r="TEH12" s="755"/>
      <c r="TEI12" s="755"/>
      <c r="TEJ12" s="755"/>
      <c r="TEK12" s="755"/>
      <c r="TEL12" s="755"/>
      <c r="TEM12" s="755"/>
      <c r="TEN12" s="755"/>
      <c r="TEO12" s="755"/>
      <c r="TEP12" s="755"/>
      <c r="TEQ12" s="755"/>
      <c r="TER12" s="755"/>
      <c r="TES12" s="755"/>
      <c r="TET12" s="755"/>
      <c r="TEU12" s="755"/>
      <c r="TEV12" s="755"/>
      <c r="TEW12" s="755"/>
      <c r="TEX12" s="755"/>
      <c r="TEY12" s="755"/>
      <c r="TEZ12" s="755"/>
      <c r="TFA12" s="755"/>
      <c r="TFB12" s="755"/>
      <c r="TFC12" s="755"/>
      <c r="TFD12" s="755"/>
      <c r="TFE12" s="755"/>
      <c r="TFF12" s="755"/>
      <c r="TFG12" s="755"/>
      <c r="TFH12" s="755"/>
      <c r="TFI12" s="755"/>
      <c r="TFJ12" s="755"/>
      <c r="TFK12" s="755"/>
      <c r="TFL12" s="755"/>
      <c r="TFM12" s="755"/>
      <c r="TFN12" s="755"/>
      <c r="TFO12" s="755"/>
      <c r="TFP12" s="755"/>
      <c r="TFQ12" s="755"/>
      <c r="TFR12" s="755"/>
      <c r="TFS12" s="755"/>
      <c r="TFT12" s="755"/>
      <c r="TFU12" s="755"/>
      <c r="TFV12" s="755"/>
      <c r="TFW12" s="755"/>
      <c r="TFX12" s="755"/>
      <c r="TFY12" s="755"/>
      <c r="TFZ12" s="755"/>
      <c r="TGA12" s="755"/>
      <c r="TGB12" s="755"/>
      <c r="TGC12" s="755"/>
      <c r="TGD12" s="755"/>
      <c r="TGE12" s="755"/>
      <c r="TGF12" s="755"/>
      <c r="TGG12" s="755"/>
      <c r="TGH12" s="755"/>
      <c r="TGI12" s="755"/>
      <c r="TGJ12" s="755"/>
      <c r="TGK12" s="755"/>
      <c r="TGL12" s="755"/>
      <c r="TGM12" s="755"/>
      <c r="TGN12" s="755"/>
      <c r="TGO12" s="755"/>
      <c r="TGP12" s="755"/>
      <c r="TGQ12" s="755"/>
      <c r="TGR12" s="755"/>
      <c r="TGS12" s="755"/>
      <c r="TGT12" s="755"/>
      <c r="TGU12" s="755"/>
      <c r="TGV12" s="755"/>
      <c r="TGW12" s="755"/>
      <c r="TGX12" s="755"/>
      <c r="TGY12" s="755"/>
      <c r="TGZ12" s="755"/>
      <c r="THA12" s="755"/>
      <c r="THB12" s="755"/>
      <c r="THC12" s="755"/>
      <c r="THD12" s="755"/>
      <c r="THE12" s="755"/>
      <c r="THF12" s="755"/>
      <c r="THG12" s="755"/>
      <c r="THH12" s="755"/>
      <c r="THI12" s="755"/>
      <c r="THJ12" s="755"/>
      <c r="THK12" s="755"/>
      <c r="THL12" s="755"/>
      <c r="THM12" s="755"/>
      <c r="THN12" s="755"/>
      <c r="THO12" s="755"/>
      <c r="THP12" s="755"/>
      <c r="THQ12" s="755"/>
      <c r="THR12" s="755"/>
      <c r="THS12" s="755"/>
      <c r="THT12" s="755"/>
      <c r="THU12" s="755"/>
      <c r="THV12" s="755"/>
      <c r="THW12" s="755"/>
      <c r="THX12" s="755"/>
      <c r="THY12" s="755"/>
      <c r="THZ12" s="755"/>
      <c r="TIA12" s="755"/>
      <c r="TIB12" s="755"/>
      <c r="TIC12" s="755"/>
      <c r="TID12" s="755"/>
      <c r="TIE12" s="755"/>
      <c r="TIF12" s="755"/>
      <c r="TIG12" s="755"/>
      <c r="TIH12" s="755"/>
      <c r="TII12" s="755"/>
      <c r="TIJ12" s="755"/>
      <c r="TIK12" s="755"/>
      <c r="TIL12" s="755"/>
      <c r="TIM12" s="755"/>
      <c r="TIN12" s="755"/>
      <c r="TIO12" s="755"/>
      <c r="TIP12" s="755"/>
      <c r="TIQ12" s="755"/>
      <c r="TIR12" s="755"/>
      <c r="TIS12" s="755"/>
      <c r="TIT12" s="755"/>
      <c r="TIU12" s="755"/>
      <c r="TIV12" s="755"/>
      <c r="TIW12" s="755"/>
      <c r="TIX12" s="755"/>
      <c r="TIY12" s="755"/>
      <c r="TIZ12" s="755"/>
      <c r="TJA12" s="755"/>
      <c r="TJB12" s="755"/>
      <c r="TJC12" s="755"/>
      <c r="TJD12" s="755"/>
      <c r="TJE12" s="755"/>
      <c r="TJF12" s="755"/>
      <c r="TJG12" s="755"/>
      <c r="TJH12" s="755"/>
      <c r="TJI12" s="755"/>
      <c r="TJJ12" s="755"/>
      <c r="TJK12" s="755"/>
      <c r="TJL12" s="755"/>
      <c r="TJM12" s="755"/>
      <c r="TJN12" s="755"/>
      <c r="TJO12" s="755"/>
      <c r="TJP12" s="755"/>
      <c r="TJQ12" s="755"/>
      <c r="TJR12" s="755"/>
      <c r="TJS12" s="755"/>
      <c r="TJT12" s="755"/>
      <c r="TJU12" s="755"/>
      <c r="TJV12" s="755"/>
      <c r="TJW12" s="755"/>
      <c r="TJX12" s="755"/>
      <c r="TJY12" s="755"/>
      <c r="TJZ12" s="755"/>
      <c r="TKA12" s="755"/>
      <c r="TKB12" s="755"/>
      <c r="TKC12" s="755"/>
      <c r="TKD12" s="755"/>
      <c r="TKE12" s="755"/>
      <c r="TKF12" s="755"/>
      <c r="TKG12" s="755"/>
      <c r="TKH12" s="755"/>
      <c r="TKI12" s="755"/>
      <c r="TKJ12" s="755"/>
      <c r="TKK12" s="755"/>
      <c r="TKL12" s="755"/>
      <c r="TKM12" s="755"/>
      <c r="TKN12" s="755"/>
      <c r="TKO12" s="755"/>
      <c r="TKP12" s="755"/>
      <c r="TKQ12" s="755"/>
      <c r="TKR12" s="755"/>
      <c r="TKS12" s="755"/>
      <c r="TKT12" s="755"/>
      <c r="TKU12" s="755"/>
      <c r="TKV12" s="755"/>
      <c r="TKW12" s="755"/>
      <c r="TKX12" s="755"/>
      <c r="TKY12" s="755"/>
      <c r="TKZ12" s="755"/>
      <c r="TLA12" s="755"/>
      <c r="TLB12" s="755"/>
      <c r="TLC12" s="755"/>
      <c r="TLD12" s="755"/>
      <c r="TLE12" s="755"/>
      <c r="TLF12" s="755"/>
      <c r="TLG12" s="755"/>
      <c r="TLH12" s="755"/>
      <c r="TLI12" s="755"/>
      <c r="TLJ12" s="755"/>
      <c r="TLK12" s="755"/>
      <c r="TLL12" s="755"/>
      <c r="TLM12" s="755"/>
      <c r="TLN12" s="755"/>
      <c r="TLO12" s="755"/>
      <c r="TLP12" s="755"/>
      <c r="TLQ12" s="755"/>
      <c r="TLR12" s="755"/>
      <c r="TLS12" s="755"/>
      <c r="TLT12" s="755"/>
      <c r="TLU12" s="755"/>
      <c r="TLV12" s="755"/>
      <c r="TLW12" s="755"/>
      <c r="TLX12" s="755"/>
      <c r="TLY12" s="755"/>
      <c r="TLZ12" s="755"/>
      <c r="TMA12" s="755"/>
      <c r="TMB12" s="755"/>
      <c r="TMC12" s="755"/>
      <c r="TMD12" s="755"/>
      <c r="TME12" s="755"/>
      <c r="TMF12" s="755"/>
      <c r="TMG12" s="755"/>
      <c r="TMH12" s="755"/>
      <c r="TMI12" s="755"/>
      <c r="TMJ12" s="755"/>
      <c r="TMK12" s="755"/>
      <c r="TML12" s="755"/>
      <c r="TMM12" s="755"/>
      <c r="TMN12" s="755"/>
      <c r="TMO12" s="755"/>
      <c r="TMP12" s="755"/>
      <c r="TMQ12" s="755"/>
      <c r="TMR12" s="755"/>
      <c r="TMS12" s="755"/>
      <c r="TMT12" s="755"/>
      <c r="TMU12" s="755"/>
      <c r="TMV12" s="755"/>
      <c r="TMW12" s="755"/>
      <c r="TMX12" s="755"/>
      <c r="TMY12" s="755"/>
      <c r="TMZ12" s="755"/>
      <c r="TNA12" s="755"/>
      <c r="TNB12" s="755"/>
      <c r="TNC12" s="755"/>
      <c r="TND12" s="755"/>
      <c r="TNE12" s="755"/>
      <c r="TNF12" s="755"/>
      <c r="TNG12" s="755"/>
      <c r="TNH12" s="755"/>
      <c r="TNI12" s="755"/>
      <c r="TNJ12" s="755"/>
      <c r="TNK12" s="755"/>
      <c r="TNL12" s="755"/>
      <c r="TNM12" s="755"/>
      <c r="TNN12" s="755"/>
      <c r="TNO12" s="755"/>
      <c r="TNP12" s="755"/>
      <c r="TNQ12" s="755"/>
      <c r="TNR12" s="755"/>
      <c r="TNS12" s="755"/>
      <c r="TNT12" s="755"/>
      <c r="TNU12" s="755"/>
      <c r="TNV12" s="755"/>
      <c r="TNW12" s="755"/>
      <c r="TNX12" s="755"/>
      <c r="TNY12" s="755"/>
      <c r="TNZ12" s="755"/>
      <c r="TOA12" s="755"/>
      <c r="TOB12" s="755"/>
      <c r="TOC12" s="755"/>
      <c r="TOD12" s="755"/>
      <c r="TOE12" s="755"/>
      <c r="TOF12" s="755"/>
      <c r="TOG12" s="755"/>
      <c r="TOH12" s="755"/>
      <c r="TOI12" s="755"/>
      <c r="TOJ12" s="755"/>
      <c r="TOK12" s="755"/>
      <c r="TOL12" s="755"/>
      <c r="TOM12" s="755"/>
      <c r="TON12" s="755"/>
      <c r="TOO12" s="755"/>
      <c r="TOP12" s="755"/>
      <c r="TOQ12" s="755"/>
      <c r="TOR12" s="755"/>
      <c r="TOS12" s="755"/>
      <c r="TOT12" s="755"/>
      <c r="TOU12" s="755"/>
      <c r="TOV12" s="755"/>
      <c r="TOW12" s="755"/>
      <c r="TOX12" s="755"/>
      <c r="TOY12" s="755"/>
      <c r="TOZ12" s="755"/>
      <c r="TPA12" s="755"/>
      <c r="TPB12" s="755"/>
      <c r="TPC12" s="755"/>
      <c r="TPD12" s="755"/>
      <c r="TPE12" s="755"/>
      <c r="TPF12" s="755"/>
      <c r="TPG12" s="755"/>
      <c r="TPH12" s="755"/>
      <c r="TPI12" s="755"/>
      <c r="TPJ12" s="755"/>
      <c r="TPK12" s="755"/>
      <c r="TPL12" s="755"/>
      <c r="TPM12" s="755"/>
      <c r="TPN12" s="755"/>
      <c r="TPO12" s="755"/>
      <c r="TPP12" s="755"/>
      <c r="TPQ12" s="755"/>
      <c r="TPR12" s="755"/>
      <c r="TPS12" s="755"/>
      <c r="TPT12" s="755"/>
      <c r="TPU12" s="755"/>
      <c r="TPV12" s="755"/>
      <c r="TPW12" s="755"/>
      <c r="TPX12" s="755"/>
      <c r="TPY12" s="755"/>
      <c r="TPZ12" s="755"/>
      <c r="TQA12" s="755"/>
      <c r="TQB12" s="755"/>
      <c r="TQC12" s="755"/>
      <c r="TQD12" s="755"/>
      <c r="TQE12" s="755"/>
      <c r="TQF12" s="755"/>
      <c r="TQG12" s="755"/>
      <c r="TQH12" s="755"/>
      <c r="TQI12" s="755"/>
      <c r="TQJ12" s="755"/>
      <c r="TQK12" s="755"/>
      <c r="TQL12" s="755"/>
      <c r="TQM12" s="755"/>
      <c r="TQN12" s="755"/>
      <c r="TQO12" s="755"/>
      <c r="TQP12" s="755"/>
      <c r="TQQ12" s="755"/>
      <c r="TQR12" s="755"/>
      <c r="TQS12" s="755"/>
      <c r="TQT12" s="755"/>
      <c r="TQU12" s="755"/>
      <c r="TQV12" s="755"/>
      <c r="TQW12" s="755"/>
      <c r="TQX12" s="755"/>
      <c r="TQY12" s="755"/>
      <c r="TQZ12" s="755"/>
      <c r="TRA12" s="755"/>
      <c r="TRB12" s="755"/>
      <c r="TRC12" s="755"/>
      <c r="TRD12" s="755"/>
      <c r="TRE12" s="755"/>
      <c r="TRF12" s="755"/>
      <c r="TRG12" s="755"/>
      <c r="TRH12" s="755"/>
      <c r="TRI12" s="755"/>
      <c r="TRJ12" s="755"/>
      <c r="TRK12" s="755"/>
      <c r="TRL12" s="755"/>
      <c r="TRM12" s="755"/>
      <c r="TRN12" s="755"/>
      <c r="TRO12" s="755"/>
      <c r="TRP12" s="755"/>
      <c r="TRQ12" s="755"/>
      <c r="TRR12" s="755"/>
      <c r="TRS12" s="755"/>
      <c r="TRT12" s="755"/>
      <c r="TRU12" s="755"/>
      <c r="TRV12" s="755"/>
      <c r="TRW12" s="755"/>
      <c r="TRX12" s="755"/>
      <c r="TRY12" s="755"/>
      <c r="TRZ12" s="755"/>
      <c r="TSA12" s="755"/>
      <c r="TSB12" s="755"/>
      <c r="TSC12" s="755"/>
      <c r="TSD12" s="755"/>
      <c r="TSE12" s="755"/>
      <c r="TSF12" s="755"/>
      <c r="TSG12" s="755"/>
      <c r="TSH12" s="755"/>
      <c r="TSI12" s="755"/>
      <c r="TSJ12" s="755"/>
      <c r="TSK12" s="755"/>
      <c r="TSL12" s="755"/>
      <c r="TSM12" s="755"/>
      <c r="TSN12" s="755"/>
      <c r="TSO12" s="755"/>
      <c r="TSP12" s="755"/>
      <c r="TSQ12" s="755"/>
      <c r="TSR12" s="755"/>
      <c r="TSS12" s="755"/>
      <c r="TST12" s="755"/>
      <c r="TSU12" s="755"/>
      <c r="TSV12" s="755"/>
      <c r="TSW12" s="755"/>
      <c r="TSX12" s="755"/>
      <c r="TSY12" s="755"/>
      <c r="TSZ12" s="755"/>
      <c r="TTA12" s="755"/>
      <c r="TTB12" s="755"/>
      <c r="TTC12" s="755"/>
      <c r="TTD12" s="755"/>
      <c r="TTE12" s="755"/>
      <c r="TTF12" s="755"/>
      <c r="TTG12" s="755"/>
      <c r="TTH12" s="755"/>
      <c r="TTI12" s="755"/>
      <c r="TTJ12" s="755"/>
      <c r="TTK12" s="755"/>
      <c r="TTL12" s="755"/>
      <c r="TTM12" s="755"/>
      <c r="TTN12" s="755"/>
      <c r="TTO12" s="755"/>
      <c r="TTP12" s="755"/>
      <c r="TTQ12" s="755"/>
      <c r="TTR12" s="755"/>
      <c r="TTS12" s="755"/>
      <c r="TTT12" s="755"/>
      <c r="TTU12" s="755"/>
      <c r="TTV12" s="755"/>
      <c r="TTW12" s="755"/>
      <c r="TTX12" s="755"/>
      <c r="TTY12" s="755"/>
      <c r="TTZ12" s="755"/>
      <c r="TUA12" s="755"/>
      <c r="TUB12" s="755"/>
      <c r="TUC12" s="755"/>
      <c r="TUD12" s="755"/>
      <c r="TUE12" s="755"/>
      <c r="TUF12" s="755"/>
      <c r="TUG12" s="755"/>
      <c r="TUH12" s="755"/>
      <c r="TUI12" s="755"/>
      <c r="TUJ12" s="755"/>
      <c r="TUK12" s="755"/>
      <c r="TUL12" s="755"/>
      <c r="TUM12" s="755"/>
      <c r="TUN12" s="755"/>
      <c r="TUO12" s="755"/>
      <c r="TUP12" s="755"/>
      <c r="TUQ12" s="755"/>
      <c r="TUR12" s="755"/>
      <c r="TUS12" s="755"/>
      <c r="TUT12" s="755"/>
      <c r="TUU12" s="755"/>
      <c r="TUV12" s="755"/>
      <c r="TUW12" s="755"/>
      <c r="TUX12" s="755"/>
      <c r="TUY12" s="755"/>
      <c r="TUZ12" s="755"/>
      <c r="TVA12" s="755"/>
      <c r="TVB12" s="755"/>
      <c r="TVC12" s="755"/>
      <c r="TVD12" s="755"/>
      <c r="TVE12" s="755"/>
      <c r="TVF12" s="755"/>
      <c r="TVG12" s="755"/>
      <c r="TVH12" s="755"/>
      <c r="TVI12" s="755"/>
      <c r="TVJ12" s="755"/>
      <c r="TVK12" s="755"/>
      <c r="TVL12" s="755"/>
      <c r="TVM12" s="755"/>
      <c r="TVN12" s="755"/>
      <c r="TVO12" s="755"/>
      <c r="TVP12" s="755"/>
      <c r="TVQ12" s="755"/>
      <c r="TVR12" s="755"/>
      <c r="TVS12" s="755"/>
      <c r="TVT12" s="755"/>
      <c r="TVU12" s="755"/>
      <c r="TVV12" s="755"/>
      <c r="TVW12" s="755"/>
      <c r="TVX12" s="755"/>
      <c r="TVY12" s="755"/>
      <c r="TVZ12" s="755"/>
      <c r="TWA12" s="755"/>
      <c r="TWB12" s="755"/>
      <c r="TWC12" s="755"/>
      <c r="TWD12" s="755"/>
      <c r="TWE12" s="755"/>
      <c r="TWF12" s="755"/>
      <c r="TWG12" s="755"/>
      <c r="TWH12" s="755"/>
      <c r="TWI12" s="755"/>
      <c r="TWJ12" s="755"/>
      <c r="TWK12" s="755"/>
      <c r="TWL12" s="755"/>
      <c r="TWM12" s="755"/>
      <c r="TWN12" s="755"/>
      <c r="TWO12" s="755"/>
      <c r="TWP12" s="755"/>
      <c r="TWQ12" s="755"/>
      <c r="TWR12" s="755"/>
      <c r="TWS12" s="755"/>
      <c r="TWT12" s="755"/>
      <c r="TWU12" s="755"/>
      <c r="TWV12" s="755"/>
      <c r="TWW12" s="755"/>
      <c r="TWX12" s="755"/>
      <c r="TWY12" s="755"/>
      <c r="TWZ12" s="755"/>
      <c r="TXA12" s="755"/>
      <c r="TXB12" s="755"/>
      <c r="TXC12" s="755"/>
      <c r="TXD12" s="755"/>
      <c r="TXE12" s="755"/>
      <c r="TXF12" s="755"/>
      <c r="TXG12" s="755"/>
      <c r="TXH12" s="755"/>
      <c r="TXI12" s="755"/>
      <c r="TXJ12" s="755"/>
      <c r="TXK12" s="755"/>
      <c r="TXL12" s="755"/>
      <c r="TXM12" s="755"/>
      <c r="TXN12" s="755"/>
      <c r="TXO12" s="755"/>
      <c r="TXP12" s="755"/>
      <c r="TXQ12" s="755"/>
      <c r="TXR12" s="755"/>
      <c r="TXS12" s="755"/>
      <c r="TXT12" s="755"/>
      <c r="TXU12" s="755"/>
      <c r="TXV12" s="755"/>
      <c r="TXW12" s="755"/>
      <c r="TXX12" s="755"/>
      <c r="TXY12" s="755"/>
      <c r="TXZ12" s="755"/>
      <c r="TYA12" s="755"/>
      <c r="TYB12" s="755"/>
      <c r="TYC12" s="755"/>
      <c r="TYD12" s="755"/>
      <c r="TYE12" s="755"/>
      <c r="TYF12" s="755"/>
      <c r="TYG12" s="755"/>
      <c r="TYH12" s="755"/>
      <c r="TYI12" s="755"/>
      <c r="TYJ12" s="755"/>
      <c r="TYK12" s="755"/>
      <c r="TYL12" s="755"/>
      <c r="TYM12" s="755"/>
      <c r="TYN12" s="755"/>
      <c r="TYO12" s="755"/>
      <c r="TYP12" s="755"/>
      <c r="TYQ12" s="755"/>
      <c r="TYR12" s="755"/>
      <c r="TYS12" s="755"/>
      <c r="TYT12" s="755"/>
      <c r="TYU12" s="755"/>
      <c r="TYV12" s="755"/>
      <c r="TYW12" s="755"/>
      <c r="TYX12" s="755"/>
      <c r="TYY12" s="755"/>
      <c r="TYZ12" s="755"/>
      <c r="TZA12" s="755"/>
      <c r="TZB12" s="755"/>
      <c r="TZC12" s="755"/>
      <c r="TZD12" s="755"/>
      <c r="TZE12" s="755"/>
      <c r="TZF12" s="755"/>
      <c r="TZG12" s="755"/>
      <c r="TZH12" s="755"/>
      <c r="TZI12" s="755"/>
      <c r="TZJ12" s="755"/>
      <c r="TZK12" s="755"/>
      <c r="TZL12" s="755"/>
      <c r="TZM12" s="755"/>
      <c r="TZN12" s="755"/>
      <c r="TZO12" s="755"/>
      <c r="TZP12" s="755"/>
      <c r="TZQ12" s="755"/>
      <c r="TZR12" s="755"/>
      <c r="TZS12" s="755"/>
      <c r="TZT12" s="755"/>
      <c r="TZU12" s="755"/>
      <c r="TZV12" s="755"/>
      <c r="TZW12" s="755"/>
      <c r="TZX12" s="755"/>
      <c r="TZY12" s="755"/>
      <c r="TZZ12" s="755"/>
      <c r="UAA12" s="755"/>
      <c r="UAB12" s="755"/>
      <c r="UAC12" s="755"/>
      <c r="UAD12" s="755"/>
      <c r="UAE12" s="755"/>
      <c r="UAF12" s="755"/>
      <c r="UAG12" s="755"/>
      <c r="UAH12" s="755"/>
      <c r="UAI12" s="755"/>
      <c r="UAJ12" s="755"/>
      <c r="UAK12" s="755"/>
      <c r="UAL12" s="755"/>
      <c r="UAM12" s="755"/>
      <c r="UAN12" s="755"/>
      <c r="UAO12" s="755"/>
      <c r="UAP12" s="755"/>
      <c r="UAQ12" s="755"/>
      <c r="UAR12" s="755"/>
      <c r="UAS12" s="755"/>
      <c r="UAT12" s="755"/>
      <c r="UAU12" s="755"/>
      <c r="UAV12" s="755"/>
      <c r="UAW12" s="755"/>
      <c r="UAX12" s="755"/>
      <c r="UAY12" s="755"/>
      <c r="UAZ12" s="755"/>
      <c r="UBA12" s="755"/>
      <c r="UBB12" s="755"/>
      <c r="UBC12" s="755"/>
      <c r="UBD12" s="755"/>
      <c r="UBE12" s="755"/>
      <c r="UBF12" s="755"/>
      <c r="UBG12" s="755"/>
      <c r="UBH12" s="755"/>
      <c r="UBI12" s="755"/>
      <c r="UBJ12" s="755"/>
      <c r="UBK12" s="755"/>
      <c r="UBL12" s="755"/>
      <c r="UBM12" s="755"/>
      <c r="UBN12" s="755"/>
      <c r="UBO12" s="755"/>
      <c r="UBP12" s="755"/>
      <c r="UBQ12" s="755"/>
      <c r="UBR12" s="755"/>
      <c r="UBS12" s="755"/>
      <c r="UBT12" s="755"/>
      <c r="UBU12" s="755"/>
      <c r="UBV12" s="755"/>
      <c r="UBW12" s="755"/>
      <c r="UBX12" s="755"/>
      <c r="UBY12" s="755"/>
      <c r="UBZ12" s="755"/>
      <c r="UCA12" s="755"/>
      <c r="UCB12" s="755"/>
      <c r="UCC12" s="755"/>
      <c r="UCD12" s="755"/>
      <c r="UCE12" s="755"/>
      <c r="UCF12" s="755"/>
      <c r="UCG12" s="755"/>
      <c r="UCH12" s="755"/>
      <c r="UCI12" s="755"/>
      <c r="UCJ12" s="755"/>
      <c r="UCK12" s="755"/>
      <c r="UCL12" s="755"/>
      <c r="UCM12" s="755"/>
      <c r="UCN12" s="755"/>
      <c r="UCO12" s="755"/>
      <c r="UCP12" s="755"/>
      <c r="UCQ12" s="755"/>
      <c r="UCR12" s="755"/>
      <c r="UCS12" s="755"/>
      <c r="UCT12" s="755"/>
      <c r="UCU12" s="755"/>
      <c r="UCV12" s="755"/>
      <c r="UCW12" s="755"/>
      <c r="UCX12" s="755"/>
      <c r="UCY12" s="755"/>
      <c r="UCZ12" s="755"/>
      <c r="UDA12" s="755"/>
      <c r="UDB12" s="755"/>
      <c r="UDC12" s="755"/>
      <c r="UDD12" s="755"/>
      <c r="UDE12" s="755"/>
      <c r="UDF12" s="755"/>
      <c r="UDG12" s="755"/>
      <c r="UDH12" s="755"/>
      <c r="UDI12" s="755"/>
      <c r="UDJ12" s="755"/>
      <c r="UDK12" s="755"/>
      <c r="UDL12" s="755"/>
      <c r="UDM12" s="755"/>
      <c r="UDN12" s="755"/>
      <c r="UDO12" s="755"/>
      <c r="UDP12" s="755"/>
      <c r="UDQ12" s="755"/>
      <c r="UDR12" s="755"/>
      <c r="UDS12" s="755"/>
      <c r="UDT12" s="755"/>
      <c r="UDU12" s="755"/>
      <c r="UDV12" s="755"/>
      <c r="UDW12" s="755"/>
      <c r="UDX12" s="755"/>
      <c r="UDY12" s="755"/>
      <c r="UDZ12" s="755"/>
      <c r="UEA12" s="755"/>
      <c r="UEB12" s="755"/>
      <c r="UEC12" s="755"/>
      <c r="UED12" s="755"/>
      <c r="UEE12" s="755"/>
      <c r="UEF12" s="755"/>
      <c r="UEG12" s="755"/>
      <c r="UEH12" s="755"/>
      <c r="UEI12" s="755"/>
      <c r="UEJ12" s="755"/>
      <c r="UEK12" s="755"/>
      <c r="UEL12" s="755"/>
      <c r="UEM12" s="755"/>
      <c r="UEN12" s="755"/>
      <c r="UEO12" s="755"/>
      <c r="UEP12" s="755"/>
      <c r="UEQ12" s="755"/>
      <c r="UER12" s="755"/>
      <c r="UES12" s="755"/>
      <c r="UET12" s="755"/>
      <c r="UEU12" s="755"/>
      <c r="UEV12" s="755"/>
      <c r="UEW12" s="755"/>
      <c r="UEX12" s="755"/>
      <c r="UEY12" s="755"/>
      <c r="UEZ12" s="755"/>
      <c r="UFA12" s="755"/>
      <c r="UFB12" s="755"/>
      <c r="UFC12" s="755"/>
      <c r="UFD12" s="755"/>
      <c r="UFE12" s="755"/>
      <c r="UFF12" s="755"/>
      <c r="UFG12" s="755"/>
      <c r="UFH12" s="755"/>
      <c r="UFI12" s="755"/>
      <c r="UFJ12" s="755"/>
      <c r="UFK12" s="755"/>
      <c r="UFL12" s="755"/>
      <c r="UFM12" s="755"/>
      <c r="UFN12" s="755"/>
      <c r="UFO12" s="755"/>
      <c r="UFP12" s="755"/>
      <c r="UFQ12" s="755"/>
      <c r="UFR12" s="755"/>
      <c r="UFS12" s="755"/>
      <c r="UFT12" s="755"/>
      <c r="UFU12" s="755"/>
      <c r="UFV12" s="755"/>
      <c r="UFW12" s="755"/>
      <c r="UFX12" s="755"/>
      <c r="UFY12" s="755"/>
      <c r="UFZ12" s="755"/>
      <c r="UGA12" s="755"/>
      <c r="UGB12" s="755"/>
      <c r="UGC12" s="755"/>
      <c r="UGD12" s="755"/>
      <c r="UGE12" s="755"/>
      <c r="UGF12" s="755"/>
      <c r="UGG12" s="755"/>
      <c r="UGH12" s="755"/>
      <c r="UGI12" s="755"/>
      <c r="UGJ12" s="755"/>
      <c r="UGK12" s="755"/>
      <c r="UGL12" s="755"/>
      <c r="UGM12" s="755"/>
      <c r="UGN12" s="755"/>
      <c r="UGO12" s="755"/>
      <c r="UGP12" s="755"/>
      <c r="UGQ12" s="755"/>
      <c r="UGR12" s="755"/>
      <c r="UGS12" s="755"/>
      <c r="UGT12" s="755"/>
      <c r="UGU12" s="755"/>
      <c r="UGV12" s="755"/>
      <c r="UGW12" s="755"/>
      <c r="UGX12" s="755"/>
      <c r="UGY12" s="755"/>
      <c r="UGZ12" s="755"/>
      <c r="UHA12" s="755"/>
      <c r="UHB12" s="755"/>
      <c r="UHC12" s="755"/>
      <c r="UHD12" s="755"/>
      <c r="UHE12" s="755"/>
      <c r="UHF12" s="755"/>
      <c r="UHG12" s="755"/>
      <c r="UHH12" s="755"/>
      <c r="UHI12" s="755"/>
      <c r="UHJ12" s="755"/>
      <c r="UHK12" s="755"/>
      <c r="UHL12" s="755"/>
      <c r="UHM12" s="755"/>
      <c r="UHN12" s="755"/>
      <c r="UHO12" s="755"/>
      <c r="UHP12" s="755"/>
      <c r="UHQ12" s="755"/>
      <c r="UHR12" s="755"/>
      <c r="UHS12" s="755"/>
      <c r="UHT12" s="755"/>
      <c r="UHU12" s="755"/>
      <c r="UHV12" s="755"/>
      <c r="UHW12" s="755"/>
      <c r="UHX12" s="755"/>
      <c r="UHY12" s="755"/>
      <c r="UHZ12" s="755"/>
      <c r="UIA12" s="755"/>
      <c r="UIB12" s="755"/>
      <c r="UIC12" s="755"/>
      <c r="UID12" s="755"/>
      <c r="UIE12" s="755"/>
      <c r="UIF12" s="755"/>
      <c r="UIG12" s="755"/>
      <c r="UIH12" s="755"/>
      <c r="UII12" s="755"/>
      <c r="UIJ12" s="755"/>
      <c r="UIK12" s="755"/>
      <c r="UIL12" s="755"/>
      <c r="UIM12" s="755"/>
      <c r="UIN12" s="755"/>
      <c r="UIO12" s="755"/>
      <c r="UIP12" s="755"/>
      <c r="UIQ12" s="755"/>
      <c r="UIR12" s="755"/>
      <c r="UIS12" s="755"/>
      <c r="UIT12" s="755"/>
      <c r="UIU12" s="755"/>
      <c r="UIV12" s="755"/>
      <c r="UIW12" s="755"/>
      <c r="UIX12" s="755"/>
      <c r="UIY12" s="755"/>
      <c r="UIZ12" s="755"/>
      <c r="UJA12" s="755"/>
      <c r="UJB12" s="755"/>
      <c r="UJC12" s="755"/>
      <c r="UJD12" s="755"/>
      <c r="UJE12" s="755"/>
      <c r="UJF12" s="755"/>
      <c r="UJG12" s="755"/>
      <c r="UJH12" s="755"/>
      <c r="UJI12" s="755"/>
      <c r="UJJ12" s="755"/>
      <c r="UJK12" s="755"/>
      <c r="UJL12" s="755"/>
      <c r="UJM12" s="755"/>
      <c r="UJN12" s="755"/>
      <c r="UJO12" s="755"/>
      <c r="UJP12" s="755"/>
      <c r="UJQ12" s="755"/>
      <c r="UJR12" s="755"/>
      <c r="UJS12" s="755"/>
      <c r="UJT12" s="755"/>
      <c r="UJU12" s="755"/>
      <c r="UJV12" s="755"/>
      <c r="UJW12" s="755"/>
      <c r="UJX12" s="755"/>
      <c r="UJY12" s="755"/>
      <c r="UJZ12" s="755"/>
      <c r="UKA12" s="755"/>
      <c r="UKB12" s="755"/>
      <c r="UKC12" s="755"/>
      <c r="UKD12" s="755"/>
      <c r="UKE12" s="755"/>
      <c r="UKF12" s="755"/>
      <c r="UKG12" s="755"/>
      <c r="UKH12" s="755"/>
      <c r="UKI12" s="755"/>
      <c r="UKJ12" s="755"/>
      <c r="UKK12" s="755"/>
      <c r="UKL12" s="755"/>
      <c r="UKM12" s="755"/>
      <c r="UKN12" s="755"/>
      <c r="UKO12" s="755"/>
      <c r="UKP12" s="755"/>
      <c r="UKQ12" s="755"/>
      <c r="UKR12" s="755"/>
      <c r="UKS12" s="755"/>
      <c r="UKT12" s="755"/>
      <c r="UKU12" s="755"/>
      <c r="UKV12" s="755"/>
      <c r="UKW12" s="755"/>
      <c r="UKX12" s="755"/>
      <c r="UKY12" s="755"/>
      <c r="UKZ12" s="755"/>
      <c r="ULA12" s="755"/>
      <c r="ULB12" s="755"/>
      <c r="ULC12" s="755"/>
      <c r="ULD12" s="755"/>
      <c r="ULE12" s="755"/>
      <c r="ULF12" s="755"/>
      <c r="ULG12" s="755"/>
      <c r="ULH12" s="755"/>
      <c r="ULI12" s="755"/>
      <c r="ULJ12" s="755"/>
      <c r="ULK12" s="755"/>
      <c r="ULL12" s="755"/>
      <c r="ULM12" s="755"/>
      <c r="ULN12" s="755"/>
      <c r="ULO12" s="755"/>
      <c r="ULP12" s="755"/>
      <c r="ULQ12" s="755"/>
      <c r="ULR12" s="755"/>
      <c r="ULS12" s="755"/>
      <c r="ULT12" s="755"/>
      <c r="ULU12" s="755"/>
      <c r="ULV12" s="755"/>
      <c r="ULW12" s="755"/>
      <c r="ULX12" s="755"/>
      <c r="ULY12" s="755"/>
      <c r="ULZ12" s="755"/>
      <c r="UMA12" s="755"/>
      <c r="UMB12" s="755"/>
      <c r="UMC12" s="755"/>
      <c r="UMD12" s="755"/>
      <c r="UME12" s="755"/>
      <c r="UMF12" s="755"/>
      <c r="UMG12" s="755"/>
      <c r="UMH12" s="755"/>
      <c r="UMI12" s="755"/>
      <c r="UMJ12" s="755"/>
      <c r="UMK12" s="755"/>
      <c r="UML12" s="755"/>
      <c r="UMM12" s="755"/>
      <c r="UMN12" s="755"/>
      <c r="UMO12" s="755"/>
      <c r="UMP12" s="755"/>
      <c r="UMQ12" s="755"/>
      <c r="UMR12" s="755"/>
      <c r="UMS12" s="755"/>
      <c r="UMT12" s="755"/>
      <c r="UMU12" s="755"/>
      <c r="UMV12" s="755"/>
      <c r="UMW12" s="755"/>
      <c r="UMX12" s="755"/>
      <c r="UMY12" s="755"/>
      <c r="UMZ12" s="755"/>
      <c r="UNA12" s="755"/>
      <c r="UNB12" s="755"/>
      <c r="UNC12" s="755"/>
      <c r="UND12" s="755"/>
      <c r="UNE12" s="755"/>
      <c r="UNF12" s="755"/>
      <c r="UNG12" s="755"/>
      <c r="UNH12" s="755"/>
      <c r="UNI12" s="755"/>
      <c r="UNJ12" s="755"/>
      <c r="UNK12" s="755"/>
      <c r="UNL12" s="755"/>
      <c r="UNM12" s="755"/>
      <c r="UNN12" s="755"/>
      <c r="UNO12" s="755"/>
      <c r="UNP12" s="755"/>
      <c r="UNQ12" s="755"/>
      <c r="UNR12" s="755"/>
      <c r="UNS12" s="755"/>
      <c r="UNT12" s="755"/>
      <c r="UNU12" s="755"/>
      <c r="UNV12" s="755"/>
      <c r="UNW12" s="755"/>
      <c r="UNX12" s="755"/>
      <c r="UNY12" s="755"/>
      <c r="UNZ12" s="755"/>
      <c r="UOA12" s="755"/>
      <c r="UOB12" s="755"/>
      <c r="UOC12" s="755"/>
      <c r="UOD12" s="755"/>
      <c r="UOE12" s="755"/>
      <c r="UOF12" s="755"/>
      <c r="UOG12" s="755"/>
      <c r="UOH12" s="755"/>
      <c r="UOI12" s="755"/>
      <c r="UOJ12" s="755"/>
      <c r="UOK12" s="755"/>
      <c r="UOL12" s="755"/>
      <c r="UOM12" s="755"/>
      <c r="UON12" s="755"/>
      <c r="UOO12" s="755"/>
      <c r="UOP12" s="755"/>
      <c r="UOQ12" s="755"/>
      <c r="UOR12" s="755"/>
      <c r="UOS12" s="755"/>
      <c r="UOT12" s="755"/>
      <c r="UOU12" s="755"/>
      <c r="UOV12" s="755"/>
      <c r="UOW12" s="755"/>
      <c r="UOX12" s="755"/>
      <c r="UOY12" s="755"/>
      <c r="UOZ12" s="755"/>
      <c r="UPA12" s="755"/>
      <c r="UPB12" s="755"/>
      <c r="UPC12" s="755"/>
      <c r="UPD12" s="755"/>
      <c r="UPE12" s="755"/>
      <c r="UPF12" s="755"/>
      <c r="UPG12" s="755"/>
      <c r="UPH12" s="755"/>
      <c r="UPI12" s="755"/>
      <c r="UPJ12" s="755"/>
      <c r="UPK12" s="755"/>
      <c r="UPL12" s="755"/>
      <c r="UPM12" s="755"/>
      <c r="UPN12" s="755"/>
      <c r="UPO12" s="755"/>
      <c r="UPP12" s="755"/>
      <c r="UPQ12" s="755"/>
      <c r="UPR12" s="755"/>
      <c r="UPS12" s="755"/>
      <c r="UPT12" s="755"/>
      <c r="UPU12" s="755"/>
      <c r="UPV12" s="755"/>
      <c r="UPW12" s="755"/>
      <c r="UPX12" s="755"/>
      <c r="UPY12" s="755"/>
      <c r="UPZ12" s="755"/>
      <c r="UQA12" s="755"/>
      <c r="UQB12" s="755"/>
      <c r="UQC12" s="755"/>
      <c r="UQD12" s="755"/>
      <c r="UQE12" s="755"/>
      <c r="UQF12" s="755"/>
      <c r="UQG12" s="755"/>
      <c r="UQH12" s="755"/>
      <c r="UQI12" s="755"/>
      <c r="UQJ12" s="755"/>
      <c r="UQK12" s="755"/>
      <c r="UQL12" s="755"/>
      <c r="UQM12" s="755"/>
      <c r="UQN12" s="755"/>
      <c r="UQO12" s="755"/>
      <c r="UQP12" s="755"/>
      <c r="UQQ12" s="755"/>
      <c r="UQR12" s="755"/>
      <c r="UQS12" s="755"/>
      <c r="UQT12" s="755"/>
      <c r="UQU12" s="755"/>
      <c r="UQV12" s="755"/>
      <c r="UQW12" s="755"/>
      <c r="UQX12" s="755"/>
      <c r="UQY12" s="755"/>
      <c r="UQZ12" s="755"/>
      <c r="URA12" s="755"/>
      <c r="URB12" s="755"/>
      <c r="URC12" s="755"/>
      <c r="URD12" s="755"/>
      <c r="URE12" s="755"/>
      <c r="URF12" s="755"/>
      <c r="URG12" s="755"/>
      <c r="URH12" s="755"/>
      <c r="URI12" s="755"/>
      <c r="URJ12" s="755"/>
      <c r="URK12" s="755"/>
      <c r="URL12" s="755"/>
      <c r="URM12" s="755"/>
      <c r="URN12" s="755"/>
      <c r="URO12" s="755"/>
      <c r="URP12" s="755"/>
      <c r="URQ12" s="755"/>
      <c r="URR12" s="755"/>
      <c r="URS12" s="755"/>
      <c r="URT12" s="755"/>
      <c r="URU12" s="755"/>
      <c r="URV12" s="755"/>
      <c r="URW12" s="755"/>
      <c r="URX12" s="755"/>
      <c r="URY12" s="755"/>
      <c r="URZ12" s="755"/>
      <c r="USA12" s="755"/>
      <c r="USB12" s="755"/>
      <c r="USC12" s="755"/>
      <c r="USD12" s="755"/>
      <c r="USE12" s="755"/>
      <c r="USF12" s="755"/>
      <c r="USG12" s="755"/>
      <c r="USH12" s="755"/>
      <c r="USI12" s="755"/>
      <c r="USJ12" s="755"/>
      <c r="USK12" s="755"/>
      <c r="USL12" s="755"/>
      <c r="USM12" s="755"/>
      <c r="USN12" s="755"/>
      <c r="USO12" s="755"/>
      <c r="USP12" s="755"/>
      <c r="USQ12" s="755"/>
      <c r="USR12" s="755"/>
      <c r="USS12" s="755"/>
      <c r="UST12" s="755"/>
      <c r="USU12" s="755"/>
      <c r="USV12" s="755"/>
      <c r="USW12" s="755"/>
      <c r="USX12" s="755"/>
      <c r="USY12" s="755"/>
      <c r="USZ12" s="755"/>
      <c r="UTA12" s="755"/>
      <c r="UTB12" s="755"/>
      <c r="UTC12" s="755"/>
      <c r="UTD12" s="755"/>
      <c r="UTE12" s="755"/>
      <c r="UTF12" s="755"/>
      <c r="UTG12" s="755"/>
      <c r="UTH12" s="755"/>
      <c r="UTI12" s="755"/>
      <c r="UTJ12" s="755"/>
      <c r="UTK12" s="755"/>
      <c r="UTL12" s="755"/>
      <c r="UTM12" s="755"/>
      <c r="UTN12" s="755"/>
      <c r="UTO12" s="755"/>
      <c r="UTP12" s="755"/>
      <c r="UTQ12" s="755"/>
      <c r="UTR12" s="755"/>
      <c r="UTS12" s="755"/>
      <c r="UTT12" s="755"/>
      <c r="UTU12" s="755"/>
      <c r="UTV12" s="755"/>
      <c r="UTW12" s="755"/>
      <c r="UTX12" s="755"/>
      <c r="UTY12" s="755"/>
      <c r="UTZ12" s="755"/>
      <c r="UUA12" s="755"/>
      <c r="UUB12" s="755"/>
      <c r="UUC12" s="755"/>
      <c r="UUD12" s="755"/>
      <c r="UUE12" s="755"/>
      <c r="UUF12" s="755"/>
      <c r="UUG12" s="755"/>
      <c r="UUH12" s="755"/>
      <c r="UUI12" s="755"/>
      <c r="UUJ12" s="755"/>
      <c r="UUK12" s="755"/>
      <c r="UUL12" s="755"/>
      <c r="UUM12" s="755"/>
      <c r="UUN12" s="755"/>
      <c r="UUO12" s="755"/>
      <c r="UUP12" s="755"/>
      <c r="UUQ12" s="755"/>
      <c r="UUR12" s="755"/>
      <c r="UUS12" s="755"/>
      <c r="UUT12" s="755"/>
      <c r="UUU12" s="755"/>
      <c r="UUV12" s="755"/>
      <c r="UUW12" s="755"/>
      <c r="UUX12" s="755"/>
      <c r="UUY12" s="755"/>
      <c r="UUZ12" s="755"/>
      <c r="UVA12" s="755"/>
      <c r="UVB12" s="755"/>
      <c r="UVC12" s="755"/>
      <c r="UVD12" s="755"/>
      <c r="UVE12" s="755"/>
      <c r="UVF12" s="755"/>
      <c r="UVG12" s="755"/>
      <c r="UVH12" s="755"/>
      <c r="UVI12" s="755"/>
      <c r="UVJ12" s="755"/>
      <c r="UVK12" s="755"/>
      <c r="UVL12" s="755"/>
      <c r="UVM12" s="755"/>
      <c r="UVN12" s="755"/>
      <c r="UVO12" s="755"/>
      <c r="UVP12" s="755"/>
      <c r="UVQ12" s="755"/>
      <c r="UVR12" s="755"/>
      <c r="UVS12" s="755"/>
      <c r="UVT12" s="755"/>
      <c r="UVU12" s="755"/>
      <c r="UVV12" s="755"/>
      <c r="UVW12" s="755"/>
      <c r="UVX12" s="755"/>
      <c r="UVY12" s="755"/>
      <c r="UVZ12" s="755"/>
      <c r="UWA12" s="755"/>
      <c r="UWB12" s="755"/>
      <c r="UWC12" s="755"/>
      <c r="UWD12" s="755"/>
      <c r="UWE12" s="755"/>
      <c r="UWF12" s="755"/>
      <c r="UWG12" s="755"/>
      <c r="UWH12" s="755"/>
      <c r="UWI12" s="755"/>
      <c r="UWJ12" s="755"/>
      <c r="UWK12" s="755"/>
      <c r="UWL12" s="755"/>
      <c r="UWM12" s="755"/>
      <c r="UWN12" s="755"/>
      <c r="UWO12" s="755"/>
      <c r="UWP12" s="755"/>
      <c r="UWQ12" s="755"/>
      <c r="UWR12" s="755"/>
      <c r="UWS12" s="755"/>
      <c r="UWT12" s="755"/>
      <c r="UWU12" s="755"/>
      <c r="UWV12" s="755"/>
      <c r="UWW12" s="755"/>
      <c r="UWX12" s="755"/>
      <c r="UWY12" s="755"/>
      <c r="UWZ12" s="755"/>
      <c r="UXA12" s="755"/>
      <c r="UXB12" s="755"/>
      <c r="UXC12" s="755"/>
      <c r="UXD12" s="755"/>
      <c r="UXE12" s="755"/>
      <c r="UXF12" s="755"/>
      <c r="UXG12" s="755"/>
      <c r="UXH12" s="755"/>
      <c r="UXI12" s="755"/>
      <c r="UXJ12" s="755"/>
      <c r="UXK12" s="755"/>
      <c r="UXL12" s="755"/>
      <c r="UXM12" s="755"/>
      <c r="UXN12" s="755"/>
      <c r="UXO12" s="755"/>
      <c r="UXP12" s="755"/>
      <c r="UXQ12" s="755"/>
      <c r="UXR12" s="755"/>
      <c r="UXS12" s="755"/>
      <c r="UXT12" s="755"/>
      <c r="UXU12" s="755"/>
      <c r="UXV12" s="755"/>
      <c r="UXW12" s="755"/>
      <c r="UXX12" s="755"/>
      <c r="UXY12" s="755"/>
      <c r="UXZ12" s="755"/>
      <c r="UYA12" s="755"/>
      <c r="UYB12" s="755"/>
      <c r="UYC12" s="755"/>
      <c r="UYD12" s="755"/>
      <c r="UYE12" s="755"/>
      <c r="UYF12" s="755"/>
      <c r="UYG12" s="755"/>
      <c r="UYH12" s="755"/>
      <c r="UYI12" s="755"/>
      <c r="UYJ12" s="755"/>
      <c r="UYK12" s="755"/>
      <c r="UYL12" s="755"/>
      <c r="UYM12" s="755"/>
      <c r="UYN12" s="755"/>
      <c r="UYO12" s="755"/>
      <c r="UYP12" s="755"/>
      <c r="UYQ12" s="755"/>
      <c r="UYR12" s="755"/>
      <c r="UYS12" s="755"/>
      <c r="UYT12" s="755"/>
      <c r="UYU12" s="755"/>
      <c r="UYV12" s="755"/>
      <c r="UYW12" s="755"/>
      <c r="UYX12" s="755"/>
      <c r="UYY12" s="755"/>
      <c r="UYZ12" s="755"/>
      <c r="UZA12" s="755"/>
      <c r="UZB12" s="755"/>
      <c r="UZC12" s="755"/>
      <c r="UZD12" s="755"/>
      <c r="UZE12" s="755"/>
      <c r="UZF12" s="755"/>
      <c r="UZG12" s="755"/>
      <c r="UZH12" s="755"/>
      <c r="UZI12" s="755"/>
      <c r="UZJ12" s="755"/>
      <c r="UZK12" s="755"/>
      <c r="UZL12" s="755"/>
      <c r="UZM12" s="755"/>
      <c r="UZN12" s="755"/>
      <c r="UZO12" s="755"/>
      <c r="UZP12" s="755"/>
      <c r="UZQ12" s="755"/>
      <c r="UZR12" s="755"/>
      <c r="UZS12" s="755"/>
      <c r="UZT12" s="755"/>
      <c r="UZU12" s="755"/>
      <c r="UZV12" s="755"/>
      <c r="UZW12" s="755"/>
      <c r="UZX12" s="755"/>
      <c r="UZY12" s="755"/>
      <c r="UZZ12" s="755"/>
      <c r="VAA12" s="755"/>
      <c r="VAB12" s="755"/>
      <c r="VAC12" s="755"/>
      <c r="VAD12" s="755"/>
      <c r="VAE12" s="755"/>
      <c r="VAF12" s="755"/>
      <c r="VAG12" s="755"/>
      <c r="VAH12" s="755"/>
      <c r="VAI12" s="755"/>
      <c r="VAJ12" s="755"/>
      <c r="VAK12" s="755"/>
      <c r="VAL12" s="755"/>
      <c r="VAM12" s="755"/>
      <c r="VAN12" s="755"/>
      <c r="VAO12" s="755"/>
      <c r="VAP12" s="755"/>
      <c r="VAQ12" s="755"/>
      <c r="VAR12" s="755"/>
      <c r="VAS12" s="755"/>
      <c r="VAT12" s="755"/>
      <c r="VAU12" s="755"/>
      <c r="VAV12" s="755"/>
      <c r="VAW12" s="755"/>
      <c r="VAX12" s="755"/>
      <c r="VAY12" s="755"/>
      <c r="VAZ12" s="755"/>
      <c r="VBA12" s="755"/>
      <c r="VBB12" s="755"/>
      <c r="VBC12" s="755"/>
      <c r="VBD12" s="755"/>
      <c r="VBE12" s="755"/>
      <c r="VBF12" s="755"/>
      <c r="VBG12" s="755"/>
      <c r="VBH12" s="755"/>
      <c r="VBI12" s="755"/>
      <c r="VBJ12" s="755"/>
      <c r="VBK12" s="755"/>
      <c r="VBL12" s="755"/>
      <c r="VBM12" s="755"/>
      <c r="VBN12" s="755"/>
      <c r="VBO12" s="755"/>
      <c r="VBP12" s="755"/>
      <c r="VBQ12" s="755"/>
      <c r="VBR12" s="755"/>
      <c r="VBS12" s="755"/>
      <c r="VBT12" s="755"/>
      <c r="VBU12" s="755"/>
      <c r="VBV12" s="755"/>
      <c r="VBW12" s="755"/>
      <c r="VBX12" s="755"/>
      <c r="VBY12" s="755"/>
      <c r="VBZ12" s="755"/>
      <c r="VCA12" s="755"/>
      <c r="VCB12" s="755"/>
      <c r="VCC12" s="755"/>
      <c r="VCD12" s="755"/>
      <c r="VCE12" s="755"/>
      <c r="VCF12" s="755"/>
      <c r="VCG12" s="755"/>
      <c r="VCH12" s="755"/>
      <c r="VCI12" s="755"/>
      <c r="VCJ12" s="755"/>
      <c r="VCK12" s="755"/>
      <c r="VCL12" s="755"/>
      <c r="VCM12" s="755"/>
      <c r="VCN12" s="755"/>
      <c r="VCO12" s="755"/>
      <c r="VCP12" s="755"/>
      <c r="VCQ12" s="755"/>
      <c r="VCR12" s="755"/>
      <c r="VCS12" s="755"/>
      <c r="VCT12" s="755"/>
      <c r="VCU12" s="755"/>
      <c r="VCV12" s="755"/>
      <c r="VCW12" s="755"/>
      <c r="VCX12" s="755"/>
      <c r="VCY12" s="755"/>
      <c r="VCZ12" s="755"/>
      <c r="VDA12" s="755"/>
      <c r="VDB12" s="755"/>
      <c r="VDC12" s="755"/>
      <c r="VDD12" s="755"/>
      <c r="VDE12" s="755"/>
      <c r="VDF12" s="755"/>
      <c r="VDG12" s="755"/>
      <c r="VDH12" s="755"/>
      <c r="VDI12" s="755"/>
      <c r="VDJ12" s="755"/>
      <c r="VDK12" s="755"/>
      <c r="VDL12" s="755"/>
      <c r="VDM12" s="755"/>
      <c r="VDN12" s="755"/>
      <c r="VDO12" s="755"/>
      <c r="VDP12" s="755"/>
      <c r="VDQ12" s="755"/>
      <c r="VDR12" s="755"/>
      <c r="VDS12" s="755"/>
      <c r="VDT12" s="755"/>
      <c r="VDU12" s="755"/>
      <c r="VDV12" s="755"/>
      <c r="VDW12" s="755"/>
      <c r="VDX12" s="755"/>
      <c r="VDY12" s="755"/>
      <c r="VDZ12" s="755"/>
      <c r="VEA12" s="755"/>
      <c r="VEB12" s="755"/>
      <c r="VEC12" s="755"/>
      <c r="VED12" s="755"/>
      <c r="VEE12" s="755"/>
      <c r="VEF12" s="755"/>
      <c r="VEG12" s="755"/>
      <c r="VEH12" s="755"/>
      <c r="VEI12" s="755"/>
      <c r="VEJ12" s="755"/>
      <c r="VEK12" s="755"/>
      <c r="VEL12" s="755"/>
      <c r="VEM12" s="755"/>
      <c r="VEN12" s="755"/>
      <c r="VEO12" s="755"/>
      <c r="VEP12" s="755"/>
      <c r="VEQ12" s="755"/>
      <c r="VER12" s="755"/>
      <c r="VES12" s="755"/>
      <c r="VET12" s="755"/>
      <c r="VEU12" s="755"/>
      <c r="VEV12" s="755"/>
      <c r="VEW12" s="755"/>
      <c r="VEX12" s="755"/>
      <c r="VEY12" s="755"/>
      <c r="VEZ12" s="755"/>
      <c r="VFA12" s="755"/>
      <c r="VFB12" s="755"/>
      <c r="VFC12" s="755"/>
      <c r="VFD12" s="755"/>
      <c r="VFE12" s="755"/>
      <c r="VFF12" s="755"/>
      <c r="VFG12" s="755"/>
      <c r="VFH12" s="755"/>
      <c r="VFI12" s="755"/>
      <c r="VFJ12" s="755"/>
      <c r="VFK12" s="755"/>
      <c r="VFL12" s="755"/>
      <c r="VFM12" s="755"/>
      <c r="VFN12" s="755"/>
      <c r="VFO12" s="755"/>
      <c r="VFP12" s="755"/>
      <c r="VFQ12" s="755"/>
      <c r="VFR12" s="755"/>
      <c r="VFS12" s="755"/>
      <c r="VFT12" s="755"/>
      <c r="VFU12" s="755"/>
      <c r="VFV12" s="755"/>
      <c r="VFW12" s="755"/>
      <c r="VFX12" s="755"/>
      <c r="VFY12" s="755"/>
      <c r="VFZ12" s="755"/>
      <c r="VGA12" s="755"/>
      <c r="VGB12" s="755"/>
      <c r="VGC12" s="755"/>
      <c r="VGD12" s="755"/>
      <c r="VGE12" s="755"/>
      <c r="VGF12" s="755"/>
      <c r="VGG12" s="755"/>
      <c r="VGH12" s="755"/>
      <c r="VGI12" s="755"/>
      <c r="VGJ12" s="755"/>
      <c r="VGK12" s="755"/>
      <c r="VGL12" s="755"/>
      <c r="VGM12" s="755"/>
      <c r="VGN12" s="755"/>
      <c r="VGO12" s="755"/>
      <c r="VGP12" s="755"/>
      <c r="VGQ12" s="755"/>
      <c r="VGR12" s="755"/>
      <c r="VGS12" s="755"/>
      <c r="VGT12" s="755"/>
      <c r="VGU12" s="755"/>
      <c r="VGV12" s="755"/>
      <c r="VGW12" s="755"/>
      <c r="VGX12" s="755"/>
      <c r="VGY12" s="755"/>
      <c r="VGZ12" s="755"/>
      <c r="VHA12" s="755"/>
      <c r="VHB12" s="755"/>
      <c r="VHC12" s="755"/>
      <c r="VHD12" s="755"/>
      <c r="VHE12" s="755"/>
      <c r="VHF12" s="755"/>
      <c r="VHG12" s="755"/>
      <c r="VHH12" s="755"/>
      <c r="VHI12" s="755"/>
      <c r="VHJ12" s="755"/>
      <c r="VHK12" s="755"/>
      <c r="VHL12" s="755"/>
      <c r="VHM12" s="755"/>
      <c r="VHN12" s="755"/>
      <c r="VHO12" s="755"/>
      <c r="VHP12" s="755"/>
      <c r="VHQ12" s="755"/>
      <c r="VHR12" s="755"/>
      <c r="VHS12" s="755"/>
      <c r="VHT12" s="755"/>
      <c r="VHU12" s="755"/>
      <c r="VHV12" s="755"/>
      <c r="VHW12" s="755"/>
      <c r="VHX12" s="755"/>
      <c r="VHY12" s="755"/>
      <c r="VHZ12" s="755"/>
      <c r="VIA12" s="755"/>
      <c r="VIB12" s="755"/>
      <c r="VIC12" s="755"/>
      <c r="VID12" s="755"/>
      <c r="VIE12" s="755"/>
      <c r="VIF12" s="755"/>
      <c r="VIG12" s="755"/>
      <c r="VIH12" s="755"/>
      <c r="VII12" s="755"/>
      <c r="VIJ12" s="755"/>
      <c r="VIK12" s="755"/>
      <c r="VIL12" s="755"/>
      <c r="VIM12" s="755"/>
      <c r="VIN12" s="755"/>
      <c r="VIO12" s="755"/>
      <c r="VIP12" s="755"/>
      <c r="VIQ12" s="755"/>
      <c r="VIR12" s="755"/>
      <c r="VIS12" s="755"/>
      <c r="VIT12" s="755"/>
      <c r="VIU12" s="755"/>
      <c r="VIV12" s="755"/>
      <c r="VIW12" s="755"/>
      <c r="VIX12" s="755"/>
      <c r="VIY12" s="755"/>
      <c r="VIZ12" s="755"/>
      <c r="VJA12" s="755"/>
      <c r="VJB12" s="755"/>
      <c r="VJC12" s="755"/>
      <c r="VJD12" s="755"/>
      <c r="VJE12" s="755"/>
      <c r="VJF12" s="755"/>
      <c r="VJG12" s="755"/>
      <c r="VJH12" s="755"/>
      <c r="VJI12" s="755"/>
      <c r="VJJ12" s="755"/>
      <c r="VJK12" s="755"/>
      <c r="VJL12" s="755"/>
      <c r="VJM12" s="755"/>
      <c r="VJN12" s="755"/>
      <c r="VJO12" s="755"/>
      <c r="VJP12" s="755"/>
      <c r="VJQ12" s="755"/>
      <c r="VJR12" s="755"/>
      <c r="VJS12" s="755"/>
      <c r="VJT12" s="755"/>
      <c r="VJU12" s="755"/>
      <c r="VJV12" s="755"/>
      <c r="VJW12" s="755"/>
      <c r="VJX12" s="755"/>
      <c r="VJY12" s="755"/>
      <c r="VJZ12" s="755"/>
      <c r="VKA12" s="755"/>
      <c r="VKB12" s="755"/>
      <c r="VKC12" s="755"/>
      <c r="VKD12" s="755"/>
      <c r="VKE12" s="755"/>
      <c r="VKF12" s="755"/>
      <c r="VKG12" s="755"/>
      <c r="VKH12" s="755"/>
      <c r="VKI12" s="755"/>
      <c r="VKJ12" s="755"/>
      <c r="VKK12" s="755"/>
      <c r="VKL12" s="755"/>
      <c r="VKM12" s="755"/>
      <c r="VKN12" s="755"/>
      <c r="VKO12" s="755"/>
      <c r="VKP12" s="755"/>
      <c r="VKQ12" s="755"/>
      <c r="VKR12" s="755"/>
      <c r="VKS12" s="755"/>
      <c r="VKT12" s="755"/>
      <c r="VKU12" s="755"/>
      <c r="VKV12" s="755"/>
      <c r="VKW12" s="755"/>
      <c r="VKX12" s="755"/>
      <c r="VKY12" s="755"/>
      <c r="VKZ12" s="755"/>
      <c r="VLA12" s="755"/>
      <c r="VLB12" s="755"/>
      <c r="VLC12" s="755"/>
      <c r="VLD12" s="755"/>
      <c r="VLE12" s="755"/>
      <c r="VLF12" s="755"/>
      <c r="VLG12" s="755"/>
      <c r="VLH12" s="755"/>
      <c r="VLI12" s="755"/>
      <c r="VLJ12" s="755"/>
      <c r="VLK12" s="755"/>
      <c r="VLL12" s="755"/>
      <c r="VLM12" s="755"/>
      <c r="VLN12" s="755"/>
      <c r="VLO12" s="755"/>
      <c r="VLP12" s="755"/>
      <c r="VLQ12" s="755"/>
      <c r="VLR12" s="755"/>
      <c r="VLS12" s="755"/>
      <c r="VLT12" s="755"/>
      <c r="VLU12" s="755"/>
      <c r="VLV12" s="755"/>
      <c r="VLW12" s="755"/>
      <c r="VLX12" s="755"/>
      <c r="VLY12" s="755"/>
      <c r="VLZ12" s="755"/>
      <c r="VMA12" s="755"/>
      <c r="VMB12" s="755"/>
      <c r="VMC12" s="755"/>
      <c r="VMD12" s="755"/>
      <c r="VME12" s="755"/>
      <c r="VMF12" s="755"/>
      <c r="VMG12" s="755"/>
      <c r="VMH12" s="755"/>
      <c r="VMI12" s="755"/>
      <c r="VMJ12" s="755"/>
      <c r="VMK12" s="755"/>
      <c r="VML12" s="755"/>
      <c r="VMM12" s="755"/>
      <c r="VMN12" s="755"/>
      <c r="VMO12" s="755"/>
      <c r="VMP12" s="755"/>
      <c r="VMQ12" s="755"/>
      <c r="VMR12" s="755"/>
      <c r="VMS12" s="755"/>
      <c r="VMT12" s="755"/>
      <c r="VMU12" s="755"/>
      <c r="VMV12" s="755"/>
      <c r="VMW12" s="755"/>
      <c r="VMX12" s="755"/>
      <c r="VMY12" s="755"/>
      <c r="VMZ12" s="755"/>
      <c r="VNA12" s="755"/>
      <c r="VNB12" s="755"/>
      <c r="VNC12" s="755"/>
      <c r="VND12" s="755"/>
      <c r="VNE12" s="755"/>
      <c r="VNF12" s="755"/>
      <c r="VNG12" s="755"/>
      <c r="VNH12" s="755"/>
      <c r="VNI12" s="755"/>
      <c r="VNJ12" s="755"/>
      <c r="VNK12" s="755"/>
      <c r="VNL12" s="755"/>
      <c r="VNM12" s="755"/>
      <c r="VNN12" s="755"/>
      <c r="VNO12" s="755"/>
      <c r="VNP12" s="755"/>
      <c r="VNQ12" s="755"/>
      <c r="VNR12" s="755"/>
      <c r="VNS12" s="755"/>
      <c r="VNT12" s="755"/>
      <c r="VNU12" s="755"/>
      <c r="VNV12" s="755"/>
      <c r="VNW12" s="755"/>
      <c r="VNX12" s="755"/>
      <c r="VNY12" s="755"/>
      <c r="VNZ12" s="755"/>
      <c r="VOA12" s="755"/>
      <c r="VOB12" s="755"/>
      <c r="VOC12" s="755"/>
      <c r="VOD12" s="755"/>
      <c r="VOE12" s="755"/>
      <c r="VOF12" s="755"/>
      <c r="VOG12" s="755"/>
      <c r="VOH12" s="755"/>
      <c r="VOI12" s="755"/>
      <c r="VOJ12" s="755"/>
      <c r="VOK12" s="755"/>
      <c r="VOL12" s="755"/>
      <c r="VOM12" s="755"/>
      <c r="VON12" s="755"/>
      <c r="VOO12" s="755"/>
      <c r="VOP12" s="755"/>
      <c r="VOQ12" s="755"/>
      <c r="VOR12" s="755"/>
      <c r="VOS12" s="755"/>
      <c r="VOT12" s="755"/>
      <c r="VOU12" s="755"/>
      <c r="VOV12" s="755"/>
      <c r="VOW12" s="755"/>
      <c r="VOX12" s="755"/>
      <c r="VOY12" s="755"/>
      <c r="VOZ12" s="755"/>
      <c r="VPA12" s="755"/>
      <c r="VPB12" s="755"/>
      <c r="VPC12" s="755"/>
      <c r="VPD12" s="755"/>
      <c r="VPE12" s="755"/>
      <c r="VPF12" s="755"/>
      <c r="VPG12" s="755"/>
      <c r="VPH12" s="755"/>
      <c r="VPI12" s="755"/>
      <c r="VPJ12" s="755"/>
      <c r="VPK12" s="755"/>
      <c r="VPL12" s="755"/>
      <c r="VPM12" s="755"/>
      <c r="VPN12" s="755"/>
      <c r="VPO12" s="755"/>
      <c r="VPP12" s="755"/>
      <c r="VPQ12" s="755"/>
      <c r="VPR12" s="755"/>
      <c r="VPS12" s="755"/>
      <c r="VPT12" s="755"/>
      <c r="VPU12" s="755"/>
      <c r="VPV12" s="755"/>
      <c r="VPW12" s="755"/>
      <c r="VPX12" s="755"/>
      <c r="VPY12" s="755"/>
      <c r="VPZ12" s="755"/>
      <c r="VQA12" s="755"/>
      <c r="VQB12" s="755"/>
      <c r="VQC12" s="755"/>
      <c r="VQD12" s="755"/>
      <c r="VQE12" s="755"/>
      <c r="VQF12" s="755"/>
      <c r="VQG12" s="755"/>
      <c r="VQH12" s="755"/>
      <c r="VQI12" s="755"/>
      <c r="VQJ12" s="755"/>
      <c r="VQK12" s="755"/>
      <c r="VQL12" s="755"/>
      <c r="VQM12" s="755"/>
      <c r="VQN12" s="755"/>
      <c r="VQO12" s="755"/>
      <c r="VQP12" s="755"/>
      <c r="VQQ12" s="755"/>
      <c r="VQR12" s="755"/>
      <c r="VQS12" s="755"/>
      <c r="VQT12" s="755"/>
      <c r="VQU12" s="755"/>
      <c r="VQV12" s="755"/>
      <c r="VQW12" s="755"/>
      <c r="VQX12" s="755"/>
      <c r="VQY12" s="755"/>
      <c r="VQZ12" s="755"/>
      <c r="VRA12" s="755"/>
      <c r="VRB12" s="755"/>
      <c r="VRC12" s="755"/>
      <c r="VRD12" s="755"/>
      <c r="VRE12" s="755"/>
      <c r="VRF12" s="755"/>
      <c r="VRG12" s="755"/>
      <c r="VRH12" s="755"/>
      <c r="VRI12" s="755"/>
      <c r="VRJ12" s="755"/>
      <c r="VRK12" s="755"/>
      <c r="VRL12" s="755"/>
      <c r="VRM12" s="755"/>
      <c r="VRN12" s="755"/>
      <c r="VRO12" s="755"/>
      <c r="VRP12" s="755"/>
      <c r="VRQ12" s="755"/>
      <c r="VRR12" s="755"/>
      <c r="VRS12" s="755"/>
      <c r="VRT12" s="755"/>
      <c r="VRU12" s="755"/>
      <c r="VRV12" s="755"/>
      <c r="VRW12" s="755"/>
      <c r="VRX12" s="755"/>
      <c r="VRY12" s="755"/>
      <c r="VRZ12" s="755"/>
      <c r="VSA12" s="755"/>
      <c r="VSB12" s="755"/>
      <c r="VSC12" s="755"/>
      <c r="VSD12" s="755"/>
      <c r="VSE12" s="755"/>
      <c r="VSF12" s="755"/>
      <c r="VSG12" s="755"/>
      <c r="VSH12" s="755"/>
      <c r="VSI12" s="755"/>
      <c r="VSJ12" s="755"/>
      <c r="VSK12" s="755"/>
      <c r="VSL12" s="755"/>
      <c r="VSM12" s="755"/>
      <c r="VSN12" s="755"/>
      <c r="VSO12" s="755"/>
      <c r="VSP12" s="755"/>
      <c r="VSQ12" s="755"/>
      <c r="VSR12" s="755"/>
      <c r="VSS12" s="755"/>
      <c r="VST12" s="755"/>
      <c r="VSU12" s="755"/>
      <c r="VSV12" s="755"/>
      <c r="VSW12" s="755"/>
      <c r="VSX12" s="755"/>
      <c r="VSY12" s="755"/>
      <c r="VSZ12" s="755"/>
      <c r="VTA12" s="755"/>
      <c r="VTB12" s="755"/>
      <c r="VTC12" s="755"/>
      <c r="VTD12" s="755"/>
      <c r="VTE12" s="755"/>
      <c r="VTF12" s="755"/>
      <c r="VTG12" s="755"/>
      <c r="VTH12" s="755"/>
      <c r="VTI12" s="755"/>
      <c r="VTJ12" s="755"/>
      <c r="VTK12" s="755"/>
      <c r="VTL12" s="755"/>
      <c r="VTM12" s="755"/>
      <c r="VTN12" s="755"/>
      <c r="VTO12" s="755"/>
      <c r="VTP12" s="755"/>
      <c r="VTQ12" s="755"/>
      <c r="VTR12" s="755"/>
      <c r="VTS12" s="755"/>
      <c r="VTT12" s="755"/>
      <c r="VTU12" s="755"/>
      <c r="VTV12" s="755"/>
      <c r="VTW12" s="755"/>
      <c r="VTX12" s="755"/>
      <c r="VTY12" s="755"/>
      <c r="VTZ12" s="755"/>
      <c r="VUA12" s="755"/>
      <c r="VUB12" s="755"/>
      <c r="VUC12" s="755"/>
      <c r="VUD12" s="755"/>
      <c r="VUE12" s="755"/>
      <c r="VUF12" s="755"/>
      <c r="VUG12" s="755"/>
      <c r="VUH12" s="755"/>
      <c r="VUI12" s="755"/>
      <c r="VUJ12" s="755"/>
      <c r="VUK12" s="755"/>
      <c r="VUL12" s="755"/>
      <c r="VUM12" s="755"/>
      <c r="VUN12" s="755"/>
      <c r="VUO12" s="755"/>
      <c r="VUP12" s="755"/>
      <c r="VUQ12" s="755"/>
      <c r="VUR12" s="755"/>
      <c r="VUS12" s="755"/>
      <c r="VUT12" s="755"/>
      <c r="VUU12" s="755"/>
      <c r="VUV12" s="755"/>
      <c r="VUW12" s="755"/>
      <c r="VUX12" s="755"/>
      <c r="VUY12" s="755"/>
      <c r="VUZ12" s="755"/>
      <c r="VVA12" s="755"/>
      <c r="VVB12" s="755"/>
      <c r="VVC12" s="755"/>
      <c r="VVD12" s="755"/>
      <c r="VVE12" s="755"/>
      <c r="VVF12" s="755"/>
      <c r="VVG12" s="755"/>
      <c r="VVH12" s="755"/>
      <c r="VVI12" s="755"/>
      <c r="VVJ12" s="755"/>
      <c r="VVK12" s="755"/>
      <c r="VVL12" s="755"/>
      <c r="VVM12" s="755"/>
      <c r="VVN12" s="755"/>
      <c r="VVO12" s="755"/>
      <c r="VVP12" s="755"/>
      <c r="VVQ12" s="755"/>
      <c r="VVR12" s="755"/>
      <c r="VVS12" s="755"/>
      <c r="VVT12" s="755"/>
      <c r="VVU12" s="755"/>
      <c r="VVV12" s="755"/>
      <c r="VVW12" s="755"/>
      <c r="VVX12" s="755"/>
      <c r="VVY12" s="755"/>
      <c r="VVZ12" s="755"/>
      <c r="VWA12" s="755"/>
      <c r="VWB12" s="755"/>
      <c r="VWC12" s="755"/>
      <c r="VWD12" s="755"/>
      <c r="VWE12" s="755"/>
      <c r="VWF12" s="755"/>
      <c r="VWG12" s="755"/>
      <c r="VWH12" s="755"/>
      <c r="VWI12" s="755"/>
      <c r="VWJ12" s="755"/>
      <c r="VWK12" s="755"/>
      <c r="VWL12" s="755"/>
      <c r="VWM12" s="755"/>
      <c r="VWN12" s="755"/>
      <c r="VWO12" s="755"/>
      <c r="VWP12" s="755"/>
      <c r="VWQ12" s="755"/>
      <c r="VWR12" s="755"/>
      <c r="VWS12" s="755"/>
      <c r="VWT12" s="755"/>
      <c r="VWU12" s="755"/>
      <c r="VWV12" s="755"/>
      <c r="VWW12" s="755"/>
      <c r="VWX12" s="755"/>
      <c r="VWY12" s="755"/>
      <c r="VWZ12" s="755"/>
      <c r="VXA12" s="755"/>
      <c r="VXB12" s="755"/>
      <c r="VXC12" s="755"/>
      <c r="VXD12" s="755"/>
      <c r="VXE12" s="755"/>
      <c r="VXF12" s="755"/>
      <c r="VXG12" s="755"/>
      <c r="VXH12" s="755"/>
      <c r="VXI12" s="755"/>
      <c r="VXJ12" s="755"/>
      <c r="VXK12" s="755"/>
      <c r="VXL12" s="755"/>
      <c r="VXM12" s="755"/>
      <c r="VXN12" s="755"/>
      <c r="VXO12" s="755"/>
      <c r="VXP12" s="755"/>
      <c r="VXQ12" s="755"/>
      <c r="VXR12" s="755"/>
      <c r="VXS12" s="755"/>
      <c r="VXT12" s="755"/>
      <c r="VXU12" s="755"/>
      <c r="VXV12" s="755"/>
      <c r="VXW12" s="755"/>
      <c r="VXX12" s="755"/>
      <c r="VXY12" s="755"/>
      <c r="VXZ12" s="755"/>
      <c r="VYA12" s="755"/>
      <c r="VYB12" s="755"/>
      <c r="VYC12" s="755"/>
      <c r="VYD12" s="755"/>
      <c r="VYE12" s="755"/>
      <c r="VYF12" s="755"/>
      <c r="VYG12" s="755"/>
      <c r="VYH12" s="755"/>
      <c r="VYI12" s="755"/>
      <c r="VYJ12" s="755"/>
      <c r="VYK12" s="755"/>
      <c r="VYL12" s="755"/>
      <c r="VYM12" s="755"/>
      <c r="VYN12" s="755"/>
      <c r="VYO12" s="755"/>
      <c r="VYP12" s="755"/>
      <c r="VYQ12" s="755"/>
      <c r="VYR12" s="755"/>
      <c r="VYS12" s="755"/>
      <c r="VYT12" s="755"/>
      <c r="VYU12" s="755"/>
      <c r="VYV12" s="755"/>
      <c r="VYW12" s="755"/>
      <c r="VYX12" s="755"/>
      <c r="VYY12" s="755"/>
      <c r="VYZ12" s="755"/>
      <c r="VZA12" s="755"/>
      <c r="VZB12" s="755"/>
      <c r="VZC12" s="755"/>
      <c r="VZD12" s="755"/>
      <c r="VZE12" s="755"/>
      <c r="VZF12" s="755"/>
      <c r="VZG12" s="755"/>
      <c r="VZH12" s="755"/>
      <c r="VZI12" s="755"/>
      <c r="VZJ12" s="755"/>
      <c r="VZK12" s="755"/>
      <c r="VZL12" s="755"/>
      <c r="VZM12" s="755"/>
      <c r="VZN12" s="755"/>
      <c r="VZO12" s="755"/>
      <c r="VZP12" s="755"/>
      <c r="VZQ12" s="755"/>
      <c r="VZR12" s="755"/>
      <c r="VZS12" s="755"/>
      <c r="VZT12" s="755"/>
      <c r="VZU12" s="755"/>
      <c r="VZV12" s="755"/>
      <c r="VZW12" s="755"/>
      <c r="VZX12" s="755"/>
      <c r="VZY12" s="755"/>
      <c r="VZZ12" s="755"/>
      <c r="WAA12" s="755"/>
      <c r="WAB12" s="755"/>
      <c r="WAC12" s="755"/>
      <c r="WAD12" s="755"/>
      <c r="WAE12" s="755"/>
      <c r="WAF12" s="755"/>
      <c r="WAG12" s="755"/>
      <c r="WAH12" s="755"/>
      <c r="WAI12" s="755"/>
      <c r="WAJ12" s="755"/>
      <c r="WAK12" s="755"/>
      <c r="WAL12" s="755"/>
      <c r="WAM12" s="755"/>
      <c r="WAN12" s="755"/>
      <c r="WAO12" s="755"/>
      <c r="WAP12" s="755"/>
      <c r="WAQ12" s="755"/>
      <c r="WAR12" s="755"/>
      <c r="WAS12" s="755"/>
      <c r="WAT12" s="755"/>
      <c r="WAU12" s="755"/>
      <c r="WAV12" s="755"/>
      <c r="WAW12" s="755"/>
      <c r="WAX12" s="755"/>
      <c r="WAY12" s="755"/>
      <c r="WAZ12" s="755"/>
      <c r="WBA12" s="755"/>
      <c r="WBB12" s="755"/>
      <c r="WBC12" s="755"/>
      <c r="WBD12" s="755"/>
      <c r="WBE12" s="755"/>
      <c r="WBF12" s="755"/>
      <c r="WBG12" s="755"/>
      <c r="WBH12" s="755"/>
      <c r="WBI12" s="755"/>
      <c r="WBJ12" s="755"/>
      <c r="WBK12" s="755"/>
      <c r="WBL12" s="755"/>
      <c r="WBM12" s="755"/>
      <c r="WBN12" s="755"/>
      <c r="WBO12" s="755"/>
      <c r="WBP12" s="755"/>
      <c r="WBQ12" s="755"/>
      <c r="WBR12" s="755"/>
      <c r="WBS12" s="755"/>
      <c r="WBT12" s="755"/>
      <c r="WBU12" s="755"/>
      <c r="WBV12" s="755"/>
      <c r="WBW12" s="755"/>
      <c r="WBX12" s="755"/>
      <c r="WBY12" s="755"/>
      <c r="WBZ12" s="755"/>
      <c r="WCA12" s="755"/>
      <c r="WCB12" s="755"/>
      <c r="WCC12" s="755"/>
      <c r="WCD12" s="755"/>
      <c r="WCE12" s="755"/>
      <c r="WCF12" s="755"/>
      <c r="WCG12" s="755"/>
      <c r="WCH12" s="755"/>
      <c r="WCI12" s="755"/>
      <c r="WCJ12" s="755"/>
      <c r="WCK12" s="755"/>
      <c r="WCL12" s="755"/>
      <c r="WCM12" s="755"/>
      <c r="WCN12" s="755"/>
      <c r="WCO12" s="755"/>
      <c r="WCP12" s="755"/>
      <c r="WCQ12" s="755"/>
      <c r="WCR12" s="755"/>
      <c r="WCS12" s="755"/>
      <c r="WCT12" s="755"/>
      <c r="WCU12" s="755"/>
      <c r="WCV12" s="755"/>
      <c r="WCW12" s="755"/>
      <c r="WCX12" s="755"/>
      <c r="WCY12" s="755"/>
      <c r="WCZ12" s="755"/>
      <c r="WDA12" s="755"/>
      <c r="WDB12" s="755"/>
      <c r="WDC12" s="755"/>
      <c r="WDD12" s="755"/>
      <c r="WDE12" s="755"/>
      <c r="WDF12" s="755"/>
      <c r="WDG12" s="755"/>
      <c r="WDH12" s="755"/>
      <c r="WDI12" s="755"/>
      <c r="WDJ12" s="755"/>
      <c r="WDK12" s="755"/>
      <c r="WDL12" s="755"/>
      <c r="WDM12" s="755"/>
      <c r="WDN12" s="755"/>
      <c r="WDO12" s="755"/>
      <c r="WDP12" s="755"/>
      <c r="WDQ12" s="755"/>
      <c r="WDR12" s="755"/>
      <c r="WDS12" s="755"/>
      <c r="WDT12" s="755"/>
      <c r="WDU12" s="755"/>
      <c r="WDV12" s="755"/>
      <c r="WDW12" s="755"/>
      <c r="WDX12" s="755"/>
      <c r="WDY12" s="755"/>
      <c r="WDZ12" s="755"/>
      <c r="WEA12" s="755"/>
      <c r="WEB12" s="755"/>
      <c r="WEC12" s="755"/>
      <c r="WED12" s="755"/>
      <c r="WEE12" s="755"/>
      <c r="WEF12" s="755"/>
      <c r="WEG12" s="755"/>
      <c r="WEH12" s="755"/>
      <c r="WEI12" s="755"/>
      <c r="WEJ12" s="755"/>
      <c r="WEK12" s="755"/>
      <c r="WEL12" s="755"/>
      <c r="WEM12" s="755"/>
      <c r="WEN12" s="755"/>
      <c r="WEO12" s="755"/>
      <c r="WEP12" s="755"/>
      <c r="WEQ12" s="755"/>
      <c r="WER12" s="755"/>
      <c r="WES12" s="755"/>
      <c r="WET12" s="755"/>
      <c r="WEU12" s="755"/>
      <c r="WEV12" s="755"/>
      <c r="WEW12" s="755"/>
      <c r="WEX12" s="755"/>
      <c r="WEY12" s="755"/>
      <c r="WEZ12" s="755"/>
      <c r="WFA12" s="755"/>
      <c r="WFB12" s="755"/>
      <c r="WFC12" s="755"/>
      <c r="WFD12" s="755"/>
      <c r="WFE12" s="755"/>
      <c r="WFF12" s="755"/>
      <c r="WFG12" s="755"/>
      <c r="WFH12" s="755"/>
      <c r="WFI12" s="755"/>
      <c r="WFJ12" s="755"/>
      <c r="WFK12" s="755"/>
      <c r="WFL12" s="755"/>
      <c r="WFM12" s="755"/>
      <c r="WFN12" s="755"/>
      <c r="WFO12" s="755"/>
      <c r="WFP12" s="755"/>
      <c r="WFQ12" s="755"/>
      <c r="WFR12" s="755"/>
      <c r="WFS12" s="755"/>
      <c r="WFT12" s="755"/>
      <c r="WFU12" s="755"/>
      <c r="WFV12" s="755"/>
      <c r="WFW12" s="755"/>
      <c r="WFX12" s="755"/>
      <c r="WFY12" s="755"/>
      <c r="WFZ12" s="755"/>
      <c r="WGA12" s="755"/>
      <c r="WGB12" s="755"/>
      <c r="WGC12" s="755"/>
      <c r="WGD12" s="755"/>
      <c r="WGE12" s="755"/>
      <c r="WGF12" s="755"/>
      <c r="WGG12" s="755"/>
      <c r="WGH12" s="755"/>
      <c r="WGI12" s="755"/>
      <c r="WGJ12" s="755"/>
      <c r="WGK12" s="755"/>
      <c r="WGL12" s="755"/>
      <c r="WGM12" s="755"/>
      <c r="WGN12" s="755"/>
      <c r="WGO12" s="755"/>
      <c r="WGP12" s="755"/>
      <c r="WGQ12" s="755"/>
      <c r="WGR12" s="755"/>
      <c r="WGS12" s="755"/>
      <c r="WGT12" s="755"/>
      <c r="WGU12" s="755"/>
      <c r="WGV12" s="755"/>
      <c r="WGW12" s="755"/>
      <c r="WGX12" s="755"/>
      <c r="WGY12" s="755"/>
      <c r="WGZ12" s="755"/>
      <c r="WHA12" s="755"/>
      <c r="WHB12" s="755"/>
      <c r="WHC12" s="755"/>
      <c r="WHD12" s="755"/>
      <c r="WHE12" s="755"/>
      <c r="WHF12" s="755"/>
      <c r="WHG12" s="755"/>
      <c r="WHH12" s="755"/>
      <c r="WHI12" s="755"/>
      <c r="WHJ12" s="755"/>
      <c r="WHK12" s="755"/>
      <c r="WHL12" s="755"/>
      <c r="WHM12" s="755"/>
      <c r="WHN12" s="755"/>
      <c r="WHO12" s="755"/>
      <c r="WHP12" s="755"/>
      <c r="WHQ12" s="755"/>
      <c r="WHR12" s="755"/>
      <c r="WHS12" s="755"/>
      <c r="WHT12" s="755"/>
      <c r="WHU12" s="755"/>
      <c r="WHV12" s="755"/>
      <c r="WHW12" s="755"/>
      <c r="WHX12" s="755"/>
      <c r="WHY12" s="755"/>
      <c r="WHZ12" s="755"/>
      <c r="WIA12" s="755"/>
      <c r="WIB12" s="755"/>
      <c r="WIC12" s="755"/>
      <c r="WID12" s="755"/>
      <c r="WIE12" s="755"/>
      <c r="WIF12" s="755"/>
      <c r="WIG12" s="755"/>
      <c r="WIH12" s="755"/>
      <c r="WII12" s="755"/>
      <c r="WIJ12" s="755"/>
      <c r="WIK12" s="755"/>
      <c r="WIL12" s="755"/>
      <c r="WIM12" s="755"/>
      <c r="WIN12" s="755"/>
      <c r="WIO12" s="755"/>
      <c r="WIP12" s="755"/>
      <c r="WIQ12" s="755"/>
      <c r="WIR12" s="755"/>
      <c r="WIS12" s="755"/>
      <c r="WIT12" s="755"/>
      <c r="WIU12" s="755"/>
      <c r="WIV12" s="755"/>
      <c r="WIW12" s="755"/>
      <c r="WIX12" s="755"/>
      <c r="WIY12" s="755"/>
      <c r="WIZ12" s="755"/>
      <c r="WJA12" s="755"/>
      <c r="WJB12" s="755"/>
      <c r="WJC12" s="755"/>
      <c r="WJD12" s="755"/>
      <c r="WJE12" s="755"/>
      <c r="WJF12" s="755"/>
      <c r="WJG12" s="755"/>
      <c r="WJH12" s="755"/>
      <c r="WJI12" s="755"/>
      <c r="WJJ12" s="755"/>
      <c r="WJK12" s="755"/>
      <c r="WJL12" s="755"/>
      <c r="WJM12" s="755"/>
      <c r="WJN12" s="755"/>
      <c r="WJO12" s="755"/>
      <c r="WJP12" s="755"/>
      <c r="WJQ12" s="755"/>
      <c r="WJR12" s="755"/>
      <c r="WJS12" s="755"/>
      <c r="WJT12" s="755"/>
      <c r="WJU12" s="755"/>
      <c r="WJV12" s="755"/>
      <c r="WJW12" s="755"/>
      <c r="WJX12" s="755"/>
      <c r="WJY12" s="755"/>
      <c r="WJZ12" s="755"/>
      <c r="WKA12" s="755"/>
      <c r="WKB12" s="755"/>
      <c r="WKC12" s="755"/>
      <c r="WKD12" s="755"/>
      <c r="WKE12" s="755"/>
      <c r="WKF12" s="755"/>
      <c r="WKG12" s="755"/>
      <c r="WKH12" s="755"/>
      <c r="WKI12" s="755"/>
      <c r="WKJ12" s="755"/>
      <c r="WKK12" s="755"/>
      <c r="WKL12" s="755"/>
      <c r="WKM12" s="755"/>
      <c r="WKN12" s="755"/>
      <c r="WKO12" s="755"/>
      <c r="WKP12" s="755"/>
      <c r="WKQ12" s="755"/>
      <c r="WKR12" s="755"/>
      <c r="WKS12" s="755"/>
      <c r="WKT12" s="755"/>
      <c r="WKU12" s="755"/>
      <c r="WKV12" s="755"/>
      <c r="WKW12" s="755"/>
      <c r="WKX12" s="755"/>
      <c r="WKY12" s="755"/>
      <c r="WKZ12" s="755"/>
      <c r="WLA12" s="755"/>
      <c r="WLB12" s="755"/>
      <c r="WLC12" s="755"/>
      <c r="WLD12" s="755"/>
      <c r="WLE12" s="755"/>
      <c r="WLF12" s="755"/>
      <c r="WLG12" s="755"/>
      <c r="WLH12" s="755"/>
      <c r="WLI12" s="755"/>
      <c r="WLJ12" s="755"/>
      <c r="WLK12" s="755"/>
      <c r="WLL12" s="755"/>
      <c r="WLM12" s="755"/>
      <c r="WLN12" s="755"/>
      <c r="WLO12" s="755"/>
      <c r="WLP12" s="755"/>
      <c r="WLQ12" s="755"/>
      <c r="WLR12" s="755"/>
      <c r="WLS12" s="755"/>
      <c r="WLT12" s="755"/>
      <c r="WLU12" s="755"/>
      <c r="WLV12" s="755"/>
      <c r="WLW12" s="755"/>
      <c r="WLX12" s="755"/>
      <c r="WLY12" s="755"/>
      <c r="WLZ12" s="755"/>
      <c r="WMA12" s="755"/>
      <c r="WMB12" s="755"/>
      <c r="WMC12" s="755"/>
      <c r="WMD12" s="755"/>
      <c r="WME12" s="755"/>
      <c r="WMF12" s="755"/>
      <c r="WMG12" s="755"/>
      <c r="WMH12" s="755"/>
      <c r="WMI12" s="755"/>
      <c r="WMJ12" s="755"/>
      <c r="WMK12" s="755"/>
      <c r="WML12" s="755"/>
      <c r="WMM12" s="755"/>
      <c r="WMN12" s="755"/>
      <c r="WMO12" s="755"/>
      <c r="WMP12" s="755"/>
      <c r="WMQ12" s="755"/>
      <c r="WMR12" s="755"/>
      <c r="WMS12" s="755"/>
      <c r="WMT12" s="755"/>
      <c r="WMU12" s="755"/>
      <c r="WMV12" s="755"/>
      <c r="WMW12" s="755"/>
      <c r="WMX12" s="755"/>
      <c r="WMY12" s="755"/>
      <c r="WMZ12" s="755"/>
      <c r="WNA12" s="755"/>
      <c r="WNB12" s="755"/>
      <c r="WNC12" s="755"/>
      <c r="WND12" s="755"/>
      <c r="WNE12" s="755"/>
      <c r="WNF12" s="755"/>
      <c r="WNG12" s="755"/>
      <c r="WNH12" s="755"/>
      <c r="WNI12" s="755"/>
      <c r="WNJ12" s="755"/>
      <c r="WNK12" s="755"/>
      <c r="WNL12" s="755"/>
      <c r="WNM12" s="755"/>
      <c r="WNN12" s="755"/>
      <c r="WNO12" s="755"/>
      <c r="WNP12" s="755"/>
      <c r="WNQ12" s="755"/>
      <c r="WNR12" s="755"/>
      <c r="WNS12" s="755"/>
      <c r="WNT12" s="755"/>
      <c r="WNU12" s="755"/>
      <c r="WNV12" s="755"/>
      <c r="WNW12" s="755"/>
      <c r="WNX12" s="755"/>
      <c r="WNY12" s="755"/>
      <c r="WNZ12" s="755"/>
      <c r="WOA12" s="755"/>
      <c r="WOB12" s="755"/>
      <c r="WOC12" s="755"/>
      <c r="WOD12" s="755"/>
      <c r="WOE12" s="755"/>
      <c r="WOF12" s="755"/>
      <c r="WOG12" s="755"/>
      <c r="WOH12" s="755"/>
      <c r="WOI12" s="755"/>
      <c r="WOJ12" s="755"/>
      <c r="WOK12" s="755"/>
      <c r="WOL12" s="755"/>
      <c r="WOM12" s="755"/>
      <c r="WON12" s="755"/>
      <c r="WOO12" s="755"/>
      <c r="WOP12" s="755"/>
      <c r="WOQ12" s="755"/>
      <c r="WOR12" s="755"/>
      <c r="WOS12" s="755"/>
      <c r="WOT12" s="755"/>
      <c r="WOU12" s="755"/>
      <c r="WOV12" s="755"/>
      <c r="WOW12" s="755"/>
      <c r="WOX12" s="755"/>
      <c r="WOY12" s="755"/>
      <c r="WOZ12" s="755"/>
      <c r="WPA12" s="755"/>
      <c r="WPB12" s="755"/>
      <c r="WPC12" s="755"/>
      <c r="WPD12" s="755"/>
      <c r="WPE12" s="755"/>
      <c r="WPF12" s="755"/>
      <c r="WPG12" s="755"/>
      <c r="WPH12" s="755"/>
      <c r="WPI12" s="755"/>
      <c r="WPJ12" s="755"/>
      <c r="WPK12" s="755"/>
      <c r="WPL12" s="755"/>
      <c r="WPM12" s="755"/>
      <c r="WPN12" s="755"/>
      <c r="WPO12" s="755"/>
      <c r="WPP12" s="755"/>
      <c r="WPQ12" s="755"/>
      <c r="WPR12" s="755"/>
      <c r="WPS12" s="755"/>
      <c r="WPT12" s="755"/>
      <c r="WPU12" s="755"/>
      <c r="WPV12" s="755"/>
      <c r="WPW12" s="755"/>
      <c r="WPX12" s="755"/>
      <c r="WPY12" s="755"/>
      <c r="WPZ12" s="755"/>
      <c r="WQA12" s="755"/>
      <c r="WQB12" s="755"/>
      <c r="WQC12" s="755"/>
      <c r="WQD12" s="755"/>
      <c r="WQE12" s="755"/>
      <c r="WQF12" s="755"/>
      <c r="WQG12" s="755"/>
      <c r="WQH12" s="755"/>
      <c r="WQI12" s="755"/>
      <c r="WQJ12" s="755"/>
      <c r="WQK12" s="755"/>
      <c r="WQL12" s="755"/>
      <c r="WQM12" s="755"/>
      <c r="WQN12" s="755"/>
      <c r="WQO12" s="755"/>
      <c r="WQP12" s="755"/>
      <c r="WQQ12" s="755"/>
      <c r="WQR12" s="755"/>
      <c r="WQS12" s="755"/>
      <c r="WQT12" s="755"/>
      <c r="WQU12" s="755"/>
      <c r="WQV12" s="755"/>
      <c r="WQW12" s="755"/>
      <c r="WQX12" s="755"/>
      <c r="WQY12" s="755"/>
      <c r="WQZ12" s="755"/>
      <c r="WRA12" s="755"/>
      <c r="WRB12" s="755"/>
      <c r="WRC12" s="755"/>
      <c r="WRD12" s="755"/>
      <c r="WRE12" s="755"/>
      <c r="WRF12" s="755"/>
      <c r="WRG12" s="755"/>
      <c r="WRH12" s="755"/>
      <c r="WRI12" s="755"/>
      <c r="WRJ12" s="755"/>
      <c r="WRK12" s="755"/>
      <c r="WRL12" s="755"/>
      <c r="WRM12" s="755"/>
      <c r="WRN12" s="755"/>
      <c r="WRO12" s="755"/>
      <c r="WRP12" s="755"/>
      <c r="WRQ12" s="755"/>
      <c r="WRR12" s="755"/>
      <c r="WRS12" s="755"/>
      <c r="WRT12" s="755"/>
      <c r="WRU12" s="755"/>
      <c r="WRV12" s="755"/>
      <c r="WRW12" s="755"/>
      <c r="WRX12" s="755"/>
      <c r="WRY12" s="755"/>
      <c r="WRZ12" s="755"/>
      <c r="WSA12" s="755"/>
      <c r="WSB12" s="755"/>
      <c r="WSC12" s="755"/>
      <c r="WSD12" s="755"/>
      <c r="WSE12" s="755"/>
      <c r="WSF12" s="755"/>
      <c r="WSG12" s="755"/>
      <c r="WSH12" s="755"/>
      <c r="WSI12" s="755"/>
      <c r="WSJ12" s="755"/>
      <c r="WSK12" s="755"/>
      <c r="WSL12" s="755"/>
      <c r="WSM12" s="755"/>
      <c r="WSN12" s="755"/>
      <c r="WSO12" s="755"/>
      <c r="WSP12" s="755"/>
      <c r="WSQ12" s="755"/>
      <c r="WSR12" s="755"/>
      <c r="WSS12" s="755"/>
      <c r="WST12" s="755"/>
      <c r="WSU12" s="755"/>
      <c r="WSV12" s="755"/>
      <c r="WSW12" s="755"/>
      <c r="WSX12" s="755"/>
      <c r="WSY12" s="755"/>
      <c r="WSZ12" s="755"/>
      <c r="WTA12" s="755"/>
      <c r="WTB12" s="755"/>
      <c r="WTC12" s="755"/>
      <c r="WTD12" s="755"/>
      <c r="WTE12" s="755"/>
      <c r="WTF12" s="755"/>
      <c r="WTG12" s="755"/>
      <c r="WTH12" s="755"/>
      <c r="WTI12" s="755"/>
      <c r="WTJ12" s="755"/>
      <c r="WTK12" s="755"/>
      <c r="WTL12" s="755"/>
      <c r="WTM12" s="755"/>
      <c r="WTN12" s="755"/>
      <c r="WTO12" s="755"/>
      <c r="WTP12" s="755"/>
      <c r="WTQ12" s="755"/>
      <c r="WTR12" s="755"/>
      <c r="WTS12" s="755"/>
      <c r="WTT12" s="755"/>
      <c r="WTU12" s="755"/>
      <c r="WTV12" s="755"/>
      <c r="WTW12" s="755"/>
      <c r="WTX12" s="755"/>
      <c r="WTY12" s="755"/>
      <c r="WTZ12" s="755"/>
      <c r="WUA12" s="755"/>
      <c r="WUB12" s="755"/>
      <c r="WUC12" s="755"/>
      <c r="WUD12" s="755"/>
      <c r="WUE12" s="755"/>
      <c r="WUF12" s="755"/>
      <c r="WUG12" s="755"/>
      <c r="WUH12" s="755"/>
      <c r="WUI12" s="755"/>
      <c r="WUJ12" s="755"/>
      <c r="WUK12" s="755"/>
      <c r="WUL12" s="755"/>
      <c r="WUM12" s="755"/>
      <c r="WUN12" s="755"/>
      <c r="WUO12" s="755"/>
      <c r="WUP12" s="755"/>
      <c r="WUQ12" s="755"/>
      <c r="WUR12" s="755"/>
      <c r="WUS12" s="755"/>
      <c r="WUT12" s="755"/>
      <c r="WUU12" s="755"/>
      <c r="WUV12" s="755"/>
      <c r="WUW12" s="755"/>
      <c r="WUX12" s="755"/>
      <c r="WUY12" s="755"/>
      <c r="WUZ12" s="755"/>
      <c r="WVA12" s="755"/>
      <c r="WVB12" s="755"/>
      <c r="WVC12" s="755"/>
      <c r="WVD12" s="755"/>
      <c r="WVE12" s="755"/>
      <c r="WVF12" s="755"/>
      <c r="WVG12" s="755"/>
      <c r="WVH12" s="755"/>
      <c r="WVI12" s="755"/>
      <c r="WVJ12" s="755"/>
      <c r="WVK12" s="755"/>
      <c r="WVL12" s="755"/>
      <c r="WVM12" s="755"/>
      <c r="WVN12" s="755"/>
      <c r="WVO12" s="755"/>
      <c r="WVP12" s="755"/>
      <c r="WVQ12" s="755"/>
      <c r="WVR12" s="755"/>
      <c r="WVS12" s="755"/>
      <c r="WVT12" s="755"/>
      <c r="WVU12" s="755"/>
      <c r="WVV12" s="755"/>
      <c r="WVW12" s="755"/>
      <c r="WVX12" s="755"/>
      <c r="WVY12" s="755"/>
      <c r="WVZ12" s="755"/>
      <c r="WWA12" s="755"/>
      <c r="WWB12" s="755"/>
      <c r="WWC12" s="755"/>
      <c r="WWD12" s="755"/>
      <c r="WWE12" s="755"/>
      <c r="WWF12" s="755"/>
      <c r="WWG12" s="755"/>
      <c r="WWH12" s="755"/>
      <c r="WWI12" s="755"/>
      <c r="WWJ12" s="755"/>
      <c r="WWK12" s="755"/>
      <c r="WWL12" s="755"/>
      <c r="WWM12" s="755"/>
      <c r="WWN12" s="755"/>
      <c r="WWO12" s="755"/>
      <c r="WWP12" s="755"/>
      <c r="WWQ12" s="755"/>
      <c r="WWR12" s="755"/>
      <c r="WWS12" s="755"/>
      <c r="WWT12" s="755"/>
      <c r="WWU12" s="755"/>
      <c r="WWV12" s="755"/>
      <c r="WWW12" s="755"/>
      <c r="WWX12" s="755"/>
      <c r="WWY12" s="755"/>
      <c r="WWZ12" s="755"/>
      <c r="WXA12" s="755"/>
      <c r="WXB12" s="755"/>
      <c r="WXC12" s="755"/>
      <c r="WXD12" s="755"/>
      <c r="WXE12" s="755"/>
      <c r="WXF12" s="755"/>
      <c r="WXG12" s="755"/>
      <c r="WXH12" s="755"/>
      <c r="WXI12" s="755"/>
      <c r="WXJ12" s="755"/>
      <c r="WXK12" s="755"/>
      <c r="WXL12" s="755"/>
      <c r="WXM12" s="755"/>
      <c r="WXN12" s="755"/>
      <c r="WXO12" s="755"/>
      <c r="WXP12" s="755"/>
      <c r="WXQ12" s="755"/>
      <c r="WXR12" s="755"/>
      <c r="WXS12" s="755"/>
      <c r="WXT12" s="755"/>
      <c r="WXU12" s="755"/>
      <c r="WXV12" s="755"/>
      <c r="WXW12" s="755"/>
      <c r="WXX12" s="755"/>
      <c r="WXY12" s="755"/>
      <c r="WXZ12" s="755"/>
      <c r="WYA12" s="755"/>
      <c r="WYB12" s="755"/>
      <c r="WYC12" s="755"/>
      <c r="WYD12" s="755"/>
      <c r="WYE12" s="755"/>
      <c r="WYF12" s="755"/>
      <c r="WYG12" s="755"/>
      <c r="WYH12" s="755"/>
      <c r="WYI12" s="755"/>
      <c r="WYJ12" s="755"/>
      <c r="WYK12" s="755"/>
      <c r="WYL12" s="755"/>
      <c r="WYM12" s="755"/>
      <c r="WYN12" s="755"/>
      <c r="WYO12" s="755"/>
      <c r="WYP12" s="755"/>
      <c r="WYQ12" s="755"/>
      <c r="WYR12" s="755"/>
      <c r="WYS12" s="755"/>
      <c r="WYT12" s="755"/>
      <c r="WYU12" s="755"/>
      <c r="WYV12" s="755"/>
      <c r="WYW12" s="755"/>
      <c r="WYX12" s="755"/>
      <c r="WYY12" s="755"/>
      <c r="WYZ12" s="755"/>
      <c r="WZA12" s="755"/>
      <c r="WZB12" s="755"/>
      <c r="WZC12" s="755"/>
      <c r="WZD12" s="755"/>
      <c r="WZE12" s="755"/>
      <c r="WZF12" s="755"/>
      <c r="WZG12" s="755"/>
      <c r="WZH12" s="755"/>
      <c r="WZI12" s="755"/>
      <c r="WZJ12" s="755"/>
      <c r="WZK12" s="755"/>
      <c r="WZL12" s="755"/>
      <c r="WZM12" s="755"/>
      <c r="WZN12" s="755"/>
      <c r="WZO12" s="755"/>
      <c r="WZP12" s="755"/>
      <c r="WZQ12" s="755"/>
      <c r="WZR12" s="755"/>
      <c r="WZS12" s="755"/>
      <c r="WZT12" s="755"/>
      <c r="WZU12" s="755"/>
      <c r="WZV12" s="755"/>
      <c r="WZW12" s="755"/>
      <c r="WZX12" s="755"/>
      <c r="WZY12" s="755"/>
      <c r="WZZ12" s="755"/>
      <c r="XAA12" s="755"/>
      <c r="XAB12" s="755"/>
      <c r="XAC12" s="755"/>
      <c r="XAD12" s="755"/>
      <c r="XAE12" s="755"/>
      <c r="XAF12" s="755"/>
      <c r="XAG12" s="755"/>
      <c r="XAH12" s="755"/>
      <c r="XAI12" s="755"/>
      <c r="XAJ12" s="755"/>
      <c r="XAK12" s="755"/>
      <c r="XAL12" s="755"/>
      <c r="XAM12" s="755"/>
      <c r="XAN12" s="755"/>
      <c r="XAO12" s="755"/>
      <c r="XAP12" s="755"/>
      <c r="XAQ12" s="755"/>
      <c r="XAR12" s="755"/>
      <c r="XAS12" s="755"/>
      <c r="XAT12" s="755"/>
      <c r="XAU12" s="755"/>
      <c r="XAV12" s="755"/>
      <c r="XAW12" s="755"/>
      <c r="XAX12" s="755"/>
      <c r="XAY12" s="755"/>
      <c r="XAZ12" s="755"/>
      <c r="XBA12" s="755"/>
      <c r="XBB12" s="755"/>
      <c r="XBC12" s="755"/>
      <c r="XBD12" s="755"/>
      <c r="XBE12" s="755"/>
      <c r="XBF12" s="755"/>
      <c r="XBG12" s="755"/>
      <c r="XBH12" s="755"/>
      <c r="XBI12" s="755"/>
      <c r="XBJ12" s="755"/>
      <c r="XBK12" s="755"/>
      <c r="XBL12" s="755"/>
      <c r="XBM12" s="755"/>
      <c r="XBN12" s="755"/>
      <c r="XBO12" s="755"/>
      <c r="XBP12" s="755"/>
      <c r="XBQ12" s="755"/>
      <c r="XBR12" s="755"/>
      <c r="XBS12" s="755"/>
      <c r="XBT12" s="755"/>
      <c r="XBU12" s="755"/>
      <c r="XBV12" s="755"/>
      <c r="XBW12" s="755"/>
      <c r="XBX12" s="755"/>
      <c r="XBY12" s="755"/>
      <c r="XBZ12" s="755"/>
      <c r="XCA12" s="755"/>
      <c r="XCB12" s="755"/>
      <c r="XCC12" s="755"/>
      <c r="XCD12" s="755"/>
      <c r="XCE12" s="755"/>
      <c r="XCF12" s="755"/>
      <c r="XCG12" s="755"/>
      <c r="XCH12" s="755"/>
      <c r="XCI12" s="755"/>
      <c r="XCJ12" s="755"/>
      <c r="XCK12" s="755"/>
      <c r="XCL12" s="755"/>
      <c r="XCM12" s="755"/>
      <c r="XCN12" s="755"/>
      <c r="XCO12" s="755"/>
      <c r="XCP12" s="755"/>
      <c r="XCQ12" s="755"/>
      <c r="XCR12" s="755"/>
      <c r="XCS12" s="755"/>
      <c r="XCT12" s="755"/>
      <c r="XCU12" s="755"/>
      <c r="XCV12" s="755"/>
      <c r="XCW12" s="755"/>
      <c r="XCX12" s="755"/>
      <c r="XCY12" s="755"/>
      <c r="XCZ12" s="755"/>
      <c r="XDA12" s="755"/>
      <c r="XDB12" s="755"/>
      <c r="XDC12" s="755"/>
      <c r="XDD12" s="755"/>
      <c r="XDE12" s="755"/>
      <c r="XDF12" s="755"/>
      <c r="XDG12" s="755"/>
      <c r="XDH12" s="755"/>
      <c r="XDI12" s="755"/>
      <c r="XDJ12" s="755"/>
      <c r="XDK12" s="755"/>
      <c r="XDL12" s="755"/>
      <c r="XDM12" s="755"/>
      <c r="XDN12" s="755"/>
      <c r="XDO12" s="755"/>
      <c r="XDP12" s="755"/>
      <c r="XDQ12" s="755"/>
      <c r="XDR12" s="755"/>
      <c r="XDS12" s="755"/>
      <c r="XDT12" s="755"/>
      <c r="XDU12" s="755"/>
      <c r="XDV12" s="755"/>
      <c r="XDW12" s="755"/>
      <c r="XDX12" s="755"/>
      <c r="XDY12" s="755"/>
      <c r="XDZ12" s="755"/>
      <c r="XEA12" s="755"/>
      <c r="XEB12" s="755"/>
      <c r="XEC12" s="755"/>
      <c r="XED12" s="755"/>
      <c r="XEE12" s="755"/>
      <c r="XEF12" s="755"/>
      <c r="XEG12" s="755"/>
      <c r="XEH12" s="755"/>
      <c r="XEI12" s="755"/>
      <c r="XEJ12" s="755"/>
      <c r="XEK12" s="755"/>
      <c r="XEL12" s="755"/>
      <c r="XEM12" s="755"/>
      <c r="XEN12" s="755"/>
      <c r="XEO12" s="755"/>
      <c r="XEP12" s="755"/>
      <c r="XEQ12" s="755"/>
      <c r="XER12" s="755"/>
      <c r="XES12" s="755"/>
      <c r="XET12" s="755"/>
      <c r="XEU12" s="755"/>
      <c r="XEV12" s="755"/>
      <c r="XEW12" s="755"/>
      <c r="XEX12" s="755"/>
      <c r="XEY12" s="755"/>
      <c r="XEZ12" s="755"/>
      <c r="XFA12" s="755"/>
    </row>
    <row r="13" spans="1:16381" s="248" customFormat="1" ht="15" customHeight="1" x14ac:dyDescent="0.25">
      <c r="A13" s="837"/>
      <c r="B13" s="1157" t="s">
        <v>1073</v>
      </c>
      <c r="C13" s="2134" t="s">
        <v>14</v>
      </c>
      <c r="D13" s="2117" t="str">
        <f>CONCATENATE("Col ", LEFT(ADDRESS(ROW('DefCap-Provisioning'!D8),COLUMN('DefCap-Provisioning'!D8),4), 1))</f>
        <v>Col D</v>
      </c>
      <c r="E13" s="2066" t="str">
        <f>CONCATENATE("Col ", LEFT(ADDRESS(ROW('DefCap-Provisioning'!E8),COLUMN('DefCap-Provisioning'!E8),4), 1))</f>
        <v>Col E</v>
      </c>
      <c r="F13" s="2066" t="str">
        <f>CONCATENATE("Col ", LEFT(ADDRESS(ROW('DefCap-Provisioning'!F8),COLUMN('DefCap-Provisioning'!F8),4), 1))</f>
        <v>Col F</v>
      </c>
      <c r="G13" s="2066" t="str">
        <f>CONCATENATE("Col ", LEFT(ADDRESS(ROW('DefCap-Provisioning'!G8),COLUMN('DefCap-Provisioning'!G8),4), 1))</f>
        <v>Col G</v>
      </c>
      <c r="H13" s="2065" t="str">
        <f>CONCATENATE("Col ", LEFT(ADDRESS(ROW('DefCap-Provisioning'!H8),COLUMN('DefCap-Provisioning'!H8),4), 1))</f>
        <v>Col H</v>
      </c>
      <c r="I13" s="755"/>
      <c r="J13" s="755"/>
      <c r="K13" s="755"/>
      <c r="L13" s="755"/>
      <c r="M13" s="755"/>
      <c r="N13" s="755"/>
      <c r="O13" s="755"/>
      <c r="P13" s="755"/>
      <c r="Q13" s="755"/>
      <c r="R13" s="755"/>
      <c r="S13" s="755"/>
      <c r="T13" s="755"/>
      <c r="U13" s="755"/>
      <c r="V13" s="755"/>
      <c r="AN13" s="838"/>
    </row>
    <row r="14" spans="1:16381" s="248" customFormat="1" ht="15" customHeight="1" x14ac:dyDescent="0.25">
      <c r="A14" s="837"/>
      <c r="B14" s="357" t="s">
        <v>1078</v>
      </c>
      <c r="C14" s="955" t="str">
        <f>'DefCap-Provisioning'!C8</f>
        <v>Check: D7 ≥ DefCap worksheet cell D8</v>
      </c>
      <c r="D14" s="859" t="str">
        <f>'DefCap-Provisioning'!D8</f>
        <v/>
      </c>
      <c r="E14" s="352"/>
      <c r="F14" s="352"/>
      <c r="G14" s="352"/>
      <c r="H14" s="349"/>
      <c r="I14" s="755"/>
      <c r="J14" s="755"/>
      <c r="K14" s="755"/>
      <c r="L14" s="755"/>
      <c r="M14" s="755"/>
      <c r="N14" s="755"/>
      <c r="O14" s="755"/>
      <c r="P14" s="755"/>
      <c r="Q14" s="755"/>
      <c r="R14" s="755"/>
      <c r="S14" s="755"/>
      <c r="T14" s="755"/>
      <c r="U14" s="755"/>
      <c r="V14" s="755"/>
      <c r="AN14" s="838"/>
    </row>
    <row r="15" spans="1:16381" s="248" customFormat="1" ht="15" customHeight="1" x14ac:dyDescent="0.25">
      <c r="A15" s="837"/>
      <c r="B15" s="357" t="s">
        <v>1078</v>
      </c>
      <c r="C15" s="955" t="str">
        <f>'DefCap-Provisioning'!C12</f>
        <v>Check: (D9 + D10 + D11) = D7</v>
      </c>
      <c r="D15" s="859" t="str">
        <f>'DefCap-Provisioning'!D12</f>
        <v/>
      </c>
      <c r="E15" s="352"/>
      <c r="F15" s="352"/>
      <c r="G15" s="352"/>
      <c r="H15" s="349"/>
      <c r="I15" s="755"/>
      <c r="J15" s="755"/>
      <c r="K15" s="755"/>
      <c r="L15" s="755"/>
      <c r="M15" s="755"/>
      <c r="N15" s="755"/>
      <c r="O15" s="755"/>
      <c r="P15" s="755"/>
      <c r="Q15" s="755"/>
      <c r="R15" s="755"/>
      <c r="S15" s="755"/>
      <c r="T15" s="755"/>
      <c r="U15" s="755"/>
      <c r="V15" s="755"/>
      <c r="AN15" s="838"/>
    </row>
    <row r="16" spans="1:16381" s="248" customFormat="1" ht="15" customHeight="1" x14ac:dyDescent="0.25">
      <c r="A16" s="837"/>
      <c r="B16" s="357" t="s">
        <v>1078</v>
      </c>
      <c r="C16" s="955" t="str">
        <f>'DefCap-Provisioning'!C18</f>
        <v>Check: (D15 + D16 + D17) = D14</v>
      </c>
      <c r="D16" s="859" t="str">
        <f>'DefCap-Provisioning'!D18</f>
        <v/>
      </c>
      <c r="E16" s="352"/>
      <c r="F16" s="352"/>
      <c r="G16" s="352"/>
      <c r="H16" s="349"/>
      <c r="I16" s="755"/>
      <c r="J16" s="755"/>
      <c r="K16" s="755"/>
      <c r="L16" s="755"/>
      <c r="M16" s="755"/>
      <c r="N16" s="755"/>
      <c r="O16" s="755"/>
      <c r="P16" s="755"/>
      <c r="Q16" s="755"/>
      <c r="R16" s="755"/>
      <c r="S16" s="755"/>
      <c r="T16" s="755"/>
      <c r="U16" s="755"/>
      <c r="V16" s="755"/>
      <c r="AN16" s="838"/>
    </row>
    <row r="17" spans="1:40" s="248" customFormat="1" ht="15" customHeight="1" x14ac:dyDescent="0.25">
      <c r="A17" s="837"/>
      <c r="B17" s="357" t="s">
        <v>1078</v>
      </c>
      <c r="C17" s="955" t="str">
        <f>'DefCap-Provisioning'!C22</f>
        <v>Check: (D20 + D21) = D19</v>
      </c>
      <c r="D17" s="859" t="str">
        <f>'DefCap-Provisioning'!D22</f>
        <v/>
      </c>
      <c r="E17" s="352"/>
      <c r="F17" s="352"/>
      <c r="G17" s="352"/>
      <c r="H17" s="349"/>
      <c r="I17" s="755"/>
      <c r="J17" s="755"/>
      <c r="K17" s="755"/>
      <c r="L17" s="755"/>
      <c r="M17" s="755"/>
      <c r="N17" s="755"/>
      <c r="O17" s="755"/>
      <c r="P17" s="755"/>
      <c r="Q17" s="755"/>
      <c r="R17" s="755"/>
      <c r="S17" s="755"/>
      <c r="T17" s="755"/>
      <c r="U17" s="755"/>
      <c r="V17" s="755"/>
      <c r="AN17" s="838"/>
    </row>
    <row r="18" spans="1:40" s="248" customFormat="1" ht="15" customHeight="1" x14ac:dyDescent="0.25">
      <c r="A18" s="837"/>
      <c r="B18" s="357" t="s">
        <v>1079</v>
      </c>
      <c r="C18" s="955" t="str">
        <f>'DefCap-Provisioning'!C32</f>
        <v>Check : D30 or D31 &lt;&gt;0</v>
      </c>
      <c r="D18" s="859" t="str">
        <f>'DefCap-Provisioning'!D32</f>
        <v/>
      </c>
      <c r="E18" s="847" t="str">
        <f>'DefCap-Provisioning'!E32</f>
        <v/>
      </c>
      <c r="F18" s="847" t="str">
        <f>'DefCap-Provisioning'!F32</f>
        <v/>
      </c>
      <c r="G18" s="352"/>
      <c r="H18" s="349"/>
      <c r="I18" s="755"/>
      <c r="J18" s="755"/>
      <c r="K18" s="755"/>
      <c r="L18" s="755"/>
      <c r="M18" s="755"/>
      <c r="N18" s="755"/>
      <c r="O18" s="755"/>
      <c r="P18" s="755"/>
      <c r="Q18" s="755"/>
      <c r="R18" s="755"/>
      <c r="S18" s="755"/>
      <c r="T18" s="755"/>
      <c r="U18" s="755"/>
      <c r="V18" s="755"/>
      <c r="AN18" s="838"/>
    </row>
    <row r="19" spans="1:40" s="248" customFormat="1" ht="15" customHeight="1" x14ac:dyDescent="0.25">
      <c r="A19" s="837"/>
      <c r="B19" s="357" t="s">
        <v>1080</v>
      </c>
      <c r="C19" s="955" t="str">
        <f>'DefCap-Provisioning'!H$45 &amp; ": " &amp; 'DefCap-Provisioning'!H$46 &amp; " row" &amp; ROW('DefCap-Provisioning'!H50)</f>
        <v>Check: General + Specific =ECL row50</v>
      </c>
      <c r="D19" s="354"/>
      <c r="E19" s="352"/>
      <c r="F19" s="352"/>
      <c r="G19" s="352"/>
      <c r="H19" s="1071" t="str">
        <f>'DefCap-Provisioning'!H50</f>
        <v/>
      </c>
      <c r="I19" s="755"/>
      <c r="J19" s="755"/>
      <c r="K19" s="755"/>
      <c r="L19" s="755"/>
      <c r="M19" s="755"/>
      <c r="N19" s="755"/>
      <c r="O19" s="755"/>
      <c r="P19" s="755"/>
      <c r="Q19" s="755"/>
      <c r="R19" s="755"/>
      <c r="S19" s="755"/>
      <c r="T19" s="755"/>
      <c r="U19" s="755"/>
      <c r="V19" s="755"/>
      <c r="AN19" s="838"/>
    </row>
    <row r="20" spans="1:40" s="248" customFormat="1" ht="15" customHeight="1" x14ac:dyDescent="0.25">
      <c r="A20" s="837"/>
      <c r="B20" s="357" t="s">
        <v>1080</v>
      </c>
      <c r="C20" s="955" t="str">
        <f>'DefCap-Provisioning'!H$45 &amp; ": " &amp; 'DefCap-Provisioning'!H$46 &amp; " row" &amp; ROW('DefCap-Provisioning'!H51)</f>
        <v>Check: General + Specific =ECL row51</v>
      </c>
      <c r="D20" s="354"/>
      <c r="E20" s="352"/>
      <c r="F20" s="352"/>
      <c r="G20" s="352"/>
      <c r="H20" s="1071" t="str">
        <f>'DefCap-Provisioning'!H51</f>
        <v/>
      </c>
      <c r="I20" s="755"/>
      <c r="J20" s="755"/>
      <c r="K20" s="755"/>
      <c r="L20" s="755"/>
      <c r="M20" s="755"/>
      <c r="N20" s="755"/>
      <c r="O20" s="755"/>
      <c r="P20" s="755"/>
      <c r="Q20" s="755"/>
      <c r="R20" s="755"/>
      <c r="S20" s="755"/>
      <c r="T20" s="755"/>
      <c r="U20" s="755"/>
      <c r="V20" s="755"/>
      <c r="AN20" s="838"/>
    </row>
    <row r="21" spans="1:40" s="248" customFormat="1" ht="15" customHeight="1" x14ac:dyDescent="0.25">
      <c r="A21" s="837"/>
      <c r="B21" s="357" t="s">
        <v>1080</v>
      </c>
      <c r="C21" s="955" t="str">
        <f>'DefCap-Provisioning'!H$45 &amp; ": " &amp; 'DefCap-Provisioning'!H$46 &amp; " row" &amp; ROW('DefCap-Provisioning'!H52)</f>
        <v>Check: General + Specific =ECL row52</v>
      </c>
      <c r="D21" s="354"/>
      <c r="E21" s="352"/>
      <c r="F21" s="352"/>
      <c r="G21" s="352"/>
      <c r="H21" s="1071" t="str">
        <f>'DefCap-Provisioning'!H52</f>
        <v/>
      </c>
      <c r="I21" s="755"/>
      <c r="J21" s="755"/>
      <c r="K21" s="755"/>
      <c r="L21" s="755"/>
      <c r="M21" s="755"/>
      <c r="N21" s="755"/>
      <c r="O21" s="755"/>
      <c r="P21" s="755"/>
      <c r="Q21" s="755"/>
      <c r="R21" s="755"/>
      <c r="S21" s="755"/>
      <c r="T21" s="755"/>
      <c r="U21" s="755"/>
      <c r="V21" s="755"/>
      <c r="AN21" s="838"/>
    </row>
    <row r="22" spans="1:40" s="248" customFormat="1" ht="15" customHeight="1" x14ac:dyDescent="0.25">
      <c r="A22" s="837"/>
      <c r="B22" s="357" t="s">
        <v>1080</v>
      </c>
      <c r="C22" s="955" t="str">
        <f>'DefCap-Provisioning'!H$45 &amp; ": " &amp; 'DefCap-Provisioning'!H$46 &amp; " row" &amp; ROW('DefCap-Provisioning'!H53)</f>
        <v>Check: General + Specific =ECL row53</v>
      </c>
      <c r="D22" s="354"/>
      <c r="E22" s="352"/>
      <c r="F22" s="352"/>
      <c r="G22" s="352"/>
      <c r="H22" s="1071" t="str">
        <f>'DefCap-Provisioning'!H53</f>
        <v/>
      </c>
      <c r="I22" s="755"/>
      <c r="J22" s="755"/>
      <c r="K22" s="755"/>
      <c r="L22" s="755"/>
      <c r="M22" s="755"/>
      <c r="N22" s="755"/>
      <c r="O22" s="755"/>
      <c r="P22" s="755"/>
      <c r="Q22" s="755"/>
      <c r="R22" s="755"/>
      <c r="S22" s="755"/>
      <c r="T22" s="755"/>
      <c r="U22" s="755"/>
      <c r="V22" s="755"/>
      <c r="AN22" s="838"/>
    </row>
    <row r="23" spans="1:40" s="248" customFormat="1" ht="15" customHeight="1" x14ac:dyDescent="0.25">
      <c r="A23" s="837"/>
      <c r="B23" s="357" t="s">
        <v>1080</v>
      </c>
      <c r="C23" s="955" t="str">
        <f>'DefCap-Provisioning'!H$45 &amp; ": " &amp; 'DefCap-Provisioning'!H$46 &amp; " row" &amp; ROW('DefCap-Provisioning'!H54)</f>
        <v>Check: General + Specific =ECL row54</v>
      </c>
      <c r="D23" s="354"/>
      <c r="E23" s="352"/>
      <c r="F23" s="352"/>
      <c r="G23" s="352"/>
      <c r="H23" s="1071" t="str">
        <f>'DefCap-Provisioning'!H54</f>
        <v/>
      </c>
      <c r="I23" s="755"/>
      <c r="J23" s="755"/>
      <c r="K23" s="755"/>
      <c r="L23" s="755"/>
      <c r="M23" s="755"/>
      <c r="N23" s="755"/>
      <c r="O23" s="755"/>
      <c r="P23" s="755"/>
      <c r="Q23" s="755"/>
      <c r="R23" s="755"/>
      <c r="S23" s="755"/>
      <c r="T23" s="755"/>
      <c r="U23" s="755"/>
      <c r="V23" s="755"/>
      <c r="AN23" s="838"/>
    </row>
    <row r="24" spans="1:40" s="248" customFormat="1" ht="15" customHeight="1" x14ac:dyDescent="0.25">
      <c r="A24" s="837"/>
      <c r="B24" s="357" t="s">
        <v>1080</v>
      </c>
      <c r="C24" s="955" t="str">
        <f>'DefCap-Provisioning'!H$45 &amp; ": " &amp; 'DefCap-Provisioning'!H$46 &amp; " row" &amp; ROW('DefCap-Provisioning'!H55)</f>
        <v>Check: General + Specific =ECL row55</v>
      </c>
      <c r="D24" s="354"/>
      <c r="E24" s="352"/>
      <c r="F24" s="352"/>
      <c r="G24" s="352"/>
      <c r="H24" s="1071" t="str">
        <f>'DefCap-Provisioning'!H55</f>
        <v/>
      </c>
      <c r="I24" s="755"/>
      <c r="J24" s="755"/>
      <c r="K24" s="755"/>
      <c r="L24" s="755"/>
      <c r="M24" s="755"/>
      <c r="N24" s="755"/>
      <c r="O24" s="755"/>
      <c r="P24" s="755"/>
      <c r="Q24" s="755"/>
      <c r="R24" s="755"/>
      <c r="S24" s="755"/>
      <c r="T24" s="755"/>
      <c r="U24" s="755"/>
      <c r="V24" s="755"/>
      <c r="AN24" s="838"/>
    </row>
    <row r="25" spans="1:40" s="248" customFormat="1" ht="15" customHeight="1" x14ac:dyDescent="0.25">
      <c r="A25" s="837"/>
      <c r="B25" s="357" t="s">
        <v>1080</v>
      </c>
      <c r="C25" s="955" t="str">
        <f>'DefCap-Provisioning'!H$45 &amp; ": " &amp; 'DefCap-Provisioning'!H$46 &amp; " row" &amp; ROW('DefCap-Provisioning'!H56)</f>
        <v>Check: General + Specific =ECL row56</v>
      </c>
      <c r="D25" s="354"/>
      <c r="E25" s="352"/>
      <c r="F25" s="352"/>
      <c r="G25" s="352"/>
      <c r="H25" s="1071" t="str">
        <f>'DefCap-Provisioning'!H56</f>
        <v/>
      </c>
      <c r="I25" s="755"/>
      <c r="J25" s="755"/>
      <c r="K25" s="755"/>
      <c r="L25" s="755"/>
      <c r="M25" s="755"/>
      <c r="N25" s="755"/>
      <c r="O25" s="755"/>
      <c r="P25" s="755"/>
      <c r="Q25" s="755"/>
      <c r="R25" s="755"/>
      <c r="S25" s="755"/>
      <c r="T25" s="755"/>
      <c r="U25" s="755"/>
      <c r="V25" s="755"/>
      <c r="AN25" s="838"/>
    </row>
    <row r="26" spans="1:40" s="248" customFormat="1" ht="15" customHeight="1" x14ac:dyDescent="0.25">
      <c r="A26" s="837"/>
      <c r="B26" s="357" t="s">
        <v>1080</v>
      </c>
      <c r="C26" s="955" t="str">
        <f>'DefCap-Provisioning'!H$45 &amp; ": " &amp; 'DefCap-Provisioning'!H$46 &amp; " row" &amp; ROW('DefCap-Provisioning'!H57)</f>
        <v>Check: General + Specific =ECL row57</v>
      </c>
      <c r="D26" s="354"/>
      <c r="E26" s="352"/>
      <c r="F26" s="352"/>
      <c r="G26" s="352"/>
      <c r="H26" s="1071" t="str">
        <f>'DefCap-Provisioning'!H57</f>
        <v/>
      </c>
      <c r="I26" s="755"/>
      <c r="J26" s="755"/>
      <c r="K26" s="755"/>
      <c r="L26" s="755"/>
      <c r="M26" s="755"/>
      <c r="N26" s="755"/>
      <c r="O26" s="755"/>
      <c r="P26" s="755"/>
      <c r="Q26" s="755"/>
      <c r="R26" s="755"/>
      <c r="S26" s="755"/>
      <c r="T26" s="755"/>
      <c r="U26" s="755"/>
      <c r="V26" s="755"/>
      <c r="AN26" s="838"/>
    </row>
    <row r="27" spans="1:40" s="248" customFormat="1" ht="15" customHeight="1" x14ac:dyDescent="0.25">
      <c r="A27" s="837"/>
      <c r="B27" s="357" t="s">
        <v>1080</v>
      </c>
      <c r="C27" s="955" t="str">
        <f>'DefCap-Provisioning'!H$45 &amp; ": " &amp; 'DefCap-Provisioning'!H$46 &amp; " row" &amp; ROW('DefCap-Provisioning'!H58)</f>
        <v>Check: General + Specific =ECL row58</v>
      </c>
      <c r="D27" s="354"/>
      <c r="E27" s="352"/>
      <c r="F27" s="352"/>
      <c r="G27" s="352"/>
      <c r="H27" s="1071" t="str">
        <f>'DefCap-Provisioning'!H58</f>
        <v/>
      </c>
      <c r="I27" s="755"/>
      <c r="J27" s="755"/>
      <c r="K27" s="755"/>
      <c r="L27" s="755"/>
      <c r="M27" s="755"/>
      <c r="N27" s="755"/>
      <c r="O27" s="755"/>
      <c r="P27" s="755"/>
      <c r="Q27" s="755"/>
      <c r="R27" s="755"/>
      <c r="S27" s="755"/>
      <c r="T27" s="755"/>
      <c r="U27" s="755"/>
      <c r="V27" s="755"/>
      <c r="AN27" s="838"/>
    </row>
    <row r="28" spans="1:40" s="248" customFormat="1" ht="15" customHeight="1" x14ac:dyDescent="0.25">
      <c r="A28" s="837"/>
      <c r="B28" s="357" t="s">
        <v>1080</v>
      </c>
      <c r="C28" s="955" t="str">
        <f>'DefCap-Provisioning'!H$45 &amp; ": " &amp; 'DefCap-Provisioning'!H$46 &amp; " row" &amp; ROW('DefCap-Provisioning'!H59)</f>
        <v>Check: General + Specific =ECL row59</v>
      </c>
      <c r="D28" s="354"/>
      <c r="E28" s="352"/>
      <c r="F28" s="352"/>
      <c r="G28" s="352"/>
      <c r="H28" s="1071" t="str">
        <f>'DefCap-Provisioning'!H59</f>
        <v/>
      </c>
      <c r="I28" s="755"/>
      <c r="J28" s="755"/>
      <c r="K28" s="755"/>
      <c r="L28" s="755"/>
      <c r="M28" s="755"/>
      <c r="N28" s="755"/>
      <c r="O28" s="755"/>
      <c r="P28" s="755"/>
      <c r="Q28" s="755"/>
      <c r="R28" s="755"/>
      <c r="S28" s="755"/>
      <c r="T28" s="755"/>
      <c r="U28" s="755"/>
      <c r="V28" s="755"/>
      <c r="AN28" s="838"/>
    </row>
    <row r="29" spans="1:40" s="248" customFormat="1" ht="15" customHeight="1" x14ac:dyDescent="0.25">
      <c r="A29" s="837"/>
      <c r="B29" s="357" t="s">
        <v>1080</v>
      </c>
      <c r="C29" s="955" t="str">
        <f>'DefCap-Provisioning'!H$45 &amp; ": " &amp; 'DefCap-Provisioning'!H$46 &amp; " row" &amp; ROW('DefCap-Provisioning'!H60)</f>
        <v>Check: General + Specific =ECL row60</v>
      </c>
      <c r="D29" s="354"/>
      <c r="E29" s="352"/>
      <c r="F29" s="352"/>
      <c r="G29" s="352"/>
      <c r="H29" s="1071" t="str">
        <f>'DefCap-Provisioning'!H60</f>
        <v/>
      </c>
      <c r="I29" s="755"/>
      <c r="J29" s="755"/>
      <c r="K29" s="755"/>
      <c r="L29" s="755"/>
      <c r="M29" s="755"/>
      <c r="N29" s="755"/>
      <c r="O29" s="755"/>
      <c r="P29" s="755"/>
      <c r="Q29" s="755"/>
      <c r="R29" s="755"/>
      <c r="S29" s="755"/>
      <c r="T29" s="755"/>
      <c r="U29" s="755"/>
      <c r="V29" s="755"/>
      <c r="AN29" s="838"/>
    </row>
    <row r="30" spans="1:40" s="248" customFormat="1" ht="15" customHeight="1" x14ac:dyDescent="0.25">
      <c r="A30" s="837"/>
      <c r="B30" s="357" t="s">
        <v>1080</v>
      </c>
      <c r="C30" s="955" t="str">
        <f>'DefCap-Provisioning'!H$45 &amp; ": " &amp; 'DefCap-Provisioning'!H$46 &amp; " row" &amp; ROW('DefCap-Provisioning'!H61)</f>
        <v>Check: General + Specific =ECL row61</v>
      </c>
      <c r="D30" s="354"/>
      <c r="E30" s="352"/>
      <c r="F30" s="352"/>
      <c r="G30" s="352"/>
      <c r="H30" s="1071" t="str">
        <f>'DefCap-Provisioning'!H61</f>
        <v/>
      </c>
      <c r="I30" s="755"/>
      <c r="J30" s="755"/>
      <c r="K30" s="755"/>
      <c r="L30" s="755"/>
      <c r="M30" s="755"/>
      <c r="N30" s="755"/>
      <c r="O30" s="755"/>
      <c r="P30" s="755"/>
      <c r="Q30" s="755"/>
      <c r="R30" s="755"/>
      <c r="S30" s="755"/>
      <c r="T30" s="755"/>
      <c r="U30" s="755"/>
      <c r="V30" s="755"/>
      <c r="AN30" s="838"/>
    </row>
    <row r="31" spans="1:40" s="248" customFormat="1" ht="15" customHeight="1" x14ac:dyDescent="0.25">
      <c r="A31" s="837"/>
      <c r="B31" s="357" t="s">
        <v>1080</v>
      </c>
      <c r="C31" s="955" t="str">
        <f>'DefCap-Provisioning'!H$45 &amp; ": " &amp; 'DefCap-Provisioning'!H$46 &amp; " row" &amp; ROW('DefCap-Provisioning'!H62)</f>
        <v>Check: General + Specific =ECL row62</v>
      </c>
      <c r="D31" s="354"/>
      <c r="E31" s="352"/>
      <c r="F31" s="352"/>
      <c r="G31" s="352"/>
      <c r="H31" s="1071" t="str">
        <f>'DefCap-Provisioning'!H62</f>
        <v/>
      </c>
      <c r="I31" s="755"/>
      <c r="J31" s="755"/>
      <c r="K31" s="755"/>
      <c r="L31" s="755"/>
      <c r="M31" s="755"/>
      <c r="N31" s="755"/>
      <c r="O31" s="755"/>
      <c r="P31" s="755"/>
      <c r="Q31" s="755"/>
      <c r="R31" s="755"/>
      <c r="S31" s="755"/>
      <c r="T31" s="755"/>
      <c r="U31" s="755"/>
      <c r="V31" s="755"/>
      <c r="AN31" s="838"/>
    </row>
    <row r="32" spans="1:40" s="248" customFormat="1" ht="15" customHeight="1" x14ac:dyDescent="0.25">
      <c r="A32" s="837"/>
      <c r="B32" s="357" t="s">
        <v>1080</v>
      </c>
      <c r="C32" s="955" t="str">
        <f>'DefCap-Provisioning'!C63</f>
        <v>Check: Total amounts = sum per single asset classes</v>
      </c>
      <c r="D32" s="859" t="str">
        <f>'DefCap-Provisioning'!D63</f>
        <v/>
      </c>
      <c r="E32" s="847" t="str">
        <f>'DefCap-Provisioning'!E63</f>
        <v/>
      </c>
      <c r="F32" s="847" t="str">
        <f>'DefCap-Provisioning'!F63</f>
        <v/>
      </c>
      <c r="G32" s="847" t="str">
        <f>'DefCap-Provisioning'!G63</f>
        <v/>
      </c>
      <c r="H32" s="349"/>
      <c r="I32" s="755"/>
      <c r="J32" s="755"/>
      <c r="K32" s="755"/>
      <c r="L32" s="755"/>
      <c r="M32" s="755"/>
      <c r="N32" s="755"/>
      <c r="O32" s="755"/>
      <c r="P32" s="755"/>
      <c r="Q32" s="755"/>
      <c r="R32" s="755"/>
      <c r="S32" s="755"/>
      <c r="T32" s="755"/>
      <c r="U32" s="755"/>
      <c r="V32" s="755"/>
      <c r="AN32" s="838"/>
    </row>
    <row r="33" spans="1:16381" s="248" customFormat="1" ht="15" customHeight="1" x14ac:dyDescent="0.25">
      <c r="A33" s="837"/>
      <c r="B33" s="357" t="s">
        <v>1081</v>
      </c>
      <c r="C33" s="955" t="str">
        <f>'DefCap-Provisioning'!F66</f>
        <v>Check: D68 = DefCap D9+D11 &amp; D69=DefCap D11</v>
      </c>
      <c r="D33" s="354"/>
      <c r="E33" s="352"/>
      <c r="F33" s="1071" t="str">
        <f>'DefCap-Provisioning'!F67</f>
        <v/>
      </c>
      <c r="G33" s="352"/>
      <c r="H33" s="349"/>
      <c r="I33" s="755"/>
      <c r="J33" s="755"/>
      <c r="K33" s="755"/>
      <c r="L33" s="755"/>
      <c r="M33" s="755"/>
      <c r="N33" s="755"/>
      <c r="O33" s="755"/>
      <c r="P33" s="755"/>
      <c r="Q33" s="755"/>
      <c r="R33" s="755"/>
      <c r="S33" s="755"/>
      <c r="T33" s="755"/>
      <c r="U33" s="755"/>
      <c r="V33" s="755"/>
      <c r="AN33" s="838"/>
    </row>
    <row r="34" spans="1:16381" s="248" customFormat="1" ht="15" customHeight="1" x14ac:dyDescent="0.25">
      <c r="A34" s="837"/>
      <c r="B34" s="357" t="s">
        <v>1081</v>
      </c>
      <c r="C34" s="955" t="str">
        <f>'DefCap-Provisioning'!F66</f>
        <v>Check: D68 = DefCap D9+D11 &amp; D69=DefCap D11</v>
      </c>
      <c r="D34" s="354"/>
      <c r="E34" s="352"/>
      <c r="F34" s="1071" t="str">
        <f>'DefCap-Provisioning'!F68</f>
        <v/>
      </c>
      <c r="G34" s="349"/>
      <c r="H34" s="349"/>
      <c r="I34" s="755"/>
      <c r="J34" s="755"/>
      <c r="K34" s="755"/>
      <c r="L34" s="755"/>
      <c r="M34" s="755"/>
      <c r="N34" s="755"/>
      <c r="O34" s="755"/>
      <c r="P34" s="755"/>
      <c r="Q34" s="755"/>
      <c r="R34" s="755"/>
      <c r="S34" s="755"/>
      <c r="T34" s="755"/>
      <c r="U34" s="755"/>
      <c r="V34" s="755"/>
      <c r="AN34" s="838"/>
    </row>
    <row r="35" spans="1:16381" s="248" customFormat="1" ht="15" customHeight="1" x14ac:dyDescent="0.25">
      <c r="A35" s="837"/>
      <c r="B35" s="357" t="s">
        <v>1081</v>
      </c>
      <c r="C35" s="955" t="str">
        <f>'DefCap-Provisioning'!C93</f>
        <v>Check: Total amounts = sum per single asset classes</v>
      </c>
      <c r="D35" s="859" t="str">
        <f>'DefCap-Provisioning'!D93</f>
        <v/>
      </c>
      <c r="E35" s="847" t="str">
        <f>'DefCap-Provisioning'!E93</f>
        <v/>
      </c>
      <c r="F35" s="349"/>
      <c r="G35" s="349"/>
      <c r="H35" s="349"/>
      <c r="I35" s="755"/>
      <c r="J35" s="755"/>
      <c r="K35" s="755"/>
      <c r="L35" s="755"/>
      <c r="M35" s="755"/>
      <c r="N35" s="755"/>
      <c r="O35" s="755"/>
      <c r="P35" s="755"/>
      <c r="Q35" s="755"/>
      <c r="R35" s="755"/>
      <c r="S35" s="755"/>
      <c r="T35" s="755"/>
      <c r="U35" s="755"/>
      <c r="V35" s="755"/>
      <c r="AN35" s="838"/>
    </row>
    <row r="36" spans="1:16381" s="248" customFormat="1" ht="15" customHeight="1" x14ac:dyDescent="0.25">
      <c r="A36" s="837"/>
      <c r="B36" s="357" t="s">
        <v>1082</v>
      </c>
      <c r="C36" s="955" t="str">
        <f>'DefCap-Provisioning'!C112</f>
        <v>Check: Total amounts = sum per single asset classes</v>
      </c>
      <c r="D36" s="859" t="str">
        <f>'DefCap-Provisioning'!D112</f>
        <v/>
      </c>
      <c r="E36" s="847" t="str">
        <f>'DefCap-Provisioning'!E112</f>
        <v/>
      </c>
      <c r="F36" s="349"/>
      <c r="G36" s="349"/>
      <c r="H36" s="349"/>
      <c r="I36" s="755"/>
      <c r="J36" s="755"/>
      <c r="K36" s="755"/>
      <c r="L36" s="755"/>
      <c r="M36" s="755"/>
      <c r="N36" s="755"/>
      <c r="O36" s="755"/>
      <c r="P36" s="755"/>
      <c r="Q36" s="755"/>
      <c r="R36" s="755"/>
      <c r="S36" s="755"/>
      <c r="T36" s="755"/>
      <c r="U36" s="755"/>
      <c r="V36" s="755"/>
      <c r="AN36" s="838"/>
    </row>
    <row r="37" spans="1:16381" s="248" customFormat="1" ht="15" customHeight="1" x14ac:dyDescent="0.25">
      <c r="A37" s="837"/>
      <c r="B37" s="374" t="s">
        <v>1083</v>
      </c>
      <c r="C37" s="839" t="str">
        <f>'DefCap-Provisioning'!C118</f>
        <v>Check: row 117 &lt; row 116</v>
      </c>
      <c r="D37" s="860" t="str">
        <f>'DefCap-Provisioning'!D118</f>
        <v/>
      </c>
      <c r="E37" s="849" t="str">
        <f>'DefCap-Provisioning'!E118</f>
        <v/>
      </c>
      <c r="F37" s="849" t="str">
        <f>'DefCap-Provisioning'!F118</f>
        <v/>
      </c>
      <c r="G37" s="848" t="str">
        <f>'DefCap-Provisioning'!G118</f>
        <v/>
      </c>
      <c r="H37" s="500"/>
      <c r="I37" s="755"/>
      <c r="J37" s="755"/>
      <c r="K37" s="755"/>
      <c r="L37" s="755"/>
      <c r="M37" s="755"/>
      <c r="N37" s="755"/>
      <c r="O37" s="755"/>
      <c r="P37" s="755"/>
      <c r="Q37" s="755"/>
      <c r="R37" s="755"/>
      <c r="S37" s="755"/>
      <c r="T37" s="755"/>
      <c r="U37" s="755"/>
      <c r="V37" s="755"/>
      <c r="AN37" s="838"/>
    </row>
    <row r="38" spans="1:16381" s="248" customFormat="1" ht="45" customHeight="1" x14ac:dyDescent="0.25">
      <c r="A38" s="716" t="s">
        <v>1084</v>
      </c>
      <c r="B38" s="755"/>
      <c r="C38" s="755"/>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c r="AF38" s="755"/>
      <c r="AG38" s="755"/>
      <c r="AH38" s="755"/>
      <c r="AI38" s="755"/>
      <c r="AJ38" s="755"/>
      <c r="AK38" s="755"/>
      <c r="AL38" s="755"/>
      <c r="AM38" s="755"/>
      <c r="AN38" s="836"/>
      <c r="AO38" s="755"/>
      <c r="AP38" s="755"/>
      <c r="AQ38" s="755"/>
      <c r="AR38" s="755"/>
      <c r="AS38" s="755"/>
      <c r="AT38" s="755"/>
      <c r="AU38" s="755"/>
      <c r="AV38" s="755"/>
      <c r="AW38" s="755"/>
      <c r="AX38" s="755"/>
      <c r="AY38" s="755"/>
      <c r="AZ38" s="755"/>
      <c r="BA38" s="755"/>
      <c r="BB38" s="755"/>
      <c r="BC38" s="755"/>
      <c r="BD38" s="755"/>
      <c r="BE38" s="755"/>
      <c r="BF38" s="755"/>
      <c r="BG38" s="755"/>
      <c r="BH38" s="755"/>
      <c r="BI38" s="755"/>
      <c r="BJ38" s="755"/>
      <c r="BK38" s="755"/>
      <c r="BL38" s="755"/>
      <c r="BM38" s="755"/>
      <c r="BN38" s="755"/>
      <c r="BO38" s="755"/>
      <c r="BP38" s="755"/>
      <c r="BQ38" s="755"/>
      <c r="BR38" s="755"/>
      <c r="BS38" s="755"/>
      <c r="BT38" s="755"/>
      <c r="BU38" s="755"/>
      <c r="BV38" s="755"/>
      <c r="BW38" s="755"/>
      <c r="BX38" s="755"/>
      <c r="BY38" s="755"/>
      <c r="BZ38" s="755"/>
      <c r="CA38" s="755"/>
      <c r="CB38" s="755"/>
      <c r="CC38" s="755"/>
      <c r="CD38" s="755"/>
      <c r="CE38" s="755"/>
      <c r="CF38" s="755"/>
      <c r="CG38" s="755"/>
      <c r="CH38" s="755"/>
      <c r="CI38" s="755"/>
      <c r="CJ38" s="755"/>
      <c r="CK38" s="755"/>
      <c r="CL38" s="755"/>
      <c r="CM38" s="755"/>
      <c r="CN38" s="755"/>
      <c r="CO38" s="755"/>
      <c r="CP38" s="755"/>
      <c r="CQ38" s="755"/>
      <c r="CR38" s="755"/>
      <c r="CS38" s="755"/>
      <c r="CT38" s="755"/>
      <c r="CU38" s="755"/>
      <c r="CV38" s="755"/>
      <c r="CW38" s="755"/>
      <c r="CX38" s="755"/>
      <c r="CY38" s="755"/>
      <c r="CZ38" s="755"/>
      <c r="DA38" s="755"/>
      <c r="DB38" s="755"/>
      <c r="DC38" s="755"/>
      <c r="DD38" s="755"/>
      <c r="DE38" s="755"/>
      <c r="DF38" s="755"/>
      <c r="DG38" s="755"/>
      <c r="DH38" s="755"/>
      <c r="DI38" s="755"/>
      <c r="DJ38" s="755"/>
      <c r="DK38" s="755"/>
      <c r="DL38" s="755"/>
      <c r="DM38" s="755"/>
      <c r="DN38" s="755"/>
      <c r="DO38" s="755"/>
      <c r="DP38" s="755"/>
      <c r="DQ38" s="755"/>
      <c r="DR38" s="755"/>
      <c r="DS38" s="755"/>
      <c r="DT38" s="755"/>
      <c r="DU38" s="755"/>
      <c r="DV38" s="755"/>
      <c r="DW38" s="755"/>
      <c r="DX38" s="755"/>
      <c r="DY38" s="755"/>
      <c r="DZ38" s="755"/>
      <c r="EA38" s="755"/>
      <c r="EB38" s="755"/>
      <c r="EC38" s="755"/>
      <c r="ED38" s="755"/>
      <c r="EE38" s="755"/>
      <c r="EF38" s="755"/>
      <c r="EG38" s="755"/>
      <c r="EH38" s="755"/>
      <c r="EI38" s="755"/>
      <c r="EJ38" s="755"/>
      <c r="EK38" s="755"/>
      <c r="EL38" s="755"/>
      <c r="EM38" s="755"/>
      <c r="EN38" s="755"/>
      <c r="EO38" s="755"/>
      <c r="EP38" s="755"/>
      <c r="EQ38" s="755"/>
      <c r="ER38" s="755"/>
      <c r="ES38" s="755"/>
      <c r="ET38" s="755"/>
      <c r="EU38" s="755"/>
      <c r="EV38" s="755"/>
      <c r="EW38" s="755"/>
      <c r="EX38" s="755"/>
      <c r="EY38" s="755"/>
      <c r="EZ38" s="755"/>
      <c r="FA38" s="755"/>
      <c r="FB38" s="755"/>
      <c r="FC38" s="755"/>
      <c r="FD38" s="755"/>
      <c r="FE38" s="755"/>
      <c r="FF38" s="755"/>
      <c r="FG38" s="755"/>
      <c r="FH38" s="755"/>
      <c r="FI38" s="755"/>
      <c r="FJ38" s="755"/>
      <c r="FK38" s="755"/>
      <c r="FL38" s="755"/>
      <c r="FM38" s="755"/>
      <c r="FN38" s="755"/>
      <c r="FO38" s="755"/>
      <c r="FP38" s="755"/>
      <c r="FQ38" s="755"/>
      <c r="FR38" s="755"/>
      <c r="FS38" s="755"/>
      <c r="FT38" s="755"/>
      <c r="FU38" s="755"/>
      <c r="FV38" s="755"/>
      <c r="FW38" s="755"/>
      <c r="FX38" s="755"/>
      <c r="FY38" s="755"/>
      <c r="FZ38" s="755"/>
      <c r="GA38" s="755"/>
      <c r="GB38" s="755"/>
      <c r="GC38" s="755"/>
      <c r="GD38" s="755"/>
      <c r="GE38" s="755"/>
      <c r="GF38" s="755"/>
      <c r="GG38" s="755"/>
      <c r="GH38" s="755"/>
      <c r="GI38" s="755"/>
      <c r="GJ38" s="755"/>
      <c r="GK38" s="755"/>
      <c r="GL38" s="755"/>
      <c r="GM38" s="755"/>
      <c r="GN38" s="755"/>
      <c r="GO38" s="755"/>
      <c r="GP38" s="755"/>
      <c r="GQ38" s="755"/>
      <c r="GR38" s="755"/>
      <c r="GS38" s="755"/>
      <c r="GT38" s="755"/>
      <c r="GU38" s="755"/>
      <c r="GV38" s="755"/>
      <c r="GW38" s="755"/>
      <c r="GX38" s="755"/>
      <c r="GY38" s="755"/>
      <c r="GZ38" s="755"/>
      <c r="HA38" s="755"/>
      <c r="HB38" s="755"/>
      <c r="HC38" s="755"/>
      <c r="HD38" s="755"/>
      <c r="HE38" s="755"/>
      <c r="HF38" s="755"/>
      <c r="HG38" s="755"/>
      <c r="HH38" s="755"/>
      <c r="HI38" s="755"/>
      <c r="HJ38" s="755"/>
      <c r="HK38" s="755"/>
      <c r="HL38" s="755"/>
      <c r="HM38" s="755"/>
      <c r="HN38" s="755"/>
      <c r="HO38" s="755"/>
      <c r="HP38" s="755"/>
      <c r="HQ38" s="755"/>
      <c r="HR38" s="755"/>
      <c r="HS38" s="755"/>
      <c r="HT38" s="755"/>
      <c r="HU38" s="755"/>
      <c r="HV38" s="755"/>
      <c r="HW38" s="755"/>
      <c r="HX38" s="755"/>
      <c r="HY38" s="755"/>
      <c r="HZ38" s="755"/>
      <c r="IA38" s="755"/>
      <c r="IB38" s="755"/>
      <c r="IC38" s="755"/>
      <c r="ID38" s="755"/>
      <c r="IE38" s="755"/>
      <c r="IF38" s="755"/>
      <c r="IG38" s="755"/>
      <c r="IH38" s="755"/>
      <c r="II38" s="755"/>
      <c r="IJ38" s="755"/>
      <c r="IK38" s="755"/>
      <c r="IL38" s="755"/>
      <c r="IM38" s="755"/>
      <c r="IN38" s="755"/>
      <c r="IO38" s="755"/>
      <c r="IP38" s="755"/>
      <c r="IQ38" s="755"/>
      <c r="IR38" s="755"/>
      <c r="IS38" s="755"/>
      <c r="IT38" s="755"/>
      <c r="IU38" s="755"/>
      <c r="IV38" s="755"/>
      <c r="IW38" s="755"/>
      <c r="IX38" s="755"/>
      <c r="IY38" s="755"/>
      <c r="IZ38" s="755"/>
      <c r="JA38" s="755"/>
      <c r="JB38" s="755"/>
      <c r="JC38" s="755"/>
      <c r="JD38" s="755"/>
      <c r="JE38" s="755"/>
      <c r="JF38" s="755"/>
      <c r="JG38" s="755"/>
      <c r="JH38" s="755"/>
      <c r="JI38" s="755"/>
      <c r="JJ38" s="755"/>
      <c r="JK38" s="755"/>
      <c r="JL38" s="755"/>
      <c r="JM38" s="755"/>
      <c r="JN38" s="755"/>
      <c r="JO38" s="755"/>
      <c r="JP38" s="755"/>
      <c r="JQ38" s="755"/>
      <c r="JR38" s="755"/>
      <c r="JS38" s="755"/>
      <c r="JT38" s="755"/>
      <c r="JU38" s="755"/>
      <c r="JV38" s="755"/>
      <c r="JW38" s="755"/>
      <c r="JX38" s="755"/>
      <c r="JY38" s="755"/>
      <c r="JZ38" s="755"/>
      <c r="KA38" s="755"/>
      <c r="KB38" s="755"/>
      <c r="KC38" s="755"/>
      <c r="KD38" s="755"/>
      <c r="KE38" s="755"/>
      <c r="KF38" s="755"/>
      <c r="KG38" s="755"/>
      <c r="KH38" s="755"/>
      <c r="KI38" s="755"/>
      <c r="KJ38" s="755"/>
      <c r="KK38" s="755"/>
      <c r="KL38" s="755"/>
      <c r="KM38" s="755"/>
      <c r="KN38" s="755"/>
      <c r="KO38" s="755"/>
      <c r="KP38" s="755"/>
      <c r="KQ38" s="755"/>
      <c r="KR38" s="755"/>
      <c r="KS38" s="755"/>
      <c r="KT38" s="755"/>
      <c r="KU38" s="755"/>
      <c r="KV38" s="755"/>
      <c r="KW38" s="755"/>
      <c r="KX38" s="755"/>
      <c r="KY38" s="755"/>
      <c r="KZ38" s="755"/>
      <c r="LA38" s="755"/>
      <c r="LB38" s="755"/>
      <c r="LC38" s="755"/>
      <c r="LD38" s="755"/>
      <c r="LE38" s="755"/>
      <c r="LF38" s="755"/>
      <c r="LG38" s="755"/>
      <c r="LH38" s="755"/>
      <c r="LI38" s="755"/>
      <c r="LJ38" s="755"/>
      <c r="LK38" s="755"/>
      <c r="LL38" s="755"/>
      <c r="LM38" s="755"/>
      <c r="LN38" s="755"/>
      <c r="LO38" s="755"/>
      <c r="LP38" s="755"/>
      <c r="LQ38" s="755"/>
      <c r="LR38" s="755"/>
      <c r="LS38" s="755"/>
      <c r="LT38" s="755"/>
      <c r="LU38" s="755"/>
      <c r="LV38" s="755"/>
      <c r="LW38" s="755"/>
      <c r="LX38" s="755"/>
      <c r="LY38" s="755"/>
      <c r="LZ38" s="755"/>
      <c r="MA38" s="755"/>
      <c r="MB38" s="755"/>
      <c r="MC38" s="755"/>
      <c r="MD38" s="755"/>
      <c r="ME38" s="755"/>
      <c r="MF38" s="755"/>
      <c r="MG38" s="755"/>
      <c r="MH38" s="755"/>
      <c r="MI38" s="755"/>
      <c r="MJ38" s="755"/>
      <c r="MK38" s="755"/>
      <c r="ML38" s="755"/>
      <c r="MM38" s="755"/>
      <c r="MN38" s="755"/>
      <c r="MO38" s="755"/>
      <c r="MP38" s="755"/>
      <c r="MQ38" s="755"/>
      <c r="MR38" s="755"/>
      <c r="MS38" s="755"/>
      <c r="MT38" s="755"/>
      <c r="MU38" s="755"/>
      <c r="MV38" s="755"/>
      <c r="MW38" s="755"/>
      <c r="MX38" s="755"/>
      <c r="MY38" s="755"/>
      <c r="MZ38" s="755"/>
      <c r="NA38" s="755"/>
      <c r="NB38" s="755"/>
      <c r="NC38" s="755"/>
      <c r="ND38" s="755"/>
      <c r="NE38" s="755"/>
      <c r="NF38" s="755"/>
      <c r="NG38" s="755"/>
      <c r="NH38" s="755"/>
      <c r="NI38" s="755"/>
      <c r="NJ38" s="755"/>
      <c r="NK38" s="755"/>
      <c r="NL38" s="755"/>
      <c r="NM38" s="755"/>
      <c r="NN38" s="755"/>
      <c r="NO38" s="755"/>
      <c r="NP38" s="755"/>
      <c r="NQ38" s="755"/>
      <c r="NR38" s="755"/>
      <c r="NS38" s="755"/>
      <c r="NT38" s="755"/>
      <c r="NU38" s="755"/>
      <c r="NV38" s="755"/>
      <c r="NW38" s="755"/>
      <c r="NX38" s="755"/>
      <c r="NY38" s="755"/>
      <c r="NZ38" s="755"/>
      <c r="OA38" s="755"/>
      <c r="OB38" s="755"/>
      <c r="OC38" s="755"/>
      <c r="OD38" s="755"/>
      <c r="OE38" s="755"/>
      <c r="OF38" s="755"/>
      <c r="OG38" s="755"/>
      <c r="OH38" s="755"/>
      <c r="OI38" s="755"/>
      <c r="OJ38" s="755"/>
      <c r="OK38" s="755"/>
      <c r="OL38" s="755"/>
      <c r="OM38" s="755"/>
      <c r="ON38" s="755"/>
      <c r="OO38" s="755"/>
      <c r="OP38" s="755"/>
      <c r="OQ38" s="755"/>
      <c r="OR38" s="755"/>
      <c r="OS38" s="755"/>
      <c r="OT38" s="755"/>
      <c r="OU38" s="755"/>
      <c r="OV38" s="755"/>
      <c r="OW38" s="755"/>
      <c r="OX38" s="755"/>
      <c r="OY38" s="755"/>
      <c r="OZ38" s="755"/>
      <c r="PA38" s="755"/>
      <c r="PB38" s="755"/>
      <c r="PC38" s="755"/>
      <c r="PD38" s="755"/>
      <c r="PE38" s="755"/>
      <c r="PF38" s="755"/>
      <c r="PG38" s="755"/>
      <c r="PH38" s="755"/>
      <c r="PI38" s="755"/>
      <c r="PJ38" s="755"/>
      <c r="PK38" s="755"/>
      <c r="PL38" s="755"/>
      <c r="PM38" s="755"/>
      <c r="PN38" s="755"/>
      <c r="PO38" s="755"/>
      <c r="PP38" s="755"/>
      <c r="PQ38" s="755"/>
      <c r="PR38" s="755"/>
      <c r="PS38" s="755"/>
      <c r="PT38" s="755"/>
      <c r="PU38" s="755"/>
      <c r="PV38" s="755"/>
      <c r="PW38" s="755"/>
      <c r="PX38" s="755"/>
      <c r="PY38" s="755"/>
      <c r="PZ38" s="755"/>
      <c r="QA38" s="755"/>
      <c r="QB38" s="755"/>
      <c r="QC38" s="755"/>
      <c r="QD38" s="755"/>
      <c r="QE38" s="755"/>
      <c r="QF38" s="755"/>
      <c r="QG38" s="755"/>
      <c r="QH38" s="755"/>
      <c r="QI38" s="755"/>
      <c r="QJ38" s="755"/>
      <c r="QK38" s="755"/>
      <c r="QL38" s="755"/>
      <c r="QM38" s="755"/>
      <c r="QN38" s="755"/>
      <c r="QO38" s="755"/>
      <c r="QP38" s="755"/>
      <c r="QQ38" s="755"/>
      <c r="QR38" s="755"/>
      <c r="QS38" s="755"/>
      <c r="QT38" s="755"/>
      <c r="QU38" s="755"/>
      <c r="QV38" s="755"/>
      <c r="QW38" s="755"/>
      <c r="QX38" s="755"/>
      <c r="QY38" s="755"/>
      <c r="QZ38" s="755"/>
      <c r="RA38" s="755"/>
      <c r="RB38" s="755"/>
      <c r="RC38" s="755"/>
      <c r="RD38" s="755"/>
      <c r="RE38" s="755"/>
      <c r="RF38" s="755"/>
      <c r="RG38" s="755"/>
      <c r="RH38" s="755"/>
      <c r="RI38" s="755"/>
      <c r="RJ38" s="755"/>
      <c r="RK38" s="755"/>
      <c r="RL38" s="755"/>
      <c r="RM38" s="755"/>
      <c r="RN38" s="755"/>
      <c r="RO38" s="755"/>
      <c r="RP38" s="755"/>
      <c r="RQ38" s="755"/>
      <c r="RR38" s="755"/>
      <c r="RS38" s="755"/>
      <c r="RT38" s="755"/>
      <c r="RU38" s="755"/>
      <c r="RV38" s="755"/>
      <c r="RW38" s="755"/>
      <c r="RX38" s="755"/>
      <c r="RY38" s="755"/>
      <c r="RZ38" s="755"/>
      <c r="SA38" s="755"/>
      <c r="SB38" s="755"/>
      <c r="SC38" s="755"/>
      <c r="SD38" s="755"/>
      <c r="SE38" s="755"/>
      <c r="SF38" s="755"/>
      <c r="SG38" s="755"/>
      <c r="SH38" s="755"/>
      <c r="SI38" s="755"/>
      <c r="SJ38" s="755"/>
      <c r="SK38" s="755"/>
      <c r="SL38" s="755"/>
      <c r="SM38" s="755"/>
      <c r="SN38" s="755"/>
      <c r="SO38" s="755"/>
      <c r="SP38" s="755"/>
      <c r="SQ38" s="755"/>
      <c r="SR38" s="755"/>
      <c r="SS38" s="755"/>
      <c r="ST38" s="755"/>
      <c r="SU38" s="755"/>
      <c r="SV38" s="755"/>
      <c r="SW38" s="755"/>
      <c r="SX38" s="755"/>
      <c r="SY38" s="755"/>
      <c r="SZ38" s="755"/>
      <c r="TA38" s="755"/>
      <c r="TB38" s="755"/>
      <c r="TC38" s="755"/>
      <c r="TD38" s="755"/>
      <c r="TE38" s="755"/>
      <c r="TF38" s="755"/>
      <c r="TG38" s="755"/>
      <c r="TH38" s="755"/>
      <c r="TI38" s="755"/>
      <c r="TJ38" s="755"/>
      <c r="TK38" s="755"/>
      <c r="TL38" s="755"/>
      <c r="TM38" s="755"/>
      <c r="TN38" s="755"/>
      <c r="TO38" s="755"/>
      <c r="TP38" s="755"/>
      <c r="TQ38" s="755"/>
      <c r="TR38" s="755"/>
      <c r="TS38" s="755"/>
      <c r="TT38" s="755"/>
      <c r="TU38" s="755"/>
      <c r="TV38" s="755"/>
      <c r="TW38" s="755"/>
      <c r="TX38" s="755"/>
      <c r="TY38" s="755"/>
      <c r="TZ38" s="755"/>
      <c r="UA38" s="755"/>
      <c r="UB38" s="755"/>
      <c r="UC38" s="755"/>
      <c r="UD38" s="755"/>
      <c r="UE38" s="755"/>
      <c r="UF38" s="755"/>
      <c r="UG38" s="755"/>
      <c r="UH38" s="755"/>
      <c r="UI38" s="755"/>
      <c r="UJ38" s="755"/>
      <c r="UK38" s="755"/>
      <c r="UL38" s="755"/>
      <c r="UM38" s="755"/>
      <c r="UN38" s="755"/>
      <c r="UO38" s="755"/>
      <c r="UP38" s="755"/>
      <c r="UQ38" s="755"/>
      <c r="UR38" s="755"/>
      <c r="US38" s="755"/>
      <c r="UT38" s="755"/>
      <c r="UU38" s="755"/>
      <c r="UV38" s="755"/>
      <c r="UW38" s="755"/>
      <c r="UX38" s="755"/>
      <c r="UY38" s="755"/>
      <c r="UZ38" s="755"/>
      <c r="VA38" s="755"/>
      <c r="VB38" s="755"/>
      <c r="VC38" s="755"/>
      <c r="VD38" s="755"/>
      <c r="VE38" s="755"/>
      <c r="VF38" s="755"/>
      <c r="VG38" s="755"/>
      <c r="VH38" s="755"/>
      <c r="VI38" s="755"/>
      <c r="VJ38" s="755"/>
      <c r="VK38" s="755"/>
      <c r="VL38" s="755"/>
      <c r="VM38" s="755"/>
      <c r="VN38" s="755"/>
      <c r="VO38" s="755"/>
      <c r="VP38" s="755"/>
      <c r="VQ38" s="755"/>
      <c r="VR38" s="755"/>
      <c r="VS38" s="755"/>
      <c r="VT38" s="755"/>
      <c r="VU38" s="755"/>
      <c r="VV38" s="755"/>
      <c r="VW38" s="755"/>
      <c r="VX38" s="755"/>
      <c r="VY38" s="755"/>
      <c r="VZ38" s="755"/>
      <c r="WA38" s="755"/>
      <c r="WB38" s="755"/>
      <c r="WC38" s="755"/>
      <c r="WD38" s="755"/>
      <c r="WE38" s="755"/>
      <c r="WF38" s="755"/>
      <c r="WG38" s="755"/>
      <c r="WH38" s="755"/>
      <c r="WI38" s="755"/>
      <c r="WJ38" s="755"/>
      <c r="WK38" s="755"/>
      <c r="WL38" s="755"/>
      <c r="WM38" s="755"/>
      <c r="WN38" s="755"/>
      <c r="WO38" s="755"/>
      <c r="WP38" s="755"/>
      <c r="WQ38" s="755"/>
      <c r="WR38" s="755"/>
      <c r="WS38" s="755"/>
      <c r="WT38" s="755"/>
      <c r="WU38" s="755"/>
      <c r="WV38" s="755"/>
      <c r="WW38" s="755"/>
      <c r="WX38" s="755"/>
      <c r="WY38" s="755"/>
      <c r="WZ38" s="755"/>
      <c r="XA38" s="755"/>
      <c r="XB38" s="755"/>
      <c r="XC38" s="755"/>
      <c r="XD38" s="755"/>
      <c r="XE38" s="755"/>
      <c r="XF38" s="755"/>
      <c r="XG38" s="755"/>
      <c r="XH38" s="755"/>
      <c r="XI38" s="755"/>
      <c r="XJ38" s="755"/>
      <c r="XK38" s="755"/>
      <c r="XL38" s="755"/>
      <c r="XM38" s="755"/>
      <c r="XN38" s="755"/>
      <c r="XO38" s="755"/>
      <c r="XP38" s="755"/>
      <c r="XQ38" s="755"/>
      <c r="XR38" s="755"/>
      <c r="XS38" s="755"/>
      <c r="XT38" s="755"/>
      <c r="XU38" s="755"/>
      <c r="XV38" s="755"/>
      <c r="XW38" s="755"/>
      <c r="XX38" s="755"/>
      <c r="XY38" s="755"/>
      <c r="XZ38" s="755"/>
      <c r="YA38" s="755"/>
      <c r="YB38" s="755"/>
      <c r="YC38" s="755"/>
      <c r="YD38" s="755"/>
      <c r="YE38" s="755"/>
      <c r="YF38" s="755"/>
      <c r="YG38" s="755"/>
      <c r="YH38" s="755"/>
      <c r="YI38" s="755"/>
      <c r="YJ38" s="755"/>
      <c r="YK38" s="755"/>
      <c r="YL38" s="755"/>
      <c r="YM38" s="755"/>
      <c r="YN38" s="755"/>
      <c r="YO38" s="755"/>
      <c r="YP38" s="755"/>
      <c r="YQ38" s="755"/>
      <c r="YR38" s="755"/>
      <c r="YS38" s="755"/>
      <c r="YT38" s="755"/>
      <c r="YU38" s="755"/>
      <c r="YV38" s="755"/>
      <c r="YW38" s="755"/>
      <c r="YX38" s="755"/>
      <c r="YY38" s="755"/>
      <c r="YZ38" s="755"/>
      <c r="ZA38" s="755"/>
      <c r="ZB38" s="755"/>
      <c r="ZC38" s="755"/>
      <c r="ZD38" s="755"/>
      <c r="ZE38" s="755"/>
      <c r="ZF38" s="755"/>
      <c r="ZG38" s="755"/>
      <c r="ZH38" s="755"/>
      <c r="ZI38" s="755"/>
      <c r="ZJ38" s="755"/>
      <c r="ZK38" s="755"/>
      <c r="ZL38" s="755"/>
      <c r="ZM38" s="755"/>
      <c r="ZN38" s="755"/>
      <c r="ZO38" s="755"/>
      <c r="ZP38" s="755"/>
      <c r="ZQ38" s="755"/>
      <c r="ZR38" s="755"/>
      <c r="ZS38" s="755"/>
      <c r="ZT38" s="755"/>
      <c r="ZU38" s="755"/>
      <c r="ZV38" s="755"/>
      <c r="ZW38" s="755"/>
      <c r="ZX38" s="755"/>
      <c r="ZY38" s="755"/>
      <c r="ZZ38" s="755"/>
      <c r="AAA38" s="755"/>
      <c r="AAB38" s="755"/>
      <c r="AAC38" s="755"/>
      <c r="AAD38" s="755"/>
      <c r="AAE38" s="755"/>
      <c r="AAF38" s="755"/>
      <c r="AAG38" s="755"/>
      <c r="AAH38" s="755"/>
      <c r="AAI38" s="755"/>
      <c r="AAJ38" s="755"/>
      <c r="AAK38" s="755"/>
      <c r="AAL38" s="755"/>
      <c r="AAM38" s="755"/>
      <c r="AAN38" s="755"/>
      <c r="AAO38" s="755"/>
      <c r="AAP38" s="755"/>
      <c r="AAQ38" s="755"/>
      <c r="AAR38" s="755"/>
      <c r="AAS38" s="755"/>
      <c r="AAT38" s="755"/>
      <c r="AAU38" s="755"/>
      <c r="AAV38" s="755"/>
      <c r="AAW38" s="755"/>
      <c r="AAX38" s="755"/>
      <c r="AAY38" s="755"/>
      <c r="AAZ38" s="755"/>
      <c r="ABA38" s="755"/>
      <c r="ABB38" s="755"/>
      <c r="ABC38" s="755"/>
      <c r="ABD38" s="755"/>
      <c r="ABE38" s="755"/>
      <c r="ABF38" s="755"/>
      <c r="ABG38" s="755"/>
      <c r="ABH38" s="755"/>
      <c r="ABI38" s="755"/>
      <c r="ABJ38" s="755"/>
      <c r="ABK38" s="755"/>
      <c r="ABL38" s="755"/>
      <c r="ABM38" s="755"/>
      <c r="ABN38" s="755"/>
      <c r="ABO38" s="755"/>
      <c r="ABP38" s="755"/>
      <c r="ABQ38" s="755"/>
      <c r="ABR38" s="755"/>
      <c r="ABS38" s="755"/>
      <c r="ABT38" s="755"/>
      <c r="ABU38" s="755"/>
      <c r="ABV38" s="755"/>
      <c r="ABW38" s="755"/>
      <c r="ABX38" s="755"/>
      <c r="ABY38" s="755"/>
      <c r="ABZ38" s="755"/>
      <c r="ACA38" s="755"/>
      <c r="ACB38" s="755"/>
      <c r="ACC38" s="755"/>
      <c r="ACD38" s="755"/>
      <c r="ACE38" s="755"/>
      <c r="ACF38" s="755"/>
      <c r="ACG38" s="755"/>
      <c r="ACH38" s="755"/>
      <c r="ACI38" s="755"/>
      <c r="ACJ38" s="755"/>
      <c r="ACK38" s="755"/>
      <c r="ACL38" s="755"/>
      <c r="ACM38" s="755"/>
      <c r="ACN38" s="755"/>
      <c r="ACO38" s="755"/>
      <c r="ACP38" s="755"/>
      <c r="ACQ38" s="755"/>
      <c r="ACR38" s="755"/>
      <c r="ACS38" s="755"/>
      <c r="ACT38" s="755"/>
      <c r="ACU38" s="755"/>
      <c r="ACV38" s="755"/>
      <c r="ACW38" s="755"/>
      <c r="ACX38" s="755"/>
      <c r="ACY38" s="755"/>
      <c r="ACZ38" s="755"/>
      <c r="ADA38" s="755"/>
      <c r="ADB38" s="755"/>
      <c r="ADC38" s="755"/>
      <c r="ADD38" s="755"/>
      <c r="ADE38" s="755"/>
      <c r="ADF38" s="755"/>
      <c r="ADG38" s="755"/>
      <c r="ADH38" s="755"/>
      <c r="ADI38" s="755"/>
      <c r="ADJ38" s="755"/>
      <c r="ADK38" s="755"/>
      <c r="ADL38" s="755"/>
      <c r="ADM38" s="755"/>
      <c r="ADN38" s="755"/>
      <c r="ADO38" s="755"/>
      <c r="ADP38" s="755"/>
      <c r="ADQ38" s="755"/>
      <c r="ADR38" s="755"/>
      <c r="ADS38" s="755"/>
      <c r="ADT38" s="755"/>
      <c r="ADU38" s="755"/>
      <c r="ADV38" s="755"/>
      <c r="ADW38" s="755"/>
      <c r="ADX38" s="755"/>
      <c r="ADY38" s="755"/>
      <c r="ADZ38" s="755"/>
      <c r="AEA38" s="755"/>
      <c r="AEB38" s="755"/>
      <c r="AEC38" s="755"/>
      <c r="AED38" s="755"/>
      <c r="AEE38" s="755"/>
      <c r="AEF38" s="755"/>
      <c r="AEG38" s="755"/>
      <c r="AEH38" s="755"/>
      <c r="AEI38" s="755"/>
      <c r="AEJ38" s="755"/>
      <c r="AEK38" s="755"/>
      <c r="AEL38" s="755"/>
      <c r="AEM38" s="755"/>
      <c r="AEN38" s="755"/>
      <c r="AEO38" s="755"/>
      <c r="AEP38" s="755"/>
      <c r="AEQ38" s="755"/>
      <c r="AER38" s="755"/>
      <c r="AES38" s="755"/>
      <c r="AET38" s="755"/>
      <c r="AEU38" s="755"/>
      <c r="AEV38" s="755"/>
      <c r="AEW38" s="755"/>
      <c r="AEX38" s="755"/>
      <c r="AEY38" s="755"/>
      <c r="AEZ38" s="755"/>
      <c r="AFA38" s="755"/>
      <c r="AFB38" s="755"/>
      <c r="AFC38" s="755"/>
      <c r="AFD38" s="755"/>
      <c r="AFE38" s="755"/>
      <c r="AFF38" s="755"/>
      <c r="AFG38" s="755"/>
      <c r="AFH38" s="755"/>
      <c r="AFI38" s="755"/>
      <c r="AFJ38" s="755"/>
      <c r="AFK38" s="755"/>
      <c r="AFL38" s="755"/>
      <c r="AFM38" s="755"/>
      <c r="AFN38" s="755"/>
      <c r="AFO38" s="755"/>
      <c r="AFP38" s="755"/>
      <c r="AFQ38" s="755"/>
      <c r="AFR38" s="755"/>
      <c r="AFS38" s="755"/>
      <c r="AFT38" s="755"/>
      <c r="AFU38" s="755"/>
      <c r="AFV38" s="755"/>
      <c r="AFW38" s="755"/>
      <c r="AFX38" s="755"/>
      <c r="AFY38" s="755"/>
      <c r="AFZ38" s="755"/>
      <c r="AGA38" s="755"/>
      <c r="AGB38" s="755"/>
      <c r="AGC38" s="755"/>
      <c r="AGD38" s="755"/>
      <c r="AGE38" s="755"/>
      <c r="AGF38" s="755"/>
      <c r="AGG38" s="755"/>
      <c r="AGH38" s="755"/>
      <c r="AGI38" s="755"/>
      <c r="AGJ38" s="755"/>
      <c r="AGK38" s="755"/>
      <c r="AGL38" s="755"/>
      <c r="AGM38" s="755"/>
      <c r="AGN38" s="755"/>
      <c r="AGO38" s="755"/>
      <c r="AGP38" s="755"/>
      <c r="AGQ38" s="755"/>
      <c r="AGR38" s="755"/>
      <c r="AGS38" s="755"/>
      <c r="AGT38" s="755"/>
      <c r="AGU38" s="755"/>
      <c r="AGV38" s="755"/>
      <c r="AGW38" s="755"/>
      <c r="AGX38" s="755"/>
      <c r="AGY38" s="755"/>
      <c r="AGZ38" s="755"/>
      <c r="AHA38" s="755"/>
      <c r="AHB38" s="755"/>
      <c r="AHC38" s="755"/>
      <c r="AHD38" s="755"/>
      <c r="AHE38" s="755"/>
      <c r="AHF38" s="755"/>
      <c r="AHG38" s="755"/>
      <c r="AHH38" s="755"/>
      <c r="AHI38" s="755"/>
      <c r="AHJ38" s="755"/>
      <c r="AHK38" s="755"/>
      <c r="AHL38" s="755"/>
      <c r="AHM38" s="755"/>
      <c r="AHN38" s="755"/>
      <c r="AHO38" s="755"/>
      <c r="AHP38" s="755"/>
      <c r="AHQ38" s="755"/>
      <c r="AHR38" s="755"/>
      <c r="AHS38" s="755"/>
      <c r="AHT38" s="755"/>
      <c r="AHU38" s="755"/>
      <c r="AHV38" s="755"/>
      <c r="AHW38" s="755"/>
      <c r="AHX38" s="755"/>
      <c r="AHY38" s="755"/>
      <c r="AHZ38" s="755"/>
      <c r="AIA38" s="755"/>
      <c r="AIB38" s="755"/>
      <c r="AIC38" s="755"/>
      <c r="AID38" s="755"/>
      <c r="AIE38" s="755"/>
      <c r="AIF38" s="755"/>
      <c r="AIG38" s="755"/>
      <c r="AIH38" s="755"/>
      <c r="AII38" s="755"/>
      <c r="AIJ38" s="755"/>
      <c r="AIK38" s="755"/>
      <c r="AIL38" s="755"/>
      <c r="AIM38" s="755"/>
      <c r="AIN38" s="755"/>
      <c r="AIO38" s="755"/>
      <c r="AIP38" s="755"/>
      <c r="AIQ38" s="755"/>
      <c r="AIR38" s="755"/>
      <c r="AIS38" s="755"/>
      <c r="AIT38" s="755"/>
      <c r="AIU38" s="755"/>
      <c r="AIV38" s="755"/>
      <c r="AIW38" s="755"/>
      <c r="AIX38" s="755"/>
      <c r="AIY38" s="755"/>
      <c r="AIZ38" s="755"/>
      <c r="AJA38" s="755"/>
      <c r="AJB38" s="755"/>
      <c r="AJC38" s="755"/>
      <c r="AJD38" s="755"/>
      <c r="AJE38" s="755"/>
      <c r="AJF38" s="755"/>
      <c r="AJG38" s="755"/>
      <c r="AJH38" s="755"/>
      <c r="AJI38" s="755"/>
      <c r="AJJ38" s="755"/>
      <c r="AJK38" s="755"/>
      <c r="AJL38" s="755"/>
      <c r="AJM38" s="755"/>
      <c r="AJN38" s="755"/>
      <c r="AJO38" s="755"/>
      <c r="AJP38" s="755"/>
      <c r="AJQ38" s="755"/>
      <c r="AJR38" s="755"/>
      <c r="AJS38" s="755"/>
      <c r="AJT38" s="755"/>
      <c r="AJU38" s="755"/>
      <c r="AJV38" s="755"/>
      <c r="AJW38" s="755"/>
      <c r="AJX38" s="755"/>
      <c r="AJY38" s="755"/>
      <c r="AJZ38" s="755"/>
      <c r="AKA38" s="755"/>
      <c r="AKB38" s="755"/>
      <c r="AKC38" s="755"/>
      <c r="AKD38" s="755"/>
      <c r="AKE38" s="755"/>
      <c r="AKF38" s="755"/>
      <c r="AKG38" s="755"/>
      <c r="AKH38" s="755"/>
      <c r="AKI38" s="755"/>
      <c r="AKJ38" s="755"/>
      <c r="AKK38" s="755"/>
      <c r="AKL38" s="755"/>
      <c r="AKM38" s="755"/>
      <c r="AKN38" s="755"/>
      <c r="AKO38" s="755"/>
      <c r="AKP38" s="755"/>
      <c r="AKQ38" s="755"/>
      <c r="AKR38" s="755"/>
      <c r="AKS38" s="755"/>
      <c r="AKT38" s="755"/>
      <c r="AKU38" s="755"/>
      <c r="AKV38" s="755"/>
      <c r="AKW38" s="755"/>
      <c r="AKX38" s="755"/>
      <c r="AKY38" s="755"/>
      <c r="AKZ38" s="755"/>
      <c r="ALA38" s="755"/>
      <c r="ALB38" s="755"/>
      <c r="ALC38" s="755"/>
      <c r="ALD38" s="755"/>
      <c r="ALE38" s="755"/>
      <c r="ALF38" s="755"/>
      <c r="ALG38" s="755"/>
      <c r="ALH38" s="755"/>
      <c r="ALI38" s="755"/>
      <c r="ALJ38" s="755"/>
      <c r="ALK38" s="755"/>
      <c r="ALL38" s="755"/>
      <c r="ALM38" s="755"/>
      <c r="ALN38" s="755"/>
      <c r="ALO38" s="755"/>
      <c r="ALP38" s="755"/>
      <c r="ALQ38" s="755"/>
      <c r="ALR38" s="755"/>
      <c r="ALS38" s="755"/>
      <c r="ALT38" s="755"/>
      <c r="ALU38" s="755"/>
      <c r="ALV38" s="755"/>
      <c r="ALW38" s="755"/>
      <c r="ALX38" s="755"/>
      <c r="ALY38" s="755"/>
      <c r="ALZ38" s="755"/>
      <c r="AMA38" s="755"/>
      <c r="AMB38" s="755"/>
      <c r="AMC38" s="755"/>
      <c r="AMD38" s="755"/>
      <c r="AME38" s="755"/>
      <c r="AMF38" s="755"/>
      <c r="AMG38" s="755"/>
      <c r="AMH38" s="755"/>
      <c r="AMI38" s="755"/>
      <c r="AMJ38" s="755"/>
      <c r="AMK38" s="755"/>
      <c r="AML38" s="755"/>
      <c r="AMM38" s="755"/>
      <c r="AMN38" s="755"/>
      <c r="AMO38" s="755"/>
      <c r="AMP38" s="755"/>
      <c r="AMQ38" s="755"/>
      <c r="AMR38" s="755"/>
      <c r="AMS38" s="755"/>
      <c r="AMT38" s="755"/>
      <c r="AMU38" s="755"/>
      <c r="AMV38" s="755"/>
      <c r="AMW38" s="755"/>
      <c r="AMX38" s="755"/>
      <c r="AMY38" s="755"/>
      <c r="AMZ38" s="755"/>
      <c r="ANA38" s="755"/>
      <c r="ANB38" s="755"/>
      <c r="ANC38" s="755"/>
      <c r="AND38" s="755"/>
      <c r="ANE38" s="755"/>
      <c r="ANF38" s="755"/>
      <c r="ANG38" s="755"/>
      <c r="ANH38" s="755"/>
      <c r="ANI38" s="755"/>
      <c r="ANJ38" s="755"/>
      <c r="ANK38" s="755"/>
      <c r="ANL38" s="755"/>
      <c r="ANM38" s="755"/>
      <c r="ANN38" s="755"/>
      <c r="ANO38" s="755"/>
      <c r="ANP38" s="755"/>
      <c r="ANQ38" s="755"/>
      <c r="ANR38" s="755"/>
      <c r="ANS38" s="755"/>
      <c r="ANT38" s="755"/>
      <c r="ANU38" s="755"/>
      <c r="ANV38" s="755"/>
      <c r="ANW38" s="755"/>
      <c r="ANX38" s="755"/>
      <c r="ANY38" s="755"/>
      <c r="ANZ38" s="755"/>
      <c r="AOA38" s="755"/>
      <c r="AOB38" s="755"/>
      <c r="AOC38" s="755"/>
      <c r="AOD38" s="755"/>
      <c r="AOE38" s="755"/>
      <c r="AOF38" s="755"/>
      <c r="AOG38" s="755"/>
      <c r="AOH38" s="755"/>
      <c r="AOI38" s="755"/>
      <c r="AOJ38" s="755"/>
      <c r="AOK38" s="755"/>
      <c r="AOL38" s="755"/>
      <c r="AOM38" s="755"/>
      <c r="AON38" s="755"/>
      <c r="AOO38" s="755"/>
      <c r="AOP38" s="755"/>
      <c r="AOQ38" s="755"/>
      <c r="AOR38" s="755"/>
      <c r="AOS38" s="755"/>
      <c r="AOT38" s="755"/>
      <c r="AOU38" s="755"/>
      <c r="AOV38" s="755"/>
      <c r="AOW38" s="755"/>
      <c r="AOX38" s="755"/>
      <c r="AOY38" s="755"/>
      <c r="AOZ38" s="755"/>
      <c r="APA38" s="755"/>
      <c r="APB38" s="755"/>
      <c r="APC38" s="755"/>
      <c r="APD38" s="755"/>
      <c r="APE38" s="755"/>
      <c r="APF38" s="755"/>
      <c r="APG38" s="755"/>
      <c r="APH38" s="755"/>
      <c r="API38" s="755"/>
      <c r="APJ38" s="755"/>
      <c r="APK38" s="755"/>
      <c r="APL38" s="755"/>
      <c r="APM38" s="755"/>
      <c r="APN38" s="755"/>
      <c r="APO38" s="755"/>
      <c r="APP38" s="755"/>
      <c r="APQ38" s="755"/>
      <c r="APR38" s="755"/>
      <c r="APS38" s="755"/>
      <c r="APT38" s="755"/>
      <c r="APU38" s="755"/>
      <c r="APV38" s="755"/>
      <c r="APW38" s="755"/>
      <c r="APX38" s="755"/>
      <c r="APY38" s="755"/>
      <c r="APZ38" s="755"/>
      <c r="AQA38" s="755"/>
      <c r="AQB38" s="755"/>
      <c r="AQC38" s="755"/>
      <c r="AQD38" s="755"/>
      <c r="AQE38" s="755"/>
      <c r="AQF38" s="755"/>
      <c r="AQG38" s="755"/>
      <c r="AQH38" s="755"/>
      <c r="AQI38" s="755"/>
      <c r="AQJ38" s="755"/>
      <c r="AQK38" s="755"/>
      <c r="AQL38" s="755"/>
      <c r="AQM38" s="755"/>
      <c r="AQN38" s="755"/>
      <c r="AQO38" s="755"/>
      <c r="AQP38" s="755"/>
      <c r="AQQ38" s="755"/>
      <c r="AQR38" s="755"/>
      <c r="AQS38" s="755"/>
      <c r="AQT38" s="755"/>
      <c r="AQU38" s="755"/>
      <c r="AQV38" s="755"/>
      <c r="AQW38" s="755"/>
      <c r="AQX38" s="755"/>
      <c r="AQY38" s="755"/>
      <c r="AQZ38" s="755"/>
      <c r="ARA38" s="755"/>
      <c r="ARB38" s="755"/>
      <c r="ARC38" s="755"/>
      <c r="ARD38" s="755"/>
      <c r="ARE38" s="755"/>
      <c r="ARF38" s="755"/>
      <c r="ARG38" s="755"/>
      <c r="ARH38" s="755"/>
      <c r="ARI38" s="755"/>
      <c r="ARJ38" s="755"/>
      <c r="ARK38" s="755"/>
      <c r="ARL38" s="755"/>
      <c r="ARM38" s="755"/>
      <c r="ARN38" s="755"/>
      <c r="ARO38" s="755"/>
      <c r="ARP38" s="755"/>
      <c r="ARQ38" s="755"/>
      <c r="ARR38" s="755"/>
      <c r="ARS38" s="755"/>
      <c r="ART38" s="755"/>
      <c r="ARU38" s="755"/>
      <c r="ARV38" s="755"/>
      <c r="ARW38" s="755"/>
      <c r="ARX38" s="755"/>
      <c r="ARY38" s="755"/>
      <c r="ARZ38" s="755"/>
      <c r="ASA38" s="755"/>
      <c r="ASB38" s="755"/>
      <c r="ASC38" s="755"/>
      <c r="ASD38" s="755"/>
      <c r="ASE38" s="755"/>
      <c r="ASF38" s="755"/>
      <c r="ASG38" s="755"/>
      <c r="ASH38" s="755"/>
      <c r="ASI38" s="755"/>
      <c r="ASJ38" s="755"/>
      <c r="ASK38" s="755"/>
      <c r="ASL38" s="755"/>
      <c r="ASM38" s="755"/>
      <c r="ASN38" s="755"/>
      <c r="ASO38" s="755"/>
      <c r="ASP38" s="755"/>
      <c r="ASQ38" s="755"/>
      <c r="ASR38" s="755"/>
      <c r="ASS38" s="755"/>
      <c r="AST38" s="755"/>
      <c r="ASU38" s="755"/>
      <c r="ASV38" s="755"/>
      <c r="ASW38" s="755"/>
      <c r="ASX38" s="755"/>
      <c r="ASY38" s="755"/>
      <c r="ASZ38" s="755"/>
      <c r="ATA38" s="755"/>
      <c r="ATB38" s="755"/>
      <c r="ATC38" s="755"/>
      <c r="ATD38" s="755"/>
      <c r="ATE38" s="755"/>
      <c r="ATF38" s="755"/>
      <c r="ATG38" s="755"/>
      <c r="ATH38" s="755"/>
      <c r="ATI38" s="755"/>
      <c r="ATJ38" s="755"/>
      <c r="ATK38" s="755"/>
      <c r="ATL38" s="755"/>
      <c r="ATM38" s="755"/>
      <c r="ATN38" s="755"/>
      <c r="ATO38" s="755"/>
      <c r="ATP38" s="755"/>
      <c r="ATQ38" s="755"/>
      <c r="ATR38" s="755"/>
      <c r="ATS38" s="755"/>
      <c r="ATT38" s="755"/>
      <c r="ATU38" s="755"/>
      <c r="ATV38" s="755"/>
      <c r="ATW38" s="755"/>
      <c r="ATX38" s="755"/>
      <c r="ATY38" s="755"/>
      <c r="ATZ38" s="755"/>
      <c r="AUA38" s="755"/>
      <c r="AUB38" s="755"/>
      <c r="AUC38" s="755"/>
      <c r="AUD38" s="755"/>
      <c r="AUE38" s="755"/>
      <c r="AUF38" s="755"/>
      <c r="AUG38" s="755"/>
      <c r="AUH38" s="755"/>
      <c r="AUI38" s="755"/>
      <c r="AUJ38" s="755"/>
      <c r="AUK38" s="755"/>
      <c r="AUL38" s="755"/>
      <c r="AUM38" s="755"/>
      <c r="AUN38" s="755"/>
      <c r="AUO38" s="755"/>
      <c r="AUP38" s="755"/>
      <c r="AUQ38" s="755"/>
      <c r="AUR38" s="755"/>
      <c r="AUS38" s="755"/>
      <c r="AUT38" s="755"/>
      <c r="AUU38" s="755"/>
      <c r="AUV38" s="755"/>
      <c r="AUW38" s="755"/>
      <c r="AUX38" s="755"/>
      <c r="AUY38" s="755"/>
      <c r="AUZ38" s="755"/>
      <c r="AVA38" s="755"/>
      <c r="AVB38" s="755"/>
      <c r="AVC38" s="755"/>
      <c r="AVD38" s="755"/>
      <c r="AVE38" s="755"/>
      <c r="AVF38" s="755"/>
      <c r="AVG38" s="755"/>
      <c r="AVH38" s="755"/>
      <c r="AVI38" s="755"/>
      <c r="AVJ38" s="755"/>
      <c r="AVK38" s="755"/>
      <c r="AVL38" s="755"/>
      <c r="AVM38" s="755"/>
      <c r="AVN38" s="755"/>
      <c r="AVO38" s="755"/>
      <c r="AVP38" s="755"/>
      <c r="AVQ38" s="755"/>
      <c r="AVR38" s="755"/>
      <c r="AVS38" s="755"/>
      <c r="AVT38" s="755"/>
      <c r="AVU38" s="755"/>
      <c r="AVV38" s="755"/>
      <c r="AVW38" s="755"/>
      <c r="AVX38" s="755"/>
      <c r="AVY38" s="755"/>
      <c r="AVZ38" s="755"/>
      <c r="AWA38" s="755"/>
      <c r="AWB38" s="755"/>
      <c r="AWC38" s="755"/>
      <c r="AWD38" s="755"/>
      <c r="AWE38" s="755"/>
      <c r="AWF38" s="755"/>
      <c r="AWG38" s="755"/>
      <c r="AWH38" s="755"/>
      <c r="AWI38" s="755"/>
      <c r="AWJ38" s="755"/>
      <c r="AWK38" s="755"/>
      <c r="AWL38" s="755"/>
      <c r="AWM38" s="755"/>
      <c r="AWN38" s="755"/>
      <c r="AWO38" s="755"/>
      <c r="AWP38" s="755"/>
      <c r="AWQ38" s="755"/>
      <c r="AWR38" s="755"/>
      <c r="AWS38" s="755"/>
      <c r="AWT38" s="755"/>
      <c r="AWU38" s="755"/>
      <c r="AWV38" s="755"/>
      <c r="AWW38" s="755"/>
      <c r="AWX38" s="755"/>
      <c r="AWY38" s="755"/>
      <c r="AWZ38" s="755"/>
      <c r="AXA38" s="755"/>
      <c r="AXB38" s="755"/>
      <c r="AXC38" s="755"/>
      <c r="AXD38" s="755"/>
      <c r="AXE38" s="755"/>
      <c r="AXF38" s="755"/>
      <c r="AXG38" s="755"/>
      <c r="AXH38" s="755"/>
      <c r="AXI38" s="755"/>
      <c r="AXJ38" s="755"/>
      <c r="AXK38" s="755"/>
      <c r="AXL38" s="755"/>
      <c r="AXM38" s="755"/>
      <c r="AXN38" s="755"/>
      <c r="AXO38" s="755"/>
      <c r="AXP38" s="755"/>
      <c r="AXQ38" s="755"/>
      <c r="AXR38" s="755"/>
      <c r="AXS38" s="755"/>
      <c r="AXT38" s="755"/>
      <c r="AXU38" s="755"/>
      <c r="AXV38" s="755"/>
      <c r="AXW38" s="755"/>
      <c r="AXX38" s="755"/>
      <c r="AXY38" s="755"/>
      <c r="AXZ38" s="755"/>
      <c r="AYA38" s="755"/>
      <c r="AYB38" s="755"/>
      <c r="AYC38" s="755"/>
      <c r="AYD38" s="755"/>
      <c r="AYE38" s="755"/>
      <c r="AYF38" s="755"/>
      <c r="AYG38" s="755"/>
      <c r="AYH38" s="755"/>
      <c r="AYI38" s="755"/>
      <c r="AYJ38" s="755"/>
      <c r="AYK38" s="755"/>
      <c r="AYL38" s="755"/>
      <c r="AYM38" s="755"/>
      <c r="AYN38" s="755"/>
      <c r="AYO38" s="755"/>
      <c r="AYP38" s="755"/>
      <c r="AYQ38" s="755"/>
      <c r="AYR38" s="755"/>
      <c r="AYS38" s="755"/>
      <c r="AYT38" s="755"/>
      <c r="AYU38" s="755"/>
      <c r="AYV38" s="755"/>
      <c r="AYW38" s="755"/>
      <c r="AYX38" s="755"/>
      <c r="AYY38" s="755"/>
      <c r="AYZ38" s="755"/>
      <c r="AZA38" s="755"/>
      <c r="AZB38" s="755"/>
      <c r="AZC38" s="755"/>
      <c r="AZD38" s="755"/>
      <c r="AZE38" s="755"/>
      <c r="AZF38" s="755"/>
      <c r="AZG38" s="755"/>
      <c r="AZH38" s="755"/>
      <c r="AZI38" s="755"/>
      <c r="AZJ38" s="755"/>
      <c r="AZK38" s="755"/>
      <c r="AZL38" s="755"/>
      <c r="AZM38" s="755"/>
      <c r="AZN38" s="755"/>
      <c r="AZO38" s="755"/>
      <c r="AZP38" s="755"/>
      <c r="AZQ38" s="755"/>
      <c r="AZR38" s="755"/>
      <c r="AZS38" s="755"/>
      <c r="AZT38" s="755"/>
      <c r="AZU38" s="755"/>
      <c r="AZV38" s="755"/>
      <c r="AZW38" s="755"/>
      <c r="AZX38" s="755"/>
      <c r="AZY38" s="755"/>
      <c r="AZZ38" s="755"/>
      <c r="BAA38" s="755"/>
      <c r="BAB38" s="755"/>
      <c r="BAC38" s="755"/>
      <c r="BAD38" s="755"/>
      <c r="BAE38" s="755"/>
      <c r="BAF38" s="755"/>
      <c r="BAG38" s="755"/>
      <c r="BAH38" s="755"/>
      <c r="BAI38" s="755"/>
      <c r="BAJ38" s="755"/>
      <c r="BAK38" s="755"/>
      <c r="BAL38" s="755"/>
      <c r="BAM38" s="755"/>
      <c r="BAN38" s="755"/>
      <c r="BAO38" s="755"/>
      <c r="BAP38" s="755"/>
      <c r="BAQ38" s="755"/>
      <c r="BAR38" s="755"/>
      <c r="BAS38" s="755"/>
      <c r="BAT38" s="755"/>
      <c r="BAU38" s="755"/>
      <c r="BAV38" s="755"/>
      <c r="BAW38" s="755"/>
      <c r="BAX38" s="755"/>
      <c r="BAY38" s="755"/>
      <c r="BAZ38" s="755"/>
      <c r="BBA38" s="755"/>
      <c r="BBB38" s="755"/>
      <c r="BBC38" s="755"/>
      <c r="BBD38" s="755"/>
      <c r="BBE38" s="755"/>
      <c r="BBF38" s="755"/>
      <c r="BBG38" s="755"/>
      <c r="BBH38" s="755"/>
      <c r="BBI38" s="755"/>
      <c r="BBJ38" s="755"/>
      <c r="BBK38" s="755"/>
      <c r="BBL38" s="755"/>
      <c r="BBM38" s="755"/>
      <c r="BBN38" s="755"/>
      <c r="BBO38" s="755"/>
      <c r="BBP38" s="755"/>
      <c r="BBQ38" s="755"/>
      <c r="BBR38" s="755"/>
      <c r="BBS38" s="755"/>
      <c r="BBT38" s="755"/>
      <c r="BBU38" s="755"/>
      <c r="BBV38" s="755"/>
      <c r="BBW38" s="755"/>
      <c r="BBX38" s="755"/>
      <c r="BBY38" s="755"/>
      <c r="BBZ38" s="755"/>
      <c r="BCA38" s="755"/>
      <c r="BCB38" s="755"/>
      <c r="BCC38" s="755"/>
      <c r="BCD38" s="755"/>
      <c r="BCE38" s="755"/>
      <c r="BCF38" s="755"/>
      <c r="BCG38" s="755"/>
      <c r="BCH38" s="755"/>
      <c r="BCI38" s="755"/>
      <c r="BCJ38" s="755"/>
      <c r="BCK38" s="755"/>
      <c r="BCL38" s="755"/>
      <c r="BCM38" s="755"/>
      <c r="BCN38" s="755"/>
      <c r="BCO38" s="755"/>
      <c r="BCP38" s="755"/>
      <c r="BCQ38" s="755"/>
      <c r="BCR38" s="755"/>
      <c r="BCS38" s="755"/>
      <c r="BCT38" s="755"/>
      <c r="BCU38" s="755"/>
      <c r="BCV38" s="755"/>
      <c r="BCW38" s="755"/>
      <c r="BCX38" s="755"/>
      <c r="BCY38" s="755"/>
      <c r="BCZ38" s="755"/>
      <c r="BDA38" s="755"/>
      <c r="BDB38" s="755"/>
      <c r="BDC38" s="755"/>
      <c r="BDD38" s="755"/>
      <c r="BDE38" s="755"/>
      <c r="BDF38" s="755"/>
      <c r="BDG38" s="755"/>
      <c r="BDH38" s="755"/>
      <c r="BDI38" s="755"/>
      <c r="BDJ38" s="755"/>
      <c r="BDK38" s="755"/>
      <c r="BDL38" s="755"/>
      <c r="BDM38" s="755"/>
      <c r="BDN38" s="755"/>
      <c r="BDO38" s="755"/>
      <c r="BDP38" s="755"/>
      <c r="BDQ38" s="755"/>
      <c r="BDR38" s="755"/>
      <c r="BDS38" s="755"/>
      <c r="BDT38" s="755"/>
      <c r="BDU38" s="755"/>
      <c r="BDV38" s="755"/>
      <c r="BDW38" s="755"/>
      <c r="BDX38" s="755"/>
      <c r="BDY38" s="755"/>
      <c r="BDZ38" s="755"/>
      <c r="BEA38" s="755"/>
      <c r="BEB38" s="755"/>
      <c r="BEC38" s="755"/>
      <c r="BED38" s="755"/>
      <c r="BEE38" s="755"/>
      <c r="BEF38" s="755"/>
      <c r="BEG38" s="755"/>
      <c r="BEH38" s="755"/>
      <c r="BEI38" s="755"/>
      <c r="BEJ38" s="755"/>
      <c r="BEK38" s="755"/>
      <c r="BEL38" s="755"/>
      <c r="BEM38" s="755"/>
      <c r="BEN38" s="755"/>
      <c r="BEO38" s="755"/>
      <c r="BEP38" s="755"/>
      <c r="BEQ38" s="755"/>
      <c r="BER38" s="755"/>
      <c r="BES38" s="755"/>
      <c r="BET38" s="755"/>
      <c r="BEU38" s="755"/>
      <c r="BEV38" s="755"/>
      <c r="BEW38" s="755"/>
      <c r="BEX38" s="755"/>
      <c r="BEY38" s="755"/>
      <c r="BEZ38" s="755"/>
      <c r="BFA38" s="755"/>
      <c r="BFB38" s="755"/>
      <c r="BFC38" s="755"/>
      <c r="BFD38" s="755"/>
      <c r="BFE38" s="755"/>
      <c r="BFF38" s="755"/>
      <c r="BFG38" s="755"/>
      <c r="BFH38" s="755"/>
      <c r="BFI38" s="755"/>
      <c r="BFJ38" s="755"/>
      <c r="BFK38" s="755"/>
      <c r="BFL38" s="755"/>
      <c r="BFM38" s="755"/>
      <c r="BFN38" s="755"/>
      <c r="BFO38" s="755"/>
      <c r="BFP38" s="755"/>
      <c r="BFQ38" s="755"/>
      <c r="BFR38" s="755"/>
      <c r="BFS38" s="755"/>
      <c r="BFT38" s="755"/>
      <c r="BFU38" s="755"/>
      <c r="BFV38" s="755"/>
      <c r="BFW38" s="755"/>
      <c r="BFX38" s="755"/>
      <c r="BFY38" s="755"/>
      <c r="BFZ38" s="755"/>
      <c r="BGA38" s="755"/>
      <c r="BGB38" s="755"/>
      <c r="BGC38" s="755"/>
      <c r="BGD38" s="755"/>
      <c r="BGE38" s="755"/>
      <c r="BGF38" s="755"/>
      <c r="BGG38" s="755"/>
      <c r="BGH38" s="755"/>
      <c r="BGI38" s="755"/>
      <c r="BGJ38" s="755"/>
      <c r="BGK38" s="755"/>
      <c r="BGL38" s="755"/>
      <c r="BGM38" s="755"/>
      <c r="BGN38" s="755"/>
      <c r="BGO38" s="755"/>
      <c r="BGP38" s="755"/>
      <c r="BGQ38" s="755"/>
      <c r="BGR38" s="755"/>
      <c r="BGS38" s="755"/>
      <c r="BGT38" s="755"/>
      <c r="BGU38" s="755"/>
      <c r="BGV38" s="755"/>
      <c r="BGW38" s="755"/>
      <c r="BGX38" s="755"/>
      <c r="BGY38" s="755"/>
      <c r="BGZ38" s="755"/>
      <c r="BHA38" s="755"/>
      <c r="BHB38" s="755"/>
      <c r="BHC38" s="755"/>
      <c r="BHD38" s="755"/>
      <c r="BHE38" s="755"/>
      <c r="BHF38" s="755"/>
      <c r="BHG38" s="755"/>
      <c r="BHH38" s="755"/>
      <c r="BHI38" s="755"/>
      <c r="BHJ38" s="755"/>
      <c r="BHK38" s="755"/>
      <c r="BHL38" s="755"/>
      <c r="BHM38" s="755"/>
      <c r="BHN38" s="755"/>
      <c r="BHO38" s="755"/>
      <c r="BHP38" s="755"/>
      <c r="BHQ38" s="755"/>
      <c r="BHR38" s="755"/>
      <c r="BHS38" s="755"/>
      <c r="BHT38" s="755"/>
      <c r="BHU38" s="755"/>
      <c r="BHV38" s="755"/>
      <c r="BHW38" s="755"/>
      <c r="BHX38" s="755"/>
      <c r="BHY38" s="755"/>
      <c r="BHZ38" s="755"/>
      <c r="BIA38" s="755"/>
      <c r="BIB38" s="755"/>
      <c r="BIC38" s="755"/>
      <c r="BID38" s="755"/>
      <c r="BIE38" s="755"/>
      <c r="BIF38" s="755"/>
      <c r="BIG38" s="755"/>
      <c r="BIH38" s="755"/>
      <c r="BII38" s="755"/>
      <c r="BIJ38" s="755"/>
      <c r="BIK38" s="755"/>
      <c r="BIL38" s="755"/>
      <c r="BIM38" s="755"/>
      <c r="BIN38" s="755"/>
      <c r="BIO38" s="755"/>
      <c r="BIP38" s="755"/>
      <c r="BIQ38" s="755"/>
      <c r="BIR38" s="755"/>
      <c r="BIS38" s="755"/>
      <c r="BIT38" s="755"/>
      <c r="BIU38" s="755"/>
      <c r="BIV38" s="755"/>
      <c r="BIW38" s="755"/>
      <c r="BIX38" s="755"/>
      <c r="BIY38" s="755"/>
      <c r="BIZ38" s="755"/>
      <c r="BJA38" s="755"/>
      <c r="BJB38" s="755"/>
      <c r="BJC38" s="755"/>
      <c r="BJD38" s="755"/>
      <c r="BJE38" s="755"/>
      <c r="BJF38" s="755"/>
      <c r="BJG38" s="755"/>
      <c r="BJH38" s="755"/>
      <c r="BJI38" s="755"/>
      <c r="BJJ38" s="755"/>
      <c r="BJK38" s="755"/>
      <c r="BJL38" s="755"/>
      <c r="BJM38" s="755"/>
      <c r="BJN38" s="755"/>
      <c r="BJO38" s="755"/>
      <c r="BJP38" s="755"/>
      <c r="BJQ38" s="755"/>
      <c r="BJR38" s="755"/>
      <c r="BJS38" s="755"/>
      <c r="BJT38" s="755"/>
      <c r="BJU38" s="755"/>
      <c r="BJV38" s="755"/>
      <c r="BJW38" s="755"/>
      <c r="BJX38" s="755"/>
      <c r="BJY38" s="755"/>
      <c r="BJZ38" s="755"/>
      <c r="BKA38" s="755"/>
      <c r="BKB38" s="755"/>
      <c r="BKC38" s="755"/>
      <c r="BKD38" s="755"/>
      <c r="BKE38" s="755"/>
      <c r="BKF38" s="755"/>
      <c r="BKG38" s="755"/>
      <c r="BKH38" s="755"/>
      <c r="BKI38" s="755"/>
      <c r="BKJ38" s="755"/>
      <c r="BKK38" s="755"/>
      <c r="BKL38" s="755"/>
      <c r="BKM38" s="755"/>
      <c r="BKN38" s="755"/>
      <c r="BKO38" s="755"/>
      <c r="BKP38" s="755"/>
      <c r="BKQ38" s="755"/>
      <c r="BKR38" s="755"/>
      <c r="BKS38" s="755"/>
      <c r="BKT38" s="755"/>
      <c r="BKU38" s="755"/>
      <c r="BKV38" s="755"/>
      <c r="BKW38" s="755"/>
      <c r="BKX38" s="755"/>
      <c r="BKY38" s="755"/>
      <c r="BKZ38" s="755"/>
      <c r="BLA38" s="755"/>
      <c r="BLB38" s="755"/>
      <c r="BLC38" s="755"/>
      <c r="BLD38" s="755"/>
      <c r="BLE38" s="755"/>
      <c r="BLF38" s="755"/>
      <c r="BLG38" s="755"/>
      <c r="BLH38" s="755"/>
      <c r="BLI38" s="755"/>
      <c r="BLJ38" s="755"/>
      <c r="BLK38" s="755"/>
      <c r="BLL38" s="755"/>
      <c r="BLM38" s="755"/>
      <c r="BLN38" s="755"/>
      <c r="BLO38" s="755"/>
      <c r="BLP38" s="755"/>
      <c r="BLQ38" s="755"/>
      <c r="BLR38" s="755"/>
      <c r="BLS38" s="755"/>
      <c r="BLT38" s="755"/>
      <c r="BLU38" s="755"/>
      <c r="BLV38" s="755"/>
      <c r="BLW38" s="755"/>
      <c r="BLX38" s="755"/>
      <c r="BLY38" s="755"/>
      <c r="BLZ38" s="755"/>
      <c r="BMA38" s="755"/>
      <c r="BMB38" s="755"/>
      <c r="BMC38" s="755"/>
      <c r="BMD38" s="755"/>
      <c r="BME38" s="755"/>
      <c r="BMF38" s="755"/>
      <c r="BMG38" s="755"/>
      <c r="BMH38" s="755"/>
      <c r="BMI38" s="755"/>
      <c r="BMJ38" s="755"/>
      <c r="BMK38" s="755"/>
      <c r="BML38" s="755"/>
      <c r="BMM38" s="755"/>
      <c r="BMN38" s="755"/>
      <c r="BMO38" s="755"/>
      <c r="BMP38" s="755"/>
      <c r="BMQ38" s="755"/>
      <c r="BMR38" s="755"/>
      <c r="BMS38" s="755"/>
      <c r="BMT38" s="755"/>
      <c r="BMU38" s="755"/>
      <c r="BMV38" s="755"/>
      <c r="BMW38" s="755"/>
      <c r="BMX38" s="755"/>
      <c r="BMY38" s="755"/>
      <c r="BMZ38" s="755"/>
      <c r="BNA38" s="755"/>
      <c r="BNB38" s="755"/>
      <c r="BNC38" s="755"/>
      <c r="BND38" s="755"/>
      <c r="BNE38" s="755"/>
      <c r="BNF38" s="755"/>
      <c r="BNG38" s="755"/>
      <c r="BNH38" s="755"/>
      <c r="BNI38" s="755"/>
      <c r="BNJ38" s="755"/>
      <c r="BNK38" s="755"/>
      <c r="BNL38" s="755"/>
      <c r="BNM38" s="755"/>
      <c r="BNN38" s="755"/>
      <c r="BNO38" s="755"/>
      <c r="BNP38" s="755"/>
      <c r="BNQ38" s="755"/>
      <c r="BNR38" s="755"/>
      <c r="BNS38" s="755"/>
      <c r="BNT38" s="755"/>
      <c r="BNU38" s="755"/>
      <c r="BNV38" s="755"/>
      <c r="BNW38" s="755"/>
      <c r="BNX38" s="755"/>
      <c r="BNY38" s="755"/>
      <c r="BNZ38" s="755"/>
      <c r="BOA38" s="755"/>
      <c r="BOB38" s="755"/>
      <c r="BOC38" s="755"/>
      <c r="BOD38" s="755"/>
      <c r="BOE38" s="755"/>
      <c r="BOF38" s="755"/>
      <c r="BOG38" s="755"/>
      <c r="BOH38" s="755"/>
      <c r="BOI38" s="755"/>
      <c r="BOJ38" s="755"/>
      <c r="BOK38" s="755"/>
      <c r="BOL38" s="755"/>
      <c r="BOM38" s="755"/>
      <c r="BON38" s="755"/>
      <c r="BOO38" s="755"/>
      <c r="BOP38" s="755"/>
      <c r="BOQ38" s="755"/>
      <c r="BOR38" s="755"/>
      <c r="BOS38" s="755"/>
      <c r="BOT38" s="755"/>
      <c r="BOU38" s="755"/>
      <c r="BOV38" s="755"/>
      <c r="BOW38" s="755"/>
      <c r="BOX38" s="755"/>
      <c r="BOY38" s="755"/>
      <c r="BOZ38" s="755"/>
      <c r="BPA38" s="755"/>
      <c r="BPB38" s="755"/>
      <c r="BPC38" s="755"/>
      <c r="BPD38" s="755"/>
      <c r="BPE38" s="755"/>
      <c r="BPF38" s="755"/>
      <c r="BPG38" s="755"/>
      <c r="BPH38" s="755"/>
      <c r="BPI38" s="755"/>
      <c r="BPJ38" s="755"/>
      <c r="BPK38" s="755"/>
      <c r="BPL38" s="755"/>
      <c r="BPM38" s="755"/>
      <c r="BPN38" s="755"/>
      <c r="BPO38" s="755"/>
      <c r="BPP38" s="755"/>
      <c r="BPQ38" s="755"/>
      <c r="BPR38" s="755"/>
      <c r="BPS38" s="755"/>
      <c r="BPT38" s="755"/>
      <c r="BPU38" s="755"/>
      <c r="BPV38" s="755"/>
      <c r="BPW38" s="755"/>
      <c r="BPX38" s="755"/>
      <c r="BPY38" s="755"/>
      <c r="BPZ38" s="755"/>
      <c r="BQA38" s="755"/>
      <c r="BQB38" s="755"/>
      <c r="BQC38" s="755"/>
      <c r="BQD38" s="755"/>
      <c r="BQE38" s="755"/>
      <c r="BQF38" s="755"/>
      <c r="BQG38" s="755"/>
      <c r="BQH38" s="755"/>
      <c r="BQI38" s="755"/>
      <c r="BQJ38" s="755"/>
      <c r="BQK38" s="755"/>
      <c r="BQL38" s="755"/>
      <c r="BQM38" s="755"/>
      <c r="BQN38" s="755"/>
      <c r="BQO38" s="755"/>
      <c r="BQP38" s="755"/>
      <c r="BQQ38" s="755"/>
      <c r="BQR38" s="755"/>
      <c r="BQS38" s="755"/>
      <c r="BQT38" s="755"/>
      <c r="BQU38" s="755"/>
      <c r="BQV38" s="755"/>
      <c r="BQW38" s="755"/>
      <c r="BQX38" s="755"/>
      <c r="BQY38" s="755"/>
      <c r="BQZ38" s="755"/>
      <c r="BRA38" s="755"/>
      <c r="BRB38" s="755"/>
      <c r="BRC38" s="755"/>
      <c r="BRD38" s="755"/>
      <c r="BRE38" s="755"/>
      <c r="BRF38" s="755"/>
      <c r="BRG38" s="755"/>
      <c r="BRH38" s="755"/>
      <c r="BRI38" s="755"/>
      <c r="BRJ38" s="755"/>
      <c r="BRK38" s="755"/>
      <c r="BRL38" s="755"/>
      <c r="BRM38" s="755"/>
      <c r="BRN38" s="755"/>
      <c r="BRO38" s="755"/>
      <c r="BRP38" s="755"/>
      <c r="BRQ38" s="755"/>
      <c r="BRR38" s="755"/>
      <c r="BRS38" s="755"/>
      <c r="BRT38" s="755"/>
      <c r="BRU38" s="755"/>
      <c r="BRV38" s="755"/>
      <c r="BRW38" s="755"/>
      <c r="BRX38" s="755"/>
      <c r="BRY38" s="755"/>
      <c r="BRZ38" s="755"/>
      <c r="BSA38" s="755"/>
      <c r="BSB38" s="755"/>
      <c r="BSC38" s="755"/>
      <c r="BSD38" s="755"/>
      <c r="BSE38" s="755"/>
      <c r="BSF38" s="755"/>
      <c r="BSG38" s="755"/>
      <c r="BSH38" s="755"/>
      <c r="BSI38" s="755"/>
      <c r="BSJ38" s="755"/>
      <c r="BSK38" s="755"/>
      <c r="BSL38" s="755"/>
      <c r="BSM38" s="755"/>
      <c r="BSN38" s="755"/>
      <c r="BSO38" s="755"/>
      <c r="BSP38" s="755"/>
      <c r="BSQ38" s="755"/>
      <c r="BSR38" s="755"/>
      <c r="BSS38" s="755"/>
      <c r="BST38" s="755"/>
      <c r="BSU38" s="755"/>
      <c r="BSV38" s="755"/>
      <c r="BSW38" s="755"/>
      <c r="BSX38" s="755"/>
      <c r="BSY38" s="755"/>
      <c r="BSZ38" s="755"/>
      <c r="BTA38" s="755"/>
      <c r="BTB38" s="755"/>
      <c r="BTC38" s="755"/>
      <c r="BTD38" s="755"/>
      <c r="BTE38" s="755"/>
      <c r="BTF38" s="755"/>
      <c r="BTG38" s="755"/>
      <c r="BTH38" s="755"/>
      <c r="BTI38" s="755"/>
      <c r="BTJ38" s="755"/>
      <c r="BTK38" s="755"/>
      <c r="BTL38" s="755"/>
      <c r="BTM38" s="755"/>
      <c r="BTN38" s="755"/>
      <c r="BTO38" s="755"/>
      <c r="BTP38" s="755"/>
      <c r="BTQ38" s="755"/>
      <c r="BTR38" s="755"/>
      <c r="BTS38" s="755"/>
      <c r="BTT38" s="755"/>
      <c r="BTU38" s="755"/>
      <c r="BTV38" s="755"/>
      <c r="BTW38" s="755"/>
      <c r="BTX38" s="755"/>
      <c r="BTY38" s="755"/>
      <c r="BTZ38" s="755"/>
      <c r="BUA38" s="755"/>
      <c r="BUB38" s="755"/>
      <c r="BUC38" s="755"/>
      <c r="BUD38" s="755"/>
      <c r="BUE38" s="755"/>
      <c r="BUF38" s="755"/>
      <c r="BUG38" s="755"/>
      <c r="BUH38" s="755"/>
      <c r="BUI38" s="755"/>
      <c r="BUJ38" s="755"/>
      <c r="BUK38" s="755"/>
      <c r="BUL38" s="755"/>
      <c r="BUM38" s="755"/>
      <c r="BUN38" s="755"/>
      <c r="BUO38" s="755"/>
      <c r="BUP38" s="755"/>
      <c r="BUQ38" s="755"/>
      <c r="BUR38" s="755"/>
      <c r="BUS38" s="755"/>
      <c r="BUT38" s="755"/>
      <c r="BUU38" s="755"/>
      <c r="BUV38" s="755"/>
      <c r="BUW38" s="755"/>
      <c r="BUX38" s="755"/>
      <c r="BUY38" s="755"/>
      <c r="BUZ38" s="755"/>
      <c r="BVA38" s="755"/>
      <c r="BVB38" s="755"/>
      <c r="BVC38" s="755"/>
      <c r="BVD38" s="755"/>
      <c r="BVE38" s="755"/>
      <c r="BVF38" s="755"/>
      <c r="BVG38" s="755"/>
      <c r="BVH38" s="755"/>
      <c r="BVI38" s="755"/>
      <c r="BVJ38" s="755"/>
      <c r="BVK38" s="755"/>
      <c r="BVL38" s="755"/>
      <c r="BVM38" s="755"/>
      <c r="BVN38" s="755"/>
      <c r="BVO38" s="755"/>
      <c r="BVP38" s="755"/>
      <c r="BVQ38" s="755"/>
      <c r="BVR38" s="755"/>
      <c r="BVS38" s="755"/>
      <c r="BVT38" s="755"/>
      <c r="BVU38" s="755"/>
      <c r="BVV38" s="755"/>
      <c r="BVW38" s="755"/>
      <c r="BVX38" s="755"/>
      <c r="BVY38" s="755"/>
      <c r="BVZ38" s="755"/>
      <c r="BWA38" s="755"/>
      <c r="BWB38" s="755"/>
      <c r="BWC38" s="755"/>
      <c r="BWD38" s="755"/>
      <c r="BWE38" s="755"/>
      <c r="BWF38" s="755"/>
      <c r="BWG38" s="755"/>
      <c r="BWH38" s="755"/>
      <c r="BWI38" s="755"/>
      <c r="BWJ38" s="755"/>
      <c r="BWK38" s="755"/>
      <c r="BWL38" s="755"/>
      <c r="BWM38" s="755"/>
      <c r="BWN38" s="755"/>
      <c r="BWO38" s="755"/>
      <c r="BWP38" s="755"/>
      <c r="BWQ38" s="755"/>
      <c r="BWR38" s="755"/>
      <c r="BWS38" s="755"/>
      <c r="BWT38" s="755"/>
      <c r="BWU38" s="755"/>
      <c r="BWV38" s="755"/>
      <c r="BWW38" s="755"/>
      <c r="BWX38" s="755"/>
      <c r="BWY38" s="755"/>
      <c r="BWZ38" s="755"/>
      <c r="BXA38" s="755"/>
      <c r="BXB38" s="755"/>
      <c r="BXC38" s="755"/>
      <c r="BXD38" s="755"/>
      <c r="BXE38" s="755"/>
      <c r="BXF38" s="755"/>
      <c r="BXG38" s="755"/>
      <c r="BXH38" s="755"/>
      <c r="BXI38" s="755"/>
      <c r="BXJ38" s="755"/>
      <c r="BXK38" s="755"/>
      <c r="BXL38" s="755"/>
      <c r="BXM38" s="755"/>
      <c r="BXN38" s="755"/>
      <c r="BXO38" s="755"/>
      <c r="BXP38" s="755"/>
      <c r="BXQ38" s="755"/>
      <c r="BXR38" s="755"/>
      <c r="BXS38" s="755"/>
      <c r="BXT38" s="755"/>
      <c r="BXU38" s="755"/>
      <c r="BXV38" s="755"/>
      <c r="BXW38" s="755"/>
      <c r="BXX38" s="755"/>
      <c r="BXY38" s="755"/>
      <c r="BXZ38" s="755"/>
      <c r="BYA38" s="755"/>
      <c r="BYB38" s="755"/>
      <c r="BYC38" s="755"/>
      <c r="BYD38" s="755"/>
      <c r="BYE38" s="755"/>
      <c r="BYF38" s="755"/>
      <c r="BYG38" s="755"/>
      <c r="BYH38" s="755"/>
      <c r="BYI38" s="755"/>
      <c r="BYJ38" s="755"/>
      <c r="BYK38" s="755"/>
      <c r="BYL38" s="755"/>
      <c r="BYM38" s="755"/>
      <c r="BYN38" s="755"/>
      <c r="BYO38" s="755"/>
      <c r="BYP38" s="755"/>
      <c r="BYQ38" s="755"/>
      <c r="BYR38" s="755"/>
      <c r="BYS38" s="755"/>
      <c r="BYT38" s="755"/>
      <c r="BYU38" s="755"/>
      <c r="BYV38" s="755"/>
      <c r="BYW38" s="755"/>
      <c r="BYX38" s="755"/>
      <c r="BYY38" s="755"/>
      <c r="BYZ38" s="755"/>
      <c r="BZA38" s="755"/>
      <c r="BZB38" s="755"/>
      <c r="BZC38" s="755"/>
      <c r="BZD38" s="755"/>
      <c r="BZE38" s="755"/>
      <c r="BZF38" s="755"/>
      <c r="BZG38" s="755"/>
      <c r="BZH38" s="755"/>
      <c r="BZI38" s="755"/>
      <c r="BZJ38" s="755"/>
      <c r="BZK38" s="755"/>
      <c r="BZL38" s="755"/>
      <c r="BZM38" s="755"/>
      <c r="BZN38" s="755"/>
      <c r="BZO38" s="755"/>
      <c r="BZP38" s="755"/>
      <c r="BZQ38" s="755"/>
      <c r="BZR38" s="755"/>
      <c r="BZS38" s="755"/>
      <c r="BZT38" s="755"/>
      <c r="BZU38" s="755"/>
      <c r="BZV38" s="755"/>
      <c r="BZW38" s="755"/>
      <c r="BZX38" s="755"/>
      <c r="BZY38" s="755"/>
      <c r="BZZ38" s="755"/>
      <c r="CAA38" s="755"/>
      <c r="CAB38" s="755"/>
      <c r="CAC38" s="755"/>
      <c r="CAD38" s="755"/>
      <c r="CAE38" s="755"/>
      <c r="CAF38" s="755"/>
      <c r="CAG38" s="755"/>
      <c r="CAH38" s="755"/>
      <c r="CAI38" s="755"/>
      <c r="CAJ38" s="755"/>
      <c r="CAK38" s="755"/>
      <c r="CAL38" s="755"/>
      <c r="CAM38" s="755"/>
      <c r="CAN38" s="755"/>
      <c r="CAO38" s="755"/>
      <c r="CAP38" s="755"/>
      <c r="CAQ38" s="755"/>
      <c r="CAR38" s="755"/>
      <c r="CAS38" s="755"/>
      <c r="CAT38" s="755"/>
      <c r="CAU38" s="755"/>
      <c r="CAV38" s="755"/>
      <c r="CAW38" s="755"/>
      <c r="CAX38" s="755"/>
      <c r="CAY38" s="755"/>
      <c r="CAZ38" s="755"/>
      <c r="CBA38" s="755"/>
      <c r="CBB38" s="755"/>
      <c r="CBC38" s="755"/>
      <c r="CBD38" s="755"/>
      <c r="CBE38" s="755"/>
      <c r="CBF38" s="755"/>
      <c r="CBG38" s="755"/>
      <c r="CBH38" s="755"/>
      <c r="CBI38" s="755"/>
      <c r="CBJ38" s="755"/>
      <c r="CBK38" s="755"/>
      <c r="CBL38" s="755"/>
      <c r="CBM38" s="755"/>
      <c r="CBN38" s="755"/>
      <c r="CBO38" s="755"/>
      <c r="CBP38" s="755"/>
      <c r="CBQ38" s="755"/>
      <c r="CBR38" s="755"/>
      <c r="CBS38" s="755"/>
      <c r="CBT38" s="755"/>
      <c r="CBU38" s="755"/>
      <c r="CBV38" s="755"/>
      <c r="CBW38" s="755"/>
      <c r="CBX38" s="755"/>
      <c r="CBY38" s="755"/>
      <c r="CBZ38" s="755"/>
      <c r="CCA38" s="755"/>
      <c r="CCB38" s="755"/>
      <c r="CCC38" s="755"/>
      <c r="CCD38" s="755"/>
      <c r="CCE38" s="755"/>
      <c r="CCF38" s="755"/>
      <c r="CCG38" s="755"/>
      <c r="CCH38" s="755"/>
      <c r="CCI38" s="755"/>
      <c r="CCJ38" s="755"/>
      <c r="CCK38" s="755"/>
      <c r="CCL38" s="755"/>
      <c r="CCM38" s="755"/>
      <c r="CCN38" s="755"/>
      <c r="CCO38" s="755"/>
      <c r="CCP38" s="755"/>
      <c r="CCQ38" s="755"/>
      <c r="CCR38" s="755"/>
      <c r="CCS38" s="755"/>
      <c r="CCT38" s="755"/>
      <c r="CCU38" s="755"/>
      <c r="CCV38" s="755"/>
      <c r="CCW38" s="755"/>
      <c r="CCX38" s="755"/>
      <c r="CCY38" s="755"/>
      <c r="CCZ38" s="755"/>
      <c r="CDA38" s="755"/>
      <c r="CDB38" s="755"/>
      <c r="CDC38" s="755"/>
      <c r="CDD38" s="755"/>
      <c r="CDE38" s="755"/>
      <c r="CDF38" s="755"/>
      <c r="CDG38" s="755"/>
      <c r="CDH38" s="755"/>
      <c r="CDI38" s="755"/>
      <c r="CDJ38" s="755"/>
      <c r="CDK38" s="755"/>
      <c r="CDL38" s="755"/>
      <c r="CDM38" s="755"/>
      <c r="CDN38" s="755"/>
      <c r="CDO38" s="755"/>
      <c r="CDP38" s="755"/>
      <c r="CDQ38" s="755"/>
      <c r="CDR38" s="755"/>
      <c r="CDS38" s="755"/>
      <c r="CDT38" s="755"/>
      <c r="CDU38" s="755"/>
      <c r="CDV38" s="755"/>
      <c r="CDW38" s="755"/>
      <c r="CDX38" s="755"/>
      <c r="CDY38" s="755"/>
      <c r="CDZ38" s="755"/>
      <c r="CEA38" s="755"/>
      <c r="CEB38" s="755"/>
      <c r="CEC38" s="755"/>
      <c r="CED38" s="755"/>
      <c r="CEE38" s="755"/>
      <c r="CEF38" s="755"/>
      <c r="CEG38" s="755"/>
      <c r="CEH38" s="755"/>
      <c r="CEI38" s="755"/>
      <c r="CEJ38" s="755"/>
      <c r="CEK38" s="755"/>
      <c r="CEL38" s="755"/>
      <c r="CEM38" s="755"/>
      <c r="CEN38" s="755"/>
      <c r="CEO38" s="755"/>
      <c r="CEP38" s="755"/>
      <c r="CEQ38" s="755"/>
      <c r="CER38" s="755"/>
      <c r="CES38" s="755"/>
      <c r="CET38" s="755"/>
      <c r="CEU38" s="755"/>
      <c r="CEV38" s="755"/>
      <c r="CEW38" s="755"/>
      <c r="CEX38" s="755"/>
      <c r="CEY38" s="755"/>
      <c r="CEZ38" s="755"/>
      <c r="CFA38" s="755"/>
      <c r="CFB38" s="755"/>
      <c r="CFC38" s="755"/>
      <c r="CFD38" s="755"/>
      <c r="CFE38" s="755"/>
      <c r="CFF38" s="755"/>
      <c r="CFG38" s="755"/>
      <c r="CFH38" s="755"/>
      <c r="CFI38" s="755"/>
      <c r="CFJ38" s="755"/>
      <c r="CFK38" s="755"/>
      <c r="CFL38" s="755"/>
      <c r="CFM38" s="755"/>
      <c r="CFN38" s="755"/>
      <c r="CFO38" s="755"/>
      <c r="CFP38" s="755"/>
      <c r="CFQ38" s="755"/>
      <c r="CFR38" s="755"/>
      <c r="CFS38" s="755"/>
      <c r="CFT38" s="755"/>
      <c r="CFU38" s="755"/>
      <c r="CFV38" s="755"/>
      <c r="CFW38" s="755"/>
      <c r="CFX38" s="755"/>
      <c r="CFY38" s="755"/>
      <c r="CFZ38" s="755"/>
      <c r="CGA38" s="755"/>
      <c r="CGB38" s="755"/>
      <c r="CGC38" s="755"/>
      <c r="CGD38" s="755"/>
      <c r="CGE38" s="755"/>
      <c r="CGF38" s="755"/>
      <c r="CGG38" s="755"/>
      <c r="CGH38" s="755"/>
      <c r="CGI38" s="755"/>
      <c r="CGJ38" s="755"/>
      <c r="CGK38" s="755"/>
      <c r="CGL38" s="755"/>
      <c r="CGM38" s="755"/>
      <c r="CGN38" s="755"/>
      <c r="CGO38" s="755"/>
      <c r="CGP38" s="755"/>
      <c r="CGQ38" s="755"/>
      <c r="CGR38" s="755"/>
      <c r="CGS38" s="755"/>
      <c r="CGT38" s="755"/>
      <c r="CGU38" s="755"/>
      <c r="CGV38" s="755"/>
      <c r="CGW38" s="755"/>
      <c r="CGX38" s="755"/>
      <c r="CGY38" s="755"/>
      <c r="CGZ38" s="755"/>
      <c r="CHA38" s="755"/>
      <c r="CHB38" s="755"/>
      <c r="CHC38" s="755"/>
      <c r="CHD38" s="755"/>
      <c r="CHE38" s="755"/>
      <c r="CHF38" s="755"/>
      <c r="CHG38" s="755"/>
      <c r="CHH38" s="755"/>
      <c r="CHI38" s="755"/>
      <c r="CHJ38" s="755"/>
      <c r="CHK38" s="755"/>
      <c r="CHL38" s="755"/>
      <c r="CHM38" s="755"/>
      <c r="CHN38" s="755"/>
      <c r="CHO38" s="755"/>
      <c r="CHP38" s="755"/>
      <c r="CHQ38" s="755"/>
      <c r="CHR38" s="755"/>
      <c r="CHS38" s="755"/>
      <c r="CHT38" s="755"/>
      <c r="CHU38" s="755"/>
      <c r="CHV38" s="755"/>
      <c r="CHW38" s="755"/>
      <c r="CHX38" s="755"/>
      <c r="CHY38" s="755"/>
      <c r="CHZ38" s="755"/>
      <c r="CIA38" s="755"/>
      <c r="CIB38" s="755"/>
      <c r="CIC38" s="755"/>
      <c r="CID38" s="755"/>
      <c r="CIE38" s="755"/>
      <c r="CIF38" s="755"/>
      <c r="CIG38" s="755"/>
      <c r="CIH38" s="755"/>
      <c r="CII38" s="755"/>
      <c r="CIJ38" s="755"/>
      <c r="CIK38" s="755"/>
      <c r="CIL38" s="755"/>
      <c r="CIM38" s="755"/>
      <c r="CIN38" s="755"/>
      <c r="CIO38" s="755"/>
      <c r="CIP38" s="755"/>
      <c r="CIQ38" s="755"/>
      <c r="CIR38" s="755"/>
      <c r="CIS38" s="755"/>
      <c r="CIT38" s="755"/>
      <c r="CIU38" s="755"/>
      <c r="CIV38" s="755"/>
      <c r="CIW38" s="755"/>
      <c r="CIX38" s="755"/>
      <c r="CIY38" s="755"/>
      <c r="CIZ38" s="755"/>
      <c r="CJA38" s="755"/>
      <c r="CJB38" s="755"/>
      <c r="CJC38" s="755"/>
      <c r="CJD38" s="755"/>
      <c r="CJE38" s="755"/>
      <c r="CJF38" s="755"/>
      <c r="CJG38" s="755"/>
      <c r="CJH38" s="755"/>
      <c r="CJI38" s="755"/>
      <c r="CJJ38" s="755"/>
      <c r="CJK38" s="755"/>
      <c r="CJL38" s="755"/>
      <c r="CJM38" s="755"/>
      <c r="CJN38" s="755"/>
      <c r="CJO38" s="755"/>
      <c r="CJP38" s="755"/>
      <c r="CJQ38" s="755"/>
      <c r="CJR38" s="755"/>
      <c r="CJS38" s="755"/>
      <c r="CJT38" s="755"/>
      <c r="CJU38" s="755"/>
      <c r="CJV38" s="755"/>
      <c r="CJW38" s="755"/>
      <c r="CJX38" s="755"/>
      <c r="CJY38" s="755"/>
      <c r="CJZ38" s="755"/>
      <c r="CKA38" s="755"/>
      <c r="CKB38" s="755"/>
      <c r="CKC38" s="755"/>
      <c r="CKD38" s="755"/>
      <c r="CKE38" s="755"/>
      <c r="CKF38" s="755"/>
      <c r="CKG38" s="755"/>
      <c r="CKH38" s="755"/>
      <c r="CKI38" s="755"/>
      <c r="CKJ38" s="755"/>
      <c r="CKK38" s="755"/>
      <c r="CKL38" s="755"/>
      <c r="CKM38" s="755"/>
      <c r="CKN38" s="755"/>
      <c r="CKO38" s="755"/>
      <c r="CKP38" s="755"/>
      <c r="CKQ38" s="755"/>
      <c r="CKR38" s="755"/>
      <c r="CKS38" s="755"/>
      <c r="CKT38" s="755"/>
      <c r="CKU38" s="755"/>
      <c r="CKV38" s="755"/>
      <c r="CKW38" s="755"/>
      <c r="CKX38" s="755"/>
      <c r="CKY38" s="755"/>
      <c r="CKZ38" s="755"/>
      <c r="CLA38" s="755"/>
      <c r="CLB38" s="755"/>
      <c r="CLC38" s="755"/>
      <c r="CLD38" s="755"/>
      <c r="CLE38" s="755"/>
      <c r="CLF38" s="755"/>
      <c r="CLG38" s="755"/>
      <c r="CLH38" s="755"/>
      <c r="CLI38" s="755"/>
      <c r="CLJ38" s="755"/>
      <c r="CLK38" s="755"/>
      <c r="CLL38" s="755"/>
      <c r="CLM38" s="755"/>
      <c r="CLN38" s="755"/>
      <c r="CLO38" s="755"/>
      <c r="CLP38" s="755"/>
      <c r="CLQ38" s="755"/>
      <c r="CLR38" s="755"/>
      <c r="CLS38" s="755"/>
      <c r="CLT38" s="755"/>
      <c r="CLU38" s="755"/>
      <c r="CLV38" s="755"/>
      <c r="CLW38" s="755"/>
      <c r="CLX38" s="755"/>
      <c r="CLY38" s="755"/>
      <c r="CLZ38" s="755"/>
      <c r="CMA38" s="755"/>
      <c r="CMB38" s="755"/>
      <c r="CMC38" s="755"/>
      <c r="CMD38" s="755"/>
      <c r="CME38" s="755"/>
      <c r="CMF38" s="755"/>
      <c r="CMG38" s="755"/>
      <c r="CMH38" s="755"/>
      <c r="CMI38" s="755"/>
      <c r="CMJ38" s="755"/>
      <c r="CMK38" s="755"/>
      <c r="CML38" s="755"/>
      <c r="CMM38" s="755"/>
      <c r="CMN38" s="755"/>
      <c r="CMO38" s="755"/>
      <c r="CMP38" s="755"/>
      <c r="CMQ38" s="755"/>
      <c r="CMR38" s="755"/>
      <c r="CMS38" s="755"/>
      <c r="CMT38" s="755"/>
      <c r="CMU38" s="755"/>
      <c r="CMV38" s="755"/>
      <c r="CMW38" s="755"/>
      <c r="CMX38" s="755"/>
      <c r="CMY38" s="755"/>
      <c r="CMZ38" s="755"/>
      <c r="CNA38" s="755"/>
      <c r="CNB38" s="755"/>
      <c r="CNC38" s="755"/>
      <c r="CND38" s="755"/>
      <c r="CNE38" s="755"/>
      <c r="CNF38" s="755"/>
      <c r="CNG38" s="755"/>
      <c r="CNH38" s="755"/>
      <c r="CNI38" s="755"/>
      <c r="CNJ38" s="755"/>
      <c r="CNK38" s="755"/>
      <c r="CNL38" s="755"/>
      <c r="CNM38" s="755"/>
      <c r="CNN38" s="755"/>
      <c r="CNO38" s="755"/>
      <c r="CNP38" s="755"/>
      <c r="CNQ38" s="755"/>
      <c r="CNR38" s="755"/>
      <c r="CNS38" s="755"/>
      <c r="CNT38" s="755"/>
      <c r="CNU38" s="755"/>
      <c r="CNV38" s="755"/>
      <c r="CNW38" s="755"/>
      <c r="CNX38" s="755"/>
      <c r="CNY38" s="755"/>
      <c r="CNZ38" s="755"/>
      <c r="COA38" s="755"/>
      <c r="COB38" s="755"/>
      <c r="COC38" s="755"/>
      <c r="COD38" s="755"/>
      <c r="COE38" s="755"/>
      <c r="COF38" s="755"/>
      <c r="COG38" s="755"/>
      <c r="COH38" s="755"/>
      <c r="COI38" s="755"/>
      <c r="COJ38" s="755"/>
      <c r="COK38" s="755"/>
      <c r="COL38" s="755"/>
      <c r="COM38" s="755"/>
      <c r="CON38" s="755"/>
      <c r="COO38" s="755"/>
      <c r="COP38" s="755"/>
      <c r="COQ38" s="755"/>
      <c r="COR38" s="755"/>
      <c r="COS38" s="755"/>
      <c r="COT38" s="755"/>
      <c r="COU38" s="755"/>
      <c r="COV38" s="755"/>
      <c r="COW38" s="755"/>
      <c r="COX38" s="755"/>
      <c r="COY38" s="755"/>
      <c r="COZ38" s="755"/>
      <c r="CPA38" s="755"/>
      <c r="CPB38" s="755"/>
      <c r="CPC38" s="755"/>
      <c r="CPD38" s="755"/>
      <c r="CPE38" s="755"/>
      <c r="CPF38" s="755"/>
      <c r="CPG38" s="755"/>
      <c r="CPH38" s="755"/>
      <c r="CPI38" s="755"/>
      <c r="CPJ38" s="755"/>
      <c r="CPK38" s="755"/>
      <c r="CPL38" s="755"/>
      <c r="CPM38" s="755"/>
      <c r="CPN38" s="755"/>
      <c r="CPO38" s="755"/>
      <c r="CPP38" s="755"/>
      <c r="CPQ38" s="755"/>
      <c r="CPR38" s="755"/>
      <c r="CPS38" s="755"/>
      <c r="CPT38" s="755"/>
      <c r="CPU38" s="755"/>
      <c r="CPV38" s="755"/>
      <c r="CPW38" s="755"/>
      <c r="CPX38" s="755"/>
      <c r="CPY38" s="755"/>
      <c r="CPZ38" s="755"/>
      <c r="CQA38" s="755"/>
      <c r="CQB38" s="755"/>
      <c r="CQC38" s="755"/>
      <c r="CQD38" s="755"/>
      <c r="CQE38" s="755"/>
      <c r="CQF38" s="755"/>
      <c r="CQG38" s="755"/>
      <c r="CQH38" s="755"/>
      <c r="CQI38" s="755"/>
      <c r="CQJ38" s="755"/>
      <c r="CQK38" s="755"/>
      <c r="CQL38" s="755"/>
      <c r="CQM38" s="755"/>
      <c r="CQN38" s="755"/>
      <c r="CQO38" s="755"/>
      <c r="CQP38" s="755"/>
      <c r="CQQ38" s="755"/>
      <c r="CQR38" s="755"/>
      <c r="CQS38" s="755"/>
      <c r="CQT38" s="755"/>
      <c r="CQU38" s="755"/>
      <c r="CQV38" s="755"/>
      <c r="CQW38" s="755"/>
      <c r="CQX38" s="755"/>
      <c r="CQY38" s="755"/>
      <c r="CQZ38" s="755"/>
      <c r="CRA38" s="755"/>
      <c r="CRB38" s="755"/>
      <c r="CRC38" s="755"/>
      <c r="CRD38" s="755"/>
      <c r="CRE38" s="755"/>
      <c r="CRF38" s="755"/>
      <c r="CRG38" s="755"/>
      <c r="CRH38" s="755"/>
      <c r="CRI38" s="755"/>
      <c r="CRJ38" s="755"/>
      <c r="CRK38" s="755"/>
      <c r="CRL38" s="755"/>
      <c r="CRM38" s="755"/>
      <c r="CRN38" s="755"/>
      <c r="CRO38" s="755"/>
      <c r="CRP38" s="755"/>
      <c r="CRQ38" s="755"/>
      <c r="CRR38" s="755"/>
      <c r="CRS38" s="755"/>
      <c r="CRT38" s="755"/>
      <c r="CRU38" s="755"/>
      <c r="CRV38" s="755"/>
      <c r="CRW38" s="755"/>
      <c r="CRX38" s="755"/>
      <c r="CRY38" s="755"/>
      <c r="CRZ38" s="755"/>
      <c r="CSA38" s="755"/>
      <c r="CSB38" s="755"/>
      <c r="CSC38" s="755"/>
      <c r="CSD38" s="755"/>
      <c r="CSE38" s="755"/>
      <c r="CSF38" s="755"/>
      <c r="CSG38" s="755"/>
      <c r="CSH38" s="755"/>
      <c r="CSI38" s="755"/>
      <c r="CSJ38" s="755"/>
      <c r="CSK38" s="755"/>
      <c r="CSL38" s="755"/>
      <c r="CSM38" s="755"/>
      <c r="CSN38" s="755"/>
      <c r="CSO38" s="755"/>
      <c r="CSP38" s="755"/>
      <c r="CSQ38" s="755"/>
      <c r="CSR38" s="755"/>
      <c r="CSS38" s="755"/>
      <c r="CST38" s="755"/>
      <c r="CSU38" s="755"/>
      <c r="CSV38" s="755"/>
      <c r="CSW38" s="755"/>
      <c r="CSX38" s="755"/>
      <c r="CSY38" s="755"/>
      <c r="CSZ38" s="755"/>
      <c r="CTA38" s="755"/>
      <c r="CTB38" s="755"/>
      <c r="CTC38" s="755"/>
      <c r="CTD38" s="755"/>
      <c r="CTE38" s="755"/>
      <c r="CTF38" s="755"/>
      <c r="CTG38" s="755"/>
      <c r="CTH38" s="755"/>
      <c r="CTI38" s="755"/>
      <c r="CTJ38" s="755"/>
      <c r="CTK38" s="755"/>
      <c r="CTL38" s="755"/>
      <c r="CTM38" s="755"/>
      <c r="CTN38" s="755"/>
      <c r="CTO38" s="755"/>
      <c r="CTP38" s="755"/>
      <c r="CTQ38" s="755"/>
      <c r="CTR38" s="755"/>
      <c r="CTS38" s="755"/>
      <c r="CTT38" s="755"/>
      <c r="CTU38" s="755"/>
      <c r="CTV38" s="755"/>
      <c r="CTW38" s="755"/>
      <c r="CTX38" s="755"/>
      <c r="CTY38" s="755"/>
      <c r="CTZ38" s="755"/>
      <c r="CUA38" s="755"/>
      <c r="CUB38" s="755"/>
      <c r="CUC38" s="755"/>
      <c r="CUD38" s="755"/>
      <c r="CUE38" s="755"/>
      <c r="CUF38" s="755"/>
      <c r="CUG38" s="755"/>
      <c r="CUH38" s="755"/>
      <c r="CUI38" s="755"/>
      <c r="CUJ38" s="755"/>
      <c r="CUK38" s="755"/>
      <c r="CUL38" s="755"/>
      <c r="CUM38" s="755"/>
      <c r="CUN38" s="755"/>
      <c r="CUO38" s="755"/>
      <c r="CUP38" s="755"/>
      <c r="CUQ38" s="755"/>
      <c r="CUR38" s="755"/>
      <c r="CUS38" s="755"/>
      <c r="CUT38" s="755"/>
      <c r="CUU38" s="755"/>
      <c r="CUV38" s="755"/>
      <c r="CUW38" s="755"/>
      <c r="CUX38" s="755"/>
      <c r="CUY38" s="755"/>
      <c r="CUZ38" s="755"/>
      <c r="CVA38" s="755"/>
      <c r="CVB38" s="755"/>
      <c r="CVC38" s="755"/>
      <c r="CVD38" s="755"/>
      <c r="CVE38" s="755"/>
      <c r="CVF38" s="755"/>
      <c r="CVG38" s="755"/>
      <c r="CVH38" s="755"/>
      <c r="CVI38" s="755"/>
      <c r="CVJ38" s="755"/>
      <c r="CVK38" s="755"/>
      <c r="CVL38" s="755"/>
      <c r="CVM38" s="755"/>
      <c r="CVN38" s="755"/>
      <c r="CVO38" s="755"/>
      <c r="CVP38" s="755"/>
      <c r="CVQ38" s="755"/>
      <c r="CVR38" s="755"/>
      <c r="CVS38" s="755"/>
      <c r="CVT38" s="755"/>
      <c r="CVU38" s="755"/>
      <c r="CVV38" s="755"/>
      <c r="CVW38" s="755"/>
      <c r="CVX38" s="755"/>
      <c r="CVY38" s="755"/>
      <c r="CVZ38" s="755"/>
      <c r="CWA38" s="755"/>
      <c r="CWB38" s="755"/>
      <c r="CWC38" s="755"/>
      <c r="CWD38" s="755"/>
      <c r="CWE38" s="755"/>
      <c r="CWF38" s="755"/>
      <c r="CWG38" s="755"/>
      <c r="CWH38" s="755"/>
      <c r="CWI38" s="755"/>
      <c r="CWJ38" s="755"/>
      <c r="CWK38" s="755"/>
      <c r="CWL38" s="755"/>
      <c r="CWM38" s="755"/>
      <c r="CWN38" s="755"/>
      <c r="CWO38" s="755"/>
      <c r="CWP38" s="755"/>
      <c r="CWQ38" s="755"/>
      <c r="CWR38" s="755"/>
      <c r="CWS38" s="755"/>
      <c r="CWT38" s="755"/>
      <c r="CWU38" s="755"/>
      <c r="CWV38" s="755"/>
      <c r="CWW38" s="755"/>
      <c r="CWX38" s="755"/>
      <c r="CWY38" s="755"/>
      <c r="CWZ38" s="755"/>
      <c r="CXA38" s="755"/>
      <c r="CXB38" s="755"/>
      <c r="CXC38" s="755"/>
      <c r="CXD38" s="755"/>
      <c r="CXE38" s="755"/>
      <c r="CXF38" s="755"/>
      <c r="CXG38" s="755"/>
      <c r="CXH38" s="755"/>
      <c r="CXI38" s="755"/>
      <c r="CXJ38" s="755"/>
      <c r="CXK38" s="755"/>
      <c r="CXL38" s="755"/>
      <c r="CXM38" s="755"/>
      <c r="CXN38" s="755"/>
      <c r="CXO38" s="755"/>
      <c r="CXP38" s="755"/>
      <c r="CXQ38" s="755"/>
      <c r="CXR38" s="755"/>
      <c r="CXS38" s="755"/>
      <c r="CXT38" s="755"/>
      <c r="CXU38" s="755"/>
      <c r="CXV38" s="755"/>
      <c r="CXW38" s="755"/>
      <c r="CXX38" s="755"/>
      <c r="CXY38" s="755"/>
      <c r="CXZ38" s="755"/>
      <c r="CYA38" s="755"/>
      <c r="CYB38" s="755"/>
      <c r="CYC38" s="755"/>
      <c r="CYD38" s="755"/>
      <c r="CYE38" s="755"/>
      <c r="CYF38" s="755"/>
      <c r="CYG38" s="755"/>
      <c r="CYH38" s="755"/>
      <c r="CYI38" s="755"/>
      <c r="CYJ38" s="755"/>
      <c r="CYK38" s="755"/>
      <c r="CYL38" s="755"/>
      <c r="CYM38" s="755"/>
      <c r="CYN38" s="755"/>
      <c r="CYO38" s="755"/>
      <c r="CYP38" s="755"/>
      <c r="CYQ38" s="755"/>
      <c r="CYR38" s="755"/>
      <c r="CYS38" s="755"/>
      <c r="CYT38" s="755"/>
      <c r="CYU38" s="755"/>
      <c r="CYV38" s="755"/>
      <c r="CYW38" s="755"/>
      <c r="CYX38" s="755"/>
      <c r="CYY38" s="755"/>
      <c r="CYZ38" s="755"/>
      <c r="CZA38" s="755"/>
      <c r="CZB38" s="755"/>
      <c r="CZC38" s="755"/>
      <c r="CZD38" s="755"/>
      <c r="CZE38" s="755"/>
      <c r="CZF38" s="755"/>
      <c r="CZG38" s="755"/>
      <c r="CZH38" s="755"/>
      <c r="CZI38" s="755"/>
      <c r="CZJ38" s="755"/>
      <c r="CZK38" s="755"/>
      <c r="CZL38" s="755"/>
      <c r="CZM38" s="755"/>
      <c r="CZN38" s="755"/>
      <c r="CZO38" s="755"/>
      <c r="CZP38" s="755"/>
      <c r="CZQ38" s="755"/>
      <c r="CZR38" s="755"/>
      <c r="CZS38" s="755"/>
      <c r="CZT38" s="755"/>
      <c r="CZU38" s="755"/>
      <c r="CZV38" s="755"/>
      <c r="CZW38" s="755"/>
      <c r="CZX38" s="755"/>
      <c r="CZY38" s="755"/>
      <c r="CZZ38" s="755"/>
      <c r="DAA38" s="755"/>
      <c r="DAB38" s="755"/>
      <c r="DAC38" s="755"/>
      <c r="DAD38" s="755"/>
      <c r="DAE38" s="755"/>
      <c r="DAF38" s="755"/>
      <c r="DAG38" s="755"/>
      <c r="DAH38" s="755"/>
      <c r="DAI38" s="755"/>
      <c r="DAJ38" s="755"/>
      <c r="DAK38" s="755"/>
      <c r="DAL38" s="755"/>
      <c r="DAM38" s="755"/>
      <c r="DAN38" s="755"/>
      <c r="DAO38" s="755"/>
      <c r="DAP38" s="755"/>
      <c r="DAQ38" s="755"/>
      <c r="DAR38" s="755"/>
      <c r="DAS38" s="755"/>
      <c r="DAT38" s="755"/>
      <c r="DAU38" s="755"/>
      <c r="DAV38" s="755"/>
      <c r="DAW38" s="755"/>
      <c r="DAX38" s="755"/>
      <c r="DAY38" s="755"/>
      <c r="DAZ38" s="755"/>
      <c r="DBA38" s="755"/>
      <c r="DBB38" s="755"/>
      <c r="DBC38" s="755"/>
      <c r="DBD38" s="755"/>
      <c r="DBE38" s="755"/>
      <c r="DBF38" s="755"/>
      <c r="DBG38" s="755"/>
      <c r="DBH38" s="755"/>
      <c r="DBI38" s="755"/>
      <c r="DBJ38" s="755"/>
      <c r="DBK38" s="755"/>
      <c r="DBL38" s="755"/>
      <c r="DBM38" s="755"/>
      <c r="DBN38" s="755"/>
      <c r="DBO38" s="755"/>
      <c r="DBP38" s="755"/>
      <c r="DBQ38" s="755"/>
      <c r="DBR38" s="755"/>
      <c r="DBS38" s="755"/>
      <c r="DBT38" s="755"/>
      <c r="DBU38" s="755"/>
      <c r="DBV38" s="755"/>
      <c r="DBW38" s="755"/>
      <c r="DBX38" s="755"/>
      <c r="DBY38" s="755"/>
      <c r="DBZ38" s="755"/>
      <c r="DCA38" s="755"/>
      <c r="DCB38" s="755"/>
      <c r="DCC38" s="755"/>
      <c r="DCD38" s="755"/>
      <c r="DCE38" s="755"/>
      <c r="DCF38" s="755"/>
      <c r="DCG38" s="755"/>
      <c r="DCH38" s="755"/>
      <c r="DCI38" s="755"/>
      <c r="DCJ38" s="755"/>
      <c r="DCK38" s="755"/>
      <c r="DCL38" s="755"/>
      <c r="DCM38" s="755"/>
      <c r="DCN38" s="755"/>
      <c r="DCO38" s="755"/>
      <c r="DCP38" s="755"/>
      <c r="DCQ38" s="755"/>
      <c r="DCR38" s="755"/>
      <c r="DCS38" s="755"/>
      <c r="DCT38" s="755"/>
      <c r="DCU38" s="755"/>
      <c r="DCV38" s="755"/>
      <c r="DCW38" s="755"/>
      <c r="DCX38" s="755"/>
      <c r="DCY38" s="755"/>
      <c r="DCZ38" s="755"/>
      <c r="DDA38" s="755"/>
      <c r="DDB38" s="755"/>
      <c r="DDC38" s="755"/>
      <c r="DDD38" s="755"/>
      <c r="DDE38" s="755"/>
      <c r="DDF38" s="755"/>
      <c r="DDG38" s="755"/>
      <c r="DDH38" s="755"/>
      <c r="DDI38" s="755"/>
      <c r="DDJ38" s="755"/>
      <c r="DDK38" s="755"/>
      <c r="DDL38" s="755"/>
      <c r="DDM38" s="755"/>
      <c r="DDN38" s="755"/>
      <c r="DDO38" s="755"/>
      <c r="DDP38" s="755"/>
      <c r="DDQ38" s="755"/>
      <c r="DDR38" s="755"/>
      <c r="DDS38" s="755"/>
      <c r="DDT38" s="755"/>
      <c r="DDU38" s="755"/>
      <c r="DDV38" s="755"/>
      <c r="DDW38" s="755"/>
      <c r="DDX38" s="755"/>
      <c r="DDY38" s="755"/>
      <c r="DDZ38" s="755"/>
      <c r="DEA38" s="755"/>
      <c r="DEB38" s="755"/>
      <c r="DEC38" s="755"/>
      <c r="DED38" s="755"/>
      <c r="DEE38" s="755"/>
      <c r="DEF38" s="755"/>
      <c r="DEG38" s="755"/>
      <c r="DEH38" s="755"/>
      <c r="DEI38" s="755"/>
      <c r="DEJ38" s="755"/>
      <c r="DEK38" s="755"/>
      <c r="DEL38" s="755"/>
      <c r="DEM38" s="755"/>
      <c r="DEN38" s="755"/>
      <c r="DEO38" s="755"/>
      <c r="DEP38" s="755"/>
      <c r="DEQ38" s="755"/>
      <c r="DER38" s="755"/>
      <c r="DES38" s="755"/>
      <c r="DET38" s="755"/>
      <c r="DEU38" s="755"/>
      <c r="DEV38" s="755"/>
      <c r="DEW38" s="755"/>
      <c r="DEX38" s="755"/>
      <c r="DEY38" s="755"/>
      <c r="DEZ38" s="755"/>
      <c r="DFA38" s="755"/>
      <c r="DFB38" s="755"/>
      <c r="DFC38" s="755"/>
      <c r="DFD38" s="755"/>
      <c r="DFE38" s="755"/>
      <c r="DFF38" s="755"/>
      <c r="DFG38" s="755"/>
      <c r="DFH38" s="755"/>
      <c r="DFI38" s="755"/>
      <c r="DFJ38" s="755"/>
      <c r="DFK38" s="755"/>
      <c r="DFL38" s="755"/>
      <c r="DFM38" s="755"/>
      <c r="DFN38" s="755"/>
      <c r="DFO38" s="755"/>
      <c r="DFP38" s="755"/>
      <c r="DFQ38" s="755"/>
      <c r="DFR38" s="755"/>
      <c r="DFS38" s="755"/>
      <c r="DFT38" s="755"/>
      <c r="DFU38" s="755"/>
      <c r="DFV38" s="755"/>
      <c r="DFW38" s="755"/>
      <c r="DFX38" s="755"/>
      <c r="DFY38" s="755"/>
      <c r="DFZ38" s="755"/>
      <c r="DGA38" s="755"/>
      <c r="DGB38" s="755"/>
      <c r="DGC38" s="755"/>
      <c r="DGD38" s="755"/>
      <c r="DGE38" s="755"/>
      <c r="DGF38" s="755"/>
      <c r="DGG38" s="755"/>
      <c r="DGH38" s="755"/>
      <c r="DGI38" s="755"/>
      <c r="DGJ38" s="755"/>
      <c r="DGK38" s="755"/>
      <c r="DGL38" s="755"/>
      <c r="DGM38" s="755"/>
      <c r="DGN38" s="755"/>
      <c r="DGO38" s="755"/>
      <c r="DGP38" s="755"/>
      <c r="DGQ38" s="755"/>
      <c r="DGR38" s="755"/>
      <c r="DGS38" s="755"/>
      <c r="DGT38" s="755"/>
      <c r="DGU38" s="755"/>
      <c r="DGV38" s="755"/>
      <c r="DGW38" s="755"/>
      <c r="DGX38" s="755"/>
      <c r="DGY38" s="755"/>
      <c r="DGZ38" s="755"/>
      <c r="DHA38" s="755"/>
      <c r="DHB38" s="755"/>
      <c r="DHC38" s="755"/>
      <c r="DHD38" s="755"/>
      <c r="DHE38" s="755"/>
      <c r="DHF38" s="755"/>
      <c r="DHG38" s="755"/>
      <c r="DHH38" s="755"/>
      <c r="DHI38" s="755"/>
      <c r="DHJ38" s="755"/>
      <c r="DHK38" s="755"/>
      <c r="DHL38" s="755"/>
      <c r="DHM38" s="755"/>
      <c r="DHN38" s="755"/>
      <c r="DHO38" s="755"/>
      <c r="DHP38" s="755"/>
      <c r="DHQ38" s="755"/>
      <c r="DHR38" s="755"/>
      <c r="DHS38" s="755"/>
      <c r="DHT38" s="755"/>
      <c r="DHU38" s="755"/>
      <c r="DHV38" s="755"/>
      <c r="DHW38" s="755"/>
      <c r="DHX38" s="755"/>
      <c r="DHY38" s="755"/>
      <c r="DHZ38" s="755"/>
      <c r="DIA38" s="755"/>
      <c r="DIB38" s="755"/>
      <c r="DIC38" s="755"/>
      <c r="DID38" s="755"/>
      <c r="DIE38" s="755"/>
      <c r="DIF38" s="755"/>
      <c r="DIG38" s="755"/>
      <c r="DIH38" s="755"/>
      <c r="DII38" s="755"/>
      <c r="DIJ38" s="755"/>
      <c r="DIK38" s="755"/>
      <c r="DIL38" s="755"/>
      <c r="DIM38" s="755"/>
      <c r="DIN38" s="755"/>
      <c r="DIO38" s="755"/>
      <c r="DIP38" s="755"/>
      <c r="DIQ38" s="755"/>
      <c r="DIR38" s="755"/>
      <c r="DIS38" s="755"/>
      <c r="DIT38" s="755"/>
      <c r="DIU38" s="755"/>
      <c r="DIV38" s="755"/>
      <c r="DIW38" s="755"/>
      <c r="DIX38" s="755"/>
      <c r="DIY38" s="755"/>
      <c r="DIZ38" s="755"/>
      <c r="DJA38" s="755"/>
      <c r="DJB38" s="755"/>
      <c r="DJC38" s="755"/>
      <c r="DJD38" s="755"/>
      <c r="DJE38" s="755"/>
      <c r="DJF38" s="755"/>
      <c r="DJG38" s="755"/>
      <c r="DJH38" s="755"/>
      <c r="DJI38" s="755"/>
      <c r="DJJ38" s="755"/>
      <c r="DJK38" s="755"/>
      <c r="DJL38" s="755"/>
      <c r="DJM38" s="755"/>
      <c r="DJN38" s="755"/>
      <c r="DJO38" s="755"/>
      <c r="DJP38" s="755"/>
      <c r="DJQ38" s="755"/>
      <c r="DJR38" s="755"/>
      <c r="DJS38" s="755"/>
      <c r="DJT38" s="755"/>
      <c r="DJU38" s="755"/>
      <c r="DJV38" s="755"/>
      <c r="DJW38" s="755"/>
      <c r="DJX38" s="755"/>
      <c r="DJY38" s="755"/>
      <c r="DJZ38" s="755"/>
      <c r="DKA38" s="755"/>
      <c r="DKB38" s="755"/>
      <c r="DKC38" s="755"/>
      <c r="DKD38" s="755"/>
      <c r="DKE38" s="755"/>
      <c r="DKF38" s="755"/>
      <c r="DKG38" s="755"/>
      <c r="DKH38" s="755"/>
      <c r="DKI38" s="755"/>
      <c r="DKJ38" s="755"/>
      <c r="DKK38" s="755"/>
      <c r="DKL38" s="755"/>
      <c r="DKM38" s="755"/>
      <c r="DKN38" s="755"/>
      <c r="DKO38" s="755"/>
      <c r="DKP38" s="755"/>
      <c r="DKQ38" s="755"/>
      <c r="DKR38" s="755"/>
      <c r="DKS38" s="755"/>
      <c r="DKT38" s="755"/>
      <c r="DKU38" s="755"/>
      <c r="DKV38" s="755"/>
      <c r="DKW38" s="755"/>
      <c r="DKX38" s="755"/>
      <c r="DKY38" s="755"/>
      <c r="DKZ38" s="755"/>
      <c r="DLA38" s="755"/>
      <c r="DLB38" s="755"/>
      <c r="DLC38" s="755"/>
      <c r="DLD38" s="755"/>
      <c r="DLE38" s="755"/>
      <c r="DLF38" s="755"/>
      <c r="DLG38" s="755"/>
      <c r="DLH38" s="755"/>
      <c r="DLI38" s="755"/>
      <c r="DLJ38" s="755"/>
      <c r="DLK38" s="755"/>
      <c r="DLL38" s="755"/>
      <c r="DLM38" s="755"/>
      <c r="DLN38" s="755"/>
      <c r="DLO38" s="755"/>
      <c r="DLP38" s="755"/>
      <c r="DLQ38" s="755"/>
      <c r="DLR38" s="755"/>
      <c r="DLS38" s="755"/>
      <c r="DLT38" s="755"/>
      <c r="DLU38" s="755"/>
      <c r="DLV38" s="755"/>
      <c r="DLW38" s="755"/>
      <c r="DLX38" s="755"/>
      <c r="DLY38" s="755"/>
      <c r="DLZ38" s="755"/>
      <c r="DMA38" s="755"/>
      <c r="DMB38" s="755"/>
      <c r="DMC38" s="755"/>
      <c r="DMD38" s="755"/>
      <c r="DME38" s="755"/>
      <c r="DMF38" s="755"/>
      <c r="DMG38" s="755"/>
      <c r="DMH38" s="755"/>
      <c r="DMI38" s="755"/>
      <c r="DMJ38" s="755"/>
      <c r="DMK38" s="755"/>
      <c r="DML38" s="755"/>
      <c r="DMM38" s="755"/>
      <c r="DMN38" s="755"/>
      <c r="DMO38" s="755"/>
      <c r="DMP38" s="755"/>
      <c r="DMQ38" s="755"/>
      <c r="DMR38" s="755"/>
      <c r="DMS38" s="755"/>
      <c r="DMT38" s="755"/>
      <c r="DMU38" s="755"/>
      <c r="DMV38" s="755"/>
      <c r="DMW38" s="755"/>
      <c r="DMX38" s="755"/>
      <c r="DMY38" s="755"/>
      <c r="DMZ38" s="755"/>
      <c r="DNA38" s="755"/>
      <c r="DNB38" s="755"/>
      <c r="DNC38" s="755"/>
      <c r="DND38" s="755"/>
      <c r="DNE38" s="755"/>
      <c r="DNF38" s="755"/>
      <c r="DNG38" s="755"/>
      <c r="DNH38" s="755"/>
      <c r="DNI38" s="755"/>
      <c r="DNJ38" s="755"/>
      <c r="DNK38" s="755"/>
      <c r="DNL38" s="755"/>
      <c r="DNM38" s="755"/>
      <c r="DNN38" s="755"/>
      <c r="DNO38" s="755"/>
      <c r="DNP38" s="755"/>
      <c r="DNQ38" s="755"/>
      <c r="DNR38" s="755"/>
      <c r="DNS38" s="755"/>
      <c r="DNT38" s="755"/>
      <c r="DNU38" s="755"/>
      <c r="DNV38" s="755"/>
      <c r="DNW38" s="755"/>
      <c r="DNX38" s="755"/>
      <c r="DNY38" s="755"/>
      <c r="DNZ38" s="755"/>
      <c r="DOA38" s="755"/>
      <c r="DOB38" s="755"/>
      <c r="DOC38" s="755"/>
      <c r="DOD38" s="755"/>
      <c r="DOE38" s="755"/>
      <c r="DOF38" s="755"/>
      <c r="DOG38" s="755"/>
      <c r="DOH38" s="755"/>
      <c r="DOI38" s="755"/>
      <c r="DOJ38" s="755"/>
      <c r="DOK38" s="755"/>
      <c r="DOL38" s="755"/>
      <c r="DOM38" s="755"/>
      <c r="DON38" s="755"/>
      <c r="DOO38" s="755"/>
      <c r="DOP38" s="755"/>
      <c r="DOQ38" s="755"/>
      <c r="DOR38" s="755"/>
      <c r="DOS38" s="755"/>
      <c r="DOT38" s="755"/>
      <c r="DOU38" s="755"/>
      <c r="DOV38" s="755"/>
      <c r="DOW38" s="755"/>
      <c r="DOX38" s="755"/>
      <c r="DOY38" s="755"/>
      <c r="DOZ38" s="755"/>
      <c r="DPA38" s="755"/>
      <c r="DPB38" s="755"/>
      <c r="DPC38" s="755"/>
      <c r="DPD38" s="755"/>
      <c r="DPE38" s="755"/>
      <c r="DPF38" s="755"/>
      <c r="DPG38" s="755"/>
      <c r="DPH38" s="755"/>
      <c r="DPI38" s="755"/>
      <c r="DPJ38" s="755"/>
      <c r="DPK38" s="755"/>
      <c r="DPL38" s="755"/>
      <c r="DPM38" s="755"/>
      <c r="DPN38" s="755"/>
      <c r="DPO38" s="755"/>
      <c r="DPP38" s="755"/>
      <c r="DPQ38" s="755"/>
      <c r="DPR38" s="755"/>
      <c r="DPS38" s="755"/>
      <c r="DPT38" s="755"/>
      <c r="DPU38" s="755"/>
      <c r="DPV38" s="755"/>
      <c r="DPW38" s="755"/>
      <c r="DPX38" s="755"/>
      <c r="DPY38" s="755"/>
      <c r="DPZ38" s="755"/>
      <c r="DQA38" s="755"/>
      <c r="DQB38" s="755"/>
      <c r="DQC38" s="755"/>
      <c r="DQD38" s="755"/>
      <c r="DQE38" s="755"/>
      <c r="DQF38" s="755"/>
      <c r="DQG38" s="755"/>
      <c r="DQH38" s="755"/>
      <c r="DQI38" s="755"/>
      <c r="DQJ38" s="755"/>
      <c r="DQK38" s="755"/>
      <c r="DQL38" s="755"/>
      <c r="DQM38" s="755"/>
      <c r="DQN38" s="755"/>
      <c r="DQO38" s="755"/>
      <c r="DQP38" s="755"/>
      <c r="DQQ38" s="755"/>
      <c r="DQR38" s="755"/>
      <c r="DQS38" s="755"/>
      <c r="DQT38" s="755"/>
      <c r="DQU38" s="755"/>
      <c r="DQV38" s="755"/>
      <c r="DQW38" s="755"/>
      <c r="DQX38" s="755"/>
      <c r="DQY38" s="755"/>
      <c r="DQZ38" s="755"/>
      <c r="DRA38" s="755"/>
      <c r="DRB38" s="755"/>
      <c r="DRC38" s="755"/>
      <c r="DRD38" s="755"/>
      <c r="DRE38" s="755"/>
      <c r="DRF38" s="755"/>
      <c r="DRG38" s="755"/>
      <c r="DRH38" s="755"/>
      <c r="DRI38" s="755"/>
      <c r="DRJ38" s="755"/>
      <c r="DRK38" s="755"/>
      <c r="DRL38" s="755"/>
      <c r="DRM38" s="755"/>
      <c r="DRN38" s="755"/>
      <c r="DRO38" s="755"/>
      <c r="DRP38" s="755"/>
      <c r="DRQ38" s="755"/>
      <c r="DRR38" s="755"/>
      <c r="DRS38" s="755"/>
      <c r="DRT38" s="755"/>
      <c r="DRU38" s="755"/>
      <c r="DRV38" s="755"/>
      <c r="DRW38" s="755"/>
      <c r="DRX38" s="755"/>
      <c r="DRY38" s="755"/>
      <c r="DRZ38" s="755"/>
      <c r="DSA38" s="755"/>
      <c r="DSB38" s="755"/>
      <c r="DSC38" s="755"/>
      <c r="DSD38" s="755"/>
      <c r="DSE38" s="755"/>
      <c r="DSF38" s="755"/>
      <c r="DSG38" s="755"/>
      <c r="DSH38" s="755"/>
      <c r="DSI38" s="755"/>
      <c r="DSJ38" s="755"/>
      <c r="DSK38" s="755"/>
      <c r="DSL38" s="755"/>
      <c r="DSM38" s="755"/>
      <c r="DSN38" s="755"/>
      <c r="DSO38" s="755"/>
      <c r="DSP38" s="755"/>
      <c r="DSQ38" s="755"/>
      <c r="DSR38" s="755"/>
      <c r="DSS38" s="755"/>
      <c r="DST38" s="755"/>
      <c r="DSU38" s="755"/>
      <c r="DSV38" s="755"/>
      <c r="DSW38" s="755"/>
      <c r="DSX38" s="755"/>
      <c r="DSY38" s="755"/>
      <c r="DSZ38" s="755"/>
      <c r="DTA38" s="755"/>
      <c r="DTB38" s="755"/>
      <c r="DTC38" s="755"/>
      <c r="DTD38" s="755"/>
      <c r="DTE38" s="755"/>
      <c r="DTF38" s="755"/>
      <c r="DTG38" s="755"/>
      <c r="DTH38" s="755"/>
      <c r="DTI38" s="755"/>
      <c r="DTJ38" s="755"/>
      <c r="DTK38" s="755"/>
      <c r="DTL38" s="755"/>
      <c r="DTM38" s="755"/>
      <c r="DTN38" s="755"/>
      <c r="DTO38" s="755"/>
      <c r="DTP38" s="755"/>
      <c r="DTQ38" s="755"/>
      <c r="DTR38" s="755"/>
      <c r="DTS38" s="755"/>
      <c r="DTT38" s="755"/>
      <c r="DTU38" s="755"/>
      <c r="DTV38" s="755"/>
      <c r="DTW38" s="755"/>
      <c r="DTX38" s="755"/>
      <c r="DTY38" s="755"/>
      <c r="DTZ38" s="755"/>
      <c r="DUA38" s="755"/>
      <c r="DUB38" s="755"/>
      <c r="DUC38" s="755"/>
      <c r="DUD38" s="755"/>
      <c r="DUE38" s="755"/>
      <c r="DUF38" s="755"/>
      <c r="DUG38" s="755"/>
      <c r="DUH38" s="755"/>
      <c r="DUI38" s="755"/>
      <c r="DUJ38" s="755"/>
      <c r="DUK38" s="755"/>
      <c r="DUL38" s="755"/>
      <c r="DUM38" s="755"/>
      <c r="DUN38" s="755"/>
      <c r="DUO38" s="755"/>
      <c r="DUP38" s="755"/>
      <c r="DUQ38" s="755"/>
      <c r="DUR38" s="755"/>
      <c r="DUS38" s="755"/>
      <c r="DUT38" s="755"/>
      <c r="DUU38" s="755"/>
      <c r="DUV38" s="755"/>
      <c r="DUW38" s="755"/>
      <c r="DUX38" s="755"/>
      <c r="DUY38" s="755"/>
      <c r="DUZ38" s="755"/>
      <c r="DVA38" s="755"/>
      <c r="DVB38" s="755"/>
      <c r="DVC38" s="755"/>
      <c r="DVD38" s="755"/>
      <c r="DVE38" s="755"/>
      <c r="DVF38" s="755"/>
      <c r="DVG38" s="755"/>
      <c r="DVH38" s="755"/>
      <c r="DVI38" s="755"/>
      <c r="DVJ38" s="755"/>
      <c r="DVK38" s="755"/>
      <c r="DVL38" s="755"/>
      <c r="DVM38" s="755"/>
      <c r="DVN38" s="755"/>
      <c r="DVO38" s="755"/>
      <c r="DVP38" s="755"/>
      <c r="DVQ38" s="755"/>
      <c r="DVR38" s="755"/>
      <c r="DVS38" s="755"/>
      <c r="DVT38" s="755"/>
      <c r="DVU38" s="755"/>
      <c r="DVV38" s="755"/>
      <c r="DVW38" s="755"/>
      <c r="DVX38" s="755"/>
      <c r="DVY38" s="755"/>
      <c r="DVZ38" s="755"/>
      <c r="DWA38" s="755"/>
      <c r="DWB38" s="755"/>
      <c r="DWC38" s="755"/>
      <c r="DWD38" s="755"/>
      <c r="DWE38" s="755"/>
      <c r="DWF38" s="755"/>
      <c r="DWG38" s="755"/>
      <c r="DWH38" s="755"/>
      <c r="DWI38" s="755"/>
      <c r="DWJ38" s="755"/>
      <c r="DWK38" s="755"/>
      <c r="DWL38" s="755"/>
      <c r="DWM38" s="755"/>
      <c r="DWN38" s="755"/>
      <c r="DWO38" s="755"/>
      <c r="DWP38" s="755"/>
      <c r="DWQ38" s="755"/>
      <c r="DWR38" s="755"/>
      <c r="DWS38" s="755"/>
      <c r="DWT38" s="755"/>
      <c r="DWU38" s="755"/>
      <c r="DWV38" s="755"/>
      <c r="DWW38" s="755"/>
      <c r="DWX38" s="755"/>
      <c r="DWY38" s="755"/>
      <c r="DWZ38" s="755"/>
      <c r="DXA38" s="755"/>
      <c r="DXB38" s="755"/>
      <c r="DXC38" s="755"/>
      <c r="DXD38" s="755"/>
      <c r="DXE38" s="755"/>
      <c r="DXF38" s="755"/>
      <c r="DXG38" s="755"/>
      <c r="DXH38" s="755"/>
      <c r="DXI38" s="755"/>
      <c r="DXJ38" s="755"/>
      <c r="DXK38" s="755"/>
      <c r="DXL38" s="755"/>
      <c r="DXM38" s="755"/>
      <c r="DXN38" s="755"/>
      <c r="DXO38" s="755"/>
      <c r="DXP38" s="755"/>
      <c r="DXQ38" s="755"/>
      <c r="DXR38" s="755"/>
      <c r="DXS38" s="755"/>
      <c r="DXT38" s="755"/>
      <c r="DXU38" s="755"/>
      <c r="DXV38" s="755"/>
      <c r="DXW38" s="755"/>
      <c r="DXX38" s="755"/>
      <c r="DXY38" s="755"/>
      <c r="DXZ38" s="755"/>
      <c r="DYA38" s="755"/>
      <c r="DYB38" s="755"/>
      <c r="DYC38" s="755"/>
      <c r="DYD38" s="755"/>
      <c r="DYE38" s="755"/>
      <c r="DYF38" s="755"/>
      <c r="DYG38" s="755"/>
      <c r="DYH38" s="755"/>
      <c r="DYI38" s="755"/>
      <c r="DYJ38" s="755"/>
      <c r="DYK38" s="755"/>
      <c r="DYL38" s="755"/>
      <c r="DYM38" s="755"/>
      <c r="DYN38" s="755"/>
      <c r="DYO38" s="755"/>
      <c r="DYP38" s="755"/>
      <c r="DYQ38" s="755"/>
      <c r="DYR38" s="755"/>
      <c r="DYS38" s="755"/>
      <c r="DYT38" s="755"/>
      <c r="DYU38" s="755"/>
      <c r="DYV38" s="755"/>
      <c r="DYW38" s="755"/>
      <c r="DYX38" s="755"/>
      <c r="DYY38" s="755"/>
      <c r="DYZ38" s="755"/>
      <c r="DZA38" s="755"/>
      <c r="DZB38" s="755"/>
      <c r="DZC38" s="755"/>
      <c r="DZD38" s="755"/>
      <c r="DZE38" s="755"/>
      <c r="DZF38" s="755"/>
      <c r="DZG38" s="755"/>
      <c r="DZH38" s="755"/>
      <c r="DZI38" s="755"/>
      <c r="DZJ38" s="755"/>
      <c r="DZK38" s="755"/>
      <c r="DZL38" s="755"/>
      <c r="DZM38" s="755"/>
      <c r="DZN38" s="755"/>
      <c r="DZO38" s="755"/>
      <c r="DZP38" s="755"/>
      <c r="DZQ38" s="755"/>
      <c r="DZR38" s="755"/>
      <c r="DZS38" s="755"/>
      <c r="DZT38" s="755"/>
      <c r="DZU38" s="755"/>
      <c r="DZV38" s="755"/>
      <c r="DZW38" s="755"/>
      <c r="DZX38" s="755"/>
      <c r="DZY38" s="755"/>
      <c r="DZZ38" s="755"/>
      <c r="EAA38" s="755"/>
      <c r="EAB38" s="755"/>
      <c r="EAC38" s="755"/>
      <c r="EAD38" s="755"/>
      <c r="EAE38" s="755"/>
      <c r="EAF38" s="755"/>
      <c r="EAG38" s="755"/>
      <c r="EAH38" s="755"/>
      <c r="EAI38" s="755"/>
      <c r="EAJ38" s="755"/>
      <c r="EAK38" s="755"/>
      <c r="EAL38" s="755"/>
      <c r="EAM38" s="755"/>
      <c r="EAN38" s="755"/>
      <c r="EAO38" s="755"/>
      <c r="EAP38" s="755"/>
      <c r="EAQ38" s="755"/>
      <c r="EAR38" s="755"/>
      <c r="EAS38" s="755"/>
      <c r="EAT38" s="755"/>
      <c r="EAU38" s="755"/>
      <c r="EAV38" s="755"/>
      <c r="EAW38" s="755"/>
      <c r="EAX38" s="755"/>
      <c r="EAY38" s="755"/>
      <c r="EAZ38" s="755"/>
      <c r="EBA38" s="755"/>
      <c r="EBB38" s="755"/>
      <c r="EBC38" s="755"/>
      <c r="EBD38" s="755"/>
      <c r="EBE38" s="755"/>
      <c r="EBF38" s="755"/>
      <c r="EBG38" s="755"/>
      <c r="EBH38" s="755"/>
      <c r="EBI38" s="755"/>
      <c r="EBJ38" s="755"/>
      <c r="EBK38" s="755"/>
      <c r="EBL38" s="755"/>
      <c r="EBM38" s="755"/>
      <c r="EBN38" s="755"/>
      <c r="EBO38" s="755"/>
      <c r="EBP38" s="755"/>
      <c r="EBQ38" s="755"/>
      <c r="EBR38" s="755"/>
      <c r="EBS38" s="755"/>
      <c r="EBT38" s="755"/>
      <c r="EBU38" s="755"/>
      <c r="EBV38" s="755"/>
      <c r="EBW38" s="755"/>
      <c r="EBX38" s="755"/>
      <c r="EBY38" s="755"/>
      <c r="EBZ38" s="755"/>
      <c r="ECA38" s="755"/>
      <c r="ECB38" s="755"/>
      <c r="ECC38" s="755"/>
      <c r="ECD38" s="755"/>
      <c r="ECE38" s="755"/>
      <c r="ECF38" s="755"/>
      <c r="ECG38" s="755"/>
      <c r="ECH38" s="755"/>
      <c r="ECI38" s="755"/>
      <c r="ECJ38" s="755"/>
      <c r="ECK38" s="755"/>
      <c r="ECL38" s="755"/>
      <c r="ECM38" s="755"/>
      <c r="ECN38" s="755"/>
      <c r="ECO38" s="755"/>
      <c r="ECP38" s="755"/>
      <c r="ECQ38" s="755"/>
      <c r="ECR38" s="755"/>
      <c r="ECS38" s="755"/>
      <c r="ECT38" s="755"/>
      <c r="ECU38" s="755"/>
      <c r="ECV38" s="755"/>
      <c r="ECW38" s="755"/>
      <c r="ECX38" s="755"/>
      <c r="ECY38" s="755"/>
      <c r="ECZ38" s="755"/>
      <c r="EDA38" s="755"/>
      <c r="EDB38" s="755"/>
      <c r="EDC38" s="755"/>
      <c r="EDD38" s="755"/>
      <c r="EDE38" s="755"/>
      <c r="EDF38" s="755"/>
      <c r="EDG38" s="755"/>
      <c r="EDH38" s="755"/>
      <c r="EDI38" s="755"/>
      <c r="EDJ38" s="755"/>
      <c r="EDK38" s="755"/>
      <c r="EDL38" s="755"/>
      <c r="EDM38" s="755"/>
      <c r="EDN38" s="755"/>
      <c r="EDO38" s="755"/>
      <c r="EDP38" s="755"/>
      <c r="EDQ38" s="755"/>
      <c r="EDR38" s="755"/>
      <c r="EDS38" s="755"/>
      <c r="EDT38" s="755"/>
      <c r="EDU38" s="755"/>
      <c r="EDV38" s="755"/>
      <c r="EDW38" s="755"/>
      <c r="EDX38" s="755"/>
      <c r="EDY38" s="755"/>
      <c r="EDZ38" s="755"/>
      <c r="EEA38" s="755"/>
      <c r="EEB38" s="755"/>
      <c r="EEC38" s="755"/>
      <c r="EED38" s="755"/>
      <c r="EEE38" s="755"/>
      <c r="EEF38" s="755"/>
      <c r="EEG38" s="755"/>
      <c r="EEH38" s="755"/>
      <c r="EEI38" s="755"/>
      <c r="EEJ38" s="755"/>
      <c r="EEK38" s="755"/>
      <c r="EEL38" s="755"/>
      <c r="EEM38" s="755"/>
      <c r="EEN38" s="755"/>
      <c r="EEO38" s="755"/>
      <c r="EEP38" s="755"/>
      <c r="EEQ38" s="755"/>
      <c r="EER38" s="755"/>
      <c r="EES38" s="755"/>
      <c r="EET38" s="755"/>
      <c r="EEU38" s="755"/>
      <c r="EEV38" s="755"/>
      <c r="EEW38" s="755"/>
      <c r="EEX38" s="755"/>
      <c r="EEY38" s="755"/>
      <c r="EEZ38" s="755"/>
      <c r="EFA38" s="755"/>
      <c r="EFB38" s="755"/>
      <c r="EFC38" s="755"/>
      <c r="EFD38" s="755"/>
      <c r="EFE38" s="755"/>
      <c r="EFF38" s="755"/>
      <c r="EFG38" s="755"/>
      <c r="EFH38" s="755"/>
      <c r="EFI38" s="755"/>
      <c r="EFJ38" s="755"/>
      <c r="EFK38" s="755"/>
      <c r="EFL38" s="755"/>
      <c r="EFM38" s="755"/>
      <c r="EFN38" s="755"/>
      <c r="EFO38" s="755"/>
      <c r="EFP38" s="755"/>
      <c r="EFQ38" s="755"/>
      <c r="EFR38" s="755"/>
      <c r="EFS38" s="755"/>
      <c r="EFT38" s="755"/>
      <c r="EFU38" s="755"/>
      <c r="EFV38" s="755"/>
      <c r="EFW38" s="755"/>
      <c r="EFX38" s="755"/>
      <c r="EFY38" s="755"/>
      <c r="EFZ38" s="755"/>
      <c r="EGA38" s="755"/>
      <c r="EGB38" s="755"/>
      <c r="EGC38" s="755"/>
      <c r="EGD38" s="755"/>
      <c r="EGE38" s="755"/>
      <c r="EGF38" s="755"/>
      <c r="EGG38" s="755"/>
      <c r="EGH38" s="755"/>
      <c r="EGI38" s="755"/>
      <c r="EGJ38" s="755"/>
      <c r="EGK38" s="755"/>
      <c r="EGL38" s="755"/>
      <c r="EGM38" s="755"/>
      <c r="EGN38" s="755"/>
      <c r="EGO38" s="755"/>
      <c r="EGP38" s="755"/>
      <c r="EGQ38" s="755"/>
      <c r="EGR38" s="755"/>
      <c r="EGS38" s="755"/>
      <c r="EGT38" s="755"/>
      <c r="EGU38" s="755"/>
      <c r="EGV38" s="755"/>
      <c r="EGW38" s="755"/>
      <c r="EGX38" s="755"/>
      <c r="EGY38" s="755"/>
      <c r="EGZ38" s="755"/>
      <c r="EHA38" s="755"/>
      <c r="EHB38" s="755"/>
      <c r="EHC38" s="755"/>
      <c r="EHD38" s="755"/>
      <c r="EHE38" s="755"/>
      <c r="EHF38" s="755"/>
      <c r="EHG38" s="755"/>
      <c r="EHH38" s="755"/>
      <c r="EHI38" s="755"/>
      <c r="EHJ38" s="755"/>
      <c r="EHK38" s="755"/>
      <c r="EHL38" s="755"/>
      <c r="EHM38" s="755"/>
      <c r="EHN38" s="755"/>
      <c r="EHO38" s="755"/>
      <c r="EHP38" s="755"/>
      <c r="EHQ38" s="755"/>
      <c r="EHR38" s="755"/>
      <c r="EHS38" s="755"/>
      <c r="EHT38" s="755"/>
      <c r="EHU38" s="755"/>
      <c r="EHV38" s="755"/>
      <c r="EHW38" s="755"/>
      <c r="EHX38" s="755"/>
      <c r="EHY38" s="755"/>
      <c r="EHZ38" s="755"/>
      <c r="EIA38" s="755"/>
      <c r="EIB38" s="755"/>
      <c r="EIC38" s="755"/>
      <c r="EID38" s="755"/>
      <c r="EIE38" s="755"/>
      <c r="EIF38" s="755"/>
      <c r="EIG38" s="755"/>
      <c r="EIH38" s="755"/>
      <c r="EII38" s="755"/>
      <c r="EIJ38" s="755"/>
      <c r="EIK38" s="755"/>
      <c r="EIL38" s="755"/>
      <c r="EIM38" s="755"/>
      <c r="EIN38" s="755"/>
      <c r="EIO38" s="755"/>
      <c r="EIP38" s="755"/>
      <c r="EIQ38" s="755"/>
      <c r="EIR38" s="755"/>
      <c r="EIS38" s="755"/>
      <c r="EIT38" s="755"/>
      <c r="EIU38" s="755"/>
      <c r="EIV38" s="755"/>
      <c r="EIW38" s="755"/>
      <c r="EIX38" s="755"/>
      <c r="EIY38" s="755"/>
      <c r="EIZ38" s="755"/>
      <c r="EJA38" s="755"/>
      <c r="EJB38" s="755"/>
      <c r="EJC38" s="755"/>
      <c r="EJD38" s="755"/>
      <c r="EJE38" s="755"/>
      <c r="EJF38" s="755"/>
      <c r="EJG38" s="755"/>
      <c r="EJH38" s="755"/>
      <c r="EJI38" s="755"/>
      <c r="EJJ38" s="755"/>
      <c r="EJK38" s="755"/>
      <c r="EJL38" s="755"/>
      <c r="EJM38" s="755"/>
      <c r="EJN38" s="755"/>
      <c r="EJO38" s="755"/>
      <c r="EJP38" s="755"/>
      <c r="EJQ38" s="755"/>
      <c r="EJR38" s="755"/>
      <c r="EJS38" s="755"/>
      <c r="EJT38" s="755"/>
      <c r="EJU38" s="755"/>
      <c r="EJV38" s="755"/>
      <c r="EJW38" s="755"/>
      <c r="EJX38" s="755"/>
      <c r="EJY38" s="755"/>
      <c r="EJZ38" s="755"/>
      <c r="EKA38" s="755"/>
      <c r="EKB38" s="755"/>
      <c r="EKC38" s="755"/>
      <c r="EKD38" s="755"/>
      <c r="EKE38" s="755"/>
      <c r="EKF38" s="755"/>
      <c r="EKG38" s="755"/>
      <c r="EKH38" s="755"/>
      <c r="EKI38" s="755"/>
      <c r="EKJ38" s="755"/>
      <c r="EKK38" s="755"/>
      <c r="EKL38" s="755"/>
      <c r="EKM38" s="755"/>
      <c r="EKN38" s="755"/>
      <c r="EKO38" s="755"/>
      <c r="EKP38" s="755"/>
      <c r="EKQ38" s="755"/>
      <c r="EKR38" s="755"/>
      <c r="EKS38" s="755"/>
      <c r="EKT38" s="755"/>
      <c r="EKU38" s="755"/>
      <c r="EKV38" s="755"/>
      <c r="EKW38" s="755"/>
      <c r="EKX38" s="755"/>
      <c r="EKY38" s="755"/>
      <c r="EKZ38" s="755"/>
      <c r="ELA38" s="755"/>
      <c r="ELB38" s="755"/>
      <c r="ELC38" s="755"/>
      <c r="ELD38" s="755"/>
      <c r="ELE38" s="755"/>
      <c r="ELF38" s="755"/>
      <c r="ELG38" s="755"/>
      <c r="ELH38" s="755"/>
      <c r="ELI38" s="755"/>
      <c r="ELJ38" s="755"/>
      <c r="ELK38" s="755"/>
      <c r="ELL38" s="755"/>
      <c r="ELM38" s="755"/>
      <c r="ELN38" s="755"/>
      <c r="ELO38" s="755"/>
      <c r="ELP38" s="755"/>
      <c r="ELQ38" s="755"/>
      <c r="ELR38" s="755"/>
      <c r="ELS38" s="755"/>
      <c r="ELT38" s="755"/>
      <c r="ELU38" s="755"/>
      <c r="ELV38" s="755"/>
      <c r="ELW38" s="755"/>
      <c r="ELX38" s="755"/>
      <c r="ELY38" s="755"/>
      <c r="ELZ38" s="755"/>
      <c r="EMA38" s="755"/>
      <c r="EMB38" s="755"/>
      <c r="EMC38" s="755"/>
      <c r="EMD38" s="755"/>
      <c r="EME38" s="755"/>
      <c r="EMF38" s="755"/>
      <c r="EMG38" s="755"/>
      <c r="EMH38" s="755"/>
      <c r="EMI38" s="755"/>
      <c r="EMJ38" s="755"/>
      <c r="EMK38" s="755"/>
      <c r="EML38" s="755"/>
      <c r="EMM38" s="755"/>
      <c r="EMN38" s="755"/>
      <c r="EMO38" s="755"/>
      <c r="EMP38" s="755"/>
      <c r="EMQ38" s="755"/>
      <c r="EMR38" s="755"/>
      <c r="EMS38" s="755"/>
      <c r="EMT38" s="755"/>
      <c r="EMU38" s="755"/>
      <c r="EMV38" s="755"/>
      <c r="EMW38" s="755"/>
      <c r="EMX38" s="755"/>
      <c r="EMY38" s="755"/>
      <c r="EMZ38" s="755"/>
      <c r="ENA38" s="755"/>
      <c r="ENB38" s="755"/>
      <c r="ENC38" s="755"/>
      <c r="END38" s="755"/>
      <c r="ENE38" s="755"/>
      <c r="ENF38" s="755"/>
      <c r="ENG38" s="755"/>
      <c r="ENH38" s="755"/>
      <c r="ENI38" s="755"/>
      <c r="ENJ38" s="755"/>
      <c r="ENK38" s="755"/>
      <c r="ENL38" s="755"/>
      <c r="ENM38" s="755"/>
      <c r="ENN38" s="755"/>
      <c r="ENO38" s="755"/>
      <c r="ENP38" s="755"/>
      <c r="ENQ38" s="755"/>
      <c r="ENR38" s="755"/>
      <c r="ENS38" s="755"/>
      <c r="ENT38" s="755"/>
      <c r="ENU38" s="755"/>
      <c r="ENV38" s="755"/>
      <c r="ENW38" s="755"/>
      <c r="ENX38" s="755"/>
      <c r="ENY38" s="755"/>
      <c r="ENZ38" s="755"/>
      <c r="EOA38" s="755"/>
      <c r="EOB38" s="755"/>
      <c r="EOC38" s="755"/>
      <c r="EOD38" s="755"/>
      <c r="EOE38" s="755"/>
      <c r="EOF38" s="755"/>
      <c r="EOG38" s="755"/>
      <c r="EOH38" s="755"/>
      <c r="EOI38" s="755"/>
      <c r="EOJ38" s="755"/>
      <c r="EOK38" s="755"/>
      <c r="EOL38" s="755"/>
      <c r="EOM38" s="755"/>
      <c r="EON38" s="755"/>
      <c r="EOO38" s="755"/>
      <c r="EOP38" s="755"/>
      <c r="EOQ38" s="755"/>
      <c r="EOR38" s="755"/>
      <c r="EOS38" s="755"/>
      <c r="EOT38" s="755"/>
      <c r="EOU38" s="755"/>
      <c r="EOV38" s="755"/>
      <c r="EOW38" s="755"/>
      <c r="EOX38" s="755"/>
      <c r="EOY38" s="755"/>
      <c r="EOZ38" s="755"/>
      <c r="EPA38" s="755"/>
      <c r="EPB38" s="755"/>
      <c r="EPC38" s="755"/>
      <c r="EPD38" s="755"/>
      <c r="EPE38" s="755"/>
      <c r="EPF38" s="755"/>
      <c r="EPG38" s="755"/>
      <c r="EPH38" s="755"/>
      <c r="EPI38" s="755"/>
      <c r="EPJ38" s="755"/>
      <c r="EPK38" s="755"/>
      <c r="EPL38" s="755"/>
      <c r="EPM38" s="755"/>
      <c r="EPN38" s="755"/>
      <c r="EPO38" s="755"/>
      <c r="EPP38" s="755"/>
      <c r="EPQ38" s="755"/>
      <c r="EPR38" s="755"/>
      <c r="EPS38" s="755"/>
      <c r="EPT38" s="755"/>
      <c r="EPU38" s="755"/>
      <c r="EPV38" s="755"/>
      <c r="EPW38" s="755"/>
      <c r="EPX38" s="755"/>
      <c r="EPY38" s="755"/>
      <c r="EPZ38" s="755"/>
      <c r="EQA38" s="755"/>
      <c r="EQB38" s="755"/>
      <c r="EQC38" s="755"/>
      <c r="EQD38" s="755"/>
      <c r="EQE38" s="755"/>
      <c r="EQF38" s="755"/>
      <c r="EQG38" s="755"/>
      <c r="EQH38" s="755"/>
      <c r="EQI38" s="755"/>
      <c r="EQJ38" s="755"/>
      <c r="EQK38" s="755"/>
      <c r="EQL38" s="755"/>
      <c r="EQM38" s="755"/>
      <c r="EQN38" s="755"/>
      <c r="EQO38" s="755"/>
      <c r="EQP38" s="755"/>
      <c r="EQQ38" s="755"/>
      <c r="EQR38" s="755"/>
      <c r="EQS38" s="755"/>
      <c r="EQT38" s="755"/>
      <c r="EQU38" s="755"/>
      <c r="EQV38" s="755"/>
      <c r="EQW38" s="755"/>
      <c r="EQX38" s="755"/>
      <c r="EQY38" s="755"/>
      <c r="EQZ38" s="755"/>
      <c r="ERA38" s="755"/>
      <c r="ERB38" s="755"/>
      <c r="ERC38" s="755"/>
      <c r="ERD38" s="755"/>
      <c r="ERE38" s="755"/>
      <c r="ERF38" s="755"/>
      <c r="ERG38" s="755"/>
      <c r="ERH38" s="755"/>
      <c r="ERI38" s="755"/>
      <c r="ERJ38" s="755"/>
      <c r="ERK38" s="755"/>
      <c r="ERL38" s="755"/>
      <c r="ERM38" s="755"/>
      <c r="ERN38" s="755"/>
      <c r="ERO38" s="755"/>
      <c r="ERP38" s="755"/>
      <c r="ERQ38" s="755"/>
      <c r="ERR38" s="755"/>
      <c r="ERS38" s="755"/>
      <c r="ERT38" s="755"/>
      <c r="ERU38" s="755"/>
      <c r="ERV38" s="755"/>
      <c r="ERW38" s="755"/>
      <c r="ERX38" s="755"/>
      <c r="ERY38" s="755"/>
      <c r="ERZ38" s="755"/>
      <c r="ESA38" s="755"/>
      <c r="ESB38" s="755"/>
      <c r="ESC38" s="755"/>
      <c r="ESD38" s="755"/>
      <c r="ESE38" s="755"/>
      <c r="ESF38" s="755"/>
      <c r="ESG38" s="755"/>
      <c r="ESH38" s="755"/>
      <c r="ESI38" s="755"/>
      <c r="ESJ38" s="755"/>
      <c r="ESK38" s="755"/>
      <c r="ESL38" s="755"/>
      <c r="ESM38" s="755"/>
      <c r="ESN38" s="755"/>
      <c r="ESO38" s="755"/>
      <c r="ESP38" s="755"/>
      <c r="ESQ38" s="755"/>
      <c r="ESR38" s="755"/>
      <c r="ESS38" s="755"/>
      <c r="EST38" s="755"/>
      <c r="ESU38" s="755"/>
      <c r="ESV38" s="755"/>
      <c r="ESW38" s="755"/>
      <c r="ESX38" s="755"/>
      <c r="ESY38" s="755"/>
      <c r="ESZ38" s="755"/>
      <c r="ETA38" s="755"/>
      <c r="ETB38" s="755"/>
      <c r="ETC38" s="755"/>
      <c r="ETD38" s="755"/>
      <c r="ETE38" s="755"/>
      <c r="ETF38" s="755"/>
      <c r="ETG38" s="755"/>
      <c r="ETH38" s="755"/>
      <c r="ETI38" s="755"/>
      <c r="ETJ38" s="755"/>
      <c r="ETK38" s="755"/>
      <c r="ETL38" s="755"/>
      <c r="ETM38" s="755"/>
      <c r="ETN38" s="755"/>
      <c r="ETO38" s="755"/>
      <c r="ETP38" s="755"/>
      <c r="ETQ38" s="755"/>
      <c r="ETR38" s="755"/>
      <c r="ETS38" s="755"/>
      <c r="ETT38" s="755"/>
      <c r="ETU38" s="755"/>
      <c r="ETV38" s="755"/>
      <c r="ETW38" s="755"/>
      <c r="ETX38" s="755"/>
      <c r="ETY38" s="755"/>
      <c r="ETZ38" s="755"/>
      <c r="EUA38" s="755"/>
      <c r="EUB38" s="755"/>
      <c r="EUC38" s="755"/>
      <c r="EUD38" s="755"/>
      <c r="EUE38" s="755"/>
      <c r="EUF38" s="755"/>
      <c r="EUG38" s="755"/>
      <c r="EUH38" s="755"/>
      <c r="EUI38" s="755"/>
      <c r="EUJ38" s="755"/>
      <c r="EUK38" s="755"/>
      <c r="EUL38" s="755"/>
      <c r="EUM38" s="755"/>
      <c r="EUN38" s="755"/>
      <c r="EUO38" s="755"/>
      <c r="EUP38" s="755"/>
      <c r="EUQ38" s="755"/>
      <c r="EUR38" s="755"/>
      <c r="EUS38" s="755"/>
      <c r="EUT38" s="755"/>
      <c r="EUU38" s="755"/>
      <c r="EUV38" s="755"/>
      <c r="EUW38" s="755"/>
      <c r="EUX38" s="755"/>
      <c r="EUY38" s="755"/>
      <c r="EUZ38" s="755"/>
      <c r="EVA38" s="755"/>
      <c r="EVB38" s="755"/>
      <c r="EVC38" s="755"/>
      <c r="EVD38" s="755"/>
      <c r="EVE38" s="755"/>
      <c r="EVF38" s="755"/>
      <c r="EVG38" s="755"/>
      <c r="EVH38" s="755"/>
      <c r="EVI38" s="755"/>
      <c r="EVJ38" s="755"/>
      <c r="EVK38" s="755"/>
      <c r="EVL38" s="755"/>
      <c r="EVM38" s="755"/>
      <c r="EVN38" s="755"/>
      <c r="EVO38" s="755"/>
      <c r="EVP38" s="755"/>
      <c r="EVQ38" s="755"/>
      <c r="EVR38" s="755"/>
      <c r="EVS38" s="755"/>
      <c r="EVT38" s="755"/>
      <c r="EVU38" s="755"/>
      <c r="EVV38" s="755"/>
      <c r="EVW38" s="755"/>
      <c r="EVX38" s="755"/>
      <c r="EVY38" s="755"/>
      <c r="EVZ38" s="755"/>
      <c r="EWA38" s="755"/>
      <c r="EWB38" s="755"/>
      <c r="EWC38" s="755"/>
      <c r="EWD38" s="755"/>
      <c r="EWE38" s="755"/>
      <c r="EWF38" s="755"/>
      <c r="EWG38" s="755"/>
      <c r="EWH38" s="755"/>
      <c r="EWI38" s="755"/>
      <c r="EWJ38" s="755"/>
      <c r="EWK38" s="755"/>
      <c r="EWL38" s="755"/>
      <c r="EWM38" s="755"/>
      <c r="EWN38" s="755"/>
      <c r="EWO38" s="755"/>
      <c r="EWP38" s="755"/>
      <c r="EWQ38" s="755"/>
      <c r="EWR38" s="755"/>
      <c r="EWS38" s="755"/>
      <c r="EWT38" s="755"/>
      <c r="EWU38" s="755"/>
      <c r="EWV38" s="755"/>
      <c r="EWW38" s="755"/>
      <c r="EWX38" s="755"/>
      <c r="EWY38" s="755"/>
      <c r="EWZ38" s="755"/>
      <c r="EXA38" s="755"/>
      <c r="EXB38" s="755"/>
      <c r="EXC38" s="755"/>
      <c r="EXD38" s="755"/>
      <c r="EXE38" s="755"/>
      <c r="EXF38" s="755"/>
      <c r="EXG38" s="755"/>
      <c r="EXH38" s="755"/>
      <c r="EXI38" s="755"/>
      <c r="EXJ38" s="755"/>
      <c r="EXK38" s="755"/>
      <c r="EXL38" s="755"/>
      <c r="EXM38" s="755"/>
      <c r="EXN38" s="755"/>
      <c r="EXO38" s="755"/>
      <c r="EXP38" s="755"/>
      <c r="EXQ38" s="755"/>
      <c r="EXR38" s="755"/>
      <c r="EXS38" s="755"/>
      <c r="EXT38" s="755"/>
      <c r="EXU38" s="755"/>
      <c r="EXV38" s="755"/>
      <c r="EXW38" s="755"/>
      <c r="EXX38" s="755"/>
      <c r="EXY38" s="755"/>
      <c r="EXZ38" s="755"/>
      <c r="EYA38" s="755"/>
      <c r="EYB38" s="755"/>
      <c r="EYC38" s="755"/>
      <c r="EYD38" s="755"/>
      <c r="EYE38" s="755"/>
      <c r="EYF38" s="755"/>
      <c r="EYG38" s="755"/>
      <c r="EYH38" s="755"/>
      <c r="EYI38" s="755"/>
      <c r="EYJ38" s="755"/>
      <c r="EYK38" s="755"/>
      <c r="EYL38" s="755"/>
      <c r="EYM38" s="755"/>
      <c r="EYN38" s="755"/>
      <c r="EYO38" s="755"/>
      <c r="EYP38" s="755"/>
      <c r="EYQ38" s="755"/>
      <c r="EYR38" s="755"/>
      <c r="EYS38" s="755"/>
      <c r="EYT38" s="755"/>
      <c r="EYU38" s="755"/>
      <c r="EYV38" s="755"/>
      <c r="EYW38" s="755"/>
      <c r="EYX38" s="755"/>
      <c r="EYY38" s="755"/>
      <c r="EYZ38" s="755"/>
      <c r="EZA38" s="755"/>
      <c r="EZB38" s="755"/>
      <c r="EZC38" s="755"/>
      <c r="EZD38" s="755"/>
      <c r="EZE38" s="755"/>
      <c r="EZF38" s="755"/>
      <c r="EZG38" s="755"/>
      <c r="EZH38" s="755"/>
      <c r="EZI38" s="755"/>
      <c r="EZJ38" s="755"/>
      <c r="EZK38" s="755"/>
      <c r="EZL38" s="755"/>
      <c r="EZM38" s="755"/>
      <c r="EZN38" s="755"/>
      <c r="EZO38" s="755"/>
      <c r="EZP38" s="755"/>
      <c r="EZQ38" s="755"/>
      <c r="EZR38" s="755"/>
      <c r="EZS38" s="755"/>
      <c r="EZT38" s="755"/>
      <c r="EZU38" s="755"/>
      <c r="EZV38" s="755"/>
      <c r="EZW38" s="755"/>
      <c r="EZX38" s="755"/>
      <c r="EZY38" s="755"/>
      <c r="EZZ38" s="755"/>
      <c r="FAA38" s="755"/>
      <c r="FAB38" s="755"/>
      <c r="FAC38" s="755"/>
      <c r="FAD38" s="755"/>
      <c r="FAE38" s="755"/>
      <c r="FAF38" s="755"/>
      <c r="FAG38" s="755"/>
      <c r="FAH38" s="755"/>
      <c r="FAI38" s="755"/>
      <c r="FAJ38" s="755"/>
      <c r="FAK38" s="755"/>
      <c r="FAL38" s="755"/>
      <c r="FAM38" s="755"/>
      <c r="FAN38" s="755"/>
      <c r="FAO38" s="755"/>
      <c r="FAP38" s="755"/>
      <c r="FAQ38" s="755"/>
      <c r="FAR38" s="755"/>
      <c r="FAS38" s="755"/>
      <c r="FAT38" s="755"/>
      <c r="FAU38" s="755"/>
      <c r="FAV38" s="755"/>
      <c r="FAW38" s="755"/>
      <c r="FAX38" s="755"/>
      <c r="FAY38" s="755"/>
      <c r="FAZ38" s="755"/>
      <c r="FBA38" s="755"/>
      <c r="FBB38" s="755"/>
      <c r="FBC38" s="755"/>
      <c r="FBD38" s="755"/>
      <c r="FBE38" s="755"/>
      <c r="FBF38" s="755"/>
      <c r="FBG38" s="755"/>
      <c r="FBH38" s="755"/>
      <c r="FBI38" s="755"/>
      <c r="FBJ38" s="755"/>
      <c r="FBK38" s="755"/>
      <c r="FBL38" s="755"/>
      <c r="FBM38" s="755"/>
      <c r="FBN38" s="755"/>
      <c r="FBO38" s="755"/>
      <c r="FBP38" s="755"/>
      <c r="FBQ38" s="755"/>
      <c r="FBR38" s="755"/>
      <c r="FBS38" s="755"/>
      <c r="FBT38" s="755"/>
      <c r="FBU38" s="755"/>
      <c r="FBV38" s="755"/>
      <c r="FBW38" s="755"/>
      <c r="FBX38" s="755"/>
      <c r="FBY38" s="755"/>
      <c r="FBZ38" s="755"/>
      <c r="FCA38" s="755"/>
      <c r="FCB38" s="755"/>
      <c r="FCC38" s="755"/>
      <c r="FCD38" s="755"/>
      <c r="FCE38" s="755"/>
      <c r="FCF38" s="755"/>
      <c r="FCG38" s="755"/>
      <c r="FCH38" s="755"/>
      <c r="FCI38" s="755"/>
      <c r="FCJ38" s="755"/>
      <c r="FCK38" s="755"/>
      <c r="FCL38" s="755"/>
      <c r="FCM38" s="755"/>
      <c r="FCN38" s="755"/>
      <c r="FCO38" s="755"/>
      <c r="FCP38" s="755"/>
      <c r="FCQ38" s="755"/>
      <c r="FCR38" s="755"/>
      <c r="FCS38" s="755"/>
      <c r="FCT38" s="755"/>
      <c r="FCU38" s="755"/>
      <c r="FCV38" s="755"/>
      <c r="FCW38" s="755"/>
      <c r="FCX38" s="755"/>
      <c r="FCY38" s="755"/>
      <c r="FCZ38" s="755"/>
      <c r="FDA38" s="755"/>
      <c r="FDB38" s="755"/>
      <c r="FDC38" s="755"/>
      <c r="FDD38" s="755"/>
      <c r="FDE38" s="755"/>
      <c r="FDF38" s="755"/>
      <c r="FDG38" s="755"/>
      <c r="FDH38" s="755"/>
      <c r="FDI38" s="755"/>
      <c r="FDJ38" s="755"/>
      <c r="FDK38" s="755"/>
      <c r="FDL38" s="755"/>
      <c r="FDM38" s="755"/>
      <c r="FDN38" s="755"/>
      <c r="FDO38" s="755"/>
      <c r="FDP38" s="755"/>
      <c r="FDQ38" s="755"/>
      <c r="FDR38" s="755"/>
      <c r="FDS38" s="755"/>
      <c r="FDT38" s="755"/>
      <c r="FDU38" s="755"/>
      <c r="FDV38" s="755"/>
      <c r="FDW38" s="755"/>
      <c r="FDX38" s="755"/>
      <c r="FDY38" s="755"/>
      <c r="FDZ38" s="755"/>
      <c r="FEA38" s="755"/>
      <c r="FEB38" s="755"/>
      <c r="FEC38" s="755"/>
      <c r="FED38" s="755"/>
      <c r="FEE38" s="755"/>
      <c r="FEF38" s="755"/>
      <c r="FEG38" s="755"/>
      <c r="FEH38" s="755"/>
      <c r="FEI38" s="755"/>
      <c r="FEJ38" s="755"/>
      <c r="FEK38" s="755"/>
      <c r="FEL38" s="755"/>
      <c r="FEM38" s="755"/>
      <c r="FEN38" s="755"/>
      <c r="FEO38" s="755"/>
      <c r="FEP38" s="755"/>
      <c r="FEQ38" s="755"/>
      <c r="FER38" s="755"/>
      <c r="FES38" s="755"/>
      <c r="FET38" s="755"/>
      <c r="FEU38" s="755"/>
      <c r="FEV38" s="755"/>
      <c r="FEW38" s="755"/>
      <c r="FEX38" s="755"/>
      <c r="FEY38" s="755"/>
      <c r="FEZ38" s="755"/>
      <c r="FFA38" s="755"/>
      <c r="FFB38" s="755"/>
      <c r="FFC38" s="755"/>
      <c r="FFD38" s="755"/>
      <c r="FFE38" s="755"/>
      <c r="FFF38" s="755"/>
      <c r="FFG38" s="755"/>
      <c r="FFH38" s="755"/>
      <c r="FFI38" s="755"/>
      <c r="FFJ38" s="755"/>
      <c r="FFK38" s="755"/>
      <c r="FFL38" s="755"/>
      <c r="FFM38" s="755"/>
      <c r="FFN38" s="755"/>
      <c r="FFO38" s="755"/>
      <c r="FFP38" s="755"/>
      <c r="FFQ38" s="755"/>
      <c r="FFR38" s="755"/>
      <c r="FFS38" s="755"/>
      <c r="FFT38" s="755"/>
      <c r="FFU38" s="755"/>
      <c r="FFV38" s="755"/>
      <c r="FFW38" s="755"/>
      <c r="FFX38" s="755"/>
      <c r="FFY38" s="755"/>
      <c r="FFZ38" s="755"/>
      <c r="FGA38" s="755"/>
      <c r="FGB38" s="755"/>
      <c r="FGC38" s="755"/>
      <c r="FGD38" s="755"/>
      <c r="FGE38" s="755"/>
      <c r="FGF38" s="755"/>
      <c r="FGG38" s="755"/>
      <c r="FGH38" s="755"/>
      <c r="FGI38" s="755"/>
      <c r="FGJ38" s="755"/>
      <c r="FGK38" s="755"/>
      <c r="FGL38" s="755"/>
      <c r="FGM38" s="755"/>
      <c r="FGN38" s="755"/>
      <c r="FGO38" s="755"/>
      <c r="FGP38" s="755"/>
      <c r="FGQ38" s="755"/>
      <c r="FGR38" s="755"/>
      <c r="FGS38" s="755"/>
      <c r="FGT38" s="755"/>
      <c r="FGU38" s="755"/>
      <c r="FGV38" s="755"/>
      <c r="FGW38" s="755"/>
      <c r="FGX38" s="755"/>
      <c r="FGY38" s="755"/>
      <c r="FGZ38" s="755"/>
      <c r="FHA38" s="755"/>
      <c r="FHB38" s="755"/>
      <c r="FHC38" s="755"/>
      <c r="FHD38" s="755"/>
      <c r="FHE38" s="755"/>
      <c r="FHF38" s="755"/>
      <c r="FHG38" s="755"/>
      <c r="FHH38" s="755"/>
      <c r="FHI38" s="755"/>
      <c r="FHJ38" s="755"/>
      <c r="FHK38" s="755"/>
      <c r="FHL38" s="755"/>
      <c r="FHM38" s="755"/>
      <c r="FHN38" s="755"/>
      <c r="FHO38" s="755"/>
      <c r="FHP38" s="755"/>
      <c r="FHQ38" s="755"/>
      <c r="FHR38" s="755"/>
      <c r="FHS38" s="755"/>
      <c r="FHT38" s="755"/>
      <c r="FHU38" s="755"/>
      <c r="FHV38" s="755"/>
      <c r="FHW38" s="755"/>
      <c r="FHX38" s="755"/>
      <c r="FHY38" s="755"/>
      <c r="FHZ38" s="755"/>
      <c r="FIA38" s="755"/>
      <c r="FIB38" s="755"/>
      <c r="FIC38" s="755"/>
      <c r="FID38" s="755"/>
      <c r="FIE38" s="755"/>
      <c r="FIF38" s="755"/>
      <c r="FIG38" s="755"/>
      <c r="FIH38" s="755"/>
      <c r="FII38" s="755"/>
      <c r="FIJ38" s="755"/>
      <c r="FIK38" s="755"/>
      <c r="FIL38" s="755"/>
      <c r="FIM38" s="755"/>
      <c r="FIN38" s="755"/>
      <c r="FIO38" s="755"/>
      <c r="FIP38" s="755"/>
      <c r="FIQ38" s="755"/>
      <c r="FIR38" s="755"/>
      <c r="FIS38" s="755"/>
      <c r="FIT38" s="755"/>
      <c r="FIU38" s="755"/>
      <c r="FIV38" s="755"/>
      <c r="FIW38" s="755"/>
      <c r="FIX38" s="755"/>
      <c r="FIY38" s="755"/>
      <c r="FIZ38" s="755"/>
      <c r="FJA38" s="755"/>
      <c r="FJB38" s="755"/>
      <c r="FJC38" s="755"/>
      <c r="FJD38" s="755"/>
      <c r="FJE38" s="755"/>
      <c r="FJF38" s="755"/>
      <c r="FJG38" s="755"/>
      <c r="FJH38" s="755"/>
      <c r="FJI38" s="755"/>
      <c r="FJJ38" s="755"/>
      <c r="FJK38" s="755"/>
      <c r="FJL38" s="755"/>
      <c r="FJM38" s="755"/>
      <c r="FJN38" s="755"/>
      <c r="FJO38" s="755"/>
      <c r="FJP38" s="755"/>
      <c r="FJQ38" s="755"/>
      <c r="FJR38" s="755"/>
      <c r="FJS38" s="755"/>
      <c r="FJT38" s="755"/>
      <c r="FJU38" s="755"/>
      <c r="FJV38" s="755"/>
      <c r="FJW38" s="755"/>
      <c r="FJX38" s="755"/>
      <c r="FJY38" s="755"/>
      <c r="FJZ38" s="755"/>
      <c r="FKA38" s="755"/>
      <c r="FKB38" s="755"/>
      <c r="FKC38" s="755"/>
      <c r="FKD38" s="755"/>
      <c r="FKE38" s="755"/>
      <c r="FKF38" s="755"/>
      <c r="FKG38" s="755"/>
      <c r="FKH38" s="755"/>
      <c r="FKI38" s="755"/>
      <c r="FKJ38" s="755"/>
      <c r="FKK38" s="755"/>
      <c r="FKL38" s="755"/>
      <c r="FKM38" s="755"/>
      <c r="FKN38" s="755"/>
      <c r="FKO38" s="755"/>
      <c r="FKP38" s="755"/>
      <c r="FKQ38" s="755"/>
      <c r="FKR38" s="755"/>
      <c r="FKS38" s="755"/>
      <c r="FKT38" s="755"/>
      <c r="FKU38" s="755"/>
      <c r="FKV38" s="755"/>
      <c r="FKW38" s="755"/>
      <c r="FKX38" s="755"/>
      <c r="FKY38" s="755"/>
      <c r="FKZ38" s="755"/>
      <c r="FLA38" s="755"/>
      <c r="FLB38" s="755"/>
      <c r="FLC38" s="755"/>
      <c r="FLD38" s="755"/>
      <c r="FLE38" s="755"/>
      <c r="FLF38" s="755"/>
      <c r="FLG38" s="755"/>
      <c r="FLH38" s="755"/>
      <c r="FLI38" s="755"/>
      <c r="FLJ38" s="755"/>
      <c r="FLK38" s="755"/>
      <c r="FLL38" s="755"/>
      <c r="FLM38" s="755"/>
      <c r="FLN38" s="755"/>
      <c r="FLO38" s="755"/>
      <c r="FLP38" s="755"/>
      <c r="FLQ38" s="755"/>
      <c r="FLR38" s="755"/>
      <c r="FLS38" s="755"/>
      <c r="FLT38" s="755"/>
      <c r="FLU38" s="755"/>
      <c r="FLV38" s="755"/>
      <c r="FLW38" s="755"/>
      <c r="FLX38" s="755"/>
      <c r="FLY38" s="755"/>
      <c r="FLZ38" s="755"/>
      <c r="FMA38" s="755"/>
      <c r="FMB38" s="755"/>
      <c r="FMC38" s="755"/>
      <c r="FMD38" s="755"/>
      <c r="FME38" s="755"/>
      <c r="FMF38" s="755"/>
      <c r="FMG38" s="755"/>
      <c r="FMH38" s="755"/>
      <c r="FMI38" s="755"/>
      <c r="FMJ38" s="755"/>
      <c r="FMK38" s="755"/>
      <c r="FML38" s="755"/>
      <c r="FMM38" s="755"/>
      <c r="FMN38" s="755"/>
      <c r="FMO38" s="755"/>
      <c r="FMP38" s="755"/>
      <c r="FMQ38" s="755"/>
      <c r="FMR38" s="755"/>
      <c r="FMS38" s="755"/>
      <c r="FMT38" s="755"/>
      <c r="FMU38" s="755"/>
      <c r="FMV38" s="755"/>
      <c r="FMW38" s="755"/>
      <c r="FMX38" s="755"/>
      <c r="FMY38" s="755"/>
      <c r="FMZ38" s="755"/>
      <c r="FNA38" s="755"/>
      <c r="FNB38" s="755"/>
      <c r="FNC38" s="755"/>
      <c r="FND38" s="755"/>
      <c r="FNE38" s="755"/>
      <c r="FNF38" s="755"/>
      <c r="FNG38" s="755"/>
      <c r="FNH38" s="755"/>
      <c r="FNI38" s="755"/>
      <c r="FNJ38" s="755"/>
      <c r="FNK38" s="755"/>
      <c r="FNL38" s="755"/>
      <c r="FNM38" s="755"/>
      <c r="FNN38" s="755"/>
      <c r="FNO38" s="755"/>
      <c r="FNP38" s="755"/>
      <c r="FNQ38" s="755"/>
      <c r="FNR38" s="755"/>
      <c r="FNS38" s="755"/>
      <c r="FNT38" s="755"/>
      <c r="FNU38" s="755"/>
      <c r="FNV38" s="755"/>
      <c r="FNW38" s="755"/>
      <c r="FNX38" s="755"/>
      <c r="FNY38" s="755"/>
      <c r="FNZ38" s="755"/>
      <c r="FOA38" s="755"/>
      <c r="FOB38" s="755"/>
      <c r="FOC38" s="755"/>
      <c r="FOD38" s="755"/>
      <c r="FOE38" s="755"/>
      <c r="FOF38" s="755"/>
      <c r="FOG38" s="755"/>
      <c r="FOH38" s="755"/>
      <c r="FOI38" s="755"/>
      <c r="FOJ38" s="755"/>
      <c r="FOK38" s="755"/>
      <c r="FOL38" s="755"/>
      <c r="FOM38" s="755"/>
      <c r="FON38" s="755"/>
      <c r="FOO38" s="755"/>
      <c r="FOP38" s="755"/>
      <c r="FOQ38" s="755"/>
      <c r="FOR38" s="755"/>
      <c r="FOS38" s="755"/>
      <c r="FOT38" s="755"/>
      <c r="FOU38" s="755"/>
      <c r="FOV38" s="755"/>
      <c r="FOW38" s="755"/>
      <c r="FOX38" s="755"/>
      <c r="FOY38" s="755"/>
      <c r="FOZ38" s="755"/>
      <c r="FPA38" s="755"/>
      <c r="FPB38" s="755"/>
      <c r="FPC38" s="755"/>
      <c r="FPD38" s="755"/>
      <c r="FPE38" s="755"/>
      <c r="FPF38" s="755"/>
      <c r="FPG38" s="755"/>
      <c r="FPH38" s="755"/>
      <c r="FPI38" s="755"/>
      <c r="FPJ38" s="755"/>
      <c r="FPK38" s="755"/>
      <c r="FPL38" s="755"/>
      <c r="FPM38" s="755"/>
      <c r="FPN38" s="755"/>
      <c r="FPO38" s="755"/>
      <c r="FPP38" s="755"/>
      <c r="FPQ38" s="755"/>
      <c r="FPR38" s="755"/>
      <c r="FPS38" s="755"/>
      <c r="FPT38" s="755"/>
      <c r="FPU38" s="755"/>
      <c r="FPV38" s="755"/>
      <c r="FPW38" s="755"/>
      <c r="FPX38" s="755"/>
      <c r="FPY38" s="755"/>
      <c r="FPZ38" s="755"/>
      <c r="FQA38" s="755"/>
      <c r="FQB38" s="755"/>
      <c r="FQC38" s="755"/>
      <c r="FQD38" s="755"/>
      <c r="FQE38" s="755"/>
      <c r="FQF38" s="755"/>
      <c r="FQG38" s="755"/>
      <c r="FQH38" s="755"/>
      <c r="FQI38" s="755"/>
      <c r="FQJ38" s="755"/>
      <c r="FQK38" s="755"/>
      <c r="FQL38" s="755"/>
      <c r="FQM38" s="755"/>
      <c r="FQN38" s="755"/>
      <c r="FQO38" s="755"/>
      <c r="FQP38" s="755"/>
      <c r="FQQ38" s="755"/>
      <c r="FQR38" s="755"/>
      <c r="FQS38" s="755"/>
      <c r="FQT38" s="755"/>
      <c r="FQU38" s="755"/>
      <c r="FQV38" s="755"/>
      <c r="FQW38" s="755"/>
      <c r="FQX38" s="755"/>
      <c r="FQY38" s="755"/>
      <c r="FQZ38" s="755"/>
      <c r="FRA38" s="755"/>
      <c r="FRB38" s="755"/>
      <c r="FRC38" s="755"/>
      <c r="FRD38" s="755"/>
      <c r="FRE38" s="755"/>
      <c r="FRF38" s="755"/>
      <c r="FRG38" s="755"/>
      <c r="FRH38" s="755"/>
      <c r="FRI38" s="755"/>
      <c r="FRJ38" s="755"/>
      <c r="FRK38" s="755"/>
      <c r="FRL38" s="755"/>
      <c r="FRM38" s="755"/>
      <c r="FRN38" s="755"/>
      <c r="FRO38" s="755"/>
      <c r="FRP38" s="755"/>
      <c r="FRQ38" s="755"/>
      <c r="FRR38" s="755"/>
      <c r="FRS38" s="755"/>
      <c r="FRT38" s="755"/>
      <c r="FRU38" s="755"/>
      <c r="FRV38" s="755"/>
      <c r="FRW38" s="755"/>
      <c r="FRX38" s="755"/>
      <c r="FRY38" s="755"/>
      <c r="FRZ38" s="755"/>
      <c r="FSA38" s="755"/>
      <c r="FSB38" s="755"/>
      <c r="FSC38" s="755"/>
      <c r="FSD38" s="755"/>
      <c r="FSE38" s="755"/>
      <c r="FSF38" s="755"/>
      <c r="FSG38" s="755"/>
      <c r="FSH38" s="755"/>
      <c r="FSI38" s="755"/>
      <c r="FSJ38" s="755"/>
      <c r="FSK38" s="755"/>
      <c r="FSL38" s="755"/>
      <c r="FSM38" s="755"/>
      <c r="FSN38" s="755"/>
      <c r="FSO38" s="755"/>
      <c r="FSP38" s="755"/>
      <c r="FSQ38" s="755"/>
      <c r="FSR38" s="755"/>
      <c r="FSS38" s="755"/>
      <c r="FST38" s="755"/>
      <c r="FSU38" s="755"/>
      <c r="FSV38" s="755"/>
      <c r="FSW38" s="755"/>
      <c r="FSX38" s="755"/>
      <c r="FSY38" s="755"/>
      <c r="FSZ38" s="755"/>
      <c r="FTA38" s="755"/>
      <c r="FTB38" s="755"/>
      <c r="FTC38" s="755"/>
      <c r="FTD38" s="755"/>
      <c r="FTE38" s="755"/>
      <c r="FTF38" s="755"/>
      <c r="FTG38" s="755"/>
      <c r="FTH38" s="755"/>
      <c r="FTI38" s="755"/>
      <c r="FTJ38" s="755"/>
      <c r="FTK38" s="755"/>
      <c r="FTL38" s="755"/>
      <c r="FTM38" s="755"/>
      <c r="FTN38" s="755"/>
      <c r="FTO38" s="755"/>
      <c r="FTP38" s="755"/>
      <c r="FTQ38" s="755"/>
      <c r="FTR38" s="755"/>
      <c r="FTS38" s="755"/>
      <c r="FTT38" s="755"/>
      <c r="FTU38" s="755"/>
      <c r="FTV38" s="755"/>
      <c r="FTW38" s="755"/>
      <c r="FTX38" s="755"/>
      <c r="FTY38" s="755"/>
      <c r="FTZ38" s="755"/>
      <c r="FUA38" s="755"/>
      <c r="FUB38" s="755"/>
      <c r="FUC38" s="755"/>
      <c r="FUD38" s="755"/>
      <c r="FUE38" s="755"/>
      <c r="FUF38" s="755"/>
      <c r="FUG38" s="755"/>
      <c r="FUH38" s="755"/>
      <c r="FUI38" s="755"/>
      <c r="FUJ38" s="755"/>
      <c r="FUK38" s="755"/>
      <c r="FUL38" s="755"/>
      <c r="FUM38" s="755"/>
      <c r="FUN38" s="755"/>
      <c r="FUO38" s="755"/>
      <c r="FUP38" s="755"/>
      <c r="FUQ38" s="755"/>
      <c r="FUR38" s="755"/>
      <c r="FUS38" s="755"/>
      <c r="FUT38" s="755"/>
      <c r="FUU38" s="755"/>
      <c r="FUV38" s="755"/>
      <c r="FUW38" s="755"/>
      <c r="FUX38" s="755"/>
      <c r="FUY38" s="755"/>
      <c r="FUZ38" s="755"/>
      <c r="FVA38" s="755"/>
      <c r="FVB38" s="755"/>
      <c r="FVC38" s="755"/>
      <c r="FVD38" s="755"/>
      <c r="FVE38" s="755"/>
      <c r="FVF38" s="755"/>
      <c r="FVG38" s="755"/>
      <c r="FVH38" s="755"/>
      <c r="FVI38" s="755"/>
      <c r="FVJ38" s="755"/>
      <c r="FVK38" s="755"/>
      <c r="FVL38" s="755"/>
      <c r="FVM38" s="755"/>
      <c r="FVN38" s="755"/>
      <c r="FVO38" s="755"/>
      <c r="FVP38" s="755"/>
      <c r="FVQ38" s="755"/>
      <c r="FVR38" s="755"/>
      <c r="FVS38" s="755"/>
      <c r="FVT38" s="755"/>
      <c r="FVU38" s="755"/>
      <c r="FVV38" s="755"/>
      <c r="FVW38" s="755"/>
      <c r="FVX38" s="755"/>
      <c r="FVY38" s="755"/>
      <c r="FVZ38" s="755"/>
      <c r="FWA38" s="755"/>
      <c r="FWB38" s="755"/>
      <c r="FWC38" s="755"/>
      <c r="FWD38" s="755"/>
      <c r="FWE38" s="755"/>
      <c r="FWF38" s="755"/>
      <c r="FWG38" s="755"/>
      <c r="FWH38" s="755"/>
      <c r="FWI38" s="755"/>
      <c r="FWJ38" s="755"/>
      <c r="FWK38" s="755"/>
      <c r="FWL38" s="755"/>
      <c r="FWM38" s="755"/>
      <c r="FWN38" s="755"/>
      <c r="FWO38" s="755"/>
      <c r="FWP38" s="755"/>
      <c r="FWQ38" s="755"/>
      <c r="FWR38" s="755"/>
      <c r="FWS38" s="755"/>
      <c r="FWT38" s="755"/>
      <c r="FWU38" s="755"/>
      <c r="FWV38" s="755"/>
      <c r="FWW38" s="755"/>
      <c r="FWX38" s="755"/>
      <c r="FWY38" s="755"/>
      <c r="FWZ38" s="755"/>
      <c r="FXA38" s="755"/>
      <c r="FXB38" s="755"/>
      <c r="FXC38" s="755"/>
      <c r="FXD38" s="755"/>
      <c r="FXE38" s="755"/>
      <c r="FXF38" s="755"/>
      <c r="FXG38" s="755"/>
      <c r="FXH38" s="755"/>
      <c r="FXI38" s="755"/>
      <c r="FXJ38" s="755"/>
      <c r="FXK38" s="755"/>
      <c r="FXL38" s="755"/>
      <c r="FXM38" s="755"/>
      <c r="FXN38" s="755"/>
      <c r="FXO38" s="755"/>
      <c r="FXP38" s="755"/>
      <c r="FXQ38" s="755"/>
      <c r="FXR38" s="755"/>
      <c r="FXS38" s="755"/>
      <c r="FXT38" s="755"/>
      <c r="FXU38" s="755"/>
      <c r="FXV38" s="755"/>
      <c r="FXW38" s="755"/>
      <c r="FXX38" s="755"/>
      <c r="FXY38" s="755"/>
      <c r="FXZ38" s="755"/>
      <c r="FYA38" s="755"/>
      <c r="FYB38" s="755"/>
      <c r="FYC38" s="755"/>
      <c r="FYD38" s="755"/>
      <c r="FYE38" s="755"/>
      <c r="FYF38" s="755"/>
      <c r="FYG38" s="755"/>
      <c r="FYH38" s="755"/>
      <c r="FYI38" s="755"/>
      <c r="FYJ38" s="755"/>
      <c r="FYK38" s="755"/>
      <c r="FYL38" s="755"/>
      <c r="FYM38" s="755"/>
      <c r="FYN38" s="755"/>
      <c r="FYO38" s="755"/>
      <c r="FYP38" s="755"/>
      <c r="FYQ38" s="755"/>
      <c r="FYR38" s="755"/>
      <c r="FYS38" s="755"/>
      <c r="FYT38" s="755"/>
      <c r="FYU38" s="755"/>
      <c r="FYV38" s="755"/>
      <c r="FYW38" s="755"/>
      <c r="FYX38" s="755"/>
      <c r="FYY38" s="755"/>
      <c r="FYZ38" s="755"/>
      <c r="FZA38" s="755"/>
      <c r="FZB38" s="755"/>
      <c r="FZC38" s="755"/>
      <c r="FZD38" s="755"/>
      <c r="FZE38" s="755"/>
      <c r="FZF38" s="755"/>
      <c r="FZG38" s="755"/>
      <c r="FZH38" s="755"/>
      <c r="FZI38" s="755"/>
      <c r="FZJ38" s="755"/>
      <c r="FZK38" s="755"/>
      <c r="FZL38" s="755"/>
      <c r="FZM38" s="755"/>
      <c r="FZN38" s="755"/>
      <c r="FZO38" s="755"/>
      <c r="FZP38" s="755"/>
      <c r="FZQ38" s="755"/>
      <c r="FZR38" s="755"/>
      <c r="FZS38" s="755"/>
      <c r="FZT38" s="755"/>
      <c r="FZU38" s="755"/>
      <c r="FZV38" s="755"/>
      <c r="FZW38" s="755"/>
      <c r="FZX38" s="755"/>
      <c r="FZY38" s="755"/>
      <c r="FZZ38" s="755"/>
      <c r="GAA38" s="755"/>
      <c r="GAB38" s="755"/>
      <c r="GAC38" s="755"/>
      <c r="GAD38" s="755"/>
      <c r="GAE38" s="755"/>
      <c r="GAF38" s="755"/>
      <c r="GAG38" s="755"/>
      <c r="GAH38" s="755"/>
      <c r="GAI38" s="755"/>
      <c r="GAJ38" s="755"/>
      <c r="GAK38" s="755"/>
      <c r="GAL38" s="755"/>
      <c r="GAM38" s="755"/>
      <c r="GAN38" s="755"/>
      <c r="GAO38" s="755"/>
      <c r="GAP38" s="755"/>
      <c r="GAQ38" s="755"/>
      <c r="GAR38" s="755"/>
      <c r="GAS38" s="755"/>
      <c r="GAT38" s="755"/>
      <c r="GAU38" s="755"/>
      <c r="GAV38" s="755"/>
      <c r="GAW38" s="755"/>
      <c r="GAX38" s="755"/>
      <c r="GAY38" s="755"/>
      <c r="GAZ38" s="755"/>
      <c r="GBA38" s="755"/>
      <c r="GBB38" s="755"/>
      <c r="GBC38" s="755"/>
      <c r="GBD38" s="755"/>
      <c r="GBE38" s="755"/>
      <c r="GBF38" s="755"/>
      <c r="GBG38" s="755"/>
      <c r="GBH38" s="755"/>
      <c r="GBI38" s="755"/>
      <c r="GBJ38" s="755"/>
      <c r="GBK38" s="755"/>
      <c r="GBL38" s="755"/>
      <c r="GBM38" s="755"/>
      <c r="GBN38" s="755"/>
      <c r="GBO38" s="755"/>
      <c r="GBP38" s="755"/>
      <c r="GBQ38" s="755"/>
      <c r="GBR38" s="755"/>
      <c r="GBS38" s="755"/>
      <c r="GBT38" s="755"/>
      <c r="GBU38" s="755"/>
      <c r="GBV38" s="755"/>
      <c r="GBW38" s="755"/>
      <c r="GBX38" s="755"/>
      <c r="GBY38" s="755"/>
      <c r="GBZ38" s="755"/>
      <c r="GCA38" s="755"/>
      <c r="GCB38" s="755"/>
      <c r="GCC38" s="755"/>
      <c r="GCD38" s="755"/>
      <c r="GCE38" s="755"/>
      <c r="GCF38" s="755"/>
      <c r="GCG38" s="755"/>
      <c r="GCH38" s="755"/>
      <c r="GCI38" s="755"/>
      <c r="GCJ38" s="755"/>
      <c r="GCK38" s="755"/>
      <c r="GCL38" s="755"/>
      <c r="GCM38" s="755"/>
      <c r="GCN38" s="755"/>
      <c r="GCO38" s="755"/>
      <c r="GCP38" s="755"/>
      <c r="GCQ38" s="755"/>
      <c r="GCR38" s="755"/>
      <c r="GCS38" s="755"/>
      <c r="GCT38" s="755"/>
      <c r="GCU38" s="755"/>
      <c r="GCV38" s="755"/>
      <c r="GCW38" s="755"/>
      <c r="GCX38" s="755"/>
      <c r="GCY38" s="755"/>
      <c r="GCZ38" s="755"/>
      <c r="GDA38" s="755"/>
      <c r="GDB38" s="755"/>
      <c r="GDC38" s="755"/>
      <c r="GDD38" s="755"/>
      <c r="GDE38" s="755"/>
      <c r="GDF38" s="755"/>
      <c r="GDG38" s="755"/>
      <c r="GDH38" s="755"/>
      <c r="GDI38" s="755"/>
      <c r="GDJ38" s="755"/>
      <c r="GDK38" s="755"/>
      <c r="GDL38" s="755"/>
      <c r="GDM38" s="755"/>
      <c r="GDN38" s="755"/>
      <c r="GDO38" s="755"/>
      <c r="GDP38" s="755"/>
      <c r="GDQ38" s="755"/>
      <c r="GDR38" s="755"/>
      <c r="GDS38" s="755"/>
      <c r="GDT38" s="755"/>
      <c r="GDU38" s="755"/>
      <c r="GDV38" s="755"/>
      <c r="GDW38" s="755"/>
      <c r="GDX38" s="755"/>
      <c r="GDY38" s="755"/>
      <c r="GDZ38" s="755"/>
      <c r="GEA38" s="755"/>
      <c r="GEB38" s="755"/>
      <c r="GEC38" s="755"/>
      <c r="GED38" s="755"/>
      <c r="GEE38" s="755"/>
      <c r="GEF38" s="755"/>
      <c r="GEG38" s="755"/>
      <c r="GEH38" s="755"/>
      <c r="GEI38" s="755"/>
      <c r="GEJ38" s="755"/>
      <c r="GEK38" s="755"/>
      <c r="GEL38" s="755"/>
      <c r="GEM38" s="755"/>
      <c r="GEN38" s="755"/>
      <c r="GEO38" s="755"/>
      <c r="GEP38" s="755"/>
      <c r="GEQ38" s="755"/>
      <c r="GER38" s="755"/>
      <c r="GES38" s="755"/>
      <c r="GET38" s="755"/>
      <c r="GEU38" s="755"/>
      <c r="GEV38" s="755"/>
      <c r="GEW38" s="755"/>
      <c r="GEX38" s="755"/>
      <c r="GEY38" s="755"/>
      <c r="GEZ38" s="755"/>
      <c r="GFA38" s="755"/>
      <c r="GFB38" s="755"/>
      <c r="GFC38" s="755"/>
      <c r="GFD38" s="755"/>
      <c r="GFE38" s="755"/>
      <c r="GFF38" s="755"/>
      <c r="GFG38" s="755"/>
      <c r="GFH38" s="755"/>
      <c r="GFI38" s="755"/>
      <c r="GFJ38" s="755"/>
      <c r="GFK38" s="755"/>
      <c r="GFL38" s="755"/>
      <c r="GFM38" s="755"/>
      <c r="GFN38" s="755"/>
      <c r="GFO38" s="755"/>
      <c r="GFP38" s="755"/>
      <c r="GFQ38" s="755"/>
      <c r="GFR38" s="755"/>
      <c r="GFS38" s="755"/>
      <c r="GFT38" s="755"/>
      <c r="GFU38" s="755"/>
      <c r="GFV38" s="755"/>
      <c r="GFW38" s="755"/>
      <c r="GFX38" s="755"/>
      <c r="GFY38" s="755"/>
      <c r="GFZ38" s="755"/>
      <c r="GGA38" s="755"/>
      <c r="GGB38" s="755"/>
      <c r="GGC38" s="755"/>
      <c r="GGD38" s="755"/>
      <c r="GGE38" s="755"/>
      <c r="GGF38" s="755"/>
      <c r="GGG38" s="755"/>
      <c r="GGH38" s="755"/>
      <c r="GGI38" s="755"/>
      <c r="GGJ38" s="755"/>
      <c r="GGK38" s="755"/>
      <c r="GGL38" s="755"/>
      <c r="GGM38" s="755"/>
      <c r="GGN38" s="755"/>
      <c r="GGO38" s="755"/>
      <c r="GGP38" s="755"/>
      <c r="GGQ38" s="755"/>
      <c r="GGR38" s="755"/>
      <c r="GGS38" s="755"/>
      <c r="GGT38" s="755"/>
      <c r="GGU38" s="755"/>
      <c r="GGV38" s="755"/>
      <c r="GGW38" s="755"/>
      <c r="GGX38" s="755"/>
      <c r="GGY38" s="755"/>
      <c r="GGZ38" s="755"/>
      <c r="GHA38" s="755"/>
      <c r="GHB38" s="755"/>
      <c r="GHC38" s="755"/>
      <c r="GHD38" s="755"/>
      <c r="GHE38" s="755"/>
      <c r="GHF38" s="755"/>
      <c r="GHG38" s="755"/>
      <c r="GHH38" s="755"/>
      <c r="GHI38" s="755"/>
      <c r="GHJ38" s="755"/>
      <c r="GHK38" s="755"/>
      <c r="GHL38" s="755"/>
      <c r="GHM38" s="755"/>
      <c r="GHN38" s="755"/>
      <c r="GHO38" s="755"/>
      <c r="GHP38" s="755"/>
      <c r="GHQ38" s="755"/>
      <c r="GHR38" s="755"/>
      <c r="GHS38" s="755"/>
      <c r="GHT38" s="755"/>
      <c r="GHU38" s="755"/>
      <c r="GHV38" s="755"/>
      <c r="GHW38" s="755"/>
      <c r="GHX38" s="755"/>
      <c r="GHY38" s="755"/>
      <c r="GHZ38" s="755"/>
      <c r="GIA38" s="755"/>
      <c r="GIB38" s="755"/>
      <c r="GIC38" s="755"/>
      <c r="GID38" s="755"/>
      <c r="GIE38" s="755"/>
      <c r="GIF38" s="755"/>
      <c r="GIG38" s="755"/>
      <c r="GIH38" s="755"/>
      <c r="GII38" s="755"/>
      <c r="GIJ38" s="755"/>
      <c r="GIK38" s="755"/>
      <c r="GIL38" s="755"/>
      <c r="GIM38" s="755"/>
      <c r="GIN38" s="755"/>
      <c r="GIO38" s="755"/>
      <c r="GIP38" s="755"/>
      <c r="GIQ38" s="755"/>
      <c r="GIR38" s="755"/>
      <c r="GIS38" s="755"/>
      <c r="GIT38" s="755"/>
      <c r="GIU38" s="755"/>
      <c r="GIV38" s="755"/>
      <c r="GIW38" s="755"/>
      <c r="GIX38" s="755"/>
      <c r="GIY38" s="755"/>
      <c r="GIZ38" s="755"/>
      <c r="GJA38" s="755"/>
      <c r="GJB38" s="755"/>
      <c r="GJC38" s="755"/>
      <c r="GJD38" s="755"/>
      <c r="GJE38" s="755"/>
      <c r="GJF38" s="755"/>
      <c r="GJG38" s="755"/>
      <c r="GJH38" s="755"/>
      <c r="GJI38" s="755"/>
      <c r="GJJ38" s="755"/>
      <c r="GJK38" s="755"/>
      <c r="GJL38" s="755"/>
      <c r="GJM38" s="755"/>
      <c r="GJN38" s="755"/>
      <c r="GJO38" s="755"/>
      <c r="GJP38" s="755"/>
      <c r="GJQ38" s="755"/>
      <c r="GJR38" s="755"/>
      <c r="GJS38" s="755"/>
      <c r="GJT38" s="755"/>
      <c r="GJU38" s="755"/>
      <c r="GJV38" s="755"/>
      <c r="GJW38" s="755"/>
      <c r="GJX38" s="755"/>
      <c r="GJY38" s="755"/>
      <c r="GJZ38" s="755"/>
      <c r="GKA38" s="755"/>
      <c r="GKB38" s="755"/>
      <c r="GKC38" s="755"/>
      <c r="GKD38" s="755"/>
      <c r="GKE38" s="755"/>
      <c r="GKF38" s="755"/>
      <c r="GKG38" s="755"/>
      <c r="GKH38" s="755"/>
      <c r="GKI38" s="755"/>
      <c r="GKJ38" s="755"/>
      <c r="GKK38" s="755"/>
      <c r="GKL38" s="755"/>
      <c r="GKM38" s="755"/>
      <c r="GKN38" s="755"/>
      <c r="GKO38" s="755"/>
      <c r="GKP38" s="755"/>
      <c r="GKQ38" s="755"/>
      <c r="GKR38" s="755"/>
      <c r="GKS38" s="755"/>
      <c r="GKT38" s="755"/>
      <c r="GKU38" s="755"/>
      <c r="GKV38" s="755"/>
      <c r="GKW38" s="755"/>
      <c r="GKX38" s="755"/>
      <c r="GKY38" s="755"/>
      <c r="GKZ38" s="755"/>
      <c r="GLA38" s="755"/>
      <c r="GLB38" s="755"/>
      <c r="GLC38" s="755"/>
      <c r="GLD38" s="755"/>
      <c r="GLE38" s="755"/>
      <c r="GLF38" s="755"/>
      <c r="GLG38" s="755"/>
      <c r="GLH38" s="755"/>
      <c r="GLI38" s="755"/>
      <c r="GLJ38" s="755"/>
      <c r="GLK38" s="755"/>
      <c r="GLL38" s="755"/>
      <c r="GLM38" s="755"/>
      <c r="GLN38" s="755"/>
      <c r="GLO38" s="755"/>
      <c r="GLP38" s="755"/>
      <c r="GLQ38" s="755"/>
      <c r="GLR38" s="755"/>
      <c r="GLS38" s="755"/>
      <c r="GLT38" s="755"/>
      <c r="GLU38" s="755"/>
      <c r="GLV38" s="755"/>
      <c r="GLW38" s="755"/>
      <c r="GLX38" s="755"/>
      <c r="GLY38" s="755"/>
      <c r="GLZ38" s="755"/>
      <c r="GMA38" s="755"/>
      <c r="GMB38" s="755"/>
      <c r="GMC38" s="755"/>
      <c r="GMD38" s="755"/>
      <c r="GME38" s="755"/>
      <c r="GMF38" s="755"/>
      <c r="GMG38" s="755"/>
      <c r="GMH38" s="755"/>
      <c r="GMI38" s="755"/>
      <c r="GMJ38" s="755"/>
      <c r="GMK38" s="755"/>
      <c r="GML38" s="755"/>
      <c r="GMM38" s="755"/>
      <c r="GMN38" s="755"/>
      <c r="GMO38" s="755"/>
      <c r="GMP38" s="755"/>
      <c r="GMQ38" s="755"/>
      <c r="GMR38" s="755"/>
      <c r="GMS38" s="755"/>
      <c r="GMT38" s="755"/>
      <c r="GMU38" s="755"/>
      <c r="GMV38" s="755"/>
      <c r="GMW38" s="755"/>
      <c r="GMX38" s="755"/>
      <c r="GMY38" s="755"/>
      <c r="GMZ38" s="755"/>
      <c r="GNA38" s="755"/>
      <c r="GNB38" s="755"/>
      <c r="GNC38" s="755"/>
      <c r="GND38" s="755"/>
      <c r="GNE38" s="755"/>
      <c r="GNF38" s="755"/>
      <c r="GNG38" s="755"/>
      <c r="GNH38" s="755"/>
      <c r="GNI38" s="755"/>
      <c r="GNJ38" s="755"/>
      <c r="GNK38" s="755"/>
      <c r="GNL38" s="755"/>
      <c r="GNM38" s="755"/>
      <c r="GNN38" s="755"/>
      <c r="GNO38" s="755"/>
      <c r="GNP38" s="755"/>
      <c r="GNQ38" s="755"/>
      <c r="GNR38" s="755"/>
      <c r="GNS38" s="755"/>
      <c r="GNT38" s="755"/>
      <c r="GNU38" s="755"/>
      <c r="GNV38" s="755"/>
      <c r="GNW38" s="755"/>
      <c r="GNX38" s="755"/>
      <c r="GNY38" s="755"/>
      <c r="GNZ38" s="755"/>
      <c r="GOA38" s="755"/>
      <c r="GOB38" s="755"/>
      <c r="GOC38" s="755"/>
      <c r="GOD38" s="755"/>
      <c r="GOE38" s="755"/>
      <c r="GOF38" s="755"/>
      <c r="GOG38" s="755"/>
      <c r="GOH38" s="755"/>
      <c r="GOI38" s="755"/>
      <c r="GOJ38" s="755"/>
      <c r="GOK38" s="755"/>
      <c r="GOL38" s="755"/>
      <c r="GOM38" s="755"/>
      <c r="GON38" s="755"/>
      <c r="GOO38" s="755"/>
      <c r="GOP38" s="755"/>
      <c r="GOQ38" s="755"/>
      <c r="GOR38" s="755"/>
      <c r="GOS38" s="755"/>
      <c r="GOT38" s="755"/>
      <c r="GOU38" s="755"/>
      <c r="GOV38" s="755"/>
      <c r="GOW38" s="755"/>
      <c r="GOX38" s="755"/>
      <c r="GOY38" s="755"/>
      <c r="GOZ38" s="755"/>
      <c r="GPA38" s="755"/>
      <c r="GPB38" s="755"/>
      <c r="GPC38" s="755"/>
      <c r="GPD38" s="755"/>
      <c r="GPE38" s="755"/>
      <c r="GPF38" s="755"/>
      <c r="GPG38" s="755"/>
      <c r="GPH38" s="755"/>
      <c r="GPI38" s="755"/>
      <c r="GPJ38" s="755"/>
      <c r="GPK38" s="755"/>
      <c r="GPL38" s="755"/>
      <c r="GPM38" s="755"/>
      <c r="GPN38" s="755"/>
      <c r="GPO38" s="755"/>
      <c r="GPP38" s="755"/>
      <c r="GPQ38" s="755"/>
      <c r="GPR38" s="755"/>
      <c r="GPS38" s="755"/>
      <c r="GPT38" s="755"/>
      <c r="GPU38" s="755"/>
      <c r="GPV38" s="755"/>
      <c r="GPW38" s="755"/>
      <c r="GPX38" s="755"/>
      <c r="GPY38" s="755"/>
      <c r="GPZ38" s="755"/>
      <c r="GQA38" s="755"/>
      <c r="GQB38" s="755"/>
      <c r="GQC38" s="755"/>
      <c r="GQD38" s="755"/>
      <c r="GQE38" s="755"/>
      <c r="GQF38" s="755"/>
      <c r="GQG38" s="755"/>
      <c r="GQH38" s="755"/>
      <c r="GQI38" s="755"/>
      <c r="GQJ38" s="755"/>
      <c r="GQK38" s="755"/>
      <c r="GQL38" s="755"/>
      <c r="GQM38" s="755"/>
      <c r="GQN38" s="755"/>
      <c r="GQO38" s="755"/>
      <c r="GQP38" s="755"/>
      <c r="GQQ38" s="755"/>
      <c r="GQR38" s="755"/>
      <c r="GQS38" s="755"/>
      <c r="GQT38" s="755"/>
      <c r="GQU38" s="755"/>
      <c r="GQV38" s="755"/>
      <c r="GQW38" s="755"/>
      <c r="GQX38" s="755"/>
      <c r="GQY38" s="755"/>
      <c r="GQZ38" s="755"/>
      <c r="GRA38" s="755"/>
      <c r="GRB38" s="755"/>
      <c r="GRC38" s="755"/>
      <c r="GRD38" s="755"/>
      <c r="GRE38" s="755"/>
      <c r="GRF38" s="755"/>
      <c r="GRG38" s="755"/>
      <c r="GRH38" s="755"/>
      <c r="GRI38" s="755"/>
      <c r="GRJ38" s="755"/>
      <c r="GRK38" s="755"/>
      <c r="GRL38" s="755"/>
      <c r="GRM38" s="755"/>
      <c r="GRN38" s="755"/>
      <c r="GRO38" s="755"/>
      <c r="GRP38" s="755"/>
      <c r="GRQ38" s="755"/>
      <c r="GRR38" s="755"/>
      <c r="GRS38" s="755"/>
      <c r="GRT38" s="755"/>
      <c r="GRU38" s="755"/>
      <c r="GRV38" s="755"/>
      <c r="GRW38" s="755"/>
      <c r="GRX38" s="755"/>
      <c r="GRY38" s="755"/>
      <c r="GRZ38" s="755"/>
      <c r="GSA38" s="755"/>
      <c r="GSB38" s="755"/>
      <c r="GSC38" s="755"/>
      <c r="GSD38" s="755"/>
      <c r="GSE38" s="755"/>
      <c r="GSF38" s="755"/>
      <c r="GSG38" s="755"/>
      <c r="GSH38" s="755"/>
      <c r="GSI38" s="755"/>
      <c r="GSJ38" s="755"/>
      <c r="GSK38" s="755"/>
      <c r="GSL38" s="755"/>
      <c r="GSM38" s="755"/>
      <c r="GSN38" s="755"/>
      <c r="GSO38" s="755"/>
      <c r="GSP38" s="755"/>
      <c r="GSQ38" s="755"/>
      <c r="GSR38" s="755"/>
      <c r="GSS38" s="755"/>
      <c r="GST38" s="755"/>
      <c r="GSU38" s="755"/>
      <c r="GSV38" s="755"/>
      <c r="GSW38" s="755"/>
      <c r="GSX38" s="755"/>
      <c r="GSY38" s="755"/>
      <c r="GSZ38" s="755"/>
      <c r="GTA38" s="755"/>
      <c r="GTB38" s="755"/>
      <c r="GTC38" s="755"/>
      <c r="GTD38" s="755"/>
      <c r="GTE38" s="755"/>
      <c r="GTF38" s="755"/>
      <c r="GTG38" s="755"/>
      <c r="GTH38" s="755"/>
      <c r="GTI38" s="755"/>
      <c r="GTJ38" s="755"/>
      <c r="GTK38" s="755"/>
      <c r="GTL38" s="755"/>
      <c r="GTM38" s="755"/>
      <c r="GTN38" s="755"/>
      <c r="GTO38" s="755"/>
      <c r="GTP38" s="755"/>
      <c r="GTQ38" s="755"/>
      <c r="GTR38" s="755"/>
      <c r="GTS38" s="755"/>
      <c r="GTT38" s="755"/>
      <c r="GTU38" s="755"/>
      <c r="GTV38" s="755"/>
      <c r="GTW38" s="755"/>
      <c r="GTX38" s="755"/>
      <c r="GTY38" s="755"/>
      <c r="GTZ38" s="755"/>
      <c r="GUA38" s="755"/>
      <c r="GUB38" s="755"/>
      <c r="GUC38" s="755"/>
      <c r="GUD38" s="755"/>
      <c r="GUE38" s="755"/>
      <c r="GUF38" s="755"/>
      <c r="GUG38" s="755"/>
      <c r="GUH38" s="755"/>
      <c r="GUI38" s="755"/>
      <c r="GUJ38" s="755"/>
      <c r="GUK38" s="755"/>
      <c r="GUL38" s="755"/>
      <c r="GUM38" s="755"/>
      <c r="GUN38" s="755"/>
      <c r="GUO38" s="755"/>
      <c r="GUP38" s="755"/>
      <c r="GUQ38" s="755"/>
      <c r="GUR38" s="755"/>
      <c r="GUS38" s="755"/>
      <c r="GUT38" s="755"/>
      <c r="GUU38" s="755"/>
      <c r="GUV38" s="755"/>
      <c r="GUW38" s="755"/>
      <c r="GUX38" s="755"/>
      <c r="GUY38" s="755"/>
      <c r="GUZ38" s="755"/>
      <c r="GVA38" s="755"/>
      <c r="GVB38" s="755"/>
      <c r="GVC38" s="755"/>
      <c r="GVD38" s="755"/>
      <c r="GVE38" s="755"/>
      <c r="GVF38" s="755"/>
      <c r="GVG38" s="755"/>
      <c r="GVH38" s="755"/>
      <c r="GVI38" s="755"/>
      <c r="GVJ38" s="755"/>
      <c r="GVK38" s="755"/>
      <c r="GVL38" s="755"/>
      <c r="GVM38" s="755"/>
      <c r="GVN38" s="755"/>
      <c r="GVO38" s="755"/>
      <c r="GVP38" s="755"/>
      <c r="GVQ38" s="755"/>
      <c r="GVR38" s="755"/>
      <c r="GVS38" s="755"/>
      <c r="GVT38" s="755"/>
      <c r="GVU38" s="755"/>
      <c r="GVV38" s="755"/>
      <c r="GVW38" s="755"/>
      <c r="GVX38" s="755"/>
      <c r="GVY38" s="755"/>
      <c r="GVZ38" s="755"/>
      <c r="GWA38" s="755"/>
      <c r="GWB38" s="755"/>
      <c r="GWC38" s="755"/>
      <c r="GWD38" s="755"/>
      <c r="GWE38" s="755"/>
      <c r="GWF38" s="755"/>
      <c r="GWG38" s="755"/>
      <c r="GWH38" s="755"/>
      <c r="GWI38" s="755"/>
      <c r="GWJ38" s="755"/>
      <c r="GWK38" s="755"/>
      <c r="GWL38" s="755"/>
      <c r="GWM38" s="755"/>
      <c r="GWN38" s="755"/>
      <c r="GWO38" s="755"/>
      <c r="GWP38" s="755"/>
      <c r="GWQ38" s="755"/>
      <c r="GWR38" s="755"/>
      <c r="GWS38" s="755"/>
      <c r="GWT38" s="755"/>
      <c r="GWU38" s="755"/>
      <c r="GWV38" s="755"/>
      <c r="GWW38" s="755"/>
      <c r="GWX38" s="755"/>
      <c r="GWY38" s="755"/>
      <c r="GWZ38" s="755"/>
      <c r="GXA38" s="755"/>
      <c r="GXB38" s="755"/>
      <c r="GXC38" s="755"/>
      <c r="GXD38" s="755"/>
      <c r="GXE38" s="755"/>
      <c r="GXF38" s="755"/>
      <c r="GXG38" s="755"/>
      <c r="GXH38" s="755"/>
      <c r="GXI38" s="755"/>
      <c r="GXJ38" s="755"/>
      <c r="GXK38" s="755"/>
      <c r="GXL38" s="755"/>
      <c r="GXM38" s="755"/>
      <c r="GXN38" s="755"/>
      <c r="GXO38" s="755"/>
      <c r="GXP38" s="755"/>
      <c r="GXQ38" s="755"/>
      <c r="GXR38" s="755"/>
      <c r="GXS38" s="755"/>
      <c r="GXT38" s="755"/>
      <c r="GXU38" s="755"/>
      <c r="GXV38" s="755"/>
      <c r="GXW38" s="755"/>
      <c r="GXX38" s="755"/>
      <c r="GXY38" s="755"/>
      <c r="GXZ38" s="755"/>
      <c r="GYA38" s="755"/>
      <c r="GYB38" s="755"/>
      <c r="GYC38" s="755"/>
      <c r="GYD38" s="755"/>
      <c r="GYE38" s="755"/>
      <c r="GYF38" s="755"/>
      <c r="GYG38" s="755"/>
      <c r="GYH38" s="755"/>
      <c r="GYI38" s="755"/>
      <c r="GYJ38" s="755"/>
      <c r="GYK38" s="755"/>
      <c r="GYL38" s="755"/>
      <c r="GYM38" s="755"/>
      <c r="GYN38" s="755"/>
      <c r="GYO38" s="755"/>
      <c r="GYP38" s="755"/>
      <c r="GYQ38" s="755"/>
      <c r="GYR38" s="755"/>
      <c r="GYS38" s="755"/>
      <c r="GYT38" s="755"/>
      <c r="GYU38" s="755"/>
      <c r="GYV38" s="755"/>
      <c r="GYW38" s="755"/>
      <c r="GYX38" s="755"/>
      <c r="GYY38" s="755"/>
      <c r="GYZ38" s="755"/>
      <c r="GZA38" s="755"/>
      <c r="GZB38" s="755"/>
      <c r="GZC38" s="755"/>
      <c r="GZD38" s="755"/>
      <c r="GZE38" s="755"/>
      <c r="GZF38" s="755"/>
      <c r="GZG38" s="755"/>
      <c r="GZH38" s="755"/>
      <c r="GZI38" s="755"/>
      <c r="GZJ38" s="755"/>
      <c r="GZK38" s="755"/>
      <c r="GZL38" s="755"/>
      <c r="GZM38" s="755"/>
      <c r="GZN38" s="755"/>
      <c r="GZO38" s="755"/>
      <c r="GZP38" s="755"/>
      <c r="GZQ38" s="755"/>
      <c r="GZR38" s="755"/>
      <c r="GZS38" s="755"/>
      <c r="GZT38" s="755"/>
      <c r="GZU38" s="755"/>
      <c r="GZV38" s="755"/>
      <c r="GZW38" s="755"/>
      <c r="GZX38" s="755"/>
      <c r="GZY38" s="755"/>
      <c r="GZZ38" s="755"/>
      <c r="HAA38" s="755"/>
      <c r="HAB38" s="755"/>
      <c r="HAC38" s="755"/>
      <c r="HAD38" s="755"/>
      <c r="HAE38" s="755"/>
      <c r="HAF38" s="755"/>
      <c r="HAG38" s="755"/>
      <c r="HAH38" s="755"/>
      <c r="HAI38" s="755"/>
      <c r="HAJ38" s="755"/>
      <c r="HAK38" s="755"/>
      <c r="HAL38" s="755"/>
      <c r="HAM38" s="755"/>
      <c r="HAN38" s="755"/>
      <c r="HAO38" s="755"/>
      <c r="HAP38" s="755"/>
      <c r="HAQ38" s="755"/>
      <c r="HAR38" s="755"/>
      <c r="HAS38" s="755"/>
      <c r="HAT38" s="755"/>
      <c r="HAU38" s="755"/>
      <c r="HAV38" s="755"/>
      <c r="HAW38" s="755"/>
      <c r="HAX38" s="755"/>
      <c r="HAY38" s="755"/>
      <c r="HAZ38" s="755"/>
      <c r="HBA38" s="755"/>
      <c r="HBB38" s="755"/>
      <c r="HBC38" s="755"/>
      <c r="HBD38" s="755"/>
      <c r="HBE38" s="755"/>
      <c r="HBF38" s="755"/>
      <c r="HBG38" s="755"/>
      <c r="HBH38" s="755"/>
      <c r="HBI38" s="755"/>
      <c r="HBJ38" s="755"/>
      <c r="HBK38" s="755"/>
      <c r="HBL38" s="755"/>
      <c r="HBM38" s="755"/>
      <c r="HBN38" s="755"/>
      <c r="HBO38" s="755"/>
      <c r="HBP38" s="755"/>
      <c r="HBQ38" s="755"/>
      <c r="HBR38" s="755"/>
      <c r="HBS38" s="755"/>
      <c r="HBT38" s="755"/>
      <c r="HBU38" s="755"/>
      <c r="HBV38" s="755"/>
      <c r="HBW38" s="755"/>
      <c r="HBX38" s="755"/>
      <c r="HBY38" s="755"/>
      <c r="HBZ38" s="755"/>
      <c r="HCA38" s="755"/>
      <c r="HCB38" s="755"/>
      <c r="HCC38" s="755"/>
      <c r="HCD38" s="755"/>
      <c r="HCE38" s="755"/>
      <c r="HCF38" s="755"/>
      <c r="HCG38" s="755"/>
      <c r="HCH38" s="755"/>
      <c r="HCI38" s="755"/>
      <c r="HCJ38" s="755"/>
      <c r="HCK38" s="755"/>
      <c r="HCL38" s="755"/>
      <c r="HCM38" s="755"/>
      <c r="HCN38" s="755"/>
      <c r="HCO38" s="755"/>
      <c r="HCP38" s="755"/>
      <c r="HCQ38" s="755"/>
      <c r="HCR38" s="755"/>
      <c r="HCS38" s="755"/>
      <c r="HCT38" s="755"/>
      <c r="HCU38" s="755"/>
      <c r="HCV38" s="755"/>
      <c r="HCW38" s="755"/>
      <c r="HCX38" s="755"/>
      <c r="HCY38" s="755"/>
      <c r="HCZ38" s="755"/>
      <c r="HDA38" s="755"/>
      <c r="HDB38" s="755"/>
      <c r="HDC38" s="755"/>
      <c r="HDD38" s="755"/>
      <c r="HDE38" s="755"/>
      <c r="HDF38" s="755"/>
      <c r="HDG38" s="755"/>
      <c r="HDH38" s="755"/>
      <c r="HDI38" s="755"/>
      <c r="HDJ38" s="755"/>
      <c r="HDK38" s="755"/>
      <c r="HDL38" s="755"/>
      <c r="HDM38" s="755"/>
      <c r="HDN38" s="755"/>
      <c r="HDO38" s="755"/>
      <c r="HDP38" s="755"/>
      <c r="HDQ38" s="755"/>
      <c r="HDR38" s="755"/>
      <c r="HDS38" s="755"/>
      <c r="HDT38" s="755"/>
      <c r="HDU38" s="755"/>
      <c r="HDV38" s="755"/>
      <c r="HDW38" s="755"/>
      <c r="HDX38" s="755"/>
      <c r="HDY38" s="755"/>
      <c r="HDZ38" s="755"/>
      <c r="HEA38" s="755"/>
      <c r="HEB38" s="755"/>
      <c r="HEC38" s="755"/>
      <c r="HED38" s="755"/>
      <c r="HEE38" s="755"/>
      <c r="HEF38" s="755"/>
      <c r="HEG38" s="755"/>
      <c r="HEH38" s="755"/>
      <c r="HEI38" s="755"/>
      <c r="HEJ38" s="755"/>
      <c r="HEK38" s="755"/>
      <c r="HEL38" s="755"/>
      <c r="HEM38" s="755"/>
      <c r="HEN38" s="755"/>
      <c r="HEO38" s="755"/>
      <c r="HEP38" s="755"/>
      <c r="HEQ38" s="755"/>
      <c r="HER38" s="755"/>
      <c r="HES38" s="755"/>
      <c r="HET38" s="755"/>
      <c r="HEU38" s="755"/>
      <c r="HEV38" s="755"/>
      <c r="HEW38" s="755"/>
      <c r="HEX38" s="755"/>
      <c r="HEY38" s="755"/>
      <c r="HEZ38" s="755"/>
      <c r="HFA38" s="755"/>
      <c r="HFB38" s="755"/>
      <c r="HFC38" s="755"/>
      <c r="HFD38" s="755"/>
      <c r="HFE38" s="755"/>
      <c r="HFF38" s="755"/>
      <c r="HFG38" s="755"/>
      <c r="HFH38" s="755"/>
      <c r="HFI38" s="755"/>
      <c r="HFJ38" s="755"/>
      <c r="HFK38" s="755"/>
      <c r="HFL38" s="755"/>
      <c r="HFM38" s="755"/>
      <c r="HFN38" s="755"/>
      <c r="HFO38" s="755"/>
      <c r="HFP38" s="755"/>
      <c r="HFQ38" s="755"/>
      <c r="HFR38" s="755"/>
      <c r="HFS38" s="755"/>
      <c r="HFT38" s="755"/>
      <c r="HFU38" s="755"/>
      <c r="HFV38" s="755"/>
      <c r="HFW38" s="755"/>
      <c r="HFX38" s="755"/>
      <c r="HFY38" s="755"/>
      <c r="HFZ38" s="755"/>
      <c r="HGA38" s="755"/>
      <c r="HGB38" s="755"/>
      <c r="HGC38" s="755"/>
      <c r="HGD38" s="755"/>
      <c r="HGE38" s="755"/>
      <c r="HGF38" s="755"/>
      <c r="HGG38" s="755"/>
      <c r="HGH38" s="755"/>
      <c r="HGI38" s="755"/>
      <c r="HGJ38" s="755"/>
      <c r="HGK38" s="755"/>
      <c r="HGL38" s="755"/>
      <c r="HGM38" s="755"/>
      <c r="HGN38" s="755"/>
      <c r="HGO38" s="755"/>
      <c r="HGP38" s="755"/>
      <c r="HGQ38" s="755"/>
      <c r="HGR38" s="755"/>
      <c r="HGS38" s="755"/>
      <c r="HGT38" s="755"/>
      <c r="HGU38" s="755"/>
      <c r="HGV38" s="755"/>
      <c r="HGW38" s="755"/>
      <c r="HGX38" s="755"/>
      <c r="HGY38" s="755"/>
      <c r="HGZ38" s="755"/>
      <c r="HHA38" s="755"/>
      <c r="HHB38" s="755"/>
      <c r="HHC38" s="755"/>
      <c r="HHD38" s="755"/>
      <c r="HHE38" s="755"/>
      <c r="HHF38" s="755"/>
      <c r="HHG38" s="755"/>
      <c r="HHH38" s="755"/>
      <c r="HHI38" s="755"/>
      <c r="HHJ38" s="755"/>
      <c r="HHK38" s="755"/>
      <c r="HHL38" s="755"/>
      <c r="HHM38" s="755"/>
      <c r="HHN38" s="755"/>
      <c r="HHO38" s="755"/>
      <c r="HHP38" s="755"/>
      <c r="HHQ38" s="755"/>
      <c r="HHR38" s="755"/>
      <c r="HHS38" s="755"/>
      <c r="HHT38" s="755"/>
      <c r="HHU38" s="755"/>
      <c r="HHV38" s="755"/>
      <c r="HHW38" s="755"/>
      <c r="HHX38" s="755"/>
      <c r="HHY38" s="755"/>
      <c r="HHZ38" s="755"/>
      <c r="HIA38" s="755"/>
      <c r="HIB38" s="755"/>
      <c r="HIC38" s="755"/>
      <c r="HID38" s="755"/>
      <c r="HIE38" s="755"/>
      <c r="HIF38" s="755"/>
      <c r="HIG38" s="755"/>
      <c r="HIH38" s="755"/>
      <c r="HII38" s="755"/>
      <c r="HIJ38" s="755"/>
      <c r="HIK38" s="755"/>
      <c r="HIL38" s="755"/>
      <c r="HIM38" s="755"/>
      <c r="HIN38" s="755"/>
      <c r="HIO38" s="755"/>
      <c r="HIP38" s="755"/>
      <c r="HIQ38" s="755"/>
      <c r="HIR38" s="755"/>
      <c r="HIS38" s="755"/>
      <c r="HIT38" s="755"/>
      <c r="HIU38" s="755"/>
      <c r="HIV38" s="755"/>
      <c r="HIW38" s="755"/>
      <c r="HIX38" s="755"/>
      <c r="HIY38" s="755"/>
      <c r="HIZ38" s="755"/>
      <c r="HJA38" s="755"/>
      <c r="HJB38" s="755"/>
      <c r="HJC38" s="755"/>
      <c r="HJD38" s="755"/>
      <c r="HJE38" s="755"/>
      <c r="HJF38" s="755"/>
      <c r="HJG38" s="755"/>
      <c r="HJH38" s="755"/>
      <c r="HJI38" s="755"/>
      <c r="HJJ38" s="755"/>
      <c r="HJK38" s="755"/>
      <c r="HJL38" s="755"/>
      <c r="HJM38" s="755"/>
      <c r="HJN38" s="755"/>
      <c r="HJO38" s="755"/>
      <c r="HJP38" s="755"/>
      <c r="HJQ38" s="755"/>
      <c r="HJR38" s="755"/>
      <c r="HJS38" s="755"/>
      <c r="HJT38" s="755"/>
      <c r="HJU38" s="755"/>
      <c r="HJV38" s="755"/>
      <c r="HJW38" s="755"/>
      <c r="HJX38" s="755"/>
      <c r="HJY38" s="755"/>
      <c r="HJZ38" s="755"/>
      <c r="HKA38" s="755"/>
      <c r="HKB38" s="755"/>
      <c r="HKC38" s="755"/>
      <c r="HKD38" s="755"/>
      <c r="HKE38" s="755"/>
      <c r="HKF38" s="755"/>
      <c r="HKG38" s="755"/>
      <c r="HKH38" s="755"/>
      <c r="HKI38" s="755"/>
      <c r="HKJ38" s="755"/>
      <c r="HKK38" s="755"/>
      <c r="HKL38" s="755"/>
      <c r="HKM38" s="755"/>
      <c r="HKN38" s="755"/>
      <c r="HKO38" s="755"/>
      <c r="HKP38" s="755"/>
      <c r="HKQ38" s="755"/>
      <c r="HKR38" s="755"/>
      <c r="HKS38" s="755"/>
      <c r="HKT38" s="755"/>
      <c r="HKU38" s="755"/>
      <c r="HKV38" s="755"/>
      <c r="HKW38" s="755"/>
      <c r="HKX38" s="755"/>
      <c r="HKY38" s="755"/>
      <c r="HKZ38" s="755"/>
      <c r="HLA38" s="755"/>
      <c r="HLB38" s="755"/>
      <c r="HLC38" s="755"/>
      <c r="HLD38" s="755"/>
      <c r="HLE38" s="755"/>
      <c r="HLF38" s="755"/>
      <c r="HLG38" s="755"/>
      <c r="HLH38" s="755"/>
      <c r="HLI38" s="755"/>
      <c r="HLJ38" s="755"/>
      <c r="HLK38" s="755"/>
      <c r="HLL38" s="755"/>
      <c r="HLM38" s="755"/>
      <c r="HLN38" s="755"/>
      <c r="HLO38" s="755"/>
      <c r="HLP38" s="755"/>
      <c r="HLQ38" s="755"/>
      <c r="HLR38" s="755"/>
      <c r="HLS38" s="755"/>
      <c r="HLT38" s="755"/>
      <c r="HLU38" s="755"/>
      <c r="HLV38" s="755"/>
      <c r="HLW38" s="755"/>
      <c r="HLX38" s="755"/>
      <c r="HLY38" s="755"/>
      <c r="HLZ38" s="755"/>
      <c r="HMA38" s="755"/>
      <c r="HMB38" s="755"/>
      <c r="HMC38" s="755"/>
      <c r="HMD38" s="755"/>
      <c r="HME38" s="755"/>
      <c r="HMF38" s="755"/>
      <c r="HMG38" s="755"/>
      <c r="HMH38" s="755"/>
      <c r="HMI38" s="755"/>
      <c r="HMJ38" s="755"/>
      <c r="HMK38" s="755"/>
      <c r="HML38" s="755"/>
      <c r="HMM38" s="755"/>
      <c r="HMN38" s="755"/>
      <c r="HMO38" s="755"/>
      <c r="HMP38" s="755"/>
      <c r="HMQ38" s="755"/>
      <c r="HMR38" s="755"/>
      <c r="HMS38" s="755"/>
      <c r="HMT38" s="755"/>
      <c r="HMU38" s="755"/>
      <c r="HMV38" s="755"/>
      <c r="HMW38" s="755"/>
      <c r="HMX38" s="755"/>
      <c r="HMY38" s="755"/>
      <c r="HMZ38" s="755"/>
      <c r="HNA38" s="755"/>
      <c r="HNB38" s="755"/>
      <c r="HNC38" s="755"/>
      <c r="HND38" s="755"/>
      <c r="HNE38" s="755"/>
      <c r="HNF38" s="755"/>
      <c r="HNG38" s="755"/>
      <c r="HNH38" s="755"/>
      <c r="HNI38" s="755"/>
      <c r="HNJ38" s="755"/>
      <c r="HNK38" s="755"/>
      <c r="HNL38" s="755"/>
      <c r="HNM38" s="755"/>
      <c r="HNN38" s="755"/>
      <c r="HNO38" s="755"/>
      <c r="HNP38" s="755"/>
      <c r="HNQ38" s="755"/>
      <c r="HNR38" s="755"/>
      <c r="HNS38" s="755"/>
      <c r="HNT38" s="755"/>
      <c r="HNU38" s="755"/>
      <c r="HNV38" s="755"/>
      <c r="HNW38" s="755"/>
      <c r="HNX38" s="755"/>
      <c r="HNY38" s="755"/>
      <c r="HNZ38" s="755"/>
      <c r="HOA38" s="755"/>
      <c r="HOB38" s="755"/>
      <c r="HOC38" s="755"/>
      <c r="HOD38" s="755"/>
      <c r="HOE38" s="755"/>
      <c r="HOF38" s="755"/>
      <c r="HOG38" s="755"/>
      <c r="HOH38" s="755"/>
      <c r="HOI38" s="755"/>
      <c r="HOJ38" s="755"/>
      <c r="HOK38" s="755"/>
      <c r="HOL38" s="755"/>
      <c r="HOM38" s="755"/>
      <c r="HON38" s="755"/>
      <c r="HOO38" s="755"/>
      <c r="HOP38" s="755"/>
      <c r="HOQ38" s="755"/>
      <c r="HOR38" s="755"/>
      <c r="HOS38" s="755"/>
      <c r="HOT38" s="755"/>
      <c r="HOU38" s="755"/>
      <c r="HOV38" s="755"/>
      <c r="HOW38" s="755"/>
      <c r="HOX38" s="755"/>
      <c r="HOY38" s="755"/>
      <c r="HOZ38" s="755"/>
      <c r="HPA38" s="755"/>
      <c r="HPB38" s="755"/>
      <c r="HPC38" s="755"/>
      <c r="HPD38" s="755"/>
      <c r="HPE38" s="755"/>
      <c r="HPF38" s="755"/>
      <c r="HPG38" s="755"/>
      <c r="HPH38" s="755"/>
      <c r="HPI38" s="755"/>
      <c r="HPJ38" s="755"/>
      <c r="HPK38" s="755"/>
      <c r="HPL38" s="755"/>
      <c r="HPM38" s="755"/>
      <c r="HPN38" s="755"/>
      <c r="HPO38" s="755"/>
      <c r="HPP38" s="755"/>
      <c r="HPQ38" s="755"/>
      <c r="HPR38" s="755"/>
      <c r="HPS38" s="755"/>
      <c r="HPT38" s="755"/>
      <c r="HPU38" s="755"/>
      <c r="HPV38" s="755"/>
      <c r="HPW38" s="755"/>
      <c r="HPX38" s="755"/>
      <c r="HPY38" s="755"/>
      <c r="HPZ38" s="755"/>
      <c r="HQA38" s="755"/>
      <c r="HQB38" s="755"/>
      <c r="HQC38" s="755"/>
      <c r="HQD38" s="755"/>
      <c r="HQE38" s="755"/>
      <c r="HQF38" s="755"/>
      <c r="HQG38" s="755"/>
      <c r="HQH38" s="755"/>
      <c r="HQI38" s="755"/>
      <c r="HQJ38" s="755"/>
      <c r="HQK38" s="755"/>
      <c r="HQL38" s="755"/>
      <c r="HQM38" s="755"/>
      <c r="HQN38" s="755"/>
      <c r="HQO38" s="755"/>
      <c r="HQP38" s="755"/>
      <c r="HQQ38" s="755"/>
      <c r="HQR38" s="755"/>
      <c r="HQS38" s="755"/>
      <c r="HQT38" s="755"/>
      <c r="HQU38" s="755"/>
      <c r="HQV38" s="755"/>
      <c r="HQW38" s="755"/>
      <c r="HQX38" s="755"/>
      <c r="HQY38" s="755"/>
      <c r="HQZ38" s="755"/>
      <c r="HRA38" s="755"/>
      <c r="HRB38" s="755"/>
      <c r="HRC38" s="755"/>
      <c r="HRD38" s="755"/>
      <c r="HRE38" s="755"/>
      <c r="HRF38" s="755"/>
      <c r="HRG38" s="755"/>
      <c r="HRH38" s="755"/>
      <c r="HRI38" s="755"/>
      <c r="HRJ38" s="755"/>
      <c r="HRK38" s="755"/>
      <c r="HRL38" s="755"/>
      <c r="HRM38" s="755"/>
      <c r="HRN38" s="755"/>
      <c r="HRO38" s="755"/>
      <c r="HRP38" s="755"/>
      <c r="HRQ38" s="755"/>
      <c r="HRR38" s="755"/>
      <c r="HRS38" s="755"/>
      <c r="HRT38" s="755"/>
      <c r="HRU38" s="755"/>
      <c r="HRV38" s="755"/>
      <c r="HRW38" s="755"/>
      <c r="HRX38" s="755"/>
      <c r="HRY38" s="755"/>
      <c r="HRZ38" s="755"/>
      <c r="HSA38" s="755"/>
      <c r="HSB38" s="755"/>
      <c r="HSC38" s="755"/>
      <c r="HSD38" s="755"/>
      <c r="HSE38" s="755"/>
      <c r="HSF38" s="755"/>
      <c r="HSG38" s="755"/>
      <c r="HSH38" s="755"/>
      <c r="HSI38" s="755"/>
      <c r="HSJ38" s="755"/>
      <c r="HSK38" s="755"/>
      <c r="HSL38" s="755"/>
      <c r="HSM38" s="755"/>
      <c r="HSN38" s="755"/>
      <c r="HSO38" s="755"/>
      <c r="HSP38" s="755"/>
      <c r="HSQ38" s="755"/>
      <c r="HSR38" s="755"/>
      <c r="HSS38" s="755"/>
      <c r="HST38" s="755"/>
      <c r="HSU38" s="755"/>
      <c r="HSV38" s="755"/>
      <c r="HSW38" s="755"/>
      <c r="HSX38" s="755"/>
      <c r="HSY38" s="755"/>
      <c r="HSZ38" s="755"/>
      <c r="HTA38" s="755"/>
      <c r="HTB38" s="755"/>
      <c r="HTC38" s="755"/>
      <c r="HTD38" s="755"/>
      <c r="HTE38" s="755"/>
      <c r="HTF38" s="755"/>
      <c r="HTG38" s="755"/>
      <c r="HTH38" s="755"/>
      <c r="HTI38" s="755"/>
      <c r="HTJ38" s="755"/>
      <c r="HTK38" s="755"/>
      <c r="HTL38" s="755"/>
      <c r="HTM38" s="755"/>
      <c r="HTN38" s="755"/>
      <c r="HTO38" s="755"/>
      <c r="HTP38" s="755"/>
      <c r="HTQ38" s="755"/>
      <c r="HTR38" s="755"/>
      <c r="HTS38" s="755"/>
      <c r="HTT38" s="755"/>
      <c r="HTU38" s="755"/>
      <c r="HTV38" s="755"/>
      <c r="HTW38" s="755"/>
      <c r="HTX38" s="755"/>
      <c r="HTY38" s="755"/>
      <c r="HTZ38" s="755"/>
      <c r="HUA38" s="755"/>
      <c r="HUB38" s="755"/>
      <c r="HUC38" s="755"/>
      <c r="HUD38" s="755"/>
      <c r="HUE38" s="755"/>
      <c r="HUF38" s="755"/>
      <c r="HUG38" s="755"/>
      <c r="HUH38" s="755"/>
      <c r="HUI38" s="755"/>
      <c r="HUJ38" s="755"/>
      <c r="HUK38" s="755"/>
      <c r="HUL38" s="755"/>
      <c r="HUM38" s="755"/>
      <c r="HUN38" s="755"/>
      <c r="HUO38" s="755"/>
      <c r="HUP38" s="755"/>
      <c r="HUQ38" s="755"/>
      <c r="HUR38" s="755"/>
      <c r="HUS38" s="755"/>
      <c r="HUT38" s="755"/>
      <c r="HUU38" s="755"/>
      <c r="HUV38" s="755"/>
      <c r="HUW38" s="755"/>
      <c r="HUX38" s="755"/>
      <c r="HUY38" s="755"/>
      <c r="HUZ38" s="755"/>
      <c r="HVA38" s="755"/>
      <c r="HVB38" s="755"/>
      <c r="HVC38" s="755"/>
      <c r="HVD38" s="755"/>
      <c r="HVE38" s="755"/>
      <c r="HVF38" s="755"/>
      <c r="HVG38" s="755"/>
      <c r="HVH38" s="755"/>
      <c r="HVI38" s="755"/>
      <c r="HVJ38" s="755"/>
      <c r="HVK38" s="755"/>
      <c r="HVL38" s="755"/>
      <c r="HVM38" s="755"/>
      <c r="HVN38" s="755"/>
      <c r="HVO38" s="755"/>
      <c r="HVP38" s="755"/>
      <c r="HVQ38" s="755"/>
      <c r="HVR38" s="755"/>
      <c r="HVS38" s="755"/>
      <c r="HVT38" s="755"/>
      <c r="HVU38" s="755"/>
      <c r="HVV38" s="755"/>
      <c r="HVW38" s="755"/>
      <c r="HVX38" s="755"/>
      <c r="HVY38" s="755"/>
      <c r="HVZ38" s="755"/>
      <c r="HWA38" s="755"/>
      <c r="HWB38" s="755"/>
      <c r="HWC38" s="755"/>
      <c r="HWD38" s="755"/>
      <c r="HWE38" s="755"/>
      <c r="HWF38" s="755"/>
      <c r="HWG38" s="755"/>
      <c r="HWH38" s="755"/>
      <c r="HWI38" s="755"/>
      <c r="HWJ38" s="755"/>
      <c r="HWK38" s="755"/>
      <c r="HWL38" s="755"/>
      <c r="HWM38" s="755"/>
      <c r="HWN38" s="755"/>
      <c r="HWO38" s="755"/>
      <c r="HWP38" s="755"/>
      <c r="HWQ38" s="755"/>
      <c r="HWR38" s="755"/>
      <c r="HWS38" s="755"/>
      <c r="HWT38" s="755"/>
      <c r="HWU38" s="755"/>
      <c r="HWV38" s="755"/>
      <c r="HWW38" s="755"/>
      <c r="HWX38" s="755"/>
      <c r="HWY38" s="755"/>
      <c r="HWZ38" s="755"/>
      <c r="HXA38" s="755"/>
      <c r="HXB38" s="755"/>
      <c r="HXC38" s="755"/>
      <c r="HXD38" s="755"/>
      <c r="HXE38" s="755"/>
      <c r="HXF38" s="755"/>
      <c r="HXG38" s="755"/>
      <c r="HXH38" s="755"/>
      <c r="HXI38" s="755"/>
      <c r="HXJ38" s="755"/>
      <c r="HXK38" s="755"/>
      <c r="HXL38" s="755"/>
      <c r="HXM38" s="755"/>
      <c r="HXN38" s="755"/>
      <c r="HXO38" s="755"/>
      <c r="HXP38" s="755"/>
      <c r="HXQ38" s="755"/>
      <c r="HXR38" s="755"/>
      <c r="HXS38" s="755"/>
      <c r="HXT38" s="755"/>
      <c r="HXU38" s="755"/>
      <c r="HXV38" s="755"/>
      <c r="HXW38" s="755"/>
      <c r="HXX38" s="755"/>
      <c r="HXY38" s="755"/>
      <c r="HXZ38" s="755"/>
      <c r="HYA38" s="755"/>
      <c r="HYB38" s="755"/>
      <c r="HYC38" s="755"/>
      <c r="HYD38" s="755"/>
      <c r="HYE38" s="755"/>
      <c r="HYF38" s="755"/>
      <c r="HYG38" s="755"/>
      <c r="HYH38" s="755"/>
      <c r="HYI38" s="755"/>
      <c r="HYJ38" s="755"/>
      <c r="HYK38" s="755"/>
      <c r="HYL38" s="755"/>
      <c r="HYM38" s="755"/>
      <c r="HYN38" s="755"/>
      <c r="HYO38" s="755"/>
      <c r="HYP38" s="755"/>
      <c r="HYQ38" s="755"/>
      <c r="HYR38" s="755"/>
      <c r="HYS38" s="755"/>
      <c r="HYT38" s="755"/>
      <c r="HYU38" s="755"/>
      <c r="HYV38" s="755"/>
      <c r="HYW38" s="755"/>
      <c r="HYX38" s="755"/>
      <c r="HYY38" s="755"/>
      <c r="HYZ38" s="755"/>
      <c r="HZA38" s="755"/>
      <c r="HZB38" s="755"/>
      <c r="HZC38" s="755"/>
      <c r="HZD38" s="755"/>
      <c r="HZE38" s="755"/>
      <c r="HZF38" s="755"/>
      <c r="HZG38" s="755"/>
      <c r="HZH38" s="755"/>
      <c r="HZI38" s="755"/>
      <c r="HZJ38" s="755"/>
      <c r="HZK38" s="755"/>
      <c r="HZL38" s="755"/>
      <c r="HZM38" s="755"/>
      <c r="HZN38" s="755"/>
      <c r="HZO38" s="755"/>
      <c r="HZP38" s="755"/>
      <c r="HZQ38" s="755"/>
      <c r="HZR38" s="755"/>
      <c r="HZS38" s="755"/>
      <c r="HZT38" s="755"/>
      <c r="HZU38" s="755"/>
      <c r="HZV38" s="755"/>
      <c r="HZW38" s="755"/>
      <c r="HZX38" s="755"/>
      <c r="HZY38" s="755"/>
      <c r="HZZ38" s="755"/>
      <c r="IAA38" s="755"/>
      <c r="IAB38" s="755"/>
      <c r="IAC38" s="755"/>
      <c r="IAD38" s="755"/>
      <c r="IAE38" s="755"/>
      <c r="IAF38" s="755"/>
      <c r="IAG38" s="755"/>
      <c r="IAH38" s="755"/>
      <c r="IAI38" s="755"/>
      <c r="IAJ38" s="755"/>
      <c r="IAK38" s="755"/>
      <c r="IAL38" s="755"/>
      <c r="IAM38" s="755"/>
      <c r="IAN38" s="755"/>
      <c r="IAO38" s="755"/>
      <c r="IAP38" s="755"/>
      <c r="IAQ38" s="755"/>
      <c r="IAR38" s="755"/>
      <c r="IAS38" s="755"/>
      <c r="IAT38" s="755"/>
      <c r="IAU38" s="755"/>
      <c r="IAV38" s="755"/>
      <c r="IAW38" s="755"/>
      <c r="IAX38" s="755"/>
      <c r="IAY38" s="755"/>
      <c r="IAZ38" s="755"/>
      <c r="IBA38" s="755"/>
      <c r="IBB38" s="755"/>
      <c r="IBC38" s="755"/>
      <c r="IBD38" s="755"/>
      <c r="IBE38" s="755"/>
      <c r="IBF38" s="755"/>
      <c r="IBG38" s="755"/>
      <c r="IBH38" s="755"/>
      <c r="IBI38" s="755"/>
      <c r="IBJ38" s="755"/>
      <c r="IBK38" s="755"/>
      <c r="IBL38" s="755"/>
      <c r="IBM38" s="755"/>
      <c r="IBN38" s="755"/>
      <c r="IBO38" s="755"/>
      <c r="IBP38" s="755"/>
      <c r="IBQ38" s="755"/>
      <c r="IBR38" s="755"/>
      <c r="IBS38" s="755"/>
      <c r="IBT38" s="755"/>
      <c r="IBU38" s="755"/>
      <c r="IBV38" s="755"/>
      <c r="IBW38" s="755"/>
      <c r="IBX38" s="755"/>
      <c r="IBY38" s="755"/>
      <c r="IBZ38" s="755"/>
      <c r="ICA38" s="755"/>
      <c r="ICB38" s="755"/>
      <c r="ICC38" s="755"/>
      <c r="ICD38" s="755"/>
      <c r="ICE38" s="755"/>
      <c r="ICF38" s="755"/>
      <c r="ICG38" s="755"/>
      <c r="ICH38" s="755"/>
      <c r="ICI38" s="755"/>
      <c r="ICJ38" s="755"/>
      <c r="ICK38" s="755"/>
      <c r="ICL38" s="755"/>
      <c r="ICM38" s="755"/>
      <c r="ICN38" s="755"/>
      <c r="ICO38" s="755"/>
      <c r="ICP38" s="755"/>
      <c r="ICQ38" s="755"/>
      <c r="ICR38" s="755"/>
      <c r="ICS38" s="755"/>
      <c r="ICT38" s="755"/>
      <c r="ICU38" s="755"/>
      <c r="ICV38" s="755"/>
      <c r="ICW38" s="755"/>
      <c r="ICX38" s="755"/>
      <c r="ICY38" s="755"/>
      <c r="ICZ38" s="755"/>
      <c r="IDA38" s="755"/>
      <c r="IDB38" s="755"/>
      <c r="IDC38" s="755"/>
      <c r="IDD38" s="755"/>
      <c r="IDE38" s="755"/>
      <c r="IDF38" s="755"/>
      <c r="IDG38" s="755"/>
      <c r="IDH38" s="755"/>
      <c r="IDI38" s="755"/>
      <c r="IDJ38" s="755"/>
      <c r="IDK38" s="755"/>
      <c r="IDL38" s="755"/>
      <c r="IDM38" s="755"/>
      <c r="IDN38" s="755"/>
      <c r="IDO38" s="755"/>
      <c r="IDP38" s="755"/>
      <c r="IDQ38" s="755"/>
      <c r="IDR38" s="755"/>
      <c r="IDS38" s="755"/>
      <c r="IDT38" s="755"/>
      <c r="IDU38" s="755"/>
      <c r="IDV38" s="755"/>
      <c r="IDW38" s="755"/>
      <c r="IDX38" s="755"/>
      <c r="IDY38" s="755"/>
      <c r="IDZ38" s="755"/>
      <c r="IEA38" s="755"/>
      <c r="IEB38" s="755"/>
      <c r="IEC38" s="755"/>
      <c r="IED38" s="755"/>
      <c r="IEE38" s="755"/>
      <c r="IEF38" s="755"/>
      <c r="IEG38" s="755"/>
      <c r="IEH38" s="755"/>
      <c r="IEI38" s="755"/>
      <c r="IEJ38" s="755"/>
      <c r="IEK38" s="755"/>
      <c r="IEL38" s="755"/>
      <c r="IEM38" s="755"/>
      <c r="IEN38" s="755"/>
      <c r="IEO38" s="755"/>
      <c r="IEP38" s="755"/>
      <c r="IEQ38" s="755"/>
      <c r="IER38" s="755"/>
      <c r="IES38" s="755"/>
      <c r="IET38" s="755"/>
      <c r="IEU38" s="755"/>
      <c r="IEV38" s="755"/>
      <c r="IEW38" s="755"/>
      <c r="IEX38" s="755"/>
      <c r="IEY38" s="755"/>
      <c r="IEZ38" s="755"/>
      <c r="IFA38" s="755"/>
      <c r="IFB38" s="755"/>
      <c r="IFC38" s="755"/>
      <c r="IFD38" s="755"/>
      <c r="IFE38" s="755"/>
      <c r="IFF38" s="755"/>
      <c r="IFG38" s="755"/>
      <c r="IFH38" s="755"/>
      <c r="IFI38" s="755"/>
      <c r="IFJ38" s="755"/>
      <c r="IFK38" s="755"/>
      <c r="IFL38" s="755"/>
      <c r="IFM38" s="755"/>
      <c r="IFN38" s="755"/>
      <c r="IFO38" s="755"/>
      <c r="IFP38" s="755"/>
      <c r="IFQ38" s="755"/>
      <c r="IFR38" s="755"/>
      <c r="IFS38" s="755"/>
      <c r="IFT38" s="755"/>
      <c r="IFU38" s="755"/>
      <c r="IFV38" s="755"/>
      <c r="IFW38" s="755"/>
      <c r="IFX38" s="755"/>
      <c r="IFY38" s="755"/>
      <c r="IFZ38" s="755"/>
      <c r="IGA38" s="755"/>
      <c r="IGB38" s="755"/>
      <c r="IGC38" s="755"/>
      <c r="IGD38" s="755"/>
      <c r="IGE38" s="755"/>
      <c r="IGF38" s="755"/>
      <c r="IGG38" s="755"/>
      <c r="IGH38" s="755"/>
      <c r="IGI38" s="755"/>
      <c r="IGJ38" s="755"/>
      <c r="IGK38" s="755"/>
      <c r="IGL38" s="755"/>
      <c r="IGM38" s="755"/>
      <c r="IGN38" s="755"/>
      <c r="IGO38" s="755"/>
      <c r="IGP38" s="755"/>
      <c r="IGQ38" s="755"/>
      <c r="IGR38" s="755"/>
      <c r="IGS38" s="755"/>
      <c r="IGT38" s="755"/>
      <c r="IGU38" s="755"/>
      <c r="IGV38" s="755"/>
      <c r="IGW38" s="755"/>
      <c r="IGX38" s="755"/>
      <c r="IGY38" s="755"/>
      <c r="IGZ38" s="755"/>
      <c r="IHA38" s="755"/>
      <c r="IHB38" s="755"/>
      <c r="IHC38" s="755"/>
      <c r="IHD38" s="755"/>
      <c r="IHE38" s="755"/>
      <c r="IHF38" s="755"/>
      <c r="IHG38" s="755"/>
      <c r="IHH38" s="755"/>
      <c r="IHI38" s="755"/>
      <c r="IHJ38" s="755"/>
      <c r="IHK38" s="755"/>
      <c r="IHL38" s="755"/>
      <c r="IHM38" s="755"/>
      <c r="IHN38" s="755"/>
      <c r="IHO38" s="755"/>
      <c r="IHP38" s="755"/>
      <c r="IHQ38" s="755"/>
      <c r="IHR38" s="755"/>
      <c r="IHS38" s="755"/>
      <c r="IHT38" s="755"/>
      <c r="IHU38" s="755"/>
      <c r="IHV38" s="755"/>
      <c r="IHW38" s="755"/>
      <c r="IHX38" s="755"/>
      <c r="IHY38" s="755"/>
      <c r="IHZ38" s="755"/>
      <c r="IIA38" s="755"/>
      <c r="IIB38" s="755"/>
      <c r="IIC38" s="755"/>
      <c r="IID38" s="755"/>
      <c r="IIE38" s="755"/>
      <c r="IIF38" s="755"/>
      <c r="IIG38" s="755"/>
      <c r="IIH38" s="755"/>
      <c r="III38" s="755"/>
      <c r="IIJ38" s="755"/>
      <c r="IIK38" s="755"/>
      <c r="IIL38" s="755"/>
      <c r="IIM38" s="755"/>
      <c r="IIN38" s="755"/>
      <c r="IIO38" s="755"/>
      <c r="IIP38" s="755"/>
      <c r="IIQ38" s="755"/>
      <c r="IIR38" s="755"/>
      <c r="IIS38" s="755"/>
      <c r="IIT38" s="755"/>
      <c r="IIU38" s="755"/>
      <c r="IIV38" s="755"/>
      <c r="IIW38" s="755"/>
      <c r="IIX38" s="755"/>
      <c r="IIY38" s="755"/>
      <c r="IIZ38" s="755"/>
      <c r="IJA38" s="755"/>
      <c r="IJB38" s="755"/>
      <c r="IJC38" s="755"/>
      <c r="IJD38" s="755"/>
      <c r="IJE38" s="755"/>
      <c r="IJF38" s="755"/>
      <c r="IJG38" s="755"/>
      <c r="IJH38" s="755"/>
      <c r="IJI38" s="755"/>
      <c r="IJJ38" s="755"/>
      <c r="IJK38" s="755"/>
      <c r="IJL38" s="755"/>
      <c r="IJM38" s="755"/>
      <c r="IJN38" s="755"/>
      <c r="IJO38" s="755"/>
      <c r="IJP38" s="755"/>
      <c r="IJQ38" s="755"/>
      <c r="IJR38" s="755"/>
      <c r="IJS38" s="755"/>
      <c r="IJT38" s="755"/>
      <c r="IJU38" s="755"/>
      <c r="IJV38" s="755"/>
      <c r="IJW38" s="755"/>
      <c r="IJX38" s="755"/>
      <c r="IJY38" s="755"/>
      <c r="IJZ38" s="755"/>
      <c r="IKA38" s="755"/>
      <c r="IKB38" s="755"/>
      <c r="IKC38" s="755"/>
      <c r="IKD38" s="755"/>
      <c r="IKE38" s="755"/>
      <c r="IKF38" s="755"/>
      <c r="IKG38" s="755"/>
      <c r="IKH38" s="755"/>
      <c r="IKI38" s="755"/>
      <c r="IKJ38" s="755"/>
      <c r="IKK38" s="755"/>
      <c r="IKL38" s="755"/>
      <c r="IKM38" s="755"/>
      <c r="IKN38" s="755"/>
      <c r="IKO38" s="755"/>
      <c r="IKP38" s="755"/>
      <c r="IKQ38" s="755"/>
      <c r="IKR38" s="755"/>
      <c r="IKS38" s="755"/>
      <c r="IKT38" s="755"/>
      <c r="IKU38" s="755"/>
      <c r="IKV38" s="755"/>
      <c r="IKW38" s="755"/>
      <c r="IKX38" s="755"/>
      <c r="IKY38" s="755"/>
      <c r="IKZ38" s="755"/>
      <c r="ILA38" s="755"/>
      <c r="ILB38" s="755"/>
      <c r="ILC38" s="755"/>
      <c r="ILD38" s="755"/>
      <c r="ILE38" s="755"/>
      <c r="ILF38" s="755"/>
      <c r="ILG38" s="755"/>
      <c r="ILH38" s="755"/>
      <c r="ILI38" s="755"/>
      <c r="ILJ38" s="755"/>
      <c r="ILK38" s="755"/>
      <c r="ILL38" s="755"/>
      <c r="ILM38" s="755"/>
      <c r="ILN38" s="755"/>
      <c r="ILO38" s="755"/>
      <c r="ILP38" s="755"/>
      <c r="ILQ38" s="755"/>
      <c r="ILR38" s="755"/>
      <c r="ILS38" s="755"/>
      <c r="ILT38" s="755"/>
      <c r="ILU38" s="755"/>
      <c r="ILV38" s="755"/>
      <c r="ILW38" s="755"/>
      <c r="ILX38" s="755"/>
      <c r="ILY38" s="755"/>
      <c r="ILZ38" s="755"/>
      <c r="IMA38" s="755"/>
      <c r="IMB38" s="755"/>
      <c r="IMC38" s="755"/>
      <c r="IMD38" s="755"/>
      <c r="IME38" s="755"/>
      <c r="IMF38" s="755"/>
      <c r="IMG38" s="755"/>
      <c r="IMH38" s="755"/>
      <c r="IMI38" s="755"/>
      <c r="IMJ38" s="755"/>
      <c r="IMK38" s="755"/>
      <c r="IML38" s="755"/>
      <c r="IMM38" s="755"/>
      <c r="IMN38" s="755"/>
      <c r="IMO38" s="755"/>
      <c r="IMP38" s="755"/>
      <c r="IMQ38" s="755"/>
      <c r="IMR38" s="755"/>
      <c r="IMS38" s="755"/>
      <c r="IMT38" s="755"/>
      <c r="IMU38" s="755"/>
      <c r="IMV38" s="755"/>
      <c r="IMW38" s="755"/>
      <c r="IMX38" s="755"/>
      <c r="IMY38" s="755"/>
      <c r="IMZ38" s="755"/>
      <c r="INA38" s="755"/>
      <c r="INB38" s="755"/>
      <c r="INC38" s="755"/>
      <c r="IND38" s="755"/>
      <c r="INE38" s="755"/>
      <c r="INF38" s="755"/>
      <c r="ING38" s="755"/>
      <c r="INH38" s="755"/>
      <c r="INI38" s="755"/>
      <c r="INJ38" s="755"/>
      <c r="INK38" s="755"/>
      <c r="INL38" s="755"/>
      <c r="INM38" s="755"/>
      <c r="INN38" s="755"/>
      <c r="INO38" s="755"/>
      <c r="INP38" s="755"/>
      <c r="INQ38" s="755"/>
      <c r="INR38" s="755"/>
      <c r="INS38" s="755"/>
      <c r="INT38" s="755"/>
      <c r="INU38" s="755"/>
      <c r="INV38" s="755"/>
      <c r="INW38" s="755"/>
      <c r="INX38" s="755"/>
      <c r="INY38" s="755"/>
      <c r="INZ38" s="755"/>
      <c r="IOA38" s="755"/>
      <c r="IOB38" s="755"/>
      <c r="IOC38" s="755"/>
      <c r="IOD38" s="755"/>
      <c r="IOE38" s="755"/>
      <c r="IOF38" s="755"/>
      <c r="IOG38" s="755"/>
      <c r="IOH38" s="755"/>
      <c r="IOI38" s="755"/>
      <c r="IOJ38" s="755"/>
      <c r="IOK38" s="755"/>
      <c r="IOL38" s="755"/>
      <c r="IOM38" s="755"/>
      <c r="ION38" s="755"/>
      <c r="IOO38" s="755"/>
      <c r="IOP38" s="755"/>
      <c r="IOQ38" s="755"/>
      <c r="IOR38" s="755"/>
      <c r="IOS38" s="755"/>
      <c r="IOT38" s="755"/>
      <c r="IOU38" s="755"/>
      <c r="IOV38" s="755"/>
      <c r="IOW38" s="755"/>
      <c r="IOX38" s="755"/>
      <c r="IOY38" s="755"/>
      <c r="IOZ38" s="755"/>
      <c r="IPA38" s="755"/>
      <c r="IPB38" s="755"/>
      <c r="IPC38" s="755"/>
      <c r="IPD38" s="755"/>
      <c r="IPE38" s="755"/>
      <c r="IPF38" s="755"/>
      <c r="IPG38" s="755"/>
      <c r="IPH38" s="755"/>
      <c r="IPI38" s="755"/>
      <c r="IPJ38" s="755"/>
      <c r="IPK38" s="755"/>
      <c r="IPL38" s="755"/>
      <c r="IPM38" s="755"/>
      <c r="IPN38" s="755"/>
      <c r="IPO38" s="755"/>
      <c r="IPP38" s="755"/>
      <c r="IPQ38" s="755"/>
      <c r="IPR38" s="755"/>
      <c r="IPS38" s="755"/>
      <c r="IPT38" s="755"/>
      <c r="IPU38" s="755"/>
      <c r="IPV38" s="755"/>
      <c r="IPW38" s="755"/>
      <c r="IPX38" s="755"/>
      <c r="IPY38" s="755"/>
      <c r="IPZ38" s="755"/>
      <c r="IQA38" s="755"/>
      <c r="IQB38" s="755"/>
      <c r="IQC38" s="755"/>
      <c r="IQD38" s="755"/>
      <c r="IQE38" s="755"/>
      <c r="IQF38" s="755"/>
      <c r="IQG38" s="755"/>
      <c r="IQH38" s="755"/>
      <c r="IQI38" s="755"/>
      <c r="IQJ38" s="755"/>
      <c r="IQK38" s="755"/>
      <c r="IQL38" s="755"/>
      <c r="IQM38" s="755"/>
      <c r="IQN38" s="755"/>
      <c r="IQO38" s="755"/>
      <c r="IQP38" s="755"/>
      <c r="IQQ38" s="755"/>
      <c r="IQR38" s="755"/>
      <c r="IQS38" s="755"/>
      <c r="IQT38" s="755"/>
      <c r="IQU38" s="755"/>
      <c r="IQV38" s="755"/>
      <c r="IQW38" s="755"/>
      <c r="IQX38" s="755"/>
      <c r="IQY38" s="755"/>
      <c r="IQZ38" s="755"/>
      <c r="IRA38" s="755"/>
      <c r="IRB38" s="755"/>
      <c r="IRC38" s="755"/>
      <c r="IRD38" s="755"/>
      <c r="IRE38" s="755"/>
      <c r="IRF38" s="755"/>
      <c r="IRG38" s="755"/>
      <c r="IRH38" s="755"/>
      <c r="IRI38" s="755"/>
      <c r="IRJ38" s="755"/>
      <c r="IRK38" s="755"/>
      <c r="IRL38" s="755"/>
      <c r="IRM38" s="755"/>
      <c r="IRN38" s="755"/>
      <c r="IRO38" s="755"/>
      <c r="IRP38" s="755"/>
      <c r="IRQ38" s="755"/>
      <c r="IRR38" s="755"/>
      <c r="IRS38" s="755"/>
      <c r="IRT38" s="755"/>
      <c r="IRU38" s="755"/>
      <c r="IRV38" s="755"/>
      <c r="IRW38" s="755"/>
      <c r="IRX38" s="755"/>
      <c r="IRY38" s="755"/>
      <c r="IRZ38" s="755"/>
      <c r="ISA38" s="755"/>
      <c r="ISB38" s="755"/>
      <c r="ISC38" s="755"/>
      <c r="ISD38" s="755"/>
      <c r="ISE38" s="755"/>
      <c r="ISF38" s="755"/>
      <c r="ISG38" s="755"/>
      <c r="ISH38" s="755"/>
      <c r="ISI38" s="755"/>
      <c r="ISJ38" s="755"/>
      <c r="ISK38" s="755"/>
      <c r="ISL38" s="755"/>
      <c r="ISM38" s="755"/>
      <c r="ISN38" s="755"/>
      <c r="ISO38" s="755"/>
      <c r="ISP38" s="755"/>
      <c r="ISQ38" s="755"/>
      <c r="ISR38" s="755"/>
      <c r="ISS38" s="755"/>
      <c r="IST38" s="755"/>
      <c r="ISU38" s="755"/>
      <c r="ISV38" s="755"/>
      <c r="ISW38" s="755"/>
      <c r="ISX38" s="755"/>
      <c r="ISY38" s="755"/>
      <c r="ISZ38" s="755"/>
      <c r="ITA38" s="755"/>
      <c r="ITB38" s="755"/>
      <c r="ITC38" s="755"/>
      <c r="ITD38" s="755"/>
      <c r="ITE38" s="755"/>
      <c r="ITF38" s="755"/>
      <c r="ITG38" s="755"/>
      <c r="ITH38" s="755"/>
      <c r="ITI38" s="755"/>
      <c r="ITJ38" s="755"/>
      <c r="ITK38" s="755"/>
      <c r="ITL38" s="755"/>
      <c r="ITM38" s="755"/>
      <c r="ITN38" s="755"/>
      <c r="ITO38" s="755"/>
      <c r="ITP38" s="755"/>
      <c r="ITQ38" s="755"/>
      <c r="ITR38" s="755"/>
      <c r="ITS38" s="755"/>
      <c r="ITT38" s="755"/>
      <c r="ITU38" s="755"/>
      <c r="ITV38" s="755"/>
      <c r="ITW38" s="755"/>
      <c r="ITX38" s="755"/>
      <c r="ITY38" s="755"/>
      <c r="ITZ38" s="755"/>
      <c r="IUA38" s="755"/>
      <c r="IUB38" s="755"/>
      <c r="IUC38" s="755"/>
      <c r="IUD38" s="755"/>
      <c r="IUE38" s="755"/>
      <c r="IUF38" s="755"/>
      <c r="IUG38" s="755"/>
      <c r="IUH38" s="755"/>
      <c r="IUI38" s="755"/>
      <c r="IUJ38" s="755"/>
      <c r="IUK38" s="755"/>
      <c r="IUL38" s="755"/>
      <c r="IUM38" s="755"/>
      <c r="IUN38" s="755"/>
      <c r="IUO38" s="755"/>
      <c r="IUP38" s="755"/>
      <c r="IUQ38" s="755"/>
      <c r="IUR38" s="755"/>
      <c r="IUS38" s="755"/>
      <c r="IUT38" s="755"/>
      <c r="IUU38" s="755"/>
      <c r="IUV38" s="755"/>
      <c r="IUW38" s="755"/>
      <c r="IUX38" s="755"/>
      <c r="IUY38" s="755"/>
      <c r="IUZ38" s="755"/>
      <c r="IVA38" s="755"/>
      <c r="IVB38" s="755"/>
      <c r="IVC38" s="755"/>
      <c r="IVD38" s="755"/>
      <c r="IVE38" s="755"/>
      <c r="IVF38" s="755"/>
      <c r="IVG38" s="755"/>
      <c r="IVH38" s="755"/>
      <c r="IVI38" s="755"/>
      <c r="IVJ38" s="755"/>
      <c r="IVK38" s="755"/>
      <c r="IVL38" s="755"/>
      <c r="IVM38" s="755"/>
      <c r="IVN38" s="755"/>
      <c r="IVO38" s="755"/>
      <c r="IVP38" s="755"/>
      <c r="IVQ38" s="755"/>
      <c r="IVR38" s="755"/>
      <c r="IVS38" s="755"/>
      <c r="IVT38" s="755"/>
      <c r="IVU38" s="755"/>
      <c r="IVV38" s="755"/>
      <c r="IVW38" s="755"/>
      <c r="IVX38" s="755"/>
      <c r="IVY38" s="755"/>
      <c r="IVZ38" s="755"/>
      <c r="IWA38" s="755"/>
      <c r="IWB38" s="755"/>
      <c r="IWC38" s="755"/>
      <c r="IWD38" s="755"/>
      <c r="IWE38" s="755"/>
      <c r="IWF38" s="755"/>
      <c r="IWG38" s="755"/>
      <c r="IWH38" s="755"/>
      <c r="IWI38" s="755"/>
      <c r="IWJ38" s="755"/>
      <c r="IWK38" s="755"/>
      <c r="IWL38" s="755"/>
      <c r="IWM38" s="755"/>
      <c r="IWN38" s="755"/>
      <c r="IWO38" s="755"/>
      <c r="IWP38" s="755"/>
      <c r="IWQ38" s="755"/>
      <c r="IWR38" s="755"/>
      <c r="IWS38" s="755"/>
      <c r="IWT38" s="755"/>
      <c r="IWU38" s="755"/>
      <c r="IWV38" s="755"/>
      <c r="IWW38" s="755"/>
      <c r="IWX38" s="755"/>
      <c r="IWY38" s="755"/>
      <c r="IWZ38" s="755"/>
      <c r="IXA38" s="755"/>
      <c r="IXB38" s="755"/>
      <c r="IXC38" s="755"/>
      <c r="IXD38" s="755"/>
      <c r="IXE38" s="755"/>
      <c r="IXF38" s="755"/>
      <c r="IXG38" s="755"/>
      <c r="IXH38" s="755"/>
      <c r="IXI38" s="755"/>
      <c r="IXJ38" s="755"/>
      <c r="IXK38" s="755"/>
      <c r="IXL38" s="755"/>
      <c r="IXM38" s="755"/>
      <c r="IXN38" s="755"/>
      <c r="IXO38" s="755"/>
      <c r="IXP38" s="755"/>
      <c r="IXQ38" s="755"/>
      <c r="IXR38" s="755"/>
      <c r="IXS38" s="755"/>
      <c r="IXT38" s="755"/>
      <c r="IXU38" s="755"/>
      <c r="IXV38" s="755"/>
      <c r="IXW38" s="755"/>
      <c r="IXX38" s="755"/>
      <c r="IXY38" s="755"/>
      <c r="IXZ38" s="755"/>
      <c r="IYA38" s="755"/>
      <c r="IYB38" s="755"/>
      <c r="IYC38" s="755"/>
      <c r="IYD38" s="755"/>
      <c r="IYE38" s="755"/>
      <c r="IYF38" s="755"/>
      <c r="IYG38" s="755"/>
      <c r="IYH38" s="755"/>
      <c r="IYI38" s="755"/>
      <c r="IYJ38" s="755"/>
      <c r="IYK38" s="755"/>
      <c r="IYL38" s="755"/>
      <c r="IYM38" s="755"/>
      <c r="IYN38" s="755"/>
      <c r="IYO38" s="755"/>
      <c r="IYP38" s="755"/>
      <c r="IYQ38" s="755"/>
      <c r="IYR38" s="755"/>
      <c r="IYS38" s="755"/>
      <c r="IYT38" s="755"/>
      <c r="IYU38" s="755"/>
      <c r="IYV38" s="755"/>
      <c r="IYW38" s="755"/>
      <c r="IYX38" s="755"/>
      <c r="IYY38" s="755"/>
      <c r="IYZ38" s="755"/>
      <c r="IZA38" s="755"/>
      <c r="IZB38" s="755"/>
      <c r="IZC38" s="755"/>
      <c r="IZD38" s="755"/>
      <c r="IZE38" s="755"/>
      <c r="IZF38" s="755"/>
      <c r="IZG38" s="755"/>
      <c r="IZH38" s="755"/>
      <c r="IZI38" s="755"/>
      <c r="IZJ38" s="755"/>
      <c r="IZK38" s="755"/>
      <c r="IZL38" s="755"/>
      <c r="IZM38" s="755"/>
      <c r="IZN38" s="755"/>
      <c r="IZO38" s="755"/>
      <c r="IZP38" s="755"/>
      <c r="IZQ38" s="755"/>
      <c r="IZR38" s="755"/>
      <c r="IZS38" s="755"/>
      <c r="IZT38" s="755"/>
      <c r="IZU38" s="755"/>
      <c r="IZV38" s="755"/>
      <c r="IZW38" s="755"/>
      <c r="IZX38" s="755"/>
      <c r="IZY38" s="755"/>
      <c r="IZZ38" s="755"/>
      <c r="JAA38" s="755"/>
      <c r="JAB38" s="755"/>
      <c r="JAC38" s="755"/>
      <c r="JAD38" s="755"/>
      <c r="JAE38" s="755"/>
      <c r="JAF38" s="755"/>
      <c r="JAG38" s="755"/>
      <c r="JAH38" s="755"/>
      <c r="JAI38" s="755"/>
      <c r="JAJ38" s="755"/>
      <c r="JAK38" s="755"/>
      <c r="JAL38" s="755"/>
      <c r="JAM38" s="755"/>
      <c r="JAN38" s="755"/>
      <c r="JAO38" s="755"/>
      <c r="JAP38" s="755"/>
      <c r="JAQ38" s="755"/>
      <c r="JAR38" s="755"/>
      <c r="JAS38" s="755"/>
      <c r="JAT38" s="755"/>
      <c r="JAU38" s="755"/>
      <c r="JAV38" s="755"/>
      <c r="JAW38" s="755"/>
      <c r="JAX38" s="755"/>
      <c r="JAY38" s="755"/>
      <c r="JAZ38" s="755"/>
      <c r="JBA38" s="755"/>
      <c r="JBB38" s="755"/>
      <c r="JBC38" s="755"/>
      <c r="JBD38" s="755"/>
      <c r="JBE38" s="755"/>
      <c r="JBF38" s="755"/>
      <c r="JBG38" s="755"/>
      <c r="JBH38" s="755"/>
      <c r="JBI38" s="755"/>
      <c r="JBJ38" s="755"/>
      <c r="JBK38" s="755"/>
      <c r="JBL38" s="755"/>
      <c r="JBM38" s="755"/>
      <c r="JBN38" s="755"/>
      <c r="JBO38" s="755"/>
      <c r="JBP38" s="755"/>
      <c r="JBQ38" s="755"/>
      <c r="JBR38" s="755"/>
      <c r="JBS38" s="755"/>
      <c r="JBT38" s="755"/>
      <c r="JBU38" s="755"/>
      <c r="JBV38" s="755"/>
      <c r="JBW38" s="755"/>
      <c r="JBX38" s="755"/>
      <c r="JBY38" s="755"/>
      <c r="JBZ38" s="755"/>
      <c r="JCA38" s="755"/>
      <c r="JCB38" s="755"/>
      <c r="JCC38" s="755"/>
      <c r="JCD38" s="755"/>
      <c r="JCE38" s="755"/>
      <c r="JCF38" s="755"/>
      <c r="JCG38" s="755"/>
      <c r="JCH38" s="755"/>
      <c r="JCI38" s="755"/>
      <c r="JCJ38" s="755"/>
      <c r="JCK38" s="755"/>
      <c r="JCL38" s="755"/>
      <c r="JCM38" s="755"/>
      <c r="JCN38" s="755"/>
      <c r="JCO38" s="755"/>
      <c r="JCP38" s="755"/>
      <c r="JCQ38" s="755"/>
      <c r="JCR38" s="755"/>
      <c r="JCS38" s="755"/>
      <c r="JCT38" s="755"/>
      <c r="JCU38" s="755"/>
      <c r="JCV38" s="755"/>
      <c r="JCW38" s="755"/>
      <c r="JCX38" s="755"/>
      <c r="JCY38" s="755"/>
      <c r="JCZ38" s="755"/>
      <c r="JDA38" s="755"/>
      <c r="JDB38" s="755"/>
      <c r="JDC38" s="755"/>
      <c r="JDD38" s="755"/>
      <c r="JDE38" s="755"/>
      <c r="JDF38" s="755"/>
      <c r="JDG38" s="755"/>
      <c r="JDH38" s="755"/>
      <c r="JDI38" s="755"/>
      <c r="JDJ38" s="755"/>
      <c r="JDK38" s="755"/>
      <c r="JDL38" s="755"/>
      <c r="JDM38" s="755"/>
      <c r="JDN38" s="755"/>
      <c r="JDO38" s="755"/>
      <c r="JDP38" s="755"/>
      <c r="JDQ38" s="755"/>
      <c r="JDR38" s="755"/>
      <c r="JDS38" s="755"/>
      <c r="JDT38" s="755"/>
      <c r="JDU38" s="755"/>
      <c r="JDV38" s="755"/>
      <c r="JDW38" s="755"/>
      <c r="JDX38" s="755"/>
      <c r="JDY38" s="755"/>
      <c r="JDZ38" s="755"/>
      <c r="JEA38" s="755"/>
      <c r="JEB38" s="755"/>
      <c r="JEC38" s="755"/>
      <c r="JED38" s="755"/>
      <c r="JEE38" s="755"/>
      <c r="JEF38" s="755"/>
      <c r="JEG38" s="755"/>
      <c r="JEH38" s="755"/>
      <c r="JEI38" s="755"/>
      <c r="JEJ38" s="755"/>
      <c r="JEK38" s="755"/>
      <c r="JEL38" s="755"/>
      <c r="JEM38" s="755"/>
      <c r="JEN38" s="755"/>
      <c r="JEO38" s="755"/>
      <c r="JEP38" s="755"/>
      <c r="JEQ38" s="755"/>
      <c r="JER38" s="755"/>
      <c r="JES38" s="755"/>
      <c r="JET38" s="755"/>
      <c r="JEU38" s="755"/>
      <c r="JEV38" s="755"/>
      <c r="JEW38" s="755"/>
      <c r="JEX38" s="755"/>
      <c r="JEY38" s="755"/>
      <c r="JEZ38" s="755"/>
      <c r="JFA38" s="755"/>
      <c r="JFB38" s="755"/>
      <c r="JFC38" s="755"/>
      <c r="JFD38" s="755"/>
      <c r="JFE38" s="755"/>
      <c r="JFF38" s="755"/>
      <c r="JFG38" s="755"/>
      <c r="JFH38" s="755"/>
      <c r="JFI38" s="755"/>
      <c r="JFJ38" s="755"/>
      <c r="JFK38" s="755"/>
      <c r="JFL38" s="755"/>
      <c r="JFM38" s="755"/>
      <c r="JFN38" s="755"/>
      <c r="JFO38" s="755"/>
      <c r="JFP38" s="755"/>
      <c r="JFQ38" s="755"/>
      <c r="JFR38" s="755"/>
      <c r="JFS38" s="755"/>
      <c r="JFT38" s="755"/>
      <c r="JFU38" s="755"/>
      <c r="JFV38" s="755"/>
      <c r="JFW38" s="755"/>
      <c r="JFX38" s="755"/>
      <c r="JFY38" s="755"/>
      <c r="JFZ38" s="755"/>
      <c r="JGA38" s="755"/>
      <c r="JGB38" s="755"/>
      <c r="JGC38" s="755"/>
      <c r="JGD38" s="755"/>
      <c r="JGE38" s="755"/>
      <c r="JGF38" s="755"/>
      <c r="JGG38" s="755"/>
      <c r="JGH38" s="755"/>
      <c r="JGI38" s="755"/>
      <c r="JGJ38" s="755"/>
      <c r="JGK38" s="755"/>
      <c r="JGL38" s="755"/>
      <c r="JGM38" s="755"/>
      <c r="JGN38" s="755"/>
      <c r="JGO38" s="755"/>
      <c r="JGP38" s="755"/>
      <c r="JGQ38" s="755"/>
      <c r="JGR38" s="755"/>
      <c r="JGS38" s="755"/>
      <c r="JGT38" s="755"/>
      <c r="JGU38" s="755"/>
      <c r="JGV38" s="755"/>
      <c r="JGW38" s="755"/>
      <c r="JGX38" s="755"/>
      <c r="JGY38" s="755"/>
      <c r="JGZ38" s="755"/>
      <c r="JHA38" s="755"/>
      <c r="JHB38" s="755"/>
      <c r="JHC38" s="755"/>
      <c r="JHD38" s="755"/>
      <c r="JHE38" s="755"/>
      <c r="JHF38" s="755"/>
      <c r="JHG38" s="755"/>
      <c r="JHH38" s="755"/>
      <c r="JHI38" s="755"/>
      <c r="JHJ38" s="755"/>
      <c r="JHK38" s="755"/>
      <c r="JHL38" s="755"/>
      <c r="JHM38" s="755"/>
      <c r="JHN38" s="755"/>
      <c r="JHO38" s="755"/>
      <c r="JHP38" s="755"/>
      <c r="JHQ38" s="755"/>
      <c r="JHR38" s="755"/>
      <c r="JHS38" s="755"/>
      <c r="JHT38" s="755"/>
      <c r="JHU38" s="755"/>
      <c r="JHV38" s="755"/>
      <c r="JHW38" s="755"/>
      <c r="JHX38" s="755"/>
      <c r="JHY38" s="755"/>
      <c r="JHZ38" s="755"/>
      <c r="JIA38" s="755"/>
      <c r="JIB38" s="755"/>
      <c r="JIC38" s="755"/>
      <c r="JID38" s="755"/>
      <c r="JIE38" s="755"/>
      <c r="JIF38" s="755"/>
      <c r="JIG38" s="755"/>
      <c r="JIH38" s="755"/>
      <c r="JII38" s="755"/>
      <c r="JIJ38" s="755"/>
      <c r="JIK38" s="755"/>
      <c r="JIL38" s="755"/>
      <c r="JIM38" s="755"/>
      <c r="JIN38" s="755"/>
      <c r="JIO38" s="755"/>
      <c r="JIP38" s="755"/>
      <c r="JIQ38" s="755"/>
      <c r="JIR38" s="755"/>
      <c r="JIS38" s="755"/>
      <c r="JIT38" s="755"/>
      <c r="JIU38" s="755"/>
      <c r="JIV38" s="755"/>
      <c r="JIW38" s="755"/>
      <c r="JIX38" s="755"/>
      <c r="JIY38" s="755"/>
      <c r="JIZ38" s="755"/>
      <c r="JJA38" s="755"/>
      <c r="JJB38" s="755"/>
      <c r="JJC38" s="755"/>
      <c r="JJD38" s="755"/>
      <c r="JJE38" s="755"/>
      <c r="JJF38" s="755"/>
      <c r="JJG38" s="755"/>
      <c r="JJH38" s="755"/>
      <c r="JJI38" s="755"/>
      <c r="JJJ38" s="755"/>
      <c r="JJK38" s="755"/>
      <c r="JJL38" s="755"/>
      <c r="JJM38" s="755"/>
      <c r="JJN38" s="755"/>
      <c r="JJO38" s="755"/>
      <c r="JJP38" s="755"/>
      <c r="JJQ38" s="755"/>
      <c r="JJR38" s="755"/>
      <c r="JJS38" s="755"/>
      <c r="JJT38" s="755"/>
      <c r="JJU38" s="755"/>
      <c r="JJV38" s="755"/>
      <c r="JJW38" s="755"/>
      <c r="JJX38" s="755"/>
      <c r="JJY38" s="755"/>
      <c r="JJZ38" s="755"/>
      <c r="JKA38" s="755"/>
      <c r="JKB38" s="755"/>
      <c r="JKC38" s="755"/>
      <c r="JKD38" s="755"/>
      <c r="JKE38" s="755"/>
      <c r="JKF38" s="755"/>
      <c r="JKG38" s="755"/>
      <c r="JKH38" s="755"/>
      <c r="JKI38" s="755"/>
      <c r="JKJ38" s="755"/>
      <c r="JKK38" s="755"/>
      <c r="JKL38" s="755"/>
      <c r="JKM38" s="755"/>
      <c r="JKN38" s="755"/>
      <c r="JKO38" s="755"/>
      <c r="JKP38" s="755"/>
      <c r="JKQ38" s="755"/>
      <c r="JKR38" s="755"/>
      <c r="JKS38" s="755"/>
      <c r="JKT38" s="755"/>
      <c r="JKU38" s="755"/>
      <c r="JKV38" s="755"/>
      <c r="JKW38" s="755"/>
      <c r="JKX38" s="755"/>
      <c r="JKY38" s="755"/>
      <c r="JKZ38" s="755"/>
      <c r="JLA38" s="755"/>
      <c r="JLB38" s="755"/>
      <c r="JLC38" s="755"/>
      <c r="JLD38" s="755"/>
      <c r="JLE38" s="755"/>
      <c r="JLF38" s="755"/>
      <c r="JLG38" s="755"/>
      <c r="JLH38" s="755"/>
      <c r="JLI38" s="755"/>
      <c r="JLJ38" s="755"/>
      <c r="JLK38" s="755"/>
      <c r="JLL38" s="755"/>
      <c r="JLM38" s="755"/>
      <c r="JLN38" s="755"/>
      <c r="JLO38" s="755"/>
      <c r="JLP38" s="755"/>
      <c r="JLQ38" s="755"/>
      <c r="JLR38" s="755"/>
      <c r="JLS38" s="755"/>
      <c r="JLT38" s="755"/>
      <c r="JLU38" s="755"/>
      <c r="JLV38" s="755"/>
      <c r="JLW38" s="755"/>
      <c r="JLX38" s="755"/>
      <c r="JLY38" s="755"/>
      <c r="JLZ38" s="755"/>
      <c r="JMA38" s="755"/>
      <c r="JMB38" s="755"/>
      <c r="JMC38" s="755"/>
      <c r="JMD38" s="755"/>
      <c r="JME38" s="755"/>
      <c r="JMF38" s="755"/>
      <c r="JMG38" s="755"/>
      <c r="JMH38" s="755"/>
      <c r="JMI38" s="755"/>
      <c r="JMJ38" s="755"/>
      <c r="JMK38" s="755"/>
      <c r="JML38" s="755"/>
      <c r="JMM38" s="755"/>
      <c r="JMN38" s="755"/>
      <c r="JMO38" s="755"/>
      <c r="JMP38" s="755"/>
      <c r="JMQ38" s="755"/>
      <c r="JMR38" s="755"/>
      <c r="JMS38" s="755"/>
      <c r="JMT38" s="755"/>
      <c r="JMU38" s="755"/>
      <c r="JMV38" s="755"/>
      <c r="JMW38" s="755"/>
      <c r="JMX38" s="755"/>
      <c r="JMY38" s="755"/>
      <c r="JMZ38" s="755"/>
      <c r="JNA38" s="755"/>
      <c r="JNB38" s="755"/>
      <c r="JNC38" s="755"/>
      <c r="JND38" s="755"/>
      <c r="JNE38" s="755"/>
      <c r="JNF38" s="755"/>
      <c r="JNG38" s="755"/>
      <c r="JNH38" s="755"/>
      <c r="JNI38" s="755"/>
      <c r="JNJ38" s="755"/>
      <c r="JNK38" s="755"/>
      <c r="JNL38" s="755"/>
      <c r="JNM38" s="755"/>
      <c r="JNN38" s="755"/>
      <c r="JNO38" s="755"/>
      <c r="JNP38" s="755"/>
      <c r="JNQ38" s="755"/>
      <c r="JNR38" s="755"/>
      <c r="JNS38" s="755"/>
      <c r="JNT38" s="755"/>
      <c r="JNU38" s="755"/>
      <c r="JNV38" s="755"/>
      <c r="JNW38" s="755"/>
      <c r="JNX38" s="755"/>
      <c r="JNY38" s="755"/>
      <c r="JNZ38" s="755"/>
      <c r="JOA38" s="755"/>
      <c r="JOB38" s="755"/>
      <c r="JOC38" s="755"/>
      <c r="JOD38" s="755"/>
      <c r="JOE38" s="755"/>
      <c r="JOF38" s="755"/>
      <c r="JOG38" s="755"/>
      <c r="JOH38" s="755"/>
      <c r="JOI38" s="755"/>
      <c r="JOJ38" s="755"/>
      <c r="JOK38" s="755"/>
      <c r="JOL38" s="755"/>
      <c r="JOM38" s="755"/>
      <c r="JON38" s="755"/>
      <c r="JOO38" s="755"/>
      <c r="JOP38" s="755"/>
      <c r="JOQ38" s="755"/>
      <c r="JOR38" s="755"/>
      <c r="JOS38" s="755"/>
      <c r="JOT38" s="755"/>
      <c r="JOU38" s="755"/>
      <c r="JOV38" s="755"/>
      <c r="JOW38" s="755"/>
      <c r="JOX38" s="755"/>
      <c r="JOY38" s="755"/>
      <c r="JOZ38" s="755"/>
      <c r="JPA38" s="755"/>
      <c r="JPB38" s="755"/>
      <c r="JPC38" s="755"/>
      <c r="JPD38" s="755"/>
      <c r="JPE38" s="755"/>
      <c r="JPF38" s="755"/>
      <c r="JPG38" s="755"/>
      <c r="JPH38" s="755"/>
      <c r="JPI38" s="755"/>
      <c r="JPJ38" s="755"/>
      <c r="JPK38" s="755"/>
      <c r="JPL38" s="755"/>
      <c r="JPM38" s="755"/>
      <c r="JPN38" s="755"/>
      <c r="JPO38" s="755"/>
      <c r="JPP38" s="755"/>
      <c r="JPQ38" s="755"/>
      <c r="JPR38" s="755"/>
      <c r="JPS38" s="755"/>
      <c r="JPT38" s="755"/>
      <c r="JPU38" s="755"/>
      <c r="JPV38" s="755"/>
      <c r="JPW38" s="755"/>
      <c r="JPX38" s="755"/>
      <c r="JPY38" s="755"/>
      <c r="JPZ38" s="755"/>
      <c r="JQA38" s="755"/>
      <c r="JQB38" s="755"/>
      <c r="JQC38" s="755"/>
      <c r="JQD38" s="755"/>
      <c r="JQE38" s="755"/>
      <c r="JQF38" s="755"/>
      <c r="JQG38" s="755"/>
      <c r="JQH38" s="755"/>
      <c r="JQI38" s="755"/>
      <c r="JQJ38" s="755"/>
      <c r="JQK38" s="755"/>
      <c r="JQL38" s="755"/>
      <c r="JQM38" s="755"/>
      <c r="JQN38" s="755"/>
      <c r="JQO38" s="755"/>
      <c r="JQP38" s="755"/>
      <c r="JQQ38" s="755"/>
      <c r="JQR38" s="755"/>
      <c r="JQS38" s="755"/>
      <c r="JQT38" s="755"/>
      <c r="JQU38" s="755"/>
      <c r="JQV38" s="755"/>
      <c r="JQW38" s="755"/>
      <c r="JQX38" s="755"/>
      <c r="JQY38" s="755"/>
      <c r="JQZ38" s="755"/>
      <c r="JRA38" s="755"/>
      <c r="JRB38" s="755"/>
      <c r="JRC38" s="755"/>
      <c r="JRD38" s="755"/>
      <c r="JRE38" s="755"/>
      <c r="JRF38" s="755"/>
      <c r="JRG38" s="755"/>
      <c r="JRH38" s="755"/>
      <c r="JRI38" s="755"/>
      <c r="JRJ38" s="755"/>
      <c r="JRK38" s="755"/>
      <c r="JRL38" s="755"/>
      <c r="JRM38" s="755"/>
      <c r="JRN38" s="755"/>
      <c r="JRO38" s="755"/>
      <c r="JRP38" s="755"/>
      <c r="JRQ38" s="755"/>
      <c r="JRR38" s="755"/>
      <c r="JRS38" s="755"/>
      <c r="JRT38" s="755"/>
      <c r="JRU38" s="755"/>
      <c r="JRV38" s="755"/>
      <c r="JRW38" s="755"/>
      <c r="JRX38" s="755"/>
      <c r="JRY38" s="755"/>
      <c r="JRZ38" s="755"/>
      <c r="JSA38" s="755"/>
      <c r="JSB38" s="755"/>
      <c r="JSC38" s="755"/>
      <c r="JSD38" s="755"/>
      <c r="JSE38" s="755"/>
      <c r="JSF38" s="755"/>
      <c r="JSG38" s="755"/>
      <c r="JSH38" s="755"/>
      <c r="JSI38" s="755"/>
      <c r="JSJ38" s="755"/>
      <c r="JSK38" s="755"/>
      <c r="JSL38" s="755"/>
      <c r="JSM38" s="755"/>
      <c r="JSN38" s="755"/>
      <c r="JSO38" s="755"/>
      <c r="JSP38" s="755"/>
      <c r="JSQ38" s="755"/>
      <c r="JSR38" s="755"/>
      <c r="JSS38" s="755"/>
      <c r="JST38" s="755"/>
      <c r="JSU38" s="755"/>
      <c r="JSV38" s="755"/>
      <c r="JSW38" s="755"/>
      <c r="JSX38" s="755"/>
      <c r="JSY38" s="755"/>
      <c r="JSZ38" s="755"/>
      <c r="JTA38" s="755"/>
      <c r="JTB38" s="755"/>
      <c r="JTC38" s="755"/>
      <c r="JTD38" s="755"/>
      <c r="JTE38" s="755"/>
      <c r="JTF38" s="755"/>
      <c r="JTG38" s="755"/>
      <c r="JTH38" s="755"/>
      <c r="JTI38" s="755"/>
      <c r="JTJ38" s="755"/>
      <c r="JTK38" s="755"/>
      <c r="JTL38" s="755"/>
      <c r="JTM38" s="755"/>
      <c r="JTN38" s="755"/>
      <c r="JTO38" s="755"/>
      <c r="JTP38" s="755"/>
      <c r="JTQ38" s="755"/>
      <c r="JTR38" s="755"/>
      <c r="JTS38" s="755"/>
      <c r="JTT38" s="755"/>
      <c r="JTU38" s="755"/>
      <c r="JTV38" s="755"/>
      <c r="JTW38" s="755"/>
      <c r="JTX38" s="755"/>
      <c r="JTY38" s="755"/>
      <c r="JTZ38" s="755"/>
      <c r="JUA38" s="755"/>
      <c r="JUB38" s="755"/>
      <c r="JUC38" s="755"/>
      <c r="JUD38" s="755"/>
      <c r="JUE38" s="755"/>
      <c r="JUF38" s="755"/>
      <c r="JUG38" s="755"/>
      <c r="JUH38" s="755"/>
      <c r="JUI38" s="755"/>
      <c r="JUJ38" s="755"/>
      <c r="JUK38" s="755"/>
      <c r="JUL38" s="755"/>
      <c r="JUM38" s="755"/>
      <c r="JUN38" s="755"/>
      <c r="JUO38" s="755"/>
      <c r="JUP38" s="755"/>
      <c r="JUQ38" s="755"/>
      <c r="JUR38" s="755"/>
      <c r="JUS38" s="755"/>
      <c r="JUT38" s="755"/>
      <c r="JUU38" s="755"/>
      <c r="JUV38" s="755"/>
      <c r="JUW38" s="755"/>
      <c r="JUX38" s="755"/>
      <c r="JUY38" s="755"/>
      <c r="JUZ38" s="755"/>
      <c r="JVA38" s="755"/>
      <c r="JVB38" s="755"/>
      <c r="JVC38" s="755"/>
      <c r="JVD38" s="755"/>
      <c r="JVE38" s="755"/>
      <c r="JVF38" s="755"/>
      <c r="JVG38" s="755"/>
      <c r="JVH38" s="755"/>
      <c r="JVI38" s="755"/>
      <c r="JVJ38" s="755"/>
      <c r="JVK38" s="755"/>
      <c r="JVL38" s="755"/>
      <c r="JVM38" s="755"/>
      <c r="JVN38" s="755"/>
      <c r="JVO38" s="755"/>
      <c r="JVP38" s="755"/>
      <c r="JVQ38" s="755"/>
      <c r="JVR38" s="755"/>
      <c r="JVS38" s="755"/>
      <c r="JVT38" s="755"/>
      <c r="JVU38" s="755"/>
      <c r="JVV38" s="755"/>
      <c r="JVW38" s="755"/>
      <c r="JVX38" s="755"/>
      <c r="JVY38" s="755"/>
      <c r="JVZ38" s="755"/>
      <c r="JWA38" s="755"/>
      <c r="JWB38" s="755"/>
      <c r="JWC38" s="755"/>
      <c r="JWD38" s="755"/>
      <c r="JWE38" s="755"/>
      <c r="JWF38" s="755"/>
      <c r="JWG38" s="755"/>
      <c r="JWH38" s="755"/>
      <c r="JWI38" s="755"/>
      <c r="JWJ38" s="755"/>
      <c r="JWK38" s="755"/>
      <c r="JWL38" s="755"/>
      <c r="JWM38" s="755"/>
      <c r="JWN38" s="755"/>
      <c r="JWO38" s="755"/>
      <c r="JWP38" s="755"/>
      <c r="JWQ38" s="755"/>
      <c r="JWR38" s="755"/>
      <c r="JWS38" s="755"/>
      <c r="JWT38" s="755"/>
      <c r="JWU38" s="755"/>
      <c r="JWV38" s="755"/>
      <c r="JWW38" s="755"/>
      <c r="JWX38" s="755"/>
      <c r="JWY38" s="755"/>
      <c r="JWZ38" s="755"/>
      <c r="JXA38" s="755"/>
      <c r="JXB38" s="755"/>
      <c r="JXC38" s="755"/>
      <c r="JXD38" s="755"/>
      <c r="JXE38" s="755"/>
      <c r="JXF38" s="755"/>
      <c r="JXG38" s="755"/>
      <c r="JXH38" s="755"/>
      <c r="JXI38" s="755"/>
      <c r="JXJ38" s="755"/>
      <c r="JXK38" s="755"/>
      <c r="JXL38" s="755"/>
      <c r="JXM38" s="755"/>
      <c r="JXN38" s="755"/>
      <c r="JXO38" s="755"/>
      <c r="JXP38" s="755"/>
      <c r="JXQ38" s="755"/>
      <c r="JXR38" s="755"/>
      <c r="JXS38" s="755"/>
      <c r="JXT38" s="755"/>
      <c r="JXU38" s="755"/>
      <c r="JXV38" s="755"/>
      <c r="JXW38" s="755"/>
      <c r="JXX38" s="755"/>
      <c r="JXY38" s="755"/>
      <c r="JXZ38" s="755"/>
      <c r="JYA38" s="755"/>
      <c r="JYB38" s="755"/>
      <c r="JYC38" s="755"/>
      <c r="JYD38" s="755"/>
      <c r="JYE38" s="755"/>
      <c r="JYF38" s="755"/>
      <c r="JYG38" s="755"/>
      <c r="JYH38" s="755"/>
      <c r="JYI38" s="755"/>
      <c r="JYJ38" s="755"/>
      <c r="JYK38" s="755"/>
      <c r="JYL38" s="755"/>
      <c r="JYM38" s="755"/>
      <c r="JYN38" s="755"/>
      <c r="JYO38" s="755"/>
      <c r="JYP38" s="755"/>
      <c r="JYQ38" s="755"/>
      <c r="JYR38" s="755"/>
      <c r="JYS38" s="755"/>
      <c r="JYT38" s="755"/>
      <c r="JYU38" s="755"/>
      <c r="JYV38" s="755"/>
      <c r="JYW38" s="755"/>
      <c r="JYX38" s="755"/>
      <c r="JYY38" s="755"/>
      <c r="JYZ38" s="755"/>
      <c r="JZA38" s="755"/>
      <c r="JZB38" s="755"/>
      <c r="JZC38" s="755"/>
      <c r="JZD38" s="755"/>
      <c r="JZE38" s="755"/>
      <c r="JZF38" s="755"/>
      <c r="JZG38" s="755"/>
      <c r="JZH38" s="755"/>
      <c r="JZI38" s="755"/>
      <c r="JZJ38" s="755"/>
      <c r="JZK38" s="755"/>
      <c r="JZL38" s="755"/>
      <c r="JZM38" s="755"/>
      <c r="JZN38" s="755"/>
      <c r="JZO38" s="755"/>
      <c r="JZP38" s="755"/>
      <c r="JZQ38" s="755"/>
      <c r="JZR38" s="755"/>
      <c r="JZS38" s="755"/>
      <c r="JZT38" s="755"/>
      <c r="JZU38" s="755"/>
      <c r="JZV38" s="755"/>
      <c r="JZW38" s="755"/>
      <c r="JZX38" s="755"/>
      <c r="JZY38" s="755"/>
      <c r="JZZ38" s="755"/>
      <c r="KAA38" s="755"/>
      <c r="KAB38" s="755"/>
      <c r="KAC38" s="755"/>
      <c r="KAD38" s="755"/>
      <c r="KAE38" s="755"/>
      <c r="KAF38" s="755"/>
      <c r="KAG38" s="755"/>
      <c r="KAH38" s="755"/>
      <c r="KAI38" s="755"/>
      <c r="KAJ38" s="755"/>
      <c r="KAK38" s="755"/>
      <c r="KAL38" s="755"/>
      <c r="KAM38" s="755"/>
      <c r="KAN38" s="755"/>
      <c r="KAO38" s="755"/>
      <c r="KAP38" s="755"/>
      <c r="KAQ38" s="755"/>
      <c r="KAR38" s="755"/>
      <c r="KAS38" s="755"/>
      <c r="KAT38" s="755"/>
      <c r="KAU38" s="755"/>
      <c r="KAV38" s="755"/>
      <c r="KAW38" s="755"/>
      <c r="KAX38" s="755"/>
      <c r="KAY38" s="755"/>
      <c r="KAZ38" s="755"/>
      <c r="KBA38" s="755"/>
      <c r="KBB38" s="755"/>
      <c r="KBC38" s="755"/>
      <c r="KBD38" s="755"/>
      <c r="KBE38" s="755"/>
      <c r="KBF38" s="755"/>
      <c r="KBG38" s="755"/>
      <c r="KBH38" s="755"/>
      <c r="KBI38" s="755"/>
      <c r="KBJ38" s="755"/>
      <c r="KBK38" s="755"/>
      <c r="KBL38" s="755"/>
      <c r="KBM38" s="755"/>
      <c r="KBN38" s="755"/>
      <c r="KBO38" s="755"/>
      <c r="KBP38" s="755"/>
      <c r="KBQ38" s="755"/>
      <c r="KBR38" s="755"/>
      <c r="KBS38" s="755"/>
      <c r="KBT38" s="755"/>
      <c r="KBU38" s="755"/>
      <c r="KBV38" s="755"/>
      <c r="KBW38" s="755"/>
      <c r="KBX38" s="755"/>
      <c r="KBY38" s="755"/>
      <c r="KBZ38" s="755"/>
      <c r="KCA38" s="755"/>
      <c r="KCB38" s="755"/>
      <c r="KCC38" s="755"/>
      <c r="KCD38" s="755"/>
      <c r="KCE38" s="755"/>
      <c r="KCF38" s="755"/>
      <c r="KCG38" s="755"/>
      <c r="KCH38" s="755"/>
      <c r="KCI38" s="755"/>
      <c r="KCJ38" s="755"/>
      <c r="KCK38" s="755"/>
      <c r="KCL38" s="755"/>
      <c r="KCM38" s="755"/>
      <c r="KCN38" s="755"/>
      <c r="KCO38" s="755"/>
      <c r="KCP38" s="755"/>
      <c r="KCQ38" s="755"/>
      <c r="KCR38" s="755"/>
      <c r="KCS38" s="755"/>
      <c r="KCT38" s="755"/>
      <c r="KCU38" s="755"/>
      <c r="KCV38" s="755"/>
      <c r="KCW38" s="755"/>
      <c r="KCX38" s="755"/>
      <c r="KCY38" s="755"/>
      <c r="KCZ38" s="755"/>
      <c r="KDA38" s="755"/>
      <c r="KDB38" s="755"/>
      <c r="KDC38" s="755"/>
      <c r="KDD38" s="755"/>
      <c r="KDE38" s="755"/>
      <c r="KDF38" s="755"/>
      <c r="KDG38" s="755"/>
      <c r="KDH38" s="755"/>
      <c r="KDI38" s="755"/>
      <c r="KDJ38" s="755"/>
      <c r="KDK38" s="755"/>
      <c r="KDL38" s="755"/>
      <c r="KDM38" s="755"/>
      <c r="KDN38" s="755"/>
      <c r="KDO38" s="755"/>
      <c r="KDP38" s="755"/>
      <c r="KDQ38" s="755"/>
      <c r="KDR38" s="755"/>
      <c r="KDS38" s="755"/>
      <c r="KDT38" s="755"/>
      <c r="KDU38" s="755"/>
      <c r="KDV38" s="755"/>
      <c r="KDW38" s="755"/>
      <c r="KDX38" s="755"/>
      <c r="KDY38" s="755"/>
      <c r="KDZ38" s="755"/>
      <c r="KEA38" s="755"/>
      <c r="KEB38" s="755"/>
      <c r="KEC38" s="755"/>
      <c r="KED38" s="755"/>
      <c r="KEE38" s="755"/>
      <c r="KEF38" s="755"/>
      <c r="KEG38" s="755"/>
      <c r="KEH38" s="755"/>
      <c r="KEI38" s="755"/>
      <c r="KEJ38" s="755"/>
      <c r="KEK38" s="755"/>
      <c r="KEL38" s="755"/>
      <c r="KEM38" s="755"/>
      <c r="KEN38" s="755"/>
      <c r="KEO38" s="755"/>
      <c r="KEP38" s="755"/>
      <c r="KEQ38" s="755"/>
      <c r="KER38" s="755"/>
      <c r="KES38" s="755"/>
      <c r="KET38" s="755"/>
      <c r="KEU38" s="755"/>
      <c r="KEV38" s="755"/>
      <c r="KEW38" s="755"/>
      <c r="KEX38" s="755"/>
      <c r="KEY38" s="755"/>
      <c r="KEZ38" s="755"/>
      <c r="KFA38" s="755"/>
      <c r="KFB38" s="755"/>
      <c r="KFC38" s="755"/>
      <c r="KFD38" s="755"/>
      <c r="KFE38" s="755"/>
      <c r="KFF38" s="755"/>
      <c r="KFG38" s="755"/>
      <c r="KFH38" s="755"/>
      <c r="KFI38" s="755"/>
      <c r="KFJ38" s="755"/>
      <c r="KFK38" s="755"/>
      <c r="KFL38" s="755"/>
      <c r="KFM38" s="755"/>
      <c r="KFN38" s="755"/>
      <c r="KFO38" s="755"/>
      <c r="KFP38" s="755"/>
      <c r="KFQ38" s="755"/>
      <c r="KFR38" s="755"/>
      <c r="KFS38" s="755"/>
      <c r="KFT38" s="755"/>
      <c r="KFU38" s="755"/>
      <c r="KFV38" s="755"/>
      <c r="KFW38" s="755"/>
      <c r="KFX38" s="755"/>
      <c r="KFY38" s="755"/>
      <c r="KFZ38" s="755"/>
      <c r="KGA38" s="755"/>
      <c r="KGB38" s="755"/>
      <c r="KGC38" s="755"/>
      <c r="KGD38" s="755"/>
      <c r="KGE38" s="755"/>
      <c r="KGF38" s="755"/>
      <c r="KGG38" s="755"/>
      <c r="KGH38" s="755"/>
      <c r="KGI38" s="755"/>
      <c r="KGJ38" s="755"/>
      <c r="KGK38" s="755"/>
      <c r="KGL38" s="755"/>
      <c r="KGM38" s="755"/>
      <c r="KGN38" s="755"/>
      <c r="KGO38" s="755"/>
      <c r="KGP38" s="755"/>
      <c r="KGQ38" s="755"/>
      <c r="KGR38" s="755"/>
      <c r="KGS38" s="755"/>
      <c r="KGT38" s="755"/>
      <c r="KGU38" s="755"/>
      <c r="KGV38" s="755"/>
      <c r="KGW38" s="755"/>
      <c r="KGX38" s="755"/>
      <c r="KGY38" s="755"/>
      <c r="KGZ38" s="755"/>
      <c r="KHA38" s="755"/>
      <c r="KHB38" s="755"/>
      <c r="KHC38" s="755"/>
      <c r="KHD38" s="755"/>
      <c r="KHE38" s="755"/>
      <c r="KHF38" s="755"/>
      <c r="KHG38" s="755"/>
      <c r="KHH38" s="755"/>
      <c r="KHI38" s="755"/>
      <c r="KHJ38" s="755"/>
      <c r="KHK38" s="755"/>
      <c r="KHL38" s="755"/>
      <c r="KHM38" s="755"/>
      <c r="KHN38" s="755"/>
      <c r="KHO38" s="755"/>
      <c r="KHP38" s="755"/>
      <c r="KHQ38" s="755"/>
      <c r="KHR38" s="755"/>
      <c r="KHS38" s="755"/>
      <c r="KHT38" s="755"/>
      <c r="KHU38" s="755"/>
      <c r="KHV38" s="755"/>
      <c r="KHW38" s="755"/>
      <c r="KHX38" s="755"/>
      <c r="KHY38" s="755"/>
      <c r="KHZ38" s="755"/>
      <c r="KIA38" s="755"/>
      <c r="KIB38" s="755"/>
      <c r="KIC38" s="755"/>
      <c r="KID38" s="755"/>
      <c r="KIE38" s="755"/>
      <c r="KIF38" s="755"/>
      <c r="KIG38" s="755"/>
      <c r="KIH38" s="755"/>
      <c r="KII38" s="755"/>
      <c r="KIJ38" s="755"/>
      <c r="KIK38" s="755"/>
      <c r="KIL38" s="755"/>
      <c r="KIM38" s="755"/>
      <c r="KIN38" s="755"/>
      <c r="KIO38" s="755"/>
      <c r="KIP38" s="755"/>
      <c r="KIQ38" s="755"/>
      <c r="KIR38" s="755"/>
      <c r="KIS38" s="755"/>
      <c r="KIT38" s="755"/>
      <c r="KIU38" s="755"/>
      <c r="KIV38" s="755"/>
      <c r="KIW38" s="755"/>
      <c r="KIX38" s="755"/>
      <c r="KIY38" s="755"/>
      <c r="KIZ38" s="755"/>
      <c r="KJA38" s="755"/>
      <c r="KJB38" s="755"/>
      <c r="KJC38" s="755"/>
      <c r="KJD38" s="755"/>
      <c r="KJE38" s="755"/>
      <c r="KJF38" s="755"/>
      <c r="KJG38" s="755"/>
      <c r="KJH38" s="755"/>
      <c r="KJI38" s="755"/>
      <c r="KJJ38" s="755"/>
      <c r="KJK38" s="755"/>
      <c r="KJL38" s="755"/>
      <c r="KJM38" s="755"/>
      <c r="KJN38" s="755"/>
      <c r="KJO38" s="755"/>
      <c r="KJP38" s="755"/>
      <c r="KJQ38" s="755"/>
      <c r="KJR38" s="755"/>
      <c r="KJS38" s="755"/>
      <c r="KJT38" s="755"/>
      <c r="KJU38" s="755"/>
      <c r="KJV38" s="755"/>
      <c r="KJW38" s="755"/>
      <c r="KJX38" s="755"/>
      <c r="KJY38" s="755"/>
      <c r="KJZ38" s="755"/>
      <c r="KKA38" s="755"/>
      <c r="KKB38" s="755"/>
      <c r="KKC38" s="755"/>
      <c r="KKD38" s="755"/>
      <c r="KKE38" s="755"/>
      <c r="KKF38" s="755"/>
      <c r="KKG38" s="755"/>
      <c r="KKH38" s="755"/>
      <c r="KKI38" s="755"/>
      <c r="KKJ38" s="755"/>
      <c r="KKK38" s="755"/>
      <c r="KKL38" s="755"/>
      <c r="KKM38" s="755"/>
      <c r="KKN38" s="755"/>
      <c r="KKO38" s="755"/>
      <c r="KKP38" s="755"/>
      <c r="KKQ38" s="755"/>
      <c r="KKR38" s="755"/>
      <c r="KKS38" s="755"/>
      <c r="KKT38" s="755"/>
      <c r="KKU38" s="755"/>
      <c r="KKV38" s="755"/>
      <c r="KKW38" s="755"/>
      <c r="KKX38" s="755"/>
      <c r="KKY38" s="755"/>
      <c r="KKZ38" s="755"/>
      <c r="KLA38" s="755"/>
      <c r="KLB38" s="755"/>
      <c r="KLC38" s="755"/>
      <c r="KLD38" s="755"/>
      <c r="KLE38" s="755"/>
      <c r="KLF38" s="755"/>
      <c r="KLG38" s="755"/>
      <c r="KLH38" s="755"/>
      <c r="KLI38" s="755"/>
      <c r="KLJ38" s="755"/>
      <c r="KLK38" s="755"/>
      <c r="KLL38" s="755"/>
      <c r="KLM38" s="755"/>
      <c r="KLN38" s="755"/>
      <c r="KLO38" s="755"/>
      <c r="KLP38" s="755"/>
      <c r="KLQ38" s="755"/>
      <c r="KLR38" s="755"/>
      <c r="KLS38" s="755"/>
      <c r="KLT38" s="755"/>
      <c r="KLU38" s="755"/>
      <c r="KLV38" s="755"/>
      <c r="KLW38" s="755"/>
      <c r="KLX38" s="755"/>
      <c r="KLY38" s="755"/>
      <c r="KLZ38" s="755"/>
      <c r="KMA38" s="755"/>
      <c r="KMB38" s="755"/>
      <c r="KMC38" s="755"/>
      <c r="KMD38" s="755"/>
      <c r="KME38" s="755"/>
      <c r="KMF38" s="755"/>
      <c r="KMG38" s="755"/>
      <c r="KMH38" s="755"/>
      <c r="KMI38" s="755"/>
      <c r="KMJ38" s="755"/>
      <c r="KMK38" s="755"/>
      <c r="KML38" s="755"/>
      <c r="KMM38" s="755"/>
      <c r="KMN38" s="755"/>
      <c r="KMO38" s="755"/>
      <c r="KMP38" s="755"/>
      <c r="KMQ38" s="755"/>
      <c r="KMR38" s="755"/>
      <c r="KMS38" s="755"/>
      <c r="KMT38" s="755"/>
      <c r="KMU38" s="755"/>
      <c r="KMV38" s="755"/>
      <c r="KMW38" s="755"/>
      <c r="KMX38" s="755"/>
      <c r="KMY38" s="755"/>
      <c r="KMZ38" s="755"/>
      <c r="KNA38" s="755"/>
      <c r="KNB38" s="755"/>
      <c r="KNC38" s="755"/>
      <c r="KND38" s="755"/>
      <c r="KNE38" s="755"/>
      <c r="KNF38" s="755"/>
      <c r="KNG38" s="755"/>
      <c r="KNH38" s="755"/>
      <c r="KNI38" s="755"/>
      <c r="KNJ38" s="755"/>
      <c r="KNK38" s="755"/>
      <c r="KNL38" s="755"/>
      <c r="KNM38" s="755"/>
      <c r="KNN38" s="755"/>
      <c r="KNO38" s="755"/>
      <c r="KNP38" s="755"/>
      <c r="KNQ38" s="755"/>
      <c r="KNR38" s="755"/>
      <c r="KNS38" s="755"/>
      <c r="KNT38" s="755"/>
      <c r="KNU38" s="755"/>
      <c r="KNV38" s="755"/>
      <c r="KNW38" s="755"/>
      <c r="KNX38" s="755"/>
      <c r="KNY38" s="755"/>
      <c r="KNZ38" s="755"/>
      <c r="KOA38" s="755"/>
      <c r="KOB38" s="755"/>
      <c r="KOC38" s="755"/>
      <c r="KOD38" s="755"/>
      <c r="KOE38" s="755"/>
      <c r="KOF38" s="755"/>
      <c r="KOG38" s="755"/>
      <c r="KOH38" s="755"/>
      <c r="KOI38" s="755"/>
      <c r="KOJ38" s="755"/>
      <c r="KOK38" s="755"/>
      <c r="KOL38" s="755"/>
      <c r="KOM38" s="755"/>
      <c r="KON38" s="755"/>
      <c r="KOO38" s="755"/>
      <c r="KOP38" s="755"/>
      <c r="KOQ38" s="755"/>
      <c r="KOR38" s="755"/>
      <c r="KOS38" s="755"/>
      <c r="KOT38" s="755"/>
      <c r="KOU38" s="755"/>
      <c r="KOV38" s="755"/>
      <c r="KOW38" s="755"/>
      <c r="KOX38" s="755"/>
      <c r="KOY38" s="755"/>
      <c r="KOZ38" s="755"/>
      <c r="KPA38" s="755"/>
      <c r="KPB38" s="755"/>
      <c r="KPC38" s="755"/>
      <c r="KPD38" s="755"/>
      <c r="KPE38" s="755"/>
      <c r="KPF38" s="755"/>
      <c r="KPG38" s="755"/>
      <c r="KPH38" s="755"/>
      <c r="KPI38" s="755"/>
      <c r="KPJ38" s="755"/>
      <c r="KPK38" s="755"/>
      <c r="KPL38" s="755"/>
      <c r="KPM38" s="755"/>
      <c r="KPN38" s="755"/>
      <c r="KPO38" s="755"/>
      <c r="KPP38" s="755"/>
      <c r="KPQ38" s="755"/>
      <c r="KPR38" s="755"/>
      <c r="KPS38" s="755"/>
      <c r="KPT38" s="755"/>
      <c r="KPU38" s="755"/>
      <c r="KPV38" s="755"/>
      <c r="KPW38" s="755"/>
      <c r="KPX38" s="755"/>
      <c r="KPY38" s="755"/>
      <c r="KPZ38" s="755"/>
      <c r="KQA38" s="755"/>
      <c r="KQB38" s="755"/>
      <c r="KQC38" s="755"/>
      <c r="KQD38" s="755"/>
      <c r="KQE38" s="755"/>
      <c r="KQF38" s="755"/>
      <c r="KQG38" s="755"/>
      <c r="KQH38" s="755"/>
      <c r="KQI38" s="755"/>
      <c r="KQJ38" s="755"/>
      <c r="KQK38" s="755"/>
      <c r="KQL38" s="755"/>
      <c r="KQM38" s="755"/>
      <c r="KQN38" s="755"/>
      <c r="KQO38" s="755"/>
      <c r="KQP38" s="755"/>
      <c r="KQQ38" s="755"/>
      <c r="KQR38" s="755"/>
      <c r="KQS38" s="755"/>
      <c r="KQT38" s="755"/>
      <c r="KQU38" s="755"/>
      <c r="KQV38" s="755"/>
      <c r="KQW38" s="755"/>
      <c r="KQX38" s="755"/>
      <c r="KQY38" s="755"/>
      <c r="KQZ38" s="755"/>
      <c r="KRA38" s="755"/>
      <c r="KRB38" s="755"/>
      <c r="KRC38" s="755"/>
      <c r="KRD38" s="755"/>
      <c r="KRE38" s="755"/>
      <c r="KRF38" s="755"/>
      <c r="KRG38" s="755"/>
      <c r="KRH38" s="755"/>
      <c r="KRI38" s="755"/>
      <c r="KRJ38" s="755"/>
      <c r="KRK38" s="755"/>
      <c r="KRL38" s="755"/>
      <c r="KRM38" s="755"/>
      <c r="KRN38" s="755"/>
      <c r="KRO38" s="755"/>
      <c r="KRP38" s="755"/>
      <c r="KRQ38" s="755"/>
      <c r="KRR38" s="755"/>
      <c r="KRS38" s="755"/>
      <c r="KRT38" s="755"/>
      <c r="KRU38" s="755"/>
      <c r="KRV38" s="755"/>
      <c r="KRW38" s="755"/>
      <c r="KRX38" s="755"/>
      <c r="KRY38" s="755"/>
      <c r="KRZ38" s="755"/>
      <c r="KSA38" s="755"/>
      <c r="KSB38" s="755"/>
      <c r="KSC38" s="755"/>
      <c r="KSD38" s="755"/>
      <c r="KSE38" s="755"/>
      <c r="KSF38" s="755"/>
      <c r="KSG38" s="755"/>
      <c r="KSH38" s="755"/>
      <c r="KSI38" s="755"/>
      <c r="KSJ38" s="755"/>
      <c r="KSK38" s="755"/>
      <c r="KSL38" s="755"/>
      <c r="KSM38" s="755"/>
      <c r="KSN38" s="755"/>
      <c r="KSO38" s="755"/>
      <c r="KSP38" s="755"/>
      <c r="KSQ38" s="755"/>
      <c r="KSR38" s="755"/>
      <c r="KSS38" s="755"/>
      <c r="KST38" s="755"/>
      <c r="KSU38" s="755"/>
      <c r="KSV38" s="755"/>
      <c r="KSW38" s="755"/>
      <c r="KSX38" s="755"/>
      <c r="KSY38" s="755"/>
      <c r="KSZ38" s="755"/>
      <c r="KTA38" s="755"/>
      <c r="KTB38" s="755"/>
      <c r="KTC38" s="755"/>
      <c r="KTD38" s="755"/>
      <c r="KTE38" s="755"/>
      <c r="KTF38" s="755"/>
      <c r="KTG38" s="755"/>
      <c r="KTH38" s="755"/>
      <c r="KTI38" s="755"/>
      <c r="KTJ38" s="755"/>
      <c r="KTK38" s="755"/>
      <c r="KTL38" s="755"/>
      <c r="KTM38" s="755"/>
      <c r="KTN38" s="755"/>
      <c r="KTO38" s="755"/>
      <c r="KTP38" s="755"/>
      <c r="KTQ38" s="755"/>
      <c r="KTR38" s="755"/>
      <c r="KTS38" s="755"/>
      <c r="KTT38" s="755"/>
      <c r="KTU38" s="755"/>
      <c r="KTV38" s="755"/>
      <c r="KTW38" s="755"/>
      <c r="KTX38" s="755"/>
      <c r="KTY38" s="755"/>
      <c r="KTZ38" s="755"/>
      <c r="KUA38" s="755"/>
      <c r="KUB38" s="755"/>
      <c r="KUC38" s="755"/>
      <c r="KUD38" s="755"/>
      <c r="KUE38" s="755"/>
      <c r="KUF38" s="755"/>
      <c r="KUG38" s="755"/>
      <c r="KUH38" s="755"/>
      <c r="KUI38" s="755"/>
      <c r="KUJ38" s="755"/>
      <c r="KUK38" s="755"/>
      <c r="KUL38" s="755"/>
      <c r="KUM38" s="755"/>
      <c r="KUN38" s="755"/>
      <c r="KUO38" s="755"/>
      <c r="KUP38" s="755"/>
      <c r="KUQ38" s="755"/>
      <c r="KUR38" s="755"/>
      <c r="KUS38" s="755"/>
      <c r="KUT38" s="755"/>
      <c r="KUU38" s="755"/>
      <c r="KUV38" s="755"/>
      <c r="KUW38" s="755"/>
      <c r="KUX38" s="755"/>
      <c r="KUY38" s="755"/>
      <c r="KUZ38" s="755"/>
      <c r="KVA38" s="755"/>
      <c r="KVB38" s="755"/>
      <c r="KVC38" s="755"/>
      <c r="KVD38" s="755"/>
      <c r="KVE38" s="755"/>
      <c r="KVF38" s="755"/>
      <c r="KVG38" s="755"/>
      <c r="KVH38" s="755"/>
      <c r="KVI38" s="755"/>
      <c r="KVJ38" s="755"/>
      <c r="KVK38" s="755"/>
      <c r="KVL38" s="755"/>
      <c r="KVM38" s="755"/>
      <c r="KVN38" s="755"/>
      <c r="KVO38" s="755"/>
      <c r="KVP38" s="755"/>
      <c r="KVQ38" s="755"/>
      <c r="KVR38" s="755"/>
      <c r="KVS38" s="755"/>
      <c r="KVT38" s="755"/>
      <c r="KVU38" s="755"/>
      <c r="KVV38" s="755"/>
      <c r="KVW38" s="755"/>
      <c r="KVX38" s="755"/>
      <c r="KVY38" s="755"/>
      <c r="KVZ38" s="755"/>
      <c r="KWA38" s="755"/>
      <c r="KWB38" s="755"/>
      <c r="KWC38" s="755"/>
      <c r="KWD38" s="755"/>
      <c r="KWE38" s="755"/>
      <c r="KWF38" s="755"/>
      <c r="KWG38" s="755"/>
      <c r="KWH38" s="755"/>
      <c r="KWI38" s="755"/>
      <c r="KWJ38" s="755"/>
      <c r="KWK38" s="755"/>
      <c r="KWL38" s="755"/>
      <c r="KWM38" s="755"/>
      <c r="KWN38" s="755"/>
      <c r="KWO38" s="755"/>
      <c r="KWP38" s="755"/>
      <c r="KWQ38" s="755"/>
      <c r="KWR38" s="755"/>
      <c r="KWS38" s="755"/>
      <c r="KWT38" s="755"/>
      <c r="KWU38" s="755"/>
      <c r="KWV38" s="755"/>
      <c r="KWW38" s="755"/>
      <c r="KWX38" s="755"/>
      <c r="KWY38" s="755"/>
      <c r="KWZ38" s="755"/>
      <c r="KXA38" s="755"/>
      <c r="KXB38" s="755"/>
      <c r="KXC38" s="755"/>
      <c r="KXD38" s="755"/>
      <c r="KXE38" s="755"/>
      <c r="KXF38" s="755"/>
      <c r="KXG38" s="755"/>
      <c r="KXH38" s="755"/>
      <c r="KXI38" s="755"/>
      <c r="KXJ38" s="755"/>
      <c r="KXK38" s="755"/>
      <c r="KXL38" s="755"/>
      <c r="KXM38" s="755"/>
      <c r="KXN38" s="755"/>
      <c r="KXO38" s="755"/>
      <c r="KXP38" s="755"/>
      <c r="KXQ38" s="755"/>
      <c r="KXR38" s="755"/>
      <c r="KXS38" s="755"/>
      <c r="KXT38" s="755"/>
      <c r="KXU38" s="755"/>
      <c r="KXV38" s="755"/>
      <c r="KXW38" s="755"/>
      <c r="KXX38" s="755"/>
      <c r="KXY38" s="755"/>
      <c r="KXZ38" s="755"/>
      <c r="KYA38" s="755"/>
      <c r="KYB38" s="755"/>
      <c r="KYC38" s="755"/>
      <c r="KYD38" s="755"/>
      <c r="KYE38" s="755"/>
      <c r="KYF38" s="755"/>
      <c r="KYG38" s="755"/>
      <c r="KYH38" s="755"/>
      <c r="KYI38" s="755"/>
      <c r="KYJ38" s="755"/>
      <c r="KYK38" s="755"/>
      <c r="KYL38" s="755"/>
      <c r="KYM38" s="755"/>
      <c r="KYN38" s="755"/>
      <c r="KYO38" s="755"/>
      <c r="KYP38" s="755"/>
      <c r="KYQ38" s="755"/>
      <c r="KYR38" s="755"/>
      <c r="KYS38" s="755"/>
      <c r="KYT38" s="755"/>
      <c r="KYU38" s="755"/>
      <c r="KYV38" s="755"/>
      <c r="KYW38" s="755"/>
      <c r="KYX38" s="755"/>
      <c r="KYY38" s="755"/>
      <c r="KYZ38" s="755"/>
      <c r="KZA38" s="755"/>
      <c r="KZB38" s="755"/>
      <c r="KZC38" s="755"/>
      <c r="KZD38" s="755"/>
      <c r="KZE38" s="755"/>
      <c r="KZF38" s="755"/>
      <c r="KZG38" s="755"/>
      <c r="KZH38" s="755"/>
      <c r="KZI38" s="755"/>
      <c r="KZJ38" s="755"/>
      <c r="KZK38" s="755"/>
      <c r="KZL38" s="755"/>
      <c r="KZM38" s="755"/>
      <c r="KZN38" s="755"/>
      <c r="KZO38" s="755"/>
      <c r="KZP38" s="755"/>
      <c r="KZQ38" s="755"/>
      <c r="KZR38" s="755"/>
      <c r="KZS38" s="755"/>
      <c r="KZT38" s="755"/>
      <c r="KZU38" s="755"/>
      <c r="KZV38" s="755"/>
      <c r="KZW38" s="755"/>
      <c r="KZX38" s="755"/>
      <c r="KZY38" s="755"/>
      <c r="KZZ38" s="755"/>
      <c r="LAA38" s="755"/>
      <c r="LAB38" s="755"/>
      <c r="LAC38" s="755"/>
      <c r="LAD38" s="755"/>
      <c r="LAE38" s="755"/>
      <c r="LAF38" s="755"/>
      <c r="LAG38" s="755"/>
      <c r="LAH38" s="755"/>
      <c r="LAI38" s="755"/>
      <c r="LAJ38" s="755"/>
      <c r="LAK38" s="755"/>
      <c r="LAL38" s="755"/>
      <c r="LAM38" s="755"/>
      <c r="LAN38" s="755"/>
      <c r="LAO38" s="755"/>
      <c r="LAP38" s="755"/>
      <c r="LAQ38" s="755"/>
      <c r="LAR38" s="755"/>
      <c r="LAS38" s="755"/>
      <c r="LAT38" s="755"/>
      <c r="LAU38" s="755"/>
      <c r="LAV38" s="755"/>
      <c r="LAW38" s="755"/>
      <c r="LAX38" s="755"/>
      <c r="LAY38" s="755"/>
      <c r="LAZ38" s="755"/>
      <c r="LBA38" s="755"/>
      <c r="LBB38" s="755"/>
      <c r="LBC38" s="755"/>
      <c r="LBD38" s="755"/>
      <c r="LBE38" s="755"/>
      <c r="LBF38" s="755"/>
      <c r="LBG38" s="755"/>
      <c r="LBH38" s="755"/>
      <c r="LBI38" s="755"/>
      <c r="LBJ38" s="755"/>
      <c r="LBK38" s="755"/>
      <c r="LBL38" s="755"/>
      <c r="LBM38" s="755"/>
      <c r="LBN38" s="755"/>
      <c r="LBO38" s="755"/>
      <c r="LBP38" s="755"/>
      <c r="LBQ38" s="755"/>
      <c r="LBR38" s="755"/>
      <c r="LBS38" s="755"/>
      <c r="LBT38" s="755"/>
      <c r="LBU38" s="755"/>
      <c r="LBV38" s="755"/>
      <c r="LBW38" s="755"/>
      <c r="LBX38" s="755"/>
      <c r="LBY38" s="755"/>
      <c r="LBZ38" s="755"/>
      <c r="LCA38" s="755"/>
      <c r="LCB38" s="755"/>
      <c r="LCC38" s="755"/>
      <c r="LCD38" s="755"/>
      <c r="LCE38" s="755"/>
      <c r="LCF38" s="755"/>
      <c r="LCG38" s="755"/>
      <c r="LCH38" s="755"/>
      <c r="LCI38" s="755"/>
      <c r="LCJ38" s="755"/>
      <c r="LCK38" s="755"/>
      <c r="LCL38" s="755"/>
      <c r="LCM38" s="755"/>
      <c r="LCN38" s="755"/>
      <c r="LCO38" s="755"/>
      <c r="LCP38" s="755"/>
      <c r="LCQ38" s="755"/>
      <c r="LCR38" s="755"/>
      <c r="LCS38" s="755"/>
      <c r="LCT38" s="755"/>
      <c r="LCU38" s="755"/>
      <c r="LCV38" s="755"/>
      <c r="LCW38" s="755"/>
      <c r="LCX38" s="755"/>
      <c r="LCY38" s="755"/>
      <c r="LCZ38" s="755"/>
      <c r="LDA38" s="755"/>
      <c r="LDB38" s="755"/>
      <c r="LDC38" s="755"/>
      <c r="LDD38" s="755"/>
      <c r="LDE38" s="755"/>
      <c r="LDF38" s="755"/>
      <c r="LDG38" s="755"/>
      <c r="LDH38" s="755"/>
      <c r="LDI38" s="755"/>
      <c r="LDJ38" s="755"/>
      <c r="LDK38" s="755"/>
      <c r="LDL38" s="755"/>
      <c r="LDM38" s="755"/>
      <c r="LDN38" s="755"/>
      <c r="LDO38" s="755"/>
      <c r="LDP38" s="755"/>
      <c r="LDQ38" s="755"/>
      <c r="LDR38" s="755"/>
      <c r="LDS38" s="755"/>
      <c r="LDT38" s="755"/>
      <c r="LDU38" s="755"/>
      <c r="LDV38" s="755"/>
      <c r="LDW38" s="755"/>
      <c r="LDX38" s="755"/>
      <c r="LDY38" s="755"/>
      <c r="LDZ38" s="755"/>
      <c r="LEA38" s="755"/>
      <c r="LEB38" s="755"/>
      <c r="LEC38" s="755"/>
      <c r="LED38" s="755"/>
      <c r="LEE38" s="755"/>
      <c r="LEF38" s="755"/>
      <c r="LEG38" s="755"/>
      <c r="LEH38" s="755"/>
      <c r="LEI38" s="755"/>
      <c r="LEJ38" s="755"/>
      <c r="LEK38" s="755"/>
      <c r="LEL38" s="755"/>
      <c r="LEM38" s="755"/>
      <c r="LEN38" s="755"/>
      <c r="LEO38" s="755"/>
      <c r="LEP38" s="755"/>
      <c r="LEQ38" s="755"/>
      <c r="LER38" s="755"/>
      <c r="LES38" s="755"/>
      <c r="LET38" s="755"/>
      <c r="LEU38" s="755"/>
      <c r="LEV38" s="755"/>
      <c r="LEW38" s="755"/>
      <c r="LEX38" s="755"/>
      <c r="LEY38" s="755"/>
      <c r="LEZ38" s="755"/>
      <c r="LFA38" s="755"/>
      <c r="LFB38" s="755"/>
      <c r="LFC38" s="755"/>
      <c r="LFD38" s="755"/>
      <c r="LFE38" s="755"/>
      <c r="LFF38" s="755"/>
      <c r="LFG38" s="755"/>
      <c r="LFH38" s="755"/>
      <c r="LFI38" s="755"/>
      <c r="LFJ38" s="755"/>
      <c r="LFK38" s="755"/>
      <c r="LFL38" s="755"/>
      <c r="LFM38" s="755"/>
      <c r="LFN38" s="755"/>
      <c r="LFO38" s="755"/>
      <c r="LFP38" s="755"/>
      <c r="LFQ38" s="755"/>
      <c r="LFR38" s="755"/>
      <c r="LFS38" s="755"/>
      <c r="LFT38" s="755"/>
      <c r="LFU38" s="755"/>
      <c r="LFV38" s="755"/>
      <c r="LFW38" s="755"/>
      <c r="LFX38" s="755"/>
      <c r="LFY38" s="755"/>
      <c r="LFZ38" s="755"/>
      <c r="LGA38" s="755"/>
      <c r="LGB38" s="755"/>
      <c r="LGC38" s="755"/>
      <c r="LGD38" s="755"/>
      <c r="LGE38" s="755"/>
      <c r="LGF38" s="755"/>
      <c r="LGG38" s="755"/>
      <c r="LGH38" s="755"/>
      <c r="LGI38" s="755"/>
      <c r="LGJ38" s="755"/>
      <c r="LGK38" s="755"/>
      <c r="LGL38" s="755"/>
      <c r="LGM38" s="755"/>
      <c r="LGN38" s="755"/>
      <c r="LGO38" s="755"/>
      <c r="LGP38" s="755"/>
      <c r="LGQ38" s="755"/>
      <c r="LGR38" s="755"/>
      <c r="LGS38" s="755"/>
      <c r="LGT38" s="755"/>
      <c r="LGU38" s="755"/>
      <c r="LGV38" s="755"/>
      <c r="LGW38" s="755"/>
      <c r="LGX38" s="755"/>
      <c r="LGY38" s="755"/>
      <c r="LGZ38" s="755"/>
      <c r="LHA38" s="755"/>
      <c r="LHB38" s="755"/>
      <c r="LHC38" s="755"/>
      <c r="LHD38" s="755"/>
      <c r="LHE38" s="755"/>
      <c r="LHF38" s="755"/>
      <c r="LHG38" s="755"/>
      <c r="LHH38" s="755"/>
      <c r="LHI38" s="755"/>
      <c r="LHJ38" s="755"/>
      <c r="LHK38" s="755"/>
      <c r="LHL38" s="755"/>
      <c r="LHM38" s="755"/>
      <c r="LHN38" s="755"/>
      <c r="LHO38" s="755"/>
      <c r="LHP38" s="755"/>
      <c r="LHQ38" s="755"/>
      <c r="LHR38" s="755"/>
      <c r="LHS38" s="755"/>
      <c r="LHT38" s="755"/>
      <c r="LHU38" s="755"/>
      <c r="LHV38" s="755"/>
      <c r="LHW38" s="755"/>
      <c r="LHX38" s="755"/>
      <c r="LHY38" s="755"/>
      <c r="LHZ38" s="755"/>
      <c r="LIA38" s="755"/>
      <c r="LIB38" s="755"/>
      <c r="LIC38" s="755"/>
      <c r="LID38" s="755"/>
      <c r="LIE38" s="755"/>
      <c r="LIF38" s="755"/>
      <c r="LIG38" s="755"/>
      <c r="LIH38" s="755"/>
      <c r="LII38" s="755"/>
      <c r="LIJ38" s="755"/>
      <c r="LIK38" s="755"/>
      <c r="LIL38" s="755"/>
      <c r="LIM38" s="755"/>
      <c r="LIN38" s="755"/>
      <c r="LIO38" s="755"/>
      <c r="LIP38" s="755"/>
      <c r="LIQ38" s="755"/>
      <c r="LIR38" s="755"/>
      <c r="LIS38" s="755"/>
      <c r="LIT38" s="755"/>
      <c r="LIU38" s="755"/>
      <c r="LIV38" s="755"/>
      <c r="LIW38" s="755"/>
      <c r="LIX38" s="755"/>
      <c r="LIY38" s="755"/>
      <c r="LIZ38" s="755"/>
      <c r="LJA38" s="755"/>
      <c r="LJB38" s="755"/>
      <c r="LJC38" s="755"/>
      <c r="LJD38" s="755"/>
      <c r="LJE38" s="755"/>
      <c r="LJF38" s="755"/>
      <c r="LJG38" s="755"/>
      <c r="LJH38" s="755"/>
      <c r="LJI38" s="755"/>
      <c r="LJJ38" s="755"/>
      <c r="LJK38" s="755"/>
      <c r="LJL38" s="755"/>
      <c r="LJM38" s="755"/>
      <c r="LJN38" s="755"/>
      <c r="LJO38" s="755"/>
      <c r="LJP38" s="755"/>
      <c r="LJQ38" s="755"/>
      <c r="LJR38" s="755"/>
      <c r="LJS38" s="755"/>
      <c r="LJT38" s="755"/>
      <c r="LJU38" s="755"/>
      <c r="LJV38" s="755"/>
      <c r="LJW38" s="755"/>
      <c r="LJX38" s="755"/>
      <c r="LJY38" s="755"/>
      <c r="LJZ38" s="755"/>
      <c r="LKA38" s="755"/>
      <c r="LKB38" s="755"/>
      <c r="LKC38" s="755"/>
      <c r="LKD38" s="755"/>
      <c r="LKE38" s="755"/>
      <c r="LKF38" s="755"/>
      <c r="LKG38" s="755"/>
      <c r="LKH38" s="755"/>
      <c r="LKI38" s="755"/>
      <c r="LKJ38" s="755"/>
      <c r="LKK38" s="755"/>
      <c r="LKL38" s="755"/>
      <c r="LKM38" s="755"/>
      <c r="LKN38" s="755"/>
      <c r="LKO38" s="755"/>
      <c r="LKP38" s="755"/>
      <c r="LKQ38" s="755"/>
      <c r="LKR38" s="755"/>
      <c r="LKS38" s="755"/>
      <c r="LKT38" s="755"/>
      <c r="LKU38" s="755"/>
      <c r="LKV38" s="755"/>
      <c r="LKW38" s="755"/>
      <c r="LKX38" s="755"/>
      <c r="LKY38" s="755"/>
      <c r="LKZ38" s="755"/>
      <c r="LLA38" s="755"/>
      <c r="LLB38" s="755"/>
      <c r="LLC38" s="755"/>
      <c r="LLD38" s="755"/>
      <c r="LLE38" s="755"/>
      <c r="LLF38" s="755"/>
      <c r="LLG38" s="755"/>
      <c r="LLH38" s="755"/>
      <c r="LLI38" s="755"/>
      <c r="LLJ38" s="755"/>
      <c r="LLK38" s="755"/>
      <c r="LLL38" s="755"/>
      <c r="LLM38" s="755"/>
      <c r="LLN38" s="755"/>
      <c r="LLO38" s="755"/>
      <c r="LLP38" s="755"/>
      <c r="LLQ38" s="755"/>
      <c r="LLR38" s="755"/>
      <c r="LLS38" s="755"/>
      <c r="LLT38" s="755"/>
      <c r="LLU38" s="755"/>
      <c r="LLV38" s="755"/>
      <c r="LLW38" s="755"/>
      <c r="LLX38" s="755"/>
      <c r="LLY38" s="755"/>
      <c r="LLZ38" s="755"/>
      <c r="LMA38" s="755"/>
      <c r="LMB38" s="755"/>
      <c r="LMC38" s="755"/>
      <c r="LMD38" s="755"/>
      <c r="LME38" s="755"/>
      <c r="LMF38" s="755"/>
      <c r="LMG38" s="755"/>
      <c r="LMH38" s="755"/>
      <c r="LMI38" s="755"/>
      <c r="LMJ38" s="755"/>
      <c r="LMK38" s="755"/>
      <c r="LML38" s="755"/>
      <c r="LMM38" s="755"/>
      <c r="LMN38" s="755"/>
      <c r="LMO38" s="755"/>
      <c r="LMP38" s="755"/>
      <c r="LMQ38" s="755"/>
      <c r="LMR38" s="755"/>
      <c r="LMS38" s="755"/>
      <c r="LMT38" s="755"/>
      <c r="LMU38" s="755"/>
      <c r="LMV38" s="755"/>
      <c r="LMW38" s="755"/>
      <c r="LMX38" s="755"/>
      <c r="LMY38" s="755"/>
      <c r="LMZ38" s="755"/>
      <c r="LNA38" s="755"/>
      <c r="LNB38" s="755"/>
      <c r="LNC38" s="755"/>
      <c r="LND38" s="755"/>
      <c r="LNE38" s="755"/>
      <c r="LNF38" s="755"/>
      <c r="LNG38" s="755"/>
      <c r="LNH38" s="755"/>
      <c r="LNI38" s="755"/>
      <c r="LNJ38" s="755"/>
      <c r="LNK38" s="755"/>
      <c r="LNL38" s="755"/>
      <c r="LNM38" s="755"/>
      <c r="LNN38" s="755"/>
      <c r="LNO38" s="755"/>
      <c r="LNP38" s="755"/>
      <c r="LNQ38" s="755"/>
      <c r="LNR38" s="755"/>
      <c r="LNS38" s="755"/>
      <c r="LNT38" s="755"/>
      <c r="LNU38" s="755"/>
      <c r="LNV38" s="755"/>
      <c r="LNW38" s="755"/>
      <c r="LNX38" s="755"/>
      <c r="LNY38" s="755"/>
      <c r="LNZ38" s="755"/>
      <c r="LOA38" s="755"/>
      <c r="LOB38" s="755"/>
      <c r="LOC38" s="755"/>
      <c r="LOD38" s="755"/>
      <c r="LOE38" s="755"/>
      <c r="LOF38" s="755"/>
      <c r="LOG38" s="755"/>
      <c r="LOH38" s="755"/>
      <c r="LOI38" s="755"/>
      <c r="LOJ38" s="755"/>
      <c r="LOK38" s="755"/>
      <c r="LOL38" s="755"/>
      <c r="LOM38" s="755"/>
      <c r="LON38" s="755"/>
      <c r="LOO38" s="755"/>
      <c r="LOP38" s="755"/>
      <c r="LOQ38" s="755"/>
      <c r="LOR38" s="755"/>
      <c r="LOS38" s="755"/>
      <c r="LOT38" s="755"/>
      <c r="LOU38" s="755"/>
      <c r="LOV38" s="755"/>
      <c r="LOW38" s="755"/>
      <c r="LOX38" s="755"/>
      <c r="LOY38" s="755"/>
      <c r="LOZ38" s="755"/>
      <c r="LPA38" s="755"/>
      <c r="LPB38" s="755"/>
      <c r="LPC38" s="755"/>
      <c r="LPD38" s="755"/>
      <c r="LPE38" s="755"/>
      <c r="LPF38" s="755"/>
      <c r="LPG38" s="755"/>
      <c r="LPH38" s="755"/>
      <c r="LPI38" s="755"/>
      <c r="LPJ38" s="755"/>
      <c r="LPK38" s="755"/>
      <c r="LPL38" s="755"/>
      <c r="LPM38" s="755"/>
      <c r="LPN38" s="755"/>
      <c r="LPO38" s="755"/>
      <c r="LPP38" s="755"/>
      <c r="LPQ38" s="755"/>
      <c r="LPR38" s="755"/>
      <c r="LPS38" s="755"/>
      <c r="LPT38" s="755"/>
      <c r="LPU38" s="755"/>
      <c r="LPV38" s="755"/>
      <c r="LPW38" s="755"/>
      <c r="LPX38" s="755"/>
      <c r="LPY38" s="755"/>
      <c r="LPZ38" s="755"/>
      <c r="LQA38" s="755"/>
      <c r="LQB38" s="755"/>
      <c r="LQC38" s="755"/>
      <c r="LQD38" s="755"/>
      <c r="LQE38" s="755"/>
      <c r="LQF38" s="755"/>
      <c r="LQG38" s="755"/>
      <c r="LQH38" s="755"/>
      <c r="LQI38" s="755"/>
      <c r="LQJ38" s="755"/>
      <c r="LQK38" s="755"/>
      <c r="LQL38" s="755"/>
      <c r="LQM38" s="755"/>
      <c r="LQN38" s="755"/>
      <c r="LQO38" s="755"/>
      <c r="LQP38" s="755"/>
      <c r="LQQ38" s="755"/>
      <c r="LQR38" s="755"/>
      <c r="LQS38" s="755"/>
      <c r="LQT38" s="755"/>
      <c r="LQU38" s="755"/>
      <c r="LQV38" s="755"/>
      <c r="LQW38" s="755"/>
      <c r="LQX38" s="755"/>
      <c r="LQY38" s="755"/>
      <c r="LQZ38" s="755"/>
      <c r="LRA38" s="755"/>
      <c r="LRB38" s="755"/>
      <c r="LRC38" s="755"/>
      <c r="LRD38" s="755"/>
      <c r="LRE38" s="755"/>
      <c r="LRF38" s="755"/>
      <c r="LRG38" s="755"/>
      <c r="LRH38" s="755"/>
      <c r="LRI38" s="755"/>
      <c r="LRJ38" s="755"/>
      <c r="LRK38" s="755"/>
      <c r="LRL38" s="755"/>
      <c r="LRM38" s="755"/>
      <c r="LRN38" s="755"/>
      <c r="LRO38" s="755"/>
      <c r="LRP38" s="755"/>
      <c r="LRQ38" s="755"/>
      <c r="LRR38" s="755"/>
      <c r="LRS38" s="755"/>
      <c r="LRT38" s="755"/>
      <c r="LRU38" s="755"/>
      <c r="LRV38" s="755"/>
      <c r="LRW38" s="755"/>
      <c r="LRX38" s="755"/>
      <c r="LRY38" s="755"/>
      <c r="LRZ38" s="755"/>
      <c r="LSA38" s="755"/>
      <c r="LSB38" s="755"/>
      <c r="LSC38" s="755"/>
      <c r="LSD38" s="755"/>
      <c r="LSE38" s="755"/>
      <c r="LSF38" s="755"/>
      <c r="LSG38" s="755"/>
      <c r="LSH38" s="755"/>
      <c r="LSI38" s="755"/>
      <c r="LSJ38" s="755"/>
      <c r="LSK38" s="755"/>
      <c r="LSL38" s="755"/>
      <c r="LSM38" s="755"/>
      <c r="LSN38" s="755"/>
      <c r="LSO38" s="755"/>
      <c r="LSP38" s="755"/>
      <c r="LSQ38" s="755"/>
      <c r="LSR38" s="755"/>
      <c r="LSS38" s="755"/>
      <c r="LST38" s="755"/>
      <c r="LSU38" s="755"/>
      <c r="LSV38" s="755"/>
      <c r="LSW38" s="755"/>
      <c r="LSX38" s="755"/>
      <c r="LSY38" s="755"/>
      <c r="LSZ38" s="755"/>
      <c r="LTA38" s="755"/>
      <c r="LTB38" s="755"/>
      <c r="LTC38" s="755"/>
      <c r="LTD38" s="755"/>
      <c r="LTE38" s="755"/>
      <c r="LTF38" s="755"/>
      <c r="LTG38" s="755"/>
      <c r="LTH38" s="755"/>
      <c r="LTI38" s="755"/>
      <c r="LTJ38" s="755"/>
      <c r="LTK38" s="755"/>
      <c r="LTL38" s="755"/>
      <c r="LTM38" s="755"/>
      <c r="LTN38" s="755"/>
      <c r="LTO38" s="755"/>
      <c r="LTP38" s="755"/>
      <c r="LTQ38" s="755"/>
      <c r="LTR38" s="755"/>
      <c r="LTS38" s="755"/>
      <c r="LTT38" s="755"/>
      <c r="LTU38" s="755"/>
      <c r="LTV38" s="755"/>
      <c r="LTW38" s="755"/>
      <c r="LTX38" s="755"/>
      <c r="LTY38" s="755"/>
      <c r="LTZ38" s="755"/>
      <c r="LUA38" s="755"/>
      <c r="LUB38" s="755"/>
      <c r="LUC38" s="755"/>
      <c r="LUD38" s="755"/>
      <c r="LUE38" s="755"/>
      <c r="LUF38" s="755"/>
      <c r="LUG38" s="755"/>
      <c r="LUH38" s="755"/>
      <c r="LUI38" s="755"/>
      <c r="LUJ38" s="755"/>
      <c r="LUK38" s="755"/>
      <c r="LUL38" s="755"/>
      <c r="LUM38" s="755"/>
      <c r="LUN38" s="755"/>
      <c r="LUO38" s="755"/>
      <c r="LUP38" s="755"/>
      <c r="LUQ38" s="755"/>
      <c r="LUR38" s="755"/>
      <c r="LUS38" s="755"/>
      <c r="LUT38" s="755"/>
      <c r="LUU38" s="755"/>
      <c r="LUV38" s="755"/>
      <c r="LUW38" s="755"/>
      <c r="LUX38" s="755"/>
      <c r="LUY38" s="755"/>
      <c r="LUZ38" s="755"/>
      <c r="LVA38" s="755"/>
      <c r="LVB38" s="755"/>
      <c r="LVC38" s="755"/>
      <c r="LVD38" s="755"/>
      <c r="LVE38" s="755"/>
      <c r="LVF38" s="755"/>
      <c r="LVG38" s="755"/>
      <c r="LVH38" s="755"/>
      <c r="LVI38" s="755"/>
      <c r="LVJ38" s="755"/>
      <c r="LVK38" s="755"/>
      <c r="LVL38" s="755"/>
      <c r="LVM38" s="755"/>
      <c r="LVN38" s="755"/>
      <c r="LVO38" s="755"/>
      <c r="LVP38" s="755"/>
      <c r="LVQ38" s="755"/>
      <c r="LVR38" s="755"/>
      <c r="LVS38" s="755"/>
      <c r="LVT38" s="755"/>
      <c r="LVU38" s="755"/>
      <c r="LVV38" s="755"/>
      <c r="LVW38" s="755"/>
      <c r="LVX38" s="755"/>
      <c r="LVY38" s="755"/>
      <c r="LVZ38" s="755"/>
      <c r="LWA38" s="755"/>
      <c r="LWB38" s="755"/>
      <c r="LWC38" s="755"/>
      <c r="LWD38" s="755"/>
      <c r="LWE38" s="755"/>
      <c r="LWF38" s="755"/>
      <c r="LWG38" s="755"/>
      <c r="LWH38" s="755"/>
      <c r="LWI38" s="755"/>
      <c r="LWJ38" s="755"/>
      <c r="LWK38" s="755"/>
      <c r="LWL38" s="755"/>
      <c r="LWM38" s="755"/>
      <c r="LWN38" s="755"/>
      <c r="LWO38" s="755"/>
      <c r="LWP38" s="755"/>
      <c r="LWQ38" s="755"/>
      <c r="LWR38" s="755"/>
      <c r="LWS38" s="755"/>
      <c r="LWT38" s="755"/>
      <c r="LWU38" s="755"/>
      <c r="LWV38" s="755"/>
      <c r="LWW38" s="755"/>
      <c r="LWX38" s="755"/>
      <c r="LWY38" s="755"/>
      <c r="LWZ38" s="755"/>
      <c r="LXA38" s="755"/>
      <c r="LXB38" s="755"/>
      <c r="LXC38" s="755"/>
      <c r="LXD38" s="755"/>
      <c r="LXE38" s="755"/>
      <c r="LXF38" s="755"/>
      <c r="LXG38" s="755"/>
      <c r="LXH38" s="755"/>
      <c r="LXI38" s="755"/>
      <c r="LXJ38" s="755"/>
      <c r="LXK38" s="755"/>
      <c r="LXL38" s="755"/>
      <c r="LXM38" s="755"/>
      <c r="LXN38" s="755"/>
      <c r="LXO38" s="755"/>
      <c r="LXP38" s="755"/>
      <c r="LXQ38" s="755"/>
      <c r="LXR38" s="755"/>
      <c r="LXS38" s="755"/>
      <c r="LXT38" s="755"/>
      <c r="LXU38" s="755"/>
      <c r="LXV38" s="755"/>
      <c r="LXW38" s="755"/>
      <c r="LXX38" s="755"/>
      <c r="LXY38" s="755"/>
      <c r="LXZ38" s="755"/>
      <c r="LYA38" s="755"/>
      <c r="LYB38" s="755"/>
      <c r="LYC38" s="755"/>
      <c r="LYD38" s="755"/>
      <c r="LYE38" s="755"/>
      <c r="LYF38" s="755"/>
      <c r="LYG38" s="755"/>
      <c r="LYH38" s="755"/>
      <c r="LYI38" s="755"/>
      <c r="LYJ38" s="755"/>
      <c r="LYK38" s="755"/>
      <c r="LYL38" s="755"/>
      <c r="LYM38" s="755"/>
      <c r="LYN38" s="755"/>
      <c r="LYO38" s="755"/>
      <c r="LYP38" s="755"/>
      <c r="LYQ38" s="755"/>
      <c r="LYR38" s="755"/>
      <c r="LYS38" s="755"/>
      <c r="LYT38" s="755"/>
      <c r="LYU38" s="755"/>
      <c r="LYV38" s="755"/>
      <c r="LYW38" s="755"/>
      <c r="LYX38" s="755"/>
      <c r="LYY38" s="755"/>
      <c r="LYZ38" s="755"/>
      <c r="LZA38" s="755"/>
      <c r="LZB38" s="755"/>
      <c r="LZC38" s="755"/>
      <c r="LZD38" s="755"/>
      <c r="LZE38" s="755"/>
      <c r="LZF38" s="755"/>
      <c r="LZG38" s="755"/>
      <c r="LZH38" s="755"/>
      <c r="LZI38" s="755"/>
      <c r="LZJ38" s="755"/>
      <c r="LZK38" s="755"/>
      <c r="LZL38" s="755"/>
      <c r="LZM38" s="755"/>
      <c r="LZN38" s="755"/>
      <c r="LZO38" s="755"/>
      <c r="LZP38" s="755"/>
      <c r="LZQ38" s="755"/>
      <c r="LZR38" s="755"/>
      <c r="LZS38" s="755"/>
      <c r="LZT38" s="755"/>
      <c r="LZU38" s="755"/>
      <c r="LZV38" s="755"/>
      <c r="LZW38" s="755"/>
      <c r="LZX38" s="755"/>
      <c r="LZY38" s="755"/>
      <c r="LZZ38" s="755"/>
      <c r="MAA38" s="755"/>
      <c r="MAB38" s="755"/>
      <c r="MAC38" s="755"/>
      <c r="MAD38" s="755"/>
      <c r="MAE38" s="755"/>
      <c r="MAF38" s="755"/>
      <c r="MAG38" s="755"/>
      <c r="MAH38" s="755"/>
      <c r="MAI38" s="755"/>
      <c r="MAJ38" s="755"/>
      <c r="MAK38" s="755"/>
      <c r="MAL38" s="755"/>
      <c r="MAM38" s="755"/>
      <c r="MAN38" s="755"/>
      <c r="MAO38" s="755"/>
      <c r="MAP38" s="755"/>
      <c r="MAQ38" s="755"/>
      <c r="MAR38" s="755"/>
      <c r="MAS38" s="755"/>
      <c r="MAT38" s="755"/>
      <c r="MAU38" s="755"/>
      <c r="MAV38" s="755"/>
      <c r="MAW38" s="755"/>
      <c r="MAX38" s="755"/>
      <c r="MAY38" s="755"/>
      <c r="MAZ38" s="755"/>
      <c r="MBA38" s="755"/>
      <c r="MBB38" s="755"/>
      <c r="MBC38" s="755"/>
      <c r="MBD38" s="755"/>
      <c r="MBE38" s="755"/>
      <c r="MBF38" s="755"/>
      <c r="MBG38" s="755"/>
      <c r="MBH38" s="755"/>
      <c r="MBI38" s="755"/>
      <c r="MBJ38" s="755"/>
      <c r="MBK38" s="755"/>
      <c r="MBL38" s="755"/>
      <c r="MBM38" s="755"/>
      <c r="MBN38" s="755"/>
      <c r="MBO38" s="755"/>
      <c r="MBP38" s="755"/>
      <c r="MBQ38" s="755"/>
      <c r="MBR38" s="755"/>
      <c r="MBS38" s="755"/>
      <c r="MBT38" s="755"/>
      <c r="MBU38" s="755"/>
      <c r="MBV38" s="755"/>
      <c r="MBW38" s="755"/>
      <c r="MBX38" s="755"/>
      <c r="MBY38" s="755"/>
      <c r="MBZ38" s="755"/>
      <c r="MCA38" s="755"/>
      <c r="MCB38" s="755"/>
      <c r="MCC38" s="755"/>
      <c r="MCD38" s="755"/>
      <c r="MCE38" s="755"/>
      <c r="MCF38" s="755"/>
      <c r="MCG38" s="755"/>
      <c r="MCH38" s="755"/>
      <c r="MCI38" s="755"/>
      <c r="MCJ38" s="755"/>
      <c r="MCK38" s="755"/>
      <c r="MCL38" s="755"/>
      <c r="MCM38" s="755"/>
      <c r="MCN38" s="755"/>
      <c r="MCO38" s="755"/>
      <c r="MCP38" s="755"/>
      <c r="MCQ38" s="755"/>
      <c r="MCR38" s="755"/>
      <c r="MCS38" s="755"/>
      <c r="MCT38" s="755"/>
      <c r="MCU38" s="755"/>
      <c r="MCV38" s="755"/>
      <c r="MCW38" s="755"/>
      <c r="MCX38" s="755"/>
      <c r="MCY38" s="755"/>
      <c r="MCZ38" s="755"/>
      <c r="MDA38" s="755"/>
      <c r="MDB38" s="755"/>
      <c r="MDC38" s="755"/>
      <c r="MDD38" s="755"/>
      <c r="MDE38" s="755"/>
      <c r="MDF38" s="755"/>
      <c r="MDG38" s="755"/>
      <c r="MDH38" s="755"/>
      <c r="MDI38" s="755"/>
      <c r="MDJ38" s="755"/>
      <c r="MDK38" s="755"/>
      <c r="MDL38" s="755"/>
      <c r="MDM38" s="755"/>
      <c r="MDN38" s="755"/>
      <c r="MDO38" s="755"/>
      <c r="MDP38" s="755"/>
      <c r="MDQ38" s="755"/>
      <c r="MDR38" s="755"/>
      <c r="MDS38" s="755"/>
      <c r="MDT38" s="755"/>
      <c r="MDU38" s="755"/>
      <c r="MDV38" s="755"/>
      <c r="MDW38" s="755"/>
      <c r="MDX38" s="755"/>
      <c r="MDY38" s="755"/>
      <c r="MDZ38" s="755"/>
      <c r="MEA38" s="755"/>
      <c r="MEB38" s="755"/>
      <c r="MEC38" s="755"/>
      <c r="MED38" s="755"/>
      <c r="MEE38" s="755"/>
      <c r="MEF38" s="755"/>
      <c r="MEG38" s="755"/>
      <c r="MEH38" s="755"/>
      <c r="MEI38" s="755"/>
      <c r="MEJ38" s="755"/>
      <c r="MEK38" s="755"/>
      <c r="MEL38" s="755"/>
      <c r="MEM38" s="755"/>
      <c r="MEN38" s="755"/>
      <c r="MEO38" s="755"/>
      <c r="MEP38" s="755"/>
      <c r="MEQ38" s="755"/>
      <c r="MER38" s="755"/>
      <c r="MES38" s="755"/>
      <c r="MET38" s="755"/>
      <c r="MEU38" s="755"/>
      <c r="MEV38" s="755"/>
      <c r="MEW38" s="755"/>
      <c r="MEX38" s="755"/>
      <c r="MEY38" s="755"/>
      <c r="MEZ38" s="755"/>
      <c r="MFA38" s="755"/>
      <c r="MFB38" s="755"/>
      <c r="MFC38" s="755"/>
      <c r="MFD38" s="755"/>
      <c r="MFE38" s="755"/>
      <c r="MFF38" s="755"/>
      <c r="MFG38" s="755"/>
      <c r="MFH38" s="755"/>
      <c r="MFI38" s="755"/>
      <c r="MFJ38" s="755"/>
      <c r="MFK38" s="755"/>
      <c r="MFL38" s="755"/>
      <c r="MFM38" s="755"/>
      <c r="MFN38" s="755"/>
      <c r="MFO38" s="755"/>
      <c r="MFP38" s="755"/>
      <c r="MFQ38" s="755"/>
      <c r="MFR38" s="755"/>
      <c r="MFS38" s="755"/>
      <c r="MFT38" s="755"/>
      <c r="MFU38" s="755"/>
      <c r="MFV38" s="755"/>
      <c r="MFW38" s="755"/>
      <c r="MFX38" s="755"/>
      <c r="MFY38" s="755"/>
      <c r="MFZ38" s="755"/>
      <c r="MGA38" s="755"/>
      <c r="MGB38" s="755"/>
      <c r="MGC38" s="755"/>
      <c r="MGD38" s="755"/>
      <c r="MGE38" s="755"/>
      <c r="MGF38" s="755"/>
      <c r="MGG38" s="755"/>
      <c r="MGH38" s="755"/>
      <c r="MGI38" s="755"/>
      <c r="MGJ38" s="755"/>
      <c r="MGK38" s="755"/>
      <c r="MGL38" s="755"/>
      <c r="MGM38" s="755"/>
      <c r="MGN38" s="755"/>
      <c r="MGO38" s="755"/>
      <c r="MGP38" s="755"/>
      <c r="MGQ38" s="755"/>
      <c r="MGR38" s="755"/>
      <c r="MGS38" s="755"/>
      <c r="MGT38" s="755"/>
      <c r="MGU38" s="755"/>
      <c r="MGV38" s="755"/>
      <c r="MGW38" s="755"/>
      <c r="MGX38" s="755"/>
      <c r="MGY38" s="755"/>
      <c r="MGZ38" s="755"/>
      <c r="MHA38" s="755"/>
      <c r="MHB38" s="755"/>
      <c r="MHC38" s="755"/>
      <c r="MHD38" s="755"/>
      <c r="MHE38" s="755"/>
      <c r="MHF38" s="755"/>
      <c r="MHG38" s="755"/>
      <c r="MHH38" s="755"/>
      <c r="MHI38" s="755"/>
      <c r="MHJ38" s="755"/>
      <c r="MHK38" s="755"/>
      <c r="MHL38" s="755"/>
      <c r="MHM38" s="755"/>
      <c r="MHN38" s="755"/>
      <c r="MHO38" s="755"/>
      <c r="MHP38" s="755"/>
      <c r="MHQ38" s="755"/>
      <c r="MHR38" s="755"/>
      <c r="MHS38" s="755"/>
      <c r="MHT38" s="755"/>
      <c r="MHU38" s="755"/>
      <c r="MHV38" s="755"/>
      <c r="MHW38" s="755"/>
      <c r="MHX38" s="755"/>
      <c r="MHY38" s="755"/>
      <c r="MHZ38" s="755"/>
      <c r="MIA38" s="755"/>
      <c r="MIB38" s="755"/>
      <c r="MIC38" s="755"/>
      <c r="MID38" s="755"/>
      <c r="MIE38" s="755"/>
      <c r="MIF38" s="755"/>
      <c r="MIG38" s="755"/>
      <c r="MIH38" s="755"/>
      <c r="MII38" s="755"/>
      <c r="MIJ38" s="755"/>
      <c r="MIK38" s="755"/>
      <c r="MIL38" s="755"/>
      <c r="MIM38" s="755"/>
      <c r="MIN38" s="755"/>
      <c r="MIO38" s="755"/>
      <c r="MIP38" s="755"/>
      <c r="MIQ38" s="755"/>
      <c r="MIR38" s="755"/>
      <c r="MIS38" s="755"/>
      <c r="MIT38" s="755"/>
      <c r="MIU38" s="755"/>
      <c r="MIV38" s="755"/>
      <c r="MIW38" s="755"/>
      <c r="MIX38" s="755"/>
      <c r="MIY38" s="755"/>
      <c r="MIZ38" s="755"/>
      <c r="MJA38" s="755"/>
      <c r="MJB38" s="755"/>
      <c r="MJC38" s="755"/>
      <c r="MJD38" s="755"/>
      <c r="MJE38" s="755"/>
      <c r="MJF38" s="755"/>
      <c r="MJG38" s="755"/>
      <c r="MJH38" s="755"/>
      <c r="MJI38" s="755"/>
      <c r="MJJ38" s="755"/>
      <c r="MJK38" s="755"/>
      <c r="MJL38" s="755"/>
      <c r="MJM38" s="755"/>
      <c r="MJN38" s="755"/>
      <c r="MJO38" s="755"/>
      <c r="MJP38" s="755"/>
      <c r="MJQ38" s="755"/>
      <c r="MJR38" s="755"/>
      <c r="MJS38" s="755"/>
      <c r="MJT38" s="755"/>
      <c r="MJU38" s="755"/>
      <c r="MJV38" s="755"/>
      <c r="MJW38" s="755"/>
      <c r="MJX38" s="755"/>
      <c r="MJY38" s="755"/>
      <c r="MJZ38" s="755"/>
      <c r="MKA38" s="755"/>
      <c r="MKB38" s="755"/>
      <c r="MKC38" s="755"/>
      <c r="MKD38" s="755"/>
      <c r="MKE38" s="755"/>
      <c r="MKF38" s="755"/>
      <c r="MKG38" s="755"/>
      <c r="MKH38" s="755"/>
      <c r="MKI38" s="755"/>
      <c r="MKJ38" s="755"/>
      <c r="MKK38" s="755"/>
      <c r="MKL38" s="755"/>
      <c r="MKM38" s="755"/>
      <c r="MKN38" s="755"/>
      <c r="MKO38" s="755"/>
      <c r="MKP38" s="755"/>
      <c r="MKQ38" s="755"/>
      <c r="MKR38" s="755"/>
      <c r="MKS38" s="755"/>
      <c r="MKT38" s="755"/>
      <c r="MKU38" s="755"/>
      <c r="MKV38" s="755"/>
      <c r="MKW38" s="755"/>
      <c r="MKX38" s="755"/>
      <c r="MKY38" s="755"/>
      <c r="MKZ38" s="755"/>
      <c r="MLA38" s="755"/>
      <c r="MLB38" s="755"/>
      <c r="MLC38" s="755"/>
      <c r="MLD38" s="755"/>
      <c r="MLE38" s="755"/>
      <c r="MLF38" s="755"/>
      <c r="MLG38" s="755"/>
      <c r="MLH38" s="755"/>
      <c r="MLI38" s="755"/>
      <c r="MLJ38" s="755"/>
      <c r="MLK38" s="755"/>
      <c r="MLL38" s="755"/>
      <c r="MLM38" s="755"/>
      <c r="MLN38" s="755"/>
      <c r="MLO38" s="755"/>
      <c r="MLP38" s="755"/>
      <c r="MLQ38" s="755"/>
      <c r="MLR38" s="755"/>
      <c r="MLS38" s="755"/>
      <c r="MLT38" s="755"/>
      <c r="MLU38" s="755"/>
      <c r="MLV38" s="755"/>
      <c r="MLW38" s="755"/>
      <c r="MLX38" s="755"/>
      <c r="MLY38" s="755"/>
      <c r="MLZ38" s="755"/>
      <c r="MMA38" s="755"/>
      <c r="MMB38" s="755"/>
      <c r="MMC38" s="755"/>
      <c r="MMD38" s="755"/>
      <c r="MME38" s="755"/>
      <c r="MMF38" s="755"/>
      <c r="MMG38" s="755"/>
      <c r="MMH38" s="755"/>
      <c r="MMI38" s="755"/>
      <c r="MMJ38" s="755"/>
      <c r="MMK38" s="755"/>
      <c r="MML38" s="755"/>
      <c r="MMM38" s="755"/>
      <c r="MMN38" s="755"/>
      <c r="MMO38" s="755"/>
      <c r="MMP38" s="755"/>
      <c r="MMQ38" s="755"/>
      <c r="MMR38" s="755"/>
      <c r="MMS38" s="755"/>
      <c r="MMT38" s="755"/>
      <c r="MMU38" s="755"/>
      <c r="MMV38" s="755"/>
      <c r="MMW38" s="755"/>
      <c r="MMX38" s="755"/>
      <c r="MMY38" s="755"/>
      <c r="MMZ38" s="755"/>
      <c r="MNA38" s="755"/>
      <c r="MNB38" s="755"/>
      <c r="MNC38" s="755"/>
      <c r="MND38" s="755"/>
      <c r="MNE38" s="755"/>
      <c r="MNF38" s="755"/>
      <c r="MNG38" s="755"/>
      <c r="MNH38" s="755"/>
      <c r="MNI38" s="755"/>
      <c r="MNJ38" s="755"/>
      <c r="MNK38" s="755"/>
      <c r="MNL38" s="755"/>
      <c r="MNM38" s="755"/>
      <c r="MNN38" s="755"/>
      <c r="MNO38" s="755"/>
      <c r="MNP38" s="755"/>
      <c r="MNQ38" s="755"/>
      <c r="MNR38" s="755"/>
      <c r="MNS38" s="755"/>
      <c r="MNT38" s="755"/>
      <c r="MNU38" s="755"/>
      <c r="MNV38" s="755"/>
      <c r="MNW38" s="755"/>
      <c r="MNX38" s="755"/>
      <c r="MNY38" s="755"/>
      <c r="MNZ38" s="755"/>
      <c r="MOA38" s="755"/>
      <c r="MOB38" s="755"/>
      <c r="MOC38" s="755"/>
      <c r="MOD38" s="755"/>
      <c r="MOE38" s="755"/>
      <c r="MOF38" s="755"/>
      <c r="MOG38" s="755"/>
      <c r="MOH38" s="755"/>
      <c r="MOI38" s="755"/>
      <c r="MOJ38" s="755"/>
      <c r="MOK38" s="755"/>
      <c r="MOL38" s="755"/>
      <c r="MOM38" s="755"/>
      <c r="MON38" s="755"/>
      <c r="MOO38" s="755"/>
      <c r="MOP38" s="755"/>
      <c r="MOQ38" s="755"/>
      <c r="MOR38" s="755"/>
      <c r="MOS38" s="755"/>
      <c r="MOT38" s="755"/>
      <c r="MOU38" s="755"/>
      <c r="MOV38" s="755"/>
      <c r="MOW38" s="755"/>
      <c r="MOX38" s="755"/>
      <c r="MOY38" s="755"/>
      <c r="MOZ38" s="755"/>
      <c r="MPA38" s="755"/>
      <c r="MPB38" s="755"/>
      <c r="MPC38" s="755"/>
      <c r="MPD38" s="755"/>
      <c r="MPE38" s="755"/>
      <c r="MPF38" s="755"/>
      <c r="MPG38" s="755"/>
      <c r="MPH38" s="755"/>
      <c r="MPI38" s="755"/>
      <c r="MPJ38" s="755"/>
      <c r="MPK38" s="755"/>
      <c r="MPL38" s="755"/>
      <c r="MPM38" s="755"/>
      <c r="MPN38" s="755"/>
      <c r="MPO38" s="755"/>
      <c r="MPP38" s="755"/>
      <c r="MPQ38" s="755"/>
      <c r="MPR38" s="755"/>
      <c r="MPS38" s="755"/>
      <c r="MPT38" s="755"/>
      <c r="MPU38" s="755"/>
      <c r="MPV38" s="755"/>
      <c r="MPW38" s="755"/>
      <c r="MPX38" s="755"/>
      <c r="MPY38" s="755"/>
      <c r="MPZ38" s="755"/>
      <c r="MQA38" s="755"/>
      <c r="MQB38" s="755"/>
      <c r="MQC38" s="755"/>
      <c r="MQD38" s="755"/>
      <c r="MQE38" s="755"/>
      <c r="MQF38" s="755"/>
      <c r="MQG38" s="755"/>
      <c r="MQH38" s="755"/>
      <c r="MQI38" s="755"/>
      <c r="MQJ38" s="755"/>
      <c r="MQK38" s="755"/>
      <c r="MQL38" s="755"/>
      <c r="MQM38" s="755"/>
      <c r="MQN38" s="755"/>
      <c r="MQO38" s="755"/>
      <c r="MQP38" s="755"/>
      <c r="MQQ38" s="755"/>
      <c r="MQR38" s="755"/>
      <c r="MQS38" s="755"/>
      <c r="MQT38" s="755"/>
      <c r="MQU38" s="755"/>
      <c r="MQV38" s="755"/>
      <c r="MQW38" s="755"/>
      <c r="MQX38" s="755"/>
      <c r="MQY38" s="755"/>
      <c r="MQZ38" s="755"/>
      <c r="MRA38" s="755"/>
      <c r="MRB38" s="755"/>
      <c r="MRC38" s="755"/>
      <c r="MRD38" s="755"/>
      <c r="MRE38" s="755"/>
      <c r="MRF38" s="755"/>
      <c r="MRG38" s="755"/>
      <c r="MRH38" s="755"/>
      <c r="MRI38" s="755"/>
      <c r="MRJ38" s="755"/>
      <c r="MRK38" s="755"/>
      <c r="MRL38" s="755"/>
      <c r="MRM38" s="755"/>
      <c r="MRN38" s="755"/>
      <c r="MRO38" s="755"/>
      <c r="MRP38" s="755"/>
      <c r="MRQ38" s="755"/>
      <c r="MRR38" s="755"/>
      <c r="MRS38" s="755"/>
      <c r="MRT38" s="755"/>
      <c r="MRU38" s="755"/>
      <c r="MRV38" s="755"/>
      <c r="MRW38" s="755"/>
      <c r="MRX38" s="755"/>
      <c r="MRY38" s="755"/>
      <c r="MRZ38" s="755"/>
      <c r="MSA38" s="755"/>
      <c r="MSB38" s="755"/>
      <c r="MSC38" s="755"/>
      <c r="MSD38" s="755"/>
      <c r="MSE38" s="755"/>
      <c r="MSF38" s="755"/>
      <c r="MSG38" s="755"/>
      <c r="MSH38" s="755"/>
      <c r="MSI38" s="755"/>
      <c r="MSJ38" s="755"/>
      <c r="MSK38" s="755"/>
      <c r="MSL38" s="755"/>
      <c r="MSM38" s="755"/>
      <c r="MSN38" s="755"/>
      <c r="MSO38" s="755"/>
      <c r="MSP38" s="755"/>
      <c r="MSQ38" s="755"/>
      <c r="MSR38" s="755"/>
      <c r="MSS38" s="755"/>
      <c r="MST38" s="755"/>
      <c r="MSU38" s="755"/>
      <c r="MSV38" s="755"/>
      <c r="MSW38" s="755"/>
      <c r="MSX38" s="755"/>
      <c r="MSY38" s="755"/>
      <c r="MSZ38" s="755"/>
      <c r="MTA38" s="755"/>
      <c r="MTB38" s="755"/>
      <c r="MTC38" s="755"/>
      <c r="MTD38" s="755"/>
      <c r="MTE38" s="755"/>
      <c r="MTF38" s="755"/>
      <c r="MTG38" s="755"/>
      <c r="MTH38" s="755"/>
      <c r="MTI38" s="755"/>
      <c r="MTJ38" s="755"/>
      <c r="MTK38" s="755"/>
      <c r="MTL38" s="755"/>
      <c r="MTM38" s="755"/>
      <c r="MTN38" s="755"/>
      <c r="MTO38" s="755"/>
      <c r="MTP38" s="755"/>
      <c r="MTQ38" s="755"/>
      <c r="MTR38" s="755"/>
      <c r="MTS38" s="755"/>
      <c r="MTT38" s="755"/>
      <c r="MTU38" s="755"/>
      <c r="MTV38" s="755"/>
      <c r="MTW38" s="755"/>
      <c r="MTX38" s="755"/>
      <c r="MTY38" s="755"/>
      <c r="MTZ38" s="755"/>
      <c r="MUA38" s="755"/>
      <c r="MUB38" s="755"/>
      <c r="MUC38" s="755"/>
      <c r="MUD38" s="755"/>
      <c r="MUE38" s="755"/>
      <c r="MUF38" s="755"/>
      <c r="MUG38" s="755"/>
      <c r="MUH38" s="755"/>
      <c r="MUI38" s="755"/>
      <c r="MUJ38" s="755"/>
      <c r="MUK38" s="755"/>
      <c r="MUL38" s="755"/>
      <c r="MUM38" s="755"/>
      <c r="MUN38" s="755"/>
      <c r="MUO38" s="755"/>
      <c r="MUP38" s="755"/>
      <c r="MUQ38" s="755"/>
      <c r="MUR38" s="755"/>
      <c r="MUS38" s="755"/>
      <c r="MUT38" s="755"/>
      <c r="MUU38" s="755"/>
      <c r="MUV38" s="755"/>
      <c r="MUW38" s="755"/>
      <c r="MUX38" s="755"/>
      <c r="MUY38" s="755"/>
      <c r="MUZ38" s="755"/>
      <c r="MVA38" s="755"/>
      <c r="MVB38" s="755"/>
      <c r="MVC38" s="755"/>
      <c r="MVD38" s="755"/>
      <c r="MVE38" s="755"/>
      <c r="MVF38" s="755"/>
      <c r="MVG38" s="755"/>
      <c r="MVH38" s="755"/>
      <c r="MVI38" s="755"/>
      <c r="MVJ38" s="755"/>
      <c r="MVK38" s="755"/>
      <c r="MVL38" s="755"/>
      <c r="MVM38" s="755"/>
      <c r="MVN38" s="755"/>
      <c r="MVO38" s="755"/>
      <c r="MVP38" s="755"/>
      <c r="MVQ38" s="755"/>
      <c r="MVR38" s="755"/>
      <c r="MVS38" s="755"/>
      <c r="MVT38" s="755"/>
      <c r="MVU38" s="755"/>
      <c r="MVV38" s="755"/>
      <c r="MVW38" s="755"/>
      <c r="MVX38" s="755"/>
      <c r="MVY38" s="755"/>
      <c r="MVZ38" s="755"/>
      <c r="MWA38" s="755"/>
      <c r="MWB38" s="755"/>
      <c r="MWC38" s="755"/>
      <c r="MWD38" s="755"/>
      <c r="MWE38" s="755"/>
      <c r="MWF38" s="755"/>
      <c r="MWG38" s="755"/>
      <c r="MWH38" s="755"/>
      <c r="MWI38" s="755"/>
      <c r="MWJ38" s="755"/>
      <c r="MWK38" s="755"/>
      <c r="MWL38" s="755"/>
      <c r="MWM38" s="755"/>
      <c r="MWN38" s="755"/>
      <c r="MWO38" s="755"/>
      <c r="MWP38" s="755"/>
      <c r="MWQ38" s="755"/>
      <c r="MWR38" s="755"/>
      <c r="MWS38" s="755"/>
      <c r="MWT38" s="755"/>
      <c r="MWU38" s="755"/>
      <c r="MWV38" s="755"/>
      <c r="MWW38" s="755"/>
      <c r="MWX38" s="755"/>
      <c r="MWY38" s="755"/>
      <c r="MWZ38" s="755"/>
      <c r="MXA38" s="755"/>
      <c r="MXB38" s="755"/>
      <c r="MXC38" s="755"/>
      <c r="MXD38" s="755"/>
      <c r="MXE38" s="755"/>
      <c r="MXF38" s="755"/>
      <c r="MXG38" s="755"/>
      <c r="MXH38" s="755"/>
      <c r="MXI38" s="755"/>
      <c r="MXJ38" s="755"/>
      <c r="MXK38" s="755"/>
      <c r="MXL38" s="755"/>
      <c r="MXM38" s="755"/>
      <c r="MXN38" s="755"/>
      <c r="MXO38" s="755"/>
      <c r="MXP38" s="755"/>
      <c r="MXQ38" s="755"/>
      <c r="MXR38" s="755"/>
      <c r="MXS38" s="755"/>
      <c r="MXT38" s="755"/>
      <c r="MXU38" s="755"/>
      <c r="MXV38" s="755"/>
      <c r="MXW38" s="755"/>
      <c r="MXX38" s="755"/>
      <c r="MXY38" s="755"/>
      <c r="MXZ38" s="755"/>
      <c r="MYA38" s="755"/>
      <c r="MYB38" s="755"/>
      <c r="MYC38" s="755"/>
      <c r="MYD38" s="755"/>
      <c r="MYE38" s="755"/>
      <c r="MYF38" s="755"/>
      <c r="MYG38" s="755"/>
      <c r="MYH38" s="755"/>
      <c r="MYI38" s="755"/>
      <c r="MYJ38" s="755"/>
      <c r="MYK38" s="755"/>
      <c r="MYL38" s="755"/>
      <c r="MYM38" s="755"/>
      <c r="MYN38" s="755"/>
      <c r="MYO38" s="755"/>
      <c r="MYP38" s="755"/>
      <c r="MYQ38" s="755"/>
      <c r="MYR38" s="755"/>
      <c r="MYS38" s="755"/>
      <c r="MYT38" s="755"/>
      <c r="MYU38" s="755"/>
      <c r="MYV38" s="755"/>
      <c r="MYW38" s="755"/>
      <c r="MYX38" s="755"/>
      <c r="MYY38" s="755"/>
      <c r="MYZ38" s="755"/>
      <c r="MZA38" s="755"/>
      <c r="MZB38" s="755"/>
      <c r="MZC38" s="755"/>
      <c r="MZD38" s="755"/>
      <c r="MZE38" s="755"/>
      <c r="MZF38" s="755"/>
      <c r="MZG38" s="755"/>
      <c r="MZH38" s="755"/>
      <c r="MZI38" s="755"/>
      <c r="MZJ38" s="755"/>
      <c r="MZK38" s="755"/>
      <c r="MZL38" s="755"/>
      <c r="MZM38" s="755"/>
      <c r="MZN38" s="755"/>
      <c r="MZO38" s="755"/>
      <c r="MZP38" s="755"/>
      <c r="MZQ38" s="755"/>
      <c r="MZR38" s="755"/>
      <c r="MZS38" s="755"/>
      <c r="MZT38" s="755"/>
      <c r="MZU38" s="755"/>
      <c r="MZV38" s="755"/>
      <c r="MZW38" s="755"/>
      <c r="MZX38" s="755"/>
      <c r="MZY38" s="755"/>
      <c r="MZZ38" s="755"/>
      <c r="NAA38" s="755"/>
      <c r="NAB38" s="755"/>
      <c r="NAC38" s="755"/>
      <c r="NAD38" s="755"/>
      <c r="NAE38" s="755"/>
      <c r="NAF38" s="755"/>
      <c r="NAG38" s="755"/>
      <c r="NAH38" s="755"/>
      <c r="NAI38" s="755"/>
      <c r="NAJ38" s="755"/>
      <c r="NAK38" s="755"/>
      <c r="NAL38" s="755"/>
      <c r="NAM38" s="755"/>
      <c r="NAN38" s="755"/>
      <c r="NAO38" s="755"/>
      <c r="NAP38" s="755"/>
      <c r="NAQ38" s="755"/>
      <c r="NAR38" s="755"/>
      <c r="NAS38" s="755"/>
      <c r="NAT38" s="755"/>
      <c r="NAU38" s="755"/>
      <c r="NAV38" s="755"/>
      <c r="NAW38" s="755"/>
      <c r="NAX38" s="755"/>
      <c r="NAY38" s="755"/>
      <c r="NAZ38" s="755"/>
      <c r="NBA38" s="755"/>
      <c r="NBB38" s="755"/>
      <c r="NBC38" s="755"/>
      <c r="NBD38" s="755"/>
      <c r="NBE38" s="755"/>
      <c r="NBF38" s="755"/>
      <c r="NBG38" s="755"/>
      <c r="NBH38" s="755"/>
      <c r="NBI38" s="755"/>
      <c r="NBJ38" s="755"/>
      <c r="NBK38" s="755"/>
      <c r="NBL38" s="755"/>
      <c r="NBM38" s="755"/>
      <c r="NBN38" s="755"/>
      <c r="NBO38" s="755"/>
      <c r="NBP38" s="755"/>
      <c r="NBQ38" s="755"/>
      <c r="NBR38" s="755"/>
      <c r="NBS38" s="755"/>
      <c r="NBT38" s="755"/>
      <c r="NBU38" s="755"/>
      <c r="NBV38" s="755"/>
      <c r="NBW38" s="755"/>
      <c r="NBX38" s="755"/>
      <c r="NBY38" s="755"/>
      <c r="NBZ38" s="755"/>
      <c r="NCA38" s="755"/>
      <c r="NCB38" s="755"/>
      <c r="NCC38" s="755"/>
      <c r="NCD38" s="755"/>
      <c r="NCE38" s="755"/>
      <c r="NCF38" s="755"/>
      <c r="NCG38" s="755"/>
      <c r="NCH38" s="755"/>
      <c r="NCI38" s="755"/>
      <c r="NCJ38" s="755"/>
      <c r="NCK38" s="755"/>
      <c r="NCL38" s="755"/>
      <c r="NCM38" s="755"/>
      <c r="NCN38" s="755"/>
      <c r="NCO38" s="755"/>
      <c r="NCP38" s="755"/>
      <c r="NCQ38" s="755"/>
      <c r="NCR38" s="755"/>
      <c r="NCS38" s="755"/>
      <c r="NCT38" s="755"/>
      <c r="NCU38" s="755"/>
      <c r="NCV38" s="755"/>
      <c r="NCW38" s="755"/>
      <c r="NCX38" s="755"/>
      <c r="NCY38" s="755"/>
      <c r="NCZ38" s="755"/>
      <c r="NDA38" s="755"/>
      <c r="NDB38" s="755"/>
      <c r="NDC38" s="755"/>
      <c r="NDD38" s="755"/>
      <c r="NDE38" s="755"/>
      <c r="NDF38" s="755"/>
      <c r="NDG38" s="755"/>
      <c r="NDH38" s="755"/>
      <c r="NDI38" s="755"/>
      <c r="NDJ38" s="755"/>
      <c r="NDK38" s="755"/>
      <c r="NDL38" s="755"/>
      <c r="NDM38" s="755"/>
      <c r="NDN38" s="755"/>
      <c r="NDO38" s="755"/>
      <c r="NDP38" s="755"/>
      <c r="NDQ38" s="755"/>
      <c r="NDR38" s="755"/>
      <c r="NDS38" s="755"/>
      <c r="NDT38" s="755"/>
      <c r="NDU38" s="755"/>
      <c r="NDV38" s="755"/>
      <c r="NDW38" s="755"/>
      <c r="NDX38" s="755"/>
      <c r="NDY38" s="755"/>
      <c r="NDZ38" s="755"/>
      <c r="NEA38" s="755"/>
      <c r="NEB38" s="755"/>
      <c r="NEC38" s="755"/>
      <c r="NED38" s="755"/>
      <c r="NEE38" s="755"/>
      <c r="NEF38" s="755"/>
      <c r="NEG38" s="755"/>
      <c r="NEH38" s="755"/>
      <c r="NEI38" s="755"/>
      <c r="NEJ38" s="755"/>
      <c r="NEK38" s="755"/>
      <c r="NEL38" s="755"/>
      <c r="NEM38" s="755"/>
      <c r="NEN38" s="755"/>
      <c r="NEO38" s="755"/>
      <c r="NEP38" s="755"/>
      <c r="NEQ38" s="755"/>
      <c r="NER38" s="755"/>
      <c r="NES38" s="755"/>
      <c r="NET38" s="755"/>
      <c r="NEU38" s="755"/>
      <c r="NEV38" s="755"/>
      <c r="NEW38" s="755"/>
      <c r="NEX38" s="755"/>
      <c r="NEY38" s="755"/>
      <c r="NEZ38" s="755"/>
      <c r="NFA38" s="755"/>
      <c r="NFB38" s="755"/>
      <c r="NFC38" s="755"/>
      <c r="NFD38" s="755"/>
      <c r="NFE38" s="755"/>
      <c r="NFF38" s="755"/>
      <c r="NFG38" s="755"/>
      <c r="NFH38" s="755"/>
      <c r="NFI38" s="755"/>
      <c r="NFJ38" s="755"/>
      <c r="NFK38" s="755"/>
      <c r="NFL38" s="755"/>
      <c r="NFM38" s="755"/>
      <c r="NFN38" s="755"/>
      <c r="NFO38" s="755"/>
      <c r="NFP38" s="755"/>
      <c r="NFQ38" s="755"/>
      <c r="NFR38" s="755"/>
      <c r="NFS38" s="755"/>
      <c r="NFT38" s="755"/>
      <c r="NFU38" s="755"/>
      <c r="NFV38" s="755"/>
      <c r="NFW38" s="755"/>
      <c r="NFX38" s="755"/>
      <c r="NFY38" s="755"/>
      <c r="NFZ38" s="755"/>
      <c r="NGA38" s="755"/>
      <c r="NGB38" s="755"/>
      <c r="NGC38" s="755"/>
      <c r="NGD38" s="755"/>
      <c r="NGE38" s="755"/>
      <c r="NGF38" s="755"/>
      <c r="NGG38" s="755"/>
      <c r="NGH38" s="755"/>
      <c r="NGI38" s="755"/>
      <c r="NGJ38" s="755"/>
      <c r="NGK38" s="755"/>
      <c r="NGL38" s="755"/>
      <c r="NGM38" s="755"/>
      <c r="NGN38" s="755"/>
      <c r="NGO38" s="755"/>
      <c r="NGP38" s="755"/>
      <c r="NGQ38" s="755"/>
      <c r="NGR38" s="755"/>
      <c r="NGS38" s="755"/>
      <c r="NGT38" s="755"/>
      <c r="NGU38" s="755"/>
      <c r="NGV38" s="755"/>
      <c r="NGW38" s="755"/>
      <c r="NGX38" s="755"/>
      <c r="NGY38" s="755"/>
      <c r="NGZ38" s="755"/>
      <c r="NHA38" s="755"/>
      <c r="NHB38" s="755"/>
      <c r="NHC38" s="755"/>
      <c r="NHD38" s="755"/>
      <c r="NHE38" s="755"/>
      <c r="NHF38" s="755"/>
      <c r="NHG38" s="755"/>
      <c r="NHH38" s="755"/>
      <c r="NHI38" s="755"/>
      <c r="NHJ38" s="755"/>
      <c r="NHK38" s="755"/>
      <c r="NHL38" s="755"/>
      <c r="NHM38" s="755"/>
      <c r="NHN38" s="755"/>
      <c r="NHO38" s="755"/>
      <c r="NHP38" s="755"/>
      <c r="NHQ38" s="755"/>
      <c r="NHR38" s="755"/>
      <c r="NHS38" s="755"/>
      <c r="NHT38" s="755"/>
      <c r="NHU38" s="755"/>
      <c r="NHV38" s="755"/>
      <c r="NHW38" s="755"/>
      <c r="NHX38" s="755"/>
      <c r="NHY38" s="755"/>
      <c r="NHZ38" s="755"/>
      <c r="NIA38" s="755"/>
      <c r="NIB38" s="755"/>
      <c r="NIC38" s="755"/>
      <c r="NID38" s="755"/>
      <c r="NIE38" s="755"/>
      <c r="NIF38" s="755"/>
      <c r="NIG38" s="755"/>
      <c r="NIH38" s="755"/>
      <c r="NII38" s="755"/>
      <c r="NIJ38" s="755"/>
      <c r="NIK38" s="755"/>
      <c r="NIL38" s="755"/>
      <c r="NIM38" s="755"/>
      <c r="NIN38" s="755"/>
      <c r="NIO38" s="755"/>
      <c r="NIP38" s="755"/>
      <c r="NIQ38" s="755"/>
      <c r="NIR38" s="755"/>
      <c r="NIS38" s="755"/>
      <c r="NIT38" s="755"/>
      <c r="NIU38" s="755"/>
      <c r="NIV38" s="755"/>
      <c r="NIW38" s="755"/>
      <c r="NIX38" s="755"/>
      <c r="NIY38" s="755"/>
      <c r="NIZ38" s="755"/>
      <c r="NJA38" s="755"/>
      <c r="NJB38" s="755"/>
      <c r="NJC38" s="755"/>
      <c r="NJD38" s="755"/>
      <c r="NJE38" s="755"/>
      <c r="NJF38" s="755"/>
      <c r="NJG38" s="755"/>
      <c r="NJH38" s="755"/>
      <c r="NJI38" s="755"/>
      <c r="NJJ38" s="755"/>
      <c r="NJK38" s="755"/>
      <c r="NJL38" s="755"/>
      <c r="NJM38" s="755"/>
      <c r="NJN38" s="755"/>
      <c r="NJO38" s="755"/>
      <c r="NJP38" s="755"/>
      <c r="NJQ38" s="755"/>
      <c r="NJR38" s="755"/>
      <c r="NJS38" s="755"/>
      <c r="NJT38" s="755"/>
      <c r="NJU38" s="755"/>
      <c r="NJV38" s="755"/>
      <c r="NJW38" s="755"/>
      <c r="NJX38" s="755"/>
      <c r="NJY38" s="755"/>
      <c r="NJZ38" s="755"/>
      <c r="NKA38" s="755"/>
      <c r="NKB38" s="755"/>
      <c r="NKC38" s="755"/>
      <c r="NKD38" s="755"/>
      <c r="NKE38" s="755"/>
      <c r="NKF38" s="755"/>
      <c r="NKG38" s="755"/>
      <c r="NKH38" s="755"/>
      <c r="NKI38" s="755"/>
      <c r="NKJ38" s="755"/>
      <c r="NKK38" s="755"/>
      <c r="NKL38" s="755"/>
      <c r="NKM38" s="755"/>
      <c r="NKN38" s="755"/>
      <c r="NKO38" s="755"/>
      <c r="NKP38" s="755"/>
      <c r="NKQ38" s="755"/>
      <c r="NKR38" s="755"/>
      <c r="NKS38" s="755"/>
      <c r="NKT38" s="755"/>
      <c r="NKU38" s="755"/>
      <c r="NKV38" s="755"/>
      <c r="NKW38" s="755"/>
      <c r="NKX38" s="755"/>
      <c r="NKY38" s="755"/>
      <c r="NKZ38" s="755"/>
      <c r="NLA38" s="755"/>
      <c r="NLB38" s="755"/>
      <c r="NLC38" s="755"/>
      <c r="NLD38" s="755"/>
      <c r="NLE38" s="755"/>
      <c r="NLF38" s="755"/>
      <c r="NLG38" s="755"/>
      <c r="NLH38" s="755"/>
      <c r="NLI38" s="755"/>
      <c r="NLJ38" s="755"/>
      <c r="NLK38" s="755"/>
      <c r="NLL38" s="755"/>
      <c r="NLM38" s="755"/>
      <c r="NLN38" s="755"/>
      <c r="NLO38" s="755"/>
      <c r="NLP38" s="755"/>
      <c r="NLQ38" s="755"/>
      <c r="NLR38" s="755"/>
      <c r="NLS38" s="755"/>
      <c r="NLT38" s="755"/>
      <c r="NLU38" s="755"/>
      <c r="NLV38" s="755"/>
      <c r="NLW38" s="755"/>
      <c r="NLX38" s="755"/>
      <c r="NLY38" s="755"/>
      <c r="NLZ38" s="755"/>
      <c r="NMA38" s="755"/>
      <c r="NMB38" s="755"/>
      <c r="NMC38" s="755"/>
      <c r="NMD38" s="755"/>
      <c r="NME38" s="755"/>
      <c r="NMF38" s="755"/>
      <c r="NMG38" s="755"/>
      <c r="NMH38" s="755"/>
      <c r="NMI38" s="755"/>
      <c r="NMJ38" s="755"/>
      <c r="NMK38" s="755"/>
      <c r="NML38" s="755"/>
      <c r="NMM38" s="755"/>
      <c r="NMN38" s="755"/>
      <c r="NMO38" s="755"/>
      <c r="NMP38" s="755"/>
      <c r="NMQ38" s="755"/>
      <c r="NMR38" s="755"/>
      <c r="NMS38" s="755"/>
      <c r="NMT38" s="755"/>
      <c r="NMU38" s="755"/>
      <c r="NMV38" s="755"/>
      <c r="NMW38" s="755"/>
      <c r="NMX38" s="755"/>
      <c r="NMY38" s="755"/>
      <c r="NMZ38" s="755"/>
      <c r="NNA38" s="755"/>
      <c r="NNB38" s="755"/>
      <c r="NNC38" s="755"/>
      <c r="NND38" s="755"/>
      <c r="NNE38" s="755"/>
      <c r="NNF38" s="755"/>
      <c r="NNG38" s="755"/>
      <c r="NNH38" s="755"/>
      <c r="NNI38" s="755"/>
      <c r="NNJ38" s="755"/>
      <c r="NNK38" s="755"/>
      <c r="NNL38" s="755"/>
      <c r="NNM38" s="755"/>
      <c r="NNN38" s="755"/>
      <c r="NNO38" s="755"/>
      <c r="NNP38" s="755"/>
      <c r="NNQ38" s="755"/>
      <c r="NNR38" s="755"/>
      <c r="NNS38" s="755"/>
      <c r="NNT38" s="755"/>
      <c r="NNU38" s="755"/>
      <c r="NNV38" s="755"/>
      <c r="NNW38" s="755"/>
      <c r="NNX38" s="755"/>
      <c r="NNY38" s="755"/>
      <c r="NNZ38" s="755"/>
      <c r="NOA38" s="755"/>
      <c r="NOB38" s="755"/>
      <c r="NOC38" s="755"/>
      <c r="NOD38" s="755"/>
      <c r="NOE38" s="755"/>
      <c r="NOF38" s="755"/>
      <c r="NOG38" s="755"/>
      <c r="NOH38" s="755"/>
      <c r="NOI38" s="755"/>
      <c r="NOJ38" s="755"/>
      <c r="NOK38" s="755"/>
      <c r="NOL38" s="755"/>
      <c r="NOM38" s="755"/>
      <c r="NON38" s="755"/>
      <c r="NOO38" s="755"/>
      <c r="NOP38" s="755"/>
      <c r="NOQ38" s="755"/>
      <c r="NOR38" s="755"/>
      <c r="NOS38" s="755"/>
      <c r="NOT38" s="755"/>
      <c r="NOU38" s="755"/>
      <c r="NOV38" s="755"/>
      <c r="NOW38" s="755"/>
      <c r="NOX38" s="755"/>
      <c r="NOY38" s="755"/>
      <c r="NOZ38" s="755"/>
      <c r="NPA38" s="755"/>
      <c r="NPB38" s="755"/>
      <c r="NPC38" s="755"/>
      <c r="NPD38" s="755"/>
      <c r="NPE38" s="755"/>
      <c r="NPF38" s="755"/>
      <c r="NPG38" s="755"/>
      <c r="NPH38" s="755"/>
      <c r="NPI38" s="755"/>
      <c r="NPJ38" s="755"/>
      <c r="NPK38" s="755"/>
      <c r="NPL38" s="755"/>
      <c r="NPM38" s="755"/>
      <c r="NPN38" s="755"/>
      <c r="NPO38" s="755"/>
      <c r="NPP38" s="755"/>
      <c r="NPQ38" s="755"/>
      <c r="NPR38" s="755"/>
      <c r="NPS38" s="755"/>
      <c r="NPT38" s="755"/>
      <c r="NPU38" s="755"/>
      <c r="NPV38" s="755"/>
      <c r="NPW38" s="755"/>
      <c r="NPX38" s="755"/>
      <c r="NPY38" s="755"/>
      <c r="NPZ38" s="755"/>
      <c r="NQA38" s="755"/>
      <c r="NQB38" s="755"/>
      <c r="NQC38" s="755"/>
      <c r="NQD38" s="755"/>
      <c r="NQE38" s="755"/>
      <c r="NQF38" s="755"/>
      <c r="NQG38" s="755"/>
      <c r="NQH38" s="755"/>
      <c r="NQI38" s="755"/>
      <c r="NQJ38" s="755"/>
      <c r="NQK38" s="755"/>
      <c r="NQL38" s="755"/>
      <c r="NQM38" s="755"/>
      <c r="NQN38" s="755"/>
      <c r="NQO38" s="755"/>
      <c r="NQP38" s="755"/>
      <c r="NQQ38" s="755"/>
      <c r="NQR38" s="755"/>
      <c r="NQS38" s="755"/>
      <c r="NQT38" s="755"/>
      <c r="NQU38" s="755"/>
      <c r="NQV38" s="755"/>
      <c r="NQW38" s="755"/>
      <c r="NQX38" s="755"/>
      <c r="NQY38" s="755"/>
      <c r="NQZ38" s="755"/>
      <c r="NRA38" s="755"/>
      <c r="NRB38" s="755"/>
      <c r="NRC38" s="755"/>
      <c r="NRD38" s="755"/>
      <c r="NRE38" s="755"/>
      <c r="NRF38" s="755"/>
      <c r="NRG38" s="755"/>
      <c r="NRH38" s="755"/>
      <c r="NRI38" s="755"/>
      <c r="NRJ38" s="755"/>
      <c r="NRK38" s="755"/>
      <c r="NRL38" s="755"/>
      <c r="NRM38" s="755"/>
      <c r="NRN38" s="755"/>
      <c r="NRO38" s="755"/>
      <c r="NRP38" s="755"/>
      <c r="NRQ38" s="755"/>
      <c r="NRR38" s="755"/>
      <c r="NRS38" s="755"/>
      <c r="NRT38" s="755"/>
      <c r="NRU38" s="755"/>
      <c r="NRV38" s="755"/>
      <c r="NRW38" s="755"/>
      <c r="NRX38" s="755"/>
      <c r="NRY38" s="755"/>
      <c r="NRZ38" s="755"/>
      <c r="NSA38" s="755"/>
      <c r="NSB38" s="755"/>
      <c r="NSC38" s="755"/>
      <c r="NSD38" s="755"/>
      <c r="NSE38" s="755"/>
      <c r="NSF38" s="755"/>
      <c r="NSG38" s="755"/>
      <c r="NSH38" s="755"/>
      <c r="NSI38" s="755"/>
      <c r="NSJ38" s="755"/>
      <c r="NSK38" s="755"/>
      <c r="NSL38" s="755"/>
      <c r="NSM38" s="755"/>
      <c r="NSN38" s="755"/>
      <c r="NSO38" s="755"/>
      <c r="NSP38" s="755"/>
      <c r="NSQ38" s="755"/>
      <c r="NSR38" s="755"/>
      <c r="NSS38" s="755"/>
      <c r="NST38" s="755"/>
      <c r="NSU38" s="755"/>
      <c r="NSV38" s="755"/>
      <c r="NSW38" s="755"/>
      <c r="NSX38" s="755"/>
      <c r="NSY38" s="755"/>
      <c r="NSZ38" s="755"/>
      <c r="NTA38" s="755"/>
      <c r="NTB38" s="755"/>
      <c r="NTC38" s="755"/>
      <c r="NTD38" s="755"/>
      <c r="NTE38" s="755"/>
      <c r="NTF38" s="755"/>
      <c r="NTG38" s="755"/>
      <c r="NTH38" s="755"/>
      <c r="NTI38" s="755"/>
      <c r="NTJ38" s="755"/>
      <c r="NTK38" s="755"/>
      <c r="NTL38" s="755"/>
      <c r="NTM38" s="755"/>
      <c r="NTN38" s="755"/>
      <c r="NTO38" s="755"/>
      <c r="NTP38" s="755"/>
      <c r="NTQ38" s="755"/>
      <c r="NTR38" s="755"/>
      <c r="NTS38" s="755"/>
      <c r="NTT38" s="755"/>
      <c r="NTU38" s="755"/>
      <c r="NTV38" s="755"/>
      <c r="NTW38" s="755"/>
      <c r="NTX38" s="755"/>
      <c r="NTY38" s="755"/>
      <c r="NTZ38" s="755"/>
      <c r="NUA38" s="755"/>
      <c r="NUB38" s="755"/>
      <c r="NUC38" s="755"/>
      <c r="NUD38" s="755"/>
      <c r="NUE38" s="755"/>
      <c r="NUF38" s="755"/>
      <c r="NUG38" s="755"/>
      <c r="NUH38" s="755"/>
      <c r="NUI38" s="755"/>
      <c r="NUJ38" s="755"/>
      <c r="NUK38" s="755"/>
      <c r="NUL38" s="755"/>
      <c r="NUM38" s="755"/>
      <c r="NUN38" s="755"/>
      <c r="NUO38" s="755"/>
      <c r="NUP38" s="755"/>
      <c r="NUQ38" s="755"/>
      <c r="NUR38" s="755"/>
      <c r="NUS38" s="755"/>
      <c r="NUT38" s="755"/>
      <c r="NUU38" s="755"/>
      <c r="NUV38" s="755"/>
      <c r="NUW38" s="755"/>
      <c r="NUX38" s="755"/>
      <c r="NUY38" s="755"/>
      <c r="NUZ38" s="755"/>
      <c r="NVA38" s="755"/>
      <c r="NVB38" s="755"/>
      <c r="NVC38" s="755"/>
      <c r="NVD38" s="755"/>
      <c r="NVE38" s="755"/>
      <c r="NVF38" s="755"/>
      <c r="NVG38" s="755"/>
      <c r="NVH38" s="755"/>
      <c r="NVI38" s="755"/>
      <c r="NVJ38" s="755"/>
      <c r="NVK38" s="755"/>
      <c r="NVL38" s="755"/>
      <c r="NVM38" s="755"/>
      <c r="NVN38" s="755"/>
      <c r="NVO38" s="755"/>
      <c r="NVP38" s="755"/>
      <c r="NVQ38" s="755"/>
      <c r="NVR38" s="755"/>
      <c r="NVS38" s="755"/>
      <c r="NVT38" s="755"/>
      <c r="NVU38" s="755"/>
      <c r="NVV38" s="755"/>
      <c r="NVW38" s="755"/>
      <c r="NVX38" s="755"/>
      <c r="NVY38" s="755"/>
      <c r="NVZ38" s="755"/>
      <c r="NWA38" s="755"/>
      <c r="NWB38" s="755"/>
      <c r="NWC38" s="755"/>
      <c r="NWD38" s="755"/>
      <c r="NWE38" s="755"/>
      <c r="NWF38" s="755"/>
      <c r="NWG38" s="755"/>
      <c r="NWH38" s="755"/>
      <c r="NWI38" s="755"/>
      <c r="NWJ38" s="755"/>
      <c r="NWK38" s="755"/>
      <c r="NWL38" s="755"/>
      <c r="NWM38" s="755"/>
      <c r="NWN38" s="755"/>
      <c r="NWO38" s="755"/>
      <c r="NWP38" s="755"/>
      <c r="NWQ38" s="755"/>
      <c r="NWR38" s="755"/>
      <c r="NWS38" s="755"/>
      <c r="NWT38" s="755"/>
      <c r="NWU38" s="755"/>
      <c r="NWV38" s="755"/>
      <c r="NWW38" s="755"/>
      <c r="NWX38" s="755"/>
      <c r="NWY38" s="755"/>
      <c r="NWZ38" s="755"/>
      <c r="NXA38" s="755"/>
      <c r="NXB38" s="755"/>
      <c r="NXC38" s="755"/>
      <c r="NXD38" s="755"/>
      <c r="NXE38" s="755"/>
      <c r="NXF38" s="755"/>
      <c r="NXG38" s="755"/>
      <c r="NXH38" s="755"/>
      <c r="NXI38" s="755"/>
      <c r="NXJ38" s="755"/>
      <c r="NXK38" s="755"/>
      <c r="NXL38" s="755"/>
      <c r="NXM38" s="755"/>
      <c r="NXN38" s="755"/>
      <c r="NXO38" s="755"/>
      <c r="NXP38" s="755"/>
      <c r="NXQ38" s="755"/>
      <c r="NXR38" s="755"/>
      <c r="NXS38" s="755"/>
      <c r="NXT38" s="755"/>
      <c r="NXU38" s="755"/>
      <c r="NXV38" s="755"/>
      <c r="NXW38" s="755"/>
      <c r="NXX38" s="755"/>
      <c r="NXY38" s="755"/>
      <c r="NXZ38" s="755"/>
      <c r="NYA38" s="755"/>
      <c r="NYB38" s="755"/>
      <c r="NYC38" s="755"/>
      <c r="NYD38" s="755"/>
      <c r="NYE38" s="755"/>
      <c r="NYF38" s="755"/>
      <c r="NYG38" s="755"/>
      <c r="NYH38" s="755"/>
      <c r="NYI38" s="755"/>
      <c r="NYJ38" s="755"/>
      <c r="NYK38" s="755"/>
      <c r="NYL38" s="755"/>
      <c r="NYM38" s="755"/>
      <c r="NYN38" s="755"/>
      <c r="NYO38" s="755"/>
      <c r="NYP38" s="755"/>
      <c r="NYQ38" s="755"/>
      <c r="NYR38" s="755"/>
      <c r="NYS38" s="755"/>
      <c r="NYT38" s="755"/>
      <c r="NYU38" s="755"/>
      <c r="NYV38" s="755"/>
      <c r="NYW38" s="755"/>
      <c r="NYX38" s="755"/>
      <c r="NYY38" s="755"/>
      <c r="NYZ38" s="755"/>
      <c r="NZA38" s="755"/>
      <c r="NZB38" s="755"/>
      <c r="NZC38" s="755"/>
      <c r="NZD38" s="755"/>
      <c r="NZE38" s="755"/>
      <c r="NZF38" s="755"/>
      <c r="NZG38" s="755"/>
      <c r="NZH38" s="755"/>
      <c r="NZI38" s="755"/>
      <c r="NZJ38" s="755"/>
      <c r="NZK38" s="755"/>
      <c r="NZL38" s="755"/>
      <c r="NZM38" s="755"/>
      <c r="NZN38" s="755"/>
      <c r="NZO38" s="755"/>
      <c r="NZP38" s="755"/>
      <c r="NZQ38" s="755"/>
      <c r="NZR38" s="755"/>
      <c r="NZS38" s="755"/>
      <c r="NZT38" s="755"/>
      <c r="NZU38" s="755"/>
      <c r="NZV38" s="755"/>
      <c r="NZW38" s="755"/>
      <c r="NZX38" s="755"/>
      <c r="NZY38" s="755"/>
      <c r="NZZ38" s="755"/>
      <c r="OAA38" s="755"/>
      <c r="OAB38" s="755"/>
      <c r="OAC38" s="755"/>
      <c r="OAD38" s="755"/>
      <c r="OAE38" s="755"/>
      <c r="OAF38" s="755"/>
      <c r="OAG38" s="755"/>
      <c r="OAH38" s="755"/>
      <c r="OAI38" s="755"/>
      <c r="OAJ38" s="755"/>
      <c r="OAK38" s="755"/>
      <c r="OAL38" s="755"/>
      <c r="OAM38" s="755"/>
      <c r="OAN38" s="755"/>
      <c r="OAO38" s="755"/>
      <c r="OAP38" s="755"/>
      <c r="OAQ38" s="755"/>
      <c r="OAR38" s="755"/>
      <c r="OAS38" s="755"/>
      <c r="OAT38" s="755"/>
      <c r="OAU38" s="755"/>
      <c r="OAV38" s="755"/>
      <c r="OAW38" s="755"/>
      <c r="OAX38" s="755"/>
      <c r="OAY38" s="755"/>
      <c r="OAZ38" s="755"/>
      <c r="OBA38" s="755"/>
      <c r="OBB38" s="755"/>
      <c r="OBC38" s="755"/>
      <c r="OBD38" s="755"/>
      <c r="OBE38" s="755"/>
      <c r="OBF38" s="755"/>
      <c r="OBG38" s="755"/>
      <c r="OBH38" s="755"/>
      <c r="OBI38" s="755"/>
      <c r="OBJ38" s="755"/>
      <c r="OBK38" s="755"/>
      <c r="OBL38" s="755"/>
      <c r="OBM38" s="755"/>
      <c r="OBN38" s="755"/>
      <c r="OBO38" s="755"/>
      <c r="OBP38" s="755"/>
      <c r="OBQ38" s="755"/>
      <c r="OBR38" s="755"/>
      <c r="OBS38" s="755"/>
      <c r="OBT38" s="755"/>
      <c r="OBU38" s="755"/>
      <c r="OBV38" s="755"/>
      <c r="OBW38" s="755"/>
      <c r="OBX38" s="755"/>
      <c r="OBY38" s="755"/>
      <c r="OBZ38" s="755"/>
      <c r="OCA38" s="755"/>
      <c r="OCB38" s="755"/>
      <c r="OCC38" s="755"/>
      <c r="OCD38" s="755"/>
      <c r="OCE38" s="755"/>
      <c r="OCF38" s="755"/>
      <c r="OCG38" s="755"/>
      <c r="OCH38" s="755"/>
      <c r="OCI38" s="755"/>
      <c r="OCJ38" s="755"/>
      <c r="OCK38" s="755"/>
      <c r="OCL38" s="755"/>
      <c r="OCM38" s="755"/>
      <c r="OCN38" s="755"/>
      <c r="OCO38" s="755"/>
      <c r="OCP38" s="755"/>
      <c r="OCQ38" s="755"/>
      <c r="OCR38" s="755"/>
      <c r="OCS38" s="755"/>
      <c r="OCT38" s="755"/>
      <c r="OCU38" s="755"/>
      <c r="OCV38" s="755"/>
      <c r="OCW38" s="755"/>
      <c r="OCX38" s="755"/>
      <c r="OCY38" s="755"/>
      <c r="OCZ38" s="755"/>
      <c r="ODA38" s="755"/>
      <c r="ODB38" s="755"/>
      <c r="ODC38" s="755"/>
      <c r="ODD38" s="755"/>
      <c r="ODE38" s="755"/>
      <c r="ODF38" s="755"/>
      <c r="ODG38" s="755"/>
      <c r="ODH38" s="755"/>
      <c r="ODI38" s="755"/>
      <c r="ODJ38" s="755"/>
      <c r="ODK38" s="755"/>
      <c r="ODL38" s="755"/>
      <c r="ODM38" s="755"/>
      <c r="ODN38" s="755"/>
      <c r="ODO38" s="755"/>
      <c r="ODP38" s="755"/>
      <c r="ODQ38" s="755"/>
      <c r="ODR38" s="755"/>
      <c r="ODS38" s="755"/>
      <c r="ODT38" s="755"/>
      <c r="ODU38" s="755"/>
      <c r="ODV38" s="755"/>
      <c r="ODW38" s="755"/>
      <c r="ODX38" s="755"/>
      <c r="ODY38" s="755"/>
      <c r="ODZ38" s="755"/>
      <c r="OEA38" s="755"/>
      <c r="OEB38" s="755"/>
      <c r="OEC38" s="755"/>
      <c r="OED38" s="755"/>
      <c r="OEE38" s="755"/>
      <c r="OEF38" s="755"/>
      <c r="OEG38" s="755"/>
      <c r="OEH38" s="755"/>
      <c r="OEI38" s="755"/>
      <c r="OEJ38" s="755"/>
      <c r="OEK38" s="755"/>
      <c r="OEL38" s="755"/>
      <c r="OEM38" s="755"/>
      <c r="OEN38" s="755"/>
      <c r="OEO38" s="755"/>
      <c r="OEP38" s="755"/>
      <c r="OEQ38" s="755"/>
      <c r="OER38" s="755"/>
      <c r="OES38" s="755"/>
      <c r="OET38" s="755"/>
      <c r="OEU38" s="755"/>
      <c r="OEV38" s="755"/>
      <c r="OEW38" s="755"/>
      <c r="OEX38" s="755"/>
      <c r="OEY38" s="755"/>
      <c r="OEZ38" s="755"/>
      <c r="OFA38" s="755"/>
      <c r="OFB38" s="755"/>
      <c r="OFC38" s="755"/>
      <c r="OFD38" s="755"/>
      <c r="OFE38" s="755"/>
      <c r="OFF38" s="755"/>
      <c r="OFG38" s="755"/>
      <c r="OFH38" s="755"/>
      <c r="OFI38" s="755"/>
      <c r="OFJ38" s="755"/>
      <c r="OFK38" s="755"/>
      <c r="OFL38" s="755"/>
      <c r="OFM38" s="755"/>
      <c r="OFN38" s="755"/>
      <c r="OFO38" s="755"/>
      <c r="OFP38" s="755"/>
      <c r="OFQ38" s="755"/>
      <c r="OFR38" s="755"/>
      <c r="OFS38" s="755"/>
      <c r="OFT38" s="755"/>
      <c r="OFU38" s="755"/>
      <c r="OFV38" s="755"/>
      <c r="OFW38" s="755"/>
      <c r="OFX38" s="755"/>
      <c r="OFY38" s="755"/>
      <c r="OFZ38" s="755"/>
      <c r="OGA38" s="755"/>
      <c r="OGB38" s="755"/>
      <c r="OGC38" s="755"/>
      <c r="OGD38" s="755"/>
      <c r="OGE38" s="755"/>
      <c r="OGF38" s="755"/>
      <c r="OGG38" s="755"/>
      <c r="OGH38" s="755"/>
      <c r="OGI38" s="755"/>
      <c r="OGJ38" s="755"/>
      <c r="OGK38" s="755"/>
      <c r="OGL38" s="755"/>
      <c r="OGM38" s="755"/>
      <c r="OGN38" s="755"/>
      <c r="OGO38" s="755"/>
      <c r="OGP38" s="755"/>
      <c r="OGQ38" s="755"/>
      <c r="OGR38" s="755"/>
      <c r="OGS38" s="755"/>
      <c r="OGT38" s="755"/>
      <c r="OGU38" s="755"/>
      <c r="OGV38" s="755"/>
      <c r="OGW38" s="755"/>
      <c r="OGX38" s="755"/>
      <c r="OGY38" s="755"/>
      <c r="OGZ38" s="755"/>
      <c r="OHA38" s="755"/>
      <c r="OHB38" s="755"/>
      <c r="OHC38" s="755"/>
      <c r="OHD38" s="755"/>
      <c r="OHE38" s="755"/>
      <c r="OHF38" s="755"/>
      <c r="OHG38" s="755"/>
      <c r="OHH38" s="755"/>
      <c r="OHI38" s="755"/>
      <c r="OHJ38" s="755"/>
      <c r="OHK38" s="755"/>
      <c r="OHL38" s="755"/>
      <c r="OHM38" s="755"/>
      <c r="OHN38" s="755"/>
      <c r="OHO38" s="755"/>
      <c r="OHP38" s="755"/>
      <c r="OHQ38" s="755"/>
      <c r="OHR38" s="755"/>
      <c r="OHS38" s="755"/>
      <c r="OHT38" s="755"/>
      <c r="OHU38" s="755"/>
      <c r="OHV38" s="755"/>
      <c r="OHW38" s="755"/>
      <c r="OHX38" s="755"/>
      <c r="OHY38" s="755"/>
      <c r="OHZ38" s="755"/>
      <c r="OIA38" s="755"/>
      <c r="OIB38" s="755"/>
      <c r="OIC38" s="755"/>
      <c r="OID38" s="755"/>
      <c r="OIE38" s="755"/>
      <c r="OIF38" s="755"/>
      <c r="OIG38" s="755"/>
      <c r="OIH38" s="755"/>
      <c r="OII38" s="755"/>
      <c r="OIJ38" s="755"/>
      <c r="OIK38" s="755"/>
      <c r="OIL38" s="755"/>
      <c r="OIM38" s="755"/>
      <c r="OIN38" s="755"/>
      <c r="OIO38" s="755"/>
      <c r="OIP38" s="755"/>
      <c r="OIQ38" s="755"/>
      <c r="OIR38" s="755"/>
      <c r="OIS38" s="755"/>
      <c r="OIT38" s="755"/>
      <c r="OIU38" s="755"/>
      <c r="OIV38" s="755"/>
      <c r="OIW38" s="755"/>
      <c r="OIX38" s="755"/>
      <c r="OIY38" s="755"/>
      <c r="OIZ38" s="755"/>
      <c r="OJA38" s="755"/>
      <c r="OJB38" s="755"/>
      <c r="OJC38" s="755"/>
      <c r="OJD38" s="755"/>
      <c r="OJE38" s="755"/>
      <c r="OJF38" s="755"/>
      <c r="OJG38" s="755"/>
      <c r="OJH38" s="755"/>
      <c r="OJI38" s="755"/>
      <c r="OJJ38" s="755"/>
      <c r="OJK38" s="755"/>
      <c r="OJL38" s="755"/>
      <c r="OJM38" s="755"/>
      <c r="OJN38" s="755"/>
      <c r="OJO38" s="755"/>
      <c r="OJP38" s="755"/>
      <c r="OJQ38" s="755"/>
      <c r="OJR38" s="755"/>
      <c r="OJS38" s="755"/>
      <c r="OJT38" s="755"/>
      <c r="OJU38" s="755"/>
      <c r="OJV38" s="755"/>
      <c r="OJW38" s="755"/>
      <c r="OJX38" s="755"/>
      <c r="OJY38" s="755"/>
      <c r="OJZ38" s="755"/>
      <c r="OKA38" s="755"/>
      <c r="OKB38" s="755"/>
      <c r="OKC38" s="755"/>
      <c r="OKD38" s="755"/>
      <c r="OKE38" s="755"/>
      <c r="OKF38" s="755"/>
      <c r="OKG38" s="755"/>
      <c r="OKH38" s="755"/>
      <c r="OKI38" s="755"/>
      <c r="OKJ38" s="755"/>
      <c r="OKK38" s="755"/>
      <c r="OKL38" s="755"/>
      <c r="OKM38" s="755"/>
      <c r="OKN38" s="755"/>
      <c r="OKO38" s="755"/>
      <c r="OKP38" s="755"/>
      <c r="OKQ38" s="755"/>
      <c r="OKR38" s="755"/>
      <c r="OKS38" s="755"/>
      <c r="OKT38" s="755"/>
      <c r="OKU38" s="755"/>
      <c r="OKV38" s="755"/>
      <c r="OKW38" s="755"/>
      <c r="OKX38" s="755"/>
      <c r="OKY38" s="755"/>
      <c r="OKZ38" s="755"/>
      <c r="OLA38" s="755"/>
      <c r="OLB38" s="755"/>
      <c r="OLC38" s="755"/>
      <c r="OLD38" s="755"/>
      <c r="OLE38" s="755"/>
      <c r="OLF38" s="755"/>
      <c r="OLG38" s="755"/>
      <c r="OLH38" s="755"/>
      <c r="OLI38" s="755"/>
      <c r="OLJ38" s="755"/>
      <c r="OLK38" s="755"/>
      <c r="OLL38" s="755"/>
      <c r="OLM38" s="755"/>
      <c r="OLN38" s="755"/>
      <c r="OLO38" s="755"/>
      <c r="OLP38" s="755"/>
      <c r="OLQ38" s="755"/>
      <c r="OLR38" s="755"/>
      <c r="OLS38" s="755"/>
      <c r="OLT38" s="755"/>
      <c r="OLU38" s="755"/>
      <c r="OLV38" s="755"/>
      <c r="OLW38" s="755"/>
      <c r="OLX38" s="755"/>
      <c r="OLY38" s="755"/>
      <c r="OLZ38" s="755"/>
      <c r="OMA38" s="755"/>
      <c r="OMB38" s="755"/>
      <c r="OMC38" s="755"/>
      <c r="OMD38" s="755"/>
      <c r="OME38" s="755"/>
      <c r="OMF38" s="755"/>
      <c r="OMG38" s="755"/>
      <c r="OMH38" s="755"/>
      <c r="OMI38" s="755"/>
      <c r="OMJ38" s="755"/>
      <c r="OMK38" s="755"/>
      <c r="OML38" s="755"/>
      <c r="OMM38" s="755"/>
      <c r="OMN38" s="755"/>
      <c r="OMO38" s="755"/>
      <c r="OMP38" s="755"/>
      <c r="OMQ38" s="755"/>
      <c r="OMR38" s="755"/>
      <c r="OMS38" s="755"/>
      <c r="OMT38" s="755"/>
      <c r="OMU38" s="755"/>
      <c r="OMV38" s="755"/>
      <c r="OMW38" s="755"/>
      <c r="OMX38" s="755"/>
      <c r="OMY38" s="755"/>
      <c r="OMZ38" s="755"/>
      <c r="ONA38" s="755"/>
      <c r="ONB38" s="755"/>
      <c r="ONC38" s="755"/>
      <c r="OND38" s="755"/>
      <c r="ONE38" s="755"/>
      <c r="ONF38" s="755"/>
      <c r="ONG38" s="755"/>
      <c r="ONH38" s="755"/>
      <c r="ONI38" s="755"/>
      <c r="ONJ38" s="755"/>
      <c r="ONK38" s="755"/>
      <c r="ONL38" s="755"/>
      <c r="ONM38" s="755"/>
      <c r="ONN38" s="755"/>
      <c r="ONO38" s="755"/>
      <c r="ONP38" s="755"/>
      <c r="ONQ38" s="755"/>
      <c r="ONR38" s="755"/>
      <c r="ONS38" s="755"/>
      <c r="ONT38" s="755"/>
      <c r="ONU38" s="755"/>
      <c r="ONV38" s="755"/>
      <c r="ONW38" s="755"/>
      <c r="ONX38" s="755"/>
      <c r="ONY38" s="755"/>
      <c r="ONZ38" s="755"/>
      <c r="OOA38" s="755"/>
      <c r="OOB38" s="755"/>
      <c r="OOC38" s="755"/>
      <c r="OOD38" s="755"/>
      <c r="OOE38" s="755"/>
      <c r="OOF38" s="755"/>
      <c r="OOG38" s="755"/>
      <c r="OOH38" s="755"/>
      <c r="OOI38" s="755"/>
      <c r="OOJ38" s="755"/>
      <c r="OOK38" s="755"/>
      <c r="OOL38" s="755"/>
      <c r="OOM38" s="755"/>
      <c r="OON38" s="755"/>
      <c r="OOO38" s="755"/>
      <c r="OOP38" s="755"/>
      <c r="OOQ38" s="755"/>
      <c r="OOR38" s="755"/>
      <c r="OOS38" s="755"/>
      <c r="OOT38" s="755"/>
      <c r="OOU38" s="755"/>
      <c r="OOV38" s="755"/>
      <c r="OOW38" s="755"/>
      <c r="OOX38" s="755"/>
      <c r="OOY38" s="755"/>
      <c r="OOZ38" s="755"/>
      <c r="OPA38" s="755"/>
      <c r="OPB38" s="755"/>
      <c r="OPC38" s="755"/>
      <c r="OPD38" s="755"/>
      <c r="OPE38" s="755"/>
      <c r="OPF38" s="755"/>
      <c r="OPG38" s="755"/>
      <c r="OPH38" s="755"/>
      <c r="OPI38" s="755"/>
      <c r="OPJ38" s="755"/>
      <c r="OPK38" s="755"/>
      <c r="OPL38" s="755"/>
      <c r="OPM38" s="755"/>
      <c r="OPN38" s="755"/>
      <c r="OPO38" s="755"/>
      <c r="OPP38" s="755"/>
      <c r="OPQ38" s="755"/>
      <c r="OPR38" s="755"/>
      <c r="OPS38" s="755"/>
      <c r="OPT38" s="755"/>
      <c r="OPU38" s="755"/>
      <c r="OPV38" s="755"/>
      <c r="OPW38" s="755"/>
      <c r="OPX38" s="755"/>
      <c r="OPY38" s="755"/>
      <c r="OPZ38" s="755"/>
      <c r="OQA38" s="755"/>
      <c r="OQB38" s="755"/>
      <c r="OQC38" s="755"/>
      <c r="OQD38" s="755"/>
      <c r="OQE38" s="755"/>
      <c r="OQF38" s="755"/>
      <c r="OQG38" s="755"/>
      <c r="OQH38" s="755"/>
      <c r="OQI38" s="755"/>
      <c r="OQJ38" s="755"/>
      <c r="OQK38" s="755"/>
      <c r="OQL38" s="755"/>
      <c r="OQM38" s="755"/>
      <c r="OQN38" s="755"/>
      <c r="OQO38" s="755"/>
      <c r="OQP38" s="755"/>
      <c r="OQQ38" s="755"/>
      <c r="OQR38" s="755"/>
      <c r="OQS38" s="755"/>
      <c r="OQT38" s="755"/>
      <c r="OQU38" s="755"/>
      <c r="OQV38" s="755"/>
      <c r="OQW38" s="755"/>
      <c r="OQX38" s="755"/>
      <c r="OQY38" s="755"/>
      <c r="OQZ38" s="755"/>
      <c r="ORA38" s="755"/>
      <c r="ORB38" s="755"/>
      <c r="ORC38" s="755"/>
      <c r="ORD38" s="755"/>
      <c r="ORE38" s="755"/>
      <c r="ORF38" s="755"/>
      <c r="ORG38" s="755"/>
      <c r="ORH38" s="755"/>
      <c r="ORI38" s="755"/>
      <c r="ORJ38" s="755"/>
      <c r="ORK38" s="755"/>
      <c r="ORL38" s="755"/>
      <c r="ORM38" s="755"/>
      <c r="ORN38" s="755"/>
      <c r="ORO38" s="755"/>
      <c r="ORP38" s="755"/>
      <c r="ORQ38" s="755"/>
      <c r="ORR38" s="755"/>
      <c r="ORS38" s="755"/>
      <c r="ORT38" s="755"/>
      <c r="ORU38" s="755"/>
      <c r="ORV38" s="755"/>
      <c r="ORW38" s="755"/>
      <c r="ORX38" s="755"/>
      <c r="ORY38" s="755"/>
      <c r="ORZ38" s="755"/>
      <c r="OSA38" s="755"/>
      <c r="OSB38" s="755"/>
      <c r="OSC38" s="755"/>
      <c r="OSD38" s="755"/>
      <c r="OSE38" s="755"/>
      <c r="OSF38" s="755"/>
      <c r="OSG38" s="755"/>
      <c r="OSH38" s="755"/>
      <c r="OSI38" s="755"/>
      <c r="OSJ38" s="755"/>
      <c r="OSK38" s="755"/>
      <c r="OSL38" s="755"/>
      <c r="OSM38" s="755"/>
      <c r="OSN38" s="755"/>
      <c r="OSO38" s="755"/>
      <c r="OSP38" s="755"/>
      <c r="OSQ38" s="755"/>
      <c r="OSR38" s="755"/>
      <c r="OSS38" s="755"/>
      <c r="OST38" s="755"/>
      <c r="OSU38" s="755"/>
      <c r="OSV38" s="755"/>
      <c r="OSW38" s="755"/>
      <c r="OSX38" s="755"/>
      <c r="OSY38" s="755"/>
      <c r="OSZ38" s="755"/>
      <c r="OTA38" s="755"/>
      <c r="OTB38" s="755"/>
      <c r="OTC38" s="755"/>
      <c r="OTD38" s="755"/>
      <c r="OTE38" s="755"/>
      <c r="OTF38" s="755"/>
      <c r="OTG38" s="755"/>
      <c r="OTH38" s="755"/>
      <c r="OTI38" s="755"/>
      <c r="OTJ38" s="755"/>
      <c r="OTK38" s="755"/>
      <c r="OTL38" s="755"/>
      <c r="OTM38" s="755"/>
      <c r="OTN38" s="755"/>
      <c r="OTO38" s="755"/>
      <c r="OTP38" s="755"/>
      <c r="OTQ38" s="755"/>
      <c r="OTR38" s="755"/>
      <c r="OTS38" s="755"/>
      <c r="OTT38" s="755"/>
      <c r="OTU38" s="755"/>
      <c r="OTV38" s="755"/>
      <c r="OTW38" s="755"/>
      <c r="OTX38" s="755"/>
      <c r="OTY38" s="755"/>
      <c r="OTZ38" s="755"/>
      <c r="OUA38" s="755"/>
      <c r="OUB38" s="755"/>
      <c r="OUC38" s="755"/>
      <c r="OUD38" s="755"/>
      <c r="OUE38" s="755"/>
      <c r="OUF38" s="755"/>
      <c r="OUG38" s="755"/>
      <c r="OUH38" s="755"/>
      <c r="OUI38" s="755"/>
      <c r="OUJ38" s="755"/>
      <c r="OUK38" s="755"/>
      <c r="OUL38" s="755"/>
      <c r="OUM38" s="755"/>
      <c r="OUN38" s="755"/>
      <c r="OUO38" s="755"/>
      <c r="OUP38" s="755"/>
      <c r="OUQ38" s="755"/>
      <c r="OUR38" s="755"/>
      <c r="OUS38" s="755"/>
      <c r="OUT38" s="755"/>
      <c r="OUU38" s="755"/>
      <c r="OUV38" s="755"/>
      <c r="OUW38" s="755"/>
      <c r="OUX38" s="755"/>
      <c r="OUY38" s="755"/>
      <c r="OUZ38" s="755"/>
      <c r="OVA38" s="755"/>
      <c r="OVB38" s="755"/>
      <c r="OVC38" s="755"/>
      <c r="OVD38" s="755"/>
      <c r="OVE38" s="755"/>
      <c r="OVF38" s="755"/>
      <c r="OVG38" s="755"/>
      <c r="OVH38" s="755"/>
      <c r="OVI38" s="755"/>
      <c r="OVJ38" s="755"/>
      <c r="OVK38" s="755"/>
      <c r="OVL38" s="755"/>
      <c r="OVM38" s="755"/>
      <c r="OVN38" s="755"/>
      <c r="OVO38" s="755"/>
      <c r="OVP38" s="755"/>
      <c r="OVQ38" s="755"/>
      <c r="OVR38" s="755"/>
      <c r="OVS38" s="755"/>
      <c r="OVT38" s="755"/>
      <c r="OVU38" s="755"/>
      <c r="OVV38" s="755"/>
      <c r="OVW38" s="755"/>
      <c r="OVX38" s="755"/>
      <c r="OVY38" s="755"/>
      <c r="OVZ38" s="755"/>
      <c r="OWA38" s="755"/>
      <c r="OWB38" s="755"/>
      <c r="OWC38" s="755"/>
      <c r="OWD38" s="755"/>
      <c r="OWE38" s="755"/>
      <c r="OWF38" s="755"/>
      <c r="OWG38" s="755"/>
      <c r="OWH38" s="755"/>
      <c r="OWI38" s="755"/>
      <c r="OWJ38" s="755"/>
      <c r="OWK38" s="755"/>
      <c r="OWL38" s="755"/>
      <c r="OWM38" s="755"/>
      <c r="OWN38" s="755"/>
      <c r="OWO38" s="755"/>
      <c r="OWP38" s="755"/>
      <c r="OWQ38" s="755"/>
      <c r="OWR38" s="755"/>
      <c r="OWS38" s="755"/>
      <c r="OWT38" s="755"/>
      <c r="OWU38" s="755"/>
      <c r="OWV38" s="755"/>
      <c r="OWW38" s="755"/>
      <c r="OWX38" s="755"/>
      <c r="OWY38" s="755"/>
      <c r="OWZ38" s="755"/>
      <c r="OXA38" s="755"/>
      <c r="OXB38" s="755"/>
      <c r="OXC38" s="755"/>
      <c r="OXD38" s="755"/>
      <c r="OXE38" s="755"/>
      <c r="OXF38" s="755"/>
      <c r="OXG38" s="755"/>
      <c r="OXH38" s="755"/>
      <c r="OXI38" s="755"/>
      <c r="OXJ38" s="755"/>
      <c r="OXK38" s="755"/>
      <c r="OXL38" s="755"/>
      <c r="OXM38" s="755"/>
      <c r="OXN38" s="755"/>
      <c r="OXO38" s="755"/>
      <c r="OXP38" s="755"/>
      <c r="OXQ38" s="755"/>
      <c r="OXR38" s="755"/>
      <c r="OXS38" s="755"/>
      <c r="OXT38" s="755"/>
      <c r="OXU38" s="755"/>
      <c r="OXV38" s="755"/>
      <c r="OXW38" s="755"/>
      <c r="OXX38" s="755"/>
      <c r="OXY38" s="755"/>
      <c r="OXZ38" s="755"/>
      <c r="OYA38" s="755"/>
      <c r="OYB38" s="755"/>
      <c r="OYC38" s="755"/>
      <c r="OYD38" s="755"/>
      <c r="OYE38" s="755"/>
      <c r="OYF38" s="755"/>
      <c r="OYG38" s="755"/>
      <c r="OYH38" s="755"/>
      <c r="OYI38" s="755"/>
      <c r="OYJ38" s="755"/>
      <c r="OYK38" s="755"/>
      <c r="OYL38" s="755"/>
      <c r="OYM38" s="755"/>
      <c r="OYN38" s="755"/>
      <c r="OYO38" s="755"/>
      <c r="OYP38" s="755"/>
      <c r="OYQ38" s="755"/>
      <c r="OYR38" s="755"/>
      <c r="OYS38" s="755"/>
      <c r="OYT38" s="755"/>
      <c r="OYU38" s="755"/>
      <c r="OYV38" s="755"/>
      <c r="OYW38" s="755"/>
      <c r="OYX38" s="755"/>
      <c r="OYY38" s="755"/>
      <c r="OYZ38" s="755"/>
      <c r="OZA38" s="755"/>
      <c r="OZB38" s="755"/>
      <c r="OZC38" s="755"/>
      <c r="OZD38" s="755"/>
      <c r="OZE38" s="755"/>
      <c r="OZF38" s="755"/>
      <c r="OZG38" s="755"/>
      <c r="OZH38" s="755"/>
      <c r="OZI38" s="755"/>
      <c r="OZJ38" s="755"/>
      <c r="OZK38" s="755"/>
      <c r="OZL38" s="755"/>
      <c r="OZM38" s="755"/>
      <c r="OZN38" s="755"/>
      <c r="OZO38" s="755"/>
      <c r="OZP38" s="755"/>
      <c r="OZQ38" s="755"/>
      <c r="OZR38" s="755"/>
      <c r="OZS38" s="755"/>
      <c r="OZT38" s="755"/>
      <c r="OZU38" s="755"/>
      <c r="OZV38" s="755"/>
      <c r="OZW38" s="755"/>
      <c r="OZX38" s="755"/>
      <c r="OZY38" s="755"/>
      <c r="OZZ38" s="755"/>
      <c r="PAA38" s="755"/>
      <c r="PAB38" s="755"/>
      <c r="PAC38" s="755"/>
      <c r="PAD38" s="755"/>
      <c r="PAE38" s="755"/>
      <c r="PAF38" s="755"/>
      <c r="PAG38" s="755"/>
      <c r="PAH38" s="755"/>
      <c r="PAI38" s="755"/>
      <c r="PAJ38" s="755"/>
      <c r="PAK38" s="755"/>
      <c r="PAL38" s="755"/>
      <c r="PAM38" s="755"/>
      <c r="PAN38" s="755"/>
      <c r="PAO38" s="755"/>
      <c r="PAP38" s="755"/>
      <c r="PAQ38" s="755"/>
      <c r="PAR38" s="755"/>
      <c r="PAS38" s="755"/>
      <c r="PAT38" s="755"/>
      <c r="PAU38" s="755"/>
      <c r="PAV38" s="755"/>
      <c r="PAW38" s="755"/>
      <c r="PAX38" s="755"/>
      <c r="PAY38" s="755"/>
      <c r="PAZ38" s="755"/>
      <c r="PBA38" s="755"/>
      <c r="PBB38" s="755"/>
      <c r="PBC38" s="755"/>
      <c r="PBD38" s="755"/>
      <c r="PBE38" s="755"/>
      <c r="PBF38" s="755"/>
      <c r="PBG38" s="755"/>
      <c r="PBH38" s="755"/>
      <c r="PBI38" s="755"/>
      <c r="PBJ38" s="755"/>
      <c r="PBK38" s="755"/>
      <c r="PBL38" s="755"/>
      <c r="PBM38" s="755"/>
      <c r="PBN38" s="755"/>
      <c r="PBO38" s="755"/>
      <c r="PBP38" s="755"/>
      <c r="PBQ38" s="755"/>
      <c r="PBR38" s="755"/>
      <c r="PBS38" s="755"/>
      <c r="PBT38" s="755"/>
      <c r="PBU38" s="755"/>
      <c r="PBV38" s="755"/>
      <c r="PBW38" s="755"/>
      <c r="PBX38" s="755"/>
      <c r="PBY38" s="755"/>
      <c r="PBZ38" s="755"/>
      <c r="PCA38" s="755"/>
      <c r="PCB38" s="755"/>
      <c r="PCC38" s="755"/>
      <c r="PCD38" s="755"/>
      <c r="PCE38" s="755"/>
      <c r="PCF38" s="755"/>
      <c r="PCG38" s="755"/>
      <c r="PCH38" s="755"/>
      <c r="PCI38" s="755"/>
      <c r="PCJ38" s="755"/>
      <c r="PCK38" s="755"/>
      <c r="PCL38" s="755"/>
      <c r="PCM38" s="755"/>
      <c r="PCN38" s="755"/>
      <c r="PCO38" s="755"/>
      <c r="PCP38" s="755"/>
      <c r="PCQ38" s="755"/>
      <c r="PCR38" s="755"/>
      <c r="PCS38" s="755"/>
      <c r="PCT38" s="755"/>
      <c r="PCU38" s="755"/>
      <c r="PCV38" s="755"/>
      <c r="PCW38" s="755"/>
      <c r="PCX38" s="755"/>
      <c r="PCY38" s="755"/>
      <c r="PCZ38" s="755"/>
      <c r="PDA38" s="755"/>
      <c r="PDB38" s="755"/>
      <c r="PDC38" s="755"/>
      <c r="PDD38" s="755"/>
      <c r="PDE38" s="755"/>
      <c r="PDF38" s="755"/>
      <c r="PDG38" s="755"/>
      <c r="PDH38" s="755"/>
      <c r="PDI38" s="755"/>
      <c r="PDJ38" s="755"/>
      <c r="PDK38" s="755"/>
      <c r="PDL38" s="755"/>
      <c r="PDM38" s="755"/>
      <c r="PDN38" s="755"/>
      <c r="PDO38" s="755"/>
      <c r="PDP38" s="755"/>
      <c r="PDQ38" s="755"/>
      <c r="PDR38" s="755"/>
      <c r="PDS38" s="755"/>
      <c r="PDT38" s="755"/>
      <c r="PDU38" s="755"/>
      <c r="PDV38" s="755"/>
      <c r="PDW38" s="755"/>
      <c r="PDX38" s="755"/>
      <c r="PDY38" s="755"/>
      <c r="PDZ38" s="755"/>
      <c r="PEA38" s="755"/>
      <c r="PEB38" s="755"/>
      <c r="PEC38" s="755"/>
      <c r="PED38" s="755"/>
      <c r="PEE38" s="755"/>
      <c r="PEF38" s="755"/>
      <c r="PEG38" s="755"/>
      <c r="PEH38" s="755"/>
      <c r="PEI38" s="755"/>
      <c r="PEJ38" s="755"/>
      <c r="PEK38" s="755"/>
      <c r="PEL38" s="755"/>
      <c r="PEM38" s="755"/>
      <c r="PEN38" s="755"/>
      <c r="PEO38" s="755"/>
      <c r="PEP38" s="755"/>
      <c r="PEQ38" s="755"/>
      <c r="PER38" s="755"/>
      <c r="PES38" s="755"/>
      <c r="PET38" s="755"/>
      <c r="PEU38" s="755"/>
      <c r="PEV38" s="755"/>
      <c r="PEW38" s="755"/>
      <c r="PEX38" s="755"/>
      <c r="PEY38" s="755"/>
      <c r="PEZ38" s="755"/>
      <c r="PFA38" s="755"/>
      <c r="PFB38" s="755"/>
      <c r="PFC38" s="755"/>
      <c r="PFD38" s="755"/>
      <c r="PFE38" s="755"/>
      <c r="PFF38" s="755"/>
      <c r="PFG38" s="755"/>
      <c r="PFH38" s="755"/>
      <c r="PFI38" s="755"/>
      <c r="PFJ38" s="755"/>
      <c r="PFK38" s="755"/>
      <c r="PFL38" s="755"/>
      <c r="PFM38" s="755"/>
      <c r="PFN38" s="755"/>
      <c r="PFO38" s="755"/>
      <c r="PFP38" s="755"/>
      <c r="PFQ38" s="755"/>
      <c r="PFR38" s="755"/>
      <c r="PFS38" s="755"/>
      <c r="PFT38" s="755"/>
      <c r="PFU38" s="755"/>
      <c r="PFV38" s="755"/>
      <c r="PFW38" s="755"/>
      <c r="PFX38" s="755"/>
      <c r="PFY38" s="755"/>
      <c r="PFZ38" s="755"/>
      <c r="PGA38" s="755"/>
      <c r="PGB38" s="755"/>
      <c r="PGC38" s="755"/>
      <c r="PGD38" s="755"/>
      <c r="PGE38" s="755"/>
      <c r="PGF38" s="755"/>
      <c r="PGG38" s="755"/>
      <c r="PGH38" s="755"/>
      <c r="PGI38" s="755"/>
      <c r="PGJ38" s="755"/>
      <c r="PGK38" s="755"/>
      <c r="PGL38" s="755"/>
      <c r="PGM38" s="755"/>
      <c r="PGN38" s="755"/>
      <c r="PGO38" s="755"/>
      <c r="PGP38" s="755"/>
      <c r="PGQ38" s="755"/>
      <c r="PGR38" s="755"/>
      <c r="PGS38" s="755"/>
      <c r="PGT38" s="755"/>
      <c r="PGU38" s="755"/>
      <c r="PGV38" s="755"/>
      <c r="PGW38" s="755"/>
      <c r="PGX38" s="755"/>
      <c r="PGY38" s="755"/>
      <c r="PGZ38" s="755"/>
      <c r="PHA38" s="755"/>
      <c r="PHB38" s="755"/>
      <c r="PHC38" s="755"/>
      <c r="PHD38" s="755"/>
      <c r="PHE38" s="755"/>
      <c r="PHF38" s="755"/>
      <c r="PHG38" s="755"/>
      <c r="PHH38" s="755"/>
      <c r="PHI38" s="755"/>
      <c r="PHJ38" s="755"/>
      <c r="PHK38" s="755"/>
      <c r="PHL38" s="755"/>
      <c r="PHM38" s="755"/>
      <c r="PHN38" s="755"/>
      <c r="PHO38" s="755"/>
      <c r="PHP38" s="755"/>
      <c r="PHQ38" s="755"/>
      <c r="PHR38" s="755"/>
      <c r="PHS38" s="755"/>
      <c r="PHT38" s="755"/>
      <c r="PHU38" s="755"/>
      <c r="PHV38" s="755"/>
      <c r="PHW38" s="755"/>
      <c r="PHX38" s="755"/>
      <c r="PHY38" s="755"/>
      <c r="PHZ38" s="755"/>
      <c r="PIA38" s="755"/>
      <c r="PIB38" s="755"/>
      <c r="PIC38" s="755"/>
      <c r="PID38" s="755"/>
      <c r="PIE38" s="755"/>
      <c r="PIF38" s="755"/>
      <c r="PIG38" s="755"/>
      <c r="PIH38" s="755"/>
      <c r="PII38" s="755"/>
      <c r="PIJ38" s="755"/>
      <c r="PIK38" s="755"/>
      <c r="PIL38" s="755"/>
      <c r="PIM38" s="755"/>
      <c r="PIN38" s="755"/>
      <c r="PIO38" s="755"/>
      <c r="PIP38" s="755"/>
      <c r="PIQ38" s="755"/>
      <c r="PIR38" s="755"/>
      <c r="PIS38" s="755"/>
      <c r="PIT38" s="755"/>
      <c r="PIU38" s="755"/>
      <c r="PIV38" s="755"/>
      <c r="PIW38" s="755"/>
      <c r="PIX38" s="755"/>
      <c r="PIY38" s="755"/>
      <c r="PIZ38" s="755"/>
      <c r="PJA38" s="755"/>
      <c r="PJB38" s="755"/>
      <c r="PJC38" s="755"/>
      <c r="PJD38" s="755"/>
      <c r="PJE38" s="755"/>
      <c r="PJF38" s="755"/>
      <c r="PJG38" s="755"/>
      <c r="PJH38" s="755"/>
      <c r="PJI38" s="755"/>
      <c r="PJJ38" s="755"/>
      <c r="PJK38" s="755"/>
      <c r="PJL38" s="755"/>
      <c r="PJM38" s="755"/>
      <c r="PJN38" s="755"/>
      <c r="PJO38" s="755"/>
      <c r="PJP38" s="755"/>
      <c r="PJQ38" s="755"/>
      <c r="PJR38" s="755"/>
      <c r="PJS38" s="755"/>
      <c r="PJT38" s="755"/>
      <c r="PJU38" s="755"/>
      <c r="PJV38" s="755"/>
      <c r="PJW38" s="755"/>
      <c r="PJX38" s="755"/>
      <c r="PJY38" s="755"/>
      <c r="PJZ38" s="755"/>
      <c r="PKA38" s="755"/>
      <c r="PKB38" s="755"/>
      <c r="PKC38" s="755"/>
      <c r="PKD38" s="755"/>
      <c r="PKE38" s="755"/>
      <c r="PKF38" s="755"/>
      <c r="PKG38" s="755"/>
      <c r="PKH38" s="755"/>
      <c r="PKI38" s="755"/>
      <c r="PKJ38" s="755"/>
      <c r="PKK38" s="755"/>
      <c r="PKL38" s="755"/>
      <c r="PKM38" s="755"/>
      <c r="PKN38" s="755"/>
      <c r="PKO38" s="755"/>
      <c r="PKP38" s="755"/>
      <c r="PKQ38" s="755"/>
      <c r="PKR38" s="755"/>
      <c r="PKS38" s="755"/>
      <c r="PKT38" s="755"/>
      <c r="PKU38" s="755"/>
      <c r="PKV38" s="755"/>
      <c r="PKW38" s="755"/>
      <c r="PKX38" s="755"/>
      <c r="PKY38" s="755"/>
      <c r="PKZ38" s="755"/>
      <c r="PLA38" s="755"/>
      <c r="PLB38" s="755"/>
      <c r="PLC38" s="755"/>
      <c r="PLD38" s="755"/>
      <c r="PLE38" s="755"/>
      <c r="PLF38" s="755"/>
      <c r="PLG38" s="755"/>
      <c r="PLH38" s="755"/>
      <c r="PLI38" s="755"/>
      <c r="PLJ38" s="755"/>
      <c r="PLK38" s="755"/>
      <c r="PLL38" s="755"/>
      <c r="PLM38" s="755"/>
      <c r="PLN38" s="755"/>
      <c r="PLO38" s="755"/>
      <c r="PLP38" s="755"/>
      <c r="PLQ38" s="755"/>
      <c r="PLR38" s="755"/>
      <c r="PLS38" s="755"/>
      <c r="PLT38" s="755"/>
      <c r="PLU38" s="755"/>
      <c r="PLV38" s="755"/>
      <c r="PLW38" s="755"/>
      <c r="PLX38" s="755"/>
      <c r="PLY38" s="755"/>
      <c r="PLZ38" s="755"/>
      <c r="PMA38" s="755"/>
      <c r="PMB38" s="755"/>
      <c r="PMC38" s="755"/>
      <c r="PMD38" s="755"/>
      <c r="PME38" s="755"/>
      <c r="PMF38" s="755"/>
      <c r="PMG38" s="755"/>
      <c r="PMH38" s="755"/>
      <c r="PMI38" s="755"/>
      <c r="PMJ38" s="755"/>
      <c r="PMK38" s="755"/>
      <c r="PML38" s="755"/>
      <c r="PMM38" s="755"/>
      <c r="PMN38" s="755"/>
      <c r="PMO38" s="755"/>
      <c r="PMP38" s="755"/>
      <c r="PMQ38" s="755"/>
      <c r="PMR38" s="755"/>
      <c r="PMS38" s="755"/>
      <c r="PMT38" s="755"/>
      <c r="PMU38" s="755"/>
      <c r="PMV38" s="755"/>
      <c r="PMW38" s="755"/>
      <c r="PMX38" s="755"/>
      <c r="PMY38" s="755"/>
      <c r="PMZ38" s="755"/>
      <c r="PNA38" s="755"/>
      <c r="PNB38" s="755"/>
      <c r="PNC38" s="755"/>
      <c r="PND38" s="755"/>
      <c r="PNE38" s="755"/>
      <c r="PNF38" s="755"/>
      <c r="PNG38" s="755"/>
      <c r="PNH38" s="755"/>
      <c r="PNI38" s="755"/>
      <c r="PNJ38" s="755"/>
      <c r="PNK38" s="755"/>
      <c r="PNL38" s="755"/>
      <c r="PNM38" s="755"/>
      <c r="PNN38" s="755"/>
      <c r="PNO38" s="755"/>
      <c r="PNP38" s="755"/>
      <c r="PNQ38" s="755"/>
      <c r="PNR38" s="755"/>
      <c r="PNS38" s="755"/>
      <c r="PNT38" s="755"/>
      <c r="PNU38" s="755"/>
      <c r="PNV38" s="755"/>
      <c r="PNW38" s="755"/>
      <c r="PNX38" s="755"/>
      <c r="PNY38" s="755"/>
      <c r="PNZ38" s="755"/>
      <c r="POA38" s="755"/>
      <c r="POB38" s="755"/>
      <c r="POC38" s="755"/>
      <c r="POD38" s="755"/>
      <c r="POE38" s="755"/>
      <c r="POF38" s="755"/>
      <c r="POG38" s="755"/>
      <c r="POH38" s="755"/>
      <c r="POI38" s="755"/>
      <c r="POJ38" s="755"/>
      <c r="POK38" s="755"/>
      <c r="POL38" s="755"/>
      <c r="POM38" s="755"/>
      <c r="PON38" s="755"/>
      <c r="POO38" s="755"/>
      <c r="POP38" s="755"/>
      <c r="POQ38" s="755"/>
      <c r="POR38" s="755"/>
      <c r="POS38" s="755"/>
      <c r="POT38" s="755"/>
      <c r="POU38" s="755"/>
      <c r="POV38" s="755"/>
      <c r="POW38" s="755"/>
      <c r="POX38" s="755"/>
      <c r="POY38" s="755"/>
      <c r="POZ38" s="755"/>
      <c r="PPA38" s="755"/>
      <c r="PPB38" s="755"/>
      <c r="PPC38" s="755"/>
      <c r="PPD38" s="755"/>
      <c r="PPE38" s="755"/>
      <c r="PPF38" s="755"/>
      <c r="PPG38" s="755"/>
      <c r="PPH38" s="755"/>
      <c r="PPI38" s="755"/>
      <c r="PPJ38" s="755"/>
      <c r="PPK38" s="755"/>
      <c r="PPL38" s="755"/>
      <c r="PPM38" s="755"/>
      <c r="PPN38" s="755"/>
      <c r="PPO38" s="755"/>
      <c r="PPP38" s="755"/>
      <c r="PPQ38" s="755"/>
      <c r="PPR38" s="755"/>
      <c r="PPS38" s="755"/>
      <c r="PPT38" s="755"/>
      <c r="PPU38" s="755"/>
      <c r="PPV38" s="755"/>
      <c r="PPW38" s="755"/>
      <c r="PPX38" s="755"/>
      <c r="PPY38" s="755"/>
      <c r="PPZ38" s="755"/>
      <c r="PQA38" s="755"/>
      <c r="PQB38" s="755"/>
      <c r="PQC38" s="755"/>
      <c r="PQD38" s="755"/>
      <c r="PQE38" s="755"/>
      <c r="PQF38" s="755"/>
      <c r="PQG38" s="755"/>
      <c r="PQH38" s="755"/>
      <c r="PQI38" s="755"/>
      <c r="PQJ38" s="755"/>
      <c r="PQK38" s="755"/>
      <c r="PQL38" s="755"/>
      <c r="PQM38" s="755"/>
      <c r="PQN38" s="755"/>
      <c r="PQO38" s="755"/>
      <c r="PQP38" s="755"/>
      <c r="PQQ38" s="755"/>
      <c r="PQR38" s="755"/>
      <c r="PQS38" s="755"/>
      <c r="PQT38" s="755"/>
      <c r="PQU38" s="755"/>
      <c r="PQV38" s="755"/>
      <c r="PQW38" s="755"/>
      <c r="PQX38" s="755"/>
      <c r="PQY38" s="755"/>
      <c r="PQZ38" s="755"/>
      <c r="PRA38" s="755"/>
      <c r="PRB38" s="755"/>
      <c r="PRC38" s="755"/>
      <c r="PRD38" s="755"/>
      <c r="PRE38" s="755"/>
      <c r="PRF38" s="755"/>
      <c r="PRG38" s="755"/>
      <c r="PRH38" s="755"/>
      <c r="PRI38" s="755"/>
      <c r="PRJ38" s="755"/>
      <c r="PRK38" s="755"/>
      <c r="PRL38" s="755"/>
      <c r="PRM38" s="755"/>
      <c r="PRN38" s="755"/>
      <c r="PRO38" s="755"/>
      <c r="PRP38" s="755"/>
      <c r="PRQ38" s="755"/>
      <c r="PRR38" s="755"/>
      <c r="PRS38" s="755"/>
      <c r="PRT38" s="755"/>
      <c r="PRU38" s="755"/>
      <c r="PRV38" s="755"/>
      <c r="PRW38" s="755"/>
      <c r="PRX38" s="755"/>
      <c r="PRY38" s="755"/>
      <c r="PRZ38" s="755"/>
      <c r="PSA38" s="755"/>
      <c r="PSB38" s="755"/>
      <c r="PSC38" s="755"/>
      <c r="PSD38" s="755"/>
      <c r="PSE38" s="755"/>
      <c r="PSF38" s="755"/>
      <c r="PSG38" s="755"/>
      <c r="PSH38" s="755"/>
      <c r="PSI38" s="755"/>
      <c r="PSJ38" s="755"/>
      <c r="PSK38" s="755"/>
      <c r="PSL38" s="755"/>
      <c r="PSM38" s="755"/>
      <c r="PSN38" s="755"/>
      <c r="PSO38" s="755"/>
      <c r="PSP38" s="755"/>
      <c r="PSQ38" s="755"/>
      <c r="PSR38" s="755"/>
      <c r="PSS38" s="755"/>
      <c r="PST38" s="755"/>
      <c r="PSU38" s="755"/>
      <c r="PSV38" s="755"/>
      <c r="PSW38" s="755"/>
      <c r="PSX38" s="755"/>
      <c r="PSY38" s="755"/>
      <c r="PSZ38" s="755"/>
      <c r="PTA38" s="755"/>
      <c r="PTB38" s="755"/>
      <c r="PTC38" s="755"/>
      <c r="PTD38" s="755"/>
      <c r="PTE38" s="755"/>
      <c r="PTF38" s="755"/>
      <c r="PTG38" s="755"/>
      <c r="PTH38" s="755"/>
      <c r="PTI38" s="755"/>
      <c r="PTJ38" s="755"/>
      <c r="PTK38" s="755"/>
      <c r="PTL38" s="755"/>
      <c r="PTM38" s="755"/>
      <c r="PTN38" s="755"/>
      <c r="PTO38" s="755"/>
      <c r="PTP38" s="755"/>
      <c r="PTQ38" s="755"/>
      <c r="PTR38" s="755"/>
      <c r="PTS38" s="755"/>
      <c r="PTT38" s="755"/>
      <c r="PTU38" s="755"/>
      <c r="PTV38" s="755"/>
      <c r="PTW38" s="755"/>
      <c r="PTX38" s="755"/>
      <c r="PTY38" s="755"/>
      <c r="PTZ38" s="755"/>
      <c r="PUA38" s="755"/>
      <c r="PUB38" s="755"/>
      <c r="PUC38" s="755"/>
      <c r="PUD38" s="755"/>
      <c r="PUE38" s="755"/>
      <c r="PUF38" s="755"/>
      <c r="PUG38" s="755"/>
      <c r="PUH38" s="755"/>
      <c r="PUI38" s="755"/>
      <c r="PUJ38" s="755"/>
      <c r="PUK38" s="755"/>
      <c r="PUL38" s="755"/>
      <c r="PUM38" s="755"/>
      <c r="PUN38" s="755"/>
      <c r="PUO38" s="755"/>
      <c r="PUP38" s="755"/>
      <c r="PUQ38" s="755"/>
      <c r="PUR38" s="755"/>
      <c r="PUS38" s="755"/>
      <c r="PUT38" s="755"/>
      <c r="PUU38" s="755"/>
      <c r="PUV38" s="755"/>
      <c r="PUW38" s="755"/>
      <c r="PUX38" s="755"/>
      <c r="PUY38" s="755"/>
      <c r="PUZ38" s="755"/>
      <c r="PVA38" s="755"/>
      <c r="PVB38" s="755"/>
      <c r="PVC38" s="755"/>
      <c r="PVD38" s="755"/>
      <c r="PVE38" s="755"/>
      <c r="PVF38" s="755"/>
      <c r="PVG38" s="755"/>
      <c r="PVH38" s="755"/>
      <c r="PVI38" s="755"/>
      <c r="PVJ38" s="755"/>
      <c r="PVK38" s="755"/>
      <c r="PVL38" s="755"/>
      <c r="PVM38" s="755"/>
      <c r="PVN38" s="755"/>
      <c r="PVO38" s="755"/>
      <c r="PVP38" s="755"/>
      <c r="PVQ38" s="755"/>
      <c r="PVR38" s="755"/>
      <c r="PVS38" s="755"/>
      <c r="PVT38" s="755"/>
      <c r="PVU38" s="755"/>
      <c r="PVV38" s="755"/>
      <c r="PVW38" s="755"/>
      <c r="PVX38" s="755"/>
      <c r="PVY38" s="755"/>
      <c r="PVZ38" s="755"/>
      <c r="PWA38" s="755"/>
      <c r="PWB38" s="755"/>
      <c r="PWC38" s="755"/>
      <c r="PWD38" s="755"/>
      <c r="PWE38" s="755"/>
      <c r="PWF38" s="755"/>
      <c r="PWG38" s="755"/>
      <c r="PWH38" s="755"/>
      <c r="PWI38" s="755"/>
      <c r="PWJ38" s="755"/>
      <c r="PWK38" s="755"/>
      <c r="PWL38" s="755"/>
      <c r="PWM38" s="755"/>
      <c r="PWN38" s="755"/>
      <c r="PWO38" s="755"/>
      <c r="PWP38" s="755"/>
      <c r="PWQ38" s="755"/>
      <c r="PWR38" s="755"/>
      <c r="PWS38" s="755"/>
      <c r="PWT38" s="755"/>
      <c r="PWU38" s="755"/>
      <c r="PWV38" s="755"/>
      <c r="PWW38" s="755"/>
      <c r="PWX38" s="755"/>
      <c r="PWY38" s="755"/>
      <c r="PWZ38" s="755"/>
      <c r="PXA38" s="755"/>
      <c r="PXB38" s="755"/>
      <c r="PXC38" s="755"/>
      <c r="PXD38" s="755"/>
      <c r="PXE38" s="755"/>
      <c r="PXF38" s="755"/>
      <c r="PXG38" s="755"/>
      <c r="PXH38" s="755"/>
      <c r="PXI38" s="755"/>
      <c r="PXJ38" s="755"/>
      <c r="PXK38" s="755"/>
      <c r="PXL38" s="755"/>
      <c r="PXM38" s="755"/>
      <c r="PXN38" s="755"/>
      <c r="PXO38" s="755"/>
      <c r="PXP38" s="755"/>
      <c r="PXQ38" s="755"/>
      <c r="PXR38" s="755"/>
      <c r="PXS38" s="755"/>
      <c r="PXT38" s="755"/>
      <c r="PXU38" s="755"/>
      <c r="PXV38" s="755"/>
      <c r="PXW38" s="755"/>
      <c r="PXX38" s="755"/>
      <c r="PXY38" s="755"/>
      <c r="PXZ38" s="755"/>
      <c r="PYA38" s="755"/>
      <c r="PYB38" s="755"/>
      <c r="PYC38" s="755"/>
      <c r="PYD38" s="755"/>
      <c r="PYE38" s="755"/>
      <c r="PYF38" s="755"/>
      <c r="PYG38" s="755"/>
      <c r="PYH38" s="755"/>
      <c r="PYI38" s="755"/>
      <c r="PYJ38" s="755"/>
      <c r="PYK38" s="755"/>
      <c r="PYL38" s="755"/>
      <c r="PYM38" s="755"/>
      <c r="PYN38" s="755"/>
      <c r="PYO38" s="755"/>
      <c r="PYP38" s="755"/>
      <c r="PYQ38" s="755"/>
      <c r="PYR38" s="755"/>
      <c r="PYS38" s="755"/>
      <c r="PYT38" s="755"/>
      <c r="PYU38" s="755"/>
      <c r="PYV38" s="755"/>
      <c r="PYW38" s="755"/>
      <c r="PYX38" s="755"/>
      <c r="PYY38" s="755"/>
      <c r="PYZ38" s="755"/>
      <c r="PZA38" s="755"/>
      <c r="PZB38" s="755"/>
      <c r="PZC38" s="755"/>
      <c r="PZD38" s="755"/>
      <c r="PZE38" s="755"/>
      <c r="PZF38" s="755"/>
      <c r="PZG38" s="755"/>
      <c r="PZH38" s="755"/>
      <c r="PZI38" s="755"/>
      <c r="PZJ38" s="755"/>
      <c r="PZK38" s="755"/>
      <c r="PZL38" s="755"/>
      <c r="PZM38" s="755"/>
      <c r="PZN38" s="755"/>
      <c r="PZO38" s="755"/>
      <c r="PZP38" s="755"/>
      <c r="PZQ38" s="755"/>
      <c r="PZR38" s="755"/>
      <c r="PZS38" s="755"/>
      <c r="PZT38" s="755"/>
      <c r="PZU38" s="755"/>
      <c r="PZV38" s="755"/>
      <c r="PZW38" s="755"/>
      <c r="PZX38" s="755"/>
      <c r="PZY38" s="755"/>
      <c r="PZZ38" s="755"/>
      <c r="QAA38" s="755"/>
      <c r="QAB38" s="755"/>
      <c r="QAC38" s="755"/>
      <c r="QAD38" s="755"/>
      <c r="QAE38" s="755"/>
      <c r="QAF38" s="755"/>
      <c r="QAG38" s="755"/>
      <c r="QAH38" s="755"/>
      <c r="QAI38" s="755"/>
      <c r="QAJ38" s="755"/>
      <c r="QAK38" s="755"/>
      <c r="QAL38" s="755"/>
      <c r="QAM38" s="755"/>
      <c r="QAN38" s="755"/>
      <c r="QAO38" s="755"/>
      <c r="QAP38" s="755"/>
      <c r="QAQ38" s="755"/>
      <c r="QAR38" s="755"/>
      <c r="QAS38" s="755"/>
      <c r="QAT38" s="755"/>
      <c r="QAU38" s="755"/>
      <c r="QAV38" s="755"/>
      <c r="QAW38" s="755"/>
      <c r="QAX38" s="755"/>
      <c r="QAY38" s="755"/>
      <c r="QAZ38" s="755"/>
      <c r="QBA38" s="755"/>
      <c r="QBB38" s="755"/>
      <c r="QBC38" s="755"/>
      <c r="QBD38" s="755"/>
      <c r="QBE38" s="755"/>
      <c r="QBF38" s="755"/>
      <c r="QBG38" s="755"/>
      <c r="QBH38" s="755"/>
      <c r="QBI38" s="755"/>
      <c r="QBJ38" s="755"/>
      <c r="QBK38" s="755"/>
      <c r="QBL38" s="755"/>
      <c r="QBM38" s="755"/>
      <c r="QBN38" s="755"/>
      <c r="QBO38" s="755"/>
      <c r="QBP38" s="755"/>
      <c r="QBQ38" s="755"/>
      <c r="QBR38" s="755"/>
      <c r="QBS38" s="755"/>
      <c r="QBT38" s="755"/>
      <c r="QBU38" s="755"/>
      <c r="QBV38" s="755"/>
      <c r="QBW38" s="755"/>
      <c r="QBX38" s="755"/>
      <c r="QBY38" s="755"/>
      <c r="QBZ38" s="755"/>
      <c r="QCA38" s="755"/>
      <c r="QCB38" s="755"/>
      <c r="QCC38" s="755"/>
      <c r="QCD38" s="755"/>
      <c r="QCE38" s="755"/>
      <c r="QCF38" s="755"/>
      <c r="QCG38" s="755"/>
      <c r="QCH38" s="755"/>
      <c r="QCI38" s="755"/>
      <c r="QCJ38" s="755"/>
      <c r="QCK38" s="755"/>
      <c r="QCL38" s="755"/>
      <c r="QCM38" s="755"/>
      <c r="QCN38" s="755"/>
      <c r="QCO38" s="755"/>
      <c r="QCP38" s="755"/>
      <c r="QCQ38" s="755"/>
      <c r="QCR38" s="755"/>
      <c r="QCS38" s="755"/>
      <c r="QCT38" s="755"/>
      <c r="QCU38" s="755"/>
      <c r="QCV38" s="755"/>
      <c r="QCW38" s="755"/>
      <c r="QCX38" s="755"/>
      <c r="QCY38" s="755"/>
      <c r="QCZ38" s="755"/>
      <c r="QDA38" s="755"/>
      <c r="QDB38" s="755"/>
      <c r="QDC38" s="755"/>
      <c r="QDD38" s="755"/>
      <c r="QDE38" s="755"/>
      <c r="QDF38" s="755"/>
      <c r="QDG38" s="755"/>
      <c r="QDH38" s="755"/>
      <c r="QDI38" s="755"/>
      <c r="QDJ38" s="755"/>
      <c r="QDK38" s="755"/>
      <c r="QDL38" s="755"/>
      <c r="QDM38" s="755"/>
      <c r="QDN38" s="755"/>
      <c r="QDO38" s="755"/>
      <c r="QDP38" s="755"/>
      <c r="QDQ38" s="755"/>
      <c r="QDR38" s="755"/>
      <c r="QDS38" s="755"/>
      <c r="QDT38" s="755"/>
      <c r="QDU38" s="755"/>
      <c r="QDV38" s="755"/>
      <c r="QDW38" s="755"/>
      <c r="QDX38" s="755"/>
      <c r="QDY38" s="755"/>
      <c r="QDZ38" s="755"/>
      <c r="QEA38" s="755"/>
      <c r="QEB38" s="755"/>
      <c r="QEC38" s="755"/>
      <c r="QED38" s="755"/>
      <c r="QEE38" s="755"/>
      <c r="QEF38" s="755"/>
      <c r="QEG38" s="755"/>
      <c r="QEH38" s="755"/>
      <c r="QEI38" s="755"/>
      <c r="QEJ38" s="755"/>
      <c r="QEK38" s="755"/>
      <c r="QEL38" s="755"/>
      <c r="QEM38" s="755"/>
      <c r="QEN38" s="755"/>
      <c r="QEO38" s="755"/>
      <c r="QEP38" s="755"/>
      <c r="QEQ38" s="755"/>
      <c r="QER38" s="755"/>
      <c r="QES38" s="755"/>
      <c r="QET38" s="755"/>
      <c r="QEU38" s="755"/>
      <c r="QEV38" s="755"/>
      <c r="QEW38" s="755"/>
      <c r="QEX38" s="755"/>
      <c r="QEY38" s="755"/>
      <c r="QEZ38" s="755"/>
      <c r="QFA38" s="755"/>
      <c r="QFB38" s="755"/>
      <c r="QFC38" s="755"/>
      <c r="QFD38" s="755"/>
      <c r="QFE38" s="755"/>
      <c r="QFF38" s="755"/>
      <c r="QFG38" s="755"/>
      <c r="QFH38" s="755"/>
      <c r="QFI38" s="755"/>
      <c r="QFJ38" s="755"/>
      <c r="QFK38" s="755"/>
      <c r="QFL38" s="755"/>
      <c r="QFM38" s="755"/>
      <c r="QFN38" s="755"/>
      <c r="QFO38" s="755"/>
      <c r="QFP38" s="755"/>
      <c r="QFQ38" s="755"/>
      <c r="QFR38" s="755"/>
      <c r="QFS38" s="755"/>
      <c r="QFT38" s="755"/>
      <c r="QFU38" s="755"/>
      <c r="QFV38" s="755"/>
      <c r="QFW38" s="755"/>
      <c r="QFX38" s="755"/>
      <c r="QFY38" s="755"/>
      <c r="QFZ38" s="755"/>
      <c r="QGA38" s="755"/>
      <c r="QGB38" s="755"/>
      <c r="QGC38" s="755"/>
      <c r="QGD38" s="755"/>
      <c r="QGE38" s="755"/>
      <c r="QGF38" s="755"/>
      <c r="QGG38" s="755"/>
      <c r="QGH38" s="755"/>
      <c r="QGI38" s="755"/>
      <c r="QGJ38" s="755"/>
      <c r="QGK38" s="755"/>
      <c r="QGL38" s="755"/>
      <c r="QGM38" s="755"/>
      <c r="QGN38" s="755"/>
      <c r="QGO38" s="755"/>
      <c r="QGP38" s="755"/>
      <c r="QGQ38" s="755"/>
      <c r="QGR38" s="755"/>
      <c r="QGS38" s="755"/>
      <c r="QGT38" s="755"/>
      <c r="QGU38" s="755"/>
      <c r="QGV38" s="755"/>
      <c r="QGW38" s="755"/>
      <c r="QGX38" s="755"/>
      <c r="QGY38" s="755"/>
      <c r="QGZ38" s="755"/>
      <c r="QHA38" s="755"/>
      <c r="QHB38" s="755"/>
      <c r="QHC38" s="755"/>
      <c r="QHD38" s="755"/>
      <c r="QHE38" s="755"/>
      <c r="QHF38" s="755"/>
      <c r="QHG38" s="755"/>
      <c r="QHH38" s="755"/>
      <c r="QHI38" s="755"/>
      <c r="QHJ38" s="755"/>
      <c r="QHK38" s="755"/>
      <c r="QHL38" s="755"/>
      <c r="QHM38" s="755"/>
      <c r="QHN38" s="755"/>
      <c r="QHO38" s="755"/>
      <c r="QHP38" s="755"/>
      <c r="QHQ38" s="755"/>
      <c r="QHR38" s="755"/>
      <c r="QHS38" s="755"/>
      <c r="QHT38" s="755"/>
      <c r="QHU38" s="755"/>
      <c r="QHV38" s="755"/>
      <c r="QHW38" s="755"/>
      <c r="QHX38" s="755"/>
      <c r="QHY38" s="755"/>
      <c r="QHZ38" s="755"/>
      <c r="QIA38" s="755"/>
      <c r="QIB38" s="755"/>
      <c r="QIC38" s="755"/>
      <c r="QID38" s="755"/>
      <c r="QIE38" s="755"/>
      <c r="QIF38" s="755"/>
      <c r="QIG38" s="755"/>
      <c r="QIH38" s="755"/>
      <c r="QII38" s="755"/>
      <c r="QIJ38" s="755"/>
      <c r="QIK38" s="755"/>
      <c r="QIL38" s="755"/>
      <c r="QIM38" s="755"/>
      <c r="QIN38" s="755"/>
      <c r="QIO38" s="755"/>
      <c r="QIP38" s="755"/>
      <c r="QIQ38" s="755"/>
      <c r="QIR38" s="755"/>
      <c r="QIS38" s="755"/>
      <c r="QIT38" s="755"/>
      <c r="QIU38" s="755"/>
      <c r="QIV38" s="755"/>
      <c r="QIW38" s="755"/>
      <c r="QIX38" s="755"/>
      <c r="QIY38" s="755"/>
      <c r="QIZ38" s="755"/>
      <c r="QJA38" s="755"/>
      <c r="QJB38" s="755"/>
      <c r="QJC38" s="755"/>
      <c r="QJD38" s="755"/>
      <c r="QJE38" s="755"/>
      <c r="QJF38" s="755"/>
      <c r="QJG38" s="755"/>
      <c r="QJH38" s="755"/>
      <c r="QJI38" s="755"/>
      <c r="QJJ38" s="755"/>
      <c r="QJK38" s="755"/>
      <c r="QJL38" s="755"/>
      <c r="QJM38" s="755"/>
      <c r="QJN38" s="755"/>
      <c r="QJO38" s="755"/>
      <c r="QJP38" s="755"/>
      <c r="QJQ38" s="755"/>
      <c r="QJR38" s="755"/>
      <c r="QJS38" s="755"/>
      <c r="QJT38" s="755"/>
      <c r="QJU38" s="755"/>
      <c r="QJV38" s="755"/>
      <c r="QJW38" s="755"/>
      <c r="QJX38" s="755"/>
      <c r="QJY38" s="755"/>
      <c r="QJZ38" s="755"/>
      <c r="QKA38" s="755"/>
      <c r="QKB38" s="755"/>
      <c r="QKC38" s="755"/>
      <c r="QKD38" s="755"/>
      <c r="QKE38" s="755"/>
      <c r="QKF38" s="755"/>
      <c r="QKG38" s="755"/>
      <c r="QKH38" s="755"/>
      <c r="QKI38" s="755"/>
      <c r="QKJ38" s="755"/>
      <c r="QKK38" s="755"/>
      <c r="QKL38" s="755"/>
      <c r="QKM38" s="755"/>
      <c r="QKN38" s="755"/>
      <c r="QKO38" s="755"/>
      <c r="QKP38" s="755"/>
      <c r="QKQ38" s="755"/>
      <c r="QKR38" s="755"/>
      <c r="QKS38" s="755"/>
      <c r="QKT38" s="755"/>
      <c r="QKU38" s="755"/>
      <c r="QKV38" s="755"/>
      <c r="QKW38" s="755"/>
      <c r="QKX38" s="755"/>
      <c r="QKY38" s="755"/>
      <c r="QKZ38" s="755"/>
      <c r="QLA38" s="755"/>
      <c r="QLB38" s="755"/>
      <c r="QLC38" s="755"/>
      <c r="QLD38" s="755"/>
      <c r="QLE38" s="755"/>
      <c r="QLF38" s="755"/>
      <c r="QLG38" s="755"/>
      <c r="QLH38" s="755"/>
      <c r="QLI38" s="755"/>
      <c r="QLJ38" s="755"/>
      <c r="QLK38" s="755"/>
      <c r="QLL38" s="755"/>
      <c r="QLM38" s="755"/>
      <c r="QLN38" s="755"/>
      <c r="QLO38" s="755"/>
      <c r="QLP38" s="755"/>
      <c r="QLQ38" s="755"/>
      <c r="QLR38" s="755"/>
      <c r="QLS38" s="755"/>
      <c r="QLT38" s="755"/>
      <c r="QLU38" s="755"/>
      <c r="QLV38" s="755"/>
      <c r="QLW38" s="755"/>
      <c r="QLX38" s="755"/>
      <c r="QLY38" s="755"/>
      <c r="QLZ38" s="755"/>
      <c r="QMA38" s="755"/>
      <c r="QMB38" s="755"/>
      <c r="QMC38" s="755"/>
      <c r="QMD38" s="755"/>
      <c r="QME38" s="755"/>
      <c r="QMF38" s="755"/>
      <c r="QMG38" s="755"/>
      <c r="QMH38" s="755"/>
      <c r="QMI38" s="755"/>
      <c r="QMJ38" s="755"/>
      <c r="QMK38" s="755"/>
      <c r="QML38" s="755"/>
      <c r="QMM38" s="755"/>
      <c r="QMN38" s="755"/>
      <c r="QMO38" s="755"/>
      <c r="QMP38" s="755"/>
      <c r="QMQ38" s="755"/>
      <c r="QMR38" s="755"/>
      <c r="QMS38" s="755"/>
      <c r="QMT38" s="755"/>
      <c r="QMU38" s="755"/>
      <c r="QMV38" s="755"/>
      <c r="QMW38" s="755"/>
      <c r="QMX38" s="755"/>
      <c r="QMY38" s="755"/>
      <c r="QMZ38" s="755"/>
      <c r="QNA38" s="755"/>
      <c r="QNB38" s="755"/>
      <c r="QNC38" s="755"/>
      <c r="QND38" s="755"/>
      <c r="QNE38" s="755"/>
      <c r="QNF38" s="755"/>
      <c r="QNG38" s="755"/>
      <c r="QNH38" s="755"/>
      <c r="QNI38" s="755"/>
      <c r="QNJ38" s="755"/>
      <c r="QNK38" s="755"/>
      <c r="QNL38" s="755"/>
      <c r="QNM38" s="755"/>
      <c r="QNN38" s="755"/>
      <c r="QNO38" s="755"/>
      <c r="QNP38" s="755"/>
      <c r="QNQ38" s="755"/>
      <c r="QNR38" s="755"/>
      <c r="QNS38" s="755"/>
      <c r="QNT38" s="755"/>
      <c r="QNU38" s="755"/>
      <c r="QNV38" s="755"/>
      <c r="QNW38" s="755"/>
      <c r="QNX38" s="755"/>
      <c r="QNY38" s="755"/>
      <c r="QNZ38" s="755"/>
      <c r="QOA38" s="755"/>
      <c r="QOB38" s="755"/>
      <c r="QOC38" s="755"/>
      <c r="QOD38" s="755"/>
      <c r="QOE38" s="755"/>
      <c r="QOF38" s="755"/>
      <c r="QOG38" s="755"/>
      <c r="QOH38" s="755"/>
      <c r="QOI38" s="755"/>
      <c r="QOJ38" s="755"/>
      <c r="QOK38" s="755"/>
      <c r="QOL38" s="755"/>
      <c r="QOM38" s="755"/>
      <c r="QON38" s="755"/>
      <c r="QOO38" s="755"/>
      <c r="QOP38" s="755"/>
      <c r="QOQ38" s="755"/>
      <c r="QOR38" s="755"/>
      <c r="QOS38" s="755"/>
      <c r="QOT38" s="755"/>
      <c r="QOU38" s="755"/>
      <c r="QOV38" s="755"/>
      <c r="QOW38" s="755"/>
      <c r="QOX38" s="755"/>
      <c r="QOY38" s="755"/>
      <c r="QOZ38" s="755"/>
      <c r="QPA38" s="755"/>
      <c r="QPB38" s="755"/>
      <c r="QPC38" s="755"/>
      <c r="QPD38" s="755"/>
      <c r="QPE38" s="755"/>
      <c r="QPF38" s="755"/>
      <c r="QPG38" s="755"/>
      <c r="QPH38" s="755"/>
      <c r="QPI38" s="755"/>
      <c r="QPJ38" s="755"/>
      <c r="QPK38" s="755"/>
      <c r="QPL38" s="755"/>
      <c r="QPM38" s="755"/>
      <c r="QPN38" s="755"/>
      <c r="QPO38" s="755"/>
      <c r="QPP38" s="755"/>
      <c r="QPQ38" s="755"/>
      <c r="QPR38" s="755"/>
      <c r="QPS38" s="755"/>
      <c r="QPT38" s="755"/>
      <c r="QPU38" s="755"/>
      <c r="QPV38" s="755"/>
      <c r="QPW38" s="755"/>
      <c r="QPX38" s="755"/>
      <c r="QPY38" s="755"/>
      <c r="QPZ38" s="755"/>
      <c r="QQA38" s="755"/>
      <c r="QQB38" s="755"/>
      <c r="QQC38" s="755"/>
      <c r="QQD38" s="755"/>
      <c r="QQE38" s="755"/>
      <c r="QQF38" s="755"/>
      <c r="QQG38" s="755"/>
      <c r="QQH38" s="755"/>
      <c r="QQI38" s="755"/>
      <c r="QQJ38" s="755"/>
      <c r="QQK38" s="755"/>
      <c r="QQL38" s="755"/>
      <c r="QQM38" s="755"/>
      <c r="QQN38" s="755"/>
      <c r="QQO38" s="755"/>
      <c r="QQP38" s="755"/>
      <c r="QQQ38" s="755"/>
      <c r="QQR38" s="755"/>
      <c r="QQS38" s="755"/>
      <c r="QQT38" s="755"/>
      <c r="QQU38" s="755"/>
      <c r="QQV38" s="755"/>
      <c r="QQW38" s="755"/>
      <c r="QQX38" s="755"/>
      <c r="QQY38" s="755"/>
      <c r="QQZ38" s="755"/>
      <c r="QRA38" s="755"/>
      <c r="QRB38" s="755"/>
      <c r="QRC38" s="755"/>
      <c r="QRD38" s="755"/>
      <c r="QRE38" s="755"/>
      <c r="QRF38" s="755"/>
      <c r="QRG38" s="755"/>
      <c r="QRH38" s="755"/>
      <c r="QRI38" s="755"/>
      <c r="QRJ38" s="755"/>
      <c r="QRK38" s="755"/>
      <c r="QRL38" s="755"/>
      <c r="QRM38" s="755"/>
      <c r="QRN38" s="755"/>
      <c r="QRO38" s="755"/>
      <c r="QRP38" s="755"/>
      <c r="QRQ38" s="755"/>
      <c r="QRR38" s="755"/>
      <c r="QRS38" s="755"/>
      <c r="QRT38" s="755"/>
      <c r="QRU38" s="755"/>
      <c r="QRV38" s="755"/>
      <c r="QRW38" s="755"/>
      <c r="QRX38" s="755"/>
      <c r="QRY38" s="755"/>
      <c r="QRZ38" s="755"/>
      <c r="QSA38" s="755"/>
      <c r="QSB38" s="755"/>
      <c r="QSC38" s="755"/>
      <c r="QSD38" s="755"/>
      <c r="QSE38" s="755"/>
      <c r="QSF38" s="755"/>
      <c r="QSG38" s="755"/>
      <c r="QSH38" s="755"/>
      <c r="QSI38" s="755"/>
      <c r="QSJ38" s="755"/>
      <c r="QSK38" s="755"/>
      <c r="QSL38" s="755"/>
      <c r="QSM38" s="755"/>
      <c r="QSN38" s="755"/>
      <c r="QSO38" s="755"/>
      <c r="QSP38" s="755"/>
      <c r="QSQ38" s="755"/>
      <c r="QSR38" s="755"/>
      <c r="QSS38" s="755"/>
      <c r="QST38" s="755"/>
      <c r="QSU38" s="755"/>
      <c r="QSV38" s="755"/>
      <c r="QSW38" s="755"/>
      <c r="QSX38" s="755"/>
      <c r="QSY38" s="755"/>
      <c r="QSZ38" s="755"/>
      <c r="QTA38" s="755"/>
      <c r="QTB38" s="755"/>
      <c r="QTC38" s="755"/>
      <c r="QTD38" s="755"/>
      <c r="QTE38" s="755"/>
      <c r="QTF38" s="755"/>
      <c r="QTG38" s="755"/>
      <c r="QTH38" s="755"/>
      <c r="QTI38" s="755"/>
      <c r="QTJ38" s="755"/>
      <c r="QTK38" s="755"/>
      <c r="QTL38" s="755"/>
      <c r="QTM38" s="755"/>
      <c r="QTN38" s="755"/>
      <c r="QTO38" s="755"/>
      <c r="QTP38" s="755"/>
      <c r="QTQ38" s="755"/>
      <c r="QTR38" s="755"/>
      <c r="QTS38" s="755"/>
      <c r="QTT38" s="755"/>
      <c r="QTU38" s="755"/>
      <c r="QTV38" s="755"/>
      <c r="QTW38" s="755"/>
      <c r="QTX38" s="755"/>
      <c r="QTY38" s="755"/>
      <c r="QTZ38" s="755"/>
      <c r="QUA38" s="755"/>
      <c r="QUB38" s="755"/>
      <c r="QUC38" s="755"/>
      <c r="QUD38" s="755"/>
      <c r="QUE38" s="755"/>
      <c r="QUF38" s="755"/>
      <c r="QUG38" s="755"/>
      <c r="QUH38" s="755"/>
      <c r="QUI38" s="755"/>
      <c r="QUJ38" s="755"/>
      <c r="QUK38" s="755"/>
      <c r="QUL38" s="755"/>
      <c r="QUM38" s="755"/>
      <c r="QUN38" s="755"/>
      <c r="QUO38" s="755"/>
      <c r="QUP38" s="755"/>
      <c r="QUQ38" s="755"/>
      <c r="QUR38" s="755"/>
      <c r="QUS38" s="755"/>
      <c r="QUT38" s="755"/>
      <c r="QUU38" s="755"/>
      <c r="QUV38" s="755"/>
      <c r="QUW38" s="755"/>
      <c r="QUX38" s="755"/>
      <c r="QUY38" s="755"/>
      <c r="QUZ38" s="755"/>
      <c r="QVA38" s="755"/>
      <c r="QVB38" s="755"/>
      <c r="QVC38" s="755"/>
      <c r="QVD38" s="755"/>
      <c r="QVE38" s="755"/>
      <c r="QVF38" s="755"/>
      <c r="QVG38" s="755"/>
      <c r="QVH38" s="755"/>
      <c r="QVI38" s="755"/>
      <c r="QVJ38" s="755"/>
      <c r="QVK38" s="755"/>
      <c r="QVL38" s="755"/>
      <c r="QVM38" s="755"/>
      <c r="QVN38" s="755"/>
      <c r="QVO38" s="755"/>
      <c r="QVP38" s="755"/>
      <c r="QVQ38" s="755"/>
      <c r="QVR38" s="755"/>
      <c r="QVS38" s="755"/>
      <c r="QVT38" s="755"/>
      <c r="QVU38" s="755"/>
      <c r="QVV38" s="755"/>
      <c r="QVW38" s="755"/>
      <c r="QVX38" s="755"/>
      <c r="QVY38" s="755"/>
      <c r="QVZ38" s="755"/>
      <c r="QWA38" s="755"/>
      <c r="QWB38" s="755"/>
      <c r="QWC38" s="755"/>
      <c r="QWD38" s="755"/>
      <c r="QWE38" s="755"/>
      <c r="QWF38" s="755"/>
      <c r="QWG38" s="755"/>
      <c r="QWH38" s="755"/>
      <c r="QWI38" s="755"/>
      <c r="QWJ38" s="755"/>
      <c r="QWK38" s="755"/>
      <c r="QWL38" s="755"/>
      <c r="QWM38" s="755"/>
      <c r="QWN38" s="755"/>
      <c r="QWO38" s="755"/>
      <c r="QWP38" s="755"/>
      <c r="QWQ38" s="755"/>
      <c r="QWR38" s="755"/>
      <c r="QWS38" s="755"/>
      <c r="QWT38" s="755"/>
      <c r="QWU38" s="755"/>
      <c r="QWV38" s="755"/>
      <c r="QWW38" s="755"/>
      <c r="QWX38" s="755"/>
      <c r="QWY38" s="755"/>
      <c r="QWZ38" s="755"/>
      <c r="QXA38" s="755"/>
      <c r="QXB38" s="755"/>
      <c r="QXC38" s="755"/>
      <c r="QXD38" s="755"/>
      <c r="QXE38" s="755"/>
      <c r="QXF38" s="755"/>
      <c r="QXG38" s="755"/>
      <c r="QXH38" s="755"/>
      <c r="QXI38" s="755"/>
      <c r="QXJ38" s="755"/>
      <c r="QXK38" s="755"/>
      <c r="QXL38" s="755"/>
      <c r="QXM38" s="755"/>
      <c r="QXN38" s="755"/>
      <c r="QXO38" s="755"/>
      <c r="QXP38" s="755"/>
      <c r="QXQ38" s="755"/>
      <c r="QXR38" s="755"/>
      <c r="QXS38" s="755"/>
      <c r="QXT38" s="755"/>
      <c r="QXU38" s="755"/>
      <c r="QXV38" s="755"/>
      <c r="QXW38" s="755"/>
      <c r="QXX38" s="755"/>
      <c r="QXY38" s="755"/>
      <c r="QXZ38" s="755"/>
      <c r="QYA38" s="755"/>
      <c r="QYB38" s="755"/>
      <c r="QYC38" s="755"/>
      <c r="QYD38" s="755"/>
      <c r="QYE38" s="755"/>
      <c r="QYF38" s="755"/>
      <c r="QYG38" s="755"/>
      <c r="QYH38" s="755"/>
      <c r="QYI38" s="755"/>
      <c r="QYJ38" s="755"/>
      <c r="QYK38" s="755"/>
      <c r="QYL38" s="755"/>
      <c r="QYM38" s="755"/>
      <c r="QYN38" s="755"/>
      <c r="QYO38" s="755"/>
      <c r="QYP38" s="755"/>
      <c r="QYQ38" s="755"/>
      <c r="QYR38" s="755"/>
      <c r="QYS38" s="755"/>
      <c r="QYT38" s="755"/>
      <c r="QYU38" s="755"/>
      <c r="QYV38" s="755"/>
      <c r="QYW38" s="755"/>
      <c r="QYX38" s="755"/>
      <c r="QYY38" s="755"/>
      <c r="QYZ38" s="755"/>
      <c r="QZA38" s="755"/>
      <c r="QZB38" s="755"/>
      <c r="QZC38" s="755"/>
      <c r="QZD38" s="755"/>
      <c r="QZE38" s="755"/>
      <c r="QZF38" s="755"/>
      <c r="QZG38" s="755"/>
      <c r="QZH38" s="755"/>
      <c r="QZI38" s="755"/>
      <c r="QZJ38" s="755"/>
      <c r="QZK38" s="755"/>
      <c r="QZL38" s="755"/>
      <c r="QZM38" s="755"/>
      <c r="QZN38" s="755"/>
      <c r="QZO38" s="755"/>
      <c r="QZP38" s="755"/>
      <c r="QZQ38" s="755"/>
      <c r="QZR38" s="755"/>
      <c r="QZS38" s="755"/>
      <c r="QZT38" s="755"/>
      <c r="QZU38" s="755"/>
      <c r="QZV38" s="755"/>
      <c r="QZW38" s="755"/>
      <c r="QZX38" s="755"/>
      <c r="QZY38" s="755"/>
      <c r="QZZ38" s="755"/>
      <c r="RAA38" s="755"/>
      <c r="RAB38" s="755"/>
      <c r="RAC38" s="755"/>
      <c r="RAD38" s="755"/>
      <c r="RAE38" s="755"/>
      <c r="RAF38" s="755"/>
      <c r="RAG38" s="755"/>
      <c r="RAH38" s="755"/>
      <c r="RAI38" s="755"/>
      <c r="RAJ38" s="755"/>
      <c r="RAK38" s="755"/>
      <c r="RAL38" s="755"/>
      <c r="RAM38" s="755"/>
      <c r="RAN38" s="755"/>
      <c r="RAO38" s="755"/>
      <c r="RAP38" s="755"/>
      <c r="RAQ38" s="755"/>
      <c r="RAR38" s="755"/>
      <c r="RAS38" s="755"/>
      <c r="RAT38" s="755"/>
      <c r="RAU38" s="755"/>
      <c r="RAV38" s="755"/>
      <c r="RAW38" s="755"/>
      <c r="RAX38" s="755"/>
      <c r="RAY38" s="755"/>
      <c r="RAZ38" s="755"/>
      <c r="RBA38" s="755"/>
      <c r="RBB38" s="755"/>
      <c r="RBC38" s="755"/>
      <c r="RBD38" s="755"/>
      <c r="RBE38" s="755"/>
      <c r="RBF38" s="755"/>
      <c r="RBG38" s="755"/>
      <c r="RBH38" s="755"/>
      <c r="RBI38" s="755"/>
      <c r="RBJ38" s="755"/>
      <c r="RBK38" s="755"/>
      <c r="RBL38" s="755"/>
      <c r="RBM38" s="755"/>
      <c r="RBN38" s="755"/>
      <c r="RBO38" s="755"/>
      <c r="RBP38" s="755"/>
      <c r="RBQ38" s="755"/>
      <c r="RBR38" s="755"/>
      <c r="RBS38" s="755"/>
      <c r="RBT38" s="755"/>
      <c r="RBU38" s="755"/>
      <c r="RBV38" s="755"/>
      <c r="RBW38" s="755"/>
      <c r="RBX38" s="755"/>
      <c r="RBY38" s="755"/>
      <c r="RBZ38" s="755"/>
      <c r="RCA38" s="755"/>
      <c r="RCB38" s="755"/>
      <c r="RCC38" s="755"/>
      <c r="RCD38" s="755"/>
      <c r="RCE38" s="755"/>
      <c r="RCF38" s="755"/>
      <c r="RCG38" s="755"/>
      <c r="RCH38" s="755"/>
      <c r="RCI38" s="755"/>
      <c r="RCJ38" s="755"/>
      <c r="RCK38" s="755"/>
      <c r="RCL38" s="755"/>
      <c r="RCM38" s="755"/>
      <c r="RCN38" s="755"/>
      <c r="RCO38" s="755"/>
      <c r="RCP38" s="755"/>
      <c r="RCQ38" s="755"/>
      <c r="RCR38" s="755"/>
      <c r="RCS38" s="755"/>
      <c r="RCT38" s="755"/>
      <c r="RCU38" s="755"/>
      <c r="RCV38" s="755"/>
      <c r="RCW38" s="755"/>
      <c r="RCX38" s="755"/>
      <c r="RCY38" s="755"/>
      <c r="RCZ38" s="755"/>
      <c r="RDA38" s="755"/>
      <c r="RDB38" s="755"/>
      <c r="RDC38" s="755"/>
      <c r="RDD38" s="755"/>
      <c r="RDE38" s="755"/>
      <c r="RDF38" s="755"/>
      <c r="RDG38" s="755"/>
      <c r="RDH38" s="755"/>
      <c r="RDI38" s="755"/>
      <c r="RDJ38" s="755"/>
      <c r="RDK38" s="755"/>
      <c r="RDL38" s="755"/>
      <c r="RDM38" s="755"/>
      <c r="RDN38" s="755"/>
      <c r="RDO38" s="755"/>
      <c r="RDP38" s="755"/>
      <c r="RDQ38" s="755"/>
      <c r="RDR38" s="755"/>
      <c r="RDS38" s="755"/>
      <c r="RDT38" s="755"/>
      <c r="RDU38" s="755"/>
      <c r="RDV38" s="755"/>
      <c r="RDW38" s="755"/>
      <c r="RDX38" s="755"/>
      <c r="RDY38" s="755"/>
      <c r="RDZ38" s="755"/>
      <c r="REA38" s="755"/>
      <c r="REB38" s="755"/>
      <c r="REC38" s="755"/>
      <c r="RED38" s="755"/>
      <c r="REE38" s="755"/>
      <c r="REF38" s="755"/>
      <c r="REG38" s="755"/>
      <c r="REH38" s="755"/>
      <c r="REI38" s="755"/>
      <c r="REJ38" s="755"/>
      <c r="REK38" s="755"/>
      <c r="REL38" s="755"/>
      <c r="REM38" s="755"/>
      <c r="REN38" s="755"/>
      <c r="REO38" s="755"/>
      <c r="REP38" s="755"/>
      <c r="REQ38" s="755"/>
      <c r="RER38" s="755"/>
      <c r="RES38" s="755"/>
      <c r="RET38" s="755"/>
      <c r="REU38" s="755"/>
      <c r="REV38" s="755"/>
      <c r="REW38" s="755"/>
      <c r="REX38" s="755"/>
      <c r="REY38" s="755"/>
      <c r="REZ38" s="755"/>
      <c r="RFA38" s="755"/>
      <c r="RFB38" s="755"/>
      <c r="RFC38" s="755"/>
      <c r="RFD38" s="755"/>
      <c r="RFE38" s="755"/>
      <c r="RFF38" s="755"/>
      <c r="RFG38" s="755"/>
      <c r="RFH38" s="755"/>
      <c r="RFI38" s="755"/>
      <c r="RFJ38" s="755"/>
      <c r="RFK38" s="755"/>
      <c r="RFL38" s="755"/>
      <c r="RFM38" s="755"/>
      <c r="RFN38" s="755"/>
      <c r="RFO38" s="755"/>
      <c r="RFP38" s="755"/>
      <c r="RFQ38" s="755"/>
      <c r="RFR38" s="755"/>
      <c r="RFS38" s="755"/>
      <c r="RFT38" s="755"/>
      <c r="RFU38" s="755"/>
      <c r="RFV38" s="755"/>
      <c r="RFW38" s="755"/>
      <c r="RFX38" s="755"/>
      <c r="RFY38" s="755"/>
      <c r="RFZ38" s="755"/>
      <c r="RGA38" s="755"/>
      <c r="RGB38" s="755"/>
      <c r="RGC38" s="755"/>
      <c r="RGD38" s="755"/>
      <c r="RGE38" s="755"/>
      <c r="RGF38" s="755"/>
      <c r="RGG38" s="755"/>
      <c r="RGH38" s="755"/>
      <c r="RGI38" s="755"/>
      <c r="RGJ38" s="755"/>
      <c r="RGK38" s="755"/>
      <c r="RGL38" s="755"/>
      <c r="RGM38" s="755"/>
      <c r="RGN38" s="755"/>
      <c r="RGO38" s="755"/>
      <c r="RGP38" s="755"/>
      <c r="RGQ38" s="755"/>
      <c r="RGR38" s="755"/>
      <c r="RGS38" s="755"/>
      <c r="RGT38" s="755"/>
      <c r="RGU38" s="755"/>
      <c r="RGV38" s="755"/>
      <c r="RGW38" s="755"/>
      <c r="RGX38" s="755"/>
      <c r="RGY38" s="755"/>
      <c r="RGZ38" s="755"/>
      <c r="RHA38" s="755"/>
      <c r="RHB38" s="755"/>
      <c r="RHC38" s="755"/>
      <c r="RHD38" s="755"/>
      <c r="RHE38" s="755"/>
      <c r="RHF38" s="755"/>
      <c r="RHG38" s="755"/>
      <c r="RHH38" s="755"/>
      <c r="RHI38" s="755"/>
      <c r="RHJ38" s="755"/>
      <c r="RHK38" s="755"/>
      <c r="RHL38" s="755"/>
      <c r="RHM38" s="755"/>
      <c r="RHN38" s="755"/>
      <c r="RHO38" s="755"/>
      <c r="RHP38" s="755"/>
      <c r="RHQ38" s="755"/>
      <c r="RHR38" s="755"/>
      <c r="RHS38" s="755"/>
      <c r="RHT38" s="755"/>
      <c r="RHU38" s="755"/>
      <c r="RHV38" s="755"/>
      <c r="RHW38" s="755"/>
      <c r="RHX38" s="755"/>
      <c r="RHY38" s="755"/>
      <c r="RHZ38" s="755"/>
      <c r="RIA38" s="755"/>
      <c r="RIB38" s="755"/>
      <c r="RIC38" s="755"/>
      <c r="RID38" s="755"/>
      <c r="RIE38" s="755"/>
      <c r="RIF38" s="755"/>
      <c r="RIG38" s="755"/>
      <c r="RIH38" s="755"/>
      <c r="RII38" s="755"/>
      <c r="RIJ38" s="755"/>
      <c r="RIK38" s="755"/>
      <c r="RIL38" s="755"/>
      <c r="RIM38" s="755"/>
      <c r="RIN38" s="755"/>
      <c r="RIO38" s="755"/>
      <c r="RIP38" s="755"/>
      <c r="RIQ38" s="755"/>
      <c r="RIR38" s="755"/>
      <c r="RIS38" s="755"/>
      <c r="RIT38" s="755"/>
      <c r="RIU38" s="755"/>
      <c r="RIV38" s="755"/>
      <c r="RIW38" s="755"/>
      <c r="RIX38" s="755"/>
      <c r="RIY38" s="755"/>
      <c r="RIZ38" s="755"/>
      <c r="RJA38" s="755"/>
      <c r="RJB38" s="755"/>
      <c r="RJC38" s="755"/>
      <c r="RJD38" s="755"/>
      <c r="RJE38" s="755"/>
      <c r="RJF38" s="755"/>
      <c r="RJG38" s="755"/>
      <c r="RJH38" s="755"/>
      <c r="RJI38" s="755"/>
      <c r="RJJ38" s="755"/>
      <c r="RJK38" s="755"/>
      <c r="RJL38" s="755"/>
      <c r="RJM38" s="755"/>
      <c r="RJN38" s="755"/>
      <c r="RJO38" s="755"/>
      <c r="RJP38" s="755"/>
      <c r="RJQ38" s="755"/>
      <c r="RJR38" s="755"/>
      <c r="RJS38" s="755"/>
      <c r="RJT38" s="755"/>
      <c r="RJU38" s="755"/>
      <c r="RJV38" s="755"/>
      <c r="RJW38" s="755"/>
      <c r="RJX38" s="755"/>
      <c r="RJY38" s="755"/>
      <c r="RJZ38" s="755"/>
      <c r="RKA38" s="755"/>
      <c r="RKB38" s="755"/>
      <c r="RKC38" s="755"/>
      <c r="RKD38" s="755"/>
      <c r="RKE38" s="755"/>
      <c r="RKF38" s="755"/>
      <c r="RKG38" s="755"/>
      <c r="RKH38" s="755"/>
      <c r="RKI38" s="755"/>
      <c r="RKJ38" s="755"/>
      <c r="RKK38" s="755"/>
      <c r="RKL38" s="755"/>
      <c r="RKM38" s="755"/>
      <c r="RKN38" s="755"/>
      <c r="RKO38" s="755"/>
      <c r="RKP38" s="755"/>
      <c r="RKQ38" s="755"/>
      <c r="RKR38" s="755"/>
      <c r="RKS38" s="755"/>
      <c r="RKT38" s="755"/>
      <c r="RKU38" s="755"/>
      <c r="RKV38" s="755"/>
      <c r="RKW38" s="755"/>
      <c r="RKX38" s="755"/>
      <c r="RKY38" s="755"/>
      <c r="RKZ38" s="755"/>
      <c r="RLA38" s="755"/>
      <c r="RLB38" s="755"/>
      <c r="RLC38" s="755"/>
      <c r="RLD38" s="755"/>
      <c r="RLE38" s="755"/>
      <c r="RLF38" s="755"/>
      <c r="RLG38" s="755"/>
      <c r="RLH38" s="755"/>
      <c r="RLI38" s="755"/>
      <c r="RLJ38" s="755"/>
      <c r="RLK38" s="755"/>
      <c r="RLL38" s="755"/>
      <c r="RLM38" s="755"/>
      <c r="RLN38" s="755"/>
      <c r="RLO38" s="755"/>
      <c r="RLP38" s="755"/>
      <c r="RLQ38" s="755"/>
      <c r="RLR38" s="755"/>
      <c r="RLS38" s="755"/>
      <c r="RLT38" s="755"/>
      <c r="RLU38" s="755"/>
      <c r="RLV38" s="755"/>
      <c r="RLW38" s="755"/>
      <c r="RLX38" s="755"/>
      <c r="RLY38" s="755"/>
      <c r="RLZ38" s="755"/>
      <c r="RMA38" s="755"/>
      <c r="RMB38" s="755"/>
      <c r="RMC38" s="755"/>
      <c r="RMD38" s="755"/>
      <c r="RME38" s="755"/>
      <c r="RMF38" s="755"/>
      <c r="RMG38" s="755"/>
      <c r="RMH38" s="755"/>
      <c r="RMI38" s="755"/>
      <c r="RMJ38" s="755"/>
      <c r="RMK38" s="755"/>
      <c r="RML38" s="755"/>
      <c r="RMM38" s="755"/>
      <c r="RMN38" s="755"/>
      <c r="RMO38" s="755"/>
      <c r="RMP38" s="755"/>
      <c r="RMQ38" s="755"/>
      <c r="RMR38" s="755"/>
      <c r="RMS38" s="755"/>
      <c r="RMT38" s="755"/>
      <c r="RMU38" s="755"/>
      <c r="RMV38" s="755"/>
      <c r="RMW38" s="755"/>
      <c r="RMX38" s="755"/>
      <c r="RMY38" s="755"/>
      <c r="RMZ38" s="755"/>
      <c r="RNA38" s="755"/>
      <c r="RNB38" s="755"/>
      <c r="RNC38" s="755"/>
      <c r="RND38" s="755"/>
      <c r="RNE38" s="755"/>
      <c r="RNF38" s="755"/>
      <c r="RNG38" s="755"/>
      <c r="RNH38" s="755"/>
      <c r="RNI38" s="755"/>
      <c r="RNJ38" s="755"/>
      <c r="RNK38" s="755"/>
      <c r="RNL38" s="755"/>
      <c r="RNM38" s="755"/>
      <c r="RNN38" s="755"/>
      <c r="RNO38" s="755"/>
      <c r="RNP38" s="755"/>
      <c r="RNQ38" s="755"/>
      <c r="RNR38" s="755"/>
      <c r="RNS38" s="755"/>
      <c r="RNT38" s="755"/>
      <c r="RNU38" s="755"/>
      <c r="RNV38" s="755"/>
      <c r="RNW38" s="755"/>
      <c r="RNX38" s="755"/>
      <c r="RNY38" s="755"/>
      <c r="RNZ38" s="755"/>
      <c r="ROA38" s="755"/>
      <c r="ROB38" s="755"/>
      <c r="ROC38" s="755"/>
      <c r="ROD38" s="755"/>
      <c r="ROE38" s="755"/>
      <c r="ROF38" s="755"/>
      <c r="ROG38" s="755"/>
      <c r="ROH38" s="755"/>
      <c r="ROI38" s="755"/>
      <c r="ROJ38" s="755"/>
      <c r="ROK38" s="755"/>
      <c r="ROL38" s="755"/>
      <c r="ROM38" s="755"/>
      <c r="RON38" s="755"/>
      <c r="ROO38" s="755"/>
      <c r="ROP38" s="755"/>
      <c r="ROQ38" s="755"/>
      <c r="ROR38" s="755"/>
      <c r="ROS38" s="755"/>
      <c r="ROT38" s="755"/>
      <c r="ROU38" s="755"/>
      <c r="ROV38" s="755"/>
      <c r="ROW38" s="755"/>
      <c r="ROX38" s="755"/>
      <c r="ROY38" s="755"/>
      <c r="ROZ38" s="755"/>
      <c r="RPA38" s="755"/>
      <c r="RPB38" s="755"/>
      <c r="RPC38" s="755"/>
      <c r="RPD38" s="755"/>
      <c r="RPE38" s="755"/>
      <c r="RPF38" s="755"/>
      <c r="RPG38" s="755"/>
      <c r="RPH38" s="755"/>
      <c r="RPI38" s="755"/>
      <c r="RPJ38" s="755"/>
      <c r="RPK38" s="755"/>
      <c r="RPL38" s="755"/>
      <c r="RPM38" s="755"/>
      <c r="RPN38" s="755"/>
      <c r="RPO38" s="755"/>
      <c r="RPP38" s="755"/>
      <c r="RPQ38" s="755"/>
      <c r="RPR38" s="755"/>
      <c r="RPS38" s="755"/>
      <c r="RPT38" s="755"/>
      <c r="RPU38" s="755"/>
      <c r="RPV38" s="755"/>
      <c r="RPW38" s="755"/>
      <c r="RPX38" s="755"/>
      <c r="RPY38" s="755"/>
      <c r="RPZ38" s="755"/>
      <c r="RQA38" s="755"/>
      <c r="RQB38" s="755"/>
      <c r="RQC38" s="755"/>
      <c r="RQD38" s="755"/>
      <c r="RQE38" s="755"/>
      <c r="RQF38" s="755"/>
      <c r="RQG38" s="755"/>
      <c r="RQH38" s="755"/>
      <c r="RQI38" s="755"/>
      <c r="RQJ38" s="755"/>
      <c r="RQK38" s="755"/>
      <c r="RQL38" s="755"/>
      <c r="RQM38" s="755"/>
      <c r="RQN38" s="755"/>
      <c r="RQO38" s="755"/>
      <c r="RQP38" s="755"/>
      <c r="RQQ38" s="755"/>
      <c r="RQR38" s="755"/>
      <c r="RQS38" s="755"/>
      <c r="RQT38" s="755"/>
      <c r="RQU38" s="755"/>
      <c r="RQV38" s="755"/>
      <c r="RQW38" s="755"/>
      <c r="RQX38" s="755"/>
      <c r="RQY38" s="755"/>
      <c r="RQZ38" s="755"/>
      <c r="RRA38" s="755"/>
      <c r="RRB38" s="755"/>
      <c r="RRC38" s="755"/>
      <c r="RRD38" s="755"/>
      <c r="RRE38" s="755"/>
      <c r="RRF38" s="755"/>
      <c r="RRG38" s="755"/>
      <c r="RRH38" s="755"/>
      <c r="RRI38" s="755"/>
      <c r="RRJ38" s="755"/>
      <c r="RRK38" s="755"/>
      <c r="RRL38" s="755"/>
      <c r="RRM38" s="755"/>
      <c r="RRN38" s="755"/>
      <c r="RRO38" s="755"/>
      <c r="RRP38" s="755"/>
      <c r="RRQ38" s="755"/>
      <c r="RRR38" s="755"/>
      <c r="RRS38" s="755"/>
      <c r="RRT38" s="755"/>
      <c r="RRU38" s="755"/>
      <c r="RRV38" s="755"/>
      <c r="RRW38" s="755"/>
      <c r="RRX38" s="755"/>
      <c r="RRY38" s="755"/>
      <c r="RRZ38" s="755"/>
      <c r="RSA38" s="755"/>
      <c r="RSB38" s="755"/>
      <c r="RSC38" s="755"/>
      <c r="RSD38" s="755"/>
      <c r="RSE38" s="755"/>
      <c r="RSF38" s="755"/>
      <c r="RSG38" s="755"/>
      <c r="RSH38" s="755"/>
      <c r="RSI38" s="755"/>
      <c r="RSJ38" s="755"/>
      <c r="RSK38" s="755"/>
      <c r="RSL38" s="755"/>
      <c r="RSM38" s="755"/>
      <c r="RSN38" s="755"/>
      <c r="RSO38" s="755"/>
      <c r="RSP38" s="755"/>
      <c r="RSQ38" s="755"/>
      <c r="RSR38" s="755"/>
      <c r="RSS38" s="755"/>
      <c r="RST38" s="755"/>
      <c r="RSU38" s="755"/>
      <c r="RSV38" s="755"/>
      <c r="RSW38" s="755"/>
      <c r="RSX38" s="755"/>
      <c r="RSY38" s="755"/>
      <c r="RSZ38" s="755"/>
      <c r="RTA38" s="755"/>
      <c r="RTB38" s="755"/>
      <c r="RTC38" s="755"/>
      <c r="RTD38" s="755"/>
      <c r="RTE38" s="755"/>
      <c r="RTF38" s="755"/>
      <c r="RTG38" s="755"/>
      <c r="RTH38" s="755"/>
      <c r="RTI38" s="755"/>
      <c r="RTJ38" s="755"/>
      <c r="RTK38" s="755"/>
      <c r="RTL38" s="755"/>
      <c r="RTM38" s="755"/>
      <c r="RTN38" s="755"/>
      <c r="RTO38" s="755"/>
      <c r="RTP38" s="755"/>
      <c r="RTQ38" s="755"/>
      <c r="RTR38" s="755"/>
      <c r="RTS38" s="755"/>
      <c r="RTT38" s="755"/>
      <c r="RTU38" s="755"/>
      <c r="RTV38" s="755"/>
      <c r="RTW38" s="755"/>
      <c r="RTX38" s="755"/>
      <c r="RTY38" s="755"/>
      <c r="RTZ38" s="755"/>
      <c r="RUA38" s="755"/>
      <c r="RUB38" s="755"/>
      <c r="RUC38" s="755"/>
      <c r="RUD38" s="755"/>
      <c r="RUE38" s="755"/>
      <c r="RUF38" s="755"/>
      <c r="RUG38" s="755"/>
      <c r="RUH38" s="755"/>
      <c r="RUI38" s="755"/>
      <c r="RUJ38" s="755"/>
      <c r="RUK38" s="755"/>
      <c r="RUL38" s="755"/>
      <c r="RUM38" s="755"/>
      <c r="RUN38" s="755"/>
      <c r="RUO38" s="755"/>
      <c r="RUP38" s="755"/>
      <c r="RUQ38" s="755"/>
      <c r="RUR38" s="755"/>
      <c r="RUS38" s="755"/>
      <c r="RUT38" s="755"/>
      <c r="RUU38" s="755"/>
      <c r="RUV38" s="755"/>
      <c r="RUW38" s="755"/>
      <c r="RUX38" s="755"/>
      <c r="RUY38" s="755"/>
      <c r="RUZ38" s="755"/>
      <c r="RVA38" s="755"/>
      <c r="RVB38" s="755"/>
      <c r="RVC38" s="755"/>
      <c r="RVD38" s="755"/>
      <c r="RVE38" s="755"/>
      <c r="RVF38" s="755"/>
      <c r="RVG38" s="755"/>
      <c r="RVH38" s="755"/>
      <c r="RVI38" s="755"/>
      <c r="RVJ38" s="755"/>
      <c r="RVK38" s="755"/>
      <c r="RVL38" s="755"/>
      <c r="RVM38" s="755"/>
      <c r="RVN38" s="755"/>
      <c r="RVO38" s="755"/>
      <c r="RVP38" s="755"/>
      <c r="RVQ38" s="755"/>
      <c r="RVR38" s="755"/>
      <c r="RVS38" s="755"/>
      <c r="RVT38" s="755"/>
      <c r="RVU38" s="755"/>
      <c r="RVV38" s="755"/>
      <c r="RVW38" s="755"/>
      <c r="RVX38" s="755"/>
      <c r="RVY38" s="755"/>
      <c r="RVZ38" s="755"/>
      <c r="RWA38" s="755"/>
      <c r="RWB38" s="755"/>
      <c r="RWC38" s="755"/>
      <c r="RWD38" s="755"/>
      <c r="RWE38" s="755"/>
      <c r="RWF38" s="755"/>
      <c r="RWG38" s="755"/>
      <c r="RWH38" s="755"/>
      <c r="RWI38" s="755"/>
      <c r="RWJ38" s="755"/>
      <c r="RWK38" s="755"/>
      <c r="RWL38" s="755"/>
      <c r="RWM38" s="755"/>
      <c r="RWN38" s="755"/>
      <c r="RWO38" s="755"/>
      <c r="RWP38" s="755"/>
      <c r="RWQ38" s="755"/>
      <c r="RWR38" s="755"/>
      <c r="RWS38" s="755"/>
      <c r="RWT38" s="755"/>
      <c r="RWU38" s="755"/>
      <c r="RWV38" s="755"/>
      <c r="RWW38" s="755"/>
      <c r="RWX38" s="755"/>
      <c r="RWY38" s="755"/>
      <c r="RWZ38" s="755"/>
      <c r="RXA38" s="755"/>
      <c r="RXB38" s="755"/>
      <c r="RXC38" s="755"/>
      <c r="RXD38" s="755"/>
      <c r="RXE38" s="755"/>
      <c r="RXF38" s="755"/>
      <c r="RXG38" s="755"/>
      <c r="RXH38" s="755"/>
      <c r="RXI38" s="755"/>
      <c r="RXJ38" s="755"/>
      <c r="RXK38" s="755"/>
      <c r="RXL38" s="755"/>
      <c r="RXM38" s="755"/>
      <c r="RXN38" s="755"/>
      <c r="RXO38" s="755"/>
      <c r="RXP38" s="755"/>
      <c r="RXQ38" s="755"/>
      <c r="RXR38" s="755"/>
      <c r="RXS38" s="755"/>
      <c r="RXT38" s="755"/>
      <c r="RXU38" s="755"/>
      <c r="RXV38" s="755"/>
      <c r="RXW38" s="755"/>
      <c r="RXX38" s="755"/>
      <c r="RXY38" s="755"/>
      <c r="RXZ38" s="755"/>
      <c r="RYA38" s="755"/>
      <c r="RYB38" s="755"/>
      <c r="RYC38" s="755"/>
      <c r="RYD38" s="755"/>
      <c r="RYE38" s="755"/>
      <c r="RYF38" s="755"/>
      <c r="RYG38" s="755"/>
      <c r="RYH38" s="755"/>
      <c r="RYI38" s="755"/>
      <c r="RYJ38" s="755"/>
      <c r="RYK38" s="755"/>
      <c r="RYL38" s="755"/>
      <c r="RYM38" s="755"/>
      <c r="RYN38" s="755"/>
      <c r="RYO38" s="755"/>
      <c r="RYP38" s="755"/>
      <c r="RYQ38" s="755"/>
      <c r="RYR38" s="755"/>
      <c r="RYS38" s="755"/>
      <c r="RYT38" s="755"/>
      <c r="RYU38" s="755"/>
      <c r="RYV38" s="755"/>
      <c r="RYW38" s="755"/>
      <c r="RYX38" s="755"/>
      <c r="RYY38" s="755"/>
      <c r="RYZ38" s="755"/>
      <c r="RZA38" s="755"/>
      <c r="RZB38" s="755"/>
      <c r="RZC38" s="755"/>
      <c r="RZD38" s="755"/>
      <c r="RZE38" s="755"/>
      <c r="RZF38" s="755"/>
      <c r="RZG38" s="755"/>
      <c r="RZH38" s="755"/>
      <c r="RZI38" s="755"/>
      <c r="RZJ38" s="755"/>
      <c r="RZK38" s="755"/>
      <c r="RZL38" s="755"/>
      <c r="RZM38" s="755"/>
      <c r="RZN38" s="755"/>
      <c r="RZO38" s="755"/>
      <c r="RZP38" s="755"/>
      <c r="RZQ38" s="755"/>
      <c r="RZR38" s="755"/>
      <c r="RZS38" s="755"/>
      <c r="RZT38" s="755"/>
      <c r="RZU38" s="755"/>
      <c r="RZV38" s="755"/>
      <c r="RZW38" s="755"/>
      <c r="RZX38" s="755"/>
      <c r="RZY38" s="755"/>
      <c r="RZZ38" s="755"/>
      <c r="SAA38" s="755"/>
      <c r="SAB38" s="755"/>
      <c r="SAC38" s="755"/>
      <c r="SAD38" s="755"/>
      <c r="SAE38" s="755"/>
      <c r="SAF38" s="755"/>
      <c r="SAG38" s="755"/>
      <c r="SAH38" s="755"/>
      <c r="SAI38" s="755"/>
      <c r="SAJ38" s="755"/>
      <c r="SAK38" s="755"/>
      <c r="SAL38" s="755"/>
      <c r="SAM38" s="755"/>
      <c r="SAN38" s="755"/>
      <c r="SAO38" s="755"/>
      <c r="SAP38" s="755"/>
      <c r="SAQ38" s="755"/>
      <c r="SAR38" s="755"/>
      <c r="SAS38" s="755"/>
      <c r="SAT38" s="755"/>
      <c r="SAU38" s="755"/>
      <c r="SAV38" s="755"/>
      <c r="SAW38" s="755"/>
      <c r="SAX38" s="755"/>
      <c r="SAY38" s="755"/>
      <c r="SAZ38" s="755"/>
      <c r="SBA38" s="755"/>
      <c r="SBB38" s="755"/>
      <c r="SBC38" s="755"/>
      <c r="SBD38" s="755"/>
      <c r="SBE38" s="755"/>
      <c r="SBF38" s="755"/>
      <c r="SBG38" s="755"/>
      <c r="SBH38" s="755"/>
      <c r="SBI38" s="755"/>
      <c r="SBJ38" s="755"/>
      <c r="SBK38" s="755"/>
      <c r="SBL38" s="755"/>
      <c r="SBM38" s="755"/>
      <c r="SBN38" s="755"/>
      <c r="SBO38" s="755"/>
      <c r="SBP38" s="755"/>
      <c r="SBQ38" s="755"/>
      <c r="SBR38" s="755"/>
      <c r="SBS38" s="755"/>
      <c r="SBT38" s="755"/>
      <c r="SBU38" s="755"/>
      <c r="SBV38" s="755"/>
      <c r="SBW38" s="755"/>
      <c r="SBX38" s="755"/>
      <c r="SBY38" s="755"/>
      <c r="SBZ38" s="755"/>
      <c r="SCA38" s="755"/>
      <c r="SCB38" s="755"/>
      <c r="SCC38" s="755"/>
      <c r="SCD38" s="755"/>
      <c r="SCE38" s="755"/>
      <c r="SCF38" s="755"/>
      <c r="SCG38" s="755"/>
      <c r="SCH38" s="755"/>
      <c r="SCI38" s="755"/>
      <c r="SCJ38" s="755"/>
      <c r="SCK38" s="755"/>
      <c r="SCL38" s="755"/>
      <c r="SCM38" s="755"/>
      <c r="SCN38" s="755"/>
      <c r="SCO38" s="755"/>
      <c r="SCP38" s="755"/>
      <c r="SCQ38" s="755"/>
      <c r="SCR38" s="755"/>
      <c r="SCS38" s="755"/>
      <c r="SCT38" s="755"/>
      <c r="SCU38" s="755"/>
      <c r="SCV38" s="755"/>
      <c r="SCW38" s="755"/>
      <c r="SCX38" s="755"/>
      <c r="SCY38" s="755"/>
      <c r="SCZ38" s="755"/>
      <c r="SDA38" s="755"/>
      <c r="SDB38" s="755"/>
      <c r="SDC38" s="755"/>
      <c r="SDD38" s="755"/>
      <c r="SDE38" s="755"/>
      <c r="SDF38" s="755"/>
      <c r="SDG38" s="755"/>
      <c r="SDH38" s="755"/>
      <c r="SDI38" s="755"/>
      <c r="SDJ38" s="755"/>
      <c r="SDK38" s="755"/>
      <c r="SDL38" s="755"/>
      <c r="SDM38" s="755"/>
      <c r="SDN38" s="755"/>
      <c r="SDO38" s="755"/>
      <c r="SDP38" s="755"/>
      <c r="SDQ38" s="755"/>
      <c r="SDR38" s="755"/>
      <c r="SDS38" s="755"/>
      <c r="SDT38" s="755"/>
      <c r="SDU38" s="755"/>
      <c r="SDV38" s="755"/>
      <c r="SDW38" s="755"/>
      <c r="SDX38" s="755"/>
      <c r="SDY38" s="755"/>
      <c r="SDZ38" s="755"/>
      <c r="SEA38" s="755"/>
      <c r="SEB38" s="755"/>
      <c r="SEC38" s="755"/>
      <c r="SED38" s="755"/>
      <c r="SEE38" s="755"/>
      <c r="SEF38" s="755"/>
      <c r="SEG38" s="755"/>
      <c r="SEH38" s="755"/>
      <c r="SEI38" s="755"/>
      <c r="SEJ38" s="755"/>
      <c r="SEK38" s="755"/>
      <c r="SEL38" s="755"/>
      <c r="SEM38" s="755"/>
      <c r="SEN38" s="755"/>
      <c r="SEO38" s="755"/>
      <c r="SEP38" s="755"/>
      <c r="SEQ38" s="755"/>
      <c r="SER38" s="755"/>
      <c r="SES38" s="755"/>
      <c r="SET38" s="755"/>
      <c r="SEU38" s="755"/>
      <c r="SEV38" s="755"/>
      <c r="SEW38" s="755"/>
      <c r="SEX38" s="755"/>
      <c r="SEY38" s="755"/>
      <c r="SEZ38" s="755"/>
      <c r="SFA38" s="755"/>
      <c r="SFB38" s="755"/>
      <c r="SFC38" s="755"/>
      <c r="SFD38" s="755"/>
      <c r="SFE38" s="755"/>
      <c r="SFF38" s="755"/>
      <c r="SFG38" s="755"/>
      <c r="SFH38" s="755"/>
      <c r="SFI38" s="755"/>
      <c r="SFJ38" s="755"/>
      <c r="SFK38" s="755"/>
      <c r="SFL38" s="755"/>
      <c r="SFM38" s="755"/>
      <c r="SFN38" s="755"/>
      <c r="SFO38" s="755"/>
      <c r="SFP38" s="755"/>
      <c r="SFQ38" s="755"/>
      <c r="SFR38" s="755"/>
      <c r="SFS38" s="755"/>
      <c r="SFT38" s="755"/>
      <c r="SFU38" s="755"/>
      <c r="SFV38" s="755"/>
      <c r="SFW38" s="755"/>
      <c r="SFX38" s="755"/>
      <c r="SFY38" s="755"/>
      <c r="SFZ38" s="755"/>
      <c r="SGA38" s="755"/>
      <c r="SGB38" s="755"/>
      <c r="SGC38" s="755"/>
      <c r="SGD38" s="755"/>
      <c r="SGE38" s="755"/>
      <c r="SGF38" s="755"/>
      <c r="SGG38" s="755"/>
      <c r="SGH38" s="755"/>
      <c r="SGI38" s="755"/>
      <c r="SGJ38" s="755"/>
      <c r="SGK38" s="755"/>
      <c r="SGL38" s="755"/>
      <c r="SGM38" s="755"/>
      <c r="SGN38" s="755"/>
      <c r="SGO38" s="755"/>
      <c r="SGP38" s="755"/>
      <c r="SGQ38" s="755"/>
      <c r="SGR38" s="755"/>
      <c r="SGS38" s="755"/>
      <c r="SGT38" s="755"/>
      <c r="SGU38" s="755"/>
      <c r="SGV38" s="755"/>
      <c r="SGW38" s="755"/>
      <c r="SGX38" s="755"/>
      <c r="SGY38" s="755"/>
      <c r="SGZ38" s="755"/>
      <c r="SHA38" s="755"/>
      <c r="SHB38" s="755"/>
      <c r="SHC38" s="755"/>
      <c r="SHD38" s="755"/>
      <c r="SHE38" s="755"/>
      <c r="SHF38" s="755"/>
      <c r="SHG38" s="755"/>
      <c r="SHH38" s="755"/>
      <c r="SHI38" s="755"/>
      <c r="SHJ38" s="755"/>
      <c r="SHK38" s="755"/>
      <c r="SHL38" s="755"/>
      <c r="SHM38" s="755"/>
      <c r="SHN38" s="755"/>
      <c r="SHO38" s="755"/>
      <c r="SHP38" s="755"/>
      <c r="SHQ38" s="755"/>
      <c r="SHR38" s="755"/>
      <c r="SHS38" s="755"/>
      <c r="SHT38" s="755"/>
      <c r="SHU38" s="755"/>
      <c r="SHV38" s="755"/>
      <c r="SHW38" s="755"/>
      <c r="SHX38" s="755"/>
      <c r="SHY38" s="755"/>
      <c r="SHZ38" s="755"/>
      <c r="SIA38" s="755"/>
      <c r="SIB38" s="755"/>
      <c r="SIC38" s="755"/>
      <c r="SID38" s="755"/>
      <c r="SIE38" s="755"/>
      <c r="SIF38" s="755"/>
      <c r="SIG38" s="755"/>
      <c r="SIH38" s="755"/>
      <c r="SII38" s="755"/>
      <c r="SIJ38" s="755"/>
      <c r="SIK38" s="755"/>
      <c r="SIL38" s="755"/>
      <c r="SIM38" s="755"/>
      <c r="SIN38" s="755"/>
      <c r="SIO38" s="755"/>
      <c r="SIP38" s="755"/>
      <c r="SIQ38" s="755"/>
      <c r="SIR38" s="755"/>
      <c r="SIS38" s="755"/>
      <c r="SIT38" s="755"/>
      <c r="SIU38" s="755"/>
      <c r="SIV38" s="755"/>
      <c r="SIW38" s="755"/>
      <c r="SIX38" s="755"/>
      <c r="SIY38" s="755"/>
      <c r="SIZ38" s="755"/>
      <c r="SJA38" s="755"/>
      <c r="SJB38" s="755"/>
      <c r="SJC38" s="755"/>
      <c r="SJD38" s="755"/>
      <c r="SJE38" s="755"/>
      <c r="SJF38" s="755"/>
      <c r="SJG38" s="755"/>
      <c r="SJH38" s="755"/>
      <c r="SJI38" s="755"/>
      <c r="SJJ38" s="755"/>
      <c r="SJK38" s="755"/>
      <c r="SJL38" s="755"/>
      <c r="SJM38" s="755"/>
      <c r="SJN38" s="755"/>
      <c r="SJO38" s="755"/>
      <c r="SJP38" s="755"/>
      <c r="SJQ38" s="755"/>
      <c r="SJR38" s="755"/>
      <c r="SJS38" s="755"/>
      <c r="SJT38" s="755"/>
      <c r="SJU38" s="755"/>
      <c r="SJV38" s="755"/>
      <c r="SJW38" s="755"/>
      <c r="SJX38" s="755"/>
      <c r="SJY38" s="755"/>
      <c r="SJZ38" s="755"/>
      <c r="SKA38" s="755"/>
      <c r="SKB38" s="755"/>
      <c r="SKC38" s="755"/>
      <c r="SKD38" s="755"/>
      <c r="SKE38" s="755"/>
      <c r="SKF38" s="755"/>
      <c r="SKG38" s="755"/>
      <c r="SKH38" s="755"/>
      <c r="SKI38" s="755"/>
      <c r="SKJ38" s="755"/>
      <c r="SKK38" s="755"/>
      <c r="SKL38" s="755"/>
      <c r="SKM38" s="755"/>
      <c r="SKN38" s="755"/>
      <c r="SKO38" s="755"/>
      <c r="SKP38" s="755"/>
      <c r="SKQ38" s="755"/>
      <c r="SKR38" s="755"/>
      <c r="SKS38" s="755"/>
      <c r="SKT38" s="755"/>
      <c r="SKU38" s="755"/>
      <c r="SKV38" s="755"/>
      <c r="SKW38" s="755"/>
      <c r="SKX38" s="755"/>
      <c r="SKY38" s="755"/>
      <c r="SKZ38" s="755"/>
      <c r="SLA38" s="755"/>
      <c r="SLB38" s="755"/>
      <c r="SLC38" s="755"/>
      <c r="SLD38" s="755"/>
      <c r="SLE38" s="755"/>
      <c r="SLF38" s="755"/>
      <c r="SLG38" s="755"/>
      <c r="SLH38" s="755"/>
      <c r="SLI38" s="755"/>
      <c r="SLJ38" s="755"/>
      <c r="SLK38" s="755"/>
      <c r="SLL38" s="755"/>
      <c r="SLM38" s="755"/>
      <c r="SLN38" s="755"/>
      <c r="SLO38" s="755"/>
      <c r="SLP38" s="755"/>
      <c r="SLQ38" s="755"/>
      <c r="SLR38" s="755"/>
      <c r="SLS38" s="755"/>
      <c r="SLT38" s="755"/>
      <c r="SLU38" s="755"/>
      <c r="SLV38" s="755"/>
      <c r="SLW38" s="755"/>
      <c r="SLX38" s="755"/>
      <c r="SLY38" s="755"/>
      <c r="SLZ38" s="755"/>
      <c r="SMA38" s="755"/>
      <c r="SMB38" s="755"/>
      <c r="SMC38" s="755"/>
      <c r="SMD38" s="755"/>
      <c r="SME38" s="755"/>
      <c r="SMF38" s="755"/>
      <c r="SMG38" s="755"/>
      <c r="SMH38" s="755"/>
      <c r="SMI38" s="755"/>
      <c r="SMJ38" s="755"/>
      <c r="SMK38" s="755"/>
      <c r="SML38" s="755"/>
      <c r="SMM38" s="755"/>
      <c r="SMN38" s="755"/>
      <c r="SMO38" s="755"/>
      <c r="SMP38" s="755"/>
      <c r="SMQ38" s="755"/>
      <c r="SMR38" s="755"/>
      <c r="SMS38" s="755"/>
      <c r="SMT38" s="755"/>
      <c r="SMU38" s="755"/>
      <c r="SMV38" s="755"/>
      <c r="SMW38" s="755"/>
      <c r="SMX38" s="755"/>
      <c r="SMY38" s="755"/>
      <c r="SMZ38" s="755"/>
      <c r="SNA38" s="755"/>
      <c r="SNB38" s="755"/>
      <c r="SNC38" s="755"/>
      <c r="SND38" s="755"/>
      <c r="SNE38" s="755"/>
      <c r="SNF38" s="755"/>
      <c r="SNG38" s="755"/>
      <c r="SNH38" s="755"/>
      <c r="SNI38" s="755"/>
      <c r="SNJ38" s="755"/>
      <c r="SNK38" s="755"/>
      <c r="SNL38" s="755"/>
      <c r="SNM38" s="755"/>
      <c r="SNN38" s="755"/>
      <c r="SNO38" s="755"/>
      <c r="SNP38" s="755"/>
      <c r="SNQ38" s="755"/>
      <c r="SNR38" s="755"/>
      <c r="SNS38" s="755"/>
      <c r="SNT38" s="755"/>
      <c r="SNU38" s="755"/>
      <c r="SNV38" s="755"/>
      <c r="SNW38" s="755"/>
      <c r="SNX38" s="755"/>
      <c r="SNY38" s="755"/>
      <c r="SNZ38" s="755"/>
      <c r="SOA38" s="755"/>
      <c r="SOB38" s="755"/>
      <c r="SOC38" s="755"/>
      <c r="SOD38" s="755"/>
      <c r="SOE38" s="755"/>
      <c r="SOF38" s="755"/>
      <c r="SOG38" s="755"/>
      <c r="SOH38" s="755"/>
      <c r="SOI38" s="755"/>
      <c r="SOJ38" s="755"/>
      <c r="SOK38" s="755"/>
      <c r="SOL38" s="755"/>
      <c r="SOM38" s="755"/>
      <c r="SON38" s="755"/>
      <c r="SOO38" s="755"/>
      <c r="SOP38" s="755"/>
      <c r="SOQ38" s="755"/>
      <c r="SOR38" s="755"/>
      <c r="SOS38" s="755"/>
      <c r="SOT38" s="755"/>
      <c r="SOU38" s="755"/>
      <c r="SOV38" s="755"/>
      <c r="SOW38" s="755"/>
      <c r="SOX38" s="755"/>
      <c r="SOY38" s="755"/>
      <c r="SOZ38" s="755"/>
      <c r="SPA38" s="755"/>
      <c r="SPB38" s="755"/>
      <c r="SPC38" s="755"/>
      <c r="SPD38" s="755"/>
      <c r="SPE38" s="755"/>
      <c r="SPF38" s="755"/>
      <c r="SPG38" s="755"/>
      <c r="SPH38" s="755"/>
      <c r="SPI38" s="755"/>
      <c r="SPJ38" s="755"/>
      <c r="SPK38" s="755"/>
      <c r="SPL38" s="755"/>
      <c r="SPM38" s="755"/>
      <c r="SPN38" s="755"/>
      <c r="SPO38" s="755"/>
      <c r="SPP38" s="755"/>
      <c r="SPQ38" s="755"/>
      <c r="SPR38" s="755"/>
      <c r="SPS38" s="755"/>
      <c r="SPT38" s="755"/>
      <c r="SPU38" s="755"/>
      <c r="SPV38" s="755"/>
      <c r="SPW38" s="755"/>
      <c r="SPX38" s="755"/>
      <c r="SPY38" s="755"/>
      <c r="SPZ38" s="755"/>
      <c r="SQA38" s="755"/>
      <c r="SQB38" s="755"/>
      <c r="SQC38" s="755"/>
      <c r="SQD38" s="755"/>
      <c r="SQE38" s="755"/>
      <c r="SQF38" s="755"/>
      <c r="SQG38" s="755"/>
      <c r="SQH38" s="755"/>
      <c r="SQI38" s="755"/>
      <c r="SQJ38" s="755"/>
      <c r="SQK38" s="755"/>
      <c r="SQL38" s="755"/>
      <c r="SQM38" s="755"/>
      <c r="SQN38" s="755"/>
      <c r="SQO38" s="755"/>
      <c r="SQP38" s="755"/>
      <c r="SQQ38" s="755"/>
      <c r="SQR38" s="755"/>
      <c r="SQS38" s="755"/>
      <c r="SQT38" s="755"/>
      <c r="SQU38" s="755"/>
      <c r="SQV38" s="755"/>
      <c r="SQW38" s="755"/>
      <c r="SQX38" s="755"/>
      <c r="SQY38" s="755"/>
      <c r="SQZ38" s="755"/>
      <c r="SRA38" s="755"/>
      <c r="SRB38" s="755"/>
      <c r="SRC38" s="755"/>
      <c r="SRD38" s="755"/>
      <c r="SRE38" s="755"/>
      <c r="SRF38" s="755"/>
      <c r="SRG38" s="755"/>
      <c r="SRH38" s="755"/>
      <c r="SRI38" s="755"/>
      <c r="SRJ38" s="755"/>
      <c r="SRK38" s="755"/>
      <c r="SRL38" s="755"/>
      <c r="SRM38" s="755"/>
      <c r="SRN38" s="755"/>
      <c r="SRO38" s="755"/>
      <c r="SRP38" s="755"/>
      <c r="SRQ38" s="755"/>
      <c r="SRR38" s="755"/>
      <c r="SRS38" s="755"/>
      <c r="SRT38" s="755"/>
      <c r="SRU38" s="755"/>
      <c r="SRV38" s="755"/>
      <c r="SRW38" s="755"/>
      <c r="SRX38" s="755"/>
      <c r="SRY38" s="755"/>
      <c r="SRZ38" s="755"/>
      <c r="SSA38" s="755"/>
      <c r="SSB38" s="755"/>
      <c r="SSC38" s="755"/>
      <c r="SSD38" s="755"/>
      <c r="SSE38" s="755"/>
      <c r="SSF38" s="755"/>
      <c r="SSG38" s="755"/>
      <c r="SSH38" s="755"/>
      <c r="SSI38" s="755"/>
      <c r="SSJ38" s="755"/>
      <c r="SSK38" s="755"/>
      <c r="SSL38" s="755"/>
      <c r="SSM38" s="755"/>
      <c r="SSN38" s="755"/>
      <c r="SSO38" s="755"/>
      <c r="SSP38" s="755"/>
      <c r="SSQ38" s="755"/>
      <c r="SSR38" s="755"/>
      <c r="SSS38" s="755"/>
      <c r="SST38" s="755"/>
      <c r="SSU38" s="755"/>
      <c r="SSV38" s="755"/>
      <c r="SSW38" s="755"/>
      <c r="SSX38" s="755"/>
      <c r="SSY38" s="755"/>
      <c r="SSZ38" s="755"/>
      <c r="STA38" s="755"/>
      <c r="STB38" s="755"/>
      <c r="STC38" s="755"/>
      <c r="STD38" s="755"/>
      <c r="STE38" s="755"/>
      <c r="STF38" s="755"/>
      <c r="STG38" s="755"/>
      <c r="STH38" s="755"/>
      <c r="STI38" s="755"/>
      <c r="STJ38" s="755"/>
      <c r="STK38" s="755"/>
      <c r="STL38" s="755"/>
      <c r="STM38" s="755"/>
      <c r="STN38" s="755"/>
      <c r="STO38" s="755"/>
      <c r="STP38" s="755"/>
      <c r="STQ38" s="755"/>
      <c r="STR38" s="755"/>
      <c r="STS38" s="755"/>
      <c r="STT38" s="755"/>
      <c r="STU38" s="755"/>
      <c r="STV38" s="755"/>
      <c r="STW38" s="755"/>
      <c r="STX38" s="755"/>
      <c r="STY38" s="755"/>
      <c r="STZ38" s="755"/>
      <c r="SUA38" s="755"/>
      <c r="SUB38" s="755"/>
      <c r="SUC38" s="755"/>
      <c r="SUD38" s="755"/>
      <c r="SUE38" s="755"/>
      <c r="SUF38" s="755"/>
      <c r="SUG38" s="755"/>
      <c r="SUH38" s="755"/>
      <c r="SUI38" s="755"/>
      <c r="SUJ38" s="755"/>
      <c r="SUK38" s="755"/>
      <c r="SUL38" s="755"/>
      <c r="SUM38" s="755"/>
      <c r="SUN38" s="755"/>
      <c r="SUO38" s="755"/>
      <c r="SUP38" s="755"/>
      <c r="SUQ38" s="755"/>
      <c r="SUR38" s="755"/>
      <c r="SUS38" s="755"/>
      <c r="SUT38" s="755"/>
      <c r="SUU38" s="755"/>
      <c r="SUV38" s="755"/>
      <c r="SUW38" s="755"/>
      <c r="SUX38" s="755"/>
      <c r="SUY38" s="755"/>
      <c r="SUZ38" s="755"/>
      <c r="SVA38" s="755"/>
      <c r="SVB38" s="755"/>
      <c r="SVC38" s="755"/>
      <c r="SVD38" s="755"/>
      <c r="SVE38" s="755"/>
      <c r="SVF38" s="755"/>
      <c r="SVG38" s="755"/>
      <c r="SVH38" s="755"/>
      <c r="SVI38" s="755"/>
      <c r="SVJ38" s="755"/>
      <c r="SVK38" s="755"/>
      <c r="SVL38" s="755"/>
      <c r="SVM38" s="755"/>
      <c r="SVN38" s="755"/>
      <c r="SVO38" s="755"/>
      <c r="SVP38" s="755"/>
      <c r="SVQ38" s="755"/>
      <c r="SVR38" s="755"/>
      <c r="SVS38" s="755"/>
      <c r="SVT38" s="755"/>
      <c r="SVU38" s="755"/>
      <c r="SVV38" s="755"/>
      <c r="SVW38" s="755"/>
      <c r="SVX38" s="755"/>
      <c r="SVY38" s="755"/>
      <c r="SVZ38" s="755"/>
      <c r="SWA38" s="755"/>
      <c r="SWB38" s="755"/>
      <c r="SWC38" s="755"/>
      <c r="SWD38" s="755"/>
      <c r="SWE38" s="755"/>
      <c r="SWF38" s="755"/>
      <c r="SWG38" s="755"/>
      <c r="SWH38" s="755"/>
      <c r="SWI38" s="755"/>
      <c r="SWJ38" s="755"/>
      <c r="SWK38" s="755"/>
      <c r="SWL38" s="755"/>
      <c r="SWM38" s="755"/>
      <c r="SWN38" s="755"/>
      <c r="SWO38" s="755"/>
      <c r="SWP38" s="755"/>
      <c r="SWQ38" s="755"/>
      <c r="SWR38" s="755"/>
      <c r="SWS38" s="755"/>
      <c r="SWT38" s="755"/>
      <c r="SWU38" s="755"/>
      <c r="SWV38" s="755"/>
      <c r="SWW38" s="755"/>
      <c r="SWX38" s="755"/>
      <c r="SWY38" s="755"/>
      <c r="SWZ38" s="755"/>
      <c r="SXA38" s="755"/>
      <c r="SXB38" s="755"/>
      <c r="SXC38" s="755"/>
      <c r="SXD38" s="755"/>
      <c r="SXE38" s="755"/>
      <c r="SXF38" s="755"/>
      <c r="SXG38" s="755"/>
      <c r="SXH38" s="755"/>
      <c r="SXI38" s="755"/>
      <c r="SXJ38" s="755"/>
      <c r="SXK38" s="755"/>
      <c r="SXL38" s="755"/>
      <c r="SXM38" s="755"/>
      <c r="SXN38" s="755"/>
      <c r="SXO38" s="755"/>
      <c r="SXP38" s="755"/>
      <c r="SXQ38" s="755"/>
      <c r="SXR38" s="755"/>
      <c r="SXS38" s="755"/>
      <c r="SXT38" s="755"/>
      <c r="SXU38" s="755"/>
      <c r="SXV38" s="755"/>
      <c r="SXW38" s="755"/>
      <c r="SXX38" s="755"/>
      <c r="SXY38" s="755"/>
      <c r="SXZ38" s="755"/>
      <c r="SYA38" s="755"/>
      <c r="SYB38" s="755"/>
      <c r="SYC38" s="755"/>
      <c r="SYD38" s="755"/>
      <c r="SYE38" s="755"/>
      <c r="SYF38" s="755"/>
      <c r="SYG38" s="755"/>
      <c r="SYH38" s="755"/>
      <c r="SYI38" s="755"/>
      <c r="SYJ38" s="755"/>
      <c r="SYK38" s="755"/>
      <c r="SYL38" s="755"/>
      <c r="SYM38" s="755"/>
      <c r="SYN38" s="755"/>
      <c r="SYO38" s="755"/>
      <c r="SYP38" s="755"/>
      <c r="SYQ38" s="755"/>
      <c r="SYR38" s="755"/>
      <c r="SYS38" s="755"/>
      <c r="SYT38" s="755"/>
      <c r="SYU38" s="755"/>
      <c r="SYV38" s="755"/>
      <c r="SYW38" s="755"/>
      <c r="SYX38" s="755"/>
      <c r="SYY38" s="755"/>
      <c r="SYZ38" s="755"/>
      <c r="SZA38" s="755"/>
      <c r="SZB38" s="755"/>
      <c r="SZC38" s="755"/>
      <c r="SZD38" s="755"/>
      <c r="SZE38" s="755"/>
      <c r="SZF38" s="755"/>
      <c r="SZG38" s="755"/>
      <c r="SZH38" s="755"/>
      <c r="SZI38" s="755"/>
      <c r="SZJ38" s="755"/>
      <c r="SZK38" s="755"/>
      <c r="SZL38" s="755"/>
      <c r="SZM38" s="755"/>
      <c r="SZN38" s="755"/>
      <c r="SZO38" s="755"/>
      <c r="SZP38" s="755"/>
      <c r="SZQ38" s="755"/>
      <c r="SZR38" s="755"/>
      <c r="SZS38" s="755"/>
      <c r="SZT38" s="755"/>
      <c r="SZU38" s="755"/>
      <c r="SZV38" s="755"/>
      <c r="SZW38" s="755"/>
      <c r="SZX38" s="755"/>
      <c r="SZY38" s="755"/>
      <c r="SZZ38" s="755"/>
      <c r="TAA38" s="755"/>
      <c r="TAB38" s="755"/>
      <c r="TAC38" s="755"/>
      <c r="TAD38" s="755"/>
      <c r="TAE38" s="755"/>
      <c r="TAF38" s="755"/>
      <c r="TAG38" s="755"/>
      <c r="TAH38" s="755"/>
      <c r="TAI38" s="755"/>
      <c r="TAJ38" s="755"/>
      <c r="TAK38" s="755"/>
      <c r="TAL38" s="755"/>
      <c r="TAM38" s="755"/>
      <c r="TAN38" s="755"/>
      <c r="TAO38" s="755"/>
      <c r="TAP38" s="755"/>
      <c r="TAQ38" s="755"/>
      <c r="TAR38" s="755"/>
      <c r="TAS38" s="755"/>
      <c r="TAT38" s="755"/>
      <c r="TAU38" s="755"/>
      <c r="TAV38" s="755"/>
      <c r="TAW38" s="755"/>
      <c r="TAX38" s="755"/>
      <c r="TAY38" s="755"/>
      <c r="TAZ38" s="755"/>
      <c r="TBA38" s="755"/>
      <c r="TBB38" s="755"/>
      <c r="TBC38" s="755"/>
      <c r="TBD38" s="755"/>
      <c r="TBE38" s="755"/>
      <c r="TBF38" s="755"/>
      <c r="TBG38" s="755"/>
      <c r="TBH38" s="755"/>
      <c r="TBI38" s="755"/>
      <c r="TBJ38" s="755"/>
      <c r="TBK38" s="755"/>
      <c r="TBL38" s="755"/>
      <c r="TBM38" s="755"/>
      <c r="TBN38" s="755"/>
      <c r="TBO38" s="755"/>
      <c r="TBP38" s="755"/>
      <c r="TBQ38" s="755"/>
      <c r="TBR38" s="755"/>
      <c r="TBS38" s="755"/>
      <c r="TBT38" s="755"/>
      <c r="TBU38" s="755"/>
      <c r="TBV38" s="755"/>
      <c r="TBW38" s="755"/>
      <c r="TBX38" s="755"/>
      <c r="TBY38" s="755"/>
      <c r="TBZ38" s="755"/>
      <c r="TCA38" s="755"/>
      <c r="TCB38" s="755"/>
      <c r="TCC38" s="755"/>
      <c r="TCD38" s="755"/>
      <c r="TCE38" s="755"/>
      <c r="TCF38" s="755"/>
      <c r="TCG38" s="755"/>
      <c r="TCH38" s="755"/>
      <c r="TCI38" s="755"/>
      <c r="TCJ38" s="755"/>
      <c r="TCK38" s="755"/>
      <c r="TCL38" s="755"/>
      <c r="TCM38" s="755"/>
      <c r="TCN38" s="755"/>
      <c r="TCO38" s="755"/>
      <c r="TCP38" s="755"/>
      <c r="TCQ38" s="755"/>
      <c r="TCR38" s="755"/>
      <c r="TCS38" s="755"/>
      <c r="TCT38" s="755"/>
      <c r="TCU38" s="755"/>
      <c r="TCV38" s="755"/>
      <c r="TCW38" s="755"/>
      <c r="TCX38" s="755"/>
      <c r="TCY38" s="755"/>
      <c r="TCZ38" s="755"/>
      <c r="TDA38" s="755"/>
      <c r="TDB38" s="755"/>
      <c r="TDC38" s="755"/>
      <c r="TDD38" s="755"/>
      <c r="TDE38" s="755"/>
      <c r="TDF38" s="755"/>
      <c r="TDG38" s="755"/>
      <c r="TDH38" s="755"/>
      <c r="TDI38" s="755"/>
      <c r="TDJ38" s="755"/>
      <c r="TDK38" s="755"/>
      <c r="TDL38" s="755"/>
      <c r="TDM38" s="755"/>
      <c r="TDN38" s="755"/>
      <c r="TDO38" s="755"/>
      <c r="TDP38" s="755"/>
      <c r="TDQ38" s="755"/>
      <c r="TDR38" s="755"/>
      <c r="TDS38" s="755"/>
      <c r="TDT38" s="755"/>
      <c r="TDU38" s="755"/>
      <c r="TDV38" s="755"/>
      <c r="TDW38" s="755"/>
      <c r="TDX38" s="755"/>
      <c r="TDY38" s="755"/>
      <c r="TDZ38" s="755"/>
      <c r="TEA38" s="755"/>
      <c r="TEB38" s="755"/>
      <c r="TEC38" s="755"/>
      <c r="TED38" s="755"/>
      <c r="TEE38" s="755"/>
      <c r="TEF38" s="755"/>
      <c r="TEG38" s="755"/>
      <c r="TEH38" s="755"/>
      <c r="TEI38" s="755"/>
      <c r="TEJ38" s="755"/>
      <c r="TEK38" s="755"/>
      <c r="TEL38" s="755"/>
      <c r="TEM38" s="755"/>
      <c r="TEN38" s="755"/>
      <c r="TEO38" s="755"/>
      <c r="TEP38" s="755"/>
      <c r="TEQ38" s="755"/>
      <c r="TER38" s="755"/>
      <c r="TES38" s="755"/>
      <c r="TET38" s="755"/>
      <c r="TEU38" s="755"/>
      <c r="TEV38" s="755"/>
      <c r="TEW38" s="755"/>
      <c r="TEX38" s="755"/>
      <c r="TEY38" s="755"/>
      <c r="TEZ38" s="755"/>
      <c r="TFA38" s="755"/>
      <c r="TFB38" s="755"/>
      <c r="TFC38" s="755"/>
      <c r="TFD38" s="755"/>
      <c r="TFE38" s="755"/>
      <c r="TFF38" s="755"/>
      <c r="TFG38" s="755"/>
      <c r="TFH38" s="755"/>
      <c r="TFI38" s="755"/>
      <c r="TFJ38" s="755"/>
      <c r="TFK38" s="755"/>
      <c r="TFL38" s="755"/>
      <c r="TFM38" s="755"/>
      <c r="TFN38" s="755"/>
      <c r="TFO38" s="755"/>
      <c r="TFP38" s="755"/>
      <c r="TFQ38" s="755"/>
      <c r="TFR38" s="755"/>
      <c r="TFS38" s="755"/>
      <c r="TFT38" s="755"/>
      <c r="TFU38" s="755"/>
      <c r="TFV38" s="755"/>
      <c r="TFW38" s="755"/>
      <c r="TFX38" s="755"/>
      <c r="TFY38" s="755"/>
      <c r="TFZ38" s="755"/>
      <c r="TGA38" s="755"/>
      <c r="TGB38" s="755"/>
      <c r="TGC38" s="755"/>
      <c r="TGD38" s="755"/>
      <c r="TGE38" s="755"/>
      <c r="TGF38" s="755"/>
      <c r="TGG38" s="755"/>
      <c r="TGH38" s="755"/>
      <c r="TGI38" s="755"/>
      <c r="TGJ38" s="755"/>
      <c r="TGK38" s="755"/>
      <c r="TGL38" s="755"/>
      <c r="TGM38" s="755"/>
      <c r="TGN38" s="755"/>
      <c r="TGO38" s="755"/>
      <c r="TGP38" s="755"/>
      <c r="TGQ38" s="755"/>
      <c r="TGR38" s="755"/>
      <c r="TGS38" s="755"/>
      <c r="TGT38" s="755"/>
      <c r="TGU38" s="755"/>
      <c r="TGV38" s="755"/>
      <c r="TGW38" s="755"/>
      <c r="TGX38" s="755"/>
      <c r="TGY38" s="755"/>
      <c r="TGZ38" s="755"/>
      <c r="THA38" s="755"/>
      <c r="THB38" s="755"/>
      <c r="THC38" s="755"/>
      <c r="THD38" s="755"/>
      <c r="THE38" s="755"/>
      <c r="THF38" s="755"/>
      <c r="THG38" s="755"/>
      <c r="THH38" s="755"/>
      <c r="THI38" s="755"/>
      <c r="THJ38" s="755"/>
      <c r="THK38" s="755"/>
      <c r="THL38" s="755"/>
      <c r="THM38" s="755"/>
      <c r="THN38" s="755"/>
      <c r="THO38" s="755"/>
      <c r="THP38" s="755"/>
      <c r="THQ38" s="755"/>
      <c r="THR38" s="755"/>
      <c r="THS38" s="755"/>
      <c r="THT38" s="755"/>
      <c r="THU38" s="755"/>
      <c r="THV38" s="755"/>
      <c r="THW38" s="755"/>
      <c r="THX38" s="755"/>
      <c r="THY38" s="755"/>
      <c r="THZ38" s="755"/>
      <c r="TIA38" s="755"/>
      <c r="TIB38" s="755"/>
      <c r="TIC38" s="755"/>
      <c r="TID38" s="755"/>
      <c r="TIE38" s="755"/>
      <c r="TIF38" s="755"/>
      <c r="TIG38" s="755"/>
      <c r="TIH38" s="755"/>
      <c r="TII38" s="755"/>
      <c r="TIJ38" s="755"/>
      <c r="TIK38" s="755"/>
      <c r="TIL38" s="755"/>
      <c r="TIM38" s="755"/>
      <c r="TIN38" s="755"/>
      <c r="TIO38" s="755"/>
      <c r="TIP38" s="755"/>
      <c r="TIQ38" s="755"/>
      <c r="TIR38" s="755"/>
      <c r="TIS38" s="755"/>
      <c r="TIT38" s="755"/>
      <c r="TIU38" s="755"/>
      <c r="TIV38" s="755"/>
      <c r="TIW38" s="755"/>
      <c r="TIX38" s="755"/>
      <c r="TIY38" s="755"/>
      <c r="TIZ38" s="755"/>
      <c r="TJA38" s="755"/>
      <c r="TJB38" s="755"/>
      <c r="TJC38" s="755"/>
      <c r="TJD38" s="755"/>
      <c r="TJE38" s="755"/>
      <c r="TJF38" s="755"/>
      <c r="TJG38" s="755"/>
      <c r="TJH38" s="755"/>
      <c r="TJI38" s="755"/>
      <c r="TJJ38" s="755"/>
      <c r="TJK38" s="755"/>
      <c r="TJL38" s="755"/>
      <c r="TJM38" s="755"/>
      <c r="TJN38" s="755"/>
      <c r="TJO38" s="755"/>
      <c r="TJP38" s="755"/>
      <c r="TJQ38" s="755"/>
      <c r="TJR38" s="755"/>
      <c r="TJS38" s="755"/>
      <c r="TJT38" s="755"/>
      <c r="TJU38" s="755"/>
      <c r="TJV38" s="755"/>
      <c r="TJW38" s="755"/>
      <c r="TJX38" s="755"/>
      <c r="TJY38" s="755"/>
      <c r="TJZ38" s="755"/>
      <c r="TKA38" s="755"/>
      <c r="TKB38" s="755"/>
      <c r="TKC38" s="755"/>
      <c r="TKD38" s="755"/>
      <c r="TKE38" s="755"/>
      <c r="TKF38" s="755"/>
      <c r="TKG38" s="755"/>
      <c r="TKH38" s="755"/>
      <c r="TKI38" s="755"/>
      <c r="TKJ38" s="755"/>
      <c r="TKK38" s="755"/>
      <c r="TKL38" s="755"/>
      <c r="TKM38" s="755"/>
      <c r="TKN38" s="755"/>
      <c r="TKO38" s="755"/>
      <c r="TKP38" s="755"/>
      <c r="TKQ38" s="755"/>
      <c r="TKR38" s="755"/>
      <c r="TKS38" s="755"/>
      <c r="TKT38" s="755"/>
      <c r="TKU38" s="755"/>
      <c r="TKV38" s="755"/>
      <c r="TKW38" s="755"/>
      <c r="TKX38" s="755"/>
      <c r="TKY38" s="755"/>
      <c r="TKZ38" s="755"/>
      <c r="TLA38" s="755"/>
      <c r="TLB38" s="755"/>
      <c r="TLC38" s="755"/>
      <c r="TLD38" s="755"/>
      <c r="TLE38" s="755"/>
      <c r="TLF38" s="755"/>
      <c r="TLG38" s="755"/>
      <c r="TLH38" s="755"/>
      <c r="TLI38" s="755"/>
      <c r="TLJ38" s="755"/>
      <c r="TLK38" s="755"/>
      <c r="TLL38" s="755"/>
      <c r="TLM38" s="755"/>
      <c r="TLN38" s="755"/>
      <c r="TLO38" s="755"/>
      <c r="TLP38" s="755"/>
      <c r="TLQ38" s="755"/>
      <c r="TLR38" s="755"/>
      <c r="TLS38" s="755"/>
      <c r="TLT38" s="755"/>
      <c r="TLU38" s="755"/>
      <c r="TLV38" s="755"/>
      <c r="TLW38" s="755"/>
      <c r="TLX38" s="755"/>
      <c r="TLY38" s="755"/>
      <c r="TLZ38" s="755"/>
      <c r="TMA38" s="755"/>
      <c r="TMB38" s="755"/>
      <c r="TMC38" s="755"/>
      <c r="TMD38" s="755"/>
      <c r="TME38" s="755"/>
      <c r="TMF38" s="755"/>
      <c r="TMG38" s="755"/>
      <c r="TMH38" s="755"/>
      <c r="TMI38" s="755"/>
      <c r="TMJ38" s="755"/>
      <c r="TMK38" s="755"/>
      <c r="TML38" s="755"/>
      <c r="TMM38" s="755"/>
      <c r="TMN38" s="755"/>
      <c r="TMO38" s="755"/>
      <c r="TMP38" s="755"/>
      <c r="TMQ38" s="755"/>
      <c r="TMR38" s="755"/>
      <c r="TMS38" s="755"/>
      <c r="TMT38" s="755"/>
      <c r="TMU38" s="755"/>
      <c r="TMV38" s="755"/>
      <c r="TMW38" s="755"/>
      <c r="TMX38" s="755"/>
      <c r="TMY38" s="755"/>
      <c r="TMZ38" s="755"/>
      <c r="TNA38" s="755"/>
      <c r="TNB38" s="755"/>
      <c r="TNC38" s="755"/>
      <c r="TND38" s="755"/>
      <c r="TNE38" s="755"/>
      <c r="TNF38" s="755"/>
      <c r="TNG38" s="755"/>
      <c r="TNH38" s="755"/>
      <c r="TNI38" s="755"/>
      <c r="TNJ38" s="755"/>
      <c r="TNK38" s="755"/>
      <c r="TNL38" s="755"/>
      <c r="TNM38" s="755"/>
      <c r="TNN38" s="755"/>
      <c r="TNO38" s="755"/>
      <c r="TNP38" s="755"/>
      <c r="TNQ38" s="755"/>
      <c r="TNR38" s="755"/>
      <c r="TNS38" s="755"/>
      <c r="TNT38" s="755"/>
      <c r="TNU38" s="755"/>
      <c r="TNV38" s="755"/>
      <c r="TNW38" s="755"/>
      <c r="TNX38" s="755"/>
      <c r="TNY38" s="755"/>
      <c r="TNZ38" s="755"/>
      <c r="TOA38" s="755"/>
      <c r="TOB38" s="755"/>
      <c r="TOC38" s="755"/>
      <c r="TOD38" s="755"/>
      <c r="TOE38" s="755"/>
      <c r="TOF38" s="755"/>
      <c r="TOG38" s="755"/>
      <c r="TOH38" s="755"/>
      <c r="TOI38" s="755"/>
      <c r="TOJ38" s="755"/>
      <c r="TOK38" s="755"/>
      <c r="TOL38" s="755"/>
      <c r="TOM38" s="755"/>
      <c r="TON38" s="755"/>
      <c r="TOO38" s="755"/>
      <c r="TOP38" s="755"/>
      <c r="TOQ38" s="755"/>
      <c r="TOR38" s="755"/>
      <c r="TOS38" s="755"/>
      <c r="TOT38" s="755"/>
      <c r="TOU38" s="755"/>
      <c r="TOV38" s="755"/>
      <c r="TOW38" s="755"/>
      <c r="TOX38" s="755"/>
      <c r="TOY38" s="755"/>
      <c r="TOZ38" s="755"/>
      <c r="TPA38" s="755"/>
      <c r="TPB38" s="755"/>
      <c r="TPC38" s="755"/>
      <c r="TPD38" s="755"/>
      <c r="TPE38" s="755"/>
      <c r="TPF38" s="755"/>
      <c r="TPG38" s="755"/>
      <c r="TPH38" s="755"/>
      <c r="TPI38" s="755"/>
      <c r="TPJ38" s="755"/>
      <c r="TPK38" s="755"/>
      <c r="TPL38" s="755"/>
      <c r="TPM38" s="755"/>
      <c r="TPN38" s="755"/>
      <c r="TPO38" s="755"/>
      <c r="TPP38" s="755"/>
      <c r="TPQ38" s="755"/>
      <c r="TPR38" s="755"/>
      <c r="TPS38" s="755"/>
      <c r="TPT38" s="755"/>
      <c r="TPU38" s="755"/>
      <c r="TPV38" s="755"/>
      <c r="TPW38" s="755"/>
      <c r="TPX38" s="755"/>
      <c r="TPY38" s="755"/>
      <c r="TPZ38" s="755"/>
      <c r="TQA38" s="755"/>
      <c r="TQB38" s="755"/>
      <c r="TQC38" s="755"/>
      <c r="TQD38" s="755"/>
      <c r="TQE38" s="755"/>
      <c r="TQF38" s="755"/>
      <c r="TQG38" s="755"/>
      <c r="TQH38" s="755"/>
      <c r="TQI38" s="755"/>
      <c r="TQJ38" s="755"/>
      <c r="TQK38" s="755"/>
      <c r="TQL38" s="755"/>
      <c r="TQM38" s="755"/>
      <c r="TQN38" s="755"/>
      <c r="TQO38" s="755"/>
      <c r="TQP38" s="755"/>
      <c r="TQQ38" s="755"/>
      <c r="TQR38" s="755"/>
      <c r="TQS38" s="755"/>
      <c r="TQT38" s="755"/>
      <c r="TQU38" s="755"/>
      <c r="TQV38" s="755"/>
      <c r="TQW38" s="755"/>
      <c r="TQX38" s="755"/>
      <c r="TQY38" s="755"/>
      <c r="TQZ38" s="755"/>
      <c r="TRA38" s="755"/>
      <c r="TRB38" s="755"/>
      <c r="TRC38" s="755"/>
      <c r="TRD38" s="755"/>
      <c r="TRE38" s="755"/>
      <c r="TRF38" s="755"/>
      <c r="TRG38" s="755"/>
      <c r="TRH38" s="755"/>
      <c r="TRI38" s="755"/>
      <c r="TRJ38" s="755"/>
      <c r="TRK38" s="755"/>
      <c r="TRL38" s="755"/>
      <c r="TRM38" s="755"/>
      <c r="TRN38" s="755"/>
      <c r="TRO38" s="755"/>
      <c r="TRP38" s="755"/>
      <c r="TRQ38" s="755"/>
      <c r="TRR38" s="755"/>
      <c r="TRS38" s="755"/>
      <c r="TRT38" s="755"/>
      <c r="TRU38" s="755"/>
      <c r="TRV38" s="755"/>
      <c r="TRW38" s="755"/>
      <c r="TRX38" s="755"/>
      <c r="TRY38" s="755"/>
      <c r="TRZ38" s="755"/>
      <c r="TSA38" s="755"/>
      <c r="TSB38" s="755"/>
      <c r="TSC38" s="755"/>
      <c r="TSD38" s="755"/>
      <c r="TSE38" s="755"/>
      <c r="TSF38" s="755"/>
      <c r="TSG38" s="755"/>
      <c r="TSH38" s="755"/>
      <c r="TSI38" s="755"/>
      <c r="TSJ38" s="755"/>
      <c r="TSK38" s="755"/>
      <c r="TSL38" s="755"/>
      <c r="TSM38" s="755"/>
      <c r="TSN38" s="755"/>
      <c r="TSO38" s="755"/>
      <c r="TSP38" s="755"/>
      <c r="TSQ38" s="755"/>
      <c r="TSR38" s="755"/>
      <c r="TSS38" s="755"/>
      <c r="TST38" s="755"/>
      <c r="TSU38" s="755"/>
      <c r="TSV38" s="755"/>
      <c r="TSW38" s="755"/>
      <c r="TSX38" s="755"/>
      <c r="TSY38" s="755"/>
      <c r="TSZ38" s="755"/>
      <c r="TTA38" s="755"/>
      <c r="TTB38" s="755"/>
      <c r="TTC38" s="755"/>
      <c r="TTD38" s="755"/>
      <c r="TTE38" s="755"/>
      <c r="TTF38" s="755"/>
      <c r="TTG38" s="755"/>
      <c r="TTH38" s="755"/>
      <c r="TTI38" s="755"/>
      <c r="TTJ38" s="755"/>
      <c r="TTK38" s="755"/>
      <c r="TTL38" s="755"/>
      <c r="TTM38" s="755"/>
      <c r="TTN38" s="755"/>
      <c r="TTO38" s="755"/>
      <c r="TTP38" s="755"/>
      <c r="TTQ38" s="755"/>
      <c r="TTR38" s="755"/>
      <c r="TTS38" s="755"/>
      <c r="TTT38" s="755"/>
      <c r="TTU38" s="755"/>
      <c r="TTV38" s="755"/>
      <c r="TTW38" s="755"/>
      <c r="TTX38" s="755"/>
      <c r="TTY38" s="755"/>
      <c r="TTZ38" s="755"/>
      <c r="TUA38" s="755"/>
      <c r="TUB38" s="755"/>
      <c r="TUC38" s="755"/>
      <c r="TUD38" s="755"/>
      <c r="TUE38" s="755"/>
      <c r="TUF38" s="755"/>
      <c r="TUG38" s="755"/>
      <c r="TUH38" s="755"/>
      <c r="TUI38" s="755"/>
      <c r="TUJ38" s="755"/>
      <c r="TUK38" s="755"/>
      <c r="TUL38" s="755"/>
      <c r="TUM38" s="755"/>
      <c r="TUN38" s="755"/>
      <c r="TUO38" s="755"/>
      <c r="TUP38" s="755"/>
      <c r="TUQ38" s="755"/>
      <c r="TUR38" s="755"/>
      <c r="TUS38" s="755"/>
      <c r="TUT38" s="755"/>
      <c r="TUU38" s="755"/>
      <c r="TUV38" s="755"/>
      <c r="TUW38" s="755"/>
      <c r="TUX38" s="755"/>
      <c r="TUY38" s="755"/>
      <c r="TUZ38" s="755"/>
      <c r="TVA38" s="755"/>
      <c r="TVB38" s="755"/>
      <c r="TVC38" s="755"/>
      <c r="TVD38" s="755"/>
      <c r="TVE38" s="755"/>
      <c r="TVF38" s="755"/>
      <c r="TVG38" s="755"/>
      <c r="TVH38" s="755"/>
      <c r="TVI38" s="755"/>
      <c r="TVJ38" s="755"/>
      <c r="TVK38" s="755"/>
      <c r="TVL38" s="755"/>
      <c r="TVM38" s="755"/>
      <c r="TVN38" s="755"/>
      <c r="TVO38" s="755"/>
      <c r="TVP38" s="755"/>
      <c r="TVQ38" s="755"/>
      <c r="TVR38" s="755"/>
      <c r="TVS38" s="755"/>
      <c r="TVT38" s="755"/>
      <c r="TVU38" s="755"/>
      <c r="TVV38" s="755"/>
      <c r="TVW38" s="755"/>
      <c r="TVX38" s="755"/>
      <c r="TVY38" s="755"/>
      <c r="TVZ38" s="755"/>
      <c r="TWA38" s="755"/>
      <c r="TWB38" s="755"/>
      <c r="TWC38" s="755"/>
      <c r="TWD38" s="755"/>
      <c r="TWE38" s="755"/>
      <c r="TWF38" s="755"/>
      <c r="TWG38" s="755"/>
      <c r="TWH38" s="755"/>
      <c r="TWI38" s="755"/>
      <c r="TWJ38" s="755"/>
      <c r="TWK38" s="755"/>
      <c r="TWL38" s="755"/>
      <c r="TWM38" s="755"/>
      <c r="TWN38" s="755"/>
      <c r="TWO38" s="755"/>
      <c r="TWP38" s="755"/>
      <c r="TWQ38" s="755"/>
      <c r="TWR38" s="755"/>
      <c r="TWS38" s="755"/>
      <c r="TWT38" s="755"/>
      <c r="TWU38" s="755"/>
      <c r="TWV38" s="755"/>
      <c r="TWW38" s="755"/>
      <c r="TWX38" s="755"/>
      <c r="TWY38" s="755"/>
      <c r="TWZ38" s="755"/>
      <c r="TXA38" s="755"/>
      <c r="TXB38" s="755"/>
      <c r="TXC38" s="755"/>
      <c r="TXD38" s="755"/>
      <c r="TXE38" s="755"/>
      <c r="TXF38" s="755"/>
      <c r="TXG38" s="755"/>
      <c r="TXH38" s="755"/>
      <c r="TXI38" s="755"/>
      <c r="TXJ38" s="755"/>
      <c r="TXK38" s="755"/>
      <c r="TXL38" s="755"/>
      <c r="TXM38" s="755"/>
      <c r="TXN38" s="755"/>
      <c r="TXO38" s="755"/>
      <c r="TXP38" s="755"/>
      <c r="TXQ38" s="755"/>
      <c r="TXR38" s="755"/>
      <c r="TXS38" s="755"/>
      <c r="TXT38" s="755"/>
      <c r="TXU38" s="755"/>
      <c r="TXV38" s="755"/>
      <c r="TXW38" s="755"/>
      <c r="TXX38" s="755"/>
      <c r="TXY38" s="755"/>
      <c r="TXZ38" s="755"/>
      <c r="TYA38" s="755"/>
      <c r="TYB38" s="755"/>
      <c r="TYC38" s="755"/>
      <c r="TYD38" s="755"/>
      <c r="TYE38" s="755"/>
      <c r="TYF38" s="755"/>
      <c r="TYG38" s="755"/>
      <c r="TYH38" s="755"/>
      <c r="TYI38" s="755"/>
      <c r="TYJ38" s="755"/>
      <c r="TYK38" s="755"/>
      <c r="TYL38" s="755"/>
      <c r="TYM38" s="755"/>
      <c r="TYN38" s="755"/>
      <c r="TYO38" s="755"/>
      <c r="TYP38" s="755"/>
      <c r="TYQ38" s="755"/>
      <c r="TYR38" s="755"/>
      <c r="TYS38" s="755"/>
      <c r="TYT38" s="755"/>
      <c r="TYU38" s="755"/>
      <c r="TYV38" s="755"/>
      <c r="TYW38" s="755"/>
      <c r="TYX38" s="755"/>
      <c r="TYY38" s="755"/>
      <c r="TYZ38" s="755"/>
      <c r="TZA38" s="755"/>
      <c r="TZB38" s="755"/>
      <c r="TZC38" s="755"/>
      <c r="TZD38" s="755"/>
      <c r="TZE38" s="755"/>
      <c r="TZF38" s="755"/>
      <c r="TZG38" s="755"/>
      <c r="TZH38" s="755"/>
      <c r="TZI38" s="755"/>
      <c r="TZJ38" s="755"/>
      <c r="TZK38" s="755"/>
      <c r="TZL38" s="755"/>
      <c r="TZM38" s="755"/>
      <c r="TZN38" s="755"/>
      <c r="TZO38" s="755"/>
      <c r="TZP38" s="755"/>
      <c r="TZQ38" s="755"/>
      <c r="TZR38" s="755"/>
      <c r="TZS38" s="755"/>
      <c r="TZT38" s="755"/>
      <c r="TZU38" s="755"/>
      <c r="TZV38" s="755"/>
      <c r="TZW38" s="755"/>
      <c r="TZX38" s="755"/>
      <c r="TZY38" s="755"/>
      <c r="TZZ38" s="755"/>
      <c r="UAA38" s="755"/>
      <c r="UAB38" s="755"/>
      <c r="UAC38" s="755"/>
      <c r="UAD38" s="755"/>
      <c r="UAE38" s="755"/>
      <c r="UAF38" s="755"/>
      <c r="UAG38" s="755"/>
      <c r="UAH38" s="755"/>
      <c r="UAI38" s="755"/>
      <c r="UAJ38" s="755"/>
      <c r="UAK38" s="755"/>
      <c r="UAL38" s="755"/>
      <c r="UAM38" s="755"/>
      <c r="UAN38" s="755"/>
      <c r="UAO38" s="755"/>
      <c r="UAP38" s="755"/>
      <c r="UAQ38" s="755"/>
      <c r="UAR38" s="755"/>
      <c r="UAS38" s="755"/>
      <c r="UAT38" s="755"/>
      <c r="UAU38" s="755"/>
      <c r="UAV38" s="755"/>
      <c r="UAW38" s="755"/>
      <c r="UAX38" s="755"/>
      <c r="UAY38" s="755"/>
      <c r="UAZ38" s="755"/>
      <c r="UBA38" s="755"/>
      <c r="UBB38" s="755"/>
      <c r="UBC38" s="755"/>
      <c r="UBD38" s="755"/>
      <c r="UBE38" s="755"/>
      <c r="UBF38" s="755"/>
      <c r="UBG38" s="755"/>
      <c r="UBH38" s="755"/>
      <c r="UBI38" s="755"/>
      <c r="UBJ38" s="755"/>
      <c r="UBK38" s="755"/>
      <c r="UBL38" s="755"/>
      <c r="UBM38" s="755"/>
      <c r="UBN38" s="755"/>
      <c r="UBO38" s="755"/>
      <c r="UBP38" s="755"/>
      <c r="UBQ38" s="755"/>
      <c r="UBR38" s="755"/>
      <c r="UBS38" s="755"/>
      <c r="UBT38" s="755"/>
      <c r="UBU38" s="755"/>
      <c r="UBV38" s="755"/>
      <c r="UBW38" s="755"/>
      <c r="UBX38" s="755"/>
      <c r="UBY38" s="755"/>
      <c r="UBZ38" s="755"/>
      <c r="UCA38" s="755"/>
      <c r="UCB38" s="755"/>
      <c r="UCC38" s="755"/>
      <c r="UCD38" s="755"/>
      <c r="UCE38" s="755"/>
      <c r="UCF38" s="755"/>
      <c r="UCG38" s="755"/>
      <c r="UCH38" s="755"/>
      <c r="UCI38" s="755"/>
      <c r="UCJ38" s="755"/>
      <c r="UCK38" s="755"/>
      <c r="UCL38" s="755"/>
      <c r="UCM38" s="755"/>
      <c r="UCN38" s="755"/>
      <c r="UCO38" s="755"/>
      <c r="UCP38" s="755"/>
      <c r="UCQ38" s="755"/>
      <c r="UCR38" s="755"/>
      <c r="UCS38" s="755"/>
      <c r="UCT38" s="755"/>
      <c r="UCU38" s="755"/>
      <c r="UCV38" s="755"/>
      <c r="UCW38" s="755"/>
      <c r="UCX38" s="755"/>
      <c r="UCY38" s="755"/>
      <c r="UCZ38" s="755"/>
      <c r="UDA38" s="755"/>
      <c r="UDB38" s="755"/>
      <c r="UDC38" s="755"/>
      <c r="UDD38" s="755"/>
      <c r="UDE38" s="755"/>
      <c r="UDF38" s="755"/>
      <c r="UDG38" s="755"/>
      <c r="UDH38" s="755"/>
      <c r="UDI38" s="755"/>
      <c r="UDJ38" s="755"/>
      <c r="UDK38" s="755"/>
      <c r="UDL38" s="755"/>
      <c r="UDM38" s="755"/>
      <c r="UDN38" s="755"/>
      <c r="UDO38" s="755"/>
      <c r="UDP38" s="755"/>
      <c r="UDQ38" s="755"/>
      <c r="UDR38" s="755"/>
      <c r="UDS38" s="755"/>
      <c r="UDT38" s="755"/>
      <c r="UDU38" s="755"/>
      <c r="UDV38" s="755"/>
      <c r="UDW38" s="755"/>
      <c r="UDX38" s="755"/>
      <c r="UDY38" s="755"/>
      <c r="UDZ38" s="755"/>
      <c r="UEA38" s="755"/>
      <c r="UEB38" s="755"/>
      <c r="UEC38" s="755"/>
      <c r="UED38" s="755"/>
      <c r="UEE38" s="755"/>
      <c r="UEF38" s="755"/>
      <c r="UEG38" s="755"/>
      <c r="UEH38" s="755"/>
      <c r="UEI38" s="755"/>
      <c r="UEJ38" s="755"/>
      <c r="UEK38" s="755"/>
      <c r="UEL38" s="755"/>
      <c r="UEM38" s="755"/>
      <c r="UEN38" s="755"/>
      <c r="UEO38" s="755"/>
      <c r="UEP38" s="755"/>
      <c r="UEQ38" s="755"/>
      <c r="UER38" s="755"/>
      <c r="UES38" s="755"/>
      <c r="UET38" s="755"/>
      <c r="UEU38" s="755"/>
      <c r="UEV38" s="755"/>
      <c r="UEW38" s="755"/>
      <c r="UEX38" s="755"/>
      <c r="UEY38" s="755"/>
      <c r="UEZ38" s="755"/>
      <c r="UFA38" s="755"/>
      <c r="UFB38" s="755"/>
      <c r="UFC38" s="755"/>
      <c r="UFD38" s="755"/>
      <c r="UFE38" s="755"/>
      <c r="UFF38" s="755"/>
      <c r="UFG38" s="755"/>
      <c r="UFH38" s="755"/>
      <c r="UFI38" s="755"/>
      <c r="UFJ38" s="755"/>
      <c r="UFK38" s="755"/>
      <c r="UFL38" s="755"/>
      <c r="UFM38" s="755"/>
      <c r="UFN38" s="755"/>
      <c r="UFO38" s="755"/>
      <c r="UFP38" s="755"/>
      <c r="UFQ38" s="755"/>
      <c r="UFR38" s="755"/>
      <c r="UFS38" s="755"/>
      <c r="UFT38" s="755"/>
      <c r="UFU38" s="755"/>
      <c r="UFV38" s="755"/>
      <c r="UFW38" s="755"/>
      <c r="UFX38" s="755"/>
      <c r="UFY38" s="755"/>
      <c r="UFZ38" s="755"/>
      <c r="UGA38" s="755"/>
      <c r="UGB38" s="755"/>
      <c r="UGC38" s="755"/>
      <c r="UGD38" s="755"/>
      <c r="UGE38" s="755"/>
      <c r="UGF38" s="755"/>
      <c r="UGG38" s="755"/>
      <c r="UGH38" s="755"/>
      <c r="UGI38" s="755"/>
      <c r="UGJ38" s="755"/>
      <c r="UGK38" s="755"/>
      <c r="UGL38" s="755"/>
      <c r="UGM38" s="755"/>
      <c r="UGN38" s="755"/>
      <c r="UGO38" s="755"/>
      <c r="UGP38" s="755"/>
      <c r="UGQ38" s="755"/>
      <c r="UGR38" s="755"/>
      <c r="UGS38" s="755"/>
      <c r="UGT38" s="755"/>
      <c r="UGU38" s="755"/>
      <c r="UGV38" s="755"/>
      <c r="UGW38" s="755"/>
      <c r="UGX38" s="755"/>
      <c r="UGY38" s="755"/>
      <c r="UGZ38" s="755"/>
      <c r="UHA38" s="755"/>
      <c r="UHB38" s="755"/>
      <c r="UHC38" s="755"/>
      <c r="UHD38" s="755"/>
      <c r="UHE38" s="755"/>
      <c r="UHF38" s="755"/>
      <c r="UHG38" s="755"/>
      <c r="UHH38" s="755"/>
      <c r="UHI38" s="755"/>
      <c r="UHJ38" s="755"/>
      <c r="UHK38" s="755"/>
      <c r="UHL38" s="755"/>
      <c r="UHM38" s="755"/>
      <c r="UHN38" s="755"/>
      <c r="UHO38" s="755"/>
      <c r="UHP38" s="755"/>
      <c r="UHQ38" s="755"/>
      <c r="UHR38" s="755"/>
      <c r="UHS38" s="755"/>
      <c r="UHT38" s="755"/>
      <c r="UHU38" s="755"/>
      <c r="UHV38" s="755"/>
      <c r="UHW38" s="755"/>
      <c r="UHX38" s="755"/>
      <c r="UHY38" s="755"/>
      <c r="UHZ38" s="755"/>
      <c r="UIA38" s="755"/>
      <c r="UIB38" s="755"/>
      <c r="UIC38" s="755"/>
      <c r="UID38" s="755"/>
      <c r="UIE38" s="755"/>
      <c r="UIF38" s="755"/>
      <c r="UIG38" s="755"/>
      <c r="UIH38" s="755"/>
      <c r="UII38" s="755"/>
      <c r="UIJ38" s="755"/>
      <c r="UIK38" s="755"/>
      <c r="UIL38" s="755"/>
      <c r="UIM38" s="755"/>
      <c r="UIN38" s="755"/>
      <c r="UIO38" s="755"/>
      <c r="UIP38" s="755"/>
      <c r="UIQ38" s="755"/>
      <c r="UIR38" s="755"/>
      <c r="UIS38" s="755"/>
      <c r="UIT38" s="755"/>
      <c r="UIU38" s="755"/>
      <c r="UIV38" s="755"/>
      <c r="UIW38" s="755"/>
      <c r="UIX38" s="755"/>
      <c r="UIY38" s="755"/>
      <c r="UIZ38" s="755"/>
      <c r="UJA38" s="755"/>
      <c r="UJB38" s="755"/>
      <c r="UJC38" s="755"/>
      <c r="UJD38" s="755"/>
      <c r="UJE38" s="755"/>
      <c r="UJF38" s="755"/>
      <c r="UJG38" s="755"/>
      <c r="UJH38" s="755"/>
      <c r="UJI38" s="755"/>
      <c r="UJJ38" s="755"/>
      <c r="UJK38" s="755"/>
      <c r="UJL38" s="755"/>
      <c r="UJM38" s="755"/>
      <c r="UJN38" s="755"/>
      <c r="UJO38" s="755"/>
      <c r="UJP38" s="755"/>
      <c r="UJQ38" s="755"/>
      <c r="UJR38" s="755"/>
      <c r="UJS38" s="755"/>
      <c r="UJT38" s="755"/>
      <c r="UJU38" s="755"/>
      <c r="UJV38" s="755"/>
      <c r="UJW38" s="755"/>
      <c r="UJX38" s="755"/>
      <c r="UJY38" s="755"/>
      <c r="UJZ38" s="755"/>
      <c r="UKA38" s="755"/>
      <c r="UKB38" s="755"/>
      <c r="UKC38" s="755"/>
      <c r="UKD38" s="755"/>
      <c r="UKE38" s="755"/>
      <c r="UKF38" s="755"/>
      <c r="UKG38" s="755"/>
      <c r="UKH38" s="755"/>
      <c r="UKI38" s="755"/>
      <c r="UKJ38" s="755"/>
      <c r="UKK38" s="755"/>
      <c r="UKL38" s="755"/>
      <c r="UKM38" s="755"/>
      <c r="UKN38" s="755"/>
      <c r="UKO38" s="755"/>
      <c r="UKP38" s="755"/>
      <c r="UKQ38" s="755"/>
      <c r="UKR38" s="755"/>
      <c r="UKS38" s="755"/>
      <c r="UKT38" s="755"/>
      <c r="UKU38" s="755"/>
      <c r="UKV38" s="755"/>
      <c r="UKW38" s="755"/>
      <c r="UKX38" s="755"/>
      <c r="UKY38" s="755"/>
      <c r="UKZ38" s="755"/>
      <c r="ULA38" s="755"/>
      <c r="ULB38" s="755"/>
      <c r="ULC38" s="755"/>
      <c r="ULD38" s="755"/>
      <c r="ULE38" s="755"/>
      <c r="ULF38" s="755"/>
      <c r="ULG38" s="755"/>
      <c r="ULH38" s="755"/>
      <c r="ULI38" s="755"/>
      <c r="ULJ38" s="755"/>
      <c r="ULK38" s="755"/>
      <c r="ULL38" s="755"/>
      <c r="ULM38" s="755"/>
      <c r="ULN38" s="755"/>
      <c r="ULO38" s="755"/>
      <c r="ULP38" s="755"/>
      <c r="ULQ38" s="755"/>
      <c r="ULR38" s="755"/>
      <c r="ULS38" s="755"/>
      <c r="ULT38" s="755"/>
      <c r="ULU38" s="755"/>
      <c r="ULV38" s="755"/>
      <c r="ULW38" s="755"/>
      <c r="ULX38" s="755"/>
      <c r="ULY38" s="755"/>
      <c r="ULZ38" s="755"/>
      <c r="UMA38" s="755"/>
      <c r="UMB38" s="755"/>
      <c r="UMC38" s="755"/>
      <c r="UMD38" s="755"/>
      <c r="UME38" s="755"/>
      <c r="UMF38" s="755"/>
      <c r="UMG38" s="755"/>
      <c r="UMH38" s="755"/>
      <c r="UMI38" s="755"/>
      <c r="UMJ38" s="755"/>
      <c r="UMK38" s="755"/>
      <c r="UML38" s="755"/>
      <c r="UMM38" s="755"/>
      <c r="UMN38" s="755"/>
      <c r="UMO38" s="755"/>
      <c r="UMP38" s="755"/>
      <c r="UMQ38" s="755"/>
      <c r="UMR38" s="755"/>
      <c r="UMS38" s="755"/>
      <c r="UMT38" s="755"/>
      <c r="UMU38" s="755"/>
      <c r="UMV38" s="755"/>
      <c r="UMW38" s="755"/>
      <c r="UMX38" s="755"/>
      <c r="UMY38" s="755"/>
      <c r="UMZ38" s="755"/>
      <c r="UNA38" s="755"/>
      <c r="UNB38" s="755"/>
      <c r="UNC38" s="755"/>
      <c r="UND38" s="755"/>
      <c r="UNE38" s="755"/>
      <c r="UNF38" s="755"/>
      <c r="UNG38" s="755"/>
      <c r="UNH38" s="755"/>
      <c r="UNI38" s="755"/>
      <c r="UNJ38" s="755"/>
      <c r="UNK38" s="755"/>
      <c r="UNL38" s="755"/>
      <c r="UNM38" s="755"/>
      <c r="UNN38" s="755"/>
      <c r="UNO38" s="755"/>
      <c r="UNP38" s="755"/>
      <c r="UNQ38" s="755"/>
      <c r="UNR38" s="755"/>
      <c r="UNS38" s="755"/>
      <c r="UNT38" s="755"/>
      <c r="UNU38" s="755"/>
      <c r="UNV38" s="755"/>
      <c r="UNW38" s="755"/>
      <c r="UNX38" s="755"/>
      <c r="UNY38" s="755"/>
      <c r="UNZ38" s="755"/>
      <c r="UOA38" s="755"/>
      <c r="UOB38" s="755"/>
      <c r="UOC38" s="755"/>
      <c r="UOD38" s="755"/>
      <c r="UOE38" s="755"/>
      <c r="UOF38" s="755"/>
      <c r="UOG38" s="755"/>
      <c r="UOH38" s="755"/>
      <c r="UOI38" s="755"/>
      <c r="UOJ38" s="755"/>
      <c r="UOK38" s="755"/>
      <c r="UOL38" s="755"/>
      <c r="UOM38" s="755"/>
      <c r="UON38" s="755"/>
      <c r="UOO38" s="755"/>
      <c r="UOP38" s="755"/>
      <c r="UOQ38" s="755"/>
      <c r="UOR38" s="755"/>
      <c r="UOS38" s="755"/>
      <c r="UOT38" s="755"/>
      <c r="UOU38" s="755"/>
      <c r="UOV38" s="755"/>
      <c r="UOW38" s="755"/>
      <c r="UOX38" s="755"/>
      <c r="UOY38" s="755"/>
      <c r="UOZ38" s="755"/>
      <c r="UPA38" s="755"/>
      <c r="UPB38" s="755"/>
      <c r="UPC38" s="755"/>
      <c r="UPD38" s="755"/>
      <c r="UPE38" s="755"/>
      <c r="UPF38" s="755"/>
      <c r="UPG38" s="755"/>
      <c r="UPH38" s="755"/>
      <c r="UPI38" s="755"/>
      <c r="UPJ38" s="755"/>
      <c r="UPK38" s="755"/>
      <c r="UPL38" s="755"/>
      <c r="UPM38" s="755"/>
      <c r="UPN38" s="755"/>
      <c r="UPO38" s="755"/>
      <c r="UPP38" s="755"/>
      <c r="UPQ38" s="755"/>
      <c r="UPR38" s="755"/>
      <c r="UPS38" s="755"/>
      <c r="UPT38" s="755"/>
      <c r="UPU38" s="755"/>
      <c r="UPV38" s="755"/>
      <c r="UPW38" s="755"/>
      <c r="UPX38" s="755"/>
      <c r="UPY38" s="755"/>
      <c r="UPZ38" s="755"/>
      <c r="UQA38" s="755"/>
      <c r="UQB38" s="755"/>
      <c r="UQC38" s="755"/>
      <c r="UQD38" s="755"/>
      <c r="UQE38" s="755"/>
      <c r="UQF38" s="755"/>
      <c r="UQG38" s="755"/>
      <c r="UQH38" s="755"/>
      <c r="UQI38" s="755"/>
      <c r="UQJ38" s="755"/>
      <c r="UQK38" s="755"/>
      <c r="UQL38" s="755"/>
      <c r="UQM38" s="755"/>
      <c r="UQN38" s="755"/>
      <c r="UQO38" s="755"/>
      <c r="UQP38" s="755"/>
      <c r="UQQ38" s="755"/>
      <c r="UQR38" s="755"/>
      <c r="UQS38" s="755"/>
      <c r="UQT38" s="755"/>
      <c r="UQU38" s="755"/>
      <c r="UQV38" s="755"/>
      <c r="UQW38" s="755"/>
      <c r="UQX38" s="755"/>
      <c r="UQY38" s="755"/>
      <c r="UQZ38" s="755"/>
      <c r="URA38" s="755"/>
      <c r="URB38" s="755"/>
      <c r="URC38" s="755"/>
      <c r="URD38" s="755"/>
      <c r="URE38" s="755"/>
      <c r="URF38" s="755"/>
      <c r="URG38" s="755"/>
      <c r="URH38" s="755"/>
      <c r="URI38" s="755"/>
      <c r="URJ38" s="755"/>
      <c r="URK38" s="755"/>
      <c r="URL38" s="755"/>
      <c r="URM38" s="755"/>
      <c r="URN38" s="755"/>
      <c r="URO38" s="755"/>
      <c r="URP38" s="755"/>
      <c r="URQ38" s="755"/>
      <c r="URR38" s="755"/>
      <c r="URS38" s="755"/>
      <c r="URT38" s="755"/>
      <c r="URU38" s="755"/>
      <c r="URV38" s="755"/>
      <c r="URW38" s="755"/>
      <c r="URX38" s="755"/>
      <c r="URY38" s="755"/>
      <c r="URZ38" s="755"/>
      <c r="USA38" s="755"/>
      <c r="USB38" s="755"/>
      <c r="USC38" s="755"/>
      <c r="USD38" s="755"/>
      <c r="USE38" s="755"/>
      <c r="USF38" s="755"/>
      <c r="USG38" s="755"/>
      <c r="USH38" s="755"/>
      <c r="USI38" s="755"/>
      <c r="USJ38" s="755"/>
      <c r="USK38" s="755"/>
      <c r="USL38" s="755"/>
      <c r="USM38" s="755"/>
      <c r="USN38" s="755"/>
      <c r="USO38" s="755"/>
      <c r="USP38" s="755"/>
      <c r="USQ38" s="755"/>
      <c r="USR38" s="755"/>
      <c r="USS38" s="755"/>
      <c r="UST38" s="755"/>
      <c r="USU38" s="755"/>
      <c r="USV38" s="755"/>
      <c r="USW38" s="755"/>
      <c r="USX38" s="755"/>
      <c r="USY38" s="755"/>
      <c r="USZ38" s="755"/>
      <c r="UTA38" s="755"/>
      <c r="UTB38" s="755"/>
      <c r="UTC38" s="755"/>
      <c r="UTD38" s="755"/>
      <c r="UTE38" s="755"/>
      <c r="UTF38" s="755"/>
      <c r="UTG38" s="755"/>
      <c r="UTH38" s="755"/>
      <c r="UTI38" s="755"/>
      <c r="UTJ38" s="755"/>
      <c r="UTK38" s="755"/>
      <c r="UTL38" s="755"/>
      <c r="UTM38" s="755"/>
      <c r="UTN38" s="755"/>
      <c r="UTO38" s="755"/>
      <c r="UTP38" s="755"/>
      <c r="UTQ38" s="755"/>
      <c r="UTR38" s="755"/>
      <c r="UTS38" s="755"/>
      <c r="UTT38" s="755"/>
      <c r="UTU38" s="755"/>
      <c r="UTV38" s="755"/>
      <c r="UTW38" s="755"/>
      <c r="UTX38" s="755"/>
      <c r="UTY38" s="755"/>
      <c r="UTZ38" s="755"/>
      <c r="UUA38" s="755"/>
      <c r="UUB38" s="755"/>
      <c r="UUC38" s="755"/>
      <c r="UUD38" s="755"/>
      <c r="UUE38" s="755"/>
      <c r="UUF38" s="755"/>
      <c r="UUG38" s="755"/>
      <c r="UUH38" s="755"/>
      <c r="UUI38" s="755"/>
      <c r="UUJ38" s="755"/>
      <c r="UUK38" s="755"/>
      <c r="UUL38" s="755"/>
      <c r="UUM38" s="755"/>
      <c r="UUN38" s="755"/>
      <c r="UUO38" s="755"/>
      <c r="UUP38" s="755"/>
      <c r="UUQ38" s="755"/>
      <c r="UUR38" s="755"/>
      <c r="UUS38" s="755"/>
      <c r="UUT38" s="755"/>
      <c r="UUU38" s="755"/>
      <c r="UUV38" s="755"/>
      <c r="UUW38" s="755"/>
      <c r="UUX38" s="755"/>
      <c r="UUY38" s="755"/>
      <c r="UUZ38" s="755"/>
      <c r="UVA38" s="755"/>
      <c r="UVB38" s="755"/>
      <c r="UVC38" s="755"/>
      <c r="UVD38" s="755"/>
      <c r="UVE38" s="755"/>
      <c r="UVF38" s="755"/>
      <c r="UVG38" s="755"/>
      <c r="UVH38" s="755"/>
      <c r="UVI38" s="755"/>
      <c r="UVJ38" s="755"/>
      <c r="UVK38" s="755"/>
      <c r="UVL38" s="755"/>
      <c r="UVM38" s="755"/>
      <c r="UVN38" s="755"/>
      <c r="UVO38" s="755"/>
      <c r="UVP38" s="755"/>
      <c r="UVQ38" s="755"/>
      <c r="UVR38" s="755"/>
      <c r="UVS38" s="755"/>
      <c r="UVT38" s="755"/>
      <c r="UVU38" s="755"/>
      <c r="UVV38" s="755"/>
      <c r="UVW38" s="755"/>
      <c r="UVX38" s="755"/>
      <c r="UVY38" s="755"/>
      <c r="UVZ38" s="755"/>
      <c r="UWA38" s="755"/>
      <c r="UWB38" s="755"/>
      <c r="UWC38" s="755"/>
      <c r="UWD38" s="755"/>
      <c r="UWE38" s="755"/>
      <c r="UWF38" s="755"/>
      <c r="UWG38" s="755"/>
      <c r="UWH38" s="755"/>
      <c r="UWI38" s="755"/>
      <c r="UWJ38" s="755"/>
      <c r="UWK38" s="755"/>
      <c r="UWL38" s="755"/>
      <c r="UWM38" s="755"/>
      <c r="UWN38" s="755"/>
      <c r="UWO38" s="755"/>
      <c r="UWP38" s="755"/>
      <c r="UWQ38" s="755"/>
      <c r="UWR38" s="755"/>
      <c r="UWS38" s="755"/>
      <c r="UWT38" s="755"/>
      <c r="UWU38" s="755"/>
      <c r="UWV38" s="755"/>
      <c r="UWW38" s="755"/>
      <c r="UWX38" s="755"/>
      <c r="UWY38" s="755"/>
      <c r="UWZ38" s="755"/>
      <c r="UXA38" s="755"/>
      <c r="UXB38" s="755"/>
      <c r="UXC38" s="755"/>
      <c r="UXD38" s="755"/>
      <c r="UXE38" s="755"/>
      <c r="UXF38" s="755"/>
      <c r="UXG38" s="755"/>
      <c r="UXH38" s="755"/>
      <c r="UXI38" s="755"/>
      <c r="UXJ38" s="755"/>
      <c r="UXK38" s="755"/>
      <c r="UXL38" s="755"/>
      <c r="UXM38" s="755"/>
      <c r="UXN38" s="755"/>
      <c r="UXO38" s="755"/>
      <c r="UXP38" s="755"/>
      <c r="UXQ38" s="755"/>
      <c r="UXR38" s="755"/>
      <c r="UXS38" s="755"/>
      <c r="UXT38" s="755"/>
      <c r="UXU38" s="755"/>
      <c r="UXV38" s="755"/>
      <c r="UXW38" s="755"/>
      <c r="UXX38" s="755"/>
      <c r="UXY38" s="755"/>
      <c r="UXZ38" s="755"/>
      <c r="UYA38" s="755"/>
      <c r="UYB38" s="755"/>
      <c r="UYC38" s="755"/>
      <c r="UYD38" s="755"/>
      <c r="UYE38" s="755"/>
      <c r="UYF38" s="755"/>
      <c r="UYG38" s="755"/>
      <c r="UYH38" s="755"/>
      <c r="UYI38" s="755"/>
      <c r="UYJ38" s="755"/>
      <c r="UYK38" s="755"/>
      <c r="UYL38" s="755"/>
      <c r="UYM38" s="755"/>
      <c r="UYN38" s="755"/>
      <c r="UYO38" s="755"/>
      <c r="UYP38" s="755"/>
      <c r="UYQ38" s="755"/>
      <c r="UYR38" s="755"/>
      <c r="UYS38" s="755"/>
      <c r="UYT38" s="755"/>
      <c r="UYU38" s="755"/>
      <c r="UYV38" s="755"/>
      <c r="UYW38" s="755"/>
      <c r="UYX38" s="755"/>
      <c r="UYY38" s="755"/>
      <c r="UYZ38" s="755"/>
      <c r="UZA38" s="755"/>
      <c r="UZB38" s="755"/>
      <c r="UZC38" s="755"/>
      <c r="UZD38" s="755"/>
      <c r="UZE38" s="755"/>
      <c r="UZF38" s="755"/>
      <c r="UZG38" s="755"/>
      <c r="UZH38" s="755"/>
      <c r="UZI38" s="755"/>
      <c r="UZJ38" s="755"/>
      <c r="UZK38" s="755"/>
      <c r="UZL38" s="755"/>
      <c r="UZM38" s="755"/>
      <c r="UZN38" s="755"/>
      <c r="UZO38" s="755"/>
      <c r="UZP38" s="755"/>
      <c r="UZQ38" s="755"/>
      <c r="UZR38" s="755"/>
      <c r="UZS38" s="755"/>
      <c r="UZT38" s="755"/>
      <c r="UZU38" s="755"/>
      <c r="UZV38" s="755"/>
      <c r="UZW38" s="755"/>
      <c r="UZX38" s="755"/>
      <c r="UZY38" s="755"/>
      <c r="UZZ38" s="755"/>
      <c r="VAA38" s="755"/>
      <c r="VAB38" s="755"/>
      <c r="VAC38" s="755"/>
      <c r="VAD38" s="755"/>
      <c r="VAE38" s="755"/>
      <c r="VAF38" s="755"/>
      <c r="VAG38" s="755"/>
      <c r="VAH38" s="755"/>
      <c r="VAI38" s="755"/>
      <c r="VAJ38" s="755"/>
      <c r="VAK38" s="755"/>
      <c r="VAL38" s="755"/>
      <c r="VAM38" s="755"/>
      <c r="VAN38" s="755"/>
      <c r="VAO38" s="755"/>
      <c r="VAP38" s="755"/>
      <c r="VAQ38" s="755"/>
      <c r="VAR38" s="755"/>
      <c r="VAS38" s="755"/>
      <c r="VAT38" s="755"/>
      <c r="VAU38" s="755"/>
      <c r="VAV38" s="755"/>
      <c r="VAW38" s="755"/>
      <c r="VAX38" s="755"/>
      <c r="VAY38" s="755"/>
      <c r="VAZ38" s="755"/>
      <c r="VBA38" s="755"/>
      <c r="VBB38" s="755"/>
      <c r="VBC38" s="755"/>
      <c r="VBD38" s="755"/>
      <c r="VBE38" s="755"/>
      <c r="VBF38" s="755"/>
      <c r="VBG38" s="755"/>
      <c r="VBH38" s="755"/>
      <c r="VBI38" s="755"/>
      <c r="VBJ38" s="755"/>
      <c r="VBK38" s="755"/>
      <c r="VBL38" s="755"/>
      <c r="VBM38" s="755"/>
      <c r="VBN38" s="755"/>
      <c r="VBO38" s="755"/>
      <c r="VBP38" s="755"/>
      <c r="VBQ38" s="755"/>
      <c r="VBR38" s="755"/>
      <c r="VBS38" s="755"/>
      <c r="VBT38" s="755"/>
      <c r="VBU38" s="755"/>
      <c r="VBV38" s="755"/>
      <c r="VBW38" s="755"/>
      <c r="VBX38" s="755"/>
      <c r="VBY38" s="755"/>
      <c r="VBZ38" s="755"/>
      <c r="VCA38" s="755"/>
      <c r="VCB38" s="755"/>
      <c r="VCC38" s="755"/>
      <c r="VCD38" s="755"/>
      <c r="VCE38" s="755"/>
      <c r="VCF38" s="755"/>
      <c r="VCG38" s="755"/>
      <c r="VCH38" s="755"/>
      <c r="VCI38" s="755"/>
      <c r="VCJ38" s="755"/>
      <c r="VCK38" s="755"/>
      <c r="VCL38" s="755"/>
      <c r="VCM38" s="755"/>
      <c r="VCN38" s="755"/>
      <c r="VCO38" s="755"/>
      <c r="VCP38" s="755"/>
      <c r="VCQ38" s="755"/>
      <c r="VCR38" s="755"/>
      <c r="VCS38" s="755"/>
      <c r="VCT38" s="755"/>
      <c r="VCU38" s="755"/>
      <c r="VCV38" s="755"/>
      <c r="VCW38" s="755"/>
      <c r="VCX38" s="755"/>
      <c r="VCY38" s="755"/>
      <c r="VCZ38" s="755"/>
      <c r="VDA38" s="755"/>
      <c r="VDB38" s="755"/>
      <c r="VDC38" s="755"/>
      <c r="VDD38" s="755"/>
      <c r="VDE38" s="755"/>
      <c r="VDF38" s="755"/>
      <c r="VDG38" s="755"/>
      <c r="VDH38" s="755"/>
      <c r="VDI38" s="755"/>
      <c r="VDJ38" s="755"/>
      <c r="VDK38" s="755"/>
      <c r="VDL38" s="755"/>
      <c r="VDM38" s="755"/>
      <c r="VDN38" s="755"/>
      <c r="VDO38" s="755"/>
      <c r="VDP38" s="755"/>
      <c r="VDQ38" s="755"/>
      <c r="VDR38" s="755"/>
      <c r="VDS38" s="755"/>
      <c r="VDT38" s="755"/>
      <c r="VDU38" s="755"/>
      <c r="VDV38" s="755"/>
      <c r="VDW38" s="755"/>
      <c r="VDX38" s="755"/>
      <c r="VDY38" s="755"/>
      <c r="VDZ38" s="755"/>
      <c r="VEA38" s="755"/>
      <c r="VEB38" s="755"/>
      <c r="VEC38" s="755"/>
      <c r="VED38" s="755"/>
      <c r="VEE38" s="755"/>
      <c r="VEF38" s="755"/>
      <c r="VEG38" s="755"/>
      <c r="VEH38" s="755"/>
      <c r="VEI38" s="755"/>
      <c r="VEJ38" s="755"/>
      <c r="VEK38" s="755"/>
      <c r="VEL38" s="755"/>
      <c r="VEM38" s="755"/>
      <c r="VEN38" s="755"/>
      <c r="VEO38" s="755"/>
      <c r="VEP38" s="755"/>
      <c r="VEQ38" s="755"/>
      <c r="VER38" s="755"/>
      <c r="VES38" s="755"/>
      <c r="VET38" s="755"/>
      <c r="VEU38" s="755"/>
      <c r="VEV38" s="755"/>
      <c r="VEW38" s="755"/>
      <c r="VEX38" s="755"/>
      <c r="VEY38" s="755"/>
      <c r="VEZ38" s="755"/>
      <c r="VFA38" s="755"/>
      <c r="VFB38" s="755"/>
      <c r="VFC38" s="755"/>
      <c r="VFD38" s="755"/>
      <c r="VFE38" s="755"/>
      <c r="VFF38" s="755"/>
      <c r="VFG38" s="755"/>
      <c r="VFH38" s="755"/>
      <c r="VFI38" s="755"/>
      <c r="VFJ38" s="755"/>
      <c r="VFK38" s="755"/>
      <c r="VFL38" s="755"/>
      <c r="VFM38" s="755"/>
      <c r="VFN38" s="755"/>
      <c r="VFO38" s="755"/>
      <c r="VFP38" s="755"/>
      <c r="VFQ38" s="755"/>
      <c r="VFR38" s="755"/>
      <c r="VFS38" s="755"/>
      <c r="VFT38" s="755"/>
      <c r="VFU38" s="755"/>
      <c r="VFV38" s="755"/>
      <c r="VFW38" s="755"/>
      <c r="VFX38" s="755"/>
      <c r="VFY38" s="755"/>
      <c r="VFZ38" s="755"/>
      <c r="VGA38" s="755"/>
      <c r="VGB38" s="755"/>
      <c r="VGC38" s="755"/>
      <c r="VGD38" s="755"/>
      <c r="VGE38" s="755"/>
      <c r="VGF38" s="755"/>
      <c r="VGG38" s="755"/>
      <c r="VGH38" s="755"/>
      <c r="VGI38" s="755"/>
      <c r="VGJ38" s="755"/>
      <c r="VGK38" s="755"/>
      <c r="VGL38" s="755"/>
      <c r="VGM38" s="755"/>
      <c r="VGN38" s="755"/>
      <c r="VGO38" s="755"/>
      <c r="VGP38" s="755"/>
      <c r="VGQ38" s="755"/>
      <c r="VGR38" s="755"/>
      <c r="VGS38" s="755"/>
      <c r="VGT38" s="755"/>
      <c r="VGU38" s="755"/>
      <c r="VGV38" s="755"/>
      <c r="VGW38" s="755"/>
      <c r="VGX38" s="755"/>
      <c r="VGY38" s="755"/>
      <c r="VGZ38" s="755"/>
      <c r="VHA38" s="755"/>
      <c r="VHB38" s="755"/>
      <c r="VHC38" s="755"/>
      <c r="VHD38" s="755"/>
      <c r="VHE38" s="755"/>
      <c r="VHF38" s="755"/>
      <c r="VHG38" s="755"/>
      <c r="VHH38" s="755"/>
      <c r="VHI38" s="755"/>
      <c r="VHJ38" s="755"/>
      <c r="VHK38" s="755"/>
      <c r="VHL38" s="755"/>
      <c r="VHM38" s="755"/>
      <c r="VHN38" s="755"/>
      <c r="VHO38" s="755"/>
      <c r="VHP38" s="755"/>
      <c r="VHQ38" s="755"/>
      <c r="VHR38" s="755"/>
      <c r="VHS38" s="755"/>
      <c r="VHT38" s="755"/>
      <c r="VHU38" s="755"/>
      <c r="VHV38" s="755"/>
      <c r="VHW38" s="755"/>
      <c r="VHX38" s="755"/>
      <c r="VHY38" s="755"/>
      <c r="VHZ38" s="755"/>
      <c r="VIA38" s="755"/>
      <c r="VIB38" s="755"/>
      <c r="VIC38" s="755"/>
      <c r="VID38" s="755"/>
      <c r="VIE38" s="755"/>
      <c r="VIF38" s="755"/>
      <c r="VIG38" s="755"/>
      <c r="VIH38" s="755"/>
      <c r="VII38" s="755"/>
      <c r="VIJ38" s="755"/>
      <c r="VIK38" s="755"/>
      <c r="VIL38" s="755"/>
      <c r="VIM38" s="755"/>
      <c r="VIN38" s="755"/>
      <c r="VIO38" s="755"/>
      <c r="VIP38" s="755"/>
      <c r="VIQ38" s="755"/>
      <c r="VIR38" s="755"/>
      <c r="VIS38" s="755"/>
      <c r="VIT38" s="755"/>
      <c r="VIU38" s="755"/>
      <c r="VIV38" s="755"/>
      <c r="VIW38" s="755"/>
      <c r="VIX38" s="755"/>
      <c r="VIY38" s="755"/>
      <c r="VIZ38" s="755"/>
      <c r="VJA38" s="755"/>
      <c r="VJB38" s="755"/>
      <c r="VJC38" s="755"/>
      <c r="VJD38" s="755"/>
      <c r="VJE38" s="755"/>
      <c r="VJF38" s="755"/>
      <c r="VJG38" s="755"/>
      <c r="VJH38" s="755"/>
      <c r="VJI38" s="755"/>
      <c r="VJJ38" s="755"/>
      <c r="VJK38" s="755"/>
      <c r="VJL38" s="755"/>
      <c r="VJM38" s="755"/>
      <c r="VJN38" s="755"/>
      <c r="VJO38" s="755"/>
      <c r="VJP38" s="755"/>
      <c r="VJQ38" s="755"/>
      <c r="VJR38" s="755"/>
      <c r="VJS38" s="755"/>
      <c r="VJT38" s="755"/>
      <c r="VJU38" s="755"/>
      <c r="VJV38" s="755"/>
      <c r="VJW38" s="755"/>
      <c r="VJX38" s="755"/>
      <c r="VJY38" s="755"/>
      <c r="VJZ38" s="755"/>
      <c r="VKA38" s="755"/>
      <c r="VKB38" s="755"/>
      <c r="VKC38" s="755"/>
      <c r="VKD38" s="755"/>
      <c r="VKE38" s="755"/>
      <c r="VKF38" s="755"/>
      <c r="VKG38" s="755"/>
      <c r="VKH38" s="755"/>
      <c r="VKI38" s="755"/>
      <c r="VKJ38" s="755"/>
      <c r="VKK38" s="755"/>
      <c r="VKL38" s="755"/>
      <c r="VKM38" s="755"/>
      <c r="VKN38" s="755"/>
      <c r="VKO38" s="755"/>
      <c r="VKP38" s="755"/>
      <c r="VKQ38" s="755"/>
      <c r="VKR38" s="755"/>
      <c r="VKS38" s="755"/>
      <c r="VKT38" s="755"/>
      <c r="VKU38" s="755"/>
      <c r="VKV38" s="755"/>
      <c r="VKW38" s="755"/>
      <c r="VKX38" s="755"/>
      <c r="VKY38" s="755"/>
      <c r="VKZ38" s="755"/>
      <c r="VLA38" s="755"/>
      <c r="VLB38" s="755"/>
      <c r="VLC38" s="755"/>
      <c r="VLD38" s="755"/>
      <c r="VLE38" s="755"/>
      <c r="VLF38" s="755"/>
      <c r="VLG38" s="755"/>
      <c r="VLH38" s="755"/>
      <c r="VLI38" s="755"/>
      <c r="VLJ38" s="755"/>
      <c r="VLK38" s="755"/>
      <c r="VLL38" s="755"/>
      <c r="VLM38" s="755"/>
      <c r="VLN38" s="755"/>
      <c r="VLO38" s="755"/>
      <c r="VLP38" s="755"/>
      <c r="VLQ38" s="755"/>
      <c r="VLR38" s="755"/>
      <c r="VLS38" s="755"/>
      <c r="VLT38" s="755"/>
      <c r="VLU38" s="755"/>
      <c r="VLV38" s="755"/>
      <c r="VLW38" s="755"/>
      <c r="VLX38" s="755"/>
      <c r="VLY38" s="755"/>
      <c r="VLZ38" s="755"/>
      <c r="VMA38" s="755"/>
      <c r="VMB38" s="755"/>
      <c r="VMC38" s="755"/>
      <c r="VMD38" s="755"/>
      <c r="VME38" s="755"/>
      <c r="VMF38" s="755"/>
      <c r="VMG38" s="755"/>
      <c r="VMH38" s="755"/>
      <c r="VMI38" s="755"/>
      <c r="VMJ38" s="755"/>
      <c r="VMK38" s="755"/>
      <c r="VML38" s="755"/>
      <c r="VMM38" s="755"/>
      <c r="VMN38" s="755"/>
      <c r="VMO38" s="755"/>
      <c r="VMP38" s="755"/>
      <c r="VMQ38" s="755"/>
      <c r="VMR38" s="755"/>
      <c r="VMS38" s="755"/>
      <c r="VMT38" s="755"/>
      <c r="VMU38" s="755"/>
      <c r="VMV38" s="755"/>
      <c r="VMW38" s="755"/>
      <c r="VMX38" s="755"/>
      <c r="VMY38" s="755"/>
      <c r="VMZ38" s="755"/>
      <c r="VNA38" s="755"/>
      <c r="VNB38" s="755"/>
      <c r="VNC38" s="755"/>
      <c r="VND38" s="755"/>
      <c r="VNE38" s="755"/>
      <c r="VNF38" s="755"/>
      <c r="VNG38" s="755"/>
      <c r="VNH38" s="755"/>
      <c r="VNI38" s="755"/>
      <c r="VNJ38" s="755"/>
      <c r="VNK38" s="755"/>
      <c r="VNL38" s="755"/>
      <c r="VNM38" s="755"/>
      <c r="VNN38" s="755"/>
      <c r="VNO38" s="755"/>
      <c r="VNP38" s="755"/>
      <c r="VNQ38" s="755"/>
      <c r="VNR38" s="755"/>
      <c r="VNS38" s="755"/>
      <c r="VNT38" s="755"/>
      <c r="VNU38" s="755"/>
      <c r="VNV38" s="755"/>
      <c r="VNW38" s="755"/>
      <c r="VNX38" s="755"/>
      <c r="VNY38" s="755"/>
      <c r="VNZ38" s="755"/>
      <c r="VOA38" s="755"/>
      <c r="VOB38" s="755"/>
      <c r="VOC38" s="755"/>
      <c r="VOD38" s="755"/>
      <c r="VOE38" s="755"/>
      <c r="VOF38" s="755"/>
      <c r="VOG38" s="755"/>
      <c r="VOH38" s="755"/>
      <c r="VOI38" s="755"/>
      <c r="VOJ38" s="755"/>
      <c r="VOK38" s="755"/>
      <c r="VOL38" s="755"/>
      <c r="VOM38" s="755"/>
      <c r="VON38" s="755"/>
      <c r="VOO38" s="755"/>
      <c r="VOP38" s="755"/>
      <c r="VOQ38" s="755"/>
      <c r="VOR38" s="755"/>
      <c r="VOS38" s="755"/>
      <c r="VOT38" s="755"/>
      <c r="VOU38" s="755"/>
      <c r="VOV38" s="755"/>
      <c r="VOW38" s="755"/>
      <c r="VOX38" s="755"/>
      <c r="VOY38" s="755"/>
      <c r="VOZ38" s="755"/>
      <c r="VPA38" s="755"/>
      <c r="VPB38" s="755"/>
      <c r="VPC38" s="755"/>
      <c r="VPD38" s="755"/>
      <c r="VPE38" s="755"/>
      <c r="VPF38" s="755"/>
      <c r="VPG38" s="755"/>
      <c r="VPH38" s="755"/>
      <c r="VPI38" s="755"/>
      <c r="VPJ38" s="755"/>
      <c r="VPK38" s="755"/>
      <c r="VPL38" s="755"/>
      <c r="VPM38" s="755"/>
      <c r="VPN38" s="755"/>
      <c r="VPO38" s="755"/>
      <c r="VPP38" s="755"/>
      <c r="VPQ38" s="755"/>
      <c r="VPR38" s="755"/>
      <c r="VPS38" s="755"/>
      <c r="VPT38" s="755"/>
      <c r="VPU38" s="755"/>
      <c r="VPV38" s="755"/>
      <c r="VPW38" s="755"/>
      <c r="VPX38" s="755"/>
      <c r="VPY38" s="755"/>
      <c r="VPZ38" s="755"/>
      <c r="VQA38" s="755"/>
      <c r="VQB38" s="755"/>
      <c r="VQC38" s="755"/>
      <c r="VQD38" s="755"/>
      <c r="VQE38" s="755"/>
      <c r="VQF38" s="755"/>
      <c r="VQG38" s="755"/>
      <c r="VQH38" s="755"/>
      <c r="VQI38" s="755"/>
      <c r="VQJ38" s="755"/>
      <c r="VQK38" s="755"/>
      <c r="VQL38" s="755"/>
      <c r="VQM38" s="755"/>
      <c r="VQN38" s="755"/>
      <c r="VQO38" s="755"/>
      <c r="VQP38" s="755"/>
      <c r="VQQ38" s="755"/>
      <c r="VQR38" s="755"/>
      <c r="VQS38" s="755"/>
      <c r="VQT38" s="755"/>
      <c r="VQU38" s="755"/>
      <c r="VQV38" s="755"/>
      <c r="VQW38" s="755"/>
      <c r="VQX38" s="755"/>
      <c r="VQY38" s="755"/>
      <c r="VQZ38" s="755"/>
      <c r="VRA38" s="755"/>
      <c r="VRB38" s="755"/>
      <c r="VRC38" s="755"/>
      <c r="VRD38" s="755"/>
      <c r="VRE38" s="755"/>
      <c r="VRF38" s="755"/>
      <c r="VRG38" s="755"/>
      <c r="VRH38" s="755"/>
      <c r="VRI38" s="755"/>
      <c r="VRJ38" s="755"/>
      <c r="VRK38" s="755"/>
      <c r="VRL38" s="755"/>
      <c r="VRM38" s="755"/>
      <c r="VRN38" s="755"/>
      <c r="VRO38" s="755"/>
      <c r="VRP38" s="755"/>
      <c r="VRQ38" s="755"/>
      <c r="VRR38" s="755"/>
      <c r="VRS38" s="755"/>
      <c r="VRT38" s="755"/>
      <c r="VRU38" s="755"/>
      <c r="VRV38" s="755"/>
      <c r="VRW38" s="755"/>
      <c r="VRX38" s="755"/>
      <c r="VRY38" s="755"/>
      <c r="VRZ38" s="755"/>
      <c r="VSA38" s="755"/>
      <c r="VSB38" s="755"/>
      <c r="VSC38" s="755"/>
      <c r="VSD38" s="755"/>
      <c r="VSE38" s="755"/>
      <c r="VSF38" s="755"/>
      <c r="VSG38" s="755"/>
      <c r="VSH38" s="755"/>
      <c r="VSI38" s="755"/>
      <c r="VSJ38" s="755"/>
      <c r="VSK38" s="755"/>
      <c r="VSL38" s="755"/>
      <c r="VSM38" s="755"/>
      <c r="VSN38" s="755"/>
      <c r="VSO38" s="755"/>
      <c r="VSP38" s="755"/>
      <c r="VSQ38" s="755"/>
      <c r="VSR38" s="755"/>
      <c r="VSS38" s="755"/>
      <c r="VST38" s="755"/>
      <c r="VSU38" s="755"/>
      <c r="VSV38" s="755"/>
      <c r="VSW38" s="755"/>
      <c r="VSX38" s="755"/>
      <c r="VSY38" s="755"/>
      <c r="VSZ38" s="755"/>
      <c r="VTA38" s="755"/>
      <c r="VTB38" s="755"/>
      <c r="VTC38" s="755"/>
      <c r="VTD38" s="755"/>
      <c r="VTE38" s="755"/>
      <c r="VTF38" s="755"/>
      <c r="VTG38" s="755"/>
      <c r="VTH38" s="755"/>
      <c r="VTI38" s="755"/>
      <c r="VTJ38" s="755"/>
      <c r="VTK38" s="755"/>
      <c r="VTL38" s="755"/>
      <c r="VTM38" s="755"/>
      <c r="VTN38" s="755"/>
      <c r="VTO38" s="755"/>
      <c r="VTP38" s="755"/>
      <c r="VTQ38" s="755"/>
      <c r="VTR38" s="755"/>
      <c r="VTS38" s="755"/>
      <c r="VTT38" s="755"/>
      <c r="VTU38" s="755"/>
      <c r="VTV38" s="755"/>
      <c r="VTW38" s="755"/>
      <c r="VTX38" s="755"/>
      <c r="VTY38" s="755"/>
      <c r="VTZ38" s="755"/>
      <c r="VUA38" s="755"/>
      <c r="VUB38" s="755"/>
      <c r="VUC38" s="755"/>
      <c r="VUD38" s="755"/>
      <c r="VUE38" s="755"/>
      <c r="VUF38" s="755"/>
      <c r="VUG38" s="755"/>
      <c r="VUH38" s="755"/>
      <c r="VUI38" s="755"/>
      <c r="VUJ38" s="755"/>
      <c r="VUK38" s="755"/>
      <c r="VUL38" s="755"/>
      <c r="VUM38" s="755"/>
      <c r="VUN38" s="755"/>
      <c r="VUO38" s="755"/>
      <c r="VUP38" s="755"/>
      <c r="VUQ38" s="755"/>
      <c r="VUR38" s="755"/>
      <c r="VUS38" s="755"/>
      <c r="VUT38" s="755"/>
      <c r="VUU38" s="755"/>
      <c r="VUV38" s="755"/>
      <c r="VUW38" s="755"/>
      <c r="VUX38" s="755"/>
      <c r="VUY38" s="755"/>
      <c r="VUZ38" s="755"/>
      <c r="VVA38" s="755"/>
      <c r="VVB38" s="755"/>
      <c r="VVC38" s="755"/>
      <c r="VVD38" s="755"/>
      <c r="VVE38" s="755"/>
      <c r="VVF38" s="755"/>
      <c r="VVG38" s="755"/>
      <c r="VVH38" s="755"/>
      <c r="VVI38" s="755"/>
      <c r="VVJ38" s="755"/>
      <c r="VVK38" s="755"/>
      <c r="VVL38" s="755"/>
      <c r="VVM38" s="755"/>
      <c r="VVN38" s="755"/>
      <c r="VVO38" s="755"/>
      <c r="VVP38" s="755"/>
      <c r="VVQ38" s="755"/>
      <c r="VVR38" s="755"/>
      <c r="VVS38" s="755"/>
      <c r="VVT38" s="755"/>
      <c r="VVU38" s="755"/>
      <c r="VVV38" s="755"/>
      <c r="VVW38" s="755"/>
      <c r="VVX38" s="755"/>
      <c r="VVY38" s="755"/>
      <c r="VVZ38" s="755"/>
      <c r="VWA38" s="755"/>
      <c r="VWB38" s="755"/>
      <c r="VWC38" s="755"/>
      <c r="VWD38" s="755"/>
      <c r="VWE38" s="755"/>
      <c r="VWF38" s="755"/>
      <c r="VWG38" s="755"/>
      <c r="VWH38" s="755"/>
      <c r="VWI38" s="755"/>
      <c r="VWJ38" s="755"/>
      <c r="VWK38" s="755"/>
      <c r="VWL38" s="755"/>
      <c r="VWM38" s="755"/>
      <c r="VWN38" s="755"/>
      <c r="VWO38" s="755"/>
      <c r="VWP38" s="755"/>
      <c r="VWQ38" s="755"/>
      <c r="VWR38" s="755"/>
      <c r="VWS38" s="755"/>
      <c r="VWT38" s="755"/>
      <c r="VWU38" s="755"/>
      <c r="VWV38" s="755"/>
      <c r="VWW38" s="755"/>
      <c r="VWX38" s="755"/>
      <c r="VWY38" s="755"/>
      <c r="VWZ38" s="755"/>
      <c r="VXA38" s="755"/>
      <c r="VXB38" s="755"/>
      <c r="VXC38" s="755"/>
      <c r="VXD38" s="755"/>
      <c r="VXE38" s="755"/>
      <c r="VXF38" s="755"/>
      <c r="VXG38" s="755"/>
      <c r="VXH38" s="755"/>
      <c r="VXI38" s="755"/>
      <c r="VXJ38" s="755"/>
      <c r="VXK38" s="755"/>
      <c r="VXL38" s="755"/>
      <c r="VXM38" s="755"/>
      <c r="VXN38" s="755"/>
      <c r="VXO38" s="755"/>
      <c r="VXP38" s="755"/>
      <c r="VXQ38" s="755"/>
      <c r="VXR38" s="755"/>
      <c r="VXS38" s="755"/>
      <c r="VXT38" s="755"/>
      <c r="VXU38" s="755"/>
      <c r="VXV38" s="755"/>
      <c r="VXW38" s="755"/>
      <c r="VXX38" s="755"/>
      <c r="VXY38" s="755"/>
      <c r="VXZ38" s="755"/>
      <c r="VYA38" s="755"/>
      <c r="VYB38" s="755"/>
      <c r="VYC38" s="755"/>
      <c r="VYD38" s="755"/>
      <c r="VYE38" s="755"/>
      <c r="VYF38" s="755"/>
      <c r="VYG38" s="755"/>
      <c r="VYH38" s="755"/>
      <c r="VYI38" s="755"/>
      <c r="VYJ38" s="755"/>
      <c r="VYK38" s="755"/>
      <c r="VYL38" s="755"/>
      <c r="VYM38" s="755"/>
      <c r="VYN38" s="755"/>
      <c r="VYO38" s="755"/>
      <c r="VYP38" s="755"/>
      <c r="VYQ38" s="755"/>
      <c r="VYR38" s="755"/>
      <c r="VYS38" s="755"/>
      <c r="VYT38" s="755"/>
      <c r="VYU38" s="755"/>
      <c r="VYV38" s="755"/>
      <c r="VYW38" s="755"/>
      <c r="VYX38" s="755"/>
      <c r="VYY38" s="755"/>
      <c r="VYZ38" s="755"/>
      <c r="VZA38" s="755"/>
      <c r="VZB38" s="755"/>
      <c r="VZC38" s="755"/>
      <c r="VZD38" s="755"/>
      <c r="VZE38" s="755"/>
      <c r="VZF38" s="755"/>
      <c r="VZG38" s="755"/>
      <c r="VZH38" s="755"/>
      <c r="VZI38" s="755"/>
      <c r="VZJ38" s="755"/>
      <c r="VZK38" s="755"/>
      <c r="VZL38" s="755"/>
      <c r="VZM38" s="755"/>
      <c r="VZN38" s="755"/>
      <c r="VZO38" s="755"/>
      <c r="VZP38" s="755"/>
      <c r="VZQ38" s="755"/>
      <c r="VZR38" s="755"/>
      <c r="VZS38" s="755"/>
      <c r="VZT38" s="755"/>
      <c r="VZU38" s="755"/>
      <c r="VZV38" s="755"/>
      <c r="VZW38" s="755"/>
      <c r="VZX38" s="755"/>
      <c r="VZY38" s="755"/>
      <c r="VZZ38" s="755"/>
      <c r="WAA38" s="755"/>
      <c r="WAB38" s="755"/>
      <c r="WAC38" s="755"/>
      <c r="WAD38" s="755"/>
      <c r="WAE38" s="755"/>
      <c r="WAF38" s="755"/>
      <c r="WAG38" s="755"/>
      <c r="WAH38" s="755"/>
      <c r="WAI38" s="755"/>
      <c r="WAJ38" s="755"/>
      <c r="WAK38" s="755"/>
      <c r="WAL38" s="755"/>
      <c r="WAM38" s="755"/>
      <c r="WAN38" s="755"/>
      <c r="WAO38" s="755"/>
      <c r="WAP38" s="755"/>
      <c r="WAQ38" s="755"/>
      <c r="WAR38" s="755"/>
      <c r="WAS38" s="755"/>
      <c r="WAT38" s="755"/>
      <c r="WAU38" s="755"/>
      <c r="WAV38" s="755"/>
      <c r="WAW38" s="755"/>
      <c r="WAX38" s="755"/>
      <c r="WAY38" s="755"/>
      <c r="WAZ38" s="755"/>
      <c r="WBA38" s="755"/>
      <c r="WBB38" s="755"/>
      <c r="WBC38" s="755"/>
      <c r="WBD38" s="755"/>
      <c r="WBE38" s="755"/>
      <c r="WBF38" s="755"/>
      <c r="WBG38" s="755"/>
      <c r="WBH38" s="755"/>
      <c r="WBI38" s="755"/>
      <c r="WBJ38" s="755"/>
      <c r="WBK38" s="755"/>
      <c r="WBL38" s="755"/>
      <c r="WBM38" s="755"/>
      <c r="WBN38" s="755"/>
      <c r="WBO38" s="755"/>
      <c r="WBP38" s="755"/>
      <c r="WBQ38" s="755"/>
      <c r="WBR38" s="755"/>
      <c r="WBS38" s="755"/>
      <c r="WBT38" s="755"/>
      <c r="WBU38" s="755"/>
      <c r="WBV38" s="755"/>
      <c r="WBW38" s="755"/>
      <c r="WBX38" s="755"/>
      <c r="WBY38" s="755"/>
      <c r="WBZ38" s="755"/>
      <c r="WCA38" s="755"/>
      <c r="WCB38" s="755"/>
      <c r="WCC38" s="755"/>
      <c r="WCD38" s="755"/>
      <c r="WCE38" s="755"/>
      <c r="WCF38" s="755"/>
      <c r="WCG38" s="755"/>
      <c r="WCH38" s="755"/>
      <c r="WCI38" s="755"/>
      <c r="WCJ38" s="755"/>
      <c r="WCK38" s="755"/>
      <c r="WCL38" s="755"/>
      <c r="WCM38" s="755"/>
      <c r="WCN38" s="755"/>
      <c r="WCO38" s="755"/>
      <c r="WCP38" s="755"/>
      <c r="WCQ38" s="755"/>
      <c r="WCR38" s="755"/>
      <c r="WCS38" s="755"/>
      <c r="WCT38" s="755"/>
      <c r="WCU38" s="755"/>
      <c r="WCV38" s="755"/>
      <c r="WCW38" s="755"/>
      <c r="WCX38" s="755"/>
      <c r="WCY38" s="755"/>
      <c r="WCZ38" s="755"/>
      <c r="WDA38" s="755"/>
      <c r="WDB38" s="755"/>
      <c r="WDC38" s="755"/>
      <c r="WDD38" s="755"/>
      <c r="WDE38" s="755"/>
      <c r="WDF38" s="755"/>
      <c r="WDG38" s="755"/>
      <c r="WDH38" s="755"/>
      <c r="WDI38" s="755"/>
      <c r="WDJ38" s="755"/>
      <c r="WDK38" s="755"/>
      <c r="WDL38" s="755"/>
      <c r="WDM38" s="755"/>
      <c r="WDN38" s="755"/>
      <c r="WDO38" s="755"/>
      <c r="WDP38" s="755"/>
      <c r="WDQ38" s="755"/>
      <c r="WDR38" s="755"/>
      <c r="WDS38" s="755"/>
      <c r="WDT38" s="755"/>
      <c r="WDU38" s="755"/>
      <c r="WDV38" s="755"/>
      <c r="WDW38" s="755"/>
      <c r="WDX38" s="755"/>
      <c r="WDY38" s="755"/>
      <c r="WDZ38" s="755"/>
      <c r="WEA38" s="755"/>
      <c r="WEB38" s="755"/>
      <c r="WEC38" s="755"/>
      <c r="WED38" s="755"/>
      <c r="WEE38" s="755"/>
      <c r="WEF38" s="755"/>
      <c r="WEG38" s="755"/>
      <c r="WEH38" s="755"/>
      <c r="WEI38" s="755"/>
      <c r="WEJ38" s="755"/>
      <c r="WEK38" s="755"/>
      <c r="WEL38" s="755"/>
      <c r="WEM38" s="755"/>
      <c r="WEN38" s="755"/>
      <c r="WEO38" s="755"/>
      <c r="WEP38" s="755"/>
      <c r="WEQ38" s="755"/>
      <c r="WER38" s="755"/>
      <c r="WES38" s="755"/>
      <c r="WET38" s="755"/>
      <c r="WEU38" s="755"/>
      <c r="WEV38" s="755"/>
      <c r="WEW38" s="755"/>
      <c r="WEX38" s="755"/>
      <c r="WEY38" s="755"/>
      <c r="WEZ38" s="755"/>
      <c r="WFA38" s="755"/>
      <c r="WFB38" s="755"/>
      <c r="WFC38" s="755"/>
      <c r="WFD38" s="755"/>
      <c r="WFE38" s="755"/>
      <c r="WFF38" s="755"/>
      <c r="WFG38" s="755"/>
      <c r="WFH38" s="755"/>
      <c r="WFI38" s="755"/>
      <c r="WFJ38" s="755"/>
      <c r="WFK38" s="755"/>
      <c r="WFL38" s="755"/>
      <c r="WFM38" s="755"/>
      <c r="WFN38" s="755"/>
      <c r="WFO38" s="755"/>
      <c r="WFP38" s="755"/>
      <c r="WFQ38" s="755"/>
      <c r="WFR38" s="755"/>
      <c r="WFS38" s="755"/>
      <c r="WFT38" s="755"/>
      <c r="WFU38" s="755"/>
      <c r="WFV38" s="755"/>
      <c r="WFW38" s="755"/>
      <c r="WFX38" s="755"/>
      <c r="WFY38" s="755"/>
      <c r="WFZ38" s="755"/>
      <c r="WGA38" s="755"/>
      <c r="WGB38" s="755"/>
      <c r="WGC38" s="755"/>
      <c r="WGD38" s="755"/>
      <c r="WGE38" s="755"/>
      <c r="WGF38" s="755"/>
      <c r="WGG38" s="755"/>
      <c r="WGH38" s="755"/>
      <c r="WGI38" s="755"/>
      <c r="WGJ38" s="755"/>
      <c r="WGK38" s="755"/>
      <c r="WGL38" s="755"/>
      <c r="WGM38" s="755"/>
      <c r="WGN38" s="755"/>
      <c r="WGO38" s="755"/>
      <c r="WGP38" s="755"/>
      <c r="WGQ38" s="755"/>
      <c r="WGR38" s="755"/>
      <c r="WGS38" s="755"/>
      <c r="WGT38" s="755"/>
      <c r="WGU38" s="755"/>
      <c r="WGV38" s="755"/>
      <c r="WGW38" s="755"/>
      <c r="WGX38" s="755"/>
      <c r="WGY38" s="755"/>
      <c r="WGZ38" s="755"/>
      <c r="WHA38" s="755"/>
      <c r="WHB38" s="755"/>
      <c r="WHC38" s="755"/>
      <c r="WHD38" s="755"/>
      <c r="WHE38" s="755"/>
      <c r="WHF38" s="755"/>
      <c r="WHG38" s="755"/>
      <c r="WHH38" s="755"/>
      <c r="WHI38" s="755"/>
      <c r="WHJ38" s="755"/>
      <c r="WHK38" s="755"/>
      <c r="WHL38" s="755"/>
      <c r="WHM38" s="755"/>
      <c r="WHN38" s="755"/>
      <c r="WHO38" s="755"/>
      <c r="WHP38" s="755"/>
      <c r="WHQ38" s="755"/>
      <c r="WHR38" s="755"/>
      <c r="WHS38" s="755"/>
      <c r="WHT38" s="755"/>
      <c r="WHU38" s="755"/>
      <c r="WHV38" s="755"/>
      <c r="WHW38" s="755"/>
      <c r="WHX38" s="755"/>
      <c r="WHY38" s="755"/>
      <c r="WHZ38" s="755"/>
      <c r="WIA38" s="755"/>
      <c r="WIB38" s="755"/>
      <c r="WIC38" s="755"/>
      <c r="WID38" s="755"/>
      <c r="WIE38" s="755"/>
      <c r="WIF38" s="755"/>
      <c r="WIG38" s="755"/>
      <c r="WIH38" s="755"/>
      <c r="WII38" s="755"/>
      <c r="WIJ38" s="755"/>
      <c r="WIK38" s="755"/>
      <c r="WIL38" s="755"/>
      <c r="WIM38" s="755"/>
      <c r="WIN38" s="755"/>
      <c r="WIO38" s="755"/>
      <c r="WIP38" s="755"/>
      <c r="WIQ38" s="755"/>
      <c r="WIR38" s="755"/>
      <c r="WIS38" s="755"/>
      <c r="WIT38" s="755"/>
      <c r="WIU38" s="755"/>
      <c r="WIV38" s="755"/>
      <c r="WIW38" s="755"/>
      <c r="WIX38" s="755"/>
      <c r="WIY38" s="755"/>
      <c r="WIZ38" s="755"/>
      <c r="WJA38" s="755"/>
      <c r="WJB38" s="755"/>
      <c r="WJC38" s="755"/>
      <c r="WJD38" s="755"/>
      <c r="WJE38" s="755"/>
      <c r="WJF38" s="755"/>
      <c r="WJG38" s="755"/>
      <c r="WJH38" s="755"/>
      <c r="WJI38" s="755"/>
      <c r="WJJ38" s="755"/>
      <c r="WJK38" s="755"/>
      <c r="WJL38" s="755"/>
      <c r="WJM38" s="755"/>
      <c r="WJN38" s="755"/>
      <c r="WJO38" s="755"/>
      <c r="WJP38" s="755"/>
      <c r="WJQ38" s="755"/>
      <c r="WJR38" s="755"/>
      <c r="WJS38" s="755"/>
      <c r="WJT38" s="755"/>
      <c r="WJU38" s="755"/>
      <c r="WJV38" s="755"/>
      <c r="WJW38" s="755"/>
      <c r="WJX38" s="755"/>
      <c r="WJY38" s="755"/>
      <c r="WJZ38" s="755"/>
      <c r="WKA38" s="755"/>
      <c r="WKB38" s="755"/>
      <c r="WKC38" s="755"/>
      <c r="WKD38" s="755"/>
      <c r="WKE38" s="755"/>
      <c r="WKF38" s="755"/>
      <c r="WKG38" s="755"/>
      <c r="WKH38" s="755"/>
      <c r="WKI38" s="755"/>
      <c r="WKJ38" s="755"/>
      <c r="WKK38" s="755"/>
      <c r="WKL38" s="755"/>
      <c r="WKM38" s="755"/>
      <c r="WKN38" s="755"/>
      <c r="WKO38" s="755"/>
      <c r="WKP38" s="755"/>
      <c r="WKQ38" s="755"/>
      <c r="WKR38" s="755"/>
      <c r="WKS38" s="755"/>
      <c r="WKT38" s="755"/>
      <c r="WKU38" s="755"/>
      <c r="WKV38" s="755"/>
      <c r="WKW38" s="755"/>
      <c r="WKX38" s="755"/>
      <c r="WKY38" s="755"/>
      <c r="WKZ38" s="755"/>
      <c r="WLA38" s="755"/>
      <c r="WLB38" s="755"/>
      <c r="WLC38" s="755"/>
      <c r="WLD38" s="755"/>
      <c r="WLE38" s="755"/>
      <c r="WLF38" s="755"/>
      <c r="WLG38" s="755"/>
      <c r="WLH38" s="755"/>
      <c r="WLI38" s="755"/>
      <c r="WLJ38" s="755"/>
      <c r="WLK38" s="755"/>
      <c r="WLL38" s="755"/>
      <c r="WLM38" s="755"/>
      <c r="WLN38" s="755"/>
      <c r="WLO38" s="755"/>
      <c r="WLP38" s="755"/>
      <c r="WLQ38" s="755"/>
      <c r="WLR38" s="755"/>
      <c r="WLS38" s="755"/>
      <c r="WLT38" s="755"/>
      <c r="WLU38" s="755"/>
      <c r="WLV38" s="755"/>
      <c r="WLW38" s="755"/>
      <c r="WLX38" s="755"/>
      <c r="WLY38" s="755"/>
      <c r="WLZ38" s="755"/>
      <c r="WMA38" s="755"/>
      <c r="WMB38" s="755"/>
      <c r="WMC38" s="755"/>
      <c r="WMD38" s="755"/>
      <c r="WME38" s="755"/>
      <c r="WMF38" s="755"/>
      <c r="WMG38" s="755"/>
      <c r="WMH38" s="755"/>
      <c r="WMI38" s="755"/>
      <c r="WMJ38" s="755"/>
      <c r="WMK38" s="755"/>
      <c r="WML38" s="755"/>
      <c r="WMM38" s="755"/>
      <c r="WMN38" s="755"/>
      <c r="WMO38" s="755"/>
      <c r="WMP38" s="755"/>
      <c r="WMQ38" s="755"/>
      <c r="WMR38" s="755"/>
      <c r="WMS38" s="755"/>
      <c r="WMT38" s="755"/>
      <c r="WMU38" s="755"/>
      <c r="WMV38" s="755"/>
      <c r="WMW38" s="755"/>
      <c r="WMX38" s="755"/>
      <c r="WMY38" s="755"/>
      <c r="WMZ38" s="755"/>
      <c r="WNA38" s="755"/>
      <c r="WNB38" s="755"/>
      <c r="WNC38" s="755"/>
      <c r="WND38" s="755"/>
      <c r="WNE38" s="755"/>
      <c r="WNF38" s="755"/>
      <c r="WNG38" s="755"/>
      <c r="WNH38" s="755"/>
      <c r="WNI38" s="755"/>
      <c r="WNJ38" s="755"/>
      <c r="WNK38" s="755"/>
      <c r="WNL38" s="755"/>
      <c r="WNM38" s="755"/>
      <c r="WNN38" s="755"/>
      <c r="WNO38" s="755"/>
      <c r="WNP38" s="755"/>
      <c r="WNQ38" s="755"/>
      <c r="WNR38" s="755"/>
      <c r="WNS38" s="755"/>
      <c r="WNT38" s="755"/>
      <c r="WNU38" s="755"/>
      <c r="WNV38" s="755"/>
      <c r="WNW38" s="755"/>
      <c r="WNX38" s="755"/>
      <c r="WNY38" s="755"/>
      <c r="WNZ38" s="755"/>
      <c r="WOA38" s="755"/>
      <c r="WOB38" s="755"/>
      <c r="WOC38" s="755"/>
      <c r="WOD38" s="755"/>
      <c r="WOE38" s="755"/>
      <c r="WOF38" s="755"/>
      <c r="WOG38" s="755"/>
      <c r="WOH38" s="755"/>
      <c r="WOI38" s="755"/>
      <c r="WOJ38" s="755"/>
      <c r="WOK38" s="755"/>
      <c r="WOL38" s="755"/>
      <c r="WOM38" s="755"/>
      <c r="WON38" s="755"/>
      <c r="WOO38" s="755"/>
      <c r="WOP38" s="755"/>
      <c r="WOQ38" s="755"/>
      <c r="WOR38" s="755"/>
      <c r="WOS38" s="755"/>
      <c r="WOT38" s="755"/>
      <c r="WOU38" s="755"/>
      <c r="WOV38" s="755"/>
      <c r="WOW38" s="755"/>
      <c r="WOX38" s="755"/>
      <c r="WOY38" s="755"/>
      <c r="WOZ38" s="755"/>
      <c r="WPA38" s="755"/>
      <c r="WPB38" s="755"/>
      <c r="WPC38" s="755"/>
      <c r="WPD38" s="755"/>
      <c r="WPE38" s="755"/>
      <c r="WPF38" s="755"/>
      <c r="WPG38" s="755"/>
      <c r="WPH38" s="755"/>
      <c r="WPI38" s="755"/>
      <c r="WPJ38" s="755"/>
      <c r="WPK38" s="755"/>
      <c r="WPL38" s="755"/>
      <c r="WPM38" s="755"/>
      <c r="WPN38" s="755"/>
      <c r="WPO38" s="755"/>
      <c r="WPP38" s="755"/>
      <c r="WPQ38" s="755"/>
      <c r="WPR38" s="755"/>
      <c r="WPS38" s="755"/>
      <c r="WPT38" s="755"/>
      <c r="WPU38" s="755"/>
      <c r="WPV38" s="755"/>
      <c r="WPW38" s="755"/>
      <c r="WPX38" s="755"/>
      <c r="WPY38" s="755"/>
      <c r="WPZ38" s="755"/>
      <c r="WQA38" s="755"/>
      <c r="WQB38" s="755"/>
      <c r="WQC38" s="755"/>
      <c r="WQD38" s="755"/>
      <c r="WQE38" s="755"/>
      <c r="WQF38" s="755"/>
      <c r="WQG38" s="755"/>
      <c r="WQH38" s="755"/>
      <c r="WQI38" s="755"/>
      <c r="WQJ38" s="755"/>
      <c r="WQK38" s="755"/>
      <c r="WQL38" s="755"/>
      <c r="WQM38" s="755"/>
      <c r="WQN38" s="755"/>
      <c r="WQO38" s="755"/>
      <c r="WQP38" s="755"/>
      <c r="WQQ38" s="755"/>
      <c r="WQR38" s="755"/>
      <c r="WQS38" s="755"/>
      <c r="WQT38" s="755"/>
      <c r="WQU38" s="755"/>
      <c r="WQV38" s="755"/>
      <c r="WQW38" s="755"/>
      <c r="WQX38" s="755"/>
      <c r="WQY38" s="755"/>
      <c r="WQZ38" s="755"/>
      <c r="WRA38" s="755"/>
      <c r="WRB38" s="755"/>
      <c r="WRC38" s="755"/>
      <c r="WRD38" s="755"/>
      <c r="WRE38" s="755"/>
      <c r="WRF38" s="755"/>
      <c r="WRG38" s="755"/>
      <c r="WRH38" s="755"/>
      <c r="WRI38" s="755"/>
      <c r="WRJ38" s="755"/>
      <c r="WRK38" s="755"/>
      <c r="WRL38" s="755"/>
      <c r="WRM38" s="755"/>
      <c r="WRN38" s="755"/>
      <c r="WRO38" s="755"/>
      <c r="WRP38" s="755"/>
      <c r="WRQ38" s="755"/>
      <c r="WRR38" s="755"/>
      <c r="WRS38" s="755"/>
      <c r="WRT38" s="755"/>
      <c r="WRU38" s="755"/>
      <c r="WRV38" s="755"/>
      <c r="WRW38" s="755"/>
      <c r="WRX38" s="755"/>
      <c r="WRY38" s="755"/>
      <c r="WRZ38" s="755"/>
      <c r="WSA38" s="755"/>
      <c r="WSB38" s="755"/>
      <c r="WSC38" s="755"/>
      <c r="WSD38" s="755"/>
      <c r="WSE38" s="755"/>
      <c r="WSF38" s="755"/>
      <c r="WSG38" s="755"/>
      <c r="WSH38" s="755"/>
      <c r="WSI38" s="755"/>
      <c r="WSJ38" s="755"/>
      <c r="WSK38" s="755"/>
      <c r="WSL38" s="755"/>
      <c r="WSM38" s="755"/>
      <c r="WSN38" s="755"/>
      <c r="WSO38" s="755"/>
      <c r="WSP38" s="755"/>
      <c r="WSQ38" s="755"/>
      <c r="WSR38" s="755"/>
      <c r="WSS38" s="755"/>
      <c r="WST38" s="755"/>
      <c r="WSU38" s="755"/>
      <c r="WSV38" s="755"/>
      <c r="WSW38" s="755"/>
      <c r="WSX38" s="755"/>
      <c r="WSY38" s="755"/>
      <c r="WSZ38" s="755"/>
      <c r="WTA38" s="755"/>
      <c r="WTB38" s="755"/>
      <c r="WTC38" s="755"/>
      <c r="WTD38" s="755"/>
      <c r="WTE38" s="755"/>
      <c r="WTF38" s="755"/>
      <c r="WTG38" s="755"/>
      <c r="WTH38" s="755"/>
      <c r="WTI38" s="755"/>
      <c r="WTJ38" s="755"/>
      <c r="WTK38" s="755"/>
      <c r="WTL38" s="755"/>
      <c r="WTM38" s="755"/>
      <c r="WTN38" s="755"/>
      <c r="WTO38" s="755"/>
      <c r="WTP38" s="755"/>
      <c r="WTQ38" s="755"/>
      <c r="WTR38" s="755"/>
      <c r="WTS38" s="755"/>
      <c r="WTT38" s="755"/>
      <c r="WTU38" s="755"/>
      <c r="WTV38" s="755"/>
      <c r="WTW38" s="755"/>
      <c r="WTX38" s="755"/>
      <c r="WTY38" s="755"/>
      <c r="WTZ38" s="755"/>
      <c r="WUA38" s="755"/>
      <c r="WUB38" s="755"/>
      <c r="WUC38" s="755"/>
      <c r="WUD38" s="755"/>
      <c r="WUE38" s="755"/>
      <c r="WUF38" s="755"/>
      <c r="WUG38" s="755"/>
      <c r="WUH38" s="755"/>
      <c r="WUI38" s="755"/>
      <c r="WUJ38" s="755"/>
      <c r="WUK38" s="755"/>
      <c r="WUL38" s="755"/>
      <c r="WUM38" s="755"/>
      <c r="WUN38" s="755"/>
      <c r="WUO38" s="755"/>
      <c r="WUP38" s="755"/>
      <c r="WUQ38" s="755"/>
      <c r="WUR38" s="755"/>
      <c r="WUS38" s="755"/>
      <c r="WUT38" s="755"/>
      <c r="WUU38" s="755"/>
      <c r="WUV38" s="755"/>
      <c r="WUW38" s="755"/>
      <c r="WUX38" s="755"/>
      <c r="WUY38" s="755"/>
      <c r="WUZ38" s="755"/>
      <c r="WVA38" s="755"/>
      <c r="WVB38" s="755"/>
      <c r="WVC38" s="755"/>
      <c r="WVD38" s="755"/>
      <c r="WVE38" s="755"/>
      <c r="WVF38" s="755"/>
      <c r="WVG38" s="755"/>
      <c r="WVH38" s="755"/>
      <c r="WVI38" s="755"/>
      <c r="WVJ38" s="755"/>
      <c r="WVK38" s="755"/>
      <c r="WVL38" s="755"/>
      <c r="WVM38" s="755"/>
      <c r="WVN38" s="755"/>
      <c r="WVO38" s="755"/>
      <c r="WVP38" s="755"/>
      <c r="WVQ38" s="755"/>
      <c r="WVR38" s="755"/>
      <c r="WVS38" s="755"/>
      <c r="WVT38" s="755"/>
      <c r="WVU38" s="755"/>
      <c r="WVV38" s="755"/>
      <c r="WVW38" s="755"/>
      <c r="WVX38" s="755"/>
      <c r="WVY38" s="755"/>
      <c r="WVZ38" s="755"/>
      <c r="WWA38" s="755"/>
      <c r="WWB38" s="755"/>
      <c r="WWC38" s="755"/>
      <c r="WWD38" s="755"/>
      <c r="WWE38" s="755"/>
      <c r="WWF38" s="755"/>
      <c r="WWG38" s="755"/>
      <c r="WWH38" s="755"/>
      <c r="WWI38" s="755"/>
      <c r="WWJ38" s="755"/>
      <c r="WWK38" s="755"/>
      <c r="WWL38" s="755"/>
      <c r="WWM38" s="755"/>
      <c r="WWN38" s="755"/>
      <c r="WWO38" s="755"/>
      <c r="WWP38" s="755"/>
      <c r="WWQ38" s="755"/>
      <c r="WWR38" s="755"/>
      <c r="WWS38" s="755"/>
      <c r="WWT38" s="755"/>
      <c r="WWU38" s="755"/>
      <c r="WWV38" s="755"/>
      <c r="WWW38" s="755"/>
      <c r="WWX38" s="755"/>
      <c r="WWY38" s="755"/>
      <c r="WWZ38" s="755"/>
      <c r="WXA38" s="755"/>
      <c r="WXB38" s="755"/>
      <c r="WXC38" s="755"/>
      <c r="WXD38" s="755"/>
      <c r="WXE38" s="755"/>
      <c r="WXF38" s="755"/>
      <c r="WXG38" s="755"/>
      <c r="WXH38" s="755"/>
      <c r="WXI38" s="755"/>
      <c r="WXJ38" s="755"/>
      <c r="WXK38" s="755"/>
      <c r="WXL38" s="755"/>
      <c r="WXM38" s="755"/>
      <c r="WXN38" s="755"/>
      <c r="WXO38" s="755"/>
      <c r="WXP38" s="755"/>
      <c r="WXQ38" s="755"/>
      <c r="WXR38" s="755"/>
      <c r="WXS38" s="755"/>
      <c r="WXT38" s="755"/>
      <c r="WXU38" s="755"/>
      <c r="WXV38" s="755"/>
      <c r="WXW38" s="755"/>
      <c r="WXX38" s="755"/>
      <c r="WXY38" s="755"/>
      <c r="WXZ38" s="755"/>
      <c r="WYA38" s="755"/>
      <c r="WYB38" s="755"/>
      <c r="WYC38" s="755"/>
      <c r="WYD38" s="755"/>
      <c r="WYE38" s="755"/>
      <c r="WYF38" s="755"/>
      <c r="WYG38" s="755"/>
      <c r="WYH38" s="755"/>
      <c r="WYI38" s="755"/>
      <c r="WYJ38" s="755"/>
      <c r="WYK38" s="755"/>
      <c r="WYL38" s="755"/>
      <c r="WYM38" s="755"/>
      <c r="WYN38" s="755"/>
      <c r="WYO38" s="755"/>
      <c r="WYP38" s="755"/>
      <c r="WYQ38" s="755"/>
      <c r="WYR38" s="755"/>
      <c r="WYS38" s="755"/>
      <c r="WYT38" s="755"/>
      <c r="WYU38" s="755"/>
      <c r="WYV38" s="755"/>
      <c r="WYW38" s="755"/>
      <c r="WYX38" s="755"/>
      <c r="WYY38" s="755"/>
      <c r="WYZ38" s="755"/>
      <c r="WZA38" s="755"/>
      <c r="WZB38" s="755"/>
      <c r="WZC38" s="755"/>
      <c r="WZD38" s="755"/>
      <c r="WZE38" s="755"/>
      <c r="WZF38" s="755"/>
      <c r="WZG38" s="755"/>
      <c r="WZH38" s="755"/>
      <c r="WZI38" s="755"/>
      <c r="WZJ38" s="755"/>
      <c r="WZK38" s="755"/>
      <c r="WZL38" s="755"/>
      <c r="WZM38" s="755"/>
      <c r="WZN38" s="755"/>
      <c r="WZO38" s="755"/>
      <c r="WZP38" s="755"/>
      <c r="WZQ38" s="755"/>
      <c r="WZR38" s="755"/>
      <c r="WZS38" s="755"/>
      <c r="WZT38" s="755"/>
      <c r="WZU38" s="755"/>
      <c r="WZV38" s="755"/>
      <c r="WZW38" s="755"/>
      <c r="WZX38" s="755"/>
      <c r="WZY38" s="755"/>
      <c r="WZZ38" s="755"/>
      <c r="XAA38" s="755"/>
      <c r="XAB38" s="755"/>
      <c r="XAC38" s="755"/>
      <c r="XAD38" s="755"/>
      <c r="XAE38" s="755"/>
      <c r="XAF38" s="755"/>
      <c r="XAG38" s="755"/>
      <c r="XAH38" s="755"/>
      <c r="XAI38" s="755"/>
      <c r="XAJ38" s="755"/>
      <c r="XAK38" s="755"/>
      <c r="XAL38" s="755"/>
      <c r="XAM38" s="755"/>
      <c r="XAN38" s="755"/>
      <c r="XAO38" s="755"/>
      <c r="XAP38" s="755"/>
      <c r="XAQ38" s="755"/>
      <c r="XAR38" s="755"/>
      <c r="XAS38" s="755"/>
      <c r="XAT38" s="755"/>
      <c r="XAU38" s="755"/>
      <c r="XAV38" s="755"/>
      <c r="XAW38" s="755"/>
      <c r="XAX38" s="755"/>
      <c r="XAY38" s="755"/>
      <c r="XAZ38" s="755"/>
      <c r="XBA38" s="755"/>
      <c r="XBB38" s="755"/>
      <c r="XBC38" s="755"/>
      <c r="XBD38" s="755"/>
      <c r="XBE38" s="755"/>
      <c r="XBF38" s="755"/>
      <c r="XBG38" s="755"/>
      <c r="XBH38" s="755"/>
      <c r="XBI38" s="755"/>
      <c r="XBJ38" s="755"/>
      <c r="XBK38" s="755"/>
      <c r="XBL38" s="755"/>
      <c r="XBM38" s="755"/>
      <c r="XBN38" s="755"/>
      <c r="XBO38" s="755"/>
      <c r="XBP38" s="755"/>
      <c r="XBQ38" s="755"/>
      <c r="XBR38" s="755"/>
      <c r="XBS38" s="755"/>
      <c r="XBT38" s="755"/>
      <c r="XBU38" s="755"/>
      <c r="XBV38" s="755"/>
      <c r="XBW38" s="755"/>
      <c r="XBX38" s="755"/>
      <c r="XBY38" s="755"/>
      <c r="XBZ38" s="755"/>
      <c r="XCA38" s="755"/>
      <c r="XCB38" s="755"/>
      <c r="XCC38" s="755"/>
      <c r="XCD38" s="755"/>
      <c r="XCE38" s="755"/>
      <c r="XCF38" s="755"/>
      <c r="XCG38" s="755"/>
      <c r="XCH38" s="755"/>
      <c r="XCI38" s="755"/>
      <c r="XCJ38" s="755"/>
      <c r="XCK38" s="755"/>
      <c r="XCL38" s="755"/>
      <c r="XCM38" s="755"/>
      <c r="XCN38" s="755"/>
      <c r="XCO38" s="755"/>
      <c r="XCP38" s="755"/>
      <c r="XCQ38" s="755"/>
      <c r="XCR38" s="755"/>
      <c r="XCS38" s="755"/>
      <c r="XCT38" s="755"/>
      <c r="XCU38" s="755"/>
      <c r="XCV38" s="755"/>
      <c r="XCW38" s="755"/>
      <c r="XCX38" s="755"/>
      <c r="XCY38" s="755"/>
      <c r="XCZ38" s="755"/>
      <c r="XDA38" s="755"/>
      <c r="XDB38" s="755"/>
      <c r="XDC38" s="755"/>
      <c r="XDD38" s="755"/>
      <c r="XDE38" s="755"/>
      <c r="XDF38" s="755"/>
      <c r="XDG38" s="755"/>
      <c r="XDH38" s="755"/>
      <c r="XDI38" s="755"/>
      <c r="XDJ38" s="755"/>
      <c r="XDK38" s="755"/>
      <c r="XDL38" s="755"/>
      <c r="XDM38" s="755"/>
      <c r="XDN38" s="755"/>
      <c r="XDO38" s="755"/>
      <c r="XDP38" s="755"/>
      <c r="XDQ38" s="755"/>
      <c r="XDR38" s="755"/>
      <c r="XDS38" s="755"/>
      <c r="XDT38" s="755"/>
      <c r="XDU38" s="755"/>
      <c r="XDV38" s="755"/>
      <c r="XDW38" s="755"/>
      <c r="XDX38" s="755"/>
      <c r="XDY38" s="755"/>
      <c r="XDZ38" s="755"/>
      <c r="XEA38" s="755"/>
      <c r="XEB38" s="755"/>
      <c r="XEC38" s="755"/>
      <c r="XED38" s="755"/>
      <c r="XEE38" s="755"/>
      <c r="XEF38" s="755"/>
      <c r="XEG38" s="755"/>
      <c r="XEH38" s="755"/>
      <c r="XEI38" s="755"/>
      <c r="XEJ38" s="755"/>
      <c r="XEK38" s="755"/>
      <c r="XEL38" s="755"/>
      <c r="XEM38" s="755"/>
      <c r="XEN38" s="755"/>
      <c r="XEO38" s="755"/>
      <c r="XEP38" s="755"/>
      <c r="XEQ38" s="755"/>
      <c r="XER38" s="755"/>
      <c r="XES38" s="755"/>
      <c r="XET38" s="755"/>
      <c r="XEU38" s="755"/>
      <c r="XEV38" s="755"/>
      <c r="XEW38" s="755"/>
      <c r="XEX38" s="755"/>
      <c r="XEY38" s="755"/>
      <c r="XEZ38" s="755"/>
      <c r="XFA38" s="755"/>
    </row>
    <row r="39" spans="1:16381" s="248" customFormat="1" ht="15" customHeight="1" x14ac:dyDescent="0.25">
      <c r="A39" s="837"/>
      <c r="B39" s="1157" t="s">
        <v>1073</v>
      </c>
      <c r="C39" s="2134" t="s">
        <v>14</v>
      </c>
      <c r="D39" s="2121" t="str">
        <f>CONCATENATE("Col ", LEFT(ADDRESS(ROW(TLAC!C12),COLUMN(TLAC!C16),4), 1))</f>
        <v>Col C</v>
      </c>
      <c r="E39" s="2065" t="str">
        <f>CONCATENATE("Col ", LEFT(ADDRESS(ROW(TLAC!D12),COLUMN(TLAC!D16),4), 1))</f>
        <v>Col D</v>
      </c>
      <c r="G39" s="755"/>
      <c r="H39" s="755"/>
      <c r="I39" s="755"/>
      <c r="J39" s="755"/>
      <c r="K39" s="755"/>
      <c r="L39" s="755"/>
      <c r="M39" s="755"/>
      <c r="N39" s="755"/>
      <c r="O39" s="755"/>
      <c r="P39" s="755"/>
      <c r="Q39" s="755"/>
      <c r="R39" s="755"/>
      <c r="S39" s="755"/>
      <c r="T39" s="755"/>
      <c r="U39" s="755"/>
      <c r="V39" s="755"/>
      <c r="AN39" s="838"/>
    </row>
    <row r="40" spans="1:16381" s="248" customFormat="1" ht="15" customHeight="1" x14ac:dyDescent="0.25">
      <c r="A40" s="837"/>
      <c r="B40" s="1173" t="s">
        <v>1074</v>
      </c>
      <c r="C40" s="2135" t="str">
        <f>TLAC!B16</f>
        <v>Check: row 15 ≤ row 14</v>
      </c>
      <c r="D40" s="1174" t="str">
        <f>TLAC!C16</f>
        <v/>
      </c>
      <c r="E40" s="1797" t="str">
        <f>TLAC!D16</f>
        <v/>
      </c>
      <c r="G40" s="755"/>
      <c r="H40" s="755"/>
      <c r="I40" s="755"/>
      <c r="J40" s="755"/>
      <c r="K40" s="755"/>
      <c r="L40" s="755"/>
      <c r="M40" s="755"/>
      <c r="N40" s="755"/>
      <c r="O40" s="755"/>
      <c r="P40" s="755"/>
      <c r="Q40" s="755"/>
      <c r="R40" s="755"/>
      <c r="S40" s="755"/>
      <c r="T40" s="755"/>
      <c r="U40" s="755"/>
      <c r="V40" s="755"/>
      <c r="AN40" s="838"/>
    </row>
    <row r="41" spans="1:16381" s="248" customFormat="1" ht="15" customHeight="1" x14ac:dyDescent="0.25">
      <c r="A41" s="837"/>
      <c r="B41" s="755"/>
      <c r="C41" s="755"/>
      <c r="D41" s="755"/>
      <c r="E41" s="755"/>
      <c r="F41" s="755"/>
      <c r="G41" s="755"/>
      <c r="H41" s="755"/>
      <c r="I41" s="755"/>
      <c r="J41" s="755"/>
      <c r="K41" s="755"/>
      <c r="L41" s="755"/>
      <c r="M41" s="755"/>
      <c r="N41" s="755"/>
      <c r="O41" s="755"/>
      <c r="P41" s="755"/>
      <c r="Q41" s="755"/>
      <c r="R41" s="755"/>
      <c r="S41" s="755"/>
      <c r="T41" s="755"/>
      <c r="U41" s="755"/>
      <c r="V41" s="755"/>
      <c r="W41" s="1809"/>
      <c r="AN41" s="838"/>
    </row>
    <row r="42" spans="1:16381" s="248" customFormat="1" ht="45" customHeight="1" x14ac:dyDescent="0.25">
      <c r="A42" s="1171" t="s">
        <v>1526</v>
      </c>
      <c r="B42" s="1668"/>
      <c r="C42" s="1668"/>
      <c r="D42" s="1668"/>
      <c r="E42" s="1668"/>
      <c r="F42" s="1668"/>
      <c r="G42" s="1668"/>
      <c r="H42" s="1668"/>
      <c r="I42" s="1668"/>
      <c r="J42" s="1668"/>
      <c r="K42" s="1668"/>
      <c r="L42" s="1668"/>
      <c r="M42" s="1668"/>
      <c r="N42" s="1668"/>
      <c r="O42" s="1668"/>
      <c r="P42" s="1668"/>
      <c r="Q42" s="1668"/>
      <c r="R42" s="1668"/>
      <c r="S42" s="1668"/>
      <c r="T42" s="1668"/>
      <c r="U42" s="1668"/>
      <c r="V42" s="1668"/>
      <c r="W42" s="1668"/>
      <c r="X42" s="1668"/>
      <c r="Y42" s="1668"/>
      <c r="Z42" s="1668"/>
      <c r="AA42" s="1668"/>
      <c r="AB42" s="1668"/>
      <c r="AC42" s="1668"/>
      <c r="AD42" s="1668"/>
      <c r="AE42" s="1668"/>
      <c r="AF42" s="1668"/>
      <c r="AG42" s="1668"/>
      <c r="AH42" s="1668"/>
      <c r="AI42" s="1668"/>
      <c r="AJ42" s="1668"/>
      <c r="AK42" s="1668"/>
      <c r="AL42" s="1668"/>
      <c r="AM42" s="1668"/>
      <c r="AN42" s="1172"/>
      <c r="AO42" s="1668"/>
      <c r="AP42" s="1668"/>
      <c r="AQ42" s="1668"/>
      <c r="AR42" s="1668"/>
      <c r="AS42" s="1668"/>
      <c r="AT42" s="1668"/>
      <c r="AU42" s="1668"/>
      <c r="AV42" s="1668"/>
      <c r="AW42" s="1668"/>
      <c r="AX42" s="1668"/>
      <c r="AY42" s="1668"/>
      <c r="AZ42" s="1668"/>
      <c r="BA42" s="1668"/>
      <c r="BB42" s="1668"/>
      <c r="BC42" s="1668"/>
      <c r="BD42" s="1668"/>
      <c r="BE42" s="1668"/>
      <c r="BF42" s="1668"/>
      <c r="BG42" s="1668"/>
      <c r="BH42" s="1668"/>
      <c r="BI42" s="1668"/>
      <c r="BJ42" s="1668"/>
      <c r="BK42" s="1668"/>
      <c r="BL42" s="1668"/>
      <c r="BM42" s="1668"/>
      <c r="BN42" s="1668"/>
      <c r="BO42" s="1668"/>
      <c r="BP42" s="1668"/>
      <c r="BQ42" s="1668"/>
      <c r="BR42" s="1668"/>
      <c r="BS42" s="1668"/>
      <c r="BT42" s="1668"/>
      <c r="BU42" s="1668"/>
      <c r="BV42" s="1668"/>
      <c r="BW42" s="1668"/>
      <c r="BX42" s="1668"/>
      <c r="BY42" s="1668"/>
      <c r="BZ42" s="1668"/>
      <c r="CA42" s="1668"/>
      <c r="CB42" s="1668"/>
      <c r="CC42" s="1668"/>
      <c r="CD42" s="1668"/>
      <c r="CE42" s="1668"/>
      <c r="CF42" s="1668"/>
      <c r="CG42" s="1668"/>
      <c r="CH42" s="1668"/>
      <c r="CI42" s="1668"/>
      <c r="CJ42" s="1668"/>
      <c r="CK42" s="1668"/>
      <c r="CL42" s="1668"/>
      <c r="CM42" s="1668"/>
      <c r="CN42" s="1668"/>
      <c r="CO42" s="1668"/>
      <c r="CP42" s="1668"/>
      <c r="CQ42" s="1668"/>
      <c r="CR42" s="1668"/>
      <c r="CS42" s="1668"/>
      <c r="CT42" s="1668"/>
      <c r="CU42" s="1668"/>
      <c r="CV42" s="1668"/>
      <c r="CW42" s="1668"/>
      <c r="CX42" s="1668"/>
      <c r="CY42" s="1668"/>
      <c r="CZ42" s="1668"/>
      <c r="DA42" s="1668"/>
      <c r="DB42" s="1668"/>
      <c r="DC42" s="1668"/>
      <c r="DD42" s="1668"/>
      <c r="DE42" s="1668"/>
      <c r="DF42" s="1668"/>
      <c r="DG42" s="1668"/>
      <c r="DH42" s="1668"/>
      <c r="DI42" s="1668"/>
      <c r="DJ42" s="1668"/>
      <c r="DK42" s="1668"/>
      <c r="DL42" s="1668"/>
      <c r="DM42" s="1668"/>
      <c r="DN42" s="1668"/>
      <c r="DO42" s="1668"/>
      <c r="DP42" s="1668"/>
      <c r="DQ42" s="1668"/>
      <c r="DR42" s="1668"/>
      <c r="DS42" s="1668"/>
      <c r="DT42" s="1668"/>
      <c r="DU42" s="1668"/>
      <c r="DV42" s="1668"/>
      <c r="DW42" s="1668"/>
      <c r="DX42" s="1668"/>
      <c r="DY42" s="1668"/>
      <c r="DZ42" s="1668"/>
      <c r="EA42" s="1668"/>
      <c r="EB42" s="1668"/>
      <c r="EC42" s="1668"/>
      <c r="ED42" s="1668"/>
      <c r="EE42" s="1668"/>
      <c r="EF42" s="1668"/>
      <c r="EG42" s="1668"/>
      <c r="EH42" s="1668"/>
      <c r="EI42" s="1668"/>
      <c r="EJ42" s="1668"/>
      <c r="EK42" s="1668"/>
      <c r="EL42" s="1668"/>
      <c r="EM42" s="1668"/>
      <c r="EN42" s="1668"/>
      <c r="EO42" s="1668"/>
      <c r="EP42" s="1668"/>
      <c r="EQ42" s="1668"/>
      <c r="ER42" s="1668"/>
      <c r="ES42" s="1668"/>
      <c r="ET42" s="1668"/>
      <c r="EU42" s="1668"/>
      <c r="EV42" s="1668"/>
      <c r="EW42" s="1668"/>
      <c r="EX42" s="1668"/>
      <c r="EY42" s="1668"/>
      <c r="EZ42" s="1668"/>
      <c r="FA42" s="1668"/>
      <c r="FB42" s="1668"/>
      <c r="FC42" s="1668"/>
      <c r="FD42" s="1668"/>
      <c r="FE42" s="1668"/>
      <c r="FF42" s="1668"/>
      <c r="FG42" s="1668"/>
      <c r="FH42" s="1668"/>
      <c r="FI42" s="1668"/>
      <c r="FJ42" s="1668"/>
      <c r="FK42" s="1668"/>
      <c r="FL42" s="1668"/>
      <c r="FM42" s="1668"/>
      <c r="FN42" s="1668"/>
      <c r="FO42" s="1668"/>
      <c r="FP42" s="1668"/>
      <c r="FQ42" s="1668"/>
      <c r="FR42" s="1668"/>
      <c r="FS42" s="1668"/>
      <c r="FT42" s="1668"/>
      <c r="FU42" s="1668"/>
      <c r="FV42" s="1668"/>
      <c r="FW42" s="1668"/>
      <c r="FX42" s="1668"/>
      <c r="FY42" s="1668"/>
      <c r="FZ42" s="1668"/>
      <c r="GA42" s="1668"/>
      <c r="GB42" s="1668"/>
      <c r="GC42" s="1668"/>
      <c r="GD42" s="1668"/>
      <c r="GE42" s="1668"/>
      <c r="GF42" s="1668"/>
      <c r="GG42" s="1668"/>
      <c r="GH42" s="1668"/>
      <c r="GI42" s="1668"/>
      <c r="GJ42" s="1668"/>
      <c r="GK42" s="1668"/>
      <c r="GL42" s="1668"/>
      <c r="GM42" s="1668"/>
      <c r="GN42" s="1668"/>
      <c r="GO42" s="1668"/>
      <c r="GP42" s="1668"/>
      <c r="GQ42" s="1668"/>
      <c r="GR42" s="1668"/>
      <c r="GS42" s="1668"/>
      <c r="GT42" s="1668"/>
      <c r="GU42" s="1668"/>
      <c r="GV42" s="1668"/>
      <c r="GW42" s="1668"/>
      <c r="GX42" s="1668"/>
      <c r="GY42" s="1668"/>
      <c r="GZ42" s="1668"/>
      <c r="HA42" s="1668"/>
      <c r="HB42" s="1668"/>
      <c r="HC42" s="1668"/>
      <c r="HD42" s="1668"/>
      <c r="HE42" s="1668"/>
      <c r="HF42" s="1668"/>
      <c r="HG42" s="1668"/>
      <c r="HH42" s="1668"/>
      <c r="HI42" s="1668"/>
      <c r="HJ42" s="1668"/>
      <c r="HK42" s="1668"/>
      <c r="HL42" s="1668"/>
      <c r="HM42" s="1668"/>
      <c r="HN42" s="1668"/>
      <c r="HO42" s="1668"/>
      <c r="HP42" s="1668"/>
      <c r="HQ42" s="1668"/>
      <c r="HR42" s="1668"/>
      <c r="HS42" s="1668"/>
      <c r="HT42" s="1668"/>
      <c r="HU42" s="1668"/>
      <c r="HV42" s="1668"/>
      <c r="HW42" s="1668"/>
      <c r="HX42" s="1668"/>
      <c r="HY42" s="1668"/>
      <c r="HZ42" s="1668"/>
      <c r="IA42" s="1668"/>
      <c r="IB42" s="1668"/>
      <c r="IC42" s="1668"/>
      <c r="ID42" s="1668"/>
      <c r="IE42" s="1668"/>
      <c r="IF42" s="1668"/>
      <c r="IG42" s="1668"/>
      <c r="IH42" s="1668"/>
      <c r="II42" s="1668"/>
      <c r="IJ42" s="1668"/>
      <c r="IK42" s="1668"/>
      <c r="IL42" s="1668"/>
      <c r="IM42" s="1668"/>
      <c r="IN42" s="1668"/>
      <c r="IO42" s="1668"/>
      <c r="IP42" s="1668"/>
      <c r="IQ42" s="1668"/>
      <c r="IR42" s="1668"/>
      <c r="IS42" s="1668"/>
      <c r="IT42" s="1668"/>
      <c r="IU42" s="1668"/>
      <c r="IV42" s="1668"/>
      <c r="IW42" s="1668"/>
      <c r="IX42" s="1668"/>
      <c r="IY42" s="1668"/>
      <c r="IZ42" s="1668"/>
      <c r="JA42" s="1668"/>
      <c r="JB42" s="1668"/>
      <c r="JC42" s="1668"/>
      <c r="JD42" s="1668"/>
      <c r="JE42" s="1668"/>
      <c r="JF42" s="1668"/>
      <c r="JG42" s="1668"/>
      <c r="JH42" s="1668"/>
      <c r="JI42" s="1668"/>
      <c r="JJ42" s="1668"/>
      <c r="JK42" s="1668"/>
      <c r="JL42" s="1668"/>
      <c r="JM42" s="1668"/>
      <c r="JN42" s="1668"/>
      <c r="JO42" s="1668"/>
      <c r="JP42" s="1668"/>
      <c r="JQ42" s="1668"/>
      <c r="JR42" s="1668"/>
      <c r="JS42" s="1668"/>
      <c r="JT42" s="1668"/>
      <c r="JU42" s="1668"/>
      <c r="JV42" s="1668"/>
      <c r="JW42" s="1668"/>
      <c r="JX42" s="1668"/>
      <c r="JY42" s="1668"/>
      <c r="JZ42" s="1668"/>
      <c r="KA42" s="1668"/>
      <c r="KB42" s="1668"/>
      <c r="KC42" s="1668"/>
      <c r="KD42" s="1668"/>
      <c r="KE42" s="1668"/>
      <c r="KF42" s="1668"/>
      <c r="KG42" s="1668"/>
      <c r="KH42" s="1668"/>
      <c r="KI42" s="1668"/>
      <c r="KJ42" s="1668"/>
      <c r="KK42" s="1668"/>
      <c r="KL42" s="1668"/>
      <c r="KM42" s="1668"/>
      <c r="KN42" s="1668"/>
      <c r="KO42" s="1668"/>
      <c r="KP42" s="1668"/>
      <c r="KQ42" s="1668"/>
      <c r="KR42" s="1668"/>
      <c r="KS42" s="1668"/>
      <c r="KT42" s="1668"/>
      <c r="KU42" s="1668"/>
      <c r="KV42" s="1668"/>
      <c r="KW42" s="1668"/>
      <c r="KX42" s="1668"/>
      <c r="KY42" s="1668"/>
      <c r="KZ42" s="1668"/>
      <c r="LA42" s="1668"/>
      <c r="LB42" s="1668"/>
      <c r="LC42" s="1668"/>
      <c r="LD42" s="1668"/>
      <c r="LE42" s="1668"/>
      <c r="LF42" s="1668"/>
      <c r="LG42" s="1668"/>
      <c r="LH42" s="1668"/>
      <c r="LI42" s="1668"/>
      <c r="LJ42" s="1668"/>
      <c r="LK42" s="1668"/>
      <c r="LL42" s="1668"/>
      <c r="LM42" s="1668"/>
      <c r="LN42" s="1668"/>
      <c r="LO42" s="1668"/>
      <c r="LP42" s="1668"/>
      <c r="LQ42" s="1668"/>
      <c r="LR42" s="1668"/>
      <c r="LS42" s="1668"/>
      <c r="LT42" s="1668"/>
      <c r="LU42" s="1668"/>
      <c r="LV42" s="1668"/>
      <c r="LW42" s="1668"/>
      <c r="LX42" s="1668"/>
      <c r="LY42" s="1668"/>
      <c r="LZ42" s="1668"/>
      <c r="MA42" s="1668"/>
      <c r="MB42" s="1668"/>
      <c r="MC42" s="1668"/>
      <c r="MD42" s="1668"/>
      <c r="ME42" s="1668"/>
      <c r="MF42" s="1668"/>
      <c r="MG42" s="1668"/>
      <c r="MH42" s="1668"/>
      <c r="MI42" s="1668"/>
      <c r="MJ42" s="1668"/>
      <c r="MK42" s="1668"/>
      <c r="ML42" s="1668"/>
      <c r="MM42" s="1668"/>
      <c r="MN42" s="1668"/>
      <c r="MO42" s="1668"/>
      <c r="MP42" s="1668"/>
      <c r="MQ42" s="1668"/>
      <c r="MR42" s="1668"/>
      <c r="MS42" s="1668"/>
      <c r="MT42" s="1668"/>
      <c r="MU42" s="1668"/>
      <c r="MV42" s="1668"/>
      <c r="MW42" s="1668"/>
      <c r="MX42" s="1668"/>
      <c r="MY42" s="1668"/>
      <c r="MZ42" s="1668"/>
      <c r="NA42" s="1668"/>
      <c r="NB42" s="1668"/>
      <c r="NC42" s="1668"/>
      <c r="ND42" s="1668"/>
      <c r="NE42" s="1668"/>
      <c r="NF42" s="1668"/>
      <c r="NG42" s="1668"/>
      <c r="NH42" s="1668"/>
      <c r="NI42" s="1668"/>
      <c r="NJ42" s="1668"/>
      <c r="NK42" s="1668"/>
      <c r="NL42" s="1668"/>
      <c r="NM42" s="1668"/>
      <c r="NN42" s="1668"/>
      <c r="NO42" s="1668"/>
      <c r="NP42" s="1668"/>
      <c r="NQ42" s="1668"/>
      <c r="NR42" s="1668"/>
      <c r="NS42" s="1668"/>
      <c r="NT42" s="1668"/>
      <c r="NU42" s="1668"/>
      <c r="NV42" s="1668"/>
      <c r="NW42" s="1668"/>
      <c r="NX42" s="1668"/>
      <c r="NY42" s="1668"/>
      <c r="NZ42" s="1668"/>
      <c r="OA42" s="1668"/>
      <c r="OB42" s="1668"/>
      <c r="OC42" s="1668"/>
      <c r="OD42" s="1668"/>
      <c r="OE42" s="1668"/>
      <c r="OF42" s="1668"/>
      <c r="OG42" s="1668"/>
      <c r="OH42" s="1668"/>
      <c r="OI42" s="1668"/>
      <c r="OJ42" s="1668"/>
      <c r="OK42" s="1668"/>
      <c r="OL42" s="1668"/>
      <c r="OM42" s="1668"/>
      <c r="ON42" s="1668"/>
      <c r="OO42" s="1668"/>
      <c r="OP42" s="1668"/>
      <c r="OQ42" s="1668"/>
      <c r="OR42" s="1668"/>
      <c r="OS42" s="1668"/>
      <c r="OT42" s="1668"/>
      <c r="OU42" s="1668"/>
      <c r="OV42" s="1668"/>
      <c r="OW42" s="1668"/>
      <c r="OX42" s="1668"/>
      <c r="OY42" s="1668"/>
      <c r="OZ42" s="1668"/>
      <c r="PA42" s="1668"/>
      <c r="PB42" s="1668"/>
      <c r="PC42" s="1668"/>
      <c r="PD42" s="1668"/>
      <c r="PE42" s="1668"/>
      <c r="PF42" s="1668"/>
      <c r="PG42" s="1668"/>
      <c r="PH42" s="1668"/>
      <c r="PI42" s="1668"/>
      <c r="PJ42" s="1668"/>
      <c r="PK42" s="1668"/>
      <c r="PL42" s="1668"/>
      <c r="PM42" s="1668"/>
      <c r="PN42" s="1668"/>
      <c r="PO42" s="1668"/>
      <c r="PP42" s="1668"/>
      <c r="PQ42" s="1668"/>
      <c r="PR42" s="1668"/>
      <c r="PS42" s="1668"/>
      <c r="PT42" s="1668"/>
      <c r="PU42" s="1668"/>
      <c r="PV42" s="1668"/>
      <c r="PW42" s="1668"/>
      <c r="PX42" s="1668"/>
      <c r="PY42" s="1668"/>
      <c r="PZ42" s="1668"/>
      <c r="QA42" s="1668"/>
      <c r="QB42" s="1668"/>
      <c r="QC42" s="1668"/>
      <c r="QD42" s="1668"/>
      <c r="QE42" s="1668"/>
      <c r="QF42" s="1668"/>
      <c r="QG42" s="1668"/>
      <c r="QH42" s="1668"/>
      <c r="QI42" s="1668"/>
      <c r="QJ42" s="1668"/>
      <c r="QK42" s="1668"/>
      <c r="QL42" s="1668"/>
      <c r="QM42" s="1668"/>
      <c r="QN42" s="1668"/>
      <c r="QO42" s="1668"/>
      <c r="QP42" s="1668"/>
      <c r="QQ42" s="1668"/>
      <c r="QR42" s="1668"/>
      <c r="QS42" s="1668"/>
      <c r="QT42" s="1668"/>
      <c r="QU42" s="1668"/>
      <c r="QV42" s="1668"/>
      <c r="QW42" s="1668"/>
      <c r="QX42" s="1668"/>
      <c r="QY42" s="1668"/>
      <c r="QZ42" s="1668"/>
      <c r="RA42" s="1668"/>
      <c r="RB42" s="1668"/>
      <c r="RC42" s="1668"/>
      <c r="RD42" s="1668"/>
      <c r="RE42" s="1668"/>
      <c r="RF42" s="1668"/>
      <c r="RG42" s="1668"/>
      <c r="RH42" s="1668"/>
      <c r="RI42" s="1668"/>
      <c r="RJ42" s="1668"/>
      <c r="RK42" s="1668"/>
      <c r="RL42" s="1668"/>
      <c r="RM42" s="1668"/>
      <c r="RN42" s="1668"/>
      <c r="RO42" s="1668"/>
      <c r="RP42" s="1668"/>
      <c r="RQ42" s="1668"/>
      <c r="RR42" s="1668"/>
      <c r="RS42" s="1668"/>
      <c r="RT42" s="1668"/>
      <c r="RU42" s="1668"/>
      <c r="RV42" s="1668"/>
      <c r="RW42" s="1668"/>
      <c r="RX42" s="1668"/>
      <c r="RY42" s="1668"/>
      <c r="RZ42" s="1668"/>
      <c r="SA42" s="1668"/>
      <c r="SB42" s="1668"/>
      <c r="SC42" s="1668"/>
      <c r="SD42" s="1668"/>
      <c r="SE42" s="1668"/>
      <c r="SF42" s="1668"/>
      <c r="SG42" s="1668"/>
      <c r="SH42" s="1668"/>
      <c r="SI42" s="1668"/>
      <c r="SJ42" s="1668"/>
      <c r="SK42" s="1668"/>
      <c r="SL42" s="1668"/>
      <c r="SM42" s="1668"/>
      <c r="SN42" s="1668"/>
      <c r="SO42" s="1668"/>
      <c r="SP42" s="1668"/>
      <c r="SQ42" s="1668"/>
      <c r="SR42" s="1668"/>
      <c r="SS42" s="1668"/>
      <c r="ST42" s="1668"/>
      <c r="SU42" s="1668"/>
      <c r="SV42" s="1668"/>
      <c r="SW42" s="1668"/>
      <c r="SX42" s="1668"/>
      <c r="SY42" s="1668"/>
      <c r="SZ42" s="1668"/>
      <c r="TA42" s="1668"/>
      <c r="TB42" s="1668"/>
      <c r="TC42" s="1668"/>
      <c r="TD42" s="1668"/>
      <c r="TE42" s="1668"/>
      <c r="TF42" s="1668"/>
      <c r="TG42" s="1668"/>
      <c r="TH42" s="1668"/>
      <c r="TI42" s="1668"/>
      <c r="TJ42" s="1668"/>
      <c r="TK42" s="1668"/>
      <c r="TL42" s="1668"/>
      <c r="TM42" s="1668"/>
      <c r="TN42" s="1668"/>
      <c r="TO42" s="1668"/>
      <c r="TP42" s="1668"/>
      <c r="TQ42" s="1668"/>
      <c r="TR42" s="1668"/>
      <c r="TS42" s="1668"/>
      <c r="TT42" s="1668"/>
      <c r="TU42" s="1668"/>
      <c r="TV42" s="1668"/>
      <c r="TW42" s="1668"/>
      <c r="TX42" s="1668"/>
      <c r="TY42" s="1668"/>
      <c r="TZ42" s="1668"/>
      <c r="UA42" s="1668"/>
      <c r="UB42" s="1668"/>
      <c r="UC42" s="1668"/>
      <c r="UD42" s="1668"/>
      <c r="UE42" s="1668"/>
      <c r="UF42" s="1668"/>
      <c r="UG42" s="1668"/>
      <c r="UH42" s="1668"/>
      <c r="UI42" s="1668"/>
      <c r="UJ42" s="1668"/>
      <c r="UK42" s="1668"/>
      <c r="UL42" s="1668"/>
      <c r="UM42" s="1668"/>
      <c r="UN42" s="1668"/>
      <c r="UO42" s="1668"/>
      <c r="UP42" s="1668"/>
      <c r="UQ42" s="1668"/>
      <c r="UR42" s="1668"/>
      <c r="US42" s="1668"/>
      <c r="UT42" s="1668"/>
      <c r="UU42" s="1668"/>
      <c r="UV42" s="1668"/>
      <c r="UW42" s="1668"/>
      <c r="UX42" s="1668"/>
      <c r="UY42" s="1668"/>
      <c r="UZ42" s="1668"/>
      <c r="VA42" s="1668"/>
      <c r="VB42" s="1668"/>
      <c r="VC42" s="1668"/>
      <c r="VD42" s="1668"/>
      <c r="VE42" s="1668"/>
      <c r="VF42" s="1668"/>
      <c r="VG42" s="1668"/>
      <c r="VH42" s="1668"/>
      <c r="VI42" s="1668"/>
      <c r="VJ42" s="1668"/>
      <c r="VK42" s="1668"/>
      <c r="VL42" s="1668"/>
      <c r="VM42" s="1668"/>
      <c r="VN42" s="1668"/>
      <c r="VO42" s="1668"/>
      <c r="VP42" s="1668"/>
      <c r="VQ42" s="1668"/>
      <c r="VR42" s="1668"/>
      <c r="VS42" s="1668"/>
      <c r="VT42" s="1668"/>
      <c r="VU42" s="1668"/>
      <c r="VV42" s="1668"/>
      <c r="VW42" s="1668"/>
      <c r="VX42" s="1668"/>
      <c r="VY42" s="1668"/>
      <c r="VZ42" s="1668"/>
      <c r="WA42" s="1668"/>
      <c r="WB42" s="1668"/>
      <c r="WC42" s="1668"/>
      <c r="WD42" s="1668"/>
      <c r="WE42" s="1668"/>
      <c r="WF42" s="1668"/>
      <c r="WG42" s="1668"/>
      <c r="WH42" s="1668"/>
      <c r="WI42" s="1668"/>
      <c r="WJ42" s="1668"/>
      <c r="WK42" s="1668"/>
      <c r="WL42" s="1668"/>
      <c r="WM42" s="1668"/>
      <c r="WN42" s="1668"/>
      <c r="WO42" s="1668"/>
      <c r="WP42" s="1668"/>
      <c r="WQ42" s="1668"/>
      <c r="WR42" s="1668"/>
      <c r="WS42" s="1668"/>
      <c r="WT42" s="1668"/>
      <c r="WU42" s="1668"/>
      <c r="WV42" s="1668"/>
      <c r="WW42" s="1668"/>
      <c r="WX42" s="1668"/>
      <c r="WY42" s="1668"/>
      <c r="WZ42" s="1668"/>
      <c r="XA42" s="1668"/>
      <c r="XB42" s="1668"/>
      <c r="XC42" s="1668"/>
      <c r="XD42" s="1668"/>
      <c r="XE42" s="1668"/>
      <c r="XF42" s="1668"/>
      <c r="XG42" s="1668"/>
      <c r="XH42" s="1668"/>
      <c r="XI42" s="1668"/>
      <c r="XJ42" s="1668"/>
      <c r="XK42" s="1668"/>
      <c r="XL42" s="1668"/>
      <c r="XM42" s="1668"/>
      <c r="XN42" s="1668"/>
      <c r="XO42" s="1668"/>
      <c r="XP42" s="1668"/>
      <c r="XQ42" s="1668"/>
      <c r="XR42" s="1668"/>
      <c r="XS42" s="1668"/>
      <c r="XT42" s="1668"/>
      <c r="XU42" s="1668"/>
      <c r="XV42" s="1668"/>
      <c r="XW42" s="1668"/>
      <c r="XX42" s="1668"/>
      <c r="XY42" s="1668"/>
      <c r="XZ42" s="1668"/>
      <c r="YA42" s="1668"/>
      <c r="YB42" s="1668"/>
      <c r="YC42" s="1668"/>
      <c r="YD42" s="1668"/>
      <c r="YE42" s="1668"/>
      <c r="YF42" s="1668"/>
      <c r="YG42" s="1668"/>
      <c r="YH42" s="1668"/>
      <c r="YI42" s="1668"/>
      <c r="YJ42" s="1668"/>
      <c r="YK42" s="1668"/>
      <c r="YL42" s="1668"/>
      <c r="YM42" s="1668"/>
      <c r="YN42" s="1668"/>
      <c r="YO42" s="1668"/>
      <c r="YP42" s="1668"/>
      <c r="YQ42" s="1668"/>
      <c r="YR42" s="1668"/>
      <c r="YS42" s="1668"/>
      <c r="YT42" s="1668"/>
      <c r="YU42" s="1668"/>
      <c r="YV42" s="1668"/>
      <c r="YW42" s="1668"/>
      <c r="YX42" s="1668"/>
      <c r="YY42" s="1668"/>
      <c r="YZ42" s="1668"/>
      <c r="ZA42" s="1668"/>
      <c r="ZB42" s="1668"/>
      <c r="ZC42" s="1668"/>
      <c r="ZD42" s="1668"/>
      <c r="ZE42" s="1668"/>
      <c r="ZF42" s="1668"/>
      <c r="ZG42" s="1668"/>
      <c r="ZH42" s="1668"/>
      <c r="ZI42" s="1668"/>
      <c r="ZJ42" s="1668"/>
      <c r="ZK42" s="1668"/>
      <c r="ZL42" s="1668"/>
      <c r="ZM42" s="1668"/>
      <c r="ZN42" s="1668"/>
      <c r="ZO42" s="1668"/>
      <c r="ZP42" s="1668"/>
      <c r="ZQ42" s="1668"/>
      <c r="ZR42" s="1668"/>
      <c r="ZS42" s="1668"/>
      <c r="ZT42" s="1668"/>
      <c r="ZU42" s="1668"/>
      <c r="ZV42" s="1668"/>
      <c r="ZW42" s="1668"/>
      <c r="ZX42" s="1668"/>
      <c r="ZY42" s="1668"/>
      <c r="ZZ42" s="1668"/>
      <c r="AAA42" s="1668"/>
      <c r="AAB42" s="1668"/>
      <c r="AAC42" s="1668"/>
      <c r="AAD42" s="1668"/>
      <c r="AAE42" s="1668"/>
      <c r="AAF42" s="1668"/>
      <c r="AAG42" s="1668"/>
      <c r="AAH42" s="1668"/>
      <c r="AAI42" s="1668"/>
      <c r="AAJ42" s="1668"/>
      <c r="AAK42" s="1668"/>
      <c r="AAL42" s="1668"/>
      <c r="AAM42" s="1668"/>
      <c r="AAN42" s="1668"/>
      <c r="AAO42" s="1668"/>
      <c r="AAP42" s="1668"/>
      <c r="AAQ42" s="1668"/>
      <c r="AAR42" s="1668"/>
      <c r="AAS42" s="1668"/>
      <c r="AAT42" s="1668"/>
      <c r="AAU42" s="1668"/>
      <c r="AAV42" s="1668"/>
      <c r="AAW42" s="1668"/>
      <c r="AAX42" s="1668"/>
      <c r="AAY42" s="1668"/>
      <c r="AAZ42" s="1668"/>
      <c r="ABA42" s="1668"/>
      <c r="ABB42" s="1668"/>
      <c r="ABC42" s="1668"/>
      <c r="ABD42" s="1668"/>
      <c r="ABE42" s="1668"/>
      <c r="ABF42" s="1668"/>
      <c r="ABG42" s="1668"/>
      <c r="ABH42" s="1668"/>
      <c r="ABI42" s="1668"/>
      <c r="ABJ42" s="1668"/>
      <c r="ABK42" s="1668"/>
      <c r="ABL42" s="1668"/>
      <c r="ABM42" s="1668"/>
      <c r="ABN42" s="1668"/>
      <c r="ABO42" s="1668"/>
      <c r="ABP42" s="1668"/>
      <c r="ABQ42" s="1668"/>
      <c r="ABR42" s="1668"/>
      <c r="ABS42" s="1668"/>
      <c r="ABT42" s="1668"/>
      <c r="ABU42" s="1668"/>
      <c r="ABV42" s="1668"/>
      <c r="ABW42" s="1668"/>
      <c r="ABX42" s="1668"/>
      <c r="ABY42" s="1668"/>
      <c r="ABZ42" s="1668"/>
      <c r="ACA42" s="1668"/>
      <c r="ACB42" s="1668"/>
      <c r="ACC42" s="1668"/>
      <c r="ACD42" s="1668"/>
      <c r="ACE42" s="1668"/>
      <c r="ACF42" s="1668"/>
      <c r="ACG42" s="1668"/>
      <c r="ACH42" s="1668"/>
      <c r="ACI42" s="1668"/>
      <c r="ACJ42" s="1668"/>
      <c r="ACK42" s="1668"/>
      <c r="ACL42" s="1668"/>
      <c r="ACM42" s="1668"/>
      <c r="ACN42" s="1668"/>
      <c r="ACO42" s="1668"/>
      <c r="ACP42" s="1668"/>
      <c r="ACQ42" s="1668"/>
      <c r="ACR42" s="1668"/>
      <c r="ACS42" s="1668"/>
      <c r="ACT42" s="1668"/>
      <c r="ACU42" s="1668"/>
      <c r="ACV42" s="1668"/>
      <c r="ACW42" s="1668"/>
      <c r="ACX42" s="1668"/>
      <c r="ACY42" s="1668"/>
      <c r="ACZ42" s="1668"/>
      <c r="ADA42" s="1668"/>
      <c r="ADB42" s="1668"/>
      <c r="ADC42" s="1668"/>
      <c r="ADD42" s="1668"/>
      <c r="ADE42" s="1668"/>
      <c r="ADF42" s="1668"/>
      <c r="ADG42" s="1668"/>
      <c r="ADH42" s="1668"/>
      <c r="ADI42" s="1668"/>
      <c r="ADJ42" s="1668"/>
      <c r="ADK42" s="1668"/>
      <c r="ADL42" s="1668"/>
      <c r="ADM42" s="1668"/>
      <c r="ADN42" s="1668"/>
      <c r="ADO42" s="1668"/>
      <c r="ADP42" s="1668"/>
      <c r="ADQ42" s="1668"/>
      <c r="ADR42" s="1668"/>
      <c r="ADS42" s="1668"/>
      <c r="ADT42" s="1668"/>
      <c r="ADU42" s="1668"/>
      <c r="ADV42" s="1668"/>
      <c r="ADW42" s="1668"/>
      <c r="ADX42" s="1668"/>
      <c r="ADY42" s="1668"/>
      <c r="ADZ42" s="1668"/>
      <c r="AEA42" s="1668"/>
      <c r="AEB42" s="1668"/>
      <c r="AEC42" s="1668"/>
      <c r="AED42" s="1668"/>
      <c r="AEE42" s="1668"/>
      <c r="AEF42" s="1668"/>
      <c r="AEG42" s="1668"/>
      <c r="AEH42" s="1668"/>
      <c r="AEI42" s="1668"/>
      <c r="AEJ42" s="1668"/>
      <c r="AEK42" s="1668"/>
      <c r="AEL42" s="1668"/>
      <c r="AEM42" s="1668"/>
      <c r="AEN42" s="1668"/>
      <c r="AEO42" s="1668"/>
      <c r="AEP42" s="1668"/>
      <c r="AEQ42" s="1668"/>
      <c r="AER42" s="1668"/>
      <c r="AES42" s="1668"/>
      <c r="AET42" s="1668"/>
      <c r="AEU42" s="1668"/>
      <c r="AEV42" s="1668"/>
      <c r="AEW42" s="1668"/>
      <c r="AEX42" s="1668"/>
      <c r="AEY42" s="1668"/>
      <c r="AEZ42" s="1668"/>
      <c r="AFA42" s="1668"/>
      <c r="AFB42" s="1668"/>
      <c r="AFC42" s="1668"/>
      <c r="AFD42" s="1668"/>
      <c r="AFE42" s="1668"/>
      <c r="AFF42" s="1668"/>
      <c r="AFG42" s="1668"/>
      <c r="AFH42" s="1668"/>
      <c r="AFI42" s="1668"/>
      <c r="AFJ42" s="1668"/>
      <c r="AFK42" s="1668"/>
      <c r="AFL42" s="1668"/>
      <c r="AFM42" s="1668"/>
      <c r="AFN42" s="1668"/>
      <c r="AFO42" s="1668"/>
      <c r="AFP42" s="1668"/>
      <c r="AFQ42" s="1668"/>
      <c r="AFR42" s="1668"/>
      <c r="AFS42" s="1668"/>
      <c r="AFT42" s="1668"/>
      <c r="AFU42" s="1668"/>
      <c r="AFV42" s="1668"/>
      <c r="AFW42" s="1668"/>
      <c r="AFX42" s="1668"/>
      <c r="AFY42" s="1668"/>
      <c r="AFZ42" s="1668"/>
      <c r="AGA42" s="1668"/>
      <c r="AGB42" s="1668"/>
      <c r="AGC42" s="1668"/>
      <c r="AGD42" s="1668"/>
      <c r="AGE42" s="1668"/>
      <c r="AGF42" s="1668"/>
      <c r="AGG42" s="1668"/>
      <c r="AGH42" s="1668"/>
      <c r="AGI42" s="1668"/>
      <c r="AGJ42" s="1668"/>
      <c r="AGK42" s="1668"/>
      <c r="AGL42" s="1668"/>
      <c r="AGM42" s="1668"/>
      <c r="AGN42" s="1668"/>
      <c r="AGO42" s="1668"/>
      <c r="AGP42" s="1668"/>
      <c r="AGQ42" s="1668"/>
      <c r="AGR42" s="1668"/>
      <c r="AGS42" s="1668"/>
      <c r="AGT42" s="1668"/>
      <c r="AGU42" s="1668"/>
      <c r="AGV42" s="1668"/>
      <c r="AGW42" s="1668"/>
      <c r="AGX42" s="1668"/>
      <c r="AGY42" s="1668"/>
      <c r="AGZ42" s="1668"/>
      <c r="AHA42" s="1668"/>
      <c r="AHB42" s="1668"/>
      <c r="AHC42" s="1668"/>
      <c r="AHD42" s="1668"/>
      <c r="AHE42" s="1668"/>
      <c r="AHF42" s="1668"/>
      <c r="AHG42" s="1668"/>
      <c r="AHH42" s="1668"/>
      <c r="AHI42" s="1668"/>
      <c r="AHJ42" s="1668"/>
      <c r="AHK42" s="1668"/>
      <c r="AHL42" s="1668"/>
      <c r="AHM42" s="1668"/>
      <c r="AHN42" s="1668"/>
      <c r="AHO42" s="1668"/>
      <c r="AHP42" s="1668"/>
      <c r="AHQ42" s="1668"/>
      <c r="AHR42" s="1668"/>
      <c r="AHS42" s="1668"/>
      <c r="AHT42" s="1668"/>
      <c r="AHU42" s="1668"/>
      <c r="AHV42" s="1668"/>
      <c r="AHW42" s="1668"/>
      <c r="AHX42" s="1668"/>
      <c r="AHY42" s="1668"/>
      <c r="AHZ42" s="1668"/>
      <c r="AIA42" s="1668"/>
      <c r="AIB42" s="1668"/>
      <c r="AIC42" s="1668"/>
      <c r="AID42" s="1668"/>
      <c r="AIE42" s="1668"/>
      <c r="AIF42" s="1668"/>
      <c r="AIG42" s="1668"/>
      <c r="AIH42" s="1668"/>
      <c r="AII42" s="1668"/>
      <c r="AIJ42" s="1668"/>
      <c r="AIK42" s="1668"/>
      <c r="AIL42" s="1668"/>
      <c r="AIM42" s="1668"/>
      <c r="AIN42" s="1668"/>
      <c r="AIO42" s="1668"/>
      <c r="AIP42" s="1668"/>
      <c r="AIQ42" s="1668"/>
      <c r="AIR42" s="1668"/>
      <c r="AIS42" s="1668"/>
      <c r="AIT42" s="1668"/>
      <c r="AIU42" s="1668"/>
      <c r="AIV42" s="1668"/>
      <c r="AIW42" s="1668"/>
      <c r="AIX42" s="1668"/>
      <c r="AIY42" s="1668"/>
      <c r="AIZ42" s="1668"/>
      <c r="AJA42" s="1668"/>
      <c r="AJB42" s="1668"/>
      <c r="AJC42" s="1668"/>
      <c r="AJD42" s="1668"/>
      <c r="AJE42" s="1668"/>
      <c r="AJF42" s="1668"/>
      <c r="AJG42" s="1668"/>
      <c r="AJH42" s="1668"/>
      <c r="AJI42" s="1668"/>
      <c r="AJJ42" s="1668"/>
      <c r="AJK42" s="1668"/>
      <c r="AJL42" s="1668"/>
      <c r="AJM42" s="1668"/>
      <c r="AJN42" s="1668"/>
      <c r="AJO42" s="1668"/>
      <c r="AJP42" s="1668"/>
      <c r="AJQ42" s="1668"/>
      <c r="AJR42" s="1668"/>
      <c r="AJS42" s="1668"/>
      <c r="AJT42" s="1668"/>
      <c r="AJU42" s="1668"/>
      <c r="AJV42" s="1668"/>
      <c r="AJW42" s="1668"/>
      <c r="AJX42" s="1668"/>
      <c r="AJY42" s="1668"/>
      <c r="AJZ42" s="1668"/>
      <c r="AKA42" s="1668"/>
      <c r="AKB42" s="1668"/>
      <c r="AKC42" s="1668"/>
      <c r="AKD42" s="1668"/>
      <c r="AKE42" s="1668"/>
      <c r="AKF42" s="1668"/>
      <c r="AKG42" s="1668"/>
      <c r="AKH42" s="1668"/>
      <c r="AKI42" s="1668"/>
      <c r="AKJ42" s="1668"/>
      <c r="AKK42" s="1668"/>
      <c r="AKL42" s="1668"/>
      <c r="AKM42" s="1668"/>
      <c r="AKN42" s="1668"/>
      <c r="AKO42" s="1668"/>
      <c r="AKP42" s="1668"/>
      <c r="AKQ42" s="1668"/>
      <c r="AKR42" s="1668"/>
      <c r="AKS42" s="1668"/>
      <c r="AKT42" s="1668"/>
      <c r="AKU42" s="1668"/>
      <c r="AKV42" s="1668"/>
      <c r="AKW42" s="1668"/>
      <c r="AKX42" s="1668"/>
      <c r="AKY42" s="1668"/>
      <c r="AKZ42" s="1668"/>
      <c r="ALA42" s="1668"/>
      <c r="ALB42" s="1668"/>
      <c r="ALC42" s="1668"/>
      <c r="ALD42" s="1668"/>
      <c r="ALE42" s="1668"/>
      <c r="ALF42" s="1668"/>
      <c r="ALG42" s="1668"/>
      <c r="ALH42" s="1668"/>
      <c r="ALI42" s="1668"/>
      <c r="ALJ42" s="1668"/>
      <c r="ALK42" s="1668"/>
      <c r="ALL42" s="1668"/>
      <c r="ALM42" s="1668"/>
      <c r="ALN42" s="1668"/>
      <c r="ALO42" s="1668"/>
      <c r="ALP42" s="1668"/>
      <c r="ALQ42" s="1668"/>
      <c r="ALR42" s="1668"/>
      <c r="ALS42" s="1668"/>
      <c r="ALT42" s="1668"/>
      <c r="ALU42" s="1668"/>
      <c r="ALV42" s="1668"/>
      <c r="ALW42" s="1668"/>
      <c r="ALX42" s="1668"/>
      <c r="ALY42" s="1668"/>
      <c r="ALZ42" s="1668"/>
      <c r="AMA42" s="1668"/>
      <c r="AMB42" s="1668"/>
      <c r="AMC42" s="1668"/>
      <c r="AMD42" s="1668"/>
      <c r="AME42" s="1668"/>
      <c r="AMF42" s="1668"/>
      <c r="AMG42" s="1668"/>
      <c r="AMH42" s="1668"/>
      <c r="AMI42" s="1668"/>
      <c r="AMJ42" s="1668"/>
      <c r="AMK42" s="1668"/>
      <c r="AML42" s="1668"/>
      <c r="AMM42" s="1668"/>
      <c r="AMN42" s="1668"/>
      <c r="AMO42" s="1668"/>
      <c r="AMP42" s="1668"/>
      <c r="AMQ42" s="1668"/>
      <c r="AMR42" s="1668"/>
      <c r="AMS42" s="1668"/>
      <c r="AMT42" s="1668"/>
      <c r="AMU42" s="1668"/>
      <c r="AMV42" s="1668"/>
      <c r="AMW42" s="1668"/>
      <c r="AMX42" s="1668"/>
      <c r="AMY42" s="1668"/>
      <c r="AMZ42" s="1668"/>
      <c r="ANA42" s="1668"/>
      <c r="ANB42" s="1668"/>
      <c r="ANC42" s="1668"/>
      <c r="AND42" s="1668"/>
      <c r="ANE42" s="1668"/>
      <c r="ANF42" s="1668"/>
      <c r="ANG42" s="1668"/>
      <c r="ANH42" s="1668"/>
      <c r="ANI42" s="1668"/>
      <c r="ANJ42" s="1668"/>
      <c r="ANK42" s="1668"/>
      <c r="ANL42" s="1668"/>
      <c r="ANM42" s="1668"/>
      <c r="ANN42" s="1668"/>
      <c r="ANO42" s="1668"/>
      <c r="ANP42" s="1668"/>
      <c r="ANQ42" s="1668"/>
      <c r="ANR42" s="1668"/>
      <c r="ANS42" s="1668"/>
      <c r="ANT42" s="1668"/>
      <c r="ANU42" s="1668"/>
      <c r="ANV42" s="1668"/>
      <c r="ANW42" s="1668"/>
      <c r="ANX42" s="1668"/>
      <c r="ANY42" s="1668"/>
      <c r="ANZ42" s="1668"/>
      <c r="AOA42" s="1668"/>
      <c r="AOB42" s="1668"/>
      <c r="AOC42" s="1668"/>
      <c r="AOD42" s="1668"/>
      <c r="AOE42" s="1668"/>
      <c r="AOF42" s="1668"/>
      <c r="AOG42" s="1668"/>
      <c r="AOH42" s="1668"/>
      <c r="AOI42" s="1668"/>
      <c r="AOJ42" s="1668"/>
      <c r="AOK42" s="1668"/>
      <c r="AOL42" s="1668"/>
      <c r="AOM42" s="1668"/>
      <c r="AON42" s="1668"/>
      <c r="AOO42" s="1668"/>
      <c r="AOP42" s="1668"/>
      <c r="AOQ42" s="1668"/>
      <c r="AOR42" s="1668"/>
      <c r="AOS42" s="1668"/>
      <c r="AOT42" s="1668"/>
      <c r="AOU42" s="1668"/>
      <c r="AOV42" s="1668"/>
      <c r="AOW42" s="1668"/>
      <c r="AOX42" s="1668"/>
      <c r="AOY42" s="1668"/>
      <c r="AOZ42" s="1668"/>
      <c r="APA42" s="1668"/>
      <c r="APB42" s="1668"/>
      <c r="APC42" s="1668"/>
      <c r="APD42" s="1668"/>
      <c r="APE42" s="1668"/>
      <c r="APF42" s="1668"/>
      <c r="APG42" s="1668"/>
      <c r="APH42" s="1668"/>
      <c r="API42" s="1668"/>
      <c r="APJ42" s="1668"/>
      <c r="APK42" s="1668"/>
      <c r="APL42" s="1668"/>
      <c r="APM42" s="1668"/>
      <c r="APN42" s="1668"/>
      <c r="APO42" s="1668"/>
      <c r="APP42" s="1668"/>
      <c r="APQ42" s="1668"/>
      <c r="APR42" s="1668"/>
      <c r="APS42" s="1668"/>
      <c r="APT42" s="1668"/>
      <c r="APU42" s="1668"/>
      <c r="APV42" s="1668"/>
      <c r="APW42" s="1668"/>
      <c r="APX42" s="1668"/>
      <c r="APY42" s="1668"/>
      <c r="APZ42" s="1668"/>
      <c r="AQA42" s="1668"/>
      <c r="AQB42" s="1668"/>
      <c r="AQC42" s="1668"/>
      <c r="AQD42" s="1668"/>
      <c r="AQE42" s="1668"/>
      <c r="AQF42" s="1668"/>
      <c r="AQG42" s="1668"/>
      <c r="AQH42" s="1668"/>
      <c r="AQI42" s="1668"/>
      <c r="AQJ42" s="1668"/>
      <c r="AQK42" s="1668"/>
      <c r="AQL42" s="1668"/>
      <c r="AQM42" s="1668"/>
      <c r="AQN42" s="1668"/>
      <c r="AQO42" s="1668"/>
      <c r="AQP42" s="1668"/>
      <c r="AQQ42" s="1668"/>
      <c r="AQR42" s="1668"/>
      <c r="AQS42" s="1668"/>
      <c r="AQT42" s="1668"/>
      <c r="AQU42" s="1668"/>
      <c r="AQV42" s="1668"/>
      <c r="AQW42" s="1668"/>
      <c r="AQX42" s="1668"/>
      <c r="AQY42" s="1668"/>
      <c r="AQZ42" s="1668"/>
      <c r="ARA42" s="1668"/>
      <c r="ARB42" s="1668"/>
      <c r="ARC42" s="1668"/>
      <c r="ARD42" s="1668"/>
      <c r="ARE42" s="1668"/>
      <c r="ARF42" s="1668"/>
      <c r="ARG42" s="1668"/>
      <c r="ARH42" s="1668"/>
      <c r="ARI42" s="1668"/>
      <c r="ARJ42" s="1668"/>
      <c r="ARK42" s="1668"/>
      <c r="ARL42" s="1668"/>
      <c r="ARM42" s="1668"/>
      <c r="ARN42" s="1668"/>
      <c r="ARO42" s="1668"/>
      <c r="ARP42" s="1668"/>
      <c r="ARQ42" s="1668"/>
      <c r="ARR42" s="1668"/>
      <c r="ARS42" s="1668"/>
      <c r="ART42" s="1668"/>
      <c r="ARU42" s="1668"/>
      <c r="ARV42" s="1668"/>
      <c r="ARW42" s="1668"/>
      <c r="ARX42" s="1668"/>
      <c r="ARY42" s="1668"/>
      <c r="ARZ42" s="1668"/>
      <c r="ASA42" s="1668"/>
      <c r="ASB42" s="1668"/>
      <c r="ASC42" s="1668"/>
      <c r="ASD42" s="1668"/>
      <c r="ASE42" s="1668"/>
      <c r="ASF42" s="1668"/>
      <c r="ASG42" s="1668"/>
      <c r="ASH42" s="1668"/>
      <c r="ASI42" s="1668"/>
      <c r="ASJ42" s="1668"/>
      <c r="ASK42" s="1668"/>
      <c r="ASL42" s="1668"/>
      <c r="ASM42" s="1668"/>
      <c r="ASN42" s="1668"/>
      <c r="ASO42" s="1668"/>
      <c r="ASP42" s="1668"/>
      <c r="ASQ42" s="1668"/>
      <c r="ASR42" s="1668"/>
      <c r="ASS42" s="1668"/>
      <c r="AST42" s="1668"/>
      <c r="ASU42" s="1668"/>
      <c r="ASV42" s="1668"/>
      <c r="ASW42" s="1668"/>
      <c r="ASX42" s="1668"/>
      <c r="ASY42" s="1668"/>
      <c r="ASZ42" s="1668"/>
      <c r="ATA42" s="1668"/>
      <c r="ATB42" s="1668"/>
      <c r="ATC42" s="1668"/>
      <c r="ATD42" s="1668"/>
      <c r="ATE42" s="1668"/>
      <c r="ATF42" s="1668"/>
      <c r="ATG42" s="1668"/>
      <c r="ATH42" s="1668"/>
      <c r="ATI42" s="1668"/>
      <c r="ATJ42" s="1668"/>
      <c r="ATK42" s="1668"/>
      <c r="ATL42" s="1668"/>
      <c r="ATM42" s="1668"/>
      <c r="ATN42" s="1668"/>
      <c r="ATO42" s="1668"/>
      <c r="ATP42" s="1668"/>
      <c r="ATQ42" s="1668"/>
      <c r="ATR42" s="1668"/>
      <c r="ATS42" s="1668"/>
      <c r="ATT42" s="1668"/>
      <c r="ATU42" s="1668"/>
      <c r="ATV42" s="1668"/>
      <c r="ATW42" s="1668"/>
      <c r="ATX42" s="1668"/>
      <c r="ATY42" s="1668"/>
      <c r="ATZ42" s="1668"/>
      <c r="AUA42" s="1668"/>
      <c r="AUB42" s="1668"/>
      <c r="AUC42" s="1668"/>
      <c r="AUD42" s="1668"/>
      <c r="AUE42" s="1668"/>
      <c r="AUF42" s="1668"/>
      <c r="AUG42" s="1668"/>
      <c r="AUH42" s="1668"/>
      <c r="AUI42" s="1668"/>
      <c r="AUJ42" s="1668"/>
      <c r="AUK42" s="1668"/>
      <c r="AUL42" s="1668"/>
      <c r="AUM42" s="1668"/>
      <c r="AUN42" s="1668"/>
      <c r="AUO42" s="1668"/>
      <c r="AUP42" s="1668"/>
      <c r="AUQ42" s="1668"/>
      <c r="AUR42" s="1668"/>
      <c r="AUS42" s="1668"/>
      <c r="AUT42" s="1668"/>
      <c r="AUU42" s="1668"/>
      <c r="AUV42" s="1668"/>
      <c r="AUW42" s="1668"/>
      <c r="AUX42" s="1668"/>
      <c r="AUY42" s="1668"/>
      <c r="AUZ42" s="1668"/>
      <c r="AVA42" s="1668"/>
      <c r="AVB42" s="1668"/>
      <c r="AVC42" s="1668"/>
      <c r="AVD42" s="1668"/>
      <c r="AVE42" s="1668"/>
      <c r="AVF42" s="1668"/>
      <c r="AVG42" s="1668"/>
      <c r="AVH42" s="1668"/>
      <c r="AVI42" s="1668"/>
      <c r="AVJ42" s="1668"/>
      <c r="AVK42" s="1668"/>
      <c r="AVL42" s="1668"/>
      <c r="AVM42" s="1668"/>
      <c r="AVN42" s="1668"/>
      <c r="AVO42" s="1668"/>
      <c r="AVP42" s="1668"/>
      <c r="AVQ42" s="1668"/>
      <c r="AVR42" s="1668"/>
      <c r="AVS42" s="1668"/>
      <c r="AVT42" s="1668"/>
      <c r="AVU42" s="1668"/>
      <c r="AVV42" s="1668"/>
      <c r="AVW42" s="1668"/>
      <c r="AVX42" s="1668"/>
      <c r="AVY42" s="1668"/>
      <c r="AVZ42" s="1668"/>
      <c r="AWA42" s="1668"/>
      <c r="AWB42" s="1668"/>
      <c r="AWC42" s="1668"/>
      <c r="AWD42" s="1668"/>
      <c r="AWE42" s="1668"/>
      <c r="AWF42" s="1668"/>
      <c r="AWG42" s="1668"/>
      <c r="AWH42" s="1668"/>
      <c r="AWI42" s="1668"/>
      <c r="AWJ42" s="1668"/>
      <c r="AWK42" s="1668"/>
      <c r="AWL42" s="1668"/>
      <c r="AWM42" s="1668"/>
      <c r="AWN42" s="1668"/>
      <c r="AWO42" s="1668"/>
      <c r="AWP42" s="1668"/>
      <c r="AWQ42" s="1668"/>
      <c r="AWR42" s="1668"/>
      <c r="AWS42" s="1668"/>
      <c r="AWT42" s="1668"/>
      <c r="AWU42" s="1668"/>
      <c r="AWV42" s="1668"/>
      <c r="AWW42" s="1668"/>
      <c r="AWX42" s="1668"/>
      <c r="AWY42" s="1668"/>
      <c r="AWZ42" s="1668"/>
      <c r="AXA42" s="1668"/>
      <c r="AXB42" s="1668"/>
      <c r="AXC42" s="1668"/>
      <c r="AXD42" s="1668"/>
      <c r="AXE42" s="1668"/>
      <c r="AXF42" s="1668"/>
      <c r="AXG42" s="1668"/>
      <c r="AXH42" s="1668"/>
      <c r="AXI42" s="1668"/>
      <c r="AXJ42" s="1668"/>
      <c r="AXK42" s="1668"/>
      <c r="AXL42" s="1668"/>
      <c r="AXM42" s="1668"/>
      <c r="AXN42" s="1668"/>
      <c r="AXO42" s="1668"/>
      <c r="AXP42" s="1668"/>
      <c r="AXQ42" s="1668"/>
      <c r="AXR42" s="1668"/>
      <c r="AXS42" s="1668"/>
      <c r="AXT42" s="1668"/>
      <c r="AXU42" s="1668"/>
      <c r="AXV42" s="1668"/>
      <c r="AXW42" s="1668"/>
      <c r="AXX42" s="1668"/>
      <c r="AXY42" s="1668"/>
      <c r="AXZ42" s="1668"/>
      <c r="AYA42" s="1668"/>
      <c r="AYB42" s="1668"/>
      <c r="AYC42" s="1668"/>
      <c r="AYD42" s="1668"/>
      <c r="AYE42" s="1668"/>
      <c r="AYF42" s="1668"/>
      <c r="AYG42" s="1668"/>
      <c r="AYH42" s="1668"/>
      <c r="AYI42" s="1668"/>
      <c r="AYJ42" s="1668"/>
      <c r="AYK42" s="1668"/>
      <c r="AYL42" s="1668"/>
      <c r="AYM42" s="1668"/>
      <c r="AYN42" s="1668"/>
      <c r="AYO42" s="1668"/>
      <c r="AYP42" s="1668"/>
      <c r="AYQ42" s="1668"/>
      <c r="AYR42" s="1668"/>
      <c r="AYS42" s="1668"/>
      <c r="AYT42" s="1668"/>
      <c r="AYU42" s="1668"/>
      <c r="AYV42" s="1668"/>
      <c r="AYW42" s="1668"/>
      <c r="AYX42" s="1668"/>
      <c r="AYY42" s="1668"/>
      <c r="AYZ42" s="1668"/>
      <c r="AZA42" s="1668"/>
      <c r="AZB42" s="1668"/>
      <c r="AZC42" s="1668"/>
      <c r="AZD42" s="1668"/>
      <c r="AZE42" s="1668"/>
      <c r="AZF42" s="1668"/>
      <c r="AZG42" s="1668"/>
      <c r="AZH42" s="1668"/>
      <c r="AZI42" s="1668"/>
      <c r="AZJ42" s="1668"/>
      <c r="AZK42" s="1668"/>
      <c r="AZL42" s="1668"/>
      <c r="AZM42" s="1668"/>
      <c r="AZN42" s="1668"/>
      <c r="AZO42" s="1668"/>
      <c r="AZP42" s="1668"/>
      <c r="AZQ42" s="1668"/>
      <c r="AZR42" s="1668"/>
      <c r="AZS42" s="1668"/>
      <c r="AZT42" s="1668"/>
      <c r="AZU42" s="1668"/>
      <c r="AZV42" s="1668"/>
      <c r="AZW42" s="1668"/>
      <c r="AZX42" s="1668"/>
      <c r="AZY42" s="1668"/>
      <c r="AZZ42" s="1668"/>
      <c r="BAA42" s="1668"/>
      <c r="BAB42" s="1668"/>
      <c r="BAC42" s="1668"/>
      <c r="BAD42" s="1668"/>
      <c r="BAE42" s="1668"/>
      <c r="BAF42" s="1668"/>
      <c r="BAG42" s="1668"/>
      <c r="BAH42" s="1668"/>
      <c r="BAI42" s="1668"/>
      <c r="BAJ42" s="1668"/>
      <c r="BAK42" s="1668"/>
      <c r="BAL42" s="1668"/>
      <c r="BAM42" s="1668"/>
      <c r="BAN42" s="1668"/>
      <c r="BAO42" s="1668"/>
      <c r="BAP42" s="1668"/>
      <c r="BAQ42" s="1668"/>
      <c r="BAR42" s="1668"/>
      <c r="BAS42" s="1668"/>
      <c r="BAT42" s="1668"/>
      <c r="BAU42" s="1668"/>
      <c r="BAV42" s="1668"/>
      <c r="BAW42" s="1668"/>
      <c r="BAX42" s="1668"/>
      <c r="BAY42" s="1668"/>
      <c r="BAZ42" s="1668"/>
      <c r="BBA42" s="1668"/>
      <c r="BBB42" s="1668"/>
      <c r="BBC42" s="1668"/>
      <c r="BBD42" s="1668"/>
      <c r="BBE42" s="1668"/>
      <c r="BBF42" s="1668"/>
      <c r="BBG42" s="1668"/>
      <c r="BBH42" s="1668"/>
      <c r="BBI42" s="1668"/>
      <c r="BBJ42" s="1668"/>
      <c r="BBK42" s="1668"/>
      <c r="BBL42" s="1668"/>
      <c r="BBM42" s="1668"/>
      <c r="BBN42" s="1668"/>
      <c r="BBO42" s="1668"/>
      <c r="BBP42" s="1668"/>
      <c r="BBQ42" s="1668"/>
      <c r="BBR42" s="1668"/>
      <c r="BBS42" s="1668"/>
      <c r="BBT42" s="1668"/>
      <c r="BBU42" s="1668"/>
      <c r="BBV42" s="1668"/>
      <c r="BBW42" s="1668"/>
      <c r="BBX42" s="1668"/>
      <c r="BBY42" s="1668"/>
      <c r="BBZ42" s="1668"/>
      <c r="BCA42" s="1668"/>
      <c r="BCB42" s="1668"/>
      <c r="BCC42" s="1668"/>
      <c r="BCD42" s="1668"/>
      <c r="BCE42" s="1668"/>
      <c r="BCF42" s="1668"/>
      <c r="BCG42" s="1668"/>
      <c r="BCH42" s="1668"/>
      <c r="BCI42" s="1668"/>
      <c r="BCJ42" s="1668"/>
      <c r="BCK42" s="1668"/>
      <c r="BCL42" s="1668"/>
      <c r="BCM42" s="1668"/>
      <c r="BCN42" s="1668"/>
      <c r="BCO42" s="1668"/>
      <c r="BCP42" s="1668"/>
      <c r="BCQ42" s="1668"/>
      <c r="BCR42" s="1668"/>
      <c r="BCS42" s="1668"/>
      <c r="BCT42" s="1668"/>
      <c r="BCU42" s="1668"/>
      <c r="BCV42" s="1668"/>
      <c r="BCW42" s="1668"/>
      <c r="BCX42" s="1668"/>
      <c r="BCY42" s="1668"/>
      <c r="BCZ42" s="1668"/>
      <c r="BDA42" s="1668"/>
      <c r="BDB42" s="1668"/>
      <c r="BDC42" s="1668"/>
      <c r="BDD42" s="1668"/>
      <c r="BDE42" s="1668"/>
      <c r="BDF42" s="1668"/>
      <c r="BDG42" s="1668"/>
      <c r="BDH42" s="1668"/>
      <c r="BDI42" s="1668"/>
      <c r="BDJ42" s="1668"/>
      <c r="BDK42" s="1668"/>
      <c r="BDL42" s="1668"/>
      <c r="BDM42" s="1668"/>
      <c r="BDN42" s="1668"/>
      <c r="BDO42" s="1668"/>
      <c r="BDP42" s="1668"/>
      <c r="BDQ42" s="1668"/>
      <c r="BDR42" s="1668"/>
      <c r="BDS42" s="1668"/>
      <c r="BDT42" s="1668"/>
      <c r="BDU42" s="1668"/>
      <c r="BDV42" s="1668"/>
      <c r="BDW42" s="1668"/>
      <c r="BDX42" s="1668"/>
      <c r="BDY42" s="1668"/>
      <c r="BDZ42" s="1668"/>
      <c r="BEA42" s="1668"/>
      <c r="BEB42" s="1668"/>
      <c r="BEC42" s="1668"/>
      <c r="BED42" s="1668"/>
      <c r="BEE42" s="1668"/>
      <c r="BEF42" s="1668"/>
      <c r="BEG42" s="1668"/>
      <c r="BEH42" s="1668"/>
      <c r="BEI42" s="1668"/>
      <c r="BEJ42" s="1668"/>
      <c r="BEK42" s="1668"/>
      <c r="BEL42" s="1668"/>
      <c r="BEM42" s="1668"/>
      <c r="BEN42" s="1668"/>
      <c r="BEO42" s="1668"/>
      <c r="BEP42" s="1668"/>
      <c r="BEQ42" s="1668"/>
      <c r="BER42" s="1668"/>
      <c r="BES42" s="1668"/>
      <c r="BET42" s="1668"/>
      <c r="BEU42" s="1668"/>
      <c r="BEV42" s="1668"/>
      <c r="BEW42" s="1668"/>
      <c r="BEX42" s="1668"/>
      <c r="BEY42" s="1668"/>
      <c r="BEZ42" s="1668"/>
      <c r="BFA42" s="1668"/>
      <c r="BFB42" s="1668"/>
      <c r="BFC42" s="1668"/>
      <c r="BFD42" s="1668"/>
      <c r="BFE42" s="1668"/>
      <c r="BFF42" s="1668"/>
      <c r="BFG42" s="1668"/>
      <c r="BFH42" s="1668"/>
      <c r="BFI42" s="1668"/>
      <c r="BFJ42" s="1668"/>
      <c r="BFK42" s="1668"/>
      <c r="BFL42" s="1668"/>
      <c r="BFM42" s="1668"/>
      <c r="BFN42" s="1668"/>
      <c r="BFO42" s="1668"/>
      <c r="BFP42" s="1668"/>
      <c r="BFQ42" s="1668"/>
      <c r="BFR42" s="1668"/>
      <c r="BFS42" s="1668"/>
      <c r="BFT42" s="1668"/>
      <c r="BFU42" s="1668"/>
      <c r="BFV42" s="1668"/>
      <c r="BFW42" s="1668"/>
      <c r="BFX42" s="1668"/>
      <c r="BFY42" s="1668"/>
      <c r="BFZ42" s="1668"/>
      <c r="BGA42" s="1668"/>
      <c r="BGB42" s="1668"/>
      <c r="BGC42" s="1668"/>
      <c r="BGD42" s="1668"/>
      <c r="BGE42" s="1668"/>
      <c r="BGF42" s="1668"/>
      <c r="BGG42" s="1668"/>
      <c r="BGH42" s="1668"/>
      <c r="BGI42" s="1668"/>
      <c r="BGJ42" s="1668"/>
      <c r="BGK42" s="1668"/>
      <c r="BGL42" s="1668"/>
      <c r="BGM42" s="1668"/>
      <c r="BGN42" s="1668"/>
      <c r="BGO42" s="1668"/>
      <c r="BGP42" s="1668"/>
      <c r="BGQ42" s="1668"/>
      <c r="BGR42" s="1668"/>
      <c r="BGS42" s="1668"/>
      <c r="BGT42" s="1668"/>
      <c r="BGU42" s="1668"/>
      <c r="BGV42" s="1668"/>
      <c r="BGW42" s="1668"/>
      <c r="BGX42" s="1668"/>
      <c r="BGY42" s="1668"/>
      <c r="BGZ42" s="1668"/>
      <c r="BHA42" s="1668"/>
      <c r="BHB42" s="1668"/>
      <c r="BHC42" s="1668"/>
      <c r="BHD42" s="1668"/>
      <c r="BHE42" s="1668"/>
      <c r="BHF42" s="1668"/>
      <c r="BHG42" s="1668"/>
      <c r="BHH42" s="1668"/>
      <c r="BHI42" s="1668"/>
      <c r="BHJ42" s="1668"/>
      <c r="BHK42" s="1668"/>
      <c r="BHL42" s="1668"/>
      <c r="BHM42" s="1668"/>
      <c r="BHN42" s="1668"/>
      <c r="BHO42" s="1668"/>
      <c r="BHP42" s="1668"/>
      <c r="BHQ42" s="1668"/>
      <c r="BHR42" s="1668"/>
      <c r="BHS42" s="1668"/>
      <c r="BHT42" s="1668"/>
      <c r="BHU42" s="1668"/>
      <c r="BHV42" s="1668"/>
      <c r="BHW42" s="1668"/>
      <c r="BHX42" s="1668"/>
      <c r="BHY42" s="1668"/>
      <c r="BHZ42" s="1668"/>
      <c r="BIA42" s="1668"/>
      <c r="BIB42" s="1668"/>
      <c r="BIC42" s="1668"/>
      <c r="BID42" s="1668"/>
      <c r="BIE42" s="1668"/>
      <c r="BIF42" s="1668"/>
      <c r="BIG42" s="1668"/>
      <c r="BIH42" s="1668"/>
      <c r="BII42" s="1668"/>
      <c r="BIJ42" s="1668"/>
      <c r="BIK42" s="1668"/>
      <c r="BIL42" s="1668"/>
      <c r="BIM42" s="1668"/>
      <c r="BIN42" s="1668"/>
      <c r="BIO42" s="1668"/>
      <c r="BIP42" s="1668"/>
      <c r="BIQ42" s="1668"/>
      <c r="BIR42" s="1668"/>
      <c r="BIS42" s="1668"/>
      <c r="BIT42" s="1668"/>
      <c r="BIU42" s="1668"/>
      <c r="BIV42" s="1668"/>
      <c r="BIW42" s="1668"/>
      <c r="BIX42" s="1668"/>
      <c r="BIY42" s="1668"/>
      <c r="BIZ42" s="1668"/>
      <c r="BJA42" s="1668"/>
      <c r="BJB42" s="1668"/>
      <c r="BJC42" s="1668"/>
      <c r="BJD42" s="1668"/>
      <c r="BJE42" s="1668"/>
      <c r="BJF42" s="1668"/>
      <c r="BJG42" s="1668"/>
      <c r="BJH42" s="1668"/>
      <c r="BJI42" s="1668"/>
      <c r="BJJ42" s="1668"/>
      <c r="BJK42" s="1668"/>
      <c r="BJL42" s="1668"/>
      <c r="BJM42" s="1668"/>
      <c r="BJN42" s="1668"/>
      <c r="BJO42" s="1668"/>
      <c r="BJP42" s="1668"/>
      <c r="BJQ42" s="1668"/>
      <c r="BJR42" s="1668"/>
      <c r="BJS42" s="1668"/>
      <c r="BJT42" s="1668"/>
      <c r="BJU42" s="1668"/>
      <c r="BJV42" s="1668"/>
      <c r="BJW42" s="1668"/>
      <c r="BJX42" s="1668"/>
      <c r="BJY42" s="1668"/>
      <c r="BJZ42" s="1668"/>
      <c r="BKA42" s="1668"/>
      <c r="BKB42" s="1668"/>
      <c r="BKC42" s="1668"/>
      <c r="BKD42" s="1668"/>
      <c r="BKE42" s="1668"/>
      <c r="BKF42" s="1668"/>
      <c r="BKG42" s="1668"/>
      <c r="BKH42" s="1668"/>
      <c r="BKI42" s="1668"/>
      <c r="BKJ42" s="1668"/>
      <c r="BKK42" s="1668"/>
      <c r="BKL42" s="1668"/>
      <c r="BKM42" s="1668"/>
      <c r="BKN42" s="1668"/>
      <c r="BKO42" s="1668"/>
      <c r="BKP42" s="1668"/>
      <c r="BKQ42" s="1668"/>
      <c r="BKR42" s="1668"/>
      <c r="BKS42" s="1668"/>
      <c r="BKT42" s="1668"/>
      <c r="BKU42" s="1668"/>
      <c r="BKV42" s="1668"/>
      <c r="BKW42" s="1668"/>
      <c r="BKX42" s="1668"/>
      <c r="BKY42" s="1668"/>
      <c r="BKZ42" s="1668"/>
      <c r="BLA42" s="1668"/>
      <c r="BLB42" s="1668"/>
      <c r="BLC42" s="1668"/>
      <c r="BLD42" s="1668"/>
      <c r="BLE42" s="1668"/>
      <c r="BLF42" s="1668"/>
      <c r="BLG42" s="1668"/>
      <c r="BLH42" s="1668"/>
      <c r="BLI42" s="1668"/>
      <c r="BLJ42" s="1668"/>
      <c r="BLK42" s="1668"/>
      <c r="BLL42" s="1668"/>
      <c r="BLM42" s="1668"/>
      <c r="BLN42" s="1668"/>
      <c r="BLO42" s="1668"/>
      <c r="BLP42" s="1668"/>
      <c r="BLQ42" s="1668"/>
      <c r="BLR42" s="1668"/>
      <c r="BLS42" s="1668"/>
      <c r="BLT42" s="1668"/>
      <c r="BLU42" s="1668"/>
      <c r="BLV42" s="1668"/>
      <c r="BLW42" s="1668"/>
      <c r="BLX42" s="1668"/>
      <c r="BLY42" s="1668"/>
      <c r="BLZ42" s="1668"/>
      <c r="BMA42" s="1668"/>
      <c r="BMB42" s="1668"/>
      <c r="BMC42" s="1668"/>
      <c r="BMD42" s="1668"/>
      <c r="BME42" s="1668"/>
      <c r="BMF42" s="1668"/>
      <c r="BMG42" s="1668"/>
      <c r="BMH42" s="1668"/>
      <c r="BMI42" s="1668"/>
      <c r="BMJ42" s="1668"/>
      <c r="BMK42" s="1668"/>
      <c r="BML42" s="1668"/>
      <c r="BMM42" s="1668"/>
      <c r="BMN42" s="1668"/>
      <c r="BMO42" s="1668"/>
      <c r="BMP42" s="1668"/>
      <c r="BMQ42" s="1668"/>
      <c r="BMR42" s="1668"/>
      <c r="BMS42" s="1668"/>
      <c r="BMT42" s="1668"/>
      <c r="BMU42" s="1668"/>
      <c r="BMV42" s="1668"/>
      <c r="BMW42" s="1668"/>
      <c r="BMX42" s="1668"/>
      <c r="BMY42" s="1668"/>
      <c r="BMZ42" s="1668"/>
      <c r="BNA42" s="1668"/>
      <c r="BNB42" s="1668"/>
      <c r="BNC42" s="1668"/>
      <c r="BND42" s="1668"/>
      <c r="BNE42" s="1668"/>
      <c r="BNF42" s="1668"/>
      <c r="BNG42" s="1668"/>
      <c r="BNH42" s="1668"/>
      <c r="BNI42" s="1668"/>
      <c r="BNJ42" s="1668"/>
      <c r="BNK42" s="1668"/>
      <c r="BNL42" s="1668"/>
      <c r="BNM42" s="1668"/>
      <c r="BNN42" s="1668"/>
      <c r="BNO42" s="1668"/>
      <c r="BNP42" s="1668"/>
      <c r="BNQ42" s="1668"/>
      <c r="BNR42" s="1668"/>
      <c r="BNS42" s="1668"/>
      <c r="BNT42" s="1668"/>
      <c r="BNU42" s="1668"/>
      <c r="BNV42" s="1668"/>
      <c r="BNW42" s="1668"/>
      <c r="BNX42" s="1668"/>
      <c r="BNY42" s="1668"/>
      <c r="BNZ42" s="1668"/>
      <c r="BOA42" s="1668"/>
      <c r="BOB42" s="1668"/>
      <c r="BOC42" s="1668"/>
      <c r="BOD42" s="1668"/>
      <c r="BOE42" s="1668"/>
      <c r="BOF42" s="1668"/>
      <c r="BOG42" s="1668"/>
      <c r="BOH42" s="1668"/>
      <c r="BOI42" s="1668"/>
      <c r="BOJ42" s="1668"/>
      <c r="BOK42" s="1668"/>
      <c r="BOL42" s="1668"/>
      <c r="BOM42" s="1668"/>
      <c r="BON42" s="1668"/>
      <c r="BOO42" s="1668"/>
      <c r="BOP42" s="1668"/>
      <c r="BOQ42" s="1668"/>
      <c r="BOR42" s="1668"/>
      <c r="BOS42" s="1668"/>
      <c r="BOT42" s="1668"/>
      <c r="BOU42" s="1668"/>
      <c r="BOV42" s="1668"/>
      <c r="BOW42" s="1668"/>
      <c r="BOX42" s="1668"/>
      <c r="BOY42" s="1668"/>
      <c r="BOZ42" s="1668"/>
      <c r="BPA42" s="1668"/>
      <c r="BPB42" s="1668"/>
      <c r="BPC42" s="1668"/>
      <c r="BPD42" s="1668"/>
      <c r="BPE42" s="1668"/>
      <c r="BPF42" s="1668"/>
      <c r="BPG42" s="1668"/>
      <c r="BPH42" s="1668"/>
      <c r="BPI42" s="1668"/>
      <c r="BPJ42" s="1668"/>
      <c r="BPK42" s="1668"/>
      <c r="BPL42" s="1668"/>
      <c r="BPM42" s="1668"/>
      <c r="BPN42" s="1668"/>
      <c r="BPO42" s="1668"/>
      <c r="BPP42" s="1668"/>
      <c r="BPQ42" s="1668"/>
      <c r="BPR42" s="1668"/>
      <c r="BPS42" s="1668"/>
      <c r="BPT42" s="1668"/>
      <c r="BPU42" s="1668"/>
      <c r="BPV42" s="1668"/>
      <c r="BPW42" s="1668"/>
      <c r="BPX42" s="1668"/>
      <c r="BPY42" s="1668"/>
      <c r="BPZ42" s="1668"/>
      <c r="BQA42" s="1668"/>
      <c r="BQB42" s="1668"/>
      <c r="BQC42" s="1668"/>
      <c r="BQD42" s="1668"/>
      <c r="BQE42" s="1668"/>
      <c r="BQF42" s="1668"/>
      <c r="BQG42" s="1668"/>
      <c r="BQH42" s="1668"/>
      <c r="BQI42" s="1668"/>
      <c r="BQJ42" s="1668"/>
      <c r="BQK42" s="1668"/>
      <c r="BQL42" s="1668"/>
      <c r="BQM42" s="1668"/>
      <c r="BQN42" s="1668"/>
      <c r="BQO42" s="1668"/>
      <c r="BQP42" s="1668"/>
      <c r="BQQ42" s="1668"/>
      <c r="BQR42" s="1668"/>
      <c r="BQS42" s="1668"/>
      <c r="BQT42" s="1668"/>
      <c r="BQU42" s="1668"/>
      <c r="BQV42" s="1668"/>
      <c r="BQW42" s="1668"/>
      <c r="BQX42" s="1668"/>
      <c r="BQY42" s="1668"/>
      <c r="BQZ42" s="1668"/>
      <c r="BRA42" s="1668"/>
      <c r="BRB42" s="1668"/>
      <c r="BRC42" s="1668"/>
      <c r="BRD42" s="1668"/>
      <c r="BRE42" s="1668"/>
      <c r="BRF42" s="1668"/>
      <c r="BRG42" s="1668"/>
      <c r="BRH42" s="1668"/>
      <c r="BRI42" s="1668"/>
      <c r="BRJ42" s="1668"/>
      <c r="BRK42" s="1668"/>
      <c r="BRL42" s="1668"/>
      <c r="BRM42" s="1668"/>
      <c r="BRN42" s="1668"/>
      <c r="BRO42" s="1668"/>
      <c r="BRP42" s="1668"/>
      <c r="BRQ42" s="1668"/>
      <c r="BRR42" s="1668"/>
      <c r="BRS42" s="1668"/>
      <c r="BRT42" s="1668"/>
      <c r="BRU42" s="1668"/>
      <c r="BRV42" s="1668"/>
      <c r="BRW42" s="1668"/>
      <c r="BRX42" s="1668"/>
      <c r="BRY42" s="1668"/>
      <c r="BRZ42" s="1668"/>
      <c r="BSA42" s="1668"/>
      <c r="BSB42" s="1668"/>
      <c r="BSC42" s="1668"/>
      <c r="BSD42" s="1668"/>
      <c r="BSE42" s="1668"/>
      <c r="BSF42" s="1668"/>
      <c r="BSG42" s="1668"/>
      <c r="BSH42" s="1668"/>
      <c r="BSI42" s="1668"/>
      <c r="BSJ42" s="1668"/>
      <c r="BSK42" s="1668"/>
      <c r="BSL42" s="1668"/>
      <c r="BSM42" s="1668"/>
      <c r="BSN42" s="1668"/>
      <c r="BSO42" s="1668"/>
      <c r="BSP42" s="1668"/>
      <c r="BSQ42" s="1668"/>
      <c r="BSR42" s="1668"/>
      <c r="BSS42" s="1668"/>
      <c r="BST42" s="1668"/>
      <c r="BSU42" s="1668"/>
      <c r="BSV42" s="1668"/>
      <c r="BSW42" s="1668"/>
      <c r="BSX42" s="1668"/>
      <c r="BSY42" s="1668"/>
      <c r="BSZ42" s="1668"/>
      <c r="BTA42" s="1668"/>
      <c r="BTB42" s="1668"/>
      <c r="BTC42" s="1668"/>
      <c r="BTD42" s="1668"/>
      <c r="BTE42" s="1668"/>
      <c r="BTF42" s="1668"/>
      <c r="BTG42" s="1668"/>
      <c r="BTH42" s="1668"/>
      <c r="BTI42" s="1668"/>
      <c r="BTJ42" s="1668"/>
      <c r="BTK42" s="1668"/>
      <c r="BTL42" s="1668"/>
      <c r="BTM42" s="1668"/>
      <c r="BTN42" s="1668"/>
      <c r="BTO42" s="1668"/>
      <c r="BTP42" s="1668"/>
      <c r="BTQ42" s="1668"/>
      <c r="BTR42" s="1668"/>
      <c r="BTS42" s="1668"/>
      <c r="BTT42" s="1668"/>
      <c r="BTU42" s="1668"/>
      <c r="BTV42" s="1668"/>
      <c r="BTW42" s="1668"/>
      <c r="BTX42" s="1668"/>
      <c r="BTY42" s="1668"/>
      <c r="BTZ42" s="1668"/>
      <c r="BUA42" s="1668"/>
      <c r="BUB42" s="1668"/>
      <c r="BUC42" s="1668"/>
      <c r="BUD42" s="1668"/>
      <c r="BUE42" s="1668"/>
      <c r="BUF42" s="1668"/>
      <c r="BUG42" s="1668"/>
      <c r="BUH42" s="1668"/>
      <c r="BUI42" s="1668"/>
      <c r="BUJ42" s="1668"/>
      <c r="BUK42" s="1668"/>
      <c r="BUL42" s="1668"/>
      <c r="BUM42" s="1668"/>
      <c r="BUN42" s="1668"/>
      <c r="BUO42" s="1668"/>
      <c r="BUP42" s="1668"/>
      <c r="BUQ42" s="1668"/>
      <c r="BUR42" s="1668"/>
      <c r="BUS42" s="1668"/>
      <c r="BUT42" s="1668"/>
      <c r="BUU42" s="1668"/>
      <c r="BUV42" s="1668"/>
      <c r="BUW42" s="1668"/>
      <c r="BUX42" s="1668"/>
      <c r="BUY42" s="1668"/>
      <c r="BUZ42" s="1668"/>
      <c r="BVA42" s="1668"/>
      <c r="BVB42" s="1668"/>
      <c r="BVC42" s="1668"/>
      <c r="BVD42" s="1668"/>
      <c r="BVE42" s="1668"/>
      <c r="BVF42" s="1668"/>
      <c r="BVG42" s="1668"/>
      <c r="BVH42" s="1668"/>
      <c r="BVI42" s="1668"/>
      <c r="BVJ42" s="1668"/>
      <c r="BVK42" s="1668"/>
      <c r="BVL42" s="1668"/>
      <c r="BVM42" s="1668"/>
      <c r="BVN42" s="1668"/>
      <c r="BVO42" s="1668"/>
      <c r="BVP42" s="1668"/>
      <c r="BVQ42" s="1668"/>
      <c r="BVR42" s="1668"/>
      <c r="BVS42" s="1668"/>
      <c r="BVT42" s="1668"/>
      <c r="BVU42" s="1668"/>
      <c r="BVV42" s="1668"/>
      <c r="BVW42" s="1668"/>
      <c r="BVX42" s="1668"/>
      <c r="BVY42" s="1668"/>
      <c r="BVZ42" s="1668"/>
      <c r="BWA42" s="1668"/>
      <c r="BWB42" s="1668"/>
      <c r="BWC42" s="1668"/>
      <c r="BWD42" s="1668"/>
      <c r="BWE42" s="1668"/>
      <c r="BWF42" s="1668"/>
      <c r="BWG42" s="1668"/>
      <c r="BWH42" s="1668"/>
      <c r="BWI42" s="1668"/>
      <c r="BWJ42" s="1668"/>
      <c r="BWK42" s="1668"/>
      <c r="BWL42" s="1668"/>
      <c r="BWM42" s="1668"/>
      <c r="BWN42" s="1668"/>
      <c r="BWO42" s="1668"/>
      <c r="BWP42" s="1668"/>
      <c r="BWQ42" s="1668"/>
      <c r="BWR42" s="1668"/>
      <c r="BWS42" s="1668"/>
      <c r="BWT42" s="1668"/>
      <c r="BWU42" s="1668"/>
      <c r="BWV42" s="1668"/>
      <c r="BWW42" s="1668"/>
      <c r="BWX42" s="1668"/>
      <c r="BWY42" s="1668"/>
      <c r="BWZ42" s="1668"/>
      <c r="BXA42" s="1668"/>
      <c r="BXB42" s="1668"/>
      <c r="BXC42" s="1668"/>
      <c r="BXD42" s="1668"/>
      <c r="BXE42" s="1668"/>
      <c r="BXF42" s="1668"/>
      <c r="BXG42" s="1668"/>
      <c r="BXH42" s="1668"/>
      <c r="BXI42" s="1668"/>
      <c r="BXJ42" s="1668"/>
      <c r="BXK42" s="1668"/>
      <c r="BXL42" s="1668"/>
      <c r="BXM42" s="1668"/>
      <c r="BXN42" s="1668"/>
      <c r="BXO42" s="1668"/>
      <c r="BXP42" s="1668"/>
      <c r="BXQ42" s="1668"/>
      <c r="BXR42" s="1668"/>
      <c r="BXS42" s="1668"/>
      <c r="BXT42" s="1668"/>
      <c r="BXU42" s="1668"/>
      <c r="BXV42" s="1668"/>
      <c r="BXW42" s="1668"/>
      <c r="BXX42" s="1668"/>
      <c r="BXY42" s="1668"/>
      <c r="BXZ42" s="1668"/>
      <c r="BYA42" s="1668"/>
      <c r="BYB42" s="1668"/>
      <c r="BYC42" s="1668"/>
      <c r="BYD42" s="1668"/>
      <c r="BYE42" s="1668"/>
      <c r="BYF42" s="1668"/>
      <c r="BYG42" s="1668"/>
      <c r="BYH42" s="1668"/>
      <c r="BYI42" s="1668"/>
      <c r="BYJ42" s="1668"/>
      <c r="BYK42" s="1668"/>
      <c r="BYL42" s="1668"/>
      <c r="BYM42" s="1668"/>
      <c r="BYN42" s="1668"/>
      <c r="BYO42" s="1668"/>
      <c r="BYP42" s="1668"/>
      <c r="BYQ42" s="1668"/>
      <c r="BYR42" s="1668"/>
      <c r="BYS42" s="1668"/>
      <c r="BYT42" s="1668"/>
      <c r="BYU42" s="1668"/>
      <c r="BYV42" s="1668"/>
      <c r="BYW42" s="1668"/>
      <c r="BYX42" s="1668"/>
      <c r="BYY42" s="1668"/>
      <c r="BYZ42" s="1668"/>
      <c r="BZA42" s="1668"/>
      <c r="BZB42" s="1668"/>
      <c r="BZC42" s="1668"/>
      <c r="BZD42" s="1668"/>
      <c r="BZE42" s="1668"/>
      <c r="BZF42" s="1668"/>
      <c r="BZG42" s="1668"/>
      <c r="BZH42" s="1668"/>
      <c r="BZI42" s="1668"/>
      <c r="BZJ42" s="1668"/>
      <c r="BZK42" s="1668"/>
      <c r="BZL42" s="1668"/>
      <c r="BZM42" s="1668"/>
      <c r="BZN42" s="1668"/>
      <c r="BZO42" s="1668"/>
      <c r="BZP42" s="1668"/>
      <c r="BZQ42" s="1668"/>
      <c r="BZR42" s="1668"/>
      <c r="BZS42" s="1668"/>
      <c r="BZT42" s="1668"/>
      <c r="BZU42" s="1668"/>
      <c r="BZV42" s="1668"/>
      <c r="BZW42" s="1668"/>
      <c r="BZX42" s="1668"/>
      <c r="BZY42" s="1668"/>
      <c r="BZZ42" s="1668"/>
      <c r="CAA42" s="1668"/>
      <c r="CAB42" s="1668"/>
      <c r="CAC42" s="1668"/>
      <c r="CAD42" s="1668"/>
      <c r="CAE42" s="1668"/>
      <c r="CAF42" s="1668"/>
      <c r="CAG42" s="1668"/>
      <c r="CAH42" s="1668"/>
      <c r="CAI42" s="1668"/>
      <c r="CAJ42" s="1668"/>
      <c r="CAK42" s="1668"/>
      <c r="CAL42" s="1668"/>
      <c r="CAM42" s="1668"/>
      <c r="CAN42" s="1668"/>
      <c r="CAO42" s="1668"/>
      <c r="CAP42" s="1668"/>
      <c r="CAQ42" s="1668"/>
      <c r="CAR42" s="1668"/>
      <c r="CAS42" s="1668"/>
      <c r="CAT42" s="1668"/>
      <c r="CAU42" s="1668"/>
      <c r="CAV42" s="1668"/>
      <c r="CAW42" s="1668"/>
      <c r="CAX42" s="1668"/>
      <c r="CAY42" s="1668"/>
      <c r="CAZ42" s="1668"/>
      <c r="CBA42" s="1668"/>
      <c r="CBB42" s="1668"/>
      <c r="CBC42" s="1668"/>
      <c r="CBD42" s="1668"/>
      <c r="CBE42" s="1668"/>
      <c r="CBF42" s="1668"/>
      <c r="CBG42" s="1668"/>
      <c r="CBH42" s="1668"/>
      <c r="CBI42" s="1668"/>
      <c r="CBJ42" s="1668"/>
      <c r="CBK42" s="1668"/>
      <c r="CBL42" s="1668"/>
      <c r="CBM42" s="1668"/>
      <c r="CBN42" s="1668"/>
      <c r="CBO42" s="1668"/>
      <c r="CBP42" s="1668"/>
      <c r="CBQ42" s="1668"/>
      <c r="CBR42" s="1668"/>
      <c r="CBS42" s="1668"/>
      <c r="CBT42" s="1668"/>
      <c r="CBU42" s="1668"/>
      <c r="CBV42" s="1668"/>
      <c r="CBW42" s="1668"/>
      <c r="CBX42" s="1668"/>
      <c r="CBY42" s="1668"/>
      <c r="CBZ42" s="1668"/>
      <c r="CCA42" s="1668"/>
      <c r="CCB42" s="1668"/>
      <c r="CCC42" s="1668"/>
      <c r="CCD42" s="1668"/>
      <c r="CCE42" s="1668"/>
      <c r="CCF42" s="1668"/>
      <c r="CCG42" s="1668"/>
      <c r="CCH42" s="1668"/>
      <c r="CCI42" s="1668"/>
      <c r="CCJ42" s="1668"/>
      <c r="CCK42" s="1668"/>
      <c r="CCL42" s="1668"/>
      <c r="CCM42" s="1668"/>
      <c r="CCN42" s="1668"/>
      <c r="CCO42" s="1668"/>
      <c r="CCP42" s="1668"/>
      <c r="CCQ42" s="1668"/>
      <c r="CCR42" s="1668"/>
      <c r="CCS42" s="1668"/>
      <c r="CCT42" s="1668"/>
      <c r="CCU42" s="1668"/>
      <c r="CCV42" s="1668"/>
      <c r="CCW42" s="1668"/>
      <c r="CCX42" s="1668"/>
      <c r="CCY42" s="1668"/>
      <c r="CCZ42" s="1668"/>
      <c r="CDA42" s="1668"/>
      <c r="CDB42" s="1668"/>
      <c r="CDC42" s="1668"/>
      <c r="CDD42" s="1668"/>
      <c r="CDE42" s="1668"/>
      <c r="CDF42" s="1668"/>
      <c r="CDG42" s="1668"/>
      <c r="CDH42" s="1668"/>
      <c r="CDI42" s="1668"/>
      <c r="CDJ42" s="1668"/>
      <c r="CDK42" s="1668"/>
      <c r="CDL42" s="1668"/>
      <c r="CDM42" s="1668"/>
      <c r="CDN42" s="1668"/>
      <c r="CDO42" s="1668"/>
      <c r="CDP42" s="1668"/>
      <c r="CDQ42" s="1668"/>
      <c r="CDR42" s="1668"/>
      <c r="CDS42" s="1668"/>
      <c r="CDT42" s="1668"/>
      <c r="CDU42" s="1668"/>
      <c r="CDV42" s="1668"/>
      <c r="CDW42" s="1668"/>
      <c r="CDX42" s="1668"/>
      <c r="CDY42" s="1668"/>
      <c r="CDZ42" s="1668"/>
      <c r="CEA42" s="1668"/>
      <c r="CEB42" s="1668"/>
      <c r="CEC42" s="1668"/>
      <c r="CED42" s="1668"/>
      <c r="CEE42" s="1668"/>
      <c r="CEF42" s="1668"/>
      <c r="CEG42" s="1668"/>
      <c r="CEH42" s="1668"/>
      <c r="CEI42" s="1668"/>
      <c r="CEJ42" s="1668"/>
      <c r="CEK42" s="1668"/>
      <c r="CEL42" s="1668"/>
      <c r="CEM42" s="1668"/>
      <c r="CEN42" s="1668"/>
      <c r="CEO42" s="1668"/>
      <c r="CEP42" s="1668"/>
      <c r="CEQ42" s="1668"/>
      <c r="CER42" s="1668"/>
      <c r="CES42" s="1668"/>
      <c r="CET42" s="1668"/>
      <c r="CEU42" s="1668"/>
      <c r="CEV42" s="1668"/>
      <c r="CEW42" s="1668"/>
      <c r="CEX42" s="1668"/>
      <c r="CEY42" s="1668"/>
      <c r="CEZ42" s="1668"/>
      <c r="CFA42" s="1668"/>
      <c r="CFB42" s="1668"/>
      <c r="CFC42" s="1668"/>
      <c r="CFD42" s="1668"/>
      <c r="CFE42" s="1668"/>
      <c r="CFF42" s="1668"/>
      <c r="CFG42" s="1668"/>
      <c r="CFH42" s="1668"/>
      <c r="CFI42" s="1668"/>
      <c r="CFJ42" s="1668"/>
      <c r="CFK42" s="1668"/>
      <c r="CFL42" s="1668"/>
      <c r="CFM42" s="1668"/>
      <c r="CFN42" s="1668"/>
      <c r="CFO42" s="1668"/>
      <c r="CFP42" s="1668"/>
      <c r="CFQ42" s="1668"/>
      <c r="CFR42" s="1668"/>
      <c r="CFS42" s="1668"/>
      <c r="CFT42" s="1668"/>
      <c r="CFU42" s="1668"/>
      <c r="CFV42" s="1668"/>
      <c r="CFW42" s="1668"/>
      <c r="CFX42" s="1668"/>
      <c r="CFY42" s="1668"/>
      <c r="CFZ42" s="1668"/>
      <c r="CGA42" s="1668"/>
      <c r="CGB42" s="1668"/>
      <c r="CGC42" s="1668"/>
      <c r="CGD42" s="1668"/>
      <c r="CGE42" s="1668"/>
      <c r="CGF42" s="1668"/>
      <c r="CGG42" s="1668"/>
      <c r="CGH42" s="1668"/>
      <c r="CGI42" s="1668"/>
      <c r="CGJ42" s="1668"/>
      <c r="CGK42" s="1668"/>
      <c r="CGL42" s="1668"/>
      <c r="CGM42" s="1668"/>
      <c r="CGN42" s="1668"/>
      <c r="CGO42" s="1668"/>
      <c r="CGP42" s="1668"/>
      <c r="CGQ42" s="1668"/>
      <c r="CGR42" s="1668"/>
      <c r="CGS42" s="1668"/>
      <c r="CGT42" s="1668"/>
      <c r="CGU42" s="1668"/>
      <c r="CGV42" s="1668"/>
      <c r="CGW42" s="1668"/>
      <c r="CGX42" s="1668"/>
      <c r="CGY42" s="1668"/>
      <c r="CGZ42" s="1668"/>
      <c r="CHA42" s="1668"/>
      <c r="CHB42" s="1668"/>
      <c r="CHC42" s="1668"/>
      <c r="CHD42" s="1668"/>
      <c r="CHE42" s="1668"/>
      <c r="CHF42" s="1668"/>
      <c r="CHG42" s="1668"/>
      <c r="CHH42" s="1668"/>
      <c r="CHI42" s="1668"/>
      <c r="CHJ42" s="1668"/>
      <c r="CHK42" s="1668"/>
      <c r="CHL42" s="1668"/>
      <c r="CHM42" s="1668"/>
      <c r="CHN42" s="1668"/>
      <c r="CHO42" s="1668"/>
      <c r="CHP42" s="1668"/>
      <c r="CHQ42" s="1668"/>
      <c r="CHR42" s="1668"/>
      <c r="CHS42" s="1668"/>
      <c r="CHT42" s="1668"/>
      <c r="CHU42" s="1668"/>
      <c r="CHV42" s="1668"/>
      <c r="CHW42" s="1668"/>
      <c r="CHX42" s="1668"/>
      <c r="CHY42" s="1668"/>
      <c r="CHZ42" s="1668"/>
      <c r="CIA42" s="1668"/>
      <c r="CIB42" s="1668"/>
      <c r="CIC42" s="1668"/>
      <c r="CID42" s="1668"/>
      <c r="CIE42" s="1668"/>
      <c r="CIF42" s="1668"/>
      <c r="CIG42" s="1668"/>
      <c r="CIH42" s="1668"/>
      <c r="CII42" s="1668"/>
      <c r="CIJ42" s="1668"/>
      <c r="CIK42" s="1668"/>
      <c r="CIL42" s="1668"/>
      <c r="CIM42" s="1668"/>
      <c r="CIN42" s="1668"/>
      <c r="CIO42" s="1668"/>
      <c r="CIP42" s="1668"/>
      <c r="CIQ42" s="1668"/>
      <c r="CIR42" s="1668"/>
      <c r="CIS42" s="1668"/>
      <c r="CIT42" s="1668"/>
      <c r="CIU42" s="1668"/>
      <c r="CIV42" s="1668"/>
      <c r="CIW42" s="1668"/>
      <c r="CIX42" s="1668"/>
      <c r="CIY42" s="1668"/>
      <c r="CIZ42" s="1668"/>
      <c r="CJA42" s="1668"/>
      <c r="CJB42" s="1668"/>
      <c r="CJC42" s="1668"/>
      <c r="CJD42" s="1668"/>
      <c r="CJE42" s="1668"/>
      <c r="CJF42" s="1668"/>
      <c r="CJG42" s="1668"/>
      <c r="CJH42" s="1668"/>
      <c r="CJI42" s="1668"/>
      <c r="CJJ42" s="1668"/>
      <c r="CJK42" s="1668"/>
      <c r="CJL42" s="1668"/>
      <c r="CJM42" s="1668"/>
      <c r="CJN42" s="1668"/>
      <c r="CJO42" s="1668"/>
      <c r="CJP42" s="1668"/>
      <c r="CJQ42" s="1668"/>
      <c r="CJR42" s="1668"/>
      <c r="CJS42" s="1668"/>
      <c r="CJT42" s="1668"/>
      <c r="CJU42" s="1668"/>
      <c r="CJV42" s="1668"/>
      <c r="CJW42" s="1668"/>
      <c r="CJX42" s="1668"/>
      <c r="CJY42" s="1668"/>
      <c r="CJZ42" s="1668"/>
      <c r="CKA42" s="1668"/>
      <c r="CKB42" s="1668"/>
      <c r="CKC42" s="1668"/>
      <c r="CKD42" s="1668"/>
      <c r="CKE42" s="1668"/>
      <c r="CKF42" s="1668"/>
      <c r="CKG42" s="1668"/>
      <c r="CKH42" s="1668"/>
      <c r="CKI42" s="1668"/>
      <c r="CKJ42" s="1668"/>
      <c r="CKK42" s="1668"/>
      <c r="CKL42" s="1668"/>
      <c r="CKM42" s="1668"/>
      <c r="CKN42" s="1668"/>
      <c r="CKO42" s="1668"/>
      <c r="CKP42" s="1668"/>
      <c r="CKQ42" s="1668"/>
      <c r="CKR42" s="1668"/>
      <c r="CKS42" s="1668"/>
      <c r="CKT42" s="1668"/>
      <c r="CKU42" s="1668"/>
      <c r="CKV42" s="1668"/>
      <c r="CKW42" s="1668"/>
      <c r="CKX42" s="1668"/>
      <c r="CKY42" s="1668"/>
      <c r="CKZ42" s="1668"/>
      <c r="CLA42" s="1668"/>
      <c r="CLB42" s="1668"/>
      <c r="CLC42" s="1668"/>
      <c r="CLD42" s="1668"/>
      <c r="CLE42" s="1668"/>
      <c r="CLF42" s="1668"/>
      <c r="CLG42" s="1668"/>
      <c r="CLH42" s="1668"/>
      <c r="CLI42" s="1668"/>
      <c r="CLJ42" s="1668"/>
      <c r="CLK42" s="1668"/>
      <c r="CLL42" s="1668"/>
      <c r="CLM42" s="1668"/>
      <c r="CLN42" s="1668"/>
      <c r="CLO42" s="1668"/>
      <c r="CLP42" s="1668"/>
      <c r="CLQ42" s="1668"/>
      <c r="CLR42" s="1668"/>
      <c r="CLS42" s="1668"/>
      <c r="CLT42" s="1668"/>
      <c r="CLU42" s="1668"/>
      <c r="CLV42" s="1668"/>
      <c r="CLW42" s="1668"/>
      <c r="CLX42" s="1668"/>
      <c r="CLY42" s="1668"/>
      <c r="CLZ42" s="1668"/>
      <c r="CMA42" s="1668"/>
      <c r="CMB42" s="1668"/>
      <c r="CMC42" s="1668"/>
      <c r="CMD42" s="1668"/>
      <c r="CME42" s="1668"/>
      <c r="CMF42" s="1668"/>
      <c r="CMG42" s="1668"/>
      <c r="CMH42" s="1668"/>
      <c r="CMI42" s="1668"/>
      <c r="CMJ42" s="1668"/>
      <c r="CMK42" s="1668"/>
      <c r="CML42" s="1668"/>
      <c r="CMM42" s="1668"/>
      <c r="CMN42" s="1668"/>
      <c r="CMO42" s="1668"/>
      <c r="CMP42" s="1668"/>
      <c r="CMQ42" s="1668"/>
      <c r="CMR42" s="1668"/>
      <c r="CMS42" s="1668"/>
      <c r="CMT42" s="1668"/>
      <c r="CMU42" s="1668"/>
      <c r="CMV42" s="1668"/>
      <c r="CMW42" s="1668"/>
      <c r="CMX42" s="1668"/>
      <c r="CMY42" s="1668"/>
      <c r="CMZ42" s="1668"/>
      <c r="CNA42" s="1668"/>
      <c r="CNB42" s="1668"/>
      <c r="CNC42" s="1668"/>
      <c r="CND42" s="1668"/>
      <c r="CNE42" s="1668"/>
      <c r="CNF42" s="1668"/>
      <c r="CNG42" s="1668"/>
      <c r="CNH42" s="1668"/>
      <c r="CNI42" s="1668"/>
      <c r="CNJ42" s="1668"/>
      <c r="CNK42" s="1668"/>
      <c r="CNL42" s="1668"/>
      <c r="CNM42" s="1668"/>
      <c r="CNN42" s="1668"/>
      <c r="CNO42" s="1668"/>
      <c r="CNP42" s="1668"/>
      <c r="CNQ42" s="1668"/>
      <c r="CNR42" s="1668"/>
      <c r="CNS42" s="1668"/>
      <c r="CNT42" s="1668"/>
      <c r="CNU42" s="1668"/>
      <c r="CNV42" s="1668"/>
      <c r="CNW42" s="1668"/>
      <c r="CNX42" s="1668"/>
      <c r="CNY42" s="1668"/>
      <c r="CNZ42" s="1668"/>
      <c r="COA42" s="1668"/>
      <c r="COB42" s="1668"/>
      <c r="COC42" s="1668"/>
      <c r="COD42" s="1668"/>
      <c r="COE42" s="1668"/>
      <c r="COF42" s="1668"/>
      <c r="COG42" s="1668"/>
      <c r="COH42" s="1668"/>
      <c r="COI42" s="1668"/>
      <c r="COJ42" s="1668"/>
      <c r="COK42" s="1668"/>
      <c r="COL42" s="1668"/>
      <c r="COM42" s="1668"/>
      <c r="CON42" s="1668"/>
      <c r="COO42" s="1668"/>
      <c r="COP42" s="1668"/>
      <c r="COQ42" s="1668"/>
      <c r="COR42" s="1668"/>
      <c r="COS42" s="1668"/>
      <c r="COT42" s="1668"/>
      <c r="COU42" s="1668"/>
      <c r="COV42" s="1668"/>
      <c r="COW42" s="1668"/>
      <c r="COX42" s="1668"/>
      <c r="COY42" s="1668"/>
      <c r="COZ42" s="1668"/>
      <c r="CPA42" s="1668"/>
      <c r="CPB42" s="1668"/>
      <c r="CPC42" s="1668"/>
      <c r="CPD42" s="1668"/>
      <c r="CPE42" s="1668"/>
      <c r="CPF42" s="1668"/>
      <c r="CPG42" s="1668"/>
      <c r="CPH42" s="1668"/>
      <c r="CPI42" s="1668"/>
      <c r="CPJ42" s="1668"/>
      <c r="CPK42" s="1668"/>
      <c r="CPL42" s="1668"/>
      <c r="CPM42" s="1668"/>
      <c r="CPN42" s="1668"/>
      <c r="CPO42" s="1668"/>
      <c r="CPP42" s="1668"/>
      <c r="CPQ42" s="1668"/>
      <c r="CPR42" s="1668"/>
      <c r="CPS42" s="1668"/>
      <c r="CPT42" s="1668"/>
      <c r="CPU42" s="1668"/>
      <c r="CPV42" s="1668"/>
      <c r="CPW42" s="1668"/>
      <c r="CPX42" s="1668"/>
      <c r="CPY42" s="1668"/>
      <c r="CPZ42" s="1668"/>
      <c r="CQA42" s="1668"/>
      <c r="CQB42" s="1668"/>
      <c r="CQC42" s="1668"/>
      <c r="CQD42" s="1668"/>
      <c r="CQE42" s="1668"/>
      <c r="CQF42" s="1668"/>
      <c r="CQG42" s="1668"/>
      <c r="CQH42" s="1668"/>
      <c r="CQI42" s="1668"/>
      <c r="CQJ42" s="1668"/>
      <c r="CQK42" s="1668"/>
      <c r="CQL42" s="1668"/>
      <c r="CQM42" s="1668"/>
      <c r="CQN42" s="1668"/>
      <c r="CQO42" s="1668"/>
      <c r="CQP42" s="1668"/>
      <c r="CQQ42" s="1668"/>
      <c r="CQR42" s="1668"/>
      <c r="CQS42" s="1668"/>
      <c r="CQT42" s="1668"/>
      <c r="CQU42" s="1668"/>
      <c r="CQV42" s="1668"/>
      <c r="CQW42" s="1668"/>
      <c r="CQX42" s="1668"/>
      <c r="CQY42" s="1668"/>
      <c r="CQZ42" s="1668"/>
      <c r="CRA42" s="1668"/>
      <c r="CRB42" s="1668"/>
      <c r="CRC42" s="1668"/>
      <c r="CRD42" s="1668"/>
      <c r="CRE42" s="1668"/>
      <c r="CRF42" s="1668"/>
      <c r="CRG42" s="1668"/>
      <c r="CRH42" s="1668"/>
      <c r="CRI42" s="1668"/>
      <c r="CRJ42" s="1668"/>
      <c r="CRK42" s="1668"/>
      <c r="CRL42" s="1668"/>
      <c r="CRM42" s="1668"/>
      <c r="CRN42" s="1668"/>
      <c r="CRO42" s="1668"/>
      <c r="CRP42" s="1668"/>
      <c r="CRQ42" s="1668"/>
      <c r="CRR42" s="1668"/>
      <c r="CRS42" s="1668"/>
      <c r="CRT42" s="1668"/>
      <c r="CRU42" s="1668"/>
      <c r="CRV42" s="1668"/>
      <c r="CRW42" s="1668"/>
      <c r="CRX42" s="1668"/>
      <c r="CRY42" s="1668"/>
      <c r="CRZ42" s="1668"/>
      <c r="CSA42" s="1668"/>
      <c r="CSB42" s="1668"/>
      <c r="CSC42" s="1668"/>
      <c r="CSD42" s="1668"/>
      <c r="CSE42" s="1668"/>
      <c r="CSF42" s="1668"/>
      <c r="CSG42" s="1668"/>
      <c r="CSH42" s="1668"/>
      <c r="CSI42" s="1668"/>
      <c r="CSJ42" s="1668"/>
      <c r="CSK42" s="1668"/>
      <c r="CSL42" s="1668"/>
      <c r="CSM42" s="1668"/>
      <c r="CSN42" s="1668"/>
      <c r="CSO42" s="1668"/>
      <c r="CSP42" s="1668"/>
      <c r="CSQ42" s="1668"/>
      <c r="CSR42" s="1668"/>
      <c r="CSS42" s="1668"/>
      <c r="CST42" s="1668"/>
      <c r="CSU42" s="1668"/>
      <c r="CSV42" s="1668"/>
      <c r="CSW42" s="1668"/>
      <c r="CSX42" s="1668"/>
      <c r="CSY42" s="1668"/>
      <c r="CSZ42" s="1668"/>
      <c r="CTA42" s="1668"/>
      <c r="CTB42" s="1668"/>
      <c r="CTC42" s="1668"/>
      <c r="CTD42" s="1668"/>
      <c r="CTE42" s="1668"/>
      <c r="CTF42" s="1668"/>
      <c r="CTG42" s="1668"/>
      <c r="CTH42" s="1668"/>
      <c r="CTI42" s="1668"/>
      <c r="CTJ42" s="1668"/>
      <c r="CTK42" s="1668"/>
      <c r="CTL42" s="1668"/>
      <c r="CTM42" s="1668"/>
      <c r="CTN42" s="1668"/>
      <c r="CTO42" s="1668"/>
      <c r="CTP42" s="1668"/>
      <c r="CTQ42" s="1668"/>
      <c r="CTR42" s="1668"/>
      <c r="CTS42" s="1668"/>
      <c r="CTT42" s="1668"/>
      <c r="CTU42" s="1668"/>
      <c r="CTV42" s="1668"/>
      <c r="CTW42" s="1668"/>
      <c r="CTX42" s="1668"/>
      <c r="CTY42" s="1668"/>
      <c r="CTZ42" s="1668"/>
      <c r="CUA42" s="1668"/>
      <c r="CUB42" s="1668"/>
      <c r="CUC42" s="1668"/>
      <c r="CUD42" s="1668"/>
      <c r="CUE42" s="1668"/>
      <c r="CUF42" s="1668"/>
      <c r="CUG42" s="1668"/>
      <c r="CUH42" s="1668"/>
      <c r="CUI42" s="1668"/>
      <c r="CUJ42" s="1668"/>
      <c r="CUK42" s="1668"/>
      <c r="CUL42" s="1668"/>
      <c r="CUM42" s="1668"/>
      <c r="CUN42" s="1668"/>
      <c r="CUO42" s="1668"/>
      <c r="CUP42" s="1668"/>
      <c r="CUQ42" s="1668"/>
      <c r="CUR42" s="1668"/>
      <c r="CUS42" s="1668"/>
      <c r="CUT42" s="1668"/>
      <c r="CUU42" s="1668"/>
      <c r="CUV42" s="1668"/>
      <c r="CUW42" s="1668"/>
      <c r="CUX42" s="1668"/>
      <c r="CUY42" s="1668"/>
      <c r="CUZ42" s="1668"/>
      <c r="CVA42" s="1668"/>
      <c r="CVB42" s="1668"/>
      <c r="CVC42" s="1668"/>
      <c r="CVD42" s="1668"/>
      <c r="CVE42" s="1668"/>
      <c r="CVF42" s="1668"/>
      <c r="CVG42" s="1668"/>
      <c r="CVH42" s="1668"/>
      <c r="CVI42" s="1668"/>
      <c r="CVJ42" s="1668"/>
      <c r="CVK42" s="1668"/>
      <c r="CVL42" s="1668"/>
      <c r="CVM42" s="1668"/>
      <c r="CVN42" s="1668"/>
      <c r="CVO42" s="1668"/>
      <c r="CVP42" s="1668"/>
      <c r="CVQ42" s="1668"/>
      <c r="CVR42" s="1668"/>
      <c r="CVS42" s="1668"/>
      <c r="CVT42" s="1668"/>
      <c r="CVU42" s="1668"/>
      <c r="CVV42" s="1668"/>
      <c r="CVW42" s="1668"/>
      <c r="CVX42" s="1668"/>
      <c r="CVY42" s="1668"/>
      <c r="CVZ42" s="1668"/>
      <c r="CWA42" s="1668"/>
      <c r="CWB42" s="1668"/>
      <c r="CWC42" s="1668"/>
      <c r="CWD42" s="1668"/>
      <c r="CWE42" s="1668"/>
      <c r="CWF42" s="1668"/>
      <c r="CWG42" s="1668"/>
      <c r="CWH42" s="1668"/>
      <c r="CWI42" s="1668"/>
      <c r="CWJ42" s="1668"/>
      <c r="CWK42" s="1668"/>
      <c r="CWL42" s="1668"/>
      <c r="CWM42" s="1668"/>
      <c r="CWN42" s="1668"/>
      <c r="CWO42" s="1668"/>
      <c r="CWP42" s="1668"/>
      <c r="CWQ42" s="1668"/>
      <c r="CWR42" s="1668"/>
      <c r="CWS42" s="1668"/>
      <c r="CWT42" s="1668"/>
      <c r="CWU42" s="1668"/>
      <c r="CWV42" s="1668"/>
      <c r="CWW42" s="1668"/>
      <c r="CWX42" s="1668"/>
      <c r="CWY42" s="1668"/>
      <c r="CWZ42" s="1668"/>
      <c r="CXA42" s="1668"/>
      <c r="CXB42" s="1668"/>
      <c r="CXC42" s="1668"/>
      <c r="CXD42" s="1668"/>
      <c r="CXE42" s="1668"/>
      <c r="CXF42" s="1668"/>
      <c r="CXG42" s="1668"/>
      <c r="CXH42" s="1668"/>
      <c r="CXI42" s="1668"/>
      <c r="CXJ42" s="1668"/>
      <c r="CXK42" s="1668"/>
      <c r="CXL42" s="1668"/>
      <c r="CXM42" s="1668"/>
      <c r="CXN42" s="1668"/>
      <c r="CXO42" s="1668"/>
      <c r="CXP42" s="1668"/>
      <c r="CXQ42" s="1668"/>
      <c r="CXR42" s="1668"/>
      <c r="CXS42" s="1668"/>
      <c r="CXT42" s="1668"/>
      <c r="CXU42" s="1668"/>
      <c r="CXV42" s="1668"/>
      <c r="CXW42" s="1668"/>
      <c r="CXX42" s="1668"/>
      <c r="CXY42" s="1668"/>
      <c r="CXZ42" s="1668"/>
      <c r="CYA42" s="1668"/>
      <c r="CYB42" s="1668"/>
      <c r="CYC42" s="1668"/>
      <c r="CYD42" s="1668"/>
      <c r="CYE42" s="1668"/>
      <c r="CYF42" s="1668"/>
      <c r="CYG42" s="1668"/>
      <c r="CYH42" s="1668"/>
      <c r="CYI42" s="1668"/>
      <c r="CYJ42" s="1668"/>
      <c r="CYK42" s="1668"/>
      <c r="CYL42" s="1668"/>
      <c r="CYM42" s="1668"/>
      <c r="CYN42" s="1668"/>
      <c r="CYO42" s="1668"/>
      <c r="CYP42" s="1668"/>
      <c r="CYQ42" s="1668"/>
      <c r="CYR42" s="1668"/>
      <c r="CYS42" s="1668"/>
      <c r="CYT42" s="1668"/>
      <c r="CYU42" s="1668"/>
      <c r="CYV42" s="1668"/>
      <c r="CYW42" s="1668"/>
      <c r="CYX42" s="1668"/>
      <c r="CYY42" s="1668"/>
      <c r="CYZ42" s="1668"/>
      <c r="CZA42" s="1668"/>
      <c r="CZB42" s="1668"/>
      <c r="CZC42" s="1668"/>
      <c r="CZD42" s="1668"/>
      <c r="CZE42" s="1668"/>
      <c r="CZF42" s="1668"/>
      <c r="CZG42" s="1668"/>
      <c r="CZH42" s="1668"/>
      <c r="CZI42" s="1668"/>
      <c r="CZJ42" s="1668"/>
      <c r="CZK42" s="1668"/>
      <c r="CZL42" s="1668"/>
      <c r="CZM42" s="1668"/>
      <c r="CZN42" s="1668"/>
      <c r="CZO42" s="1668"/>
      <c r="CZP42" s="1668"/>
      <c r="CZQ42" s="1668"/>
      <c r="CZR42" s="1668"/>
      <c r="CZS42" s="1668"/>
      <c r="CZT42" s="1668"/>
      <c r="CZU42" s="1668"/>
      <c r="CZV42" s="1668"/>
      <c r="CZW42" s="1668"/>
      <c r="CZX42" s="1668"/>
      <c r="CZY42" s="1668"/>
      <c r="CZZ42" s="1668"/>
      <c r="DAA42" s="1668"/>
      <c r="DAB42" s="1668"/>
      <c r="DAC42" s="1668"/>
      <c r="DAD42" s="1668"/>
      <c r="DAE42" s="1668"/>
      <c r="DAF42" s="1668"/>
      <c r="DAG42" s="1668"/>
      <c r="DAH42" s="1668"/>
      <c r="DAI42" s="1668"/>
      <c r="DAJ42" s="1668"/>
      <c r="DAK42" s="1668"/>
      <c r="DAL42" s="1668"/>
      <c r="DAM42" s="1668"/>
      <c r="DAN42" s="1668"/>
      <c r="DAO42" s="1668"/>
      <c r="DAP42" s="1668"/>
      <c r="DAQ42" s="1668"/>
      <c r="DAR42" s="1668"/>
      <c r="DAS42" s="1668"/>
      <c r="DAT42" s="1668"/>
      <c r="DAU42" s="1668"/>
      <c r="DAV42" s="1668"/>
      <c r="DAW42" s="1668"/>
      <c r="DAX42" s="1668"/>
      <c r="DAY42" s="1668"/>
      <c r="DAZ42" s="1668"/>
      <c r="DBA42" s="1668"/>
      <c r="DBB42" s="1668"/>
      <c r="DBC42" s="1668"/>
      <c r="DBD42" s="1668"/>
      <c r="DBE42" s="1668"/>
      <c r="DBF42" s="1668"/>
      <c r="DBG42" s="1668"/>
      <c r="DBH42" s="1668"/>
      <c r="DBI42" s="1668"/>
      <c r="DBJ42" s="1668"/>
      <c r="DBK42" s="1668"/>
      <c r="DBL42" s="1668"/>
      <c r="DBM42" s="1668"/>
      <c r="DBN42" s="1668"/>
      <c r="DBO42" s="1668"/>
      <c r="DBP42" s="1668"/>
      <c r="DBQ42" s="1668"/>
      <c r="DBR42" s="1668"/>
      <c r="DBS42" s="1668"/>
      <c r="DBT42" s="1668"/>
      <c r="DBU42" s="1668"/>
      <c r="DBV42" s="1668"/>
      <c r="DBW42" s="1668"/>
      <c r="DBX42" s="1668"/>
      <c r="DBY42" s="1668"/>
      <c r="DBZ42" s="1668"/>
      <c r="DCA42" s="1668"/>
      <c r="DCB42" s="1668"/>
      <c r="DCC42" s="1668"/>
      <c r="DCD42" s="1668"/>
      <c r="DCE42" s="1668"/>
      <c r="DCF42" s="1668"/>
      <c r="DCG42" s="1668"/>
      <c r="DCH42" s="1668"/>
      <c r="DCI42" s="1668"/>
      <c r="DCJ42" s="1668"/>
      <c r="DCK42" s="1668"/>
      <c r="DCL42" s="1668"/>
      <c r="DCM42" s="1668"/>
      <c r="DCN42" s="1668"/>
      <c r="DCO42" s="1668"/>
      <c r="DCP42" s="1668"/>
      <c r="DCQ42" s="1668"/>
      <c r="DCR42" s="1668"/>
      <c r="DCS42" s="1668"/>
      <c r="DCT42" s="1668"/>
      <c r="DCU42" s="1668"/>
      <c r="DCV42" s="1668"/>
      <c r="DCW42" s="1668"/>
      <c r="DCX42" s="1668"/>
      <c r="DCY42" s="1668"/>
      <c r="DCZ42" s="1668"/>
      <c r="DDA42" s="1668"/>
      <c r="DDB42" s="1668"/>
      <c r="DDC42" s="1668"/>
      <c r="DDD42" s="1668"/>
      <c r="DDE42" s="1668"/>
      <c r="DDF42" s="1668"/>
      <c r="DDG42" s="1668"/>
      <c r="DDH42" s="1668"/>
      <c r="DDI42" s="1668"/>
      <c r="DDJ42" s="1668"/>
      <c r="DDK42" s="1668"/>
      <c r="DDL42" s="1668"/>
      <c r="DDM42" s="1668"/>
      <c r="DDN42" s="1668"/>
      <c r="DDO42" s="1668"/>
      <c r="DDP42" s="1668"/>
      <c r="DDQ42" s="1668"/>
      <c r="DDR42" s="1668"/>
      <c r="DDS42" s="1668"/>
      <c r="DDT42" s="1668"/>
      <c r="DDU42" s="1668"/>
      <c r="DDV42" s="1668"/>
      <c r="DDW42" s="1668"/>
      <c r="DDX42" s="1668"/>
      <c r="DDY42" s="1668"/>
      <c r="DDZ42" s="1668"/>
      <c r="DEA42" s="1668"/>
      <c r="DEB42" s="1668"/>
      <c r="DEC42" s="1668"/>
      <c r="DED42" s="1668"/>
      <c r="DEE42" s="1668"/>
      <c r="DEF42" s="1668"/>
      <c r="DEG42" s="1668"/>
      <c r="DEH42" s="1668"/>
      <c r="DEI42" s="1668"/>
      <c r="DEJ42" s="1668"/>
      <c r="DEK42" s="1668"/>
      <c r="DEL42" s="1668"/>
      <c r="DEM42" s="1668"/>
      <c r="DEN42" s="1668"/>
      <c r="DEO42" s="1668"/>
      <c r="DEP42" s="1668"/>
      <c r="DEQ42" s="1668"/>
      <c r="DER42" s="1668"/>
      <c r="DES42" s="1668"/>
      <c r="DET42" s="1668"/>
      <c r="DEU42" s="1668"/>
      <c r="DEV42" s="1668"/>
      <c r="DEW42" s="1668"/>
      <c r="DEX42" s="1668"/>
      <c r="DEY42" s="1668"/>
      <c r="DEZ42" s="1668"/>
      <c r="DFA42" s="1668"/>
      <c r="DFB42" s="1668"/>
      <c r="DFC42" s="1668"/>
      <c r="DFD42" s="1668"/>
      <c r="DFE42" s="1668"/>
      <c r="DFF42" s="1668"/>
      <c r="DFG42" s="1668"/>
      <c r="DFH42" s="1668"/>
      <c r="DFI42" s="1668"/>
      <c r="DFJ42" s="1668"/>
      <c r="DFK42" s="1668"/>
      <c r="DFL42" s="1668"/>
      <c r="DFM42" s="1668"/>
      <c r="DFN42" s="1668"/>
      <c r="DFO42" s="1668"/>
      <c r="DFP42" s="1668"/>
      <c r="DFQ42" s="1668"/>
      <c r="DFR42" s="1668"/>
      <c r="DFS42" s="1668"/>
      <c r="DFT42" s="1668"/>
      <c r="DFU42" s="1668"/>
      <c r="DFV42" s="1668"/>
      <c r="DFW42" s="1668"/>
      <c r="DFX42" s="1668"/>
      <c r="DFY42" s="1668"/>
      <c r="DFZ42" s="1668"/>
      <c r="DGA42" s="1668"/>
      <c r="DGB42" s="1668"/>
      <c r="DGC42" s="1668"/>
      <c r="DGD42" s="1668"/>
      <c r="DGE42" s="1668"/>
      <c r="DGF42" s="1668"/>
      <c r="DGG42" s="1668"/>
      <c r="DGH42" s="1668"/>
      <c r="DGI42" s="1668"/>
      <c r="DGJ42" s="1668"/>
      <c r="DGK42" s="1668"/>
      <c r="DGL42" s="1668"/>
      <c r="DGM42" s="1668"/>
      <c r="DGN42" s="1668"/>
      <c r="DGO42" s="1668"/>
      <c r="DGP42" s="1668"/>
      <c r="DGQ42" s="1668"/>
      <c r="DGR42" s="1668"/>
      <c r="DGS42" s="1668"/>
      <c r="DGT42" s="1668"/>
      <c r="DGU42" s="1668"/>
      <c r="DGV42" s="1668"/>
      <c r="DGW42" s="1668"/>
      <c r="DGX42" s="1668"/>
      <c r="DGY42" s="1668"/>
      <c r="DGZ42" s="1668"/>
      <c r="DHA42" s="1668"/>
      <c r="DHB42" s="1668"/>
      <c r="DHC42" s="1668"/>
      <c r="DHD42" s="1668"/>
      <c r="DHE42" s="1668"/>
      <c r="DHF42" s="1668"/>
      <c r="DHG42" s="1668"/>
      <c r="DHH42" s="1668"/>
      <c r="DHI42" s="1668"/>
      <c r="DHJ42" s="1668"/>
      <c r="DHK42" s="1668"/>
      <c r="DHL42" s="1668"/>
      <c r="DHM42" s="1668"/>
      <c r="DHN42" s="1668"/>
      <c r="DHO42" s="1668"/>
      <c r="DHP42" s="1668"/>
      <c r="DHQ42" s="1668"/>
      <c r="DHR42" s="1668"/>
      <c r="DHS42" s="1668"/>
      <c r="DHT42" s="1668"/>
      <c r="DHU42" s="1668"/>
      <c r="DHV42" s="1668"/>
      <c r="DHW42" s="1668"/>
      <c r="DHX42" s="1668"/>
      <c r="DHY42" s="1668"/>
      <c r="DHZ42" s="1668"/>
      <c r="DIA42" s="1668"/>
      <c r="DIB42" s="1668"/>
      <c r="DIC42" s="1668"/>
      <c r="DID42" s="1668"/>
      <c r="DIE42" s="1668"/>
      <c r="DIF42" s="1668"/>
      <c r="DIG42" s="1668"/>
      <c r="DIH42" s="1668"/>
      <c r="DII42" s="1668"/>
      <c r="DIJ42" s="1668"/>
      <c r="DIK42" s="1668"/>
      <c r="DIL42" s="1668"/>
      <c r="DIM42" s="1668"/>
      <c r="DIN42" s="1668"/>
      <c r="DIO42" s="1668"/>
      <c r="DIP42" s="1668"/>
      <c r="DIQ42" s="1668"/>
      <c r="DIR42" s="1668"/>
      <c r="DIS42" s="1668"/>
      <c r="DIT42" s="1668"/>
      <c r="DIU42" s="1668"/>
      <c r="DIV42" s="1668"/>
      <c r="DIW42" s="1668"/>
      <c r="DIX42" s="1668"/>
      <c r="DIY42" s="1668"/>
      <c r="DIZ42" s="1668"/>
      <c r="DJA42" s="1668"/>
      <c r="DJB42" s="1668"/>
      <c r="DJC42" s="1668"/>
      <c r="DJD42" s="1668"/>
      <c r="DJE42" s="1668"/>
      <c r="DJF42" s="1668"/>
      <c r="DJG42" s="1668"/>
      <c r="DJH42" s="1668"/>
      <c r="DJI42" s="1668"/>
      <c r="DJJ42" s="1668"/>
      <c r="DJK42" s="1668"/>
      <c r="DJL42" s="1668"/>
      <c r="DJM42" s="1668"/>
      <c r="DJN42" s="1668"/>
      <c r="DJO42" s="1668"/>
      <c r="DJP42" s="1668"/>
      <c r="DJQ42" s="1668"/>
      <c r="DJR42" s="1668"/>
      <c r="DJS42" s="1668"/>
      <c r="DJT42" s="1668"/>
      <c r="DJU42" s="1668"/>
      <c r="DJV42" s="1668"/>
      <c r="DJW42" s="1668"/>
      <c r="DJX42" s="1668"/>
      <c r="DJY42" s="1668"/>
      <c r="DJZ42" s="1668"/>
      <c r="DKA42" s="1668"/>
      <c r="DKB42" s="1668"/>
      <c r="DKC42" s="1668"/>
      <c r="DKD42" s="1668"/>
      <c r="DKE42" s="1668"/>
      <c r="DKF42" s="1668"/>
      <c r="DKG42" s="1668"/>
      <c r="DKH42" s="1668"/>
      <c r="DKI42" s="1668"/>
      <c r="DKJ42" s="1668"/>
      <c r="DKK42" s="1668"/>
      <c r="DKL42" s="1668"/>
      <c r="DKM42" s="1668"/>
      <c r="DKN42" s="1668"/>
      <c r="DKO42" s="1668"/>
      <c r="DKP42" s="1668"/>
      <c r="DKQ42" s="1668"/>
      <c r="DKR42" s="1668"/>
      <c r="DKS42" s="1668"/>
      <c r="DKT42" s="1668"/>
      <c r="DKU42" s="1668"/>
      <c r="DKV42" s="1668"/>
      <c r="DKW42" s="1668"/>
      <c r="DKX42" s="1668"/>
      <c r="DKY42" s="1668"/>
      <c r="DKZ42" s="1668"/>
      <c r="DLA42" s="1668"/>
      <c r="DLB42" s="1668"/>
      <c r="DLC42" s="1668"/>
      <c r="DLD42" s="1668"/>
      <c r="DLE42" s="1668"/>
      <c r="DLF42" s="1668"/>
      <c r="DLG42" s="1668"/>
      <c r="DLH42" s="1668"/>
      <c r="DLI42" s="1668"/>
      <c r="DLJ42" s="1668"/>
      <c r="DLK42" s="1668"/>
      <c r="DLL42" s="1668"/>
      <c r="DLM42" s="1668"/>
      <c r="DLN42" s="1668"/>
      <c r="DLO42" s="1668"/>
      <c r="DLP42" s="1668"/>
      <c r="DLQ42" s="1668"/>
      <c r="DLR42" s="1668"/>
      <c r="DLS42" s="1668"/>
      <c r="DLT42" s="1668"/>
      <c r="DLU42" s="1668"/>
      <c r="DLV42" s="1668"/>
      <c r="DLW42" s="1668"/>
      <c r="DLX42" s="1668"/>
      <c r="DLY42" s="1668"/>
      <c r="DLZ42" s="1668"/>
      <c r="DMA42" s="1668"/>
      <c r="DMB42" s="1668"/>
      <c r="DMC42" s="1668"/>
      <c r="DMD42" s="1668"/>
      <c r="DME42" s="1668"/>
      <c r="DMF42" s="1668"/>
      <c r="DMG42" s="1668"/>
      <c r="DMH42" s="1668"/>
      <c r="DMI42" s="1668"/>
      <c r="DMJ42" s="1668"/>
      <c r="DMK42" s="1668"/>
      <c r="DML42" s="1668"/>
      <c r="DMM42" s="1668"/>
      <c r="DMN42" s="1668"/>
      <c r="DMO42" s="1668"/>
      <c r="DMP42" s="1668"/>
      <c r="DMQ42" s="1668"/>
      <c r="DMR42" s="1668"/>
      <c r="DMS42" s="1668"/>
      <c r="DMT42" s="1668"/>
      <c r="DMU42" s="1668"/>
      <c r="DMV42" s="1668"/>
      <c r="DMW42" s="1668"/>
      <c r="DMX42" s="1668"/>
      <c r="DMY42" s="1668"/>
      <c r="DMZ42" s="1668"/>
      <c r="DNA42" s="1668"/>
      <c r="DNB42" s="1668"/>
      <c r="DNC42" s="1668"/>
      <c r="DND42" s="1668"/>
      <c r="DNE42" s="1668"/>
      <c r="DNF42" s="1668"/>
      <c r="DNG42" s="1668"/>
      <c r="DNH42" s="1668"/>
      <c r="DNI42" s="1668"/>
      <c r="DNJ42" s="1668"/>
      <c r="DNK42" s="1668"/>
      <c r="DNL42" s="1668"/>
      <c r="DNM42" s="1668"/>
      <c r="DNN42" s="1668"/>
      <c r="DNO42" s="1668"/>
      <c r="DNP42" s="1668"/>
      <c r="DNQ42" s="1668"/>
      <c r="DNR42" s="1668"/>
      <c r="DNS42" s="1668"/>
      <c r="DNT42" s="1668"/>
      <c r="DNU42" s="1668"/>
      <c r="DNV42" s="1668"/>
      <c r="DNW42" s="1668"/>
      <c r="DNX42" s="1668"/>
      <c r="DNY42" s="1668"/>
      <c r="DNZ42" s="1668"/>
      <c r="DOA42" s="1668"/>
      <c r="DOB42" s="1668"/>
      <c r="DOC42" s="1668"/>
      <c r="DOD42" s="1668"/>
      <c r="DOE42" s="1668"/>
      <c r="DOF42" s="1668"/>
      <c r="DOG42" s="1668"/>
      <c r="DOH42" s="1668"/>
      <c r="DOI42" s="1668"/>
      <c r="DOJ42" s="1668"/>
      <c r="DOK42" s="1668"/>
      <c r="DOL42" s="1668"/>
      <c r="DOM42" s="1668"/>
      <c r="DON42" s="1668"/>
      <c r="DOO42" s="1668"/>
      <c r="DOP42" s="1668"/>
      <c r="DOQ42" s="1668"/>
      <c r="DOR42" s="1668"/>
      <c r="DOS42" s="1668"/>
      <c r="DOT42" s="1668"/>
      <c r="DOU42" s="1668"/>
      <c r="DOV42" s="1668"/>
      <c r="DOW42" s="1668"/>
      <c r="DOX42" s="1668"/>
      <c r="DOY42" s="1668"/>
      <c r="DOZ42" s="1668"/>
      <c r="DPA42" s="1668"/>
      <c r="DPB42" s="1668"/>
      <c r="DPC42" s="1668"/>
      <c r="DPD42" s="1668"/>
      <c r="DPE42" s="1668"/>
      <c r="DPF42" s="1668"/>
      <c r="DPG42" s="1668"/>
      <c r="DPH42" s="1668"/>
      <c r="DPI42" s="1668"/>
      <c r="DPJ42" s="1668"/>
      <c r="DPK42" s="1668"/>
      <c r="DPL42" s="1668"/>
      <c r="DPM42" s="1668"/>
      <c r="DPN42" s="1668"/>
      <c r="DPO42" s="1668"/>
      <c r="DPP42" s="1668"/>
      <c r="DPQ42" s="1668"/>
      <c r="DPR42" s="1668"/>
      <c r="DPS42" s="1668"/>
      <c r="DPT42" s="1668"/>
      <c r="DPU42" s="1668"/>
      <c r="DPV42" s="1668"/>
      <c r="DPW42" s="1668"/>
      <c r="DPX42" s="1668"/>
      <c r="DPY42" s="1668"/>
      <c r="DPZ42" s="1668"/>
      <c r="DQA42" s="1668"/>
      <c r="DQB42" s="1668"/>
      <c r="DQC42" s="1668"/>
      <c r="DQD42" s="1668"/>
      <c r="DQE42" s="1668"/>
      <c r="DQF42" s="1668"/>
      <c r="DQG42" s="1668"/>
      <c r="DQH42" s="1668"/>
      <c r="DQI42" s="1668"/>
      <c r="DQJ42" s="1668"/>
      <c r="DQK42" s="1668"/>
      <c r="DQL42" s="1668"/>
      <c r="DQM42" s="1668"/>
      <c r="DQN42" s="1668"/>
      <c r="DQO42" s="1668"/>
      <c r="DQP42" s="1668"/>
      <c r="DQQ42" s="1668"/>
      <c r="DQR42" s="1668"/>
      <c r="DQS42" s="1668"/>
      <c r="DQT42" s="1668"/>
      <c r="DQU42" s="1668"/>
      <c r="DQV42" s="1668"/>
      <c r="DQW42" s="1668"/>
      <c r="DQX42" s="1668"/>
      <c r="DQY42" s="1668"/>
      <c r="DQZ42" s="1668"/>
      <c r="DRA42" s="1668"/>
      <c r="DRB42" s="1668"/>
      <c r="DRC42" s="1668"/>
      <c r="DRD42" s="1668"/>
      <c r="DRE42" s="1668"/>
      <c r="DRF42" s="1668"/>
      <c r="DRG42" s="1668"/>
      <c r="DRH42" s="1668"/>
      <c r="DRI42" s="1668"/>
      <c r="DRJ42" s="1668"/>
      <c r="DRK42" s="1668"/>
      <c r="DRL42" s="1668"/>
      <c r="DRM42" s="1668"/>
      <c r="DRN42" s="1668"/>
      <c r="DRO42" s="1668"/>
      <c r="DRP42" s="1668"/>
      <c r="DRQ42" s="1668"/>
      <c r="DRR42" s="1668"/>
      <c r="DRS42" s="1668"/>
      <c r="DRT42" s="1668"/>
      <c r="DRU42" s="1668"/>
      <c r="DRV42" s="1668"/>
      <c r="DRW42" s="1668"/>
      <c r="DRX42" s="1668"/>
      <c r="DRY42" s="1668"/>
      <c r="DRZ42" s="1668"/>
      <c r="DSA42" s="1668"/>
      <c r="DSB42" s="1668"/>
      <c r="DSC42" s="1668"/>
      <c r="DSD42" s="1668"/>
      <c r="DSE42" s="1668"/>
      <c r="DSF42" s="1668"/>
      <c r="DSG42" s="1668"/>
      <c r="DSH42" s="1668"/>
      <c r="DSI42" s="1668"/>
      <c r="DSJ42" s="1668"/>
      <c r="DSK42" s="1668"/>
      <c r="DSL42" s="1668"/>
      <c r="DSM42" s="1668"/>
      <c r="DSN42" s="1668"/>
      <c r="DSO42" s="1668"/>
      <c r="DSP42" s="1668"/>
      <c r="DSQ42" s="1668"/>
      <c r="DSR42" s="1668"/>
      <c r="DSS42" s="1668"/>
      <c r="DST42" s="1668"/>
      <c r="DSU42" s="1668"/>
      <c r="DSV42" s="1668"/>
      <c r="DSW42" s="1668"/>
      <c r="DSX42" s="1668"/>
      <c r="DSY42" s="1668"/>
      <c r="DSZ42" s="1668"/>
      <c r="DTA42" s="1668"/>
      <c r="DTB42" s="1668"/>
      <c r="DTC42" s="1668"/>
      <c r="DTD42" s="1668"/>
      <c r="DTE42" s="1668"/>
      <c r="DTF42" s="1668"/>
      <c r="DTG42" s="1668"/>
      <c r="DTH42" s="1668"/>
      <c r="DTI42" s="1668"/>
      <c r="DTJ42" s="1668"/>
      <c r="DTK42" s="1668"/>
      <c r="DTL42" s="1668"/>
      <c r="DTM42" s="1668"/>
      <c r="DTN42" s="1668"/>
      <c r="DTO42" s="1668"/>
      <c r="DTP42" s="1668"/>
      <c r="DTQ42" s="1668"/>
      <c r="DTR42" s="1668"/>
      <c r="DTS42" s="1668"/>
      <c r="DTT42" s="1668"/>
      <c r="DTU42" s="1668"/>
      <c r="DTV42" s="1668"/>
      <c r="DTW42" s="1668"/>
      <c r="DTX42" s="1668"/>
      <c r="DTY42" s="1668"/>
      <c r="DTZ42" s="1668"/>
      <c r="DUA42" s="1668"/>
      <c r="DUB42" s="1668"/>
      <c r="DUC42" s="1668"/>
      <c r="DUD42" s="1668"/>
      <c r="DUE42" s="1668"/>
      <c r="DUF42" s="1668"/>
      <c r="DUG42" s="1668"/>
      <c r="DUH42" s="1668"/>
      <c r="DUI42" s="1668"/>
      <c r="DUJ42" s="1668"/>
      <c r="DUK42" s="1668"/>
      <c r="DUL42" s="1668"/>
      <c r="DUM42" s="1668"/>
      <c r="DUN42" s="1668"/>
      <c r="DUO42" s="1668"/>
      <c r="DUP42" s="1668"/>
      <c r="DUQ42" s="1668"/>
      <c r="DUR42" s="1668"/>
      <c r="DUS42" s="1668"/>
      <c r="DUT42" s="1668"/>
      <c r="DUU42" s="1668"/>
      <c r="DUV42" s="1668"/>
      <c r="DUW42" s="1668"/>
      <c r="DUX42" s="1668"/>
      <c r="DUY42" s="1668"/>
      <c r="DUZ42" s="1668"/>
      <c r="DVA42" s="1668"/>
      <c r="DVB42" s="1668"/>
      <c r="DVC42" s="1668"/>
      <c r="DVD42" s="1668"/>
      <c r="DVE42" s="1668"/>
      <c r="DVF42" s="1668"/>
      <c r="DVG42" s="1668"/>
      <c r="DVH42" s="1668"/>
      <c r="DVI42" s="1668"/>
      <c r="DVJ42" s="1668"/>
      <c r="DVK42" s="1668"/>
      <c r="DVL42" s="1668"/>
      <c r="DVM42" s="1668"/>
      <c r="DVN42" s="1668"/>
      <c r="DVO42" s="1668"/>
      <c r="DVP42" s="1668"/>
      <c r="DVQ42" s="1668"/>
      <c r="DVR42" s="1668"/>
      <c r="DVS42" s="1668"/>
      <c r="DVT42" s="1668"/>
      <c r="DVU42" s="1668"/>
      <c r="DVV42" s="1668"/>
      <c r="DVW42" s="1668"/>
      <c r="DVX42" s="1668"/>
      <c r="DVY42" s="1668"/>
      <c r="DVZ42" s="1668"/>
      <c r="DWA42" s="1668"/>
      <c r="DWB42" s="1668"/>
      <c r="DWC42" s="1668"/>
      <c r="DWD42" s="1668"/>
      <c r="DWE42" s="1668"/>
      <c r="DWF42" s="1668"/>
      <c r="DWG42" s="1668"/>
      <c r="DWH42" s="1668"/>
      <c r="DWI42" s="1668"/>
      <c r="DWJ42" s="1668"/>
      <c r="DWK42" s="1668"/>
      <c r="DWL42" s="1668"/>
      <c r="DWM42" s="1668"/>
      <c r="DWN42" s="1668"/>
      <c r="DWO42" s="1668"/>
      <c r="DWP42" s="1668"/>
      <c r="DWQ42" s="1668"/>
      <c r="DWR42" s="1668"/>
      <c r="DWS42" s="1668"/>
      <c r="DWT42" s="1668"/>
      <c r="DWU42" s="1668"/>
      <c r="DWV42" s="1668"/>
      <c r="DWW42" s="1668"/>
      <c r="DWX42" s="1668"/>
      <c r="DWY42" s="1668"/>
      <c r="DWZ42" s="1668"/>
      <c r="DXA42" s="1668"/>
      <c r="DXB42" s="1668"/>
      <c r="DXC42" s="1668"/>
      <c r="DXD42" s="1668"/>
      <c r="DXE42" s="1668"/>
      <c r="DXF42" s="1668"/>
      <c r="DXG42" s="1668"/>
      <c r="DXH42" s="1668"/>
      <c r="DXI42" s="1668"/>
      <c r="DXJ42" s="1668"/>
      <c r="DXK42" s="1668"/>
      <c r="DXL42" s="1668"/>
      <c r="DXM42" s="1668"/>
      <c r="DXN42" s="1668"/>
      <c r="DXO42" s="1668"/>
      <c r="DXP42" s="1668"/>
      <c r="DXQ42" s="1668"/>
      <c r="DXR42" s="1668"/>
      <c r="DXS42" s="1668"/>
      <c r="DXT42" s="1668"/>
      <c r="DXU42" s="1668"/>
      <c r="DXV42" s="1668"/>
      <c r="DXW42" s="1668"/>
      <c r="DXX42" s="1668"/>
      <c r="DXY42" s="1668"/>
      <c r="DXZ42" s="1668"/>
      <c r="DYA42" s="1668"/>
      <c r="DYB42" s="1668"/>
      <c r="DYC42" s="1668"/>
      <c r="DYD42" s="1668"/>
      <c r="DYE42" s="1668"/>
      <c r="DYF42" s="1668"/>
      <c r="DYG42" s="1668"/>
      <c r="DYH42" s="1668"/>
      <c r="DYI42" s="1668"/>
      <c r="DYJ42" s="1668"/>
      <c r="DYK42" s="1668"/>
      <c r="DYL42" s="1668"/>
      <c r="DYM42" s="1668"/>
      <c r="DYN42" s="1668"/>
      <c r="DYO42" s="1668"/>
      <c r="DYP42" s="1668"/>
      <c r="DYQ42" s="1668"/>
      <c r="DYR42" s="1668"/>
      <c r="DYS42" s="1668"/>
      <c r="DYT42" s="1668"/>
      <c r="DYU42" s="1668"/>
      <c r="DYV42" s="1668"/>
      <c r="DYW42" s="1668"/>
      <c r="DYX42" s="1668"/>
      <c r="DYY42" s="1668"/>
      <c r="DYZ42" s="1668"/>
      <c r="DZA42" s="1668"/>
      <c r="DZB42" s="1668"/>
      <c r="DZC42" s="1668"/>
      <c r="DZD42" s="1668"/>
      <c r="DZE42" s="1668"/>
      <c r="DZF42" s="1668"/>
      <c r="DZG42" s="1668"/>
      <c r="DZH42" s="1668"/>
      <c r="DZI42" s="1668"/>
      <c r="DZJ42" s="1668"/>
      <c r="DZK42" s="1668"/>
      <c r="DZL42" s="1668"/>
      <c r="DZM42" s="1668"/>
      <c r="DZN42" s="1668"/>
      <c r="DZO42" s="1668"/>
      <c r="DZP42" s="1668"/>
      <c r="DZQ42" s="1668"/>
      <c r="DZR42" s="1668"/>
      <c r="DZS42" s="1668"/>
      <c r="DZT42" s="1668"/>
      <c r="DZU42" s="1668"/>
      <c r="DZV42" s="1668"/>
      <c r="DZW42" s="1668"/>
      <c r="DZX42" s="1668"/>
      <c r="DZY42" s="1668"/>
      <c r="DZZ42" s="1668"/>
      <c r="EAA42" s="1668"/>
      <c r="EAB42" s="1668"/>
      <c r="EAC42" s="1668"/>
      <c r="EAD42" s="1668"/>
      <c r="EAE42" s="1668"/>
      <c r="EAF42" s="1668"/>
      <c r="EAG42" s="1668"/>
      <c r="EAH42" s="1668"/>
      <c r="EAI42" s="1668"/>
      <c r="EAJ42" s="1668"/>
      <c r="EAK42" s="1668"/>
      <c r="EAL42" s="1668"/>
      <c r="EAM42" s="1668"/>
      <c r="EAN42" s="1668"/>
      <c r="EAO42" s="1668"/>
      <c r="EAP42" s="1668"/>
      <c r="EAQ42" s="1668"/>
      <c r="EAR42" s="1668"/>
      <c r="EAS42" s="1668"/>
      <c r="EAT42" s="1668"/>
      <c r="EAU42" s="1668"/>
      <c r="EAV42" s="1668"/>
      <c r="EAW42" s="1668"/>
      <c r="EAX42" s="1668"/>
      <c r="EAY42" s="1668"/>
      <c r="EAZ42" s="1668"/>
      <c r="EBA42" s="1668"/>
      <c r="EBB42" s="1668"/>
      <c r="EBC42" s="1668"/>
      <c r="EBD42" s="1668"/>
      <c r="EBE42" s="1668"/>
      <c r="EBF42" s="1668"/>
      <c r="EBG42" s="1668"/>
      <c r="EBH42" s="1668"/>
      <c r="EBI42" s="1668"/>
      <c r="EBJ42" s="1668"/>
      <c r="EBK42" s="1668"/>
      <c r="EBL42" s="1668"/>
      <c r="EBM42" s="1668"/>
      <c r="EBN42" s="1668"/>
      <c r="EBO42" s="1668"/>
      <c r="EBP42" s="1668"/>
      <c r="EBQ42" s="1668"/>
      <c r="EBR42" s="1668"/>
      <c r="EBS42" s="1668"/>
      <c r="EBT42" s="1668"/>
      <c r="EBU42" s="1668"/>
      <c r="EBV42" s="1668"/>
      <c r="EBW42" s="1668"/>
      <c r="EBX42" s="1668"/>
      <c r="EBY42" s="1668"/>
      <c r="EBZ42" s="1668"/>
      <c r="ECA42" s="1668"/>
      <c r="ECB42" s="1668"/>
      <c r="ECC42" s="1668"/>
      <c r="ECD42" s="1668"/>
      <c r="ECE42" s="1668"/>
      <c r="ECF42" s="1668"/>
      <c r="ECG42" s="1668"/>
      <c r="ECH42" s="1668"/>
      <c r="ECI42" s="1668"/>
      <c r="ECJ42" s="1668"/>
      <c r="ECK42" s="1668"/>
      <c r="ECL42" s="1668"/>
      <c r="ECM42" s="1668"/>
      <c r="ECN42" s="1668"/>
      <c r="ECO42" s="1668"/>
      <c r="ECP42" s="1668"/>
      <c r="ECQ42" s="1668"/>
      <c r="ECR42" s="1668"/>
      <c r="ECS42" s="1668"/>
      <c r="ECT42" s="1668"/>
      <c r="ECU42" s="1668"/>
      <c r="ECV42" s="1668"/>
      <c r="ECW42" s="1668"/>
      <c r="ECX42" s="1668"/>
      <c r="ECY42" s="1668"/>
      <c r="ECZ42" s="1668"/>
      <c r="EDA42" s="1668"/>
      <c r="EDB42" s="1668"/>
      <c r="EDC42" s="1668"/>
      <c r="EDD42" s="1668"/>
      <c r="EDE42" s="1668"/>
      <c r="EDF42" s="1668"/>
      <c r="EDG42" s="1668"/>
      <c r="EDH42" s="1668"/>
      <c r="EDI42" s="1668"/>
      <c r="EDJ42" s="1668"/>
      <c r="EDK42" s="1668"/>
      <c r="EDL42" s="1668"/>
      <c r="EDM42" s="1668"/>
      <c r="EDN42" s="1668"/>
      <c r="EDO42" s="1668"/>
      <c r="EDP42" s="1668"/>
      <c r="EDQ42" s="1668"/>
      <c r="EDR42" s="1668"/>
      <c r="EDS42" s="1668"/>
      <c r="EDT42" s="1668"/>
      <c r="EDU42" s="1668"/>
      <c r="EDV42" s="1668"/>
      <c r="EDW42" s="1668"/>
      <c r="EDX42" s="1668"/>
      <c r="EDY42" s="1668"/>
      <c r="EDZ42" s="1668"/>
      <c r="EEA42" s="1668"/>
      <c r="EEB42" s="1668"/>
      <c r="EEC42" s="1668"/>
      <c r="EED42" s="1668"/>
      <c r="EEE42" s="1668"/>
      <c r="EEF42" s="1668"/>
      <c r="EEG42" s="1668"/>
      <c r="EEH42" s="1668"/>
      <c r="EEI42" s="1668"/>
      <c r="EEJ42" s="1668"/>
      <c r="EEK42" s="1668"/>
      <c r="EEL42" s="1668"/>
      <c r="EEM42" s="1668"/>
      <c r="EEN42" s="1668"/>
      <c r="EEO42" s="1668"/>
      <c r="EEP42" s="1668"/>
      <c r="EEQ42" s="1668"/>
      <c r="EER42" s="1668"/>
      <c r="EES42" s="1668"/>
      <c r="EET42" s="1668"/>
      <c r="EEU42" s="1668"/>
      <c r="EEV42" s="1668"/>
      <c r="EEW42" s="1668"/>
      <c r="EEX42" s="1668"/>
      <c r="EEY42" s="1668"/>
      <c r="EEZ42" s="1668"/>
      <c r="EFA42" s="1668"/>
      <c r="EFB42" s="1668"/>
      <c r="EFC42" s="1668"/>
      <c r="EFD42" s="1668"/>
      <c r="EFE42" s="1668"/>
      <c r="EFF42" s="1668"/>
      <c r="EFG42" s="1668"/>
      <c r="EFH42" s="1668"/>
      <c r="EFI42" s="1668"/>
      <c r="EFJ42" s="1668"/>
      <c r="EFK42" s="1668"/>
      <c r="EFL42" s="1668"/>
      <c r="EFM42" s="1668"/>
      <c r="EFN42" s="1668"/>
      <c r="EFO42" s="1668"/>
      <c r="EFP42" s="1668"/>
      <c r="EFQ42" s="1668"/>
      <c r="EFR42" s="1668"/>
      <c r="EFS42" s="1668"/>
      <c r="EFT42" s="1668"/>
      <c r="EFU42" s="1668"/>
      <c r="EFV42" s="1668"/>
      <c r="EFW42" s="1668"/>
      <c r="EFX42" s="1668"/>
      <c r="EFY42" s="1668"/>
      <c r="EFZ42" s="1668"/>
      <c r="EGA42" s="1668"/>
      <c r="EGB42" s="1668"/>
      <c r="EGC42" s="1668"/>
      <c r="EGD42" s="1668"/>
      <c r="EGE42" s="1668"/>
      <c r="EGF42" s="1668"/>
      <c r="EGG42" s="1668"/>
      <c r="EGH42" s="1668"/>
      <c r="EGI42" s="1668"/>
      <c r="EGJ42" s="1668"/>
      <c r="EGK42" s="1668"/>
      <c r="EGL42" s="1668"/>
      <c r="EGM42" s="1668"/>
      <c r="EGN42" s="1668"/>
      <c r="EGO42" s="1668"/>
      <c r="EGP42" s="1668"/>
      <c r="EGQ42" s="1668"/>
      <c r="EGR42" s="1668"/>
      <c r="EGS42" s="1668"/>
      <c r="EGT42" s="1668"/>
      <c r="EGU42" s="1668"/>
      <c r="EGV42" s="1668"/>
      <c r="EGW42" s="1668"/>
      <c r="EGX42" s="1668"/>
      <c r="EGY42" s="1668"/>
      <c r="EGZ42" s="1668"/>
      <c r="EHA42" s="1668"/>
      <c r="EHB42" s="1668"/>
      <c r="EHC42" s="1668"/>
      <c r="EHD42" s="1668"/>
      <c r="EHE42" s="1668"/>
      <c r="EHF42" s="1668"/>
      <c r="EHG42" s="1668"/>
      <c r="EHH42" s="1668"/>
      <c r="EHI42" s="1668"/>
      <c r="EHJ42" s="1668"/>
      <c r="EHK42" s="1668"/>
      <c r="EHL42" s="1668"/>
      <c r="EHM42" s="1668"/>
      <c r="EHN42" s="1668"/>
      <c r="EHO42" s="1668"/>
      <c r="EHP42" s="1668"/>
      <c r="EHQ42" s="1668"/>
      <c r="EHR42" s="1668"/>
      <c r="EHS42" s="1668"/>
      <c r="EHT42" s="1668"/>
      <c r="EHU42" s="1668"/>
      <c r="EHV42" s="1668"/>
      <c r="EHW42" s="1668"/>
      <c r="EHX42" s="1668"/>
      <c r="EHY42" s="1668"/>
      <c r="EHZ42" s="1668"/>
      <c r="EIA42" s="1668"/>
      <c r="EIB42" s="1668"/>
      <c r="EIC42" s="1668"/>
      <c r="EID42" s="1668"/>
      <c r="EIE42" s="1668"/>
      <c r="EIF42" s="1668"/>
      <c r="EIG42" s="1668"/>
      <c r="EIH42" s="1668"/>
      <c r="EII42" s="1668"/>
      <c r="EIJ42" s="1668"/>
      <c r="EIK42" s="1668"/>
      <c r="EIL42" s="1668"/>
      <c r="EIM42" s="1668"/>
      <c r="EIN42" s="1668"/>
      <c r="EIO42" s="1668"/>
      <c r="EIP42" s="1668"/>
      <c r="EIQ42" s="1668"/>
      <c r="EIR42" s="1668"/>
      <c r="EIS42" s="1668"/>
      <c r="EIT42" s="1668"/>
      <c r="EIU42" s="1668"/>
      <c r="EIV42" s="1668"/>
      <c r="EIW42" s="1668"/>
      <c r="EIX42" s="1668"/>
      <c r="EIY42" s="1668"/>
      <c r="EIZ42" s="1668"/>
      <c r="EJA42" s="1668"/>
      <c r="EJB42" s="1668"/>
      <c r="EJC42" s="1668"/>
      <c r="EJD42" s="1668"/>
      <c r="EJE42" s="1668"/>
      <c r="EJF42" s="1668"/>
      <c r="EJG42" s="1668"/>
      <c r="EJH42" s="1668"/>
      <c r="EJI42" s="1668"/>
      <c r="EJJ42" s="1668"/>
      <c r="EJK42" s="1668"/>
      <c r="EJL42" s="1668"/>
      <c r="EJM42" s="1668"/>
      <c r="EJN42" s="1668"/>
      <c r="EJO42" s="1668"/>
      <c r="EJP42" s="1668"/>
      <c r="EJQ42" s="1668"/>
      <c r="EJR42" s="1668"/>
      <c r="EJS42" s="1668"/>
      <c r="EJT42" s="1668"/>
      <c r="EJU42" s="1668"/>
      <c r="EJV42" s="1668"/>
      <c r="EJW42" s="1668"/>
      <c r="EJX42" s="1668"/>
      <c r="EJY42" s="1668"/>
      <c r="EJZ42" s="1668"/>
      <c r="EKA42" s="1668"/>
      <c r="EKB42" s="1668"/>
      <c r="EKC42" s="1668"/>
      <c r="EKD42" s="1668"/>
      <c r="EKE42" s="1668"/>
      <c r="EKF42" s="1668"/>
      <c r="EKG42" s="1668"/>
      <c r="EKH42" s="1668"/>
      <c r="EKI42" s="1668"/>
      <c r="EKJ42" s="1668"/>
      <c r="EKK42" s="1668"/>
      <c r="EKL42" s="1668"/>
      <c r="EKM42" s="1668"/>
      <c r="EKN42" s="1668"/>
      <c r="EKO42" s="1668"/>
      <c r="EKP42" s="1668"/>
      <c r="EKQ42" s="1668"/>
      <c r="EKR42" s="1668"/>
      <c r="EKS42" s="1668"/>
      <c r="EKT42" s="1668"/>
      <c r="EKU42" s="1668"/>
      <c r="EKV42" s="1668"/>
      <c r="EKW42" s="1668"/>
      <c r="EKX42" s="1668"/>
      <c r="EKY42" s="1668"/>
      <c r="EKZ42" s="1668"/>
      <c r="ELA42" s="1668"/>
      <c r="ELB42" s="1668"/>
      <c r="ELC42" s="1668"/>
      <c r="ELD42" s="1668"/>
      <c r="ELE42" s="1668"/>
      <c r="ELF42" s="1668"/>
      <c r="ELG42" s="1668"/>
      <c r="ELH42" s="1668"/>
      <c r="ELI42" s="1668"/>
      <c r="ELJ42" s="1668"/>
      <c r="ELK42" s="1668"/>
      <c r="ELL42" s="1668"/>
      <c r="ELM42" s="1668"/>
      <c r="ELN42" s="1668"/>
      <c r="ELO42" s="1668"/>
      <c r="ELP42" s="1668"/>
      <c r="ELQ42" s="1668"/>
      <c r="ELR42" s="1668"/>
      <c r="ELS42" s="1668"/>
      <c r="ELT42" s="1668"/>
      <c r="ELU42" s="1668"/>
      <c r="ELV42" s="1668"/>
      <c r="ELW42" s="1668"/>
      <c r="ELX42" s="1668"/>
      <c r="ELY42" s="1668"/>
      <c r="ELZ42" s="1668"/>
      <c r="EMA42" s="1668"/>
      <c r="EMB42" s="1668"/>
      <c r="EMC42" s="1668"/>
      <c r="EMD42" s="1668"/>
      <c r="EME42" s="1668"/>
      <c r="EMF42" s="1668"/>
      <c r="EMG42" s="1668"/>
      <c r="EMH42" s="1668"/>
      <c r="EMI42" s="1668"/>
      <c r="EMJ42" s="1668"/>
      <c r="EMK42" s="1668"/>
      <c r="EML42" s="1668"/>
      <c r="EMM42" s="1668"/>
      <c r="EMN42" s="1668"/>
      <c r="EMO42" s="1668"/>
      <c r="EMP42" s="1668"/>
      <c r="EMQ42" s="1668"/>
      <c r="EMR42" s="1668"/>
      <c r="EMS42" s="1668"/>
      <c r="EMT42" s="1668"/>
      <c r="EMU42" s="1668"/>
      <c r="EMV42" s="1668"/>
      <c r="EMW42" s="1668"/>
      <c r="EMX42" s="1668"/>
      <c r="EMY42" s="1668"/>
      <c r="EMZ42" s="1668"/>
      <c r="ENA42" s="1668"/>
      <c r="ENB42" s="1668"/>
      <c r="ENC42" s="1668"/>
      <c r="END42" s="1668"/>
      <c r="ENE42" s="1668"/>
      <c r="ENF42" s="1668"/>
      <c r="ENG42" s="1668"/>
      <c r="ENH42" s="1668"/>
      <c r="ENI42" s="1668"/>
      <c r="ENJ42" s="1668"/>
      <c r="ENK42" s="1668"/>
      <c r="ENL42" s="1668"/>
      <c r="ENM42" s="1668"/>
      <c r="ENN42" s="1668"/>
      <c r="ENO42" s="1668"/>
      <c r="ENP42" s="1668"/>
      <c r="ENQ42" s="1668"/>
      <c r="ENR42" s="1668"/>
      <c r="ENS42" s="1668"/>
      <c r="ENT42" s="1668"/>
      <c r="ENU42" s="1668"/>
      <c r="ENV42" s="1668"/>
      <c r="ENW42" s="1668"/>
      <c r="ENX42" s="1668"/>
      <c r="ENY42" s="1668"/>
      <c r="ENZ42" s="1668"/>
      <c r="EOA42" s="1668"/>
      <c r="EOB42" s="1668"/>
      <c r="EOC42" s="1668"/>
      <c r="EOD42" s="1668"/>
      <c r="EOE42" s="1668"/>
      <c r="EOF42" s="1668"/>
      <c r="EOG42" s="1668"/>
      <c r="EOH42" s="1668"/>
      <c r="EOI42" s="1668"/>
      <c r="EOJ42" s="1668"/>
      <c r="EOK42" s="1668"/>
      <c r="EOL42" s="1668"/>
      <c r="EOM42" s="1668"/>
      <c r="EON42" s="1668"/>
      <c r="EOO42" s="1668"/>
      <c r="EOP42" s="1668"/>
      <c r="EOQ42" s="1668"/>
      <c r="EOR42" s="1668"/>
      <c r="EOS42" s="1668"/>
      <c r="EOT42" s="1668"/>
      <c r="EOU42" s="1668"/>
      <c r="EOV42" s="1668"/>
      <c r="EOW42" s="1668"/>
      <c r="EOX42" s="1668"/>
      <c r="EOY42" s="1668"/>
      <c r="EOZ42" s="1668"/>
      <c r="EPA42" s="1668"/>
      <c r="EPB42" s="1668"/>
      <c r="EPC42" s="1668"/>
      <c r="EPD42" s="1668"/>
      <c r="EPE42" s="1668"/>
      <c r="EPF42" s="1668"/>
      <c r="EPG42" s="1668"/>
      <c r="EPH42" s="1668"/>
      <c r="EPI42" s="1668"/>
      <c r="EPJ42" s="1668"/>
      <c r="EPK42" s="1668"/>
      <c r="EPL42" s="1668"/>
      <c r="EPM42" s="1668"/>
      <c r="EPN42" s="1668"/>
      <c r="EPO42" s="1668"/>
      <c r="EPP42" s="1668"/>
      <c r="EPQ42" s="1668"/>
      <c r="EPR42" s="1668"/>
      <c r="EPS42" s="1668"/>
      <c r="EPT42" s="1668"/>
      <c r="EPU42" s="1668"/>
      <c r="EPV42" s="1668"/>
      <c r="EPW42" s="1668"/>
      <c r="EPX42" s="1668"/>
      <c r="EPY42" s="1668"/>
      <c r="EPZ42" s="1668"/>
      <c r="EQA42" s="1668"/>
      <c r="EQB42" s="1668"/>
      <c r="EQC42" s="1668"/>
      <c r="EQD42" s="1668"/>
      <c r="EQE42" s="1668"/>
      <c r="EQF42" s="1668"/>
      <c r="EQG42" s="1668"/>
      <c r="EQH42" s="1668"/>
      <c r="EQI42" s="1668"/>
      <c r="EQJ42" s="1668"/>
      <c r="EQK42" s="1668"/>
      <c r="EQL42" s="1668"/>
      <c r="EQM42" s="1668"/>
      <c r="EQN42" s="1668"/>
      <c r="EQO42" s="1668"/>
      <c r="EQP42" s="1668"/>
      <c r="EQQ42" s="1668"/>
      <c r="EQR42" s="1668"/>
      <c r="EQS42" s="1668"/>
      <c r="EQT42" s="1668"/>
      <c r="EQU42" s="1668"/>
      <c r="EQV42" s="1668"/>
      <c r="EQW42" s="1668"/>
      <c r="EQX42" s="1668"/>
      <c r="EQY42" s="1668"/>
      <c r="EQZ42" s="1668"/>
      <c r="ERA42" s="1668"/>
      <c r="ERB42" s="1668"/>
      <c r="ERC42" s="1668"/>
      <c r="ERD42" s="1668"/>
      <c r="ERE42" s="1668"/>
      <c r="ERF42" s="1668"/>
      <c r="ERG42" s="1668"/>
      <c r="ERH42" s="1668"/>
      <c r="ERI42" s="1668"/>
      <c r="ERJ42" s="1668"/>
      <c r="ERK42" s="1668"/>
      <c r="ERL42" s="1668"/>
      <c r="ERM42" s="1668"/>
      <c r="ERN42" s="1668"/>
      <c r="ERO42" s="1668"/>
      <c r="ERP42" s="1668"/>
      <c r="ERQ42" s="1668"/>
      <c r="ERR42" s="1668"/>
      <c r="ERS42" s="1668"/>
      <c r="ERT42" s="1668"/>
      <c r="ERU42" s="1668"/>
      <c r="ERV42" s="1668"/>
      <c r="ERW42" s="1668"/>
      <c r="ERX42" s="1668"/>
      <c r="ERY42" s="1668"/>
      <c r="ERZ42" s="1668"/>
      <c r="ESA42" s="1668"/>
      <c r="ESB42" s="1668"/>
      <c r="ESC42" s="1668"/>
      <c r="ESD42" s="1668"/>
      <c r="ESE42" s="1668"/>
      <c r="ESF42" s="1668"/>
      <c r="ESG42" s="1668"/>
      <c r="ESH42" s="1668"/>
      <c r="ESI42" s="1668"/>
      <c r="ESJ42" s="1668"/>
      <c r="ESK42" s="1668"/>
      <c r="ESL42" s="1668"/>
      <c r="ESM42" s="1668"/>
      <c r="ESN42" s="1668"/>
      <c r="ESO42" s="1668"/>
      <c r="ESP42" s="1668"/>
      <c r="ESQ42" s="1668"/>
      <c r="ESR42" s="1668"/>
      <c r="ESS42" s="1668"/>
      <c r="EST42" s="1668"/>
      <c r="ESU42" s="1668"/>
      <c r="ESV42" s="1668"/>
      <c r="ESW42" s="1668"/>
      <c r="ESX42" s="1668"/>
      <c r="ESY42" s="1668"/>
      <c r="ESZ42" s="1668"/>
      <c r="ETA42" s="1668"/>
      <c r="ETB42" s="1668"/>
      <c r="ETC42" s="1668"/>
      <c r="ETD42" s="1668"/>
      <c r="ETE42" s="1668"/>
      <c r="ETF42" s="1668"/>
      <c r="ETG42" s="1668"/>
      <c r="ETH42" s="1668"/>
      <c r="ETI42" s="1668"/>
      <c r="ETJ42" s="1668"/>
      <c r="ETK42" s="1668"/>
      <c r="ETL42" s="1668"/>
      <c r="ETM42" s="1668"/>
      <c r="ETN42" s="1668"/>
      <c r="ETO42" s="1668"/>
      <c r="ETP42" s="1668"/>
      <c r="ETQ42" s="1668"/>
      <c r="ETR42" s="1668"/>
      <c r="ETS42" s="1668"/>
      <c r="ETT42" s="1668"/>
      <c r="ETU42" s="1668"/>
      <c r="ETV42" s="1668"/>
      <c r="ETW42" s="1668"/>
      <c r="ETX42" s="1668"/>
      <c r="ETY42" s="1668"/>
      <c r="ETZ42" s="1668"/>
      <c r="EUA42" s="1668"/>
      <c r="EUB42" s="1668"/>
      <c r="EUC42" s="1668"/>
      <c r="EUD42" s="1668"/>
      <c r="EUE42" s="1668"/>
      <c r="EUF42" s="1668"/>
      <c r="EUG42" s="1668"/>
      <c r="EUH42" s="1668"/>
      <c r="EUI42" s="1668"/>
      <c r="EUJ42" s="1668"/>
      <c r="EUK42" s="1668"/>
      <c r="EUL42" s="1668"/>
      <c r="EUM42" s="1668"/>
      <c r="EUN42" s="1668"/>
      <c r="EUO42" s="1668"/>
      <c r="EUP42" s="1668"/>
      <c r="EUQ42" s="1668"/>
      <c r="EUR42" s="1668"/>
      <c r="EUS42" s="1668"/>
      <c r="EUT42" s="1668"/>
      <c r="EUU42" s="1668"/>
      <c r="EUV42" s="1668"/>
      <c r="EUW42" s="1668"/>
      <c r="EUX42" s="1668"/>
      <c r="EUY42" s="1668"/>
      <c r="EUZ42" s="1668"/>
      <c r="EVA42" s="1668"/>
      <c r="EVB42" s="1668"/>
      <c r="EVC42" s="1668"/>
      <c r="EVD42" s="1668"/>
      <c r="EVE42" s="1668"/>
      <c r="EVF42" s="1668"/>
      <c r="EVG42" s="1668"/>
      <c r="EVH42" s="1668"/>
      <c r="EVI42" s="1668"/>
      <c r="EVJ42" s="1668"/>
      <c r="EVK42" s="1668"/>
      <c r="EVL42" s="1668"/>
      <c r="EVM42" s="1668"/>
      <c r="EVN42" s="1668"/>
      <c r="EVO42" s="1668"/>
      <c r="EVP42" s="1668"/>
      <c r="EVQ42" s="1668"/>
      <c r="EVR42" s="1668"/>
      <c r="EVS42" s="1668"/>
      <c r="EVT42" s="1668"/>
      <c r="EVU42" s="1668"/>
      <c r="EVV42" s="1668"/>
      <c r="EVW42" s="1668"/>
      <c r="EVX42" s="1668"/>
      <c r="EVY42" s="1668"/>
      <c r="EVZ42" s="1668"/>
      <c r="EWA42" s="1668"/>
      <c r="EWB42" s="1668"/>
      <c r="EWC42" s="1668"/>
      <c r="EWD42" s="1668"/>
      <c r="EWE42" s="1668"/>
      <c r="EWF42" s="1668"/>
      <c r="EWG42" s="1668"/>
      <c r="EWH42" s="1668"/>
      <c r="EWI42" s="1668"/>
      <c r="EWJ42" s="1668"/>
      <c r="EWK42" s="1668"/>
      <c r="EWL42" s="1668"/>
      <c r="EWM42" s="1668"/>
      <c r="EWN42" s="1668"/>
      <c r="EWO42" s="1668"/>
      <c r="EWP42" s="1668"/>
      <c r="EWQ42" s="1668"/>
      <c r="EWR42" s="1668"/>
      <c r="EWS42" s="1668"/>
      <c r="EWT42" s="1668"/>
      <c r="EWU42" s="1668"/>
      <c r="EWV42" s="1668"/>
      <c r="EWW42" s="1668"/>
      <c r="EWX42" s="1668"/>
      <c r="EWY42" s="1668"/>
      <c r="EWZ42" s="1668"/>
      <c r="EXA42" s="1668"/>
      <c r="EXB42" s="1668"/>
      <c r="EXC42" s="1668"/>
      <c r="EXD42" s="1668"/>
      <c r="EXE42" s="1668"/>
      <c r="EXF42" s="1668"/>
      <c r="EXG42" s="1668"/>
      <c r="EXH42" s="1668"/>
      <c r="EXI42" s="1668"/>
      <c r="EXJ42" s="1668"/>
      <c r="EXK42" s="1668"/>
      <c r="EXL42" s="1668"/>
      <c r="EXM42" s="1668"/>
      <c r="EXN42" s="1668"/>
      <c r="EXO42" s="1668"/>
      <c r="EXP42" s="1668"/>
      <c r="EXQ42" s="1668"/>
      <c r="EXR42" s="1668"/>
      <c r="EXS42" s="1668"/>
      <c r="EXT42" s="1668"/>
      <c r="EXU42" s="1668"/>
      <c r="EXV42" s="1668"/>
      <c r="EXW42" s="1668"/>
      <c r="EXX42" s="1668"/>
      <c r="EXY42" s="1668"/>
      <c r="EXZ42" s="1668"/>
      <c r="EYA42" s="1668"/>
      <c r="EYB42" s="1668"/>
      <c r="EYC42" s="1668"/>
      <c r="EYD42" s="1668"/>
      <c r="EYE42" s="1668"/>
      <c r="EYF42" s="1668"/>
      <c r="EYG42" s="1668"/>
      <c r="EYH42" s="1668"/>
      <c r="EYI42" s="1668"/>
      <c r="EYJ42" s="1668"/>
      <c r="EYK42" s="1668"/>
      <c r="EYL42" s="1668"/>
      <c r="EYM42" s="1668"/>
      <c r="EYN42" s="1668"/>
      <c r="EYO42" s="1668"/>
      <c r="EYP42" s="1668"/>
      <c r="EYQ42" s="1668"/>
      <c r="EYR42" s="1668"/>
      <c r="EYS42" s="1668"/>
      <c r="EYT42" s="1668"/>
      <c r="EYU42" s="1668"/>
      <c r="EYV42" s="1668"/>
      <c r="EYW42" s="1668"/>
      <c r="EYX42" s="1668"/>
      <c r="EYY42" s="1668"/>
      <c r="EYZ42" s="1668"/>
      <c r="EZA42" s="1668"/>
      <c r="EZB42" s="1668"/>
      <c r="EZC42" s="1668"/>
      <c r="EZD42" s="1668"/>
      <c r="EZE42" s="1668"/>
      <c r="EZF42" s="1668"/>
      <c r="EZG42" s="1668"/>
      <c r="EZH42" s="1668"/>
      <c r="EZI42" s="1668"/>
      <c r="EZJ42" s="1668"/>
      <c r="EZK42" s="1668"/>
      <c r="EZL42" s="1668"/>
      <c r="EZM42" s="1668"/>
      <c r="EZN42" s="1668"/>
      <c r="EZO42" s="1668"/>
      <c r="EZP42" s="1668"/>
      <c r="EZQ42" s="1668"/>
      <c r="EZR42" s="1668"/>
      <c r="EZS42" s="1668"/>
      <c r="EZT42" s="1668"/>
      <c r="EZU42" s="1668"/>
      <c r="EZV42" s="1668"/>
      <c r="EZW42" s="1668"/>
      <c r="EZX42" s="1668"/>
      <c r="EZY42" s="1668"/>
      <c r="EZZ42" s="1668"/>
      <c r="FAA42" s="1668"/>
      <c r="FAB42" s="1668"/>
      <c r="FAC42" s="1668"/>
      <c r="FAD42" s="1668"/>
      <c r="FAE42" s="1668"/>
      <c r="FAF42" s="1668"/>
      <c r="FAG42" s="1668"/>
      <c r="FAH42" s="1668"/>
      <c r="FAI42" s="1668"/>
      <c r="FAJ42" s="1668"/>
      <c r="FAK42" s="1668"/>
      <c r="FAL42" s="1668"/>
      <c r="FAM42" s="1668"/>
      <c r="FAN42" s="1668"/>
      <c r="FAO42" s="1668"/>
      <c r="FAP42" s="1668"/>
      <c r="FAQ42" s="1668"/>
      <c r="FAR42" s="1668"/>
      <c r="FAS42" s="1668"/>
      <c r="FAT42" s="1668"/>
      <c r="FAU42" s="1668"/>
      <c r="FAV42" s="1668"/>
      <c r="FAW42" s="1668"/>
      <c r="FAX42" s="1668"/>
      <c r="FAY42" s="1668"/>
      <c r="FAZ42" s="1668"/>
      <c r="FBA42" s="1668"/>
      <c r="FBB42" s="1668"/>
      <c r="FBC42" s="1668"/>
      <c r="FBD42" s="1668"/>
      <c r="FBE42" s="1668"/>
      <c r="FBF42" s="1668"/>
      <c r="FBG42" s="1668"/>
      <c r="FBH42" s="1668"/>
      <c r="FBI42" s="1668"/>
      <c r="FBJ42" s="1668"/>
      <c r="FBK42" s="1668"/>
      <c r="FBL42" s="1668"/>
      <c r="FBM42" s="1668"/>
      <c r="FBN42" s="1668"/>
      <c r="FBO42" s="1668"/>
      <c r="FBP42" s="1668"/>
      <c r="FBQ42" s="1668"/>
      <c r="FBR42" s="1668"/>
      <c r="FBS42" s="1668"/>
      <c r="FBT42" s="1668"/>
      <c r="FBU42" s="1668"/>
      <c r="FBV42" s="1668"/>
      <c r="FBW42" s="1668"/>
      <c r="FBX42" s="1668"/>
      <c r="FBY42" s="1668"/>
      <c r="FBZ42" s="1668"/>
      <c r="FCA42" s="1668"/>
      <c r="FCB42" s="1668"/>
      <c r="FCC42" s="1668"/>
      <c r="FCD42" s="1668"/>
      <c r="FCE42" s="1668"/>
      <c r="FCF42" s="1668"/>
      <c r="FCG42" s="1668"/>
      <c r="FCH42" s="1668"/>
      <c r="FCI42" s="1668"/>
      <c r="FCJ42" s="1668"/>
      <c r="FCK42" s="1668"/>
      <c r="FCL42" s="1668"/>
      <c r="FCM42" s="1668"/>
      <c r="FCN42" s="1668"/>
      <c r="FCO42" s="1668"/>
      <c r="FCP42" s="1668"/>
      <c r="FCQ42" s="1668"/>
      <c r="FCR42" s="1668"/>
      <c r="FCS42" s="1668"/>
      <c r="FCT42" s="1668"/>
      <c r="FCU42" s="1668"/>
      <c r="FCV42" s="1668"/>
      <c r="FCW42" s="1668"/>
      <c r="FCX42" s="1668"/>
      <c r="FCY42" s="1668"/>
      <c r="FCZ42" s="1668"/>
      <c r="FDA42" s="1668"/>
      <c r="FDB42" s="1668"/>
      <c r="FDC42" s="1668"/>
      <c r="FDD42" s="1668"/>
      <c r="FDE42" s="1668"/>
      <c r="FDF42" s="1668"/>
      <c r="FDG42" s="1668"/>
      <c r="FDH42" s="1668"/>
      <c r="FDI42" s="1668"/>
      <c r="FDJ42" s="1668"/>
      <c r="FDK42" s="1668"/>
      <c r="FDL42" s="1668"/>
      <c r="FDM42" s="1668"/>
      <c r="FDN42" s="1668"/>
      <c r="FDO42" s="1668"/>
      <c r="FDP42" s="1668"/>
      <c r="FDQ42" s="1668"/>
      <c r="FDR42" s="1668"/>
      <c r="FDS42" s="1668"/>
      <c r="FDT42" s="1668"/>
      <c r="FDU42" s="1668"/>
      <c r="FDV42" s="1668"/>
      <c r="FDW42" s="1668"/>
      <c r="FDX42" s="1668"/>
      <c r="FDY42" s="1668"/>
      <c r="FDZ42" s="1668"/>
      <c r="FEA42" s="1668"/>
      <c r="FEB42" s="1668"/>
      <c r="FEC42" s="1668"/>
      <c r="FED42" s="1668"/>
      <c r="FEE42" s="1668"/>
      <c r="FEF42" s="1668"/>
      <c r="FEG42" s="1668"/>
      <c r="FEH42" s="1668"/>
      <c r="FEI42" s="1668"/>
      <c r="FEJ42" s="1668"/>
      <c r="FEK42" s="1668"/>
      <c r="FEL42" s="1668"/>
      <c r="FEM42" s="1668"/>
      <c r="FEN42" s="1668"/>
      <c r="FEO42" s="1668"/>
      <c r="FEP42" s="1668"/>
      <c r="FEQ42" s="1668"/>
      <c r="FER42" s="1668"/>
      <c r="FES42" s="1668"/>
      <c r="FET42" s="1668"/>
      <c r="FEU42" s="1668"/>
      <c r="FEV42" s="1668"/>
      <c r="FEW42" s="1668"/>
      <c r="FEX42" s="1668"/>
      <c r="FEY42" s="1668"/>
      <c r="FEZ42" s="1668"/>
      <c r="FFA42" s="1668"/>
      <c r="FFB42" s="1668"/>
      <c r="FFC42" s="1668"/>
      <c r="FFD42" s="1668"/>
      <c r="FFE42" s="1668"/>
      <c r="FFF42" s="1668"/>
      <c r="FFG42" s="1668"/>
      <c r="FFH42" s="1668"/>
      <c r="FFI42" s="1668"/>
      <c r="FFJ42" s="1668"/>
      <c r="FFK42" s="1668"/>
      <c r="FFL42" s="1668"/>
      <c r="FFM42" s="1668"/>
      <c r="FFN42" s="1668"/>
      <c r="FFO42" s="1668"/>
      <c r="FFP42" s="1668"/>
      <c r="FFQ42" s="1668"/>
      <c r="FFR42" s="1668"/>
      <c r="FFS42" s="1668"/>
      <c r="FFT42" s="1668"/>
      <c r="FFU42" s="1668"/>
      <c r="FFV42" s="1668"/>
      <c r="FFW42" s="1668"/>
      <c r="FFX42" s="1668"/>
      <c r="FFY42" s="1668"/>
      <c r="FFZ42" s="1668"/>
      <c r="FGA42" s="1668"/>
      <c r="FGB42" s="1668"/>
      <c r="FGC42" s="1668"/>
      <c r="FGD42" s="1668"/>
      <c r="FGE42" s="1668"/>
      <c r="FGF42" s="1668"/>
      <c r="FGG42" s="1668"/>
      <c r="FGH42" s="1668"/>
      <c r="FGI42" s="1668"/>
      <c r="FGJ42" s="1668"/>
      <c r="FGK42" s="1668"/>
      <c r="FGL42" s="1668"/>
      <c r="FGM42" s="1668"/>
      <c r="FGN42" s="1668"/>
      <c r="FGO42" s="1668"/>
      <c r="FGP42" s="1668"/>
      <c r="FGQ42" s="1668"/>
      <c r="FGR42" s="1668"/>
      <c r="FGS42" s="1668"/>
      <c r="FGT42" s="1668"/>
      <c r="FGU42" s="1668"/>
      <c r="FGV42" s="1668"/>
      <c r="FGW42" s="1668"/>
      <c r="FGX42" s="1668"/>
      <c r="FGY42" s="1668"/>
      <c r="FGZ42" s="1668"/>
      <c r="FHA42" s="1668"/>
      <c r="FHB42" s="1668"/>
      <c r="FHC42" s="1668"/>
      <c r="FHD42" s="1668"/>
      <c r="FHE42" s="1668"/>
      <c r="FHF42" s="1668"/>
      <c r="FHG42" s="1668"/>
      <c r="FHH42" s="1668"/>
      <c r="FHI42" s="1668"/>
      <c r="FHJ42" s="1668"/>
      <c r="FHK42" s="1668"/>
      <c r="FHL42" s="1668"/>
      <c r="FHM42" s="1668"/>
      <c r="FHN42" s="1668"/>
      <c r="FHO42" s="1668"/>
      <c r="FHP42" s="1668"/>
      <c r="FHQ42" s="1668"/>
      <c r="FHR42" s="1668"/>
      <c r="FHS42" s="1668"/>
      <c r="FHT42" s="1668"/>
      <c r="FHU42" s="1668"/>
      <c r="FHV42" s="1668"/>
      <c r="FHW42" s="1668"/>
      <c r="FHX42" s="1668"/>
      <c r="FHY42" s="1668"/>
      <c r="FHZ42" s="1668"/>
      <c r="FIA42" s="1668"/>
      <c r="FIB42" s="1668"/>
      <c r="FIC42" s="1668"/>
      <c r="FID42" s="1668"/>
      <c r="FIE42" s="1668"/>
      <c r="FIF42" s="1668"/>
      <c r="FIG42" s="1668"/>
      <c r="FIH42" s="1668"/>
      <c r="FII42" s="1668"/>
      <c r="FIJ42" s="1668"/>
      <c r="FIK42" s="1668"/>
      <c r="FIL42" s="1668"/>
      <c r="FIM42" s="1668"/>
      <c r="FIN42" s="1668"/>
      <c r="FIO42" s="1668"/>
      <c r="FIP42" s="1668"/>
      <c r="FIQ42" s="1668"/>
      <c r="FIR42" s="1668"/>
      <c r="FIS42" s="1668"/>
      <c r="FIT42" s="1668"/>
      <c r="FIU42" s="1668"/>
      <c r="FIV42" s="1668"/>
      <c r="FIW42" s="1668"/>
      <c r="FIX42" s="1668"/>
      <c r="FIY42" s="1668"/>
      <c r="FIZ42" s="1668"/>
      <c r="FJA42" s="1668"/>
      <c r="FJB42" s="1668"/>
      <c r="FJC42" s="1668"/>
      <c r="FJD42" s="1668"/>
      <c r="FJE42" s="1668"/>
      <c r="FJF42" s="1668"/>
      <c r="FJG42" s="1668"/>
      <c r="FJH42" s="1668"/>
      <c r="FJI42" s="1668"/>
      <c r="FJJ42" s="1668"/>
      <c r="FJK42" s="1668"/>
      <c r="FJL42" s="1668"/>
      <c r="FJM42" s="1668"/>
      <c r="FJN42" s="1668"/>
      <c r="FJO42" s="1668"/>
      <c r="FJP42" s="1668"/>
      <c r="FJQ42" s="1668"/>
      <c r="FJR42" s="1668"/>
      <c r="FJS42" s="1668"/>
      <c r="FJT42" s="1668"/>
      <c r="FJU42" s="1668"/>
      <c r="FJV42" s="1668"/>
      <c r="FJW42" s="1668"/>
      <c r="FJX42" s="1668"/>
      <c r="FJY42" s="1668"/>
      <c r="FJZ42" s="1668"/>
      <c r="FKA42" s="1668"/>
      <c r="FKB42" s="1668"/>
      <c r="FKC42" s="1668"/>
      <c r="FKD42" s="1668"/>
      <c r="FKE42" s="1668"/>
      <c r="FKF42" s="1668"/>
      <c r="FKG42" s="1668"/>
      <c r="FKH42" s="1668"/>
      <c r="FKI42" s="1668"/>
      <c r="FKJ42" s="1668"/>
      <c r="FKK42" s="1668"/>
      <c r="FKL42" s="1668"/>
      <c r="FKM42" s="1668"/>
      <c r="FKN42" s="1668"/>
      <c r="FKO42" s="1668"/>
      <c r="FKP42" s="1668"/>
      <c r="FKQ42" s="1668"/>
      <c r="FKR42" s="1668"/>
      <c r="FKS42" s="1668"/>
      <c r="FKT42" s="1668"/>
      <c r="FKU42" s="1668"/>
      <c r="FKV42" s="1668"/>
      <c r="FKW42" s="1668"/>
      <c r="FKX42" s="1668"/>
      <c r="FKY42" s="1668"/>
      <c r="FKZ42" s="1668"/>
      <c r="FLA42" s="1668"/>
      <c r="FLB42" s="1668"/>
      <c r="FLC42" s="1668"/>
      <c r="FLD42" s="1668"/>
      <c r="FLE42" s="1668"/>
      <c r="FLF42" s="1668"/>
      <c r="FLG42" s="1668"/>
      <c r="FLH42" s="1668"/>
      <c r="FLI42" s="1668"/>
      <c r="FLJ42" s="1668"/>
      <c r="FLK42" s="1668"/>
      <c r="FLL42" s="1668"/>
      <c r="FLM42" s="1668"/>
      <c r="FLN42" s="1668"/>
      <c r="FLO42" s="1668"/>
      <c r="FLP42" s="1668"/>
      <c r="FLQ42" s="1668"/>
      <c r="FLR42" s="1668"/>
      <c r="FLS42" s="1668"/>
      <c r="FLT42" s="1668"/>
      <c r="FLU42" s="1668"/>
      <c r="FLV42" s="1668"/>
      <c r="FLW42" s="1668"/>
      <c r="FLX42" s="1668"/>
      <c r="FLY42" s="1668"/>
      <c r="FLZ42" s="1668"/>
      <c r="FMA42" s="1668"/>
      <c r="FMB42" s="1668"/>
      <c r="FMC42" s="1668"/>
      <c r="FMD42" s="1668"/>
      <c r="FME42" s="1668"/>
      <c r="FMF42" s="1668"/>
      <c r="FMG42" s="1668"/>
      <c r="FMH42" s="1668"/>
      <c r="FMI42" s="1668"/>
      <c r="FMJ42" s="1668"/>
      <c r="FMK42" s="1668"/>
      <c r="FML42" s="1668"/>
      <c r="FMM42" s="1668"/>
      <c r="FMN42" s="1668"/>
      <c r="FMO42" s="1668"/>
      <c r="FMP42" s="1668"/>
      <c r="FMQ42" s="1668"/>
      <c r="FMR42" s="1668"/>
      <c r="FMS42" s="1668"/>
      <c r="FMT42" s="1668"/>
      <c r="FMU42" s="1668"/>
      <c r="FMV42" s="1668"/>
      <c r="FMW42" s="1668"/>
      <c r="FMX42" s="1668"/>
      <c r="FMY42" s="1668"/>
      <c r="FMZ42" s="1668"/>
      <c r="FNA42" s="1668"/>
      <c r="FNB42" s="1668"/>
      <c r="FNC42" s="1668"/>
      <c r="FND42" s="1668"/>
      <c r="FNE42" s="1668"/>
      <c r="FNF42" s="1668"/>
      <c r="FNG42" s="1668"/>
      <c r="FNH42" s="1668"/>
      <c r="FNI42" s="1668"/>
      <c r="FNJ42" s="1668"/>
      <c r="FNK42" s="1668"/>
      <c r="FNL42" s="1668"/>
      <c r="FNM42" s="1668"/>
      <c r="FNN42" s="1668"/>
      <c r="FNO42" s="1668"/>
      <c r="FNP42" s="1668"/>
      <c r="FNQ42" s="1668"/>
      <c r="FNR42" s="1668"/>
      <c r="FNS42" s="1668"/>
      <c r="FNT42" s="1668"/>
      <c r="FNU42" s="1668"/>
      <c r="FNV42" s="1668"/>
      <c r="FNW42" s="1668"/>
      <c r="FNX42" s="1668"/>
      <c r="FNY42" s="1668"/>
      <c r="FNZ42" s="1668"/>
      <c r="FOA42" s="1668"/>
      <c r="FOB42" s="1668"/>
      <c r="FOC42" s="1668"/>
      <c r="FOD42" s="1668"/>
      <c r="FOE42" s="1668"/>
      <c r="FOF42" s="1668"/>
      <c r="FOG42" s="1668"/>
      <c r="FOH42" s="1668"/>
      <c r="FOI42" s="1668"/>
      <c r="FOJ42" s="1668"/>
      <c r="FOK42" s="1668"/>
      <c r="FOL42" s="1668"/>
      <c r="FOM42" s="1668"/>
      <c r="FON42" s="1668"/>
      <c r="FOO42" s="1668"/>
      <c r="FOP42" s="1668"/>
      <c r="FOQ42" s="1668"/>
      <c r="FOR42" s="1668"/>
      <c r="FOS42" s="1668"/>
      <c r="FOT42" s="1668"/>
      <c r="FOU42" s="1668"/>
      <c r="FOV42" s="1668"/>
      <c r="FOW42" s="1668"/>
      <c r="FOX42" s="1668"/>
      <c r="FOY42" s="1668"/>
      <c r="FOZ42" s="1668"/>
      <c r="FPA42" s="1668"/>
      <c r="FPB42" s="1668"/>
      <c r="FPC42" s="1668"/>
      <c r="FPD42" s="1668"/>
      <c r="FPE42" s="1668"/>
      <c r="FPF42" s="1668"/>
      <c r="FPG42" s="1668"/>
      <c r="FPH42" s="1668"/>
      <c r="FPI42" s="1668"/>
      <c r="FPJ42" s="1668"/>
      <c r="FPK42" s="1668"/>
      <c r="FPL42" s="1668"/>
      <c r="FPM42" s="1668"/>
      <c r="FPN42" s="1668"/>
      <c r="FPO42" s="1668"/>
      <c r="FPP42" s="1668"/>
      <c r="FPQ42" s="1668"/>
      <c r="FPR42" s="1668"/>
      <c r="FPS42" s="1668"/>
      <c r="FPT42" s="1668"/>
      <c r="FPU42" s="1668"/>
      <c r="FPV42" s="1668"/>
      <c r="FPW42" s="1668"/>
      <c r="FPX42" s="1668"/>
      <c r="FPY42" s="1668"/>
      <c r="FPZ42" s="1668"/>
      <c r="FQA42" s="1668"/>
      <c r="FQB42" s="1668"/>
      <c r="FQC42" s="1668"/>
      <c r="FQD42" s="1668"/>
      <c r="FQE42" s="1668"/>
      <c r="FQF42" s="1668"/>
      <c r="FQG42" s="1668"/>
      <c r="FQH42" s="1668"/>
      <c r="FQI42" s="1668"/>
      <c r="FQJ42" s="1668"/>
      <c r="FQK42" s="1668"/>
      <c r="FQL42" s="1668"/>
      <c r="FQM42" s="1668"/>
      <c r="FQN42" s="1668"/>
      <c r="FQO42" s="1668"/>
      <c r="FQP42" s="1668"/>
      <c r="FQQ42" s="1668"/>
      <c r="FQR42" s="1668"/>
      <c r="FQS42" s="1668"/>
      <c r="FQT42" s="1668"/>
      <c r="FQU42" s="1668"/>
      <c r="FQV42" s="1668"/>
      <c r="FQW42" s="1668"/>
      <c r="FQX42" s="1668"/>
      <c r="FQY42" s="1668"/>
      <c r="FQZ42" s="1668"/>
      <c r="FRA42" s="1668"/>
      <c r="FRB42" s="1668"/>
      <c r="FRC42" s="1668"/>
      <c r="FRD42" s="1668"/>
      <c r="FRE42" s="1668"/>
      <c r="FRF42" s="1668"/>
      <c r="FRG42" s="1668"/>
      <c r="FRH42" s="1668"/>
      <c r="FRI42" s="1668"/>
      <c r="FRJ42" s="1668"/>
      <c r="FRK42" s="1668"/>
      <c r="FRL42" s="1668"/>
      <c r="FRM42" s="1668"/>
      <c r="FRN42" s="1668"/>
      <c r="FRO42" s="1668"/>
      <c r="FRP42" s="1668"/>
      <c r="FRQ42" s="1668"/>
      <c r="FRR42" s="1668"/>
      <c r="FRS42" s="1668"/>
      <c r="FRT42" s="1668"/>
      <c r="FRU42" s="1668"/>
      <c r="FRV42" s="1668"/>
      <c r="FRW42" s="1668"/>
      <c r="FRX42" s="1668"/>
      <c r="FRY42" s="1668"/>
      <c r="FRZ42" s="1668"/>
      <c r="FSA42" s="1668"/>
      <c r="FSB42" s="1668"/>
      <c r="FSC42" s="1668"/>
      <c r="FSD42" s="1668"/>
      <c r="FSE42" s="1668"/>
      <c r="FSF42" s="1668"/>
      <c r="FSG42" s="1668"/>
      <c r="FSH42" s="1668"/>
      <c r="FSI42" s="1668"/>
      <c r="FSJ42" s="1668"/>
      <c r="FSK42" s="1668"/>
      <c r="FSL42" s="1668"/>
      <c r="FSM42" s="1668"/>
      <c r="FSN42" s="1668"/>
      <c r="FSO42" s="1668"/>
      <c r="FSP42" s="1668"/>
      <c r="FSQ42" s="1668"/>
      <c r="FSR42" s="1668"/>
      <c r="FSS42" s="1668"/>
      <c r="FST42" s="1668"/>
      <c r="FSU42" s="1668"/>
      <c r="FSV42" s="1668"/>
      <c r="FSW42" s="1668"/>
      <c r="FSX42" s="1668"/>
      <c r="FSY42" s="1668"/>
      <c r="FSZ42" s="1668"/>
      <c r="FTA42" s="1668"/>
      <c r="FTB42" s="1668"/>
      <c r="FTC42" s="1668"/>
      <c r="FTD42" s="1668"/>
      <c r="FTE42" s="1668"/>
      <c r="FTF42" s="1668"/>
      <c r="FTG42" s="1668"/>
      <c r="FTH42" s="1668"/>
      <c r="FTI42" s="1668"/>
      <c r="FTJ42" s="1668"/>
      <c r="FTK42" s="1668"/>
      <c r="FTL42" s="1668"/>
      <c r="FTM42" s="1668"/>
      <c r="FTN42" s="1668"/>
      <c r="FTO42" s="1668"/>
      <c r="FTP42" s="1668"/>
      <c r="FTQ42" s="1668"/>
      <c r="FTR42" s="1668"/>
      <c r="FTS42" s="1668"/>
      <c r="FTT42" s="1668"/>
      <c r="FTU42" s="1668"/>
      <c r="FTV42" s="1668"/>
      <c r="FTW42" s="1668"/>
      <c r="FTX42" s="1668"/>
      <c r="FTY42" s="1668"/>
      <c r="FTZ42" s="1668"/>
      <c r="FUA42" s="1668"/>
      <c r="FUB42" s="1668"/>
      <c r="FUC42" s="1668"/>
      <c r="FUD42" s="1668"/>
      <c r="FUE42" s="1668"/>
      <c r="FUF42" s="1668"/>
      <c r="FUG42" s="1668"/>
      <c r="FUH42" s="1668"/>
      <c r="FUI42" s="1668"/>
      <c r="FUJ42" s="1668"/>
      <c r="FUK42" s="1668"/>
      <c r="FUL42" s="1668"/>
      <c r="FUM42" s="1668"/>
      <c r="FUN42" s="1668"/>
      <c r="FUO42" s="1668"/>
      <c r="FUP42" s="1668"/>
      <c r="FUQ42" s="1668"/>
      <c r="FUR42" s="1668"/>
      <c r="FUS42" s="1668"/>
      <c r="FUT42" s="1668"/>
      <c r="FUU42" s="1668"/>
      <c r="FUV42" s="1668"/>
      <c r="FUW42" s="1668"/>
      <c r="FUX42" s="1668"/>
      <c r="FUY42" s="1668"/>
      <c r="FUZ42" s="1668"/>
      <c r="FVA42" s="1668"/>
      <c r="FVB42" s="1668"/>
      <c r="FVC42" s="1668"/>
      <c r="FVD42" s="1668"/>
      <c r="FVE42" s="1668"/>
      <c r="FVF42" s="1668"/>
      <c r="FVG42" s="1668"/>
      <c r="FVH42" s="1668"/>
      <c r="FVI42" s="1668"/>
      <c r="FVJ42" s="1668"/>
      <c r="FVK42" s="1668"/>
      <c r="FVL42" s="1668"/>
      <c r="FVM42" s="1668"/>
      <c r="FVN42" s="1668"/>
      <c r="FVO42" s="1668"/>
      <c r="FVP42" s="1668"/>
      <c r="FVQ42" s="1668"/>
      <c r="FVR42" s="1668"/>
      <c r="FVS42" s="1668"/>
      <c r="FVT42" s="1668"/>
      <c r="FVU42" s="1668"/>
      <c r="FVV42" s="1668"/>
      <c r="FVW42" s="1668"/>
      <c r="FVX42" s="1668"/>
      <c r="FVY42" s="1668"/>
      <c r="FVZ42" s="1668"/>
      <c r="FWA42" s="1668"/>
      <c r="FWB42" s="1668"/>
      <c r="FWC42" s="1668"/>
      <c r="FWD42" s="1668"/>
      <c r="FWE42" s="1668"/>
      <c r="FWF42" s="1668"/>
      <c r="FWG42" s="1668"/>
      <c r="FWH42" s="1668"/>
      <c r="FWI42" s="1668"/>
      <c r="FWJ42" s="1668"/>
      <c r="FWK42" s="1668"/>
      <c r="FWL42" s="1668"/>
      <c r="FWM42" s="1668"/>
      <c r="FWN42" s="1668"/>
      <c r="FWO42" s="1668"/>
      <c r="FWP42" s="1668"/>
      <c r="FWQ42" s="1668"/>
      <c r="FWR42" s="1668"/>
      <c r="FWS42" s="1668"/>
      <c r="FWT42" s="1668"/>
      <c r="FWU42" s="1668"/>
      <c r="FWV42" s="1668"/>
      <c r="FWW42" s="1668"/>
      <c r="FWX42" s="1668"/>
      <c r="FWY42" s="1668"/>
      <c r="FWZ42" s="1668"/>
      <c r="FXA42" s="1668"/>
      <c r="FXB42" s="1668"/>
      <c r="FXC42" s="1668"/>
      <c r="FXD42" s="1668"/>
      <c r="FXE42" s="1668"/>
      <c r="FXF42" s="1668"/>
      <c r="FXG42" s="1668"/>
      <c r="FXH42" s="1668"/>
      <c r="FXI42" s="1668"/>
      <c r="FXJ42" s="1668"/>
      <c r="FXK42" s="1668"/>
      <c r="FXL42" s="1668"/>
      <c r="FXM42" s="1668"/>
      <c r="FXN42" s="1668"/>
      <c r="FXO42" s="1668"/>
      <c r="FXP42" s="1668"/>
      <c r="FXQ42" s="1668"/>
      <c r="FXR42" s="1668"/>
      <c r="FXS42" s="1668"/>
      <c r="FXT42" s="1668"/>
      <c r="FXU42" s="1668"/>
      <c r="FXV42" s="1668"/>
      <c r="FXW42" s="1668"/>
      <c r="FXX42" s="1668"/>
      <c r="FXY42" s="1668"/>
      <c r="FXZ42" s="1668"/>
      <c r="FYA42" s="1668"/>
      <c r="FYB42" s="1668"/>
      <c r="FYC42" s="1668"/>
      <c r="FYD42" s="1668"/>
      <c r="FYE42" s="1668"/>
      <c r="FYF42" s="1668"/>
      <c r="FYG42" s="1668"/>
      <c r="FYH42" s="1668"/>
      <c r="FYI42" s="1668"/>
      <c r="FYJ42" s="1668"/>
      <c r="FYK42" s="1668"/>
      <c r="FYL42" s="1668"/>
      <c r="FYM42" s="1668"/>
      <c r="FYN42" s="1668"/>
      <c r="FYO42" s="1668"/>
      <c r="FYP42" s="1668"/>
      <c r="FYQ42" s="1668"/>
      <c r="FYR42" s="1668"/>
      <c r="FYS42" s="1668"/>
      <c r="FYT42" s="1668"/>
      <c r="FYU42" s="1668"/>
      <c r="FYV42" s="1668"/>
      <c r="FYW42" s="1668"/>
      <c r="FYX42" s="1668"/>
      <c r="FYY42" s="1668"/>
      <c r="FYZ42" s="1668"/>
      <c r="FZA42" s="1668"/>
      <c r="FZB42" s="1668"/>
      <c r="FZC42" s="1668"/>
      <c r="FZD42" s="1668"/>
      <c r="FZE42" s="1668"/>
      <c r="FZF42" s="1668"/>
      <c r="FZG42" s="1668"/>
      <c r="FZH42" s="1668"/>
      <c r="FZI42" s="1668"/>
      <c r="FZJ42" s="1668"/>
      <c r="FZK42" s="1668"/>
      <c r="FZL42" s="1668"/>
      <c r="FZM42" s="1668"/>
      <c r="FZN42" s="1668"/>
      <c r="FZO42" s="1668"/>
      <c r="FZP42" s="1668"/>
      <c r="FZQ42" s="1668"/>
      <c r="FZR42" s="1668"/>
      <c r="FZS42" s="1668"/>
      <c r="FZT42" s="1668"/>
      <c r="FZU42" s="1668"/>
      <c r="FZV42" s="1668"/>
      <c r="FZW42" s="1668"/>
      <c r="FZX42" s="1668"/>
      <c r="FZY42" s="1668"/>
      <c r="FZZ42" s="1668"/>
      <c r="GAA42" s="1668"/>
      <c r="GAB42" s="1668"/>
      <c r="GAC42" s="1668"/>
      <c r="GAD42" s="1668"/>
      <c r="GAE42" s="1668"/>
      <c r="GAF42" s="1668"/>
      <c r="GAG42" s="1668"/>
      <c r="GAH42" s="1668"/>
      <c r="GAI42" s="1668"/>
      <c r="GAJ42" s="1668"/>
      <c r="GAK42" s="1668"/>
      <c r="GAL42" s="1668"/>
      <c r="GAM42" s="1668"/>
      <c r="GAN42" s="1668"/>
      <c r="GAO42" s="1668"/>
      <c r="GAP42" s="1668"/>
      <c r="GAQ42" s="1668"/>
      <c r="GAR42" s="1668"/>
      <c r="GAS42" s="1668"/>
      <c r="GAT42" s="1668"/>
      <c r="GAU42" s="1668"/>
      <c r="GAV42" s="1668"/>
      <c r="GAW42" s="1668"/>
      <c r="GAX42" s="1668"/>
      <c r="GAY42" s="1668"/>
      <c r="GAZ42" s="1668"/>
      <c r="GBA42" s="1668"/>
      <c r="GBB42" s="1668"/>
      <c r="GBC42" s="1668"/>
      <c r="GBD42" s="1668"/>
      <c r="GBE42" s="1668"/>
      <c r="GBF42" s="1668"/>
      <c r="GBG42" s="1668"/>
      <c r="GBH42" s="1668"/>
      <c r="GBI42" s="1668"/>
      <c r="GBJ42" s="1668"/>
      <c r="GBK42" s="1668"/>
      <c r="GBL42" s="1668"/>
      <c r="GBM42" s="1668"/>
      <c r="GBN42" s="1668"/>
      <c r="GBO42" s="1668"/>
      <c r="GBP42" s="1668"/>
      <c r="GBQ42" s="1668"/>
      <c r="GBR42" s="1668"/>
      <c r="GBS42" s="1668"/>
      <c r="GBT42" s="1668"/>
      <c r="GBU42" s="1668"/>
      <c r="GBV42" s="1668"/>
      <c r="GBW42" s="1668"/>
      <c r="GBX42" s="1668"/>
      <c r="GBY42" s="1668"/>
      <c r="GBZ42" s="1668"/>
      <c r="GCA42" s="1668"/>
      <c r="GCB42" s="1668"/>
      <c r="GCC42" s="1668"/>
      <c r="GCD42" s="1668"/>
      <c r="GCE42" s="1668"/>
      <c r="GCF42" s="1668"/>
      <c r="GCG42" s="1668"/>
      <c r="GCH42" s="1668"/>
      <c r="GCI42" s="1668"/>
      <c r="GCJ42" s="1668"/>
      <c r="GCK42" s="1668"/>
      <c r="GCL42" s="1668"/>
      <c r="GCM42" s="1668"/>
      <c r="GCN42" s="1668"/>
      <c r="GCO42" s="1668"/>
      <c r="GCP42" s="1668"/>
      <c r="GCQ42" s="1668"/>
      <c r="GCR42" s="1668"/>
      <c r="GCS42" s="1668"/>
      <c r="GCT42" s="1668"/>
      <c r="GCU42" s="1668"/>
      <c r="GCV42" s="1668"/>
      <c r="GCW42" s="1668"/>
      <c r="GCX42" s="1668"/>
      <c r="GCY42" s="1668"/>
      <c r="GCZ42" s="1668"/>
      <c r="GDA42" s="1668"/>
      <c r="GDB42" s="1668"/>
      <c r="GDC42" s="1668"/>
      <c r="GDD42" s="1668"/>
      <c r="GDE42" s="1668"/>
      <c r="GDF42" s="1668"/>
      <c r="GDG42" s="1668"/>
      <c r="GDH42" s="1668"/>
      <c r="GDI42" s="1668"/>
      <c r="GDJ42" s="1668"/>
      <c r="GDK42" s="1668"/>
      <c r="GDL42" s="1668"/>
      <c r="GDM42" s="1668"/>
      <c r="GDN42" s="1668"/>
      <c r="GDO42" s="1668"/>
      <c r="GDP42" s="1668"/>
      <c r="GDQ42" s="1668"/>
      <c r="GDR42" s="1668"/>
      <c r="GDS42" s="1668"/>
      <c r="GDT42" s="1668"/>
      <c r="GDU42" s="1668"/>
      <c r="GDV42" s="1668"/>
      <c r="GDW42" s="1668"/>
      <c r="GDX42" s="1668"/>
      <c r="GDY42" s="1668"/>
      <c r="GDZ42" s="1668"/>
      <c r="GEA42" s="1668"/>
      <c r="GEB42" s="1668"/>
      <c r="GEC42" s="1668"/>
      <c r="GED42" s="1668"/>
      <c r="GEE42" s="1668"/>
      <c r="GEF42" s="1668"/>
      <c r="GEG42" s="1668"/>
      <c r="GEH42" s="1668"/>
      <c r="GEI42" s="1668"/>
      <c r="GEJ42" s="1668"/>
      <c r="GEK42" s="1668"/>
      <c r="GEL42" s="1668"/>
      <c r="GEM42" s="1668"/>
      <c r="GEN42" s="1668"/>
      <c r="GEO42" s="1668"/>
      <c r="GEP42" s="1668"/>
      <c r="GEQ42" s="1668"/>
      <c r="GER42" s="1668"/>
      <c r="GES42" s="1668"/>
      <c r="GET42" s="1668"/>
      <c r="GEU42" s="1668"/>
      <c r="GEV42" s="1668"/>
      <c r="GEW42" s="1668"/>
      <c r="GEX42" s="1668"/>
      <c r="GEY42" s="1668"/>
      <c r="GEZ42" s="1668"/>
      <c r="GFA42" s="1668"/>
      <c r="GFB42" s="1668"/>
      <c r="GFC42" s="1668"/>
      <c r="GFD42" s="1668"/>
      <c r="GFE42" s="1668"/>
      <c r="GFF42" s="1668"/>
      <c r="GFG42" s="1668"/>
      <c r="GFH42" s="1668"/>
      <c r="GFI42" s="1668"/>
      <c r="GFJ42" s="1668"/>
      <c r="GFK42" s="1668"/>
      <c r="GFL42" s="1668"/>
      <c r="GFM42" s="1668"/>
      <c r="GFN42" s="1668"/>
      <c r="GFO42" s="1668"/>
      <c r="GFP42" s="1668"/>
      <c r="GFQ42" s="1668"/>
      <c r="GFR42" s="1668"/>
      <c r="GFS42" s="1668"/>
      <c r="GFT42" s="1668"/>
      <c r="GFU42" s="1668"/>
      <c r="GFV42" s="1668"/>
      <c r="GFW42" s="1668"/>
      <c r="GFX42" s="1668"/>
      <c r="GFY42" s="1668"/>
      <c r="GFZ42" s="1668"/>
      <c r="GGA42" s="1668"/>
      <c r="GGB42" s="1668"/>
      <c r="GGC42" s="1668"/>
      <c r="GGD42" s="1668"/>
      <c r="GGE42" s="1668"/>
      <c r="GGF42" s="1668"/>
      <c r="GGG42" s="1668"/>
      <c r="GGH42" s="1668"/>
      <c r="GGI42" s="1668"/>
      <c r="GGJ42" s="1668"/>
      <c r="GGK42" s="1668"/>
      <c r="GGL42" s="1668"/>
      <c r="GGM42" s="1668"/>
      <c r="GGN42" s="1668"/>
      <c r="GGO42" s="1668"/>
      <c r="GGP42" s="1668"/>
      <c r="GGQ42" s="1668"/>
      <c r="GGR42" s="1668"/>
      <c r="GGS42" s="1668"/>
      <c r="GGT42" s="1668"/>
      <c r="GGU42" s="1668"/>
      <c r="GGV42" s="1668"/>
      <c r="GGW42" s="1668"/>
      <c r="GGX42" s="1668"/>
      <c r="GGY42" s="1668"/>
      <c r="GGZ42" s="1668"/>
      <c r="GHA42" s="1668"/>
      <c r="GHB42" s="1668"/>
      <c r="GHC42" s="1668"/>
      <c r="GHD42" s="1668"/>
      <c r="GHE42" s="1668"/>
      <c r="GHF42" s="1668"/>
      <c r="GHG42" s="1668"/>
      <c r="GHH42" s="1668"/>
      <c r="GHI42" s="1668"/>
      <c r="GHJ42" s="1668"/>
      <c r="GHK42" s="1668"/>
      <c r="GHL42" s="1668"/>
      <c r="GHM42" s="1668"/>
      <c r="GHN42" s="1668"/>
      <c r="GHO42" s="1668"/>
      <c r="GHP42" s="1668"/>
      <c r="GHQ42" s="1668"/>
      <c r="GHR42" s="1668"/>
      <c r="GHS42" s="1668"/>
      <c r="GHT42" s="1668"/>
      <c r="GHU42" s="1668"/>
      <c r="GHV42" s="1668"/>
      <c r="GHW42" s="1668"/>
      <c r="GHX42" s="1668"/>
      <c r="GHY42" s="1668"/>
      <c r="GHZ42" s="1668"/>
      <c r="GIA42" s="1668"/>
      <c r="GIB42" s="1668"/>
      <c r="GIC42" s="1668"/>
      <c r="GID42" s="1668"/>
      <c r="GIE42" s="1668"/>
      <c r="GIF42" s="1668"/>
      <c r="GIG42" s="1668"/>
      <c r="GIH42" s="1668"/>
      <c r="GII42" s="1668"/>
      <c r="GIJ42" s="1668"/>
      <c r="GIK42" s="1668"/>
      <c r="GIL42" s="1668"/>
      <c r="GIM42" s="1668"/>
      <c r="GIN42" s="1668"/>
      <c r="GIO42" s="1668"/>
      <c r="GIP42" s="1668"/>
      <c r="GIQ42" s="1668"/>
      <c r="GIR42" s="1668"/>
      <c r="GIS42" s="1668"/>
      <c r="GIT42" s="1668"/>
      <c r="GIU42" s="1668"/>
      <c r="GIV42" s="1668"/>
      <c r="GIW42" s="1668"/>
      <c r="GIX42" s="1668"/>
      <c r="GIY42" s="1668"/>
      <c r="GIZ42" s="1668"/>
      <c r="GJA42" s="1668"/>
      <c r="GJB42" s="1668"/>
      <c r="GJC42" s="1668"/>
      <c r="GJD42" s="1668"/>
      <c r="GJE42" s="1668"/>
      <c r="GJF42" s="1668"/>
      <c r="GJG42" s="1668"/>
      <c r="GJH42" s="1668"/>
      <c r="GJI42" s="1668"/>
      <c r="GJJ42" s="1668"/>
      <c r="GJK42" s="1668"/>
      <c r="GJL42" s="1668"/>
      <c r="GJM42" s="1668"/>
      <c r="GJN42" s="1668"/>
      <c r="GJO42" s="1668"/>
      <c r="GJP42" s="1668"/>
      <c r="GJQ42" s="1668"/>
      <c r="GJR42" s="1668"/>
      <c r="GJS42" s="1668"/>
      <c r="GJT42" s="1668"/>
      <c r="GJU42" s="1668"/>
      <c r="GJV42" s="1668"/>
      <c r="GJW42" s="1668"/>
      <c r="GJX42" s="1668"/>
      <c r="GJY42" s="1668"/>
      <c r="GJZ42" s="1668"/>
      <c r="GKA42" s="1668"/>
      <c r="GKB42" s="1668"/>
      <c r="GKC42" s="1668"/>
      <c r="GKD42" s="1668"/>
      <c r="GKE42" s="1668"/>
      <c r="GKF42" s="1668"/>
      <c r="GKG42" s="1668"/>
      <c r="GKH42" s="1668"/>
      <c r="GKI42" s="1668"/>
      <c r="GKJ42" s="1668"/>
      <c r="GKK42" s="1668"/>
      <c r="GKL42" s="1668"/>
      <c r="GKM42" s="1668"/>
      <c r="GKN42" s="1668"/>
      <c r="GKO42" s="1668"/>
      <c r="GKP42" s="1668"/>
      <c r="GKQ42" s="1668"/>
      <c r="GKR42" s="1668"/>
      <c r="GKS42" s="1668"/>
      <c r="GKT42" s="1668"/>
      <c r="GKU42" s="1668"/>
      <c r="GKV42" s="1668"/>
      <c r="GKW42" s="1668"/>
      <c r="GKX42" s="1668"/>
      <c r="GKY42" s="1668"/>
      <c r="GKZ42" s="1668"/>
      <c r="GLA42" s="1668"/>
      <c r="GLB42" s="1668"/>
      <c r="GLC42" s="1668"/>
      <c r="GLD42" s="1668"/>
      <c r="GLE42" s="1668"/>
      <c r="GLF42" s="1668"/>
      <c r="GLG42" s="1668"/>
      <c r="GLH42" s="1668"/>
      <c r="GLI42" s="1668"/>
      <c r="GLJ42" s="1668"/>
      <c r="GLK42" s="1668"/>
      <c r="GLL42" s="1668"/>
      <c r="GLM42" s="1668"/>
      <c r="GLN42" s="1668"/>
      <c r="GLO42" s="1668"/>
      <c r="GLP42" s="1668"/>
      <c r="GLQ42" s="1668"/>
      <c r="GLR42" s="1668"/>
      <c r="GLS42" s="1668"/>
      <c r="GLT42" s="1668"/>
      <c r="GLU42" s="1668"/>
      <c r="GLV42" s="1668"/>
      <c r="GLW42" s="1668"/>
      <c r="GLX42" s="1668"/>
      <c r="GLY42" s="1668"/>
      <c r="GLZ42" s="1668"/>
      <c r="GMA42" s="1668"/>
      <c r="GMB42" s="1668"/>
      <c r="GMC42" s="1668"/>
      <c r="GMD42" s="1668"/>
      <c r="GME42" s="1668"/>
      <c r="GMF42" s="1668"/>
      <c r="GMG42" s="1668"/>
      <c r="GMH42" s="1668"/>
      <c r="GMI42" s="1668"/>
      <c r="GMJ42" s="1668"/>
      <c r="GMK42" s="1668"/>
      <c r="GML42" s="1668"/>
      <c r="GMM42" s="1668"/>
      <c r="GMN42" s="1668"/>
      <c r="GMO42" s="1668"/>
      <c r="GMP42" s="1668"/>
      <c r="GMQ42" s="1668"/>
      <c r="GMR42" s="1668"/>
      <c r="GMS42" s="1668"/>
      <c r="GMT42" s="1668"/>
      <c r="GMU42" s="1668"/>
      <c r="GMV42" s="1668"/>
      <c r="GMW42" s="1668"/>
      <c r="GMX42" s="1668"/>
      <c r="GMY42" s="1668"/>
      <c r="GMZ42" s="1668"/>
      <c r="GNA42" s="1668"/>
      <c r="GNB42" s="1668"/>
      <c r="GNC42" s="1668"/>
      <c r="GND42" s="1668"/>
      <c r="GNE42" s="1668"/>
      <c r="GNF42" s="1668"/>
      <c r="GNG42" s="1668"/>
      <c r="GNH42" s="1668"/>
      <c r="GNI42" s="1668"/>
      <c r="GNJ42" s="1668"/>
      <c r="GNK42" s="1668"/>
      <c r="GNL42" s="1668"/>
      <c r="GNM42" s="1668"/>
      <c r="GNN42" s="1668"/>
      <c r="GNO42" s="1668"/>
      <c r="GNP42" s="1668"/>
      <c r="GNQ42" s="1668"/>
      <c r="GNR42" s="1668"/>
      <c r="GNS42" s="1668"/>
      <c r="GNT42" s="1668"/>
      <c r="GNU42" s="1668"/>
      <c r="GNV42" s="1668"/>
      <c r="GNW42" s="1668"/>
      <c r="GNX42" s="1668"/>
      <c r="GNY42" s="1668"/>
      <c r="GNZ42" s="1668"/>
      <c r="GOA42" s="1668"/>
      <c r="GOB42" s="1668"/>
      <c r="GOC42" s="1668"/>
      <c r="GOD42" s="1668"/>
      <c r="GOE42" s="1668"/>
      <c r="GOF42" s="1668"/>
      <c r="GOG42" s="1668"/>
      <c r="GOH42" s="1668"/>
      <c r="GOI42" s="1668"/>
      <c r="GOJ42" s="1668"/>
      <c r="GOK42" s="1668"/>
      <c r="GOL42" s="1668"/>
      <c r="GOM42" s="1668"/>
      <c r="GON42" s="1668"/>
      <c r="GOO42" s="1668"/>
      <c r="GOP42" s="1668"/>
      <c r="GOQ42" s="1668"/>
      <c r="GOR42" s="1668"/>
      <c r="GOS42" s="1668"/>
      <c r="GOT42" s="1668"/>
      <c r="GOU42" s="1668"/>
      <c r="GOV42" s="1668"/>
      <c r="GOW42" s="1668"/>
      <c r="GOX42" s="1668"/>
      <c r="GOY42" s="1668"/>
      <c r="GOZ42" s="1668"/>
      <c r="GPA42" s="1668"/>
      <c r="GPB42" s="1668"/>
      <c r="GPC42" s="1668"/>
      <c r="GPD42" s="1668"/>
      <c r="GPE42" s="1668"/>
      <c r="GPF42" s="1668"/>
      <c r="GPG42" s="1668"/>
      <c r="GPH42" s="1668"/>
      <c r="GPI42" s="1668"/>
      <c r="GPJ42" s="1668"/>
      <c r="GPK42" s="1668"/>
      <c r="GPL42" s="1668"/>
      <c r="GPM42" s="1668"/>
      <c r="GPN42" s="1668"/>
      <c r="GPO42" s="1668"/>
      <c r="GPP42" s="1668"/>
      <c r="GPQ42" s="1668"/>
      <c r="GPR42" s="1668"/>
      <c r="GPS42" s="1668"/>
      <c r="GPT42" s="1668"/>
      <c r="GPU42" s="1668"/>
      <c r="GPV42" s="1668"/>
      <c r="GPW42" s="1668"/>
      <c r="GPX42" s="1668"/>
      <c r="GPY42" s="1668"/>
      <c r="GPZ42" s="1668"/>
      <c r="GQA42" s="1668"/>
      <c r="GQB42" s="1668"/>
      <c r="GQC42" s="1668"/>
      <c r="GQD42" s="1668"/>
      <c r="GQE42" s="1668"/>
      <c r="GQF42" s="1668"/>
      <c r="GQG42" s="1668"/>
      <c r="GQH42" s="1668"/>
      <c r="GQI42" s="1668"/>
      <c r="GQJ42" s="1668"/>
      <c r="GQK42" s="1668"/>
      <c r="GQL42" s="1668"/>
      <c r="GQM42" s="1668"/>
      <c r="GQN42" s="1668"/>
      <c r="GQO42" s="1668"/>
      <c r="GQP42" s="1668"/>
      <c r="GQQ42" s="1668"/>
      <c r="GQR42" s="1668"/>
      <c r="GQS42" s="1668"/>
      <c r="GQT42" s="1668"/>
      <c r="GQU42" s="1668"/>
      <c r="GQV42" s="1668"/>
      <c r="GQW42" s="1668"/>
      <c r="GQX42" s="1668"/>
      <c r="GQY42" s="1668"/>
      <c r="GQZ42" s="1668"/>
      <c r="GRA42" s="1668"/>
      <c r="GRB42" s="1668"/>
      <c r="GRC42" s="1668"/>
      <c r="GRD42" s="1668"/>
      <c r="GRE42" s="1668"/>
      <c r="GRF42" s="1668"/>
      <c r="GRG42" s="1668"/>
      <c r="GRH42" s="1668"/>
      <c r="GRI42" s="1668"/>
      <c r="GRJ42" s="1668"/>
      <c r="GRK42" s="1668"/>
      <c r="GRL42" s="1668"/>
      <c r="GRM42" s="1668"/>
      <c r="GRN42" s="1668"/>
      <c r="GRO42" s="1668"/>
      <c r="GRP42" s="1668"/>
      <c r="GRQ42" s="1668"/>
      <c r="GRR42" s="1668"/>
      <c r="GRS42" s="1668"/>
      <c r="GRT42" s="1668"/>
      <c r="GRU42" s="1668"/>
      <c r="GRV42" s="1668"/>
      <c r="GRW42" s="1668"/>
      <c r="GRX42" s="1668"/>
      <c r="GRY42" s="1668"/>
      <c r="GRZ42" s="1668"/>
      <c r="GSA42" s="1668"/>
      <c r="GSB42" s="1668"/>
      <c r="GSC42" s="1668"/>
      <c r="GSD42" s="1668"/>
      <c r="GSE42" s="1668"/>
      <c r="GSF42" s="1668"/>
      <c r="GSG42" s="1668"/>
      <c r="GSH42" s="1668"/>
      <c r="GSI42" s="1668"/>
      <c r="GSJ42" s="1668"/>
      <c r="GSK42" s="1668"/>
      <c r="GSL42" s="1668"/>
      <c r="GSM42" s="1668"/>
      <c r="GSN42" s="1668"/>
      <c r="GSO42" s="1668"/>
      <c r="GSP42" s="1668"/>
      <c r="GSQ42" s="1668"/>
      <c r="GSR42" s="1668"/>
      <c r="GSS42" s="1668"/>
      <c r="GST42" s="1668"/>
      <c r="GSU42" s="1668"/>
      <c r="GSV42" s="1668"/>
      <c r="GSW42" s="1668"/>
      <c r="GSX42" s="1668"/>
      <c r="GSY42" s="1668"/>
      <c r="GSZ42" s="1668"/>
      <c r="GTA42" s="1668"/>
      <c r="GTB42" s="1668"/>
      <c r="GTC42" s="1668"/>
      <c r="GTD42" s="1668"/>
      <c r="GTE42" s="1668"/>
      <c r="GTF42" s="1668"/>
      <c r="GTG42" s="1668"/>
      <c r="GTH42" s="1668"/>
      <c r="GTI42" s="1668"/>
      <c r="GTJ42" s="1668"/>
      <c r="GTK42" s="1668"/>
      <c r="GTL42" s="1668"/>
      <c r="GTM42" s="1668"/>
      <c r="GTN42" s="1668"/>
      <c r="GTO42" s="1668"/>
      <c r="GTP42" s="1668"/>
      <c r="GTQ42" s="1668"/>
      <c r="GTR42" s="1668"/>
      <c r="GTS42" s="1668"/>
      <c r="GTT42" s="1668"/>
      <c r="GTU42" s="1668"/>
      <c r="GTV42" s="1668"/>
      <c r="GTW42" s="1668"/>
      <c r="GTX42" s="1668"/>
      <c r="GTY42" s="1668"/>
      <c r="GTZ42" s="1668"/>
      <c r="GUA42" s="1668"/>
      <c r="GUB42" s="1668"/>
      <c r="GUC42" s="1668"/>
      <c r="GUD42" s="1668"/>
      <c r="GUE42" s="1668"/>
      <c r="GUF42" s="1668"/>
      <c r="GUG42" s="1668"/>
      <c r="GUH42" s="1668"/>
      <c r="GUI42" s="1668"/>
      <c r="GUJ42" s="1668"/>
      <c r="GUK42" s="1668"/>
      <c r="GUL42" s="1668"/>
      <c r="GUM42" s="1668"/>
      <c r="GUN42" s="1668"/>
      <c r="GUO42" s="1668"/>
      <c r="GUP42" s="1668"/>
      <c r="GUQ42" s="1668"/>
      <c r="GUR42" s="1668"/>
      <c r="GUS42" s="1668"/>
      <c r="GUT42" s="1668"/>
      <c r="GUU42" s="1668"/>
      <c r="GUV42" s="1668"/>
      <c r="GUW42" s="1668"/>
      <c r="GUX42" s="1668"/>
      <c r="GUY42" s="1668"/>
      <c r="GUZ42" s="1668"/>
      <c r="GVA42" s="1668"/>
      <c r="GVB42" s="1668"/>
      <c r="GVC42" s="1668"/>
      <c r="GVD42" s="1668"/>
      <c r="GVE42" s="1668"/>
      <c r="GVF42" s="1668"/>
      <c r="GVG42" s="1668"/>
      <c r="GVH42" s="1668"/>
      <c r="GVI42" s="1668"/>
      <c r="GVJ42" s="1668"/>
      <c r="GVK42" s="1668"/>
      <c r="GVL42" s="1668"/>
      <c r="GVM42" s="1668"/>
      <c r="GVN42" s="1668"/>
      <c r="GVO42" s="1668"/>
      <c r="GVP42" s="1668"/>
      <c r="GVQ42" s="1668"/>
      <c r="GVR42" s="1668"/>
      <c r="GVS42" s="1668"/>
      <c r="GVT42" s="1668"/>
      <c r="GVU42" s="1668"/>
      <c r="GVV42" s="1668"/>
      <c r="GVW42" s="1668"/>
      <c r="GVX42" s="1668"/>
      <c r="GVY42" s="1668"/>
      <c r="GVZ42" s="1668"/>
      <c r="GWA42" s="1668"/>
      <c r="GWB42" s="1668"/>
      <c r="GWC42" s="1668"/>
      <c r="GWD42" s="1668"/>
      <c r="GWE42" s="1668"/>
      <c r="GWF42" s="1668"/>
      <c r="GWG42" s="1668"/>
      <c r="GWH42" s="1668"/>
      <c r="GWI42" s="1668"/>
      <c r="GWJ42" s="1668"/>
      <c r="GWK42" s="1668"/>
      <c r="GWL42" s="1668"/>
      <c r="GWM42" s="1668"/>
      <c r="GWN42" s="1668"/>
      <c r="GWO42" s="1668"/>
      <c r="GWP42" s="1668"/>
      <c r="GWQ42" s="1668"/>
      <c r="GWR42" s="1668"/>
      <c r="GWS42" s="1668"/>
      <c r="GWT42" s="1668"/>
      <c r="GWU42" s="1668"/>
      <c r="GWV42" s="1668"/>
      <c r="GWW42" s="1668"/>
      <c r="GWX42" s="1668"/>
      <c r="GWY42" s="1668"/>
      <c r="GWZ42" s="1668"/>
      <c r="GXA42" s="1668"/>
      <c r="GXB42" s="1668"/>
      <c r="GXC42" s="1668"/>
      <c r="GXD42" s="1668"/>
      <c r="GXE42" s="1668"/>
      <c r="GXF42" s="1668"/>
      <c r="GXG42" s="1668"/>
      <c r="GXH42" s="1668"/>
      <c r="GXI42" s="1668"/>
      <c r="GXJ42" s="1668"/>
      <c r="GXK42" s="1668"/>
      <c r="GXL42" s="1668"/>
      <c r="GXM42" s="1668"/>
      <c r="GXN42" s="1668"/>
      <c r="GXO42" s="1668"/>
      <c r="GXP42" s="1668"/>
      <c r="GXQ42" s="1668"/>
      <c r="GXR42" s="1668"/>
      <c r="GXS42" s="1668"/>
      <c r="GXT42" s="1668"/>
      <c r="GXU42" s="1668"/>
      <c r="GXV42" s="1668"/>
      <c r="GXW42" s="1668"/>
      <c r="GXX42" s="1668"/>
      <c r="GXY42" s="1668"/>
      <c r="GXZ42" s="1668"/>
      <c r="GYA42" s="1668"/>
      <c r="GYB42" s="1668"/>
      <c r="GYC42" s="1668"/>
      <c r="GYD42" s="1668"/>
      <c r="GYE42" s="1668"/>
      <c r="GYF42" s="1668"/>
      <c r="GYG42" s="1668"/>
      <c r="GYH42" s="1668"/>
      <c r="GYI42" s="1668"/>
      <c r="GYJ42" s="1668"/>
      <c r="GYK42" s="1668"/>
      <c r="GYL42" s="1668"/>
      <c r="GYM42" s="1668"/>
      <c r="GYN42" s="1668"/>
      <c r="GYO42" s="1668"/>
      <c r="GYP42" s="1668"/>
      <c r="GYQ42" s="1668"/>
      <c r="GYR42" s="1668"/>
      <c r="GYS42" s="1668"/>
      <c r="GYT42" s="1668"/>
      <c r="GYU42" s="1668"/>
      <c r="GYV42" s="1668"/>
      <c r="GYW42" s="1668"/>
      <c r="GYX42" s="1668"/>
      <c r="GYY42" s="1668"/>
      <c r="GYZ42" s="1668"/>
      <c r="GZA42" s="1668"/>
      <c r="GZB42" s="1668"/>
      <c r="GZC42" s="1668"/>
      <c r="GZD42" s="1668"/>
      <c r="GZE42" s="1668"/>
      <c r="GZF42" s="1668"/>
      <c r="GZG42" s="1668"/>
      <c r="GZH42" s="1668"/>
      <c r="GZI42" s="1668"/>
      <c r="GZJ42" s="1668"/>
      <c r="GZK42" s="1668"/>
      <c r="GZL42" s="1668"/>
      <c r="GZM42" s="1668"/>
      <c r="GZN42" s="1668"/>
      <c r="GZO42" s="1668"/>
      <c r="GZP42" s="1668"/>
      <c r="GZQ42" s="1668"/>
      <c r="GZR42" s="1668"/>
      <c r="GZS42" s="1668"/>
      <c r="GZT42" s="1668"/>
      <c r="GZU42" s="1668"/>
      <c r="GZV42" s="1668"/>
      <c r="GZW42" s="1668"/>
      <c r="GZX42" s="1668"/>
      <c r="GZY42" s="1668"/>
      <c r="GZZ42" s="1668"/>
      <c r="HAA42" s="1668"/>
      <c r="HAB42" s="1668"/>
      <c r="HAC42" s="1668"/>
      <c r="HAD42" s="1668"/>
      <c r="HAE42" s="1668"/>
      <c r="HAF42" s="1668"/>
      <c r="HAG42" s="1668"/>
      <c r="HAH42" s="1668"/>
      <c r="HAI42" s="1668"/>
      <c r="HAJ42" s="1668"/>
      <c r="HAK42" s="1668"/>
      <c r="HAL42" s="1668"/>
      <c r="HAM42" s="1668"/>
      <c r="HAN42" s="1668"/>
      <c r="HAO42" s="1668"/>
      <c r="HAP42" s="1668"/>
      <c r="HAQ42" s="1668"/>
      <c r="HAR42" s="1668"/>
      <c r="HAS42" s="1668"/>
      <c r="HAT42" s="1668"/>
      <c r="HAU42" s="1668"/>
      <c r="HAV42" s="1668"/>
      <c r="HAW42" s="1668"/>
      <c r="HAX42" s="1668"/>
      <c r="HAY42" s="1668"/>
      <c r="HAZ42" s="1668"/>
      <c r="HBA42" s="1668"/>
      <c r="HBB42" s="1668"/>
      <c r="HBC42" s="1668"/>
      <c r="HBD42" s="1668"/>
      <c r="HBE42" s="1668"/>
      <c r="HBF42" s="1668"/>
      <c r="HBG42" s="1668"/>
      <c r="HBH42" s="1668"/>
      <c r="HBI42" s="1668"/>
      <c r="HBJ42" s="1668"/>
      <c r="HBK42" s="1668"/>
      <c r="HBL42" s="1668"/>
      <c r="HBM42" s="1668"/>
      <c r="HBN42" s="1668"/>
      <c r="HBO42" s="1668"/>
      <c r="HBP42" s="1668"/>
      <c r="HBQ42" s="1668"/>
      <c r="HBR42" s="1668"/>
      <c r="HBS42" s="1668"/>
      <c r="HBT42" s="1668"/>
      <c r="HBU42" s="1668"/>
      <c r="HBV42" s="1668"/>
      <c r="HBW42" s="1668"/>
      <c r="HBX42" s="1668"/>
      <c r="HBY42" s="1668"/>
      <c r="HBZ42" s="1668"/>
      <c r="HCA42" s="1668"/>
      <c r="HCB42" s="1668"/>
      <c r="HCC42" s="1668"/>
      <c r="HCD42" s="1668"/>
      <c r="HCE42" s="1668"/>
      <c r="HCF42" s="1668"/>
      <c r="HCG42" s="1668"/>
      <c r="HCH42" s="1668"/>
      <c r="HCI42" s="1668"/>
      <c r="HCJ42" s="1668"/>
      <c r="HCK42" s="1668"/>
      <c r="HCL42" s="1668"/>
      <c r="HCM42" s="1668"/>
      <c r="HCN42" s="1668"/>
      <c r="HCO42" s="1668"/>
      <c r="HCP42" s="1668"/>
      <c r="HCQ42" s="1668"/>
      <c r="HCR42" s="1668"/>
      <c r="HCS42" s="1668"/>
      <c r="HCT42" s="1668"/>
      <c r="HCU42" s="1668"/>
      <c r="HCV42" s="1668"/>
      <c r="HCW42" s="1668"/>
      <c r="HCX42" s="1668"/>
      <c r="HCY42" s="1668"/>
      <c r="HCZ42" s="1668"/>
      <c r="HDA42" s="1668"/>
      <c r="HDB42" s="1668"/>
      <c r="HDC42" s="1668"/>
      <c r="HDD42" s="1668"/>
      <c r="HDE42" s="1668"/>
      <c r="HDF42" s="1668"/>
      <c r="HDG42" s="1668"/>
      <c r="HDH42" s="1668"/>
      <c r="HDI42" s="1668"/>
      <c r="HDJ42" s="1668"/>
      <c r="HDK42" s="1668"/>
      <c r="HDL42" s="1668"/>
      <c r="HDM42" s="1668"/>
      <c r="HDN42" s="1668"/>
      <c r="HDO42" s="1668"/>
      <c r="HDP42" s="1668"/>
      <c r="HDQ42" s="1668"/>
      <c r="HDR42" s="1668"/>
      <c r="HDS42" s="1668"/>
      <c r="HDT42" s="1668"/>
      <c r="HDU42" s="1668"/>
      <c r="HDV42" s="1668"/>
      <c r="HDW42" s="1668"/>
      <c r="HDX42" s="1668"/>
      <c r="HDY42" s="1668"/>
      <c r="HDZ42" s="1668"/>
      <c r="HEA42" s="1668"/>
      <c r="HEB42" s="1668"/>
      <c r="HEC42" s="1668"/>
      <c r="HED42" s="1668"/>
      <c r="HEE42" s="1668"/>
      <c r="HEF42" s="1668"/>
      <c r="HEG42" s="1668"/>
      <c r="HEH42" s="1668"/>
      <c r="HEI42" s="1668"/>
      <c r="HEJ42" s="1668"/>
      <c r="HEK42" s="1668"/>
      <c r="HEL42" s="1668"/>
      <c r="HEM42" s="1668"/>
      <c r="HEN42" s="1668"/>
      <c r="HEO42" s="1668"/>
      <c r="HEP42" s="1668"/>
      <c r="HEQ42" s="1668"/>
      <c r="HER42" s="1668"/>
      <c r="HES42" s="1668"/>
      <c r="HET42" s="1668"/>
      <c r="HEU42" s="1668"/>
      <c r="HEV42" s="1668"/>
      <c r="HEW42" s="1668"/>
      <c r="HEX42" s="1668"/>
      <c r="HEY42" s="1668"/>
      <c r="HEZ42" s="1668"/>
      <c r="HFA42" s="1668"/>
      <c r="HFB42" s="1668"/>
      <c r="HFC42" s="1668"/>
      <c r="HFD42" s="1668"/>
      <c r="HFE42" s="1668"/>
      <c r="HFF42" s="1668"/>
      <c r="HFG42" s="1668"/>
      <c r="HFH42" s="1668"/>
      <c r="HFI42" s="1668"/>
      <c r="HFJ42" s="1668"/>
      <c r="HFK42" s="1668"/>
      <c r="HFL42" s="1668"/>
      <c r="HFM42" s="1668"/>
      <c r="HFN42" s="1668"/>
      <c r="HFO42" s="1668"/>
      <c r="HFP42" s="1668"/>
      <c r="HFQ42" s="1668"/>
      <c r="HFR42" s="1668"/>
      <c r="HFS42" s="1668"/>
      <c r="HFT42" s="1668"/>
      <c r="HFU42" s="1668"/>
      <c r="HFV42" s="1668"/>
      <c r="HFW42" s="1668"/>
      <c r="HFX42" s="1668"/>
      <c r="HFY42" s="1668"/>
      <c r="HFZ42" s="1668"/>
      <c r="HGA42" s="1668"/>
      <c r="HGB42" s="1668"/>
      <c r="HGC42" s="1668"/>
      <c r="HGD42" s="1668"/>
      <c r="HGE42" s="1668"/>
      <c r="HGF42" s="1668"/>
      <c r="HGG42" s="1668"/>
      <c r="HGH42" s="1668"/>
      <c r="HGI42" s="1668"/>
      <c r="HGJ42" s="1668"/>
      <c r="HGK42" s="1668"/>
      <c r="HGL42" s="1668"/>
      <c r="HGM42" s="1668"/>
      <c r="HGN42" s="1668"/>
      <c r="HGO42" s="1668"/>
      <c r="HGP42" s="1668"/>
      <c r="HGQ42" s="1668"/>
      <c r="HGR42" s="1668"/>
      <c r="HGS42" s="1668"/>
      <c r="HGT42" s="1668"/>
      <c r="HGU42" s="1668"/>
      <c r="HGV42" s="1668"/>
      <c r="HGW42" s="1668"/>
      <c r="HGX42" s="1668"/>
      <c r="HGY42" s="1668"/>
      <c r="HGZ42" s="1668"/>
      <c r="HHA42" s="1668"/>
      <c r="HHB42" s="1668"/>
      <c r="HHC42" s="1668"/>
      <c r="HHD42" s="1668"/>
      <c r="HHE42" s="1668"/>
      <c r="HHF42" s="1668"/>
      <c r="HHG42" s="1668"/>
      <c r="HHH42" s="1668"/>
      <c r="HHI42" s="1668"/>
      <c r="HHJ42" s="1668"/>
      <c r="HHK42" s="1668"/>
      <c r="HHL42" s="1668"/>
      <c r="HHM42" s="1668"/>
      <c r="HHN42" s="1668"/>
      <c r="HHO42" s="1668"/>
      <c r="HHP42" s="1668"/>
      <c r="HHQ42" s="1668"/>
      <c r="HHR42" s="1668"/>
      <c r="HHS42" s="1668"/>
      <c r="HHT42" s="1668"/>
      <c r="HHU42" s="1668"/>
      <c r="HHV42" s="1668"/>
      <c r="HHW42" s="1668"/>
      <c r="HHX42" s="1668"/>
      <c r="HHY42" s="1668"/>
      <c r="HHZ42" s="1668"/>
      <c r="HIA42" s="1668"/>
      <c r="HIB42" s="1668"/>
      <c r="HIC42" s="1668"/>
      <c r="HID42" s="1668"/>
      <c r="HIE42" s="1668"/>
      <c r="HIF42" s="1668"/>
      <c r="HIG42" s="1668"/>
      <c r="HIH42" s="1668"/>
      <c r="HII42" s="1668"/>
      <c r="HIJ42" s="1668"/>
      <c r="HIK42" s="1668"/>
      <c r="HIL42" s="1668"/>
      <c r="HIM42" s="1668"/>
      <c r="HIN42" s="1668"/>
      <c r="HIO42" s="1668"/>
      <c r="HIP42" s="1668"/>
      <c r="HIQ42" s="1668"/>
      <c r="HIR42" s="1668"/>
      <c r="HIS42" s="1668"/>
      <c r="HIT42" s="1668"/>
      <c r="HIU42" s="1668"/>
      <c r="HIV42" s="1668"/>
      <c r="HIW42" s="1668"/>
      <c r="HIX42" s="1668"/>
      <c r="HIY42" s="1668"/>
      <c r="HIZ42" s="1668"/>
      <c r="HJA42" s="1668"/>
      <c r="HJB42" s="1668"/>
      <c r="HJC42" s="1668"/>
      <c r="HJD42" s="1668"/>
      <c r="HJE42" s="1668"/>
      <c r="HJF42" s="1668"/>
      <c r="HJG42" s="1668"/>
      <c r="HJH42" s="1668"/>
      <c r="HJI42" s="1668"/>
      <c r="HJJ42" s="1668"/>
      <c r="HJK42" s="1668"/>
      <c r="HJL42" s="1668"/>
      <c r="HJM42" s="1668"/>
      <c r="HJN42" s="1668"/>
      <c r="HJO42" s="1668"/>
      <c r="HJP42" s="1668"/>
      <c r="HJQ42" s="1668"/>
      <c r="HJR42" s="1668"/>
      <c r="HJS42" s="1668"/>
      <c r="HJT42" s="1668"/>
      <c r="HJU42" s="1668"/>
      <c r="HJV42" s="1668"/>
      <c r="HJW42" s="1668"/>
      <c r="HJX42" s="1668"/>
      <c r="HJY42" s="1668"/>
      <c r="HJZ42" s="1668"/>
      <c r="HKA42" s="1668"/>
      <c r="HKB42" s="1668"/>
      <c r="HKC42" s="1668"/>
      <c r="HKD42" s="1668"/>
      <c r="HKE42" s="1668"/>
      <c r="HKF42" s="1668"/>
      <c r="HKG42" s="1668"/>
      <c r="HKH42" s="1668"/>
      <c r="HKI42" s="1668"/>
      <c r="HKJ42" s="1668"/>
      <c r="HKK42" s="1668"/>
      <c r="HKL42" s="1668"/>
      <c r="HKM42" s="1668"/>
      <c r="HKN42" s="1668"/>
      <c r="HKO42" s="1668"/>
      <c r="HKP42" s="1668"/>
      <c r="HKQ42" s="1668"/>
      <c r="HKR42" s="1668"/>
      <c r="HKS42" s="1668"/>
      <c r="HKT42" s="1668"/>
      <c r="HKU42" s="1668"/>
      <c r="HKV42" s="1668"/>
      <c r="HKW42" s="1668"/>
      <c r="HKX42" s="1668"/>
      <c r="HKY42" s="1668"/>
      <c r="HKZ42" s="1668"/>
      <c r="HLA42" s="1668"/>
      <c r="HLB42" s="1668"/>
      <c r="HLC42" s="1668"/>
      <c r="HLD42" s="1668"/>
      <c r="HLE42" s="1668"/>
      <c r="HLF42" s="1668"/>
      <c r="HLG42" s="1668"/>
      <c r="HLH42" s="1668"/>
      <c r="HLI42" s="1668"/>
      <c r="HLJ42" s="1668"/>
      <c r="HLK42" s="1668"/>
      <c r="HLL42" s="1668"/>
      <c r="HLM42" s="1668"/>
      <c r="HLN42" s="1668"/>
      <c r="HLO42" s="1668"/>
      <c r="HLP42" s="1668"/>
      <c r="HLQ42" s="1668"/>
      <c r="HLR42" s="1668"/>
      <c r="HLS42" s="1668"/>
      <c r="HLT42" s="1668"/>
      <c r="HLU42" s="1668"/>
      <c r="HLV42" s="1668"/>
      <c r="HLW42" s="1668"/>
      <c r="HLX42" s="1668"/>
      <c r="HLY42" s="1668"/>
      <c r="HLZ42" s="1668"/>
      <c r="HMA42" s="1668"/>
      <c r="HMB42" s="1668"/>
      <c r="HMC42" s="1668"/>
      <c r="HMD42" s="1668"/>
      <c r="HME42" s="1668"/>
      <c r="HMF42" s="1668"/>
      <c r="HMG42" s="1668"/>
      <c r="HMH42" s="1668"/>
      <c r="HMI42" s="1668"/>
      <c r="HMJ42" s="1668"/>
      <c r="HMK42" s="1668"/>
      <c r="HML42" s="1668"/>
      <c r="HMM42" s="1668"/>
      <c r="HMN42" s="1668"/>
      <c r="HMO42" s="1668"/>
      <c r="HMP42" s="1668"/>
      <c r="HMQ42" s="1668"/>
      <c r="HMR42" s="1668"/>
      <c r="HMS42" s="1668"/>
      <c r="HMT42" s="1668"/>
      <c r="HMU42" s="1668"/>
      <c r="HMV42" s="1668"/>
      <c r="HMW42" s="1668"/>
      <c r="HMX42" s="1668"/>
      <c r="HMY42" s="1668"/>
      <c r="HMZ42" s="1668"/>
      <c r="HNA42" s="1668"/>
      <c r="HNB42" s="1668"/>
      <c r="HNC42" s="1668"/>
      <c r="HND42" s="1668"/>
      <c r="HNE42" s="1668"/>
      <c r="HNF42" s="1668"/>
      <c r="HNG42" s="1668"/>
      <c r="HNH42" s="1668"/>
      <c r="HNI42" s="1668"/>
      <c r="HNJ42" s="1668"/>
      <c r="HNK42" s="1668"/>
      <c r="HNL42" s="1668"/>
      <c r="HNM42" s="1668"/>
      <c r="HNN42" s="1668"/>
      <c r="HNO42" s="1668"/>
      <c r="HNP42" s="1668"/>
      <c r="HNQ42" s="1668"/>
      <c r="HNR42" s="1668"/>
      <c r="HNS42" s="1668"/>
      <c r="HNT42" s="1668"/>
      <c r="HNU42" s="1668"/>
      <c r="HNV42" s="1668"/>
      <c r="HNW42" s="1668"/>
      <c r="HNX42" s="1668"/>
      <c r="HNY42" s="1668"/>
      <c r="HNZ42" s="1668"/>
      <c r="HOA42" s="1668"/>
      <c r="HOB42" s="1668"/>
      <c r="HOC42" s="1668"/>
      <c r="HOD42" s="1668"/>
      <c r="HOE42" s="1668"/>
      <c r="HOF42" s="1668"/>
      <c r="HOG42" s="1668"/>
      <c r="HOH42" s="1668"/>
      <c r="HOI42" s="1668"/>
      <c r="HOJ42" s="1668"/>
      <c r="HOK42" s="1668"/>
      <c r="HOL42" s="1668"/>
      <c r="HOM42" s="1668"/>
      <c r="HON42" s="1668"/>
      <c r="HOO42" s="1668"/>
      <c r="HOP42" s="1668"/>
      <c r="HOQ42" s="1668"/>
      <c r="HOR42" s="1668"/>
      <c r="HOS42" s="1668"/>
      <c r="HOT42" s="1668"/>
      <c r="HOU42" s="1668"/>
      <c r="HOV42" s="1668"/>
      <c r="HOW42" s="1668"/>
      <c r="HOX42" s="1668"/>
      <c r="HOY42" s="1668"/>
      <c r="HOZ42" s="1668"/>
      <c r="HPA42" s="1668"/>
      <c r="HPB42" s="1668"/>
      <c r="HPC42" s="1668"/>
      <c r="HPD42" s="1668"/>
      <c r="HPE42" s="1668"/>
      <c r="HPF42" s="1668"/>
      <c r="HPG42" s="1668"/>
      <c r="HPH42" s="1668"/>
      <c r="HPI42" s="1668"/>
      <c r="HPJ42" s="1668"/>
      <c r="HPK42" s="1668"/>
      <c r="HPL42" s="1668"/>
      <c r="HPM42" s="1668"/>
      <c r="HPN42" s="1668"/>
      <c r="HPO42" s="1668"/>
      <c r="HPP42" s="1668"/>
      <c r="HPQ42" s="1668"/>
      <c r="HPR42" s="1668"/>
      <c r="HPS42" s="1668"/>
      <c r="HPT42" s="1668"/>
      <c r="HPU42" s="1668"/>
      <c r="HPV42" s="1668"/>
      <c r="HPW42" s="1668"/>
      <c r="HPX42" s="1668"/>
      <c r="HPY42" s="1668"/>
      <c r="HPZ42" s="1668"/>
      <c r="HQA42" s="1668"/>
      <c r="HQB42" s="1668"/>
      <c r="HQC42" s="1668"/>
      <c r="HQD42" s="1668"/>
      <c r="HQE42" s="1668"/>
      <c r="HQF42" s="1668"/>
      <c r="HQG42" s="1668"/>
      <c r="HQH42" s="1668"/>
      <c r="HQI42" s="1668"/>
      <c r="HQJ42" s="1668"/>
      <c r="HQK42" s="1668"/>
      <c r="HQL42" s="1668"/>
      <c r="HQM42" s="1668"/>
      <c r="HQN42" s="1668"/>
      <c r="HQO42" s="1668"/>
      <c r="HQP42" s="1668"/>
      <c r="HQQ42" s="1668"/>
      <c r="HQR42" s="1668"/>
      <c r="HQS42" s="1668"/>
      <c r="HQT42" s="1668"/>
      <c r="HQU42" s="1668"/>
      <c r="HQV42" s="1668"/>
      <c r="HQW42" s="1668"/>
      <c r="HQX42" s="1668"/>
      <c r="HQY42" s="1668"/>
      <c r="HQZ42" s="1668"/>
      <c r="HRA42" s="1668"/>
      <c r="HRB42" s="1668"/>
      <c r="HRC42" s="1668"/>
      <c r="HRD42" s="1668"/>
      <c r="HRE42" s="1668"/>
      <c r="HRF42" s="1668"/>
      <c r="HRG42" s="1668"/>
      <c r="HRH42" s="1668"/>
      <c r="HRI42" s="1668"/>
      <c r="HRJ42" s="1668"/>
      <c r="HRK42" s="1668"/>
      <c r="HRL42" s="1668"/>
      <c r="HRM42" s="1668"/>
      <c r="HRN42" s="1668"/>
      <c r="HRO42" s="1668"/>
      <c r="HRP42" s="1668"/>
      <c r="HRQ42" s="1668"/>
      <c r="HRR42" s="1668"/>
      <c r="HRS42" s="1668"/>
      <c r="HRT42" s="1668"/>
      <c r="HRU42" s="1668"/>
      <c r="HRV42" s="1668"/>
      <c r="HRW42" s="1668"/>
      <c r="HRX42" s="1668"/>
      <c r="HRY42" s="1668"/>
      <c r="HRZ42" s="1668"/>
      <c r="HSA42" s="1668"/>
      <c r="HSB42" s="1668"/>
      <c r="HSC42" s="1668"/>
      <c r="HSD42" s="1668"/>
      <c r="HSE42" s="1668"/>
      <c r="HSF42" s="1668"/>
      <c r="HSG42" s="1668"/>
      <c r="HSH42" s="1668"/>
      <c r="HSI42" s="1668"/>
      <c r="HSJ42" s="1668"/>
      <c r="HSK42" s="1668"/>
      <c r="HSL42" s="1668"/>
      <c r="HSM42" s="1668"/>
      <c r="HSN42" s="1668"/>
      <c r="HSO42" s="1668"/>
      <c r="HSP42" s="1668"/>
      <c r="HSQ42" s="1668"/>
      <c r="HSR42" s="1668"/>
      <c r="HSS42" s="1668"/>
      <c r="HST42" s="1668"/>
      <c r="HSU42" s="1668"/>
      <c r="HSV42" s="1668"/>
      <c r="HSW42" s="1668"/>
      <c r="HSX42" s="1668"/>
      <c r="HSY42" s="1668"/>
      <c r="HSZ42" s="1668"/>
      <c r="HTA42" s="1668"/>
      <c r="HTB42" s="1668"/>
      <c r="HTC42" s="1668"/>
      <c r="HTD42" s="1668"/>
      <c r="HTE42" s="1668"/>
      <c r="HTF42" s="1668"/>
      <c r="HTG42" s="1668"/>
      <c r="HTH42" s="1668"/>
      <c r="HTI42" s="1668"/>
      <c r="HTJ42" s="1668"/>
      <c r="HTK42" s="1668"/>
      <c r="HTL42" s="1668"/>
      <c r="HTM42" s="1668"/>
      <c r="HTN42" s="1668"/>
      <c r="HTO42" s="1668"/>
      <c r="HTP42" s="1668"/>
      <c r="HTQ42" s="1668"/>
      <c r="HTR42" s="1668"/>
      <c r="HTS42" s="1668"/>
      <c r="HTT42" s="1668"/>
      <c r="HTU42" s="1668"/>
      <c r="HTV42" s="1668"/>
      <c r="HTW42" s="1668"/>
      <c r="HTX42" s="1668"/>
      <c r="HTY42" s="1668"/>
      <c r="HTZ42" s="1668"/>
      <c r="HUA42" s="1668"/>
      <c r="HUB42" s="1668"/>
      <c r="HUC42" s="1668"/>
      <c r="HUD42" s="1668"/>
      <c r="HUE42" s="1668"/>
      <c r="HUF42" s="1668"/>
      <c r="HUG42" s="1668"/>
      <c r="HUH42" s="1668"/>
      <c r="HUI42" s="1668"/>
      <c r="HUJ42" s="1668"/>
      <c r="HUK42" s="1668"/>
      <c r="HUL42" s="1668"/>
      <c r="HUM42" s="1668"/>
      <c r="HUN42" s="1668"/>
      <c r="HUO42" s="1668"/>
      <c r="HUP42" s="1668"/>
      <c r="HUQ42" s="1668"/>
      <c r="HUR42" s="1668"/>
      <c r="HUS42" s="1668"/>
      <c r="HUT42" s="1668"/>
      <c r="HUU42" s="1668"/>
      <c r="HUV42" s="1668"/>
      <c r="HUW42" s="1668"/>
      <c r="HUX42" s="1668"/>
      <c r="HUY42" s="1668"/>
      <c r="HUZ42" s="1668"/>
      <c r="HVA42" s="1668"/>
      <c r="HVB42" s="1668"/>
      <c r="HVC42" s="1668"/>
      <c r="HVD42" s="1668"/>
      <c r="HVE42" s="1668"/>
      <c r="HVF42" s="1668"/>
      <c r="HVG42" s="1668"/>
      <c r="HVH42" s="1668"/>
      <c r="HVI42" s="1668"/>
      <c r="HVJ42" s="1668"/>
      <c r="HVK42" s="1668"/>
      <c r="HVL42" s="1668"/>
      <c r="HVM42" s="1668"/>
      <c r="HVN42" s="1668"/>
      <c r="HVO42" s="1668"/>
      <c r="HVP42" s="1668"/>
      <c r="HVQ42" s="1668"/>
      <c r="HVR42" s="1668"/>
      <c r="HVS42" s="1668"/>
      <c r="HVT42" s="1668"/>
      <c r="HVU42" s="1668"/>
      <c r="HVV42" s="1668"/>
      <c r="HVW42" s="1668"/>
      <c r="HVX42" s="1668"/>
      <c r="HVY42" s="1668"/>
      <c r="HVZ42" s="1668"/>
      <c r="HWA42" s="1668"/>
      <c r="HWB42" s="1668"/>
      <c r="HWC42" s="1668"/>
      <c r="HWD42" s="1668"/>
      <c r="HWE42" s="1668"/>
      <c r="HWF42" s="1668"/>
      <c r="HWG42" s="1668"/>
      <c r="HWH42" s="1668"/>
      <c r="HWI42" s="1668"/>
      <c r="HWJ42" s="1668"/>
      <c r="HWK42" s="1668"/>
      <c r="HWL42" s="1668"/>
      <c r="HWM42" s="1668"/>
      <c r="HWN42" s="1668"/>
      <c r="HWO42" s="1668"/>
      <c r="HWP42" s="1668"/>
      <c r="HWQ42" s="1668"/>
      <c r="HWR42" s="1668"/>
      <c r="HWS42" s="1668"/>
      <c r="HWT42" s="1668"/>
      <c r="HWU42" s="1668"/>
      <c r="HWV42" s="1668"/>
      <c r="HWW42" s="1668"/>
      <c r="HWX42" s="1668"/>
      <c r="HWY42" s="1668"/>
      <c r="HWZ42" s="1668"/>
      <c r="HXA42" s="1668"/>
      <c r="HXB42" s="1668"/>
      <c r="HXC42" s="1668"/>
      <c r="HXD42" s="1668"/>
      <c r="HXE42" s="1668"/>
      <c r="HXF42" s="1668"/>
      <c r="HXG42" s="1668"/>
      <c r="HXH42" s="1668"/>
      <c r="HXI42" s="1668"/>
      <c r="HXJ42" s="1668"/>
      <c r="HXK42" s="1668"/>
      <c r="HXL42" s="1668"/>
      <c r="HXM42" s="1668"/>
      <c r="HXN42" s="1668"/>
      <c r="HXO42" s="1668"/>
      <c r="HXP42" s="1668"/>
      <c r="HXQ42" s="1668"/>
      <c r="HXR42" s="1668"/>
      <c r="HXS42" s="1668"/>
      <c r="HXT42" s="1668"/>
      <c r="HXU42" s="1668"/>
      <c r="HXV42" s="1668"/>
      <c r="HXW42" s="1668"/>
      <c r="HXX42" s="1668"/>
      <c r="HXY42" s="1668"/>
      <c r="HXZ42" s="1668"/>
      <c r="HYA42" s="1668"/>
      <c r="HYB42" s="1668"/>
      <c r="HYC42" s="1668"/>
      <c r="HYD42" s="1668"/>
      <c r="HYE42" s="1668"/>
      <c r="HYF42" s="1668"/>
      <c r="HYG42" s="1668"/>
      <c r="HYH42" s="1668"/>
      <c r="HYI42" s="1668"/>
      <c r="HYJ42" s="1668"/>
      <c r="HYK42" s="1668"/>
      <c r="HYL42" s="1668"/>
      <c r="HYM42" s="1668"/>
      <c r="HYN42" s="1668"/>
      <c r="HYO42" s="1668"/>
      <c r="HYP42" s="1668"/>
      <c r="HYQ42" s="1668"/>
      <c r="HYR42" s="1668"/>
      <c r="HYS42" s="1668"/>
      <c r="HYT42" s="1668"/>
      <c r="HYU42" s="1668"/>
      <c r="HYV42" s="1668"/>
      <c r="HYW42" s="1668"/>
      <c r="HYX42" s="1668"/>
      <c r="HYY42" s="1668"/>
      <c r="HYZ42" s="1668"/>
      <c r="HZA42" s="1668"/>
      <c r="HZB42" s="1668"/>
      <c r="HZC42" s="1668"/>
      <c r="HZD42" s="1668"/>
      <c r="HZE42" s="1668"/>
      <c r="HZF42" s="1668"/>
      <c r="HZG42" s="1668"/>
      <c r="HZH42" s="1668"/>
      <c r="HZI42" s="1668"/>
      <c r="HZJ42" s="1668"/>
      <c r="HZK42" s="1668"/>
      <c r="HZL42" s="1668"/>
      <c r="HZM42" s="1668"/>
      <c r="HZN42" s="1668"/>
      <c r="HZO42" s="1668"/>
      <c r="HZP42" s="1668"/>
      <c r="HZQ42" s="1668"/>
      <c r="HZR42" s="1668"/>
      <c r="HZS42" s="1668"/>
      <c r="HZT42" s="1668"/>
      <c r="HZU42" s="1668"/>
      <c r="HZV42" s="1668"/>
      <c r="HZW42" s="1668"/>
      <c r="HZX42" s="1668"/>
      <c r="HZY42" s="1668"/>
      <c r="HZZ42" s="1668"/>
      <c r="IAA42" s="1668"/>
      <c r="IAB42" s="1668"/>
      <c r="IAC42" s="1668"/>
      <c r="IAD42" s="1668"/>
      <c r="IAE42" s="1668"/>
      <c r="IAF42" s="1668"/>
      <c r="IAG42" s="1668"/>
      <c r="IAH42" s="1668"/>
      <c r="IAI42" s="1668"/>
      <c r="IAJ42" s="1668"/>
      <c r="IAK42" s="1668"/>
      <c r="IAL42" s="1668"/>
      <c r="IAM42" s="1668"/>
      <c r="IAN42" s="1668"/>
      <c r="IAO42" s="1668"/>
      <c r="IAP42" s="1668"/>
      <c r="IAQ42" s="1668"/>
      <c r="IAR42" s="1668"/>
      <c r="IAS42" s="1668"/>
      <c r="IAT42" s="1668"/>
      <c r="IAU42" s="1668"/>
      <c r="IAV42" s="1668"/>
      <c r="IAW42" s="1668"/>
      <c r="IAX42" s="1668"/>
      <c r="IAY42" s="1668"/>
      <c r="IAZ42" s="1668"/>
      <c r="IBA42" s="1668"/>
      <c r="IBB42" s="1668"/>
      <c r="IBC42" s="1668"/>
      <c r="IBD42" s="1668"/>
      <c r="IBE42" s="1668"/>
      <c r="IBF42" s="1668"/>
      <c r="IBG42" s="1668"/>
      <c r="IBH42" s="1668"/>
      <c r="IBI42" s="1668"/>
      <c r="IBJ42" s="1668"/>
      <c r="IBK42" s="1668"/>
      <c r="IBL42" s="1668"/>
      <c r="IBM42" s="1668"/>
      <c r="IBN42" s="1668"/>
      <c r="IBO42" s="1668"/>
      <c r="IBP42" s="1668"/>
      <c r="IBQ42" s="1668"/>
      <c r="IBR42" s="1668"/>
      <c r="IBS42" s="1668"/>
      <c r="IBT42" s="1668"/>
      <c r="IBU42" s="1668"/>
      <c r="IBV42" s="1668"/>
      <c r="IBW42" s="1668"/>
      <c r="IBX42" s="1668"/>
      <c r="IBY42" s="1668"/>
      <c r="IBZ42" s="1668"/>
      <c r="ICA42" s="1668"/>
      <c r="ICB42" s="1668"/>
      <c r="ICC42" s="1668"/>
      <c r="ICD42" s="1668"/>
      <c r="ICE42" s="1668"/>
      <c r="ICF42" s="1668"/>
      <c r="ICG42" s="1668"/>
      <c r="ICH42" s="1668"/>
      <c r="ICI42" s="1668"/>
      <c r="ICJ42" s="1668"/>
      <c r="ICK42" s="1668"/>
      <c r="ICL42" s="1668"/>
      <c r="ICM42" s="1668"/>
      <c r="ICN42" s="1668"/>
      <c r="ICO42" s="1668"/>
      <c r="ICP42" s="1668"/>
      <c r="ICQ42" s="1668"/>
      <c r="ICR42" s="1668"/>
      <c r="ICS42" s="1668"/>
      <c r="ICT42" s="1668"/>
      <c r="ICU42" s="1668"/>
      <c r="ICV42" s="1668"/>
      <c r="ICW42" s="1668"/>
      <c r="ICX42" s="1668"/>
      <c r="ICY42" s="1668"/>
      <c r="ICZ42" s="1668"/>
      <c r="IDA42" s="1668"/>
      <c r="IDB42" s="1668"/>
      <c r="IDC42" s="1668"/>
      <c r="IDD42" s="1668"/>
      <c r="IDE42" s="1668"/>
      <c r="IDF42" s="1668"/>
      <c r="IDG42" s="1668"/>
      <c r="IDH42" s="1668"/>
      <c r="IDI42" s="1668"/>
      <c r="IDJ42" s="1668"/>
      <c r="IDK42" s="1668"/>
      <c r="IDL42" s="1668"/>
      <c r="IDM42" s="1668"/>
      <c r="IDN42" s="1668"/>
      <c r="IDO42" s="1668"/>
      <c r="IDP42" s="1668"/>
      <c r="IDQ42" s="1668"/>
      <c r="IDR42" s="1668"/>
      <c r="IDS42" s="1668"/>
      <c r="IDT42" s="1668"/>
      <c r="IDU42" s="1668"/>
      <c r="IDV42" s="1668"/>
      <c r="IDW42" s="1668"/>
      <c r="IDX42" s="1668"/>
      <c r="IDY42" s="1668"/>
      <c r="IDZ42" s="1668"/>
      <c r="IEA42" s="1668"/>
      <c r="IEB42" s="1668"/>
      <c r="IEC42" s="1668"/>
      <c r="IED42" s="1668"/>
      <c r="IEE42" s="1668"/>
      <c r="IEF42" s="1668"/>
      <c r="IEG42" s="1668"/>
      <c r="IEH42" s="1668"/>
      <c r="IEI42" s="1668"/>
      <c r="IEJ42" s="1668"/>
      <c r="IEK42" s="1668"/>
      <c r="IEL42" s="1668"/>
      <c r="IEM42" s="1668"/>
      <c r="IEN42" s="1668"/>
      <c r="IEO42" s="1668"/>
      <c r="IEP42" s="1668"/>
      <c r="IEQ42" s="1668"/>
      <c r="IER42" s="1668"/>
      <c r="IES42" s="1668"/>
      <c r="IET42" s="1668"/>
      <c r="IEU42" s="1668"/>
      <c r="IEV42" s="1668"/>
      <c r="IEW42" s="1668"/>
      <c r="IEX42" s="1668"/>
      <c r="IEY42" s="1668"/>
      <c r="IEZ42" s="1668"/>
      <c r="IFA42" s="1668"/>
      <c r="IFB42" s="1668"/>
      <c r="IFC42" s="1668"/>
      <c r="IFD42" s="1668"/>
      <c r="IFE42" s="1668"/>
      <c r="IFF42" s="1668"/>
      <c r="IFG42" s="1668"/>
      <c r="IFH42" s="1668"/>
      <c r="IFI42" s="1668"/>
      <c r="IFJ42" s="1668"/>
      <c r="IFK42" s="1668"/>
      <c r="IFL42" s="1668"/>
      <c r="IFM42" s="1668"/>
      <c r="IFN42" s="1668"/>
      <c r="IFO42" s="1668"/>
      <c r="IFP42" s="1668"/>
      <c r="IFQ42" s="1668"/>
      <c r="IFR42" s="1668"/>
      <c r="IFS42" s="1668"/>
      <c r="IFT42" s="1668"/>
      <c r="IFU42" s="1668"/>
      <c r="IFV42" s="1668"/>
      <c r="IFW42" s="1668"/>
      <c r="IFX42" s="1668"/>
      <c r="IFY42" s="1668"/>
      <c r="IFZ42" s="1668"/>
      <c r="IGA42" s="1668"/>
      <c r="IGB42" s="1668"/>
      <c r="IGC42" s="1668"/>
      <c r="IGD42" s="1668"/>
      <c r="IGE42" s="1668"/>
      <c r="IGF42" s="1668"/>
      <c r="IGG42" s="1668"/>
      <c r="IGH42" s="1668"/>
      <c r="IGI42" s="1668"/>
      <c r="IGJ42" s="1668"/>
      <c r="IGK42" s="1668"/>
      <c r="IGL42" s="1668"/>
      <c r="IGM42" s="1668"/>
      <c r="IGN42" s="1668"/>
      <c r="IGO42" s="1668"/>
      <c r="IGP42" s="1668"/>
      <c r="IGQ42" s="1668"/>
      <c r="IGR42" s="1668"/>
      <c r="IGS42" s="1668"/>
      <c r="IGT42" s="1668"/>
      <c r="IGU42" s="1668"/>
      <c r="IGV42" s="1668"/>
      <c r="IGW42" s="1668"/>
      <c r="IGX42" s="1668"/>
      <c r="IGY42" s="1668"/>
      <c r="IGZ42" s="1668"/>
      <c r="IHA42" s="1668"/>
      <c r="IHB42" s="1668"/>
      <c r="IHC42" s="1668"/>
      <c r="IHD42" s="1668"/>
      <c r="IHE42" s="1668"/>
      <c r="IHF42" s="1668"/>
      <c r="IHG42" s="1668"/>
      <c r="IHH42" s="1668"/>
      <c r="IHI42" s="1668"/>
      <c r="IHJ42" s="1668"/>
      <c r="IHK42" s="1668"/>
      <c r="IHL42" s="1668"/>
      <c r="IHM42" s="1668"/>
      <c r="IHN42" s="1668"/>
      <c r="IHO42" s="1668"/>
      <c r="IHP42" s="1668"/>
      <c r="IHQ42" s="1668"/>
      <c r="IHR42" s="1668"/>
      <c r="IHS42" s="1668"/>
      <c r="IHT42" s="1668"/>
      <c r="IHU42" s="1668"/>
      <c r="IHV42" s="1668"/>
      <c r="IHW42" s="1668"/>
      <c r="IHX42" s="1668"/>
      <c r="IHY42" s="1668"/>
      <c r="IHZ42" s="1668"/>
      <c r="IIA42" s="1668"/>
      <c r="IIB42" s="1668"/>
      <c r="IIC42" s="1668"/>
      <c r="IID42" s="1668"/>
      <c r="IIE42" s="1668"/>
      <c r="IIF42" s="1668"/>
      <c r="IIG42" s="1668"/>
      <c r="IIH42" s="1668"/>
      <c r="III42" s="1668"/>
      <c r="IIJ42" s="1668"/>
      <c r="IIK42" s="1668"/>
      <c r="IIL42" s="1668"/>
      <c r="IIM42" s="1668"/>
      <c r="IIN42" s="1668"/>
      <c r="IIO42" s="1668"/>
      <c r="IIP42" s="1668"/>
      <c r="IIQ42" s="1668"/>
      <c r="IIR42" s="1668"/>
      <c r="IIS42" s="1668"/>
      <c r="IIT42" s="1668"/>
      <c r="IIU42" s="1668"/>
      <c r="IIV42" s="1668"/>
      <c r="IIW42" s="1668"/>
      <c r="IIX42" s="1668"/>
      <c r="IIY42" s="1668"/>
      <c r="IIZ42" s="1668"/>
      <c r="IJA42" s="1668"/>
      <c r="IJB42" s="1668"/>
      <c r="IJC42" s="1668"/>
      <c r="IJD42" s="1668"/>
      <c r="IJE42" s="1668"/>
      <c r="IJF42" s="1668"/>
      <c r="IJG42" s="1668"/>
      <c r="IJH42" s="1668"/>
      <c r="IJI42" s="1668"/>
      <c r="IJJ42" s="1668"/>
      <c r="IJK42" s="1668"/>
      <c r="IJL42" s="1668"/>
      <c r="IJM42" s="1668"/>
      <c r="IJN42" s="1668"/>
      <c r="IJO42" s="1668"/>
      <c r="IJP42" s="1668"/>
      <c r="IJQ42" s="1668"/>
      <c r="IJR42" s="1668"/>
      <c r="IJS42" s="1668"/>
      <c r="IJT42" s="1668"/>
      <c r="IJU42" s="1668"/>
      <c r="IJV42" s="1668"/>
      <c r="IJW42" s="1668"/>
      <c r="IJX42" s="1668"/>
      <c r="IJY42" s="1668"/>
      <c r="IJZ42" s="1668"/>
      <c r="IKA42" s="1668"/>
      <c r="IKB42" s="1668"/>
      <c r="IKC42" s="1668"/>
      <c r="IKD42" s="1668"/>
      <c r="IKE42" s="1668"/>
      <c r="IKF42" s="1668"/>
      <c r="IKG42" s="1668"/>
      <c r="IKH42" s="1668"/>
      <c r="IKI42" s="1668"/>
      <c r="IKJ42" s="1668"/>
      <c r="IKK42" s="1668"/>
      <c r="IKL42" s="1668"/>
      <c r="IKM42" s="1668"/>
      <c r="IKN42" s="1668"/>
      <c r="IKO42" s="1668"/>
      <c r="IKP42" s="1668"/>
      <c r="IKQ42" s="1668"/>
      <c r="IKR42" s="1668"/>
      <c r="IKS42" s="1668"/>
      <c r="IKT42" s="1668"/>
      <c r="IKU42" s="1668"/>
      <c r="IKV42" s="1668"/>
      <c r="IKW42" s="1668"/>
      <c r="IKX42" s="1668"/>
      <c r="IKY42" s="1668"/>
      <c r="IKZ42" s="1668"/>
      <c r="ILA42" s="1668"/>
      <c r="ILB42" s="1668"/>
      <c r="ILC42" s="1668"/>
      <c r="ILD42" s="1668"/>
      <c r="ILE42" s="1668"/>
      <c r="ILF42" s="1668"/>
      <c r="ILG42" s="1668"/>
      <c r="ILH42" s="1668"/>
      <c r="ILI42" s="1668"/>
      <c r="ILJ42" s="1668"/>
      <c r="ILK42" s="1668"/>
      <c r="ILL42" s="1668"/>
      <c r="ILM42" s="1668"/>
      <c r="ILN42" s="1668"/>
      <c r="ILO42" s="1668"/>
      <c r="ILP42" s="1668"/>
      <c r="ILQ42" s="1668"/>
      <c r="ILR42" s="1668"/>
      <c r="ILS42" s="1668"/>
      <c r="ILT42" s="1668"/>
      <c r="ILU42" s="1668"/>
      <c r="ILV42" s="1668"/>
      <c r="ILW42" s="1668"/>
      <c r="ILX42" s="1668"/>
      <c r="ILY42" s="1668"/>
      <c r="ILZ42" s="1668"/>
      <c r="IMA42" s="1668"/>
      <c r="IMB42" s="1668"/>
      <c r="IMC42" s="1668"/>
      <c r="IMD42" s="1668"/>
      <c r="IME42" s="1668"/>
      <c r="IMF42" s="1668"/>
      <c r="IMG42" s="1668"/>
      <c r="IMH42" s="1668"/>
      <c r="IMI42" s="1668"/>
      <c r="IMJ42" s="1668"/>
      <c r="IMK42" s="1668"/>
      <c r="IML42" s="1668"/>
      <c r="IMM42" s="1668"/>
      <c r="IMN42" s="1668"/>
      <c r="IMO42" s="1668"/>
      <c r="IMP42" s="1668"/>
      <c r="IMQ42" s="1668"/>
      <c r="IMR42" s="1668"/>
      <c r="IMS42" s="1668"/>
      <c r="IMT42" s="1668"/>
      <c r="IMU42" s="1668"/>
      <c r="IMV42" s="1668"/>
      <c r="IMW42" s="1668"/>
      <c r="IMX42" s="1668"/>
      <c r="IMY42" s="1668"/>
      <c r="IMZ42" s="1668"/>
      <c r="INA42" s="1668"/>
      <c r="INB42" s="1668"/>
      <c r="INC42" s="1668"/>
      <c r="IND42" s="1668"/>
      <c r="INE42" s="1668"/>
      <c r="INF42" s="1668"/>
      <c r="ING42" s="1668"/>
      <c r="INH42" s="1668"/>
      <c r="INI42" s="1668"/>
      <c r="INJ42" s="1668"/>
      <c r="INK42" s="1668"/>
      <c r="INL42" s="1668"/>
      <c r="INM42" s="1668"/>
      <c r="INN42" s="1668"/>
      <c r="INO42" s="1668"/>
      <c r="INP42" s="1668"/>
      <c r="INQ42" s="1668"/>
      <c r="INR42" s="1668"/>
      <c r="INS42" s="1668"/>
      <c r="INT42" s="1668"/>
      <c r="INU42" s="1668"/>
      <c r="INV42" s="1668"/>
      <c r="INW42" s="1668"/>
      <c r="INX42" s="1668"/>
      <c r="INY42" s="1668"/>
      <c r="INZ42" s="1668"/>
      <c r="IOA42" s="1668"/>
      <c r="IOB42" s="1668"/>
      <c r="IOC42" s="1668"/>
      <c r="IOD42" s="1668"/>
      <c r="IOE42" s="1668"/>
      <c r="IOF42" s="1668"/>
      <c r="IOG42" s="1668"/>
      <c r="IOH42" s="1668"/>
      <c r="IOI42" s="1668"/>
      <c r="IOJ42" s="1668"/>
      <c r="IOK42" s="1668"/>
      <c r="IOL42" s="1668"/>
      <c r="IOM42" s="1668"/>
      <c r="ION42" s="1668"/>
      <c r="IOO42" s="1668"/>
      <c r="IOP42" s="1668"/>
      <c r="IOQ42" s="1668"/>
      <c r="IOR42" s="1668"/>
      <c r="IOS42" s="1668"/>
      <c r="IOT42" s="1668"/>
      <c r="IOU42" s="1668"/>
      <c r="IOV42" s="1668"/>
      <c r="IOW42" s="1668"/>
      <c r="IOX42" s="1668"/>
      <c r="IOY42" s="1668"/>
      <c r="IOZ42" s="1668"/>
      <c r="IPA42" s="1668"/>
      <c r="IPB42" s="1668"/>
      <c r="IPC42" s="1668"/>
      <c r="IPD42" s="1668"/>
      <c r="IPE42" s="1668"/>
      <c r="IPF42" s="1668"/>
      <c r="IPG42" s="1668"/>
      <c r="IPH42" s="1668"/>
      <c r="IPI42" s="1668"/>
      <c r="IPJ42" s="1668"/>
      <c r="IPK42" s="1668"/>
      <c r="IPL42" s="1668"/>
      <c r="IPM42" s="1668"/>
      <c r="IPN42" s="1668"/>
      <c r="IPO42" s="1668"/>
      <c r="IPP42" s="1668"/>
      <c r="IPQ42" s="1668"/>
      <c r="IPR42" s="1668"/>
      <c r="IPS42" s="1668"/>
      <c r="IPT42" s="1668"/>
      <c r="IPU42" s="1668"/>
      <c r="IPV42" s="1668"/>
      <c r="IPW42" s="1668"/>
      <c r="IPX42" s="1668"/>
      <c r="IPY42" s="1668"/>
      <c r="IPZ42" s="1668"/>
      <c r="IQA42" s="1668"/>
      <c r="IQB42" s="1668"/>
      <c r="IQC42" s="1668"/>
      <c r="IQD42" s="1668"/>
      <c r="IQE42" s="1668"/>
      <c r="IQF42" s="1668"/>
      <c r="IQG42" s="1668"/>
      <c r="IQH42" s="1668"/>
      <c r="IQI42" s="1668"/>
      <c r="IQJ42" s="1668"/>
      <c r="IQK42" s="1668"/>
      <c r="IQL42" s="1668"/>
      <c r="IQM42" s="1668"/>
      <c r="IQN42" s="1668"/>
      <c r="IQO42" s="1668"/>
      <c r="IQP42" s="1668"/>
      <c r="IQQ42" s="1668"/>
      <c r="IQR42" s="1668"/>
      <c r="IQS42" s="1668"/>
      <c r="IQT42" s="1668"/>
      <c r="IQU42" s="1668"/>
      <c r="IQV42" s="1668"/>
      <c r="IQW42" s="1668"/>
      <c r="IQX42" s="1668"/>
      <c r="IQY42" s="1668"/>
      <c r="IQZ42" s="1668"/>
      <c r="IRA42" s="1668"/>
      <c r="IRB42" s="1668"/>
      <c r="IRC42" s="1668"/>
      <c r="IRD42" s="1668"/>
      <c r="IRE42" s="1668"/>
      <c r="IRF42" s="1668"/>
      <c r="IRG42" s="1668"/>
      <c r="IRH42" s="1668"/>
      <c r="IRI42" s="1668"/>
      <c r="IRJ42" s="1668"/>
      <c r="IRK42" s="1668"/>
      <c r="IRL42" s="1668"/>
      <c r="IRM42" s="1668"/>
      <c r="IRN42" s="1668"/>
      <c r="IRO42" s="1668"/>
      <c r="IRP42" s="1668"/>
      <c r="IRQ42" s="1668"/>
      <c r="IRR42" s="1668"/>
      <c r="IRS42" s="1668"/>
      <c r="IRT42" s="1668"/>
      <c r="IRU42" s="1668"/>
      <c r="IRV42" s="1668"/>
      <c r="IRW42" s="1668"/>
      <c r="IRX42" s="1668"/>
      <c r="IRY42" s="1668"/>
      <c r="IRZ42" s="1668"/>
      <c r="ISA42" s="1668"/>
      <c r="ISB42" s="1668"/>
      <c r="ISC42" s="1668"/>
      <c r="ISD42" s="1668"/>
      <c r="ISE42" s="1668"/>
      <c r="ISF42" s="1668"/>
      <c r="ISG42" s="1668"/>
      <c r="ISH42" s="1668"/>
      <c r="ISI42" s="1668"/>
      <c r="ISJ42" s="1668"/>
      <c r="ISK42" s="1668"/>
      <c r="ISL42" s="1668"/>
      <c r="ISM42" s="1668"/>
      <c r="ISN42" s="1668"/>
      <c r="ISO42" s="1668"/>
      <c r="ISP42" s="1668"/>
      <c r="ISQ42" s="1668"/>
      <c r="ISR42" s="1668"/>
      <c r="ISS42" s="1668"/>
      <c r="IST42" s="1668"/>
      <c r="ISU42" s="1668"/>
      <c r="ISV42" s="1668"/>
      <c r="ISW42" s="1668"/>
      <c r="ISX42" s="1668"/>
      <c r="ISY42" s="1668"/>
      <c r="ISZ42" s="1668"/>
      <c r="ITA42" s="1668"/>
      <c r="ITB42" s="1668"/>
      <c r="ITC42" s="1668"/>
      <c r="ITD42" s="1668"/>
      <c r="ITE42" s="1668"/>
      <c r="ITF42" s="1668"/>
      <c r="ITG42" s="1668"/>
      <c r="ITH42" s="1668"/>
      <c r="ITI42" s="1668"/>
      <c r="ITJ42" s="1668"/>
      <c r="ITK42" s="1668"/>
      <c r="ITL42" s="1668"/>
      <c r="ITM42" s="1668"/>
      <c r="ITN42" s="1668"/>
      <c r="ITO42" s="1668"/>
      <c r="ITP42" s="1668"/>
      <c r="ITQ42" s="1668"/>
      <c r="ITR42" s="1668"/>
      <c r="ITS42" s="1668"/>
      <c r="ITT42" s="1668"/>
      <c r="ITU42" s="1668"/>
      <c r="ITV42" s="1668"/>
      <c r="ITW42" s="1668"/>
      <c r="ITX42" s="1668"/>
      <c r="ITY42" s="1668"/>
      <c r="ITZ42" s="1668"/>
      <c r="IUA42" s="1668"/>
      <c r="IUB42" s="1668"/>
      <c r="IUC42" s="1668"/>
      <c r="IUD42" s="1668"/>
      <c r="IUE42" s="1668"/>
      <c r="IUF42" s="1668"/>
      <c r="IUG42" s="1668"/>
      <c r="IUH42" s="1668"/>
      <c r="IUI42" s="1668"/>
      <c r="IUJ42" s="1668"/>
      <c r="IUK42" s="1668"/>
      <c r="IUL42" s="1668"/>
      <c r="IUM42" s="1668"/>
      <c r="IUN42" s="1668"/>
      <c r="IUO42" s="1668"/>
      <c r="IUP42" s="1668"/>
      <c r="IUQ42" s="1668"/>
      <c r="IUR42" s="1668"/>
      <c r="IUS42" s="1668"/>
      <c r="IUT42" s="1668"/>
      <c r="IUU42" s="1668"/>
      <c r="IUV42" s="1668"/>
      <c r="IUW42" s="1668"/>
      <c r="IUX42" s="1668"/>
      <c r="IUY42" s="1668"/>
      <c r="IUZ42" s="1668"/>
      <c r="IVA42" s="1668"/>
      <c r="IVB42" s="1668"/>
      <c r="IVC42" s="1668"/>
      <c r="IVD42" s="1668"/>
      <c r="IVE42" s="1668"/>
      <c r="IVF42" s="1668"/>
      <c r="IVG42" s="1668"/>
      <c r="IVH42" s="1668"/>
      <c r="IVI42" s="1668"/>
      <c r="IVJ42" s="1668"/>
      <c r="IVK42" s="1668"/>
      <c r="IVL42" s="1668"/>
      <c r="IVM42" s="1668"/>
      <c r="IVN42" s="1668"/>
      <c r="IVO42" s="1668"/>
      <c r="IVP42" s="1668"/>
      <c r="IVQ42" s="1668"/>
      <c r="IVR42" s="1668"/>
      <c r="IVS42" s="1668"/>
      <c r="IVT42" s="1668"/>
      <c r="IVU42" s="1668"/>
      <c r="IVV42" s="1668"/>
      <c r="IVW42" s="1668"/>
      <c r="IVX42" s="1668"/>
      <c r="IVY42" s="1668"/>
      <c r="IVZ42" s="1668"/>
      <c r="IWA42" s="1668"/>
      <c r="IWB42" s="1668"/>
      <c r="IWC42" s="1668"/>
      <c r="IWD42" s="1668"/>
      <c r="IWE42" s="1668"/>
      <c r="IWF42" s="1668"/>
      <c r="IWG42" s="1668"/>
      <c r="IWH42" s="1668"/>
      <c r="IWI42" s="1668"/>
      <c r="IWJ42" s="1668"/>
      <c r="IWK42" s="1668"/>
      <c r="IWL42" s="1668"/>
      <c r="IWM42" s="1668"/>
      <c r="IWN42" s="1668"/>
      <c r="IWO42" s="1668"/>
      <c r="IWP42" s="1668"/>
      <c r="IWQ42" s="1668"/>
      <c r="IWR42" s="1668"/>
      <c r="IWS42" s="1668"/>
      <c r="IWT42" s="1668"/>
      <c r="IWU42" s="1668"/>
      <c r="IWV42" s="1668"/>
      <c r="IWW42" s="1668"/>
      <c r="IWX42" s="1668"/>
      <c r="IWY42" s="1668"/>
      <c r="IWZ42" s="1668"/>
      <c r="IXA42" s="1668"/>
      <c r="IXB42" s="1668"/>
      <c r="IXC42" s="1668"/>
      <c r="IXD42" s="1668"/>
      <c r="IXE42" s="1668"/>
      <c r="IXF42" s="1668"/>
      <c r="IXG42" s="1668"/>
      <c r="IXH42" s="1668"/>
      <c r="IXI42" s="1668"/>
      <c r="IXJ42" s="1668"/>
      <c r="IXK42" s="1668"/>
      <c r="IXL42" s="1668"/>
      <c r="IXM42" s="1668"/>
      <c r="IXN42" s="1668"/>
      <c r="IXO42" s="1668"/>
      <c r="IXP42" s="1668"/>
      <c r="IXQ42" s="1668"/>
      <c r="IXR42" s="1668"/>
      <c r="IXS42" s="1668"/>
      <c r="IXT42" s="1668"/>
      <c r="IXU42" s="1668"/>
      <c r="IXV42" s="1668"/>
      <c r="IXW42" s="1668"/>
      <c r="IXX42" s="1668"/>
      <c r="IXY42" s="1668"/>
      <c r="IXZ42" s="1668"/>
      <c r="IYA42" s="1668"/>
      <c r="IYB42" s="1668"/>
      <c r="IYC42" s="1668"/>
      <c r="IYD42" s="1668"/>
      <c r="IYE42" s="1668"/>
      <c r="IYF42" s="1668"/>
      <c r="IYG42" s="1668"/>
      <c r="IYH42" s="1668"/>
      <c r="IYI42" s="1668"/>
      <c r="IYJ42" s="1668"/>
      <c r="IYK42" s="1668"/>
      <c r="IYL42" s="1668"/>
      <c r="IYM42" s="1668"/>
      <c r="IYN42" s="1668"/>
      <c r="IYO42" s="1668"/>
      <c r="IYP42" s="1668"/>
      <c r="IYQ42" s="1668"/>
      <c r="IYR42" s="1668"/>
      <c r="IYS42" s="1668"/>
      <c r="IYT42" s="1668"/>
      <c r="IYU42" s="1668"/>
      <c r="IYV42" s="1668"/>
      <c r="IYW42" s="1668"/>
      <c r="IYX42" s="1668"/>
      <c r="IYY42" s="1668"/>
      <c r="IYZ42" s="1668"/>
      <c r="IZA42" s="1668"/>
      <c r="IZB42" s="1668"/>
      <c r="IZC42" s="1668"/>
      <c r="IZD42" s="1668"/>
      <c r="IZE42" s="1668"/>
      <c r="IZF42" s="1668"/>
      <c r="IZG42" s="1668"/>
      <c r="IZH42" s="1668"/>
      <c r="IZI42" s="1668"/>
      <c r="IZJ42" s="1668"/>
      <c r="IZK42" s="1668"/>
      <c r="IZL42" s="1668"/>
      <c r="IZM42" s="1668"/>
      <c r="IZN42" s="1668"/>
      <c r="IZO42" s="1668"/>
      <c r="IZP42" s="1668"/>
      <c r="IZQ42" s="1668"/>
      <c r="IZR42" s="1668"/>
      <c r="IZS42" s="1668"/>
      <c r="IZT42" s="1668"/>
      <c r="IZU42" s="1668"/>
      <c r="IZV42" s="1668"/>
      <c r="IZW42" s="1668"/>
      <c r="IZX42" s="1668"/>
      <c r="IZY42" s="1668"/>
      <c r="IZZ42" s="1668"/>
      <c r="JAA42" s="1668"/>
      <c r="JAB42" s="1668"/>
      <c r="JAC42" s="1668"/>
      <c r="JAD42" s="1668"/>
      <c r="JAE42" s="1668"/>
      <c r="JAF42" s="1668"/>
      <c r="JAG42" s="1668"/>
      <c r="JAH42" s="1668"/>
      <c r="JAI42" s="1668"/>
      <c r="JAJ42" s="1668"/>
      <c r="JAK42" s="1668"/>
      <c r="JAL42" s="1668"/>
      <c r="JAM42" s="1668"/>
      <c r="JAN42" s="1668"/>
      <c r="JAO42" s="1668"/>
      <c r="JAP42" s="1668"/>
      <c r="JAQ42" s="1668"/>
      <c r="JAR42" s="1668"/>
      <c r="JAS42" s="1668"/>
      <c r="JAT42" s="1668"/>
      <c r="JAU42" s="1668"/>
      <c r="JAV42" s="1668"/>
      <c r="JAW42" s="1668"/>
      <c r="JAX42" s="1668"/>
      <c r="JAY42" s="1668"/>
      <c r="JAZ42" s="1668"/>
      <c r="JBA42" s="1668"/>
      <c r="JBB42" s="1668"/>
      <c r="JBC42" s="1668"/>
      <c r="JBD42" s="1668"/>
      <c r="JBE42" s="1668"/>
      <c r="JBF42" s="1668"/>
      <c r="JBG42" s="1668"/>
      <c r="JBH42" s="1668"/>
      <c r="JBI42" s="1668"/>
      <c r="JBJ42" s="1668"/>
      <c r="JBK42" s="1668"/>
      <c r="JBL42" s="1668"/>
      <c r="JBM42" s="1668"/>
      <c r="JBN42" s="1668"/>
      <c r="JBO42" s="1668"/>
      <c r="JBP42" s="1668"/>
      <c r="JBQ42" s="1668"/>
      <c r="JBR42" s="1668"/>
      <c r="JBS42" s="1668"/>
      <c r="JBT42" s="1668"/>
      <c r="JBU42" s="1668"/>
      <c r="JBV42" s="1668"/>
      <c r="JBW42" s="1668"/>
      <c r="JBX42" s="1668"/>
      <c r="JBY42" s="1668"/>
      <c r="JBZ42" s="1668"/>
      <c r="JCA42" s="1668"/>
      <c r="JCB42" s="1668"/>
      <c r="JCC42" s="1668"/>
      <c r="JCD42" s="1668"/>
      <c r="JCE42" s="1668"/>
      <c r="JCF42" s="1668"/>
      <c r="JCG42" s="1668"/>
      <c r="JCH42" s="1668"/>
      <c r="JCI42" s="1668"/>
      <c r="JCJ42" s="1668"/>
      <c r="JCK42" s="1668"/>
      <c r="JCL42" s="1668"/>
      <c r="JCM42" s="1668"/>
      <c r="JCN42" s="1668"/>
      <c r="JCO42" s="1668"/>
      <c r="JCP42" s="1668"/>
      <c r="JCQ42" s="1668"/>
      <c r="JCR42" s="1668"/>
      <c r="JCS42" s="1668"/>
      <c r="JCT42" s="1668"/>
      <c r="JCU42" s="1668"/>
      <c r="JCV42" s="1668"/>
      <c r="JCW42" s="1668"/>
      <c r="JCX42" s="1668"/>
      <c r="JCY42" s="1668"/>
      <c r="JCZ42" s="1668"/>
      <c r="JDA42" s="1668"/>
      <c r="JDB42" s="1668"/>
      <c r="JDC42" s="1668"/>
      <c r="JDD42" s="1668"/>
      <c r="JDE42" s="1668"/>
      <c r="JDF42" s="1668"/>
      <c r="JDG42" s="1668"/>
      <c r="JDH42" s="1668"/>
      <c r="JDI42" s="1668"/>
      <c r="JDJ42" s="1668"/>
      <c r="JDK42" s="1668"/>
      <c r="JDL42" s="1668"/>
      <c r="JDM42" s="1668"/>
      <c r="JDN42" s="1668"/>
      <c r="JDO42" s="1668"/>
      <c r="JDP42" s="1668"/>
      <c r="JDQ42" s="1668"/>
      <c r="JDR42" s="1668"/>
      <c r="JDS42" s="1668"/>
      <c r="JDT42" s="1668"/>
      <c r="JDU42" s="1668"/>
      <c r="JDV42" s="1668"/>
      <c r="JDW42" s="1668"/>
      <c r="JDX42" s="1668"/>
      <c r="JDY42" s="1668"/>
      <c r="JDZ42" s="1668"/>
      <c r="JEA42" s="1668"/>
      <c r="JEB42" s="1668"/>
      <c r="JEC42" s="1668"/>
      <c r="JED42" s="1668"/>
      <c r="JEE42" s="1668"/>
      <c r="JEF42" s="1668"/>
      <c r="JEG42" s="1668"/>
      <c r="JEH42" s="1668"/>
      <c r="JEI42" s="1668"/>
      <c r="JEJ42" s="1668"/>
      <c r="JEK42" s="1668"/>
      <c r="JEL42" s="1668"/>
      <c r="JEM42" s="1668"/>
      <c r="JEN42" s="1668"/>
      <c r="JEO42" s="1668"/>
      <c r="JEP42" s="1668"/>
      <c r="JEQ42" s="1668"/>
      <c r="JER42" s="1668"/>
      <c r="JES42" s="1668"/>
      <c r="JET42" s="1668"/>
      <c r="JEU42" s="1668"/>
      <c r="JEV42" s="1668"/>
      <c r="JEW42" s="1668"/>
      <c r="JEX42" s="1668"/>
      <c r="JEY42" s="1668"/>
      <c r="JEZ42" s="1668"/>
      <c r="JFA42" s="1668"/>
      <c r="JFB42" s="1668"/>
      <c r="JFC42" s="1668"/>
      <c r="JFD42" s="1668"/>
      <c r="JFE42" s="1668"/>
      <c r="JFF42" s="1668"/>
      <c r="JFG42" s="1668"/>
      <c r="JFH42" s="1668"/>
      <c r="JFI42" s="1668"/>
      <c r="JFJ42" s="1668"/>
      <c r="JFK42" s="1668"/>
      <c r="JFL42" s="1668"/>
      <c r="JFM42" s="1668"/>
      <c r="JFN42" s="1668"/>
      <c r="JFO42" s="1668"/>
      <c r="JFP42" s="1668"/>
      <c r="JFQ42" s="1668"/>
      <c r="JFR42" s="1668"/>
      <c r="JFS42" s="1668"/>
      <c r="JFT42" s="1668"/>
      <c r="JFU42" s="1668"/>
      <c r="JFV42" s="1668"/>
      <c r="JFW42" s="1668"/>
      <c r="JFX42" s="1668"/>
      <c r="JFY42" s="1668"/>
      <c r="JFZ42" s="1668"/>
      <c r="JGA42" s="1668"/>
      <c r="JGB42" s="1668"/>
      <c r="JGC42" s="1668"/>
      <c r="JGD42" s="1668"/>
      <c r="JGE42" s="1668"/>
      <c r="JGF42" s="1668"/>
      <c r="JGG42" s="1668"/>
      <c r="JGH42" s="1668"/>
      <c r="JGI42" s="1668"/>
      <c r="JGJ42" s="1668"/>
      <c r="JGK42" s="1668"/>
      <c r="JGL42" s="1668"/>
      <c r="JGM42" s="1668"/>
      <c r="JGN42" s="1668"/>
      <c r="JGO42" s="1668"/>
      <c r="JGP42" s="1668"/>
      <c r="JGQ42" s="1668"/>
      <c r="JGR42" s="1668"/>
      <c r="JGS42" s="1668"/>
      <c r="JGT42" s="1668"/>
      <c r="JGU42" s="1668"/>
      <c r="JGV42" s="1668"/>
      <c r="JGW42" s="1668"/>
      <c r="JGX42" s="1668"/>
      <c r="JGY42" s="1668"/>
      <c r="JGZ42" s="1668"/>
      <c r="JHA42" s="1668"/>
      <c r="JHB42" s="1668"/>
      <c r="JHC42" s="1668"/>
      <c r="JHD42" s="1668"/>
      <c r="JHE42" s="1668"/>
      <c r="JHF42" s="1668"/>
      <c r="JHG42" s="1668"/>
      <c r="JHH42" s="1668"/>
      <c r="JHI42" s="1668"/>
      <c r="JHJ42" s="1668"/>
      <c r="JHK42" s="1668"/>
      <c r="JHL42" s="1668"/>
      <c r="JHM42" s="1668"/>
      <c r="JHN42" s="1668"/>
      <c r="JHO42" s="1668"/>
      <c r="JHP42" s="1668"/>
      <c r="JHQ42" s="1668"/>
      <c r="JHR42" s="1668"/>
      <c r="JHS42" s="1668"/>
      <c r="JHT42" s="1668"/>
      <c r="JHU42" s="1668"/>
      <c r="JHV42" s="1668"/>
      <c r="JHW42" s="1668"/>
      <c r="JHX42" s="1668"/>
      <c r="JHY42" s="1668"/>
      <c r="JHZ42" s="1668"/>
      <c r="JIA42" s="1668"/>
      <c r="JIB42" s="1668"/>
      <c r="JIC42" s="1668"/>
      <c r="JID42" s="1668"/>
      <c r="JIE42" s="1668"/>
      <c r="JIF42" s="1668"/>
      <c r="JIG42" s="1668"/>
      <c r="JIH42" s="1668"/>
      <c r="JII42" s="1668"/>
      <c r="JIJ42" s="1668"/>
      <c r="JIK42" s="1668"/>
      <c r="JIL42" s="1668"/>
      <c r="JIM42" s="1668"/>
      <c r="JIN42" s="1668"/>
      <c r="JIO42" s="1668"/>
      <c r="JIP42" s="1668"/>
      <c r="JIQ42" s="1668"/>
      <c r="JIR42" s="1668"/>
      <c r="JIS42" s="1668"/>
      <c r="JIT42" s="1668"/>
      <c r="JIU42" s="1668"/>
      <c r="JIV42" s="1668"/>
      <c r="JIW42" s="1668"/>
      <c r="JIX42" s="1668"/>
      <c r="JIY42" s="1668"/>
      <c r="JIZ42" s="1668"/>
      <c r="JJA42" s="1668"/>
      <c r="JJB42" s="1668"/>
      <c r="JJC42" s="1668"/>
      <c r="JJD42" s="1668"/>
      <c r="JJE42" s="1668"/>
      <c r="JJF42" s="1668"/>
      <c r="JJG42" s="1668"/>
      <c r="JJH42" s="1668"/>
      <c r="JJI42" s="1668"/>
      <c r="JJJ42" s="1668"/>
      <c r="JJK42" s="1668"/>
      <c r="JJL42" s="1668"/>
      <c r="JJM42" s="1668"/>
      <c r="JJN42" s="1668"/>
      <c r="JJO42" s="1668"/>
      <c r="JJP42" s="1668"/>
      <c r="JJQ42" s="1668"/>
      <c r="JJR42" s="1668"/>
      <c r="JJS42" s="1668"/>
      <c r="JJT42" s="1668"/>
      <c r="JJU42" s="1668"/>
      <c r="JJV42" s="1668"/>
      <c r="JJW42" s="1668"/>
      <c r="JJX42" s="1668"/>
      <c r="JJY42" s="1668"/>
      <c r="JJZ42" s="1668"/>
      <c r="JKA42" s="1668"/>
      <c r="JKB42" s="1668"/>
      <c r="JKC42" s="1668"/>
      <c r="JKD42" s="1668"/>
      <c r="JKE42" s="1668"/>
      <c r="JKF42" s="1668"/>
      <c r="JKG42" s="1668"/>
      <c r="JKH42" s="1668"/>
      <c r="JKI42" s="1668"/>
      <c r="JKJ42" s="1668"/>
      <c r="JKK42" s="1668"/>
      <c r="JKL42" s="1668"/>
      <c r="JKM42" s="1668"/>
      <c r="JKN42" s="1668"/>
      <c r="JKO42" s="1668"/>
      <c r="JKP42" s="1668"/>
      <c r="JKQ42" s="1668"/>
      <c r="JKR42" s="1668"/>
      <c r="JKS42" s="1668"/>
      <c r="JKT42" s="1668"/>
      <c r="JKU42" s="1668"/>
      <c r="JKV42" s="1668"/>
      <c r="JKW42" s="1668"/>
      <c r="JKX42" s="1668"/>
      <c r="JKY42" s="1668"/>
      <c r="JKZ42" s="1668"/>
      <c r="JLA42" s="1668"/>
      <c r="JLB42" s="1668"/>
      <c r="JLC42" s="1668"/>
      <c r="JLD42" s="1668"/>
      <c r="JLE42" s="1668"/>
      <c r="JLF42" s="1668"/>
      <c r="JLG42" s="1668"/>
      <c r="JLH42" s="1668"/>
      <c r="JLI42" s="1668"/>
      <c r="JLJ42" s="1668"/>
      <c r="JLK42" s="1668"/>
      <c r="JLL42" s="1668"/>
      <c r="JLM42" s="1668"/>
      <c r="JLN42" s="1668"/>
      <c r="JLO42" s="1668"/>
      <c r="JLP42" s="1668"/>
      <c r="JLQ42" s="1668"/>
      <c r="JLR42" s="1668"/>
      <c r="JLS42" s="1668"/>
      <c r="JLT42" s="1668"/>
      <c r="JLU42" s="1668"/>
      <c r="JLV42" s="1668"/>
      <c r="JLW42" s="1668"/>
      <c r="JLX42" s="1668"/>
      <c r="JLY42" s="1668"/>
      <c r="JLZ42" s="1668"/>
      <c r="JMA42" s="1668"/>
      <c r="JMB42" s="1668"/>
      <c r="JMC42" s="1668"/>
      <c r="JMD42" s="1668"/>
      <c r="JME42" s="1668"/>
      <c r="JMF42" s="1668"/>
      <c r="JMG42" s="1668"/>
      <c r="JMH42" s="1668"/>
      <c r="JMI42" s="1668"/>
      <c r="JMJ42" s="1668"/>
      <c r="JMK42" s="1668"/>
      <c r="JML42" s="1668"/>
      <c r="JMM42" s="1668"/>
      <c r="JMN42" s="1668"/>
      <c r="JMO42" s="1668"/>
      <c r="JMP42" s="1668"/>
      <c r="JMQ42" s="1668"/>
      <c r="JMR42" s="1668"/>
      <c r="JMS42" s="1668"/>
      <c r="JMT42" s="1668"/>
      <c r="JMU42" s="1668"/>
      <c r="JMV42" s="1668"/>
      <c r="JMW42" s="1668"/>
      <c r="JMX42" s="1668"/>
      <c r="JMY42" s="1668"/>
      <c r="JMZ42" s="1668"/>
      <c r="JNA42" s="1668"/>
      <c r="JNB42" s="1668"/>
      <c r="JNC42" s="1668"/>
      <c r="JND42" s="1668"/>
      <c r="JNE42" s="1668"/>
      <c r="JNF42" s="1668"/>
      <c r="JNG42" s="1668"/>
      <c r="JNH42" s="1668"/>
      <c r="JNI42" s="1668"/>
      <c r="JNJ42" s="1668"/>
      <c r="JNK42" s="1668"/>
      <c r="JNL42" s="1668"/>
      <c r="JNM42" s="1668"/>
      <c r="JNN42" s="1668"/>
      <c r="JNO42" s="1668"/>
      <c r="JNP42" s="1668"/>
      <c r="JNQ42" s="1668"/>
      <c r="JNR42" s="1668"/>
      <c r="JNS42" s="1668"/>
      <c r="JNT42" s="1668"/>
      <c r="JNU42" s="1668"/>
      <c r="JNV42" s="1668"/>
      <c r="JNW42" s="1668"/>
      <c r="JNX42" s="1668"/>
      <c r="JNY42" s="1668"/>
      <c r="JNZ42" s="1668"/>
      <c r="JOA42" s="1668"/>
      <c r="JOB42" s="1668"/>
      <c r="JOC42" s="1668"/>
      <c r="JOD42" s="1668"/>
      <c r="JOE42" s="1668"/>
      <c r="JOF42" s="1668"/>
      <c r="JOG42" s="1668"/>
      <c r="JOH42" s="1668"/>
      <c r="JOI42" s="1668"/>
      <c r="JOJ42" s="1668"/>
      <c r="JOK42" s="1668"/>
      <c r="JOL42" s="1668"/>
      <c r="JOM42" s="1668"/>
      <c r="JON42" s="1668"/>
      <c r="JOO42" s="1668"/>
      <c r="JOP42" s="1668"/>
      <c r="JOQ42" s="1668"/>
      <c r="JOR42" s="1668"/>
      <c r="JOS42" s="1668"/>
      <c r="JOT42" s="1668"/>
      <c r="JOU42" s="1668"/>
      <c r="JOV42" s="1668"/>
      <c r="JOW42" s="1668"/>
      <c r="JOX42" s="1668"/>
      <c r="JOY42" s="1668"/>
      <c r="JOZ42" s="1668"/>
      <c r="JPA42" s="1668"/>
      <c r="JPB42" s="1668"/>
      <c r="JPC42" s="1668"/>
      <c r="JPD42" s="1668"/>
      <c r="JPE42" s="1668"/>
      <c r="JPF42" s="1668"/>
      <c r="JPG42" s="1668"/>
      <c r="JPH42" s="1668"/>
      <c r="JPI42" s="1668"/>
      <c r="JPJ42" s="1668"/>
      <c r="JPK42" s="1668"/>
      <c r="JPL42" s="1668"/>
      <c r="JPM42" s="1668"/>
      <c r="JPN42" s="1668"/>
      <c r="JPO42" s="1668"/>
      <c r="JPP42" s="1668"/>
      <c r="JPQ42" s="1668"/>
      <c r="JPR42" s="1668"/>
      <c r="JPS42" s="1668"/>
      <c r="JPT42" s="1668"/>
      <c r="JPU42" s="1668"/>
      <c r="JPV42" s="1668"/>
      <c r="JPW42" s="1668"/>
      <c r="JPX42" s="1668"/>
      <c r="JPY42" s="1668"/>
      <c r="JPZ42" s="1668"/>
      <c r="JQA42" s="1668"/>
      <c r="JQB42" s="1668"/>
      <c r="JQC42" s="1668"/>
      <c r="JQD42" s="1668"/>
      <c r="JQE42" s="1668"/>
      <c r="JQF42" s="1668"/>
      <c r="JQG42" s="1668"/>
      <c r="JQH42" s="1668"/>
      <c r="JQI42" s="1668"/>
      <c r="JQJ42" s="1668"/>
      <c r="JQK42" s="1668"/>
      <c r="JQL42" s="1668"/>
      <c r="JQM42" s="1668"/>
      <c r="JQN42" s="1668"/>
      <c r="JQO42" s="1668"/>
      <c r="JQP42" s="1668"/>
      <c r="JQQ42" s="1668"/>
      <c r="JQR42" s="1668"/>
      <c r="JQS42" s="1668"/>
      <c r="JQT42" s="1668"/>
      <c r="JQU42" s="1668"/>
      <c r="JQV42" s="1668"/>
      <c r="JQW42" s="1668"/>
      <c r="JQX42" s="1668"/>
      <c r="JQY42" s="1668"/>
      <c r="JQZ42" s="1668"/>
      <c r="JRA42" s="1668"/>
      <c r="JRB42" s="1668"/>
      <c r="JRC42" s="1668"/>
      <c r="JRD42" s="1668"/>
      <c r="JRE42" s="1668"/>
      <c r="JRF42" s="1668"/>
      <c r="JRG42" s="1668"/>
      <c r="JRH42" s="1668"/>
      <c r="JRI42" s="1668"/>
      <c r="JRJ42" s="1668"/>
      <c r="JRK42" s="1668"/>
      <c r="JRL42" s="1668"/>
      <c r="JRM42" s="1668"/>
      <c r="JRN42" s="1668"/>
      <c r="JRO42" s="1668"/>
      <c r="JRP42" s="1668"/>
      <c r="JRQ42" s="1668"/>
      <c r="JRR42" s="1668"/>
      <c r="JRS42" s="1668"/>
      <c r="JRT42" s="1668"/>
      <c r="JRU42" s="1668"/>
      <c r="JRV42" s="1668"/>
      <c r="JRW42" s="1668"/>
      <c r="JRX42" s="1668"/>
      <c r="JRY42" s="1668"/>
      <c r="JRZ42" s="1668"/>
      <c r="JSA42" s="1668"/>
      <c r="JSB42" s="1668"/>
      <c r="JSC42" s="1668"/>
      <c r="JSD42" s="1668"/>
      <c r="JSE42" s="1668"/>
      <c r="JSF42" s="1668"/>
      <c r="JSG42" s="1668"/>
      <c r="JSH42" s="1668"/>
      <c r="JSI42" s="1668"/>
      <c r="JSJ42" s="1668"/>
      <c r="JSK42" s="1668"/>
      <c r="JSL42" s="1668"/>
      <c r="JSM42" s="1668"/>
      <c r="JSN42" s="1668"/>
      <c r="JSO42" s="1668"/>
      <c r="JSP42" s="1668"/>
      <c r="JSQ42" s="1668"/>
      <c r="JSR42" s="1668"/>
      <c r="JSS42" s="1668"/>
      <c r="JST42" s="1668"/>
      <c r="JSU42" s="1668"/>
      <c r="JSV42" s="1668"/>
      <c r="JSW42" s="1668"/>
      <c r="JSX42" s="1668"/>
      <c r="JSY42" s="1668"/>
      <c r="JSZ42" s="1668"/>
      <c r="JTA42" s="1668"/>
      <c r="JTB42" s="1668"/>
      <c r="JTC42" s="1668"/>
      <c r="JTD42" s="1668"/>
      <c r="JTE42" s="1668"/>
      <c r="JTF42" s="1668"/>
      <c r="JTG42" s="1668"/>
      <c r="JTH42" s="1668"/>
      <c r="JTI42" s="1668"/>
      <c r="JTJ42" s="1668"/>
      <c r="JTK42" s="1668"/>
      <c r="JTL42" s="1668"/>
      <c r="JTM42" s="1668"/>
      <c r="JTN42" s="1668"/>
      <c r="JTO42" s="1668"/>
      <c r="JTP42" s="1668"/>
      <c r="JTQ42" s="1668"/>
      <c r="JTR42" s="1668"/>
      <c r="JTS42" s="1668"/>
      <c r="JTT42" s="1668"/>
      <c r="JTU42" s="1668"/>
      <c r="JTV42" s="1668"/>
      <c r="JTW42" s="1668"/>
      <c r="JTX42" s="1668"/>
      <c r="JTY42" s="1668"/>
      <c r="JTZ42" s="1668"/>
      <c r="JUA42" s="1668"/>
      <c r="JUB42" s="1668"/>
      <c r="JUC42" s="1668"/>
      <c r="JUD42" s="1668"/>
      <c r="JUE42" s="1668"/>
      <c r="JUF42" s="1668"/>
      <c r="JUG42" s="1668"/>
      <c r="JUH42" s="1668"/>
      <c r="JUI42" s="1668"/>
      <c r="JUJ42" s="1668"/>
      <c r="JUK42" s="1668"/>
      <c r="JUL42" s="1668"/>
      <c r="JUM42" s="1668"/>
      <c r="JUN42" s="1668"/>
      <c r="JUO42" s="1668"/>
      <c r="JUP42" s="1668"/>
      <c r="JUQ42" s="1668"/>
      <c r="JUR42" s="1668"/>
      <c r="JUS42" s="1668"/>
      <c r="JUT42" s="1668"/>
      <c r="JUU42" s="1668"/>
      <c r="JUV42" s="1668"/>
      <c r="JUW42" s="1668"/>
      <c r="JUX42" s="1668"/>
      <c r="JUY42" s="1668"/>
      <c r="JUZ42" s="1668"/>
      <c r="JVA42" s="1668"/>
      <c r="JVB42" s="1668"/>
      <c r="JVC42" s="1668"/>
      <c r="JVD42" s="1668"/>
      <c r="JVE42" s="1668"/>
      <c r="JVF42" s="1668"/>
      <c r="JVG42" s="1668"/>
      <c r="JVH42" s="1668"/>
      <c r="JVI42" s="1668"/>
      <c r="JVJ42" s="1668"/>
      <c r="JVK42" s="1668"/>
      <c r="JVL42" s="1668"/>
      <c r="JVM42" s="1668"/>
      <c r="JVN42" s="1668"/>
      <c r="JVO42" s="1668"/>
      <c r="JVP42" s="1668"/>
      <c r="JVQ42" s="1668"/>
      <c r="JVR42" s="1668"/>
      <c r="JVS42" s="1668"/>
      <c r="JVT42" s="1668"/>
      <c r="JVU42" s="1668"/>
      <c r="JVV42" s="1668"/>
      <c r="JVW42" s="1668"/>
      <c r="JVX42" s="1668"/>
      <c r="JVY42" s="1668"/>
      <c r="JVZ42" s="1668"/>
      <c r="JWA42" s="1668"/>
      <c r="JWB42" s="1668"/>
      <c r="JWC42" s="1668"/>
      <c r="JWD42" s="1668"/>
      <c r="JWE42" s="1668"/>
      <c r="JWF42" s="1668"/>
      <c r="JWG42" s="1668"/>
      <c r="JWH42" s="1668"/>
      <c r="JWI42" s="1668"/>
      <c r="JWJ42" s="1668"/>
      <c r="JWK42" s="1668"/>
      <c r="JWL42" s="1668"/>
      <c r="JWM42" s="1668"/>
      <c r="JWN42" s="1668"/>
      <c r="JWO42" s="1668"/>
      <c r="JWP42" s="1668"/>
      <c r="JWQ42" s="1668"/>
      <c r="JWR42" s="1668"/>
      <c r="JWS42" s="1668"/>
      <c r="JWT42" s="1668"/>
      <c r="JWU42" s="1668"/>
      <c r="JWV42" s="1668"/>
      <c r="JWW42" s="1668"/>
      <c r="JWX42" s="1668"/>
      <c r="JWY42" s="1668"/>
      <c r="JWZ42" s="1668"/>
      <c r="JXA42" s="1668"/>
      <c r="JXB42" s="1668"/>
      <c r="JXC42" s="1668"/>
      <c r="JXD42" s="1668"/>
      <c r="JXE42" s="1668"/>
      <c r="JXF42" s="1668"/>
      <c r="JXG42" s="1668"/>
      <c r="JXH42" s="1668"/>
      <c r="JXI42" s="1668"/>
      <c r="JXJ42" s="1668"/>
      <c r="JXK42" s="1668"/>
      <c r="JXL42" s="1668"/>
      <c r="JXM42" s="1668"/>
      <c r="JXN42" s="1668"/>
      <c r="JXO42" s="1668"/>
      <c r="JXP42" s="1668"/>
      <c r="JXQ42" s="1668"/>
      <c r="JXR42" s="1668"/>
      <c r="JXS42" s="1668"/>
      <c r="JXT42" s="1668"/>
      <c r="JXU42" s="1668"/>
      <c r="JXV42" s="1668"/>
      <c r="JXW42" s="1668"/>
      <c r="JXX42" s="1668"/>
      <c r="JXY42" s="1668"/>
      <c r="JXZ42" s="1668"/>
      <c r="JYA42" s="1668"/>
      <c r="JYB42" s="1668"/>
      <c r="JYC42" s="1668"/>
      <c r="JYD42" s="1668"/>
      <c r="JYE42" s="1668"/>
      <c r="JYF42" s="1668"/>
      <c r="JYG42" s="1668"/>
      <c r="JYH42" s="1668"/>
      <c r="JYI42" s="1668"/>
      <c r="JYJ42" s="1668"/>
      <c r="JYK42" s="1668"/>
      <c r="JYL42" s="1668"/>
      <c r="JYM42" s="1668"/>
      <c r="JYN42" s="1668"/>
      <c r="JYO42" s="1668"/>
      <c r="JYP42" s="1668"/>
      <c r="JYQ42" s="1668"/>
      <c r="JYR42" s="1668"/>
      <c r="JYS42" s="1668"/>
      <c r="JYT42" s="1668"/>
      <c r="JYU42" s="1668"/>
      <c r="JYV42" s="1668"/>
      <c r="JYW42" s="1668"/>
      <c r="JYX42" s="1668"/>
      <c r="JYY42" s="1668"/>
      <c r="JYZ42" s="1668"/>
      <c r="JZA42" s="1668"/>
      <c r="JZB42" s="1668"/>
      <c r="JZC42" s="1668"/>
      <c r="JZD42" s="1668"/>
      <c r="JZE42" s="1668"/>
      <c r="JZF42" s="1668"/>
      <c r="JZG42" s="1668"/>
      <c r="JZH42" s="1668"/>
      <c r="JZI42" s="1668"/>
      <c r="JZJ42" s="1668"/>
      <c r="JZK42" s="1668"/>
      <c r="JZL42" s="1668"/>
      <c r="JZM42" s="1668"/>
      <c r="JZN42" s="1668"/>
      <c r="JZO42" s="1668"/>
      <c r="JZP42" s="1668"/>
      <c r="JZQ42" s="1668"/>
      <c r="JZR42" s="1668"/>
      <c r="JZS42" s="1668"/>
      <c r="JZT42" s="1668"/>
      <c r="JZU42" s="1668"/>
      <c r="JZV42" s="1668"/>
      <c r="JZW42" s="1668"/>
      <c r="JZX42" s="1668"/>
      <c r="JZY42" s="1668"/>
      <c r="JZZ42" s="1668"/>
      <c r="KAA42" s="1668"/>
      <c r="KAB42" s="1668"/>
      <c r="KAC42" s="1668"/>
      <c r="KAD42" s="1668"/>
      <c r="KAE42" s="1668"/>
      <c r="KAF42" s="1668"/>
      <c r="KAG42" s="1668"/>
      <c r="KAH42" s="1668"/>
      <c r="KAI42" s="1668"/>
      <c r="KAJ42" s="1668"/>
      <c r="KAK42" s="1668"/>
      <c r="KAL42" s="1668"/>
      <c r="KAM42" s="1668"/>
      <c r="KAN42" s="1668"/>
      <c r="KAO42" s="1668"/>
      <c r="KAP42" s="1668"/>
      <c r="KAQ42" s="1668"/>
      <c r="KAR42" s="1668"/>
      <c r="KAS42" s="1668"/>
      <c r="KAT42" s="1668"/>
      <c r="KAU42" s="1668"/>
      <c r="KAV42" s="1668"/>
      <c r="KAW42" s="1668"/>
      <c r="KAX42" s="1668"/>
      <c r="KAY42" s="1668"/>
      <c r="KAZ42" s="1668"/>
      <c r="KBA42" s="1668"/>
      <c r="KBB42" s="1668"/>
      <c r="KBC42" s="1668"/>
      <c r="KBD42" s="1668"/>
      <c r="KBE42" s="1668"/>
      <c r="KBF42" s="1668"/>
      <c r="KBG42" s="1668"/>
      <c r="KBH42" s="1668"/>
      <c r="KBI42" s="1668"/>
      <c r="KBJ42" s="1668"/>
      <c r="KBK42" s="1668"/>
      <c r="KBL42" s="1668"/>
      <c r="KBM42" s="1668"/>
      <c r="KBN42" s="1668"/>
      <c r="KBO42" s="1668"/>
      <c r="KBP42" s="1668"/>
      <c r="KBQ42" s="1668"/>
      <c r="KBR42" s="1668"/>
      <c r="KBS42" s="1668"/>
      <c r="KBT42" s="1668"/>
      <c r="KBU42" s="1668"/>
      <c r="KBV42" s="1668"/>
      <c r="KBW42" s="1668"/>
      <c r="KBX42" s="1668"/>
      <c r="KBY42" s="1668"/>
      <c r="KBZ42" s="1668"/>
      <c r="KCA42" s="1668"/>
      <c r="KCB42" s="1668"/>
      <c r="KCC42" s="1668"/>
      <c r="KCD42" s="1668"/>
      <c r="KCE42" s="1668"/>
      <c r="KCF42" s="1668"/>
      <c r="KCG42" s="1668"/>
      <c r="KCH42" s="1668"/>
      <c r="KCI42" s="1668"/>
      <c r="KCJ42" s="1668"/>
      <c r="KCK42" s="1668"/>
      <c r="KCL42" s="1668"/>
      <c r="KCM42" s="1668"/>
      <c r="KCN42" s="1668"/>
      <c r="KCO42" s="1668"/>
      <c r="KCP42" s="1668"/>
      <c r="KCQ42" s="1668"/>
      <c r="KCR42" s="1668"/>
      <c r="KCS42" s="1668"/>
      <c r="KCT42" s="1668"/>
      <c r="KCU42" s="1668"/>
      <c r="KCV42" s="1668"/>
      <c r="KCW42" s="1668"/>
      <c r="KCX42" s="1668"/>
      <c r="KCY42" s="1668"/>
      <c r="KCZ42" s="1668"/>
      <c r="KDA42" s="1668"/>
      <c r="KDB42" s="1668"/>
      <c r="KDC42" s="1668"/>
      <c r="KDD42" s="1668"/>
      <c r="KDE42" s="1668"/>
      <c r="KDF42" s="1668"/>
      <c r="KDG42" s="1668"/>
      <c r="KDH42" s="1668"/>
      <c r="KDI42" s="1668"/>
      <c r="KDJ42" s="1668"/>
      <c r="KDK42" s="1668"/>
      <c r="KDL42" s="1668"/>
      <c r="KDM42" s="1668"/>
      <c r="KDN42" s="1668"/>
      <c r="KDO42" s="1668"/>
      <c r="KDP42" s="1668"/>
      <c r="KDQ42" s="1668"/>
      <c r="KDR42" s="1668"/>
      <c r="KDS42" s="1668"/>
      <c r="KDT42" s="1668"/>
      <c r="KDU42" s="1668"/>
      <c r="KDV42" s="1668"/>
      <c r="KDW42" s="1668"/>
      <c r="KDX42" s="1668"/>
      <c r="KDY42" s="1668"/>
      <c r="KDZ42" s="1668"/>
      <c r="KEA42" s="1668"/>
      <c r="KEB42" s="1668"/>
      <c r="KEC42" s="1668"/>
      <c r="KED42" s="1668"/>
      <c r="KEE42" s="1668"/>
      <c r="KEF42" s="1668"/>
      <c r="KEG42" s="1668"/>
      <c r="KEH42" s="1668"/>
      <c r="KEI42" s="1668"/>
      <c r="KEJ42" s="1668"/>
      <c r="KEK42" s="1668"/>
      <c r="KEL42" s="1668"/>
      <c r="KEM42" s="1668"/>
      <c r="KEN42" s="1668"/>
      <c r="KEO42" s="1668"/>
      <c r="KEP42" s="1668"/>
      <c r="KEQ42" s="1668"/>
      <c r="KER42" s="1668"/>
      <c r="KES42" s="1668"/>
      <c r="KET42" s="1668"/>
      <c r="KEU42" s="1668"/>
      <c r="KEV42" s="1668"/>
      <c r="KEW42" s="1668"/>
      <c r="KEX42" s="1668"/>
      <c r="KEY42" s="1668"/>
      <c r="KEZ42" s="1668"/>
      <c r="KFA42" s="1668"/>
      <c r="KFB42" s="1668"/>
      <c r="KFC42" s="1668"/>
      <c r="KFD42" s="1668"/>
      <c r="KFE42" s="1668"/>
      <c r="KFF42" s="1668"/>
      <c r="KFG42" s="1668"/>
      <c r="KFH42" s="1668"/>
      <c r="KFI42" s="1668"/>
      <c r="KFJ42" s="1668"/>
      <c r="KFK42" s="1668"/>
      <c r="KFL42" s="1668"/>
      <c r="KFM42" s="1668"/>
      <c r="KFN42" s="1668"/>
      <c r="KFO42" s="1668"/>
      <c r="KFP42" s="1668"/>
      <c r="KFQ42" s="1668"/>
      <c r="KFR42" s="1668"/>
      <c r="KFS42" s="1668"/>
      <c r="KFT42" s="1668"/>
      <c r="KFU42" s="1668"/>
      <c r="KFV42" s="1668"/>
      <c r="KFW42" s="1668"/>
      <c r="KFX42" s="1668"/>
      <c r="KFY42" s="1668"/>
      <c r="KFZ42" s="1668"/>
      <c r="KGA42" s="1668"/>
      <c r="KGB42" s="1668"/>
      <c r="KGC42" s="1668"/>
      <c r="KGD42" s="1668"/>
      <c r="KGE42" s="1668"/>
      <c r="KGF42" s="1668"/>
      <c r="KGG42" s="1668"/>
      <c r="KGH42" s="1668"/>
      <c r="KGI42" s="1668"/>
      <c r="KGJ42" s="1668"/>
      <c r="KGK42" s="1668"/>
      <c r="KGL42" s="1668"/>
      <c r="KGM42" s="1668"/>
      <c r="KGN42" s="1668"/>
      <c r="KGO42" s="1668"/>
      <c r="KGP42" s="1668"/>
      <c r="KGQ42" s="1668"/>
      <c r="KGR42" s="1668"/>
      <c r="KGS42" s="1668"/>
      <c r="KGT42" s="1668"/>
      <c r="KGU42" s="1668"/>
      <c r="KGV42" s="1668"/>
      <c r="KGW42" s="1668"/>
      <c r="KGX42" s="1668"/>
      <c r="KGY42" s="1668"/>
      <c r="KGZ42" s="1668"/>
      <c r="KHA42" s="1668"/>
      <c r="KHB42" s="1668"/>
      <c r="KHC42" s="1668"/>
      <c r="KHD42" s="1668"/>
      <c r="KHE42" s="1668"/>
      <c r="KHF42" s="1668"/>
      <c r="KHG42" s="1668"/>
      <c r="KHH42" s="1668"/>
      <c r="KHI42" s="1668"/>
      <c r="KHJ42" s="1668"/>
      <c r="KHK42" s="1668"/>
      <c r="KHL42" s="1668"/>
      <c r="KHM42" s="1668"/>
      <c r="KHN42" s="1668"/>
      <c r="KHO42" s="1668"/>
      <c r="KHP42" s="1668"/>
      <c r="KHQ42" s="1668"/>
      <c r="KHR42" s="1668"/>
      <c r="KHS42" s="1668"/>
      <c r="KHT42" s="1668"/>
      <c r="KHU42" s="1668"/>
      <c r="KHV42" s="1668"/>
      <c r="KHW42" s="1668"/>
      <c r="KHX42" s="1668"/>
      <c r="KHY42" s="1668"/>
      <c r="KHZ42" s="1668"/>
      <c r="KIA42" s="1668"/>
      <c r="KIB42" s="1668"/>
      <c r="KIC42" s="1668"/>
      <c r="KID42" s="1668"/>
      <c r="KIE42" s="1668"/>
      <c r="KIF42" s="1668"/>
      <c r="KIG42" s="1668"/>
      <c r="KIH42" s="1668"/>
      <c r="KII42" s="1668"/>
      <c r="KIJ42" s="1668"/>
      <c r="KIK42" s="1668"/>
      <c r="KIL42" s="1668"/>
      <c r="KIM42" s="1668"/>
      <c r="KIN42" s="1668"/>
      <c r="KIO42" s="1668"/>
      <c r="KIP42" s="1668"/>
      <c r="KIQ42" s="1668"/>
      <c r="KIR42" s="1668"/>
      <c r="KIS42" s="1668"/>
      <c r="KIT42" s="1668"/>
      <c r="KIU42" s="1668"/>
      <c r="KIV42" s="1668"/>
      <c r="KIW42" s="1668"/>
      <c r="KIX42" s="1668"/>
      <c r="KIY42" s="1668"/>
      <c r="KIZ42" s="1668"/>
      <c r="KJA42" s="1668"/>
      <c r="KJB42" s="1668"/>
      <c r="KJC42" s="1668"/>
      <c r="KJD42" s="1668"/>
      <c r="KJE42" s="1668"/>
      <c r="KJF42" s="1668"/>
      <c r="KJG42" s="1668"/>
      <c r="KJH42" s="1668"/>
      <c r="KJI42" s="1668"/>
      <c r="KJJ42" s="1668"/>
      <c r="KJK42" s="1668"/>
      <c r="KJL42" s="1668"/>
      <c r="KJM42" s="1668"/>
      <c r="KJN42" s="1668"/>
      <c r="KJO42" s="1668"/>
      <c r="KJP42" s="1668"/>
      <c r="KJQ42" s="1668"/>
      <c r="KJR42" s="1668"/>
      <c r="KJS42" s="1668"/>
      <c r="KJT42" s="1668"/>
      <c r="KJU42" s="1668"/>
      <c r="KJV42" s="1668"/>
      <c r="KJW42" s="1668"/>
      <c r="KJX42" s="1668"/>
      <c r="KJY42" s="1668"/>
      <c r="KJZ42" s="1668"/>
      <c r="KKA42" s="1668"/>
      <c r="KKB42" s="1668"/>
      <c r="KKC42" s="1668"/>
      <c r="KKD42" s="1668"/>
      <c r="KKE42" s="1668"/>
      <c r="KKF42" s="1668"/>
      <c r="KKG42" s="1668"/>
      <c r="KKH42" s="1668"/>
      <c r="KKI42" s="1668"/>
      <c r="KKJ42" s="1668"/>
      <c r="KKK42" s="1668"/>
      <c r="KKL42" s="1668"/>
      <c r="KKM42" s="1668"/>
      <c r="KKN42" s="1668"/>
      <c r="KKO42" s="1668"/>
      <c r="KKP42" s="1668"/>
      <c r="KKQ42" s="1668"/>
      <c r="KKR42" s="1668"/>
      <c r="KKS42" s="1668"/>
      <c r="KKT42" s="1668"/>
      <c r="KKU42" s="1668"/>
      <c r="KKV42" s="1668"/>
      <c r="KKW42" s="1668"/>
      <c r="KKX42" s="1668"/>
      <c r="KKY42" s="1668"/>
      <c r="KKZ42" s="1668"/>
      <c r="KLA42" s="1668"/>
      <c r="KLB42" s="1668"/>
      <c r="KLC42" s="1668"/>
      <c r="KLD42" s="1668"/>
      <c r="KLE42" s="1668"/>
      <c r="KLF42" s="1668"/>
      <c r="KLG42" s="1668"/>
      <c r="KLH42" s="1668"/>
      <c r="KLI42" s="1668"/>
      <c r="KLJ42" s="1668"/>
      <c r="KLK42" s="1668"/>
      <c r="KLL42" s="1668"/>
      <c r="KLM42" s="1668"/>
      <c r="KLN42" s="1668"/>
      <c r="KLO42" s="1668"/>
      <c r="KLP42" s="1668"/>
      <c r="KLQ42" s="1668"/>
      <c r="KLR42" s="1668"/>
      <c r="KLS42" s="1668"/>
      <c r="KLT42" s="1668"/>
      <c r="KLU42" s="1668"/>
      <c r="KLV42" s="1668"/>
      <c r="KLW42" s="1668"/>
      <c r="KLX42" s="1668"/>
      <c r="KLY42" s="1668"/>
      <c r="KLZ42" s="1668"/>
      <c r="KMA42" s="1668"/>
      <c r="KMB42" s="1668"/>
      <c r="KMC42" s="1668"/>
      <c r="KMD42" s="1668"/>
      <c r="KME42" s="1668"/>
      <c r="KMF42" s="1668"/>
      <c r="KMG42" s="1668"/>
      <c r="KMH42" s="1668"/>
      <c r="KMI42" s="1668"/>
      <c r="KMJ42" s="1668"/>
      <c r="KMK42" s="1668"/>
      <c r="KML42" s="1668"/>
      <c r="KMM42" s="1668"/>
      <c r="KMN42" s="1668"/>
      <c r="KMO42" s="1668"/>
      <c r="KMP42" s="1668"/>
      <c r="KMQ42" s="1668"/>
      <c r="KMR42" s="1668"/>
      <c r="KMS42" s="1668"/>
      <c r="KMT42" s="1668"/>
      <c r="KMU42" s="1668"/>
      <c r="KMV42" s="1668"/>
      <c r="KMW42" s="1668"/>
      <c r="KMX42" s="1668"/>
      <c r="KMY42" s="1668"/>
      <c r="KMZ42" s="1668"/>
      <c r="KNA42" s="1668"/>
      <c r="KNB42" s="1668"/>
      <c r="KNC42" s="1668"/>
      <c r="KND42" s="1668"/>
      <c r="KNE42" s="1668"/>
      <c r="KNF42" s="1668"/>
      <c r="KNG42" s="1668"/>
      <c r="KNH42" s="1668"/>
      <c r="KNI42" s="1668"/>
      <c r="KNJ42" s="1668"/>
      <c r="KNK42" s="1668"/>
      <c r="KNL42" s="1668"/>
      <c r="KNM42" s="1668"/>
      <c r="KNN42" s="1668"/>
      <c r="KNO42" s="1668"/>
      <c r="KNP42" s="1668"/>
      <c r="KNQ42" s="1668"/>
      <c r="KNR42" s="1668"/>
      <c r="KNS42" s="1668"/>
      <c r="KNT42" s="1668"/>
      <c r="KNU42" s="1668"/>
      <c r="KNV42" s="1668"/>
      <c r="KNW42" s="1668"/>
      <c r="KNX42" s="1668"/>
      <c r="KNY42" s="1668"/>
      <c r="KNZ42" s="1668"/>
      <c r="KOA42" s="1668"/>
      <c r="KOB42" s="1668"/>
      <c r="KOC42" s="1668"/>
      <c r="KOD42" s="1668"/>
      <c r="KOE42" s="1668"/>
      <c r="KOF42" s="1668"/>
      <c r="KOG42" s="1668"/>
      <c r="KOH42" s="1668"/>
      <c r="KOI42" s="1668"/>
      <c r="KOJ42" s="1668"/>
      <c r="KOK42" s="1668"/>
      <c r="KOL42" s="1668"/>
      <c r="KOM42" s="1668"/>
      <c r="KON42" s="1668"/>
      <c r="KOO42" s="1668"/>
      <c r="KOP42" s="1668"/>
      <c r="KOQ42" s="1668"/>
      <c r="KOR42" s="1668"/>
      <c r="KOS42" s="1668"/>
      <c r="KOT42" s="1668"/>
      <c r="KOU42" s="1668"/>
      <c r="KOV42" s="1668"/>
      <c r="KOW42" s="1668"/>
      <c r="KOX42" s="1668"/>
      <c r="KOY42" s="1668"/>
      <c r="KOZ42" s="1668"/>
      <c r="KPA42" s="1668"/>
      <c r="KPB42" s="1668"/>
      <c r="KPC42" s="1668"/>
      <c r="KPD42" s="1668"/>
      <c r="KPE42" s="1668"/>
      <c r="KPF42" s="1668"/>
      <c r="KPG42" s="1668"/>
      <c r="KPH42" s="1668"/>
      <c r="KPI42" s="1668"/>
      <c r="KPJ42" s="1668"/>
      <c r="KPK42" s="1668"/>
      <c r="KPL42" s="1668"/>
      <c r="KPM42" s="1668"/>
      <c r="KPN42" s="1668"/>
      <c r="KPO42" s="1668"/>
      <c r="KPP42" s="1668"/>
      <c r="KPQ42" s="1668"/>
      <c r="KPR42" s="1668"/>
      <c r="KPS42" s="1668"/>
      <c r="KPT42" s="1668"/>
      <c r="KPU42" s="1668"/>
      <c r="KPV42" s="1668"/>
      <c r="KPW42" s="1668"/>
      <c r="KPX42" s="1668"/>
      <c r="KPY42" s="1668"/>
      <c r="KPZ42" s="1668"/>
      <c r="KQA42" s="1668"/>
      <c r="KQB42" s="1668"/>
      <c r="KQC42" s="1668"/>
      <c r="KQD42" s="1668"/>
      <c r="KQE42" s="1668"/>
      <c r="KQF42" s="1668"/>
      <c r="KQG42" s="1668"/>
      <c r="KQH42" s="1668"/>
      <c r="KQI42" s="1668"/>
      <c r="KQJ42" s="1668"/>
      <c r="KQK42" s="1668"/>
      <c r="KQL42" s="1668"/>
      <c r="KQM42" s="1668"/>
      <c r="KQN42" s="1668"/>
      <c r="KQO42" s="1668"/>
      <c r="KQP42" s="1668"/>
      <c r="KQQ42" s="1668"/>
      <c r="KQR42" s="1668"/>
      <c r="KQS42" s="1668"/>
      <c r="KQT42" s="1668"/>
      <c r="KQU42" s="1668"/>
      <c r="KQV42" s="1668"/>
      <c r="KQW42" s="1668"/>
      <c r="KQX42" s="1668"/>
      <c r="KQY42" s="1668"/>
      <c r="KQZ42" s="1668"/>
      <c r="KRA42" s="1668"/>
      <c r="KRB42" s="1668"/>
      <c r="KRC42" s="1668"/>
      <c r="KRD42" s="1668"/>
      <c r="KRE42" s="1668"/>
      <c r="KRF42" s="1668"/>
      <c r="KRG42" s="1668"/>
      <c r="KRH42" s="1668"/>
      <c r="KRI42" s="1668"/>
      <c r="KRJ42" s="1668"/>
      <c r="KRK42" s="1668"/>
      <c r="KRL42" s="1668"/>
      <c r="KRM42" s="1668"/>
      <c r="KRN42" s="1668"/>
      <c r="KRO42" s="1668"/>
      <c r="KRP42" s="1668"/>
      <c r="KRQ42" s="1668"/>
      <c r="KRR42" s="1668"/>
      <c r="KRS42" s="1668"/>
      <c r="KRT42" s="1668"/>
      <c r="KRU42" s="1668"/>
      <c r="KRV42" s="1668"/>
      <c r="KRW42" s="1668"/>
      <c r="KRX42" s="1668"/>
      <c r="KRY42" s="1668"/>
      <c r="KRZ42" s="1668"/>
      <c r="KSA42" s="1668"/>
      <c r="KSB42" s="1668"/>
      <c r="KSC42" s="1668"/>
      <c r="KSD42" s="1668"/>
      <c r="KSE42" s="1668"/>
      <c r="KSF42" s="1668"/>
      <c r="KSG42" s="1668"/>
      <c r="KSH42" s="1668"/>
      <c r="KSI42" s="1668"/>
      <c r="KSJ42" s="1668"/>
      <c r="KSK42" s="1668"/>
      <c r="KSL42" s="1668"/>
      <c r="KSM42" s="1668"/>
      <c r="KSN42" s="1668"/>
      <c r="KSO42" s="1668"/>
      <c r="KSP42" s="1668"/>
      <c r="KSQ42" s="1668"/>
      <c r="KSR42" s="1668"/>
      <c r="KSS42" s="1668"/>
      <c r="KST42" s="1668"/>
      <c r="KSU42" s="1668"/>
      <c r="KSV42" s="1668"/>
      <c r="KSW42" s="1668"/>
      <c r="KSX42" s="1668"/>
      <c r="KSY42" s="1668"/>
      <c r="KSZ42" s="1668"/>
      <c r="KTA42" s="1668"/>
      <c r="KTB42" s="1668"/>
      <c r="KTC42" s="1668"/>
      <c r="KTD42" s="1668"/>
      <c r="KTE42" s="1668"/>
      <c r="KTF42" s="1668"/>
      <c r="KTG42" s="1668"/>
      <c r="KTH42" s="1668"/>
      <c r="KTI42" s="1668"/>
      <c r="KTJ42" s="1668"/>
      <c r="KTK42" s="1668"/>
      <c r="KTL42" s="1668"/>
      <c r="KTM42" s="1668"/>
      <c r="KTN42" s="1668"/>
      <c r="KTO42" s="1668"/>
      <c r="KTP42" s="1668"/>
      <c r="KTQ42" s="1668"/>
      <c r="KTR42" s="1668"/>
      <c r="KTS42" s="1668"/>
      <c r="KTT42" s="1668"/>
      <c r="KTU42" s="1668"/>
      <c r="KTV42" s="1668"/>
      <c r="KTW42" s="1668"/>
      <c r="KTX42" s="1668"/>
      <c r="KTY42" s="1668"/>
      <c r="KTZ42" s="1668"/>
      <c r="KUA42" s="1668"/>
      <c r="KUB42" s="1668"/>
      <c r="KUC42" s="1668"/>
      <c r="KUD42" s="1668"/>
      <c r="KUE42" s="1668"/>
      <c r="KUF42" s="1668"/>
      <c r="KUG42" s="1668"/>
      <c r="KUH42" s="1668"/>
      <c r="KUI42" s="1668"/>
      <c r="KUJ42" s="1668"/>
      <c r="KUK42" s="1668"/>
      <c r="KUL42" s="1668"/>
      <c r="KUM42" s="1668"/>
      <c r="KUN42" s="1668"/>
      <c r="KUO42" s="1668"/>
      <c r="KUP42" s="1668"/>
      <c r="KUQ42" s="1668"/>
      <c r="KUR42" s="1668"/>
      <c r="KUS42" s="1668"/>
      <c r="KUT42" s="1668"/>
      <c r="KUU42" s="1668"/>
      <c r="KUV42" s="1668"/>
      <c r="KUW42" s="1668"/>
      <c r="KUX42" s="1668"/>
      <c r="KUY42" s="1668"/>
      <c r="KUZ42" s="1668"/>
      <c r="KVA42" s="1668"/>
      <c r="KVB42" s="1668"/>
      <c r="KVC42" s="1668"/>
      <c r="KVD42" s="1668"/>
      <c r="KVE42" s="1668"/>
      <c r="KVF42" s="1668"/>
      <c r="KVG42" s="1668"/>
      <c r="KVH42" s="1668"/>
      <c r="KVI42" s="1668"/>
      <c r="KVJ42" s="1668"/>
      <c r="KVK42" s="1668"/>
      <c r="KVL42" s="1668"/>
      <c r="KVM42" s="1668"/>
      <c r="KVN42" s="1668"/>
      <c r="KVO42" s="1668"/>
      <c r="KVP42" s="1668"/>
      <c r="KVQ42" s="1668"/>
      <c r="KVR42" s="1668"/>
      <c r="KVS42" s="1668"/>
      <c r="KVT42" s="1668"/>
      <c r="KVU42" s="1668"/>
      <c r="KVV42" s="1668"/>
      <c r="KVW42" s="1668"/>
      <c r="KVX42" s="1668"/>
      <c r="KVY42" s="1668"/>
      <c r="KVZ42" s="1668"/>
      <c r="KWA42" s="1668"/>
      <c r="KWB42" s="1668"/>
      <c r="KWC42" s="1668"/>
      <c r="KWD42" s="1668"/>
      <c r="KWE42" s="1668"/>
      <c r="KWF42" s="1668"/>
      <c r="KWG42" s="1668"/>
      <c r="KWH42" s="1668"/>
      <c r="KWI42" s="1668"/>
      <c r="KWJ42" s="1668"/>
      <c r="KWK42" s="1668"/>
      <c r="KWL42" s="1668"/>
      <c r="KWM42" s="1668"/>
      <c r="KWN42" s="1668"/>
      <c r="KWO42" s="1668"/>
      <c r="KWP42" s="1668"/>
      <c r="KWQ42" s="1668"/>
      <c r="KWR42" s="1668"/>
      <c r="KWS42" s="1668"/>
      <c r="KWT42" s="1668"/>
      <c r="KWU42" s="1668"/>
      <c r="KWV42" s="1668"/>
      <c r="KWW42" s="1668"/>
      <c r="KWX42" s="1668"/>
      <c r="KWY42" s="1668"/>
      <c r="KWZ42" s="1668"/>
      <c r="KXA42" s="1668"/>
      <c r="KXB42" s="1668"/>
      <c r="KXC42" s="1668"/>
      <c r="KXD42" s="1668"/>
      <c r="KXE42" s="1668"/>
      <c r="KXF42" s="1668"/>
      <c r="KXG42" s="1668"/>
      <c r="KXH42" s="1668"/>
      <c r="KXI42" s="1668"/>
      <c r="KXJ42" s="1668"/>
      <c r="KXK42" s="1668"/>
      <c r="KXL42" s="1668"/>
      <c r="KXM42" s="1668"/>
      <c r="KXN42" s="1668"/>
      <c r="KXO42" s="1668"/>
      <c r="KXP42" s="1668"/>
      <c r="KXQ42" s="1668"/>
      <c r="KXR42" s="1668"/>
      <c r="KXS42" s="1668"/>
      <c r="KXT42" s="1668"/>
      <c r="KXU42" s="1668"/>
      <c r="KXV42" s="1668"/>
      <c r="KXW42" s="1668"/>
      <c r="KXX42" s="1668"/>
      <c r="KXY42" s="1668"/>
      <c r="KXZ42" s="1668"/>
      <c r="KYA42" s="1668"/>
      <c r="KYB42" s="1668"/>
      <c r="KYC42" s="1668"/>
      <c r="KYD42" s="1668"/>
      <c r="KYE42" s="1668"/>
      <c r="KYF42" s="1668"/>
      <c r="KYG42" s="1668"/>
      <c r="KYH42" s="1668"/>
      <c r="KYI42" s="1668"/>
      <c r="KYJ42" s="1668"/>
      <c r="KYK42" s="1668"/>
      <c r="KYL42" s="1668"/>
      <c r="KYM42" s="1668"/>
      <c r="KYN42" s="1668"/>
      <c r="KYO42" s="1668"/>
      <c r="KYP42" s="1668"/>
      <c r="KYQ42" s="1668"/>
      <c r="KYR42" s="1668"/>
      <c r="KYS42" s="1668"/>
      <c r="KYT42" s="1668"/>
      <c r="KYU42" s="1668"/>
      <c r="KYV42" s="1668"/>
      <c r="KYW42" s="1668"/>
      <c r="KYX42" s="1668"/>
      <c r="KYY42" s="1668"/>
      <c r="KYZ42" s="1668"/>
      <c r="KZA42" s="1668"/>
      <c r="KZB42" s="1668"/>
      <c r="KZC42" s="1668"/>
      <c r="KZD42" s="1668"/>
      <c r="KZE42" s="1668"/>
      <c r="KZF42" s="1668"/>
      <c r="KZG42" s="1668"/>
      <c r="KZH42" s="1668"/>
      <c r="KZI42" s="1668"/>
      <c r="KZJ42" s="1668"/>
      <c r="KZK42" s="1668"/>
      <c r="KZL42" s="1668"/>
      <c r="KZM42" s="1668"/>
      <c r="KZN42" s="1668"/>
      <c r="KZO42" s="1668"/>
      <c r="KZP42" s="1668"/>
      <c r="KZQ42" s="1668"/>
      <c r="KZR42" s="1668"/>
      <c r="KZS42" s="1668"/>
      <c r="KZT42" s="1668"/>
      <c r="KZU42" s="1668"/>
      <c r="KZV42" s="1668"/>
      <c r="KZW42" s="1668"/>
      <c r="KZX42" s="1668"/>
      <c r="KZY42" s="1668"/>
      <c r="KZZ42" s="1668"/>
      <c r="LAA42" s="1668"/>
      <c r="LAB42" s="1668"/>
      <c r="LAC42" s="1668"/>
      <c r="LAD42" s="1668"/>
      <c r="LAE42" s="1668"/>
      <c r="LAF42" s="1668"/>
      <c r="LAG42" s="1668"/>
      <c r="LAH42" s="1668"/>
      <c r="LAI42" s="1668"/>
      <c r="LAJ42" s="1668"/>
      <c r="LAK42" s="1668"/>
      <c r="LAL42" s="1668"/>
      <c r="LAM42" s="1668"/>
      <c r="LAN42" s="1668"/>
      <c r="LAO42" s="1668"/>
      <c r="LAP42" s="1668"/>
      <c r="LAQ42" s="1668"/>
      <c r="LAR42" s="1668"/>
      <c r="LAS42" s="1668"/>
      <c r="LAT42" s="1668"/>
      <c r="LAU42" s="1668"/>
      <c r="LAV42" s="1668"/>
      <c r="LAW42" s="1668"/>
      <c r="LAX42" s="1668"/>
      <c r="LAY42" s="1668"/>
      <c r="LAZ42" s="1668"/>
      <c r="LBA42" s="1668"/>
      <c r="LBB42" s="1668"/>
      <c r="LBC42" s="1668"/>
      <c r="LBD42" s="1668"/>
      <c r="LBE42" s="1668"/>
      <c r="LBF42" s="1668"/>
      <c r="LBG42" s="1668"/>
      <c r="LBH42" s="1668"/>
      <c r="LBI42" s="1668"/>
      <c r="LBJ42" s="1668"/>
      <c r="LBK42" s="1668"/>
      <c r="LBL42" s="1668"/>
      <c r="LBM42" s="1668"/>
      <c r="LBN42" s="1668"/>
      <c r="LBO42" s="1668"/>
      <c r="LBP42" s="1668"/>
      <c r="LBQ42" s="1668"/>
      <c r="LBR42" s="1668"/>
      <c r="LBS42" s="1668"/>
      <c r="LBT42" s="1668"/>
      <c r="LBU42" s="1668"/>
      <c r="LBV42" s="1668"/>
      <c r="LBW42" s="1668"/>
      <c r="LBX42" s="1668"/>
      <c r="LBY42" s="1668"/>
      <c r="LBZ42" s="1668"/>
      <c r="LCA42" s="1668"/>
      <c r="LCB42" s="1668"/>
      <c r="LCC42" s="1668"/>
      <c r="LCD42" s="1668"/>
      <c r="LCE42" s="1668"/>
      <c r="LCF42" s="1668"/>
      <c r="LCG42" s="1668"/>
      <c r="LCH42" s="1668"/>
      <c r="LCI42" s="1668"/>
      <c r="LCJ42" s="1668"/>
      <c r="LCK42" s="1668"/>
      <c r="LCL42" s="1668"/>
      <c r="LCM42" s="1668"/>
      <c r="LCN42" s="1668"/>
      <c r="LCO42" s="1668"/>
      <c r="LCP42" s="1668"/>
      <c r="LCQ42" s="1668"/>
      <c r="LCR42" s="1668"/>
      <c r="LCS42" s="1668"/>
      <c r="LCT42" s="1668"/>
      <c r="LCU42" s="1668"/>
      <c r="LCV42" s="1668"/>
      <c r="LCW42" s="1668"/>
      <c r="LCX42" s="1668"/>
      <c r="LCY42" s="1668"/>
      <c r="LCZ42" s="1668"/>
      <c r="LDA42" s="1668"/>
      <c r="LDB42" s="1668"/>
      <c r="LDC42" s="1668"/>
      <c r="LDD42" s="1668"/>
      <c r="LDE42" s="1668"/>
      <c r="LDF42" s="1668"/>
      <c r="LDG42" s="1668"/>
      <c r="LDH42" s="1668"/>
      <c r="LDI42" s="1668"/>
      <c r="LDJ42" s="1668"/>
      <c r="LDK42" s="1668"/>
      <c r="LDL42" s="1668"/>
      <c r="LDM42" s="1668"/>
      <c r="LDN42" s="1668"/>
      <c r="LDO42" s="1668"/>
      <c r="LDP42" s="1668"/>
      <c r="LDQ42" s="1668"/>
      <c r="LDR42" s="1668"/>
      <c r="LDS42" s="1668"/>
      <c r="LDT42" s="1668"/>
      <c r="LDU42" s="1668"/>
      <c r="LDV42" s="1668"/>
      <c r="LDW42" s="1668"/>
      <c r="LDX42" s="1668"/>
      <c r="LDY42" s="1668"/>
      <c r="LDZ42" s="1668"/>
      <c r="LEA42" s="1668"/>
      <c r="LEB42" s="1668"/>
      <c r="LEC42" s="1668"/>
      <c r="LED42" s="1668"/>
      <c r="LEE42" s="1668"/>
      <c r="LEF42" s="1668"/>
      <c r="LEG42" s="1668"/>
      <c r="LEH42" s="1668"/>
      <c r="LEI42" s="1668"/>
      <c r="LEJ42" s="1668"/>
      <c r="LEK42" s="1668"/>
      <c r="LEL42" s="1668"/>
      <c r="LEM42" s="1668"/>
      <c r="LEN42" s="1668"/>
      <c r="LEO42" s="1668"/>
      <c r="LEP42" s="1668"/>
      <c r="LEQ42" s="1668"/>
      <c r="LER42" s="1668"/>
      <c r="LES42" s="1668"/>
      <c r="LET42" s="1668"/>
      <c r="LEU42" s="1668"/>
      <c r="LEV42" s="1668"/>
      <c r="LEW42" s="1668"/>
      <c r="LEX42" s="1668"/>
      <c r="LEY42" s="1668"/>
      <c r="LEZ42" s="1668"/>
      <c r="LFA42" s="1668"/>
      <c r="LFB42" s="1668"/>
      <c r="LFC42" s="1668"/>
      <c r="LFD42" s="1668"/>
      <c r="LFE42" s="1668"/>
      <c r="LFF42" s="1668"/>
      <c r="LFG42" s="1668"/>
      <c r="LFH42" s="1668"/>
      <c r="LFI42" s="1668"/>
      <c r="LFJ42" s="1668"/>
      <c r="LFK42" s="1668"/>
      <c r="LFL42" s="1668"/>
      <c r="LFM42" s="1668"/>
      <c r="LFN42" s="1668"/>
      <c r="LFO42" s="1668"/>
      <c r="LFP42" s="1668"/>
      <c r="LFQ42" s="1668"/>
      <c r="LFR42" s="1668"/>
      <c r="LFS42" s="1668"/>
      <c r="LFT42" s="1668"/>
      <c r="LFU42" s="1668"/>
      <c r="LFV42" s="1668"/>
      <c r="LFW42" s="1668"/>
      <c r="LFX42" s="1668"/>
      <c r="LFY42" s="1668"/>
      <c r="LFZ42" s="1668"/>
      <c r="LGA42" s="1668"/>
      <c r="LGB42" s="1668"/>
      <c r="LGC42" s="1668"/>
      <c r="LGD42" s="1668"/>
      <c r="LGE42" s="1668"/>
      <c r="LGF42" s="1668"/>
      <c r="LGG42" s="1668"/>
      <c r="LGH42" s="1668"/>
      <c r="LGI42" s="1668"/>
      <c r="LGJ42" s="1668"/>
      <c r="LGK42" s="1668"/>
      <c r="LGL42" s="1668"/>
      <c r="LGM42" s="1668"/>
      <c r="LGN42" s="1668"/>
      <c r="LGO42" s="1668"/>
      <c r="LGP42" s="1668"/>
      <c r="LGQ42" s="1668"/>
      <c r="LGR42" s="1668"/>
      <c r="LGS42" s="1668"/>
      <c r="LGT42" s="1668"/>
      <c r="LGU42" s="1668"/>
      <c r="LGV42" s="1668"/>
      <c r="LGW42" s="1668"/>
      <c r="LGX42" s="1668"/>
      <c r="LGY42" s="1668"/>
      <c r="LGZ42" s="1668"/>
      <c r="LHA42" s="1668"/>
      <c r="LHB42" s="1668"/>
      <c r="LHC42" s="1668"/>
      <c r="LHD42" s="1668"/>
      <c r="LHE42" s="1668"/>
      <c r="LHF42" s="1668"/>
      <c r="LHG42" s="1668"/>
      <c r="LHH42" s="1668"/>
      <c r="LHI42" s="1668"/>
      <c r="LHJ42" s="1668"/>
      <c r="LHK42" s="1668"/>
      <c r="LHL42" s="1668"/>
      <c r="LHM42" s="1668"/>
      <c r="LHN42" s="1668"/>
      <c r="LHO42" s="1668"/>
      <c r="LHP42" s="1668"/>
      <c r="LHQ42" s="1668"/>
      <c r="LHR42" s="1668"/>
      <c r="LHS42" s="1668"/>
      <c r="LHT42" s="1668"/>
      <c r="LHU42" s="1668"/>
      <c r="LHV42" s="1668"/>
      <c r="LHW42" s="1668"/>
      <c r="LHX42" s="1668"/>
      <c r="LHY42" s="1668"/>
      <c r="LHZ42" s="1668"/>
      <c r="LIA42" s="1668"/>
      <c r="LIB42" s="1668"/>
      <c r="LIC42" s="1668"/>
      <c r="LID42" s="1668"/>
      <c r="LIE42" s="1668"/>
      <c r="LIF42" s="1668"/>
      <c r="LIG42" s="1668"/>
      <c r="LIH42" s="1668"/>
      <c r="LII42" s="1668"/>
      <c r="LIJ42" s="1668"/>
      <c r="LIK42" s="1668"/>
      <c r="LIL42" s="1668"/>
      <c r="LIM42" s="1668"/>
      <c r="LIN42" s="1668"/>
      <c r="LIO42" s="1668"/>
      <c r="LIP42" s="1668"/>
      <c r="LIQ42" s="1668"/>
      <c r="LIR42" s="1668"/>
      <c r="LIS42" s="1668"/>
      <c r="LIT42" s="1668"/>
      <c r="LIU42" s="1668"/>
      <c r="LIV42" s="1668"/>
      <c r="LIW42" s="1668"/>
      <c r="LIX42" s="1668"/>
      <c r="LIY42" s="1668"/>
      <c r="LIZ42" s="1668"/>
      <c r="LJA42" s="1668"/>
      <c r="LJB42" s="1668"/>
      <c r="LJC42" s="1668"/>
      <c r="LJD42" s="1668"/>
      <c r="LJE42" s="1668"/>
      <c r="LJF42" s="1668"/>
      <c r="LJG42" s="1668"/>
      <c r="LJH42" s="1668"/>
      <c r="LJI42" s="1668"/>
      <c r="LJJ42" s="1668"/>
      <c r="LJK42" s="1668"/>
      <c r="LJL42" s="1668"/>
      <c r="LJM42" s="1668"/>
      <c r="LJN42" s="1668"/>
      <c r="LJO42" s="1668"/>
      <c r="LJP42" s="1668"/>
      <c r="LJQ42" s="1668"/>
      <c r="LJR42" s="1668"/>
      <c r="LJS42" s="1668"/>
      <c r="LJT42" s="1668"/>
      <c r="LJU42" s="1668"/>
      <c r="LJV42" s="1668"/>
      <c r="LJW42" s="1668"/>
      <c r="LJX42" s="1668"/>
      <c r="LJY42" s="1668"/>
      <c r="LJZ42" s="1668"/>
      <c r="LKA42" s="1668"/>
      <c r="LKB42" s="1668"/>
      <c r="LKC42" s="1668"/>
      <c r="LKD42" s="1668"/>
      <c r="LKE42" s="1668"/>
      <c r="LKF42" s="1668"/>
      <c r="LKG42" s="1668"/>
      <c r="LKH42" s="1668"/>
      <c r="LKI42" s="1668"/>
      <c r="LKJ42" s="1668"/>
      <c r="LKK42" s="1668"/>
      <c r="LKL42" s="1668"/>
      <c r="LKM42" s="1668"/>
      <c r="LKN42" s="1668"/>
      <c r="LKO42" s="1668"/>
      <c r="LKP42" s="1668"/>
      <c r="LKQ42" s="1668"/>
      <c r="LKR42" s="1668"/>
      <c r="LKS42" s="1668"/>
      <c r="LKT42" s="1668"/>
      <c r="LKU42" s="1668"/>
      <c r="LKV42" s="1668"/>
      <c r="LKW42" s="1668"/>
      <c r="LKX42" s="1668"/>
      <c r="LKY42" s="1668"/>
      <c r="LKZ42" s="1668"/>
      <c r="LLA42" s="1668"/>
      <c r="LLB42" s="1668"/>
      <c r="LLC42" s="1668"/>
      <c r="LLD42" s="1668"/>
      <c r="LLE42" s="1668"/>
      <c r="LLF42" s="1668"/>
      <c r="LLG42" s="1668"/>
      <c r="LLH42" s="1668"/>
      <c r="LLI42" s="1668"/>
      <c r="LLJ42" s="1668"/>
      <c r="LLK42" s="1668"/>
      <c r="LLL42" s="1668"/>
      <c r="LLM42" s="1668"/>
      <c r="LLN42" s="1668"/>
      <c r="LLO42" s="1668"/>
      <c r="LLP42" s="1668"/>
      <c r="LLQ42" s="1668"/>
      <c r="LLR42" s="1668"/>
      <c r="LLS42" s="1668"/>
      <c r="LLT42" s="1668"/>
      <c r="LLU42" s="1668"/>
      <c r="LLV42" s="1668"/>
      <c r="LLW42" s="1668"/>
      <c r="LLX42" s="1668"/>
      <c r="LLY42" s="1668"/>
      <c r="LLZ42" s="1668"/>
      <c r="LMA42" s="1668"/>
      <c r="LMB42" s="1668"/>
      <c r="LMC42" s="1668"/>
      <c r="LMD42" s="1668"/>
      <c r="LME42" s="1668"/>
      <c r="LMF42" s="1668"/>
      <c r="LMG42" s="1668"/>
      <c r="LMH42" s="1668"/>
      <c r="LMI42" s="1668"/>
      <c r="LMJ42" s="1668"/>
      <c r="LMK42" s="1668"/>
      <c r="LML42" s="1668"/>
      <c r="LMM42" s="1668"/>
      <c r="LMN42" s="1668"/>
      <c r="LMO42" s="1668"/>
      <c r="LMP42" s="1668"/>
      <c r="LMQ42" s="1668"/>
      <c r="LMR42" s="1668"/>
      <c r="LMS42" s="1668"/>
      <c r="LMT42" s="1668"/>
      <c r="LMU42" s="1668"/>
      <c r="LMV42" s="1668"/>
      <c r="LMW42" s="1668"/>
      <c r="LMX42" s="1668"/>
      <c r="LMY42" s="1668"/>
      <c r="LMZ42" s="1668"/>
      <c r="LNA42" s="1668"/>
      <c r="LNB42" s="1668"/>
      <c r="LNC42" s="1668"/>
      <c r="LND42" s="1668"/>
      <c r="LNE42" s="1668"/>
      <c r="LNF42" s="1668"/>
      <c r="LNG42" s="1668"/>
      <c r="LNH42" s="1668"/>
      <c r="LNI42" s="1668"/>
      <c r="LNJ42" s="1668"/>
      <c r="LNK42" s="1668"/>
      <c r="LNL42" s="1668"/>
      <c r="LNM42" s="1668"/>
      <c r="LNN42" s="1668"/>
      <c r="LNO42" s="1668"/>
      <c r="LNP42" s="1668"/>
      <c r="LNQ42" s="1668"/>
      <c r="LNR42" s="1668"/>
      <c r="LNS42" s="1668"/>
      <c r="LNT42" s="1668"/>
      <c r="LNU42" s="1668"/>
      <c r="LNV42" s="1668"/>
      <c r="LNW42" s="1668"/>
      <c r="LNX42" s="1668"/>
      <c r="LNY42" s="1668"/>
      <c r="LNZ42" s="1668"/>
      <c r="LOA42" s="1668"/>
      <c r="LOB42" s="1668"/>
      <c r="LOC42" s="1668"/>
      <c r="LOD42" s="1668"/>
      <c r="LOE42" s="1668"/>
      <c r="LOF42" s="1668"/>
      <c r="LOG42" s="1668"/>
      <c r="LOH42" s="1668"/>
      <c r="LOI42" s="1668"/>
      <c r="LOJ42" s="1668"/>
      <c r="LOK42" s="1668"/>
      <c r="LOL42" s="1668"/>
      <c r="LOM42" s="1668"/>
      <c r="LON42" s="1668"/>
      <c r="LOO42" s="1668"/>
      <c r="LOP42" s="1668"/>
      <c r="LOQ42" s="1668"/>
      <c r="LOR42" s="1668"/>
      <c r="LOS42" s="1668"/>
      <c r="LOT42" s="1668"/>
      <c r="LOU42" s="1668"/>
      <c r="LOV42" s="1668"/>
      <c r="LOW42" s="1668"/>
      <c r="LOX42" s="1668"/>
      <c r="LOY42" s="1668"/>
      <c r="LOZ42" s="1668"/>
      <c r="LPA42" s="1668"/>
      <c r="LPB42" s="1668"/>
      <c r="LPC42" s="1668"/>
      <c r="LPD42" s="1668"/>
      <c r="LPE42" s="1668"/>
      <c r="LPF42" s="1668"/>
      <c r="LPG42" s="1668"/>
      <c r="LPH42" s="1668"/>
      <c r="LPI42" s="1668"/>
      <c r="LPJ42" s="1668"/>
      <c r="LPK42" s="1668"/>
      <c r="LPL42" s="1668"/>
      <c r="LPM42" s="1668"/>
      <c r="LPN42" s="1668"/>
      <c r="LPO42" s="1668"/>
      <c r="LPP42" s="1668"/>
      <c r="LPQ42" s="1668"/>
      <c r="LPR42" s="1668"/>
      <c r="LPS42" s="1668"/>
      <c r="LPT42" s="1668"/>
      <c r="LPU42" s="1668"/>
      <c r="LPV42" s="1668"/>
      <c r="LPW42" s="1668"/>
      <c r="LPX42" s="1668"/>
      <c r="LPY42" s="1668"/>
      <c r="LPZ42" s="1668"/>
      <c r="LQA42" s="1668"/>
      <c r="LQB42" s="1668"/>
      <c r="LQC42" s="1668"/>
      <c r="LQD42" s="1668"/>
      <c r="LQE42" s="1668"/>
      <c r="LQF42" s="1668"/>
      <c r="LQG42" s="1668"/>
      <c r="LQH42" s="1668"/>
      <c r="LQI42" s="1668"/>
      <c r="LQJ42" s="1668"/>
      <c r="LQK42" s="1668"/>
      <c r="LQL42" s="1668"/>
      <c r="LQM42" s="1668"/>
      <c r="LQN42" s="1668"/>
      <c r="LQO42" s="1668"/>
      <c r="LQP42" s="1668"/>
      <c r="LQQ42" s="1668"/>
      <c r="LQR42" s="1668"/>
      <c r="LQS42" s="1668"/>
      <c r="LQT42" s="1668"/>
      <c r="LQU42" s="1668"/>
      <c r="LQV42" s="1668"/>
      <c r="LQW42" s="1668"/>
      <c r="LQX42" s="1668"/>
      <c r="LQY42" s="1668"/>
      <c r="LQZ42" s="1668"/>
      <c r="LRA42" s="1668"/>
      <c r="LRB42" s="1668"/>
      <c r="LRC42" s="1668"/>
      <c r="LRD42" s="1668"/>
      <c r="LRE42" s="1668"/>
      <c r="LRF42" s="1668"/>
      <c r="LRG42" s="1668"/>
      <c r="LRH42" s="1668"/>
      <c r="LRI42" s="1668"/>
      <c r="LRJ42" s="1668"/>
      <c r="LRK42" s="1668"/>
      <c r="LRL42" s="1668"/>
      <c r="LRM42" s="1668"/>
      <c r="LRN42" s="1668"/>
      <c r="LRO42" s="1668"/>
      <c r="LRP42" s="1668"/>
      <c r="LRQ42" s="1668"/>
      <c r="LRR42" s="1668"/>
      <c r="LRS42" s="1668"/>
      <c r="LRT42" s="1668"/>
      <c r="LRU42" s="1668"/>
      <c r="LRV42" s="1668"/>
      <c r="LRW42" s="1668"/>
      <c r="LRX42" s="1668"/>
      <c r="LRY42" s="1668"/>
      <c r="LRZ42" s="1668"/>
      <c r="LSA42" s="1668"/>
      <c r="LSB42" s="1668"/>
      <c r="LSC42" s="1668"/>
      <c r="LSD42" s="1668"/>
      <c r="LSE42" s="1668"/>
      <c r="LSF42" s="1668"/>
      <c r="LSG42" s="1668"/>
      <c r="LSH42" s="1668"/>
      <c r="LSI42" s="1668"/>
      <c r="LSJ42" s="1668"/>
      <c r="LSK42" s="1668"/>
      <c r="LSL42" s="1668"/>
      <c r="LSM42" s="1668"/>
      <c r="LSN42" s="1668"/>
      <c r="LSO42" s="1668"/>
      <c r="LSP42" s="1668"/>
      <c r="LSQ42" s="1668"/>
      <c r="LSR42" s="1668"/>
      <c r="LSS42" s="1668"/>
      <c r="LST42" s="1668"/>
      <c r="LSU42" s="1668"/>
      <c r="LSV42" s="1668"/>
      <c r="LSW42" s="1668"/>
      <c r="LSX42" s="1668"/>
      <c r="LSY42" s="1668"/>
      <c r="LSZ42" s="1668"/>
      <c r="LTA42" s="1668"/>
      <c r="LTB42" s="1668"/>
      <c r="LTC42" s="1668"/>
      <c r="LTD42" s="1668"/>
      <c r="LTE42" s="1668"/>
      <c r="LTF42" s="1668"/>
      <c r="LTG42" s="1668"/>
      <c r="LTH42" s="1668"/>
      <c r="LTI42" s="1668"/>
      <c r="LTJ42" s="1668"/>
      <c r="LTK42" s="1668"/>
      <c r="LTL42" s="1668"/>
      <c r="LTM42" s="1668"/>
      <c r="LTN42" s="1668"/>
      <c r="LTO42" s="1668"/>
      <c r="LTP42" s="1668"/>
      <c r="LTQ42" s="1668"/>
      <c r="LTR42" s="1668"/>
      <c r="LTS42" s="1668"/>
      <c r="LTT42" s="1668"/>
      <c r="LTU42" s="1668"/>
      <c r="LTV42" s="1668"/>
      <c r="LTW42" s="1668"/>
      <c r="LTX42" s="1668"/>
      <c r="LTY42" s="1668"/>
      <c r="LTZ42" s="1668"/>
      <c r="LUA42" s="1668"/>
      <c r="LUB42" s="1668"/>
      <c r="LUC42" s="1668"/>
      <c r="LUD42" s="1668"/>
      <c r="LUE42" s="1668"/>
      <c r="LUF42" s="1668"/>
      <c r="LUG42" s="1668"/>
      <c r="LUH42" s="1668"/>
      <c r="LUI42" s="1668"/>
      <c r="LUJ42" s="1668"/>
      <c r="LUK42" s="1668"/>
      <c r="LUL42" s="1668"/>
      <c r="LUM42" s="1668"/>
      <c r="LUN42" s="1668"/>
      <c r="LUO42" s="1668"/>
      <c r="LUP42" s="1668"/>
      <c r="LUQ42" s="1668"/>
      <c r="LUR42" s="1668"/>
      <c r="LUS42" s="1668"/>
      <c r="LUT42" s="1668"/>
      <c r="LUU42" s="1668"/>
      <c r="LUV42" s="1668"/>
      <c r="LUW42" s="1668"/>
      <c r="LUX42" s="1668"/>
      <c r="LUY42" s="1668"/>
      <c r="LUZ42" s="1668"/>
      <c r="LVA42" s="1668"/>
      <c r="LVB42" s="1668"/>
      <c r="LVC42" s="1668"/>
      <c r="LVD42" s="1668"/>
      <c r="LVE42" s="1668"/>
      <c r="LVF42" s="1668"/>
      <c r="LVG42" s="1668"/>
      <c r="LVH42" s="1668"/>
      <c r="LVI42" s="1668"/>
      <c r="LVJ42" s="1668"/>
      <c r="LVK42" s="1668"/>
      <c r="LVL42" s="1668"/>
      <c r="LVM42" s="1668"/>
      <c r="LVN42" s="1668"/>
      <c r="LVO42" s="1668"/>
      <c r="LVP42" s="1668"/>
      <c r="LVQ42" s="1668"/>
      <c r="LVR42" s="1668"/>
      <c r="LVS42" s="1668"/>
      <c r="LVT42" s="1668"/>
      <c r="LVU42" s="1668"/>
      <c r="LVV42" s="1668"/>
      <c r="LVW42" s="1668"/>
      <c r="LVX42" s="1668"/>
      <c r="LVY42" s="1668"/>
      <c r="LVZ42" s="1668"/>
      <c r="LWA42" s="1668"/>
      <c r="LWB42" s="1668"/>
      <c r="LWC42" s="1668"/>
      <c r="LWD42" s="1668"/>
      <c r="LWE42" s="1668"/>
      <c r="LWF42" s="1668"/>
      <c r="LWG42" s="1668"/>
      <c r="LWH42" s="1668"/>
      <c r="LWI42" s="1668"/>
      <c r="LWJ42" s="1668"/>
      <c r="LWK42" s="1668"/>
      <c r="LWL42" s="1668"/>
      <c r="LWM42" s="1668"/>
      <c r="LWN42" s="1668"/>
      <c r="LWO42" s="1668"/>
      <c r="LWP42" s="1668"/>
      <c r="LWQ42" s="1668"/>
      <c r="LWR42" s="1668"/>
      <c r="LWS42" s="1668"/>
      <c r="LWT42" s="1668"/>
      <c r="LWU42" s="1668"/>
      <c r="LWV42" s="1668"/>
      <c r="LWW42" s="1668"/>
      <c r="LWX42" s="1668"/>
      <c r="LWY42" s="1668"/>
      <c r="LWZ42" s="1668"/>
      <c r="LXA42" s="1668"/>
      <c r="LXB42" s="1668"/>
      <c r="LXC42" s="1668"/>
      <c r="LXD42" s="1668"/>
      <c r="LXE42" s="1668"/>
      <c r="LXF42" s="1668"/>
      <c r="LXG42" s="1668"/>
      <c r="LXH42" s="1668"/>
      <c r="LXI42" s="1668"/>
      <c r="LXJ42" s="1668"/>
      <c r="LXK42" s="1668"/>
      <c r="LXL42" s="1668"/>
      <c r="LXM42" s="1668"/>
      <c r="LXN42" s="1668"/>
      <c r="LXO42" s="1668"/>
      <c r="LXP42" s="1668"/>
      <c r="LXQ42" s="1668"/>
      <c r="LXR42" s="1668"/>
      <c r="LXS42" s="1668"/>
      <c r="LXT42" s="1668"/>
      <c r="LXU42" s="1668"/>
      <c r="LXV42" s="1668"/>
      <c r="LXW42" s="1668"/>
      <c r="LXX42" s="1668"/>
      <c r="LXY42" s="1668"/>
      <c r="LXZ42" s="1668"/>
      <c r="LYA42" s="1668"/>
      <c r="LYB42" s="1668"/>
      <c r="LYC42" s="1668"/>
      <c r="LYD42" s="1668"/>
      <c r="LYE42" s="1668"/>
      <c r="LYF42" s="1668"/>
      <c r="LYG42" s="1668"/>
      <c r="LYH42" s="1668"/>
      <c r="LYI42" s="1668"/>
      <c r="LYJ42" s="1668"/>
      <c r="LYK42" s="1668"/>
      <c r="LYL42" s="1668"/>
      <c r="LYM42" s="1668"/>
      <c r="LYN42" s="1668"/>
      <c r="LYO42" s="1668"/>
      <c r="LYP42" s="1668"/>
      <c r="LYQ42" s="1668"/>
      <c r="LYR42" s="1668"/>
      <c r="LYS42" s="1668"/>
      <c r="LYT42" s="1668"/>
      <c r="LYU42" s="1668"/>
      <c r="LYV42" s="1668"/>
      <c r="LYW42" s="1668"/>
      <c r="LYX42" s="1668"/>
      <c r="LYY42" s="1668"/>
      <c r="LYZ42" s="1668"/>
      <c r="LZA42" s="1668"/>
      <c r="LZB42" s="1668"/>
      <c r="LZC42" s="1668"/>
      <c r="LZD42" s="1668"/>
      <c r="LZE42" s="1668"/>
      <c r="LZF42" s="1668"/>
      <c r="LZG42" s="1668"/>
      <c r="LZH42" s="1668"/>
      <c r="LZI42" s="1668"/>
      <c r="LZJ42" s="1668"/>
      <c r="LZK42" s="1668"/>
      <c r="LZL42" s="1668"/>
      <c r="LZM42" s="1668"/>
      <c r="LZN42" s="1668"/>
      <c r="LZO42" s="1668"/>
      <c r="LZP42" s="1668"/>
      <c r="LZQ42" s="1668"/>
      <c r="LZR42" s="1668"/>
      <c r="LZS42" s="1668"/>
      <c r="LZT42" s="1668"/>
      <c r="LZU42" s="1668"/>
      <c r="LZV42" s="1668"/>
      <c r="LZW42" s="1668"/>
      <c r="LZX42" s="1668"/>
      <c r="LZY42" s="1668"/>
      <c r="LZZ42" s="1668"/>
      <c r="MAA42" s="1668"/>
      <c r="MAB42" s="1668"/>
      <c r="MAC42" s="1668"/>
      <c r="MAD42" s="1668"/>
      <c r="MAE42" s="1668"/>
      <c r="MAF42" s="1668"/>
      <c r="MAG42" s="1668"/>
      <c r="MAH42" s="1668"/>
      <c r="MAI42" s="1668"/>
      <c r="MAJ42" s="1668"/>
      <c r="MAK42" s="1668"/>
      <c r="MAL42" s="1668"/>
      <c r="MAM42" s="1668"/>
      <c r="MAN42" s="1668"/>
      <c r="MAO42" s="1668"/>
      <c r="MAP42" s="1668"/>
      <c r="MAQ42" s="1668"/>
      <c r="MAR42" s="1668"/>
      <c r="MAS42" s="1668"/>
      <c r="MAT42" s="1668"/>
      <c r="MAU42" s="1668"/>
      <c r="MAV42" s="1668"/>
      <c r="MAW42" s="1668"/>
      <c r="MAX42" s="1668"/>
      <c r="MAY42" s="1668"/>
      <c r="MAZ42" s="1668"/>
      <c r="MBA42" s="1668"/>
      <c r="MBB42" s="1668"/>
      <c r="MBC42" s="1668"/>
      <c r="MBD42" s="1668"/>
      <c r="MBE42" s="1668"/>
      <c r="MBF42" s="1668"/>
      <c r="MBG42" s="1668"/>
      <c r="MBH42" s="1668"/>
      <c r="MBI42" s="1668"/>
      <c r="MBJ42" s="1668"/>
      <c r="MBK42" s="1668"/>
      <c r="MBL42" s="1668"/>
      <c r="MBM42" s="1668"/>
      <c r="MBN42" s="1668"/>
      <c r="MBO42" s="1668"/>
      <c r="MBP42" s="1668"/>
      <c r="MBQ42" s="1668"/>
      <c r="MBR42" s="1668"/>
      <c r="MBS42" s="1668"/>
      <c r="MBT42" s="1668"/>
      <c r="MBU42" s="1668"/>
      <c r="MBV42" s="1668"/>
      <c r="MBW42" s="1668"/>
      <c r="MBX42" s="1668"/>
      <c r="MBY42" s="1668"/>
      <c r="MBZ42" s="1668"/>
      <c r="MCA42" s="1668"/>
      <c r="MCB42" s="1668"/>
      <c r="MCC42" s="1668"/>
      <c r="MCD42" s="1668"/>
      <c r="MCE42" s="1668"/>
      <c r="MCF42" s="1668"/>
      <c r="MCG42" s="1668"/>
      <c r="MCH42" s="1668"/>
      <c r="MCI42" s="1668"/>
      <c r="MCJ42" s="1668"/>
      <c r="MCK42" s="1668"/>
      <c r="MCL42" s="1668"/>
      <c r="MCM42" s="1668"/>
      <c r="MCN42" s="1668"/>
      <c r="MCO42" s="1668"/>
      <c r="MCP42" s="1668"/>
      <c r="MCQ42" s="1668"/>
      <c r="MCR42" s="1668"/>
      <c r="MCS42" s="1668"/>
      <c r="MCT42" s="1668"/>
      <c r="MCU42" s="1668"/>
      <c r="MCV42" s="1668"/>
      <c r="MCW42" s="1668"/>
      <c r="MCX42" s="1668"/>
      <c r="MCY42" s="1668"/>
      <c r="MCZ42" s="1668"/>
      <c r="MDA42" s="1668"/>
      <c r="MDB42" s="1668"/>
      <c r="MDC42" s="1668"/>
      <c r="MDD42" s="1668"/>
      <c r="MDE42" s="1668"/>
      <c r="MDF42" s="1668"/>
      <c r="MDG42" s="1668"/>
      <c r="MDH42" s="1668"/>
      <c r="MDI42" s="1668"/>
      <c r="MDJ42" s="1668"/>
      <c r="MDK42" s="1668"/>
      <c r="MDL42" s="1668"/>
      <c r="MDM42" s="1668"/>
      <c r="MDN42" s="1668"/>
      <c r="MDO42" s="1668"/>
      <c r="MDP42" s="1668"/>
      <c r="MDQ42" s="1668"/>
      <c r="MDR42" s="1668"/>
      <c r="MDS42" s="1668"/>
      <c r="MDT42" s="1668"/>
      <c r="MDU42" s="1668"/>
      <c r="MDV42" s="1668"/>
      <c r="MDW42" s="1668"/>
      <c r="MDX42" s="1668"/>
      <c r="MDY42" s="1668"/>
      <c r="MDZ42" s="1668"/>
      <c r="MEA42" s="1668"/>
      <c r="MEB42" s="1668"/>
      <c r="MEC42" s="1668"/>
      <c r="MED42" s="1668"/>
      <c r="MEE42" s="1668"/>
      <c r="MEF42" s="1668"/>
      <c r="MEG42" s="1668"/>
      <c r="MEH42" s="1668"/>
      <c r="MEI42" s="1668"/>
      <c r="MEJ42" s="1668"/>
      <c r="MEK42" s="1668"/>
      <c r="MEL42" s="1668"/>
      <c r="MEM42" s="1668"/>
      <c r="MEN42" s="1668"/>
      <c r="MEO42" s="1668"/>
      <c r="MEP42" s="1668"/>
      <c r="MEQ42" s="1668"/>
      <c r="MER42" s="1668"/>
      <c r="MES42" s="1668"/>
      <c r="MET42" s="1668"/>
      <c r="MEU42" s="1668"/>
      <c r="MEV42" s="1668"/>
      <c r="MEW42" s="1668"/>
      <c r="MEX42" s="1668"/>
      <c r="MEY42" s="1668"/>
      <c r="MEZ42" s="1668"/>
      <c r="MFA42" s="1668"/>
      <c r="MFB42" s="1668"/>
      <c r="MFC42" s="1668"/>
      <c r="MFD42" s="1668"/>
      <c r="MFE42" s="1668"/>
      <c r="MFF42" s="1668"/>
      <c r="MFG42" s="1668"/>
      <c r="MFH42" s="1668"/>
      <c r="MFI42" s="1668"/>
      <c r="MFJ42" s="1668"/>
      <c r="MFK42" s="1668"/>
      <c r="MFL42" s="1668"/>
      <c r="MFM42" s="1668"/>
      <c r="MFN42" s="1668"/>
      <c r="MFO42" s="1668"/>
      <c r="MFP42" s="1668"/>
      <c r="MFQ42" s="1668"/>
      <c r="MFR42" s="1668"/>
      <c r="MFS42" s="1668"/>
      <c r="MFT42" s="1668"/>
      <c r="MFU42" s="1668"/>
      <c r="MFV42" s="1668"/>
      <c r="MFW42" s="1668"/>
      <c r="MFX42" s="1668"/>
      <c r="MFY42" s="1668"/>
      <c r="MFZ42" s="1668"/>
      <c r="MGA42" s="1668"/>
      <c r="MGB42" s="1668"/>
      <c r="MGC42" s="1668"/>
      <c r="MGD42" s="1668"/>
      <c r="MGE42" s="1668"/>
      <c r="MGF42" s="1668"/>
      <c r="MGG42" s="1668"/>
      <c r="MGH42" s="1668"/>
      <c r="MGI42" s="1668"/>
      <c r="MGJ42" s="1668"/>
      <c r="MGK42" s="1668"/>
      <c r="MGL42" s="1668"/>
      <c r="MGM42" s="1668"/>
      <c r="MGN42" s="1668"/>
      <c r="MGO42" s="1668"/>
      <c r="MGP42" s="1668"/>
      <c r="MGQ42" s="1668"/>
      <c r="MGR42" s="1668"/>
      <c r="MGS42" s="1668"/>
      <c r="MGT42" s="1668"/>
      <c r="MGU42" s="1668"/>
      <c r="MGV42" s="1668"/>
      <c r="MGW42" s="1668"/>
      <c r="MGX42" s="1668"/>
      <c r="MGY42" s="1668"/>
      <c r="MGZ42" s="1668"/>
      <c r="MHA42" s="1668"/>
      <c r="MHB42" s="1668"/>
      <c r="MHC42" s="1668"/>
      <c r="MHD42" s="1668"/>
      <c r="MHE42" s="1668"/>
      <c r="MHF42" s="1668"/>
      <c r="MHG42" s="1668"/>
      <c r="MHH42" s="1668"/>
      <c r="MHI42" s="1668"/>
      <c r="MHJ42" s="1668"/>
      <c r="MHK42" s="1668"/>
      <c r="MHL42" s="1668"/>
      <c r="MHM42" s="1668"/>
      <c r="MHN42" s="1668"/>
      <c r="MHO42" s="1668"/>
      <c r="MHP42" s="1668"/>
      <c r="MHQ42" s="1668"/>
      <c r="MHR42" s="1668"/>
      <c r="MHS42" s="1668"/>
      <c r="MHT42" s="1668"/>
      <c r="MHU42" s="1668"/>
      <c r="MHV42" s="1668"/>
      <c r="MHW42" s="1668"/>
      <c r="MHX42" s="1668"/>
      <c r="MHY42" s="1668"/>
      <c r="MHZ42" s="1668"/>
      <c r="MIA42" s="1668"/>
      <c r="MIB42" s="1668"/>
      <c r="MIC42" s="1668"/>
      <c r="MID42" s="1668"/>
      <c r="MIE42" s="1668"/>
      <c r="MIF42" s="1668"/>
      <c r="MIG42" s="1668"/>
      <c r="MIH42" s="1668"/>
      <c r="MII42" s="1668"/>
      <c r="MIJ42" s="1668"/>
      <c r="MIK42" s="1668"/>
      <c r="MIL42" s="1668"/>
      <c r="MIM42" s="1668"/>
      <c r="MIN42" s="1668"/>
      <c r="MIO42" s="1668"/>
      <c r="MIP42" s="1668"/>
      <c r="MIQ42" s="1668"/>
      <c r="MIR42" s="1668"/>
      <c r="MIS42" s="1668"/>
      <c r="MIT42" s="1668"/>
      <c r="MIU42" s="1668"/>
      <c r="MIV42" s="1668"/>
      <c r="MIW42" s="1668"/>
      <c r="MIX42" s="1668"/>
      <c r="MIY42" s="1668"/>
      <c r="MIZ42" s="1668"/>
      <c r="MJA42" s="1668"/>
      <c r="MJB42" s="1668"/>
      <c r="MJC42" s="1668"/>
      <c r="MJD42" s="1668"/>
      <c r="MJE42" s="1668"/>
      <c r="MJF42" s="1668"/>
      <c r="MJG42" s="1668"/>
      <c r="MJH42" s="1668"/>
      <c r="MJI42" s="1668"/>
      <c r="MJJ42" s="1668"/>
      <c r="MJK42" s="1668"/>
      <c r="MJL42" s="1668"/>
      <c r="MJM42" s="1668"/>
      <c r="MJN42" s="1668"/>
      <c r="MJO42" s="1668"/>
      <c r="MJP42" s="1668"/>
      <c r="MJQ42" s="1668"/>
      <c r="MJR42" s="1668"/>
      <c r="MJS42" s="1668"/>
      <c r="MJT42" s="1668"/>
      <c r="MJU42" s="1668"/>
      <c r="MJV42" s="1668"/>
      <c r="MJW42" s="1668"/>
      <c r="MJX42" s="1668"/>
      <c r="MJY42" s="1668"/>
      <c r="MJZ42" s="1668"/>
      <c r="MKA42" s="1668"/>
      <c r="MKB42" s="1668"/>
      <c r="MKC42" s="1668"/>
      <c r="MKD42" s="1668"/>
      <c r="MKE42" s="1668"/>
      <c r="MKF42" s="1668"/>
      <c r="MKG42" s="1668"/>
      <c r="MKH42" s="1668"/>
      <c r="MKI42" s="1668"/>
      <c r="MKJ42" s="1668"/>
      <c r="MKK42" s="1668"/>
      <c r="MKL42" s="1668"/>
      <c r="MKM42" s="1668"/>
      <c r="MKN42" s="1668"/>
      <c r="MKO42" s="1668"/>
      <c r="MKP42" s="1668"/>
      <c r="MKQ42" s="1668"/>
      <c r="MKR42" s="1668"/>
      <c r="MKS42" s="1668"/>
      <c r="MKT42" s="1668"/>
      <c r="MKU42" s="1668"/>
      <c r="MKV42" s="1668"/>
      <c r="MKW42" s="1668"/>
      <c r="MKX42" s="1668"/>
      <c r="MKY42" s="1668"/>
      <c r="MKZ42" s="1668"/>
      <c r="MLA42" s="1668"/>
      <c r="MLB42" s="1668"/>
      <c r="MLC42" s="1668"/>
      <c r="MLD42" s="1668"/>
      <c r="MLE42" s="1668"/>
      <c r="MLF42" s="1668"/>
      <c r="MLG42" s="1668"/>
      <c r="MLH42" s="1668"/>
      <c r="MLI42" s="1668"/>
      <c r="MLJ42" s="1668"/>
      <c r="MLK42" s="1668"/>
      <c r="MLL42" s="1668"/>
      <c r="MLM42" s="1668"/>
      <c r="MLN42" s="1668"/>
      <c r="MLO42" s="1668"/>
      <c r="MLP42" s="1668"/>
      <c r="MLQ42" s="1668"/>
      <c r="MLR42" s="1668"/>
      <c r="MLS42" s="1668"/>
      <c r="MLT42" s="1668"/>
      <c r="MLU42" s="1668"/>
      <c r="MLV42" s="1668"/>
      <c r="MLW42" s="1668"/>
      <c r="MLX42" s="1668"/>
      <c r="MLY42" s="1668"/>
      <c r="MLZ42" s="1668"/>
      <c r="MMA42" s="1668"/>
      <c r="MMB42" s="1668"/>
      <c r="MMC42" s="1668"/>
      <c r="MMD42" s="1668"/>
      <c r="MME42" s="1668"/>
      <c r="MMF42" s="1668"/>
      <c r="MMG42" s="1668"/>
      <c r="MMH42" s="1668"/>
      <c r="MMI42" s="1668"/>
      <c r="MMJ42" s="1668"/>
      <c r="MMK42" s="1668"/>
      <c r="MML42" s="1668"/>
      <c r="MMM42" s="1668"/>
      <c r="MMN42" s="1668"/>
      <c r="MMO42" s="1668"/>
      <c r="MMP42" s="1668"/>
      <c r="MMQ42" s="1668"/>
      <c r="MMR42" s="1668"/>
      <c r="MMS42" s="1668"/>
      <c r="MMT42" s="1668"/>
      <c r="MMU42" s="1668"/>
      <c r="MMV42" s="1668"/>
      <c r="MMW42" s="1668"/>
      <c r="MMX42" s="1668"/>
      <c r="MMY42" s="1668"/>
      <c r="MMZ42" s="1668"/>
      <c r="MNA42" s="1668"/>
      <c r="MNB42" s="1668"/>
      <c r="MNC42" s="1668"/>
      <c r="MND42" s="1668"/>
      <c r="MNE42" s="1668"/>
      <c r="MNF42" s="1668"/>
      <c r="MNG42" s="1668"/>
      <c r="MNH42" s="1668"/>
      <c r="MNI42" s="1668"/>
      <c r="MNJ42" s="1668"/>
      <c r="MNK42" s="1668"/>
      <c r="MNL42" s="1668"/>
      <c r="MNM42" s="1668"/>
      <c r="MNN42" s="1668"/>
      <c r="MNO42" s="1668"/>
      <c r="MNP42" s="1668"/>
      <c r="MNQ42" s="1668"/>
      <c r="MNR42" s="1668"/>
      <c r="MNS42" s="1668"/>
      <c r="MNT42" s="1668"/>
      <c r="MNU42" s="1668"/>
      <c r="MNV42" s="1668"/>
      <c r="MNW42" s="1668"/>
      <c r="MNX42" s="1668"/>
      <c r="MNY42" s="1668"/>
      <c r="MNZ42" s="1668"/>
      <c r="MOA42" s="1668"/>
      <c r="MOB42" s="1668"/>
      <c r="MOC42" s="1668"/>
      <c r="MOD42" s="1668"/>
      <c r="MOE42" s="1668"/>
      <c r="MOF42" s="1668"/>
      <c r="MOG42" s="1668"/>
      <c r="MOH42" s="1668"/>
      <c r="MOI42" s="1668"/>
      <c r="MOJ42" s="1668"/>
      <c r="MOK42" s="1668"/>
      <c r="MOL42" s="1668"/>
      <c r="MOM42" s="1668"/>
      <c r="MON42" s="1668"/>
      <c r="MOO42" s="1668"/>
      <c r="MOP42" s="1668"/>
      <c r="MOQ42" s="1668"/>
      <c r="MOR42" s="1668"/>
      <c r="MOS42" s="1668"/>
      <c r="MOT42" s="1668"/>
      <c r="MOU42" s="1668"/>
      <c r="MOV42" s="1668"/>
      <c r="MOW42" s="1668"/>
      <c r="MOX42" s="1668"/>
      <c r="MOY42" s="1668"/>
      <c r="MOZ42" s="1668"/>
      <c r="MPA42" s="1668"/>
      <c r="MPB42" s="1668"/>
      <c r="MPC42" s="1668"/>
      <c r="MPD42" s="1668"/>
      <c r="MPE42" s="1668"/>
      <c r="MPF42" s="1668"/>
      <c r="MPG42" s="1668"/>
      <c r="MPH42" s="1668"/>
      <c r="MPI42" s="1668"/>
      <c r="MPJ42" s="1668"/>
      <c r="MPK42" s="1668"/>
      <c r="MPL42" s="1668"/>
      <c r="MPM42" s="1668"/>
      <c r="MPN42" s="1668"/>
      <c r="MPO42" s="1668"/>
      <c r="MPP42" s="1668"/>
      <c r="MPQ42" s="1668"/>
      <c r="MPR42" s="1668"/>
      <c r="MPS42" s="1668"/>
      <c r="MPT42" s="1668"/>
      <c r="MPU42" s="1668"/>
      <c r="MPV42" s="1668"/>
      <c r="MPW42" s="1668"/>
      <c r="MPX42" s="1668"/>
      <c r="MPY42" s="1668"/>
      <c r="MPZ42" s="1668"/>
      <c r="MQA42" s="1668"/>
      <c r="MQB42" s="1668"/>
      <c r="MQC42" s="1668"/>
      <c r="MQD42" s="1668"/>
      <c r="MQE42" s="1668"/>
      <c r="MQF42" s="1668"/>
      <c r="MQG42" s="1668"/>
      <c r="MQH42" s="1668"/>
      <c r="MQI42" s="1668"/>
      <c r="MQJ42" s="1668"/>
      <c r="MQK42" s="1668"/>
      <c r="MQL42" s="1668"/>
      <c r="MQM42" s="1668"/>
      <c r="MQN42" s="1668"/>
      <c r="MQO42" s="1668"/>
      <c r="MQP42" s="1668"/>
      <c r="MQQ42" s="1668"/>
      <c r="MQR42" s="1668"/>
      <c r="MQS42" s="1668"/>
      <c r="MQT42" s="1668"/>
      <c r="MQU42" s="1668"/>
      <c r="MQV42" s="1668"/>
      <c r="MQW42" s="1668"/>
      <c r="MQX42" s="1668"/>
      <c r="MQY42" s="1668"/>
      <c r="MQZ42" s="1668"/>
      <c r="MRA42" s="1668"/>
      <c r="MRB42" s="1668"/>
      <c r="MRC42" s="1668"/>
      <c r="MRD42" s="1668"/>
      <c r="MRE42" s="1668"/>
      <c r="MRF42" s="1668"/>
      <c r="MRG42" s="1668"/>
      <c r="MRH42" s="1668"/>
      <c r="MRI42" s="1668"/>
      <c r="MRJ42" s="1668"/>
      <c r="MRK42" s="1668"/>
      <c r="MRL42" s="1668"/>
      <c r="MRM42" s="1668"/>
      <c r="MRN42" s="1668"/>
      <c r="MRO42" s="1668"/>
      <c r="MRP42" s="1668"/>
      <c r="MRQ42" s="1668"/>
      <c r="MRR42" s="1668"/>
      <c r="MRS42" s="1668"/>
      <c r="MRT42" s="1668"/>
      <c r="MRU42" s="1668"/>
      <c r="MRV42" s="1668"/>
      <c r="MRW42" s="1668"/>
      <c r="MRX42" s="1668"/>
      <c r="MRY42" s="1668"/>
      <c r="MRZ42" s="1668"/>
      <c r="MSA42" s="1668"/>
      <c r="MSB42" s="1668"/>
      <c r="MSC42" s="1668"/>
      <c r="MSD42" s="1668"/>
      <c r="MSE42" s="1668"/>
      <c r="MSF42" s="1668"/>
      <c r="MSG42" s="1668"/>
      <c r="MSH42" s="1668"/>
      <c r="MSI42" s="1668"/>
      <c r="MSJ42" s="1668"/>
      <c r="MSK42" s="1668"/>
      <c r="MSL42" s="1668"/>
      <c r="MSM42" s="1668"/>
      <c r="MSN42" s="1668"/>
      <c r="MSO42" s="1668"/>
      <c r="MSP42" s="1668"/>
      <c r="MSQ42" s="1668"/>
      <c r="MSR42" s="1668"/>
      <c r="MSS42" s="1668"/>
      <c r="MST42" s="1668"/>
      <c r="MSU42" s="1668"/>
      <c r="MSV42" s="1668"/>
      <c r="MSW42" s="1668"/>
      <c r="MSX42" s="1668"/>
      <c r="MSY42" s="1668"/>
      <c r="MSZ42" s="1668"/>
      <c r="MTA42" s="1668"/>
      <c r="MTB42" s="1668"/>
      <c r="MTC42" s="1668"/>
      <c r="MTD42" s="1668"/>
      <c r="MTE42" s="1668"/>
      <c r="MTF42" s="1668"/>
      <c r="MTG42" s="1668"/>
      <c r="MTH42" s="1668"/>
      <c r="MTI42" s="1668"/>
      <c r="MTJ42" s="1668"/>
      <c r="MTK42" s="1668"/>
      <c r="MTL42" s="1668"/>
      <c r="MTM42" s="1668"/>
      <c r="MTN42" s="1668"/>
      <c r="MTO42" s="1668"/>
      <c r="MTP42" s="1668"/>
      <c r="MTQ42" s="1668"/>
      <c r="MTR42" s="1668"/>
      <c r="MTS42" s="1668"/>
      <c r="MTT42" s="1668"/>
      <c r="MTU42" s="1668"/>
      <c r="MTV42" s="1668"/>
      <c r="MTW42" s="1668"/>
      <c r="MTX42" s="1668"/>
      <c r="MTY42" s="1668"/>
      <c r="MTZ42" s="1668"/>
      <c r="MUA42" s="1668"/>
      <c r="MUB42" s="1668"/>
      <c r="MUC42" s="1668"/>
      <c r="MUD42" s="1668"/>
      <c r="MUE42" s="1668"/>
      <c r="MUF42" s="1668"/>
      <c r="MUG42" s="1668"/>
      <c r="MUH42" s="1668"/>
      <c r="MUI42" s="1668"/>
      <c r="MUJ42" s="1668"/>
      <c r="MUK42" s="1668"/>
      <c r="MUL42" s="1668"/>
      <c r="MUM42" s="1668"/>
      <c r="MUN42" s="1668"/>
      <c r="MUO42" s="1668"/>
      <c r="MUP42" s="1668"/>
      <c r="MUQ42" s="1668"/>
      <c r="MUR42" s="1668"/>
      <c r="MUS42" s="1668"/>
      <c r="MUT42" s="1668"/>
      <c r="MUU42" s="1668"/>
      <c r="MUV42" s="1668"/>
      <c r="MUW42" s="1668"/>
      <c r="MUX42" s="1668"/>
      <c r="MUY42" s="1668"/>
      <c r="MUZ42" s="1668"/>
      <c r="MVA42" s="1668"/>
      <c r="MVB42" s="1668"/>
      <c r="MVC42" s="1668"/>
      <c r="MVD42" s="1668"/>
      <c r="MVE42" s="1668"/>
      <c r="MVF42" s="1668"/>
      <c r="MVG42" s="1668"/>
      <c r="MVH42" s="1668"/>
      <c r="MVI42" s="1668"/>
      <c r="MVJ42" s="1668"/>
      <c r="MVK42" s="1668"/>
      <c r="MVL42" s="1668"/>
      <c r="MVM42" s="1668"/>
      <c r="MVN42" s="1668"/>
      <c r="MVO42" s="1668"/>
      <c r="MVP42" s="1668"/>
      <c r="MVQ42" s="1668"/>
      <c r="MVR42" s="1668"/>
      <c r="MVS42" s="1668"/>
      <c r="MVT42" s="1668"/>
      <c r="MVU42" s="1668"/>
      <c r="MVV42" s="1668"/>
      <c r="MVW42" s="1668"/>
      <c r="MVX42" s="1668"/>
      <c r="MVY42" s="1668"/>
      <c r="MVZ42" s="1668"/>
      <c r="MWA42" s="1668"/>
      <c r="MWB42" s="1668"/>
      <c r="MWC42" s="1668"/>
      <c r="MWD42" s="1668"/>
      <c r="MWE42" s="1668"/>
      <c r="MWF42" s="1668"/>
      <c r="MWG42" s="1668"/>
      <c r="MWH42" s="1668"/>
      <c r="MWI42" s="1668"/>
      <c r="MWJ42" s="1668"/>
      <c r="MWK42" s="1668"/>
      <c r="MWL42" s="1668"/>
      <c r="MWM42" s="1668"/>
      <c r="MWN42" s="1668"/>
      <c r="MWO42" s="1668"/>
      <c r="MWP42" s="1668"/>
      <c r="MWQ42" s="1668"/>
      <c r="MWR42" s="1668"/>
      <c r="MWS42" s="1668"/>
      <c r="MWT42" s="1668"/>
      <c r="MWU42" s="1668"/>
      <c r="MWV42" s="1668"/>
      <c r="MWW42" s="1668"/>
      <c r="MWX42" s="1668"/>
      <c r="MWY42" s="1668"/>
      <c r="MWZ42" s="1668"/>
      <c r="MXA42" s="1668"/>
      <c r="MXB42" s="1668"/>
      <c r="MXC42" s="1668"/>
      <c r="MXD42" s="1668"/>
      <c r="MXE42" s="1668"/>
      <c r="MXF42" s="1668"/>
      <c r="MXG42" s="1668"/>
      <c r="MXH42" s="1668"/>
      <c r="MXI42" s="1668"/>
      <c r="MXJ42" s="1668"/>
      <c r="MXK42" s="1668"/>
      <c r="MXL42" s="1668"/>
      <c r="MXM42" s="1668"/>
      <c r="MXN42" s="1668"/>
      <c r="MXO42" s="1668"/>
      <c r="MXP42" s="1668"/>
      <c r="MXQ42" s="1668"/>
      <c r="MXR42" s="1668"/>
      <c r="MXS42" s="1668"/>
      <c r="MXT42" s="1668"/>
      <c r="MXU42" s="1668"/>
      <c r="MXV42" s="1668"/>
      <c r="MXW42" s="1668"/>
      <c r="MXX42" s="1668"/>
      <c r="MXY42" s="1668"/>
      <c r="MXZ42" s="1668"/>
      <c r="MYA42" s="1668"/>
      <c r="MYB42" s="1668"/>
      <c r="MYC42" s="1668"/>
      <c r="MYD42" s="1668"/>
      <c r="MYE42" s="1668"/>
      <c r="MYF42" s="1668"/>
      <c r="MYG42" s="1668"/>
      <c r="MYH42" s="1668"/>
      <c r="MYI42" s="1668"/>
      <c r="MYJ42" s="1668"/>
      <c r="MYK42" s="1668"/>
      <c r="MYL42" s="1668"/>
      <c r="MYM42" s="1668"/>
      <c r="MYN42" s="1668"/>
      <c r="MYO42" s="1668"/>
      <c r="MYP42" s="1668"/>
      <c r="MYQ42" s="1668"/>
      <c r="MYR42" s="1668"/>
      <c r="MYS42" s="1668"/>
      <c r="MYT42" s="1668"/>
      <c r="MYU42" s="1668"/>
      <c r="MYV42" s="1668"/>
      <c r="MYW42" s="1668"/>
      <c r="MYX42" s="1668"/>
      <c r="MYY42" s="1668"/>
      <c r="MYZ42" s="1668"/>
      <c r="MZA42" s="1668"/>
      <c r="MZB42" s="1668"/>
      <c r="MZC42" s="1668"/>
      <c r="MZD42" s="1668"/>
      <c r="MZE42" s="1668"/>
      <c r="MZF42" s="1668"/>
      <c r="MZG42" s="1668"/>
      <c r="MZH42" s="1668"/>
      <c r="MZI42" s="1668"/>
      <c r="MZJ42" s="1668"/>
      <c r="MZK42" s="1668"/>
      <c r="MZL42" s="1668"/>
      <c r="MZM42" s="1668"/>
      <c r="MZN42" s="1668"/>
      <c r="MZO42" s="1668"/>
      <c r="MZP42" s="1668"/>
      <c r="MZQ42" s="1668"/>
      <c r="MZR42" s="1668"/>
      <c r="MZS42" s="1668"/>
      <c r="MZT42" s="1668"/>
      <c r="MZU42" s="1668"/>
      <c r="MZV42" s="1668"/>
      <c r="MZW42" s="1668"/>
      <c r="MZX42" s="1668"/>
      <c r="MZY42" s="1668"/>
      <c r="MZZ42" s="1668"/>
      <c r="NAA42" s="1668"/>
      <c r="NAB42" s="1668"/>
      <c r="NAC42" s="1668"/>
      <c r="NAD42" s="1668"/>
      <c r="NAE42" s="1668"/>
      <c r="NAF42" s="1668"/>
      <c r="NAG42" s="1668"/>
      <c r="NAH42" s="1668"/>
      <c r="NAI42" s="1668"/>
      <c r="NAJ42" s="1668"/>
      <c r="NAK42" s="1668"/>
      <c r="NAL42" s="1668"/>
      <c r="NAM42" s="1668"/>
      <c r="NAN42" s="1668"/>
      <c r="NAO42" s="1668"/>
      <c r="NAP42" s="1668"/>
      <c r="NAQ42" s="1668"/>
      <c r="NAR42" s="1668"/>
      <c r="NAS42" s="1668"/>
      <c r="NAT42" s="1668"/>
      <c r="NAU42" s="1668"/>
      <c r="NAV42" s="1668"/>
      <c r="NAW42" s="1668"/>
      <c r="NAX42" s="1668"/>
      <c r="NAY42" s="1668"/>
      <c r="NAZ42" s="1668"/>
      <c r="NBA42" s="1668"/>
      <c r="NBB42" s="1668"/>
      <c r="NBC42" s="1668"/>
      <c r="NBD42" s="1668"/>
      <c r="NBE42" s="1668"/>
      <c r="NBF42" s="1668"/>
      <c r="NBG42" s="1668"/>
      <c r="NBH42" s="1668"/>
      <c r="NBI42" s="1668"/>
      <c r="NBJ42" s="1668"/>
      <c r="NBK42" s="1668"/>
      <c r="NBL42" s="1668"/>
      <c r="NBM42" s="1668"/>
      <c r="NBN42" s="1668"/>
      <c r="NBO42" s="1668"/>
      <c r="NBP42" s="1668"/>
      <c r="NBQ42" s="1668"/>
      <c r="NBR42" s="1668"/>
      <c r="NBS42" s="1668"/>
      <c r="NBT42" s="1668"/>
      <c r="NBU42" s="1668"/>
      <c r="NBV42" s="1668"/>
      <c r="NBW42" s="1668"/>
      <c r="NBX42" s="1668"/>
      <c r="NBY42" s="1668"/>
      <c r="NBZ42" s="1668"/>
      <c r="NCA42" s="1668"/>
      <c r="NCB42" s="1668"/>
      <c r="NCC42" s="1668"/>
      <c r="NCD42" s="1668"/>
      <c r="NCE42" s="1668"/>
      <c r="NCF42" s="1668"/>
      <c r="NCG42" s="1668"/>
      <c r="NCH42" s="1668"/>
      <c r="NCI42" s="1668"/>
      <c r="NCJ42" s="1668"/>
      <c r="NCK42" s="1668"/>
      <c r="NCL42" s="1668"/>
      <c r="NCM42" s="1668"/>
      <c r="NCN42" s="1668"/>
      <c r="NCO42" s="1668"/>
      <c r="NCP42" s="1668"/>
      <c r="NCQ42" s="1668"/>
      <c r="NCR42" s="1668"/>
      <c r="NCS42" s="1668"/>
      <c r="NCT42" s="1668"/>
      <c r="NCU42" s="1668"/>
      <c r="NCV42" s="1668"/>
      <c r="NCW42" s="1668"/>
      <c r="NCX42" s="1668"/>
      <c r="NCY42" s="1668"/>
      <c r="NCZ42" s="1668"/>
      <c r="NDA42" s="1668"/>
      <c r="NDB42" s="1668"/>
      <c r="NDC42" s="1668"/>
      <c r="NDD42" s="1668"/>
      <c r="NDE42" s="1668"/>
      <c r="NDF42" s="1668"/>
      <c r="NDG42" s="1668"/>
      <c r="NDH42" s="1668"/>
      <c r="NDI42" s="1668"/>
      <c r="NDJ42" s="1668"/>
      <c r="NDK42" s="1668"/>
      <c r="NDL42" s="1668"/>
      <c r="NDM42" s="1668"/>
      <c r="NDN42" s="1668"/>
      <c r="NDO42" s="1668"/>
      <c r="NDP42" s="1668"/>
      <c r="NDQ42" s="1668"/>
      <c r="NDR42" s="1668"/>
      <c r="NDS42" s="1668"/>
      <c r="NDT42" s="1668"/>
      <c r="NDU42" s="1668"/>
      <c r="NDV42" s="1668"/>
      <c r="NDW42" s="1668"/>
      <c r="NDX42" s="1668"/>
      <c r="NDY42" s="1668"/>
      <c r="NDZ42" s="1668"/>
      <c r="NEA42" s="1668"/>
      <c r="NEB42" s="1668"/>
      <c r="NEC42" s="1668"/>
      <c r="NED42" s="1668"/>
      <c r="NEE42" s="1668"/>
      <c r="NEF42" s="1668"/>
      <c r="NEG42" s="1668"/>
      <c r="NEH42" s="1668"/>
      <c r="NEI42" s="1668"/>
      <c r="NEJ42" s="1668"/>
      <c r="NEK42" s="1668"/>
      <c r="NEL42" s="1668"/>
      <c r="NEM42" s="1668"/>
      <c r="NEN42" s="1668"/>
      <c r="NEO42" s="1668"/>
      <c r="NEP42" s="1668"/>
      <c r="NEQ42" s="1668"/>
      <c r="NER42" s="1668"/>
      <c r="NES42" s="1668"/>
      <c r="NET42" s="1668"/>
      <c r="NEU42" s="1668"/>
      <c r="NEV42" s="1668"/>
      <c r="NEW42" s="1668"/>
      <c r="NEX42" s="1668"/>
      <c r="NEY42" s="1668"/>
      <c r="NEZ42" s="1668"/>
      <c r="NFA42" s="1668"/>
      <c r="NFB42" s="1668"/>
      <c r="NFC42" s="1668"/>
      <c r="NFD42" s="1668"/>
      <c r="NFE42" s="1668"/>
      <c r="NFF42" s="1668"/>
      <c r="NFG42" s="1668"/>
      <c r="NFH42" s="1668"/>
      <c r="NFI42" s="1668"/>
      <c r="NFJ42" s="1668"/>
      <c r="NFK42" s="1668"/>
      <c r="NFL42" s="1668"/>
      <c r="NFM42" s="1668"/>
      <c r="NFN42" s="1668"/>
      <c r="NFO42" s="1668"/>
      <c r="NFP42" s="1668"/>
      <c r="NFQ42" s="1668"/>
      <c r="NFR42" s="1668"/>
      <c r="NFS42" s="1668"/>
      <c r="NFT42" s="1668"/>
      <c r="NFU42" s="1668"/>
      <c r="NFV42" s="1668"/>
      <c r="NFW42" s="1668"/>
      <c r="NFX42" s="1668"/>
      <c r="NFY42" s="1668"/>
      <c r="NFZ42" s="1668"/>
      <c r="NGA42" s="1668"/>
      <c r="NGB42" s="1668"/>
      <c r="NGC42" s="1668"/>
      <c r="NGD42" s="1668"/>
      <c r="NGE42" s="1668"/>
      <c r="NGF42" s="1668"/>
      <c r="NGG42" s="1668"/>
      <c r="NGH42" s="1668"/>
      <c r="NGI42" s="1668"/>
      <c r="NGJ42" s="1668"/>
      <c r="NGK42" s="1668"/>
      <c r="NGL42" s="1668"/>
      <c r="NGM42" s="1668"/>
      <c r="NGN42" s="1668"/>
      <c r="NGO42" s="1668"/>
      <c r="NGP42" s="1668"/>
      <c r="NGQ42" s="1668"/>
      <c r="NGR42" s="1668"/>
      <c r="NGS42" s="1668"/>
      <c r="NGT42" s="1668"/>
      <c r="NGU42" s="1668"/>
      <c r="NGV42" s="1668"/>
      <c r="NGW42" s="1668"/>
      <c r="NGX42" s="1668"/>
      <c r="NGY42" s="1668"/>
      <c r="NGZ42" s="1668"/>
      <c r="NHA42" s="1668"/>
      <c r="NHB42" s="1668"/>
      <c r="NHC42" s="1668"/>
      <c r="NHD42" s="1668"/>
      <c r="NHE42" s="1668"/>
      <c r="NHF42" s="1668"/>
      <c r="NHG42" s="1668"/>
      <c r="NHH42" s="1668"/>
      <c r="NHI42" s="1668"/>
      <c r="NHJ42" s="1668"/>
      <c r="NHK42" s="1668"/>
      <c r="NHL42" s="1668"/>
      <c r="NHM42" s="1668"/>
      <c r="NHN42" s="1668"/>
      <c r="NHO42" s="1668"/>
      <c r="NHP42" s="1668"/>
      <c r="NHQ42" s="1668"/>
      <c r="NHR42" s="1668"/>
      <c r="NHS42" s="1668"/>
      <c r="NHT42" s="1668"/>
      <c r="NHU42" s="1668"/>
      <c r="NHV42" s="1668"/>
      <c r="NHW42" s="1668"/>
      <c r="NHX42" s="1668"/>
      <c r="NHY42" s="1668"/>
      <c r="NHZ42" s="1668"/>
      <c r="NIA42" s="1668"/>
      <c r="NIB42" s="1668"/>
      <c r="NIC42" s="1668"/>
      <c r="NID42" s="1668"/>
      <c r="NIE42" s="1668"/>
      <c r="NIF42" s="1668"/>
      <c r="NIG42" s="1668"/>
      <c r="NIH42" s="1668"/>
      <c r="NII42" s="1668"/>
      <c r="NIJ42" s="1668"/>
      <c r="NIK42" s="1668"/>
      <c r="NIL42" s="1668"/>
      <c r="NIM42" s="1668"/>
      <c r="NIN42" s="1668"/>
      <c r="NIO42" s="1668"/>
      <c r="NIP42" s="1668"/>
      <c r="NIQ42" s="1668"/>
      <c r="NIR42" s="1668"/>
      <c r="NIS42" s="1668"/>
      <c r="NIT42" s="1668"/>
      <c r="NIU42" s="1668"/>
      <c r="NIV42" s="1668"/>
      <c r="NIW42" s="1668"/>
      <c r="NIX42" s="1668"/>
      <c r="NIY42" s="1668"/>
      <c r="NIZ42" s="1668"/>
      <c r="NJA42" s="1668"/>
      <c r="NJB42" s="1668"/>
      <c r="NJC42" s="1668"/>
      <c r="NJD42" s="1668"/>
      <c r="NJE42" s="1668"/>
      <c r="NJF42" s="1668"/>
      <c r="NJG42" s="1668"/>
      <c r="NJH42" s="1668"/>
      <c r="NJI42" s="1668"/>
      <c r="NJJ42" s="1668"/>
      <c r="NJK42" s="1668"/>
      <c r="NJL42" s="1668"/>
      <c r="NJM42" s="1668"/>
      <c r="NJN42" s="1668"/>
      <c r="NJO42" s="1668"/>
      <c r="NJP42" s="1668"/>
      <c r="NJQ42" s="1668"/>
      <c r="NJR42" s="1668"/>
      <c r="NJS42" s="1668"/>
      <c r="NJT42" s="1668"/>
      <c r="NJU42" s="1668"/>
      <c r="NJV42" s="1668"/>
      <c r="NJW42" s="1668"/>
      <c r="NJX42" s="1668"/>
      <c r="NJY42" s="1668"/>
      <c r="NJZ42" s="1668"/>
      <c r="NKA42" s="1668"/>
      <c r="NKB42" s="1668"/>
      <c r="NKC42" s="1668"/>
      <c r="NKD42" s="1668"/>
      <c r="NKE42" s="1668"/>
      <c r="NKF42" s="1668"/>
      <c r="NKG42" s="1668"/>
      <c r="NKH42" s="1668"/>
      <c r="NKI42" s="1668"/>
      <c r="NKJ42" s="1668"/>
      <c r="NKK42" s="1668"/>
      <c r="NKL42" s="1668"/>
      <c r="NKM42" s="1668"/>
      <c r="NKN42" s="1668"/>
      <c r="NKO42" s="1668"/>
      <c r="NKP42" s="1668"/>
      <c r="NKQ42" s="1668"/>
      <c r="NKR42" s="1668"/>
      <c r="NKS42" s="1668"/>
      <c r="NKT42" s="1668"/>
      <c r="NKU42" s="1668"/>
      <c r="NKV42" s="1668"/>
      <c r="NKW42" s="1668"/>
      <c r="NKX42" s="1668"/>
      <c r="NKY42" s="1668"/>
      <c r="NKZ42" s="1668"/>
      <c r="NLA42" s="1668"/>
      <c r="NLB42" s="1668"/>
      <c r="NLC42" s="1668"/>
      <c r="NLD42" s="1668"/>
      <c r="NLE42" s="1668"/>
      <c r="NLF42" s="1668"/>
      <c r="NLG42" s="1668"/>
      <c r="NLH42" s="1668"/>
      <c r="NLI42" s="1668"/>
      <c r="NLJ42" s="1668"/>
      <c r="NLK42" s="1668"/>
      <c r="NLL42" s="1668"/>
      <c r="NLM42" s="1668"/>
      <c r="NLN42" s="1668"/>
      <c r="NLO42" s="1668"/>
      <c r="NLP42" s="1668"/>
      <c r="NLQ42" s="1668"/>
      <c r="NLR42" s="1668"/>
      <c r="NLS42" s="1668"/>
      <c r="NLT42" s="1668"/>
      <c r="NLU42" s="1668"/>
      <c r="NLV42" s="1668"/>
      <c r="NLW42" s="1668"/>
      <c r="NLX42" s="1668"/>
      <c r="NLY42" s="1668"/>
      <c r="NLZ42" s="1668"/>
      <c r="NMA42" s="1668"/>
      <c r="NMB42" s="1668"/>
      <c r="NMC42" s="1668"/>
      <c r="NMD42" s="1668"/>
      <c r="NME42" s="1668"/>
      <c r="NMF42" s="1668"/>
      <c r="NMG42" s="1668"/>
      <c r="NMH42" s="1668"/>
      <c r="NMI42" s="1668"/>
      <c r="NMJ42" s="1668"/>
      <c r="NMK42" s="1668"/>
      <c r="NML42" s="1668"/>
      <c r="NMM42" s="1668"/>
      <c r="NMN42" s="1668"/>
      <c r="NMO42" s="1668"/>
      <c r="NMP42" s="1668"/>
      <c r="NMQ42" s="1668"/>
      <c r="NMR42" s="1668"/>
      <c r="NMS42" s="1668"/>
      <c r="NMT42" s="1668"/>
      <c r="NMU42" s="1668"/>
      <c r="NMV42" s="1668"/>
      <c r="NMW42" s="1668"/>
      <c r="NMX42" s="1668"/>
      <c r="NMY42" s="1668"/>
      <c r="NMZ42" s="1668"/>
      <c r="NNA42" s="1668"/>
      <c r="NNB42" s="1668"/>
      <c r="NNC42" s="1668"/>
      <c r="NND42" s="1668"/>
      <c r="NNE42" s="1668"/>
      <c r="NNF42" s="1668"/>
      <c r="NNG42" s="1668"/>
      <c r="NNH42" s="1668"/>
      <c r="NNI42" s="1668"/>
      <c r="NNJ42" s="1668"/>
      <c r="NNK42" s="1668"/>
      <c r="NNL42" s="1668"/>
      <c r="NNM42" s="1668"/>
      <c r="NNN42" s="1668"/>
      <c r="NNO42" s="1668"/>
      <c r="NNP42" s="1668"/>
      <c r="NNQ42" s="1668"/>
      <c r="NNR42" s="1668"/>
      <c r="NNS42" s="1668"/>
      <c r="NNT42" s="1668"/>
      <c r="NNU42" s="1668"/>
      <c r="NNV42" s="1668"/>
      <c r="NNW42" s="1668"/>
      <c r="NNX42" s="1668"/>
      <c r="NNY42" s="1668"/>
      <c r="NNZ42" s="1668"/>
      <c r="NOA42" s="1668"/>
      <c r="NOB42" s="1668"/>
      <c r="NOC42" s="1668"/>
      <c r="NOD42" s="1668"/>
      <c r="NOE42" s="1668"/>
      <c r="NOF42" s="1668"/>
      <c r="NOG42" s="1668"/>
      <c r="NOH42" s="1668"/>
      <c r="NOI42" s="1668"/>
      <c r="NOJ42" s="1668"/>
      <c r="NOK42" s="1668"/>
      <c r="NOL42" s="1668"/>
      <c r="NOM42" s="1668"/>
      <c r="NON42" s="1668"/>
      <c r="NOO42" s="1668"/>
      <c r="NOP42" s="1668"/>
      <c r="NOQ42" s="1668"/>
      <c r="NOR42" s="1668"/>
      <c r="NOS42" s="1668"/>
      <c r="NOT42" s="1668"/>
      <c r="NOU42" s="1668"/>
      <c r="NOV42" s="1668"/>
      <c r="NOW42" s="1668"/>
      <c r="NOX42" s="1668"/>
      <c r="NOY42" s="1668"/>
      <c r="NOZ42" s="1668"/>
      <c r="NPA42" s="1668"/>
      <c r="NPB42" s="1668"/>
      <c r="NPC42" s="1668"/>
      <c r="NPD42" s="1668"/>
      <c r="NPE42" s="1668"/>
      <c r="NPF42" s="1668"/>
      <c r="NPG42" s="1668"/>
      <c r="NPH42" s="1668"/>
      <c r="NPI42" s="1668"/>
      <c r="NPJ42" s="1668"/>
      <c r="NPK42" s="1668"/>
      <c r="NPL42" s="1668"/>
      <c r="NPM42" s="1668"/>
      <c r="NPN42" s="1668"/>
      <c r="NPO42" s="1668"/>
      <c r="NPP42" s="1668"/>
      <c r="NPQ42" s="1668"/>
      <c r="NPR42" s="1668"/>
      <c r="NPS42" s="1668"/>
      <c r="NPT42" s="1668"/>
      <c r="NPU42" s="1668"/>
      <c r="NPV42" s="1668"/>
      <c r="NPW42" s="1668"/>
      <c r="NPX42" s="1668"/>
      <c r="NPY42" s="1668"/>
      <c r="NPZ42" s="1668"/>
      <c r="NQA42" s="1668"/>
      <c r="NQB42" s="1668"/>
      <c r="NQC42" s="1668"/>
      <c r="NQD42" s="1668"/>
      <c r="NQE42" s="1668"/>
      <c r="NQF42" s="1668"/>
      <c r="NQG42" s="1668"/>
      <c r="NQH42" s="1668"/>
      <c r="NQI42" s="1668"/>
      <c r="NQJ42" s="1668"/>
      <c r="NQK42" s="1668"/>
      <c r="NQL42" s="1668"/>
      <c r="NQM42" s="1668"/>
      <c r="NQN42" s="1668"/>
      <c r="NQO42" s="1668"/>
      <c r="NQP42" s="1668"/>
      <c r="NQQ42" s="1668"/>
      <c r="NQR42" s="1668"/>
      <c r="NQS42" s="1668"/>
      <c r="NQT42" s="1668"/>
      <c r="NQU42" s="1668"/>
      <c r="NQV42" s="1668"/>
      <c r="NQW42" s="1668"/>
      <c r="NQX42" s="1668"/>
      <c r="NQY42" s="1668"/>
      <c r="NQZ42" s="1668"/>
      <c r="NRA42" s="1668"/>
      <c r="NRB42" s="1668"/>
      <c r="NRC42" s="1668"/>
      <c r="NRD42" s="1668"/>
      <c r="NRE42" s="1668"/>
      <c r="NRF42" s="1668"/>
      <c r="NRG42" s="1668"/>
      <c r="NRH42" s="1668"/>
      <c r="NRI42" s="1668"/>
      <c r="NRJ42" s="1668"/>
      <c r="NRK42" s="1668"/>
      <c r="NRL42" s="1668"/>
      <c r="NRM42" s="1668"/>
      <c r="NRN42" s="1668"/>
      <c r="NRO42" s="1668"/>
      <c r="NRP42" s="1668"/>
      <c r="NRQ42" s="1668"/>
      <c r="NRR42" s="1668"/>
      <c r="NRS42" s="1668"/>
      <c r="NRT42" s="1668"/>
      <c r="NRU42" s="1668"/>
      <c r="NRV42" s="1668"/>
      <c r="NRW42" s="1668"/>
      <c r="NRX42" s="1668"/>
      <c r="NRY42" s="1668"/>
      <c r="NRZ42" s="1668"/>
      <c r="NSA42" s="1668"/>
      <c r="NSB42" s="1668"/>
      <c r="NSC42" s="1668"/>
      <c r="NSD42" s="1668"/>
      <c r="NSE42" s="1668"/>
      <c r="NSF42" s="1668"/>
      <c r="NSG42" s="1668"/>
      <c r="NSH42" s="1668"/>
      <c r="NSI42" s="1668"/>
      <c r="NSJ42" s="1668"/>
      <c r="NSK42" s="1668"/>
      <c r="NSL42" s="1668"/>
      <c r="NSM42" s="1668"/>
      <c r="NSN42" s="1668"/>
      <c r="NSO42" s="1668"/>
      <c r="NSP42" s="1668"/>
      <c r="NSQ42" s="1668"/>
      <c r="NSR42" s="1668"/>
      <c r="NSS42" s="1668"/>
      <c r="NST42" s="1668"/>
      <c r="NSU42" s="1668"/>
      <c r="NSV42" s="1668"/>
      <c r="NSW42" s="1668"/>
      <c r="NSX42" s="1668"/>
      <c r="NSY42" s="1668"/>
      <c r="NSZ42" s="1668"/>
      <c r="NTA42" s="1668"/>
      <c r="NTB42" s="1668"/>
      <c r="NTC42" s="1668"/>
      <c r="NTD42" s="1668"/>
      <c r="NTE42" s="1668"/>
      <c r="NTF42" s="1668"/>
      <c r="NTG42" s="1668"/>
      <c r="NTH42" s="1668"/>
      <c r="NTI42" s="1668"/>
      <c r="NTJ42" s="1668"/>
      <c r="NTK42" s="1668"/>
      <c r="NTL42" s="1668"/>
      <c r="NTM42" s="1668"/>
      <c r="NTN42" s="1668"/>
      <c r="NTO42" s="1668"/>
      <c r="NTP42" s="1668"/>
      <c r="NTQ42" s="1668"/>
      <c r="NTR42" s="1668"/>
      <c r="NTS42" s="1668"/>
      <c r="NTT42" s="1668"/>
      <c r="NTU42" s="1668"/>
      <c r="NTV42" s="1668"/>
      <c r="NTW42" s="1668"/>
      <c r="NTX42" s="1668"/>
      <c r="NTY42" s="1668"/>
      <c r="NTZ42" s="1668"/>
      <c r="NUA42" s="1668"/>
      <c r="NUB42" s="1668"/>
      <c r="NUC42" s="1668"/>
      <c r="NUD42" s="1668"/>
      <c r="NUE42" s="1668"/>
      <c r="NUF42" s="1668"/>
      <c r="NUG42" s="1668"/>
      <c r="NUH42" s="1668"/>
      <c r="NUI42" s="1668"/>
      <c r="NUJ42" s="1668"/>
      <c r="NUK42" s="1668"/>
      <c r="NUL42" s="1668"/>
      <c r="NUM42" s="1668"/>
      <c r="NUN42" s="1668"/>
      <c r="NUO42" s="1668"/>
      <c r="NUP42" s="1668"/>
      <c r="NUQ42" s="1668"/>
      <c r="NUR42" s="1668"/>
      <c r="NUS42" s="1668"/>
      <c r="NUT42" s="1668"/>
      <c r="NUU42" s="1668"/>
      <c r="NUV42" s="1668"/>
      <c r="NUW42" s="1668"/>
      <c r="NUX42" s="1668"/>
      <c r="NUY42" s="1668"/>
      <c r="NUZ42" s="1668"/>
      <c r="NVA42" s="1668"/>
      <c r="NVB42" s="1668"/>
      <c r="NVC42" s="1668"/>
      <c r="NVD42" s="1668"/>
      <c r="NVE42" s="1668"/>
      <c r="NVF42" s="1668"/>
      <c r="NVG42" s="1668"/>
      <c r="NVH42" s="1668"/>
      <c r="NVI42" s="1668"/>
      <c r="NVJ42" s="1668"/>
      <c r="NVK42" s="1668"/>
      <c r="NVL42" s="1668"/>
      <c r="NVM42" s="1668"/>
      <c r="NVN42" s="1668"/>
      <c r="NVO42" s="1668"/>
      <c r="NVP42" s="1668"/>
      <c r="NVQ42" s="1668"/>
      <c r="NVR42" s="1668"/>
      <c r="NVS42" s="1668"/>
      <c r="NVT42" s="1668"/>
      <c r="NVU42" s="1668"/>
      <c r="NVV42" s="1668"/>
      <c r="NVW42" s="1668"/>
      <c r="NVX42" s="1668"/>
      <c r="NVY42" s="1668"/>
      <c r="NVZ42" s="1668"/>
      <c r="NWA42" s="1668"/>
      <c r="NWB42" s="1668"/>
      <c r="NWC42" s="1668"/>
      <c r="NWD42" s="1668"/>
      <c r="NWE42" s="1668"/>
      <c r="NWF42" s="1668"/>
      <c r="NWG42" s="1668"/>
      <c r="NWH42" s="1668"/>
      <c r="NWI42" s="1668"/>
      <c r="NWJ42" s="1668"/>
      <c r="NWK42" s="1668"/>
      <c r="NWL42" s="1668"/>
      <c r="NWM42" s="1668"/>
      <c r="NWN42" s="1668"/>
      <c r="NWO42" s="1668"/>
      <c r="NWP42" s="1668"/>
      <c r="NWQ42" s="1668"/>
      <c r="NWR42" s="1668"/>
      <c r="NWS42" s="1668"/>
      <c r="NWT42" s="1668"/>
      <c r="NWU42" s="1668"/>
      <c r="NWV42" s="1668"/>
      <c r="NWW42" s="1668"/>
      <c r="NWX42" s="1668"/>
      <c r="NWY42" s="1668"/>
      <c r="NWZ42" s="1668"/>
      <c r="NXA42" s="1668"/>
      <c r="NXB42" s="1668"/>
      <c r="NXC42" s="1668"/>
      <c r="NXD42" s="1668"/>
      <c r="NXE42" s="1668"/>
      <c r="NXF42" s="1668"/>
      <c r="NXG42" s="1668"/>
      <c r="NXH42" s="1668"/>
      <c r="NXI42" s="1668"/>
      <c r="NXJ42" s="1668"/>
      <c r="NXK42" s="1668"/>
      <c r="NXL42" s="1668"/>
      <c r="NXM42" s="1668"/>
      <c r="NXN42" s="1668"/>
      <c r="NXO42" s="1668"/>
      <c r="NXP42" s="1668"/>
      <c r="NXQ42" s="1668"/>
      <c r="NXR42" s="1668"/>
      <c r="NXS42" s="1668"/>
      <c r="NXT42" s="1668"/>
      <c r="NXU42" s="1668"/>
      <c r="NXV42" s="1668"/>
      <c r="NXW42" s="1668"/>
      <c r="NXX42" s="1668"/>
      <c r="NXY42" s="1668"/>
      <c r="NXZ42" s="1668"/>
      <c r="NYA42" s="1668"/>
      <c r="NYB42" s="1668"/>
      <c r="NYC42" s="1668"/>
      <c r="NYD42" s="1668"/>
      <c r="NYE42" s="1668"/>
      <c r="NYF42" s="1668"/>
      <c r="NYG42" s="1668"/>
      <c r="NYH42" s="1668"/>
      <c r="NYI42" s="1668"/>
      <c r="NYJ42" s="1668"/>
      <c r="NYK42" s="1668"/>
      <c r="NYL42" s="1668"/>
      <c r="NYM42" s="1668"/>
      <c r="NYN42" s="1668"/>
      <c r="NYO42" s="1668"/>
      <c r="NYP42" s="1668"/>
      <c r="NYQ42" s="1668"/>
      <c r="NYR42" s="1668"/>
      <c r="NYS42" s="1668"/>
      <c r="NYT42" s="1668"/>
      <c r="NYU42" s="1668"/>
      <c r="NYV42" s="1668"/>
      <c r="NYW42" s="1668"/>
      <c r="NYX42" s="1668"/>
      <c r="NYY42" s="1668"/>
      <c r="NYZ42" s="1668"/>
      <c r="NZA42" s="1668"/>
      <c r="NZB42" s="1668"/>
      <c r="NZC42" s="1668"/>
      <c r="NZD42" s="1668"/>
      <c r="NZE42" s="1668"/>
      <c r="NZF42" s="1668"/>
      <c r="NZG42" s="1668"/>
      <c r="NZH42" s="1668"/>
      <c r="NZI42" s="1668"/>
      <c r="NZJ42" s="1668"/>
      <c r="NZK42" s="1668"/>
      <c r="NZL42" s="1668"/>
      <c r="NZM42" s="1668"/>
      <c r="NZN42" s="1668"/>
      <c r="NZO42" s="1668"/>
      <c r="NZP42" s="1668"/>
      <c r="NZQ42" s="1668"/>
      <c r="NZR42" s="1668"/>
      <c r="NZS42" s="1668"/>
      <c r="NZT42" s="1668"/>
      <c r="NZU42" s="1668"/>
      <c r="NZV42" s="1668"/>
      <c r="NZW42" s="1668"/>
      <c r="NZX42" s="1668"/>
      <c r="NZY42" s="1668"/>
      <c r="NZZ42" s="1668"/>
      <c r="OAA42" s="1668"/>
      <c r="OAB42" s="1668"/>
      <c r="OAC42" s="1668"/>
      <c r="OAD42" s="1668"/>
      <c r="OAE42" s="1668"/>
      <c r="OAF42" s="1668"/>
      <c r="OAG42" s="1668"/>
      <c r="OAH42" s="1668"/>
      <c r="OAI42" s="1668"/>
      <c r="OAJ42" s="1668"/>
      <c r="OAK42" s="1668"/>
      <c r="OAL42" s="1668"/>
      <c r="OAM42" s="1668"/>
      <c r="OAN42" s="1668"/>
      <c r="OAO42" s="1668"/>
      <c r="OAP42" s="1668"/>
      <c r="OAQ42" s="1668"/>
      <c r="OAR42" s="1668"/>
      <c r="OAS42" s="1668"/>
      <c r="OAT42" s="1668"/>
      <c r="OAU42" s="1668"/>
      <c r="OAV42" s="1668"/>
      <c r="OAW42" s="1668"/>
      <c r="OAX42" s="1668"/>
      <c r="OAY42" s="1668"/>
      <c r="OAZ42" s="1668"/>
      <c r="OBA42" s="1668"/>
      <c r="OBB42" s="1668"/>
      <c r="OBC42" s="1668"/>
      <c r="OBD42" s="1668"/>
      <c r="OBE42" s="1668"/>
      <c r="OBF42" s="1668"/>
      <c r="OBG42" s="1668"/>
      <c r="OBH42" s="1668"/>
      <c r="OBI42" s="1668"/>
      <c r="OBJ42" s="1668"/>
      <c r="OBK42" s="1668"/>
      <c r="OBL42" s="1668"/>
      <c r="OBM42" s="1668"/>
      <c r="OBN42" s="1668"/>
      <c r="OBO42" s="1668"/>
      <c r="OBP42" s="1668"/>
      <c r="OBQ42" s="1668"/>
      <c r="OBR42" s="1668"/>
      <c r="OBS42" s="1668"/>
      <c r="OBT42" s="1668"/>
      <c r="OBU42" s="1668"/>
      <c r="OBV42" s="1668"/>
      <c r="OBW42" s="1668"/>
      <c r="OBX42" s="1668"/>
      <c r="OBY42" s="1668"/>
      <c r="OBZ42" s="1668"/>
      <c r="OCA42" s="1668"/>
      <c r="OCB42" s="1668"/>
      <c r="OCC42" s="1668"/>
      <c r="OCD42" s="1668"/>
      <c r="OCE42" s="1668"/>
      <c r="OCF42" s="1668"/>
      <c r="OCG42" s="1668"/>
      <c r="OCH42" s="1668"/>
      <c r="OCI42" s="1668"/>
      <c r="OCJ42" s="1668"/>
      <c r="OCK42" s="1668"/>
      <c r="OCL42" s="1668"/>
      <c r="OCM42" s="1668"/>
      <c r="OCN42" s="1668"/>
      <c r="OCO42" s="1668"/>
      <c r="OCP42" s="1668"/>
      <c r="OCQ42" s="1668"/>
      <c r="OCR42" s="1668"/>
      <c r="OCS42" s="1668"/>
      <c r="OCT42" s="1668"/>
      <c r="OCU42" s="1668"/>
      <c r="OCV42" s="1668"/>
      <c r="OCW42" s="1668"/>
      <c r="OCX42" s="1668"/>
      <c r="OCY42" s="1668"/>
      <c r="OCZ42" s="1668"/>
      <c r="ODA42" s="1668"/>
      <c r="ODB42" s="1668"/>
      <c r="ODC42" s="1668"/>
      <c r="ODD42" s="1668"/>
      <c r="ODE42" s="1668"/>
      <c r="ODF42" s="1668"/>
      <c r="ODG42" s="1668"/>
      <c r="ODH42" s="1668"/>
      <c r="ODI42" s="1668"/>
      <c r="ODJ42" s="1668"/>
      <c r="ODK42" s="1668"/>
      <c r="ODL42" s="1668"/>
      <c r="ODM42" s="1668"/>
      <c r="ODN42" s="1668"/>
      <c r="ODO42" s="1668"/>
      <c r="ODP42" s="1668"/>
      <c r="ODQ42" s="1668"/>
      <c r="ODR42" s="1668"/>
      <c r="ODS42" s="1668"/>
      <c r="ODT42" s="1668"/>
      <c r="ODU42" s="1668"/>
      <c r="ODV42" s="1668"/>
      <c r="ODW42" s="1668"/>
      <c r="ODX42" s="1668"/>
      <c r="ODY42" s="1668"/>
      <c r="ODZ42" s="1668"/>
      <c r="OEA42" s="1668"/>
      <c r="OEB42" s="1668"/>
      <c r="OEC42" s="1668"/>
      <c r="OED42" s="1668"/>
      <c r="OEE42" s="1668"/>
      <c r="OEF42" s="1668"/>
      <c r="OEG42" s="1668"/>
      <c r="OEH42" s="1668"/>
      <c r="OEI42" s="1668"/>
      <c r="OEJ42" s="1668"/>
      <c r="OEK42" s="1668"/>
      <c r="OEL42" s="1668"/>
      <c r="OEM42" s="1668"/>
      <c r="OEN42" s="1668"/>
      <c r="OEO42" s="1668"/>
      <c r="OEP42" s="1668"/>
      <c r="OEQ42" s="1668"/>
      <c r="OER42" s="1668"/>
      <c r="OES42" s="1668"/>
      <c r="OET42" s="1668"/>
      <c r="OEU42" s="1668"/>
      <c r="OEV42" s="1668"/>
      <c r="OEW42" s="1668"/>
      <c r="OEX42" s="1668"/>
      <c r="OEY42" s="1668"/>
      <c r="OEZ42" s="1668"/>
      <c r="OFA42" s="1668"/>
      <c r="OFB42" s="1668"/>
      <c r="OFC42" s="1668"/>
      <c r="OFD42" s="1668"/>
      <c r="OFE42" s="1668"/>
      <c r="OFF42" s="1668"/>
      <c r="OFG42" s="1668"/>
      <c r="OFH42" s="1668"/>
      <c r="OFI42" s="1668"/>
      <c r="OFJ42" s="1668"/>
      <c r="OFK42" s="1668"/>
      <c r="OFL42" s="1668"/>
      <c r="OFM42" s="1668"/>
      <c r="OFN42" s="1668"/>
      <c r="OFO42" s="1668"/>
      <c r="OFP42" s="1668"/>
      <c r="OFQ42" s="1668"/>
      <c r="OFR42" s="1668"/>
      <c r="OFS42" s="1668"/>
      <c r="OFT42" s="1668"/>
      <c r="OFU42" s="1668"/>
      <c r="OFV42" s="1668"/>
      <c r="OFW42" s="1668"/>
      <c r="OFX42" s="1668"/>
      <c r="OFY42" s="1668"/>
      <c r="OFZ42" s="1668"/>
      <c r="OGA42" s="1668"/>
      <c r="OGB42" s="1668"/>
      <c r="OGC42" s="1668"/>
      <c r="OGD42" s="1668"/>
      <c r="OGE42" s="1668"/>
      <c r="OGF42" s="1668"/>
      <c r="OGG42" s="1668"/>
      <c r="OGH42" s="1668"/>
      <c r="OGI42" s="1668"/>
      <c r="OGJ42" s="1668"/>
      <c r="OGK42" s="1668"/>
      <c r="OGL42" s="1668"/>
      <c r="OGM42" s="1668"/>
      <c r="OGN42" s="1668"/>
      <c r="OGO42" s="1668"/>
      <c r="OGP42" s="1668"/>
      <c r="OGQ42" s="1668"/>
      <c r="OGR42" s="1668"/>
      <c r="OGS42" s="1668"/>
      <c r="OGT42" s="1668"/>
      <c r="OGU42" s="1668"/>
      <c r="OGV42" s="1668"/>
      <c r="OGW42" s="1668"/>
      <c r="OGX42" s="1668"/>
      <c r="OGY42" s="1668"/>
      <c r="OGZ42" s="1668"/>
      <c r="OHA42" s="1668"/>
      <c r="OHB42" s="1668"/>
      <c r="OHC42" s="1668"/>
      <c r="OHD42" s="1668"/>
      <c r="OHE42" s="1668"/>
      <c r="OHF42" s="1668"/>
      <c r="OHG42" s="1668"/>
      <c r="OHH42" s="1668"/>
      <c r="OHI42" s="1668"/>
      <c r="OHJ42" s="1668"/>
      <c r="OHK42" s="1668"/>
      <c r="OHL42" s="1668"/>
      <c r="OHM42" s="1668"/>
      <c r="OHN42" s="1668"/>
      <c r="OHO42" s="1668"/>
      <c r="OHP42" s="1668"/>
      <c r="OHQ42" s="1668"/>
      <c r="OHR42" s="1668"/>
      <c r="OHS42" s="1668"/>
      <c r="OHT42" s="1668"/>
      <c r="OHU42" s="1668"/>
      <c r="OHV42" s="1668"/>
      <c r="OHW42" s="1668"/>
      <c r="OHX42" s="1668"/>
      <c r="OHY42" s="1668"/>
      <c r="OHZ42" s="1668"/>
      <c r="OIA42" s="1668"/>
      <c r="OIB42" s="1668"/>
      <c r="OIC42" s="1668"/>
      <c r="OID42" s="1668"/>
      <c r="OIE42" s="1668"/>
      <c r="OIF42" s="1668"/>
      <c r="OIG42" s="1668"/>
      <c r="OIH42" s="1668"/>
      <c r="OII42" s="1668"/>
      <c r="OIJ42" s="1668"/>
      <c r="OIK42" s="1668"/>
      <c r="OIL42" s="1668"/>
      <c r="OIM42" s="1668"/>
      <c r="OIN42" s="1668"/>
      <c r="OIO42" s="1668"/>
      <c r="OIP42" s="1668"/>
      <c r="OIQ42" s="1668"/>
      <c r="OIR42" s="1668"/>
      <c r="OIS42" s="1668"/>
      <c r="OIT42" s="1668"/>
      <c r="OIU42" s="1668"/>
      <c r="OIV42" s="1668"/>
      <c r="OIW42" s="1668"/>
      <c r="OIX42" s="1668"/>
      <c r="OIY42" s="1668"/>
      <c r="OIZ42" s="1668"/>
      <c r="OJA42" s="1668"/>
      <c r="OJB42" s="1668"/>
      <c r="OJC42" s="1668"/>
      <c r="OJD42" s="1668"/>
      <c r="OJE42" s="1668"/>
      <c r="OJF42" s="1668"/>
      <c r="OJG42" s="1668"/>
      <c r="OJH42" s="1668"/>
      <c r="OJI42" s="1668"/>
      <c r="OJJ42" s="1668"/>
      <c r="OJK42" s="1668"/>
      <c r="OJL42" s="1668"/>
      <c r="OJM42" s="1668"/>
      <c r="OJN42" s="1668"/>
      <c r="OJO42" s="1668"/>
      <c r="OJP42" s="1668"/>
      <c r="OJQ42" s="1668"/>
      <c r="OJR42" s="1668"/>
      <c r="OJS42" s="1668"/>
      <c r="OJT42" s="1668"/>
      <c r="OJU42" s="1668"/>
      <c r="OJV42" s="1668"/>
      <c r="OJW42" s="1668"/>
      <c r="OJX42" s="1668"/>
      <c r="OJY42" s="1668"/>
      <c r="OJZ42" s="1668"/>
      <c r="OKA42" s="1668"/>
      <c r="OKB42" s="1668"/>
      <c r="OKC42" s="1668"/>
      <c r="OKD42" s="1668"/>
      <c r="OKE42" s="1668"/>
      <c r="OKF42" s="1668"/>
      <c r="OKG42" s="1668"/>
      <c r="OKH42" s="1668"/>
      <c r="OKI42" s="1668"/>
      <c r="OKJ42" s="1668"/>
      <c r="OKK42" s="1668"/>
      <c r="OKL42" s="1668"/>
      <c r="OKM42" s="1668"/>
      <c r="OKN42" s="1668"/>
      <c r="OKO42" s="1668"/>
      <c r="OKP42" s="1668"/>
      <c r="OKQ42" s="1668"/>
      <c r="OKR42" s="1668"/>
      <c r="OKS42" s="1668"/>
      <c r="OKT42" s="1668"/>
      <c r="OKU42" s="1668"/>
      <c r="OKV42" s="1668"/>
      <c r="OKW42" s="1668"/>
      <c r="OKX42" s="1668"/>
      <c r="OKY42" s="1668"/>
      <c r="OKZ42" s="1668"/>
      <c r="OLA42" s="1668"/>
      <c r="OLB42" s="1668"/>
      <c r="OLC42" s="1668"/>
      <c r="OLD42" s="1668"/>
      <c r="OLE42" s="1668"/>
      <c r="OLF42" s="1668"/>
      <c r="OLG42" s="1668"/>
      <c r="OLH42" s="1668"/>
      <c r="OLI42" s="1668"/>
      <c r="OLJ42" s="1668"/>
      <c r="OLK42" s="1668"/>
      <c r="OLL42" s="1668"/>
      <c r="OLM42" s="1668"/>
      <c r="OLN42" s="1668"/>
      <c r="OLO42" s="1668"/>
      <c r="OLP42" s="1668"/>
      <c r="OLQ42" s="1668"/>
      <c r="OLR42" s="1668"/>
      <c r="OLS42" s="1668"/>
      <c r="OLT42" s="1668"/>
      <c r="OLU42" s="1668"/>
      <c r="OLV42" s="1668"/>
      <c r="OLW42" s="1668"/>
      <c r="OLX42" s="1668"/>
      <c r="OLY42" s="1668"/>
      <c r="OLZ42" s="1668"/>
      <c r="OMA42" s="1668"/>
      <c r="OMB42" s="1668"/>
      <c r="OMC42" s="1668"/>
      <c r="OMD42" s="1668"/>
      <c r="OME42" s="1668"/>
      <c r="OMF42" s="1668"/>
      <c r="OMG42" s="1668"/>
      <c r="OMH42" s="1668"/>
      <c r="OMI42" s="1668"/>
      <c r="OMJ42" s="1668"/>
      <c r="OMK42" s="1668"/>
      <c r="OML42" s="1668"/>
      <c r="OMM42" s="1668"/>
      <c r="OMN42" s="1668"/>
      <c r="OMO42" s="1668"/>
      <c r="OMP42" s="1668"/>
      <c r="OMQ42" s="1668"/>
      <c r="OMR42" s="1668"/>
      <c r="OMS42" s="1668"/>
      <c r="OMT42" s="1668"/>
      <c r="OMU42" s="1668"/>
      <c r="OMV42" s="1668"/>
      <c r="OMW42" s="1668"/>
      <c r="OMX42" s="1668"/>
      <c r="OMY42" s="1668"/>
      <c r="OMZ42" s="1668"/>
      <c r="ONA42" s="1668"/>
      <c r="ONB42" s="1668"/>
      <c r="ONC42" s="1668"/>
      <c r="OND42" s="1668"/>
      <c r="ONE42" s="1668"/>
      <c r="ONF42" s="1668"/>
      <c r="ONG42" s="1668"/>
      <c r="ONH42" s="1668"/>
      <c r="ONI42" s="1668"/>
      <c r="ONJ42" s="1668"/>
      <c r="ONK42" s="1668"/>
      <c r="ONL42" s="1668"/>
      <c r="ONM42" s="1668"/>
      <c r="ONN42" s="1668"/>
      <c r="ONO42" s="1668"/>
      <c r="ONP42" s="1668"/>
      <c r="ONQ42" s="1668"/>
      <c r="ONR42" s="1668"/>
      <c r="ONS42" s="1668"/>
      <c r="ONT42" s="1668"/>
      <c r="ONU42" s="1668"/>
      <c r="ONV42" s="1668"/>
      <c r="ONW42" s="1668"/>
      <c r="ONX42" s="1668"/>
      <c r="ONY42" s="1668"/>
      <c r="ONZ42" s="1668"/>
      <c r="OOA42" s="1668"/>
      <c r="OOB42" s="1668"/>
      <c r="OOC42" s="1668"/>
      <c r="OOD42" s="1668"/>
      <c r="OOE42" s="1668"/>
      <c r="OOF42" s="1668"/>
      <c r="OOG42" s="1668"/>
      <c r="OOH42" s="1668"/>
      <c r="OOI42" s="1668"/>
      <c r="OOJ42" s="1668"/>
      <c r="OOK42" s="1668"/>
      <c r="OOL42" s="1668"/>
      <c r="OOM42" s="1668"/>
      <c r="OON42" s="1668"/>
      <c r="OOO42" s="1668"/>
      <c r="OOP42" s="1668"/>
      <c r="OOQ42" s="1668"/>
      <c r="OOR42" s="1668"/>
      <c r="OOS42" s="1668"/>
      <c r="OOT42" s="1668"/>
      <c r="OOU42" s="1668"/>
      <c r="OOV42" s="1668"/>
      <c r="OOW42" s="1668"/>
      <c r="OOX42" s="1668"/>
      <c r="OOY42" s="1668"/>
      <c r="OOZ42" s="1668"/>
      <c r="OPA42" s="1668"/>
      <c r="OPB42" s="1668"/>
      <c r="OPC42" s="1668"/>
      <c r="OPD42" s="1668"/>
      <c r="OPE42" s="1668"/>
      <c r="OPF42" s="1668"/>
      <c r="OPG42" s="1668"/>
      <c r="OPH42" s="1668"/>
      <c r="OPI42" s="1668"/>
      <c r="OPJ42" s="1668"/>
      <c r="OPK42" s="1668"/>
      <c r="OPL42" s="1668"/>
      <c r="OPM42" s="1668"/>
      <c r="OPN42" s="1668"/>
      <c r="OPO42" s="1668"/>
      <c r="OPP42" s="1668"/>
      <c r="OPQ42" s="1668"/>
      <c r="OPR42" s="1668"/>
      <c r="OPS42" s="1668"/>
      <c r="OPT42" s="1668"/>
      <c r="OPU42" s="1668"/>
      <c r="OPV42" s="1668"/>
      <c r="OPW42" s="1668"/>
      <c r="OPX42" s="1668"/>
      <c r="OPY42" s="1668"/>
      <c r="OPZ42" s="1668"/>
      <c r="OQA42" s="1668"/>
      <c r="OQB42" s="1668"/>
      <c r="OQC42" s="1668"/>
      <c r="OQD42" s="1668"/>
      <c r="OQE42" s="1668"/>
      <c r="OQF42" s="1668"/>
      <c r="OQG42" s="1668"/>
      <c r="OQH42" s="1668"/>
      <c r="OQI42" s="1668"/>
      <c r="OQJ42" s="1668"/>
      <c r="OQK42" s="1668"/>
      <c r="OQL42" s="1668"/>
      <c r="OQM42" s="1668"/>
      <c r="OQN42" s="1668"/>
      <c r="OQO42" s="1668"/>
      <c r="OQP42" s="1668"/>
      <c r="OQQ42" s="1668"/>
      <c r="OQR42" s="1668"/>
      <c r="OQS42" s="1668"/>
      <c r="OQT42" s="1668"/>
      <c r="OQU42" s="1668"/>
      <c r="OQV42" s="1668"/>
      <c r="OQW42" s="1668"/>
      <c r="OQX42" s="1668"/>
      <c r="OQY42" s="1668"/>
      <c r="OQZ42" s="1668"/>
      <c r="ORA42" s="1668"/>
      <c r="ORB42" s="1668"/>
      <c r="ORC42" s="1668"/>
      <c r="ORD42" s="1668"/>
      <c r="ORE42" s="1668"/>
      <c r="ORF42" s="1668"/>
      <c r="ORG42" s="1668"/>
      <c r="ORH42" s="1668"/>
      <c r="ORI42" s="1668"/>
      <c r="ORJ42" s="1668"/>
      <c r="ORK42" s="1668"/>
      <c r="ORL42" s="1668"/>
      <c r="ORM42" s="1668"/>
      <c r="ORN42" s="1668"/>
      <c r="ORO42" s="1668"/>
      <c r="ORP42" s="1668"/>
      <c r="ORQ42" s="1668"/>
      <c r="ORR42" s="1668"/>
      <c r="ORS42" s="1668"/>
      <c r="ORT42" s="1668"/>
      <c r="ORU42" s="1668"/>
      <c r="ORV42" s="1668"/>
      <c r="ORW42" s="1668"/>
      <c r="ORX42" s="1668"/>
      <c r="ORY42" s="1668"/>
      <c r="ORZ42" s="1668"/>
      <c r="OSA42" s="1668"/>
      <c r="OSB42" s="1668"/>
      <c r="OSC42" s="1668"/>
      <c r="OSD42" s="1668"/>
      <c r="OSE42" s="1668"/>
      <c r="OSF42" s="1668"/>
      <c r="OSG42" s="1668"/>
      <c r="OSH42" s="1668"/>
      <c r="OSI42" s="1668"/>
      <c r="OSJ42" s="1668"/>
      <c r="OSK42" s="1668"/>
      <c r="OSL42" s="1668"/>
      <c r="OSM42" s="1668"/>
      <c r="OSN42" s="1668"/>
      <c r="OSO42" s="1668"/>
      <c r="OSP42" s="1668"/>
      <c r="OSQ42" s="1668"/>
      <c r="OSR42" s="1668"/>
      <c r="OSS42" s="1668"/>
      <c r="OST42" s="1668"/>
      <c r="OSU42" s="1668"/>
      <c r="OSV42" s="1668"/>
      <c r="OSW42" s="1668"/>
      <c r="OSX42" s="1668"/>
      <c r="OSY42" s="1668"/>
      <c r="OSZ42" s="1668"/>
      <c r="OTA42" s="1668"/>
      <c r="OTB42" s="1668"/>
      <c r="OTC42" s="1668"/>
      <c r="OTD42" s="1668"/>
      <c r="OTE42" s="1668"/>
      <c r="OTF42" s="1668"/>
      <c r="OTG42" s="1668"/>
      <c r="OTH42" s="1668"/>
      <c r="OTI42" s="1668"/>
      <c r="OTJ42" s="1668"/>
      <c r="OTK42" s="1668"/>
      <c r="OTL42" s="1668"/>
      <c r="OTM42" s="1668"/>
      <c r="OTN42" s="1668"/>
      <c r="OTO42" s="1668"/>
      <c r="OTP42" s="1668"/>
      <c r="OTQ42" s="1668"/>
      <c r="OTR42" s="1668"/>
      <c r="OTS42" s="1668"/>
      <c r="OTT42" s="1668"/>
      <c r="OTU42" s="1668"/>
      <c r="OTV42" s="1668"/>
      <c r="OTW42" s="1668"/>
      <c r="OTX42" s="1668"/>
      <c r="OTY42" s="1668"/>
      <c r="OTZ42" s="1668"/>
      <c r="OUA42" s="1668"/>
      <c r="OUB42" s="1668"/>
      <c r="OUC42" s="1668"/>
      <c r="OUD42" s="1668"/>
      <c r="OUE42" s="1668"/>
      <c r="OUF42" s="1668"/>
      <c r="OUG42" s="1668"/>
      <c r="OUH42" s="1668"/>
      <c r="OUI42" s="1668"/>
      <c r="OUJ42" s="1668"/>
      <c r="OUK42" s="1668"/>
      <c r="OUL42" s="1668"/>
      <c r="OUM42" s="1668"/>
      <c r="OUN42" s="1668"/>
      <c r="OUO42" s="1668"/>
      <c r="OUP42" s="1668"/>
      <c r="OUQ42" s="1668"/>
      <c r="OUR42" s="1668"/>
      <c r="OUS42" s="1668"/>
      <c r="OUT42" s="1668"/>
      <c r="OUU42" s="1668"/>
      <c r="OUV42" s="1668"/>
      <c r="OUW42" s="1668"/>
      <c r="OUX42" s="1668"/>
      <c r="OUY42" s="1668"/>
      <c r="OUZ42" s="1668"/>
      <c r="OVA42" s="1668"/>
      <c r="OVB42" s="1668"/>
      <c r="OVC42" s="1668"/>
      <c r="OVD42" s="1668"/>
      <c r="OVE42" s="1668"/>
      <c r="OVF42" s="1668"/>
      <c r="OVG42" s="1668"/>
      <c r="OVH42" s="1668"/>
      <c r="OVI42" s="1668"/>
      <c r="OVJ42" s="1668"/>
      <c r="OVK42" s="1668"/>
      <c r="OVL42" s="1668"/>
      <c r="OVM42" s="1668"/>
      <c r="OVN42" s="1668"/>
      <c r="OVO42" s="1668"/>
      <c r="OVP42" s="1668"/>
      <c r="OVQ42" s="1668"/>
      <c r="OVR42" s="1668"/>
      <c r="OVS42" s="1668"/>
      <c r="OVT42" s="1668"/>
      <c r="OVU42" s="1668"/>
      <c r="OVV42" s="1668"/>
      <c r="OVW42" s="1668"/>
      <c r="OVX42" s="1668"/>
      <c r="OVY42" s="1668"/>
      <c r="OVZ42" s="1668"/>
      <c r="OWA42" s="1668"/>
      <c r="OWB42" s="1668"/>
      <c r="OWC42" s="1668"/>
      <c r="OWD42" s="1668"/>
      <c r="OWE42" s="1668"/>
      <c r="OWF42" s="1668"/>
      <c r="OWG42" s="1668"/>
      <c r="OWH42" s="1668"/>
      <c r="OWI42" s="1668"/>
      <c r="OWJ42" s="1668"/>
      <c r="OWK42" s="1668"/>
      <c r="OWL42" s="1668"/>
      <c r="OWM42" s="1668"/>
      <c r="OWN42" s="1668"/>
      <c r="OWO42" s="1668"/>
      <c r="OWP42" s="1668"/>
      <c r="OWQ42" s="1668"/>
      <c r="OWR42" s="1668"/>
      <c r="OWS42" s="1668"/>
      <c r="OWT42" s="1668"/>
      <c r="OWU42" s="1668"/>
      <c r="OWV42" s="1668"/>
      <c r="OWW42" s="1668"/>
      <c r="OWX42" s="1668"/>
      <c r="OWY42" s="1668"/>
      <c r="OWZ42" s="1668"/>
      <c r="OXA42" s="1668"/>
      <c r="OXB42" s="1668"/>
      <c r="OXC42" s="1668"/>
      <c r="OXD42" s="1668"/>
      <c r="OXE42" s="1668"/>
      <c r="OXF42" s="1668"/>
      <c r="OXG42" s="1668"/>
      <c r="OXH42" s="1668"/>
      <c r="OXI42" s="1668"/>
      <c r="OXJ42" s="1668"/>
      <c r="OXK42" s="1668"/>
      <c r="OXL42" s="1668"/>
      <c r="OXM42" s="1668"/>
      <c r="OXN42" s="1668"/>
      <c r="OXO42" s="1668"/>
      <c r="OXP42" s="1668"/>
      <c r="OXQ42" s="1668"/>
      <c r="OXR42" s="1668"/>
      <c r="OXS42" s="1668"/>
      <c r="OXT42" s="1668"/>
      <c r="OXU42" s="1668"/>
      <c r="OXV42" s="1668"/>
      <c r="OXW42" s="1668"/>
      <c r="OXX42" s="1668"/>
      <c r="OXY42" s="1668"/>
      <c r="OXZ42" s="1668"/>
      <c r="OYA42" s="1668"/>
      <c r="OYB42" s="1668"/>
      <c r="OYC42" s="1668"/>
      <c r="OYD42" s="1668"/>
      <c r="OYE42" s="1668"/>
      <c r="OYF42" s="1668"/>
      <c r="OYG42" s="1668"/>
      <c r="OYH42" s="1668"/>
      <c r="OYI42" s="1668"/>
      <c r="OYJ42" s="1668"/>
      <c r="OYK42" s="1668"/>
      <c r="OYL42" s="1668"/>
      <c r="OYM42" s="1668"/>
      <c r="OYN42" s="1668"/>
      <c r="OYO42" s="1668"/>
      <c r="OYP42" s="1668"/>
      <c r="OYQ42" s="1668"/>
      <c r="OYR42" s="1668"/>
      <c r="OYS42" s="1668"/>
      <c r="OYT42" s="1668"/>
      <c r="OYU42" s="1668"/>
      <c r="OYV42" s="1668"/>
      <c r="OYW42" s="1668"/>
      <c r="OYX42" s="1668"/>
      <c r="OYY42" s="1668"/>
      <c r="OYZ42" s="1668"/>
      <c r="OZA42" s="1668"/>
      <c r="OZB42" s="1668"/>
      <c r="OZC42" s="1668"/>
      <c r="OZD42" s="1668"/>
      <c r="OZE42" s="1668"/>
      <c r="OZF42" s="1668"/>
      <c r="OZG42" s="1668"/>
      <c r="OZH42" s="1668"/>
      <c r="OZI42" s="1668"/>
      <c r="OZJ42" s="1668"/>
      <c r="OZK42" s="1668"/>
      <c r="OZL42" s="1668"/>
      <c r="OZM42" s="1668"/>
      <c r="OZN42" s="1668"/>
      <c r="OZO42" s="1668"/>
      <c r="OZP42" s="1668"/>
      <c r="OZQ42" s="1668"/>
      <c r="OZR42" s="1668"/>
      <c r="OZS42" s="1668"/>
      <c r="OZT42" s="1668"/>
      <c r="OZU42" s="1668"/>
      <c r="OZV42" s="1668"/>
      <c r="OZW42" s="1668"/>
      <c r="OZX42" s="1668"/>
      <c r="OZY42" s="1668"/>
      <c r="OZZ42" s="1668"/>
      <c r="PAA42" s="1668"/>
      <c r="PAB42" s="1668"/>
      <c r="PAC42" s="1668"/>
      <c r="PAD42" s="1668"/>
      <c r="PAE42" s="1668"/>
      <c r="PAF42" s="1668"/>
      <c r="PAG42" s="1668"/>
      <c r="PAH42" s="1668"/>
      <c r="PAI42" s="1668"/>
      <c r="PAJ42" s="1668"/>
      <c r="PAK42" s="1668"/>
      <c r="PAL42" s="1668"/>
      <c r="PAM42" s="1668"/>
      <c r="PAN42" s="1668"/>
      <c r="PAO42" s="1668"/>
      <c r="PAP42" s="1668"/>
      <c r="PAQ42" s="1668"/>
      <c r="PAR42" s="1668"/>
      <c r="PAS42" s="1668"/>
      <c r="PAT42" s="1668"/>
      <c r="PAU42" s="1668"/>
      <c r="PAV42" s="1668"/>
      <c r="PAW42" s="1668"/>
      <c r="PAX42" s="1668"/>
      <c r="PAY42" s="1668"/>
      <c r="PAZ42" s="1668"/>
      <c r="PBA42" s="1668"/>
      <c r="PBB42" s="1668"/>
      <c r="PBC42" s="1668"/>
      <c r="PBD42" s="1668"/>
      <c r="PBE42" s="1668"/>
      <c r="PBF42" s="1668"/>
      <c r="PBG42" s="1668"/>
      <c r="PBH42" s="1668"/>
      <c r="PBI42" s="1668"/>
      <c r="PBJ42" s="1668"/>
      <c r="PBK42" s="1668"/>
      <c r="PBL42" s="1668"/>
      <c r="PBM42" s="1668"/>
      <c r="PBN42" s="1668"/>
      <c r="PBO42" s="1668"/>
      <c r="PBP42" s="1668"/>
      <c r="PBQ42" s="1668"/>
      <c r="PBR42" s="1668"/>
      <c r="PBS42" s="1668"/>
      <c r="PBT42" s="1668"/>
      <c r="PBU42" s="1668"/>
      <c r="PBV42" s="1668"/>
      <c r="PBW42" s="1668"/>
      <c r="PBX42" s="1668"/>
      <c r="PBY42" s="1668"/>
      <c r="PBZ42" s="1668"/>
      <c r="PCA42" s="1668"/>
      <c r="PCB42" s="1668"/>
      <c r="PCC42" s="1668"/>
      <c r="PCD42" s="1668"/>
      <c r="PCE42" s="1668"/>
      <c r="PCF42" s="1668"/>
      <c r="PCG42" s="1668"/>
      <c r="PCH42" s="1668"/>
      <c r="PCI42" s="1668"/>
      <c r="PCJ42" s="1668"/>
      <c r="PCK42" s="1668"/>
      <c r="PCL42" s="1668"/>
      <c r="PCM42" s="1668"/>
      <c r="PCN42" s="1668"/>
      <c r="PCO42" s="1668"/>
      <c r="PCP42" s="1668"/>
      <c r="PCQ42" s="1668"/>
      <c r="PCR42" s="1668"/>
      <c r="PCS42" s="1668"/>
      <c r="PCT42" s="1668"/>
      <c r="PCU42" s="1668"/>
      <c r="PCV42" s="1668"/>
      <c r="PCW42" s="1668"/>
      <c r="PCX42" s="1668"/>
      <c r="PCY42" s="1668"/>
      <c r="PCZ42" s="1668"/>
      <c r="PDA42" s="1668"/>
      <c r="PDB42" s="1668"/>
      <c r="PDC42" s="1668"/>
      <c r="PDD42" s="1668"/>
      <c r="PDE42" s="1668"/>
      <c r="PDF42" s="1668"/>
      <c r="PDG42" s="1668"/>
      <c r="PDH42" s="1668"/>
      <c r="PDI42" s="1668"/>
      <c r="PDJ42" s="1668"/>
      <c r="PDK42" s="1668"/>
      <c r="PDL42" s="1668"/>
      <c r="PDM42" s="1668"/>
      <c r="PDN42" s="1668"/>
      <c r="PDO42" s="1668"/>
      <c r="PDP42" s="1668"/>
      <c r="PDQ42" s="1668"/>
      <c r="PDR42" s="1668"/>
      <c r="PDS42" s="1668"/>
      <c r="PDT42" s="1668"/>
      <c r="PDU42" s="1668"/>
      <c r="PDV42" s="1668"/>
      <c r="PDW42" s="1668"/>
      <c r="PDX42" s="1668"/>
      <c r="PDY42" s="1668"/>
      <c r="PDZ42" s="1668"/>
      <c r="PEA42" s="1668"/>
      <c r="PEB42" s="1668"/>
      <c r="PEC42" s="1668"/>
      <c r="PED42" s="1668"/>
      <c r="PEE42" s="1668"/>
      <c r="PEF42" s="1668"/>
      <c r="PEG42" s="1668"/>
      <c r="PEH42" s="1668"/>
      <c r="PEI42" s="1668"/>
      <c r="PEJ42" s="1668"/>
      <c r="PEK42" s="1668"/>
      <c r="PEL42" s="1668"/>
      <c r="PEM42" s="1668"/>
      <c r="PEN42" s="1668"/>
      <c r="PEO42" s="1668"/>
      <c r="PEP42" s="1668"/>
      <c r="PEQ42" s="1668"/>
      <c r="PER42" s="1668"/>
      <c r="PES42" s="1668"/>
      <c r="PET42" s="1668"/>
      <c r="PEU42" s="1668"/>
      <c r="PEV42" s="1668"/>
      <c r="PEW42" s="1668"/>
      <c r="PEX42" s="1668"/>
      <c r="PEY42" s="1668"/>
      <c r="PEZ42" s="1668"/>
      <c r="PFA42" s="1668"/>
      <c r="PFB42" s="1668"/>
      <c r="PFC42" s="1668"/>
      <c r="PFD42" s="1668"/>
      <c r="PFE42" s="1668"/>
      <c r="PFF42" s="1668"/>
      <c r="PFG42" s="1668"/>
      <c r="PFH42" s="1668"/>
      <c r="PFI42" s="1668"/>
      <c r="PFJ42" s="1668"/>
      <c r="PFK42" s="1668"/>
      <c r="PFL42" s="1668"/>
      <c r="PFM42" s="1668"/>
      <c r="PFN42" s="1668"/>
      <c r="PFO42" s="1668"/>
      <c r="PFP42" s="1668"/>
      <c r="PFQ42" s="1668"/>
      <c r="PFR42" s="1668"/>
      <c r="PFS42" s="1668"/>
      <c r="PFT42" s="1668"/>
      <c r="PFU42" s="1668"/>
      <c r="PFV42" s="1668"/>
      <c r="PFW42" s="1668"/>
      <c r="PFX42" s="1668"/>
      <c r="PFY42" s="1668"/>
      <c r="PFZ42" s="1668"/>
      <c r="PGA42" s="1668"/>
      <c r="PGB42" s="1668"/>
      <c r="PGC42" s="1668"/>
      <c r="PGD42" s="1668"/>
      <c r="PGE42" s="1668"/>
      <c r="PGF42" s="1668"/>
      <c r="PGG42" s="1668"/>
      <c r="PGH42" s="1668"/>
      <c r="PGI42" s="1668"/>
      <c r="PGJ42" s="1668"/>
      <c r="PGK42" s="1668"/>
      <c r="PGL42" s="1668"/>
      <c r="PGM42" s="1668"/>
      <c r="PGN42" s="1668"/>
      <c r="PGO42" s="1668"/>
      <c r="PGP42" s="1668"/>
      <c r="PGQ42" s="1668"/>
      <c r="PGR42" s="1668"/>
      <c r="PGS42" s="1668"/>
      <c r="PGT42" s="1668"/>
      <c r="PGU42" s="1668"/>
      <c r="PGV42" s="1668"/>
      <c r="PGW42" s="1668"/>
      <c r="PGX42" s="1668"/>
      <c r="PGY42" s="1668"/>
      <c r="PGZ42" s="1668"/>
      <c r="PHA42" s="1668"/>
      <c r="PHB42" s="1668"/>
      <c r="PHC42" s="1668"/>
      <c r="PHD42" s="1668"/>
      <c r="PHE42" s="1668"/>
      <c r="PHF42" s="1668"/>
      <c r="PHG42" s="1668"/>
      <c r="PHH42" s="1668"/>
      <c r="PHI42" s="1668"/>
      <c r="PHJ42" s="1668"/>
      <c r="PHK42" s="1668"/>
      <c r="PHL42" s="1668"/>
      <c r="PHM42" s="1668"/>
      <c r="PHN42" s="1668"/>
      <c r="PHO42" s="1668"/>
      <c r="PHP42" s="1668"/>
      <c r="PHQ42" s="1668"/>
      <c r="PHR42" s="1668"/>
      <c r="PHS42" s="1668"/>
      <c r="PHT42" s="1668"/>
      <c r="PHU42" s="1668"/>
      <c r="PHV42" s="1668"/>
      <c r="PHW42" s="1668"/>
      <c r="PHX42" s="1668"/>
      <c r="PHY42" s="1668"/>
      <c r="PHZ42" s="1668"/>
      <c r="PIA42" s="1668"/>
      <c r="PIB42" s="1668"/>
      <c r="PIC42" s="1668"/>
      <c r="PID42" s="1668"/>
      <c r="PIE42" s="1668"/>
      <c r="PIF42" s="1668"/>
      <c r="PIG42" s="1668"/>
      <c r="PIH42" s="1668"/>
      <c r="PII42" s="1668"/>
      <c r="PIJ42" s="1668"/>
      <c r="PIK42" s="1668"/>
      <c r="PIL42" s="1668"/>
      <c r="PIM42" s="1668"/>
      <c r="PIN42" s="1668"/>
      <c r="PIO42" s="1668"/>
      <c r="PIP42" s="1668"/>
      <c r="PIQ42" s="1668"/>
      <c r="PIR42" s="1668"/>
      <c r="PIS42" s="1668"/>
      <c r="PIT42" s="1668"/>
      <c r="PIU42" s="1668"/>
      <c r="PIV42" s="1668"/>
      <c r="PIW42" s="1668"/>
      <c r="PIX42" s="1668"/>
      <c r="PIY42" s="1668"/>
      <c r="PIZ42" s="1668"/>
      <c r="PJA42" s="1668"/>
      <c r="PJB42" s="1668"/>
      <c r="PJC42" s="1668"/>
      <c r="PJD42" s="1668"/>
      <c r="PJE42" s="1668"/>
      <c r="PJF42" s="1668"/>
      <c r="PJG42" s="1668"/>
      <c r="PJH42" s="1668"/>
      <c r="PJI42" s="1668"/>
      <c r="PJJ42" s="1668"/>
      <c r="PJK42" s="1668"/>
      <c r="PJL42" s="1668"/>
      <c r="PJM42" s="1668"/>
      <c r="PJN42" s="1668"/>
      <c r="PJO42" s="1668"/>
      <c r="PJP42" s="1668"/>
      <c r="PJQ42" s="1668"/>
      <c r="PJR42" s="1668"/>
      <c r="PJS42" s="1668"/>
      <c r="PJT42" s="1668"/>
      <c r="PJU42" s="1668"/>
      <c r="PJV42" s="1668"/>
      <c r="PJW42" s="1668"/>
      <c r="PJX42" s="1668"/>
      <c r="PJY42" s="1668"/>
      <c r="PJZ42" s="1668"/>
      <c r="PKA42" s="1668"/>
      <c r="PKB42" s="1668"/>
      <c r="PKC42" s="1668"/>
      <c r="PKD42" s="1668"/>
      <c r="PKE42" s="1668"/>
      <c r="PKF42" s="1668"/>
      <c r="PKG42" s="1668"/>
      <c r="PKH42" s="1668"/>
      <c r="PKI42" s="1668"/>
      <c r="PKJ42" s="1668"/>
      <c r="PKK42" s="1668"/>
      <c r="PKL42" s="1668"/>
      <c r="PKM42" s="1668"/>
      <c r="PKN42" s="1668"/>
      <c r="PKO42" s="1668"/>
      <c r="PKP42" s="1668"/>
      <c r="PKQ42" s="1668"/>
      <c r="PKR42" s="1668"/>
      <c r="PKS42" s="1668"/>
      <c r="PKT42" s="1668"/>
      <c r="PKU42" s="1668"/>
      <c r="PKV42" s="1668"/>
      <c r="PKW42" s="1668"/>
      <c r="PKX42" s="1668"/>
      <c r="PKY42" s="1668"/>
      <c r="PKZ42" s="1668"/>
      <c r="PLA42" s="1668"/>
      <c r="PLB42" s="1668"/>
      <c r="PLC42" s="1668"/>
      <c r="PLD42" s="1668"/>
      <c r="PLE42" s="1668"/>
      <c r="PLF42" s="1668"/>
      <c r="PLG42" s="1668"/>
      <c r="PLH42" s="1668"/>
      <c r="PLI42" s="1668"/>
      <c r="PLJ42" s="1668"/>
      <c r="PLK42" s="1668"/>
      <c r="PLL42" s="1668"/>
      <c r="PLM42" s="1668"/>
      <c r="PLN42" s="1668"/>
      <c r="PLO42" s="1668"/>
      <c r="PLP42" s="1668"/>
      <c r="PLQ42" s="1668"/>
      <c r="PLR42" s="1668"/>
      <c r="PLS42" s="1668"/>
      <c r="PLT42" s="1668"/>
      <c r="PLU42" s="1668"/>
      <c r="PLV42" s="1668"/>
      <c r="PLW42" s="1668"/>
      <c r="PLX42" s="1668"/>
      <c r="PLY42" s="1668"/>
      <c r="PLZ42" s="1668"/>
      <c r="PMA42" s="1668"/>
      <c r="PMB42" s="1668"/>
      <c r="PMC42" s="1668"/>
      <c r="PMD42" s="1668"/>
      <c r="PME42" s="1668"/>
      <c r="PMF42" s="1668"/>
      <c r="PMG42" s="1668"/>
      <c r="PMH42" s="1668"/>
      <c r="PMI42" s="1668"/>
      <c r="PMJ42" s="1668"/>
      <c r="PMK42" s="1668"/>
      <c r="PML42" s="1668"/>
      <c r="PMM42" s="1668"/>
      <c r="PMN42" s="1668"/>
      <c r="PMO42" s="1668"/>
      <c r="PMP42" s="1668"/>
      <c r="PMQ42" s="1668"/>
      <c r="PMR42" s="1668"/>
      <c r="PMS42" s="1668"/>
      <c r="PMT42" s="1668"/>
      <c r="PMU42" s="1668"/>
      <c r="PMV42" s="1668"/>
      <c r="PMW42" s="1668"/>
      <c r="PMX42" s="1668"/>
      <c r="PMY42" s="1668"/>
      <c r="PMZ42" s="1668"/>
      <c r="PNA42" s="1668"/>
      <c r="PNB42" s="1668"/>
      <c r="PNC42" s="1668"/>
      <c r="PND42" s="1668"/>
      <c r="PNE42" s="1668"/>
      <c r="PNF42" s="1668"/>
      <c r="PNG42" s="1668"/>
      <c r="PNH42" s="1668"/>
      <c r="PNI42" s="1668"/>
      <c r="PNJ42" s="1668"/>
      <c r="PNK42" s="1668"/>
      <c r="PNL42" s="1668"/>
      <c r="PNM42" s="1668"/>
      <c r="PNN42" s="1668"/>
      <c r="PNO42" s="1668"/>
      <c r="PNP42" s="1668"/>
      <c r="PNQ42" s="1668"/>
      <c r="PNR42" s="1668"/>
      <c r="PNS42" s="1668"/>
      <c r="PNT42" s="1668"/>
      <c r="PNU42" s="1668"/>
      <c r="PNV42" s="1668"/>
      <c r="PNW42" s="1668"/>
      <c r="PNX42" s="1668"/>
      <c r="PNY42" s="1668"/>
      <c r="PNZ42" s="1668"/>
      <c r="POA42" s="1668"/>
      <c r="POB42" s="1668"/>
      <c r="POC42" s="1668"/>
      <c r="POD42" s="1668"/>
      <c r="POE42" s="1668"/>
      <c r="POF42" s="1668"/>
      <c r="POG42" s="1668"/>
      <c r="POH42" s="1668"/>
      <c r="POI42" s="1668"/>
      <c r="POJ42" s="1668"/>
      <c r="POK42" s="1668"/>
      <c r="POL42" s="1668"/>
      <c r="POM42" s="1668"/>
      <c r="PON42" s="1668"/>
      <c r="POO42" s="1668"/>
      <c r="POP42" s="1668"/>
      <c r="POQ42" s="1668"/>
      <c r="POR42" s="1668"/>
      <c r="POS42" s="1668"/>
      <c r="POT42" s="1668"/>
      <c r="POU42" s="1668"/>
      <c r="POV42" s="1668"/>
      <c r="POW42" s="1668"/>
      <c r="POX42" s="1668"/>
      <c r="POY42" s="1668"/>
      <c r="POZ42" s="1668"/>
      <c r="PPA42" s="1668"/>
      <c r="PPB42" s="1668"/>
      <c r="PPC42" s="1668"/>
      <c r="PPD42" s="1668"/>
      <c r="PPE42" s="1668"/>
      <c r="PPF42" s="1668"/>
      <c r="PPG42" s="1668"/>
      <c r="PPH42" s="1668"/>
      <c r="PPI42" s="1668"/>
      <c r="PPJ42" s="1668"/>
      <c r="PPK42" s="1668"/>
      <c r="PPL42" s="1668"/>
      <c r="PPM42" s="1668"/>
      <c r="PPN42" s="1668"/>
      <c r="PPO42" s="1668"/>
      <c r="PPP42" s="1668"/>
      <c r="PPQ42" s="1668"/>
      <c r="PPR42" s="1668"/>
      <c r="PPS42" s="1668"/>
      <c r="PPT42" s="1668"/>
      <c r="PPU42" s="1668"/>
      <c r="PPV42" s="1668"/>
      <c r="PPW42" s="1668"/>
      <c r="PPX42" s="1668"/>
      <c r="PPY42" s="1668"/>
      <c r="PPZ42" s="1668"/>
      <c r="PQA42" s="1668"/>
      <c r="PQB42" s="1668"/>
      <c r="PQC42" s="1668"/>
      <c r="PQD42" s="1668"/>
      <c r="PQE42" s="1668"/>
      <c r="PQF42" s="1668"/>
      <c r="PQG42" s="1668"/>
      <c r="PQH42" s="1668"/>
      <c r="PQI42" s="1668"/>
      <c r="PQJ42" s="1668"/>
      <c r="PQK42" s="1668"/>
      <c r="PQL42" s="1668"/>
      <c r="PQM42" s="1668"/>
      <c r="PQN42" s="1668"/>
      <c r="PQO42" s="1668"/>
      <c r="PQP42" s="1668"/>
      <c r="PQQ42" s="1668"/>
      <c r="PQR42" s="1668"/>
      <c r="PQS42" s="1668"/>
      <c r="PQT42" s="1668"/>
      <c r="PQU42" s="1668"/>
      <c r="PQV42" s="1668"/>
      <c r="PQW42" s="1668"/>
      <c r="PQX42" s="1668"/>
      <c r="PQY42" s="1668"/>
      <c r="PQZ42" s="1668"/>
      <c r="PRA42" s="1668"/>
      <c r="PRB42" s="1668"/>
      <c r="PRC42" s="1668"/>
      <c r="PRD42" s="1668"/>
      <c r="PRE42" s="1668"/>
      <c r="PRF42" s="1668"/>
      <c r="PRG42" s="1668"/>
      <c r="PRH42" s="1668"/>
      <c r="PRI42" s="1668"/>
      <c r="PRJ42" s="1668"/>
      <c r="PRK42" s="1668"/>
      <c r="PRL42" s="1668"/>
      <c r="PRM42" s="1668"/>
      <c r="PRN42" s="1668"/>
      <c r="PRO42" s="1668"/>
      <c r="PRP42" s="1668"/>
      <c r="PRQ42" s="1668"/>
      <c r="PRR42" s="1668"/>
      <c r="PRS42" s="1668"/>
      <c r="PRT42" s="1668"/>
      <c r="PRU42" s="1668"/>
      <c r="PRV42" s="1668"/>
      <c r="PRW42" s="1668"/>
      <c r="PRX42" s="1668"/>
      <c r="PRY42" s="1668"/>
      <c r="PRZ42" s="1668"/>
      <c r="PSA42" s="1668"/>
      <c r="PSB42" s="1668"/>
      <c r="PSC42" s="1668"/>
      <c r="PSD42" s="1668"/>
      <c r="PSE42" s="1668"/>
      <c r="PSF42" s="1668"/>
      <c r="PSG42" s="1668"/>
      <c r="PSH42" s="1668"/>
      <c r="PSI42" s="1668"/>
      <c r="PSJ42" s="1668"/>
      <c r="PSK42" s="1668"/>
      <c r="PSL42" s="1668"/>
      <c r="PSM42" s="1668"/>
      <c r="PSN42" s="1668"/>
      <c r="PSO42" s="1668"/>
      <c r="PSP42" s="1668"/>
      <c r="PSQ42" s="1668"/>
      <c r="PSR42" s="1668"/>
      <c r="PSS42" s="1668"/>
      <c r="PST42" s="1668"/>
      <c r="PSU42" s="1668"/>
      <c r="PSV42" s="1668"/>
      <c r="PSW42" s="1668"/>
      <c r="PSX42" s="1668"/>
      <c r="PSY42" s="1668"/>
      <c r="PSZ42" s="1668"/>
      <c r="PTA42" s="1668"/>
      <c r="PTB42" s="1668"/>
      <c r="PTC42" s="1668"/>
      <c r="PTD42" s="1668"/>
      <c r="PTE42" s="1668"/>
      <c r="PTF42" s="1668"/>
      <c r="PTG42" s="1668"/>
      <c r="PTH42" s="1668"/>
      <c r="PTI42" s="1668"/>
      <c r="PTJ42" s="1668"/>
      <c r="PTK42" s="1668"/>
      <c r="PTL42" s="1668"/>
      <c r="PTM42" s="1668"/>
      <c r="PTN42" s="1668"/>
      <c r="PTO42" s="1668"/>
      <c r="PTP42" s="1668"/>
      <c r="PTQ42" s="1668"/>
      <c r="PTR42" s="1668"/>
      <c r="PTS42" s="1668"/>
      <c r="PTT42" s="1668"/>
      <c r="PTU42" s="1668"/>
      <c r="PTV42" s="1668"/>
      <c r="PTW42" s="1668"/>
      <c r="PTX42" s="1668"/>
      <c r="PTY42" s="1668"/>
      <c r="PTZ42" s="1668"/>
      <c r="PUA42" s="1668"/>
      <c r="PUB42" s="1668"/>
      <c r="PUC42" s="1668"/>
      <c r="PUD42" s="1668"/>
      <c r="PUE42" s="1668"/>
      <c r="PUF42" s="1668"/>
      <c r="PUG42" s="1668"/>
      <c r="PUH42" s="1668"/>
      <c r="PUI42" s="1668"/>
      <c r="PUJ42" s="1668"/>
      <c r="PUK42" s="1668"/>
      <c r="PUL42" s="1668"/>
      <c r="PUM42" s="1668"/>
      <c r="PUN42" s="1668"/>
      <c r="PUO42" s="1668"/>
      <c r="PUP42" s="1668"/>
      <c r="PUQ42" s="1668"/>
      <c r="PUR42" s="1668"/>
      <c r="PUS42" s="1668"/>
      <c r="PUT42" s="1668"/>
      <c r="PUU42" s="1668"/>
      <c r="PUV42" s="1668"/>
      <c r="PUW42" s="1668"/>
      <c r="PUX42" s="1668"/>
      <c r="PUY42" s="1668"/>
      <c r="PUZ42" s="1668"/>
      <c r="PVA42" s="1668"/>
      <c r="PVB42" s="1668"/>
      <c r="PVC42" s="1668"/>
      <c r="PVD42" s="1668"/>
      <c r="PVE42" s="1668"/>
      <c r="PVF42" s="1668"/>
      <c r="PVG42" s="1668"/>
      <c r="PVH42" s="1668"/>
      <c r="PVI42" s="1668"/>
      <c r="PVJ42" s="1668"/>
      <c r="PVK42" s="1668"/>
      <c r="PVL42" s="1668"/>
      <c r="PVM42" s="1668"/>
      <c r="PVN42" s="1668"/>
      <c r="PVO42" s="1668"/>
      <c r="PVP42" s="1668"/>
      <c r="PVQ42" s="1668"/>
      <c r="PVR42" s="1668"/>
      <c r="PVS42" s="1668"/>
      <c r="PVT42" s="1668"/>
      <c r="PVU42" s="1668"/>
      <c r="PVV42" s="1668"/>
      <c r="PVW42" s="1668"/>
      <c r="PVX42" s="1668"/>
      <c r="PVY42" s="1668"/>
      <c r="PVZ42" s="1668"/>
      <c r="PWA42" s="1668"/>
      <c r="PWB42" s="1668"/>
      <c r="PWC42" s="1668"/>
      <c r="PWD42" s="1668"/>
      <c r="PWE42" s="1668"/>
      <c r="PWF42" s="1668"/>
      <c r="PWG42" s="1668"/>
      <c r="PWH42" s="1668"/>
      <c r="PWI42" s="1668"/>
      <c r="PWJ42" s="1668"/>
      <c r="PWK42" s="1668"/>
      <c r="PWL42" s="1668"/>
      <c r="PWM42" s="1668"/>
      <c r="PWN42" s="1668"/>
      <c r="PWO42" s="1668"/>
      <c r="PWP42" s="1668"/>
      <c r="PWQ42" s="1668"/>
      <c r="PWR42" s="1668"/>
      <c r="PWS42" s="1668"/>
      <c r="PWT42" s="1668"/>
      <c r="PWU42" s="1668"/>
      <c r="PWV42" s="1668"/>
      <c r="PWW42" s="1668"/>
      <c r="PWX42" s="1668"/>
      <c r="PWY42" s="1668"/>
      <c r="PWZ42" s="1668"/>
      <c r="PXA42" s="1668"/>
      <c r="PXB42" s="1668"/>
      <c r="PXC42" s="1668"/>
      <c r="PXD42" s="1668"/>
      <c r="PXE42" s="1668"/>
      <c r="PXF42" s="1668"/>
      <c r="PXG42" s="1668"/>
      <c r="PXH42" s="1668"/>
      <c r="PXI42" s="1668"/>
      <c r="PXJ42" s="1668"/>
      <c r="PXK42" s="1668"/>
      <c r="PXL42" s="1668"/>
      <c r="PXM42" s="1668"/>
      <c r="PXN42" s="1668"/>
      <c r="PXO42" s="1668"/>
      <c r="PXP42" s="1668"/>
      <c r="PXQ42" s="1668"/>
      <c r="PXR42" s="1668"/>
      <c r="PXS42" s="1668"/>
      <c r="PXT42" s="1668"/>
      <c r="PXU42" s="1668"/>
      <c r="PXV42" s="1668"/>
      <c r="PXW42" s="1668"/>
      <c r="PXX42" s="1668"/>
      <c r="PXY42" s="1668"/>
      <c r="PXZ42" s="1668"/>
      <c r="PYA42" s="1668"/>
      <c r="PYB42" s="1668"/>
      <c r="PYC42" s="1668"/>
      <c r="PYD42" s="1668"/>
      <c r="PYE42" s="1668"/>
      <c r="PYF42" s="1668"/>
      <c r="PYG42" s="1668"/>
      <c r="PYH42" s="1668"/>
      <c r="PYI42" s="1668"/>
      <c r="PYJ42" s="1668"/>
      <c r="PYK42" s="1668"/>
      <c r="PYL42" s="1668"/>
      <c r="PYM42" s="1668"/>
      <c r="PYN42" s="1668"/>
      <c r="PYO42" s="1668"/>
      <c r="PYP42" s="1668"/>
      <c r="PYQ42" s="1668"/>
      <c r="PYR42" s="1668"/>
      <c r="PYS42" s="1668"/>
      <c r="PYT42" s="1668"/>
      <c r="PYU42" s="1668"/>
      <c r="PYV42" s="1668"/>
      <c r="PYW42" s="1668"/>
      <c r="PYX42" s="1668"/>
      <c r="PYY42" s="1668"/>
      <c r="PYZ42" s="1668"/>
      <c r="PZA42" s="1668"/>
      <c r="PZB42" s="1668"/>
      <c r="PZC42" s="1668"/>
      <c r="PZD42" s="1668"/>
      <c r="PZE42" s="1668"/>
      <c r="PZF42" s="1668"/>
      <c r="PZG42" s="1668"/>
      <c r="PZH42" s="1668"/>
      <c r="PZI42" s="1668"/>
      <c r="PZJ42" s="1668"/>
      <c r="PZK42" s="1668"/>
      <c r="PZL42" s="1668"/>
      <c r="PZM42" s="1668"/>
      <c r="PZN42" s="1668"/>
      <c r="PZO42" s="1668"/>
      <c r="PZP42" s="1668"/>
      <c r="PZQ42" s="1668"/>
      <c r="PZR42" s="1668"/>
      <c r="PZS42" s="1668"/>
      <c r="PZT42" s="1668"/>
      <c r="PZU42" s="1668"/>
      <c r="PZV42" s="1668"/>
      <c r="PZW42" s="1668"/>
      <c r="PZX42" s="1668"/>
      <c r="PZY42" s="1668"/>
      <c r="PZZ42" s="1668"/>
      <c r="QAA42" s="1668"/>
      <c r="QAB42" s="1668"/>
      <c r="QAC42" s="1668"/>
      <c r="QAD42" s="1668"/>
      <c r="QAE42" s="1668"/>
      <c r="QAF42" s="1668"/>
      <c r="QAG42" s="1668"/>
      <c r="QAH42" s="1668"/>
      <c r="QAI42" s="1668"/>
      <c r="QAJ42" s="1668"/>
      <c r="QAK42" s="1668"/>
      <c r="QAL42" s="1668"/>
      <c r="QAM42" s="1668"/>
      <c r="QAN42" s="1668"/>
      <c r="QAO42" s="1668"/>
      <c r="QAP42" s="1668"/>
      <c r="QAQ42" s="1668"/>
      <c r="QAR42" s="1668"/>
      <c r="QAS42" s="1668"/>
      <c r="QAT42" s="1668"/>
      <c r="QAU42" s="1668"/>
      <c r="QAV42" s="1668"/>
      <c r="QAW42" s="1668"/>
      <c r="QAX42" s="1668"/>
      <c r="QAY42" s="1668"/>
      <c r="QAZ42" s="1668"/>
      <c r="QBA42" s="1668"/>
      <c r="QBB42" s="1668"/>
      <c r="QBC42" s="1668"/>
      <c r="QBD42" s="1668"/>
      <c r="QBE42" s="1668"/>
      <c r="QBF42" s="1668"/>
      <c r="QBG42" s="1668"/>
      <c r="QBH42" s="1668"/>
      <c r="QBI42" s="1668"/>
      <c r="QBJ42" s="1668"/>
      <c r="QBK42" s="1668"/>
      <c r="QBL42" s="1668"/>
      <c r="QBM42" s="1668"/>
      <c r="QBN42" s="1668"/>
      <c r="QBO42" s="1668"/>
      <c r="QBP42" s="1668"/>
      <c r="QBQ42" s="1668"/>
      <c r="QBR42" s="1668"/>
      <c r="QBS42" s="1668"/>
      <c r="QBT42" s="1668"/>
      <c r="QBU42" s="1668"/>
      <c r="QBV42" s="1668"/>
      <c r="QBW42" s="1668"/>
      <c r="QBX42" s="1668"/>
      <c r="QBY42" s="1668"/>
      <c r="QBZ42" s="1668"/>
      <c r="QCA42" s="1668"/>
      <c r="QCB42" s="1668"/>
      <c r="QCC42" s="1668"/>
      <c r="QCD42" s="1668"/>
      <c r="QCE42" s="1668"/>
      <c r="QCF42" s="1668"/>
      <c r="QCG42" s="1668"/>
      <c r="QCH42" s="1668"/>
      <c r="QCI42" s="1668"/>
      <c r="QCJ42" s="1668"/>
      <c r="QCK42" s="1668"/>
      <c r="QCL42" s="1668"/>
      <c r="QCM42" s="1668"/>
      <c r="QCN42" s="1668"/>
      <c r="QCO42" s="1668"/>
      <c r="QCP42" s="1668"/>
      <c r="QCQ42" s="1668"/>
      <c r="QCR42" s="1668"/>
      <c r="QCS42" s="1668"/>
      <c r="QCT42" s="1668"/>
      <c r="QCU42" s="1668"/>
      <c r="QCV42" s="1668"/>
      <c r="QCW42" s="1668"/>
      <c r="QCX42" s="1668"/>
      <c r="QCY42" s="1668"/>
      <c r="QCZ42" s="1668"/>
      <c r="QDA42" s="1668"/>
      <c r="QDB42" s="1668"/>
      <c r="QDC42" s="1668"/>
      <c r="QDD42" s="1668"/>
      <c r="QDE42" s="1668"/>
      <c r="QDF42" s="1668"/>
      <c r="QDG42" s="1668"/>
      <c r="QDH42" s="1668"/>
      <c r="QDI42" s="1668"/>
      <c r="QDJ42" s="1668"/>
      <c r="QDK42" s="1668"/>
      <c r="QDL42" s="1668"/>
      <c r="QDM42" s="1668"/>
      <c r="QDN42" s="1668"/>
      <c r="QDO42" s="1668"/>
      <c r="QDP42" s="1668"/>
      <c r="QDQ42" s="1668"/>
      <c r="QDR42" s="1668"/>
      <c r="QDS42" s="1668"/>
      <c r="QDT42" s="1668"/>
      <c r="QDU42" s="1668"/>
      <c r="QDV42" s="1668"/>
      <c r="QDW42" s="1668"/>
      <c r="QDX42" s="1668"/>
      <c r="QDY42" s="1668"/>
      <c r="QDZ42" s="1668"/>
      <c r="QEA42" s="1668"/>
      <c r="QEB42" s="1668"/>
      <c r="QEC42" s="1668"/>
      <c r="QED42" s="1668"/>
      <c r="QEE42" s="1668"/>
      <c r="QEF42" s="1668"/>
      <c r="QEG42" s="1668"/>
      <c r="QEH42" s="1668"/>
      <c r="QEI42" s="1668"/>
      <c r="QEJ42" s="1668"/>
      <c r="QEK42" s="1668"/>
      <c r="QEL42" s="1668"/>
      <c r="QEM42" s="1668"/>
      <c r="QEN42" s="1668"/>
      <c r="QEO42" s="1668"/>
      <c r="QEP42" s="1668"/>
      <c r="QEQ42" s="1668"/>
      <c r="QER42" s="1668"/>
      <c r="QES42" s="1668"/>
      <c r="QET42" s="1668"/>
      <c r="QEU42" s="1668"/>
      <c r="QEV42" s="1668"/>
      <c r="QEW42" s="1668"/>
      <c r="QEX42" s="1668"/>
      <c r="QEY42" s="1668"/>
      <c r="QEZ42" s="1668"/>
      <c r="QFA42" s="1668"/>
      <c r="QFB42" s="1668"/>
      <c r="QFC42" s="1668"/>
      <c r="QFD42" s="1668"/>
      <c r="QFE42" s="1668"/>
      <c r="QFF42" s="1668"/>
      <c r="QFG42" s="1668"/>
      <c r="QFH42" s="1668"/>
      <c r="QFI42" s="1668"/>
      <c r="QFJ42" s="1668"/>
      <c r="QFK42" s="1668"/>
      <c r="QFL42" s="1668"/>
      <c r="QFM42" s="1668"/>
      <c r="QFN42" s="1668"/>
      <c r="QFO42" s="1668"/>
      <c r="QFP42" s="1668"/>
      <c r="QFQ42" s="1668"/>
      <c r="QFR42" s="1668"/>
      <c r="QFS42" s="1668"/>
      <c r="QFT42" s="1668"/>
      <c r="QFU42" s="1668"/>
      <c r="QFV42" s="1668"/>
      <c r="QFW42" s="1668"/>
      <c r="QFX42" s="1668"/>
      <c r="QFY42" s="1668"/>
      <c r="QFZ42" s="1668"/>
      <c r="QGA42" s="1668"/>
      <c r="QGB42" s="1668"/>
      <c r="QGC42" s="1668"/>
      <c r="QGD42" s="1668"/>
      <c r="QGE42" s="1668"/>
      <c r="QGF42" s="1668"/>
      <c r="QGG42" s="1668"/>
      <c r="QGH42" s="1668"/>
      <c r="QGI42" s="1668"/>
      <c r="QGJ42" s="1668"/>
      <c r="QGK42" s="1668"/>
      <c r="QGL42" s="1668"/>
      <c r="QGM42" s="1668"/>
      <c r="QGN42" s="1668"/>
      <c r="QGO42" s="1668"/>
      <c r="QGP42" s="1668"/>
      <c r="QGQ42" s="1668"/>
      <c r="QGR42" s="1668"/>
      <c r="QGS42" s="1668"/>
      <c r="QGT42" s="1668"/>
      <c r="QGU42" s="1668"/>
      <c r="QGV42" s="1668"/>
      <c r="QGW42" s="1668"/>
      <c r="QGX42" s="1668"/>
      <c r="QGY42" s="1668"/>
      <c r="QGZ42" s="1668"/>
      <c r="QHA42" s="1668"/>
      <c r="QHB42" s="1668"/>
      <c r="QHC42" s="1668"/>
      <c r="QHD42" s="1668"/>
      <c r="QHE42" s="1668"/>
      <c r="QHF42" s="1668"/>
      <c r="QHG42" s="1668"/>
      <c r="QHH42" s="1668"/>
      <c r="QHI42" s="1668"/>
      <c r="QHJ42" s="1668"/>
      <c r="QHK42" s="1668"/>
      <c r="QHL42" s="1668"/>
      <c r="QHM42" s="1668"/>
      <c r="QHN42" s="1668"/>
      <c r="QHO42" s="1668"/>
      <c r="QHP42" s="1668"/>
      <c r="QHQ42" s="1668"/>
      <c r="QHR42" s="1668"/>
      <c r="QHS42" s="1668"/>
      <c r="QHT42" s="1668"/>
      <c r="QHU42" s="1668"/>
      <c r="QHV42" s="1668"/>
      <c r="QHW42" s="1668"/>
      <c r="QHX42" s="1668"/>
      <c r="QHY42" s="1668"/>
      <c r="QHZ42" s="1668"/>
      <c r="QIA42" s="1668"/>
      <c r="QIB42" s="1668"/>
      <c r="QIC42" s="1668"/>
      <c r="QID42" s="1668"/>
      <c r="QIE42" s="1668"/>
      <c r="QIF42" s="1668"/>
      <c r="QIG42" s="1668"/>
      <c r="QIH42" s="1668"/>
      <c r="QII42" s="1668"/>
      <c r="QIJ42" s="1668"/>
      <c r="QIK42" s="1668"/>
      <c r="QIL42" s="1668"/>
      <c r="QIM42" s="1668"/>
      <c r="QIN42" s="1668"/>
      <c r="QIO42" s="1668"/>
      <c r="QIP42" s="1668"/>
      <c r="QIQ42" s="1668"/>
      <c r="QIR42" s="1668"/>
      <c r="QIS42" s="1668"/>
      <c r="QIT42" s="1668"/>
      <c r="QIU42" s="1668"/>
      <c r="QIV42" s="1668"/>
      <c r="QIW42" s="1668"/>
      <c r="QIX42" s="1668"/>
      <c r="QIY42" s="1668"/>
      <c r="QIZ42" s="1668"/>
      <c r="QJA42" s="1668"/>
      <c r="QJB42" s="1668"/>
      <c r="QJC42" s="1668"/>
      <c r="QJD42" s="1668"/>
      <c r="QJE42" s="1668"/>
      <c r="QJF42" s="1668"/>
      <c r="QJG42" s="1668"/>
      <c r="QJH42" s="1668"/>
      <c r="QJI42" s="1668"/>
      <c r="QJJ42" s="1668"/>
      <c r="QJK42" s="1668"/>
      <c r="QJL42" s="1668"/>
      <c r="QJM42" s="1668"/>
      <c r="QJN42" s="1668"/>
      <c r="QJO42" s="1668"/>
      <c r="QJP42" s="1668"/>
      <c r="QJQ42" s="1668"/>
      <c r="QJR42" s="1668"/>
      <c r="QJS42" s="1668"/>
      <c r="QJT42" s="1668"/>
      <c r="QJU42" s="1668"/>
      <c r="QJV42" s="1668"/>
      <c r="QJW42" s="1668"/>
      <c r="QJX42" s="1668"/>
      <c r="QJY42" s="1668"/>
      <c r="QJZ42" s="1668"/>
      <c r="QKA42" s="1668"/>
      <c r="QKB42" s="1668"/>
      <c r="QKC42" s="1668"/>
      <c r="QKD42" s="1668"/>
      <c r="QKE42" s="1668"/>
      <c r="QKF42" s="1668"/>
      <c r="QKG42" s="1668"/>
      <c r="QKH42" s="1668"/>
      <c r="QKI42" s="1668"/>
      <c r="QKJ42" s="1668"/>
      <c r="QKK42" s="1668"/>
      <c r="QKL42" s="1668"/>
      <c r="QKM42" s="1668"/>
      <c r="QKN42" s="1668"/>
      <c r="QKO42" s="1668"/>
      <c r="QKP42" s="1668"/>
      <c r="QKQ42" s="1668"/>
      <c r="QKR42" s="1668"/>
      <c r="QKS42" s="1668"/>
      <c r="QKT42" s="1668"/>
      <c r="QKU42" s="1668"/>
      <c r="QKV42" s="1668"/>
      <c r="QKW42" s="1668"/>
      <c r="QKX42" s="1668"/>
      <c r="QKY42" s="1668"/>
      <c r="QKZ42" s="1668"/>
      <c r="QLA42" s="1668"/>
      <c r="QLB42" s="1668"/>
      <c r="QLC42" s="1668"/>
      <c r="QLD42" s="1668"/>
      <c r="QLE42" s="1668"/>
      <c r="QLF42" s="1668"/>
      <c r="QLG42" s="1668"/>
      <c r="QLH42" s="1668"/>
      <c r="QLI42" s="1668"/>
      <c r="QLJ42" s="1668"/>
      <c r="QLK42" s="1668"/>
      <c r="QLL42" s="1668"/>
      <c r="QLM42" s="1668"/>
      <c r="QLN42" s="1668"/>
      <c r="QLO42" s="1668"/>
      <c r="QLP42" s="1668"/>
      <c r="QLQ42" s="1668"/>
      <c r="QLR42" s="1668"/>
      <c r="QLS42" s="1668"/>
      <c r="QLT42" s="1668"/>
      <c r="QLU42" s="1668"/>
      <c r="QLV42" s="1668"/>
      <c r="QLW42" s="1668"/>
      <c r="QLX42" s="1668"/>
      <c r="QLY42" s="1668"/>
      <c r="QLZ42" s="1668"/>
      <c r="QMA42" s="1668"/>
      <c r="QMB42" s="1668"/>
      <c r="QMC42" s="1668"/>
      <c r="QMD42" s="1668"/>
      <c r="QME42" s="1668"/>
      <c r="QMF42" s="1668"/>
      <c r="QMG42" s="1668"/>
      <c r="QMH42" s="1668"/>
      <c r="QMI42" s="1668"/>
      <c r="QMJ42" s="1668"/>
      <c r="QMK42" s="1668"/>
      <c r="QML42" s="1668"/>
      <c r="QMM42" s="1668"/>
      <c r="QMN42" s="1668"/>
      <c r="QMO42" s="1668"/>
      <c r="QMP42" s="1668"/>
      <c r="QMQ42" s="1668"/>
      <c r="QMR42" s="1668"/>
      <c r="QMS42" s="1668"/>
      <c r="QMT42" s="1668"/>
      <c r="QMU42" s="1668"/>
      <c r="QMV42" s="1668"/>
      <c r="QMW42" s="1668"/>
      <c r="QMX42" s="1668"/>
      <c r="QMY42" s="1668"/>
      <c r="QMZ42" s="1668"/>
      <c r="QNA42" s="1668"/>
      <c r="QNB42" s="1668"/>
      <c r="QNC42" s="1668"/>
      <c r="QND42" s="1668"/>
      <c r="QNE42" s="1668"/>
      <c r="QNF42" s="1668"/>
      <c r="QNG42" s="1668"/>
      <c r="QNH42" s="1668"/>
      <c r="QNI42" s="1668"/>
      <c r="QNJ42" s="1668"/>
      <c r="QNK42" s="1668"/>
      <c r="QNL42" s="1668"/>
      <c r="QNM42" s="1668"/>
      <c r="QNN42" s="1668"/>
      <c r="QNO42" s="1668"/>
      <c r="QNP42" s="1668"/>
      <c r="QNQ42" s="1668"/>
      <c r="QNR42" s="1668"/>
      <c r="QNS42" s="1668"/>
      <c r="QNT42" s="1668"/>
      <c r="QNU42" s="1668"/>
      <c r="QNV42" s="1668"/>
      <c r="QNW42" s="1668"/>
      <c r="QNX42" s="1668"/>
      <c r="QNY42" s="1668"/>
      <c r="QNZ42" s="1668"/>
      <c r="QOA42" s="1668"/>
      <c r="QOB42" s="1668"/>
      <c r="QOC42" s="1668"/>
      <c r="QOD42" s="1668"/>
      <c r="QOE42" s="1668"/>
      <c r="QOF42" s="1668"/>
      <c r="QOG42" s="1668"/>
      <c r="QOH42" s="1668"/>
      <c r="QOI42" s="1668"/>
      <c r="QOJ42" s="1668"/>
      <c r="QOK42" s="1668"/>
      <c r="QOL42" s="1668"/>
      <c r="QOM42" s="1668"/>
      <c r="QON42" s="1668"/>
      <c r="QOO42" s="1668"/>
      <c r="QOP42" s="1668"/>
      <c r="QOQ42" s="1668"/>
      <c r="QOR42" s="1668"/>
      <c r="QOS42" s="1668"/>
      <c r="QOT42" s="1668"/>
      <c r="QOU42" s="1668"/>
      <c r="QOV42" s="1668"/>
      <c r="QOW42" s="1668"/>
      <c r="QOX42" s="1668"/>
      <c r="QOY42" s="1668"/>
      <c r="QOZ42" s="1668"/>
      <c r="QPA42" s="1668"/>
      <c r="QPB42" s="1668"/>
      <c r="QPC42" s="1668"/>
      <c r="QPD42" s="1668"/>
      <c r="QPE42" s="1668"/>
      <c r="QPF42" s="1668"/>
      <c r="QPG42" s="1668"/>
      <c r="QPH42" s="1668"/>
      <c r="QPI42" s="1668"/>
      <c r="QPJ42" s="1668"/>
      <c r="QPK42" s="1668"/>
      <c r="QPL42" s="1668"/>
      <c r="QPM42" s="1668"/>
      <c r="QPN42" s="1668"/>
      <c r="QPO42" s="1668"/>
      <c r="QPP42" s="1668"/>
      <c r="QPQ42" s="1668"/>
      <c r="QPR42" s="1668"/>
      <c r="QPS42" s="1668"/>
      <c r="QPT42" s="1668"/>
      <c r="QPU42" s="1668"/>
      <c r="QPV42" s="1668"/>
      <c r="QPW42" s="1668"/>
      <c r="QPX42" s="1668"/>
      <c r="QPY42" s="1668"/>
      <c r="QPZ42" s="1668"/>
      <c r="QQA42" s="1668"/>
      <c r="QQB42" s="1668"/>
      <c r="QQC42" s="1668"/>
      <c r="QQD42" s="1668"/>
      <c r="QQE42" s="1668"/>
      <c r="QQF42" s="1668"/>
      <c r="QQG42" s="1668"/>
      <c r="QQH42" s="1668"/>
      <c r="QQI42" s="1668"/>
      <c r="QQJ42" s="1668"/>
      <c r="QQK42" s="1668"/>
      <c r="QQL42" s="1668"/>
      <c r="QQM42" s="1668"/>
      <c r="QQN42" s="1668"/>
      <c r="QQO42" s="1668"/>
      <c r="QQP42" s="1668"/>
      <c r="QQQ42" s="1668"/>
      <c r="QQR42" s="1668"/>
      <c r="QQS42" s="1668"/>
      <c r="QQT42" s="1668"/>
      <c r="QQU42" s="1668"/>
      <c r="QQV42" s="1668"/>
      <c r="QQW42" s="1668"/>
      <c r="QQX42" s="1668"/>
      <c r="QQY42" s="1668"/>
      <c r="QQZ42" s="1668"/>
      <c r="QRA42" s="1668"/>
      <c r="QRB42" s="1668"/>
      <c r="QRC42" s="1668"/>
      <c r="QRD42" s="1668"/>
      <c r="QRE42" s="1668"/>
      <c r="QRF42" s="1668"/>
      <c r="QRG42" s="1668"/>
      <c r="QRH42" s="1668"/>
      <c r="QRI42" s="1668"/>
      <c r="QRJ42" s="1668"/>
      <c r="QRK42" s="1668"/>
      <c r="QRL42" s="1668"/>
      <c r="QRM42" s="1668"/>
      <c r="QRN42" s="1668"/>
      <c r="QRO42" s="1668"/>
      <c r="QRP42" s="1668"/>
      <c r="QRQ42" s="1668"/>
      <c r="QRR42" s="1668"/>
      <c r="QRS42" s="1668"/>
      <c r="QRT42" s="1668"/>
      <c r="QRU42" s="1668"/>
      <c r="QRV42" s="1668"/>
      <c r="QRW42" s="1668"/>
      <c r="QRX42" s="1668"/>
      <c r="QRY42" s="1668"/>
      <c r="QRZ42" s="1668"/>
      <c r="QSA42" s="1668"/>
      <c r="QSB42" s="1668"/>
      <c r="QSC42" s="1668"/>
      <c r="QSD42" s="1668"/>
      <c r="QSE42" s="1668"/>
      <c r="QSF42" s="1668"/>
      <c r="QSG42" s="1668"/>
      <c r="QSH42" s="1668"/>
      <c r="QSI42" s="1668"/>
      <c r="QSJ42" s="1668"/>
      <c r="QSK42" s="1668"/>
      <c r="QSL42" s="1668"/>
      <c r="QSM42" s="1668"/>
      <c r="QSN42" s="1668"/>
      <c r="QSO42" s="1668"/>
      <c r="QSP42" s="1668"/>
      <c r="QSQ42" s="1668"/>
      <c r="QSR42" s="1668"/>
      <c r="QSS42" s="1668"/>
      <c r="QST42" s="1668"/>
      <c r="QSU42" s="1668"/>
      <c r="QSV42" s="1668"/>
      <c r="QSW42" s="1668"/>
      <c r="QSX42" s="1668"/>
      <c r="QSY42" s="1668"/>
      <c r="QSZ42" s="1668"/>
      <c r="QTA42" s="1668"/>
      <c r="QTB42" s="1668"/>
      <c r="QTC42" s="1668"/>
      <c r="QTD42" s="1668"/>
      <c r="QTE42" s="1668"/>
      <c r="QTF42" s="1668"/>
      <c r="QTG42" s="1668"/>
      <c r="QTH42" s="1668"/>
      <c r="QTI42" s="1668"/>
      <c r="QTJ42" s="1668"/>
      <c r="QTK42" s="1668"/>
      <c r="QTL42" s="1668"/>
      <c r="QTM42" s="1668"/>
      <c r="QTN42" s="1668"/>
      <c r="QTO42" s="1668"/>
      <c r="QTP42" s="1668"/>
      <c r="QTQ42" s="1668"/>
      <c r="QTR42" s="1668"/>
      <c r="QTS42" s="1668"/>
      <c r="QTT42" s="1668"/>
      <c r="QTU42" s="1668"/>
      <c r="QTV42" s="1668"/>
      <c r="QTW42" s="1668"/>
      <c r="QTX42" s="1668"/>
      <c r="QTY42" s="1668"/>
      <c r="QTZ42" s="1668"/>
      <c r="QUA42" s="1668"/>
      <c r="QUB42" s="1668"/>
      <c r="QUC42" s="1668"/>
      <c r="QUD42" s="1668"/>
      <c r="QUE42" s="1668"/>
      <c r="QUF42" s="1668"/>
      <c r="QUG42" s="1668"/>
      <c r="QUH42" s="1668"/>
      <c r="QUI42" s="1668"/>
      <c r="QUJ42" s="1668"/>
      <c r="QUK42" s="1668"/>
      <c r="QUL42" s="1668"/>
      <c r="QUM42" s="1668"/>
      <c r="QUN42" s="1668"/>
      <c r="QUO42" s="1668"/>
      <c r="QUP42" s="1668"/>
      <c r="QUQ42" s="1668"/>
      <c r="QUR42" s="1668"/>
      <c r="QUS42" s="1668"/>
      <c r="QUT42" s="1668"/>
      <c r="QUU42" s="1668"/>
      <c r="QUV42" s="1668"/>
      <c r="QUW42" s="1668"/>
      <c r="QUX42" s="1668"/>
      <c r="QUY42" s="1668"/>
      <c r="QUZ42" s="1668"/>
      <c r="QVA42" s="1668"/>
      <c r="QVB42" s="1668"/>
      <c r="QVC42" s="1668"/>
      <c r="QVD42" s="1668"/>
      <c r="QVE42" s="1668"/>
      <c r="QVF42" s="1668"/>
      <c r="QVG42" s="1668"/>
      <c r="QVH42" s="1668"/>
      <c r="QVI42" s="1668"/>
      <c r="QVJ42" s="1668"/>
      <c r="QVK42" s="1668"/>
      <c r="QVL42" s="1668"/>
      <c r="QVM42" s="1668"/>
      <c r="QVN42" s="1668"/>
      <c r="QVO42" s="1668"/>
      <c r="QVP42" s="1668"/>
      <c r="QVQ42" s="1668"/>
      <c r="QVR42" s="1668"/>
      <c r="QVS42" s="1668"/>
      <c r="QVT42" s="1668"/>
      <c r="QVU42" s="1668"/>
      <c r="QVV42" s="1668"/>
      <c r="QVW42" s="1668"/>
      <c r="QVX42" s="1668"/>
      <c r="QVY42" s="1668"/>
      <c r="QVZ42" s="1668"/>
      <c r="QWA42" s="1668"/>
      <c r="QWB42" s="1668"/>
      <c r="QWC42" s="1668"/>
      <c r="QWD42" s="1668"/>
      <c r="QWE42" s="1668"/>
      <c r="QWF42" s="1668"/>
      <c r="QWG42" s="1668"/>
      <c r="QWH42" s="1668"/>
      <c r="QWI42" s="1668"/>
      <c r="QWJ42" s="1668"/>
      <c r="QWK42" s="1668"/>
      <c r="QWL42" s="1668"/>
      <c r="QWM42" s="1668"/>
      <c r="QWN42" s="1668"/>
      <c r="QWO42" s="1668"/>
      <c r="QWP42" s="1668"/>
      <c r="QWQ42" s="1668"/>
      <c r="QWR42" s="1668"/>
      <c r="QWS42" s="1668"/>
      <c r="QWT42" s="1668"/>
      <c r="QWU42" s="1668"/>
      <c r="QWV42" s="1668"/>
      <c r="QWW42" s="1668"/>
      <c r="QWX42" s="1668"/>
      <c r="QWY42" s="1668"/>
      <c r="QWZ42" s="1668"/>
      <c r="QXA42" s="1668"/>
      <c r="QXB42" s="1668"/>
      <c r="QXC42" s="1668"/>
      <c r="QXD42" s="1668"/>
      <c r="QXE42" s="1668"/>
      <c r="QXF42" s="1668"/>
      <c r="QXG42" s="1668"/>
      <c r="QXH42" s="1668"/>
      <c r="QXI42" s="1668"/>
      <c r="QXJ42" s="1668"/>
      <c r="QXK42" s="1668"/>
      <c r="QXL42" s="1668"/>
      <c r="QXM42" s="1668"/>
      <c r="QXN42" s="1668"/>
      <c r="QXO42" s="1668"/>
      <c r="QXP42" s="1668"/>
      <c r="QXQ42" s="1668"/>
      <c r="QXR42" s="1668"/>
      <c r="QXS42" s="1668"/>
      <c r="QXT42" s="1668"/>
      <c r="QXU42" s="1668"/>
      <c r="QXV42" s="1668"/>
      <c r="QXW42" s="1668"/>
      <c r="QXX42" s="1668"/>
      <c r="QXY42" s="1668"/>
      <c r="QXZ42" s="1668"/>
      <c r="QYA42" s="1668"/>
      <c r="QYB42" s="1668"/>
      <c r="QYC42" s="1668"/>
      <c r="QYD42" s="1668"/>
      <c r="QYE42" s="1668"/>
      <c r="QYF42" s="1668"/>
      <c r="QYG42" s="1668"/>
      <c r="QYH42" s="1668"/>
      <c r="QYI42" s="1668"/>
      <c r="QYJ42" s="1668"/>
      <c r="QYK42" s="1668"/>
      <c r="QYL42" s="1668"/>
      <c r="QYM42" s="1668"/>
      <c r="QYN42" s="1668"/>
      <c r="QYO42" s="1668"/>
      <c r="QYP42" s="1668"/>
      <c r="QYQ42" s="1668"/>
      <c r="QYR42" s="1668"/>
      <c r="QYS42" s="1668"/>
      <c r="QYT42" s="1668"/>
      <c r="QYU42" s="1668"/>
      <c r="QYV42" s="1668"/>
      <c r="QYW42" s="1668"/>
      <c r="QYX42" s="1668"/>
      <c r="QYY42" s="1668"/>
      <c r="QYZ42" s="1668"/>
      <c r="QZA42" s="1668"/>
      <c r="QZB42" s="1668"/>
      <c r="QZC42" s="1668"/>
      <c r="QZD42" s="1668"/>
      <c r="QZE42" s="1668"/>
      <c r="QZF42" s="1668"/>
      <c r="QZG42" s="1668"/>
      <c r="QZH42" s="1668"/>
      <c r="QZI42" s="1668"/>
      <c r="QZJ42" s="1668"/>
      <c r="QZK42" s="1668"/>
      <c r="QZL42" s="1668"/>
      <c r="QZM42" s="1668"/>
      <c r="QZN42" s="1668"/>
      <c r="QZO42" s="1668"/>
      <c r="QZP42" s="1668"/>
      <c r="QZQ42" s="1668"/>
      <c r="QZR42" s="1668"/>
      <c r="QZS42" s="1668"/>
      <c r="QZT42" s="1668"/>
      <c r="QZU42" s="1668"/>
      <c r="QZV42" s="1668"/>
      <c r="QZW42" s="1668"/>
      <c r="QZX42" s="1668"/>
      <c r="QZY42" s="1668"/>
      <c r="QZZ42" s="1668"/>
      <c r="RAA42" s="1668"/>
      <c r="RAB42" s="1668"/>
      <c r="RAC42" s="1668"/>
      <c r="RAD42" s="1668"/>
      <c r="RAE42" s="1668"/>
      <c r="RAF42" s="1668"/>
      <c r="RAG42" s="1668"/>
      <c r="RAH42" s="1668"/>
      <c r="RAI42" s="1668"/>
      <c r="RAJ42" s="1668"/>
      <c r="RAK42" s="1668"/>
      <c r="RAL42" s="1668"/>
      <c r="RAM42" s="1668"/>
      <c r="RAN42" s="1668"/>
      <c r="RAO42" s="1668"/>
      <c r="RAP42" s="1668"/>
      <c r="RAQ42" s="1668"/>
      <c r="RAR42" s="1668"/>
      <c r="RAS42" s="1668"/>
      <c r="RAT42" s="1668"/>
      <c r="RAU42" s="1668"/>
      <c r="RAV42" s="1668"/>
      <c r="RAW42" s="1668"/>
      <c r="RAX42" s="1668"/>
      <c r="RAY42" s="1668"/>
      <c r="RAZ42" s="1668"/>
      <c r="RBA42" s="1668"/>
      <c r="RBB42" s="1668"/>
      <c r="RBC42" s="1668"/>
      <c r="RBD42" s="1668"/>
      <c r="RBE42" s="1668"/>
      <c r="RBF42" s="1668"/>
      <c r="RBG42" s="1668"/>
      <c r="RBH42" s="1668"/>
      <c r="RBI42" s="1668"/>
      <c r="RBJ42" s="1668"/>
      <c r="RBK42" s="1668"/>
      <c r="RBL42" s="1668"/>
      <c r="RBM42" s="1668"/>
      <c r="RBN42" s="1668"/>
      <c r="RBO42" s="1668"/>
      <c r="RBP42" s="1668"/>
      <c r="RBQ42" s="1668"/>
      <c r="RBR42" s="1668"/>
      <c r="RBS42" s="1668"/>
      <c r="RBT42" s="1668"/>
      <c r="RBU42" s="1668"/>
      <c r="RBV42" s="1668"/>
      <c r="RBW42" s="1668"/>
      <c r="RBX42" s="1668"/>
      <c r="RBY42" s="1668"/>
      <c r="RBZ42" s="1668"/>
      <c r="RCA42" s="1668"/>
      <c r="RCB42" s="1668"/>
      <c r="RCC42" s="1668"/>
      <c r="RCD42" s="1668"/>
      <c r="RCE42" s="1668"/>
      <c r="RCF42" s="1668"/>
      <c r="RCG42" s="1668"/>
      <c r="RCH42" s="1668"/>
      <c r="RCI42" s="1668"/>
      <c r="RCJ42" s="1668"/>
      <c r="RCK42" s="1668"/>
      <c r="RCL42" s="1668"/>
      <c r="RCM42" s="1668"/>
      <c r="RCN42" s="1668"/>
      <c r="RCO42" s="1668"/>
      <c r="RCP42" s="1668"/>
      <c r="RCQ42" s="1668"/>
      <c r="RCR42" s="1668"/>
      <c r="RCS42" s="1668"/>
      <c r="RCT42" s="1668"/>
      <c r="RCU42" s="1668"/>
      <c r="RCV42" s="1668"/>
      <c r="RCW42" s="1668"/>
      <c r="RCX42" s="1668"/>
      <c r="RCY42" s="1668"/>
      <c r="RCZ42" s="1668"/>
      <c r="RDA42" s="1668"/>
      <c r="RDB42" s="1668"/>
      <c r="RDC42" s="1668"/>
      <c r="RDD42" s="1668"/>
      <c r="RDE42" s="1668"/>
      <c r="RDF42" s="1668"/>
      <c r="RDG42" s="1668"/>
      <c r="RDH42" s="1668"/>
      <c r="RDI42" s="1668"/>
      <c r="RDJ42" s="1668"/>
      <c r="RDK42" s="1668"/>
      <c r="RDL42" s="1668"/>
      <c r="RDM42" s="1668"/>
      <c r="RDN42" s="1668"/>
      <c r="RDO42" s="1668"/>
      <c r="RDP42" s="1668"/>
      <c r="RDQ42" s="1668"/>
      <c r="RDR42" s="1668"/>
      <c r="RDS42" s="1668"/>
      <c r="RDT42" s="1668"/>
      <c r="RDU42" s="1668"/>
      <c r="RDV42" s="1668"/>
      <c r="RDW42" s="1668"/>
      <c r="RDX42" s="1668"/>
      <c r="RDY42" s="1668"/>
      <c r="RDZ42" s="1668"/>
      <c r="REA42" s="1668"/>
      <c r="REB42" s="1668"/>
      <c r="REC42" s="1668"/>
      <c r="RED42" s="1668"/>
      <c r="REE42" s="1668"/>
      <c r="REF42" s="1668"/>
      <c r="REG42" s="1668"/>
      <c r="REH42" s="1668"/>
      <c r="REI42" s="1668"/>
      <c r="REJ42" s="1668"/>
      <c r="REK42" s="1668"/>
      <c r="REL42" s="1668"/>
      <c r="REM42" s="1668"/>
      <c r="REN42" s="1668"/>
      <c r="REO42" s="1668"/>
      <c r="REP42" s="1668"/>
      <c r="REQ42" s="1668"/>
      <c r="RER42" s="1668"/>
      <c r="RES42" s="1668"/>
      <c r="RET42" s="1668"/>
      <c r="REU42" s="1668"/>
      <c r="REV42" s="1668"/>
      <c r="REW42" s="1668"/>
      <c r="REX42" s="1668"/>
      <c r="REY42" s="1668"/>
      <c r="REZ42" s="1668"/>
      <c r="RFA42" s="1668"/>
      <c r="RFB42" s="1668"/>
      <c r="RFC42" s="1668"/>
      <c r="RFD42" s="1668"/>
      <c r="RFE42" s="1668"/>
      <c r="RFF42" s="1668"/>
      <c r="RFG42" s="1668"/>
      <c r="RFH42" s="1668"/>
      <c r="RFI42" s="1668"/>
      <c r="RFJ42" s="1668"/>
      <c r="RFK42" s="1668"/>
      <c r="RFL42" s="1668"/>
      <c r="RFM42" s="1668"/>
      <c r="RFN42" s="1668"/>
      <c r="RFO42" s="1668"/>
      <c r="RFP42" s="1668"/>
      <c r="RFQ42" s="1668"/>
      <c r="RFR42" s="1668"/>
      <c r="RFS42" s="1668"/>
      <c r="RFT42" s="1668"/>
      <c r="RFU42" s="1668"/>
      <c r="RFV42" s="1668"/>
      <c r="RFW42" s="1668"/>
      <c r="RFX42" s="1668"/>
      <c r="RFY42" s="1668"/>
      <c r="RFZ42" s="1668"/>
      <c r="RGA42" s="1668"/>
      <c r="RGB42" s="1668"/>
      <c r="RGC42" s="1668"/>
      <c r="RGD42" s="1668"/>
      <c r="RGE42" s="1668"/>
      <c r="RGF42" s="1668"/>
      <c r="RGG42" s="1668"/>
      <c r="RGH42" s="1668"/>
      <c r="RGI42" s="1668"/>
      <c r="RGJ42" s="1668"/>
      <c r="RGK42" s="1668"/>
      <c r="RGL42" s="1668"/>
      <c r="RGM42" s="1668"/>
      <c r="RGN42" s="1668"/>
      <c r="RGO42" s="1668"/>
      <c r="RGP42" s="1668"/>
      <c r="RGQ42" s="1668"/>
      <c r="RGR42" s="1668"/>
      <c r="RGS42" s="1668"/>
      <c r="RGT42" s="1668"/>
      <c r="RGU42" s="1668"/>
      <c r="RGV42" s="1668"/>
      <c r="RGW42" s="1668"/>
      <c r="RGX42" s="1668"/>
      <c r="RGY42" s="1668"/>
      <c r="RGZ42" s="1668"/>
      <c r="RHA42" s="1668"/>
      <c r="RHB42" s="1668"/>
      <c r="RHC42" s="1668"/>
      <c r="RHD42" s="1668"/>
      <c r="RHE42" s="1668"/>
      <c r="RHF42" s="1668"/>
      <c r="RHG42" s="1668"/>
      <c r="RHH42" s="1668"/>
      <c r="RHI42" s="1668"/>
      <c r="RHJ42" s="1668"/>
      <c r="RHK42" s="1668"/>
      <c r="RHL42" s="1668"/>
      <c r="RHM42" s="1668"/>
      <c r="RHN42" s="1668"/>
      <c r="RHO42" s="1668"/>
      <c r="RHP42" s="1668"/>
      <c r="RHQ42" s="1668"/>
      <c r="RHR42" s="1668"/>
      <c r="RHS42" s="1668"/>
      <c r="RHT42" s="1668"/>
      <c r="RHU42" s="1668"/>
      <c r="RHV42" s="1668"/>
      <c r="RHW42" s="1668"/>
      <c r="RHX42" s="1668"/>
      <c r="RHY42" s="1668"/>
      <c r="RHZ42" s="1668"/>
      <c r="RIA42" s="1668"/>
      <c r="RIB42" s="1668"/>
      <c r="RIC42" s="1668"/>
      <c r="RID42" s="1668"/>
      <c r="RIE42" s="1668"/>
      <c r="RIF42" s="1668"/>
      <c r="RIG42" s="1668"/>
      <c r="RIH42" s="1668"/>
      <c r="RII42" s="1668"/>
      <c r="RIJ42" s="1668"/>
      <c r="RIK42" s="1668"/>
      <c r="RIL42" s="1668"/>
      <c r="RIM42" s="1668"/>
      <c r="RIN42" s="1668"/>
      <c r="RIO42" s="1668"/>
      <c r="RIP42" s="1668"/>
      <c r="RIQ42" s="1668"/>
      <c r="RIR42" s="1668"/>
      <c r="RIS42" s="1668"/>
      <c r="RIT42" s="1668"/>
      <c r="RIU42" s="1668"/>
      <c r="RIV42" s="1668"/>
      <c r="RIW42" s="1668"/>
      <c r="RIX42" s="1668"/>
      <c r="RIY42" s="1668"/>
      <c r="RIZ42" s="1668"/>
      <c r="RJA42" s="1668"/>
      <c r="RJB42" s="1668"/>
      <c r="RJC42" s="1668"/>
      <c r="RJD42" s="1668"/>
      <c r="RJE42" s="1668"/>
      <c r="RJF42" s="1668"/>
      <c r="RJG42" s="1668"/>
      <c r="RJH42" s="1668"/>
      <c r="RJI42" s="1668"/>
      <c r="RJJ42" s="1668"/>
      <c r="RJK42" s="1668"/>
      <c r="RJL42" s="1668"/>
      <c r="RJM42" s="1668"/>
      <c r="RJN42" s="1668"/>
      <c r="RJO42" s="1668"/>
      <c r="RJP42" s="1668"/>
      <c r="RJQ42" s="1668"/>
      <c r="RJR42" s="1668"/>
      <c r="RJS42" s="1668"/>
      <c r="RJT42" s="1668"/>
      <c r="RJU42" s="1668"/>
      <c r="RJV42" s="1668"/>
      <c r="RJW42" s="1668"/>
      <c r="RJX42" s="1668"/>
      <c r="RJY42" s="1668"/>
      <c r="RJZ42" s="1668"/>
      <c r="RKA42" s="1668"/>
      <c r="RKB42" s="1668"/>
      <c r="RKC42" s="1668"/>
      <c r="RKD42" s="1668"/>
      <c r="RKE42" s="1668"/>
      <c r="RKF42" s="1668"/>
      <c r="RKG42" s="1668"/>
      <c r="RKH42" s="1668"/>
      <c r="RKI42" s="1668"/>
      <c r="RKJ42" s="1668"/>
      <c r="RKK42" s="1668"/>
      <c r="RKL42" s="1668"/>
      <c r="RKM42" s="1668"/>
      <c r="RKN42" s="1668"/>
      <c r="RKO42" s="1668"/>
      <c r="RKP42" s="1668"/>
      <c r="RKQ42" s="1668"/>
      <c r="RKR42" s="1668"/>
      <c r="RKS42" s="1668"/>
      <c r="RKT42" s="1668"/>
      <c r="RKU42" s="1668"/>
      <c r="RKV42" s="1668"/>
      <c r="RKW42" s="1668"/>
      <c r="RKX42" s="1668"/>
      <c r="RKY42" s="1668"/>
      <c r="RKZ42" s="1668"/>
      <c r="RLA42" s="1668"/>
      <c r="RLB42" s="1668"/>
      <c r="RLC42" s="1668"/>
      <c r="RLD42" s="1668"/>
      <c r="RLE42" s="1668"/>
      <c r="RLF42" s="1668"/>
      <c r="RLG42" s="1668"/>
      <c r="RLH42" s="1668"/>
      <c r="RLI42" s="1668"/>
      <c r="RLJ42" s="1668"/>
      <c r="RLK42" s="1668"/>
      <c r="RLL42" s="1668"/>
      <c r="RLM42" s="1668"/>
      <c r="RLN42" s="1668"/>
      <c r="RLO42" s="1668"/>
      <c r="RLP42" s="1668"/>
      <c r="RLQ42" s="1668"/>
      <c r="RLR42" s="1668"/>
      <c r="RLS42" s="1668"/>
      <c r="RLT42" s="1668"/>
      <c r="RLU42" s="1668"/>
      <c r="RLV42" s="1668"/>
      <c r="RLW42" s="1668"/>
      <c r="RLX42" s="1668"/>
      <c r="RLY42" s="1668"/>
      <c r="RLZ42" s="1668"/>
      <c r="RMA42" s="1668"/>
      <c r="RMB42" s="1668"/>
      <c r="RMC42" s="1668"/>
      <c r="RMD42" s="1668"/>
      <c r="RME42" s="1668"/>
      <c r="RMF42" s="1668"/>
      <c r="RMG42" s="1668"/>
      <c r="RMH42" s="1668"/>
      <c r="RMI42" s="1668"/>
      <c r="RMJ42" s="1668"/>
      <c r="RMK42" s="1668"/>
      <c r="RML42" s="1668"/>
      <c r="RMM42" s="1668"/>
      <c r="RMN42" s="1668"/>
      <c r="RMO42" s="1668"/>
      <c r="RMP42" s="1668"/>
      <c r="RMQ42" s="1668"/>
      <c r="RMR42" s="1668"/>
      <c r="RMS42" s="1668"/>
      <c r="RMT42" s="1668"/>
      <c r="RMU42" s="1668"/>
      <c r="RMV42" s="1668"/>
      <c r="RMW42" s="1668"/>
      <c r="RMX42" s="1668"/>
      <c r="RMY42" s="1668"/>
      <c r="RMZ42" s="1668"/>
      <c r="RNA42" s="1668"/>
      <c r="RNB42" s="1668"/>
      <c r="RNC42" s="1668"/>
      <c r="RND42" s="1668"/>
      <c r="RNE42" s="1668"/>
      <c r="RNF42" s="1668"/>
      <c r="RNG42" s="1668"/>
      <c r="RNH42" s="1668"/>
      <c r="RNI42" s="1668"/>
      <c r="RNJ42" s="1668"/>
      <c r="RNK42" s="1668"/>
      <c r="RNL42" s="1668"/>
      <c r="RNM42" s="1668"/>
      <c r="RNN42" s="1668"/>
      <c r="RNO42" s="1668"/>
      <c r="RNP42" s="1668"/>
      <c r="RNQ42" s="1668"/>
      <c r="RNR42" s="1668"/>
      <c r="RNS42" s="1668"/>
      <c r="RNT42" s="1668"/>
      <c r="RNU42" s="1668"/>
      <c r="RNV42" s="1668"/>
      <c r="RNW42" s="1668"/>
      <c r="RNX42" s="1668"/>
      <c r="RNY42" s="1668"/>
      <c r="RNZ42" s="1668"/>
      <c r="ROA42" s="1668"/>
      <c r="ROB42" s="1668"/>
      <c r="ROC42" s="1668"/>
      <c r="ROD42" s="1668"/>
      <c r="ROE42" s="1668"/>
      <c r="ROF42" s="1668"/>
      <c r="ROG42" s="1668"/>
      <c r="ROH42" s="1668"/>
      <c r="ROI42" s="1668"/>
      <c r="ROJ42" s="1668"/>
      <c r="ROK42" s="1668"/>
      <c r="ROL42" s="1668"/>
      <c r="ROM42" s="1668"/>
      <c r="RON42" s="1668"/>
      <c r="ROO42" s="1668"/>
      <c r="ROP42" s="1668"/>
      <c r="ROQ42" s="1668"/>
      <c r="ROR42" s="1668"/>
      <c r="ROS42" s="1668"/>
      <c r="ROT42" s="1668"/>
      <c r="ROU42" s="1668"/>
      <c r="ROV42" s="1668"/>
      <c r="ROW42" s="1668"/>
      <c r="ROX42" s="1668"/>
      <c r="ROY42" s="1668"/>
      <c r="ROZ42" s="1668"/>
      <c r="RPA42" s="1668"/>
      <c r="RPB42" s="1668"/>
      <c r="RPC42" s="1668"/>
      <c r="RPD42" s="1668"/>
      <c r="RPE42" s="1668"/>
      <c r="RPF42" s="1668"/>
      <c r="RPG42" s="1668"/>
      <c r="RPH42" s="1668"/>
      <c r="RPI42" s="1668"/>
      <c r="RPJ42" s="1668"/>
      <c r="RPK42" s="1668"/>
      <c r="RPL42" s="1668"/>
      <c r="RPM42" s="1668"/>
      <c r="RPN42" s="1668"/>
      <c r="RPO42" s="1668"/>
      <c r="RPP42" s="1668"/>
      <c r="RPQ42" s="1668"/>
      <c r="RPR42" s="1668"/>
      <c r="RPS42" s="1668"/>
      <c r="RPT42" s="1668"/>
      <c r="RPU42" s="1668"/>
      <c r="RPV42" s="1668"/>
      <c r="RPW42" s="1668"/>
      <c r="RPX42" s="1668"/>
      <c r="RPY42" s="1668"/>
      <c r="RPZ42" s="1668"/>
      <c r="RQA42" s="1668"/>
      <c r="RQB42" s="1668"/>
      <c r="RQC42" s="1668"/>
      <c r="RQD42" s="1668"/>
      <c r="RQE42" s="1668"/>
      <c r="RQF42" s="1668"/>
      <c r="RQG42" s="1668"/>
      <c r="RQH42" s="1668"/>
      <c r="RQI42" s="1668"/>
      <c r="RQJ42" s="1668"/>
      <c r="RQK42" s="1668"/>
      <c r="RQL42" s="1668"/>
      <c r="RQM42" s="1668"/>
      <c r="RQN42" s="1668"/>
      <c r="RQO42" s="1668"/>
      <c r="RQP42" s="1668"/>
      <c r="RQQ42" s="1668"/>
      <c r="RQR42" s="1668"/>
      <c r="RQS42" s="1668"/>
      <c r="RQT42" s="1668"/>
      <c r="RQU42" s="1668"/>
      <c r="RQV42" s="1668"/>
      <c r="RQW42" s="1668"/>
      <c r="RQX42" s="1668"/>
      <c r="RQY42" s="1668"/>
      <c r="RQZ42" s="1668"/>
      <c r="RRA42" s="1668"/>
      <c r="RRB42" s="1668"/>
      <c r="RRC42" s="1668"/>
      <c r="RRD42" s="1668"/>
      <c r="RRE42" s="1668"/>
      <c r="RRF42" s="1668"/>
      <c r="RRG42" s="1668"/>
      <c r="RRH42" s="1668"/>
      <c r="RRI42" s="1668"/>
      <c r="RRJ42" s="1668"/>
      <c r="RRK42" s="1668"/>
      <c r="RRL42" s="1668"/>
      <c r="RRM42" s="1668"/>
      <c r="RRN42" s="1668"/>
      <c r="RRO42" s="1668"/>
      <c r="RRP42" s="1668"/>
      <c r="RRQ42" s="1668"/>
      <c r="RRR42" s="1668"/>
      <c r="RRS42" s="1668"/>
      <c r="RRT42" s="1668"/>
      <c r="RRU42" s="1668"/>
      <c r="RRV42" s="1668"/>
      <c r="RRW42" s="1668"/>
      <c r="RRX42" s="1668"/>
      <c r="RRY42" s="1668"/>
      <c r="RRZ42" s="1668"/>
      <c r="RSA42" s="1668"/>
      <c r="RSB42" s="1668"/>
      <c r="RSC42" s="1668"/>
      <c r="RSD42" s="1668"/>
      <c r="RSE42" s="1668"/>
      <c r="RSF42" s="1668"/>
      <c r="RSG42" s="1668"/>
      <c r="RSH42" s="1668"/>
      <c r="RSI42" s="1668"/>
      <c r="RSJ42" s="1668"/>
      <c r="RSK42" s="1668"/>
      <c r="RSL42" s="1668"/>
      <c r="RSM42" s="1668"/>
      <c r="RSN42" s="1668"/>
      <c r="RSO42" s="1668"/>
      <c r="RSP42" s="1668"/>
      <c r="RSQ42" s="1668"/>
      <c r="RSR42" s="1668"/>
      <c r="RSS42" s="1668"/>
      <c r="RST42" s="1668"/>
      <c r="RSU42" s="1668"/>
      <c r="RSV42" s="1668"/>
      <c r="RSW42" s="1668"/>
      <c r="RSX42" s="1668"/>
      <c r="RSY42" s="1668"/>
      <c r="RSZ42" s="1668"/>
      <c r="RTA42" s="1668"/>
      <c r="RTB42" s="1668"/>
      <c r="RTC42" s="1668"/>
      <c r="RTD42" s="1668"/>
      <c r="RTE42" s="1668"/>
      <c r="RTF42" s="1668"/>
      <c r="RTG42" s="1668"/>
      <c r="RTH42" s="1668"/>
      <c r="RTI42" s="1668"/>
      <c r="RTJ42" s="1668"/>
      <c r="RTK42" s="1668"/>
      <c r="RTL42" s="1668"/>
      <c r="RTM42" s="1668"/>
      <c r="RTN42" s="1668"/>
      <c r="RTO42" s="1668"/>
      <c r="RTP42" s="1668"/>
      <c r="RTQ42" s="1668"/>
      <c r="RTR42" s="1668"/>
      <c r="RTS42" s="1668"/>
      <c r="RTT42" s="1668"/>
      <c r="RTU42" s="1668"/>
      <c r="RTV42" s="1668"/>
      <c r="RTW42" s="1668"/>
      <c r="RTX42" s="1668"/>
      <c r="RTY42" s="1668"/>
      <c r="RTZ42" s="1668"/>
      <c r="RUA42" s="1668"/>
      <c r="RUB42" s="1668"/>
      <c r="RUC42" s="1668"/>
      <c r="RUD42" s="1668"/>
      <c r="RUE42" s="1668"/>
      <c r="RUF42" s="1668"/>
      <c r="RUG42" s="1668"/>
      <c r="RUH42" s="1668"/>
      <c r="RUI42" s="1668"/>
      <c r="RUJ42" s="1668"/>
      <c r="RUK42" s="1668"/>
      <c r="RUL42" s="1668"/>
      <c r="RUM42" s="1668"/>
      <c r="RUN42" s="1668"/>
      <c r="RUO42" s="1668"/>
      <c r="RUP42" s="1668"/>
      <c r="RUQ42" s="1668"/>
      <c r="RUR42" s="1668"/>
      <c r="RUS42" s="1668"/>
      <c r="RUT42" s="1668"/>
      <c r="RUU42" s="1668"/>
      <c r="RUV42" s="1668"/>
      <c r="RUW42" s="1668"/>
      <c r="RUX42" s="1668"/>
      <c r="RUY42" s="1668"/>
      <c r="RUZ42" s="1668"/>
      <c r="RVA42" s="1668"/>
      <c r="RVB42" s="1668"/>
      <c r="RVC42" s="1668"/>
      <c r="RVD42" s="1668"/>
      <c r="RVE42" s="1668"/>
      <c r="RVF42" s="1668"/>
      <c r="RVG42" s="1668"/>
      <c r="RVH42" s="1668"/>
      <c r="RVI42" s="1668"/>
      <c r="RVJ42" s="1668"/>
      <c r="RVK42" s="1668"/>
      <c r="RVL42" s="1668"/>
      <c r="RVM42" s="1668"/>
      <c r="RVN42" s="1668"/>
      <c r="RVO42" s="1668"/>
      <c r="RVP42" s="1668"/>
      <c r="RVQ42" s="1668"/>
      <c r="RVR42" s="1668"/>
      <c r="RVS42" s="1668"/>
      <c r="RVT42" s="1668"/>
      <c r="RVU42" s="1668"/>
      <c r="RVV42" s="1668"/>
      <c r="RVW42" s="1668"/>
      <c r="RVX42" s="1668"/>
      <c r="RVY42" s="1668"/>
      <c r="RVZ42" s="1668"/>
      <c r="RWA42" s="1668"/>
      <c r="RWB42" s="1668"/>
      <c r="RWC42" s="1668"/>
      <c r="RWD42" s="1668"/>
      <c r="RWE42" s="1668"/>
      <c r="RWF42" s="1668"/>
      <c r="RWG42" s="1668"/>
      <c r="RWH42" s="1668"/>
      <c r="RWI42" s="1668"/>
      <c r="RWJ42" s="1668"/>
      <c r="RWK42" s="1668"/>
      <c r="RWL42" s="1668"/>
      <c r="RWM42" s="1668"/>
      <c r="RWN42" s="1668"/>
      <c r="RWO42" s="1668"/>
      <c r="RWP42" s="1668"/>
      <c r="RWQ42" s="1668"/>
      <c r="RWR42" s="1668"/>
      <c r="RWS42" s="1668"/>
      <c r="RWT42" s="1668"/>
      <c r="RWU42" s="1668"/>
      <c r="RWV42" s="1668"/>
      <c r="RWW42" s="1668"/>
      <c r="RWX42" s="1668"/>
      <c r="RWY42" s="1668"/>
      <c r="RWZ42" s="1668"/>
      <c r="RXA42" s="1668"/>
      <c r="RXB42" s="1668"/>
      <c r="RXC42" s="1668"/>
      <c r="RXD42" s="1668"/>
      <c r="RXE42" s="1668"/>
      <c r="RXF42" s="1668"/>
      <c r="RXG42" s="1668"/>
      <c r="RXH42" s="1668"/>
      <c r="RXI42" s="1668"/>
      <c r="RXJ42" s="1668"/>
      <c r="RXK42" s="1668"/>
      <c r="RXL42" s="1668"/>
      <c r="RXM42" s="1668"/>
      <c r="RXN42" s="1668"/>
      <c r="RXO42" s="1668"/>
      <c r="RXP42" s="1668"/>
      <c r="RXQ42" s="1668"/>
      <c r="RXR42" s="1668"/>
      <c r="RXS42" s="1668"/>
      <c r="RXT42" s="1668"/>
      <c r="RXU42" s="1668"/>
      <c r="RXV42" s="1668"/>
      <c r="RXW42" s="1668"/>
      <c r="RXX42" s="1668"/>
      <c r="RXY42" s="1668"/>
      <c r="RXZ42" s="1668"/>
      <c r="RYA42" s="1668"/>
      <c r="RYB42" s="1668"/>
      <c r="RYC42" s="1668"/>
      <c r="RYD42" s="1668"/>
      <c r="RYE42" s="1668"/>
      <c r="RYF42" s="1668"/>
      <c r="RYG42" s="1668"/>
      <c r="RYH42" s="1668"/>
      <c r="RYI42" s="1668"/>
      <c r="RYJ42" s="1668"/>
      <c r="RYK42" s="1668"/>
      <c r="RYL42" s="1668"/>
      <c r="RYM42" s="1668"/>
      <c r="RYN42" s="1668"/>
      <c r="RYO42" s="1668"/>
      <c r="RYP42" s="1668"/>
      <c r="RYQ42" s="1668"/>
      <c r="RYR42" s="1668"/>
      <c r="RYS42" s="1668"/>
      <c r="RYT42" s="1668"/>
      <c r="RYU42" s="1668"/>
      <c r="RYV42" s="1668"/>
      <c r="RYW42" s="1668"/>
      <c r="RYX42" s="1668"/>
      <c r="RYY42" s="1668"/>
      <c r="RYZ42" s="1668"/>
      <c r="RZA42" s="1668"/>
      <c r="RZB42" s="1668"/>
      <c r="RZC42" s="1668"/>
      <c r="RZD42" s="1668"/>
      <c r="RZE42" s="1668"/>
      <c r="RZF42" s="1668"/>
      <c r="RZG42" s="1668"/>
      <c r="RZH42" s="1668"/>
      <c r="RZI42" s="1668"/>
      <c r="RZJ42" s="1668"/>
      <c r="RZK42" s="1668"/>
      <c r="RZL42" s="1668"/>
      <c r="RZM42" s="1668"/>
      <c r="RZN42" s="1668"/>
      <c r="RZO42" s="1668"/>
      <c r="RZP42" s="1668"/>
      <c r="RZQ42" s="1668"/>
      <c r="RZR42" s="1668"/>
      <c r="RZS42" s="1668"/>
      <c r="RZT42" s="1668"/>
      <c r="RZU42" s="1668"/>
      <c r="RZV42" s="1668"/>
      <c r="RZW42" s="1668"/>
      <c r="RZX42" s="1668"/>
      <c r="RZY42" s="1668"/>
      <c r="RZZ42" s="1668"/>
      <c r="SAA42" s="1668"/>
      <c r="SAB42" s="1668"/>
      <c r="SAC42" s="1668"/>
      <c r="SAD42" s="1668"/>
      <c r="SAE42" s="1668"/>
      <c r="SAF42" s="1668"/>
      <c r="SAG42" s="1668"/>
      <c r="SAH42" s="1668"/>
      <c r="SAI42" s="1668"/>
      <c r="SAJ42" s="1668"/>
      <c r="SAK42" s="1668"/>
      <c r="SAL42" s="1668"/>
      <c r="SAM42" s="1668"/>
      <c r="SAN42" s="1668"/>
      <c r="SAO42" s="1668"/>
      <c r="SAP42" s="1668"/>
      <c r="SAQ42" s="1668"/>
      <c r="SAR42" s="1668"/>
      <c r="SAS42" s="1668"/>
      <c r="SAT42" s="1668"/>
      <c r="SAU42" s="1668"/>
      <c r="SAV42" s="1668"/>
      <c r="SAW42" s="1668"/>
      <c r="SAX42" s="1668"/>
      <c r="SAY42" s="1668"/>
      <c r="SAZ42" s="1668"/>
      <c r="SBA42" s="1668"/>
      <c r="SBB42" s="1668"/>
      <c r="SBC42" s="1668"/>
      <c r="SBD42" s="1668"/>
      <c r="SBE42" s="1668"/>
      <c r="SBF42" s="1668"/>
      <c r="SBG42" s="1668"/>
      <c r="SBH42" s="1668"/>
      <c r="SBI42" s="1668"/>
      <c r="SBJ42" s="1668"/>
      <c r="SBK42" s="1668"/>
      <c r="SBL42" s="1668"/>
      <c r="SBM42" s="1668"/>
      <c r="SBN42" s="1668"/>
      <c r="SBO42" s="1668"/>
      <c r="SBP42" s="1668"/>
      <c r="SBQ42" s="1668"/>
      <c r="SBR42" s="1668"/>
      <c r="SBS42" s="1668"/>
      <c r="SBT42" s="1668"/>
      <c r="SBU42" s="1668"/>
      <c r="SBV42" s="1668"/>
      <c r="SBW42" s="1668"/>
      <c r="SBX42" s="1668"/>
      <c r="SBY42" s="1668"/>
      <c r="SBZ42" s="1668"/>
      <c r="SCA42" s="1668"/>
      <c r="SCB42" s="1668"/>
      <c r="SCC42" s="1668"/>
      <c r="SCD42" s="1668"/>
      <c r="SCE42" s="1668"/>
      <c r="SCF42" s="1668"/>
      <c r="SCG42" s="1668"/>
      <c r="SCH42" s="1668"/>
      <c r="SCI42" s="1668"/>
      <c r="SCJ42" s="1668"/>
      <c r="SCK42" s="1668"/>
      <c r="SCL42" s="1668"/>
      <c r="SCM42" s="1668"/>
      <c r="SCN42" s="1668"/>
      <c r="SCO42" s="1668"/>
      <c r="SCP42" s="1668"/>
      <c r="SCQ42" s="1668"/>
      <c r="SCR42" s="1668"/>
      <c r="SCS42" s="1668"/>
      <c r="SCT42" s="1668"/>
      <c r="SCU42" s="1668"/>
      <c r="SCV42" s="1668"/>
      <c r="SCW42" s="1668"/>
      <c r="SCX42" s="1668"/>
      <c r="SCY42" s="1668"/>
      <c r="SCZ42" s="1668"/>
      <c r="SDA42" s="1668"/>
      <c r="SDB42" s="1668"/>
      <c r="SDC42" s="1668"/>
      <c r="SDD42" s="1668"/>
      <c r="SDE42" s="1668"/>
      <c r="SDF42" s="1668"/>
      <c r="SDG42" s="1668"/>
      <c r="SDH42" s="1668"/>
      <c r="SDI42" s="1668"/>
      <c r="SDJ42" s="1668"/>
      <c r="SDK42" s="1668"/>
      <c r="SDL42" s="1668"/>
      <c r="SDM42" s="1668"/>
      <c r="SDN42" s="1668"/>
      <c r="SDO42" s="1668"/>
      <c r="SDP42" s="1668"/>
      <c r="SDQ42" s="1668"/>
      <c r="SDR42" s="1668"/>
      <c r="SDS42" s="1668"/>
      <c r="SDT42" s="1668"/>
      <c r="SDU42" s="1668"/>
      <c r="SDV42" s="1668"/>
      <c r="SDW42" s="1668"/>
      <c r="SDX42" s="1668"/>
      <c r="SDY42" s="1668"/>
      <c r="SDZ42" s="1668"/>
      <c r="SEA42" s="1668"/>
      <c r="SEB42" s="1668"/>
      <c r="SEC42" s="1668"/>
      <c r="SED42" s="1668"/>
      <c r="SEE42" s="1668"/>
      <c r="SEF42" s="1668"/>
      <c r="SEG42" s="1668"/>
      <c r="SEH42" s="1668"/>
      <c r="SEI42" s="1668"/>
      <c r="SEJ42" s="1668"/>
      <c r="SEK42" s="1668"/>
      <c r="SEL42" s="1668"/>
      <c r="SEM42" s="1668"/>
      <c r="SEN42" s="1668"/>
      <c r="SEO42" s="1668"/>
      <c r="SEP42" s="1668"/>
      <c r="SEQ42" s="1668"/>
      <c r="SER42" s="1668"/>
      <c r="SES42" s="1668"/>
      <c r="SET42" s="1668"/>
      <c r="SEU42" s="1668"/>
      <c r="SEV42" s="1668"/>
      <c r="SEW42" s="1668"/>
      <c r="SEX42" s="1668"/>
      <c r="SEY42" s="1668"/>
      <c r="SEZ42" s="1668"/>
      <c r="SFA42" s="1668"/>
      <c r="SFB42" s="1668"/>
      <c r="SFC42" s="1668"/>
      <c r="SFD42" s="1668"/>
      <c r="SFE42" s="1668"/>
      <c r="SFF42" s="1668"/>
      <c r="SFG42" s="1668"/>
      <c r="SFH42" s="1668"/>
      <c r="SFI42" s="1668"/>
      <c r="SFJ42" s="1668"/>
      <c r="SFK42" s="1668"/>
      <c r="SFL42" s="1668"/>
      <c r="SFM42" s="1668"/>
      <c r="SFN42" s="1668"/>
      <c r="SFO42" s="1668"/>
      <c r="SFP42" s="1668"/>
      <c r="SFQ42" s="1668"/>
      <c r="SFR42" s="1668"/>
      <c r="SFS42" s="1668"/>
      <c r="SFT42" s="1668"/>
      <c r="SFU42" s="1668"/>
      <c r="SFV42" s="1668"/>
      <c r="SFW42" s="1668"/>
      <c r="SFX42" s="1668"/>
      <c r="SFY42" s="1668"/>
      <c r="SFZ42" s="1668"/>
      <c r="SGA42" s="1668"/>
      <c r="SGB42" s="1668"/>
      <c r="SGC42" s="1668"/>
      <c r="SGD42" s="1668"/>
      <c r="SGE42" s="1668"/>
      <c r="SGF42" s="1668"/>
      <c r="SGG42" s="1668"/>
      <c r="SGH42" s="1668"/>
      <c r="SGI42" s="1668"/>
      <c r="SGJ42" s="1668"/>
      <c r="SGK42" s="1668"/>
      <c r="SGL42" s="1668"/>
      <c r="SGM42" s="1668"/>
      <c r="SGN42" s="1668"/>
      <c r="SGO42" s="1668"/>
      <c r="SGP42" s="1668"/>
      <c r="SGQ42" s="1668"/>
      <c r="SGR42" s="1668"/>
      <c r="SGS42" s="1668"/>
      <c r="SGT42" s="1668"/>
      <c r="SGU42" s="1668"/>
      <c r="SGV42" s="1668"/>
      <c r="SGW42" s="1668"/>
      <c r="SGX42" s="1668"/>
      <c r="SGY42" s="1668"/>
      <c r="SGZ42" s="1668"/>
      <c r="SHA42" s="1668"/>
      <c r="SHB42" s="1668"/>
      <c r="SHC42" s="1668"/>
      <c r="SHD42" s="1668"/>
      <c r="SHE42" s="1668"/>
      <c r="SHF42" s="1668"/>
      <c r="SHG42" s="1668"/>
      <c r="SHH42" s="1668"/>
      <c r="SHI42" s="1668"/>
      <c r="SHJ42" s="1668"/>
      <c r="SHK42" s="1668"/>
      <c r="SHL42" s="1668"/>
      <c r="SHM42" s="1668"/>
      <c r="SHN42" s="1668"/>
      <c r="SHO42" s="1668"/>
      <c r="SHP42" s="1668"/>
      <c r="SHQ42" s="1668"/>
      <c r="SHR42" s="1668"/>
      <c r="SHS42" s="1668"/>
      <c r="SHT42" s="1668"/>
      <c r="SHU42" s="1668"/>
      <c r="SHV42" s="1668"/>
      <c r="SHW42" s="1668"/>
      <c r="SHX42" s="1668"/>
      <c r="SHY42" s="1668"/>
      <c r="SHZ42" s="1668"/>
      <c r="SIA42" s="1668"/>
      <c r="SIB42" s="1668"/>
      <c r="SIC42" s="1668"/>
      <c r="SID42" s="1668"/>
      <c r="SIE42" s="1668"/>
      <c r="SIF42" s="1668"/>
      <c r="SIG42" s="1668"/>
      <c r="SIH42" s="1668"/>
      <c r="SII42" s="1668"/>
      <c r="SIJ42" s="1668"/>
      <c r="SIK42" s="1668"/>
      <c r="SIL42" s="1668"/>
      <c r="SIM42" s="1668"/>
      <c r="SIN42" s="1668"/>
      <c r="SIO42" s="1668"/>
      <c r="SIP42" s="1668"/>
      <c r="SIQ42" s="1668"/>
      <c r="SIR42" s="1668"/>
      <c r="SIS42" s="1668"/>
      <c r="SIT42" s="1668"/>
      <c r="SIU42" s="1668"/>
      <c r="SIV42" s="1668"/>
      <c r="SIW42" s="1668"/>
      <c r="SIX42" s="1668"/>
      <c r="SIY42" s="1668"/>
      <c r="SIZ42" s="1668"/>
      <c r="SJA42" s="1668"/>
      <c r="SJB42" s="1668"/>
      <c r="SJC42" s="1668"/>
      <c r="SJD42" s="1668"/>
      <c r="SJE42" s="1668"/>
      <c r="SJF42" s="1668"/>
      <c r="SJG42" s="1668"/>
      <c r="SJH42" s="1668"/>
      <c r="SJI42" s="1668"/>
      <c r="SJJ42" s="1668"/>
      <c r="SJK42" s="1668"/>
      <c r="SJL42" s="1668"/>
      <c r="SJM42" s="1668"/>
      <c r="SJN42" s="1668"/>
      <c r="SJO42" s="1668"/>
      <c r="SJP42" s="1668"/>
      <c r="SJQ42" s="1668"/>
      <c r="SJR42" s="1668"/>
      <c r="SJS42" s="1668"/>
      <c r="SJT42" s="1668"/>
      <c r="SJU42" s="1668"/>
      <c r="SJV42" s="1668"/>
      <c r="SJW42" s="1668"/>
      <c r="SJX42" s="1668"/>
      <c r="SJY42" s="1668"/>
      <c r="SJZ42" s="1668"/>
      <c r="SKA42" s="1668"/>
      <c r="SKB42" s="1668"/>
      <c r="SKC42" s="1668"/>
      <c r="SKD42" s="1668"/>
      <c r="SKE42" s="1668"/>
      <c r="SKF42" s="1668"/>
      <c r="SKG42" s="1668"/>
      <c r="SKH42" s="1668"/>
      <c r="SKI42" s="1668"/>
      <c r="SKJ42" s="1668"/>
      <c r="SKK42" s="1668"/>
      <c r="SKL42" s="1668"/>
      <c r="SKM42" s="1668"/>
      <c r="SKN42" s="1668"/>
      <c r="SKO42" s="1668"/>
      <c r="SKP42" s="1668"/>
      <c r="SKQ42" s="1668"/>
      <c r="SKR42" s="1668"/>
      <c r="SKS42" s="1668"/>
      <c r="SKT42" s="1668"/>
      <c r="SKU42" s="1668"/>
      <c r="SKV42" s="1668"/>
      <c r="SKW42" s="1668"/>
      <c r="SKX42" s="1668"/>
      <c r="SKY42" s="1668"/>
      <c r="SKZ42" s="1668"/>
      <c r="SLA42" s="1668"/>
      <c r="SLB42" s="1668"/>
      <c r="SLC42" s="1668"/>
      <c r="SLD42" s="1668"/>
      <c r="SLE42" s="1668"/>
      <c r="SLF42" s="1668"/>
      <c r="SLG42" s="1668"/>
      <c r="SLH42" s="1668"/>
      <c r="SLI42" s="1668"/>
      <c r="SLJ42" s="1668"/>
      <c r="SLK42" s="1668"/>
      <c r="SLL42" s="1668"/>
      <c r="SLM42" s="1668"/>
      <c r="SLN42" s="1668"/>
      <c r="SLO42" s="1668"/>
      <c r="SLP42" s="1668"/>
      <c r="SLQ42" s="1668"/>
      <c r="SLR42" s="1668"/>
      <c r="SLS42" s="1668"/>
      <c r="SLT42" s="1668"/>
      <c r="SLU42" s="1668"/>
      <c r="SLV42" s="1668"/>
      <c r="SLW42" s="1668"/>
      <c r="SLX42" s="1668"/>
      <c r="SLY42" s="1668"/>
      <c r="SLZ42" s="1668"/>
      <c r="SMA42" s="1668"/>
      <c r="SMB42" s="1668"/>
      <c r="SMC42" s="1668"/>
      <c r="SMD42" s="1668"/>
      <c r="SME42" s="1668"/>
      <c r="SMF42" s="1668"/>
      <c r="SMG42" s="1668"/>
      <c r="SMH42" s="1668"/>
      <c r="SMI42" s="1668"/>
      <c r="SMJ42" s="1668"/>
      <c r="SMK42" s="1668"/>
      <c r="SML42" s="1668"/>
      <c r="SMM42" s="1668"/>
      <c r="SMN42" s="1668"/>
      <c r="SMO42" s="1668"/>
      <c r="SMP42" s="1668"/>
      <c r="SMQ42" s="1668"/>
      <c r="SMR42" s="1668"/>
      <c r="SMS42" s="1668"/>
      <c r="SMT42" s="1668"/>
      <c r="SMU42" s="1668"/>
      <c r="SMV42" s="1668"/>
      <c r="SMW42" s="1668"/>
      <c r="SMX42" s="1668"/>
      <c r="SMY42" s="1668"/>
      <c r="SMZ42" s="1668"/>
      <c r="SNA42" s="1668"/>
      <c r="SNB42" s="1668"/>
      <c r="SNC42" s="1668"/>
      <c r="SND42" s="1668"/>
      <c r="SNE42" s="1668"/>
      <c r="SNF42" s="1668"/>
      <c r="SNG42" s="1668"/>
      <c r="SNH42" s="1668"/>
      <c r="SNI42" s="1668"/>
      <c r="SNJ42" s="1668"/>
      <c r="SNK42" s="1668"/>
      <c r="SNL42" s="1668"/>
      <c r="SNM42" s="1668"/>
      <c r="SNN42" s="1668"/>
      <c r="SNO42" s="1668"/>
      <c r="SNP42" s="1668"/>
      <c r="SNQ42" s="1668"/>
      <c r="SNR42" s="1668"/>
      <c r="SNS42" s="1668"/>
      <c r="SNT42" s="1668"/>
      <c r="SNU42" s="1668"/>
      <c r="SNV42" s="1668"/>
      <c r="SNW42" s="1668"/>
      <c r="SNX42" s="1668"/>
      <c r="SNY42" s="1668"/>
      <c r="SNZ42" s="1668"/>
      <c r="SOA42" s="1668"/>
      <c r="SOB42" s="1668"/>
      <c r="SOC42" s="1668"/>
      <c r="SOD42" s="1668"/>
      <c r="SOE42" s="1668"/>
      <c r="SOF42" s="1668"/>
      <c r="SOG42" s="1668"/>
      <c r="SOH42" s="1668"/>
      <c r="SOI42" s="1668"/>
      <c r="SOJ42" s="1668"/>
      <c r="SOK42" s="1668"/>
      <c r="SOL42" s="1668"/>
      <c r="SOM42" s="1668"/>
      <c r="SON42" s="1668"/>
      <c r="SOO42" s="1668"/>
      <c r="SOP42" s="1668"/>
      <c r="SOQ42" s="1668"/>
      <c r="SOR42" s="1668"/>
      <c r="SOS42" s="1668"/>
      <c r="SOT42" s="1668"/>
      <c r="SOU42" s="1668"/>
      <c r="SOV42" s="1668"/>
      <c r="SOW42" s="1668"/>
      <c r="SOX42" s="1668"/>
      <c r="SOY42" s="1668"/>
      <c r="SOZ42" s="1668"/>
      <c r="SPA42" s="1668"/>
      <c r="SPB42" s="1668"/>
      <c r="SPC42" s="1668"/>
      <c r="SPD42" s="1668"/>
      <c r="SPE42" s="1668"/>
      <c r="SPF42" s="1668"/>
      <c r="SPG42" s="1668"/>
      <c r="SPH42" s="1668"/>
      <c r="SPI42" s="1668"/>
      <c r="SPJ42" s="1668"/>
      <c r="SPK42" s="1668"/>
      <c r="SPL42" s="1668"/>
      <c r="SPM42" s="1668"/>
      <c r="SPN42" s="1668"/>
      <c r="SPO42" s="1668"/>
      <c r="SPP42" s="1668"/>
      <c r="SPQ42" s="1668"/>
      <c r="SPR42" s="1668"/>
      <c r="SPS42" s="1668"/>
      <c r="SPT42" s="1668"/>
      <c r="SPU42" s="1668"/>
      <c r="SPV42" s="1668"/>
      <c r="SPW42" s="1668"/>
      <c r="SPX42" s="1668"/>
      <c r="SPY42" s="1668"/>
      <c r="SPZ42" s="1668"/>
      <c r="SQA42" s="1668"/>
      <c r="SQB42" s="1668"/>
      <c r="SQC42" s="1668"/>
      <c r="SQD42" s="1668"/>
      <c r="SQE42" s="1668"/>
      <c r="SQF42" s="1668"/>
      <c r="SQG42" s="1668"/>
      <c r="SQH42" s="1668"/>
      <c r="SQI42" s="1668"/>
      <c r="SQJ42" s="1668"/>
      <c r="SQK42" s="1668"/>
      <c r="SQL42" s="1668"/>
      <c r="SQM42" s="1668"/>
      <c r="SQN42" s="1668"/>
      <c r="SQO42" s="1668"/>
      <c r="SQP42" s="1668"/>
      <c r="SQQ42" s="1668"/>
      <c r="SQR42" s="1668"/>
      <c r="SQS42" s="1668"/>
      <c r="SQT42" s="1668"/>
      <c r="SQU42" s="1668"/>
      <c r="SQV42" s="1668"/>
      <c r="SQW42" s="1668"/>
      <c r="SQX42" s="1668"/>
      <c r="SQY42" s="1668"/>
      <c r="SQZ42" s="1668"/>
      <c r="SRA42" s="1668"/>
      <c r="SRB42" s="1668"/>
      <c r="SRC42" s="1668"/>
      <c r="SRD42" s="1668"/>
      <c r="SRE42" s="1668"/>
      <c r="SRF42" s="1668"/>
      <c r="SRG42" s="1668"/>
      <c r="SRH42" s="1668"/>
      <c r="SRI42" s="1668"/>
      <c r="SRJ42" s="1668"/>
      <c r="SRK42" s="1668"/>
      <c r="SRL42" s="1668"/>
      <c r="SRM42" s="1668"/>
      <c r="SRN42" s="1668"/>
      <c r="SRO42" s="1668"/>
      <c r="SRP42" s="1668"/>
      <c r="SRQ42" s="1668"/>
      <c r="SRR42" s="1668"/>
      <c r="SRS42" s="1668"/>
      <c r="SRT42" s="1668"/>
      <c r="SRU42" s="1668"/>
      <c r="SRV42" s="1668"/>
      <c r="SRW42" s="1668"/>
      <c r="SRX42" s="1668"/>
      <c r="SRY42" s="1668"/>
      <c r="SRZ42" s="1668"/>
      <c r="SSA42" s="1668"/>
      <c r="SSB42" s="1668"/>
      <c r="SSC42" s="1668"/>
      <c r="SSD42" s="1668"/>
      <c r="SSE42" s="1668"/>
      <c r="SSF42" s="1668"/>
      <c r="SSG42" s="1668"/>
      <c r="SSH42" s="1668"/>
      <c r="SSI42" s="1668"/>
      <c r="SSJ42" s="1668"/>
      <c r="SSK42" s="1668"/>
      <c r="SSL42" s="1668"/>
      <c r="SSM42" s="1668"/>
      <c r="SSN42" s="1668"/>
      <c r="SSO42" s="1668"/>
      <c r="SSP42" s="1668"/>
      <c r="SSQ42" s="1668"/>
      <c r="SSR42" s="1668"/>
      <c r="SSS42" s="1668"/>
      <c r="SST42" s="1668"/>
      <c r="SSU42" s="1668"/>
      <c r="SSV42" s="1668"/>
      <c r="SSW42" s="1668"/>
      <c r="SSX42" s="1668"/>
      <c r="SSY42" s="1668"/>
      <c r="SSZ42" s="1668"/>
      <c r="STA42" s="1668"/>
      <c r="STB42" s="1668"/>
      <c r="STC42" s="1668"/>
      <c r="STD42" s="1668"/>
      <c r="STE42" s="1668"/>
      <c r="STF42" s="1668"/>
      <c r="STG42" s="1668"/>
      <c r="STH42" s="1668"/>
      <c r="STI42" s="1668"/>
      <c r="STJ42" s="1668"/>
      <c r="STK42" s="1668"/>
      <c r="STL42" s="1668"/>
      <c r="STM42" s="1668"/>
      <c r="STN42" s="1668"/>
      <c r="STO42" s="1668"/>
      <c r="STP42" s="1668"/>
      <c r="STQ42" s="1668"/>
      <c r="STR42" s="1668"/>
      <c r="STS42" s="1668"/>
      <c r="STT42" s="1668"/>
      <c r="STU42" s="1668"/>
      <c r="STV42" s="1668"/>
      <c r="STW42" s="1668"/>
      <c r="STX42" s="1668"/>
      <c r="STY42" s="1668"/>
      <c r="STZ42" s="1668"/>
      <c r="SUA42" s="1668"/>
      <c r="SUB42" s="1668"/>
      <c r="SUC42" s="1668"/>
      <c r="SUD42" s="1668"/>
      <c r="SUE42" s="1668"/>
      <c r="SUF42" s="1668"/>
      <c r="SUG42" s="1668"/>
      <c r="SUH42" s="1668"/>
      <c r="SUI42" s="1668"/>
      <c r="SUJ42" s="1668"/>
      <c r="SUK42" s="1668"/>
      <c r="SUL42" s="1668"/>
      <c r="SUM42" s="1668"/>
      <c r="SUN42" s="1668"/>
      <c r="SUO42" s="1668"/>
      <c r="SUP42" s="1668"/>
      <c r="SUQ42" s="1668"/>
      <c r="SUR42" s="1668"/>
      <c r="SUS42" s="1668"/>
      <c r="SUT42" s="1668"/>
      <c r="SUU42" s="1668"/>
      <c r="SUV42" s="1668"/>
      <c r="SUW42" s="1668"/>
      <c r="SUX42" s="1668"/>
      <c r="SUY42" s="1668"/>
      <c r="SUZ42" s="1668"/>
      <c r="SVA42" s="1668"/>
      <c r="SVB42" s="1668"/>
      <c r="SVC42" s="1668"/>
      <c r="SVD42" s="1668"/>
      <c r="SVE42" s="1668"/>
      <c r="SVF42" s="1668"/>
      <c r="SVG42" s="1668"/>
      <c r="SVH42" s="1668"/>
      <c r="SVI42" s="1668"/>
      <c r="SVJ42" s="1668"/>
      <c r="SVK42" s="1668"/>
      <c r="SVL42" s="1668"/>
      <c r="SVM42" s="1668"/>
      <c r="SVN42" s="1668"/>
      <c r="SVO42" s="1668"/>
      <c r="SVP42" s="1668"/>
      <c r="SVQ42" s="1668"/>
      <c r="SVR42" s="1668"/>
      <c r="SVS42" s="1668"/>
      <c r="SVT42" s="1668"/>
      <c r="SVU42" s="1668"/>
      <c r="SVV42" s="1668"/>
      <c r="SVW42" s="1668"/>
      <c r="SVX42" s="1668"/>
      <c r="SVY42" s="1668"/>
      <c r="SVZ42" s="1668"/>
      <c r="SWA42" s="1668"/>
      <c r="SWB42" s="1668"/>
      <c r="SWC42" s="1668"/>
      <c r="SWD42" s="1668"/>
      <c r="SWE42" s="1668"/>
      <c r="SWF42" s="1668"/>
      <c r="SWG42" s="1668"/>
      <c r="SWH42" s="1668"/>
      <c r="SWI42" s="1668"/>
      <c r="SWJ42" s="1668"/>
      <c r="SWK42" s="1668"/>
      <c r="SWL42" s="1668"/>
      <c r="SWM42" s="1668"/>
      <c r="SWN42" s="1668"/>
      <c r="SWO42" s="1668"/>
      <c r="SWP42" s="1668"/>
      <c r="SWQ42" s="1668"/>
      <c r="SWR42" s="1668"/>
      <c r="SWS42" s="1668"/>
      <c r="SWT42" s="1668"/>
      <c r="SWU42" s="1668"/>
      <c r="SWV42" s="1668"/>
      <c r="SWW42" s="1668"/>
      <c r="SWX42" s="1668"/>
      <c r="SWY42" s="1668"/>
      <c r="SWZ42" s="1668"/>
      <c r="SXA42" s="1668"/>
      <c r="SXB42" s="1668"/>
      <c r="SXC42" s="1668"/>
      <c r="SXD42" s="1668"/>
      <c r="SXE42" s="1668"/>
      <c r="SXF42" s="1668"/>
      <c r="SXG42" s="1668"/>
      <c r="SXH42" s="1668"/>
      <c r="SXI42" s="1668"/>
      <c r="SXJ42" s="1668"/>
      <c r="SXK42" s="1668"/>
      <c r="SXL42" s="1668"/>
      <c r="SXM42" s="1668"/>
      <c r="SXN42" s="1668"/>
      <c r="SXO42" s="1668"/>
      <c r="SXP42" s="1668"/>
      <c r="SXQ42" s="1668"/>
      <c r="SXR42" s="1668"/>
      <c r="SXS42" s="1668"/>
      <c r="SXT42" s="1668"/>
      <c r="SXU42" s="1668"/>
      <c r="SXV42" s="1668"/>
      <c r="SXW42" s="1668"/>
      <c r="SXX42" s="1668"/>
      <c r="SXY42" s="1668"/>
      <c r="SXZ42" s="1668"/>
      <c r="SYA42" s="1668"/>
      <c r="SYB42" s="1668"/>
      <c r="SYC42" s="1668"/>
      <c r="SYD42" s="1668"/>
      <c r="SYE42" s="1668"/>
      <c r="SYF42" s="1668"/>
      <c r="SYG42" s="1668"/>
      <c r="SYH42" s="1668"/>
      <c r="SYI42" s="1668"/>
      <c r="SYJ42" s="1668"/>
      <c r="SYK42" s="1668"/>
      <c r="SYL42" s="1668"/>
      <c r="SYM42" s="1668"/>
      <c r="SYN42" s="1668"/>
      <c r="SYO42" s="1668"/>
      <c r="SYP42" s="1668"/>
      <c r="SYQ42" s="1668"/>
      <c r="SYR42" s="1668"/>
      <c r="SYS42" s="1668"/>
      <c r="SYT42" s="1668"/>
      <c r="SYU42" s="1668"/>
      <c r="SYV42" s="1668"/>
      <c r="SYW42" s="1668"/>
      <c r="SYX42" s="1668"/>
      <c r="SYY42" s="1668"/>
      <c r="SYZ42" s="1668"/>
      <c r="SZA42" s="1668"/>
      <c r="SZB42" s="1668"/>
      <c r="SZC42" s="1668"/>
      <c r="SZD42" s="1668"/>
      <c r="SZE42" s="1668"/>
      <c r="SZF42" s="1668"/>
      <c r="SZG42" s="1668"/>
      <c r="SZH42" s="1668"/>
      <c r="SZI42" s="1668"/>
      <c r="SZJ42" s="1668"/>
      <c r="SZK42" s="1668"/>
      <c r="SZL42" s="1668"/>
      <c r="SZM42" s="1668"/>
      <c r="SZN42" s="1668"/>
      <c r="SZO42" s="1668"/>
      <c r="SZP42" s="1668"/>
      <c r="SZQ42" s="1668"/>
      <c r="SZR42" s="1668"/>
      <c r="SZS42" s="1668"/>
      <c r="SZT42" s="1668"/>
      <c r="SZU42" s="1668"/>
      <c r="SZV42" s="1668"/>
      <c r="SZW42" s="1668"/>
      <c r="SZX42" s="1668"/>
      <c r="SZY42" s="1668"/>
      <c r="SZZ42" s="1668"/>
      <c r="TAA42" s="1668"/>
      <c r="TAB42" s="1668"/>
      <c r="TAC42" s="1668"/>
      <c r="TAD42" s="1668"/>
      <c r="TAE42" s="1668"/>
      <c r="TAF42" s="1668"/>
      <c r="TAG42" s="1668"/>
      <c r="TAH42" s="1668"/>
      <c r="TAI42" s="1668"/>
      <c r="TAJ42" s="1668"/>
      <c r="TAK42" s="1668"/>
      <c r="TAL42" s="1668"/>
      <c r="TAM42" s="1668"/>
      <c r="TAN42" s="1668"/>
      <c r="TAO42" s="1668"/>
      <c r="TAP42" s="1668"/>
      <c r="TAQ42" s="1668"/>
      <c r="TAR42" s="1668"/>
      <c r="TAS42" s="1668"/>
      <c r="TAT42" s="1668"/>
      <c r="TAU42" s="1668"/>
      <c r="TAV42" s="1668"/>
      <c r="TAW42" s="1668"/>
      <c r="TAX42" s="1668"/>
      <c r="TAY42" s="1668"/>
      <c r="TAZ42" s="1668"/>
      <c r="TBA42" s="1668"/>
      <c r="TBB42" s="1668"/>
      <c r="TBC42" s="1668"/>
      <c r="TBD42" s="1668"/>
      <c r="TBE42" s="1668"/>
      <c r="TBF42" s="1668"/>
      <c r="TBG42" s="1668"/>
      <c r="TBH42" s="1668"/>
      <c r="TBI42" s="1668"/>
      <c r="TBJ42" s="1668"/>
      <c r="TBK42" s="1668"/>
      <c r="TBL42" s="1668"/>
      <c r="TBM42" s="1668"/>
      <c r="TBN42" s="1668"/>
      <c r="TBO42" s="1668"/>
      <c r="TBP42" s="1668"/>
      <c r="TBQ42" s="1668"/>
      <c r="TBR42" s="1668"/>
      <c r="TBS42" s="1668"/>
      <c r="TBT42" s="1668"/>
      <c r="TBU42" s="1668"/>
      <c r="TBV42" s="1668"/>
      <c r="TBW42" s="1668"/>
      <c r="TBX42" s="1668"/>
      <c r="TBY42" s="1668"/>
      <c r="TBZ42" s="1668"/>
      <c r="TCA42" s="1668"/>
      <c r="TCB42" s="1668"/>
      <c r="TCC42" s="1668"/>
      <c r="TCD42" s="1668"/>
      <c r="TCE42" s="1668"/>
      <c r="TCF42" s="1668"/>
      <c r="TCG42" s="1668"/>
      <c r="TCH42" s="1668"/>
      <c r="TCI42" s="1668"/>
      <c r="TCJ42" s="1668"/>
      <c r="TCK42" s="1668"/>
      <c r="TCL42" s="1668"/>
      <c r="TCM42" s="1668"/>
      <c r="TCN42" s="1668"/>
      <c r="TCO42" s="1668"/>
      <c r="TCP42" s="1668"/>
      <c r="TCQ42" s="1668"/>
      <c r="TCR42" s="1668"/>
      <c r="TCS42" s="1668"/>
      <c r="TCT42" s="1668"/>
      <c r="TCU42" s="1668"/>
      <c r="TCV42" s="1668"/>
      <c r="TCW42" s="1668"/>
      <c r="TCX42" s="1668"/>
      <c r="TCY42" s="1668"/>
      <c r="TCZ42" s="1668"/>
      <c r="TDA42" s="1668"/>
      <c r="TDB42" s="1668"/>
      <c r="TDC42" s="1668"/>
      <c r="TDD42" s="1668"/>
      <c r="TDE42" s="1668"/>
      <c r="TDF42" s="1668"/>
      <c r="TDG42" s="1668"/>
      <c r="TDH42" s="1668"/>
      <c r="TDI42" s="1668"/>
      <c r="TDJ42" s="1668"/>
      <c r="TDK42" s="1668"/>
      <c r="TDL42" s="1668"/>
      <c r="TDM42" s="1668"/>
      <c r="TDN42" s="1668"/>
      <c r="TDO42" s="1668"/>
      <c r="TDP42" s="1668"/>
      <c r="TDQ42" s="1668"/>
      <c r="TDR42" s="1668"/>
      <c r="TDS42" s="1668"/>
      <c r="TDT42" s="1668"/>
      <c r="TDU42" s="1668"/>
      <c r="TDV42" s="1668"/>
      <c r="TDW42" s="1668"/>
      <c r="TDX42" s="1668"/>
      <c r="TDY42" s="1668"/>
      <c r="TDZ42" s="1668"/>
      <c r="TEA42" s="1668"/>
      <c r="TEB42" s="1668"/>
      <c r="TEC42" s="1668"/>
      <c r="TED42" s="1668"/>
      <c r="TEE42" s="1668"/>
      <c r="TEF42" s="1668"/>
      <c r="TEG42" s="1668"/>
      <c r="TEH42" s="1668"/>
      <c r="TEI42" s="1668"/>
      <c r="TEJ42" s="1668"/>
      <c r="TEK42" s="1668"/>
      <c r="TEL42" s="1668"/>
      <c r="TEM42" s="1668"/>
      <c r="TEN42" s="1668"/>
      <c r="TEO42" s="1668"/>
      <c r="TEP42" s="1668"/>
      <c r="TEQ42" s="1668"/>
      <c r="TER42" s="1668"/>
      <c r="TES42" s="1668"/>
      <c r="TET42" s="1668"/>
      <c r="TEU42" s="1668"/>
      <c r="TEV42" s="1668"/>
      <c r="TEW42" s="1668"/>
      <c r="TEX42" s="1668"/>
      <c r="TEY42" s="1668"/>
      <c r="TEZ42" s="1668"/>
      <c r="TFA42" s="1668"/>
      <c r="TFB42" s="1668"/>
      <c r="TFC42" s="1668"/>
      <c r="TFD42" s="1668"/>
      <c r="TFE42" s="1668"/>
      <c r="TFF42" s="1668"/>
      <c r="TFG42" s="1668"/>
      <c r="TFH42" s="1668"/>
      <c r="TFI42" s="1668"/>
      <c r="TFJ42" s="1668"/>
      <c r="TFK42" s="1668"/>
      <c r="TFL42" s="1668"/>
      <c r="TFM42" s="1668"/>
      <c r="TFN42" s="1668"/>
      <c r="TFO42" s="1668"/>
      <c r="TFP42" s="1668"/>
      <c r="TFQ42" s="1668"/>
      <c r="TFR42" s="1668"/>
      <c r="TFS42" s="1668"/>
      <c r="TFT42" s="1668"/>
      <c r="TFU42" s="1668"/>
      <c r="TFV42" s="1668"/>
      <c r="TFW42" s="1668"/>
      <c r="TFX42" s="1668"/>
      <c r="TFY42" s="1668"/>
      <c r="TFZ42" s="1668"/>
      <c r="TGA42" s="1668"/>
      <c r="TGB42" s="1668"/>
      <c r="TGC42" s="1668"/>
      <c r="TGD42" s="1668"/>
      <c r="TGE42" s="1668"/>
      <c r="TGF42" s="1668"/>
      <c r="TGG42" s="1668"/>
      <c r="TGH42" s="1668"/>
      <c r="TGI42" s="1668"/>
      <c r="TGJ42" s="1668"/>
      <c r="TGK42" s="1668"/>
      <c r="TGL42" s="1668"/>
      <c r="TGM42" s="1668"/>
      <c r="TGN42" s="1668"/>
      <c r="TGO42" s="1668"/>
      <c r="TGP42" s="1668"/>
      <c r="TGQ42" s="1668"/>
      <c r="TGR42" s="1668"/>
      <c r="TGS42" s="1668"/>
      <c r="TGT42" s="1668"/>
      <c r="TGU42" s="1668"/>
      <c r="TGV42" s="1668"/>
      <c r="TGW42" s="1668"/>
      <c r="TGX42" s="1668"/>
      <c r="TGY42" s="1668"/>
      <c r="TGZ42" s="1668"/>
      <c r="THA42" s="1668"/>
      <c r="THB42" s="1668"/>
      <c r="THC42" s="1668"/>
      <c r="THD42" s="1668"/>
      <c r="THE42" s="1668"/>
      <c r="THF42" s="1668"/>
      <c r="THG42" s="1668"/>
      <c r="THH42" s="1668"/>
      <c r="THI42" s="1668"/>
      <c r="THJ42" s="1668"/>
      <c r="THK42" s="1668"/>
      <c r="THL42" s="1668"/>
      <c r="THM42" s="1668"/>
      <c r="THN42" s="1668"/>
      <c r="THO42" s="1668"/>
      <c r="THP42" s="1668"/>
      <c r="THQ42" s="1668"/>
      <c r="THR42" s="1668"/>
      <c r="THS42" s="1668"/>
      <c r="THT42" s="1668"/>
      <c r="THU42" s="1668"/>
      <c r="THV42" s="1668"/>
      <c r="THW42" s="1668"/>
      <c r="THX42" s="1668"/>
      <c r="THY42" s="1668"/>
      <c r="THZ42" s="1668"/>
      <c r="TIA42" s="1668"/>
      <c r="TIB42" s="1668"/>
      <c r="TIC42" s="1668"/>
      <c r="TID42" s="1668"/>
      <c r="TIE42" s="1668"/>
      <c r="TIF42" s="1668"/>
      <c r="TIG42" s="1668"/>
      <c r="TIH42" s="1668"/>
      <c r="TII42" s="1668"/>
      <c r="TIJ42" s="1668"/>
      <c r="TIK42" s="1668"/>
      <c r="TIL42" s="1668"/>
      <c r="TIM42" s="1668"/>
      <c r="TIN42" s="1668"/>
      <c r="TIO42" s="1668"/>
      <c r="TIP42" s="1668"/>
      <c r="TIQ42" s="1668"/>
      <c r="TIR42" s="1668"/>
      <c r="TIS42" s="1668"/>
      <c r="TIT42" s="1668"/>
      <c r="TIU42" s="1668"/>
      <c r="TIV42" s="1668"/>
      <c r="TIW42" s="1668"/>
      <c r="TIX42" s="1668"/>
      <c r="TIY42" s="1668"/>
      <c r="TIZ42" s="1668"/>
      <c r="TJA42" s="1668"/>
      <c r="TJB42" s="1668"/>
      <c r="TJC42" s="1668"/>
      <c r="TJD42" s="1668"/>
      <c r="TJE42" s="1668"/>
      <c r="TJF42" s="1668"/>
      <c r="TJG42" s="1668"/>
      <c r="TJH42" s="1668"/>
      <c r="TJI42" s="1668"/>
      <c r="TJJ42" s="1668"/>
      <c r="TJK42" s="1668"/>
      <c r="TJL42" s="1668"/>
      <c r="TJM42" s="1668"/>
      <c r="TJN42" s="1668"/>
      <c r="TJO42" s="1668"/>
      <c r="TJP42" s="1668"/>
      <c r="TJQ42" s="1668"/>
      <c r="TJR42" s="1668"/>
      <c r="TJS42" s="1668"/>
      <c r="TJT42" s="1668"/>
      <c r="TJU42" s="1668"/>
      <c r="TJV42" s="1668"/>
      <c r="TJW42" s="1668"/>
      <c r="TJX42" s="1668"/>
      <c r="TJY42" s="1668"/>
      <c r="TJZ42" s="1668"/>
      <c r="TKA42" s="1668"/>
      <c r="TKB42" s="1668"/>
      <c r="TKC42" s="1668"/>
      <c r="TKD42" s="1668"/>
      <c r="TKE42" s="1668"/>
      <c r="TKF42" s="1668"/>
      <c r="TKG42" s="1668"/>
      <c r="TKH42" s="1668"/>
      <c r="TKI42" s="1668"/>
      <c r="TKJ42" s="1668"/>
      <c r="TKK42" s="1668"/>
      <c r="TKL42" s="1668"/>
      <c r="TKM42" s="1668"/>
      <c r="TKN42" s="1668"/>
      <c r="TKO42" s="1668"/>
      <c r="TKP42" s="1668"/>
      <c r="TKQ42" s="1668"/>
      <c r="TKR42" s="1668"/>
      <c r="TKS42" s="1668"/>
      <c r="TKT42" s="1668"/>
      <c r="TKU42" s="1668"/>
      <c r="TKV42" s="1668"/>
      <c r="TKW42" s="1668"/>
      <c r="TKX42" s="1668"/>
      <c r="TKY42" s="1668"/>
      <c r="TKZ42" s="1668"/>
      <c r="TLA42" s="1668"/>
      <c r="TLB42" s="1668"/>
      <c r="TLC42" s="1668"/>
      <c r="TLD42" s="1668"/>
      <c r="TLE42" s="1668"/>
      <c r="TLF42" s="1668"/>
      <c r="TLG42" s="1668"/>
      <c r="TLH42" s="1668"/>
      <c r="TLI42" s="1668"/>
      <c r="TLJ42" s="1668"/>
      <c r="TLK42" s="1668"/>
      <c r="TLL42" s="1668"/>
      <c r="TLM42" s="1668"/>
      <c r="TLN42" s="1668"/>
      <c r="TLO42" s="1668"/>
      <c r="TLP42" s="1668"/>
      <c r="TLQ42" s="1668"/>
      <c r="TLR42" s="1668"/>
      <c r="TLS42" s="1668"/>
      <c r="TLT42" s="1668"/>
      <c r="TLU42" s="1668"/>
      <c r="TLV42" s="1668"/>
      <c r="TLW42" s="1668"/>
      <c r="TLX42" s="1668"/>
      <c r="TLY42" s="1668"/>
      <c r="TLZ42" s="1668"/>
      <c r="TMA42" s="1668"/>
      <c r="TMB42" s="1668"/>
      <c r="TMC42" s="1668"/>
      <c r="TMD42" s="1668"/>
      <c r="TME42" s="1668"/>
      <c r="TMF42" s="1668"/>
      <c r="TMG42" s="1668"/>
      <c r="TMH42" s="1668"/>
      <c r="TMI42" s="1668"/>
      <c r="TMJ42" s="1668"/>
      <c r="TMK42" s="1668"/>
      <c r="TML42" s="1668"/>
      <c r="TMM42" s="1668"/>
      <c r="TMN42" s="1668"/>
      <c r="TMO42" s="1668"/>
      <c r="TMP42" s="1668"/>
      <c r="TMQ42" s="1668"/>
      <c r="TMR42" s="1668"/>
      <c r="TMS42" s="1668"/>
      <c r="TMT42" s="1668"/>
      <c r="TMU42" s="1668"/>
      <c r="TMV42" s="1668"/>
      <c r="TMW42" s="1668"/>
      <c r="TMX42" s="1668"/>
      <c r="TMY42" s="1668"/>
      <c r="TMZ42" s="1668"/>
      <c r="TNA42" s="1668"/>
      <c r="TNB42" s="1668"/>
      <c r="TNC42" s="1668"/>
      <c r="TND42" s="1668"/>
      <c r="TNE42" s="1668"/>
      <c r="TNF42" s="1668"/>
      <c r="TNG42" s="1668"/>
      <c r="TNH42" s="1668"/>
      <c r="TNI42" s="1668"/>
      <c r="TNJ42" s="1668"/>
      <c r="TNK42" s="1668"/>
      <c r="TNL42" s="1668"/>
      <c r="TNM42" s="1668"/>
      <c r="TNN42" s="1668"/>
      <c r="TNO42" s="1668"/>
      <c r="TNP42" s="1668"/>
      <c r="TNQ42" s="1668"/>
      <c r="TNR42" s="1668"/>
      <c r="TNS42" s="1668"/>
      <c r="TNT42" s="1668"/>
      <c r="TNU42" s="1668"/>
      <c r="TNV42" s="1668"/>
      <c r="TNW42" s="1668"/>
      <c r="TNX42" s="1668"/>
      <c r="TNY42" s="1668"/>
      <c r="TNZ42" s="1668"/>
      <c r="TOA42" s="1668"/>
      <c r="TOB42" s="1668"/>
      <c r="TOC42" s="1668"/>
      <c r="TOD42" s="1668"/>
      <c r="TOE42" s="1668"/>
      <c r="TOF42" s="1668"/>
      <c r="TOG42" s="1668"/>
      <c r="TOH42" s="1668"/>
      <c r="TOI42" s="1668"/>
      <c r="TOJ42" s="1668"/>
      <c r="TOK42" s="1668"/>
      <c r="TOL42" s="1668"/>
      <c r="TOM42" s="1668"/>
      <c r="TON42" s="1668"/>
      <c r="TOO42" s="1668"/>
      <c r="TOP42" s="1668"/>
      <c r="TOQ42" s="1668"/>
      <c r="TOR42" s="1668"/>
      <c r="TOS42" s="1668"/>
      <c r="TOT42" s="1668"/>
      <c r="TOU42" s="1668"/>
      <c r="TOV42" s="1668"/>
      <c r="TOW42" s="1668"/>
      <c r="TOX42" s="1668"/>
      <c r="TOY42" s="1668"/>
      <c r="TOZ42" s="1668"/>
      <c r="TPA42" s="1668"/>
      <c r="TPB42" s="1668"/>
      <c r="TPC42" s="1668"/>
      <c r="TPD42" s="1668"/>
      <c r="TPE42" s="1668"/>
      <c r="TPF42" s="1668"/>
      <c r="TPG42" s="1668"/>
      <c r="TPH42" s="1668"/>
      <c r="TPI42" s="1668"/>
      <c r="TPJ42" s="1668"/>
      <c r="TPK42" s="1668"/>
      <c r="TPL42" s="1668"/>
      <c r="TPM42" s="1668"/>
      <c r="TPN42" s="1668"/>
      <c r="TPO42" s="1668"/>
      <c r="TPP42" s="1668"/>
      <c r="TPQ42" s="1668"/>
      <c r="TPR42" s="1668"/>
      <c r="TPS42" s="1668"/>
      <c r="TPT42" s="1668"/>
      <c r="TPU42" s="1668"/>
      <c r="TPV42" s="1668"/>
      <c r="TPW42" s="1668"/>
      <c r="TPX42" s="1668"/>
      <c r="TPY42" s="1668"/>
      <c r="TPZ42" s="1668"/>
      <c r="TQA42" s="1668"/>
      <c r="TQB42" s="1668"/>
      <c r="TQC42" s="1668"/>
      <c r="TQD42" s="1668"/>
      <c r="TQE42" s="1668"/>
      <c r="TQF42" s="1668"/>
      <c r="TQG42" s="1668"/>
      <c r="TQH42" s="1668"/>
      <c r="TQI42" s="1668"/>
      <c r="TQJ42" s="1668"/>
      <c r="TQK42" s="1668"/>
      <c r="TQL42" s="1668"/>
      <c r="TQM42" s="1668"/>
      <c r="TQN42" s="1668"/>
      <c r="TQO42" s="1668"/>
      <c r="TQP42" s="1668"/>
      <c r="TQQ42" s="1668"/>
      <c r="TQR42" s="1668"/>
      <c r="TQS42" s="1668"/>
      <c r="TQT42" s="1668"/>
      <c r="TQU42" s="1668"/>
      <c r="TQV42" s="1668"/>
      <c r="TQW42" s="1668"/>
      <c r="TQX42" s="1668"/>
      <c r="TQY42" s="1668"/>
      <c r="TQZ42" s="1668"/>
      <c r="TRA42" s="1668"/>
      <c r="TRB42" s="1668"/>
      <c r="TRC42" s="1668"/>
      <c r="TRD42" s="1668"/>
      <c r="TRE42" s="1668"/>
      <c r="TRF42" s="1668"/>
      <c r="TRG42" s="1668"/>
      <c r="TRH42" s="1668"/>
      <c r="TRI42" s="1668"/>
      <c r="TRJ42" s="1668"/>
      <c r="TRK42" s="1668"/>
      <c r="TRL42" s="1668"/>
      <c r="TRM42" s="1668"/>
      <c r="TRN42" s="1668"/>
      <c r="TRO42" s="1668"/>
      <c r="TRP42" s="1668"/>
      <c r="TRQ42" s="1668"/>
      <c r="TRR42" s="1668"/>
      <c r="TRS42" s="1668"/>
      <c r="TRT42" s="1668"/>
      <c r="TRU42" s="1668"/>
      <c r="TRV42" s="1668"/>
      <c r="TRW42" s="1668"/>
      <c r="TRX42" s="1668"/>
      <c r="TRY42" s="1668"/>
      <c r="TRZ42" s="1668"/>
      <c r="TSA42" s="1668"/>
      <c r="TSB42" s="1668"/>
      <c r="TSC42" s="1668"/>
      <c r="TSD42" s="1668"/>
      <c r="TSE42" s="1668"/>
      <c r="TSF42" s="1668"/>
      <c r="TSG42" s="1668"/>
      <c r="TSH42" s="1668"/>
      <c r="TSI42" s="1668"/>
      <c r="TSJ42" s="1668"/>
      <c r="TSK42" s="1668"/>
      <c r="TSL42" s="1668"/>
      <c r="TSM42" s="1668"/>
      <c r="TSN42" s="1668"/>
      <c r="TSO42" s="1668"/>
      <c r="TSP42" s="1668"/>
      <c r="TSQ42" s="1668"/>
      <c r="TSR42" s="1668"/>
      <c r="TSS42" s="1668"/>
      <c r="TST42" s="1668"/>
      <c r="TSU42" s="1668"/>
      <c r="TSV42" s="1668"/>
      <c r="TSW42" s="1668"/>
      <c r="TSX42" s="1668"/>
      <c r="TSY42" s="1668"/>
      <c r="TSZ42" s="1668"/>
      <c r="TTA42" s="1668"/>
      <c r="TTB42" s="1668"/>
      <c r="TTC42" s="1668"/>
      <c r="TTD42" s="1668"/>
      <c r="TTE42" s="1668"/>
      <c r="TTF42" s="1668"/>
      <c r="TTG42" s="1668"/>
      <c r="TTH42" s="1668"/>
      <c r="TTI42" s="1668"/>
      <c r="TTJ42" s="1668"/>
      <c r="TTK42" s="1668"/>
      <c r="TTL42" s="1668"/>
      <c r="TTM42" s="1668"/>
      <c r="TTN42" s="1668"/>
      <c r="TTO42" s="1668"/>
      <c r="TTP42" s="1668"/>
      <c r="TTQ42" s="1668"/>
      <c r="TTR42" s="1668"/>
      <c r="TTS42" s="1668"/>
      <c r="TTT42" s="1668"/>
      <c r="TTU42" s="1668"/>
      <c r="TTV42" s="1668"/>
      <c r="TTW42" s="1668"/>
      <c r="TTX42" s="1668"/>
      <c r="TTY42" s="1668"/>
      <c r="TTZ42" s="1668"/>
      <c r="TUA42" s="1668"/>
      <c r="TUB42" s="1668"/>
      <c r="TUC42" s="1668"/>
      <c r="TUD42" s="1668"/>
      <c r="TUE42" s="1668"/>
      <c r="TUF42" s="1668"/>
      <c r="TUG42" s="1668"/>
      <c r="TUH42" s="1668"/>
      <c r="TUI42" s="1668"/>
      <c r="TUJ42" s="1668"/>
      <c r="TUK42" s="1668"/>
      <c r="TUL42" s="1668"/>
      <c r="TUM42" s="1668"/>
      <c r="TUN42" s="1668"/>
      <c r="TUO42" s="1668"/>
      <c r="TUP42" s="1668"/>
      <c r="TUQ42" s="1668"/>
      <c r="TUR42" s="1668"/>
      <c r="TUS42" s="1668"/>
      <c r="TUT42" s="1668"/>
      <c r="TUU42" s="1668"/>
      <c r="TUV42" s="1668"/>
      <c r="TUW42" s="1668"/>
      <c r="TUX42" s="1668"/>
      <c r="TUY42" s="1668"/>
      <c r="TUZ42" s="1668"/>
      <c r="TVA42" s="1668"/>
      <c r="TVB42" s="1668"/>
      <c r="TVC42" s="1668"/>
      <c r="TVD42" s="1668"/>
      <c r="TVE42" s="1668"/>
      <c r="TVF42" s="1668"/>
      <c r="TVG42" s="1668"/>
      <c r="TVH42" s="1668"/>
      <c r="TVI42" s="1668"/>
      <c r="TVJ42" s="1668"/>
      <c r="TVK42" s="1668"/>
      <c r="TVL42" s="1668"/>
      <c r="TVM42" s="1668"/>
      <c r="TVN42" s="1668"/>
      <c r="TVO42" s="1668"/>
      <c r="TVP42" s="1668"/>
      <c r="TVQ42" s="1668"/>
      <c r="TVR42" s="1668"/>
      <c r="TVS42" s="1668"/>
      <c r="TVT42" s="1668"/>
      <c r="TVU42" s="1668"/>
      <c r="TVV42" s="1668"/>
      <c r="TVW42" s="1668"/>
      <c r="TVX42" s="1668"/>
      <c r="TVY42" s="1668"/>
      <c r="TVZ42" s="1668"/>
      <c r="TWA42" s="1668"/>
      <c r="TWB42" s="1668"/>
      <c r="TWC42" s="1668"/>
      <c r="TWD42" s="1668"/>
      <c r="TWE42" s="1668"/>
      <c r="TWF42" s="1668"/>
      <c r="TWG42" s="1668"/>
      <c r="TWH42" s="1668"/>
      <c r="TWI42" s="1668"/>
      <c r="TWJ42" s="1668"/>
      <c r="TWK42" s="1668"/>
      <c r="TWL42" s="1668"/>
      <c r="TWM42" s="1668"/>
      <c r="TWN42" s="1668"/>
      <c r="TWO42" s="1668"/>
      <c r="TWP42" s="1668"/>
      <c r="TWQ42" s="1668"/>
      <c r="TWR42" s="1668"/>
      <c r="TWS42" s="1668"/>
      <c r="TWT42" s="1668"/>
      <c r="TWU42" s="1668"/>
      <c r="TWV42" s="1668"/>
      <c r="TWW42" s="1668"/>
      <c r="TWX42" s="1668"/>
      <c r="TWY42" s="1668"/>
      <c r="TWZ42" s="1668"/>
      <c r="TXA42" s="1668"/>
      <c r="TXB42" s="1668"/>
      <c r="TXC42" s="1668"/>
      <c r="TXD42" s="1668"/>
      <c r="TXE42" s="1668"/>
      <c r="TXF42" s="1668"/>
      <c r="TXG42" s="1668"/>
      <c r="TXH42" s="1668"/>
      <c r="TXI42" s="1668"/>
      <c r="TXJ42" s="1668"/>
      <c r="TXK42" s="1668"/>
      <c r="TXL42" s="1668"/>
      <c r="TXM42" s="1668"/>
      <c r="TXN42" s="1668"/>
      <c r="TXO42" s="1668"/>
      <c r="TXP42" s="1668"/>
      <c r="TXQ42" s="1668"/>
      <c r="TXR42" s="1668"/>
      <c r="TXS42" s="1668"/>
      <c r="TXT42" s="1668"/>
      <c r="TXU42" s="1668"/>
      <c r="TXV42" s="1668"/>
      <c r="TXW42" s="1668"/>
      <c r="TXX42" s="1668"/>
      <c r="TXY42" s="1668"/>
      <c r="TXZ42" s="1668"/>
      <c r="TYA42" s="1668"/>
      <c r="TYB42" s="1668"/>
      <c r="TYC42" s="1668"/>
      <c r="TYD42" s="1668"/>
      <c r="TYE42" s="1668"/>
      <c r="TYF42" s="1668"/>
      <c r="TYG42" s="1668"/>
      <c r="TYH42" s="1668"/>
      <c r="TYI42" s="1668"/>
      <c r="TYJ42" s="1668"/>
      <c r="TYK42" s="1668"/>
      <c r="TYL42" s="1668"/>
      <c r="TYM42" s="1668"/>
      <c r="TYN42" s="1668"/>
      <c r="TYO42" s="1668"/>
      <c r="TYP42" s="1668"/>
      <c r="TYQ42" s="1668"/>
      <c r="TYR42" s="1668"/>
      <c r="TYS42" s="1668"/>
      <c r="TYT42" s="1668"/>
      <c r="TYU42" s="1668"/>
      <c r="TYV42" s="1668"/>
      <c r="TYW42" s="1668"/>
      <c r="TYX42" s="1668"/>
      <c r="TYY42" s="1668"/>
      <c r="TYZ42" s="1668"/>
      <c r="TZA42" s="1668"/>
      <c r="TZB42" s="1668"/>
      <c r="TZC42" s="1668"/>
      <c r="TZD42" s="1668"/>
      <c r="TZE42" s="1668"/>
      <c r="TZF42" s="1668"/>
      <c r="TZG42" s="1668"/>
      <c r="TZH42" s="1668"/>
      <c r="TZI42" s="1668"/>
      <c r="TZJ42" s="1668"/>
      <c r="TZK42" s="1668"/>
      <c r="TZL42" s="1668"/>
      <c r="TZM42" s="1668"/>
      <c r="TZN42" s="1668"/>
      <c r="TZO42" s="1668"/>
      <c r="TZP42" s="1668"/>
      <c r="TZQ42" s="1668"/>
      <c r="TZR42" s="1668"/>
      <c r="TZS42" s="1668"/>
      <c r="TZT42" s="1668"/>
      <c r="TZU42" s="1668"/>
      <c r="TZV42" s="1668"/>
      <c r="TZW42" s="1668"/>
      <c r="TZX42" s="1668"/>
      <c r="TZY42" s="1668"/>
      <c r="TZZ42" s="1668"/>
      <c r="UAA42" s="1668"/>
      <c r="UAB42" s="1668"/>
      <c r="UAC42" s="1668"/>
      <c r="UAD42" s="1668"/>
      <c r="UAE42" s="1668"/>
      <c r="UAF42" s="1668"/>
      <c r="UAG42" s="1668"/>
      <c r="UAH42" s="1668"/>
      <c r="UAI42" s="1668"/>
      <c r="UAJ42" s="1668"/>
      <c r="UAK42" s="1668"/>
      <c r="UAL42" s="1668"/>
      <c r="UAM42" s="1668"/>
      <c r="UAN42" s="1668"/>
      <c r="UAO42" s="1668"/>
      <c r="UAP42" s="1668"/>
      <c r="UAQ42" s="1668"/>
      <c r="UAR42" s="1668"/>
      <c r="UAS42" s="1668"/>
      <c r="UAT42" s="1668"/>
      <c r="UAU42" s="1668"/>
      <c r="UAV42" s="1668"/>
      <c r="UAW42" s="1668"/>
      <c r="UAX42" s="1668"/>
      <c r="UAY42" s="1668"/>
      <c r="UAZ42" s="1668"/>
      <c r="UBA42" s="1668"/>
      <c r="UBB42" s="1668"/>
      <c r="UBC42" s="1668"/>
      <c r="UBD42" s="1668"/>
      <c r="UBE42" s="1668"/>
      <c r="UBF42" s="1668"/>
      <c r="UBG42" s="1668"/>
      <c r="UBH42" s="1668"/>
      <c r="UBI42" s="1668"/>
      <c r="UBJ42" s="1668"/>
      <c r="UBK42" s="1668"/>
      <c r="UBL42" s="1668"/>
      <c r="UBM42" s="1668"/>
      <c r="UBN42" s="1668"/>
      <c r="UBO42" s="1668"/>
      <c r="UBP42" s="1668"/>
      <c r="UBQ42" s="1668"/>
      <c r="UBR42" s="1668"/>
      <c r="UBS42" s="1668"/>
      <c r="UBT42" s="1668"/>
      <c r="UBU42" s="1668"/>
      <c r="UBV42" s="1668"/>
      <c r="UBW42" s="1668"/>
      <c r="UBX42" s="1668"/>
      <c r="UBY42" s="1668"/>
      <c r="UBZ42" s="1668"/>
      <c r="UCA42" s="1668"/>
      <c r="UCB42" s="1668"/>
      <c r="UCC42" s="1668"/>
      <c r="UCD42" s="1668"/>
      <c r="UCE42" s="1668"/>
      <c r="UCF42" s="1668"/>
      <c r="UCG42" s="1668"/>
      <c r="UCH42" s="1668"/>
      <c r="UCI42" s="1668"/>
      <c r="UCJ42" s="1668"/>
      <c r="UCK42" s="1668"/>
      <c r="UCL42" s="1668"/>
      <c r="UCM42" s="1668"/>
      <c r="UCN42" s="1668"/>
      <c r="UCO42" s="1668"/>
      <c r="UCP42" s="1668"/>
      <c r="UCQ42" s="1668"/>
      <c r="UCR42" s="1668"/>
      <c r="UCS42" s="1668"/>
      <c r="UCT42" s="1668"/>
      <c r="UCU42" s="1668"/>
      <c r="UCV42" s="1668"/>
      <c r="UCW42" s="1668"/>
      <c r="UCX42" s="1668"/>
      <c r="UCY42" s="1668"/>
      <c r="UCZ42" s="1668"/>
      <c r="UDA42" s="1668"/>
      <c r="UDB42" s="1668"/>
      <c r="UDC42" s="1668"/>
      <c r="UDD42" s="1668"/>
      <c r="UDE42" s="1668"/>
      <c r="UDF42" s="1668"/>
      <c r="UDG42" s="1668"/>
      <c r="UDH42" s="1668"/>
      <c r="UDI42" s="1668"/>
      <c r="UDJ42" s="1668"/>
      <c r="UDK42" s="1668"/>
      <c r="UDL42" s="1668"/>
      <c r="UDM42" s="1668"/>
      <c r="UDN42" s="1668"/>
      <c r="UDO42" s="1668"/>
      <c r="UDP42" s="1668"/>
      <c r="UDQ42" s="1668"/>
      <c r="UDR42" s="1668"/>
      <c r="UDS42" s="1668"/>
      <c r="UDT42" s="1668"/>
      <c r="UDU42" s="1668"/>
      <c r="UDV42" s="1668"/>
      <c r="UDW42" s="1668"/>
      <c r="UDX42" s="1668"/>
      <c r="UDY42" s="1668"/>
      <c r="UDZ42" s="1668"/>
      <c r="UEA42" s="1668"/>
      <c r="UEB42" s="1668"/>
      <c r="UEC42" s="1668"/>
      <c r="UED42" s="1668"/>
      <c r="UEE42" s="1668"/>
      <c r="UEF42" s="1668"/>
      <c r="UEG42" s="1668"/>
      <c r="UEH42" s="1668"/>
      <c r="UEI42" s="1668"/>
      <c r="UEJ42" s="1668"/>
      <c r="UEK42" s="1668"/>
      <c r="UEL42" s="1668"/>
      <c r="UEM42" s="1668"/>
      <c r="UEN42" s="1668"/>
      <c r="UEO42" s="1668"/>
      <c r="UEP42" s="1668"/>
      <c r="UEQ42" s="1668"/>
      <c r="UER42" s="1668"/>
      <c r="UES42" s="1668"/>
      <c r="UET42" s="1668"/>
      <c r="UEU42" s="1668"/>
      <c r="UEV42" s="1668"/>
      <c r="UEW42" s="1668"/>
      <c r="UEX42" s="1668"/>
      <c r="UEY42" s="1668"/>
      <c r="UEZ42" s="1668"/>
      <c r="UFA42" s="1668"/>
      <c r="UFB42" s="1668"/>
      <c r="UFC42" s="1668"/>
      <c r="UFD42" s="1668"/>
      <c r="UFE42" s="1668"/>
      <c r="UFF42" s="1668"/>
      <c r="UFG42" s="1668"/>
      <c r="UFH42" s="1668"/>
      <c r="UFI42" s="1668"/>
      <c r="UFJ42" s="1668"/>
      <c r="UFK42" s="1668"/>
      <c r="UFL42" s="1668"/>
      <c r="UFM42" s="1668"/>
      <c r="UFN42" s="1668"/>
      <c r="UFO42" s="1668"/>
      <c r="UFP42" s="1668"/>
      <c r="UFQ42" s="1668"/>
      <c r="UFR42" s="1668"/>
      <c r="UFS42" s="1668"/>
      <c r="UFT42" s="1668"/>
      <c r="UFU42" s="1668"/>
      <c r="UFV42" s="1668"/>
      <c r="UFW42" s="1668"/>
      <c r="UFX42" s="1668"/>
      <c r="UFY42" s="1668"/>
      <c r="UFZ42" s="1668"/>
      <c r="UGA42" s="1668"/>
      <c r="UGB42" s="1668"/>
      <c r="UGC42" s="1668"/>
      <c r="UGD42" s="1668"/>
      <c r="UGE42" s="1668"/>
      <c r="UGF42" s="1668"/>
      <c r="UGG42" s="1668"/>
      <c r="UGH42" s="1668"/>
      <c r="UGI42" s="1668"/>
      <c r="UGJ42" s="1668"/>
      <c r="UGK42" s="1668"/>
      <c r="UGL42" s="1668"/>
      <c r="UGM42" s="1668"/>
      <c r="UGN42" s="1668"/>
      <c r="UGO42" s="1668"/>
      <c r="UGP42" s="1668"/>
      <c r="UGQ42" s="1668"/>
      <c r="UGR42" s="1668"/>
      <c r="UGS42" s="1668"/>
      <c r="UGT42" s="1668"/>
      <c r="UGU42" s="1668"/>
      <c r="UGV42" s="1668"/>
      <c r="UGW42" s="1668"/>
      <c r="UGX42" s="1668"/>
      <c r="UGY42" s="1668"/>
      <c r="UGZ42" s="1668"/>
      <c r="UHA42" s="1668"/>
      <c r="UHB42" s="1668"/>
      <c r="UHC42" s="1668"/>
      <c r="UHD42" s="1668"/>
      <c r="UHE42" s="1668"/>
      <c r="UHF42" s="1668"/>
      <c r="UHG42" s="1668"/>
      <c r="UHH42" s="1668"/>
      <c r="UHI42" s="1668"/>
      <c r="UHJ42" s="1668"/>
      <c r="UHK42" s="1668"/>
      <c r="UHL42" s="1668"/>
      <c r="UHM42" s="1668"/>
      <c r="UHN42" s="1668"/>
      <c r="UHO42" s="1668"/>
      <c r="UHP42" s="1668"/>
      <c r="UHQ42" s="1668"/>
      <c r="UHR42" s="1668"/>
      <c r="UHS42" s="1668"/>
      <c r="UHT42" s="1668"/>
      <c r="UHU42" s="1668"/>
      <c r="UHV42" s="1668"/>
      <c r="UHW42" s="1668"/>
      <c r="UHX42" s="1668"/>
      <c r="UHY42" s="1668"/>
      <c r="UHZ42" s="1668"/>
      <c r="UIA42" s="1668"/>
      <c r="UIB42" s="1668"/>
      <c r="UIC42" s="1668"/>
      <c r="UID42" s="1668"/>
      <c r="UIE42" s="1668"/>
      <c r="UIF42" s="1668"/>
      <c r="UIG42" s="1668"/>
      <c r="UIH42" s="1668"/>
      <c r="UII42" s="1668"/>
      <c r="UIJ42" s="1668"/>
      <c r="UIK42" s="1668"/>
      <c r="UIL42" s="1668"/>
      <c r="UIM42" s="1668"/>
      <c r="UIN42" s="1668"/>
      <c r="UIO42" s="1668"/>
      <c r="UIP42" s="1668"/>
      <c r="UIQ42" s="1668"/>
      <c r="UIR42" s="1668"/>
      <c r="UIS42" s="1668"/>
      <c r="UIT42" s="1668"/>
      <c r="UIU42" s="1668"/>
      <c r="UIV42" s="1668"/>
      <c r="UIW42" s="1668"/>
      <c r="UIX42" s="1668"/>
      <c r="UIY42" s="1668"/>
      <c r="UIZ42" s="1668"/>
      <c r="UJA42" s="1668"/>
      <c r="UJB42" s="1668"/>
      <c r="UJC42" s="1668"/>
      <c r="UJD42" s="1668"/>
      <c r="UJE42" s="1668"/>
      <c r="UJF42" s="1668"/>
      <c r="UJG42" s="1668"/>
      <c r="UJH42" s="1668"/>
      <c r="UJI42" s="1668"/>
      <c r="UJJ42" s="1668"/>
      <c r="UJK42" s="1668"/>
      <c r="UJL42" s="1668"/>
      <c r="UJM42" s="1668"/>
      <c r="UJN42" s="1668"/>
      <c r="UJO42" s="1668"/>
      <c r="UJP42" s="1668"/>
      <c r="UJQ42" s="1668"/>
      <c r="UJR42" s="1668"/>
      <c r="UJS42" s="1668"/>
      <c r="UJT42" s="1668"/>
      <c r="UJU42" s="1668"/>
      <c r="UJV42" s="1668"/>
      <c r="UJW42" s="1668"/>
      <c r="UJX42" s="1668"/>
      <c r="UJY42" s="1668"/>
      <c r="UJZ42" s="1668"/>
      <c r="UKA42" s="1668"/>
      <c r="UKB42" s="1668"/>
      <c r="UKC42" s="1668"/>
      <c r="UKD42" s="1668"/>
      <c r="UKE42" s="1668"/>
      <c r="UKF42" s="1668"/>
      <c r="UKG42" s="1668"/>
      <c r="UKH42" s="1668"/>
      <c r="UKI42" s="1668"/>
      <c r="UKJ42" s="1668"/>
      <c r="UKK42" s="1668"/>
      <c r="UKL42" s="1668"/>
      <c r="UKM42" s="1668"/>
      <c r="UKN42" s="1668"/>
      <c r="UKO42" s="1668"/>
      <c r="UKP42" s="1668"/>
      <c r="UKQ42" s="1668"/>
      <c r="UKR42" s="1668"/>
      <c r="UKS42" s="1668"/>
      <c r="UKT42" s="1668"/>
      <c r="UKU42" s="1668"/>
      <c r="UKV42" s="1668"/>
      <c r="UKW42" s="1668"/>
      <c r="UKX42" s="1668"/>
      <c r="UKY42" s="1668"/>
      <c r="UKZ42" s="1668"/>
      <c r="ULA42" s="1668"/>
      <c r="ULB42" s="1668"/>
      <c r="ULC42" s="1668"/>
      <c r="ULD42" s="1668"/>
      <c r="ULE42" s="1668"/>
      <c r="ULF42" s="1668"/>
      <c r="ULG42" s="1668"/>
      <c r="ULH42" s="1668"/>
      <c r="ULI42" s="1668"/>
      <c r="ULJ42" s="1668"/>
      <c r="ULK42" s="1668"/>
      <c r="ULL42" s="1668"/>
      <c r="ULM42" s="1668"/>
      <c r="ULN42" s="1668"/>
      <c r="ULO42" s="1668"/>
      <c r="ULP42" s="1668"/>
      <c r="ULQ42" s="1668"/>
      <c r="ULR42" s="1668"/>
      <c r="ULS42" s="1668"/>
      <c r="ULT42" s="1668"/>
      <c r="ULU42" s="1668"/>
      <c r="ULV42" s="1668"/>
      <c r="ULW42" s="1668"/>
      <c r="ULX42" s="1668"/>
      <c r="ULY42" s="1668"/>
      <c r="ULZ42" s="1668"/>
      <c r="UMA42" s="1668"/>
      <c r="UMB42" s="1668"/>
      <c r="UMC42" s="1668"/>
      <c r="UMD42" s="1668"/>
      <c r="UME42" s="1668"/>
      <c r="UMF42" s="1668"/>
      <c r="UMG42" s="1668"/>
      <c r="UMH42" s="1668"/>
      <c r="UMI42" s="1668"/>
      <c r="UMJ42" s="1668"/>
      <c r="UMK42" s="1668"/>
      <c r="UML42" s="1668"/>
      <c r="UMM42" s="1668"/>
      <c r="UMN42" s="1668"/>
      <c r="UMO42" s="1668"/>
      <c r="UMP42" s="1668"/>
      <c r="UMQ42" s="1668"/>
      <c r="UMR42" s="1668"/>
      <c r="UMS42" s="1668"/>
      <c r="UMT42" s="1668"/>
      <c r="UMU42" s="1668"/>
      <c r="UMV42" s="1668"/>
      <c r="UMW42" s="1668"/>
      <c r="UMX42" s="1668"/>
      <c r="UMY42" s="1668"/>
      <c r="UMZ42" s="1668"/>
      <c r="UNA42" s="1668"/>
      <c r="UNB42" s="1668"/>
      <c r="UNC42" s="1668"/>
      <c r="UND42" s="1668"/>
      <c r="UNE42" s="1668"/>
      <c r="UNF42" s="1668"/>
      <c r="UNG42" s="1668"/>
      <c r="UNH42" s="1668"/>
      <c r="UNI42" s="1668"/>
      <c r="UNJ42" s="1668"/>
      <c r="UNK42" s="1668"/>
      <c r="UNL42" s="1668"/>
      <c r="UNM42" s="1668"/>
      <c r="UNN42" s="1668"/>
      <c r="UNO42" s="1668"/>
      <c r="UNP42" s="1668"/>
      <c r="UNQ42" s="1668"/>
      <c r="UNR42" s="1668"/>
      <c r="UNS42" s="1668"/>
      <c r="UNT42" s="1668"/>
      <c r="UNU42" s="1668"/>
      <c r="UNV42" s="1668"/>
      <c r="UNW42" s="1668"/>
      <c r="UNX42" s="1668"/>
      <c r="UNY42" s="1668"/>
      <c r="UNZ42" s="1668"/>
      <c r="UOA42" s="1668"/>
      <c r="UOB42" s="1668"/>
      <c r="UOC42" s="1668"/>
      <c r="UOD42" s="1668"/>
      <c r="UOE42" s="1668"/>
      <c r="UOF42" s="1668"/>
      <c r="UOG42" s="1668"/>
      <c r="UOH42" s="1668"/>
      <c r="UOI42" s="1668"/>
      <c r="UOJ42" s="1668"/>
      <c r="UOK42" s="1668"/>
      <c r="UOL42" s="1668"/>
      <c r="UOM42" s="1668"/>
      <c r="UON42" s="1668"/>
      <c r="UOO42" s="1668"/>
      <c r="UOP42" s="1668"/>
      <c r="UOQ42" s="1668"/>
      <c r="UOR42" s="1668"/>
      <c r="UOS42" s="1668"/>
      <c r="UOT42" s="1668"/>
      <c r="UOU42" s="1668"/>
      <c r="UOV42" s="1668"/>
      <c r="UOW42" s="1668"/>
      <c r="UOX42" s="1668"/>
      <c r="UOY42" s="1668"/>
      <c r="UOZ42" s="1668"/>
      <c r="UPA42" s="1668"/>
      <c r="UPB42" s="1668"/>
      <c r="UPC42" s="1668"/>
      <c r="UPD42" s="1668"/>
      <c r="UPE42" s="1668"/>
      <c r="UPF42" s="1668"/>
      <c r="UPG42" s="1668"/>
      <c r="UPH42" s="1668"/>
      <c r="UPI42" s="1668"/>
      <c r="UPJ42" s="1668"/>
      <c r="UPK42" s="1668"/>
      <c r="UPL42" s="1668"/>
      <c r="UPM42" s="1668"/>
      <c r="UPN42" s="1668"/>
      <c r="UPO42" s="1668"/>
      <c r="UPP42" s="1668"/>
      <c r="UPQ42" s="1668"/>
      <c r="UPR42" s="1668"/>
      <c r="UPS42" s="1668"/>
      <c r="UPT42" s="1668"/>
      <c r="UPU42" s="1668"/>
      <c r="UPV42" s="1668"/>
      <c r="UPW42" s="1668"/>
      <c r="UPX42" s="1668"/>
      <c r="UPY42" s="1668"/>
      <c r="UPZ42" s="1668"/>
      <c r="UQA42" s="1668"/>
      <c r="UQB42" s="1668"/>
      <c r="UQC42" s="1668"/>
      <c r="UQD42" s="1668"/>
      <c r="UQE42" s="1668"/>
      <c r="UQF42" s="1668"/>
      <c r="UQG42" s="1668"/>
      <c r="UQH42" s="1668"/>
      <c r="UQI42" s="1668"/>
      <c r="UQJ42" s="1668"/>
      <c r="UQK42" s="1668"/>
      <c r="UQL42" s="1668"/>
      <c r="UQM42" s="1668"/>
      <c r="UQN42" s="1668"/>
      <c r="UQO42" s="1668"/>
      <c r="UQP42" s="1668"/>
      <c r="UQQ42" s="1668"/>
      <c r="UQR42" s="1668"/>
      <c r="UQS42" s="1668"/>
      <c r="UQT42" s="1668"/>
      <c r="UQU42" s="1668"/>
      <c r="UQV42" s="1668"/>
      <c r="UQW42" s="1668"/>
      <c r="UQX42" s="1668"/>
      <c r="UQY42" s="1668"/>
      <c r="UQZ42" s="1668"/>
      <c r="URA42" s="1668"/>
      <c r="URB42" s="1668"/>
      <c r="URC42" s="1668"/>
      <c r="URD42" s="1668"/>
      <c r="URE42" s="1668"/>
      <c r="URF42" s="1668"/>
      <c r="URG42" s="1668"/>
      <c r="URH42" s="1668"/>
      <c r="URI42" s="1668"/>
      <c r="URJ42" s="1668"/>
      <c r="URK42" s="1668"/>
      <c r="URL42" s="1668"/>
      <c r="URM42" s="1668"/>
      <c r="URN42" s="1668"/>
      <c r="URO42" s="1668"/>
      <c r="URP42" s="1668"/>
      <c r="URQ42" s="1668"/>
      <c r="URR42" s="1668"/>
      <c r="URS42" s="1668"/>
      <c r="URT42" s="1668"/>
      <c r="URU42" s="1668"/>
      <c r="URV42" s="1668"/>
      <c r="URW42" s="1668"/>
      <c r="URX42" s="1668"/>
      <c r="URY42" s="1668"/>
      <c r="URZ42" s="1668"/>
      <c r="USA42" s="1668"/>
      <c r="USB42" s="1668"/>
      <c r="USC42" s="1668"/>
      <c r="USD42" s="1668"/>
      <c r="USE42" s="1668"/>
      <c r="USF42" s="1668"/>
      <c r="USG42" s="1668"/>
      <c r="USH42" s="1668"/>
      <c r="USI42" s="1668"/>
      <c r="USJ42" s="1668"/>
      <c r="USK42" s="1668"/>
      <c r="USL42" s="1668"/>
      <c r="USM42" s="1668"/>
      <c r="USN42" s="1668"/>
      <c r="USO42" s="1668"/>
      <c r="USP42" s="1668"/>
      <c r="USQ42" s="1668"/>
      <c r="USR42" s="1668"/>
      <c r="USS42" s="1668"/>
      <c r="UST42" s="1668"/>
      <c r="USU42" s="1668"/>
      <c r="USV42" s="1668"/>
      <c r="USW42" s="1668"/>
      <c r="USX42" s="1668"/>
      <c r="USY42" s="1668"/>
      <c r="USZ42" s="1668"/>
      <c r="UTA42" s="1668"/>
      <c r="UTB42" s="1668"/>
      <c r="UTC42" s="1668"/>
      <c r="UTD42" s="1668"/>
      <c r="UTE42" s="1668"/>
      <c r="UTF42" s="1668"/>
      <c r="UTG42" s="1668"/>
      <c r="UTH42" s="1668"/>
      <c r="UTI42" s="1668"/>
      <c r="UTJ42" s="1668"/>
      <c r="UTK42" s="1668"/>
      <c r="UTL42" s="1668"/>
      <c r="UTM42" s="1668"/>
      <c r="UTN42" s="1668"/>
      <c r="UTO42" s="1668"/>
      <c r="UTP42" s="1668"/>
      <c r="UTQ42" s="1668"/>
      <c r="UTR42" s="1668"/>
      <c r="UTS42" s="1668"/>
      <c r="UTT42" s="1668"/>
      <c r="UTU42" s="1668"/>
      <c r="UTV42" s="1668"/>
      <c r="UTW42" s="1668"/>
      <c r="UTX42" s="1668"/>
      <c r="UTY42" s="1668"/>
      <c r="UTZ42" s="1668"/>
      <c r="UUA42" s="1668"/>
      <c r="UUB42" s="1668"/>
      <c r="UUC42" s="1668"/>
      <c r="UUD42" s="1668"/>
      <c r="UUE42" s="1668"/>
      <c r="UUF42" s="1668"/>
      <c r="UUG42" s="1668"/>
      <c r="UUH42" s="1668"/>
      <c r="UUI42" s="1668"/>
      <c r="UUJ42" s="1668"/>
      <c r="UUK42" s="1668"/>
      <c r="UUL42" s="1668"/>
      <c r="UUM42" s="1668"/>
      <c r="UUN42" s="1668"/>
      <c r="UUO42" s="1668"/>
      <c r="UUP42" s="1668"/>
      <c r="UUQ42" s="1668"/>
      <c r="UUR42" s="1668"/>
      <c r="UUS42" s="1668"/>
      <c r="UUT42" s="1668"/>
      <c r="UUU42" s="1668"/>
      <c r="UUV42" s="1668"/>
      <c r="UUW42" s="1668"/>
      <c r="UUX42" s="1668"/>
      <c r="UUY42" s="1668"/>
      <c r="UUZ42" s="1668"/>
      <c r="UVA42" s="1668"/>
      <c r="UVB42" s="1668"/>
      <c r="UVC42" s="1668"/>
      <c r="UVD42" s="1668"/>
      <c r="UVE42" s="1668"/>
      <c r="UVF42" s="1668"/>
      <c r="UVG42" s="1668"/>
      <c r="UVH42" s="1668"/>
      <c r="UVI42" s="1668"/>
      <c r="UVJ42" s="1668"/>
      <c r="UVK42" s="1668"/>
      <c r="UVL42" s="1668"/>
      <c r="UVM42" s="1668"/>
      <c r="UVN42" s="1668"/>
      <c r="UVO42" s="1668"/>
      <c r="UVP42" s="1668"/>
      <c r="UVQ42" s="1668"/>
      <c r="UVR42" s="1668"/>
      <c r="UVS42" s="1668"/>
      <c r="UVT42" s="1668"/>
      <c r="UVU42" s="1668"/>
      <c r="UVV42" s="1668"/>
      <c r="UVW42" s="1668"/>
      <c r="UVX42" s="1668"/>
      <c r="UVY42" s="1668"/>
      <c r="UVZ42" s="1668"/>
      <c r="UWA42" s="1668"/>
      <c r="UWB42" s="1668"/>
      <c r="UWC42" s="1668"/>
      <c r="UWD42" s="1668"/>
      <c r="UWE42" s="1668"/>
      <c r="UWF42" s="1668"/>
      <c r="UWG42" s="1668"/>
      <c r="UWH42" s="1668"/>
      <c r="UWI42" s="1668"/>
      <c r="UWJ42" s="1668"/>
      <c r="UWK42" s="1668"/>
      <c r="UWL42" s="1668"/>
      <c r="UWM42" s="1668"/>
      <c r="UWN42" s="1668"/>
      <c r="UWO42" s="1668"/>
      <c r="UWP42" s="1668"/>
      <c r="UWQ42" s="1668"/>
      <c r="UWR42" s="1668"/>
      <c r="UWS42" s="1668"/>
      <c r="UWT42" s="1668"/>
      <c r="UWU42" s="1668"/>
      <c r="UWV42" s="1668"/>
      <c r="UWW42" s="1668"/>
      <c r="UWX42" s="1668"/>
      <c r="UWY42" s="1668"/>
      <c r="UWZ42" s="1668"/>
      <c r="UXA42" s="1668"/>
      <c r="UXB42" s="1668"/>
      <c r="UXC42" s="1668"/>
      <c r="UXD42" s="1668"/>
      <c r="UXE42" s="1668"/>
      <c r="UXF42" s="1668"/>
      <c r="UXG42" s="1668"/>
      <c r="UXH42" s="1668"/>
      <c r="UXI42" s="1668"/>
      <c r="UXJ42" s="1668"/>
      <c r="UXK42" s="1668"/>
      <c r="UXL42" s="1668"/>
      <c r="UXM42" s="1668"/>
      <c r="UXN42" s="1668"/>
      <c r="UXO42" s="1668"/>
      <c r="UXP42" s="1668"/>
      <c r="UXQ42" s="1668"/>
      <c r="UXR42" s="1668"/>
      <c r="UXS42" s="1668"/>
      <c r="UXT42" s="1668"/>
      <c r="UXU42" s="1668"/>
      <c r="UXV42" s="1668"/>
      <c r="UXW42" s="1668"/>
      <c r="UXX42" s="1668"/>
      <c r="UXY42" s="1668"/>
      <c r="UXZ42" s="1668"/>
      <c r="UYA42" s="1668"/>
      <c r="UYB42" s="1668"/>
      <c r="UYC42" s="1668"/>
      <c r="UYD42" s="1668"/>
      <c r="UYE42" s="1668"/>
      <c r="UYF42" s="1668"/>
      <c r="UYG42" s="1668"/>
      <c r="UYH42" s="1668"/>
      <c r="UYI42" s="1668"/>
      <c r="UYJ42" s="1668"/>
      <c r="UYK42" s="1668"/>
      <c r="UYL42" s="1668"/>
      <c r="UYM42" s="1668"/>
      <c r="UYN42" s="1668"/>
      <c r="UYO42" s="1668"/>
      <c r="UYP42" s="1668"/>
      <c r="UYQ42" s="1668"/>
      <c r="UYR42" s="1668"/>
      <c r="UYS42" s="1668"/>
      <c r="UYT42" s="1668"/>
      <c r="UYU42" s="1668"/>
      <c r="UYV42" s="1668"/>
      <c r="UYW42" s="1668"/>
      <c r="UYX42" s="1668"/>
      <c r="UYY42" s="1668"/>
      <c r="UYZ42" s="1668"/>
      <c r="UZA42" s="1668"/>
      <c r="UZB42" s="1668"/>
      <c r="UZC42" s="1668"/>
      <c r="UZD42" s="1668"/>
      <c r="UZE42" s="1668"/>
      <c r="UZF42" s="1668"/>
      <c r="UZG42" s="1668"/>
      <c r="UZH42" s="1668"/>
      <c r="UZI42" s="1668"/>
      <c r="UZJ42" s="1668"/>
      <c r="UZK42" s="1668"/>
      <c r="UZL42" s="1668"/>
      <c r="UZM42" s="1668"/>
      <c r="UZN42" s="1668"/>
      <c r="UZO42" s="1668"/>
      <c r="UZP42" s="1668"/>
      <c r="UZQ42" s="1668"/>
      <c r="UZR42" s="1668"/>
      <c r="UZS42" s="1668"/>
      <c r="UZT42" s="1668"/>
      <c r="UZU42" s="1668"/>
      <c r="UZV42" s="1668"/>
      <c r="UZW42" s="1668"/>
      <c r="UZX42" s="1668"/>
      <c r="UZY42" s="1668"/>
      <c r="UZZ42" s="1668"/>
      <c r="VAA42" s="1668"/>
      <c r="VAB42" s="1668"/>
      <c r="VAC42" s="1668"/>
      <c r="VAD42" s="1668"/>
      <c r="VAE42" s="1668"/>
      <c r="VAF42" s="1668"/>
      <c r="VAG42" s="1668"/>
      <c r="VAH42" s="1668"/>
      <c r="VAI42" s="1668"/>
      <c r="VAJ42" s="1668"/>
      <c r="VAK42" s="1668"/>
      <c r="VAL42" s="1668"/>
      <c r="VAM42" s="1668"/>
      <c r="VAN42" s="1668"/>
      <c r="VAO42" s="1668"/>
      <c r="VAP42" s="1668"/>
      <c r="VAQ42" s="1668"/>
      <c r="VAR42" s="1668"/>
      <c r="VAS42" s="1668"/>
      <c r="VAT42" s="1668"/>
      <c r="VAU42" s="1668"/>
      <c r="VAV42" s="1668"/>
      <c r="VAW42" s="1668"/>
      <c r="VAX42" s="1668"/>
      <c r="VAY42" s="1668"/>
      <c r="VAZ42" s="1668"/>
      <c r="VBA42" s="1668"/>
      <c r="VBB42" s="1668"/>
      <c r="VBC42" s="1668"/>
      <c r="VBD42" s="1668"/>
      <c r="VBE42" s="1668"/>
      <c r="VBF42" s="1668"/>
      <c r="VBG42" s="1668"/>
      <c r="VBH42" s="1668"/>
      <c r="VBI42" s="1668"/>
      <c r="VBJ42" s="1668"/>
      <c r="VBK42" s="1668"/>
      <c r="VBL42" s="1668"/>
      <c r="VBM42" s="1668"/>
      <c r="VBN42" s="1668"/>
      <c r="VBO42" s="1668"/>
      <c r="VBP42" s="1668"/>
      <c r="VBQ42" s="1668"/>
      <c r="VBR42" s="1668"/>
      <c r="VBS42" s="1668"/>
      <c r="VBT42" s="1668"/>
      <c r="VBU42" s="1668"/>
      <c r="VBV42" s="1668"/>
      <c r="VBW42" s="1668"/>
      <c r="VBX42" s="1668"/>
      <c r="VBY42" s="1668"/>
      <c r="VBZ42" s="1668"/>
      <c r="VCA42" s="1668"/>
      <c r="VCB42" s="1668"/>
      <c r="VCC42" s="1668"/>
      <c r="VCD42" s="1668"/>
      <c r="VCE42" s="1668"/>
      <c r="VCF42" s="1668"/>
      <c r="VCG42" s="1668"/>
      <c r="VCH42" s="1668"/>
      <c r="VCI42" s="1668"/>
      <c r="VCJ42" s="1668"/>
      <c r="VCK42" s="1668"/>
      <c r="VCL42" s="1668"/>
      <c r="VCM42" s="1668"/>
      <c r="VCN42" s="1668"/>
      <c r="VCO42" s="1668"/>
      <c r="VCP42" s="1668"/>
      <c r="VCQ42" s="1668"/>
      <c r="VCR42" s="1668"/>
      <c r="VCS42" s="1668"/>
      <c r="VCT42" s="1668"/>
      <c r="VCU42" s="1668"/>
      <c r="VCV42" s="1668"/>
      <c r="VCW42" s="1668"/>
      <c r="VCX42" s="1668"/>
      <c r="VCY42" s="1668"/>
      <c r="VCZ42" s="1668"/>
      <c r="VDA42" s="1668"/>
      <c r="VDB42" s="1668"/>
      <c r="VDC42" s="1668"/>
      <c r="VDD42" s="1668"/>
      <c r="VDE42" s="1668"/>
      <c r="VDF42" s="1668"/>
      <c r="VDG42" s="1668"/>
      <c r="VDH42" s="1668"/>
      <c r="VDI42" s="1668"/>
      <c r="VDJ42" s="1668"/>
      <c r="VDK42" s="1668"/>
      <c r="VDL42" s="1668"/>
      <c r="VDM42" s="1668"/>
      <c r="VDN42" s="1668"/>
      <c r="VDO42" s="1668"/>
      <c r="VDP42" s="1668"/>
      <c r="VDQ42" s="1668"/>
      <c r="VDR42" s="1668"/>
      <c r="VDS42" s="1668"/>
      <c r="VDT42" s="1668"/>
      <c r="VDU42" s="1668"/>
      <c r="VDV42" s="1668"/>
      <c r="VDW42" s="1668"/>
      <c r="VDX42" s="1668"/>
      <c r="VDY42" s="1668"/>
      <c r="VDZ42" s="1668"/>
      <c r="VEA42" s="1668"/>
      <c r="VEB42" s="1668"/>
      <c r="VEC42" s="1668"/>
      <c r="VED42" s="1668"/>
      <c r="VEE42" s="1668"/>
      <c r="VEF42" s="1668"/>
      <c r="VEG42" s="1668"/>
      <c r="VEH42" s="1668"/>
      <c r="VEI42" s="1668"/>
      <c r="VEJ42" s="1668"/>
      <c r="VEK42" s="1668"/>
      <c r="VEL42" s="1668"/>
      <c r="VEM42" s="1668"/>
      <c r="VEN42" s="1668"/>
      <c r="VEO42" s="1668"/>
      <c r="VEP42" s="1668"/>
      <c r="VEQ42" s="1668"/>
      <c r="VER42" s="1668"/>
      <c r="VES42" s="1668"/>
      <c r="VET42" s="1668"/>
      <c r="VEU42" s="1668"/>
      <c r="VEV42" s="1668"/>
      <c r="VEW42" s="1668"/>
      <c r="VEX42" s="1668"/>
      <c r="VEY42" s="1668"/>
      <c r="VEZ42" s="1668"/>
      <c r="VFA42" s="1668"/>
      <c r="VFB42" s="1668"/>
      <c r="VFC42" s="1668"/>
      <c r="VFD42" s="1668"/>
      <c r="VFE42" s="1668"/>
      <c r="VFF42" s="1668"/>
      <c r="VFG42" s="1668"/>
      <c r="VFH42" s="1668"/>
      <c r="VFI42" s="1668"/>
      <c r="VFJ42" s="1668"/>
      <c r="VFK42" s="1668"/>
      <c r="VFL42" s="1668"/>
      <c r="VFM42" s="1668"/>
      <c r="VFN42" s="1668"/>
      <c r="VFO42" s="1668"/>
      <c r="VFP42" s="1668"/>
      <c r="VFQ42" s="1668"/>
      <c r="VFR42" s="1668"/>
      <c r="VFS42" s="1668"/>
      <c r="VFT42" s="1668"/>
      <c r="VFU42" s="1668"/>
      <c r="VFV42" s="1668"/>
      <c r="VFW42" s="1668"/>
      <c r="VFX42" s="1668"/>
      <c r="VFY42" s="1668"/>
      <c r="VFZ42" s="1668"/>
      <c r="VGA42" s="1668"/>
      <c r="VGB42" s="1668"/>
      <c r="VGC42" s="1668"/>
      <c r="VGD42" s="1668"/>
      <c r="VGE42" s="1668"/>
      <c r="VGF42" s="1668"/>
      <c r="VGG42" s="1668"/>
      <c r="VGH42" s="1668"/>
      <c r="VGI42" s="1668"/>
      <c r="VGJ42" s="1668"/>
      <c r="VGK42" s="1668"/>
      <c r="VGL42" s="1668"/>
      <c r="VGM42" s="1668"/>
      <c r="VGN42" s="1668"/>
      <c r="VGO42" s="1668"/>
      <c r="VGP42" s="1668"/>
      <c r="VGQ42" s="1668"/>
      <c r="VGR42" s="1668"/>
      <c r="VGS42" s="1668"/>
      <c r="VGT42" s="1668"/>
      <c r="VGU42" s="1668"/>
      <c r="VGV42" s="1668"/>
      <c r="VGW42" s="1668"/>
      <c r="VGX42" s="1668"/>
      <c r="VGY42" s="1668"/>
      <c r="VGZ42" s="1668"/>
      <c r="VHA42" s="1668"/>
      <c r="VHB42" s="1668"/>
      <c r="VHC42" s="1668"/>
      <c r="VHD42" s="1668"/>
      <c r="VHE42" s="1668"/>
      <c r="VHF42" s="1668"/>
      <c r="VHG42" s="1668"/>
      <c r="VHH42" s="1668"/>
      <c r="VHI42" s="1668"/>
      <c r="VHJ42" s="1668"/>
      <c r="VHK42" s="1668"/>
      <c r="VHL42" s="1668"/>
      <c r="VHM42" s="1668"/>
      <c r="VHN42" s="1668"/>
      <c r="VHO42" s="1668"/>
      <c r="VHP42" s="1668"/>
      <c r="VHQ42" s="1668"/>
      <c r="VHR42" s="1668"/>
      <c r="VHS42" s="1668"/>
      <c r="VHT42" s="1668"/>
      <c r="VHU42" s="1668"/>
      <c r="VHV42" s="1668"/>
      <c r="VHW42" s="1668"/>
      <c r="VHX42" s="1668"/>
      <c r="VHY42" s="1668"/>
      <c r="VHZ42" s="1668"/>
      <c r="VIA42" s="1668"/>
      <c r="VIB42" s="1668"/>
      <c r="VIC42" s="1668"/>
      <c r="VID42" s="1668"/>
      <c r="VIE42" s="1668"/>
      <c r="VIF42" s="1668"/>
      <c r="VIG42" s="1668"/>
      <c r="VIH42" s="1668"/>
      <c r="VII42" s="1668"/>
      <c r="VIJ42" s="1668"/>
      <c r="VIK42" s="1668"/>
      <c r="VIL42" s="1668"/>
      <c r="VIM42" s="1668"/>
      <c r="VIN42" s="1668"/>
      <c r="VIO42" s="1668"/>
      <c r="VIP42" s="1668"/>
      <c r="VIQ42" s="1668"/>
      <c r="VIR42" s="1668"/>
      <c r="VIS42" s="1668"/>
      <c r="VIT42" s="1668"/>
      <c r="VIU42" s="1668"/>
      <c r="VIV42" s="1668"/>
      <c r="VIW42" s="1668"/>
      <c r="VIX42" s="1668"/>
      <c r="VIY42" s="1668"/>
      <c r="VIZ42" s="1668"/>
      <c r="VJA42" s="1668"/>
      <c r="VJB42" s="1668"/>
      <c r="VJC42" s="1668"/>
      <c r="VJD42" s="1668"/>
      <c r="VJE42" s="1668"/>
      <c r="VJF42" s="1668"/>
      <c r="VJG42" s="1668"/>
      <c r="VJH42" s="1668"/>
      <c r="VJI42" s="1668"/>
      <c r="VJJ42" s="1668"/>
      <c r="VJK42" s="1668"/>
      <c r="VJL42" s="1668"/>
      <c r="VJM42" s="1668"/>
      <c r="VJN42" s="1668"/>
      <c r="VJO42" s="1668"/>
      <c r="VJP42" s="1668"/>
      <c r="VJQ42" s="1668"/>
      <c r="VJR42" s="1668"/>
      <c r="VJS42" s="1668"/>
      <c r="VJT42" s="1668"/>
      <c r="VJU42" s="1668"/>
      <c r="VJV42" s="1668"/>
      <c r="VJW42" s="1668"/>
      <c r="VJX42" s="1668"/>
      <c r="VJY42" s="1668"/>
      <c r="VJZ42" s="1668"/>
      <c r="VKA42" s="1668"/>
      <c r="VKB42" s="1668"/>
      <c r="VKC42" s="1668"/>
      <c r="VKD42" s="1668"/>
      <c r="VKE42" s="1668"/>
      <c r="VKF42" s="1668"/>
      <c r="VKG42" s="1668"/>
      <c r="VKH42" s="1668"/>
      <c r="VKI42" s="1668"/>
      <c r="VKJ42" s="1668"/>
      <c r="VKK42" s="1668"/>
      <c r="VKL42" s="1668"/>
      <c r="VKM42" s="1668"/>
      <c r="VKN42" s="1668"/>
      <c r="VKO42" s="1668"/>
      <c r="VKP42" s="1668"/>
      <c r="VKQ42" s="1668"/>
      <c r="VKR42" s="1668"/>
      <c r="VKS42" s="1668"/>
      <c r="VKT42" s="1668"/>
      <c r="VKU42" s="1668"/>
      <c r="VKV42" s="1668"/>
      <c r="VKW42" s="1668"/>
      <c r="VKX42" s="1668"/>
      <c r="VKY42" s="1668"/>
      <c r="VKZ42" s="1668"/>
      <c r="VLA42" s="1668"/>
      <c r="VLB42" s="1668"/>
      <c r="VLC42" s="1668"/>
      <c r="VLD42" s="1668"/>
      <c r="VLE42" s="1668"/>
      <c r="VLF42" s="1668"/>
      <c r="VLG42" s="1668"/>
      <c r="VLH42" s="1668"/>
      <c r="VLI42" s="1668"/>
      <c r="VLJ42" s="1668"/>
      <c r="VLK42" s="1668"/>
      <c r="VLL42" s="1668"/>
      <c r="VLM42" s="1668"/>
      <c r="VLN42" s="1668"/>
      <c r="VLO42" s="1668"/>
      <c r="VLP42" s="1668"/>
      <c r="VLQ42" s="1668"/>
      <c r="VLR42" s="1668"/>
      <c r="VLS42" s="1668"/>
      <c r="VLT42" s="1668"/>
      <c r="VLU42" s="1668"/>
      <c r="VLV42" s="1668"/>
      <c r="VLW42" s="1668"/>
      <c r="VLX42" s="1668"/>
      <c r="VLY42" s="1668"/>
      <c r="VLZ42" s="1668"/>
      <c r="VMA42" s="1668"/>
      <c r="VMB42" s="1668"/>
      <c r="VMC42" s="1668"/>
      <c r="VMD42" s="1668"/>
      <c r="VME42" s="1668"/>
      <c r="VMF42" s="1668"/>
      <c r="VMG42" s="1668"/>
      <c r="VMH42" s="1668"/>
      <c r="VMI42" s="1668"/>
      <c r="VMJ42" s="1668"/>
      <c r="VMK42" s="1668"/>
      <c r="VML42" s="1668"/>
      <c r="VMM42" s="1668"/>
      <c r="VMN42" s="1668"/>
      <c r="VMO42" s="1668"/>
      <c r="VMP42" s="1668"/>
      <c r="VMQ42" s="1668"/>
      <c r="VMR42" s="1668"/>
      <c r="VMS42" s="1668"/>
      <c r="VMT42" s="1668"/>
      <c r="VMU42" s="1668"/>
      <c r="VMV42" s="1668"/>
      <c r="VMW42" s="1668"/>
      <c r="VMX42" s="1668"/>
      <c r="VMY42" s="1668"/>
      <c r="VMZ42" s="1668"/>
      <c r="VNA42" s="1668"/>
      <c r="VNB42" s="1668"/>
      <c r="VNC42" s="1668"/>
      <c r="VND42" s="1668"/>
      <c r="VNE42" s="1668"/>
      <c r="VNF42" s="1668"/>
      <c r="VNG42" s="1668"/>
      <c r="VNH42" s="1668"/>
      <c r="VNI42" s="1668"/>
      <c r="VNJ42" s="1668"/>
      <c r="VNK42" s="1668"/>
      <c r="VNL42" s="1668"/>
      <c r="VNM42" s="1668"/>
      <c r="VNN42" s="1668"/>
      <c r="VNO42" s="1668"/>
      <c r="VNP42" s="1668"/>
      <c r="VNQ42" s="1668"/>
      <c r="VNR42" s="1668"/>
      <c r="VNS42" s="1668"/>
      <c r="VNT42" s="1668"/>
      <c r="VNU42" s="1668"/>
      <c r="VNV42" s="1668"/>
      <c r="VNW42" s="1668"/>
      <c r="VNX42" s="1668"/>
      <c r="VNY42" s="1668"/>
      <c r="VNZ42" s="1668"/>
      <c r="VOA42" s="1668"/>
      <c r="VOB42" s="1668"/>
      <c r="VOC42" s="1668"/>
      <c r="VOD42" s="1668"/>
      <c r="VOE42" s="1668"/>
      <c r="VOF42" s="1668"/>
      <c r="VOG42" s="1668"/>
      <c r="VOH42" s="1668"/>
      <c r="VOI42" s="1668"/>
      <c r="VOJ42" s="1668"/>
      <c r="VOK42" s="1668"/>
      <c r="VOL42" s="1668"/>
      <c r="VOM42" s="1668"/>
      <c r="VON42" s="1668"/>
      <c r="VOO42" s="1668"/>
      <c r="VOP42" s="1668"/>
      <c r="VOQ42" s="1668"/>
      <c r="VOR42" s="1668"/>
      <c r="VOS42" s="1668"/>
      <c r="VOT42" s="1668"/>
      <c r="VOU42" s="1668"/>
      <c r="VOV42" s="1668"/>
      <c r="VOW42" s="1668"/>
      <c r="VOX42" s="1668"/>
      <c r="VOY42" s="1668"/>
      <c r="VOZ42" s="1668"/>
      <c r="VPA42" s="1668"/>
      <c r="VPB42" s="1668"/>
      <c r="VPC42" s="1668"/>
      <c r="VPD42" s="1668"/>
      <c r="VPE42" s="1668"/>
      <c r="VPF42" s="1668"/>
      <c r="VPG42" s="1668"/>
      <c r="VPH42" s="1668"/>
      <c r="VPI42" s="1668"/>
      <c r="VPJ42" s="1668"/>
      <c r="VPK42" s="1668"/>
      <c r="VPL42" s="1668"/>
      <c r="VPM42" s="1668"/>
      <c r="VPN42" s="1668"/>
      <c r="VPO42" s="1668"/>
      <c r="VPP42" s="1668"/>
      <c r="VPQ42" s="1668"/>
      <c r="VPR42" s="1668"/>
      <c r="VPS42" s="1668"/>
      <c r="VPT42" s="1668"/>
      <c r="VPU42" s="1668"/>
      <c r="VPV42" s="1668"/>
      <c r="VPW42" s="1668"/>
      <c r="VPX42" s="1668"/>
      <c r="VPY42" s="1668"/>
      <c r="VPZ42" s="1668"/>
      <c r="VQA42" s="1668"/>
      <c r="VQB42" s="1668"/>
      <c r="VQC42" s="1668"/>
      <c r="VQD42" s="1668"/>
      <c r="VQE42" s="1668"/>
      <c r="VQF42" s="1668"/>
      <c r="VQG42" s="1668"/>
      <c r="VQH42" s="1668"/>
      <c r="VQI42" s="1668"/>
      <c r="VQJ42" s="1668"/>
      <c r="VQK42" s="1668"/>
      <c r="VQL42" s="1668"/>
      <c r="VQM42" s="1668"/>
      <c r="VQN42" s="1668"/>
      <c r="VQO42" s="1668"/>
      <c r="VQP42" s="1668"/>
      <c r="VQQ42" s="1668"/>
      <c r="VQR42" s="1668"/>
      <c r="VQS42" s="1668"/>
      <c r="VQT42" s="1668"/>
      <c r="VQU42" s="1668"/>
      <c r="VQV42" s="1668"/>
      <c r="VQW42" s="1668"/>
      <c r="VQX42" s="1668"/>
      <c r="VQY42" s="1668"/>
      <c r="VQZ42" s="1668"/>
      <c r="VRA42" s="1668"/>
      <c r="VRB42" s="1668"/>
      <c r="VRC42" s="1668"/>
      <c r="VRD42" s="1668"/>
      <c r="VRE42" s="1668"/>
      <c r="VRF42" s="1668"/>
      <c r="VRG42" s="1668"/>
      <c r="VRH42" s="1668"/>
      <c r="VRI42" s="1668"/>
      <c r="VRJ42" s="1668"/>
      <c r="VRK42" s="1668"/>
      <c r="VRL42" s="1668"/>
      <c r="VRM42" s="1668"/>
      <c r="VRN42" s="1668"/>
      <c r="VRO42" s="1668"/>
      <c r="VRP42" s="1668"/>
      <c r="VRQ42" s="1668"/>
      <c r="VRR42" s="1668"/>
      <c r="VRS42" s="1668"/>
      <c r="VRT42" s="1668"/>
      <c r="VRU42" s="1668"/>
      <c r="VRV42" s="1668"/>
      <c r="VRW42" s="1668"/>
      <c r="VRX42" s="1668"/>
      <c r="VRY42" s="1668"/>
      <c r="VRZ42" s="1668"/>
      <c r="VSA42" s="1668"/>
      <c r="VSB42" s="1668"/>
      <c r="VSC42" s="1668"/>
      <c r="VSD42" s="1668"/>
      <c r="VSE42" s="1668"/>
      <c r="VSF42" s="1668"/>
      <c r="VSG42" s="1668"/>
      <c r="VSH42" s="1668"/>
      <c r="VSI42" s="1668"/>
      <c r="VSJ42" s="1668"/>
      <c r="VSK42" s="1668"/>
      <c r="VSL42" s="1668"/>
      <c r="VSM42" s="1668"/>
      <c r="VSN42" s="1668"/>
      <c r="VSO42" s="1668"/>
      <c r="VSP42" s="1668"/>
      <c r="VSQ42" s="1668"/>
      <c r="VSR42" s="1668"/>
      <c r="VSS42" s="1668"/>
      <c r="VST42" s="1668"/>
      <c r="VSU42" s="1668"/>
      <c r="VSV42" s="1668"/>
      <c r="VSW42" s="1668"/>
      <c r="VSX42" s="1668"/>
      <c r="VSY42" s="1668"/>
      <c r="VSZ42" s="1668"/>
      <c r="VTA42" s="1668"/>
      <c r="VTB42" s="1668"/>
      <c r="VTC42" s="1668"/>
      <c r="VTD42" s="1668"/>
      <c r="VTE42" s="1668"/>
      <c r="VTF42" s="1668"/>
      <c r="VTG42" s="1668"/>
      <c r="VTH42" s="1668"/>
      <c r="VTI42" s="1668"/>
      <c r="VTJ42" s="1668"/>
      <c r="VTK42" s="1668"/>
      <c r="VTL42" s="1668"/>
      <c r="VTM42" s="1668"/>
      <c r="VTN42" s="1668"/>
      <c r="VTO42" s="1668"/>
      <c r="VTP42" s="1668"/>
      <c r="VTQ42" s="1668"/>
      <c r="VTR42" s="1668"/>
      <c r="VTS42" s="1668"/>
      <c r="VTT42" s="1668"/>
      <c r="VTU42" s="1668"/>
      <c r="VTV42" s="1668"/>
      <c r="VTW42" s="1668"/>
      <c r="VTX42" s="1668"/>
      <c r="VTY42" s="1668"/>
      <c r="VTZ42" s="1668"/>
      <c r="VUA42" s="1668"/>
      <c r="VUB42" s="1668"/>
      <c r="VUC42" s="1668"/>
      <c r="VUD42" s="1668"/>
      <c r="VUE42" s="1668"/>
      <c r="VUF42" s="1668"/>
      <c r="VUG42" s="1668"/>
      <c r="VUH42" s="1668"/>
      <c r="VUI42" s="1668"/>
      <c r="VUJ42" s="1668"/>
      <c r="VUK42" s="1668"/>
      <c r="VUL42" s="1668"/>
      <c r="VUM42" s="1668"/>
      <c r="VUN42" s="1668"/>
      <c r="VUO42" s="1668"/>
      <c r="VUP42" s="1668"/>
      <c r="VUQ42" s="1668"/>
      <c r="VUR42" s="1668"/>
      <c r="VUS42" s="1668"/>
      <c r="VUT42" s="1668"/>
      <c r="VUU42" s="1668"/>
      <c r="VUV42" s="1668"/>
      <c r="VUW42" s="1668"/>
      <c r="VUX42" s="1668"/>
      <c r="VUY42" s="1668"/>
      <c r="VUZ42" s="1668"/>
      <c r="VVA42" s="1668"/>
      <c r="VVB42" s="1668"/>
      <c r="VVC42" s="1668"/>
      <c r="VVD42" s="1668"/>
      <c r="VVE42" s="1668"/>
      <c r="VVF42" s="1668"/>
      <c r="VVG42" s="1668"/>
      <c r="VVH42" s="1668"/>
      <c r="VVI42" s="1668"/>
      <c r="VVJ42" s="1668"/>
      <c r="VVK42" s="1668"/>
      <c r="VVL42" s="1668"/>
      <c r="VVM42" s="1668"/>
      <c r="VVN42" s="1668"/>
      <c r="VVO42" s="1668"/>
      <c r="VVP42" s="1668"/>
      <c r="VVQ42" s="1668"/>
      <c r="VVR42" s="1668"/>
      <c r="VVS42" s="1668"/>
      <c r="VVT42" s="1668"/>
      <c r="VVU42" s="1668"/>
      <c r="VVV42" s="1668"/>
      <c r="VVW42" s="1668"/>
      <c r="VVX42" s="1668"/>
      <c r="VVY42" s="1668"/>
      <c r="VVZ42" s="1668"/>
      <c r="VWA42" s="1668"/>
      <c r="VWB42" s="1668"/>
      <c r="VWC42" s="1668"/>
      <c r="VWD42" s="1668"/>
      <c r="VWE42" s="1668"/>
      <c r="VWF42" s="1668"/>
      <c r="VWG42" s="1668"/>
      <c r="VWH42" s="1668"/>
      <c r="VWI42" s="1668"/>
      <c r="VWJ42" s="1668"/>
      <c r="VWK42" s="1668"/>
      <c r="VWL42" s="1668"/>
      <c r="VWM42" s="1668"/>
      <c r="VWN42" s="1668"/>
      <c r="VWO42" s="1668"/>
      <c r="VWP42" s="1668"/>
      <c r="VWQ42" s="1668"/>
      <c r="VWR42" s="1668"/>
      <c r="VWS42" s="1668"/>
      <c r="VWT42" s="1668"/>
      <c r="VWU42" s="1668"/>
      <c r="VWV42" s="1668"/>
      <c r="VWW42" s="1668"/>
      <c r="VWX42" s="1668"/>
      <c r="VWY42" s="1668"/>
      <c r="VWZ42" s="1668"/>
      <c r="VXA42" s="1668"/>
      <c r="VXB42" s="1668"/>
      <c r="VXC42" s="1668"/>
      <c r="VXD42" s="1668"/>
      <c r="VXE42" s="1668"/>
      <c r="VXF42" s="1668"/>
      <c r="VXG42" s="1668"/>
      <c r="VXH42" s="1668"/>
      <c r="VXI42" s="1668"/>
      <c r="VXJ42" s="1668"/>
      <c r="VXK42" s="1668"/>
      <c r="VXL42" s="1668"/>
      <c r="VXM42" s="1668"/>
      <c r="VXN42" s="1668"/>
      <c r="VXO42" s="1668"/>
      <c r="VXP42" s="1668"/>
      <c r="VXQ42" s="1668"/>
      <c r="VXR42" s="1668"/>
      <c r="VXS42" s="1668"/>
      <c r="VXT42" s="1668"/>
      <c r="VXU42" s="1668"/>
      <c r="VXV42" s="1668"/>
      <c r="VXW42" s="1668"/>
      <c r="VXX42" s="1668"/>
      <c r="VXY42" s="1668"/>
      <c r="VXZ42" s="1668"/>
      <c r="VYA42" s="1668"/>
      <c r="VYB42" s="1668"/>
      <c r="VYC42" s="1668"/>
      <c r="VYD42" s="1668"/>
      <c r="VYE42" s="1668"/>
      <c r="VYF42" s="1668"/>
      <c r="VYG42" s="1668"/>
      <c r="VYH42" s="1668"/>
      <c r="VYI42" s="1668"/>
      <c r="VYJ42" s="1668"/>
      <c r="VYK42" s="1668"/>
      <c r="VYL42" s="1668"/>
      <c r="VYM42" s="1668"/>
      <c r="VYN42" s="1668"/>
      <c r="VYO42" s="1668"/>
      <c r="VYP42" s="1668"/>
      <c r="VYQ42" s="1668"/>
      <c r="VYR42" s="1668"/>
      <c r="VYS42" s="1668"/>
      <c r="VYT42" s="1668"/>
      <c r="VYU42" s="1668"/>
      <c r="VYV42" s="1668"/>
      <c r="VYW42" s="1668"/>
      <c r="VYX42" s="1668"/>
      <c r="VYY42" s="1668"/>
      <c r="VYZ42" s="1668"/>
      <c r="VZA42" s="1668"/>
      <c r="VZB42" s="1668"/>
      <c r="VZC42" s="1668"/>
      <c r="VZD42" s="1668"/>
      <c r="VZE42" s="1668"/>
      <c r="VZF42" s="1668"/>
      <c r="VZG42" s="1668"/>
      <c r="VZH42" s="1668"/>
      <c r="VZI42" s="1668"/>
      <c r="VZJ42" s="1668"/>
      <c r="VZK42" s="1668"/>
      <c r="VZL42" s="1668"/>
      <c r="VZM42" s="1668"/>
      <c r="VZN42" s="1668"/>
      <c r="VZO42" s="1668"/>
      <c r="VZP42" s="1668"/>
      <c r="VZQ42" s="1668"/>
      <c r="VZR42" s="1668"/>
      <c r="VZS42" s="1668"/>
      <c r="VZT42" s="1668"/>
      <c r="VZU42" s="1668"/>
      <c r="VZV42" s="1668"/>
      <c r="VZW42" s="1668"/>
      <c r="VZX42" s="1668"/>
      <c r="VZY42" s="1668"/>
      <c r="VZZ42" s="1668"/>
      <c r="WAA42" s="1668"/>
      <c r="WAB42" s="1668"/>
      <c r="WAC42" s="1668"/>
      <c r="WAD42" s="1668"/>
      <c r="WAE42" s="1668"/>
      <c r="WAF42" s="1668"/>
      <c r="WAG42" s="1668"/>
      <c r="WAH42" s="1668"/>
      <c r="WAI42" s="1668"/>
      <c r="WAJ42" s="1668"/>
      <c r="WAK42" s="1668"/>
      <c r="WAL42" s="1668"/>
      <c r="WAM42" s="1668"/>
      <c r="WAN42" s="1668"/>
      <c r="WAO42" s="1668"/>
      <c r="WAP42" s="1668"/>
      <c r="WAQ42" s="1668"/>
      <c r="WAR42" s="1668"/>
      <c r="WAS42" s="1668"/>
      <c r="WAT42" s="1668"/>
      <c r="WAU42" s="1668"/>
      <c r="WAV42" s="1668"/>
      <c r="WAW42" s="1668"/>
      <c r="WAX42" s="1668"/>
      <c r="WAY42" s="1668"/>
      <c r="WAZ42" s="1668"/>
      <c r="WBA42" s="1668"/>
      <c r="WBB42" s="1668"/>
      <c r="WBC42" s="1668"/>
      <c r="WBD42" s="1668"/>
      <c r="WBE42" s="1668"/>
      <c r="WBF42" s="1668"/>
      <c r="WBG42" s="1668"/>
      <c r="WBH42" s="1668"/>
      <c r="WBI42" s="1668"/>
      <c r="WBJ42" s="1668"/>
      <c r="WBK42" s="1668"/>
      <c r="WBL42" s="1668"/>
      <c r="WBM42" s="1668"/>
      <c r="WBN42" s="1668"/>
      <c r="WBO42" s="1668"/>
      <c r="WBP42" s="1668"/>
      <c r="WBQ42" s="1668"/>
      <c r="WBR42" s="1668"/>
      <c r="WBS42" s="1668"/>
      <c r="WBT42" s="1668"/>
      <c r="WBU42" s="1668"/>
      <c r="WBV42" s="1668"/>
      <c r="WBW42" s="1668"/>
      <c r="WBX42" s="1668"/>
      <c r="WBY42" s="1668"/>
      <c r="WBZ42" s="1668"/>
      <c r="WCA42" s="1668"/>
      <c r="WCB42" s="1668"/>
      <c r="WCC42" s="1668"/>
      <c r="WCD42" s="1668"/>
      <c r="WCE42" s="1668"/>
      <c r="WCF42" s="1668"/>
      <c r="WCG42" s="1668"/>
      <c r="WCH42" s="1668"/>
      <c r="WCI42" s="1668"/>
      <c r="WCJ42" s="1668"/>
      <c r="WCK42" s="1668"/>
      <c r="WCL42" s="1668"/>
      <c r="WCM42" s="1668"/>
      <c r="WCN42" s="1668"/>
      <c r="WCO42" s="1668"/>
      <c r="WCP42" s="1668"/>
      <c r="WCQ42" s="1668"/>
      <c r="WCR42" s="1668"/>
      <c r="WCS42" s="1668"/>
      <c r="WCT42" s="1668"/>
      <c r="WCU42" s="1668"/>
      <c r="WCV42" s="1668"/>
      <c r="WCW42" s="1668"/>
      <c r="WCX42" s="1668"/>
      <c r="WCY42" s="1668"/>
      <c r="WCZ42" s="1668"/>
      <c r="WDA42" s="1668"/>
      <c r="WDB42" s="1668"/>
      <c r="WDC42" s="1668"/>
      <c r="WDD42" s="1668"/>
      <c r="WDE42" s="1668"/>
      <c r="WDF42" s="1668"/>
      <c r="WDG42" s="1668"/>
      <c r="WDH42" s="1668"/>
      <c r="WDI42" s="1668"/>
      <c r="WDJ42" s="1668"/>
      <c r="WDK42" s="1668"/>
      <c r="WDL42" s="1668"/>
      <c r="WDM42" s="1668"/>
      <c r="WDN42" s="1668"/>
      <c r="WDO42" s="1668"/>
      <c r="WDP42" s="1668"/>
      <c r="WDQ42" s="1668"/>
      <c r="WDR42" s="1668"/>
      <c r="WDS42" s="1668"/>
      <c r="WDT42" s="1668"/>
      <c r="WDU42" s="1668"/>
      <c r="WDV42" s="1668"/>
      <c r="WDW42" s="1668"/>
      <c r="WDX42" s="1668"/>
      <c r="WDY42" s="1668"/>
      <c r="WDZ42" s="1668"/>
      <c r="WEA42" s="1668"/>
      <c r="WEB42" s="1668"/>
      <c r="WEC42" s="1668"/>
      <c r="WED42" s="1668"/>
      <c r="WEE42" s="1668"/>
      <c r="WEF42" s="1668"/>
      <c r="WEG42" s="1668"/>
      <c r="WEH42" s="1668"/>
      <c r="WEI42" s="1668"/>
      <c r="WEJ42" s="1668"/>
      <c r="WEK42" s="1668"/>
      <c r="WEL42" s="1668"/>
      <c r="WEM42" s="1668"/>
      <c r="WEN42" s="1668"/>
      <c r="WEO42" s="1668"/>
      <c r="WEP42" s="1668"/>
      <c r="WEQ42" s="1668"/>
      <c r="WER42" s="1668"/>
      <c r="WES42" s="1668"/>
      <c r="WET42" s="1668"/>
      <c r="WEU42" s="1668"/>
      <c r="WEV42" s="1668"/>
      <c r="WEW42" s="1668"/>
      <c r="WEX42" s="1668"/>
      <c r="WEY42" s="1668"/>
      <c r="WEZ42" s="1668"/>
      <c r="WFA42" s="1668"/>
      <c r="WFB42" s="1668"/>
      <c r="WFC42" s="1668"/>
      <c r="WFD42" s="1668"/>
      <c r="WFE42" s="1668"/>
      <c r="WFF42" s="1668"/>
      <c r="WFG42" s="1668"/>
      <c r="WFH42" s="1668"/>
      <c r="WFI42" s="1668"/>
      <c r="WFJ42" s="1668"/>
      <c r="WFK42" s="1668"/>
      <c r="WFL42" s="1668"/>
      <c r="WFM42" s="1668"/>
      <c r="WFN42" s="1668"/>
      <c r="WFO42" s="1668"/>
      <c r="WFP42" s="1668"/>
      <c r="WFQ42" s="1668"/>
      <c r="WFR42" s="1668"/>
      <c r="WFS42" s="1668"/>
      <c r="WFT42" s="1668"/>
      <c r="WFU42" s="1668"/>
      <c r="WFV42" s="1668"/>
      <c r="WFW42" s="1668"/>
      <c r="WFX42" s="1668"/>
      <c r="WFY42" s="1668"/>
      <c r="WFZ42" s="1668"/>
      <c r="WGA42" s="1668"/>
      <c r="WGB42" s="1668"/>
      <c r="WGC42" s="1668"/>
      <c r="WGD42" s="1668"/>
      <c r="WGE42" s="1668"/>
      <c r="WGF42" s="1668"/>
      <c r="WGG42" s="1668"/>
      <c r="WGH42" s="1668"/>
      <c r="WGI42" s="1668"/>
      <c r="WGJ42" s="1668"/>
      <c r="WGK42" s="1668"/>
      <c r="WGL42" s="1668"/>
      <c r="WGM42" s="1668"/>
      <c r="WGN42" s="1668"/>
      <c r="WGO42" s="1668"/>
      <c r="WGP42" s="1668"/>
      <c r="WGQ42" s="1668"/>
      <c r="WGR42" s="1668"/>
      <c r="WGS42" s="1668"/>
      <c r="WGT42" s="1668"/>
      <c r="WGU42" s="1668"/>
      <c r="WGV42" s="1668"/>
      <c r="WGW42" s="1668"/>
      <c r="WGX42" s="1668"/>
      <c r="WGY42" s="1668"/>
      <c r="WGZ42" s="1668"/>
      <c r="WHA42" s="1668"/>
      <c r="WHB42" s="1668"/>
      <c r="WHC42" s="1668"/>
      <c r="WHD42" s="1668"/>
      <c r="WHE42" s="1668"/>
      <c r="WHF42" s="1668"/>
      <c r="WHG42" s="1668"/>
      <c r="WHH42" s="1668"/>
      <c r="WHI42" s="1668"/>
      <c r="WHJ42" s="1668"/>
      <c r="WHK42" s="1668"/>
      <c r="WHL42" s="1668"/>
      <c r="WHM42" s="1668"/>
      <c r="WHN42" s="1668"/>
      <c r="WHO42" s="1668"/>
      <c r="WHP42" s="1668"/>
      <c r="WHQ42" s="1668"/>
      <c r="WHR42" s="1668"/>
      <c r="WHS42" s="1668"/>
      <c r="WHT42" s="1668"/>
      <c r="WHU42" s="1668"/>
      <c r="WHV42" s="1668"/>
      <c r="WHW42" s="1668"/>
      <c r="WHX42" s="1668"/>
      <c r="WHY42" s="1668"/>
      <c r="WHZ42" s="1668"/>
      <c r="WIA42" s="1668"/>
      <c r="WIB42" s="1668"/>
      <c r="WIC42" s="1668"/>
      <c r="WID42" s="1668"/>
      <c r="WIE42" s="1668"/>
      <c r="WIF42" s="1668"/>
      <c r="WIG42" s="1668"/>
      <c r="WIH42" s="1668"/>
      <c r="WII42" s="1668"/>
      <c r="WIJ42" s="1668"/>
      <c r="WIK42" s="1668"/>
      <c r="WIL42" s="1668"/>
      <c r="WIM42" s="1668"/>
      <c r="WIN42" s="1668"/>
      <c r="WIO42" s="1668"/>
      <c r="WIP42" s="1668"/>
      <c r="WIQ42" s="1668"/>
      <c r="WIR42" s="1668"/>
      <c r="WIS42" s="1668"/>
      <c r="WIT42" s="1668"/>
      <c r="WIU42" s="1668"/>
      <c r="WIV42" s="1668"/>
      <c r="WIW42" s="1668"/>
      <c r="WIX42" s="1668"/>
      <c r="WIY42" s="1668"/>
      <c r="WIZ42" s="1668"/>
      <c r="WJA42" s="1668"/>
      <c r="WJB42" s="1668"/>
      <c r="WJC42" s="1668"/>
      <c r="WJD42" s="1668"/>
      <c r="WJE42" s="1668"/>
      <c r="WJF42" s="1668"/>
      <c r="WJG42" s="1668"/>
      <c r="WJH42" s="1668"/>
      <c r="WJI42" s="1668"/>
      <c r="WJJ42" s="1668"/>
      <c r="WJK42" s="1668"/>
      <c r="WJL42" s="1668"/>
      <c r="WJM42" s="1668"/>
      <c r="WJN42" s="1668"/>
      <c r="WJO42" s="1668"/>
      <c r="WJP42" s="1668"/>
      <c r="WJQ42" s="1668"/>
      <c r="WJR42" s="1668"/>
      <c r="WJS42" s="1668"/>
      <c r="WJT42" s="1668"/>
      <c r="WJU42" s="1668"/>
      <c r="WJV42" s="1668"/>
      <c r="WJW42" s="1668"/>
      <c r="WJX42" s="1668"/>
      <c r="WJY42" s="1668"/>
      <c r="WJZ42" s="1668"/>
      <c r="WKA42" s="1668"/>
      <c r="WKB42" s="1668"/>
      <c r="WKC42" s="1668"/>
      <c r="WKD42" s="1668"/>
      <c r="WKE42" s="1668"/>
      <c r="WKF42" s="1668"/>
      <c r="WKG42" s="1668"/>
      <c r="WKH42" s="1668"/>
      <c r="WKI42" s="1668"/>
      <c r="WKJ42" s="1668"/>
      <c r="WKK42" s="1668"/>
      <c r="WKL42" s="1668"/>
      <c r="WKM42" s="1668"/>
      <c r="WKN42" s="1668"/>
      <c r="WKO42" s="1668"/>
      <c r="WKP42" s="1668"/>
      <c r="WKQ42" s="1668"/>
      <c r="WKR42" s="1668"/>
      <c r="WKS42" s="1668"/>
      <c r="WKT42" s="1668"/>
      <c r="WKU42" s="1668"/>
      <c r="WKV42" s="1668"/>
      <c r="WKW42" s="1668"/>
      <c r="WKX42" s="1668"/>
      <c r="WKY42" s="1668"/>
      <c r="WKZ42" s="1668"/>
      <c r="WLA42" s="1668"/>
      <c r="WLB42" s="1668"/>
      <c r="WLC42" s="1668"/>
      <c r="WLD42" s="1668"/>
      <c r="WLE42" s="1668"/>
      <c r="WLF42" s="1668"/>
      <c r="WLG42" s="1668"/>
      <c r="WLH42" s="1668"/>
      <c r="WLI42" s="1668"/>
      <c r="WLJ42" s="1668"/>
      <c r="WLK42" s="1668"/>
      <c r="WLL42" s="1668"/>
      <c r="WLM42" s="1668"/>
      <c r="WLN42" s="1668"/>
      <c r="WLO42" s="1668"/>
      <c r="WLP42" s="1668"/>
      <c r="WLQ42" s="1668"/>
      <c r="WLR42" s="1668"/>
      <c r="WLS42" s="1668"/>
      <c r="WLT42" s="1668"/>
      <c r="WLU42" s="1668"/>
      <c r="WLV42" s="1668"/>
      <c r="WLW42" s="1668"/>
      <c r="WLX42" s="1668"/>
      <c r="WLY42" s="1668"/>
      <c r="WLZ42" s="1668"/>
      <c r="WMA42" s="1668"/>
      <c r="WMB42" s="1668"/>
      <c r="WMC42" s="1668"/>
      <c r="WMD42" s="1668"/>
      <c r="WME42" s="1668"/>
      <c r="WMF42" s="1668"/>
      <c r="WMG42" s="1668"/>
      <c r="WMH42" s="1668"/>
      <c r="WMI42" s="1668"/>
      <c r="WMJ42" s="1668"/>
      <c r="WMK42" s="1668"/>
      <c r="WML42" s="1668"/>
      <c r="WMM42" s="1668"/>
      <c r="WMN42" s="1668"/>
      <c r="WMO42" s="1668"/>
      <c r="WMP42" s="1668"/>
      <c r="WMQ42" s="1668"/>
      <c r="WMR42" s="1668"/>
      <c r="WMS42" s="1668"/>
      <c r="WMT42" s="1668"/>
      <c r="WMU42" s="1668"/>
      <c r="WMV42" s="1668"/>
      <c r="WMW42" s="1668"/>
      <c r="WMX42" s="1668"/>
      <c r="WMY42" s="1668"/>
      <c r="WMZ42" s="1668"/>
      <c r="WNA42" s="1668"/>
      <c r="WNB42" s="1668"/>
      <c r="WNC42" s="1668"/>
      <c r="WND42" s="1668"/>
      <c r="WNE42" s="1668"/>
      <c r="WNF42" s="1668"/>
      <c r="WNG42" s="1668"/>
      <c r="WNH42" s="1668"/>
      <c r="WNI42" s="1668"/>
      <c r="WNJ42" s="1668"/>
      <c r="WNK42" s="1668"/>
      <c r="WNL42" s="1668"/>
      <c r="WNM42" s="1668"/>
      <c r="WNN42" s="1668"/>
      <c r="WNO42" s="1668"/>
      <c r="WNP42" s="1668"/>
      <c r="WNQ42" s="1668"/>
      <c r="WNR42" s="1668"/>
      <c r="WNS42" s="1668"/>
      <c r="WNT42" s="1668"/>
      <c r="WNU42" s="1668"/>
      <c r="WNV42" s="1668"/>
      <c r="WNW42" s="1668"/>
      <c r="WNX42" s="1668"/>
      <c r="WNY42" s="1668"/>
      <c r="WNZ42" s="1668"/>
      <c r="WOA42" s="1668"/>
      <c r="WOB42" s="1668"/>
      <c r="WOC42" s="1668"/>
      <c r="WOD42" s="1668"/>
      <c r="WOE42" s="1668"/>
      <c r="WOF42" s="1668"/>
      <c r="WOG42" s="1668"/>
      <c r="WOH42" s="1668"/>
      <c r="WOI42" s="1668"/>
      <c r="WOJ42" s="1668"/>
      <c r="WOK42" s="1668"/>
      <c r="WOL42" s="1668"/>
      <c r="WOM42" s="1668"/>
      <c r="WON42" s="1668"/>
      <c r="WOO42" s="1668"/>
      <c r="WOP42" s="1668"/>
      <c r="WOQ42" s="1668"/>
      <c r="WOR42" s="1668"/>
      <c r="WOS42" s="1668"/>
      <c r="WOT42" s="1668"/>
      <c r="WOU42" s="1668"/>
      <c r="WOV42" s="1668"/>
      <c r="WOW42" s="1668"/>
      <c r="WOX42" s="1668"/>
      <c r="WOY42" s="1668"/>
      <c r="WOZ42" s="1668"/>
      <c r="WPA42" s="1668"/>
      <c r="WPB42" s="1668"/>
      <c r="WPC42" s="1668"/>
      <c r="WPD42" s="1668"/>
      <c r="WPE42" s="1668"/>
      <c r="WPF42" s="1668"/>
      <c r="WPG42" s="1668"/>
      <c r="WPH42" s="1668"/>
      <c r="WPI42" s="1668"/>
      <c r="WPJ42" s="1668"/>
      <c r="WPK42" s="1668"/>
      <c r="WPL42" s="1668"/>
      <c r="WPM42" s="1668"/>
      <c r="WPN42" s="1668"/>
      <c r="WPO42" s="1668"/>
      <c r="WPP42" s="1668"/>
      <c r="WPQ42" s="1668"/>
      <c r="WPR42" s="1668"/>
      <c r="WPS42" s="1668"/>
      <c r="WPT42" s="1668"/>
      <c r="WPU42" s="1668"/>
      <c r="WPV42" s="1668"/>
      <c r="WPW42" s="1668"/>
      <c r="WPX42" s="1668"/>
      <c r="WPY42" s="1668"/>
      <c r="WPZ42" s="1668"/>
      <c r="WQA42" s="1668"/>
      <c r="WQB42" s="1668"/>
      <c r="WQC42" s="1668"/>
      <c r="WQD42" s="1668"/>
      <c r="WQE42" s="1668"/>
      <c r="WQF42" s="1668"/>
      <c r="WQG42" s="1668"/>
      <c r="WQH42" s="1668"/>
      <c r="WQI42" s="1668"/>
      <c r="WQJ42" s="1668"/>
      <c r="WQK42" s="1668"/>
      <c r="WQL42" s="1668"/>
      <c r="WQM42" s="1668"/>
      <c r="WQN42" s="1668"/>
      <c r="WQO42" s="1668"/>
      <c r="WQP42" s="1668"/>
      <c r="WQQ42" s="1668"/>
      <c r="WQR42" s="1668"/>
      <c r="WQS42" s="1668"/>
      <c r="WQT42" s="1668"/>
      <c r="WQU42" s="1668"/>
      <c r="WQV42" s="1668"/>
      <c r="WQW42" s="1668"/>
      <c r="WQX42" s="1668"/>
      <c r="WQY42" s="1668"/>
      <c r="WQZ42" s="1668"/>
      <c r="WRA42" s="1668"/>
      <c r="WRB42" s="1668"/>
      <c r="WRC42" s="1668"/>
      <c r="WRD42" s="1668"/>
      <c r="WRE42" s="1668"/>
      <c r="WRF42" s="1668"/>
      <c r="WRG42" s="1668"/>
      <c r="WRH42" s="1668"/>
      <c r="WRI42" s="1668"/>
      <c r="WRJ42" s="1668"/>
      <c r="WRK42" s="1668"/>
      <c r="WRL42" s="1668"/>
      <c r="WRM42" s="1668"/>
      <c r="WRN42" s="1668"/>
      <c r="WRO42" s="1668"/>
      <c r="WRP42" s="1668"/>
      <c r="WRQ42" s="1668"/>
      <c r="WRR42" s="1668"/>
      <c r="WRS42" s="1668"/>
      <c r="WRT42" s="1668"/>
      <c r="WRU42" s="1668"/>
      <c r="WRV42" s="1668"/>
      <c r="WRW42" s="1668"/>
      <c r="WRX42" s="1668"/>
      <c r="WRY42" s="1668"/>
      <c r="WRZ42" s="1668"/>
      <c r="WSA42" s="1668"/>
      <c r="WSB42" s="1668"/>
      <c r="WSC42" s="1668"/>
      <c r="WSD42" s="1668"/>
      <c r="WSE42" s="1668"/>
      <c r="WSF42" s="1668"/>
      <c r="WSG42" s="1668"/>
      <c r="WSH42" s="1668"/>
      <c r="WSI42" s="1668"/>
      <c r="WSJ42" s="1668"/>
      <c r="WSK42" s="1668"/>
      <c r="WSL42" s="1668"/>
      <c r="WSM42" s="1668"/>
      <c r="WSN42" s="1668"/>
      <c r="WSO42" s="1668"/>
      <c r="WSP42" s="1668"/>
      <c r="WSQ42" s="1668"/>
      <c r="WSR42" s="1668"/>
      <c r="WSS42" s="1668"/>
      <c r="WST42" s="1668"/>
      <c r="WSU42" s="1668"/>
      <c r="WSV42" s="1668"/>
      <c r="WSW42" s="1668"/>
      <c r="WSX42" s="1668"/>
      <c r="WSY42" s="1668"/>
      <c r="WSZ42" s="1668"/>
      <c r="WTA42" s="1668"/>
      <c r="WTB42" s="1668"/>
      <c r="WTC42" s="1668"/>
      <c r="WTD42" s="1668"/>
      <c r="WTE42" s="1668"/>
      <c r="WTF42" s="1668"/>
      <c r="WTG42" s="1668"/>
      <c r="WTH42" s="1668"/>
      <c r="WTI42" s="1668"/>
      <c r="WTJ42" s="1668"/>
      <c r="WTK42" s="1668"/>
      <c r="WTL42" s="1668"/>
      <c r="WTM42" s="1668"/>
      <c r="WTN42" s="1668"/>
      <c r="WTO42" s="1668"/>
      <c r="WTP42" s="1668"/>
      <c r="WTQ42" s="1668"/>
      <c r="WTR42" s="1668"/>
      <c r="WTS42" s="1668"/>
      <c r="WTT42" s="1668"/>
      <c r="WTU42" s="1668"/>
      <c r="WTV42" s="1668"/>
      <c r="WTW42" s="1668"/>
      <c r="WTX42" s="1668"/>
      <c r="WTY42" s="1668"/>
      <c r="WTZ42" s="1668"/>
      <c r="WUA42" s="1668"/>
      <c r="WUB42" s="1668"/>
      <c r="WUC42" s="1668"/>
      <c r="WUD42" s="1668"/>
      <c r="WUE42" s="1668"/>
      <c r="WUF42" s="1668"/>
      <c r="WUG42" s="1668"/>
      <c r="WUH42" s="1668"/>
      <c r="WUI42" s="1668"/>
      <c r="WUJ42" s="1668"/>
      <c r="WUK42" s="1668"/>
      <c r="WUL42" s="1668"/>
      <c r="WUM42" s="1668"/>
      <c r="WUN42" s="1668"/>
      <c r="WUO42" s="1668"/>
      <c r="WUP42" s="1668"/>
      <c r="WUQ42" s="1668"/>
      <c r="WUR42" s="1668"/>
      <c r="WUS42" s="1668"/>
      <c r="WUT42" s="1668"/>
      <c r="WUU42" s="1668"/>
      <c r="WUV42" s="1668"/>
      <c r="WUW42" s="1668"/>
      <c r="WUX42" s="1668"/>
      <c r="WUY42" s="1668"/>
      <c r="WUZ42" s="1668"/>
      <c r="WVA42" s="1668"/>
      <c r="WVB42" s="1668"/>
      <c r="WVC42" s="1668"/>
      <c r="WVD42" s="1668"/>
      <c r="WVE42" s="1668"/>
      <c r="WVF42" s="1668"/>
      <c r="WVG42" s="1668"/>
      <c r="WVH42" s="1668"/>
      <c r="WVI42" s="1668"/>
      <c r="WVJ42" s="1668"/>
      <c r="WVK42" s="1668"/>
      <c r="WVL42" s="1668"/>
      <c r="WVM42" s="1668"/>
      <c r="WVN42" s="1668"/>
      <c r="WVO42" s="1668"/>
      <c r="WVP42" s="1668"/>
      <c r="WVQ42" s="1668"/>
      <c r="WVR42" s="1668"/>
      <c r="WVS42" s="1668"/>
      <c r="WVT42" s="1668"/>
      <c r="WVU42" s="1668"/>
      <c r="WVV42" s="1668"/>
      <c r="WVW42" s="1668"/>
      <c r="WVX42" s="1668"/>
      <c r="WVY42" s="1668"/>
      <c r="WVZ42" s="1668"/>
      <c r="WWA42" s="1668"/>
      <c r="WWB42" s="1668"/>
      <c r="WWC42" s="1668"/>
      <c r="WWD42" s="1668"/>
      <c r="WWE42" s="1668"/>
      <c r="WWF42" s="1668"/>
      <c r="WWG42" s="1668"/>
      <c r="WWH42" s="1668"/>
      <c r="WWI42" s="1668"/>
      <c r="WWJ42" s="1668"/>
      <c r="WWK42" s="1668"/>
      <c r="WWL42" s="1668"/>
      <c r="WWM42" s="1668"/>
      <c r="WWN42" s="1668"/>
      <c r="WWO42" s="1668"/>
      <c r="WWP42" s="1668"/>
      <c r="WWQ42" s="1668"/>
      <c r="WWR42" s="1668"/>
      <c r="WWS42" s="1668"/>
      <c r="WWT42" s="1668"/>
      <c r="WWU42" s="1668"/>
      <c r="WWV42" s="1668"/>
      <c r="WWW42" s="1668"/>
      <c r="WWX42" s="1668"/>
      <c r="WWY42" s="1668"/>
      <c r="WWZ42" s="1668"/>
      <c r="WXA42" s="1668"/>
      <c r="WXB42" s="1668"/>
      <c r="WXC42" s="1668"/>
      <c r="WXD42" s="1668"/>
      <c r="WXE42" s="1668"/>
      <c r="WXF42" s="1668"/>
      <c r="WXG42" s="1668"/>
      <c r="WXH42" s="1668"/>
      <c r="WXI42" s="1668"/>
      <c r="WXJ42" s="1668"/>
      <c r="WXK42" s="1668"/>
      <c r="WXL42" s="1668"/>
      <c r="WXM42" s="1668"/>
      <c r="WXN42" s="1668"/>
      <c r="WXO42" s="1668"/>
      <c r="WXP42" s="1668"/>
      <c r="WXQ42" s="1668"/>
      <c r="WXR42" s="1668"/>
      <c r="WXS42" s="1668"/>
      <c r="WXT42" s="1668"/>
      <c r="WXU42" s="1668"/>
      <c r="WXV42" s="1668"/>
      <c r="WXW42" s="1668"/>
      <c r="WXX42" s="1668"/>
      <c r="WXY42" s="1668"/>
      <c r="WXZ42" s="1668"/>
      <c r="WYA42" s="1668"/>
      <c r="WYB42" s="1668"/>
      <c r="WYC42" s="1668"/>
      <c r="WYD42" s="1668"/>
      <c r="WYE42" s="1668"/>
      <c r="WYF42" s="1668"/>
      <c r="WYG42" s="1668"/>
      <c r="WYH42" s="1668"/>
      <c r="WYI42" s="1668"/>
      <c r="WYJ42" s="1668"/>
      <c r="WYK42" s="1668"/>
      <c r="WYL42" s="1668"/>
      <c r="WYM42" s="1668"/>
      <c r="WYN42" s="1668"/>
      <c r="WYO42" s="1668"/>
      <c r="WYP42" s="1668"/>
      <c r="WYQ42" s="1668"/>
      <c r="WYR42" s="1668"/>
      <c r="WYS42" s="1668"/>
      <c r="WYT42" s="1668"/>
      <c r="WYU42" s="1668"/>
      <c r="WYV42" s="1668"/>
      <c r="WYW42" s="1668"/>
      <c r="WYX42" s="1668"/>
      <c r="WYY42" s="1668"/>
      <c r="WYZ42" s="1668"/>
      <c r="WZA42" s="1668"/>
      <c r="WZB42" s="1668"/>
      <c r="WZC42" s="1668"/>
      <c r="WZD42" s="1668"/>
      <c r="WZE42" s="1668"/>
      <c r="WZF42" s="1668"/>
      <c r="WZG42" s="1668"/>
      <c r="WZH42" s="1668"/>
      <c r="WZI42" s="1668"/>
      <c r="WZJ42" s="1668"/>
      <c r="WZK42" s="1668"/>
      <c r="WZL42" s="1668"/>
      <c r="WZM42" s="1668"/>
      <c r="WZN42" s="1668"/>
      <c r="WZO42" s="1668"/>
      <c r="WZP42" s="1668"/>
      <c r="WZQ42" s="1668"/>
      <c r="WZR42" s="1668"/>
      <c r="WZS42" s="1668"/>
      <c r="WZT42" s="1668"/>
      <c r="WZU42" s="1668"/>
      <c r="WZV42" s="1668"/>
      <c r="WZW42" s="1668"/>
      <c r="WZX42" s="1668"/>
      <c r="WZY42" s="1668"/>
      <c r="WZZ42" s="1668"/>
      <c r="XAA42" s="1668"/>
      <c r="XAB42" s="1668"/>
      <c r="XAC42" s="1668"/>
      <c r="XAD42" s="1668"/>
      <c r="XAE42" s="1668"/>
      <c r="XAF42" s="1668"/>
      <c r="XAG42" s="1668"/>
      <c r="XAH42" s="1668"/>
      <c r="XAI42" s="1668"/>
      <c r="XAJ42" s="1668"/>
      <c r="XAK42" s="1668"/>
      <c r="XAL42" s="1668"/>
      <c r="XAM42" s="1668"/>
      <c r="XAN42" s="1668"/>
      <c r="XAO42" s="1668"/>
      <c r="XAP42" s="1668"/>
      <c r="XAQ42" s="1668"/>
      <c r="XAR42" s="1668"/>
      <c r="XAS42" s="1668"/>
      <c r="XAT42" s="1668"/>
      <c r="XAU42" s="1668"/>
      <c r="XAV42" s="1668"/>
      <c r="XAW42" s="1668"/>
      <c r="XAX42" s="1668"/>
      <c r="XAY42" s="1668"/>
      <c r="XAZ42" s="1668"/>
      <c r="XBA42" s="1668"/>
      <c r="XBB42" s="1668"/>
      <c r="XBC42" s="1668"/>
      <c r="XBD42" s="1668"/>
      <c r="XBE42" s="1668"/>
      <c r="XBF42" s="1668"/>
      <c r="XBG42" s="1668"/>
      <c r="XBH42" s="1668"/>
      <c r="XBI42" s="1668"/>
      <c r="XBJ42" s="1668"/>
      <c r="XBK42" s="1668"/>
      <c r="XBL42" s="1668"/>
      <c r="XBM42" s="1668"/>
      <c r="XBN42" s="1668"/>
      <c r="XBO42" s="1668"/>
      <c r="XBP42" s="1668"/>
      <c r="XBQ42" s="1668"/>
      <c r="XBR42" s="1668"/>
      <c r="XBS42" s="1668"/>
      <c r="XBT42" s="1668"/>
      <c r="XBU42" s="1668"/>
      <c r="XBV42" s="1668"/>
      <c r="XBW42" s="1668"/>
      <c r="XBX42" s="1668"/>
      <c r="XBY42" s="1668"/>
      <c r="XBZ42" s="1668"/>
      <c r="XCA42" s="1668"/>
      <c r="XCB42" s="1668"/>
      <c r="XCC42" s="1668"/>
      <c r="XCD42" s="1668"/>
      <c r="XCE42" s="1668"/>
      <c r="XCF42" s="1668"/>
      <c r="XCG42" s="1668"/>
      <c r="XCH42" s="1668"/>
      <c r="XCI42" s="1668"/>
      <c r="XCJ42" s="1668"/>
      <c r="XCK42" s="1668"/>
      <c r="XCL42" s="1668"/>
      <c r="XCM42" s="1668"/>
      <c r="XCN42" s="1668"/>
      <c r="XCO42" s="1668"/>
      <c r="XCP42" s="1668"/>
      <c r="XCQ42" s="1668"/>
      <c r="XCR42" s="1668"/>
      <c r="XCS42" s="1668"/>
      <c r="XCT42" s="1668"/>
      <c r="XCU42" s="1668"/>
      <c r="XCV42" s="1668"/>
      <c r="XCW42" s="1668"/>
      <c r="XCX42" s="1668"/>
      <c r="XCY42" s="1668"/>
      <c r="XCZ42" s="1668"/>
      <c r="XDA42" s="1668"/>
      <c r="XDB42" s="1668"/>
      <c r="XDC42" s="1668"/>
      <c r="XDD42" s="1668"/>
      <c r="XDE42" s="1668"/>
      <c r="XDF42" s="1668"/>
      <c r="XDG42" s="1668"/>
      <c r="XDH42" s="1668"/>
      <c r="XDI42" s="1668"/>
      <c r="XDJ42" s="1668"/>
      <c r="XDK42" s="1668"/>
      <c r="XDL42" s="1668"/>
      <c r="XDM42" s="1668"/>
      <c r="XDN42" s="1668"/>
      <c r="XDO42" s="1668"/>
      <c r="XDP42" s="1668"/>
      <c r="XDQ42" s="1668"/>
      <c r="XDR42" s="1668"/>
      <c r="XDS42" s="1668"/>
      <c r="XDT42" s="1668"/>
      <c r="XDU42" s="1668"/>
      <c r="XDV42" s="1668"/>
      <c r="XDW42" s="1668"/>
      <c r="XDX42" s="1668"/>
      <c r="XDY42" s="1668"/>
      <c r="XDZ42" s="1668"/>
      <c r="XEA42" s="1668"/>
      <c r="XEB42" s="1668"/>
      <c r="XEC42" s="1668"/>
      <c r="XED42" s="1668"/>
      <c r="XEE42" s="1668"/>
      <c r="XEF42" s="1668"/>
      <c r="XEG42" s="1668"/>
      <c r="XEH42" s="1668"/>
      <c r="XEI42" s="1668"/>
      <c r="XEJ42" s="1668"/>
      <c r="XEK42" s="1668"/>
      <c r="XEL42" s="1668"/>
      <c r="XEM42" s="1668"/>
      <c r="XEN42" s="1668"/>
      <c r="XEO42" s="1668"/>
      <c r="XEP42" s="1668"/>
      <c r="XEQ42" s="1668"/>
      <c r="XER42" s="1668"/>
      <c r="XES42" s="1668"/>
      <c r="XET42" s="1668"/>
      <c r="XEU42" s="1668"/>
      <c r="XEV42" s="1668"/>
      <c r="XEW42" s="1668"/>
      <c r="XEX42" s="1668"/>
      <c r="XEY42" s="1668"/>
      <c r="XEZ42" s="1668"/>
      <c r="XFA42" s="1668"/>
    </row>
    <row r="43" spans="1:16381" s="248" customFormat="1" ht="15" customHeight="1" x14ac:dyDescent="0.25">
      <c r="A43" s="837"/>
      <c r="B43" s="1157" t="s">
        <v>1073</v>
      </c>
      <c r="C43" s="2132" t="s">
        <v>14</v>
      </c>
      <c r="D43" s="2066" t="str">
        <f>CONCATENATE("Col ", LEFT(ADDRESS(ROW('Leverage ratio'!G1),COLUMN('Leverage ratio'!G1),4), 1))</f>
        <v>Col G</v>
      </c>
      <c r="E43" s="2066" t="str">
        <f>CONCATENATE("Col ", LEFT(ADDRESS(ROW('Leverage ratio'!H1),COLUMN('Leverage ratio'!H1),4), 1))</f>
        <v>Col H</v>
      </c>
      <c r="F43" s="2066" t="str">
        <f>CONCATENATE("Col ", LEFT(ADDRESS(ROW('Leverage ratio'!I1),COLUMN('Leverage ratio'!I1),4), 1))</f>
        <v>Col I</v>
      </c>
      <c r="G43" s="2066" t="str">
        <f>CONCATENATE("Col ", LEFT(ADDRESS(ROW('Leverage ratio'!J1),COLUMN('Leverage ratio'!J1),4), 1))</f>
        <v>Col J</v>
      </c>
      <c r="H43" s="2065" t="str">
        <f>CONCATENATE("Col ", LEFT(ADDRESS(ROW('Leverage ratio'!K1),COLUMN('Leverage ratio'!K1),4), 1))</f>
        <v>Col K</v>
      </c>
      <c r="I43" s="755"/>
      <c r="J43" s="755"/>
      <c r="K43" s="755"/>
      <c r="L43" s="755"/>
      <c r="M43" s="755"/>
      <c r="N43" s="755"/>
      <c r="O43" s="755"/>
      <c r="P43" s="755"/>
      <c r="Q43" s="755"/>
      <c r="AN43" s="838"/>
    </row>
    <row r="44" spans="1:16381" s="248" customFormat="1" ht="15" customHeight="1" x14ac:dyDescent="0.25">
      <c r="A44" s="837"/>
      <c r="B44" s="1153" t="s">
        <v>1078</v>
      </c>
      <c r="C44" s="2131" t="str">
        <f>'Leverage ratio'!C8</f>
        <v>Check: total ≥ amounts associated with affiliated entities</v>
      </c>
      <c r="D44" s="1088"/>
      <c r="E44" s="1088"/>
      <c r="F44" s="1088"/>
      <c r="G44" s="1088"/>
      <c r="H44" s="1716" t="str">
        <f>'Leverage ratio'!K8</f>
        <v/>
      </c>
      <c r="I44" s="755"/>
      <c r="J44" s="755"/>
      <c r="K44" s="755"/>
      <c r="L44" s="755"/>
      <c r="M44" s="755"/>
      <c r="N44" s="755"/>
      <c r="O44" s="755"/>
      <c r="P44" s="755"/>
      <c r="Q44" s="755"/>
      <c r="AN44" s="838"/>
    </row>
    <row r="45" spans="1:16381" s="248" customFormat="1" ht="15" customHeight="1" x14ac:dyDescent="0.25">
      <c r="A45" s="837"/>
      <c r="B45" s="357" t="s">
        <v>1078</v>
      </c>
      <c r="C45" s="2127" t="str">
        <f>CONCATENATE('Leverage ratio'!$J$4, ": ", 'Leverage ratio'!C10)</f>
        <v>Check: accounting ≤ gross value: SFT agent transactions eligible for the exceptional treatment</v>
      </c>
      <c r="D45" s="352"/>
      <c r="E45" s="352"/>
      <c r="F45" s="352"/>
      <c r="G45" s="847" t="str">
        <f>'Leverage ratio'!J10</f>
        <v/>
      </c>
      <c r="H45" s="349"/>
      <c r="I45" s="755"/>
      <c r="J45" s="755"/>
      <c r="K45" s="755"/>
      <c r="L45" s="755"/>
      <c r="M45" s="755"/>
      <c r="N45" s="755"/>
      <c r="O45" s="755"/>
      <c r="P45" s="755"/>
      <c r="Q45" s="755"/>
      <c r="AN45" s="838"/>
    </row>
    <row r="46" spans="1:16381" s="248" customFormat="1" ht="15" customHeight="1" x14ac:dyDescent="0.25">
      <c r="A46" s="837"/>
      <c r="B46" s="357" t="s">
        <v>1078</v>
      </c>
      <c r="C46" s="2127" t="str">
        <f>CONCATENATE('Leverage ratio'!$J$4, ": ", 'Leverage ratio'!C11)</f>
        <v>Check: accounting ≤ gross value: Other SFTs</v>
      </c>
      <c r="D46" s="352"/>
      <c r="E46" s="352"/>
      <c r="F46" s="352"/>
      <c r="G46" s="847" t="str">
        <f>'Leverage ratio'!J11</f>
        <v/>
      </c>
      <c r="H46" s="349"/>
      <c r="I46" s="755"/>
      <c r="J46" s="755"/>
      <c r="K46" s="755"/>
      <c r="L46" s="755"/>
      <c r="M46" s="755"/>
      <c r="N46" s="755"/>
      <c r="O46" s="755"/>
      <c r="P46" s="755"/>
      <c r="Q46" s="755"/>
      <c r="AN46" s="838"/>
    </row>
    <row r="47" spans="1:16381" s="248" customFormat="1" ht="15" customHeight="1" x14ac:dyDescent="0.25">
      <c r="A47" s="837"/>
      <c r="B47" s="357" t="s">
        <v>1078</v>
      </c>
      <c r="C47" s="2127" t="str">
        <f>CONCATENATE('Leverage ratio'!$J$4, ": ", 'Leverage ratio'!C17)</f>
        <v>Check: accounting ≤ gross value: Cash pooling transactions; of which:</v>
      </c>
      <c r="D47" s="352"/>
      <c r="E47" s="352"/>
      <c r="F47" s="352"/>
      <c r="G47" s="847" t="str">
        <f>'Leverage ratio'!J17</f>
        <v/>
      </c>
      <c r="H47" s="349"/>
      <c r="I47" s="755"/>
      <c r="J47" s="755"/>
      <c r="K47" s="755"/>
      <c r="L47" s="755"/>
      <c r="M47" s="755"/>
      <c r="N47" s="755"/>
      <c r="O47" s="755"/>
      <c r="P47" s="755"/>
      <c r="Q47" s="755"/>
      <c r="AN47" s="838"/>
    </row>
    <row r="48" spans="1:16381" s="248" customFormat="1" ht="15" customHeight="1" x14ac:dyDescent="0.25">
      <c r="A48" s="837"/>
      <c r="B48" s="357" t="s">
        <v>1078</v>
      </c>
      <c r="C48" s="2127" t="str">
        <f>CONCATENATE('Leverage ratio'!$J$4, ": ", 'Leverage ratio'!C18)</f>
        <v>Check: accounting ≤ gross value: Cash pooling transactions that meet the criteria of paragraph 31</v>
      </c>
      <c r="D48" s="352"/>
      <c r="E48" s="352"/>
      <c r="F48" s="352"/>
      <c r="G48" s="847" t="str">
        <f>'Leverage ratio'!J18</f>
        <v/>
      </c>
      <c r="H48" s="349"/>
      <c r="I48" s="755"/>
      <c r="J48" s="755"/>
      <c r="K48" s="755"/>
      <c r="L48" s="755"/>
      <c r="M48" s="755"/>
      <c r="N48" s="755"/>
      <c r="O48" s="755"/>
      <c r="P48" s="755"/>
      <c r="Q48" s="755"/>
      <c r="AN48" s="838"/>
    </row>
    <row r="49" spans="1:16381" s="248" customFormat="1" ht="15" customHeight="1" x14ac:dyDescent="0.25">
      <c r="A49" s="837"/>
      <c r="B49" s="357" t="s">
        <v>1078</v>
      </c>
      <c r="C49" s="2127" t="str">
        <f>'Leverage ratio'!C19</f>
        <v>Check: total ≥ of which amount</v>
      </c>
      <c r="D49" s="847" t="str">
        <f>'Leverage ratio'!G19</f>
        <v/>
      </c>
      <c r="E49" s="847" t="str">
        <f>'Leverage ratio'!H19</f>
        <v/>
      </c>
      <c r="F49" s="847" t="str">
        <f>'Leverage ratio'!I19</f>
        <v/>
      </c>
      <c r="G49" s="352"/>
      <c r="H49" s="349"/>
      <c r="I49" s="755"/>
      <c r="J49" s="755"/>
      <c r="K49" s="755"/>
      <c r="L49" s="755"/>
      <c r="M49" s="755"/>
      <c r="N49" s="755"/>
      <c r="O49" s="755"/>
      <c r="P49" s="755"/>
      <c r="Q49" s="755"/>
      <c r="AN49" s="838"/>
    </row>
    <row r="50" spans="1:16381" s="248" customFormat="1" ht="15" customHeight="1" x14ac:dyDescent="0.25">
      <c r="A50" s="837"/>
      <c r="B50" s="357" t="s">
        <v>1078</v>
      </c>
      <c r="C50" s="2127" t="str">
        <f>'Leverage ratio'!C20</f>
        <v>Check: gross value ≥ exposure value ≥ net value</v>
      </c>
      <c r="D50" s="352"/>
      <c r="E50" s="352"/>
      <c r="F50" s="847" t="str">
        <f>'Leverage ratio'!I20</f>
        <v/>
      </c>
      <c r="G50" s="352"/>
      <c r="H50" s="349"/>
      <c r="I50" s="755"/>
      <c r="J50" s="755"/>
      <c r="K50" s="755"/>
      <c r="L50" s="755"/>
      <c r="M50" s="755"/>
      <c r="N50" s="755"/>
      <c r="O50" s="755"/>
      <c r="P50" s="755"/>
      <c r="Q50" s="755"/>
      <c r="AN50" s="838"/>
    </row>
    <row r="51" spans="1:16381" s="248" customFormat="1" ht="15" customHeight="1" x14ac:dyDescent="0.25">
      <c r="A51" s="837"/>
      <c r="B51" s="357" t="s">
        <v>1078</v>
      </c>
      <c r="C51" s="2127" t="str">
        <f>'Leverage ratio'!C21</f>
        <v>Check: consistent reporting in rows 17 and 18</v>
      </c>
      <c r="D51" s="352"/>
      <c r="E51" s="352"/>
      <c r="F51" s="847" t="str">
        <f>'Leverage ratio'!I21</f>
        <v/>
      </c>
      <c r="G51" s="352"/>
      <c r="H51" s="349"/>
      <c r="I51" s="755"/>
      <c r="J51" s="755"/>
      <c r="K51" s="755"/>
      <c r="L51" s="755"/>
      <c r="M51" s="755"/>
      <c r="N51" s="755"/>
      <c r="O51" s="755"/>
      <c r="P51" s="755"/>
      <c r="Q51" s="755"/>
      <c r="AN51" s="838"/>
    </row>
    <row r="52" spans="1:16381" s="248" customFormat="1" ht="15" customHeight="1" x14ac:dyDescent="0.25">
      <c r="A52" s="837"/>
      <c r="B52" s="357" t="s">
        <v>1078</v>
      </c>
      <c r="C52" s="2127" t="str">
        <f>'Leverage ratio'!C25</f>
        <v>Check: total ≥ of which amount</v>
      </c>
      <c r="D52" s="352"/>
      <c r="E52" s="352"/>
      <c r="F52" s="847" t="str">
        <f>'Leverage ratio'!I25</f>
        <v/>
      </c>
      <c r="G52" s="352"/>
      <c r="H52" s="349"/>
      <c r="I52" s="755"/>
      <c r="J52" s="755"/>
      <c r="K52" s="755"/>
      <c r="L52" s="755"/>
      <c r="M52" s="755"/>
      <c r="N52" s="755"/>
      <c r="O52" s="755"/>
      <c r="P52" s="755"/>
      <c r="Q52" s="755"/>
      <c r="AN52" s="838"/>
    </row>
    <row r="53" spans="1:16381" s="248" customFormat="1" ht="15" customHeight="1" x14ac:dyDescent="0.25">
      <c r="A53" s="837"/>
      <c r="B53" s="357" t="s">
        <v>1074</v>
      </c>
      <c r="C53" s="2127" t="str">
        <f>'Leverage ratio'!C33</f>
        <v>Check: total ≥ of which amount</v>
      </c>
      <c r="D53" s="352"/>
      <c r="E53" s="352"/>
      <c r="F53" s="352"/>
      <c r="G53" s="352"/>
      <c r="H53" s="1071" t="str">
        <f>'Leverage ratio'!K33</f>
        <v/>
      </c>
      <c r="I53" s="755"/>
      <c r="J53" s="755"/>
      <c r="K53" s="755"/>
      <c r="L53" s="755"/>
      <c r="M53" s="755"/>
      <c r="N53" s="755"/>
      <c r="O53" s="755"/>
      <c r="P53" s="755"/>
      <c r="Q53" s="755"/>
      <c r="AN53" s="838"/>
    </row>
    <row r="54" spans="1:16381" s="248" customFormat="1" ht="15" customHeight="1" x14ac:dyDescent="0.25">
      <c r="A54" s="837"/>
      <c r="B54" s="357" t="s">
        <v>1074</v>
      </c>
      <c r="C54" s="2127" t="str">
        <f>'Leverage ratio'!C36</f>
        <v>Check: total ≥ of which amount</v>
      </c>
      <c r="D54" s="352"/>
      <c r="E54" s="352"/>
      <c r="F54" s="352"/>
      <c r="G54" s="352"/>
      <c r="H54" s="1071" t="str">
        <f>'Leverage ratio'!K36</f>
        <v/>
      </c>
      <c r="I54" s="755"/>
      <c r="J54" s="755"/>
      <c r="K54" s="755"/>
      <c r="L54" s="755"/>
      <c r="M54" s="755"/>
      <c r="N54" s="755"/>
      <c r="O54" s="755"/>
      <c r="P54" s="755"/>
      <c r="Q54" s="755"/>
      <c r="AN54" s="838"/>
    </row>
    <row r="55" spans="1:16381" s="248" customFormat="1" ht="15" customHeight="1" x14ac:dyDescent="0.25">
      <c r="A55" s="837"/>
      <c r="B55" s="357" t="s">
        <v>1074</v>
      </c>
      <c r="C55" s="2127" t="str">
        <f>'Leverage ratio'!C52:H52</f>
        <v>Check: sum of OBS items ≥ deduction of eligible specific and general provisions in row 50</v>
      </c>
      <c r="D55" s="352"/>
      <c r="E55" s="352"/>
      <c r="F55" s="352"/>
      <c r="G55" s="847" t="str">
        <f>'Leverage ratio'!J52</f>
        <v/>
      </c>
      <c r="H55" s="349"/>
      <c r="I55" s="755"/>
      <c r="J55" s="755"/>
      <c r="K55" s="755"/>
      <c r="L55" s="755"/>
      <c r="M55" s="755"/>
      <c r="N55" s="755"/>
      <c r="O55" s="755"/>
      <c r="P55" s="755"/>
      <c r="Q55" s="755"/>
      <c r="AN55" s="838"/>
    </row>
    <row r="56" spans="1:16381" s="248" customFormat="1" ht="15" customHeight="1" x14ac:dyDescent="0.25">
      <c r="A56" s="837"/>
      <c r="B56" s="357" t="s">
        <v>1089</v>
      </c>
      <c r="C56" s="2127" t="str">
        <f>'Leverage ratio'!C61:H61</f>
        <v>Check: credit derivatives are consistently filled-in (see reporting instructions for more details)</v>
      </c>
      <c r="D56" s="352"/>
      <c r="E56" s="352"/>
      <c r="F56" s="847" t="str">
        <f>'Leverage ratio'!I61</f>
        <v/>
      </c>
      <c r="G56" s="847" t="str">
        <f>'Leverage ratio'!J61</f>
        <v/>
      </c>
      <c r="H56" s="1071" t="str">
        <f>'Leverage ratio'!K61</f>
        <v/>
      </c>
      <c r="I56" s="755"/>
      <c r="J56" s="755"/>
      <c r="K56" s="755"/>
      <c r="L56" s="755"/>
      <c r="M56" s="755"/>
      <c r="N56" s="755"/>
      <c r="O56" s="755"/>
      <c r="P56" s="755"/>
      <c r="Q56" s="755"/>
      <c r="AN56" s="838"/>
    </row>
    <row r="57" spans="1:16381" s="248" customFormat="1" ht="15" customHeight="1" x14ac:dyDescent="0.25">
      <c r="A57" s="837"/>
      <c r="B57" s="357" t="s">
        <v>1527</v>
      </c>
      <c r="C57" s="2127" t="str">
        <f>'Leverage ratio'!C130</f>
        <v>Check: PSEs in rows 128 and 129 should be less than or equal to overall PSEs in row 127</v>
      </c>
      <c r="D57" s="352"/>
      <c r="E57" s="352"/>
      <c r="F57" s="352"/>
      <c r="G57" s="352"/>
      <c r="H57" s="1071" t="str">
        <f>'Leverage ratio'!K130</f>
        <v/>
      </c>
      <c r="I57" s="755"/>
      <c r="J57" s="755"/>
      <c r="K57" s="755"/>
      <c r="L57" s="755"/>
      <c r="M57" s="755"/>
      <c r="N57" s="755"/>
      <c r="O57" s="755"/>
      <c r="P57" s="755"/>
      <c r="Q57" s="755"/>
      <c r="AN57" s="838"/>
    </row>
    <row r="58" spans="1:16381" s="248" customFormat="1" ht="15" customHeight="1" x14ac:dyDescent="0.25">
      <c r="A58" s="837"/>
      <c r="B58" s="344" t="s">
        <v>1527</v>
      </c>
      <c r="C58" s="2130" t="str">
        <f>'Leverage ratio'!C147</f>
        <v>Check: securitisation exposures should be lower than or equal total other exposures</v>
      </c>
      <c r="D58" s="499"/>
      <c r="E58" s="499"/>
      <c r="F58" s="499"/>
      <c r="G58" s="499"/>
      <c r="H58" s="848" t="str">
        <f>'Leverage ratio'!K147</f>
        <v/>
      </c>
      <c r="I58" s="755"/>
      <c r="J58" s="755"/>
      <c r="K58" s="755"/>
      <c r="L58" s="755"/>
      <c r="M58" s="755"/>
      <c r="N58" s="755"/>
      <c r="O58" s="755"/>
      <c r="P58" s="755"/>
      <c r="Q58" s="755"/>
      <c r="AN58" s="838"/>
    </row>
    <row r="59" spans="1:16381" s="248" customFormat="1" ht="15" customHeight="1" x14ac:dyDescent="0.25">
      <c r="A59" s="837"/>
      <c r="B59" s="755"/>
      <c r="C59" s="755"/>
      <c r="D59" s="755"/>
      <c r="E59" s="755"/>
      <c r="F59" s="755"/>
      <c r="G59" s="755"/>
      <c r="H59" s="755"/>
      <c r="I59" s="1415"/>
      <c r="J59" s="1415"/>
      <c r="K59" s="1415"/>
      <c r="L59" s="1415"/>
      <c r="M59" s="1415"/>
      <c r="N59" s="1415"/>
      <c r="O59" s="1415"/>
      <c r="P59" s="1415"/>
      <c r="Q59" s="1415"/>
      <c r="R59" s="1415"/>
      <c r="S59" s="755"/>
      <c r="T59" s="755"/>
      <c r="U59" s="755"/>
      <c r="V59" s="755"/>
      <c r="W59" s="1809"/>
      <c r="AN59" s="838"/>
    </row>
    <row r="60" spans="1:16381" s="248" customFormat="1" ht="45" customHeight="1" x14ac:dyDescent="0.25">
      <c r="A60" s="1171" t="s">
        <v>1210</v>
      </c>
      <c r="B60" s="1668"/>
      <c r="C60" s="1668"/>
      <c r="D60" s="1668"/>
      <c r="E60" s="1668"/>
      <c r="F60" s="1668"/>
      <c r="G60" s="1668"/>
      <c r="H60" s="1668"/>
      <c r="I60" s="1668"/>
      <c r="J60" s="1668"/>
      <c r="K60" s="1668"/>
      <c r="L60" s="1668"/>
      <c r="M60" s="1668"/>
      <c r="N60" s="1668"/>
      <c r="O60" s="1668"/>
      <c r="P60" s="1668"/>
      <c r="Q60" s="1668"/>
      <c r="R60" s="1668"/>
      <c r="S60" s="1668"/>
      <c r="T60" s="1668"/>
      <c r="U60" s="1668"/>
      <c r="V60" s="1668"/>
      <c r="W60" s="755"/>
      <c r="X60" s="1668"/>
      <c r="Y60" s="1668"/>
      <c r="Z60" s="1668"/>
      <c r="AA60" s="1668"/>
      <c r="AB60" s="1668"/>
      <c r="AC60" s="1668"/>
      <c r="AD60" s="1668"/>
      <c r="AE60" s="1668"/>
      <c r="AF60" s="1668"/>
      <c r="AG60" s="1668"/>
      <c r="AH60" s="1668"/>
      <c r="AI60" s="1668"/>
      <c r="AJ60" s="1668"/>
      <c r="AK60" s="1668"/>
      <c r="AL60" s="1668"/>
      <c r="AM60" s="1668"/>
      <c r="AN60" s="1172"/>
      <c r="AO60" s="1668"/>
      <c r="AP60" s="1668"/>
      <c r="AQ60" s="1668"/>
      <c r="AR60" s="1668"/>
      <c r="AS60" s="1668"/>
      <c r="AT60" s="1668"/>
      <c r="AU60" s="1668"/>
      <c r="AV60" s="1668"/>
      <c r="AW60" s="1668"/>
      <c r="AX60" s="1668"/>
      <c r="AY60" s="1668"/>
      <c r="AZ60" s="1668"/>
      <c r="BA60" s="1668"/>
      <c r="BB60" s="1668"/>
      <c r="BC60" s="1668"/>
      <c r="BD60" s="1668"/>
      <c r="BE60" s="1668"/>
      <c r="BF60" s="1668"/>
      <c r="BG60" s="1668"/>
      <c r="BH60" s="1668"/>
      <c r="BI60" s="1668"/>
      <c r="BJ60" s="1668"/>
      <c r="BK60" s="1668"/>
      <c r="BL60" s="1668"/>
      <c r="BM60" s="1668"/>
      <c r="BN60" s="1668"/>
      <c r="BO60" s="1668"/>
      <c r="BP60" s="1668"/>
      <c r="BQ60" s="1668"/>
      <c r="BR60" s="1668"/>
      <c r="BS60" s="1668"/>
      <c r="BT60" s="1668"/>
      <c r="BU60" s="1668"/>
      <c r="BV60" s="1668"/>
      <c r="BW60" s="1668"/>
      <c r="BX60" s="1668"/>
      <c r="BY60" s="1668"/>
      <c r="BZ60" s="1668"/>
      <c r="CA60" s="1668"/>
      <c r="CB60" s="1668"/>
      <c r="CC60" s="1668"/>
      <c r="CD60" s="1668"/>
      <c r="CE60" s="1668"/>
      <c r="CF60" s="1668"/>
      <c r="CG60" s="1668"/>
      <c r="CH60" s="1668"/>
      <c r="CI60" s="1668"/>
      <c r="CJ60" s="1668"/>
      <c r="CK60" s="1668"/>
      <c r="CL60" s="1668"/>
      <c r="CM60" s="1668"/>
      <c r="CN60" s="1668"/>
      <c r="CO60" s="1668"/>
      <c r="CP60" s="1668"/>
      <c r="CQ60" s="1668"/>
      <c r="CR60" s="1668"/>
      <c r="CS60" s="1668"/>
      <c r="CT60" s="1668"/>
      <c r="CU60" s="1668"/>
      <c r="CV60" s="1668"/>
      <c r="CW60" s="1668"/>
      <c r="CX60" s="1668"/>
      <c r="CY60" s="1668"/>
      <c r="CZ60" s="1668"/>
      <c r="DA60" s="1668"/>
      <c r="DB60" s="1668"/>
      <c r="DC60" s="1668"/>
      <c r="DD60" s="1668"/>
      <c r="DE60" s="1668"/>
      <c r="DF60" s="1668"/>
      <c r="DG60" s="1668"/>
      <c r="DH60" s="1668"/>
      <c r="DI60" s="1668"/>
      <c r="DJ60" s="1668"/>
      <c r="DK60" s="1668"/>
      <c r="DL60" s="1668"/>
      <c r="DM60" s="1668"/>
      <c r="DN60" s="1668"/>
      <c r="DO60" s="1668"/>
      <c r="DP60" s="1668"/>
      <c r="DQ60" s="1668"/>
      <c r="DR60" s="1668"/>
      <c r="DS60" s="1668"/>
      <c r="DT60" s="1668"/>
      <c r="DU60" s="1668"/>
      <c r="DV60" s="1668"/>
      <c r="DW60" s="1668"/>
      <c r="DX60" s="1668"/>
      <c r="DY60" s="1668"/>
      <c r="DZ60" s="1668"/>
      <c r="EA60" s="1668"/>
      <c r="EB60" s="1668"/>
      <c r="EC60" s="1668"/>
      <c r="ED60" s="1668"/>
      <c r="EE60" s="1668"/>
      <c r="EF60" s="1668"/>
      <c r="EG60" s="1668"/>
      <c r="EH60" s="1668"/>
      <c r="EI60" s="1668"/>
      <c r="EJ60" s="1668"/>
      <c r="EK60" s="1668"/>
      <c r="EL60" s="1668"/>
      <c r="EM60" s="1668"/>
      <c r="EN60" s="1668"/>
      <c r="EO60" s="1668"/>
      <c r="EP60" s="1668"/>
      <c r="EQ60" s="1668"/>
      <c r="ER60" s="1668"/>
      <c r="ES60" s="1668"/>
      <c r="ET60" s="1668"/>
      <c r="EU60" s="1668"/>
      <c r="EV60" s="1668"/>
      <c r="EW60" s="1668"/>
      <c r="EX60" s="1668"/>
      <c r="EY60" s="1668"/>
      <c r="EZ60" s="1668"/>
      <c r="FA60" s="1668"/>
      <c r="FB60" s="1668"/>
      <c r="FC60" s="1668"/>
      <c r="FD60" s="1668"/>
      <c r="FE60" s="1668"/>
      <c r="FF60" s="1668"/>
      <c r="FG60" s="1668"/>
      <c r="FH60" s="1668"/>
      <c r="FI60" s="1668"/>
      <c r="FJ60" s="1668"/>
      <c r="FK60" s="1668"/>
      <c r="FL60" s="1668"/>
      <c r="FM60" s="1668"/>
      <c r="FN60" s="1668"/>
      <c r="FO60" s="1668"/>
      <c r="FP60" s="1668"/>
      <c r="FQ60" s="1668"/>
      <c r="FR60" s="1668"/>
      <c r="FS60" s="1668"/>
      <c r="FT60" s="1668"/>
      <c r="FU60" s="1668"/>
      <c r="FV60" s="1668"/>
      <c r="FW60" s="1668"/>
      <c r="FX60" s="1668"/>
      <c r="FY60" s="1668"/>
      <c r="FZ60" s="1668"/>
      <c r="GA60" s="1668"/>
      <c r="GB60" s="1668"/>
      <c r="GC60" s="1668"/>
      <c r="GD60" s="1668"/>
      <c r="GE60" s="1668"/>
      <c r="GF60" s="1668"/>
      <c r="GG60" s="1668"/>
      <c r="GH60" s="1668"/>
      <c r="GI60" s="1668"/>
      <c r="GJ60" s="1668"/>
      <c r="GK60" s="1668"/>
      <c r="GL60" s="1668"/>
      <c r="GM60" s="1668"/>
      <c r="GN60" s="1668"/>
      <c r="GO60" s="1668"/>
      <c r="GP60" s="1668"/>
      <c r="GQ60" s="1668"/>
      <c r="GR60" s="1668"/>
      <c r="GS60" s="1668"/>
      <c r="GT60" s="1668"/>
      <c r="GU60" s="1668"/>
      <c r="GV60" s="1668"/>
      <c r="GW60" s="1668"/>
      <c r="GX60" s="1668"/>
      <c r="GY60" s="1668"/>
      <c r="GZ60" s="1668"/>
      <c r="HA60" s="1668"/>
      <c r="HB60" s="1668"/>
      <c r="HC60" s="1668"/>
      <c r="HD60" s="1668"/>
      <c r="HE60" s="1668"/>
      <c r="HF60" s="1668"/>
      <c r="HG60" s="1668"/>
      <c r="HH60" s="1668"/>
      <c r="HI60" s="1668"/>
      <c r="HJ60" s="1668"/>
      <c r="HK60" s="1668"/>
      <c r="HL60" s="1668"/>
      <c r="HM60" s="1668"/>
      <c r="HN60" s="1668"/>
      <c r="HO60" s="1668"/>
      <c r="HP60" s="1668"/>
      <c r="HQ60" s="1668"/>
      <c r="HR60" s="1668"/>
      <c r="HS60" s="1668"/>
      <c r="HT60" s="1668"/>
      <c r="HU60" s="1668"/>
      <c r="HV60" s="1668"/>
      <c r="HW60" s="1668"/>
      <c r="HX60" s="1668"/>
      <c r="HY60" s="1668"/>
      <c r="HZ60" s="1668"/>
      <c r="IA60" s="1668"/>
      <c r="IB60" s="1668"/>
      <c r="IC60" s="1668"/>
      <c r="ID60" s="1668"/>
      <c r="IE60" s="1668"/>
      <c r="IF60" s="1668"/>
      <c r="IG60" s="1668"/>
      <c r="IH60" s="1668"/>
      <c r="II60" s="1668"/>
      <c r="IJ60" s="1668"/>
      <c r="IK60" s="1668"/>
      <c r="IL60" s="1668"/>
      <c r="IM60" s="1668"/>
      <c r="IN60" s="1668"/>
      <c r="IO60" s="1668"/>
      <c r="IP60" s="1668"/>
      <c r="IQ60" s="1668"/>
      <c r="IR60" s="1668"/>
      <c r="IS60" s="1668"/>
      <c r="IT60" s="1668"/>
      <c r="IU60" s="1668"/>
      <c r="IV60" s="1668"/>
      <c r="IW60" s="1668"/>
      <c r="IX60" s="1668"/>
      <c r="IY60" s="1668"/>
      <c r="IZ60" s="1668"/>
      <c r="JA60" s="1668"/>
      <c r="JB60" s="1668"/>
      <c r="JC60" s="1668"/>
      <c r="JD60" s="1668"/>
      <c r="JE60" s="1668"/>
      <c r="JF60" s="1668"/>
      <c r="JG60" s="1668"/>
      <c r="JH60" s="1668"/>
      <c r="JI60" s="1668"/>
      <c r="JJ60" s="1668"/>
      <c r="JK60" s="1668"/>
      <c r="JL60" s="1668"/>
      <c r="JM60" s="1668"/>
      <c r="JN60" s="1668"/>
      <c r="JO60" s="1668"/>
      <c r="JP60" s="1668"/>
      <c r="JQ60" s="1668"/>
      <c r="JR60" s="1668"/>
      <c r="JS60" s="1668"/>
      <c r="JT60" s="1668"/>
      <c r="JU60" s="1668"/>
      <c r="JV60" s="1668"/>
      <c r="JW60" s="1668"/>
      <c r="JX60" s="1668"/>
      <c r="JY60" s="1668"/>
      <c r="JZ60" s="1668"/>
      <c r="KA60" s="1668"/>
      <c r="KB60" s="1668"/>
      <c r="KC60" s="1668"/>
      <c r="KD60" s="1668"/>
      <c r="KE60" s="1668"/>
      <c r="KF60" s="1668"/>
      <c r="KG60" s="1668"/>
      <c r="KH60" s="1668"/>
      <c r="KI60" s="1668"/>
      <c r="KJ60" s="1668"/>
      <c r="KK60" s="1668"/>
      <c r="KL60" s="1668"/>
      <c r="KM60" s="1668"/>
      <c r="KN60" s="1668"/>
      <c r="KO60" s="1668"/>
      <c r="KP60" s="1668"/>
      <c r="KQ60" s="1668"/>
      <c r="KR60" s="1668"/>
      <c r="KS60" s="1668"/>
      <c r="KT60" s="1668"/>
      <c r="KU60" s="1668"/>
      <c r="KV60" s="1668"/>
      <c r="KW60" s="1668"/>
      <c r="KX60" s="1668"/>
      <c r="KY60" s="1668"/>
      <c r="KZ60" s="1668"/>
      <c r="LA60" s="1668"/>
      <c r="LB60" s="1668"/>
      <c r="LC60" s="1668"/>
      <c r="LD60" s="1668"/>
      <c r="LE60" s="1668"/>
      <c r="LF60" s="1668"/>
      <c r="LG60" s="1668"/>
      <c r="LH60" s="1668"/>
      <c r="LI60" s="1668"/>
      <c r="LJ60" s="1668"/>
      <c r="LK60" s="1668"/>
      <c r="LL60" s="1668"/>
      <c r="LM60" s="1668"/>
      <c r="LN60" s="1668"/>
      <c r="LO60" s="1668"/>
      <c r="LP60" s="1668"/>
      <c r="LQ60" s="1668"/>
      <c r="LR60" s="1668"/>
      <c r="LS60" s="1668"/>
      <c r="LT60" s="1668"/>
      <c r="LU60" s="1668"/>
      <c r="LV60" s="1668"/>
      <c r="LW60" s="1668"/>
      <c r="LX60" s="1668"/>
      <c r="LY60" s="1668"/>
      <c r="LZ60" s="1668"/>
      <c r="MA60" s="1668"/>
      <c r="MB60" s="1668"/>
      <c r="MC60" s="1668"/>
      <c r="MD60" s="1668"/>
      <c r="ME60" s="1668"/>
      <c r="MF60" s="1668"/>
      <c r="MG60" s="1668"/>
      <c r="MH60" s="1668"/>
      <c r="MI60" s="1668"/>
      <c r="MJ60" s="1668"/>
      <c r="MK60" s="1668"/>
      <c r="ML60" s="1668"/>
      <c r="MM60" s="1668"/>
      <c r="MN60" s="1668"/>
      <c r="MO60" s="1668"/>
      <c r="MP60" s="1668"/>
      <c r="MQ60" s="1668"/>
      <c r="MR60" s="1668"/>
      <c r="MS60" s="1668"/>
      <c r="MT60" s="1668"/>
      <c r="MU60" s="1668"/>
      <c r="MV60" s="1668"/>
      <c r="MW60" s="1668"/>
      <c r="MX60" s="1668"/>
      <c r="MY60" s="1668"/>
      <c r="MZ60" s="1668"/>
      <c r="NA60" s="1668"/>
      <c r="NB60" s="1668"/>
      <c r="NC60" s="1668"/>
      <c r="ND60" s="1668"/>
      <c r="NE60" s="1668"/>
      <c r="NF60" s="1668"/>
      <c r="NG60" s="1668"/>
      <c r="NH60" s="1668"/>
      <c r="NI60" s="1668"/>
      <c r="NJ60" s="1668"/>
      <c r="NK60" s="1668"/>
      <c r="NL60" s="1668"/>
      <c r="NM60" s="1668"/>
      <c r="NN60" s="1668"/>
      <c r="NO60" s="1668"/>
      <c r="NP60" s="1668"/>
      <c r="NQ60" s="1668"/>
      <c r="NR60" s="1668"/>
      <c r="NS60" s="1668"/>
      <c r="NT60" s="1668"/>
      <c r="NU60" s="1668"/>
      <c r="NV60" s="1668"/>
      <c r="NW60" s="1668"/>
      <c r="NX60" s="1668"/>
      <c r="NY60" s="1668"/>
      <c r="NZ60" s="1668"/>
      <c r="OA60" s="1668"/>
      <c r="OB60" s="1668"/>
      <c r="OC60" s="1668"/>
      <c r="OD60" s="1668"/>
      <c r="OE60" s="1668"/>
      <c r="OF60" s="1668"/>
      <c r="OG60" s="1668"/>
      <c r="OH60" s="1668"/>
      <c r="OI60" s="1668"/>
      <c r="OJ60" s="1668"/>
      <c r="OK60" s="1668"/>
      <c r="OL60" s="1668"/>
      <c r="OM60" s="1668"/>
      <c r="ON60" s="1668"/>
      <c r="OO60" s="1668"/>
      <c r="OP60" s="1668"/>
      <c r="OQ60" s="1668"/>
      <c r="OR60" s="1668"/>
      <c r="OS60" s="1668"/>
      <c r="OT60" s="1668"/>
      <c r="OU60" s="1668"/>
      <c r="OV60" s="1668"/>
      <c r="OW60" s="1668"/>
      <c r="OX60" s="1668"/>
      <c r="OY60" s="1668"/>
      <c r="OZ60" s="1668"/>
      <c r="PA60" s="1668"/>
      <c r="PB60" s="1668"/>
      <c r="PC60" s="1668"/>
      <c r="PD60" s="1668"/>
      <c r="PE60" s="1668"/>
      <c r="PF60" s="1668"/>
      <c r="PG60" s="1668"/>
      <c r="PH60" s="1668"/>
      <c r="PI60" s="1668"/>
      <c r="PJ60" s="1668"/>
      <c r="PK60" s="1668"/>
      <c r="PL60" s="1668"/>
      <c r="PM60" s="1668"/>
      <c r="PN60" s="1668"/>
      <c r="PO60" s="1668"/>
      <c r="PP60" s="1668"/>
      <c r="PQ60" s="1668"/>
      <c r="PR60" s="1668"/>
      <c r="PS60" s="1668"/>
      <c r="PT60" s="1668"/>
      <c r="PU60" s="1668"/>
      <c r="PV60" s="1668"/>
      <c r="PW60" s="1668"/>
      <c r="PX60" s="1668"/>
      <c r="PY60" s="1668"/>
      <c r="PZ60" s="1668"/>
      <c r="QA60" s="1668"/>
      <c r="QB60" s="1668"/>
      <c r="QC60" s="1668"/>
      <c r="QD60" s="1668"/>
      <c r="QE60" s="1668"/>
      <c r="QF60" s="1668"/>
      <c r="QG60" s="1668"/>
      <c r="QH60" s="1668"/>
      <c r="QI60" s="1668"/>
      <c r="QJ60" s="1668"/>
      <c r="QK60" s="1668"/>
      <c r="QL60" s="1668"/>
      <c r="QM60" s="1668"/>
      <c r="QN60" s="1668"/>
      <c r="QO60" s="1668"/>
      <c r="QP60" s="1668"/>
      <c r="QQ60" s="1668"/>
      <c r="QR60" s="1668"/>
      <c r="QS60" s="1668"/>
      <c r="QT60" s="1668"/>
      <c r="QU60" s="1668"/>
      <c r="QV60" s="1668"/>
      <c r="QW60" s="1668"/>
      <c r="QX60" s="1668"/>
      <c r="QY60" s="1668"/>
      <c r="QZ60" s="1668"/>
      <c r="RA60" s="1668"/>
      <c r="RB60" s="1668"/>
      <c r="RC60" s="1668"/>
      <c r="RD60" s="1668"/>
      <c r="RE60" s="1668"/>
      <c r="RF60" s="1668"/>
      <c r="RG60" s="1668"/>
      <c r="RH60" s="1668"/>
      <c r="RI60" s="1668"/>
      <c r="RJ60" s="1668"/>
      <c r="RK60" s="1668"/>
      <c r="RL60" s="1668"/>
      <c r="RM60" s="1668"/>
      <c r="RN60" s="1668"/>
      <c r="RO60" s="1668"/>
      <c r="RP60" s="1668"/>
      <c r="RQ60" s="1668"/>
      <c r="RR60" s="1668"/>
      <c r="RS60" s="1668"/>
      <c r="RT60" s="1668"/>
      <c r="RU60" s="1668"/>
      <c r="RV60" s="1668"/>
      <c r="RW60" s="1668"/>
      <c r="RX60" s="1668"/>
      <c r="RY60" s="1668"/>
      <c r="RZ60" s="1668"/>
      <c r="SA60" s="1668"/>
      <c r="SB60" s="1668"/>
      <c r="SC60" s="1668"/>
      <c r="SD60" s="1668"/>
      <c r="SE60" s="1668"/>
      <c r="SF60" s="1668"/>
      <c r="SG60" s="1668"/>
      <c r="SH60" s="1668"/>
      <c r="SI60" s="1668"/>
      <c r="SJ60" s="1668"/>
      <c r="SK60" s="1668"/>
      <c r="SL60" s="1668"/>
      <c r="SM60" s="1668"/>
      <c r="SN60" s="1668"/>
      <c r="SO60" s="1668"/>
      <c r="SP60" s="1668"/>
      <c r="SQ60" s="1668"/>
      <c r="SR60" s="1668"/>
      <c r="SS60" s="1668"/>
      <c r="ST60" s="1668"/>
      <c r="SU60" s="1668"/>
      <c r="SV60" s="1668"/>
      <c r="SW60" s="1668"/>
      <c r="SX60" s="1668"/>
      <c r="SY60" s="1668"/>
      <c r="SZ60" s="1668"/>
      <c r="TA60" s="1668"/>
      <c r="TB60" s="1668"/>
      <c r="TC60" s="1668"/>
      <c r="TD60" s="1668"/>
      <c r="TE60" s="1668"/>
      <c r="TF60" s="1668"/>
      <c r="TG60" s="1668"/>
      <c r="TH60" s="1668"/>
      <c r="TI60" s="1668"/>
      <c r="TJ60" s="1668"/>
      <c r="TK60" s="1668"/>
      <c r="TL60" s="1668"/>
      <c r="TM60" s="1668"/>
      <c r="TN60" s="1668"/>
      <c r="TO60" s="1668"/>
      <c r="TP60" s="1668"/>
      <c r="TQ60" s="1668"/>
      <c r="TR60" s="1668"/>
      <c r="TS60" s="1668"/>
      <c r="TT60" s="1668"/>
      <c r="TU60" s="1668"/>
      <c r="TV60" s="1668"/>
      <c r="TW60" s="1668"/>
      <c r="TX60" s="1668"/>
      <c r="TY60" s="1668"/>
      <c r="TZ60" s="1668"/>
      <c r="UA60" s="1668"/>
      <c r="UB60" s="1668"/>
      <c r="UC60" s="1668"/>
      <c r="UD60" s="1668"/>
      <c r="UE60" s="1668"/>
      <c r="UF60" s="1668"/>
      <c r="UG60" s="1668"/>
      <c r="UH60" s="1668"/>
      <c r="UI60" s="1668"/>
      <c r="UJ60" s="1668"/>
      <c r="UK60" s="1668"/>
      <c r="UL60" s="1668"/>
      <c r="UM60" s="1668"/>
      <c r="UN60" s="1668"/>
      <c r="UO60" s="1668"/>
      <c r="UP60" s="1668"/>
      <c r="UQ60" s="1668"/>
      <c r="UR60" s="1668"/>
      <c r="US60" s="1668"/>
      <c r="UT60" s="1668"/>
      <c r="UU60" s="1668"/>
      <c r="UV60" s="1668"/>
      <c r="UW60" s="1668"/>
      <c r="UX60" s="1668"/>
      <c r="UY60" s="1668"/>
      <c r="UZ60" s="1668"/>
      <c r="VA60" s="1668"/>
      <c r="VB60" s="1668"/>
      <c r="VC60" s="1668"/>
      <c r="VD60" s="1668"/>
      <c r="VE60" s="1668"/>
      <c r="VF60" s="1668"/>
      <c r="VG60" s="1668"/>
      <c r="VH60" s="1668"/>
      <c r="VI60" s="1668"/>
      <c r="VJ60" s="1668"/>
      <c r="VK60" s="1668"/>
      <c r="VL60" s="1668"/>
      <c r="VM60" s="1668"/>
      <c r="VN60" s="1668"/>
      <c r="VO60" s="1668"/>
      <c r="VP60" s="1668"/>
      <c r="VQ60" s="1668"/>
      <c r="VR60" s="1668"/>
      <c r="VS60" s="1668"/>
      <c r="VT60" s="1668"/>
      <c r="VU60" s="1668"/>
      <c r="VV60" s="1668"/>
      <c r="VW60" s="1668"/>
      <c r="VX60" s="1668"/>
      <c r="VY60" s="1668"/>
      <c r="VZ60" s="1668"/>
      <c r="WA60" s="1668"/>
      <c r="WB60" s="1668"/>
      <c r="WC60" s="1668"/>
      <c r="WD60" s="1668"/>
      <c r="WE60" s="1668"/>
      <c r="WF60" s="1668"/>
      <c r="WG60" s="1668"/>
      <c r="WH60" s="1668"/>
      <c r="WI60" s="1668"/>
      <c r="WJ60" s="1668"/>
      <c r="WK60" s="1668"/>
      <c r="WL60" s="1668"/>
      <c r="WM60" s="1668"/>
      <c r="WN60" s="1668"/>
      <c r="WO60" s="1668"/>
      <c r="WP60" s="1668"/>
      <c r="WQ60" s="1668"/>
      <c r="WR60" s="1668"/>
      <c r="WS60" s="1668"/>
      <c r="WT60" s="1668"/>
      <c r="WU60" s="1668"/>
      <c r="WV60" s="1668"/>
      <c r="WW60" s="1668"/>
      <c r="WX60" s="1668"/>
      <c r="WY60" s="1668"/>
      <c r="WZ60" s="1668"/>
      <c r="XA60" s="1668"/>
      <c r="XB60" s="1668"/>
      <c r="XC60" s="1668"/>
      <c r="XD60" s="1668"/>
      <c r="XE60" s="1668"/>
      <c r="XF60" s="1668"/>
      <c r="XG60" s="1668"/>
      <c r="XH60" s="1668"/>
      <c r="XI60" s="1668"/>
      <c r="XJ60" s="1668"/>
      <c r="XK60" s="1668"/>
      <c r="XL60" s="1668"/>
      <c r="XM60" s="1668"/>
      <c r="XN60" s="1668"/>
      <c r="XO60" s="1668"/>
      <c r="XP60" s="1668"/>
      <c r="XQ60" s="1668"/>
      <c r="XR60" s="1668"/>
      <c r="XS60" s="1668"/>
      <c r="XT60" s="1668"/>
      <c r="XU60" s="1668"/>
      <c r="XV60" s="1668"/>
      <c r="XW60" s="1668"/>
      <c r="XX60" s="1668"/>
      <c r="XY60" s="1668"/>
      <c r="XZ60" s="1668"/>
      <c r="YA60" s="1668"/>
      <c r="YB60" s="1668"/>
      <c r="YC60" s="1668"/>
      <c r="YD60" s="1668"/>
      <c r="YE60" s="1668"/>
      <c r="YF60" s="1668"/>
      <c r="YG60" s="1668"/>
      <c r="YH60" s="1668"/>
      <c r="YI60" s="1668"/>
      <c r="YJ60" s="1668"/>
      <c r="YK60" s="1668"/>
      <c r="YL60" s="1668"/>
      <c r="YM60" s="1668"/>
      <c r="YN60" s="1668"/>
      <c r="YO60" s="1668"/>
      <c r="YP60" s="1668"/>
      <c r="YQ60" s="1668"/>
      <c r="YR60" s="1668"/>
      <c r="YS60" s="1668"/>
      <c r="YT60" s="1668"/>
      <c r="YU60" s="1668"/>
      <c r="YV60" s="1668"/>
      <c r="YW60" s="1668"/>
      <c r="YX60" s="1668"/>
      <c r="YY60" s="1668"/>
      <c r="YZ60" s="1668"/>
      <c r="ZA60" s="1668"/>
      <c r="ZB60" s="1668"/>
      <c r="ZC60" s="1668"/>
      <c r="ZD60" s="1668"/>
      <c r="ZE60" s="1668"/>
      <c r="ZF60" s="1668"/>
      <c r="ZG60" s="1668"/>
      <c r="ZH60" s="1668"/>
      <c r="ZI60" s="1668"/>
      <c r="ZJ60" s="1668"/>
      <c r="ZK60" s="1668"/>
      <c r="ZL60" s="1668"/>
      <c r="ZM60" s="1668"/>
      <c r="ZN60" s="1668"/>
      <c r="ZO60" s="1668"/>
      <c r="ZP60" s="1668"/>
      <c r="ZQ60" s="1668"/>
      <c r="ZR60" s="1668"/>
      <c r="ZS60" s="1668"/>
      <c r="ZT60" s="1668"/>
      <c r="ZU60" s="1668"/>
      <c r="ZV60" s="1668"/>
      <c r="ZW60" s="1668"/>
      <c r="ZX60" s="1668"/>
      <c r="ZY60" s="1668"/>
      <c r="ZZ60" s="1668"/>
      <c r="AAA60" s="1668"/>
      <c r="AAB60" s="1668"/>
      <c r="AAC60" s="1668"/>
      <c r="AAD60" s="1668"/>
      <c r="AAE60" s="1668"/>
      <c r="AAF60" s="1668"/>
      <c r="AAG60" s="1668"/>
      <c r="AAH60" s="1668"/>
      <c r="AAI60" s="1668"/>
      <c r="AAJ60" s="1668"/>
      <c r="AAK60" s="1668"/>
      <c r="AAL60" s="1668"/>
      <c r="AAM60" s="1668"/>
      <c r="AAN60" s="1668"/>
      <c r="AAO60" s="1668"/>
      <c r="AAP60" s="1668"/>
      <c r="AAQ60" s="1668"/>
      <c r="AAR60" s="1668"/>
      <c r="AAS60" s="1668"/>
      <c r="AAT60" s="1668"/>
      <c r="AAU60" s="1668"/>
      <c r="AAV60" s="1668"/>
      <c r="AAW60" s="1668"/>
      <c r="AAX60" s="1668"/>
      <c r="AAY60" s="1668"/>
      <c r="AAZ60" s="1668"/>
      <c r="ABA60" s="1668"/>
      <c r="ABB60" s="1668"/>
      <c r="ABC60" s="1668"/>
      <c r="ABD60" s="1668"/>
      <c r="ABE60" s="1668"/>
      <c r="ABF60" s="1668"/>
      <c r="ABG60" s="1668"/>
      <c r="ABH60" s="1668"/>
      <c r="ABI60" s="1668"/>
      <c r="ABJ60" s="1668"/>
      <c r="ABK60" s="1668"/>
      <c r="ABL60" s="1668"/>
      <c r="ABM60" s="1668"/>
      <c r="ABN60" s="1668"/>
      <c r="ABO60" s="1668"/>
      <c r="ABP60" s="1668"/>
      <c r="ABQ60" s="1668"/>
      <c r="ABR60" s="1668"/>
      <c r="ABS60" s="1668"/>
      <c r="ABT60" s="1668"/>
      <c r="ABU60" s="1668"/>
      <c r="ABV60" s="1668"/>
      <c r="ABW60" s="1668"/>
      <c r="ABX60" s="1668"/>
      <c r="ABY60" s="1668"/>
      <c r="ABZ60" s="1668"/>
      <c r="ACA60" s="1668"/>
      <c r="ACB60" s="1668"/>
      <c r="ACC60" s="1668"/>
      <c r="ACD60" s="1668"/>
      <c r="ACE60" s="1668"/>
      <c r="ACF60" s="1668"/>
      <c r="ACG60" s="1668"/>
      <c r="ACH60" s="1668"/>
      <c r="ACI60" s="1668"/>
      <c r="ACJ60" s="1668"/>
      <c r="ACK60" s="1668"/>
      <c r="ACL60" s="1668"/>
      <c r="ACM60" s="1668"/>
      <c r="ACN60" s="1668"/>
      <c r="ACO60" s="1668"/>
      <c r="ACP60" s="1668"/>
      <c r="ACQ60" s="1668"/>
      <c r="ACR60" s="1668"/>
      <c r="ACS60" s="1668"/>
      <c r="ACT60" s="1668"/>
      <c r="ACU60" s="1668"/>
      <c r="ACV60" s="1668"/>
      <c r="ACW60" s="1668"/>
      <c r="ACX60" s="1668"/>
      <c r="ACY60" s="1668"/>
      <c r="ACZ60" s="1668"/>
      <c r="ADA60" s="1668"/>
      <c r="ADB60" s="1668"/>
      <c r="ADC60" s="1668"/>
      <c r="ADD60" s="1668"/>
      <c r="ADE60" s="1668"/>
      <c r="ADF60" s="1668"/>
      <c r="ADG60" s="1668"/>
      <c r="ADH60" s="1668"/>
      <c r="ADI60" s="1668"/>
      <c r="ADJ60" s="1668"/>
      <c r="ADK60" s="1668"/>
      <c r="ADL60" s="1668"/>
      <c r="ADM60" s="1668"/>
      <c r="ADN60" s="1668"/>
      <c r="ADO60" s="1668"/>
      <c r="ADP60" s="1668"/>
      <c r="ADQ60" s="1668"/>
      <c r="ADR60" s="1668"/>
      <c r="ADS60" s="1668"/>
      <c r="ADT60" s="1668"/>
      <c r="ADU60" s="1668"/>
      <c r="ADV60" s="1668"/>
      <c r="ADW60" s="1668"/>
      <c r="ADX60" s="1668"/>
      <c r="ADY60" s="1668"/>
      <c r="ADZ60" s="1668"/>
      <c r="AEA60" s="1668"/>
      <c r="AEB60" s="1668"/>
      <c r="AEC60" s="1668"/>
      <c r="AED60" s="1668"/>
      <c r="AEE60" s="1668"/>
      <c r="AEF60" s="1668"/>
      <c r="AEG60" s="1668"/>
      <c r="AEH60" s="1668"/>
      <c r="AEI60" s="1668"/>
      <c r="AEJ60" s="1668"/>
      <c r="AEK60" s="1668"/>
      <c r="AEL60" s="1668"/>
      <c r="AEM60" s="1668"/>
      <c r="AEN60" s="1668"/>
      <c r="AEO60" s="1668"/>
      <c r="AEP60" s="1668"/>
      <c r="AEQ60" s="1668"/>
      <c r="AER60" s="1668"/>
      <c r="AES60" s="1668"/>
      <c r="AET60" s="1668"/>
      <c r="AEU60" s="1668"/>
      <c r="AEV60" s="1668"/>
      <c r="AEW60" s="1668"/>
      <c r="AEX60" s="1668"/>
      <c r="AEY60" s="1668"/>
      <c r="AEZ60" s="1668"/>
      <c r="AFA60" s="1668"/>
      <c r="AFB60" s="1668"/>
      <c r="AFC60" s="1668"/>
      <c r="AFD60" s="1668"/>
      <c r="AFE60" s="1668"/>
      <c r="AFF60" s="1668"/>
      <c r="AFG60" s="1668"/>
      <c r="AFH60" s="1668"/>
      <c r="AFI60" s="1668"/>
      <c r="AFJ60" s="1668"/>
      <c r="AFK60" s="1668"/>
      <c r="AFL60" s="1668"/>
      <c r="AFM60" s="1668"/>
      <c r="AFN60" s="1668"/>
      <c r="AFO60" s="1668"/>
      <c r="AFP60" s="1668"/>
      <c r="AFQ60" s="1668"/>
      <c r="AFR60" s="1668"/>
      <c r="AFS60" s="1668"/>
      <c r="AFT60" s="1668"/>
      <c r="AFU60" s="1668"/>
      <c r="AFV60" s="1668"/>
      <c r="AFW60" s="1668"/>
      <c r="AFX60" s="1668"/>
      <c r="AFY60" s="1668"/>
      <c r="AFZ60" s="1668"/>
      <c r="AGA60" s="1668"/>
      <c r="AGB60" s="1668"/>
      <c r="AGC60" s="1668"/>
      <c r="AGD60" s="1668"/>
      <c r="AGE60" s="1668"/>
      <c r="AGF60" s="1668"/>
      <c r="AGG60" s="1668"/>
      <c r="AGH60" s="1668"/>
      <c r="AGI60" s="1668"/>
      <c r="AGJ60" s="1668"/>
      <c r="AGK60" s="1668"/>
      <c r="AGL60" s="1668"/>
      <c r="AGM60" s="1668"/>
      <c r="AGN60" s="1668"/>
      <c r="AGO60" s="1668"/>
      <c r="AGP60" s="1668"/>
      <c r="AGQ60" s="1668"/>
      <c r="AGR60" s="1668"/>
      <c r="AGS60" s="1668"/>
      <c r="AGT60" s="1668"/>
      <c r="AGU60" s="1668"/>
      <c r="AGV60" s="1668"/>
      <c r="AGW60" s="1668"/>
      <c r="AGX60" s="1668"/>
      <c r="AGY60" s="1668"/>
      <c r="AGZ60" s="1668"/>
      <c r="AHA60" s="1668"/>
      <c r="AHB60" s="1668"/>
      <c r="AHC60" s="1668"/>
      <c r="AHD60" s="1668"/>
      <c r="AHE60" s="1668"/>
      <c r="AHF60" s="1668"/>
      <c r="AHG60" s="1668"/>
      <c r="AHH60" s="1668"/>
      <c r="AHI60" s="1668"/>
      <c r="AHJ60" s="1668"/>
      <c r="AHK60" s="1668"/>
      <c r="AHL60" s="1668"/>
      <c r="AHM60" s="1668"/>
      <c r="AHN60" s="1668"/>
      <c r="AHO60" s="1668"/>
      <c r="AHP60" s="1668"/>
      <c r="AHQ60" s="1668"/>
      <c r="AHR60" s="1668"/>
      <c r="AHS60" s="1668"/>
      <c r="AHT60" s="1668"/>
      <c r="AHU60" s="1668"/>
      <c r="AHV60" s="1668"/>
      <c r="AHW60" s="1668"/>
      <c r="AHX60" s="1668"/>
      <c r="AHY60" s="1668"/>
      <c r="AHZ60" s="1668"/>
      <c r="AIA60" s="1668"/>
      <c r="AIB60" s="1668"/>
      <c r="AIC60" s="1668"/>
      <c r="AID60" s="1668"/>
      <c r="AIE60" s="1668"/>
      <c r="AIF60" s="1668"/>
      <c r="AIG60" s="1668"/>
      <c r="AIH60" s="1668"/>
      <c r="AII60" s="1668"/>
      <c r="AIJ60" s="1668"/>
      <c r="AIK60" s="1668"/>
      <c r="AIL60" s="1668"/>
      <c r="AIM60" s="1668"/>
      <c r="AIN60" s="1668"/>
      <c r="AIO60" s="1668"/>
      <c r="AIP60" s="1668"/>
      <c r="AIQ60" s="1668"/>
      <c r="AIR60" s="1668"/>
      <c r="AIS60" s="1668"/>
      <c r="AIT60" s="1668"/>
      <c r="AIU60" s="1668"/>
      <c r="AIV60" s="1668"/>
      <c r="AIW60" s="1668"/>
      <c r="AIX60" s="1668"/>
      <c r="AIY60" s="1668"/>
      <c r="AIZ60" s="1668"/>
      <c r="AJA60" s="1668"/>
      <c r="AJB60" s="1668"/>
      <c r="AJC60" s="1668"/>
      <c r="AJD60" s="1668"/>
      <c r="AJE60" s="1668"/>
      <c r="AJF60" s="1668"/>
      <c r="AJG60" s="1668"/>
      <c r="AJH60" s="1668"/>
      <c r="AJI60" s="1668"/>
      <c r="AJJ60" s="1668"/>
      <c r="AJK60" s="1668"/>
      <c r="AJL60" s="1668"/>
      <c r="AJM60" s="1668"/>
      <c r="AJN60" s="1668"/>
      <c r="AJO60" s="1668"/>
      <c r="AJP60" s="1668"/>
      <c r="AJQ60" s="1668"/>
      <c r="AJR60" s="1668"/>
      <c r="AJS60" s="1668"/>
      <c r="AJT60" s="1668"/>
      <c r="AJU60" s="1668"/>
      <c r="AJV60" s="1668"/>
      <c r="AJW60" s="1668"/>
      <c r="AJX60" s="1668"/>
      <c r="AJY60" s="1668"/>
      <c r="AJZ60" s="1668"/>
      <c r="AKA60" s="1668"/>
      <c r="AKB60" s="1668"/>
      <c r="AKC60" s="1668"/>
      <c r="AKD60" s="1668"/>
      <c r="AKE60" s="1668"/>
      <c r="AKF60" s="1668"/>
      <c r="AKG60" s="1668"/>
      <c r="AKH60" s="1668"/>
      <c r="AKI60" s="1668"/>
      <c r="AKJ60" s="1668"/>
      <c r="AKK60" s="1668"/>
      <c r="AKL60" s="1668"/>
      <c r="AKM60" s="1668"/>
      <c r="AKN60" s="1668"/>
      <c r="AKO60" s="1668"/>
      <c r="AKP60" s="1668"/>
      <c r="AKQ60" s="1668"/>
      <c r="AKR60" s="1668"/>
      <c r="AKS60" s="1668"/>
      <c r="AKT60" s="1668"/>
      <c r="AKU60" s="1668"/>
      <c r="AKV60" s="1668"/>
      <c r="AKW60" s="1668"/>
      <c r="AKX60" s="1668"/>
      <c r="AKY60" s="1668"/>
      <c r="AKZ60" s="1668"/>
      <c r="ALA60" s="1668"/>
      <c r="ALB60" s="1668"/>
      <c r="ALC60" s="1668"/>
      <c r="ALD60" s="1668"/>
      <c r="ALE60" s="1668"/>
      <c r="ALF60" s="1668"/>
      <c r="ALG60" s="1668"/>
      <c r="ALH60" s="1668"/>
      <c r="ALI60" s="1668"/>
      <c r="ALJ60" s="1668"/>
      <c r="ALK60" s="1668"/>
      <c r="ALL60" s="1668"/>
      <c r="ALM60" s="1668"/>
      <c r="ALN60" s="1668"/>
      <c r="ALO60" s="1668"/>
      <c r="ALP60" s="1668"/>
      <c r="ALQ60" s="1668"/>
      <c r="ALR60" s="1668"/>
      <c r="ALS60" s="1668"/>
      <c r="ALT60" s="1668"/>
      <c r="ALU60" s="1668"/>
      <c r="ALV60" s="1668"/>
      <c r="ALW60" s="1668"/>
      <c r="ALX60" s="1668"/>
      <c r="ALY60" s="1668"/>
      <c r="ALZ60" s="1668"/>
      <c r="AMA60" s="1668"/>
      <c r="AMB60" s="1668"/>
      <c r="AMC60" s="1668"/>
      <c r="AMD60" s="1668"/>
      <c r="AME60" s="1668"/>
      <c r="AMF60" s="1668"/>
      <c r="AMG60" s="1668"/>
      <c r="AMH60" s="1668"/>
      <c r="AMI60" s="1668"/>
      <c r="AMJ60" s="1668"/>
      <c r="AMK60" s="1668"/>
      <c r="AML60" s="1668"/>
      <c r="AMM60" s="1668"/>
      <c r="AMN60" s="1668"/>
      <c r="AMO60" s="1668"/>
      <c r="AMP60" s="1668"/>
      <c r="AMQ60" s="1668"/>
      <c r="AMR60" s="1668"/>
      <c r="AMS60" s="1668"/>
      <c r="AMT60" s="1668"/>
      <c r="AMU60" s="1668"/>
      <c r="AMV60" s="1668"/>
      <c r="AMW60" s="1668"/>
      <c r="AMX60" s="1668"/>
      <c r="AMY60" s="1668"/>
      <c r="AMZ60" s="1668"/>
      <c r="ANA60" s="1668"/>
      <c r="ANB60" s="1668"/>
      <c r="ANC60" s="1668"/>
      <c r="AND60" s="1668"/>
      <c r="ANE60" s="1668"/>
      <c r="ANF60" s="1668"/>
      <c r="ANG60" s="1668"/>
      <c r="ANH60" s="1668"/>
      <c r="ANI60" s="1668"/>
      <c r="ANJ60" s="1668"/>
      <c r="ANK60" s="1668"/>
      <c r="ANL60" s="1668"/>
      <c r="ANM60" s="1668"/>
      <c r="ANN60" s="1668"/>
      <c r="ANO60" s="1668"/>
      <c r="ANP60" s="1668"/>
      <c r="ANQ60" s="1668"/>
      <c r="ANR60" s="1668"/>
      <c r="ANS60" s="1668"/>
      <c r="ANT60" s="1668"/>
      <c r="ANU60" s="1668"/>
      <c r="ANV60" s="1668"/>
      <c r="ANW60" s="1668"/>
      <c r="ANX60" s="1668"/>
      <c r="ANY60" s="1668"/>
      <c r="ANZ60" s="1668"/>
      <c r="AOA60" s="1668"/>
      <c r="AOB60" s="1668"/>
      <c r="AOC60" s="1668"/>
      <c r="AOD60" s="1668"/>
      <c r="AOE60" s="1668"/>
      <c r="AOF60" s="1668"/>
      <c r="AOG60" s="1668"/>
      <c r="AOH60" s="1668"/>
      <c r="AOI60" s="1668"/>
      <c r="AOJ60" s="1668"/>
      <c r="AOK60" s="1668"/>
      <c r="AOL60" s="1668"/>
      <c r="AOM60" s="1668"/>
      <c r="AON60" s="1668"/>
      <c r="AOO60" s="1668"/>
      <c r="AOP60" s="1668"/>
      <c r="AOQ60" s="1668"/>
      <c r="AOR60" s="1668"/>
      <c r="AOS60" s="1668"/>
      <c r="AOT60" s="1668"/>
      <c r="AOU60" s="1668"/>
      <c r="AOV60" s="1668"/>
      <c r="AOW60" s="1668"/>
      <c r="AOX60" s="1668"/>
      <c r="AOY60" s="1668"/>
      <c r="AOZ60" s="1668"/>
      <c r="APA60" s="1668"/>
      <c r="APB60" s="1668"/>
      <c r="APC60" s="1668"/>
      <c r="APD60" s="1668"/>
      <c r="APE60" s="1668"/>
      <c r="APF60" s="1668"/>
      <c r="APG60" s="1668"/>
      <c r="APH60" s="1668"/>
      <c r="API60" s="1668"/>
      <c r="APJ60" s="1668"/>
      <c r="APK60" s="1668"/>
      <c r="APL60" s="1668"/>
      <c r="APM60" s="1668"/>
      <c r="APN60" s="1668"/>
      <c r="APO60" s="1668"/>
      <c r="APP60" s="1668"/>
      <c r="APQ60" s="1668"/>
      <c r="APR60" s="1668"/>
      <c r="APS60" s="1668"/>
      <c r="APT60" s="1668"/>
      <c r="APU60" s="1668"/>
      <c r="APV60" s="1668"/>
      <c r="APW60" s="1668"/>
      <c r="APX60" s="1668"/>
      <c r="APY60" s="1668"/>
      <c r="APZ60" s="1668"/>
      <c r="AQA60" s="1668"/>
      <c r="AQB60" s="1668"/>
      <c r="AQC60" s="1668"/>
      <c r="AQD60" s="1668"/>
      <c r="AQE60" s="1668"/>
      <c r="AQF60" s="1668"/>
      <c r="AQG60" s="1668"/>
      <c r="AQH60" s="1668"/>
      <c r="AQI60" s="1668"/>
      <c r="AQJ60" s="1668"/>
      <c r="AQK60" s="1668"/>
      <c r="AQL60" s="1668"/>
      <c r="AQM60" s="1668"/>
      <c r="AQN60" s="1668"/>
      <c r="AQO60" s="1668"/>
      <c r="AQP60" s="1668"/>
      <c r="AQQ60" s="1668"/>
      <c r="AQR60" s="1668"/>
      <c r="AQS60" s="1668"/>
      <c r="AQT60" s="1668"/>
      <c r="AQU60" s="1668"/>
      <c r="AQV60" s="1668"/>
      <c r="AQW60" s="1668"/>
      <c r="AQX60" s="1668"/>
      <c r="AQY60" s="1668"/>
      <c r="AQZ60" s="1668"/>
      <c r="ARA60" s="1668"/>
      <c r="ARB60" s="1668"/>
      <c r="ARC60" s="1668"/>
      <c r="ARD60" s="1668"/>
      <c r="ARE60" s="1668"/>
      <c r="ARF60" s="1668"/>
      <c r="ARG60" s="1668"/>
      <c r="ARH60" s="1668"/>
      <c r="ARI60" s="1668"/>
      <c r="ARJ60" s="1668"/>
      <c r="ARK60" s="1668"/>
      <c r="ARL60" s="1668"/>
      <c r="ARM60" s="1668"/>
      <c r="ARN60" s="1668"/>
      <c r="ARO60" s="1668"/>
      <c r="ARP60" s="1668"/>
      <c r="ARQ60" s="1668"/>
      <c r="ARR60" s="1668"/>
      <c r="ARS60" s="1668"/>
      <c r="ART60" s="1668"/>
      <c r="ARU60" s="1668"/>
      <c r="ARV60" s="1668"/>
      <c r="ARW60" s="1668"/>
      <c r="ARX60" s="1668"/>
      <c r="ARY60" s="1668"/>
      <c r="ARZ60" s="1668"/>
      <c r="ASA60" s="1668"/>
      <c r="ASB60" s="1668"/>
      <c r="ASC60" s="1668"/>
      <c r="ASD60" s="1668"/>
      <c r="ASE60" s="1668"/>
      <c r="ASF60" s="1668"/>
      <c r="ASG60" s="1668"/>
      <c r="ASH60" s="1668"/>
      <c r="ASI60" s="1668"/>
      <c r="ASJ60" s="1668"/>
      <c r="ASK60" s="1668"/>
      <c r="ASL60" s="1668"/>
      <c r="ASM60" s="1668"/>
      <c r="ASN60" s="1668"/>
      <c r="ASO60" s="1668"/>
      <c r="ASP60" s="1668"/>
      <c r="ASQ60" s="1668"/>
      <c r="ASR60" s="1668"/>
      <c r="ASS60" s="1668"/>
      <c r="AST60" s="1668"/>
      <c r="ASU60" s="1668"/>
      <c r="ASV60" s="1668"/>
      <c r="ASW60" s="1668"/>
      <c r="ASX60" s="1668"/>
      <c r="ASY60" s="1668"/>
      <c r="ASZ60" s="1668"/>
      <c r="ATA60" s="1668"/>
      <c r="ATB60" s="1668"/>
      <c r="ATC60" s="1668"/>
      <c r="ATD60" s="1668"/>
      <c r="ATE60" s="1668"/>
      <c r="ATF60" s="1668"/>
      <c r="ATG60" s="1668"/>
      <c r="ATH60" s="1668"/>
      <c r="ATI60" s="1668"/>
      <c r="ATJ60" s="1668"/>
      <c r="ATK60" s="1668"/>
      <c r="ATL60" s="1668"/>
      <c r="ATM60" s="1668"/>
      <c r="ATN60" s="1668"/>
      <c r="ATO60" s="1668"/>
      <c r="ATP60" s="1668"/>
      <c r="ATQ60" s="1668"/>
      <c r="ATR60" s="1668"/>
      <c r="ATS60" s="1668"/>
      <c r="ATT60" s="1668"/>
      <c r="ATU60" s="1668"/>
      <c r="ATV60" s="1668"/>
      <c r="ATW60" s="1668"/>
      <c r="ATX60" s="1668"/>
      <c r="ATY60" s="1668"/>
      <c r="ATZ60" s="1668"/>
      <c r="AUA60" s="1668"/>
      <c r="AUB60" s="1668"/>
      <c r="AUC60" s="1668"/>
      <c r="AUD60" s="1668"/>
      <c r="AUE60" s="1668"/>
      <c r="AUF60" s="1668"/>
      <c r="AUG60" s="1668"/>
      <c r="AUH60" s="1668"/>
      <c r="AUI60" s="1668"/>
      <c r="AUJ60" s="1668"/>
      <c r="AUK60" s="1668"/>
      <c r="AUL60" s="1668"/>
      <c r="AUM60" s="1668"/>
      <c r="AUN60" s="1668"/>
      <c r="AUO60" s="1668"/>
      <c r="AUP60" s="1668"/>
      <c r="AUQ60" s="1668"/>
      <c r="AUR60" s="1668"/>
      <c r="AUS60" s="1668"/>
      <c r="AUT60" s="1668"/>
      <c r="AUU60" s="1668"/>
      <c r="AUV60" s="1668"/>
      <c r="AUW60" s="1668"/>
      <c r="AUX60" s="1668"/>
      <c r="AUY60" s="1668"/>
      <c r="AUZ60" s="1668"/>
      <c r="AVA60" s="1668"/>
      <c r="AVB60" s="1668"/>
      <c r="AVC60" s="1668"/>
      <c r="AVD60" s="1668"/>
      <c r="AVE60" s="1668"/>
      <c r="AVF60" s="1668"/>
      <c r="AVG60" s="1668"/>
      <c r="AVH60" s="1668"/>
      <c r="AVI60" s="1668"/>
      <c r="AVJ60" s="1668"/>
      <c r="AVK60" s="1668"/>
      <c r="AVL60" s="1668"/>
      <c r="AVM60" s="1668"/>
      <c r="AVN60" s="1668"/>
      <c r="AVO60" s="1668"/>
      <c r="AVP60" s="1668"/>
      <c r="AVQ60" s="1668"/>
      <c r="AVR60" s="1668"/>
      <c r="AVS60" s="1668"/>
      <c r="AVT60" s="1668"/>
      <c r="AVU60" s="1668"/>
      <c r="AVV60" s="1668"/>
      <c r="AVW60" s="1668"/>
      <c r="AVX60" s="1668"/>
      <c r="AVY60" s="1668"/>
      <c r="AVZ60" s="1668"/>
      <c r="AWA60" s="1668"/>
      <c r="AWB60" s="1668"/>
      <c r="AWC60" s="1668"/>
      <c r="AWD60" s="1668"/>
      <c r="AWE60" s="1668"/>
      <c r="AWF60" s="1668"/>
      <c r="AWG60" s="1668"/>
      <c r="AWH60" s="1668"/>
      <c r="AWI60" s="1668"/>
      <c r="AWJ60" s="1668"/>
      <c r="AWK60" s="1668"/>
      <c r="AWL60" s="1668"/>
      <c r="AWM60" s="1668"/>
      <c r="AWN60" s="1668"/>
      <c r="AWO60" s="1668"/>
      <c r="AWP60" s="1668"/>
      <c r="AWQ60" s="1668"/>
      <c r="AWR60" s="1668"/>
      <c r="AWS60" s="1668"/>
      <c r="AWT60" s="1668"/>
      <c r="AWU60" s="1668"/>
      <c r="AWV60" s="1668"/>
      <c r="AWW60" s="1668"/>
      <c r="AWX60" s="1668"/>
      <c r="AWY60" s="1668"/>
      <c r="AWZ60" s="1668"/>
      <c r="AXA60" s="1668"/>
      <c r="AXB60" s="1668"/>
      <c r="AXC60" s="1668"/>
      <c r="AXD60" s="1668"/>
      <c r="AXE60" s="1668"/>
      <c r="AXF60" s="1668"/>
      <c r="AXG60" s="1668"/>
      <c r="AXH60" s="1668"/>
      <c r="AXI60" s="1668"/>
      <c r="AXJ60" s="1668"/>
      <c r="AXK60" s="1668"/>
      <c r="AXL60" s="1668"/>
      <c r="AXM60" s="1668"/>
      <c r="AXN60" s="1668"/>
      <c r="AXO60" s="1668"/>
      <c r="AXP60" s="1668"/>
      <c r="AXQ60" s="1668"/>
      <c r="AXR60" s="1668"/>
      <c r="AXS60" s="1668"/>
      <c r="AXT60" s="1668"/>
      <c r="AXU60" s="1668"/>
      <c r="AXV60" s="1668"/>
      <c r="AXW60" s="1668"/>
      <c r="AXX60" s="1668"/>
      <c r="AXY60" s="1668"/>
      <c r="AXZ60" s="1668"/>
      <c r="AYA60" s="1668"/>
      <c r="AYB60" s="1668"/>
      <c r="AYC60" s="1668"/>
      <c r="AYD60" s="1668"/>
      <c r="AYE60" s="1668"/>
      <c r="AYF60" s="1668"/>
      <c r="AYG60" s="1668"/>
      <c r="AYH60" s="1668"/>
      <c r="AYI60" s="1668"/>
      <c r="AYJ60" s="1668"/>
      <c r="AYK60" s="1668"/>
      <c r="AYL60" s="1668"/>
      <c r="AYM60" s="1668"/>
      <c r="AYN60" s="1668"/>
      <c r="AYO60" s="1668"/>
      <c r="AYP60" s="1668"/>
      <c r="AYQ60" s="1668"/>
      <c r="AYR60" s="1668"/>
      <c r="AYS60" s="1668"/>
      <c r="AYT60" s="1668"/>
      <c r="AYU60" s="1668"/>
      <c r="AYV60" s="1668"/>
      <c r="AYW60" s="1668"/>
      <c r="AYX60" s="1668"/>
      <c r="AYY60" s="1668"/>
      <c r="AYZ60" s="1668"/>
      <c r="AZA60" s="1668"/>
      <c r="AZB60" s="1668"/>
      <c r="AZC60" s="1668"/>
      <c r="AZD60" s="1668"/>
      <c r="AZE60" s="1668"/>
      <c r="AZF60" s="1668"/>
      <c r="AZG60" s="1668"/>
      <c r="AZH60" s="1668"/>
      <c r="AZI60" s="1668"/>
      <c r="AZJ60" s="1668"/>
      <c r="AZK60" s="1668"/>
      <c r="AZL60" s="1668"/>
      <c r="AZM60" s="1668"/>
      <c r="AZN60" s="1668"/>
      <c r="AZO60" s="1668"/>
      <c r="AZP60" s="1668"/>
      <c r="AZQ60" s="1668"/>
      <c r="AZR60" s="1668"/>
      <c r="AZS60" s="1668"/>
      <c r="AZT60" s="1668"/>
      <c r="AZU60" s="1668"/>
      <c r="AZV60" s="1668"/>
      <c r="AZW60" s="1668"/>
      <c r="AZX60" s="1668"/>
      <c r="AZY60" s="1668"/>
      <c r="AZZ60" s="1668"/>
      <c r="BAA60" s="1668"/>
      <c r="BAB60" s="1668"/>
      <c r="BAC60" s="1668"/>
      <c r="BAD60" s="1668"/>
      <c r="BAE60" s="1668"/>
      <c r="BAF60" s="1668"/>
      <c r="BAG60" s="1668"/>
      <c r="BAH60" s="1668"/>
      <c r="BAI60" s="1668"/>
      <c r="BAJ60" s="1668"/>
      <c r="BAK60" s="1668"/>
      <c r="BAL60" s="1668"/>
      <c r="BAM60" s="1668"/>
      <c r="BAN60" s="1668"/>
      <c r="BAO60" s="1668"/>
      <c r="BAP60" s="1668"/>
      <c r="BAQ60" s="1668"/>
      <c r="BAR60" s="1668"/>
      <c r="BAS60" s="1668"/>
      <c r="BAT60" s="1668"/>
      <c r="BAU60" s="1668"/>
      <c r="BAV60" s="1668"/>
      <c r="BAW60" s="1668"/>
      <c r="BAX60" s="1668"/>
      <c r="BAY60" s="1668"/>
      <c r="BAZ60" s="1668"/>
      <c r="BBA60" s="1668"/>
      <c r="BBB60" s="1668"/>
      <c r="BBC60" s="1668"/>
      <c r="BBD60" s="1668"/>
      <c r="BBE60" s="1668"/>
      <c r="BBF60" s="1668"/>
      <c r="BBG60" s="1668"/>
      <c r="BBH60" s="1668"/>
      <c r="BBI60" s="1668"/>
      <c r="BBJ60" s="1668"/>
      <c r="BBK60" s="1668"/>
      <c r="BBL60" s="1668"/>
      <c r="BBM60" s="1668"/>
      <c r="BBN60" s="1668"/>
      <c r="BBO60" s="1668"/>
      <c r="BBP60" s="1668"/>
      <c r="BBQ60" s="1668"/>
      <c r="BBR60" s="1668"/>
      <c r="BBS60" s="1668"/>
      <c r="BBT60" s="1668"/>
      <c r="BBU60" s="1668"/>
      <c r="BBV60" s="1668"/>
      <c r="BBW60" s="1668"/>
      <c r="BBX60" s="1668"/>
      <c r="BBY60" s="1668"/>
      <c r="BBZ60" s="1668"/>
      <c r="BCA60" s="1668"/>
      <c r="BCB60" s="1668"/>
      <c r="BCC60" s="1668"/>
      <c r="BCD60" s="1668"/>
      <c r="BCE60" s="1668"/>
      <c r="BCF60" s="1668"/>
      <c r="BCG60" s="1668"/>
      <c r="BCH60" s="1668"/>
      <c r="BCI60" s="1668"/>
      <c r="BCJ60" s="1668"/>
      <c r="BCK60" s="1668"/>
      <c r="BCL60" s="1668"/>
      <c r="BCM60" s="1668"/>
      <c r="BCN60" s="1668"/>
      <c r="BCO60" s="1668"/>
      <c r="BCP60" s="1668"/>
      <c r="BCQ60" s="1668"/>
      <c r="BCR60" s="1668"/>
      <c r="BCS60" s="1668"/>
      <c r="BCT60" s="1668"/>
      <c r="BCU60" s="1668"/>
      <c r="BCV60" s="1668"/>
      <c r="BCW60" s="1668"/>
      <c r="BCX60" s="1668"/>
      <c r="BCY60" s="1668"/>
      <c r="BCZ60" s="1668"/>
      <c r="BDA60" s="1668"/>
      <c r="BDB60" s="1668"/>
      <c r="BDC60" s="1668"/>
      <c r="BDD60" s="1668"/>
      <c r="BDE60" s="1668"/>
      <c r="BDF60" s="1668"/>
      <c r="BDG60" s="1668"/>
      <c r="BDH60" s="1668"/>
      <c r="BDI60" s="1668"/>
      <c r="BDJ60" s="1668"/>
      <c r="BDK60" s="1668"/>
      <c r="BDL60" s="1668"/>
      <c r="BDM60" s="1668"/>
      <c r="BDN60" s="1668"/>
      <c r="BDO60" s="1668"/>
      <c r="BDP60" s="1668"/>
      <c r="BDQ60" s="1668"/>
      <c r="BDR60" s="1668"/>
      <c r="BDS60" s="1668"/>
      <c r="BDT60" s="1668"/>
      <c r="BDU60" s="1668"/>
      <c r="BDV60" s="1668"/>
      <c r="BDW60" s="1668"/>
      <c r="BDX60" s="1668"/>
      <c r="BDY60" s="1668"/>
      <c r="BDZ60" s="1668"/>
      <c r="BEA60" s="1668"/>
      <c r="BEB60" s="1668"/>
      <c r="BEC60" s="1668"/>
      <c r="BED60" s="1668"/>
      <c r="BEE60" s="1668"/>
      <c r="BEF60" s="1668"/>
      <c r="BEG60" s="1668"/>
      <c r="BEH60" s="1668"/>
      <c r="BEI60" s="1668"/>
      <c r="BEJ60" s="1668"/>
      <c r="BEK60" s="1668"/>
      <c r="BEL60" s="1668"/>
      <c r="BEM60" s="1668"/>
      <c r="BEN60" s="1668"/>
      <c r="BEO60" s="1668"/>
      <c r="BEP60" s="1668"/>
      <c r="BEQ60" s="1668"/>
      <c r="BER60" s="1668"/>
      <c r="BES60" s="1668"/>
      <c r="BET60" s="1668"/>
      <c r="BEU60" s="1668"/>
      <c r="BEV60" s="1668"/>
      <c r="BEW60" s="1668"/>
      <c r="BEX60" s="1668"/>
      <c r="BEY60" s="1668"/>
      <c r="BEZ60" s="1668"/>
      <c r="BFA60" s="1668"/>
      <c r="BFB60" s="1668"/>
      <c r="BFC60" s="1668"/>
      <c r="BFD60" s="1668"/>
      <c r="BFE60" s="1668"/>
      <c r="BFF60" s="1668"/>
      <c r="BFG60" s="1668"/>
      <c r="BFH60" s="1668"/>
      <c r="BFI60" s="1668"/>
      <c r="BFJ60" s="1668"/>
      <c r="BFK60" s="1668"/>
      <c r="BFL60" s="1668"/>
      <c r="BFM60" s="1668"/>
      <c r="BFN60" s="1668"/>
      <c r="BFO60" s="1668"/>
      <c r="BFP60" s="1668"/>
      <c r="BFQ60" s="1668"/>
      <c r="BFR60" s="1668"/>
      <c r="BFS60" s="1668"/>
      <c r="BFT60" s="1668"/>
      <c r="BFU60" s="1668"/>
      <c r="BFV60" s="1668"/>
      <c r="BFW60" s="1668"/>
      <c r="BFX60" s="1668"/>
      <c r="BFY60" s="1668"/>
      <c r="BFZ60" s="1668"/>
      <c r="BGA60" s="1668"/>
      <c r="BGB60" s="1668"/>
      <c r="BGC60" s="1668"/>
      <c r="BGD60" s="1668"/>
      <c r="BGE60" s="1668"/>
      <c r="BGF60" s="1668"/>
      <c r="BGG60" s="1668"/>
      <c r="BGH60" s="1668"/>
      <c r="BGI60" s="1668"/>
      <c r="BGJ60" s="1668"/>
      <c r="BGK60" s="1668"/>
      <c r="BGL60" s="1668"/>
      <c r="BGM60" s="1668"/>
      <c r="BGN60" s="1668"/>
      <c r="BGO60" s="1668"/>
      <c r="BGP60" s="1668"/>
      <c r="BGQ60" s="1668"/>
      <c r="BGR60" s="1668"/>
      <c r="BGS60" s="1668"/>
      <c r="BGT60" s="1668"/>
      <c r="BGU60" s="1668"/>
      <c r="BGV60" s="1668"/>
      <c r="BGW60" s="1668"/>
      <c r="BGX60" s="1668"/>
      <c r="BGY60" s="1668"/>
      <c r="BGZ60" s="1668"/>
      <c r="BHA60" s="1668"/>
      <c r="BHB60" s="1668"/>
      <c r="BHC60" s="1668"/>
      <c r="BHD60" s="1668"/>
      <c r="BHE60" s="1668"/>
      <c r="BHF60" s="1668"/>
      <c r="BHG60" s="1668"/>
      <c r="BHH60" s="1668"/>
      <c r="BHI60" s="1668"/>
      <c r="BHJ60" s="1668"/>
      <c r="BHK60" s="1668"/>
      <c r="BHL60" s="1668"/>
      <c r="BHM60" s="1668"/>
      <c r="BHN60" s="1668"/>
      <c r="BHO60" s="1668"/>
      <c r="BHP60" s="1668"/>
      <c r="BHQ60" s="1668"/>
      <c r="BHR60" s="1668"/>
      <c r="BHS60" s="1668"/>
      <c r="BHT60" s="1668"/>
      <c r="BHU60" s="1668"/>
      <c r="BHV60" s="1668"/>
      <c r="BHW60" s="1668"/>
      <c r="BHX60" s="1668"/>
      <c r="BHY60" s="1668"/>
      <c r="BHZ60" s="1668"/>
      <c r="BIA60" s="1668"/>
      <c r="BIB60" s="1668"/>
      <c r="BIC60" s="1668"/>
      <c r="BID60" s="1668"/>
      <c r="BIE60" s="1668"/>
      <c r="BIF60" s="1668"/>
      <c r="BIG60" s="1668"/>
      <c r="BIH60" s="1668"/>
      <c r="BII60" s="1668"/>
      <c r="BIJ60" s="1668"/>
      <c r="BIK60" s="1668"/>
      <c r="BIL60" s="1668"/>
      <c r="BIM60" s="1668"/>
      <c r="BIN60" s="1668"/>
      <c r="BIO60" s="1668"/>
      <c r="BIP60" s="1668"/>
      <c r="BIQ60" s="1668"/>
      <c r="BIR60" s="1668"/>
      <c r="BIS60" s="1668"/>
      <c r="BIT60" s="1668"/>
      <c r="BIU60" s="1668"/>
      <c r="BIV60" s="1668"/>
      <c r="BIW60" s="1668"/>
      <c r="BIX60" s="1668"/>
      <c r="BIY60" s="1668"/>
      <c r="BIZ60" s="1668"/>
      <c r="BJA60" s="1668"/>
      <c r="BJB60" s="1668"/>
      <c r="BJC60" s="1668"/>
      <c r="BJD60" s="1668"/>
      <c r="BJE60" s="1668"/>
      <c r="BJF60" s="1668"/>
      <c r="BJG60" s="1668"/>
      <c r="BJH60" s="1668"/>
      <c r="BJI60" s="1668"/>
      <c r="BJJ60" s="1668"/>
      <c r="BJK60" s="1668"/>
      <c r="BJL60" s="1668"/>
      <c r="BJM60" s="1668"/>
      <c r="BJN60" s="1668"/>
      <c r="BJO60" s="1668"/>
      <c r="BJP60" s="1668"/>
      <c r="BJQ60" s="1668"/>
      <c r="BJR60" s="1668"/>
      <c r="BJS60" s="1668"/>
      <c r="BJT60" s="1668"/>
      <c r="BJU60" s="1668"/>
      <c r="BJV60" s="1668"/>
      <c r="BJW60" s="1668"/>
      <c r="BJX60" s="1668"/>
      <c r="BJY60" s="1668"/>
      <c r="BJZ60" s="1668"/>
      <c r="BKA60" s="1668"/>
      <c r="BKB60" s="1668"/>
      <c r="BKC60" s="1668"/>
      <c r="BKD60" s="1668"/>
      <c r="BKE60" s="1668"/>
      <c r="BKF60" s="1668"/>
      <c r="BKG60" s="1668"/>
      <c r="BKH60" s="1668"/>
      <c r="BKI60" s="1668"/>
      <c r="BKJ60" s="1668"/>
      <c r="BKK60" s="1668"/>
      <c r="BKL60" s="1668"/>
      <c r="BKM60" s="1668"/>
      <c r="BKN60" s="1668"/>
      <c r="BKO60" s="1668"/>
      <c r="BKP60" s="1668"/>
      <c r="BKQ60" s="1668"/>
      <c r="BKR60" s="1668"/>
      <c r="BKS60" s="1668"/>
      <c r="BKT60" s="1668"/>
      <c r="BKU60" s="1668"/>
      <c r="BKV60" s="1668"/>
      <c r="BKW60" s="1668"/>
      <c r="BKX60" s="1668"/>
      <c r="BKY60" s="1668"/>
      <c r="BKZ60" s="1668"/>
      <c r="BLA60" s="1668"/>
      <c r="BLB60" s="1668"/>
      <c r="BLC60" s="1668"/>
      <c r="BLD60" s="1668"/>
      <c r="BLE60" s="1668"/>
      <c r="BLF60" s="1668"/>
      <c r="BLG60" s="1668"/>
      <c r="BLH60" s="1668"/>
      <c r="BLI60" s="1668"/>
      <c r="BLJ60" s="1668"/>
      <c r="BLK60" s="1668"/>
      <c r="BLL60" s="1668"/>
      <c r="BLM60" s="1668"/>
      <c r="BLN60" s="1668"/>
      <c r="BLO60" s="1668"/>
      <c r="BLP60" s="1668"/>
      <c r="BLQ60" s="1668"/>
      <c r="BLR60" s="1668"/>
      <c r="BLS60" s="1668"/>
      <c r="BLT60" s="1668"/>
      <c r="BLU60" s="1668"/>
      <c r="BLV60" s="1668"/>
      <c r="BLW60" s="1668"/>
      <c r="BLX60" s="1668"/>
      <c r="BLY60" s="1668"/>
      <c r="BLZ60" s="1668"/>
      <c r="BMA60" s="1668"/>
      <c r="BMB60" s="1668"/>
      <c r="BMC60" s="1668"/>
      <c r="BMD60" s="1668"/>
      <c r="BME60" s="1668"/>
      <c r="BMF60" s="1668"/>
      <c r="BMG60" s="1668"/>
      <c r="BMH60" s="1668"/>
      <c r="BMI60" s="1668"/>
      <c r="BMJ60" s="1668"/>
      <c r="BMK60" s="1668"/>
      <c r="BML60" s="1668"/>
      <c r="BMM60" s="1668"/>
      <c r="BMN60" s="1668"/>
      <c r="BMO60" s="1668"/>
      <c r="BMP60" s="1668"/>
      <c r="BMQ60" s="1668"/>
      <c r="BMR60" s="1668"/>
      <c r="BMS60" s="1668"/>
      <c r="BMT60" s="1668"/>
      <c r="BMU60" s="1668"/>
      <c r="BMV60" s="1668"/>
      <c r="BMW60" s="1668"/>
      <c r="BMX60" s="1668"/>
      <c r="BMY60" s="1668"/>
      <c r="BMZ60" s="1668"/>
      <c r="BNA60" s="1668"/>
      <c r="BNB60" s="1668"/>
      <c r="BNC60" s="1668"/>
      <c r="BND60" s="1668"/>
      <c r="BNE60" s="1668"/>
      <c r="BNF60" s="1668"/>
      <c r="BNG60" s="1668"/>
      <c r="BNH60" s="1668"/>
      <c r="BNI60" s="1668"/>
      <c r="BNJ60" s="1668"/>
      <c r="BNK60" s="1668"/>
      <c r="BNL60" s="1668"/>
      <c r="BNM60" s="1668"/>
      <c r="BNN60" s="1668"/>
      <c r="BNO60" s="1668"/>
      <c r="BNP60" s="1668"/>
      <c r="BNQ60" s="1668"/>
      <c r="BNR60" s="1668"/>
      <c r="BNS60" s="1668"/>
      <c r="BNT60" s="1668"/>
      <c r="BNU60" s="1668"/>
      <c r="BNV60" s="1668"/>
      <c r="BNW60" s="1668"/>
      <c r="BNX60" s="1668"/>
      <c r="BNY60" s="1668"/>
      <c r="BNZ60" s="1668"/>
      <c r="BOA60" s="1668"/>
      <c r="BOB60" s="1668"/>
      <c r="BOC60" s="1668"/>
      <c r="BOD60" s="1668"/>
      <c r="BOE60" s="1668"/>
      <c r="BOF60" s="1668"/>
      <c r="BOG60" s="1668"/>
      <c r="BOH60" s="1668"/>
      <c r="BOI60" s="1668"/>
      <c r="BOJ60" s="1668"/>
      <c r="BOK60" s="1668"/>
      <c r="BOL60" s="1668"/>
      <c r="BOM60" s="1668"/>
      <c r="BON60" s="1668"/>
      <c r="BOO60" s="1668"/>
      <c r="BOP60" s="1668"/>
      <c r="BOQ60" s="1668"/>
      <c r="BOR60" s="1668"/>
      <c r="BOS60" s="1668"/>
      <c r="BOT60" s="1668"/>
      <c r="BOU60" s="1668"/>
      <c r="BOV60" s="1668"/>
      <c r="BOW60" s="1668"/>
      <c r="BOX60" s="1668"/>
      <c r="BOY60" s="1668"/>
      <c r="BOZ60" s="1668"/>
      <c r="BPA60" s="1668"/>
      <c r="BPB60" s="1668"/>
      <c r="BPC60" s="1668"/>
      <c r="BPD60" s="1668"/>
      <c r="BPE60" s="1668"/>
      <c r="BPF60" s="1668"/>
      <c r="BPG60" s="1668"/>
      <c r="BPH60" s="1668"/>
      <c r="BPI60" s="1668"/>
      <c r="BPJ60" s="1668"/>
      <c r="BPK60" s="1668"/>
      <c r="BPL60" s="1668"/>
      <c r="BPM60" s="1668"/>
      <c r="BPN60" s="1668"/>
      <c r="BPO60" s="1668"/>
      <c r="BPP60" s="1668"/>
      <c r="BPQ60" s="1668"/>
      <c r="BPR60" s="1668"/>
      <c r="BPS60" s="1668"/>
      <c r="BPT60" s="1668"/>
      <c r="BPU60" s="1668"/>
      <c r="BPV60" s="1668"/>
      <c r="BPW60" s="1668"/>
      <c r="BPX60" s="1668"/>
      <c r="BPY60" s="1668"/>
      <c r="BPZ60" s="1668"/>
      <c r="BQA60" s="1668"/>
      <c r="BQB60" s="1668"/>
      <c r="BQC60" s="1668"/>
      <c r="BQD60" s="1668"/>
      <c r="BQE60" s="1668"/>
      <c r="BQF60" s="1668"/>
      <c r="BQG60" s="1668"/>
      <c r="BQH60" s="1668"/>
      <c r="BQI60" s="1668"/>
      <c r="BQJ60" s="1668"/>
      <c r="BQK60" s="1668"/>
      <c r="BQL60" s="1668"/>
      <c r="BQM60" s="1668"/>
      <c r="BQN60" s="1668"/>
      <c r="BQO60" s="1668"/>
      <c r="BQP60" s="1668"/>
      <c r="BQQ60" s="1668"/>
      <c r="BQR60" s="1668"/>
      <c r="BQS60" s="1668"/>
      <c r="BQT60" s="1668"/>
      <c r="BQU60" s="1668"/>
      <c r="BQV60" s="1668"/>
      <c r="BQW60" s="1668"/>
      <c r="BQX60" s="1668"/>
      <c r="BQY60" s="1668"/>
      <c r="BQZ60" s="1668"/>
      <c r="BRA60" s="1668"/>
      <c r="BRB60" s="1668"/>
      <c r="BRC60" s="1668"/>
      <c r="BRD60" s="1668"/>
      <c r="BRE60" s="1668"/>
      <c r="BRF60" s="1668"/>
      <c r="BRG60" s="1668"/>
      <c r="BRH60" s="1668"/>
      <c r="BRI60" s="1668"/>
      <c r="BRJ60" s="1668"/>
      <c r="BRK60" s="1668"/>
      <c r="BRL60" s="1668"/>
      <c r="BRM60" s="1668"/>
      <c r="BRN60" s="1668"/>
      <c r="BRO60" s="1668"/>
      <c r="BRP60" s="1668"/>
      <c r="BRQ60" s="1668"/>
      <c r="BRR60" s="1668"/>
      <c r="BRS60" s="1668"/>
      <c r="BRT60" s="1668"/>
      <c r="BRU60" s="1668"/>
      <c r="BRV60" s="1668"/>
      <c r="BRW60" s="1668"/>
      <c r="BRX60" s="1668"/>
      <c r="BRY60" s="1668"/>
      <c r="BRZ60" s="1668"/>
      <c r="BSA60" s="1668"/>
      <c r="BSB60" s="1668"/>
      <c r="BSC60" s="1668"/>
      <c r="BSD60" s="1668"/>
      <c r="BSE60" s="1668"/>
      <c r="BSF60" s="1668"/>
      <c r="BSG60" s="1668"/>
      <c r="BSH60" s="1668"/>
      <c r="BSI60" s="1668"/>
      <c r="BSJ60" s="1668"/>
      <c r="BSK60" s="1668"/>
      <c r="BSL60" s="1668"/>
      <c r="BSM60" s="1668"/>
      <c r="BSN60" s="1668"/>
      <c r="BSO60" s="1668"/>
      <c r="BSP60" s="1668"/>
      <c r="BSQ60" s="1668"/>
      <c r="BSR60" s="1668"/>
      <c r="BSS60" s="1668"/>
      <c r="BST60" s="1668"/>
      <c r="BSU60" s="1668"/>
      <c r="BSV60" s="1668"/>
      <c r="BSW60" s="1668"/>
      <c r="BSX60" s="1668"/>
      <c r="BSY60" s="1668"/>
      <c r="BSZ60" s="1668"/>
      <c r="BTA60" s="1668"/>
      <c r="BTB60" s="1668"/>
      <c r="BTC60" s="1668"/>
      <c r="BTD60" s="1668"/>
      <c r="BTE60" s="1668"/>
      <c r="BTF60" s="1668"/>
      <c r="BTG60" s="1668"/>
      <c r="BTH60" s="1668"/>
      <c r="BTI60" s="1668"/>
      <c r="BTJ60" s="1668"/>
      <c r="BTK60" s="1668"/>
      <c r="BTL60" s="1668"/>
      <c r="BTM60" s="1668"/>
      <c r="BTN60" s="1668"/>
      <c r="BTO60" s="1668"/>
      <c r="BTP60" s="1668"/>
      <c r="BTQ60" s="1668"/>
      <c r="BTR60" s="1668"/>
      <c r="BTS60" s="1668"/>
      <c r="BTT60" s="1668"/>
      <c r="BTU60" s="1668"/>
      <c r="BTV60" s="1668"/>
      <c r="BTW60" s="1668"/>
      <c r="BTX60" s="1668"/>
      <c r="BTY60" s="1668"/>
      <c r="BTZ60" s="1668"/>
      <c r="BUA60" s="1668"/>
      <c r="BUB60" s="1668"/>
      <c r="BUC60" s="1668"/>
      <c r="BUD60" s="1668"/>
      <c r="BUE60" s="1668"/>
      <c r="BUF60" s="1668"/>
      <c r="BUG60" s="1668"/>
      <c r="BUH60" s="1668"/>
      <c r="BUI60" s="1668"/>
      <c r="BUJ60" s="1668"/>
      <c r="BUK60" s="1668"/>
      <c r="BUL60" s="1668"/>
      <c r="BUM60" s="1668"/>
      <c r="BUN60" s="1668"/>
      <c r="BUO60" s="1668"/>
      <c r="BUP60" s="1668"/>
      <c r="BUQ60" s="1668"/>
      <c r="BUR60" s="1668"/>
      <c r="BUS60" s="1668"/>
      <c r="BUT60" s="1668"/>
      <c r="BUU60" s="1668"/>
      <c r="BUV60" s="1668"/>
      <c r="BUW60" s="1668"/>
      <c r="BUX60" s="1668"/>
      <c r="BUY60" s="1668"/>
      <c r="BUZ60" s="1668"/>
      <c r="BVA60" s="1668"/>
      <c r="BVB60" s="1668"/>
      <c r="BVC60" s="1668"/>
      <c r="BVD60" s="1668"/>
      <c r="BVE60" s="1668"/>
      <c r="BVF60" s="1668"/>
      <c r="BVG60" s="1668"/>
      <c r="BVH60" s="1668"/>
      <c r="BVI60" s="1668"/>
      <c r="BVJ60" s="1668"/>
      <c r="BVK60" s="1668"/>
      <c r="BVL60" s="1668"/>
      <c r="BVM60" s="1668"/>
      <c r="BVN60" s="1668"/>
      <c r="BVO60" s="1668"/>
      <c r="BVP60" s="1668"/>
      <c r="BVQ60" s="1668"/>
      <c r="BVR60" s="1668"/>
      <c r="BVS60" s="1668"/>
      <c r="BVT60" s="1668"/>
      <c r="BVU60" s="1668"/>
      <c r="BVV60" s="1668"/>
      <c r="BVW60" s="1668"/>
      <c r="BVX60" s="1668"/>
      <c r="BVY60" s="1668"/>
      <c r="BVZ60" s="1668"/>
      <c r="BWA60" s="1668"/>
      <c r="BWB60" s="1668"/>
      <c r="BWC60" s="1668"/>
      <c r="BWD60" s="1668"/>
      <c r="BWE60" s="1668"/>
      <c r="BWF60" s="1668"/>
      <c r="BWG60" s="1668"/>
      <c r="BWH60" s="1668"/>
      <c r="BWI60" s="1668"/>
      <c r="BWJ60" s="1668"/>
      <c r="BWK60" s="1668"/>
      <c r="BWL60" s="1668"/>
      <c r="BWM60" s="1668"/>
      <c r="BWN60" s="1668"/>
      <c r="BWO60" s="1668"/>
      <c r="BWP60" s="1668"/>
      <c r="BWQ60" s="1668"/>
      <c r="BWR60" s="1668"/>
      <c r="BWS60" s="1668"/>
      <c r="BWT60" s="1668"/>
      <c r="BWU60" s="1668"/>
      <c r="BWV60" s="1668"/>
      <c r="BWW60" s="1668"/>
      <c r="BWX60" s="1668"/>
      <c r="BWY60" s="1668"/>
      <c r="BWZ60" s="1668"/>
      <c r="BXA60" s="1668"/>
      <c r="BXB60" s="1668"/>
      <c r="BXC60" s="1668"/>
      <c r="BXD60" s="1668"/>
      <c r="BXE60" s="1668"/>
      <c r="BXF60" s="1668"/>
      <c r="BXG60" s="1668"/>
      <c r="BXH60" s="1668"/>
      <c r="BXI60" s="1668"/>
      <c r="BXJ60" s="1668"/>
      <c r="BXK60" s="1668"/>
      <c r="BXL60" s="1668"/>
      <c r="BXM60" s="1668"/>
      <c r="BXN60" s="1668"/>
      <c r="BXO60" s="1668"/>
      <c r="BXP60" s="1668"/>
      <c r="BXQ60" s="1668"/>
      <c r="BXR60" s="1668"/>
      <c r="BXS60" s="1668"/>
      <c r="BXT60" s="1668"/>
      <c r="BXU60" s="1668"/>
      <c r="BXV60" s="1668"/>
      <c r="BXW60" s="1668"/>
      <c r="BXX60" s="1668"/>
      <c r="BXY60" s="1668"/>
      <c r="BXZ60" s="1668"/>
      <c r="BYA60" s="1668"/>
      <c r="BYB60" s="1668"/>
      <c r="BYC60" s="1668"/>
      <c r="BYD60" s="1668"/>
      <c r="BYE60" s="1668"/>
      <c r="BYF60" s="1668"/>
      <c r="BYG60" s="1668"/>
      <c r="BYH60" s="1668"/>
      <c r="BYI60" s="1668"/>
      <c r="BYJ60" s="1668"/>
      <c r="BYK60" s="1668"/>
      <c r="BYL60" s="1668"/>
      <c r="BYM60" s="1668"/>
      <c r="BYN60" s="1668"/>
      <c r="BYO60" s="1668"/>
      <c r="BYP60" s="1668"/>
      <c r="BYQ60" s="1668"/>
      <c r="BYR60" s="1668"/>
      <c r="BYS60" s="1668"/>
      <c r="BYT60" s="1668"/>
      <c r="BYU60" s="1668"/>
      <c r="BYV60" s="1668"/>
      <c r="BYW60" s="1668"/>
      <c r="BYX60" s="1668"/>
      <c r="BYY60" s="1668"/>
      <c r="BYZ60" s="1668"/>
      <c r="BZA60" s="1668"/>
      <c r="BZB60" s="1668"/>
      <c r="BZC60" s="1668"/>
      <c r="BZD60" s="1668"/>
      <c r="BZE60" s="1668"/>
      <c r="BZF60" s="1668"/>
      <c r="BZG60" s="1668"/>
      <c r="BZH60" s="1668"/>
      <c r="BZI60" s="1668"/>
      <c r="BZJ60" s="1668"/>
      <c r="BZK60" s="1668"/>
      <c r="BZL60" s="1668"/>
      <c r="BZM60" s="1668"/>
      <c r="BZN60" s="1668"/>
      <c r="BZO60" s="1668"/>
      <c r="BZP60" s="1668"/>
      <c r="BZQ60" s="1668"/>
      <c r="BZR60" s="1668"/>
      <c r="BZS60" s="1668"/>
      <c r="BZT60" s="1668"/>
      <c r="BZU60" s="1668"/>
      <c r="BZV60" s="1668"/>
      <c r="BZW60" s="1668"/>
      <c r="BZX60" s="1668"/>
      <c r="BZY60" s="1668"/>
      <c r="BZZ60" s="1668"/>
      <c r="CAA60" s="1668"/>
      <c r="CAB60" s="1668"/>
      <c r="CAC60" s="1668"/>
      <c r="CAD60" s="1668"/>
      <c r="CAE60" s="1668"/>
      <c r="CAF60" s="1668"/>
      <c r="CAG60" s="1668"/>
      <c r="CAH60" s="1668"/>
      <c r="CAI60" s="1668"/>
      <c r="CAJ60" s="1668"/>
      <c r="CAK60" s="1668"/>
      <c r="CAL60" s="1668"/>
      <c r="CAM60" s="1668"/>
      <c r="CAN60" s="1668"/>
      <c r="CAO60" s="1668"/>
      <c r="CAP60" s="1668"/>
      <c r="CAQ60" s="1668"/>
      <c r="CAR60" s="1668"/>
      <c r="CAS60" s="1668"/>
      <c r="CAT60" s="1668"/>
      <c r="CAU60" s="1668"/>
      <c r="CAV60" s="1668"/>
      <c r="CAW60" s="1668"/>
      <c r="CAX60" s="1668"/>
      <c r="CAY60" s="1668"/>
      <c r="CAZ60" s="1668"/>
      <c r="CBA60" s="1668"/>
      <c r="CBB60" s="1668"/>
      <c r="CBC60" s="1668"/>
      <c r="CBD60" s="1668"/>
      <c r="CBE60" s="1668"/>
      <c r="CBF60" s="1668"/>
      <c r="CBG60" s="1668"/>
      <c r="CBH60" s="1668"/>
      <c r="CBI60" s="1668"/>
      <c r="CBJ60" s="1668"/>
      <c r="CBK60" s="1668"/>
      <c r="CBL60" s="1668"/>
      <c r="CBM60" s="1668"/>
      <c r="CBN60" s="1668"/>
      <c r="CBO60" s="1668"/>
      <c r="CBP60" s="1668"/>
      <c r="CBQ60" s="1668"/>
      <c r="CBR60" s="1668"/>
      <c r="CBS60" s="1668"/>
      <c r="CBT60" s="1668"/>
      <c r="CBU60" s="1668"/>
      <c r="CBV60" s="1668"/>
      <c r="CBW60" s="1668"/>
      <c r="CBX60" s="1668"/>
      <c r="CBY60" s="1668"/>
      <c r="CBZ60" s="1668"/>
      <c r="CCA60" s="1668"/>
      <c r="CCB60" s="1668"/>
      <c r="CCC60" s="1668"/>
      <c r="CCD60" s="1668"/>
      <c r="CCE60" s="1668"/>
      <c r="CCF60" s="1668"/>
      <c r="CCG60" s="1668"/>
      <c r="CCH60" s="1668"/>
      <c r="CCI60" s="1668"/>
      <c r="CCJ60" s="1668"/>
      <c r="CCK60" s="1668"/>
      <c r="CCL60" s="1668"/>
      <c r="CCM60" s="1668"/>
      <c r="CCN60" s="1668"/>
      <c r="CCO60" s="1668"/>
      <c r="CCP60" s="1668"/>
      <c r="CCQ60" s="1668"/>
      <c r="CCR60" s="1668"/>
      <c r="CCS60" s="1668"/>
      <c r="CCT60" s="1668"/>
      <c r="CCU60" s="1668"/>
      <c r="CCV60" s="1668"/>
      <c r="CCW60" s="1668"/>
      <c r="CCX60" s="1668"/>
      <c r="CCY60" s="1668"/>
      <c r="CCZ60" s="1668"/>
      <c r="CDA60" s="1668"/>
      <c r="CDB60" s="1668"/>
      <c r="CDC60" s="1668"/>
      <c r="CDD60" s="1668"/>
      <c r="CDE60" s="1668"/>
      <c r="CDF60" s="1668"/>
      <c r="CDG60" s="1668"/>
      <c r="CDH60" s="1668"/>
      <c r="CDI60" s="1668"/>
      <c r="CDJ60" s="1668"/>
      <c r="CDK60" s="1668"/>
      <c r="CDL60" s="1668"/>
      <c r="CDM60" s="1668"/>
      <c r="CDN60" s="1668"/>
      <c r="CDO60" s="1668"/>
      <c r="CDP60" s="1668"/>
      <c r="CDQ60" s="1668"/>
      <c r="CDR60" s="1668"/>
      <c r="CDS60" s="1668"/>
      <c r="CDT60" s="1668"/>
      <c r="CDU60" s="1668"/>
      <c r="CDV60" s="1668"/>
      <c r="CDW60" s="1668"/>
      <c r="CDX60" s="1668"/>
      <c r="CDY60" s="1668"/>
      <c r="CDZ60" s="1668"/>
      <c r="CEA60" s="1668"/>
      <c r="CEB60" s="1668"/>
      <c r="CEC60" s="1668"/>
      <c r="CED60" s="1668"/>
      <c r="CEE60" s="1668"/>
      <c r="CEF60" s="1668"/>
      <c r="CEG60" s="1668"/>
      <c r="CEH60" s="1668"/>
      <c r="CEI60" s="1668"/>
      <c r="CEJ60" s="1668"/>
      <c r="CEK60" s="1668"/>
      <c r="CEL60" s="1668"/>
      <c r="CEM60" s="1668"/>
      <c r="CEN60" s="1668"/>
      <c r="CEO60" s="1668"/>
      <c r="CEP60" s="1668"/>
      <c r="CEQ60" s="1668"/>
      <c r="CER60" s="1668"/>
      <c r="CES60" s="1668"/>
      <c r="CET60" s="1668"/>
      <c r="CEU60" s="1668"/>
      <c r="CEV60" s="1668"/>
      <c r="CEW60" s="1668"/>
      <c r="CEX60" s="1668"/>
      <c r="CEY60" s="1668"/>
      <c r="CEZ60" s="1668"/>
      <c r="CFA60" s="1668"/>
      <c r="CFB60" s="1668"/>
      <c r="CFC60" s="1668"/>
      <c r="CFD60" s="1668"/>
      <c r="CFE60" s="1668"/>
      <c r="CFF60" s="1668"/>
      <c r="CFG60" s="1668"/>
      <c r="CFH60" s="1668"/>
      <c r="CFI60" s="1668"/>
      <c r="CFJ60" s="1668"/>
      <c r="CFK60" s="1668"/>
      <c r="CFL60" s="1668"/>
      <c r="CFM60" s="1668"/>
      <c r="CFN60" s="1668"/>
      <c r="CFO60" s="1668"/>
      <c r="CFP60" s="1668"/>
      <c r="CFQ60" s="1668"/>
      <c r="CFR60" s="1668"/>
      <c r="CFS60" s="1668"/>
      <c r="CFT60" s="1668"/>
      <c r="CFU60" s="1668"/>
      <c r="CFV60" s="1668"/>
      <c r="CFW60" s="1668"/>
      <c r="CFX60" s="1668"/>
      <c r="CFY60" s="1668"/>
      <c r="CFZ60" s="1668"/>
      <c r="CGA60" s="1668"/>
      <c r="CGB60" s="1668"/>
      <c r="CGC60" s="1668"/>
      <c r="CGD60" s="1668"/>
      <c r="CGE60" s="1668"/>
      <c r="CGF60" s="1668"/>
      <c r="CGG60" s="1668"/>
      <c r="CGH60" s="1668"/>
      <c r="CGI60" s="1668"/>
      <c r="CGJ60" s="1668"/>
      <c r="CGK60" s="1668"/>
      <c r="CGL60" s="1668"/>
      <c r="CGM60" s="1668"/>
      <c r="CGN60" s="1668"/>
      <c r="CGO60" s="1668"/>
      <c r="CGP60" s="1668"/>
      <c r="CGQ60" s="1668"/>
      <c r="CGR60" s="1668"/>
      <c r="CGS60" s="1668"/>
      <c r="CGT60" s="1668"/>
      <c r="CGU60" s="1668"/>
      <c r="CGV60" s="1668"/>
      <c r="CGW60" s="1668"/>
      <c r="CGX60" s="1668"/>
      <c r="CGY60" s="1668"/>
      <c r="CGZ60" s="1668"/>
      <c r="CHA60" s="1668"/>
      <c r="CHB60" s="1668"/>
      <c r="CHC60" s="1668"/>
      <c r="CHD60" s="1668"/>
      <c r="CHE60" s="1668"/>
      <c r="CHF60" s="1668"/>
      <c r="CHG60" s="1668"/>
      <c r="CHH60" s="1668"/>
      <c r="CHI60" s="1668"/>
      <c r="CHJ60" s="1668"/>
      <c r="CHK60" s="1668"/>
      <c r="CHL60" s="1668"/>
      <c r="CHM60" s="1668"/>
      <c r="CHN60" s="1668"/>
      <c r="CHO60" s="1668"/>
      <c r="CHP60" s="1668"/>
      <c r="CHQ60" s="1668"/>
      <c r="CHR60" s="1668"/>
      <c r="CHS60" s="1668"/>
      <c r="CHT60" s="1668"/>
      <c r="CHU60" s="1668"/>
      <c r="CHV60" s="1668"/>
      <c r="CHW60" s="1668"/>
      <c r="CHX60" s="1668"/>
      <c r="CHY60" s="1668"/>
      <c r="CHZ60" s="1668"/>
      <c r="CIA60" s="1668"/>
      <c r="CIB60" s="1668"/>
      <c r="CIC60" s="1668"/>
      <c r="CID60" s="1668"/>
      <c r="CIE60" s="1668"/>
      <c r="CIF60" s="1668"/>
      <c r="CIG60" s="1668"/>
      <c r="CIH60" s="1668"/>
      <c r="CII60" s="1668"/>
      <c r="CIJ60" s="1668"/>
      <c r="CIK60" s="1668"/>
      <c r="CIL60" s="1668"/>
      <c r="CIM60" s="1668"/>
      <c r="CIN60" s="1668"/>
      <c r="CIO60" s="1668"/>
      <c r="CIP60" s="1668"/>
      <c r="CIQ60" s="1668"/>
      <c r="CIR60" s="1668"/>
      <c r="CIS60" s="1668"/>
      <c r="CIT60" s="1668"/>
      <c r="CIU60" s="1668"/>
      <c r="CIV60" s="1668"/>
      <c r="CIW60" s="1668"/>
      <c r="CIX60" s="1668"/>
      <c r="CIY60" s="1668"/>
      <c r="CIZ60" s="1668"/>
      <c r="CJA60" s="1668"/>
      <c r="CJB60" s="1668"/>
      <c r="CJC60" s="1668"/>
      <c r="CJD60" s="1668"/>
      <c r="CJE60" s="1668"/>
      <c r="CJF60" s="1668"/>
      <c r="CJG60" s="1668"/>
      <c r="CJH60" s="1668"/>
      <c r="CJI60" s="1668"/>
      <c r="CJJ60" s="1668"/>
      <c r="CJK60" s="1668"/>
      <c r="CJL60" s="1668"/>
      <c r="CJM60" s="1668"/>
      <c r="CJN60" s="1668"/>
      <c r="CJO60" s="1668"/>
      <c r="CJP60" s="1668"/>
      <c r="CJQ60" s="1668"/>
      <c r="CJR60" s="1668"/>
      <c r="CJS60" s="1668"/>
      <c r="CJT60" s="1668"/>
      <c r="CJU60" s="1668"/>
      <c r="CJV60" s="1668"/>
      <c r="CJW60" s="1668"/>
      <c r="CJX60" s="1668"/>
      <c r="CJY60" s="1668"/>
      <c r="CJZ60" s="1668"/>
      <c r="CKA60" s="1668"/>
      <c r="CKB60" s="1668"/>
      <c r="CKC60" s="1668"/>
      <c r="CKD60" s="1668"/>
      <c r="CKE60" s="1668"/>
      <c r="CKF60" s="1668"/>
      <c r="CKG60" s="1668"/>
      <c r="CKH60" s="1668"/>
      <c r="CKI60" s="1668"/>
      <c r="CKJ60" s="1668"/>
      <c r="CKK60" s="1668"/>
      <c r="CKL60" s="1668"/>
      <c r="CKM60" s="1668"/>
      <c r="CKN60" s="1668"/>
      <c r="CKO60" s="1668"/>
      <c r="CKP60" s="1668"/>
      <c r="CKQ60" s="1668"/>
      <c r="CKR60" s="1668"/>
      <c r="CKS60" s="1668"/>
      <c r="CKT60" s="1668"/>
      <c r="CKU60" s="1668"/>
      <c r="CKV60" s="1668"/>
      <c r="CKW60" s="1668"/>
      <c r="CKX60" s="1668"/>
      <c r="CKY60" s="1668"/>
      <c r="CKZ60" s="1668"/>
      <c r="CLA60" s="1668"/>
      <c r="CLB60" s="1668"/>
      <c r="CLC60" s="1668"/>
      <c r="CLD60" s="1668"/>
      <c r="CLE60" s="1668"/>
      <c r="CLF60" s="1668"/>
      <c r="CLG60" s="1668"/>
      <c r="CLH60" s="1668"/>
      <c r="CLI60" s="1668"/>
      <c r="CLJ60" s="1668"/>
      <c r="CLK60" s="1668"/>
      <c r="CLL60" s="1668"/>
      <c r="CLM60" s="1668"/>
      <c r="CLN60" s="1668"/>
      <c r="CLO60" s="1668"/>
      <c r="CLP60" s="1668"/>
      <c r="CLQ60" s="1668"/>
      <c r="CLR60" s="1668"/>
      <c r="CLS60" s="1668"/>
      <c r="CLT60" s="1668"/>
      <c r="CLU60" s="1668"/>
      <c r="CLV60" s="1668"/>
      <c r="CLW60" s="1668"/>
      <c r="CLX60" s="1668"/>
      <c r="CLY60" s="1668"/>
      <c r="CLZ60" s="1668"/>
      <c r="CMA60" s="1668"/>
      <c r="CMB60" s="1668"/>
      <c r="CMC60" s="1668"/>
      <c r="CMD60" s="1668"/>
      <c r="CME60" s="1668"/>
      <c r="CMF60" s="1668"/>
      <c r="CMG60" s="1668"/>
      <c r="CMH60" s="1668"/>
      <c r="CMI60" s="1668"/>
      <c r="CMJ60" s="1668"/>
      <c r="CMK60" s="1668"/>
      <c r="CML60" s="1668"/>
      <c r="CMM60" s="1668"/>
      <c r="CMN60" s="1668"/>
      <c r="CMO60" s="1668"/>
      <c r="CMP60" s="1668"/>
      <c r="CMQ60" s="1668"/>
      <c r="CMR60" s="1668"/>
      <c r="CMS60" s="1668"/>
      <c r="CMT60" s="1668"/>
      <c r="CMU60" s="1668"/>
      <c r="CMV60" s="1668"/>
      <c r="CMW60" s="1668"/>
      <c r="CMX60" s="1668"/>
      <c r="CMY60" s="1668"/>
      <c r="CMZ60" s="1668"/>
      <c r="CNA60" s="1668"/>
      <c r="CNB60" s="1668"/>
      <c r="CNC60" s="1668"/>
      <c r="CND60" s="1668"/>
      <c r="CNE60" s="1668"/>
      <c r="CNF60" s="1668"/>
      <c r="CNG60" s="1668"/>
      <c r="CNH60" s="1668"/>
      <c r="CNI60" s="1668"/>
      <c r="CNJ60" s="1668"/>
      <c r="CNK60" s="1668"/>
      <c r="CNL60" s="1668"/>
      <c r="CNM60" s="1668"/>
      <c r="CNN60" s="1668"/>
      <c r="CNO60" s="1668"/>
      <c r="CNP60" s="1668"/>
      <c r="CNQ60" s="1668"/>
      <c r="CNR60" s="1668"/>
      <c r="CNS60" s="1668"/>
      <c r="CNT60" s="1668"/>
      <c r="CNU60" s="1668"/>
      <c r="CNV60" s="1668"/>
      <c r="CNW60" s="1668"/>
      <c r="CNX60" s="1668"/>
      <c r="CNY60" s="1668"/>
      <c r="CNZ60" s="1668"/>
      <c r="COA60" s="1668"/>
      <c r="COB60" s="1668"/>
      <c r="COC60" s="1668"/>
      <c r="COD60" s="1668"/>
      <c r="COE60" s="1668"/>
      <c r="COF60" s="1668"/>
      <c r="COG60" s="1668"/>
      <c r="COH60" s="1668"/>
      <c r="COI60" s="1668"/>
      <c r="COJ60" s="1668"/>
      <c r="COK60" s="1668"/>
      <c r="COL60" s="1668"/>
      <c r="COM60" s="1668"/>
      <c r="CON60" s="1668"/>
      <c r="COO60" s="1668"/>
      <c r="COP60" s="1668"/>
      <c r="COQ60" s="1668"/>
      <c r="COR60" s="1668"/>
      <c r="COS60" s="1668"/>
      <c r="COT60" s="1668"/>
      <c r="COU60" s="1668"/>
      <c r="COV60" s="1668"/>
      <c r="COW60" s="1668"/>
      <c r="COX60" s="1668"/>
      <c r="COY60" s="1668"/>
      <c r="COZ60" s="1668"/>
      <c r="CPA60" s="1668"/>
      <c r="CPB60" s="1668"/>
      <c r="CPC60" s="1668"/>
      <c r="CPD60" s="1668"/>
      <c r="CPE60" s="1668"/>
      <c r="CPF60" s="1668"/>
      <c r="CPG60" s="1668"/>
      <c r="CPH60" s="1668"/>
      <c r="CPI60" s="1668"/>
      <c r="CPJ60" s="1668"/>
      <c r="CPK60" s="1668"/>
      <c r="CPL60" s="1668"/>
      <c r="CPM60" s="1668"/>
      <c r="CPN60" s="1668"/>
      <c r="CPO60" s="1668"/>
      <c r="CPP60" s="1668"/>
      <c r="CPQ60" s="1668"/>
      <c r="CPR60" s="1668"/>
      <c r="CPS60" s="1668"/>
      <c r="CPT60" s="1668"/>
      <c r="CPU60" s="1668"/>
      <c r="CPV60" s="1668"/>
      <c r="CPW60" s="1668"/>
      <c r="CPX60" s="1668"/>
      <c r="CPY60" s="1668"/>
      <c r="CPZ60" s="1668"/>
      <c r="CQA60" s="1668"/>
      <c r="CQB60" s="1668"/>
      <c r="CQC60" s="1668"/>
      <c r="CQD60" s="1668"/>
      <c r="CQE60" s="1668"/>
      <c r="CQF60" s="1668"/>
      <c r="CQG60" s="1668"/>
      <c r="CQH60" s="1668"/>
      <c r="CQI60" s="1668"/>
      <c r="CQJ60" s="1668"/>
      <c r="CQK60" s="1668"/>
      <c r="CQL60" s="1668"/>
      <c r="CQM60" s="1668"/>
      <c r="CQN60" s="1668"/>
      <c r="CQO60" s="1668"/>
      <c r="CQP60" s="1668"/>
      <c r="CQQ60" s="1668"/>
      <c r="CQR60" s="1668"/>
      <c r="CQS60" s="1668"/>
      <c r="CQT60" s="1668"/>
      <c r="CQU60" s="1668"/>
      <c r="CQV60" s="1668"/>
      <c r="CQW60" s="1668"/>
      <c r="CQX60" s="1668"/>
      <c r="CQY60" s="1668"/>
      <c r="CQZ60" s="1668"/>
      <c r="CRA60" s="1668"/>
      <c r="CRB60" s="1668"/>
      <c r="CRC60" s="1668"/>
      <c r="CRD60" s="1668"/>
      <c r="CRE60" s="1668"/>
      <c r="CRF60" s="1668"/>
      <c r="CRG60" s="1668"/>
      <c r="CRH60" s="1668"/>
      <c r="CRI60" s="1668"/>
      <c r="CRJ60" s="1668"/>
      <c r="CRK60" s="1668"/>
      <c r="CRL60" s="1668"/>
      <c r="CRM60" s="1668"/>
      <c r="CRN60" s="1668"/>
      <c r="CRO60" s="1668"/>
      <c r="CRP60" s="1668"/>
      <c r="CRQ60" s="1668"/>
      <c r="CRR60" s="1668"/>
      <c r="CRS60" s="1668"/>
      <c r="CRT60" s="1668"/>
      <c r="CRU60" s="1668"/>
      <c r="CRV60" s="1668"/>
      <c r="CRW60" s="1668"/>
      <c r="CRX60" s="1668"/>
      <c r="CRY60" s="1668"/>
      <c r="CRZ60" s="1668"/>
      <c r="CSA60" s="1668"/>
      <c r="CSB60" s="1668"/>
      <c r="CSC60" s="1668"/>
      <c r="CSD60" s="1668"/>
      <c r="CSE60" s="1668"/>
      <c r="CSF60" s="1668"/>
      <c r="CSG60" s="1668"/>
      <c r="CSH60" s="1668"/>
      <c r="CSI60" s="1668"/>
      <c r="CSJ60" s="1668"/>
      <c r="CSK60" s="1668"/>
      <c r="CSL60" s="1668"/>
      <c r="CSM60" s="1668"/>
      <c r="CSN60" s="1668"/>
      <c r="CSO60" s="1668"/>
      <c r="CSP60" s="1668"/>
      <c r="CSQ60" s="1668"/>
      <c r="CSR60" s="1668"/>
      <c r="CSS60" s="1668"/>
      <c r="CST60" s="1668"/>
      <c r="CSU60" s="1668"/>
      <c r="CSV60" s="1668"/>
      <c r="CSW60" s="1668"/>
      <c r="CSX60" s="1668"/>
      <c r="CSY60" s="1668"/>
      <c r="CSZ60" s="1668"/>
      <c r="CTA60" s="1668"/>
      <c r="CTB60" s="1668"/>
      <c r="CTC60" s="1668"/>
      <c r="CTD60" s="1668"/>
      <c r="CTE60" s="1668"/>
      <c r="CTF60" s="1668"/>
      <c r="CTG60" s="1668"/>
      <c r="CTH60" s="1668"/>
      <c r="CTI60" s="1668"/>
      <c r="CTJ60" s="1668"/>
      <c r="CTK60" s="1668"/>
      <c r="CTL60" s="1668"/>
      <c r="CTM60" s="1668"/>
      <c r="CTN60" s="1668"/>
      <c r="CTO60" s="1668"/>
      <c r="CTP60" s="1668"/>
      <c r="CTQ60" s="1668"/>
      <c r="CTR60" s="1668"/>
      <c r="CTS60" s="1668"/>
      <c r="CTT60" s="1668"/>
      <c r="CTU60" s="1668"/>
      <c r="CTV60" s="1668"/>
      <c r="CTW60" s="1668"/>
      <c r="CTX60" s="1668"/>
      <c r="CTY60" s="1668"/>
      <c r="CTZ60" s="1668"/>
      <c r="CUA60" s="1668"/>
      <c r="CUB60" s="1668"/>
      <c r="CUC60" s="1668"/>
      <c r="CUD60" s="1668"/>
      <c r="CUE60" s="1668"/>
      <c r="CUF60" s="1668"/>
      <c r="CUG60" s="1668"/>
      <c r="CUH60" s="1668"/>
      <c r="CUI60" s="1668"/>
      <c r="CUJ60" s="1668"/>
      <c r="CUK60" s="1668"/>
      <c r="CUL60" s="1668"/>
      <c r="CUM60" s="1668"/>
      <c r="CUN60" s="1668"/>
      <c r="CUO60" s="1668"/>
      <c r="CUP60" s="1668"/>
      <c r="CUQ60" s="1668"/>
      <c r="CUR60" s="1668"/>
      <c r="CUS60" s="1668"/>
      <c r="CUT60" s="1668"/>
      <c r="CUU60" s="1668"/>
      <c r="CUV60" s="1668"/>
      <c r="CUW60" s="1668"/>
      <c r="CUX60" s="1668"/>
      <c r="CUY60" s="1668"/>
      <c r="CUZ60" s="1668"/>
      <c r="CVA60" s="1668"/>
      <c r="CVB60" s="1668"/>
      <c r="CVC60" s="1668"/>
      <c r="CVD60" s="1668"/>
      <c r="CVE60" s="1668"/>
      <c r="CVF60" s="1668"/>
      <c r="CVG60" s="1668"/>
      <c r="CVH60" s="1668"/>
      <c r="CVI60" s="1668"/>
      <c r="CVJ60" s="1668"/>
      <c r="CVK60" s="1668"/>
      <c r="CVL60" s="1668"/>
      <c r="CVM60" s="1668"/>
      <c r="CVN60" s="1668"/>
      <c r="CVO60" s="1668"/>
      <c r="CVP60" s="1668"/>
      <c r="CVQ60" s="1668"/>
      <c r="CVR60" s="1668"/>
      <c r="CVS60" s="1668"/>
      <c r="CVT60" s="1668"/>
      <c r="CVU60" s="1668"/>
      <c r="CVV60" s="1668"/>
      <c r="CVW60" s="1668"/>
      <c r="CVX60" s="1668"/>
      <c r="CVY60" s="1668"/>
      <c r="CVZ60" s="1668"/>
      <c r="CWA60" s="1668"/>
      <c r="CWB60" s="1668"/>
      <c r="CWC60" s="1668"/>
      <c r="CWD60" s="1668"/>
      <c r="CWE60" s="1668"/>
      <c r="CWF60" s="1668"/>
      <c r="CWG60" s="1668"/>
      <c r="CWH60" s="1668"/>
      <c r="CWI60" s="1668"/>
      <c r="CWJ60" s="1668"/>
      <c r="CWK60" s="1668"/>
      <c r="CWL60" s="1668"/>
      <c r="CWM60" s="1668"/>
      <c r="CWN60" s="1668"/>
      <c r="CWO60" s="1668"/>
      <c r="CWP60" s="1668"/>
      <c r="CWQ60" s="1668"/>
      <c r="CWR60" s="1668"/>
      <c r="CWS60" s="1668"/>
      <c r="CWT60" s="1668"/>
      <c r="CWU60" s="1668"/>
      <c r="CWV60" s="1668"/>
      <c r="CWW60" s="1668"/>
      <c r="CWX60" s="1668"/>
      <c r="CWY60" s="1668"/>
      <c r="CWZ60" s="1668"/>
      <c r="CXA60" s="1668"/>
      <c r="CXB60" s="1668"/>
      <c r="CXC60" s="1668"/>
      <c r="CXD60" s="1668"/>
      <c r="CXE60" s="1668"/>
      <c r="CXF60" s="1668"/>
      <c r="CXG60" s="1668"/>
      <c r="CXH60" s="1668"/>
      <c r="CXI60" s="1668"/>
      <c r="CXJ60" s="1668"/>
      <c r="CXK60" s="1668"/>
      <c r="CXL60" s="1668"/>
      <c r="CXM60" s="1668"/>
      <c r="CXN60" s="1668"/>
      <c r="CXO60" s="1668"/>
      <c r="CXP60" s="1668"/>
      <c r="CXQ60" s="1668"/>
      <c r="CXR60" s="1668"/>
      <c r="CXS60" s="1668"/>
      <c r="CXT60" s="1668"/>
      <c r="CXU60" s="1668"/>
      <c r="CXV60" s="1668"/>
      <c r="CXW60" s="1668"/>
      <c r="CXX60" s="1668"/>
      <c r="CXY60" s="1668"/>
      <c r="CXZ60" s="1668"/>
      <c r="CYA60" s="1668"/>
      <c r="CYB60" s="1668"/>
      <c r="CYC60" s="1668"/>
      <c r="CYD60" s="1668"/>
      <c r="CYE60" s="1668"/>
      <c r="CYF60" s="1668"/>
      <c r="CYG60" s="1668"/>
      <c r="CYH60" s="1668"/>
      <c r="CYI60" s="1668"/>
      <c r="CYJ60" s="1668"/>
      <c r="CYK60" s="1668"/>
      <c r="CYL60" s="1668"/>
      <c r="CYM60" s="1668"/>
      <c r="CYN60" s="1668"/>
      <c r="CYO60" s="1668"/>
      <c r="CYP60" s="1668"/>
      <c r="CYQ60" s="1668"/>
      <c r="CYR60" s="1668"/>
      <c r="CYS60" s="1668"/>
      <c r="CYT60" s="1668"/>
      <c r="CYU60" s="1668"/>
      <c r="CYV60" s="1668"/>
      <c r="CYW60" s="1668"/>
      <c r="CYX60" s="1668"/>
      <c r="CYY60" s="1668"/>
      <c r="CYZ60" s="1668"/>
      <c r="CZA60" s="1668"/>
      <c r="CZB60" s="1668"/>
      <c r="CZC60" s="1668"/>
      <c r="CZD60" s="1668"/>
      <c r="CZE60" s="1668"/>
      <c r="CZF60" s="1668"/>
      <c r="CZG60" s="1668"/>
      <c r="CZH60" s="1668"/>
      <c r="CZI60" s="1668"/>
      <c r="CZJ60" s="1668"/>
      <c r="CZK60" s="1668"/>
      <c r="CZL60" s="1668"/>
      <c r="CZM60" s="1668"/>
      <c r="CZN60" s="1668"/>
      <c r="CZO60" s="1668"/>
      <c r="CZP60" s="1668"/>
      <c r="CZQ60" s="1668"/>
      <c r="CZR60" s="1668"/>
      <c r="CZS60" s="1668"/>
      <c r="CZT60" s="1668"/>
      <c r="CZU60" s="1668"/>
      <c r="CZV60" s="1668"/>
      <c r="CZW60" s="1668"/>
      <c r="CZX60" s="1668"/>
      <c r="CZY60" s="1668"/>
      <c r="CZZ60" s="1668"/>
      <c r="DAA60" s="1668"/>
      <c r="DAB60" s="1668"/>
      <c r="DAC60" s="1668"/>
      <c r="DAD60" s="1668"/>
      <c r="DAE60" s="1668"/>
      <c r="DAF60" s="1668"/>
      <c r="DAG60" s="1668"/>
      <c r="DAH60" s="1668"/>
      <c r="DAI60" s="1668"/>
      <c r="DAJ60" s="1668"/>
      <c r="DAK60" s="1668"/>
      <c r="DAL60" s="1668"/>
      <c r="DAM60" s="1668"/>
      <c r="DAN60" s="1668"/>
      <c r="DAO60" s="1668"/>
      <c r="DAP60" s="1668"/>
      <c r="DAQ60" s="1668"/>
      <c r="DAR60" s="1668"/>
      <c r="DAS60" s="1668"/>
      <c r="DAT60" s="1668"/>
      <c r="DAU60" s="1668"/>
      <c r="DAV60" s="1668"/>
      <c r="DAW60" s="1668"/>
      <c r="DAX60" s="1668"/>
      <c r="DAY60" s="1668"/>
      <c r="DAZ60" s="1668"/>
      <c r="DBA60" s="1668"/>
      <c r="DBB60" s="1668"/>
      <c r="DBC60" s="1668"/>
      <c r="DBD60" s="1668"/>
      <c r="DBE60" s="1668"/>
      <c r="DBF60" s="1668"/>
      <c r="DBG60" s="1668"/>
      <c r="DBH60" s="1668"/>
      <c r="DBI60" s="1668"/>
      <c r="DBJ60" s="1668"/>
      <c r="DBK60" s="1668"/>
      <c r="DBL60" s="1668"/>
      <c r="DBM60" s="1668"/>
      <c r="DBN60" s="1668"/>
      <c r="DBO60" s="1668"/>
      <c r="DBP60" s="1668"/>
      <c r="DBQ60" s="1668"/>
      <c r="DBR60" s="1668"/>
      <c r="DBS60" s="1668"/>
      <c r="DBT60" s="1668"/>
      <c r="DBU60" s="1668"/>
      <c r="DBV60" s="1668"/>
      <c r="DBW60" s="1668"/>
      <c r="DBX60" s="1668"/>
      <c r="DBY60" s="1668"/>
      <c r="DBZ60" s="1668"/>
      <c r="DCA60" s="1668"/>
      <c r="DCB60" s="1668"/>
      <c r="DCC60" s="1668"/>
      <c r="DCD60" s="1668"/>
      <c r="DCE60" s="1668"/>
      <c r="DCF60" s="1668"/>
      <c r="DCG60" s="1668"/>
      <c r="DCH60" s="1668"/>
      <c r="DCI60" s="1668"/>
      <c r="DCJ60" s="1668"/>
      <c r="DCK60" s="1668"/>
      <c r="DCL60" s="1668"/>
      <c r="DCM60" s="1668"/>
      <c r="DCN60" s="1668"/>
      <c r="DCO60" s="1668"/>
      <c r="DCP60" s="1668"/>
      <c r="DCQ60" s="1668"/>
      <c r="DCR60" s="1668"/>
      <c r="DCS60" s="1668"/>
      <c r="DCT60" s="1668"/>
      <c r="DCU60" s="1668"/>
      <c r="DCV60" s="1668"/>
      <c r="DCW60" s="1668"/>
      <c r="DCX60" s="1668"/>
      <c r="DCY60" s="1668"/>
      <c r="DCZ60" s="1668"/>
      <c r="DDA60" s="1668"/>
      <c r="DDB60" s="1668"/>
      <c r="DDC60" s="1668"/>
      <c r="DDD60" s="1668"/>
      <c r="DDE60" s="1668"/>
      <c r="DDF60" s="1668"/>
      <c r="DDG60" s="1668"/>
      <c r="DDH60" s="1668"/>
      <c r="DDI60" s="1668"/>
      <c r="DDJ60" s="1668"/>
      <c r="DDK60" s="1668"/>
      <c r="DDL60" s="1668"/>
      <c r="DDM60" s="1668"/>
      <c r="DDN60" s="1668"/>
      <c r="DDO60" s="1668"/>
      <c r="DDP60" s="1668"/>
      <c r="DDQ60" s="1668"/>
      <c r="DDR60" s="1668"/>
      <c r="DDS60" s="1668"/>
      <c r="DDT60" s="1668"/>
      <c r="DDU60" s="1668"/>
      <c r="DDV60" s="1668"/>
      <c r="DDW60" s="1668"/>
      <c r="DDX60" s="1668"/>
      <c r="DDY60" s="1668"/>
      <c r="DDZ60" s="1668"/>
      <c r="DEA60" s="1668"/>
      <c r="DEB60" s="1668"/>
      <c r="DEC60" s="1668"/>
      <c r="DED60" s="1668"/>
      <c r="DEE60" s="1668"/>
      <c r="DEF60" s="1668"/>
      <c r="DEG60" s="1668"/>
      <c r="DEH60" s="1668"/>
      <c r="DEI60" s="1668"/>
      <c r="DEJ60" s="1668"/>
      <c r="DEK60" s="1668"/>
      <c r="DEL60" s="1668"/>
      <c r="DEM60" s="1668"/>
      <c r="DEN60" s="1668"/>
      <c r="DEO60" s="1668"/>
      <c r="DEP60" s="1668"/>
      <c r="DEQ60" s="1668"/>
      <c r="DER60" s="1668"/>
      <c r="DES60" s="1668"/>
      <c r="DET60" s="1668"/>
      <c r="DEU60" s="1668"/>
      <c r="DEV60" s="1668"/>
      <c r="DEW60" s="1668"/>
      <c r="DEX60" s="1668"/>
      <c r="DEY60" s="1668"/>
      <c r="DEZ60" s="1668"/>
      <c r="DFA60" s="1668"/>
      <c r="DFB60" s="1668"/>
      <c r="DFC60" s="1668"/>
      <c r="DFD60" s="1668"/>
      <c r="DFE60" s="1668"/>
      <c r="DFF60" s="1668"/>
      <c r="DFG60" s="1668"/>
      <c r="DFH60" s="1668"/>
      <c r="DFI60" s="1668"/>
      <c r="DFJ60" s="1668"/>
      <c r="DFK60" s="1668"/>
      <c r="DFL60" s="1668"/>
      <c r="DFM60" s="1668"/>
      <c r="DFN60" s="1668"/>
      <c r="DFO60" s="1668"/>
      <c r="DFP60" s="1668"/>
      <c r="DFQ60" s="1668"/>
      <c r="DFR60" s="1668"/>
      <c r="DFS60" s="1668"/>
      <c r="DFT60" s="1668"/>
      <c r="DFU60" s="1668"/>
      <c r="DFV60" s="1668"/>
      <c r="DFW60" s="1668"/>
      <c r="DFX60" s="1668"/>
      <c r="DFY60" s="1668"/>
      <c r="DFZ60" s="1668"/>
      <c r="DGA60" s="1668"/>
      <c r="DGB60" s="1668"/>
      <c r="DGC60" s="1668"/>
      <c r="DGD60" s="1668"/>
      <c r="DGE60" s="1668"/>
      <c r="DGF60" s="1668"/>
      <c r="DGG60" s="1668"/>
      <c r="DGH60" s="1668"/>
      <c r="DGI60" s="1668"/>
      <c r="DGJ60" s="1668"/>
      <c r="DGK60" s="1668"/>
      <c r="DGL60" s="1668"/>
      <c r="DGM60" s="1668"/>
      <c r="DGN60" s="1668"/>
      <c r="DGO60" s="1668"/>
      <c r="DGP60" s="1668"/>
      <c r="DGQ60" s="1668"/>
      <c r="DGR60" s="1668"/>
      <c r="DGS60" s="1668"/>
      <c r="DGT60" s="1668"/>
      <c r="DGU60" s="1668"/>
      <c r="DGV60" s="1668"/>
      <c r="DGW60" s="1668"/>
      <c r="DGX60" s="1668"/>
      <c r="DGY60" s="1668"/>
      <c r="DGZ60" s="1668"/>
      <c r="DHA60" s="1668"/>
      <c r="DHB60" s="1668"/>
      <c r="DHC60" s="1668"/>
      <c r="DHD60" s="1668"/>
      <c r="DHE60" s="1668"/>
      <c r="DHF60" s="1668"/>
      <c r="DHG60" s="1668"/>
      <c r="DHH60" s="1668"/>
      <c r="DHI60" s="1668"/>
      <c r="DHJ60" s="1668"/>
      <c r="DHK60" s="1668"/>
      <c r="DHL60" s="1668"/>
      <c r="DHM60" s="1668"/>
      <c r="DHN60" s="1668"/>
      <c r="DHO60" s="1668"/>
      <c r="DHP60" s="1668"/>
      <c r="DHQ60" s="1668"/>
      <c r="DHR60" s="1668"/>
      <c r="DHS60" s="1668"/>
      <c r="DHT60" s="1668"/>
      <c r="DHU60" s="1668"/>
      <c r="DHV60" s="1668"/>
      <c r="DHW60" s="1668"/>
      <c r="DHX60" s="1668"/>
      <c r="DHY60" s="1668"/>
      <c r="DHZ60" s="1668"/>
      <c r="DIA60" s="1668"/>
      <c r="DIB60" s="1668"/>
      <c r="DIC60" s="1668"/>
      <c r="DID60" s="1668"/>
      <c r="DIE60" s="1668"/>
      <c r="DIF60" s="1668"/>
      <c r="DIG60" s="1668"/>
      <c r="DIH60" s="1668"/>
      <c r="DII60" s="1668"/>
      <c r="DIJ60" s="1668"/>
      <c r="DIK60" s="1668"/>
      <c r="DIL60" s="1668"/>
      <c r="DIM60" s="1668"/>
      <c r="DIN60" s="1668"/>
      <c r="DIO60" s="1668"/>
      <c r="DIP60" s="1668"/>
      <c r="DIQ60" s="1668"/>
      <c r="DIR60" s="1668"/>
      <c r="DIS60" s="1668"/>
      <c r="DIT60" s="1668"/>
      <c r="DIU60" s="1668"/>
      <c r="DIV60" s="1668"/>
      <c r="DIW60" s="1668"/>
      <c r="DIX60" s="1668"/>
      <c r="DIY60" s="1668"/>
      <c r="DIZ60" s="1668"/>
      <c r="DJA60" s="1668"/>
      <c r="DJB60" s="1668"/>
      <c r="DJC60" s="1668"/>
      <c r="DJD60" s="1668"/>
      <c r="DJE60" s="1668"/>
      <c r="DJF60" s="1668"/>
      <c r="DJG60" s="1668"/>
      <c r="DJH60" s="1668"/>
      <c r="DJI60" s="1668"/>
      <c r="DJJ60" s="1668"/>
      <c r="DJK60" s="1668"/>
      <c r="DJL60" s="1668"/>
      <c r="DJM60" s="1668"/>
      <c r="DJN60" s="1668"/>
      <c r="DJO60" s="1668"/>
      <c r="DJP60" s="1668"/>
      <c r="DJQ60" s="1668"/>
      <c r="DJR60" s="1668"/>
      <c r="DJS60" s="1668"/>
      <c r="DJT60" s="1668"/>
      <c r="DJU60" s="1668"/>
      <c r="DJV60" s="1668"/>
      <c r="DJW60" s="1668"/>
      <c r="DJX60" s="1668"/>
      <c r="DJY60" s="1668"/>
      <c r="DJZ60" s="1668"/>
      <c r="DKA60" s="1668"/>
      <c r="DKB60" s="1668"/>
      <c r="DKC60" s="1668"/>
      <c r="DKD60" s="1668"/>
      <c r="DKE60" s="1668"/>
      <c r="DKF60" s="1668"/>
      <c r="DKG60" s="1668"/>
      <c r="DKH60" s="1668"/>
      <c r="DKI60" s="1668"/>
      <c r="DKJ60" s="1668"/>
      <c r="DKK60" s="1668"/>
      <c r="DKL60" s="1668"/>
      <c r="DKM60" s="1668"/>
      <c r="DKN60" s="1668"/>
      <c r="DKO60" s="1668"/>
      <c r="DKP60" s="1668"/>
      <c r="DKQ60" s="1668"/>
      <c r="DKR60" s="1668"/>
      <c r="DKS60" s="1668"/>
      <c r="DKT60" s="1668"/>
      <c r="DKU60" s="1668"/>
      <c r="DKV60" s="1668"/>
      <c r="DKW60" s="1668"/>
      <c r="DKX60" s="1668"/>
      <c r="DKY60" s="1668"/>
      <c r="DKZ60" s="1668"/>
      <c r="DLA60" s="1668"/>
      <c r="DLB60" s="1668"/>
      <c r="DLC60" s="1668"/>
      <c r="DLD60" s="1668"/>
      <c r="DLE60" s="1668"/>
      <c r="DLF60" s="1668"/>
      <c r="DLG60" s="1668"/>
      <c r="DLH60" s="1668"/>
      <c r="DLI60" s="1668"/>
      <c r="DLJ60" s="1668"/>
      <c r="DLK60" s="1668"/>
      <c r="DLL60" s="1668"/>
      <c r="DLM60" s="1668"/>
      <c r="DLN60" s="1668"/>
      <c r="DLO60" s="1668"/>
      <c r="DLP60" s="1668"/>
      <c r="DLQ60" s="1668"/>
      <c r="DLR60" s="1668"/>
      <c r="DLS60" s="1668"/>
      <c r="DLT60" s="1668"/>
      <c r="DLU60" s="1668"/>
      <c r="DLV60" s="1668"/>
      <c r="DLW60" s="1668"/>
      <c r="DLX60" s="1668"/>
      <c r="DLY60" s="1668"/>
      <c r="DLZ60" s="1668"/>
      <c r="DMA60" s="1668"/>
      <c r="DMB60" s="1668"/>
      <c r="DMC60" s="1668"/>
      <c r="DMD60" s="1668"/>
      <c r="DME60" s="1668"/>
      <c r="DMF60" s="1668"/>
      <c r="DMG60" s="1668"/>
      <c r="DMH60" s="1668"/>
      <c r="DMI60" s="1668"/>
      <c r="DMJ60" s="1668"/>
      <c r="DMK60" s="1668"/>
      <c r="DML60" s="1668"/>
      <c r="DMM60" s="1668"/>
      <c r="DMN60" s="1668"/>
      <c r="DMO60" s="1668"/>
      <c r="DMP60" s="1668"/>
      <c r="DMQ60" s="1668"/>
      <c r="DMR60" s="1668"/>
      <c r="DMS60" s="1668"/>
      <c r="DMT60" s="1668"/>
      <c r="DMU60" s="1668"/>
      <c r="DMV60" s="1668"/>
      <c r="DMW60" s="1668"/>
      <c r="DMX60" s="1668"/>
      <c r="DMY60" s="1668"/>
      <c r="DMZ60" s="1668"/>
      <c r="DNA60" s="1668"/>
      <c r="DNB60" s="1668"/>
      <c r="DNC60" s="1668"/>
      <c r="DND60" s="1668"/>
      <c r="DNE60" s="1668"/>
      <c r="DNF60" s="1668"/>
      <c r="DNG60" s="1668"/>
      <c r="DNH60" s="1668"/>
      <c r="DNI60" s="1668"/>
      <c r="DNJ60" s="1668"/>
      <c r="DNK60" s="1668"/>
      <c r="DNL60" s="1668"/>
      <c r="DNM60" s="1668"/>
      <c r="DNN60" s="1668"/>
      <c r="DNO60" s="1668"/>
      <c r="DNP60" s="1668"/>
      <c r="DNQ60" s="1668"/>
      <c r="DNR60" s="1668"/>
      <c r="DNS60" s="1668"/>
      <c r="DNT60" s="1668"/>
      <c r="DNU60" s="1668"/>
      <c r="DNV60" s="1668"/>
      <c r="DNW60" s="1668"/>
      <c r="DNX60" s="1668"/>
      <c r="DNY60" s="1668"/>
      <c r="DNZ60" s="1668"/>
      <c r="DOA60" s="1668"/>
      <c r="DOB60" s="1668"/>
      <c r="DOC60" s="1668"/>
      <c r="DOD60" s="1668"/>
      <c r="DOE60" s="1668"/>
      <c r="DOF60" s="1668"/>
      <c r="DOG60" s="1668"/>
      <c r="DOH60" s="1668"/>
      <c r="DOI60" s="1668"/>
      <c r="DOJ60" s="1668"/>
      <c r="DOK60" s="1668"/>
      <c r="DOL60" s="1668"/>
      <c r="DOM60" s="1668"/>
      <c r="DON60" s="1668"/>
      <c r="DOO60" s="1668"/>
      <c r="DOP60" s="1668"/>
      <c r="DOQ60" s="1668"/>
      <c r="DOR60" s="1668"/>
      <c r="DOS60" s="1668"/>
      <c r="DOT60" s="1668"/>
      <c r="DOU60" s="1668"/>
      <c r="DOV60" s="1668"/>
      <c r="DOW60" s="1668"/>
      <c r="DOX60" s="1668"/>
      <c r="DOY60" s="1668"/>
      <c r="DOZ60" s="1668"/>
      <c r="DPA60" s="1668"/>
      <c r="DPB60" s="1668"/>
      <c r="DPC60" s="1668"/>
      <c r="DPD60" s="1668"/>
      <c r="DPE60" s="1668"/>
      <c r="DPF60" s="1668"/>
      <c r="DPG60" s="1668"/>
      <c r="DPH60" s="1668"/>
      <c r="DPI60" s="1668"/>
      <c r="DPJ60" s="1668"/>
      <c r="DPK60" s="1668"/>
      <c r="DPL60" s="1668"/>
      <c r="DPM60" s="1668"/>
      <c r="DPN60" s="1668"/>
      <c r="DPO60" s="1668"/>
      <c r="DPP60" s="1668"/>
      <c r="DPQ60" s="1668"/>
      <c r="DPR60" s="1668"/>
      <c r="DPS60" s="1668"/>
      <c r="DPT60" s="1668"/>
      <c r="DPU60" s="1668"/>
      <c r="DPV60" s="1668"/>
      <c r="DPW60" s="1668"/>
      <c r="DPX60" s="1668"/>
      <c r="DPY60" s="1668"/>
      <c r="DPZ60" s="1668"/>
      <c r="DQA60" s="1668"/>
      <c r="DQB60" s="1668"/>
      <c r="DQC60" s="1668"/>
      <c r="DQD60" s="1668"/>
      <c r="DQE60" s="1668"/>
      <c r="DQF60" s="1668"/>
      <c r="DQG60" s="1668"/>
      <c r="DQH60" s="1668"/>
      <c r="DQI60" s="1668"/>
      <c r="DQJ60" s="1668"/>
      <c r="DQK60" s="1668"/>
      <c r="DQL60" s="1668"/>
      <c r="DQM60" s="1668"/>
      <c r="DQN60" s="1668"/>
      <c r="DQO60" s="1668"/>
      <c r="DQP60" s="1668"/>
      <c r="DQQ60" s="1668"/>
      <c r="DQR60" s="1668"/>
      <c r="DQS60" s="1668"/>
      <c r="DQT60" s="1668"/>
      <c r="DQU60" s="1668"/>
      <c r="DQV60" s="1668"/>
      <c r="DQW60" s="1668"/>
      <c r="DQX60" s="1668"/>
      <c r="DQY60" s="1668"/>
      <c r="DQZ60" s="1668"/>
      <c r="DRA60" s="1668"/>
      <c r="DRB60" s="1668"/>
      <c r="DRC60" s="1668"/>
      <c r="DRD60" s="1668"/>
      <c r="DRE60" s="1668"/>
      <c r="DRF60" s="1668"/>
      <c r="DRG60" s="1668"/>
      <c r="DRH60" s="1668"/>
      <c r="DRI60" s="1668"/>
      <c r="DRJ60" s="1668"/>
      <c r="DRK60" s="1668"/>
      <c r="DRL60" s="1668"/>
      <c r="DRM60" s="1668"/>
      <c r="DRN60" s="1668"/>
      <c r="DRO60" s="1668"/>
      <c r="DRP60" s="1668"/>
      <c r="DRQ60" s="1668"/>
      <c r="DRR60" s="1668"/>
      <c r="DRS60" s="1668"/>
      <c r="DRT60" s="1668"/>
      <c r="DRU60" s="1668"/>
      <c r="DRV60" s="1668"/>
      <c r="DRW60" s="1668"/>
      <c r="DRX60" s="1668"/>
      <c r="DRY60" s="1668"/>
      <c r="DRZ60" s="1668"/>
      <c r="DSA60" s="1668"/>
      <c r="DSB60" s="1668"/>
      <c r="DSC60" s="1668"/>
      <c r="DSD60" s="1668"/>
      <c r="DSE60" s="1668"/>
      <c r="DSF60" s="1668"/>
      <c r="DSG60" s="1668"/>
      <c r="DSH60" s="1668"/>
      <c r="DSI60" s="1668"/>
      <c r="DSJ60" s="1668"/>
      <c r="DSK60" s="1668"/>
      <c r="DSL60" s="1668"/>
      <c r="DSM60" s="1668"/>
      <c r="DSN60" s="1668"/>
      <c r="DSO60" s="1668"/>
      <c r="DSP60" s="1668"/>
      <c r="DSQ60" s="1668"/>
      <c r="DSR60" s="1668"/>
      <c r="DSS60" s="1668"/>
      <c r="DST60" s="1668"/>
      <c r="DSU60" s="1668"/>
      <c r="DSV60" s="1668"/>
      <c r="DSW60" s="1668"/>
      <c r="DSX60" s="1668"/>
      <c r="DSY60" s="1668"/>
      <c r="DSZ60" s="1668"/>
      <c r="DTA60" s="1668"/>
      <c r="DTB60" s="1668"/>
      <c r="DTC60" s="1668"/>
      <c r="DTD60" s="1668"/>
      <c r="DTE60" s="1668"/>
      <c r="DTF60" s="1668"/>
      <c r="DTG60" s="1668"/>
      <c r="DTH60" s="1668"/>
      <c r="DTI60" s="1668"/>
      <c r="DTJ60" s="1668"/>
      <c r="DTK60" s="1668"/>
      <c r="DTL60" s="1668"/>
      <c r="DTM60" s="1668"/>
      <c r="DTN60" s="1668"/>
      <c r="DTO60" s="1668"/>
      <c r="DTP60" s="1668"/>
      <c r="DTQ60" s="1668"/>
      <c r="DTR60" s="1668"/>
      <c r="DTS60" s="1668"/>
      <c r="DTT60" s="1668"/>
      <c r="DTU60" s="1668"/>
      <c r="DTV60" s="1668"/>
      <c r="DTW60" s="1668"/>
      <c r="DTX60" s="1668"/>
      <c r="DTY60" s="1668"/>
      <c r="DTZ60" s="1668"/>
      <c r="DUA60" s="1668"/>
      <c r="DUB60" s="1668"/>
      <c r="DUC60" s="1668"/>
      <c r="DUD60" s="1668"/>
      <c r="DUE60" s="1668"/>
      <c r="DUF60" s="1668"/>
      <c r="DUG60" s="1668"/>
      <c r="DUH60" s="1668"/>
      <c r="DUI60" s="1668"/>
      <c r="DUJ60" s="1668"/>
      <c r="DUK60" s="1668"/>
      <c r="DUL60" s="1668"/>
      <c r="DUM60" s="1668"/>
      <c r="DUN60" s="1668"/>
      <c r="DUO60" s="1668"/>
      <c r="DUP60" s="1668"/>
      <c r="DUQ60" s="1668"/>
      <c r="DUR60" s="1668"/>
      <c r="DUS60" s="1668"/>
      <c r="DUT60" s="1668"/>
      <c r="DUU60" s="1668"/>
      <c r="DUV60" s="1668"/>
      <c r="DUW60" s="1668"/>
      <c r="DUX60" s="1668"/>
      <c r="DUY60" s="1668"/>
      <c r="DUZ60" s="1668"/>
      <c r="DVA60" s="1668"/>
      <c r="DVB60" s="1668"/>
      <c r="DVC60" s="1668"/>
      <c r="DVD60" s="1668"/>
      <c r="DVE60" s="1668"/>
      <c r="DVF60" s="1668"/>
      <c r="DVG60" s="1668"/>
      <c r="DVH60" s="1668"/>
      <c r="DVI60" s="1668"/>
      <c r="DVJ60" s="1668"/>
      <c r="DVK60" s="1668"/>
      <c r="DVL60" s="1668"/>
      <c r="DVM60" s="1668"/>
      <c r="DVN60" s="1668"/>
      <c r="DVO60" s="1668"/>
      <c r="DVP60" s="1668"/>
      <c r="DVQ60" s="1668"/>
      <c r="DVR60" s="1668"/>
      <c r="DVS60" s="1668"/>
      <c r="DVT60" s="1668"/>
      <c r="DVU60" s="1668"/>
      <c r="DVV60" s="1668"/>
      <c r="DVW60" s="1668"/>
      <c r="DVX60" s="1668"/>
      <c r="DVY60" s="1668"/>
      <c r="DVZ60" s="1668"/>
      <c r="DWA60" s="1668"/>
      <c r="DWB60" s="1668"/>
      <c r="DWC60" s="1668"/>
      <c r="DWD60" s="1668"/>
      <c r="DWE60" s="1668"/>
      <c r="DWF60" s="1668"/>
      <c r="DWG60" s="1668"/>
      <c r="DWH60" s="1668"/>
      <c r="DWI60" s="1668"/>
      <c r="DWJ60" s="1668"/>
      <c r="DWK60" s="1668"/>
      <c r="DWL60" s="1668"/>
      <c r="DWM60" s="1668"/>
      <c r="DWN60" s="1668"/>
      <c r="DWO60" s="1668"/>
      <c r="DWP60" s="1668"/>
      <c r="DWQ60" s="1668"/>
      <c r="DWR60" s="1668"/>
      <c r="DWS60" s="1668"/>
      <c r="DWT60" s="1668"/>
      <c r="DWU60" s="1668"/>
      <c r="DWV60" s="1668"/>
      <c r="DWW60" s="1668"/>
      <c r="DWX60" s="1668"/>
      <c r="DWY60" s="1668"/>
      <c r="DWZ60" s="1668"/>
      <c r="DXA60" s="1668"/>
      <c r="DXB60" s="1668"/>
      <c r="DXC60" s="1668"/>
      <c r="DXD60" s="1668"/>
      <c r="DXE60" s="1668"/>
      <c r="DXF60" s="1668"/>
      <c r="DXG60" s="1668"/>
      <c r="DXH60" s="1668"/>
      <c r="DXI60" s="1668"/>
      <c r="DXJ60" s="1668"/>
      <c r="DXK60" s="1668"/>
      <c r="DXL60" s="1668"/>
      <c r="DXM60" s="1668"/>
      <c r="DXN60" s="1668"/>
      <c r="DXO60" s="1668"/>
      <c r="DXP60" s="1668"/>
      <c r="DXQ60" s="1668"/>
      <c r="DXR60" s="1668"/>
      <c r="DXS60" s="1668"/>
      <c r="DXT60" s="1668"/>
      <c r="DXU60" s="1668"/>
      <c r="DXV60" s="1668"/>
      <c r="DXW60" s="1668"/>
      <c r="DXX60" s="1668"/>
      <c r="DXY60" s="1668"/>
      <c r="DXZ60" s="1668"/>
      <c r="DYA60" s="1668"/>
      <c r="DYB60" s="1668"/>
      <c r="DYC60" s="1668"/>
      <c r="DYD60" s="1668"/>
      <c r="DYE60" s="1668"/>
      <c r="DYF60" s="1668"/>
      <c r="DYG60" s="1668"/>
      <c r="DYH60" s="1668"/>
      <c r="DYI60" s="1668"/>
      <c r="DYJ60" s="1668"/>
      <c r="DYK60" s="1668"/>
      <c r="DYL60" s="1668"/>
      <c r="DYM60" s="1668"/>
      <c r="DYN60" s="1668"/>
      <c r="DYO60" s="1668"/>
      <c r="DYP60" s="1668"/>
      <c r="DYQ60" s="1668"/>
      <c r="DYR60" s="1668"/>
      <c r="DYS60" s="1668"/>
      <c r="DYT60" s="1668"/>
      <c r="DYU60" s="1668"/>
      <c r="DYV60" s="1668"/>
      <c r="DYW60" s="1668"/>
      <c r="DYX60" s="1668"/>
      <c r="DYY60" s="1668"/>
      <c r="DYZ60" s="1668"/>
      <c r="DZA60" s="1668"/>
      <c r="DZB60" s="1668"/>
      <c r="DZC60" s="1668"/>
      <c r="DZD60" s="1668"/>
      <c r="DZE60" s="1668"/>
      <c r="DZF60" s="1668"/>
      <c r="DZG60" s="1668"/>
      <c r="DZH60" s="1668"/>
      <c r="DZI60" s="1668"/>
      <c r="DZJ60" s="1668"/>
      <c r="DZK60" s="1668"/>
      <c r="DZL60" s="1668"/>
      <c r="DZM60" s="1668"/>
      <c r="DZN60" s="1668"/>
      <c r="DZO60" s="1668"/>
      <c r="DZP60" s="1668"/>
      <c r="DZQ60" s="1668"/>
      <c r="DZR60" s="1668"/>
      <c r="DZS60" s="1668"/>
      <c r="DZT60" s="1668"/>
      <c r="DZU60" s="1668"/>
      <c r="DZV60" s="1668"/>
      <c r="DZW60" s="1668"/>
      <c r="DZX60" s="1668"/>
      <c r="DZY60" s="1668"/>
      <c r="DZZ60" s="1668"/>
      <c r="EAA60" s="1668"/>
      <c r="EAB60" s="1668"/>
      <c r="EAC60" s="1668"/>
      <c r="EAD60" s="1668"/>
      <c r="EAE60" s="1668"/>
      <c r="EAF60" s="1668"/>
      <c r="EAG60" s="1668"/>
      <c r="EAH60" s="1668"/>
      <c r="EAI60" s="1668"/>
      <c r="EAJ60" s="1668"/>
      <c r="EAK60" s="1668"/>
      <c r="EAL60" s="1668"/>
      <c r="EAM60" s="1668"/>
      <c r="EAN60" s="1668"/>
      <c r="EAO60" s="1668"/>
      <c r="EAP60" s="1668"/>
      <c r="EAQ60" s="1668"/>
      <c r="EAR60" s="1668"/>
      <c r="EAS60" s="1668"/>
      <c r="EAT60" s="1668"/>
      <c r="EAU60" s="1668"/>
      <c r="EAV60" s="1668"/>
      <c r="EAW60" s="1668"/>
      <c r="EAX60" s="1668"/>
      <c r="EAY60" s="1668"/>
      <c r="EAZ60" s="1668"/>
      <c r="EBA60" s="1668"/>
      <c r="EBB60" s="1668"/>
      <c r="EBC60" s="1668"/>
      <c r="EBD60" s="1668"/>
      <c r="EBE60" s="1668"/>
      <c r="EBF60" s="1668"/>
      <c r="EBG60" s="1668"/>
      <c r="EBH60" s="1668"/>
      <c r="EBI60" s="1668"/>
      <c r="EBJ60" s="1668"/>
      <c r="EBK60" s="1668"/>
      <c r="EBL60" s="1668"/>
      <c r="EBM60" s="1668"/>
      <c r="EBN60" s="1668"/>
      <c r="EBO60" s="1668"/>
      <c r="EBP60" s="1668"/>
      <c r="EBQ60" s="1668"/>
      <c r="EBR60" s="1668"/>
      <c r="EBS60" s="1668"/>
      <c r="EBT60" s="1668"/>
      <c r="EBU60" s="1668"/>
      <c r="EBV60" s="1668"/>
      <c r="EBW60" s="1668"/>
      <c r="EBX60" s="1668"/>
      <c r="EBY60" s="1668"/>
      <c r="EBZ60" s="1668"/>
      <c r="ECA60" s="1668"/>
      <c r="ECB60" s="1668"/>
      <c r="ECC60" s="1668"/>
      <c r="ECD60" s="1668"/>
      <c r="ECE60" s="1668"/>
      <c r="ECF60" s="1668"/>
      <c r="ECG60" s="1668"/>
      <c r="ECH60" s="1668"/>
      <c r="ECI60" s="1668"/>
      <c r="ECJ60" s="1668"/>
      <c r="ECK60" s="1668"/>
      <c r="ECL60" s="1668"/>
      <c r="ECM60" s="1668"/>
      <c r="ECN60" s="1668"/>
      <c r="ECO60" s="1668"/>
      <c r="ECP60" s="1668"/>
      <c r="ECQ60" s="1668"/>
      <c r="ECR60" s="1668"/>
      <c r="ECS60" s="1668"/>
      <c r="ECT60" s="1668"/>
      <c r="ECU60" s="1668"/>
      <c r="ECV60" s="1668"/>
      <c r="ECW60" s="1668"/>
      <c r="ECX60" s="1668"/>
      <c r="ECY60" s="1668"/>
      <c r="ECZ60" s="1668"/>
      <c r="EDA60" s="1668"/>
      <c r="EDB60" s="1668"/>
      <c r="EDC60" s="1668"/>
      <c r="EDD60" s="1668"/>
      <c r="EDE60" s="1668"/>
      <c r="EDF60" s="1668"/>
      <c r="EDG60" s="1668"/>
      <c r="EDH60" s="1668"/>
      <c r="EDI60" s="1668"/>
      <c r="EDJ60" s="1668"/>
      <c r="EDK60" s="1668"/>
      <c r="EDL60" s="1668"/>
      <c r="EDM60" s="1668"/>
      <c r="EDN60" s="1668"/>
      <c r="EDO60" s="1668"/>
      <c r="EDP60" s="1668"/>
      <c r="EDQ60" s="1668"/>
      <c r="EDR60" s="1668"/>
      <c r="EDS60" s="1668"/>
      <c r="EDT60" s="1668"/>
      <c r="EDU60" s="1668"/>
      <c r="EDV60" s="1668"/>
      <c r="EDW60" s="1668"/>
      <c r="EDX60" s="1668"/>
      <c r="EDY60" s="1668"/>
      <c r="EDZ60" s="1668"/>
      <c r="EEA60" s="1668"/>
      <c r="EEB60" s="1668"/>
      <c r="EEC60" s="1668"/>
      <c r="EED60" s="1668"/>
      <c r="EEE60" s="1668"/>
      <c r="EEF60" s="1668"/>
      <c r="EEG60" s="1668"/>
      <c r="EEH60" s="1668"/>
      <c r="EEI60" s="1668"/>
      <c r="EEJ60" s="1668"/>
      <c r="EEK60" s="1668"/>
      <c r="EEL60" s="1668"/>
      <c r="EEM60" s="1668"/>
      <c r="EEN60" s="1668"/>
      <c r="EEO60" s="1668"/>
      <c r="EEP60" s="1668"/>
      <c r="EEQ60" s="1668"/>
      <c r="EER60" s="1668"/>
      <c r="EES60" s="1668"/>
      <c r="EET60" s="1668"/>
      <c r="EEU60" s="1668"/>
      <c r="EEV60" s="1668"/>
      <c r="EEW60" s="1668"/>
      <c r="EEX60" s="1668"/>
      <c r="EEY60" s="1668"/>
      <c r="EEZ60" s="1668"/>
      <c r="EFA60" s="1668"/>
      <c r="EFB60" s="1668"/>
      <c r="EFC60" s="1668"/>
      <c r="EFD60" s="1668"/>
      <c r="EFE60" s="1668"/>
      <c r="EFF60" s="1668"/>
      <c r="EFG60" s="1668"/>
      <c r="EFH60" s="1668"/>
      <c r="EFI60" s="1668"/>
      <c r="EFJ60" s="1668"/>
      <c r="EFK60" s="1668"/>
      <c r="EFL60" s="1668"/>
      <c r="EFM60" s="1668"/>
      <c r="EFN60" s="1668"/>
      <c r="EFO60" s="1668"/>
      <c r="EFP60" s="1668"/>
      <c r="EFQ60" s="1668"/>
      <c r="EFR60" s="1668"/>
      <c r="EFS60" s="1668"/>
      <c r="EFT60" s="1668"/>
      <c r="EFU60" s="1668"/>
      <c r="EFV60" s="1668"/>
      <c r="EFW60" s="1668"/>
      <c r="EFX60" s="1668"/>
      <c r="EFY60" s="1668"/>
      <c r="EFZ60" s="1668"/>
      <c r="EGA60" s="1668"/>
      <c r="EGB60" s="1668"/>
      <c r="EGC60" s="1668"/>
      <c r="EGD60" s="1668"/>
      <c r="EGE60" s="1668"/>
      <c r="EGF60" s="1668"/>
      <c r="EGG60" s="1668"/>
      <c r="EGH60" s="1668"/>
      <c r="EGI60" s="1668"/>
      <c r="EGJ60" s="1668"/>
      <c r="EGK60" s="1668"/>
      <c r="EGL60" s="1668"/>
      <c r="EGM60" s="1668"/>
      <c r="EGN60" s="1668"/>
      <c r="EGO60" s="1668"/>
      <c r="EGP60" s="1668"/>
      <c r="EGQ60" s="1668"/>
      <c r="EGR60" s="1668"/>
      <c r="EGS60" s="1668"/>
      <c r="EGT60" s="1668"/>
      <c r="EGU60" s="1668"/>
      <c r="EGV60" s="1668"/>
      <c r="EGW60" s="1668"/>
      <c r="EGX60" s="1668"/>
      <c r="EGY60" s="1668"/>
      <c r="EGZ60" s="1668"/>
      <c r="EHA60" s="1668"/>
      <c r="EHB60" s="1668"/>
      <c r="EHC60" s="1668"/>
      <c r="EHD60" s="1668"/>
      <c r="EHE60" s="1668"/>
      <c r="EHF60" s="1668"/>
      <c r="EHG60" s="1668"/>
      <c r="EHH60" s="1668"/>
      <c r="EHI60" s="1668"/>
      <c r="EHJ60" s="1668"/>
      <c r="EHK60" s="1668"/>
      <c r="EHL60" s="1668"/>
      <c r="EHM60" s="1668"/>
      <c r="EHN60" s="1668"/>
      <c r="EHO60" s="1668"/>
      <c r="EHP60" s="1668"/>
      <c r="EHQ60" s="1668"/>
      <c r="EHR60" s="1668"/>
      <c r="EHS60" s="1668"/>
      <c r="EHT60" s="1668"/>
      <c r="EHU60" s="1668"/>
      <c r="EHV60" s="1668"/>
      <c r="EHW60" s="1668"/>
      <c r="EHX60" s="1668"/>
      <c r="EHY60" s="1668"/>
      <c r="EHZ60" s="1668"/>
      <c r="EIA60" s="1668"/>
      <c r="EIB60" s="1668"/>
      <c r="EIC60" s="1668"/>
      <c r="EID60" s="1668"/>
      <c r="EIE60" s="1668"/>
      <c r="EIF60" s="1668"/>
      <c r="EIG60" s="1668"/>
      <c r="EIH60" s="1668"/>
      <c r="EII60" s="1668"/>
      <c r="EIJ60" s="1668"/>
      <c r="EIK60" s="1668"/>
      <c r="EIL60" s="1668"/>
      <c r="EIM60" s="1668"/>
      <c r="EIN60" s="1668"/>
      <c r="EIO60" s="1668"/>
      <c r="EIP60" s="1668"/>
      <c r="EIQ60" s="1668"/>
      <c r="EIR60" s="1668"/>
      <c r="EIS60" s="1668"/>
      <c r="EIT60" s="1668"/>
      <c r="EIU60" s="1668"/>
      <c r="EIV60" s="1668"/>
      <c r="EIW60" s="1668"/>
      <c r="EIX60" s="1668"/>
      <c r="EIY60" s="1668"/>
      <c r="EIZ60" s="1668"/>
      <c r="EJA60" s="1668"/>
      <c r="EJB60" s="1668"/>
      <c r="EJC60" s="1668"/>
      <c r="EJD60" s="1668"/>
      <c r="EJE60" s="1668"/>
      <c r="EJF60" s="1668"/>
      <c r="EJG60" s="1668"/>
      <c r="EJH60" s="1668"/>
      <c r="EJI60" s="1668"/>
      <c r="EJJ60" s="1668"/>
      <c r="EJK60" s="1668"/>
      <c r="EJL60" s="1668"/>
      <c r="EJM60" s="1668"/>
      <c r="EJN60" s="1668"/>
      <c r="EJO60" s="1668"/>
      <c r="EJP60" s="1668"/>
      <c r="EJQ60" s="1668"/>
      <c r="EJR60" s="1668"/>
      <c r="EJS60" s="1668"/>
      <c r="EJT60" s="1668"/>
      <c r="EJU60" s="1668"/>
      <c r="EJV60" s="1668"/>
      <c r="EJW60" s="1668"/>
      <c r="EJX60" s="1668"/>
      <c r="EJY60" s="1668"/>
      <c r="EJZ60" s="1668"/>
      <c r="EKA60" s="1668"/>
      <c r="EKB60" s="1668"/>
      <c r="EKC60" s="1668"/>
      <c r="EKD60" s="1668"/>
      <c r="EKE60" s="1668"/>
      <c r="EKF60" s="1668"/>
      <c r="EKG60" s="1668"/>
      <c r="EKH60" s="1668"/>
      <c r="EKI60" s="1668"/>
      <c r="EKJ60" s="1668"/>
      <c r="EKK60" s="1668"/>
      <c r="EKL60" s="1668"/>
      <c r="EKM60" s="1668"/>
      <c r="EKN60" s="1668"/>
      <c r="EKO60" s="1668"/>
      <c r="EKP60" s="1668"/>
      <c r="EKQ60" s="1668"/>
      <c r="EKR60" s="1668"/>
      <c r="EKS60" s="1668"/>
      <c r="EKT60" s="1668"/>
      <c r="EKU60" s="1668"/>
      <c r="EKV60" s="1668"/>
      <c r="EKW60" s="1668"/>
      <c r="EKX60" s="1668"/>
      <c r="EKY60" s="1668"/>
      <c r="EKZ60" s="1668"/>
      <c r="ELA60" s="1668"/>
      <c r="ELB60" s="1668"/>
      <c r="ELC60" s="1668"/>
      <c r="ELD60" s="1668"/>
      <c r="ELE60" s="1668"/>
      <c r="ELF60" s="1668"/>
      <c r="ELG60" s="1668"/>
      <c r="ELH60" s="1668"/>
      <c r="ELI60" s="1668"/>
      <c r="ELJ60" s="1668"/>
      <c r="ELK60" s="1668"/>
      <c r="ELL60" s="1668"/>
      <c r="ELM60" s="1668"/>
      <c r="ELN60" s="1668"/>
      <c r="ELO60" s="1668"/>
      <c r="ELP60" s="1668"/>
      <c r="ELQ60" s="1668"/>
      <c r="ELR60" s="1668"/>
      <c r="ELS60" s="1668"/>
      <c r="ELT60" s="1668"/>
      <c r="ELU60" s="1668"/>
      <c r="ELV60" s="1668"/>
      <c r="ELW60" s="1668"/>
      <c r="ELX60" s="1668"/>
      <c r="ELY60" s="1668"/>
      <c r="ELZ60" s="1668"/>
      <c r="EMA60" s="1668"/>
      <c r="EMB60" s="1668"/>
      <c r="EMC60" s="1668"/>
      <c r="EMD60" s="1668"/>
      <c r="EME60" s="1668"/>
      <c r="EMF60" s="1668"/>
      <c r="EMG60" s="1668"/>
      <c r="EMH60" s="1668"/>
      <c r="EMI60" s="1668"/>
      <c r="EMJ60" s="1668"/>
      <c r="EMK60" s="1668"/>
      <c r="EML60" s="1668"/>
      <c r="EMM60" s="1668"/>
      <c r="EMN60" s="1668"/>
      <c r="EMO60" s="1668"/>
      <c r="EMP60" s="1668"/>
      <c r="EMQ60" s="1668"/>
      <c r="EMR60" s="1668"/>
      <c r="EMS60" s="1668"/>
      <c r="EMT60" s="1668"/>
      <c r="EMU60" s="1668"/>
      <c r="EMV60" s="1668"/>
      <c r="EMW60" s="1668"/>
      <c r="EMX60" s="1668"/>
      <c r="EMY60" s="1668"/>
      <c r="EMZ60" s="1668"/>
      <c r="ENA60" s="1668"/>
      <c r="ENB60" s="1668"/>
      <c r="ENC60" s="1668"/>
      <c r="END60" s="1668"/>
      <c r="ENE60" s="1668"/>
      <c r="ENF60" s="1668"/>
      <c r="ENG60" s="1668"/>
      <c r="ENH60" s="1668"/>
      <c r="ENI60" s="1668"/>
      <c r="ENJ60" s="1668"/>
      <c r="ENK60" s="1668"/>
      <c r="ENL60" s="1668"/>
      <c r="ENM60" s="1668"/>
      <c r="ENN60" s="1668"/>
      <c r="ENO60" s="1668"/>
      <c r="ENP60" s="1668"/>
      <c r="ENQ60" s="1668"/>
      <c r="ENR60" s="1668"/>
      <c r="ENS60" s="1668"/>
      <c r="ENT60" s="1668"/>
      <c r="ENU60" s="1668"/>
      <c r="ENV60" s="1668"/>
      <c r="ENW60" s="1668"/>
      <c r="ENX60" s="1668"/>
      <c r="ENY60" s="1668"/>
      <c r="ENZ60" s="1668"/>
      <c r="EOA60" s="1668"/>
      <c r="EOB60" s="1668"/>
      <c r="EOC60" s="1668"/>
      <c r="EOD60" s="1668"/>
      <c r="EOE60" s="1668"/>
      <c r="EOF60" s="1668"/>
      <c r="EOG60" s="1668"/>
      <c r="EOH60" s="1668"/>
      <c r="EOI60" s="1668"/>
      <c r="EOJ60" s="1668"/>
      <c r="EOK60" s="1668"/>
      <c r="EOL60" s="1668"/>
      <c r="EOM60" s="1668"/>
      <c r="EON60" s="1668"/>
      <c r="EOO60" s="1668"/>
      <c r="EOP60" s="1668"/>
      <c r="EOQ60" s="1668"/>
      <c r="EOR60" s="1668"/>
      <c r="EOS60" s="1668"/>
      <c r="EOT60" s="1668"/>
      <c r="EOU60" s="1668"/>
      <c r="EOV60" s="1668"/>
      <c r="EOW60" s="1668"/>
      <c r="EOX60" s="1668"/>
      <c r="EOY60" s="1668"/>
      <c r="EOZ60" s="1668"/>
      <c r="EPA60" s="1668"/>
      <c r="EPB60" s="1668"/>
      <c r="EPC60" s="1668"/>
      <c r="EPD60" s="1668"/>
      <c r="EPE60" s="1668"/>
      <c r="EPF60" s="1668"/>
      <c r="EPG60" s="1668"/>
      <c r="EPH60" s="1668"/>
      <c r="EPI60" s="1668"/>
      <c r="EPJ60" s="1668"/>
      <c r="EPK60" s="1668"/>
      <c r="EPL60" s="1668"/>
      <c r="EPM60" s="1668"/>
      <c r="EPN60" s="1668"/>
      <c r="EPO60" s="1668"/>
      <c r="EPP60" s="1668"/>
      <c r="EPQ60" s="1668"/>
      <c r="EPR60" s="1668"/>
      <c r="EPS60" s="1668"/>
      <c r="EPT60" s="1668"/>
      <c r="EPU60" s="1668"/>
      <c r="EPV60" s="1668"/>
      <c r="EPW60" s="1668"/>
      <c r="EPX60" s="1668"/>
      <c r="EPY60" s="1668"/>
      <c r="EPZ60" s="1668"/>
      <c r="EQA60" s="1668"/>
      <c r="EQB60" s="1668"/>
      <c r="EQC60" s="1668"/>
      <c r="EQD60" s="1668"/>
      <c r="EQE60" s="1668"/>
      <c r="EQF60" s="1668"/>
      <c r="EQG60" s="1668"/>
      <c r="EQH60" s="1668"/>
      <c r="EQI60" s="1668"/>
      <c r="EQJ60" s="1668"/>
      <c r="EQK60" s="1668"/>
      <c r="EQL60" s="1668"/>
      <c r="EQM60" s="1668"/>
      <c r="EQN60" s="1668"/>
      <c r="EQO60" s="1668"/>
      <c r="EQP60" s="1668"/>
      <c r="EQQ60" s="1668"/>
      <c r="EQR60" s="1668"/>
      <c r="EQS60" s="1668"/>
      <c r="EQT60" s="1668"/>
      <c r="EQU60" s="1668"/>
      <c r="EQV60" s="1668"/>
      <c r="EQW60" s="1668"/>
      <c r="EQX60" s="1668"/>
      <c r="EQY60" s="1668"/>
      <c r="EQZ60" s="1668"/>
      <c r="ERA60" s="1668"/>
      <c r="ERB60" s="1668"/>
      <c r="ERC60" s="1668"/>
      <c r="ERD60" s="1668"/>
      <c r="ERE60" s="1668"/>
      <c r="ERF60" s="1668"/>
      <c r="ERG60" s="1668"/>
      <c r="ERH60" s="1668"/>
      <c r="ERI60" s="1668"/>
      <c r="ERJ60" s="1668"/>
      <c r="ERK60" s="1668"/>
      <c r="ERL60" s="1668"/>
      <c r="ERM60" s="1668"/>
      <c r="ERN60" s="1668"/>
      <c r="ERO60" s="1668"/>
      <c r="ERP60" s="1668"/>
      <c r="ERQ60" s="1668"/>
      <c r="ERR60" s="1668"/>
      <c r="ERS60" s="1668"/>
      <c r="ERT60" s="1668"/>
      <c r="ERU60" s="1668"/>
      <c r="ERV60" s="1668"/>
      <c r="ERW60" s="1668"/>
      <c r="ERX60" s="1668"/>
      <c r="ERY60" s="1668"/>
      <c r="ERZ60" s="1668"/>
      <c r="ESA60" s="1668"/>
      <c r="ESB60" s="1668"/>
      <c r="ESC60" s="1668"/>
      <c r="ESD60" s="1668"/>
      <c r="ESE60" s="1668"/>
      <c r="ESF60" s="1668"/>
      <c r="ESG60" s="1668"/>
      <c r="ESH60" s="1668"/>
      <c r="ESI60" s="1668"/>
      <c r="ESJ60" s="1668"/>
      <c r="ESK60" s="1668"/>
      <c r="ESL60" s="1668"/>
      <c r="ESM60" s="1668"/>
      <c r="ESN60" s="1668"/>
      <c r="ESO60" s="1668"/>
      <c r="ESP60" s="1668"/>
      <c r="ESQ60" s="1668"/>
      <c r="ESR60" s="1668"/>
      <c r="ESS60" s="1668"/>
      <c r="EST60" s="1668"/>
      <c r="ESU60" s="1668"/>
      <c r="ESV60" s="1668"/>
      <c r="ESW60" s="1668"/>
      <c r="ESX60" s="1668"/>
      <c r="ESY60" s="1668"/>
      <c r="ESZ60" s="1668"/>
      <c r="ETA60" s="1668"/>
      <c r="ETB60" s="1668"/>
      <c r="ETC60" s="1668"/>
      <c r="ETD60" s="1668"/>
      <c r="ETE60" s="1668"/>
      <c r="ETF60" s="1668"/>
      <c r="ETG60" s="1668"/>
      <c r="ETH60" s="1668"/>
      <c r="ETI60" s="1668"/>
      <c r="ETJ60" s="1668"/>
      <c r="ETK60" s="1668"/>
      <c r="ETL60" s="1668"/>
      <c r="ETM60" s="1668"/>
      <c r="ETN60" s="1668"/>
      <c r="ETO60" s="1668"/>
      <c r="ETP60" s="1668"/>
      <c r="ETQ60" s="1668"/>
      <c r="ETR60" s="1668"/>
      <c r="ETS60" s="1668"/>
      <c r="ETT60" s="1668"/>
      <c r="ETU60" s="1668"/>
      <c r="ETV60" s="1668"/>
      <c r="ETW60" s="1668"/>
      <c r="ETX60" s="1668"/>
      <c r="ETY60" s="1668"/>
      <c r="ETZ60" s="1668"/>
      <c r="EUA60" s="1668"/>
      <c r="EUB60" s="1668"/>
      <c r="EUC60" s="1668"/>
      <c r="EUD60" s="1668"/>
      <c r="EUE60" s="1668"/>
      <c r="EUF60" s="1668"/>
      <c r="EUG60" s="1668"/>
      <c r="EUH60" s="1668"/>
      <c r="EUI60" s="1668"/>
      <c r="EUJ60" s="1668"/>
      <c r="EUK60" s="1668"/>
      <c r="EUL60" s="1668"/>
      <c r="EUM60" s="1668"/>
      <c r="EUN60" s="1668"/>
      <c r="EUO60" s="1668"/>
      <c r="EUP60" s="1668"/>
      <c r="EUQ60" s="1668"/>
      <c r="EUR60" s="1668"/>
      <c r="EUS60" s="1668"/>
      <c r="EUT60" s="1668"/>
      <c r="EUU60" s="1668"/>
      <c r="EUV60" s="1668"/>
      <c r="EUW60" s="1668"/>
      <c r="EUX60" s="1668"/>
      <c r="EUY60" s="1668"/>
      <c r="EUZ60" s="1668"/>
      <c r="EVA60" s="1668"/>
      <c r="EVB60" s="1668"/>
      <c r="EVC60" s="1668"/>
      <c r="EVD60" s="1668"/>
      <c r="EVE60" s="1668"/>
      <c r="EVF60" s="1668"/>
      <c r="EVG60" s="1668"/>
      <c r="EVH60" s="1668"/>
      <c r="EVI60" s="1668"/>
      <c r="EVJ60" s="1668"/>
      <c r="EVK60" s="1668"/>
      <c r="EVL60" s="1668"/>
      <c r="EVM60" s="1668"/>
      <c r="EVN60" s="1668"/>
      <c r="EVO60" s="1668"/>
      <c r="EVP60" s="1668"/>
      <c r="EVQ60" s="1668"/>
      <c r="EVR60" s="1668"/>
      <c r="EVS60" s="1668"/>
      <c r="EVT60" s="1668"/>
      <c r="EVU60" s="1668"/>
      <c r="EVV60" s="1668"/>
      <c r="EVW60" s="1668"/>
      <c r="EVX60" s="1668"/>
      <c r="EVY60" s="1668"/>
      <c r="EVZ60" s="1668"/>
      <c r="EWA60" s="1668"/>
      <c r="EWB60" s="1668"/>
      <c r="EWC60" s="1668"/>
      <c r="EWD60" s="1668"/>
      <c r="EWE60" s="1668"/>
      <c r="EWF60" s="1668"/>
      <c r="EWG60" s="1668"/>
      <c r="EWH60" s="1668"/>
      <c r="EWI60" s="1668"/>
      <c r="EWJ60" s="1668"/>
      <c r="EWK60" s="1668"/>
      <c r="EWL60" s="1668"/>
      <c r="EWM60" s="1668"/>
      <c r="EWN60" s="1668"/>
      <c r="EWO60" s="1668"/>
      <c r="EWP60" s="1668"/>
      <c r="EWQ60" s="1668"/>
      <c r="EWR60" s="1668"/>
      <c r="EWS60" s="1668"/>
      <c r="EWT60" s="1668"/>
      <c r="EWU60" s="1668"/>
      <c r="EWV60" s="1668"/>
      <c r="EWW60" s="1668"/>
      <c r="EWX60" s="1668"/>
      <c r="EWY60" s="1668"/>
      <c r="EWZ60" s="1668"/>
      <c r="EXA60" s="1668"/>
      <c r="EXB60" s="1668"/>
      <c r="EXC60" s="1668"/>
      <c r="EXD60" s="1668"/>
      <c r="EXE60" s="1668"/>
      <c r="EXF60" s="1668"/>
      <c r="EXG60" s="1668"/>
      <c r="EXH60" s="1668"/>
      <c r="EXI60" s="1668"/>
      <c r="EXJ60" s="1668"/>
      <c r="EXK60" s="1668"/>
      <c r="EXL60" s="1668"/>
      <c r="EXM60" s="1668"/>
      <c r="EXN60" s="1668"/>
      <c r="EXO60" s="1668"/>
      <c r="EXP60" s="1668"/>
      <c r="EXQ60" s="1668"/>
      <c r="EXR60" s="1668"/>
      <c r="EXS60" s="1668"/>
      <c r="EXT60" s="1668"/>
      <c r="EXU60" s="1668"/>
      <c r="EXV60" s="1668"/>
      <c r="EXW60" s="1668"/>
      <c r="EXX60" s="1668"/>
      <c r="EXY60" s="1668"/>
      <c r="EXZ60" s="1668"/>
      <c r="EYA60" s="1668"/>
      <c r="EYB60" s="1668"/>
      <c r="EYC60" s="1668"/>
      <c r="EYD60" s="1668"/>
      <c r="EYE60" s="1668"/>
      <c r="EYF60" s="1668"/>
      <c r="EYG60" s="1668"/>
      <c r="EYH60" s="1668"/>
      <c r="EYI60" s="1668"/>
      <c r="EYJ60" s="1668"/>
      <c r="EYK60" s="1668"/>
      <c r="EYL60" s="1668"/>
      <c r="EYM60" s="1668"/>
      <c r="EYN60" s="1668"/>
      <c r="EYO60" s="1668"/>
      <c r="EYP60" s="1668"/>
      <c r="EYQ60" s="1668"/>
      <c r="EYR60" s="1668"/>
      <c r="EYS60" s="1668"/>
      <c r="EYT60" s="1668"/>
      <c r="EYU60" s="1668"/>
      <c r="EYV60" s="1668"/>
      <c r="EYW60" s="1668"/>
      <c r="EYX60" s="1668"/>
      <c r="EYY60" s="1668"/>
      <c r="EYZ60" s="1668"/>
      <c r="EZA60" s="1668"/>
      <c r="EZB60" s="1668"/>
      <c r="EZC60" s="1668"/>
      <c r="EZD60" s="1668"/>
      <c r="EZE60" s="1668"/>
      <c r="EZF60" s="1668"/>
      <c r="EZG60" s="1668"/>
      <c r="EZH60" s="1668"/>
      <c r="EZI60" s="1668"/>
      <c r="EZJ60" s="1668"/>
      <c r="EZK60" s="1668"/>
      <c r="EZL60" s="1668"/>
      <c r="EZM60" s="1668"/>
      <c r="EZN60" s="1668"/>
      <c r="EZO60" s="1668"/>
      <c r="EZP60" s="1668"/>
      <c r="EZQ60" s="1668"/>
      <c r="EZR60" s="1668"/>
      <c r="EZS60" s="1668"/>
      <c r="EZT60" s="1668"/>
      <c r="EZU60" s="1668"/>
      <c r="EZV60" s="1668"/>
      <c r="EZW60" s="1668"/>
      <c r="EZX60" s="1668"/>
      <c r="EZY60" s="1668"/>
      <c r="EZZ60" s="1668"/>
      <c r="FAA60" s="1668"/>
      <c r="FAB60" s="1668"/>
      <c r="FAC60" s="1668"/>
      <c r="FAD60" s="1668"/>
      <c r="FAE60" s="1668"/>
      <c r="FAF60" s="1668"/>
      <c r="FAG60" s="1668"/>
      <c r="FAH60" s="1668"/>
      <c r="FAI60" s="1668"/>
      <c r="FAJ60" s="1668"/>
      <c r="FAK60" s="1668"/>
      <c r="FAL60" s="1668"/>
      <c r="FAM60" s="1668"/>
      <c r="FAN60" s="1668"/>
      <c r="FAO60" s="1668"/>
      <c r="FAP60" s="1668"/>
      <c r="FAQ60" s="1668"/>
      <c r="FAR60" s="1668"/>
      <c r="FAS60" s="1668"/>
      <c r="FAT60" s="1668"/>
      <c r="FAU60" s="1668"/>
      <c r="FAV60" s="1668"/>
      <c r="FAW60" s="1668"/>
      <c r="FAX60" s="1668"/>
      <c r="FAY60" s="1668"/>
      <c r="FAZ60" s="1668"/>
      <c r="FBA60" s="1668"/>
      <c r="FBB60" s="1668"/>
      <c r="FBC60" s="1668"/>
      <c r="FBD60" s="1668"/>
      <c r="FBE60" s="1668"/>
      <c r="FBF60" s="1668"/>
      <c r="FBG60" s="1668"/>
      <c r="FBH60" s="1668"/>
      <c r="FBI60" s="1668"/>
      <c r="FBJ60" s="1668"/>
      <c r="FBK60" s="1668"/>
      <c r="FBL60" s="1668"/>
      <c r="FBM60" s="1668"/>
      <c r="FBN60" s="1668"/>
      <c r="FBO60" s="1668"/>
      <c r="FBP60" s="1668"/>
      <c r="FBQ60" s="1668"/>
      <c r="FBR60" s="1668"/>
      <c r="FBS60" s="1668"/>
      <c r="FBT60" s="1668"/>
      <c r="FBU60" s="1668"/>
      <c r="FBV60" s="1668"/>
      <c r="FBW60" s="1668"/>
      <c r="FBX60" s="1668"/>
      <c r="FBY60" s="1668"/>
      <c r="FBZ60" s="1668"/>
      <c r="FCA60" s="1668"/>
      <c r="FCB60" s="1668"/>
      <c r="FCC60" s="1668"/>
      <c r="FCD60" s="1668"/>
      <c r="FCE60" s="1668"/>
      <c r="FCF60" s="1668"/>
      <c r="FCG60" s="1668"/>
      <c r="FCH60" s="1668"/>
      <c r="FCI60" s="1668"/>
      <c r="FCJ60" s="1668"/>
      <c r="FCK60" s="1668"/>
      <c r="FCL60" s="1668"/>
      <c r="FCM60" s="1668"/>
      <c r="FCN60" s="1668"/>
      <c r="FCO60" s="1668"/>
      <c r="FCP60" s="1668"/>
      <c r="FCQ60" s="1668"/>
      <c r="FCR60" s="1668"/>
      <c r="FCS60" s="1668"/>
      <c r="FCT60" s="1668"/>
      <c r="FCU60" s="1668"/>
      <c r="FCV60" s="1668"/>
      <c r="FCW60" s="1668"/>
      <c r="FCX60" s="1668"/>
      <c r="FCY60" s="1668"/>
      <c r="FCZ60" s="1668"/>
      <c r="FDA60" s="1668"/>
      <c r="FDB60" s="1668"/>
      <c r="FDC60" s="1668"/>
      <c r="FDD60" s="1668"/>
      <c r="FDE60" s="1668"/>
      <c r="FDF60" s="1668"/>
      <c r="FDG60" s="1668"/>
      <c r="FDH60" s="1668"/>
      <c r="FDI60" s="1668"/>
      <c r="FDJ60" s="1668"/>
      <c r="FDK60" s="1668"/>
      <c r="FDL60" s="1668"/>
      <c r="FDM60" s="1668"/>
      <c r="FDN60" s="1668"/>
      <c r="FDO60" s="1668"/>
      <c r="FDP60" s="1668"/>
      <c r="FDQ60" s="1668"/>
      <c r="FDR60" s="1668"/>
      <c r="FDS60" s="1668"/>
      <c r="FDT60" s="1668"/>
      <c r="FDU60" s="1668"/>
      <c r="FDV60" s="1668"/>
      <c r="FDW60" s="1668"/>
      <c r="FDX60" s="1668"/>
      <c r="FDY60" s="1668"/>
      <c r="FDZ60" s="1668"/>
      <c r="FEA60" s="1668"/>
      <c r="FEB60" s="1668"/>
      <c r="FEC60" s="1668"/>
      <c r="FED60" s="1668"/>
      <c r="FEE60" s="1668"/>
      <c r="FEF60" s="1668"/>
      <c r="FEG60" s="1668"/>
      <c r="FEH60" s="1668"/>
      <c r="FEI60" s="1668"/>
      <c r="FEJ60" s="1668"/>
      <c r="FEK60" s="1668"/>
      <c r="FEL60" s="1668"/>
      <c r="FEM60" s="1668"/>
      <c r="FEN60" s="1668"/>
      <c r="FEO60" s="1668"/>
      <c r="FEP60" s="1668"/>
      <c r="FEQ60" s="1668"/>
      <c r="FER60" s="1668"/>
      <c r="FES60" s="1668"/>
      <c r="FET60" s="1668"/>
      <c r="FEU60" s="1668"/>
      <c r="FEV60" s="1668"/>
      <c r="FEW60" s="1668"/>
      <c r="FEX60" s="1668"/>
      <c r="FEY60" s="1668"/>
      <c r="FEZ60" s="1668"/>
      <c r="FFA60" s="1668"/>
      <c r="FFB60" s="1668"/>
      <c r="FFC60" s="1668"/>
      <c r="FFD60" s="1668"/>
      <c r="FFE60" s="1668"/>
      <c r="FFF60" s="1668"/>
      <c r="FFG60" s="1668"/>
      <c r="FFH60" s="1668"/>
      <c r="FFI60" s="1668"/>
      <c r="FFJ60" s="1668"/>
      <c r="FFK60" s="1668"/>
      <c r="FFL60" s="1668"/>
      <c r="FFM60" s="1668"/>
      <c r="FFN60" s="1668"/>
      <c r="FFO60" s="1668"/>
      <c r="FFP60" s="1668"/>
      <c r="FFQ60" s="1668"/>
      <c r="FFR60" s="1668"/>
      <c r="FFS60" s="1668"/>
      <c r="FFT60" s="1668"/>
      <c r="FFU60" s="1668"/>
      <c r="FFV60" s="1668"/>
      <c r="FFW60" s="1668"/>
      <c r="FFX60" s="1668"/>
      <c r="FFY60" s="1668"/>
      <c r="FFZ60" s="1668"/>
      <c r="FGA60" s="1668"/>
      <c r="FGB60" s="1668"/>
      <c r="FGC60" s="1668"/>
      <c r="FGD60" s="1668"/>
      <c r="FGE60" s="1668"/>
      <c r="FGF60" s="1668"/>
      <c r="FGG60" s="1668"/>
      <c r="FGH60" s="1668"/>
      <c r="FGI60" s="1668"/>
      <c r="FGJ60" s="1668"/>
      <c r="FGK60" s="1668"/>
      <c r="FGL60" s="1668"/>
      <c r="FGM60" s="1668"/>
      <c r="FGN60" s="1668"/>
      <c r="FGO60" s="1668"/>
      <c r="FGP60" s="1668"/>
      <c r="FGQ60" s="1668"/>
      <c r="FGR60" s="1668"/>
      <c r="FGS60" s="1668"/>
      <c r="FGT60" s="1668"/>
      <c r="FGU60" s="1668"/>
      <c r="FGV60" s="1668"/>
      <c r="FGW60" s="1668"/>
      <c r="FGX60" s="1668"/>
      <c r="FGY60" s="1668"/>
      <c r="FGZ60" s="1668"/>
      <c r="FHA60" s="1668"/>
      <c r="FHB60" s="1668"/>
      <c r="FHC60" s="1668"/>
      <c r="FHD60" s="1668"/>
      <c r="FHE60" s="1668"/>
      <c r="FHF60" s="1668"/>
      <c r="FHG60" s="1668"/>
      <c r="FHH60" s="1668"/>
      <c r="FHI60" s="1668"/>
      <c r="FHJ60" s="1668"/>
      <c r="FHK60" s="1668"/>
      <c r="FHL60" s="1668"/>
      <c r="FHM60" s="1668"/>
      <c r="FHN60" s="1668"/>
      <c r="FHO60" s="1668"/>
      <c r="FHP60" s="1668"/>
      <c r="FHQ60" s="1668"/>
      <c r="FHR60" s="1668"/>
      <c r="FHS60" s="1668"/>
      <c r="FHT60" s="1668"/>
      <c r="FHU60" s="1668"/>
      <c r="FHV60" s="1668"/>
      <c r="FHW60" s="1668"/>
      <c r="FHX60" s="1668"/>
      <c r="FHY60" s="1668"/>
      <c r="FHZ60" s="1668"/>
      <c r="FIA60" s="1668"/>
      <c r="FIB60" s="1668"/>
      <c r="FIC60" s="1668"/>
      <c r="FID60" s="1668"/>
      <c r="FIE60" s="1668"/>
      <c r="FIF60" s="1668"/>
      <c r="FIG60" s="1668"/>
      <c r="FIH60" s="1668"/>
      <c r="FII60" s="1668"/>
      <c r="FIJ60" s="1668"/>
      <c r="FIK60" s="1668"/>
      <c r="FIL60" s="1668"/>
      <c r="FIM60" s="1668"/>
      <c r="FIN60" s="1668"/>
      <c r="FIO60" s="1668"/>
      <c r="FIP60" s="1668"/>
      <c r="FIQ60" s="1668"/>
      <c r="FIR60" s="1668"/>
      <c r="FIS60" s="1668"/>
      <c r="FIT60" s="1668"/>
      <c r="FIU60" s="1668"/>
      <c r="FIV60" s="1668"/>
      <c r="FIW60" s="1668"/>
      <c r="FIX60" s="1668"/>
      <c r="FIY60" s="1668"/>
      <c r="FIZ60" s="1668"/>
      <c r="FJA60" s="1668"/>
      <c r="FJB60" s="1668"/>
      <c r="FJC60" s="1668"/>
      <c r="FJD60" s="1668"/>
      <c r="FJE60" s="1668"/>
      <c r="FJF60" s="1668"/>
      <c r="FJG60" s="1668"/>
      <c r="FJH60" s="1668"/>
      <c r="FJI60" s="1668"/>
      <c r="FJJ60" s="1668"/>
      <c r="FJK60" s="1668"/>
      <c r="FJL60" s="1668"/>
      <c r="FJM60" s="1668"/>
      <c r="FJN60" s="1668"/>
      <c r="FJO60" s="1668"/>
      <c r="FJP60" s="1668"/>
      <c r="FJQ60" s="1668"/>
      <c r="FJR60" s="1668"/>
      <c r="FJS60" s="1668"/>
      <c r="FJT60" s="1668"/>
      <c r="FJU60" s="1668"/>
      <c r="FJV60" s="1668"/>
      <c r="FJW60" s="1668"/>
      <c r="FJX60" s="1668"/>
      <c r="FJY60" s="1668"/>
      <c r="FJZ60" s="1668"/>
      <c r="FKA60" s="1668"/>
      <c r="FKB60" s="1668"/>
      <c r="FKC60" s="1668"/>
      <c r="FKD60" s="1668"/>
      <c r="FKE60" s="1668"/>
      <c r="FKF60" s="1668"/>
      <c r="FKG60" s="1668"/>
      <c r="FKH60" s="1668"/>
      <c r="FKI60" s="1668"/>
      <c r="FKJ60" s="1668"/>
      <c r="FKK60" s="1668"/>
      <c r="FKL60" s="1668"/>
      <c r="FKM60" s="1668"/>
      <c r="FKN60" s="1668"/>
      <c r="FKO60" s="1668"/>
      <c r="FKP60" s="1668"/>
      <c r="FKQ60" s="1668"/>
      <c r="FKR60" s="1668"/>
      <c r="FKS60" s="1668"/>
      <c r="FKT60" s="1668"/>
      <c r="FKU60" s="1668"/>
      <c r="FKV60" s="1668"/>
      <c r="FKW60" s="1668"/>
      <c r="FKX60" s="1668"/>
      <c r="FKY60" s="1668"/>
      <c r="FKZ60" s="1668"/>
      <c r="FLA60" s="1668"/>
      <c r="FLB60" s="1668"/>
      <c r="FLC60" s="1668"/>
      <c r="FLD60" s="1668"/>
      <c r="FLE60" s="1668"/>
      <c r="FLF60" s="1668"/>
      <c r="FLG60" s="1668"/>
      <c r="FLH60" s="1668"/>
      <c r="FLI60" s="1668"/>
      <c r="FLJ60" s="1668"/>
      <c r="FLK60" s="1668"/>
      <c r="FLL60" s="1668"/>
      <c r="FLM60" s="1668"/>
      <c r="FLN60" s="1668"/>
      <c r="FLO60" s="1668"/>
      <c r="FLP60" s="1668"/>
      <c r="FLQ60" s="1668"/>
      <c r="FLR60" s="1668"/>
      <c r="FLS60" s="1668"/>
      <c r="FLT60" s="1668"/>
      <c r="FLU60" s="1668"/>
      <c r="FLV60" s="1668"/>
      <c r="FLW60" s="1668"/>
      <c r="FLX60" s="1668"/>
      <c r="FLY60" s="1668"/>
      <c r="FLZ60" s="1668"/>
      <c r="FMA60" s="1668"/>
      <c r="FMB60" s="1668"/>
      <c r="FMC60" s="1668"/>
      <c r="FMD60" s="1668"/>
      <c r="FME60" s="1668"/>
      <c r="FMF60" s="1668"/>
      <c r="FMG60" s="1668"/>
      <c r="FMH60" s="1668"/>
      <c r="FMI60" s="1668"/>
      <c r="FMJ60" s="1668"/>
      <c r="FMK60" s="1668"/>
      <c r="FML60" s="1668"/>
      <c r="FMM60" s="1668"/>
      <c r="FMN60" s="1668"/>
      <c r="FMO60" s="1668"/>
      <c r="FMP60" s="1668"/>
      <c r="FMQ60" s="1668"/>
      <c r="FMR60" s="1668"/>
      <c r="FMS60" s="1668"/>
      <c r="FMT60" s="1668"/>
      <c r="FMU60" s="1668"/>
      <c r="FMV60" s="1668"/>
      <c r="FMW60" s="1668"/>
      <c r="FMX60" s="1668"/>
      <c r="FMY60" s="1668"/>
      <c r="FMZ60" s="1668"/>
      <c r="FNA60" s="1668"/>
      <c r="FNB60" s="1668"/>
      <c r="FNC60" s="1668"/>
      <c r="FND60" s="1668"/>
      <c r="FNE60" s="1668"/>
      <c r="FNF60" s="1668"/>
      <c r="FNG60" s="1668"/>
      <c r="FNH60" s="1668"/>
      <c r="FNI60" s="1668"/>
      <c r="FNJ60" s="1668"/>
      <c r="FNK60" s="1668"/>
      <c r="FNL60" s="1668"/>
      <c r="FNM60" s="1668"/>
      <c r="FNN60" s="1668"/>
      <c r="FNO60" s="1668"/>
      <c r="FNP60" s="1668"/>
      <c r="FNQ60" s="1668"/>
      <c r="FNR60" s="1668"/>
      <c r="FNS60" s="1668"/>
      <c r="FNT60" s="1668"/>
      <c r="FNU60" s="1668"/>
      <c r="FNV60" s="1668"/>
      <c r="FNW60" s="1668"/>
      <c r="FNX60" s="1668"/>
      <c r="FNY60" s="1668"/>
      <c r="FNZ60" s="1668"/>
      <c r="FOA60" s="1668"/>
      <c r="FOB60" s="1668"/>
      <c r="FOC60" s="1668"/>
      <c r="FOD60" s="1668"/>
      <c r="FOE60" s="1668"/>
      <c r="FOF60" s="1668"/>
      <c r="FOG60" s="1668"/>
      <c r="FOH60" s="1668"/>
      <c r="FOI60" s="1668"/>
      <c r="FOJ60" s="1668"/>
      <c r="FOK60" s="1668"/>
      <c r="FOL60" s="1668"/>
      <c r="FOM60" s="1668"/>
      <c r="FON60" s="1668"/>
      <c r="FOO60" s="1668"/>
      <c r="FOP60" s="1668"/>
      <c r="FOQ60" s="1668"/>
      <c r="FOR60" s="1668"/>
      <c r="FOS60" s="1668"/>
      <c r="FOT60" s="1668"/>
      <c r="FOU60" s="1668"/>
      <c r="FOV60" s="1668"/>
      <c r="FOW60" s="1668"/>
      <c r="FOX60" s="1668"/>
      <c r="FOY60" s="1668"/>
      <c r="FOZ60" s="1668"/>
      <c r="FPA60" s="1668"/>
      <c r="FPB60" s="1668"/>
      <c r="FPC60" s="1668"/>
      <c r="FPD60" s="1668"/>
      <c r="FPE60" s="1668"/>
      <c r="FPF60" s="1668"/>
      <c r="FPG60" s="1668"/>
      <c r="FPH60" s="1668"/>
      <c r="FPI60" s="1668"/>
      <c r="FPJ60" s="1668"/>
      <c r="FPK60" s="1668"/>
      <c r="FPL60" s="1668"/>
      <c r="FPM60" s="1668"/>
      <c r="FPN60" s="1668"/>
      <c r="FPO60" s="1668"/>
      <c r="FPP60" s="1668"/>
      <c r="FPQ60" s="1668"/>
      <c r="FPR60" s="1668"/>
      <c r="FPS60" s="1668"/>
      <c r="FPT60" s="1668"/>
      <c r="FPU60" s="1668"/>
      <c r="FPV60" s="1668"/>
      <c r="FPW60" s="1668"/>
      <c r="FPX60" s="1668"/>
      <c r="FPY60" s="1668"/>
      <c r="FPZ60" s="1668"/>
      <c r="FQA60" s="1668"/>
      <c r="FQB60" s="1668"/>
      <c r="FQC60" s="1668"/>
      <c r="FQD60" s="1668"/>
      <c r="FQE60" s="1668"/>
      <c r="FQF60" s="1668"/>
      <c r="FQG60" s="1668"/>
      <c r="FQH60" s="1668"/>
      <c r="FQI60" s="1668"/>
      <c r="FQJ60" s="1668"/>
      <c r="FQK60" s="1668"/>
      <c r="FQL60" s="1668"/>
      <c r="FQM60" s="1668"/>
      <c r="FQN60" s="1668"/>
      <c r="FQO60" s="1668"/>
      <c r="FQP60" s="1668"/>
      <c r="FQQ60" s="1668"/>
      <c r="FQR60" s="1668"/>
      <c r="FQS60" s="1668"/>
      <c r="FQT60" s="1668"/>
      <c r="FQU60" s="1668"/>
      <c r="FQV60" s="1668"/>
      <c r="FQW60" s="1668"/>
      <c r="FQX60" s="1668"/>
      <c r="FQY60" s="1668"/>
      <c r="FQZ60" s="1668"/>
      <c r="FRA60" s="1668"/>
      <c r="FRB60" s="1668"/>
      <c r="FRC60" s="1668"/>
      <c r="FRD60" s="1668"/>
      <c r="FRE60" s="1668"/>
      <c r="FRF60" s="1668"/>
      <c r="FRG60" s="1668"/>
      <c r="FRH60" s="1668"/>
      <c r="FRI60" s="1668"/>
      <c r="FRJ60" s="1668"/>
      <c r="FRK60" s="1668"/>
      <c r="FRL60" s="1668"/>
      <c r="FRM60" s="1668"/>
      <c r="FRN60" s="1668"/>
      <c r="FRO60" s="1668"/>
      <c r="FRP60" s="1668"/>
      <c r="FRQ60" s="1668"/>
      <c r="FRR60" s="1668"/>
      <c r="FRS60" s="1668"/>
      <c r="FRT60" s="1668"/>
      <c r="FRU60" s="1668"/>
      <c r="FRV60" s="1668"/>
      <c r="FRW60" s="1668"/>
      <c r="FRX60" s="1668"/>
      <c r="FRY60" s="1668"/>
      <c r="FRZ60" s="1668"/>
      <c r="FSA60" s="1668"/>
      <c r="FSB60" s="1668"/>
      <c r="FSC60" s="1668"/>
      <c r="FSD60" s="1668"/>
      <c r="FSE60" s="1668"/>
      <c r="FSF60" s="1668"/>
      <c r="FSG60" s="1668"/>
      <c r="FSH60" s="1668"/>
      <c r="FSI60" s="1668"/>
      <c r="FSJ60" s="1668"/>
      <c r="FSK60" s="1668"/>
      <c r="FSL60" s="1668"/>
      <c r="FSM60" s="1668"/>
      <c r="FSN60" s="1668"/>
      <c r="FSO60" s="1668"/>
      <c r="FSP60" s="1668"/>
      <c r="FSQ60" s="1668"/>
      <c r="FSR60" s="1668"/>
      <c r="FSS60" s="1668"/>
      <c r="FST60" s="1668"/>
      <c r="FSU60" s="1668"/>
      <c r="FSV60" s="1668"/>
      <c r="FSW60" s="1668"/>
      <c r="FSX60" s="1668"/>
      <c r="FSY60" s="1668"/>
      <c r="FSZ60" s="1668"/>
      <c r="FTA60" s="1668"/>
      <c r="FTB60" s="1668"/>
      <c r="FTC60" s="1668"/>
      <c r="FTD60" s="1668"/>
      <c r="FTE60" s="1668"/>
      <c r="FTF60" s="1668"/>
      <c r="FTG60" s="1668"/>
      <c r="FTH60" s="1668"/>
      <c r="FTI60" s="1668"/>
      <c r="FTJ60" s="1668"/>
      <c r="FTK60" s="1668"/>
      <c r="FTL60" s="1668"/>
      <c r="FTM60" s="1668"/>
      <c r="FTN60" s="1668"/>
      <c r="FTO60" s="1668"/>
      <c r="FTP60" s="1668"/>
      <c r="FTQ60" s="1668"/>
      <c r="FTR60" s="1668"/>
      <c r="FTS60" s="1668"/>
      <c r="FTT60" s="1668"/>
      <c r="FTU60" s="1668"/>
      <c r="FTV60" s="1668"/>
      <c r="FTW60" s="1668"/>
      <c r="FTX60" s="1668"/>
      <c r="FTY60" s="1668"/>
      <c r="FTZ60" s="1668"/>
      <c r="FUA60" s="1668"/>
      <c r="FUB60" s="1668"/>
      <c r="FUC60" s="1668"/>
      <c r="FUD60" s="1668"/>
      <c r="FUE60" s="1668"/>
      <c r="FUF60" s="1668"/>
      <c r="FUG60" s="1668"/>
      <c r="FUH60" s="1668"/>
      <c r="FUI60" s="1668"/>
      <c r="FUJ60" s="1668"/>
      <c r="FUK60" s="1668"/>
      <c r="FUL60" s="1668"/>
      <c r="FUM60" s="1668"/>
      <c r="FUN60" s="1668"/>
      <c r="FUO60" s="1668"/>
      <c r="FUP60" s="1668"/>
      <c r="FUQ60" s="1668"/>
      <c r="FUR60" s="1668"/>
      <c r="FUS60" s="1668"/>
      <c r="FUT60" s="1668"/>
      <c r="FUU60" s="1668"/>
      <c r="FUV60" s="1668"/>
      <c r="FUW60" s="1668"/>
      <c r="FUX60" s="1668"/>
      <c r="FUY60" s="1668"/>
      <c r="FUZ60" s="1668"/>
      <c r="FVA60" s="1668"/>
      <c r="FVB60" s="1668"/>
      <c r="FVC60" s="1668"/>
      <c r="FVD60" s="1668"/>
      <c r="FVE60" s="1668"/>
      <c r="FVF60" s="1668"/>
      <c r="FVG60" s="1668"/>
      <c r="FVH60" s="1668"/>
      <c r="FVI60" s="1668"/>
      <c r="FVJ60" s="1668"/>
      <c r="FVK60" s="1668"/>
      <c r="FVL60" s="1668"/>
      <c r="FVM60" s="1668"/>
      <c r="FVN60" s="1668"/>
      <c r="FVO60" s="1668"/>
      <c r="FVP60" s="1668"/>
      <c r="FVQ60" s="1668"/>
      <c r="FVR60" s="1668"/>
      <c r="FVS60" s="1668"/>
      <c r="FVT60" s="1668"/>
      <c r="FVU60" s="1668"/>
      <c r="FVV60" s="1668"/>
      <c r="FVW60" s="1668"/>
      <c r="FVX60" s="1668"/>
      <c r="FVY60" s="1668"/>
      <c r="FVZ60" s="1668"/>
      <c r="FWA60" s="1668"/>
      <c r="FWB60" s="1668"/>
      <c r="FWC60" s="1668"/>
      <c r="FWD60" s="1668"/>
      <c r="FWE60" s="1668"/>
      <c r="FWF60" s="1668"/>
      <c r="FWG60" s="1668"/>
      <c r="FWH60" s="1668"/>
      <c r="FWI60" s="1668"/>
      <c r="FWJ60" s="1668"/>
      <c r="FWK60" s="1668"/>
      <c r="FWL60" s="1668"/>
      <c r="FWM60" s="1668"/>
      <c r="FWN60" s="1668"/>
      <c r="FWO60" s="1668"/>
      <c r="FWP60" s="1668"/>
      <c r="FWQ60" s="1668"/>
      <c r="FWR60" s="1668"/>
      <c r="FWS60" s="1668"/>
      <c r="FWT60" s="1668"/>
      <c r="FWU60" s="1668"/>
      <c r="FWV60" s="1668"/>
      <c r="FWW60" s="1668"/>
      <c r="FWX60" s="1668"/>
      <c r="FWY60" s="1668"/>
      <c r="FWZ60" s="1668"/>
      <c r="FXA60" s="1668"/>
      <c r="FXB60" s="1668"/>
      <c r="FXC60" s="1668"/>
      <c r="FXD60" s="1668"/>
      <c r="FXE60" s="1668"/>
      <c r="FXF60" s="1668"/>
      <c r="FXG60" s="1668"/>
      <c r="FXH60" s="1668"/>
      <c r="FXI60" s="1668"/>
      <c r="FXJ60" s="1668"/>
      <c r="FXK60" s="1668"/>
      <c r="FXL60" s="1668"/>
      <c r="FXM60" s="1668"/>
      <c r="FXN60" s="1668"/>
      <c r="FXO60" s="1668"/>
      <c r="FXP60" s="1668"/>
      <c r="FXQ60" s="1668"/>
      <c r="FXR60" s="1668"/>
      <c r="FXS60" s="1668"/>
      <c r="FXT60" s="1668"/>
      <c r="FXU60" s="1668"/>
      <c r="FXV60" s="1668"/>
      <c r="FXW60" s="1668"/>
      <c r="FXX60" s="1668"/>
      <c r="FXY60" s="1668"/>
      <c r="FXZ60" s="1668"/>
      <c r="FYA60" s="1668"/>
      <c r="FYB60" s="1668"/>
      <c r="FYC60" s="1668"/>
      <c r="FYD60" s="1668"/>
      <c r="FYE60" s="1668"/>
      <c r="FYF60" s="1668"/>
      <c r="FYG60" s="1668"/>
      <c r="FYH60" s="1668"/>
      <c r="FYI60" s="1668"/>
      <c r="FYJ60" s="1668"/>
      <c r="FYK60" s="1668"/>
      <c r="FYL60" s="1668"/>
      <c r="FYM60" s="1668"/>
      <c r="FYN60" s="1668"/>
      <c r="FYO60" s="1668"/>
      <c r="FYP60" s="1668"/>
      <c r="FYQ60" s="1668"/>
      <c r="FYR60" s="1668"/>
      <c r="FYS60" s="1668"/>
      <c r="FYT60" s="1668"/>
      <c r="FYU60" s="1668"/>
      <c r="FYV60" s="1668"/>
      <c r="FYW60" s="1668"/>
      <c r="FYX60" s="1668"/>
      <c r="FYY60" s="1668"/>
      <c r="FYZ60" s="1668"/>
      <c r="FZA60" s="1668"/>
      <c r="FZB60" s="1668"/>
      <c r="FZC60" s="1668"/>
      <c r="FZD60" s="1668"/>
      <c r="FZE60" s="1668"/>
      <c r="FZF60" s="1668"/>
      <c r="FZG60" s="1668"/>
      <c r="FZH60" s="1668"/>
      <c r="FZI60" s="1668"/>
      <c r="FZJ60" s="1668"/>
      <c r="FZK60" s="1668"/>
      <c r="FZL60" s="1668"/>
      <c r="FZM60" s="1668"/>
      <c r="FZN60" s="1668"/>
      <c r="FZO60" s="1668"/>
      <c r="FZP60" s="1668"/>
      <c r="FZQ60" s="1668"/>
      <c r="FZR60" s="1668"/>
      <c r="FZS60" s="1668"/>
      <c r="FZT60" s="1668"/>
      <c r="FZU60" s="1668"/>
      <c r="FZV60" s="1668"/>
      <c r="FZW60" s="1668"/>
      <c r="FZX60" s="1668"/>
      <c r="FZY60" s="1668"/>
      <c r="FZZ60" s="1668"/>
      <c r="GAA60" s="1668"/>
      <c r="GAB60" s="1668"/>
      <c r="GAC60" s="1668"/>
      <c r="GAD60" s="1668"/>
      <c r="GAE60" s="1668"/>
      <c r="GAF60" s="1668"/>
      <c r="GAG60" s="1668"/>
      <c r="GAH60" s="1668"/>
      <c r="GAI60" s="1668"/>
      <c r="GAJ60" s="1668"/>
      <c r="GAK60" s="1668"/>
      <c r="GAL60" s="1668"/>
      <c r="GAM60" s="1668"/>
      <c r="GAN60" s="1668"/>
      <c r="GAO60" s="1668"/>
      <c r="GAP60" s="1668"/>
      <c r="GAQ60" s="1668"/>
      <c r="GAR60" s="1668"/>
      <c r="GAS60" s="1668"/>
      <c r="GAT60" s="1668"/>
      <c r="GAU60" s="1668"/>
      <c r="GAV60" s="1668"/>
      <c r="GAW60" s="1668"/>
      <c r="GAX60" s="1668"/>
      <c r="GAY60" s="1668"/>
      <c r="GAZ60" s="1668"/>
      <c r="GBA60" s="1668"/>
      <c r="GBB60" s="1668"/>
      <c r="GBC60" s="1668"/>
      <c r="GBD60" s="1668"/>
      <c r="GBE60" s="1668"/>
      <c r="GBF60" s="1668"/>
      <c r="GBG60" s="1668"/>
      <c r="GBH60" s="1668"/>
      <c r="GBI60" s="1668"/>
      <c r="GBJ60" s="1668"/>
      <c r="GBK60" s="1668"/>
      <c r="GBL60" s="1668"/>
      <c r="GBM60" s="1668"/>
      <c r="GBN60" s="1668"/>
      <c r="GBO60" s="1668"/>
      <c r="GBP60" s="1668"/>
      <c r="GBQ60" s="1668"/>
      <c r="GBR60" s="1668"/>
      <c r="GBS60" s="1668"/>
      <c r="GBT60" s="1668"/>
      <c r="GBU60" s="1668"/>
      <c r="GBV60" s="1668"/>
      <c r="GBW60" s="1668"/>
      <c r="GBX60" s="1668"/>
      <c r="GBY60" s="1668"/>
      <c r="GBZ60" s="1668"/>
      <c r="GCA60" s="1668"/>
      <c r="GCB60" s="1668"/>
      <c r="GCC60" s="1668"/>
      <c r="GCD60" s="1668"/>
      <c r="GCE60" s="1668"/>
      <c r="GCF60" s="1668"/>
      <c r="GCG60" s="1668"/>
      <c r="GCH60" s="1668"/>
      <c r="GCI60" s="1668"/>
      <c r="GCJ60" s="1668"/>
      <c r="GCK60" s="1668"/>
      <c r="GCL60" s="1668"/>
      <c r="GCM60" s="1668"/>
      <c r="GCN60" s="1668"/>
      <c r="GCO60" s="1668"/>
      <c r="GCP60" s="1668"/>
      <c r="GCQ60" s="1668"/>
      <c r="GCR60" s="1668"/>
      <c r="GCS60" s="1668"/>
      <c r="GCT60" s="1668"/>
      <c r="GCU60" s="1668"/>
      <c r="GCV60" s="1668"/>
      <c r="GCW60" s="1668"/>
      <c r="GCX60" s="1668"/>
      <c r="GCY60" s="1668"/>
      <c r="GCZ60" s="1668"/>
      <c r="GDA60" s="1668"/>
      <c r="GDB60" s="1668"/>
      <c r="GDC60" s="1668"/>
      <c r="GDD60" s="1668"/>
      <c r="GDE60" s="1668"/>
      <c r="GDF60" s="1668"/>
      <c r="GDG60" s="1668"/>
      <c r="GDH60" s="1668"/>
      <c r="GDI60" s="1668"/>
      <c r="GDJ60" s="1668"/>
      <c r="GDK60" s="1668"/>
      <c r="GDL60" s="1668"/>
      <c r="GDM60" s="1668"/>
      <c r="GDN60" s="1668"/>
      <c r="GDO60" s="1668"/>
      <c r="GDP60" s="1668"/>
      <c r="GDQ60" s="1668"/>
      <c r="GDR60" s="1668"/>
      <c r="GDS60" s="1668"/>
      <c r="GDT60" s="1668"/>
      <c r="GDU60" s="1668"/>
      <c r="GDV60" s="1668"/>
      <c r="GDW60" s="1668"/>
      <c r="GDX60" s="1668"/>
      <c r="GDY60" s="1668"/>
      <c r="GDZ60" s="1668"/>
      <c r="GEA60" s="1668"/>
      <c r="GEB60" s="1668"/>
      <c r="GEC60" s="1668"/>
      <c r="GED60" s="1668"/>
      <c r="GEE60" s="1668"/>
      <c r="GEF60" s="1668"/>
      <c r="GEG60" s="1668"/>
      <c r="GEH60" s="1668"/>
      <c r="GEI60" s="1668"/>
      <c r="GEJ60" s="1668"/>
      <c r="GEK60" s="1668"/>
      <c r="GEL60" s="1668"/>
      <c r="GEM60" s="1668"/>
      <c r="GEN60" s="1668"/>
      <c r="GEO60" s="1668"/>
      <c r="GEP60" s="1668"/>
      <c r="GEQ60" s="1668"/>
      <c r="GER60" s="1668"/>
      <c r="GES60" s="1668"/>
      <c r="GET60" s="1668"/>
      <c r="GEU60" s="1668"/>
      <c r="GEV60" s="1668"/>
      <c r="GEW60" s="1668"/>
      <c r="GEX60" s="1668"/>
      <c r="GEY60" s="1668"/>
      <c r="GEZ60" s="1668"/>
      <c r="GFA60" s="1668"/>
      <c r="GFB60" s="1668"/>
      <c r="GFC60" s="1668"/>
      <c r="GFD60" s="1668"/>
      <c r="GFE60" s="1668"/>
      <c r="GFF60" s="1668"/>
      <c r="GFG60" s="1668"/>
      <c r="GFH60" s="1668"/>
      <c r="GFI60" s="1668"/>
      <c r="GFJ60" s="1668"/>
      <c r="GFK60" s="1668"/>
      <c r="GFL60" s="1668"/>
      <c r="GFM60" s="1668"/>
      <c r="GFN60" s="1668"/>
      <c r="GFO60" s="1668"/>
      <c r="GFP60" s="1668"/>
      <c r="GFQ60" s="1668"/>
      <c r="GFR60" s="1668"/>
      <c r="GFS60" s="1668"/>
      <c r="GFT60" s="1668"/>
      <c r="GFU60" s="1668"/>
      <c r="GFV60" s="1668"/>
      <c r="GFW60" s="1668"/>
      <c r="GFX60" s="1668"/>
      <c r="GFY60" s="1668"/>
      <c r="GFZ60" s="1668"/>
      <c r="GGA60" s="1668"/>
      <c r="GGB60" s="1668"/>
      <c r="GGC60" s="1668"/>
      <c r="GGD60" s="1668"/>
      <c r="GGE60" s="1668"/>
      <c r="GGF60" s="1668"/>
      <c r="GGG60" s="1668"/>
      <c r="GGH60" s="1668"/>
      <c r="GGI60" s="1668"/>
      <c r="GGJ60" s="1668"/>
      <c r="GGK60" s="1668"/>
      <c r="GGL60" s="1668"/>
      <c r="GGM60" s="1668"/>
      <c r="GGN60" s="1668"/>
      <c r="GGO60" s="1668"/>
      <c r="GGP60" s="1668"/>
      <c r="GGQ60" s="1668"/>
      <c r="GGR60" s="1668"/>
      <c r="GGS60" s="1668"/>
      <c r="GGT60" s="1668"/>
      <c r="GGU60" s="1668"/>
      <c r="GGV60" s="1668"/>
      <c r="GGW60" s="1668"/>
      <c r="GGX60" s="1668"/>
      <c r="GGY60" s="1668"/>
      <c r="GGZ60" s="1668"/>
      <c r="GHA60" s="1668"/>
      <c r="GHB60" s="1668"/>
      <c r="GHC60" s="1668"/>
      <c r="GHD60" s="1668"/>
      <c r="GHE60" s="1668"/>
      <c r="GHF60" s="1668"/>
      <c r="GHG60" s="1668"/>
      <c r="GHH60" s="1668"/>
      <c r="GHI60" s="1668"/>
      <c r="GHJ60" s="1668"/>
      <c r="GHK60" s="1668"/>
      <c r="GHL60" s="1668"/>
      <c r="GHM60" s="1668"/>
      <c r="GHN60" s="1668"/>
      <c r="GHO60" s="1668"/>
      <c r="GHP60" s="1668"/>
      <c r="GHQ60" s="1668"/>
      <c r="GHR60" s="1668"/>
      <c r="GHS60" s="1668"/>
      <c r="GHT60" s="1668"/>
      <c r="GHU60" s="1668"/>
      <c r="GHV60" s="1668"/>
      <c r="GHW60" s="1668"/>
      <c r="GHX60" s="1668"/>
      <c r="GHY60" s="1668"/>
      <c r="GHZ60" s="1668"/>
      <c r="GIA60" s="1668"/>
      <c r="GIB60" s="1668"/>
      <c r="GIC60" s="1668"/>
      <c r="GID60" s="1668"/>
      <c r="GIE60" s="1668"/>
      <c r="GIF60" s="1668"/>
      <c r="GIG60" s="1668"/>
      <c r="GIH60" s="1668"/>
      <c r="GII60" s="1668"/>
      <c r="GIJ60" s="1668"/>
      <c r="GIK60" s="1668"/>
      <c r="GIL60" s="1668"/>
      <c r="GIM60" s="1668"/>
      <c r="GIN60" s="1668"/>
      <c r="GIO60" s="1668"/>
      <c r="GIP60" s="1668"/>
      <c r="GIQ60" s="1668"/>
      <c r="GIR60" s="1668"/>
      <c r="GIS60" s="1668"/>
      <c r="GIT60" s="1668"/>
      <c r="GIU60" s="1668"/>
      <c r="GIV60" s="1668"/>
      <c r="GIW60" s="1668"/>
      <c r="GIX60" s="1668"/>
      <c r="GIY60" s="1668"/>
      <c r="GIZ60" s="1668"/>
      <c r="GJA60" s="1668"/>
      <c r="GJB60" s="1668"/>
      <c r="GJC60" s="1668"/>
      <c r="GJD60" s="1668"/>
      <c r="GJE60" s="1668"/>
      <c r="GJF60" s="1668"/>
      <c r="GJG60" s="1668"/>
      <c r="GJH60" s="1668"/>
      <c r="GJI60" s="1668"/>
      <c r="GJJ60" s="1668"/>
      <c r="GJK60" s="1668"/>
      <c r="GJL60" s="1668"/>
      <c r="GJM60" s="1668"/>
      <c r="GJN60" s="1668"/>
      <c r="GJO60" s="1668"/>
      <c r="GJP60" s="1668"/>
      <c r="GJQ60" s="1668"/>
      <c r="GJR60" s="1668"/>
      <c r="GJS60" s="1668"/>
      <c r="GJT60" s="1668"/>
      <c r="GJU60" s="1668"/>
      <c r="GJV60" s="1668"/>
      <c r="GJW60" s="1668"/>
      <c r="GJX60" s="1668"/>
      <c r="GJY60" s="1668"/>
      <c r="GJZ60" s="1668"/>
      <c r="GKA60" s="1668"/>
      <c r="GKB60" s="1668"/>
      <c r="GKC60" s="1668"/>
      <c r="GKD60" s="1668"/>
      <c r="GKE60" s="1668"/>
      <c r="GKF60" s="1668"/>
      <c r="GKG60" s="1668"/>
      <c r="GKH60" s="1668"/>
      <c r="GKI60" s="1668"/>
      <c r="GKJ60" s="1668"/>
      <c r="GKK60" s="1668"/>
      <c r="GKL60" s="1668"/>
      <c r="GKM60" s="1668"/>
      <c r="GKN60" s="1668"/>
      <c r="GKO60" s="1668"/>
      <c r="GKP60" s="1668"/>
      <c r="GKQ60" s="1668"/>
      <c r="GKR60" s="1668"/>
      <c r="GKS60" s="1668"/>
      <c r="GKT60" s="1668"/>
      <c r="GKU60" s="1668"/>
      <c r="GKV60" s="1668"/>
      <c r="GKW60" s="1668"/>
      <c r="GKX60" s="1668"/>
      <c r="GKY60" s="1668"/>
      <c r="GKZ60" s="1668"/>
      <c r="GLA60" s="1668"/>
      <c r="GLB60" s="1668"/>
      <c r="GLC60" s="1668"/>
      <c r="GLD60" s="1668"/>
      <c r="GLE60" s="1668"/>
      <c r="GLF60" s="1668"/>
      <c r="GLG60" s="1668"/>
      <c r="GLH60" s="1668"/>
      <c r="GLI60" s="1668"/>
      <c r="GLJ60" s="1668"/>
      <c r="GLK60" s="1668"/>
      <c r="GLL60" s="1668"/>
      <c r="GLM60" s="1668"/>
      <c r="GLN60" s="1668"/>
      <c r="GLO60" s="1668"/>
      <c r="GLP60" s="1668"/>
      <c r="GLQ60" s="1668"/>
      <c r="GLR60" s="1668"/>
      <c r="GLS60" s="1668"/>
      <c r="GLT60" s="1668"/>
      <c r="GLU60" s="1668"/>
      <c r="GLV60" s="1668"/>
      <c r="GLW60" s="1668"/>
      <c r="GLX60" s="1668"/>
      <c r="GLY60" s="1668"/>
      <c r="GLZ60" s="1668"/>
      <c r="GMA60" s="1668"/>
      <c r="GMB60" s="1668"/>
      <c r="GMC60" s="1668"/>
      <c r="GMD60" s="1668"/>
      <c r="GME60" s="1668"/>
      <c r="GMF60" s="1668"/>
      <c r="GMG60" s="1668"/>
      <c r="GMH60" s="1668"/>
      <c r="GMI60" s="1668"/>
      <c r="GMJ60" s="1668"/>
      <c r="GMK60" s="1668"/>
      <c r="GML60" s="1668"/>
      <c r="GMM60" s="1668"/>
      <c r="GMN60" s="1668"/>
      <c r="GMO60" s="1668"/>
      <c r="GMP60" s="1668"/>
      <c r="GMQ60" s="1668"/>
      <c r="GMR60" s="1668"/>
      <c r="GMS60" s="1668"/>
      <c r="GMT60" s="1668"/>
      <c r="GMU60" s="1668"/>
      <c r="GMV60" s="1668"/>
      <c r="GMW60" s="1668"/>
      <c r="GMX60" s="1668"/>
      <c r="GMY60" s="1668"/>
      <c r="GMZ60" s="1668"/>
      <c r="GNA60" s="1668"/>
      <c r="GNB60" s="1668"/>
      <c r="GNC60" s="1668"/>
      <c r="GND60" s="1668"/>
      <c r="GNE60" s="1668"/>
      <c r="GNF60" s="1668"/>
      <c r="GNG60" s="1668"/>
      <c r="GNH60" s="1668"/>
      <c r="GNI60" s="1668"/>
      <c r="GNJ60" s="1668"/>
      <c r="GNK60" s="1668"/>
      <c r="GNL60" s="1668"/>
      <c r="GNM60" s="1668"/>
      <c r="GNN60" s="1668"/>
      <c r="GNO60" s="1668"/>
      <c r="GNP60" s="1668"/>
      <c r="GNQ60" s="1668"/>
      <c r="GNR60" s="1668"/>
      <c r="GNS60" s="1668"/>
      <c r="GNT60" s="1668"/>
      <c r="GNU60" s="1668"/>
      <c r="GNV60" s="1668"/>
      <c r="GNW60" s="1668"/>
      <c r="GNX60" s="1668"/>
      <c r="GNY60" s="1668"/>
      <c r="GNZ60" s="1668"/>
      <c r="GOA60" s="1668"/>
      <c r="GOB60" s="1668"/>
      <c r="GOC60" s="1668"/>
      <c r="GOD60" s="1668"/>
      <c r="GOE60" s="1668"/>
      <c r="GOF60" s="1668"/>
      <c r="GOG60" s="1668"/>
      <c r="GOH60" s="1668"/>
      <c r="GOI60" s="1668"/>
      <c r="GOJ60" s="1668"/>
      <c r="GOK60" s="1668"/>
      <c r="GOL60" s="1668"/>
      <c r="GOM60" s="1668"/>
      <c r="GON60" s="1668"/>
      <c r="GOO60" s="1668"/>
      <c r="GOP60" s="1668"/>
      <c r="GOQ60" s="1668"/>
      <c r="GOR60" s="1668"/>
      <c r="GOS60" s="1668"/>
      <c r="GOT60" s="1668"/>
      <c r="GOU60" s="1668"/>
      <c r="GOV60" s="1668"/>
      <c r="GOW60" s="1668"/>
      <c r="GOX60" s="1668"/>
      <c r="GOY60" s="1668"/>
      <c r="GOZ60" s="1668"/>
      <c r="GPA60" s="1668"/>
      <c r="GPB60" s="1668"/>
      <c r="GPC60" s="1668"/>
      <c r="GPD60" s="1668"/>
      <c r="GPE60" s="1668"/>
      <c r="GPF60" s="1668"/>
      <c r="GPG60" s="1668"/>
      <c r="GPH60" s="1668"/>
      <c r="GPI60" s="1668"/>
      <c r="GPJ60" s="1668"/>
      <c r="GPK60" s="1668"/>
      <c r="GPL60" s="1668"/>
      <c r="GPM60" s="1668"/>
      <c r="GPN60" s="1668"/>
      <c r="GPO60" s="1668"/>
      <c r="GPP60" s="1668"/>
      <c r="GPQ60" s="1668"/>
      <c r="GPR60" s="1668"/>
      <c r="GPS60" s="1668"/>
      <c r="GPT60" s="1668"/>
      <c r="GPU60" s="1668"/>
      <c r="GPV60" s="1668"/>
      <c r="GPW60" s="1668"/>
      <c r="GPX60" s="1668"/>
      <c r="GPY60" s="1668"/>
      <c r="GPZ60" s="1668"/>
      <c r="GQA60" s="1668"/>
      <c r="GQB60" s="1668"/>
      <c r="GQC60" s="1668"/>
      <c r="GQD60" s="1668"/>
      <c r="GQE60" s="1668"/>
      <c r="GQF60" s="1668"/>
      <c r="GQG60" s="1668"/>
      <c r="GQH60" s="1668"/>
      <c r="GQI60" s="1668"/>
      <c r="GQJ60" s="1668"/>
      <c r="GQK60" s="1668"/>
      <c r="GQL60" s="1668"/>
      <c r="GQM60" s="1668"/>
      <c r="GQN60" s="1668"/>
      <c r="GQO60" s="1668"/>
      <c r="GQP60" s="1668"/>
      <c r="GQQ60" s="1668"/>
      <c r="GQR60" s="1668"/>
      <c r="GQS60" s="1668"/>
      <c r="GQT60" s="1668"/>
      <c r="GQU60" s="1668"/>
      <c r="GQV60" s="1668"/>
      <c r="GQW60" s="1668"/>
      <c r="GQX60" s="1668"/>
      <c r="GQY60" s="1668"/>
      <c r="GQZ60" s="1668"/>
      <c r="GRA60" s="1668"/>
      <c r="GRB60" s="1668"/>
      <c r="GRC60" s="1668"/>
      <c r="GRD60" s="1668"/>
      <c r="GRE60" s="1668"/>
      <c r="GRF60" s="1668"/>
      <c r="GRG60" s="1668"/>
      <c r="GRH60" s="1668"/>
      <c r="GRI60" s="1668"/>
      <c r="GRJ60" s="1668"/>
      <c r="GRK60" s="1668"/>
      <c r="GRL60" s="1668"/>
      <c r="GRM60" s="1668"/>
      <c r="GRN60" s="1668"/>
      <c r="GRO60" s="1668"/>
      <c r="GRP60" s="1668"/>
      <c r="GRQ60" s="1668"/>
      <c r="GRR60" s="1668"/>
      <c r="GRS60" s="1668"/>
      <c r="GRT60" s="1668"/>
      <c r="GRU60" s="1668"/>
      <c r="GRV60" s="1668"/>
      <c r="GRW60" s="1668"/>
      <c r="GRX60" s="1668"/>
      <c r="GRY60" s="1668"/>
      <c r="GRZ60" s="1668"/>
      <c r="GSA60" s="1668"/>
      <c r="GSB60" s="1668"/>
      <c r="GSC60" s="1668"/>
      <c r="GSD60" s="1668"/>
      <c r="GSE60" s="1668"/>
      <c r="GSF60" s="1668"/>
      <c r="GSG60" s="1668"/>
      <c r="GSH60" s="1668"/>
      <c r="GSI60" s="1668"/>
      <c r="GSJ60" s="1668"/>
      <c r="GSK60" s="1668"/>
      <c r="GSL60" s="1668"/>
      <c r="GSM60" s="1668"/>
      <c r="GSN60" s="1668"/>
      <c r="GSO60" s="1668"/>
      <c r="GSP60" s="1668"/>
      <c r="GSQ60" s="1668"/>
      <c r="GSR60" s="1668"/>
      <c r="GSS60" s="1668"/>
      <c r="GST60" s="1668"/>
      <c r="GSU60" s="1668"/>
      <c r="GSV60" s="1668"/>
      <c r="GSW60" s="1668"/>
      <c r="GSX60" s="1668"/>
      <c r="GSY60" s="1668"/>
      <c r="GSZ60" s="1668"/>
      <c r="GTA60" s="1668"/>
      <c r="GTB60" s="1668"/>
      <c r="GTC60" s="1668"/>
      <c r="GTD60" s="1668"/>
      <c r="GTE60" s="1668"/>
      <c r="GTF60" s="1668"/>
      <c r="GTG60" s="1668"/>
      <c r="GTH60" s="1668"/>
      <c r="GTI60" s="1668"/>
      <c r="GTJ60" s="1668"/>
      <c r="GTK60" s="1668"/>
      <c r="GTL60" s="1668"/>
      <c r="GTM60" s="1668"/>
      <c r="GTN60" s="1668"/>
      <c r="GTO60" s="1668"/>
      <c r="GTP60" s="1668"/>
      <c r="GTQ60" s="1668"/>
      <c r="GTR60" s="1668"/>
      <c r="GTS60" s="1668"/>
      <c r="GTT60" s="1668"/>
      <c r="GTU60" s="1668"/>
      <c r="GTV60" s="1668"/>
      <c r="GTW60" s="1668"/>
      <c r="GTX60" s="1668"/>
      <c r="GTY60" s="1668"/>
      <c r="GTZ60" s="1668"/>
      <c r="GUA60" s="1668"/>
      <c r="GUB60" s="1668"/>
      <c r="GUC60" s="1668"/>
      <c r="GUD60" s="1668"/>
      <c r="GUE60" s="1668"/>
      <c r="GUF60" s="1668"/>
      <c r="GUG60" s="1668"/>
      <c r="GUH60" s="1668"/>
      <c r="GUI60" s="1668"/>
      <c r="GUJ60" s="1668"/>
      <c r="GUK60" s="1668"/>
      <c r="GUL60" s="1668"/>
      <c r="GUM60" s="1668"/>
      <c r="GUN60" s="1668"/>
      <c r="GUO60" s="1668"/>
      <c r="GUP60" s="1668"/>
      <c r="GUQ60" s="1668"/>
      <c r="GUR60" s="1668"/>
      <c r="GUS60" s="1668"/>
      <c r="GUT60" s="1668"/>
      <c r="GUU60" s="1668"/>
      <c r="GUV60" s="1668"/>
      <c r="GUW60" s="1668"/>
      <c r="GUX60" s="1668"/>
      <c r="GUY60" s="1668"/>
      <c r="GUZ60" s="1668"/>
      <c r="GVA60" s="1668"/>
      <c r="GVB60" s="1668"/>
      <c r="GVC60" s="1668"/>
      <c r="GVD60" s="1668"/>
      <c r="GVE60" s="1668"/>
      <c r="GVF60" s="1668"/>
      <c r="GVG60" s="1668"/>
      <c r="GVH60" s="1668"/>
      <c r="GVI60" s="1668"/>
      <c r="GVJ60" s="1668"/>
      <c r="GVK60" s="1668"/>
      <c r="GVL60" s="1668"/>
      <c r="GVM60" s="1668"/>
      <c r="GVN60" s="1668"/>
      <c r="GVO60" s="1668"/>
      <c r="GVP60" s="1668"/>
      <c r="GVQ60" s="1668"/>
      <c r="GVR60" s="1668"/>
      <c r="GVS60" s="1668"/>
      <c r="GVT60" s="1668"/>
      <c r="GVU60" s="1668"/>
      <c r="GVV60" s="1668"/>
      <c r="GVW60" s="1668"/>
      <c r="GVX60" s="1668"/>
      <c r="GVY60" s="1668"/>
      <c r="GVZ60" s="1668"/>
      <c r="GWA60" s="1668"/>
      <c r="GWB60" s="1668"/>
      <c r="GWC60" s="1668"/>
      <c r="GWD60" s="1668"/>
      <c r="GWE60" s="1668"/>
      <c r="GWF60" s="1668"/>
      <c r="GWG60" s="1668"/>
      <c r="GWH60" s="1668"/>
      <c r="GWI60" s="1668"/>
      <c r="GWJ60" s="1668"/>
      <c r="GWK60" s="1668"/>
      <c r="GWL60" s="1668"/>
      <c r="GWM60" s="1668"/>
      <c r="GWN60" s="1668"/>
      <c r="GWO60" s="1668"/>
      <c r="GWP60" s="1668"/>
      <c r="GWQ60" s="1668"/>
      <c r="GWR60" s="1668"/>
      <c r="GWS60" s="1668"/>
      <c r="GWT60" s="1668"/>
      <c r="GWU60" s="1668"/>
      <c r="GWV60" s="1668"/>
      <c r="GWW60" s="1668"/>
      <c r="GWX60" s="1668"/>
      <c r="GWY60" s="1668"/>
      <c r="GWZ60" s="1668"/>
      <c r="GXA60" s="1668"/>
      <c r="GXB60" s="1668"/>
      <c r="GXC60" s="1668"/>
      <c r="GXD60" s="1668"/>
      <c r="GXE60" s="1668"/>
      <c r="GXF60" s="1668"/>
      <c r="GXG60" s="1668"/>
      <c r="GXH60" s="1668"/>
      <c r="GXI60" s="1668"/>
      <c r="GXJ60" s="1668"/>
      <c r="GXK60" s="1668"/>
      <c r="GXL60" s="1668"/>
      <c r="GXM60" s="1668"/>
      <c r="GXN60" s="1668"/>
      <c r="GXO60" s="1668"/>
      <c r="GXP60" s="1668"/>
      <c r="GXQ60" s="1668"/>
      <c r="GXR60" s="1668"/>
      <c r="GXS60" s="1668"/>
      <c r="GXT60" s="1668"/>
      <c r="GXU60" s="1668"/>
      <c r="GXV60" s="1668"/>
      <c r="GXW60" s="1668"/>
      <c r="GXX60" s="1668"/>
      <c r="GXY60" s="1668"/>
      <c r="GXZ60" s="1668"/>
      <c r="GYA60" s="1668"/>
      <c r="GYB60" s="1668"/>
      <c r="GYC60" s="1668"/>
      <c r="GYD60" s="1668"/>
      <c r="GYE60" s="1668"/>
      <c r="GYF60" s="1668"/>
      <c r="GYG60" s="1668"/>
      <c r="GYH60" s="1668"/>
      <c r="GYI60" s="1668"/>
      <c r="GYJ60" s="1668"/>
      <c r="GYK60" s="1668"/>
      <c r="GYL60" s="1668"/>
      <c r="GYM60" s="1668"/>
      <c r="GYN60" s="1668"/>
      <c r="GYO60" s="1668"/>
      <c r="GYP60" s="1668"/>
      <c r="GYQ60" s="1668"/>
      <c r="GYR60" s="1668"/>
      <c r="GYS60" s="1668"/>
      <c r="GYT60" s="1668"/>
      <c r="GYU60" s="1668"/>
      <c r="GYV60" s="1668"/>
      <c r="GYW60" s="1668"/>
      <c r="GYX60" s="1668"/>
      <c r="GYY60" s="1668"/>
      <c r="GYZ60" s="1668"/>
      <c r="GZA60" s="1668"/>
      <c r="GZB60" s="1668"/>
      <c r="GZC60" s="1668"/>
      <c r="GZD60" s="1668"/>
      <c r="GZE60" s="1668"/>
      <c r="GZF60" s="1668"/>
      <c r="GZG60" s="1668"/>
      <c r="GZH60" s="1668"/>
      <c r="GZI60" s="1668"/>
      <c r="GZJ60" s="1668"/>
      <c r="GZK60" s="1668"/>
      <c r="GZL60" s="1668"/>
      <c r="GZM60" s="1668"/>
      <c r="GZN60" s="1668"/>
      <c r="GZO60" s="1668"/>
      <c r="GZP60" s="1668"/>
      <c r="GZQ60" s="1668"/>
      <c r="GZR60" s="1668"/>
      <c r="GZS60" s="1668"/>
      <c r="GZT60" s="1668"/>
      <c r="GZU60" s="1668"/>
      <c r="GZV60" s="1668"/>
      <c r="GZW60" s="1668"/>
      <c r="GZX60" s="1668"/>
      <c r="GZY60" s="1668"/>
      <c r="GZZ60" s="1668"/>
      <c r="HAA60" s="1668"/>
      <c r="HAB60" s="1668"/>
      <c r="HAC60" s="1668"/>
      <c r="HAD60" s="1668"/>
      <c r="HAE60" s="1668"/>
      <c r="HAF60" s="1668"/>
      <c r="HAG60" s="1668"/>
      <c r="HAH60" s="1668"/>
      <c r="HAI60" s="1668"/>
      <c r="HAJ60" s="1668"/>
      <c r="HAK60" s="1668"/>
      <c r="HAL60" s="1668"/>
      <c r="HAM60" s="1668"/>
      <c r="HAN60" s="1668"/>
      <c r="HAO60" s="1668"/>
      <c r="HAP60" s="1668"/>
      <c r="HAQ60" s="1668"/>
      <c r="HAR60" s="1668"/>
      <c r="HAS60" s="1668"/>
      <c r="HAT60" s="1668"/>
      <c r="HAU60" s="1668"/>
      <c r="HAV60" s="1668"/>
      <c r="HAW60" s="1668"/>
      <c r="HAX60" s="1668"/>
      <c r="HAY60" s="1668"/>
      <c r="HAZ60" s="1668"/>
      <c r="HBA60" s="1668"/>
      <c r="HBB60" s="1668"/>
      <c r="HBC60" s="1668"/>
      <c r="HBD60" s="1668"/>
      <c r="HBE60" s="1668"/>
      <c r="HBF60" s="1668"/>
      <c r="HBG60" s="1668"/>
      <c r="HBH60" s="1668"/>
      <c r="HBI60" s="1668"/>
      <c r="HBJ60" s="1668"/>
      <c r="HBK60" s="1668"/>
      <c r="HBL60" s="1668"/>
      <c r="HBM60" s="1668"/>
      <c r="HBN60" s="1668"/>
      <c r="HBO60" s="1668"/>
      <c r="HBP60" s="1668"/>
      <c r="HBQ60" s="1668"/>
      <c r="HBR60" s="1668"/>
      <c r="HBS60" s="1668"/>
      <c r="HBT60" s="1668"/>
      <c r="HBU60" s="1668"/>
      <c r="HBV60" s="1668"/>
      <c r="HBW60" s="1668"/>
      <c r="HBX60" s="1668"/>
      <c r="HBY60" s="1668"/>
      <c r="HBZ60" s="1668"/>
      <c r="HCA60" s="1668"/>
      <c r="HCB60" s="1668"/>
      <c r="HCC60" s="1668"/>
      <c r="HCD60" s="1668"/>
      <c r="HCE60" s="1668"/>
      <c r="HCF60" s="1668"/>
      <c r="HCG60" s="1668"/>
      <c r="HCH60" s="1668"/>
      <c r="HCI60" s="1668"/>
      <c r="HCJ60" s="1668"/>
      <c r="HCK60" s="1668"/>
      <c r="HCL60" s="1668"/>
      <c r="HCM60" s="1668"/>
      <c r="HCN60" s="1668"/>
      <c r="HCO60" s="1668"/>
      <c r="HCP60" s="1668"/>
      <c r="HCQ60" s="1668"/>
      <c r="HCR60" s="1668"/>
      <c r="HCS60" s="1668"/>
      <c r="HCT60" s="1668"/>
      <c r="HCU60" s="1668"/>
      <c r="HCV60" s="1668"/>
      <c r="HCW60" s="1668"/>
      <c r="HCX60" s="1668"/>
      <c r="HCY60" s="1668"/>
      <c r="HCZ60" s="1668"/>
      <c r="HDA60" s="1668"/>
      <c r="HDB60" s="1668"/>
      <c r="HDC60" s="1668"/>
      <c r="HDD60" s="1668"/>
      <c r="HDE60" s="1668"/>
      <c r="HDF60" s="1668"/>
      <c r="HDG60" s="1668"/>
      <c r="HDH60" s="1668"/>
      <c r="HDI60" s="1668"/>
      <c r="HDJ60" s="1668"/>
      <c r="HDK60" s="1668"/>
      <c r="HDL60" s="1668"/>
      <c r="HDM60" s="1668"/>
      <c r="HDN60" s="1668"/>
      <c r="HDO60" s="1668"/>
      <c r="HDP60" s="1668"/>
      <c r="HDQ60" s="1668"/>
      <c r="HDR60" s="1668"/>
      <c r="HDS60" s="1668"/>
      <c r="HDT60" s="1668"/>
      <c r="HDU60" s="1668"/>
      <c r="HDV60" s="1668"/>
      <c r="HDW60" s="1668"/>
      <c r="HDX60" s="1668"/>
      <c r="HDY60" s="1668"/>
      <c r="HDZ60" s="1668"/>
      <c r="HEA60" s="1668"/>
      <c r="HEB60" s="1668"/>
      <c r="HEC60" s="1668"/>
      <c r="HED60" s="1668"/>
      <c r="HEE60" s="1668"/>
      <c r="HEF60" s="1668"/>
      <c r="HEG60" s="1668"/>
      <c r="HEH60" s="1668"/>
      <c r="HEI60" s="1668"/>
      <c r="HEJ60" s="1668"/>
      <c r="HEK60" s="1668"/>
      <c r="HEL60" s="1668"/>
      <c r="HEM60" s="1668"/>
      <c r="HEN60" s="1668"/>
      <c r="HEO60" s="1668"/>
      <c r="HEP60" s="1668"/>
      <c r="HEQ60" s="1668"/>
      <c r="HER60" s="1668"/>
      <c r="HES60" s="1668"/>
      <c r="HET60" s="1668"/>
      <c r="HEU60" s="1668"/>
      <c r="HEV60" s="1668"/>
      <c r="HEW60" s="1668"/>
      <c r="HEX60" s="1668"/>
      <c r="HEY60" s="1668"/>
      <c r="HEZ60" s="1668"/>
      <c r="HFA60" s="1668"/>
      <c r="HFB60" s="1668"/>
      <c r="HFC60" s="1668"/>
      <c r="HFD60" s="1668"/>
      <c r="HFE60" s="1668"/>
      <c r="HFF60" s="1668"/>
      <c r="HFG60" s="1668"/>
      <c r="HFH60" s="1668"/>
      <c r="HFI60" s="1668"/>
      <c r="HFJ60" s="1668"/>
      <c r="HFK60" s="1668"/>
      <c r="HFL60" s="1668"/>
      <c r="HFM60" s="1668"/>
      <c r="HFN60" s="1668"/>
      <c r="HFO60" s="1668"/>
      <c r="HFP60" s="1668"/>
      <c r="HFQ60" s="1668"/>
      <c r="HFR60" s="1668"/>
      <c r="HFS60" s="1668"/>
      <c r="HFT60" s="1668"/>
      <c r="HFU60" s="1668"/>
      <c r="HFV60" s="1668"/>
      <c r="HFW60" s="1668"/>
      <c r="HFX60" s="1668"/>
      <c r="HFY60" s="1668"/>
      <c r="HFZ60" s="1668"/>
      <c r="HGA60" s="1668"/>
      <c r="HGB60" s="1668"/>
      <c r="HGC60" s="1668"/>
      <c r="HGD60" s="1668"/>
      <c r="HGE60" s="1668"/>
      <c r="HGF60" s="1668"/>
      <c r="HGG60" s="1668"/>
      <c r="HGH60" s="1668"/>
      <c r="HGI60" s="1668"/>
      <c r="HGJ60" s="1668"/>
      <c r="HGK60" s="1668"/>
      <c r="HGL60" s="1668"/>
      <c r="HGM60" s="1668"/>
      <c r="HGN60" s="1668"/>
      <c r="HGO60" s="1668"/>
      <c r="HGP60" s="1668"/>
      <c r="HGQ60" s="1668"/>
      <c r="HGR60" s="1668"/>
      <c r="HGS60" s="1668"/>
      <c r="HGT60" s="1668"/>
      <c r="HGU60" s="1668"/>
      <c r="HGV60" s="1668"/>
      <c r="HGW60" s="1668"/>
      <c r="HGX60" s="1668"/>
      <c r="HGY60" s="1668"/>
      <c r="HGZ60" s="1668"/>
      <c r="HHA60" s="1668"/>
      <c r="HHB60" s="1668"/>
      <c r="HHC60" s="1668"/>
      <c r="HHD60" s="1668"/>
      <c r="HHE60" s="1668"/>
      <c r="HHF60" s="1668"/>
      <c r="HHG60" s="1668"/>
      <c r="HHH60" s="1668"/>
      <c r="HHI60" s="1668"/>
      <c r="HHJ60" s="1668"/>
      <c r="HHK60" s="1668"/>
      <c r="HHL60" s="1668"/>
      <c r="HHM60" s="1668"/>
      <c r="HHN60" s="1668"/>
      <c r="HHO60" s="1668"/>
      <c r="HHP60" s="1668"/>
      <c r="HHQ60" s="1668"/>
      <c r="HHR60" s="1668"/>
      <c r="HHS60" s="1668"/>
      <c r="HHT60" s="1668"/>
      <c r="HHU60" s="1668"/>
      <c r="HHV60" s="1668"/>
      <c r="HHW60" s="1668"/>
      <c r="HHX60" s="1668"/>
      <c r="HHY60" s="1668"/>
      <c r="HHZ60" s="1668"/>
      <c r="HIA60" s="1668"/>
      <c r="HIB60" s="1668"/>
      <c r="HIC60" s="1668"/>
      <c r="HID60" s="1668"/>
      <c r="HIE60" s="1668"/>
      <c r="HIF60" s="1668"/>
      <c r="HIG60" s="1668"/>
      <c r="HIH60" s="1668"/>
      <c r="HII60" s="1668"/>
      <c r="HIJ60" s="1668"/>
      <c r="HIK60" s="1668"/>
      <c r="HIL60" s="1668"/>
      <c r="HIM60" s="1668"/>
      <c r="HIN60" s="1668"/>
      <c r="HIO60" s="1668"/>
      <c r="HIP60" s="1668"/>
      <c r="HIQ60" s="1668"/>
      <c r="HIR60" s="1668"/>
      <c r="HIS60" s="1668"/>
      <c r="HIT60" s="1668"/>
      <c r="HIU60" s="1668"/>
      <c r="HIV60" s="1668"/>
      <c r="HIW60" s="1668"/>
      <c r="HIX60" s="1668"/>
      <c r="HIY60" s="1668"/>
      <c r="HIZ60" s="1668"/>
      <c r="HJA60" s="1668"/>
      <c r="HJB60" s="1668"/>
      <c r="HJC60" s="1668"/>
      <c r="HJD60" s="1668"/>
      <c r="HJE60" s="1668"/>
      <c r="HJF60" s="1668"/>
      <c r="HJG60" s="1668"/>
      <c r="HJH60" s="1668"/>
      <c r="HJI60" s="1668"/>
      <c r="HJJ60" s="1668"/>
      <c r="HJK60" s="1668"/>
      <c r="HJL60" s="1668"/>
      <c r="HJM60" s="1668"/>
      <c r="HJN60" s="1668"/>
      <c r="HJO60" s="1668"/>
      <c r="HJP60" s="1668"/>
      <c r="HJQ60" s="1668"/>
      <c r="HJR60" s="1668"/>
      <c r="HJS60" s="1668"/>
      <c r="HJT60" s="1668"/>
      <c r="HJU60" s="1668"/>
      <c r="HJV60" s="1668"/>
      <c r="HJW60" s="1668"/>
      <c r="HJX60" s="1668"/>
      <c r="HJY60" s="1668"/>
      <c r="HJZ60" s="1668"/>
      <c r="HKA60" s="1668"/>
      <c r="HKB60" s="1668"/>
      <c r="HKC60" s="1668"/>
      <c r="HKD60" s="1668"/>
      <c r="HKE60" s="1668"/>
      <c r="HKF60" s="1668"/>
      <c r="HKG60" s="1668"/>
      <c r="HKH60" s="1668"/>
      <c r="HKI60" s="1668"/>
      <c r="HKJ60" s="1668"/>
      <c r="HKK60" s="1668"/>
      <c r="HKL60" s="1668"/>
      <c r="HKM60" s="1668"/>
      <c r="HKN60" s="1668"/>
      <c r="HKO60" s="1668"/>
      <c r="HKP60" s="1668"/>
      <c r="HKQ60" s="1668"/>
      <c r="HKR60" s="1668"/>
      <c r="HKS60" s="1668"/>
      <c r="HKT60" s="1668"/>
      <c r="HKU60" s="1668"/>
      <c r="HKV60" s="1668"/>
      <c r="HKW60" s="1668"/>
      <c r="HKX60" s="1668"/>
      <c r="HKY60" s="1668"/>
      <c r="HKZ60" s="1668"/>
      <c r="HLA60" s="1668"/>
      <c r="HLB60" s="1668"/>
      <c r="HLC60" s="1668"/>
      <c r="HLD60" s="1668"/>
      <c r="HLE60" s="1668"/>
      <c r="HLF60" s="1668"/>
      <c r="HLG60" s="1668"/>
      <c r="HLH60" s="1668"/>
      <c r="HLI60" s="1668"/>
      <c r="HLJ60" s="1668"/>
      <c r="HLK60" s="1668"/>
      <c r="HLL60" s="1668"/>
      <c r="HLM60" s="1668"/>
      <c r="HLN60" s="1668"/>
      <c r="HLO60" s="1668"/>
      <c r="HLP60" s="1668"/>
      <c r="HLQ60" s="1668"/>
      <c r="HLR60" s="1668"/>
      <c r="HLS60" s="1668"/>
      <c r="HLT60" s="1668"/>
      <c r="HLU60" s="1668"/>
      <c r="HLV60" s="1668"/>
      <c r="HLW60" s="1668"/>
      <c r="HLX60" s="1668"/>
      <c r="HLY60" s="1668"/>
      <c r="HLZ60" s="1668"/>
      <c r="HMA60" s="1668"/>
      <c r="HMB60" s="1668"/>
      <c r="HMC60" s="1668"/>
      <c r="HMD60" s="1668"/>
      <c r="HME60" s="1668"/>
      <c r="HMF60" s="1668"/>
      <c r="HMG60" s="1668"/>
      <c r="HMH60" s="1668"/>
      <c r="HMI60" s="1668"/>
      <c r="HMJ60" s="1668"/>
      <c r="HMK60" s="1668"/>
      <c r="HML60" s="1668"/>
      <c r="HMM60" s="1668"/>
      <c r="HMN60" s="1668"/>
      <c r="HMO60" s="1668"/>
      <c r="HMP60" s="1668"/>
      <c r="HMQ60" s="1668"/>
      <c r="HMR60" s="1668"/>
      <c r="HMS60" s="1668"/>
      <c r="HMT60" s="1668"/>
      <c r="HMU60" s="1668"/>
      <c r="HMV60" s="1668"/>
      <c r="HMW60" s="1668"/>
      <c r="HMX60" s="1668"/>
      <c r="HMY60" s="1668"/>
      <c r="HMZ60" s="1668"/>
      <c r="HNA60" s="1668"/>
      <c r="HNB60" s="1668"/>
      <c r="HNC60" s="1668"/>
      <c r="HND60" s="1668"/>
      <c r="HNE60" s="1668"/>
      <c r="HNF60" s="1668"/>
      <c r="HNG60" s="1668"/>
      <c r="HNH60" s="1668"/>
      <c r="HNI60" s="1668"/>
      <c r="HNJ60" s="1668"/>
      <c r="HNK60" s="1668"/>
      <c r="HNL60" s="1668"/>
      <c r="HNM60" s="1668"/>
      <c r="HNN60" s="1668"/>
      <c r="HNO60" s="1668"/>
      <c r="HNP60" s="1668"/>
      <c r="HNQ60" s="1668"/>
      <c r="HNR60" s="1668"/>
      <c r="HNS60" s="1668"/>
      <c r="HNT60" s="1668"/>
      <c r="HNU60" s="1668"/>
      <c r="HNV60" s="1668"/>
      <c r="HNW60" s="1668"/>
      <c r="HNX60" s="1668"/>
      <c r="HNY60" s="1668"/>
      <c r="HNZ60" s="1668"/>
      <c r="HOA60" s="1668"/>
      <c r="HOB60" s="1668"/>
      <c r="HOC60" s="1668"/>
      <c r="HOD60" s="1668"/>
      <c r="HOE60" s="1668"/>
      <c r="HOF60" s="1668"/>
      <c r="HOG60" s="1668"/>
      <c r="HOH60" s="1668"/>
      <c r="HOI60" s="1668"/>
      <c r="HOJ60" s="1668"/>
      <c r="HOK60" s="1668"/>
      <c r="HOL60" s="1668"/>
      <c r="HOM60" s="1668"/>
      <c r="HON60" s="1668"/>
      <c r="HOO60" s="1668"/>
      <c r="HOP60" s="1668"/>
      <c r="HOQ60" s="1668"/>
      <c r="HOR60" s="1668"/>
      <c r="HOS60" s="1668"/>
      <c r="HOT60" s="1668"/>
      <c r="HOU60" s="1668"/>
      <c r="HOV60" s="1668"/>
      <c r="HOW60" s="1668"/>
      <c r="HOX60" s="1668"/>
      <c r="HOY60" s="1668"/>
      <c r="HOZ60" s="1668"/>
      <c r="HPA60" s="1668"/>
      <c r="HPB60" s="1668"/>
      <c r="HPC60" s="1668"/>
      <c r="HPD60" s="1668"/>
      <c r="HPE60" s="1668"/>
      <c r="HPF60" s="1668"/>
      <c r="HPG60" s="1668"/>
      <c r="HPH60" s="1668"/>
      <c r="HPI60" s="1668"/>
      <c r="HPJ60" s="1668"/>
      <c r="HPK60" s="1668"/>
      <c r="HPL60" s="1668"/>
      <c r="HPM60" s="1668"/>
      <c r="HPN60" s="1668"/>
      <c r="HPO60" s="1668"/>
      <c r="HPP60" s="1668"/>
      <c r="HPQ60" s="1668"/>
      <c r="HPR60" s="1668"/>
      <c r="HPS60" s="1668"/>
      <c r="HPT60" s="1668"/>
      <c r="HPU60" s="1668"/>
      <c r="HPV60" s="1668"/>
      <c r="HPW60" s="1668"/>
      <c r="HPX60" s="1668"/>
      <c r="HPY60" s="1668"/>
      <c r="HPZ60" s="1668"/>
      <c r="HQA60" s="1668"/>
      <c r="HQB60" s="1668"/>
      <c r="HQC60" s="1668"/>
      <c r="HQD60" s="1668"/>
      <c r="HQE60" s="1668"/>
      <c r="HQF60" s="1668"/>
      <c r="HQG60" s="1668"/>
      <c r="HQH60" s="1668"/>
      <c r="HQI60" s="1668"/>
      <c r="HQJ60" s="1668"/>
      <c r="HQK60" s="1668"/>
      <c r="HQL60" s="1668"/>
      <c r="HQM60" s="1668"/>
      <c r="HQN60" s="1668"/>
      <c r="HQO60" s="1668"/>
      <c r="HQP60" s="1668"/>
      <c r="HQQ60" s="1668"/>
      <c r="HQR60" s="1668"/>
      <c r="HQS60" s="1668"/>
      <c r="HQT60" s="1668"/>
      <c r="HQU60" s="1668"/>
      <c r="HQV60" s="1668"/>
      <c r="HQW60" s="1668"/>
      <c r="HQX60" s="1668"/>
      <c r="HQY60" s="1668"/>
      <c r="HQZ60" s="1668"/>
      <c r="HRA60" s="1668"/>
      <c r="HRB60" s="1668"/>
      <c r="HRC60" s="1668"/>
      <c r="HRD60" s="1668"/>
      <c r="HRE60" s="1668"/>
      <c r="HRF60" s="1668"/>
      <c r="HRG60" s="1668"/>
      <c r="HRH60" s="1668"/>
      <c r="HRI60" s="1668"/>
      <c r="HRJ60" s="1668"/>
      <c r="HRK60" s="1668"/>
      <c r="HRL60" s="1668"/>
      <c r="HRM60" s="1668"/>
      <c r="HRN60" s="1668"/>
      <c r="HRO60" s="1668"/>
      <c r="HRP60" s="1668"/>
      <c r="HRQ60" s="1668"/>
      <c r="HRR60" s="1668"/>
      <c r="HRS60" s="1668"/>
      <c r="HRT60" s="1668"/>
      <c r="HRU60" s="1668"/>
      <c r="HRV60" s="1668"/>
      <c r="HRW60" s="1668"/>
      <c r="HRX60" s="1668"/>
      <c r="HRY60" s="1668"/>
      <c r="HRZ60" s="1668"/>
      <c r="HSA60" s="1668"/>
      <c r="HSB60" s="1668"/>
      <c r="HSC60" s="1668"/>
      <c r="HSD60" s="1668"/>
      <c r="HSE60" s="1668"/>
      <c r="HSF60" s="1668"/>
      <c r="HSG60" s="1668"/>
      <c r="HSH60" s="1668"/>
      <c r="HSI60" s="1668"/>
      <c r="HSJ60" s="1668"/>
      <c r="HSK60" s="1668"/>
      <c r="HSL60" s="1668"/>
      <c r="HSM60" s="1668"/>
      <c r="HSN60" s="1668"/>
      <c r="HSO60" s="1668"/>
      <c r="HSP60" s="1668"/>
      <c r="HSQ60" s="1668"/>
      <c r="HSR60" s="1668"/>
      <c r="HSS60" s="1668"/>
      <c r="HST60" s="1668"/>
      <c r="HSU60" s="1668"/>
      <c r="HSV60" s="1668"/>
      <c r="HSW60" s="1668"/>
      <c r="HSX60" s="1668"/>
      <c r="HSY60" s="1668"/>
      <c r="HSZ60" s="1668"/>
      <c r="HTA60" s="1668"/>
      <c r="HTB60" s="1668"/>
      <c r="HTC60" s="1668"/>
      <c r="HTD60" s="1668"/>
      <c r="HTE60" s="1668"/>
      <c r="HTF60" s="1668"/>
      <c r="HTG60" s="1668"/>
      <c r="HTH60" s="1668"/>
      <c r="HTI60" s="1668"/>
      <c r="HTJ60" s="1668"/>
      <c r="HTK60" s="1668"/>
      <c r="HTL60" s="1668"/>
      <c r="HTM60" s="1668"/>
      <c r="HTN60" s="1668"/>
      <c r="HTO60" s="1668"/>
      <c r="HTP60" s="1668"/>
      <c r="HTQ60" s="1668"/>
      <c r="HTR60" s="1668"/>
      <c r="HTS60" s="1668"/>
      <c r="HTT60" s="1668"/>
      <c r="HTU60" s="1668"/>
      <c r="HTV60" s="1668"/>
      <c r="HTW60" s="1668"/>
      <c r="HTX60" s="1668"/>
      <c r="HTY60" s="1668"/>
      <c r="HTZ60" s="1668"/>
      <c r="HUA60" s="1668"/>
      <c r="HUB60" s="1668"/>
      <c r="HUC60" s="1668"/>
      <c r="HUD60" s="1668"/>
      <c r="HUE60" s="1668"/>
      <c r="HUF60" s="1668"/>
      <c r="HUG60" s="1668"/>
      <c r="HUH60" s="1668"/>
      <c r="HUI60" s="1668"/>
      <c r="HUJ60" s="1668"/>
      <c r="HUK60" s="1668"/>
      <c r="HUL60" s="1668"/>
      <c r="HUM60" s="1668"/>
      <c r="HUN60" s="1668"/>
      <c r="HUO60" s="1668"/>
      <c r="HUP60" s="1668"/>
      <c r="HUQ60" s="1668"/>
      <c r="HUR60" s="1668"/>
      <c r="HUS60" s="1668"/>
      <c r="HUT60" s="1668"/>
      <c r="HUU60" s="1668"/>
      <c r="HUV60" s="1668"/>
      <c r="HUW60" s="1668"/>
      <c r="HUX60" s="1668"/>
      <c r="HUY60" s="1668"/>
      <c r="HUZ60" s="1668"/>
      <c r="HVA60" s="1668"/>
      <c r="HVB60" s="1668"/>
      <c r="HVC60" s="1668"/>
      <c r="HVD60" s="1668"/>
      <c r="HVE60" s="1668"/>
      <c r="HVF60" s="1668"/>
      <c r="HVG60" s="1668"/>
      <c r="HVH60" s="1668"/>
      <c r="HVI60" s="1668"/>
      <c r="HVJ60" s="1668"/>
      <c r="HVK60" s="1668"/>
      <c r="HVL60" s="1668"/>
      <c r="HVM60" s="1668"/>
      <c r="HVN60" s="1668"/>
      <c r="HVO60" s="1668"/>
      <c r="HVP60" s="1668"/>
      <c r="HVQ60" s="1668"/>
      <c r="HVR60" s="1668"/>
      <c r="HVS60" s="1668"/>
      <c r="HVT60" s="1668"/>
      <c r="HVU60" s="1668"/>
      <c r="HVV60" s="1668"/>
      <c r="HVW60" s="1668"/>
      <c r="HVX60" s="1668"/>
      <c r="HVY60" s="1668"/>
      <c r="HVZ60" s="1668"/>
      <c r="HWA60" s="1668"/>
      <c r="HWB60" s="1668"/>
      <c r="HWC60" s="1668"/>
      <c r="HWD60" s="1668"/>
      <c r="HWE60" s="1668"/>
      <c r="HWF60" s="1668"/>
      <c r="HWG60" s="1668"/>
      <c r="HWH60" s="1668"/>
      <c r="HWI60" s="1668"/>
      <c r="HWJ60" s="1668"/>
      <c r="HWK60" s="1668"/>
      <c r="HWL60" s="1668"/>
      <c r="HWM60" s="1668"/>
      <c r="HWN60" s="1668"/>
      <c r="HWO60" s="1668"/>
      <c r="HWP60" s="1668"/>
      <c r="HWQ60" s="1668"/>
      <c r="HWR60" s="1668"/>
      <c r="HWS60" s="1668"/>
      <c r="HWT60" s="1668"/>
      <c r="HWU60" s="1668"/>
      <c r="HWV60" s="1668"/>
      <c r="HWW60" s="1668"/>
      <c r="HWX60" s="1668"/>
      <c r="HWY60" s="1668"/>
      <c r="HWZ60" s="1668"/>
      <c r="HXA60" s="1668"/>
      <c r="HXB60" s="1668"/>
      <c r="HXC60" s="1668"/>
      <c r="HXD60" s="1668"/>
      <c r="HXE60" s="1668"/>
      <c r="HXF60" s="1668"/>
      <c r="HXG60" s="1668"/>
      <c r="HXH60" s="1668"/>
      <c r="HXI60" s="1668"/>
      <c r="HXJ60" s="1668"/>
      <c r="HXK60" s="1668"/>
      <c r="HXL60" s="1668"/>
      <c r="HXM60" s="1668"/>
      <c r="HXN60" s="1668"/>
      <c r="HXO60" s="1668"/>
      <c r="HXP60" s="1668"/>
      <c r="HXQ60" s="1668"/>
      <c r="HXR60" s="1668"/>
      <c r="HXS60" s="1668"/>
      <c r="HXT60" s="1668"/>
      <c r="HXU60" s="1668"/>
      <c r="HXV60" s="1668"/>
      <c r="HXW60" s="1668"/>
      <c r="HXX60" s="1668"/>
      <c r="HXY60" s="1668"/>
      <c r="HXZ60" s="1668"/>
      <c r="HYA60" s="1668"/>
      <c r="HYB60" s="1668"/>
      <c r="HYC60" s="1668"/>
      <c r="HYD60" s="1668"/>
      <c r="HYE60" s="1668"/>
      <c r="HYF60" s="1668"/>
      <c r="HYG60" s="1668"/>
      <c r="HYH60" s="1668"/>
      <c r="HYI60" s="1668"/>
      <c r="HYJ60" s="1668"/>
      <c r="HYK60" s="1668"/>
      <c r="HYL60" s="1668"/>
      <c r="HYM60" s="1668"/>
      <c r="HYN60" s="1668"/>
      <c r="HYO60" s="1668"/>
      <c r="HYP60" s="1668"/>
      <c r="HYQ60" s="1668"/>
      <c r="HYR60" s="1668"/>
      <c r="HYS60" s="1668"/>
      <c r="HYT60" s="1668"/>
      <c r="HYU60" s="1668"/>
      <c r="HYV60" s="1668"/>
      <c r="HYW60" s="1668"/>
      <c r="HYX60" s="1668"/>
      <c r="HYY60" s="1668"/>
      <c r="HYZ60" s="1668"/>
      <c r="HZA60" s="1668"/>
      <c r="HZB60" s="1668"/>
      <c r="HZC60" s="1668"/>
      <c r="HZD60" s="1668"/>
      <c r="HZE60" s="1668"/>
      <c r="HZF60" s="1668"/>
      <c r="HZG60" s="1668"/>
      <c r="HZH60" s="1668"/>
      <c r="HZI60" s="1668"/>
      <c r="HZJ60" s="1668"/>
      <c r="HZK60" s="1668"/>
      <c r="HZL60" s="1668"/>
      <c r="HZM60" s="1668"/>
      <c r="HZN60" s="1668"/>
      <c r="HZO60" s="1668"/>
      <c r="HZP60" s="1668"/>
      <c r="HZQ60" s="1668"/>
      <c r="HZR60" s="1668"/>
      <c r="HZS60" s="1668"/>
      <c r="HZT60" s="1668"/>
      <c r="HZU60" s="1668"/>
      <c r="HZV60" s="1668"/>
      <c r="HZW60" s="1668"/>
      <c r="HZX60" s="1668"/>
      <c r="HZY60" s="1668"/>
      <c r="HZZ60" s="1668"/>
      <c r="IAA60" s="1668"/>
      <c r="IAB60" s="1668"/>
      <c r="IAC60" s="1668"/>
      <c r="IAD60" s="1668"/>
      <c r="IAE60" s="1668"/>
      <c r="IAF60" s="1668"/>
      <c r="IAG60" s="1668"/>
      <c r="IAH60" s="1668"/>
      <c r="IAI60" s="1668"/>
      <c r="IAJ60" s="1668"/>
      <c r="IAK60" s="1668"/>
      <c r="IAL60" s="1668"/>
      <c r="IAM60" s="1668"/>
      <c r="IAN60" s="1668"/>
      <c r="IAO60" s="1668"/>
      <c r="IAP60" s="1668"/>
      <c r="IAQ60" s="1668"/>
      <c r="IAR60" s="1668"/>
      <c r="IAS60" s="1668"/>
      <c r="IAT60" s="1668"/>
      <c r="IAU60" s="1668"/>
      <c r="IAV60" s="1668"/>
      <c r="IAW60" s="1668"/>
      <c r="IAX60" s="1668"/>
      <c r="IAY60" s="1668"/>
      <c r="IAZ60" s="1668"/>
      <c r="IBA60" s="1668"/>
      <c r="IBB60" s="1668"/>
      <c r="IBC60" s="1668"/>
      <c r="IBD60" s="1668"/>
      <c r="IBE60" s="1668"/>
      <c r="IBF60" s="1668"/>
      <c r="IBG60" s="1668"/>
      <c r="IBH60" s="1668"/>
      <c r="IBI60" s="1668"/>
      <c r="IBJ60" s="1668"/>
      <c r="IBK60" s="1668"/>
      <c r="IBL60" s="1668"/>
      <c r="IBM60" s="1668"/>
      <c r="IBN60" s="1668"/>
      <c r="IBO60" s="1668"/>
      <c r="IBP60" s="1668"/>
      <c r="IBQ60" s="1668"/>
      <c r="IBR60" s="1668"/>
      <c r="IBS60" s="1668"/>
      <c r="IBT60" s="1668"/>
      <c r="IBU60" s="1668"/>
      <c r="IBV60" s="1668"/>
      <c r="IBW60" s="1668"/>
      <c r="IBX60" s="1668"/>
      <c r="IBY60" s="1668"/>
      <c r="IBZ60" s="1668"/>
      <c r="ICA60" s="1668"/>
      <c r="ICB60" s="1668"/>
      <c r="ICC60" s="1668"/>
      <c r="ICD60" s="1668"/>
      <c r="ICE60" s="1668"/>
      <c r="ICF60" s="1668"/>
      <c r="ICG60" s="1668"/>
      <c r="ICH60" s="1668"/>
      <c r="ICI60" s="1668"/>
      <c r="ICJ60" s="1668"/>
      <c r="ICK60" s="1668"/>
      <c r="ICL60" s="1668"/>
      <c r="ICM60" s="1668"/>
      <c r="ICN60" s="1668"/>
      <c r="ICO60" s="1668"/>
      <c r="ICP60" s="1668"/>
      <c r="ICQ60" s="1668"/>
      <c r="ICR60" s="1668"/>
      <c r="ICS60" s="1668"/>
      <c r="ICT60" s="1668"/>
      <c r="ICU60" s="1668"/>
      <c r="ICV60" s="1668"/>
      <c r="ICW60" s="1668"/>
      <c r="ICX60" s="1668"/>
      <c r="ICY60" s="1668"/>
      <c r="ICZ60" s="1668"/>
      <c r="IDA60" s="1668"/>
      <c r="IDB60" s="1668"/>
      <c r="IDC60" s="1668"/>
      <c r="IDD60" s="1668"/>
      <c r="IDE60" s="1668"/>
      <c r="IDF60" s="1668"/>
      <c r="IDG60" s="1668"/>
      <c r="IDH60" s="1668"/>
      <c r="IDI60" s="1668"/>
      <c r="IDJ60" s="1668"/>
      <c r="IDK60" s="1668"/>
      <c r="IDL60" s="1668"/>
      <c r="IDM60" s="1668"/>
      <c r="IDN60" s="1668"/>
      <c r="IDO60" s="1668"/>
      <c r="IDP60" s="1668"/>
      <c r="IDQ60" s="1668"/>
      <c r="IDR60" s="1668"/>
      <c r="IDS60" s="1668"/>
      <c r="IDT60" s="1668"/>
      <c r="IDU60" s="1668"/>
      <c r="IDV60" s="1668"/>
      <c r="IDW60" s="1668"/>
      <c r="IDX60" s="1668"/>
      <c r="IDY60" s="1668"/>
      <c r="IDZ60" s="1668"/>
      <c r="IEA60" s="1668"/>
      <c r="IEB60" s="1668"/>
      <c r="IEC60" s="1668"/>
      <c r="IED60" s="1668"/>
      <c r="IEE60" s="1668"/>
      <c r="IEF60" s="1668"/>
      <c r="IEG60" s="1668"/>
      <c r="IEH60" s="1668"/>
      <c r="IEI60" s="1668"/>
      <c r="IEJ60" s="1668"/>
      <c r="IEK60" s="1668"/>
      <c r="IEL60" s="1668"/>
      <c r="IEM60" s="1668"/>
      <c r="IEN60" s="1668"/>
      <c r="IEO60" s="1668"/>
      <c r="IEP60" s="1668"/>
      <c r="IEQ60" s="1668"/>
      <c r="IER60" s="1668"/>
      <c r="IES60" s="1668"/>
      <c r="IET60" s="1668"/>
      <c r="IEU60" s="1668"/>
      <c r="IEV60" s="1668"/>
      <c r="IEW60" s="1668"/>
      <c r="IEX60" s="1668"/>
      <c r="IEY60" s="1668"/>
      <c r="IEZ60" s="1668"/>
      <c r="IFA60" s="1668"/>
      <c r="IFB60" s="1668"/>
      <c r="IFC60" s="1668"/>
      <c r="IFD60" s="1668"/>
      <c r="IFE60" s="1668"/>
      <c r="IFF60" s="1668"/>
      <c r="IFG60" s="1668"/>
      <c r="IFH60" s="1668"/>
      <c r="IFI60" s="1668"/>
      <c r="IFJ60" s="1668"/>
      <c r="IFK60" s="1668"/>
      <c r="IFL60" s="1668"/>
      <c r="IFM60" s="1668"/>
      <c r="IFN60" s="1668"/>
      <c r="IFO60" s="1668"/>
      <c r="IFP60" s="1668"/>
      <c r="IFQ60" s="1668"/>
      <c r="IFR60" s="1668"/>
      <c r="IFS60" s="1668"/>
      <c r="IFT60" s="1668"/>
      <c r="IFU60" s="1668"/>
      <c r="IFV60" s="1668"/>
      <c r="IFW60" s="1668"/>
      <c r="IFX60" s="1668"/>
      <c r="IFY60" s="1668"/>
      <c r="IFZ60" s="1668"/>
      <c r="IGA60" s="1668"/>
      <c r="IGB60" s="1668"/>
      <c r="IGC60" s="1668"/>
      <c r="IGD60" s="1668"/>
      <c r="IGE60" s="1668"/>
      <c r="IGF60" s="1668"/>
      <c r="IGG60" s="1668"/>
      <c r="IGH60" s="1668"/>
      <c r="IGI60" s="1668"/>
      <c r="IGJ60" s="1668"/>
      <c r="IGK60" s="1668"/>
      <c r="IGL60" s="1668"/>
      <c r="IGM60" s="1668"/>
      <c r="IGN60" s="1668"/>
      <c r="IGO60" s="1668"/>
      <c r="IGP60" s="1668"/>
      <c r="IGQ60" s="1668"/>
      <c r="IGR60" s="1668"/>
      <c r="IGS60" s="1668"/>
      <c r="IGT60" s="1668"/>
      <c r="IGU60" s="1668"/>
      <c r="IGV60" s="1668"/>
      <c r="IGW60" s="1668"/>
      <c r="IGX60" s="1668"/>
      <c r="IGY60" s="1668"/>
      <c r="IGZ60" s="1668"/>
      <c r="IHA60" s="1668"/>
      <c r="IHB60" s="1668"/>
      <c r="IHC60" s="1668"/>
      <c r="IHD60" s="1668"/>
      <c r="IHE60" s="1668"/>
      <c r="IHF60" s="1668"/>
      <c r="IHG60" s="1668"/>
      <c r="IHH60" s="1668"/>
      <c r="IHI60" s="1668"/>
      <c r="IHJ60" s="1668"/>
      <c r="IHK60" s="1668"/>
      <c r="IHL60" s="1668"/>
      <c r="IHM60" s="1668"/>
      <c r="IHN60" s="1668"/>
      <c r="IHO60" s="1668"/>
      <c r="IHP60" s="1668"/>
      <c r="IHQ60" s="1668"/>
      <c r="IHR60" s="1668"/>
      <c r="IHS60" s="1668"/>
      <c r="IHT60" s="1668"/>
      <c r="IHU60" s="1668"/>
      <c r="IHV60" s="1668"/>
      <c r="IHW60" s="1668"/>
      <c r="IHX60" s="1668"/>
      <c r="IHY60" s="1668"/>
      <c r="IHZ60" s="1668"/>
      <c r="IIA60" s="1668"/>
      <c r="IIB60" s="1668"/>
      <c r="IIC60" s="1668"/>
      <c r="IID60" s="1668"/>
      <c r="IIE60" s="1668"/>
      <c r="IIF60" s="1668"/>
      <c r="IIG60" s="1668"/>
      <c r="IIH60" s="1668"/>
      <c r="III60" s="1668"/>
      <c r="IIJ60" s="1668"/>
      <c r="IIK60" s="1668"/>
      <c r="IIL60" s="1668"/>
      <c r="IIM60" s="1668"/>
      <c r="IIN60" s="1668"/>
      <c r="IIO60" s="1668"/>
      <c r="IIP60" s="1668"/>
      <c r="IIQ60" s="1668"/>
      <c r="IIR60" s="1668"/>
      <c r="IIS60" s="1668"/>
      <c r="IIT60" s="1668"/>
      <c r="IIU60" s="1668"/>
      <c r="IIV60" s="1668"/>
      <c r="IIW60" s="1668"/>
      <c r="IIX60" s="1668"/>
      <c r="IIY60" s="1668"/>
      <c r="IIZ60" s="1668"/>
      <c r="IJA60" s="1668"/>
      <c r="IJB60" s="1668"/>
      <c r="IJC60" s="1668"/>
      <c r="IJD60" s="1668"/>
      <c r="IJE60" s="1668"/>
      <c r="IJF60" s="1668"/>
      <c r="IJG60" s="1668"/>
      <c r="IJH60" s="1668"/>
      <c r="IJI60" s="1668"/>
      <c r="IJJ60" s="1668"/>
      <c r="IJK60" s="1668"/>
      <c r="IJL60" s="1668"/>
      <c r="IJM60" s="1668"/>
      <c r="IJN60" s="1668"/>
      <c r="IJO60" s="1668"/>
      <c r="IJP60" s="1668"/>
      <c r="IJQ60" s="1668"/>
      <c r="IJR60" s="1668"/>
      <c r="IJS60" s="1668"/>
      <c r="IJT60" s="1668"/>
      <c r="IJU60" s="1668"/>
      <c r="IJV60" s="1668"/>
      <c r="IJW60" s="1668"/>
      <c r="IJX60" s="1668"/>
      <c r="IJY60" s="1668"/>
      <c r="IJZ60" s="1668"/>
      <c r="IKA60" s="1668"/>
      <c r="IKB60" s="1668"/>
      <c r="IKC60" s="1668"/>
      <c r="IKD60" s="1668"/>
      <c r="IKE60" s="1668"/>
      <c r="IKF60" s="1668"/>
      <c r="IKG60" s="1668"/>
      <c r="IKH60" s="1668"/>
      <c r="IKI60" s="1668"/>
      <c r="IKJ60" s="1668"/>
      <c r="IKK60" s="1668"/>
      <c r="IKL60" s="1668"/>
      <c r="IKM60" s="1668"/>
      <c r="IKN60" s="1668"/>
      <c r="IKO60" s="1668"/>
      <c r="IKP60" s="1668"/>
      <c r="IKQ60" s="1668"/>
      <c r="IKR60" s="1668"/>
      <c r="IKS60" s="1668"/>
      <c r="IKT60" s="1668"/>
      <c r="IKU60" s="1668"/>
      <c r="IKV60" s="1668"/>
      <c r="IKW60" s="1668"/>
      <c r="IKX60" s="1668"/>
      <c r="IKY60" s="1668"/>
      <c r="IKZ60" s="1668"/>
      <c r="ILA60" s="1668"/>
      <c r="ILB60" s="1668"/>
      <c r="ILC60" s="1668"/>
      <c r="ILD60" s="1668"/>
      <c r="ILE60" s="1668"/>
      <c r="ILF60" s="1668"/>
      <c r="ILG60" s="1668"/>
      <c r="ILH60" s="1668"/>
      <c r="ILI60" s="1668"/>
      <c r="ILJ60" s="1668"/>
      <c r="ILK60" s="1668"/>
      <c r="ILL60" s="1668"/>
      <c r="ILM60" s="1668"/>
      <c r="ILN60" s="1668"/>
      <c r="ILO60" s="1668"/>
      <c r="ILP60" s="1668"/>
      <c r="ILQ60" s="1668"/>
      <c r="ILR60" s="1668"/>
      <c r="ILS60" s="1668"/>
      <c r="ILT60" s="1668"/>
      <c r="ILU60" s="1668"/>
      <c r="ILV60" s="1668"/>
      <c r="ILW60" s="1668"/>
      <c r="ILX60" s="1668"/>
      <c r="ILY60" s="1668"/>
      <c r="ILZ60" s="1668"/>
      <c r="IMA60" s="1668"/>
      <c r="IMB60" s="1668"/>
      <c r="IMC60" s="1668"/>
      <c r="IMD60" s="1668"/>
      <c r="IME60" s="1668"/>
      <c r="IMF60" s="1668"/>
      <c r="IMG60" s="1668"/>
      <c r="IMH60" s="1668"/>
      <c r="IMI60" s="1668"/>
      <c r="IMJ60" s="1668"/>
      <c r="IMK60" s="1668"/>
      <c r="IML60" s="1668"/>
      <c r="IMM60" s="1668"/>
      <c r="IMN60" s="1668"/>
      <c r="IMO60" s="1668"/>
      <c r="IMP60" s="1668"/>
      <c r="IMQ60" s="1668"/>
      <c r="IMR60" s="1668"/>
      <c r="IMS60" s="1668"/>
      <c r="IMT60" s="1668"/>
      <c r="IMU60" s="1668"/>
      <c r="IMV60" s="1668"/>
      <c r="IMW60" s="1668"/>
      <c r="IMX60" s="1668"/>
      <c r="IMY60" s="1668"/>
      <c r="IMZ60" s="1668"/>
      <c r="INA60" s="1668"/>
      <c r="INB60" s="1668"/>
      <c r="INC60" s="1668"/>
      <c r="IND60" s="1668"/>
      <c r="INE60" s="1668"/>
      <c r="INF60" s="1668"/>
      <c r="ING60" s="1668"/>
      <c r="INH60" s="1668"/>
      <c r="INI60" s="1668"/>
      <c r="INJ60" s="1668"/>
      <c r="INK60" s="1668"/>
      <c r="INL60" s="1668"/>
      <c r="INM60" s="1668"/>
      <c r="INN60" s="1668"/>
      <c r="INO60" s="1668"/>
      <c r="INP60" s="1668"/>
      <c r="INQ60" s="1668"/>
      <c r="INR60" s="1668"/>
      <c r="INS60" s="1668"/>
      <c r="INT60" s="1668"/>
      <c r="INU60" s="1668"/>
      <c r="INV60" s="1668"/>
      <c r="INW60" s="1668"/>
      <c r="INX60" s="1668"/>
      <c r="INY60" s="1668"/>
      <c r="INZ60" s="1668"/>
      <c r="IOA60" s="1668"/>
      <c r="IOB60" s="1668"/>
      <c r="IOC60" s="1668"/>
      <c r="IOD60" s="1668"/>
      <c r="IOE60" s="1668"/>
      <c r="IOF60" s="1668"/>
      <c r="IOG60" s="1668"/>
      <c r="IOH60" s="1668"/>
      <c r="IOI60" s="1668"/>
      <c r="IOJ60" s="1668"/>
      <c r="IOK60" s="1668"/>
      <c r="IOL60" s="1668"/>
      <c r="IOM60" s="1668"/>
      <c r="ION60" s="1668"/>
      <c r="IOO60" s="1668"/>
      <c r="IOP60" s="1668"/>
      <c r="IOQ60" s="1668"/>
      <c r="IOR60" s="1668"/>
      <c r="IOS60" s="1668"/>
      <c r="IOT60" s="1668"/>
      <c r="IOU60" s="1668"/>
      <c r="IOV60" s="1668"/>
      <c r="IOW60" s="1668"/>
      <c r="IOX60" s="1668"/>
      <c r="IOY60" s="1668"/>
      <c r="IOZ60" s="1668"/>
      <c r="IPA60" s="1668"/>
      <c r="IPB60" s="1668"/>
      <c r="IPC60" s="1668"/>
      <c r="IPD60" s="1668"/>
      <c r="IPE60" s="1668"/>
      <c r="IPF60" s="1668"/>
      <c r="IPG60" s="1668"/>
      <c r="IPH60" s="1668"/>
      <c r="IPI60" s="1668"/>
      <c r="IPJ60" s="1668"/>
      <c r="IPK60" s="1668"/>
      <c r="IPL60" s="1668"/>
      <c r="IPM60" s="1668"/>
      <c r="IPN60" s="1668"/>
      <c r="IPO60" s="1668"/>
      <c r="IPP60" s="1668"/>
      <c r="IPQ60" s="1668"/>
      <c r="IPR60" s="1668"/>
      <c r="IPS60" s="1668"/>
      <c r="IPT60" s="1668"/>
      <c r="IPU60" s="1668"/>
      <c r="IPV60" s="1668"/>
      <c r="IPW60" s="1668"/>
      <c r="IPX60" s="1668"/>
      <c r="IPY60" s="1668"/>
      <c r="IPZ60" s="1668"/>
      <c r="IQA60" s="1668"/>
      <c r="IQB60" s="1668"/>
      <c r="IQC60" s="1668"/>
      <c r="IQD60" s="1668"/>
      <c r="IQE60" s="1668"/>
      <c r="IQF60" s="1668"/>
      <c r="IQG60" s="1668"/>
      <c r="IQH60" s="1668"/>
      <c r="IQI60" s="1668"/>
      <c r="IQJ60" s="1668"/>
      <c r="IQK60" s="1668"/>
      <c r="IQL60" s="1668"/>
      <c r="IQM60" s="1668"/>
      <c r="IQN60" s="1668"/>
      <c r="IQO60" s="1668"/>
      <c r="IQP60" s="1668"/>
      <c r="IQQ60" s="1668"/>
      <c r="IQR60" s="1668"/>
      <c r="IQS60" s="1668"/>
      <c r="IQT60" s="1668"/>
      <c r="IQU60" s="1668"/>
      <c r="IQV60" s="1668"/>
      <c r="IQW60" s="1668"/>
      <c r="IQX60" s="1668"/>
      <c r="IQY60" s="1668"/>
      <c r="IQZ60" s="1668"/>
      <c r="IRA60" s="1668"/>
      <c r="IRB60" s="1668"/>
      <c r="IRC60" s="1668"/>
      <c r="IRD60" s="1668"/>
      <c r="IRE60" s="1668"/>
      <c r="IRF60" s="1668"/>
      <c r="IRG60" s="1668"/>
      <c r="IRH60" s="1668"/>
      <c r="IRI60" s="1668"/>
      <c r="IRJ60" s="1668"/>
      <c r="IRK60" s="1668"/>
      <c r="IRL60" s="1668"/>
      <c r="IRM60" s="1668"/>
      <c r="IRN60" s="1668"/>
      <c r="IRO60" s="1668"/>
      <c r="IRP60" s="1668"/>
      <c r="IRQ60" s="1668"/>
      <c r="IRR60" s="1668"/>
      <c r="IRS60" s="1668"/>
      <c r="IRT60" s="1668"/>
      <c r="IRU60" s="1668"/>
      <c r="IRV60" s="1668"/>
      <c r="IRW60" s="1668"/>
      <c r="IRX60" s="1668"/>
      <c r="IRY60" s="1668"/>
      <c r="IRZ60" s="1668"/>
      <c r="ISA60" s="1668"/>
      <c r="ISB60" s="1668"/>
      <c r="ISC60" s="1668"/>
      <c r="ISD60" s="1668"/>
      <c r="ISE60" s="1668"/>
      <c r="ISF60" s="1668"/>
      <c r="ISG60" s="1668"/>
      <c r="ISH60" s="1668"/>
      <c r="ISI60" s="1668"/>
      <c r="ISJ60" s="1668"/>
      <c r="ISK60" s="1668"/>
      <c r="ISL60" s="1668"/>
      <c r="ISM60" s="1668"/>
      <c r="ISN60" s="1668"/>
      <c r="ISO60" s="1668"/>
      <c r="ISP60" s="1668"/>
      <c r="ISQ60" s="1668"/>
      <c r="ISR60" s="1668"/>
      <c r="ISS60" s="1668"/>
      <c r="IST60" s="1668"/>
      <c r="ISU60" s="1668"/>
      <c r="ISV60" s="1668"/>
      <c r="ISW60" s="1668"/>
      <c r="ISX60" s="1668"/>
      <c r="ISY60" s="1668"/>
      <c r="ISZ60" s="1668"/>
      <c r="ITA60" s="1668"/>
      <c r="ITB60" s="1668"/>
      <c r="ITC60" s="1668"/>
      <c r="ITD60" s="1668"/>
      <c r="ITE60" s="1668"/>
      <c r="ITF60" s="1668"/>
      <c r="ITG60" s="1668"/>
      <c r="ITH60" s="1668"/>
      <c r="ITI60" s="1668"/>
      <c r="ITJ60" s="1668"/>
      <c r="ITK60" s="1668"/>
      <c r="ITL60" s="1668"/>
      <c r="ITM60" s="1668"/>
      <c r="ITN60" s="1668"/>
      <c r="ITO60" s="1668"/>
      <c r="ITP60" s="1668"/>
      <c r="ITQ60" s="1668"/>
      <c r="ITR60" s="1668"/>
      <c r="ITS60" s="1668"/>
      <c r="ITT60" s="1668"/>
      <c r="ITU60" s="1668"/>
      <c r="ITV60" s="1668"/>
      <c r="ITW60" s="1668"/>
      <c r="ITX60" s="1668"/>
      <c r="ITY60" s="1668"/>
      <c r="ITZ60" s="1668"/>
      <c r="IUA60" s="1668"/>
      <c r="IUB60" s="1668"/>
      <c r="IUC60" s="1668"/>
      <c r="IUD60" s="1668"/>
      <c r="IUE60" s="1668"/>
      <c r="IUF60" s="1668"/>
      <c r="IUG60" s="1668"/>
      <c r="IUH60" s="1668"/>
      <c r="IUI60" s="1668"/>
      <c r="IUJ60" s="1668"/>
      <c r="IUK60" s="1668"/>
      <c r="IUL60" s="1668"/>
      <c r="IUM60" s="1668"/>
      <c r="IUN60" s="1668"/>
      <c r="IUO60" s="1668"/>
      <c r="IUP60" s="1668"/>
      <c r="IUQ60" s="1668"/>
      <c r="IUR60" s="1668"/>
      <c r="IUS60" s="1668"/>
      <c r="IUT60" s="1668"/>
      <c r="IUU60" s="1668"/>
      <c r="IUV60" s="1668"/>
      <c r="IUW60" s="1668"/>
      <c r="IUX60" s="1668"/>
      <c r="IUY60" s="1668"/>
      <c r="IUZ60" s="1668"/>
      <c r="IVA60" s="1668"/>
      <c r="IVB60" s="1668"/>
      <c r="IVC60" s="1668"/>
      <c r="IVD60" s="1668"/>
      <c r="IVE60" s="1668"/>
      <c r="IVF60" s="1668"/>
      <c r="IVG60" s="1668"/>
      <c r="IVH60" s="1668"/>
      <c r="IVI60" s="1668"/>
      <c r="IVJ60" s="1668"/>
      <c r="IVK60" s="1668"/>
      <c r="IVL60" s="1668"/>
      <c r="IVM60" s="1668"/>
      <c r="IVN60" s="1668"/>
      <c r="IVO60" s="1668"/>
      <c r="IVP60" s="1668"/>
      <c r="IVQ60" s="1668"/>
      <c r="IVR60" s="1668"/>
      <c r="IVS60" s="1668"/>
      <c r="IVT60" s="1668"/>
      <c r="IVU60" s="1668"/>
      <c r="IVV60" s="1668"/>
      <c r="IVW60" s="1668"/>
      <c r="IVX60" s="1668"/>
      <c r="IVY60" s="1668"/>
      <c r="IVZ60" s="1668"/>
      <c r="IWA60" s="1668"/>
      <c r="IWB60" s="1668"/>
      <c r="IWC60" s="1668"/>
      <c r="IWD60" s="1668"/>
      <c r="IWE60" s="1668"/>
      <c r="IWF60" s="1668"/>
      <c r="IWG60" s="1668"/>
      <c r="IWH60" s="1668"/>
      <c r="IWI60" s="1668"/>
      <c r="IWJ60" s="1668"/>
      <c r="IWK60" s="1668"/>
      <c r="IWL60" s="1668"/>
      <c r="IWM60" s="1668"/>
      <c r="IWN60" s="1668"/>
      <c r="IWO60" s="1668"/>
      <c r="IWP60" s="1668"/>
      <c r="IWQ60" s="1668"/>
      <c r="IWR60" s="1668"/>
      <c r="IWS60" s="1668"/>
      <c r="IWT60" s="1668"/>
      <c r="IWU60" s="1668"/>
      <c r="IWV60" s="1668"/>
      <c r="IWW60" s="1668"/>
      <c r="IWX60" s="1668"/>
      <c r="IWY60" s="1668"/>
      <c r="IWZ60" s="1668"/>
      <c r="IXA60" s="1668"/>
      <c r="IXB60" s="1668"/>
      <c r="IXC60" s="1668"/>
      <c r="IXD60" s="1668"/>
      <c r="IXE60" s="1668"/>
      <c r="IXF60" s="1668"/>
      <c r="IXG60" s="1668"/>
      <c r="IXH60" s="1668"/>
      <c r="IXI60" s="1668"/>
      <c r="IXJ60" s="1668"/>
      <c r="IXK60" s="1668"/>
      <c r="IXL60" s="1668"/>
      <c r="IXM60" s="1668"/>
      <c r="IXN60" s="1668"/>
      <c r="IXO60" s="1668"/>
      <c r="IXP60" s="1668"/>
      <c r="IXQ60" s="1668"/>
      <c r="IXR60" s="1668"/>
      <c r="IXS60" s="1668"/>
      <c r="IXT60" s="1668"/>
      <c r="IXU60" s="1668"/>
      <c r="IXV60" s="1668"/>
      <c r="IXW60" s="1668"/>
      <c r="IXX60" s="1668"/>
      <c r="IXY60" s="1668"/>
      <c r="IXZ60" s="1668"/>
      <c r="IYA60" s="1668"/>
      <c r="IYB60" s="1668"/>
      <c r="IYC60" s="1668"/>
      <c r="IYD60" s="1668"/>
      <c r="IYE60" s="1668"/>
      <c r="IYF60" s="1668"/>
      <c r="IYG60" s="1668"/>
      <c r="IYH60" s="1668"/>
      <c r="IYI60" s="1668"/>
      <c r="IYJ60" s="1668"/>
      <c r="IYK60" s="1668"/>
      <c r="IYL60" s="1668"/>
      <c r="IYM60" s="1668"/>
      <c r="IYN60" s="1668"/>
      <c r="IYO60" s="1668"/>
      <c r="IYP60" s="1668"/>
      <c r="IYQ60" s="1668"/>
      <c r="IYR60" s="1668"/>
      <c r="IYS60" s="1668"/>
      <c r="IYT60" s="1668"/>
      <c r="IYU60" s="1668"/>
      <c r="IYV60" s="1668"/>
      <c r="IYW60" s="1668"/>
      <c r="IYX60" s="1668"/>
      <c r="IYY60" s="1668"/>
      <c r="IYZ60" s="1668"/>
      <c r="IZA60" s="1668"/>
      <c r="IZB60" s="1668"/>
      <c r="IZC60" s="1668"/>
      <c r="IZD60" s="1668"/>
      <c r="IZE60" s="1668"/>
      <c r="IZF60" s="1668"/>
      <c r="IZG60" s="1668"/>
      <c r="IZH60" s="1668"/>
      <c r="IZI60" s="1668"/>
      <c r="IZJ60" s="1668"/>
      <c r="IZK60" s="1668"/>
      <c r="IZL60" s="1668"/>
      <c r="IZM60" s="1668"/>
      <c r="IZN60" s="1668"/>
      <c r="IZO60" s="1668"/>
      <c r="IZP60" s="1668"/>
      <c r="IZQ60" s="1668"/>
      <c r="IZR60" s="1668"/>
      <c r="IZS60" s="1668"/>
      <c r="IZT60" s="1668"/>
      <c r="IZU60" s="1668"/>
      <c r="IZV60" s="1668"/>
      <c r="IZW60" s="1668"/>
      <c r="IZX60" s="1668"/>
      <c r="IZY60" s="1668"/>
      <c r="IZZ60" s="1668"/>
      <c r="JAA60" s="1668"/>
      <c r="JAB60" s="1668"/>
      <c r="JAC60" s="1668"/>
      <c r="JAD60" s="1668"/>
      <c r="JAE60" s="1668"/>
      <c r="JAF60" s="1668"/>
      <c r="JAG60" s="1668"/>
      <c r="JAH60" s="1668"/>
      <c r="JAI60" s="1668"/>
      <c r="JAJ60" s="1668"/>
      <c r="JAK60" s="1668"/>
      <c r="JAL60" s="1668"/>
      <c r="JAM60" s="1668"/>
      <c r="JAN60" s="1668"/>
      <c r="JAO60" s="1668"/>
      <c r="JAP60" s="1668"/>
      <c r="JAQ60" s="1668"/>
      <c r="JAR60" s="1668"/>
      <c r="JAS60" s="1668"/>
      <c r="JAT60" s="1668"/>
      <c r="JAU60" s="1668"/>
      <c r="JAV60" s="1668"/>
      <c r="JAW60" s="1668"/>
      <c r="JAX60" s="1668"/>
      <c r="JAY60" s="1668"/>
      <c r="JAZ60" s="1668"/>
      <c r="JBA60" s="1668"/>
      <c r="JBB60" s="1668"/>
      <c r="JBC60" s="1668"/>
      <c r="JBD60" s="1668"/>
      <c r="JBE60" s="1668"/>
      <c r="JBF60" s="1668"/>
      <c r="JBG60" s="1668"/>
      <c r="JBH60" s="1668"/>
      <c r="JBI60" s="1668"/>
      <c r="JBJ60" s="1668"/>
      <c r="JBK60" s="1668"/>
      <c r="JBL60" s="1668"/>
      <c r="JBM60" s="1668"/>
      <c r="JBN60" s="1668"/>
      <c r="JBO60" s="1668"/>
      <c r="JBP60" s="1668"/>
      <c r="JBQ60" s="1668"/>
      <c r="JBR60" s="1668"/>
      <c r="JBS60" s="1668"/>
      <c r="JBT60" s="1668"/>
      <c r="JBU60" s="1668"/>
      <c r="JBV60" s="1668"/>
      <c r="JBW60" s="1668"/>
      <c r="JBX60" s="1668"/>
      <c r="JBY60" s="1668"/>
      <c r="JBZ60" s="1668"/>
      <c r="JCA60" s="1668"/>
      <c r="JCB60" s="1668"/>
      <c r="JCC60" s="1668"/>
      <c r="JCD60" s="1668"/>
      <c r="JCE60" s="1668"/>
      <c r="JCF60" s="1668"/>
      <c r="JCG60" s="1668"/>
      <c r="JCH60" s="1668"/>
      <c r="JCI60" s="1668"/>
      <c r="JCJ60" s="1668"/>
      <c r="JCK60" s="1668"/>
      <c r="JCL60" s="1668"/>
      <c r="JCM60" s="1668"/>
      <c r="JCN60" s="1668"/>
      <c r="JCO60" s="1668"/>
      <c r="JCP60" s="1668"/>
      <c r="JCQ60" s="1668"/>
      <c r="JCR60" s="1668"/>
      <c r="JCS60" s="1668"/>
      <c r="JCT60" s="1668"/>
      <c r="JCU60" s="1668"/>
      <c r="JCV60" s="1668"/>
      <c r="JCW60" s="1668"/>
      <c r="JCX60" s="1668"/>
      <c r="JCY60" s="1668"/>
      <c r="JCZ60" s="1668"/>
      <c r="JDA60" s="1668"/>
      <c r="JDB60" s="1668"/>
      <c r="JDC60" s="1668"/>
      <c r="JDD60" s="1668"/>
      <c r="JDE60" s="1668"/>
      <c r="JDF60" s="1668"/>
      <c r="JDG60" s="1668"/>
      <c r="JDH60" s="1668"/>
      <c r="JDI60" s="1668"/>
      <c r="JDJ60" s="1668"/>
      <c r="JDK60" s="1668"/>
      <c r="JDL60" s="1668"/>
      <c r="JDM60" s="1668"/>
      <c r="JDN60" s="1668"/>
      <c r="JDO60" s="1668"/>
      <c r="JDP60" s="1668"/>
      <c r="JDQ60" s="1668"/>
      <c r="JDR60" s="1668"/>
      <c r="JDS60" s="1668"/>
      <c r="JDT60" s="1668"/>
      <c r="JDU60" s="1668"/>
      <c r="JDV60" s="1668"/>
      <c r="JDW60" s="1668"/>
      <c r="JDX60" s="1668"/>
      <c r="JDY60" s="1668"/>
      <c r="JDZ60" s="1668"/>
      <c r="JEA60" s="1668"/>
      <c r="JEB60" s="1668"/>
      <c r="JEC60" s="1668"/>
      <c r="JED60" s="1668"/>
      <c r="JEE60" s="1668"/>
      <c r="JEF60" s="1668"/>
      <c r="JEG60" s="1668"/>
      <c r="JEH60" s="1668"/>
      <c r="JEI60" s="1668"/>
      <c r="JEJ60" s="1668"/>
      <c r="JEK60" s="1668"/>
      <c r="JEL60" s="1668"/>
      <c r="JEM60" s="1668"/>
      <c r="JEN60" s="1668"/>
      <c r="JEO60" s="1668"/>
      <c r="JEP60" s="1668"/>
      <c r="JEQ60" s="1668"/>
      <c r="JER60" s="1668"/>
      <c r="JES60" s="1668"/>
      <c r="JET60" s="1668"/>
      <c r="JEU60" s="1668"/>
      <c r="JEV60" s="1668"/>
      <c r="JEW60" s="1668"/>
      <c r="JEX60" s="1668"/>
      <c r="JEY60" s="1668"/>
      <c r="JEZ60" s="1668"/>
      <c r="JFA60" s="1668"/>
      <c r="JFB60" s="1668"/>
      <c r="JFC60" s="1668"/>
      <c r="JFD60" s="1668"/>
      <c r="JFE60" s="1668"/>
      <c r="JFF60" s="1668"/>
      <c r="JFG60" s="1668"/>
      <c r="JFH60" s="1668"/>
      <c r="JFI60" s="1668"/>
      <c r="JFJ60" s="1668"/>
      <c r="JFK60" s="1668"/>
      <c r="JFL60" s="1668"/>
      <c r="JFM60" s="1668"/>
      <c r="JFN60" s="1668"/>
      <c r="JFO60" s="1668"/>
      <c r="JFP60" s="1668"/>
      <c r="JFQ60" s="1668"/>
      <c r="JFR60" s="1668"/>
      <c r="JFS60" s="1668"/>
      <c r="JFT60" s="1668"/>
      <c r="JFU60" s="1668"/>
      <c r="JFV60" s="1668"/>
      <c r="JFW60" s="1668"/>
      <c r="JFX60" s="1668"/>
      <c r="JFY60" s="1668"/>
      <c r="JFZ60" s="1668"/>
      <c r="JGA60" s="1668"/>
      <c r="JGB60" s="1668"/>
      <c r="JGC60" s="1668"/>
      <c r="JGD60" s="1668"/>
      <c r="JGE60" s="1668"/>
      <c r="JGF60" s="1668"/>
      <c r="JGG60" s="1668"/>
      <c r="JGH60" s="1668"/>
      <c r="JGI60" s="1668"/>
      <c r="JGJ60" s="1668"/>
      <c r="JGK60" s="1668"/>
      <c r="JGL60" s="1668"/>
      <c r="JGM60" s="1668"/>
      <c r="JGN60" s="1668"/>
      <c r="JGO60" s="1668"/>
      <c r="JGP60" s="1668"/>
      <c r="JGQ60" s="1668"/>
      <c r="JGR60" s="1668"/>
      <c r="JGS60" s="1668"/>
      <c r="JGT60" s="1668"/>
      <c r="JGU60" s="1668"/>
      <c r="JGV60" s="1668"/>
      <c r="JGW60" s="1668"/>
      <c r="JGX60" s="1668"/>
      <c r="JGY60" s="1668"/>
      <c r="JGZ60" s="1668"/>
      <c r="JHA60" s="1668"/>
      <c r="JHB60" s="1668"/>
      <c r="JHC60" s="1668"/>
      <c r="JHD60" s="1668"/>
      <c r="JHE60" s="1668"/>
      <c r="JHF60" s="1668"/>
      <c r="JHG60" s="1668"/>
      <c r="JHH60" s="1668"/>
      <c r="JHI60" s="1668"/>
      <c r="JHJ60" s="1668"/>
      <c r="JHK60" s="1668"/>
      <c r="JHL60" s="1668"/>
      <c r="JHM60" s="1668"/>
      <c r="JHN60" s="1668"/>
      <c r="JHO60" s="1668"/>
      <c r="JHP60" s="1668"/>
      <c r="JHQ60" s="1668"/>
      <c r="JHR60" s="1668"/>
      <c r="JHS60" s="1668"/>
      <c r="JHT60" s="1668"/>
      <c r="JHU60" s="1668"/>
      <c r="JHV60" s="1668"/>
      <c r="JHW60" s="1668"/>
      <c r="JHX60" s="1668"/>
      <c r="JHY60" s="1668"/>
      <c r="JHZ60" s="1668"/>
      <c r="JIA60" s="1668"/>
      <c r="JIB60" s="1668"/>
      <c r="JIC60" s="1668"/>
      <c r="JID60" s="1668"/>
      <c r="JIE60" s="1668"/>
      <c r="JIF60" s="1668"/>
      <c r="JIG60" s="1668"/>
      <c r="JIH60" s="1668"/>
      <c r="JII60" s="1668"/>
      <c r="JIJ60" s="1668"/>
      <c r="JIK60" s="1668"/>
      <c r="JIL60" s="1668"/>
      <c r="JIM60" s="1668"/>
      <c r="JIN60" s="1668"/>
      <c r="JIO60" s="1668"/>
      <c r="JIP60" s="1668"/>
      <c r="JIQ60" s="1668"/>
      <c r="JIR60" s="1668"/>
      <c r="JIS60" s="1668"/>
      <c r="JIT60" s="1668"/>
      <c r="JIU60" s="1668"/>
      <c r="JIV60" s="1668"/>
      <c r="JIW60" s="1668"/>
      <c r="JIX60" s="1668"/>
      <c r="JIY60" s="1668"/>
      <c r="JIZ60" s="1668"/>
      <c r="JJA60" s="1668"/>
      <c r="JJB60" s="1668"/>
      <c r="JJC60" s="1668"/>
      <c r="JJD60" s="1668"/>
      <c r="JJE60" s="1668"/>
      <c r="JJF60" s="1668"/>
      <c r="JJG60" s="1668"/>
      <c r="JJH60" s="1668"/>
      <c r="JJI60" s="1668"/>
      <c r="JJJ60" s="1668"/>
      <c r="JJK60" s="1668"/>
      <c r="JJL60" s="1668"/>
      <c r="JJM60" s="1668"/>
      <c r="JJN60" s="1668"/>
      <c r="JJO60" s="1668"/>
      <c r="JJP60" s="1668"/>
      <c r="JJQ60" s="1668"/>
      <c r="JJR60" s="1668"/>
      <c r="JJS60" s="1668"/>
      <c r="JJT60" s="1668"/>
      <c r="JJU60" s="1668"/>
      <c r="JJV60" s="1668"/>
      <c r="JJW60" s="1668"/>
      <c r="JJX60" s="1668"/>
      <c r="JJY60" s="1668"/>
      <c r="JJZ60" s="1668"/>
      <c r="JKA60" s="1668"/>
      <c r="JKB60" s="1668"/>
      <c r="JKC60" s="1668"/>
      <c r="JKD60" s="1668"/>
      <c r="JKE60" s="1668"/>
      <c r="JKF60" s="1668"/>
      <c r="JKG60" s="1668"/>
      <c r="JKH60" s="1668"/>
      <c r="JKI60" s="1668"/>
      <c r="JKJ60" s="1668"/>
      <c r="JKK60" s="1668"/>
      <c r="JKL60" s="1668"/>
      <c r="JKM60" s="1668"/>
      <c r="JKN60" s="1668"/>
      <c r="JKO60" s="1668"/>
      <c r="JKP60" s="1668"/>
      <c r="JKQ60" s="1668"/>
      <c r="JKR60" s="1668"/>
      <c r="JKS60" s="1668"/>
      <c r="JKT60" s="1668"/>
      <c r="JKU60" s="1668"/>
      <c r="JKV60" s="1668"/>
      <c r="JKW60" s="1668"/>
      <c r="JKX60" s="1668"/>
      <c r="JKY60" s="1668"/>
      <c r="JKZ60" s="1668"/>
      <c r="JLA60" s="1668"/>
      <c r="JLB60" s="1668"/>
      <c r="JLC60" s="1668"/>
      <c r="JLD60" s="1668"/>
      <c r="JLE60" s="1668"/>
      <c r="JLF60" s="1668"/>
      <c r="JLG60" s="1668"/>
      <c r="JLH60" s="1668"/>
      <c r="JLI60" s="1668"/>
      <c r="JLJ60" s="1668"/>
      <c r="JLK60" s="1668"/>
      <c r="JLL60" s="1668"/>
      <c r="JLM60" s="1668"/>
      <c r="JLN60" s="1668"/>
      <c r="JLO60" s="1668"/>
      <c r="JLP60" s="1668"/>
      <c r="JLQ60" s="1668"/>
      <c r="JLR60" s="1668"/>
      <c r="JLS60" s="1668"/>
      <c r="JLT60" s="1668"/>
      <c r="JLU60" s="1668"/>
      <c r="JLV60" s="1668"/>
      <c r="JLW60" s="1668"/>
      <c r="JLX60" s="1668"/>
      <c r="JLY60" s="1668"/>
      <c r="JLZ60" s="1668"/>
      <c r="JMA60" s="1668"/>
      <c r="JMB60" s="1668"/>
      <c r="JMC60" s="1668"/>
      <c r="JMD60" s="1668"/>
      <c r="JME60" s="1668"/>
      <c r="JMF60" s="1668"/>
      <c r="JMG60" s="1668"/>
      <c r="JMH60" s="1668"/>
      <c r="JMI60" s="1668"/>
      <c r="JMJ60" s="1668"/>
      <c r="JMK60" s="1668"/>
      <c r="JML60" s="1668"/>
      <c r="JMM60" s="1668"/>
      <c r="JMN60" s="1668"/>
      <c r="JMO60" s="1668"/>
      <c r="JMP60" s="1668"/>
      <c r="JMQ60" s="1668"/>
      <c r="JMR60" s="1668"/>
      <c r="JMS60" s="1668"/>
      <c r="JMT60" s="1668"/>
      <c r="JMU60" s="1668"/>
      <c r="JMV60" s="1668"/>
      <c r="JMW60" s="1668"/>
      <c r="JMX60" s="1668"/>
      <c r="JMY60" s="1668"/>
      <c r="JMZ60" s="1668"/>
      <c r="JNA60" s="1668"/>
      <c r="JNB60" s="1668"/>
      <c r="JNC60" s="1668"/>
      <c r="JND60" s="1668"/>
      <c r="JNE60" s="1668"/>
      <c r="JNF60" s="1668"/>
      <c r="JNG60" s="1668"/>
      <c r="JNH60" s="1668"/>
      <c r="JNI60" s="1668"/>
      <c r="JNJ60" s="1668"/>
      <c r="JNK60" s="1668"/>
      <c r="JNL60" s="1668"/>
      <c r="JNM60" s="1668"/>
      <c r="JNN60" s="1668"/>
      <c r="JNO60" s="1668"/>
      <c r="JNP60" s="1668"/>
      <c r="JNQ60" s="1668"/>
      <c r="JNR60" s="1668"/>
      <c r="JNS60" s="1668"/>
      <c r="JNT60" s="1668"/>
      <c r="JNU60" s="1668"/>
      <c r="JNV60" s="1668"/>
      <c r="JNW60" s="1668"/>
      <c r="JNX60" s="1668"/>
      <c r="JNY60" s="1668"/>
      <c r="JNZ60" s="1668"/>
      <c r="JOA60" s="1668"/>
      <c r="JOB60" s="1668"/>
      <c r="JOC60" s="1668"/>
      <c r="JOD60" s="1668"/>
      <c r="JOE60" s="1668"/>
      <c r="JOF60" s="1668"/>
      <c r="JOG60" s="1668"/>
      <c r="JOH60" s="1668"/>
      <c r="JOI60" s="1668"/>
      <c r="JOJ60" s="1668"/>
      <c r="JOK60" s="1668"/>
      <c r="JOL60" s="1668"/>
      <c r="JOM60" s="1668"/>
      <c r="JON60" s="1668"/>
      <c r="JOO60" s="1668"/>
      <c r="JOP60" s="1668"/>
      <c r="JOQ60" s="1668"/>
      <c r="JOR60" s="1668"/>
      <c r="JOS60" s="1668"/>
      <c r="JOT60" s="1668"/>
      <c r="JOU60" s="1668"/>
      <c r="JOV60" s="1668"/>
      <c r="JOW60" s="1668"/>
      <c r="JOX60" s="1668"/>
      <c r="JOY60" s="1668"/>
      <c r="JOZ60" s="1668"/>
      <c r="JPA60" s="1668"/>
      <c r="JPB60" s="1668"/>
      <c r="JPC60" s="1668"/>
      <c r="JPD60" s="1668"/>
      <c r="JPE60" s="1668"/>
      <c r="JPF60" s="1668"/>
      <c r="JPG60" s="1668"/>
      <c r="JPH60" s="1668"/>
      <c r="JPI60" s="1668"/>
      <c r="JPJ60" s="1668"/>
      <c r="JPK60" s="1668"/>
      <c r="JPL60" s="1668"/>
      <c r="JPM60" s="1668"/>
      <c r="JPN60" s="1668"/>
      <c r="JPO60" s="1668"/>
      <c r="JPP60" s="1668"/>
      <c r="JPQ60" s="1668"/>
      <c r="JPR60" s="1668"/>
      <c r="JPS60" s="1668"/>
      <c r="JPT60" s="1668"/>
      <c r="JPU60" s="1668"/>
      <c r="JPV60" s="1668"/>
      <c r="JPW60" s="1668"/>
      <c r="JPX60" s="1668"/>
      <c r="JPY60" s="1668"/>
      <c r="JPZ60" s="1668"/>
      <c r="JQA60" s="1668"/>
      <c r="JQB60" s="1668"/>
      <c r="JQC60" s="1668"/>
      <c r="JQD60" s="1668"/>
      <c r="JQE60" s="1668"/>
      <c r="JQF60" s="1668"/>
      <c r="JQG60" s="1668"/>
      <c r="JQH60" s="1668"/>
      <c r="JQI60" s="1668"/>
      <c r="JQJ60" s="1668"/>
      <c r="JQK60" s="1668"/>
      <c r="JQL60" s="1668"/>
      <c r="JQM60" s="1668"/>
      <c r="JQN60" s="1668"/>
      <c r="JQO60" s="1668"/>
      <c r="JQP60" s="1668"/>
      <c r="JQQ60" s="1668"/>
      <c r="JQR60" s="1668"/>
      <c r="JQS60" s="1668"/>
      <c r="JQT60" s="1668"/>
      <c r="JQU60" s="1668"/>
      <c r="JQV60" s="1668"/>
      <c r="JQW60" s="1668"/>
      <c r="JQX60" s="1668"/>
      <c r="JQY60" s="1668"/>
      <c r="JQZ60" s="1668"/>
      <c r="JRA60" s="1668"/>
      <c r="JRB60" s="1668"/>
      <c r="JRC60" s="1668"/>
      <c r="JRD60" s="1668"/>
      <c r="JRE60" s="1668"/>
      <c r="JRF60" s="1668"/>
      <c r="JRG60" s="1668"/>
      <c r="JRH60" s="1668"/>
      <c r="JRI60" s="1668"/>
      <c r="JRJ60" s="1668"/>
      <c r="JRK60" s="1668"/>
      <c r="JRL60" s="1668"/>
      <c r="JRM60" s="1668"/>
      <c r="JRN60" s="1668"/>
      <c r="JRO60" s="1668"/>
      <c r="JRP60" s="1668"/>
      <c r="JRQ60" s="1668"/>
      <c r="JRR60" s="1668"/>
      <c r="JRS60" s="1668"/>
      <c r="JRT60" s="1668"/>
      <c r="JRU60" s="1668"/>
      <c r="JRV60" s="1668"/>
      <c r="JRW60" s="1668"/>
      <c r="JRX60" s="1668"/>
      <c r="JRY60" s="1668"/>
      <c r="JRZ60" s="1668"/>
      <c r="JSA60" s="1668"/>
      <c r="JSB60" s="1668"/>
      <c r="JSC60" s="1668"/>
      <c r="JSD60" s="1668"/>
      <c r="JSE60" s="1668"/>
      <c r="JSF60" s="1668"/>
      <c r="JSG60" s="1668"/>
      <c r="JSH60" s="1668"/>
      <c r="JSI60" s="1668"/>
      <c r="JSJ60" s="1668"/>
      <c r="JSK60" s="1668"/>
      <c r="JSL60" s="1668"/>
      <c r="JSM60" s="1668"/>
      <c r="JSN60" s="1668"/>
      <c r="JSO60" s="1668"/>
      <c r="JSP60" s="1668"/>
      <c r="JSQ60" s="1668"/>
      <c r="JSR60" s="1668"/>
      <c r="JSS60" s="1668"/>
      <c r="JST60" s="1668"/>
      <c r="JSU60" s="1668"/>
      <c r="JSV60" s="1668"/>
      <c r="JSW60" s="1668"/>
      <c r="JSX60" s="1668"/>
      <c r="JSY60" s="1668"/>
      <c r="JSZ60" s="1668"/>
      <c r="JTA60" s="1668"/>
      <c r="JTB60" s="1668"/>
      <c r="JTC60" s="1668"/>
      <c r="JTD60" s="1668"/>
      <c r="JTE60" s="1668"/>
      <c r="JTF60" s="1668"/>
      <c r="JTG60" s="1668"/>
      <c r="JTH60" s="1668"/>
      <c r="JTI60" s="1668"/>
      <c r="JTJ60" s="1668"/>
      <c r="JTK60" s="1668"/>
      <c r="JTL60" s="1668"/>
      <c r="JTM60" s="1668"/>
      <c r="JTN60" s="1668"/>
      <c r="JTO60" s="1668"/>
      <c r="JTP60" s="1668"/>
      <c r="JTQ60" s="1668"/>
      <c r="JTR60" s="1668"/>
      <c r="JTS60" s="1668"/>
      <c r="JTT60" s="1668"/>
      <c r="JTU60" s="1668"/>
      <c r="JTV60" s="1668"/>
      <c r="JTW60" s="1668"/>
      <c r="JTX60" s="1668"/>
      <c r="JTY60" s="1668"/>
      <c r="JTZ60" s="1668"/>
      <c r="JUA60" s="1668"/>
      <c r="JUB60" s="1668"/>
      <c r="JUC60" s="1668"/>
      <c r="JUD60" s="1668"/>
      <c r="JUE60" s="1668"/>
      <c r="JUF60" s="1668"/>
      <c r="JUG60" s="1668"/>
      <c r="JUH60" s="1668"/>
      <c r="JUI60" s="1668"/>
      <c r="JUJ60" s="1668"/>
      <c r="JUK60" s="1668"/>
      <c r="JUL60" s="1668"/>
      <c r="JUM60" s="1668"/>
      <c r="JUN60" s="1668"/>
      <c r="JUO60" s="1668"/>
      <c r="JUP60" s="1668"/>
      <c r="JUQ60" s="1668"/>
      <c r="JUR60" s="1668"/>
      <c r="JUS60" s="1668"/>
      <c r="JUT60" s="1668"/>
      <c r="JUU60" s="1668"/>
      <c r="JUV60" s="1668"/>
      <c r="JUW60" s="1668"/>
      <c r="JUX60" s="1668"/>
      <c r="JUY60" s="1668"/>
      <c r="JUZ60" s="1668"/>
      <c r="JVA60" s="1668"/>
      <c r="JVB60" s="1668"/>
      <c r="JVC60" s="1668"/>
      <c r="JVD60" s="1668"/>
      <c r="JVE60" s="1668"/>
      <c r="JVF60" s="1668"/>
      <c r="JVG60" s="1668"/>
      <c r="JVH60" s="1668"/>
      <c r="JVI60" s="1668"/>
      <c r="JVJ60" s="1668"/>
      <c r="JVK60" s="1668"/>
      <c r="JVL60" s="1668"/>
      <c r="JVM60" s="1668"/>
      <c r="JVN60" s="1668"/>
      <c r="JVO60" s="1668"/>
      <c r="JVP60" s="1668"/>
      <c r="JVQ60" s="1668"/>
      <c r="JVR60" s="1668"/>
      <c r="JVS60" s="1668"/>
      <c r="JVT60" s="1668"/>
      <c r="JVU60" s="1668"/>
      <c r="JVV60" s="1668"/>
      <c r="JVW60" s="1668"/>
      <c r="JVX60" s="1668"/>
      <c r="JVY60" s="1668"/>
      <c r="JVZ60" s="1668"/>
      <c r="JWA60" s="1668"/>
      <c r="JWB60" s="1668"/>
      <c r="JWC60" s="1668"/>
      <c r="JWD60" s="1668"/>
      <c r="JWE60" s="1668"/>
      <c r="JWF60" s="1668"/>
      <c r="JWG60" s="1668"/>
      <c r="JWH60" s="1668"/>
      <c r="JWI60" s="1668"/>
      <c r="JWJ60" s="1668"/>
      <c r="JWK60" s="1668"/>
      <c r="JWL60" s="1668"/>
      <c r="JWM60" s="1668"/>
      <c r="JWN60" s="1668"/>
      <c r="JWO60" s="1668"/>
      <c r="JWP60" s="1668"/>
      <c r="JWQ60" s="1668"/>
      <c r="JWR60" s="1668"/>
      <c r="JWS60" s="1668"/>
      <c r="JWT60" s="1668"/>
      <c r="JWU60" s="1668"/>
      <c r="JWV60" s="1668"/>
      <c r="JWW60" s="1668"/>
      <c r="JWX60" s="1668"/>
      <c r="JWY60" s="1668"/>
      <c r="JWZ60" s="1668"/>
      <c r="JXA60" s="1668"/>
      <c r="JXB60" s="1668"/>
      <c r="JXC60" s="1668"/>
      <c r="JXD60" s="1668"/>
      <c r="JXE60" s="1668"/>
      <c r="JXF60" s="1668"/>
      <c r="JXG60" s="1668"/>
      <c r="JXH60" s="1668"/>
      <c r="JXI60" s="1668"/>
      <c r="JXJ60" s="1668"/>
      <c r="JXK60" s="1668"/>
      <c r="JXL60" s="1668"/>
      <c r="JXM60" s="1668"/>
      <c r="JXN60" s="1668"/>
      <c r="JXO60" s="1668"/>
      <c r="JXP60" s="1668"/>
      <c r="JXQ60" s="1668"/>
      <c r="JXR60" s="1668"/>
      <c r="JXS60" s="1668"/>
      <c r="JXT60" s="1668"/>
      <c r="JXU60" s="1668"/>
      <c r="JXV60" s="1668"/>
      <c r="JXW60" s="1668"/>
      <c r="JXX60" s="1668"/>
      <c r="JXY60" s="1668"/>
      <c r="JXZ60" s="1668"/>
      <c r="JYA60" s="1668"/>
      <c r="JYB60" s="1668"/>
      <c r="JYC60" s="1668"/>
      <c r="JYD60" s="1668"/>
      <c r="JYE60" s="1668"/>
      <c r="JYF60" s="1668"/>
      <c r="JYG60" s="1668"/>
      <c r="JYH60" s="1668"/>
      <c r="JYI60" s="1668"/>
      <c r="JYJ60" s="1668"/>
      <c r="JYK60" s="1668"/>
      <c r="JYL60" s="1668"/>
      <c r="JYM60" s="1668"/>
      <c r="JYN60" s="1668"/>
      <c r="JYO60" s="1668"/>
      <c r="JYP60" s="1668"/>
      <c r="JYQ60" s="1668"/>
      <c r="JYR60" s="1668"/>
      <c r="JYS60" s="1668"/>
      <c r="JYT60" s="1668"/>
      <c r="JYU60" s="1668"/>
      <c r="JYV60" s="1668"/>
      <c r="JYW60" s="1668"/>
      <c r="JYX60" s="1668"/>
      <c r="JYY60" s="1668"/>
      <c r="JYZ60" s="1668"/>
      <c r="JZA60" s="1668"/>
      <c r="JZB60" s="1668"/>
      <c r="JZC60" s="1668"/>
      <c r="JZD60" s="1668"/>
      <c r="JZE60" s="1668"/>
      <c r="JZF60" s="1668"/>
      <c r="JZG60" s="1668"/>
      <c r="JZH60" s="1668"/>
      <c r="JZI60" s="1668"/>
      <c r="JZJ60" s="1668"/>
      <c r="JZK60" s="1668"/>
      <c r="JZL60" s="1668"/>
      <c r="JZM60" s="1668"/>
      <c r="JZN60" s="1668"/>
      <c r="JZO60" s="1668"/>
      <c r="JZP60" s="1668"/>
      <c r="JZQ60" s="1668"/>
      <c r="JZR60" s="1668"/>
      <c r="JZS60" s="1668"/>
      <c r="JZT60" s="1668"/>
      <c r="JZU60" s="1668"/>
      <c r="JZV60" s="1668"/>
      <c r="JZW60" s="1668"/>
      <c r="JZX60" s="1668"/>
      <c r="JZY60" s="1668"/>
      <c r="JZZ60" s="1668"/>
      <c r="KAA60" s="1668"/>
      <c r="KAB60" s="1668"/>
      <c r="KAC60" s="1668"/>
      <c r="KAD60" s="1668"/>
      <c r="KAE60" s="1668"/>
      <c r="KAF60" s="1668"/>
      <c r="KAG60" s="1668"/>
      <c r="KAH60" s="1668"/>
      <c r="KAI60" s="1668"/>
      <c r="KAJ60" s="1668"/>
      <c r="KAK60" s="1668"/>
      <c r="KAL60" s="1668"/>
      <c r="KAM60" s="1668"/>
      <c r="KAN60" s="1668"/>
      <c r="KAO60" s="1668"/>
      <c r="KAP60" s="1668"/>
      <c r="KAQ60" s="1668"/>
      <c r="KAR60" s="1668"/>
      <c r="KAS60" s="1668"/>
      <c r="KAT60" s="1668"/>
      <c r="KAU60" s="1668"/>
      <c r="KAV60" s="1668"/>
      <c r="KAW60" s="1668"/>
      <c r="KAX60" s="1668"/>
      <c r="KAY60" s="1668"/>
      <c r="KAZ60" s="1668"/>
      <c r="KBA60" s="1668"/>
      <c r="KBB60" s="1668"/>
      <c r="KBC60" s="1668"/>
      <c r="KBD60" s="1668"/>
      <c r="KBE60" s="1668"/>
      <c r="KBF60" s="1668"/>
      <c r="KBG60" s="1668"/>
      <c r="KBH60" s="1668"/>
      <c r="KBI60" s="1668"/>
      <c r="KBJ60" s="1668"/>
      <c r="KBK60" s="1668"/>
      <c r="KBL60" s="1668"/>
      <c r="KBM60" s="1668"/>
      <c r="KBN60" s="1668"/>
      <c r="KBO60" s="1668"/>
      <c r="KBP60" s="1668"/>
      <c r="KBQ60" s="1668"/>
      <c r="KBR60" s="1668"/>
      <c r="KBS60" s="1668"/>
      <c r="KBT60" s="1668"/>
      <c r="KBU60" s="1668"/>
      <c r="KBV60" s="1668"/>
      <c r="KBW60" s="1668"/>
      <c r="KBX60" s="1668"/>
      <c r="KBY60" s="1668"/>
      <c r="KBZ60" s="1668"/>
      <c r="KCA60" s="1668"/>
      <c r="KCB60" s="1668"/>
      <c r="KCC60" s="1668"/>
      <c r="KCD60" s="1668"/>
      <c r="KCE60" s="1668"/>
      <c r="KCF60" s="1668"/>
      <c r="KCG60" s="1668"/>
      <c r="KCH60" s="1668"/>
      <c r="KCI60" s="1668"/>
      <c r="KCJ60" s="1668"/>
      <c r="KCK60" s="1668"/>
      <c r="KCL60" s="1668"/>
      <c r="KCM60" s="1668"/>
      <c r="KCN60" s="1668"/>
      <c r="KCO60" s="1668"/>
      <c r="KCP60" s="1668"/>
      <c r="KCQ60" s="1668"/>
      <c r="KCR60" s="1668"/>
      <c r="KCS60" s="1668"/>
      <c r="KCT60" s="1668"/>
      <c r="KCU60" s="1668"/>
      <c r="KCV60" s="1668"/>
      <c r="KCW60" s="1668"/>
      <c r="KCX60" s="1668"/>
      <c r="KCY60" s="1668"/>
      <c r="KCZ60" s="1668"/>
      <c r="KDA60" s="1668"/>
      <c r="KDB60" s="1668"/>
      <c r="KDC60" s="1668"/>
      <c r="KDD60" s="1668"/>
      <c r="KDE60" s="1668"/>
      <c r="KDF60" s="1668"/>
      <c r="KDG60" s="1668"/>
      <c r="KDH60" s="1668"/>
      <c r="KDI60" s="1668"/>
      <c r="KDJ60" s="1668"/>
      <c r="KDK60" s="1668"/>
      <c r="KDL60" s="1668"/>
      <c r="KDM60" s="1668"/>
      <c r="KDN60" s="1668"/>
      <c r="KDO60" s="1668"/>
      <c r="KDP60" s="1668"/>
      <c r="KDQ60" s="1668"/>
      <c r="KDR60" s="1668"/>
      <c r="KDS60" s="1668"/>
      <c r="KDT60" s="1668"/>
      <c r="KDU60" s="1668"/>
      <c r="KDV60" s="1668"/>
      <c r="KDW60" s="1668"/>
      <c r="KDX60" s="1668"/>
      <c r="KDY60" s="1668"/>
      <c r="KDZ60" s="1668"/>
      <c r="KEA60" s="1668"/>
      <c r="KEB60" s="1668"/>
      <c r="KEC60" s="1668"/>
      <c r="KED60" s="1668"/>
      <c r="KEE60" s="1668"/>
      <c r="KEF60" s="1668"/>
      <c r="KEG60" s="1668"/>
      <c r="KEH60" s="1668"/>
      <c r="KEI60" s="1668"/>
      <c r="KEJ60" s="1668"/>
      <c r="KEK60" s="1668"/>
      <c r="KEL60" s="1668"/>
      <c r="KEM60" s="1668"/>
      <c r="KEN60" s="1668"/>
      <c r="KEO60" s="1668"/>
      <c r="KEP60" s="1668"/>
      <c r="KEQ60" s="1668"/>
      <c r="KER60" s="1668"/>
      <c r="KES60" s="1668"/>
      <c r="KET60" s="1668"/>
      <c r="KEU60" s="1668"/>
      <c r="KEV60" s="1668"/>
      <c r="KEW60" s="1668"/>
      <c r="KEX60" s="1668"/>
      <c r="KEY60" s="1668"/>
      <c r="KEZ60" s="1668"/>
      <c r="KFA60" s="1668"/>
      <c r="KFB60" s="1668"/>
      <c r="KFC60" s="1668"/>
      <c r="KFD60" s="1668"/>
      <c r="KFE60" s="1668"/>
      <c r="KFF60" s="1668"/>
      <c r="KFG60" s="1668"/>
      <c r="KFH60" s="1668"/>
      <c r="KFI60" s="1668"/>
      <c r="KFJ60" s="1668"/>
      <c r="KFK60" s="1668"/>
      <c r="KFL60" s="1668"/>
      <c r="KFM60" s="1668"/>
      <c r="KFN60" s="1668"/>
      <c r="KFO60" s="1668"/>
      <c r="KFP60" s="1668"/>
      <c r="KFQ60" s="1668"/>
      <c r="KFR60" s="1668"/>
      <c r="KFS60" s="1668"/>
      <c r="KFT60" s="1668"/>
      <c r="KFU60" s="1668"/>
      <c r="KFV60" s="1668"/>
      <c r="KFW60" s="1668"/>
      <c r="KFX60" s="1668"/>
      <c r="KFY60" s="1668"/>
      <c r="KFZ60" s="1668"/>
      <c r="KGA60" s="1668"/>
      <c r="KGB60" s="1668"/>
      <c r="KGC60" s="1668"/>
      <c r="KGD60" s="1668"/>
      <c r="KGE60" s="1668"/>
      <c r="KGF60" s="1668"/>
      <c r="KGG60" s="1668"/>
      <c r="KGH60" s="1668"/>
      <c r="KGI60" s="1668"/>
      <c r="KGJ60" s="1668"/>
      <c r="KGK60" s="1668"/>
      <c r="KGL60" s="1668"/>
      <c r="KGM60" s="1668"/>
      <c r="KGN60" s="1668"/>
      <c r="KGO60" s="1668"/>
      <c r="KGP60" s="1668"/>
      <c r="KGQ60" s="1668"/>
      <c r="KGR60" s="1668"/>
      <c r="KGS60" s="1668"/>
      <c r="KGT60" s="1668"/>
      <c r="KGU60" s="1668"/>
      <c r="KGV60" s="1668"/>
      <c r="KGW60" s="1668"/>
      <c r="KGX60" s="1668"/>
      <c r="KGY60" s="1668"/>
      <c r="KGZ60" s="1668"/>
      <c r="KHA60" s="1668"/>
      <c r="KHB60" s="1668"/>
      <c r="KHC60" s="1668"/>
      <c r="KHD60" s="1668"/>
      <c r="KHE60" s="1668"/>
      <c r="KHF60" s="1668"/>
      <c r="KHG60" s="1668"/>
      <c r="KHH60" s="1668"/>
      <c r="KHI60" s="1668"/>
      <c r="KHJ60" s="1668"/>
      <c r="KHK60" s="1668"/>
      <c r="KHL60" s="1668"/>
      <c r="KHM60" s="1668"/>
      <c r="KHN60" s="1668"/>
      <c r="KHO60" s="1668"/>
      <c r="KHP60" s="1668"/>
      <c r="KHQ60" s="1668"/>
      <c r="KHR60" s="1668"/>
      <c r="KHS60" s="1668"/>
      <c r="KHT60" s="1668"/>
      <c r="KHU60" s="1668"/>
      <c r="KHV60" s="1668"/>
      <c r="KHW60" s="1668"/>
      <c r="KHX60" s="1668"/>
      <c r="KHY60" s="1668"/>
      <c r="KHZ60" s="1668"/>
      <c r="KIA60" s="1668"/>
      <c r="KIB60" s="1668"/>
      <c r="KIC60" s="1668"/>
      <c r="KID60" s="1668"/>
      <c r="KIE60" s="1668"/>
      <c r="KIF60" s="1668"/>
      <c r="KIG60" s="1668"/>
      <c r="KIH60" s="1668"/>
      <c r="KII60" s="1668"/>
      <c r="KIJ60" s="1668"/>
      <c r="KIK60" s="1668"/>
      <c r="KIL60" s="1668"/>
      <c r="KIM60" s="1668"/>
      <c r="KIN60" s="1668"/>
      <c r="KIO60" s="1668"/>
      <c r="KIP60" s="1668"/>
      <c r="KIQ60" s="1668"/>
      <c r="KIR60" s="1668"/>
      <c r="KIS60" s="1668"/>
      <c r="KIT60" s="1668"/>
      <c r="KIU60" s="1668"/>
      <c r="KIV60" s="1668"/>
      <c r="KIW60" s="1668"/>
      <c r="KIX60" s="1668"/>
      <c r="KIY60" s="1668"/>
      <c r="KIZ60" s="1668"/>
      <c r="KJA60" s="1668"/>
      <c r="KJB60" s="1668"/>
      <c r="KJC60" s="1668"/>
      <c r="KJD60" s="1668"/>
      <c r="KJE60" s="1668"/>
      <c r="KJF60" s="1668"/>
      <c r="KJG60" s="1668"/>
      <c r="KJH60" s="1668"/>
      <c r="KJI60" s="1668"/>
      <c r="KJJ60" s="1668"/>
      <c r="KJK60" s="1668"/>
      <c r="KJL60" s="1668"/>
      <c r="KJM60" s="1668"/>
      <c r="KJN60" s="1668"/>
      <c r="KJO60" s="1668"/>
      <c r="KJP60" s="1668"/>
      <c r="KJQ60" s="1668"/>
      <c r="KJR60" s="1668"/>
      <c r="KJS60" s="1668"/>
      <c r="KJT60" s="1668"/>
      <c r="KJU60" s="1668"/>
      <c r="KJV60" s="1668"/>
      <c r="KJW60" s="1668"/>
      <c r="KJX60" s="1668"/>
      <c r="KJY60" s="1668"/>
      <c r="KJZ60" s="1668"/>
      <c r="KKA60" s="1668"/>
      <c r="KKB60" s="1668"/>
      <c r="KKC60" s="1668"/>
      <c r="KKD60" s="1668"/>
      <c r="KKE60" s="1668"/>
      <c r="KKF60" s="1668"/>
      <c r="KKG60" s="1668"/>
      <c r="KKH60" s="1668"/>
      <c r="KKI60" s="1668"/>
      <c r="KKJ60" s="1668"/>
      <c r="KKK60" s="1668"/>
      <c r="KKL60" s="1668"/>
      <c r="KKM60" s="1668"/>
      <c r="KKN60" s="1668"/>
      <c r="KKO60" s="1668"/>
      <c r="KKP60" s="1668"/>
      <c r="KKQ60" s="1668"/>
      <c r="KKR60" s="1668"/>
      <c r="KKS60" s="1668"/>
      <c r="KKT60" s="1668"/>
      <c r="KKU60" s="1668"/>
      <c r="KKV60" s="1668"/>
      <c r="KKW60" s="1668"/>
      <c r="KKX60" s="1668"/>
      <c r="KKY60" s="1668"/>
      <c r="KKZ60" s="1668"/>
      <c r="KLA60" s="1668"/>
      <c r="KLB60" s="1668"/>
      <c r="KLC60" s="1668"/>
      <c r="KLD60" s="1668"/>
      <c r="KLE60" s="1668"/>
      <c r="KLF60" s="1668"/>
      <c r="KLG60" s="1668"/>
      <c r="KLH60" s="1668"/>
      <c r="KLI60" s="1668"/>
      <c r="KLJ60" s="1668"/>
      <c r="KLK60" s="1668"/>
      <c r="KLL60" s="1668"/>
      <c r="KLM60" s="1668"/>
      <c r="KLN60" s="1668"/>
      <c r="KLO60" s="1668"/>
      <c r="KLP60" s="1668"/>
      <c r="KLQ60" s="1668"/>
      <c r="KLR60" s="1668"/>
      <c r="KLS60" s="1668"/>
      <c r="KLT60" s="1668"/>
      <c r="KLU60" s="1668"/>
      <c r="KLV60" s="1668"/>
      <c r="KLW60" s="1668"/>
      <c r="KLX60" s="1668"/>
      <c r="KLY60" s="1668"/>
      <c r="KLZ60" s="1668"/>
      <c r="KMA60" s="1668"/>
      <c r="KMB60" s="1668"/>
      <c r="KMC60" s="1668"/>
      <c r="KMD60" s="1668"/>
      <c r="KME60" s="1668"/>
      <c r="KMF60" s="1668"/>
      <c r="KMG60" s="1668"/>
      <c r="KMH60" s="1668"/>
      <c r="KMI60" s="1668"/>
      <c r="KMJ60" s="1668"/>
      <c r="KMK60" s="1668"/>
      <c r="KML60" s="1668"/>
      <c r="KMM60" s="1668"/>
      <c r="KMN60" s="1668"/>
      <c r="KMO60" s="1668"/>
      <c r="KMP60" s="1668"/>
      <c r="KMQ60" s="1668"/>
      <c r="KMR60" s="1668"/>
      <c r="KMS60" s="1668"/>
      <c r="KMT60" s="1668"/>
      <c r="KMU60" s="1668"/>
      <c r="KMV60" s="1668"/>
      <c r="KMW60" s="1668"/>
      <c r="KMX60" s="1668"/>
      <c r="KMY60" s="1668"/>
      <c r="KMZ60" s="1668"/>
      <c r="KNA60" s="1668"/>
      <c r="KNB60" s="1668"/>
      <c r="KNC60" s="1668"/>
      <c r="KND60" s="1668"/>
      <c r="KNE60" s="1668"/>
      <c r="KNF60" s="1668"/>
      <c r="KNG60" s="1668"/>
      <c r="KNH60" s="1668"/>
      <c r="KNI60" s="1668"/>
      <c r="KNJ60" s="1668"/>
      <c r="KNK60" s="1668"/>
      <c r="KNL60" s="1668"/>
      <c r="KNM60" s="1668"/>
      <c r="KNN60" s="1668"/>
      <c r="KNO60" s="1668"/>
      <c r="KNP60" s="1668"/>
      <c r="KNQ60" s="1668"/>
      <c r="KNR60" s="1668"/>
      <c r="KNS60" s="1668"/>
      <c r="KNT60" s="1668"/>
      <c r="KNU60" s="1668"/>
      <c r="KNV60" s="1668"/>
      <c r="KNW60" s="1668"/>
      <c r="KNX60" s="1668"/>
      <c r="KNY60" s="1668"/>
      <c r="KNZ60" s="1668"/>
      <c r="KOA60" s="1668"/>
      <c r="KOB60" s="1668"/>
      <c r="KOC60" s="1668"/>
      <c r="KOD60" s="1668"/>
      <c r="KOE60" s="1668"/>
      <c r="KOF60" s="1668"/>
      <c r="KOG60" s="1668"/>
      <c r="KOH60" s="1668"/>
      <c r="KOI60" s="1668"/>
      <c r="KOJ60" s="1668"/>
      <c r="KOK60" s="1668"/>
      <c r="KOL60" s="1668"/>
      <c r="KOM60" s="1668"/>
      <c r="KON60" s="1668"/>
      <c r="KOO60" s="1668"/>
      <c r="KOP60" s="1668"/>
      <c r="KOQ60" s="1668"/>
      <c r="KOR60" s="1668"/>
      <c r="KOS60" s="1668"/>
      <c r="KOT60" s="1668"/>
      <c r="KOU60" s="1668"/>
      <c r="KOV60" s="1668"/>
      <c r="KOW60" s="1668"/>
      <c r="KOX60" s="1668"/>
      <c r="KOY60" s="1668"/>
      <c r="KOZ60" s="1668"/>
      <c r="KPA60" s="1668"/>
      <c r="KPB60" s="1668"/>
      <c r="KPC60" s="1668"/>
      <c r="KPD60" s="1668"/>
      <c r="KPE60" s="1668"/>
      <c r="KPF60" s="1668"/>
      <c r="KPG60" s="1668"/>
      <c r="KPH60" s="1668"/>
      <c r="KPI60" s="1668"/>
      <c r="KPJ60" s="1668"/>
      <c r="KPK60" s="1668"/>
      <c r="KPL60" s="1668"/>
      <c r="KPM60" s="1668"/>
      <c r="KPN60" s="1668"/>
      <c r="KPO60" s="1668"/>
      <c r="KPP60" s="1668"/>
      <c r="KPQ60" s="1668"/>
      <c r="KPR60" s="1668"/>
      <c r="KPS60" s="1668"/>
      <c r="KPT60" s="1668"/>
      <c r="KPU60" s="1668"/>
      <c r="KPV60" s="1668"/>
      <c r="KPW60" s="1668"/>
      <c r="KPX60" s="1668"/>
      <c r="KPY60" s="1668"/>
      <c r="KPZ60" s="1668"/>
      <c r="KQA60" s="1668"/>
      <c r="KQB60" s="1668"/>
      <c r="KQC60" s="1668"/>
      <c r="KQD60" s="1668"/>
      <c r="KQE60" s="1668"/>
      <c r="KQF60" s="1668"/>
      <c r="KQG60" s="1668"/>
      <c r="KQH60" s="1668"/>
      <c r="KQI60" s="1668"/>
      <c r="KQJ60" s="1668"/>
      <c r="KQK60" s="1668"/>
      <c r="KQL60" s="1668"/>
      <c r="KQM60" s="1668"/>
      <c r="KQN60" s="1668"/>
      <c r="KQO60" s="1668"/>
      <c r="KQP60" s="1668"/>
      <c r="KQQ60" s="1668"/>
      <c r="KQR60" s="1668"/>
      <c r="KQS60" s="1668"/>
      <c r="KQT60" s="1668"/>
      <c r="KQU60" s="1668"/>
      <c r="KQV60" s="1668"/>
      <c r="KQW60" s="1668"/>
      <c r="KQX60" s="1668"/>
      <c r="KQY60" s="1668"/>
      <c r="KQZ60" s="1668"/>
      <c r="KRA60" s="1668"/>
      <c r="KRB60" s="1668"/>
      <c r="KRC60" s="1668"/>
      <c r="KRD60" s="1668"/>
      <c r="KRE60" s="1668"/>
      <c r="KRF60" s="1668"/>
      <c r="KRG60" s="1668"/>
      <c r="KRH60" s="1668"/>
      <c r="KRI60" s="1668"/>
      <c r="KRJ60" s="1668"/>
      <c r="KRK60" s="1668"/>
      <c r="KRL60" s="1668"/>
      <c r="KRM60" s="1668"/>
      <c r="KRN60" s="1668"/>
      <c r="KRO60" s="1668"/>
      <c r="KRP60" s="1668"/>
      <c r="KRQ60" s="1668"/>
      <c r="KRR60" s="1668"/>
      <c r="KRS60" s="1668"/>
      <c r="KRT60" s="1668"/>
      <c r="KRU60" s="1668"/>
      <c r="KRV60" s="1668"/>
      <c r="KRW60" s="1668"/>
      <c r="KRX60" s="1668"/>
      <c r="KRY60" s="1668"/>
      <c r="KRZ60" s="1668"/>
      <c r="KSA60" s="1668"/>
      <c r="KSB60" s="1668"/>
      <c r="KSC60" s="1668"/>
      <c r="KSD60" s="1668"/>
      <c r="KSE60" s="1668"/>
      <c r="KSF60" s="1668"/>
      <c r="KSG60" s="1668"/>
      <c r="KSH60" s="1668"/>
      <c r="KSI60" s="1668"/>
      <c r="KSJ60" s="1668"/>
      <c r="KSK60" s="1668"/>
      <c r="KSL60" s="1668"/>
      <c r="KSM60" s="1668"/>
      <c r="KSN60" s="1668"/>
      <c r="KSO60" s="1668"/>
      <c r="KSP60" s="1668"/>
      <c r="KSQ60" s="1668"/>
      <c r="KSR60" s="1668"/>
      <c r="KSS60" s="1668"/>
      <c r="KST60" s="1668"/>
      <c r="KSU60" s="1668"/>
      <c r="KSV60" s="1668"/>
      <c r="KSW60" s="1668"/>
      <c r="KSX60" s="1668"/>
      <c r="KSY60" s="1668"/>
      <c r="KSZ60" s="1668"/>
      <c r="KTA60" s="1668"/>
      <c r="KTB60" s="1668"/>
      <c r="KTC60" s="1668"/>
      <c r="KTD60" s="1668"/>
      <c r="KTE60" s="1668"/>
      <c r="KTF60" s="1668"/>
      <c r="KTG60" s="1668"/>
      <c r="KTH60" s="1668"/>
      <c r="KTI60" s="1668"/>
      <c r="KTJ60" s="1668"/>
      <c r="KTK60" s="1668"/>
      <c r="KTL60" s="1668"/>
      <c r="KTM60" s="1668"/>
      <c r="KTN60" s="1668"/>
      <c r="KTO60" s="1668"/>
      <c r="KTP60" s="1668"/>
      <c r="KTQ60" s="1668"/>
      <c r="KTR60" s="1668"/>
      <c r="KTS60" s="1668"/>
      <c r="KTT60" s="1668"/>
      <c r="KTU60" s="1668"/>
      <c r="KTV60" s="1668"/>
      <c r="KTW60" s="1668"/>
      <c r="KTX60" s="1668"/>
      <c r="KTY60" s="1668"/>
      <c r="KTZ60" s="1668"/>
      <c r="KUA60" s="1668"/>
      <c r="KUB60" s="1668"/>
      <c r="KUC60" s="1668"/>
      <c r="KUD60" s="1668"/>
      <c r="KUE60" s="1668"/>
      <c r="KUF60" s="1668"/>
      <c r="KUG60" s="1668"/>
      <c r="KUH60" s="1668"/>
      <c r="KUI60" s="1668"/>
      <c r="KUJ60" s="1668"/>
      <c r="KUK60" s="1668"/>
      <c r="KUL60" s="1668"/>
      <c r="KUM60" s="1668"/>
      <c r="KUN60" s="1668"/>
      <c r="KUO60" s="1668"/>
      <c r="KUP60" s="1668"/>
      <c r="KUQ60" s="1668"/>
      <c r="KUR60" s="1668"/>
      <c r="KUS60" s="1668"/>
      <c r="KUT60" s="1668"/>
      <c r="KUU60" s="1668"/>
      <c r="KUV60" s="1668"/>
      <c r="KUW60" s="1668"/>
      <c r="KUX60" s="1668"/>
      <c r="KUY60" s="1668"/>
      <c r="KUZ60" s="1668"/>
      <c r="KVA60" s="1668"/>
      <c r="KVB60" s="1668"/>
      <c r="KVC60" s="1668"/>
      <c r="KVD60" s="1668"/>
      <c r="KVE60" s="1668"/>
      <c r="KVF60" s="1668"/>
      <c r="KVG60" s="1668"/>
      <c r="KVH60" s="1668"/>
      <c r="KVI60" s="1668"/>
      <c r="KVJ60" s="1668"/>
      <c r="KVK60" s="1668"/>
      <c r="KVL60" s="1668"/>
      <c r="KVM60" s="1668"/>
      <c r="KVN60" s="1668"/>
      <c r="KVO60" s="1668"/>
      <c r="KVP60" s="1668"/>
      <c r="KVQ60" s="1668"/>
      <c r="KVR60" s="1668"/>
      <c r="KVS60" s="1668"/>
      <c r="KVT60" s="1668"/>
      <c r="KVU60" s="1668"/>
      <c r="KVV60" s="1668"/>
      <c r="KVW60" s="1668"/>
      <c r="KVX60" s="1668"/>
      <c r="KVY60" s="1668"/>
      <c r="KVZ60" s="1668"/>
      <c r="KWA60" s="1668"/>
      <c r="KWB60" s="1668"/>
      <c r="KWC60" s="1668"/>
      <c r="KWD60" s="1668"/>
      <c r="KWE60" s="1668"/>
      <c r="KWF60" s="1668"/>
      <c r="KWG60" s="1668"/>
      <c r="KWH60" s="1668"/>
      <c r="KWI60" s="1668"/>
      <c r="KWJ60" s="1668"/>
      <c r="KWK60" s="1668"/>
      <c r="KWL60" s="1668"/>
      <c r="KWM60" s="1668"/>
      <c r="KWN60" s="1668"/>
      <c r="KWO60" s="1668"/>
      <c r="KWP60" s="1668"/>
      <c r="KWQ60" s="1668"/>
      <c r="KWR60" s="1668"/>
      <c r="KWS60" s="1668"/>
      <c r="KWT60" s="1668"/>
      <c r="KWU60" s="1668"/>
      <c r="KWV60" s="1668"/>
      <c r="KWW60" s="1668"/>
      <c r="KWX60" s="1668"/>
      <c r="KWY60" s="1668"/>
      <c r="KWZ60" s="1668"/>
      <c r="KXA60" s="1668"/>
      <c r="KXB60" s="1668"/>
      <c r="KXC60" s="1668"/>
      <c r="KXD60" s="1668"/>
      <c r="KXE60" s="1668"/>
      <c r="KXF60" s="1668"/>
      <c r="KXG60" s="1668"/>
      <c r="KXH60" s="1668"/>
      <c r="KXI60" s="1668"/>
      <c r="KXJ60" s="1668"/>
      <c r="KXK60" s="1668"/>
      <c r="KXL60" s="1668"/>
      <c r="KXM60" s="1668"/>
      <c r="KXN60" s="1668"/>
      <c r="KXO60" s="1668"/>
      <c r="KXP60" s="1668"/>
      <c r="KXQ60" s="1668"/>
      <c r="KXR60" s="1668"/>
      <c r="KXS60" s="1668"/>
      <c r="KXT60" s="1668"/>
      <c r="KXU60" s="1668"/>
      <c r="KXV60" s="1668"/>
      <c r="KXW60" s="1668"/>
      <c r="KXX60" s="1668"/>
      <c r="KXY60" s="1668"/>
      <c r="KXZ60" s="1668"/>
      <c r="KYA60" s="1668"/>
      <c r="KYB60" s="1668"/>
      <c r="KYC60" s="1668"/>
      <c r="KYD60" s="1668"/>
      <c r="KYE60" s="1668"/>
      <c r="KYF60" s="1668"/>
      <c r="KYG60" s="1668"/>
      <c r="KYH60" s="1668"/>
      <c r="KYI60" s="1668"/>
      <c r="KYJ60" s="1668"/>
      <c r="KYK60" s="1668"/>
      <c r="KYL60" s="1668"/>
      <c r="KYM60" s="1668"/>
      <c r="KYN60" s="1668"/>
      <c r="KYO60" s="1668"/>
      <c r="KYP60" s="1668"/>
      <c r="KYQ60" s="1668"/>
      <c r="KYR60" s="1668"/>
      <c r="KYS60" s="1668"/>
      <c r="KYT60" s="1668"/>
      <c r="KYU60" s="1668"/>
      <c r="KYV60" s="1668"/>
      <c r="KYW60" s="1668"/>
      <c r="KYX60" s="1668"/>
      <c r="KYY60" s="1668"/>
      <c r="KYZ60" s="1668"/>
      <c r="KZA60" s="1668"/>
      <c r="KZB60" s="1668"/>
      <c r="KZC60" s="1668"/>
      <c r="KZD60" s="1668"/>
      <c r="KZE60" s="1668"/>
      <c r="KZF60" s="1668"/>
      <c r="KZG60" s="1668"/>
      <c r="KZH60" s="1668"/>
      <c r="KZI60" s="1668"/>
      <c r="KZJ60" s="1668"/>
      <c r="KZK60" s="1668"/>
      <c r="KZL60" s="1668"/>
      <c r="KZM60" s="1668"/>
      <c r="KZN60" s="1668"/>
      <c r="KZO60" s="1668"/>
      <c r="KZP60" s="1668"/>
      <c r="KZQ60" s="1668"/>
      <c r="KZR60" s="1668"/>
      <c r="KZS60" s="1668"/>
      <c r="KZT60" s="1668"/>
      <c r="KZU60" s="1668"/>
      <c r="KZV60" s="1668"/>
      <c r="KZW60" s="1668"/>
      <c r="KZX60" s="1668"/>
      <c r="KZY60" s="1668"/>
      <c r="KZZ60" s="1668"/>
      <c r="LAA60" s="1668"/>
      <c r="LAB60" s="1668"/>
      <c r="LAC60" s="1668"/>
      <c r="LAD60" s="1668"/>
      <c r="LAE60" s="1668"/>
      <c r="LAF60" s="1668"/>
      <c r="LAG60" s="1668"/>
      <c r="LAH60" s="1668"/>
      <c r="LAI60" s="1668"/>
      <c r="LAJ60" s="1668"/>
      <c r="LAK60" s="1668"/>
      <c r="LAL60" s="1668"/>
      <c r="LAM60" s="1668"/>
      <c r="LAN60" s="1668"/>
      <c r="LAO60" s="1668"/>
      <c r="LAP60" s="1668"/>
      <c r="LAQ60" s="1668"/>
      <c r="LAR60" s="1668"/>
      <c r="LAS60" s="1668"/>
      <c r="LAT60" s="1668"/>
      <c r="LAU60" s="1668"/>
      <c r="LAV60" s="1668"/>
      <c r="LAW60" s="1668"/>
      <c r="LAX60" s="1668"/>
      <c r="LAY60" s="1668"/>
      <c r="LAZ60" s="1668"/>
      <c r="LBA60" s="1668"/>
      <c r="LBB60" s="1668"/>
      <c r="LBC60" s="1668"/>
      <c r="LBD60" s="1668"/>
      <c r="LBE60" s="1668"/>
      <c r="LBF60" s="1668"/>
      <c r="LBG60" s="1668"/>
      <c r="LBH60" s="1668"/>
      <c r="LBI60" s="1668"/>
      <c r="LBJ60" s="1668"/>
      <c r="LBK60" s="1668"/>
      <c r="LBL60" s="1668"/>
      <c r="LBM60" s="1668"/>
      <c r="LBN60" s="1668"/>
      <c r="LBO60" s="1668"/>
      <c r="LBP60" s="1668"/>
      <c r="LBQ60" s="1668"/>
      <c r="LBR60" s="1668"/>
      <c r="LBS60" s="1668"/>
      <c r="LBT60" s="1668"/>
      <c r="LBU60" s="1668"/>
      <c r="LBV60" s="1668"/>
      <c r="LBW60" s="1668"/>
      <c r="LBX60" s="1668"/>
      <c r="LBY60" s="1668"/>
      <c r="LBZ60" s="1668"/>
      <c r="LCA60" s="1668"/>
      <c r="LCB60" s="1668"/>
      <c r="LCC60" s="1668"/>
      <c r="LCD60" s="1668"/>
      <c r="LCE60" s="1668"/>
      <c r="LCF60" s="1668"/>
      <c r="LCG60" s="1668"/>
      <c r="LCH60" s="1668"/>
      <c r="LCI60" s="1668"/>
      <c r="LCJ60" s="1668"/>
      <c r="LCK60" s="1668"/>
      <c r="LCL60" s="1668"/>
      <c r="LCM60" s="1668"/>
      <c r="LCN60" s="1668"/>
      <c r="LCO60" s="1668"/>
      <c r="LCP60" s="1668"/>
      <c r="LCQ60" s="1668"/>
      <c r="LCR60" s="1668"/>
      <c r="LCS60" s="1668"/>
      <c r="LCT60" s="1668"/>
      <c r="LCU60" s="1668"/>
      <c r="LCV60" s="1668"/>
      <c r="LCW60" s="1668"/>
      <c r="LCX60" s="1668"/>
      <c r="LCY60" s="1668"/>
      <c r="LCZ60" s="1668"/>
      <c r="LDA60" s="1668"/>
      <c r="LDB60" s="1668"/>
      <c r="LDC60" s="1668"/>
      <c r="LDD60" s="1668"/>
      <c r="LDE60" s="1668"/>
      <c r="LDF60" s="1668"/>
      <c r="LDG60" s="1668"/>
      <c r="LDH60" s="1668"/>
      <c r="LDI60" s="1668"/>
      <c r="LDJ60" s="1668"/>
      <c r="LDK60" s="1668"/>
      <c r="LDL60" s="1668"/>
      <c r="LDM60" s="1668"/>
      <c r="LDN60" s="1668"/>
      <c r="LDO60" s="1668"/>
      <c r="LDP60" s="1668"/>
      <c r="LDQ60" s="1668"/>
      <c r="LDR60" s="1668"/>
      <c r="LDS60" s="1668"/>
      <c r="LDT60" s="1668"/>
      <c r="LDU60" s="1668"/>
      <c r="LDV60" s="1668"/>
      <c r="LDW60" s="1668"/>
      <c r="LDX60" s="1668"/>
      <c r="LDY60" s="1668"/>
      <c r="LDZ60" s="1668"/>
      <c r="LEA60" s="1668"/>
      <c r="LEB60" s="1668"/>
      <c r="LEC60" s="1668"/>
      <c r="LED60" s="1668"/>
      <c r="LEE60" s="1668"/>
      <c r="LEF60" s="1668"/>
      <c r="LEG60" s="1668"/>
      <c r="LEH60" s="1668"/>
      <c r="LEI60" s="1668"/>
      <c r="LEJ60" s="1668"/>
      <c r="LEK60" s="1668"/>
      <c r="LEL60" s="1668"/>
      <c r="LEM60" s="1668"/>
      <c r="LEN60" s="1668"/>
      <c r="LEO60" s="1668"/>
      <c r="LEP60" s="1668"/>
      <c r="LEQ60" s="1668"/>
      <c r="LER60" s="1668"/>
      <c r="LES60" s="1668"/>
      <c r="LET60" s="1668"/>
      <c r="LEU60" s="1668"/>
      <c r="LEV60" s="1668"/>
      <c r="LEW60" s="1668"/>
      <c r="LEX60" s="1668"/>
      <c r="LEY60" s="1668"/>
      <c r="LEZ60" s="1668"/>
      <c r="LFA60" s="1668"/>
      <c r="LFB60" s="1668"/>
      <c r="LFC60" s="1668"/>
      <c r="LFD60" s="1668"/>
      <c r="LFE60" s="1668"/>
      <c r="LFF60" s="1668"/>
      <c r="LFG60" s="1668"/>
      <c r="LFH60" s="1668"/>
      <c r="LFI60" s="1668"/>
      <c r="LFJ60" s="1668"/>
      <c r="LFK60" s="1668"/>
      <c r="LFL60" s="1668"/>
      <c r="LFM60" s="1668"/>
      <c r="LFN60" s="1668"/>
      <c r="LFO60" s="1668"/>
      <c r="LFP60" s="1668"/>
      <c r="LFQ60" s="1668"/>
      <c r="LFR60" s="1668"/>
      <c r="LFS60" s="1668"/>
      <c r="LFT60" s="1668"/>
      <c r="LFU60" s="1668"/>
      <c r="LFV60" s="1668"/>
      <c r="LFW60" s="1668"/>
      <c r="LFX60" s="1668"/>
      <c r="LFY60" s="1668"/>
      <c r="LFZ60" s="1668"/>
      <c r="LGA60" s="1668"/>
      <c r="LGB60" s="1668"/>
      <c r="LGC60" s="1668"/>
      <c r="LGD60" s="1668"/>
      <c r="LGE60" s="1668"/>
      <c r="LGF60" s="1668"/>
      <c r="LGG60" s="1668"/>
      <c r="LGH60" s="1668"/>
      <c r="LGI60" s="1668"/>
      <c r="LGJ60" s="1668"/>
      <c r="LGK60" s="1668"/>
      <c r="LGL60" s="1668"/>
      <c r="LGM60" s="1668"/>
      <c r="LGN60" s="1668"/>
      <c r="LGO60" s="1668"/>
      <c r="LGP60" s="1668"/>
      <c r="LGQ60" s="1668"/>
      <c r="LGR60" s="1668"/>
      <c r="LGS60" s="1668"/>
      <c r="LGT60" s="1668"/>
      <c r="LGU60" s="1668"/>
      <c r="LGV60" s="1668"/>
      <c r="LGW60" s="1668"/>
      <c r="LGX60" s="1668"/>
      <c r="LGY60" s="1668"/>
      <c r="LGZ60" s="1668"/>
      <c r="LHA60" s="1668"/>
      <c r="LHB60" s="1668"/>
      <c r="LHC60" s="1668"/>
      <c r="LHD60" s="1668"/>
      <c r="LHE60" s="1668"/>
      <c r="LHF60" s="1668"/>
      <c r="LHG60" s="1668"/>
      <c r="LHH60" s="1668"/>
      <c r="LHI60" s="1668"/>
      <c r="LHJ60" s="1668"/>
      <c r="LHK60" s="1668"/>
      <c r="LHL60" s="1668"/>
      <c r="LHM60" s="1668"/>
      <c r="LHN60" s="1668"/>
      <c r="LHO60" s="1668"/>
      <c r="LHP60" s="1668"/>
      <c r="LHQ60" s="1668"/>
      <c r="LHR60" s="1668"/>
      <c r="LHS60" s="1668"/>
      <c r="LHT60" s="1668"/>
      <c r="LHU60" s="1668"/>
      <c r="LHV60" s="1668"/>
      <c r="LHW60" s="1668"/>
      <c r="LHX60" s="1668"/>
      <c r="LHY60" s="1668"/>
      <c r="LHZ60" s="1668"/>
      <c r="LIA60" s="1668"/>
      <c r="LIB60" s="1668"/>
      <c r="LIC60" s="1668"/>
      <c r="LID60" s="1668"/>
      <c r="LIE60" s="1668"/>
      <c r="LIF60" s="1668"/>
      <c r="LIG60" s="1668"/>
      <c r="LIH60" s="1668"/>
      <c r="LII60" s="1668"/>
      <c r="LIJ60" s="1668"/>
      <c r="LIK60" s="1668"/>
      <c r="LIL60" s="1668"/>
      <c r="LIM60" s="1668"/>
      <c r="LIN60" s="1668"/>
      <c r="LIO60" s="1668"/>
      <c r="LIP60" s="1668"/>
      <c r="LIQ60" s="1668"/>
      <c r="LIR60" s="1668"/>
      <c r="LIS60" s="1668"/>
      <c r="LIT60" s="1668"/>
      <c r="LIU60" s="1668"/>
      <c r="LIV60" s="1668"/>
      <c r="LIW60" s="1668"/>
      <c r="LIX60" s="1668"/>
      <c r="LIY60" s="1668"/>
      <c r="LIZ60" s="1668"/>
      <c r="LJA60" s="1668"/>
      <c r="LJB60" s="1668"/>
      <c r="LJC60" s="1668"/>
      <c r="LJD60" s="1668"/>
      <c r="LJE60" s="1668"/>
      <c r="LJF60" s="1668"/>
      <c r="LJG60" s="1668"/>
      <c r="LJH60" s="1668"/>
      <c r="LJI60" s="1668"/>
      <c r="LJJ60" s="1668"/>
      <c r="LJK60" s="1668"/>
      <c r="LJL60" s="1668"/>
      <c r="LJM60" s="1668"/>
      <c r="LJN60" s="1668"/>
      <c r="LJO60" s="1668"/>
      <c r="LJP60" s="1668"/>
      <c r="LJQ60" s="1668"/>
      <c r="LJR60" s="1668"/>
      <c r="LJS60" s="1668"/>
      <c r="LJT60" s="1668"/>
      <c r="LJU60" s="1668"/>
      <c r="LJV60" s="1668"/>
      <c r="LJW60" s="1668"/>
      <c r="LJX60" s="1668"/>
      <c r="LJY60" s="1668"/>
      <c r="LJZ60" s="1668"/>
      <c r="LKA60" s="1668"/>
      <c r="LKB60" s="1668"/>
      <c r="LKC60" s="1668"/>
      <c r="LKD60" s="1668"/>
      <c r="LKE60" s="1668"/>
      <c r="LKF60" s="1668"/>
      <c r="LKG60" s="1668"/>
      <c r="LKH60" s="1668"/>
      <c r="LKI60" s="1668"/>
      <c r="LKJ60" s="1668"/>
      <c r="LKK60" s="1668"/>
      <c r="LKL60" s="1668"/>
      <c r="LKM60" s="1668"/>
      <c r="LKN60" s="1668"/>
      <c r="LKO60" s="1668"/>
      <c r="LKP60" s="1668"/>
      <c r="LKQ60" s="1668"/>
      <c r="LKR60" s="1668"/>
      <c r="LKS60" s="1668"/>
      <c r="LKT60" s="1668"/>
      <c r="LKU60" s="1668"/>
      <c r="LKV60" s="1668"/>
      <c r="LKW60" s="1668"/>
      <c r="LKX60" s="1668"/>
      <c r="LKY60" s="1668"/>
      <c r="LKZ60" s="1668"/>
      <c r="LLA60" s="1668"/>
      <c r="LLB60" s="1668"/>
      <c r="LLC60" s="1668"/>
      <c r="LLD60" s="1668"/>
      <c r="LLE60" s="1668"/>
      <c r="LLF60" s="1668"/>
      <c r="LLG60" s="1668"/>
      <c r="LLH60" s="1668"/>
      <c r="LLI60" s="1668"/>
      <c r="LLJ60" s="1668"/>
      <c r="LLK60" s="1668"/>
      <c r="LLL60" s="1668"/>
      <c r="LLM60" s="1668"/>
      <c r="LLN60" s="1668"/>
      <c r="LLO60" s="1668"/>
      <c r="LLP60" s="1668"/>
      <c r="LLQ60" s="1668"/>
      <c r="LLR60" s="1668"/>
      <c r="LLS60" s="1668"/>
      <c r="LLT60" s="1668"/>
      <c r="LLU60" s="1668"/>
      <c r="LLV60" s="1668"/>
      <c r="LLW60" s="1668"/>
      <c r="LLX60" s="1668"/>
      <c r="LLY60" s="1668"/>
      <c r="LLZ60" s="1668"/>
      <c r="LMA60" s="1668"/>
      <c r="LMB60" s="1668"/>
      <c r="LMC60" s="1668"/>
      <c r="LMD60" s="1668"/>
      <c r="LME60" s="1668"/>
      <c r="LMF60" s="1668"/>
      <c r="LMG60" s="1668"/>
      <c r="LMH60" s="1668"/>
      <c r="LMI60" s="1668"/>
      <c r="LMJ60" s="1668"/>
      <c r="LMK60" s="1668"/>
      <c r="LML60" s="1668"/>
      <c r="LMM60" s="1668"/>
      <c r="LMN60" s="1668"/>
      <c r="LMO60" s="1668"/>
      <c r="LMP60" s="1668"/>
      <c r="LMQ60" s="1668"/>
      <c r="LMR60" s="1668"/>
      <c r="LMS60" s="1668"/>
      <c r="LMT60" s="1668"/>
      <c r="LMU60" s="1668"/>
      <c r="LMV60" s="1668"/>
      <c r="LMW60" s="1668"/>
      <c r="LMX60" s="1668"/>
      <c r="LMY60" s="1668"/>
      <c r="LMZ60" s="1668"/>
      <c r="LNA60" s="1668"/>
      <c r="LNB60" s="1668"/>
      <c r="LNC60" s="1668"/>
      <c r="LND60" s="1668"/>
      <c r="LNE60" s="1668"/>
      <c r="LNF60" s="1668"/>
      <c r="LNG60" s="1668"/>
      <c r="LNH60" s="1668"/>
      <c r="LNI60" s="1668"/>
      <c r="LNJ60" s="1668"/>
      <c r="LNK60" s="1668"/>
      <c r="LNL60" s="1668"/>
      <c r="LNM60" s="1668"/>
      <c r="LNN60" s="1668"/>
      <c r="LNO60" s="1668"/>
      <c r="LNP60" s="1668"/>
      <c r="LNQ60" s="1668"/>
      <c r="LNR60" s="1668"/>
      <c r="LNS60" s="1668"/>
      <c r="LNT60" s="1668"/>
      <c r="LNU60" s="1668"/>
      <c r="LNV60" s="1668"/>
      <c r="LNW60" s="1668"/>
      <c r="LNX60" s="1668"/>
      <c r="LNY60" s="1668"/>
      <c r="LNZ60" s="1668"/>
      <c r="LOA60" s="1668"/>
      <c r="LOB60" s="1668"/>
      <c r="LOC60" s="1668"/>
      <c r="LOD60" s="1668"/>
      <c r="LOE60" s="1668"/>
      <c r="LOF60" s="1668"/>
      <c r="LOG60" s="1668"/>
      <c r="LOH60" s="1668"/>
      <c r="LOI60" s="1668"/>
      <c r="LOJ60" s="1668"/>
      <c r="LOK60" s="1668"/>
      <c r="LOL60" s="1668"/>
      <c r="LOM60" s="1668"/>
      <c r="LON60" s="1668"/>
      <c r="LOO60" s="1668"/>
      <c r="LOP60" s="1668"/>
      <c r="LOQ60" s="1668"/>
      <c r="LOR60" s="1668"/>
      <c r="LOS60" s="1668"/>
      <c r="LOT60" s="1668"/>
      <c r="LOU60" s="1668"/>
      <c r="LOV60" s="1668"/>
      <c r="LOW60" s="1668"/>
      <c r="LOX60" s="1668"/>
      <c r="LOY60" s="1668"/>
      <c r="LOZ60" s="1668"/>
      <c r="LPA60" s="1668"/>
      <c r="LPB60" s="1668"/>
      <c r="LPC60" s="1668"/>
      <c r="LPD60" s="1668"/>
      <c r="LPE60" s="1668"/>
      <c r="LPF60" s="1668"/>
      <c r="LPG60" s="1668"/>
      <c r="LPH60" s="1668"/>
      <c r="LPI60" s="1668"/>
      <c r="LPJ60" s="1668"/>
      <c r="LPK60" s="1668"/>
      <c r="LPL60" s="1668"/>
      <c r="LPM60" s="1668"/>
      <c r="LPN60" s="1668"/>
      <c r="LPO60" s="1668"/>
      <c r="LPP60" s="1668"/>
      <c r="LPQ60" s="1668"/>
      <c r="LPR60" s="1668"/>
      <c r="LPS60" s="1668"/>
      <c r="LPT60" s="1668"/>
      <c r="LPU60" s="1668"/>
      <c r="LPV60" s="1668"/>
      <c r="LPW60" s="1668"/>
      <c r="LPX60" s="1668"/>
      <c r="LPY60" s="1668"/>
      <c r="LPZ60" s="1668"/>
      <c r="LQA60" s="1668"/>
      <c r="LQB60" s="1668"/>
      <c r="LQC60" s="1668"/>
      <c r="LQD60" s="1668"/>
      <c r="LQE60" s="1668"/>
      <c r="LQF60" s="1668"/>
      <c r="LQG60" s="1668"/>
      <c r="LQH60" s="1668"/>
      <c r="LQI60" s="1668"/>
      <c r="LQJ60" s="1668"/>
      <c r="LQK60" s="1668"/>
      <c r="LQL60" s="1668"/>
      <c r="LQM60" s="1668"/>
      <c r="LQN60" s="1668"/>
      <c r="LQO60" s="1668"/>
      <c r="LQP60" s="1668"/>
      <c r="LQQ60" s="1668"/>
      <c r="LQR60" s="1668"/>
      <c r="LQS60" s="1668"/>
      <c r="LQT60" s="1668"/>
      <c r="LQU60" s="1668"/>
      <c r="LQV60" s="1668"/>
      <c r="LQW60" s="1668"/>
      <c r="LQX60" s="1668"/>
      <c r="LQY60" s="1668"/>
      <c r="LQZ60" s="1668"/>
      <c r="LRA60" s="1668"/>
      <c r="LRB60" s="1668"/>
      <c r="LRC60" s="1668"/>
      <c r="LRD60" s="1668"/>
      <c r="LRE60" s="1668"/>
      <c r="LRF60" s="1668"/>
      <c r="LRG60" s="1668"/>
      <c r="LRH60" s="1668"/>
      <c r="LRI60" s="1668"/>
      <c r="LRJ60" s="1668"/>
      <c r="LRK60" s="1668"/>
      <c r="LRL60" s="1668"/>
      <c r="LRM60" s="1668"/>
      <c r="LRN60" s="1668"/>
      <c r="LRO60" s="1668"/>
      <c r="LRP60" s="1668"/>
      <c r="LRQ60" s="1668"/>
      <c r="LRR60" s="1668"/>
      <c r="LRS60" s="1668"/>
      <c r="LRT60" s="1668"/>
      <c r="LRU60" s="1668"/>
      <c r="LRV60" s="1668"/>
      <c r="LRW60" s="1668"/>
      <c r="LRX60" s="1668"/>
      <c r="LRY60" s="1668"/>
      <c r="LRZ60" s="1668"/>
      <c r="LSA60" s="1668"/>
      <c r="LSB60" s="1668"/>
      <c r="LSC60" s="1668"/>
      <c r="LSD60" s="1668"/>
      <c r="LSE60" s="1668"/>
      <c r="LSF60" s="1668"/>
      <c r="LSG60" s="1668"/>
      <c r="LSH60" s="1668"/>
      <c r="LSI60" s="1668"/>
      <c r="LSJ60" s="1668"/>
      <c r="LSK60" s="1668"/>
      <c r="LSL60" s="1668"/>
      <c r="LSM60" s="1668"/>
      <c r="LSN60" s="1668"/>
      <c r="LSO60" s="1668"/>
      <c r="LSP60" s="1668"/>
      <c r="LSQ60" s="1668"/>
      <c r="LSR60" s="1668"/>
      <c r="LSS60" s="1668"/>
      <c r="LST60" s="1668"/>
      <c r="LSU60" s="1668"/>
      <c r="LSV60" s="1668"/>
      <c r="LSW60" s="1668"/>
      <c r="LSX60" s="1668"/>
      <c r="LSY60" s="1668"/>
      <c r="LSZ60" s="1668"/>
      <c r="LTA60" s="1668"/>
      <c r="LTB60" s="1668"/>
      <c r="LTC60" s="1668"/>
      <c r="LTD60" s="1668"/>
      <c r="LTE60" s="1668"/>
      <c r="LTF60" s="1668"/>
      <c r="LTG60" s="1668"/>
      <c r="LTH60" s="1668"/>
      <c r="LTI60" s="1668"/>
      <c r="LTJ60" s="1668"/>
      <c r="LTK60" s="1668"/>
      <c r="LTL60" s="1668"/>
      <c r="LTM60" s="1668"/>
      <c r="LTN60" s="1668"/>
      <c r="LTO60" s="1668"/>
      <c r="LTP60" s="1668"/>
      <c r="LTQ60" s="1668"/>
      <c r="LTR60" s="1668"/>
      <c r="LTS60" s="1668"/>
      <c r="LTT60" s="1668"/>
      <c r="LTU60" s="1668"/>
      <c r="LTV60" s="1668"/>
      <c r="LTW60" s="1668"/>
      <c r="LTX60" s="1668"/>
      <c r="LTY60" s="1668"/>
      <c r="LTZ60" s="1668"/>
      <c r="LUA60" s="1668"/>
      <c r="LUB60" s="1668"/>
      <c r="LUC60" s="1668"/>
      <c r="LUD60" s="1668"/>
      <c r="LUE60" s="1668"/>
      <c r="LUF60" s="1668"/>
      <c r="LUG60" s="1668"/>
      <c r="LUH60" s="1668"/>
      <c r="LUI60" s="1668"/>
      <c r="LUJ60" s="1668"/>
      <c r="LUK60" s="1668"/>
      <c r="LUL60" s="1668"/>
      <c r="LUM60" s="1668"/>
      <c r="LUN60" s="1668"/>
      <c r="LUO60" s="1668"/>
      <c r="LUP60" s="1668"/>
      <c r="LUQ60" s="1668"/>
      <c r="LUR60" s="1668"/>
      <c r="LUS60" s="1668"/>
      <c r="LUT60" s="1668"/>
      <c r="LUU60" s="1668"/>
      <c r="LUV60" s="1668"/>
      <c r="LUW60" s="1668"/>
      <c r="LUX60" s="1668"/>
      <c r="LUY60" s="1668"/>
      <c r="LUZ60" s="1668"/>
      <c r="LVA60" s="1668"/>
      <c r="LVB60" s="1668"/>
      <c r="LVC60" s="1668"/>
      <c r="LVD60" s="1668"/>
      <c r="LVE60" s="1668"/>
      <c r="LVF60" s="1668"/>
      <c r="LVG60" s="1668"/>
      <c r="LVH60" s="1668"/>
      <c r="LVI60" s="1668"/>
      <c r="LVJ60" s="1668"/>
      <c r="LVK60" s="1668"/>
      <c r="LVL60" s="1668"/>
      <c r="LVM60" s="1668"/>
      <c r="LVN60" s="1668"/>
      <c r="LVO60" s="1668"/>
      <c r="LVP60" s="1668"/>
      <c r="LVQ60" s="1668"/>
      <c r="LVR60" s="1668"/>
      <c r="LVS60" s="1668"/>
      <c r="LVT60" s="1668"/>
      <c r="LVU60" s="1668"/>
      <c r="LVV60" s="1668"/>
      <c r="LVW60" s="1668"/>
      <c r="LVX60" s="1668"/>
      <c r="LVY60" s="1668"/>
      <c r="LVZ60" s="1668"/>
      <c r="LWA60" s="1668"/>
      <c r="LWB60" s="1668"/>
      <c r="LWC60" s="1668"/>
      <c r="LWD60" s="1668"/>
      <c r="LWE60" s="1668"/>
      <c r="LWF60" s="1668"/>
      <c r="LWG60" s="1668"/>
      <c r="LWH60" s="1668"/>
      <c r="LWI60" s="1668"/>
      <c r="LWJ60" s="1668"/>
      <c r="LWK60" s="1668"/>
      <c r="LWL60" s="1668"/>
      <c r="LWM60" s="1668"/>
      <c r="LWN60" s="1668"/>
      <c r="LWO60" s="1668"/>
      <c r="LWP60" s="1668"/>
      <c r="LWQ60" s="1668"/>
      <c r="LWR60" s="1668"/>
      <c r="LWS60" s="1668"/>
      <c r="LWT60" s="1668"/>
      <c r="LWU60" s="1668"/>
      <c r="LWV60" s="1668"/>
      <c r="LWW60" s="1668"/>
      <c r="LWX60" s="1668"/>
      <c r="LWY60" s="1668"/>
      <c r="LWZ60" s="1668"/>
      <c r="LXA60" s="1668"/>
      <c r="LXB60" s="1668"/>
      <c r="LXC60" s="1668"/>
      <c r="LXD60" s="1668"/>
      <c r="LXE60" s="1668"/>
      <c r="LXF60" s="1668"/>
      <c r="LXG60" s="1668"/>
      <c r="LXH60" s="1668"/>
      <c r="LXI60" s="1668"/>
      <c r="LXJ60" s="1668"/>
      <c r="LXK60" s="1668"/>
      <c r="LXL60" s="1668"/>
      <c r="LXM60" s="1668"/>
      <c r="LXN60" s="1668"/>
      <c r="LXO60" s="1668"/>
      <c r="LXP60" s="1668"/>
      <c r="LXQ60" s="1668"/>
      <c r="LXR60" s="1668"/>
      <c r="LXS60" s="1668"/>
      <c r="LXT60" s="1668"/>
      <c r="LXU60" s="1668"/>
      <c r="LXV60" s="1668"/>
      <c r="LXW60" s="1668"/>
      <c r="LXX60" s="1668"/>
      <c r="LXY60" s="1668"/>
      <c r="LXZ60" s="1668"/>
      <c r="LYA60" s="1668"/>
      <c r="LYB60" s="1668"/>
      <c r="LYC60" s="1668"/>
      <c r="LYD60" s="1668"/>
      <c r="LYE60" s="1668"/>
      <c r="LYF60" s="1668"/>
      <c r="LYG60" s="1668"/>
      <c r="LYH60" s="1668"/>
      <c r="LYI60" s="1668"/>
      <c r="LYJ60" s="1668"/>
      <c r="LYK60" s="1668"/>
      <c r="LYL60" s="1668"/>
      <c r="LYM60" s="1668"/>
      <c r="LYN60" s="1668"/>
      <c r="LYO60" s="1668"/>
      <c r="LYP60" s="1668"/>
      <c r="LYQ60" s="1668"/>
      <c r="LYR60" s="1668"/>
      <c r="LYS60" s="1668"/>
      <c r="LYT60" s="1668"/>
      <c r="LYU60" s="1668"/>
      <c r="LYV60" s="1668"/>
      <c r="LYW60" s="1668"/>
      <c r="LYX60" s="1668"/>
      <c r="LYY60" s="1668"/>
      <c r="LYZ60" s="1668"/>
      <c r="LZA60" s="1668"/>
      <c r="LZB60" s="1668"/>
      <c r="LZC60" s="1668"/>
      <c r="LZD60" s="1668"/>
      <c r="LZE60" s="1668"/>
      <c r="LZF60" s="1668"/>
      <c r="LZG60" s="1668"/>
      <c r="LZH60" s="1668"/>
      <c r="LZI60" s="1668"/>
      <c r="LZJ60" s="1668"/>
      <c r="LZK60" s="1668"/>
      <c r="LZL60" s="1668"/>
      <c r="LZM60" s="1668"/>
      <c r="LZN60" s="1668"/>
      <c r="LZO60" s="1668"/>
      <c r="LZP60" s="1668"/>
      <c r="LZQ60" s="1668"/>
      <c r="LZR60" s="1668"/>
      <c r="LZS60" s="1668"/>
      <c r="LZT60" s="1668"/>
      <c r="LZU60" s="1668"/>
      <c r="LZV60" s="1668"/>
      <c r="LZW60" s="1668"/>
      <c r="LZX60" s="1668"/>
      <c r="LZY60" s="1668"/>
      <c r="LZZ60" s="1668"/>
      <c r="MAA60" s="1668"/>
      <c r="MAB60" s="1668"/>
      <c r="MAC60" s="1668"/>
      <c r="MAD60" s="1668"/>
      <c r="MAE60" s="1668"/>
      <c r="MAF60" s="1668"/>
      <c r="MAG60" s="1668"/>
      <c r="MAH60" s="1668"/>
      <c r="MAI60" s="1668"/>
      <c r="MAJ60" s="1668"/>
      <c r="MAK60" s="1668"/>
      <c r="MAL60" s="1668"/>
      <c r="MAM60" s="1668"/>
      <c r="MAN60" s="1668"/>
      <c r="MAO60" s="1668"/>
      <c r="MAP60" s="1668"/>
      <c r="MAQ60" s="1668"/>
      <c r="MAR60" s="1668"/>
      <c r="MAS60" s="1668"/>
      <c r="MAT60" s="1668"/>
      <c r="MAU60" s="1668"/>
      <c r="MAV60" s="1668"/>
      <c r="MAW60" s="1668"/>
      <c r="MAX60" s="1668"/>
      <c r="MAY60" s="1668"/>
      <c r="MAZ60" s="1668"/>
      <c r="MBA60" s="1668"/>
      <c r="MBB60" s="1668"/>
      <c r="MBC60" s="1668"/>
      <c r="MBD60" s="1668"/>
      <c r="MBE60" s="1668"/>
      <c r="MBF60" s="1668"/>
      <c r="MBG60" s="1668"/>
      <c r="MBH60" s="1668"/>
      <c r="MBI60" s="1668"/>
      <c r="MBJ60" s="1668"/>
      <c r="MBK60" s="1668"/>
      <c r="MBL60" s="1668"/>
      <c r="MBM60" s="1668"/>
      <c r="MBN60" s="1668"/>
      <c r="MBO60" s="1668"/>
      <c r="MBP60" s="1668"/>
      <c r="MBQ60" s="1668"/>
      <c r="MBR60" s="1668"/>
      <c r="MBS60" s="1668"/>
      <c r="MBT60" s="1668"/>
      <c r="MBU60" s="1668"/>
      <c r="MBV60" s="1668"/>
      <c r="MBW60" s="1668"/>
      <c r="MBX60" s="1668"/>
      <c r="MBY60" s="1668"/>
      <c r="MBZ60" s="1668"/>
      <c r="MCA60" s="1668"/>
      <c r="MCB60" s="1668"/>
      <c r="MCC60" s="1668"/>
      <c r="MCD60" s="1668"/>
      <c r="MCE60" s="1668"/>
      <c r="MCF60" s="1668"/>
      <c r="MCG60" s="1668"/>
      <c r="MCH60" s="1668"/>
      <c r="MCI60" s="1668"/>
      <c r="MCJ60" s="1668"/>
      <c r="MCK60" s="1668"/>
      <c r="MCL60" s="1668"/>
      <c r="MCM60" s="1668"/>
      <c r="MCN60" s="1668"/>
      <c r="MCO60" s="1668"/>
      <c r="MCP60" s="1668"/>
      <c r="MCQ60" s="1668"/>
      <c r="MCR60" s="1668"/>
      <c r="MCS60" s="1668"/>
      <c r="MCT60" s="1668"/>
      <c r="MCU60" s="1668"/>
      <c r="MCV60" s="1668"/>
      <c r="MCW60" s="1668"/>
      <c r="MCX60" s="1668"/>
      <c r="MCY60" s="1668"/>
      <c r="MCZ60" s="1668"/>
      <c r="MDA60" s="1668"/>
      <c r="MDB60" s="1668"/>
      <c r="MDC60" s="1668"/>
      <c r="MDD60" s="1668"/>
      <c r="MDE60" s="1668"/>
      <c r="MDF60" s="1668"/>
      <c r="MDG60" s="1668"/>
      <c r="MDH60" s="1668"/>
      <c r="MDI60" s="1668"/>
      <c r="MDJ60" s="1668"/>
      <c r="MDK60" s="1668"/>
      <c r="MDL60" s="1668"/>
      <c r="MDM60" s="1668"/>
      <c r="MDN60" s="1668"/>
      <c r="MDO60" s="1668"/>
      <c r="MDP60" s="1668"/>
      <c r="MDQ60" s="1668"/>
      <c r="MDR60" s="1668"/>
      <c r="MDS60" s="1668"/>
      <c r="MDT60" s="1668"/>
      <c r="MDU60" s="1668"/>
      <c r="MDV60" s="1668"/>
      <c r="MDW60" s="1668"/>
      <c r="MDX60" s="1668"/>
      <c r="MDY60" s="1668"/>
      <c r="MDZ60" s="1668"/>
      <c r="MEA60" s="1668"/>
      <c r="MEB60" s="1668"/>
      <c r="MEC60" s="1668"/>
      <c r="MED60" s="1668"/>
      <c r="MEE60" s="1668"/>
      <c r="MEF60" s="1668"/>
      <c r="MEG60" s="1668"/>
      <c r="MEH60" s="1668"/>
      <c r="MEI60" s="1668"/>
      <c r="MEJ60" s="1668"/>
      <c r="MEK60" s="1668"/>
      <c r="MEL60" s="1668"/>
      <c r="MEM60" s="1668"/>
      <c r="MEN60" s="1668"/>
      <c r="MEO60" s="1668"/>
      <c r="MEP60" s="1668"/>
      <c r="MEQ60" s="1668"/>
      <c r="MER60" s="1668"/>
      <c r="MES60" s="1668"/>
      <c r="MET60" s="1668"/>
      <c r="MEU60" s="1668"/>
      <c r="MEV60" s="1668"/>
      <c r="MEW60" s="1668"/>
      <c r="MEX60" s="1668"/>
      <c r="MEY60" s="1668"/>
      <c r="MEZ60" s="1668"/>
      <c r="MFA60" s="1668"/>
      <c r="MFB60" s="1668"/>
      <c r="MFC60" s="1668"/>
      <c r="MFD60" s="1668"/>
      <c r="MFE60" s="1668"/>
      <c r="MFF60" s="1668"/>
      <c r="MFG60" s="1668"/>
      <c r="MFH60" s="1668"/>
      <c r="MFI60" s="1668"/>
      <c r="MFJ60" s="1668"/>
      <c r="MFK60" s="1668"/>
      <c r="MFL60" s="1668"/>
      <c r="MFM60" s="1668"/>
      <c r="MFN60" s="1668"/>
      <c r="MFO60" s="1668"/>
      <c r="MFP60" s="1668"/>
      <c r="MFQ60" s="1668"/>
      <c r="MFR60" s="1668"/>
      <c r="MFS60" s="1668"/>
      <c r="MFT60" s="1668"/>
      <c r="MFU60" s="1668"/>
      <c r="MFV60" s="1668"/>
      <c r="MFW60" s="1668"/>
      <c r="MFX60" s="1668"/>
      <c r="MFY60" s="1668"/>
      <c r="MFZ60" s="1668"/>
      <c r="MGA60" s="1668"/>
      <c r="MGB60" s="1668"/>
      <c r="MGC60" s="1668"/>
      <c r="MGD60" s="1668"/>
      <c r="MGE60" s="1668"/>
      <c r="MGF60" s="1668"/>
      <c r="MGG60" s="1668"/>
      <c r="MGH60" s="1668"/>
      <c r="MGI60" s="1668"/>
      <c r="MGJ60" s="1668"/>
      <c r="MGK60" s="1668"/>
      <c r="MGL60" s="1668"/>
      <c r="MGM60" s="1668"/>
      <c r="MGN60" s="1668"/>
      <c r="MGO60" s="1668"/>
      <c r="MGP60" s="1668"/>
      <c r="MGQ60" s="1668"/>
      <c r="MGR60" s="1668"/>
      <c r="MGS60" s="1668"/>
      <c r="MGT60" s="1668"/>
      <c r="MGU60" s="1668"/>
      <c r="MGV60" s="1668"/>
      <c r="MGW60" s="1668"/>
      <c r="MGX60" s="1668"/>
      <c r="MGY60" s="1668"/>
      <c r="MGZ60" s="1668"/>
      <c r="MHA60" s="1668"/>
      <c r="MHB60" s="1668"/>
      <c r="MHC60" s="1668"/>
      <c r="MHD60" s="1668"/>
      <c r="MHE60" s="1668"/>
      <c r="MHF60" s="1668"/>
      <c r="MHG60" s="1668"/>
      <c r="MHH60" s="1668"/>
      <c r="MHI60" s="1668"/>
      <c r="MHJ60" s="1668"/>
      <c r="MHK60" s="1668"/>
      <c r="MHL60" s="1668"/>
      <c r="MHM60" s="1668"/>
      <c r="MHN60" s="1668"/>
      <c r="MHO60" s="1668"/>
      <c r="MHP60" s="1668"/>
      <c r="MHQ60" s="1668"/>
      <c r="MHR60" s="1668"/>
      <c r="MHS60" s="1668"/>
      <c r="MHT60" s="1668"/>
      <c r="MHU60" s="1668"/>
      <c r="MHV60" s="1668"/>
      <c r="MHW60" s="1668"/>
      <c r="MHX60" s="1668"/>
      <c r="MHY60" s="1668"/>
      <c r="MHZ60" s="1668"/>
      <c r="MIA60" s="1668"/>
      <c r="MIB60" s="1668"/>
      <c r="MIC60" s="1668"/>
      <c r="MID60" s="1668"/>
      <c r="MIE60" s="1668"/>
      <c r="MIF60" s="1668"/>
      <c r="MIG60" s="1668"/>
      <c r="MIH60" s="1668"/>
      <c r="MII60" s="1668"/>
      <c r="MIJ60" s="1668"/>
      <c r="MIK60" s="1668"/>
      <c r="MIL60" s="1668"/>
      <c r="MIM60" s="1668"/>
      <c r="MIN60" s="1668"/>
      <c r="MIO60" s="1668"/>
      <c r="MIP60" s="1668"/>
      <c r="MIQ60" s="1668"/>
      <c r="MIR60" s="1668"/>
      <c r="MIS60" s="1668"/>
      <c r="MIT60" s="1668"/>
      <c r="MIU60" s="1668"/>
      <c r="MIV60" s="1668"/>
      <c r="MIW60" s="1668"/>
      <c r="MIX60" s="1668"/>
      <c r="MIY60" s="1668"/>
      <c r="MIZ60" s="1668"/>
      <c r="MJA60" s="1668"/>
      <c r="MJB60" s="1668"/>
      <c r="MJC60" s="1668"/>
      <c r="MJD60" s="1668"/>
      <c r="MJE60" s="1668"/>
      <c r="MJF60" s="1668"/>
      <c r="MJG60" s="1668"/>
      <c r="MJH60" s="1668"/>
      <c r="MJI60" s="1668"/>
      <c r="MJJ60" s="1668"/>
      <c r="MJK60" s="1668"/>
      <c r="MJL60" s="1668"/>
      <c r="MJM60" s="1668"/>
      <c r="MJN60" s="1668"/>
      <c r="MJO60" s="1668"/>
      <c r="MJP60" s="1668"/>
      <c r="MJQ60" s="1668"/>
      <c r="MJR60" s="1668"/>
      <c r="MJS60" s="1668"/>
      <c r="MJT60" s="1668"/>
      <c r="MJU60" s="1668"/>
      <c r="MJV60" s="1668"/>
      <c r="MJW60" s="1668"/>
      <c r="MJX60" s="1668"/>
      <c r="MJY60" s="1668"/>
      <c r="MJZ60" s="1668"/>
      <c r="MKA60" s="1668"/>
      <c r="MKB60" s="1668"/>
      <c r="MKC60" s="1668"/>
      <c r="MKD60" s="1668"/>
      <c r="MKE60" s="1668"/>
      <c r="MKF60" s="1668"/>
      <c r="MKG60" s="1668"/>
      <c r="MKH60" s="1668"/>
      <c r="MKI60" s="1668"/>
      <c r="MKJ60" s="1668"/>
      <c r="MKK60" s="1668"/>
      <c r="MKL60" s="1668"/>
      <c r="MKM60" s="1668"/>
      <c r="MKN60" s="1668"/>
      <c r="MKO60" s="1668"/>
      <c r="MKP60" s="1668"/>
      <c r="MKQ60" s="1668"/>
      <c r="MKR60" s="1668"/>
      <c r="MKS60" s="1668"/>
      <c r="MKT60" s="1668"/>
      <c r="MKU60" s="1668"/>
      <c r="MKV60" s="1668"/>
      <c r="MKW60" s="1668"/>
      <c r="MKX60" s="1668"/>
      <c r="MKY60" s="1668"/>
      <c r="MKZ60" s="1668"/>
      <c r="MLA60" s="1668"/>
      <c r="MLB60" s="1668"/>
      <c r="MLC60" s="1668"/>
      <c r="MLD60" s="1668"/>
      <c r="MLE60" s="1668"/>
      <c r="MLF60" s="1668"/>
      <c r="MLG60" s="1668"/>
      <c r="MLH60" s="1668"/>
      <c r="MLI60" s="1668"/>
      <c r="MLJ60" s="1668"/>
      <c r="MLK60" s="1668"/>
      <c r="MLL60" s="1668"/>
      <c r="MLM60" s="1668"/>
      <c r="MLN60" s="1668"/>
      <c r="MLO60" s="1668"/>
      <c r="MLP60" s="1668"/>
      <c r="MLQ60" s="1668"/>
      <c r="MLR60" s="1668"/>
      <c r="MLS60" s="1668"/>
      <c r="MLT60" s="1668"/>
      <c r="MLU60" s="1668"/>
      <c r="MLV60" s="1668"/>
      <c r="MLW60" s="1668"/>
      <c r="MLX60" s="1668"/>
      <c r="MLY60" s="1668"/>
      <c r="MLZ60" s="1668"/>
      <c r="MMA60" s="1668"/>
      <c r="MMB60" s="1668"/>
      <c r="MMC60" s="1668"/>
      <c r="MMD60" s="1668"/>
      <c r="MME60" s="1668"/>
      <c r="MMF60" s="1668"/>
      <c r="MMG60" s="1668"/>
      <c r="MMH60" s="1668"/>
      <c r="MMI60" s="1668"/>
      <c r="MMJ60" s="1668"/>
      <c r="MMK60" s="1668"/>
      <c r="MML60" s="1668"/>
      <c r="MMM60" s="1668"/>
      <c r="MMN60" s="1668"/>
      <c r="MMO60" s="1668"/>
      <c r="MMP60" s="1668"/>
      <c r="MMQ60" s="1668"/>
      <c r="MMR60" s="1668"/>
      <c r="MMS60" s="1668"/>
      <c r="MMT60" s="1668"/>
      <c r="MMU60" s="1668"/>
      <c r="MMV60" s="1668"/>
      <c r="MMW60" s="1668"/>
      <c r="MMX60" s="1668"/>
      <c r="MMY60" s="1668"/>
      <c r="MMZ60" s="1668"/>
      <c r="MNA60" s="1668"/>
      <c r="MNB60" s="1668"/>
      <c r="MNC60" s="1668"/>
      <c r="MND60" s="1668"/>
      <c r="MNE60" s="1668"/>
      <c r="MNF60" s="1668"/>
      <c r="MNG60" s="1668"/>
      <c r="MNH60" s="1668"/>
      <c r="MNI60" s="1668"/>
      <c r="MNJ60" s="1668"/>
      <c r="MNK60" s="1668"/>
      <c r="MNL60" s="1668"/>
      <c r="MNM60" s="1668"/>
      <c r="MNN60" s="1668"/>
      <c r="MNO60" s="1668"/>
      <c r="MNP60" s="1668"/>
      <c r="MNQ60" s="1668"/>
      <c r="MNR60" s="1668"/>
      <c r="MNS60" s="1668"/>
      <c r="MNT60" s="1668"/>
      <c r="MNU60" s="1668"/>
      <c r="MNV60" s="1668"/>
      <c r="MNW60" s="1668"/>
      <c r="MNX60" s="1668"/>
      <c r="MNY60" s="1668"/>
      <c r="MNZ60" s="1668"/>
      <c r="MOA60" s="1668"/>
      <c r="MOB60" s="1668"/>
      <c r="MOC60" s="1668"/>
      <c r="MOD60" s="1668"/>
      <c r="MOE60" s="1668"/>
      <c r="MOF60" s="1668"/>
      <c r="MOG60" s="1668"/>
      <c r="MOH60" s="1668"/>
      <c r="MOI60" s="1668"/>
      <c r="MOJ60" s="1668"/>
      <c r="MOK60" s="1668"/>
      <c r="MOL60" s="1668"/>
      <c r="MOM60" s="1668"/>
      <c r="MON60" s="1668"/>
      <c r="MOO60" s="1668"/>
      <c r="MOP60" s="1668"/>
      <c r="MOQ60" s="1668"/>
      <c r="MOR60" s="1668"/>
      <c r="MOS60" s="1668"/>
      <c r="MOT60" s="1668"/>
      <c r="MOU60" s="1668"/>
      <c r="MOV60" s="1668"/>
      <c r="MOW60" s="1668"/>
      <c r="MOX60" s="1668"/>
      <c r="MOY60" s="1668"/>
      <c r="MOZ60" s="1668"/>
      <c r="MPA60" s="1668"/>
      <c r="MPB60" s="1668"/>
      <c r="MPC60" s="1668"/>
      <c r="MPD60" s="1668"/>
      <c r="MPE60" s="1668"/>
      <c r="MPF60" s="1668"/>
      <c r="MPG60" s="1668"/>
      <c r="MPH60" s="1668"/>
      <c r="MPI60" s="1668"/>
      <c r="MPJ60" s="1668"/>
      <c r="MPK60" s="1668"/>
      <c r="MPL60" s="1668"/>
      <c r="MPM60" s="1668"/>
      <c r="MPN60" s="1668"/>
      <c r="MPO60" s="1668"/>
      <c r="MPP60" s="1668"/>
      <c r="MPQ60" s="1668"/>
      <c r="MPR60" s="1668"/>
      <c r="MPS60" s="1668"/>
      <c r="MPT60" s="1668"/>
      <c r="MPU60" s="1668"/>
      <c r="MPV60" s="1668"/>
      <c r="MPW60" s="1668"/>
      <c r="MPX60" s="1668"/>
      <c r="MPY60" s="1668"/>
      <c r="MPZ60" s="1668"/>
      <c r="MQA60" s="1668"/>
      <c r="MQB60" s="1668"/>
      <c r="MQC60" s="1668"/>
      <c r="MQD60" s="1668"/>
      <c r="MQE60" s="1668"/>
      <c r="MQF60" s="1668"/>
      <c r="MQG60" s="1668"/>
      <c r="MQH60" s="1668"/>
      <c r="MQI60" s="1668"/>
      <c r="MQJ60" s="1668"/>
      <c r="MQK60" s="1668"/>
      <c r="MQL60" s="1668"/>
      <c r="MQM60" s="1668"/>
      <c r="MQN60" s="1668"/>
      <c r="MQO60" s="1668"/>
      <c r="MQP60" s="1668"/>
      <c r="MQQ60" s="1668"/>
      <c r="MQR60" s="1668"/>
      <c r="MQS60" s="1668"/>
      <c r="MQT60" s="1668"/>
      <c r="MQU60" s="1668"/>
      <c r="MQV60" s="1668"/>
      <c r="MQW60" s="1668"/>
      <c r="MQX60" s="1668"/>
      <c r="MQY60" s="1668"/>
      <c r="MQZ60" s="1668"/>
      <c r="MRA60" s="1668"/>
      <c r="MRB60" s="1668"/>
      <c r="MRC60" s="1668"/>
      <c r="MRD60" s="1668"/>
      <c r="MRE60" s="1668"/>
      <c r="MRF60" s="1668"/>
      <c r="MRG60" s="1668"/>
      <c r="MRH60" s="1668"/>
      <c r="MRI60" s="1668"/>
      <c r="MRJ60" s="1668"/>
      <c r="MRK60" s="1668"/>
      <c r="MRL60" s="1668"/>
      <c r="MRM60" s="1668"/>
      <c r="MRN60" s="1668"/>
      <c r="MRO60" s="1668"/>
      <c r="MRP60" s="1668"/>
      <c r="MRQ60" s="1668"/>
      <c r="MRR60" s="1668"/>
      <c r="MRS60" s="1668"/>
      <c r="MRT60" s="1668"/>
      <c r="MRU60" s="1668"/>
      <c r="MRV60" s="1668"/>
      <c r="MRW60" s="1668"/>
      <c r="MRX60" s="1668"/>
      <c r="MRY60" s="1668"/>
      <c r="MRZ60" s="1668"/>
      <c r="MSA60" s="1668"/>
      <c r="MSB60" s="1668"/>
      <c r="MSC60" s="1668"/>
      <c r="MSD60" s="1668"/>
      <c r="MSE60" s="1668"/>
      <c r="MSF60" s="1668"/>
      <c r="MSG60" s="1668"/>
      <c r="MSH60" s="1668"/>
      <c r="MSI60" s="1668"/>
      <c r="MSJ60" s="1668"/>
      <c r="MSK60" s="1668"/>
      <c r="MSL60" s="1668"/>
      <c r="MSM60" s="1668"/>
      <c r="MSN60" s="1668"/>
      <c r="MSO60" s="1668"/>
      <c r="MSP60" s="1668"/>
      <c r="MSQ60" s="1668"/>
      <c r="MSR60" s="1668"/>
      <c r="MSS60" s="1668"/>
      <c r="MST60" s="1668"/>
      <c r="MSU60" s="1668"/>
      <c r="MSV60" s="1668"/>
      <c r="MSW60" s="1668"/>
      <c r="MSX60" s="1668"/>
      <c r="MSY60" s="1668"/>
      <c r="MSZ60" s="1668"/>
      <c r="MTA60" s="1668"/>
      <c r="MTB60" s="1668"/>
      <c r="MTC60" s="1668"/>
      <c r="MTD60" s="1668"/>
      <c r="MTE60" s="1668"/>
      <c r="MTF60" s="1668"/>
      <c r="MTG60" s="1668"/>
      <c r="MTH60" s="1668"/>
      <c r="MTI60" s="1668"/>
      <c r="MTJ60" s="1668"/>
      <c r="MTK60" s="1668"/>
      <c r="MTL60" s="1668"/>
      <c r="MTM60" s="1668"/>
      <c r="MTN60" s="1668"/>
      <c r="MTO60" s="1668"/>
      <c r="MTP60" s="1668"/>
      <c r="MTQ60" s="1668"/>
      <c r="MTR60" s="1668"/>
      <c r="MTS60" s="1668"/>
      <c r="MTT60" s="1668"/>
      <c r="MTU60" s="1668"/>
      <c r="MTV60" s="1668"/>
      <c r="MTW60" s="1668"/>
      <c r="MTX60" s="1668"/>
      <c r="MTY60" s="1668"/>
      <c r="MTZ60" s="1668"/>
      <c r="MUA60" s="1668"/>
      <c r="MUB60" s="1668"/>
      <c r="MUC60" s="1668"/>
      <c r="MUD60" s="1668"/>
      <c r="MUE60" s="1668"/>
      <c r="MUF60" s="1668"/>
      <c r="MUG60" s="1668"/>
      <c r="MUH60" s="1668"/>
      <c r="MUI60" s="1668"/>
      <c r="MUJ60" s="1668"/>
      <c r="MUK60" s="1668"/>
      <c r="MUL60" s="1668"/>
      <c r="MUM60" s="1668"/>
      <c r="MUN60" s="1668"/>
      <c r="MUO60" s="1668"/>
      <c r="MUP60" s="1668"/>
      <c r="MUQ60" s="1668"/>
      <c r="MUR60" s="1668"/>
      <c r="MUS60" s="1668"/>
      <c r="MUT60" s="1668"/>
      <c r="MUU60" s="1668"/>
      <c r="MUV60" s="1668"/>
      <c r="MUW60" s="1668"/>
      <c r="MUX60" s="1668"/>
      <c r="MUY60" s="1668"/>
      <c r="MUZ60" s="1668"/>
      <c r="MVA60" s="1668"/>
      <c r="MVB60" s="1668"/>
      <c r="MVC60" s="1668"/>
      <c r="MVD60" s="1668"/>
      <c r="MVE60" s="1668"/>
      <c r="MVF60" s="1668"/>
      <c r="MVG60" s="1668"/>
      <c r="MVH60" s="1668"/>
      <c r="MVI60" s="1668"/>
      <c r="MVJ60" s="1668"/>
      <c r="MVK60" s="1668"/>
      <c r="MVL60" s="1668"/>
      <c r="MVM60" s="1668"/>
      <c r="MVN60" s="1668"/>
      <c r="MVO60" s="1668"/>
      <c r="MVP60" s="1668"/>
      <c r="MVQ60" s="1668"/>
      <c r="MVR60" s="1668"/>
      <c r="MVS60" s="1668"/>
      <c r="MVT60" s="1668"/>
      <c r="MVU60" s="1668"/>
      <c r="MVV60" s="1668"/>
      <c r="MVW60" s="1668"/>
      <c r="MVX60" s="1668"/>
      <c r="MVY60" s="1668"/>
      <c r="MVZ60" s="1668"/>
      <c r="MWA60" s="1668"/>
      <c r="MWB60" s="1668"/>
      <c r="MWC60" s="1668"/>
      <c r="MWD60" s="1668"/>
      <c r="MWE60" s="1668"/>
      <c r="MWF60" s="1668"/>
      <c r="MWG60" s="1668"/>
      <c r="MWH60" s="1668"/>
      <c r="MWI60" s="1668"/>
      <c r="MWJ60" s="1668"/>
      <c r="MWK60" s="1668"/>
      <c r="MWL60" s="1668"/>
      <c r="MWM60" s="1668"/>
      <c r="MWN60" s="1668"/>
      <c r="MWO60" s="1668"/>
      <c r="MWP60" s="1668"/>
      <c r="MWQ60" s="1668"/>
      <c r="MWR60" s="1668"/>
      <c r="MWS60" s="1668"/>
      <c r="MWT60" s="1668"/>
      <c r="MWU60" s="1668"/>
      <c r="MWV60" s="1668"/>
      <c r="MWW60" s="1668"/>
      <c r="MWX60" s="1668"/>
      <c r="MWY60" s="1668"/>
      <c r="MWZ60" s="1668"/>
      <c r="MXA60" s="1668"/>
      <c r="MXB60" s="1668"/>
      <c r="MXC60" s="1668"/>
      <c r="MXD60" s="1668"/>
      <c r="MXE60" s="1668"/>
      <c r="MXF60" s="1668"/>
      <c r="MXG60" s="1668"/>
      <c r="MXH60" s="1668"/>
      <c r="MXI60" s="1668"/>
      <c r="MXJ60" s="1668"/>
      <c r="MXK60" s="1668"/>
      <c r="MXL60" s="1668"/>
      <c r="MXM60" s="1668"/>
      <c r="MXN60" s="1668"/>
      <c r="MXO60" s="1668"/>
      <c r="MXP60" s="1668"/>
      <c r="MXQ60" s="1668"/>
      <c r="MXR60" s="1668"/>
      <c r="MXS60" s="1668"/>
      <c r="MXT60" s="1668"/>
      <c r="MXU60" s="1668"/>
      <c r="MXV60" s="1668"/>
      <c r="MXW60" s="1668"/>
      <c r="MXX60" s="1668"/>
      <c r="MXY60" s="1668"/>
      <c r="MXZ60" s="1668"/>
      <c r="MYA60" s="1668"/>
      <c r="MYB60" s="1668"/>
      <c r="MYC60" s="1668"/>
      <c r="MYD60" s="1668"/>
      <c r="MYE60" s="1668"/>
      <c r="MYF60" s="1668"/>
      <c r="MYG60" s="1668"/>
      <c r="MYH60" s="1668"/>
      <c r="MYI60" s="1668"/>
      <c r="MYJ60" s="1668"/>
      <c r="MYK60" s="1668"/>
      <c r="MYL60" s="1668"/>
      <c r="MYM60" s="1668"/>
      <c r="MYN60" s="1668"/>
      <c r="MYO60" s="1668"/>
      <c r="MYP60" s="1668"/>
      <c r="MYQ60" s="1668"/>
      <c r="MYR60" s="1668"/>
      <c r="MYS60" s="1668"/>
      <c r="MYT60" s="1668"/>
      <c r="MYU60" s="1668"/>
      <c r="MYV60" s="1668"/>
      <c r="MYW60" s="1668"/>
      <c r="MYX60" s="1668"/>
      <c r="MYY60" s="1668"/>
      <c r="MYZ60" s="1668"/>
      <c r="MZA60" s="1668"/>
      <c r="MZB60" s="1668"/>
      <c r="MZC60" s="1668"/>
      <c r="MZD60" s="1668"/>
      <c r="MZE60" s="1668"/>
      <c r="MZF60" s="1668"/>
      <c r="MZG60" s="1668"/>
      <c r="MZH60" s="1668"/>
      <c r="MZI60" s="1668"/>
      <c r="MZJ60" s="1668"/>
      <c r="MZK60" s="1668"/>
      <c r="MZL60" s="1668"/>
      <c r="MZM60" s="1668"/>
      <c r="MZN60" s="1668"/>
      <c r="MZO60" s="1668"/>
      <c r="MZP60" s="1668"/>
      <c r="MZQ60" s="1668"/>
      <c r="MZR60" s="1668"/>
      <c r="MZS60" s="1668"/>
      <c r="MZT60" s="1668"/>
      <c r="MZU60" s="1668"/>
      <c r="MZV60" s="1668"/>
      <c r="MZW60" s="1668"/>
      <c r="MZX60" s="1668"/>
      <c r="MZY60" s="1668"/>
      <c r="MZZ60" s="1668"/>
      <c r="NAA60" s="1668"/>
      <c r="NAB60" s="1668"/>
      <c r="NAC60" s="1668"/>
      <c r="NAD60" s="1668"/>
      <c r="NAE60" s="1668"/>
      <c r="NAF60" s="1668"/>
      <c r="NAG60" s="1668"/>
      <c r="NAH60" s="1668"/>
      <c r="NAI60" s="1668"/>
      <c r="NAJ60" s="1668"/>
      <c r="NAK60" s="1668"/>
      <c r="NAL60" s="1668"/>
      <c r="NAM60" s="1668"/>
      <c r="NAN60" s="1668"/>
      <c r="NAO60" s="1668"/>
      <c r="NAP60" s="1668"/>
      <c r="NAQ60" s="1668"/>
      <c r="NAR60" s="1668"/>
      <c r="NAS60" s="1668"/>
      <c r="NAT60" s="1668"/>
      <c r="NAU60" s="1668"/>
      <c r="NAV60" s="1668"/>
      <c r="NAW60" s="1668"/>
      <c r="NAX60" s="1668"/>
      <c r="NAY60" s="1668"/>
      <c r="NAZ60" s="1668"/>
      <c r="NBA60" s="1668"/>
      <c r="NBB60" s="1668"/>
      <c r="NBC60" s="1668"/>
      <c r="NBD60" s="1668"/>
      <c r="NBE60" s="1668"/>
      <c r="NBF60" s="1668"/>
      <c r="NBG60" s="1668"/>
      <c r="NBH60" s="1668"/>
      <c r="NBI60" s="1668"/>
      <c r="NBJ60" s="1668"/>
      <c r="NBK60" s="1668"/>
      <c r="NBL60" s="1668"/>
      <c r="NBM60" s="1668"/>
      <c r="NBN60" s="1668"/>
      <c r="NBO60" s="1668"/>
      <c r="NBP60" s="1668"/>
      <c r="NBQ60" s="1668"/>
      <c r="NBR60" s="1668"/>
      <c r="NBS60" s="1668"/>
      <c r="NBT60" s="1668"/>
      <c r="NBU60" s="1668"/>
      <c r="NBV60" s="1668"/>
      <c r="NBW60" s="1668"/>
      <c r="NBX60" s="1668"/>
      <c r="NBY60" s="1668"/>
      <c r="NBZ60" s="1668"/>
      <c r="NCA60" s="1668"/>
      <c r="NCB60" s="1668"/>
      <c r="NCC60" s="1668"/>
      <c r="NCD60" s="1668"/>
      <c r="NCE60" s="1668"/>
      <c r="NCF60" s="1668"/>
      <c r="NCG60" s="1668"/>
      <c r="NCH60" s="1668"/>
      <c r="NCI60" s="1668"/>
      <c r="NCJ60" s="1668"/>
      <c r="NCK60" s="1668"/>
      <c r="NCL60" s="1668"/>
      <c r="NCM60" s="1668"/>
      <c r="NCN60" s="1668"/>
      <c r="NCO60" s="1668"/>
      <c r="NCP60" s="1668"/>
      <c r="NCQ60" s="1668"/>
      <c r="NCR60" s="1668"/>
      <c r="NCS60" s="1668"/>
      <c r="NCT60" s="1668"/>
      <c r="NCU60" s="1668"/>
      <c r="NCV60" s="1668"/>
      <c r="NCW60" s="1668"/>
      <c r="NCX60" s="1668"/>
      <c r="NCY60" s="1668"/>
      <c r="NCZ60" s="1668"/>
      <c r="NDA60" s="1668"/>
      <c r="NDB60" s="1668"/>
      <c r="NDC60" s="1668"/>
      <c r="NDD60" s="1668"/>
      <c r="NDE60" s="1668"/>
      <c r="NDF60" s="1668"/>
      <c r="NDG60" s="1668"/>
      <c r="NDH60" s="1668"/>
      <c r="NDI60" s="1668"/>
      <c r="NDJ60" s="1668"/>
      <c r="NDK60" s="1668"/>
      <c r="NDL60" s="1668"/>
      <c r="NDM60" s="1668"/>
      <c r="NDN60" s="1668"/>
      <c r="NDO60" s="1668"/>
      <c r="NDP60" s="1668"/>
      <c r="NDQ60" s="1668"/>
      <c r="NDR60" s="1668"/>
      <c r="NDS60" s="1668"/>
      <c r="NDT60" s="1668"/>
      <c r="NDU60" s="1668"/>
      <c r="NDV60" s="1668"/>
      <c r="NDW60" s="1668"/>
      <c r="NDX60" s="1668"/>
      <c r="NDY60" s="1668"/>
      <c r="NDZ60" s="1668"/>
      <c r="NEA60" s="1668"/>
      <c r="NEB60" s="1668"/>
      <c r="NEC60" s="1668"/>
      <c r="NED60" s="1668"/>
      <c r="NEE60" s="1668"/>
      <c r="NEF60" s="1668"/>
      <c r="NEG60" s="1668"/>
      <c r="NEH60" s="1668"/>
      <c r="NEI60" s="1668"/>
      <c r="NEJ60" s="1668"/>
      <c r="NEK60" s="1668"/>
      <c r="NEL60" s="1668"/>
      <c r="NEM60" s="1668"/>
      <c r="NEN60" s="1668"/>
      <c r="NEO60" s="1668"/>
      <c r="NEP60" s="1668"/>
      <c r="NEQ60" s="1668"/>
      <c r="NER60" s="1668"/>
      <c r="NES60" s="1668"/>
      <c r="NET60" s="1668"/>
      <c r="NEU60" s="1668"/>
      <c r="NEV60" s="1668"/>
      <c r="NEW60" s="1668"/>
      <c r="NEX60" s="1668"/>
      <c r="NEY60" s="1668"/>
      <c r="NEZ60" s="1668"/>
      <c r="NFA60" s="1668"/>
      <c r="NFB60" s="1668"/>
      <c r="NFC60" s="1668"/>
      <c r="NFD60" s="1668"/>
      <c r="NFE60" s="1668"/>
      <c r="NFF60" s="1668"/>
      <c r="NFG60" s="1668"/>
      <c r="NFH60" s="1668"/>
      <c r="NFI60" s="1668"/>
      <c r="NFJ60" s="1668"/>
      <c r="NFK60" s="1668"/>
      <c r="NFL60" s="1668"/>
      <c r="NFM60" s="1668"/>
      <c r="NFN60" s="1668"/>
      <c r="NFO60" s="1668"/>
      <c r="NFP60" s="1668"/>
      <c r="NFQ60" s="1668"/>
      <c r="NFR60" s="1668"/>
      <c r="NFS60" s="1668"/>
      <c r="NFT60" s="1668"/>
      <c r="NFU60" s="1668"/>
      <c r="NFV60" s="1668"/>
      <c r="NFW60" s="1668"/>
      <c r="NFX60" s="1668"/>
      <c r="NFY60" s="1668"/>
      <c r="NFZ60" s="1668"/>
      <c r="NGA60" s="1668"/>
      <c r="NGB60" s="1668"/>
      <c r="NGC60" s="1668"/>
      <c r="NGD60" s="1668"/>
      <c r="NGE60" s="1668"/>
      <c r="NGF60" s="1668"/>
      <c r="NGG60" s="1668"/>
      <c r="NGH60" s="1668"/>
      <c r="NGI60" s="1668"/>
      <c r="NGJ60" s="1668"/>
      <c r="NGK60" s="1668"/>
      <c r="NGL60" s="1668"/>
      <c r="NGM60" s="1668"/>
      <c r="NGN60" s="1668"/>
      <c r="NGO60" s="1668"/>
      <c r="NGP60" s="1668"/>
      <c r="NGQ60" s="1668"/>
      <c r="NGR60" s="1668"/>
      <c r="NGS60" s="1668"/>
      <c r="NGT60" s="1668"/>
      <c r="NGU60" s="1668"/>
      <c r="NGV60" s="1668"/>
      <c r="NGW60" s="1668"/>
      <c r="NGX60" s="1668"/>
      <c r="NGY60" s="1668"/>
      <c r="NGZ60" s="1668"/>
      <c r="NHA60" s="1668"/>
      <c r="NHB60" s="1668"/>
      <c r="NHC60" s="1668"/>
      <c r="NHD60" s="1668"/>
      <c r="NHE60" s="1668"/>
      <c r="NHF60" s="1668"/>
      <c r="NHG60" s="1668"/>
      <c r="NHH60" s="1668"/>
      <c r="NHI60" s="1668"/>
      <c r="NHJ60" s="1668"/>
      <c r="NHK60" s="1668"/>
      <c r="NHL60" s="1668"/>
      <c r="NHM60" s="1668"/>
      <c r="NHN60" s="1668"/>
      <c r="NHO60" s="1668"/>
      <c r="NHP60" s="1668"/>
      <c r="NHQ60" s="1668"/>
      <c r="NHR60" s="1668"/>
      <c r="NHS60" s="1668"/>
      <c r="NHT60" s="1668"/>
      <c r="NHU60" s="1668"/>
      <c r="NHV60" s="1668"/>
      <c r="NHW60" s="1668"/>
      <c r="NHX60" s="1668"/>
      <c r="NHY60" s="1668"/>
      <c r="NHZ60" s="1668"/>
      <c r="NIA60" s="1668"/>
      <c r="NIB60" s="1668"/>
      <c r="NIC60" s="1668"/>
      <c r="NID60" s="1668"/>
      <c r="NIE60" s="1668"/>
      <c r="NIF60" s="1668"/>
      <c r="NIG60" s="1668"/>
      <c r="NIH60" s="1668"/>
      <c r="NII60" s="1668"/>
      <c r="NIJ60" s="1668"/>
      <c r="NIK60" s="1668"/>
      <c r="NIL60" s="1668"/>
      <c r="NIM60" s="1668"/>
      <c r="NIN60" s="1668"/>
      <c r="NIO60" s="1668"/>
      <c r="NIP60" s="1668"/>
      <c r="NIQ60" s="1668"/>
      <c r="NIR60" s="1668"/>
      <c r="NIS60" s="1668"/>
      <c r="NIT60" s="1668"/>
      <c r="NIU60" s="1668"/>
      <c r="NIV60" s="1668"/>
      <c r="NIW60" s="1668"/>
      <c r="NIX60" s="1668"/>
      <c r="NIY60" s="1668"/>
      <c r="NIZ60" s="1668"/>
      <c r="NJA60" s="1668"/>
      <c r="NJB60" s="1668"/>
      <c r="NJC60" s="1668"/>
      <c r="NJD60" s="1668"/>
      <c r="NJE60" s="1668"/>
      <c r="NJF60" s="1668"/>
      <c r="NJG60" s="1668"/>
      <c r="NJH60" s="1668"/>
      <c r="NJI60" s="1668"/>
      <c r="NJJ60" s="1668"/>
      <c r="NJK60" s="1668"/>
      <c r="NJL60" s="1668"/>
      <c r="NJM60" s="1668"/>
      <c r="NJN60" s="1668"/>
      <c r="NJO60" s="1668"/>
      <c r="NJP60" s="1668"/>
      <c r="NJQ60" s="1668"/>
      <c r="NJR60" s="1668"/>
      <c r="NJS60" s="1668"/>
      <c r="NJT60" s="1668"/>
      <c r="NJU60" s="1668"/>
      <c r="NJV60" s="1668"/>
      <c r="NJW60" s="1668"/>
      <c r="NJX60" s="1668"/>
      <c r="NJY60" s="1668"/>
      <c r="NJZ60" s="1668"/>
      <c r="NKA60" s="1668"/>
      <c r="NKB60" s="1668"/>
      <c r="NKC60" s="1668"/>
      <c r="NKD60" s="1668"/>
      <c r="NKE60" s="1668"/>
      <c r="NKF60" s="1668"/>
      <c r="NKG60" s="1668"/>
      <c r="NKH60" s="1668"/>
      <c r="NKI60" s="1668"/>
      <c r="NKJ60" s="1668"/>
      <c r="NKK60" s="1668"/>
      <c r="NKL60" s="1668"/>
      <c r="NKM60" s="1668"/>
      <c r="NKN60" s="1668"/>
      <c r="NKO60" s="1668"/>
      <c r="NKP60" s="1668"/>
      <c r="NKQ60" s="1668"/>
      <c r="NKR60" s="1668"/>
      <c r="NKS60" s="1668"/>
      <c r="NKT60" s="1668"/>
      <c r="NKU60" s="1668"/>
      <c r="NKV60" s="1668"/>
      <c r="NKW60" s="1668"/>
      <c r="NKX60" s="1668"/>
      <c r="NKY60" s="1668"/>
      <c r="NKZ60" s="1668"/>
      <c r="NLA60" s="1668"/>
      <c r="NLB60" s="1668"/>
      <c r="NLC60" s="1668"/>
      <c r="NLD60" s="1668"/>
      <c r="NLE60" s="1668"/>
      <c r="NLF60" s="1668"/>
      <c r="NLG60" s="1668"/>
      <c r="NLH60" s="1668"/>
      <c r="NLI60" s="1668"/>
      <c r="NLJ60" s="1668"/>
      <c r="NLK60" s="1668"/>
      <c r="NLL60" s="1668"/>
      <c r="NLM60" s="1668"/>
      <c r="NLN60" s="1668"/>
      <c r="NLO60" s="1668"/>
      <c r="NLP60" s="1668"/>
      <c r="NLQ60" s="1668"/>
      <c r="NLR60" s="1668"/>
      <c r="NLS60" s="1668"/>
      <c r="NLT60" s="1668"/>
      <c r="NLU60" s="1668"/>
      <c r="NLV60" s="1668"/>
      <c r="NLW60" s="1668"/>
      <c r="NLX60" s="1668"/>
      <c r="NLY60" s="1668"/>
      <c r="NLZ60" s="1668"/>
      <c r="NMA60" s="1668"/>
      <c r="NMB60" s="1668"/>
      <c r="NMC60" s="1668"/>
      <c r="NMD60" s="1668"/>
      <c r="NME60" s="1668"/>
      <c r="NMF60" s="1668"/>
      <c r="NMG60" s="1668"/>
      <c r="NMH60" s="1668"/>
      <c r="NMI60" s="1668"/>
      <c r="NMJ60" s="1668"/>
      <c r="NMK60" s="1668"/>
      <c r="NML60" s="1668"/>
      <c r="NMM60" s="1668"/>
      <c r="NMN60" s="1668"/>
      <c r="NMO60" s="1668"/>
      <c r="NMP60" s="1668"/>
      <c r="NMQ60" s="1668"/>
      <c r="NMR60" s="1668"/>
      <c r="NMS60" s="1668"/>
      <c r="NMT60" s="1668"/>
      <c r="NMU60" s="1668"/>
      <c r="NMV60" s="1668"/>
      <c r="NMW60" s="1668"/>
      <c r="NMX60" s="1668"/>
      <c r="NMY60" s="1668"/>
      <c r="NMZ60" s="1668"/>
      <c r="NNA60" s="1668"/>
      <c r="NNB60" s="1668"/>
      <c r="NNC60" s="1668"/>
      <c r="NND60" s="1668"/>
      <c r="NNE60" s="1668"/>
      <c r="NNF60" s="1668"/>
      <c r="NNG60" s="1668"/>
      <c r="NNH60" s="1668"/>
      <c r="NNI60" s="1668"/>
      <c r="NNJ60" s="1668"/>
      <c r="NNK60" s="1668"/>
      <c r="NNL60" s="1668"/>
      <c r="NNM60" s="1668"/>
      <c r="NNN60" s="1668"/>
      <c r="NNO60" s="1668"/>
      <c r="NNP60" s="1668"/>
      <c r="NNQ60" s="1668"/>
      <c r="NNR60" s="1668"/>
      <c r="NNS60" s="1668"/>
      <c r="NNT60" s="1668"/>
      <c r="NNU60" s="1668"/>
      <c r="NNV60" s="1668"/>
      <c r="NNW60" s="1668"/>
      <c r="NNX60" s="1668"/>
      <c r="NNY60" s="1668"/>
      <c r="NNZ60" s="1668"/>
      <c r="NOA60" s="1668"/>
      <c r="NOB60" s="1668"/>
      <c r="NOC60" s="1668"/>
      <c r="NOD60" s="1668"/>
      <c r="NOE60" s="1668"/>
      <c r="NOF60" s="1668"/>
      <c r="NOG60" s="1668"/>
      <c r="NOH60" s="1668"/>
      <c r="NOI60" s="1668"/>
      <c r="NOJ60" s="1668"/>
      <c r="NOK60" s="1668"/>
      <c r="NOL60" s="1668"/>
      <c r="NOM60" s="1668"/>
      <c r="NON60" s="1668"/>
      <c r="NOO60" s="1668"/>
      <c r="NOP60" s="1668"/>
      <c r="NOQ60" s="1668"/>
      <c r="NOR60" s="1668"/>
      <c r="NOS60" s="1668"/>
      <c r="NOT60" s="1668"/>
      <c r="NOU60" s="1668"/>
      <c r="NOV60" s="1668"/>
      <c r="NOW60" s="1668"/>
      <c r="NOX60" s="1668"/>
      <c r="NOY60" s="1668"/>
      <c r="NOZ60" s="1668"/>
      <c r="NPA60" s="1668"/>
      <c r="NPB60" s="1668"/>
      <c r="NPC60" s="1668"/>
      <c r="NPD60" s="1668"/>
      <c r="NPE60" s="1668"/>
      <c r="NPF60" s="1668"/>
      <c r="NPG60" s="1668"/>
      <c r="NPH60" s="1668"/>
      <c r="NPI60" s="1668"/>
      <c r="NPJ60" s="1668"/>
      <c r="NPK60" s="1668"/>
      <c r="NPL60" s="1668"/>
      <c r="NPM60" s="1668"/>
      <c r="NPN60" s="1668"/>
      <c r="NPO60" s="1668"/>
      <c r="NPP60" s="1668"/>
      <c r="NPQ60" s="1668"/>
      <c r="NPR60" s="1668"/>
      <c r="NPS60" s="1668"/>
      <c r="NPT60" s="1668"/>
      <c r="NPU60" s="1668"/>
      <c r="NPV60" s="1668"/>
      <c r="NPW60" s="1668"/>
      <c r="NPX60" s="1668"/>
      <c r="NPY60" s="1668"/>
      <c r="NPZ60" s="1668"/>
      <c r="NQA60" s="1668"/>
      <c r="NQB60" s="1668"/>
      <c r="NQC60" s="1668"/>
      <c r="NQD60" s="1668"/>
      <c r="NQE60" s="1668"/>
      <c r="NQF60" s="1668"/>
      <c r="NQG60" s="1668"/>
      <c r="NQH60" s="1668"/>
      <c r="NQI60" s="1668"/>
      <c r="NQJ60" s="1668"/>
      <c r="NQK60" s="1668"/>
      <c r="NQL60" s="1668"/>
      <c r="NQM60" s="1668"/>
      <c r="NQN60" s="1668"/>
      <c r="NQO60" s="1668"/>
      <c r="NQP60" s="1668"/>
      <c r="NQQ60" s="1668"/>
      <c r="NQR60" s="1668"/>
      <c r="NQS60" s="1668"/>
      <c r="NQT60" s="1668"/>
      <c r="NQU60" s="1668"/>
      <c r="NQV60" s="1668"/>
      <c r="NQW60" s="1668"/>
      <c r="NQX60" s="1668"/>
      <c r="NQY60" s="1668"/>
      <c r="NQZ60" s="1668"/>
      <c r="NRA60" s="1668"/>
      <c r="NRB60" s="1668"/>
      <c r="NRC60" s="1668"/>
      <c r="NRD60" s="1668"/>
      <c r="NRE60" s="1668"/>
      <c r="NRF60" s="1668"/>
      <c r="NRG60" s="1668"/>
      <c r="NRH60" s="1668"/>
      <c r="NRI60" s="1668"/>
      <c r="NRJ60" s="1668"/>
      <c r="NRK60" s="1668"/>
      <c r="NRL60" s="1668"/>
      <c r="NRM60" s="1668"/>
      <c r="NRN60" s="1668"/>
      <c r="NRO60" s="1668"/>
      <c r="NRP60" s="1668"/>
      <c r="NRQ60" s="1668"/>
      <c r="NRR60" s="1668"/>
      <c r="NRS60" s="1668"/>
      <c r="NRT60" s="1668"/>
      <c r="NRU60" s="1668"/>
      <c r="NRV60" s="1668"/>
      <c r="NRW60" s="1668"/>
      <c r="NRX60" s="1668"/>
      <c r="NRY60" s="1668"/>
      <c r="NRZ60" s="1668"/>
      <c r="NSA60" s="1668"/>
      <c r="NSB60" s="1668"/>
      <c r="NSC60" s="1668"/>
      <c r="NSD60" s="1668"/>
      <c r="NSE60" s="1668"/>
      <c r="NSF60" s="1668"/>
      <c r="NSG60" s="1668"/>
      <c r="NSH60" s="1668"/>
      <c r="NSI60" s="1668"/>
      <c r="NSJ60" s="1668"/>
      <c r="NSK60" s="1668"/>
      <c r="NSL60" s="1668"/>
      <c r="NSM60" s="1668"/>
      <c r="NSN60" s="1668"/>
      <c r="NSO60" s="1668"/>
      <c r="NSP60" s="1668"/>
      <c r="NSQ60" s="1668"/>
      <c r="NSR60" s="1668"/>
      <c r="NSS60" s="1668"/>
      <c r="NST60" s="1668"/>
      <c r="NSU60" s="1668"/>
      <c r="NSV60" s="1668"/>
      <c r="NSW60" s="1668"/>
      <c r="NSX60" s="1668"/>
      <c r="NSY60" s="1668"/>
      <c r="NSZ60" s="1668"/>
      <c r="NTA60" s="1668"/>
      <c r="NTB60" s="1668"/>
      <c r="NTC60" s="1668"/>
      <c r="NTD60" s="1668"/>
      <c r="NTE60" s="1668"/>
      <c r="NTF60" s="1668"/>
      <c r="NTG60" s="1668"/>
      <c r="NTH60" s="1668"/>
      <c r="NTI60" s="1668"/>
      <c r="NTJ60" s="1668"/>
      <c r="NTK60" s="1668"/>
      <c r="NTL60" s="1668"/>
      <c r="NTM60" s="1668"/>
      <c r="NTN60" s="1668"/>
      <c r="NTO60" s="1668"/>
      <c r="NTP60" s="1668"/>
      <c r="NTQ60" s="1668"/>
      <c r="NTR60" s="1668"/>
      <c r="NTS60" s="1668"/>
      <c r="NTT60" s="1668"/>
      <c r="NTU60" s="1668"/>
      <c r="NTV60" s="1668"/>
      <c r="NTW60" s="1668"/>
      <c r="NTX60" s="1668"/>
      <c r="NTY60" s="1668"/>
      <c r="NTZ60" s="1668"/>
      <c r="NUA60" s="1668"/>
      <c r="NUB60" s="1668"/>
      <c r="NUC60" s="1668"/>
      <c r="NUD60" s="1668"/>
      <c r="NUE60" s="1668"/>
      <c r="NUF60" s="1668"/>
      <c r="NUG60" s="1668"/>
      <c r="NUH60" s="1668"/>
      <c r="NUI60" s="1668"/>
      <c r="NUJ60" s="1668"/>
      <c r="NUK60" s="1668"/>
      <c r="NUL60" s="1668"/>
      <c r="NUM60" s="1668"/>
      <c r="NUN60" s="1668"/>
      <c r="NUO60" s="1668"/>
      <c r="NUP60" s="1668"/>
      <c r="NUQ60" s="1668"/>
      <c r="NUR60" s="1668"/>
      <c r="NUS60" s="1668"/>
      <c r="NUT60" s="1668"/>
      <c r="NUU60" s="1668"/>
      <c r="NUV60" s="1668"/>
      <c r="NUW60" s="1668"/>
      <c r="NUX60" s="1668"/>
      <c r="NUY60" s="1668"/>
      <c r="NUZ60" s="1668"/>
      <c r="NVA60" s="1668"/>
      <c r="NVB60" s="1668"/>
      <c r="NVC60" s="1668"/>
      <c r="NVD60" s="1668"/>
      <c r="NVE60" s="1668"/>
      <c r="NVF60" s="1668"/>
      <c r="NVG60" s="1668"/>
      <c r="NVH60" s="1668"/>
      <c r="NVI60" s="1668"/>
      <c r="NVJ60" s="1668"/>
      <c r="NVK60" s="1668"/>
      <c r="NVL60" s="1668"/>
      <c r="NVM60" s="1668"/>
      <c r="NVN60" s="1668"/>
      <c r="NVO60" s="1668"/>
      <c r="NVP60" s="1668"/>
      <c r="NVQ60" s="1668"/>
      <c r="NVR60" s="1668"/>
      <c r="NVS60" s="1668"/>
      <c r="NVT60" s="1668"/>
      <c r="NVU60" s="1668"/>
      <c r="NVV60" s="1668"/>
      <c r="NVW60" s="1668"/>
      <c r="NVX60" s="1668"/>
      <c r="NVY60" s="1668"/>
      <c r="NVZ60" s="1668"/>
      <c r="NWA60" s="1668"/>
      <c r="NWB60" s="1668"/>
      <c r="NWC60" s="1668"/>
      <c r="NWD60" s="1668"/>
      <c r="NWE60" s="1668"/>
      <c r="NWF60" s="1668"/>
      <c r="NWG60" s="1668"/>
      <c r="NWH60" s="1668"/>
      <c r="NWI60" s="1668"/>
      <c r="NWJ60" s="1668"/>
      <c r="NWK60" s="1668"/>
      <c r="NWL60" s="1668"/>
      <c r="NWM60" s="1668"/>
      <c r="NWN60" s="1668"/>
      <c r="NWO60" s="1668"/>
      <c r="NWP60" s="1668"/>
      <c r="NWQ60" s="1668"/>
      <c r="NWR60" s="1668"/>
      <c r="NWS60" s="1668"/>
      <c r="NWT60" s="1668"/>
      <c r="NWU60" s="1668"/>
      <c r="NWV60" s="1668"/>
      <c r="NWW60" s="1668"/>
      <c r="NWX60" s="1668"/>
      <c r="NWY60" s="1668"/>
      <c r="NWZ60" s="1668"/>
      <c r="NXA60" s="1668"/>
      <c r="NXB60" s="1668"/>
      <c r="NXC60" s="1668"/>
      <c r="NXD60" s="1668"/>
      <c r="NXE60" s="1668"/>
      <c r="NXF60" s="1668"/>
      <c r="NXG60" s="1668"/>
      <c r="NXH60" s="1668"/>
      <c r="NXI60" s="1668"/>
      <c r="NXJ60" s="1668"/>
      <c r="NXK60" s="1668"/>
      <c r="NXL60" s="1668"/>
      <c r="NXM60" s="1668"/>
      <c r="NXN60" s="1668"/>
      <c r="NXO60" s="1668"/>
      <c r="NXP60" s="1668"/>
      <c r="NXQ60" s="1668"/>
      <c r="NXR60" s="1668"/>
      <c r="NXS60" s="1668"/>
      <c r="NXT60" s="1668"/>
      <c r="NXU60" s="1668"/>
      <c r="NXV60" s="1668"/>
      <c r="NXW60" s="1668"/>
      <c r="NXX60" s="1668"/>
      <c r="NXY60" s="1668"/>
      <c r="NXZ60" s="1668"/>
      <c r="NYA60" s="1668"/>
      <c r="NYB60" s="1668"/>
      <c r="NYC60" s="1668"/>
      <c r="NYD60" s="1668"/>
      <c r="NYE60" s="1668"/>
      <c r="NYF60" s="1668"/>
      <c r="NYG60" s="1668"/>
      <c r="NYH60" s="1668"/>
      <c r="NYI60" s="1668"/>
      <c r="NYJ60" s="1668"/>
      <c r="NYK60" s="1668"/>
      <c r="NYL60" s="1668"/>
      <c r="NYM60" s="1668"/>
      <c r="NYN60" s="1668"/>
      <c r="NYO60" s="1668"/>
      <c r="NYP60" s="1668"/>
      <c r="NYQ60" s="1668"/>
      <c r="NYR60" s="1668"/>
      <c r="NYS60" s="1668"/>
      <c r="NYT60" s="1668"/>
      <c r="NYU60" s="1668"/>
      <c r="NYV60" s="1668"/>
      <c r="NYW60" s="1668"/>
      <c r="NYX60" s="1668"/>
      <c r="NYY60" s="1668"/>
      <c r="NYZ60" s="1668"/>
      <c r="NZA60" s="1668"/>
      <c r="NZB60" s="1668"/>
      <c r="NZC60" s="1668"/>
      <c r="NZD60" s="1668"/>
      <c r="NZE60" s="1668"/>
      <c r="NZF60" s="1668"/>
      <c r="NZG60" s="1668"/>
      <c r="NZH60" s="1668"/>
      <c r="NZI60" s="1668"/>
      <c r="NZJ60" s="1668"/>
      <c r="NZK60" s="1668"/>
      <c r="NZL60" s="1668"/>
      <c r="NZM60" s="1668"/>
      <c r="NZN60" s="1668"/>
      <c r="NZO60" s="1668"/>
      <c r="NZP60" s="1668"/>
      <c r="NZQ60" s="1668"/>
      <c r="NZR60" s="1668"/>
      <c r="NZS60" s="1668"/>
      <c r="NZT60" s="1668"/>
      <c r="NZU60" s="1668"/>
      <c r="NZV60" s="1668"/>
      <c r="NZW60" s="1668"/>
      <c r="NZX60" s="1668"/>
      <c r="NZY60" s="1668"/>
      <c r="NZZ60" s="1668"/>
      <c r="OAA60" s="1668"/>
      <c r="OAB60" s="1668"/>
      <c r="OAC60" s="1668"/>
      <c r="OAD60" s="1668"/>
      <c r="OAE60" s="1668"/>
      <c r="OAF60" s="1668"/>
      <c r="OAG60" s="1668"/>
      <c r="OAH60" s="1668"/>
      <c r="OAI60" s="1668"/>
      <c r="OAJ60" s="1668"/>
      <c r="OAK60" s="1668"/>
      <c r="OAL60" s="1668"/>
      <c r="OAM60" s="1668"/>
      <c r="OAN60" s="1668"/>
      <c r="OAO60" s="1668"/>
      <c r="OAP60" s="1668"/>
      <c r="OAQ60" s="1668"/>
      <c r="OAR60" s="1668"/>
      <c r="OAS60" s="1668"/>
      <c r="OAT60" s="1668"/>
      <c r="OAU60" s="1668"/>
      <c r="OAV60" s="1668"/>
      <c r="OAW60" s="1668"/>
      <c r="OAX60" s="1668"/>
      <c r="OAY60" s="1668"/>
      <c r="OAZ60" s="1668"/>
      <c r="OBA60" s="1668"/>
      <c r="OBB60" s="1668"/>
      <c r="OBC60" s="1668"/>
      <c r="OBD60" s="1668"/>
      <c r="OBE60" s="1668"/>
      <c r="OBF60" s="1668"/>
      <c r="OBG60" s="1668"/>
      <c r="OBH60" s="1668"/>
      <c r="OBI60" s="1668"/>
      <c r="OBJ60" s="1668"/>
      <c r="OBK60" s="1668"/>
      <c r="OBL60" s="1668"/>
      <c r="OBM60" s="1668"/>
      <c r="OBN60" s="1668"/>
      <c r="OBO60" s="1668"/>
      <c r="OBP60" s="1668"/>
      <c r="OBQ60" s="1668"/>
      <c r="OBR60" s="1668"/>
      <c r="OBS60" s="1668"/>
      <c r="OBT60" s="1668"/>
      <c r="OBU60" s="1668"/>
      <c r="OBV60" s="1668"/>
      <c r="OBW60" s="1668"/>
      <c r="OBX60" s="1668"/>
      <c r="OBY60" s="1668"/>
      <c r="OBZ60" s="1668"/>
      <c r="OCA60" s="1668"/>
      <c r="OCB60" s="1668"/>
      <c r="OCC60" s="1668"/>
      <c r="OCD60" s="1668"/>
      <c r="OCE60" s="1668"/>
      <c r="OCF60" s="1668"/>
      <c r="OCG60" s="1668"/>
      <c r="OCH60" s="1668"/>
      <c r="OCI60" s="1668"/>
      <c r="OCJ60" s="1668"/>
      <c r="OCK60" s="1668"/>
      <c r="OCL60" s="1668"/>
      <c r="OCM60" s="1668"/>
      <c r="OCN60" s="1668"/>
      <c r="OCO60" s="1668"/>
      <c r="OCP60" s="1668"/>
      <c r="OCQ60" s="1668"/>
      <c r="OCR60" s="1668"/>
      <c r="OCS60" s="1668"/>
      <c r="OCT60" s="1668"/>
      <c r="OCU60" s="1668"/>
      <c r="OCV60" s="1668"/>
      <c r="OCW60" s="1668"/>
      <c r="OCX60" s="1668"/>
      <c r="OCY60" s="1668"/>
      <c r="OCZ60" s="1668"/>
      <c r="ODA60" s="1668"/>
      <c r="ODB60" s="1668"/>
      <c r="ODC60" s="1668"/>
      <c r="ODD60" s="1668"/>
      <c r="ODE60" s="1668"/>
      <c r="ODF60" s="1668"/>
      <c r="ODG60" s="1668"/>
      <c r="ODH60" s="1668"/>
      <c r="ODI60" s="1668"/>
      <c r="ODJ60" s="1668"/>
      <c r="ODK60" s="1668"/>
      <c r="ODL60" s="1668"/>
      <c r="ODM60" s="1668"/>
      <c r="ODN60" s="1668"/>
      <c r="ODO60" s="1668"/>
      <c r="ODP60" s="1668"/>
      <c r="ODQ60" s="1668"/>
      <c r="ODR60" s="1668"/>
      <c r="ODS60" s="1668"/>
      <c r="ODT60" s="1668"/>
      <c r="ODU60" s="1668"/>
      <c r="ODV60" s="1668"/>
      <c r="ODW60" s="1668"/>
      <c r="ODX60" s="1668"/>
      <c r="ODY60" s="1668"/>
      <c r="ODZ60" s="1668"/>
      <c r="OEA60" s="1668"/>
      <c r="OEB60" s="1668"/>
      <c r="OEC60" s="1668"/>
      <c r="OED60" s="1668"/>
      <c r="OEE60" s="1668"/>
      <c r="OEF60" s="1668"/>
      <c r="OEG60" s="1668"/>
      <c r="OEH60" s="1668"/>
      <c r="OEI60" s="1668"/>
      <c r="OEJ60" s="1668"/>
      <c r="OEK60" s="1668"/>
      <c r="OEL60" s="1668"/>
      <c r="OEM60" s="1668"/>
      <c r="OEN60" s="1668"/>
      <c r="OEO60" s="1668"/>
      <c r="OEP60" s="1668"/>
      <c r="OEQ60" s="1668"/>
      <c r="OER60" s="1668"/>
      <c r="OES60" s="1668"/>
      <c r="OET60" s="1668"/>
      <c r="OEU60" s="1668"/>
      <c r="OEV60" s="1668"/>
      <c r="OEW60" s="1668"/>
      <c r="OEX60" s="1668"/>
      <c r="OEY60" s="1668"/>
      <c r="OEZ60" s="1668"/>
      <c r="OFA60" s="1668"/>
      <c r="OFB60" s="1668"/>
      <c r="OFC60" s="1668"/>
      <c r="OFD60" s="1668"/>
      <c r="OFE60" s="1668"/>
      <c r="OFF60" s="1668"/>
      <c r="OFG60" s="1668"/>
      <c r="OFH60" s="1668"/>
      <c r="OFI60" s="1668"/>
      <c r="OFJ60" s="1668"/>
      <c r="OFK60" s="1668"/>
      <c r="OFL60" s="1668"/>
      <c r="OFM60" s="1668"/>
      <c r="OFN60" s="1668"/>
      <c r="OFO60" s="1668"/>
      <c r="OFP60" s="1668"/>
      <c r="OFQ60" s="1668"/>
      <c r="OFR60" s="1668"/>
      <c r="OFS60" s="1668"/>
      <c r="OFT60" s="1668"/>
      <c r="OFU60" s="1668"/>
      <c r="OFV60" s="1668"/>
      <c r="OFW60" s="1668"/>
      <c r="OFX60" s="1668"/>
      <c r="OFY60" s="1668"/>
      <c r="OFZ60" s="1668"/>
      <c r="OGA60" s="1668"/>
      <c r="OGB60" s="1668"/>
      <c r="OGC60" s="1668"/>
      <c r="OGD60" s="1668"/>
      <c r="OGE60" s="1668"/>
      <c r="OGF60" s="1668"/>
      <c r="OGG60" s="1668"/>
      <c r="OGH60" s="1668"/>
      <c r="OGI60" s="1668"/>
      <c r="OGJ60" s="1668"/>
      <c r="OGK60" s="1668"/>
      <c r="OGL60" s="1668"/>
      <c r="OGM60" s="1668"/>
      <c r="OGN60" s="1668"/>
      <c r="OGO60" s="1668"/>
      <c r="OGP60" s="1668"/>
      <c r="OGQ60" s="1668"/>
      <c r="OGR60" s="1668"/>
      <c r="OGS60" s="1668"/>
      <c r="OGT60" s="1668"/>
      <c r="OGU60" s="1668"/>
      <c r="OGV60" s="1668"/>
      <c r="OGW60" s="1668"/>
      <c r="OGX60" s="1668"/>
      <c r="OGY60" s="1668"/>
      <c r="OGZ60" s="1668"/>
      <c r="OHA60" s="1668"/>
      <c r="OHB60" s="1668"/>
      <c r="OHC60" s="1668"/>
      <c r="OHD60" s="1668"/>
      <c r="OHE60" s="1668"/>
      <c r="OHF60" s="1668"/>
      <c r="OHG60" s="1668"/>
      <c r="OHH60" s="1668"/>
      <c r="OHI60" s="1668"/>
      <c r="OHJ60" s="1668"/>
      <c r="OHK60" s="1668"/>
      <c r="OHL60" s="1668"/>
      <c r="OHM60" s="1668"/>
      <c r="OHN60" s="1668"/>
      <c r="OHO60" s="1668"/>
      <c r="OHP60" s="1668"/>
      <c r="OHQ60" s="1668"/>
      <c r="OHR60" s="1668"/>
      <c r="OHS60" s="1668"/>
      <c r="OHT60" s="1668"/>
      <c r="OHU60" s="1668"/>
      <c r="OHV60" s="1668"/>
      <c r="OHW60" s="1668"/>
      <c r="OHX60" s="1668"/>
      <c r="OHY60" s="1668"/>
      <c r="OHZ60" s="1668"/>
      <c r="OIA60" s="1668"/>
      <c r="OIB60" s="1668"/>
      <c r="OIC60" s="1668"/>
      <c r="OID60" s="1668"/>
      <c r="OIE60" s="1668"/>
      <c r="OIF60" s="1668"/>
      <c r="OIG60" s="1668"/>
      <c r="OIH60" s="1668"/>
      <c r="OII60" s="1668"/>
      <c r="OIJ60" s="1668"/>
      <c r="OIK60" s="1668"/>
      <c r="OIL60" s="1668"/>
      <c r="OIM60" s="1668"/>
      <c r="OIN60" s="1668"/>
      <c r="OIO60" s="1668"/>
      <c r="OIP60" s="1668"/>
      <c r="OIQ60" s="1668"/>
      <c r="OIR60" s="1668"/>
      <c r="OIS60" s="1668"/>
      <c r="OIT60" s="1668"/>
      <c r="OIU60" s="1668"/>
      <c r="OIV60" s="1668"/>
      <c r="OIW60" s="1668"/>
      <c r="OIX60" s="1668"/>
      <c r="OIY60" s="1668"/>
      <c r="OIZ60" s="1668"/>
      <c r="OJA60" s="1668"/>
      <c r="OJB60" s="1668"/>
      <c r="OJC60" s="1668"/>
      <c r="OJD60" s="1668"/>
      <c r="OJE60" s="1668"/>
      <c r="OJF60" s="1668"/>
      <c r="OJG60" s="1668"/>
      <c r="OJH60" s="1668"/>
      <c r="OJI60" s="1668"/>
      <c r="OJJ60" s="1668"/>
      <c r="OJK60" s="1668"/>
      <c r="OJL60" s="1668"/>
      <c r="OJM60" s="1668"/>
      <c r="OJN60" s="1668"/>
      <c r="OJO60" s="1668"/>
      <c r="OJP60" s="1668"/>
      <c r="OJQ60" s="1668"/>
      <c r="OJR60" s="1668"/>
      <c r="OJS60" s="1668"/>
      <c r="OJT60" s="1668"/>
      <c r="OJU60" s="1668"/>
      <c r="OJV60" s="1668"/>
      <c r="OJW60" s="1668"/>
      <c r="OJX60" s="1668"/>
      <c r="OJY60" s="1668"/>
      <c r="OJZ60" s="1668"/>
      <c r="OKA60" s="1668"/>
      <c r="OKB60" s="1668"/>
      <c r="OKC60" s="1668"/>
      <c r="OKD60" s="1668"/>
      <c r="OKE60" s="1668"/>
      <c r="OKF60" s="1668"/>
      <c r="OKG60" s="1668"/>
      <c r="OKH60" s="1668"/>
      <c r="OKI60" s="1668"/>
      <c r="OKJ60" s="1668"/>
      <c r="OKK60" s="1668"/>
      <c r="OKL60" s="1668"/>
      <c r="OKM60" s="1668"/>
      <c r="OKN60" s="1668"/>
      <c r="OKO60" s="1668"/>
      <c r="OKP60" s="1668"/>
      <c r="OKQ60" s="1668"/>
      <c r="OKR60" s="1668"/>
      <c r="OKS60" s="1668"/>
      <c r="OKT60" s="1668"/>
      <c r="OKU60" s="1668"/>
      <c r="OKV60" s="1668"/>
      <c r="OKW60" s="1668"/>
      <c r="OKX60" s="1668"/>
      <c r="OKY60" s="1668"/>
      <c r="OKZ60" s="1668"/>
      <c r="OLA60" s="1668"/>
      <c r="OLB60" s="1668"/>
      <c r="OLC60" s="1668"/>
      <c r="OLD60" s="1668"/>
      <c r="OLE60" s="1668"/>
      <c r="OLF60" s="1668"/>
      <c r="OLG60" s="1668"/>
      <c r="OLH60" s="1668"/>
      <c r="OLI60" s="1668"/>
      <c r="OLJ60" s="1668"/>
      <c r="OLK60" s="1668"/>
      <c r="OLL60" s="1668"/>
      <c r="OLM60" s="1668"/>
      <c r="OLN60" s="1668"/>
      <c r="OLO60" s="1668"/>
      <c r="OLP60" s="1668"/>
      <c r="OLQ60" s="1668"/>
      <c r="OLR60" s="1668"/>
      <c r="OLS60" s="1668"/>
      <c r="OLT60" s="1668"/>
      <c r="OLU60" s="1668"/>
      <c r="OLV60" s="1668"/>
      <c r="OLW60" s="1668"/>
      <c r="OLX60" s="1668"/>
      <c r="OLY60" s="1668"/>
      <c r="OLZ60" s="1668"/>
      <c r="OMA60" s="1668"/>
      <c r="OMB60" s="1668"/>
      <c r="OMC60" s="1668"/>
      <c r="OMD60" s="1668"/>
      <c r="OME60" s="1668"/>
      <c r="OMF60" s="1668"/>
      <c r="OMG60" s="1668"/>
      <c r="OMH60" s="1668"/>
      <c r="OMI60" s="1668"/>
      <c r="OMJ60" s="1668"/>
      <c r="OMK60" s="1668"/>
      <c r="OML60" s="1668"/>
      <c r="OMM60" s="1668"/>
      <c r="OMN60" s="1668"/>
      <c r="OMO60" s="1668"/>
      <c r="OMP60" s="1668"/>
      <c r="OMQ60" s="1668"/>
      <c r="OMR60" s="1668"/>
      <c r="OMS60" s="1668"/>
      <c r="OMT60" s="1668"/>
      <c r="OMU60" s="1668"/>
      <c r="OMV60" s="1668"/>
      <c r="OMW60" s="1668"/>
      <c r="OMX60" s="1668"/>
      <c r="OMY60" s="1668"/>
      <c r="OMZ60" s="1668"/>
      <c r="ONA60" s="1668"/>
      <c r="ONB60" s="1668"/>
      <c r="ONC60" s="1668"/>
      <c r="OND60" s="1668"/>
      <c r="ONE60" s="1668"/>
      <c r="ONF60" s="1668"/>
      <c r="ONG60" s="1668"/>
      <c r="ONH60" s="1668"/>
      <c r="ONI60" s="1668"/>
      <c r="ONJ60" s="1668"/>
      <c r="ONK60" s="1668"/>
      <c r="ONL60" s="1668"/>
      <c r="ONM60" s="1668"/>
      <c r="ONN60" s="1668"/>
      <c r="ONO60" s="1668"/>
      <c r="ONP60" s="1668"/>
      <c r="ONQ60" s="1668"/>
      <c r="ONR60" s="1668"/>
      <c r="ONS60" s="1668"/>
      <c r="ONT60" s="1668"/>
      <c r="ONU60" s="1668"/>
      <c r="ONV60" s="1668"/>
      <c r="ONW60" s="1668"/>
      <c r="ONX60" s="1668"/>
      <c r="ONY60" s="1668"/>
      <c r="ONZ60" s="1668"/>
      <c r="OOA60" s="1668"/>
      <c r="OOB60" s="1668"/>
      <c r="OOC60" s="1668"/>
      <c r="OOD60" s="1668"/>
      <c r="OOE60" s="1668"/>
      <c r="OOF60" s="1668"/>
      <c r="OOG60" s="1668"/>
      <c r="OOH60" s="1668"/>
      <c r="OOI60" s="1668"/>
      <c r="OOJ60" s="1668"/>
      <c r="OOK60" s="1668"/>
      <c r="OOL60" s="1668"/>
      <c r="OOM60" s="1668"/>
      <c r="OON60" s="1668"/>
      <c r="OOO60" s="1668"/>
      <c r="OOP60" s="1668"/>
      <c r="OOQ60" s="1668"/>
      <c r="OOR60" s="1668"/>
      <c r="OOS60" s="1668"/>
      <c r="OOT60" s="1668"/>
      <c r="OOU60" s="1668"/>
      <c r="OOV60" s="1668"/>
      <c r="OOW60" s="1668"/>
      <c r="OOX60" s="1668"/>
      <c r="OOY60" s="1668"/>
      <c r="OOZ60" s="1668"/>
      <c r="OPA60" s="1668"/>
      <c r="OPB60" s="1668"/>
      <c r="OPC60" s="1668"/>
      <c r="OPD60" s="1668"/>
      <c r="OPE60" s="1668"/>
      <c r="OPF60" s="1668"/>
      <c r="OPG60" s="1668"/>
      <c r="OPH60" s="1668"/>
      <c r="OPI60" s="1668"/>
      <c r="OPJ60" s="1668"/>
      <c r="OPK60" s="1668"/>
      <c r="OPL60" s="1668"/>
      <c r="OPM60" s="1668"/>
      <c r="OPN60" s="1668"/>
      <c r="OPO60" s="1668"/>
      <c r="OPP60" s="1668"/>
      <c r="OPQ60" s="1668"/>
      <c r="OPR60" s="1668"/>
      <c r="OPS60" s="1668"/>
      <c r="OPT60" s="1668"/>
      <c r="OPU60" s="1668"/>
      <c r="OPV60" s="1668"/>
      <c r="OPW60" s="1668"/>
      <c r="OPX60" s="1668"/>
      <c r="OPY60" s="1668"/>
      <c r="OPZ60" s="1668"/>
      <c r="OQA60" s="1668"/>
      <c r="OQB60" s="1668"/>
      <c r="OQC60" s="1668"/>
      <c r="OQD60" s="1668"/>
      <c r="OQE60" s="1668"/>
      <c r="OQF60" s="1668"/>
      <c r="OQG60" s="1668"/>
      <c r="OQH60" s="1668"/>
      <c r="OQI60" s="1668"/>
      <c r="OQJ60" s="1668"/>
      <c r="OQK60" s="1668"/>
      <c r="OQL60" s="1668"/>
      <c r="OQM60" s="1668"/>
      <c r="OQN60" s="1668"/>
      <c r="OQO60" s="1668"/>
      <c r="OQP60" s="1668"/>
      <c r="OQQ60" s="1668"/>
      <c r="OQR60" s="1668"/>
      <c r="OQS60" s="1668"/>
      <c r="OQT60" s="1668"/>
      <c r="OQU60" s="1668"/>
      <c r="OQV60" s="1668"/>
      <c r="OQW60" s="1668"/>
      <c r="OQX60" s="1668"/>
      <c r="OQY60" s="1668"/>
      <c r="OQZ60" s="1668"/>
      <c r="ORA60" s="1668"/>
      <c r="ORB60" s="1668"/>
      <c r="ORC60" s="1668"/>
      <c r="ORD60" s="1668"/>
      <c r="ORE60" s="1668"/>
      <c r="ORF60" s="1668"/>
      <c r="ORG60" s="1668"/>
      <c r="ORH60" s="1668"/>
      <c r="ORI60" s="1668"/>
      <c r="ORJ60" s="1668"/>
      <c r="ORK60" s="1668"/>
      <c r="ORL60" s="1668"/>
      <c r="ORM60" s="1668"/>
      <c r="ORN60" s="1668"/>
      <c r="ORO60" s="1668"/>
      <c r="ORP60" s="1668"/>
      <c r="ORQ60" s="1668"/>
      <c r="ORR60" s="1668"/>
      <c r="ORS60" s="1668"/>
      <c r="ORT60" s="1668"/>
      <c r="ORU60" s="1668"/>
      <c r="ORV60" s="1668"/>
      <c r="ORW60" s="1668"/>
      <c r="ORX60" s="1668"/>
      <c r="ORY60" s="1668"/>
      <c r="ORZ60" s="1668"/>
      <c r="OSA60" s="1668"/>
      <c r="OSB60" s="1668"/>
      <c r="OSC60" s="1668"/>
      <c r="OSD60" s="1668"/>
      <c r="OSE60" s="1668"/>
      <c r="OSF60" s="1668"/>
      <c r="OSG60" s="1668"/>
      <c r="OSH60" s="1668"/>
      <c r="OSI60" s="1668"/>
      <c r="OSJ60" s="1668"/>
      <c r="OSK60" s="1668"/>
      <c r="OSL60" s="1668"/>
      <c r="OSM60" s="1668"/>
      <c r="OSN60" s="1668"/>
      <c r="OSO60" s="1668"/>
      <c r="OSP60" s="1668"/>
      <c r="OSQ60" s="1668"/>
      <c r="OSR60" s="1668"/>
      <c r="OSS60" s="1668"/>
      <c r="OST60" s="1668"/>
      <c r="OSU60" s="1668"/>
      <c r="OSV60" s="1668"/>
      <c r="OSW60" s="1668"/>
      <c r="OSX60" s="1668"/>
      <c r="OSY60" s="1668"/>
      <c r="OSZ60" s="1668"/>
      <c r="OTA60" s="1668"/>
      <c r="OTB60" s="1668"/>
      <c r="OTC60" s="1668"/>
      <c r="OTD60" s="1668"/>
      <c r="OTE60" s="1668"/>
      <c r="OTF60" s="1668"/>
      <c r="OTG60" s="1668"/>
      <c r="OTH60" s="1668"/>
      <c r="OTI60" s="1668"/>
      <c r="OTJ60" s="1668"/>
      <c r="OTK60" s="1668"/>
      <c r="OTL60" s="1668"/>
      <c r="OTM60" s="1668"/>
      <c r="OTN60" s="1668"/>
      <c r="OTO60" s="1668"/>
      <c r="OTP60" s="1668"/>
      <c r="OTQ60" s="1668"/>
      <c r="OTR60" s="1668"/>
      <c r="OTS60" s="1668"/>
      <c r="OTT60" s="1668"/>
      <c r="OTU60" s="1668"/>
      <c r="OTV60" s="1668"/>
      <c r="OTW60" s="1668"/>
      <c r="OTX60" s="1668"/>
      <c r="OTY60" s="1668"/>
      <c r="OTZ60" s="1668"/>
      <c r="OUA60" s="1668"/>
      <c r="OUB60" s="1668"/>
      <c r="OUC60" s="1668"/>
      <c r="OUD60" s="1668"/>
      <c r="OUE60" s="1668"/>
      <c r="OUF60" s="1668"/>
      <c r="OUG60" s="1668"/>
      <c r="OUH60" s="1668"/>
      <c r="OUI60" s="1668"/>
      <c r="OUJ60" s="1668"/>
      <c r="OUK60" s="1668"/>
      <c r="OUL60" s="1668"/>
      <c r="OUM60" s="1668"/>
      <c r="OUN60" s="1668"/>
      <c r="OUO60" s="1668"/>
      <c r="OUP60" s="1668"/>
      <c r="OUQ60" s="1668"/>
      <c r="OUR60" s="1668"/>
      <c r="OUS60" s="1668"/>
      <c r="OUT60" s="1668"/>
      <c r="OUU60" s="1668"/>
      <c r="OUV60" s="1668"/>
      <c r="OUW60" s="1668"/>
      <c r="OUX60" s="1668"/>
      <c r="OUY60" s="1668"/>
      <c r="OUZ60" s="1668"/>
      <c r="OVA60" s="1668"/>
      <c r="OVB60" s="1668"/>
      <c r="OVC60" s="1668"/>
      <c r="OVD60" s="1668"/>
      <c r="OVE60" s="1668"/>
      <c r="OVF60" s="1668"/>
      <c r="OVG60" s="1668"/>
      <c r="OVH60" s="1668"/>
      <c r="OVI60" s="1668"/>
      <c r="OVJ60" s="1668"/>
      <c r="OVK60" s="1668"/>
      <c r="OVL60" s="1668"/>
      <c r="OVM60" s="1668"/>
      <c r="OVN60" s="1668"/>
      <c r="OVO60" s="1668"/>
      <c r="OVP60" s="1668"/>
      <c r="OVQ60" s="1668"/>
      <c r="OVR60" s="1668"/>
      <c r="OVS60" s="1668"/>
      <c r="OVT60" s="1668"/>
      <c r="OVU60" s="1668"/>
      <c r="OVV60" s="1668"/>
      <c r="OVW60" s="1668"/>
      <c r="OVX60" s="1668"/>
      <c r="OVY60" s="1668"/>
      <c r="OVZ60" s="1668"/>
      <c r="OWA60" s="1668"/>
      <c r="OWB60" s="1668"/>
      <c r="OWC60" s="1668"/>
      <c r="OWD60" s="1668"/>
      <c r="OWE60" s="1668"/>
      <c r="OWF60" s="1668"/>
      <c r="OWG60" s="1668"/>
      <c r="OWH60" s="1668"/>
      <c r="OWI60" s="1668"/>
      <c r="OWJ60" s="1668"/>
      <c r="OWK60" s="1668"/>
      <c r="OWL60" s="1668"/>
      <c r="OWM60" s="1668"/>
      <c r="OWN60" s="1668"/>
      <c r="OWO60" s="1668"/>
      <c r="OWP60" s="1668"/>
      <c r="OWQ60" s="1668"/>
      <c r="OWR60" s="1668"/>
      <c r="OWS60" s="1668"/>
      <c r="OWT60" s="1668"/>
      <c r="OWU60" s="1668"/>
      <c r="OWV60" s="1668"/>
      <c r="OWW60" s="1668"/>
      <c r="OWX60" s="1668"/>
      <c r="OWY60" s="1668"/>
      <c r="OWZ60" s="1668"/>
      <c r="OXA60" s="1668"/>
      <c r="OXB60" s="1668"/>
      <c r="OXC60" s="1668"/>
      <c r="OXD60" s="1668"/>
      <c r="OXE60" s="1668"/>
      <c r="OXF60" s="1668"/>
      <c r="OXG60" s="1668"/>
      <c r="OXH60" s="1668"/>
      <c r="OXI60" s="1668"/>
      <c r="OXJ60" s="1668"/>
      <c r="OXK60" s="1668"/>
      <c r="OXL60" s="1668"/>
      <c r="OXM60" s="1668"/>
      <c r="OXN60" s="1668"/>
      <c r="OXO60" s="1668"/>
      <c r="OXP60" s="1668"/>
      <c r="OXQ60" s="1668"/>
      <c r="OXR60" s="1668"/>
      <c r="OXS60" s="1668"/>
      <c r="OXT60" s="1668"/>
      <c r="OXU60" s="1668"/>
      <c r="OXV60" s="1668"/>
      <c r="OXW60" s="1668"/>
      <c r="OXX60" s="1668"/>
      <c r="OXY60" s="1668"/>
      <c r="OXZ60" s="1668"/>
      <c r="OYA60" s="1668"/>
      <c r="OYB60" s="1668"/>
      <c r="OYC60" s="1668"/>
      <c r="OYD60" s="1668"/>
      <c r="OYE60" s="1668"/>
      <c r="OYF60" s="1668"/>
      <c r="OYG60" s="1668"/>
      <c r="OYH60" s="1668"/>
      <c r="OYI60" s="1668"/>
      <c r="OYJ60" s="1668"/>
      <c r="OYK60" s="1668"/>
      <c r="OYL60" s="1668"/>
      <c r="OYM60" s="1668"/>
      <c r="OYN60" s="1668"/>
      <c r="OYO60" s="1668"/>
      <c r="OYP60" s="1668"/>
      <c r="OYQ60" s="1668"/>
      <c r="OYR60" s="1668"/>
      <c r="OYS60" s="1668"/>
      <c r="OYT60" s="1668"/>
      <c r="OYU60" s="1668"/>
      <c r="OYV60" s="1668"/>
      <c r="OYW60" s="1668"/>
      <c r="OYX60" s="1668"/>
      <c r="OYY60" s="1668"/>
      <c r="OYZ60" s="1668"/>
      <c r="OZA60" s="1668"/>
      <c r="OZB60" s="1668"/>
      <c r="OZC60" s="1668"/>
      <c r="OZD60" s="1668"/>
      <c r="OZE60" s="1668"/>
      <c r="OZF60" s="1668"/>
      <c r="OZG60" s="1668"/>
      <c r="OZH60" s="1668"/>
      <c r="OZI60" s="1668"/>
      <c r="OZJ60" s="1668"/>
      <c r="OZK60" s="1668"/>
      <c r="OZL60" s="1668"/>
      <c r="OZM60" s="1668"/>
      <c r="OZN60" s="1668"/>
      <c r="OZO60" s="1668"/>
      <c r="OZP60" s="1668"/>
      <c r="OZQ60" s="1668"/>
      <c r="OZR60" s="1668"/>
      <c r="OZS60" s="1668"/>
      <c r="OZT60" s="1668"/>
      <c r="OZU60" s="1668"/>
      <c r="OZV60" s="1668"/>
      <c r="OZW60" s="1668"/>
      <c r="OZX60" s="1668"/>
      <c r="OZY60" s="1668"/>
      <c r="OZZ60" s="1668"/>
      <c r="PAA60" s="1668"/>
      <c r="PAB60" s="1668"/>
      <c r="PAC60" s="1668"/>
      <c r="PAD60" s="1668"/>
      <c r="PAE60" s="1668"/>
      <c r="PAF60" s="1668"/>
      <c r="PAG60" s="1668"/>
      <c r="PAH60" s="1668"/>
      <c r="PAI60" s="1668"/>
      <c r="PAJ60" s="1668"/>
      <c r="PAK60" s="1668"/>
      <c r="PAL60" s="1668"/>
      <c r="PAM60" s="1668"/>
      <c r="PAN60" s="1668"/>
      <c r="PAO60" s="1668"/>
      <c r="PAP60" s="1668"/>
      <c r="PAQ60" s="1668"/>
      <c r="PAR60" s="1668"/>
      <c r="PAS60" s="1668"/>
      <c r="PAT60" s="1668"/>
      <c r="PAU60" s="1668"/>
      <c r="PAV60" s="1668"/>
      <c r="PAW60" s="1668"/>
      <c r="PAX60" s="1668"/>
      <c r="PAY60" s="1668"/>
      <c r="PAZ60" s="1668"/>
      <c r="PBA60" s="1668"/>
      <c r="PBB60" s="1668"/>
      <c r="PBC60" s="1668"/>
      <c r="PBD60" s="1668"/>
      <c r="PBE60" s="1668"/>
      <c r="PBF60" s="1668"/>
      <c r="PBG60" s="1668"/>
      <c r="PBH60" s="1668"/>
      <c r="PBI60" s="1668"/>
      <c r="PBJ60" s="1668"/>
      <c r="PBK60" s="1668"/>
      <c r="PBL60" s="1668"/>
      <c r="PBM60" s="1668"/>
      <c r="PBN60" s="1668"/>
      <c r="PBO60" s="1668"/>
      <c r="PBP60" s="1668"/>
      <c r="PBQ60" s="1668"/>
      <c r="PBR60" s="1668"/>
      <c r="PBS60" s="1668"/>
      <c r="PBT60" s="1668"/>
      <c r="PBU60" s="1668"/>
      <c r="PBV60" s="1668"/>
      <c r="PBW60" s="1668"/>
      <c r="PBX60" s="1668"/>
      <c r="PBY60" s="1668"/>
      <c r="PBZ60" s="1668"/>
      <c r="PCA60" s="1668"/>
      <c r="PCB60" s="1668"/>
      <c r="PCC60" s="1668"/>
      <c r="PCD60" s="1668"/>
      <c r="PCE60" s="1668"/>
      <c r="PCF60" s="1668"/>
      <c r="PCG60" s="1668"/>
      <c r="PCH60" s="1668"/>
      <c r="PCI60" s="1668"/>
      <c r="PCJ60" s="1668"/>
      <c r="PCK60" s="1668"/>
      <c r="PCL60" s="1668"/>
      <c r="PCM60" s="1668"/>
      <c r="PCN60" s="1668"/>
      <c r="PCO60" s="1668"/>
      <c r="PCP60" s="1668"/>
      <c r="PCQ60" s="1668"/>
      <c r="PCR60" s="1668"/>
      <c r="PCS60" s="1668"/>
      <c r="PCT60" s="1668"/>
      <c r="PCU60" s="1668"/>
      <c r="PCV60" s="1668"/>
      <c r="PCW60" s="1668"/>
      <c r="PCX60" s="1668"/>
      <c r="PCY60" s="1668"/>
      <c r="PCZ60" s="1668"/>
      <c r="PDA60" s="1668"/>
      <c r="PDB60" s="1668"/>
      <c r="PDC60" s="1668"/>
      <c r="PDD60" s="1668"/>
      <c r="PDE60" s="1668"/>
      <c r="PDF60" s="1668"/>
      <c r="PDG60" s="1668"/>
      <c r="PDH60" s="1668"/>
      <c r="PDI60" s="1668"/>
      <c r="PDJ60" s="1668"/>
      <c r="PDK60" s="1668"/>
      <c r="PDL60" s="1668"/>
      <c r="PDM60" s="1668"/>
      <c r="PDN60" s="1668"/>
      <c r="PDO60" s="1668"/>
      <c r="PDP60" s="1668"/>
      <c r="PDQ60" s="1668"/>
      <c r="PDR60" s="1668"/>
      <c r="PDS60" s="1668"/>
      <c r="PDT60" s="1668"/>
      <c r="PDU60" s="1668"/>
      <c r="PDV60" s="1668"/>
      <c r="PDW60" s="1668"/>
      <c r="PDX60" s="1668"/>
      <c r="PDY60" s="1668"/>
      <c r="PDZ60" s="1668"/>
      <c r="PEA60" s="1668"/>
      <c r="PEB60" s="1668"/>
      <c r="PEC60" s="1668"/>
      <c r="PED60" s="1668"/>
      <c r="PEE60" s="1668"/>
      <c r="PEF60" s="1668"/>
      <c r="PEG60" s="1668"/>
      <c r="PEH60" s="1668"/>
      <c r="PEI60" s="1668"/>
      <c r="PEJ60" s="1668"/>
      <c r="PEK60" s="1668"/>
      <c r="PEL60" s="1668"/>
      <c r="PEM60" s="1668"/>
      <c r="PEN60" s="1668"/>
      <c r="PEO60" s="1668"/>
      <c r="PEP60" s="1668"/>
      <c r="PEQ60" s="1668"/>
      <c r="PER60" s="1668"/>
      <c r="PES60" s="1668"/>
      <c r="PET60" s="1668"/>
      <c r="PEU60" s="1668"/>
      <c r="PEV60" s="1668"/>
      <c r="PEW60" s="1668"/>
      <c r="PEX60" s="1668"/>
      <c r="PEY60" s="1668"/>
      <c r="PEZ60" s="1668"/>
      <c r="PFA60" s="1668"/>
      <c r="PFB60" s="1668"/>
      <c r="PFC60" s="1668"/>
      <c r="PFD60" s="1668"/>
      <c r="PFE60" s="1668"/>
      <c r="PFF60" s="1668"/>
      <c r="PFG60" s="1668"/>
      <c r="PFH60" s="1668"/>
      <c r="PFI60" s="1668"/>
      <c r="PFJ60" s="1668"/>
      <c r="PFK60" s="1668"/>
      <c r="PFL60" s="1668"/>
      <c r="PFM60" s="1668"/>
      <c r="PFN60" s="1668"/>
      <c r="PFO60" s="1668"/>
      <c r="PFP60" s="1668"/>
      <c r="PFQ60" s="1668"/>
      <c r="PFR60" s="1668"/>
      <c r="PFS60" s="1668"/>
      <c r="PFT60" s="1668"/>
      <c r="PFU60" s="1668"/>
      <c r="PFV60" s="1668"/>
      <c r="PFW60" s="1668"/>
      <c r="PFX60" s="1668"/>
      <c r="PFY60" s="1668"/>
      <c r="PFZ60" s="1668"/>
      <c r="PGA60" s="1668"/>
      <c r="PGB60" s="1668"/>
      <c r="PGC60" s="1668"/>
      <c r="PGD60" s="1668"/>
      <c r="PGE60" s="1668"/>
      <c r="PGF60" s="1668"/>
      <c r="PGG60" s="1668"/>
      <c r="PGH60" s="1668"/>
      <c r="PGI60" s="1668"/>
      <c r="PGJ60" s="1668"/>
      <c r="PGK60" s="1668"/>
      <c r="PGL60" s="1668"/>
      <c r="PGM60" s="1668"/>
      <c r="PGN60" s="1668"/>
      <c r="PGO60" s="1668"/>
      <c r="PGP60" s="1668"/>
      <c r="PGQ60" s="1668"/>
      <c r="PGR60" s="1668"/>
      <c r="PGS60" s="1668"/>
      <c r="PGT60" s="1668"/>
      <c r="PGU60" s="1668"/>
      <c r="PGV60" s="1668"/>
      <c r="PGW60" s="1668"/>
      <c r="PGX60" s="1668"/>
      <c r="PGY60" s="1668"/>
      <c r="PGZ60" s="1668"/>
      <c r="PHA60" s="1668"/>
      <c r="PHB60" s="1668"/>
      <c r="PHC60" s="1668"/>
      <c r="PHD60" s="1668"/>
      <c r="PHE60" s="1668"/>
      <c r="PHF60" s="1668"/>
      <c r="PHG60" s="1668"/>
      <c r="PHH60" s="1668"/>
      <c r="PHI60" s="1668"/>
      <c r="PHJ60" s="1668"/>
      <c r="PHK60" s="1668"/>
      <c r="PHL60" s="1668"/>
      <c r="PHM60" s="1668"/>
      <c r="PHN60" s="1668"/>
      <c r="PHO60" s="1668"/>
      <c r="PHP60" s="1668"/>
      <c r="PHQ60" s="1668"/>
      <c r="PHR60" s="1668"/>
      <c r="PHS60" s="1668"/>
      <c r="PHT60" s="1668"/>
      <c r="PHU60" s="1668"/>
      <c r="PHV60" s="1668"/>
      <c r="PHW60" s="1668"/>
      <c r="PHX60" s="1668"/>
      <c r="PHY60" s="1668"/>
      <c r="PHZ60" s="1668"/>
      <c r="PIA60" s="1668"/>
      <c r="PIB60" s="1668"/>
      <c r="PIC60" s="1668"/>
      <c r="PID60" s="1668"/>
      <c r="PIE60" s="1668"/>
      <c r="PIF60" s="1668"/>
      <c r="PIG60" s="1668"/>
      <c r="PIH60" s="1668"/>
      <c r="PII60" s="1668"/>
      <c r="PIJ60" s="1668"/>
      <c r="PIK60" s="1668"/>
      <c r="PIL60" s="1668"/>
      <c r="PIM60" s="1668"/>
      <c r="PIN60" s="1668"/>
      <c r="PIO60" s="1668"/>
      <c r="PIP60" s="1668"/>
      <c r="PIQ60" s="1668"/>
      <c r="PIR60" s="1668"/>
      <c r="PIS60" s="1668"/>
      <c r="PIT60" s="1668"/>
      <c r="PIU60" s="1668"/>
      <c r="PIV60" s="1668"/>
      <c r="PIW60" s="1668"/>
      <c r="PIX60" s="1668"/>
      <c r="PIY60" s="1668"/>
      <c r="PIZ60" s="1668"/>
      <c r="PJA60" s="1668"/>
      <c r="PJB60" s="1668"/>
      <c r="PJC60" s="1668"/>
      <c r="PJD60" s="1668"/>
      <c r="PJE60" s="1668"/>
      <c r="PJF60" s="1668"/>
      <c r="PJG60" s="1668"/>
      <c r="PJH60" s="1668"/>
      <c r="PJI60" s="1668"/>
      <c r="PJJ60" s="1668"/>
      <c r="PJK60" s="1668"/>
      <c r="PJL60" s="1668"/>
      <c r="PJM60" s="1668"/>
      <c r="PJN60" s="1668"/>
      <c r="PJO60" s="1668"/>
      <c r="PJP60" s="1668"/>
      <c r="PJQ60" s="1668"/>
      <c r="PJR60" s="1668"/>
      <c r="PJS60" s="1668"/>
      <c r="PJT60" s="1668"/>
      <c r="PJU60" s="1668"/>
      <c r="PJV60" s="1668"/>
      <c r="PJW60" s="1668"/>
      <c r="PJX60" s="1668"/>
      <c r="PJY60" s="1668"/>
      <c r="PJZ60" s="1668"/>
      <c r="PKA60" s="1668"/>
      <c r="PKB60" s="1668"/>
      <c r="PKC60" s="1668"/>
      <c r="PKD60" s="1668"/>
      <c r="PKE60" s="1668"/>
      <c r="PKF60" s="1668"/>
      <c r="PKG60" s="1668"/>
      <c r="PKH60" s="1668"/>
      <c r="PKI60" s="1668"/>
      <c r="PKJ60" s="1668"/>
      <c r="PKK60" s="1668"/>
      <c r="PKL60" s="1668"/>
      <c r="PKM60" s="1668"/>
      <c r="PKN60" s="1668"/>
      <c r="PKO60" s="1668"/>
      <c r="PKP60" s="1668"/>
      <c r="PKQ60" s="1668"/>
      <c r="PKR60" s="1668"/>
      <c r="PKS60" s="1668"/>
      <c r="PKT60" s="1668"/>
      <c r="PKU60" s="1668"/>
      <c r="PKV60" s="1668"/>
      <c r="PKW60" s="1668"/>
      <c r="PKX60" s="1668"/>
      <c r="PKY60" s="1668"/>
      <c r="PKZ60" s="1668"/>
      <c r="PLA60" s="1668"/>
      <c r="PLB60" s="1668"/>
      <c r="PLC60" s="1668"/>
      <c r="PLD60" s="1668"/>
      <c r="PLE60" s="1668"/>
      <c r="PLF60" s="1668"/>
      <c r="PLG60" s="1668"/>
      <c r="PLH60" s="1668"/>
      <c r="PLI60" s="1668"/>
      <c r="PLJ60" s="1668"/>
      <c r="PLK60" s="1668"/>
      <c r="PLL60" s="1668"/>
      <c r="PLM60" s="1668"/>
      <c r="PLN60" s="1668"/>
      <c r="PLO60" s="1668"/>
      <c r="PLP60" s="1668"/>
      <c r="PLQ60" s="1668"/>
      <c r="PLR60" s="1668"/>
      <c r="PLS60" s="1668"/>
      <c r="PLT60" s="1668"/>
      <c r="PLU60" s="1668"/>
      <c r="PLV60" s="1668"/>
      <c r="PLW60" s="1668"/>
      <c r="PLX60" s="1668"/>
      <c r="PLY60" s="1668"/>
      <c r="PLZ60" s="1668"/>
      <c r="PMA60" s="1668"/>
      <c r="PMB60" s="1668"/>
      <c r="PMC60" s="1668"/>
      <c r="PMD60" s="1668"/>
      <c r="PME60" s="1668"/>
      <c r="PMF60" s="1668"/>
      <c r="PMG60" s="1668"/>
      <c r="PMH60" s="1668"/>
      <c r="PMI60" s="1668"/>
      <c r="PMJ60" s="1668"/>
      <c r="PMK60" s="1668"/>
      <c r="PML60" s="1668"/>
      <c r="PMM60" s="1668"/>
      <c r="PMN60" s="1668"/>
      <c r="PMO60" s="1668"/>
      <c r="PMP60" s="1668"/>
      <c r="PMQ60" s="1668"/>
      <c r="PMR60" s="1668"/>
      <c r="PMS60" s="1668"/>
      <c r="PMT60" s="1668"/>
      <c r="PMU60" s="1668"/>
      <c r="PMV60" s="1668"/>
      <c r="PMW60" s="1668"/>
      <c r="PMX60" s="1668"/>
      <c r="PMY60" s="1668"/>
      <c r="PMZ60" s="1668"/>
      <c r="PNA60" s="1668"/>
      <c r="PNB60" s="1668"/>
      <c r="PNC60" s="1668"/>
      <c r="PND60" s="1668"/>
      <c r="PNE60" s="1668"/>
      <c r="PNF60" s="1668"/>
      <c r="PNG60" s="1668"/>
      <c r="PNH60" s="1668"/>
      <c r="PNI60" s="1668"/>
      <c r="PNJ60" s="1668"/>
      <c r="PNK60" s="1668"/>
      <c r="PNL60" s="1668"/>
      <c r="PNM60" s="1668"/>
      <c r="PNN60" s="1668"/>
      <c r="PNO60" s="1668"/>
      <c r="PNP60" s="1668"/>
      <c r="PNQ60" s="1668"/>
      <c r="PNR60" s="1668"/>
      <c r="PNS60" s="1668"/>
      <c r="PNT60" s="1668"/>
      <c r="PNU60" s="1668"/>
      <c r="PNV60" s="1668"/>
      <c r="PNW60" s="1668"/>
      <c r="PNX60" s="1668"/>
      <c r="PNY60" s="1668"/>
      <c r="PNZ60" s="1668"/>
      <c r="POA60" s="1668"/>
      <c r="POB60" s="1668"/>
      <c r="POC60" s="1668"/>
      <c r="POD60" s="1668"/>
      <c r="POE60" s="1668"/>
      <c r="POF60" s="1668"/>
      <c r="POG60" s="1668"/>
      <c r="POH60" s="1668"/>
      <c r="POI60" s="1668"/>
      <c r="POJ60" s="1668"/>
      <c r="POK60" s="1668"/>
      <c r="POL60" s="1668"/>
      <c r="POM60" s="1668"/>
      <c r="PON60" s="1668"/>
      <c r="POO60" s="1668"/>
      <c r="POP60" s="1668"/>
      <c r="POQ60" s="1668"/>
      <c r="POR60" s="1668"/>
      <c r="POS60" s="1668"/>
      <c r="POT60" s="1668"/>
      <c r="POU60" s="1668"/>
      <c r="POV60" s="1668"/>
      <c r="POW60" s="1668"/>
      <c r="POX60" s="1668"/>
      <c r="POY60" s="1668"/>
      <c r="POZ60" s="1668"/>
      <c r="PPA60" s="1668"/>
      <c r="PPB60" s="1668"/>
      <c r="PPC60" s="1668"/>
      <c r="PPD60" s="1668"/>
      <c r="PPE60" s="1668"/>
      <c r="PPF60" s="1668"/>
      <c r="PPG60" s="1668"/>
      <c r="PPH60" s="1668"/>
      <c r="PPI60" s="1668"/>
      <c r="PPJ60" s="1668"/>
      <c r="PPK60" s="1668"/>
      <c r="PPL60" s="1668"/>
      <c r="PPM60" s="1668"/>
      <c r="PPN60" s="1668"/>
      <c r="PPO60" s="1668"/>
      <c r="PPP60" s="1668"/>
      <c r="PPQ60" s="1668"/>
      <c r="PPR60" s="1668"/>
      <c r="PPS60" s="1668"/>
      <c r="PPT60" s="1668"/>
      <c r="PPU60" s="1668"/>
      <c r="PPV60" s="1668"/>
      <c r="PPW60" s="1668"/>
      <c r="PPX60" s="1668"/>
      <c r="PPY60" s="1668"/>
      <c r="PPZ60" s="1668"/>
      <c r="PQA60" s="1668"/>
      <c r="PQB60" s="1668"/>
      <c r="PQC60" s="1668"/>
      <c r="PQD60" s="1668"/>
      <c r="PQE60" s="1668"/>
      <c r="PQF60" s="1668"/>
      <c r="PQG60" s="1668"/>
      <c r="PQH60" s="1668"/>
      <c r="PQI60" s="1668"/>
      <c r="PQJ60" s="1668"/>
      <c r="PQK60" s="1668"/>
      <c r="PQL60" s="1668"/>
      <c r="PQM60" s="1668"/>
      <c r="PQN60" s="1668"/>
      <c r="PQO60" s="1668"/>
      <c r="PQP60" s="1668"/>
      <c r="PQQ60" s="1668"/>
      <c r="PQR60" s="1668"/>
      <c r="PQS60" s="1668"/>
      <c r="PQT60" s="1668"/>
      <c r="PQU60" s="1668"/>
      <c r="PQV60" s="1668"/>
      <c r="PQW60" s="1668"/>
      <c r="PQX60" s="1668"/>
      <c r="PQY60" s="1668"/>
      <c r="PQZ60" s="1668"/>
      <c r="PRA60" s="1668"/>
      <c r="PRB60" s="1668"/>
      <c r="PRC60" s="1668"/>
      <c r="PRD60" s="1668"/>
      <c r="PRE60" s="1668"/>
      <c r="PRF60" s="1668"/>
      <c r="PRG60" s="1668"/>
      <c r="PRH60" s="1668"/>
      <c r="PRI60" s="1668"/>
      <c r="PRJ60" s="1668"/>
      <c r="PRK60" s="1668"/>
      <c r="PRL60" s="1668"/>
      <c r="PRM60" s="1668"/>
      <c r="PRN60" s="1668"/>
      <c r="PRO60" s="1668"/>
      <c r="PRP60" s="1668"/>
      <c r="PRQ60" s="1668"/>
      <c r="PRR60" s="1668"/>
      <c r="PRS60" s="1668"/>
      <c r="PRT60" s="1668"/>
      <c r="PRU60" s="1668"/>
      <c r="PRV60" s="1668"/>
      <c r="PRW60" s="1668"/>
      <c r="PRX60" s="1668"/>
      <c r="PRY60" s="1668"/>
      <c r="PRZ60" s="1668"/>
      <c r="PSA60" s="1668"/>
      <c r="PSB60" s="1668"/>
      <c r="PSC60" s="1668"/>
      <c r="PSD60" s="1668"/>
      <c r="PSE60" s="1668"/>
      <c r="PSF60" s="1668"/>
      <c r="PSG60" s="1668"/>
      <c r="PSH60" s="1668"/>
      <c r="PSI60" s="1668"/>
      <c r="PSJ60" s="1668"/>
      <c r="PSK60" s="1668"/>
      <c r="PSL60" s="1668"/>
      <c r="PSM60" s="1668"/>
      <c r="PSN60" s="1668"/>
      <c r="PSO60" s="1668"/>
      <c r="PSP60" s="1668"/>
      <c r="PSQ60" s="1668"/>
      <c r="PSR60" s="1668"/>
      <c r="PSS60" s="1668"/>
      <c r="PST60" s="1668"/>
      <c r="PSU60" s="1668"/>
      <c r="PSV60" s="1668"/>
      <c r="PSW60" s="1668"/>
      <c r="PSX60" s="1668"/>
      <c r="PSY60" s="1668"/>
      <c r="PSZ60" s="1668"/>
      <c r="PTA60" s="1668"/>
      <c r="PTB60" s="1668"/>
      <c r="PTC60" s="1668"/>
      <c r="PTD60" s="1668"/>
      <c r="PTE60" s="1668"/>
      <c r="PTF60" s="1668"/>
      <c r="PTG60" s="1668"/>
      <c r="PTH60" s="1668"/>
      <c r="PTI60" s="1668"/>
      <c r="PTJ60" s="1668"/>
      <c r="PTK60" s="1668"/>
      <c r="PTL60" s="1668"/>
      <c r="PTM60" s="1668"/>
      <c r="PTN60" s="1668"/>
      <c r="PTO60" s="1668"/>
      <c r="PTP60" s="1668"/>
      <c r="PTQ60" s="1668"/>
      <c r="PTR60" s="1668"/>
      <c r="PTS60" s="1668"/>
      <c r="PTT60" s="1668"/>
      <c r="PTU60" s="1668"/>
      <c r="PTV60" s="1668"/>
      <c r="PTW60" s="1668"/>
      <c r="PTX60" s="1668"/>
      <c r="PTY60" s="1668"/>
      <c r="PTZ60" s="1668"/>
      <c r="PUA60" s="1668"/>
      <c r="PUB60" s="1668"/>
      <c r="PUC60" s="1668"/>
      <c r="PUD60" s="1668"/>
      <c r="PUE60" s="1668"/>
      <c r="PUF60" s="1668"/>
      <c r="PUG60" s="1668"/>
      <c r="PUH60" s="1668"/>
      <c r="PUI60" s="1668"/>
      <c r="PUJ60" s="1668"/>
      <c r="PUK60" s="1668"/>
      <c r="PUL60" s="1668"/>
      <c r="PUM60" s="1668"/>
      <c r="PUN60" s="1668"/>
      <c r="PUO60" s="1668"/>
      <c r="PUP60" s="1668"/>
      <c r="PUQ60" s="1668"/>
      <c r="PUR60" s="1668"/>
      <c r="PUS60" s="1668"/>
      <c r="PUT60" s="1668"/>
      <c r="PUU60" s="1668"/>
      <c r="PUV60" s="1668"/>
      <c r="PUW60" s="1668"/>
      <c r="PUX60" s="1668"/>
      <c r="PUY60" s="1668"/>
      <c r="PUZ60" s="1668"/>
      <c r="PVA60" s="1668"/>
      <c r="PVB60" s="1668"/>
      <c r="PVC60" s="1668"/>
      <c r="PVD60" s="1668"/>
      <c r="PVE60" s="1668"/>
      <c r="PVF60" s="1668"/>
      <c r="PVG60" s="1668"/>
      <c r="PVH60" s="1668"/>
      <c r="PVI60" s="1668"/>
      <c r="PVJ60" s="1668"/>
      <c r="PVK60" s="1668"/>
      <c r="PVL60" s="1668"/>
      <c r="PVM60" s="1668"/>
      <c r="PVN60" s="1668"/>
      <c r="PVO60" s="1668"/>
      <c r="PVP60" s="1668"/>
      <c r="PVQ60" s="1668"/>
      <c r="PVR60" s="1668"/>
      <c r="PVS60" s="1668"/>
      <c r="PVT60" s="1668"/>
      <c r="PVU60" s="1668"/>
      <c r="PVV60" s="1668"/>
      <c r="PVW60" s="1668"/>
      <c r="PVX60" s="1668"/>
      <c r="PVY60" s="1668"/>
      <c r="PVZ60" s="1668"/>
      <c r="PWA60" s="1668"/>
      <c r="PWB60" s="1668"/>
      <c r="PWC60" s="1668"/>
      <c r="PWD60" s="1668"/>
      <c r="PWE60" s="1668"/>
      <c r="PWF60" s="1668"/>
      <c r="PWG60" s="1668"/>
      <c r="PWH60" s="1668"/>
      <c r="PWI60" s="1668"/>
      <c r="PWJ60" s="1668"/>
      <c r="PWK60" s="1668"/>
      <c r="PWL60" s="1668"/>
      <c r="PWM60" s="1668"/>
      <c r="PWN60" s="1668"/>
      <c r="PWO60" s="1668"/>
      <c r="PWP60" s="1668"/>
      <c r="PWQ60" s="1668"/>
      <c r="PWR60" s="1668"/>
      <c r="PWS60" s="1668"/>
      <c r="PWT60" s="1668"/>
      <c r="PWU60" s="1668"/>
      <c r="PWV60" s="1668"/>
      <c r="PWW60" s="1668"/>
      <c r="PWX60" s="1668"/>
      <c r="PWY60" s="1668"/>
      <c r="PWZ60" s="1668"/>
      <c r="PXA60" s="1668"/>
      <c r="PXB60" s="1668"/>
      <c r="PXC60" s="1668"/>
      <c r="PXD60" s="1668"/>
      <c r="PXE60" s="1668"/>
      <c r="PXF60" s="1668"/>
      <c r="PXG60" s="1668"/>
      <c r="PXH60" s="1668"/>
      <c r="PXI60" s="1668"/>
      <c r="PXJ60" s="1668"/>
      <c r="PXK60" s="1668"/>
      <c r="PXL60" s="1668"/>
      <c r="PXM60" s="1668"/>
      <c r="PXN60" s="1668"/>
      <c r="PXO60" s="1668"/>
      <c r="PXP60" s="1668"/>
      <c r="PXQ60" s="1668"/>
      <c r="PXR60" s="1668"/>
      <c r="PXS60" s="1668"/>
      <c r="PXT60" s="1668"/>
      <c r="PXU60" s="1668"/>
      <c r="PXV60" s="1668"/>
      <c r="PXW60" s="1668"/>
      <c r="PXX60" s="1668"/>
      <c r="PXY60" s="1668"/>
      <c r="PXZ60" s="1668"/>
      <c r="PYA60" s="1668"/>
      <c r="PYB60" s="1668"/>
      <c r="PYC60" s="1668"/>
      <c r="PYD60" s="1668"/>
      <c r="PYE60" s="1668"/>
      <c r="PYF60" s="1668"/>
      <c r="PYG60" s="1668"/>
      <c r="PYH60" s="1668"/>
      <c r="PYI60" s="1668"/>
      <c r="PYJ60" s="1668"/>
      <c r="PYK60" s="1668"/>
      <c r="PYL60" s="1668"/>
      <c r="PYM60" s="1668"/>
      <c r="PYN60" s="1668"/>
      <c r="PYO60" s="1668"/>
      <c r="PYP60" s="1668"/>
      <c r="PYQ60" s="1668"/>
      <c r="PYR60" s="1668"/>
      <c r="PYS60" s="1668"/>
      <c r="PYT60" s="1668"/>
      <c r="PYU60" s="1668"/>
      <c r="PYV60" s="1668"/>
      <c r="PYW60" s="1668"/>
      <c r="PYX60" s="1668"/>
      <c r="PYY60" s="1668"/>
      <c r="PYZ60" s="1668"/>
      <c r="PZA60" s="1668"/>
      <c r="PZB60" s="1668"/>
      <c r="PZC60" s="1668"/>
      <c r="PZD60" s="1668"/>
      <c r="PZE60" s="1668"/>
      <c r="PZF60" s="1668"/>
      <c r="PZG60" s="1668"/>
      <c r="PZH60" s="1668"/>
      <c r="PZI60" s="1668"/>
      <c r="PZJ60" s="1668"/>
      <c r="PZK60" s="1668"/>
      <c r="PZL60" s="1668"/>
      <c r="PZM60" s="1668"/>
      <c r="PZN60" s="1668"/>
      <c r="PZO60" s="1668"/>
      <c r="PZP60" s="1668"/>
      <c r="PZQ60" s="1668"/>
      <c r="PZR60" s="1668"/>
      <c r="PZS60" s="1668"/>
      <c r="PZT60" s="1668"/>
      <c r="PZU60" s="1668"/>
      <c r="PZV60" s="1668"/>
      <c r="PZW60" s="1668"/>
      <c r="PZX60" s="1668"/>
      <c r="PZY60" s="1668"/>
      <c r="PZZ60" s="1668"/>
      <c r="QAA60" s="1668"/>
      <c r="QAB60" s="1668"/>
      <c r="QAC60" s="1668"/>
      <c r="QAD60" s="1668"/>
      <c r="QAE60" s="1668"/>
      <c r="QAF60" s="1668"/>
      <c r="QAG60" s="1668"/>
      <c r="QAH60" s="1668"/>
      <c r="QAI60" s="1668"/>
      <c r="QAJ60" s="1668"/>
      <c r="QAK60" s="1668"/>
      <c r="QAL60" s="1668"/>
      <c r="QAM60" s="1668"/>
      <c r="QAN60" s="1668"/>
      <c r="QAO60" s="1668"/>
      <c r="QAP60" s="1668"/>
      <c r="QAQ60" s="1668"/>
      <c r="QAR60" s="1668"/>
      <c r="QAS60" s="1668"/>
      <c r="QAT60" s="1668"/>
      <c r="QAU60" s="1668"/>
      <c r="QAV60" s="1668"/>
      <c r="QAW60" s="1668"/>
      <c r="QAX60" s="1668"/>
      <c r="QAY60" s="1668"/>
      <c r="QAZ60" s="1668"/>
      <c r="QBA60" s="1668"/>
      <c r="QBB60" s="1668"/>
      <c r="QBC60" s="1668"/>
      <c r="QBD60" s="1668"/>
      <c r="QBE60" s="1668"/>
      <c r="QBF60" s="1668"/>
      <c r="QBG60" s="1668"/>
      <c r="QBH60" s="1668"/>
      <c r="QBI60" s="1668"/>
      <c r="QBJ60" s="1668"/>
      <c r="QBK60" s="1668"/>
      <c r="QBL60" s="1668"/>
      <c r="QBM60" s="1668"/>
      <c r="QBN60" s="1668"/>
      <c r="QBO60" s="1668"/>
      <c r="QBP60" s="1668"/>
      <c r="QBQ60" s="1668"/>
      <c r="QBR60" s="1668"/>
      <c r="QBS60" s="1668"/>
      <c r="QBT60" s="1668"/>
      <c r="QBU60" s="1668"/>
      <c r="QBV60" s="1668"/>
      <c r="QBW60" s="1668"/>
      <c r="QBX60" s="1668"/>
      <c r="QBY60" s="1668"/>
      <c r="QBZ60" s="1668"/>
      <c r="QCA60" s="1668"/>
      <c r="QCB60" s="1668"/>
      <c r="QCC60" s="1668"/>
      <c r="QCD60" s="1668"/>
      <c r="QCE60" s="1668"/>
      <c r="QCF60" s="1668"/>
      <c r="QCG60" s="1668"/>
      <c r="QCH60" s="1668"/>
      <c r="QCI60" s="1668"/>
      <c r="QCJ60" s="1668"/>
      <c r="QCK60" s="1668"/>
      <c r="QCL60" s="1668"/>
      <c r="QCM60" s="1668"/>
      <c r="QCN60" s="1668"/>
      <c r="QCO60" s="1668"/>
      <c r="QCP60" s="1668"/>
      <c r="QCQ60" s="1668"/>
      <c r="QCR60" s="1668"/>
      <c r="QCS60" s="1668"/>
      <c r="QCT60" s="1668"/>
      <c r="QCU60" s="1668"/>
      <c r="QCV60" s="1668"/>
      <c r="QCW60" s="1668"/>
      <c r="QCX60" s="1668"/>
      <c r="QCY60" s="1668"/>
      <c r="QCZ60" s="1668"/>
      <c r="QDA60" s="1668"/>
      <c r="QDB60" s="1668"/>
      <c r="QDC60" s="1668"/>
      <c r="QDD60" s="1668"/>
      <c r="QDE60" s="1668"/>
      <c r="QDF60" s="1668"/>
      <c r="QDG60" s="1668"/>
      <c r="QDH60" s="1668"/>
      <c r="QDI60" s="1668"/>
      <c r="QDJ60" s="1668"/>
      <c r="QDK60" s="1668"/>
      <c r="QDL60" s="1668"/>
      <c r="QDM60" s="1668"/>
      <c r="QDN60" s="1668"/>
      <c r="QDO60" s="1668"/>
      <c r="QDP60" s="1668"/>
      <c r="QDQ60" s="1668"/>
      <c r="QDR60" s="1668"/>
      <c r="QDS60" s="1668"/>
      <c r="QDT60" s="1668"/>
      <c r="QDU60" s="1668"/>
      <c r="QDV60" s="1668"/>
      <c r="QDW60" s="1668"/>
      <c r="QDX60" s="1668"/>
      <c r="QDY60" s="1668"/>
      <c r="QDZ60" s="1668"/>
      <c r="QEA60" s="1668"/>
      <c r="QEB60" s="1668"/>
      <c r="QEC60" s="1668"/>
      <c r="QED60" s="1668"/>
      <c r="QEE60" s="1668"/>
      <c r="QEF60" s="1668"/>
      <c r="QEG60" s="1668"/>
      <c r="QEH60" s="1668"/>
      <c r="QEI60" s="1668"/>
      <c r="QEJ60" s="1668"/>
      <c r="QEK60" s="1668"/>
      <c r="QEL60" s="1668"/>
      <c r="QEM60" s="1668"/>
      <c r="QEN60" s="1668"/>
      <c r="QEO60" s="1668"/>
      <c r="QEP60" s="1668"/>
      <c r="QEQ60" s="1668"/>
      <c r="QER60" s="1668"/>
      <c r="QES60" s="1668"/>
      <c r="QET60" s="1668"/>
      <c r="QEU60" s="1668"/>
      <c r="QEV60" s="1668"/>
      <c r="QEW60" s="1668"/>
      <c r="QEX60" s="1668"/>
      <c r="QEY60" s="1668"/>
      <c r="QEZ60" s="1668"/>
      <c r="QFA60" s="1668"/>
      <c r="QFB60" s="1668"/>
      <c r="QFC60" s="1668"/>
      <c r="QFD60" s="1668"/>
      <c r="QFE60" s="1668"/>
      <c r="QFF60" s="1668"/>
      <c r="QFG60" s="1668"/>
      <c r="QFH60" s="1668"/>
      <c r="QFI60" s="1668"/>
      <c r="QFJ60" s="1668"/>
      <c r="QFK60" s="1668"/>
      <c r="QFL60" s="1668"/>
      <c r="QFM60" s="1668"/>
      <c r="QFN60" s="1668"/>
      <c r="QFO60" s="1668"/>
      <c r="QFP60" s="1668"/>
      <c r="QFQ60" s="1668"/>
      <c r="QFR60" s="1668"/>
      <c r="QFS60" s="1668"/>
      <c r="QFT60" s="1668"/>
      <c r="QFU60" s="1668"/>
      <c r="QFV60" s="1668"/>
      <c r="QFW60" s="1668"/>
      <c r="QFX60" s="1668"/>
      <c r="QFY60" s="1668"/>
      <c r="QFZ60" s="1668"/>
      <c r="QGA60" s="1668"/>
      <c r="QGB60" s="1668"/>
      <c r="QGC60" s="1668"/>
      <c r="QGD60" s="1668"/>
      <c r="QGE60" s="1668"/>
      <c r="QGF60" s="1668"/>
      <c r="QGG60" s="1668"/>
      <c r="QGH60" s="1668"/>
      <c r="QGI60" s="1668"/>
      <c r="QGJ60" s="1668"/>
      <c r="QGK60" s="1668"/>
      <c r="QGL60" s="1668"/>
      <c r="QGM60" s="1668"/>
      <c r="QGN60" s="1668"/>
      <c r="QGO60" s="1668"/>
      <c r="QGP60" s="1668"/>
      <c r="QGQ60" s="1668"/>
      <c r="QGR60" s="1668"/>
      <c r="QGS60" s="1668"/>
      <c r="QGT60" s="1668"/>
      <c r="QGU60" s="1668"/>
      <c r="QGV60" s="1668"/>
      <c r="QGW60" s="1668"/>
      <c r="QGX60" s="1668"/>
      <c r="QGY60" s="1668"/>
      <c r="QGZ60" s="1668"/>
      <c r="QHA60" s="1668"/>
      <c r="QHB60" s="1668"/>
      <c r="QHC60" s="1668"/>
      <c r="QHD60" s="1668"/>
      <c r="QHE60" s="1668"/>
      <c r="QHF60" s="1668"/>
      <c r="QHG60" s="1668"/>
      <c r="QHH60" s="1668"/>
      <c r="QHI60" s="1668"/>
      <c r="QHJ60" s="1668"/>
      <c r="QHK60" s="1668"/>
      <c r="QHL60" s="1668"/>
      <c r="QHM60" s="1668"/>
      <c r="QHN60" s="1668"/>
      <c r="QHO60" s="1668"/>
      <c r="QHP60" s="1668"/>
      <c r="QHQ60" s="1668"/>
      <c r="QHR60" s="1668"/>
      <c r="QHS60" s="1668"/>
      <c r="QHT60" s="1668"/>
      <c r="QHU60" s="1668"/>
      <c r="QHV60" s="1668"/>
      <c r="QHW60" s="1668"/>
      <c r="QHX60" s="1668"/>
      <c r="QHY60" s="1668"/>
      <c r="QHZ60" s="1668"/>
      <c r="QIA60" s="1668"/>
      <c r="QIB60" s="1668"/>
      <c r="QIC60" s="1668"/>
      <c r="QID60" s="1668"/>
      <c r="QIE60" s="1668"/>
      <c r="QIF60" s="1668"/>
      <c r="QIG60" s="1668"/>
      <c r="QIH60" s="1668"/>
      <c r="QII60" s="1668"/>
      <c r="QIJ60" s="1668"/>
      <c r="QIK60" s="1668"/>
      <c r="QIL60" s="1668"/>
      <c r="QIM60" s="1668"/>
      <c r="QIN60" s="1668"/>
      <c r="QIO60" s="1668"/>
      <c r="QIP60" s="1668"/>
      <c r="QIQ60" s="1668"/>
      <c r="QIR60" s="1668"/>
      <c r="QIS60" s="1668"/>
      <c r="QIT60" s="1668"/>
      <c r="QIU60" s="1668"/>
      <c r="QIV60" s="1668"/>
      <c r="QIW60" s="1668"/>
      <c r="QIX60" s="1668"/>
      <c r="QIY60" s="1668"/>
      <c r="QIZ60" s="1668"/>
      <c r="QJA60" s="1668"/>
      <c r="QJB60" s="1668"/>
      <c r="QJC60" s="1668"/>
      <c r="QJD60" s="1668"/>
      <c r="QJE60" s="1668"/>
      <c r="QJF60" s="1668"/>
      <c r="QJG60" s="1668"/>
      <c r="QJH60" s="1668"/>
      <c r="QJI60" s="1668"/>
      <c r="QJJ60" s="1668"/>
      <c r="QJK60" s="1668"/>
      <c r="QJL60" s="1668"/>
      <c r="QJM60" s="1668"/>
      <c r="QJN60" s="1668"/>
      <c r="QJO60" s="1668"/>
      <c r="QJP60" s="1668"/>
      <c r="QJQ60" s="1668"/>
      <c r="QJR60" s="1668"/>
      <c r="QJS60" s="1668"/>
      <c r="QJT60" s="1668"/>
      <c r="QJU60" s="1668"/>
      <c r="QJV60" s="1668"/>
      <c r="QJW60" s="1668"/>
      <c r="QJX60" s="1668"/>
      <c r="QJY60" s="1668"/>
      <c r="QJZ60" s="1668"/>
      <c r="QKA60" s="1668"/>
      <c r="QKB60" s="1668"/>
      <c r="QKC60" s="1668"/>
      <c r="QKD60" s="1668"/>
      <c r="QKE60" s="1668"/>
      <c r="QKF60" s="1668"/>
      <c r="QKG60" s="1668"/>
      <c r="QKH60" s="1668"/>
      <c r="QKI60" s="1668"/>
      <c r="QKJ60" s="1668"/>
      <c r="QKK60" s="1668"/>
      <c r="QKL60" s="1668"/>
      <c r="QKM60" s="1668"/>
      <c r="QKN60" s="1668"/>
      <c r="QKO60" s="1668"/>
      <c r="QKP60" s="1668"/>
      <c r="QKQ60" s="1668"/>
      <c r="QKR60" s="1668"/>
      <c r="QKS60" s="1668"/>
      <c r="QKT60" s="1668"/>
      <c r="QKU60" s="1668"/>
      <c r="QKV60" s="1668"/>
      <c r="QKW60" s="1668"/>
      <c r="QKX60" s="1668"/>
      <c r="QKY60" s="1668"/>
      <c r="QKZ60" s="1668"/>
      <c r="QLA60" s="1668"/>
      <c r="QLB60" s="1668"/>
      <c r="QLC60" s="1668"/>
      <c r="QLD60" s="1668"/>
      <c r="QLE60" s="1668"/>
      <c r="QLF60" s="1668"/>
      <c r="QLG60" s="1668"/>
      <c r="QLH60" s="1668"/>
      <c r="QLI60" s="1668"/>
      <c r="QLJ60" s="1668"/>
      <c r="QLK60" s="1668"/>
      <c r="QLL60" s="1668"/>
      <c r="QLM60" s="1668"/>
      <c r="QLN60" s="1668"/>
      <c r="QLO60" s="1668"/>
      <c r="QLP60" s="1668"/>
      <c r="QLQ60" s="1668"/>
      <c r="QLR60" s="1668"/>
      <c r="QLS60" s="1668"/>
      <c r="QLT60" s="1668"/>
      <c r="QLU60" s="1668"/>
      <c r="QLV60" s="1668"/>
      <c r="QLW60" s="1668"/>
      <c r="QLX60" s="1668"/>
      <c r="QLY60" s="1668"/>
      <c r="QLZ60" s="1668"/>
      <c r="QMA60" s="1668"/>
      <c r="QMB60" s="1668"/>
      <c r="QMC60" s="1668"/>
      <c r="QMD60" s="1668"/>
      <c r="QME60" s="1668"/>
      <c r="QMF60" s="1668"/>
      <c r="QMG60" s="1668"/>
      <c r="QMH60" s="1668"/>
      <c r="QMI60" s="1668"/>
      <c r="QMJ60" s="1668"/>
      <c r="QMK60" s="1668"/>
      <c r="QML60" s="1668"/>
      <c r="QMM60" s="1668"/>
      <c r="QMN60" s="1668"/>
      <c r="QMO60" s="1668"/>
      <c r="QMP60" s="1668"/>
      <c r="QMQ60" s="1668"/>
      <c r="QMR60" s="1668"/>
      <c r="QMS60" s="1668"/>
      <c r="QMT60" s="1668"/>
      <c r="QMU60" s="1668"/>
      <c r="QMV60" s="1668"/>
      <c r="QMW60" s="1668"/>
      <c r="QMX60" s="1668"/>
      <c r="QMY60" s="1668"/>
      <c r="QMZ60" s="1668"/>
      <c r="QNA60" s="1668"/>
      <c r="QNB60" s="1668"/>
      <c r="QNC60" s="1668"/>
      <c r="QND60" s="1668"/>
      <c r="QNE60" s="1668"/>
      <c r="QNF60" s="1668"/>
      <c r="QNG60" s="1668"/>
      <c r="QNH60" s="1668"/>
      <c r="QNI60" s="1668"/>
      <c r="QNJ60" s="1668"/>
      <c r="QNK60" s="1668"/>
      <c r="QNL60" s="1668"/>
      <c r="QNM60" s="1668"/>
      <c r="QNN60" s="1668"/>
      <c r="QNO60" s="1668"/>
      <c r="QNP60" s="1668"/>
      <c r="QNQ60" s="1668"/>
      <c r="QNR60" s="1668"/>
      <c r="QNS60" s="1668"/>
      <c r="QNT60" s="1668"/>
      <c r="QNU60" s="1668"/>
      <c r="QNV60" s="1668"/>
      <c r="QNW60" s="1668"/>
      <c r="QNX60" s="1668"/>
      <c r="QNY60" s="1668"/>
      <c r="QNZ60" s="1668"/>
      <c r="QOA60" s="1668"/>
      <c r="QOB60" s="1668"/>
      <c r="QOC60" s="1668"/>
      <c r="QOD60" s="1668"/>
      <c r="QOE60" s="1668"/>
      <c r="QOF60" s="1668"/>
      <c r="QOG60" s="1668"/>
      <c r="QOH60" s="1668"/>
      <c r="QOI60" s="1668"/>
      <c r="QOJ60" s="1668"/>
      <c r="QOK60" s="1668"/>
      <c r="QOL60" s="1668"/>
      <c r="QOM60" s="1668"/>
      <c r="QON60" s="1668"/>
      <c r="QOO60" s="1668"/>
      <c r="QOP60" s="1668"/>
      <c r="QOQ60" s="1668"/>
      <c r="QOR60" s="1668"/>
      <c r="QOS60" s="1668"/>
      <c r="QOT60" s="1668"/>
      <c r="QOU60" s="1668"/>
      <c r="QOV60" s="1668"/>
      <c r="QOW60" s="1668"/>
      <c r="QOX60" s="1668"/>
      <c r="QOY60" s="1668"/>
      <c r="QOZ60" s="1668"/>
      <c r="QPA60" s="1668"/>
      <c r="QPB60" s="1668"/>
      <c r="QPC60" s="1668"/>
      <c r="QPD60" s="1668"/>
      <c r="QPE60" s="1668"/>
      <c r="QPF60" s="1668"/>
      <c r="QPG60" s="1668"/>
      <c r="QPH60" s="1668"/>
      <c r="QPI60" s="1668"/>
      <c r="QPJ60" s="1668"/>
      <c r="QPK60" s="1668"/>
      <c r="QPL60" s="1668"/>
      <c r="QPM60" s="1668"/>
      <c r="QPN60" s="1668"/>
      <c r="QPO60" s="1668"/>
      <c r="QPP60" s="1668"/>
      <c r="QPQ60" s="1668"/>
      <c r="QPR60" s="1668"/>
      <c r="QPS60" s="1668"/>
      <c r="QPT60" s="1668"/>
      <c r="QPU60" s="1668"/>
      <c r="QPV60" s="1668"/>
      <c r="QPW60" s="1668"/>
      <c r="QPX60" s="1668"/>
      <c r="QPY60" s="1668"/>
      <c r="QPZ60" s="1668"/>
      <c r="QQA60" s="1668"/>
      <c r="QQB60" s="1668"/>
      <c r="QQC60" s="1668"/>
      <c r="QQD60" s="1668"/>
      <c r="QQE60" s="1668"/>
      <c r="QQF60" s="1668"/>
      <c r="QQG60" s="1668"/>
      <c r="QQH60" s="1668"/>
      <c r="QQI60" s="1668"/>
      <c r="QQJ60" s="1668"/>
      <c r="QQK60" s="1668"/>
      <c r="QQL60" s="1668"/>
      <c r="QQM60" s="1668"/>
      <c r="QQN60" s="1668"/>
      <c r="QQO60" s="1668"/>
      <c r="QQP60" s="1668"/>
      <c r="QQQ60" s="1668"/>
      <c r="QQR60" s="1668"/>
      <c r="QQS60" s="1668"/>
      <c r="QQT60" s="1668"/>
      <c r="QQU60" s="1668"/>
      <c r="QQV60" s="1668"/>
      <c r="QQW60" s="1668"/>
      <c r="QQX60" s="1668"/>
      <c r="QQY60" s="1668"/>
      <c r="QQZ60" s="1668"/>
      <c r="QRA60" s="1668"/>
      <c r="QRB60" s="1668"/>
      <c r="QRC60" s="1668"/>
      <c r="QRD60" s="1668"/>
      <c r="QRE60" s="1668"/>
      <c r="QRF60" s="1668"/>
      <c r="QRG60" s="1668"/>
      <c r="QRH60" s="1668"/>
      <c r="QRI60" s="1668"/>
      <c r="QRJ60" s="1668"/>
      <c r="QRK60" s="1668"/>
      <c r="QRL60" s="1668"/>
      <c r="QRM60" s="1668"/>
      <c r="QRN60" s="1668"/>
      <c r="QRO60" s="1668"/>
      <c r="QRP60" s="1668"/>
      <c r="QRQ60" s="1668"/>
      <c r="QRR60" s="1668"/>
      <c r="QRS60" s="1668"/>
      <c r="QRT60" s="1668"/>
      <c r="QRU60" s="1668"/>
      <c r="QRV60" s="1668"/>
      <c r="QRW60" s="1668"/>
      <c r="QRX60" s="1668"/>
      <c r="QRY60" s="1668"/>
      <c r="QRZ60" s="1668"/>
      <c r="QSA60" s="1668"/>
      <c r="QSB60" s="1668"/>
      <c r="QSC60" s="1668"/>
      <c r="QSD60" s="1668"/>
      <c r="QSE60" s="1668"/>
      <c r="QSF60" s="1668"/>
      <c r="QSG60" s="1668"/>
      <c r="QSH60" s="1668"/>
      <c r="QSI60" s="1668"/>
      <c r="QSJ60" s="1668"/>
      <c r="QSK60" s="1668"/>
      <c r="QSL60" s="1668"/>
      <c r="QSM60" s="1668"/>
      <c r="QSN60" s="1668"/>
      <c r="QSO60" s="1668"/>
      <c r="QSP60" s="1668"/>
      <c r="QSQ60" s="1668"/>
      <c r="QSR60" s="1668"/>
      <c r="QSS60" s="1668"/>
      <c r="QST60" s="1668"/>
      <c r="QSU60" s="1668"/>
      <c r="QSV60" s="1668"/>
      <c r="QSW60" s="1668"/>
      <c r="QSX60" s="1668"/>
      <c r="QSY60" s="1668"/>
      <c r="QSZ60" s="1668"/>
      <c r="QTA60" s="1668"/>
      <c r="QTB60" s="1668"/>
      <c r="QTC60" s="1668"/>
      <c r="QTD60" s="1668"/>
      <c r="QTE60" s="1668"/>
      <c r="QTF60" s="1668"/>
      <c r="QTG60" s="1668"/>
      <c r="QTH60" s="1668"/>
      <c r="QTI60" s="1668"/>
      <c r="QTJ60" s="1668"/>
      <c r="QTK60" s="1668"/>
      <c r="QTL60" s="1668"/>
      <c r="QTM60" s="1668"/>
      <c r="QTN60" s="1668"/>
      <c r="QTO60" s="1668"/>
      <c r="QTP60" s="1668"/>
      <c r="QTQ60" s="1668"/>
      <c r="QTR60" s="1668"/>
      <c r="QTS60" s="1668"/>
      <c r="QTT60" s="1668"/>
      <c r="QTU60" s="1668"/>
      <c r="QTV60" s="1668"/>
      <c r="QTW60" s="1668"/>
      <c r="QTX60" s="1668"/>
      <c r="QTY60" s="1668"/>
      <c r="QTZ60" s="1668"/>
      <c r="QUA60" s="1668"/>
      <c r="QUB60" s="1668"/>
      <c r="QUC60" s="1668"/>
      <c r="QUD60" s="1668"/>
      <c r="QUE60" s="1668"/>
      <c r="QUF60" s="1668"/>
      <c r="QUG60" s="1668"/>
      <c r="QUH60" s="1668"/>
      <c r="QUI60" s="1668"/>
      <c r="QUJ60" s="1668"/>
      <c r="QUK60" s="1668"/>
      <c r="QUL60" s="1668"/>
      <c r="QUM60" s="1668"/>
      <c r="QUN60" s="1668"/>
      <c r="QUO60" s="1668"/>
      <c r="QUP60" s="1668"/>
      <c r="QUQ60" s="1668"/>
      <c r="QUR60" s="1668"/>
      <c r="QUS60" s="1668"/>
      <c r="QUT60" s="1668"/>
      <c r="QUU60" s="1668"/>
      <c r="QUV60" s="1668"/>
      <c r="QUW60" s="1668"/>
      <c r="QUX60" s="1668"/>
      <c r="QUY60" s="1668"/>
      <c r="QUZ60" s="1668"/>
      <c r="QVA60" s="1668"/>
      <c r="QVB60" s="1668"/>
      <c r="QVC60" s="1668"/>
      <c r="QVD60" s="1668"/>
      <c r="QVE60" s="1668"/>
      <c r="QVF60" s="1668"/>
      <c r="QVG60" s="1668"/>
      <c r="QVH60" s="1668"/>
      <c r="QVI60" s="1668"/>
      <c r="QVJ60" s="1668"/>
      <c r="QVK60" s="1668"/>
      <c r="QVL60" s="1668"/>
      <c r="QVM60" s="1668"/>
      <c r="QVN60" s="1668"/>
      <c r="QVO60" s="1668"/>
      <c r="QVP60" s="1668"/>
      <c r="QVQ60" s="1668"/>
      <c r="QVR60" s="1668"/>
      <c r="QVS60" s="1668"/>
      <c r="QVT60" s="1668"/>
      <c r="QVU60" s="1668"/>
      <c r="QVV60" s="1668"/>
      <c r="QVW60" s="1668"/>
      <c r="QVX60" s="1668"/>
      <c r="QVY60" s="1668"/>
      <c r="QVZ60" s="1668"/>
      <c r="QWA60" s="1668"/>
      <c r="QWB60" s="1668"/>
      <c r="QWC60" s="1668"/>
      <c r="QWD60" s="1668"/>
      <c r="QWE60" s="1668"/>
      <c r="QWF60" s="1668"/>
      <c r="QWG60" s="1668"/>
      <c r="QWH60" s="1668"/>
      <c r="QWI60" s="1668"/>
      <c r="QWJ60" s="1668"/>
      <c r="QWK60" s="1668"/>
      <c r="QWL60" s="1668"/>
      <c r="QWM60" s="1668"/>
      <c r="QWN60" s="1668"/>
      <c r="QWO60" s="1668"/>
      <c r="QWP60" s="1668"/>
      <c r="QWQ60" s="1668"/>
      <c r="QWR60" s="1668"/>
      <c r="QWS60" s="1668"/>
      <c r="QWT60" s="1668"/>
      <c r="QWU60" s="1668"/>
      <c r="QWV60" s="1668"/>
      <c r="QWW60" s="1668"/>
      <c r="QWX60" s="1668"/>
      <c r="QWY60" s="1668"/>
      <c r="QWZ60" s="1668"/>
      <c r="QXA60" s="1668"/>
      <c r="QXB60" s="1668"/>
      <c r="QXC60" s="1668"/>
      <c r="QXD60" s="1668"/>
      <c r="QXE60" s="1668"/>
      <c r="QXF60" s="1668"/>
      <c r="QXG60" s="1668"/>
      <c r="QXH60" s="1668"/>
      <c r="QXI60" s="1668"/>
      <c r="QXJ60" s="1668"/>
      <c r="QXK60" s="1668"/>
      <c r="QXL60" s="1668"/>
      <c r="QXM60" s="1668"/>
      <c r="QXN60" s="1668"/>
      <c r="QXO60" s="1668"/>
      <c r="QXP60" s="1668"/>
      <c r="QXQ60" s="1668"/>
      <c r="QXR60" s="1668"/>
      <c r="QXS60" s="1668"/>
      <c r="QXT60" s="1668"/>
      <c r="QXU60" s="1668"/>
      <c r="QXV60" s="1668"/>
      <c r="QXW60" s="1668"/>
      <c r="QXX60" s="1668"/>
      <c r="QXY60" s="1668"/>
      <c r="QXZ60" s="1668"/>
      <c r="QYA60" s="1668"/>
      <c r="QYB60" s="1668"/>
      <c r="QYC60" s="1668"/>
      <c r="QYD60" s="1668"/>
      <c r="QYE60" s="1668"/>
      <c r="QYF60" s="1668"/>
      <c r="QYG60" s="1668"/>
      <c r="QYH60" s="1668"/>
      <c r="QYI60" s="1668"/>
      <c r="QYJ60" s="1668"/>
      <c r="QYK60" s="1668"/>
      <c r="QYL60" s="1668"/>
      <c r="QYM60" s="1668"/>
      <c r="QYN60" s="1668"/>
      <c r="QYO60" s="1668"/>
      <c r="QYP60" s="1668"/>
      <c r="QYQ60" s="1668"/>
      <c r="QYR60" s="1668"/>
      <c r="QYS60" s="1668"/>
      <c r="QYT60" s="1668"/>
      <c r="QYU60" s="1668"/>
      <c r="QYV60" s="1668"/>
      <c r="QYW60" s="1668"/>
      <c r="QYX60" s="1668"/>
      <c r="QYY60" s="1668"/>
      <c r="QYZ60" s="1668"/>
      <c r="QZA60" s="1668"/>
      <c r="QZB60" s="1668"/>
      <c r="QZC60" s="1668"/>
      <c r="QZD60" s="1668"/>
      <c r="QZE60" s="1668"/>
      <c r="QZF60" s="1668"/>
      <c r="QZG60" s="1668"/>
      <c r="QZH60" s="1668"/>
      <c r="QZI60" s="1668"/>
      <c r="QZJ60" s="1668"/>
      <c r="QZK60" s="1668"/>
      <c r="QZL60" s="1668"/>
      <c r="QZM60" s="1668"/>
      <c r="QZN60" s="1668"/>
      <c r="QZO60" s="1668"/>
      <c r="QZP60" s="1668"/>
      <c r="QZQ60" s="1668"/>
      <c r="QZR60" s="1668"/>
      <c r="QZS60" s="1668"/>
      <c r="QZT60" s="1668"/>
      <c r="QZU60" s="1668"/>
      <c r="QZV60" s="1668"/>
      <c r="QZW60" s="1668"/>
      <c r="QZX60" s="1668"/>
      <c r="QZY60" s="1668"/>
      <c r="QZZ60" s="1668"/>
      <c r="RAA60" s="1668"/>
      <c r="RAB60" s="1668"/>
      <c r="RAC60" s="1668"/>
      <c r="RAD60" s="1668"/>
      <c r="RAE60" s="1668"/>
      <c r="RAF60" s="1668"/>
      <c r="RAG60" s="1668"/>
      <c r="RAH60" s="1668"/>
      <c r="RAI60" s="1668"/>
      <c r="RAJ60" s="1668"/>
      <c r="RAK60" s="1668"/>
      <c r="RAL60" s="1668"/>
      <c r="RAM60" s="1668"/>
      <c r="RAN60" s="1668"/>
      <c r="RAO60" s="1668"/>
      <c r="RAP60" s="1668"/>
      <c r="RAQ60" s="1668"/>
      <c r="RAR60" s="1668"/>
      <c r="RAS60" s="1668"/>
      <c r="RAT60" s="1668"/>
      <c r="RAU60" s="1668"/>
      <c r="RAV60" s="1668"/>
      <c r="RAW60" s="1668"/>
      <c r="RAX60" s="1668"/>
      <c r="RAY60" s="1668"/>
      <c r="RAZ60" s="1668"/>
      <c r="RBA60" s="1668"/>
      <c r="RBB60" s="1668"/>
      <c r="RBC60" s="1668"/>
      <c r="RBD60" s="1668"/>
      <c r="RBE60" s="1668"/>
      <c r="RBF60" s="1668"/>
      <c r="RBG60" s="1668"/>
      <c r="RBH60" s="1668"/>
      <c r="RBI60" s="1668"/>
      <c r="RBJ60" s="1668"/>
      <c r="RBK60" s="1668"/>
      <c r="RBL60" s="1668"/>
      <c r="RBM60" s="1668"/>
      <c r="RBN60" s="1668"/>
      <c r="RBO60" s="1668"/>
      <c r="RBP60" s="1668"/>
      <c r="RBQ60" s="1668"/>
      <c r="RBR60" s="1668"/>
      <c r="RBS60" s="1668"/>
      <c r="RBT60" s="1668"/>
      <c r="RBU60" s="1668"/>
      <c r="RBV60" s="1668"/>
      <c r="RBW60" s="1668"/>
      <c r="RBX60" s="1668"/>
      <c r="RBY60" s="1668"/>
      <c r="RBZ60" s="1668"/>
      <c r="RCA60" s="1668"/>
      <c r="RCB60" s="1668"/>
      <c r="RCC60" s="1668"/>
      <c r="RCD60" s="1668"/>
      <c r="RCE60" s="1668"/>
      <c r="RCF60" s="1668"/>
      <c r="RCG60" s="1668"/>
      <c r="RCH60" s="1668"/>
      <c r="RCI60" s="1668"/>
      <c r="RCJ60" s="1668"/>
      <c r="RCK60" s="1668"/>
      <c r="RCL60" s="1668"/>
      <c r="RCM60" s="1668"/>
      <c r="RCN60" s="1668"/>
      <c r="RCO60" s="1668"/>
      <c r="RCP60" s="1668"/>
      <c r="RCQ60" s="1668"/>
      <c r="RCR60" s="1668"/>
      <c r="RCS60" s="1668"/>
      <c r="RCT60" s="1668"/>
      <c r="RCU60" s="1668"/>
      <c r="RCV60" s="1668"/>
      <c r="RCW60" s="1668"/>
      <c r="RCX60" s="1668"/>
      <c r="RCY60" s="1668"/>
      <c r="RCZ60" s="1668"/>
      <c r="RDA60" s="1668"/>
      <c r="RDB60" s="1668"/>
      <c r="RDC60" s="1668"/>
      <c r="RDD60" s="1668"/>
      <c r="RDE60" s="1668"/>
      <c r="RDF60" s="1668"/>
      <c r="RDG60" s="1668"/>
      <c r="RDH60" s="1668"/>
      <c r="RDI60" s="1668"/>
      <c r="RDJ60" s="1668"/>
      <c r="RDK60" s="1668"/>
      <c r="RDL60" s="1668"/>
      <c r="RDM60" s="1668"/>
      <c r="RDN60" s="1668"/>
      <c r="RDO60" s="1668"/>
      <c r="RDP60" s="1668"/>
      <c r="RDQ60" s="1668"/>
      <c r="RDR60" s="1668"/>
      <c r="RDS60" s="1668"/>
      <c r="RDT60" s="1668"/>
      <c r="RDU60" s="1668"/>
      <c r="RDV60" s="1668"/>
      <c r="RDW60" s="1668"/>
      <c r="RDX60" s="1668"/>
      <c r="RDY60" s="1668"/>
      <c r="RDZ60" s="1668"/>
      <c r="REA60" s="1668"/>
      <c r="REB60" s="1668"/>
      <c r="REC60" s="1668"/>
      <c r="RED60" s="1668"/>
      <c r="REE60" s="1668"/>
      <c r="REF60" s="1668"/>
      <c r="REG60" s="1668"/>
      <c r="REH60" s="1668"/>
      <c r="REI60" s="1668"/>
      <c r="REJ60" s="1668"/>
      <c r="REK60" s="1668"/>
      <c r="REL60" s="1668"/>
      <c r="REM60" s="1668"/>
      <c r="REN60" s="1668"/>
      <c r="REO60" s="1668"/>
      <c r="REP60" s="1668"/>
      <c r="REQ60" s="1668"/>
      <c r="RER60" s="1668"/>
      <c r="RES60" s="1668"/>
      <c r="RET60" s="1668"/>
      <c r="REU60" s="1668"/>
      <c r="REV60" s="1668"/>
      <c r="REW60" s="1668"/>
      <c r="REX60" s="1668"/>
      <c r="REY60" s="1668"/>
      <c r="REZ60" s="1668"/>
      <c r="RFA60" s="1668"/>
      <c r="RFB60" s="1668"/>
      <c r="RFC60" s="1668"/>
      <c r="RFD60" s="1668"/>
      <c r="RFE60" s="1668"/>
      <c r="RFF60" s="1668"/>
      <c r="RFG60" s="1668"/>
      <c r="RFH60" s="1668"/>
      <c r="RFI60" s="1668"/>
      <c r="RFJ60" s="1668"/>
      <c r="RFK60" s="1668"/>
      <c r="RFL60" s="1668"/>
      <c r="RFM60" s="1668"/>
      <c r="RFN60" s="1668"/>
      <c r="RFO60" s="1668"/>
      <c r="RFP60" s="1668"/>
      <c r="RFQ60" s="1668"/>
      <c r="RFR60" s="1668"/>
      <c r="RFS60" s="1668"/>
      <c r="RFT60" s="1668"/>
      <c r="RFU60" s="1668"/>
      <c r="RFV60" s="1668"/>
      <c r="RFW60" s="1668"/>
      <c r="RFX60" s="1668"/>
      <c r="RFY60" s="1668"/>
      <c r="RFZ60" s="1668"/>
      <c r="RGA60" s="1668"/>
      <c r="RGB60" s="1668"/>
      <c r="RGC60" s="1668"/>
      <c r="RGD60" s="1668"/>
      <c r="RGE60" s="1668"/>
      <c r="RGF60" s="1668"/>
      <c r="RGG60" s="1668"/>
      <c r="RGH60" s="1668"/>
      <c r="RGI60" s="1668"/>
      <c r="RGJ60" s="1668"/>
      <c r="RGK60" s="1668"/>
      <c r="RGL60" s="1668"/>
      <c r="RGM60" s="1668"/>
      <c r="RGN60" s="1668"/>
      <c r="RGO60" s="1668"/>
      <c r="RGP60" s="1668"/>
      <c r="RGQ60" s="1668"/>
      <c r="RGR60" s="1668"/>
      <c r="RGS60" s="1668"/>
      <c r="RGT60" s="1668"/>
      <c r="RGU60" s="1668"/>
      <c r="RGV60" s="1668"/>
      <c r="RGW60" s="1668"/>
      <c r="RGX60" s="1668"/>
      <c r="RGY60" s="1668"/>
      <c r="RGZ60" s="1668"/>
      <c r="RHA60" s="1668"/>
      <c r="RHB60" s="1668"/>
      <c r="RHC60" s="1668"/>
      <c r="RHD60" s="1668"/>
      <c r="RHE60" s="1668"/>
      <c r="RHF60" s="1668"/>
      <c r="RHG60" s="1668"/>
      <c r="RHH60" s="1668"/>
      <c r="RHI60" s="1668"/>
      <c r="RHJ60" s="1668"/>
      <c r="RHK60" s="1668"/>
      <c r="RHL60" s="1668"/>
      <c r="RHM60" s="1668"/>
      <c r="RHN60" s="1668"/>
      <c r="RHO60" s="1668"/>
      <c r="RHP60" s="1668"/>
      <c r="RHQ60" s="1668"/>
      <c r="RHR60" s="1668"/>
      <c r="RHS60" s="1668"/>
      <c r="RHT60" s="1668"/>
      <c r="RHU60" s="1668"/>
      <c r="RHV60" s="1668"/>
      <c r="RHW60" s="1668"/>
      <c r="RHX60" s="1668"/>
      <c r="RHY60" s="1668"/>
      <c r="RHZ60" s="1668"/>
      <c r="RIA60" s="1668"/>
      <c r="RIB60" s="1668"/>
      <c r="RIC60" s="1668"/>
      <c r="RID60" s="1668"/>
      <c r="RIE60" s="1668"/>
      <c r="RIF60" s="1668"/>
      <c r="RIG60" s="1668"/>
      <c r="RIH60" s="1668"/>
      <c r="RII60" s="1668"/>
      <c r="RIJ60" s="1668"/>
      <c r="RIK60" s="1668"/>
      <c r="RIL60" s="1668"/>
      <c r="RIM60" s="1668"/>
      <c r="RIN60" s="1668"/>
      <c r="RIO60" s="1668"/>
      <c r="RIP60" s="1668"/>
      <c r="RIQ60" s="1668"/>
      <c r="RIR60" s="1668"/>
      <c r="RIS60" s="1668"/>
      <c r="RIT60" s="1668"/>
      <c r="RIU60" s="1668"/>
      <c r="RIV60" s="1668"/>
      <c r="RIW60" s="1668"/>
      <c r="RIX60" s="1668"/>
      <c r="RIY60" s="1668"/>
      <c r="RIZ60" s="1668"/>
      <c r="RJA60" s="1668"/>
      <c r="RJB60" s="1668"/>
      <c r="RJC60" s="1668"/>
      <c r="RJD60" s="1668"/>
      <c r="RJE60" s="1668"/>
      <c r="RJF60" s="1668"/>
      <c r="RJG60" s="1668"/>
      <c r="RJH60" s="1668"/>
      <c r="RJI60" s="1668"/>
      <c r="RJJ60" s="1668"/>
      <c r="RJK60" s="1668"/>
      <c r="RJL60" s="1668"/>
      <c r="RJM60" s="1668"/>
      <c r="RJN60" s="1668"/>
      <c r="RJO60" s="1668"/>
      <c r="RJP60" s="1668"/>
      <c r="RJQ60" s="1668"/>
      <c r="RJR60" s="1668"/>
      <c r="RJS60" s="1668"/>
      <c r="RJT60" s="1668"/>
      <c r="RJU60" s="1668"/>
      <c r="RJV60" s="1668"/>
      <c r="RJW60" s="1668"/>
      <c r="RJX60" s="1668"/>
      <c r="RJY60" s="1668"/>
      <c r="RJZ60" s="1668"/>
      <c r="RKA60" s="1668"/>
      <c r="RKB60" s="1668"/>
      <c r="RKC60" s="1668"/>
      <c r="RKD60" s="1668"/>
      <c r="RKE60" s="1668"/>
      <c r="RKF60" s="1668"/>
      <c r="RKG60" s="1668"/>
      <c r="RKH60" s="1668"/>
      <c r="RKI60" s="1668"/>
      <c r="RKJ60" s="1668"/>
      <c r="RKK60" s="1668"/>
      <c r="RKL60" s="1668"/>
      <c r="RKM60" s="1668"/>
      <c r="RKN60" s="1668"/>
      <c r="RKO60" s="1668"/>
      <c r="RKP60" s="1668"/>
      <c r="RKQ60" s="1668"/>
      <c r="RKR60" s="1668"/>
      <c r="RKS60" s="1668"/>
      <c r="RKT60" s="1668"/>
      <c r="RKU60" s="1668"/>
      <c r="RKV60" s="1668"/>
      <c r="RKW60" s="1668"/>
      <c r="RKX60" s="1668"/>
      <c r="RKY60" s="1668"/>
      <c r="RKZ60" s="1668"/>
      <c r="RLA60" s="1668"/>
      <c r="RLB60" s="1668"/>
      <c r="RLC60" s="1668"/>
      <c r="RLD60" s="1668"/>
      <c r="RLE60" s="1668"/>
      <c r="RLF60" s="1668"/>
      <c r="RLG60" s="1668"/>
      <c r="RLH60" s="1668"/>
      <c r="RLI60" s="1668"/>
      <c r="RLJ60" s="1668"/>
      <c r="RLK60" s="1668"/>
      <c r="RLL60" s="1668"/>
      <c r="RLM60" s="1668"/>
      <c r="RLN60" s="1668"/>
      <c r="RLO60" s="1668"/>
      <c r="RLP60" s="1668"/>
      <c r="RLQ60" s="1668"/>
      <c r="RLR60" s="1668"/>
      <c r="RLS60" s="1668"/>
      <c r="RLT60" s="1668"/>
      <c r="RLU60" s="1668"/>
      <c r="RLV60" s="1668"/>
      <c r="RLW60" s="1668"/>
      <c r="RLX60" s="1668"/>
      <c r="RLY60" s="1668"/>
      <c r="RLZ60" s="1668"/>
      <c r="RMA60" s="1668"/>
      <c r="RMB60" s="1668"/>
      <c r="RMC60" s="1668"/>
      <c r="RMD60" s="1668"/>
      <c r="RME60" s="1668"/>
      <c r="RMF60" s="1668"/>
      <c r="RMG60" s="1668"/>
      <c r="RMH60" s="1668"/>
      <c r="RMI60" s="1668"/>
      <c r="RMJ60" s="1668"/>
      <c r="RMK60" s="1668"/>
      <c r="RML60" s="1668"/>
      <c r="RMM60" s="1668"/>
      <c r="RMN60" s="1668"/>
      <c r="RMO60" s="1668"/>
      <c r="RMP60" s="1668"/>
      <c r="RMQ60" s="1668"/>
      <c r="RMR60" s="1668"/>
      <c r="RMS60" s="1668"/>
      <c r="RMT60" s="1668"/>
      <c r="RMU60" s="1668"/>
      <c r="RMV60" s="1668"/>
      <c r="RMW60" s="1668"/>
      <c r="RMX60" s="1668"/>
      <c r="RMY60" s="1668"/>
      <c r="RMZ60" s="1668"/>
      <c r="RNA60" s="1668"/>
      <c r="RNB60" s="1668"/>
      <c r="RNC60" s="1668"/>
      <c r="RND60" s="1668"/>
      <c r="RNE60" s="1668"/>
      <c r="RNF60" s="1668"/>
      <c r="RNG60" s="1668"/>
      <c r="RNH60" s="1668"/>
      <c r="RNI60" s="1668"/>
      <c r="RNJ60" s="1668"/>
      <c r="RNK60" s="1668"/>
      <c r="RNL60" s="1668"/>
      <c r="RNM60" s="1668"/>
      <c r="RNN60" s="1668"/>
      <c r="RNO60" s="1668"/>
      <c r="RNP60" s="1668"/>
      <c r="RNQ60" s="1668"/>
      <c r="RNR60" s="1668"/>
      <c r="RNS60" s="1668"/>
      <c r="RNT60" s="1668"/>
      <c r="RNU60" s="1668"/>
      <c r="RNV60" s="1668"/>
      <c r="RNW60" s="1668"/>
      <c r="RNX60" s="1668"/>
      <c r="RNY60" s="1668"/>
      <c r="RNZ60" s="1668"/>
      <c r="ROA60" s="1668"/>
      <c r="ROB60" s="1668"/>
      <c r="ROC60" s="1668"/>
      <c r="ROD60" s="1668"/>
      <c r="ROE60" s="1668"/>
      <c r="ROF60" s="1668"/>
      <c r="ROG60" s="1668"/>
      <c r="ROH60" s="1668"/>
      <c r="ROI60" s="1668"/>
      <c r="ROJ60" s="1668"/>
      <c r="ROK60" s="1668"/>
      <c r="ROL60" s="1668"/>
      <c r="ROM60" s="1668"/>
      <c r="RON60" s="1668"/>
      <c r="ROO60" s="1668"/>
      <c r="ROP60" s="1668"/>
      <c r="ROQ60" s="1668"/>
      <c r="ROR60" s="1668"/>
      <c r="ROS60" s="1668"/>
      <c r="ROT60" s="1668"/>
      <c r="ROU60" s="1668"/>
      <c r="ROV60" s="1668"/>
      <c r="ROW60" s="1668"/>
      <c r="ROX60" s="1668"/>
      <c r="ROY60" s="1668"/>
      <c r="ROZ60" s="1668"/>
      <c r="RPA60" s="1668"/>
      <c r="RPB60" s="1668"/>
      <c r="RPC60" s="1668"/>
      <c r="RPD60" s="1668"/>
      <c r="RPE60" s="1668"/>
      <c r="RPF60" s="1668"/>
      <c r="RPG60" s="1668"/>
      <c r="RPH60" s="1668"/>
      <c r="RPI60" s="1668"/>
      <c r="RPJ60" s="1668"/>
      <c r="RPK60" s="1668"/>
      <c r="RPL60" s="1668"/>
      <c r="RPM60" s="1668"/>
      <c r="RPN60" s="1668"/>
      <c r="RPO60" s="1668"/>
      <c r="RPP60" s="1668"/>
      <c r="RPQ60" s="1668"/>
      <c r="RPR60" s="1668"/>
      <c r="RPS60" s="1668"/>
      <c r="RPT60" s="1668"/>
      <c r="RPU60" s="1668"/>
      <c r="RPV60" s="1668"/>
      <c r="RPW60" s="1668"/>
      <c r="RPX60" s="1668"/>
      <c r="RPY60" s="1668"/>
      <c r="RPZ60" s="1668"/>
      <c r="RQA60" s="1668"/>
      <c r="RQB60" s="1668"/>
      <c r="RQC60" s="1668"/>
      <c r="RQD60" s="1668"/>
      <c r="RQE60" s="1668"/>
      <c r="RQF60" s="1668"/>
      <c r="RQG60" s="1668"/>
      <c r="RQH60" s="1668"/>
      <c r="RQI60" s="1668"/>
      <c r="RQJ60" s="1668"/>
      <c r="RQK60" s="1668"/>
      <c r="RQL60" s="1668"/>
      <c r="RQM60" s="1668"/>
      <c r="RQN60" s="1668"/>
      <c r="RQO60" s="1668"/>
      <c r="RQP60" s="1668"/>
      <c r="RQQ60" s="1668"/>
      <c r="RQR60" s="1668"/>
      <c r="RQS60" s="1668"/>
      <c r="RQT60" s="1668"/>
      <c r="RQU60" s="1668"/>
      <c r="RQV60" s="1668"/>
      <c r="RQW60" s="1668"/>
      <c r="RQX60" s="1668"/>
      <c r="RQY60" s="1668"/>
      <c r="RQZ60" s="1668"/>
      <c r="RRA60" s="1668"/>
      <c r="RRB60" s="1668"/>
      <c r="RRC60" s="1668"/>
      <c r="RRD60" s="1668"/>
      <c r="RRE60" s="1668"/>
      <c r="RRF60" s="1668"/>
      <c r="RRG60" s="1668"/>
      <c r="RRH60" s="1668"/>
      <c r="RRI60" s="1668"/>
      <c r="RRJ60" s="1668"/>
      <c r="RRK60" s="1668"/>
      <c r="RRL60" s="1668"/>
      <c r="RRM60" s="1668"/>
      <c r="RRN60" s="1668"/>
      <c r="RRO60" s="1668"/>
      <c r="RRP60" s="1668"/>
      <c r="RRQ60" s="1668"/>
      <c r="RRR60" s="1668"/>
      <c r="RRS60" s="1668"/>
      <c r="RRT60" s="1668"/>
      <c r="RRU60" s="1668"/>
      <c r="RRV60" s="1668"/>
      <c r="RRW60" s="1668"/>
      <c r="RRX60" s="1668"/>
      <c r="RRY60" s="1668"/>
      <c r="RRZ60" s="1668"/>
      <c r="RSA60" s="1668"/>
      <c r="RSB60" s="1668"/>
      <c r="RSC60" s="1668"/>
      <c r="RSD60" s="1668"/>
      <c r="RSE60" s="1668"/>
      <c r="RSF60" s="1668"/>
      <c r="RSG60" s="1668"/>
      <c r="RSH60" s="1668"/>
      <c r="RSI60" s="1668"/>
      <c r="RSJ60" s="1668"/>
      <c r="RSK60" s="1668"/>
      <c r="RSL60" s="1668"/>
      <c r="RSM60" s="1668"/>
      <c r="RSN60" s="1668"/>
      <c r="RSO60" s="1668"/>
      <c r="RSP60" s="1668"/>
      <c r="RSQ60" s="1668"/>
      <c r="RSR60" s="1668"/>
      <c r="RSS60" s="1668"/>
      <c r="RST60" s="1668"/>
      <c r="RSU60" s="1668"/>
      <c r="RSV60" s="1668"/>
      <c r="RSW60" s="1668"/>
      <c r="RSX60" s="1668"/>
      <c r="RSY60" s="1668"/>
      <c r="RSZ60" s="1668"/>
      <c r="RTA60" s="1668"/>
      <c r="RTB60" s="1668"/>
      <c r="RTC60" s="1668"/>
      <c r="RTD60" s="1668"/>
      <c r="RTE60" s="1668"/>
      <c r="RTF60" s="1668"/>
      <c r="RTG60" s="1668"/>
      <c r="RTH60" s="1668"/>
      <c r="RTI60" s="1668"/>
      <c r="RTJ60" s="1668"/>
      <c r="RTK60" s="1668"/>
      <c r="RTL60" s="1668"/>
      <c r="RTM60" s="1668"/>
      <c r="RTN60" s="1668"/>
      <c r="RTO60" s="1668"/>
      <c r="RTP60" s="1668"/>
      <c r="RTQ60" s="1668"/>
      <c r="RTR60" s="1668"/>
      <c r="RTS60" s="1668"/>
      <c r="RTT60" s="1668"/>
      <c r="RTU60" s="1668"/>
      <c r="RTV60" s="1668"/>
      <c r="RTW60" s="1668"/>
      <c r="RTX60" s="1668"/>
      <c r="RTY60" s="1668"/>
      <c r="RTZ60" s="1668"/>
      <c r="RUA60" s="1668"/>
      <c r="RUB60" s="1668"/>
      <c r="RUC60" s="1668"/>
      <c r="RUD60" s="1668"/>
      <c r="RUE60" s="1668"/>
      <c r="RUF60" s="1668"/>
      <c r="RUG60" s="1668"/>
      <c r="RUH60" s="1668"/>
      <c r="RUI60" s="1668"/>
      <c r="RUJ60" s="1668"/>
      <c r="RUK60" s="1668"/>
      <c r="RUL60" s="1668"/>
      <c r="RUM60" s="1668"/>
      <c r="RUN60" s="1668"/>
      <c r="RUO60" s="1668"/>
      <c r="RUP60" s="1668"/>
      <c r="RUQ60" s="1668"/>
      <c r="RUR60" s="1668"/>
      <c r="RUS60" s="1668"/>
      <c r="RUT60" s="1668"/>
      <c r="RUU60" s="1668"/>
      <c r="RUV60" s="1668"/>
      <c r="RUW60" s="1668"/>
      <c r="RUX60" s="1668"/>
      <c r="RUY60" s="1668"/>
      <c r="RUZ60" s="1668"/>
      <c r="RVA60" s="1668"/>
      <c r="RVB60" s="1668"/>
      <c r="RVC60" s="1668"/>
      <c r="RVD60" s="1668"/>
      <c r="RVE60" s="1668"/>
      <c r="RVF60" s="1668"/>
      <c r="RVG60" s="1668"/>
      <c r="RVH60" s="1668"/>
      <c r="RVI60" s="1668"/>
      <c r="RVJ60" s="1668"/>
      <c r="RVK60" s="1668"/>
      <c r="RVL60" s="1668"/>
      <c r="RVM60" s="1668"/>
      <c r="RVN60" s="1668"/>
      <c r="RVO60" s="1668"/>
      <c r="RVP60" s="1668"/>
      <c r="RVQ60" s="1668"/>
      <c r="RVR60" s="1668"/>
      <c r="RVS60" s="1668"/>
      <c r="RVT60" s="1668"/>
      <c r="RVU60" s="1668"/>
      <c r="RVV60" s="1668"/>
      <c r="RVW60" s="1668"/>
      <c r="RVX60" s="1668"/>
      <c r="RVY60" s="1668"/>
      <c r="RVZ60" s="1668"/>
      <c r="RWA60" s="1668"/>
      <c r="RWB60" s="1668"/>
      <c r="RWC60" s="1668"/>
      <c r="RWD60" s="1668"/>
      <c r="RWE60" s="1668"/>
      <c r="RWF60" s="1668"/>
      <c r="RWG60" s="1668"/>
      <c r="RWH60" s="1668"/>
      <c r="RWI60" s="1668"/>
      <c r="RWJ60" s="1668"/>
      <c r="RWK60" s="1668"/>
      <c r="RWL60" s="1668"/>
      <c r="RWM60" s="1668"/>
      <c r="RWN60" s="1668"/>
      <c r="RWO60" s="1668"/>
      <c r="RWP60" s="1668"/>
      <c r="RWQ60" s="1668"/>
      <c r="RWR60" s="1668"/>
      <c r="RWS60" s="1668"/>
      <c r="RWT60" s="1668"/>
      <c r="RWU60" s="1668"/>
      <c r="RWV60" s="1668"/>
      <c r="RWW60" s="1668"/>
      <c r="RWX60" s="1668"/>
      <c r="RWY60" s="1668"/>
      <c r="RWZ60" s="1668"/>
      <c r="RXA60" s="1668"/>
      <c r="RXB60" s="1668"/>
      <c r="RXC60" s="1668"/>
      <c r="RXD60" s="1668"/>
      <c r="RXE60" s="1668"/>
      <c r="RXF60" s="1668"/>
      <c r="RXG60" s="1668"/>
      <c r="RXH60" s="1668"/>
      <c r="RXI60" s="1668"/>
      <c r="RXJ60" s="1668"/>
      <c r="RXK60" s="1668"/>
      <c r="RXL60" s="1668"/>
      <c r="RXM60" s="1668"/>
      <c r="RXN60" s="1668"/>
      <c r="RXO60" s="1668"/>
      <c r="RXP60" s="1668"/>
      <c r="RXQ60" s="1668"/>
      <c r="RXR60" s="1668"/>
      <c r="RXS60" s="1668"/>
      <c r="RXT60" s="1668"/>
      <c r="RXU60" s="1668"/>
      <c r="RXV60" s="1668"/>
      <c r="RXW60" s="1668"/>
      <c r="RXX60" s="1668"/>
      <c r="RXY60" s="1668"/>
      <c r="RXZ60" s="1668"/>
      <c r="RYA60" s="1668"/>
      <c r="RYB60" s="1668"/>
      <c r="RYC60" s="1668"/>
      <c r="RYD60" s="1668"/>
      <c r="RYE60" s="1668"/>
      <c r="RYF60" s="1668"/>
      <c r="RYG60" s="1668"/>
      <c r="RYH60" s="1668"/>
      <c r="RYI60" s="1668"/>
      <c r="RYJ60" s="1668"/>
      <c r="RYK60" s="1668"/>
      <c r="RYL60" s="1668"/>
      <c r="RYM60" s="1668"/>
      <c r="RYN60" s="1668"/>
      <c r="RYO60" s="1668"/>
      <c r="RYP60" s="1668"/>
      <c r="RYQ60" s="1668"/>
      <c r="RYR60" s="1668"/>
      <c r="RYS60" s="1668"/>
      <c r="RYT60" s="1668"/>
      <c r="RYU60" s="1668"/>
      <c r="RYV60" s="1668"/>
      <c r="RYW60" s="1668"/>
      <c r="RYX60" s="1668"/>
      <c r="RYY60" s="1668"/>
      <c r="RYZ60" s="1668"/>
      <c r="RZA60" s="1668"/>
      <c r="RZB60" s="1668"/>
      <c r="RZC60" s="1668"/>
      <c r="RZD60" s="1668"/>
      <c r="RZE60" s="1668"/>
      <c r="RZF60" s="1668"/>
      <c r="RZG60" s="1668"/>
      <c r="RZH60" s="1668"/>
      <c r="RZI60" s="1668"/>
      <c r="RZJ60" s="1668"/>
      <c r="RZK60" s="1668"/>
      <c r="RZL60" s="1668"/>
      <c r="RZM60" s="1668"/>
      <c r="RZN60" s="1668"/>
      <c r="RZO60" s="1668"/>
      <c r="RZP60" s="1668"/>
      <c r="RZQ60" s="1668"/>
      <c r="RZR60" s="1668"/>
      <c r="RZS60" s="1668"/>
      <c r="RZT60" s="1668"/>
      <c r="RZU60" s="1668"/>
      <c r="RZV60" s="1668"/>
      <c r="RZW60" s="1668"/>
      <c r="RZX60" s="1668"/>
      <c r="RZY60" s="1668"/>
      <c r="RZZ60" s="1668"/>
      <c r="SAA60" s="1668"/>
      <c r="SAB60" s="1668"/>
      <c r="SAC60" s="1668"/>
      <c r="SAD60" s="1668"/>
      <c r="SAE60" s="1668"/>
      <c r="SAF60" s="1668"/>
      <c r="SAG60" s="1668"/>
      <c r="SAH60" s="1668"/>
      <c r="SAI60" s="1668"/>
      <c r="SAJ60" s="1668"/>
      <c r="SAK60" s="1668"/>
      <c r="SAL60" s="1668"/>
      <c r="SAM60" s="1668"/>
      <c r="SAN60" s="1668"/>
      <c r="SAO60" s="1668"/>
      <c r="SAP60" s="1668"/>
      <c r="SAQ60" s="1668"/>
      <c r="SAR60" s="1668"/>
      <c r="SAS60" s="1668"/>
      <c r="SAT60" s="1668"/>
      <c r="SAU60" s="1668"/>
      <c r="SAV60" s="1668"/>
      <c r="SAW60" s="1668"/>
      <c r="SAX60" s="1668"/>
      <c r="SAY60" s="1668"/>
      <c r="SAZ60" s="1668"/>
      <c r="SBA60" s="1668"/>
      <c r="SBB60" s="1668"/>
      <c r="SBC60" s="1668"/>
      <c r="SBD60" s="1668"/>
      <c r="SBE60" s="1668"/>
      <c r="SBF60" s="1668"/>
      <c r="SBG60" s="1668"/>
      <c r="SBH60" s="1668"/>
      <c r="SBI60" s="1668"/>
      <c r="SBJ60" s="1668"/>
      <c r="SBK60" s="1668"/>
      <c r="SBL60" s="1668"/>
      <c r="SBM60" s="1668"/>
      <c r="SBN60" s="1668"/>
      <c r="SBO60" s="1668"/>
      <c r="SBP60" s="1668"/>
      <c r="SBQ60" s="1668"/>
      <c r="SBR60" s="1668"/>
      <c r="SBS60" s="1668"/>
      <c r="SBT60" s="1668"/>
      <c r="SBU60" s="1668"/>
      <c r="SBV60" s="1668"/>
      <c r="SBW60" s="1668"/>
      <c r="SBX60" s="1668"/>
      <c r="SBY60" s="1668"/>
      <c r="SBZ60" s="1668"/>
      <c r="SCA60" s="1668"/>
      <c r="SCB60" s="1668"/>
      <c r="SCC60" s="1668"/>
      <c r="SCD60" s="1668"/>
      <c r="SCE60" s="1668"/>
      <c r="SCF60" s="1668"/>
      <c r="SCG60" s="1668"/>
      <c r="SCH60" s="1668"/>
      <c r="SCI60" s="1668"/>
      <c r="SCJ60" s="1668"/>
      <c r="SCK60" s="1668"/>
      <c r="SCL60" s="1668"/>
      <c r="SCM60" s="1668"/>
      <c r="SCN60" s="1668"/>
      <c r="SCO60" s="1668"/>
      <c r="SCP60" s="1668"/>
      <c r="SCQ60" s="1668"/>
      <c r="SCR60" s="1668"/>
      <c r="SCS60" s="1668"/>
      <c r="SCT60" s="1668"/>
      <c r="SCU60" s="1668"/>
      <c r="SCV60" s="1668"/>
      <c r="SCW60" s="1668"/>
      <c r="SCX60" s="1668"/>
      <c r="SCY60" s="1668"/>
      <c r="SCZ60" s="1668"/>
      <c r="SDA60" s="1668"/>
      <c r="SDB60" s="1668"/>
      <c r="SDC60" s="1668"/>
      <c r="SDD60" s="1668"/>
      <c r="SDE60" s="1668"/>
      <c r="SDF60" s="1668"/>
      <c r="SDG60" s="1668"/>
      <c r="SDH60" s="1668"/>
      <c r="SDI60" s="1668"/>
      <c r="SDJ60" s="1668"/>
      <c r="SDK60" s="1668"/>
      <c r="SDL60" s="1668"/>
      <c r="SDM60" s="1668"/>
      <c r="SDN60" s="1668"/>
      <c r="SDO60" s="1668"/>
      <c r="SDP60" s="1668"/>
      <c r="SDQ60" s="1668"/>
      <c r="SDR60" s="1668"/>
      <c r="SDS60" s="1668"/>
      <c r="SDT60" s="1668"/>
      <c r="SDU60" s="1668"/>
      <c r="SDV60" s="1668"/>
      <c r="SDW60" s="1668"/>
      <c r="SDX60" s="1668"/>
      <c r="SDY60" s="1668"/>
      <c r="SDZ60" s="1668"/>
      <c r="SEA60" s="1668"/>
      <c r="SEB60" s="1668"/>
      <c r="SEC60" s="1668"/>
      <c r="SED60" s="1668"/>
      <c r="SEE60" s="1668"/>
      <c r="SEF60" s="1668"/>
      <c r="SEG60" s="1668"/>
      <c r="SEH60" s="1668"/>
      <c r="SEI60" s="1668"/>
      <c r="SEJ60" s="1668"/>
      <c r="SEK60" s="1668"/>
      <c r="SEL60" s="1668"/>
      <c r="SEM60" s="1668"/>
      <c r="SEN60" s="1668"/>
      <c r="SEO60" s="1668"/>
      <c r="SEP60" s="1668"/>
      <c r="SEQ60" s="1668"/>
      <c r="SER60" s="1668"/>
      <c r="SES60" s="1668"/>
      <c r="SET60" s="1668"/>
      <c r="SEU60" s="1668"/>
      <c r="SEV60" s="1668"/>
      <c r="SEW60" s="1668"/>
      <c r="SEX60" s="1668"/>
      <c r="SEY60" s="1668"/>
      <c r="SEZ60" s="1668"/>
      <c r="SFA60" s="1668"/>
      <c r="SFB60" s="1668"/>
      <c r="SFC60" s="1668"/>
      <c r="SFD60" s="1668"/>
      <c r="SFE60" s="1668"/>
      <c r="SFF60" s="1668"/>
      <c r="SFG60" s="1668"/>
      <c r="SFH60" s="1668"/>
      <c r="SFI60" s="1668"/>
      <c r="SFJ60" s="1668"/>
      <c r="SFK60" s="1668"/>
      <c r="SFL60" s="1668"/>
      <c r="SFM60" s="1668"/>
      <c r="SFN60" s="1668"/>
      <c r="SFO60" s="1668"/>
      <c r="SFP60" s="1668"/>
      <c r="SFQ60" s="1668"/>
      <c r="SFR60" s="1668"/>
      <c r="SFS60" s="1668"/>
      <c r="SFT60" s="1668"/>
      <c r="SFU60" s="1668"/>
      <c r="SFV60" s="1668"/>
      <c r="SFW60" s="1668"/>
      <c r="SFX60" s="1668"/>
      <c r="SFY60" s="1668"/>
      <c r="SFZ60" s="1668"/>
      <c r="SGA60" s="1668"/>
      <c r="SGB60" s="1668"/>
      <c r="SGC60" s="1668"/>
      <c r="SGD60" s="1668"/>
      <c r="SGE60" s="1668"/>
      <c r="SGF60" s="1668"/>
      <c r="SGG60" s="1668"/>
      <c r="SGH60" s="1668"/>
      <c r="SGI60" s="1668"/>
      <c r="SGJ60" s="1668"/>
      <c r="SGK60" s="1668"/>
      <c r="SGL60" s="1668"/>
      <c r="SGM60" s="1668"/>
      <c r="SGN60" s="1668"/>
      <c r="SGO60" s="1668"/>
      <c r="SGP60" s="1668"/>
      <c r="SGQ60" s="1668"/>
      <c r="SGR60" s="1668"/>
      <c r="SGS60" s="1668"/>
      <c r="SGT60" s="1668"/>
      <c r="SGU60" s="1668"/>
      <c r="SGV60" s="1668"/>
      <c r="SGW60" s="1668"/>
      <c r="SGX60" s="1668"/>
      <c r="SGY60" s="1668"/>
      <c r="SGZ60" s="1668"/>
      <c r="SHA60" s="1668"/>
      <c r="SHB60" s="1668"/>
      <c r="SHC60" s="1668"/>
      <c r="SHD60" s="1668"/>
      <c r="SHE60" s="1668"/>
      <c r="SHF60" s="1668"/>
      <c r="SHG60" s="1668"/>
      <c r="SHH60" s="1668"/>
      <c r="SHI60" s="1668"/>
      <c r="SHJ60" s="1668"/>
      <c r="SHK60" s="1668"/>
      <c r="SHL60" s="1668"/>
      <c r="SHM60" s="1668"/>
      <c r="SHN60" s="1668"/>
      <c r="SHO60" s="1668"/>
      <c r="SHP60" s="1668"/>
      <c r="SHQ60" s="1668"/>
      <c r="SHR60" s="1668"/>
      <c r="SHS60" s="1668"/>
      <c r="SHT60" s="1668"/>
      <c r="SHU60" s="1668"/>
      <c r="SHV60" s="1668"/>
      <c r="SHW60" s="1668"/>
      <c r="SHX60" s="1668"/>
      <c r="SHY60" s="1668"/>
      <c r="SHZ60" s="1668"/>
      <c r="SIA60" s="1668"/>
      <c r="SIB60" s="1668"/>
      <c r="SIC60" s="1668"/>
      <c r="SID60" s="1668"/>
      <c r="SIE60" s="1668"/>
      <c r="SIF60" s="1668"/>
      <c r="SIG60" s="1668"/>
      <c r="SIH60" s="1668"/>
      <c r="SII60" s="1668"/>
      <c r="SIJ60" s="1668"/>
      <c r="SIK60" s="1668"/>
      <c r="SIL60" s="1668"/>
      <c r="SIM60" s="1668"/>
      <c r="SIN60" s="1668"/>
      <c r="SIO60" s="1668"/>
      <c r="SIP60" s="1668"/>
      <c r="SIQ60" s="1668"/>
      <c r="SIR60" s="1668"/>
      <c r="SIS60" s="1668"/>
      <c r="SIT60" s="1668"/>
      <c r="SIU60" s="1668"/>
      <c r="SIV60" s="1668"/>
      <c r="SIW60" s="1668"/>
      <c r="SIX60" s="1668"/>
      <c r="SIY60" s="1668"/>
      <c r="SIZ60" s="1668"/>
      <c r="SJA60" s="1668"/>
      <c r="SJB60" s="1668"/>
      <c r="SJC60" s="1668"/>
      <c r="SJD60" s="1668"/>
      <c r="SJE60" s="1668"/>
      <c r="SJF60" s="1668"/>
      <c r="SJG60" s="1668"/>
      <c r="SJH60" s="1668"/>
      <c r="SJI60" s="1668"/>
      <c r="SJJ60" s="1668"/>
      <c r="SJK60" s="1668"/>
      <c r="SJL60" s="1668"/>
      <c r="SJM60" s="1668"/>
      <c r="SJN60" s="1668"/>
      <c r="SJO60" s="1668"/>
      <c r="SJP60" s="1668"/>
      <c r="SJQ60" s="1668"/>
      <c r="SJR60" s="1668"/>
      <c r="SJS60" s="1668"/>
      <c r="SJT60" s="1668"/>
      <c r="SJU60" s="1668"/>
      <c r="SJV60" s="1668"/>
      <c r="SJW60" s="1668"/>
      <c r="SJX60" s="1668"/>
      <c r="SJY60" s="1668"/>
      <c r="SJZ60" s="1668"/>
      <c r="SKA60" s="1668"/>
      <c r="SKB60" s="1668"/>
      <c r="SKC60" s="1668"/>
      <c r="SKD60" s="1668"/>
      <c r="SKE60" s="1668"/>
      <c r="SKF60" s="1668"/>
      <c r="SKG60" s="1668"/>
      <c r="SKH60" s="1668"/>
      <c r="SKI60" s="1668"/>
      <c r="SKJ60" s="1668"/>
      <c r="SKK60" s="1668"/>
      <c r="SKL60" s="1668"/>
      <c r="SKM60" s="1668"/>
      <c r="SKN60" s="1668"/>
      <c r="SKO60" s="1668"/>
      <c r="SKP60" s="1668"/>
      <c r="SKQ60" s="1668"/>
      <c r="SKR60" s="1668"/>
      <c r="SKS60" s="1668"/>
      <c r="SKT60" s="1668"/>
      <c r="SKU60" s="1668"/>
      <c r="SKV60" s="1668"/>
      <c r="SKW60" s="1668"/>
      <c r="SKX60" s="1668"/>
      <c r="SKY60" s="1668"/>
      <c r="SKZ60" s="1668"/>
      <c r="SLA60" s="1668"/>
      <c r="SLB60" s="1668"/>
      <c r="SLC60" s="1668"/>
      <c r="SLD60" s="1668"/>
      <c r="SLE60" s="1668"/>
      <c r="SLF60" s="1668"/>
      <c r="SLG60" s="1668"/>
      <c r="SLH60" s="1668"/>
      <c r="SLI60" s="1668"/>
      <c r="SLJ60" s="1668"/>
      <c r="SLK60" s="1668"/>
      <c r="SLL60" s="1668"/>
      <c r="SLM60" s="1668"/>
      <c r="SLN60" s="1668"/>
      <c r="SLO60" s="1668"/>
      <c r="SLP60" s="1668"/>
      <c r="SLQ60" s="1668"/>
      <c r="SLR60" s="1668"/>
      <c r="SLS60" s="1668"/>
      <c r="SLT60" s="1668"/>
      <c r="SLU60" s="1668"/>
      <c r="SLV60" s="1668"/>
      <c r="SLW60" s="1668"/>
      <c r="SLX60" s="1668"/>
      <c r="SLY60" s="1668"/>
      <c r="SLZ60" s="1668"/>
      <c r="SMA60" s="1668"/>
      <c r="SMB60" s="1668"/>
      <c r="SMC60" s="1668"/>
      <c r="SMD60" s="1668"/>
      <c r="SME60" s="1668"/>
      <c r="SMF60" s="1668"/>
      <c r="SMG60" s="1668"/>
      <c r="SMH60" s="1668"/>
      <c r="SMI60" s="1668"/>
      <c r="SMJ60" s="1668"/>
      <c r="SMK60" s="1668"/>
      <c r="SML60" s="1668"/>
      <c r="SMM60" s="1668"/>
      <c r="SMN60" s="1668"/>
      <c r="SMO60" s="1668"/>
      <c r="SMP60" s="1668"/>
      <c r="SMQ60" s="1668"/>
      <c r="SMR60" s="1668"/>
      <c r="SMS60" s="1668"/>
      <c r="SMT60" s="1668"/>
      <c r="SMU60" s="1668"/>
      <c r="SMV60" s="1668"/>
      <c r="SMW60" s="1668"/>
      <c r="SMX60" s="1668"/>
      <c r="SMY60" s="1668"/>
      <c r="SMZ60" s="1668"/>
      <c r="SNA60" s="1668"/>
      <c r="SNB60" s="1668"/>
      <c r="SNC60" s="1668"/>
      <c r="SND60" s="1668"/>
      <c r="SNE60" s="1668"/>
      <c r="SNF60" s="1668"/>
      <c r="SNG60" s="1668"/>
      <c r="SNH60" s="1668"/>
      <c r="SNI60" s="1668"/>
      <c r="SNJ60" s="1668"/>
      <c r="SNK60" s="1668"/>
      <c r="SNL60" s="1668"/>
      <c r="SNM60" s="1668"/>
      <c r="SNN60" s="1668"/>
      <c r="SNO60" s="1668"/>
      <c r="SNP60" s="1668"/>
      <c r="SNQ60" s="1668"/>
      <c r="SNR60" s="1668"/>
      <c r="SNS60" s="1668"/>
      <c r="SNT60" s="1668"/>
      <c r="SNU60" s="1668"/>
      <c r="SNV60" s="1668"/>
      <c r="SNW60" s="1668"/>
      <c r="SNX60" s="1668"/>
      <c r="SNY60" s="1668"/>
      <c r="SNZ60" s="1668"/>
      <c r="SOA60" s="1668"/>
      <c r="SOB60" s="1668"/>
      <c r="SOC60" s="1668"/>
      <c r="SOD60" s="1668"/>
      <c r="SOE60" s="1668"/>
      <c r="SOF60" s="1668"/>
      <c r="SOG60" s="1668"/>
      <c r="SOH60" s="1668"/>
      <c r="SOI60" s="1668"/>
      <c r="SOJ60" s="1668"/>
      <c r="SOK60" s="1668"/>
      <c r="SOL60" s="1668"/>
      <c r="SOM60" s="1668"/>
      <c r="SON60" s="1668"/>
      <c r="SOO60" s="1668"/>
      <c r="SOP60" s="1668"/>
      <c r="SOQ60" s="1668"/>
      <c r="SOR60" s="1668"/>
      <c r="SOS60" s="1668"/>
      <c r="SOT60" s="1668"/>
      <c r="SOU60" s="1668"/>
      <c r="SOV60" s="1668"/>
      <c r="SOW60" s="1668"/>
      <c r="SOX60" s="1668"/>
      <c r="SOY60" s="1668"/>
      <c r="SOZ60" s="1668"/>
      <c r="SPA60" s="1668"/>
      <c r="SPB60" s="1668"/>
      <c r="SPC60" s="1668"/>
      <c r="SPD60" s="1668"/>
      <c r="SPE60" s="1668"/>
      <c r="SPF60" s="1668"/>
      <c r="SPG60" s="1668"/>
      <c r="SPH60" s="1668"/>
      <c r="SPI60" s="1668"/>
      <c r="SPJ60" s="1668"/>
      <c r="SPK60" s="1668"/>
      <c r="SPL60" s="1668"/>
      <c r="SPM60" s="1668"/>
      <c r="SPN60" s="1668"/>
      <c r="SPO60" s="1668"/>
      <c r="SPP60" s="1668"/>
      <c r="SPQ60" s="1668"/>
      <c r="SPR60" s="1668"/>
      <c r="SPS60" s="1668"/>
      <c r="SPT60" s="1668"/>
      <c r="SPU60" s="1668"/>
      <c r="SPV60" s="1668"/>
      <c r="SPW60" s="1668"/>
      <c r="SPX60" s="1668"/>
      <c r="SPY60" s="1668"/>
      <c r="SPZ60" s="1668"/>
      <c r="SQA60" s="1668"/>
      <c r="SQB60" s="1668"/>
      <c r="SQC60" s="1668"/>
      <c r="SQD60" s="1668"/>
      <c r="SQE60" s="1668"/>
      <c r="SQF60" s="1668"/>
      <c r="SQG60" s="1668"/>
      <c r="SQH60" s="1668"/>
      <c r="SQI60" s="1668"/>
      <c r="SQJ60" s="1668"/>
      <c r="SQK60" s="1668"/>
      <c r="SQL60" s="1668"/>
      <c r="SQM60" s="1668"/>
      <c r="SQN60" s="1668"/>
      <c r="SQO60" s="1668"/>
      <c r="SQP60" s="1668"/>
      <c r="SQQ60" s="1668"/>
      <c r="SQR60" s="1668"/>
      <c r="SQS60" s="1668"/>
      <c r="SQT60" s="1668"/>
      <c r="SQU60" s="1668"/>
      <c r="SQV60" s="1668"/>
      <c r="SQW60" s="1668"/>
      <c r="SQX60" s="1668"/>
      <c r="SQY60" s="1668"/>
      <c r="SQZ60" s="1668"/>
      <c r="SRA60" s="1668"/>
      <c r="SRB60" s="1668"/>
      <c r="SRC60" s="1668"/>
      <c r="SRD60" s="1668"/>
      <c r="SRE60" s="1668"/>
      <c r="SRF60" s="1668"/>
      <c r="SRG60" s="1668"/>
      <c r="SRH60" s="1668"/>
      <c r="SRI60" s="1668"/>
      <c r="SRJ60" s="1668"/>
      <c r="SRK60" s="1668"/>
      <c r="SRL60" s="1668"/>
      <c r="SRM60" s="1668"/>
      <c r="SRN60" s="1668"/>
      <c r="SRO60" s="1668"/>
      <c r="SRP60" s="1668"/>
      <c r="SRQ60" s="1668"/>
      <c r="SRR60" s="1668"/>
      <c r="SRS60" s="1668"/>
      <c r="SRT60" s="1668"/>
      <c r="SRU60" s="1668"/>
      <c r="SRV60" s="1668"/>
      <c r="SRW60" s="1668"/>
      <c r="SRX60" s="1668"/>
      <c r="SRY60" s="1668"/>
      <c r="SRZ60" s="1668"/>
      <c r="SSA60" s="1668"/>
      <c r="SSB60" s="1668"/>
      <c r="SSC60" s="1668"/>
      <c r="SSD60" s="1668"/>
      <c r="SSE60" s="1668"/>
      <c r="SSF60" s="1668"/>
      <c r="SSG60" s="1668"/>
      <c r="SSH60" s="1668"/>
      <c r="SSI60" s="1668"/>
      <c r="SSJ60" s="1668"/>
      <c r="SSK60" s="1668"/>
      <c r="SSL60" s="1668"/>
      <c r="SSM60" s="1668"/>
      <c r="SSN60" s="1668"/>
      <c r="SSO60" s="1668"/>
      <c r="SSP60" s="1668"/>
      <c r="SSQ60" s="1668"/>
      <c r="SSR60" s="1668"/>
      <c r="SSS60" s="1668"/>
      <c r="SST60" s="1668"/>
      <c r="SSU60" s="1668"/>
      <c r="SSV60" s="1668"/>
      <c r="SSW60" s="1668"/>
      <c r="SSX60" s="1668"/>
      <c r="SSY60" s="1668"/>
      <c r="SSZ60" s="1668"/>
      <c r="STA60" s="1668"/>
      <c r="STB60" s="1668"/>
      <c r="STC60" s="1668"/>
      <c r="STD60" s="1668"/>
      <c r="STE60" s="1668"/>
      <c r="STF60" s="1668"/>
      <c r="STG60" s="1668"/>
      <c r="STH60" s="1668"/>
      <c r="STI60" s="1668"/>
      <c r="STJ60" s="1668"/>
      <c r="STK60" s="1668"/>
      <c r="STL60" s="1668"/>
      <c r="STM60" s="1668"/>
      <c r="STN60" s="1668"/>
      <c r="STO60" s="1668"/>
      <c r="STP60" s="1668"/>
      <c r="STQ60" s="1668"/>
      <c r="STR60" s="1668"/>
      <c r="STS60" s="1668"/>
      <c r="STT60" s="1668"/>
      <c r="STU60" s="1668"/>
      <c r="STV60" s="1668"/>
      <c r="STW60" s="1668"/>
      <c r="STX60" s="1668"/>
      <c r="STY60" s="1668"/>
      <c r="STZ60" s="1668"/>
      <c r="SUA60" s="1668"/>
      <c r="SUB60" s="1668"/>
      <c r="SUC60" s="1668"/>
      <c r="SUD60" s="1668"/>
      <c r="SUE60" s="1668"/>
      <c r="SUF60" s="1668"/>
      <c r="SUG60" s="1668"/>
      <c r="SUH60" s="1668"/>
      <c r="SUI60" s="1668"/>
      <c r="SUJ60" s="1668"/>
      <c r="SUK60" s="1668"/>
      <c r="SUL60" s="1668"/>
      <c r="SUM60" s="1668"/>
      <c r="SUN60" s="1668"/>
      <c r="SUO60" s="1668"/>
      <c r="SUP60" s="1668"/>
      <c r="SUQ60" s="1668"/>
      <c r="SUR60" s="1668"/>
      <c r="SUS60" s="1668"/>
      <c r="SUT60" s="1668"/>
      <c r="SUU60" s="1668"/>
      <c r="SUV60" s="1668"/>
      <c r="SUW60" s="1668"/>
      <c r="SUX60" s="1668"/>
      <c r="SUY60" s="1668"/>
      <c r="SUZ60" s="1668"/>
      <c r="SVA60" s="1668"/>
      <c r="SVB60" s="1668"/>
      <c r="SVC60" s="1668"/>
      <c r="SVD60" s="1668"/>
      <c r="SVE60" s="1668"/>
      <c r="SVF60" s="1668"/>
      <c r="SVG60" s="1668"/>
      <c r="SVH60" s="1668"/>
      <c r="SVI60" s="1668"/>
      <c r="SVJ60" s="1668"/>
      <c r="SVK60" s="1668"/>
      <c r="SVL60" s="1668"/>
      <c r="SVM60" s="1668"/>
      <c r="SVN60" s="1668"/>
      <c r="SVO60" s="1668"/>
      <c r="SVP60" s="1668"/>
      <c r="SVQ60" s="1668"/>
      <c r="SVR60" s="1668"/>
      <c r="SVS60" s="1668"/>
      <c r="SVT60" s="1668"/>
      <c r="SVU60" s="1668"/>
      <c r="SVV60" s="1668"/>
      <c r="SVW60" s="1668"/>
      <c r="SVX60" s="1668"/>
      <c r="SVY60" s="1668"/>
      <c r="SVZ60" s="1668"/>
      <c r="SWA60" s="1668"/>
      <c r="SWB60" s="1668"/>
      <c r="SWC60" s="1668"/>
      <c r="SWD60" s="1668"/>
      <c r="SWE60" s="1668"/>
      <c r="SWF60" s="1668"/>
      <c r="SWG60" s="1668"/>
      <c r="SWH60" s="1668"/>
      <c r="SWI60" s="1668"/>
      <c r="SWJ60" s="1668"/>
      <c r="SWK60" s="1668"/>
      <c r="SWL60" s="1668"/>
      <c r="SWM60" s="1668"/>
      <c r="SWN60" s="1668"/>
      <c r="SWO60" s="1668"/>
      <c r="SWP60" s="1668"/>
      <c r="SWQ60" s="1668"/>
      <c r="SWR60" s="1668"/>
      <c r="SWS60" s="1668"/>
      <c r="SWT60" s="1668"/>
      <c r="SWU60" s="1668"/>
      <c r="SWV60" s="1668"/>
      <c r="SWW60" s="1668"/>
      <c r="SWX60" s="1668"/>
      <c r="SWY60" s="1668"/>
      <c r="SWZ60" s="1668"/>
      <c r="SXA60" s="1668"/>
      <c r="SXB60" s="1668"/>
      <c r="SXC60" s="1668"/>
      <c r="SXD60" s="1668"/>
      <c r="SXE60" s="1668"/>
      <c r="SXF60" s="1668"/>
      <c r="SXG60" s="1668"/>
      <c r="SXH60" s="1668"/>
      <c r="SXI60" s="1668"/>
      <c r="SXJ60" s="1668"/>
      <c r="SXK60" s="1668"/>
      <c r="SXL60" s="1668"/>
      <c r="SXM60" s="1668"/>
      <c r="SXN60" s="1668"/>
      <c r="SXO60" s="1668"/>
      <c r="SXP60" s="1668"/>
      <c r="SXQ60" s="1668"/>
      <c r="SXR60" s="1668"/>
      <c r="SXS60" s="1668"/>
      <c r="SXT60" s="1668"/>
      <c r="SXU60" s="1668"/>
      <c r="SXV60" s="1668"/>
      <c r="SXW60" s="1668"/>
      <c r="SXX60" s="1668"/>
      <c r="SXY60" s="1668"/>
      <c r="SXZ60" s="1668"/>
      <c r="SYA60" s="1668"/>
      <c r="SYB60" s="1668"/>
      <c r="SYC60" s="1668"/>
      <c r="SYD60" s="1668"/>
      <c r="SYE60" s="1668"/>
      <c r="SYF60" s="1668"/>
      <c r="SYG60" s="1668"/>
      <c r="SYH60" s="1668"/>
      <c r="SYI60" s="1668"/>
      <c r="SYJ60" s="1668"/>
      <c r="SYK60" s="1668"/>
      <c r="SYL60" s="1668"/>
      <c r="SYM60" s="1668"/>
      <c r="SYN60" s="1668"/>
      <c r="SYO60" s="1668"/>
      <c r="SYP60" s="1668"/>
      <c r="SYQ60" s="1668"/>
      <c r="SYR60" s="1668"/>
      <c r="SYS60" s="1668"/>
      <c r="SYT60" s="1668"/>
      <c r="SYU60" s="1668"/>
      <c r="SYV60" s="1668"/>
      <c r="SYW60" s="1668"/>
      <c r="SYX60" s="1668"/>
      <c r="SYY60" s="1668"/>
      <c r="SYZ60" s="1668"/>
      <c r="SZA60" s="1668"/>
      <c r="SZB60" s="1668"/>
      <c r="SZC60" s="1668"/>
      <c r="SZD60" s="1668"/>
      <c r="SZE60" s="1668"/>
      <c r="SZF60" s="1668"/>
      <c r="SZG60" s="1668"/>
      <c r="SZH60" s="1668"/>
      <c r="SZI60" s="1668"/>
      <c r="SZJ60" s="1668"/>
      <c r="SZK60" s="1668"/>
      <c r="SZL60" s="1668"/>
      <c r="SZM60" s="1668"/>
      <c r="SZN60" s="1668"/>
      <c r="SZO60" s="1668"/>
      <c r="SZP60" s="1668"/>
      <c r="SZQ60" s="1668"/>
      <c r="SZR60" s="1668"/>
      <c r="SZS60" s="1668"/>
      <c r="SZT60" s="1668"/>
      <c r="SZU60" s="1668"/>
      <c r="SZV60" s="1668"/>
      <c r="SZW60" s="1668"/>
      <c r="SZX60" s="1668"/>
      <c r="SZY60" s="1668"/>
      <c r="SZZ60" s="1668"/>
      <c r="TAA60" s="1668"/>
      <c r="TAB60" s="1668"/>
      <c r="TAC60" s="1668"/>
      <c r="TAD60" s="1668"/>
      <c r="TAE60" s="1668"/>
      <c r="TAF60" s="1668"/>
      <c r="TAG60" s="1668"/>
      <c r="TAH60" s="1668"/>
      <c r="TAI60" s="1668"/>
      <c r="TAJ60" s="1668"/>
      <c r="TAK60" s="1668"/>
      <c r="TAL60" s="1668"/>
      <c r="TAM60" s="1668"/>
      <c r="TAN60" s="1668"/>
      <c r="TAO60" s="1668"/>
      <c r="TAP60" s="1668"/>
      <c r="TAQ60" s="1668"/>
      <c r="TAR60" s="1668"/>
      <c r="TAS60" s="1668"/>
      <c r="TAT60" s="1668"/>
      <c r="TAU60" s="1668"/>
      <c r="TAV60" s="1668"/>
      <c r="TAW60" s="1668"/>
      <c r="TAX60" s="1668"/>
      <c r="TAY60" s="1668"/>
      <c r="TAZ60" s="1668"/>
      <c r="TBA60" s="1668"/>
      <c r="TBB60" s="1668"/>
      <c r="TBC60" s="1668"/>
      <c r="TBD60" s="1668"/>
      <c r="TBE60" s="1668"/>
      <c r="TBF60" s="1668"/>
      <c r="TBG60" s="1668"/>
      <c r="TBH60" s="1668"/>
      <c r="TBI60" s="1668"/>
      <c r="TBJ60" s="1668"/>
      <c r="TBK60" s="1668"/>
      <c r="TBL60" s="1668"/>
      <c r="TBM60" s="1668"/>
      <c r="TBN60" s="1668"/>
      <c r="TBO60" s="1668"/>
      <c r="TBP60" s="1668"/>
      <c r="TBQ60" s="1668"/>
      <c r="TBR60" s="1668"/>
      <c r="TBS60" s="1668"/>
      <c r="TBT60" s="1668"/>
      <c r="TBU60" s="1668"/>
      <c r="TBV60" s="1668"/>
      <c r="TBW60" s="1668"/>
      <c r="TBX60" s="1668"/>
      <c r="TBY60" s="1668"/>
      <c r="TBZ60" s="1668"/>
      <c r="TCA60" s="1668"/>
      <c r="TCB60" s="1668"/>
      <c r="TCC60" s="1668"/>
      <c r="TCD60" s="1668"/>
      <c r="TCE60" s="1668"/>
      <c r="TCF60" s="1668"/>
      <c r="TCG60" s="1668"/>
      <c r="TCH60" s="1668"/>
      <c r="TCI60" s="1668"/>
      <c r="TCJ60" s="1668"/>
      <c r="TCK60" s="1668"/>
      <c r="TCL60" s="1668"/>
      <c r="TCM60" s="1668"/>
      <c r="TCN60" s="1668"/>
      <c r="TCO60" s="1668"/>
      <c r="TCP60" s="1668"/>
      <c r="TCQ60" s="1668"/>
      <c r="TCR60" s="1668"/>
      <c r="TCS60" s="1668"/>
      <c r="TCT60" s="1668"/>
      <c r="TCU60" s="1668"/>
      <c r="TCV60" s="1668"/>
      <c r="TCW60" s="1668"/>
      <c r="TCX60" s="1668"/>
      <c r="TCY60" s="1668"/>
      <c r="TCZ60" s="1668"/>
      <c r="TDA60" s="1668"/>
      <c r="TDB60" s="1668"/>
      <c r="TDC60" s="1668"/>
      <c r="TDD60" s="1668"/>
      <c r="TDE60" s="1668"/>
      <c r="TDF60" s="1668"/>
      <c r="TDG60" s="1668"/>
      <c r="TDH60" s="1668"/>
      <c r="TDI60" s="1668"/>
      <c r="TDJ60" s="1668"/>
      <c r="TDK60" s="1668"/>
      <c r="TDL60" s="1668"/>
      <c r="TDM60" s="1668"/>
      <c r="TDN60" s="1668"/>
      <c r="TDO60" s="1668"/>
      <c r="TDP60" s="1668"/>
      <c r="TDQ60" s="1668"/>
      <c r="TDR60" s="1668"/>
      <c r="TDS60" s="1668"/>
      <c r="TDT60" s="1668"/>
      <c r="TDU60" s="1668"/>
      <c r="TDV60" s="1668"/>
      <c r="TDW60" s="1668"/>
      <c r="TDX60" s="1668"/>
      <c r="TDY60" s="1668"/>
      <c r="TDZ60" s="1668"/>
      <c r="TEA60" s="1668"/>
      <c r="TEB60" s="1668"/>
      <c r="TEC60" s="1668"/>
      <c r="TED60" s="1668"/>
      <c r="TEE60" s="1668"/>
      <c r="TEF60" s="1668"/>
      <c r="TEG60" s="1668"/>
      <c r="TEH60" s="1668"/>
      <c r="TEI60" s="1668"/>
      <c r="TEJ60" s="1668"/>
      <c r="TEK60" s="1668"/>
      <c r="TEL60" s="1668"/>
      <c r="TEM60" s="1668"/>
      <c r="TEN60" s="1668"/>
      <c r="TEO60" s="1668"/>
      <c r="TEP60" s="1668"/>
      <c r="TEQ60" s="1668"/>
      <c r="TER60" s="1668"/>
      <c r="TES60" s="1668"/>
      <c r="TET60" s="1668"/>
      <c r="TEU60" s="1668"/>
      <c r="TEV60" s="1668"/>
      <c r="TEW60" s="1668"/>
      <c r="TEX60" s="1668"/>
      <c r="TEY60" s="1668"/>
      <c r="TEZ60" s="1668"/>
      <c r="TFA60" s="1668"/>
      <c r="TFB60" s="1668"/>
      <c r="TFC60" s="1668"/>
      <c r="TFD60" s="1668"/>
      <c r="TFE60" s="1668"/>
      <c r="TFF60" s="1668"/>
      <c r="TFG60" s="1668"/>
      <c r="TFH60" s="1668"/>
      <c r="TFI60" s="1668"/>
      <c r="TFJ60" s="1668"/>
      <c r="TFK60" s="1668"/>
      <c r="TFL60" s="1668"/>
      <c r="TFM60" s="1668"/>
      <c r="TFN60" s="1668"/>
      <c r="TFO60" s="1668"/>
      <c r="TFP60" s="1668"/>
      <c r="TFQ60" s="1668"/>
      <c r="TFR60" s="1668"/>
      <c r="TFS60" s="1668"/>
      <c r="TFT60" s="1668"/>
      <c r="TFU60" s="1668"/>
      <c r="TFV60" s="1668"/>
      <c r="TFW60" s="1668"/>
      <c r="TFX60" s="1668"/>
      <c r="TFY60" s="1668"/>
      <c r="TFZ60" s="1668"/>
      <c r="TGA60" s="1668"/>
      <c r="TGB60" s="1668"/>
      <c r="TGC60" s="1668"/>
      <c r="TGD60" s="1668"/>
      <c r="TGE60" s="1668"/>
      <c r="TGF60" s="1668"/>
      <c r="TGG60" s="1668"/>
      <c r="TGH60" s="1668"/>
      <c r="TGI60" s="1668"/>
      <c r="TGJ60" s="1668"/>
      <c r="TGK60" s="1668"/>
      <c r="TGL60" s="1668"/>
      <c r="TGM60" s="1668"/>
      <c r="TGN60" s="1668"/>
      <c r="TGO60" s="1668"/>
      <c r="TGP60" s="1668"/>
      <c r="TGQ60" s="1668"/>
      <c r="TGR60" s="1668"/>
      <c r="TGS60" s="1668"/>
      <c r="TGT60" s="1668"/>
      <c r="TGU60" s="1668"/>
      <c r="TGV60" s="1668"/>
      <c r="TGW60" s="1668"/>
      <c r="TGX60" s="1668"/>
      <c r="TGY60" s="1668"/>
      <c r="TGZ60" s="1668"/>
      <c r="THA60" s="1668"/>
      <c r="THB60" s="1668"/>
      <c r="THC60" s="1668"/>
      <c r="THD60" s="1668"/>
      <c r="THE60" s="1668"/>
      <c r="THF60" s="1668"/>
      <c r="THG60" s="1668"/>
      <c r="THH60" s="1668"/>
      <c r="THI60" s="1668"/>
      <c r="THJ60" s="1668"/>
      <c r="THK60" s="1668"/>
      <c r="THL60" s="1668"/>
      <c r="THM60" s="1668"/>
      <c r="THN60" s="1668"/>
      <c r="THO60" s="1668"/>
      <c r="THP60" s="1668"/>
      <c r="THQ60" s="1668"/>
      <c r="THR60" s="1668"/>
      <c r="THS60" s="1668"/>
      <c r="THT60" s="1668"/>
      <c r="THU60" s="1668"/>
      <c r="THV60" s="1668"/>
      <c r="THW60" s="1668"/>
      <c r="THX60" s="1668"/>
      <c r="THY60" s="1668"/>
      <c r="THZ60" s="1668"/>
      <c r="TIA60" s="1668"/>
      <c r="TIB60" s="1668"/>
      <c r="TIC60" s="1668"/>
      <c r="TID60" s="1668"/>
      <c r="TIE60" s="1668"/>
      <c r="TIF60" s="1668"/>
      <c r="TIG60" s="1668"/>
      <c r="TIH60" s="1668"/>
      <c r="TII60" s="1668"/>
      <c r="TIJ60" s="1668"/>
      <c r="TIK60" s="1668"/>
      <c r="TIL60" s="1668"/>
      <c r="TIM60" s="1668"/>
      <c r="TIN60" s="1668"/>
      <c r="TIO60" s="1668"/>
      <c r="TIP60" s="1668"/>
      <c r="TIQ60" s="1668"/>
      <c r="TIR60" s="1668"/>
      <c r="TIS60" s="1668"/>
      <c r="TIT60" s="1668"/>
      <c r="TIU60" s="1668"/>
      <c r="TIV60" s="1668"/>
      <c r="TIW60" s="1668"/>
      <c r="TIX60" s="1668"/>
      <c r="TIY60" s="1668"/>
      <c r="TIZ60" s="1668"/>
      <c r="TJA60" s="1668"/>
      <c r="TJB60" s="1668"/>
      <c r="TJC60" s="1668"/>
      <c r="TJD60" s="1668"/>
      <c r="TJE60" s="1668"/>
      <c r="TJF60" s="1668"/>
      <c r="TJG60" s="1668"/>
      <c r="TJH60" s="1668"/>
      <c r="TJI60" s="1668"/>
      <c r="TJJ60" s="1668"/>
      <c r="TJK60" s="1668"/>
      <c r="TJL60" s="1668"/>
      <c r="TJM60" s="1668"/>
      <c r="TJN60" s="1668"/>
      <c r="TJO60" s="1668"/>
      <c r="TJP60" s="1668"/>
      <c r="TJQ60" s="1668"/>
      <c r="TJR60" s="1668"/>
      <c r="TJS60" s="1668"/>
      <c r="TJT60" s="1668"/>
      <c r="TJU60" s="1668"/>
      <c r="TJV60" s="1668"/>
      <c r="TJW60" s="1668"/>
      <c r="TJX60" s="1668"/>
      <c r="TJY60" s="1668"/>
      <c r="TJZ60" s="1668"/>
      <c r="TKA60" s="1668"/>
      <c r="TKB60" s="1668"/>
      <c r="TKC60" s="1668"/>
      <c r="TKD60" s="1668"/>
      <c r="TKE60" s="1668"/>
      <c r="TKF60" s="1668"/>
      <c r="TKG60" s="1668"/>
      <c r="TKH60" s="1668"/>
      <c r="TKI60" s="1668"/>
      <c r="TKJ60" s="1668"/>
      <c r="TKK60" s="1668"/>
      <c r="TKL60" s="1668"/>
      <c r="TKM60" s="1668"/>
      <c r="TKN60" s="1668"/>
      <c r="TKO60" s="1668"/>
      <c r="TKP60" s="1668"/>
      <c r="TKQ60" s="1668"/>
      <c r="TKR60" s="1668"/>
      <c r="TKS60" s="1668"/>
      <c r="TKT60" s="1668"/>
      <c r="TKU60" s="1668"/>
      <c r="TKV60" s="1668"/>
      <c r="TKW60" s="1668"/>
      <c r="TKX60" s="1668"/>
      <c r="TKY60" s="1668"/>
      <c r="TKZ60" s="1668"/>
      <c r="TLA60" s="1668"/>
      <c r="TLB60" s="1668"/>
      <c r="TLC60" s="1668"/>
      <c r="TLD60" s="1668"/>
      <c r="TLE60" s="1668"/>
      <c r="TLF60" s="1668"/>
      <c r="TLG60" s="1668"/>
      <c r="TLH60" s="1668"/>
      <c r="TLI60" s="1668"/>
      <c r="TLJ60" s="1668"/>
      <c r="TLK60" s="1668"/>
      <c r="TLL60" s="1668"/>
      <c r="TLM60" s="1668"/>
      <c r="TLN60" s="1668"/>
      <c r="TLO60" s="1668"/>
      <c r="TLP60" s="1668"/>
      <c r="TLQ60" s="1668"/>
      <c r="TLR60" s="1668"/>
      <c r="TLS60" s="1668"/>
      <c r="TLT60" s="1668"/>
      <c r="TLU60" s="1668"/>
      <c r="TLV60" s="1668"/>
      <c r="TLW60" s="1668"/>
      <c r="TLX60" s="1668"/>
      <c r="TLY60" s="1668"/>
      <c r="TLZ60" s="1668"/>
      <c r="TMA60" s="1668"/>
      <c r="TMB60" s="1668"/>
      <c r="TMC60" s="1668"/>
      <c r="TMD60" s="1668"/>
      <c r="TME60" s="1668"/>
      <c r="TMF60" s="1668"/>
      <c r="TMG60" s="1668"/>
      <c r="TMH60" s="1668"/>
      <c r="TMI60" s="1668"/>
      <c r="TMJ60" s="1668"/>
      <c r="TMK60" s="1668"/>
      <c r="TML60" s="1668"/>
      <c r="TMM60" s="1668"/>
      <c r="TMN60" s="1668"/>
      <c r="TMO60" s="1668"/>
      <c r="TMP60" s="1668"/>
      <c r="TMQ60" s="1668"/>
      <c r="TMR60" s="1668"/>
      <c r="TMS60" s="1668"/>
      <c r="TMT60" s="1668"/>
      <c r="TMU60" s="1668"/>
      <c r="TMV60" s="1668"/>
      <c r="TMW60" s="1668"/>
      <c r="TMX60" s="1668"/>
      <c r="TMY60" s="1668"/>
      <c r="TMZ60" s="1668"/>
      <c r="TNA60" s="1668"/>
      <c r="TNB60" s="1668"/>
      <c r="TNC60" s="1668"/>
      <c r="TND60" s="1668"/>
      <c r="TNE60" s="1668"/>
      <c r="TNF60" s="1668"/>
      <c r="TNG60" s="1668"/>
      <c r="TNH60" s="1668"/>
      <c r="TNI60" s="1668"/>
      <c r="TNJ60" s="1668"/>
      <c r="TNK60" s="1668"/>
      <c r="TNL60" s="1668"/>
      <c r="TNM60" s="1668"/>
      <c r="TNN60" s="1668"/>
      <c r="TNO60" s="1668"/>
      <c r="TNP60" s="1668"/>
      <c r="TNQ60" s="1668"/>
      <c r="TNR60" s="1668"/>
      <c r="TNS60" s="1668"/>
      <c r="TNT60" s="1668"/>
      <c r="TNU60" s="1668"/>
      <c r="TNV60" s="1668"/>
      <c r="TNW60" s="1668"/>
      <c r="TNX60" s="1668"/>
      <c r="TNY60" s="1668"/>
      <c r="TNZ60" s="1668"/>
      <c r="TOA60" s="1668"/>
      <c r="TOB60" s="1668"/>
      <c r="TOC60" s="1668"/>
      <c r="TOD60" s="1668"/>
      <c r="TOE60" s="1668"/>
      <c r="TOF60" s="1668"/>
      <c r="TOG60" s="1668"/>
      <c r="TOH60" s="1668"/>
      <c r="TOI60" s="1668"/>
      <c r="TOJ60" s="1668"/>
      <c r="TOK60" s="1668"/>
      <c r="TOL60" s="1668"/>
      <c r="TOM60" s="1668"/>
      <c r="TON60" s="1668"/>
      <c r="TOO60" s="1668"/>
      <c r="TOP60" s="1668"/>
      <c r="TOQ60" s="1668"/>
      <c r="TOR60" s="1668"/>
      <c r="TOS60" s="1668"/>
      <c r="TOT60" s="1668"/>
      <c r="TOU60" s="1668"/>
      <c r="TOV60" s="1668"/>
      <c r="TOW60" s="1668"/>
      <c r="TOX60" s="1668"/>
      <c r="TOY60" s="1668"/>
      <c r="TOZ60" s="1668"/>
      <c r="TPA60" s="1668"/>
      <c r="TPB60" s="1668"/>
      <c r="TPC60" s="1668"/>
      <c r="TPD60" s="1668"/>
      <c r="TPE60" s="1668"/>
      <c r="TPF60" s="1668"/>
      <c r="TPG60" s="1668"/>
      <c r="TPH60" s="1668"/>
      <c r="TPI60" s="1668"/>
      <c r="TPJ60" s="1668"/>
      <c r="TPK60" s="1668"/>
      <c r="TPL60" s="1668"/>
      <c r="TPM60" s="1668"/>
      <c r="TPN60" s="1668"/>
      <c r="TPO60" s="1668"/>
      <c r="TPP60" s="1668"/>
      <c r="TPQ60" s="1668"/>
      <c r="TPR60" s="1668"/>
      <c r="TPS60" s="1668"/>
      <c r="TPT60" s="1668"/>
      <c r="TPU60" s="1668"/>
      <c r="TPV60" s="1668"/>
      <c r="TPW60" s="1668"/>
      <c r="TPX60" s="1668"/>
      <c r="TPY60" s="1668"/>
      <c r="TPZ60" s="1668"/>
      <c r="TQA60" s="1668"/>
      <c r="TQB60" s="1668"/>
      <c r="TQC60" s="1668"/>
      <c r="TQD60" s="1668"/>
      <c r="TQE60" s="1668"/>
      <c r="TQF60" s="1668"/>
      <c r="TQG60" s="1668"/>
      <c r="TQH60" s="1668"/>
      <c r="TQI60" s="1668"/>
      <c r="TQJ60" s="1668"/>
      <c r="TQK60" s="1668"/>
      <c r="TQL60" s="1668"/>
      <c r="TQM60" s="1668"/>
      <c r="TQN60" s="1668"/>
      <c r="TQO60" s="1668"/>
      <c r="TQP60" s="1668"/>
      <c r="TQQ60" s="1668"/>
      <c r="TQR60" s="1668"/>
      <c r="TQS60" s="1668"/>
      <c r="TQT60" s="1668"/>
      <c r="TQU60" s="1668"/>
      <c r="TQV60" s="1668"/>
      <c r="TQW60" s="1668"/>
      <c r="TQX60" s="1668"/>
      <c r="TQY60" s="1668"/>
      <c r="TQZ60" s="1668"/>
      <c r="TRA60" s="1668"/>
      <c r="TRB60" s="1668"/>
      <c r="TRC60" s="1668"/>
      <c r="TRD60" s="1668"/>
      <c r="TRE60" s="1668"/>
      <c r="TRF60" s="1668"/>
      <c r="TRG60" s="1668"/>
      <c r="TRH60" s="1668"/>
      <c r="TRI60" s="1668"/>
      <c r="TRJ60" s="1668"/>
      <c r="TRK60" s="1668"/>
      <c r="TRL60" s="1668"/>
      <c r="TRM60" s="1668"/>
      <c r="TRN60" s="1668"/>
      <c r="TRO60" s="1668"/>
      <c r="TRP60" s="1668"/>
      <c r="TRQ60" s="1668"/>
      <c r="TRR60" s="1668"/>
      <c r="TRS60" s="1668"/>
      <c r="TRT60" s="1668"/>
      <c r="TRU60" s="1668"/>
      <c r="TRV60" s="1668"/>
      <c r="TRW60" s="1668"/>
      <c r="TRX60" s="1668"/>
      <c r="TRY60" s="1668"/>
      <c r="TRZ60" s="1668"/>
      <c r="TSA60" s="1668"/>
      <c r="TSB60" s="1668"/>
      <c r="TSC60" s="1668"/>
      <c r="TSD60" s="1668"/>
      <c r="TSE60" s="1668"/>
      <c r="TSF60" s="1668"/>
      <c r="TSG60" s="1668"/>
      <c r="TSH60" s="1668"/>
      <c r="TSI60" s="1668"/>
      <c r="TSJ60" s="1668"/>
      <c r="TSK60" s="1668"/>
      <c r="TSL60" s="1668"/>
      <c r="TSM60" s="1668"/>
      <c r="TSN60" s="1668"/>
      <c r="TSO60" s="1668"/>
      <c r="TSP60" s="1668"/>
      <c r="TSQ60" s="1668"/>
      <c r="TSR60" s="1668"/>
      <c r="TSS60" s="1668"/>
      <c r="TST60" s="1668"/>
      <c r="TSU60" s="1668"/>
      <c r="TSV60" s="1668"/>
      <c r="TSW60" s="1668"/>
      <c r="TSX60" s="1668"/>
      <c r="TSY60" s="1668"/>
      <c r="TSZ60" s="1668"/>
      <c r="TTA60" s="1668"/>
      <c r="TTB60" s="1668"/>
      <c r="TTC60" s="1668"/>
      <c r="TTD60" s="1668"/>
      <c r="TTE60" s="1668"/>
      <c r="TTF60" s="1668"/>
      <c r="TTG60" s="1668"/>
      <c r="TTH60" s="1668"/>
      <c r="TTI60" s="1668"/>
      <c r="TTJ60" s="1668"/>
      <c r="TTK60" s="1668"/>
      <c r="TTL60" s="1668"/>
      <c r="TTM60" s="1668"/>
      <c r="TTN60" s="1668"/>
      <c r="TTO60" s="1668"/>
      <c r="TTP60" s="1668"/>
      <c r="TTQ60" s="1668"/>
      <c r="TTR60" s="1668"/>
      <c r="TTS60" s="1668"/>
      <c r="TTT60" s="1668"/>
      <c r="TTU60" s="1668"/>
      <c r="TTV60" s="1668"/>
      <c r="TTW60" s="1668"/>
      <c r="TTX60" s="1668"/>
      <c r="TTY60" s="1668"/>
      <c r="TTZ60" s="1668"/>
      <c r="TUA60" s="1668"/>
      <c r="TUB60" s="1668"/>
      <c r="TUC60" s="1668"/>
      <c r="TUD60" s="1668"/>
      <c r="TUE60" s="1668"/>
      <c r="TUF60" s="1668"/>
      <c r="TUG60" s="1668"/>
      <c r="TUH60" s="1668"/>
      <c r="TUI60" s="1668"/>
      <c r="TUJ60" s="1668"/>
      <c r="TUK60" s="1668"/>
      <c r="TUL60" s="1668"/>
      <c r="TUM60" s="1668"/>
      <c r="TUN60" s="1668"/>
      <c r="TUO60" s="1668"/>
      <c r="TUP60" s="1668"/>
      <c r="TUQ60" s="1668"/>
      <c r="TUR60" s="1668"/>
      <c r="TUS60" s="1668"/>
      <c r="TUT60" s="1668"/>
      <c r="TUU60" s="1668"/>
      <c r="TUV60" s="1668"/>
      <c r="TUW60" s="1668"/>
      <c r="TUX60" s="1668"/>
      <c r="TUY60" s="1668"/>
      <c r="TUZ60" s="1668"/>
      <c r="TVA60" s="1668"/>
      <c r="TVB60" s="1668"/>
      <c r="TVC60" s="1668"/>
      <c r="TVD60" s="1668"/>
      <c r="TVE60" s="1668"/>
      <c r="TVF60" s="1668"/>
      <c r="TVG60" s="1668"/>
      <c r="TVH60" s="1668"/>
      <c r="TVI60" s="1668"/>
      <c r="TVJ60" s="1668"/>
      <c r="TVK60" s="1668"/>
      <c r="TVL60" s="1668"/>
      <c r="TVM60" s="1668"/>
      <c r="TVN60" s="1668"/>
      <c r="TVO60" s="1668"/>
      <c r="TVP60" s="1668"/>
      <c r="TVQ60" s="1668"/>
      <c r="TVR60" s="1668"/>
      <c r="TVS60" s="1668"/>
      <c r="TVT60" s="1668"/>
      <c r="TVU60" s="1668"/>
      <c r="TVV60" s="1668"/>
      <c r="TVW60" s="1668"/>
      <c r="TVX60" s="1668"/>
      <c r="TVY60" s="1668"/>
      <c r="TVZ60" s="1668"/>
      <c r="TWA60" s="1668"/>
      <c r="TWB60" s="1668"/>
      <c r="TWC60" s="1668"/>
      <c r="TWD60" s="1668"/>
      <c r="TWE60" s="1668"/>
      <c r="TWF60" s="1668"/>
      <c r="TWG60" s="1668"/>
      <c r="TWH60" s="1668"/>
      <c r="TWI60" s="1668"/>
      <c r="TWJ60" s="1668"/>
      <c r="TWK60" s="1668"/>
      <c r="TWL60" s="1668"/>
      <c r="TWM60" s="1668"/>
      <c r="TWN60" s="1668"/>
      <c r="TWO60" s="1668"/>
      <c r="TWP60" s="1668"/>
      <c r="TWQ60" s="1668"/>
      <c r="TWR60" s="1668"/>
      <c r="TWS60" s="1668"/>
      <c r="TWT60" s="1668"/>
      <c r="TWU60" s="1668"/>
      <c r="TWV60" s="1668"/>
      <c r="TWW60" s="1668"/>
      <c r="TWX60" s="1668"/>
      <c r="TWY60" s="1668"/>
      <c r="TWZ60" s="1668"/>
      <c r="TXA60" s="1668"/>
      <c r="TXB60" s="1668"/>
      <c r="TXC60" s="1668"/>
      <c r="TXD60" s="1668"/>
      <c r="TXE60" s="1668"/>
      <c r="TXF60" s="1668"/>
      <c r="TXG60" s="1668"/>
      <c r="TXH60" s="1668"/>
      <c r="TXI60" s="1668"/>
      <c r="TXJ60" s="1668"/>
      <c r="TXK60" s="1668"/>
      <c r="TXL60" s="1668"/>
      <c r="TXM60" s="1668"/>
      <c r="TXN60" s="1668"/>
      <c r="TXO60" s="1668"/>
      <c r="TXP60" s="1668"/>
      <c r="TXQ60" s="1668"/>
      <c r="TXR60" s="1668"/>
      <c r="TXS60" s="1668"/>
      <c r="TXT60" s="1668"/>
      <c r="TXU60" s="1668"/>
      <c r="TXV60" s="1668"/>
      <c r="TXW60" s="1668"/>
      <c r="TXX60" s="1668"/>
      <c r="TXY60" s="1668"/>
      <c r="TXZ60" s="1668"/>
      <c r="TYA60" s="1668"/>
      <c r="TYB60" s="1668"/>
      <c r="TYC60" s="1668"/>
      <c r="TYD60" s="1668"/>
      <c r="TYE60" s="1668"/>
      <c r="TYF60" s="1668"/>
      <c r="TYG60" s="1668"/>
      <c r="TYH60" s="1668"/>
      <c r="TYI60" s="1668"/>
      <c r="TYJ60" s="1668"/>
      <c r="TYK60" s="1668"/>
      <c r="TYL60" s="1668"/>
      <c r="TYM60" s="1668"/>
      <c r="TYN60" s="1668"/>
      <c r="TYO60" s="1668"/>
      <c r="TYP60" s="1668"/>
      <c r="TYQ60" s="1668"/>
      <c r="TYR60" s="1668"/>
      <c r="TYS60" s="1668"/>
      <c r="TYT60" s="1668"/>
      <c r="TYU60" s="1668"/>
      <c r="TYV60" s="1668"/>
      <c r="TYW60" s="1668"/>
      <c r="TYX60" s="1668"/>
      <c r="TYY60" s="1668"/>
      <c r="TYZ60" s="1668"/>
      <c r="TZA60" s="1668"/>
      <c r="TZB60" s="1668"/>
      <c r="TZC60" s="1668"/>
      <c r="TZD60" s="1668"/>
      <c r="TZE60" s="1668"/>
      <c r="TZF60" s="1668"/>
      <c r="TZG60" s="1668"/>
      <c r="TZH60" s="1668"/>
      <c r="TZI60" s="1668"/>
      <c r="TZJ60" s="1668"/>
      <c r="TZK60" s="1668"/>
      <c r="TZL60" s="1668"/>
      <c r="TZM60" s="1668"/>
      <c r="TZN60" s="1668"/>
      <c r="TZO60" s="1668"/>
      <c r="TZP60" s="1668"/>
      <c r="TZQ60" s="1668"/>
      <c r="TZR60" s="1668"/>
      <c r="TZS60" s="1668"/>
      <c r="TZT60" s="1668"/>
      <c r="TZU60" s="1668"/>
      <c r="TZV60" s="1668"/>
      <c r="TZW60" s="1668"/>
      <c r="TZX60" s="1668"/>
      <c r="TZY60" s="1668"/>
      <c r="TZZ60" s="1668"/>
      <c r="UAA60" s="1668"/>
      <c r="UAB60" s="1668"/>
      <c r="UAC60" s="1668"/>
      <c r="UAD60" s="1668"/>
      <c r="UAE60" s="1668"/>
      <c r="UAF60" s="1668"/>
      <c r="UAG60" s="1668"/>
      <c r="UAH60" s="1668"/>
      <c r="UAI60" s="1668"/>
      <c r="UAJ60" s="1668"/>
      <c r="UAK60" s="1668"/>
      <c r="UAL60" s="1668"/>
      <c r="UAM60" s="1668"/>
      <c r="UAN60" s="1668"/>
      <c r="UAO60" s="1668"/>
      <c r="UAP60" s="1668"/>
      <c r="UAQ60" s="1668"/>
      <c r="UAR60" s="1668"/>
      <c r="UAS60" s="1668"/>
      <c r="UAT60" s="1668"/>
      <c r="UAU60" s="1668"/>
      <c r="UAV60" s="1668"/>
      <c r="UAW60" s="1668"/>
      <c r="UAX60" s="1668"/>
      <c r="UAY60" s="1668"/>
      <c r="UAZ60" s="1668"/>
      <c r="UBA60" s="1668"/>
      <c r="UBB60" s="1668"/>
      <c r="UBC60" s="1668"/>
      <c r="UBD60" s="1668"/>
      <c r="UBE60" s="1668"/>
      <c r="UBF60" s="1668"/>
      <c r="UBG60" s="1668"/>
      <c r="UBH60" s="1668"/>
      <c r="UBI60" s="1668"/>
      <c r="UBJ60" s="1668"/>
      <c r="UBK60" s="1668"/>
      <c r="UBL60" s="1668"/>
      <c r="UBM60" s="1668"/>
      <c r="UBN60" s="1668"/>
      <c r="UBO60" s="1668"/>
      <c r="UBP60" s="1668"/>
      <c r="UBQ60" s="1668"/>
      <c r="UBR60" s="1668"/>
      <c r="UBS60" s="1668"/>
      <c r="UBT60" s="1668"/>
      <c r="UBU60" s="1668"/>
      <c r="UBV60" s="1668"/>
      <c r="UBW60" s="1668"/>
      <c r="UBX60" s="1668"/>
      <c r="UBY60" s="1668"/>
      <c r="UBZ60" s="1668"/>
      <c r="UCA60" s="1668"/>
      <c r="UCB60" s="1668"/>
      <c r="UCC60" s="1668"/>
      <c r="UCD60" s="1668"/>
      <c r="UCE60" s="1668"/>
      <c r="UCF60" s="1668"/>
      <c r="UCG60" s="1668"/>
      <c r="UCH60" s="1668"/>
      <c r="UCI60" s="1668"/>
      <c r="UCJ60" s="1668"/>
      <c r="UCK60" s="1668"/>
      <c r="UCL60" s="1668"/>
      <c r="UCM60" s="1668"/>
      <c r="UCN60" s="1668"/>
      <c r="UCO60" s="1668"/>
      <c r="UCP60" s="1668"/>
      <c r="UCQ60" s="1668"/>
      <c r="UCR60" s="1668"/>
      <c r="UCS60" s="1668"/>
      <c r="UCT60" s="1668"/>
      <c r="UCU60" s="1668"/>
      <c r="UCV60" s="1668"/>
      <c r="UCW60" s="1668"/>
      <c r="UCX60" s="1668"/>
      <c r="UCY60" s="1668"/>
      <c r="UCZ60" s="1668"/>
      <c r="UDA60" s="1668"/>
      <c r="UDB60" s="1668"/>
      <c r="UDC60" s="1668"/>
      <c r="UDD60" s="1668"/>
      <c r="UDE60" s="1668"/>
      <c r="UDF60" s="1668"/>
      <c r="UDG60" s="1668"/>
      <c r="UDH60" s="1668"/>
      <c r="UDI60" s="1668"/>
      <c r="UDJ60" s="1668"/>
      <c r="UDK60" s="1668"/>
      <c r="UDL60" s="1668"/>
      <c r="UDM60" s="1668"/>
      <c r="UDN60" s="1668"/>
      <c r="UDO60" s="1668"/>
      <c r="UDP60" s="1668"/>
      <c r="UDQ60" s="1668"/>
      <c r="UDR60" s="1668"/>
      <c r="UDS60" s="1668"/>
      <c r="UDT60" s="1668"/>
      <c r="UDU60" s="1668"/>
      <c r="UDV60" s="1668"/>
      <c r="UDW60" s="1668"/>
      <c r="UDX60" s="1668"/>
      <c r="UDY60" s="1668"/>
      <c r="UDZ60" s="1668"/>
      <c r="UEA60" s="1668"/>
      <c r="UEB60" s="1668"/>
      <c r="UEC60" s="1668"/>
      <c r="UED60" s="1668"/>
      <c r="UEE60" s="1668"/>
      <c r="UEF60" s="1668"/>
      <c r="UEG60" s="1668"/>
      <c r="UEH60" s="1668"/>
      <c r="UEI60" s="1668"/>
      <c r="UEJ60" s="1668"/>
      <c r="UEK60" s="1668"/>
      <c r="UEL60" s="1668"/>
      <c r="UEM60" s="1668"/>
      <c r="UEN60" s="1668"/>
      <c r="UEO60" s="1668"/>
      <c r="UEP60" s="1668"/>
      <c r="UEQ60" s="1668"/>
      <c r="UER60" s="1668"/>
      <c r="UES60" s="1668"/>
      <c r="UET60" s="1668"/>
      <c r="UEU60" s="1668"/>
      <c r="UEV60" s="1668"/>
      <c r="UEW60" s="1668"/>
      <c r="UEX60" s="1668"/>
      <c r="UEY60" s="1668"/>
      <c r="UEZ60" s="1668"/>
      <c r="UFA60" s="1668"/>
      <c r="UFB60" s="1668"/>
      <c r="UFC60" s="1668"/>
      <c r="UFD60" s="1668"/>
      <c r="UFE60" s="1668"/>
      <c r="UFF60" s="1668"/>
      <c r="UFG60" s="1668"/>
      <c r="UFH60" s="1668"/>
      <c r="UFI60" s="1668"/>
      <c r="UFJ60" s="1668"/>
      <c r="UFK60" s="1668"/>
      <c r="UFL60" s="1668"/>
      <c r="UFM60" s="1668"/>
      <c r="UFN60" s="1668"/>
      <c r="UFO60" s="1668"/>
      <c r="UFP60" s="1668"/>
      <c r="UFQ60" s="1668"/>
      <c r="UFR60" s="1668"/>
      <c r="UFS60" s="1668"/>
      <c r="UFT60" s="1668"/>
      <c r="UFU60" s="1668"/>
      <c r="UFV60" s="1668"/>
      <c r="UFW60" s="1668"/>
      <c r="UFX60" s="1668"/>
      <c r="UFY60" s="1668"/>
      <c r="UFZ60" s="1668"/>
      <c r="UGA60" s="1668"/>
      <c r="UGB60" s="1668"/>
      <c r="UGC60" s="1668"/>
      <c r="UGD60" s="1668"/>
      <c r="UGE60" s="1668"/>
      <c r="UGF60" s="1668"/>
      <c r="UGG60" s="1668"/>
      <c r="UGH60" s="1668"/>
      <c r="UGI60" s="1668"/>
      <c r="UGJ60" s="1668"/>
      <c r="UGK60" s="1668"/>
      <c r="UGL60" s="1668"/>
      <c r="UGM60" s="1668"/>
      <c r="UGN60" s="1668"/>
      <c r="UGO60" s="1668"/>
      <c r="UGP60" s="1668"/>
      <c r="UGQ60" s="1668"/>
      <c r="UGR60" s="1668"/>
      <c r="UGS60" s="1668"/>
      <c r="UGT60" s="1668"/>
      <c r="UGU60" s="1668"/>
      <c r="UGV60" s="1668"/>
      <c r="UGW60" s="1668"/>
      <c r="UGX60" s="1668"/>
      <c r="UGY60" s="1668"/>
      <c r="UGZ60" s="1668"/>
      <c r="UHA60" s="1668"/>
      <c r="UHB60" s="1668"/>
      <c r="UHC60" s="1668"/>
      <c r="UHD60" s="1668"/>
      <c r="UHE60" s="1668"/>
      <c r="UHF60" s="1668"/>
      <c r="UHG60" s="1668"/>
      <c r="UHH60" s="1668"/>
      <c r="UHI60" s="1668"/>
      <c r="UHJ60" s="1668"/>
      <c r="UHK60" s="1668"/>
      <c r="UHL60" s="1668"/>
      <c r="UHM60" s="1668"/>
      <c r="UHN60" s="1668"/>
      <c r="UHO60" s="1668"/>
      <c r="UHP60" s="1668"/>
      <c r="UHQ60" s="1668"/>
      <c r="UHR60" s="1668"/>
      <c r="UHS60" s="1668"/>
      <c r="UHT60" s="1668"/>
      <c r="UHU60" s="1668"/>
      <c r="UHV60" s="1668"/>
      <c r="UHW60" s="1668"/>
      <c r="UHX60" s="1668"/>
      <c r="UHY60" s="1668"/>
      <c r="UHZ60" s="1668"/>
      <c r="UIA60" s="1668"/>
      <c r="UIB60" s="1668"/>
      <c r="UIC60" s="1668"/>
      <c r="UID60" s="1668"/>
      <c r="UIE60" s="1668"/>
      <c r="UIF60" s="1668"/>
      <c r="UIG60" s="1668"/>
      <c r="UIH60" s="1668"/>
      <c r="UII60" s="1668"/>
      <c r="UIJ60" s="1668"/>
      <c r="UIK60" s="1668"/>
      <c r="UIL60" s="1668"/>
      <c r="UIM60" s="1668"/>
      <c r="UIN60" s="1668"/>
      <c r="UIO60" s="1668"/>
      <c r="UIP60" s="1668"/>
      <c r="UIQ60" s="1668"/>
      <c r="UIR60" s="1668"/>
      <c r="UIS60" s="1668"/>
      <c r="UIT60" s="1668"/>
      <c r="UIU60" s="1668"/>
      <c r="UIV60" s="1668"/>
      <c r="UIW60" s="1668"/>
      <c r="UIX60" s="1668"/>
      <c r="UIY60" s="1668"/>
      <c r="UIZ60" s="1668"/>
      <c r="UJA60" s="1668"/>
      <c r="UJB60" s="1668"/>
      <c r="UJC60" s="1668"/>
      <c r="UJD60" s="1668"/>
      <c r="UJE60" s="1668"/>
      <c r="UJF60" s="1668"/>
      <c r="UJG60" s="1668"/>
      <c r="UJH60" s="1668"/>
      <c r="UJI60" s="1668"/>
      <c r="UJJ60" s="1668"/>
      <c r="UJK60" s="1668"/>
      <c r="UJL60" s="1668"/>
      <c r="UJM60" s="1668"/>
      <c r="UJN60" s="1668"/>
      <c r="UJO60" s="1668"/>
      <c r="UJP60" s="1668"/>
      <c r="UJQ60" s="1668"/>
      <c r="UJR60" s="1668"/>
      <c r="UJS60" s="1668"/>
      <c r="UJT60" s="1668"/>
      <c r="UJU60" s="1668"/>
      <c r="UJV60" s="1668"/>
      <c r="UJW60" s="1668"/>
      <c r="UJX60" s="1668"/>
      <c r="UJY60" s="1668"/>
      <c r="UJZ60" s="1668"/>
      <c r="UKA60" s="1668"/>
      <c r="UKB60" s="1668"/>
      <c r="UKC60" s="1668"/>
      <c r="UKD60" s="1668"/>
      <c r="UKE60" s="1668"/>
      <c r="UKF60" s="1668"/>
      <c r="UKG60" s="1668"/>
      <c r="UKH60" s="1668"/>
      <c r="UKI60" s="1668"/>
      <c r="UKJ60" s="1668"/>
      <c r="UKK60" s="1668"/>
      <c r="UKL60" s="1668"/>
      <c r="UKM60" s="1668"/>
      <c r="UKN60" s="1668"/>
      <c r="UKO60" s="1668"/>
      <c r="UKP60" s="1668"/>
      <c r="UKQ60" s="1668"/>
      <c r="UKR60" s="1668"/>
      <c r="UKS60" s="1668"/>
      <c r="UKT60" s="1668"/>
      <c r="UKU60" s="1668"/>
      <c r="UKV60" s="1668"/>
      <c r="UKW60" s="1668"/>
      <c r="UKX60" s="1668"/>
      <c r="UKY60" s="1668"/>
      <c r="UKZ60" s="1668"/>
      <c r="ULA60" s="1668"/>
      <c r="ULB60" s="1668"/>
      <c r="ULC60" s="1668"/>
      <c r="ULD60" s="1668"/>
      <c r="ULE60" s="1668"/>
      <c r="ULF60" s="1668"/>
      <c r="ULG60" s="1668"/>
      <c r="ULH60" s="1668"/>
      <c r="ULI60" s="1668"/>
      <c r="ULJ60" s="1668"/>
      <c r="ULK60" s="1668"/>
      <c r="ULL60" s="1668"/>
      <c r="ULM60" s="1668"/>
      <c r="ULN60" s="1668"/>
      <c r="ULO60" s="1668"/>
      <c r="ULP60" s="1668"/>
      <c r="ULQ60" s="1668"/>
      <c r="ULR60" s="1668"/>
      <c r="ULS60" s="1668"/>
      <c r="ULT60" s="1668"/>
      <c r="ULU60" s="1668"/>
      <c r="ULV60" s="1668"/>
      <c r="ULW60" s="1668"/>
      <c r="ULX60" s="1668"/>
      <c r="ULY60" s="1668"/>
      <c r="ULZ60" s="1668"/>
      <c r="UMA60" s="1668"/>
      <c r="UMB60" s="1668"/>
      <c r="UMC60" s="1668"/>
      <c r="UMD60" s="1668"/>
      <c r="UME60" s="1668"/>
      <c r="UMF60" s="1668"/>
      <c r="UMG60" s="1668"/>
      <c r="UMH60" s="1668"/>
      <c r="UMI60" s="1668"/>
      <c r="UMJ60" s="1668"/>
      <c r="UMK60" s="1668"/>
      <c r="UML60" s="1668"/>
      <c r="UMM60" s="1668"/>
      <c r="UMN60" s="1668"/>
      <c r="UMO60" s="1668"/>
      <c r="UMP60" s="1668"/>
      <c r="UMQ60" s="1668"/>
      <c r="UMR60" s="1668"/>
      <c r="UMS60" s="1668"/>
      <c r="UMT60" s="1668"/>
      <c r="UMU60" s="1668"/>
      <c r="UMV60" s="1668"/>
      <c r="UMW60" s="1668"/>
      <c r="UMX60" s="1668"/>
      <c r="UMY60" s="1668"/>
      <c r="UMZ60" s="1668"/>
      <c r="UNA60" s="1668"/>
      <c r="UNB60" s="1668"/>
      <c r="UNC60" s="1668"/>
      <c r="UND60" s="1668"/>
      <c r="UNE60" s="1668"/>
      <c r="UNF60" s="1668"/>
      <c r="UNG60" s="1668"/>
      <c r="UNH60" s="1668"/>
      <c r="UNI60" s="1668"/>
      <c r="UNJ60" s="1668"/>
      <c r="UNK60" s="1668"/>
      <c r="UNL60" s="1668"/>
      <c r="UNM60" s="1668"/>
      <c r="UNN60" s="1668"/>
      <c r="UNO60" s="1668"/>
      <c r="UNP60" s="1668"/>
      <c r="UNQ60" s="1668"/>
      <c r="UNR60" s="1668"/>
      <c r="UNS60" s="1668"/>
      <c r="UNT60" s="1668"/>
      <c r="UNU60" s="1668"/>
      <c r="UNV60" s="1668"/>
      <c r="UNW60" s="1668"/>
      <c r="UNX60" s="1668"/>
      <c r="UNY60" s="1668"/>
      <c r="UNZ60" s="1668"/>
      <c r="UOA60" s="1668"/>
      <c r="UOB60" s="1668"/>
      <c r="UOC60" s="1668"/>
      <c r="UOD60" s="1668"/>
      <c r="UOE60" s="1668"/>
      <c r="UOF60" s="1668"/>
      <c r="UOG60" s="1668"/>
      <c r="UOH60" s="1668"/>
      <c r="UOI60" s="1668"/>
      <c r="UOJ60" s="1668"/>
      <c r="UOK60" s="1668"/>
      <c r="UOL60" s="1668"/>
      <c r="UOM60" s="1668"/>
      <c r="UON60" s="1668"/>
      <c r="UOO60" s="1668"/>
      <c r="UOP60" s="1668"/>
      <c r="UOQ60" s="1668"/>
      <c r="UOR60" s="1668"/>
      <c r="UOS60" s="1668"/>
      <c r="UOT60" s="1668"/>
      <c r="UOU60" s="1668"/>
      <c r="UOV60" s="1668"/>
      <c r="UOW60" s="1668"/>
      <c r="UOX60" s="1668"/>
      <c r="UOY60" s="1668"/>
      <c r="UOZ60" s="1668"/>
      <c r="UPA60" s="1668"/>
      <c r="UPB60" s="1668"/>
      <c r="UPC60" s="1668"/>
      <c r="UPD60" s="1668"/>
      <c r="UPE60" s="1668"/>
      <c r="UPF60" s="1668"/>
      <c r="UPG60" s="1668"/>
      <c r="UPH60" s="1668"/>
      <c r="UPI60" s="1668"/>
      <c r="UPJ60" s="1668"/>
      <c r="UPK60" s="1668"/>
      <c r="UPL60" s="1668"/>
      <c r="UPM60" s="1668"/>
      <c r="UPN60" s="1668"/>
      <c r="UPO60" s="1668"/>
      <c r="UPP60" s="1668"/>
      <c r="UPQ60" s="1668"/>
      <c r="UPR60" s="1668"/>
      <c r="UPS60" s="1668"/>
      <c r="UPT60" s="1668"/>
      <c r="UPU60" s="1668"/>
      <c r="UPV60" s="1668"/>
      <c r="UPW60" s="1668"/>
      <c r="UPX60" s="1668"/>
      <c r="UPY60" s="1668"/>
      <c r="UPZ60" s="1668"/>
      <c r="UQA60" s="1668"/>
      <c r="UQB60" s="1668"/>
      <c r="UQC60" s="1668"/>
      <c r="UQD60" s="1668"/>
      <c r="UQE60" s="1668"/>
      <c r="UQF60" s="1668"/>
      <c r="UQG60" s="1668"/>
      <c r="UQH60" s="1668"/>
      <c r="UQI60" s="1668"/>
      <c r="UQJ60" s="1668"/>
      <c r="UQK60" s="1668"/>
      <c r="UQL60" s="1668"/>
      <c r="UQM60" s="1668"/>
      <c r="UQN60" s="1668"/>
      <c r="UQO60" s="1668"/>
      <c r="UQP60" s="1668"/>
      <c r="UQQ60" s="1668"/>
      <c r="UQR60" s="1668"/>
      <c r="UQS60" s="1668"/>
      <c r="UQT60" s="1668"/>
      <c r="UQU60" s="1668"/>
      <c r="UQV60" s="1668"/>
      <c r="UQW60" s="1668"/>
      <c r="UQX60" s="1668"/>
      <c r="UQY60" s="1668"/>
      <c r="UQZ60" s="1668"/>
      <c r="URA60" s="1668"/>
      <c r="URB60" s="1668"/>
      <c r="URC60" s="1668"/>
      <c r="URD60" s="1668"/>
      <c r="URE60" s="1668"/>
      <c r="URF60" s="1668"/>
      <c r="URG60" s="1668"/>
      <c r="URH60" s="1668"/>
      <c r="URI60" s="1668"/>
      <c r="URJ60" s="1668"/>
      <c r="URK60" s="1668"/>
      <c r="URL60" s="1668"/>
      <c r="URM60" s="1668"/>
      <c r="URN60" s="1668"/>
      <c r="URO60" s="1668"/>
      <c r="URP60" s="1668"/>
      <c r="URQ60" s="1668"/>
      <c r="URR60" s="1668"/>
      <c r="URS60" s="1668"/>
      <c r="URT60" s="1668"/>
      <c r="URU60" s="1668"/>
      <c r="URV60" s="1668"/>
      <c r="URW60" s="1668"/>
      <c r="URX60" s="1668"/>
      <c r="URY60" s="1668"/>
      <c r="URZ60" s="1668"/>
      <c r="USA60" s="1668"/>
      <c r="USB60" s="1668"/>
      <c r="USC60" s="1668"/>
      <c r="USD60" s="1668"/>
      <c r="USE60" s="1668"/>
      <c r="USF60" s="1668"/>
      <c r="USG60" s="1668"/>
      <c r="USH60" s="1668"/>
      <c r="USI60" s="1668"/>
      <c r="USJ60" s="1668"/>
      <c r="USK60" s="1668"/>
      <c r="USL60" s="1668"/>
      <c r="USM60" s="1668"/>
      <c r="USN60" s="1668"/>
      <c r="USO60" s="1668"/>
      <c r="USP60" s="1668"/>
      <c r="USQ60" s="1668"/>
      <c r="USR60" s="1668"/>
      <c r="USS60" s="1668"/>
      <c r="UST60" s="1668"/>
      <c r="USU60" s="1668"/>
      <c r="USV60" s="1668"/>
      <c r="USW60" s="1668"/>
      <c r="USX60" s="1668"/>
      <c r="USY60" s="1668"/>
      <c r="USZ60" s="1668"/>
      <c r="UTA60" s="1668"/>
      <c r="UTB60" s="1668"/>
      <c r="UTC60" s="1668"/>
      <c r="UTD60" s="1668"/>
      <c r="UTE60" s="1668"/>
      <c r="UTF60" s="1668"/>
      <c r="UTG60" s="1668"/>
      <c r="UTH60" s="1668"/>
      <c r="UTI60" s="1668"/>
      <c r="UTJ60" s="1668"/>
      <c r="UTK60" s="1668"/>
      <c r="UTL60" s="1668"/>
      <c r="UTM60" s="1668"/>
      <c r="UTN60" s="1668"/>
      <c r="UTO60" s="1668"/>
      <c r="UTP60" s="1668"/>
      <c r="UTQ60" s="1668"/>
      <c r="UTR60" s="1668"/>
      <c r="UTS60" s="1668"/>
      <c r="UTT60" s="1668"/>
      <c r="UTU60" s="1668"/>
      <c r="UTV60" s="1668"/>
      <c r="UTW60" s="1668"/>
      <c r="UTX60" s="1668"/>
      <c r="UTY60" s="1668"/>
      <c r="UTZ60" s="1668"/>
      <c r="UUA60" s="1668"/>
      <c r="UUB60" s="1668"/>
      <c r="UUC60" s="1668"/>
      <c r="UUD60" s="1668"/>
      <c r="UUE60" s="1668"/>
      <c r="UUF60" s="1668"/>
      <c r="UUG60" s="1668"/>
      <c r="UUH60" s="1668"/>
      <c r="UUI60" s="1668"/>
      <c r="UUJ60" s="1668"/>
      <c r="UUK60" s="1668"/>
      <c r="UUL60" s="1668"/>
      <c r="UUM60" s="1668"/>
      <c r="UUN60" s="1668"/>
      <c r="UUO60" s="1668"/>
      <c r="UUP60" s="1668"/>
      <c r="UUQ60" s="1668"/>
      <c r="UUR60" s="1668"/>
      <c r="UUS60" s="1668"/>
      <c r="UUT60" s="1668"/>
      <c r="UUU60" s="1668"/>
      <c r="UUV60" s="1668"/>
      <c r="UUW60" s="1668"/>
      <c r="UUX60" s="1668"/>
      <c r="UUY60" s="1668"/>
      <c r="UUZ60" s="1668"/>
      <c r="UVA60" s="1668"/>
      <c r="UVB60" s="1668"/>
      <c r="UVC60" s="1668"/>
      <c r="UVD60" s="1668"/>
      <c r="UVE60" s="1668"/>
      <c r="UVF60" s="1668"/>
      <c r="UVG60" s="1668"/>
      <c r="UVH60" s="1668"/>
      <c r="UVI60" s="1668"/>
      <c r="UVJ60" s="1668"/>
      <c r="UVK60" s="1668"/>
      <c r="UVL60" s="1668"/>
      <c r="UVM60" s="1668"/>
      <c r="UVN60" s="1668"/>
      <c r="UVO60" s="1668"/>
      <c r="UVP60" s="1668"/>
      <c r="UVQ60" s="1668"/>
      <c r="UVR60" s="1668"/>
      <c r="UVS60" s="1668"/>
      <c r="UVT60" s="1668"/>
      <c r="UVU60" s="1668"/>
      <c r="UVV60" s="1668"/>
      <c r="UVW60" s="1668"/>
      <c r="UVX60" s="1668"/>
      <c r="UVY60" s="1668"/>
      <c r="UVZ60" s="1668"/>
      <c r="UWA60" s="1668"/>
      <c r="UWB60" s="1668"/>
      <c r="UWC60" s="1668"/>
      <c r="UWD60" s="1668"/>
      <c r="UWE60" s="1668"/>
      <c r="UWF60" s="1668"/>
      <c r="UWG60" s="1668"/>
      <c r="UWH60" s="1668"/>
      <c r="UWI60" s="1668"/>
      <c r="UWJ60" s="1668"/>
      <c r="UWK60" s="1668"/>
      <c r="UWL60" s="1668"/>
      <c r="UWM60" s="1668"/>
      <c r="UWN60" s="1668"/>
      <c r="UWO60" s="1668"/>
      <c r="UWP60" s="1668"/>
      <c r="UWQ60" s="1668"/>
      <c r="UWR60" s="1668"/>
      <c r="UWS60" s="1668"/>
      <c r="UWT60" s="1668"/>
      <c r="UWU60" s="1668"/>
      <c r="UWV60" s="1668"/>
      <c r="UWW60" s="1668"/>
      <c r="UWX60" s="1668"/>
      <c r="UWY60" s="1668"/>
      <c r="UWZ60" s="1668"/>
      <c r="UXA60" s="1668"/>
      <c r="UXB60" s="1668"/>
      <c r="UXC60" s="1668"/>
      <c r="UXD60" s="1668"/>
      <c r="UXE60" s="1668"/>
      <c r="UXF60" s="1668"/>
      <c r="UXG60" s="1668"/>
      <c r="UXH60" s="1668"/>
      <c r="UXI60" s="1668"/>
      <c r="UXJ60" s="1668"/>
      <c r="UXK60" s="1668"/>
      <c r="UXL60" s="1668"/>
      <c r="UXM60" s="1668"/>
      <c r="UXN60" s="1668"/>
      <c r="UXO60" s="1668"/>
      <c r="UXP60" s="1668"/>
      <c r="UXQ60" s="1668"/>
      <c r="UXR60" s="1668"/>
      <c r="UXS60" s="1668"/>
      <c r="UXT60" s="1668"/>
      <c r="UXU60" s="1668"/>
      <c r="UXV60" s="1668"/>
      <c r="UXW60" s="1668"/>
      <c r="UXX60" s="1668"/>
      <c r="UXY60" s="1668"/>
      <c r="UXZ60" s="1668"/>
      <c r="UYA60" s="1668"/>
      <c r="UYB60" s="1668"/>
      <c r="UYC60" s="1668"/>
      <c r="UYD60" s="1668"/>
      <c r="UYE60" s="1668"/>
      <c r="UYF60" s="1668"/>
      <c r="UYG60" s="1668"/>
      <c r="UYH60" s="1668"/>
      <c r="UYI60" s="1668"/>
      <c r="UYJ60" s="1668"/>
      <c r="UYK60" s="1668"/>
      <c r="UYL60" s="1668"/>
      <c r="UYM60" s="1668"/>
      <c r="UYN60" s="1668"/>
      <c r="UYO60" s="1668"/>
      <c r="UYP60" s="1668"/>
      <c r="UYQ60" s="1668"/>
      <c r="UYR60" s="1668"/>
      <c r="UYS60" s="1668"/>
      <c r="UYT60" s="1668"/>
      <c r="UYU60" s="1668"/>
      <c r="UYV60" s="1668"/>
      <c r="UYW60" s="1668"/>
      <c r="UYX60" s="1668"/>
      <c r="UYY60" s="1668"/>
      <c r="UYZ60" s="1668"/>
      <c r="UZA60" s="1668"/>
      <c r="UZB60" s="1668"/>
      <c r="UZC60" s="1668"/>
      <c r="UZD60" s="1668"/>
      <c r="UZE60" s="1668"/>
      <c r="UZF60" s="1668"/>
      <c r="UZG60" s="1668"/>
      <c r="UZH60" s="1668"/>
      <c r="UZI60" s="1668"/>
      <c r="UZJ60" s="1668"/>
      <c r="UZK60" s="1668"/>
      <c r="UZL60" s="1668"/>
      <c r="UZM60" s="1668"/>
      <c r="UZN60" s="1668"/>
      <c r="UZO60" s="1668"/>
      <c r="UZP60" s="1668"/>
      <c r="UZQ60" s="1668"/>
      <c r="UZR60" s="1668"/>
      <c r="UZS60" s="1668"/>
      <c r="UZT60" s="1668"/>
      <c r="UZU60" s="1668"/>
      <c r="UZV60" s="1668"/>
      <c r="UZW60" s="1668"/>
      <c r="UZX60" s="1668"/>
      <c r="UZY60" s="1668"/>
      <c r="UZZ60" s="1668"/>
      <c r="VAA60" s="1668"/>
      <c r="VAB60" s="1668"/>
      <c r="VAC60" s="1668"/>
      <c r="VAD60" s="1668"/>
      <c r="VAE60" s="1668"/>
      <c r="VAF60" s="1668"/>
      <c r="VAG60" s="1668"/>
      <c r="VAH60" s="1668"/>
      <c r="VAI60" s="1668"/>
      <c r="VAJ60" s="1668"/>
      <c r="VAK60" s="1668"/>
      <c r="VAL60" s="1668"/>
      <c r="VAM60" s="1668"/>
      <c r="VAN60" s="1668"/>
      <c r="VAO60" s="1668"/>
      <c r="VAP60" s="1668"/>
      <c r="VAQ60" s="1668"/>
      <c r="VAR60" s="1668"/>
      <c r="VAS60" s="1668"/>
      <c r="VAT60" s="1668"/>
      <c r="VAU60" s="1668"/>
      <c r="VAV60" s="1668"/>
      <c r="VAW60" s="1668"/>
      <c r="VAX60" s="1668"/>
      <c r="VAY60" s="1668"/>
      <c r="VAZ60" s="1668"/>
      <c r="VBA60" s="1668"/>
      <c r="VBB60" s="1668"/>
      <c r="VBC60" s="1668"/>
      <c r="VBD60" s="1668"/>
      <c r="VBE60" s="1668"/>
      <c r="VBF60" s="1668"/>
      <c r="VBG60" s="1668"/>
      <c r="VBH60" s="1668"/>
      <c r="VBI60" s="1668"/>
      <c r="VBJ60" s="1668"/>
      <c r="VBK60" s="1668"/>
      <c r="VBL60" s="1668"/>
      <c r="VBM60" s="1668"/>
      <c r="VBN60" s="1668"/>
      <c r="VBO60" s="1668"/>
      <c r="VBP60" s="1668"/>
      <c r="VBQ60" s="1668"/>
      <c r="VBR60" s="1668"/>
      <c r="VBS60" s="1668"/>
      <c r="VBT60" s="1668"/>
      <c r="VBU60" s="1668"/>
      <c r="VBV60" s="1668"/>
      <c r="VBW60" s="1668"/>
      <c r="VBX60" s="1668"/>
      <c r="VBY60" s="1668"/>
      <c r="VBZ60" s="1668"/>
      <c r="VCA60" s="1668"/>
      <c r="VCB60" s="1668"/>
      <c r="VCC60" s="1668"/>
      <c r="VCD60" s="1668"/>
      <c r="VCE60" s="1668"/>
      <c r="VCF60" s="1668"/>
      <c r="VCG60" s="1668"/>
      <c r="VCH60" s="1668"/>
      <c r="VCI60" s="1668"/>
      <c r="VCJ60" s="1668"/>
      <c r="VCK60" s="1668"/>
      <c r="VCL60" s="1668"/>
      <c r="VCM60" s="1668"/>
      <c r="VCN60" s="1668"/>
      <c r="VCO60" s="1668"/>
      <c r="VCP60" s="1668"/>
      <c r="VCQ60" s="1668"/>
      <c r="VCR60" s="1668"/>
      <c r="VCS60" s="1668"/>
      <c r="VCT60" s="1668"/>
      <c r="VCU60" s="1668"/>
      <c r="VCV60" s="1668"/>
      <c r="VCW60" s="1668"/>
      <c r="VCX60" s="1668"/>
      <c r="VCY60" s="1668"/>
      <c r="VCZ60" s="1668"/>
      <c r="VDA60" s="1668"/>
      <c r="VDB60" s="1668"/>
      <c r="VDC60" s="1668"/>
      <c r="VDD60" s="1668"/>
      <c r="VDE60" s="1668"/>
      <c r="VDF60" s="1668"/>
      <c r="VDG60" s="1668"/>
      <c r="VDH60" s="1668"/>
      <c r="VDI60" s="1668"/>
      <c r="VDJ60" s="1668"/>
      <c r="VDK60" s="1668"/>
      <c r="VDL60" s="1668"/>
      <c r="VDM60" s="1668"/>
      <c r="VDN60" s="1668"/>
      <c r="VDO60" s="1668"/>
      <c r="VDP60" s="1668"/>
      <c r="VDQ60" s="1668"/>
      <c r="VDR60" s="1668"/>
      <c r="VDS60" s="1668"/>
      <c r="VDT60" s="1668"/>
      <c r="VDU60" s="1668"/>
      <c r="VDV60" s="1668"/>
      <c r="VDW60" s="1668"/>
      <c r="VDX60" s="1668"/>
      <c r="VDY60" s="1668"/>
      <c r="VDZ60" s="1668"/>
      <c r="VEA60" s="1668"/>
      <c r="VEB60" s="1668"/>
      <c r="VEC60" s="1668"/>
      <c r="VED60" s="1668"/>
      <c r="VEE60" s="1668"/>
      <c r="VEF60" s="1668"/>
      <c r="VEG60" s="1668"/>
      <c r="VEH60" s="1668"/>
      <c r="VEI60" s="1668"/>
      <c r="VEJ60" s="1668"/>
      <c r="VEK60" s="1668"/>
      <c r="VEL60" s="1668"/>
      <c r="VEM60" s="1668"/>
      <c r="VEN60" s="1668"/>
      <c r="VEO60" s="1668"/>
      <c r="VEP60" s="1668"/>
      <c r="VEQ60" s="1668"/>
      <c r="VER60" s="1668"/>
      <c r="VES60" s="1668"/>
      <c r="VET60" s="1668"/>
      <c r="VEU60" s="1668"/>
      <c r="VEV60" s="1668"/>
      <c r="VEW60" s="1668"/>
      <c r="VEX60" s="1668"/>
      <c r="VEY60" s="1668"/>
      <c r="VEZ60" s="1668"/>
      <c r="VFA60" s="1668"/>
      <c r="VFB60" s="1668"/>
      <c r="VFC60" s="1668"/>
      <c r="VFD60" s="1668"/>
      <c r="VFE60" s="1668"/>
      <c r="VFF60" s="1668"/>
      <c r="VFG60" s="1668"/>
      <c r="VFH60" s="1668"/>
      <c r="VFI60" s="1668"/>
      <c r="VFJ60" s="1668"/>
      <c r="VFK60" s="1668"/>
      <c r="VFL60" s="1668"/>
      <c r="VFM60" s="1668"/>
      <c r="VFN60" s="1668"/>
      <c r="VFO60" s="1668"/>
      <c r="VFP60" s="1668"/>
      <c r="VFQ60" s="1668"/>
      <c r="VFR60" s="1668"/>
      <c r="VFS60" s="1668"/>
      <c r="VFT60" s="1668"/>
      <c r="VFU60" s="1668"/>
      <c r="VFV60" s="1668"/>
      <c r="VFW60" s="1668"/>
      <c r="VFX60" s="1668"/>
      <c r="VFY60" s="1668"/>
      <c r="VFZ60" s="1668"/>
      <c r="VGA60" s="1668"/>
      <c r="VGB60" s="1668"/>
      <c r="VGC60" s="1668"/>
      <c r="VGD60" s="1668"/>
      <c r="VGE60" s="1668"/>
      <c r="VGF60" s="1668"/>
      <c r="VGG60" s="1668"/>
      <c r="VGH60" s="1668"/>
      <c r="VGI60" s="1668"/>
      <c r="VGJ60" s="1668"/>
      <c r="VGK60" s="1668"/>
      <c r="VGL60" s="1668"/>
      <c r="VGM60" s="1668"/>
      <c r="VGN60" s="1668"/>
      <c r="VGO60" s="1668"/>
      <c r="VGP60" s="1668"/>
      <c r="VGQ60" s="1668"/>
      <c r="VGR60" s="1668"/>
      <c r="VGS60" s="1668"/>
      <c r="VGT60" s="1668"/>
      <c r="VGU60" s="1668"/>
      <c r="VGV60" s="1668"/>
      <c r="VGW60" s="1668"/>
      <c r="VGX60" s="1668"/>
      <c r="VGY60" s="1668"/>
      <c r="VGZ60" s="1668"/>
      <c r="VHA60" s="1668"/>
      <c r="VHB60" s="1668"/>
      <c r="VHC60" s="1668"/>
      <c r="VHD60" s="1668"/>
      <c r="VHE60" s="1668"/>
      <c r="VHF60" s="1668"/>
      <c r="VHG60" s="1668"/>
      <c r="VHH60" s="1668"/>
      <c r="VHI60" s="1668"/>
      <c r="VHJ60" s="1668"/>
      <c r="VHK60" s="1668"/>
      <c r="VHL60" s="1668"/>
      <c r="VHM60" s="1668"/>
      <c r="VHN60" s="1668"/>
      <c r="VHO60" s="1668"/>
      <c r="VHP60" s="1668"/>
      <c r="VHQ60" s="1668"/>
      <c r="VHR60" s="1668"/>
      <c r="VHS60" s="1668"/>
      <c r="VHT60" s="1668"/>
      <c r="VHU60" s="1668"/>
      <c r="VHV60" s="1668"/>
      <c r="VHW60" s="1668"/>
      <c r="VHX60" s="1668"/>
      <c r="VHY60" s="1668"/>
      <c r="VHZ60" s="1668"/>
      <c r="VIA60" s="1668"/>
      <c r="VIB60" s="1668"/>
      <c r="VIC60" s="1668"/>
      <c r="VID60" s="1668"/>
      <c r="VIE60" s="1668"/>
      <c r="VIF60" s="1668"/>
      <c r="VIG60" s="1668"/>
      <c r="VIH60" s="1668"/>
      <c r="VII60" s="1668"/>
      <c r="VIJ60" s="1668"/>
      <c r="VIK60" s="1668"/>
      <c r="VIL60" s="1668"/>
      <c r="VIM60" s="1668"/>
      <c r="VIN60" s="1668"/>
      <c r="VIO60" s="1668"/>
      <c r="VIP60" s="1668"/>
      <c r="VIQ60" s="1668"/>
      <c r="VIR60" s="1668"/>
      <c r="VIS60" s="1668"/>
      <c r="VIT60" s="1668"/>
      <c r="VIU60" s="1668"/>
      <c r="VIV60" s="1668"/>
      <c r="VIW60" s="1668"/>
      <c r="VIX60" s="1668"/>
      <c r="VIY60" s="1668"/>
      <c r="VIZ60" s="1668"/>
      <c r="VJA60" s="1668"/>
      <c r="VJB60" s="1668"/>
      <c r="VJC60" s="1668"/>
      <c r="VJD60" s="1668"/>
      <c r="VJE60" s="1668"/>
      <c r="VJF60" s="1668"/>
      <c r="VJG60" s="1668"/>
      <c r="VJH60" s="1668"/>
      <c r="VJI60" s="1668"/>
      <c r="VJJ60" s="1668"/>
      <c r="VJK60" s="1668"/>
      <c r="VJL60" s="1668"/>
      <c r="VJM60" s="1668"/>
      <c r="VJN60" s="1668"/>
      <c r="VJO60" s="1668"/>
      <c r="VJP60" s="1668"/>
      <c r="VJQ60" s="1668"/>
      <c r="VJR60" s="1668"/>
      <c r="VJS60" s="1668"/>
      <c r="VJT60" s="1668"/>
      <c r="VJU60" s="1668"/>
      <c r="VJV60" s="1668"/>
      <c r="VJW60" s="1668"/>
      <c r="VJX60" s="1668"/>
      <c r="VJY60" s="1668"/>
      <c r="VJZ60" s="1668"/>
      <c r="VKA60" s="1668"/>
      <c r="VKB60" s="1668"/>
      <c r="VKC60" s="1668"/>
      <c r="VKD60" s="1668"/>
      <c r="VKE60" s="1668"/>
      <c r="VKF60" s="1668"/>
      <c r="VKG60" s="1668"/>
      <c r="VKH60" s="1668"/>
      <c r="VKI60" s="1668"/>
      <c r="VKJ60" s="1668"/>
      <c r="VKK60" s="1668"/>
      <c r="VKL60" s="1668"/>
      <c r="VKM60" s="1668"/>
      <c r="VKN60" s="1668"/>
      <c r="VKO60" s="1668"/>
      <c r="VKP60" s="1668"/>
      <c r="VKQ60" s="1668"/>
      <c r="VKR60" s="1668"/>
      <c r="VKS60" s="1668"/>
      <c r="VKT60" s="1668"/>
      <c r="VKU60" s="1668"/>
      <c r="VKV60" s="1668"/>
      <c r="VKW60" s="1668"/>
      <c r="VKX60" s="1668"/>
      <c r="VKY60" s="1668"/>
      <c r="VKZ60" s="1668"/>
      <c r="VLA60" s="1668"/>
      <c r="VLB60" s="1668"/>
      <c r="VLC60" s="1668"/>
      <c r="VLD60" s="1668"/>
      <c r="VLE60" s="1668"/>
      <c r="VLF60" s="1668"/>
      <c r="VLG60" s="1668"/>
      <c r="VLH60" s="1668"/>
      <c r="VLI60" s="1668"/>
      <c r="VLJ60" s="1668"/>
      <c r="VLK60" s="1668"/>
      <c r="VLL60" s="1668"/>
      <c r="VLM60" s="1668"/>
      <c r="VLN60" s="1668"/>
      <c r="VLO60" s="1668"/>
      <c r="VLP60" s="1668"/>
      <c r="VLQ60" s="1668"/>
      <c r="VLR60" s="1668"/>
      <c r="VLS60" s="1668"/>
      <c r="VLT60" s="1668"/>
      <c r="VLU60" s="1668"/>
      <c r="VLV60" s="1668"/>
      <c r="VLW60" s="1668"/>
      <c r="VLX60" s="1668"/>
      <c r="VLY60" s="1668"/>
      <c r="VLZ60" s="1668"/>
      <c r="VMA60" s="1668"/>
      <c r="VMB60" s="1668"/>
      <c r="VMC60" s="1668"/>
      <c r="VMD60" s="1668"/>
      <c r="VME60" s="1668"/>
      <c r="VMF60" s="1668"/>
      <c r="VMG60" s="1668"/>
      <c r="VMH60" s="1668"/>
      <c r="VMI60" s="1668"/>
      <c r="VMJ60" s="1668"/>
      <c r="VMK60" s="1668"/>
      <c r="VML60" s="1668"/>
      <c r="VMM60" s="1668"/>
      <c r="VMN60" s="1668"/>
      <c r="VMO60" s="1668"/>
      <c r="VMP60" s="1668"/>
      <c r="VMQ60" s="1668"/>
      <c r="VMR60" s="1668"/>
      <c r="VMS60" s="1668"/>
      <c r="VMT60" s="1668"/>
      <c r="VMU60" s="1668"/>
      <c r="VMV60" s="1668"/>
      <c r="VMW60" s="1668"/>
      <c r="VMX60" s="1668"/>
      <c r="VMY60" s="1668"/>
      <c r="VMZ60" s="1668"/>
      <c r="VNA60" s="1668"/>
      <c r="VNB60" s="1668"/>
      <c r="VNC60" s="1668"/>
      <c r="VND60" s="1668"/>
      <c r="VNE60" s="1668"/>
      <c r="VNF60" s="1668"/>
      <c r="VNG60" s="1668"/>
      <c r="VNH60" s="1668"/>
      <c r="VNI60" s="1668"/>
      <c r="VNJ60" s="1668"/>
      <c r="VNK60" s="1668"/>
      <c r="VNL60" s="1668"/>
      <c r="VNM60" s="1668"/>
      <c r="VNN60" s="1668"/>
      <c r="VNO60" s="1668"/>
      <c r="VNP60" s="1668"/>
      <c r="VNQ60" s="1668"/>
      <c r="VNR60" s="1668"/>
      <c r="VNS60" s="1668"/>
      <c r="VNT60" s="1668"/>
      <c r="VNU60" s="1668"/>
      <c r="VNV60" s="1668"/>
      <c r="VNW60" s="1668"/>
      <c r="VNX60" s="1668"/>
      <c r="VNY60" s="1668"/>
      <c r="VNZ60" s="1668"/>
      <c r="VOA60" s="1668"/>
      <c r="VOB60" s="1668"/>
      <c r="VOC60" s="1668"/>
      <c r="VOD60" s="1668"/>
      <c r="VOE60" s="1668"/>
      <c r="VOF60" s="1668"/>
      <c r="VOG60" s="1668"/>
      <c r="VOH60" s="1668"/>
      <c r="VOI60" s="1668"/>
      <c r="VOJ60" s="1668"/>
      <c r="VOK60" s="1668"/>
      <c r="VOL60" s="1668"/>
      <c r="VOM60" s="1668"/>
      <c r="VON60" s="1668"/>
      <c r="VOO60" s="1668"/>
      <c r="VOP60" s="1668"/>
      <c r="VOQ60" s="1668"/>
      <c r="VOR60" s="1668"/>
      <c r="VOS60" s="1668"/>
      <c r="VOT60" s="1668"/>
      <c r="VOU60" s="1668"/>
      <c r="VOV60" s="1668"/>
      <c r="VOW60" s="1668"/>
      <c r="VOX60" s="1668"/>
      <c r="VOY60" s="1668"/>
      <c r="VOZ60" s="1668"/>
      <c r="VPA60" s="1668"/>
      <c r="VPB60" s="1668"/>
      <c r="VPC60" s="1668"/>
      <c r="VPD60" s="1668"/>
      <c r="VPE60" s="1668"/>
      <c r="VPF60" s="1668"/>
      <c r="VPG60" s="1668"/>
      <c r="VPH60" s="1668"/>
      <c r="VPI60" s="1668"/>
      <c r="VPJ60" s="1668"/>
      <c r="VPK60" s="1668"/>
      <c r="VPL60" s="1668"/>
      <c r="VPM60" s="1668"/>
      <c r="VPN60" s="1668"/>
      <c r="VPO60" s="1668"/>
      <c r="VPP60" s="1668"/>
      <c r="VPQ60" s="1668"/>
      <c r="VPR60" s="1668"/>
      <c r="VPS60" s="1668"/>
      <c r="VPT60" s="1668"/>
      <c r="VPU60" s="1668"/>
      <c r="VPV60" s="1668"/>
      <c r="VPW60" s="1668"/>
      <c r="VPX60" s="1668"/>
      <c r="VPY60" s="1668"/>
      <c r="VPZ60" s="1668"/>
      <c r="VQA60" s="1668"/>
      <c r="VQB60" s="1668"/>
      <c r="VQC60" s="1668"/>
      <c r="VQD60" s="1668"/>
      <c r="VQE60" s="1668"/>
      <c r="VQF60" s="1668"/>
      <c r="VQG60" s="1668"/>
      <c r="VQH60" s="1668"/>
      <c r="VQI60" s="1668"/>
      <c r="VQJ60" s="1668"/>
      <c r="VQK60" s="1668"/>
      <c r="VQL60" s="1668"/>
      <c r="VQM60" s="1668"/>
      <c r="VQN60" s="1668"/>
      <c r="VQO60" s="1668"/>
      <c r="VQP60" s="1668"/>
      <c r="VQQ60" s="1668"/>
      <c r="VQR60" s="1668"/>
      <c r="VQS60" s="1668"/>
      <c r="VQT60" s="1668"/>
      <c r="VQU60" s="1668"/>
      <c r="VQV60" s="1668"/>
      <c r="VQW60" s="1668"/>
      <c r="VQX60" s="1668"/>
      <c r="VQY60" s="1668"/>
      <c r="VQZ60" s="1668"/>
      <c r="VRA60" s="1668"/>
      <c r="VRB60" s="1668"/>
      <c r="VRC60" s="1668"/>
      <c r="VRD60" s="1668"/>
      <c r="VRE60" s="1668"/>
      <c r="VRF60" s="1668"/>
      <c r="VRG60" s="1668"/>
      <c r="VRH60" s="1668"/>
      <c r="VRI60" s="1668"/>
      <c r="VRJ60" s="1668"/>
      <c r="VRK60" s="1668"/>
      <c r="VRL60" s="1668"/>
      <c r="VRM60" s="1668"/>
      <c r="VRN60" s="1668"/>
      <c r="VRO60" s="1668"/>
      <c r="VRP60" s="1668"/>
      <c r="VRQ60" s="1668"/>
      <c r="VRR60" s="1668"/>
      <c r="VRS60" s="1668"/>
      <c r="VRT60" s="1668"/>
      <c r="VRU60" s="1668"/>
      <c r="VRV60" s="1668"/>
      <c r="VRW60" s="1668"/>
      <c r="VRX60" s="1668"/>
      <c r="VRY60" s="1668"/>
      <c r="VRZ60" s="1668"/>
      <c r="VSA60" s="1668"/>
      <c r="VSB60" s="1668"/>
      <c r="VSC60" s="1668"/>
      <c r="VSD60" s="1668"/>
      <c r="VSE60" s="1668"/>
      <c r="VSF60" s="1668"/>
      <c r="VSG60" s="1668"/>
      <c r="VSH60" s="1668"/>
      <c r="VSI60" s="1668"/>
      <c r="VSJ60" s="1668"/>
      <c r="VSK60" s="1668"/>
      <c r="VSL60" s="1668"/>
      <c r="VSM60" s="1668"/>
      <c r="VSN60" s="1668"/>
      <c r="VSO60" s="1668"/>
      <c r="VSP60" s="1668"/>
      <c r="VSQ60" s="1668"/>
      <c r="VSR60" s="1668"/>
      <c r="VSS60" s="1668"/>
      <c r="VST60" s="1668"/>
      <c r="VSU60" s="1668"/>
      <c r="VSV60" s="1668"/>
      <c r="VSW60" s="1668"/>
      <c r="VSX60" s="1668"/>
      <c r="VSY60" s="1668"/>
      <c r="VSZ60" s="1668"/>
      <c r="VTA60" s="1668"/>
      <c r="VTB60" s="1668"/>
      <c r="VTC60" s="1668"/>
      <c r="VTD60" s="1668"/>
      <c r="VTE60" s="1668"/>
      <c r="VTF60" s="1668"/>
      <c r="VTG60" s="1668"/>
      <c r="VTH60" s="1668"/>
      <c r="VTI60" s="1668"/>
      <c r="VTJ60" s="1668"/>
      <c r="VTK60" s="1668"/>
      <c r="VTL60" s="1668"/>
      <c r="VTM60" s="1668"/>
      <c r="VTN60" s="1668"/>
      <c r="VTO60" s="1668"/>
      <c r="VTP60" s="1668"/>
      <c r="VTQ60" s="1668"/>
      <c r="VTR60" s="1668"/>
      <c r="VTS60" s="1668"/>
      <c r="VTT60" s="1668"/>
      <c r="VTU60" s="1668"/>
      <c r="VTV60" s="1668"/>
      <c r="VTW60" s="1668"/>
      <c r="VTX60" s="1668"/>
      <c r="VTY60" s="1668"/>
      <c r="VTZ60" s="1668"/>
      <c r="VUA60" s="1668"/>
      <c r="VUB60" s="1668"/>
      <c r="VUC60" s="1668"/>
      <c r="VUD60" s="1668"/>
      <c r="VUE60" s="1668"/>
      <c r="VUF60" s="1668"/>
      <c r="VUG60" s="1668"/>
      <c r="VUH60" s="1668"/>
      <c r="VUI60" s="1668"/>
      <c r="VUJ60" s="1668"/>
      <c r="VUK60" s="1668"/>
      <c r="VUL60" s="1668"/>
      <c r="VUM60" s="1668"/>
      <c r="VUN60" s="1668"/>
      <c r="VUO60" s="1668"/>
      <c r="VUP60" s="1668"/>
      <c r="VUQ60" s="1668"/>
      <c r="VUR60" s="1668"/>
      <c r="VUS60" s="1668"/>
      <c r="VUT60" s="1668"/>
      <c r="VUU60" s="1668"/>
      <c r="VUV60" s="1668"/>
      <c r="VUW60" s="1668"/>
      <c r="VUX60" s="1668"/>
      <c r="VUY60" s="1668"/>
      <c r="VUZ60" s="1668"/>
      <c r="VVA60" s="1668"/>
      <c r="VVB60" s="1668"/>
      <c r="VVC60" s="1668"/>
      <c r="VVD60" s="1668"/>
      <c r="VVE60" s="1668"/>
      <c r="VVF60" s="1668"/>
      <c r="VVG60" s="1668"/>
      <c r="VVH60" s="1668"/>
      <c r="VVI60" s="1668"/>
      <c r="VVJ60" s="1668"/>
      <c r="VVK60" s="1668"/>
      <c r="VVL60" s="1668"/>
      <c r="VVM60" s="1668"/>
      <c r="VVN60" s="1668"/>
      <c r="VVO60" s="1668"/>
      <c r="VVP60" s="1668"/>
      <c r="VVQ60" s="1668"/>
      <c r="VVR60" s="1668"/>
      <c r="VVS60" s="1668"/>
      <c r="VVT60" s="1668"/>
      <c r="VVU60" s="1668"/>
      <c r="VVV60" s="1668"/>
      <c r="VVW60" s="1668"/>
      <c r="VVX60" s="1668"/>
      <c r="VVY60" s="1668"/>
      <c r="VVZ60" s="1668"/>
      <c r="VWA60" s="1668"/>
      <c r="VWB60" s="1668"/>
      <c r="VWC60" s="1668"/>
      <c r="VWD60" s="1668"/>
      <c r="VWE60" s="1668"/>
      <c r="VWF60" s="1668"/>
      <c r="VWG60" s="1668"/>
      <c r="VWH60" s="1668"/>
      <c r="VWI60" s="1668"/>
      <c r="VWJ60" s="1668"/>
      <c r="VWK60" s="1668"/>
      <c r="VWL60" s="1668"/>
      <c r="VWM60" s="1668"/>
      <c r="VWN60" s="1668"/>
      <c r="VWO60" s="1668"/>
      <c r="VWP60" s="1668"/>
      <c r="VWQ60" s="1668"/>
      <c r="VWR60" s="1668"/>
      <c r="VWS60" s="1668"/>
      <c r="VWT60" s="1668"/>
      <c r="VWU60" s="1668"/>
      <c r="VWV60" s="1668"/>
      <c r="VWW60" s="1668"/>
      <c r="VWX60" s="1668"/>
      <c r="VWY60" s="1668"/>
      <c r="VWZ60" s="1668"/>
      <c r="VXA60" s="1668"/>
      <c r="VXB60" s="1668"/>
      <c r="VXC60" s="1668"/>
      <c r="VXD60" s="1668"/>
      <c r="VXE60" s="1668"/>
      <c r="VXF60" s="1668"/>
      <c r="VXG60" s="1668"/>
      <c r="VXH60" s="1668"/>
      <c r="VXI60" s="1668"/>
      <c r="VXJ60" s="1668"/>
      <c r="VXK60" s="1668"/>
      <c r="VXL60" s="1668"/>
      <c r="VXM60" s="1668"/>
      <c r="VXN60" s="1668"/>
      <c r="VXO60" s="1668"/>
      <c r="VXP60" s="1668"/>
      <c r="VXQ60" s="1668"/>
      <c r="VXR60" s="1668"/>
      <c r="VXS60" s="1668"/>
      <c r="VXT60" s="1668"/>
      <c r="VXU60" s="1668"/>
      <c r="VXV60" s="1668"/>
      <c r="VXW60" s="1668"/>
      <c r="VXX60" s="1668"/>
      <c r="VXY60" s="1668"/>
      <c r="VXZ60" s="1668"/>
      <c r="VYA60" s="1668"/>
      <c r="VYB60" s="1668"/>
      <c r="VYC60" s="1668"/>
      <c r="VYD60" s="1668"/>
      <c r="VYE60" s="1668"/>
      <c r="VYF60" s="1668"/>
      <c r="VYG60" s="1668"/>
      <c r="VYH60" s="1668"/>
      <c r="VYI60" s="1668"/>
      <c r="VYJ60" s="1668"/>
      <c r="VYK60" s="1668"/>
      <c r="VYL60" s="1668"/>
      <c r="VYM60" s="1668"/>
      <c r="VYN60" s="1668"/>
      <c r="VYO60" s="1668"/>
      <c r="VYP60" s="1668"/>
      <c r="VYQ60" s="1668"/>
      <c r="VYR60" s="1668"/>
      <c r="VYS60" s="1668"/>
      <c r="VYT60" s="1668"/>
      <c r="VYU60" s="1668"/>
      <c r="VYV60" s="1668"/>
      <c r="VYW60" s="1668"/>
      <c r="VYX60" s="1668"/>
      <c r="VYY60" s="1668"/>
      <c r="VYZ60" s="1668"/>
      <c r="VZA60" s="1668"/>
      <c r="VZB60" s="1668"/>
      <c r="VZC60" s="1668"/>
      <c r="VZD60" s="1668"/>
      <c r="VZE60" s="1668"/>
      <c r="VZF60" s="1668"/>
      <c r="VZG60" s="1668"/>
      <c r="VZH60" s="1668"/>
      <c r="VZI60" s="1668"/>
      <c r="VZJ60" s="1668"/>
      <c r="VZK60" s="1668"/>
      <c r="VZL60" s="1668"/>
      <c r="VZM60" s="1668"/>
      <c r="VZN60" s="1668"/>
      <c r="VZO60" s="1668"/>
      <c r="VZP60" s="1668"/>
      <c r="VZQ60" s="1668"/>
      <c r="VZR60" s="1668"/>
      <c r="VZS60" s="1668"/>
      <c r="VZT60" s="1668"/>
      <c r="VZU60" s="1668"/>
      <c r="VZV60" s="1668"/>
      <c r="VZW60" s="1668"/>
      <c r="VZX60" s="1668"/>
      <c r="VZY60" s="1668"/>
      <c r="VZZ60" s="1668"/>
      <c r="WAA60" s="1668"/>
      <c r="WAB60" s="1668"/>
      <c r="WAC60" s="1668"/>
      <c r="WAD60" s="1668"/>
      <c r="WAE60" s="1668"/>
      <c r="WAF60" s="1668"/>
      <c r="WAG60" s="1668"/>
      <c r="WAH60" s="1668"/>
      <c r="WAI60" s="1668"/>
      <c r="WAJ60" s="1668"/>
      <c r="WAK60" s="1668"/>
      <c r="WAL60" s="1668"/>
      <c r="WAM60" s="1668"/>
      <c r="WAN60" s="1668"/>
      <c r="WAO60" s="1668"/>
      <c r="WAP60" s="1668"/>
      <c r="WAQ60" s="1668"/>
      <c r="WAR60" s="1668"/>
      <c r="WAS60" s="1668"/>
      <c r="WAT60" s="1668"/>
      <c r="WAU60" s="1668"/>
      <c r="WAV60" s="1668"/>
      <c r="WAW60" s="1668"/>
      <c r="WAX60" s="1668"/>
      <c r="WAY60" s="1668"/>
      <c r="WAZ60" s="1668"/>
      <c r="WBA60" s="1668"/>
      <c r="WBB60" s="1668"/>
      <c r="WBC60" s="1668"/>
      <c r="WBD60" s="1668"/>
      <c r="WBE60" s="1668"/>
      <c r="WBF60" s="1668"/>
      <c r="WBG60" s="1668"/>
      <c r="WBH60" s="1668"/>
      <c r="WBI60" s="1668"/>
      <c r="WBJ60" s="1668"/>
      <c r="WBK60" s="1668"/>
      <c r="WBL60" s="1668"/>
      <c r="WBM60" s="1668"/>
      <c r="WBN60" s="1668"/>
      <c r="WBO60" s="1668"/>
      <c r="WBP60" s="1668"/>
      <c r="WBQ60" s="1668"/>
      <c r="WBR60" s="1668"/>
      <c r="WBS60" s="1668"/>
      <c r="WBT60" s="1668"/>
      <c r="WBU60" s="1668"/>
      <c r="WBV60" s="1668"/>
      <c r="WBW60" s="1668"/>
      <c r="WBX60" s="1668"/>
      <c r="WBY60" s="1668"/>
      <c r="WBZ60" s="1668"/>
      <c r="WCA60" s="1668"/>
      <c r="WCB60" s="1668"/>
      <c r="WCC60" s="1668"/>
      <c r="WCD60" s="1668"/>
      <c r="WCE60" s="1668"/>
      <c r="WCF60" s="1668"/>
      <c r="WCG60" s="1668"/>
      <c r="WCH60" s="1668"/>
      <c r="WCI60" s="1668"/>
      <c r="WCJ60" s="1668"/>
      <c r="WCK60" s="1668"/>
      <c r="WCL60" s="1668"/>
      <c r="WCM60" s="1668"/>
      <c r="WCN60" s="1668"/>
      <c r="WCO60" s="1668"/>
      <c r="WCP60" s="1668"/>
      <c r="WCQ60" s="1668"/>
      <c r="WCR60" s="1668"/>
      <c r="WCS60" s="1668"/>
      <c r="WCT60" s="1668"/>
      <c r="WCU60" s="1668"/>
      <c r="WCV60" s="1668"/>
      <c r="WCW60" s="1668"/>
      <c r="WCX60" s="1668"/>
      <c r="WCY60" s="1668"/>
      <c r="WCZ60" s="1668"/>
      <c r="WDA60" s="1668"/>
      <c r="WDB60" s="1668"/>
      <c r="WDC60" s="1668"/>
      <c r="WDD60" s="1668"/>
      <c r="WDE60" s="1668"/>
      <c r="WDF60" s="1668"/>
      <c r="WDG60" s="1668"/>
      <c r="WDH60" s="1668"/>
      <c r="WDI60" s="1668"/>
      <c r="WDJ60" s="1668"/>
      <c r="WDK60" s="1668"/>
      <c r="WDL60" s="1668"/>
      <c r="WDM60" s="1668"/>
      <c r="WDN60" s="1668"/>
      <c r="WDO60" s="1668"/>
      <c r="WDP60" s="1668"/>
      <c r="WDQ60" s="1668"/>
      <c r="WDR60" s="1668"/>
      <c r="WDS60" s="1668"/>
      <c r="WDT60" s="1668"/>
      <c r="WDU60" s="1668"/>
      <c r="WDV60" s="1668"/>
      <c r="WDW60" s="1668"/>
      <c r="WDX60" s="1668"/>
      <c r="WDY60" s="1668"/>
      <c r="WDZ60" s="1668"/>
      <c r="WEA60" s="1668"/>
      <c r="WEB60" s="1668"/>
      <c r="WEC60" s="1668"/>
      <c r="WED60" s="1668"/>
      <c r="WEE60" s="1668"/>
      <c r="WEF60" s="1668"/>
      <c r="WEG60" s="1668"/>
      <c r="WEH60" s="1668"/>
      <c r="WEI60" s="1668"/>
      <c r="WEJ60" s="1668"/>
      <c r="WEK60" s="1668"/>
      <c r="WEL60" s="1668"/>
      <c r="WEM60" s="1668"/>
      <c r="WEN60" s="1668"/>
      <c r="WEO60" s="1668"/>
      <c r="WEP60" s="1668"/>
      <c r="WEQ60" s="1668"/>
      <c r="WER60" s="1668"/>
      <c r="WES60" s="1668"/>
      <c r="WET60" s="1668"/>
      <c r="WEU60" s="1668"/>
      <c r="WEV60" s="1668"/>
      <c r="WEW60" s="1668"/>
      <c r="WEX60" s="1668"/>
      <c r="WEY60" s="1668"/>
      <c r="WEZ60" s="1668"/>
      <c r="WFA60" s="1668"/>
      <c r="WFB60" s="1668"/>
      <c r="WFC60" s="1668"/>
      <c r="WFD60" s="1668"/>
      <c r="WFE60" s="1668"/>
      <c r="WFF60" s="1668"/>
      <c r="WFG60" s="1668"/>
      <c r="WFH60" s="1668"/>
      <c r="WFI60" s="1668"/>
      <c r="WFJ60" s="1668"/>
      <c r="WFK60" s="1668"/>
      <c r="WFL60" s="1668"/>
      <c r="WFM60" s="1668"/>
      <c r="WFN60" s="1668"/>
      <c r="WFO60" s="1668"/>
      <c r="WFP60" s="1668"/>
      <c r="WFQ60" s="1668"/>
      <c r="WFR60" s="1668"/>
      <c r="WFS60" s="1668"/>
      <c r="WFT60" s="1668"/>
      <c r="WFU60" s="1668"/>
      <c r="WFV60" s="1668"/>
      <c r="WFW60" s="1668"/>
      <c r="WFX60" s="1668"/>
      <c r="WFY60" s="1668"/>
      <c r="WFZ60" s="1668"/>
      <c r="WGA60" s="1668"/>
      <c r="WGB60" s="1668"/>
      <c r="WGC60" s="1668"/>
      <c r="WGD60" s="1668"/>
      <c r="WGE60" s="1668"/>
      <c r="WGF60" s="1668"/>
      <c r="WGG60" s="1668"/>
      <c r="WGH60" s="1668"/>
      <c r="WGI60" s="1668"/>
      <c r="WGJ60" s="1668"/>
      <c r="WGK60" s="1668"/>
      <c r="WGL60" s="1668"/>
      <c r="WGM60" s="1668"/>
      <c r="WGN60" s="1668"/>
      <c r="WGO60" s="1668"/>
      <c r="WGP60" s="1668"/>
      <c r="WGQ60" s="1668"/>
      <c r="WGR60" s="1668"/>
      <c r="WGS60" s="1668"/>
      <c r="WGT60" s="1668"/>
      <c r="WGU60" s="1668"/>
      <c r="WGV60" s="1668"/>
      <c r="WGW60" s="1668"/>
      <c r="WGX60" s="1668"/>
      <c r="WGY60" s="1668"/>
      <c r="WGZ60" s="1668"/>
      <c r="WHA60" s="1668"/>
      <c r="WHB60" s="1668"/>
      <c r="WHC60" s="1668"/>
      <c r="WHD60" s="1668"/>
      <c r="WHE60" s="1668"/>
      <c r="WHF60" s="1668"/>
      <c r="WHG60" s="1668"/>
      <c r="WHH60" s="1668"/>
      <c r="WHI60" s="1668"/>
      <c r="WHJ60" s="1668"/>
      <c r="WHK60" s="1668"/>
      <c r="WHL60" s="1668"/>
      <c r="WHM60" s="1668"/>
      <c r="WHN60" s="1668"/>
      <c r="WHO60" s="1668"/>
      <c r="WHP60" s="1668"/>
      <c r="WHQ60" s="1668"/>
      <c r="WHR60" s="1668"/>
      <c r="WHS60" s="1668"/>
      <c r="WHT60" s="1668"/>
      <c r="WHU60" s="1668"/>
      <c r="WHV60" s="1668"/>
      <c r="WHW60" s="1668"/>
      <c r="WHX60" s="1668"/>
      <c r="WHY60" s="1668"/>
      <c r="WHZ60" s="1668"/>
      <c r="WIA60" s="1668"/>
      <c r="WIB60" s="1668"/>
      <c r="WIC60" s="1668"/>
      <c r="WID60" s="1668"/>
      <c r="WIE60" s="1668"/>
      <c r="WIF60" s="1668"/>
      <c r="WIG60" s="1668"/>
      <c r="WIH60" s="1668"/>
      <c r="WII60" s="1668"/>
      <c r="WIJ60" s="1668"/>
      <c r="WIK60" s="1668"/>
      <c r="WIL60" s="1668"/>
      <c r="WIM60" s="1668"/>
      <c r="WIN60" s="1668"/>
      <c r="WIO60" s="1668"/>
      <c r="WIP60" s="1668"/>
      <c r="WIQ60" s="1668"/>
      <c r="WIR60" s="1668"/>
      <c r="WIS60" s="1668"/>
      <c r="WIT60" s="1668"/>
      <c r="WIU60" s="1668"/>
      <c r="WIV60" s="1668"/>
      <c r="WIW60" s="1668"/>
      <c r="WIX60" s="1668"/>
      <c r="WIY60" s="1668"/>
      <c r="WIZ60" s="1668"/>
      <c r="WJA60" s="1668"/>
      <c r="WJB60" s="1668"/>
      <c r="WJC60" s="1668"/>
      <c r="WJD60" s="1668"/>
      <c r="WJE60" s="1668"/>
      <c r="WJF60" s="1668"/>
      <c r="WJG60" s="1668"/>
      <c r="WJH60" s="1668"/>
      <c r="WJI60" s="1668"/>
      <c r="WJJ60" s="1668"/>
      <c r="WJK60" s="1668"/>
      <c r="WJL60" s="1668"/>
      <c r="WJM60" s="1668"/>
      <c r="WJN60" s="1668"/>
      <c r="WJO60" s="1668"/>
      <c r="WJP60" s="1668"/>
      <c r="WJQ60" s="1668"/>
      <c r="WJR60" s="1668"/>
      <c r="WJS60" s="1668"/>
      <c r="WJT60" s="1668"/>
      <c r="WJU60" s="1668"/>
      <c r="WJV60" s="1668"/>
      <c r="WJW60" s="1668"/>
      <c r="WJX60" s="1668"/>
      <c r="WJY60" s="1668"/>
      <c r="WJZ60" s="1668"/>
      <c r="WKA60" s="1668"/>
      <c r="WKB60" s="1668"/>
      <c r="WKC60" s="1668"/>
      <c r="WKD60" s="1668"/>
      <c r="WKE60" s="1668"/>
      <c r="WKF60" s="1668"/>
      <c r="WKG60" s="1668"/>
      <c r="WKH60" s="1668"/>
      <c r="WKI60" s="1668"/>
      <c r="WKJ60" s="1668"/>
      <c r="WKK60" s="1668"/>
      <c r="WKL60" s="1668"/>
      <c r="WKM60" s="1668"/>
      <c r="WKN60" s="1668"/>
      <c r="WKO60" s="1668"/>
      <c r="WKP60" s="1668"/>
      <c r="WKQ60" s="1668"/>
      <c r="WKR60" s="1668"/>
      <c r="WKS60" s="1668"/>
      <c r="WKT60" s="1668"/>
      <c r="WKU60" s="1668"/>
      <c r="WKV60" s="1668"/>
      <c r="WKW60" s="1668"/>
      <c r="WKX60" s="1668"/>
      <c r="WKY60" s="1668"/>
      <c r="WKZ60" s="1668"/>
      <c r="WLA60" s="1668"/>
      <c r="WLB60" s="1668"/>
      <c r="WLC60" s="1668"/>
      <c r="WLD60" s="1668"/>
      <c r="WLE60" s="1668"/>
      <c r="WLF60" s="1668"/>
      <c r="WLG60" s="1668"/>
      <c r="WLH60" s="1668"/>
      <c r="WLI60" s="1668"/>
      <c r="WLJ60" s="1668"/>
      <c r="WLK60" s="1668"/>
      <c r="WLL60" s="1668"/>
      <c r="WLM60" s="1668"/>
      <c r="WLN60" s="1668"/>
      <c r="WLO60" s="1668"/>
      <c r="WLP60" s="1668"/>
      <c r="WLQ60" s="1668"/>
      <c r="WLR60" s="1668"/>
      <c r="WLS60" s="1668"/>
      <c r="WLT60" s="1668"/>
      <c r="WLU60" s="1668"/>
      <c r="WLV60" s="1668"/>
      <c r="WLW60" s="1668"/>
      <c r="WLX60" s="1668"/>
      <c r="WLY60" s="1668"/>
      <c r="WLZ60" s="1668"/>
      <c r="WMA60" s="1668"/>
      <c r="WMB60" s="1668"/>
      <c r="WMC60" s="1668"/>
      <c r="WMD60" s="1668"/>
      <c r="WME60" s="1668"/>
      <c r="WMF60" s="1668"/>
      <c r="WMG60" s="1668"/>
      <c r="WMH60" s="1668"/>
      <c r="WMI60" s="1668"/>
      <c r="WMJ60" s="1668"/>
      <c r="WMK60" s="1668"/>
      <c r="WML60" s="1668"/>
      <c r="WMM60" s="1668"/>
      <c r="WMN60" s="1668"/>
      <c r="WMO60" s="1668"/>
      <c r="WMP60" s="1668"/>
      <c r="WMQ60" s="1668"/>
      <c r="WMR60" s="1668"/>
      <c r="WMS60" s="1668"/>
      <c r="WMT60" s="1668"/>
      <c r="WMU60" s="1668"/>
      <c r="WMV60" s="1668"/>
      <c r="WMW60" s="1668"/>
      <c r="WMX60" s="1668"/>
      <c r="WMY60" s="1668"/>
      <c r="WMZ60" s="1668"/>
      <c r="WNA60" s="1668"/>
      <c r="WNB60" s="1668"/>
      <c r="WNC60" s="1668"/>
      <c r="WND60" s="1668"/>
      <c r="WNE60" s="1668"/>
      <c r="WNF60" s="1668"/>
      <c r="WNG60" s="1668"/>
      <c r="WNH60" s="1668"/>
      <c r="WNI60" s="1668"/>
      <c r="WNJ60" s="1668"/>
      <c r="WNK60" s="1668"/>
      <c r="WNL60" s="1668"/>
      <c r="WNM60" s="1668"/>
      <c r="WNN60" s="1668"/>
      <c r="WNO60" s="1668"/>
      <c r="WNP60" s="1668"/>
      <c r="WNQ60" s="1668"/>
      <c r="WNR60" s="1668"/>
      <c r="WNS60" s="1668"/>
      <c r="WNT60" s="1668"/>
      <c r="WNU60" s="1668"/>
      <c r="WNV60" s="1668"/>
      <c r="WNW60" s="1668"/>
      <c r="WNX60" s="1668"/>
      <c r="WNY60" s="1668"/>
      <c r="WNZ60" s="1668"/>
      <c r="WOA60" s="1668"/>
      <c r="WOB60" s="1668"/>
      <c r="WOC60" s="1668"/>
      <c r="WOD60" s="1668"/>
      <c r="WOE60" s="1668"/>
      <c r="WOF60" s="1668"/>
      <c r="WOG60" s="1668"/>
      <c r="WOH60" s="1668"/>
      <c r="WOI60" s="1668"/>
      <c r="WOJ60" s="1668"/>
      <c r="WOK60" s="1668"/>
      <c r="WOL60" s="1668"/>
      <c r="WOM60" s="1668"/>
      <c r="WON60" s="1668"/>
      <c r="WOO60" s="1668"/>
      <c r="WOP60" s="1668"/>
      <c r="WOQ60" s="1668"/>
      <c r="WOR60" s="1668"/>
      <c r="WOS60" s="1668"/>
      <c r="WOT60" s="1668"/>
      <c r="WOU60" s="1668"/>
      <c r="WOV60" s="1668"/>
      <c r="WOW60" s="1668"/>
      <c r="WOX60" s="1668"/>
      <c r="WOY60" s="1668"/>
      <c r="WOZ60" s="1668"/>
      <c r="WPA60" s="1668"/>
      <c r="WPB60" s="1668"/>
      <c r="WPC60" s="1668"/>
      <c r="WPD60" s="1668"/>
      <c r="WPE60" s="1668"/>
      <c r="WPF60" s="1668"/>
      <c r="WPG60" s="1668"/>
      <c r="WPH60" s="1668"/>
      <c r="WPI60" s="1668"/>
      <c r="WPJ60" s="1668"/>
      <c r="WPK60" s="1668"/>
      <c r="WPL60" s="1668"/>
      <c r="WPM60" s="1668"/>
      <c r="WPN60" s="1668"/>
      <c r="WPO60" s="1668"/>
      <c r="WPP60" s="1668"/>
      <c r="WPQ60" s="1668"/>
      <c r="WPR60" s="1668"/>
      <c r="WPS60" s="1668"/>
      <c r="WPT60" s="1668"/>
      <c r="WPU60" s="1668"/>
      <c r="WPV60" s="1668"/>
      <c r="WPW60" s="1668"/>
      <c r="WPX60" s="1668"/>
      <c r="WPY60" s="1668"/>
      <c r="WPZ60" s="1668"/>
      <c r="WQA60" s="1668"/>
      <c r="WQB60" s="1668"/>
      <c r="WQC60" s="1668"/>
      <c r="WQD60" s="1668"/>
      <c r="WQE60" s="1668"/>
      <c r="WQF60" s="1668"/>
      <c r="WQG60" s="1668"/>
      <c r="WQH60" s="1668"/>
      <c r="WQI60" s="1668"/>
      <c r="WQJ60" s="1668"/>
      <c r="WQK60" s="1668"/>
      <c r="WQL60" s="1668"/>
      <c r="WQM60" s="1668"/>
      <c r="WQN60" s="1668"/>
      <c r="WQO60" s="1668"/>
      <c r="WQP60" s="1668"/>
      <c r="WQQ60" s="1668"/>
      <c r="WQR60" s="1668"/>
      <c r="WQS60" s="1668"/>
      <c r="WQT60" s="1668"/>
      <c r="WQU60" s="1668"/>
      <c r="WQV60" s="1668"/>
      <c r="WQW60" s="1668"/>
      <c r="WQX60" s="1668"/>
      <c r="WQY60" s="1668"/>
      <c r="WQZ60" s="1668"/>
      <c r="WRA60" s="1668"/>
      <c r="WRB60" s="1668"/>
      <c r="WRC60" s="1668"/>
      <c r="WRD60" s="1668"/>
      <c r="WRE60" s="1668"/>
      <c r="WRF60" s="1668"/>
      <c r="WRG60" s="1668"/>
      <c r="WRH60" s="1668"/>
      <c r="WRI60" s="1668"/>
      <c r="WRJ60" s="1668"/>
      <c r="WRK60" s="1668"/>
      <c r="WRL60" s="1668"/>
      <c r="WRM60" s="1668"/>
      <c r="WRN60" s="1668"/>
      <c r="WRO60" s="1668"/>
      <c r="WRP60" s="1668"/>
      <c r="WRQ60" s="1668"/>
      <c r="WRR60" s="1668"/>
      <c r="WRS60" s="1668"/>
      <c r="WRT60" s="1668"/>
      <c r="WRU60" s="1668"/>
      <c r="WRV60" s="1668"/>
      <c r="WRW60" s="1668"/>
      <c r="WRX60" s="1668"/>
      <c r="WRY60" s="1668"/>
      <c r="WRZ60" s="1668"/>
      <c r="WSA60" s="1668"/>
      <c r="WSB60" s="1668"/>
      <c r="WSC60" s="1668"/>
      <c r="WSD60" s="1668"/>
      <c r="WSE60" s="1668"/>
      <c r="WSF60" s="1668"/>
      <c r="WSG60" s="1668"/>
      <c r="WSH60" s="1668"/>
      <c r="WSI60" s="1668"/>
      <c r="WSJ60" s="1668"/>
      <c r="WSK60" s="1668"/>
      <c r="WSL60" s="1668"/>
      <c r="WSM60" s="1668"/>
      <c r="WSN60" s="1668"/>
      <c r="WSO60" s="1668"/>
      <c r="WSP60" s="1668"/>
      <c r="WSQ60" s="1668"/>
      <c r="WSR60" s="1668"/>
      <c r="WSS60" s="1668"/>
      <c r="WST60" s="1668"/>
      <c r="WSU60" s="1668"/>
      <c r="WSV60" s="1668"/>
      <c r="WSW60" s="1668"/>
      <c r="WSX60" s="1668"/>
      <c r="WSY60" s="1668"/>
      <c r="WSZ60" s="1668"/>
      <c r="WTA60" s="1668"/>
      <c r="WTB60" s="1668"/>
      <c r="WTC60" s="1668"/>
      <c r="WTD60" s="1668"/>
      <c r="WTE60" s="1668"/>
      <c r="WTF60" s="1668"/>
      <c r="WTG60" s="1668"/>
      <c r="WTH60" s="1668"/>
      <c r="WTI60" s="1668"/>
      <c r="WTJ60" s="1668"/>
      <c r="WTK60" s="1668"/>
      <c r="WTL60" s="1668"/>
      <c r="WTM60" s="1668"/>
      <c r="WTN60" s="1668"/>
      <c r="WTO60" s="1668"/>
      <c r="WTP60" s="1668"/>
      <c r="WTQ60" s="1668"/>
      <c r="WTR60" s="1668"/>
      <c r="WTS60" s="1668"/>
      <c r="WTT60" s="1668"/>
      <c r="WTU60" s="1668"/>
      <c r="WTV60" s="1668"/>
      <c r="WTW60" s="1668"/>
      <c r="WTX60" s="1668"/>
      <c r="WTY60" s="1668"/>
      <c r="WTZ60" s="1668"/>
      <c r="WUA60" s="1668"/>
      <c r="WUB60" s="1668"/>
      <c r="WUC60" s="1668"/>
      <c r="WUD60" s="1668"/>
      <c r="WUE60" s="1668"/>
      <c r="WUF60" s="1668"/>
      <c r="WUG60" s="1668"/>
      <c r="WUH60" s="1668"/>
      <c r="WUI60" s="1668"/>
      <c r="WUJ60" s="1668"/>
      <c r="WUK60" s="1668"/>
      <c r="WUL60" s="1668"/>
      <c r="WUM60" s="1668"/>
      <c r="WUN60" s="1668"/>
      <c r="WUO60" s="1668"/>
      <c r="WUP60" s="1668"/>
      <c r="WUQ60" s="1668"/>
      <c r="WUR60" s="1668"/>
      <c r="WUS60" s="1668"/>
      <c r="WUT60" s="1668"/>
      <c r="WUU60" s="1668"/>
      <c r="WUV60" s="1668"/>
      <c r="WUW60" s="1668"/>
      <c r="WUX60" s="1668"/>
      <c r="WUY60" s="1668"/>
      <c r="WUZ60" s="1668"/>
      <c r="WVA60" s="1668"/>
      <c r="WVB60" s="1668"/>
      <c r="WVC60" s="1668"/>
      <c r="WVD60" s="1668"/>
      <c r="WVE60" s="1668"/>
      <c r="WVF60" s="1668"/>
      <c r="WVG60" s="1668"/>
      <c r="WVH60" s="1668"/>
      <c r="WVI60" s="1668"/>
      <c r="WVJ60" s="1668"/>
      <c r="WVK60" s="1668"/>
      <c r="WVL60" s="1668"/>
      <c r="WVM60" s="1668"/>
      <c r="WVN60" s="1668"/>
      <c r="WVO60" s="1668"/>
      <c r="WVP60" s="1668"/>
      <c r="WVQ60" s="1668"/>
      <c r="WVR60" s="1668"/>
      <c r="WVS60" s="1668"/>
      <c r="WVT60" s="1668"/>
      <c r="WVU60" s="1668"/>
      <c r="WVV60" s="1668"/>
      <c r="WVW60" s="1668"/>
      <c r="WVX60" s="1668"/>
      <c r="WVY60" s="1668"/>
      <c r="WVZ60" s="1668"/>
      <c r="WWA60" s="1668"/>
      <c r="WWB60" s="1668"/>
      <c r="WWC60" s="1668"/>
      <c r="WWD60" s="1668"/>
      <c r="WWE60" s="1668"/>
      <c r="WWF60" s="1668"/>
      <c r="WWG60" s="1668"/>
      <c r="WWH60" s="1668"/>
      <c r="WWI60" s="1668"/>
      <c r="WWJ60" s="1668"/>
      <c r="WWK60" s="1668"/>
      <c r="WWL60" s="1668"/>
      <c r="WWM60" s="1668"/>
      <c r="WWN60" s="1668"/>
      <c r="WWO60" s="1668"/>
      <c r="WWP60" s="1668"/>
      <c r="WWQ60" s="1668"/>
      <c r="WWR60" s="1668"/>
      <c r="WWS60" s="1668"/>
      <c r="WWT60" s="1668"/>
      <c r="WWU60" s="1668"/>
      <c r="WWV60" s="1668"/>
      <c r="WWW60" s="1668"/>
      <c r="WWX60" s="1668"/>
      <c r="WWY60" s="1668"/>
      <c r="WWZ60" s="1668"/>
      <c r="WXA60" s="1668"/>
      <c r="WXB60" s="1668"/>
      <c r="WXC60" s="1668"/>
      <c r="WXD60" s="1668"/>
      <c r="WXE60" s="1668"/>
      <c r="WXF60" s="1668"/>
      <c r="WXG60" s="1668"/>
      <c r="WXH60" s="1668"/>
      <c r="WXI60" s="1668"/>
      <c r="WXJ60" s="1668"/>
      <c r="WXK60" s="1668"/>
      <c r="WXL60" s="1668"/>
      <c r="WXM60" s="1668"/>
      <c r="WXN60" s="1668"/>
      <c r="WXO60" s="1668"/>
      <c r="WXP60" s="1668"/>
      <c r="WXQ60" s="1668"/>
      <c r="WXR60" s="1668"/>
      <c r="WXS60" s="1668"/>
      <c r="WXT60" s="1668"/>
      <c r="WXU60" s="1668"/>
      <c r="WXV60" s="1668"/>
      <c r="WXW60" s="1668"/>
      <c r="WXX60" s="1668"/>
      <c r="WXY60" s="1668"/>
      <c r="WXZ60" s="1668"/>
      <c r="WYA60" s="1668"/>
      <c r="WYB60" s="1668"/>
      <c r="WYC60" s="1668"/>
      <c r="WYD60" s="1668"/>
      <c r="WYE60" s="1668"/>
      <c r="WYF60" s="1668"/>
      <c r="WYG60" s="1668"/>
      <c r="WYH60" s="1668"/>
      <c r="WYI60" s="1668"/>
      <c r="WYJ60" s="1668"/>
      <c r="WYK60" s="1668"/>
      <c r="WYL60" s="1668"/>
      <c r="WYM60" s="1668"/>
      <c r="WYN60" s="1668"/>
      <c r="WYO60" s="1668"/>
      <c r="WYP60" s="1668"/>
      <c r="WYQ60" s="1668"/>
      <c r="WYR60" s="1668"/>
      <c r="WYS60" s="1668"/>
      <c r="WYT60" s="1668"/>
      <c r="WYU60" s="1668"/>
      <c r="WYV60" s="1668"/>
      <c r="WYW60" s="1668"/>
      <c r="WYX60" s="1668"/>
      <c r="WYY60" s="1668"/>
      <c r="WYZ60" s="1668"/>
      <c r="WZA60" s="1668"/>
      <c r="WZB60" s="1668"/>
      <c r="WZC60" s="1668"/>
      <c r="WZD60" s="1668"/>
      <c r="WZE60" s="1668"/>
      <c r="WZF60" s="1668"/>
      <c r="WZG60" s="1668"/>
      <c r="WZH60" s="1668"/>
      <c r="WZI60" s="1668"/>
      <c r="WZJ60" s="1668"/>
      <c r="WZK60" s="1668"/>
      <c r="WZL60" s="1668"/>
      <c r="WZM60" s="1668"/>
      <c r="WZN60" s="1668"/>
      <c r="WZO60" s="1668"/>
      <c r="WZP60" s="1668"/>
      <c r="WZQ60" s="1668"/>
      <c r="WZR60" s="1668"/>
      <c r="WZS60" s="1668"/>
      <c r="WZT60" s="1668"/>
      <c r="WZU60" s="1668"/>
      <c r="WZV60" s="1668"/>
      <c r="WZW60" s="1668"/>
      <c r="WZX60" s="1668"/>
      <c r="WZY60" s="1668"/>
      <c r="WZZ60" s="1668"/>
      <c r="XAA60" s="1668"/>
      <c r="XAB60" s="1668"/>
      <c r="XAC60" s="1668"/>
      <c r="XAD60" s="1668"/>
      <c r="XAE60" s="1668"/>
      <c r="XAF60" s="1668"/>
      <c r="XAG60" s="1668"/>
      <c r="XAH60" s="1668"/>
      <c r="XAI60" s="1668"/>
      <c r="XAJ60" s="1668"/>
      <c r="XAK60" s="1668"/>
      <c r="XAL60" s="1668"/>
      <c r="XAM60" s="1668"/>
      <c r="XAN60" s="1668"/>
      <c r="XAO60" s="1668"/>
      <c r="XAP60" s="1668"/>
      <c r="XAQ60" s="1668"/>
      <c r="XAR60" s="1668"/>
      <c r="XAS60" s="1668"/>
      <c r="XAT60" s="1668"/>
      <c r="XAU60" s="1668"/>
      <c r="XAV60" s="1668"/>
      <c r="XAW60" s="1668"/>
      <c r="XAX60" s="1668"/>
      <c r="XAY60" s="1668"/>
      <c r="XAZ60" s="1668"/>
      <c r="XBA60" s="1668"/>
      <c r="XBB60" s="1668"/>
      <c r="XBC60" s="1668"/>
      <c r="XBD60" s="1668"/>
      <c r="XBE60" s="1668"/>
      <c r="XBF60" s="1668"/>
      <c r="XBG60" s="1668"/>
      <c r="XBH60" s="1668"/>
      <c r="XBI60" s="1668"/>
      <c r="XBJ60" s="1668"/>
      <c r="XBK60" s="1668"/>
      <c r="XBL60" s="1668"/>
      <c r="XBM60" s="1668"/>
      <c r="XBN60" s="1668"/>
      <c r="XBO60" s="1668"/>
      <c r="XBP60" s="1668"/>
      <c r="XBQ60" s="1668"/>
      <c r="XBR60" s="1668"/>
      <c r="XBS60" s="1668"/>
      <c r="XBT60" s="1668"/>
      <c r="XBU60" s="1668"/>
      <c r="XBV60" s="1668"/>
      <c r="XBW60" s="1668"/>
      <c r="XBX60" s="1668"/>
      <c r="XBY60" s="1668"/>
      <c r="XBZ60" s="1668"/>
      <c r="XCA60" s="1668"/>
      <c r="XCB60" s="1668"/>
      <c r="XCC60" s="1668"/>
      <c r="XCD60" s="1668"/>
      <c r="XCE60" s="1668"/>
      <c r="XCF60" s="1668"/>
      <c r="XCG60" s="1668"/>
      <c r="XCH60" s="1668"/>
      <c r="XCI60" s="1668"/>
      <c r="XCJ60" s="1668"/>
      <c r="XCK60" s="1668"/>
      <c r="XCL60" s="1668"/>
      <c r="XCM60" s="1668"/>
      <c r="XCN60" s="1668"/>
      <c r="XCO60" s="1668"/>
      <c r="XCP60" s="1668"/>
      <c r="XCQ60" s="1668"/>
      <c r="XCR60" s="1668"/>
      <c r="XCS60" s="1668"/>
      <c r="XCT60" s="1668"/>
      <c r="XCU60" s="1668"/>
      <c r="XCV60" s="1668"/>
      <c r="XCW60" s="1668"/>
      <c r="XCX60" s="1668"/>
      <c r="XCY60" s="1668"/>
      <c r="XCZ60" s="1668"/>
      <c r="XDA60" s="1668"/>
      <c r="XDB60" s="1668"/>
      <c r="XDC60" s="1668"/>
      <c r="XDD60" s="1668"/>
      <c r="XDE60" s="1668"/>
      <c r="XDF60" s="1668"/>
      <c r="XDG60" s="1668"/>
      <c r="XDH60" s="1668"/>
      <c r="XDI60" s="1668"/>
      <c r="XDJ60" s="1668"/>
      <c r="XDK60" s="1668"/>
      <c r="XDL60" s="1668"/>
      <c r="XDM60" s="1668"/>
      <c r="XDN60" s="1668"/>
      <c r="XDO60" s="1668"/>
      <c r="XDP60" s="1668"/>
      <c r="XDQ60" s="1668"/>
      <c r="XDR60" s="1668"/>
      <c r="XDS60" s="1668"/>
      <c r="XDT60" s="1668"/>
      <c r="XDU60" s="1668"/>
      <c r="XDV60" s="1668"/>
      <c r="XDW60" s="1668"/>
      <c r="XDX60" s="1668"/>
      <c r="XDY60" s="1668"/>
      <c r="XDZ60" s="1668"/>
      <c r="XEA60" s="1668"/>
      <c r="XEB60" s="1668"/>
      <c r="XEC60" s="1668"/>
      <c r="XED60" s="1668"/>
      <c r="XEE60" s="1668"/>
      <c r="XEF60" s="1668"/>
      <c r="XEG60" s="1668"/>
      <c r="XEH60" s="1668"/>
      <c r="XEI60" s="1668"/>
      <c r="XEJ60" s="1668"/>
      <c r="XEK60" s="1668"/>
      <c r="XEL60" s="1668"/>
      <c r="XEM60" s="1668"/>
      <c r="XEN60" s="1668"/>
      <c r="XEO60" s="1668"/>
      <c r="XEP60" s="1668"/>
      <c r="XEQ60" s="1668"/>
      <c r="XER60" s="1668"/>
      <c r="XES60" s="1668"/>
      <c r="XET60" s="1668"/>
      <c r="XEU60" s="1668"/>
      <c r="XEV60" s="1668"/>
      <c r="XEW60" s="1668"/>
      <c r="XEX60" s="1668"/>
      <c r="XEY60" s="1668"/>
      <c r="XEZ60" s="1668"/>
      <c r="XFA60" s="1668"/>
    </row>
    <row r="61" spans="1:16381" s="248" customFormat="1" ht="30" customHeight="1" x14ac:dyDescent="0.25">
      <c r="A61" s="837"/>
      <c r="B61" s="1157" t="s">
        <v>1073</v>
      </c>
      <c r="C61" s="2134" t="s">
        <v>14</v>
      </c>
      <c r="D61" s="2124" t="s">
        <v>1373</v>
      </c>
      <c r="E61" s="2123" t="s">
        <v>1375</v>
      </c>
      <c r="F61" s="2125" t="s">
        <v>1374</v>
      </c>
      <c r="G61" s="755"/>
      <c r="H61" s="755"/>
      <c r="I61" s="755"/>
      <c r="J61" s="755"/>
      <c r="K61" s="755"/>
      <c r="L61" s="755"/>
      <c r="M61" s="755"/>
      <c r="N61" s="755"/>
      <c r="O61" s="755"/>
      <c r="P61" s="755"/>
      <c r="Q61" s="755"/>
      <c r="R61" s="755"/>
      <c r="S61" s="755"/>
      <c r="T61" s="755"/>
      <c r="U61" s="755"/>
      <c r="V61" s="755"/>
      <c r="AN61" s="838"/>
    </row>
    <row r="62" spans="1:16381" s="248" customFormat="1" ht="15" customHeight="1" x14ac:dyDescent="0.25">
      <c r="A62" s="837"/>
      <c r="B62" s="717" t="s">
        <v>1078</v>
      </c>
      <c r="C62" s="956" t="str">
        <f>NSFR!B7</f>
        <v>Check: row 6 ≤ E59 + E62 + E67 in the General Info worksheet</v>
      </c>
      <c r="D62" s="893"/>
      <c r="E62" s="523"/>
      <c r="F62" s="853" t="str">
        <f>NSFR!F7</f>
        <v/>
      </c>
      <c r="G62" s="755"/>
      <c r="H62" s="755"/>
      <c r="I62" s="755"/>
      <c r="J62" s="755"/>
      <c r="K62" s="755"/>
      <c r="L62" s="755"/>
      <c r="M62" s="755"/>
      <c r="N62" s="755"/>
      <c r="O62" s="755"/>
      <c r="P62" s="755"/>
      <c r="Q62" s="755"/>
      <c r="R62" s="755"/>
      <c r="S62" s="755"/>
      <c r="T62" s="755"/>
      <c r="U62" s="755"/>
      <c r="V62" s="755"/>
      <c r="AN62" s="838"/>
    </row>
    <row r="63" spans="1:16381" s="248" customFormat="1" ht="15" customHeight="1" x14ac:dyDescent="0.25">
      <c r="A63" s="837"/>
      <c r="B63" s="357" t="s">
        <v>1078</v>
      </c>
      <c r="C63" s="955" t="str">
        <f>NSFR!B19</f>
        <v>Check: sum of rows 14 to row 16 = row 13 for each column</v>
      </c>
      <c r="D63" s="859" t="str">
        <f>NSFR!D19</f>
        <v/>
      </c>
      <c r="E63" s="847" t="str">
        <f>NSFR!E19</f>
        <v/>
      </c>
      <c r="F63" s="1071" t="str">
        <f>NSFR!F19</f>
        <v/>
      </c>
      <c r="G63" s="755"/>
      <c r="H63" s="755"/>
      <c r="I63" s="755"/>
      <c r="J63" s="755"/>
      <c r="K63" s="755"/>
      <c r="L63" s="755"/>
      <c r="M63" s="755"/>
      <c r="N63" s="755"/>
      <c r="O63" s="755"/>
      <c r="P63" s="755"/>
      <c r="Q63" s="755"/>
      <c r="R63" s="755"/>
      <c r="S63" s="755"/>
      <c r="T63" s="755"/>
      <c r="U63" s="755"/>
      <c r="V63" s="755"/>
      <c r="AN63" s="838"/>
    </row>
    <row r="64" spans="1:16381" s="248" customFormat="1" ht="15" customHeight="1" x14ac:dyDescent="0.25">
      <c r="A64" s="837"/>
      <c r="B64" s="357" t="s">
        <v>1078</v>
      </c>
      <c r="C64" s="955" t="str">
        <f>NSFR!B24</f>
        <v>Check: sum of row 21 to row 23 = row 20 for each column</v>
      </c>
      <c r="D64" s="859" t="str">
        <f>NSFR!D24</f>
        <v/>
      </c>
      <c r="E64" s="847" t="str">
        <f>NSFR!E24</f>
        <v/>
      </c>
      <c r="F64" s="1071" t="str">
        <f>NSFR!F24</f>
        <v/>
      </c>
      <c r="G64" s="755"/>
      <c r="H64" s="755"/>
      <c r="I64" s="755"/>
      <c r="J64" s="755"/>
      <c r="K64" s="755"/>
      <c r="L64" s="755"/>
      <c r="M64" s="755"/>
      <c r="N64" s="755"/>
      <c r="O64" s="755"/>
      <c r="P64" s="755"/>
      <c r="Q64" s="755"/>
      <c r="R64" s="755"/>
      <c r="S64" s="755"/>
      <c r="T64" s="755"/>
      <c r="U64" s="755"/>
      <c r="V64" s="755"/>
      <c r="AN64" s="838"/>
    </row>
    <row r="65" spans="1:40" s="248" customFormat="1" ht="15" customHeight="1" x14ac:dyDescent="0.25">
      <c r="A65" s="837"/>
      <c r="B65" s="357" t="s">
        <v>1078</v>
      </c>
      <c r="C65" s="955" t="str">
        <f>NSFR!B29</f>
        <v>Check: sum of row 26 to row 28 = row 25 for each column</v>
      </c>
      <c r="D65" s="859" t="str">
        <f>NSFR!D29</f>
        <v/>
      </c>
      <c r="E65" s="847" t="str">
        <f>NSFR!E29</f>
        <v/>
      </c>
      <c r="F65" s="1071" t="str">
        <f>NSFR!F29</f>
        <v/>
      </c>
      <c r="G65" s="755"/>
      <c r="H65" s="755"/>
      <c r="I65" s="755"/>
      <c r="J65" s="755"/>
      <c r="K65" s="755"/>
      <c r="L65" s="755"/>
      <c r="M65" s="755"/>
      <c r="N65" s="755"/>
      <c r="O65" s="755"/>
      <c r="P65" s="755"/>
      <c r="Q65" s="755"/>
      <c r="R65" s="755"/>
      <c r="S65" s="755"/>
      <c r="T65" s="755"/>
      <c r="U65" s="755"/>
      <c r="V65" s="755"/>
      <c r="AN65" s="838"/>
    </row>
    <row r="66" spans="1:40" s="248" customFormat="1" ht="15" customHeight="1" x14ac:dyDescent="0.25">
      <c r="A66" s="837"/>
      <c r="B66" s="357" t="s">
        <v>1078</v>
      </c>
      <c r="C66" s="955" t="str">
        <f>NSFR!B38</f>
        <v>Check: sum of row 33 to row 35 = row 32 for each column</v>
      </c>
      <c r="D66" s="859" t="str">
        <f>NSFR!D38</f>
        <v/>
      </c>
      <c r="E66" s="847" t="str">
        <f>NSFR!E38</f>
        <v/>
      </c>
      <c r="F66" s="1071" t="str">
        <f>NSFR!F38</f>
        <v/>
      </c>
      <c r="G66" s="755"/>
      <c r="H66" s="755"/>
      <c r="I66" s="755"/>
      <c r="J66" s="755"/>
      <c r="K66" s="755"/>
      <c r="L66" s="755"/>
      <c r="M66" s="755"/>
      <c r="N66" s="755"/>
      <c r="O66" s="755"/>
      <c r="P66" s="755"/>
      <c r="Q66" s="755"/>
      <c r="R66" s="755"/>
      <c r="S66" s="755"/>
      <c r="T66" s="755"/>
      <c r="U66" s="755"/>
      <c r="V66" s="755"/>
      <c r="AN66" s="838"/>
    </row>
    <row r="67" spans="1:40" s="248" customFormat="1" ht="15" customHeight="1" x14ac:dyDescent="0.25">
      <c r="A67" s="837"/>
      <c r="B67" s="357" t="s">
        <v>1078</v>
      </c>
      <c r="C67" s="955" t="str">
        <f>NSFR!B53</f>
        <v>Check: row 49 ≥ sum of rows 51 to 52</v>
      </c>
      <c r="D67" s="354"/>
      <c r="E67" s="352"/>
      <c r="F67" s="1071" t="str">
        <f>NSFR!F53</f>
        <v/>
      </c>
      <c r="G67" s="755"/>
      <c r="H67" s="755"/>
      <c r="I67" s="755"/>
      <c r="J67" s="755"/>
      <c r="K67" s="755"/>
      <c r="L67" s="755"/>
      <c r="M67" s="755"/>
      <c r="N67" s="755"/>
      <c r="O67" s="755"/>
      <c r="P67" s="755"/>
      <c r="Q67" s="755"/>
      <c r="R67" s="755"/>
      <c r="S67" s="755"/>
      <c r="T67" s="755"/>
      <c r="U67" s="755"/>
      <c r="V67" s="755"/>
      <c r="AN67" s="838"/>
    </row>
    <row r="68" spans="1:40" s="248" customFormat="1" ht="15" customHeight="1" x14ac:dyDescent="0.25">
      <c r="A68" s="837"/>
      <c r="B68" s="357" t="s">
        <v>1078</v>
      </c>
      <c r="C68" s="955" t="str">
        <f>NSFR!B58</f>
        <v>Check: row 54 ≥ sum of rows 56 to 57</v>
      </c>
      <c r="D68" s="354"/>
      <c r="E68" s="352"/>
      <c r="F68" s="1071" t="str">
        <f>NSFR!F58</f>
        <v/>
      </c>
      <c r="G68" s="755"/>
      <c r="H68" s="755"/>
      <c r="I68" s="755"/>
      <c r="J68" s="755"/>
      <c r="K68" s="755"/>
      <c r="L68" s="755"/>
      <c r="M68" s="755"/>
      <c r="N68" s="755"/>
      <c r="O68" s="755"/>
      <c r="P68" s="755"/>
      <c r="Q68" s="755"/>
      <c r="R68" s="755"/>
      <c r="S68" s="755"/>
      <c r="T68" s="755"/>
      <c r="U68" s="755"/>
      <c r="V68" s="755"/>
      <c r="AN68" s="838"/>
    </row>
    <row r="69" spans="1:40" s="248" customFormat="1" ht="15" customHeight="1" x14ac:dyDescent="0.25">
      <c r="A69" s="837"/>
      <c r="B69" s="357" t="s">
        <v>1078</v>
      </c>
      <c r="C69" s="955" t="str">
        <f>NSFR!B64</f>
        <v>Check: sum of row 61 to row 63 = row 60</v>
      </c>
      <c r="D69" s="354"/>
      <c r="E69" s="352"/>
      <c r="F69" s="1071" t="str">
        <f>NSFR!F64</f>
        <v/>
      </c>
      <c r="G69" s="755"/>
      <c r="H69" s="755"/>
      <c r="I69" s="755"/>
      <c r="J69" s="755"/>
      <c r="K69" s="755"/>
      <c r="L69" s="755"/>
      <c r="M69" s="755"/>
      <c r="N69" s="755"/>
      <c r="O69" s="755"/>
      <c r="P69" s="755"/>
      <c r="Q69" s="755"/>
      <c r="R69" s="755"/>
      <c r="S69" s="755"/>
      <c r="T69" s="755"/>
      <c r="U69" s="755"/>
      <c r="V69" s="755"/>
      <c r="AN69" s="838"/>
    </row>
    <row r="70" spans="1:40" s="248" customFormat="1" ht="15" customHeight="1" x14ac:dyDescent="0.25">
      <c r="A70" s="837"/>
      <c r="B70" s="357" t="s">
        <v>1078</v>
      </c>
      <c r="C70" s="955" t="str">
        <f>NSFR!B66</f>
        <v>Check: sum of row 65 = row 60</v>
      </c>
      <c r="D70" s="354"/>
      <c r="E70" s="352"/>
      <c r="F70" s="1071" t="str">
        <f>NSFR!F66</f>
        <v/>
      </c>
      <c r="G70" s="755"/>
      <c r="H70" s="755"/>
      <c r="I70" s="755"/>
      <c r="J70" s="755"/>
      <c r="K70" s="755"/>
      <c r="L70" s="755"/>
      <c r="M70" s="755"/>
      <c r="N70" s="755"/>
      <c r="O70" s="755"/>
      <c r="P70" s="755"/>
      <c r="Q70" s="755"/>
      <c r="R70" s="755"/>
      <c r="S70" s="755"/>
      <c r="T70" s="755"/>
      <c r="U70" s="755"/>
      <c r="V70" s="755"/>
      <c r="AN70" s="838"/>
    </row>
    <row r="71" spans="1:40" s="248" customFormat="1" ht="15" customHeight="1" x14ac:dyDescent="0.25">
      <c r="A71" s="837"/>
      <c r="B71" s="357" t="s">
        <v>1078</v>
      </c>
      <c r="C71" s="955" t="str">
        <f>NSFR!B70</f>
        <v>Check: row 60 ≥ sum of rows 68 to 69</v>
      </c>
      <c r="D71" s="354"/>
      <c r="E71" s="352"/>
      <c r="F71" s="1071" t="str">
        <f>NSFR!F70</f>
        <v/>
      </c>
      <c r="G71" s="755"/>
      <c r="H71" s="755"/>
      <c r="I71" s="755"/>
      <c r="J71" s="755"/>
      <c r="K71" s="755"/>
      <c r="L71" s="755"/>
      <c r="M71" s="755"/>
      <c r="N71" s="755"/>
      <c r="O71" s="755"/>
      <c r="P71" s="755"/>
      <c r="Q71" s="755"/>
      <c r="R71" s="755"/>
      <c r="S71" s="755"/>
      <c r="T71" s="755"/>
      <c r="U71" s="755"/>
      <c r="V71" s="755"/>
      <c r="AN71" s="838"/>
    </row>
    <row r="72" spans="1:40" s="248" customFormat="1" ht="15" customHeight="1" x14ac:dyDescent="0.25">
      <c r="A72" s="837"/>
      <c r="B72" s="357" t="s">
        <v>1079</v>
      </c>
      <c r="C72" s="957" t="str">
        <f>NSFR!B217</f>
        <v>Check: Row 213 ≥ sum of rows 215 to 216</v>
      </c>
      <c r="D72" s="354"/>
      <c r="E72" s="352"/>
      <c r="F72" s="1071" t="str">
        <f>NSFR!F217</f>
        <v/>
      </c>
      <c r="G72" s="755"/>
      <c r="H72" s="755"/>
      <c r="I72" s="755"/>
      <c r="J72" s="755"/>
      <c r="K72" s="755"/>
      <c r="L72" s="755"/>
      <c r="M72" s="755"/>
      <c r="N72" s="755"/>
      <c r="O72" s="755"/>
      <c r="P72" s="755"/>
      <c r="Q72" s="755"/>
      <c r="R72" s="755"/>
      <c r="S72" s="755"/>
      <c r="T72" s="755"/>
      <c r="U72" s="755"/>
      <c r="V72" s="755"/>
      <c r="AN72" s="838"/>
    </row>
    <row r="73" spans="1:40" s="248" customFormat="1" ht="15" customHeight="1" x14ac:dyDescent="0.25">
      <c r="A73" s="837"/>
      <c r="B73" s="842" t="s">
        <v>1079</v>
      </c>
      <c r="C73" s="957" t="str">
        <f>NSFR!B224</f>
        <v>Check: row 219 ≥ sum of rows 222 to 223</v>
      </c>
      <c r="D73" s="354"/>
      <c r="E73" s="352"/>
      <c r="F73" s="1071" t="str">
        <f>NSFR!F224</f>
        <v/>
      </c>
      <c r="G73" s="755"/>
      <c r="H73" s="755"/>
      <c r="I73" s="755"/>
      <c r="J73" s="755"/>
      <c r="K73" s="755"/>
      <c r="L73" s="755"/>
      <c r="M73" s="755"/>
      <c r="N73" s="755"/>
      <c r="O73" s="755"/>
      <c r="P73" s="755"/>
      <c r="Q73" s="755"/>
      <c r="R73" s="755"/>
      <c r="S73" s="755"/>
      <c r="T73" s="755"/>
      <c r="U73" s="755"/>
      <c r="V73" s="755"/>
      <c r="AN73" s="838"/>
    </row>
    <row r="74" spans="1:40" s="248" customFormat="1" ht="15" customHeight="1" x14ac:dyDescent="0.25">
      <c r="A74" s="837"/>
      <c r="B74" s="842" t="s">
        <v>1079</v>
      </c>
      <c r="C74" s="957" t="str">
        <f>NSFR!B229</f>
        <v>Check: row 225 ≥ sum of rows 227 to 228</v>
      </c>
      <c r="D74" s="354"/>
      <c r="E74" s="352"/>
      <c r="F74" s="1071" t="str">
        <f>NSFR!F229</f>
        <v/>
      </c>
      <c r="G74" s="755"/>
      <c r="H74" s="755"/>
      <c r="I74" s="755"/>
      <c r="J74" s="755"/>
      <c r="K74" s="755"/>
      <c r="L74" s="755"/>
      <c r="M74" s="755"/>
      <c r="N74" s="755"/>
      <c r="O74" s="755"/>
      <c r="P74" s="755"/>
      <c r="Q74" s="755"/>
      <c r="R74" s="755"/>
      <c r="S74" s="755"/>
      <c r="T74" s="755"/>
      <c r="U74" s="755"/>
      <c r="V74" s="755"/>
      <c r="AN74" s="838"/>
    </row>
    <row r="75" spans="1:40" s="248" customFormat="1" ht="15" customHeight="1" x14ac:dyDescent="0.25">
      <c r="A75" s="837"/>
      <c r="B75" s="842" t="s">
        <v>1079</v>
      </c>
      <c r="C75" s="957" t="str">
        <f>NSFR!B238</f>
        <v>Check: sum of row 234 to row 237 = row 232</v>
      </c>
      <c r="D75" s="355"/>
      <c r="E75" s="843"/>
      <c r="F75" s="1071" t="str">
        <f>NSFR!F238</f>
        <v/>
      </c>
      <c r="G75" s="755"/>
      <c r="H75" s="755"/>
      <c r="I75" s="755"/>
      <c r="J75" s="755"/>
      <c r="K75" s="755"/>
      <c r="L75" s="755"/>
      <c r="M75" s="755"/>
      <c r="N75" s="755"/>
      <c r="O75" s="755"/>
      <c r="P75" s="755"/>
      <c r="Q75" s="755"/>
      <c r="R75" s="755"/>
      <c r="S75" s="755"/>
      <c r="T75" s="755"/>
      <c r="U75" s="755"/>
      <c r="V75" s="755"/>
      <c r="AN75" s="838"/>
    </row>
    <row r="76" spans="1:40" s="248" customFormat="1" ht="15" customHeight="1" x14ac:dyDescent="0.25">
      <c r="A76" s="837"/>
      <c r="B76" s="842" t="s">
        <v>1079</v>
      </c>
      <c r="C76" s="957" t="str">
        <f>NSFR!B240</f>
        <v>Check: sum of row 239 = sum of rows 234 to 236</v>
      </c>
      <c r="D76" s="355"/>
      <c r="E76" s="843"/>
      <c r="F76" s="1071" t="str">
        <f>NSFR!F240</f>
        <v/>
      </c>
      <c r="G76" s="755"/>
      <c r="H76" s="755"/>
      <c r="I76" s="755"/>
      <c r="J76" s="755"/>
      <c r="K76" s="755"/>
      <c r="L76" s="755"/>
      <c r="M76" s="755"/>
      <c r="N76" s="755"/>
      <c r="O76" s="755"/>
      <c r="P76" s="755"/>
      <c r="Q76" s="755"/>
      <c r="R76" s="755"/>
      <c r="S76" s="755"/>
      <c r="T76" s="755"/>
      <c r="U76" s="755"/>
      <c r="V76" s="755"/>
      <c r="AN76" s="838"/>
    </row>
    <row r="77" spans="1:40" s="248" customFormat="1" ht="15" customHeight="1" x14ac:dyDescent="0.25">
      <c r="A77" s="837"/>
      <c r="B77" s="842" t="s">
        <v>1079</v>
      </c>
      <c r="C77" s="957" t="str">
        <f>NSFR!B244</f>
        <v>Check: Sum of rows 234 to 236 ≥ sum of rows 242 to 243</v>
      </c>
      <c r="D77" s="355"/>
      <c r="E77" s="843"/>
      <c r="F77" s="1071" t="str">
        <f>NSFR!F244</f>
        <v/>
      </c>
      <c r="G77" s="755"/>
      <c r="H77" s="755"/>
      <c r="I77" s="755"/>
      <c r="J77" s="755"/>
      <c r="K77" s="755"/>
      <c r="L77" s="755"/>
      <c r="M77" s="755"/>
      <c r="N77" s="755"/>
      <c r="O77" s="755"/>
      <c r="P77" s="755"/>
      <c r="Q77" s="755"/>
      <c r="R77" s="755"/>
      <c r="S77" s="755"/>
      <c r="T77" s="755"/>
      <c r="U77" s="755"/>
      <c r="V77" s="755"/>
      <c r="AN77" s="838"/>
    </row>
    <row r="78" spans="1:40" s="248" customFormat="1" ht="15" customHeight="1" x14ac:dyDescent="0.25">
      <c r="A78" s="837"/>
      <c r="B78" s="842" t="s">
        <v>1079</v>
      </c>
      <c r="C78" s="957" t="str">
        <f>NSFR!B250</f>
        <v>Check: interdependent assets in row 249 = interdependent liabilities above in row 75</v>
      </c>
      <c r="D78" s="859" t="str">
        <f>NSFR!D250</f>
        <v/>
      </c>
      <c r="E78" s="847" t="str">
        <f>NSFR!E250</f>
        <v/>
      </c>
      <c r="F78" s="1071" t="str">
        <f>NSFR!F250</f>
        <v/>
      </c>
      <c r="G78" s="755"/>
      <c r="H78" s="755"/>
      <c r="I78" s="755"/>
      <c r="J78" s="755"/>
      <c r="K78" s="755"/>
      <c r="L78" s="755"/>
      <c r="M78" s="755"/>
      <c r="N78" s="755"/>
      <c r="O78" s="755"/>
      <c r="P78" s="755"/>
      <c r="Q78" s="755"/>
      <c r="R78" s="755"/>
      <c r="S78" s="755"/>
      <c r="T78" s="755"/>
      <c r="U78" s="755"/>
      <c r="V78" s="755"/>
      <c r="AN78" s="838"/>
    </row>
    <row r="79" spans="1:40" s="248" customFormat="1" ht="15" customHeight="1" x14ac:dyDescent="0.25">
      <c r="A79" s="837"/>
      <c r="B79" s="344" t="s">
        <v>1086</v>
      </c>
      <c r="C79" s="839" t="str">
        <f>NSFR!B295</f>
        <v>Check: the sum of each of the columns for rows 277 to 294 should equal the corresponding column in row 39</v>
      </c>
      <c r="D79" s="860" t="str">
        <f>NSFR!D295</f>
        <v>Pass</v>
      </c>
      <c r="E79" s="849" t="str">
        <f>NSFR!E295</f>
        <v>Pass</v>
      </c>
      <c r="F79" s="848" t="str">
        <f>NSFR!F295</f>
        <v>Pass</v>
      </c>
      <c r="G79" s="755"/>
      <c r="H79" s="755"/>
      <c r="I79" s="755"/>
      <c r="J79" s="755"/>
      <c r="K79" s="755"/>
      <c r="L79" s="755"/>
      <c r="M79" s="755"/>
      <c r="N79" s="755"/>
      <c r="O79" s="755"/>
      <c r="P79" s="755"/>
      <c r="Q79" s="755"/>
      <c r="R79" s="755"/>
      <c r="S79" s="755"/>
      <c r="T79" s="755"/>
      <c r="U79" s="755"/>
      <c r="V79" s="755"/>
      <c r="AN79" s="838"/>
    </row>
    <row r="80" spans="1:40" s="248" customFormat="1" ht="15" customHeight="1" x14ac:dyDescent="0.25">
      <c r="A80" s="837"/>
      <c r="B80" s="1518"/>
      <c r="C80" s="343"/>
      <c r="D80" s="755"/>
      <c r="E80" s="755"/>
      <c r="F80" s="755"/>
      <c r="G80" s="755"/>
      <c r="H80" s="755"/>
      <c r="I80" s="755"/>
      <c r="J80" s="755"/>
      <c r="K80" s="755"/>
      <c r="L80" s="755"/>
      <c r="M80" s="755"/>
      <c r="N80" s="755"/>
      <c r="O80" s="755"/>
      <c r="P80" s="755"/>
      <c r="Q80" s="755"/>
      <c r="R80" s="755"/>
      <c r="S80" s="755"/>
      <c r="T80" s="755"/>
      <c r="U80" s="755"/>
      <c r="V80" s="755"/>
      <c r="AN80" s="838"/>
    </row>
    <row r="81" spans="1:16381" s="248" customFormat="1" ht="15" customHeight="1" x14ac:dyDescent="0.25">
      <c r="A81" s="837"/>
      <c r="B81" s="2119" t="s">
        <v>1073</v>
      </c>
      <c r="C81" s="1176" t="s">
        <v>14</v>
      </c>
      <c r="D81" s="2121" t="str">
        <f>CONCATENATE("Col ", LEFT(ADDRESS(ROW(NSFR!D391),COLUMN(NSFR!D391),4), 1))</f>
        <v>Col D</v>
      </c>
      <c r="E81" s="2121" t="str">
        <f>CONCATENATE("Col ", LEFT(ADDRESS(ROW(NSFR!E391),COLUMN(NSFR!E391),4), 1))</f>
        <v>Col E</v>
      </c>
      <c r="F81" s="2121" t="str">
        <f>CONCATENATE("Col ", LEFT(ADDRESS(ROW(NSFR!J391),COLUMN(NSFR!J391),4), 1))</f>
        <v>Col J</v>
      </c>
      <c r="G81" s="2121" t="str">
        <f>CONCATENATE("Col ", LEFT(ADDRESS(ROW(NSFR!L391),COLUMN(NSFR!L391),4), 1))</f>
        <v>Col L</v>
      </c>
      <c r="H81" s="755"/>
      <c r="I81" s="755"/>
      <c r="J81" s="755"/>
      <c r="K81" s="755"/>
      <c r="L81" s="755"/>
      <c r="M81" s="755"/>
      <c r="N81" s="755"/>
      <c r="O81" s="755"/>
      <c r="P81" s="755"/>
      <c r="Q81" s="755"/>
      <c r="R81" s="755"/>
      <c r="S81" s="755"/>
      <c r="T81" s="755"/>
      <c r="U81" s="755"/>
      <c r="V81" s="755"/>
      <c r="AN81" s="838"/>
    </row>
    <row r="82" spans="1:16381" s="248" customFormat="1" ht="15" customHeight="1" x14ac:dyDescent="0.25">
      <c r="A82" s="837"/>
      <c r="B82" s="2136" t="s">
        <v>1085</v>
      </c>
      <c r="C82" s="2137" t="str">
        <f>NSFR!B391</f>
        <v>Check versus NSFR (+/-) 10%</v>
      </c>
      <c r="D82" s="1174" t="str">
        <f>NSFR!D391</f>
        <v/>
      </c>
      <c r="E82" s="1174" t="str">
        <f>NSFR!E391</f>
        <v/>
      </c>
      <c r="F82" s="1174" t="str">
        <f>NSFR!J391</f>
        <v/>
      </c>
      <c r="G82" s="2138" t="str">
        <f>NSFR!L391</f>
        <v/>
      </c>
      <c r="H82" s="755"/>
      <c r="I82" s="755"/>
      <c r="J82" s="755"/>
      <c r="K82" s="755"/>
      <c r="L82" s="755"/>
      <c r="M82" s="755"/>
      <c r="N82" s="755"/>
      <c r="O82" s="755"/>
      <c r="P82" s="755"/>
      <c r="Q82" s="755"/>
      <c r="R82" s="755"/>
      <c r="S82" s="755"/>
      <c r="T82" s="755"/>
      <c r="U82" s="755"/>
      <c r="V82" s="755"/>
      <c r="AN82" s="838"/>
    </row>
    <row r="83" spans="1:16381" s="248" customFormat="1" ht="15" customHeight="1" x14ac:dyDescent="0.25">
      <c r="A83" s="837"/>
      <c r="B83" s="755"/>
      <c r="C83" s="755"/>
      <c r="D83" s="755"/>
      <c r="E83" s="755"/>
      <c r="F83" s="755"/>
      <c r="G83" s="755"/>
      <c r="H83" s="755"/>
      <c r="I83" s="755"/>
      <c r="J83" s="755"/>
      <c r="K83" s="755"/>
      <c r="L83" s="1415"/>
      <c r="M83" s="1415"/>
      <c r="N83" s="1415"/>
      <c r="O83" s="755"/>
      <c r="P83" s="755"/>
      <c r="Q83" s="755"/>
      <c r="R83" s="755"/>
      <c r="S83" s="755"/>
      <c r="T83" s="755"/>
      <c r="U83" s="755"/>
      <c r="V83" s="755"/>
      <c r="W83" s="1809"/>
      <c r="AN83" s="838"/>
    </row>
    <row r="84" spans="1:16381" s="248" customFormat="1" ht="45" customHeight="1" x14ac:dyDescent="0.25">
      <c r="A84" s="1171" t="s">
        <v>1371</v>
      </c>
      <c r="B84" s="1668"/>
      <c r="C84" s="1668"/>
      <c r="D84" s="1668"/>
      <c r="E84" s="1668"/>
      <c r="F84" s="1668"/>
      <c r="G84" s="1668"/>
      <c r="H84" s="1668"/>
      <c r="I84" s="1668"/>
      <c r="J84" s="1668"/>
      <c r="K84" s="1668"/>
      <c r="L84" s="1668"/>
      <c r="M84" s="1668"/>
      <c r="N84" s="1668"/>
      <c r="O84" s="1668"/>
      <c r="P84" s="1668"/>
      <c r="Q84" s="1668"/>
      <c r="R84" s="1668"/>
      <c r="S84" s="1668"/>
      <c r="T84" s="1668"/>
      <c r="U84" s="1668"/>
      <c r="V84" s="1668"/>
      <c r="W84" s="755"/>
      <c r="X84" s="1668"/>
      <c r="Y84" s="1668"/>
      <c r="Z84" s="1668"/>
      <c r="AA84" s="1668"/>
      <c r="AB84" s="1668"/>
      <c r="AC84" s="1668"/>
      <c r="AD84" s="1668"/>
      <c r="AE84" s="1668"/>
      <c r="AF84" s="1668"/>
      <c r="AG84" s="1668"/>
      <c r="AH84" s="1668"/>
      <c r="AI84" s="1668"/>
      <c r="AJ84" s="1668"/>
      <c r="AK84" s="1668"/>
      <c r="AL84" s="1668"/>
      <c r="AM84" s="1668"/>
      <c r="AN84" s="1172"/>
      <c r="AO84" s="1668"/>
      <c r="AP84" s="1668"/>
      <c r="AQ84" s="1668"/>
      <c r="AR84" s="1668"/>
      <c r="AS84" s="1668"/>
      <c r="AT84" s="1668"/>
      <c r="AU84" s="1668"/>
      <c r="AV84" s="1668"/>
      <c r="AW84" s="1668"/>
      <c r="AX84" s="1668"/>
      <c r="AY84" s="1668"/>
      <c r="AZ84" s="1668"/>
      <c r="BA84" s="1668"/>
      <c r="BB84" s="1668"/>
      <c r="BC84" s="1668"/>
      <c r="BD84" s="1668"/>
      <c r="BE84" s="1668"/>
      <c r="BF84" s="1668"/>
      <c r="BG84" s="1668"/>
      <c r="BH84" s="1668"/>
      <c r="BI84" s="1668"/>
      <c r="BJ84" s="1668"/>
      <c r="BK84" s="1668"/>
      <c r="BL84" s="1668"/>
      <c r="BM84" s="1668"/>
      <c r="BN84" s="1668"/>
      <c r="BO84" s="1668"/>
      <c r="BP84" s="1668"/>
      <c r="BQ84" s="1668"/>
      <c r="BR84" s="1668"/>
      <c r="BS84" s="1668"/>
      <c r="BT84" s="1668"/>
      <c r="BU84" s="1668"/>
      <c r="BV84" s="1668"/>
      <c r="BW84" s="1668"/>
      <c r="BX84" s="1668"/>
      <c r="BY84" s="1668"/>
      <c r="BZ84" s="1668"/>
      <c r="CA84" s="1668"/>
      <c r="CB84" s="1668"/>
      <c r="CC84" s="1668"/>
      <c r="CD84" s="1668"/>
      <c r="CE84" s="1668"/>
      <c r="CF84" s="1668"/>
      <c r="CG84" s="1668"/>
      <c r="CH84" s="1668"/>
      <c r="CI84" s="1668"/>
      <c r="CJ84" s="1668"/>
      <c r="CK84" s="1668"/>
      <c r="CL84" s="1668"/>
      <c r="CM84" s="1668"/>
      <c r="CN84" s="1668"/>
      <c r="CO84" s="1668"/>
      <c r="CP84" s="1668"/>
      <c r="CQ84" s="1668"/>
      <c r="CR84" s="1668"/>
      <c r="CS84" s="1668"/>
      <c r="CT84" s="1668"/>
      <c r="CU84" s="1668"/>
      <c r="CV84" s="1668"/>
      <c r="CW84" s="1668"/>
      <c r="CX84" s="1668"/>
      <c r="CY84" s="1668"/>
      <c r="CZ84" s="1668"/>
      <c r="DA84" s="1668"/>
      <c r="DB84" s="1668"/>
      <c r="DC84" s="1668"/>
      <c r="DD84" s="1668"/>
      <c r="DE84" s="1668"/>
      <c r="DF84" s="1668"/>
      <c r="DG84" s="1668"/>
      <c r="DH84" s="1668"/>
      <c r="DI84" s="1668"/>
      <c r="DJ84" s="1668"/>
      <c r="DK84" s="1668"/>
      <c r="DL84" s="1668"/>
      <c r="DM84" s="1668"/>
      <c r="DN84" s="1668"/>
      <c r="DO84" s="1668"/>
      <c r="DP84" s="1668"/>
      <c r="DQ84" s="1668"/>
      <c r="DR84" s="1668"/>
      <c r="DS84" s="1668"/>
      <c r="DT84" s="1668"/>
      <c r="DU84" s="1668"/>
      <c r="DV84" s="1668"/>
      <c r="DW84" s="1668"/>
      <c r="DX84" s="1668"/>
      <c r="DY84" s="1668"/>
      <c r="DZ84" s="1668"/>
      <c r="EA84" s="1668"/>
      <c r="EB84" s="1668"/>
      <c r="EC84" s="1668"/>
      <c r="ED84" s="1668"/>
      <c r="EE84" s="1668"/>
      <c r="EF84" s="1668"/>
      <c r="EG84" s="1668"/>
      <c r="EH84" s="1668"/>
      <c r="EI84" s="1668"/>
      <c r="EJ84" s="1668"/>
      <c r="EK84" s="1668"/>
      <c r="EL84" s="1668"/>
      <c r="EM84" s="1668"/>
      <c r="EN84" s="1668"/>
      <c r="EO84" s="1668"/>
      <c r="EP84" s="1668"/>
      <c r="EQ84" s="1668"/>
      <c r="ER84" s="1668"/>
      <c r="ES84" s="1668"/>
      <c r="ET84" s="1668"/>
      <c r="EU84" s="1668"/>
      <c r="EV84" s="1668"/>
      <c r="EW84" s="1668"/>
      <c r="EX84" s="1668"/>
      <c r="EY84" s="1668"/>
      <c r="EZ84" s="1668"/>
      <c r="FA84" s="1668"/>
      <c r="FB84" s="1668"/>
      <c r="FC84" s="1668"/>
      <c r="FD84" s="1668"/>
      <c r="FE84" s="1668"/>
      <c r="FF84" s="1668"/>
      <c r="FG84" s="1668"/>
      <c r="FH84" s="1668"/>
      <c r="FI84" s="1668"/>
      <c r="FJ84" s="1668"/>
      <c r="FK84" s="1668"/>
      <c r="FL84" s="1668"/>
      <c r="FM84" s="1668"/>
      <c r="FN84" s="1668"/>
      <c r="FO84" s="1668"/>
      <c r="FP84" s="1668"/>
      <c r="FQ84" s="1668"/>
      <c r="FR84" s="1668"/>
      <c r="FS84" s="1668"/>
      <c r="FT84" s="1668"/>
      <c r="FU84" s="1668"/>
      <c r="FV84" s="1668"/>
      <c r="FW84" s="1668"/>
      <c r="FX84" s="1668"/>
      <c r="FY84" s="1668"/>
      <c r="FZ84" s="1668"/>
      <c r="GA84" s="1668"/>
      <c r="GB84" s="1668"/>
      <c r="GC84" s="1668"/>
      <c r="GD84" s="1668"/>
      <c r="GE84" s="1668"/>
      <c r="GF84" s="1668"/>
      <c r="GG84" s="1668"/>
      <c r="GH84" s="1668"/>
      <c r="GI84" s="1668"/>
      <c r="GJ84" s="1668"/>
      <c r="GK84" s="1668"/>
      <c r="GL84" s="1668"/>
      <c r="GM84" s="1668"/>
      <c r="GN84" s="1668"/>
      <c r="GO84" s="1668"/>
      <c r="GP84" s="1668"/>
      <c r="GQ84" s="1668"/>
      <c r="GR84" s="1668"/>
      <c r="GS84" s="1668"/>
      <c r="GT84" s="1668"/>
      <c r="GU84" s="1668"/>
      <c r="GV84" s="1668"/>
      <c r="GW84" s="1668"/>
      <c r="GX84" s="1668"/>
      <c r="GY84" s="1668"/>
      <c r="GZ84" s="1668"/>
      <c r="HA84" s="1668"/>
      <c r="HB84" s="1668"/>
      <c r="HC84" s="1668"/>
      <c r="HD84" s="1668"/>
      <c r="HE84" s="1668"/>
      <c r="HF84" s="1668"/>
      <c r="HG84" s="1668"/>
      <c r="HH84" s="1668"/>
      <c r="HI84" s="1668"/>
      <c r="HJ84" s="1668"/>
      <c r="HK84" s="1668"/>
      <c r="HL84" s="1668"/>
      <c r="HM84" s="1668"/>
      <c r="HN84" s="1668"/>
      <c r="HO84" s="1668"/>
      <c r="HP84" s="1668"/>
      <c r="HQ84" s="1668"/>
      <c r="HR84" s="1668"/>
      <c r="HS84" s="1668"/>
      <c r="HT84" s="1668"/>
      <c r="HU84" s="1668"/>
      <c r="HV84" s="1668"/>
      <c r="HW84" s="1668"/>
      <c r="HX84" s="1668"/>
      <c r="HY84" s="1668"/>
      <c r="HZ84" s="1668"/>
      <c r="IA84" s="1668"/>
      <c r="IB84" s="1668"/>
      <c r="IC84" s="1668"/>
      <c r="ID84" s="1668"/>
      <c r="IE84" s="1668"/>
      <c r="IF84" s="1668"/>
      <c r="IG84" s="1668"/>
      <c r="IH84" s="1668"/>
      <c r="II84" s="1668"/>
      <c r="IJ84" s="1668"/>
      <c r="IK84" s="1668"/>
      <c r="IL84" s="1668"/>
      <c r="IM84" s="1668"/>
      <c r="IN84" s="1668"/>
      <c r="IO84" s="1668"/>
      <c r="IP84" s="1668"/>
      <c r="IQ84" s="1668"/>
      <c r="IR84" s="1668"/>
      <c r="IS84" s="1668"/>
      <c r="IT84" s="1668"/>
      <c r="IU84" s="1668"/>
      <c r="IV84" s="1668"/>
      <c r="IW84" s="1668"/>
      <c r="IX84" s="1668"/>
      <c r="IY84" s="1668"/>
      <c r="IZ84" s="1668"/>
      <c r="JA84" s="1668"/>
      <c r="JB84" s="1668"/>
      <c r="JC84" s="1668"/>
      <c r="JD84" s="1668"/>
      <c r="JE84" s="1668"/>
      <c r="JF84" s="1668"/>
      <c r="JG84" s="1668"/>
      <c r="JH84" s="1668"/>
      <c r="JI84" s="1668"/>
      <c r="JJ84" s="1668"/>
      <c r="JK84" s="1668"/>
      <c r="JL84" s="1668"/>
      <c r="JM84" s="1668"/>
      <c r="JN84" s="1668"/>
      <c r="JO84" s="1668"/>
      <c r="JP84" s="1668"/>
      <c r="JQ84" s="1668"/>
      <c r="JR84" s="1668"/>
      <c r="JS84" s="1668"/>
      <c r="JT84" s="1668"/>
      <c r="JU84" s="1668"/>
      <c r="JV84" s="1668"/>
      <c r="JW84" s="1668"/>
      <c r="JX84" s="1668"/>
      <c r="JY84" s="1668"/>
      <c r="JZ84" s="1668"/>
      <c r="KA84" s="1668"/>
      <c r="KB84" s="1668"/>
      <c r="KC84" s="1668"/>
      <c r="KD84" s="1668"/>
      <c r="KE84" s="1668"/>
      <c r="KF84" s="1668"/>
      <c r="KG84" s="1668"/>
      <c r="KH84" s="1668"/>
      <c r="KI84" s="1668"/>
      <c r="KJ84" s="1668"/>
      <c r="KK84" s="1668"/>
      <c r="KL84" s="1668"/>
      <c r="KM84" s="1668"/>
      <c r="KN84" s="1668"/>
      <c r="KO84" s="1668"/>
      <c r="KP84" s="1668"/>
      <c r="KQ84" s="1668"/>
      <c r="KR84" s="1668"/>
      <c r="KS84" s="1668"/>
      <c r="KT84" s="1668"/>
      <c r="KU84" s="1668"/>
      <c r="KV84" s="1668"/>
      <c r="KW84" s="1668"/>
      <c r="KX84" s="1668"/>
      <c r="KY84" s="1668"/>
      <c r="KZ84" s="1668"/>
      <c r="LA84" s="1668"/>
      <c r="LB84" s="1668"/>
      <c r="LC84" s="1668"/>
      <c r="LD84" s="1668"/>
      <c r="LE84" s="1668"/>
      <c r="LF84" s="1668"/>
      <c r="LG84" s="1668"/>
      <c r="LH84" s="1668"/>
      <c r="LI84" s="1668"/>
      <c r="LJ84" s="1668"/>
      <c r="LK84" s="1668"/>
      <c r="LL84" s="1668"/>
      <c r="LM84" s="1668"/>
      <c r="LN84" s="1668"/>
      <c r="LO84" s="1668"/>
      <c r="LP84" s="1668"/>
      <c r="LQ84" s="1668"/>
      <c r="LR84" s="1668"/>
      <c r="LS84" s="1668"/>
      <c r="LT84" s="1668"/>
      <c r="LU84" s="1668"/>
      <c r="LV84" s="1668"/>
      <c r="LW84" s="1668"/>
      <c r="LX84" s="1668"/>
      <c r="LY84" s="1668"/>
      <c r="LZ84" s="1668"/>
      <c r="MA84" s="1668"/>
      <c r="MB84" s="1668"/>
      <c r="MC84" s="1668"/>
      <c r="MD84" s="1668"/>
      <c r="ME84" s="1668"/>
      <c r="MF84" s="1668"/>
      <c r="MG84" s="1668"/>
      <c r="MH84" s="1668"/>
      <c r="MI84" s="1668"/>
      <c r="MJ84" s="1668"/>
      <c r="MK84" s="1668"/>
      <c r="ML84" s="1668"/>
      <c r="MM84" s="1668"/>
      <c r="MN84" s="1668"/>
      <c r="MO84" s="1668"/>
      <c r="MP84" s="1668"/>
      <c r="MQ84" s="1668"/>
      <c r="MR84" s="1668"/>
      <c r="MS84" s="1668"/>
      <c r="MT84" s="1668"/>
      <c r="MU84" s="1668"/>
      <c r="MV84" s="1668"/>
      <c r="MW84" s="1668"/>
      <c r="MX84" s="1668"/>
      <c r="MY84" s="1668"/>
      <c r="MZ84" s="1668"/>
      <c r="NA84" s="1668"/>
      <c r="NB84" s="1668"/>
      <c r="NC84" s="1668"/>
      <c r="ND84" s="1668"/>
      <c r="NE84" s="1668"/>
      <c r="NF84" s="1668"/>
      <c r="NG84" s="1668"/>
      <c r="NH84" s="1668"/>
      <c r="NI84" s="1668"/>
      <c r="NJ84" s="1668"/>
      <c r="NK84" s="1668"/>
      <c r="NL84" s="1668"/>
      <c r="NM84" s="1668"/>
      <c r="NN84" s="1668"/>
      <c r="NO84" s="1668"/>
      <c r="NP84" s="1668"/>
      <c r="NQ84" s="1668"/>
      <c r="NR84" s="1668"/>
      <c r="NS84" s="1668"/>
      <c r="NT84" s="1668"/>
      <c r="NU84" s="1668"/>
      <c r="NV84" s="1668"/>
      <c r="NW84" s="1668"/>
      <c r="NX84" s="1668"/>
      <c r="NY84" s="1668"/>
      <c r="NZ84" s="1668"/>
      <c r="OA84" s="1668"/>
      <c r="OB84" s="1668"/>
      <c r="OC84" s="1668"/>
      <c r="OD84" s="1668"/>
      <c r="OE84" s="1668"/>
      <c r="OF84" s="1668"/>
      <c r="OG84" s="1668"/>
      <c r="OH84" s="1668"/>
      <c r="OI84" s="1668"/>
      <c r="OJ84" s="1668"/>
      <c r="OK84" s="1668"/>
      <c r="OL84" s="1668"/>
      <c r="OM84" s="1668"/>
      <c r="ON84" s="1668"/>
      <c r="OO84" s="1668"/>
      <c r="OP84" s="1668"/>
      <c r="OQ84" s="1668"/>
      <c r="OR84" s="1668"/>
      <c r="OS84" s="1668"/>
      <c r="OT84" s="1668"/>
      <c r="OU84" s="1668"/>
      <c r="OV84" s="1668"/>
      <c r="OW84" s="1668"/>
      <c r="OX84" s="1668"/>
      <c r="OY84" s="1668"/>
      <c r="OZ84" s="1668"/>
      <c r="PA84" s="1668"/>
      <c r="PB84" s="1668"/>
      <c r="PC84" s="1668"/>
      <c r="PD84" s="1668"/>
      <c r="PE84" s="1668"/>
      <c r="PF84" s="1668"/>
      <c r="PG84" s="1668"/>
      <c r="PH84" s="1668"/>
      <c r="PI84" s="1668"/>
      <c r="PJ84" s="1668"/>
      <c r="PK84" s="1668"/>
      <c r="PL84" s="1668"/>
      <c r="PM84" s="1668"/>
      <c r="PN84" s="1668"/>
      <c r="PO84" s="1668"/>
      <c r="PP84" s="1668"/>
      <c r="PQ84" s="1668"/>
      <c r="PR84" s="1668"/>
      <c r="PS84" s="1668"/>
      <c r="PT84" s="1668"/>
      <c r="PU84" s="1668"/>
      <c r="PV84" s="1668"/>
      <c r="PW84" s="1668"/>
      <c r="PX84" s="1668"/>
      <c r="PY84" s="1668"/>
      <c r="PZ84" s="1668"/>
      <c r="QA84" s="1668"/>
      <c r="QB84" s="1668"/>
      <c r="QC84" s="1668"/>
      <c r="QD84" s="1668"/>
      <c r="QE84" s="1668"/>
      <c r="QF84" s="1668"/>
      <c r="QG84" s="1668"/>
      <c r="QH84" s="1668"/>
      <c r="QI84" s="1668"/>
      <c r="QJ84" s="1668"/>
      <c r="QK84" s="1668"/>
      <c r="QL84" s="1668"/>
      <c r="QM84" s="1668"/>
      <c r="QN84" s="1668"/>
      <c r="QO84" s="1668"/>
      <c r="QP84" s="1668"/>
      <c r="QQ84" s="1668"/>
      <c r="QR84" s="1668"/>
      <c r="QS84" s="1668"/>
      <c r="QT84" s="1668"/>
      <c r="QU84" s="1668"/>
      <c r="QV84" s="1668"/>
      <c r="QW84" s="1668"/>
      <c r="QX84" s="1668"/>
      <c r="QY84" s="1668"/>
      <c r="QZ84" s="1668"/>
      <c r="RA84" s="1668"/>
      <c r="RB84" s="1668"/>
      <c r="RC84" s="1668"/>
      <c r="RD84" s="1668"/>
      <c r="RE84" s="1668"/>
      <c r="RF84" s="1668"/>
      <c r="RG84" s="1668"/>
      <c r="RH84" s="1668"/>
      <c r="RI84" s="1668"/>
      <c r="RJ84" s="1668"/>
      <c r="RK84" s="1668"/>
      <c r="RL84" s="1668"/>
      <c r="RM84" s="1668"/>
      <c r="RN84" s="1668"/>
      <c r="RO84" s="1668"/>
      <c r="RP84" s="1668"/>
      <c r="RQ84" s="1668"/>
      <c r="RR84" s="1668"/>
      <c r="RS84" s="1668"/>
      <c r="RT84" s="1668"/>
      <c r="RU84" s="1668"/>
      <c r="RV84" s="1668"/>
      <c r="RW84" s="1668"/>
      <c r="RX84" s="1668"/>
      <c r="RY84" s="1668"/>
      <c r="RZ84" s="1668"/>
      <c r="SA84" s="1668"/>
      <c r="SB84" s="1668"/>
      <c r="SC84" s="1668"/>
      <c r="SD84" s="1668"/>
      <c r="SE84" s="1668"/>
      <c r="SF84" s="1668"/>
      <c r="SG84" s="1668"/>
      <c r="SH84" s="1668"/>
      <c r="SI84" s="1668"/>
      <c r="SJ84" s="1668"/>
      <c r="SK84" s="1668"/>
      <c r="SL84" s="1668"/>
      <c r="SM84" s="1668"/>
      <c r="SN84" s="1668"/>
      <c r="SO84" s="1668"/>
      <c r="SP84" s="1668"/>
      <c r="SQ84" s="1668"/>
      <c r="SR84" s="1668"/>
      <c r="SS84" s="1668"/>
      <c r="ST84" s="1668"/>
      <c r="SU84" s="1668"/>
      <c r="SV84" s="1668"/>
      <c r="SW84" s="1668"/>
      <c r="SX84" s="1668"/>
      <c r="SY84" s="1668"/>
      <c r="SZ84" s="1668"/>
      <c r="TA84" s="1668"/>
      <c r="TB84" s="1668"/>
      <c r="TC84" s="1668"/>
      <c r="TD84" s="1668"/>
      <c r="TE84" s="1668"/>
      <c r="TF84" s="1668"/>
      <c r="TG84" s="1668"/>
      <c r="TH84" s="1668"/>
      <c r="TI84" s="1668"/>
      <c r="TJ84" s="1668"/>
      <c r="TK84" s="1668"/>
      <c r="TL84" s="1668"/>
      <c r="TM84" s="1668"/>
      <c r="TN84" s="1668"/>
      <c r="TO84" s="1668"/>
      <c r="TP84" s="1668"/>
      <c r="TQ84" s="1668"/>
      <c r="TR84" s="1668"/>
      <c r="TS84" s="1668"/>
      <c r="TT84" s="1668"/>
      <c r="TU84" s="1668"/>
      <c r="TV84" s="1668"/>
      <c r="TW84" s="1668"/>
      <c r="TX84" s="1668"/>
      <c r="TY84" s="1668"/>
      <c r="TZ84" s="1668"/>
      <c r="UA84" s="1668"/>
      <c r="UB84" s="1668"/>
      <c r="UC84" s="1668"/>
      <c r="UD84" s="1668"/>
      <c r="UE84" s="1668"/>
      <c r="UF84" s="1668"/>
      <c r="UG84" s="1668"/>
      <c r="UH84" s="1668"/>
      <c r="UI84" s="1668"/>
      <c r="UJ84" s="1668"/>
      <c r="UK84" s="1668"/>
      <c r="UL84" s="1668"/>
      <c r="UM84" s="1668"/>
      <c r="UN84" s="1668"/>
      <c r="UO84" s="1668"/>
      <c r="UP84" s="1668"/>
      <c r="UQ84" s="1668"/>
      <c r="UR84" s="1668"/>
      <c r="US84" s="1668"/>
      <c r="UT84" s="1668"/>
      <c r="UU84" s="1668"/>
      <c r="UV84" s="1668"/>
      <c r="UW84" s="1668"/>
      <c r="UX84" s="1668"/>
      <c r="UY84" s="1668"/>
      <c r="UZ84" s="1668"/>
      <c r="VA84" s="1668"/>
      <c r="VB84" s="1668"/>
      <c r="VC84" s="1668"/>
      <c r="VD84" s="1668"/>
      <c r="VE84" s="1668"/>
      <c r="VF84" s="1668"/>
      <c r="VG84" s="1668"/>
      <c r="VH84" s="1668"/>
      <c r="VI84" s="1668"/>
      <c r="VJ84" s="1668"/>
      <c r="VK84" s="1668"/>
      <c r="VL84" s="1668"/>
      <c r="VM84" s="1668"/>
      <c r="VN84" s="1668"/>
      <c r="VO84" s="1668"/>
      <c r="VP84" s="1668"/>
      <c r="VQ84" s="1668"/>
      <c r="VR84" s="1668"/>
      <c r="VS84" s="1668"/>
      <c r="VT84" s="1668"/>
      <c r="VU84" s="1668"/>
      <c r="VV84" s="1668"/>
      <c r="VW84" s="1668"/>
      <c r="VX84" s="1668"/>
      <c r="VY84" s="1668"/>
      <c r="VZ84" s="1668"/>
      <c r="WA84" s="1668"/>
      <c r="WB84" s="1668"/>
      <c r="WC84" s="1668"/>
      <c r="WD84" s="1668"/>
      <c r="WE84" s="1668"/>
      <c r="WF84" s="1668"/>
      <c r="WG84" s="1668"/>
      <c r="WH84" s="1668"/>
      <c r="WI84" s="1668"/>
      <c r="WJ84" s="1668"/>
      <c r="WK84" s="1668"/>
      <c r="WL84" s="1668"/>
      <c r="WM84" s="1668"/>
      <c r="WN84" s="1668"/>
      <c r="WO84" s="1668"/>
      <c r="WP84" s="1668"/>
      <c r="WQ84" s="1668"/>
      <c r="WR84" s="1668"/>
      <c r="WS84" s="1668"/>
      <c r="WT84" s="1668"/>
      <c r="WU84" s="1668"/>
      <c r="WV84" s="1668"/>
      <c r="WW84" s="1668"/>
      <c r="WX84" s="1668"/>
      <c r="WY84" s="1668"/>
      <c r="WZ84" s="1668"/>
      <c r="XA84" s="1668"/>
      <c r="XB84" s="1668"/>
      <c r="XC84" s="1668"/>
      <c r="XD84" s="1668"/>
      <c r="XE84" s="1668"/>
      <c r="XF84" s="1668"/>
      <c r="XG84" s="1668"/>
      <c r="XH84" s="1668"/>
      <c r="XI84" s="1668"/>
      <c r="XJ84" s="1668"/>
      <c r="XK84" s="1668"/>
      <c r="XL84" s="1668"/>
      <c r="XM84" s="1668"/>
      <c r="XN84" s="1668"/>
      <c r="XO84" s="1668"/>
      <c r="XP84" s="1668"/>
      <c r="XQ84" s="1668"/>
      <c r="XR84" s="1668"/>
      <c r="XS84" s="1668"/>
      <c r="XT84" s="1668"/>
      <c r="XU84" s="1668"/>
      <c r="XV84" s="1668"/>
      <c r="XW84" s="1668"/>
      <c r="XX84" s="1668"/>
      <c r="XY84" s="1668"/>
      <c r="XZ84" s="1668"/>
      <c r="YA84" s="1668"/>
      <c r="YB84" s="1668"/>
      <c r="YC84" s="1668"/>
      <c r="YD84" s="1668"/>
      <c r="YE84" s="1668"/>
      <c r="YF84" s="1668"/>
      <c r="YG84" s="1668"/>
      <c r="YH84" s="1668"/>
      <c r="YI84" s="1668"/>
      <c r="YJ84" s="1668"/>
      <c r="YK84" s="1668"/>
      <c r="YL84" s="1668"/>
      <c r="YM84" s="1668"/>
      <c r="YN84" s="1668"/>
      <c r="YO84" s="1668"/>
      <c r="YP84" s="1668"/>
      <c r="YQ84" s="1668"/>
      <c r="YR84" s="1668"/>
      <c r="YS84" s="1668"/>
      <c r="YT84" s="1668"/>
      <c r="YU84" s="1668"/>
      <c r="YV84" s="1668"/>
      <c r="YW84" s="1668"/>
      <c r="YX84" s="1668"/>
      <c r="YY84" s="1668"/>
      <c r="YZ84" s="1668"/>
      <c r="ZA84" s="1668"/>
      <c r="ZB84" s="1668"/>
      <c r="ZC84" s="1668"/>
      <c r="ZD84" s="1668"/>
      <c r="ZE84" s="1668"/>
      <c r="ZF84" s="1668"/>
      <c r="ZG84" s="1668"/>
      <c r="ZH84" s="1668"/>
      <c r="ZI84" s="1668"/>
      <c r="ZJ84" s="1668"/>
      <c r="ZK84" s="1668"/>
      <c r="ZL84" s="1668"/>
      <c r="ZM84" s="1668"/>
      <c r="ZN84" s="1668"/>
      <c r="ZO84" s="1668"/>
      <c r="ZP84" s="1668"/>
      <c r="ZQ84" s="1668"/>
      <c r="ZR84" s="1668"/>
      <c r="ZS84" s="1668"/>
      <c r="ZT84" s="1668"/>
      <c r="ZU84" s="1668"/>
      <c r="ZV84" s="1668"/>
      <c r="ZW84" s="1668"/>
      <c r="ZX84" s="1668"/>
      <c r="ZY84" s="1668"/>
      <c r="ZZ84" s="1668"/>
      <c r="AAA84" s="1668"/>
      <c r="AAB84" s="1668"/>
      <c r="AAC84" s="1668"/>
      <c r="AAD84" s="1668"/>
      <c r="AAE84" s="1668"/>
      <c r="AAF84" s="1668"/>
      <c r="AAG84" s="1668"/>
      <c r="AAH84" s="1668"/>
      <c r="AAI84" s="1668"/>
      <c r="AAJ84" s="1668"/>
      <c r="AAK84" s="1668"/>
      <c r="AAL84" s="1668"/>
      <c r="AAM84" s="1668"/>
      <c r="AAN84" s="1668"/>
      <c r="AAO84" s="1668"/>
      <c r="AAP84" s="1668"/>
      <c r="AAQ84" s="1668"/>
      <c r="AAR84" s="1668"/>
      <c r="AAS84" s="1668"/>
      <c r="AAT84" s="1668"/>
      <c r="AAU84" s="1668"/>
      <c r="AAV84" s="1668"/>
      <c r="AAW84" s="1668"/>
      <c r="AAX84" s="1668"/>
      <c r="AAY84" s="1668"/>
      <c r="AAZ84" s="1668"/>
      <c r="ABA84" s="1668"/>
      <c r="ABB84" s="1668"/>
      <c r="ABC84" s="1668"/>
      <c r="ABD84" s="1668"/>
      <c r="ABE84" s="1668"/>
      <c r="ABF84" s="1668"/>
      <c r="ABG84" s="1668"/>
      <c r="ABH84" s="1668"/>
      <c r="ABI84" s="1668"/>
      <c r="ABJ84" s="1668"/>
      <c r="ABK84" s="1668"/>
      <c r="ABL84" s="1668"/>
      <c r="ABM84" s="1668"/>
      <c r="ABN84" s="1668"/>
      <c r="ABO84" s="1668"/>
      <c r="ABP84" s="1668"/>
      <c r="ABQ84" s="1668"/>
      <c r="ABR84" s="1668"/>
      <c r="ABS84" s="1668"/>
      <c r="ABT84" s="1668"/>
      <c r="ABU84" s="1668"/>
      <c r="ABV84" s="1668"/>
      <c r="ABW84" s="1668"/>
      <c r="ABX84" s="1668"/>
      <c r="ABY84" s="1668"/>
      <c r="ABZ84" s="1668"/>
      <c r="ACA84" s="1668"/>
      <c r="ACB84" s="1668"/>
      <c r="ACC84" s="1668"/>
      <c r="ACD84" s="1668"/>
      <c r="ACE84" s="1668"/>
      <c r="ACF84" s="1668"/>
      <c r="ACG84" s="1668"/>
      <c r="ACH84" s="1668"/>
      <c r="ACI84" s="1668"/>
      <c r="ACJ84" s="1668"/>
      <c r="ACK84" s="1668"/>
      <c r="ACL84" s="1668"/>
      <c r="ACM84" s="1668"/>
      <c r="ACN84" s="1668"/>
      <c r="ACO84" s="1668"/>
      <c r="ACP84" s="1668"/>
      <c r="ACQ84" s="1668"/>
      <c r="ACR84" s="1668"/>
      <c r="ACS84" s="1668"/>
      <c r="ACT84" s="1668"/>
      <c r="ACU84" s="1668"/>
      <c r="ACV84" s="1668"/>
      <c r="ACW84" s="1668"/>
      <c r="ACX84" s="1668"/>
      <c r="ACY84" s="1668"/>
      <c r="ACZ84" s="1668"/>
      <c r="ADA84" s="1668"/>
      <c r="ADB84" s="1668"/>
      <c r="ADC84" s="1668"/>
      <c r="ADD84" s="1668"/>
      <c r="ADE84" s="1668"/>
      <c r="ADF84" s="1668"/>
      <c r="ADG84" s="1668"/>
      <c r="ADH84" s="1668"/>
      <c r="ADI84" s="1668"/>
      <c r="ADJ84" s="1668"/>
      <c r="ADK84" s="1668"/>
      <c r="ADL84" s="1668"/>
      <c r="ADM84" s="1668"/>
      <c r="ADN84" s="1668"/>
      <c r="ADO84" s="1668"/>
      <c r="ADP84" s="1668"/>
      <c r="ADQ84" s="1668"/>
      <c r="ADR84" s="1668"/>
      <c r="ADS84" s="1668"/>
      <c r="ADT84" s="1668"/>
      <c r="ADU84" s="1668"/>
      <c r="ADV84" s="1668"/>
      <c r="ADW84" s="1668"/>
      <c r="ADX84" s="1668"/>
      <c r="ADY84" s="1668"/>
      <c r="ADZ84" s="1668"/>
      <c r="AEA84" s="1668"/>
      <c r="AEB84" s="1668"/>
      <c r="AEC84" s="1668"/>
      <c r="AED84" s="1668"/>
      <c r="AEE84" s="1668"/>
      <c r="AEF84" s="1668"/>
      <c r="AEG84" s="1668"/>
      <c r="AEH84" s="1668"/>
      <c r="AEI84" s="1668"/>
      <c r="AEJ84" s="1668"/>
      <c r="AEK84" s="1668"/>
      <c r="AEL84" s="1668"/>
      <c r="AEM84" s="1668"/>
      <c r="AEN84" s="1668"/>
      <c r="AEO84" s="1668"/>
      <c r="AEP84" s="1668"/>
      <c r="AEQ84" s="1668"/>
      <c r="AER84" s="1668"/>
      <c r="AES84" s="1668"/>
      <c r="AET84" s="1668"/>
      <c r="AEU84" s="1668"/>
      <c r="AEV84" s="1668"/>
      <c r="AEW84" s="1668"/>
      <c r="AEX84" s="1668"/>
      <c r="AEY84" s="1668"/>
      <c r="AEZ84" s="1668"/>
      <c r="AFA84" s="1668"/>
      <c r="AFB84" s="1668"/>
      <c r="AFC84" s="1668"/>
      <c r="AFD84" s="1668"/>
      <c r="AFE84" s="1668"/>
      <c r="AFF84" s="1668"/>
      <c r="AFG84" s="1668"/>
      <c r="AFH84" s="1668"/>
      <c r="AFI84" s="1668"/>
      <c r="AFJ84" s="1668"/>
      <c r="AFK84" s="1668"/>
      <c r="AFL84" s="1668"/>
      <c r="AFM84" s="1668"/>
      <c r="AFN84" s="1668"/>
      <c r="AFO84" s="1668"/>
      <c r="AFP84" s="1668"/>
      <c r="AFQ84" s="1668"/>
      <c r="AFR84" s="1668"/>
      <c r="AFS84" s="1668"/>
      <c r="AFT84" s="1668"/>
      <c r="AFU84" s="1668"/>
      <c r="AFV84" s="1668"/>
      <c r="AFW84" s="1668"/>
      <c r="AFX84" s="1668"/>
      <c r="AFY84" s="1668"/>
      <c r="AFZ84" s="1668"/>
      <c r="AGA84" s="1668"/>
      <c r="AGB84" s="1668"/>
      <c r="AGC84" s="1668"/>
      <c r="AGD84" s="1668"/>
      <c r="AGE84" s="1668"/>
      <c r="AGF84" s="1668"/>
      <c r="AGG84" s="1668"/>
      <c r="AGH84" s="1668"/>
      <c r="AGI84" s="1668"/>
      <c r="AGJ84" s="1668"/>
      <c r="AGK84" s="1668"/>
      <c r="AGL84" s="1668"/>
      <c r="AGM84" s="1668"/>
      <c r="AGN84" s="1668"/>
      <c r="AGO84" s="1668"/>
      <c r="AGP84" s="1668"/>
      <c r="AGQ84" s="1668"/>
      <c r="AGR84" s="1668"/>
      <c r="AGS84" s="1668"/>
      <c r="AGT84" s="1668"/>
      <c r="AGU84" s="1668"/>
      <c r="AGV84" s="1668"/>
      <c r="AGW84" s="1668"/>
      <c r="AGX84" s="1668"/>
      <c r="AGY84" s="1668"/>
      <c r="AGZ84" s="1668"/>
      <c r="AHA84" s="1668"/>
      <c r="AHB84" s="1668"/>
      <c r="AHC84" s="1668"/>
      <c r="AHD84" s="1668"/>
      <c r="AHE84" s="1668"/>
      <c r="AHF84" s="1668"/>
      <c r="AHG84" s="1668"/>
      <c r="AHH84" s="1668"/>
      <c r="AHI84" s="1668"/>
      <c r="AHJ84" s="1668"/>
      <c r="AHK84" s="1668"/>
      <c r="AHL84" s="1668"/>
      <c r="AHM84" s="1668"/>
      <c r="AHN84" s="1668"/>
      <c r="AHO84" s="1668"/>
      <c r="AHP84" s="1668"/>
      <c r="AHQ84" s="1668"/>
      <c r="AHR84" s="1668"/>
      <c r="AHS84" s="1668"/>
      <c r="AHT84" s="1668"/>
      <c r="AHU84" s="1668"/>
      <c r="AHV84" s="1668"/>
      <c r="AHW84" s="1668"/>
      <c r="AHX84" s="1668"/>
      <c r="AHY84" s="1668"/>
      <c r="AHZ84" s="1668"/>
      <c r="AIA84" s="1668"/>
      <c r="AIB84" s="1668"/>
      <c r="AIC84" s="1668"/>
      <c r="AID84" s="1668"/>
      <c r="AIE84" s="1668"/>
      <c r="AIF84" s="1668"/>
      <c r="AIG84" s="1668"/>
      <c r="AIH84" s="1668"/>
      <c r="AII84" s="1668"/>
      <c r="AIJ84" s="1668"/>
      <c r="AIK84" s="1668"/>
      <c r="AIL84" s="1668"/>
      <c r="AIM84" s="1668"/>
      <c r="AIN84" s="1668"/>
      <c r="AIO84" s="1668"/>
      <c r="AIP84" s="1668"/>
      <c r="AIQ84" s="1668"/>
      <c r="AIR84" s="1668"/>
      <c r="AIS84" s="1668"/>
      <c r="AIT84" s="1668"/>
      <c r="AIU84" s="1668"/>
      <c r="AIV84" s="1668"/>
      <c r="AIW84" s="1668"/>
      <c r="AIX84" s="1668"/>
      <c r="AIY84" s="1668"/>
      <c r="AIZ84" s="1668"/>
      <c r="AJA84" s="1668"/>
      <c r="AJB84" s="1668"/>
      <c r="AJC84" s="1668"/>
      <c r="AJD84" s="1668"/>
      <c r="AJE84" s="1668"/>
      <c r="AJF84" s="1668"/>
      <c r="AJG84" s="1668"/>
      <c r="AJH84" s="1668"/>
      <c r="AJI84" s="1668"/>
      <c r="AJJ84" s="1668"/>
      <c r="AJK84" s="1668"/>
      <c r="AJL84" s="1668"/>
      <c r="AJM84" s="1668"/>
      <c r="AJN84" s="1668"/>
      <c r="AJO84" s="1668"/>
      <c r="AJP84" s="1668"/>
      <c r="AJQ84" s="1668"/>
      <c r="AJR84" s="1668"/>
      <c r="AJS84" s="1668"/>
      <c r="AJT84" s="1668"/>
      <c r="AJU84" s="1668"/>
      <c r="AJV84" s="1668"/>
      <c r="AJW84" s="1668"/>
      <c r="AJX84" s="1668"/>
      <c r="AJY84" s="1668"/>
      <c r="AJZ84" s="1668"/>
      <c r="AKA84" s="1668"/>
      <c r="AKB84" s="1668"/>
      <c r="AKC84" s="1668"/>
      <c r="AKD84" s="1668"/>
      <c r="AKE84" s="1668"/>
      <c r="AKF84" s="1668"/>
      <c r="AKG84" s="1668"/>
      <c r="AKH84" s="1668"/>
      <c r="AKI84" s="1668"/>
      <c r="AKJ84" s="1668"/>
      <c r="AKK84" s="1668"/>
      <c r="AKL84" s="1668"/>
      <c r="AKM84" s="1668"/>
      <c r="AKN84" s="1668"/>
      <c r="AKO84" s="1668"/>
      <c r="AKP84" s="1668"/>
      <c r="AKQ84" s="1668"/>
      <c r="AKR84" s="1668"/>
      <c r="AKS84" s="1668"/>
      <c r="AKT84" s="1668"/>
      <c r="AKU84" s="1668"/>
      <c r="AKV84" s="1668"/>
      <c r="AKW84" s="1668"/>
      <c r="AKX84" s="1668"/>
      <c r="AKY84" s="1668"/>
      <c r="AKZ84" s="1668"/>
      <c r="ALA84" s="1668"/>
      <c r="ALB84" s="1668"/>
      <c r="ALC84" s="1668"/>
      <c r="ALD84" s="1668"/>
      <c r="ALE84" s="1668"/>
      <c r="ALF84" s="1668"/>
      <c r="ALG84" s="1668"/>
      <c r="ALH84" s="1668"/>
      <c r="ALI84" s="1668"/>
      <c r="ALJ84" s="1668"/>
      <c r="ALK84" s="1668"/>
      <c r="ALL84" s="1668"/>
      <c r="ALM84" s="1668"/>
      <c r="ALN84" s="1668"/>
      <c r="ALO84" s="1668"/>
      <c r="ALP84" s="1668"/>
      <c r="ALQ84" s="1668"/>
      <c r="ALR84" s="1668"/>
      <c r="ALS84" s="1668"/>
      <c r="ALT84" s="1668"/>
      <c r="ALU84" s="1668"/>
      <c r="ALV84" s="1668"/>
      <c r="ALW84" s="1668"/>
      <c r="ALX84" s="1668"/>
      <c r="ALY84" s="1668"/>
      <c r="ALZ84" s="1668"/>
      <c r="AMA84" s="1668"/>
      <c r="AMB84" s="1668"/>
      <c r="AMC84" s="1668"/>
      <c r="AMD84" s="1668"/>
      <c r="AME84" s="1668"/>
      <c r="AMF84" s="1668"/>
      <c r="AMG84" s="1668"/>
      <c r="AMH84" s="1668"/>
      <c r="AMI84" s="1668"/>
      <c r="AMJ84" s="1668"/>
      <c r="AMK84" s="1668"/>
      <c r="AML84" s="1668"/>
      <c r="AMM84" s="1668"/>
      <c r="AMN84" s="1668"/>
      <c r="AMO84" s="1668"/>
      <c r="AMP84" s="1668"/>
      <c r="AMQ84" s="1668"/>
      <c r="AMR84" s="1668"/>
      <c r="AMS84" s="1668"/>
      <c r="AMT84" s="1668"/>
      <c r="AMU84" s="1668"/>
      <c r="AMV84" s="1668"/>
      <c r="AMW84" s="1668"/>
      <c r="AMX84" s="1668"/>
      <c r="AMY84" s="1668"/>
      <c r="AMZ84" s="1668"/>
      <c r="ANA84" s="1668"/>
      <c r="ANB84" s="1668"/>
      <c r="ANC84" s="1668"/>
      <c r="AND84" s="1668"/>
      <c r="ANE84" s="1668"/>
      <c r="ANF84" s="1668"/>
      <c r="ANG84" s="1668"/>
      <c r="ANH84" s="1668"/>
      <c r="ANI84" s="1668"/>
      <c r="ANJ84" s="1668"/>
      <c r="ANK84" s="1668"/>
      <c r="ANL84" s="1668"/>
      <c r="ANM84" s="1668"/>
      <c r="ANN84" s="1668"/>
      <c r="ANO84" s="1668"/>
      <c r="ANP84" s="1668"/>
      <c r="ANQ84" s="1668"/>
      <c r="ANR84" s="1668"/>
      <c r="ANS84" s="1668"/>
      <c r="ANT84" s="1668"/>
      <c r="ANU84" s="1668"/>
      <c r="ANV84" s="1668"/>
      <c r="ANW84" s="1668"/>
      <c r="ANX84" s="1668"/>
      <c r="ANY84" s="1668"/>
      <c r="ANZ84" s="1668"/>
      <c r="AOA84" s="1668"/>
      <c r="AOB84" s="1668"/>
      <c r="AOC84" s="1668"/>
      <c r="AOD84" s="1668"/>
      <c r="AOE84" s="1668"/>
      <c r="AOF84" s="1668"/>
      <c r="AOG84" s="1668"/>
      <c r="AOH84" s="1668"/>
      <c r="AOI84" s="1668"/>
      <c r="AOJ84" s="1668"/>
      <c r="AOK84" s="1668"/>
      <c r="AOL84" s="1668"/>
      <c r="AOM84" s="1668"/>
      <c r="AON84" s="1668"/>
      <c r="AOO84" s="1668"/>
      <c r="AOP84" s="1668"/>
      <c r="AOQ84" s="1668"/>
      <c r="AOR84" s="1668"/>
      <c r="AOS84" s="1668"/>
      <c r="AOT84" s="1668"/>
      <c r="AOU84" s="1668"/>
      <c r="AOV84" s="1668"/>
      <c r="AOW84" s="1668"/>
      <c r="AOX84" s="1668"/>
      <c r="AOY84" s="1668"/>
      <c r="AOZ84" s="1668"/>
      <c r="APA84" s="1668"/>
      <c r="APB84" s="1668"/>
      <c r="APC84" s="1668"/>
      <c r="APD84" s="1668"/>
      <c r="APE84" s="1668"/>
      <c r="APF84" s="1668"/>
      <c r="APG84" s="1668"/>
      <c r="APH84" s="1668"/>
      <c r="API84" s="1668"/>
      <c r="APJ84" s="1668"/>
      <c r="APK84" s="1668"/>
      <c r="APL84" s="1668"/>
      <c r="APM84" s="1668"/>
      <c r="APN84" s="1668"/>
      <c r="APO84" s="1668"/>
      <c r="APP84" s="1668"/>
      <c r="APQ84" s="1668"/>
      <c r="APR84" s="1668"/>
      <c r="APS84" s="1668"/>
      <c r="APT84" s="1668"/>
      <c r="APU84" s="1668"/>
      <c r="APV84" s="1668"/>
      <c r="APW84" s="1668"/>
      <c r="APX84" s="1668"/>
      <c r="APY84" s="1668"/>
      <c r="APZ84" s="1668"/>
      <c r="AQA84" s="1668"/>
      <c r="AQB84" s="1668"/>
      <c r="AQC84" s="1668"/>
      <c r="AQD84" s="1668"/>
      <c r="AQE84" s="1668"/>
      <c r="AQF84" s="1668"/>
      <c r="AQG84" s="1668"/>
      <c r="AQH84" s="1668"/>
      <c r="AQI84" s="1668"/>
      <c r="AQJ84" s="1668"/>
      <c r="AQK84" s="1668"/>
      <c r="AQL84" s="1668"/>
      <c r="AQM84" s="1668"/>
      <c r="AQN84" s="1668"/>
      <c r="AQO84" s="1668"/>
      <c r="AQP84" s="1668"/>
      <c r="AQQ84" s="1668"/>
      <c r="AQR84" s="1668"/>
      <c r="AQS84" s="1668"/>
      <c r="AQT84" s="1668"/>
      <c r="AQU84" s="1668"/>
      <c r="AQV84" s="1668"/>
      <c r="AQW84" s="1668"/>
      <c r="AQX84" s="1668"/>
      <c r="AQY84" s="1668"/>
      <c r="AQZ84" s="1668"/>
      <c r="ARA84" s="1668"/>
      <c r="ARB84" s="1668"/>
      <c r="ARC84" s="1668"/>
      <c r="ARD84" s="1668"/>
      <c r="ARE84" s="1668"/>
      <c r="ARF84" s="1668"/>
      <c r="ARG84" s="1668"/>
      <c r="ARH84" s="1668"/>
      <c r="ARI84" s="1668"/>
      <c r="ARJ84" s="1668"/>
      <c r="ARK84" s="1668"/>
      <c r="ARL84" s="1668"/>
      <c r="ARM84" s="1668"/>
      <c r="ARN84" s="1668"/>
      <c r="ARO84" s="1668"/>
      <c r="ARP84" s="1668"/>
      <c r="ARQ84" s="1668"/>
      <c r="ARR84" s="1668"/>
      <c r="ARS84" s="1668"/>
      <c r="ART84" s="1668"/>
      <c r="ARU84" s="1668"/>
      <c r="ARV84" s="1668"/>
      <c r="ARW84" s="1668"/>
      <c r="ARX84" s="1668"/>
      <c r="ARY84" s="1668"/>
      <c r="ARZ84" s="1668"/>
      <c r="ASA84" s="1668"/>
      <c r="ASB84" s="1668"/>
      <c r="ASC84" s="1668"/>
      <c r="ASD84" s="1668"/>
      <c r="ASE84" s="1668"/>
      <c r="ASF84" s="1668"/>
      <c r="ASG84" s="1668"/>
      <c r="ASH84" s="1668"/>
      <c r="ASI84" s="1668"/>
      <c r="ASJ84" s="1668"/>
      <c r="ASK84" s="1668"/>
      <c r="ASL84" s="1668"/>
      <c r="ASM84" s="1668"/>
      <c r="ASN84" s="1668"/>
      <c r="ASO84" s="1668"/>
      <c r="ASP84" s="1668"/>
      <c r="ASQ84" s="1668"/>
      <c r="ASR84" s="1668"/>
      <c r="ASS84" s="1668"/>
      <c r="AST84" s="1668"/>
      <c r="ASU84" s="1668"/>
      <c r="ASV84" s="1668"/>
      <c r="ASW84" s="1668"/>
      <c r="ASX84" s="1668"/>
      <c r="ASY84" s="1668"/>
      <c r="ASZ84" s="1668"/>
      <c r="ATA84" s="1668"/>
      <c r="ATB84" s="1668"/>
      <c r="ATC84" s="1668"/>
      <c r="ATD84" s="1668"/>
      <c r="ATE84" s="1668"/>
      <c r="ATF84" s="1668"/>
      <c r="ATG84" s="1668"/>
      <c r="ATH84" s="1668"/>
      <c r="ATI84" s="1668"/>
      <c r="ATJ84" s="1668"/>
      <c r="ATK84" s="1668"/>
      <c r="ATL84" s="1668"/>
      <c r="ATM84" s="1668"/>
      <c r="ATN84" s="1668"/>
      <c r="ATO84" s="1668"/>
      <c r="ATP84" s="1668"/>
      <c r="ATQ84" s="1668"/>
      <c r="ATR84" s="1668"/>
      <c r="ATS84" s="1668"/>
      <c r="ATT84" s="1668"/>
      <c r="ATU84" s="1668"/>
      <c r="ATV84" s="1668"/>
      <c r="ATW84" s="1668"/>
      <c r="ATX84" s="1668"/>
      <c r="ATY84" s="1668"/>
      <c r="ATZ84" s="1668"/>
      <c r="AUA84" s="1668"/>
      <c r="AUB84" s="1668"/>
      <c r="AUC84" s="1668"/>
      <c r="AUD84" s="1668"/>
      <c r="AUE84" s="1668"/>
      <c r="AUF84" s="1668"/>
      <c r="AUG84" s="1668"/>
      <c r="AUH84" s="1668"/>
      <c r="AUI84" s="1668"/>
      <c r="AUJ84" s="1668"/>
      <c r="AUK84" s="1668"/>
      <c r="AUL84" s="1668"/>
      <c r="AUM84" s="1668"/>
      <c r="AUN84" s="1668"/>
      <c r="AUO84" s="1668"/>
      <c r="AUP84" s="1668"/>
      <c r="AUQ84" s="1668"/>
      <c r="AUR84" s="1668"/>
      <c r="AUS84" s="1668"/>
      <c r="AUT84" s="1668"/>
      <c r="AUU84" s="1668"/>
      <c r="AUV84" s="1668"/>
      <c r="AUW84" s="1668"/>
      <c r="AUX84" s="1668"/>
      <c r="AUY84" s="1668"/>
      <c r="AUZ84" s="1668"/>
      <c r="AVA84" s="1668"/>
      <c r="AVB84" s="1668"/>
      <c r="AVC84" s="1668"/>
      <c r="AVD84" s="1668"/>
      <c r="AVE84" s="1668"/>
      <c r="AVF84" s="1668"/>
      <c r="AVG84" s="1668"/>
      <c r="AVH84" s="1668"/>
      <c r="AVI84" s="1668"/>
      <c r="AVJ84" s="1668"/>
      <c r="AVK84" s="1668"/>
      <c r="AVL84" s="1668"/>
      <c r="AVM84" s="1668"/>
      <c r="AVN84" s="1668"/>
      <c r="AVO84" s="1668"/>
      <c r="AVP84" s="1668"/>
      <c r="AVQ84" s="1668"/>
      <c r="AVR84" s="1668"/>
      <c r="AVS84" s="1668"/>
      <c r="AVT84" s="1668"/>
      <c r="AVU84" s="1668"/>
      <c r="AVV84" s="1668"/>
      <c r="AVW84" s="1668"/>
      <c r="AVX84" s="1668"/>
      <c r="AVY84" s="1668"/>
      <c r="AVZ84" s="1668"/>
      <c r="AWA84" s="1668"/>
      <c r="AWB84" s="1668"/>
      <c r="AWC84" s="1668"/>
      <c r="AWD84" s="1668"/>
      <c r="AWE84" s="1668"/>
      <c r="AWF84" s="1668"/>
      <c r="AWG84" s="1668"/>
      <c r="AWH84" s="1668"/>
      <c r="AWI84" s="1668"/>
      <c r="AWJ84" s="1668"/>
      <c r="AWK84" s="1668"/>
      <c r="AWL84" s="1668"/>
      <c r="AWM84" s="1668"/>
      <c r="AWN84" s="1668"/>
      <c r="AWO84" s="1668"/>
      <c r="AWP84" s="1668"/>
      <c r="AWQ84" s="1668"/>
      <c r="AWR84" s="1668"/>
      <c r="AWS84" s="1668"/>
      <c r="AWT84" s="1668"/>
      <c r="AWU84" s="1668"/>
      <c r="AWV84" s="1668"/>
      <c r="AWW84" s="1668"/>
      <c r="AWX84" s="1668"/>
      <c r="AWY84" s="1668"/>
      <c r="AWZ84" s="1668"/>
      <c r="AXA84" s="1668"/>
      <c r="AXB84" s="1668"/>
      <c r="AXC84" s="1668"/>
      <c r="AXD84" s="1668"/>
      <c r="AXE84" s="1668"/>
      <c r="AXF84" s="1668"/>
      <c r="AXG84" s="1668"/>
      <c r="AXH84" s="1668"/>
      <c r="AXI84" s="1668"/>
      <c r="AXJ84" s="1668"/>
      <c r="AXK84" s="1668"/>
      <c r="AXL84" s="1668"/>
      <c r="AXM84" s="1668"/>
      <c r="AXN84" s="1668"/>
      <c r="AXO84" s="1668"/>
      <c r="AXP84" s="1668"/>
      <c r="AXQ84" s="1668"/>
      <c r="AXR84" s="1668"/>
      <c r="AXS84" s="1668"/>
      <c r="AXT84" s="1668"/>
      <c r="AXU84" s="1668"/>
      <c r="AXV84" s="1668"/>
      <c r="AXW84" s="1668"/>
      <c r="AXX84" s="1668"/>
      <c r="AXY84" s="1668"/>
      <c r="AXZ84" s="1668"/>
      <c r="AYA84" s="1668"/>
      <c r="AYB84" s="1668"/>
      <c r="AYC84" s="1668"/>
      <c r="AYD84" s="1668"/>
      <c r="AYE84" s="1668"/>
      <c r="AYF84" s="1668"/>
      <c r="AYG84" s="1668"/>
      <c r="AYH84" s="1668"/>
      <c r="AYI84" s="1668"/>
      <c r="AYJ84" s="1668"/>
      <c r="AYK84" s="1668"/>
      <c r="AYL84" s="1668"/>
      <c r="AYM84" s="1668"/>
      <c r="AYN84" s="1668"/>
      <c r="AYO84" s="1668"/>
      <c r="AYP84" s="1668"/>
      <c r="AYQ84" s="1668"/>
      <c r="AYR84" s="1668"/>
      <c r="AYS84" s="1668"/>
      <c r="AYT84" s="1668"/>
      <c r="AYU84" s="1668"/>
      <c r="AYV84" s="1668"/>
      <c r="AYW84" s="1668"/>
      <c r="AYX84" s="1668"/>
      <c r="AYY84" s="1668"/>
      <c r="AYZ84" s="1668"/>
      <c r="AZA84" s="1668"/>
      <c r="AZB84" s="1668"/>
      <c r="AZC84" s="1668"/>
      <c r="AZD84" s="1668"/>
      <c r="AZE84" s="1668"/>
      <c r="AZF84" s="1668"/>
      <c r="AZG84" s="1668"/>
      <c r="AZH84" s="1668"/>
      <c r="AZI84" s="1668"/>
      <c r="AZJ84" s="1668"/>
      <c r="AZK84" s="1668"/>
      <c r="AZL84" s="1668"/>
      <c r="AZM84" s="1668"/>
      <c r="AZN84" s="1668"/>
      <c r="AZO84" s="1668"/>
      <c r="AZP84" s="1668"/>
      <c r="AZQ84" s="1668"/>
      <c r="AZR84" s="1668"/>
      <c r="AZS84" s="1668"/>
      <c r="AZT84" s="1668"/>
      <c r="AZU84" s="1668"/>
      <c r="AZV84" s="1668"/>
      <c r="AZW84" s="1668"/>
      <c r="AZX84" s="1668"/>
      <c r="AZY84" s="1668"/>
      <c r="AZZ84" s="1668"/>
      <c r="BAA84" s="1668"/>
      <c r="BAB84" s="1668"/>
      <c r="BAC84" s="1668"/>
      <c r="BAD84" s="1668"/>
      <c r="BAE84" s="1668"/>
      <c r="BAF84" s="1668"/>
      <c r="BAG84" s="1668"/>
      <c r="BAH84" s="1668"/>
      <c r="BAI84" s="1668"/>
      <c r="BAJ84" s="1668"/>
      <c r="BAK84" s="1668"/>
      <c r="BAL84" s="1668"/>
      <c r="BAM84" s="1668"/>
      <c r="BAN84" s="1668"/>
      <c r="BAO84" s="1668"/>
      <c r="BAP84" s="1668"/>
      <c r="BAQ84" s="1668"/>
      <c r="BAR84" s="1668"/>
      <c r="BAS84" s="1668"/>
      <c r="BAT84" s="1668"/>
      <c r="BAU84" s="1668"/>
      <c r="BAV84" s="1668"/>
      <c r="BAW84" s="1668"/>
      <c r="BAX84" s="1668"/>
      <c r="BAY84" s="1668"/>
      <c r="BAZ84" s="1668"/>
      <c r="BBA84" s="1668"/>
      <c r="BBB84" s="1668"/>
      <c r="BBC84" s="1668"/>
      <c r="BBD84" s="1668"/>
      <c r="BBE84" s="1668"/>
      <c r="BBF84" s="1668"/>
      <c r="BBG84" s="1668"/>
      <c r="BBH84" s="1668"/>
      <c r="BBI84" s="1668"/>
      <c r="BBJ84" s="1668"/>
      <c r="BBK84" s="1668"/>
      <c r="BBL84" s="1668"/>
      <c r="BBM84" s="1668"/>
      <c r="BBN84" s="1668"/>
      <c r="BBO84" s="1668"/>
      <c r="BBP84" s="1668"/>
      <c r="BBQ84" s="1668"/>
      <c r="BBR84" s="1668"/>
      <c r="BBS84" s="1668"/>
      <c r="BBT84" s="1668"/>
      <c r="BBU84" s="1668"/>
      <c r="BBV84" s="1668"/>
      <c r="BBW84" s="1668"/>
      <c r="BBX84" s="1668"/>
      <c r="BBY84" s="1668"/>
      <c r="BBZ84" s="1668"/>
      <c r="BCA84" s="1668"/>
      <c r="BCB84" s="1668"/>
      <c r="BCC84" s="1668"/>
      <c r="BCD84" s="1668"/>
      <c r="BCE84" s="1668"/>
      <c r="BCF84" s="1668"/>
      <c r="BCG84" s="1668"/>
      <c r="BCH84" s="1668"/>
      <c r="BCI84" s="1668"/>
      <c r="BCJ84" s="1668"/>
      <c r="BCK84" s="1668"/>
      <c r="BCL84" s="1668"/>
      <c r="BCM84" s="1668"/>
      <c r="BCN84" s="1668"/>
      <c r="BCO84" s="1668"/>
      <c r="BCP84" s="1668"/>
      <c r="BCQ84" s="1668"/>
      <c r="BCR84" s="1668"/>
      <c r="BCS84" s="1668"/>
      <c r="BCT84" s="1668"/>
      <c r="BCU84" s="1668"/>
      <c r="BCV84" s="1668"/>
      <c r="BCW84" s="1668"/>
      <c r="BCX84" s="1668"/>
      <c r="BCY84" s="1668"/>
      <c r="BCZ84" s="1668"/>
      <c r="BDA84" s="1668"/>
      <c r="BDB84" s="1668"/>
      <c r="BDC84" s="1668"/>
      <c r="BDD84" s="1668"/>
      <c r="BDE84" s="1668"/>
      <c r="BDF84" s="1668"/>
      <c r="BDG84" s="1668"/>
      <c r="BDH84" s="1668"/>
      <c r="BDI84" s="1668"/>
      <c r="BDJ84" s="1668"/>
      <c r="BDK84" s="1668"/>
      <c r="BDL84" s="1668"/>
      <c r="BDM84" s="1668"/>
      <c r="BDN84" s="1668"/>
      <c r="BDO84" s="1668"/>
      <c r="BDP84" s="1668"/>
      <c r="BDQ84" s="1668"/>
      <c r="BDR84" s="1668"/>
      <c r="BDS84" s="1668"/>
      <c r="BDT84" s="1668"/>
      <c r="BDU84" s="1668"/>
      <c r="BDV84" s="1668"/>
      <c r="BDW84" s="1668"/>
      <c r="BDX84" s="1668"/>
      <c r="BDY84" s="1668"/>
      <c r="BDZ84" s="1668"/>
      <c r="BEA84" s="1668"/>
      <c r="BEB84" s="1668"/>
      <c r="BEC84" s="1668"/>
      <c r="BED84" s="1668"/>
      <c r="BEE84" s="1668"/>
      <c r="BEF84" s="1668"/>
      <c r="BEG84" s="1668"/>
      <c r="BEH84" s="1668"/>
      <c r="BEI84" s="1668"/>
      <c r="BEJ84" s="1668"/>
      <c r="BEK84" s="1668"/>
      <c r="BEL84" s="1668"/>
      <c r="BEM84" s="1668"/>
      <c r="BEN84" s="1668"/>
      <c r="BEO84" s="1668"/>
      <c r="BEP84" s="1668"/>
      <c r="BEQ84" s="1668"/>
      <c r="BER84" s="1668"/>
      <c r="BES84" s="1668"/>
      <c r="BET84" s="1668"/>
      <c r="BEU84" s="1668"/>
      <c r="BEV84" s="1668"/>
      <c r="BEW84" s="1668"/>
      <c r="BEX84" s="1668"/>
      <c r="BEY84" s="1668"/>
      <c r="BEZ84" s="1668"/>
      <c r="BFA84" s="1668"/>
      <c r="BFB84" s="1668"/>
      <c r="BFC84" s="1668"/>
      <c r="BFD84" s="1668"/>
      <c r="BFE84" s="1668"/>
      <c r="BFF84" s="1668"/>
      <c r="BFG84" s="1668"/>
      <c r="BFH84" s="1668"/>
      <c r="BFI84" s="1668"/>
      <c r="BFJ84" s="1668"/>
      <c r="BFK84" s="1668"/>
      <c r="BFL84" s="1668"/>
      <c r="BFM84" s="1668"/>
      <c r="BFN84" s="1668"/>
      <c r="BFO84" s="1668"/>
      <c r="BFP84" s="1668"/>
      <c r="BFQ84" s="1668"/>
      <c r="BFR84" s="1668"/>
      <c r="BFS84" s="1668"/>
      <c r="BFT84" s="1668"/>
      <c r="BFU84" s="1668"/>
      <c r="BFV84" s="1668"/>
      <c r="BFW84" s="1668"/>
      <c r="BFX84" s="1668"/>
      <c r="BFY84" s="1668"/>
      <c r="BFZ84" s="1668"/>
      <c r="BGA84" s="1668"/>
      <c r="BGB84" s="1668"/>
      <c r="BGC84" s="1668"/>
      <c r="BGD84" s="1668"/>
      <c r="BGE84" s="1668"/>
      <c r="BGF84" s="1668"/>
      <c r="BGG84" s="1668"/>
      <c r="BGH84" s="1668"/>
      <c r="BGI84" s="1668"/>
      <c r="BGJ84" s="1668"/>
      <c r="BGK84" s="1668"/>
      <c r="BGL84" s="1668"/>
      <c r="BGM84" s="1668"/>
      <c r="BGN84" s="1668"/>
      <c r="BGO84" s="1668"/>
      <c r="BGP84" s="1668"/>
      <c r="BGQ84" s="1668"/>
      <c r="BGR84" s="1668"/>
      <c r="BGS84" s="1668"/>
      <c r="BGT84" s="1668"/>
      <c r="BGU84" s="1668"/>
      <c r="BGV84" s="1668"/>
      <c r="BGW84" s="1668"/>
      <c r="BGX84" s="1668"/>
      <c r="BGY84" s="1668"/>
      <c r="BGZ84" s="1668"/>
      <c r="BHA84" s="1668"/>
      <c r="BHB84" s="1668"/>
      <c r="BHC84" s="1668"/>
      <c r="BHD84" s="1668"/>
      <c r="BHE84" s="1668"/>
      <c r="BHF84" s="1668"/>
      <c r="BHG84" s="1668"/>
      <c r="BHH84" s="1668"/>
      <c r="BHI84" s="1668"/>
      <c r="BHJ84" s="1668"/>
      <c r="BHK84" s="1668"/>
      <c r="BHL84" s="1668"/>
      <c r="BHM84" s="1668"/>
      <c r="BHN84" s="1668"/>
      <c r="BHO84" s="1668"/>
      <c r="BHP84" s="1668"/>
      <c r="BHQ84" s="1668"/>
      <c r="BHR84" s="1668"/>
      <c r="BHS84" s="1668"/>
      <c r="BHT84" s="1668"/>
      <c r="BHU84" s="1668"/>
      <c r="BHV84" s="1668"/>
      <c r="BHW84" s="1668"/>
      <c r="BHX84" s="1668"/>
      <c r="BHY84" s="1668"/>
      <c r="BHZ84" s="1668"/>
      <c r="BIA84" s="1668"/>
      <c r="BIB84" s="1668"/>
      <c r="BIC84" s="1668"/>
      <c r="BID84" s="1668"/>
      <c r="BIE84" s="1668"/>
      <c r="BIF84" s="1668"/>
      <c r="BIG84" s="1668"/>
      <c r="BIH84" s="1668"/>
      <c r="BII84" s="1668"/>
      <c r="BIJ84" s="1668"/>
      <c r="BIK84" s="1668"/>
      <c r="BIL84" s="1668"/>
      <c r="BIM84" s="1668"/>
      <c r="BIN84" s="1668"/>
      <c r="BIO84" s="1668"/>
      <c r="BIP84" s="1668"/>
      <c r="BIQ84" s="1668"/>
      <c r="BIR84" s="1668"/>
      <c r="BIS84" s="1668"/>
      <c r="BIT84" s="1668"/>
      <c r="BIU84" s="1668"/>
      <c r="BIV84" s="1668"/>
      <c r="BIW84" s="1668"/>
      <c r="BIX84" s="1668"/>
      <c r="BIY84" s="1668"/>
      <c r="BIZ84" s="1668"/>
      <c r="BJA84" s="1668"/>
      <c r="BJB84" s="1668"/>
      <c r="BJC84" s="1668"/>
      <c r="BJD84" s="1668"/>
      <c r="BJE84" s="1668"/>
      <c r="BJF84" s="1668"/>
      <c r="BJG84" s="1668"/>
      <c r="BJH84" s="1668"/>
      <c r="BJI84" s="1668"/>
      <c r="BJJ84" s="1668"/>
      <c r="BJK84" s="1668"/>
      <c r="BJL84" s="1668"/>
      <c r="BJM84" s="1668"/>
      <c r="BJN84" s="1668"/>
      <c r="BJO84" s="1668"/>
      <c r="BJP84" s="1668"/>
      <c r="BJQ84" s="1668"/>
      <c r="BJR84" s="1668"/>
      <c r="BJS84" s="1668"/>
      <c r="BJT84" s="1668"/>
      <c r="BJU84" s="1668"/>
      <c r="BJV84" s="1668"/>
      <c r="BJW84" s="1668"/>
      <c r="BJX84" s="1668"/>
      <c r="BJY84" s="1668"/>
      <c r="BJZ84" s="1668"/>
      <c r="BKA84" s="1668"/>
      <c r="BKB84" s="1668"/>
      <c r="BKC84" s="1668"/>
      <c r="BKD84" s="1668"/>
      <c r="BKE84" s="1668"/>
      <c r="BKF84" s="1668"/>
      <c r="BKG84" s="1668"/>
      <c r="BKH84" s="1668"/>
      <c r="BKI84" s="1668"/>
      <c r="BKJ84" s="1668"/>
      <c r="BKK84" s="1668"/>
      <c r="BKL84" s="1668"/>
      <c r="BKM84" s="1668"/>
      <c r="BKN84" s="1668"/>
      <c r="BKO84" s="1668"/>
      <c r="BKP84" s="1668"/>
      <c r="BKQ84" s="1668"/>
      <c r="BKR84" s="1668"/>
      <c r="BKS84" s="1668"/>
      <c r="BKT84" s="1668"/>
      <c r="BKU84" s="1668"/>
      <c r="BKV84" s="1668"/>
      <c r="BKW84" s="1668"/>
      <c r="BKX84" s="1668"/>
      <c r="BKY84" s="1668"/>
      <c r="BKZ84" s="1668"/>
      <c r="BLA84" s="1668"/>
      <c r="BLB84" s="1668"/>
      <c r="BLC84" s="1668"/>
      <c r="BLD84" s="1668"/>
      <c r="BLE84" s="1668"/>
      <c r="BLF84" s="1668"/>
      <c r="BLG84" s="1668"/>
      <c r="BLH84" s="1668"/>
      <c r="BLI84" s="1668"/>
      <c r="BLJ84" s="1668"/>
      <c r="BLK84" s="1668"/>
      <c r="BLL84" s="1668"/>
      <c r="BLM84" s="1668"/>
      <c r="BLN84" s="1668"/>
      <c r="BLO84" s="1668"/>
      <c r="BLP84" s="1668"/>
      <c r="BLQ84" s="1668"/>
      <c r="BLR84" s="1668"/>
      <c r="BLS84" s="1668"/>
      <c r="BLT84" s="1668"/>
      <c r="BLU84" s="1668"/>
      <c r="BLV84" s="1668"/>
      <c r="BLW84" s="1668"/>
      <c r="BLX84" s="1668"/>
      <c r="BLY84" s="1668"/>
      <c r="BLZ84" s="1668"/>
      <c r="BMA84" s="1668"/>
      <c r="BMB84" s="1668"/>
      <c r="BMC84" s="1668"/>
      <c r="BMD84" s="1668"/>
      <c r="BME84" s="1668"/>
      <c r="BMF84" s="1668"/>
      <c r="BMG84" s="1668"/>
      <c r="BMH84" s="1668"/>
      <c r="BMI84" s="1668"/>
      <c r="BMJ84" s="1668"/>
      <c r="BMK84" s="1668"/>
      <c r="BML84" s="1668"/>
      <c r="BMM84" s="1668"/>
      <c r="BMN84" s="1668"/>
      <c r="BMO84" s="1668"/>
      <c r="BMP84" s="1668"/>
      <c r="BMQ84" s="1668"/>
      <c r="BMR84" s="1668"/>
      <c r="BMS84" s="1668"/>
      <c r="BMT84" s="1668"/>
      <c r="BMU84" s="1668"/>
      <c r="BMV84" s="1668"/>
      <c r="BMW84" s="1668"/>
      <c r="BMX84" s="1668"/>
      <c r="BMY84" s="1668"/>
      <c r="BMZ84" s="1668"/>
      <c r="BNA84" s="1668"/>
      <c r="BNB84" s="1668"/>
      <c r="BNC84" s="1668"/>
      <c r="BND84" s="1668"/>
      <c r="BNE84" s="1668"/>
      <c r="BNF84" s="1668"/>
      <c r="BNG84" s="1668"/>
      <c r="BNH84" s="1668"/>
      <c r="BNI84" s="1668"/>
      <c r="BNJ84" s="1668"/>
      <c r="BNK84" s="1668"/>
      <c r="BNL84" s="1668"/>
      <c r="BNM84" s="1668"/>
      <c r="BNN84" s="1668"/>
      <c r="BNO84" s="1668"/>
      <c r="BNP84" s="1668"/>
      <c r="BNQ84" s="1668"/>
      <c r="BNR84" s="1668"/>
      <c r="BNS84" s="1668"/>
      <c r="BNT84" s="1668"/>
      <c r="BNU84" s="1668"/>
      <c r="BNV84" s="1668"/>
      <c r="BNW84" s="1668"/>
      <c r="BNX84" s="1668"/>
      <c r="BNY84" s="1668"/>
      <c r="BNZ84" s="1668"/>
      <c r="BOA84" s="1668"/>
      <c r="BOB84" s="1668"/>
      <c r="BOC84" s="1668"/>
      <c r="BOD84" s="1668"/>
      <c r="BOE84" s="1668"/>
      <c r="BOF84" s="1668"/>
      <c r="BOG84" s="1668"/>
      <c r="BOH84" s="1668"/>
      <c r="BOI84" s="1668"/>
      <c r="BOJ84" s="1668"/>
      <c r="BOK84" s="1668"/>
      <c r="BOL84" s="1668"/>
      <c r="BOM84" s="1668"/>
      <c r="BON84" s="1668"/>
      <c r="BOO84" s="1668"/>
      <c r="BOP84" s="1668"/>
      <c r="BOQ84" s="1668"/>
      <c r="BOR84" s="1668"/>
      <c r="BOS84" s="1668"/>
      <c r="BOT84" s="1668"/>
      <c r="BOU84" s="1668"/>
      <c r="BOV84" s="1668"/>
      <c r="BOW84" s="1668"/>
      <c r="BOX84" s="1668"/>
      <c r="BOY84" s="1668"/>
      <c r="BOZ84" s="1668"/>
      <c r="BPA84" s="1668"/>
      <c r="BPB84" s="1668"/>
      <c r="BPC84" s="1668"/>
      <c r="BPD84" s="1668"/>
      <c r="BPE84" s="1668"/>
      <c r="BPF84" s="1668"/>
      <c r="BPG84" s="1668"/>
      <c r="BPH84" s="1668"/>
      <c r="BPI84" s="1668"/>
      <c r="BPJ84" s="1668"/>
      <c r="BPK84" s="1668"/>
      <c r="BPL84" s="1668"/>
      <c r="BPM84" s="1668"/>
      <c r="BPN84" s="1668"/>
      <c r="BPO84" s="1668"/>
      <c r="BPP84" s="1668"/>
      <c r="BPQ84" s="1668"/>
      <c r="BPR84" s="1668"/>
      <c r="BPS84" s="1668"/>
      <c r="BPT84" s="1668"/>
      <c r="BPU84" s="1668"/>
      <c r="BPV84" s="1668"/>
      <c r="BPW84" s="1668"/>
      <c r="BPX84" s="1668"/>
      <c r="BPY84" s="1668"/>
      <c r="BPZ84" s="1668"/>
      <c r="BQA84" s="1668"/>
      <c r="BQB84" s="1668"/>
      <c r="BQC84" s="1668"/>
      <c r="BQD84" s="1668"/>
      <c r="BQE84" s="1668"/>
      <c r="BQF84" s="1668"/>
      <c r="BQG84" s="1668"/>
      <c r="BQH84" s="1668"/>
      <c r="BQI84" s="1668"/>
      <c r="BQJ84" s="1668"/>
      <c r="BQK84" s="1668"/>
      <c r="BQL84" s="1668"/>
      <c r="BQM84" s="1668"/>
      <c r="BQN84" s="1668"/>
      <c r="BQO84" s="1668"/>
      <c r="BQP84" s="1668"/>
      <c r="BQQ84" s="1668"/>
      <c r="BQR84" s="1668"/>
      <c r="BQS84" s="1668"/>
      <c r="BQT84" s="1668"/>
      <c r="BQU84" s="1668"/>
      <c r="BQV84" s="1668"/>
      <c r="BQW84" s="1668"/>
      <c r="BQX84" s="1668"/>
      <c r="BQY84" s="1668"/>
      <c r="BQZ84" s="1668"/>
      <c r="BRA84" s="1668"/>
      <c r="BRB84" s="1668"/>
      <c r="BRC84" s="1668"/>
      <c r="BRD84" s="1668"/>
      <c r="BRE84" s="1668"/>
      <c r="BRF84" s="1668"/>
      <c r="BRG84" s="1668"/>
      <c r="BRH84" s="1668"/>
      <c r="BRI84" s="1668"/>
      <c r="BRJ84" s="1668"/>
      <c r="BRK84" s="1668"/>
      <c r="BRL84" s="1668"/>
      <c r="BRM84" s="1668"/>
      <c r="BRN84" s="1668"/>
      <c r="BRO84" s="1668"/>
      <c r="BRP84" s="1668"/>
      <c r="BRQ84" s="1668"/>
      <c r="BRR84" s="1668"/>
      <c r="BRS84" s="1668"/>
      <c r="BRT84" s="1668"/>
      <c r="BRU84" s="1668"/>
      <c r="BRV84" s="1668"/>
      <c r="BRW84" s="1668"/>
      <c r="BRX84" s="1668"/>
      <c r="BRY84" s="1668"/>
      <c r="BRZ84" s="1668"/>
      <c r="BSA84" s="1668"/>
      <c r="BSB84" s="1668"/>
      <c r="BSC84" s="1668"/>
      <c r="BSD84" s="1668"/>
      <c r="BSE84" s="1668"/>
      <c r="BSF84" s="1668"/>
      <c r="BSG84" s="1668"/>
      <c r="BSH84" s="1668"/>
      <c r="BSI84" s="1668"/>
      <c r="BSJ84" s="1668"/>
      <c r="BSK84" s="1668"/>
      <c r="BSL84" s="1668"/>
      <c r="BSM84" s="1668"/>
      <c r="BSN84" s="1668"/>
      <c r="BSO84" s="1668"/>
      <c r="BSP84" s="1668"/>
      <c r="BSQ84" s="1668"/>
      <c r="BSR84" s="1668"/>
      <c r="BSS84" s="1668"/>
      <c r="BST84" s="1668"/>
      <c r="BSU84" s="1668"/>
      <c r="BSV84" s="1668"/>
      <c r="BSW84" s="1668"/>
      <c r="BSX84" s="1668"/>
      <c r="BSY84" s="1668"/>
      <c r="BSZ84" s="1668"/>
      <c r="BTA84" s="1668"/>
      <c r="BTB84" s="1668"/>
      <c r="BTC84" s="1668"/>
      <c r="BTD84" s="1668"/>
      <c r="BTE84" s="1668"/>
      <c r="BTF84" s="1668"/>
      <c r="BTG84" s="1668"/>
      <c r="BTH84" s="1668"/>
      <c r="BTI84" s="1668"/>
      <c r="BTJ84" s="1668"/>
      <c r="BTK84" s="1668"/>
      <c r="BTL84" s="1668"/>
      <c r="BTM84" s="1668"/>
      <c r="BTN84" s="1668"/>
      <c r="BTO84" s="1668"/>
      <c r="BTP84" s="1668"/>
      <c r="BTQ84" s="1668"/>
      <c r="BTR84" s="1668"/>
      <c r="BTS84" s="1668"/>
      <c r="BTT84" s="1668"/>
      <c r="BTU84" s="1668"/>
      <c r="BTV84" s="1668"/>
      <c r="BTW84" s="1668"/>
      <c r="BTX84" s="1668"/>
      <c r="BTY84" s="1668"/>
      <c r="BTZ84" s="1668"/>
      <c r="BUA84" s="1668"/>
      <c r="BUB84" s="1668"/>
      <c r="BUC84" s="1668"/>
      <c r="BUD84" s="1668"/>
      <c r="BUE84" s="1668"/>
      <c r="BUF84" s="1668"/>
      <c r="BUG84" s="1668"/>
      <c r="BUH84" s="1668"/>
      <c r="BUI84" s="1668"/>
      <c r="BUJ84" s="1668"/>
      <c r="BUK84" s="1668"/>
      <c r="BUL84" s="1668"/>
      <c r="BUM84" s="1668"/>
      <c r="BUN84" s="1668"/>
      <c r="BUO84" s="1668"/>
      <c r="BUP84" s="1668"/>
      <c r="BUQ84" s="1668"/>
      <c r="BUR84" s="1668"/>
      <c r="BUS84" s="1668"/>
      <c r="BUT84" s="1668"/>
      <c r="BUU84" s="1668"/>
      <c r="BUV84" s="1668"/>
      <c r="BUW84" s="1668"/>
      <c r="BUX84" s="1668"/>
      <c r="BUY84" s="1668"/>
      <c r="BUZ84" s="1668"/>
      <c r="BVA84" s="1668"/>
      <c r="BVB84" s="1668"/>
      <c r="BVC84" s="1668"/>
      <c r="BVD84" s="1668"/>
      <c r="BVE84" s="1668"/>
      <c r="BVF84" s="1668"/>
      <c r="BVG84" s="1668"/>
      <c r="BVH84" s="1668"/>
      <c r="BVI84" s="1668"/>
      <c r="BVJ84" s="1668"/>
      <c r="BVK84" s="1668"/>
      <c r="BVL84" s="1668"/>
      <c r="BVM84" s="1668"/>
      <c r="BVN84" s="1668"/>
      <c r="BVO84" s="1668"/>
      <c r="BVP84" s="1668"/>
      <c r="BVQ84" s="1668"/>
      <c r="BVR84" s="1668"/>
      <c r="BVS84" s="1668"/>
      <c r="BVT84" s="1668"/>
      <c r="BVU84" s="1668"/>
      <c r="BVV84" s="1668"/>
      <c r="BVW84" s="1668"/>
      <c r="BVX84" s="1668"/>
      <c r="BVY84" s="1668"/>
      <c r="BVZ84" s="1668"/>
      <c r="BWA84" s="1668"/>
      <c r="BWB84" s="1668"/>
      <c r="BWC84" s="1668"/>
      <c r="BWD84" s="1668"/>
      <c r="BWE84" s="1668"/>
      <c r="BWF84" s="1668"/>
      <c r="BWG84" s="1668"/>
      <c r="BWH84" s="1668"/>
      <c r="BWI84" s="1668"/>
      <c r="BWJ84" s="1668"/>
      <c r="BWK84" s="1668"/>
      <c r="BWL84" s="1668"/>
      <c r="BWM84" s="1668"/>
      <c r="BWN84" s="1668"/>
      <c r="BWO84" s="1668"/>
      <c r="BWP84" s="1668"/>
      <c r="BWQ84" s="1668"/>
      <c r="BWR84" s="1668"/>
      <c r="BWS84" s="1668"/>
      <c r="BWT84" s="1668"/>
      <c r="BWU84" s="1668"/>
      <c r="BWV84" s="1668"/>
      <c r="BWW84" s="1668"/>
      <c r="BWX84" s="1668"/>
      <c r="BWY84" s="1668"/>
      <c r="BWZ84" s="1668"/>
      <c r="BXA84" s="1668"/>
      <c r="BXB84" s="1668"/>
      <c r="BXC84" s="1668"/>
      <c r="BXD84" s="1668"/>
      <c r="BXE84" s="1668"/>
      <c r="BXF84" s="1668"/>
      <c r="BXG84" s="1668"/>
      <c r="BXH84" s="1668"/>
      <c r="BXI84" s="1668"/>
      <c r="BXJ84" s="1668"/>
      <c r="BXK84" s="1668"/>
      <c r="BXL84" s="1668"/>
      <c r="BXM84" s="1668"/>
      <c r="BXN84" s="1668"/>
      <c r="BXO84" s="1668"/>
      <c r="BXP84" s="1668"/>
      <c r="BXQ84" s="1668"/>
      <c r="BXR84" s="1668"/>
      <c r="BXS84" s="1668"/>
      <c r="BXT84" s="1668"/>
      <c r="BXU84" s="1668"/>
      <c r="BXV84" s="1668"/>
      <c r="BXW84" s="1668"/>
      <c r="BXX84" s="1668"/>
      <c r="BXY84" s="1668"/>
      <c r="BXZ84" s="1668"/>
      <c r="BYA84" s="1668"/>
      <c r="BYB84" s="1668"/>
      <c r="BYC84" s="1668"/>
      <c r="BYD84" s="1668"/>
      <c r="BYE84" s="1668"/>
      <c r="BYF84" s="1668"/>
      <c r="BYG84" s="1668"/>
      <c r="BYH84" s="1668"/>
      <c r="BYI84" s="1668"/>
      <c r="BYJ84" s="1668"/>
      <c r="BYK84" s="1668"/>
      <c r="BYL84" s="1668"/>
      <c r="BYM84" s="1668"/>
      <c r="BYN84" s="1668"/>
      <c r="BYO84" s="1668"/>
      <c r="BYP84" s="1668"/>
      <c r="BYQ84" s="1668"/>
      <c r="BYR84" s="1668"/>
      <c r="BYS84" s="1668"/>
      <c r="BYT84" s="1668"/>
      <c r="BYU84" s="1668"/>
      <c r="BYV84" s="1668"/>
      <c r="BYW84" s="1668"/>
      <c r="BYX84" s="1668"/>
      <c r="BYY84" s="1668"/>
      <c r="BYZ84" s="1668"/>
      <c r="BZA84" s="1668"/>
      <c r="BZB84" s="1668"/>
      <c r="BZC84" s="1668"/>
      <c r="BZD84" s="1668"/>
      <c r="BZE84" s="1668"/>
      <c r="BZF84" s="1668"/>
      <c r="BZG84" s="1668"/>
      <c r="BZH84" s="1668"/>
      <c r="BZI84" s="1668"/>
      <c r="BZJ84" s="1668"/>
      <c r="BZK84" s="1668"/>
      <c r="BZL84" s="1668"/>
      <c r="BZM84" s="1668"/>
      <c r="BZN84" s="1668"/>
      <c r="BZO84" s="1668"/>
      <c r="BZP84" s="1668"/>
      <c r="BZQ84" s="1668"/>
      <c r="BZR84" s="1668"/>
      <c r="BZS84" s="1668"/>
      <c r="BZT84" s="1668"/>
      <c r="BZU84" s="1668"/>
      <c r="BZV84" s="1668"/>
      <c r="BZW84" s="1668"/>
      <c r="BZX84" s="1668"/>
      <c r="BZY84" s="1668"/>
      <c r="BZZ84" s="1668"/>
      <c r="CAA84" s="1668"/>
      <c r="CAB84" s="1668"/>
      <c r="CAC84" s="1668"/>
      <c r="CAD84" s="1668"/>
      <c r="CAE84" s="1668"/>
      <c r="CAF84" s="1668"/>
      <c r="CAG84" s="1668"/>
      <c r="CAH84" s="1668"/>
      <c r="CAI84" s="1668"/>
      <c r="CAJ84" s="1668"/>
      <c r="CAK84" s="1668"/>
      <c r="CAL84" s="1668"/>
      <c r="CAM84" s="1668"/>
      <c r="CAN84" s="1668"/>
      <c r="CAO84" s="1668"/>
      <c r="CAP84" s="1668"/>
      <c r="CAQ84" s="1668"/>
      <c r="CAR84" s="1668"/>
      <c r="CAS84" s="1668"/>
      <c r="CAT84" s="1668"/>
      <c r="CAU84" s="1668"/>
      <c r="CAV84" s="1668"/>
      <c r="CAW84" s="1668"/>
      <c r="CAX84" s="1668"/>
      <c r="CAY84" s="1668"/>
      <c r="CAZ84" s="1668"/>
      <c r="CBA84" s="1668"/>
      <c r="CBB84" s="1668"/>
      <c r="CBC84" s="1668"/>
      <c r="CBD84" s="1668"/>
      <c r="CBE84" s="1668"/>
      <c r="CBF84" s="1668"/>
      <c r="CBG84" s="1668"/>
      <c r="CBH84" s="1668"/>
      <c r="CBI84" s="1668"/>
      <c r="CBJ84" s="1668"/>
      <c r="CBK84" s="1668"/>
      <c r="CBL84" s="1668"/>
      <c r="CBM84" s="1668"/>
      <c r="CBN84" s="1668"/>
      <c r="CBO84" s="1668"/>
      <c r="CBP84" s="1668"/>
      <c r="CBQ84" s="1668"/>
      <c r="CBR84" s="1668"/>
      <c r="CBS84" s="1668"/>
      <c r="CBT84" s="1668"/>
      <c r="CBU84" s="1668"/>
      <c r="CBV84" s="1668"/>
      <c r="CBW84" s="1668"/>
      <c r="CBX84" s="1668"/>
      <c r="CBY84" s="1668"/>
      <c r="CBZ84" s="1668"/>
      <c r="CCA84" s="1668"/>
      <c r="CCB84" s="1668"/>
      <c r="CCC84" s="1668"/>
      <c r="CCD84" s="1668"/>
      <c r="CCE84" s="1668"/>
      <c r="CCF84" s="1668"/>
      <c r="CCG84" s="1668"/>
      <c r="CCH84" s="1668"/>
      <c r="CCI84" s="1668"/>
      <c r="CCJ84" s="1668"/>
      <c r="CCK84" s="1668"/>
      <c r="CCL84" s="1668"/>
      <c r="CCM84" s="1668"/>
      <c r="CCN84" s="1668"/>
      <c r="CCO84" s="1668"/>
      <c r="CCP84" s="1668"/>
      <c r="CCQ84" s="1668"/>
      <c r="CCR84" s="1668"/>
      <c r="CCS84" s="1668"/>
      <c r="CCT84" s="1668"/>
      <c r="CCU84" s="1668"/>
      <c r="CCV84" s="1668"/>
      <c r="CCW84" s="1668"/>
      <c r="CCX84" s="1668"/>
      <c r="CCY84" s="1668"/>
      <c r="CCZ84" s="1668"/>
      <c r="CDA84" s="1668"/>
      <c r="CDB84" s="1668"/>
      <c r="CDC84" s="1668"/>
      <c r="CDD84" s="1668"/>
      <c r="CDE84" s="1668"/>
      <c r="CDF84" s="1668"/>
      <c r="CDG84" s="1668"/>
      <c r="CDH84" s="1668"/>
      <c r="CDI84" s="1668"/>
      <c r="CDJ84" s="1668"/>
      <c r="CDK84" s="1668"/>
      <c r="CDL84" s="1668"/>
      <c r="CDM84" s="1668"/>
      <c r="CDN84" s="1668"/>
      <c r="CDO84" s="1668"/>
      <c r="CDP84" s="1668"/>
      <c r="CDQ84" s="1668"/>
      <c r="CDR84" s="1668"/>
      <c r="CDS84" s="1668"/>
      <c r="CDT84" s="1668"/>
      <c r="CDU84" s="1668"/>
      <c r="CDV84" s="1668"/>
      <c r="CDW84" s="1668"/>
      <c r="CDX84" s="1668"/>
      <c r="CDY84" s="1668"/>
      <c r="CDZ84" s="1668"/>
      <c r="CEA84" s="1668"/>
      <c r="CEB84" s="1668"/>
      <c r="CEC84" s="1668"/>
      <c r="CED84" s="1668"/>
      <c r="CEE84" s="1668"/>
      <c r="CEF84" s="1668"/>
      <c r="CEG84" s="1668"/>
      <c r="CEH84" s="1668"/>
      <c r="CEI84" s="1668"/>
      <c r="CEJ84" s="1668"/>
      <c r="CEK84" s="1668"/>
      <c r="CEL84" s="1668"/>
      <c r="CEM84" s="1668"/>
      <c r="CEN84" s="1668"/>
      <c r="CEO84" s="1668"/>
      <c r="CEP84" s="1668"/>
      <c r="CEQ84" s="1668"/>
      <c r="CER84" s="1668"/>
      <c r="CES84" s="1668"/>
      <c r="CET84" s="1668"/>
      <c r="CEU84" s="1668"/>
      <c r="CEV84" s="1668"/>
      <c r="CEW84" s="1668"/>
      <c r="CEX84" s="1668"/>
      <c r="CEY84" s="1668"/>
      <c r="CEZ84" s="1668"/>
      <c r="CFA84" s="1668"/>
      <c r="CFB84" s="1668"/>
      <c r="CFC84" s="1668"/>
      <c r="CFD84" s="1668"/>
      <c r="CFE84" s="1668"/>
      <c r="CFF84" s="1668"/>
      <c r="CFG84" s="1668"/>
      <c r="CFH84" s="1668"/>
      <c r="CFI84" s="1668"/>
      <c r="CFJ84" s="1668"/>
      <c r="CFK84" s="1668"/>
      <c r="CFL84" s="1668"/>
      <c r="CFM84" s="1668"/>
      <c r="CFN84" s="1668"/>
      <c r="CFO84" s="1668"/>
      <c r="CFP84" s="1668"/>
      <c r="CFQ84" s="1668"/>
      <c r="CFR84" s="1668"/>
      <c r="CFS84" s="1668"/>
      <c r="CFT84" s="1668"/>
      <c r="CFU84" s="1668"/>
      <c r="CFV84" s="1668"/>
      <c r="CFW84" s="1668"/>
      <c r="CFX84" s="1668"/>
      <c r="CFY84" s="1668"/>
      <c r="CFZ84" s="1668"/>
      <c r="CGA84" s="1668"/>
      <c r="CGB84" s="1668"/>
      <c r="CGC84" s="1668"/>
      <c r="CGD84" s="1668"/>
      <c r="CGE84" s="1668"/>
      <c r="CGF84" s="1668"/>
      <c r="CGG84" s="1668"/>
      <c r="CGH84" s="1668"/>
      <c r="CGI84" s="1668"/>
      <c r="CGJ84" s="1668"/>
      <c r="CGK84" s="1668"/>
      <c r="CGL84" s="1668"/>
      <c r="CGM84" s="1668"/>
      <c r="CGN84" s="1668"/>
      <c r="CGO84" s="1668"/>
      <c r="CGP84" s="1668"/>
      <c r="CGQ84" s="1668"/>
      <c r="CGR84" s="1668"/>
      <c r="CGS84" s="1668"/>
      <c r="CGT84" s="1668"/>
      <c r="CGU84" s="1668"/>
      <c r="CGV84" s="1668"/>
      <c r="CGW84" s="1668"/>
      <c r="CGX84" s="1668"/>
      <c r="CGY84" s="1668"/>
      <c r="CGZ84" s="1668"/>
      <c r="CHA84" s="1668"/>
      <c r="CHB84" s="1668"/>
      <c r="CHC84" s="1668"/>
      <c r="CHD84" s="1668"/>
      <c r="CHE84" s="1668"/>
      <c r="CHF84" s="1668"/>
      <c r="CHG84" s="1668"/>
      <c r="CHH84" s="1668"/>
      <c r="CHI84" s="1668"/>
      <c r="CHJ84" s="1668"/>
      <c r="CHK84" s="1668"/>
      <c r="CHL84" s="1668"/>
      <c r="CHM84" s="1668"/>
      <c r="CHN84" s="1668"/>
      <c r="CHO84" s="1668"/>
      <c r="CHP84" s="1668"/>
      <c r="CHQ84" s="1668"/>
      <c r="CHR84" s="1668"/>
      <c r="CHS84" s="1668"/>
      <c r="CHT84" s="1668"/>
      <c r="CHU84" s="1668"/>
      <c r="CHV84" s="1668"/>
      <c r="CHW84" s="1668"/>
      <c r="CHX84" s="1668"/>
      <c r="CHY84" s="1668"/>
      <c r="CHZ84" s="1668"/>
      <c r="CIA84" s="1668"/>
      <c r="CIB84" s="1668"/>
      <c r="CIC84" s="1668"/>
      <c r="CID84" s="1668"/>
      <c r="CIE84" s="1668"/>
      <c r="CIF84" s="1668"/>
      <c r="CIG84" s="1668"/>
      <c r="CIH84" s="1668"/>
      <c r="CII84" s="1668"/>
      <c r="CIJ84" s="1668"/>
      <c r="CIK84" s="1668"/>
      <c r="CIL84" s="1668"/>
      <c r="CIM84" s="1668"/>
      <c r="CIN84" s="1668"/>
      <c r="CIO84" s="1668"/>
      <c r="CIP84" s="1668"/>
      <c r="CIQ84" s="1668"/>
      <c r="CIR84" s="1668"/>
      <c r="CIS84" s="1668"/>
      <c r="CIT84" s="1668"/>
      <c r="CIU84" s="1668"/>
      <c r="CIV84" s="1668"/>
      <c r="CIW84" s="1668"/>
      <c r="CIX84" s="1668"/>
      <c r="CIY84" s="1668"/>
      <c r="CIZ84" s="1668"/>
      <c r="CJA84" s="1668"/>
      <c r="CJB84" s="1668"/>
      <c r="CJC84" s="1668"/>
      <c r="CJD84" s="1668"/>
      <c r="CJE84" s="1668"/>
      <c r="CJF84" s="1668"/>
      <c r="CJG84" s="1668"/>
      <c r="CJH84" s="1668"/>
      <c r="CJI84" s="1668"/>
      <c r="CJJ84" s="1668"/>
      <c r="CJK84" s="1668"/>
      <c r="CJL84" s="1668"/>
      <c r="CJM84" s="1668"/>
      <c r="CJN84" s="1668"/>
      <c r="CJO84" s="1668"/>
      <c r="CJP84" s="1668"/>
      <c r="CJQ84" s="1668"/>
      <c r="CJR84" s="1668"/>
      <c r="CJS84" s="1668"/>
      <c r="CJT84" s="1668"/>
      <c r="CJU84" s="1668"/>
      <c r="CJV84" s="1668"/>
      <c r="CJW84" s="1668"/>
      <c r="CJX84" s="1668"/>
      <c r="CJY84" s="1668"/>
      <c r="CJZ84" s="1668"/>
      <c r="CKA84" s="1668"/>
      <c r="CKB84" s="1668"/>
      <c r="CKC84" s="1668"/>
      <c r="CKD84" s="1668"/>
      <c r="CKE84" s="1668"/>
      <c r="CKF84" s="1668"/>
      <c r="CKG84" s="1668"/>
      <c r="CKH84" s="1668"/>
      <c r="CKI84" s="1668"/>
      <c r="CKJ84" s="1668"/>
      <c r="CKK84" s="1668"/>
      <c r="CKL84" s="1668"/>
      <c r="CKM84" s="1668"/>
      <c r="CKN84" s="1668"/>
      <c r="CKO84" s="1668"/>
      <c r="CKP84" s="1668"/>
      <c r="CKQ84" s="1668"/>
      <c r="CKR84" s="1668"/>
      <c r="CKS84" s="1668"/>
      <c r="CKT84" s="1668"/>
      <c r="CKU84" s="1668"/>
      <c r="CKV84" s="1668"/>
      <c r="CKW84" s="1668"/>
      <c r="CKX84" s="1668"/>
      <c r="CKY84" s="1668"/>
      <c r="CKZ84" s="1668"/>
      <c r="CLA84" s="1668"/>
      <c r="CLB84" s="1668"/>
      <c r="CLC84" s="1668"/>
      <c r="CLD84" s="1668"/>
      <c r="CLE84" s="1668"/>
      <c r="CLF84" s="1668"/>
      <c r="CLG84" s="1668"/>
      <c r="CLH84" s="1668"/>
      <c r="CLI84" s="1668"/>
      <c r="CLJ84" s="1668"/>
      <c r="CLK84" s="1668"/>
      <c r="CLL84" s="1668"/>
      <c r="CLM84" s="1668"/>
      <c r="CLN84" s="1668"/>
      <c r="CLO84" s="1668"/>
      <c r="CLP84" s="1668"/>
      <c r="CLQ84" s="1668"/>
      <c r="CLR84" s="1668"/>
      <c r="CLS84" s="1668"/>
      <c r="CLT84" s="1668"/>
      <c r="CLU84" s="1668"/>
      <c r="CLV84" s="1668"/>
      <c r="CLW84" s="1668"/>
      <c r="CLX84" s="1668"/>
      <c r="CLY84" s="1668"/>
      <c r="CLZ84" s="1668"/>
      <c r="CMA84" s="1668"/>
      <c r="CMB84" s="1668"/>
      <c r="CMC84" s="1668"/>
      <c r="CMD84" s="1668"/>
      <c r="CME84" s="1668"/>
      <c r="CMF84" s="1668"/>
      <c r="CMG84" s="1668"/>
      <c r="CMH84" s="1668"/>
      <c r="CMI84" s="1668"/>
      <c r="CMJ84" s="1668"/>
      <c r="CMK84" s="1668"/>
      <c r="CML84" s="1668"/>
      <c r="CMM84" s="1668"/>
      <c r="CMN84" s="1668"/>
      <c r="CMO84" s="1668"/>
      <c r="CMP84" s="1668"/>
      <c r="CMQ84" s="1668"/>
      <c r="CMR84" s="1668"/>
      <c r="CMS84" s="1668"/>
      <c r="CMT84" s="1668"/>
      <c r="CMU84" s="1668"/>
      <c r="CMV84" s="1668"/>
      <c r="CMW84" s="1668"/>
      <c r="CMX84" s="1668"/>
      <c r="CMY84" s="1668"/>
      <c r="CMZ84" s="1668"/>
      <c r="CNA84" s="1668"/>
      <c r="CNB84" s="1668"/>
      <c r="CNC84" s="1668"/>
      <c r="CND84" s="1668"/>
      <c r="CNE84" s="1668"/>
      <c r="CNF84" s="1668"/>
      <c r="CNG84" s="1668"/>
      <c r="CNH84" s="1668"/>
      <c r="CNI84" s="1668"/>
      <c r="CNJ84" s="1668"/>
      <c r="CNK84" s="1668"/>
      <c r="CNL84" s="1668"/>
      <c r="CNM84" s="1668"/>
      <c r="CNN84" s="1668"/>
      <c r="CNO84" s="1668"/>
      <c r="CNP84" s="1668"/>
      <c r="CNQ84" s="1668"/>
      <c r="CNR84" s="1668"/>
      <c r="CNS84" s="1668"/>
      <c r="CNT84" s="1668"/>
      <c r="CNU84" s="1668"/>
      <c r="CNV84" s="1668"/>
      <c r="CNW84" s="1668"/>
      <c r="CNX84" s="1668"/>
      <c r="CNY84" s="1668"/>
      <c r="CNZ84" s="1668"/>
      <c r="COA84" s="1668"/>
      <c r="COB84" s="1668"/>
      <c r="COC84" s="1668"/>
      <c r="COD84" s="1668"/>
      <c r="COE84" s="1668"/>
      <c r="COF84" s="1668"/>
      <c r="COG84" s="1668"/>
      <c r="COH84" s="1668"/>
      <c r="COI84" s="1668"/>
      <c r="COJ84" s="1668"/>
      <c r="COK84" s="1668"/>
      <c r="COL84" s="1668"/>
      <c r="COM84" s="1668"/>
      <c r="CON84" s="1668"/>
      <c r="COO84" s="1668"/>
      <c r="COP84" s="1668"/>
      <c r="COQ84" s="1668"/>
      <c r="COR84" s="1668"/>
      <c r="COS84" s="1668"/>
      <c r="COT84" s="1668"/>
      <c r="COU84" s="1668"/>
      <c r="COV84" s="1668"/>
      <c r="COW84" s="1668"/>
      <c r="COX84" s="1668"/>
      <c r="COY84" s="1668"/>
      <c r="COZ84" s="1668"/>
      <c r="CPA84" s="1668"/>
      <c r="CPB84" s="1668"/>
      <c r="CPC84" s="1668"/>
      <c r="CPD84" s="1668"/>
      <c r="CPE84" s="1668"/>
      <c r="CPF84" s="1668"/>
      <c r="CPG84" s="1668"/>
      <c r="CPH84" s="1668"/>
      <c r="CPI84" s="1668"/>
      <c r="CPJ84" s="1668"/>
      <c r="CPK84" s="1668"/>
      <c r="CPL84" s="1668"/>
      <c r="CPM84" s="1668"/>
      <c r="CPN84" s="1668"/>
      <c r="CPO84" s="1668"/>
      <c r="CPP84" s="1668"/>
      <c r="CPQ84" s="1668"/>
      <c r="CPR84" s="1668"/>
      <c r="CPS84" s="1668"/>
      <c r="CPT84" s="1668"/>
      <c r="CPU84" s="1668"/>
      <c r="CPV84" s="1668"/>
      <c r="CPW84" s="1668"/>
      <c r="CPX84" s="1668"/>
      <c r="CPY84" s="1668"/>
      <c r="CPZ84" s="1668"/>
      <c r="CQA84" s="1668"/>
      <c r="CQB84" s="1668"/>
      <c r="CQC84" s="1668"/>
      <c r="CQD84" s="1668"/>
      <c r="CQE84" s="1668"/>
      <c r="CQF84" s="1668"/>
      <c r="CQG84" s="1668"/>
      <c r="CQH84" s="1668"/>
      <c r="CQI84" s="1668"/>
      <c r="CQJ84" s="1668"/>
      <c r="CQK84" s="1668"/>
      <c r="CQL84" s="1668"/>
      <c r="CQM84" s="1668"/>
      <c r="CQN84" s="1668"/>
      <c r="CQO84" s="1668"/>
      <c r="CQP84" s="1668"/>
      <c r="CQQ84" s="1668"/>
      <c r="CQR84" s="1668"/>
      <c r="CQS84" s="1668"/>
      <c r="CQT84" s="1668"/>
      <c r="CQU84" s="1668"/>
      <c r="CQV84" s="1668"/>
      <c r="CQW84" s="1668"/>
      <c r="CQX84" s="1668"/>
      <c r="CQY84" s="1668"/>
      <c r="CQZ84" s="1668"/>
      <c r="CRA84" s="1668"/>
      <c r="CRB84" s="1668"/>
      <c r="CRC84" s="1668"/>
      <c r="CRD84" s="1668"/>
      <c r="CRE84" s="1668"/>
      <c r="CRF84" s="1668"/>
      <c r="CRG84" s="1668"/>
      <c r="CRH84" s="1668"/>
      <c r="CRI84" s="1668"/>
      <c r="CRJ84" s="1668"/>
      <c r="CRK84" s="1668"/>
      <c r="CRL84" s="1668"/>
      <c r="CRM84" s="1668"/>
      <c r="CRN84" s="1668"/>
      <c r="CRO84" s="1668"/>
      <c r="CRP84" s="1668"/>
      <c r="CRQ84" s="1668"/>
      <c r="CRR84" s="1668"/>
      <c r="CRS84" s="1668"/>
      <c r="CRT84" s="1668"/>
      <c r="CRU84" s="1668"/>
      <c r="CRV84" s="1668"/>
      <c r="CRW84" s="1668"/>
      <c r="CRX84" s="1668"/>
      <c r="CRY84" s="1668"/>
      <c r="CRZ84" s="1668"/>
      <c r="CSA84" s="1668"/>
      <c r="CSB84" s="1668"/>
      <c r="CSC84" s="1668"/>
      <c r="CSD84" s="1668"/>
      <c r="CSE84" s="1668"/>
      <c r="CSF84" s="1668"/>
      <c r="CSG84" s="1668"/>
      <c r="CSH84" s="1668"/>
      <c r="CSI84" s="1668"/>
      <c r="CSJ84" s="1668"/>
      <c r="CSK84" s="1668"/>
      <c r="CSL84" s="1668"/>
      <c r="CSM84" s="1668"/>
      <c r="CSN84" s="1668"/>
      <c r="CSO84" s="1668"/>
      <c r="CSP84" s="1668"/>
      <c r="CSQ84" s="1668"/>
      <c r="CSR84" s="1668"/>
      <c r="CSS84" s="1668"/>
      <c r="CST84" s="1668"/>
      <c r="CSU84" s="1668"/>
      <c r="CSV84" s="1668"/>
      <c r="CSW84" s="1668"/>
      <c r="CSX84" s="1668"/>
      <c r="CSY84" s="1668"/>
      <c r="CSZ84" s="1668"/>
      <c r="CTA84" s="1668"/>
      <c r="CTB84" s="1668"/>
      <c r="CTC84" s="1668"/>
      <c r="CTD84" s="1668"/>
      <c r="CTE84" s="1668"/>
      <c r="CTF84" s="1668"/>
      <c r="CTG84" s="1668"/>
      <c r="CTH84" s="1668"/>
      <c r="CTI84" s="1668"/>
      <c r="CTJ84" s="1668"/>
      <c r="CTK84" s="1668"/>
      <c r="CTL84" s="1668"/>
      <c r="CTM84" s="1668"/>
      <c r="CTN84" s="1668"/>
      <c r="CTO84" s="1668"/>
      <c r="CTP84" s="1668"/>
      <c r="CTQ84" s="1668"/>
      <c r="CTR84" s="1668"/>
      <c r="CTS84" s="1668"/>
      <c r="CTT84" s="1668"/>
      <c r="CTU84" s="1668"/>
      <c r="CTV84" s="1668"/>
      <c r="CTW84" s="1668"/>
      <c r="CTX84" s="1668"/>
      <c r="CTY84" s="1668"/>
      <c r="CTZ84" s="1668"/>
      <c r="CUA84" s="1668"/>
      <c r="CUB84" s="1668"/>
      <c r="CUC84" s="1668"/>
      <c r="CUD84" s="1668"/>
      <c r="CUE84" s="1668"/>
      <c r="CUF84" s="1668"/>
      <c r="CUG84" s="1668"/>
      <c r="CUH84" s="1668"/>
      <c r="CUI84" s="1668"/>
      <c r="CUJ84" s="1668"/>
      <c r="CUK84" s="1668"/>
      <c r="CUL84" s="1668"/>
      <c r="CUM84" s="1668"/>
      <c r="CUN84" s="1668"/>
      <c r="CUO84" s="1668"/>
      <c r="CUP84" s="1668"/>
      <c r="CUQ84" s="1668"/>
      <c r="CUR84" s="1668"/>
      <c r="CUS84" s="1668"/>
      <c r="CUT84" s="1668"/>
      <c r="CUU84" s="1668"/>
      <c r="CUV84" s="1668"/>
      <c r="CUW84" s="1668"/>
      <c r="CUX84" s="1668"/>
      <c r="CUY84" s="1668"/>
      <c r="CUZ84" s="1668"/>
      <c r="CVA84" s="1668"/>
      <c r="CVB84" s="1668"/>
      <c r="CVC84" s="1668"/>
      <c r="CVD84" s="1668"/>
      <c r="CVE84" s="1668"/>
      <c r="CVF84" s="1668"/>
      <c r="CVG84" s="1668"/>
      <c r="CVH84" s="1668"/>
      <c r="CVI84" s="1668"/>
      <c r="CVJ84" s="1668"/>
      <c r="CVK84" s="1668"/>
      <c r="CVL84" s="1668"/>
      <c r="CVM84" s="1668"/>
      <c r="CVN84" s="1668"/>
      <c r="CVO84" s="1668"/>
      <c r="CVP84" s="1668"/>
      <c r="CVQ84" s="1668"/>
      <c r="CVR84" s="1668"/>
      <c r="CVS84" s="1668"/>
      <c r="CVT84" s="1668"/>
      <c r="CVU84" s="1668"/>
      <c r="CVV84" s="1668"/>
      <c r="CVW84" s="1668"/>
      <c r="CVX84" s="1668"/>
      <c r="CVY84" s="1668"/>
      <c r="CVZ84" s="1668"/>
      <c r="CWA84" s="1668"/>
      <c r="CWB84" s="1668"/>
      <c r="CWC84" s="1668"/>
      <c r="CWD84" s="1668"/>
      <c r="CWE84" s="1668"/>
      <c r="CWF84" s="1668"/>
      <c r="CWG84" s="1668"/>
      <c r="CWH84" s="1668"/>
      <c r="CWI84" s="1668"/>
      <c r="CWJ84" s="1668"/>
      <c r="CWK84" s="1668"/>
      <c r="CWL84" s="1668"/>
      <c r="CWM84" s="1668"/>
      <c r="CWN84" s="1668"/>
      <c r="CWO84" s="1668"/>
      <c r="CWP84" s="1668"/>
      <c r="CWQ84" s="1668"/>
      <c r="CWR84" s="1668"/>
      <c r="CWS84" s="1668"/>
      <c r="CWT84" s="1668"/>
      <c r="CWU84" s="1668"/>
      <c r="CWV84" s="1668"/>
      <c r="CWW84" s="1668"/>
      <c r="CWX84" s="1668"/>
      <c r="CWY84" s="1668"/>
      <c r="CWZ84" s="1668"/>
      <c r="CXA84" s="1668"/>
      <c r="CXB84" s="1668"/>
      <c r="CXC84" s="1668"/>
      <c r="CXD84" s="1668"/>
      <c r="CXE84" s="1668"/>
      <c r="CXF84" s="1668"/>
      <c r="CXG84" s="1668"/>
      <c r="CXH84" s="1668"/>
      <c r="CXI84" s="1668"/>
      <c r="CXJ84" s="1668"/>
      <c r="CXK84" s="1668"/>
      <c r="CXL84" s="1668"/>
      <c r="CXM84" s="1668"/>
      <c r="CXN84" s="1668"/>
      <c r="CXO84" s="1668"/>
      <c r="CXP84" s="1668"/>
      <c r="CXQ84" s="1668"/>
      <c r="CXR84" s="1668"/>
      <c r="CXS84" s="1668"/>
      <c r="CXT84" s="1668"/>
      <c r="CXU84" s="1668"/>
      <c r="CXV84" s="1668"/>
      <c r="CXW84" s="1668"/>
      <c r="CXX84" s="1668"/>
      <c r="CXY84" s="1668"/>
      <c r="CXZ84" s="1668"/>
      <c r="CYA84" s="1668"/>
      <c r="CYB84" s="1668"/>
      <c r="CYC84" s="1668"/>
      <c r="CYD84" s="1668"/>
      <c r="CYE84" s="1668"/>
      <c r="CYF84" s="1668"/>
      <c r="CYG84" s="1668"/>
      <c r="CYH84" s="1668"/>
      <c r="CYI84" s="1668"/>
      <c r="CYJ84" s="1668"/>
      <c r="CYK84" s="1668"/>
      <c r="CYL84" s="1668"/>
      <c r="CYM84" s="1668"/>
      <c r="CYN84" s="1668"/>
      <c r="CYO84" s="1668"/>
      <c r="CYP84" s="1668"/>
      <c r="CYQ84" s="1668"/>
      <c r="CYR84" s="1668"/>
      <c r="CYS84" s="1668"/>
      <c r="CYT84" s="1668"/>
      <c r="CYU84" s="1668"/>
      <c r="CYV84" s="1668"/>
      <c r="CYW84" s="1668"/>
      <c r="CYX84" s="1668"/>
      <c r="CYY84" s="1668"/>
      <c r="CYZ84" s="1668"/>
      <c r="CZA84" s="1668"/>
      <c r="CZB84" s="1668"/>
      <c r="CZC84" s="1668"/>
      <c r="CZD84" s="1668"/>
      <c r="CZE84" s="1668"/>
      <c r="CZF84" s="1668"/>
      <c r="CZG84" s="1668"/>
      <c r="CZH84" s="1668"/>
      <c r="CZI84" s="1668"/>
      <c r="CZJ84" s="1668"/>
      <c r="CZK84" s="1668"/>
      <c r="CZL84" s="1668"/>
      <c r="CZM84" s="1668"/>
      <c r="CZN84" s="1668"/>
      <c r="CZO84" s="1668"/>
      <c r="CZP84" s="1668"/>
      <c r="CZQ84" s="1668"/>
      <c r="CZR84" s="1668"/>
      <c r="CZS84" s="1668"/>
      <c r="CZT84" s="1668"/>
      <c r="CZU84" s="1668"/>
      <c r="CZV84" s="1668"/>
      <c r="CZW84" s="1668"/>
      <c r="CZX84" s="1668"/>
      <c r="CZY84" s="1668"/>
      <c r="CZZ84" s="1668"/>
      <c r="DAA84" s="1668"/>
      <c r="DAB84" s="1668"/>
      <c r="DAC84" s="1668"/>
      <c r="DAD84" s="1668"/>
      <c r="DAE84" s="1668"/>
      <c r="DAF84" s="1668"/>
      <c r="DAG84" s="1668"/>
      <c r="DAH84" s="1668"/>
      <c r="DAI84" s="1668"/>
      <c r="DAJ84" s="1668"/>
      <c r="DAK84" s="1668"/>
      <c r="DAL84" s="1668"/>
      <c r="DAM84" s="1668"/>
      <c r="DAN84" s="1668"/>
      <c r="DAO84" s="1668"/>
      <c r="DAP84" s="1668"/>
      <c r="DAQ84" s="1668"/>
      <c r="DAR84" s="1668"/>
      <c r="DAS84" s="1668"/>
      <c r="DAT84" s="1668"/>
      <c r="DAU84" s="1668"/>
      <c r="DAV84" s="1668"/>
      <c r="DAW84" s="1668"/>
      <c r="DAX84" s="1668"/>
      <c r="DAY84" s="1668"/>
      <c r="DAZ84" s="1668"/>
      <c r="DBA84" s="1668"/>
      <c r="DBB84" s="1668"/>
      <c r="DBC84" s="1668"/>
      <c r="DBD84" s="1668"/>
      <c r="DBE84" s="1668"/>
      <c r="DBF84" s="1668"/>
      <c r="DBG84" s="1668"/>
      <c r="DBH84" s="1668"/>
      <c r="DBI84" s="1668"/>
      <c r="DBJ84" s="1668"/>
      <c r="DBK84" s="1668"/>
      <c r="DBL84" s="1668"/>
      <c r="DBM84" s="1668"/>
      <c r="DBN84" s="1668"/>
      <c r="DBO84" s="1668"/>
      <c r="DBP84" s="1668"/>
      <c r="DBQ84" s="1668"/>
      <c r="DBR84" s="1668"/>
      <c r="DBS84" s="1668"/>
      <c r="DBT84" s="1668"/>
      <c r="DBU84" s="1668"/>
      <c r="DBV84" s="1668"/>
      <c r="DBW84" s="1668"/>
      <c r="DBX84" s="1668"/>
      <c r="DBY84" s="1668"/>
      <c r="DBZ84" s="1668"/>
      <c r="DCA84" s="1668"/>
      <c r="DCB84" s="1668"/>
      <c r="DCC84" s="1668"/>
      <c r="DCD84" s="1668"/>
      <c r="DCE84" s="1668"/>
      <c r="DCF84" s="1668"/>
      <c r="DCG84" s="1668"/>
      <c r="DCH84" s="1668"/>
      <c r="DCI84" s="1668"/>
      <c r="DCJ84" s="1668"/>
      <c r="DCK84" s="1668"/>
      <c r="DCL84" s="1668"/>
      <c r="DCM84" s="1668"/>
      <c r="DCN84" s="1668"/>
      <c r="DCO84" s="1668"/>
      <c r="DCP84" s="1668"/>
      <c r="DCQ84" s="1668"/>
      <c r="DCR84" s="1668"/>
      <c r="DCS84" s="1668"/>
      <c r="DCT84" s="1668"/>
      <c r="DCU84" s="1668"/>
      <c r="DCV84" s="1668"/>
      <c r="DCW84" s="1668"/>
      <c r="DCX84" s="1668"/>
      <c r="DCY84" s="1668"/>
      <c r="DCZ84" s="1668"/>
      <c r="DDA84" s="1668"/>
      <c r="DDB84" s="1668"/>
      <c r="DDC84" s="1668"/>
      <c r="DDD84" s="1668"/>
      <c r="DDE84" s="1668"/>
      <c r="DDF84" s="1668"/>
      <c r="DDG84" s="1668"/>
      <c r="DDH84" s="1668"/>
      <c r="DDI84" s="1668"/>
      <c r="DDJ84" s="1668"/>
      <c r="DDK84" s="1668"/>
      <c r="DDL84" s="1668"/>
      <c r="DDM84" s="1668"/>
      <c r="DDN84" s="1668"/>
      <c r="DDO84" s="1668"/>
      <c r="DDP84" s="1668"/>
      <c r="DDQ84" s="1668"/>
      <c r="DDR84" s="1668"/>
      <c r="DDS84" s="1668"/>
      <c r="DDT84" s="1668"/>
      <c r="DDU84" s="1668"/>
      <c r="DDV84" s="1668"/>
      <c r="DDW84" s="1668"/>
      <c r="DDX84" s="1668"/>
      <c r="DDY84" s="1668"/>
      <c r="DDZ84" s="1668"/>
      <c r="DEA84" s="1668"/>
      <c r="DEB84" s="1668"/>
      <c r="DEC84" s="1668"/>
      <c r="DED84" s="1668"/>
      <c r="DEE84" s="1668"/>
      <c r="DEF84" s="1668"/>
      <c r="DEG84" s="1668"/>
      <c r="DEH84" s="1668"/>
      <c r="DEI84" s="1668"/>
      <c r="DEJ84" s="1668"/>
      <c r="DEK84" s="1668"/>
      <c r="DEL84" s="1668"/>
      <c r="DEM84" s="1668"/>
      <c r="DEN84" s="1668"/>
      <c r="DEO84" s="1668"/>
      <c r="DEP84" s="1668"/>
      <c r="DEQ84" s="1668"/>
      <c r="DER84" s="1668"/>
      <c r="DES84" s="1668"/>
      <c r="DET84" s="1668"/>
      <c r="DEU84" s="1668"/>
      <c r="DEV84" s="1668"/>
      <c r="DEW84" s="1668"/>
      <c r="DEX84" s="1668"/>
      <c r="DEY84" s="1668"/>
      <c r="DEZ84" s="1668"/>
      <c r="DFA84" s="1668"/>
      <c r="DFB84" s="1668"/>
      <c r="DFC84" s="1668"/>
      <c r="DFD84" s="1668"/>
      <c r="DFE84" s="1668"/>
      <c r="DFF84" s="1668"/>
      <c r="DFG84" s="1668"/>
      <c r="DFH84" s="1668"/>
      <c r="DFI84" s="1668"/>
      <c r="DFJ84" s="1668"/>
      <c r="DFK84" s="1668"/>
      <c r="DFL84" s="1668"/>
      <c r="DFM84" s="1668"/>
      <c r="DFN84" s="1668"/>
      <c r="DFO84" s="1668"/>
      <c r="DFP84" s="1668"/>
      <c r="DFQ84" s="1668"/>
      <c r="DFR84" s="1668"/>
      <c r="DFS84" s="1668"/>
      <c r="DFT84" s="1668"/>
      <c r="DFU84" s="1668"/>
      <c r="DFV84" s="1668"/>
      <c r="DFW84" s="1668"/>
      <c r="DFX84" s="1668"/>
      <c r="DFY84" s="1668"/>
      <c r="DFZ84" s="1668"/>
      <c r="DGA84" s="1668"/>
      <c r="DGB84" s="1668"/>
      <c r="DGC84" s="1668"/>
      <c r="DGD84" s="1668"/>
      <c r="DGE84" s="1668"/>
      <c r="DGF84" s="1668"/>
      <c r="DGG84" s="1668"/>
      <c r="DGH84" s="1668"/>
      <c r="DGI84" s="1668"/>
      <c r="DGJ84" s="1668"/>
      <c r="DGK84" s="1668"/>
      <c r="DGL84" s="1668"/>
      <c r="DGM84" s="1668"/>
      <c r="DGN84" s="1668"/>
      <c r="DGO84" s="1668"/>
      <c r="DGP84" s="1668"/>
      <c r="DGQ84" s="1668"/>
      <c r="DGR84" s="1668"/>
      <c r="DGS84" s="1668"/>
      <c r="DGT84" s="1668"/>
      <c r="DGU84" s="1668"/>
      <c r="DGV84" s="1668"/>
      <c r="DGW84" s="1668"/>
      <c r="DGX84" s="1668"/>
      <c r="DGY84" s="1668"/>
      <c r="DGZ84" s="1668"/>
      <c r="DHA84" s="1668"/>
      <c r="DHB84" s="1668"/>
      <c r="DHC84" s="1668"/>
      <c r="DHD84" s="1668"/>
      <c r="DHE84" s="1668"/>
      <c r="DHF84" s="1668"/>
      <c r="DHG84" s="1668"/>
      <c r="DHH84" s="1668"/>
      <c r="DHI84" s="1668"/>
      <c r="DHJ84" s="1668"/>
      <c r="DHK84" s="1668"/>
      <c r="DHL84" s="1668"/>
      <c r="DHM84" s="1668"/>
      <c r="DHN84" s="1668"/>
      <c r="DHO84" s="1668"/>
      <c r="DHP84" s="1668"/>
      <c r="DHQ84" s="1668"/>
      <c r="DHR84" s="1668"/>
      <c r="DHS84" s="1668"/>
      <c r="DHT84" s="1668"/>
      <c r="DHU84" s="1668"/>
      <c r="DHV84" s="1668"/>
      <c r="DHW84" s="1668"/>
      <c r="DHX84" s="1668"/>
      <c r="DHY84" s="1668"/>
      <c r="DHZ84" s="1668"/>
      <c r="DIA84" s="1668"/>
      <c r="DIB84" s="1668"/>
      <c r="DIC84" s="1668"/>
      <c r="DID84" s="1668"/>
      <c r="DIE84" s="1668"/>
      <c r="DIF84" s="1668"/>
      <c r="DIG84" s="1668"/>
      <c r="DIH84" s="1668"/>
      <c r="DII84" s="1668"/>
      <c r="DIJ84" s="1668"/>
      <c r="DIK84" s="1668"/>
      <c r="DIL84" s="1668"/>
      <c r="DIM84" s="1668"/>
      <c r="DIN84" s="1668"/>
      <c r="DIO84" s="1668"/>
      <c r="DIP84" s="1668"/>
      <c r="DIQ84" s="1668"/>
      <c r="DIR84" s="1668"/>
      <c r="DIS84" s="1668"/>
      <c r="DIT84" s="1668"/>
      <c r="DIU84" s="1668"/>
      <c r="DIV84" s="1668"/>
      <c r="DIW84" s="1668"/>
      <c r="DIX84" s="1668"/>
      <c r="DIY84" s="1668"/>
      <c r="DIZ84" s="1668"/>
      <c r="DJA84" s="1668"/>
      <c r="DJB84" s="1668"/>
      <c r="DJC84" s="1668"/>
      <c r="DJD84" s="1668"/>
      <c r="DJE84" s="1668"/>
      <c r="DJF84" s="1668"/>
      <c r="DJG84" s="1668"/>
      <c r="DJH84" s="1668"/>
      <c r="DJI84" s="1668"/>
      <c r="DJJ84" s="1668"/>
      <c r="DJK84" s="1668"/>
      <c r="DJL84" s="1668"/>
      <c r="DJM84" s="1668"/>
      <c r="DJN84" s="1668"/>
      <c r="DJO84" s="1668"/>
      <c r="DJP84" s="1668"/>
      <c r="DJQ84" s="1668"/>
      <c r="DJR84" s="1668"/>
      <c r="DJS84" s="1668"/>
      <c r="DJT84" s="1668"/>
      <c r="DJU84" s="1668"/>
      <c r="DJV84" s="1668"/>
      <c r="DJW84" s="1668"/>
      <c r="DJX84" s="1668"/>
      <c r="DJY84" s="1668"/>
      <c r="DJZ84" s="1668"/>
      <c r="DKA84" s="1668"/>
      <c r="DKB84" s="1668"/>
      <c r="DKC84" s="1668"/>
      <c r="DKD84" s="1668"/>
      <c r="DKE84" s="1668"/>
      <c r="DKF84" s="1668"/>
      <c r="DKG84" s="1668"/>
      <c r="DKH84" s="1668"/>
      <c r="DKI84" s="1668"/>
      <c r="DKJ84" s="1668"/>
      <c r="DKK84" s="1668"/>
      <c r="DKL84" s="1668"/>
      <c r="DKM84" s="1668"/>
      <c r="DKN84" s="1668"/>
      <c r="DKO84" s="1668"/>
      <c r="DKP84" s="1668"/>
      <c r="DKQ84" s="1668"/>
      <c r="DKR84" s="1668"/>
      <c r="DKS84" s="1668"/>
      <c r="DKT84" s="1668"/>
      <c r="DKU84" s="1668"/>
      <c r="DKV84" s="1668"/>
      <c r="DKW84" s="1668"/>
      <c r="DKX84" s="1668"/>
      <c r="DKY84" s="1668"/>
      <c r="DKZ84" s="1668"/>
      <c r="DLA84" s="1668"/>
      <c r="DLB84" s="1668"/>
      <c r="DLC84" s="1668"/>
      <c r="DLD84" s="1668"/>
      <c r="DLE84" s="1668"/>
      <c r="DLF84" s="1668"/>
      <c r="DLG84" s="1668"/>
      <c r="DLH84" s="1668"/>
      <c r="DLI84" s="1668"/>
      <c r="DLJ84" s="1668"/>
      <c r="DLK84" s="1668"/>
      <c r="DLL84" s="1668"/>
      <c r="DLM84" s="1668"/>
      <c r="DLN84" s="1668"/>
      <c r="DLO84" s="1668"/>
      <c r="DLP84" s="1668"/>
      <c r="DLQ84" s="1668"/>
      <c r="DLR84" s="1668"/>
      <c r="DLS84" s="1668"/>
      <c r="DLT84" s="1668"/>
      <c r="DLU84" s="1668"/>
      <c r="DLV84" s="1668"/>
      <c r="DLW84" s="1668"/>
      <c r="DLX84" s="1668"/>
      <c r="DLY84" s="1668"/>
      <c r="DLZ84" s="1668"/>
      <c r="DMA84" s="1668"/>
      <c r="DMB84" s="1668"/>
      <c r="DMC84" s="1668"/>
      <c r="DMD84" s="1668"/>
      <c r="DME84" s="1668"/>
      <c r="DMF84" s="1668"/>
      <c r="DMG84" s="1668"/>
      <c r="DMH84" s="1668"/>
      <c r="DMI84" s="1668"/>
      <c r="DMJ84" s="1668"/>
      <c r="DMK84" s="1668"/>
      <c r="DML84" s="1668"/>
      <c r="DMM84" s="1668"/>
      <c r="DMN84" s="1668"/>
      <c r="DMO84" s="1668"/>
      <c r="DMP84" s="1668"/>
      <c r="DMQ84" s="1668"/>
      <c r="DMR84" s="1668"/>
      <c r="DMS84" s="1668"/>
      <c r="DMT84" s="1668"/>
      <c r="DMU84" s="1668"/>
      <c r="DMV84" s="1668"/>
      <c r="DMW84" s="1668"/>
      <c r="DMX84" s="1668"/>
      <c r="DMY84" s="1668"/>
      <c r="DMZ84" s="1668"/>
      <c r="DNA84" s="1668"/>
      <c r="DNB84" s="1668"/>
      <c r="DNC84" s="1668"/>
      <c r="DND84" s="1668"/>
      <c r="DNE84" s="1668"/>
      <c r="DNF84" s="1668"/>
      <c r="DNG84" s="1668"/>
      <c r="DNH84" s="1668"/>
      <c r="DNI84" s="1668"/>
      <c r="DNJ84" s="1668"/>
      <c r="DNK84" s="1668"/>
      <c r="DNL84" s="1668"/>
      <c r="DNM84" s="1668"/>
      <c r="DNN84" s="1668"/>
      <c r="DNO84" s="1668"/>
      <c r="DNP84" s="1668"/>
      <c r="DNQ84" s="1668"/>
      <c r="DNR84" s="1668"/>
      <c r="DNS84" s="1668"/>
      <c r="DNT84" s="1668"/>
      <c r="DNU84" s="1668"/>
      <c r="DNV84" s="1668"/>
      <c r="DNW84" s="1668"/>
      <c r="DNX84" s="1668"/>
      <c r="DNY84" s="1668"/>
      <c r="DNZ84" s="1668"/>
      <c r="DOA84" s="1668"/>
      <c r="DOB84" s="1668"/>
      <c r="DOC84" s="1668"/>
      <c r="DOD84" s="1668"/>
      <c r="DOE84" s="1668"/>
      <c r="DOF84" s="1668"/>
      <c r="DOG84" s="1668"/>
      <c r="DOH84" s="1668"/>
      <c r="DOI84" s="1668"/>
      <c r="DOJ84" s="1668"/>
      <c r="DOK84" s="1668"/>
      <c r="DOL84" s="1668"/>
      <c r="DOM84" s="1668"/>
      <c r="DON84" s="1668"/>
      <c r="DOO84" s="1668"/>
      <c r="DOP84" s="1668"/>
      <c r="DOQ84" s="1668"/>
      <c r="DOR84" s="1668"/>
      <c r="DOS84" s="1668"/>
      <c r="DOT84" s="1668"/>
      <c r="DOU84" s="1668"/>
      <c r="DOV84" s="1668"/>
      <c r="DOW84" s="1668"/>
      <c r="DOX84" s="1668"/>
      <c r="DOY84" s="1668"/>
      <c r="DOZ84" s="1668"/>
      <c r="DPA84" s="1668"/>
      <c r="DPB84" s="1668"/>
      <c r="DPC84" s="1668"/>
      <c r="DPD84" s="1668"/>
      <c r="DPE84" s="1668"/>
      <c r="DPF84" s="1668"/>
      <c r="DPG84" s="1668"/>
      <c r="DPH84" s="1668"/>
      <c r="DPI84" s="1668"/>
      <c r="DPJ84" s="1668"/>
      <c r="DPK84" s="1668"/>
      <c r="DPL84" s="1668"/>
      <c r="DPM84" s="1668"/>
      <c r="DPN84" s="1668"/>
      <c r="DPO84" s="1668"/>
      <c r="DPP84" s="1668"/>
      <c r="DPQ84" s="1668"/>
      <c r="DPR84" s="1668"/>
      <c r="DPS84" s="1668"/>
      <c r="DPT84" s="1668"/>
      <c r="DPU84" s="1668"/>
      <c r="DPV84" s="1668"/>
      <c r="DPW84" s="1668"/>
      <c r="DPX84" s="1668"/>
      <c r="DPY84" s="1668"/>
      <c r="DPZ84" s="1668"/>
      <c r="DQA84" s="1668"/>
      <c r="DQB84" s="1668"/>
      <c r="DQC84" s="1668"/>
      <c r="DQD84" s="1668"/>
      <c r="DQE84" s="1668"/>
      <c r="DQF84" s="1668"/>
      <c r="DQG84" s="1668"/>
      <c r="DQH84" s="1668"/>
      <c r="DQI84" s="1668"/>
      <c r="DQJ84" s="1668"/>
      <c r="DQK84" s="1668"/>
      <c r="DQL84" s="1668"/>
      <c r="DQM84" s="1668"/>
      <c r="DQN84" s="1668"/>
      <c r="DQO84" s="1668"/>
      <c r="DQP84" s="1668"/>
      <c r="DQQ84" s="1668"/>
      <c r="DQR84" s="1668"/>
      <c r="DQS84" s="1668"/>
      <c r="DQT84" s="1668"/>
      <c r="DQU84" s="1668"/>
      <c r="DQV84" s="1668"/>
      <c r="DQW84" s="1668"/>
      <c r="DQX84" s="1668"/>
      <c r="DQY84" s="1668"/>
      <c r="DQZ84" s="1668"/>
      <c r="DRA84" s="1668"/>
      <c r="DRB84" s="1668"/>
      <c r="DRC84" s="1668"/>
      <c r="DRD84" s="1668"/>
      <c r="DRE84" s="1668"/>
      <c r="DRF84" s="1668"/>
      <c r="DRG84" s="1668"/>
      <c r="DRH84" s="1668"/>
      <c r="DRI84" s="1668"/>
      <c r="DRJ84" s="1668"/>
      <c r="DRK84" s="1668"/>
      <c r="DRL84" s="1668"/>
      <c r="DRM84" s="1668"/>
      <c r="DRN84" s="1668"/>
      <c r="DRO84" s="1668"/>
      <c r="DRP84" s="1668"/>
      <c r="DRQ84" s="1668"/>
      <c r="DRR84" s="1668"/>
      <c r="DRS84" s="1668"/>
      <c r="DRT84" s="1668"/>
      <c r="DRU84" s="1668"/>
      <c r="DRV84" s="1668"/>
      <c r="DRW84" s="1668"/>
      <c r="DRX84" s="1668"/>
      <c r="DRY84" s="1668"/>
      <c r="DRZ84" s="1668"/>
      <c r="DSA84" s="1668"/>
      <c r="DSB84" s="1668"/>
      <c r="DSC84" s="1668"/>
      <c r="DSD84" s="1668"/>
      <c r="DSE84" s="1668"/>
      <c r="DSF84" s="1668"/>
      <c r="DSG84" s="1668"/>
      <c r="DSH84" s="1668"/>
      <c r="DSI84" s="1668"/>
      <c r="DSJ84" s="1668"/>
      <c r="DSK84" s="1668"/>
      <c r="DSL84" s="1668"/>
      <c r="DSM84" s="1668"/>
      <c r="DSN84" s="1668"/>
      <c r="DSO84" s="1668"/>
      <c r="DSP84" s="1668"/>
      <c r="DSQ84" s="1668"/>
      <c r="DSR84" s="1668"/>
      <c r="DSS84" s="1668"/>
      <c r="DST84" s="1668"/>
      <c r="DSU84" s="1668"/>
      <c r="DSV84" s="1668"/>
      <c r="DSW84" s="1668"/>
      <c r="DSX84" s="1668"/>
      <c r="DSY84" s="1668"/>
      <c r="DSZ84" s="1668"/>
      <c r="DTA84" s="1668"/>
      <c r="DTB84" s="1668"/>
      <c r="DTC84" s="1668"/>
      <c r="DTD84" s="1668"/>
      <c r="DTE84" s="1668"/>
      <c r="DTF84" s="1668"/>
      <c r="DTG84" s="1668"/>
      <c r="DTH84" s="1668"/>
      <c r="DTI84" s="1668"/>
      <c r="DTJ84" s="1668"/>
      <c r="DTK84" s="1668"/>
      <c r="DTL84" s="1668"/>
      <c r="DTM84" s="1668"/>
      <c r="DTN84" s="1668"/>
      <c r="DTO84" s="1668"/>
      <c r="DTP84" s="1668"/>
      <c r="DTQ84" s="1668"/>
      <c r="DTR84" s="1668"/>
      <c r="DTS84" s="1668"/>
      <c r="DTT84" s="1668"/>
      <c r="DTU84" s="1668"/>
      <c r="DTV84" s="1668"/>
      <c r="DTW84" s="1668"/>
      <c r="DTX84" s="1668"/>
      <c r="DTY84" s="1668"/>
      <c r="DTZ84" s="1668"/>
      <c r="DUA84" s="1668"/>
      <c r="DUB84" s="1668"/>
      <c r="DUC84" s="1668"/>
      <c r="DUD84" s="1668"/>
      <c r="DUE84" s="1668"/>
      <c r="DUF84" s="1668"/>
      <c r="DUG84" s="1668"/>
      <c r="DUH84" s="1668"/>
      <c r="DUI84" s="1668"/>
      <c r="DUJ84" s="1668"/>
      <c r="DUK84" s="1668"/>
      <c r="DUL84" s="1668"/>
      <c r="DUM84" s="1668"/>
      <c r="DUN84" s="1668"/>
      <c r="DUO84" s="1668"/>
      <c r="DUP84" s="1668"/>
      <c r="DUQ84" s="1668"/>
      <c r="DUR84" s="1668"/>
      <c r="DUS84" s="1668"/>
      <c r="DUT84" s="1668"/>
      <c r="DUU84" s="1668"/>
      <c r="DUV84" s="1668"/>
      <c r="DUW84" s="1668"/>
      <c r="DUX84" s="1668"/>
      <c r="DUY84" s="1668"/>
      <c r="DUZ84" s="1668"/>
      <c r="DVA84" s="1668"/>
      <c r="DVB84" s="1668"/>
      <c r="DVC84" s="1668"/>
      <c r="DVD84" s="1668"/>
      <c r="DVE84" s="1668"/>
      <c r="DVF84" s="1668"/>
      <c r="DVG84" s="1668"/>
      <c r="DVH84" s="1668"/>
      <c r="DVI84" s="1668"/>
      <c r="DVJ84" s="1668"/>
      <c r="DVK84" s="1668"/>
      <c r="DVL84" s="1668"/>
      <c r="DVM84" s="1668"/>
      <c r="DVN84" s="1668"/>
      <c r="DVO84" s="1668"/>
      <c r="DVP84" s="1668"/>
      <c r="DVQ84" s="1668"/>
      <c r="DVR84" s="1668"/>
      <c r="DVS84" s="1668"/>
      <c r="DVT84" s="1668"/>
      <c r="DVU84" s="1668"/>
      <c r="DVV84" s="1668"/>
      <c r="DVW84" s="1668"/>
      <c r="DVX84" s="1668"/>
      <c r="DVY84" s="1668"/>
      <c r="DVZ84" s="1668"/>
      <c r="DWA84" s="1668"/>
      <c r="DWB84" s="1668"/>
      <c r="DWC84" s="1668"/>
      <c r="DWD84" s="1668"/>
      <c r="DWE84" s="1668"/>
      <c r="DWF84" s="1668"/>
      <c r="DWG84" s="1668"/>
      <c r="DWH84" s="1668"/>
      <c r="DWI84" s="1668"/>
      <c r="DWJ84" s="1668"/>
      <c r="DWK84" s="1668"/>
      <c r="DWL84" s="1668"/>
      <c r="DWM84" s="1668"/>
      <c r="DWN84" s="1668"/>
      <c r="DWO84" s="1668"/>
      <c r="DWP84" s="1668"/>
      <c r="DWQ84" s="1668"/>
      <c r="DWR84" s="1668"/>
      <c r="DWS84" s="1668"/>
      <c r="DWT84" s="1668"/>
      <c r="DWU84" s="1668"/>
      <c r="DWV84" s="1668"/>
      <c r="DWW84" s="1668"/>
      <c r="DWX84" s="1668"/>
      <c r="DWY84" s="1668"/>
      <c r="DWZ84" s="1668"/>
      <c r="DXA84" s="1668"/>
      <c r="DXB84" s="1668"/>
      <c r="DXC84" s="1668"/>
      <c r="DXD84" s="1668"/>
      <c r="DXE84" s="1668"/>
      <c r="DXF84" s="1668"/>
      <c r="DXG84" s="1668"/>
      <c r="DXH84" s="1668"/>
      <c r="DXI84" s="1668"/>
      <c r="DXJ84" s="1668"/>
      <c r="DXK84" s="1668"/>
      <c r="DXL84" s="1668"/>
      <c r="DXM84" s="1668"/>
      <c r="DXN84" s="1668"/>
      <c r="DXO84" s="1668"/>
      <c r="DXP84" s="1668"/>
      <c r="DXQ84" s="1668"/>
      <c r="DXR84" s="1668"/>
      <c r="DXS84" s="1668"/>
      <c r="DXT84" s="1668"/>
      <c r="DXU84" s="1668"/>
      <c r="DXV84" s="1668"/>
      <c r="DXW84" s="1668"/>
      <c r="DXX84" s="1668"/>
      <c r="DXY84" s="1668"/>
      <c r="DXZ84" s="1668"/>
      <c r="DYA84" s="1668"/>
      <c r="DYB84" s="1668"/>
      <c r="DYC84" s="1668"/>
      <c r="DYD84" s="1668"/>
      <c r="DYE84" s="1668"/>
      <c r="DYF84" s="1668"/>
      <c r="DYG84" s="1668"/>
      <c r="DYH84" s="1668"/>
      <c r="DYI84" s="1668"/>
      <c r="DYJ84" s="1668"/>
      <c r="DYK84" s="1668"/>
      <c r="DYL84" s="1668"/>
      <c r="DYM84" s="1668"/>
      <c r="DYN84" s="1668"/>
      <c r="DYO84" s="1668"/>
      <c r="DYP84" s="1668"/>
      <c r="DYQ84" s="1668"/>
      <c r="DYR84" s="1668"/>
      <c r="DYS84" s="1668"/>
      <c r="DYT84" s="1668"/>
      <c r="DYU84" s="1668"/>
      <c r="DYV84" s="1668"/>
      <c r="DYW84" s="1668"/>
      <c r="DYX84" s="1668"/>
      <c r="DYY84" s="1668"/>
      <c r="DYZ84" s="1668"/>
      <c r="DZA84" s="1668"/>
      <c r="DZB84" s="1668"/>
      <c r="DZC84" s="1668"/>
      <c r="DZD84" s="1668"/>
      <c r="DZE84" s="1668"/>
      <c r="DZF84" s="1668"/>
      <c r="DZG84" s="1668"/>
      <c r="DZH84" s="1668"/>
      <c r="DZI84" s="1668"/>
      <c r="DZJ84" s="1668"/>
      <c r="DZK84" s="1668"/>
      <c r="DZL84" s="1668"/>
      <c r="DZM84" s="1668"/>
      <c r="DZN84" s="1668"/>
      <c r="DZO84" s="1668"/>
      <c r="DZP84" s="1668"/>
      <c r="DZQ84" s="1668"/>
      <c r="DZR84" s="1668"/>
      <c r="DZS84" s="1668"/>
      <c r="DZT84" s="1668"/>
      <c r="DZU84" s="1668"/>
      <c r="DZV84" s="1668"/>
      <c r="DZW84" s="1668"/>
      <c r="DZX84" s="1668"/>
      <c r="DZY84" s="1668"/>
      <c r="DZZ84" s="1668"/>
      <c r="EAA84" s="1668"/>
      <c r="EAB84" s="1668"/>
      <c r="EAC84" s="1668"/>
      <c r="EAD84" s="1668"/>
      <c r="EAE84" s="1668"/>
      <c r="EAF84" s="1668"/>
      <c r="EAG84" s="1668"/>
      <c r="EAH84" s="1668"/>
      <c r="EAI84" s="1668"/>
      <c r="EAJ84" s="1668"/>
      <c r="EAK84" s="1668"/>
      <c r="EAL84" s="1668"/>
      <c r="EAM84" s="1668"/>
      <c r="EAN84" s="1668"/>
      <c r="EAO84" s="1668"/>
      <c r="EAP84" s="1668"/>
      <c r="EAQ84" s="1668"/>
      <c r="EAR84" s="1668"/>
      <c r="EAS84" s="1668"/>
      <c r="EAT84" s="1668"/>
      <c r="EAU84" s="1668"/>
      <c r="EAV84" s="1668"/>
      <c r="EAW84" s="1668"/>
      <c r="EAX84" s="1668"/>
      <c r="EAY84" s="1668"/>
      <c r="EAZ84" s="1668"/>
      <c r="EBA84" s="1668"/>
      <c r="EBB84" s="1668"/>
      <c r="EBC84" s="1668"/>
      <c r="EBD84" s="1668"/>
      <c r="EBE84" s="1668"/>
      <c r="EBF84" s="1668"/>
      <c r="EBG84" s="1668"/>
      <c r="EBH84" s="1668"/>
      <c r="EBI84" s="1668"/>
      <c r="EBJ84" s="1668"/>
      <c r="EBK84" s="1668"/>
      <c r="EBL84" s="1668"/>
      <c r="EBM84" s="1668"/>
      <c r="EBN84" s="1668"/>
      <c r="EBO84" s="1668"/>
      <c r="EBP84" s="1668"/>
      <c r="EBQ84" s="1668"/>
      <c r="EBR84" s="1668"/>
      <c r="EBS84" s="1668"/>
      <c r="EBT84" s="1668"/>
      <c r="EBU84" s="1668"/>
      <c r="EBV84" s="1668"/>
      <c r="EBW84" s="1668"/>
      <c r="EBX84" s="1668"/>
      <c r="EBY84" s="1668"/>
      <c r="EBZ84" s="1668"/>
      <c r="ECA84" s="1668"/>
      <c r="ECB84" s="1668"/>
      <c r="ECC84" s="1668"/>
      <c r="ECD84" s="1668"/>
      <c r="ECE84" s="1668"/>
      <c r="ECF84" s="1668"/>
      <c r="ECG84" s="1668"/>
      <c r="ECH84" s="1668"/>
      <c r="ECI84" s="1668"/>
      <c r="ECJ84" s="1668"/>
      <c r="ECK84" s="1668"/>
      <c r="ECL84" s="1668"/>
      <c r="ECM84" s="1668"/>
      <c r="ECN84" s="1668"/>
      <c r="ECO84" s="1668"/>
      <c r="ECP84" s="1668"/>
      <c r="ECQ84" s="1668"/>
      <c r="ECR84" s="1668"/>
      <c r="ECS84" s="1668"/>
      <c r="ECT84" s="1668"/>
      <c r="ECU84" s="1668"/>
      <c r="ECV84" s="1668"/>
      <c r="ECW84" s="1668"/>
      <c r="ECX84" s="1668"/>
      <c r="ECY84" s="1668"/>
      <c r="ECZ84" s="1668"/>
      <c r="EDA84" s="1668"/>
      <c r="EDB84" s="1668"/>
      <c r="EDC84" s="1668"/>
      <c r="EDD84" s="1668"/>
      <c r="EDE84" s="1668"/>
      <c r="EDF84" s="1668"/>
      <c r="EDG84" s="1668"/>
      <c r="EDH84" s="1668"/>
      <c r="EDI84" s="1668"/>
      <c r="EDJ84" s="1668"/>
      <c r="EDK84" s="1668"/>
      <c r="EDL84" s="1668"/>
      <c r="EDM84" s="1668"/>
      <c r="EDN84" s="1668"/>
      <c r="EDO84" s="1668"/>
      <c r="EDP84" s="1668"/>
      <c r="EDQ84" s="1668"/>
      <c r="EDR84" s="1668"/>
      <c r="EDS84" s="1668"/>
      <c r="EDT84" s="1668"/>
      <c r="EDU84" s="1668"/>
      <c r="EDV84" s="1668"/>
      <c r="EDW84" s="1668"/>
      <c r="EDX84" s="1668"/>
      <c r="EDY84" s="1668"/>
      <c r="EDZ84" s="1668"/>
      <c r="EEA84" s="1668"/>
      <c r="EEB84" s="1668"/>
      <c r="EEC84" s="1668"/>
      <c r="EED84" s="1668"/>
      <c r="EEE84" s="1668"/>
      <c r="EEF84" s="1668"/>
      <c r="EEG84" s="1668"/>
      <c r="EEH84" s="1668"/>
      <c r="EEI84" s="1668"/>
      <c r="EEJ84" s="1668"/>
      <c r="EEK84" s="1668"/>
      <c r="EEL84" s="1668"/>
      <c r="EEM84" s="1668"/>
      <c r="EEN84" s="1668"/>
      <c r="EEO84" s="1668"/>
      <c r="EEP84" s="1668"/>
      <c r="EEQ84" s="1668"/>
      <c r="EER84" s="1668"/>
      <c r="EES84" s="1668"/>
      <c r="EET84" s="1668"/>
      <c r="EEU84" s="1668"/>
      <c r="EEV84" s="1668"/>
      <c r="EEW84" s="1668"/>
      <c r="EEX84" s="1668"/>
      <c r="EEY84" s="1668"/>
      <c r="EEZ84" s="1668"/>
      <c r="EFA84" s="1668"/>
      <c r="EFB84" s="1668"/>
      <c r="EFC84" s="1668"/>
      <c r="EFD84" s="1668"/>
      <c r="EFE84" s="1668"/>
      <c r="EFF84" s="1668"/>
      <c r="EFG84" s="1668"/>
      <c r="EFH84" s="1668"/>
      <c r="EFI84" s="1668"/>
      <c r="EFJ84" s="1668"/>
      <c r="EFK84" s="1668"/>
      <c r="EFL84" s="1668"/>
      <c r="EFM84" s="1668"/>
      <c r="EFN84" s="1668"/>
      <c r="EFO84" s="1668"/>
      <c r="EFP84" s="1668"/>
      <c r="EFQ84" s="1668"/>
      <c r="EFR84" s="1668"/>
      <c r="EFS84" s="1668"/>
      <c r="EFT84" s="1668"/>
      <c r="EFU84" s="1668"/>
      <c r="EFV84" s="1668"/>
      <c r="EFW84" s="1668"/>
      <c r="EFX84" s="1668"/>
      <c r="EFY84" s="1668"/>
      <c r="EFZ84" s="1668"/>
      <c r="EGA84" s="1668"/>
      <c r="EGB84" s="1668"/>
      <c r="EGC84" s="1668"/>
      <c r="EGD84" s="1668"/>
      <c r="EGE84" s="1668"/>
      <c r="EGF84" s="1668"/>
      <c r="EGG84" s="1668"/>
      <c r="EGH84" s="1668"/>
      <c r="EGI84" s="1668"/>
      <c r="EGJ84" s="1668"/>
      <c r="EGK84" s="1668"/>
      <c r="EGL84" s="1668"/>
      <c r="EGM84" s="1668"/>
      <c r="EGN84" s="1668"/>
      <c r="EGO84" s="1668"/>
      <c r="EGP84" s="1668"/>
      <c r="EGQ84" s="1668"/>
      <c r="EGR84" s="1668"/>
      <c r="EGS84" s="1668"/>
      <c r="EGT84" s="1668"/>
      <c r="EGU84" s="1668"/>
      <c r="EGV84" s="1668"/>
      <c r="EGW84" s="1668"/>
      <c r="EGX84" s="1668"/>
      <c r="EGY84" s="1668"/>
      <c r="EGZ84" s="1668"/>
      <c r="EHA84" s="1668"/>
      <c r="EHB84" s="1668"/>
      <c r="EHC84" s="1668"/>
      <c r="EHD84" s="1668"/>
      <c r="EHE84" s="1668"/>
      <c r="EHF84" s="1668"/>
      <c r="EHG84" s="1668"/>
      <c r="EHH84" s="1668"/>
      <c r="EHI84" s="1668"/>
      <c r="EHJ84" s="1668"/>
      <c r="EHK84" s="1668"/>
      <c r="EHL84" s="1668"/>
      <c r="EHM84" s="1668"/>
      <c r="EHN84" s="1668"/>
      <c r="EHO84" s="1668"/>
      <c r="EHP84" s="1668"/>
      <c r="EHQ84" s="1668"/>
      <c r="EHR84" s="1668"/>
      <c r="EHS84" s="1668"/>
      <c r="EHT84" s="1668"/>
      <c r="EHU84" s="1668"/>
      <c r="EHV84" s="1668"/>
      <c r="EHW84" s="1668"/>
      <c r="EHX84" s="1668"/>
      <c r="EHY84" s="1668"/>
      <c r="EHZ84" s="1668"/>
      <c r="EIA84" s="1668"/>
      <c r="EIB84" s="1668"/>
      <c r="EIC84" s="1668"/>
      <c r="EID84" s="1668"/>
      <c r="EIE84" s="1668"/>
      <c r="EIF84" s="1668"/>
      <c r="EIG84" s="1668"/>
      <c r="EIH84" s="1668"/>
      <c r="EII84" s="1668"/>
      <c r="EIJ84" s="1668"/>
      <c r="EIK84" s="1668"/>
      <c r="EIL84" s="1668"/>
      <c r="EIM84" s="1668"/>
      <c r="EIN84" s="1668"/>
      <c r="EIO84" s="1668"/>
      <c r="EIP84" s="1668"/>
      <c r="EIQ84" s="1668"/>
      <c r="EIR84" s="1668"/>
      <c r="EIS84" s="1668"/>
      <c r="EIT84" s="1668"/>
      <c r="EIU84" s="1668"/>
      <c r="EIV84" s="1668"/>
      <c r="EIW84" s="1668"/>
      <c r="EIX84" s="1668"/>
      <c r="EIY84" s="1668"/>
      <c r="EIZ84" s="1668"/>
      <c r="EJA84" s="1668"/>
      <c r="EJB84" s="1668"/>
      <c r="EJC84" s="1668"/>
      <c r="EJD84" s="1668"/>
      <c r="EJE84" s="1668"/>
      <c r="EJF84" s="1668"/>
      <c r="EJG84" s="1668"/>
      <c r="EJH84" s="1668"/>
      <c r="EJI84" s="1668"/>
      <c r="EJJ84" s="1668"/>
      <c r="EJK84" s="1668"/>
      <c r="EJL84" s="1668"/>
      <c r="EJM84" s="1668"/>
      <c r="EJN84" s="1668"/>
      <c r="EJO84" s="1668"/>
      <c r="EJP84" s="1668"/>
      <c r="EJQ84" s="1668"/>
      <c r="EJR84" s="1668"/>
      <c r="EJS84" s="1668"/>
      <c r="EJT84" s="1668"/>
      <c r="EJU84" s="1668"/>
      <c r="EJV84" s="1668"/>
      <c r="EJW84" s="1668"/>
      <c r="EJX84" s="1668"/>
      <c r="EJY84" s="1668"/>
      <c r="EJZ84" s="1668"/>
      <c r="EKA84" s="1668"/>
      <c r="EKB84" s="1668"/>
      <c r="EKC84" s="1668"/>
      <c r="EKD84" s="1668"/>
      <c r="EKE84" s="1668"/>
      <c r="EKF84" s="1668"/>
      <c r="EKG84" s="1668"/>
      <c r="EKH84" s="1668"/>
      <c r="EKI84" s="1668"/>
      <c r="EKJ84" s="1668"/>
      <c r="EKK84" s="1668"/>
      <c r="EKL84" s="1668"/>
      <c r="EKM84" s="1668"/>
      <c r="EKN84" s="1668"/>
      <c r="EKO84" s="1668"/>
      <c r="EKP84" s="1668"/>
      <c r="EKQ84" s="1668"/>
      <c r="EKR84" s="1668"/>
      <c r="EKS84" s="1668"/>
      <c r="EKT84" s="1668"/>
      <c r="EKU84" s="1668"/>
      <c r="EKV84" s="1668"/>
      <c r="EKW84" s="1668"/>
      <c r="EKX84" s="1668"/>
      <c r="EKY84" s="1668"/>
      <c r="EKZ84" s="1668"/>
      <c r="ELA84" s="1668"/>
      <c r="ELB84" s="1668"/>
      <c r="ELC84" s="1668"/>
      <c r="ELD84" s="1668"/>
      <c r="ELE84" s="1668"/>
      <c r="ELF84" s="1668"/>
      <c r="ELG84" s="1668"/>
      <c r="ELH84" s="1668"/>
      <c r="ELI84" s="1668"/>
      <c r="ELJ84" s="1668"/>
      <c r="ELK84" s="1668"/>
      <c r="ELL84" s="1668"/>
      <c r="ELM84" s="1668"/>
      <c r="ELN84" s="1668"/>
      <c r="ELO84" s="1668"/>
      <c r="ELP84" s="1668"/>
      <c r="ELQ84" s="1668"/>
      <c r="ELR84" s="1668"/>
      <c r="ELS84" s="1668"/>
      <c r="ELT84" s="1668"/>
      <c r="ELU84" s="1668"/>
      <c r="ELV84" s="1668"/>
      <c r="ELW84" s="1668"/>
      <c r="ELX84" s="1668"/>
      <c r="ELY84" s="1668"/>
      <c r="ELZ84" s="1668"/>
      <c r="EMA84" s="1668"/>
      <c r="EMB84" s="1668"/>
      <c r="EMC84" s="1668"/>
      <c r="EMD84" s="1668"/>
      <c r="EME84" s="1668"/>
      <c r="EMF84" s="1668"/>
      <c r="EMG84" s="1668"/>
      <c r="EMH84" s="1668"/>
      <c r="EMI84" s="1668"/>
      <c r="EMJ84" s="1668"/>
      <c r="EMK84" s="1668"/>
      <c r="EML84" s="1668"/>
      <c r="EMM84" s="1668"/>
      <c r="EMN84" s="1668"/>
      <c r="EMO84" s="1668"/>
      <c r="EMP84" s="1668"/>
      <c r="EMQ84" s="1668"/>
      <c r="EMR84" s="1668"/>
      <c r="EMS84" s="1668"/>
      <c r="EMT84" s="1668"/>
      <c r="EMU84" s="1668"/>
      <c r="EMV84" s="1668"/>
      <c r="EMW84" s="1668"/>
      <c r="EMX84" s="1668"/>
      <c r="EMY84" s="1668"/>
      <c r="EMZ84" s="1668"/>
      <c r="ENA84" s="1668"/>
      <c r="ENB84" s="1668"/>
      <c r="ENC84" s="1668"/>
      <c r="END84" s="1668"/>
      <c r="ENE84" s="1668"/>
      <c r="ENF84" s="1668"/>
      <c r="ENG84" s="1668"/>
      <c r="ENH84" s="1668"/>
      <c r="ENI84" s="1668"/>
      <c r="ENJ84" s="1668"/>
      <c r="ENK84" s="1668"/>
      <c r="ENL84" s="1668"/>
      <c r="ENM84" s="1668"/>
      <c r="ENN84" s="1668"/>
      <c r="ENO84" s="1668"/>
      <c r="ENP84" s="1668"/>
      <c r="ENQ84" s="1668"/>
      <c r="ENR84" s="1668"/>
      <c r="ENS84" s="1668"/>
      <c r="ENT84" s="1668"/>
      <c r="ENU84" s="1668"/>
      <c r="ENV84" s="1668"/>
      <c r="ENW84" s="1668"/>
      <c r="ENX84" s="1668"/>
      <c r="ENY84" s="1668"/>
      <c r="ENZ84" s="1668"/>
      <c r="EOA84" s="1668"/>
      <c r="EOB84" s="1668"/>
      <c r="EOC84" s="1668"/>
      <c r="EOD84" s="1668"/>
      <c r="EOE84" s="1668"/>
      <c r="EOF84" s="1668"/>
      <c r="EOG84" s="1668"/>
      <c r="EOH84" s="1668"/>
      <c r="EOI84" s="1668"/>
      <c r="EOJ84" s="1668"/>
      <c r="EOK84" s="1668"/>
      <c r="EOL84" s="1668"/>
      <c r="EOM84" s="1668"/>
      <c r="EON84" s="1668"/>
      <c r="EOO84" s="1668"/>
      <c r="EOP84" s="1668"/>
      <c r="EOQ84" s="1668"/>
      <c r="EOR84" s="1668"/>
      <c r="EOS84" s="1668"/>
      <c r="EOT84" s="1668"/>
      <c r="EOU84" s="1668"/>
      <c r="EOV84" s="1668"/>
      <c r="EOW84" s="1668"/>
      <c r="EOX84" s="1668"/>
      <c r="EOY84" s="1668"/>
      <c r="EOZ84" s="1668"/>
      <c r="EPA84" s="1668"/>
      <c r="EPB84" s="1668"/>
      <c r="EPC84" s="1668"/>
      <c r="EPD84" s="1668"/>
      <c r="EPE84" s="1668"/>
      <c r="EPF84" s="1668"/>
      <c r="EPG84" s="1668"/>
      <c r="EPH84" s="1668"/>
      <c r="EPI84" s="1668"/>
      <c r="EPJ84" s="1668"/>
      <c r="EPK84" s="1668"/>
      <c r="EPL84" s="1668"/>
      <c r="EPM84" s="1668"/>
      <c r="EPN84" s="1668"/>
      <c r="EPO84" s="1668"/>
      <c r="EPP84" s="1668"/>
      <c r="EPQ84" s="1668"/>
      <c r="EPR84" s="1668"/>
      <c r="EPS84" s="1668"/>
      <c r="EPT84" s="1668"/>
      <c r="EPU84" s="1668"/>
      <c r="EPV84" s="1668"/>
      <c r="EPW84" s="1668"/>
      <c r="EPX84" s="1668"/>
      <c r="EPY84" s="1668"/>
      <c r="EPZ84" s="1668"/>
      <c r="EQA84" s="1668"/>
      <c r="EQB84" s="1668"/>
      <c r="EQC84" s="1668"/>
      <c r="EQD84" s="1668"/>
      <c r="EQE84" s="1668"/>
      <c r="EQF84" s="1668"/>
      <c r="EQG84" s="1668"/>
      <c r="EQH84" s="1668"/>
      <c r="EQI84" s="1668"/>
      <c r="EQJ84" s="1668"/>
      <c r="EQK84" s="1668"/>
      <c r="EQL84" s="1668"/>
      <c r="EQM84" s="1668"/>
      <c r="EQN84" s="1668"/>
      <c r="EQO84" s="1668"/>
      <c r="EQP84" s="1668"/>
      <c r="EQQ84" s="1668"/>
      <c r="EQR84" s="1668"/>
      <c r="EQS84" s="1668"/>
      <c r="EQT84" s="1668"/>
      <c r="EQU84" s="1668"/>
      <c r="EQV84" s="1668"/>
      <c r="EQW84" s="1668"/>
      <c r="EQX84" s="1668"/>
      <c r="EQY84" s="1668"/>
      <c r="EQZ84" s="1668"/>
      <c r="ERA84" s="1668"/>
      <c r="ERB84" s="1668"/>
      <c r="ERC84" s="1668"/>
      <c r="ERD84" s="1668"/>
      <c r="ERE84" s="1668"/>
      <c r="ERF84" s="1668"/>
      <c r="ERG84" s="1668"/>
      <c r="ERH84" s="1668"/>
      <c r="ERI84" s="1668"/>
      <c r="ERJ84" s="1668"/>
      <c r="ERK84" s="1668"/>
      <c r="ERL84" s="1668"/>
      <c r="ERM84" s="1668"/>
      <c r="ERN84" s="1668"/>
      <c r="ERO84" s="1668"/>
      <c r="ERP84" s="1668"/>
      <c r="ERQ84" s="1668"/>
      <c r="ERR84" s="1668"/>
      <c r="ERS84" s="1668"/>
      <c r="ERT84" s="1668"/>
      <c r="ERU84" s="1668"/>
      <c r="ERV84" s="1668"/>
      <c r="ERW84" s="1668"/>
      <c r="ERX84" s="1668"/>
      <c r="ERY84" s="1668"/>
      <c r="ERZ84" s="1668"/>
      <c r="ESA84" s="1668"/>
      <c r="ESB84" s="1668"/>
      <c r="ESC84" s="1668"/>
      <c r="ESD84" s="1668"/>
      <c r="ESE84" s="1668"/>
      <c r="ESF84" s="1668"/>
      <c r="ESG84" s="1668"/>
      <c r="ESH84" s="1668"/>
      <c r="ESI84" s="1668"/>
      <c r="ESJ84" s="1668"/>
      <c r="ESK84" s="1668"/>
      <c r="ESL84" s="1668"/>
      <c r="ESM84" s="1668"/>
      <c r="ESN84" s="1668"/>
      <c r="ESO84" s="1668"/>
      <c r="ESP84" s="1668"/>
      <c r="ESQ84" s="1668"/>
      <c r="ESR84" s="1668"/>
      <c r="ESS84" s="1668"/>
      <c r="EST84" s="1668"/>
      <c r="ESU84" s="1668"/>
      <c r="ESV84" s="1668"/>
      <c r="ESW84" s="1668"/>
      <c r="ESX84" s="1668"/>
      <c r="ESY84" s="1668"/>
      <c r="ESZ84" s="1668"/>
      <c r="ETA84" s="1668"/>
      <c r="ETB84" s="1668"/>
      <c r="ETC84" s="1668"/>
      <c r="ETD84" s="1668"/>
      <c r="ETE84" s="1668"/>
      <c r="ETF84" s="1668"/>
      <c r="ETG84" s="1668"/>
      <c r="ETH84" s="1668"/>
      <c r="ETI84" s="1668"/>
      <c r="ETJ84" s="1668"/>
      <c r="ETK84" s="1668"/>
      <c r="ETL84" s="1668"/>
      <c r="ETM84" s="1668"/>
      <c r="ETN84" s="1668"/>
      <c r="ETO84" s="1668"/>
      <c r="ETP84" s="1668"/>
      <c r="ETQ84" s="1668"/>
      <c r="ETR84" s="1668"/>
      <c r="ETS84" s="1668"/>
      <c r="ETT84" s="1668"/>
      <c r="ETU84" s="1668"/>
      <c r="ETV84" s="1668"/>
      <c r="ETW84" s="1668"/>
      <c r="ETX84" s="1668"/>
      <c r="ETY84" s="1668"/>
      <c r="ETZ84" s="1668"/>
      <c r="EUA84" s="1668"/>
      <c r="EUB84" s="1668"/>
      <c r="EUC84" s="1668"/>
      <c r="EUD84" s="1668"/>
      <c r="EUE84" s="1668"/>
      <c r="EUF84" s="1668"/>
      <c r="EUG84" s="1668"/>
      <c r="EUH84" s="1668"/>
      <c r="EUI84" s="1668"/>
      <c r="EUJ84" s="1668"/>
      <c r="EUK84" s="1668"/>
      <c r="EUL84" s="1668"/>
      <c r="EUM84" s="1668"/>
      <c r="EUN84" s="1668"/>
      <c r="EUO84" s="1668"/>
      <c r="EUP84" s="1668"/>
      <c r="EUQ84" s="1668"/>
      <c r="EUR84" s="1668"/>
      <c r="EUS84" s="1668"/>
      <c r="EUT84" s="1668"/>
      <c r="EUU84" s="1668"/>
      <c r="EUV84" s="1668"/>
      <c r="EUW84" s="1668"/>
      <c r="EUX84" s="1668"/>
      <c r="EUY84" s="1668"/>
      <c r="EUZ84" s="1668"/>
      <c r="EVA84" s="1668"/>
      <c r="EVB84" s="1668"/>
      <c r="EVC84" s="1668"/>
      <c r="EVD84" s="1668"/>
      <c r="EVE84" s="1668"/>
      <c r="EVF84" s="1668"/>
      <c r="EVG84" s="1668"/>
      <c r="EVH84" s="1668"/>
      <c r="EVI84" s="1668"/>
      <c r="EVJ84" s="1668"/>
      <c r="EVK84" s="1668"/>
      <c r="EVL84" s="1668"/>
      <c r="EVM84" s="1668"/>
      <c r="EVN84" s="1668"/>
      <c r="EVO84" s="1668"/>
      <c r="EVP84" s="1668"/>
      <c r="EVQ84" s="1668"/>
      <c r="EVR84" s="1668"/>
      <c r="EVS84" s="1668"/>
      <c r="EVT84" s="1668"/>
      <c r="EVU84" s="1668"/>
      <c r="EVV84" s="1668"/>
      <c r="EVW84" s="1668"/>
      <c r="EVX84" s="1668"/>
      <c r="EVY84" s="1668"/>
      <c r="EVZ84" s="1668"/>
      <c r="EWA84" s="1668"/>
      <c r="EWB84" s="1668"/>
      <c r="EWC84" s="1668"/>
      <c r="EWD84" s="1668"/>
      <c r="EWE84" s="1668"/>
      <c r="EWF84" s="1668"/>
      <c r="EWG84" s="1668"/>
      <c r="EWH84" s="1668"/>
      <c r="EWI84" s="1668"/>
      <c r="EWJ84" s="1668"/>
      <c r="EWK84" s="1668"/>
      <c r="EWL84" s="1668"/>
      <c r="EWM84" s="1668"/>
      <c r="EWN84" s="1668"/>
      <c r="EWO84" s="1668"/>
      <c r="EWP84" s="1668"/>
      <c r="EWQ84" s="1668"/>
      <c r="EWR84" s="1668"/>
      <c r="EWS84" s="1668"/>
      <c r="EWT84" s="1668"/>
      <c r="EWU84" s="1668"/>
      <c r="EWV84" s="1668"/>
      <c r="EWW84" s="1668"/>
      <c r="EWX84" s="1668"/>
      <c r="EWY84" s="1668"/>
      <c r="EWZ84" s="1668"/>
      <c r="EXA84" s="1668"/>
      <c r="EXB84" s="1668"/>
      <c r="EXC84" s="1668"/>
      <c r="EXD84" s="1668"/>
      <c r="EXE84" s="1668"/>
      <c r="EXF84" s="1668"/>
      <c r="EXG84" s="1668"/>
      <c r="EXH84" s="1668"/>
      <c r="EXI84" s="1668"/>
      <c r="EXJ84" s="1668"/>
      <c r="EXK84" s="1668"/>
      <c r="EXL84" s="1668"/>
      <c r="EXM84" s="1668"/>
      <c r="EXN84" s="1668"/>
      <c r="EXO84" s="1668"/>
      <c r="EXP84" s="1668"/>
      <c r="EXQ84" s="1668"/>
      <c r="EXR84" s="1668"/>
      <c r="EXS84" s="1668"/>
      <c r="EXT84" s="1668"/>
      <c r="EXU84" s="1668"/>
      <c r="EXV84" s="1668"/>
      <c r="EXW84" s="1668"/>
      <c r="EXX84" s="1668"/>
      <c r="EXY84" s="1668"/>
      <c r="EXZ84" s="1668"/>
      <c r="EYA84" s="1668"/>
      <c r="EYB84" s="1668"/>
      <c r="EYC84" s="1668"/>
      <c r="EYD84" s="1668"/>
      <c r="EYE84" s="1668"/>
      <c r="EYF84" s="1668"/>
      <c r="EYG84" s="1668"/>
      <c r="EYH84" s="1668"/>
      <c r="EYI84" s="1668"/>
      <c r="EYJ84" s="1668"/>
      <c r="EYK84" s="1668"/>
      <c r="EYL84" s="1668"/>
      <c r="EYM84" s="1668"/>
      <c r="EYN84" s="1668"/>
      <c r="EYO84" s="1668"/>
      <c r="EYP84" s="1668"/>
      <c r="EYQ84" s="1668"/>
      <c r="EYR84" s="1668"/>
      <c r="EYS84" s="1668"/>
      <c r="EYT84" s="1668"/>
      <c r="EYU84" s="1668"/>
      <c r="EYV84" s="1668"/>
      <c r="EYW84" s="1668"/>
      <c r="EYX84" s="1668"/>
      <c r="EYY84" s="1668"/>
      <c r="EYZ84" s="1668"/>
      <c r="EZA84" s="1668"/>
      <c r="EZB84" s="1668"/>
      <c r="EZC84" s="1668"/>
      <c r="EZD84" s="1668"/>
      <c r="EZE84" s="1668"/>
      <c r="EZF84" s="1668"/>
      <c r="EZG84" s="1668"/>
      <c r="EZH84" s="1668"/>
      <c r="EZI84" s="1668"/>
      <c r="EZJ84" s="1668"/>
      <c r="EZK84" s="1668"/>
      <c r="EZL84" s="1668"/>
      <c r="EZM84" s="1668"/>
      <c r="EZN84" s="1668"/>
      <c r="EZO84" s="1668"/>
      <c r="EZP84" s="1668"/>
      <c r="EZQ84" s="1668"/>
      <c r="EZR84" s="1668"/>
      <c r="EZS84" s="1668"/>
      <c r="EZT84" s="1668"/>
      <c r="EZU84" s="1668"/>
      <c r="EZV84" s="1668"/>
      <c r="EZW84" s="1668"/>
      <c r="EZX84" s="1668"/>
      <c r="EZY84" s="1668"/>
      <c r="EZZ84" s="1668"/>
      <c r="FAA84" s="1668"/>
      <c r="FAB84" s="1668"/>
      <c r="FAC84" s="1668"/>
      <c r="FAD84" s="1668"/>
      <c r="FAE84" s="1668"/>
      <c r="FAF84" s="1668"/>
      <c r="FAG84" s="1668"/>
      <c r="FAH84" s="1668"/>
      <c r="FAI84" s="1668"/>
      <c r="FAJ84" s="1668"/>
      <c r="FAK84" s="1668"/>
      <c r="FAL84" s="1668"/>
      <c r="FAM84" s="1668"/>
      <c r="FAN84" s="1668"/>
      <c r="FAO84" s="1668"/>
      <c r="FAP84" s="1668"/>
      <c r="FAQ84" s="1668"/>
      <c r="FAR84" s="1668"/>
      <c r="FAS84" s="1668"/>
      <c r="FAT84" s="1668"/>
      <c r="FAU84" s="1668"/>
      <c r="FAV84" s="1668"/>
      <c r="FAW84" s="1668"/>
      <c r="FAX84" s="1668"/>
      <c r="FAY84" s="1668"/>
      <c r="FAZ84" s="1668"/>
      <c r="FBA84" s="1668"/>
      <c r="FBB84" s="1668"/>
      <c r="FBC84" s="1668"/>
      <c r="FBD84" s="1668"/>
      <c r="FBE84" s="1668"/>
      <c r="FBF84" s="1668"/>
      <c r="FBG84" s="1668"/>
      <c r="FBH84" s="1668"/>
      <c r="FBI84" s="1668"/>
      <c r="FBJ84" s="1668"/>
      <c r="FBK84" s="1668"/>
      <c r="FBL84" s="1668"/>
      <c r="FBM84" s="1668"/>
      <c r="FBN84" s="1668"/>
      <c r="FBO84" s="1668"/>
      <c r="FBP84" s="1668"/>
      <c r="FBQ84" s="1668"/>
      <c r="FBR84" s="1668"/>
      <c r="FBS84" s="1668"/>
      <c r="FBT84" s="1668"/>
      <c r="FBU84" s="1668"/>
      <c r="FBV84" s="1668"/>
      <c r="FBW84" s="1668"/>
      <c r="FBX84" s="1668"/>
      <c r="FBY84" s="1668"/>
      <c r="FBZ84" s="1668"/>
      <c r="FCA84" s="1668"/>
      <c r="FCB84" s="1668"/>
      <c r="FCC84" s="1668"/>
      <c r="FCD84" s="1668"/>
      <c r="FCE84" s="1668"/>
      <c r="FCF84" s="1668"/>
      <c r="FCG84" s="1668"/>
      <c r="FCH84" s="1668"/>
      <c r="FCI84" s="1668"/>
      <c r="FCJ84" s="1668"/>
      <c r="FCK84" s="1668"/>
      <c r="FCL84" s="1668"/>
      <c r="FCM84" s="1668"/>
      <c r="FCN84" s="1668"/>
      <c r="FCO84" s="1668"/>
      <c r="FCP84" s="1668"/>
      <c r="FCQ84" s="1668"/>
      <c r="FCR84" s="1668"/>
      <c r="FCS84" s="1668"/>
      <c r="FCT84" s="1668"/>
      <c r="FCU84" s="1668"/>
      <c r="FCV84" s="1668"/>
      <c r="FCW84" s="1668"/>
      <c r="FCX84" s="1668"/>
      <c r="FCY84" s="1668"/>
      <c r="FCZ84" s="1668"/>
      <c r="FDA84" s="1668"/>
      <c r="FDB84" s="1668"/>
      <c r="FDC84" s="1668"/>
      <c r="FDD84" s="1668"/>
      <c r="FDE84" s="1668"/>
      <c r="FDF84" s="1668"/>
      <c r="FDG84" s="1668"/>
      <c r="FDH84" s="1668"/>
      <c r="FDI84" s="1668"/>
      <c r="FDJ84" s="1668"/>
      <c r="FDK84" s="1668"/>
      <c r="FDL84" s="1668"/>
      <c r="FDM84" s="1668"/>
      <c r="FDN84" s="1668"/>
      <c r="FDO84" s="1668"/>
      <c r="FDP84" s="1668"/>
      <c r="FDQ84" s="1668"/>
      <c r="FDR84" s="1668"/>
      <c r="FDS84" s="1668"/>
      <c r="FDT84" s="1668"/>
      <c r="FDU84" s="1668"/>
      <c r="FDV84" s="1668"/>
      <c r="FDW84" s="1668"/>
      <c r="FDX84" s="1668"/>
      <c r="FDY84" s="1668"/>
      <c r="FDZ84" s="1668"/>
      <c r="FEA84" s="1668"/>
      <c r="FEB84" s="1668"/>
      <c r="FEC84" s="1668"/>
      <c r="FED84" s="1668"/>
      <c r="FEE84" s="1668"/>
      <c r="FEF84" s="1668"/>
      <c r="FEG84" s="1668"/>
      <c r="FEH84" s="1668"/>
      <c r="FEI84" s="1668"/>
      <c r="FEJ84" s="1668"/>
      <c r="FEK84" s="1668"/>
      <c r="FEL84" s="1668"/>
      <c r="FEM84" s="1668"/>
      <c r="FEN84" s="1668"/>
      <c r="FEO84" s="1668"/>
      <c r="FEP84" s="1668"/>
      <c r="FEQ84" s="1668"/>
      <c r="FER84" s="1668"/>
      <c r="FES84" s="1668"/>
      <c r="FET84" s="1668"/>
      <c r="FEU84" s="1668"/>
      <c r="FEV84" s="1668"/>
      <c r="FEW84" s="1668"/>
      <c r="FEX84" s="1668"/>
      <c r="FEY84" s="1668"/>
      <c r="FEZ84" s="1668"/>
      <c r="FFA84" s="1668"/>
      <c r="FFB84" s="1668"/>
      <c r="FFC84" s="1668"/>
      <c r="FFD84" s="1668"/>
      <c r="FFE84" s="1668"/>
      <c r="FFF84" s="1668"/>
      <c r="FFG84" s="1668"/>
      <c r="FFH84" s="1668"/>
      <c r="FFI84" s="1668"/>
      <c r="FFJ84" s="1668"/>
      <c r="FFK84" s="1668"/>
      <c r="FFL84" s="1668"/>
      <c r="FFM84" s="1668"/>
      <c r="FFN84" s="1668"/>
      <c r="FFO84" s="1668"/>
      <c r="FFP84" s="1668"/>
      <c r="FFQ84" s="1668"/>
      <c r="FFR84" s="1668"/>
      <c r="FFS84" s="1668"/>
      <c r="FFT84" s="1668"/>
      <c r="FFU84" s="1668"/>
      <c r="FFV84" s="1668"/>
      <c r="FFW84" s="1668"/>
      <c r="FFX84" s="1668"/>
      <c r="FFY84" s="1668"/>
      <c r="FFZ84" s="1668"/>
      <c r="FGA84" s="1668"/>
      <c r="FGB84" s="1668"/>
      <c r="FGC84" s="1668"/>
      <c r="FGD84" s="1668"/>
      <c r="FGE84" s="1668"/>
      <c r="FGF84" s="1668"/>
      <c r="FGG84" s="1668"/>
      <c r="FGH84" s="1668"/>
      <c r="FGI84" s="1668"/>
      <c r="FGJ84" s="1668"/>
      <c r="FGK84" s="1668"/>
      <c r="FGL84" s="1668"/>
      <c r="FGM84" s="1668"/>
      <c r="FGN84" s="1668"/>
      <c r="FGO84" s="1668"/>
      <c r="FGP84" s="1668"/>
      <c r="FGQ84" s="1668"/>
      <c r="FGR84" s="1668"/>
      <c r="FGS84" s="1668"/>
      <c r="FGT84" s="1668"/>
      <c r="FGU84" s="1668"/>
      <c r="FGV84" s="1668"/>
      <c r="FGW84" s="1668"/>
      <c r="FGX84" s="1668"/>
      <c r="FGY84" s="1668"/>
      <c r="FGZ84" s="1668"/>
      <c r="FHA84" s="1668"/>
      <c r="FHB84" s="1668"/>
      <c r="FHC84" s="1668"/>
      <c r="FHD84" s="1668"/>
      <c r="FHE84" s="1668"/>
      <c r="FHF84" s="1668"/>
      <c r="FHG84" s="1668"/>
      <c r="FHH84" s="1668"/>
      <c r="FHI84" s="1668"/>
      <c r="FHJ84" s="1668"/>
      <c r="FHK84" s="1668"/>
      <c r="FHL84" s="1668"/>
      <c r="FHM84" s="1668"/>
      <c r="FHN84" s="1668"/>
      <c r="FHO84" s="1668"/>
      <c r="FHP84" s="1668"/>
      <c r="FHQ84" s="1668"/>
      <c r="FHR84" s="1668"/>
      <c r="FHS84" s="1668"/>
      <c r="FHT84" s="1668"/>
      <c r="FHU84" s="1668"/>
      <c r="FHV84" s="1668"/>
      <c r="FHW84" s="1668"/>
      <c r="FHX84" s="1668"/>
      <c r="FHY84" s="1668"/>
      <c r="FHZ84" s="1668"/>
      <c r="FIA84" s="1668"/>
      <c r="FIB84" s="1668"/>
      <c r="FIC84" s="1668"/>
      <c r="FID84" s="1668"/>
      <c r="FIE84" s="1668"/>
      <c r="FIF84" s="1668"/>
      <c r="FIG84" s="1668"/>
      <c r="FIH84" s="1668"/>
      <c r="FII84" s="1668"/>
      <c r="FIJ84" s="1668"/>
      <c r="FIK84" s="1668"/>
      <c r="FIL84" s="1668"/>
      <c r="FIM84" s="1668"/>
      <c r="FIN84" s="1668"/>
      <c r="FIO84" s="1668"/>
      <c r="FIP84" s="1668"/>
      <c r="FIQ84" s="1668"/>
      <c r="FIR84" s="1668"/>
      <c r="FIS84" s="1668"/>
      <c r="FIT84" s="1668"/>
      <c r="FIU84" s="1668"/>
      <c r="FIV84" s="1668"/>
      <c r="FIW84" s="1668"/>
      <c r="FIX84" s="1668"/>
      <c r="FIY84" s="1668"/>
      <c r="FIZ84" s="1668"/>
      <c r="FJA84" s="1668"/>
      <c r="FJB84" s="1668"/>
      <c r="FJC84" s="1668"/>
      <c r="FJD84" s="1668"/>
      <c r="FJE84" s="1668"/>
      <c r="FJF84" s="1668"/>
      <c r="FJG84" s="1668"/>
      <c r="FJH84" s="1668"/>
      <c r="FJI84" s="1668"/>
      <c r="FJJ84" s="1668"/>
      <c r="FJK84" s="1668"/>
      <c r="FJL84" s="1668"/>
      <c r="FJM84" s="1668"/>
      <c r="FJN84" s="1668"/>
      <c r="FJO84" s="1668"/>
      <c r="FJP84" s="1668"/>
      <c r="FJQ84" s="1668"/>
      <c r="FJR84" s="1668"/>
      <c r="FJS84" s="1668"/>
      <c r="FJT84" s="1668"/>
      <c r="FJU84" s="1668"/>
      <c r="FJV84" s="1668"/>
      <c r="FJW84" s="1668"/>
      <c r="FJX84" s="1668"/>
      <c r="FJY84" s="1668"/>
      <c r="FJZ84" s="1668"/>
      <c r="FKA84" s="1668"/>
      <c r="FKB84" s="1668"/>
      <c r="FKC84" s="1668"/>
      <c r="FKD84" s="1668"/>
      <c r="FKE84" s="1668"/>
      <c r="FKF84" s="1668"/>
      <c r="FKG84" s="1668"/>
      <c r="FKH84" s="1668"/>
      <c r="FKI84" s="1668"/>
      <c r="FKJ84" s="1668"/>
      <c r="FKK84" s="1668"/>
      <c r="FKL84" s="1668"/>
      <c r="FKM84" s="1668"/>
      <c r="FKN84" s="1668"/>
      <c r="FKO84" s="1668"/>
      <c r="FKP84" s="1668"/>
      <c r="FKQ84" s="1668"/>
      <c r="FKR84" s="1668"/>
      <c r="FKS84" s="1668"/>
      <c r="FKT84" s="1668"/>
      <c r="FKU84" s="1668"/>
      <c r="FKV84" s="1668"/>
      <c r="FKW84" s="1668"/>
      <c r="FKX84" s="1668"/>
      <c r="FKY84" s="1668"/>
      <c r="FKZ84" s="1668"/>
      <c r="FLA84" s="1668"/>
      <c r="FLB84" s="1668"/>
      <c r="FLC84" s="1668"/>
      <c r="FLD84" s="1668"/>
      <c r="FLE84" s="1668"/>
      <c r="FLF84" s="1668"/>
      <c r="FLG84" s="1668"/>
      <c r="FLH84" s="1668"/>
      <c r="FLI84" s="1668"/>
      <c r="FLJ84" s="1668"/>
      <c r="FLK84" s="1668"/>
      <c r="FLL84" s="1668"/>
      <c r="FLM84" s="1668"/>
      <c r="FLN84" s="1668"/>
      <c r="FLO84" s="1668"/>
      <c r="FLP84" s="1668"/>
      <c r="FLQ84" s="1668"/>
      <c r="FLR84" s="1668"/>
      <c r="FLS84" s="1668"/>
      <c r="FLT84" s="1668"/>
      <c r="FLU84" s="1668"/>
      <c r="FLV84" s="1668"/>
      <c r="FLW84" s="1668"/>
      <c r="FLX84" s="1668"/>
      <c r="FLY84" s="1668"/>
      <c r="FLZ84" s="1668"/>
      <c r="FMA84" s="1668"/>
      <c r="FMB84" s="1668"/>
      <c r="FMC84" s="1668"/>
      <c r="FMD84" s="1668"/>
      <c r="FME84" s="1668"/>
      <c r="FMF84" s="1668"/>
      <c r="FMG84" s="1668"/>
      <c r="FMH84" s="1668"/>
      <c r="FMI84" s="1668"/>
      <c r="FMJ84" s="1668"/>
      <c r="FMK84" s="1668"/>
      <c r="FML84" s="1668"/>
      <c r="FMM84" s="1668"/>
      <c r="FMN84" s="1668"/>
      <c r="FMO84" s="1668"/>
      <c r="FMP84" s="1668"/>
      <c r="FMQ84" s="1668"/>
      <c r="FMR84" s="1668"/>
      <c r="FMS84" s="1668"/>
      <c r="FMT84" s="1668"/>
      <c r="FMU84" s="1668"/>
      <c r="FMV84" s="1668"/>
      <c r="FMW84" s="1668"/>
      <c r="FMX84" s="1668"/>
      <c r="FMY84" s="1668"/>
      <c r="FMZ84" s="1668"/>
      <c r="FNA84" s="1668"/>
      <c r="FNB84" s="1668"/>
      <c r="FNC84" s="1668"/>
      <c r="FND84" s="1668"/>
      <c r="FNE84" s="1668"/>
      <c r="FNF84" s="1668"/>
      <c r="FNG84" s="1668"/>
      <c r="FNH84" s="1668"/>
      <c r="FNI84" s="1668"/>
      <c r="FNJ84" s="1668"/>
      <c r="FNK84" s="1668"/>
      <c r="FNL84" s="1668"/>
      <c r="FNM84" s="1668"/>
      <c r="FNN84" s="1668"/>
      <c r="FNO84" s="1668"/>
      <c r="FNP84" s="1668"/>
      <c r="FNQ84" s="1668"/>
      <c r="FNR84" s="1668"/>
      <c r="FNS84" s="1668"/>
      <c r="FNT84" s="1668"/>
      <c r="FNU84" s="1668"/>
      <c r="FNV84" s="1668"/>
      <c r="FNW84" s="1668"/>
      <c r="FNX84" s="1668"/>
      <c r="FNY84" s="1668"/>
      <c r="FNZ84" s="1668"/>
      <c r="FOA84" s="1668"/>
      <c r="FOB84" s="1668"/>
      <c r="FOC84" s="1668"/>
      <c r="FOD84" s="1668"/>
      <c r="FOE84" s="1668"/>
      <c r="FOF84" s="1668"/>
      <c r="FOG84" s="1668"/>
      <c r="FOH84" s="1668"/>
      <c r="FOI84" s="1668"/>
      <c r="FOJ84" s="1668"/>
      <c r="FOK84" s="1668"/>
      <c r="FOL84" s="1668"/>
      <c r="FOM84" s="1668"/>
      <c r="FON84" s="1668"/>
      <c r="FOO84" s="1668"/>
      <c r="FOP84" s="1668"/>
      <c r="FOQ84" s="1668"/>
      <c r="FOR84" s="1668"/>
      <c r="FOS84" s="1668"/>
      <c r="FOT84" s="1668"/>
      <c r="FOU84" s="1668"/>
      <c r="FOV84" s="1668"/>
      <c r="FOW84" s="1668"/>
      <c r="FOX84" s="1668"/>
      <c r="FOY84" s="1668"/>
      <c r="FOZ84" s="1668"/>
      <c r="FPA84" s="1668"/>
      <c r="FPB84" s="1668"/>
      <c r="FPC84" s="1668"/>
      <c r="FPD84" s="1668"/>
      <c r="FPE84" s="1668"/>
      <c r="FPF84" s="1668"/>
      <c r="FPG84" s="1668"/>
      <c r="FPH84" s="1668"/>
      <c r="FPI84" s="1668"/>
      <c r="FPJ84" s="1668"/>
      <c r="FPK84" s="1668"/>
      <c r="FPL84" s="1668"/>
      <c r="FPM84" s="1668"/>
      <c r="FPN84" s="1668"/>
      <c r="FPO84" s="1668"/>
      <c r="FPP84" s="1668"/>
      <c r="FPQ84" s="1668"/>
      <c r="FPR84" s="1668"/>
      <c r="FPS84" s="1668"/>
      <c r="FPT84" s="1668"/>
      <c r="FPU84" s="1668"/>
      <c r="FPV84" s="1668"/>
      <c r="FPW84" s="1668"/>
      <c r="FPX84" s="1668"/>
      <c r="FPY84" s="1668"/>
      <c r="FPZ84" s="1668"/>
      <c r="FQA84" s="1668"/>
      <c r="FQB84" s="1668"/>
      <c r="FQC84" s="1668"/>
      <c r="FQD84" s="1668"/>
      <c r="FQE84" s="1668"/>
      <c r="FQF84" s="1668"/>
      <c r="FQG84" s="1668"/>
      <c r="FQH84" s="1668"/>
      <c r="FQI84" s="1668"/>
      <c r="FQJ84" s="1668"/>
      <c r="FQK84" s="1668"/>
      <c r="FQL84" s="1668"/>
      <c r="FQM84" s="1668"/>
      <c r="FQN84" s="1668"/>
      <c r="FQO84" s="1668"/>
      <c r="FQP84" s="1668"/>
      <c r="FQQ84" s="1668"/>
      <c r="FQR84" s="1668"/>
      <c r="FQS84" s="1668"/>
      <c r="FQT84" s="1668"/>
      <c r="FQU84" s="1668"/>
      <c r="FQV84" s="1668"/>
      <c r="FQW84" s="1668"/>
      <c r="FQX84" s="1668"/>
      <c r="FQY84" s="1668"/>
      <c r="FQZ84" s="1668"/>
      <c r="FRA84" s="1668"/>
      <c r="FRB84" s="1668"/>
      <c r="FRC84" s="1668"/>
      <c r="FRD84" s="1668"/>
      <c r="FRE84" s="1668"/>
      <c r="FRF84" s="1668"/>
      <c r="FRG84" s="1668"/>
      <c r="FRH84" s="1668"/>
      <c r="FRI84" s="1668"/>
      <c r="FRJ84" s="1668"/>
      <c r="FRK84" s="1668"/>
      <c r="FRL84" s="1668"/>
      <c r="FRM84" s="1668"/>
      <c r="FRN84" s="1668"/>
      <c r="FRO84" s="1668"/>
      <c r="FRP84" s="1668"/>
      <c r="FRQ84" s="1668"/>
      <c r="FRR84" s="1668"/>
      <c r="FRS84" s="1668"/>
      <c r="FRT84" s="1668"/>
      <c r="FRU84" s="1668"/>
      <c r="FRV84" s="1668"/>
      <c r="FRW84" s="1668"/>
      <c r="FRX84" s="1668"/>
      <c r="FRY84" s="1668"/>
      <c r="FRZ84" s="1668"/>
      <c r="FSA84" s="1668"/>
      <c r="FSB84" s="1668"/>
      <c r="FSC84" s="1668"/>
      <c r="FSD84" s="1668"/>
      <c r="FSE84" s="1668"/>
      <c r="FSF84" s="1668"/>
      <c r="FSG84" s="1668"/>
      <c r="FSH84" s="1668"/>
      <c r="FSI84" s="1668"/>
      <c r="FSJ84" s="1668"/>
      <c r="FSK84" s="1668"/>
      <c r="FSL84" s="1668"/>
      <c r="FSM84" s="1668"/>
      <c r="FSN84" s="1668"/>
      <c r="FSO84" s="1668"/>
      <c r="FSP84" s="1668"/>
      <c r="FSQ84" s="1668"/>
      <c r="FSR84" s="1668"/>
      <c r="FSS84" s="1668"/>
      <c r="FST84" s="1668"/>
      <c r="FSU84" s="1668"/>
      <c r="FSV84" s="1668"/>
      <c r="FSW84" s="1668"/>
      <c r="FSX84" s="1668"/>
      <c r="FSY84" s="1668"/>
      <c r="FSZ84" s="1668"/>
      <c r="FTA84" s="1668"/>
      <c r="FTB84" s="1668"/>
      <c r="FTC84" s="1668"/>
      <c r="FTD84" s="1668"/>
      <c r="FTE84" s="1668"/>
      <c r="FTF84" s="1668"/>
      <c r="FTG84" s="1668"/>
      <c r="FTH84" s="1668"/>
      <c r="FTI84" s="1668"/>
      <c r="FTJ84" s="1668"/>
      <c r="FTK84" s="1668"/>
      <c r="FTL84" s="1668"/>
      <c r="FTM84" s="1668"/>
      <c r="FTN84" s="1668"/>
      <c r="FTO84" s="1668"/>
      <c r="FTP84" s="1668"/>
      <c r="FTQ84" s="1668"/>
      <c r="FTR84" s="1668"/>
      <c r="FTS84" s="1668"/>
      <c r="FTT84" s="1668"/>
      <c r="FTU84" s="1668"/>
      <c r="FTV84" s="1668"/>
      <c r="FTW84" s="1668"/>
      <c r="FTX84" s="1668"/>
      <c r="FTY84" s="1668"/>
      <c r="FTZ84" s="1668"/>
      <c r="FUA84" s="1668"/>
      <c r="FUB84" s="1668"/>
      <c r="FUC84" s="1668"/>
      <c r="FUD84" s="1668"/>
      <c r="FUE84" s="1668"/>
      <c r="FUF84" s="1668"/>
      <c r="FUG84" s="1668"/>
      <c r="FUH84" s="1668"/>
      <c r="FUI84" s="1668"/>
      <c r="FUJ84" s="1668"/>
      <c r="FUK84" s="1668"/>
      <c r="FUL84" s="1668"/>
      <c r="FUM84" s="1668"/>
      <c r="FUN84" s="1668"/>
      <c r="FUO84" s="1668"/>
      <c r="FUP84" s="1668"/>
      <c r="FUQ84" s="1668"/>
      <c r="FUR84" s="1668"/>
      <c r="FUS84" s="1668"/>
      <c r="FUT84" s="1668"/>
      <c r="FUU84" s="1668"/>
      <c r="FUV84" s="1668"/>
      <c r="FUW84" s="1668"/>
      <c r="FUX84" s="1668"/>
      <c r="FUY84" s="1668"/>
      <c r="FUZ84" s="1668"/>
      <c r="FVA84" s="1668"/>
      <c r="FVB84" s="1668"/>
      <c r="FVC84" s="1668"/>
      <c r="FVD84" s="1668"/>
      <c r="FVE84" s="1668"/>
      <c r="FVF84" s="1668"/>
      <c r="FVG84" s="1668"/>
      <c r="FVH84" s="1668"/>
      <c r="FVI84" s="1668"/>
      <c r="FVJ84" s="1668"/>
      <c r="FVK84" s="1668"/>
      <c r="FVL84" s="1668"/>
      <c r="FVM84" s="1668"/>
      <c r="FVN84" s="1668"/>
      <c r="FVO84" s="1668"/>
      <c r="FVP84" s="1668"/>
      <c r="FVQ84" s="1668"/>
      <c r="FVR84" s="1668"/>
      <c r="FVS84" s="1668"/>
      <c r="FVT84" s="1668"/>
      <c r="FVU84" s="1668"/>
      <c r="FVV84" s="1668"/>
      <c r="FVW84" s="1668"/>
      <c r="FVX84" s="1668"/>
      <c r="FVY84" s="1668"/>
      <c r="FVZ84" s="1668"/>
      <c r="FWA84" s="1668"/>
      <c r="FWB84" s="1668"/>
      <c r="FWC84" s="1668"/>
      <c r="FWD84" s="1668"/>
      <c r="FWE84" s="1668"/>
      <c r="FWF84" s="1668"/>
      <c r="FWG84" s="1668"/>
      <c r="FWH84" s="1668"/>
      <c r="FWI84" s="1668"/>
      <c r="FWJ84" s="1668"/>
      <c r="FWK84" s="1668"/>
      <c r="FWL84" s="1668"/>
      <c r="FWM84" s="1668"/>
      <c r="FWN84" s="1668"/>
      <c r="FWO84" s="1668"/>
      <c r="FWP84" s="1668"/>
      <c r="FWQ84" s="1668"/>
      <c r="FWR84" s="1668"/>
      <c r="FWS84" s="1668"/>
      <c r="FWT84" s="1668"/>
      <c r="FWU84" s="1668"/>
      <c r="FWV84" s="1668"/>
      <c r="FWW84" s="1668"/>
      <c r="FWX84" s="1668"/>
      <c r="FWY84" s="1668"/>
      <c r="FWZ84" s="1668"/>
      <c r="FXA84" s="1668"/>
      <c r="FXB84" s="1668"/>
      <c r="FXC84" s="1668"/>
      <c r="FXD84" s="1668"/>
      <c r="FXE84" s="1668"/>
      <c r="FXF84" s="1668"/>
      <c r="FXG84" s="1668"/>
      <c r="FXH84" s="1668"/>
      <c r="FXI84" s="1668"/>
      <c r="FXJ84" s="1668"/>
      <c r="FXK84" s="1668"/>
      <c r="FXL84" s="1668"/>
      <c r="FXM84" s="1668"/>
      <c r="FXN84" s="1668"/>
      <c r="FXO84" s="1668"/>
      <c r="FXP84" s="1668"/>
      <c r="FXQ84" s="1668"/>
      <c r="FXR84" s="1668"/>
      <c r="FXS84" s="1668"/>
      <c r="FXT84" s="1668"/>
      <c r="FXU84" s="1668"/>
      <c r="FXV84" s="1668"/>
      <c r="FXW84" s="1668"/>
      <c r="FXX84" s="1668"/>
      <c r="FXY84" s="1668"/>
      <c r="FXZ84" s="1668"/>
      <c r="FYA84" s="1668"/>
      <c r="FYB84" s="1668"/>
      <c r="FYC84" s="1668"/>
      <c r="FYD84" s="1668"/>
      <c r="FYE84" s="1668"/>
      <c r="FYF84" s="1668"/>
      <c r="FYG84" s="1668"/>
      <c r="FYH84" s="1668"/>
      <c r="FYI84" s="1668"/>
      <c r="FYJ84" s="1668"/>
      <c r="FYK84" s="1668"/>
      <c r="FYL84" s="1668"/>
      <c r="FYM84" s="1668"/>
      <c r="FYN84" s="1668"/>
      <c r="FYO84" s="1668"/>
      <c r="FYP84" s="1668"/>
      <c r="FYQ84" s="1668"/>
      <c r="FYR84" s="1668"/>
      <c r="FYS84" s="1668"/>
      <c r="FYT84" s="1668"/>
      <c r="FYU84" s="1668"/>
      <c r="FYV84" s="1668"/>
      <c r="FYW84" s="1668"/>
      <c r="FYX84" s="1668"/>
      <c r="FYY84" s="1668"/>
      <c r="FYZ84" s="1668"/>
      <c r="FZA84" s="1668"/>
      <c r="FZB84" s="1668"/>
      <c r="FZC84" s="1668"/>
      <c r="FZD84" s="1668"/>
      <c r="FZE84" s="1668"/>
      <c r="FZF84" s="1668"/>
      <c r="FZG84" s="1668"/>
      <c r="FZH84" s="1668"/>
      <c r="FZI84" s="1668"/>
      <c r="FZJ84" s="1668"/>
      <c r="FZK84" s="1668"/>
      <c r="FZL84" s="1668"/>
      <c r="FZM84" s="1668"/>
      <c r="FZN84" s="1668"/>
      <c r="FZO84" s="1668"/>
      <c r="FZP84" s="1668"/>
      <c r="FZQ84" s="1668"/>
      <c r="FZR84" s="1668"/>
      <c r="FZS84" s="1668"/>
      <c r="FZT84" s="1668"/>
      <c r="FZU84" s="1668"/>
      <c r="FZV84" s="1668"/>
      <c r="FZW84" s="1668"/>
      <c r="FZX84" s="1668"/>
      <c r="FZY84" s="1668"/>
      <c r="FZZ84" s="1668"/>
      <c r="GAA84" s="1668"/>
      <c r="GAB84" s="1668"/>
      <c r="GAC84" s="1668"/>
      <c r="GAD84" s="1668"/>
      <c r="GAE84" s="1668"/>
      <c r="GAF84" s="1668"/>
      <c r="GAG84" s="1668"/>
      <c r="GAH84" s="1668"/>
      <c r="GAI84" s="1668"/>
      <c r="GAJ84" s="1668"/>
      <c r="GAK84" s="1668"/>
      <c r="GAL84" s="1668"/>
      <c r="GAM84" s="1668"/>
      <c r="GAN84" s="1668"/>
      <c r="GAO84" s="1668"/>
      <c r="GAP84" s="1668"/>
      <c r="GAQ84" s="1668"/>
      <c r="GAR84" s="1668"/>
      <c r="GAS84" s="1668"/>
      <c r="GAT84" s="1668"/>
      <c r="GAU84" s="1668"/>
      <c r="GAV84" s="1668"/>
      <c r="GAW84" s="1668"/>
      <c r="GAX84" s="1668"/>
      <c r="GAY84" s="1668"/>
      <c r="GAZ84" s="1668"/>
      <c r="GBA84" s="1668"/>
      <c r="GBB84" s="1668"/>
      <c r="GBC84" s="1668"/>
      <c r="GBD84" s="1668"/>
      <c r="GBE84" s="1668"/>
      <c r="GBF84" s="1668"/>
      <c r="GBG84" s="1668"/>
      <c r="GBH84" s="1668"/>
      <c r="GBI84" s="1668"/>
      <c r="GBJ84" s="1668"/>
      <c r="GBK84" s="1668"/>
      <c r="GBL84" s="1668"/>
      <c r="GBM84" s="1668"/>
      <c r="GBN84" s="1668"/>
      <c r="GBO84" s="1668"/>
      <c r="GBP84" s="1668"/>
      <c r="GBQ84" s="1668"/>
      <c r="GBR84" s="1668"/>
      <c r="GBS84" s="1668"/>
      <c r="GBT84" s="1668"/>
      <c r="GBU84" s="1668"/>
      <c r="GBV84" s="1668"/>
      <c r="GBW84" s="1668"/>
      <c r="GBX84" s="1668"/>
      <c r="GBY84" s="1668"/>
      <c r="GBZ84" s="1668"/>
      <c r="GCA84" s="1668"/>
      <c r="GCB84" s="1668"/>
      <c r="GCC84" s="1668"/>
      <c r="GCD84" s="1668"/>
      <c r="GCE84" s="1668"/>
      <c r="GCF84" s="1668"/>
      <c r="GCG84" s="1668"/>
      <c r="GCH84" s="1668"/>
      <c r="GCI84" s="1668"/>
      <c r="GCJ84" s="1668"/>
      <c r="GCK84" s="1668"/>
      <c r="GCL84" s="1668"/>
      <c r="GCM84" s="1668"/>
      <c r="GCN84" s="1668"/>
      <c r="GCO84" s="1668"/>
      <c r="GCP84" s="1668"/>
      <c r="GCQ84" s="1668"/>
      <c r="GCR84" s="1668"/>
      <c r="GCS84" s="1668"/>
      <c r="GCT84" s="1668"/>
      <c r="GCU84" s="1668"/>
      <c r="GCV84" s="1668"/>
      <c r="GCW84" s="1668"/>
      <c r="GCX84" s="1668"/>
      <c r="GCY84" s="1668"/>
      <c r="GCZ84" s="1668"/>
      <c r="GDA84" s="1668"/>
      <c r="GDB84" s="1668"/>
      <c r="GDC84" s="1668"/>
      <c r="GDD84" s="1668"/>
      <c r="GDE84" s="1668"/>
      <c r="GDF84" s="1668"/>
      <c r="GDG84" s="1668"/>
      <c r="GDH84" s="1668"/>
      <c r="GDI84" s="1668"/>
      <c r="GDJ84" s="1668"/>
      <c r="GDK84" s="1668"/>
      <c r="GDL84" s="1668"/>
      <c r="GDM84" s="1668"/>
      <c r="GDN84" s="1668"/>
      <c r="GDO84" s="1668"/>
      <c r="GDP84" s="1668"/>
      <c r="GDQ84" s="1668"/>
      <c r="GDR84" s="1668"/>
      <c r="GDS84" s="1668"/>
      <c r="GDT84" s="1668"/>
      <c r="GDU84" s="1668"/>
      <c r="GDV84" s="1668"/>
      <c r="GDW84" s="1668"/>
      <c r="GDX84" s="1668"/>
      <c r="GDY84" s="1668"/>
      <c r="GDZ84" s="1668"/>
      <c r="GEA84" s="1668"/>
      <c r="GEB84" s="1668"/>
      <c r="GEC84" s="1668"/>
      <c r="GED84" s="1668"/>
      <c r="GEE84" s="1668"/>
      <c r="GEF84" s="1668"/>
      <c r="GEG84" s="1668"/>
      <c r="GEH84" s="1668"/>
      <c r="GEI84" s="1668"/>
      <c r="GEJ84" s="1668"/>
      <c r="GEK84" s="1668"/>
      <c r="GEL84" s="1668"/>
      <c r="GEM84" s="1668"/>
      <c r="GEN84" s="1668"/>
      <c r="GEO84" s="1668"/>
      <c r="GEP84" s="1668"/>
      <c r="GEQ84" s="1668"/>
      <c r="GER84" s="1668"/>
      <c r="GES84" s="1668"/>
      <c r="GET84" s="1668"/>
      <c r="GEU84" s="1668"/>
      <c r="GEV84" s="1668"/>
      <c r="GEW84" s="1668"/>
      <c r="GEX84" s="1668"/>
      <c r="GEY84" s="1668"/>
      <c r="GEZ84" s="1668"/>
      <c r="GFA84" s="1668"/>
      <c r="GFB84" s="1668"/>
      <c r="GFC84" s="1668"/>
      <c r="GFD84" s="1668"/>
      <c r="GFE84" s="1668"/>
      <c r="GFF84" s="1668"/>
      <c r="GFG84" s="1668"/>
      <c r="GFH84" s="1668"/>
      <c r="GFI84" s="1668"/>
      <c r="GFJ84" s="1668"/>
      <c r="GFK84" s="1668"/>
      <c r="GFL84" s="1668"/>
      <c r="GFM84" s="1668"/>
      <c r="GFN84" s="1668"/>
      <c r="GFO84" s="1668"/>
      <c r="GFP84" s="1668"/>
      <c r="GFQ84" s="1668"/>
      <c r="GFR84" s="1668"/>
      <c r="GFS84" s="1668"/>
      <c r="GFT84" s="1668"/>
      <c r="GFU84" s="1668"/>
      <c r="GFV84" s="1668"/>
      <c r="GFW84" s="1668"/>
      <c r="GFX84" s="1668"/>
      <c r="GFY84" s="1668"/>
      <c r="GFZ84" s="1668"/>
      <c r="GGA84" s="1668"/>
      <c r="GGB84" s="1668"/>
      <c r="GGC84" s="1668"/>
      <c r="GGD84" s="1668"/>
      <c r="GGE84" s="1668"/>
      <c r="GGF84" s="1668"/>
      <c r="GGG84" s="1668"/>
      <c r="GGH84" s="1668"/>
      <c r="GGI84" s="1668"/>
      <c r="GGJ84" s="1668"/>
      <c r="GGK84" s="1668"/>
      <c r="GGL84" s="1668"/>
      <c r="GGM84" s="1668"/>
      <c r="GGN84" s="1668"/>
      <c r="GGO84" s="1668"/>
      <c r="GGP84" s="1668"/>
      <c r="GGQ84" s="1668"/>
      <c r="GGR84" s="1668"/>
      <c r="GGS84" s="1668"/>
      <c r="GGT84" s="1668"/>
      <c r="GGU84" s="1668"/>
      <c r="GGV84" s="1668"/>
      <c r="GGW84" s="1668"/>
      <c r="GGX84" s="1668"/>
      <c r="GGY84" s="1668"/>
      <c r="GGZ84" s="1668"/>
      <c r="GHA84" s="1668"/>
      <c r="GHB84" s="1668"/>
      <c r="GHC84" s="1668"/>
      <c r="GHD84" s="1668"/>
      <c r="GHE84" s="1668"/>
      <c r="GHF84" s="1668"/>
      <c r="GHG84" s="1668"/>
      <c r="GHH84" s="1668"/>
      <c r="GHI84" s="1668"/>
      <c r="GHJ84" s="1668"/>
      <c r="GHK84" s="1668"/>
      <c r="GHL84" s="1668"/>
      <c r="GHM84" s="1668"/>
      <c r="GHN84" s="1668"/>
      <c r="GHO84" s="1668"/>
      <c r="GHP84" s="1668"/>
      <c r="GHQ84" s="1668"/>
      <c r="GHR84" s="1668"/>
      <c r="GHS84" s="1668"/>
      <c r="GHT84" s="1668"/>
      <c r="GHU84" s="1668"/>
      <c r="GHV84" s="1668"/>
      <c r="GHW84" s="1668"/>
      <c r="GHX84" s="1668"/>
      <c r="GHY84" s="1668"/>
      <c r="GHZ84" s="1668"/>
      <c r="GIA84" s="1668"/>
      <c r="GIB84" s="1668"/>
      <c r="GIC84" s="1668"/>
      <c r="GID84" s="1668"/>
      <c r="GIE84" s="1668"/>
      <c r="GIF84" s="1668"/>
      <c r="GIG84" s="1668"/>
      <c r="GIH84" s="1668"/>
      <c r="GII84" s="1668"/>
      <c r="GIJ84" s="1668"/>
      <c r="GIK84" s="1668"/>
      <c r="GIL84" s="1668"/>
      <c r="GIM84" s="1668"/>
      <c r="GIN84" s="1668"/>
      <c r="GIO84" s="1668"/>
      <c r="GIP84" s="1668"/>
      <c r="GIQ84" s="1668"/>
      <c r="GIR84" s="1668"/>
      <c r="GIS84" s="1668"/>
      <c r="GIT84" s="1668"/>
      <c r="GIU84" s="1668"/>
      <c r="GIV84" s="1668"/>
      <c r="GIW84" s="1668"/>
      <c r="GIX84" s="1668"/>
      <c r="GIY84" s="1668"/>
      <c r="GIZ84" s="1668"/>
      <c r="GJA84" s="1668"/>
      <c r="GJB84" s="1668"/>
      <c r="GJC84" s="1668"/>
      <c r="GJD84" s="1668"/>
      <c r="GJE84" s="1668"/>
      <c r="GJF84" s="1668"/>
      <c r="GJG84" s="1668"/>
      <c r="GJH84" s="1668"/>
      <c r="GJI84" s="1668"/>
      <c r="GJJ84" s="1668"/>
      <c r="GJK84" s="1668"/>
      <c r="GJL84" s="1668"/>
      <c r="GJM84" s="1668"/>
      <c r="GJN84" s="1668"/>
      <c r="GJO84" s="1668"/>
      <c r="GJP84" s="1668"/>
      <c r="GJQ84" s="1668"/>
      <c r="GJR84" s="1668"/>
      <c r="GJS84" s="1668"/>
      <c r="GJT84" s="1668"/>
      <c r="GJU84" s="1668"/>
      <c r="GJV84" s="1668"/>
      <c r="GJW84" s="1668"/>
      <c r="GJX84" s="1668"/>
      <c r="GJY84" s="1668"/>
      <c r="GJZ84" s="1668"/>
      <c r="GKA84" s="1668"/>
      <c r="GKB84" s="1668"/>
      <c r="GKC84" s="1668"/>
      <c r="GKD84" s="1668"/>
      <c r="GKE84" s="1668"/>
      <c r="GKF84" s="1668"/>
      <c r="GKG84" s="1668"/>
      <c r="GKH84" s="1668"/>
      <c r="GKI84" s="1668"/>
      <c r="GKJ84" s="1668"/>
      <c r="GKK84" s="1668"/>
      <c r="GKL84" s="1668"/>
      <c r="GKM84" s="1668"/>
      <c r="GKN84" s="1668"/>
      <c r="GKO84" s="1668"/>
      <c r="GKP84" s="1668"/>
      <c r="GKQ84" s="1668"/>
      <c r="GKR84" s="1668"/>
      <c r="GKS84" s="1668"/>
      <c r="GKT84" s="1668"/>
      <c r="GKU84" s="1668"/>
      <c r="GKV84" s="1668"/>
      <c r="GKW84" s="1668"/>
      <c r="GKX84" s="1668"/>
      <c r="GKY84" s="1668"/>
      <c r="GKZ84" s="1668"/>
      <c r="GLA84" s="1668"/>
      <c r="GLB84" s="1668"/>
      <c r="GLC84" s="1668"/>
      <c r="GLD84" s="1668"/>
      <c r="GLE84" s="1668"/>
      <c r="GLF84" s="1668"/>
      <c r="GLG84" s="1668"/>
      <c r="GLH84" s="1668"/>
      <c r="GLI84" s="1668"/>
      <c r="GLJ84" s="1668"/>
      <c r="GLK84" s="1668"/>
      <c r="GLL84" s="1668"/>
      <c r="GLM84" s="1668"/>
      <c r="GLN84" s="1668"/>
      <c r="GLO84" s="1668"/>
      <c r="GLP84" s="1668"/>
      <c r="GLQ84" s="1668"/>
      <c r="GLR84" s="1668"/>
      <c r="GLS84" s="1668"/>
      <c r="GLT84" s="1668"/>
      <c r="GLU84" s="1668"/>
      <c r="GLV84" s="1668"/>
      <c r="GLW84" s="1668"/>
      <c r="GLX84" s="1668"/>
      <c r="GLY84" s="1668"/>
      <c r="GLZ84" s="1668"/>
      <c r="GMA84" s="1668"/>
      <c r="GMB84" s="1668"/>
      <c r="GMC84" s="1668"/>
      <c r="GMD84" s="1668"/>
      <c r="GME84" s="1668"/>
      <c r="GMF84" s="1668"/>
      <c r="GMG84" s="1668"/>
      <c r="GMH84" s="1668"/>
      <c r="GMI84" s="1668"/>
      <c r="GMJ84" s="1668"/>
      <c r="GMK84" s="1668"/>
      <c r="GML84" s="1668"/>
      <c r="GMM84" s="1668"/>
      <c r="GMN84" s="1668"/>
      <c r="GMO84" s="1668"/>
      <c r="GMP84" s="1668"/>
      <c r="GMQ84" s="1668"/>
      <c r="GMR84" s="1668"/>
      <c r="GMS84" s="1668"/>
      <c r="GMT84" s="1668"/>
      <c r="GMU84" s="1668"/>
      <c r="GMV84" s="1668"/>
      <c r="GMW84" s="1668"/>
      <c r="GMX84" s="1668"/>
      <c r="GMY84" s="1668"/>
      <c r="GMZ84" s="1668"/>
      <c r="GNA84" s="1668"/>
      <c r="GNB84" s="1668"/>
      <c r="GNC84" s="1668"/>
      <c r="GND84" s="1668"/>
      <c r="GNE84" s="1668"/>
      <c r="GNF84" s="1668"/>
      <c r="GNG84" s="1668"/>
      <c r="GNH84" s="1668"/>
      <c r="GNI84" s="1668"/>
      <c r="GNJ84" s="1668"/>
      <c r="GNK84" s="1668"/>
      <c r="GNL84" s="1668"/>
      <c r="GNM84" s="1668"/>
      <c r="GNN84" s="1668"/>
      <c r="GNO84" s="1668"/>
      <c r="GNP84" s="1668"/>
      <c r="GNQ84" s="1668"/>
      <c r="GNR84" s="1668"/>
      <c r="GNS84" s="1668"/>
      <c r="GNT84" s="1668"/>
      <c r="GNU84" s="1668"/>
      <c r="GNV84" s="1668"/>
      <c r="GNW84" s="1668"/>
      <c r="GNX84" s="1668"/>
      <c r="GNY84" s="1668"/>
      <c r="GNZ84" s="1668"/>
      <c r="GOA84" s="1668"/>
      <c r="GOB84" s="1668"/>
      <c r="GOC84" s="1668"/>
      <c r="GOD84" s="1668"/>
      <c r="GOE84" s="1668"/>
      <c r="GOF84" s="1668"/>
      <c r="GOG84" s="1668"/>
      <c r="GOH84" s="1668"/>
      <c r="GOI84" s="1668"/>
      <c r="GOJ84" s="1668"/>
      <c r="GOK84" s="1668"/>
      <c r="GOL84" s="1668"/>
      <c r="GOM84" s="1668"/>
      <c r="GON84" s="1668"/>
      <c r="GOO84" s="1668"/>
      <c r="GOP84" s="1668"/>
      <c r="GOQ84" s="1668"/>
      <c r="GOR84" s="1668"/>
      <c r="GOS84" s="1668"/>
      <c r="GOT84" s="1668"/>
      <c r="GOU84" s="1668"/>
      <c r="GOV84" s="1668"/>
      <c r="GOW84" s="1668"/>
      <c r="GOX84" s="1668"/>
      <c r="GOY84" s="1668"/>
      <c r="GOZ84" s="1668"/>
      <c r="GPA84" s="1668"/>
      <c r="GPB84" s="1668"/>
      <c r="GPC84" s="1668"/>
      <c r="GPD84" s="1668"/>
      <c r="GPE84" s="1668"/>
      <c r="GPF84" s="1668"/>
      <c r="GPG84" s="1668"/>
      <c r="GPH84" s="1668"/>
      <c r="GPI84" s="1668"/>
      <c r="GPJ84" s="1668"/>
      <c r="GPK84" s="1668"/>
      <c r="GPL84" s="1668"/>
      <c r="GPM84" s="1668"/>
      <c r="GPN84" s="1668"/>
      <c r="GPO84" s="1668"/>
      <c r="GPP84" s="1668"/>
      <c r="GPQ84" s="1668"/>
      <c r="GPR84" s="1668"/>
      <c r="GPS84" s="1668"/>
      <c r="GPT84" s="1668"/>
      <c r="GPU84" s="1668"/>
      <c r="GPV84" s="1668"/>
      <c r="GPW84" s="1668"/>
      <c r="GPX84" s="1668"/>
      <c r="GPY84" s="1668"/>
      <c r="GPZ84" s="1668"/>
      <c r="GQA84" s="1668"/>
      <c r="GQB84" s="1668"/>
      <c r="GQC84" s="1668"/>
      <c r="GQD84" s="1668"/>
      <c r="GQE84" s="1668"/>
      <c r="GQF84" s="1668"/>
      <c r="GQG84" s="1668"/>
      <c r="GQH84" s="1668"/>
      <c r="GQI84" s="1668"/>
      <c r="GQJ84" s="1668"/>
      <c r="GQK84" s="1668"/>
      <c r="GQL84" s="1668"/>
      <c r="GQM84" s="1668"/>
      <c r="GQN84" s="1668"/>
      <c r="GQO84" s="1668"/>
      <c r="GQP84" s="1668"/>
      <c r="GQQ84" s="1668"/>
      <c r="GQR84" s="1668"/>
      <c r="GQS84" s="1668"/>
      <c r="GQT84" s="1668"/>
      <c r="GQU84" s="1668"/>
      <c r="GQV84" s="1668"/>
      <c r="GQW84" s="1668"/>
      <c r="GQX84" s="1668"/>
      <c r="GQY84" s="1668"/>
      <c r="GQZ84" s="1668"/>
      <c r="GRA84" s="1668"/>
      <c r="GRB84" s="1668"/>
      <c r="GRC84" s="1668"/>
      <c r="GRD84" s="1668"/>
      <c r="GRE84" s="1668"/>
      <c r="GRF84" s="1668"/>
      <c r="GRG84" s="1668"/>
      <c r="GRH84" s="1668"/>
      <c r="GRI84" s="1668"/>
      <c r="GRJ84" s="1668"/>
      <c r="GRK84" s="1668"/>
      <c r="GRL84" s="1668"/>
      <c r="GRM84" s="1668"/>
      <c r="GRN84" s="1668"/>
      <c r="GRO84" s="1668"/>
      <c r="GRP84" s="1668"/>
      <c r="GRQ84" s="1668"/>
      <c r="GRR84" s="1668"/>
      <c r="GRS84" s="1668"/>
      <c r="GRT84" s="1668"/>
      <c r="GRU84" s="1668"/>
      <c r="GRV84" s="1668"/>
      <c r="GRW84" s="1668"/>
      <c r="GRX84" s="1668"/>
      <c r="GRY84" s="1668"/>
      <c r="GRZ84" s="1668"/>
      <c r="GSA84" s="1668"/>
      <c r="GSB84" s="1668"/>
      <c r="GSC84" s="1668"/>
      <c r="GSD84" s="1668"/>
      <c r="GSE84" s="1668"/>
      <c r="GSF84" s="1668"/>
      <c r="GSG84" s="1668"/>
      <c r="GSH84" s="1668"/>
      <c r="GSI84" s="1668"/>
      <c r="GSJ84" s="1668"/>
      <c r="GSK84" s="1668"/>
      <c r="GSL84" s="1668"/>
      <c r="GSM84" s="1668"/>
      <c r="GSN84" s="1668"/>
      <c r="GSO84" s="1668"/>
      <c r="GSP84" s="1668"/>
      <c r="GSQ84" s="1668"/>
      <c r="GSR84" s="1668"/>
      <c r="GSS84" s="1668"/>
      <c r="GST84" s="1668"/>
      <c r="GSU84" s="1668"/>
      <c r="GSV84" s="1668"/>
      <c r="GSW84" s="1668"/>
      <c r="GSX84" s="1668"/>
      <c r="GSY84" s="1668"/>
      <c r="GSZ84" s="1668"/>
      <c r="GTA84" s="1668"/>
      <c r="GTB84" s="1668"/>
      <c r="GTC84" s="1668"/>
      <c r="GTD84" s="1668"/>
      <c r="GTE84" s="1668"/>
      <c r="GTF84" s="1668"/>
      <c r="GTG84" s="1668"/>
      <c r="GTH84" s="1668"/>
      <c r="GTI84" s="1668"/>
      <c r="GTJ84" s="1668"/>
      <c r="GTK84" s="1668"/>
      <c r="GTL84" s="1668"/>
      <c r="GTM84" s="1668"/>
      <c r="GTN84" s="1668"/>
      <c r="GTO84" s="1668"/>
      <c r="GTP84" s="1668"/>
      <c r="GTQ84" s="1668"/>
      <c r="GTR84" s="1668"/>
      <c r="GTS84" s="1668"/>
      <c r="GTT84" s="1668"/>
      <c r="GTU84" s="1668"/>
      <c r="GTV84" s="1668"/>
      <c r="GTW84" s="1668"/>
      <c r="GTX84" s="1668"/>
      <c r="GTY84" s="1668"/>
      <c r="GTZ84" s="1668"/>
      <c r="GUA84" s="1668"/>
      <c r="GUB84" s="1668"/>
      <c r="GUC84" s="1668"/>
      <c r="GUD84" s="1668"/>
      <c r="GUE84" s="1668"/>
      <c r="GUF84" s="1668"/>
      <c r="GUG84" s="1668"/>
      <c r="GUH84" s="1668"/>
      <c r="GUI84" s="1668"/>
      <c r="GUJ84" s="1668"/>
      <c r="GUK84" s="1668"/>
      <c r="GUL84" s="1668"/>
      <c r="GUM84" s="1668"/>
      <c r="GUN84" s="1668"/>
      <c r="GUO84" s="1668"/>
      <c r="GUP84" s="1668"/>
      <c r="GUQ84" s="1668"/>
      <c r="GUR84" s="1668"/>
      <c r="GUS84" s="1668"/>
      <c r="GUT84" s="1668"/>
      <c r="GUU84" s="1668"/>
      <c r="GUV84" s="1668"/>
      <c r="GUW84" s="1668"/>
      <c r="GUX84" s="1668"/>
      <c r="GUY84" s="1668"/>
      <c r="GUZ84" s="1668"/>
      <c r="GVA84" s="1668"/>
      <c r="GVB84" s="1668"/>
      <c r="GVC84" s="1668"/>
      <c r="GVD84" s="1668"/>
      <c r="GVE84" s="1668"/>
      <c r="GVF84" s="1668"/>
      <c r="GVG84" s="1668"/>
      <c r="GVH84" s="1668"/>
      <c r="GVI84" s="1668"/>
      <c r="GVJ84" s="1668"/>
      <c r="GVK84" s="1668"/>
      <c r="GVL84" s="1668"/>
      <c r="GVM84" s="1668"/>
      <c r="GVN84" s="1668"/>
      <c r="GVO84" s="1668"/>
      <c r="GVP84" s="1668"/>
      <c r="GVQ84" s="1668"/>
      <c r="GVR84" s="1668"/>
      <c r="GVS84" s="1668"/>
      <c r="GVT84" s="1668"/>
      <c r="GVU84" s="1668"/>
      <c r="GVV84" s="1668"/>
      <c r="GVW84" s="1668"/>
      <c r="GVX84" s="1668"/>
      <c r="GVY84" s="1668"/>
      <c r="GVZ84" s="1668"/>
      <c r="GWA84" s="1668"/>
      <c r="GWB84" s="1668"/>
      <c r="GWC84" s="1668"/>
      <c r="GWD84" s="1668"/>
      <c r="GWE84" s="1668"/>
      <c r="GWF84" s="1668"/>
      <c r="GWG84" s="1668"/>
      <c r="GWH84" s="1668"/>
      <c r="GWI84" s="1668"/>
      <c r="GWJ84" s="1668"/>
      <c r="GWK84" s="1668"/>
      <c r="GWL84" s="1668"/>
      <c r="GWM84" s="1668"/>
      <c r="GWN84" s="1668"/>
      <c r="GWO84" s="1668"/>
      <c r="GWP84" s="1668"/>
      <c r="GWQ84" s="1668"/>
      <c r="GWR84" s="1668"/>
      <c r="GWS84" s="1668"/>
      <c r="GWT84" s="1668"/>
      <c r="GWU84" s="1668"/>
      <c r="GWV84" s="1668"/>
      <c r="GWW84" s="1668"/>
      <c r="GWX84" s="1668"/>
      <c r="GWY84" s="1668"/>
      <c r="GWZ84" s="1668"/>
      <c r="GXA84" s="1668"/>
      <c r="GXB84" s="1668"/>
      <c r="GXC84" s="1668"/>
      <c r="GXD84" s="1668"/>
      <c r="GXE84" s="1668"/>
      <c r="GXF84" s="1668"/>
      <c r="GXG84" s="1668"/>
      <c r="GXH84" s="1668"/>
      <c r="GXI84" s="1668"/>
      <c r="GXJ84" s="1668"/>
      <c r="GXK84" s="1668"/>
      <c r="GXL84" s="1668"/>
      <c r="GXM84" s="1668"/>
      <c r="GXN84" s="1668"/>
      <c r="GXO84" s="1668"/>
      <c r="GXP84" s="1668"/>
      <c r="GXQ84" s="1668"/>
      <c r="GXR84" s="1668"/>
      <c r="GXS84" s="1668"/>
      <c r="GXT84" s="1668"/>
      <c r="GXU84" s="1668"/>
      <c r="GXV84" s="1668"/>
      <c r="GXW84" s="1668"/>
      <c r="GXX84" s="1668"/>
      <c r="GXY84" s="1668"/>
      <c r="GXZ84" s="1668"/>
      <c r="GYA84" s="1668"/>
      <c r="GYB84" s="1668"/>
      <c r="GYC84" s="1668"/>
      <c r="GYD84" s="1668"/>
      <c r="GYE84" s="1668"/>
      <c r="GYF84" s="1668"/>
      <c r="GYG84" s="1668"/>
      <c r="GYH84" s="1668"/>
      <c r="GYI84" s="1668"/>
      <c r="GYJ84" s="1668"/>
      <c r="GYK84" s="1668"/>
      <c r="GYL84" s="1668"/>
      <c r="GYM84" s="1668"/>
      <c r="GYN84" s="1668"/>
      <c r="GYO84" s="1668"/>
      <c r="GYP84" s="1668"/>
      <c r="GYQ84" s="1668"/>
      <c r="GYR84" s="1668"/>
      <c r="GYS84" s="1668"/>
      <c r="GYT84" s="1668"/>
      <c r="GYU84" s="1668"/>
      <c r="GYV84" s="1668"/>
      <c r="GYW84" s="1668"/>
      <c r="GYX84" s="1668"/>
      <c r="GYY84" s="1668"/>
      <c r="GYZ84" s="1668"/>
      <c r="GZA84" s="1668"/>
      <c r="GZB84" s="1668"/>
      <c r="GZC84" s="1668"/>
      <c r="GZD84" s="1668"/>
      <c r="GZE84" s="1668"/>
      <c r="GZF84" s="1668"/>
      <c r="GZG84" s="1668"/>
      <c r="GZH84" s="1668"/>
      <c r="GZI84" s="1668"/>
      <c r="GZJ84" s="1668"/>
      <c r="GZK84" s="1668"/>
      <c r="GZL84" s="1668"/>
      <c r="GZM84" s="1668"/>
      <c r="GZN84" s="1668"/>
      <c r="GZO84" s="1668"/>
      <c r="GZP84" s="1668"/>
      <c r="GZQ84" s="1668"/>
      <c r="GZR84" s="1668"/>
      <c r="GZS84" s="1668"/>
      <c r="GZT84" s="1668"/>
      <c r="GZU84" s="1668"/>
      <c r="GZV84" s="1668"/>
      <c r="GZW84" s="1668"/>
      <c r="GZX84" s="1668"/>
      <c r="GZY84" s="1668"/>
      <c r="GZZ84" s="1668"/>
      <c r="HAA84" s="1668"/>
      <c r="HAB84" s="1668"/>
      <c r="HAC84" s="1668"/>
      <c r="HAD84" s="1668"/>
      <c r="HAE84" s="1668"/>
      <c r="HAF84" s="1668"/>
      <c r="HAG84" s="1668"/>
      <c r="HAH84" s="1668"/>
      <c r="HAI84" s="1668"/>
      <c r="HAJ84" s="1668"/>
      <c r="HAK84" s="1668"/>
      <c r="HAL84" s="1668"/>
      <c r="HAM84" s="1668"/>
      <c r="HAN84" s="1668"/>
      <c r="HAO84" s="1668"/>
      <c r="HAP84" s="1668"/>
      <c r="HAQ84" s="1668"/>
      <c r="HAR84" s="1668"/>
      <c r="HAS84" s="1668"/>
      <c r="HAT84" s="1668"/>
      <c r="HAU84" s="1668"/>
      <c r="HAV84" s="1668"/>
      <c r="HAW84" s="1668"/>
      <c r="HAX84" s="1668"/>
      <c r="HAY84" s="1668"/>
      <c r="HAZ84" s="1668"/>
      <c r="HBA84" s="1668"/>
      <c r="HBB84" s="1668"/>
      <c r="HBC84" s="1668"/>
      <c r="HBD84" s="1668"/>
      <c r="HBE84" s="1668"/>
      <c r="HBF84" s="1668"/>
      <c r="HBG84" s="1668"/>
      <c r="HBH84" s="1668"/>
      <c r="HBI84" s="1668"/>
      <c r="HBJ84" s="1668"/>
      <c r="HBK84" s="1668"/>
      <c r="HBL84" s="1668"/>
      <c r="HBM84" s="1668"/>
      <c r="HBN84" s="1668"/>
      <c r="HBO84" s="1668"/>
      <c r="HBP84" s="1668"/>
      <c r="HBQ84" s="1668"/>
      <c r="HBR84" s="1668"/>
      <c r="HBS84" s="1668"/>
      <c r="HBT84" s="1668"/>
      <c r="HBU84" s="1668"/>
      <c r="HBV84" s="1668"/>
      <c r="HBW84" s="1668"/>
      <c r="HBX84" s="1668"/>
      <c r="HBY84" s="1668"/>
      <c r="HBZ84" s="1668"/>
      <c r="HCA84" s="1668"/>
      <c r="HCB84" s="1668"/>
      <c r="HCC84" s="1668"/>
      <c r="HCD84" s="1668"/>
      <c r="HCE84" s="1668"/>
      <c r="HCF84" s="1668"/>
      <c r="HCG84" s="1668"/>
      <c r="HCH84" s="1668"/>
      <c r="HCI84" s="1668"/>
      <c r="HCJ84" s="1668"/>
      <c r="HCK84" s="1668"/>
      <c r="HCL84" s="1668"/>
      <c r="HCM84" s="1668"/>
      <c r="HCN84" s="1668"/>
      <c r="HCO84" s="1668"/>
      <c r="HCP84" s="1668"/>
      <c r="HCQ84" s="1668"/>
      <c r="HCR84" s="1668"/>
      <c r="HCS84" s="1668"/>
      <c r="HCT84" s="1668"/>
      <c r="HCU84" s="1668"/>
      <c r="HCV84" s="1668"/>
      <c r="HCW84" s="1668"/>
      <c r="HCX84" s="1668"/>
      <c r="HCY84" s="1668"/>
      <c r="HCZ84" s="1668"/>
      <c r="HDA84" s="1668"/>
      <c r="HDB84" s="1668"/>
      <c r="HDC84" s="1668"/>
      <c r="HDD84" s="1668"/>
      <c r="HDE84" s="1668"/>
      <c r="HDF84" s="1668"/>
      <c r="HDG84" s="1668"/>
      <c r="HDH84" s="1668"/>
      <c r="HDI84" s="1668"/>
      <c r="HDJ84" s="1668"/>
      <c r="HDK84" s="1668"/>
      <c r="HDL84" s="1668"/>
      <c r="HDM84" s="1668"/>
      <c r="HDN84" s="1668"/>
      <c r="HDO84" s="1668"/>
      <c r="HDP84" s="1668"/>
      <c r="HDQ84" s="1668"/>
      <c r="HDR84" s="1668"/>
      <c r="HDS84" s="1668"/>
      <c r="HDT84" s="1668"/>
      <c r="HDU84" s="1668"/>
      <c r="HDV84" s="1668"/>
      <c r="HDW84" s="1668"/>
      <c r="HDX84" s="1668"/>
      <c r="HDY84" s="1668"/>
      <c r="HDZ84" s="1668"/>
      <c r="HEA84" s="1668"/>
      <c r="HEB84" s="1668"/>
      <c r="HEC84" s="1668"/>
      <c r="HED84" s="1668"/>
      <c r="HEE84" s="1668"/>
      <c r="HEF84" s="1668"/>
      <c r="HEG84" s="1668"/>
      <c r="HEH84" s="1668"/>
      <c r="HEI84" s="1668"/>
      <c r="HEJ84" s="1668"/>
      <c r="HEK84" s="1668"/>
      <c r="HEL84" s="1668"/>
      <c r="HEM84" s="1668"/>
      <c r="HEN84" s="1668"/>
      <c r="HEO84" s="1668"/>
      <c r="HEP84" s="1668"/>
      <c r="HEQ84" s="1668"/>
      <c r="HER84" s="1668"/>
      <c r="HES84" s="1668"/>
      <c r="HET84" s="1668"/>
      <c r="HEU84" s="1668"/>
      <c r="HEV84" s="1668"/>
      <c r="HEW84" s="1668"/>
      <c r="HEX84" s="1668"/>
      <c r="HEY84" s="1668"/>
      <c r="HEZ84" s="1668"/>
      <c r="HFA84" s="1668"/>
      <c r="HFB84" s="1668"/>
      <c r="HFC84" s="1668"/>
      <c r="HFD84" s="1668"/>
      <c r="HFE84" s="1668"/>
      <c r="HFF84" s="1668"/>
      <c r="HFG84" s="1668"/>
      <c r="HFH84" s="1668"/>
      <c r="HFI84" s="1668"/>
      <c r="HFJ84" s="1668"/>
      <c r="HFK84" s="1668"/>
      <c r="HFL84" s="1668"/>
      <c r="HFM84" s="1668"/>
      <c r="HFN84" s="1668"/>
      <c r="HFO84" s="1668"/>
      <c r="HFP84" s="1668"/>
      <c r="HFQ84" s="1668"/>
      <c r="HFR84" s="1668"/>
      <c r="HFS84" s="1668"/>
      <c r="HFT84" s="1668"/>
      <c r="HFU84" s="1668"/>
      <c r="HFV84" s="1668"/>
      <c r="HFW84" s="1668"/>
      <c r="HFX84" s="1668"/>
      <c r="HFY84" s="1668"/>
      <c r="HFZ84" s="1668"/>
      <c r="HGA84" s="1668"/>
      <c r="HGB84" s="1668"/>
      <c r="HGC84" s="1668"/>
      <c r="HGD84" s="1668"/>
      <c r="HGE84" s="1668"/>
      <c r="HGF84" s="1668"/>
      <c r="HGG84" s="1668"/>
      <c r="HGH84" s="1668"/>
      <c r="HGI84" s="1668"/>
      <c r="HGJ84" s="1668"/>
      <c r="HGK84" s="1668"/>
      <c r="HGL84" s="1668"/>
      <c r="HGM84" s="1668"/>
      <c r="HGN84" s="1668"/>
      <c r="HGO84" s="1668"/>
      <c r="HGP84" s="1668"/>
      <c r="HGQ84" s="1668"/>
      <c r="HGR84" s="1668"/>
      <c r="HGS84" s="1668"/>
      <c r="HGT84" s="1668"/>
      <c r="HGU84" s="1668"/>
      <c r="HGV84" s="1668"/>
      <c r="HGW84" s="1668"/>
      <c r="HGX84" s="1668"/>
      <c r="HGY84" s="1668"/>
      <c r="HGZ84" s="1668"/>
      <c r="HHA84" s="1668"/>
      <c r="HHB84" s="1668"/>
      <c r="HHC84" s="1668"/>
      <c r="HHD84" s="1668"/>
      <c r="HHE84" s="1668"/>
      <c r="HHF84" s="1668"/>
      <c r="HHG84" s="1668"/>
      <c r="HHH84" s="1668"/>
      <c r="HHI84" s="1668"/>
      <c r="HHJ84" s="1668"/>
      <c r="HHK84" s="1668"/>
      <c r="HHL84" s="1668"/>
      <c r="HHM84" s="1668"/>
      <c r="HHN84" s="1668"/>
      <c r="HHO84" s="1668"/>
      <c r="HHP84" s="1668"/>
      <c r="HHQ84" s="1668"/>
      <c r="HHR84" s="1668"/>
      <c r="HHS84" s="1668"/>
      <c r="HHT84" s="1668"/>
      <c r="HHU84" s="1668"/>
      <c r="HHV84" s="1668"/>
      <c r="HHW84" s="1668"/>
      <c r="HHX84" s="1668"/>
      <c r="HHY84" s="1668"/>
      <c r="HHZ84" s="1668"/>
      <c r="HIA84" s="1668"/>
      <c r="HIB84" s="1668"/>
      <c r="HIC84" s="1668"/>
      <c r="HID84" s="1668"/>
      <c r="HIE84" s="1668"/>
      <c r="HIF84" s="1668"/>
      <c r="HIG84" s="1668"/>
      <c r="HIH84" s="1668"/>
      <c r="HII84" s="1668"/>
      <c r="HIJ84" s="1668"/>
      <c r="HIK84" s="1668"/>
      <c r="HIL84" s="1668"/>
      <c r="HIM84" s="1668"/>
      <c r="HIN84" s="1668"/>
      <c r="HIO84" s="1668"/>
      <c r="HIP84" s="1668"/>
      <c r="HIQ84" s="1668"/>
      <c r="HIR84" s="1668"/>
      <c r="HIS84" s="1668"/>
      <c r="HIT84" s="1668"/>
      <c r="HIU84" s="1668"/>
      <c r="HIV84" s="1668"/>
      <c r="HIW84" s="1668"/>
      <c r="HIX84" s="1668"/>
      <c r="HIY84" s="1668"/>
      <c r="HIZ84" s="1668"/>
      <c r="HJA84" s="1668"/>
      <c r="HJB84" s="1668"/>
      <c r="HJC84" s="1668"/>
      <c r="HJD84" s="1668"/>
      <c r="HJE84" s="1668"/>
      <c r="HJF84" s="1668"/>
      <c r="HJG84" s="1668"/>
      <c r="HJH84" s="1668"/>
      <c r="HJI84" s="1668"/>
      <c r="HJJ84" s="1668"/>
      <c r="HJK84" s="1668"/>
      <c r="HJL84" s="1668"/>
      <c r="HJM84" s="1668"/>
      <c r="HJN84" s="1668"/>
      <c r="HJO84" s="1668"/>
      <c r="HJP84" s="1668"/>
      <c r="HJQ84" s="1668"/>
      <c r="HJR84" s="1668"/>
      <c r="HJS84" s="1668"/>
      <c r="HJT84" s="1668"/>
      <c r="HJU84" s="1668"/>
      <c r="HJV84" s="1668"/>
      <c r="HJW84" s="1668"/>
      <c r="HJX84" s="1668"/>
      <c r="HJY84" s="1668"/>
      <c r="HJZ84" s="1668"/>
      <c r="HKA84" s="1668"/>
      <c r="HKB84" s="1668"/>
      <c r="HKC84" s="1668"/>
      <c r="HKD84" s="1668"/>
      <c r="HKE84" s="1668"/>
      <c r="HKF84" s="1668"/>
      <c r="HKG84" s="1668"/>
      <c r="HKH84" s="1668"/>
      <c r="HKI84" s="1668"/>
      <c r="HKJ84" s="1668"/>
      <c r="HKK84" s="1668"/>
      <c r="HKL84" s="1668"/>
      <c r="HKM84" s="1668"/>
      <c r="HKN84" s="1668"/>
      <c r="HKO84" s="1668"/>
      <c r="HKP84" s="1668"/>
      <c r="HKQ84" s="1668"/>
      <c r="HKR84" s="1668"/>
      <c r="HKS84" s="1668"/>
      <c r="HKT84" s="1668"/>
      <c r="HKU84" s="1668"/>
      <c r="HKV84" s="1668"/>
      <c r="HKW84" s="1668"/>
      <c r="HKX84" s="1668"/>
      <c r="HKY84" s="1668"/>
      <c r="HKZ84" s="1668"/>
      <c r="HLA84" s="1668"/>
      <c r="HLB84" s="1668"/>
      <c r="HLC84" s="1668"/>
      <c r="HLD84" s="1668"/>
      <c r="HLE84" s="1668"/>
      <c r="HLF84" s="1668"/>
      <c r="HLG84" s="1668"/>
      <c r="HLH84" s="1668"/>
      <c r="HLI84" s="1668"/>
      <c r="HLJ84" s="1668"/>
      <c r="HLK84" s="1668"/>
      <c r="HLL84" s="1668"/>
      <c r="HLM84" s="1668"/>
      <c r="HLN84" s="1668"/>
      <c r="HLO84" s="1668"/>
      <c r="HLP84" s="1668"/>
      <c r="HLQ84" s="1668"/>
      <c r="HLR84" s="1668"/>
      <c r="HLS84" s="1668"/>
      <c r="HLT84" s="1668"/>
      <c r="HLU84" s="1668"/>
      <c r="HLV84" s="1668"/>
      <c r="HLW84" s="1668"/>
      <c r="HLX84" s="1668"/>
      <c r="HLY84" s="1668"/>
      <c r="HLZ84" s="1668"/>
      <c r="HMA84" s="1668"/>
      <c r="HMB84" s="1668"/>
      <c r="HMC84" s="1668"/>
      <c r="HMD84" s="1668"/>
      <c r="HME84" s="1668"/>
      <c r="HMF84" s="1668"/>
      <c r="HMG84" s="1668"/>
      <c r="HMH84" s="1668"/>
      <c r="HMI84" s="1668"/>
      <c r="HMJ84" s="1668"/>
      <c r="HMK84" s="1668"/>
      <c r="HML84" s="1668"/>
      <c r="HMM84" s="1668"/>
      <c r="HMN84" s="1668"/>
      <c r="HMO84" s="1668"/>
      <c r="HMP84" s="1668"/>
      <c r="HMQ84" s="1668"/>
      <c r="HMR84" s="1668"/>
      <c r="HMS84" s="1668"/>
      <c r="HMT84" s="1668"/>
      <c r="HMU84" s="1668"/>
      <c r="HMV84" s="1668"/>
      <c r="HMW84" s="1668"/>
      <c r="HMX84" s="1668"/>
      <c r="HMY84" s="1668"/>
      <c r="HMZ84" s="1668"/>
      <c r="HNA84" s="1668"/>
      <c r="HNB84" s="1668"/>
      <c r="HNC84" s="1668"/>
      <c r="HND84" s="1668"/>
      <c r="HNE84" s="1668"/>
      <c r="HNF84" s="1668"/>
      <c r="HNG84" s="1668"/>
      <c r="HNH84" s="1668"/>
      <c r="HNI84" s="1668"/>
      <c r="HNJ84" s="1668"/>
      <c r="HNK84" s="1668"/>
      <c r="HNL84" s="1668"/>
      <c r="HNM84" s="1668"/>
      <c r="HNN84" s="1668"/>
      <c r="HNO84" s="1668"/>
      <c r="HNP84" s="1668"/>
      <c r="HNQ84" s="1668"/>
      <c r="HNR84" s="1668"/>
      <c r="HNS84" s="1668"/>
      <c r="HNT84" s="1668"/>
      <c r="HNU84" s="1668"/>
      <c r="HNV84" s="1668"/>
      <c r="HNW84" s="1668"/>
      <c r="HNX84" s="1668"/>
      <c r="HNY84" s="1668"/>
      <c r="HNZ84" s="1668"/>
      <c r="HOA84" s="1668"/>
      <c r="HOB84" s="1668"/>
      <c r="HOC84" s="1668"/>
      <c r="HOD84" s="1668"/>
      <c r="HOE84" s="1668"/>
      <c r="HOF84" s="1668"/>
      <c r="HOG84" s="1668"/>
      <c r="HOH84" s="1668"/>
      <c r="HOI84" s="1668"/>
      <c r="HOJ84" s="1668"/>
      <c r="HOK84" s="1668"/>
      <c r="HOL84" s="1668"/>
      <c r="HOM84" s="1668"/>
      <c r="HON84" s="1668"/>
      <c r="HOO84" s="1668"/>
      <c r="HOP84" s="1668"/>
      <c r="HOQ84" s="1668"/>
      <c r="HOR84" s="1668"/>
      <c r="HOS84" s="1668"/>
      <c r="HOT84" s="1668"/>
      <c r="HOU84" s="1668"/>
      <c r="HOV84" s="1668"/>
      <c r="HOW84" s="1668"/>
      <c r="HOX84" s="1668"/>
      <c r="HOY84" s="1668"/>
      <c r="HOZ84" s="1668"/>
      <c r="HPA84" s="1668"/>
      <c r="HPB84" s="1668"/>
      <c r="HPC84" s="1668"/>
      <c r="HPD84" s="1668"/>
      <c r="HPE84" s="1668"/>
      <c r="HPF84" s="1668"/>
      <c r="HPG84" s="1668"/>
      <c r="HPH84" s="1668"/>
      <c r="HPI84" s="1668"/>
      <c r="HPJ84" s="1668"/>
      <c r="HPK84" s="1668"/>
      <c r="HPL84" s="1668"/>
      <c r="HPM84" s="1668"/>
      <c r="HPN84" s="1668"/>
      <c r="HPO84" s="1668"/>
      <c r="HPP84" s="1668"/>
      <c r="HPQ84" s="1668"/>
      <c r="HPR84" s="1668"/>
      <c r="HPS84" s="1668"/>
      <c r="HPT84" s="1668"/>
      <c r="HPU84" s="1668"/>
      <c r="HPV84" s="1668"/>
      <c r="HPW84" s="1668"/>
      <c r="HPX84" s="1668"/>
      <c r="HPY84" s="1668"/>
      <c r="HPZ84" s="1668"/>
      <c r="HQA84" s="1668"/>
      <c r="HQB84" s="1668"/>
      <c r="HQC84" s="1668"/>
      <c r="HQD84" s="1668"/>
      <c r="HQE84" s="1668"/>
      <c r="HQF84" s="1668"/>
      <c r="HQG84" s="1668"/>
      <c r="HQH84" s="1668"/>
      <c r="HQI84" s="1668"/>
      <c r="HQJ84" s="1668"/>
      <c r="HQK84" s="1668"/>
      <c r="HQL84" s="1668"/>
      <c r="HQM84" s="1668"/>
      <c r="HQN84" s="1668"/>
      <c r="HQO84" s="1668"/>
      <c r="HQP84" s="1668"/>
      <c r="HQQ84" s="1668"/>
      <c r="HQR84" s="1668"/>
      <c r="HQS84" s="1668"/>
      <c r="HQT84" s="1668"/>
      <c r="HQU84" s="1668"/>
      <c r="HQV84" s="1668"/>
      <c r="HQW84" s="1668"/>
      <c r="HQX84" s="1668"/>
      <c r="HQY84" s="1668"/>
      <c r="HQZ84" s="1668"/>
      <c r="HRA84" s="1668"/>
      <c r="HRB84" s="1668"/>
      <c r="HRC84" s="1668"/>
      <c r="HRD84" s="1668"/>
      <c r="HRE84" s="1668"/>
      <c r="HRF84" s="1668"/>
      <c r="HRG84" s="1668"/>
      <c r="HRH84" s="1668"/>
      <c r="HRI84" s="1668"/>
      <c r="HRJ84" s="1668"/>
      <c r="HRK84" s="1668"/>
      <c r="HRL84" s="1668"/>
      <c r="HRM84" s="1668"/>
      <c r="HRN84" s="1668"/>
      <c r="HRO84" s="1668"/>
      <c r="HRP84" s="1668"/>
      <c r="HRQ84" s="1668"/>
      <c r="HRR84" s="1668"/>
      <c r="HRS84" s="1668"/>
      <c r="HRT84" s="1668"/>
      <c r="HRU84" s="1668"/>
      <c r="HRV84" s="1668"/>
      <c r="HRW84" s="1668"/>
      <c r="HRX84" s="1668"/>
      <c r="HRY84" s="1668"/>
      <c r="HRZ84" s="1668"/>
      <c r="HSA84" s="1668"/>
      <c r="HSB84" s="1668"/>
      <c r="HSC84" s="1668"/>
      <c r="HSD84" s="1668"/>
      <c r="HSE84" s="1668"/>
      <c r="HSF84" s="1668"/>
      <c r="HSG84" s="1668"/>
      <c r="HSH84" s="1668"/>
      <c r="HSI84" s="1668"/>
      <c r="HSJ84" s="1668"/>
      <c r="HSK84" s="1668"/>
      <c r="HSL84" s="1668"/>
      <c r="HSM84" s="1668"/>
      <c r="HSN84" s="1668"/>
      <c r="HSO84" s="1668"/>
      <c r="HSP84" s="1668"/>
      <c r="HSQ84" s="1668"/>
      <c r="HSR84" s="1668"/>
      <c r="HSS84" s="1668"/>
      <c r="HST84" s="1668"/>
      <c r="HSU84" s="1668"/>
      <c r="HSV84" s="1668"/>
      <c r="HSW84" s="1668"/>
      <c r="HSX84" s="1668"/>
      <c r="HSY84" s="1668"/>
      <c r="HSZ84" s="1668"/>
      <c r="HTA84" s="1668"/>
      <c r="HTB84" s="1668"/>
      <c r="HTC84" s="1668"/>
      <c r="HTD84" s="1668"/>
      <c r="HTE84" s="1668"/>
      <c r="HTF84" s="1668"/>
      <c r="HTG84" s="1668"/>
      <c r="HTH84" s="1668"/>
      <c r="HTI84" s="1668"/>
      <c r="HTJ84" s="1668"/>
      <c r="HTK84" s="1668"/>
      <c r="HTL84" s="1668"/>
      <c r="HTM84" s="1668"/>
      <c r="HTN84" s="1668"/>
      <c r="HTO84" s="1668"/>
      <c r="HTP84" s="1668"/>
      <c r="HTQ84" s="1668"/>
      <c r="HTR84" s="1668"/>
      <c r="HTS84" s="1668"/>
      <c r="HTT84" s="1668"/>
      <c r="HTU84" s="1668"/>
      <c r="HTV84" s="1668"/>
      <c r="HTW84" s="1668"/>
      <c r="HTX84" s="1668"/>
      <c r="HTY84" s="1668"/>
      <c r="HTZ84" s="1668"/>
      <c r="HUA84" s="1668"/>
      <c r="HUB84" s="1668"/>
      <c r="HUC84" s="1668"/>
      <c r="HUD84" s="1668"/>
      <c r="HUE84" s="1668"/>
      <c r="HUF84" s="1668"/>
      <c r="HUG84" s="1668"/>
      <c r="HUH84" s="1668"/>
      <c r="HUI84" s="1668"/>
      <c r="HUJ84" s="1668"/>
      <c r="HUK84" s="1668"/>
      <c r="HUL84" s="1668"/>
      <c r="HUM84" s="1668"/>
      <c r="HUN84" s="1668"/>
      <c r="HUO84" s="1668"/>
      <c r="HUP84" s="1668"/>
      <c r="HUQ84" s="1668"/>
      <c r="HUR84" s="1668"/>
      <c r="HUS84" s="1668"/>
      <c r="HUT84" s="1668"/>
      <c r="HUU84" s="1668"/>
      <c r="HUV84" s="1668"/>
      <c r="HUW84" s="1668"/>
      <c r="HUX84" s="1668"/>
      <c r="HUY84" s="1668"/>
      <c r="HUZ84" s="1668"/>
      <c r="HVA84" s="1668"/>
      <c r="HVB84" s="1668"/>
      <c r="HVC84" s="1668"/>
      <c r="HVD84" s="1668"/>
      <c r="HVE84" s="1668"/>
      <c r="HVF84" s="1668"/>
      <c r="HVG84" s="1668"/>
      <c r="HVH84" s="1668"/>
      <c r="HVI84" s="1668"/>
      <c r="HVJ84" s="1668"/>
      <c r="HVK84" s="1668"/>
      <c r="HVL84" s="1668"/>
      <c r="HVM84" s="1668"/>
      <c r="HVN84" s="1668"/>
      <c r="HVO84" s="1668"/>
      <c r="HVP84" s="1668"/>
      <c r="HVQ84" s="1668"/>
      <c r="HVR84" s="1668"/>
      <c r="HVS84" s="1668"/>
      <c r="HVT84" s="1668"/>
      <c r="HVU84" s="1668"/>
      <c r="HVV84" s="1668"/>
      <c r="HVW84" s="1668"/>
      <c r="HVX84" s="1668"/>
      <c r="HVY84" s="1668"/>
      <c r="HVZ84" s="1668"/>
      <c r="HWA84" s="1668"/>
      <c r="HWB84" s="1668"/>
      <c r="HWC84" s="1668"/>
      <c r="HWD84" s="1668"/>
      <c r="HWE84" s="1668"/>
      <c r="HWF84" s="1668"/>
      <c r="HWG84" s="1668"/>
      <c r="HWH84" s="1668"/>
      <c r="HWI84" s="1668"/>
      <c r="HWJ84" s="1668"/>
      <c r="HWK84" s="1668"/>
      <c r="HWL84" s="1668"/>
      <c r="HWM84" s="1668"/>
      <c r="HWN84" s="1668"/>
      <c r="HWO84" s="1668"/>
      <c r="HWP84" s="1668"/>
      <c r="HWQ84" s="1668"/>
      <c r="HWR84" s="1668"/>
      <c r="HWS84" s="1668"/>
      <c r="HWT84" s="1668"/>
      <c r="HWU84" s="1668"/>
      <c r="HWV84" s="1668"/>
      <c r="HWW84" s="1668"/>
      <c r="HWX84" s="1668"/>
      <c r="HWY84" s="1668"/>
      <c r="HWZ84" s="1668"/>
      <c r="HXA84" s="1668"/>
      <c r="HXB84" s="1668"/>
      <c r="HXC84" s="1668"/>
      <c r="HXD84" s="1668"/>
      <c r="HXE84" s="1668"/>
      <c r="HXF84" s="1668"/>
      <c r="HXG84" s="1668"/>
      <c r="HXH84" s="1668"/>
      <c r="HXI84" s="1668"/>
      <c r="HXJ84" s="1668"/>
      <c r="HXK84" s="1668"/>
      <c r="HXL84" s="1668"/>
      <c r="HXM84" s="1668"/>
      <c r="HXN84" s="1668"/>
      <c r="HXO84" s="1668"/>
      <c r="HXP84" s="1668"/>
      <c r="HXQ84" s="1668"/>
      <c r="HXR84" s="1668"/>
      <c r="HXS84" s="1668"/>
      <c r="HXT84" s="1668"/>
      <c r="HXU84" s="1668"/>
      <c r="HXV84" s="1668"/>
      <c r="HXW84" s="1668"/>
      <c r="HXX84" s="1668"/>
      <c r="HXY84" s="1668"/>
      <c r="HXZ84" s="1668"/>
      <c r="HYA84" s="1668"/>
      <c r="HYB84" s="1668"/>
      <c r="HYC84" s="1668"/>
      <c r="HYD84" s="1668"/>
      <c r="HYE84" s="1668"/>
      <c r="HYF84" s="1668"/>
      <c r="HYG84" s="1668"/>
      <c r="HYH84" s="1668"/>
      <c r="HYI84" s="1668"/>
      <c r="HYJ84" s="1668"/>
      <c r="HYK84" s="1668"/>
      <c r="HYL84" s="1668"/>
      <c r="HYM84" s="1668"/>
      <c r="HYN84" s="1668"/>
      <c r="HYO84" s="1668"/>
      <c r="HYP84" s="1668"/>
      <c r="HYQ84" s="1668"/>
      <c r="HYR84" s="1668"/>
      <c r="HYS84" s="1668"/>
      <c r="HYT84" s="1668"/>
      <c r="HYU84" s="1668"/>
      <c r="HYV84" s="1668"/>
      <c r="HYW84" s="1668"/>
      <c r="HYX84" s="1668"/>
      <c r="HYY84" s="1668"/>
      <c r="HYZ84" s="1668"/>
      <c r="HZA84" s="1668"/>
      <c r="HZB84" s="1668"/>
      <c r="HZC84" s="1668"/>
      <c r="HZD84" s="1668"/>
      <c r="HZE84" s="1668"/>
      <c r="HZF84" s="1668"/>
      <c r="HZG84" s="1668"/>
      <c r="HZH84" s="1668"/>
      <c r="HZI84" s="1668"/>
      <c r="HZJ84" s="1668"/>
      <c r="HZK84" s="1668"/>
      <c r="HZL84" s="1668"/>
      <c r="HZM84" s="1668"/>
      <c r="HZN84" s="1668"/>
      <c r="HZO84" s="1668"/>
      <c r="HZP84" s="1668"/>
      <c r="HZQ84" s="1668"/>
      <c r="HZR84" s="1668"/>
      <c r="HZS84" s="1668"/>
      <c r="HZT84" s="1668"/>
      <c r="HZU84" s="1668"/>
      <c r="HZV84" s="1668"/>
      <c r="HZW84" s="1668"/>
      <c r="HZX84" s="1668"/>
      <c r="HZY84" s="1668"/>
      <c r="HZZ84" s="1668"/>
      <c r="IAA84" s="1668"/>
      <c r="IAB84" s="1668"/>
      <c r="IAC84" s="1668"/>
      <c r="IAD84" s="1668"/>
      <c r="IAE84" s="1668"/>
      <c r="IAF84" s="1668"/>
      <c r="IAG84" s="1668"/>
      <c r="IAH84" s="1668"/>
      <c r="IAI84" s="1668"/>
      <c r="IAJ84" s="1668"/>
      <c r="IAK84" s="1668"/>
      <c r="IAL84" s="1668"/>
      <c r="IAM84" s="1668"/>
      <c r="IAN84" s="1668"/>
      <c r="IAO84" s="1668"/>
      <c r="IAP84" s="1668"/>
      <c r="IAQ84" s="1668"/>
      <c r="IAR84" s="1668"/>
      <c r="IAS84" s="1668"/>
      <c r="IAT84" s="1668"/>
      <c r="IAU84" s="1668"/>
      <c r="IAV84" s="1668"/>
      <c r="IAW84" s="1668"/>
      <c r="IAX84" s="1668"/>
      <c r="IAY84" s="1668"/>
      <c r="IAZ84" s="1668"/>
      <c r="IBA84" s="1668"/>
      <c r="IBB84" s="1668"/>
      <c r="IBC84" s="1668"/>
      <c r="IBD84" s="1668"/>
      <c r="IBE84" s="1668"/>
      <c r="IBF84" s="1668"/>
      <c r="IBG84" s="1668"/>
      <c r="IBH84" s="1668"/>
      <c r="IBI84" s="1668"/>
      <c r="IBJ84" s="1668"/>
      <c r="IBK84" s="1668"/>
      <c r="IBL84" s="1668"/>
      <c r="IBM84" s="1668"/>
      <c r="IBN84" s="1668"/>
      <c r="IBO84" s="1668"/>
      <c r="IBP84" s="1668"/>
      <c r="IBQ84" s="1668"/>
      <c r="IBR84" s="1668"/>
      <c r="IBS84" s="1668"/>
      <c r="IBT84" s="1668"/>
      <c r="IBU84" s="1668"/>
      <c r="IBV84" s="1668"/>
      <c r="IBW84" s="1668"/>
      <c r="IBX84" s="1668"/>
      <c r="IBY84" s="1668"/>
      <c r="IBZ84" s="1668"/>
      <c r="ICA84" s="1668"/>
      <c r="ICB84" s="1668"/>
      <c r="ICC84" s="1668"/>
      <c r="ICD84" s="1668"/>
      <c r="ICE84" s="1668"/>
      <c r="ICF84" s="1668"/>
      <c r="ICG84" s="1668"/>
      <c r="ICH84" s="1668"/>
      <c r="ICI84" s="1668"/>
      <c r="ICJ84" s="1668"/>
      <c r="ICK84" s="1668"/>
      <c r="ICL84" s="1668"/>
      <c r="ICM84" s="1668"/>
      <c r="ICN84" s="1668"/>
      <c r="ICO84" s="1668"/>
      <c r="ICP84" s="1668"/>
      <c r="ICQ84" s="1668"/>
      <c r="ICR84" s="1668"/>
      <c r="ICS84" s="1668"/>
      <c r="ICT84" s="1668"/>
      <c r="ICU84" s="1668"/>
      <c r="ICV84" s="1668"/>
      <c r="ICW84" s="1668"/>
      <c r="ICX84" s="1668"/>
      <c r="ICY84" s="1668"/>
      <c r="ICZ84" s="1668"/>
      <c r="IDA84" s="1668"/>
      <c r="IDB84" s="1668"/>
      <c r="IDC84" s="1668"/>
      <c r="IDD84" s="1668"/>
      <c r="IDE84" s="1668"/>
      <c r="IDF84" s="1668"/>
      <c r="IDG84" s="1668"/>
      <c r="IDH84" s="1668"/>
      <c r="IDI84" s="1668"/>
      <c r="IDJ84" s="1668"/>
      <c r="IDK84" s="1668"/>
      <c r="IDL84" s="1668"/>
      <c r="IDM84" s="1668"/>
      <c r="IDN84" s="1668"/>
      <c r="IDO84" s="1668"/>
      <c r="IDP84" s="1668"/>
      <c r="IDQ84" s="1668"/>
      <c r="IDR84" s="1668"/>
      <c r="IDS84" s="1668"/>
      <c r="IDT84" s="1668"/>
      <c r="IDU84" s="1668"/>
      <c r="IDV84" s="1668"/>
      <c r="IDW84" s="1668"/>
      <c r="IDX84" s="1668"/>
      <c r="IDY84" s="1668"/>
      <c r="IDZ84" s="1668"/>
      <c r="IEA84" s="1668"/>
      <c r="IEB84" s="1668"/>
      <c r="IEC84" s="1668"/>
      <c r="IED84" s="1668"/>
      <c r="IEE84" s="1668"/>
      <c r="IEF84" s="1668"/>
      <c r="IEG84" s="1668"/>
      <c r="IEH84" s="1668"/>
      <c r="IEI84" s="1668"/>
      <c r="IEJ84" s="1668"/>
      <c r="IEK84" s="1668"/>
      <c r="IEL84" s="1668"/>
      <c r="IEM84" s="1668"/>
      <c r="IEN84" s="1668"/>
      <c r="IEO84" s="1668"/>
      <c r="IEP84" s="1668"/>
      <c r="IEQ84" s="1668"/>
      <c r="IER84" s="1668"/>
      <c r="IES84" s="1668"/>
      <c r="IET84" s="1668"/>
      <c r="IEU84" s="1668"/>
      <c r="IEV84" s="1668"/>
      <c r="IEW84" s="1668"/>
      <c r="IEX84" s="1668"/>
      <c r="IEY84" s="1668"/>
      <c r="IEZ84" s="1668"/>
      <c r="IFA84" s="1668"/>
      <c r="IFB84" s="1668"/>
      <c r="IFC84" s="1668"/>
      <c r="IFD84" s="1668"/>
      <c r="IFE84" s="1668"/>
      <c r="IFF84" s="1668"/>
      <c r="IFG84" s="1668"/>
      <c r="IFH84" s="1668"/>
      <c r="IFI84" s="1668"/>
      <c r="IFJ84" s="1668"/>
      <c r="IFK84" s="1668"/>
      <c r="IFL84" s="1668"/>
      <c r="IFM84" s="1668"/>
      <c r="IFN84" s="1668"/>
      <c r="IFO84" s="1668"/>
      <c r="IFP84" s="1668"/>
      <c r="IFQ84" s="1668"/>
      <c r="IFR84" s="1668"/>
      <c r="IFS84" s="1668"/>
      <c r="IFT84" s="1668"/>
      <c r="IFU84" s="1668"/>
      <c r="IFV84" s="1668"/>
      <c r="IFW84" s="1668"/>
      <c r="IFX84" s="1668"/>
      <c r="IFY84" s="1668"/>
      <c r="IFZ84" s="1668"/>
      <c r="IGA84" s="1668"/>
      <c r="IGB84" s="1668"/>
      <c r="IGC84" s="1668"/>
      <c r="IGD84" s="1668"/>
      <c r="IGE84" s="1668"/>
      <c r="IGF84" s="1668"/>
      <c r="IGG84" s="1668"/>
      <c r="IGH84" s="1668"/>
      <c r="IGI84" s="1668"/>
      <c r="IGJ84" s="1668"/>
      <c r="IGK84" s="1668"/>
      <c r="IGL84" s="1668"/>
      <c r="IGM84" s="1668"/>
      <c r="IGN84" s="1668"/>
      <c r="IGO84" s="1668"/>
      <c r="IGP84" s="1668"/>
      <c r="IGQ84" s="1668"/>
      <c r="IGR84" s="1668"/>
      <c r="IGS84" s="1668"/>
      <c r="IGT84" s="1668"/>
      <c r="IGU84" s="1668"/>
      <c r="IGV84" s="1668"/>
      <c r="IGW84" s="1668"/>
      <c r="IGX84" s="1668"/>
      <c r="IGY84" s="1668"/>
      <c r="IGZ84" s="1668"/>
      <c r="IHA84" s="1668"/>
      <c r="IHB84" s="1668"/>
      <c r="IHC84" s="1668"/>
      <c r="IHD84" s="1668"/>
      <c r="IHE84" s="1668"/>
      <c r="IHF84" s="1668"/>
      <c r="IHG84" s="1668"/>
      <c r="IHH84" s="1668"/>
      <c r="IHI84" s="1668"/>
      <c r="IHJ84" s="1668"/>
      <c r="IHK84" s="1668"/>
      <c r="IHL84" s="1668"/>
      <c r="IHM84" s="1668"/>
      <c r="IHN84" s="1668"/>
      <c r="IHO84" s="1668"/>
      <c r="IHP84" s="1668"/>
      <c r="IHQ84" s="1668"/>
      <c r="IHR84" s="1668"/>
      <c r="IHS84" s="1668"/>
      <c r="IHT84" s="1668"/>
      <c r="IHU84" s="1668"/>
      <c r="IHV84" s="1668"/>
      <c r="IHW84" s="1668"/>
      <c r="IHX84" s="1668"/>
      <c r="IHY84" s="1668"/>
      <c r="IHZ84" s="1668"/>
      <c r="IIA84" s="1668"/>
      <c r="IIB84" s="1668"/>
      <c r="IIC84" s="1668"/>
      <c r="IID84" s="1668"/>
      <c r="IIE84" s="1668"/>
      <c r="IIF84" s="1668"/>
      <c r="IIG84" s="1668"/>
      <c r="IIH84" s="1668"/>
      <c r="III84" s="1668"/>
      <c r="IIJ84" s="1668"/>
      <c r="IIK84" s="1668"/>
      <c r="IIL84" s="1668"/>
      <c r="IIM84" s="1668"/>
      <c r="IIN84" s="1668"/>
      <c r="IIO84" s="1668"/>
      <c r="IIP84" s="1668"/>
      <c r="IIQ84" s="1668"/>
      <c r="IIR84" s="1668"/>
      <c r="IIS84" s="1668"/>
      <c r="IIT84" s="1668"/>
      <c r="IIU84" s="1668"/>
      <c r="IIV84" s="1668"/>
      <c r="IIW84" s="1668"/>
      <c r="IIX84" s="1668"/>
      <c r="IIY84" s="1668"/>
      <c r="IIZ84" s="1668"/>
      <c r="IJA84" s="1668"/>
      <c r="IJB84" s="1668"/>
      <c r="IJC84" s="1668"/>
      <c r="IJD84" s="1668"/>
      <c r="IJE84" s="1668"/>
      <c r="IJF84" s="1668"/>
      <c r="IJG84" s="1668"/>
      <c r="IJH84" s="1668"/>
      <c r="IJI84" s="1668"/>
      <c r="IJJ84" s="1668"/>
      <c r="IJK84" s="1668"/>
      <c r="IJL84" s="1668"/>
      <c r="IJM84" s="1668"/>
      <c r="IJN84" s="1668"/>
      <c r="IJO84" s="1668"/>
      <c r="IJP84" s="1668"/>
      <c r="IJQ84" s="1668"/>
      <c r="IJR84" s="1668"/>
      <c r="IJS84" s="1668"/>
      <c r="IJT84" s="1668"/>
      <c r="IJU84" s="1668"/>
      <c r="IJV84" s="1668"/>
      <c r="IJW84" s="1668"/>
      <c r="IJX84" s="1668"/>
      <c r="IJY84" s="1668"/>
      <c r="IJZ84" s="1668"/>
      <c r="IKA84" s="1668"/>
      <c r="IKB84" s="1668"/>
      <c r="IKC84" s="1668"/>
      <c r="IKD84" s="1668"/>
      <c r="IKE84" s="1668"/>
      <c r="IKF84" s="1668"/>
      <c r="IKG84" s="1668"/>
      <c r="IKH84" s="1668"/>
      <c r="IKI84" s="1668"/>
      <c r="IKJ84" s="1668"/>
      <c r="IKK84" s="1668"/>
      <c r="IKL84" s="1668"/>
      <c r="IKM84" s="1668"/>
      <c r="IKN84" s="1668"/>
      <c r="IKO84" s="1668"/>
      <c r="IKP84" s="1668"/>
      <c r="IKQ84" s="1668"/>
      <c r="IKR84" s="1668"/>
      <c r="IKS84" s="1668"/>
      <c r="IKT84" s="1668"/>
      <c r="IKU84" s="1668"/>
      <c r="IKV84" s="1668"/>
      <c r="IKW84" s="1668"/>
      <c r="IKX84" s="1668"/>
      <c r="IKY84" s="1668"/>
      <c r="IKZ84" s="1668"/>
      <c r="ILA84" s="1668"/>
      <c r="ILB84" s="1668"/>
      <c r="ILC84" s="1668"/>
      <c r="ILD84" s="1668"/>
      <c r="ILE84" s="1668"/>
      <c r="ILF84" s="1668"/>
      <c r="ILG84" s="1668"/>
      <c r="ILH84" s="1668"/>
      <c r="ILI84" s="1668"/>
      <c r="ILJ84" s="1668"/>
      <c r="ILK84" s="1668"/>
      <c r="ILL84" s="1668"/>
      <c r="ILM84" s="1668"/>
      <c r="ILN84" s="1668"/>
      <c r="ILO84" s="1668"/>
      <c r="ILP84" s="1668"/>
      <c r="ILQ84" s="1668"/>
      <c r="ILR84" s="1668"/>
      <c r="ILS84" s="1668"/>
      <c r="ILT84" s="1668"/>
      <c r="ILU84" s="1668"/>
      <c r="ILV84" s="1668"/>
      <c r="ILW84" s="1668"/>
      <c r="ILX84" s="1668"/>
      <c r="ILY84" s="1668"/>
      <c r="ILZ84" s="1668"/>
      <c r="IMA84" s="1668"/>
      <c r="IMB84" s="1668"/>
      <c r="IMC84" s="1668"/>
      <c r="IMD84" s="1668"/>
      <c r="IME84" s="1668"/>
      <c r="IMF84" s="1668"/>
      <c r="IMG84" s="1668"/>
      <c r="IMH84" s="1668"/>
      <c r="IMI84" s="1668"/>
      <c r="IMJ84" s="1668"/>
      <c r="IMK84" s="1668"/>
      <c r="IML84" s="1668"/>
      <c r="IMM84" s="1668"/>
      <c r="IMN84" s="1668"/>
      <c r="IMO84" s="1668"/>
      <c r="IMP84" s="1668"/>
      <c r="IMQ84" s="1668"/>
      <c r="IMR84" s="1668"/>
      <c r="IMS84" s="1668"/>
      <c r="IMT84" s="1668"/>
      <c r="IMU84" s="1668"/>
      <c r="IMV84" s="1668"/>
      <c r="IMW84" s="1668"/>
      <c r="IMX84" s="1668"/>
      <c r="IMY84" s="1668"/>
      <c r="IMZ84" s="1668"/>
      <c r="INA84" s="1668"/>
      <c r="INB84" s="1668"/>
      <c r="INC84" s="1668"/>
      <c r="IND84" s="1668"/>
      <c r="INE84" s="1668"/>
      <c r="INF84" s="1668"/>
      <c r="ING84" s="1668"/>
      <c r="INH84" s="1668"/>
      <c r="INI84" s="1668"/>
      <c r="INJ84" s="1668"/>
      <c r="INK84" s="1668"/>
      <c r="INL84" s="1668"/>
      <c r="INM84" s="1668"/>
      <c r="INN84" s="1668"/>
      <c r="INO84" s="1668"/>
      <c r="INP84" s="1668"/>
      <c r="INQ84" s="1668"/>
      <c r="INR84" s="1668"/>
      <c r="INS84" s="1668"/>
      <c r="INT84" s="1668"/>
      <c r="INU84" s="1668"/>
      <c r="INV84" s="1668"/>
      <c r="INW84" s="1668"/>
      <c r="INX84" s="1668"/>
      <c r="INY84" s="1668"/>
      <c r="INZ84" s="1668"/>
      <c r="IOA84" s="1668"/>
      <c r="IOB84" s="1668"/>
      <c r="IOC84" s="1668"/>
      <c r="IOD84" s="1668"/>
      <c r="IOE84" s="1668"/>
      <c r="IOF84" s="1668"/>
      <c r="IOG84" s="1668"/>
      <c r="IOH84" s="1668"/>
      <c r="IOI84" s="1668"/>
      <c r="IOJ84" s="1668"/>
      <c r="IOK84" s="1668"/>
      <c r="IOL84" s="1668"/>
      <c r="IOM84" s="1668"/>
      <c r="ION84" s="1668"/>
      <c r="IOO84" s="1668"/>
      <c r="IOP84" s="1668"/>
      <c r="IOQ84" s="1668"/>
      <c r="IOR84" s="1668"/>
      <c r="IOS84" s="1668"/>
      <c r="IOT84" s="1668"/>
      <c r="IOU84" s="1668"/>
      <c r="IOV84" s="1668"/>
      <c r="IOW84" s="1668"/>
      <c r="IOX84" s="1668"/>
      <c r="IOY84" s="1668"/>
      <c r="IOZ84" s="1668"/>
      <c r="IPA84" s="1668"/>
      <c r="IPB84" s="1668"/>
      <c r="IPC84" s="1668"/>
      <c r="IPD84" s="1668"/>
      <c r="IPE84" s="1668"/>
      <c r="IPF84" s="1668"/>
      <c r="IPG84" s="1668"/>
      <c r="IPH84" s="1668"/>
      <c r="IPI84" s="1668"/>
      <c r="IPJ84" s="1668"/>
      <c r="IPK84" s="1668"/>
      <c r="IPL84" s="1668"/>
      <c r="IPM84" s="1668"/>
      <c r="IPN84" s="1668"/>
      <c r="IPO84" s="1668"/>
      <c r="IPP84" s="1668"/>
      <c r="IPQ84" s="1668"/>
      <c r="IPR84" s="1668"/>
      <c r="IPS84" s="1668"/>
      <c r="IPT84" s="1668"/>
      <c r="IPU84" s="1668"/>
      <c r="IPV84" s="1668"/>
      <c r="IPW84" s="1668"/>
      <c r="IPX84" s="1668"/>
      <c r="IPY84" s="1668"/>
      <c r="IPZ84" s="1668"/>
      <c r="IQA84" s="1668"/>
      <c r="IQB84" s="1668"/>
      <c r="IQC84" s="1668"/>
      <c r="IQD84" s="1668"/>
      <c r="IQE84" s="1668"/>
      <c r="IQF84" s="1668"/>
      <c r="IQG84" s="1668"/>
      <c r="IQH84" s="1668"/>
      <c r="IQI84" s="1668"/>
      <c r="IQJ84" s="1668"/>
      <c r="IQK84" s="1668"/>
      <c r="IQL84" s="1668"/>
      <c r="IQM84" s="1668"/>
      <c r="IQN84" s="1668"/>
      <c r="IQO84" s="1668"/>
      <c r="IQP84" s="1668"/>
      <c r="IQQ84" s="1668"/>
      <c r="IQR84" s="1668"/>
      <c r="IQS84" s="1668"/>
      <c r="IQT84" s="1668"/>
      <c r="IQU84" s="1668"/>
      <c r="IQV84" s="1668"/>
      <c r="IQW84" s="1668"/>
      <c r="IQX84" s="1668"/>
      <c r="IQY84" s="1668"/>
      <c r="IQZ84" s="1668"/>
      <c r="IRA84" s="1668"/>
      <c r="IRB84" s="1668"/>
      <c r="IRC84" s="1668"/>
      <c r="IRD84" s="1668"/>
      <c r="IRE84" s="1668"/>
      <c r="IRF84" s="1668"/>
      <c r="IRG84" s="1668"/>
      <c r="IRH84" s="1668"/>
      <c r="IRI84" s="1668"/>
      <c r="IRJ84" s="1668"/>
      <c r="IRK84" s="1668"/>
      <c r="IRL84" s="1668"/>
      <c r="IRM84" s="1668"/>
      <c r="IRN84" s="1668"/>
      <c r="IRO84" s="1668"/>
      <c r="IRP84" s="1668"/>
      <c r="IRQ84" s="1668"/>
      <c r="IRR84" s="1668"/>
      <c r="IRS84" s="1668"/>
      <c r="IRT84" s="1668"/>
      <c r="IRU84" s="1668"/>
      <c r="IRV84" s="1668"/>
      <c r="IRW84" s="1668"/>
      <c r="IRX84" s="1668"/>
      <c r="IRY84" s="1668"/>
      <c r="IRZ84" s="1668"/>
      <c r="ISA84" s="1668"/>
      <c r="ISB84" s="1668"/>
      <c r="ISC84" s="1668"/>
      <c r="ISD84" s="1668"/>
      <c r="ISE84" s="1668"/>
      <c r="ISF84" s="1668"/>
      <c r="ISG84" s="1668"/>
      <c r="ISH84" s="1668"/>
      <c r="ISI84" s="1668"/>
      <c r="ISJ84" s="1668"/>
      <c r="ISK84" s="1668"/>
      <c r="ISL84" s="1668"/>
      <c r="ISM84" s="1668"/>
      <c r="ISN84" s="1668"/>
      <c r="ISO84" s="1668"/>
      <c r="ISP84" s="1668"/>
      <c r="ISQ84" s="1668"/>
      <c r="ISR84" s="1668"/>
      <c r="ISS84" s="1668"/>
      <c r="IST84" s="1668"/>
      <c r="ISU84" s="1668"/>
      <c r="ISV84" s="1668"/>
      <c r="ISW84" s="1668"/>
      <c r="ISX84" s="1668"/>
      <c r="ISY84" s="1668"/>
      <c r="ISZ84" s="1668"/>
      <c r="ITA84" s="1668"/>
      <c r="ITB84" s="1668"/>
      <c r="ITC84" s="1668"/>
      <c r="ITD84" s="1668"/>
      <c r="ITE84" s="1668"/>
      <c r="ITF84" s="1668"/>
      <c r="ITG84" s="1668"/>
      <c r="ITH84" s="1668"/>
      <c r="ITI84" s="1668"/>
      <c r="ITJ84" s="1668"/>
      <c r="ITK84" s="1668"/>
      <c r="ITL84" s="1668"/>
      <c r="ITM84" s="1668"/>
      <c r="ITN84" s="1668"/>
      <c r="ITO84" s="1668"/>
      <c r="ITP84" s="1668"/>
      <c r="ITQ84" s="1668"/>
      <c r="ITR84" s="1668"/>
      <c r="ITS84" s="1668"/>
      <c r="ITT84" s="1668"/>
      <c r="ITU84" s="1668"/>
      <c r="ITV84" s="1668"/>
      <c r="ITW84" s="1668"/>
      <c r="ITX84" s="1668"/>
      <c r="ITY84" s="1668"/>
      <c r="ITZ84" s="1668"/>
      <c r="IUA84" s="1668"/>
      <c r="IUB84" s="1668"/>
      <c r="IUC84" s="1668"/>
      <c r="IUD84" s="1668"/>
      <c r="IUE84" s="1668"/>
      <c r="IUF84" s="1668"/>
      <c r="IUG84" s="1668"/>
      <c r="IUH84" s="1668"/>
      <c r="IUI84" s="1668"/>
      <c r="IUJ84" s="1668"/>
      <c r="IUK84" s="1668"/>
      <c r="IUL84" s="1668"/>
      <c r="IUM84" s="1668"/>
      <c r="IUN84" s="1668"/>
      <c r="IUO84" s="1668"/>
      <c r="IUP84" s="1668"/>
      <c r="IUQ84" s="1668"/>
      <c r="IUR84" s="1668"/>
      <c r="IUS84" s="1668"/>
      <c r="IUT84" s="1668"/>
      <c r="IUU84" s="1668"/>
      <c r="IUV84" s="1668"/>
      <c r="IUW84" s="1668"/>
      <c r="IUX84" s="1668"/>
      <c r="IUY84" s="1668"/>
      <c r="IUZ84" s="1668"/>
      <c r="IVA84" s="1668"/>
      <c r="IVB84" s="1668"/>
      <c r="IVC84" s="1668"/>
      <c r="IVD84" s="1668"/>
      <c r="IVE84" s="1668"/>
      <c r="IVF84" s="1668"/>
      <c r="IVG84" s="1668"/>
      <c r="IVH84" s="1668"/>
      <c r="IVI84" s="1668"/>
      <c r="IVJ84" s="1668"/>
      <c r="IVK84" s="1668"/>
      <c r="IVL84" s="1668"/>
      <c r="IVM84" s="1668"/>
      <c r="IVN84" s="1668"/>
      <c r="IVO84" s="1668"/>
      <c r="IVP84" s="1668"/>
      <c r="IVQ84" s="1668"/>
      <c r="IVR84" s="1668"/>
      <c r="IVS84" s="1668"/>
      <c r="IVT84" s="1668"/>
      <c r="IVU84" s="1668"/>
      <c r="IVV84" s="1668"/>
      <c r="IVW84" s="1668"/>
      <c r="IVX84" s="1668"/>
      <c r="IVY84" s="1668"/>
      <c r="IVZ84" s="1668"/>
      <c r="IWA84" s="1668"/>
      <c r="IWB84" s="1668"/>
      <c r="IWC84" s="1668"/>
      <c r="IWD84" s="1668"/>
      <c r="IWE84" s="1668"/>
      <c r="IWF84" s="1668"/>
      <c r="IWG84" s="1668"/>
      <c r="IWH84" s="1668"/>
      <c r="IWI84" s="1668"/>
      <c r="IWJ84" s="1668"/>
      <c r="IWK84" s="1668"/>
      <c r="IWL84" s="1668"/>
      <c r="IWM84" s="1668"/>
      <c r="IWN84" s="1668"/>
      <c r="IWO84" s="1668"/>
      <c r="IWP84" s="1668"/>
      <c r="IWQ84" s="1668"/>
      <c r="IWR84" s="1668"/>
      <c r="IWS84" s="1668"/>
      <c r="IWT84" s="1668"/>
      <c r="IWU84" s="1668"/>
      <c r="IWV84" s="1668"/>
      <c r="IWW84" s="1668"/>
      <c r="IWX84" s="1668"/>
      <c r="IWY84" s="1668"/>
      <c r="IWZ84" s="1668"/>
      <c r="IXA84" s="1668"/>
      <c r="IXB84" s="1668"/>
      <c r="IXC84" s="1668"/>
      <c r="IXD84" s="1668"/>
      <c r="IXE84" s="1668"/>
      <c r="IXF84" s="1668"/>
      <c r="IXG84" s="1668"/>
      <c r="IXH84" s="1668"/>
      <c r="IXI84" s="1668"/>
      <c r="IXJ84" s="1668"/>
      <c r="IXK84" s="1668"/>
      <c r="IXL84" s="1668"/>
      <c r="IXM84" s="1668"/>
      <c r="IXN84" s="1668"/>
      <c r="IXO84" s="1668"/>
      <c r="IXP84" s="1668"/>
      <c r="IXQ84" s="1668"/>
      <c r="IXR84" s="1668"/>
      <c r="IXS84" s="1668"/>
      <c r="IXT84" s="1668"/>
      <c r="IXU84" s="1668"/>
      <c r="IXV84" s="1668"/>
      <c r="IXW84" s="1668"/>
      <c r="IXX84" s="1668"/>
      <c r="IXY84" s="1668"/>
      <c r="IXZ84" s="1668"/>
      <c r="IYA84" s="1668"/>
      <c r="IYB84" s="1668"/>
      <c r="IYC84" s="1668"/>
      <c r="IYD84" s="1668"/>
      <c r="IYE84" s="1668"/>
      <c r="IYF84" s="1668"/>
      <c r="IYG84" s="1668"/>
      <c r="IYH84" s="1668"/>
      <c r="IYI84" s="1668"/>
      <c r="IYJ84" s="1668"/>
      <c r="IYK84" s="1668"/>
      <c r="IYL84" s="1668"/>
      <c r="IYM84" s="1668"/>
      <c r="IYN84" s="1668"/>
      <c r="IYO84" s="1668"/>
      <c r="IYP84" s="1668"/>
      <c r="IYQ84" s="1668"/>
      <c r="IYR84" s="1668"/>
      <c r="IYS84" s="1668"/>
      <c r="IYT84" s="1668"/>
      <c r="IYU84" s="1668"/>
      <c r="IYV84" s="1668"/>
      <c r="IYW84" s="1668"/>
      <c r="IYX84" s="1668"/>
      <c r="IYY84" s="1668"/>
      <c r="IYZ84" s="1668"/>
      <c r="IZA84" s="1668"/>
      <c r="IZB84" s="1668"/>
      <c r="IZC84" s="1668"/>
      <c r="IZD84" s="1668"/>
      <c r="IZE84" s="1668"/>
      <c r="IZF84" s="1668"/>
      <c r="IZG84" s="1668"/>
      <c r="IZH84" s="1668"/>
      <c r="IZI84" s="1668"/>
      <c r="IZJ84" s="1668"/>
      <c r="IZK84" s="1668"/>
      <c r="IZL84" s="1668"/>
      <c r="IZM84" s="1668"/>
      <c r="IZN84" s="1668"/>
      <c r="IZO84" s="1668"/>
      <c r="IZP84" s="1668"/>
      <c r="IZQ84" s="1668"/>
      <c r="IZR84" s="1668"/>
      <c r="IZS84" s="1668"/>
      <c r="IZT84" s="1668"/>
      <c r="IZU84" s="1668"/>
      <c r="IZV84" s="1668"/>
      <c r="IZW84" s="1668"/>
      <c r="IZX84" s="1668"/>
      <c r="IZY84" s="1668"/>
      <c r="IZZ84" s="1668"/>
      <c r="JAA84" s="1668"/>
      <c r="JAB84" s="1668"/>
      <c r="JAC84" s="1668"/>
      <c r="JAD84" s="1668"/>
      <c r="JAE84" s="1668"/>
      <c r="JAF84" s="1668"/>
      <c r="JAG84" s="1668"/>
      <c r="JAH84" s="1668"/>
      <c r="JAI84" s="1668"/>
      <c r="JAJ84" s="1668"/>
      <c r="JAK84" s="1668"/>
      <c r="JAL84" s="1668"/>
      <c r="JAM84" s="1668"/>
      <c r="JAN84" s="1668"/>
      <c r="JAO84" s="1668"/>
      <c r="JAP84" s="1668"/>
      <c r="JAQ84" s="1668"/>
      <c r="JAR84" s="1668"/>
      <c r="JAS84" s="1668"/>
      <c r="JAT84" s="1668"/>
      <c r="JAU84" s="1668"/>
      <c r="JAV84" s="1668"/>
      <c r="JAW84" s="1668"/>
      <c r="JAX84" s="1668"/>
      <c r="JAY84" s="1668"/>
      <c r="JAZ84" s="1668"/>
      <c r="JBA84" s="1668"/>
      <c r="JBB84" s="1668"/>
      <c r="JBC84" s="1668"/>
      <c r="JBD84" s="1668"/>
      <c r="JBE84" s="1668"/>
      <c r="JBF84" s="1668"/>
      <c r="JBG84" s="1668"/>
      <c r="JBH84" s="1668"/>
      <c r="JBI84" s="1668"/>
      <c r="JBJ84" s="1668"/>
      <c r="JBK84" s="1668"/>
      <c r="JBL84" s="1668"/>
      <c r="JBM84" s="1668"/>
      <c r="JBN84" s="1668"/>
      <c r="JBO84" s="1668"/>
      <c r="JBP84" s="1668"/>
      <c r="JBQ84" s="1668"/>
      <c r="JBR84" s="1668"/>
      <c r="JBS84" s="1668"/>
      <c r="JBT84" s="1668"/>
      <c r="JBU84" s="1668"/>
      <c r="JBV84" s="1668"/>
      <c r="JBW84" s="1668"/>
      <c r="JBX84" s="1668"/>
      <c r="JBY84" s="1668"/>
      <c r="JBZ84" s="1668"/>
      <c r="JCA84" s="1668"/>
      <c r="JCB84" s="1668"/>
      <c r="JCC84" s="1668"/>
      <c r="JCD84" s="1668"/>
      <c r="JCE84" s="1668"/>
      <c r="JCF84" s="1668"/>
      <c r="JCG84" s="1668"/>
      <c r="JCH84" s="1668"/>
      <c r="JCI84" s="1668"/>
      <c r="JCJ84" s="1668"/>
      <c r="JCK84" s="1668"/>
      <c r="JCL84" s="1668"/>
      <c r="JCM84" s="1668"/>
      <c r="JCN84" s="1668"/>
      <c r="JCO84" s="1668"/>
      <c r="JCP84" s="1668"/>
      <c r="JCQ84" s="1668"/>
      <c r="JCR84" s="1668"/>
      <c r="JCS84" s="1668"/>
      <c r="JCT84" s="1668"/>
      <c r="JCU84" s="1668"/>
      <c r="JCV84" s="1668"/>
      <c r="JCW84" s="1668"/>
      <c r="JCX84" s="1668"/>
      <c r="JCY84" s="1668"/>
      <c r="JCZ84" s="1668"/>
      <c r="JDA84" s="1668"/>
      <c r="JDB84" s="1668"/>
      <c r="JDC84" s="1668"/>
      <c r="JDD84" s="1668"/>
      <c r="JDE84" s="1668"/>
      <c r="JDF84" s="1668"/>
      <c r="JDG84" s="1668"/>
      <c r="JDH84" s="1668"/>
      <c r="JDI84" s="1668"/>
      <c r="JDJ84" s="1668"/>
      <c r="JDK84" s="1668"/>
      <c r="JDL84" s="1668"/>
      <c r="JDM84" s="1668"/>
      <c r="JDN84" s="1668"/>
      <c r="JDO84" s="1668"/>
      <c r="JDP84" s="1668"/>
      <c r="JDQ84" s="1668"/>
      <c r="JDR84" s="1668"/>
      <c r="JDS84" s="1668"/>
      <c r="JDT84" s="1668"/>
      <c r="JDU84" s="1668"/>
      <c r="JDV84" s="1668"/>
      <c r="JDW84" s="1668"/>
      <c r="JDX84" s="1668"/>
      <c r="JDY84" s="1668"/>
      <c r="JDZ84" s="1668"/>
      <c r="JEA84" s="1668"/>
      <c r="JEB84" s="1668"/>
      <c r="JEC84" s="1668"/>
      <c r="JED84" s="1668"/>
      <c r="JEE84" s="1668"/>
      <c r="JEF84" s="1668"/>
      <c r="JEG84" s="1668"/>
      <c r="JEH84" s="1668"/>
      <c r="JEI84" s="1668"/>
      <c r="JEJ84" s="1668"/>
      <c r="JEK84" s="1668"/>
      <c r="JEL84" s="1668"/>
      <c r="JEM84" s="1668"/>
      <c r="JEN84" s="1668"/>
      <c r="JEO84" s="1668"/>
      <c r="JEP84" s="1668"/>
      <c r="JEQ84" s="1668"/>
      <c r="JER84" s="1668"/>
      <c r="JES84" s="1668"/>
      <c r="JET84" s="1668"/>
      <c r="JEU84" s="1668"/>
      <c r="JEV84" s="1668"/>
      <c r="JEW84" s="1668"/>
      <c r="JEX84" s="1668"/>
      <c r="JEY84" s="1668"/>
      <c r="JEZ84" s="1668"/>
      <c r="JFA84" s="1668"/>
      <c r="JFB84" s="1668"/>
      <c r="JFC84" s="1668"/>
      <c r="JFD84" s="1668"/>
      <c r="JFE84" s="1668"/>
      <c r="JFF84" s="1668"/>
      <c r="JFG84" s="1668"/>
      <c r="JFH84" s="1668"/>
      <c r="JFI84" s="1668"/>
      <c r="JFJ84" s="1668"/>
      <c r="JFK84" s="1668"/>
      <c r="JFL84" s="1668"/>
      <c r="JFM84" s="1668"/>
      <c r="JFN84" s="1668"/>
      <c r="JFO84" s="1668"/>
      <c r="JFP84" s="1668"/>
      <c r="JFQ84" s="1668"/>
      <c r="JFR84" s="1668"/>
      <c r="JFS84" s="1668"/>
      <c r="JFT84" s="1668"/>
      <c r="JFU84" s="1668"/>
      <c r="JFV84" s="1668"/>
      <c r="JFW84" s="1668"/>
      <c r="JFX84" s="1668"/>
      <c r="JFY84" s="1668"/>
      <c r="JFZ84" s="1668"/>
      <c r="JGA84" s="1668"/>
      <c r="JGB84" s="1668"/>
      <c r="JGC84" s="1668"/>
      <c r="JGD84" s="1668"/>
      <c r="JGE84" s="1668"/>
      <c r="JGF84" s="1668"/>
      <c r="JGG84" s="1668"/>
      <c r="JGH84" s="1668"/>
      <c r="JGI84" s="1668"/>
      <c r="JGJ84" s="1668"/>
      <c r="JGK84" s="1668"/>
      <c r="JGL84" s="1668"/>
      <c r="JGM84" s="1668"/>
      <c r="JGN84" s="1668"/>
      <c r="JGO84" s="1668"/>
      <c r="JGP84" s="1668"/>
      <c r="JGQ84" s="1668"/>
      <c r="JGR84" s="1668"/>
      <c r="JGS84" s="1668"/>
      <c r="JGT84" s="1668"/>
      <c r="JGU84" s="1668"/>
      <c r="JGV84" s="1668"/>
      <c r="JGW84" s="1668"/>
      <c r="JGX84" s="1668"/>
      <c r="JGY84" s="1668"/>
      <c r="JGZ84" s="1668"/>
      <c r="JHA84" s="1668"/>
      <c r="JHB84" s="1668"/>
      <c r="JHC84" s="1668"/>
      <c r="JHD84" s="1668"/>
      <c r="JHE84" s="1668"/>
      <c r="JHF84" s="1668"/>
      <c r="JHG84" s="1668"/>
      <c r="JHH84" s="1668"/>
      <c r="JHI84" s="1668"/>
      <c r="JHJ84" s="1668"/>
      <c r="JHK84" s="1668"/>
      <c r="JHL84" s="1668"/>
      <c r="JHM84" s="1668"/>
      <c r="JHN84" s="1668"/>
      <c r="JHO84" s="1668"/>
      <c r="JHP84" s="1668"/>
      <c r="JHQ84" s="1668"/>
      <c r="JHR84" s="1668"/>
      <c r="JHS84" s="1668"/>
      <c r="JHT84" s="1668"/>
      <c r="JHU84" s="1668"/>
      <c r="JHV84" s="1668"/>
      <c r="JHW84" s="1668"/>
      <c r="JHX84" s="1668"/>
      <c r="JHY84" s="1668"/>
      <c r="JHZ84" s="1668"/>
      <c r="JIA84" s="1668"/>
      <c r="JIB84" s="1668"/>
      <c r="JIC84" s="1668"/>
      <c r="JID84" s="1668"/>
      <c r="JIE84" s="1668"/>
      <c r="JIF84" s="1668"/>
      <c r="JIG84" s="1668"/>
      <c r="JIH84" s="1668"/>
      <c r="JII84" s="1668"/>
      <c r="JIJ84" s="1668"/>
      <c r="JIK84" s="1668"/>
      <c r="JIL84" s="1668"/>
      <c r="JIM84" s="1668"/>
      <c r="JIN84" s="1668"/>
      <c r="JIO84" s="1668"/>
      <c r="JIP84" s="1668"/>
      <c r="JIQ84" s="1668"/>
      <c r="JIR84" s="1668"/>
      <c r="JIS84" s="1668"/>
      <c r="JIT84" s="1668"/>
      <c r="JIU84" s="1668"/>
      <c r="JIV84" s="1668"/>
      <c r="JIW84" s="1668"/>
      <c r="JIX84" s="1668"/>
      <c r="JIY84" s="1668"/>
      <c r="JIZ84" s="1668"/>
      <c r="JJA84" s="1668"/>
      <c r="JJB84" s="1668"/>
      <c r="JJC84" s="1668"/>
      <c r="JJD84" s="1668"/>
      <c r="JJE84" s="1668"/>
      <c r="JJF84" s="1668"/>
      <c r="JJG84" s="1668"/>
      <c r="JJH84" s="1668"/>
      <c r="JJI84" s="1668"/>
      <c r="JJJ84" s="1668"/>
      <c r="JJK84" s="1668"/>
      <c r="JJL84" s="1668"/>
      <c r="JJM84" s="1668"/>
      <c r="JJN84" s="1668"/>
      <c r="JJO84" s="1668"/>
      <c r="JJP84" s="1668"/>
      <c r="JJQ84" s="1668"/>
      <c r="JJR84" s="1668"/>
      <c r="JJS84" s="1668"/>
      <c r="JJT84" s="1668"/>
      <c r="JJU84" s="1668"/>
      <c r="JJV84" s="1668"/>
      <c r="JJW84" s="1668"/>
      <c r="JJX84" s="1668"/>
      <c r="JJY84" s="1668"/>
      <c r="JJZ84" s="1668"/>
      <c r="JKA84" s="1668"/>
      <c r="JKB84" s="1668"/>
      <c r="JKC84" s="1668"/>
      <c r="JKD84" s="1668"/>
      <c r="JKE84" s="1668"/>
      <c r="JKF84" s="1668"/>
      <c r="JKG84" s="1668"/>
      <c r="JKH84" s="1668"/>
      <c r="JKI84" s="1668"/>
      <c r="JKJ84" s="1668"/>
      <c r="JKK84" s="1668"/>
      <c r="JKL84" s="1668"/>
      <c r="JKM84" s="1668"/>
      <c r="JKN84" s="1668"/>
      <c r="JKO84" s="1668"/>
      <c r="JKP84" s="1668"/>
      <c r="JKQ84" s="1668"/>
      <c r="JKR84" s="1668"/>
      <c r="JKS84" s="1668"/>
      <c r="JKT84" s="1668"/>
      <c r="JKU84" s="1668"/>
      <c r="JKV84" s="1668"/>
      <c r="JKW84" s="1668"/>
      <c r="JKX84" s="1668"/>
      <c r="JKY84" s="1668"/>
      <c r="JKZ84" s="1668"/>
      <c r="JLA84" s="1668"/>
      <c r="JLB84" s="1668"/>
      <c r="JLC84" s="1668"/>
      <c r="JLD84" s="1668"/>
      <c r="JLE84" s="1668"/>
      <c r="JLF84" s="1668"/>
      <c r="JLG84" s="1668"/>
      <c r="JLH84" s="1668"/>
      <c r="JLI84" s="1668"/>
      <c r="JLJ84" s="1668"/>
      <c r="JLK84" s="1668"/>
      <c r="JLL84" s="1668"/>
      <c r="JLM84" s="1668"/>
      <c r="JLN84" s="1668"/>
      <c r="JLO84" s="1668"/>
      <c r="JLP84" s="1668"/>
      <c r="JLQ84" s="1668"/>
      <c r="JLR84" s="1668"/>
      <c r="JLS84" s="1668"/>
      <c r="JLT84" s="1668"/>
      <c r="JLU84" s="1668"/>
      <c r="JLV84" s="1668"/>
      <c r="JLW84" s="1668"/>
      <c r="JLX84" s="1668"/>
      <c r="JLY84" s="1668"/>
      <c r="JLZ84" s="1668"/>
      <c r="JMA84" s="1668"/>
      <c r="JMB84" s="1668"/>
      <c r="JMC84" s="1668"/>
      <c r="JMD84" s="1668"/>
      <c r="JME84" s="1668"/>
      <c r="JMF84" s="1668"/>
      <c r="JMG84" s="1668"/>
      <c r="JMH84" s="1668"/>
      <c r="JMI84" s="1668"/>
      <c r="JMJ84" s="1668"/>
      <c r="JMK84" s="1668"/>
      <c r="JML84" s="1668"/>
      <c r="JMM84" s="1668"/>
      <c r="JMN84" s="1668"/>
      <c r="JMO84" s="1668"/>
      <c r="JMP84" s="1668"/>
      <c r="JMQ84" s="1668"/>
      <c r="JMR84" s="1668"/>
      <c r="JMS84" s="1668"/>
      <c r="JMT84" s="1668"/>
      <c r="JMU84" s="1668"/>
      <c r="JMV84" s="1668"/>
      <c r="JMW84" s="1668"/>
      <c r="JMX84" s="1668"/>
      <c r="JMY84" s="1668"/>
      <c r="JMZ84" s="1668"/>
      <c r="JNA84" s="1668"/>
      <c r="JNB84" s="1668"/>
      <c r="JNC84" s="1668"/>
      <c r="JND84" s="1668"/>
      <c r="JNE84" s="1668"/>
      <c r="JNF84" s="1668"/>
      <c r="JNG84" s="1668"/>
      <c r="JNH84" s="1668"/>
      <c r="JNI84" s="1668"/>
      <c r="JNJ84" s="1668"/>
      <c r="JNK84" s="1668"/>
      <c r="JNL84" s="1668"/>
      <c r="JNM84" s="1668"/>
      <c r="JNN84" s="1668"/>
      <c r="JNO84" s="1668"/>
      <c r="JNP84" s="1668"/>
      <c r="JNQ84" s="1668"/>
      <c r="JNR84" s="1668"/>
      <c r="JNS84" s="1668"/>
      <c r="JNT84" s="1668"/>
      <c r="JNU84" s="1668"/>
      <c r="JNV84" s="1668"/>
      <c r="JNW84" s="1668"/>
      <c r="JNX84" s="1668"/>
      <c r="JNY84" s="1668"/>
      <c r="JNZ84" s="1668"/>
      <c r="JOA84" s="1668"/>
      <c r="JOB84" s="1668"/>
      <c r="JOC84" s="1668"/>
      <c r="JOD84" s="1668"/>
      <c r="JOE84" s="1668"/>
      <c r="JOF84" s="1668"/>
      <c r="JOG84" s="1668"/>
      <c r="JOH84" s="1668"/>
      <c r="JOI84" s="1668"/>
      <c r="JOJ84" s="1668"/>
      <c r="JOK84" s="1668"/>
      <c r="JOL84" s="1668"/>
      <c r="JOM84" s="1668"/>
      <c r="JON84" s="1668"/>
      <c r="JOO84" s="1668"/>
      <c r="JOP84" s="1668"/>
      <c r="JOQ84" s="1668"/>
      <c r="JOR84" s="1668"/>
      <c r="JOS84" s="1668"/>
      <c r="JOT84" s="1668"/>
      <c r="JOU84" s="1668"/>
      <c r="JOV84" s="1668"/>
      <c r="JOW84" s="1668"/>
      <c r="JOX84" s="1668"/>
      <c r="JOY84" s="1668"/>
      <c r="JOZ84" s="1668"/>
      <c r="JPA84" s="1668"/>
      <c r="JPB84" s="1668"/>
      <c r="JPC84" s="1668"/>
      <c r="JPD84" s="1668"/>
      <c r="JPE84" s="1668"/>
      <c r="JPF84" s="1668"/>
      <c r="JPG84" s="1668"/>
      <c r="JPH84" s="1668"/>
      <c r="JPI84" s="1668"/>
      <c r="JPJ84" s="1668"/>
      <c r="JPK84" s="1668"/>
      <c r="JPL84" s="1668"/>
      <c r="JPM84" s="1668"/>
      <c r="JPN84" s="1668"/>
      <c r="JPO84" s="1668"/>
      <c r="JPP84" s="1668"/>
      <c r="JPQ84" s="1668"/>
      <c r="JPR84" s="1668"/>
      <c r="JPS84" s="1668"/>
      <c r="JPT84" s="1668"/>
      <c r="JPU84" s="1668"/>
      <c r="JPV84" s="1668"/>
      <c r="JPW84" s="1668"/>
      <c r="JPX84" s="1668"/>
      <c r="JPY84" s="1668"/>
      <c r="JPZ84" s="1668"/>
      <c r="JQA84" s="1668"/>
      <c r="JQB84" s="1668"/>
      <c r="JQC84" s="1668"/>
      <c r="JQD84" s="1668"/>
      <c r="JQE84" s="1668"/>
      <c r="JQF84" s="1668"/>
      <c r="JQG84" s="1668"/>
      <c r="JQH84" s="1668"/>
      <c r="JQI84" s="1668"/>
      <c r="JQJ84" s="1668"/>
      <c r="JQK84" s="1668"/>
      <c r="JQL84" s="1668"/>
      <c r="JQM84" s="1668"/>
      <c r="JQN84" s="1668"/>
      <c r="JQO84" s="1668"/>
      <c r="JQP84" s="1668"/>
      <c r="JQQ84" s="1668"/>
      <c r="JQR84" s="1668"/>
      <c r="JQS84" s="1668"/>
      <c r="JQT84" s="1668"/>
      <c r="JQU84" s="1668"/>
      <c r="JQV84" s="1668"/>
      <c r="JQW84" s="1668"/>
      <c r="JQX84" s="1668"/>
      <c r="JQY84" s="1668"/>
      <c r="JQZ84" s="1668"/>
      <c r="JRA84" s="1668"/>
      <c r="JRB84" s="1668"/>
      <c r="JRC84" s="1668"/>
      <c r="JRD84" s="1668"/>
      <c r="JRE84" s="1668"/>
      <c r="JRF84" s="1668"/>
      <c r="JRG84" s="1668"/>
      <c r="JRH84" s="1668"/>
      <c r="JRI84" s="1668"/>
      <c r="JRJ84" s="1668"/>
      <c r="JRK84" s="1668"/>
      <c r="JRL84" s="1668"/>
      <c r="JRM84" s="1668"/>
      <c r="JRN84" s="1668"/>
      <c r="JRO84" s="1668"/>
      <c r="JRP84" s="1668"/>
      <c r="JRQ84" s="1668"/>
      <c r="JRR84" s="1668"/>
      <c r="JRS84" s="1668"/>
      <c r="JRT84" s="1668"/>
      <c r="JRU84" s="1668"/>
      <c r="JRV84" s="1668"/>
      <c r="JRW84" s="1668"/>
      <c r="JRX84" s="1668"/>
      <c r="JRY84" s="1668"/>
      <c r="JRZ84" s="1668"/>
      <c r="JSA84" s="1668"/>
      <c r="JSB84" s="1668"/>
      <c r="JSC84" s="1668"/>
      <c r="JSD84" s="1668"/>
      <c r="JSE84" s="1668"/>
      <c r="JSF84" s="1668"/>
      <c r="JSG84" s="1668"/>
      <c r="JSH84" s="1668"/>
      <c r="JSI84" s="1668"/>
      <c r="JSJ84" s="1668"/>
      <c r="JSK84" s="1668"/>
      <c r="JSL84" s="1668"/>
      <c r="JSM84" s="1668"/>
      <c r="JSN84" s="1668"/>
      <c r="JSO84" s="1668"/>
      <c r="JSP84" s="1668"/>
      <c r="JSQ84" s="1668"/>
      <c r="JSR84" s="1668"/>
      <c r="JSS84" s="1668"/>
      <c r="JST84" s="1668"/>
      <c r="JSU84" s="1668"/>
      <c r="JSV84" s="1668"/>
      <c r="JSW84" s="1668"/>
      <c r="JSX84" s="1668"/>
      <c r="JSY84" s="1668"/>
      <c r="JSZ84" s="1668"/>
      <c r="JTA84" s="1668"/>
      <c r="JTB84" s="1668"/>
      <c r="JTC84" s="1668"/>
      <c r="JTD84" s="1668"/>
      <c r="JTE84" s="1668"/>
      <c r="JTF84" s="1668"/>
      <c r="JTG84" s="1668"/>
      <c r="JTH84" s="1668"/>
      <c r="JTI84" s="1668"/>
      <c r="JTJ84" s="1668"/>
      <c r="JTK84" s="1668"/>
      <c r="JTL84" s="1668"/>
      <c r="JTM84" s="1668"/>
      <c r="JTN84" s="1668"/>
      <c r="JTO84" s="1668"/>
      <c r="JTP84" s="1668"/>
      <c r="JTQ84" s="1668"/>
      <c r="JTR84" s="1668"/>
      <c r="JTS84" s="1668"/>
      <c r="JTT84" s="1668"/>
      <c r="JTU84" s="1668"/>
      <c r="JTV84" s="1668"/>
      <c r="JTW84" s="1668"/>
      <c r="JTX84" s="1668"/>
      <c r="JTY84" s="1668"/>
      <c r="JTZ84" s="1668"/>
      <c r="JUA84" s="1668"/>
      <c r="JUB84" s="1668"/>
      <c r="JUC84" s="1668"/>
      <c r="JUD84" s="1668"/>
      <c r="JUE84" s="1668"/>
      <c r="JUF84" s="1668"/>
      <c r="JUG84" s="1668"/>
      <c r="JUH84" s="1668"/>
      <c r="JUI84" s="1668"/>
      <c r="JUJ84" s="1668"/>
      <c r="JUK84" s="1668"/>
      <c r="JUL84" s="1668"/>
      <c r="JUM84" s="1668"/>
      <c r="JUN84" s="1668"/>
      <c r="JUO84" s="1668"/>
      <c r="JUP84" s="1668"/>
      <c r="JUQ84" s="1668"/>
      <c r="JUR84" s="1668"/>
      <c r="JUS84" s="1668"/>
      <c r="JUT84" s="1668"/>
      <c r="JUU84" s="1668"/>
      <c r="JUV84" s="1668"/>
      <c r="JUW84" s="1668"/>
      <c r="JUX84" s="1668"/>
      <c r="JUY84" s="1668"/>
      <c r="JUZ84" s="1668"/>
      <c r="JVA84" s="1668"/>
      <c r="JVB84" s="1668"/>
      <c r="JVC84" s="1668"/>
      <c r="JVD84" s="1668"/>
      <c r="JVE84" s="1668"/>
      <c r="JVF84" s="1668"/>
      <c r="JVG84" s="1668"/>
      <c r="JVH84" s="1668"/>
      <c r="JVI84" s="1668"/>
      <c r="JVJ84" s="1668"/>
      <c r="JVK84" s="1668"/>
      <c r="JVL84" s="1668"/>
      <c r="JVM84" s="1668"/>
      <c r="JVN84" s="1668"/>
      <c r="JVO84" s="1668"/>
      <c r="JVP84" s="1668"/>
      <c r="JVQ84" s="1668"/>
      <c r="JVR84" s="1668"/>
      <c r="JVS84" s="1668"/>
      <c r="JVT84" s="1668"/>
      <c r="JVU84" s="1668"/>
      <c r="JVV84" s="1668"/>
      <c r="JVW84" s="1668"/>
      <c r="JVX84" s="1668"/>
      <c r="JVY84" s="1668"/>
      <c r="JVZ84" s="1668"/>
      <c r="JWA84" s="1668"/>
      <c r="JWB84" s="1668"/>
      <c r="JWC84" s="1668"/>
      <c r="JWD84" s="1668"/>
      <c r="JWE84" s="1668"/>
      <c r="JWF84" s="1668"/>
      <c r="JWG84" s="1668"/>
      <c r="JWH84" s="1668"/>
      <c r="JWI84" s="1668"/>
      <c r="JWJ84" s="1668"/>
      <c r="JWK84" s="1668"/>
      <c r="JWL84" s="1668"/>
      <c r="JWM84" s="1668"/>
      <c r="JWN84" s="1668"/>
      <c r="JWO84" s="1668"/>
      <c r="JWP84" s="1668"/>
      <c r="JWQ84" s="1668"/>
      <c r="JWR84" s="1668"/>
      <c r="JWS84" s="1668"/>
      <c r="JWT84" s="1668"/>
      <c r="JWU84" s="1668"/>
      <c r="JWV84" s="1668"/>
      <c r="JWW84" s="1668"/>
      <c r="JWX84" s="1668"/>
      <c r="JWY84" s="1668"/>
      <c r="JWZ84" s="1668"/>
      <c r="JXA84" s="1668"/>
      <c r="JXB84" s="1668"/>
      <c r="JXC84" s="1668"/>
      <c r="JXD84" s="1668"/>
      <c r="JXE84" s="1668"/>
      <c r="JXF84" s="1668"/>
      <c r="JXG84" s="1668"/>
      <c r="JXH84" s="1668"/>
      <c r="JXI84" s="1668"/>
      <c r="JXJ84" s="1668"/>
      <c r="JXK84" s="1668"/>
      <c r="JXL84" s="1668"/>
      <c r="JXM84" s="1668"/>
      <c r="JXN84" s="1668"/>
      <c r="JXO84" s="1668"/>
      <c r="JXP84" s="1668"/>
      <c r="JXQ84" s="1668"/>
      <c r="JXR84" s="1668"/>
      <c r="JXS84" s="1668"/>
      <c r="JXT84" s="1668"/>
      <c r="JXU84" s="1668"/>
      <c r="JXV84" s="1668"/>
      <c r="JXW84" s="1668"/>
      <c r="JXX84" s="1668"/>
      <c r="JXY84" s="1668"/>
      <c r="JXZ84" s="1668"/>
      <c r="JYA84" s="1668"/>
      <c r="JYB84" s="1668"/>
      <c r="JYC84" s="1668"/>
      <c r="JYD84" s="1668"/>
      <c r="JYE84" s="1668"/>
      <c r="JYF84" s="1668"/>
      <c r="JYG84" s="1668"/>
      <c r="JYH84" s="1668"/>
      <c r="JYI84" s="1668"/>
      <c r="JYJ84" s="1668"/>
      <c r="JYK84" s="1668"/>
      <c r="JYL84" s="1668"/>
      <c r="JYM84" s="1668"/>
      <c r="JYN84" s="1668"/>
      <c r="JYO84" s="1668"/>
      <c r="JYP84" s="1668"/>
      <c r="JYQ84" s="1668"/>
      <c r="JYR84" s="1668"/>
      <c r="JYS84" s="1668"/>
      <c r="JYT84" s="1668"/>
      <c r="JYU84" s="1668"/>
      <c r="JYV84" s="1668"/>
      <c r="JYW84" s="1668"/>
      <c r="JYX84" s="1668"/>
      <c r="JYY84" s="1668"/>
      <c r="JYZ84" s="1668"/>
      <c r="JZA84" s="1668"/>
      <c r="JZB84" s="1668"/>
      <c r="JZC84" s="1668"/>
      <c r="JZD84" s="1668"/>
      <c r="JZE84" s="1668"/>
      <c r="JZF84" s="1668"/>
      <c r="JZG84" s="1668"/>
      <c r="JZH84" s="1668"/>
      <c r="JZI84" s="1668"/>
      <c r="JZJ84" s="1668"/>
      <c r="JZK84" s="1668"/>
      <c r="JZL84" s="1668"/>
      <c r="JZM84" s="1668"/>
      <c r="JZN84" s="1668"/>
      <c r="JZO84" s="1668"/>
      <c r="JZP84" s="1668"/>
      <c r="JZQ84" s="1668"/>
      <c r="JZR84" s="1668"/>
      <c r="JZS84" s="1668"/>
      <c r="JZT84" s="1668"/>
      <c r="JZU84" s="1668"/>
      <c r="JZV84" s="1668"/>
      <c r="JZW84" s="1668"/>
      <c r="JZX84" s="1668"/>
      <c r="JZY84" s="1668"/>
      <c r="JZZ84" s="1668"/>
      <c r="KAA84" s="1668"/>
      <c r="KAB84" s="1668"/>
      <c r="KAC84" s="1668"/>
      <c r="KAD84" s="1668"/>
      <c r="KAE84" s="1668"/>
      <c r="KAF84" s="1668"/>
      <c r="KAG84" s="1668"/>
      <c r="KAH84" s="1668"/>
      <c r="KAI84" s="1668"/>
      <c r="KAJ84" s="1668"/>
      <c r="KAK84" s="1668"/>
      <c r="KAL84" s="1668"/>
      <c r="KAM84" s="1668"/>
      <c r="KAN84" s="1668"/>
      <c r="KAO84" s="1668"/>
      <c r="KAP84" s="1668"/>
      <c r="KAQ84" s="1668"/>
      <c r="KAR84" s="1668"/>
      <c r="KAS84" s="1668"/>
      <c r="KAT84" s="1668"/>
      <c r="KAU84" s="1668"/>
      <c r="KAV84" s="1668"/>
      <c r="KAW84" s="1668"/>
      <c r="KAX84" s="1668"/>
      <c r="KAY84" s="1668"/>
      <c r="KAZ84" s="1668"/>
      <c r="KBA84" s="1668"/>
      <c r="KBB84" s="1668"/>
      <c r="KBC84" s="1668"/>
      <c r="KBD84" s="1668"/>
      <c r="KBE84" s="1668"/>
      <c r="KBF84" s="1668"/>
      <c r="KBG84" s="1668"/>
      <c r="KBH84" s="1668"/>
      <c r="KBI84" s="1668"/>
      <c r="KBJ84" s="1668"/>
      <c r="KBK84" s="1668"/>
      <c r="KBL84" s="1668"/>
      <c r="KBM84" s="1668"/>
      <c r="KBN84" s="1668"/>
      <c r="KBO84" s="1668"/>
      <c r="KBP84" s="1668"/>
      <c r="KBQ84" s="1668"/>
      <c r="KBR84" s="1668"/>
      <c r="KBS84" s="1668"/>
      <c r="KBT84" s="1668"/>
      <c r="KBU84" s="1668"/>
      <c r="KBV84" s="1668"/>
      <c r="KBW84" s="1668"/>
      <c r="KBX84" s="1668"/>
      <c r="KBY84" s="1668"/>
      <c r="KBZ84" s="1668"/>
      <c r="KCA84" s="1668"/>
      <c r="KCB84" s="1668"/>
      <c r="KCC84" s="1668"/>
      <c r="KCD84" s="1668"/>
      <c r="KCE84" s="1668"/>
      <c r="KCF84" s="1668"/>
      <c r="KCG84" s="1668"/>
      <c r="KCH84" s="1668"/>
      <c r="KCI84" s="1668"/>
      <c r="KCJ84" s="1668"/>
      <c r="KCK84" s="1668"/>
      <c r="KCL84" s="1668"/>
      <c r="KCM84" s="1668"/>
      <c r="KCN84" s="1668"/>
      <c r="KCO84" s="1668"/>
      <c r="KCP84" s="1668"/>
      <c r="KCQ84" s="1668"/>
      <c r="KCR84" s="1668"/>
      <c r="KCS84" s="1668"/>
      <c r="KCT84" s="1668"/>
      <c r="KCU84" s="1668"/>
      <c r="KCV84" s="1668"/>
      <c r="KCW84" s="1668"/>
      <c r="KCX84" s="1668"/>
      <c r="KCY84" s="1668"/>
      <c r="KCZ84" s="1668"/>
      <c r="KDA84" s="1668"/>
      <c r="KDB84" s="1668"/>
      <c r="KDC84" s="1668"/>
      <c r="KDD84" s="1668"/>
      <c r="KDE84" s="1668"/>
      <c r="KDF84" s="1668"/>
      <c r="KDG84" s="1668"/>
      <c r="KDH84" s="1668"/>
      <c r="KDI84" s="1668"/>
      <c r="KDJ84" s="1668"/>
      <c r="KDK84" s="1668"/>
      <c r="KDL84" s="1668"/>
      <c r="KDM84" s="1668"/>
      <c r="KDN84" s="1668"/>
      <c r="KDO84" s="1668"/>
      <c r="KDP84" s="1668"/>
      <c r="KDQ84" s="1668"/>
      <c r="KDR84" s="1668"/>
      <c r="KDS84" s="1668"/>
      <c r="KDT84" s="1668"/>
      <c r="KDU84" s="1668"/>
      <c r="KDV84" s="1668"/>
      <c r="KDW84" s="1668"/>
      <c r="KDX84" s="1668"/>
      <c r="KDY84" s="1668"/>
      <c r="KDZ84" s="1668"/>
      <c r="KEA84" s="1668"/>
      <c r="KEB84" s="1668"/>
      <c r="KEC84" s="1668"/>
      <c r="KED84" s="1668"/>
      <c r="KEE84" s="1668"/>
      <c r="KEF84" s="1668"/>
      <c r="KEG84" s="1668"/>
      <c r="KEH84" s="1668"/>
      <c r="KEI84" s="1668"/>
      <c r="KEJ84" s="1668"/>
      <c r="KEK84" s="1668"/>
      <c r="KEL84" s="1668"/>
      <c r="KEM84" s="1668"/>
      <c r="KEN84" s="1668"/>
      <c r="KEO84" s="1668"/>
      <c r="KEP84" s="1668"/>
      <c r="KEQ84" s="1668"/>
      <c r="KER84" s="1668"/>
      <c r="KES84" s="1668"/>
      <c r="KET84" s="1668"/>
      <c r="KEU84" s="1668"/>
      <c r="KEV84" s="1668"/>
      <c r="KEW84" s="1668"/>
      <c r="KEX84" s="1668"/>
      <c r="KEY84" s="1668"/>
      <c r="KEZ84" s="1668"/>
      <c r="KFA84" s="1668"/>
      <c r="KFB84" s="1668"/>
      <c r="KFC84" s="1668"/>
      <c r="KFD84" s="1668"/>
      <c r="KFE84" s="1668"/>
      <c r="KFF84" s="1668"/>
      <c r="KFG84" s="1668"/>
      <c r="KFH84" s="1668"/>
      <c r="KFI84" s="1668"/>
      <c r="KFJ84" s="1668"/>
      <c r="KFK84" s="1668"/>
      <c r="KFL84" s="1668"/>
      <c r="KFM84" s="1668"/>
      <c r="KFN84" s="1668"/>
      <c r="KFO84" s="1668"/>
      <c r="KFP84" s="1668"/>
      <c r="KFQ84" s="1668"/>
      <c r="KFR84" s="1668"/>
      <c r="KFS84" s="1668"/>
      <c r="KFT84" s="1668"/>
      <c r="KFU84" s="1668"/>
      <c r="KFV84" s="1668"/>
      <c r="KFW84" s="1668"/>
      <c r="KFX84" s="1668"/>
      <c r="KFY84" s="1668"/>
      <c r="KFZ84" s="1668"/>
      <c r="KGA84" s="1668"/>
      <c r="KGB84" s="1668"/>
      <c r="KGC84" s="1668"/>
      <c r="KGD84" s="1668"/>
      <c r="KGE84" s="1668"/>
      <c r="KGF84" s="1668"/>
      <c r="KGG84" s="1668"/>
      <c r="KGH84" s="1668"/>
      <c r="KGI84" s="1668"/>
      <c r="KGJ84" s="1668"/>
      <c r="KGK84" s="1668"/>
      <c r="KGL84" s="1668"/>
      <c r="KGM84" s="1668"/>
      <c r="KGN84" s="1668"/>
      <c r="KGO84" s="1668"/>
      <c r="KGP84" s="1668"/>
      <c r="KGQ84" s="1668"/>
      <c r="KGR84" s="1668"/>
      <c r="KGS84" s="1668"/>
      <c r="KGT84" s="1668"/>
      <c r="KGU84" s="1668"/>
      <c r="KGV84" s="1668"/>
      <c r="KGW84" s="1668"/>
      <c r="KGX84" s="1668"/>
      <c r="KGY84" s="1668"/>
      <c r="KGZ84" s="1668"/>
      <c r="KHA84" s="1668"/>
      <c r="KHB84" s="1668"/>
      <c r="KHC84" s="1668"/>
      <c r="KHD84" s="1668"/>
      <c r="KHE84" s="1668"/>
      <c r="KHF84" s="1668"/>
      <c r="KHG84" s="1668"/>
      <c r="KHH84" s="1668"/>
      <c r="KHI84" s="1668"/>
      <c r="KHJ84" s="1668"/>
      <c r="KHK84" s="1668"/>
      <c r="KHL84" s="1668"/>
      <c r="KHM84" s="1668"/>
      <c r="KHN84" s="1668"/>
      <c r="KHO84" s="1668"/>
      <c r="KHP84" s="1668"/>
      <c r="KHQ84" s="1668"/>
      <c r="KHR84" s="1668"/>
      <c r="KHS84" s="1668"/>
      <c r="KHT84" s="1668"/>
      <c r="KHU84" s="1668"/>
      <c r="KHV84" s="1668"/>
      <c r="KHW84" s="1668"/>
      <c r="KHX84" s="1668"/>
      <c r="KHY84" s="1668"/>
      <c r="KHZ84" s="1668"/>
      <c r="KIA84" s="1668"/>
      <c r="KIB84" s="1668"/>
      <c r="KIC84" s="1668"/>
      <c r="KID84" s="1668"/>
      <c r="KIE84" s="1668"/>
      <c r="KIF84" s="1668"/>
      <c r="KIG84" s="1668"/>
      <c r="KIH84" s="1668"/>
      <c r="KII84" s="1668"/>
      <c r="KIJ84" s="1668"/>
      <c r="KIK84" s="1668"/>
      <c r="KIL84" s="1668"/>
      <c r="KIM84" s="1668"/>
      <c r="KIN84" s="1668"/>
      <c r="KIO84" s="1668"/>
      <c r="KIP84" s="1668"/>
      <c r="KIQ84" s="1668"/>
      <c r="KIR84" s="1668"/>
      <c r="KIS84" s="1668"/>
      <c r="KIT84" s="1668"/>
      <c r="KIU84" s="1668"/>
      <c r="KIV84" s="1668"/>
      <c r="KIW84" s="1668"/>
      <c r="KIX84" s="1668"/>
      <c r="KIY84" s="1668"/>
      <c r="KIZ84" s="1668"/>
      <c r="KJA84" s="1668"/>
      <c r="KJB84" s="1668"/>
      <c r="KJC84" s="1668"/>
      <c r="KJD84" s="1668"/>
      <c r="KJE84" s="1668"/>
      <c r="KJF84" s="1668"/>
      <c r="KJG84" s="1668"/>
      <c r="KJH84" s="1668"/>
      <c r="KJI84" s="1668"/>
      <c r="KJJ84" s="1668"/>
      <c r="KJK84" s="1668"/>
      <c r="KJL84" s="1668"/>
      <c r="KJM84" s="1668"/>
      <c r="KJN84" s="1668"/>
      <c r="KJO84" s="1668"/>
      <c r="KJP84" s="1668"/>
      <c r="KJQ84" s="1668"/>
      <c r="KJR84" s="1668"/>
      <c r="KJS84" s="1668"/>
      <c r="KJT84" s="1668"/>
      <c r="KJU84" s="1668"/>
      <c r="KJV84" s="1668"/>
      <c r="KJW84" s="1668"/>
      <c r="KJX84" s="1668"/>
      <c r="KJY84" s="1668"/>
      <c r="KJZ84" s="1668"/>
      <c r="KKA84" s="1668"/>
      <c r="KKB84" s="1668"/>
      <c r="KKC84" s="1668"/>
      <c r="KKD84" s="1668"/>
      <c r="KKE84" s="1668"/>
      <c r="KKF84" s="1668"/>
      <c r="KKG84" s="1668"/>
      <c r="KKH84" s="1668"/>
      <c r="KKI84" s="1668"/>
      <c r="KKJ84" s="1668"/>
      <c r="KKK84" s="1668"/>
      <c r="KKL84" s="1668"/>
      <c r="KKM84" s="1668"/>
      <c r="KKN84" s="1668"/>
      <c r="KKO84" s="1668"/>
      <c r="KKP84" s="1668"/>
      <c r="KKQ84" s="1668"/>
      <c r="KKR84" s="1668"/>
      <c r="KKS84" s="1668"/>
      <c r="KKT84" s="1668"/>
      <c r="KKU84" s="1668"/>
      <c r="KKV84" s="1668"/>
      <c r="KKW84" s="1668"/>
      <c r="KKX84" s="1668"/>
      <c r="KKY84" s="1668"/>
      <c r="KKZ84" s="1668"/>
      <c r="KLA84" s="1668"/>
      <c r="KLB84" s="1668"/>
      <c r="KLC84" s="1668"/>
      <c r="KLD84" s="1668"/>
      <c r="KLE84" s="1668"/>
      <c r="KLF84" s="1668"/>
      <c r="KLG84" s="1668"/>
      <c r="KLH84" s="1668"/>
      <c r="KLI84" s="1668"/>
      <c r="KLJ84" s="1668"/>
      <c r="KLK84" s="1668"/>
      <c r="KLL84" s="1668"/>
      <c r="KLM84" s="1668"/>
      <c r="KLN84" s="1668"/>
      <c r="KLO84" s="1668"/>
      <c r="KLP84" s="1668"/>
      <c r="KLQ84" s="1668"/>
      <c r="KLR84" s="1668"/>
      <c r="KLS84" s="1668"/>
      <c r="KLT84" s="1668"/>
      <c r="KLU84" s="1668"/>
      <c r="KLV84" s="1668"/>
      <c r="KLW84" s="1668"/>
      <c r="KLX84" s="1668"/>
      <c r="KLY84" s="1668"/>
      <c r="KLZ84" s="1668"/>
      <c r="KMA84" s="1668"/>
      <c r="KMB84" s="1668"/>
      <c r="KMC84" s="1668"/>
      <c r="KMD84" s="1668"/>
      <c r="KME84" s="1668"/>
      <c r="KMF84" s="1668"/>
      <c r="KMG84" s="1668"/>
      <c r="KMH84" s="1668"/>
      <c r="KMI84" s="1668"/>
      <c r="KMJ84" s="1668"/>
      <c r="KMK84" s="1668"/>
      <c r="KML84" s="1668"/>
      <c r="KMM84" s="1668"/>
      <c r="KMN84" s="1668"/>
      <c r="KMO84" s="1668"/>
      <c r="KMP84" s="1668"/>
      <c r="KMQ84" s="1668"/>
      <c r="KMR84" s="1668"/>
      <c r="KMS84" s="1668"/>
      <c r="KMT84" s="1668"/>
      <c r="KMU84" s="1668"/>
      <c r="KMV84" s="1668"/>
      <c r="KMW84" s="1668"/>
      <c r="KMX84" s="1668"/>
      <c r="KMY84" s="1668"/>
      <c r="KMZ84" s="1668"/>
      <c r="KNA84" s="1668"/>
      <c r="KNB84" s="1668"/>
      <c r="KNC84" s="1668"/>
      <c r="KND84" s="1668"/>
      <c r="KNE84" s="1668"/>
      <c r="KNF84" s="1668"/>
      <c r="KNG84" s="1668"/>
      <c r="KNH84" s="1668"/>
      <c r="KNI84" s="1668"/>
      <c r="KNJ84" s="1668"/>
      <c r="KNK84" s="1668"/>
      <c r="KNL84" s="1668"/>
      <c r="KNM84" s="1668"/>
      <c r="KNN84" s="1668"/>
      <c r="KNO84" s="1668"/>
      <c r="KNP84" s="1668"/>
      <c r="KNQ84" s="1668"/>
      <c r="KNR84" s="1668"/>
      <c r="KNS84" s="1668"/>
      <c r="KNT84" s="1668"/>
      <c r="KNU84" s="1668"/>
      <c r="KNV84" s="1668"/>
      <c r="KNW84" s="1668"/>
      <c r="KNX84" s="1668"/>
      <c r="KNY84" s="1668"/>
      <c r="KNZ84" s="1668"/>
      <c r="KOA84" s="1668"/>
      <c r="KOB84" s="1668"/>
      <c r="KOC84" s="1668"/>
      <c r="KOD84" s="1668"/>
      <c r="KOE84" s="1668"/>
      <c r="KOF84" s="1668"/>
      <c r="KOG84" s="1668"/>
      <c r="KOH84" s="1668"/>
      <c r="KOI84" s="1668"/>
      <c r="KOJ84" s="1668"/>
      <c r="KOK84" s="1668"/>
      <c r="KOL84" s="1668"/>
      <c r="KOM84" s="1668"/>
      <c r="KON84" s="1668"/>
      <c r="KOO84" s="1668"/>
      <c r="KOP84" s="1668"/>
      <c r="KOQ84" s="1668"/>
      <c r="KOR84" s="1668"/>
      <c r="KOS84" s="1668"/>
      <c r="KOT84" s="1668"/>
      <c r="KOU84" s="1668"/>
      <c r="KOV84" s="1668"/>
      <c r="KOW84" s="1668"/>
      <c r="KOX84" s="1668"/>
      <c r="KOY84" s="1668"/>
      <c r="KOZ84" s="1668"/>
      <c r="KPA84" s="1668"/>
      <c r="KPB84" s="1668"/>
      <c r="KPC84" s="1668"/>
      <c r="KPD84" s="1668"/>
      <c r="KPE84" s="1668"/>
      <c r="KPF84" s="1668"/>
      <c r="KPG84" s="1668"/>
      <c r="KPH84" s="1668"/>
      <c r="KPI84" s="1668"/>
      <c r="KPJ84" s="1668"/>
      <c r="KPK84" s="1668"/>
      <c r="KPL84" s="1668"/>
      <c r="KPM84" s="1668"/>
      <c r="KPN84" s="1668"/>
      <c r="KPO84" s="1668"/>
      <c r="KPP84" s="1668"/>
      <c r="KPQ84" s="1668"/>
      <c r="KPR84" s="1668"/>
      <c r="KPS84" s="1668"/>
      <c r="KPT84" s="1668"/>
      <c r="KPU84" s="1668"/>
      <c r="KPV84" s="1668"/>
      <c r="KPW84" s="1668"/>
      <c r="KPX84" s="1668"/>
      <c r="KPY84" s="1668"/>
      <c r="KPZ84" s="1668"/>
      <c r="KQA84" s="1668"/>
      <c r="KQB84" s="1668"/>
      <c r="KQC84" s="1668"/>
      <c r="KQD84" s="1668"/>
      <c r="KQE84" s="1668"/>
      <c r="KQF84" s="1668"/>
      <c r="KQG84" s="1668"/>
      <c r="KQH84" s="1668"/>
      <c r="KQI84" s="1668"/>
      <c r="KQJ84" s="1668"/>
      <c r="KQK84" s="1668"/>
      <c r="KQL84" s="1668"/>
      <c r="KQM84" s="1668"/>
      <c r="KQN84" s="1668"/>
      <c r="KQO84" s="1668"/>
      <c r="KQP84" s="1668"/>
      <c r="KQQ84" s="1668"/>
      <c r="KQR84" s="1668"/>
      <c r="KQS84" s="1668"/>
      <c r="KQT84" s="1668"/>
      <c r="KQU84" s="1668"/>
      <c r="KQV84" s="1668"/>
      <c r="KQW84" s="1668"/>
      <c r="KQX84" s="1668"/>
      <c r="KQY84" s="1668"/>
      <c r="KQZ84" s="1668"/>
      <c r="KRA84" s="1668"/>
      <c r="KRB84" s="1668"/>
      <c r="KRC84" s="1668"/>
      <c r="KRD84" s="1668"/>
      <c r="KRE84" s="1668"/>
      <c r="KRF84" s="1668"/>
      <c r="KRG84" s="1668"/>
      <c r="KRH84" s="1668"/>
      <c r="KRI84" s="1668"/>
      <c r="KRJ84" s="1668"/>
      <c r="KRK84" s="1668"/>
      <c r="KRL84" s="1668"/>
      <c r="KRM84" s="1668"/>
      <c r="KRN84" s="1668"/>
      <c r="KRO84" s="1668"/>
      <c r="KRP84" s="1668"/>
      <c r="KRQ84" s="1668"/>
      <c r="KRR84" s="1668"/>
      <c r="KRS84" s="1668"/>
      <c r="KRT84" s="1668"/>
      <c r="KRU84" s="1668"/>
      <c r="KRV84" s="1668"/>
      <c r="KRW84" s="1668"/>
      <c r="KRX84" s="1668"/>
      <c r="KRY84" s="1668"/>
      <c r="KRZ84" s="1668"/>
      <c r="KSA84" s="1668"/>
      <c r="KSB84" s="1668"/>
      <c r="KSC84" s="1668"/>
      <c r="KSD84" s="1668"/>
      <c r="KSE84" s="1668"/>
      <c r="KSF84" s="1668"/>
      <c r="KSG84" s="1668"/>
      <c r="KSH84" s="1668"/>
      <c r="KSI84" s="1668"/>
      <c r="KSJ84" s="1668"/>
      <c r="KSK84" s="1668"/>
      <c r="KSL84" s="1668"/>
      <c r="KSM84" s="1668"/>
      <c r="KSN84" s="1668"/>
      <c r="KSO84" s="1668"/>
      <c r="KSP84" s="1668"/>
      <c r="KSQ84" s="1668"/>
      <c r="KSR84" s="1668"/>
      <c r="KSS84" s="1668"/>
      <c r="KST84" s="1668"/>
      <c r="KSU84" s="1668"/>
      <c r="KSV84" s="1668"/>
      <c r="KSW84" s="1668"/>
      <c r="KSX84" s="1668"/>
      <c r="KSY84" s="1668"/>
      <c r="KSZ84" s="1668"/>
      <c r="KTA84" s="1668"/>
      <c r="KTB84" s="1668"/>
      <c r="KTC84" s="1668"/>
      <c r="KTD84" s="1668"/>
      <c r="KTE84" s="1668"/>
      <c r="KTF84" s="1668"/>
      <c r="KTG84" s="1668"/>
      <c r="KTH84" s="1668"/>
      <c r="KTI84" s="1668"/>
      <c r="KTJ84" s="1668"/>
      <c r="KTK84" s="1668"/>
      <c r="KTL84" s="1668"/>
      <c r="KTM84" s="1668"/>
      <c r="KTN84" s="1668"/>
      <c r="KTO84" s="1668"/>
      <c r="KTP84" s="1668"/>
      <c r="KTQ84" s="1668"/>
      <c r="KTR84" s="1668"/>
      <c r="KTS84" s="1668"/>
      <c r="KTT84" s="1668"/>
      <c r="KTU84" s="1668"/>
      <c r="KTV84" s="1668"/>
      <c r="KTW84" s="1668"/>
      <c r="KTX84" s="1668"/>
      <c r="KTY84" s="1668"/>
      <c r="KTZ84" s="1668"/>
      <c r="KUA84" s="1668"/>
      <c r="KUB84" s="1668"/>
      <c r="KUC84" s="1668"/>
      <c r="KUD84" s="1668"/>
      <c r="KUE84" s="1668"/>
      <c r="KUF84" s="1668"/>
      <c r="KUG84" s="1668"/>
      <c r="KUH84" s="1668"/>
      <c r="KUI84" s="1668"/>
      <c r="KUJ84" s="1668"/>
      <c r="KUK84" s="1668"/>
      <c r="KUL84" s="1668"/>
      <c r="KUM84" s="1668"/>
      <c r="KUN84" s="1668"/>
      <c r="KUO84" s="1668"/>
      <c r="KUP84" s="1668"/>
      <c r="KUQ84" s="1668"/>
      <c r="KUR84" s="1668"/>
      <c r="KUS84" s="1668"/>
      <c r="KUT84" s="1668"/>
      <c r="KUU84" s="1668"/>
      <c r="KUV84" s="1668"/>
      <c r="KUW84" s="1668"/>
      <c r="KUX84" s="1668"/>
      <c r="KUY84" s="1668"/>
      <c r="KUZ84" s="1668"/>
      <c r="KVA84" s="1668"/>
      <c r="KVB84" s="1668"/>
      <c r="KVC84" s="1668"/>
      <c r="KVD84" s="1668"/>
      <c r="KVE84" s="1668"/>
      <c r="KVF84" s="1668"/>
      <c r="KVG84" s="1668"/>
      <c r="KVH84" s="1668"/>
      <c r="KVI84" s="1668"/>
      <c r="KVJ84" s="1668"/>
      <c r="KVK84" s="1668"/>
      <c r="KVL84" s="1668"/>
      <c r="KVM84" s="1668"/>
      <c r="KVN84" s="1668"/>
      <c r="KVO84" s="1668"/>
      <c r="KVP84" s="1668"/>
      <c r="KVQ84" s="1668"/>
      <c r="KVR84" s="1668"/>
      <c r="KVS84" s="1668"/>
      <c r="KVT84" s="1668"/>
      <c r="KVU84" s="1668"/>
      <c r="KVV84" s="1668"/>
      <c r="KVW84" s="1668"/>
      <c r="KVX84" s="1668"/>
      <c r="KVY84" s="1668"/>
      <c r="KVZ84" s="1668"/>
      <c r="KWA84" s="1668"/>
      <c r="KWB84" s="1668"/>
      <c r="KWC84" s="1668"/>
      <c r="KWD84" s="1668"/>
      <c r="KWE84" s="1668"/>
      <c r="KWF84" s="1668"/>
      <c r="KWG84" s="1668"/>
      <c r="KWH84" s="1668"/>
      <c r="KWI84" s="1668"/>
      <c r="KWJ84" s="1668"/>
      <c r="KWK84" s="1668"/>
      <c r="KWL84" s="1668"/>
      <c r="KWM84" s="1668"/>
      <c r="KWN84" s="1668"/>
      <c r="KWO84" s="1668"/>
      <c r="KWP84" s="1668"/>
      <c r="KWQ84" s="1668"/>
      <c r="KWR84" s="1668"/>
      <c r="KWS84" s="1668"/>
      <c r="KWT84" s="1668"/>
      <c r="KWU84" s="1668"/>
      <c r="KWV84" s="1668"/>
      <c r="KWW84" s="1668"/>
      <c r="KWX84" s="1668"/>
      <c r="KWY84" s="1668"/>
      <c r="KWZ84" s="1668"/>
      <c r="KXA84" s="1668"/>
      <c r="KXB84" s="1668"/>
      <c r="KXC84" s="1668"/>
      <c r="KXD84" s="1668"/>
      <c r="KXE84" s="1668"/>
      <c r="KXF84" s="1668"/>
      <c r="KXG84" s="1668"/>
      <c r="KXH84" s="1668"/>
      <c r="KXI84" s="1668"/>
      <c r="KXJ84" s="1668"/>
      <c r="KXK84" s="1668"/>
      <c r="KXL84" s="1668"/>
      <c r="KXM84" s="1668"/>
      <c r="KXN84" s="1668"/>
      <c r="KXO84" s="1668"/>
      <c r="KXP84" s="1668"/>
      <c r="KXQ84" s="1668"/>
      <c r="KXR84" s="1668"/>
      <c r="KXS84" s="1668"/>
      <c r="KXT84" s="1668"/>
      <c r="KXU84" s="1668"/>
      <c r="KXV84" s="1668"/>
      <c r="KXW84" s="1668"/>
      <c r="KXX84" s="1668"/>
      <c r="KXY84" s="1668"/>
      <c r="KXZ84" s="1668"/>
      <c r="KYA84" s="1668"/>
      <c r="KYB84" s="1668"/>
      <c r="KYC84" s="1668"/>
      <c r="KYD84" s="1668"/>
      <c r="KYE84" s="1668"/>
      <c r="KYF84" s="1668"/>
      <c r="KYG84" s="1668"/>
      <c r="KYH84" s="1668"/>
      <c r="KYI84" s="1668"/>
      <c r="KYJ84" s="1668"/>
      <c r="KYK84" s="1668"/>
      <c r="KYL84" s="1668"/>
      <c r="KYM84" s="1668"/>
      <c r="KYN84" s="1668"/>
      <c r="KYO84" s="1668"/>
      <c r="KYP84" s="1668"/>
      <c r="KYQ84" s="1668"/>
      <c r="KYR84" s="1668"/>
      <c r="KYS84" s="1668"/>
      <c r="KYT84" s="1668"/>
      <c r="KYU84" s="1668"/>
      <c r="KYV84" s="1668"/>
      <c r="KYW84" s="1668"/>
      <c r="KYX84" s="1668"/>
      <c r="KYY84" s="1668"/>
      <c r="KYZ84" s="1668"/>
      <c r="KZA84" s="1668"/>
      <c r="KZB84" s="1668"/>
      <c r="KZC84" s="1668"/>
      <c r="KZD84" s="1668"/>
      <c r="KZE84" s="1668"/>
      <c r="KZF84" s="1668"/>
      <c r="KZG84" s="1668"/>
      <c r="KZH84" s="1668"/>
      <c r="KZI84" s="1668"/>
      <c r="KZJ84" s="1668"/>
      <c r="KZK84" s="1668"/>
      <c r="KZL84" s="1668"/>
      <c r="KZM84" s="1668"/>
      <c r="KZN84" s="1668"/>
      <c r="KZO84" s="1668"/>
      <c r="KZP84" s="1668"/>
      <c r="KZQ84" s="1668"/>
      <c r="KZR84" s="1668"/>
      <c r="KZS84" s="1668"/>
      <c r="KZT84" s="1668"/>
      <c r="KZU84" s="1668"/>
      <c r="KZV84" s="1668"/>
      <c r="KZW84" s="1668"/>
      <c r="KZX84" s="1668"/>
      <c r="KZY84" s="1668"/>
      <c r="KZZ84" s="1668"/>
      <c r="LAA84" s="1668"/>
      <c r="LAB84" s="1668"/>
      <c r="LAC84" s="1668"/>
      <c r="LAD84" s="1668"/>
      <c r="LAE84" s="1668"/>
      <c r="LAF84" s="1668"/>
      <c r="LAG84" s="1668"/>
      <c r="LAH84" s="1668"/>
      <c r="LAI84" s="1668"/>
      <c r="LAJ84" s="1668"/>
      <c r="LAK84" s="1668"/>
      <c r="LAL84" s="1668"/>
      <c r="LAM84" s="1668"/>
      <c r="LAN84" s="1668"/>
      <c r="LAO84" s="1668"/>
      <c r="LAP84" s="1668"/>
      <c r="LAQ84" s="1668"/>
      <c r="LAR84" s="1668"/>
      <c r="LAS84" s="1668"/>
      <c r="LAT84" s="1668"/>
      <c r="LAU84" s="1668"/>
      <c r="LAV84" s="1668"/>
      <c r="LAW84" s="1668"/>
      <c r="LAX84" s="1668"/>
      <c r="LAY84" s="1668"/>
      <c r="LAZ84" s="1668"/>
      <c r="LBA84" s="1668"/>
      <c r="LBB84" s="1668"/>
      <c r="LBC84" s="1668"/>
      <c r="LBD84" s="1668"/>
      <c r="LBE84" s="1668"/>
      <c r="LBF84" s="1668"/>
      <c r="LBG84" s="1668"/>
      <c r="LBH84" s="1668"/>
      <c r="LBI84" s="1668"/>
      <c r="LBJ84" s="1668"/>
      <c r="LBK84" s="1668"/>
      <c r="LBL84" s="1668"/>
      <c r="LBM84" s="1668"/>
      <c r="LBN84" s="1668"/>
      <c r="LBO84" s="1668"/>
      <c r="LBP84" s="1668"/>
      <c r="LBQ84" s="1668"/>
      <c r="LBR84" s="1668"/>
      <c r="LBS84" s="1668"/>
      <c r="LBT84" s="1668"/>
      <c r="LBU84" s="1668"/>
      <c r="LBV84" s="1668"/>
      <c r="LBW84" s="1668"/>
      <c r="LBX84" s="1668"/>
      <c r="LBY84" s="1668"/>
      <c r="LBZ84" s="1668"/>
      <c r="LCA84" s="1668"/>
      <c r="LCB84" s="1668"/>
      <c r="LCC84" s="1668"/>
      <c r="LCD84" s="1668"/>
      <c r="LCE84" s="1668"/>
      <c r="LCF84" s="1668"/>
      <c r="LCG84" s="1668"/>
      <c r="LCH84" s="1668"/>
      <c r="LCI84" s="1668"/>
      <c r="LCJ84" s="1668"/>
      <c r="LCK84" s="1668"/>
      <c r="LCL84" s="1668"/>
      <c r="LCM84" s="1668"/>
      <c r="LCN84" s="1668"/>
      <c r="LCO84" s="1668"/>
      <c r="LCP84" s="1668"/>
      <c r="LCQ84" s="1668"/>
      <c r="LCR84" s="1668"/>
      <c r="LCS84" s="1668"/>
      <c r="LCT84" s="1668"/>
      <c r="LCU84" s="1668"/>
      <c r="LCV84" s="1668"/>
      <c r="LCW84" s="1668"/>
      <c r="LCX84" s="1668"/>
      <c r="LCY84" s="1668"/>
      <c r="LCZ84" s="1668"/>
      <c r="LDA84" s="1668"/>
      <c r="LDB84" s="1668"/>
      <c r="LDC84" s="1668"/>
      <c r="LDD84" s="1668"/>
      <c r="LDE84" s="1668"/>
      <c r="LDF84" s="1668"/>
      <c r="LDG84" s="1668"/>
      <c r="LDH84" s="1668"/>
      <c r="LDI84" s="1668"/>
      <c r="LDJ84" s="1668"/>
      <c r="LDK84" s="1668"/>
      <c r="LDL84" s="1668"/>
      <c r="LDM84" s="1668"/>
      <c r="LDN84" s="1668"/>
      <c r="LDO84" s="1668"/>
      <c r="LDP84" s="1668"/>
      <c r="LDQ84" s="1668"/>
      <c r="LDR84" s="1668"/>
      <c r="LDS84" s="1668"/>
      <c r="LDT84" s="1668"/>
      <c r="LDU84" s="1668"/>
      <c r="LDV84" s="1668"/>
      <c r="LDW84" s="1668"/>
      <c r="LDX84" s="1668"/>
      <c r="LDY84" s="1668"/>
      <c r="LDZ84" s="1668"/>
      <c r="LEA84" s="1668"/>
      <c r="LEB84" s="1668"/>
      <c r="LEC84" s="1668"/>
      <c r="LED84" s="1668"/>
      <c r="LEE84" s="1668"/>
      <c r="LEF84" s="1668"/>
      <c r="LEG84" s="1668"/>
      <c r="LEH84" s="1668"/>
      <c r="LEI84" s="1668"/>
      <c r="LEJ84" s="1668"/>
      <c r="LEK84" s="1668"/>
      <c r="LEL84" s="1668"/>
      <c r="LEM84" s="1668"/>
      <c r="LEN84" s="1668"/>
      <c r="LEO84" s="1668"/>
      <c r="LEP84" s="1668"/>
      <c r="LEQ84" s="1668"/>
      <c r="LER84" s="1668"/>
      <c r="LES84" s="1668"/>
      <c r="LET84" s="1668"/>
      <c r="LEU84" s="1668"/>
      <c r="LEV84" s="1668"/>
      <c r="LEW84" s="1668"/>
      <c r="LEX84" s="1668"/>
      <c r="LEY84" s="1668"/>
      <c r="LEZ84" s="1668"/>
      <c r="LFA84" s="1668"/>
      <c r="LFB84" s="1668"/>
      <c r="LFC84" s="1668"/>
      <c r="LFD84" s="1668"/>
      <c r="LFE84" s="1668"/>
      <c r="LFF84" s="1668"/>
      <c r="LFG84" s="1668"/>
      <c r="LFH84" s="1668"/>
      <c r="LFI84" s="1668"/>
      <c r="LFJ84" s="1668"/>
      <c r="LFK84" s="1668"/>
      <c r="LFL84" s="1668"/>
      <c r="LFM84" s="1668"/>
      <c r="LFN84" s="1668"/>
      <c r="LFO84" s="1668"/>
      <c r="LFP84" s="1668"/>
      <c r="LFQ84" s="1668"/>
      <c r="LFR84" s="1668"/>
      <c r="LFS84" s="1668"/>
      <c r="LFT84" s="1668"/>
      <c r="LFU84" s="1668"/>
      <c r="LFV84" s="1668"/>
      <c r="LFW84" s="1668"/>
      <c r="LFX84" s="1668"/>
      <c r="LFY84" s="1668"/>
      <c r="LFZ84" s="1668"/>
      <c r="LGA84" s="1668"/>
      <c r="LGB84" s="1668"/>
      <c r="LGC84" s="1668"/>
      <c r="LGD84" s="1668"/>
      <c r="LGE84" s="1668"/>
      <c r="LGF84" s="1668"/>
      <c r="LGG84" s="1668"/>
      <c r="LGH84" s="1668"/>
      <c r="LGI84" s="1668"/>
      <c r="LGJ84" s="1668"/>
      <c r="LGK84" s="1668"/>
      <c r="LGL84" s="1668"/>
      <c r="LGM84" s="1668"/>
      <c r="LGN84" s="1668"/>
      <c r="LGO84" s="1668"/>
      <c r="LGP84" s="1668"/>
      <c r="LGQ84" s="1668"/>
      <c r="LGR84" s="1668"/>
      <c r="LGS84" s="1668"/>
      <c r="LGT84" s="1668"/>
      <c r="LGU84" s="1668"/>
      <c r="LGV84" s="1668"/>
      <c r="LGW84" s="1668"/>
      <c r="LGX84" s="1668"/>
      <c r="LGY84" s="1668"/>
      <c r="LGZ84" s="1668"/>
      <c r="LHA84" s="1668"/>
      <c r="LHB84" s="1668"/>
      <c r="LHC84" s="1668"/>
      <c r="LHD84" s="1668"/>
      <c r="LHE84" s="1668"/>
      <c r="LHF84" s="1668"/>
      <c r="LHG84" s="1668"/>
      <c r="LHH84" s="1668"/>
      <c r="LHI84" s="1668"/>
      <c r="LHJ84" s="1668"/>
      <c r="LHK84" s="1668"/>
      <c r="LHL84" s="1668"/>
      <c r="LHM84" s="1668"/>
      <c r="LHN84" s="1668"/>
      <c r="LHO84" s="1668"/>
      <c r="LHP84" s="1668"/>
      <c r="LHQ84" s="1668"/>
      <c r="LHR84" s="1668"/>
      <c r="LHS84" s="1668"/>
      <c r="LHT84" s="1668"/>
      <c r="LHU84" s="1668"/>
      <c r="LHV84" s="1668"/>
      <c r="LHW84" s="1668"/>
      <c r="LHX84" s="1668"/>
      <c r="LHY84" s="1668"/>
      <c r="LHZ84" s="1668"/>
      <c r="LIA84" s="1668"/>
      <c r="LIB84" s="1668"/>
      <c r="LIC84" s="1668"/>
      <c r="LID84" s="1668"/>
      <c r="LIE84" s="1668"/>
      <c r="LIF84" s="1668"/>
      <c r="LIG84" s="1668"/>
      <c r="LIH84" s="1668"/>
      <c r="LII84" s="1668"/>
      <c r="LIJ84" s="1668"/>
      <c r="LIK84" s="1668"/>
      <c r="LIL84" s="1668"/>
      <c r="LIM84" s="1668"/>
      <c r="LIN84" s="1668"/>
      <c r="LIO84" s="1668"/>
      <c r="LIP84" s="1668"/>
      <c r="LIQ84" s="1668"/>
      <c r="LIR84" s="1668"/>
      <c r="LIS84" s="1668"/>
      <c r="LIT84" s="1668"/>
      <c r="LIU84" s="1668"/>
      <c r="LIV84" s="1668"/>
      <c r="LIW84" s="1668"/>
      <c r="LIX84" s="1668"/>
      <c r="LIY84" s="1668"/>
      <c r="LIZ84" s="1668"/>
      <c r="LJA84" s="1668"/>
      <c r="LJB84" s="1668"/>
      <c r="LJC84" s="1668"/>
      <c r="LJD84" s="1668"/>
      <c r="LJE84" s="1668"/>
      <c r="LJF84" s="1668"/>
      <c r="LJG84" s="1668"/>
      <c r="LJH84" s="1668"/>
      <c r="LJI84" s="1668"/>
      <c r="LJJ84" s="1668"/>
      <c r="LJK84" s="1668"/>
      <c r="LJL84" s="1668"/>
      <c r="LJM84" s="1668"/>
      <c r="LJN84" s="1668"/>
      <c r="LJO84" s="1668"/>
      <c r="LJP84" s="1668"/>
      <c r="LJQ84" s="1668"/>
      <c r="LJR84" s="1668"/>
      <c r="LJS84" s="1668"/>
      <c r="LJT84" s="1668"/>
      <c r="LJU84" s="1668"/>
      <c r="LJV84" s="1668"/>
      <c r="LJW84" s="1668"/>
      <c r="LJX84" s="1668"/>
      <c r="LJY84" s="1668"/>
      <c r="LJZ84" s="1668"/>
      <c r="LKA84" s="1668"/>
      <c r="LKB84" s="1668"/>
      <c r="LKC84" s="1668"/>
      <c r="LKD84" s="1668"/>
      <c r="LKE84" s="1668"/>
      <c r="LKF84" s="1668"/>
      <c r="LKG84" s="1668"/>
      <c r="LKH84" s="1668"/>
      <c r="LKI84" s="1668"/>
      <c r="LKJ84" s="1668"/>
      <c r="LKK84" s="1668"/>
      <c r="LKL84" s="1668"/>
      <c r="LKM84" s="1668"/>
      <c r="LKN84" s="1668"/>
      <c r="LKO84" s="1668"/>
      <c r="LKP84" s="1668"/>
      <c r="LKQ84" s="1668"/>
      <c r="LKR84" s="1668"/>
      <c r="LKS84" s="1668"/>
      <c r="LKT84" s="1668"/>
      <c r="LKU84" s="1668"/>
      <c r="LKV84" s="1668"/>
      <c r="LKW84" s="1668"/>
      <c r="LKX84" s="1668"/>
      <c r="LKY84" s="1668"/>
      <c r="LKZ84" s="1668"/>
      <c r="LLA84" s="1668"/>
      <c r="LLB84" s="1668"/>
      <c r="LLC84" s="1668"/>
      <c r="LLD84" s="1668"/>
      <c r="LLE84" s="1668"/>
      <c r="LLF84" s="1668"/>
      <c r="LLG84" s="1668"/>
      <c r="LLH84" s="1668"/>
      <c r="LLI84" s="1668"/>
      <c r="LLJ84" s="1668"/>
      <c r="LLK84" s="1668"/>
      <c r="LLL84" s="1668"/>
      <c r="LLM84" s="1668"/>
      <c r="LLN84" s="1668"/>
      <c r="LLO84" s="1668"/>
      <c r="LLP84" s="1668"/>
      <c r="LLQ84" s="1668"/>
      <c r="LLR84" s="1668"/>
      <c r="LLS84" s="1668"/>
      <c r="LLT84" s="1668"/>
      <c r="LLU84" s="1668"/>
      <c r="LLV84" s="1668"/>
      <c r="LLW84" s="1668"/>
      <c r="LLX84" s="1668"/>
      <c r="LLY84" s="1668"/>
      <c r="LLZ84" s="1668"/>
      <c r="LMA84" s="1668"/>
      <c r="LMB84" s="1668"/>
      <c r="LMC84" s="1668"/>
      <c r="LMD84" s="1668"/>
      <c r="LME84" s="1668"/>
      <c r="LMF84" s="1668"/>
      <c r="LMG84" s="1668"/>
      <c r="LMH84" s="1668"/>
      <c r="LMI84" s="1668"/>
      <c r="LMJ84" s="1668"/>
      <c r="LMK84" s="1668"/>
      <c r="LML84" s="1668"/>
      <c r="LMM84" s="1668"/>
      <c r="LMN84" s="1668"/>
      <c r="LMO84" s="1668"/>
      <c r="LMP84" s="1668"/>
      <c r="LMQ84" s="1668"/>
      <c r="LMR84" s="1668"/>
      <c r="LMS84" s="1668"/>
      <c r="LMT84" s="1668"/>
      <c r="LMU84" s="1668"/>
      <c r="LMV84" s="1668"/>
      <c r="LMW84" s="1668"/>
      <c r="LMX84" s="1668"/>
      <c r="LMY84" s="1668"/>
      <c r="LMZ84" s="1668"/>
      <c r="LNA84" s="1668"/>
      <c r="LNB84" s="1668"/>
      <c r="LNC84" s="1668"/>
      <c r="LND84" s="1668"/>
      <c r="LNE84" s="1668"/>
      <c r="LNF84" s="1668"/>
      <c r="LNG84" s="1668"/>
      <c r="LNH84" s="1668"/>
      <c r="LNI84" s="1668"/>
      <c r="LNJ84" s="1668"/>
      <c r="LNK84" s="1668"/>
      <c r="LNL84" s="1668"/>
      <c r="LNM84" s="1668"/>
      <c r="LNN84" s="1668"/>
      <c r="LNO84" s="1668"/>
      <c r="LNP84" s="1668"/>
      <c r="LNQ84" s="1668"/>
      <c r="LNR84" s="1668"/>
      <c r="LNS84" s="1668"/>
      <c r="LNT84" s="1668"/>
      <c r="LNU84" s="1668"/>
      <c r="LNV84" s="1668"/>
      <c r="LNW84" s="1668"/>
      <c r="LNX84" s="1668"/>
      <c r="LNY84" s="1668"/>
      <c r="LNZ84" s="1668"/>
      <c r="LOA84" s="1668"/>
      <c r="LOB84" s="1668"/>
      <c r="LOC84" s="1668"/>
      <c r="LOD84" s="1668"/>
      <c r="LOE84" s="1668"/>
      <c r="LOF84" s="1668"/>
      <c r="LOG84" s="1668"/>
      <c r="LOH84" s="1668"/>
      <c r="LOI84" s="1668"/>
      <c r="LOJ84" s="1668"/>
      <c r="LOK84" s="1668"/>
      <c r="LOL84" s="1668"/>
      <c r="LOM84" s="1668"/>
      <c r="LON84" s="1668"/>
      <c r="LOO84" s="1668"/>
      <c r="LOP84" s="1668"/>
      <c r="LOQ84" s="1668"/>
      <c r="LOR84" s="1668"/>
      <c r="LOS84" s="1668"/>
      <c r="LOT84" s="1668"/>
      <c r="LOU84" s="1668"/>
      <c r="LOV84" s="1668"/>
      <c r="LOW84" s="1668"/>
      <c r="LOX84" s="1668"/>
      <c r="LOY84" s="1668"/>
      <c r="LOZ84" s="1668"/>
      <c r="LPA84" s="1668"/>
      <c r="LPB84" s="1668"/>
      <c r="LPC84" s="1668"/>
      <c r="LPD84" s="1668"/>
      <c r="LPE84" s="1668"/>
      <c r="LPF84" s="1668"/>
      <c r="LPG84" s="1668"/>
      <c r="LPH84" s="1668"/>
      <c r="LPI84" s="1668"/>
      <c r="LPJ84" s="1668"/>
      <c r="LPK84" s="1668"/>
      <c r="LPL84" s="1668"/>
      <c r="LPM84" s="1668"/>
      <c r="LPN84" s="1668"/>
      <c r="LPO84" s="1668"/>
      <c r="LPP84" s="1668"/>
      <c r="LPQ84" s="1668"/>
      <c r="LPR84" s="1668"/>
      <c r="LPS84" s="1668"/>
      <c r="LPT84" s="1668"/>
      <c r="LPU84" s="1668"/>
      <c r="LPV84" s="1668"/>
      <c r="LPW84" s="1668"/>
      <c r="LPX84" s="1668"/>
      <c r="LPY84" s="1668"/>
      <c r="LPZ84" s="1668"/>
      <c r="LQA84" s="1668"/>
      <c r="LQB84" s="1668"/>
      <c r="LQC84" s="1668"/>
      <c r="LQD84" s="1668"/>
      <c r="LQE84" s="1668"/>
      <c r="LQF84" s="1668"/>
      <c r="LQG84" s="1668"/>
      <c r="LQH84" s="1668"/>
      <c r="LQI84" s="1668"/>
      <c r="LQJ84" s="1668"/>
      <c r="LQK84" s="1668"/>
      <c r="LQL84" s="1668"/>
      <c r="LQM84" s="1668"/>
      <c r="LQN84" s="1668"/>
      <c r="LQO84" s="1668"/>
      <c r="LQP84" s="1668"/>
      <c r="LQQ84" s="1668"/>
      <c r="LQR84" s="1668"/>
      <c r="LQS84" s="1668"/>
      <c r="LQT84" s="1668"/>
      <c r="LQU84" s="1668"/>
      <c r="LQV84" s="1668"/>
      <c r="LQW84" s="1668"/>
      <c r="LQX84" s="1668"/>
      <c r="LQY84" s="1668"/>
      <c r="LQZ84" s="1668"/>
      <c r="LRA84" s="1668"/>
      <c r="LRB84" s="1668"/>
      <c r="LRC84" s="1668"/>
      <c r="LRD84" s="1668"/>
      <c r="LRE84" s="1668"/>
      <c r="LRF84" s="1668"/>
      <c r="LRG84" s="1668"/>
      <c r="LRH84" s="1668"/>
      <c r="LRI84" s="1668"/>
      <c r="LRJ84" s="1668"/>
      <c r="LRK84" s="1668"/>
      <c r="LRL84" s="1668"/>
      <c r="LRM84" s="1668"/>
      <c r="LRN84" s="1668"/>
      <c r="LRO84" s="1668"/>
      <c r="LRP84" s="1668"/>
      <c r="LRQ84" s="1668"/>
      <c r="LRR84" s="1668"/>
      <c r="LRS84" s="1668"/>
      <c r="LRT84" s="1668"/>
      <c r="LRU84" s="1668"/>
      <c r="LRV84" s="1668"/>
      <c r="LRW84" s="1668"/>
      <c r="LRX84" s="1668"/>
      <c r="LRY84" s="1668"/>
      <c r="LRZ84" s="1668"/>
      <c r="LSA84" s="1668"/>
      <c r="LSB84" s="1668"/>
      <c r="LSC84" s="1668"/>
      <c r="LSD84" s="1668"/>
      <c r="LSE84" s="1668"/>
      <c r="LSF84" s="1668"/>
      <c r="LSG84" s="1668"/>
      <c r="LSH84" s="1668"/>
      <c r="LSI84" s="1668"/>
      <c r="LSJ84" s="1668"/>
      <c r="LSK84" s="1668"/>
      <c r="LSL84" s="1668"/>
      <c r="LSM84" s="1668"/>
      <c r="LSN84" s="1668"/>
      <c r="LSO84" s="1668"/>
      <c r="LSP84" s="1668"/>
      <c r="LSQ84" s="1668"/>
      <c r="LSR84" s="1668"/>
      <c r="LSS84" s="1668"/>
      <c r="LST84" s="1668"/>
      <c r="LSU84" s="1668"/>
      <c r="LSV84" s="1668"/>
      <c r="LSW84" s="1668"/>
      <c r="LSX84" s="1668"/>
      <c r="LSY84" s="1668"/>
      <c r="LSZ84" s="1668"/>
      <c r="LTA84" s="1668"/>
      <c r="LTB84" s="1668"/>
      <c r="LTC84" s="1668"/>
      <c r="LTD84" s="1668"/>
      <c r="LTE84" s="1668"/>
      <c r="LTF84" s="1668"/>
      <c r="LTG84" s="1668"/>
      <c r="LTH84" s="1668"/>
      <c r="LTI84" s="1668"/>
      <c r="LTJ84" s="1668"/>
      <c r="LTK84" s="1668"/>
      <c r="LTL84" s="1668"/>
      <c r="LTM84" s="1668"/>
      <c r="LTN84" s="1668"/>
      <c r="LTO84" s="1668"/>
      <c r="LTP84" s="1668"/>
      <c r="LTQ84" s="1668"/>
      <c r="LTR84" s="1668"/>
      <c r="LTS84" s="1668"/>
      <c r="LTT84" s="1668"/>
      <c r="LTU84" s="1668"/>
      <c r="LTV84" s="1668"/>
      <c r="LTW84" s="1668"/>
      <c r="LTX84" s="1668"/>
      <c r="LTY84" s="1668"/>
      <c r="LTZ84" s="1668"/>
      <c r="LUA84" s="1668"/>
      <c r="LUB84" s="1668"/>
      <c r="LUC84" s="1668"/>
      <c r="LUD84" s="1668"/>
      <c r="LUE84" s="1668"/>
      <c r="LUF84" s="1668"/>
      <c r="LUG84" s="1668"/>
      <c r="LUH84" s="1668"/>
      <c r="LUI84" s="1668"/>
      <c r="LUJ84" s="1668"/>
      <c r="LUK84" s="1668"/>
      <c r="LUL84" s="1668"/>
      <c r="LUM84" s="1668"/>
      <c r="LUN84" s="1668"/>
      <c r="LUO84" s="1668"/>
      <c r="LUP84" s="1668"/>
      <c r="LUQ84" s="1668"/>
      <c r="LUR84" s="1668"/>
      <c r="LUS84" s="1668"/>
      <c r="LUT84" s="1668"/>
      <c r="LUU84" s="1668"/>
      <c r="LUV84" s="1668"/>
      <c r="LUW84" s="1668"/>
      <c r="LUX84" s="1668"/>
      <c r="LUY84" s="1668"/>
      <c r="LUZ84" s="1668"/>
      <c r="LVA84" s="1668"/>
      <c r="LVB84" s="1668"/>
      <c r="LVC84" s="1668"/>
      <c r="LVD84" s="1668"/>
      <c r="LVE84" s="1668"/>
      <c r="LVF84" s="1668"/>
      <c r="LVG84" s="1668"/>
      <c r="LVH84" s="1668"/>
      <c r="LVI84" s="1668"/>
      <c r="LVJ84" s="1668"/>
      <c r="LVK84" s="1668"/>
      <c r="LVL84" s="1668"/>
      <c r="LVM84" s="1668"/>
      <c r="LVN84" s="1668"/>
      <c r="LVO84" s="1668"/>
      <c r="LVP84" s="1668"/>
      <c r="LVQ84" s="1668"/>
      <c r="LVR84" s="1668"/>
      <c r="LVS84" s="1668"/>
      <c r="LVT84" s="1668"/>
      <c r="LVU84" s="1668"/>
      <c r="LVV84" s="1668"/>
      <c r="LVW84" s="1668"/>
      <c r="LVX84" s="1668"/>
      <c r="LVY84" s="1668"/>
      <c r="LVZ84" s="1668"/>
      <c r="LWA84" s="1668"/>
      <c r="LWB84" s="1668"/>
      <c r="LWC84" s="1668"/>
      <c r="LWD84" s="1668"/>
      <c r="LWE84" s="1668"/>
      <c r="LWF84" s="1668"/>
      <c r="LWG84" s="1668"/>
      <c r="LWH84" s="1668"/>
      <c r="LWI84" s="1668"/>
      <c r="LWJ84" s="1668"/>
      <c r="LWK84" s="1668"/>
      <c r="LWL84" s="1668"/>
      <c r="LWM84" s="1668"/>
      <c r="LWN84" s="1668"/>
      <c r="LWO84" s="1668"/>
      <c r="LWP84" s="1668"/>
      <c r="LWQ84" s="1668"/>
      <c r="LWR84" s="1668"/>
      <c r="LWS84" s="1668"/>
      <c r="LWT84" s="1668"/>
      <c r="LWU84" s="1668"/>
      <c r="LWV84" s="1668"/>
      <c r="LWW84" s="1668"/>
      <c r="LWX84" s="1668"/>
      <c r="LWY84" s="1668"/>
      <c r="LWZ84" s="1668"/>
      <c r="LXA84" s="1668"/>
      <c r="LXB84" s="1668"/>
      <c r="LXC84" s="1668"/>
      <c r="LXD84" s="1668"/>
      <c r="LXE84" s="1668"/>
      <c r="LXF84" s="1668"/>
      <c r="LXG84" s="1668"/>
      <c r="LXH84" s="1668"/>
      <c r="LXI84" s="1668"/>
      <c r="LXJ84" s="1668"/>
      <c r="LXK84" s="1668"/>
      <c r="LXL84" s="1668"/>
      <c r="LXM84" s="1668"/>
      <c r="LXN84" s="1668"/>
      <c r="LXO84" s="1668"/>
      <c r="LXP84" s="1668"/>
      <c r="LXQ84" s="1668"/>
      <c r="LXR84" s="1668"/>
      <c r="LXS84" s="1668"/>
      <c r="LXT84" s="1668"/>
      <c r="LXU84" s="1668"/>
      <c r="LXV84" s="1668"/>
      <c r="LXW84" s="1668"/>
      <c r="LXX84" s="1668"/>
      <c r="LXY84" s="1668"/>
      <c r="LXZ84" s="1668"/>
      <c r="LYA84" s="1668"/>
      <c r="LYB84" s="1668"/>
      <c r="LYC84" s="1668"/>
      <c r="LYD84" s="1668"/>
      <c r="LYE84" s="1668"/>
      <c r="LYF84" s="1668"/>
      <c r="LYG84" s="1668"/>
      <c r="LYH84" s="1668"/>
      <c r="LYI84" s="1668"/>
      <c r="LYJ84" s="1668"/>
      <c r="LYK84" s="1668"/>
      <c r="LYL84" s="1668"/>
      <c r="LYM84" s="1668"/>
      <c r="LYN84" s="1668"/>
      <c r="LYO84" s="1668"/>
      <c r="LYP84" s="1668"/>
      <c r="LYQ84" s="1668"/>
      <c r="LYR84" s="1668"/>
      <c r="LYS84" s="1668"/>
      <c r="LYT84" s="1668"/>
      <c r="LYU84" s="1668"/>
      <c r="LYV84" s="1668"/>
      <c r="LYW84" s="1668"/>
      <c r="LYX84" s="1668"/>
      <c r="LYY84" s="1668"/>
      <c r="LYZ84" s="1668"/>
      <c r="LZA84" s="1668"/>
      <c r="LZB84" s="1668"/>
      <c r="LZC84" s="1668"/>
      <c r="LZD84" s="1668"/>
      <c r="LZE84" s="1668"/>
      <c r="LZF84" s="1668"/>
      <c r="LZG84" s="1668"/>
      <c r="LZH84" s="1668"/>
      <c r="LZI84" s="1668"/>
      <c r="LZJ84" s="1668"/>
      <c r="LZK84" s="1668"/>
      <c r="LZL84" s="1668"/>
      <c r="LZM84" s="1668"/>
      <c r="LZN84" s="1668"/>
      <c r="LZO84" s="1668"/>
      <c r="LZP84" s="1668"/>
      <c r="LZQ84" s="1668"/>
      <c r="LZR84" s="1668"/>
      <c r="LZS84" s="1668"/>
      <c r="LZT84" s="1668"/>
      <c r="LZU84" s="1668"/>
      <c r="LZV84" s="1668"/>
      <c r="LZW84" s="1668"/>
      <c r="LZX84" s="1668"/>
      <c r="LZY84" s="1668"/>
      <c r="LZZ84" s="1668"/>
      <c r="MAA84" s="1668"/>
      <c r="MAB84" s="1668"/>
      <c r="MAC84" s="1668"/>
      <c r="MAD84" s="1668"/>
      <c r="MAE84" s="1668"/>
      <c r="MAF84" s="1668"/>
      <c r="MAG84" s="1668"/>
      <c r="MAH84" s="1668"/>
      <c r="MAI84" s="1668"/>
      <c r="MAJ84" s="1668"/>
      <c r="MAK84" s="1668"/>
      <c r="MAL84" s="1668"/>
      <c r="MAM84" s="1668"/>
      <c r="MAN84" s="1668"/>
      <c r="MAO84" s="1668"/>
      <c r="MAP84" s="1668"/>
      <c r="MAQ84" s="1668"/>
      <c r="MAR84" s="1668"/>
      <c r="MAS84" s="1668"/>
      <c r="MAT84" s="1668"/>
      <c r="MAU84" s="1668"/>
      <c r="MAV84" s="1668"/>
      <c r="MAW84" s="1668"/>
      <c r="MAX84" s="1668"/>
      <c r="MAY84" s="1668"/>
      <c r="MAZ84" s="1668"/>
      <c r="MBA84" s="1668"/>
      <c r="MBB84" s="1668"/>
      <c r="MBC84" s="1668"/>
      <c r="MBD84" s="1668"/>
      <c r="MBE84" s="1668"/>
      <c r="MBF84" s="1668"/>
      <c r="MBG84" s="1668"/>
      <c r="MBH84" s="1668"/>
      <c r="MBI84" s="1668"/>
      <c r="MBJ84" s="1668"/>
      <c r="MBK84" s="1668"/>
      <c r="MBL84" s="1668"/>
      <c r="MBM84" s="1668"/>
      <c r="MBN84" s="1668"/>
      <c r="MBO84" s="1668"/>
      <c r="MBP84" s="1668"/>
      <c r="MBQ84" s="1668"/>
      <c r="MBR84" s="1668"/>
      <c r="MBS84" s="1668"/>
      <c r="MBT84" s="1668"/>
      <c r="MBU84" s="1668"/>
      <c r="MBV84" s="1668"/>
      <c r="MBW84" s="1668"/>
      <c r="MBX84" s="1668"/>
      <c r="MBY84" s="1668"/>
      <c r="MBZ84" s="1668"/>
      <c r="MCA84" s="1668"/>
      <c r="MCB84" s="1668"/>
      <c r="MCC84" s="1668"/>
      <c r="MCD84" s="1668"/>
      <c r="MCE84" s="1668"/>
      <c r="MCF84" s="1668"/>
      <c r="MCG84" s="1668"/>
      <c r="MCH84" s="1668"/>
      <c r="MCI84" s="1668"/>
      <c r="MCJ84" s="1668"/>
      <c r="MCK84" s="1668"/>
      <c r="MCL84" s="1668"/>
      <c r="MCM84" s="1668"/>
      <c r="MCN84" s="1668"/>
      <c r="MCO84" s="1668"/>
      <c r="MCP84" s="1668"/>
      <c r="MCQ84" s="1668"/>
      <c r="MCR84" s="1668"/>
      <c r="MCS84" s="1668"/>
      <c r="MCT84" s="1668"/>
      <c r="MCU84" s="1668"/>
      <c r="MCV84" s="1668"/>
      <c r="MCW84" s="1668"/>
      <c r="MCX84" s="1668"/>
      <c r="MCY84" s="1668"/>
      <c r="MCZ84" s="1668"/>
      <c r="MDA84" s="1668"/>
      <c r="MDB84" s="1668"/>
      <c r="MDC84" s="1668"/>
      <c r="MDD84" s="1668"/>
      <c r="MDE84" s="1668"/>
      <c r="MDF84" s="1668"/>
      <c r="MDG84" s="1668"/>
      <c r="MDH84" s="1668"/>
      <c r="MDI84" s="1668"/>
      <c r="MDJ84" s="1668"/>
      <c r="MDK84" s="1668"/>
      <c r="MDL84" s="1668"/>
      <c r="MDM84" s="1668"/>
      <c r="MDN84" s="1668"/>
      <c r="MDO84" s="1668"/>
      <c r="MDP84" s="1668"/>
      <c r="MDQ84" s="1668"/>
      <c r="MDR84" s="1668"/>
      <c r="MDS84" s="1668"/>
      <c r="MDT84" s="1668"/>
      <c r="MDU84" s="1668"/>
      <c r="MDV84" s="1668"/>
      <c r="MDW84" s="1668"/>
      <c r="MDX84" s="1668"/>
      <c r="MDY84" s="1668"/>
      <c r="MDZ84" s="1668"/>
      <c r="MEA84" s="1668"/>
      <c r="MEB84" s="1668"/>
      <c r="MEC84" s="1668"/>
      <c r="MED84" s="1668"/>
      <c r="MEE84" s="1668"/>
      <c r="MEF84" s="1668"/>
      <c r="MEG84" s="1668"/>
      <c r="MEH84" s="1668"/>
      <c r="MEI84" s="1668"/>
      <c r="MEJ84" s="1668"/>
      <c r="MEK84" s="1668"/>
      <c r="MEL84" s="1668"/>
      <c r="MEM84" s="1668"/>
      <c r="MEN84" s="1668"/>
      <c r="MEO84" s="1668"/>
      <c r="MEP84" s="1668"/>
      <c r="MEQ84" s="1668"/>
      <c r="MER84" s="1668"/>
      <c r="MES84" s="1668"/>
      <c r="MET84" s="1668"/>
      <c r="MEU84" s="1668"/>
      <c r="MEV84" s="1668"/>
      <c r="MEW84" s="1668"/>
      <c r="MEX84" s="1668"/>
      <c r="MEY84" s="1668"/>
      <c r="MEZ84" s="1668"/>
      <c r="MFA84" s="1668"/>
      <c r="MFB84" s="1668"/>
      <c r="MFC84" s="1668"/>
      <c r="MFD84" s="1668"/>
      <c r="MFE84" s="1668"/>
      <c r="MFF84" s="1668"/>
      <c r="MFG84" s="1668"/>
      <c r="MFH84" s="1668"/>
      <c r="MFI84" s="1668"/>
      <c r="MFJ84" s="1668"/>
      <c r="MFK84" s="1668"/>
      <c r="MFL84" s="1668"/>
      <c r="MFM84" s="1668"/>
      <c r="MFN84" s="1668"/>
      <c r="MFO84" s="1668"/>
      <c r="MFP84" s="1668"/>
      <c r="MFQ84" s="1668"/>
      <c r="MFR84" s="1668"/>
      <c r="MFS84" s="1668"/>
      <c r="MFT84" s="1668"/>
      <c r="MFU84" s="1668"/>
      <c r="MFV84" s="1668"/>
      <c r="MFW84" s="1668"/>
      <c r="MFX84" s="1668"/>
      <c r="MFY84" s="1668"/>
      <c r="MFZ84" s="1668"/>
      <c r="MGA84" s="1668"/>
      <c r="MGB84" s="1668"/>
      <c r="MGC84" s="1668"/>
      <c r="MGD84" s="1668"/>
      <c r="MGE84" s="1668"/>
      <c r="MGF84" s="1668"/>
      <c r="MGG84" s="1668"/>
      <c r="MGH84" s="1668"/>
      <c r="MGI84" s="1668"/>
      <c r="MGJ84" s="1668"/>
      <c r="MGK84" s="1668"/>
      <c r="MGL84" s="1668"/>
      <c r="MGM84" s="1668"/>
      <c r="MGN84" s="1668"/>
      <c r="MGO84" s="1668"/>
      <c r="MGP84" s="1668"/>
      <c r="MGQ84" s="1668"/>
      <c r="MGR84" s="1668"/>
      <c r="MGS84" s="1668"/>
      <c r="MGT84" s="1668"/>
      <c r="MGU84" s="1668"/>
      <c r="MGV84" s="1668"/>
      <c r="MGW84" s="1668"/>
      <c r="MGX84" s="1668"/>
      <c r="MGY84" s="1668"/>
      <c r="MGZ84" s="1668"/>
      <c r="MHA84" s="1668"/>
      <c r="MHB84" s="1668"/>
      <c r="MHC84" s="1668"/>
      <c r="MHD84" s="1668"/>
      <c r="MHE84" s="1668"/>
      <c r="MHF84" s="1668"/>
      <c r="MHG84" s="1668"/>
      <c r="MHH84" s="1668"/>
      <c r="MHI84" s="1668"/>
      <c r="MHJ84" s="1668"/>
      <c r="MHK84" s="1668"/>
      <c r="MHL84" s="1668"/>
      <c r="MHM84" s="1668"/>
      <c r="MHN84" s="1668"/>
      <c r="MHO84" s="1668"/>
      <c r="MHP84" s="1668"/>
      <c r="MHQ84" s="1668"/>
      <c r="MHR84" s="1668"/>
      <c r="MHS84" s="1668"/>
      <c r="MHT84" s="1668"/>
      <c r="MHU84" s="1668"/>
      <c r="MHV84" s="1668"/>
      <c r="MHW84" s="1668"/>
      <c r="MHX84" s="1668"/>
      <c r="MHY84" s="1668"/>
      <c r="MHZ84" s="1668"/>
      <c r="MIA84" s="1668"/>
      <c r="MIB84" s="1668"/>
      <c r="MIC84" s="1668"/>
      <c r="MID84" s="1668"/>
      <c r="MIE84" s="1668"/>
      <c r="MIF84" s="1668"/>
      <c r="MIG84" s="1668"/>
      <c r="MIH84" s="1668"/>
      <c r="MII84" s="1668"/>
      <c r="MIJ84" s="1668"/>
      <c r="MIK84" s="1668"/>
      <c r="MIL84" s="1668"/>
      <c r="MIM84" s="1668"/>
      <c r="MIN84" s="1668"/>
      <c r="MIO84" s="1668"/>
      <c r="MIP84" s="1668"/>
      <c r="MIQ84" s="1668"/>
      <c r="MIR84" s="1668"/>
      <c r="MIS84" s="1668"/>
      <c r="MIT84" s="1668"/>
      <c r="MIU84" s="1668"/>
      <c r="MIV84" s="1668"/>
      <c r="MIW84" s="1668"/>
      <c r="MIX84" s="1668"/>
      <c r="MIY84" s="1668"/>
      <c r="MIZ84" s="1668"/>
      <c r="MJA84" s="1668"/>
      <c r="MJB84" s="1668"/>
      <c r="MJC84" s="1668"/>
      <c r="MJD84" s="1668"/>
      <c r="MJE84" s="1668"/>
      <c r="MJF84" s="1668"/>
      <c r="MJG84" s="1668"/>
      <c r="MJH84" s="1668"/>
      <c r="MJI84" s="1668"/>
      <c r="MJJ84" s="1668"/>
      <c r="MJK84" s="1668"/>
      <c r="MJL84" s="1668"/>
      <c r="MJM84" s="1668"/>
      <c r="MJN84" s="1668"/>
      <c r="MJO84" s="1668"/>
      <c r="MJP84" s="1668"/>
      <c r="MJQ84" s="1668"/>
      <c r="MJR84" s="1668"/>
      <c r="MJS84" s="1668"/>
      <c r="MJT84" s="1668"/>
      <c r="MJU84" s="1668"/>
      <c r="MJV84" s="1668"/>
      <c r="MJW84" s="1668"/>
      <c r="MJX84" s="1668"/>
      <c r="MJY84" s="1668"/>
      <c r="MJZ84" s="1668"/>
      <c r="MKA84" s="1668"/>
      <c r="MKB84" s="1668"/>
      <c r="MKC84" s="1668"/>
      <c r="MKD84" s="1668"/>
      <c r="MKE84" s="1668"/>
      <c r="MKF84" s="1668"/>
      <c r="MKG84" s="1668"/>
      <c r="MKH84" s="1668"/>
      <c r="MKI84" s="1668"/>
      <c r="MKJ84" s="1668"/>
      <c r="MKK84" s="1668"/>
      <c r="MKL84" s="1668"/>
      <c r="MKM84" s="1668"/>
      <c r="MKN84" s="1668"/>
      <c r="MKO84" s="1668"/>
      <c r="MKP84" s="1668"/>
      <c r="MKQ84" s="1668"/>
      <c r="MKR84" s="1668"/>
      <c r="MKS84" s="1668"/>
      <c r="MKT84" s="1668"/>
      <c r="MKU84" s="1668"/>
      <c r="MKV84" s="1668"/>
      <c r="MKW84" s="1668"/>
      <c r="MKX84" s="1668"/>
      <c r="MKY84" s="1668"/>
      <c r="MKZ84" s="1668"/>
      <c r="MLA84" s="1668"/>
      <c r="MLB84" s="1668"/>
      <c r="MLC84" s="1668"/>
      <c r="MLD84" s="1668"/>
      <c r="MLE84" s="1668"/>
      <c r="MLF84" s="1668"/>
      <c r="MLG84" s="1668"/>
      <c r="MLH84" s="1668"/>
      <c r="MLI84" s="1668"/>
      <c r="MLJ84" s="1668"/>
      <c r="MLK84" s="1668"/>
      <c r="MLL84" s="1668"/>
      <c r="MLM84" s="1668"/>
      <c r="MLN84" s="1668"/>
      <c r="MLO84" s="1668"/>
      <c r="MLP84" s="1668"/>
      <c r="MLQ84" s="1668"/>
      <c r="MLR84" s="1668"/>
      <c r="MLS84" s="1668"/>
      <c r="MLT84" s="1668"/>
      <c r="MLU84" s="1668"/>
      <c r="MLV84" s="1668"/>
      <c r="MLW84" s="1668"/>
      <c r="MLX84" s="1668"/>
      <c r="MLY84" s="1668"/>
      <c r="MLZ84" s="1668"/>
      <c r="MMA84" s="1668"/>
      <c r="MMB84" s="1668"/>
      <c r="MMC84" s="1668"/>
      <c r="MMD84" s="1668"/>
      <c r="MME84" s="1668"/>
      <c r="MMF84" s="1668"/>
      <c r="MMG84" s="1668"/>
      <c r="MMH84" s="1668"/>
      <c r="MMI84" s="1668"/>
      <c r="MMJ84" s="1668"/>
      <c r="MMK84" s="1668"/>
      <c r="MML84" s="1668"/>
      <c r="MMM84" s="1668"/>
      <c r="MMN84" s="1668"/>
      <c r="MMO84" s="1668"/>
      <c r="MMP84" s="1668"/>
      <c r="MMQ84" s="1668"/>
      <c r="MMR84" s="1668"/>
      <c r="MMS84" s="1668"/>
      <c r="MMT84" s="1668"/>
      <c r="MMU84" s="1668"/>
      <c r="MMV84" s="1668"/>
      <c r="MMW84" s="1668"/>
      <c r="MMX84" s="1668"/>
      <c r="MMY84" s="1668"/>
      <c r="MMZ84" s="1668"/>
      <c r="MNA84" s="1668"/>
      <c r="MNB84" s="1668"/>
      <c r="MNC84" s="1668"/>
      <c r="MND84" s="1668"/>
      <c r="MNE84" s="1668"/>
      <c r="MNF84" s="1668"/>
      <c r="MNG84" s="1668"/>
      <c r="MNH84" s="1668"/>
      <c r="MNI84" s="1668"/>
      <c r="MNJ84" s="1668"/>
      <c r="MNK84" s="1668"/>
      <c r="MNL84" s="1668"/>
      <c r="MNM84" s="1668"/>
      <c r="MNN84" s="1668"/>
      <c r="MNO84" s="1668"/>
      <c r="MNP84" s="1668"/>
      <c r="MNQ84" s="1668"/>
      <c r="MNR84" s="1668"/>
      <c r="MNS84" s="1668"/>
      <c r="MNT84" s="1668"/>
      <c r="MNU84" s="1668"/>
      <c r="MNV84" s="1668"/>
      <c r="MNW84" s="1668"/>
      <c r="MNX84" s="1668"/>
      <c r="MNY84" s="1668"/>
      <c r="MNZ84" s="1668"/>
      <c r="MOA84" s="1668"/>
      <c r="MOB84" s="1668"/>
      <c r="MOC84" s="1668"/>
      <c r="MOD84" s="1668"/>
      <c r="MOE84" s="1668"/>
      <c r="MOF84" s="1668"/>
      <c r="MOG84" s="1668"/>
      <c r="MOH84" s="1668"/>
      <c r="MOI84" s="1668"/>
      <c r="MOJ84" s="1668"/>
      <c r="MOK84" s="1668"/>
      <c r="MOL84" s="1668"/>
      <c r="MOM84" s="1668"/>
      <c r="MON84" s="1668"/>
      <c r="MOO84" s="1668"/>
      <c r="MOP84" s="1668"/>
      <c r="MOQ84" s="1668"/>
      <c r="MOR84" s="1668"/>
      <c r="MOS84" s="1668"/>
      <c r="MOT84" s="1668"/>
      <c r="MOU84" s="1668"/>
      <c r="MOV84" s="1668"/>
      <c r="MOW84" s="1668"/>
      <c r="MOX84" s="1668"/>
      <c r="MOY84" s="1668"/>
      <c r="MOZ84" s="1668"/>
      <c r="MPA84" s="1668"/>
      <c r="MPB84" s="1668"/>
      <c r="MPC84" s="1668"/>
      <c r="MPD84" s="1668"/>
      <c r="MPE84" s="1668"/>
      <c r="MPF84" s="1668"/>
      <c r="MPG84" s="1668"/>
      <c r="MPH84" s="1668"/>
      <c r="MPI84" s="1668"/>
      <c r="MPJ84" s="1668"/>
      <c r="MPK84" s="1668"/>
      <c r="MPL84" s="1668"/>
      <c r="MPM84" s="1668"/>
      <c r="MPN84" s="1668"/>
      <c r="MPO84" s="1668"/>
      <c r="MPP84" s="1668"/>
      <c r="MPQ84" s="1668"/>
      <c r="MPR84" s="1668"/>
      <c r="MPS84" s="1668"/>
      <c r="MPT84" s="1668"/>
      <c r="MPU84" s="1668"/>
      <c r="MPV84" s="1668"/>
      <c r="MPW84" s="1668"/>
      <c r="MPX84" s="1668"/>
      <c r="MPY84" s="1668"/>
      <c r="MPZ84" s="1668"/>
      <c r="MQA84" s="1668"/>
      <c r="MQB84" s="1668"/>
      <c r="MQC84" s="1668"/>
      <c r="MQD84" s="1668"/>
      <c r="MQE84" s="1668"/>
      <c r="MQF84" s="1668"/>
      <c r="MQG84" s="1668"/>
      <c r="MQH84" s="1668"/>
      <c r="MQI84" s="1668"/>
      <c r="MQJ84" s="1668"/>
      <c r="MQK84" s="1668"/>
      <c r="MQL84" s="1668"/>
      <c r="MQM84" s="1668"/>
      <c r="MQN84" s="1668"/>
      <c r="MQO84" s="1668"/>
      <c r="MQP84" s="1668"/>
      <c r="MQQ84" s="1668"/>
      <c r="MQR84" s="1668"/>
      <c r="MQS84" s="1668"/>
      <c r="MQT84" s="1668"/>
      <c r="MQU84" s="1668"/>
      <c r="MQV84" s="1668"/>
      <c r="MQW84" s="1668"/>
      <c r="MQX84" s="1668"/>
      <c r="MQY84" s="1668"/>
      <c r="MQZ84" s="1668"/>
      <c r="MRA84" s="1668"/>
      <c r="MRB84" s="1668"/>
      <c r="MRC84" s="1668"/>
      <c r="MRD84" s="1668"/>
      <c r="MRE84" s="1668"/>
      <c r="MRF84" s="1668"/>
      <c r="MRG84" s="1668"/>
      <c r="MRH84" s="1668"/>
      <c r="MRI84" s="1668"/>
      <c r="MRJ84" s="1668"/>
      <c r="MRK84" s="1668"/>
      <c r="MRL84" s="1668"/>
      <c r="MRM84" s="1668"/>
      <c r="MRN84" s="1668"/>
      <c r="MRO84" s="1668"/>
      <c r="MRP84" s="1668"/>
      <c r="MRQ84" s="1668"/>
      <c r="MRR84" s="1668"/>
      <c r="MRS84" s="1668"/>
      <c r="MRT84" s="1668"/>
      <c r="MRU84" s="1668"/>
      <c r="MRV84" s="1668"/>
      <c r="MRW84" s="1668"/>
      <c r="MRX84" s="1668"/>
      <c r="MRY84" s="1668"/>
      <c r="MRZ84" s="1668"/>
      <c r="MSA84" s="1668"/>
      <c r="MSB84" s="1668"/>
      <c r="MSC84" s="1668"/>
      <c r="MSD84" s="1668"/>
      <c r="MSE84" s="1668"/>
      <c r="MSF84" s="1668"/>
      <c r="MSG84" s="1668"/>
      <c r="MSH84" s="1668"/>
      <c r="MSI84" s="1668"/>
      <c r="MSJ84" s="1668"/>
      <c r="MSK84" s="1668"/>
      <c r="MSL84" s="1668"/>
      <c r="MSM84" s="1668"/>
      <c r="MSN84" s="1668"/>
      <c r="MSO84" s="1668"/>
      <c r="MSP84" s="1668"/>
      <c r="MSQ84" s="1668"/>
      <c r="MSR84" s="1668"/>
      <c r="MSS84" s="1668"/>
      <c r="MST84" s="1668"/>
      <c r="MSU84" s="1668"/>
      <c r="MSV84" s="1668"/>
      <c r="MSW84" s="1668"/>
      <c r="MSX84" s="1668"/>
      <c r="MSY84" s="1668"/>
      <c r="MSZ84" s="1668"/>
      <c r="MTA84" s="1668"/>
      <c r="MTB84" s="1668"/>
      <c r="MTC84" s="1668"/>
      <c r="MTD84" s="1668"/>
      <c r="MTE84" s="1668"/>
      <c r="MTF84" s="1668"/>
      <c r="MTG84" s="1668"/>
      <c r="MTH84" s="1668"/>
      <c r="MTI84" s="1668"/>
      <c r="MTJ84" s="1668"/>
      <c r="MTK84" s="1668"/>
      <c r="MTL84" s="1668"/>
      <c r="MTM84" s="1668"/>
      <c r="MTN84" s="1668"/>
      <c r="MTO84" s="1668"/>
      <c r="MTP84" s="1668"/>
      <c r="MTQ84" s="1668"/>
      <c r="MTR84" s="1668"/>
      <c r="MTS84" s="1668"/>
      <c r="MTT84" s="1668"/>
      <c r="MTU84" s="1668"/>
      <c r="MTV84" s="1668"/>
      <c r="MTW84" s="1668"/>
      <c r="MTX84" s="1668"/>
      <c r="MTY84" s="1668"/>
      <c r="MTZ84" s="1668"/>
      <c r="MUA84" s="1668"/>
      <c r="MUB84" s="1668"/>
      <c r="MUC84" s="1668"/>
      <c r="MUD84" s="1668"/>
      <c r="MUE84" s="1668"/>
      <c r="MUF84" s="1668"/>
      <c r="MUG84" s="1668"/>
      <c r="MUH84" s="1668"/>
      <c r="MUI84" s="1668"/>
      <c r="MUJ84" s="1668"/>
      <c r="MUK84" s="1668"/>
      <c r="MUL84" s="1668"/>
      <c r="MUM84" s="1668"/>
      <c r="MUN84" s="1668"/>
      <c r="MUO84" s="1668"/>
      <c r="MUP84" s="1668"/>
      <c r="MUQ84" s="1668"/>
      <c r="MUR84" s="1668"/>
      <c r="MUS84" s="1668"/>
      <c r="MUT84" s="1668"/>
      <c r="MUU84" s="1668"/>
      <c r="MUV84" s="1668"/>
      <c r="MUW84" s="1668"/>
      <c r="MUX84" s="1668"/>
      <c r="MUY84" s="1668"/>
      <c r="MUZ84" s="1668"/>
      <c r="MVA84" s="1668"/>
      <c r="MVB84" s="1668"/>
      <c r="MVC84" s="1668"/>
      <c r="MVD84" s="1668"/>
      <c r="MVE84" s="1668"/>
      <c r="MVF84" s="1668"/>
      <c r="MVG84" s="1668"/>
      <c r="MVH84" s="1668"/>
      <c r="MVI84" s="1668"/>
      <c r="MVJ84" s="1668"/>
      <c r="MVK84" s="1668"/>
      <c r="MVL84" s="1668"/>
      <c r="MVM84" s="1668"/>
      <c r="MVN84" s="1668"/>
      <c r="MVO84" s="1668"/>
      <c r="MVP84" s="1668"/>
      <c r="MVQ84" s="1668"/>
      <c r="MVR84" s="1668"/>
      <c r="MVS84" s="1668"/>
      <c r="MVT84" s="1668"/>
      <c r="MVU84" s="1668"/>
      <c r="MVV84" s="1668"/>
      <c r="MVW84" s="1668"/>
      <c r="MVX84" s="1668"/>
      <c r="MVY84" s="1668"/>
      <c r="MVZ84" s="1668"/>
      <c r="MWA84" s="1668"/>
      <c r="MWB84" s="1668"/>
      <c r="MWC84" s="1668"/>
      <c r="MWD84" s="1668"/>
      <c r="MWE84" s="1668"/>
      <c r="MWF84" s="1668"/>
      <c r="MWG84" s="1668"/>
      <c r="MWH84" s="1668"/>
      <c r="MWI84" s="1668"/>
      <c r="MWJ84" s="1668"/>
      <c r="MWK84" s="1668"/>
      <c r="MWL84" s="1668"/>
      <c r="MWM84" s="1668"/>
      <c r="MWN84" s="1668"/>
      <c r="MWO84" s="1668"/>
      <c r="MWP84" s="1668"/>
      <c r="MWQ84" s="1668"/>
      <c r="MWR84" s="1668"/>
      <c r="MWS84" s="1668"/>
      <c r="MWT84" s="1668"/>
      <c r="MWU84" s="1668"/>
      <c r="MWV84" s="1668"/>
      <c r="MWW84" s="1668"/>
      <c r="MWX84" s="1668"/>
      <c r="MWY84" s="1668"/>
      <c r="MWZ84" s="1668"/>
      <c r="MXA84" s="1668"/>
      <c r="MXB84" s="1668"/>
      <c r="MXC84" s="1668"/>
      <c r="MXD84" s="1668"/>
      <c r="MXE84" s="1668"/>
      <c r="MXF84" s="1668"/>
      <c r="MXG84" s="1668"/>
      <c r="MXH84" s="1668"/>
      <c r="MXI84" s="1668"/>
      <c r="MXJ84" s="1668"/>
      <c r="MXK84" s="1668"/>
      <c r="MXL84" s="1668"/>
      <c r="MXM84" s="1668"/>
      <c r="MXN84" s="1668"/>
      <c r="MXO84" s="1668"/>
      <c r="MXP84" s="1668"/>
      <c r="MXQ84" s="1668"/>
      <c r="MXR84" s="1668"/>
      <c r="MXS84" s="1668"/>
      <c r="MXT84" s="1668"/>
      <c r="MXU84" s="1668"/>
      <c r="MXV84" s="1668"/>
      <c r="MXW84" s="1668"/>
      <c r="MXX84" s="1668"/>
      <c r="MXY84" s="1668"/>
      <c r="MXZ84" s="1668"/>
      <c r="MYA84" s="1668"/>
      <c r="MYB84" s="1668"/>
      <c r="MYC84" s="1668"/>
      <c r="MYD84" s="1668"/>
      <c r="MYE84" s="1668"/>
      <c r="MYF84" s="1668"/>
      <c r="MYG84" s="1668"/>
      <c r="MYH84" s="1668"/>
      <c r="MYI84" s="1668"/>
      <c r="MYJ84" s="1668"/>
      <c r="MYK84" s="1668"/>
      <c r="MYL84" s="1668"/>
      <c r="MYM84" s="1668"/>
      <c r="MYN84" s="1668"/>
      <c r="MYO84" s="1668"/>
      <c r="MYP84" s="1668"/>
      <c r="MYQ84" s="1668"/>
      <c r="MYR84" s="1668"/>
      <c r="MYS84" s="1668"/>
      <c r="MYT84" s="1668"/>
      <c r="MYU84" s="1668"/>
      <c r="MYV84" s="1668"/>
      <c r="MYW84" s="1668"/>
      <c r="MYX84" s="1668"/>
      <c r="MYY84" s="1668"/>
      <c r="MYZ84" s="1668"/>
      <c r="MZA84" s="1668"/>
      <c r="MZB84" s="1668"/>
      <c r="MZC84" s="1668"/>
      <c r="MZD84" s="1668"/>
      <c r="MZE84" s="1668"/>
      <c r="MZF84" s="1668"/>
      <c r="MZG84" s="1668"/>
      <c r="MZH84" s="1668"/>
      <c r="MZI84" s="1668"/>
      <c r="MZJ84" s="1668"/>
      <c r="MZK84" s="1668"/>
      <c r="MZL84" s="1668"/>
      <c r="MZM84" s="1668"/>
      <c r="MZN84" s="1668"/>
      <c r="MZO84" s="1668"/>
      <c r="MZP84" s="1668"/>
      <c r="MZQ84" s="1668"/>
      <c r="MZR84" s="1668"/>
      <c r="MZS84" s="1668"/>
      <c r="MZT84" s="1668"/>
      <c r="MZU84" s="1668"/>
      <c r="MZV84" s="1668"/>
      <c r="MZW84" s="1668"/>
      <c r="MZX84" s="1668"/>
      <c r="MZY84" s="1668"/>
      <c r="MZZ84" s="1668"/>
      <c r="NAA84" s="1668"/>
      <c r="NAB84" s="1668"/>
      <c r="NAC84" s="1668"/>
      <c r="NAD84" s="1668"/>
      <c r="NAE84" s="1668"/>
      <c r="NAF84" s="1668"/>
      <c r="NAG84" s="1668"/>
      <c r="NAH84" s="1668"/>
      <c r="NAI84" s="1668"/>
      <c r="NAJ84" s="1668"/>
      <c r="NAK84" s="1668"/>
      <c r="NAL84" s="1668"/>
      <c r="NAM84" s="1668"/>
      <c r="NAN84" s="1668"/>
      <c r="NAO84" s="1668"/>
      <c r="NAP84" s="1668"/>
      <c r="NAQ84" s="1668"/>
      <c r="NAR84" s="1668"/>
      <c r="NAS84" s="1668"/>
      <c r="NAT84" s="1668"/>
      <c r="NAU84" s="1668"/>
      <c r="NAV84" s="1668"/>
      <c r="NAW84" s="1668"/>
      <c r="NAX84" s="1668"/>
      <c r="NAY84" s="1668"/>
      <c r="NAZ84" s="1668"/>
      <c r="NBA84" s="1668"/>
      <c r="NBB84" s="1668"/>
      <c r="NBC84" s="1668"/>
      <c r="NBD84" s="1668"/>
      <c r="NBE84" s="1668"/>
      <c r="NBF84" s="1668"/>
      <c r="NBG84" s="1668"/>
      <c r="NBH84" s="1668"/>
      <c r="NBI84" s="1668"/>
      <c r="NBJ84" s="1668"/>
      <c r="NBK84" s="1668"/>
      <c r="NBL84" s="1668"/>
      <c r="NBM84" s="1668"/>
      <c r="NBN84" s="1668"/>
      <c r="NBO84" s="1668"/>
      <c r="NBP84" s="1668"/>
      <c r="NBQ84" s="1668"/>
      <c r="NBR84" s="1668"/>
      <c r="NBS84" s="1668"/>
      <c r="NBT84" s="1668"/>
      <c r="NBU84" s="1668"/>
      <c r="NBV84" s="1668"/>
      <c r="NBW84" s="1668"/>
      <c r="NBX84" s="1668"/>
      <c r="NBY84" s="1668"/>
      <c r="NBZ84" s="1668"/>
      <c r="NCA84" s="1668"/>
      <c r="NCB84" s="1668"/>
      <c r="NCC84" s="1668"/>
      <c r="NCD84" s="1668"/>
      <c r="NCE84" s="1668"/>
      <c r="NCF84" s="1668"/>
      <c r="NCG84" s="1668"/>
      <c r="NCH84" s="1668"/>
      <c r="NCI84" s="1668"/>
      <c r="NCJ84" s="1668"/>
      <c r="NCK84" s="1668"/>
      <c r="NCL84" s="1668"/>
      <c r="NCM84" s="1668"/>
      <c r="NCN84" s="1668"/>
      <c r="NCO84" s="1668"/>
      <c r="NCP84" s="1668"/>
      <c r="NCQ84" s="1668"/>
      <c r="NCR84" s="1668"/>
      <c r="NCS84" s="1668"/>
      <c r="NCT84" s="1668"/>
      <c r="NCU84" s="1668"/>
      <c r="NCV84" s="1668"/>
      <c r="NCW84" s="1668"/>
      <c r="NCX84" s="1668"/>
      <c r="NCY84" s="1668"/>
      <c r="NCZ84" s="1668"/>
      <c r="NDA84" s="1668"/>
      <c r="NDB84" s="1668"/>
      <c r="NDC84" s="1668"/>
      <c r="NDD84" s="1668"/>
      <c r="NDE84" s="1668"/>
      <c r="NDF84" s="1668"/>
      <c r="NDG84" s="1668"/>
      <c r="NDH84" s="1668"/>
      <c r="NDI84" s="1668"/>
      <c r="NDJ84" s="1668"/>
      <c r="NDK84" s="1668"/>
      <c r="NDL84" s="1668"/>
      <c r="NDM84" s="1668"/>
      <c r="NDN84" s="1668"/>
      <c r="NDO84" s="1668"/>
      <c r="NDP84" s="1668"/>
      <c r="NDQ84" s="1668"/>
      <c r="NDR84" s="1668"/>
      <c r="NDS84" s="1668"/>
      <c r="NDT84" s="1668"/>
      <c r="NDU84" s="1668"/>
      <c r="NDV84" s="1668"/>
      <c r="NDW84" s="1668"/>
      <c r="NDX84" s="1668"/>
      <c r="NDY84" s="1668"/>
      <c r="NDZ84" s="1668"/>
      <c r="NEA84" s="1668"/>
      <c r="NEB84" s="1668"/>
      <c r="NEC84" s="1668"/>
      <c r="NED84" s="1668"/>
      <c r="NEE84" s="1668"/>
      <c r="NEF84" s="1668"/>
      <c r="NEG84" s="1668"/>
      <c r="NEH84" s="1668"/>
      <c r="NEI84" s="1668"/>
      <c r="NEJ84" s="1668"/>
      <c r="NEK84" s="1668"/>
      <c r="NEL84" s="1668"/>
      <c r="NEM84" s="1668"/>
      <c r="NEN84" s="1668"/>
      <c r="NEO84" s="1668"/>
      <c r="NEP84" s="1668"/>
      <c r="NEQ84" s="1668"/>
      <c r="NER84" s="1668"/>
      <c r="NES84" s="1668"/>
      <c r="NET84" s="1668"/>
      <c r="NEU84" s="1668"/>
      <c r="NEV84" s="1668"/>
      <c r="NEW84" s="1668"/>
      <c r="NEX84" s="1668"/>
      <c r="NEY84" s="1668"/>
      <c r="NEZ84" s="1668"/>
      <c r="NFA84" s="1668"/>
      <c r="NFB84" s="1668"/>
      <c r="NFC84" s="1668"/>
      <c r="NFD84" s="1668"/>
      <c r="NFE84" s="1668"/>
      <c r="NFF84" s="1668"/>
      <c r="NFG84" s="1668"/>
      <c r="NFH84" s="1668"/>
      <c r="NFI84" s="1668"/>
      <c r="NFJ84" s="1668"/>
      <c r="NFK84" s="1668"/>
      <c r="NFL84" s="1668"/>
      <c r="NFM84" s="1668"/>
      <c r="NFN84" s="1668"/>
      <c r="NFO84" s="1668"/>
      <c r="NFP84" s="1668"/>
      <c r="NFQ84" s="1668"/>
      <c r="NFR84" s="1668"/>
      <c r="NFS84" s="1668"/>
      <c r="NFT84" s="1668"/>
      <c r="NFU84" s="1668"/>
      <c r="NFV84" s="1668"/>
      <c r="NFW84" s="1668"/>
      <c r="NFX84" s="1668"/>
      <c r="NFY84" s="1668"/>
      <c r="NFZ84" s="1668"/>
      <c r="NGA84" s="1668"/>
      <c r="NGB84" s="1668"/>
      <c r="NGC84" s="1668"/>
      <c r="NGD84" s="1668"/>
      <c r="NGE84" s="1668"/>
      <c r="NGF84" s="1668"/>
      <c r="NGG84" s="1668"/>
      <c r="NGH84" s="1668"/>
      <c r="NGI84" s="1668"/>
      <c r="NGJ84" s="1668"/>
      <c r="NGK84" s="1668"/>
      <c r="NGL84" s="1668"/>
      <c r="NGM84" s="1668"/>
      <c r="NGN84" s="1668"/>
      <c r="NGO84" s="1668"/>
      <c r="NGP84" s="1668"/>
      <c r="NGQ84" s="1668"/>
      <c r="NGR84" s="1668"/>
      <c r="NGS84" s="1668"/>
      <c r="NGT84" s="1668"/>
      <c r="NGU84" s="1668"/>
      <c r="NGV84" s="1668"/>
      <c r="NGW84" s="1668"/>
      <c r="NGX84" s="1668"/>
      <c r="NGY84" s="1668"/>
      <c r="NGZ84" s="1668"/>
      <c r="NHA84" s="1668"/>
      <c r="NHB84" s="1668"/>
      <c r="NHC84" s="1668"/>
      <c r="NHD84" s="1668"/>
      <c r="NHE84" s="1668"/>
      <c r="NHF84" s="1668"/>
      <c r="NHG84" s="1668"/>
      <c r="NHH84" s="1668"/>
      <c r="NHI84" s="1668"/>
      <c r="NHJ84" s="1668"/>
      <c r="NHK84" s="1668"/>
      <c r="NHL84" s="1668"/>
      <c r="NHM84" s="1668"/>
      <c r="NHN84" s="1668"/>
      <c r="NHO84" s="1668"/>
      <c r="NHP84" s="1668"/>
      <c r="NHQ84" s="1668"/>
      <c r="NHR84" s="1668"/>
      <c r="NHS84" s="1668"/>
      <c r="NHT84" s="1668"/>
      <c r="NHU84" s="1668"/>
      <c r="NHV84" s="1668"/>
      <c r="NHW84" s="1668"/>
      <c r="NHX84" s="1668"/>
      <c r="NHY84" s="1668"/>
      <c r="NHZ84" s="1668"/>
      <c r="NIA84" s="1668"/>
      <c r="NIB84" s="1668"/>
      <c r="NIC84" s="1668"/>
      <c r="NID84" s="1668"/>
      <c r="NIE84" s="1668"/>
      <c r="NIF84" s="1668"/>
      <c r="NIG84" s="1668"/>
      <c r="NIH84" s="1668"/>
      <c r="NII84" s="1668"/>
      <c r="NIJ84" s="1668"/>
      <c r="NIK84" s="1668"/>
      <c r="NIL84" s="1668"/>
      <c r="NIM84" s="1668"/>
      <c r="NIN84" s="1668"/>
      <c r="NIO84" s="1668"/>
      <c r="NIP84" s="1668"/>
      <c r="NIQ84" s="1668"/>
      <c r="NIR84" s="1668"/>
      <c r="NIS84" s="1668"/>
      <c r="NIT84" s="1668"/>
      <c r="NIU84" s="1668"/>
      <c r="NIV84" s="1668"/>
      <c r="NIW84" s="1668"/>
      <c r="NIX84" s="1668"/>
      <c r="NIY84" s="1668"/>
      <c r="NIZ84" s="1668"/>
      <c r="NJA84" s="1668"/>
      <c r="NJB84" s="1668"/>
      <c r="NJC84" s="1668"/>
      <c r="NJD84" s="1668"/>
      <c r="NJE84" s="1668"/>
      <c r="NJF84" s="1668"/>
      <c r="NJG84" s="1668"/>
      <c r="NJH84" s="1668"/>
      <c r="NJI84" s="1668"/>
      <c r="NJJ84" s="1668"/>
      <c r="NJK84" s="1668"/>
      <c r="NJL84" s="1668"/>
      <c r="NJM84" s="1668"/>
      <c r="NJN84" s="1668"/>
      <c r="NJO84" s="1668"/>
      <c r="NJP84" s="1668"/>
      <c r="NJQ84" s="1668"/>
      <c r="NJR84" s="1668"/>
      <c r="NJS84" s="1668"/>
      <c r="NJT84" s="1668"/>
      <c r="NJU84" s="1668"/>
      <c r="NJV84" s="1668"/>
      <c r="NJW84" s="1668"/>
      <c r="NJX84" s="1668"/>
      <c r="NJY84" s="1668"/>
      <c r="NJZ84" s="1668"/>
      <c r="NKA84" s="1668"/>
      <c r="NKB84" s="1668"/>
      <c r="NKC84" s="1668"/>
      <c r="NKD84" s="1668"/>
      <c r="NKE84" s="1668"/>
      <c r="NKF84" s="1668"/>
      <c r="NKG84" s="1668"/>
      <c r="NKH84" s="1668"/>
      <c r="NKI84" s="1668"/>
      <c r="NKJ84" s="1668"/>
      <c r="NKK84" s="1668"/>
      <c r="NKL84" s="1668"/>
      <c r="NKM84" s="1668"/>
      <c r="NKN84" s="1668"/>
      <c r="NKO84" s="1668"/>
      <c r="NKP84" s="1668"/>
      <c r="NKQ84" s="1668"/>
      <c r="NKR84" s="1668"/>
      <c r="NKS84" s="1668"/>
      <c r="NKT84" s="1668"/>
      <c r="NKU84" s="1668"/>
      <c r="NKV84" s="1668"/>
      <c r="NKW84" s="1668"/>
      <c r="NKX84" s="1668"/>
      <c r="NKY84" s="1668"/>
      <c r="NKZ84" s="1668"/>
      <c r="NLA84" s="1668"/>
      <c r="NLB84" s="1668"/>
      <c r="NLC84" s="1668"/>
      <c r="NLD84" s="1668"/>
      <c r="NLE84" s="1668"/>
      <c r="NLF84" s="1668"/>
      <c r="NLG84" s="1668"/>
      <c r="NLH84" s="1668"/>
      <c r="NLI84" s="1668"/>
      <c r="NLJ84" s="1668"/>
      <c r="NLK84" s="1668"/>
      <c r="NLL84" s="1668"/>
      <c r="NLM84" s="1668"/>
      <c r="NLN84" s="1668"/>
      <c r="NLO84" s="1668"/>
      <c r="NLP84" s="1668"/>
      <c r="NLQ84" s="1668"/>
      <c r="NLR84" s="1668"/>
      <c r="NLS84" s="1668"/>
      <c r="NLT84" s="1668"/>
      <c r="NLU84" s="1668"/>
      <c r="NLV84" s="1668"/>
      <c r="NLW84" s="1668"/>
      <c r="NLX84" s="1668"/>
      <c r="NLY84" s="1668"/>
      <c r="NLZ84" s="1668"/>
      <c r="NMA84" s="1668"/>
      <c r="NMB84" s="1668"/>
      <c r="NMC84" s="1668"/>
      <c r="NMD84" s="1668"/>
      <c r="NME84" s="1668"/>
      <c r="NMF84" s="1668"/>
      <c r="NMG84" s="1668"/>
      <c r="NMH84" s="1668"/>
      <c r="NMI84" s="1668"/>
      <c r="NMJ84" s="1668"/>
      <c r="NMK84" s="1668"/>
      <c r="NML84" s="1668"/>
      <c r="NMM84" s="1668"/>
      <c r="NMN84" s="1668"/>
      <c r="NMO84" s="1668"/>
      <c r="NMP84" s="1668"/>
      <c r="NMQ84" s="1668"/>
      <c r="NMR84" s="1668"/>
      <c r="NMS84" s="1668"/>
      <c r="NMT84" s="1668"/>
      <c r="NMU84" s="1668"/>
      <c r="NMV84" s="1668"/>
      <c r="NMW84" s="1668"/>
      <c r="NMX84" s="1668"/>
      <c r="NMY84" s="1668"/>
      <c r="NMZ84" s="1668"/>
      <c r="NNA84" s="1668"/>
      <c r="NNB84" s="1668"/>
      <c r="NNC84" s="1668"/>
      <c r="NND84" s="1668"/>
      <c r="NNE84" s="1668"/>
      <c r="NNF84" s="1668"/>
      <c r="NNG84" s="1668"/>
      <c r="NNH84" s="1668"/>
      <c r="NNI84" s="1668"/>
      <c r="NNJ84" s="1668"/>
      <c r="NNK84" s="1668"/>
      <c r="NNL84" s="1668"/>
      <c r="NNM84" s="1668"/>
      <c r="NNN84" s="1668"/>
      <c r="NNO84" s="1668"/>
      <c r="NNP84" s="1668"/>
      <c r="NNQ84" s="1668"/>
      <c r="NNR84" s="1668"/>
      <c r="NNS84" s="1668"/>
      <c r="NNT84" s="1668"/>
      <c r="NNU84" s="1668"/>
      <c r="NNV84" s="1668"/>
      <c r="NNW84" s="1668"/>
      <c r="NNX84" s="1668"/>
      <c r="NNY84" s="1668"/>
      <c r="NNZ84" s="1668"/>
      <c r="NOA84" s="1668"/>
      <c r="NOB84" s="1668"/>
      <c r="NOC84" s="1668"/>
      <c r="NOD84" s="1668"/>
      <c r="NOE84" s="1668"/>
      <c r="NOF84" s="1668"/>
      <c r="NOG84" s="1668"/>
      <c r="NOH84" s="1668"/>
      <c r="NOI84" s="1668"/>
      <c r="NOJ84" s="1668"/>
      <c r="NOK84" s="1668"/>
      <c r="NOL84" s="1668"/>
      <c r="NOM84" s="1668"/>
      <c r="NON84" s="1668"/>
      <c r="NOO84" s="1668"/>
      <c r="NOP84" s="1668"/>
      <c r="NOQ84" s="1668"/>
      <c r="NOR84" s="1668"/>
      <c r="NOS84" s="1668"/>
      <c r="NOT84" s="1668"/>
      <c r="NOU84" s="1668"/>
      <c r="NOV84" s="1668"/>
      <c r="NOW84" s="1668"/>
      <c r="NOX84" s="1668"/>
      <c r="NOY84" s="1668"/>
      <c r="NOZ84" s="1668"/>
      <c r="NPA84" s="1668"/>
      <c r="NPB84" s="1668"/>
      <c r="NPC84" s="1668"/>
      <c r="NPD84" s="1668"/>
      <c r="NPE84" s="1668"/>
      <c r="NPF84" s="1668"/>
      <c r="NPG84" s="1668"/>
      <c r="NPH84" s="1668"/>
      <c r="NPI84" s="1668"/>
      <c r="NPJ84" s="1668"/>
      <c r="NPK84" s="1668"/>
      <c r="NPL84" s="1668"/>
      <c r="NPM84" s="1668"/>
      <c r="NPN84" s="1668"/>
      <c r="NPO84" s="1668"/>
      <c r="NPP84" s="1668"/>
      <c r="NPQ84" s="1668"/>
      <c r="NPR84" s="1668"/>
      <c r="NPS84" s="1668"/>
      <c r="NPT84" s="1668"/>
      <c r="NPU84" s="1668"/>
      <c r="NPV84" s="1668"/>
      <c r="NPW84" s="1668"/>
      <c r="NPX84" s="1668"/>
      <c r="NPY84" s="1668"/>
      <c r="NPZ84" s="1668"/>
      <c r="NQA84" s="1668"/>
      <c r="NQB84" s="1668"/>
      <c r="NQC84" s="1668"/>
      <c r="NQD84" s="1668"/>
      <c r="NQE84" s="1668"/>
      <c r="NQF84" s="1668"/>
      <c r="NQG84" s="1668"/>
      <c r="NQH84" s="1668"/>
      <c r="NQI84" s="1668"/>
      <c r="NQJ84" s="1668"/>
      <c r="NQK84" s="1668"/>
      <c r="NQL84" s="1668"/>
      <c r="NQM84" s="1668"/>
      <c r="NQN84" s="1668"/>
      <c r="NQO84" s="1668"/>
      <c r="NQP84" s="1668"/>
      <c r="NQQ84" s="1668"/>
      <c r="NQR84" s="1668"/>
      <c r="NQS84" s="1668"/>
      <c r="NQT84" s="1668"/>
      <c r="NQU84" s="1668"/>
      <c r="NQV84" s="1668"/>
      <c r="NQW84" s="1668"/>
      <c r="NQX84" s="1668"/>
      <c r="NQY84" s="1668"/>
      <c r="NQZ84" s="1668"/>
      <c r="NRA84" s="1668"/>
      <c r="NRB84" s="1668"/>
      <c r="NRC84" s="1668"/>
      <c r="NRD84" s="1668"/>
      <c r="NRE84" s="1668"/>
      <c r="NRF84" s="1668"/>
      <c r="NRG84" s="1668"/>
      <c r="NRH84" s="1668"/>
      <c r="NRI84" s="1668"/>
      <c r="NRJ84" s="1668"/>
      <c r="NRK84" s="1668"/>
      <c r="NRL84" s="1668"/>
      <c r="NRM84" s="1668"/>
      <c r="NRN84" s="1668"/>
      <c r="NRO84" s="1668"/>
      <c r="NRP84" s="1668"/>
      <c r="NRQ84" s="1668"/>
      <c r="NRR84" s="1668"/>
      <c r="NRS84" s="1668"/>
      <c r="NRT84" s="1668"/>
      <c r="NRU84" s="1668"/>
      <c r="NRV84" s="1668"/>
      <c r="NRW84" s="1668"/>
      <c r="NRX84" s="1668"/>
      <c r="NRY84" s="1668"/>
      <c r="NRZ84" s="1668"/>
      <c r="NSA84" s="1668"/>
      <c r="NSB84" s="1668"/>
      <c r="NSC84" s="1668"/>
      <c r="NSD84" s="1668"/>
      <c r="NSE84" s="1668"/>
      <c r="NSF84" s="1668"/>
      <c r="NSG84" s="1668"/>
      <c r="NSH84" s="1668"/>
      <c r="NSI84" s="1668"/>
      <c r="NSJ84" s="1668"/>
      <c r="NSK84" s="1668"/>
      <c r="NSL84" s="1668"/>
      <c r="NSM84" s="1668"/>
      <c r="NSN84" s="1668"/>
      <c r="NSO84" s="1668"/>
      <c r="NSP84" s="1668"/>
      <c r="NSQ84" s="1668"/>
      <c r="NSR84" s="1668"/>
      <c r="NSS84" s="1668"/>
      <c r="NST84" s="1668"/>
      <c r="NSU84" s="1668"/>
      <c r="NSV84" s="1668"/>
      <c r="NSW84" s="1668"/>
      <c r="NSX84" s="1668"/>
      <c r="NSY84" s="1668"/>
      <c r="NSZ84" s="1668"/>
      <c r="NTA84" s="1668"/>
      <c r="NTB84" s="1668"/>
      <c r="NTC84" s="1668"/>
      <c r="NTD84" s="1668"/>
      <c r="NTE84" s="1668"/>
      <c r="NTF84" s="1668"/>
      <c r="NTG84" s="1668"/>
      <c r="NTH84" s="1668"/>
      <c r="NTI84" s="1668"/>
      <c r="NTJ84" s="1668"/>
      <c r="NTK84" s="1668"/>
      <c r="NTL84" s="1668"/>
      <c r="NTM84" s="1668"/>
      <c r="NTN84" s="1668"/>
      <c r="NTO84" s="1668"/>
      <c r="NTP84" s="1668"/>
      <c r="NTQ84" s="1668"/>
      <c r="NTR84" s="1668"/>
      <c r="NTS84" s="1668"/>
      <c r="NTT84" s="1668"/>
      <c r="NTU84" s="1668"/>
      <c r="NTV84" s="1668"/>
      <c r="NTW84" s="1668"/>
      <c r="NTX84" s="1668"/>
      <c r="NTY84" s="1668"/>
      <c r="NTZ84" s="1668"/>
      <c r="NUA84" s="1668"/>
      <c r="NUB84" s="1668"/>
      <c r="NUC84" s="1668"/>
      <c r="NUD84" s="1668"/>
      <c r="NUE84" s="1668"/>
      <c r="NUF84" s="1668"/>
      <c r="NUG84" s="1668"/>
      <c r="NUH84" s="1668"/>
      <c r="NUI84" s="1668"/>
      <c r="NUJ84" s="1668"/>
      <c r="NUK84" s="1668"/>
      <c r="NUL84" s="1668"/>
      <c r="NUM84" s="1668"/>
      <c r="NUN84" s="1668"/>
      <c r="NUO84" s="1668"/>
      <c r="NUP84" s="1668"/>
      <c r="NUQ84" s="1668"/>
      <c r="NUR84" s="1668"/>
      <c r="NUS84" s="1668"/>
      <c r="NUT84" s="1668"/>
      <c r="NUU84" s="1668"/>
      <c r="NUV84" s="1668"/>
      <c r="NUW84" s="1668"/>
      <c r="NUX84" s="1668"/>
      <c r="NUY84" s="1668"/>
      <c r="NUZ84" s="1668"/>
      <c r="NVA84" s="1668"/>
      <c r="NVB84" s="1668"/>
      <c r="NVC84" s="1668"/>
      <c r="NVD84" s="1668"/>
      <c r="NVE84" s="1668"/>
      <c r="NVF84" s="1668"/>
      <c r="NVG84" s="1668"/>
      <c r="NVH84" s="1668"/>
      <c r="NVI84" s="1668"/>
      <c r="NVJ84" s="1668"/>
      <c r="NVK84" s="1668"/>
      <c r="NVL84" s="1668"/>
      <c r="NVM84" s="1668"/>
      <c r="NVN84" s="1668"/>
      <c r="NVO84" s="1668"/>
      <c r="NVP84" s="1668"/>
      <c r="NVQ84" s="1668"/>
      <c r="NVR84" s="1668"/>
      <c r="NVS84" s="1668"/>
      <c r="NVT84" s="1668"/>
      <c r="NVU84" s="1668"/>
      <c r="NVV84" s="1668"/>
      <c r="NVW84" s="1668"/>
      <c r="NVX84" s="1668"/>
      <c r="NVY84" s="1668"/>
      <c r="NVZ84" s="1668"/>
      <c r="NWA84" s="1668"/>
      <c r="NWB84" s="1668"/>
      <c r="NWC84" s="1668"/>
      <c r="NWD84" s="1668"/>
      <c r="NWE84" s="1668"/>
      <c r="NWF84" s="1668"/>
      <c r="NWG84" s="1668"/>
      <c r="NWH84" s="1668"/>
      <c r="NWI84" s="1668"/>
      <c r="NWJ84" s="1668"/>
      <c r="NWK84" s="1668"/>
      <c r="NWL84" s="1668"/>
      <c r="NWM84" s="1668"/>
      <c r="NWN84" s="1668"/>
      <c r="NWO84" s="1668"/>
      <c r="NWP84" s="1668"/>
      <c r="NWQ84" s="1668"/>
      <c r="NWR84" s="1668"/>
      <c r="NWS84" s="1668"/>
      <c r="NWT84" s="1668"/>
      <c r="NWU84" s="1668"/>
      <c r="NWV84" s="1668"/>
      <c r="NWW84" s="1668"/>
      <c r="NWX84" s="1668"/>
      <c r="NWY84" s="1668"/>
      <c r="NWZ84" s="1668"/>
      <c r="NXA84" s="1668"/>
      <c r="NXB84" s="1668"/>
      <c r="NXC84" s="1668"/>
      <c r="NXD84" s="1668"/>
      <c r="NXE84" s="1668"/>
      <c r="NXF84" s="1668"/>
      <c r="NXG84" s="1668"/>
      <c r="NXH84" s="1668"/>
      <c r="NXI84" s="1668"/>
      <c r="NXJ84" s="1668"/>
      <c r="NXK84" s="1668"/>
      <c r="NXL84" s="1668"/>
      <c r="NXM84" s="1668"/>
      <c r="NXN84" s="1668"/>
      <c r="NXO84" s="1668"/>
      <c r="NXP84" s="1668"/>
      <c r="NXQ84" s="1668"/>
      <c r="NXR84" s="1668"/>
      <c r="NXS84" s="1668"/>
      <c r="NXT84" s="1668"/>
      <c r="NXU84" s="1668"/>
      <c r="NXV84" s="1668"/>
      <c r="NXW84" s="1668"/>
      <c r="NXX84" s="1668"/>
      <c r="NXY84" s="1668"/>
      <c r="NXZ84" s="1668"/>
      <c r="NYA84" s="1668"/>
      <c r="NYB84" s="1668"/>
      <c r="NYC84" s="1668"/>
      <c r="NYD84" s="1668"/>
      <c r="NYE84" s="1668"/>
      <c r="NYF84" s="1668"/>
      <c r="NYG84" s="1668"/>
      <c r="NYH84" s="1668"/>
      <c r="NYI84" s="1668"/>
      <c r="NYJ84" s="1668"/>
      <c r="NYK84" s="1668"/>
      <c r="NYL84" s="1668"/>
      <c r="NYM84" s="1668"/>
      <c r="NYN84" s="1668"/>
      <c r="NYO84" s="1668"/>
      <c r="NYP84" s="1668"/>
      <c r="NYQ84" s="1668"/>
      <c r="NYR84" s="1668"/>
      <c r="NYS84" s="1668"/>
      <c r="NYT84" s="1668"/>
      <c r="NYU84" s="1668"/>
      <c r="NYV84" s="1668"/>
      <c r="NYW84" s="1668"/>
      <c r="NYX84" s="1668"/>
      <c r="NYY84" s="1668"/>
      <c r="NYZ84" s="1668"/>
      <c r="NZA84" s="1668"/>
      <c r="NZB84" s="1668"/>
      <c r="NZC84" s="1668"/>
      <c r="NZD84" s="1668"/>
      <c r="NZE84" s="1668"/>
      <c r="NZF84" s="1668"/>
      <c r="NZG84" s="1668"/>
      <c r="NZH84" s="1668"/>
      <c r="NZI84" s="1668"/>
      <c r="NZJ84" s="1668"/>
      <c r="NZK84" s="1668"/>
      <c r="NZL84" s="1668"/>
      <c r="NZM84" s="1668"/>
      <c r="NZN84" s="1668"/>
      <c r="NZO84" s="1668"/>
      <c r="NZP84" s="1668"/>
      <c r="NZQ84" s="1668"/>
      <c r="NZR84" s="1668"/>
      <c r="NZS84" s="1668"/>
      <c r="NZT84" s="1668"/>
      <c r="NZU84" s="1668"/>
      <c r="NZV84" s="1668"/>
      <c r="NZW84" s="1668"/>
      <c r="NZX84" s="1668"/>
      <c r="NZY84" s="1668"/>
      <c r="NZZ84" s="1668"/>
      <c r="OAA84" s="1668"/>
      <c r="OAB84" s="1668"/>
      <c r="OAC84" s="1668"/>
      <c r="OAD84" s="1668"/>
      <c r="OAE84" s="1668"/>
      <c r="OAF84" s="1668"/>
      <c r="OAG84" s="1668"/>
      <c r="OAH84" s="1668"/>
      <c r="OAI84" s="1668"/>
      <c r="OAJ84" s="1668"/>
      <c r="OAK84" s="1668"/>
      <c r="OAL84" s="1668"/>
      <c r="OAM84" s="1668"/>
      <c r="OAN84" s="1668"/>
      <c r="OAO84" s="1668"/>
      <c r="OAP84" s="1668"/>
      <c r="OAQ84" s="1668"/>
      <c r="OAR84" s="1668"/>
      <c r="OAS84" s="1668"/>
      <c r="OAT84" s="1668"/>
      <c r="OAU84" s="1668"/>
      <c r="OAV84" s="1668"/>
      <c r="OAW84" s="1668"/>
      <c r="OAX84" s="1668"/>
      <c r="OAY84" s="1668"/>
      <c r="OAZ84" s="1668"/>
      <c r="OBA84" s="1668"/>
      <c r="OBB84" s="1668"/>
      <c r="OBC84" s="1668"/>
      <c r="OBD84" s="1668"/>
      <c r="OBE84" s="1668"/>
      <c r="OBF84" s="1668"/>
      <c r="OBG84" s="1668"/>
      <c r="OBH84" s="1668"/>
      <c r="OBI84" s="1668"/>
      <c r="OBJ84" s="1668"/>
      <c r="OBK84" s="1668"/>
      <c r="OBL84" s="1668"/>
      <c r="OBM84" s="1668"/>
      <c r="OBN84" s="1668"/>
      <c r="OBO84" s="1668"/>
      <c r="OBP84" s="1668"/>
      <c r="OBQ84" s="1668"/>
      <c r="OBR84" s="1668"/>
      <c r="OBS84" s="1668"/>
      <c r="OBT84" s="1668"/>
      <c r="OBU84" s="1668"/>
      <c r="OBV84" s="1668"/>
      <c r="OBW84" s="1668"/>
      <c r="OBX84" s="1668"/>
      <c r="OBY84" s="1668"/>
      <c r="OBZ84" s="1668"/>
      <c r="OCA84" s="1668"/>
      <c r="OCB84" s="1668"/>
      <c r="OCC84" s="1668"/>
      <c r="OCD84" s="1668"/>
      <c r="OCE84" s="1668"/>
      <c r="OCF84" s="1668"/>
      <c r="OCG84" s="1668"/>
      <c r="OCH84" s="1668"/>
      <c r="OCI84" s="1668"/>
      <c r="OCJ84" s="1668"/>
      <c r="OCK84" s="1668"/>
      <c r="OCL84" s="1668"/>
      <c r="OCM84" s="1668"/>
      <c r="OCN84" s="1668"/>
      <c r="OCO84" s="1668"/>
      <c r="OCP84" s="1668"/>
      <c r="OCQ84" s="1668"/>
      <c r="OCR84" s="1668"/>
      <c r="OCS84" s="1668"/>
      <c r="OCT84" s="1668"/>
      <c r="OCU84" s="1668"/>
      <c r="OCV84" s="1668"/>
      <c r="OCW84" s="1668"/>
      <c r="OCX84" s="1668"/>
      <c r="OCY84" s="1668"/>
      <c r="OCZ84" s="1668"/>
      <c r="ODA84" s="1668"/>
      <c r="ODB84" s="1668"/>
      <c r="ODC84" s="1668"/>
      <c r="ODD84" s="1668"/>
      <c r="ODE84" s="1668"/>
      <c r="ODF84" s="1668"/>
      <c r="ODG84" s="1668"/>
      <c r="ODH84" s="1668"/>
      <c r="ODI84" s="1668"/>
      <c r="ODJ84" s="1668"/>
      <c r="ODK84" s="1668"/>
      <c r="ODL84" s="1668"/>
      <c r="ODM84" s="1668"/>
      <c r="ODN84" s="1668"/>
      <c r="ODO84" s="1668"/>
      <c r="ODP84" s="1668"/>
      <c r="ODQ84" s="1668"/>
      <c r="ODR84" s="1668"/>
      <c r="ODS84" s="1668"/>
      <c r="ODT84" s="1668"/>
      <c r="ODU84" s="1668"/>
      <c r="ODV84" s="1668"/>
      <c r="ODW84" s="1668"/>
      <c r="ODX84" s="1668"/>
      <c r="ODY84" s="1668"/>
      <c r="ODZ84" s="1668"/>
      <c r="OEA84" s="1668"/>
      <c r="OEB84" s="1668"/>
      <c r="OEC84" s="1668"/>
      <c r="OED84" s="1668"/>
      <c r="OEE84" s="1668"/>
      <c r="OEF84" s="1668"/>
      <c r="OEG84" s="1668"/>
      <c r="OEH84" s="1668"/>
      <c r="OEI84" s="1668"/>
      <c r="OEJ84" s="1668"/>
      <c r="OEK84" s="1668"/>
      <c r="OEL84" s="1668"/>
      <c r="OEM84" s="1668"/>
      <c r="OEN84" s="1668"/>
      <c r="OEO84" s="1668"/>
      <c r="OEP84" s="1668"/>
      <c r="OEQ84" s="1668"/>
      <c r="OER84" s="1668"/>
      <c r="OES84" s="1668"/>
      <c r="OET84" s="1668"/>
      <c r="OEU84" s="1668"/>
      <c r="OEV84" s="1668"/>
      <c r="OEW84" s="1668"/>
      <c r="OEX84" s="1668"/>
      <c r="OEY84" s="1668"/>
      <c r="OEZ84" s="1668"/>
      <c r="OFA84" s="1668"/>
      <c r="OFB84" s="1668"/>
      <c r="OFC84" s="1668"/>
      <c r="OFD84" s="1668"/>
      <c r="OFE84" s="1668"/>
      <c r="OFF84" s="1668"/>
      <c r="OFG84" s="1668"/>
      <c r="OFH84" s="1668"/>
      <c r="OFI84" s="1668"/>
      <c r="OFJ84" s="1668"/>
      <c r="OFK84" s="1668"/>
      <c r="OFL84" s="1668"/>
      <c r="OFM84" s="1668"/>
      <c r="OFN84" s="1668"/>
      <c r="OFO84" s="1668"/>
      <c r="OFP84" s="1668"/>
      <c r="OFQ84" s="1668"/>
      <c r="OFR84" s="1668"/>
      <c r="OFS84" s="1668"/>
      <c r="OFT84" s="1668"/>
      <c r="OFU84" s="1668"/>
      <c r="OFV84" s="1668"/>
      <c r="OFW84" s="1668"/>
      <c r="OFX84" s="1668"/>
      <c r="OFY84" s="1668"/>
      <c r="OFZ84" s="1668"/>
      <c r="OGA84" s="1668"/>
      <c r="OGB84" s="1668"/>
      <c r="OGC84" s="1668"/>
      <c r="OGD84" s="1668"/>
      <c r="OGE84" s="1668"/>
      <c r="OGF84" s="1668"/>
      <c r="OGG84" s="1668"/>
      <c r="OGH84" s="1668"/>
      <c r="OGI84" s="1668"/>
      <c r="OGJ84" s="1668"/>
      <c r="OGK84" s="1668"/>
      <c r="OGL84" s="1668"/>
      <c r="OGM84" s="1668"/>
      <c r="OGN84" s="1668"/>
      <c r="OGO84" s="1668"/>
      <c r="OGP84" s="1668"/>
      <c r="OGQ84" s="1668"/>
      <c r="OGR84" s="1668"/>
      <c r="OGS84" s="1668"/>
      <c r="OGT84" s="1668"/>
      <c r="OGU84" s="1668"/>
      <c r="OGV84" s="1668"/>
      <c r="OGW84" s="1668"/>
      <c r="OGX84" s="1668"/>
      <c r="OGY84" s="1668"/>
      <c r="OGZ84" s="1668"/>
      <c r="OHA84" s="1668"/>
      <c r="OHB84" s="1668"/>
      <c r="OHC84" s="1668"/>
      <c r="OHD84" s="1668"/>
      <c r="OHE84" s="1668"/>
      <c r="OHF84" s="1668"/>
      <c r="OHG84" s="1668"/>
      <c r="OHH84" s="1668"/>
      <c r="OHI84" s="1668"/>
      <c r="OHJ84" s="1668"/>
      <c r="OHK84" s="1668"/>
      <c r="OHL84" s="1668"/>
      <c r="OHM84" s="1668"/>
      <c r="OHN84" s="1668"/>
      <c r="OHO84" s="1668"/>
      <c r="OHP84" s="1668"/>
      <c r="OHQ84" s="1668"/>
      <c r="OHR84" s="1668"/>
      <c r="OHS84" s="1668"/>
      <c r="OHT84" s="1668"/>
      <c r="OHU84" s="1668"/>
      <c r="OHV84" s="1668"/>
      <c r="OHW84" s="1668"/>
      <c r="OHX84" s="1668"/>
      <c r="OHY84" s="1668"/>
      <c r="OHZ84" s="1668"/>
      <c r="OIA84" s="1668"/>
      <c r="OIB84" s="1668"/>
      <c r="OIC84" s="1668"/>
      <c r="OID84" s="1668"/>
      <c r="OIE84" s="1668"/>
      <c r="OIF84" s="1668"/>
      <c r="OIG84" s="1668"/>
      <c r="OIH84" s="1668"/>
      <c r="OII84" s="1668"/>
      <c r="OIJ84" s="1668"/>
      <c r="OIK84" s="1668"/>
      <c r="OIL84" s="1668"/>
      <c r="OIM84" s="1668"/>
      <c r="OIN84" s="1668"/>
      <c r="OIO84" s="1668"/>
      <c r="OIP84" s="1668"/>
      <c r="OIQ84" s="1668"/>
      <c r="OIR84" s="1668"/>
      <c r="OIS84" s="1668"/>
      <c r="OIT84" s="1668"/>
      <c r="OIU84" s="1668"/>
      <c r="OIV84" s="1668"/>
      <c r="OIW84" s="1668"/>
      <c r="OIX84" s="1668"/>
      <c r="OIY84" s="1668"/>
      <c r="OIZ84" s="1668"/>
      <c r="OJA84" s="1668"/>
      <c r="OJB84" s="1668"/>
      <c r="OJC84" s="1668"/>
      <c r="OJD84" s="1668"/>
      <c r="OJE84" s="1668"/>
      <c r="OJF84" s="1668"/>
      <c r="OJG84" s="1668"/>
      <c r="OJH84" s="1668"/>
      <c r="OJI84" s="1668"/>
      <c r="OJJ84" s="1668"/>
      <c r="OJK84" s="1668"/>
      <c r="OJL84" s="1668"/>
      <c r="OJM84" s="1668"/>
      <c r="OJN84" s="1668"/>
      <c r="OJO84" s="1668"/>
      <c r="OJP84" s="1668"/>
      <c r="OJQ84" s="1668"/>
      <c r="OJR84" s="1668"/>
      <c r="OJS84" s="1668"/>
      <c r="OJT84" s="1668"/>
      <c r="OJU84" s="1668"/>
      <c r="OJV84" s="1668"/>
      <c r="OJW84" s="1668"/>
      <c r="OJX84" s="1668"/>
      <c r="OJY84" s="1668"/>
      <c r="OJZ84" s="1668"/>
      <c r="OKA84" s="1668"/>
      <c r="OKB84" s="1668"/>
      <c r="OKC84" s="1668"/>
      <c r="OKD84" s="1668"/>
      <c r="OKE84" s="1668"/>
      <c r="OKF84" s="1668"/>
      <c r="OKG84" s="1668"/>
      <c r="OKH84" s="1668"/>
      <c r="OKI84" s="1668"/>
      <c r="OKJ84" s="1668"/>
      <c r="OKK84" s="1668"/>
      <c r="OKL84" s="1668"/>
      <c r="OKM84" s="1668"/>
      <c r="OKN84" s="1668"/>
      <c r="OKO84" s="1668"/>
      <c r="OKP84" s="1668"/>
      <c r="OKQ84" s="1668"/>
      <c r="OKR84" s="1668"/>
      <c r="OKS84" s="1668"/>
      <c r="OKT84" s="1668"/>
      <c r="OKU84" s="1668"/>
      <c r="OKV84" s="1668"/>
      <c r="OKW84" s="1668"/>
      <c r="OKX84" s="1668"/>
      <c r="OKY84" s="1668"/>
      <c r="OKZ84" s="1668"/>
      <c r="OLA84" s="1668"/>
      <c r="OLB84" s="1668"/>
      <c r="OLC84" s="1668"/>
      <c r="OLD84" s="1668"/>
      <c r="OLE84" s="1668"/>
      <c r="OLF84" s="1668"/>
      <c r="OLG84" s="1668"/>
      <c r="OLH84" s="1668"/>
      <c r="OLI84" s="1668"/>
      <c r="OLJ84" s="1668"/>
      <c r="OLK84" s="1668"/>
      <c r="OLL84" s="1668"/>
      <c r="OLM84" s="1668"/>
      <c r="OLN84" s="1668"/>
      <c r="OLO84" s="1668"/>
      <c r="OLP84" s="1668"/>
      <c r="OLQ84" s="1668"/>
      <c r="OLR84" s="1668"/>
      <c r="OLS84" s="1668"/>
      <c r="OLT84" s="1668"/>
      <c r="OLU84" s="1668"/>
      <c r="OLV84" s="1668"/>
      <c r="OLW84" s="1668"/>
      <c r="OLX84" s="1668"/>
      <c r="OLY84" s="1668"/>
      <c r="OLZ84" s="1668"/>
      <c r="OMA84" s="1668"/>
      <c r="OMB84" s="1668"/>
      <c r="OMC84" s="1668"/>
      <c r="OMD84" s="1668"/>
      <c r="OME84" s="1668"/>
      <c r="OMF84" s="1668"/>
      <c r="OMG84" s="1668"/>
      <c r="OMH84" s="1668"/>
      <c r="OMI84" s="1668"/>
      <c r="OMJ84" s="1668"/>
      <c r="OMK84" s="1668"/>
      <c r="OML84" s="1668"/>
      <c r="OMM84" s="1668"/>
      <c r="OMN84" s="1668"/>
      <c r="OMO84" s="1668"/>
      <c r="OMP84" s="1668"/>
      <c r="OMQ84" s="1668"/>
      <c r="OMR84" s="1668"/>
      <c r="OMS84" s="1668"/>
      <c r="OMT84" s="1668"/>
      <c r="OMU84" s="1668"/>
      <c r="OMV84" s="1668"/>
      <c r="OMW84" s="1668"/>
      <c r="OMX84" s="1668"/>
      <c r="OMY84" s="1668"/>
      <c r="OMZ84" s="1668"/>
      <c r="ONA84" s="1668"/>
      <c r="ONB84" s="1668"/>
      <c r="ONC84" s="1668"/>
      <c r="OND84" s="1668"/>
      <c r="ONE84" s="1668"/>
      <c r="ONF84" s="1668"/>
      <c r="ONG84" s="1668"/>
      <c r="ONH84" s="1668"/>
      <c r="ONI84" s="1668"/>
      <c r="ONJ84" s="1668"/>
      <c r="ONK84" s="1668"/>
      <c r="ONL84" s="1668"/>
      <c r="ONM84" s="1668"/>
      <c r="ONN84" s="1668"/>
      <c r="ONO84" s="1668"/>
      <c r="ONP84" s="1668"/>
      <c r="ONQ84" s="1668"/>
      <c r="ONR84" s="1668"/>
      <c r="ONS84" s="1668"/>
      <c r="ONT84" s="1668"/>
      <c r="ONU84" s="1668"/>
      <c r="ONV84" s="1668"/>
      <c r="ONW84" s="1668"/>
      <c r="ONX84" s="1668"/>
      <c r="ONY84" s="1668"/>
      <c r="ONZ84" s="1668"/>
      <c r="OOA84" s="1668"/>
      <c r="OOB84" s="1668"/>
      <c r="OOC84" s="1668"/>
      <c r="OOD84" s="1668"/>
      <c r="OOE84" s="1668"/>
      <c r="OOF84" s="1668"/>
      <c r="OOG84" s="1668"/>
      <c r="OOH84" s="1668"/>
      <c r="OOI84" s="1668"/>
      <c r="OOJ84" s="1668"/>
      <c r="OOK84" s="1668"/>
      <c r="OOL84" s="1668"/>
      <c r="OOM84" s="1668"/>
      <c r="OON84" s="1668"/>
      <c r="OOO84" s="1668"/>
      <c r="OOP84" s="1668"/>
      <c r="OOQ84" s="1668"/>
      <c r="OOR84" s="1668"/>
      <c r="OOS84" s="1668"/>
      <c r="OOT84" s="1668"/>
      <c r="OOU84" s="1668"/>
      <c r="OOV84" s="1668"/>
      <c r="OOW84" s="1668"/>
      <c r="OOX84" s="1668"/>
      <c r="OOY84" s="1668"/>
      <c r="OOZ84" s="1668"/>
      <c r="OPA84" s="1668"/>
      <c r="OPB84" s="1668"/>
      <c r="OPC84" s="1668"/>
      <c r="OPD84" s="1668"/>
      <c r="OPE84" s="1668"/>
      <c r="OPF84" s="1668"/>
      <c r="OPG84" s="1668"/>
      <c r="OPH84" s="1668"/>
      <c r="OPI84" s="1668"/>
      <c r="OPJ84" s="1668"/>
      <c r="OPK84" s="1668"/>
      <c r="OPL84" s="1668"/>
      <c r="OPM84" s="1668"/>
      <c r="OPN84" s="1668"/>
      <c r="OPO84" s="1668"/>
      <c r="OPP84" s="1668"/>
      <c r="OPQ84" s="1668"/>
      <c r="OPR84" s="1668"/>
      <c r="OPS84" s="1668"/>
      <c r="OPT84" s="1668"/>
      <c r="OPU84" s="1668"/>
      <c r="OPV84" s="1668"/>
      <c r="OPW84" s="1668"/>
      <c r="OPX84" s="1668"/>
      <c r="OPY84" s="1668"/>
      <c r="OPZ84" s="1668"/>
      <c r="OQA84" s="1668"/>
      <c r="OQB84" s="1668"/>
      <c r="OQC84" s="1668"/>
      <c r="OQD84" s="1668"/>
      <c r="OQE84" s="1668"/>
      <c r="OQF84" s="1668"/>
      <c r="OQG84" s="1668"/>
      <c r="OQH84" s="1668"/>
      <c r="OQI84" s="1668"/>
      <c r="OQJ84" s="1668"/>
      <c r="OQK84" s="1668"/>
      <c r="OQL84" s="1668"/>
      <c r="OQM84" s="1668"/>
      <c r="OQN84" s="1668"/>
      <c r="OQO84" s="1668"/>
      <c r="OQP84" s="1668"/>
      <c r="OQQ84" s="1668"/>
      <c r="OQR84" s="1668"/>
      <c r="OQS84" s="1668"/>
      <c r="OQT84" s="1668"/>
      <c r="OQU84" s="1668"/>
      <c r="OQV84" s="1668"/>
      <c r="OQW84" s="1668"/>
      <c r="OQX84" s="1668"/>
      <c r="OQY84" s="1668"/>
      <c r="OQZ84" s="1668"/>
      <c r="ORA84" s="1668"/>
      <c r="ORB84" s="1668"/>
      <c r="ORC84" s="1668"/>
      <c r="ORD84" s="1668"/>
      <c r="ORE84" s="1668"/>
      <c r="ORF84" s="1668"/>
      <c r="ORG84" s="1668"/>
      <c r="ORH84" s="1668"/>
      <c r="ORI84" s="1668"/>
      <c r="ORJ84" s="1668"/>
      <c r="ORK84" s="1668"/>
      <c r="ORL84" s="1668"/>
      <c r="ORM84" s="1668"/>
      <c r="ORN84" s="1668"/>
      <c r="ORO84" s="1668"/>
      <c r="ORP84" s="1668"/>
      <c r="ORQ84" s="1668"/>
      <c r="ORR84" s="1668"/>
      <c r="ORS84" s="1668"/>
      <c r="ORT84" s="1668"/>
      <c r="ORU84" s="1668"/>
      <c r="ORV84" s="1668"/>
      <c r="ORW84" s="1668"/>
      <c r="ORX84" s="1668"/>
      <c r="ORY84" s="1668"/>
      <c r="ORZ84" s="1668"/>
      <c r="OSA84" s="1668"/>
      <c r="OSB84" s="1668"/>
      <c r="OSC84" s="1668"/>
      <c r="OSD84" s="1668"/>
      <c r="OSE84" s="1668"/>
      <c r="OSF84" s="1668"/>
      <c r="OSG84" s="1668"/>
      <c r="OSH84" s="1668"/>
      <c r="OSI84" s="1668"/>
      <c r="OSJ84" s="1668"/>
      <c r="OSK84" s="1668"/>
      <c r="OSL84" s="1668"/>
      <c r="OSM84" s="1668"/>
      <c r="OSN84" s="1668"/>
      <c r="OSO84" s="1668"/>
      <c r="OSP84" s="1668"/>
      <c r="OSQ84" s="1668"/>
      <c r="OSR84" s="1668"/>
      <c r="OSS84" s="1668"/>
      <c r="OST84" s="1668"/>
      <c r="OSU84" s="1668"/>
      <c r="OSV84" s="1668"/>
      <c r="OSW84" s="1668"/>
      <c r="OSX84" s="1668"/>
      <c r="OSY84" s="1668"/>
      <c r="OSZ84" s="1668"/>
      <c r="OTA84" s="1668"/>
      <c r="OTB84" s="1668"/>
      <c r="OTC84" s="1668"/>
      <c r="OTD84" s="1668"/>
      <c r="OTE84" s="1668"/>
      <c r="OTF84" s="1668"/>
      <c r="OTG84" s="1668"/>
      <c r="OTH84" s="1668"/>
      <c r="OTI84" s="1668"/>
      <c r="OTJ84" s="1668"/>
      <c r="OTK84" s="1668"/>
      <c r="OTL84" s="1668"/>
      <c r="OTM84" s="1668"/>
      <c r="OTN84" s="1668"/>
      <c r="OTO84" s="1668"/>
      <c r="OTP84" s="1668"/>
      <c r="OTQ84" s="1668"/>
      <c r="OTR84" s="1668"/>
      <c r="OTS84" s="1668"/>
      <c r="OTT84" s="1668"/>
      <c r="OTU84" s="1668"/>
      <c r="OTV84" s="1668"/>
      <c r="OTW84" s="1668"/>
      <c r="OTX84" s="1668"/>
      <c r="OTY84" s="1668"/>
      <c r="OTZ84" s="1668"/>
      <c r="OUA84" s="1668"/>
      <c r="OUB84" s="1668"/>
      <c r="OUC84" s="1668"/>
      <c r="OUD84" s="1668"/>
      <c r="OUE84" s="1668"/>
      <c r="OUF84" s="1668"/>
      <c r="OUG84" s="1668"/>
      <c r="OUH84" s="1668"/>
      <c r="OUI84" s="1668"/>
      <c r="OUJ84" s="1668"/>
      <c r="OUK84" s="1668"/>
      <c r="OUL84" s="1668"/>
      <c r="OUM84" s="1668"/>
      <c r="OUN84" s="1668"/>
      <c r="OUO84" s="1668"/>
      <c r="OUP84" s="1668"/>
      <c r="OUQ84" s="1668"/>
      <c r="OUR84" s="1668"/>
      <c r="OUS84" s="1668"/>
      <c r="OUT84" s="1668"/>
      <c r="OUU84" s="1668"/>
      <c r="OUV84" s="1668"/>
      <c r="OUW84" s="1668"/>
      <c r="OUX84" s="1668"/>
      <c r="OUY84" s="1668"/>
      <c r="OUZ84" s="1668"/>
      <c r="OVA84" s="1668"/>
      <c r="OVB84" s="1668"/>
      <c r="OVC84" s="1668"/>
      <c r="OVD84" s="1668"/>
      <c r="OVE84" s="1668"/>
      <c r="OVF84" s="1668"/>
      <c r="OVG84" s="1668"/>
      <c r="OVH84" s="1668"/>
      <c r="OVI84" s="1668"/>
      <c r="OVJ84" s="1668"/>
      <c r="OVK84" s="1668"/>
      <c r="OVL84" s="1668"/>
      <c r="OVM84" s="1668"/>
      <c r="OVN84" s="1668"/>
      <c r="OVO84" s="1668"/>
      <c r="OVP84" s="1668"/>
      <c r="OVQ84" s="1668"/>
      <c r="OVR84" s="1668"/>
      <c r="OVS84" s="1668"/>
      <c r="OVT84" s="1668"/>
      <c r="OVU84" s="1668"/>
      <c r="OVV84" s="1668"/>
      <c r="OVW84" s="1668"/>
      <c r="OVX84" s="1668"/>
      <c r="OVY84" s="1668"/>
      <c r="OVZ84" s="1668"/>
      <c r="OWA84" s="1668"/>
      <c r="OWB84" s="1668"/>
      <c r="OWC84" s="1668"/>
      <c r="OWD84" s="1668"/>
      <c r="OWE84" s="1668"/>
      <c r="OWF84" s="1668"/>
      <c r="OWG84" s="1668"/>
      <c r="OWH84" s="1668"/>
      <c r="OWI84" s="1668"/>
      <c r="OWJ84" s="1668"/>
      <c r="OWK84" s="1668"/>
      <c r="OWL84" s="1668"/>
      <c r="OWM84" s="1668"/>
      <c r="OWN84" s="1668"/>
      <c r="OWO84" s="1668"/>
      <c r="OWP84" s="1668"/>
      <c r="OWQ84" s="1668"/>
      <c r="OWR84" s="1668"/>
      <c r="OWS84" s="1668"/>
      <c r="OWT84" s="1668"/>
      <c r="OWU84" s="1668"/>
      <c r="OWV84" s="1668"/>
      <c r="OWW84" s="1668"/>
      <c r="OWX84" s="1668"/>
      <c r="OWY84" s="1668"/>
      <c r="OWZ84" s="1668"/>
      <c r="OXA84" s="1668"/>
      <c r="OXB84" s="1668"/>
      <c r="OXC84" s="1668"/>
      <c r="OXD84" s="1668"/>
      <c r="OXE84" s="1668"/>
      <c r="OXF84" s="1668"/>
      <c r="OXG84" s="1668"/>
      <c r="OXH84" s="1668"/>
      <c r="OXI84" s="1668"/>
      <c r="OXJ84" s="1668"/>
      <c r="OXK84" s="1668"/>
      <c r="OXL84" s="1668"/>
      <c r="OXM84" s="1668"/>
      <c r="OXN84" s="1668"/>
      <c r="OXO84" s="1668"/>
      <c r="OXP84" s="1668"/>
      <c r="OXQ84" s="1668"/>
      <c r="OXR84" s="1668"/>
      <c r="OXS84" s="1668"/>
      <c r="OXT84" s="1668"/>
      <c r="OXU84" s="1668"/>
      <c r="OXV84" s="1668"/>
      <c r="OXW84" s="1668"/>
      <c r="OXX84" s="1668"/>
      <c r="OXY84" s="1668"/>
      <c r="OXZ84" s="1668"/>
      <c r="OYA84" s="1668"/>
      <c r="OYB84" s="1668"/>
      <c r="OYC84" s="1668"/>
      <c r="OYD84" s="1668"/>
      <c r="OYE84" s="1668"/>
      <c r="OYF84" s="1668"/>
      <c r="OYG84" s="1668"/>
      <c r="OYH84" s="1668"/>
      <c r="OYI84" s="1668"/>
      <c r="OYJ84" s="1668"/>
      <c r="OYK84" s="1668"/>
      <c r="OYL84" s="1668"/>
      <c r="OYM84" s="1668"/>
      <c r="OYN84" s="1668"/>
      <c r="OYO84" s="1668"/>
      <c r="OYP84" s="1668"/>
      <c r="OYQ84" s="1668"/>
      <c r="OYR84" s="1668"/>
      <c r="OYS84" s="1668"/>
      <c r="OYT84" s="1668"/>
      <c r="OYU84" s="1668"/>
      <c r="OYV84" s="1668"/>
      <c r="OYW84" s="1668"/>
      <c r="OYX84" s="1668"/>
      <c r="OYY84" s="1668"/>
      <c r="OYZ84" s="1668"/>
      <c r="OZA84" s="1668"/>
      <c r="OZB84" s="1668"/>
      <c r="OZC84" s="1668"/>
      <c r="OZD84" s="1668"/>
      <c r="OZE84" s="1668"/>
      <c r="OZF84" s="1668"/>
      <c r="OZG84" s="1668"/>
      <c r="OZH84" s="1668"/>
      <c r="OZI84" s="1668"/>
      <c r="OZJ84" s="1668"/>
      <c r="OZK84" s="1668"/>
      <c r="OZL84" s="1668"/>
      <c r="OZM84" s="1668"/>
      <c r="OZN84" s="1668"/>
      <c r="OZO84" s="1668"/>
      <c r="OZP84" s="1668"/>
      <c r="OZQ84" s="1668"/>
      <c r="OZR84" s="1668"/>
      <c r="OZS84" s="1668"/>
      <c r="OZT84" s="1668"/>
      <c r="OZU84" s="1668"/>
      <c r="OZV84" s="1668"/>
      <c r="OZW84" s="1668"/>
      <c r="OZX84" s="1668"/>
      <c r="OZY84" s="1668"/>
      <c r="OZZ84" s="1668"/>
      <c r="PAA84" s="1668"/>
      <c r="PAB84" s="1668"/>
      <c r="PAC84" s="1668"/>
      <c r="PAD84" s="1668"/>
      <c r="PAE84" s="1668"/>
      <c r="PAF84" s="1668"/>
      <c r="PAG84" s="1668"/>
      <c r="PAH84" s="1668"/>
      <c r="PAI84" s="1668"/>
      <c r="PAJ84" s="1668"/>
      <c r="PAK84" s="1668"/>
      <c r="PAL84" s="1668"/>
      <c r="PAM84" s="1668"/>
      <c r="PAN84" s="1668"/>
      <c r="PAO84" s="1668"/>
      <c r="PAP84" s="1668"/>
      <c r="PAQ84" s="1668"/>
      <c r="PAR84" s="1668"/>
      <c r="PAS84" s="1668"/>
      <c r="PAT84" s="1668"/>
      <c r="PAU84" s="1668"/>
      <c r="PAV84" s="1668"/>
      <c r="PAW84" s="1668"/>
      <c r="PAX84" s="1668"/>
      <c r="PAY84" s="1668"/>
      <c r="PAZ84" s="1668"/>
      <c r="PBA84" s="1668"/>
      <c r="PBB84" s="1668"/>
      <c r="PBC84" s="1668"/>
      <c r="PBD84" s="1668"/>
      <c r="PBE84" s="1668"/>
      <c r="PBF84" s="1668"/>
      <c r="PBG84" s="1668"/>
      <c r="PBH84" s="1668"/>
      <c r="PBI84" s="1668"/>
      <c r="PBJ84" s="1668"/>
      <c r="PBK84" s="1668"/>
      <c r="PBL84" s="1668"/>
      <c r="PBM84" s="1668"/>
      <c r="PBN84" s="1668"/>
      <c r="PBO84" s="1668"/>
      <c r="PBP84" s="1668"/>
      <c r="PBQ84" s="1668"/>
      <c r="PBR84" s="1668"/>
      <c r="PBS84" s="1668"/>
      <c r="PBT84" s="1668"/>
      <c r="PBU84" s="1668"/>
      <c r="PBV84" s="1668"/>
      <c r="PBW84" s="1668"/>
      <c r="PBX84" s="1668"/>
      <c r="PBY84" s="1668"/>
      <c r="PBZ84" s="1668"/>
      <c r="PCA84" s="1668"/>
      <c r="PCB84" s="1668"/>
      <c r="PCC84" s="1668"/>
      <c r="PCD84" s="1668"/>
      <c r="PCE84" s="1668"/>
      <c r="PCF84" s="1668"/>
      <c r="PCG84" s="1668"/>
      <c r="PCH84" s="1668"/>
      <c r="PCI84" s="1668"/>
      <c r="PCJ84" s="1668"/>
      <c r="PCK84" s="1668"/>
      <c r="PCL84" s="1668"/>
      <c r="PCM84" s="1668"/>
      <c r="PCN84" s="1668"/>
      <c r="PCO84" s="1668"/>
      <c r="PCP84" s="1668"/>
      <c r="PCQ84" s="1668"/>
      <c r="PCR84" s="1668"/>
      <c r="PCS84" s="1668"/>
      <c r="PCT84" s="1668"/>
      <c r="PCU84" s="1668"/>
      <c r="PCV84" s="1668"/>
      <c r="PCW84" s="1668"/>
      <c r="PCX84" s="1668"/>
      <c r="PCY84" s="1668"/>
      <c r="PCZ84" s="1668"/>
      <c r="PDA84" s="1668"/>
      <c r="PDB84" s="1668"/>
      <c r="PDC84" s="1668"/>
      <c r="PDD84" s="1668"/>
      <c r="PDE84" s="1668"/>
      <c r="PDF84" s="1668"/>
      <c r="PDG84" s="1668"/>
      <c r="PDH84" s="1668"/>
      <c r="PDI84" s="1668"/>
      <c r="PDJ84" s="1668"/>
      <c r="PDK84" s="1668"/>
      <c r="PDL84" s="1668"/>
      <c r="PDM84" s="1668"/>
      <c r="PDN84" s="1668"/>
      <c r="PDO84" s="1668"/>
      <c r="PDP84" s="1668"/>
      <c r="PDQ84" s="1668"/>
      <c r="PDR84" s="1668"/>
      <c r="PDS84" s="1668"/>
      <c r="PDT84" s="1668"/>
      <c r="PDU84" s="1668"/>
      <c r="PDV84" s="1668"/>
      <c r="PDW84" s="1668"/>
      <c r="PDX84" s="1668"/>
      <c r="PDY84" s="1668"/>
      <c r="PDZ84" s="1668"/>
      <c r="PEA84" s="1668"/>
      <c r="PEB84" s="1668"/>
      <c r="PEC84" s="1668"/>
      <c r="PED84" s="1668"/>
      <c r="PEE84" s="1668"/>
      <c r="PEF84" s="1668"/>
      <c r="PEG84" s="1668"/>
      <c r="PEH84" s="1668"/>
      <c r="PEI84" s="1668"/>
      <c r="PEJ84" s="1668"/>
      <c r="PEK84" s="1668"/>
      <c r="PEL84" s="1668"/>
      <c r="PEM84" s="1668"/>
      <c r="PEN84" s="1668"/>
      <c r="PEO84" s="1668"/>
      <c r="PEP84" s="1668"/>
      <c r="PEQ84" s="1668"/>
      <c r="PER84" s="1668"/>
      <c r="PES84" s="1668"/>
      <c r="PET84" s="1668"/>
      <c r="PEU84" s="1668"/>
      <c r="PEV84" s="1668"/>
      <c r="PEW84" s="1668"/>
      <c r="PEX84" s="1668"/>
      <c r="PEY84" s="1668"/>
      <c r="PEZ84" s="1668"/>
      <c r="PFA84" s="1668"/>
      <c r="PFB84" s="1668"/>
      <c r="PFC84" s="1668"/>
      <c r="PFD84" s="1668"/>
      <c r="PFE84" s="1668"/>
      <c r="PFF84" s="1668"/>
      <c r="PFG84" s="1668"/>
      <c r="PFH84" s="1668"/>
      <c r="PFI84" s="1668"/>
      <c r="PFJ84" s="1668"/>
      <c r="PFK84" s="1668"/>
      <c r="PFL84" s="1668"/>
      <c r="PFM84" s="1668"/>
      <c r="PFN84" s="1668"/>
      <c r="PFO84" s="1668"/>
      <c r="PFP84" s="1668"/>
      <c r="PFQ84" s="1668"/>
      <c r="PFR84" s="1668"/>
      <c r="PFS84" s="1668"/>
      <c r="PFT84" s="1668"/>
      <c r="PFU84" s="1668"/>
      <c r="PFV84" s="1668"/>
      <c r="PFW84" s="1668"/>
      <c r="PFX84" s="1668"/>
      <c r="PFY84" s="1668"/>
      <c r="PFZ84" s="1668"/>
      <c r="PGA84" s="1668"/>
      <c r="PGB84" s="1668"/>
      <c r="PGC84" s="1668"/>
      <c r="PGD84" s="1668"/>
      <c r="PGE84" s="1668"/>
      <c r="PGF84" s="1668"/>
      <c r="PGG84" s="1668"/>
      <c r="PGH84" s="1668"/>
      <c r="PGI84" s="1668"/>
      <c r="PGJ84" s="1668"/>
      <c r="PGK84" s="1668"/>
      <c r="PGL84" s="1668"/>
      <c r="PGM84" s="1668"/>
      <c r="PGN84" s="1668"/>
      <c r="PGO84" s="1668"/>
      <c r="PGP84" s="1668"/>
      <c r="PGQ84" s="1668"/>
      <c r="PGR84" s="1668"/>
      <c r="PGS84" s="1668"/>
      <c r="PGT84" s="1668"/>
      <c r="PGU84" s="1668"/>
      <c r="PGV84" s="1668"/>
      <c r="PGW84" s="1668"/>
      <c r="PGX84" s="1668"/>
      <c r="PGY84" s="1668"/>
      <c r="PGZ84" s="1668"/>
      <c r="PHA84" s="1668"/>
      <c r="PHB84" s="1668"/>
      <c r="PHC84" s="1668"/>
      <c r="PHD84" s="1668"/>
      <c r="PHE84" s="1668"/>
      <c r="PHF84" s="1668"/>
      <c r="PHG84" s="1668"/>
      <c r="PHH84" s="1668"/>
      <c r="PHI84" s="1668"/>
      <c r="PHJ84" s="1668"/>
      <c r="PHK84" s="1668"/>
      <c r="PHL84" s="1668"/>
      <c r="PHM84" s="1668"/>
      <c r="PHN84" s="1668"/>
      <c r="PHO84" s="1668"/>
      <c r="PHP84" s="1668"/>
      <c r="PHQ84" s="1668"/>
      <c r="PHR84" s="1668"/>
      <c r="PHS84" s="1668"/>
      <c r="PHT84" s="1668"/>
      <c r="PHU84" s="1668"/>
      <c r="PHV84" s="1668"/>
      <c r="PHW84" s="1668"/>
      <c r="PHX84" s="1668"/>
      <c r="PHY84" s="1668"/>
      <c r="PHZ84" s="1668"/>
      <c r="PIA84" s="1668"/>
      <c r="PIB84" s="1668"/>
      <c r="PIC84" s="1668"/>
      <c r="PID84" s="1668"/>
      <c r="PIE84" s="1668"/>
      <c r="PIF84" s="1668"/>
      <c r="PIG84" s="1668"/>
      <c r="PIH84" s="1668"/>
      <c r="PII84" s="1668"/>
      <c r="PIJ84" s="1668"/>
      <c r="PIK84" s="1668"/>
      <c r="PIL84" s="1668"/>
      <c r="PIM84" s="1668"/>
      <c r="PIN84" s="1668"/>
      <c r="PIO84" s="1668"/>
      <c r="PIP84" s="1668"/>
      <c r="PIQ84" s="1668"/>
      <c r="PIR84" s="1668"/>
      <c r="PIS84" s="1668"/>
      <c r="PIT84" s="1668"/>
      <c r="PIU84" s="1668"/>
      <c r="PIV84" s="1668"/>
      <c r="PIW84" s="1668"/>
      <c r="PIX84" s="1668"/>
      <c r="PIY84" s="1668"/>
      <c r="PIZ84" s="1668"/>
      <c r="PJA84" s="1668"/>
      <c r="PJB84" s="1668"/>
      <c r="PJC84" s="1668"/>
      <c r="PJD84" s="1668"/>
      <c r="PJE84" s="1668"/>
      <c r="PJF84" s="1668"/>
      <c r="PJG84" s="1668"/>
      <c r="PJH84" s="1668"/>
      <c r="PJI84" s="1668"/>
      <c r="PJJ84" s="1668"/>
      <c r="PJK84" s="1668"/>
      <c r="PJL84" s="1668"/>
      <c r="PJM84" s="1668"/>
      <c r="PJN84" s="1668"/>
      <c r="PJO84" s="1668"/>
      <c r="PJP84" s="1668"/>
      <c r="PJQ84" s="1668"/>
      <c r="PJR84" s="1668"/>
      <c r="PJS84" s="1668"/>
      <c r="PJT84" s="1668"/>
      <c r="PJU84" s="1668"/>
      <c r="PJV84" s="1668"/>
      <c r="PJW84" s="1668"/>
      <c r="PJX84" s="1668"/>
      <c r="PJY84" s="1668"/>
      <c r="PJZ84" s="1668"/>
      <c r="PKA84" s="1668"/>
      <c r="PKB84" s="1668"/>
      <c r="PKC84" s="1668"/>
      <c r="PKD84" s="1668"/>
      <c r="PKE84" s="1668"/>
      <c r="PKF84" s="1668"/>
      <c r="PKG84" s="1668"/>
      <c r="PKH84" s="1668"/>
      <c r="PKI84" s="1668"/>
      <c r="PKJ84" s="1668"/>
      <c r="PKK84" s="1668"/>
      <c r="PKL84" s="1668"/>
      <c r="PKM84" s="1668"/>
      <c r="PKN84" s="1668"/>
      <c r="PKO84" s="1668"/>
      <c r="PKP84" s="1668"/>
      <c r="PKQ84" s="1668"/>
      <c r="PKR84" s="1668"/>
      <c r="PKS84" s="1668"/>
      <c r="PKT84" s="1668"/>
      <c r="PKU84" s="1668"/>
      <c r="PKV84" s="1668"/>
      <c r="PKW84" s="1668"/>
      <c r="PKX84" s="1668"/>
      <c r="PKY84" s="1668"/>
      <c r="PKZ84" s="1668"/>
      <c r="PLA84" s="1668"/>
      <c r="PLB84" s="1668"/>
      <c r="PLC84" s="1668"/>
      <c r="PLD84" s="1668"/>
      <c r="PLE84" s="1668"/>
      <c r="PLF84" s="1668"/>
      <c r="PLG84" s="1668"/>
      <c r="PLH84" s="1668"/>
      <c r="PLI84" s="1668"/>
      <c r="PLJ84" s="1668"/>
      <c r="PLK84" s="1668"/>
      <c r="PLL84" s="1668"/>
      <c r="PLM84" s="1668"/>
      <c r="PLN84" s="1668"/>
      <c r="PLO84" s="1668"/>
      <c r="PLP84" s="1668"/>
      <c r="PLQ84" s="1668"/>
      <c r="PLR84" s="1668"/>
      <c r="PLS84" s="1668"/>
      <c r="PLT84" s="1668"/>
      <c r="PLU84" s="1668"/>
      <c r="PLV84" s="1668"/>
      <c r="PLW84" s="1668"/>
      <c r="PLX84" s="1668"/>
      <c r="PLY84" s="1668"/>
      <c r="PLZ84" s="1668"/>
      <c r="PMA84" s="1668"/>
      <c r="PMB84" s="1668"/>
      <c r="PMC84" s="1668"/>
      <c r="PMD84" s="1668"/>
      <c r="PME84" s="1668"/>
      <c r="PMF84" s="1668"/>
      <c r="PMG84" s="1668"/>
      <c r="PMH84" s="1668"/>
      <c r="PMI84" s="1668"/>
      <c r="PMJ84" s="1668"/>
      <c r="PMK84" s="1668"/>
      <c r="PML84" s="1668"/>
      <c r="PMM84" s="1668"/>
      <c r="PMN84" s="1668"/>
      <c r="PMO84" s="1668"/>
      <c r="PMP84" s="1668"/>
      <c r="PMQ84" s="1668"/>
      <c r="PMR84" s="1668"/>
      <c r="PMS84" s="1668"/>
      <c r="PMT84" s="1668"/>
      <c r="PMU84" s="1668"/>
      <c r="PMV84" s="1668"/>
      <c r="PMW84" s="1668"/>
      <c r="PMX84" s="1668"/>
      <c r="PMY84" s="1668"/>
      <c r="PMZ84" s="1668"/>
      <c r="PNA84" s="1668"/>
      <c r="PNB84" s="1668"/>
      <c r="PNC84" s="1668"/>
      <c r="PND84" s="1668"/>
      <c r="PNE84" s="1668"/>
      <c r="PNF84" s="1668"/>
      <c r="PNG84" s="1668"/>
      <c r="PNH84" s="1668"/>
      <c r="PNI84" s="1668"/>
      <c r="PNJ84" s="1668"/>
      <c r="PNK84" s="1668"/>
      <c r="PNL84" s="1668"/>
      <c r="PNM84" s="1668"/>
      <c r="PNN84" s="1668"/>
      <c r="PNO84" s="1668"/>
      <c r="PNP84" s="1668"/>
      <c r="PNQ84" s="1668"/>
      <c r="PNR84" s="1668"/>
      <c r="PNS84" s="1668"/>
      <c r="PNT84" s="1668"/>
      <c r="PNU84" s="1668"/>
      <c r="PNV84" s="1668"/>
      <c r="PNW84" s="1668"/>
      <c r="PNX84" s="1668"/>
      <c r="PNY84" s="1668"/>
      <c r="PNZ84" s="1668"/>
      <c r="POA84" s="1668"/>
      <c r="POB84" s="1668"/>
      <c r="POC84" s="1668"/>
      <c r="POD84" s="1668"/>
      <c r="POE84" s="1668"/>
      <c r="POF84" s="1668"/>
      <c r="POG84" s="1668"/>
      <c r="POH84" s="1668"/>
      <c r="POI84" s="1668"/>
      <c r="POJ84" s="1668"/>
      <c r="POK84" s="1668"/>
      <c r="POL84" s="1668"/>
      <c r="POM84" s="1668"/>
      <c r="PON84" s="1668"/>
      <c r="POO84" s="1668"/>
      <c r="POP84" s="1668"/>
      <c r="POQ84" s="1668"/>
      <c r="POR84" s="1668"/>
      <c r="POS84" s="1668"/>
      <c r="POT84" s="1668"/>
      <c r="POU84" s="1668"/>
      <c r="POV84" s="1668"/>
      <c r="POW84" s="1668"/>
      <c r="POX84" s="1668"/>
      <c r="POY84" s="1668"/>
      <c r="POZ84" s="1668"/>
      <c r="PPA84" s="1668"/>
      <c r="PPB84" s="1668"/>
      <c r="PPC84" s="1668"/>
      <c r="PPD84" s="1668"/>
      <c r="PPE84" s="1668"/>
      <c r="PPF84" s="1668"/>
      <c r="PPG84" s="1668"/>
      <c r="PPH84" s="1668"/>
      <c r="PPI84" s="1668"/>
      <c r="PPJ84" s="1668"/>
      <c r="PPK84" s="1668"/>
      <c r="PPL84" s="1668"/>
      <c r="PPM84" s="1668"/>
      <c r="PPN84" s="1668"/>
      <c r="PPO84" s="1668"/>
      <c r="PPP84" s="1668"/>
      <c r="PPQ84" s="1668"/>
      <c r="PPR84" s="1668"/>
      <c r="PPS84" s="1668"/>
      <c r="PPT84" s="1668"/>
      <c r="PPU84" s="1668"/>
      <c r="PPV84" s="1668"/>
      <c r="PPW84" s="1668"/>
      <c r="PPX84" s="1668"/>
      <c r="PPY84" s="1668"/>
      <c r="PPZ84" s="1668"/>
      <c r="PQA84" s="1668"/>
      <c r="PQB84" s="1668"/>
      <c r="PQC84" s="1668"/>
      <c r="PQD84" s="1668"/>
      <c r="PQE84" s="1668"/>
      <c r="PQF84" s="1668"/>
      <c r="PQG84" s="1668"/>
      <c r="PQH84" s="1668"/>
      <c r="PQI84" s="1668"/>
      <c r="PQJ84" s="1668"/>
      <c r="PQK84" s="1668"/>
      <c r="PQL84" s="1668"/>
      <c r="PQM84" s="1668"/>
      <c r="PQN84" s="1668"/>
      <c r="PQO84" s="1668"/>
      <c r="PQP84" s="1668"/>
      <c r="PQQ84" s="1668"/>
      <c r="PQR84" s="1668"/>
      <c r="PQS84" s="1668"/>
      <c r="PQT84" s="1668"/>
      <c r="PQU84" s="1668"/>
      <c r="PQV84" s="1668"/>
      <c r="PQW84" s="1668"/>
      <c r="PQX84" s="1668"/>
      <c r="PQY84" s="1668"/>
      <c r="PQZ84" s="1668"/>
      <c r="PRA84" s="1668"/>
      <c r="PRB84" s="1668"/>
      <c r="PRC84" s="1668"/>
      <c r="PRD84" s="1668"/>
      <c r="PRE84" s="1668"/>
      <c r="PRF84" s="1668"/>
      <c r="PRG84" s="1668"/>
      <c r="PRH84" s="1668"/>
      <c r="PRI84" s="1668"/>
      <c r="PRJ84" s="1668"/>
      <c r="PRK84" s="1668"/>
      <c r="PRL84" s="1668"/>
      <c r="PRM84" s="1668"/>
      <c r="PRN84" s="1668"/>
      <c r="PRO84" s="1668"/>
      <c r="PRP84" s="1668"/>
      <c r="PRQ84" s="1668"/>
      <c r="PRR84" s="1668"/>
      <c r="PRS84" s="1668"/>
      <c r="PRT84" s="1668"/>
      <c r="PRU84" s="1668"/>
      <c r="PRV84" s="1668"/>
      <c r="PRW84" s="1668"/>
      <c r="PRX84" s="1668"/>
      <c r="PRY84" s="1668"/>
      <c r="PRZ84" s="1668"/>
      <c r="PSA84" s="1668"/>
      <c r="PSB84" s="1668"/>
      <c r="PSC84" s="1668"/>
      <c r="PSD84" s="1668"/>
      <c r="PSE84" s="1668"/>
      <c r="PSF84" s="1668"/>
      <c r="PSG84" s="1668"/>
      <c r="PSH84" s="1668"/>
      <c r="PSI84" s="1668"/>
      <c r="PSJ84" s="1668"/>
      <c r="PSK84" s="1668"/>
      <c r="PSL84" s="1668"/>
      <c r="PSM84" s="1668"/>
      <c r="PSN84" s="1668"/>
      <c r="PSO84" s="1668"/>
      <c r="PSP84" s="1668"/>
      <c r="PSQ84" s="1668"/>
      <c r="PSR84" s="1668"/>
      <c r="PSS84" s="1668"/>
      <c r="PST84" s="1668"/>
      <c r="PSU84" s="1668"/>
      <c r="PSV84" s="1668"/>
      <c r="PSW84" s="1668"/>
      <c r="PSX84" s="1668"/>
      <c r="PSY84" s="1668"/>
      <c r="PSZ84" s="1668"/>
      <c r="PTA84" s="1668"/>
      <c r="PTB84" s="1668"/>
      <c r="PTC84" s="1668"/>
      <c r="PTD84" s="1668"/>
      <c r="PTE84" s="1668"/>
      <c r="PTF84" s="1668"/>
      <c r="PTG84" s="1668"/>
      <c r="PTH84" s="1668"/>
      <c r="PTI84" s="1668"/>
      <c r="PTJ84" s="1668"/>
      <c r="PTK84" s="1668"/>
      <c r="PTL84" s="1668"/>
      <c r="PTM84" s="1668"/>
      <c r="PTN84" s="1668"/>
      <c r="PTO84" s="1668"/>
      <c r="PTP84" s="1668"/>
      <c r="PTQ84" s="1668"/>
      <c r="PTR84" s="1668"/>
      <c r="PTS84" s="1668"/>
      <c r="PTT84" s="1668"/>
      <c r="PTU84" s="1668"/>
      <c r="PTV84" s="1668"/>
      <c r="PTW84" s="1668"/>
      <c r="PTX84" s="1668"/>
      <c r="PTY84" s="1668"/>
      <c r="PTZ84" s="1668"/>
      <c r="PUA84" s="1668"/>
      <c r="PUB84" s="1668"/>
      <c r="PUC84" s="1668"/>
      <c r="PUD84" s="1668"/>
      <c r="PUE84" s="1668"/>
      <c r="PUF84" s="1668"/>
      <c r="PUG84" s="1668"/>
      <c r="PUH84" s="1668"/>
      <c r="PUI84" s="1668"/>
      <c r="PUJ84" s="1668"/>
      <c r="PUK84" s="1668"/>
      <c r="PUL84" s="1668"/>
      <c r="PUM84" s="1668"/>
      <c r="PUN84" s="1668"/>
      <c r="PUO84" s="1668"/>
      <c r="PUP84" s="1668"/>
      <c r="PUQ84" s="1668"/>
      <c r="PUR84" s="1668"/>
      <c r="PUS84" s="1668"/>
      <c r="PUT84" s="1668"/>
      <c r="PUU84" s="1668"/>
      <c r="PUV84" s="1668"/>
      <c r="PUW84" s="1668"/>
      <c r="PUX84" s="1668"/>
      <c r="PUY84" s="1668"/>
      <c r="PUZ84" s="1668"/>
      <c r="PVA84" s="1668"/>
      <c r="PVB84" s="1668"/>
      <c r="PVC84" s="1668"/>
      <c r="PVD84" s="1668"/>
      <c r="PVE84" s="1668"/>
      <c r="PVF84" s="1668"/>
      <c r="PVG84" s="1668"/>
      <c r="PVH84" s="1668"/>
      <c r="PVI84" s="1668"/>
      <c r="PVJ84" s="1668"/>
      <c r="PVK84" s="1668"/>
      <c r="PVL84" s="1668"/>
      <c r="PVM84" s="1668"/>
      <c r="PVN84" s="1668"/>
      <c r="PVO84" s="1668"/>
      <c r="PVP84" s="1668"/>
      <c r="PVQ84" s="1668"/>
      <c r="PVR84" s="1668"/>
      <c r="PVS84" s="1668"/>
      <c r="PVT84" s="1668"/>
      <c r="PVU84" s="1668"/>
      <c r="PVV84" s="1668"/>
      <c r="PVW84" s="1668"/>
      <c r="PVX84" s="1668"/>
      <c r="PVY84" s="1668"/>
      <c r="PVZ84" s="1668"/>
      <c r="PWA84" s="1668"/>
      <c r="PWB84" s="1668"/>
      <c r="PWC84" s="1668"/>
      <c r="PWD84" s="1668"/>
      <c r="PWE84" s="1668"/>
      <c r="PWF84" s="1668"/>
      <c r="PWG84" s="1668"/>
      <c r="PWH84" s="1668"/>
      <c r="PWI84" s="1668"/>
      <c r="PWJ84" s="1668"/>
      <c r="PWK84" s="1668"/>
      <c r="PWL84" s="1668"/>
      <c r="PWM84" s="1668"/>
      <c r="PWN84" s="1668"/>
      <c r="PWO84" s="1668"/>
      <c r="PWP84" s="1668"/>
      <c r="PWQ84" s="1668"/>
      <c r="PWR84" s="1668"/>
      <c r="PWS84" s="1668"/>
      <c r="PWT84" s="1668"/>
      <c r="PWU84" s="1668"/>
      <c r="PWV84" s="1668"/>
      <c r="PWW84" s="1668"/>
      <c r="PWX84" s="1668"/>
      <c r="PWY84" s="1668"/>
      <c r="PWZ84" s="1668"/>
      <c r="PXA84" s="1668"/>
      <c r="PXB84" s="1668"/>
      <c r="PXC84" s="1668"/>
      <c r="PXD84" s="1668"/>
      <c r="PXE84" s="1668"/>
      <c r="PXF84" s="1668"/>
      <c r="PXG84" s="1668"/>
      <c r="PXH84" s="1668"/>
      <c r="PXI84" s="1668"/>
      <c r="PXJ84" s="1668"/>
      <c r="PXK84" s="1668"/>
      <c r="PXL84" s="1668"/>
      <c r="PXM84" s="1668"/>
      <c r="PXN84" s="1668"/>
      <c r="PXO84" s="1668"/>
      <c r="PXP84" s="1668"/>
      <c r="PXQ84" s="1668"/>
      <c r="PXR84" s="1668"/>
      <c r="PXS84" s="1668"/>
      <c r="PXT84" s="1668"/>
      <c r="PXU84" s="1668"/>
      <c r="PXV84" s="1668"/>
      <c r="PXW84" s="1668"/>
      <c r="PXX84" s="1668"/>
      <c r="PXY84" s="1668"/>
      <c r="PXZ84" s="1668"/>
      <c r="PYA84" s="1668"/>
      <c r="PYB84" s="1668"/>
      <c r="PYC84" s="1668"/>
      <c r="PYD84" s="1668"/>
      <c r="PYE84" s="1668"/>
      <c r="PYF84" s="1668"/>
      <c r="PYG84" s="1668"/>
      <c r="PYH84" s="1668"/>
      <c r="PYI84" s="1668"/>
      <c r="PYJ84" s="1668"/>
      <c r="PYK84" s="1668"/>
      <c r="PYL84" s="1668"/>
      <c r="PYM84" s="1668"/>
      <c r="PYN84" s="1668"/>
      <c r="PYO84" s="1668"/>
      <c r="PYP84" s="1668"/>
      <c r="PYQ84" s="1668"/>
      <c r="PYR84" s="1668"/>
      <c r="PYS84" s="1668"/>
      <c r="PYT84" s="1668"/>
      <c r="PYU84" s="1668"/>
      <c r="PYV84" s="1668"/>
      <c r="PYW84" s="1668"/>
      <c r="PYX84" s="1668"/>
      <c r="PYY84" s="1668"/>
      <c r="PYZ84" s="1668"/>
      <c r="PZA84" s="1668"/>
      <c r="PZB84" s="1668"/>
      <c r="PZC84" s="1668"/>
      <c r="PZD84" s="1668"/>
      <c r="PZE84" s="1668"/>
      <c r="PZF84" s="1668"/>
      <c r="PZG84" s="1668"/>
      <c r="PZH84" s="1668"/>
      <c r="PZI84" s="1668"/>
      <c r="PZJ84" s="1668"/>
      <c r="PZK84" s="1668"/>
      <c r="PZL84" s="1668"/>
      <c r="PZM84" s="1668"/>
      <c r="PZN84" s="1668"/>
      <c r="PZO84" s="1668"/>
      <c r="PZP84" s="1668"/>
      <c r="PZQ84" s="1668"/>
      <c r="PZR84" s="1668"/>
      <c r="PZS84" s="1668"/>
      <c r="PZT84" s="1668"/>
      <c r="PZU84" s="1668"/>
      <c r="PZV84" s="1668"/>
      <c r="PZW84" s="1668"/>
      <c r="PZX84" s="1668"/>
      <c r="PZY84" s="1668"/>
      <c r="PZZ84" s="1668"/>
      <c r="QAA84" s="1668"/>
      <c r="QAB84" s="1668"/>
      <c r="QAC84" s="1668"/>
      <c r="QAD84" s="1668"/>
      <c r="QAE84" s="1668"/>
      <c r="QAF84" s="1668"/>
      <c r="QAG84" s="1668"/>
      <c r="QAH84" s="1668"/>
      <c r="QAI84" s="1668"/>
      <c r="QAJ84" s="1668"/>
      <c r="QAK84" s="1668"/>
      <c r="QAL84" s="1668"/>
      <c r="QAM84" s="1668"/>
      <c r="QAN84" s="1668"/>
      <c r="QAO84" s="1668"/>
      <c r="QAP84" s="1668"/>
      <c r="QAQ84" s="1668"/>
      <c r="QAR84" s="1668"/>
      <c r="QAS84" s="1668"/>
      <c r="QAT84" s="1668"/>
      <c r="QAU84" s="1668"/>
      <c r="QAV84" s="1668"/>
      <c r="QAW84" s="1668"/>
      <c r="QAX84" s="1668"/>
      <c r="QAY84" s="1668"/>
      <c r="QAZ84" s="1668"/>
      <c r="QBA84" s="1668"/>
      <c r="QBB84" s="1668"/>
      <c r="QBC84" s="1668"/>
      <c r="QBD84" s="1668"/>
      <c r="QBE84" s="1668"/>
      <c r="QBF84" s="1668"/>
      <c r="QBG84" s="1668"/>
      <c r="QBH84" s="1668"/>
      <c r="QBI84" s="1668"/>
      <c r="QBJ84" s="1668"/>
      <c r="QBK84" s="1668"/>
      <c r="QBL84" s="1668"/>
      <c r="QBM84" s="1668"/>
      <c r="QBN84" s="1668"/>
      <c r="QBO84" s="1668"/>
      <c r="QBP84" s="1668"/>
      <c r="QBQ84" s="1668"/>
      <c r="QBR84" s="1668"/>
      <c r="QBS84" s="1668"/>
      <c r="QBT84" s="1668"/>
      <c r="QBU84" s="1668"/>
      <c r="QBV84" s="1668"/>
      <c r="QBW84" s="1668"/>
      <c r="QBX84" s="1668"/>
      <c r="QBY84" s="1668"/>
      <c r="QBZ84" s="1668"/>
      <c r="QCA84" s="1668"/>
      <c r="QCB84" s="1668"/>
      <c r="QCC84" s="1668"/>
      <c r="QCD84" s="1668"/>
      <c r="QCE84" s="1668"/>
      <c r="QCF84" s="1668"/>
      <c r="QCG84" s="1668"/>
      <c r="QCH84" s="1668"/>
      <c r="QCI84" s="1668"/>
      <c r="QCJ84" s="1668"/>
      <c r="QCK84" s="1668"/>
      <c r="QCL84" s="1668"/>
      <c r="QCM84" s="1668"/>
      <c r="QCN84" s="1668"/>
      <c r="QCO84" s="1668"/>
      <c r="QCP84" s="1668"/>
      <c r="QCQ84" s="1668"/>
      <c r="QCR84" s="1668"/>
      <c r="QCS84" s="1668"/>
      <c r="QCT84" s="1668"/>
      <c r="QCU84" s="1668"/>
      <c r="QCV84" s="1668"/>
      <c r="QCW84" s="1668"/>
      <c r="QCX84" s="1668"/>
      <c r="QCY84" s="1668"/>
      <c r="QCZ84" s="1668"/>
      <c r="QDA84" s="1668"/>
      <c r="QDB84" s="1668"/>
      <c r="QDC84" s="1668"/>
      <c r="QDD84" s="1668"/>
      <c r="QDE84" s="1668"/>
      <c r="QDF84" s="1668"/>
      <c r="QDG84" s="1668"/>
      <c r="QDH84" s="1668"/>
      <c r="QDI84" s="1668"/>
      <c r="QDJ84" s="1668"/>
      <c r="QDK84" s="1668"/>
      <c r="QDL84" s="1668"/>
      <c r="QDM84" s="1668"/>
      <c r="QDN84" s="1668"/>
      <c r="QDO84" s="1668"/>
      <c r="QDP84" s="1668"/>
      <c r="QDQ84" s="1668"/>
      <c r="QDR84" s="1668"/>
      <c r="QDS84" s="1668"/>
      <c r="QDT84" s="1668"/>
      <c r="QDU84" s="1668"/>
      <c r="QDV84" s="1668"/>
      <c r="QDW84" s="1668"/>
      <c r="QDX84" s="1668"/>
      <c r="QDY84" s="1668"/>
      <c r="QDZ84" s="1668"/>
      <c r="QEA84" s="1668"/>
      <c r="QEB84" s="1668"/>
      <c r="QEC84" s="1668"/>
      <c r="QED84" s="1668"/>
      <c r="QEE84" s="1668"/>
      <c r="QEF84" s="1668"/>
      <c r="QEG84" s="1668"/>
      <c r="QEH84" s="1668"/>
      <c r="QEI84" s="1668"/>
      <c r="QEJ84" s="1668"/>
      <c r="QEK84" s="1668"/>
      <c r="QEL84" s="1668"/>
      <c r="QEM84" s="1668"/>
      <c r="QEN84" s="1668"/>
      <c r="QEO84" s="1668"/>
      <c r="QEP84" s="1668"/>
      <c r="QEQ84" s="1668"/>
      <c r="QER84" s="1668"/>
      <c r="QES84" s="1668"/>
      <c r="QET84" s="1668"/>
      <c r="QEU84" s="1668"/>
      <c r="QEV84" s="1668"/>
      <c r="QEW84" s="1668"/>
      <c r="QEX84" s="1668"/>
      <c r="QEY84" s="1668"/>
      <c r="QEZ84" s="1668"/>
      <c r="QFA84" s="1668"/>
      <c r="QFB84" s="1668"/>
      <c r="QFC84" s="1668"/>
      <c r="QFD84" s="1668"/>
      <c r="QFE84" s="1668"/>
      <c r="QFF84" s="1668"/>
      <c r="QFG84" s="1668"/>
      <c r="QFH84" s="1668"/>
      <c r="QFI84" s="1668"/>
      <c r="QFJ84" s="1668"/>
      <c r="QFK84" s="1668"/>
      <c r="QFL84" s="1668"/>
      <c r="QFM84" s="1668"/>
      <c r="QFN84" s="1668"/>
      <c r="QFO84" s="1668"/>
      <c r="QFP84" s="1668"/>
      <c r="QFQ84" s="1668"/>
      <c r="QFR84" s="1668"/>
      <c r="QFS84" s="1668"/>
      <c r="QFT84" s="1668"/>
      <c r="QFU84" s="1668"/>
      <c r="QFV84" s="1668"/>
      <c r="QFW84" s="1668"/>
      <c r="QFX84" s="1668"/>
      <c r="QFY84" s="1668"/>
      <c r="QFZ84" s="1668"/>
      <c r="QGA84" s="1668"/>
      <c r="QGB84" s="1668"/>
      <c r="QGC84" s="1668"/>
      <c r="QGD84" s="1668"/>
      <c r="QGE84" s="1668"/>
      <c r="QGF84" s="1668"/>
      <c r="QGG84" s="1668"/>
      <c r="QGH84" s="1668"/>
      <c r="QGI84" s="1668"/>
      <c r="QGJ84" s="1668"/>
      <c r="QGK84" s="1668"/>
      <c r="QGL84" s="1668"/>
      <c r="QGM84" s="1668"/>
      <c r="QGN84" s="1668"/>
      <c r="QGO84" s="1668"/>
      <c r="QGP84" s="1668"/>
      <c r="QGQ84" s="1668"/>
      <c r="QGR84" s="1668"/>
      <c r="QGS84" s="1668"/>
      <c r="QGT84" s="1668"/>
      <c r="QGU84" s="1668"/>
      <c r="QGV84" s="1668"/>
      <c r="QGW84" s="1668"/>
      <c r="QGX84" s="1668"/>
      <c r="QGY84" s="1668"/>
      <c r="QGZ84" s="1668"/>
      <c r="QHA84" s="1668"/>
      <c r="QHB84" s="1668"/>
      <c r="QHC84" s="1668"/>
      <c r="QHD84" s="1668"/>
      <c r="QHE84" s="1668"/>
      <c r="QHF84" s="1668"/>
      <c r="QHG84" s="1668"/>
      <c r="QHH84" s="1668"/>
      <c r="QHI84" s="1668"/>
      <c r="QHJ84" s="1668"/>
      <c r="QHK84" s="1668"/>
      <c r="QHL84" s="1668"/>
      <c r="QHM84" s="1668"/>
      <c r="QHN84" s="1668"/>
      <c r="QHO84" s="1668"/>
      <c r="QHP84" s="1668"/>
      <c r="QHQ84" s="1668"/>
      <c r="QHR84" s="1668"/>
      <c r="QHS84" s="1668"/>
      <c r="QHT84" s="1668"/>
      <c r="QHU84" s="1668"/>
      <c r="QHV84" s="1668"/>
      <c r="QHW84" s="1668"/>
      <c r="QHX84" s="1668"/>
      <c r="QHY84" s="1668"/>
      <c r="QHZ84" s="1668"/>
      <c r="QIA84" s="1668"/>
      <c r="QIB84" s="1668"/>
      <c r="QIC84" s="1668"/>
      <c r="QID84" s="1668"/>
      <c r="QIE84" s="1668"/>
      <c r="QIF84" s="1668"/>
      <c r="QIG84" s="1668"/>
      <c r="QIH84" s="1668"/>
      <c r="QII84" s="1668"/>
      <c r="QIJ84" s="1668"/>
      <c r="QIK84" s="1668"/>
      <c r="QIL84" s="1668"/>
      <c r="QIM84" s="1668"/>
      <c r="QIN84" s="1668"/>
      <c r="QIO84" s="1668"/>
      <c r="QIP84" s="1668"/>
      <c r="QIQ84" s="1668"/>
      <c r="QIR84" s="1668"/>
      <c r="QIS84" s="1668"/>
      <c r="QIT84" s="1668"/>
      <c r="QIU84" s="1668"/>
      <c r="QIV84" s="1668"/>
      <c r="QIW84" s="1668"/>
      <c r="QIX84" s="1668"/>
      <c r="QIY84" s="1668"/>
      <c r="QIZ84" s="1668"/>
      <c r="QJA84" s="1668"/>
      <c r="QJB84" s="1668"/>
      <c r="QJC84" s="1668"/>
      <c r="QJD84" s="1668"/>
      <c r="QJE84" s="1668"/>
      <c r="QJF84" s="1668"/>
      <c r="QJG84" s="1668"/>
      <c r="QJH84" s="1668"/>
      <c r="QJI84" s="1668"/>
      <c r="QJJ84" s="1668"/>
      <c r="QJK84" s="1668"/>
      <c r="QJL84" s="1668"/>
      <c r="QJM84" s="1668"/>
      <c r="QJN84" s="1668"/>
      <c r="QJO84" s="1668"/>
      <c r="QJP84" s="1668"/>
      <c r="QJQ84" s="1668"/>
      <c r="QJR84" s="1668"/>
      <c r="QJS84" s="1668"/>
      <c r="QJT84" s="1668"/>
      <c r="QJU84" s="1668"/>
      <c r="QJV84" s="1668"/>
      <c r="QJW84" s="1668"/>
      <c r="QJX84" s="1668"/>
      <c r="QJY84" s="1668"/>
      <c r="QJZ84" s="1668"/>
      <c r="QKA84" s="1668"/>
      <c r="QKB84" s="1668"/>
      <c r="QKC84" s="1668"/>
      <c r="QKD84" s="1668"/>
      <c r="QKE84" s="1668"/>
      <c r="QKF84" s="1668"/>
      <c r="QKG84" s="1668"/>
      <c r="QKH84" s="1668"/>
      <c r="QKI84" s="1668"/>
      <c r="QKJ84" s="1668"/>
      <c r="QKK84" s="1668"/>
      <c r="QKL84" s="1668"/>
      <c r="QKM84" s="1668"/>
      <c r="QKN84" s="1668"/>
      <c r="QKO84" s="1668"/>
      <c r="QKP84" s="1668"/>
      <c r="QKQ84" s="1668"/>
      <c r="QKR84" s="1668"/>
      <c r="QKS84" s="1668"/>
      <c r="QKT84" s="1668"/>
      <c r="QKU84" s="1668"/>
      <c r="QKV84" s="1668"/>
      <c r="QKW84" s="1668"/>
      <c r="QKX84" s="1668"/>
      <c r="QKY84" s="1668"/>
      <c r="QKZ84" s="1668"/>
      <c r="QLA84" s="1668"/>
      <c r="QLB84" s="1668"/>
      <c r="QLC84" s="1668"/>
      <c r="QLD84" s="1668"/>
      <c r="QLE84" s="1668"/>
      <c r="QLF84" s="1668"/>
      <c r="QLG84" s="1668"/>
      <c r="QLH84" s="1668"/>
      <c r="QLI84" s="1668"/>
      <c r="QLJ84" s="1668"/>
      <c r="QLK84" s="1668"/>
      <c r="QLL84" s="1668"/>
      <c r="QLM84" s="1668"/>
      <c r="QLN84" s="1668"/>
      <c r="QLO84" s="1668"/>
      <c r="QLP84" s="1668"/>
      <c r="QLQ84" s="1668"/>
      <c r="QLR84" s="1668"/>
      <c r="QLS84" s="1668"/>
      <c r="QLT84" s="1668"/>
      <c r="QLU84" s="1668"/>
      <c r="QLV84" s="1668"/>
      <c r="QLW84" s="1668"/>
      <c r="QLX84" s="1668"/>
      <c r="QLY84" s="1668"/>
      <c r="QLZ84" s="1668"/>
      <c r="QMA84" s="1668"/>
      <c r="QMB84" s="1668"/>
      <c r="QMC84" s="1668"/>
      <c r="QMD84" s="1668"/>
      <c r="QME84" s="1668"/>
      <c r="QMF84" s="1668"/>
      <c r="QMG84" s="1668"/>
      <c r="QMH84" s="1668"/>
      <c r="QMI84" s="1668"/>
      <c r="QMJ84" s="1668"/>
      <c r="QMK84" s="1668"/>
      <c r="QML84" s="1668"/>
      <c r="QMM84" s="1668"/>
      <c r="QMN84" s="1668"/>
      <c r="QMO84" s="1668"/>
      <c r="QMP84" s="1668"/>
      <c r="QMQ84" s="1668"/>
      <c r="QMR84" s="1668"/>
      <c r="QMS84" s="1668"/>
      <c r="QMT84" s="1668"/>
      <c r="QMU84" s="1668"/>
      <c r="QMV84" s="1668"/>
      <c r="QMW84" s="1668"/>
      <c r="QMX84" s="1668"/>
      <c r="QMY84" s="1668"/>
      <c r="QMZ84" s="1668"/>
      <c r="QNA84" s="1668"/>
      <c r="QNB84" s="1668"/>
      <c r="QNC84" s="1668"/>
      <c r="QND84" s="1668"/>
      <c r="QNE84" s="1668"/>
      <c r="QNF84" s="1668"/>
      <c r="QNG84" s="1668"/>
      <c r="QNH84" s="1668"/>
      <c r="QNI84" s="1668"/>
      <c r="QNJ84" s="1668"/>
      <c r="QNK84" s="1668"/>
      <c r="QNL84" s="1668"/>
      <c r="QNM84" s="1668"/>
      <c r="QNN84" s="1668"/>
      <c r="QNO84" s="1668"/>
      <c r="QNP84" s="1668"/>
      <c r="QNQ84" s="1668"/>
      <c r="QNR84" s="1668"/>
      <c r="QNS84" s="1668"/>
      <c r="QNT84" s="1668"/>
      <c r="QNU84" s="1668"/>
      <c r="QNV84" s="1668"/>
      <c r="QNW84" s="1668"/>
      <c r="QNX84" s="1668"/>
      <c r="QNY84" s="1668"/>
      <c r="QNZ84" s="1668"/>
      <c r="QOA84" s="1668"/>
      <c r="QOB84" s="1668"/>
      <c r="QOC84" s="1668"/>
      <c r="QOD84" s="1668"/>
      <c r="QOE84" s="1668"/>
      <c r="QOF84" s="1668"/>
      <c r="QOG84" s="1668"/>
      <c r="QOH84" s="1668"/>
      <c r="QOI84" s="1668"/>
      <c r="QOJ84" s="1668"/>
      <c r="QOK84" s="1668"/>
      <c r="QOL84" s="1668"/>
      <c r="QOM84" s="1668"/>
      <c r="QON84" s="1668"/>
      <c r="QOO84" s="1668"/>
      <c r="QOP84" s="1668"/>
      <c r="QOQ84" s="1668"/>
      <c r="QOR84" s="1668"/>
      <c r="QOS84" s="1668"/>
      <c r="QOT84" s="1668"/>
      <c r="QOU84" s="1668"/>
      <c r="QOV84" s="1668"/>
      <c r="QOW84" s="1668"/>
      <c r="QOX84" s="1668"/>
      <c r="QOY84" s="1668"/>
      <c r="QOZ84" s="1668"/>
      <c r="QPA84" s="1668"/>
      <c r="QPB84" s="1668"/>
      <c r="QPC84" s="1668"/>
      <c r="QPD84" s="1668"/>
      <c r="QPE84" s="1668"/>
      <c r="QPF84" s="1668"/>
      <c r="QPG84" s="1668"/>
      <c r="QPH84" s="1668"/>
      <c r="QPI84" s="1668"/>
      <c r="QPJ84" s="1668"/>
      <c r="QPK84" s="1668"/>
      <c r="QPL84" s="1668"/>
      <c r="QPM84" s="1668"/>
      <c r="QPN84" s="1668"/>
      <c r="QPO84" s="1668"/>
      <c r="QPP84" s="1668"/>
      <c r="QPQ84" s="1668"/>
      <c r="QPR84" s="1668"/>
      <c r="QPS84" s="1668"/>
      <c r="QPT84" s="1668"/>
      <c r="QPU84" s="1668"/>
      <c r="QPV84" s="1668"/>
      <c r="QPW84" s="1668"/>
      <c r="QPX84" s="1668"/>
      <c r="QPY84" s="1668"/>
      <c r="QPZ84" s="1668"/>
      <c r="QQA84" s="1668"/>
      <c r="QQB84" s="1668"/>
      <c r="QQC84" s="1668"/>
      <c r="QQD84" s="1668"/>
      <c r="QQE84" s="1668"/>
      <c r="QQF84" s="1668"/>
      <c r="QQG84" s="1668"/>
      <c r="QQH84" s="1668"/>
      <c r="QQI84" s="1668"/>
      <c r="QQJ84" s="1668"/>
      <c r="QQK84" s="1668"/>
      <c r="QQL84" s="1668"/>
      <c r="QQM84" s="1668"/>
      <c r="QQN84" s="1668"/>
      <c r="QQO84" s="1668"/>
      <c r="QQP84" s="1668"/>
      <c r="QQQ84" s="1668"/>
      <c r="QQR84" s="1668"/>
      <c r="QQS84" s="1668"/>
      <c r="QQT84" s="1668"/>
      <c r="QQU84" s="1668"/>
      <c r="QQV84" s="1668"/>
      <c r="QQW84" s="1668"/>
      <c r="QQX84" s="1668"/>
      <c r="QQY84" s="1668"/>
      <c r="QQZ84" s="1668"/>
      <c r="QRA84" s="1668"/>
      <c r="QRB84" s="1668"/>
      <c r="QRC84" s="1668"/>
      <c r="QRD84" s="1668"/>
      <c r="QRE84" s="1668"/>
      <c r="QRF84" s="1668"/>
      <c r="QRG84" s="1668"/>
      <c r="QRH84" s="1668"/>
      <c r="QRI84" s="1668"/>
      <c r="QRJ84" s="1668"/>
      <c r="QRK84" s="1668"/>
      <c r="QRL84" s="1668"/>
      <c r="QRM84" s="1668"/>
      <c r="QRN84" s="1668"/>
      <c r="QRO84" s="1668"/>
      <c r="QRP84" s="1668"/>
      <c r="QRQ84" s="1668"/>
      <c r="QRR84" s="1668"/>
      <c r="QRS84" s="1668"/>
      <c r="QRT84" s="1668"/>
      <c r="QRU84" s="1668"/>
      <c r="QRV84" s="1668"/>
      <c r="QRW84" s="1668"/>
      <c r="QRX84" s="1668"/>
      <c r="QRY84" s="1668"/>
      <c r="QRZ84" s="1668"/>
      <c r="QSA84" s="1668"/>
      <c r="QSB84" s="1668"/>
      <c r="QSC84" s="1668"/>
      <c r="QSD84" s="1668"/>
      <c r="QSE84" s="1668"/>
      <c r="QSF84" s="1668"/>
      <c r="QSG84" s="1668"/>
      <c r="QSH84" s="1668"/>
      <c r="QSI84" s="1668"/>
      <c r="QSJ84" s="1668"/>
      <c r="QSK84" s="1668"/>
      <c r="QSL84" s="1668"/>
      <c r="QSM84" s="1668"/>
      <c r="QSN84" s="1668"/>
      <c r="QSO84" s="1668"/>
      <c r="QSP84" s="1668"/>
      <c r="QSQ84" s="1668"/>
      <c r="QSR84" s="1668"/>
      <c r="QSS84" s="1668"/>
      <c r="QST84" s="1668"/>
      <c r="QSU84" s="1668"/>
      <c r="QSV84" s="1668"/>
      <c r="QSW84" s="1668"/>
      <c r="QSX84" s="1668"/>
      <c r="QSY84" s="1668"/>
      <c r="QSZ84" s="1668"/>
      <c r="QTA84" s="1668"/>
      <c r="QTB84" s="1668"/>
      <c r="QTC84" s="1668"/>
      <c r="QTD84" s="1668"/>
      <c r="QTE84" s="1668"/>
      <c r="QTF84" s="1668"/>
      <c r="QTG84" s="1668"/>
      <c r="QTH84" s="1668"/>
      <c r="QTI84" s="1668"/>
      <c r="QTJ84" s="1668"/>
      <c r="QTK84" s="1668"/>
      <c r="QTL84" s="1668"/>
      <c r="QTM84" s="1668"/>
      <c r="QTN84" s="1668"/>
      <c r="QTO84" s="1668"/>
      <c r="QTP84" s="1668"/>
      <c r="QTQ84" s="1668"/>
      <c r="QTR84" s="1668"/>
      <c r="QTS84" s="1668"/>
      <c r="QTT84" s="1668"/>
      <c r="QTU84" s="1668"/>
      <c r="QTV84" s="1668"/>
      <c r="QTW84" s="1668"/>
      <c r="QTX84" s="1668"/>
      <c r="QTY84" s="1668"/>
      <c r="QTZ84" s="1668"/>
      <c r="QUA84" s="1668"/>
      <c r="QUB84" s="1668"/>
      <c r="QUC84" s="1668"/>
      <c r="QUD84" s="1668"/>
      <c r="QUE84" s="1668"/>
      <c r="QUF84" s="1668"/>
      <c r="QUG84" s="1668"/>
      <c r="QUH84" s="1668"/>
      <c r="QUI84" s="1668"/>
      <c r="QUJ84" s="1668"/>
      <c r="QUK84" s="1668"/>
      <c r="QUL84" s="1668"/>
      <c r="QUM84" s="1668"/>
      <c r="QUN84" s="1668"/>
      <c r="QUO84" s="1668"/>
      <c r="QUP84" s="1668"/>
      <c r="QUQ84" s="1668"/>
      <c r="QUR84" s="1668"/>
      <c r="QUS84" s="1668"/>
      <c r="QUT84" s="1668"/>
      <c r="QUU84" s="1668"/>
      <c r="QUV84" s="1668"/>
      <c r="QUW84" s="1668"/>
      <c r="QUX84" s="1668"/>
      <c r="QUY84" s="1668"/>
      <c r="QUZ84" s="1668"/>
      <c r="QVA84" s="1668"/>
      <c r="QVB84" s="1668"/>
      <c r="QVC84" s="1668"/>
      <c r="QVD84" s="1668"/>
      <c r="QVE84" s="1668"/>
      <c r="QVF84" s="1668"/>
      <c r="QVG84" s="1668"/>
      <c r="QVH84" s="1668"/>
      <c r="QVI84" s="1668"/>
      <c r="QVJ84" s="1668"/>
      <c r="QVK84" s="1668"/>
      <c r="QVL84" s="1668"/>
      <c r="QVM84" s="1668"/>
      <c r="QVN84" s="1668"/>
      <c r="QVO84" s="1668"/>
      <c r="QVP84" s="1668"/>
      <c r="QVQ84" s="1668"/>
      <c r="QVR84" s="1668"/>
      <c r="QVS84" s="1668"/>
      <c r="QVT84" s="1668"/>
      <c r="QVU84" s="1668"/>
      <c r="QVV84" s="1668"/>
      <c r="QVW84" s="1668"/>
      <c r="QVX84" s="1668"/>
      <c r="QVY84" s="1668"/>
      <c r="QVZ84" s="1668"/>
      <c r="QWA84" s="1668"/>
      <c r="QWB84" s="1668"/>
      <c r="QWC84" s="1668"/>
      <c r="QWD84" s="1668"/>
      <c r="QWE84" s="1668"/>
      <c r="QWF84" s="1668"/>
      <c r="QWG84" s="1668"/>
      <c r="QWH84" s="1668"/>
      <c r="QWI84" s="1668"/>
      <c r="QWJ84" s="1668"/>
      <c r="QWK84" s="1668"/>
      <c r="QWL84" s="1668"/>
      <c r="QWM84" s="1668"/>
      <c r="QWN84" s="1668"/>
      <c r="QWO84" s="1668"/>
      <c r="QWP84" s="1668"/>
      <c r="QWQ84" s="1668"/>
      <c r="QWR84" s="1668"/>
      <c r="QWS84" s="1668"/>
      <c r="QWT84" s="1668"/>
      <c r="QWU84" s="1668"/>
      <c r="QWV84" s="1668"/>
      <c r="QWW84" s="1668"/>
      <c r="QWX84" s="1668"/>
      <c r="QWY84" s="1668"/>
      <c r="QWZ84" s="1668"/>
      <c r="QXA84" s="1668"/>
      <c r="QXB84" s="1668"/>
      <c r="QXC84" s="1668"/>
      <c r="QXD84" s="1668"/>
      <c r="QXE84" s="1668"/>
      <c r="QXF84" s="1668"/>
      <c r="QXG84" s="1668"/>
      <c r="QXH84" s="1668"/>
      <c r="QXI84" s="1668"/>
      <c r="QXJ84" s="1668"/>
      <c r="QXK84" s="1668"/>
      <c r="QXL84" s="1668"/>
      <c r="QXM84" s="1668"/>
      <c r="QXN84" s="1668"/>
      <c r="QXO84" s="1668"/>
      <c r="QXP84" s="1668"/>
      <c r="QXQ84" s="1668"/>
      <c r="QXR84" s="1668"/>
      <c r="QXS84" s="1668"/>
      <c r="QXT84" s="1668"/>
      <c r="QXU84" s="1668"/>
      <c r="QXV84" s="1668"/>
      <c r="QXW84" s="1668"/>
      <c r="QXX84" s="1668"/>
      <c r="QXY84" s="1668"/>
      <c r="QXZ84" s="1668"/>
      <c r="QYA84" s="1668"/>
      <c r="QYB84" s="1668"/>
      <c r="QYC84" s="1668"/>
      <c r="QYD84" s="1668"/>
      <c r="QYE84" s="1668"/>
      <c r="QYF84" s="1668"/>
      <c r="QYG84" s="1668"/>
      <c r="QYH84" s="1668"/>
      <c r="QYI84" s="1668"/>
      <c r="QYJ84" s="1668"/>
      <c r="QYK84" s="1668"/>
      <c r="QYL84" s="1668"/>
      <c r="QYM84" s="1668"/>
      <c r="QYN84" s="1668"/>
      <c r="QYO84" s="1668"/>
      <c r="QYP84" s="1668"/>
      <c r="QYQ84" s="1668"/>
      <c r="QYR84" s="1668"/>
      <c r="QYS84" s="1668"/>
      <c r="QYT84" s="1668"/>
      <c r="QYU84" s="1668"/>
      <c r="QYV84" s="1668"/>
      <c r="QYW84" s="1668"/>
      <c r="QYX84" s="1668"/>
      <c r="QYY84" s="1668"/>
      <c r="QYZ84" s="1668"/>
      <c r="QZA84" s="1668"/>
      <c r="QZB84" s="1668"/>
      <c r="QZC84" s="1668"/>
      <c r="QZD84" s="1668"/>
      <c r="QZE84" s="1668"/>
      <c r="QZF84" s="1668"/>
      <c r="QZG84" s="1668"/>
      <c r="QZH84" s="1668"/>
      <c r="QZI84" s="1668"/>
      <c r="QZJ84" s="1668"/>
      <c r="QZK84" s="1668"/>
      <c r="QZL84" s="1668"/>
      <c r="QZM84" s="1668"/>
      <c r="QZN84" s="1668"/>
      <c r="QZO84" s="1668"/>
      <c r="QZP84" s="1668"/>
      <c r="QZQ84" s="1668"/>
      <c r="QZR84" s="1668"/>
      <c r="QZS84" s="1668"/>
      <c r="QZT84" s="1668"/>
      <c r="QZU84" s="1668"/>
      <c r="QZV84" s="1668"/>
      <c r="QZW84" s="1668"/>
      <c r="QZX84" s="1668"/>
      <c r="QZY84" s="1668"/>
      <c r="QZZ84" s="1668"/>
      <c r="RAA84" s="1668"/>
      <c r="RAB84" s="1668"/>
      <c r="RAC84" s="1668"/>
      <c r="RAD84" s="1668"/>
      <c r="RAE84" s="1668"/>
      <c r="RAF84" s="1668"/>
      <c r="RAG84" s="1668"/>
      <c r="RAH84" s="1668"/>
      <c r="RAI84" s="1668"/>
      <c r="RAJ84" s="1668"/>
      <c r="RAK84" s="1668"/>
      <c r="RAL84" s="1668"/>
      <c r="RAM84" s="1668"/>
      <c r="RAN84" s="1668"/>
      <c r="RAO84" s="1668"/>
      <c r="RAP84" s="1668"/>
      <c r="RAQ84" s="1668"/>
      <c r="RAR84" s="1668"/>
      <c r="RAS84" s="1668"/>
      <c r="RAT84" s="1668"/>
      <c r="RAU84" s="1668"/>
      <c r="RAV84" s="1668"/>
      <c r="RAW84" s="1668"/>
      <c r="RAX84" s="1668"/>
      <c r="RAY84" s="1668"/>
      <c r="RAZ84" s="1668"/>
      <c r="RBA84" s="1668"/>
      <c r="RBB84" s="1668"/>
      <c r="RBC84" s="1668"/>
      <c r="RBD84" s="1668"/>
      <c r="RBE84" s="1668"/>
      <c r="RBF84" s="1668"/>
      <c r="RBG84" s="1668"/>
      <c r="RBH84" s="1668"/>
      <c r="RBI84" s="1668"/>
      <c r="RBJ84" s="1668"/>
      <c r="RBK84" s="1668"/>
      <c r="RBL84" s="1668"/>
      <c r="RBM84" s="1668"/>
      <c r="RBN84" s="1668"/>
      <c r="RBO84" s="1668"/>
      <c r="RBP84" s="1668"/>
      <c r="RBQ84" s="1668"/>
      <c r="RBR84" s="1668"/>
      <c r="RBS84" s="1668"/>
      <c r="RBT84" s="1668"/>
      <c r="RBU84" s="1668"/>
      <c r="RBV84" s="1668"/>
      <c r="RBW84" s="1668"/>
      <c r="RBX84" s="1668"/>
      <c r="RBY84" s="1668"/>
      <c r="RBZ84" s="1668"/>
      <c r="RCA84" s="1668"/>
      <c r="RCB84" s="1668"/>
      <c r="RCC84" s="1668"/>
      <c r="RCD84" s="1668"/>
      <c r="RCE84" s="1668"/>
      <c r="RCF84" s="1668"/>
      <c r="RCG84" s="1668"/>
      <c r="RCH84" s="1668"/>
      <c r="RCI84" s="1668"/>
      <c r="RCJ84" s="1668"/>
      <c r="RCK84" s="1668"/>
      <c r="RCL84" s="1668"/>
      <c r="RCM84" s="1668"/>
      <c r="RCN84" s="1668"/>
      <c r="RCO84" s="1668"/>
      <c r="RCP84" s="1668"/>
      <c r="RCQ84" s="1668"/>
      <c r="RCR84" s="1668"/>
      <c r="RCS84" s="1668"/>
      <c r="RCT84" s="1668"/>
      <c r="RCU84" s="1668"/>
      <c r="RCV84" s="1668"/>
      <c r="RCW84" s="1668"/>
      <c r="RCX84" s="1668"/>
      <c r="RCY84" s="1668"/>
      <c r="RCZ84" s="1668"/>
      <c r="RDA84" s="1668"/>
      <c r="RDB84" s="1668"/>
      <c r="RDC84" s="1668"/>
      <c r="RDD84" s="1668"/>
      <c r="RDE84" s="1668"/>
      <c r="RDF84" s="1668"/>
      <c r="RDG84" s="1668"/>
      <c r="RDH84" s="1668"/>
      <c r="RDI84" s="1668"/>
      <c r="RDJ84" s="1668"/>
      <c r="RDK84" s="1668"/>
      <c r="RDL84" s="1668"/>
      <c r="RDM84" s="1668"/>
      <c r="RDN84" s="1668"/>
      <c r="RDO84" s="1668"/>
      <c r="RDP84" s="1668"/>
      <c r="RDQ84" s="1668"/>
      <c r="RDR84" s="1668"/>
      <c r="RDS84" s="1668"/>
      <c r="RDT84" s="1668"/>
      <c r="RDU84" s="1668"/>
      <c r="RDV84" s="1668"/>
      <c r="RDW84" s="1668"/>
      <c r="RDX84" s="1668"/>
      <c r="RDY84" s="1668"/>
      <c r="RDZ84" s="1668"/>
      <c r="REA84" s="1668"/>
      <c r="REB84" s="1668"/>
      <c r="REC84" s="1668"/>
      <c r="RED84" s="1668"/>
      <c r="REE84" s="1668"/>
      <c r="REF84" s="1668"/>
      <c r="REG84" s="1668"/>
      <c r="REH84" s="1668"/>
      <c r="REI84" s="1668"/>
      <c r="REJ84" s="1668"/>
      <c r="REK84" s="1668"/>
      <c r="REL84" s="1668"/>
      <c r="REM84" s="1668"/>
      <c r="REN84" s="1668"/>
      <c r="REO84" s="1668"/>
      <c r="REP84" s="1668"/>
      <c r="REQ84" s="1668"/>
      <c r="RER84" s="1668"/>
      <c r="RES84" s="1668"/>
      <c r="RET84" s="1668"/>
      <c r="REU84" s="1668"/>
      <c r="REV84" s="1668"/>
      <c r="REW84" s="1668"/>
      <c r="REX84" s="1668"/>
      <c r="REY84" s="1668"/>
      <c r="REZ84" s="1668"/>
      <c r="RFA84" s="1668"/>
      <c r="RFB84" s="1668"/>
      <c r="RFC84" s="1668"/>
      <c r="RFD84" s="1668"/>
      <c r="RFE84" s="1668"/>
      <c r="RFF84" s="1668"/>
      <c r="RFG84" s="1668"/>
      <c r="RFH84" s="1668"/>
      <c r="RFI84" s="1668"/>
      <c r="RFJ84" s="1668"/>
      <c r="RFK84" s="1668"/>
      <c r="RFL84" s="1668"/>
      <c r="RFM84" s="1668"/>
      <c r="RFN84" s="1668"/>
      <c r="RFO84" s="1668"/>
      <c r="RFP84" s="1668"/>
      <c r="RFQ84" s="1668"/>
      <c r="RFR84" s="1668"/>
      <c r="RFS84" s="1668"/>
      <c r="RFT84" s="1668"/>
      <c r="RFU84" s="1668"/>
      <c r="RFV84" s="1668"/>
      <c r="RFW84" s="1668"/>
      <c r="RFX84" s="1668"/>
      <c r="RFY84" s="1668"/>
      <c r="RFZ84" s="1668"/>
      <c r="RGA84" s="1668"/>
      <c r="RGB84" s="1668"/>
      <c r="RGC84" s="1668"/>
      <c r="RGD84" s="1668"/>
      <c r="RGE84" s="1668"/>
      <c r="RGF84" s="1668"/>
      <c r="RGG84" s="1668"/>
      <c r="RGH84" s="1668"/>
      <c r="RGI84" s="1668"/>
      <c r="RGJ84" s="1668"/>
      <c r="RGK84" s="1668"/>
      <c r="RGL84" s="1668"/>
      <c r="RGM84" s="1668"/>
      <c r="RGN84" s="1668"/>
      <c r="RGO84" s="1668"/>
      <c r="RGP84" s="1668"/>
      <c r="RGQ84" s="1668"/>
      <c r="RGR84" s="1668"/>
      <c r="RGS84" s="1668"/>
      <c r="RGT84" s="1668"/>
      <c r="RGU84" s="1668"/>
      <c r="RGV84" s="1668"/>
      <c r="RGW84" s="1668"/>
      <c r="RGX84" s="1668"/>
      <c r="RGY84" s="1668"/>
      <c r="RGZ84" s="1668"/>
      <c r="RHA84" s="1668"/>
      <c r="RHB84" s="1668"/>
      <c r="RHC84" s="1668"/>
      <c r="RHD84" s="1668"/>
      <c r="RHE84" s="1668"/>
      <c r="RHF84" s="1668"/>
      <c r="RHG84" s="1668"/>
      <c r="RHH84" s="1668"/>
      <c r="RHI84" s="1668"/>
      <c r="RHJ84" s="1668"/>
      <c r="RHK84" s="1668"/>
      <c r="RHL84" s="1668"/>
      <c r="RHM84" s="1668"/>
      <c r="RHN84" s="1668"/>
      <c r="RHO84" s="1668"/>
      <c r="RHP84" s="1668"/>
      <c r="RHQ84" s="1668"/>
      <c r="RHR84" s="1668"/>
      <c r="RHS84" s="1668"/>
      <c r="RHT84" s="1668"/>
      <c r="RHU84" s="1668"/>
      <c r="RHV84" s="1668"/>
      <c r="RHW84" s="1668"/>
      <c r="RHX84" s="1668"/>
      <c r="RHY84" s="1668"/>
      <c r="RHZ84" s="1668"/>
      <c r="RIA84" s="1668"/>
      <c r="RIB84" s="1668"/>
      <c r="RIC84" s="1668"/>
      <c r="RID84" s="1668"/>
      <c r="RIE84" s="1668"/>
      <c r="RIF84" s="1668"/>
      <c r="RIG84" s="1668"/>
      <c r="RIH84" s="1668"/>
      <c r="RII84" s="1668"/>
      <c r="RIJ84" s="1668"/>
      <c r="RIK84" s="1668"/>
      <c r="RIL84" s="1668"/>
      <c r="RIM84" s="1668"/>
      <c r="RIN84" s="1668"/>
      <c r="RIO84" s="1668"/>
      <c r="RIP84" s="1668"/>
      <c r="RIQ84" s="1668"/>
      <c r="RIR84" s="1668"/>
      <c r="RIS84" s="1668"/>
      <c r="RIT84" s="1668"/>
      <c r="RIU84" s="1668"/>
      <c r="RIV84" s="1668"/>
      <c r="RIW84" s="1668"/>
      <c r="RIX84" s="1668"/>
      <c r="RIY84" s="1668"/>
      <c r="RIZ84" s="1668"/>
      <c r="RJA84" s="1668"/>
      <c r="RJB84" s="1668"/>
      <c r="RJC84" s="1668"/>
      <c r="RJD84" s="1668"/>
      <c r="RJE84" s="1668"/>
      <c r="RJF84" s="1668"/>
      <c r="RJG84" s="1668"/>
      <c r="RJH84" s="1668"/>
      <c r="RJI84" s="1668"/>
      <c r="RJJ84" s="1668"/>
      <c r="RJK84" s="1668"/>
      <c r="RJL84" s="1668"/>
      <c r="RJM84" s="1668"/>
      <c r="RJN84" s="1668"/>
      <c r="RJO84" s="1668"/>
      <c r="RJP84" s="1668"/>
      <c r="RJQ84" s="1668"/>
      <c r="RJR84" s="1668"/>
      <c r="RJS84" s="1668"/>
      <c r="RJT84" s="1668"/>
      <c r="RJU84" s="1668"/>
      <c r="RJV84" s="1668"/>
      <c r="RJW84" s="1668"/>
      <c r="RJX84" s="1668"/>
      <c r="RJY84" s="1668"/>
      <c r="RJZ84" s="1668"/>
      <c r="RKA84" s="1668"/>
      <c r="RKB84" s="1668"/>
      <c r="RKC84" s="1668"/>
      <c r="RKD84" s="1668"/>
      <c r="RKE84" s="1668"/>
      <c r="RKF84" s="1668"/>
      <c r="RKG84" s="1668"/>
      <c r="RKH84" s="1668"/>
      <c r="RKI84" s="1668"/>
      <c r="RKJ84" s="1668"/>
      <c r="RKK84" s="1668"/>
      <c r="RKL84" s="1668"/>
      <c r="RKM84" s="1668"/>
      <c r="RKN84" s="1668"/>
      <c r="RKO84" s="1668"/>
      <c r="RKP84" s="1668"/>
      <c r="RKQ84" s="1668"/>
      <c r="RKR84" s="1668"/>
      <c r="RKS84" s="1668"/>
      <c r="RKT84" s="1668"/>
      <c r="RKU84" s="1668"/>
      <c r="RKV84" s="1668"/>
      <c r="RKW84" s="1668"/>
      <c r="RKX84" s="1668"/>
      <c r="RKY84" s="1668"/>
      <c r="RKZ84" s="1668"/>
      <c r="RLA84" s="1668"/>
      <c r="RLB84" s="1668"/>
      <c r="RLC84" s="1668"/>
      <c r="RLD84" s="1668"/>
      <c r="RLE84" s="1668"/>
      <c r="RLF84" s="1668"/>
      <c r="RLG84" s="1668"/>
      <c r="RLH84" s="1668"/>
      <c r="RLI84" s="1668"/>
      <c r="RLJ84" s="1668"/>
      <c r="RLK84" s="1668"/>
      <c r="RLL84" s="1668"/>
      <c r="RLM84" s="1668"/>
      <c r="RLN84" s="1668"/>
      <c r="RLO84" s="1668"/>
      <c r="RLP84" s="1668"/>
      <c r="RLQ84" s="1668"/>
      <c r="RLR84" s="1668"/>
      <c r="RLS84" s="1668"/>
      <c r="RLT84" s="1668"/>
      <c r="RLU84" s="1668"/>
      <c r="RLV84" s="1668"/>
      <c r="RLW84" s="1668"/>
      <c r="RLX84" s="1668"/>
      <c r="RLY84" s="1668"/>
      <c r="RLZ84" s="1668"/>
      <c r="RMA84" s="1668"/>
      <c r="RMB84" s="1668"/>
      <c r="RMC84" s="1668"/>
      <c r="RMD84" s="1668"/>
      <c r="RME84" s="1668"/>
      <c r="RMF84" s="1668"/>
      <c r="RMG84" s="1668"/>
      <c r="RMH84" s="1668"/>
      <c r="RMI84" s="1668"/>
      <c r="RMJ84" s="1668"/>
      <c r="RMK84" s="1668"/>
      <c r="RML84" s="1668"/>
      <c r="RMM84" s="1668"/>
      <c r="RMN84" s="1668"/>
      <c r="RMO84" s="1668"/>
      <c r="RMP84" s="1668"/>
      <c r="RMQ84" s="1668"/>
      <c r="RMR84" s="1668"/>
      <c r="RMS84" s="1668"/>
      <c r="RMT84" s="1668"/>
      <c r="RMU84" s="1668"/>
      <c r="RMV84" s="1668"/>
      <c r="RMW84" s="1668"/>
      <c r="RMX84" s="1668"/>
      <c r="RMY84" s="1668"/>
      <c r="RMZ84" s="1668"/>
      <c r="RNA84" s="1668"/>
      <c r="RNB84" s="1668"/>
      <c r="RNC84" s="1668"/>
      <c r="RND84" s="1668"/>
      <c r="RNE84" s="1668"/>
      <c r="RNF84" s="1668"/>
      <c r="RNG84" s="1668"/>
      <c r="RNH84" s="1668"/>
      <c r="RNI84" s="1668"/>
      <c r="RNJ84" s="1668"/>
      <c r="RNK84" s="1668"/>
      <c r="RNL84" s="1668"/>
      <c r="RNM84" s="1668"/>
      <c r="RNN84" s="1668"/>
      <c r="RNO84" s="1668"/>
      <c r="RNP84" s="1668"/>
      <c r="RNQ84" s="1668"/>
      <c r="RNR84" s="1668"/>
      <c r="RNS84" s="1668"/>
      <c r="RNT84" s="1668"/>
      <c r="RNU84" s="1668"/>
      <c r="RNV84" s="1668"/>
      <c r="RNW84" s="1668"/>
      <c r="RNX84" s="1668"/>
      <c r="RNY84" s="1668"/>
      <c r="RNZ84" s="1668"/>
      <c r="ROA84" s="1668"/>
      <c r="ROB84" s="1668"/>
      <c r="ROC84" s="1668"/>
      <c r="ROD84" s="1668"/>
      <c r="ROE84" s="1668"/>
      <c r="ROF84" s="1668"/>
      <c r="ROG84" s="1668"/>
      <c r="ROH84" s="1668"/>
      <c r="ROI84" s="1668"/>
      <c r="ROJ84" s="1668"/>
      <c r="ROK84" s="1668"/>
      <c r="ROL84" s="1668"/>
      <c r="ROM84" s="1668"/>
      <c r="RON84" s="1668"/>
      <c r="ROO84" s="1668"/>
      <c r="ROP84" s="1668"/>
      <c r="ROQ84" s="1668"/>
      <c r="ROR84" s="1668"/>
      <c r="ROS84" s="1668"/>
      <c r="ROT84" s="1668"/>
      <c r="ROU84" s="1668"/>
      <c r="ROV84" s="1668"/>
      <c r="ROW84" s="1668"/>
      <c r="ROX84" s="1668"/>
      <c r="ROY84" s="1668"/>
      <c r="ROZ84" s="1668"/>
      <c r="RPA84" s="1668"/>
      <c r="RPB84" s="1668"/>
      <c r="RPC84" s="1668"/>
      <c r="RPD84" s="1668"/>
      <c r="RPE84" s="1668"/>
      <c r="RPF84" s="1668"/>
      <c r="RPG84" s="1668"/>
      <c r="RPH84" s="1668"/>
      <c r="RPI84" s="1668"/>
      <c r="RPJ84" s="1668"/>
      <c r="RPK84" s="1668"/>
      <c r="RPL84" s="1668"/>
      <c r="RPM84" s="1668"/>
      <c r="RPN84" s="1668"/>
      <c r="RPO84" s="1668"/>
      <c r="RPP84" s="1668"/>
      <c r="RPQ84" s="1668"/>
      <c r="RPR84" s="1668"/>
      <c r="RPS84" s="1668"/>
      <c r="RPT84" s="1668"/>
      <c r="RPU84" s="1668"/>
      <c r="RPV84" s="1668"/>
      <c r="RPW84" s="1668"/>
      <c r="RPX84" s="1668"/>
      <c r="RPY84" s="1668"/>
      <c r="RPZ84" s="1668"/>
      <c r="RQA84" s="1668"/>
      <c r="RQB84" s="1668"/>
      <c r="RQC84" s="1668"/>
      <c r="RQD84" s="1668"/>
      <c r="RQE84" s="1668"/>
      <c r="RQF84" s="1668"/>
      <c r="RQG84" s="1668"/>
      <c r="RQH84" s="1668"/>
      <c r="RQI84" s="1668"/>
      <c r="RQJ84" s="1668"/>
      <c r="RQK84" s="1668"/>
      <c r="RQL84" s="1668"/>
      <c r="RQM84" s="1668"/>
      <c r="RQN84" s="1668"/>
      <c r="RQO84" s="1668"/>
      <c r="RQP84" s="1668"/>
      <c r="RQQ84" s="1668"/>
      <c r="RQR84" s="1668"/>
      <c r="RQS84" s="1668"/>
      <c r="RQT84" s="1668"/>
      <c r="RQU84" s="1668"/>
      <c r="RQV84" s="1668"/>
      <c r="RQW84" s="1668"/>
      <c r="RQX84" s="1668"/>
      <c r="RQY84" s="1668"/>
      <c r="RQZ84" s="1668"/>
      <c r="RRA84" s="1668"/>
      <c r="RRB84" s="1668"/>
      <c r="RRC84" s="1668"/>
      <c r="RRD84" s="1668"/>
      <c r="RRE84" s="1668"/>
      <c r="RRF84" s="1668"/>
      <c r="RRG84" s="1668"/>
      <c r="RRH84" s="1668"/>
      <c r="RRI84" s="1668"/>
      <c r="RRJ84" s="1668"/>
      <c r="RRK84" s="1668"/>
      <c r="RRL84" s="1668"/>
      <c r="RRM84" s="1668"/>
      <c r="RRN84" s="1668"/>
      <c r="RRO84" s="1668"/>
      <c r="RRP84" s="1668"/>
      <c r="RRQ84" s="1668"/>
      <c r="RRR84" s="1668"/>
      <c r="RRS84" s="1668"/>
      <c r="RRT84" s="1668"/>
      <c r="RRU84" s="1668"/>
      <c r="RRV84" s="1668"/>
      <c r="RRW84" s="1668"/>
      <c r="RRX84" s="1668"/>
      <c r="RRY84" s="1668"/>
      <c r="RRZ84" s="1668"/>
      <c r="RSA84" s="1668"/>
      <c r="RSB84" s="1668"/>
      <c r="RSC84" s="1668"/>
      <c r="RSD84" s="1668"/>
      <c r="RSE84" s="1668"/>
      <c r="RSF84" s="1668"/>
      <c r="RSG84" s="1668"/>
      <c r="RSH84" s="1668"/>
      <c r="RSI84" s="1668"/>
      <c r="RSJ84" s="1668"/>
      <c r="RSK84" s="1668"/>
      <c r="RSL84" s="1668"/>
      <c r="RSM84" s="1668"/>
      <c r="RSN84" s="1668"/>
      <c r="RSO84" s="1668"/>
      <c r="RSP84" s="1668"/>
      <c r="RSQ84" s="1668"/>
      <c r="RSR84" s="1668"/>
      <c r="RSS84" s="1668"/>
      <c r="RST84" s="1668"/>
      <c r="RSU84" s="1668"/>
      <c r="RSV84" s="1668"/>
      <c r="RSW84" s="1668"/>
      <c r="RSX84" s="1668"/>
      <c r="RSY84" s="1668"/>
      <c r="RSZ84" s="1668"/>
      <c r="RTA84" s="1668"/>
      <c r="RTB84" s="1668"/>
      <c r="RTC84" s="1668"/>
      <c r="RTD84" s="1668"/>
      <c r="RTE84" s="1668"/>
      <c r="RTF84" s="1668"/>
      <c r="RTG84" s="1668"/>
      <c r="RTH84" s="1668"/>
      <c r="RTI84" s="1668"/>
      <c r="RTJ84" s="1668"/>
      <c r="RTK84" s="1668"/>
      <c r="RTL84" s="1668"/>
      <c r="RTM84" s="1668"/>
      <c r="RTN84" s="1668"/>
      <c r="RTO84" s="1668"/>
      <c r="RTP84" s="1668"/>
      <c r="RTQ84" s="1668"/>
      <c r="RTR84" s="1668"/>
      <c r="RTS84" s="1668"/>
      <c r="RTT84" s="1668"/>
      <c r="RTU84" s="1668"/>
      <c r="RTV84" s="1668"/>
      <c r="RTW84" s="1668"/>
      <c r="RTX84" s="1668"/>
      <c r="RTY84" s="1668"/>
      <c r="RTZ84" s="1668"/>
      <c r="RUA84" s="1668"/>
      <c r="RUB84" s="1668"/>
      <c r="RUC84" s="1668"/>
      <c r="RUD84" s="1668"/>
      <c r="RUE84" s="1668"/>
      <c r="RUF84" s="1668"/>
      <c r="RUG84" s="1668"/>
      <c r="RUH84" s="1668"/>
      <c r="RUI84" s="1668"/>
      <c r="RUJ84" s="1668"/>
      <c r="RUK84" s="1668"/>
      <c r="RUL84" s="1668"/>
      <c r="RUM84" s="1668"/>
      <c r="RUN84" s="1668"/>
      <c r="RUO84" s="1668"/>
      <c r="RUP84" s="1668"/>
      <c r="RUQ84" s="1668"/>
      <c r="RUR84" s="1668"/>
      <c r="RUS84" s="1668"/>
      <c r="RUT84" s="1668"/>
      <c r="RUU84" s="1668"/>
      <c r="RUV84" s="1668"/>
      <c r="RUW84" s="1668"/>
      <c r="RUX84" s="1668"/>
      <c r="RUY84" s="1668"/>
      <c r="RUZ84" s="1668"/>
      <c r="RVA84" s="1668"/>
      <c r="RVB84" s="1668"/>
      <c r="RVC84" s="1668"/>
      <c r="RVD84" s="1668"/>
      <c r="RVE84" s="1668"/>
      <c r="RVF84" s="1668"/>
      <c r="RVG84" s="1668"/>
      <c r="RVH84" s="1668"/>
      <c r="RVI84" s="1668"/>
      <c r="RVJ84" s="1668"/>
      <c r="RVK84" s="1668"/>
      <c r="RVL84" s="1668"/>
      <c r="RVM84" s="1668"/>
      <c r="RVN84" s="1668"/>
      <c r="RVO84" s="1668"/>
      <c r="RVP84" s="1668"/>
      <c r="RVQ84" s="1668"/>
      <c r="RVR84" s="1668"/>
      <c r="RVS84" s="1668"/>
      <c r="RVT84" s="1668"/>
      <c r="RVU84" s="1668"/>
      <c r="RVV84" s="1668"/>
      <c r="RVW84" s="1668"/>
      <c r="RVX84" s="1668"/>
      <c r="RVY84" s="1668"/>
      <c r="RVZ84" s="1668"/>
      <c r="RWA84" s="1668"/>
      <c r="RWB84" s="1668"/>
      <c r="RWC84" s="1668"/>
      <c r="RWD84" s="1668"/>
      <c r="RWE84" s="1668"/>
      <c r="RWF84" s="1668"/>
      <c r="RWG84" s="1668"/>
      <c r="RWH84" s="1668"/>
      <c r="RWI84" s="1668"/>
      <c r="RWJ84" s="1668"/>
      <c r="RWK84" s="1668"/>
      <c r="RWL84" s="1668"/>
      <c r="RWM84" s="1668"/>
      <c r="RWN84" s="1668"/>
      <c r="RWO84" s="1668"/>
      <c r="RWP84" s="1668"/>
      <c r="RWQ84" s="1668"/>
      <c r="RWR84" s="1668"/>
      <c r="RWS84" s="1668"/>
      <c r="RWT84" s="1668"/>
      <c r="RWU84" s="1668"/>
      <c r="RWV84" s="1668"/>
      <c r="RWW84" s="1668"/>
      <c r="RWX84" s="1668"/>
      <c r="RWY84" s="1668"/>
      <c r="RWZ84" s="1668"/>
      <c r="RXA84" s="1668"/>
      <c r="RXB84" s="1668"/>
      <c r="RXC84" s="1668"/>
      <c r="RXD84" s="1668"/>
      <c r="RXE84" s="1668"/>
      <c r="RXF84" s="1668"/>
      <c r="RXG84" s="1668"/>
      <c r="RXH84" s="1668"/>
      <c r="RXI84" s="1668"/>
      <c r="RXJ84" s="1668"/>
      <c r="RXK84" s="1668"/>
      <c r="RXL84" s="1668"/>
      <c r="RXM84" s="1668"/>
      <c r="RXN84" s="1668"/>
      <c r="RXO84" s="1668"/>
      <c r="RXP84" s="1668"/>
      <c r="RXQ84" s="1668"/>
      <c r="RXR84" s="1668"/>
      <c r="RXS84" s="1668"/>
      <c r="RXT84" s="1668"/>
      <c r="RXU84" s="1668"/>
      <c r="RXV84" s="1668"/>
      <c r="RXW84" s="1668"/>
      <c r="RXX84" s="1668"/>
      <c r="RXY84" s="1668"/>
      <c r="RXZ84" s="1668"/>
      <c r="RYA84" s="1668"/>
      <c r="RYB84" s="1668"/>
      <c r="RYC84" s="1668"/>
      <c r="RYD84" s="1668"/>
      <c r="RYE84" s="1668"/>
      <c r="RYF84" s="1668"/>
      <c r="RYG84" s="1668"/>
      <c r="RYH84" s="1668"/>
      <c r="RYI84" s="1668"/>
      <c r="RYJ84" s="1668"/>
      <c r="RYK84" s="1668"/>
      <c r="RYL84" s="1668"/>
      <c r="RYM84" s="1668"/>
      <c r="RYN84" s="1668"/>
      <c r="RYO84" s="1668"/>
      <c r="RYP84" s="1668"/>
      <c r="RYQ84" s="1668"/>
      <c r="RYR84" s="1668"/>
      <c r="RYS84" s="1668"/>
      <c r="RYT84" s="1668"/>
      <c r="RYU84" s="1668"/>
      <c r="RYV84" s="1668"/>
      <c r="RYW84" s="1668"/>
      <c r="RYX84" s="1668"/>
      <c r="RYY84" s="1668"/>
      <c r="RYZ84" s="1668"/>
      <c r="RZA84" s="1668"/>
      <c r="RZB84" s="1668"/>
      <c r="RZC84" s="1668"/>
      <c r="RZD84" s="1668"/>
      <c r="RZE84" s="1668"/>
      <c r="RZF84" s="1668"/>
      <c r="RZG84" s="1668"/>
      <c r="RZH84" s="1668"/>
      <c r="RZI84" s="1668"/>
      <c r="RZJ84" s="1668"/>
      <c r="RZK84" s="1668"/>
      <c r="RZL84" s="1668"/>
      <c r="RZM84" s="1668"/>
      <c r="RZN84" s="1668"/>
      <c r="RZO84" s="1668"/>
      <c r="RZP84" s="1668"/>
      <c r="RZQ84" s="1668"/>
      <c r="RZR84" s="1668"/>
      <c r="RZS84" s="1668"/>
      <c r="RZT84" s="1668"/>
      <c r="RZU84" s="1668"/>
      <c r="RZV84" s="1668"/>
      <c r="RZW84" s="1668"/>
      <c r="RZX84" s="1668"/>
      <c r="RZY84" s="1668"/>
      <c r="RZZ84" s="1668"/>
      <c r="SAA84" s="1668"/>
      <c r="SAB84" s="1668"/>
      <c r="SAC84" s="1668"/>
      <c r="SAD84" s="1668"/>
      <c r="SAE84" s="1668"/>
      <c r="SAF84" s="1668"/>
      <c r="SAG84" s="1668"/>
      <c r="SAH84" s="1668"/>
      <c r="SAI84" s="1668"/>
      <c r="SAJ84" s="1668"/>
      <c r="SAK84" s="1668"/>
      <c r="SAL84" s="1668"/>
      <c r="SAM84" s="1668"/>
      <c r="SAN84" s="1668"/>
      <c r="SAO84" s="1668"/>
      <c r="SAP84" s="1668"/>
      <c r="SAQ84" s="1668"/>
      <c r="SAR84" s="1668"/>
      <c r="SAS84" s="1668"/>
      <c r="SAT84" s="1668"/>
      <c r="SAU84" s="1668"/>
      <c r="SAV84" s="1668"/>
      <c r="SAW84" s="1668"/>
      <c r="SAX84" s="1668"/>
      <c r="SAY84" s="1668"/>
      <c r="SAZ84" s="1668"/>
      <c r="SBA84" s="1668"/>
      <c r="SBB84" s="1668"/>
      <c r="SBC84" s="1668"/>
      <c r="SBD84" s="1668"/>
      <c r="SBE84" s="1668"/>
      <c r="SBF84" s="1668"/>
      <c r="SBG84" s="1668"/>
      <c r="SBH84" s="1668"/>
      <c r="SBI84" s="1668"/>
      <c r="SBJ84" s="1668"/>
      <c r="SBK84" s="1668"/>
      <c r="SBL84" s="1668"/>
      <c r="SBM84" s="1668"/>
      <c r="SBN84" s="1668"/>
      <c r="SBO84" s="1668"/>
      <c r="SBP84" s="1668"/>
      <c r="SBQ84" s="1668"/>
      <c r="SBR84" s="1668"/>
      <c r="SBS84" s="1668"/>
      <c r="SBT84" s="1668"/>
      <c r="SBU84" s="1668"/>
      <c r="SBV84" s="1668"/>
      <c r="SBW84" s="1668"/>
      <c r="SBX84" s="1668"/>
      <c r="SBY84" s="1668"/>
      <c r="SBZ84" s="1668"/>
      <c r="SCA84" s="1668"/>
      <c r="SCB84" s="1668"/>
      <c r="SCC84" s="1668"/>
      <c r="SCD84" s="1668"/>
      <c r="SCE84" s="1668"/>
      <c r="SCF84" s="1668"/>
      <c r="SCG84" s="1668"/>
      <c r="SCH84" s="1668"/>
      <c r="SCI84" s="1668"/>
      <c r="SCJ84" s="1668"/>
      <c r="SCK84" s="1668"/>
      <c r="SCL84" s="1668"/>
      <c r="SCM84" s="1668"/>
      <c r="SCN84" s="1668"/>
      <c r="SCO84" s="1668"/>
      <c r="SCP84" s="1668"/>
      <c r="SCQ84" s="1668"/>
      <c r="SCR84" s="1668"/>
      <c r="SCS84" s="1668"/>
      <c r="SCT84" s="1668"/>
      <c r="SCU84" s="1668"/>
      <c r="SCV84" s="1668"/>
      <c r="SCW84" s="1668"/>
      <c r="SCX84" s="1668"/>
      <c r="SCY84" s="1668"/>
      <c r="SCZ84" s="1668"/>
      <c r="SDA84" s="1668"/>
      <c r="SDB84" s="1668"/>
      <c r="SDC84" s="1668"/>
      <c r="SDD84" s="1668"/>
      <c r="SDE84" s="1668"/>
      <c r="SDF84" s="1668"/>
      <c r="SDG84" s="1668"/>
      <c r="SDH84" s="1668"/>
      <c r="SDI84" s="1668"/>
      <c r="SDJ84" s="1668"/>
      <c r="SDK84" s="1668"/>
      <c r="SDL84" s="1668"/>
      <c r="SDM84" s="1668"/>
      <c r="SDN84" s="1668"/>
      <c r="SDO84" s="1668"/>
      <c r="SDP84" s="1668"/>
      <c r="SDQ84" s="1668"/>
      <c r="SDR84" s="1668"/>
      <c r="SDS84" s="1668"/>
      <c r="SDT84" s="1668"/>
      <c r="SDU84" s="1668"/>
      <c r="SDV84" s="1668"/>
      <c r="SDW84" s="1668"/>
      <c r="SDX84" s="1668"/>
      <c r="SDY84" s="1668"/>
      <c r="SDZ84" s="1668"/>
      <c r="SEA84" s="1668"/>
      <c r="SEB84" s="1668"/>
      <c r="SEC84" s="1668"/>
      <c r="SED84" s="1668"/>
      <c r="SEE84" s="1668"/>
      <c r="SEF84" s="1668"/>
      <c r="SEG84" s="1668"/>
      <c r="SEH84" s="1668"/>
      <c r="SEI84" s="1668"/>
      <c r="SEJ84" s="1668"/>
      <c r="SEK84" s="1668"/>
      <c r="SEL84" s="1668"/>
      <c r="SEM84" s="1668"/>
      <c r="SEN84" s="1668"/>
      <c r="SEO84" s="1668"/>
      <c r="SEP84" s="1668"/>
      <c r="SEQ84" s="1668"/>
      <c r="SER84" s="1668"/>
      <c r="SES84" s="1668"/>
      <c r="SET84" s="1668"/>
      <c r="SEU84" s="1668"/>
      <c r="SEV84" s="1668"/>
      <c r="SEW84" s="1668"/>
      <c r="SEX84" s="1668"/>
      <c r="SEY84" s="1668"/>
      <c r="SEZ84" s="1668"/>
      <c r="SFA84" s="1668"/>
      <c r="SFB84" s="1668"/>
      <c r="SFC84" s="1668"/>
      <c r="SFD84" s="1668"/>
      <c r="SFE84" s="1668"/>
      <c r="SFF84" s="1668"/>
      <c r="SFG84" s="1668"/>
      <c r="SFH84" s="1668"/>
      <c r="SFI84" s="1668"/>
      <c r="SFJ84" s="1668"/>
      <c r="SFK84" s="1668"/>
      <c r="SFL84" s="1668"/>
      <c r="SFM84" s="1668"/>
      <c r="SFN84" s="1668"/>
      <c r="SFO84" s="1668"/>
      <c r="SFP84" s="1668"/>
      <c r="SFQ84" s="1668"/>
      <c r="SFR84" s="1668"/>
      <c r="SFS84" s="1668"/>
      <c r="SFT84" s="1668"/>
      <c r="SFU84" s="1668"/>
      <c r="SFV84" s="1668"/>
      <c r="SFW84" s="1668"/>
      <c r="SFX84" s="1668"/>
      <c r="SFY84" s="1668"/>
      <c r="SFZ84" s="1668"/>
      <c r="SGA84" s="1668"/>
      <c r="SGB84" s="1668"/>
      <c r="SGC84" s="1668"/>
      <c r="SGD84" s="1668"/>
      <c r="SGE84" s="1668"/>
      <c r="SGF84" s="1668"/>
      <c r="SGG84" s="1668"/>
      <c r="SGH84" s="1668"/>
      <c r="SGI84" s="1668"/>
      <c r="SGJ84" s="1668"/>
      <c r="SGK84" s="1668"/>
      <c r="SGL84" s="1668"/>
      <c r="SGM84" s="1668"/>
      <c r="SGN84" s="1668"/>
      <c r="SGO84" s="1668"/>
      <c r="SGP84" s="1668"/>
      <c r="SGQ84" s="1668"/>
      <c r="SGR84" s="1668"/>
      <c r="SGS84" s="1668"/>
      <c r="SGT84" s="1668"/>
      <c r="SGU84" s="1668"/>
      <c r="SGV84" s="1668"/>
      <c r="SGW84" s="1668"/>
      <c r="SGX84" s="1668"/>
      <c r="SGY84" s="1668"/>
      <c r="SGZ84" s="1668"/>
      <c r="SHA84" s="1668"/>
      <c r="SHB84" s="1668"/>
      <c r="SHC84" s="1668"/>
      <c r="SHD84" s="1668"/>
      <c r="SHE84" s="1668"/>
      <c r="SHF84" s="1668"/>
      <c r="SHG84" s="1668"/>
      <c r="SHH84" s="1668"/>
      <c r="SHI84" s="1668"/>
      <c r="SHJ84" s="1668"/>
      <c r="SHK84" s="1668"/>
      <c r="SHL84" s="1668"/>
      <c r="SHM84" s="1668"/>
      <c r="SHN84" s="1668"/>
      <c r="SHO84" s="1668"/>
      <c r="SHP84" s="1668"/>
      <c r="SHQ84" s="1668"/>
      <c r="SHR84" s="1668"/>
      <c r="SHS84" s="1668"/>
      <c r="SHT84" s="1668"/>
      <c r="SHU84" s="1668"/>
      <c r="SHV84" s="1668"/>
      <c r="SHW84" s="1668"/>
      <c r="SHX84" s="1668"/>
      <c r="SHY84" s="1668"/>
      <c r="SHZ84" s="1668"/>
      <c r="SIA84" s="1668"/>
      <c r="SIB84" s="1668"/>
      <c r="SIC84" s="1668"/>
      <c r="SID84" s="1668"/>
      <c r="SIE84" s="1668"/>
      <c r="SIF84" s="1668"/>
      <c r="SIG84" s="1668"/>
      <c r="SIH84" s="1668"/>
      <c r="SII84" s="1668"/>
      <c r="SIJ84" s="1668"/>
      <c r="SIK84" s="1668"/>
      <c r="SIL84" s="1668"/>
      <c r="SIM84" s="1668"/>
      <c r="SIN84" s="1668"/>
      <c r="SIO84" s="1668"/>
      <c r="SIP84" s="1668"/>
      <c r="SIQ84" s="1668"/>
      <c r="SIR84" s="1668"/>
      <c r="SIS84" s="1668"/>
      <c r="SIT84" s="1668"/>
      <c r="SIU84" s="1668"/>
      <c r="SIV84" s="1668"/>
      <c r="SIW84" s="1668"/>
      <c r="SIX84" s="1668"/>
      <c r="SIY84" s="1668"/>
      <c r="SIZ84" s="1668"/>
      <c r="SJA84" s="1668"/>
      <c r="SJB84" s="1668"/>
      <c r="SJC84" s="1668"/>
      <c r="SJD84" s="1668"/>
      <c r="SJE84" s="1668"/>
      <c r="SJF84" s="1668"/>
      <c r="SJG84" s="1668"/>
      <c r="SJH84" s="1668"/>
      <c r="SJI84" s="1668"/>
      <c r="SJJ84" s="1668"/>
      <c r="SJK84" s="1668"/>
      <c r="SJL84" s="1668"/>
      <c r="SJM84" s="1668"/>
      <c r="SJN84" s="1668"/>
      <c r="SJO84" s="1668"/>
      <c r="SJP84" s="1668"/>
      <c r="SJQ84" s="1668"/>
      <c r="SJR84" s="1668"/>
      <c r="SJS84" s="1668"/>
      <c r="SJT84" s="1668"/>
      <c r="SJU84" s="1668"/>
      <c r="SJV84" s="1668"/>
      <c r="SJW84" s="1668"/>
      <c r="SJX84" s="1668"/>
      <c r="SJY84" s="1668"/>
      <c r="SJZ84" s="1668"/>
      <c r="SKA84" s="1668"/>
      <c r="SKB84" s="1668"/>
      <c r="SKC84" s="1668"/>
      <c r="SKD84" s="1668"/>
      <c r="SKE84" s="1668"/>
      <c r="SKF84" s="1668"/>
      <c r="SKG84" s="1668"/>
      <c r="SKH84" s="1668"/>
      <c r="SKI84" s="1668"/>
      <c r="SKJ84" s="1668"/>
      <c r="SKK84" s="1668"/>
      <c r="SKL84" s="1668"/>
      <c r="SKM84" s="1668"/>
      <c r="SKN84" s="1668"/>
      <c r="SKO84" s="1668"/>
      <c r="SKP84" s="1668"/>
      <c r="SKQ84" s="1668"/>
      <c r="SKR84" s="1668"/>
      <c r="SKS84" s="1668"/>
      <c r="SKT84" s="1668"/>
      <c r="SKU84" s="1668"/>
      <c r="SKV84" s="1668"/>
      <c r="SKW84" s="1668"/>
      <c r="SKX84" s="1668"/>
      <c r="SKY84" s="1668"/>
      <c r="SKZ84" s="1668"/>
      <c r="SLA84" s="1668"/>
      <c r="SLB84" s="1668"/>
      <c r="SLC84" s="1668"/>
      <c r="SLD84" s="1668"/>
      <c r="SLE84" s="1668"/>
      <c r="SLF84" s="1668"/>
      <c r="SLG84" s="1668"/>
      <c r="SLH84" s="1668"/>
      <c r="SLI84" s="1668"/>
      <c r="SLJ84" s="1668"/>
      <c r="SLK84" s="1668"/>
      <c r="SLL84" s="1668"/>
      <c r="SLM84" s="1668"/>
      <c r="SLN84" s="1668"/>
      <c r="SLO84" s="1668"/>
      <c r="SLP84" s="1668"/>
      <c r="SLQ84" s="1668"/>
      <c r="SLR84" s="1668"/>
      <c r="SLS84" s="1668"/>
      <c r="SLT84" s="1668"/>
      <c r="SLU84" s="1668"/>
      <c r="SLV84" s="1668"/>
      <c r="SLW84" s="1668"/>
      <c r="SLX84" s="1668"/>
      <c r="SLY84" s="1668"/>
      <c r="SLZ84" s="1668"/>
      <c r="SMA84" s="1668"/>
      <c r="SMB84" s="1668"/>
      <c r="SMC84" s="1668"/>
      <c r="SMD84" s="1668"/>
      <c r="SME84" s="1668"/>
      <c r="SMF84" s="1668"/>
      <c r="SMG84" s="1668"/>
      <c r="SMH84" s="1668"/>
      <c r="SMI84" s="1668"/>
      <c r="SMJ84" s="1668"/>
      <c r="SMK84" s="1668"/>
      <c r="SML84" s="1668"/>
      <c r="SMM84" s="1668"/>
      <c r="SMN84" s="1668"/>
      <c r="SMO84" s="1668"/>
      <c r="SMP84" s="1668"/>
      <c r="SMQ84" s="1668"/>
      <c r="SMR84" s="1668"/>
      <c r="SMS84" s="1668"/>
      <c r="SMT84" s="1668"/>
      <c r="SMU84" s="1668"/>
      <c r="SMV84" s="1668"/>
      <c r="SMW84" s="1668"/>
      <c r="SMX84" s="1668"/>
      <c r="SMY84" s="1668"/>
      <c r="SMZ84" s="1668"/>
      <c r="SNA84" s="1668"/>
      <c r="SNB84" s="1668"/>
      <c r="SNC84" s="1668"/>
      <c r="SND84" s="1668"/>
      <c r="SNE84" s="1668"/>
      <c r="SNF84" s="1668"/>
      <c r="SNG84" s="1668"/>
      <c r="SNH84" s="1668"/>
      <c r="SNI84" s="1668"/>
      <c r="SNJ84" s="1668"/>
      <c r="SNK84" s="1668"/>
      <c r="SNL84" s="1668"/>
      <c r="SNM84" s="1668"/>
      <c r="SNN84" s="1668"/>
      <c r="SNO84" s="1668"/>
      <c r="SNP84" s="1668"/>
      <c r="SNQ84" s="1668"/>
      <c r="SNR84" s="1668"/>
      <c r="SNS84" s="1668"/>
      <c r="SNT84" s="1668"/>
      <c r="SNU84" s="1668"/>
      <c r="SNV84" s="1668"/>
      <c r="SNW84" s="1668"/>
      <c r="SNX84" s="1668"/>
      <c r="SNY84" s="1668"/>
      <c r="SNZ84" s="1668"/>
      <c r="SOA84" s="1668"/>
      <c r="SOB84" s="1668"/>
      <c r="SOC84" s="1668"/>
      <c r="SOD84" s="1668"/>
      <c r="SOE84" s="1668"/>
      <c r="SOF84" s="1668"/>
      <c r="SOG84" s="1668"/>
      <c r="SOH84" s="1668"/>
      <c r="SOI84" s="1668"/>
      <c r="SOJ84" s="1668"/>
      <c r="SOK84" s="1668"/>
      <c r="SOL84" s="1668"/>
      <c r="SOM84" s="1668"/>
      <c r="SON84" s="1668"/>
      <c r="SOO84" s="1668"/>
      <c r="SOP84" s="1668"/>
      <c r="SOQ84" s="1668"/>
      <c r="SOR84" s="1668"/>
      <c r="SOS84" s="1668"/>
      <c r="SOT84" s="1668"/>
      <c r="SOU84" s="1668"/>
      <c r="SOV84" s="1668"/>
      <c r="SOW84" s="1668"/>
      <c r="SOX84" s="1668"/>
      <c r="SOY84" s="1668"/>
      <c r="SOZ84" s="1668"/>
      <c r="SPA84" s="1668"/>
      <c r="SPB84" s="1668"/>
      <c r="SPC84" s="1668"/>
      <c r="SPD84" s="1668"/>
      <c r="SPE84" s="1668"/>
      <c r="SPF84" s="1668"/>
      <c r="SPG84" s="1668"/>
      <c r="SPH84" s="1668"/>
      <c r="SPI84" s="1668"/>
      <c r="SPJ84" s="1668"/>
      <c r="SPK84" s="1668"/>
      <c r="SPL84" s="1668"/>
      <c r="SPM84" s="1668"/>
      <c r="SPN84" s="1668"/>
      <c r="SPO84" s="1668"/>
      <c r="SPP84" s="1668"/>
      <c r="SPQ84" s="1668"/>
      <c r="SPR84" s="1668"/>
      <c r="SPS84" s="1668"/>
      <c r="SPT84" s="1668"/>
      <c r="SPU84" s="1668"/>
      <c r="SPV84" s="1668"/>
      <c r="SPW84" s="1668"/>
      <c r="SPX84" s="1668"/>
      <c r="SPY84" s="1668"/>
      <c r="SPZ84" s="1668"/>
      <c r="SQA84" s="1668"/>
      <c r="SQB84" s="1668"/>
      <c r="SQC84" s="1668"/>
      <c r="SQD84" s="1668"/>
      <c r="SQE84" s="1668"/>
      <c r="SQF84" s="1668"/>
      <c r="SQG84" s="1668"/>
      <c r="SQH84" s="1668"/>
      <c r="SQI84" s="1668"/>
      <c r="SQJ84" s="1668"/>
      <c r="SQK84" s="1668"/>
      <c r="SQL84" s="1668"/>
      <c r="SQM84" s="1668"/>
      <c r="SQN84" s="1668"/>
      <c r="SQO84" s="1668"/>
      <c r="SQP84" s="1668"/>
      <c r="SQQ84" s="1668"/>
      <c r="SQR84" s="1668"/>
      <c r="SQS84" s="1668"/>
      <c r="SQT84" s="1668"/>
      <c r="SQU84" s="1668"/>
      <c r="SQV84" s="1668"/>
      <c r="SQW84" s="1668"/>
      <c r="SQX84" s="1668"/>
      <c r="SQY84" s="1668"/>
      <c r="SQZ84" s="1668"/>
      <c r="SRA84" s="1668"/>
      <c r="SRB84" s="1668"/>
      <c r="SRC84" s="1668"/>
      <c r="SRD84" s="1668"/>
      <c r="SRE84" s="1668"/>
      <c r="SRF84" s="1668"/>
      <c r="SRG84" s="1668"/>
      <c r="SRH84" s="1668"/>
      <c r="SRI84" s="1668"/>
      <c r="SRJ84" s="1668"/>
      <c r="SRK84" s="1668"/>
      <c r="SRL84" s="1668"/>
      <c r="SRM84" s="1668"/>
      <c r="SRN84" s="1668"/>
      <c r="SRO84" s="1668"/>
      <c r="SRP84" s="1668"/>
      <c r="SRQ84" s="1668"/>
      <c r="SRR84" s="1668"/>
      <c r="SRS84" s="1668"/>
      <c r="SRT84" s="1668"/>
      <c r="SRU84" s="1668"/>
      <c r="SRV84" s="1668"/>
      <c r="SRW84" s="1668"/>
      <c r="SRX84" s="1668"/>
      <c r="SRY84" s="1668"/>
      <c r="SRZ84" s="1668"/>
      <c r="SSA84" s="1668"/>
      <c r="SSB84" s="1668"/>
      <c r="SSC84" s="1668"/>
      <c r="SSD84" s="1668"/>
      <c r="SSE84" s="1668"/>
      <c r="SSF84" s="1668"/>
      <c r="SSG84" s="1668"/>
      <c r="SSH84" s="1668"/>
      <c r="SSI84" s="1668"/>
      <c r="SSJ84" s="1668"/>
      <c r="SSK84" s="1668"/>
      <c r="SSL84" s="1668"/>
      <c r="SSM84" s="1668"/>
      <c r="SSN84" s="1668"/>
      <c r="SSO84" s="1668"/>
      <c r="SSP84" s="1668"/>
      <c r="SSQ84" s="1668"/>
      <c r="SSR84" s="1668"/>
      <c r="SSS84" s="1668"/>
      <c r="SST84" s="1668"/>
      <c r="SSU84" s="1668"/>
      <c r="SSV84" s="1668"/>
      <c r="SSW84" s="1668"/>
      <c r="SSX84" s="1668"/>
      <c r="SSY84" s="1668"/>
      <c r="SSZ84" s="1668"/>
      <c r="STA84" s="1668"/>
      <c r="STB84" s="1668"/>
      <c r="STC84" s="1668"/>
      <c r="STD84" s="1668"/>
      <c r="STE84" s="1668"/>
      <c r="STF84" s="1668"/>
      <c r="STG84" s="1668"/>
      <c r="STH84" s="1668"/>
      <c r="STI84" s="1668"/>
      <c r="STJ84" s="1668"/>
      <c r="STK84" s="1668"/>
      <c r="STL84" s="1668"/>
      <c r="STM84" s="1668"/>
      <c r="STN84" s="1668"/>
      <c r="STO84" s="1668"/>
      <c r="STP84" s="1668"/>
      <c r="STQ84" s="1668"/>
      <c r="STR84" s="1668"/>
      <c r="STS84" s="1668"/>
      <c r="STT84" s="1668"/>
      <c r="STU84" s="1668"/>
      <c r="STV84" s="1668"/>
      <c r="STW84" s="1668"/>
      <c r="STX84" s="1668"/>
      <c r="STY84" s="1668"/>
      <c r="STZ84" s="1668"/>
      <c r="SUA84" s="1668"/>
      <c r="SUB84" s="1668"/>
      <c r="SUC84" s="1668"/>
      <c r="SUD84" s="1668"/>
      <c r="SUE84" s="1668"/>
      <c r="SUF84" s="1668"/>
      <c r="SUG84" s="1668"/>
      <c r="SUH84" s="1668"/>
      <c r="SUI84" s="1668"/>
      <c r="SUJ84" s="1668"/>
      <c r="SUK84" s="1668"/>
      <c r="SUL84" s="1668"/>
      <c r="SUM84" s="1668"/>
      <c r="SUN84" s="1668"/>
      <c r="SUO84" s="1668"/>
      <c r="SUP84" s="1668"/>
      <c r="SUQ84" s="1668"/>
      <c r="SUR84" s="1668"/>
      <c r="SUS84" s="1668"/>
      <c r="SUT84" s="1668"/>
      <c r="SUU84" s="1668"/>
      <c r="SUV84" s="1668"/>
      <c r="SUW84" s="1668"/>
      <c r="SUX84" s="1668"/>
      <c r="SUY84" s="1668"/>
      <c r="SUZ84" s="1668"/>
      <c r="SVA84" s="1668"/>
      <c r="SVB84" s="1668"/>
      <c r="SVC84" s="1668"/>
      <c r="SVD84" s="1668"/>
      <c r="SVE84" s="1668"/>
      <c r="SVF84" s="1668"/>
      <c r="SVG84" s="1668"/>
      <c r="SVH84" s="1668"/>
      <c r="SVI84" s="1668"/>
      <c r="SVJ84" s="1668"/>
      <c r="SVK84" s="1668"/>
      <c r="SVL84" s="1668"/>
      <c r="SVM84" s="1668"/>
      <c r="SVN84" s="1668"/>
      <c r="SVO84" s="1668"/>
      <c r="SVP84" s="1668"/>
      <c r="SVQ84" s="1668"/>
      <c r="SVR84" s="1668"/>
      <c r="SVS84" s="1668"/>
      <c r="SVT84" s="1668"/>
      <c r="SVU84" s="1668"/>
      <c r="SVV84" s="1668"/>
      <c r="SVW84" s="1668"/>
      <c r="SVX84" s="1668"/>
      <c r="SVY84" s="1668"/>
      <c r="SVZ84" s="1668"/>
      <c r="SWA84" s="1668"/>
      <c r="SWB84" s="1668"/>
      <c r="SWC84" s="1668"/>
      <c r="SWD84" s="1668"/>
      <c r="SWE84" s="1668"/>
      <c r="SWF84" s="1668"/>
      <c r="SWG84" s="1668"/>
      <c r="SWH84" s="1668"/>
      <c r="SWI84" s="1668"/>
      <c r="SWJ84" s="1668"/>
      <c r="SWK84" s="1668"/>
      <c r="SWL84" s="1668"/>
      <c r="SWM84" s="1668"/>
      <c r="SWN84" s="1668"/>
      <c r="SWO84" s="1668"/>
      <c r="SWP84" s="1668"/>
      <c r="SWQ84" s="1668"/>
      <c r="SWR84" s="1668"/>
      <c r="SWS84" s="1668"/>
      <c r="SWT84" s="1668"/>
      <c r="SWU84" s="1668"/>
      <c r="SWV84" s="1668"/>
      <c r="SWW84" s="1668"/>
      <c r="SWX84" s="1668"/>
      <c r="SWY84" s="1668"/>
      <c r="SWZ84" s="1668"/>
      <c r="SXA84" s="1668"/>
      <c r="SXB84" s="1668"/>
      <c r="SXC84" s="1668"/>
      <c r="SXD84" s="1668"/>
      <c r="SXE84" s="1668"/>
      <c r="SXF84" s="1668"/>
      <c r="SXG84" s="1668"/>
      <c r="SXH84" s="1668"/>
      <c r="SXI84" s="1668"/>
      <c r="SXJ84" s="1668"/>
      <c r="SXK84" s="1668"/>
      <c r="SXL84" s="1668"/>
      <c r="SXM84" s="1668"/>
      <c r="SXN84" s="1668"/>
      <c r="SXO84" s="1668"/>
      <c r="SXP84" s="1668"/>
      <c r="SXQ84" s="1668"/>
      <c r="SXR84" s="1668"/>
      <c r="SXS84" s="1668"/>
      <c r="SXT84" s="1668"/>
      <c r="SXU84" s="1668"/>
      <c r="SXV84" s="1668"/>
      <c r="SXW84" s="1668"/>
      <c r="SXX84" s="1668"/>
      <c r="SXY84" s="1668"/>
      <c r="SXZ84" s="1668"/>
      <c r="SYA84" s="1668"/>
      <c r="SYB84" s="1668"/>
      <c r="SYC84" s="1668"/>
      <c r="SYD84" s="1668"/>
      <c r="SYE84" s="1668"/>
      <c r="SYF84" s="1668"/>
      <c r="SYG84" s="1668"/>
      <c r="SYH84" s="1668"/>
      <c r="SYI84" s="1668"/>
      <c r="SYJ84" s="1668"/>
      <c r="SYK84" s="1668"/>
      <c r="SYL84" s="1668"/>
      <c r="SYM84" s="1668"/>
      <c r="SYN84" s="1668"/>
      <c r="SYO84" s="1668"/>
      <c r="SYP84" s="1668"/>
      <c r="SYQ84" s="1668"/>
      <c r="SYR84" s="1668"/>
      <c r="SYS84" s="1668"/>
      <c r="SYT84" s="1668"/>
      <c r="SYU84" s="1668"/>
      <c r="SYV84" s="1668"/>
      <c r="SYW84" s="1668"/>
      <c r="SYX84" s="1668"/>
      <c r="SYY84" s="1668"/>
      <c r="SYZ84" s="1668"/>
      <c r="SZA84" s="1668"/>
      <c r="SZB84" s="1668"/>
      <c r="SZC84" s="1668"/>
      <c r="SZD84" s="1668"/>
      <c r="SZE84" s="1668"/>
      <c r="SZF84" s="1668"/>
      <c r="SZG84" s="1668"/>
      <c r="SZH84" s="1668"/>
      <c r="SZI84" s="1668"/>
      <c r="SZJ84" s="1668"/>
      <c r="SZK84" s="1668"/>
      <c r="SZL84" s="1668"/>
      <c r="SZM84" s="1668"/>
      <c r="SZN84" s="1668"/>
      <c r="SZO84" s="1668"/>
      <c r="SZP84" s="1668"/>
      <c r="SZQ84" s="1668"/>
      <c r="SZR84" s="1668"/>
      <c r="SZS84" s="1668"/>
      <c r="SZT84" s="1668"/>
      <c r="SZU84" s="1668"/>
      <c r="SZV84" s="1668"/>
      <c r="SZW84" s="1668"/>
      <c r="SZX84" s="1668"/>
      <c r="SZY84" s="1668"/>
      <c r="SZZ84" s="1668"/>
      <c r="TAA84" s="1668"/>
      <c r="TAB84" s="1668"/>
      <c r="TAC84" s="1668"/>
      <c r="TAD84" s="1668"/>
      <c r="TAE84" s="1668"/>
      <c r="TAF84" s="1668"/>
      <c r="TAG84" s="1668"/>
      <c r="TAH84" s="1668"/>
      <c r="TAI84" s="1668"/>
      <c r="TAJ84" s="1668"/>
      <c r="TAK84" s="1668"/>
      <c r="TAL84" s="1668"/>
      <c r="TAM84" s="1668"/>
      <c r="TAN84" s="1668"/>
      <c r="TAO84" s="1668"/>
      <c r="TAP84" s="1668"/>
      <c r="TAQ84" s="1668"/>
      <c r="TAR84" s="1668"/>
      <c r="TAS84" s="1668"/>
      <c r="TAT84" s="1668"/>
      <c r="TAU84" s="1668"/>
      <c r="TAV84" s="1668"/>
      <c r="TAW84" s="1668"/>
      <c r="TAX84" s="1668"/>
      <c r="TAY84" s="1668"/>
      <c r="TAZ84" s="1668"/>
      <c r="TBA84" s="1668"/>
      <c r="TBB84" s="1668"/>
      <c r="TBC84" s="1668"/>
      <c r="TBD84" s="1668"/>
      <c r="TBE84" s="1668"/>
      <c r="TBF84" s="1668"/>
      <c r="TBG84" s="1668"/>
      <c r="TBH84" s="1668"/>
      <c r="TBI84" s="1668"/>
      <c r="TBJ84" s="1668"/>
      <c r="TBK84" s="1668"/>
      <c r="TBL84" s="1668"/>
      <c r="TBM84" s="1668"/>
      <c r="TBN84" s="1668"/>
      <c r="TBO84" s="1668"/>
      <c r="TBP84" s="1668"/>
      <c r="TBQ84" s="1668"/>
      <c r="TBR84" s="1668"/>
      <c r="TBS84" s="1668"/>
      <c r="TBT84" s="1668"/>
      <c r="TBU84" s="1668"/>
      <c r="TBV84" s="1668"/>
      <c r="TBW84" s="1668"/>
      <c r="TBX84" s="1668"/>
      <c r="TBY84" s="1668"/>
      <c r="TBZ84" s="1668"/>
      <c r="TCA84" s="1668"/>
      <c r="TCB84" s="1668"/>
      <c r="TCC84" s="1668"/>
      <c r="TCD84" s="1668"/>
      <c r="TCE84" s="1668"/>
      <c r="TCF84" s="1668"/>
      <c r="TCG84" s="1668"/>
      <c r="TCH84" s="1668"/>
      <c r="TCI84" s="1668"/>
      <c r="TCJ84" s="1668"/>
      <c r="TCK84" s="1668"/>
      <c r="TCL84" s="1668"/>
      <c r="TCM84" s="1668"/>
      <c r="TCN84" s="1668"/>
      <c r="TCO84" s="1668"/>
      <c r="TCP84" s="1668"/>
      <c r="TCQ84" s="1668"/>
      <c r="TCR84" s="1668"/>
      <c r="TCS84" s="1668"/>
      <c r="TCT84" s="1668"/>
      <c r="TCU84" s="1668"/>
      <c r="TCV84" s="1668"/>
      <c r="TCW84" s="1668"/>
      <c r="TCX84" s="1668"/>
      <c r="TCY84" s="1668"/>
      <c r="TCZ84" s="1668"/>
      <c r="TDA84" s="1668"/>
      <c r="TDB84" s="1668"/>
      <c r="TDC84" s="1668"/>
      <c r="TDD84" s="1668"/>
      <c r="TDE84" s="1668"/>
      <c r="TDF84" s="1668"/>
      <c r="TDG84" s="1668"/>
      <c r="TDH84" s="1668"/>
      <c r="TDI84" s="1668"/>
      <c r="TDJ84" s="1668"/>
      <c r="TDK84" s="1668"/>
      <c r="TDL84" s="1668"/>
      <c r="TDM84" s="1668"/>
      <c r="TDN84" s="1668"/>
      <c r="TDO84" s="1668"/>
      <c r="TDP84" s="1668"/>
      <c r="TDQ84" s="1668"/>
      <c r="TDR84" s="1668"/>
      <c r="TDS84" s="1668"/>
      <c r="TDT84" s="1668"/>
      <c r="TDU84" s="1668"/>
      <c r="TDV84" s="1668"/>
      <c r="TDW84" s="1668"/>
      <c r="TDX84" s="1668"/>
      <c r="TDY84" s="1668"/>
      <c r="TDZ84" s="1668"/>
      <c r="TEA84" s="1668"/>
      <c r="TEB84" s="1668"/>
      <c r="TEC84" s="1668"/>
      <c r="TED84" s="1668"/>
      <c r="TEE84" s="1668"/>
      <c r="TEF84" s="1668"/>
      <c r="TEG84" s="1668"/>
      <c r="TEH84" s="1668"/>
      <c r="TEI84" s="1668"/>
      <c r="TEJ84" s="1668"/>
      <c r="TEK84" s="1668"/>
      <c r="TEL84" s="1668"/>
      <c r="TEM84" s="1668"/>
      <c r="TEN84" s="1668"/>
      <c r="TEO84" s="1668"/>
      <c r="TEP84" s="1668"/>
      <c r="TEQ84" s="1668"/>
      <c r="TER84" s="1668"/>
      <c r="TES84" s="1668"/>
      <c r="TET84" s="1668"/>
      <c r="TEU84" s="1668"/>
      <c r="TEV84" s="1668"/>
      <c r="TEW84" s="1668"/>
      <c r="TEX84" s="1668"/>
      <c r="TEY84" s="1668"/>
      <c r="TEZ84" s="1668"/>
      <c r="TFA84" s="1668"/>
      <c r="TFB84" s="1668"/>
      <c r="TFC84" s="1668"/>
      <c r="TFD84" s="1668"/>
      <c r="TFE84" s="1668"/>
      <c r="TFF84" s="1668"/>
      <c r="TFG84" s="1668"/>
      <c r="TFH84" s="1668"/>
      <c r="TFI84" s="1668"/>
      <c r="TFJ84" s="1668"/>
      <c r="TFK84" s="1668"/>
      <c r="TFL84" s="1668"/>
      <c r="TFM84" s="1668"/>
      <c r="TFN84" s="1668"/>
      <c r="TFO84" s="1668"/>
      <c r="TFP84" s="1668"/>
      <c r="TFQ84" s="1668"/>
      <c r="TFR84" s="1668"/>
      <c r="TFS84" s="1668"/>
      <c r="TFT84" s="1668"/>
      <c r="TFU84" s="1668"/>
      <c r="TFV84" s="1668"/>
      <c r="TFW84" s="1668"/>
      <c r="TFX84" s="1668"/>
      <c r="TFY84" s="1668"/>
      <c r="TFZ84" s="1668"/>
      <c r="TGA84" s="1668"/>
      <c r="TGB84" s="1668"/>
      <c r="TGC84" s="1668"/>
      <c r="TGD84" s="1668"/>
      <c r="TGE84" s="1668"/>
      <c r="TGF84" s="1668"/>
      <c r="TGG84" s="1668"/>
      <c r="TGH84" s="1668"/>
      <c r="TGI84" s="1668"/>
      <c r="TGJ84" s="1668"/>
      <c r="TGK84" s="1668"/>
      <c r="TGL84" s="1668"/>
      <c r="TGM84" s="1668"/>
      <c r="TGN84" s="1668"/>
      <c r="TGO84" s="1668"/>
      <c r="TGP84" s="1668"/>
      <c r="TGQ84" s="1668"/>
      <c r="TGR84" s="1668"/>
      <c r="TGS84" s="1668"/>
      <c r="TGT84" s="1668"/>
      <c r="TGU84" s="1668"/>
      <c r="TGV84" s="1668"/>
      <c r="TGW84" s="1668"/>
      <c r="TGX84" s="1668"/>
      <c r="TGY84" s="1668"/>
      <c r="TGZ84" s="1668"/>
      <c r="THA84" s="1668"/>
      <c r="THB84" s="1668"/>
      <c r="THC84" s="1668"/>
      <c r="THD84" s="1668"/>
      <c r="THE84" s="1668"/>
      <c r="THF84" s="1668"/>
      <c r="THG84" s="1668"/>
      <c r="THH84" s="1668"/>
      <c r="THI84" s="1668"/>
      <c r="THJ84" s="1668"/>
      <c r="THK84" s="1668"/>
      <c r="THL84" s="1668"/>
      <c r="THM84" s="1668"/>
      <c r="THN84" s="1668"/>
      <c r="THO84" s="1668"/>
      <c r="THP84" s="1668"/>
      <c r="THQ84" s="1668"/>
      <c r="THR84" s="1668"/>
      <c r="THS84" s="1668"/>
      <c r="THT84" s="1668"/>
      <c r="THU84" s="1668"/>
      <c r="THV84" s="1668"/>
      <c r="THW84" s="1668"/>
      <c r="THX84" s="1668"/>
      <c r="THY84" s="1668"/>
      <c r="THZ84" s="1668"/>
      <c r="TIA84" s="1668"/>
      <c r="TIB84" s="1668"/>
      <c r="TIC84" s="1668"/>
      <c r="TID84" s="1668"/>
      <c r="TIE84" s="1668"/>
      <c r="TIF84" s="1668"/>
      <c r="TIG84" s="1668"/>
      <c r="TIH84" s="1668"/>
      <c r="TII84" s="1668"/>
      <c r="TIJ84" s="1668"/>
      <c r="TIK84" s="1668"/>
      <c r="TIL84" s="1668"/>
      <c r="TIM84" s="1668"/>
      <c r="TIN84" s="1668"/>
      <c r="TIO84" s="1668"/>
      <c r="TIP84" s="1668"/>
      <c r="TIQ84" s="1668"/>
      <c r="TIR84" s="1668"/>
      <c r="TIS84" s="1668"/>
      <c r="TIT84" s="1668"/>
      <c r="TIU84" s="1668"/>
      <c r="TIV84" s="1668"/>
      <c r="TIW84" s="1668"/>
      <c r="TIX84" s="1668"/>
      <c r="TIY84" s="1668"/>
      <c r="TIZ84" s="1668"/>
      <c r="TJA84" s="1668"/>
      <c r="TJB84" s="1668"/>
      <c r="TJC84" s="1668"/>
      <c r="TJD84" s="1668"/>
      <c r="TJE84" s="1668"/>
      <c r="TJF84" s="1668"/>
      <c r="TJG84" s="1668"/>
      <c r="TJH84" s="1668"/>
      <c r="TJI84" s="1668"/>
      <c r="TJJ84" s="1668"/>
      <c r="TJK84" s="1668"/>
      <c r="TJL84" s="1668"/>
      <c r="TJM84" s="1668"/>
      <c r="TJN84" s="1668"/>
      <c r="TJO84" s="1668"/>
      <c r="TJP84" s="1668"/>
      <c r="TJQ84" s="1668"/>
      <c r="TJR84" s="1668"/>
      <c r="TJS84" s="1668"/>
      <c r="TJT84" s="1668"/>
      <c r="TJU84" s="1668"/>
      <c r="TJV84" s="1668"/>
      <c r="TJW84" s="1668"/>
      <c r="TJX84" s="1668"/>
      <c r="TJY84" s="1668"/>
      <c r="TJZ84" s="1668"/>
      <c r="TKA84" s="1668"/>
      <c r="TKB84" s="1668"/>
      <c r="TKC84" s="1668"/>
      <c r="TKD84" s="1668"/>
      <c r="TKE84" s="1668"/>
      <c r="TKF84" s="1668"/>
      <c r="TKG84" s="1668"/>
      <c r="TKH84" s="1668"/>
      <c r="TKI84" s="1668"/>
      <c r="TKJ84" s="1668"/>
      <c r="TKK84" s="1668"/>
      <c r="TKL84" s="1668"/>
      <c r="TKM84" s="1668"/>
      <c r="TKN84" s="1668"/>
      <c r="TKO84" s="1668"/>
      <c r="TKP84" s="1668"/>
      <c r="TKQ84" s="1668"/>
      <c r="TKR84" s="1668"/>
      <c r="TKS84" s="1668"/>
      <c r="TKT84" s="1668"/>
      <c r="TKU84" s="1668"/>
      <c r="TKV84" s="1668"/>
      <c r="TKW84" s="1668"/>
      <c r="TKX84" s="1668"/>
      <c r="TKY84" s="1668"/>
      <c r="TKZ84" s="1668"/>
      <c r="TLA84" s="1668"/>
      <c r="TLB84" s="1668"/>
      <c r="TLC84" s="1668"/>
      <c r="TLD84" s="1668"/>
      <c r="TLE84" s="1668"/>
      <c r="TLF84" s="1668"/>
      <c r="TLG84" s="1668"/>
      <c r="TLH84" s="1668"/>
      <c r="TLI84" s="1668"/>
      <c r="TLJ84" s="1668"/>
      <c r="TLK84" s="1668"/>
      <c r="TLL84" s="1668"/>
      <c r="TLM84" s="1668"/>
      <c r="TLN84" s="1668"/>
      <c r="TLO84" s="1668"/>
      <c r="TLP84" s="1668"/>
      <c r="TLQ84" s="1668"/>
      <c r="TLR84" s="1668"/>
      <c r="TLS84" s="1668"/>
      <c r="TLT84" s="1668"/>
      <c r="TLU84" s="1668"/>
      <c r="TLV84" s="1668"/>
      <c r="TLW84" s="1668"/>
      <c r="TLX84" s="1668"/>
      <c r="TLY84" s="1668"/>
      <c r="TLZ84" s="1668"/>
      <c r="TMA84" s="1668"/>
      <c r="TMB84" s="1668"/>
      <c r="TMC84" s="1668"/>
      <c r="TMD84" s="1668"/>
      <c r="TME84" s="1668"/>
      <c r="TMF84" s="1668"/>
      <c r="TMG84" s="1668"/>
      <c r="TMH84" s="1668"/>
      <c r="TMI84" s="1668"/>
      <c r="TMJ84" s="1668"/>
      <c r="TMK84" s="1668"/>
      <c r="TML84" s="1668"/>
      <c r="TMM84" s="1668"/>
      <c r="TMN84" s="1668"/>
      <c r="TMO84" s="1668"/>
      <c r="TMP84" s="1668"/>
      <c r="TMQ84" s="1668"/>
      <c r="TMR84" s="1668"/>
      <c r="TMS84" s="1668"/>
      <c r="TMT84" s="1668"/>
      <c r="TMU84" s="1668"/>
      <c r="TMV84" s="1668"/>
      <c r="TMW84" s="1668"/>
      <c r="TMX84" s="1668"/>
      <c r="TMY84" s="1668"/>
      <c r="TMZ84" s="1668"/>
      <c r="TNA84" s="1668"/>
      <c r="TNB84" s="1668"/>
      <c r="TNC84" s="1668"/>
      <c r="TND84" s="1668"/>
      <c r="TNE84" s="1668"/>
      <c r="TNF84" s="1668"/>
      <c r="TNG84" s="1668"/>
      <c r="TNH84" s="1668"/>
      <c r="TNI84" s="1668"/>
      <c r="TNJ84" s="1668"/>
      <c r="TNK84" s="1668"/>
      <c r="TNL84" s="1668"/>
      <c r="TNM84" s="1668"/>
      <c r="TNN84" s="1668"/>
      <c r="TNO84" s="1668"/>
      <c r="TNP84" s="1668"/>
      <c r="TNQ84" s="1668"/>
      <c r="TNR84" s="1668"/>
      <c r="TNS84" s="1668"/>
      <c r="TNT84" s="1668"/>
      <c r="TNU84" s="1668"/>
      <c r="TNV84" s="1668"/>
      <c r="TNW84" s="1668"/>
      <c r="TNX84" s="1668"/>
      <c r="TNY84" s="1668"/>
      <c r="TNZ84" s="1668"/>
      <c r="TOA84" s="1668"/>
      <c r="TOB84" s="1668"/>
      <c r="TOC84" s="1668"/>
      <c r="TOD84" s="1668"/>
      <c r="TOE84" s="1668"/>
      <c r="TOF84" s="1668"/>
      <c r="TOG84" s="1668"/>
      <c r="TOH84" s="1668"/>
      <c r="TOI84" s="1668"/>
      <c r="TOJ84" s="1668"/>
      <c r="TOK84" s="1668"/>
      <c r="TOL84" s="1668"/>
      <c r="TOM84" s="1668"/>
      <c r="TON84" s="1668"/>
      <c r="TOO84" s="1668"/>
      <c r="TOP84" s="1668"/>
      <c r="TOQ84" s="1668"/>
      <c r="TOR84" s="1668"/>
      <c r="TOS84" s="1668"/>
      <c r="TOT84" s="1668"/>
      <c r="TOU84" s="1668"/>
      <c r="TOV84" s="1668"/>
      <c r="TOW84" s="1668"/>
      <c r="TOX84" s="1668"/>
      <c r="TOY84" s="1668"/>
      <c r="TOZ84" s="1668"/>
      <c r="TPA84" s="1668"/>
      <c r="TPB84" s="1668"/>
      <c r="TPC84" s="1668"/>
      <c r="TPD84" s="1668"/>
      <c r="TPE84" s="1668"/>
      <c r="TPF84" s="1668"/>
      <c r="TPG84" s="1668"/>
      <c r="TPH84" s="1668"/>
      <c r="TPI84" s="1668"/>
      <c r="TPJ84" s="1668"/>
      <c r="TPK84" s="1668"/>
      <c r="TPL84" s="1668"/>
      <c r="TPM84" s="1668"/>
      <c r="TPN84" s="1668"/>
      <c r="TPO84" s="1668"/>
      <c r="TPP84" s="1668"/>
      <c r="TPQ84" s="1668"/>
      <c r="TPR84" s="1668"/>
      <c r="TPS84" s="1668"/>
      <c r="TPT84" s="1668"/>
      <c r="TPU84" s="1668"/>
      <c r="TPV84" s="1668"/>
      <c r="TPW84" s="1668"/>
      <c r="TPX84" s="1668"/>
      <c r="TPY84" s="1668"/>
      <c r="TPZ84" s="1668"/>
      <c r="TQA84" s="1668"/>
      <c r="TQB84" s="1668"/>
      <c r="TQC84" s="1668"/>
      <c r="TQD84" s="1668"/>
      <c r="TQE84" s="1668"/>
      <c r="TQF84" s="1668"/>
      <c r="TQG84" s="1668"/>
      <c r="TQH84" s="1668"/>
      <c r="TQI84" s="1668"/>
      <c r="TQJ84" s="1668"/>
      <c r="TQK84" s="1668"/>
      <c r="TQL84" s="1668"/>
      <c r="TQM84" s="1668"/>
      <c r="TQN84" s="1668"/>
      <c r="TQO84" s="1668"/>
      <c r="TQP84" s="1668"/>
      <c r="TQQ84" s="1668"/>
      <c r="TQR84" s="1668"/>
      <c r="TQS84" s="1668"/>
      <c r="TQT84" s="1668"/>
      <c r="TQU84" s="1668"/>
      <c r="TQV84" s="1668"/>
      <c r="TQW84" s="1668"/>
      <c r="TQX84" s="1668"/>
      <c r="TQY84" s="1668"/>
      <c r="TQZ84" s="1668"/>
      <c r="TRA84" s="1668"/>
      <c r="TRB84" s="1668"/>
      <c r="TRC84" s="1668"/>
      <c r="TRD84" s="1668"/>
      <c r="TRE84" s="1668"/>
      <c r="TRF84" s="1668"/>
      <c r="TRG84" s="1668"/>
      <c r="TRH84" s="1668"/>
      <c r="TRI84" s="1668"/>
      <c r="TRJ84" s="1668"/>
      <c r="TRK84" s="1668"/>
      <c r="TRL84" s="1668"/>
      <c r="TRM84" s="1668"/>
      <c r="TRN84" s="1668"/>
      <c r="TRO84" s="1668"/>
      <c r="TRP84" s="1668"/>
      <c r="TRQ84" s="1668"/>
      <c r="TRR84" s="1668"/>
      <c r="TRS84" s="1668"/>
      <c r="TRT84" s="1668"/>
      <c r="TRU84" s="1668"/>
      <c r="TRV84" s="1668"/>
      <c r="TRW84" s="1668"/>
      <c r="TRX84" s="1668"/>
      <c r="TRY84" s="1668"/>
      <c r="TRZ84" s="1668"/>
      <c r="TSA84" s="1668"/>
      <c r="TSB84" s="1668"/>
      <c r="TSC84" s="1668"/>
      <c r="TSD84" s="1668"/>
      <c r="TSE84" s="1668"/>
      <c r="TSF84" s="1668"/>
      <c r="TSG84" s="1668"/>
      <c r="TSH84" s="1668"/>
      <c r="TSI84" s="1668"/>
      <c r="TSJ84" s="1668"/>
      <c r="TSK84" s="1668"/>
      <c r="TSL84" s="1668"/>
      <c r="TSM84" s="1668"/>
      <c r="TSN84" s="1668"/>
      <c r="TSO84" s="1668"/>
      <c r="TSP84" s="1668"/>
      <c r="TSQ84" s="1668"/>
      <c r="TSR84" s="1668"/>
      <c r="TSS84" s="1668"/>
      <c r="TST84" s="1668"/>
      <c r="TSU84" s="1668"/>
      <c r="TSV84" s="1668"/>
      <c r="TSW84" s="1668"/>
      <c r="TSX84" s="1668"/>
      <c r="TSY84" s="1668"/>
      <c r="TSZ84" s="1668"/>
      <c r="TTA84" s="1668"/>
      <c r="TTB84" s="1668"/>
      <c r="TTC84" s="1668"/>
      <c r="TTD84" s="1668"/>
      <c r="TTE84" s="1668"/>
      <c r="TTF84" s="1668"/>
      <c r="TTG84" s="1668"/>
      <c r="TTH84" s="1668"/>
      <c r="TTI84" s="1668"/>
      <c r="TTJ84" s="1668"/>
      <c r="TTK84" s="1668"/>
      <c r="TTL84" s="1668"/>
      <c r="TTM84" s="1668"/>
      <c r="TTN84" s="1668"/>
      <c r="TTO84" s="1668"/>
      <c r="TTP84" s="1668"/>
      <c r="TTQ84" s="1668"/>
      <c r="TTR84" s="1668"/>
      <c r="TTS84" s="1668"/>
      <c r="TTT84" s="1668"/>
      <c r="TTU84" s="1668"/>
      <c r="TTV84" s="1668"/>
      <c r="TTW84" s="1668"/>
      <c r="TTX84" s="1668"/>
      <c r="TTY84" s="1668"/>
      <c r="TTZ84" s="1668"/>
      <c r="TUA84" s="1668"/>
      <c r="TUB84" s="1668"/>
      <c r="TUC84" s="1668"/>
      <c r="TUD84" s="1668"/>
      <c r="TUE84" s="1668"/>
      <c r="TUF84" s="1668"/>
      <c r="TUG84" s="1668"/>
      <c r="TUH84" s="1668"/>
      <c r="TUI84" s="1668"/>
      <c r="TUJ84" s="1668"/>
      <c r="TUK84" s="1668"/>
      <c r="TUL84" s="1668"/>
      <c r="TUM84" s="1668"/>
      <c r="TUN84" s="1668"/>
      <c r="TUO84" s="1668"/>
      <c r="TUP84" s="1668"/>
      <c r="TUQ84" s="1668"/>
      <c r="TUR84" s="1668"/>
      <c r="TUS84" s="1668"/>
      <c r="TUT84" s="1668"/>
      <c r="TUU84" s="1668"/>
      <c r="TUV84" s="1668"/>
      <c r="TUW84" s="1668"/>
      <c r="TUX84" s="1668"/>
      <c r="TUY84" s="1668"/>
      <c r="TUZ84" s="1668"/>
      <c r="TVA84" s="1668"/>
      <c r="TVB84" s="1668"/>
      <c r="TVC84" s="1668"/>
      <c r="TVD84" s="1668"/>
      <c r="TVE84" s="1668"/>
      <c r="TVF84" s="1668"/>
      <c r="TVG84" s="1668"/>
      <c r="TVH84" s="1668"/>
      <c r="TVI84" s="1668"/>
      <c r="TVJ84" s="1668"/>
      <c r="TVK84" s="1668"/>
      <c r="TVL84" s="1668"/>
      <c r="TVM84" s="1668"/>
      <c r="TVN84" s="1668"/>
      <c r="TVO84" s="1668"/>
      <c r="TVP84" s="1668"/>
      <c r="TVQ84" s="1668"/>
      <c r="TVR84" s="1668"/>
      <c r="TVS84" s="1668"/>
      <c r="TVT84" s="1668"/>
      <c r="TVU84" s="1668"/>
      <c r="TVV84" s="1668"/>
      <c r="TVW84" s="1668"/>
      <c r="TVX84" s="1668"/>
      <c r="TVY84" s="1668"/>
      <c r="TVZ84" s="1668"/>
      <c r="TWA84" s="1668"/>
      <c r="TWB84" s="1668"/>
      <c r="TWC84" s="1668"/>
      <c r="TWD84" s="1668"/>
      <c r="TWE84" s="1668"/>
      <c r="TWF84" s="1668"/>
      <c r="TWG84" s="1668"/>
      <c r="TWH84" s="1668"/>
      <c r="TWI84" s="1668"/>
      <c r="TWJ84" s="1668"/>
      <c r="TWK84" s="1668"/>
      <c r="TWL84" s="1668"/>
      <c r="TWM84" s="1668"/>
      <c r="TWN84" s="1668"/>
      <c r="TWO84" s="1668"/>
      <c r="TWP84" s="1668"/>
      <c r="TWQ84" s="1668"/>
      <c r="TWR84" s="1668"/>
      <c r="TWS84" s="1668"/>
      <c r="TWT84" s="1668"/>
      <c r="TWU84" s="1668"/>
      <c r="TWV84" s="1668"/>
      <c r="TWW84" s="1668"/>
      <c r="TWX84" s="1668"/>
      <c r="TWY84" s="1668"/>
      <c r="TWZ84" s="1668"/>
      <c r="TXA84" s="1668"/>
      <c r="TXB84" s="1668"/>
      <c r="TXC84" s="1668"/>
      <c r="TXD84" s="1668"/>
      <c r="TXE84" s="1668"/>
      <c r="TXF84" s="1668"/>
      <c r="TXG84" s="1668"/>
      <c r="TXH84" s="1668"/>
      <c r="TXI84" s="1668"/>
      <c r="TXJ84" s="1668"/>
      <c r="TXK84" s="1668"/>
      <c r="TXL84" s="1668"/>
      <c r="TXM84" s="1668"/>
      <c r="TXN84" s="1668"/>
      <c r="TXO84" s="1668"/>
      <c r="TXP84" s="1668"/>
      <c r="TXQ84" s="1668"/>
      <c r="TXR84" s="1668"/>
      <c r="TXS84" s="1668"/>
      <c r="TXT84" s="1668"/>
      <c r="TXU84" s="1668"/>
      <c r="TXV84" s="1668"/>
      <c r="TXW84" s="1668"/>
      <c r="TXX84" s="1668"/>
      <c r="TXY84" s="1668"/>
      <c r="TXZ84" s="1668"/>
      <c r="TYA84" s="1668"/>
      <c r="TYB84" s="1668"/>
      <c r="TYC84" s="1668"/>
      <c r="TYD84" s="1668"/>
      <c r="TYE84" s="1668"/>
      <c r="TYF84" s="1668"/>
      <c r="TYG84" s="1668"/>
      <c r="TYH84" s="1668"/>
      <c r="TYI84" s="1668"/>
      <c r="TYJ84" s="1668"/>
      <c r="TYK84" s="1668"/>
      <c r="TYL84" s="1668"/>
      <c r="TYM84" s="1668"/>
      <c r="TYN84" s="1668"/>
      <c r="TYO84" s="1668"/>
      <c r="TYP84" s="1668"/>
      <c r="TYQ84" s="1668"/>
      <c r="TYR84" s="1668"/>
      <c r="TYS84" s="1668"/>
      <c r="TYT84" s="1668"/>
      <c r="TYU84" s="1668"/>
      <c r="TYV84" s="1668"/>
      <c r="TYW84" s="1668"/>
      <c r="TYX84" s="1668"/>
      <c r="TYY84" s="1668"/>
      <c r="TYZ84" s="1668"/>
      <c r="TZA84" s="1668"/>
      <c r="TZB84" s="1668"/>
      <c r="TZC84" s="1668"/>
      <c r="TZD84" s="1668"/>
      <c r="TZE84" s="1668"/>
      <c r="TZF84" s="1668"/>
      <c r="TZG84" s="1668"/>
      <c r="TZH84" s="1668"/>
      <c r="TZI84" s="1668"/>
      <c r="TZJ84" s="1668"/>
      <c r="TZK84" s="1668"/>
      <c r="TZL84" s="1668"/>
      <c r="TZM84" s="1668"/>
      <c r="TZN84" s="1668"/>
      <c r="TZO84" s="1668"/>
      <c r="TZP84" s="1668"/>
      <c r="TZQ84" s="1668"/>
      <c r="TZR84" s="1668"/>
      <c r="TZS84" s="1668"/>
      <c r="TZT84" s="1668"/>
      <c r="TZU84" s="1668"/>
      <c r="TZV84" s="1668"/>
      <c r="TZW84" s="1668"/>
      <c r="TZX84" s="1668"/>
      <c r="TZY84" s="1668"/>
      <c r="TZZ84" s="1668"/>
      <c r="UAA84" s="1668"/>
      <c r="UAB84" s="1668"/>
      <c r="UAC84" s="1668"/>
      <c r="UAD84" s="1668"/>
      <c r="UAE84" s="1668"/>
      <c r="UAF84" s="1668"/>
      <c r="UAG84" s="1668"/>
      <c r="UAH84" s="1668"/>
      <c r="UAI84" s="1668"/>
      <c r="UAJ84" s="1668"/>
      <c r="UAK84" s="1668"/>
      <c r="UAL84" s="1668"/>
      <c r="UAM84" s="1668"/>
      <c r="UAN84" s="1668"/>
      <c r="UAO84" s="1668"/>
      <c r="UAP84" s="1668"/>
      <c r="UAQ84" s="1668"/>
      <c r="UAR84" s="1668"/>
      <c r="UAS84" s="1668"/>
      <c r="UAT84" s="1668"/>
      <c r="UAU84" s="1668"/>
      <c r="UAV84" s="1668"/>
      <c r="UAW84" s="1668"/>
      <c r="UAX84" s="1668"/>
      <c r="UAY84" s="1668"/>
      <c r="UAZ84" s="1668"/>
      <c r="UBA84" s="1668"/>
      <c r="UBB84" s="1668"/>
      <c r="UBC84" s="1668"/>
      <c r="UBD84" s="1668"/>
      <c r="UBE84" s="1668"/>
      <c r="UBF84" s="1668"/>
      <c r="UBG84" s="1668"/>
      <c r="UBH84" s="1668"/>
      <c r="UBI84" s="1668"/>
      <c r="UBJ84" s="1668"/>
      <c r="UBK84" s="1668"/>
      <c r="UBL84" s="1668"/>
      <c r="UBM84" s="1668"/>
      <c r="UBN84" s="1668"/>
      <c r="UBO84" s="1668"/>
      <c r="UBP84" s="1668"/>
      <c r="UBQ84" s="1668"/>
      <c r="UBR84" s="1668"/>
      <c r="UBS84" s="1668"/>
      <c r="UBT84" s="1668"/>
      <c r="UBU84" s="1668"/>
      <c r="UBV84" s="1668"/>
      <c r="UBW84" s="1668"/>
      <c r="UBX84" s="1668"/>
      <c r="UBY84" s="1668"/>
      <c r="UBZ84" s="1668"/>
      <c r="UCA84" s="1668"/>
      <c r="UCB84" s="1668"/>
      <c r="UCC84" s="1668"/>
      <c r="UCD84" s="1668"/>
      <c r="UCE84" s="1668"/>
      <c r="UCF84" s="1668"/>
      <c r="UCG84" s="1668"/>
      <c r="UCH84" s="1668"/>
      <c r="UCI84" s="1668"/>
      <c r="UCJ84" s="1668"/>
      <c r="UCK84" s="1668"/>
      <c r="UCL84" s="1668"/>
      <c r="UCM84" s="1668"/>
      <c r="UCN84" s="1668"/>
      <c r="UCO84" s="1668"/>
      <c r="UCP84" s="1668"/>
      <c r="UCQ84" s="1668"/>
      <c r="UCR84" s="1668"/>
      <c r="UCS84" s="1668"/>
      <c r="UCT84" s="1668"/>
      <c r="UCU84" s="1668"/>
      <c r="UCV84" s="1668"/>
      <c r="UCW84" s="1668"/>
      <c r="UCX84" s="1668"/>
      <c r="UCY84" s="1668"/>
      <c r="UCZ84" s="1668"/>
      <c r="UDA84" s="1668"/>
      <c r="UDB84" s="1668"/>
      <c r="UDC84" s="1668"/>
      <c r="UDD84" s="1668"/>
      <c r="UDE84" s="1668"/>
      <c r="UDF84" s="1668"/>
      <c r="UDG84" s="1668"/>
      <c r="UDH84" s="1668"/>
      <c r="UDI84" s="1668"/>
      <c r="UDJ84" s="1668"/>
      <c r="UDK84" s="1668"/>
      <c r="UDL84" s="1668"/>
      <c r="UDM84" s="1668"/>
      <c r="UDN84" s="1668"/>
      <c r="UDO84" s="1668"/>
      <c r="UDP84" s="1668"/>
      <c r="UDQ84" s="1668"/>
      <c r="UDR84" s="1668"/>
      <c r="UDS84" s="1668"/>
      <c r="UDT84" s="1668"/>
      <c r="UDU84" s="1668"/>
      <c r="UDV84" s="1668"/>
      <c r="UDW84" s="1668"/>
      <c r="UDX84" s="1668"/>
      <c r="UDY84" s="1668"/>
      <c r="UDZ84" s="1668"/>
      <c r="UEA84" s="1668"/>
      <c r="UEB84" s="1668"/>
      <c r="UEC84" s="1668"/>
      <c r="UED84" s="1668"/>
      <c r="UEE84" s="1668"/>
      <c r="UEF84" s="1668"/>
      <c r="UEG84" s="1668"/>
      <c r="UEH84" s="1668"/>
      <c r="UEI84" s="1668"/>
      <c r="UEJ84" s="1668"/>
      <c r="UEK84" s="1668"/>
      <c r="UEL84" s="1668"/>
      <c r="UEM84" s="1668"/>
      <c r="UEN84" s="1668"/>
      <c r="UEO84" s="1668"/>
      <c r="UEP84" s="1668"/>
      <c r="UEQ84" s="1668"/>
      <c r="UER84" s="1668"/>
      <c r="UES84" s="1668"/>
      <c r="UET84" s="1668"/>
      <c r="UEU84" s="1668"/>
      <c r="UEV84" s="1668"/>
      <c r="UEW84" s="1668"/>
      <c r="UEX84" s="1668"/>
      <c r="UEY84" s="1668"/>
      <c r="UEZ84" s="1668"/>
      <c r="UFA84" s="1668"/>
      <c r="UFB84" s="1668"/>
      <c r="UFC84" s="1668"/>
      <c r="UFD84" s="1668"/>
      <c r="UFE84" s="1668"/>
      <c r="UFF84" s="1668"/>
      <c r="UFG84" s="1668"/>
      <c r="UFH84" s="1668"/>
      <c r="UFI84" s="1668"/>
      <c r="UFJ84" s="1668"/>
      <c r="UFK84" s="1668"/>
      <c r="UFL84" s="1668"/>
      <c r="UFM84" s="1668"/>
      <c r="UFN84" s="1668"/>
      <c r="UFO84" s="1668"/>
      <c r="UFP84" s="1668"/>
      <c r="UFQ84" s="1668"/>
      <c r="UFR84" s="1668"/>
      <c r="UFS84" s="1668"/>
      <c r="UFT84" s="1668"/>
      <c r="UFU84" s="1668"/>
      <c r="UFV84" s="1668"/>
      <c r="UFW84" s="1668"/>
      <c r="UFX84" s="1668"/>
      <c r="UFY84" s="1668"/>
      <c r="UFZ84" s="1668"/>
      <c r="UGA84" s="1668"/>
      <c r="UGB84" s="1668"/>
      <c r="UGC84" s="1668"/>
      <c r="UGD84" s="1668"/>
      <c r="UGE84" s="1668"/>
      <c r="UGF84" s="1668"/>
      <c r="UGG84" s="1668"/>
      <c r="UGH84" s="1668"/>
      <c r="UGI84" s="1668"/>
      <c r="UGJ84" s="1668"/>
      <c r="UGK84" s="1668"/>
      <c r="UGL84" s="1668"/>
      <c r="UGM84" s="1668"/>
      <c r="UGN84" s="1668"/>
      <c r="UGO84" s="1668"/>
      <c r="UGP84" s="1668"/>
      <c r="UGQ84" s="1668"/>
      <c r="UGR84" s="1668"/>
      <c r="UGS84" s="1668"/>
      <c r="UGT84" s="1668"/>
      <c r="UGU84" s="1668"/>
      <c r="UGV84" s="1668"/>
      <c r="UGW84" s="1668"/>
      <c r="UGX84" s="1668"/>
      <c r="UGY84" s="1668"/>
      <c r="UGZ84" s="1668"/>
      <c r="UHA84" s="1668"/>
      <c r="UHB84" s="1668"/>
      <c r="UHC84" s="1668"/>
      <c r="UHD84" s="1668"/>
      <c r="UHE84" s="1668"/>
      <c r="UHF84" s="1668"/>
      <c r="UHG84" s="1668"/>
      <c r="UHH84" s="1668"/>
      <c r="UHI84" s="1668"/>
      <c r="UHJ84" s="1668"/>
      <c r="UHK84" s="1668"/>
      <c r="UHL84" s="1668"/>
      <c r="UHM84" s="1668"/>
      <c r="UHN84" s="1668"/>
      <c r="UHO84" s="1668"/>
      <c r="UHP84" s="1668"/>
      <c r="UHQ84" s="1668"/>
      <c r="UHR84" s="1668"/>
      <c r="UHS84" s="1668"/>
      <c r="UHT84" s="1668"/>
      <c r="UHU84" s="1668"/>
      <c r="UHV84" s="1668"/>
      <c r="UHW84" s="1668"/>
      <c r="UHX84" s="1668"/>
      <c r="UHY84" s="1668"/>
      <c r="UHZ84" s="1668"/>
      <c r="UIA84" s="1668"/>
      <c r="UIB84" s="1668"/>
      <c r="UIC84" s="1668"/>
      <c r="UID84" s="1668"/>
      <c r="UIE84" s="1668"/>
      <c r="UIF84" s="1668"/>
      <c r="UIG84" s="1668"/>
      <c r="UIH84" s="1668"/>
      <c r="UII84" s="1668"/>
      <c r="UIJ84" s="1668"/>
      <c r="UIK84" s="1668"/>
      <c r="UIL84" s="1668"/>
      <c r="UIM84" s="1668"/>
      <c r="UIN84" s="1668"/>
      <c r="UIO84" s="1668"/>
      <c r="UIP84" s="1668"/>
      <c r="UIQ84" s="1668"/>
      <c r="UIR84" s="1668"/>
      <c r="UIS84" s="1668"/>
      <c r="UIT84" s="1668"/>
      <c r="UIU84" s="1668"/>
      <c r="UIV84" s="1668"/>
      <c r="UIW84" s="1668"/>
      <c r="UIX84" s="1668"/>
      <c r="UIY84" s="1668"/>
      <c r="UIZ84" s="1668"/>
      <c r="UJA84" s="1668"/>
      <c r="UJB84" s="1668"/>
      <c r="UJC84" s="1668"/>
      <c r="UJD84" s="1668"/>
      <c r="UJE84" s="1668"/>
      <c r="UJF84" s="1668"/>
      <c r="UJG84" s="1668"/>
      <c r="UJH84" s="1668"/>
      <c r="UJI84" s="1668"/>
      <c r="UJJ84" s="1668"/>
      <c r="UJK84" s="1668"/>
      <c r="UJL84" s="1668"/>
      <c r="UJM84" s="1668"/>
      <c r="UJN84" s="1668"/>
      <c r="UJO84" s="1668"/>
      <c r="UJP84" s="1668"/>
      <c r="UJQ84" s="1668"/>
      <c r="UJR84" s="1668"/>
      <c r="UJS84" s="1668"/>
      <c r="UJT84" s="1668"/>
      <c r="UJU84" s="1668"/>
      <c r="UJV84" s="1668"/>
      <c r="UJW84" s="1668"/>
      <c r="UJX84" s="1668"/>
      <c r="UJY84" s="1668"/>
      <c r="UJZ84" s="1668"/>
      <c r="UKA84" s="1668"/>
      <c r="UKB84" s="1668"/>
      <c r="UKC84" s="1668"/>
      <c r="UKD84" s="1668"/>
      <c r="UKE84" s="1668"/>
      <c r="UKF84" s="1668"/>
      <c r="UKG84" s="1668"/>
      <c r="UKH84" s="1668"/>
      <c r="UKI84" s="1668"/>
      <c r="UKJ84" s="1668"/>
      <c r="UKK84" s="1668"/>
      <c r="UKL84" s="1668"/>
      <c r="UKM84" s="1668"/>
      <c r="UKN84" s="1668"/>
      <c r="UKO84" s="1668"/>
      <c r="UKP84" s="1668"/>
      <c r="UKQ84" s="1668"/>
      <c r="UKR84" s="1668"/>
      <c r="UKS84" s="1668"/>
      <c r="UKT84" s="1668"/>
      <c r="UKU84" s="1668"/>
      <c r="UKV84" s="1668"/>
      <c r="UKW84" s="1668"/>
      <c r="UKX84" s="1668"/>
      <c r="UKY84" s="1668"/>
      <c r="UKZ84" s="1668"/>
      <c r="ULA84" s="1668"/>
      <c r="ULB84" s="1668"/>
      <c r="ULC84" s="1668"/>
      <c r="ULD84" s="1668"/>
      <c r="ULE84" s="1668"/>
      <c r="ULF84" s="1668"/>
      <c r="ULG84" s="1668"/>
      <c r="ULH84" s="1668"/>
      <c r="ULI84" s="1668"/>
      <c r="ULJ84" s="1668"/>
      <c r="ULK84" s="1668"/>
      <c r="ULL84" s="1668"/>
      <c r="ULM84" s="1668"/>
      <c r="ULN84" s="1668"/>
      <c r="ULO84" s="1668"/>
      <c r="ULP84" s="1668"/>
      <c r="ULQ84" s="1668"/>
      <c r="ULR84" s="1668"/>
      <c r="ULS84" s="1668"/>
      <c r="ULT84" s="1668"/>
      <c r="ULU84" s="1668"/>
      <c r="ULV84" s="1668"/>
      <c r="ULW84" s="1668"/>
      <c r="ULX84" s="1668"/>
      <c r="ULY84" s="1668"/>
      <c r="ULZ84" s="1668"/>
      <c r="UMA84" s="1668"/>
      <c r="UMB84" s="1668"/>
      <c r="UMC84" s="1668"/>
      <c r="UMD84" s="1668"/>
      <c r="UME84" s="1668"/>
      <c r="UMF84" s="1668"/>
      <c r="UMG84" s="1668"/>
      <c r="UMH84" s="1668"/>
      <c r="UMI84" s="1668"/>
      <c r="UMJ84" s="1668"/>
      <c r="UMK84" s="1668"/>
      <c r="UML84" s="1668"/>
      <c r="UMM84" s="1668"/>
      <c r="UMN84" s="1668"/>
      <c r="UMO84" s="1668"/>
      <c r="UMP84" s="1668"/>
      <c r="UMQ84" s="1668"/>
      <c r="UMR84" s="1668"/>
      <c r="UMS84" s="1668"/>
      <c r="UMT84" s="1668"/>
      <c r="UMU84" s="1668"/>
      <c r="UMV84" s="1668"/>
      <c r="UMW84" s="1668"/>
      <c r="UMX84" s="1668"/>
      <c r="UMY84" s="1668"/>
      <c r="UMZ84" s="1668"/>
      <c r="UNA84" s="1668"/>
      <c r="UNB84" s="1668"/>
      <c r="UNC84" s="1668"/>
      <c r="UND84" s="1668"/>
      <c r="UNE84" s="1668"/>
      <c r="UNF84" s="1668"/>
      <c r="UNG84" s="1668"/>
      <c r="UNH84" s="1668"/>
      <c r="UNI84" s="1668"/>
      <c r="UNJ84" s="1668"/>
      <c r="UNK84" s="1668"/>
      <c r="UNL84" s="1668"/>
      <c r="UNM84" s="1668"/>
      <c r="UNN84" s="1668"/>
      <c r="UNO84" s="1668"/>
      <c r="UNP84" s="1668"/>
      <c r="UNQ84" s="1668"/>
      <c r="UNR84" s="1668"/>
      <c r="UNS84" s="1668"/>
      <c r="UNT84" s="1668"/>
      <c r="UNU84" s="1668"/>
      <c r="UNV84" s="1668"/>
      <c r="UNW84" s="1668"/>
      <c r="UNX84" s="1668"/>
      <c r="UNY84" s="1668"/>
      <c r="UNZ84" s="1668"/>
      <c r="UOA84" s="1668"/>
      <c r="UOB84" s="1668"/>
      <c r="UOC84" s="1668"/>
      <c r="UOD84" s="1668"/>
      <c r="UOE84" s="1668"/>
      <c r="UOF84" s="1668"/>
      <c r="UOG84" s="1668"/>
      <c r="UOH84" s="1668"/>
      <c r="UOI84" s="1668"/>
      <c r="UOJ84" s="1668"/>
      <c r="UOK84" s="1668"/>
      <c r="UOL84" s="1668"/>
      <c r="UOM84" s="1668"/>
      <c r="UON84" s="1668"/>
      <c r="UOO84" s="1668"/>
      <c r="UOP84" s="1668"/>
      <c r="UOQ84" s="1668"/>
      <c r="UOR84" s="1668"/>
      <c r="UOS84" s="1668"/>
      <c r="UOT84" s="1668"/>
      <c r="UOU84" s="1668"/>
      <c r="UOV84" s="1668"/>
      <c r="UOW84" s="1668"/>
      <c r="UOX84" s="1668"/>
      <c r="UOY84" s="1668"/>
      <c r="UOZ84" s="1668"/>
      <c r="UPA84" s="1668"/>
      <c r="UPB84" s="1668"/>
      <c r="UPC84" s="1668"/>
      <c r="UPD84" s="1668"/>
      <c r="UPE84" s="1668"/>
      <c r="UPF84" s="1668"/>
      <c r="UPG84" s="1668"/>
      <c r="UPH84" s="1668"/>
      <c r="UPI84" s="1668"/>
      <c r="UPJ84" s="1668"/>
      <c r="UPK84" s="1668"/>
      <c r="UPL84" s="1668"/>
      <c r="UPM84" s="1668"/>
      <c r="UPN84" s="1668"/>
      <c r="UPO84" s="1668"/>
      <c r="UPP84" s="1668"/>
      <c r="UPQ84" s="1668"/>
      <c r="UPR84" s="1668"/>
      <c r="UPS84" s="1668"/>
      <c r="UPT84" s="1668"/>
      <c r="UPU84" s="1668"/>
      <c r="UPV84" s="1668"/>
      <c r="UPW84" s="1668"/>
      <c r="UPX84" s="1668"/>
      <c r="UPY84" s="1668"/>
      <c r="UPZ84" s="1668"/>
      <c r="UQA84" s="1668"/>
      <c r="UQB84" s="1668"/>
      <c r="UQC84" s="1668"/>
      <c r="UQD84" s="1668"/>
      <c r="UQE84" s="1668"/>
      <c r="UQF84" s="1668"/>
      <c r="UQG84" s="1668"/>
      <c r="UQH84" s="1668"/>
      <c r="UQI84" s="1668"/>
      <c r="UQJ84" s="1668"/>
      <c r="UQK84" s="1668"/>
      <c r="UQL84" s="1668"/>
      <c r="UQM84" s="1668"/>
      <c r="UQN84" s="1668"/>
      <c r="UQO84" s="1668"/>
      <c r="UQP84" s="1668"/>
      <c r="UQQ84" s="1668"/>
      <c r="UQR84" s="1668"/>
      <c r="UQS84" s="1668"/>
      <c r="UQT84" s="1668"/>
      <c r="UQU84" s="1668"/>
      <c r="UQV84" s="1668"/>
      <c r="UQW84" s="1668"/>
      <c r="UQX84" s="1668"/>
      <c r="UQY84" s="1668"/>
      <c r="UQZ84" s="1668"/>
      <c r="URA84" s="1668"/>
      <c r="URB84" s="1668"/>
      <c r="URC84" s="1668"/>
      <c r="URD84" s="1668"/>
      <c r="URE84" s="1668"/>
      <c r="URF84" s="1668"/>
      <c r="URG84" s="1668"/>
      <c r="URH84" s="1668"/>
      <c r="URI84" s="1668"/>
      <c r="URJ84" s="1668"/>
      <c r="URK84" s="1668"/>
      <c r="URL84" s="1668"/>
      <c r="URM84" s="1668"/>
      <c r="URN84" s="1668"/>
      <c r="URO84" s="1668"/>
      <c r="URP84" s="1668"/>
      <c r="URQ84" s="1668"/>
      <c r="URR84" s="1668"/>
      <c r="URS84" s="1668"/>
      <c r="URT84" s="1668"/>
      <c r="URU84" s="1668"/>
      <c r="URV84" s="1668"/>
      <c r="URW84" s="1668"/>
      <c r="URX84" s="1668"/>
      <c r="URY84" s="1668"/>
      <c r="URZ84" s="1668"/>
      <c r="USA84" s="1668"/>
      <c r="USB84" s="1668"/>
      <c r="USC84" s="1668"/>
      <c r="USD84" s="1668"/>
      <c r="USE84" s="1668"/>
      <c r="USF84" s="1668"/>
      <c r="USG84" s="1668"/>
      <c r="USH84" s="1668"/>
      <c r="USI84" s="1668"/>
      <c r="USJ84" s="1668"/>
      <c r="USK84" s="1668"/>
      <c r="USL84" s="1668"/>
      <c r="USM84" s="1668"/>
      <c r="USN84" s="1668"/>
      <c r="USO84" s="1668"/>
      <c r="USP84" s="1668"/>
      <c r="USQ84" s="1668"/>
      <c r="USR84" s="1668"/>
      <c r="USS84" s="1668"/>
      <c r="UST84" s="1668"/>
      <c r="USU84" s="1668"/>
      <c r="USV84" s="1668"/>
      <c r="USW84" s="1668"/>
      <c r="USX84" s="1668"/>
      <c r="USY84" s="1668"/>
      <c r="USZ84" s="1668"/>
      <c r="UTA84" s="1668"/>
      <c r="UTB84" s="1668"/>
      <c r="UTC84" s="1668"/>
      <c r="UTD84" s="1668"/>
      <c r="UTE84" s="1668"/>
      <c r="UTF84" s="1668"/>
      <c r="UTG84" s="1668"/>
      <c r="UTH84" s="1668"/>
      <c r="UTI84" s="1668"/>
      <c r="UTJ84" s="1668"/>
      <c r="UTK84" s="1668"/>
      <c r="UTL84" s="1668"/>
      <c r="UTM84" s="1668"/>
      <c r="UTN84" s="1668"/>
      <c r="UTO84" s="1668"/>
      <c r="UTP84" s="1668"/>
      <c r="UTQ84" s="1668"/>
      <c r="UTR84" s="1668"/>
      <c r="UTS84" s="1668"/>
      <c r="UTT84" s="1668"/>
      <c r="UTU84" s="1668"/>
      <c r="UTV84" s="1668"/>
      <c r="UTW84" s="1668"/>
      <c r="UTX84" s="1668"/>
      <c r="UTY84" s="1668"/>
      <c r="UTZ84" s="1668"/>
      <c r="UUA84" s="1668"/>
      <c r="UUB84" s="1668"/>
      <c r="UUC84" s="1668"/>
      <c r="UUD84" s="1668"/>
      <c r="UUE84" s="1668"/>
      <c r="UUF84" s="1668"/>
      <c r="UUG84" s="1668"/>
      <c r="UUH84" s="1668"/>
      <c r="UUI84" s="1668"/>
      <c r="UUJ84" s="1668"/>
      <c r="UUK84" s="1668"/>
      <c r="UUL84" s="1668"/>
      <c r="UUM84" s="1668"/>
      <c r="UUN84" s="1668"/>
      <c r="UUO84" s="1668"/>
      <c r="UUP84" s="1668"/>
      <c r="UUQ84" s="1668"/>
      <c r="UUR84" s="1668"/>
      <c r="UUS84" s="1668"/>
      <c r="UUT84" s="1668"/>
      <c r="UUU84" s="1668"/>
      <c r="UUV84" s="1668"/>
      <c r="UUW84" s="1668"/>
      <c r="UUX84" s="1668"/>
      <c r="UUY84" s="1668"/>
      <c r="UUZ84" s="1668"/>
      <c r="UVA84" s="1668"/>
      <c r="UVB84" s="1668"/>
      <c r="UVC84" s="1668"/>
      <c r="UVD84" s="1668"/>
      <c r="UVE84" s="1668"/>
      <c r="UVF84" s="1668"/>
      <c r="UVG84" s="1668"/>
      <c r="UVH84" s="1668"/>
      <c r="UVI84" s="1668"/>
      <c r="UVJ84" s="1668"/>
      <c r="UVK84" s="1668"/>
      <c r="UVL84" s="1668"/>
      <c r="UVM84" s="1668"/>
      <c r="UVN84" s="1668"/>
      <c r="UVO84" s="1668"/>
      <c r="UVP84" s="1668"/>
      <c r="UVQ84" s="1668"/>
      <c r="UVR84" s="1668"/>
      <c r="UVS84" s="1668"/>
      <c r="UVT84" s="1668"/>
      <c r="UVU84" s="1668"/>
      <c r="UVV84" s="1668"/>
      <c r="UVW84" s="1668"/>
      <c r="UVX84" s="1668"/>
      <c r="UVY84" s="1668"/>
      <c r="UVZ84" s="1668"/>
      <c r="UWA84" s="1668"/>
      <c r="UWB84" s="1668"/>
      <c r="UWC84" s="1668"/>
      <c r="UWD84" s="1668"/>
      <c r="UWE84" s="1668"/>
      <c r="UWF84" s="1668"/>
      <c r="UWG84" s="1668"/>
      <c r="UWH84" s="1668"/>
      <c r="UWI84" s="1668"/>
      <c r="UWJ84" s="1668"/>
      <c r="UWK84" s="1668"/>
      <c r="UWL84" s="1668"/>
      <c r="UWM84" s="1668"/>
      <c r="UWN84" s="1668"/>
      <c r="UWO84" s="1668"/>
      <c r="UWP84" s="1668"/>
      <c r="UWQ84" s="1668"/>
      <c r="UWR84" s="1668"/>
      <c r="UWS84" s="1668"/>
      <c r="UWT84" s="1668"/>
      <c r="UWU84" s="1668"/>
      <c r="UWV84" s="1668"/>
      <c r="UWW84" s="1668"/>
      <c r="UWX84" s="1668"/>
      <c r="UWY84" s="1668"/>
      <c r="UWZ84" s="1668"/>
      <c r="UXA84" s="1668"/>
      <c r="UXB84" s="1668"/>
      <c r="UXC84" s="1668"/>
      <c r="UXD84" s="1668"/>
      <c r="UXE84" s="1668"/>
      <c r="UXF84" s="1668"/>
      <c r="UXG84" s="1668"/>
      <c r="UXH84" s="1668"/>
      <c r="UXI84" s="1668"/>
      <c r="UXJ84" s="1668"/>
      <c r="UXK84" s="1668"/>
      <c r="UXL84" s="1668"/>
      <c r="UXM84" s="1668"/>
      <c r="UXN84" s="1668"/>
      <c r="UXO84" s="1668"/>
      <c r="UXP84" s="1668"/>
      <c r="UXQ84" s="1668"/>
      <c r="UXR84" s="1668"/>
      <c r="UXS84" s="1668"/>
      <c r="UXT84" s="1668"/>
      <c r="UXU84" s="1668"/>
      <c r="UXV84" s="1668"/>
      <c r="UXW84" s="1668"/>
      <c r="UXX84" s="1668"/>
      <c r="UXY84" s="1668"/>
      <c r="UXZ84" s="1668"/>
      <c r="UYA84" s="1668"/>
      <c r="UYB84" s="1668"/>
      <c r="UYC84" s="1668"/>
      <c r="UYD84" s="1668"/>
      <c r="UYE84" s="1668"/>
      <c r="UYF84" s="1668"/>
      <c r="UYG84" s="1668"/>
      <c r="UYH84" s="1668"/>
      <c r="UYI84" s="1668"/>
      <c r="UYJ84" s="1668"/>
      <c r="UYK84" s="1668"/>
      <c r="UYL84" s="1668"/>
      <c r="UYM84" s="1668"/>
      <c r="UYN84" s="1668"/>
      <c r="UYO84" s="1668"/>
      <c r="UYP84" s="1668"/>
      <c r="UYQ84" s="1668"/>
      <c r="UYR84" s="1668"/>
      <c r="UYS84" s="1668"/>
      <c r="UYT84" s="1668"/>
      <c r="UYU84" s="1668"/>
      <c r="UYV84" s="1668"/>
      <c r="UYW84" s="1668"/>
      <c r="UYX84" s="1668"/>
      <c r="UYY84" s="1668"/>
      <c r="UYZ84" s="1668"/>
      <c r="UZA84" s="1668"/>
      <c r="UZB84" s="1668"/>
      <c r="UZC84" s="1668"/>
      <c r="UZD84" s="1668"/>
      <c r="UZE84" s="1668"/>
      <c r="UZF84" s="1668"/>
      <c r="UZG84" s="1668"/>
      <c r="UZH84" s="1668"/>
      <c r="UZI84" s="1668"/>
      <c r="UZJ84" s="1668"/>
      <c r="UZK84" s="1668"/>
      <c r="UZL84" s="1668"/>
      <c r="UZM84" s="1668"/>
      <c r="UZN84" s="1668"/>
      <c r="UZO84" s="1668"/>
      <c r="UZP84" s="1668"/>
      <c r="UZQ84" s="1668"/>
      <c r="UZR84" s="1668"/>
      <c r="UZS84" s="1668"/>
      <c r="UZT84" s="1668"/>
      <c r="UZU84" s="1668"/>
      <c r="UZV84" s="1668"/>
      <c r="UZW84" s="1668"/>
      <c r="UZX84" s="1668"/>
      <c r="UZY84" s="1668"/>
      <c r="UZZ84" s="1668"/>
      <c r="VAA84" s="1668"/>
      <c r="VAB84" s="1668"/>
      <c r="VAC84" s="1668"/>
      <c r="VAD84" s="1668"/>
      <c r="VAE84" s="1668"/>
      <c r="VAF84" s="1668"/>
      <c r="VAG84" s="1668"/>
      <c r="VAH84" s="1668"/>
      <c r="VAI84" s="1668"/>
      <c r="VAJ84" s="1668"/>
      <c r="VAK84" s="1668"/>
      <c r="VAL84" s="1668"/>
      <c r="VAM84" s="1668"/>
      <c r="VAN84" s="1668"/>
      <c r="VAO84" s="1668"/>
      <c r="VAP84" s="1668"/>
      <c r="VAQ84" s="1668"/>
      <c r="VAR84" s="1668"/>
      <c r="VAS84" s="1668"/>
      <c r="VAT84" s="1668"/>
      <c r="VAU84" s="1668"/>
      <c r="VAV84" s="1668"/>
      <c r="VAW84" s="1668"/>
      <c r="VAX84" s="1668"/>
      <c r="VAY84" s="1668"/>
      <c r="VAZ84" s="1668"/>
      <c r="VBA84" s="1668"/>
      <c r="VBB84" s="1668"/>
      <c r="VBC84" s="1668"/>
      <c r="VBD84" s="1668"/>
      <c r="VBE84" s="1668"/>
      <c r="VBF84" s="1668"/>
      <c r="VBG84" s="1668"/>
      <c r="VBH84" s="1668"/>
      <c r="VBI84" s="1668"/>
      <c r="VBJ84" s="1668"/>
      <c r="VBK84" s="1668"/>
      <c r="VBL84" s="1668"/>
      <c r="VBM84" s="1668"/>
      <c r="VBN84" s="1668"/>
      <c r="VBO84" s="1668"/>
      <c r="VBP84" s="1668"/>
      <c r="VBQ84" s="1668"/>
      <c r="VBR84" s="1668"/>
      <c r="VBS84" s="1668"/>
      <c r="VBT84" s="1668"/>
      <c r="VBU84" s="1668"/>
      <c r="VBV84" s="1668"/>
      <c r="VBW84" s="1668"/>
      <c r="VBX84" s="1668"/>
      <c r="VBY84" s="1668"/>
      <c r="VBZ84" s="1668"/>
      <c r="VCA84" s="1668"/>
      <c r="VCB84" s="1668"/>
      <c r="VCC84" s="1668"/>
      <c r="VCD84" s="1668"/>
      <c r="VCE84" s="1668"/>
      <c r="VCF84" s="1668"/>
      <c r="VCG84" s="1668"/>
      <c r="VCH84" s="1668"/>
      <c r="VCI84" s="1668"/>
      <c r="VCJ84" s="1668"/>
      <c r="VCK84" s="1668"/>
      <c r="VCL84" s="1668"/>
      <c r="VCM84" s="1668"/>
      <c r="VCN84" s="1668"/>
      <c r="VCO84" s="1668"/>
      <c r="VCP84" s="1668"/>
      <c r="VCQ84" s="1668"/>
      <c r="VCR84" s="1668"/>
      <c r="VCS84" s="1668"/>
      <c r="VCT84" s="1668"/>
      <c r="VCU84" s="1668"/>
      <c r="VCV84" s="1668"/>
      <c r="VCW84" s="1668"/>
      <c r="VCX84" s="1668"/>
      <c r="VCY84" s="1668"/>
      <c r="VCZ84" s="1668"/>
      <c r="VDA84" s="1668"/>
      <c r="VDB84" s="1668"/>
      <c r="VDC84" s="1668"/>
      <c r="VDD84" s="1668"/>
      <c r="VDE84" s="1668"/>
      <c r="VDF84" s="1668"/>
      <c r="VDG84" s="1668"/>
      <c r="VDH84" s="1668"/>
      <c r="VDI84" s="1668"/>
      <c r="VDJ84" s="1668"/>
      <c r="VDK84" s="1668"/>
      <c r="VDL84" s="1668"/>
      <c r="VDM84" s="1668"/>
      <c r="VDN84" s="1668"/>
      <c r="VDO84" s="1668"/>
      <c r="VDP84" s="1668"/>
      <c r="VDQ84" s="1668"/>
      <c r="VDR84" s="1668"/>
      <c r="VDS84" s="1668"/>
      <c r="VDT84" s="1668"/>
      <c r="VDU84" s="1668"/>
      <c r="VDV84" s="1668"/>
      <c r="VDW84" s="1668"/>
      <c r="VDX84" s="1668"/>
      <c r="VDY84" s="1668"/>
      <c r="VDZ84" s="1668"/>
      <c r="VEA84" s="1668"/>
      <c r="VEB84" s="1668"/>
      <c r="VEC84" s="1668"/>
      <c r="VED84" s="1668"/>
      <c r="VEE84" s="1668"/>
      <c r="VEF84" s="1668"/>
      <c r="VEG84" s="1668"/>
      <c r="VEH84" s="1668"/>
      <c r="VEI84" s="1668"/>
      <c r="VEJ84" s="1668"/>
      <c r="VEK84" s="1668"/>
      <c r="VEL84" s="1668"/>
      <c r="VEM84" s="1668"/>
      <c r="VEN84" s="1668"/>
      <c r="VEO84" s="1668"/>
      <c r="VEP84" s="1668"/>
      <c r="VEQ84" s="1668"/>
      <c r="VER84" s="1668"/>
      <c r="VES84" s="1668"/>
      <c r="VET84" s="1668"/>
      <c r="VEU84" s="1668"/>
      <c r="VEV84" s="1668"/>
      <c r="VEW84" s="1668"/>
      <c r="VEX84" s="1668"/>
      <c r="VEY84" s="1668"/>
      <c r="VEZ84" s="1668"/>
      <c r="VFA84" s="1668"/>
      <c r="VFB84" s="1668"/>
      <c r="VFC84" s="1668"/>
      <c r="VFD84" s="1668"/>
      <c r="VFE84" s="1668"/>
      <c r="VFF84" s="1668"/>
      <c r="VFG84" s="1668"/>
      <c r="VFH84" s="1668"/>
      <c r="VFI84" s="1668"/>
      <c r="VFJ84" s="1668"/>
      <c r="VFK84" s="1668"/>
      <c r="VFL84" s="1668"/>
      <c r="VFM84" s="1668"/>
      <c r="VFN84" s="1668"/>
      <c r="VFO84" s="1668"/>
      <c r="VFP84" s="1668"/>
      <c r="VFQ84" s="1668"/>
      <c r="VFR84" s="1668"/>
      <c r="VFS84" s="1668"/>
      <c r="VFT84" s="1668"/>
      <c r="VFU84" s="1668"/>
      <c r="VFV84" s="1668"/>
      <c r="VFW84" s="1668"/>
      <c r="VFX84" s="1668"/>
      <c r="VFY84" s="1668"/>
      <c r="VFZ84" s="1668"/>
      <c r="VGA84" s="1668"/>
      <c r="VGB84" s="1668"/>
      <c r="VGC84" s="1668"/>
      <c r="VGD84" s="1668"/>
      <c r="VGE84" s="1668"/>
      <c r="VGF84" s="1668"/>
      <c r="VGG84" s="1668"/>
      <c r="VGH84" s="1668"/>
      <c r="VGI84" s="1668"/>
      <c r="VGJ84" s="1668"/>
      <c r="VGK84" s="1668"/>
      <c r="VGL84" s="1668"/>
      <c r="VGM84" s="1668"/>
      <c r="VGN84" s="1668"/>
      <c r="VGO84" s="1668"/>
      <c r="VGP84" s="1668"/>
      <c r="VGQ84" s="1668"/>
      <c r="VGR84" s="1668"/>
      <c r="VGS84" s="1668"/>
      <c r="VGT84" s="1668"/>
      <c r="VGU84" s="1668"/>
      <c r="VGV84" s="1668"/>
      <c r="VGW84" s="1668"/>
      <c r="VGX84" s="1668"/>
      <c r="VGY84" s="1668"/>
      <c r="VGZ84" s="1668"/>
      <c r="VHA84" s="1668"/>
      <c r="VHB84" s="1668"/>
      <c r="VHC84" s="1668"/>
      <c r="VHD84" s="1668"/>
      <c r="VHE84" s="1668"/>
      <c r="VHF84" s="1668"/>
      <c r="VHG84" s="1668"/>
      <c r="VHH84" s="1668"/>
      <c r="VHI84" s="1668"/>
      <c r="VHJ84" s="1668"/>
      <c r="VHK84" s="1668"/>
      <c r="VHL84" s="1668"/>
      <c r="VHM84" s="1668"/>
      <c r="VHN84" s="1668"/>
      <c r="VHO84" s="1668"/>
      <c r="VHP84" s="1668"/>
      <c r="VHQ84" s="1668"/>
      <c r="VHR84" s="1668"/>
      <c r="VHS84" s="1668"/>
      <c r="VHT84" s="1668"/>
      <c r="VHU84" s="1668"/>
      <c r="VHV84" s="1668"/>
      <c r="VHW84" s="1668"/>
      <c r="VHX84" s="1668"/>
      <c r="VHY84" s="1668"/>
      <c r="VHZ84" s="1668"/>
      <c r="VIA84" s="1668"/>
      <c r="VIB84" s="1668"/>
      <c r="VIC84" s="1668"/>
      <c r="VID84" s="1668"/>
      <c r="VIE84" s="1668"/>
      <c r="VIF84" s="1668"/>
      <c r="VIG84" s="1668"/>
      <c r="VIH84" s="1668"/>
      <c r="VII84" s="1668"/>
      <c r="VIJ84" s="1668"/>
      <c r="VIK84" s="1668"/>
      <c r="VIL84" s="1668"/>
      <c r="VIM84" s="1668"/>
      <c r="VIN84" s="1668"/>
      <c r="VIO84" s="1668"/>
      <c r="VIP84" s="1668"/>
      <c r="VIQ84" s="1668"/>
      <c r="VIR84" s="1668"/>
      <c r="VIS84" s="1668"/>
      <c r="VIT84" s="1668"/>
      <c r="VIU84" s="1668"/>
      <c r="VIV84" s="1668"/>
      <c r="VIW84" s="1668"/>
      <c r="VIX84" s="1668"/>
      <c r="VIY84" s="1668"/>
      <c r="VIZ84" s="1668"/>
      <c r="VJA84" s="1668"/>
      <c r="VJB84" s="1668"/>
      <c r="VJC84" s="1668"/>
      <c r="VJD84" s="1668"/>
      <c r="VJE84" s="1668"/>
      <c r="VJF84" s="1668"/>
      <c r="VJG84" s="1668"/>
      <c r="VJH84" s="1668"/>
      <c r="VJI84" s="1668"/>
      <c r="VJJ84" s="1668"/>
      <c r="VJK84" s="1668"/>
      <c r="VJL84" s="1668"/>
      <c r="VJM84" s="1668"/>
      <c r="VJN84" s="1668"/>
      <c r="VJO84" s="1668"/>
      <c r="VJP84" s="1668"/>
      <c r="VJQ84" s="1668"/>
      <c r="VJR84" s="1668"/>
      <c r="VJS84" s="1668"/>
      <c r="VJT84" s="1668"/>
      <c r="VJU84" s="1668"/>
      <c r="VJV84" s="1668"/>
      <c r="VJW84" s="1668"/>
      <c r="VJX84" s="1668"/>
      <c r="VJY84" s="1668"/>
      <c r="VJZ84" s="1668"/>
      <c r="VKA84" s="1668"/>
      <c r="VKB84" s="1668"/>
      <c r="VKC84" s="1668"/>
      <c r="VKD84" s="1668"/>
      <c r="VKE84" s="1668"/>
      <c r="VKF84" s="1668"/>
      <c r="VKG84" s="1668"/>
      <c r="VKH84" s="1668"/>
      <c r="VKI84" s="1668"/>
      <c r="VKJ84" s="1668"/>
      <c r="VKK84" s="1668"/>
      <c r="VKL84" s="1668"/>
      <c r="VKM84" s="1668"/>
      <c r="VKN84" s="1668"/>
      <c r="VKO84" s="1668"/>
      <c r="VKP84" s="1668"/>
      <c r="VKQ84" s="1668"/>
      <c r="VKR84" s="1668"/>
      <c r="VKS84" s="1668"/>
      <c r="VKT84" s="1668"/>
      <c r="VKU84" s="1668"/>
      <c r="VKV84" s="1668"/>
      <c r="VKW84" s="1668"/>
      <c r="VKX84" s="1668"/>
      <c r="VKY84" s="1668"/>
      <c r="VKZ84" s="1668"/>
      <c r="VLA84" s="1668"/>
      <c r="VLB84" s="1668"/>
      <c r="VLC84" s="1668"/>
      <c r="VLD84" s="1668"/>
      <c r="VLE84" s="1668"/>
      <c r="VLF84" s="1668"/>
      <c r="VLG84" s="1668"/>
      <c r="VLH84" s="1668"/>
      <c r="VLI84" s="1668"/>
      <c r="VLJ84" s="1668"/>
      <c r="VLK84" s="1668"/>
      <c r="VLL84" s="1668"/>
      <c r="VLM84" s="1668"/>
      <c r="VLN84" s="1668"/>
      <c r="VLO84" s="1668"/>
      <c r="VLP84" s="1668"/>
      <c r="VLQ84" s="1668"/>
      <c r="VLR84" s="1668"/>
      <c r="VLS84" s="1668"/>
      <c r="VLT84" s="1668"/>
      <c r="VLU84" s="1668"/>
      <c r="VLV84" s="1668"/>
      <c r="VLW84" s="1668"/>
      <c r="VLX84" s="1668"/>
      <c r="VLY84" s="1668"/>
      <c r="VLZ84" s="1668"/>
      <c r="VMA84" s="1668"/>
      <c r="VMB84" s="1668"/>
      <c r="VMC84" s="1668"/>
      <c r="VMD84" s="1668"/>
      <c r="VME84" s="1668"/>
      <c r="VMF84" s="1668"/>
      <c r="VMG84" s="1668"/>
      <c r="VMH84" s="1668"/>
      <c r="VMI84" s="1668"/>
      <c r="VMJ84" s="1668"/>
      <c r="VMK84" s="1668"/>
      <c r="VML84" s="1668"/>
      <c r="VMM84" s="1668"/>
      <c r="VMN84" s="1668"/>
      <c r="VMO84" s="1668"/>
      <c r="VMP84" s="1668"/>
      <c r="VMQ84" s="1668"/>
      <c r="VMR84" s="1668"/>
      <c r="VMS84" s="1668"/>
      <c r="VMT84" s="1668"/>
      <c r="VMU84" s="1668"/>
      <c r="VMV84" s="1668"/>
      <c r="VMW84" s="1668"/>
      <c r="VMX84" s="1668"/>
      <c r="VMY84" s="1668"/>
      <c r="VMZ84" s="1668"/>
      <c r="VNA84" s="1668"/>
      <c r="VNB84" s="1668"/>
      <c r="VNC84" s="1668"/>
      <c r="VND84" s="1668"/>
      <c r="VNE84" s="1668"/>
      <c r="VNF84" s="1668"/>
      <c r="VNG84" s="1668"/>
      <c r="VNH84" s="1668"/>
      <c r="VNI84" s="1668"/>
      <c r="VNJ84" s="1668"/>
      <c r="VNK84" s="1668"/>
      <c r="VNL84" s="1668"/>
      <c r="VNM84" s="1668"/>
      <c r="VNN84" s="1668"/>
      <c r="VNO84" s="1668"/>
      <c r="VNP84" s="1668"/>
      <c r="VNQ84" s="1668"/>
      <c r="VNR84" s="1668"/>
      <c r="VNS84" s="1668"/>
      <c r="VNT84" s="1668"/>
      <c r="VNU84" s="1668"/>
      <c r="VNV84" s="1668"/>
      <c r="VNW84" s="1668"/>
      <c r="VNX84" s="1668"/>
      <c r="VNY84" s="1668"/>
      <c r="VNZ84" s="1668"/>
      <c r="VOA84" s="1668"/>
      <c r="VOB84" s="1668"/>
      <c r="VOC84" s="1668"/>
      <c r="VOD84" s="1668"/>
      <c r="VOE84" s="1668"/>
      <c r="VOF84" s="1668"/>
      <c r="VOG84" s="1668"/>
      <c r="VOH84" s="1668"/>
      <c r="VOI84" s="1668"/>
      <c r="VOJ84" s="1668"/>
      <c r="VOK84" s="1668"/>
      <c r="VOL84" s="1668"/>
      <c r="VOM84" s="1668"/>
      <c r="VON84" s="1668"/>
      <c r="VOO84" s="1668"/>
      <c r="VOP84" s="1668"/>
      <c r="VOQ84" s="1668"/>
      <c r="VOR84" s="1668"/>
      <c r="VOS84" s="1668"/>
      <c r="VOT84" s="1668"/>
      <c r="VOU84" s="1668"/>
      <c r="VOV84" s="1668"/>
      <c r="VOW84" s="1668"/>
      <c r="VOX84" s="1668"/>
      <c r="VOY84" s="1668"/>
      <c r="VOZ84" s="1668"/>
      <c r="VPA84" s="1668"/>
      <c r="VPB84" s="1668"/>
      <c r="VPC84" s="1668"/>
      <c r="VPD84" s="1668"/>
      <c r="VPE84" s="1668"/>
      <c r="VPF84" s="1668"/>
      <c r="VPG84" s="1668"/>
      <c r="VPH84" s="1668"/>
      <c r="VPI84" s="1668"/>
      <c r="VPJ84" s="1668"/>
      <c r="VPK84" s="1668"/>
      <c r="VPL84" s="1668"/>
      <c r="VPM84" s="1668"/>
      <c r="VPN84" s="1668"/>
      <c r="VPO84" s="1668"/>
      <c r="VPP84" s="1668"/>
      <c r="VPQ84" s="1668"/>
      <c r="VPR84" s="1668"/>
      <c r="VPS84" s="1668"/>
      <c r="VPT84" s="1668"/>
      <c r="VPU84" s="1668"/>
      <c r="VPV84" s="1668"/>
      <c r="VPW84" s="1668"/>
      <c r="VPX84" s="1668"/>
      <c r="VPY84" s="1668"/>
      <c r="VPZ84" s="1668"/>
      <c r="VQA84" s="1668"/>
      <c r="VQB84" s="1668"/>
      <c r="VQC84" s="1668"/>
      <c r="VQD84" s="1668"/>
      <c r="VQE84" s="1668"/>
      <c r="VQF84" s="1668"/>
      <c r="VQG84" s="1668"/>
      <c r="VQH84" s="1668"/>
      <c r="VQI84" s="1668"/>
      <c r="VQJ84" s="1668"/>
      <c r="VQK84" s="1668"/>
      <c r="VQL84" s="1668"/>
      <c r="VQM84" s="1668"/>
      <c r="VQN84" s="1668"/>
      <c r="VQO84" s="1668"/>
      <c r="VQP84" s="1668"/>
      <c r="VQQ84" s="1668"/>
      <c r="VQR84" s="1668"/>
      <c r="VQS84" s="1668"/>
      <c r="VQT84" s="1668"/>
      <c r="VQU84" s="1668"/>
      <c r="VQV84" s="1668"/>
      <c r="VQW84" s="1668"/>
      <c r="VQX84" s="1668"/>
      <c r="VQY84" s="1668"/>
      <c r="VQZ84" s="1668"/>
      <c r="VRA84" s="1668"/>
      <c r="VRB84" s="1668"/>
      <c r="VRC84" s="1668"/>
      <c r="VRD84" s="1668"/>
      <c r="VRE84" s="1668"/>
      <c r="VRF84" s="1668"/>
      <c r="VRG84" s="1668"/>
      <c r="VRH84" s="1668"/>
      <c r="VRI84" s="1668"/>
      <c r="VRJ84" s="1668"/>
      <c r="VRK84" s="1668"/>
      <c r="VRL84" s="1668"/>
      <c r="VRM84" s="1668"/>
      <c r="VRN84" s="1668"/>
      <c r="VRO84" s="1668"/>
      <c r="VRP84" s="1668"/>
      <c r="VRQ84" s="1668"/>
      <c r="VRR84" s="1668"/>
      <c r="VRS84" s="1668"/>
      <c r="VRT84" s="1668"/>
      <c r="VRU84" s="1668"/>
      <c r="VRV84" s="1668"/>
      <c r="VRW84" s="1668"/>
      <c r="VRX84" s="1668"/>
      <c r="VRY84" s="1668"/>
      <c r="VRZ84" s="1668"/>
      <c r="VSA84" s="1668"/>
      <c r="VSB84" s="1668"/>
      <c r="VSC84" s="1668"/>
      <c r="VSD84" s="1668"/>
      <c r="VSE84" s="1668"/>
      <c r="VSF84" s="1668"/>
      <c r="VSG84" s="1668"/>
      <c r="VSH84" s="1668"/>
      <c r="VSI84" s="1668"/>
      <c r="VSJ84" s="1668"/>
      <c r="VSK84" s="1668"/>
      <c r="VSL84" s="1668"/>
      <c r="VSM84" s="1668"/>
      <c r="VSN84" s="1668"/>
      <c r="VSO84" s="1668"/>
      <c r="VSP84" s="1668"/>
      <c r="VSQ84" s="1668"/>
      <c r="VSR84" s="1668"/>
      <c r="VSS84" s="1668"/>
      <c r="VST84" s="1668"/>
      <c r="VSU84" s="1668"/>
      <c r="VSV84" s="1668"/>
      <c r="VSW84" s="1668"/>
      <c r="VSX84" s="1668"/>
      <c r="VSY84" s="1668"/>
      <c r="VSZ84" s="1668"/>
      <c r="VTA84" s="1668"/>
      <c r="VTB84" s="1668"/>
      <c r="VTC84" s="1668"/>
      <c r="VTD84" s="1668"/>
      <c r="VTE84" s="1668"/>
      <c r="VTF84" s="1668"/>
      <c r="VTG84" s="1668"/>
      <c r="VTH84" s="1668"/>
      <c r="VTI84" s="1668"/>
      <c r="VTJ84" s="1668"/>
      <c r="VTK84" s="1668"/>
      <c r="VTL84" s="1668"/>
      <c r="VTM84" s="1668"/>
      <c r="VTN84" s="1668"/>
      <c r="VTO84" s="1668"/>
      <c r="VTP84" s="1668"/>
      <c r="VTQ84" s="1668"/>
      <c r="VTR84" s="1668"/>
      <c r="VTS84" s="1668"/>
      <c r="VTT84" s="1668"/>
      <c r="VTU84" s="1668"/>
      <c r="VTV84" s="1668"/>
      <c r="VTW84" s="1668"/>
      <c r="VTX84" s="1668"/>
      <c r="VTY84" s="1668"/>
      <c r="VTZ84" s="1668"/>
      <c r="VUA84" s="1668"/>
      <c r="VUB84" s="1668"/>
      <c r="VUC84" s="1668"/>
      <c r="VUD84" s="1668"/>
      <c r="VUE84" s="1668"/>
      <c r="VUF84" s="1668"/>
      <c r="VUG84" s="1668"/>
      <c r="VUH84" s="1668"/>
      <c r="VUI84" s="1668"/>
      <c r="VUJ84" s="1668"/>
      <c r="VUK84" s="1668"/>
      <c r="VUL84" s="1668"/>
      <c r="VUM84" s="1668"/>
      <c r="VUN84" s="1668"/>
      <c r="VUO84" s="1668"/>
      <c r="VUP84" s="1668"/>
      <c r="VUQ84" s="1668"/>
      <c r="VUR84" s="1668"/>
      <c r="VUS84" s="1668"/>
      <c r="VUT84" s="1668"/>
      <c r="VUU84" s="1668"/>
      <c r="VUV84" s="1668"/>
      <c r="VUW84" s="1668"/>
      <c r="VUX84" s="1668"/>
      <c r="VUY84" s="1668"/>
      <c r="VUZ84" s="1668"/>
      <c r="VVA84" s="1668"/>
      <c r="VVB84" s="1668"/>
      <c r="VVC84" s="1668"/>
      <c r="VVD84" s="1668"/>
      <c r="VVE84" s="1668"/>
      <c r="VVF84" s="1668"/>
      <c r="VVG84" s="1668"/>
      <c r="VVH84" s="1668"/>
      <c r="VVI84" s="1668"/>
      <c r="VVJ84" s="1668"/>
      <c r="VVK84" s="1668"/>
      <c r="VVL84" s="1668"/>
      <c r="VVM84" s="1668"/>
      <c r="VVN84" s="1668"/>
      <c r="VVO84" s="1668"/>
      <c r="VVP84" s="1668"/>
      <c r="VVQ84" s="1668"/>
      <c r="VVR84" s="1668"/>
      <c r="VVS84" s="1668"/>
      <c r="VVT84" s="1668"/>
      <c r="VVU84" s="1668"/>
      <c r="VVV84" s="1668"/>
      <c r="VVW84" s="1668"/>
      <c r="VVX84" s="1668"/>
      <c r="VVY84" s="1668"/>
      <c r="VVZ84" s="1668"/>
      <c r="VWA84" s="1668"/>
      <c r="VWB84" s="1668"/>
      <c r="VWC84" s="1668"/>
      <c r="VWD84" s="1668"/>
      <c r="VWE84" s="1668"/>
      <c r="VWF84" s="1668"/>
      <c r="VWG84" s="1668"/>
      <c r="VWH84" s="1668"/>
      <c r="VWI84" s="1668"/>
      <c r="VWJ84" s="1668"/>
      <c r="VWK84" s="1668"/>
      <c r="VWL84" s="1668"/>
      <c r="VWM84" s="1668"/>
      <c r="VWN84" s="1668"/>
      <c r="VWO84" s="1668"/>
      <c r="VWP84" s="1668"/>
      <c r="VWQ84" s="1668"/>
      <c r="VWR84" s="1668"/>
      <c r="VWS84" s="1668"/>
      <c r="VWT84" s="1668"/>
      <c r="VWU84" s="1668"/>
      <c r="VWV84" s="1668"/>
      <c r="VWW84" s="1668"/>
      <c r="VWX84" s="1668"/>
      <c r="VWY84" s="1668"/>
      <c r="VWZ84" s="1668"/>
      <c r="VXA84" s="1668"/>
      <c r="VXB84" s="1668"/>
      <c r="VXC84" s="1668"/>
      <c r="VXD84" s="1668"/>
      <c r="VXE84" s="1668"/>
      <c r="VXF84" s="1668"/>
      <c r="VXG84" s="1668"/>
      <c r="VXH84" s="1668"/>
      <c r="VXI84" s="1668"/>
      <c r="VXJ84" s="1668"/>
      <c r="VXK84" s="1668"/>
      <c r="VXL84" s="1668"/>
      <c r="VXM84" s="1668"/>
      <c r="VXN84" s="1668"/>
      <c r="VXO84" s="1668"/>
      <c r="VXP84" s="1668"/>
      <c r="VXQ84" s="1668"/>
      <c r="VXR84" s="1668"/>
      <c r="VXS84" s="1668"/>
      <c r="VXT84" s="1668"/>
      <c r="VXU84" s="1668"/>
      <c r="VXV84" s="1668"/>
      <c r="VXW84" s="1668"/>
      <c r="VXX84" s="1668"/>
      <c r="VXY84" s="1668"/>
      <c r="VXZ84" s="1668"/>
      <c r="VYA84" s="1668"/>
      <c r="VYB84" s="1668"/>
      <c r="VYC84" s="1668"/>
      <c r="VYD84" s="1668"/>
      <c r="VYE84" s="1668"/>
      <c r="VYF84" s="1668"/>
      <c r="VYG84" s="1668"/>
      <c r="VYH84" s="1668"/>
      <c r="VYI84" s="1668"/>
      <c r="VYJ84" s="1668"/>
      <c r="VYK84" s="1668"/>
      <c r="VYL84" s="1668"/>
      <c r="VYM84" s="1668"/>
      <c r="VYN84" s="1668"/>
      <c r="VYO84" s="1668"/>
      <c r="VYP84" s="1668"/>
      <c r="VYQ84" s="1668"/>
      <c r="VYR84" s="1668"/>
      <c r="VYS84" s="1668"/>
      <c r="VYT84" s="1668"/>
      <c r="VYU84" s="1668"/>
      <c r="VYV84" s="1668"/>
      <c r="VYW84" s="1668"/>
      <c r="VYX84" s="1668"/>
      <c r="VYY84" s="1668"/>
      <c r="VYZ84" s="1668"/>
      <c r="VZA84" s="1668"/>
      <c r="VZB84" s="1668"/>
      <c r="VZC84" s="1668"/>
      <c r="VZD84" s="1668"/>
      <c r="VZE84" s="1668"/>
      <c r="VZF84" s="1668"/>
      <c r="VZG84" s="1668"/>
      <c r="VZH84" s="1668"/>
      <c r="VZI84" s="1668"/>
      <c r="VZJ84" s="1668"/>
      <c r="VZK84" s="1668"/>
      <c r="VZL84" s="1668"/>
      <c r="VZM84" s="1668"/>
      <c r="VZN84" s="1668"/>
      <c r="VZO84" s="1668"/>
      <c r="VZP84" s="1668"/>
      <c r="VZQ84" s="1668"/>
      <c r="VZR84" s="1668"/>
      <c r="VZS84" s="1668"/>
      <c r="VZT84" s="1668"/>
      <c r="VZU84" s="1668"/>
      <c r="VZV84" s="1668"/>
      <c r="VZW84" s="1668"/>
      <c r="VZX84" s="1668"/>
      <c r="VZY84" s="1668"/>
      <c r="VZZ84" s="1668"/>
      <c r="WAA84" s="1668"/>
      <c r="WAB84" s="1668"/>
      <c r="WAC84" s="1668"/>
      <c r="WAD84" s="1668"/>
      <c r="WAE84" s="1668"/>
      <c r="WAF84" s="1668"/>
      <c r="WAG84" s="1668"/>
      <c r="WAH84" s="1668"/>
      <c r="WAI84" s="1668"/>
      <c r="WAJ84" s="1668"/>
      <c r="WAK84" s="1668"/>
      <c r="WAL84" s="1668"/>
      <c r="WAM84" s="1668"/>
      <c r="WAN84" s="1668"/>
      <c r="WAO84" s="1668"/>
      <c r="WAP84" s="1668"/>
      <c r="WAQ84" s="1668"/>
      <c r="WAR84" s="1668"/>
      <c r="WAS84" s="1668"/>
      <c r="WAT84" s="1668"/>
      <c r="WAU84" s="1668"/>
      <c r="WAV84" s="1668"/>
      <c r="WAW84" s="1668"/>
      <c r="WAX84" s="1668"/>
      <c r="WAY84" s="1668"/>
      <c r="WAZ84" s="1668"/>
      <c r="WBA84" s="1668"/>
      <c r="WBB84" s="1668"/>
      <c r="WBC84" s="1668"/>
      <c r="WBD84" s="1668"/>
      <c r="WBE84" s="1668"/>
      <c r="WBF84" s="1668"/>
      <c r="WBG84" s="1668"/>
      <c r="WBH84" s="1668"/>
      <c r="WBI84" s="1668"/>
      <c r="WBJ84" s="1668"/>
      <c r="WBK84" s="1668"/>
      <c r="WBL84" s="1668"/>
      <c r="WBM84" s="1668"/>
      <c r="WBN84" s="1668"/>
      <c r="WBO84" s="1668"/>
      <c r="WBP84" s="1668"/>
      <c r="WBQ84" s="1668"/>
      <c r="WBR84" s="1668"/>
      <c r="WBS84" s="1668"/>
      <c r="WBT84" s="1668"/>
      <c r="WBU84" s="1668"/>
      <c r="WBV84" s="1668"/>
      <c r="WBW84" s="1668"/>
      <c r="WBX84" s="1668"/>
      <c r="WBY84" s="1668"/>
      <c r="WBZ84" s="1668"/>
      <c r="WCA84" s="1668"/>
      <c r="WCB84" s="1668"/>
      <c r="WCC84" s="1668"/>
      <c r="WCD84" s="1668"/>
      <c r="WCE84" s="1668"/>
      <c r="WCF84" s="1668"/>
      <c r="WCG84" s="1668"/>
      <c r="WCH84" s="1668"/>
      <c r="WCI84" s="1668"/>
      <c r="WCJ84" s="1668"/>
      <c r="WCK84" s="1668"/>
      <c r="WCL84" s="1668"/>
      <c r="WCM84" s="1668"/>
      <c r="WCN84" s="1668"/>
      <c r="WCO84" s="1668"/>
      <c r="WCP84" s="1668"/>
      <c r="WCQ84" s="1668"/>
      <c r="WCR84" s="1668"/>
      <c r="WCS84" s="1668"/>
      <c r="WCT84" s="1668"/>
      <c r="WCU84" s="1668"/>
      <c r="WCV84" s="1668"/>
      <c r="WCW84" s="1668"/>
      <c r="WCX84" s="1668"/>
      <c r="WCY84" s="1668"/>
      <c r="WCZ84" s="1668"/>
      <c r="WDA84" s="1668"/>
      <c r="WDB84" s="1668"/>
      <c r="WDC84" s="1668"/>
      <c r="WDD84" s="1668"/>
      <c r="WDE84" s="1668"/>
      <c r="WDF84" s="1668"/>
      <c r="WDG84" s="1668"/>
      <c r="WDH84" s="1668"/>
      <c r="WDI84" s="1668"/>
      <c r="WDJ84" s="1668"/>
      <c r="WDK84" s="1668"/>
      <c r="WDL84" s="1668"/>
      <c r="WDM84" s="1668"/>
      <c r="WDN84" s="1668"/>
      <c r="WDO84" s="1668"/>
      <c r="WDP84" s="1668"/>
      <c r="WDQ84" s="1668"/>
      <c r="WDR84" s="1668"/>
      <c r="WDS84" s="1668"/>
      <c r="WDT84" s="1668"/>
      <c r="WDU84" s="1668"/>
      <c r="WDV84" s="1668"/>
      <c r="WDW84" s="1668"/>
      <c r="WDX84" s="1668"/>
      <c r="WDY84" s="1668"/>
      <c r="WDZ84" s="1668"/>
      <c r="WEA84" s="1668"/>
      <c r="WEB84" s="1668"/>
      <c r="WEC84" s="1668"/>
      <c r="WED84" s="1668"/>
      <c r="WEE84" s="1668"/>
      <c r="WEF84" s="1668"/>
      <c r="WEG84" s="1668"/>
      <c r="WEH84" s="1668"/>
      <c r="WEI84" s="1668"/>
      <c r="WEJ84" s="1668"/>
      <c r="WEK84" s="1668"/>
      <c r="WEL84" s="1668"/>
      <c r="WEM84" s="1668"/>
      <c r="WEN84" s="1668"/>
      <c r="WEO84" s="1668"/>
      <c r="WEP84" s="1668"/>
      <c r="WEQ84" s="1668"/>
      <c r="WER84" s="1668"/>
      <c r="WES84" s="1668"/>
      <c r="WET84" s="1668"/>
      <c r="WEU84" s="1668"/>
      <c r="WEV84" s="1668"/>
      <c r="WEW84" s="1668"/>
      <c r="WEX84" s="1668"/>
      <c r="WEY84" s="1668"/>
      <c r="WEZ84" s="1668"/>
      <c r="WFA84" s="1668"/>
      <c r="WFB84" s="1668"/>
      <c r="WFC84" s="1668"/>
      <c r="WFD84" s="1668"/>
      <c r="WFE84" s="1668"/>
      <c r="WFF84" s="1668"/>
      <c r="WFG84" s="1668"/>
      <c r="WFH84" s="1668"/>
      <c r="WFI84" s="1668"/>
      <c r="WFJ84" s="1668"/>
      <c r="WFK84" s="1668"/>
      <c r="WFL84" s="1668"/>
      <c r="WFM84" s="1668"/>
      <c r="WFN84" s="1668"/>
      <c r="WFO84" s="1668"/>
      <c r="WFP84" s="1668"/>
      <c r="WFQ84" s="1668"/>
      <c r="WFR84" s="1668"/>
      <c r="WFS84" s="1668"/>
      <c r="WFT84" s="1668"/>
      <c r="WFU84" s="1668"/>
      <c r="WFV84" s="1668"/>
      <c r="WFW84" s="1668"/>
      <c r="WFX84" s="1668"/>
      <c r="WFY84" s="1668"/>
      <c r="WFZ84" s="1668"/>
      <c r="WGA84" s="1668"/>
      <c r="WGB84" s="1668"/>
      <c r="WGC84" s="1668"/>
      <c r="WGD84" s="1668"/>
      <c r="WGE84" s="1668"/>
      <c r="WGF84" s="1668"/>
      <c r="WGG84" s="1668"/>
      <c r="WGH84" s="1668"/>
      <c r="WGI84" s="1668"/>
      <c r="WGJ84" s="1668"/>
      <c r="WGK84" s="1668"/>
      <c r="WGL84" s="1668"/>
      <c r="WGM84" s="1668"/>
      <c r="WGN84" s="1668"/>
      <c r="WGO84" s="1668"/>
      <c r="WGP84" s="1668"/>
      <c r="WGQ84" s="1668"/>
      <c r="WGR84" s="1668"/>
      <c r="WGS84" s="1668"/>
      <c r="WGT84" s="1668"/>
      <c r="WGU84" s="1668"/>
      <c r="WGV84" s="1668"/>
      <c r="WGW84" s="1668"/>
      <c r="WGX84" s="1668"/>
      <c r="WGY84" s="1668"/>
      <c r="WGZ84" s="1668"/>
      <c r="WHA84" s="1668"/>
      <c r="WHB84" s="1668"/>
      <c r="WHC84" s="1668"/>
      <c r="WHD84" s="1668"/>
      <c r="WHE84" s="1668"/>
      <c r="WHF84" s="1668"/>
      <c r="WHG84" s="1668"/>
      <c r="WHH84" s="1668"/>
      <c r="WHI84" s="1668"/>
      <c r="WHJ84" s="1668"/>
      <c r="WHK84" s="1668"/>
      <c r="WHL84" s="1668"/>
      <c r="WHM84" s="1668"/>
      <c r="WHN84" s="1668"/>
      <c r="WHO84" s="1668"/>
      <c r="WHP84" s="1668"/>
      <c r="WHQ84" s="1668"/>
      <c r="WHR84" s="1668"/>
      <c r="WHS84" s="1668"/>
      <c r="WHT84" s="1668"/>
      <c r="WHU84" s="1668"/>
      <c r="WHV84" s="1668"/>
      <c r="WHW84" s="1668"/>
      <c r="WHX84" s="1668"/>
      <c r="WHY84" s="1668"/>
      <c r="WHZ84" s="1668"/>
      <c r="WIA84" s="1668"/>
      <c r="WIB84" s="1668"/>
      <c r="WIC84" s="1668"/>
      <c r="WID84" s="1668"/>
      <c r="WIE84" s="1668"/>
      <c r="WIF84" s="1668"/>
      <c r="WIG84" s="1668"/>
      <c r="WIH84" s="1668"/>
      <c r="WII84" s="1668"/>
      <c r="WIJ84" s="1668"/>
      <c r="WIK84" s="1668"/>
      <c r="WIL84" s="1668"/>
      <c r="WIM84" s="1668"/>
      <c r="WIN84" s="1668"/>
      <c r="WIO84" s="1668"/>
      <c r="WIP84" s="1668"/>
      <c r="WIQ84" s="1668"/>
      <c r="WIR84" s="1668"/>
      <c r="WIS84" s="1668"/>
      <c r="WIT84" s="1668"/>
      <c r="WIU84" s="1668"/>
      <c r="WIV84" s="1668"/>
      <c r="WIW84" s="1668"/>
      <c r="WIX84" s="1668"/>
      <c r="WIY84" s="1668"/>
      <c r="WIZ84" s="1668"/>
      <c r="WJA84" s="1668"/>
      <c r="WJB84" s="1668"/>
      <c r="WJC84" s="1668"/>
      <c r="WJD84" s="1668"/>
      <c r="WJE84" s="1668"/>
      <c r="WJF84" s="1668"/>
      <c r="WJG84" s="1668"/>
      <c r="WJH84" s="1668"/>
      <c r="WJI84" s="1668"/>
      <c r="WJJ84" s="1668"/>
      <c r="WJK84" s="1668"/>
      <c r="WJL84" s="1668"/>
      <c r="WJM84" s="1668"/>
      <c r="WJN84" s="1668"/>
      <c r="WJO84" s="1668"/>
      <c r="WJP84" s="1668"/>
      <c r="WJQ84" s="1668"/>
      <c r="WJR84" s="1668"/>
      <c r="WJS84" s="1668"/>
      <c r="WJT84" s="1668"/>
      <c r="WJU84" s="1668"/>
      <c r="WJV84" s="1668"/>
      <c r="WJW84" s="1668"/>
      <c r="WJX84" s="1668"/>
      <c r="WJY84" s="1668"/>
      <c r="WJZ84" s="1668"/>
      <c r="WKA84" s="1668"/>
      <c r="WKB84" s="1668"/>
      <c r="WKC84" s="1668"/>
      <c r="WKD84" s="1668"/>
      <c r="WKE84" s="1668"/>
      <c r="WKF84" s="1668"/>
      <c r="WKG84" s="1668"/>
      <c r="WKH84" s="1668"/>
      <c r="WKI84" s="1668"/>
      <c r="WKJ84" s="1668"/>
      <c r="WKK84" s="1668"/>
      <c r="WKL84" s="1668"/>
      <c r="WKM84" s="1668"/>
      <c r="WKN84" s="1668"/>
      <c r="WKO84" s="1668"/>
      <c r="WKP84" s="1668"/>
      <c r="WKQ84" s="1668"/>
      <c r="WKR84" s="1668"/>
      <c r="WKS84" s="1668"/>
      <c r="WKT84" s="1668"/>
      <c r="WKU84" s="1668"/>
      <c r="WKV84" s="1668"/>
      <c r="WKW84" s="1668"/>
      <c r="WKX84" s="1668"/>
      <c r="WKY84" s="1668"/>
      <c r="WKZ84" s="1668"/>
      <c r="WLA84" s="1668"/>
      <c r="WLB84" s="1668"/>
      <c r="WLC84" s="1668"/>
      <c r="WLD84" s="1668"/>
      <c r="WLE84" s="1668"/>
      <c r="WLF84" s="1668"/>
      <c r="WLG84" s="1668"/>
      <c r="WLH84" s="1668"/>
      <c r="WLI84" s="1668"/>
      <c r="WLJ84" s="1668"/>
      <c r="WLK84" s="1668"/>
      <c r="WLL84" s="1668"/>
      <c r="WLM84" s="1668"/>
      <c r="WLN84" s="1668"/>
      <c r="WLO84" s="1668"/>
      <c r="WLP84" s="1668"/>
      <c r="WLQ84" s="1668"/>
      <c r="WLR84" s="1668"/>
      <c r="WLS84" s="1668"/>
      <c r="WLT84" s="1668"/>
      <c r="WLU84" s="1668"/>
      <c r="WLV84" s="1668"/>
      <c r="WLW84" s="1668"/>
      <c r="WLX84" s="1668"/>
      <c r="WLY84" s="1668"/>
      <c r="WLZ84" s="1668"/>
      <c r="WMA84" s="1668"/>
      <c r="WMB84" s="1668"/>
      <c r="WMC84" s="1668"/>
      <c r="WMD84" s="1668"/>
      <c r="WME84" s="1668"/>
      <c r="WMF84" s="1668"/>
      <c r="WMG84" s="1668"/>
      <c r="WMH84" s="1668"/>
      <c r="WMI84" s="1668"/>
      <c r="WMJ84" s="1668"/>
      <c r="WMK84" s="1668"/>
      <c r="WML84" s="1668"/>
      <c r="WMM84" s="1668"/>
      <c r="WMN84" s="1668"/>
      <c r="WMO84" s="1668"/>
      <c r="WMP84" s="1668"/>
      <c r="WMQ84" s="1668"/>
      <c r="WMR84" s="1668"/>
      <c r="WMS84" s="1668"/>
      <c r="WMT84" s="1668"/>
      <c r="WMU84" s="1668"/>
      <c r="WMV84" s="1668"/>
      <c r="WMW84" s="1668"/>
      <c r="WMX84" s="1668"/>
      <c r="WMY84" s="1668"/>
      <c r="WMZ84" s="1668"/>
      <c r="WNA84" s="1668"/>
      <c r="WNB84" s="1668"/>
      <c r="WNC84" s="1668"/>
      <c r="WND84" s="1668"/>
      <c r="WNE84" s="1668"/>
      <c r="WNF84" s="1668"/>
      <c r="WNG84" s="1668"/>
      <c r="WNH84" s="1668"/>
      <c r="WNI84" s="1668"/>
      <c r="WNJ84" s="1668"/>
      <c r="WNK84" s="1668"/>
      <c r="WNL84" s="1668"/>
      <c r="WNM84" s="1668"/>
      <c r="WNN84" s="1668"/>
      <c r="WNO84" s="1668"/>
      <c r="WNP84" s="1668"/>
      <c r="WNQ84" s="1668"/>
      <c r="WNR84" s="1668"/>
      <c r="WNS84" s="1668"/>
      <c r="WNT84" s="1668"/>
      <c r="WNU84" s="1668"/>
      <c r="WNV84" s="1668"/>
      <c r="WNW84" s="1668"/>
      <c r="WNX84" s="1668"/>
      <c r="WNY84" s="1668"/>
      <c r="WNZ84" s="1668"/>
      <c r="WOA84" s="1668"/>
      <c r="WOB84" s="1668"/>
      <c r="WOC84" s="1668"/>
      <c r="WOD84" s="1668"/>
      <c r="WOE84" s="1668"/>
      <c r="WOF84" s="1668"/>
      <c r="WOG84" s="1668"/>
      <c r="WOH84" s="1668"/>
      <c r="WOI84" s="1668"/>
      <c r="WOJ84" s="1668"/>
      <c r="WOK84" s="1668"/>
      <c r="WOL84" s="1668"/>
      <c r="WOM84" s="1668"/>
      <c r="WON84" s="1668"/>
      <c r="WOO84" s="1668"/>
      <c r="WOP84" s="1668"/>
      <c r="WOQ84" s="1668"/>
      <c r="WOR84" s="1668"/>
      <c r="WOS84" s="1668"/>
      <c r="WOT84" s="1668"/>
      <c r="WOU84" s="1668"/>
      <c r="WOV84" s="1668"/>
      <c r="WOW84" s="1668"/>
      <c r="WOX84" s="1668"/>
      <c r="WOY84" s="1668"/>
      <c r="WOZ84" s="1668"/>
      <c r="WPA84" s="1668"/>
      <c r="WPB84" s="1668"/>
      <c r="WPC84" s="1668"/>
      <c r="WPD84" s="1668"/>
      <c r="WPE84" s="1668"/>
      <c r="WPF84" s="1668"/>
      <c r="WPG84" s="1668"/>
      <c r="WPH84" s="1668"/>
      <c r="WPI84" s="1668"/>
      <c r="WPJ84" s="1668"/>
      <c r="WPK84" s="1668"/>
      <c r="WPL84" s="1668"/>
      <c r="WPM84" s="1668"/>
      <c r="WPN84" s="1668"/>
      <c r="WPO84" s="1668"/>
      <c r="WPP84" s="1668"/>
      <c r="WPQ84" s="1668"/>
      <c r="WPR84" s="1668"/>
      <c r="WPS84" s="1668"/>
      <c r="WPT84" s="1668"/>
      <c r="WPU84" s="1668"/>
      <c r="WPV84" s="1668"/>
      <c r="WPW84" s="1668"/>
      <c r="WPX84" s="1668"/>
      <c r="WPY84" s="1668"/>
      <c r="WPZ84" s="1668"/>
      <c r="WQA84" s="1668"/>
      <c r="WQB84" s="1668"/>
      <c r="WQC84" s="1668"/>
      <c r="WQD84" s="1668"/>
      <c r="WQE84" s="1668"/>
      <c r="WQF84" s="1668"/>
      <c r="WQG84" s="1668"/>
      <c r="WQH84" s="1668"/>
      <c r="WQI84" s="1668"/>
      <c r="WQJ84" s="1668"/>
      <c r="WQK84" s="1668"/>
      <c r="WQL84" s="1668"/>
      <c r="WQM84" s="1668"/>
      <c r="WQN84" s="1668"/>
      <c r="WQO84" s="1668"/>
      <c r="WQP84" s="1668"/>
      <c r="WQQ84" s="1668"/>
      <c r="WQR84" s="1668"/>
      <c r="WQS84" s="1668"/>
      <c r="WQT84" s="1668"/>
      <c r="WQU84" s="1668"/>
      <c r="WQV84" s="1668"/>
      <c r="WQW84" s="1668"/>
      <c r="WQX84" s="1668"/>
      <c r="WQY84" s="1668"/>
      <c r="WQZ84" s="1668"/>
      <c r="WRA84" s="1668"/>
      <c r="WRB84" s="1668"/>
      <c r="WRC84" s="1668"/>
      <c r="WRD84" s="1668"/>
      <c r="WRE84" s="1668"/>
      <c r="WRF84" s="1668"/>
      <c r="WRG84" s="1668"/>
      <c r="WRH84" s="1668"/>
      <c r="WRI84" s="1668"/>
      <c r="WRJ84" s="1668"/>
      <c r="WRK84" s="1668"/>
      <c r="WRL84" s="1668"/>
      <c r="WRM84" s="1668"/>
      <c r="WRN84" s="1668"/>
      <c r="WRO84" s="1668"/>
      <c r="WRP84" s="1668"/>
      <c r="WRQ84" s="1668"/>
      <c r="WRR84" s="1668"/>
      <c r="WRS84" s="1668"/>
      <c r="WRT84" s="1668"/>
      <c r="WRU84" s="1668"/>
      <c r="WRV84" s="1668"/>
      <c r="WRW84" s="1668"/>
      <c r="WRX84" s="1668"/>
      <c r="WRY84" s="1668"/>
      <c r="WRZ84" s="1668"/>
      <c r="WSA84" s="1668"/>
      <c r="WSB84" s="1668"/>
      <c r="WSC84" s="1668"/>
      <c r="WSD84" s="1668"/>
      <c r="WSE84" s="1668"/>
      <c r="WSF84" s="1668"/>
      <c r="WSG84" s="1668"/>
      <c r="WSH84" s="1668"/>
      <c r="WSI84" s="1668"/>
      <c r="WSJ84" s="1668"/>
      <c r="WSK84" s="1668"/>
      <c r="WSL84" s="1668"/>
      <c r="WSM84" s="1668"/>
      <c r="WSN84" s="1668"/>
      <c r="WSO84" s="1668"/>
      <c r="WSP84" s="1668"/>
      <c r="WSQ84" s="1668"/>
      <c r="WSR84" s="1668"/>
      <c r="WSS84" s="1668"/>
      <c r="WST84" s="1668"/>
      <c r="WSU84" s="1668"/>
      <c r="WSV84" s="1668"/>
      <c r="WSW84" s="1668"/>
      <c r="WSX84" s="1668"/>
      <c r="WSY84" s="1668"/>
      <c r="WSZ84" s="1668"/>
      <c r="WTA84" s="1668"/>
      <c r="WTB84" s="1668"/>
      <c r="WTC84" s="1668"/>
      <c r="WTD84" s="1668"/>
      <c r="WTE84" s="1668"/>
      <c r="WTF84" s="1668"/>
      <c r="WTG84" s="1668"/>
      <c r="WTH84" s="1668"/>
      <c r="WTI84" s="1668"/>
      <c r="WTJ84" s="1668"/>
      <c r="WTK84" s="1668"/>
      <c r="WTL84" s="1668"/>
      <c r="WTM84" s="1668"/>
      <c r="WTN84" s="1668"/>
      <c r="WTO84" s="1668"/>
      <c r="WTP84" s="1668"/>
      <c r="WTQ84" s="1668"/>
      <c r="WTR84" s="1668"/>
      <c r="WTS84" s="1668"/>
      <c r="WTT84" s="1668"/>
      <c r="WTU84" s="1668"/>
      <c r="WTV84" s="1668"/>
      <c r="WTW84" s="1668"/>
      <c r="WTX84" s="1668"/>
      <c r="WTY84" s="1668"/>
      <c r="WTZ84" s="1668"/>
      <c r="WUA84" s="1668"/>
      <c r="WUB84" s="1668"/>
      <c r="WUC84" s="1668"/>
      <c r="WUD84" s="1668"/>
      <c r="WUE84" s="1668"/>
      <c r="WUF84" s="1668"/>
      <c r="WUG84" s="1668"/>
      <c r="WUH84" s="1668"/>
      <c r="WUI84" s="1668"/>
      <c r="WUJ84" s="1668"/>
      <c r="WUK84" s="1668"/>
      <c r="WUL84" s="1668"/>
      <c r="WUM84" s="1668"/>
      <c r="WUN84" s="1668"/>
      <c r="WUO84" s="1668"/>
      <c r="WUP84" s="1668"/>
      <c r="WUQ84" s="1668"/>
      <c r="WUR84" s="1668"/>
      <c r="WUS84" s="1668"/>
      <c r="WUT84" s="1668"/>
      <c r="WUU84" s="1668"/>
      <c r="WUV84" s="1668"/>
      <c r="WUW84" s="1668"/>
      <c r="WUX84" s="1668"/>
      <c r="WUY84" s="1668"/>
      <c r="WUZ84" s="1668"/>
      <c r="WVA84" s="1668"/>
      <c r="WVB84" s="1668"/>
      <c r="WVC84" s="1668"/>
      <c r="WVD84" s="1668"/>
      <c r="WVE84" s="1668"/>
      <c r="WVF84" s="1668"/>
      <c r="WVG84" s="1668"/>
      <c r="WVH84" s="1668"/>
      <c r="WVI84" s="1668"/>
      <c r="WVJ84" s="1668"/>
      <c r="WVK84" s="1668"/>
      <c r="WVL84" s="1668"/>
      <c r="WVM84" s="1668"/>
      <c r="WVN84" s="1668"/>
      <c r="WVO84" s="1668"/>
      <c r="WVP84" s="1668"/>
      <c r="WVQ84" s="1668"/>
      <c r="WVR84" s="1668"/>
      <c r="WVS84" s="1668"/>
      <c r="WVT84" s="1668"/>
      <c r="WVU84" s="1668"/>
      <c r="WVV84" s="1668"/>
      <c r="WVW84" s="1668"/>
      <c r="WVX84" s="1668"/>
      <c r="WVY84" s="1668"/>
      <c r="WVZ84" s="1668"/>
      <c r="WWA84" s="1668"/>
      <c r="WWB84" s="1668"/>
      <c r="WWC84" s="1668"/>
      <c r="WWD84" s="1668"/>
      <c r="WWE84" s="1668"/>
      <c r="WWF84" s="1668"/>
      <c r="WWG84" s="1668"/>
      <c r="WWH84" s="1668"/>
      <c r="WWI84" s="1668"/>
      <c r="WWJ84" s="1668"/>
      <c r="WWK84" s="1668"/>
      <c r="WWL84" s="1668"/>
      <c r="WWM84" s="1668"/>
      <c r="WWN84" s="1668"/>
      <c r="WWO84" s="1668"/>
      <c r="WWP84" s="1668"/>
      <c r="WWQ84" s="1668"/>
      <c r="WWR84" s="1668"/>
      <c r="WWS84" s="1668"/>
      <c r="WWT84" s="1668"/>
      <c r="WWU84" s="1668"/>
      <c r="WWV84" s="1668"/>
      <c r="WWW84" s="1668"/>
      <c r="WWX84" s="1668"/>
      <c r="WWY84" s="1668"/>
      <c r="WWZ84" s="1668"/>
      <c r="WXA84" s="1668"/>
      <c r="WXB84" s="1668"/>
      <c r="WXC84" s="1668"/>
      <c r="WXD84" s="1668"/>
      <c r="WXE84" s="1668"/>
      <c r="WXF84" s="1668"/>
      <c r="WXG84" s="1668"/>
      <c r="WXH84" s="1668"/>
      <c r="WXI84" s="1668"/>
      <c r="WXJ84" s="1668"/>
      <c r="WXK84" s="1668"/>
      <c r="WXL84" s="1668"/>
      <c r="WXM84" s="1668"/>
      <c r="WXN84" s="1668"/>
      <c r="WXO84" s="1668"/>
      <c r="WXP84" s="1668"/>
      <c r="WXQ84" s="1668"/>
      <c r="WXR84" s="1668"/>
      <c r="WXS84" s="1668"/>
      <c r="WXT84" s="1668"/>
      <c r="WXU84" s="1668"/>
      <c r="WXV84" s="1668"/>
      <c r="WXW84" s="1668"/>
      <c r="WXX84" s="1668"/>
      <c r="WXY84" s="1668"/>
      <c r="WXZ84" s="1668"/>
      <c r="WYA84" s="1668"/>
      <c r="WYB84" s="1668"/>
      <c r="WYC84" s="1668"/>
      <c r="WYD84" s="1668"/>
      <c r="WYE84" s="1668"/>
      <c r="WYF84" s="1668"/>
      <c r="WYG84" s="1668"/>
      <c r="WYH84" s="1668"/>
      <c r="WYI84" s="1668"/>
      <c r="WYJ84" s="1668"/>
      <c r="WYK84" s="1668"/>
      <c r="WYL84" s="1668"/>
      <c r="WYM84" s="1668"/>
      <c r="WYN84" s="1668"/>
      <c r="WYO84" s="1668"/>
      <c r="WYP84" s="1668"/>
      <c r="WYQ84" s="1668"/>
      <c r="WYR84" s="1668"/>
      <c r="WYS84" s="1668"/>
      <c r="WYT84" s="1668"/>
      <c r="WYU84" s="1668"/>
      <c r="WYV84" s="1668"/>
      <c r="WYW84" s="1668"/>
      <c r="WYX84" s="1668"/>
      <c r="WYY84" s="1668"/>
      <c r="WYZ84" s="1668"/>
      <c r="WZA84" s="1668"/>
      <c r="WZB84" s="1668"/>
      <c r="WZC84" s="1668"/>
      <c r="WZD84" s="1668"/>
      <c r="WZE84" s="1668"/>
      <c r="WZF84" s="1668"/>
      <c r="WZG84" s="1668"/>
      <c r="WZH84" s="1668"/>
      <c r="WZI84" s="1668"/>
      <c r="WZJ84" s="1668"/>
      <c r="WZK84" s="1668"/>
      <c r="WZL84" s="1668"/>
      <c r="WZM84" s="1668"/>
      <c r="WZN84" s="1668"/>
      <c r="WZO84" s="1668"/>
      <c r="WZP84" s="1668"/>
      <c r="WZQ84" s="1668"/>
      <c r="WZR84" s="1668"/>
      <c r="WZS84" s="1668"/>
      <c r="WZT84" s="1668"/>
      <c r="WZU84" s="1668"/>
      <c r="WZV84" s="1668"/>
      <c r="WZW84" s="1668"/>
      <c r="WZX84" s="1668"/>
      <c r="WZY84" s="1668"/>
      <c r="WZZ84" s="1668"/>
      <c r="XAA84" s="1668"/>
      <c r="XAB84" s="1668"/>
      <c r="XAC84" s="1668"/>
      <c r="XAD84" s="1668"/>
      <c r="XAE84" s="1668"/>
      <c r="XAF84" s="1668"/>
      <c r="XAG84" s="1668"/>
      <c r="XAH84" s="1668"/>
      <c r="XAI84" s="1668"/>
      <c r="XAJ84" s="1668"/>
      <c r="XAK84" s="1668"/>
      <c r="XAL84" s="1668"/>
      <c r="XAM84" s="1668"/>
      <c r="XAN84" s="1668"/>
      <c r="XAO84" s="1668"/>
      <c r="XAP84" s="1668"/>
      <c r="XAQ84" s="1668"/>
      <c r="XAR84" s="1668"/>
      <c r="XAS84" s="1668"/>
      <c r="XAT84" s="1668"/>
      <c r="XAU84" s="1668"/>
      <c r="XAV84" s="1668"/>
      <c r="XAW84" s="1668"/>
      <c r="XAX84" s="1668"/>
      <c r="XAY84" s="1668"/>
      <c r="XAZ84" s="1668"/>
      <c r="XBA84" s="1668"/>
      <c r="XBB84" s="1668"/>
      <c r="XBC84" s="1668"/>
      <c r="XBD84" s="1668"/>
      <c r="XBE84" s="1668"/>
      <c r="XBF84" s="1668"/>
      <c r="XBG84" s="1668"/>
      <c r="XBH84" s="1668"/>
      <c r="XBI84" s="1668"/>
      <c r="XBJ84" s="1668"/>
      <c r="XBK84" s="1668"/>
      <c r="XBL84" s="1668"/>
      <c r="XBM84" s="1668"/>
      <c r="XBN84" s="1668"/>
      <c r="XBO84" s="1668"/>
      <c r="XBP84" s="1668"/>
      <c r="XBQ84" s="1668"/>
      <c r="XBR84" s="1668"/>
      <c r="XBS84" s="1668"/>
      <c r="XBT84" s="1668"/>
      <c r="XBU84" s="1668"/>
      <c r="XBV84" s="1668"/>
      <c r="XBW84" s="1668"/>
      <c r="XBX84" s="1668"/>
      <c r="XBY84" s="1668"/>
      <c r="XBZ84" s="1668"/>
      <c r="XCA84" s="1668"/>
      <c r="XCB84" s="1668"/>
      <c r="XCC84" s="1668"/>
      <c r="XCD84" s="1668"/>
      <c r="XCE84" s="1668"/>
      <c r="XCF84" s="1668"/>
      <c r="XCG84" s="1668"/>
      <c r="XCH84" s="1668"/>
      <c r="XCI84" s="1668"/>
      <c r="XCJ84" s="1668"/>
      <c r="XCK84" s="1668"/>
      <c r="XCL84" s="1668"/>
      <c r="XCM84" s="1668"/>
      <c r="XCN84" s="1668"/>
      <c r="XCO84" s="1668"/>
      <c r="XCP84" s="1668"/>
      <c r="XCQ84" s="1668"/>
      <c r="XCR84" s="1668"/>
      <c r="XCS84" s="1668"/>
      <c r="XCT84" s="1668"/>
      <c r="XCU84" s="1668"/>
      <c r="XCV84" s="1668"/>
      <c r="XCW84" s="1668"/>
      <c r="XCX84" s="1668"/>
      <c r="XCY84" s="1668"/>
      <c r="XCZ84" s="1668"/>
      <c r="XDA84" s="1668"/>
      <c r="XDB84" s="1668"/>
      <c r="XDC84" s="1668"/>
      <c r="XDD84" s="1668"/>
      <c r="XDE84" s="1668"/>
      <c r="XDF84" s="1668"/>
      <c r="XDG84" s="1668"/>
      <c r="XDH84" s="1668"/>
      <c r="XDI84" s="1668"/>
      <c r="XDJ84" s="1668"/>
      <c r="XDK84" s="1668"/>
      <c r="XDL84" s="1668"/>
      <c r="XDM84" s="1668"/>
      <c r="XDN84" s="1668"/>
      <c r="XDO84" s="1668"/>
      <c r="XDP84" s="1668"/>
      <c r="XDQ84" s="1668"/>
      <c r="XDR84" s="1668"/>
      <c r="XDS84" s="1668"/>
      <c r="XDT84" s="1668"/>
      <c r="XDU84" s="1668"/>
      <c r="XDV84" s="1668"/>
      <c r="XDW84" s="1668"/>
      <c r="XDX84" s="1668"/>
      <c r="XDY84" s="1668"/>
      <c r="XDZ84" s="1668"/>
      <c r="XEA84" s="1668"/>
      <c r="XEB84" s="1668"/>
      <c r="XEC84" s="1668"/>
      <c r="XED84" s="1668"/>
      <c r="XEE84" s="1668"/>
      <c r="XEF84" s="1668"/>
      <c r="XEG84" s="1668"/>
      <c r="XEH84" s="1668"/>
      <c r="XEI84" s="1668"/>
      <c r="XEJ84" s="1668"/>
      <c r="XEK84" s="1668"/>
      <c r="XEL84" s="1668"/>
      <c r="XEM84" s="1668"/>
      <c r="XEN84" s="1668"/>
      <c r="XEO84" s="1668"/>
      <c r="XEP84" s="1668"/>
      <c r="XEQ84" s="1668"/>
      <c r="XER84" s="1668"/>
      <c r="XES84" s="1668"/>
      <c r="XET84" s="1668"/>
      <c r="XEU84" s="1668"/>
      <c r="XEV84" s="1668"/>
      <c r="XEW84" s="1668"/>
      <c r="XEX84" s="1668"/>
      <c r="XEY84" s="1668"/>
      <c r="XEZ84" s="1668"/>
      <c r="XFA84" s="1668"/>
    </row>
    <row r="85" spans="1:16381" s="248" customFormat="1" ht="45" customHeight="1" x14ac:dyDescent="0.25">
      <c r="A85" s="716" t="s">
        <v>1693</v>
      </c>
      <c r="B85" s="755"/>
      <c r="C85" s="755"/>
      <c r="D85" s="755"/>
      <c r="E85" s="755"/>
      <c r="F85" s="755"/>
      <c r="G85" s="755"/>
      <c r="H85" s="755"/>
      <c r="I85" s="755"/>
      <c r="J85" s="755"/>
      <c r="K85" s="755"/>
      <c r="L85" s="755"/>
      <c r="M85" s="755"/>
      <c r="N85" s="755"/>
      <c r="O85" s="755"/>
      <c r="P85" s="755"/>
      <c r="Q85" s="755"/>
      <c r="R85" s="755"/>
      <c r="S85" s="755"/>
      <c r="T85" s="755"/>
      <c r="U85" s="755"/>
      <c r="V85" s="755"/>
      <c r="W85" s="755"/>
      <c r="X85" s="755"/>
      <c r="Y85" s="755"/>
      <c r="Z85" s="755"/>
      <c r="AA85" s="755"/>
      <c r="AB85" s="755"/>
      <c r="AC85" s="755"/>
      <c r="AD85" s="755"/>
      <c r="AE85" s="755"/>
      <c r="AF85" s="755"/>
      <c r="AG85" s="755"/>
      <c r="AH85" s="755"/>
      <c r="AI85" s="755"/>
      <c r="AJ85" s="755"/>
      <c r="AK85" s="755"/>
      <c r="AL85" s="755"/>
      <c r="AM85" s="755"/>
      <c r="AN85" s="836"/>
      <c r="AO85" s="755"/>
      <c r="AP85" s="755"/>
      <c r="AQ85" s="755"/>
      <c r="AR85" s="755"/>
      <c r="AS85" s="755"/>
      <c r="AT85" s="755"/>
      <c r="AU85" s="755"/>
      <c r="AV85" s="755"/>
      <c r="AW85" s="755"/>
      <c r="AX85" s="755"/>
      <c r="AY85" s="755"/>
      <c r="AZ85" s="755"/>
      <c r="BA85" s="755"/>
      <c r="BB85" s="755"/>
      <c r="BC85" s="755"/>
      <c r="BD85" s="755"/>
      <c r="BE85" s="755"/>
      <c r="BF85" s="755"/>
      <c r="BG85" s="755"/>
      <c r="BH85" s="755"/>
      <c r="BI85" s="755"/>
      <c r="BJ85" s="755"/>
      <c r="BK85" s="755"/>
      <c r="BL85" s="755"/>
      <c r="BM85" s="755"/>
      <c r="BN85" s="755"/>
      <c r="BO85" s="755"/>
      <c r="BP85" s="755"/>
      <c r="BQ85" s="755"/>
      <c r="BR85" s="755"/>
      <c r="BS85" s="755"/>
      <c r="BT85" s="755"/>
      <c r="BU85" s="755"/>
      <c r="BV85" s="755"/>
      <c r="BW85" s="755"/>
      <c r="BX85" s="755"/>
      <c r="BY85" s="755"/>
      <c r="BZ85" s="755"/>
      <c r="CA85" s="755"/>
      <c r="CB85" s="755"/>
      <c r="CC85" s="755"/>
      <c r="CD85" s="755"/>
      <c r="CE85" s="755"/>
      <c r="CF85" s="755"/>
      <c r="CG85" s="755"/>
      <c r="CH85" s="755"/>
      <c r="CI85" s="755"/>
      <c r="CJ85" s="755"/>
      <c r="CK85" s="755"/>
      <c r="CL85" s="755"/>
      <c r="CM85" s="755"/>
      <c r="CN85" s="755"/>
      <c r="CO85" s="755"/>
      <c r="CP85" s="755"/>
      <c r="CQ85" s="755"/>
      <c r="CR85" s="755"/>
      <c r="CS85" s="755"/>
      <c r="CT85" s="755"/>
      <c r="CU85" s="755"/>
      <c r="CV85" s="755"/>
      <c r="CW85" s="755"/>
      <c r="CX85" s="755"/>
      <c r="CY85" s="755"/>
      <c r="CZ85" s="755"/>
      <c r="DA85" s="755"/>
      <c r="DB85" s="755"/>
      <c r="DC85" s="755"/>
      <c r="DD85" s="755"/>
      <c r="DE85" s="755"/>
      <c r="DF85" s="755"/>
      <c r="DG85" s="755"/>
      <c r="DH85" s="755"/>
      <c r="DI85" s="755"/>
      <c r="DJ85" s="755"/>
      <c r="DK85" s="755"/>
      <c r="DL85" s="755"/>
      <c r="DM85" s="755"/>
      <c r="DN85" s="755"/>
      <c r="DO85" s="755"/>
      <c r="DP85" s="755"/>
      <c r="DQ85" s="755"/>
      <c r="DR85" s="755"/>
      <c r="DS85" s="755"/>
      <c r="DT85" s="755"/>
      <c r="DU85" s="755"/>
      <c r="DV85" s="755"/>
      <c r="DW85" s="755"/>
      <c r="DX85" s="755"/>
      <c r="DY85" s="755"/>
      <c r="DZ85" s="755"/>
      <c r="EA85" s="755"/>
      <c r="EB85" s="755"/>
      <c r="EC85" s="755"/>
      <c r="ED85" s="755"/>
      <c r="EE85" s="755"/>
      <c r="EF85" s="755"/>
      <c r="EG85" s="755"/>
      <c r="EH85" s="755"/>
      <c r="EI85" s="755"/>
      <c r="EJ85" s="755"/>
      <c r="EK85" s="755"/>
      <c r="EL85" s="755"/>
      <c r="EM85" s="755"/>
      <c r="EN85" s="755"/>
      <c r="EO85" s="755"/>
      <c r="EP85" s="755"/>
      <c r="EQ85" s="755"/>
      <c r="ER85" s="755"/>
      <c r="ES85" s="755"/>
      <c r="ET85" s="755"/>
      <c r="EU85" s="755"/>
      <c r="EV85" s="755"/>
      <c r="EW85" s="755"/>
      <c r="EX85" s="755"/>
      <c r="EY85" s="755"/>
      <c r="EZ85" s="755"/>
      <c r="FA85" s="755"/>
      <c r="FB85" s="755"/>
      <c r="FC85" s="755"/>
      <c r="FD85" s="755"/>
      <c r="FE85" s="755"/>
      <c r="FF85" s="755"/>
      <c r="FG85" s="755"/>
      <c r="FH85" s="755"/>
      <c r="FI85" s="755"/>
      <c r="FJ85" s="755"/>
      <c r="FK85" s="755"/>
      <c r="FL85" s="755"/>
      <c r="FM85" s="755"/>
      <c r="FN85" s="755"/>
      <c r="FO85" s="755"/>
      <c r="FP85" s="755"/>
      <c r="FQ85" s="755"/>
      <c r="FR85" s="755"/>
      <c r="FS85" s="755"/>
      <c r="FT85" s="755"/>
      <c r="FU85" s="755"/>
      <c r="FV85" s="755"/>
      <c r="FW85" s="755"/>
      <c r="FX85" s="755"/>
      <c r="FY85" s="755"/>
      <c r="FZ85" s="755"/>
      <c r="GA85" s="755"/>
      <c r="GB85" s="755"/>
      <c r="GC85" s="755"/>
      <c r="GD85" s="755"/>
      <c r="GE85" s="755"/>
      <c r="GF85" s="755"/>
      <c r="GG85" s="755"/>
      <c r="GH85" s="755"/>
      <c r="GI85" s="755"/>
      <c r="GJ85" s="755"/>
      <c r="GK85" s="755"/>
      <c r="GL85" s="755"/>
      <c r="GM85" s="755"/>
      <c r="GN85" s="755"/>
      <c r="GO85" s="755"/>
      <c r="GP85" s="755"/>
      <c r="GQ85" s="755"/>
      <c r="GR85" s="755"/>
      <c r="GS85" s="755"/>
      <c r="GT85" s="755"/>
      <c r="GU85" s="755"/>
      <c r="GV85" s="755"/>
      <c r="GW85" s="755"/>
      <c r="GX85" s="755"/>
      <c r="GY85" s="755"/>
      <c r="GZ85" s="755"/>
      <c r="HA85" s="755"/>
      <c r="HB85" s="755"/>
      <c r="HC85" s="755"/>
      <c r="HD85" s="755"/>
      <c r="HE85" s="755"/>
      <c r="HF85" s="755"/>
      <c r="HG85" s="755"/>
      <c r="HH85" s="755"/>
      <c r="HI85" s="755"/>
      <c r="HJ85" s="755"/>
      <c r="HK85" s="755"/>
      <c r="HL85" s="755"/>
      <c r="HM85" s="755"/>
      <c r="HN85" s="755"/>
      <c r="HO85" s="755"/>
      <c r="HP85" s="755"/>
      <c r="HQ85" s="755"/>
      <c r="HR85" s="755"/>
      <c r="HS85" s="755"/>
      <c r="HT85" s="755"/>
      <c r="HU85" s="755"/>
      <c r="HV85" s="755"/>
      <c r="HW85" s="755"/>
      <c r="HX85" s="755"/>
      <c r="HY85" s="755"/>
      <c r="HZ85" s="755"/>
      <c r="IA85" s="755"/>
      <c r="IB85" s="755"/>
      <c r="IC85" s="755"/>
      <c r="ID85" s="755"/>
      <c r="IE85" s="755"/>
      <c r="IF85" s="755"/>
      <c r="IG85" s="755"/>
      <c r="IH85" s="755"/>
      <c r="II85" s="755"/>
      <c r="IJ85" s="755"/>
      <c r="IK85" s="755"/>
      <c r="IL85" s="755"/>
      <c r="IM85" s="755"/>
      <c r="IN85" s="755"/>
      <c r="IO85" s="755"/>
      <c r="IP85" s="755"/>
      <c r="IQ85" s="755"/>
      <c r="IR85" s="755"/>
      <c r="IS85" s="755"/>
      <c r="IT85" s="755"/>
      <c r="IU85" s="755"/>
      <c r="IV85" s="755"/>
      <c r="IW85" s="755"/>
      <c r="IX85" s="755"/>
      <c r="IY85" s="755"/>
      <c r="IZ85" s="755"/>
      <c r="JA85" s="755"/>
      <c r="JB85" s="755"/>
      <c r="JC85" s="755"/>
      <c r="JD85" s="755"/>
      <c r="JE85" s="755"/>
      <c r="JF85" s="755"/>
      <c r="JG85" s="755"/>
      <c r="JH85" s="755"/>
      <c r="JI85" s="755"/>
      <c r="JJ85" s="755"/>
      <c r="JK85" s="755"/>
      <c r="JL85" s="755"/>
      <c r="JM85" s="755"/>
      <c r="JN85" s="755"/>
      <c r="JO85" s="755"/>
      <c r="JP85" s="755"/>
      <c r="JQ85" s="755"/>
      <c r="JR85" s="755"/>
      <c r="JS85" s="755"/>
      <c r="JT85" s="755"/>
      <c r="JU85" s="755"/>
      <c r="JV85" s="755"/>
      <c r="JW85" s="755"/>
      <c r="JX85" s="755"/>
      <c r="JY85" s="755"/>
      <c r="JZ85" s="755"/>
      <c r="KA85" s="755"/>
      <c r="KB85" s="755"/>
      <c r="KC85" s="755"/>
      <c r="KD85" s="755"/>
      <c r="KE85" s="755"/>
      <c r="KF85" s="755"/>
      <c r="KG85" s="755"/>
      <c r="KH85" s="755"/>
      <c r="KI85" s="755"/>
      <c r="KJ85" s="755"/>
      <c r="KK85" s="755"/>
      <c r="KL85" s="755"/>
      <c r="KM85" s="755"/>
      <c r="KN85" s="755"/>
      <c r="KO85" s="755"/>
      <c r="KP85" s="755"/>
      <c r="KQ85" s="755"/>
      <c r="KR85" s="755"/>
      <c r="KS85" s="755"/>
      <c r="KT85" s="755"/>
      <c r="KU85" s="755"/>
      <c r="KV85" s="755"/>
      <c r="KW85" s="755"/>
      <c r="KX85" s="755"/>
      <c r="KY85" s="755"/>
      <c r="KZ85" s="755"/>
      <c r="LA85" s="755"/>
      <c r="LB85" s="755"/>
      <c r="LC85" s="755"/>
      <c r="LD85" s="755"/>
      <c r="LE85" s="755"/>
      <c r="LF85" s="755"/>
      <c r="LG85" s="755"/>
      <c r="LH85" s="755"/>
      <c r="LI85" s="755"/>
      <c r="LJ85" s="755"/>
      <c r="LK85" s="755"/>
      <c r="LL85" s="755"/>
      <c r="LM85" s="755"/>
      <c r="LN85" s="755"/>
      <c r="LO85" s="755"/>
      <c r="LP85" s="755"/>
      <c r="LQ85" s="755"/>
      <c r="LR85" s="755"/>
      <c r="LS85" s="755"/>
      <c r="LT85" s="755"/>
      <c r="LU85" s="755"/>
      <c r="LV85" s="755"/>
      <c r="LW85" s="755"/>
      <c r="LX85" s="755"/>
      <c r="LY85" s="755"/>
      <c r="LZ85" s="755"/>
      <c r="MA85" s="755"/>
      <c r="MB85" s="755"/>
      <c r="MC85" s="755"/>
      <c r="MD85" s="755"/>
      <c r="ME85" s="755"/>
      <c r="MF85" s="755"/>
      <c r="MG85" s="755"/>
      <c r="MH85" s="755"/>
      <c r="MI85" s="755"/>
      <c r="MJ85" s="755"/>
      <c r="MK85" s="755"/>
      <c r="ML85" s="755"/>
      <c r="MM85" s="755"/>
      <c r="MN85" s="755"/>
      <c r="MO85" s="755"/>
      <c r="MP85" s="755"/>
      <c r="MQ85" s="755"/>
      <c r="MR85" s="755"/>
      <c r="MS85" s="755"/>
      <c r="MT85" s="755"/>
      <c r="MU85" s="755"/>
      <c r="MV85" s="755"/>
      <c r="MW85" s="755"/>
      <c r="MX85" s="755"/>
      <c r="MY85" s="755"/>
      <c r="MZ85" s="755"/>
      <c r="NA85" s="755"/>
      <c r="NB85" s="755"/>
      <c r="NC85" s="755"/>
      <c r="ND85" s="755"/>
      <c r="NE85" s="755"/>
      <c r="NF85" s="755"/>
      <c r="NG85" s="755"/>
      <c r="NH85" s="755"/>
      <c r="NI85" s="755"/>
      <c r="NJ85" s="755"/>
      <c r="NK85" s="755"/>
      <c r="NL85" s="755"/>
      <c r="NM85" s="755"/>
      <c r="NN85" s="755"/>
      <c r="NO85" s="755"/>
      <c r="NP85" s="755"/>
      <c r="NQ85" s="755"/>
      <c r="NR85" s="755"/>
      <c r="NS85" s="755"/>
      <c r="NT85" s="755"/>
      <c r="NU85" s="755"/>
      <c r="NV85" s="755"/>
      <c r="NW85" s="755"/>
      <c r="NX85" s="755"/>
      <c r="NY85" s="755"/>
      <c r="NZ85" s="755"/>
      <c r="OA85" s="755"/>
      <c r="OB85" s="755"/>
      <c r="OC85" s="755"/>
      <c r="OD85" s="755"/>
      <c r="OE85" s="755"/>
      <c r="OF85" s="755"/>
      <c r="OG85" s="755"/>
      <c r="OH85" s="755"/>
      <c r="OI85" s="755"/>
      <c r="OJ85" s="755"/>
      <c r="OK85" s="755"/>
      <c r="OL85" s="755"/>
      <c r="OM85" s="755"/>
      <c r="ON85" s="755"/>
      <c r="OO85" s="755"/>
      <c r="OP85" s="755"/>
      <c r="OQ85" s="755"/>
      <c r="OR85" s="755"/>
      <c r="OS85" s="755"/>
      <c r="OT85" s="755"/>
      <c r="OU85" s="755"/>
      <c r="OV85" s="755"/>
      <c r="OW85" s="755"/>
      <c r="OX85" s="755"/>
      <c r="OY85" s="755"/>
      <c r="OZ85" s="755"/>
      <c r="PA85" s="755"/>
      <c r="PB85" s="755"/>
      <c r="PC85" s="755"/>
      <c r="PD85" s="755"/>
      <c r="PE85" s="755"/>
      <c r="PF85" s="755"/>
      <c r="PG85" s="755"/>
      <c r="PH85" s="755"/>
      <c r="PI85" s="755"/>
      <c r="PJ85" s="755"/>
      <c r="PK85" s="755"/>
      <c r="PL85" s="755"/>
      <c r="PM85" s="755"/>
      <c r="PN85" s="755"/>
      <c r="PO85" s="755"/>
      <c r="PP85" s="755"/>
      <c r="PQ85" s="755"/>
      <c r="PR85" s="755"/>
      <c r="PS85" s="755"/>
      <c r="PT85" s="755"/>
      <c r="PU85" s="755"/>
      <c r="PV85" s="755"/>
      <c r="PW85" s="755"/>
      <c r="PX85" s="755"/>
      <c r="PY85" s="755"/>
      <c r="PZ85" s="755"/>
      <c r="QA85" s="755"/>
      <c r="QB85" s="755"/>
      <c r="QC85" s="755"/>
      <c r="QD85" s="755"/>
      <c r="QE85" s="755"/>
      <c r="QF85" s="755"/>
      <c r="QG85" s="755"/>
      <c r="QH85" s="755"/>
      <c r="QI85" s="755"/>
      <c r="QJ85" s="755"/>
      <c r="QK85" s="755"/>
      <c r="QL85" s="755"/>
      <c r="QM85" s="755"/>
      <c r="QN85" s="755"/>
      <c r="QO85" s="755"/>
      <c r="QP85" s="755"/>
      <c r="QQ85" s="755"/>
      <c r="QR85" s="755"/>
      <c r="QS85" s="755"/>
      <c r="QT85" s="755"/>
      <c r="QU85" s="755"/>
      <c r="QV85" s="755"/>
      <c r="QW85" s="755"/>
      <c r="QX85" s="755"/>
      <c r="QY85" s="755"/>
      <c r="QZ85" s="755"/>
      <c r="RA85" s="755"/>
      <c r="RB85" s="755"/>
      <c r="RC85" s="755"/>
      <c r="RD85" s="755"/>
      <c r="RE85" s="755"/>
      <c r="RF85" s="755"/>
      <c r="RG85" s="755"/>
      <c r="RH85" s="755"/>
      <c r="RI85" s="755"/>
      <c r="RJ85" s="755"/>
      <c r="RK85" s="755"/>
      <c r="RL85" s="755"/>
      <c r="RM85" s="755"/>
      <c r="RN85" s="755"/>
      <c r="RO85" s="755"/>
      <c r="RP85" s="755"/>
      <c r="RQ85" s="755"/>
      <c r="RR85" s="755"/>
      <c r="RS85" s="755"/>
      <c r="RT85" s="755"/>
      <c r="RU85" s="755"/>
      <c r="RV85" s="755"/>
      <c r="RW85" s="755"/>
      <c r="RX85" s="755"/>
      <c r="RY85" s="755"/>
      <c r="RZ85" s="755"/>
      <c r="SA85" s="755"/>
      <c r="SB85" s="755"/>
      <c r="SC85" s="755"/>
      <c r="SD85" s="755"/>
      <c r="SE85" s="755"/>
      <c r="SF85" s="755"/>
      <c r="SG85" s="755"/>
      <c r="SH85" s="755"/>
      <c r="SI85" s="755"/>
      <c r="SJ85" s="755"/>
      <c r="SK85" s="755"/>
      <c r="SL85" s="755"/>
      <c r="SM85" s="755"/>
      <c r="SN85" s="755"/>
      <c r="SO85" s="755"/>
      <c r="SP85" s="755"/>
      <c r="SQ85" s="755"/>
      <c r="SR85" s="755"/>
      <c r="SS85" s="755"/>
      <c r="ST85" s="755"/>
      <c r="SU85" s="755"/>
      <c r="SV85" s="755"/>
      <c r="SW85" s="755"/>
      <c r="SX85" s="755"/>
      <c r="SY85" s="755"/>
      <c r="SZ85" s="755"/>
      <c r="TA85" s="755"/>
      <c r="TB85" s="755"/>
      <c r="TC85" s="755"/>
      <c r="TD85" s="755"/>
      <c r="TE85" s="755"/>
      <c r="TF85" s="755"/>
      <c r="TG85" s="755"/>
      <c r="TH85" s="755"/>
      <c r="TI85" s="755"/>
      <c r="TJ85" s="755"/>
      <c r="TK85" s="755"/>
      <c r="TL85" s="755"/>
      <c r="TM85" s="755"/>
      <c r="TN85" s="755"/>
      <c r="TO85" s="755"/>
      <c r="TP85" s="755"/>
      <c r="TQ85" s="755"/>
      <c r="TR85" s="755"/>
      <c r="TS85" s="755"/>
      <c r="TT85" s="755"/>
      <c r="TU85" s="755"/>
      <c r="TV85" s="755"/>
      <c r="TW85" s="755"/>
      <c r="TX85" s="755"/>
      <c r="TY85" s="755"/>
      <c r="TZ85" s="755"/>
      <c r="UA85" s="755"/>
      <c r="UB85" s="755"/>
      <c r="UC85" s="755"/>
      <c r="UD85" s="755"/>
      <c r="UE85" s="755"/>
      <c r="UF85" s="755"/>
      <c r="UG85" s="755"/>
      <c r="UH85" s="755"/>
      <c r="UI85" s="755"/>
      <c r="UJ85" s="755"/>
      <c r="UK85" s="755"/>
      <c r="UL85" s="755"/>
      <c r="UM85" s="755"/>
      <c r="UN85" s="755"/>
      <c r="UO85" s="755"/>
      <c r="UP85" s="755"/>
      <c r="UQ85" s="755"/>
      <c r="UR85" s="755"/>
      <c r="US85" s="755"/>
      <c r="UT85" s="755"/>
      <c r="UU85" s="755"/>
      <c r="UV85" s="755"/>
      <c r="UW85" s="755"/>
      <c r="UX85" s="755"/>
      <c r="UY85" s="755"/>
      <c r="UZ85" s="755"/>
      <c r="VA85" s="755"/>
      <c r="VB85" s="755"/>
      <c r="VC85" s="755"/>
      <c r="VD85" s="755"/>
      <c r="VE85" s="755"/>
      <c r="VF85" s="755"/>
      <c r="VG85" s="755"/>
      <c r="VH85" s="755"/>
      <c r="VI85" s="755"/>
      <c r="VJ85" s="755"/>
      <c r="VK85" s="755"/>
      <c r="VL85" s="755"/>
      <c r="VM85" s="755"/>
      <c r="VN85" s="755"/>
      <c r="VO85" s="755"/>
      <c r="VP85" s="755"/>
      <c r="VQ85" s="755"/>
      <c r="VR85" s="755"/>
      <c r="VS85" s="755"/>
      <c r="VT85" s="755"/>
      <c r="VU85" s="755"/>
      <c r="VV85" s="755"/>
      <c r="VW85" s="755"/>
      <c r="VX85" s="755"/>
      <c r="VY85" s="755"/>
      <c r="VZ85" s="755"/>
      <c r="WA85" s="755"/>
      <c r="WB85" s="755"/>
      <c r="WC85" s="755"/>
      <c r="WD85" s="755"/>
      <c r="WE85" s="755"/>
      <c r="WF85" s="755"/>
      <c r="WG85" s="755"/>
      <c r="WH85" s="755"/>
      <c r="WI85" s="755"/>
      <c r="WJ85" s="755"/>
      <c r="WK85" s="755"/>
      <c r="WL85" s="755"/>
      <c r="WM85" s="755"/>
      <c r="WN85" s="755"/>
      <c r="WO85" s="755"/>
      <c r="WP85" s="755"/>
      <c r="WQ85" s="755"/>
      <c r="WR85" s="755"/>
      <c r="WS85" s="755"/>
      <c r="WT85" s="755"/>
      <c r="WU85" s="755"/>
      <c r="WV85" s="755"/>
      <c r="WW85" s="755"/>
      <c r="WX85" s="755"/>
      <c r="WY85" s="755"/>
      <c r="WZ85" s="755"/>
      <c r="XA85" s="755"/>
      <c r="XB85" s="755"/>
      <c r="XC85" s="755"/>
      <c r="XD85" s="755"/>
      <c r="XE85" s="755"/>
      <c r="XF85" s="755"/>
      <c r="XG85" s="755"/>
      <c r="XH85" s="755"/>
      <c r="XI85" s="755"/>
      <c r="XJ85" s="755"/>
      <c r="XK85" s="755"/>
      <c r="XL85" s="755"/>
      <c r="XM85" s="755"/>
      <c r="XN85" s="755"/>
      <c r="XO85" s="755"/>
      <c r="XP85" s="755"/>
      <c r="XQ85" s="755"/>
      <c r="XR85" s="755"/>
      <c r="XS85" s="755"/>
      <c r="XT85" s="755"/>
      <c r="XU85" s="755"/>
      <c r="XV85" s="755"/>
      <c r="XW85" s="755"/>
      <c r="XX85" s="755"/>
      <c r="XY85" s="755"/>
      <c r="XZ85" s="755"/>
      <c r="YA85" s="755"/>
      <c r="YB85" s="755"/>
      <c r="YC85" s="755"/>
      <c r="YD85" s="755"/>
      <c r="YE85" s="755"/>
      <c r="YF85" s="755"/>
      <c r="YG85" s="755"/>
      <c r="YH85" s="755"/>
      <c r="YI85" s="755"/>
      <c r="YJ85" s="755"/>
      <c r="YK85" s="755"/>
      <c r="YL85" s="755"/>
      <c r="YM85" s="755"/>
      <c r="YN85" s="755"/>
      <c r="YO85" s="755"/>
      <c r="YP85" s="755"/>
      <c r="YQ85" s="755"/>
      <c r="YR85" s="755"/>
      <c r="YS85" s="755"/>
      <c r="YT85" s="755"/>
      <c r="YU85" s="755"/>
      <c r="YV85" s="755"/>
      <c r="YW85" s="755"/>
      <c r="YX85" s="755"/>
      <c r="YY85" s="755"/>
      <c r="YZ85" s="755"/>
      <c r="ZA85" s="755"/>
      <c r="ZB85" s="755"/>
      <c r="ZC85" s="755"/>
      <c r="ZD85" s="755"/>
      <c r="ZE85" s="755"/>
      <c r="ZF85" s="755"/>
      <c r="ZG85" s="755"/>
      <c r="ZH85" s="755"/>
      <c r="ZI85" s="755"/>
      <c r="ZJ85" s="755"/>
      <c r="ZK85" s="755"/>
      <c r="ZL85" s="755"/>
      <c r="ZM85" s="755"/>
      <c r="ZN85" s="755"/>
      <c r="ZO85" s="755"/>
      <c r="ZP85" s="755"/>
      <c r="ZQ85" s="755"/>
      <c r="ZR85" s="755"/>
      <c r="ZS85" s="755"/>
      <c r="ZT85" s="755"/>
      <c r="ZU85" s="755"/>
      <c r="ZV85" s="755"/>
      <c r="ZW85" s="755"/>
      <c r="ZX85" s="755"/>
      <c r="ZY85" s="755"/>
      <c r="ZZ85" s="755"/>
      <c r="AAA85" s="755"/>
      <c r="AAB85" s="755"/>
      <c r="AAC85" s="755"/>
      <c r="AAD85" s="755"/>
      <c r="AAE85" s="755"/>
      <c r="AAF85" s="755"/>
      <c r="AAG85" s="755"/>
      <c r="AAH85" s="755"/>
      <c r="AAI85" s="755"/>
      <c r="AAJ85" s="755"/>
      <c r="AAK85" s="755"/>
      <c r="AAL85" s="755"/>
      <c r="AAM85" s="755"/>
      <c r="AAN85" s="755"/>
      <c r="AAO85" s="755"/>
      <c r="AAP85" s="755"/>
      <c r="AAQ85" s="755"/>
      <c r="AAR85" s="755"/>
      <c r="AAS85" s="755"/>
      <c r="AAT85" s="755"/>
      <c r="AAU85" s="755"/>
      <c r="AAV85" s="755"/>
      <c r="AAW85" s="755"/>
      <c r="AAX85" s="755"/>
      <c r="AAY85" s="755"/>
      <c r="AAZ85" s="755"/>
      <c r="ABA85" s="755"/>
      <c r="ABB85" s="755"/>
      <c r="ABC85" s="755"/>
      <c r="ABD85" s="755"/>
      <c r="ABE85" s="755"/>
      <c r="ABF85" s="755"/>
      <c r="ABG85" s="755"/>
      <c r="ABH85" s="755"/>
      <c r="ABI85" s="755"/>
      <c r="ABJ85" s="755"/>
      <c r="ABK85" s="755"/>
      <c r="ABL85" s="755"/>
      <c r="ABM85" s="755"/>
      <c r="ABN85" s="755"/>
      <c r="ABO85" s="755"/>
      <c r="ABP85" s="755"/>
      <c r="ABQ85" s="755"/>
      <c r="ABR85" s="755"/>
      <c r="ABS85" s="755"/>
      <c r="ABT85" s="755"/>
      <c r="ABU85" s="755"/>
      <c r="ABV85" s="755"/>
      <c r="ABW85" s="755"/>
      <c r="ABX85" s="755"/>
      <c r="ABY85" s="755"/>
      <c r="ABZ85" s="755"/>
      <c r="ACA85" s="755"/>
      <c r="ACB85" s="755"/>
      <c r="ACC85" s="755"/>
      <c r="ACD85" s="755"/>
      <c r="ACE85" s="755"/>
      <c r="ACF85" s="755"/>
      <c r="ACG85" s="755"/>
      <c r="ACH85" s="755"/>
      <c r="ACI85" s="755"/>
      <c r="ACJ85" s="755"/>
      <c r="ACK85" s="755"/>
      <c r="ACL85" s="755"/>
      <c r="ACM85" s="755"/>
      <c r="ACN85" s="755"/>
      <c r="ACO85" s="755"/>
      <c r="ACP85" s="755"/>
      <c r="ACQ85" s="755"/>
      <c r="ACR85" s="755"/>
      <c r="ACS85" s="755"/>
      <c r="ACT85" s="755"/>
      <c r="ACU85" s="755"/>
      <c r="ACV85" s="755"/>
      <c r="ACW85" s="755"/>
      <c r="ACX85" s="755"/>
      <c r="ACY85" s="755"/>
      <c r="ACZ85" s="755"/>
      <c r="ADA85" s="755"/>
      <c r="ADB85" s="755"/>
      <c r="ADC85" s="755"/>
      <c r="ADD85" s="755"/>
      <c r="ADE85" s="755"/>
      <c r="ADF85" s="755"/>
      <c r="ADG85" s="755"/>
      <c r="ADH85" s="755"/>
      <c r="ADI85" s="755"/>
      <c r="ADJ85" s="755"/>
      <c r="ADK85" s="755"/>
      <c r="ADL85" s="755"/>
      <c r="ADM85" s="755"/>
      <c r="ADN85" s="755"/>
      <c r="ADO85" s="755"/>
      <c r="ADP85" s="755"/>
      <c r="ADQ85" s="755"/>
      <c r="ADR85" s="755"/>
      <c r="ADS85" s="755"/>
      <c r="ADT85" s="755"/>
      <c r="ADU85" s="755"/>
      <c r="ADV85" s="755"/>
      <c r="ADW85" s="755"/>
      <c r="ADX85" s="755"/>
      <c r="ADY85" s="755"/>
      <c r="ADZ85" s="755"/>
      <c r="AEA85" s="755"/>
      <c r="AEB85" s="755"/>
      <c r="AEC85" s="755"/>
      <c r="AED85" s="755"/>
      <c r="AEE85" s="755"/>
      <c r="AEF85" s="755"/>
      <c r="AEG85" s="755"/>
      <c r="AEH85" s="755"/>
      <c r="AEI85" s="755"/>
      <c r="AEJ85" s="755"/>
      <c r="AEK85" s="755"/>
      <c r="AEL85" s="755"/>
      <c r="AEM85" s="755"/>
      <c r="AEN85" s="755"/>
      <c r="AEO85" s="755"/>
      <c r="AEP85" s="755"/>
      <c r="AEQ85" s="755"/>
      <c r="AER85" s="755"/>
      <c r="AES85" s="755"/>
      <c r="AET85" s="755"/>
      <c r="AEU85" s="755"/>
      <c r="AEV85" s="755"/>
      <c r="AEW85" s="755"/>
      <c r="AEX85" s="755"/>
      <c r="AEY85" s="755"/>
      <c r="AEZ85" s="755"/>
      <c r="AFA85" s="755"/>
      <c r="AFB85" s="755"/>
      <c r="AFC85" s="755"/>
      <c r="AFD85" s="755"/>
      <c r="AFE85" s="755"/>
      <c r="AFF85" s="755"/>
      <c r="AFG85" s="755"/>
      <c r="AFH85" s="755"/>
      <c r="AFI85" s="755"/>
      <c r="AFJ85" s="755"/>
      <c r="AFK85" s="755"/>
      <c r="AFL85" s="755"/>
      <c r="AFM85" s="755"/>
      <c r="AFN85" s="755"/>
      <c r="AFO85" s="755"/>
      <c r="AFP85" s="755"/>
      <c r="AFQ85" s="755"/>
      <c r="AFR85" s="755"/>
      <c r="AFS85" s="755"/>
      <c r="AFT85" s="755"/>
      <c r="AFU85" s="755"/>
      <c r="AFV85" s="755"/>
      <c r="AFW85" s="755"/>
      <c r="AFX85" s="755"/>
      <c r="AFY85" s="755"/>
      <c r="AFZ85" s="755"/>
      <c r="AGA85" s="755"/>
      <c r="AGB85" s="755"/>
      <c r="AGC85" s="755"/>
      <c r="AGD85" s="755"/>
      <c r="AGE85" s="755"/>
      <c r="AGF85" s="755"/>
      <c r="AGG85" s="755"/>
      <c r="AGH85" s="755"/>
      <c r="AGI85" s="755"/>
      <c r="AGJ85" s="755"/>
      <c r="AGK85" s="755"/>
      <c r="AGL85" s="755"/>
      <c r="AGM85" s="755"/>
      <c r="AGN85" s="755"/>
      <c r="AGO85" s="755"/>
      <c r="AGP85" s="755"/>
      <c r="AGQ85" s="755"/>
      <c r="AGR85" s="755"/>
      <c r="AGS85" s="755"/>
      <c r="AGT85" s="755"/>
      <c r="AGU85" s="755"/>
      <c r="AGV85" s="755"/>
      <c r="AGW85" s="755"/>
      <c r="AGX85" s="755"/>
      <c r="AGY85" s="755"/>
      <c r="AGZ85" s="755"/>
      <c r="AHA85" s="755"/>
      <c r="AHB85" s="755"/>
      <c r="AHC85" s="755"/>
      <c r="AHD85" s="755"/>
      <c r="AHE85" s="755"/>
      <c r="AHF85" s="755"/>
      <c r="AHG85" s="755"/>
      <c r="AHH85" s="755"/>
      <c r="AHI85" s="755"/>
      <c r="AHJ85" s="755"/>
      <c r="AHK85" s="755"/>
      <c r="AHL85" s="755"/>
      <c r="AHM85" s="755"/>
      <c r="AHN85" s="755"/>
      <c r="AHO85" s="755"/>
      <c r="AHP85" s="755"/>
      <c r="AHQ85" s="755"/>
      <c r="AHR85" s="755"/>
      <c r="AHS85" s="755"/>
      <c r="AHT85" s="755"/>
      <c r="AHU85" s="755"/>
      <c r="AHV85" s="755"/>
      <c r="AHW85" s="755"/>
      <c r="AHX85" s="755"/>
      <c r="AHY85" s="755"/>
      <c r="AHZ85" s="755"/>
      <c r="AIA85" s="755"/>
      <c r="AIB85" s="755"/>
      <c r="AIC85" s="755"/>
      <c r="AID85" s="755"/>
      <c r="AIE85" s="755"/>
      <c r="AIF85" s="755"/>
      <c r="AIG85" s="755"/>
      <c r="AIH85" s="755"/>
      <c r="AII85" s="755"/>
      <c r="AIJ85" s="755"/>
      <c r="AIK85" s="755"/>
      <c r="AIL85" s="755"/>
      <c r="AIM85" s="755"/>
      <c r="AIN85" s="755"/>
      <c r="AIO85" s="755"/>
      <c r="AIP85" s="755"/>
      <c r="AIQ85" s="755"/>
      <c r="AIR85" s="755"/>
      <c r="AIS85" s="755"/>
      <c r="AIT85" s="755"/>
      <c r="AIU85" s="755"/>
      <c r="AIV85" s="755"/>
      <c r="AIW85" s="755"/>
      <c r="AIX85" s="755"/>
      <c r="AIY85" s="755"/>
      <c r="AIZ85" s="755"/>
      <c r="AJA85" s="755"/>
      <c r="AJB85" s="755"/>
      <c r="AJC85" s="755"/>
      <c r="AJD85" s="755"/>
      <c r="AJE85" s="755"/>
      <c r="AJF85" s="755"/>
      <c r="AJG85" s="755"/>
      <c r="AJH85" s="755"/>
      <c r="AJI85" s="755"/>
      <c r="AJJ85" s="755"/>
      <c r="AJK85" s="755"/>
      <c r="AJL85" s="755"/>
      <c r="AJM85" s="755"/>
      <c r="AJN85" s="755"/>
      <c r="AJO85" s="755"/>
      <c r="AJP85" s="755"/>
      <c r="AJQ85" s="755"/>
      <c r="AJR85" s="755"/>
      <c r="AJS85" s="755"/>
      <c r="AJT85" s="755"/>
      <c r="AJU85" s="755"/>
      <c r="AJV85" s="755"/>
      <c r="AJW85" s="755"/>
      <c r="AJX85" s="755"/>
      <c r="AJY85" s="755"/>
      <c r="AJZ85" s="755"/>
      <c r="AKA85" s="755"/>
      <c r="AKB85" s="755"/>
      <c r="AKC85" s="755"/>
      <c r="AKD85" s="755"/>
      <c r="AKE85" s="755"/>
      <c r="AKF85" s="755"/>
      <c r="AKG85" s="755"/>
      <c r="AKH85" s="755"/>
      <c r="AKI85" s="755"/>
      <c r="AKJ85" s="755"/>
      <c r="AKK85" s="755"/>
      <c r="AKL85" s="755"/>
      <c r="AKM85" s="755"/>
      <c r="AKN85" s="755"/>
      <c r="AKO85" s="755"/>
      <c r="AKP85" s="755"/>
      <c r="AKQ85" s="755"/>
      <c r="AKR85" s="755"/>
      <c r="AKS85" s="755"/>
      <c r="AKT85" s="755"/>
      <c r="AKU85" s="755"/>
      <c r="AKV85" s="755"/>
      <c r="AKW85" s="755"/>
      <c r="AKX85" s="755"/>
      <c r="AKY85" s="755"/>
      <c r="AKZ85" s="755"/>
      <c r="ALA85" s="755"/>
      <c r="ALB85" s="755"/>
      <c r="ALC85" s="755"/>
      <c r="ALD85" s="755"/>
      <c r="ALE85" s="755"/>
      <c r="ALF85" s="755"/>
      <c r="ALG85" s="755"/>
      <c r="ALH85" s="755"/>
      <c r="ALI85" s="755"/>
      <c r="ALJ85" s="755"/>
      <c r="ALK85" s="755"/>
      <c r="ALL85" s="755"/>
      <c r="ALM85" s="755"/>
      <c r="ALN85" s="755"/>
      <c r="ALO85" s="755"/>
      <c r="ALP85" s="755"/>
      <c r="ALQ85" s="755"/>
      <c r="ALR85" s="755"/>
      <c r="ALS85" s="755"/>
      <c r="ALT85" s="755"/>
      <c r="ALU85" s="755"/>
      <c r="ALV85" s="755"/>
      <c r="ALW85" s="755"/>
      <c r="ALX85" s="755"/>
      <c r="ALY85" s="755"/>
      <c r="ALZ85" s="755"/>
      <c r="AMA85" s="755"/>
      <c r="AMB85" s="755"/>
      <c r="AMC85" s="755"/>
      <c r="AMD85" s="755"/>
      <c r="AME85" s="755"/>
      <c r="AMF85" s="755"/>
      <c r="AMG85" s="755"/>
      <c r="AMH85" s="755"/>
      <c r="AMI85" s="755"/>
      <c r="AMJ85" s="755"/>
      <c r="AMK85" s="755"/>
      <c r="AML85" s="755"/>
      <c r="AMM85" s="755"/>
      <c r="AMN85" s="755"/>
      <c r="AMO85" s="755"/>
      <c r="AMP85" s="755"/>
      <c r="AMQ85" s="755"/>
      <c r="AMR85" s="755"/>
      <c r="AMS85" s="755"/>
      <c r="AMT85" s="755"/>
      <c r="AMU85" s="755"/>
      <c r="AMV85" s="755"/>
      <c r="AMW85" s="755"/>
      <c r="AMX85" s="755"/>
      <c r="AMY85" s="755"/>
      <c r="AMZ85" s="755"/>
      <c r="ANA85" s="755"/>
      <c r="ANB85" s="755"/>
      <c r="ANC85" s="755"/>
      <c r="AND85" s="755"/>
      <c r="ANE85" s="755"/>
      <c r="ANF85" s="755"/>
      <c r="ANG85" s="755"/>
      <c r="ANH85" s="755"/>
      <c r="ANI85" s="755"/>
      <c r="ANJ85" s="755"/>
      <c r="ANK85" s="755"/>
      <c r="ANL85" s="755"/>
      <c r="ANM85" s="755"/>
      <c r="ANN85" s="755"/>
      <c r="ANO85" s="755"/>
      <c r="ANP85" s="755"/>
      <c r="ANQ85" s="755"/>
      <c r="ANR85" s="755"/>
      <c r="ANS85" s="755"/>
      <c r="ANT85" s="755"/>
      <c r="ANU85" s="755"/>
      <c r="ANV85" s="755"/>
      <c r="ANW85" s="755"/>
      <c r="ANX85" s="755"/>
      <c r="ANY85" s="755"/>
      <c r="ANZ85" s="755"/>
      <c r="AOA85" s="755"/>
      <c r="AOB85" s="755"/>
      <c r="AOC85" s="755"/>
      <c r="AOD85" s="755"/>
      <c r="AOE85" s="755"/>
      <c r="AOF85" s="755"/>
      <c r="AOG85" s="755"/>
      <c r="AOH85" s="755"/>
      <c r="AOI85" s="755"/>
      <c r="AOJ85" s="755"/>
      <c r="AOK85" s="755"/>
      <c r="AOL85" s="755"/>
      <c r="AOM85" s="755"/>
      <c r="AON85" s="755"/>
      <c r="AOO85" s="755"/>
      <c r="AOP85" s="755"/>
      <c r="AOQ85" s="755"/>
      <c r="AOR85" s="755"/>
      <c r="AOS85" s="755"/>
      <c r="AOT85" s="755"/>
      <c r="AOU85" s="755"/>
      <c r="AOV85" s="755"/>
      <c r="AOW85" s="755"/>
      <c r="AOX85" s="755"/>
      <c r="AOY85" s="755"/>
      <c r="AOZ85" s="755"/>
      <c r="APA85" s="755"/>
      <c r="APB85" s="755"/>
      <c r="APC85" s="755"/>
      <c r="APD85" s="755"/>
      <c r="APE85" s="755"/>
      <c r="APF85" s="755"/>
      <c r="APG85" s="755"/>
      <c r="APH85" s="755"/>
      <c r="API85" s="755"/>
      <c r="APJ85" s="755"/>
      <c r="APK85" s="755"/>
      <c r="APL85" s="755"/>
      <c r="APM85" s="755"/>
      <c r="APN85" s="755"/>
      <c r="APO85" s="755"/>
      <c r="APP85" s="755"/>
      <c r="APQ85" s="755"/>
      <c r="APR85" s="755"/>
      <c r="APS85" s="755"/>
      <c r="APT85" s="755"/>
      <c r="APU85" s="755"/>
      <c r="APV85" s="755"/>
      <c r="APW85" s="755"/>
      <c r="APX85" s="755"/>
      <c r="APY85" s="755"/>
      <c r="APZ85" s="755"/>
      <c r="AQA85" s="755"/>
      <c r="AQB85" s="755"/>
      <c r="AQC85" s="755"/>
      <c r="AQD85" s="755"/>
      <c r="AQE85" s="755"/>
      <c r="AQF85" s="755"/>
      <c r="AQG85" s="755"/>
      <c r="AQH85" s="755"/>
      <c r="AQI85" s="755"/>
      <c r="AQJ85" s="755"/>
      <c r="AQK85" s="755"/>
      <c r="AQL85" s="755"/>
      <c r="AQM85" s="755"/>
      <c r="AQN85" s="755"/>
      <c r="AQO85" s="755"/>
      <c r="AQP85" s="755"/>
      <c r="AQQ85" s="755"/>
      <c r="AQR85" s="755"/>
      <c r="AQS85" s="755"/>
      <c r="AQT85" s="755"/>
      <c r="AQU85" s="755"/>
      <c r="AQV85" s="755"/>
      <c r="AQW85" s="755"/>
      <c r="AQX85" s="755"/>
      <c r="AQY85" s="755"/>
      <c r="AQZ85" s="755"/>
      <c r="ARA85" s="755"/>
      <c r="ARB85" s="755"/>
      <c r="ARC85" s="755"/>
      <c r="ARD85" s="755"/>
      <c r="ARE85" s="755"/>
      <c r="ARF85" s="755"/>
      <c r="ARG85" s="755"/>
      <c r="ARH85" s="755"/>
      <c r="ARI85" s="755"/>
      <c r="ARJ85" s="755"/>
      <c r="ARK85" s="755"/>
      <c r="ARL85" s="755"/>
      <c r="ARM85" s="755"/>
      <c r="ARN85" s="755"/>
      <c r="ARO85" s="755"/>
      <c r="ARP85" s="755"/>
      <c r="ARQ85" s="755"/>
      <c r="ARR85" s="755"/>
      <c r="ARS85" s="755"/>
      <c r="ART85" s="755"/>
      <c r="ARU85" s="755"/>
      <c r="ARV85" s="755"/>
      <c r="ARW85" s="755"/>
      <c r="ARX85" s="755"/>
      <c r="ARY85" s="755"/>
      <c r="ARZ85" s="755"/>
      <c r="ASA85" s="755"/>
      <c r="ASB85" s="755"/>
      <c r="ASC85" s="755"/>
      <c r="ASD85" s="755"/>
      <c r="ASE85" s="755"/>
      <c r="ASF85" s="755"/>
      <c r="ASG85" s="755"/>
      <c r="ASH85" s="755"/>
      <c r="ASI85" s="755"/>
      <c r="ASJ85" s="755"/>
      <c r="ASK85" s="755"/>
      <c r="ASL85" s="755"/>
      <c r="ASM85" s="755"/>
      <c r="ASN85" s="755"/>
      <c r="ASO85" s="755"/>
      <c r="ASP85" s="755"/>
      <c r="ASQ85" s="755"/>
      <c r="ASR85" s="755"/>
      <c r="ASS85" s="755"/>
      <c r="AST85" s="755"/>
      <c r="ASU85" s="755"/>
      <c r="ASV85" s="755"/>
      <c r="ASW85" s="755"/>
      <c r="ASX85" s="755"/>
      <c r="ASY85" s="755"/>
      <c r="ASZ85" s="755"/>
      <c r="ATA85" s="755"/>
      <c r="ATB85" s="755"/>
      <c r="ATC85" s="755"/>
      <c r="ATD85" s="755"/>
      <c r="ATE85" s="755"/>
      <c r="ATF85" s="755"/>
      <c r="ATG85" s="755"/>
      <c r="ATH85" s="755"/>
      <c r="ATI85" s="755"/>
      <c r="ATJ85" s="755"/>
      <c r="ATK85" s="755"/>
      <c r="ATL85" s="755"/>
      <c r="ATM85" s="755"/>
      <c r="ATN85" s="755"/>
      <c r="ATO85" s="755"/>
      <c r="ATP85" s="755"/>
      <c r="ATQ85" s="755"/>
      <c r="ATR85" s="755"/>
      <c r="ATS85" s="755"/>
      <c r="ATT85" s="755"/>
      <c r="ATU85" s="755"/>
      <c r="ATV85" s="755"/>
      <c r="ATW85" s="755"/>
      <c r="ATX85" s="755"/>
      <c r="ATY85" s="755"/>
      <c r="ATZ85" s="755"/>
      <c r="AUA85" s="755"/>
      <c r="AUB85" s="755"/>
      <c r="AUC85" s="755"/>
      <c r="AUD85" s="755"/>
      <c r="AUE85" s="755"/>
      <c r="AUF85" s="755"/>
      <c r="AUG85" s="755"/>
      <c r="AUH85" s="755"/>
      <c r="AUI85" s="755"/>
      <c r="AUJ85" s="755"/>
      <c r="AUK85" s="755"/>
      <c r="AUL85" s="755"/>
      <c r="AUM85" s="755"/>
      <c r="AUN85" s="755"/>
      <c r="AUO85" s="755"/>
      <c r="AUP85" s="755"/>
      <c r="AUQ85" s="755"/>
      <c r="AUR85" s="755"/>
      <c r="AUS85" s="755"/>
      <c r="AUT85" s="755"/>
      <c r="AUU85" s="755"/>
      <c r="AUV85" s="755"/>
      <c r="AUW85" s="755"/>
      <c r="AUX85" s="755"/>
      <c r="AUY85" s="755"/>
      <c r="AUZ85" s="755"/>
      <c r="AVA85" s="755"/>
      <c r="AVB85" s="755"/>
      <c r="AVC85" s="755"/>
      <c r="AVD85" s="755"/>
      <c r="AVE85" s="755"/>
      <c r="AVF85" s="755"/>
      <c r="AVG85" s="755"/>
      <c r="AVH85" s="755"/>
      <c r="AVI85" s="755"/>
      <c r="AVJ85" s="755"/>
      <c r="AVK85" s="755"/>
      <c r="AVL85" s="755"/>
      <c r="AVM85" s="755"/>
      <c r="AVN85" s="755"/>
      <c r="AVO85" s="755"/>
      <c r="AVP85" s="755"/>
      <c r="AVQ85" s="755"/>
      <c r="AVR85" s="755"/>
      <c r="AVS85" s="755"/>
      <c r="AVT85" s="755"/>
      <c r="AVU85" s="755"/>
      <c r="AVV85" s="755"/>
      <c r="AVW85" s="755"/>
      <c r="AVX85" s="755"/>
      <c r="AVY85" s="755"/>
      <c r="AVZ85" s="755"/>
      <c r="AWA85" s="755"/>
      <c r="AWB85" s="755"/>
      <c r="AWC85" s="755"/>
      <c r="AWD85" s="755"/>
      <c r="AWE85" s="755"/>
      <c r="AWF85" s="755"/>
      <c r="AWG85" s="755"/>
      <c r="AWH85" s="755"/>
      <c r="AWI85" s="755"/>
      <c r="AWJ85" s="755"/>
      <c r="AWK85" s="755"/>
      <c r="AWL85" s="755"/>
      <c r="AWM85" s="755"/>
      <c r="AWN85" s="755"/>
      <c r="AWO85" s="755"/>
      <c r="AWP85" s="755"/>
      <c r="AWQ85" s="755"/>
      <c r="AWR85" s="755"/>
      <c r="AWS85" s="755"/>
      <c r="AWT85" s="755"/>
      <c r="AWU85" s="755"/>
      <c r="AWV85" s="755"/>
      <c r="AWW85" s="755"/>
      <c r="AWX85" s="755"/>
      <c r="AWY85" s="755"/>
      <c r="AWZ85" s="755"/>
      <c r="AXA85" s="755"/>
      <c r="AXB85" s="755"/>
      <c r="AXC85" s="755"/>
      <c r="AXD85" s="755"/>
      <c r="AXE85" s="755"/>
      <c r="AXF85" s="755"/>
      <c r="AXG85" s="755"/>
      <c r="AXH85" s="755"/>
      <c r="AXI85" s="755"/>
      <c r="AXJ85" s="755"/>
      <c r="AXK85" s="755"/>
      <c r="AXL85" s="755"/>
      <c r="AXM85" s="755"/>
      <c r="AXN85" s="755"/>
      <c r="AXO85" s="755"/>
      <c r="AXP85" s="755"/>
      <c r="AXQ85" s="755"/>
      <c r="AXR85" s="755"/>
      <c r="AXS85" s="755"/>
      <c r="AXT85" s="755"/>
      <c r="AXU85" s="755"/>
      <c r="AXV85" s="755"/>
      <c r="AXW85" s="755"/>
      <c r="AXX85" s="755"/>
      <c r="AXY85" s="755"/>
      <c r="AXZ85" s="755"/>
      <c r="AYA85" s="755"/>
      <c r="AYB85" s="755"/>
      <c r="AYC85" s="755"/>
      <c r="AYD85" s="755"/>
      <c r="AYE85" s="755"/>
      <c r="AYF85" s="755"/>
      <c r="AYG85" s="755"/>
      <c r="AYH85" s="755"/>
      <c r="AYI85" s="755"/>
      <c r="AYJ85" s="755"/>
      <c r="AYK85" s="755"/>
      <c r="AYL85" s="755"/>
      <c r="AYM85" s="755"/>
      <c r="AYN85" s="755"/>
      <c r="AYO85" s="755"/>
      <c r="AYP85" s="755"/>
      <c r="AYQ85" s="755"/>
      <c r="AYR85" s="755"/>
      <c r="AYS85" s="755"/>
      <c r="AYT85" s="755"/>
      <c r="AYU85" s="755"/>
      <c r="AYV85" s="755"/>
      <c r="AYW85" s="755"/>
      <c r="AYX85" s="755"/>
      <c r="AYY85" s="755"/>
      <c r="AYZ85" s="755"/>
      <c r="AZA85" s="755"/>
      <c r="AZB85" s="755"/>
      <c r="AZC85" s="755"/>
      <c r="AZD85" s="755"/>
      <c r="AZE85" s="755"/>
      <c r="AZF85" s="755"/>
      <c r="AZG85" s="755"/>
      <c r="AZH85" s="755"/>
      <c r="AZI85" s="755"/>
      <c r="AZJ85" s="755"/>
      <c r="AZK85" s="755"/>
      <c r="AZL85" s="755"/>
      <c r="AZM85" s="755"/>
      <c r="AZN85" s="755"/>
      <c r="AZO85" s="755"/>
      <c r="AZP85" s="755"/>
      <c r="AZQ85" s="755"/>
      <c r="AZR85" s="755"/>
      <c r="AZS85" s="755"/>
      <c r="AZT85" s="755"/>
      <c r="AZU85" s="755"/>
      <c r="AZV85" s="755"/>
      <c r="AZW85" s="755"/>
      <c r="AZX85" s="755"/>
      <c r="AZY85" s="755"/>
      <c r="AZZ85" s="755"/>
      <c r="BAA85" s="755"/>
      <c r="BAB85" s="755"/>
      <c r="BAC85" s="755"/>
      <c r="BAD85" s="755"/>
      <c r="BAE85" s="755"/>
      <c r="BAF85" s="755"/>
      <c r="BAG85" s="755"/>
      <c r="BAH85" s="755"/>
      <c r="BAI85" s="755"/>
      <c r="BAJ85" s="755"/>
      <c r="BAK85" s="755"/>
      <c r="BAL85" s="755"/>
      <c r="BAM85" s="755"/>
      <c r="BAN85" s="755"/>
      <c r="BAO85" s="755"/>
      <c r="BAP85" s="755"/>
      <c r="BAQ85" s="755"/>
      <c r="BAR85" s="755"/>
      <c r="BAS85" s="755"/>
      <c r="BAT85" s="755"/>
      <c r="BAU85" s="755"/>
      <c r="BAV85" s="755"/>
      <c r="BAW85" s="755"/>
      <c r="BAX85" s="755"/>
      <c r="BAY85" s="755"/>
      <c r="BAZ85" s="755"/>
      <c r="BBA85" s="755"/>
      <c r="BBB85" s="755"/>
      <c r="BBC85" s="755"/>
      <c r="BBD85" s="755"/>
      <c r="BBE85" s="755"/>
      <c r="BBF85" s="755"/>
      <c r="BBG85" s="755"/>
      <c r="BBH85" s="755"/>
      <c r="BBI85" s="755"/>
      <c r="BBJ85" s="755"/>
      <c r="BBK85" s="755"/>
      <c r="BBL85" s="755"/>
      <c r="BBM85" s="755"/>
      <c r="BBN85" s="755"/>
      <c r="BBO85" s="755"/>
      <c r="BBP85" s="755"/>
      <c r="BBQ85" s="755"/>
      <c r="BBR85" s="755"/>
      <c r="BBS85" s="755"/>
      <c r="BBT85" s="755"/>
      <c r="BBU85" s="755"/>
      <c r="BBV85" s="755"/>
      <c r="BBW85" s="755"/>
      <c r="BBX85" s="755"/>
      <c r="BBY85" s="755"/>
      <c r="BBZ85" s="755"/>
      <c r="BCA85" s="755"/>
      <c r="BCB85" s="755"/>
      <c r="BCC85" s="755"/>
      <c r="BCD85" s="755"/>
      <c r="BCE85" s="755"/>
      <c r="BCF85" s="755"/>
      <c r="BCG85" s="755"/>
      <c r="BCH85" s="755"/>
      <c r="BCI85" s="755"/>
      <c r="BCJ85" s="755"/>
      <c r="BCK85" s="755"/>
      <c r="BCL85" s="755"/>
      <c r="BCM85" s="755"/>
      <c r="BCN85" s="755"/>
      <c r="BCO85" s="755"/>
      <c r="BCP85" s="755"/>
      <c r="BCQ85" s="755"/>
      <c r="BCR85" s="755"/>
      <c r="BCS85" s="755"/>
      <c r="BCT85" s="755"/>
      <c r="BCU85" s="755"/>
      <c r="BCV85" s="755"/>
      <c r="BCW85" s="755"/>
      <c r="BCX85" s="755"/>
      <c r="BCY85" s="755"/>
      <c r="BCZ85" s="755"/>
      <c r="BDA85" s="755"/>
      <c r="BDB85" s="755"/>
      <c r="BDC85" s="755"/>
      <c r="BDD85" s="755"/>
      <c r="BDE85" s="755"/>
      <c r="BDF85" s="755"/>
      <c r="BDG85" s="755"/>
      <c r="BDH85" s="755"/>
      <c r="BDI85" s="755"/>
      <c r="BDJ85" s="755"/>
      <c r="BDK85" s="755"/>
      <c r="BDL85" s="755"/>
      <c r="BDM85" s="755"/>
      <c r="BDN85" s="755"/>
      <c r="BDO85" s="755"/>
      <c r="BDP85" s="755"/>
      <c r="BDQ85" s="755"/>
      <c r="BDR85" s="755"/>
      <c r="BDS85" s="755"/>
      <c r="BDT85" s="755"/>
      <c r="BDU85" s="755"/>
      <c r="BDV85" s="755"/>
      <c r="BDW85" s="755"/>
      <c r="BDX85" s="755"/>
      <c r="BDY85" s="755"/>
      <c r="BDZ85" s="755"/>
      <c r="BEA85" s="755"/>
      <c r="BEB85" s="755"/>
      <c r="BEC85" s="755"/>
      <c r="BED85" s="755"/>
      <c r="BEE85" s="755"/>
      <c r="BEF85" s="755"/>
      <c r="BEG85" s="755"/>
      <c r="BEH85" s="755"/>
      <c r="BEI85" s="755"/>
      <c r="BEJ85" s="755"/>
      <c r="BEK85" s="755"/>
      <c r="BEL85" s="755"/>
      <c r="BEM85" s="755"/>
      <c r="BEN85" s="755"/>
      <c r="BEO85" s="755"/>
      <c r="BEP85" s="755"/>
      <c r="BEQ85" s="755"/>
      <c r="BER85" s="755"/>
      <c r="BES85" s="755"/>
      <c r="BET85" s="755"/>
      <c r="BEU85" s="755"/>
      <c r="BEV85" s="755"/>
      <c r="BEW85" s="755"/>
      <c r="BEX85" s="755"/>
      <c r="BEY85" s="755"/>
      <c r="BEZ85" s="755"/>
      <c r="BFA85" s="755"/>
      <c r="BFB85" s="755"/>
      <c r="BFC85" s="755"/>
      <c r="BFD85" s="755"/>
      <c r="BFE85" s="755"/>
      <c r="BFF85" s="755"/>
      <c r="BFG85" s="755"/>
      <c r="BFH85" s="755"/>
      <c r="BFI85" s="755"/>
      <c r="BFJ85" s="755"/>
      <c r="BFK85" s="755"/>
      <c r="BFL85" s="755"/>
      <c r="BFM85" s="755"/>
      <c r="BFN85" s="755"/>
      <c r="BFO85" s="755"/>
      <c r="BFP85" s="755"/>
      <c r="BFQ85" s="755"/>
      <c r="BFR85" s="755"/>
      <c r="BFS85" s="755"/>
      <c r="BFT85" s="755"/>
      <c r="BFU85" s="755"/>
      <c r="BFV85" s="755"/>
      <c r="BFW85" s="755"/>
      <c r="BFX85" s="755"/>
      <c r="BFY85" s="755"/>
      <c r="BFZ85" s="755"/>
      <c r="BGA85" s="755"/>
      <c r="BGB85" s="755"/>
      <c r="BGC85" s="755"/>
      <c r="BGD85" s="755"/>
      <c r="BGE85" s="755"/>
      <c r="BGF85" s="755"/>
      <c r="BGG85" s="755"/>
      <c r="BGH85" s="755"/>
      <c r="BGI85" s="755"/>
      <c r="BGJ85" s="755"/>
      <c r="BGK85" s="755"/>
      <c r="BGL85" s="755"/>
      <c r="BGM85" s="755"/>
      <c r="BGN85" s="755"/>
      <c r="BGO85" s="755"/>
      <c r="BGP85" s="755"/>
      <c r="BGQ85" s="755"/>
      <c r="BGR85" s="755"/>
      <c r="BGS85" s="755"/>
      <c r="BGT85" s="755"/>
      <c r="BGU85" s="755"/>
      <c r="BGV85" s="755"/>
      <c r="BGW85" s="755"/>
      <c r="BGX85" s="755"/>
      <c r="BGY85" s="755"/>
      <c r="BGZ85" s="755"/>
      <c r="BHA85" s="755"/>
      <c r="BHB85" s="755"/>
      <c r="BHC85" s="755"/>
      <c r="BHD85" s="755"/>
      <c r="BHE85" s="755"/>
      <c r="BHF85" s="755"/>
      <c r="BHG85" s="755"/>
      <c r="BHH85" s="755"/>
      <c r="BHI85" s="755"/>
      <c r="BHJ85" s="755"/>
      <c r="BHK85" s="755"/>
      <c r="BHL85" s="755"/>
      <c r="BHM85" s="755"/>
      <c r="BHN85" s="755"/>
      <c r="BHO85" s="755"/>
      <c r="BHP85" s="755"/>
      <c r="BHQ85" s="755"/>
      <c r="BHR85" s="755"/>
      <c r="BHS85" s="755"/>
      <c r="BHT85" s="755"/>
      <c r="BHU85" s="755"/>
      <c r="BHV85" s="755"/>
      <c r="BHW85" s="755"/>
      <c r="BHX85" s="755"/>
      <c r="BHY85" s="755"/>
      <c r="BHZ85" s="755"/>
      <c r="BIA85" s="755"/>
      <c r="BIB85" s="755"/>
      <c r="BIC85" s="755"/>
      <c r="BID85" s="755"/>
      <c r="BIE85" s="755"/>
      <c r="BIF85" s="755"/>
      <c r="BIG85" s="755"/>
      <c r="BIH85" s="755"/>
      <c r="BII85" s="755"/>
      <c r="BIJ85" s="755"/>
      <c r="BIK85" s="755"/>
      <c r="BIL85" s="755"/>
      <c r="BIM85" s="755"/>
      <c r="BIN85" s="755"/>
      <c r="BIO85" s="755"/>
      <c r="BIP85" s="755"/>
      <c r="BIQ85" s="755"/>
      <c r="BIR85" s="755"/>
      <c r="BIS85" s="755"/>
      <c r="BIT85" s="755"/>
      <c r="BIU85" s="755"/>
      <c r="BIV85" s="755"/>
      <c r="BIW85" s="755"/>
      <c r="BIX85" s="755"/>
      <c r="BIY85" s="755"/>
      <c r="BIZ85" s="755"/>
      <c r="BJA85" s="755"/>
      <c r="BJB85" s="755"/>
      <c r="BJC85" s="755"/>
      <c r="BJD85" s="755"/>
      <c r="BJE85" s="755"/>
      <c r="BJF85" s="755"/>
      <c r="BJG85" s="755"/>
      <c r="BJH85" s="755"/>
      <c r="BJI85" s="755"/>
      <c r="BJJ85" s="755"/>
      <c r="BJK85" s="755"/>
      <c r="BJL85" s="755"/>
      <c r="BJM85" s="755"/>
      <c r="BJN85" s="755"/>
      <c r="BJO85" s="755"/>
      <c r="BJP85" s="755"/>
      <c r="BJQ85" s="755"/>
      <c r="BJR85" s="755"/>
      <c r="BJS85" s="755"/>
      <c r="BJT85" s="755"/>
      <c r="BJU85" s="755"/>
      <c r="BJV85" s="755"/>
      <c r="BJW85" s="755"/>
      <c r="BJX85" s="755"/>
      <c r="BJY85" s="755"/>
      <c r="BJZ85" s="755"/>
      <c r="BKA85" s="755"/>
      <c r="BKB85" s="755"/>
      <c r="BKC85" s="755"/>
      <c r="BKD85" s="755"/>
      <c r="BKE85" s="755"/>
      <c r="BKF85" s="755"/>
      <c r="BKG85" s="755"/>
      <c r="BKH85" s="755"/>
      <c r="BKI85" s="755"/>
      <c r="BKJ85" s="755"/>
      <c r="BKK85" s="755"/>
      <c r="BKL85" s="755"/>
      <c r="BKM85" s="755"/>
      <c r="BKN85" s="755"/>
      <c r="BKO85" s="755"/>
      <c r="BKP85" s="755"/>
      <c r="BKQ85" s="755"/>
      <c r="BKR85" s="755"/>
      <c r="BKS85" s="755"/>
      <c r="BKT85" s="755"/>
      <c r="BKU85" s="755"/>
      <c r="BKV85" s="755"/>
      <c r="BKW85" s="755"/>
      <c r="BKX85" s="755"/>
      <c r="BKY85" s="755"/>
      <c r="BKZ85" s="755"/>
      <c r="BLA85" s="755"/>
      <c r="BLB85" s="755"/>
      <c r="BLC85" s="755"/>
      <c r="BLD85" s="755"/>
      <c r="BLE85" s="755"/>
      <c r="BLF85" s="755"/>
      <c r="BLG85" s="755"/>
      <c r="BLH85" s="755"/>
      <c r="BLI85" s="755"/>
      <c r="BLJ85" s="755"/>
      <c r="BLK85" s="755"/>
      <c r="BLL85" s="755"/>
      <c r="BLM85" s="755"/>
      <c r="BLN85" s="755"/>
      <c r="BLO85" s="755"/>
      <c r="BLP85" s="755"/>
      <c r="BLQ85" s="755"/>
      <c r="BLR85" s="755"/>
      <c r="BLS85" s="755"/>
      <c r="BLT85" s="755"/>
      <c r="BLU85" s="755"/>
      <c r="BLV85" s="755"/>
      <c r="BLW85" s="755"/>
      <c r="BLX85" s="755"/>
      <c r="BLY85" s="755"/>
      <c r="BLZ85" s="755"/>
      <c r="BMA85" s="755"/>
      <c r="BMB85" s="755"/>
      <c r="BMC85" s="755"/>
      <c r="BMD85" s="755"/>
      <c r="BME85" s="755"/>
      <c r="BMF85" s="755"/>
      <c r="BMG85" s="755"/>
      <c r="BMH85" s="755"/>
      <c r="BMI85" s="755"/>
      <c r="BMJ85" s="755"/>
      <c r="BMK85" s="755"/>
      <c r="BML85" s="755"/>
      <c r="BMM85" s="755"/>
      <c r="BMN85" s="755"/>
      <c r="BMO85" s="755"/>
      <c r="BMP85" s="755"/>
      <c r="BMQ85" s="755"/>
      <c r="BMR85" s="755"/>
      <c r="BMS85" s="755"/>
      <c r="BMT85" s="755"/>
      <c r="BMU85" s="755"/>
      <c r="BMV85" s="755"/>
      <c r="BMW85" s="755"/>
      <c r="BMX85" s="755"/>
      <c r="BMY85" s="755"/>
      <c r="BMZ85" s="755"/>
      <c r="BNA85" s="755"/>
      <c r="BNB85" s="755"/>
      <c r="BNC85" s="755"/>
      <c r="BND85" s="755"/>
      <c r="BNE85" s="755"/>
      <c r="BNF85" s="755"/>
      <c r="BNG85" s="755"/>
      <c r="BNH85" s="755"/>
      <c r="BNI85" s="755"/>
      <c r="BNJ85" s="755"/>
      <c r="BNK85" s="755"/>
      <c r="BNL85" s="755"/>
      <c r="BNM85" s="755"/>
      <c r="BNN85" s="755"/>
      <c r="BNO85" s="755"/>
      <c r="BNP85" s="755"/>
      <c r="BNQ85" s="755"/>
      <c r="BNR85" s="755"/>
      <c r="BNS85" s="755"/>
      <c r="BNT85" s="755"/>
      <c r="BNU85" s="755"/>
      <c r="BNV85" s="755"/>
      <c r="BNW85" s="755"/>
      <c r="BNX85" s="755"/>
      <c r="BNY85" s="755"/>
      <c r="BNZ85" s="755"/>
      <c r="BOA85" s="755"/>
      <c r="BOB85" s="755"/>
      <c r="BOC85" s="755"/>
      <c r="BOD85" s="755"/>
      <c r="BOE85" s="755"/>
      <c r="BOF85" s="755"/>
      <c r="BOG85" s="755"/>
      <c r="BOH85" s="755"/>
      <c r="BOI85" s="755"/>
      <c r="BOJ85" s="755"/>
      <c r="BOK85" s="755"/>
      <c r="BOL85" s="755"/>
      <c r="BOM85" s="755"/>
      <c r="BON85" s="755"/>
      <c r="BOO85" s="755"/>
      <c r="BOP85" s="755"/>
      <c r="BOQ85" s="755"/>
      <c r="BOR85" s="755"/>
      <c r="BOS85" s="755"/>
      <c r="BOT85" s="755"/>
      <c r="BOU85" s="755"/>
      <c r="BOV85" s="755"/>
      <c r="BOW85" s="755"/>
      <c r="BOX85" s="755"/>
      <c r="BOY85" s="755"/>
      <c r="BOZ85" s="755"/>
      <c r="BPA85" s="755"/>
      <c r="BPB85" s="755"/>
      <c r="BPC85" s="755"/>
      <c r="BPD85" s="755"/>
      <c r="BPE85" s="755"/>
      <c r="BPF85" s="755"/>
      <c r="BPG85" s="755"/>
      <c r="BPH85" s="755"/>
      <c r="BPI85" s="755"/>
      <c r="BPJ85" s="755"/>
      <c r="BPK85" s="755"/>
      <c r="BPL85" s="755"/>
      <c r="BPM85" s="755"/>
      <c r="BPN85" s="755"/>
      <c r="BPO85" s="755"/>
      <c r="BPP85" s="755"/>
      <c r="BPQ85" s="755"/>
      <c r="BPR85" s="755"/>
      <c r="BPS85" s="755"/>
      <c r="BPT85" s="755"/>
      <c r="BPU85" s="755"/>
      <c r="BPV85" s="755"/>
      <c r="BPW85" s="755"/>
      <c r="BPX85" s="755"/>
      <c r="BPY85" s="755"/>
      <c r="BPZ85" s="755"/>
      <c r="BQA85" s="755"/>
      <c r="BQB85" s="755"/>
      <c r="BQC85" s="755"/>
      <c r="BQD85" s="755"/>
      <c r="BQE85" s="755"/>
      <c r="BQF85" s="755"/>
      <c r="BQG85" s="755"/>
      <c r="BQH85" s="755"/>
      <c r="BQI85" s="755"/>
      <c r="BQJ85" s="755"/>
      <c r="BQK85" s="755"/>
      <c r="BQL85" s="755"/>
      <c r="BQM85" s="755"/>
      <c r="BQN85" s="755"/>
      <c r="BQO85" s="755"/>
      <c r="BQP85" s="755"/>
      <c r="BQQ85" s="755"/>
      <c r="BQR85" s="755"/>
      <c r="BQS85" s="755"/>
      <c r="BQT85" s="755"/>
      <c r="BQU85" s="755"/>
      <c r="BQV85" s="755"/>
      <c r="BQW85" s="755"/>
      <c r="BQX85" s="755"/>
      <c r="BQY85" s="755"/>
      <c r="BQZ85" s="755"/>
      <c r="BRA85" s="755"/>
      <c r="BRB85" s="755"/>
      <c r="BRC85" s="755"/>
      <c r="BRD85" s="755"/>
      <c r="BRE85" s="755"/>
      <c r="BRF85" s="755"/>
      <c r="BRG85" s="755"/>
      <c r="BRH85" s="755"/>
      <c r="BRI85" s="755"/>
      <c r="BRJ85" s="755"/>
      <c r="BRK85" s="755"/>
      <c r="BRL85" s="755"/>
      <c r="BRM85" s="755"/>
      <c r="BRN85" s="755"/>
      <c r="BRO85" s="755"/>
      <c r="BRP85" s="755"/>
      <c r="BRQ85" s="755"/>
      <c r="BRR85" s="755"/>
      <c r="BRS85" s="755"/>
      <c r="BRT85" s="755"/>
      <c r="BRU85" s="755"/>
      <c r="BRV85" s="755"/>
      <c r="BRW85" s="755"/>
      <c r="BRX85" s="755"/>
      <c r="BRY85" s="755"/>
      <c r="BRZ85" s="755"/>
      <c r="BSA85" s="755"/>
      <c r="BSB85" s="755"/>
      <c r="BSC85" s="755"/>
      <c r="BSD85" s="755"/>
      <c r="BSE85" s="755"/>
      <c r="BSF85" s="755"/>
      <c r="BSG85" s="755"/>
      <c r="BSH85" s="755"/>
      <c r="BSI85" s="755"/>
      <c r="BSJ85" s="755"/>
      <c r="BSK85" s="755"/>
      <c r="BSL85" s="755"/>
      <c r="BSM85" s="755"/>
      <c r="BSN85" s="755"/>
      <c r="BSO85" s="755"/>
      <c r="BSP85" s="755"/>
      <c r="BSQ85" s="755"/>
      <c r="BSR85" s="755"/>
      <c r="BSS85" s="755"/>
      <c r="BST85" s="755"/>
      <c r="BSU85" s="755"/>
      <c r="BSV85" s="755"/>
      <c r="BSW85" s="755"/>
      <c r="BSX85" s="755"/>
      <c r="BSY85" s="755"/>
      <c r="BSZ85" s="755"/>
      <c r="BTA85" s="755"/>
      <c r="BTB85" s="755"/>
      <c r="BTC85" s="755"/>
      <c r="BTD85" s="755"/>
      <c r="BTE85" s="755"/>
      <c r="BTF85" s="755"/>
      <c r="BTG85" s="755"/>
      <c r="BTH85" s="755"/>
      <c r="BTI85" s="755"/>
      <c r="BTJ85" s="755"/>
      <c r="BTK85" s="755"/>
      <c r="BTL85" s="755"/>
      <c r="BTM85" s="755"/>
      <c r="BTN85" s="755"/>
      <c r="BTO85" s="755"/>
      <c r="BTP85" s="755"/>
      <c r="BTQ85" s="755"/>
      <c r="BTR85" s="755"/>
      <c r="BTS85" s="755"/>
      <c r="BTT85" s="755"/>
      <c r="BTU85" s="755"/>
      <c r="BTV85" s="755"/>
      <c r="BTW85" s="755"/>
      <c r="BTX85" s="755"/>
      <c r="BTY85" s="755"/>
      <c r="BTZ85" s="755"/>
      <c r="BUA85" s="755"/>
      <c r="BUB85" s="755"/>
      <c r="BUC85" s="755"/>
      <c r="BUD85" s="755"/>
      <c r="BUE85" s="755"/>
      <c r="BUF85" s="755"/>
      <c r="BUG85" s="755"/>
      <c r="BUH85" s="755"/>
      <c r="BUI85" s="755"/>
      <c r="BUJ85" s="755"/>
      <c r="BUK85" s="755"/>
      <c r="BUL85" s="755"/>
      <c r="BUM85" s="755"/>
      <c r="BUN85" s="755"/>
      <c r="BUO85" s="755"/>
      <c r="BUP85" s="755"/>
      <c r="BUQ85" s="755"/>
      <c r="BUR85" s="755"/>
      <c r="BUS85" s="755"/>
      <c r="BUT85" s="755"/>
      <c r="BUU85" s="755"/>
      <c r="BUV85" s="755"/>
      <c r="BUW85" s="755"/>
      <c r="BUX85" s="755"/>
      <c r="BUY85" s="755"/>
      <c r="BUZ85" s="755"/>
      <c r="BVA85" s="755"/>
      <c r="BVB85" s="755"/>
      <c r="BVC85" s="755"/>
      <c r="BVD85" s="755"/>
      <c r="BVE85" s="755"/>
      <c r="BVF85" s="755"/>
      <c r="BVG85" s="755"/>
      <c r="BVH85" s="755"/>
      <c r="BVI85" s="755"/>
      <c r="BVJ85" s="755"/>
      <c r="BVK85" s="755"/>
      <c r="BVL85" s="755"/>
      <c r="BVM85" s="755"/>
      <c r="BVN85" s="755"/>
      <c r="BVO85" s="755"/>
      <c r="BVP85" s="755"/>
      <c r="BVQ85" s="755"/>
      <c r="BVR85" s="755"/>
      <c r="BVS85" s="755"/>
      <c r="BVT85" s="755"/>
      <c r="BVU85" s="755"/>
      <c r="BVV85" s="755"/>
      <c r="BVW85" s="755"/>
      <c r="BVX85" s="755"/>
      <c r="BVY85" s="755"/>
      <c r="BVZ85" s="755"/>
      <c r="BWA85" s="755"/>
      <c r="BWB85" s="755"/>
      <c r="BWC85" s="755"/>
      <c r="BWD85" s="755"/>
      <c r="BWE85" s="755"/>
      <c r="BWF85" s="755"/>
      <c r="BWG85" s="755"/>
      <c r="BWH85" s="755"/>
      <c r="BWI85" s="755"/>
      <c r="BWJ85" s="755"/>
      <c r="BWK85" s="755"/>
      <c r="BWL85" s="755"/>
      <c r="BWM85" s="755"/>
      <c r="BWN85" s="755"/>
      <c r="BWO85" s="755"/>
      <c r="BWP85" s="755"/>
      <c r="BWQ85" s="755"/>
      <c r="BWR85" s="755"/>
      <c r="BWS85" s="755"/>
      <c r="BWT85" s="755"/>
      <c r="BWU85" s="755"/>
      <c r="BWV85" s="755"/>
      <c r="BWW85" s="755"/>
      <c r="BWX85" s="755"/>
      <c r="BWY85" s="755"/>
      <c r="BWZ85" s="755"/>
      <c r="BXA85" s="755"/>
      <c r="BXB85" s="755"/>
      <c r="BXC85" s="755"/>
      <c r="BXD85" s="755"/>
      <c r="BXE85" s="755"/>
      <c r="BXF85" s="755"/>
      <c r="BXG85" s="755"/>
      <c r="BXH85" s="755"/>
      <c r="BXI85" s="755"/>
      <c r="BXJ85" s="755"/>
      <c r="BXK85" s="755"/>
      <c r="BXL85" s="755"/>
      <c r="BXM85" s="755"/>
      <c r="BXN85" s="755"/>
      <c r="BXO85" s="755"/>
      <c r="BXP85" s="755"/>
      <c r="BXQ85" s="755"/>
      <c r="BXR85" s="755"/>
      <c r="BXS85" s="755"/>
      <c r="BXT85" s="755"/>
      <c r="BXU85" s="755"/>
      <c r="BXV85" s="755"/>
      <c r="BXW85" s="755"/>
      <c r="BXX85" s="755"/>
      <c r="BXY85" s="755"/>
      <c r="BXZ85" s="755"/>
      <c r="BYA85" s="755"/>
      <c r="BYB85" s="755"/>
      <c r="BYC85" s="755"/>
      <c r="BYD85" s="755"/>
      <c r="BYE85" s="755"/>
      <c r="BYF85" s="755"/>
      <c r="BYG85" s="755"/>
      <c r="BYH85" s="755"/>
      <c r="BYI85" s="755"/>
      <c r="BYJ85" s="755"/>
      <c r="BYK85" s="755"/>
      <c r="BYL85" s="755"/>
      <c r="BYM85" s="755"/>
      <c r="BYN85" s="755"/>
      <c r="BYO85" s="755"/>
      <c r="BYP85" s="755"/>
      <c r="BYQ85" s="755"/>
      <c r="BYR85" s="755"/>
      <c r="BYS85" s="755"/>
      <c r="BYT85" s="755"/>
      <c r="BYU85" s="755"/>
      <c r="BYV85" s="755"/>
      <c r="BYW85" s="755"/>
      <c r="BYX85" s="755"/>
      <c r="BYY85" s="755"/>
      <c r="BYZ85" s="755"/>
      <c r="BZA85" s="755"/>
      <c r="BZB85" s="755"/>
      <c r="BZC85" s="755"/>
      <c r="BZD85" s="755"/>
      <c r="BZE85" s="755"/>
      <c r="BZF85" s="755"/>
      <c r="BZG85" s="755"/>
      <c r="BZH85" s="755"/>
      <c r="BZI85" s="755"/>
      <c r="BZJ85" s="755"/>
      <c r="BZK85" s="755"/>
      <c r="BZL85" s="755"/>
      <c r="BZM85" s="755"/>
      <c r="BZN85" s="755"/>
      <c r="BZO85" s="755"/>
      <c r="BZP85" s="755"/>
      <c r="BZQ85" s="755"/>
      <c r="BZR85" s="755"/>
      <c r="BZS85" s="755"/>
      <c r="BZT85" s="755"/>
      <c r="BZU85" s="755"/>
      <c r="BZV85" s="755"/>
      <c r="BZW85" s="755"/>
      <c r="BZX85" s="755"/>
      <c r="BZY85" s="755"/>
      <c r="BZZ85" s="755"/>
      <c r="CAA85" s="755"/>
      <c r="CAB85" s="755"/>
      <c r="CAC85" s="755"/>
      <c r="CAD85" s="755"/>
      <c r="CAE85" s="755"/>
      <c r="CAF85" s="755"/>
      <c r="CAG85" s="755"/>
      <c r="CAH85" s="755"/>
      <c r="CAI85" s="755"/>
      <c r="CAJ85" s="755"/>
      <c r="CAK85" s="755"/>
      <c r="CAL85" s="755"/>
      <c r="CAM85" s="755"/>
      <c r="CAN85" s="755"/>
      <c r="CAO85" s="755"/>
      <c r="CAP85" s="755"/>
      <c r="CAQ85" s="755"/>
      <c r="CAR85" s="755"/>
      <c r="CAS85" s="755"/>
      <c r="CAT85" s="755"/>
      <c r="CAU85" s="755"/>
      <c r="CAV85" s="755"/>
      <c r="CAW85" s="755"/>
      <c r="CAX85" s="755"/>
      <c r="CAY85" s="755"/>
      <c r="CAZ85" s="755"/>
      <c r="CBA85" s="755"/>
      <c r="CBB85" s="755"/>
      <c r="CBC85" s="755"/>
      <c r="CBD85" s="755"/>
      <c r="CBE85" s="755"/>
      <c r="CBF85" s="755"/>
      <c r="CBG85" s="755"/>
      <c r="CBH85" s="755"/>
      <c r="CBI85" s="755"/>
      <c r="CBJ85" s="755"/>
      <c r="CBK85" s="755"/>
      <c r="CBL85" s="755"/>
      <c r="CBM85" s="755"/>
      <c r="CBN85" s="755"/>
      <c r="CBO85" s="755"/>
      <c r="CBP85" s="755"/>
      <c r="CBQ85" s="755"/>
      <c r="CBR85" s="755"/>
      <c r="CBS85" s="755"/>
      <c r="CBT85" s="755"/>
      <c r="CBU85" s="755"/>
      <c r="CBV85" s="755"/>
      <c r="CBW85" s="755"/>
      <c r="CBX85" s="755"/>
      <c r="CBY85" s="755"/>
      <c r="CBZ85" s="755"/>
      <c r="CCA85" s="755"/>
      <c r="CCB85" s="755"/>
      <c r="CCC85" s="755"/>
      <c r="CCD85" s="755"/>
      <c r="CCE85" s="755"/>
      <c r="CCF85" s="755"/>
      <c r="CCG85" s="755"/>
      <c r="CCH85" s="755"/>
      <c r="CCI85" s="755"/>
      <c r="CCJ85" s="755"/>
      <c r="CCK85" s="755"/>
      <c r="CCL85" s="755"/>
      <c r="CCM85" s="755"/>
      <c r="CCN85" s="755"/>
      <c r="CCO85" s="755"/>
      <c r="CCP85" s="755"/>
      <c r="CCQ85" s="755"/>
      <c r="CCR85" s="755"/>
      <c r="CCS85" s="755"/>
      <c r="CCT85" s="755"/>
      <c r="CCU85" s="755"/>
      <c r="CCV85" s="755"/>
      <c r="CCW85" s="755"/>
      <c r="CCX85" s="755"/>
      <c r="CCY85" s="755"/>
      <c r="CCZ85" s="755"/>
      <c r="CDA85" s="755"/>
      <c r="CDB85" s="755"/>
      <c r="CDC85" s="755"/>
      <c r="CDD85" s="755"/>
      <c r="CDE85" s="755"/>
      <c r="CDF85" s="755"/>
      <c r="CDG85" s="755"/>
      <c r="CDH85" s="755"/>
      <c r="CDI85" s="755"/>
      <c r="CDJ85" s="755"/>
      <c r="CDK85" s="755"/>
      <c r="CDL85" s="755"/>
      <c r="CDM85" s="755"/>
      <c r="CDN85" s="755"/>
      <c r="CDO85" s="755"/>
      <c r="CDP85" s="755"/>
      <c r="CDQ85" s="755"/>
      <c r="CDR85" s="755"/>
      <c r="CDS85" s="755"/>
      <c r="CDT85" s="755"/>
      <c r="CDU85" s="755"/>
      <c r="CDV85" s="755"/>
      <c r="CDW85" s="755"/>
      <c r="CDX85" s="755"/>
      <c r="CDY85" s="755"/>
      <c r="CDZ85" s="755"/>
      <c r="CEA85" s="755"/>
      <c r="CEB85" s="755"/>
      <c r="CEC85" s="755"/>
      <c r="CED85" s="755"/>
      <c r="CEE85" s="755"/>
      <c r="CEF85" s="755"/>
      <c r="CEG85" s="755"/>
      <c r="CEH85" s="755"/>
      <c r="CEI85" s="755"/>
      <c r="CEJ85" s="755"/>
      <c r="CEK85" s="755"/>
      <c r="CEL85" s="755"/>
      <c r="CEM85" s="755"/>
      <c r="CEN85" s="755"/>
      <c r="CEO85" s="755"/>
      <c r="CEP85" s="755"/>
      <c r="CEQ85" s="755"/>
      <c r="CER85" s="755"/>
      <c r="CES85" s="755"/>
      <c r="CET85" s="755"/>
      <c r="CEU85" s="755"/>
      <c r="CEV85" s="755"/>
      <c r="CEW85" s="755"/>
      <c r="CEX85" s="755"/>
      <c r="CEY85" s="755"/>
      <c r="CEZ85" s="755"/>
      <c r="CFA85" s="755"/>
      <c r="CFB85" s="755"/>
      <c r="CFC85" s="755"/>
      <c r="CFD85" s="755"/>
      <c r="CFE85" s="755"/>
      <c r="CFF85" s="755"/>
      <c r="CFG85" s="755"/>
      <c r="CFH85" s="755"/>
      <c r="CFI85" s="755"/>
      <c r="CFJ85" s="755"/>
      <c r="CFK85" s="755"/>
      <c r="CFL85" s="755"/>
      <c r="CFM85" s="755"/>
      <c r="CFN85" s="755"/>
      <c r="CFO85" s="755"/>
      <c r="CFP85" s="755"/>
      <c r="CFQ85" s="755"/>
      <c r="CFR85" s="755"/>
      <c r="CFS85" s="755"/>
      <c r="CFT85" s="755"/>
      <c r="CFU85" s="755"/>
      <c r="CFV85" s="755"/>
      <c r="CFW85" s="755"/>
      <c r="CFX85" s="755"/>
      <c r="CFY85" s="755"/>
      <c r="CFZ85" s="755"/>
      <c r="CGA85" s="755"/>
      <c r="CGB85" s="755"/>
      <c r="CGC85" s="755"/>
      <c r="CGD85" s="755"/>
      <c r="CGE85" s="755"/>
      <c r="CGF85" s="755"/>
      <c r="CGG85" s="755"/>
      <c r="CGH85" s="755"/>
      <c r="CGI85" s="755"/>
      <c r="CGJ85" s="755"/>
      <c r="CGK85" s="755"/>
      <c r="CGL85" s="755"/>
      <c r="CGM85" s="755"/>
      <c r="CGN85" s="755"/>
      <c r="CGO85" s="755"/>
      <c r="CGP85" s="755"/>
      <c r="CGQ85" s="755"/>
      <c r="CGR85" s="755"/>
      <c r="CGS85" s="755"/>
      <c r="CGT85" s="755"/>
      <c r="CGU85" s="755"/>
      <c r="CGV85" s="755"/>
      <c r="CGW85" s="755"/>
      <c r="CGX85" s="755"/>
      <c r="CGY85" s="755"/>
      <c r="CGZ85" s="755"/>
      <c r="CHA85" s="755"/>
      <c r="CHB85" s="755"/>
      <c r="CHC85" s="755"/>
      <c r="CHD85" s="755"/>
      <c r="CHE85" s="755"/>
      <c r="CHF85" s="755"/>
      <c r="CHG85" s="755"/>
      <c r="CHH85" s="755"/>
      <c r="CHI85" s="755"/>
      <c r="CHJ85" s="755"/>
      <c r="CHK85" s="755"/>
      <c r="CHL85" s="755"/>
      <c r="CHM85" s="755"/>
      <c r="CHN85" s="755"/>
      <c r="CHO85" s="755"/>
      <c r="CHP85" s="755"/>
      <c r="CHQ85" s="755"/>
      <c r="CHR85" s="755"/>
      <c r="CHS85" s="755"/>
      <c r="CHT85" s="755"/>
      <c r="CHU85" s="755"/>
      <c r="CHV85" s="755"/>
      <c r="CHW85" s="755"/>
      <c r="CHX85" s="755"/>
      <c r="CHY85" s="755"/>
      <c r="CHZ85" s="755"/>
      <c r="CIA85" s="755"/>
      <c r="CIB85" s="755"/>
      <c r="CIC85" s="755"/>
      <c r="CID85" s="755"/>
      <c r="CIE85" s="755"/>
      <c r="CIF85" s="755"/>
      <c r="CIG85" s="755"/>
      <c r="CIH85" s="755"/>
      <c r="CII85" s="755"/>
      <c r="CIJ85" s="755"/>
      <c r="CIK85" s="755"/>
      <c r="CIL85" s="755"/>
      <c r="CIM85" s="755"/>
      <c r="CIN85" s="755"/>
      <c r="CIO85" s="755"/>
      <c r="CIP85" s="755"/>
      <c r="CIQ85" s="755"/>
      <c r="CIR85" s="755"/>
      <c r="CIS85" s="755"/>
      <c r="CIT85" s="755"/>
      <c r="CIU85" s="755"/>
      <c r="CIV85" s="755"/>
      <c r="CIW85" s="755"/>
      <c r="CIX85" s="755"/>
      <c r="CIY85" s="755"/>
      <c r="CIZ85" s="755"/>
      <c r="CJA85" s="755"/>
      <c r="CJB85" s="755"/>
      <c r="CJC85" s="755"/>
      <c r="CJD85" s="755"/>
      <c r="CJE85" s="755"/>
      <c r="CJF85" s="755"/>
      <c r="CJG85" s="755"/>
      <c r="CJH85" s="755"/>
      <c r="CJI85" s="755"/>
      <c r="CJJ85" s="755"/>
      <c r="CJK85" s="755"/>
      <c r="CJL85" s="755"/>
      <c r="CJM85" s="755"/>
      <c r="CJN85" s="755"/>
      <c r="CJO85" s="755"/>
      <c r="CJP85" s="755"/>
      <c r="CJQ85" s="755"/>
      <c r="CJR85" s="755"/>
      <c r="CJS85" s="755"/>
      <c r="CJT85" s="755"/>
      <c r="CJU85" s="755"/>
      <c r="CJV85" s="755"/>
      <c r="CJW85" s="755"/>
      <c r="CJX85" s="755"/>
      <c r="CJY85" s="755"/>
      <c r="CJZ85" s="755"/>
      <c r="CKA85" s="755"/>
      <c r="CKB85" s="755"/>
      <c r="CKC85" s="755"/>
      <c r="CKD85" s="755"/>
      <c r="CKE85" s="755"/>
      <c r="CKF85" s="755"/>
      <c r="CKG85" s="755"/>
      <c r="CKH85" s="755"/>
      <c r="CKI85" s="755"/>
      <c r="CKJ85" s="755"/>
      <c r="CKK85" s="755"/>
      <c r="CKL85" s="755"/>
      <c r="CKM85" s="755"/>
      <c r="CKN85" s="755"/>
      <c r="CKO85" s="755"/>
      <c r="CKP85" s="755"/>
      <c r="CKQ85" s="755"/>
      <c r="CKR85" s="755"/>
      <c r="CKS85" s="755"/>
      <c r="CKT85" s="755"/>
      <c r="CKU85" s="755"/>
      <c r="CKV85" s="755"/>
      <c r="CKW85" s="755"/>
      <c r="CKX85" s="755"/>
      <c r="CKY85" s="755"/>
      <c r="CKZ85" s="755"/>
      <c r="CLA85" s="755"/>
      <c r="CLB85" s="755"/>
      <c r="CLC85" s="755"/>
      <c r="CLD85" s="755"/>
      <c r="CLE85" s="755"/>
      <c r="CLF85" s="755"/>
      <c r="CLG85" s="755"/>
      <c r="CLH85" s="755"/>
      <c r="CLI85" s="755"/>
      <c r="CLJ85" s="755"/>
      <c r="CLK85" s="755"/>
      <c r="CLL85" s="755"/>
      <c r="CLM85" s="755"/>
      <c r="CLN85" s="755"/>
      <c r="CLO85" s="755"/>
      <c r="CLP85" s="755"/>
      <c r="CLQ85" s="755"/>
      <c r="CLR85" s="755"/>
      <c r="CLS85" s="755"/>
      <c r="CLT85" s="755"/>
      <c r="CLU85" s="755"/>
      <c r="CLV85" s="755"/>
      <c r="CLW85" s="755"/>
      <c r="CLX85" s="755"/>
      <c r="CLY85" s="755"/>
      <c r="CLZ85" s="755"/>
      <c r="CMA85" s="755"/>
      <c r="CMB85" s="755"/>
      <c r="CMC85" s="755"/>
      <c r="CMD85" s="755"/>
      <c r="CME85" s="755"/>
      <c r="CMF85" s="755"/>
      <c r="CMG85" s="755"/>
      <c r="CMH85" s="755"/>
      <c r="CMI85" s="755"/>
      <c r="CMJ85" s="755"/>
      <c r="CMK85" s="755"/>
      <c r="CML85" s="755"/>
      <c r="CMM85" s="755"/>
      <c r="CMN85" s="755"/>
      <c r="CMO85" s="755"/>
      <c r="CMP85" s="755"/>
      <c r="CMQ85" s="755"/>
      <c r="CMR85" s="755"/>
      <c r="CMS85" s="755"/>
      <c r="CMT85" s="755"/>
      <c r="CMU85" s="755"/>
      <c r="CMV85" s="755"/>
      <c r="CMW85" s="755"/>
      <c r="CMX85" s="755"/>
      <c r="CMY85" s="755"/>
      <c r="CMZ85" s="755"/>
      <c r="CNA85" s="755"/>
      <c r="CNB85" s="755"/>
      <c r="CNC85" s="755"/>
      <c r="CND85" s="755"/>
      <c r="CNE85" s="755"/>
      <c r="CNF85" s="755"/>
      <c r="CNG85" s="755"/>
      <c r="CNH85" s="755"/>
      <c r="CNI85" s="755"/>
      <c r="CNJ85" s="755"/>
      <c r="CNK85" s="755"/>
      <c r="CNL85" s="755"/>
      <c r="CNM85" s="755"/>
      <c r="CNN85" s="755"/>
      <c r="CNO85" s="755"/>
      <c r="CNP85" s="755"/>
      <c r="CNQ85" s="755"/>
      <c r="CNR85" s="755"/>
      <c r="CNS85" s="755"/>
      <c r="CNT85" s="755"/>
      <c r="CNU85" s="755"/>
      <c r="CNV85" s="755"/>
      <c r="CNW85" s="755"/>
      <c r="CNX85" s="755"/>
      <c r="CNY85" s="755"/>
      <c r="CNZ85" s="755"/>
      <c r="COA85" s="755"/>
      <c r="COB85" s="755"/>
      <c r="COC85" s="755"/>
      <c r="COD85" s="755"/>
      <c r="COE85" s="755"/>
      <c r="COF85" s="755"/>
      <c r="COG85" s="755"/>
      <c r="COH85" s="755"/>
      <c r="COI85" s="755"/>
      <c r="COJ85" s="755"/>
      <c r="COK85" s="755"/>
      <c r="COL85" s="755"/>
      <c r="COM85" s="755"/>
      <c r="CON85" s="755"/>
      <c r="COO85" s="755"/>
      <c r="COP85" s="755"/>
      <c r="COQ85" s="755"/>
      <c r="COR85" s="755"/>
      <c r="COS85" s="755"/>
      <c r="COT85" s="755"/>
      <c r="COU85" s="755"/>
      <c r="COV85" s="755"/>
      <c r="COW85" s="755"/>
      <c r="COX85" s="755"/>
      <c r="COY85" s="755"/>
      <c r="COZ85" s="755"/>
      <c r="CPA85" s="755"/>
      <c r="CPB85" s="755"/>
      <c r="CPC85" s="755"/>
      <c r="CPD85" s="755"/>
      <c r="CPE85" s="755"/>
      <c r="CPF85" s="755"/>
      <c r="CPG85" s="755"/>
      <c r="CPH85" s="755"/>
      <c r="CPI85" s="755"/>
      <c r="CPJ85" s="755"/>
      <c r="CPK85" s="755"/>
      <c r="CPL85" s="755"/>
      <c r="CPM85" s="755"/>
      <c r="CPN85" s="755"/>
      <c r="CPO85" s="755"/>
      <c r="CPP85" s="755"/>
      <c r="CPQ85" s="755"/>
      <c r="CPR85" s="755"/>
      <c r="CPS85" s="755"/>
      <c r="CPT85" s="755"/>
      <c r="CPU85" s="755"/>
      <c r="CPV85" s="755"/>
      <c r="CPW85" s="755"/>
      <c r="CPX85" s="755"/>
      <c r="CPY85" s="755"/>
      <c r="CPZ85" s="755"/>
      <c r="CQA85" s="755"/>
      <c r="CQB85" s="755"/>
      <c r="CQC85" s="755"/>
      <c r="CQD85" s="755"/>
      <c r="CQE85" s="755"/>
      <c r="CQF85" s="755"/>
      <c r="CQG85" s="755"/>
      <c r="CQH85" s="755"/>
      <c r="CQI85" s="755"/>
      <c r="CQJ85" s="755"/>
      <c r="CQK85" s="755"/>
      <c r="CQL85" s="755"/>
      <c r="CQM85" s="755"/>
      <c r="CQN85" s="755"/>
      <c r="CQO85" s="755"/>
      <c r="CQP85" s="755"/>
      <c r="CQQ85" s="755"/>
      <c r="CQR85" s="755"/>
      <c r="CQS85" s="755"/>
      <c r="CQT85" s="755"/>
      <c r="CQU85" s="755"/>
      <c r="CQV85" s="755"/>
      <c r="CQW85" s="755"/>
      <c r="CQX85" s="755"/>
      <c r="CQY85" s="755"/>
      <c r="CQZ85" s="755"/>
      <c r="CRA85" s="755"/>
      <c r="CRB85" s="755"/>
      <c r="CRC85" s="755"/>
      <c r="CRD85" s="755"/>
      <c r="CRE85" s="755"/>
      <c r="CRF85" s="755"/>
      <c r="CRG85" s="755"/>
      <c r="CRH85" s="755"/>
      <c r="CRI85" s="755"/>
      <c r="CRJ85" s="755"/>
      <c r="CRK85" s="755"/>
      <c r="CRL85" s="755"/>
      <c r="CRM85" s="755"/>
      <c r="CRN85" s="755"/>
      <c r="CRO85" s="755"/>
      <c r="CRP85" s="755"/>
      <c r="CRQ85" s="755"/>
      <c r="CRR85" s="755"/>
      <c r="CRS85" s="755"/>
      <c r="CRT85" s="755"/>
      <c r="CRU85" s="755"/>
      <c r="CRV85" s="755"/>
      <c r="CRW85" s="755"/>
      <c r="CRX85" s="755"/>
      <c r="CRY85" s="755"/>
      <c r="CRZ85" s="755"/>
      <c r="CSA85" s="755"/>
      <c r="CSB85" s="755"/>
      <c r="CSC85" s="755"/>
      <c r="CSD85" s="755"/>
      <c r="CSE85" s="755"/>
      <c r="CSF85" s="755"/>
      <c r="CSG85" s="755"/>
      <c r="CSH85" s="755"/>
      <c r="CSI85" s="755"/>
      <c r="CSJ85" s="755"/>
      <c r="CSK85" s="755"/>
      <c r="CSL85" s="755"/>
      <c r="CSM85" s="755"/>
      <c r="CSN85" s="755"/>
      <c r="CSO85" s="755"/>
      <c r="CSP85" s="755"/>
      <c r="CSQ85" s="755"/>
      <c r="CSR85" s="755"/>
      <c r="CSS85" s="755"/>
      <c r="CST85" s="755"/>
      <c r="CSU85" s="755"/>
      <c r="CSV85" s="755"/>
      <c r="CSW85" s="755"/>
      <c r="CSX85" s="755"/>
      <c r="CSY85" s="755"/>
      <c r="CSZ85" s="755"/>
      <c r="CTA85" s="755"/>
      <c r="CTB85" s="755"/>
      <c r="CTC85" s="755"/>
      <c r="CTD85" s="755"/>
      <c r="CTE85" s="755"/>
      <c r="CTF85" s="755"/>
      <c r="CTG85" s="755"/>
      <c r="CTH85" s="755"/>
      <c r="CTI85" s="755"/>
      <c r="CTJ85" s="755"/>
      <c r="CTK85" s="755"/>
      <c r="CTL85" s="755"/>
      <c r="CTM85" s="755"/>
      <c r="CTN85" s="755"/>
      <c r="CTO85" s="755"/>
      <c r="CTP85" s="755"/>
      <c r="CTQ85" s="755"/>
      <c r="CTR85" s="755"/>
      <c r="CTS85" s="755"/>
      <c r="CTT85" s="755"/>
      <c r="CTU85" s="755"/>
      <c r="CTV85" s="755"/>
      <c r="CTW85" s="755"/>
      <c r="CTX85" s="755"/>
      <c r="CTY85" s="755"/>
      <c r="CTZ85" s="755"/>
      <c r="CUA85" s="755"/>
      <c r="CUB85" s="755"/>
      <c r="CUC85" s="755"/>
      <c r="CUD85" s="755"/>
      <c r="CUE85" s="755"/>
      <c r="CUF85" s="755"/>
      <c r="CUG85" s="755"/>
      <c r="CUH85" s="755"/>
      <c r="CUI85" s="755"/>
      <c r="CUJ85" s="755"/>
      <c r="CUK85" s="755"/>
      <c r="CUL85" s="755"/>
      <c r="CUM85" s="755"/>
      <c r="CUN85" s="755"/>
      <c r="CUO85" s="755"/>
      <c r="CUP85" s="755"/>
      <c r="CUQ85" s="755"/>
      <c r="CUR85" s="755"/>
      <c r="CUS85" s="755"/>
      <c r="CUT85" s="755"/>
      <c r="CUU85" s="755"/>
      <c r="CUV85" s="755"/>
      <c r="CUW85" s="755"/>
      <c r="CUX85" s="755"/>
      <c r="CUY85" s="755"/>
      <c r="CUZ85" s="755"/>
      <c r="CVA85" s="755"/>
      <c r="CVB85" s="755"/>
      <c r="CVC85" s="755"/>
      <c r="CVD85" s="755"/>
      <c r="CVE85" s="755"/>
      <c r="CVF85" s="755"/>
      <c r="CVG85" s="755"/>
      <c r="CVH85" s="755"/>
      <c r="CVI85" s="755"/>
      <c r="CVJ85" s="755"/>
      <c r="CVK85" s="755"/>
      <c r="CVL85" s="755"/>
      <c r="CVM85" s="755"/>
      <c r="CVN85" s="755"/>
      <c r="CVO85" s="755"/>
      <c r="CVP85" s="755"/>
      <c r="CVQ85" s="755"/>
      <c r="CVR85" s="755"/>
      <c r="CVS85" s="755"/>
      <c r="CVT85" s="755"/>
      <c r="CVU85" s="755"/>
      <c r="CVV85" s="755"/>
      <c r="CVW85" s="755"/>
      <c r="CVX85" s="755"/>
      <c r="CVY85" s="755"/>
      <c r="CVZ85" s="755"/>
      <c r="CWA85" s="755"/>
      <c r="CWB85" s="755"/>
      <c r="CWC85" s="755"/>
      <c r="CWD85" s="755"/>
      <c r="CWE85" s="755"/>
      <c r="CWF85" s="755"/>
      <c r="CWG85" s="755"/>
      <c r="CWH85" s="755"/>
      <c r="CWI85" s="755"/>
      <c r="CWJ85" s="755"/>
      <c r="CWK85" s="755"/>
      <c r="CWL85" s="755"/>
      <c r="CWM85" s="755"/>
      <c r="CWN85" s="755"/>
      <c r="CWO85" s="755"/>
      <c r="CWP85" s="755"/>
      <c r="CWQ85" s="755"/>
      <c r="CWR85" s="755"/>
      <c r="CWS85" s="755"/>
      <c r="CWT85" s="755"/>
      <c r="CWU85" s="755"/>
      <c r="CWV85" s="755"/>
      <c r="CWW85" s="755"/>
      <c r="CWX85" s="755"/>
      <c r="CWY85" s="755"/>
      <c r="CWZ85" s="755"/>
      <c r="CXA85" s="755"/>
      <c r="CXB85" s="755"/>
      <c r="CXC85" s="755"/>
      <c r="CXD85" s="755"/>
      <c r="CXE85" s="755"/>
      <c r="CXF85" s="755"/>
      <c r="CXG85" s="755"/>
      <c r="CXH85" s="755"/>
      <c r="CXI85" s="755"/>
      <c r="CXJ85" s="755"/>
      <c r="CXK85" s="755"/>
      <c r="CXL85" s="755"/>
      <c r="CXM85" s="755"/>
      <c r="CXN85" s="755"/>
      <c r="CXO85" s="755"/>
      <c r="CXP85" s="755"/>
      <c r="CXQ85" s="755"/>
      <c r="CXR85" s="755"/>
      <c r="CXS85" s="755"/>
      <c r="CXT85" s="755"/>
      <c r="CXU85" s="755"/>
      <c r="CXV85" s="755"/>
      <c r="CXW85" s="755"/>
      <c r="CXX85" s="755"/>
      <c r="CXY85" s="755"/>
      <c r="CXZ85" s="755"/>
      <c r="CYA85" s="755"/>
      <c r="CYB85" s="755"/>
      <c r="CYC85" s="755"/>
      <c r="CYD85" s="755"/>
      <c r="CYE85" s="755"/>
      <c r="CYF85" s="755"/>
      <c r="CYG85" s="755"/>
      <c r="CYH85" s="755"/>
      <c r="CYI85" s="755"/>
      <c r="CYJ85" s="755"/>
      <c r="CYK85" s="755"/>
      <c r="CYL85" s="755"/>
      <c r="CYM85" s="755"/>
      <c r="CYN85" s="755"/>
      <c r="CYO85" s="755"/>
      <c r="CYP85" s="755"/>
      <c r="CYQ85" s="755"/>
      <c r="CYR85" s="755"/>
      <c r="CYS85" s="755"/>
      <c r="CYT85" s="755"/>
      <c r="CYU85" s="755"/>
      <c r="CYV85" s="755"/>
      <c r="CYW85" s="755"/>
      <c r="CYX85" s="755"/>
      <c r="CYY85" s="755"/>
      <c r="CYZ85" s="755"/>
      <c r="CZA85" s="755"/>
      <c r="CZB85" s="755"/>
      <c r="CZC85" s="755"/>
      <c r="CZD85" s="755"/>
      <c r="CZE85" s="755"/>
      <c r="CZF85" s="755"/>
      <c r="CZG85" s="755"/>
      <c r="CZH85" s="755"/>
      <c r="CZI85" s="755"/>
      <c r="CZJ85" s="755"/>
      <c r="CZK85" s="755"/>
      <c r="CZL85" s="755"/>
      <c r="CZM85" s="755"/>
      <c r="CZN85" s="755"/>
      <c r="CZO85" s="755"/>
      <c r="CZP85" s="755"/>
      <c r="CZQ85" s="755"/>
      <c r="CZR85" s="755"/>
      <c r="CZS85" s="755"/>
      <c r="CZT85" s="755"/>
      <c r="CZU85" s="755"/>
      <c r="CZV85" s="755"/>
      <c r="CZW85" s="755"/>
      <c r="CZX85" s="755"/>
      <c r="CZY85" s="755"/>
      <c r="CZZ85" s="755"/>
      <c r="DAA85" s="755"/>
      <c r="DAB85" s="755"/>
      <c r="DAC85" s="755"/>
      <c r="DAD85" s="755"/>
      <c r="DAE85" s="755"/>
      <c r="DAF85" s="755"/>
      <c r="DAG85" s="755"/>
      <c r="DAH85" s="755"/>
      <c r="DAI85" s="755"/>
      <c r="DAJ85" s="755"/>
      <c r="DAK85" s="755"/>
      <c r="DAL85" s="755"/>
      <c r="DAM85" s="755"/>
      <c r="DAN85" s="755"/>
      <c r="DAO85" s="755"/>
      <c r="DAP85" s="755"/>
      <c r="DAQ85" s="755"/>
      <c r="DAR85" s="755"/>
      <c r="DAS85" s="755"/>
      <c r="DAT85" s="755"/>
      <c r="DAU85" s="755"/>
      <c r="DAV85" s="755"/>
      <c r="DAW85" s="755"/>
      <c r="DAX85" s="755"/>
      <c r="DAY85" s="755"/>
      <c r="DAZ85" s="755"/>
      <c r="DBA85" s="755"/>
      <c r="DBB85" s="755"/>
      <c r="DBC85" s="755"/>
      <c r="DBD85" s="755"/>
      <c r="DBE85" s="755"/>
      <c r="DBF85" s="755"/>
      <c r="DBG85" s="755"/>
      <c r="DBH85" s="755"/>
      <c r="DBI85" s="755"/>
      <c r="DBJ85" s="755"/>
      <c r="DBK85" s="755"/>
      <c r="DBL85" s="755"/>
      <c r="DBM85" s="755"/>
      <c r="DBN85" s="755"/>
      <c r="DBO85" s="755"/>
      <c r="DBP85" s="755"/>
      <c r="DBQ85" s="755"/>
      <c r="DBR85" s="755"/>
      <c r="DBS85" s="755"/>
      <c r="DBT85" s="755"/>
      <c r="DBU85" s="755"/>
      <c r="DBV85" s="755"/>
      <c r="DBW85" s="755"/>
      <c r="DBX85" s="755"/>
      <c r="DBY85" s="755"/>
      <c r="DBZ85" s="755"/>
      <c r="DCA85" s="755"/>
      <c r="DCB85" s="755"/>
      <c r="DCC85" s="755"/>
      <c r="DCD85" s="755"/>
      <c r="DCE85" s="755"/>
      <c r="DCF85" s="755"/>
      <c r="DCG85" s="755"/>
      <c r="DCH85" s="755"/>
      <c r="DCI85" s="755"/>
      <c r="DCJ85" s="755"/>
      <c r="DCK85" s="755"/>
      <c r="DCL85" s="755"/>
      <c r="DCM85" s="755"/>
      <c r="DCN85" s="755"/>
      <c r="DCO85" s="755"/>
      <c r="DCP85" s="755"/>
      <c r="DCQ85" s="755"/>
      <c r="DCR85" s="755"/>
      <c r="DCS85" s="755"/>
      <c r="DCT85" s="755"/>
      <c r="DCU85" s="755"/>
      <c r="DCV85" s="755"/>
      <c r="DCW85" s="755"/>
      <c r="DCX85" s="755"/>
      <c r="DCY85" s="755"/>
      <c r="DCZ85" s="755"/>
      <c r="DDA85" s="755"/>
      <c r="DDB85" s="755"/>
      <c r="DDC85" s="755"/>
      <c r="DDD85" s="755"/>
      <c r="DDE85" s="755"/>
      <c r="DDF85" s="755"/>
      <c r="DDG85" s="755"/>
      <c r="DDH85" s="755"/>
      <c r="DDI85" s="755"/>
      <c r="DDJ85" s="755"/>
      <c r="DDK85" s="755"/>
      <c r="DDL85" s="755"/>
      <c r="DDM85" s="755"/>
      <c r="DDN85" s="755"/>
      <c r="DDO85" s="755"/>
      <c r="DDP85" s="755"/>
      <c r="DDQ85" s="755"/>
      <c r="DDR85" s="755"/>
      <c r="DDS85" s="755"/>
      <c r="DDT85" s="755"/>
      <c r="DDU85" s="755"/>
      <c r="DDV85" s="755"/>
      <c r="DDW85" s="755"/>
      <c r="DDX85" s="755"/>
      <c r="DDY85" s="755"/>
      <c r="DDZ85" s="755"/>
      <c r="DEA85" s="755"/>
      <c r="DEB85" s="755"/>
      <c r="DEC85" s="755"/>
      <c r="DED85" s="755"/>
      <c r="DEE85" s="755"/>
      <c r="DEF85" s="755"/>
      <c r="DEG85" s="755"/>
      <c r="DEH85" s="755"/>
      <c r="DEI85" s="755"/>
      <c r="DEJ85" s="755"/>
      <c r="DEK85" s="755"/>
      <c r="DEL85" s="755"/>
      <c r="DEM85" s="755"/>
      <c r="DEN85" s="755"/>
      <c r="DEO85" s="755"/>
      <c r="DEP85" s="755"/>
      <c r="DEQ85" s="755"/>
      <c r="DER85" s="755"/>
      <c r="DES85" s="755"/>
      <c r="DET85" s="755"/>
      <c r="DEU85" s="755"/>
      <c r="DEV85" s="755"/>
      <c r="DEW85" s="755"/>
      <c r="DEX85" s="755"/>
      <c r="DEY85" s="755"/>
      <c r="DEZ85" s="755"/>
      <c r="DFA85" s="755"/>
      <c r="DFB85" s="755"/>
      <c r="DFC85" s="755"/>
      <c r="DFD85" s="755"/>
      <c r="DFE85" s="755"/>
      <c r="DFF85" s="755"/>
      <c r="DFG85" s="755"/>
      <c r="DFH85" s="755"/>
      <c r="DFI85" s="755"/>
      <c r="DFJ85" s="755"/>
      <c r="DFK85" s="755"/>
      <c r="DFL85" s="755"/>
      <c r="DFM85" s="755"/>
      <c r="DFN85" s="755"/>
      <c r="DFO85" s="755"/>
      <c r="DFP85" s="755"/>
      <c r="DFQ85" s="755"/>
      <c r="DFR85" s="755"/>
      <c r="DFS85" s="755"/>
      <c r="DFT85" s="755"/>
      <c r="DFU85" s="755"/>
      <c r="DFV85" s="755"/>
      <c r="DFW85" s="755"/>
      <c r="DFX85" s="755"/>
      <c r="DFY85" s="755"/>
      <c r="DFZ85" s="755"/>
      <c r="DGA85" s="755"/>
      <c r="DGB85" s="755"/>
      <c r="DGC85" s="755"/>
      <c r="DGD85" s="755"/>
      <c r="DGE85" s="755"/>
      <c r="DGF85" s="755"/>
      <c r="DGG85" s="755"/>
      <c r="DGH85" s="755"/>
      <c r="DGI85" s="755"/>
      <c r="DGJ85" s="755"/>
      <c r="DGK85" s="755"/>
      <c r="DGL85" s="755"/>
      <c r="DGM85" s="755"/>
      <c r="DGN85" s="755"/>
      <c r="DGO85" s="755"/>
      <c r="DGP85" s="755"/>
      <c r="DGQ85" s="755"/>
      <c r="DGR85" s="755"/>
      <c r="DGS85" s="755"/>
      <c r="DGT85" s="755"/>
      <c r="DGU85" s="755"/>
      <c r="DGV85" s="755"/>
      <c r="DGW85" s="755"/>
      <c r="DGX85" s="755"/>
      <c r="DGY85" s="755"/>
      <c r="DGZ85" s="755"/>
      <c r="DHA85" s="755"/>
      <c r="DHB85" s="755"/>
      <c r="DHC85" s="755"/>
      <c r="DHD85" s="755"/>
      <c r="DHE85" s="755"/>
      <c r="DHF85" s="755"/>
      <c r="DHG85" s="755"/>
      <c r="DHH85" s="755"/>
      <c r="DHI85" s="755"/>
      <c r="DHJ85" s="755"/>
      <c r="DHK85" s="755"/>
      <c r="DHL85" s="755"/>
      <c r="DHM85" s="755"/>
      <c r="DHN85" s="755"/>
      <c r="DHO85" s="755"/>
      <c r="DHP85" s="755"/>
      <c r="DHQ85" s="755"/>
      <c r="DHR85" s="755"/>
      <c r="DHS85" s="755"/>
      <c r="DHT85" s="755"/>
      <c r="DHU85" s="755"/>
      <c r="DHV85" s="755"/>
      <c r="DHW85" s="755"/>
      <c r="DHX85" s="755"/>
      <c r="DHY85" s="755"/>
      <c r="DHZ85" s="755"/>
      <c r="DIA85" s="755"/>
      <c r="DIB85" s="755"/>
      <c r="DIC85" s="755"/>
      <c r="DID85" s="755"/>
      <c r="DIE85" s="755"/>
      <c r="DIF85" s="755"/>
      <c r="DIG85" s="755"/>
      <c r="DIH85" s="755"/>
      <c r="DII85" s="755"/>
      <c r="DIJ85" s="755"/>
      <c r="DIK85" s="755"/>
      <c r="DIL85" s="755"/>
      <c r="DIM85" s="755"/>
      <c r="DIN85" s="755"/>
      <c r="DIO85" s="755"/>
      <c r="DIP85" s="755"/>
      <c r="DIQ85" s="755"/>
      <c r="DIR85" s="755"/>
      <c r="DIS85" s="755"/>
      <c r="DIT85" s="755"/>
      <c r="DIU85" s="755"/>
      <c r="DIV85" s="755"/>
      <c r="DIW85" s="755"/>
      <c r="DIX85" s="755"/>
      <c r="DIY85" s="755"/>
      <c r="DIZ85" s="755"/>
      <c r="DJA85" s="755"/>
      <c r="DJB85" s="755"/>
      <c r="DJC85" s="755"/>
      <c r="DJD85" s="755"/>
      <c r="DJE85" s="755"/>
      <c r="DJF85" s="755"/>
      <c r="DJG85" s="755"/>
      <c r="DJH85" s="755"/>
      <c r="DJI85" s="755"/>
      <c r="DJJ85" s="755"/>
      <c r="DJK85" s="755"/>
      <c r="DJL85" s="755"/>
      <c r="DJM85" s="755"/>
      <c r="DJN85" s="755"/>
      <c r="DJO85" s="755"/>
      <c r="DJP85" s="755"/>
      <c r="DJQ85" s="755"/>
      <c r="DJR85" s="755"/>
      <c r="DJS85" s="755"/>
      <c r="DJT85" s="755"/>
      <c r="DJU85" s="755"/>
      <c r="DJV85" s="755"/>
      <c r="DJW85" s="755"/>
      <c r="DJX85" s="755"/>
      <c r="DJY85" s="755"/>
      <c r="DJZ85" s="755"/>
      <c r="DKA85" s="755"/>
      <c r="DKB85" s="755"/>
      <c r="DKC85" s="755"/>
      <c r="DKD85" s="755"/>
      <c r="DKE85" s="755"/>
      <c r="DKF85" s="755"/>
      <c r="DKG85" s="755"/>
      <c r="DKH85" s="755"/>
      <c r="DKI85" s="755"/>
      <c r="DKJ85" s="755"/>
      <c r="DKK85" s="755"/>
      <c r="DKL85" s="755"/>
      <c r="DKM85" s="755"/>
      <c r="DKN85" s="755"/>
      <c r="DKO85" s="755"/>
      <c r="DKP85" s="755"/>
      <c r="DKQ85" s="755"/>
      <c r="DKR85" s="755"/>
      <c r="DKS85" s="755"/>
      <c r="DKT85" s="755"/>
      <c r="DKU85" s="755"/>
      <c r="DKV85" s="755"/>
      <c r="DKW85" s="755"/>
      <c r="DKX85" s="755"/>
      <c r="DKY85" s="755"/>
      <c r="DKZ85" s="755"/>
      <c r="DLA85" s="755"/>
      <c r="DLB85" s="755"/>
      <c r="DLC85" s="755"/>
      <c r="DLD85" s="755"/>
      <c r="DLE85" s="755"/>
      <c r="DLF85" s="755"/>
      <c r="DLG85" s="755"/>
      <c r="DLH85" s="755"/>
      <c r="DLI85" s="755"/>
      <c r="DLJ85" s="755"/>
      <c r="DLK85" s="755"/>
      <c r="DLL85" s="755"/>
      <c r="DLM85" s="755"/>
      <c r="DLN85" s="755"/>
      <c r="DLO85" s="755"/>
      <c r="DLP85" s="755"/>
      <c r="DLQ85" s="755"/>
      <c r="DLR85" s="755"/>
      <c r="DLS85" s="755"/>
      <c r="DLT85" s="755"/>
      <c r="DLU85" s="755"/>
      <c r="DLV85" s="755"/>
      <c r="DLW85" s="755"/>
      <c r="DLX85" s="755"/>
      <c r="DLY85" s="755"/>
      <c r="DLZ85" s="755"/>
      <c r="DMA85" s="755"/>
      <c r="DMB85" s="755"/>
      <c r="DMC85" s="755"/>
      <c r="DMD85" s="755"/>
      <c r="DME85" s="755"/>
      <c r="DMF85" s="755"/>
      <c r="DMG85" s="755"/>
      <c r="DMH85" s="755"/>
      <c r="DMI85" s="755"/>
      <c r="DMJ85" s="755"/>
      <c r="DMK85" s="755"/>
      <c r="DML85" s="755"/>
      <c r="DMM85" s="755"/>
      <c r="DMN85" s="755"/>
      <c r="DMO85" s="755"/>
      <c r="DMP85" s="755"/>
      <c r="DMQ85" s="755"/>
      <c r="DMR85" s="755"/>
      <c r="DMS85" s="755"/>
      <c r="DMT85" s="755"/>
      <c r="DMU85" s="755"/>
      <c r="DMV85" s="755"/>
      <c r="DMW85" s="755"/>
      <c r="DMX85" s="755"/>
      <c r="DMY85" s="755"/>
      <c r="DMZ85" s="755"/>
      <c r="DNA85" s="755"/>
      <c r="DNB85" s="755"/>
      <c r="DNC85" s="755"/>
      <c r="DND85" s="755"/>
      <c r="DNE85" s="755"/>
      <c r="DNF85" s="755"/>
      <c r="DNG85" s="755"/>
      <c r="DNH85" s="755"/>
      <c r="DNI85" s="755"/>
      <c r="DNJ85" s="755"/>
      <c r="DNK85" s="755"/>
      <c r="DNL85" s="755"/>
      <c r="DNM85" s="755"/>
      <c r="DNN85" s="755"/>
      <c r="DNO85" s="755"/>
      <c r="DNP85" s="755"/>
      <c r="DNQ85" s="755"/>
      <c r="DNR85" s="755"/>
      <c r="DNS85" s="755"/>
      <c r="DNT85" s="755"/>
      <c r="DNU85" s="755"/>
      <c r="DNV85" s="755"/>
      <c r="DNW85" s="755"/>
      <c r="DNX85" s="755"/>
      <c r="DNY85" s="755"/>
      <c r="DNZ85" s="755"/>
      <c r="DOA85" s="755"/>
      <c r="DOB85" s="755"/>
      <c r="DOC85" s="755"/>
      <c r="DOD85" s="755"/>
      <c r="DOE85" s="755"/>
      <c r="DOF85" s="755"/>
      <c r="DOG85" s="755"/>
      <c r="DOH85" s="755"/>
      <c r="DOI85" s="755"/>
      <c r="DOJ85" s="755"/>
      <c r="DOK85" s="755"/>
      <c r="DOL85" s="755"/>
      <c r="DOM85" s="755"/>
      <c r="DON85" s="755"/>
      <c r="DOO85" s="755"/>
      <c r="DOP85" s="755"/>
      <c r="DOQ85" s="755"/>
      <c r="DOR85" s="755"/>
      <c r="DOS85" s="755"/>
      <c r="DOT85" s="755"/>
      <c r="DOU85" s="755"/>
      <c r="DOV85" s="755"/>
      <c r="DOW85" s="755"/>
      <c r="DOX85" s="755"/>
      <c r="DOY85" s="755"/>
      <c r="DOZ85" s="755"/>
      <c r="DPA85" s="755"/>
      <c r="DPB85" s="755"/>
      <c r="DPC85" s="755"/>
      <c r="DPD85" s="755"/>
      <c r="DPE85" s="755"/>
      <c r="DPF85" s="755"/>
      <c r="DPG85" s="755"/>
      <c r="DPH85" s="755"/>
      <c r="DPI85" s="755"/>
      <c r="DPJ85" s="755"/>
      <c r="DPK85" s="755"/>
      <c r="DPL85" s="755"/>
      <c r="DPM85" s="755"/>
      <c r="DPN85" s="755"/>
      <c r="DPO85" s="755"/>
      <c r="DPP85" s="755"/>
      <c r="DPQ85" s="755"/>
      <c r="DPR85" s="755"/>
      <c r="DPS85" s="755"/>
      <c r="DPT85" s="755"/>
      <c r="DPU85" s="755"/>
      <c r="DPV85" s="755"/>
      <c r="DPW85" s="755"/>
      <c r="DPX85" s="755"/>
      <c r="DPY85" s="755"/>
      <c r="DPZ85" s="755"/>
      <c r="DQA85" s="755"/>
      <c r="DQB85" s="755"/>
      <c r="DQC85" s="755"/>
      <c r="DQD85" s="755"/>
      <c r="DQE85" s="755"/>
      <c r="DQF85" s="755"/>
      <c r="DQG85" s="755"/>
      <c r="DQH85" s="755"/>
      <c r="DQI85" s="755"/>
      <c r="DQJ85" s="755"/>
      <c r="DQK85" s="755"/>
      <c r="DQL85" s="755"/>
      <c r="DQM85" s="755"/>
      <c r="DQN85" s="755"/>
      <c r="DQO85" s="755"/>
      <c r="DQP85" s="755"/>
      <c r="DQQ85" s="755"/>
      <c r="DQR85" s="755"/>
      <c r="DQS85" s="755"/>
      <c r="DQT85" s="755"/>
      <c r="DQU85" s="755"/>
      <c r="DQV85" s="755"/>
      <c r="DQW85" s="755"/>
      <c r="DQX85" s="755"/>
      <c r="DQY85" s="755"/>
      <c r="DQZ85" s="755"/>
      <c r="DRA85" s="755"/>
      <c r="DRB85" s="755"/>
      <c r="DRC85" s="755"/>
      <c r="DRD85" s="755"/>
      <c r="DRE85" s="755"/>
      <c r="DRF85" s="755"/>
      <c r="DRG85" s="755"/>
      <c r="DRH85" s="755"/>
      <c r="DRI85" s="755"/>
      <c r="DRJ85" s="755"/>
      <c r="DRK85" s="755"/>
      <c r="DRL85" s="755"/>
      <c r="DRM85" s="755"/>
      <c r="DRN85" s="755"/>
      <c r="DRO85" s="755"/>
      <c r="DRP85" s="755"/>
      <c r="DRQ85" s="755"/>
      <c r="DRR85" s="755"/>
      <c r="DRS85" s="755"/>
      <c r="DRT85" s="755"/>
      <c r="DRU85" s="755"/>
      <c r="DRV85" s="755"/>
      <c r="DRW85" s="755"/>
      <c r="DRX85" s="755"/>
      <c r="DRY85" s="755"/>
      <c r="DRZ85" s="755"/>
      <c r="DSA85" s="755"/>
      <c r="DSB85" s="755"/>
      <c r="DSC85" s="755"/>
      <c r="DSD85" s="755"/>
      <c r="DSE85" s="755"/>
      <c r="DSF85" s="755"/>
      <c r="DSG85" s="755"/>
      <c r="DSH85" s="755"/>
      <c r="DSI85" s="755"/>
      <c r="DSJ85" s="755"/>
      <c r="DSK85" s="755"/>
      <c r="DSL85" s="755"/>
      <c r="DSM85" s="755"/>
      <c r="DSN85" s="755"/>
      <c r="DSO85" s="755"/>
      <c r="DSP85" s="755"/>
      <c r="DSQ85" s="755"/>
      <c r="DSR85" s="755"/>
      <c r="DSS85" s="755"/>
      <c r="DST85" s="755"/>
      <c r="DSU85" s="755"/>
      <c r="DSV85" s="755"/>
      <c r="DSW85" s="755"/>
      <c r="DSX85" s="755"/>
      <c r="DSY85" s="755"/>
      <c r="DSZ85" s="755"/>
      <c r="DTA85" s="755"/>
      <c r="DTB85" s="755"/>
      <c r="DTC85" s="755"/>
      <c r="DTD85" s="755"/>
      <c r="DTE85" s="755"/>
      <c r="DTF85" s="755"/>
      <c r="DTG85" s="755"/>
      <c r="DTH85" s="755"/>
      <c r="DTI85" s="755"/>
      <c r="DTJ85" s="755"/>
      <c r="DTK85" s="755"/>
      <c r="DTL85" s="755"/>
      <c r="DTM85" s="755"/>
      <c r="DTN85" s="755"/>
      <c r="DTO85" s="755"/>
      <c r="DTP85" s="755"/>
      <c r="DTQ85" s="755"/>
      <c r="DTR85" s="755"/>
      <c r="DTS85" s="755"/>
      <c r="DTT85" s="755"/>
      <c r="DTU85" s="755"/>
      <c r="DTV85" s="755"/>
      <c r="DTW85" s="755"/>
      <c r="DTX85" s="755"/>
      <c r="DTY85" s="755"/>
      <c r="DTZ85" s="755"/>
      <c r="DUA85" s="755"/>
      <c r="DUB85" s="755"/>
      <c r="DUC85" s="755"/>
      <c r="DUD85" s="755"/>
      <c r="DUE85" s="755"/>
      <c r="DUF85" s="755"/>
      <c r="DUG85" s="755"/>
      <c r="DUH85" s="755"/>
      <c r="DUI85" s="755"/>
      <c r="DUJ85" s="755"/>
      <c r="DUK85" s="755"/>
      <c r="DUL85" s="755"/>
      <c r="DUM85" s="755"/>
      <c r="DUN85" s="755"/>
      <c r="DUO85" s="755"/>
      <c r="DUP85" s="755"/>
      <c r="DUQ85" s="755"/>
      <c r="DUR85" s="755"/>
      <c r="DUS85" s="755"/>
      <c r="DUT85" s="755"/>
      <c r="DUU85" s="755"/>
      <c r="DUV85" s="755"/>
      <c r="DUW85" s="755"/>
      <c r="DUX85" s="755"/>
      <c r="DUY85" s="755"/>
      <c r="DUZ85" s="755"/>
      <c r="DVA85" s="755"/>
      <c r="DVB85" s="755"/>
      <c r="DVC85" s="755"/>
      <c r="DVD85" s="755"/>
      <c r="DVE85" s="755"/>
      <c r="DVF85" s="755"/>
      <c r="DVG85" s="755"/>
      <c r="DVH85" s="755"/>
      <c r="DVI85" s="755"/>
      <c r="DVJ85" s="755"/>
      <c r="DVK85" s="755"/>
      <c r="DVL85" s="755"/>
      <c r="DVM85" s="755"/>
      <c r="DVN85" s="755"/>
      <c r="DVO85" s="755"/>
      <c r="DVP85" s="755"/>
      <c r="DVQ85" s="755"/>
      <c r="DVR85" s="755"/>
      <c r="DVS85" s="755"/>
      <c r="DVT85" s="755"/>
      <c r="DVU85" s="755"/>
      <c r="DVV85" s="755"/>
      <c r="DVW85" s="755"/>
      <c r="DVX85" s="755"/>
      <c r="DVY85" s="755"/>
      <c r="DVZ85" s="755"/>
      <c r="DWA85" s="755"/>
      <c r="DWB85" s="755"/>
      <c r="DWC85" s="755"/>
      <c r="DWD85" s="755"/>
      <c r="DWE85" s="755"/>
      <c r="DWF85" s="755"/>
      <c r="DWG85" s="755"/>
      <c r="DWH85" s="755"/>
      <c r="DWI85" s="755"/>
      <c r="DWJ85" s="755"/>
      <c r="DWK85" s="755"/>
      <c r="DWL85" s="755"/>
      <c r="DWM85" s="755"/>
      <c r="DWN85" s="755"/>
      <c r="DWO85" s="755"/>
      <c r="DWP85" s="755"/>
      <c r="DWQ85" s="755"/>
      <c r="DWR85" s="755"/>
      <c r="DWS85" s="755"/>
      <c r="DWT85" s="755"/>
      <c r="DWU85" s="755"/>
      <c r="DWV85" s="755"/>
      <c r="DWW85" s="755"/>
      <c r="DWX85" s="755"/>
      <c r="DWY85" s="755"/>
      <c r="DWZ85" s="755"/>
      <c r="DXA85" s="755"/>
      <c r="DXB85" s="755"/>
      <c r="DXC85" s="755"/>
      <c r="DXD85" s="755"/>
      <c r="DXE85" s="755"/>
      <c r="DXF85" s="755"/>
      <c r="DXG85" s="755"/>
      <c r="DXH85" s="755"/>
      <c r="DXI85" s="755"/>
      <c r="DXJ85" s="755"/>
      <c r="DXK85" s="755"/>
      <c r="DXL85" s="755"/>
      <c r="DXM85" s="755"/>
      <c r="DXN85" s="755"/>
      <c r="DXO85" s="755"/>
      <c r="DXP85" s="755"/>
      <c r="DXQ85" s="755"/>
      <c r="DXR85" s="755"/>
      <c r="DXS85" s="755"/>
      <c r="DXT85" s="755"/>
      <c r="DXU85" s="755"/>
      <c r="DXV85" s="755"/>
      <c r="DXW85" s="755"/>
      <c r="DXX85" s="755"/>
      <c r="DXY85" s="755"/>
      <c r="DXZ85" s="755"/>
      <c r="DYA85" s="755"/>
      <c r="DYB85" s="755"/>
      <c r="DYC85" s="755"/>
      <c r="DYD85" s="755"/>
      <c r="DYE85" s="755"/>
      <c r="DYF85" s="755"/>
      <c r="DYG85" s="755"/>
      <c r="DYH85" s="755"/>
      <c r="DYI85" s="755"/>
      <c r="DYJ85" s="755"/>
      <c r="DYK85" s="755"/>
      <c r="DYL85" s="755"/>
      <c r="DYM85" s="755"/>
      <c r="DYN85" s="755"/>
      <c r="DYO85" s="755"/>
      <c r="DYP85" s="755"/>
      <c r="DYQ85" s="755"/>
      <c r="DYR85" s="755"/>
      <c r="DYS85" s="755"/>
      <c r="DYT85" s="755"/>
      <c r="DYU85" s="755"/>
      <c r="DYV85" s="755"/>
      <c r="DYW85" s="755"/>
      <c r="DYX85" s="755"/>
      <c r="DYY85" s="755"/>
      <c r="DYZ85" s="755"/>
      <c r="DZA85" s="755"/>
      <c r="DZB85" s="755"/>
      <c r="DZC85" s="755"/>
      <c r="DZD85" s="755"/>
      <c r="DZE85" s="755"/>
      <c r="DZF85" s="755"/>
      <c r="DZG85" s="755"/>
      <c r="DZH85" s="755"/>
      <c r="DZI85" s="755"/>
      <c r="DZJ85" s="755"/>
      <c r="DZK85" s="755"/>
      <c r="DZL85" s="755"/>
      <c r="DZM85" s="755"/>
      <c r="DZN85" s="755"/>
      <c r="DZO85" s="755"/>
      <c r="DZP85" s="755"/>
      <c r="DZQ85" s="755"/>
      <c r="DZR85" s="755"/>
      <c r="DZS85" s="755"/>
      <c r="DZT85" s="755"/>
      <c r="DZU85" s="755"/>
      <c r="DZV85" s="755"/>
      <c r="DZW85" s="755"/>
      <c r="DZX85" s="755"/>
      <c r="DZY85" s="755"/>
      <c r="DZZ85" s="755"/>
      <c r="EAA85" s="755"/>
      <c r="EAB85" s="755"/>
      <c r="EAC85" s="755"/>
      <c r="EAD85" s="755"/>
      <c r="EAE85" s="755"/>
      <c r="EAF85" s="755"/>
      <c r="EAG85" s="755"/>
      <c r="EAH85" s="755"/>
      <c r="EAI85" s="755"/>
      <c r="EAJ85" s="755"/>
      <c r="EAK85" s="755"/>
      <c r="EAL85" s="755"/>
      <c r="EAM85" s="755"/>
      <c r="EAN85" s="755"/>
      <c r="EAO85" s="755"/>
      <c r="EAP85" s="755"/>
      <c r="EAQ85" s="755"/>
      <c r="EAR85" s="755"/>
      <c r="EAS85" s="755"/>
      <c r="EAT85" s="755"/>
      <c r="EAU85" s="755"/>
      <c r="EAV85" s="755"/>
      <c r="EAW85" s="755"/>
      <c r="EAX85" s="755"/>
      <c r="EAY85" s="755"/>
      <c r="EAZ85" s="755"/>
      <c r="EBA85" s="755"/>
      <c r="EBB85" s="755"/>
      <c r="EBC85" s="755"/>
      <c r="EBD85" s="755"/>
      <c r="EBE85" s="755"/>
      <c r="EBF85" s="755"/>
      <c r="EBG85" s="755"/>
      <c r="EBH85" s="755"/>
      <c r="EBI85" s="755"/>
      <c r="EBJ85" s="755"/>
      <c r="EBK85" s="755"/>
      <c r="EBL85" s="755"/>
      <c r="EBM85" s="755"/>
      <c r="EBN85" s="755"/>
      <c r="EBO85" s="755"/>
      <c r="EBP85" s="755"/>
      <c r="EBQ85" s="755"/>
      <c r="EBR85" s="755"/>
      <c r="EBS85" s="755"/>
      <c r="EBT85" s="755"/>
      <c r="EBU85" s="755"/>
      <c r="EBV85" s="755"/>
      <c r="EBW85" s="755"/>
      <c r="EBX85" s="755"/>
      <c r="EBY85" s="755"/>
      <c r="EBZ85" s="755"/>
      <c r="ECA85" s="755"/>
      <c r="ECB85" s="755"/>
      <c r="ECC85" s="755"/>
      <c r="ECD85" s="755"/>
      <c r="ECE85" s="755"/>
      <c r="ECF85" s="755"/>
      <c r="ECG85" s="755"/>
      <c r="ECH85" s="755"/>
      <c r="ECI85" s="755"/>
      <c r="ECJ85" s="755"/>
      <c r="ECK85" s="755"/>
      <c r="ECL85" s="755"/>
      <c r="ECM85" s="755"/>
      <c r="ECN85" s="755"/>
      <c r="ECO85" s="755"/>
      <c r="ECP85" s="755"/>
      <c r="ECQ85" s="755"/>
      <c r="ECR85" s="755"/>
      <c r="ECS85" s="755"/>
      <c r="ECT85" s="755"/>
      <c r="ECU85" s="755"/>
      <c r="ECV85" s="755"/>
      <c r="ECW85" s="755"/>
      <c r="ECX85" s="755"/>
      <c r="ECY85" s="755"/>
      <c r="ECZ85" s="755"/>
      <c r="EDA85" s="755"/>
      <c r="EDB85" s="755"/>
      <c r="EDC85" s="755"/>
      <c r="EDD85" s="755"/>
      <c r="EDE85" s="755"/>
      <c r="EDF85" s="755"/>
      <c r="EDG85" s="755"/>
      <c r="EDH85" s="755"/>
      <c r="EDI85" s="755"/>
      <c r="EDJ85" s="755"/>
      <c r="EDK85" s="755"/>
      <c r="EDL85" s="755"/>
      <c r="EDM85" s="755"/>
      <c r="EDN85" s="755"/>
      <c r="EDO85" s="755"/>
      <c r="EDP85" s="755"/>
      <c r="EDQ85" s="755"/>
      <c r="EDR85" s="755"/>
      <c r="EDS85" s="755"/>
      <c r="EDT85" s="755"/>
      <c r="EDU85" s="755"/>
      <c r="EDV85" s="755"/>
      <c r="EDW85" s="755"/>
      <c r="EDX85" s="755"/>
      <c r="EDY85" s="755"/>
      <c r="EDZ85" s="755"/>
      <c r="EEA85" s="755"/>
      <c r="EEB85" s="755"/>
      <c r="EEC85" s="755"/>
      <c r="EED85" s="755"/>
      <c r="EEE85" s="755"/>
      <c r="EEF85" s="755"/>
      <c r="EEG85" s="755"/>
      <c r="EEH85" s="755"/>
      <c r="EEI85" s="755"/>
      <c r="EEJ85" s="755"/>
      <c r="EEK85" s="755"/>
      <c r="EEL85" s="755"/>
      <c r="EEM85" s="755"/>
      <c r="EEN85" s="755"/>
      <c r="EEO85" s="755"/>
      <c r="EEP85" s="755"/>
      <c r="EEQ85" s="755"/>
      <c r="EER85" s="755"/>
      <c r="EES85" s="755"/>
      <c r="EET85" s="755"/>
      <c r="EEU85" s="755"/>
      <c r="EEV85" s="755"/>
      <c r="EEW85" s="755"/>
      <c r="EEX85" s="755"/>
      <c r="EEY85" s="755"/>
      <c r="EEZ85" s="755"/>
      <c r="EFA85" s="755"/>
      <c r="EFB85" s="755"/>
      <c r="EFC85" s="755"/>
      <c r="EFD85" s="755"/>
      <c r="EFE85" s="755"/>
      <c r="EFF85" s="755"/>
      <c r="EFG85" s="755"/>
      <c r="EFH85" s="755"/>
      <c r="EFI85" s="755"/>
      <c r="EFJ85" s="755"/>
      <c r="EFK85" s="755"/>
      <c r="EFL85" s="755"/>
      <c r="EFM85" s="755"/>
      <c r="EFN85" s="755"/>
      <c r="EFO85" s="755"/>
      <c r="EFP85" s="755"/>
      <c r="EFQ85" s="755"/>
      <c r="EFR85" s="755"/>
      <c r="EFS85" s="755"/>
      <c r="EFT85" s="755"/>
      <c r="EFU85" s="755"/>
      <c r="EFV85" s="755"/>
      <c r="EFW85" s="755"/>
      <c r="EFX85" s="755"/>
      <c r="EFY85" s="755"/>
      <c r="EFZ85" s="755"/>
      <c r="EGA85" s="755"/>
      <c r="EGB85" s="755"/>
      <c r="EGC85" s="755"/>
      <c r="EGD85" s="755"/>
      <c r="EGE85" s="755"/>
      <c r="EGF85" s="755"/>
      <c r="EGG85" s="755"/>
      <c r="EGH85" s="755"/>
      <c r="EGI85" s="755"/>
      <c r="EGJ85" s="755"/>
      <c r="EGK85" s="755"/>
      <c r="EGL85" s="755"/>
      <c r="EGM85" s="755"/>
      <c r="EGN85" s="755"/>
      <c r="EGO85" s="755"/>
      <c r="EGP85" s="755"/>
      <c r="EGQ85" s="755"/>
      <c r="EGR85" s="755"/>
      <c r="EGS85" s="755"/>
      <c r="EGT85" s="755"/>
      <c r="EGU85" s="755"/>
      <c r="EGV85" s="755"/>
      <c r="EGW85" s="755"/>
      <c r="EGX85" s="755"/>
      <c r="EGY85" s="755"/>
      <c r="EGZ85" s="755"/>
      <c r="EHA85" s="755"/>
      <c r="EHB85" s="755"/>
      <c r="EHC85" s="755"/>
      <c r="EHD85" s="755"/>
      <c r="EHE85" s="755"/>
      <c r="EHF85" s="755"/>
      <c r="EHG85" s="755"/>
      <c r="EHH85" s="755"/>
      <c r="EHI85" s="755"/>
      <c r="EHJ85" s="755"/>
      <c r="EHK85" s="755"/>
      <c r="EHL85" s="755"/>
      <c r="EHM85" s="755"/>
      <c r="EHN85" s="755"/>
      <c r="EHO85" s="755"/>
      <c r="EHP85" s="755"/>
      <c r="EHQ85" s="755"/>
      <c r="EHR85" s="755"/>
      <c r="EHS85" s="755"/>
      <c r="EHT85" s="755"/>
      <c r="EHU85" s="755"/>
      <c r="EHV85" s="755"/>
      <c r="EHW85" s="755"/>
      <c r="EHX85" s="755"/>
      <c r="EHY85" s="755"/>
      <c r="EHZ85" s="755"/>
      <c r="EIA85" s="755"/>
      <c r="EIB85" s="755"/>
      <c r="EIC85" s="755"/>
      <c r="EID85" s="755"/>
      <c r="EIE85" s="755"/>
      <c r="EIF85" s="755"/>
      <c r="EIG85" s="755"/>
      <c r="EIH85" s="755"/>
      <c r="EII85" s="755"/>
      <c r="EIJ85" s="755"/>
      <c r="EIK85" s="755"/>
      <c r="EIL85" s="755"/>
      <c r="EIM85" s="755"/>
      <c r="EIN85" s="755"/>
      <c r="EIO85" s="755"/>
      <c r="EIP85" s="755"/>
      <c r="EIQ85" s="755"/>
      <c r="EIR85" s="755"/>
      <c r="EIS85" s="755"/>
      <c r="EIT85" s="755"/>
      <c r="EIU85" s="755"/>
      <c r="EIV85" s="755"/>
      <c r="EIW85" s="755"/>
      <c r="EIX85" s="755"/>
      <c r="EIY85" s="755"/>
      <c r="EIZ85" s="755"/>
      <c r="EJA85" s="755"/>
      <c r="EJB85" s="755"/>
      <c r="EJC85" s="755"/>
      <c r="EJD85" s="755"/>
      <c r="EJE85" s="755"/>
      <c r="EJF85" s="755"/>
      <c r="EJG85" s="755"/>
      <c r="EJH85" s="755"/>
      <c r="EJI85" s="755"/>
      <c r="EJJ85" s="755"/>
      <c r="EJK85" s="755"/>
      <c r="EJL85" s="755"/>
      <c r="EJM85" s="755"/>
      <c r="EJN85" s="755"/>
      <c r="EJO85" s="755"/>
      <c r="EJP85" s="755"/>
      <c r="EJQ85" s="755"/>
      <c r="EJR85" s="755"/>
      <c r="EJS85" s="755"/>
      <c r="EJT85" s="755"/>
      <c r="EJU85" s="755"/>
      <c r="EJV85" s="755"/>
      <c r="EJW85" s="755"/>
      <c r="EJX85" s="755"/>
      <c r="EJY85" s="755"/>
      <c r="EJZ85" s="755"/>
      <c r="EKA85" s="755"/>
      <c r="EKB85" s="755"/>
      <c r="EKC85" s="755"/>
      <c r="EKD85" s="755"/>
      <c r="EKE85" s="755"/>
      <c r="EKF85" s="755"/>
      <c r="EKG85" s="755"/>
      <c r="EKH85" s="755"/>
      <c r="EKI85" s="755"/>
      <c r="EKJ85" s="755"/>
      <c r="EKK85" s="755"/>
      <c r="EKL85" s="755"/>
      <c r="EKM85" s="755"/>
      <c r="EKN85" s="755"/>
      <c r="EKO85" s="755"/>
      <c r="EKP85" s="755"/>
      <c r="EKQ85" s="755"/>
      <c r="EKR85" s="755"/>
      <c r="EKS85" s="755"/>
      <c r="EKT85" s="755"/>
      <c r="EKU85" s="755"/>
      <c r="EKV85" s="755"/>
      <c r="EKW85" s="755"/>
      <c r="EKX85" s="755"/>
      <c r="EKY85" s="755"/>
      <c r="EKZ85" s="755"/>
      <c r="ELA85" s="755"/>
      <c r="ELB85" s="755"/>
      <c r="ELC85" s="755"/>
      <c r="ELD85" s="755"/>
      <c r="ELE85" s="755"/>
      <c r="ELF85" s="755"/>
      <c r="ELG85" s="755"/>
      <c r="ELH85" s="755"/>
      <c r="ELI85" s="755"/>
      <c r="ELJ85" s="755"/>
      <c r="ELK85" s="755"/>
      <c r="ELL85" s="755"/>
      <c r="ELM85" s="755"/>
      <c r="ELN85" s="755"/>
      <c r="ELO85" s="755"/>
      <c r="ELP85" s="755"/>
      <c r="ELQ85" s="755"/>
      <c r="ELR85" s="755"/>
      <c r="ELS85" s="755"/>
      <c r="ELT85" s="755"/>
      <c r="ELU85" s="755"/>
      <c r="ELV85" s="755"/>
      <c r="ELW85" s="755"/>
      <c r="ELX85" s="755"/>
      <c r="ELY85" s="755"/>
      <c r="ELZ85" s="755"/>
      <c r="EMA85" s="755"/>
      <c r="EMB85" s="755"/>
      <c r="EMC85" s="755"/>
      <c r="EMD85" s="755"/>
      <c r="EME85" s="755"/>
      <c r="EMF85" s="755"/>
      <c r="EMG85" s="755"/>
      <c r="EMH85" s="755"/>
      <c r="EMI85" s="755"/>
      <c r="EMJ85" s="755"/>
      <c r="EMK85" s="755"/>
      <c r="EML85" s="755"/>
      <c r="EMM85" s="755"/>
      <c r="EMN85" s="755"/>
      <c r="EMO85" s="755"/>
      <c r="EMP85" s="755"/>
      <c r="EMQ85" s="755"/>
      <c r="EMR85" s="755"/>
      <c r="EMS85" s="755"/>
      <c r="EMT85" s="755"/>
      <c r="EMU85" s="755"/>
      <c r="EMV85" s="755"/>
      <c r="EMW85" s="755"/>
      <c r="EMX85" s="755"/>
      <c r="EMY85" s="755"/>
      <c r="EMZ85" s="755"/>
      <c r="ENA85" s="755"/>
      <c r="ENB85" s="755"/>
      <c r="ENC85" s="755"/>
      <c r="END85" s="755"/>
      <c r="ENE85" s="755"/>
      <c r="ENF85" s="755"/>
      <c r="ENG85" s="755"/>
      <c r="ENH85" s="755"/>
      <c r="ENI85" s="755"/>
      <c r="ENJ85" s="755"/>
      <c r="ENK85" s="755"/>
      <c r="ENL85" s="755"/>
      <c r="ENM85" s="755"/>
      <c r="ENN85" s="755"/>
      <c r="ENO85" s="755"/>
      <c r="ENP85" s="755"/>
      <c r="ENQ85" s="755"/>
      <c r="ENR85" s="755"/>
      <c r="ENS85" s="755"/>
      <c r="ENT85" s="755"/>
      <c r="ENU85" s="755"/>
      <c r="ENV85" s="755"/>
      <c r="ENW85" s="755"/>
      <c r="ENX85" s="755"/>
      <c r="ENY85" s="755"/>
      <c r="ENZ85" s="755"/>
      <c r="EOA85" s="755"/>
      <c r="EOB85" s="755"/>
      <c r="EOC85" s="755"/>
      <c r="EOD85" s="755"/>
      <c r="EOE85" s="755"/>
      <c r="EOF85" s="755"/>
      <c r="EOG85" s="755"/>
      <c r="EOH85" s="755"/>
      <c r="EOI85" s="755"/>
      <c r="EOJ85" s="755"/>
      <c r="EOK85" s="755"/>
      <c r="EOL85" s="755"/>
      <c r="EOM85" s="755"/>
      <c r="EON85" s="755"/>
      <c r="EOO85" s="755"/>
      <c r="EOP85" s="755"/>
      <c r="EOQ85" s="755"/>
      <c r="EOR85" s="755"/>
      <c r="EOS85" s="755"/>
      <c r="EOT85" s="755"/>
      <c r="EOU85" s="755"/>
      <c r="EOV85" s="755"/>
      <c r="EOW85" s="755"/>
      <c r="EOX85" s="755"/>
      <c r="EOY85" s="755"/>
      <c r="EOZ85" s="755"/>
      <c r="EPA85" s="755"/>
      <c r="EPB85" s="755"/>
      <c r="EPC85" s="755"/>
      <c r="EPD85" s="755"/>
      <c r="EPE85" s="755"/>
      <c r="EPF85" s="755"/>
      <c r="EPG85" s="755"/>
      <c r="EPH85" s="755"/>
      <c r="EPI85" s="755"/>
      <c r="EPJ85" s="755"/>
      <c r="EPK85" s="755"/>
      <c r="EPL85" s="755"/>
      <c r="EPM85" s="755"/>
      <c r="EPN85" s="755"/>
      <c r="EPO85" s="755"/>
      <c r="EPP85" s="755"/>
      <c r="EPQ85" s="755"/>
      <c r="EPR85" s="755"/>
      <c r="EPS85" s="755"/>
      <c r="EPT85" s="755"/>
      <c r="EPU85" s="755"/>
      <c r="EPV85" s="755"/>
      <c r="EPW85" s="755"/>
      <c r="EPX85" s="755"/>
      <c r="EPY85" s="755"/>
      <c r="EPZ85" s="755"/>
      <c r="EQA85" s="755"/>
      <c r="EQB85" s="755"/>
      <c r="EQC85" s="755"/>
      <c r="EQD85" s="755"/>
      <c r="EQE85" s="755"/>
      <c r="EQF85" s="755"/>
      <c r="EQG85" s="755"/>
      <c r="EQH85" s="755"/>
      <c r="EQI85" s="755"/>
      <c r="EQJ85" s="755"/>
      <c r="EQK85" s="755"/>
      <c r="EQL85" s="755"/>
      <c r="EQM85" s="755"/>
      <c r="EQN85" s="755"/>
      <c r="EQO85" s="755"/>
      <c r="EQP85" s="755"/>
      <c r="EQQ85" s="755"/>
      <c r="EQR85" s="755"/>
      <c r="EQS85" s="755"/>
      <c r="EQT85" s="755"/>
      <c r="EQU85" s="755"/>
      <c r="EQV85" s="755"/>
      <c r="EQW85" s="755"/>
      <c r="EQX85" s="755"/>
      <c r="EQY85" s="755"/>
      <c r="EQZ85" s="755"/>
      <c r="ERA85" s="755"/>
      <c r="ERB85" s="755"/>
      <c r="ERC85" s="755"/>
      <c r="ERD85" s="755"/>
      <c r="ERE85" s="755"/>
      <c r="ERF85" s="755"/>
      <c r="ERG85" s="755"/>
      <c r="ERH85" s="755"/>
      <c r="ERI85" s="755"/>
      <c r="ERJ85" s="755"/>
      <c r="ERK85" s="755"/>
      <c r="ERL85" s="755"/>
      <c r="ERM85" s="755"/>
      <c r="ERN85" s="755"/>
      <c r="ERO85" s="755"/>
      <c r="ERP85" s="755"/>
      <c r="ERQ85" s="755"/>
      <c r="ERR85" s="755"/>
      <c r="ERS85" s="755"/>
      <c r="ERT85" s="755"/>
      <c r="ERU85" s="755"/>
      <c r="ERV85" s="755"/>
      <c r="ERW85" s="755"/>
      <c r="ERX85" s="755"/>
      <c r="ERY85" s="755"/>
      <c r="ERZ85" s="755"/>
      <c r="ESA85" s="755"/>
      <c r="ESB85" s="755"/>
      <c r="ESC85" s="755"/>
      <c r="ESD85" s="755"/>
      <c r="ESE85" s="755"/>
      <c r="ESF85" s="755"/>
      <c r="ESG85" s="755"/>
      <c r="ESH85" s="755"/>
      <c r="ESI85" s="755"/>
      <c r="ESJ85" s="755"/>
      <c r="ESK85" s="755"/>
      <c r="ESL85" s="755"/>
      <c r="ESM85" s="755"/>
      <c r="ESN85" s="755"/>
      <c r="ESO85" s="755"/>
      <c r="ESP85" s="755"/>
      <c r="ESQ85" s="755"/>
      <c r="ESR85" s="755"/>
      <c r="ESS85" s="755"/>
      <c r="EST85" s="755"/>
      <c r="ESU85" s="755"/>
      <c r="ESV85" s="755"/>
      <c r="ESW85" s="755"/>
      <c r="ESX85" s="755"/>
      <c r="ESY85" s="755"/>
      <c r="ESZ85" s="755"/>
      <c r="ETA85" s="755"/>
      <c r="ETB85" s="755"/>
      <c r="ETC85" s="755"/>
      <c r="ETD85" s="755"/>
      <c r="ETE85" s="755"/>
      <c r="ETF85" s="755"/>
      <c r="ETG85" s="755"/>
      <c r="ETH85" s="755"/>
      <c r="ETI85" s="755"/>
      <c r="ETJ85" s="755"/>
      <c r="ETK85" s="755"/>
      <c r="ETL85" s="755"/>
      <c r="ETM85" s="755"/>
      <c r="ETN85" s="755"/>
      <c r="ETO85" s="755"/>
      <c r="ETP85" s="755"/>
      <c r="ETQ85" s="755"/>
      <c r="ETR85" s="755"/>
      <c r="ETS85" s="755"/>
      <c r="ETT85" s="755"/>
      <c r="ETU85" s="755"/>
      <c r="ETV85" s="755"/>
      <c r="ETW85" s="755"/>
      <c r="ETX85" s="755"/>
      <c r="ETY85" s="755"/>
      <c r="ETZ85" s="755"/>
      <c r="EUA85" s="755"/>
      <c r="EUB85" s="755"/>
      <c r="EUC85" s="755"/>
      <c r="EUD85" s="755"/>
      <c r="EUE85" s="755"/>
      <c r="EUF85" s="755"/>
      <c r="EUG85" s="755"/>
      <c r="EUH85" s="755"/>
      <c r="EUI85" s="755"/>
      <c r="EUJ85" s="755"/>
      <c r="EUK85" s="755"/>
      <c r="EUL85" s="755"/>
      <c r="EUM85" s="755"/>
      <c r="EUN85" s="755"/>
      <c r="EUO85" s="755"/>
      <c r="EUP85" s="755"/>
      <c r="EUQ85" s="755"/>
      <c r="EUR85" s="755"/>
      <c r="EUS85" s="755"/>
      <c r="EUT85" s="755"/>
      <c r="EUU85" s="755"/>
      <c r="EUV85" s="755"/>
      <c r="EUW85" s="755"/>
      <c r="EUX85" s="755"/>
      <c r="EUY85" s="755"/>
      <c r="EUZ85" s="755"/>
      <c r="EVA85" s="755"/>
      <c r="EVB85" s="755"/>
      <c r="EVC85" s="755"/>
      <c r="EVD85" s="755"/>
      <c r="EVE85" s="755"/>
      <c r="EVF85" s="755"/>
      <c r="EVG85" s="755"/>
      <c r="EVH85" s="755"/>
      <c r="EVI85" s="755"/>
      <c r="EVJ85" s="755"/>
      <c r="EVK85" s="755"/>
      <c r="EVL85" s="755"/>
      <c r="EVM85" s="755"/>
      <c r="EVN85" s="755"/>
      <c r="EVO85" s="755"/>
      <c r="EVP85" s="755"/>
      <c r="EVQ85" s="755"/>
      <c r="EVR85" s="755"/>
      <c r="EVS85" s="755"/>
      <c r="EVT85" s="755"/>
      <c r="EVU85" s="755"/>
      <c r="EVV85" s="755"/>
      <c r="EVW85" s="755"/>
      <c r="EVX85" s="755"/>
      <c r="EVY85" s="755"/>
      <c r="EVZ85" s="755"/>
      <c r="EWA85" s="755"/>
      <c r="EWB85" s="755"/>
      <c r="EWC85" s="755"/>
      <c r="EWD85" s="755"/>
      <c r="EWE85" s="755"/>
      <c r="EWF85" s="755"/>
      <c r="EWG85" s="755"/>
      <c r="EWH85" s="755"/>
      <c r="EWI85" s="755"/>
      <c r="EWJ85" s="755"/>
      <c r="EWK85" s="755"/>
      <c r="EWL85" s="755"/>
      <c r="EWM85" s="755"/>
      <c r="EWN85" s="755"/>
      <c r="EWO85" s="755"/>
      <c r="EWP85" s="755"/>
      <c r="EWQ85" s="755"/>
      <c r="EWR85" s="755"/>
      <c r="EWS85" s="755"/>
      <c r="EWT85" s="755"/>
      <c r="EWU85" s="755"/>
      <c r="EWV85" s="755"/>
      <c r="EWW85" s="755"/>
      <c r="EWX85" s="755"/>
      <c r="EWY85" s="755"/>
      <c r="EWZ85" s="755"/>
      <c r="EXA85" s="755"/>
      <c r="EXB85" s="755"/>
      <c r="EXC85" s="755"/>
      <c r="EXD85" s="755"/>
      <c r="EXE85" s="755"/>
      <c r="EXF85" s="755"/>
      <c r="EXG85" s="755"/>
      <c r="EXH85" s="755"/>
      <c r="EXI85" s="755"/>
      <c r="EXJ85" s="755"/>
      <c r="EXK85" s="755"/>
      <c r="EXL85" s="755"/>
      <c r="EXM85" s="755"/>
      <c r="EXN85" s="755"/>
      <c r="EXO85" s="755"/>
      <c r="EXP85" s="755"/>
      <c r="EXQ85" s="755"/>
      <c r="EXR85" s="755"/>
      <c r="EXS85" s="755"/>
      <c r="EXT85" s="755"/>
      <c r="EXU85" s="755"/>
      <c r="EXV85" s="755"/>
      <c r="EXW85" s="755"/>
      <c r="EXX85" s="755"/>
      <c r="EXY85" s="755"/>
      <c r="EXZ85" s="755"/>
      <c r="EYA85" s="755"/>
      <c r="EYB85" s="755"/>
      <c r="EYC85" s="755"/>
      <c r="EYD85" s="755"/>
      <c r="EYE85" s="755"/>
      <c r="EYF85" s="755"/>
      <c r="EYG85" s="755"/>
      <c r="EYH85" s="755"/>
      <c r="EYI85" s="755"/>
      <c r="EYJ85" s="755"/>
      <c r="EYK85" s="755"/>
      <c r="EYL85" s="755"/>
      <c r="EYM85" s="755"/>
      <c r="EYN85" s="755"/>
      <c r="EYO85" s="755"/>
      <c r="EYP85" s="755"/>
      <c r="EYQ85" s="755"/>
      <c r="EYR85" s="755"/>
      <c r="EYS85" s="755"/>
      <c r="EYT85" s="755"/>
      <c r="EYU85" s="755"/>
      <c r="EYV85" s="755"/>
      <c r="EYW85" s="755"/>
      <c r="EYX85" s="755"/>
      <c r="EYY85" s="755"/>
      <c r="EYZ85" s="755"/>
      <c r="EZA85" s="755"/>
      <c r="EZB85" s="755"/>
      <c r="EZC85" s="755"/>
      <c r="EZD85" s="755"/>
      <c r="EZE85" s="755"/>
      <c r="EZF85" s="755"/>
      <c r="EZG85" s="755"/>
      <c r="EZH85" s="755"/>
      <c r="EZI85" s="755"/>
      <c r="EZJ85" s="755"/>
      <c r="EZK85" s="755"/>
      <c r="EZL85" s="755"/>
      <c r="EZM85" s="755"/>
      <c r="EZN85" s="755"/>
      <c r="EZO85" s="755"/>
      <c r="EZP85" s="755"/>
      <c r="EZQ85" s="755"/>
      <c r="EZR85" s="755"/>
      <c r="EZS85" s="755"/>
      <c r="EZT85" s="755"/>
      <c r="EZU85" s="755"/>
      <c r="EZV85" s="755"/>
      <c r="EZW85" s="755"/>
      <c r="EZX85" s="755"/>
      <c r="EZY85" s="755"/>
      <c r="EZZ85" s="755"/>
      <c r="FAA85" s="755"/>
      <c r="FAB85" s="755"/>
      <c r="FAC85" s="755"/>
      <c r="FAD85" s="755"/>
      <c r="FAE85" s="755"/>
      <c r="FAF85" s="755"/>
      <c r="FAG85" s="755"/>
      <c r="FAH85" s="755"/>
      <c r="FAI85" s="755"/>
      <c r="FAJ85" s="755"/>
      <c r="FAK85" s="755"/>
      <c r="FAL85" s="755"/>
      <c r="FAM85" s="755"/>
      <c r="FAN85" s="755"/>
      <c r="FAO85" s="755"/>
      <c r="FAP85" s="755"/>
      <c r="FAQ85" s="755"/>
      <c r="FAR85" s="755"/>
      <c r="FAS85" s="755"/>
      <c r="FAT85" s="755"/>
      <c r="FAU85" s="755"/>
      <c r="FAV85" s="755"/>
      <c r="FAW85" s="755"/>
      <c r="FAX85" s="755"/>
      <c r="FAY85" s="755"/>
      <c r="FAZ85" s="755"/>
      <c r="FBA85" s="755"/>
      <c r="FBB85" s="755"/>
      <c r="FBC85" s="755"/>
      <c r="FBD85" s="755"/>
      <c r="FBE85" s="755"/>
      <c r="FBF85" s="755"/>
      <c r="FBG85" s="755"/>
      <c r="FBH85" s="755"/>
      <c r="FBI85" s="755"/>
      <c r="FBJ85" s="755"/>
      <c r="FBK85" s="755"/>
      <c r="FBL85" s="755"/>
      <c r="FBM85" s="755"/>
      <c r="FBN85" s="755"/>
      <c r="FBO85" s="755"/>
      <c r="FBP85" s="755"/>
      <c r="FBQ85" s="755"/>
      <c r="FBR85" s="755"/>
      <c r="FBS85" s="755"/>
      <c r="FBT85" s="755"/>
      <c r="FBU85" s="755"/>
      <c r="FBV85" s="755"/>
      <c r="FBW85" s="755"/>
      <c r="FBX85" s="755"/>
      <c r="FBY85" s="755"/>
      <c r="FBZ85" s="755"/>
      <c r="FCA85" s="755"/>
      <c r="FCB85" s="755"/>
      <c r="FCC85" s="755"/>
      <c r="FCD85" s="755"/>
      <c r="FCE85" s="755"/>
      <c r="FCF85" s="755"/>
      <c r="FCG85" s="755"/>
      <c r="FCH85" s="755"/>
      <c r="FCI85" s="755"/>
      <c r="FCJ85" s="755"/>
      <c r="FCK85" s="755"/>
      <c r="FCL85" s="755"/>
      <c r="FCM85" s="755"/>
      <c r="FCN85" s="755"/>
      <c r="FCO85" s="755"/>
      <c r="FCP85" s="755"/>
      <c r="FCQ85" s="755"/>
      <c r="FCR85" s="755"/>
      <c r="FCS85" s="755"/>
      <c r="FCT85" s="755"/>
      <c r="FCU85" s="755"/>
      <c r="FCV85" s="755"/>
      <c r="FCW85" s="755"/>
      <c r="FCX85" s="755"/>
      <c r="FCY85" s="755"/>
      <c r="FCZ85" s="755"/>
      <c r="FDA85" s="755"/>
      <c r="FDB85" s="755"/>
      <c r="FDC85" s="755"/>
      <c r="FDD85" s="755"/>
      <c r="FDE85" s="755"/>
      <c r="FDF85" s="755"/>
      <c r="FDG85" s="755"/>
      <c r="FDH85" s="755"/>
      <c r="FDI85" s="755"/>
      <c r="FDJ85" s="755"/>
      <c r="FDK85" s="755"/>
      <c r="FDL85" s="755"/>
      <c r="FDM85" s="755"/>
      <c r="FDN85" s="755"/>
      <c r="FDO85" s="755"/>
      <c r="FDP85" s="755"/>
      <c r="FDQ85" s="755"/>
      <c r="FDR85" s="755"/>
      <c r="FDS85" s="755"/>
      <c r="FDT85" s="755"/>
      <c r="FDU85" s="755"/>
      <c r="FDV85" s="755"/>
      <c r="FDW85" s="755"/>
      <c r="FDX85" s="755"/>
      <c r="FDY85" s="755"/>
      <c r="FDZ85" s="755"/>
      <c r="FEA85" s="755"/>
      <c r="FEB85" s="755"/>
      <c r="FEC85" s="755"/>
      <c r="FED85" s="755"/>
      <c r="FEE85" s="755"/>
      <c r="FEF85" s="755"/>
      <c r="FEG85" s="755"/>
      <c r="FEH85" s="755"/>
      <c r="FEI85" s="755"/>
      <c r="FEJ85" s="755"/>
      <c r="FEK85" s="755"/>
      <c r="FEL85" s="755"/>
      <c r="FEM85" s="755"/>
      <c r="FEN85" s="755"/>
      <c r="FEO85" s="755"/>
      <c r="FEP85" s="755"/>
      <c r="FEQ85" s="755"/>
      <c r="FER85" s="755"/>
      <c r="FES85" s="755"/>
      <c r="FET85" s="755"/>
      <c r="FEU85" s="755"/>
      <c r="FEV85" s="755"/>
      <c r="FEW85" s="755"/>
      <c r="FEX85" s="755"/>
      <c r="FEY85" s="755"/>
      <c r="FEZ85" s="755"/>
      <c r="FFA85" s="755"/>
      <c r="FFB85" s="755"/>
      <c r="FFC85" s="755"/>
      <c r="FFD85" s="755"/>
      <c r="FFE85" s="755"/>
      <c r="FFF85" s="755"/>
      <c r="FFG85" s="755"/>
      <c r="FFH85" s="755"/>
      <c r="FFI85" s="755"/>
      <c r="FFJ85" s="755"/>
      <c r="FFK85" s="755"/>
      <c r="FFL85" s="755"/>
      <c r="FFM85" s="755"/>
      <c r="FFN85" s="755"/>
      <c r="FFO85" s="755"/>
      <c r="FFP85" s="755"/>
      <c r="FFQ85" s="755"/>
      <c r="FFR85" s="755"/>
      <c r="FFS85" s="755"/>
      <c r="FFT85" s="755"/>
      <c r="FFU85" s="755"/>
      <c r="FFV85" s="755"/>
      <c r="FFW85" s="755"/>
      <c r="FFX85" s="755"/>
      <c r="FFY85" s="755"/>
      <c r="FFZ85" s="755"/>
      <c r="FGA85" s="755"/>
      <c r="FGB85" s="755"/>
      <c r="FGC85" s="755"/>
      <c r="FGD85" s="755"/>
      <c r="FGE85" s="755"/>
      <c r="FGF85" s="755"/>
      <c r="FGG85" s="755"/>
      <c r="FGH85" s="755"/>
      <c r="FGI85" s="755"/>
      <c r="FGJ85" s="755"/>
      <c r="FGK85" s="755"/>
      <c r="FGL85" s="755"/>
      <c r="FGM85" s="755"/>
      <c r="FGN85" s="755"/>
      <c r="FGO85" s="755"/>
      <c r="FGP85" s="755"/>
      <c r="FGQ85" s="755"/>
      <c r="FGR85" s="755"/>
      <c r="FGS85" s="755"/>
      <c r="FGT85" s="755"/>
      <c r="FGU85" s="755"/>
      <c r="FGV85" s="755"/>
      <c r="FGW85" s="755"/>
      <c r="FGX85" s="755"/>
      <c r="FGY85" s="755"/>
      <c r="FGZ85" s="755"/>
      <c r="FHA85" s="755"/>
      <c r="FHB85" s="755"/>
      <c r="FHC85" s="755"/>
      <c r="FHD85" s="755"/>
      <c r="FHE85" s="755"/>
      <c r="FHF85" s="755"/>
      <c r="FHG85" s="755"/>
      <c r="FHH85" s="755"/>
      <c r="FHI85" s="755"/>
      <c r="FHJ85" s="755"/>
      <c r="FHK85" s="755"/>
      <c r="FHL85" s="755"/>
      <c r="FHM85" s="755"/>
      <c r="FHN85" s="755"/>
      <c r="FHO85" s="755"/>
      <c r="FHP85" s="755"/>
      <c r="FHQ85" s="755"/>
      <c r="FHR85" s="755"/>
      <c r="FHS85" s="755"/>
      <c r="FHT85" s="755"/>
      <c r="FHU85" s="755"/>
      <c r="FHV85" s="755"/>
      <c r="FHW85" s="755"/>
      <c r="FHX85" s="755"/>
      <c r="FHY85" s="755"/>
      <c r="FHZ85" s="755"/>
      <c r="FIA85" s="755"/>
      <c r="FIB85" s="755"/>
      <c r="FIC85" s="755"/>
      <c r="FID85" s="755"/>
      <c r="FIE85" s="755"/>
      <c r="FIF85" s="755"/>
      <c r="FIG85" s="755"/>
      <c r="FIH85" s="755"/>
      <c r="FII85" s="755"/>
      <c r="FIJ85" s="755"/>
      <c r="FIK85" s="755"/>
      <c r="FIL85" s="755"/>
      <c r="FIM85" s="755"/>
      <c r="FIN85" s="755"/>
      <c r="FIO85" s="755"/>
      <c r="FIP85" s="755"/>
      <c r="FIQ85" s="755"/>
      <c r="FIR85" s="755"/>
      <c r="FIS85" s="755"/>
      <c r="FIT85" s="755"/>
      <c r="FIU85" s="755"/>
      <c r="FIV85" s="755"/>
      <c r="FIW85" s="755"/>
      <c r="FIX85" s="755"/>
      <c r="FIY85" s="755"/>
      <c r="FIZ85" s="755"/>
      <c r="FJA85" s="755"/>
      <c r="FJB85" s="755"/>
      <c r="FJC85" s="755"/>
      <c r="FJD85" s="755"/>
      <c r="FJE85" s="755"/>
      <c r="FJF85" s="755"/>
      <c r="FJG85" s="755"/>
      <c r="FJH85" s="755"/>
      <c r="FJI85" s="755"/>
      <c r="FJJ85" s="755"/>
      <c r="FJK85" s="755"/>
      <c r="FJL85" s="755"/>
      <c r="FJM85" s="755"/>
      <c r="FJN85" s="755"/>
      <c r="FJO85" s="755"/>
      <c r="FJP85" s="755"/>
      <c r="FJQ85" s="755"/>
      <c r="FJR85" s="755"/>
      <c r="FJS85" s="755"/>
      <c r="FJT85" s="755"/>
      <c r="FJU85" s="755"/>
      <c r="FJV85" s="755"/>
      <c r="FJW85" s="755"/>
      <c r="FJX85" s="755"/>
      <c r="FJY85" s="755"/>
      <c r="FJZ85" s="755"/>
      <c r="FKA85" s="755"/>
      <c r="FKB85" s="755"/>
      <c r="FKC85" s="755"/>
      <c r="FKD85" s="755"/>
      <c r="FKE85" s="755"/>
      <c r="FKF85" s="755"/>
      <c r="FKG85" s="755"/>
      <c r="FKH85" s="755"/>
      <c r="FKI85" s="755"/>
      <c r="FKJ85" s="755"/>
      <c r="FKK85" s="755"/>
      <c r="FKL85" s="755"/>
      <c r="FKM85" s="755"/>
      <c r="FKN85" s="755"/>
      <c r="FKO85" s="755"/>
      <c r="FKP85" s="755"/>
      <c r="FKQ85" s="755"/>
      <c r="FKR85" s="755"/>
      <c r="FKS85" s="755"/>
      <c r="FKT85" s="755"/>
      <c r="FKU85" s="755"/>
      <c r="FKV85" s="755"/>
      <c r="FKW85" s="755"/>
      <c r="FKX85" s="755"/>
      <c r="FKY85" s="755"/>
      <c r="FKZ85" s="755"/>
      <c r="FLA85" s="755"/>
      <c r="FLB85" s="755"/>
      <c r="FLC85" s="755"/>
      <c r="FLD85" s="755"/>
      <c r="FLE85" s="755"/>
      <c r="FLF85" s="755"/>
      <c r="FLG85" s="755"/>
      <c r="FLH85" s="755"/>
      <c r="FLI85" s="755"/>
      <c r="FLJ85" s="755"/>
      <c r="FLK85" s="755"/>
      <c r="FLL85" s="755"/>
      <c r="FLM85" s="755"/>
      <c r="FLN85" s="755"/>
      <c r="FLO85" s="755"/>
      <c r="FLP85" s="755"/>
      <c r="FLQ85" s="755"/>
      <c r="FLR85" s="755"/>
      <c r="FLS85" s="755"/>
      <c r="FLT85" s="755"/>
      <c r="FLU85" s="755"/>
      <c r="FLV85" s="755"/>
      <c r="FLW85" s="755"/>
      <c r="FLX85" s="755"/>
      <c r="FLY85" s="755"/>
      <c r="FLZ85" s="755"/>
      <c r="FMA85" s="755"/>
      <c r="FMB85" s="755"/>
      <c r="FMC85" s="755"/>
      <c r="FMD85" s="755"/>
      <c r="FME85" s="755"/>
      <c r="FMF85" s="755"/>
      <c r="FMG85" s="755"/>
      <c r="FMH85" s="755"/>
      <c r="FMI85" s="755"/>
      <c r="FMJ85" s="755"/>
      <c r="FMK85" s="755"/>
      <c r="FML85" s="755"/>
      <c r="FMM85" s="755"/>
      <c r="FMN85" s="755"/>
      <c r="FMO85" s="755"/>
      <c r="FMP85" s="755"/>
      <c r="FMQ85" s="755"/>
      <c r="FMR85" s="755"/>
      <c r="FMS85" s="755"/>
      <c r="FMT85" s="755"/>
      <c r="FMU85" s="755"/>
      <c r="FMV85" s="755"/>
      <c r="FMW85" s="755"/>
      <c r="FMX85" s="755"/>
      <c r="FMY85" s="755"/>
      <c r="FMZ85" s="755"/>
      <c r="FNA85" s="755"/>
      <c r="FNB85" s="755"/>
      <c r="FNC85" s="755"/>
      <c r="FND85" s="755"/>
      <c r="FNE85" s="755"/>
      <c r="FNF85" s="755"/>
      <c r="FNG85" s="755"/>
      <c r="FNH85" s="755"/>
      <c r="FNI85" s="755"/>
      <c r="FNJ85" s="755"/>
      <c r="FNK85" s="755"/>
      <c r="FNL85" s="755"/>
      <c r="FNM85" s="755"/>
      <c r="FNN85" s="755"/>
      <c r="FNO85" s="755"/>
      <c r="FNP85" s="755"/>
      <c r="FNQ85" s="755"/>
      <c r="FNR85" s="755"/>
      <c r="FNS85" s="755"/>
      <c r="FNT85" s="755"/>
      <c r="FNU85" s="755"/>
      <c r="FNV85" s="755"/>
      <c r="FNW85" s="755"/>
      <c r="FNX85" s="755"/>
      <c r="FNY85" s="755"/>
      <c r="FNZ85" s="755"/>
      <c r="FOA85" s="755"/>
      <c r="FOB85" s="755"/>
      <c r="FOC85" s="755"/>
      <c r="FOD85" s="755"/>
      <c r="FOE85" s="755"/>
      <c r="FOF85" s="755"/>
      <c r="FOG85" s="755"/>
      <c r="FOH85" s="755"/>
      <c r="FOI85" s="755"/>
      <c r="FOJ85" s="755"/>
      <c r="FOK85" s="755"/>
      <c r="FOL85" s="755"/>
      <c r="FOM85" s="755"/>
      <c r="FON85" s="755"/>
      <c r="FOO85" s="755"/>
      <c r="FOP85" s="755"/>
      <c r="FOQ85" s="755"/>
      <c r="FOR85" s="755"/>
      <c r="FOS85" s="755"/>
      <c r="FOT85" s="755"/>
      <c r="FOU85" s="755"/>
      <c r="FOV85" s="755"/>
      <c r="FOW85" s="755"/>
      <c r="FOX85" s="755"/>
      <c r="FOY85" s="755"/>
      <c r="FOZ85" s="755"/>
      <c r="FPA85" s="755"/>
      <c r="FPB85" s="755"/>
      <c r="FPC85" s="755"/>
      <c r="FPD85" s="755"/>
      <c r="FPE85" s="755"/>
      <c r="FPF85" s="755"/>
      <c r="FPG85" s="755"/>
      <c r="FPH85" s="755"/>
      <c r="FPI85" s="755"/>
      <c r="FPJ85" s="755"/>
      <c r="FPK85" s="755"/>
      <c r="FPL85" s="755"/>
      <c r="FPM85" s="755"/>
      <c r="FPN85" s="755"/>
      <c r="FPO85" s="755"/>
      <c r="FPP85" s="755"/>
      <c r="FPQ85" s="755"/>
      <c r="FPR85" s="755"/>
      <c r="FPS85" s="755"/>
      <c r="FPT85" s="755"/>
      <c r="FPU85" s="755"/>
      <c r="FPV85" s="755"/>
      <c r="FPW85" s="755"/>
      <c r="FPX85" s="755"/>
      <c r="FPY85" s="755"/>
      <c r="FPZ85" s="755"/>
      <c r="FQA85" s="755"/>
      <c r="FQB85" s="755"/>
      <c r="FQC85" s="755"/>
      <c r="FQD85" s="755"/>
      <c r="FQE85" s="755"/>
      <c r="FQF85" s="755"/>
      <c r="FQG85" s="755"/>
      <c r="FQH85" s="755"/>
      <c r="FQI85" s="755"/>
      <c r="FQJ85" s="755"/>
      <c r="FQK85" s="755"/>
      <c r="FQL85" s="755"/>
      <c r="FQM85" s="755"/>
      <c r="FQN85" s="755"/>
      <c r="FQO85" s="755"/>
      <c r="FQP85" s="755"/>
      <c r="FQQ85" s="755"/>
      <c r="FQR85" s="755"/>
      <c r="FQS85" s="755"/>
      <c r="FQT85" s="755"/>
      <c r="FQU85" s="755"/>
      <c r="FQV85" s="755"/>
      <c r="FQW85" s="755"/>
      <c r="FQX85" s="755"/>
      <c r="FQY85" s="755"/>
      <c r="FQZ85" s="755"/>
      <c r="FRA85" s="755"/>
      <c r="FRB85" s="755"/>
      <c r="FRC85" s="755"/>
      <c r="FRD85" s="755"/>
      <c r="FRE85" s="755"/>
      <c r="FRF85" s="755"/>
      <c r="FRG85" s="755"/>
      <c r="FRH85" s="755"/>
      <c r="FRI85" s="755"/>
      <c r="FRJ85" s="755"/>
      <c r="FRK85" s="755"/>
      <c r="FRL85" s="755"/>
      <c r="FRM85" s="755"/>
      <c r="FRN85" s="755"/>
      <c r="FRO85" s="755"/>
      <c r="FRP85" s="755"/>
      <c r="FRQ85" s="755"/>
      <c r="FRR85" s="755"/>
      <c r="FRS85" s="755"/>
      <c r="FRT85" s="755"/>
      <c r="FRU85" s="755"/>
      <c r="FRV85" s="755"/>
      <c r="FRW85" s="755"/>
      <c r="FRX85" s="755"/>
      <c r="FRY85" s="755"/>
      <c r="FRZ85" s="755"/>
      <c r="FSA85" s="755"/>
      <c r="FSB85" s="755"/>
      <c r="FSC85" s="755"/>
      <c r="FSD85" s="755"/>
      <c r="FSE85" s="755"/>
      <c r="FSF85" s="755"/>
      <c r="FSG85" s="755"/>
      <c r="FSH85" s="755"/>
      <c r="FSI85" s="755"/>
      <c r="FSJ85" s="755"/>
      <c r="FSK85" s="755"/>
      <c r="FSL85" s="755"/>
      <c r="FSM85" s="755"/>
      <c r="FSN85" s="755"/>
      <c r="FSO85" s="755"/>
      <c r="FSP85" s="755"/>
      <c r="FSQ85" s="755"/>
      <c r="FSR85" s="755"/>
      <c r="FSS85" s="755"/>
      <c r="FST85" s="755"/>
      <c r="FSU85" s="755"/>
      <c r="FSV85" s="755"/>
      <c r="FSW85" s="755"/>
      <c r="FSX85" s="755"/>
      <c r="FSY85" s="755"/>
      <c r="FSZ85" s="755"/>
      <c r="FTA85" s="755"/>
      <c r="FTB85" s="755"/>
      <c r="FTC85" s="755"/>
      <c r="FTD85" s="755"/>
      <c r="FTE85" s="755"/>
      <c r="FTF85" s="755"/>
      <c r="FTG85" s="755"/>
      <c r="FTH85" s="755"/>
      <c r="FTI85" s="755"/>
      <c r="FTJ85" s="755"/>
      <c r="FTK85" s="755"/>
      <c r="FTL85" s="755"/>
      <c r="FTM85" s="755"/>
      <c r="FTN85" s="755"/>
      <c r="FTO85" s="755"/>
      <c r="FTP85" s="755"/>
      <c r="FTQ85" s="755"/>
      <c r="FTR85" s="755"/>
      <c r="FTS85" s="755"/>
      <c r="FTT85" s="755"/>
      <c r="FTU85" s="755"/>
      <c r="FTV85" s="755"/>
      <c r="FTW85" s="755"/>
      <c r="FTX85" s="755"/>
      <c r="FTY85" s="755"/>
      <c r="FTZ85" s="755"/>
      <c r="FUA85" s="755"/>
      <c r="FUB85" s="755"/>
      <c r="FUC85" s="755"/>
      <c r="FUD85" s="755"/>
      <c r="FUE85" s="755"/>
      <c r="FUF85" s="755"/>
      <c r="FUG85" s="755"/>
      <c r="FUH85" s="755"/>
      <c r="FUI85" s="755"/>
      <c r="FUJ85" s="755"/>
      <c r="FUK85" s="755"/>
      <c r="FUL85" s="755"/>
      <c r="FUM85" s="755"/>
      <c r="FUN85" s="755"/>
      <c r="FUO85" s="755"/>
      <c r="FUP85" s="755"/>
      <c r="FUQ85" s="755"/>
      <c r="FUR85" s="755"/>
      <c r="FUS85" s="755"/>
      <c r="FUT85" s="755"/>
      <c r="FUU85" s="755"/>
      <c r="FUV85" s="755"/>
      <c r="FUW85" s="755"/>
      <c r="FUX85" s="755"/>
      <c r="FUY85" s="755"/>
      <c r="FUZ85" s="755"/>
      <c r="FVA85" s="755"/>
      <c r="FVB85" s="755"/>
      <c r="FVC85" s="755"/>
      <c r="FVD85" s="755"/>
      <c r="FVE85" s="755"/>
      <c r="FVF85" s="755"/>
      <c r="FVG85" s="755"/>
      <c r="FVH85" s="755"/>
      <c r="FVI85" s="755"/>
      <c r="FVJ85" s="755"/>
      <c r="FVK85" s="755"/>
      <c r="FVL85" s="755"/>
      <c r="FVM85" s="755"/>
      <c r="FVN85" s="755"/>
      <c r="FVO85" s="755"/>
      <c r="FVP85" s="755"/>
      <c r="FVQ85" s="755"/>
      <c r="FVR85" s="755"/>
      <c r="FVS85" s="755"/>
      <c r="FVT85" s="755"/>
      <c r="FVU85" s="755"/>
      <c r="FVV85" s="755"/>
      <c r="FVW85" s="755"/>
      <c r="FVX85" s="755"/>
      <c r="FVY85" s="755"/>
      <c r="FVZ85" s="755"/>
      <c r="FWA85" s="755"/>
      <c r="FWB85" s="755"/>
      <c r="FWC85" s="755"/>
      <c r="FWD85" s="755"/>
      <c r="FWE85" s="755"/>
      <c r="FWF85" s="755"/>
      <c r="FWG85" s="755"/>
      <c r="FWH85" s="755"/>
      <c r="FWI85" s="755"/>
      <c r="FWJ85" s="755"/>
      <c r="FWK85" s="755"/>
      <c r="FWL85" s="755"/>
      <c r="FWM85" s="755"/>
      <c r="FWN85" s="755"/>
      <c r="FWO85" s="755"/>
      <c r="FWP85" s="755"/>
      <c r="FWQ85" s="755"/>
      <c r="FWR85" s="755"/>
      <c r="FWS85" s="755"/>
      <c r="FWT85" s="755"/>
      <c r="FWU85" s="755"/>
      <c r="FWV85" s="755"/>
      <c r="FWW85" s="755"/>
      <c r="FWX85" s="755"/>
      <c r="FWY85" s="755"/>
      <c r="FWZ85" s="755"/>
      <c r="FXA85" s="755"/>
      <c r="FXB85" s="755"/>
      <c r="FXC85" s="755"/>
      <c r="FXD85" s="755"/>
      <c r="FXE85" s="755"/>
      <c r="FXF85" s="755"/>
      <c r="FXG85" s="755"/>
      <c r="FXH85" s="755"/>
      <c r="FXI85" s="755"/>
      <c r="FXJ85" s="755"/>
      <c r="FXK85" s="755"/>
      <c r="FXL85" s="755"/>
      <c r="FXM85" s="755"/>
      <c r="FXN85" s="755"/>
      <c r="FXO85" s="755"/>
      <c r="FXP85" s="755"/>
      <c r="FXQ85" s="755"/>
      <c r="FXR85" s="755"/>
      <c r="FXS85" s="755"/>
      <c r="FXT85" s="755"/>
      <c r="FXU85" s="755"/>
      <c r="FXV85" s="755"/>
      <c r="FXW85" s="755"/>
      <c r="FXX85" s="755"/>
      <c r="FXY85" s="755"/>
      <c r="FXZ85" s="755"/>
      <c r="FYA85" s="755"/>
      <c r="FYB85" s="755"/>
      <c r="FYC85" s="755"/>
      <c r="FYD85" s="755"/>
      <c r="FYE85" s="755"/>
      <c r="FYF85" s="755"/>
      <c r="FYG85" s="755"/>
      <c r="FYH85" s="755"/>
      <c r="FYI85" s="755"/>
      <c r="FYJ85" s="755"/>
      <c r="FYK85" s="755"/>
      <c r="FYL85" s="755"/>
      <c r="FYM85" s="755"/>
      <c r="FYN85" s="755"/>
      <c r="FYO85" s="755"/>
      <c r="FYP85" s="755"/>
      <c r="FYQ85" s="755"/>
      <c r="FYR85" s="755"/>
      <c r="FYS85" s="755"/>
      <c r="FYT85" s="755"/>
      <c r="FYU85" s="755"/>
      <c r="FYV85" s="755"/>
      <c r="FYW85" s="755"/>
      <c r="FYX85" s="755"/>
      <c r="FYY85" s="755"/>
      <c r="FYZ85" s="755"/>
      <c r="FZA85" s="755"/>
      <c r="FZB85" s="755"/>
      <c r="FZC85" s="755"/>
      <c r="FZD85" s="755"/>
      <c r="FZE85" s="755"/>
      <c r="FZF85" s="755"/>
      <c r="FZG85" s="755"/>
      <c r="FZH85" s="755"/>
      <c r="FZI85" s="755"/>
      <c r="FZJ85" s="755"/>
      <c r="FZK85" s="755"/>
      <c r="FZL85" s="755"/>
      <c r="FZM85" s="755"/>
      <c r="FZN85" s="755"/>
      <c r="FZO85" s="755"/>
      <c r="FZP85" s="755"/>
      <c r="FZQ85" s="755"/>
      <c r="FZR85" s="755"/>
      <c r="FZS85" s="755"/>
      <c r="FZT85" s="755"/>
      <c r="FZU85" s="755"/>
      <c r="FZV85" s="755"/>
      <c r="FZW85" s="755"/>
      <c r="FZX85" s="755"/>
      <c r="FZY85" s="755"/>
      <c r="FZZ85" s="755"/>
      <c r="GAA85" s="755"/>
      <c r="GAB85" s="755"/>
      <c r="GAC85" s="755"/>
      <c r="GAD85" s="755"/>
      <c r="GAE85" s="755"/>
      <c r="GAF85" s="755"/>
      <c r="GAG85" s="755"/>
      <c r="GAH85" s="755"/>
      <c r="GAI85" s="755"/>
      <c r="GAJ85" s="755"/>
      <c r="GAK85" s="755"/>
      <c r="GAL85" s="755"/>
      <c r="GAM85" s="755"/>
      <c r="GAN85" s="755"/>
      <c r="GAO85" s="755"/>
      <c r="GAP85" s="755"/>
      <c r="GAQ85" s="755"/>
      <c r="GAR85" s="755"/>
      <c r="GAS85" s="755"/>
      <c r="GAT85" s="755"/>
      <c r="GAU85" s="755"/>
      <c r="GAV85" s="755"/>
      <c r="GAW85" s="755"/>
      <c r="GAX85" s="755"/>
      <c r="GAY85" s="755"/>
      <c r="GAZ85" s="755"/>
      <c r="GBA85" s="755"/>
      <c r="GBB85" s="755"/>
      <c r="GBC85" s="755"/>
      <c r="GBD85" s="755"/>
      <c r="GBE85" s="755"/>
      <c r="GBF85" s="755"/>
      <c r="GBG85" s="755"/>
      <c r="GBH85" s="755"/>
      <c r="GBI85" s="755"/>
      <c r="GBJ85" s="755"/>
      <c r="GBK85" s="755"/>
      <c r="GBL85" s="755"/>
      <c r="GBM85" s="755"/>
      <c r="GBN85" s="755"/>
      <c r="GBO85" s="755"/>
      <c r="GBP85" s="755"/>
      <c r="GBQ85" s="755"/>
      <c r="GBR85" s="755"/>
      <c r="GBS85" s="755"/>
      <c r="GBT85" s="755"/>
      <c r="GBU85" s="755"/>
      <c r="GBV85" s="755"/>
      <c r="GBW85" s="755"/>
      <c r="GBX85" s="755"/>
      <c r="GBY85" s="755"/>
      <c r="GBZ85" s="755"/>
      <c r="GCA85" s="755"/>
      <c r="GCB85" s="755"/>
      <c r="GCC85" s="755"/>
      <c r="GCD85" s="755"/>
      <c r="GCE85" s="755"/>
      <c r="GCF85" s="755"/>
      <c r="GCG85" s="755"/>
      <c r="GCH85" s="755"/>
      <c r="GCI85" s="755"/>
      <c r="GCJ85" s="755"/>
      <c r="GCK85" s="755"/>
      <c r="GCL85" s="755"/>
      <c r="GCM85" s="755"/>
      <c r="GCN85" s="755"/>
      <c r="GCO85" s="755"/>
      <c r="GCP85" s="755"/>
      <c r="GCQ85" s="755"/>
      <c r="GCR85" s="755"/>
      <c r="GCS85" s="755"/>
      <c r="GCT85" s="755"/>
      <c r="GCU85" s="755"/>
      <c r="GCV85" s="755"/>
      <c r="GCW85" s="755"/>
      <c r="GCX85" s="755"/>
      <c r="GCY85" s="755"/>
      <c r="GCZ85" s="755"/>
      <c r="GDA85" s="755"/>
      <c r="GDB85" s="755"/>
      <c r="GDC85" s="755"/>
      <c r="GDD85" s="755"/>
      <c r="GDE85" s="755"/>
      <c r="GDF85" s="755"/>
      <c r="GDG85" s="755"/>
      <c r="GDH85" s="755"/>
      <c r="GDI85" s="755"/>
      <c r="GDJ85" s="755"/>
      <c r="GDK85" s="755"/>
      <c r="GDL85" s="755"/>
      <c r="GDM85" s="755"/>
      <c r="GDN85" s="755"/>
      <c r="GDO85" s="755"/>
      <c r="GDP85" s="755"/>
      <c r="GDQ85" s="755"/>
      <c r="GDR85" s="755"/>
      <c r="GDS85" s="755"/>
      <c r="GDT85" s="755"/>
      <c r="GDU85" s="755"/>
      <c r="GDV85" s="755"/>
      <c r="GDW85" s="755"/>
      <c r="GDX85" s="755"/>
      <c r="GDY85" s="755"/>
      <c r="GDZ85" s="755"/>
      <c r="GEA85" s="755"/>
      <c r="GEB85" s="755"/>
      <c r="GEC85" s="755"/>
      <c r="GED85" s="755"/>
      <c r="GEE85" s="755"/>
      <c r="GEF85" s="755"/>
      <c r="GEG85" s="755"/>
      <c r="GEH85" s="755"/>
      <c r="GEI85" s="755"/>
      <c r="GEJ85" s="755"/>
      <c r="GEK85" s="755"/>
      <c r="GEL85" s="755"/>
      <c r="GEM85" s="755"/>
      <c r="GEN85" s="755"/>
      <c r="GEO85" s="755"/>
      <c r="GEP85" s="755"/>
      <c r="GEQ85" s="755"/>
      <c r="GER85" s="755"/>
      <c r="GES85" s="755"/>
      <c r="GET85" s="755"/>
      <c r="GEU85" s="755"/>
      <c r="GEV85" s="755"/>
      <c r="GEW85" s="755"/>
      <c r="GEX85" s="755"/>
      <c r="GEY85" s="755"/>
      <c r="GEZ85" s="755"/>
      <c r="GFA85" s="755"/>
      <c r="GFB85" s="755"/>
      <c r="GFC85" s="755"/>
      <c r="GFD85" s="755"/>
      <c r="GFE85" s="755"/>
      <c r="GFF85" s="755"/>
      <c r="GFG85" s="755"/>
      <c r="GFH85" s="755"/>
      <c r="GFI85" s="755"/>
      <c r="GFJ85" s="755"/>
      <c r="GFK85" s="755"/>
      <c r="GFL85" s="755"/>
      <c r="GFM85" s="755"/>
      <c r="GFN85" s="755"/>
      <c r="GFO85" s="755"/>
      <c r="GFP85" s="755"/>
      <c r="GFQ85" s="755"/>
      <c r="GFR85" s="755"/>
      <c r="GFS85" s="755"/>
      <c r="GFT85" s="755"/>
      <c r="GFU85" s="755"/>
      <c r="GFV85" s="755"/>
      <c r="GFW85" s="755"/>
      <c r="GFX85" s="755"/>
      <c r="GFY85" s="755"/>
      <c r="GFZ85" s="755"/>
      <c r="GGA85" s="755"/>
      <c r="GGB85" s="755"/>
      <c r="GGC85" s="755"/>
      <c r="GGD85" s="755"/>
      <c r="GGE85" s="755"/>
      <c r="GGF85" s="755"/>
      <c r="GGG85" s="755"/>
      <c r="GGH85" s="755"/>
      <c r="GGI85" s="755"/>
      <c r="GGJ85" s="755"/>
      <c r="GGK85" s="755"/>
      <c r="GGL85" s="755"/>
      <c r="GGM85" s="755"/>
      <c r="GGN85" s="755"/>
      <c r="GGO85" s="755"/>
      <c r="GGP85" s="755"/>
      <c r="GGQ85" s="755"/>
      <c r="GGR85" s="755"/>
      <c r="GGS85" s="755"/>
      <c r="GGT85" s="755"/>
      <c r="GGU85" s="755"/>
      <c r="GGV85" s="755"/>
      <c r="GGW85" s="755"/>
      <c r="GGX85" s="755"/>
      <c r="GGY85" s="755"/>
      <c r="GGZ85" s="755"/>
      <c r="GHA85" s="755"/>
      <c r="GHB85" s="755"/>
      <c r="GHC85" s="755"/>
      <c r="GHD85" s="755"/>
      <c r="GHE85" s="755"/>
      <c r="GHF85" s="755"/>
      <c r="GHG85" s="755"/>
      <c r="GHH85" s="755"/>
      <c r="GHI85" s="755"/>
      <c r="GHJ85" s="755"/>
      <c r="GHK85" s="755"/>
      <c r="GHL85" s="755"/>
      <c r="GHM85" s="755"/>
      <c r="GHN85" s="755"/>
      <c r="GHO85" s="755"/>
      <c r="GHP85" s="755"/>
      <c r="GHQ85" s="755"/>
      <c r="GHR85" s="755"/>
      <c r="GHS85" s="755"/>
      <c r="GHT85" s="755"/>
      <c r="GHU85" s="755"/>
      <c r="GHV85" s="755"/>
      <c r="GHW85" s="755"/>
      <c r="GHX85" s="755"/>
      <c r="GHY85" s="755"/>
      <c r="GHZ85" s="755"/>
      <c r="GIA85" s="755"/>
      <c r="GIB85" s="755"/>
      <c r="GIC85" s="755"/>
      <c r="GID85" s="755"/>
      <c r="GIE85" s="755"/>
      <c r="GIF85" s="755"/>
      <c r="GIG85" s="755"/>
      <c r="GIH85" s="755"/>
      <c r="GII85" s="755"/>
      <c r="GIJ85" s="755"/>
      <c r="GIK85" s="755"/>
      <c r="GIL85" s="755"/>
      <c r="GIM85" s="755"/>
      <c r="GIN85" s="755"/>
      <c r="GIO85" s="755"/>
      <c r="GIP85" s="755"/>
      <c r="GIQ85" s="755"/>
      <c r="GIR85" s="755"/>
      <c r="GIS85" s="755"/>
      <c r="GIT85" s="755"/>
      <c r="GIU85" s="755"/>
      <c r="GIV85" s="755"/>
      <c r="GIW85" s="755"/>
      <c r="GIX85" s="755"/>
      <c r="GIY85" s="755"/>
      <c r="GIZ85" s="755"/>
      <c r="GJA85" s="755"/>
      <c r="GJB85" s="755"/>
      <c r="GJC85" s="755"/>
      <c r="GJD85" s="755"/>
      <c r="GJE85" s="755"/>
      <c r="GJF85" s="755"/>
      <c r="GJG85" s="755"/>
      <c r="GJH85" s="755"/>
      <c r="GJI85" s="755"/>
      <c r="GJJ85" s="755"/>
      <c r="GJK85" s="755"/>
      <c r="GJL85" s="755"/>
      <c r="GJM85" s="755"/>
      <c r="GJN85" s="755"/>
      <c r="GJO85" s="755"/>
      <c r="GJP85" s="755"/>
      <c r="GJQ85" s="755"/>
      <c r="GJR85" s="755"/>
      <c r="GJS85" s="755"/>
      <c r="GJT85" s="755"/>
      <c r="GJU85" s="755"/>
      <c r="GJV85" s="755"/>
      <c r="GJW85" s="755"/>
      <c r="GJX85" s="755"/>
      <c r="GJY85" s="755"/>
      <c r="GJZ85" s="755"/>
      <c r="GKA85" s="755"/>
      <c r="GKB85" s="755"/>
      <c r="GKC85" s="755"/>
      <c r="GKD85" s="755"/>
      <c r="GKE85" s="755"/>
      <c r="GKF85" s="755"/>
      <c r="GKG85" s="755"/>
      <c r="GKH85" s="755"/>
      <c r="GKI85" s="755"/>
      <c r="GKJ85" s="755"/>
      <c r="GKK85" s="755"/>
      <c r="GKL85" s="755"/>
      <c r="GKM85" s="755"/>
      <c r="GKN85" s="755"/>
      <c r="GKO85" s="755"/>
      <c r="GKP85" s="755"/>
      <c r="GKQ85" s="755"/>
      <c r="GKR85" s="755"/>
      <c r="GKS85" s="755"/>
      <c r="GKT85" s="755"/>
      <c r="GKU85" s="755"/>
      <c r="GKV85" s="755"/>
      <c r="GKW85" s="755"/>
      <c r="GKX85" s="755"/>
      <c r="GKY85" s="755"/>
      <c r="GKZ85" s="755"/>
      <c r="GLA85" s="755"/>
      <c r="GLB85" s="755"/>
      <c r="GLC85" s="755"/>
      <c r="GLD85" s="755"/>
      <c r="GLE85" s="755"/>
      <c r="GLF85" s="755"/>
      <c r="GLG85" s="755"/>
      <c r="GLH85" s="755"/>
      <c r="GLI85" s="755"/>
      <c r="GLJ85" s="755"/>
      <c r="GLK85" s="755"/>
      <c r="GLL85" s="755"/>
      <c r="GLM85" s="755"/>
      <c r="GLN85" s="755"/>
      <c r="GLO85" s="755"/>
      <c r="GLP85" s="755"/>
      <c r="GLQ85" s="755"/>
      <c r="GLR85" s="755"/>
      <c r="GLS85" s="755"/>
      <c r="GLT85" s="755"/>
      <c r="GLU85" s="755"/>
      <c r="GLV85" s="755"/>
      <c r="GLW85" s="755"/>
      <c r="GLX85" s="755"/>
      <c r="GLY85" s="755"/>
      <c r="GLZ85" s="755"/>
      <c r="GMA85" s="755"/>
      <c r="GMB85" s="755"/>
      <c r="GMC85" s="755"/>
      <c r="GMD85" s="755"/>
      <c r="GME85" s="755"/>
      <c r="GMF85" s="755"/>
      <c r="GMG85" s="755"/>
      <c r="GMH85" s="755"/>
      <c r="GMI85" s="755"/>
      <c r="GMJ85" s="755"/>
      <c r="GMK85" s="755"/>
      <c r="GML85" s="755"/>
      <c r="GMM85" s="755"/>
      <c r="GMN85" s="755"/>
      <c r="GMO85" s="755"/>
      <c r="GMP85" s="755"/>
      <c r="GMQ85" s="755"/>
      <c r="GMR85" s="755"/>
      <c r="GMS85" s="755"/>
      <c r="GMT85" s="755"/>
      <c r="GMU85" s="755"/>
      <c r="GMV85" s="755"/>
      <c r="GMW85" s="755"/>
      <c r="GMX85" s="755"/>
      <c r="GMY85" s="755"/>
      <c r="GMZ85" s="755"/>
      <c r="GNA85" s="755"/>
      <c r="GNB85" s="755"/>
      <c r="GNC85" s="755"/>
      <c r="GND85" s="755"/>
      <c r="GNE85" s="755"/>
      <c r="GNF85" s="755"/>
      <c r="GNG85" s="755"/>
      <c r="GNH85" s="755"/>
      <c r="GNI85" s="755"/>
      <c r="GNJ85" s="755"/>
      <c r="GNK85" s="755"/>
      <c r="GNL85" s="755"/>
      <c r="GNM85" s="755"/>
      <c r="GNN85" s="755"/>
      <c r="GNO85" s="755"/>
      <c r="GNP85" s="755"/>
      <c r="GNQ85" s="755"/>
      <c r="GNR85" s="755"/>
      <c r="GNS85" s="755"/>
      <c r="GNT85" s="755"/>
      <c r="GNU85" s="755"/>
      <c r="GNV85" s="755"/>
      <c r="GNW85" s="755"/>
      <c r="GNX85" s="755"/>
      <c r="GNY85" s="755"/>
      <c r="GNZ85" s="755"/>
      <c r="GOA85" s="755"/>
      <c r="GOB85" s="755"/>
      <c r="GOC85" s="755"/>
      <c r="GOD85" s="755"/>
      <c r="GOE85" s="755"/>
      <c r="GOF85" s="755"/>
      <c r="GOG85" s="755"/>
      <c r="GOH85" s="755"/>
      <c r="GOI85" s="755"/>
      <c r="GOJ85" s="755"/>
      <c r="GOK85" s="755"/>
      <c r="GOL85" s="755"/>
      <c r="GOM85" s="755"/>
      <c r="GON85" s="755"/>
      <c r="GOO85" s="755"/>
      <c r="GOP85" s="755"/>
      <c r="GOQ85" s="755"/>
      <c r="GOR85" s="755"/>
      <c r="GOS85" s="755"/>
      <c r="GOT85" s="755"/>
      <c r="GOU85" s="755"/>
      <c r="GOV85" s="755"/>
      <c r="GOW85" s="755"/>
      <c r="GOX85" s="755"/>
      <c r="GOY85" s="755"/>
      <c r="GOZ85" s="755"/>
      <c r="GPA85" s="755"/>
      <c r="GPB85" s="755"/>
      <c r="GPC85" s="755"/>
      <c r="GPD85" s="755"/>
      <c r="GPE85" s="755"/>
      <c r="GPF85" s="755"/>
      <c r="GPG85" s="755"/>
      <c r="GPH85" s="755"/>
      <c r="GPI85" s="755"/>
      <c r="GPJ85" s="755"/>
      <c r="GPK85" s="755"/>
      <c r="GPL85" s="755"/>
      <c r="GPM85" s="755"/>
      <c r="GPN85" s="755"/>
      <c r="GPO85" s="755"/>
      <c r="GPP85" s="755"/>
      <c r="GPQ85" s="755"/>
      <c r="GPR85" s="755"/>
      <c r="GPS85" s="755"/>
      <c r="GPT85" s="755"/>
      <c r="GPU85" s="755"/>
      <c r="GPV85" s="755"/>
      <c r="GPW85" s="755"/>
      <c r="GPX85" s="755"/>
      <c r="GPY85" s="755"/>
      <c r="GPZ85" s="755"/>
      <c r="GQA85" s="755"/>
      <c r="GQB85" s="755"/>
      <c r="GQC85" s="755"/>
      <c r="GQD85" s="755"/>
      <c r="GQE85" s="755"/>
      <c r="GQF85" s="755"/>
      <c r="GQG85" s="755"/>
      <c r="GQH85" s="755"/>
      <c r="GQI85" s="755"/>
      <c r="GQJ85" s="755"/>
      <c r="GQK85" s="755"/>
      <c r="GQL85" s="755"/>
      <c r="GQM85" s="755"/>
      <c r="GQN85" s="755"/>
      <c r="GQO85" s="755"/>
      <c r="GQP85" s="755"/>
      <c r="GQQ85" s="755"/>
      <c r="GQR85" s="755"/>
      <c r="GQS85" s="755"/>
      <c r="GQT85" s="755"/>
      <c r="GQU85" s="755"/>
      <c r="GQV85" s="755"/>
      <c r="GQW85" s="755"/>
      <c r="GQX85" s="755"/>
      <c r="GQY85" s="755"/>
      <c r="GQZ85" s="755"/>
      <c r="GRA85" s="755"/>
      <c r="GRB85" s="755"/>
      <c r="GRC85" s="755"/>
      <c r="GRD85" s="755"/>
      <c r="GRE85" s="755"/>
      <c r="GRF85" s="755"/>
      <c r="GRG85" s="755"/>
      <c r="GRH85" s="755"/>
      <c r="GRI85" s="755"/>
      <c r="GRJ85" s="755"/>
      <c r="GRK85" s="755"/>
      <c r="GRL85" s="755"/>
      <c r="GRM85" s="755"/>
      <c r="GRN85" s="755"/>
      <c r="GRO85" s="755"/>
      <c r="GRP85" s="755"/>
      <c r="GRQ85" s="755"/>
      <c r="GRR85" s="755"/>
      <c r="GRS85" s="755"/>
      <c r="GRT85" s="755"/>
      <c r="GRU85" s="755"/>
      <c r="GRV85" s="755"/>
      <c r="GRW85" s="755"/>
      <c r="GRX85" s="755"/>
      <c r="GRY85" s="755"/>
      <c r="GRZ85" s="755"/>
      <c r="GSA85" s="755"/>
      <c r="GSB85" s="755"/>
      <c r="GSC85" s="755"/>
      <c r="GSD85" s="755"/>
      <c r="GSE85" s="755"/>
      <c r="GSF85" s="755"/>
      <c r="GSG85" s="755"/>
      <c r="GSH85" s="755"/>
      <c r="GSI85" s="755"/>
      <c r="GSJ85" s="755"/>
      <c r="GSK85" s="755"/>
      <c r="GSL85" s="755"/>
      <c r="GSM85" s="755"/>
      <c r="GSN85" s="755"/>
      <c r="GSO85" s="755"/>
      <c r="GSP85" s="755"/>
      <c r="GSQ85" s="755"/>
      <c r="GSR85" s="755"/>
      <c r="GSS85" s="755"/>
      <c r="GST85" s="755"/>
      <c r="GSU85" s="755"/>
      <c r="GSV85" s="755"/>
      <c r="GSW85" s="755"/>
      <c r="GSX85" s="755"/>
      <c r="GSY85" s="755"/>
      <c r="GSZ85" s="755"/>
      <c r="GTA85" s="755"/>
      <c r="GTB85" s="755"/>
      <c r="GTC85" s="755"/>
      <c r="GTD85" s="755"/>
      <c r="GTE85" s="755"/>
      <c r="GTF85" s="755"/>
      <c r="GTG85" s="755"/>
      <c r="GTH85" s="755"/>
      <c r="GTI85" s="755"/>
      <c r="GTJ85" s="755"/>
      <c r="GTK85" s="755"/>
      <c r="GTL85" s="755"/>
      <c r="GTM85" s="755"/>
      <c r="GTN85" s="755"/>
      <c r="GTO85" s="755"/>
      <c r="GTP85" s="755"/>
      <c r="GTQ85" s="755"/>
      <c r="GTR85" s="755"/>
      <c r="GTS85" s="755"/>
      <c r="GTT85" s="755"/>
      <c r="GTU85" s="755"/>
      <c r="GTV85" s="755"/>
      <c r="GTW85" s="755"/>
      <c r="GTX85" s="755"/>
      <c r="GTY85" s="755"/>
      <c r="GTZ85" s="755"/>
      <c r="GUA85" s="755"/>
      <c r="GUB85" s="755"/>
      <c r="GUC85" s="755"/>
      <c r="GUD85" s="755"/>
      <c r="GUE85" s="755"/>
      <c r="GUF85" s="755"/>
      <c r="GUG85" s="755"/>
      <c r="GUH85" s="755"/>
      <c r="GUI85" s="755"/>
      <c r="GUJ85" s="755"/>
      <c r="GUK85" s="755"/>
      <c r="GUL85" s="755"/>
      <c r="GUM85" s="755"/>
      <c r="GUN85" s="755"/>
      <c r="GUO85" s="755"/>
      <c r="GUP85" s="755"/>
      <c r="GUQ85" s="755"/>
      <c r="GUR85" s="755"/>
      <c r="GUS85" s="755"/>
      <c r="GUT85" s="755"/>
      <c r="GUU85" s="755"/>
      <c r="GUV85" s="755"/>
      <c r="GUW85" s="755"/>
      <c r="GUX85" s="755"/>
      <c r="GUY85" s="755"/>
      <c r="GUZ85" s="755"/>
      <c r="GVA85" s="755"/>
      <c r="GVB85" s="755"/>
      <c r="GVC85" s="755"/>
      <c r="GVD85" s="755"/>
      <c r="GVE85" s="755"/>
      <c r="GVF85" s="755"/>
      <c r="GVG85" s="755"/>
      <c r="GVH85" s="755"/>
      <c r="GVI85" s="755"/>
      <c r="GVJ85" s="755"/>
      <c r="GVK85" s="755"/>
      <c r="GVL85" s="755"/>
      <c r="GVM85" s="755"/>
      <c r="GVN85" s="755"/>
      <c r="GVO85" s="755"/>
      <c r="GVP85" s="755"/>
      <c r="GVQ85" s="755"/>
      <c r="GVR85" s="755"/>
      <c r="GVS85" s="755"/>
      <c r="GVT85" s="755"/>
      <c r="GVU85" s="755"/>
      <c r="GVV85" s="755"/>
      <c r="GVW85" s="755"/>
      <c r="GVX85" s="755"/>
      <c r="GVY85" s="755"/>
      <c r="GVZ85" s="755"/>
      <c r="GWA85" s="755"/>
      <c r="GWB85" s="755"/>
      <c r="GWC85" s="755"/>
      <c r="GWD85" s="755"/>
      <c r="GWE85" s="755"/>
      <c r="GWF85" s="755"/>
      <c r="GWG85" s="755"/>
      <c r="GWH85" s="755"/>
      <c r="GWI85" s="755"/>
      <c r="GWJ85" s="755"/>
      <c r="GWK85" s="755"/>
      <c r="GWL85" s="755"/>
      <c r="GWM85" s="755"/>
      <c r="GWN85" s="755"/>
      <c r="GWO85" s="755"/>
      <c r="GWP85" s="755"/>
      <c r="GWQ85" s="755"/>
      <c r="GWR85" s="755"/>
      <c r="GWS85" s="755"/>
      <c r="GWT85" s="755"/>
      <c r="GWU85" s="755"/>
      <c r="GWV85" s="755"/>
      <c r="GWW85" s="755"/>
      <c r="GWX85" s="755"/>
      <c r="GWY85" s="755"/>
      <c r="GWZ85" s="755"/>
      <c r="GXA85" s="755"/>
      <c r="GXB85" s="755"/>
      <c r="GXC85" s="755"/>
      <c r="GXD85" s="755"/>
      <c r="GXE85" s="755"/>
      <c r="GXF85" s="755"/>
      <c r="GXG85" s="755"/>
      <c r="GXH85" s="755"/>
      <c r="GXI85" s="755"/>
      <c r="GXJ85" s="755"/>
      <c r="GXK85" s="755"/>
      <c r="GXL85" s="755"/>
      <c r="GXM85" s="755"/>
      <c r="GXN85" s="755"/>
      <c r="GXO85" s="755"/>
      <c r="GXP85" s="755"/>
      <c r="GXQ85" s="755"/>
      <c r="GXR85" s="755"/>
      <c r="GXS85" s="755"/>
      <c r="GXT85" s="755"/>
      <c r="GXU85" s="755"/>
      <c r="GXV85" s="755"/>
      <c r="GXW85" s="755"/>
      <c r="GXX85" s="755"/>
      <c r="GXY85" s="755"/>
      <c r="GXZ85" s="755"/>
      <c r="GYA85" s="755"/>
      <c r="GYB85" s="755"/>
      <c r="GYC85" s="755"/>
      <c r="GYD85" s="755"/>
      <c r="GYE85" s="755"/>
      <c r="GYF85" s="755"/>
      <c r="GYG85" s="755"/>
      <c r="GYH85" s="755"/>
      <c r="GYI85" s="755"/>
      <c r="GYJ85" s="755"/>
      <c r="GYK85" s="755"/>
      <c r="GYL85" s="755"/>
      <c r="GYM85" s="755"/>
      <c r="GYN85" s="755"/>
      <c r="GYO85" s="755"/>
      <c r="GYP85" s="755"/>
      <c r="GYQ85" s="755"/>
      <c r="GYR85" s="755"/>
      <c r="GYS85" s="755"/>
      <c r="GYT85" s="755"/>
      <c r="GYU85" s="755"/>
      <c r="GYV85" s="755"/>
      <c r="GYW85" s="755"/>
      <c r="GYX85" s="755"/>
      <c r="GYY85" s="755"/>
      <c r="GYZ85" s="755"/>
      <c r="GZA85" s="755"/>
      <c r="GZB85" s="755"/>
      <c r="GZC85" s="755"/>
      <c r="GZD85" s="755"/>
      <c r="GZE85" s="755"/>
      <c r="GZF85" s="755"/>
      <c r="GZG85" s="755"/>
      <c r="GZH85" s="755"/>
      <c r="GZI85" s="755"/>
      <c r="GZJ85" s="755"/>
      <c r="GZK85" s="755"/>
      <c r="GZL85" s="755"/>
      <c r="GZM85" s="755"/>
      <c r="GZN85" s="755"/>
      <c r="GZO85" s="755"/>
      <c r="GZP85" s="755"/>
      <c r="GZQ85" s="755"/>
      <c r="GZR85" s="755"/>
      <c r="GZS85" s="755"/>
      <c r="GZT85" s="755"/>
      <c r="GZU85" s="755"/>
      <c r="GZV85" s="755"/>
      <c r="GZW85" s="755"/>
      <c r="GZX85" s="755"/>
      <c r="GZY85" s="755"/>
      <c r="GZZ85" s="755"/>
      <c r="HAA85" s="755"/>
      <c r="HAB85" s="755"/>
      <c r="HAC85" s="755"/>
      <c r="HAD85" s="755"/>
      <c r="HAE85" s="755"/>
      <c r="HAF85" s="755"/>
      <c r="HAG85" s="755"/>
      <c r="HAH85" s="755"/>
      <c r="HAI85" s="755"/>
      <c r="HAJ85" s="755"/>
      <c r="HAK85" s="755"/>
      <c r="HAL85" s="755"/>
      <c r="HAM85" s="755"/>
      <c r="HAN85" s="755"/>
      <c r="HAO85" s="755"/>
      <c r="HAP85" s="755"/>
      <c r="HAQ85" s="755"/>
      <c r="HAR85" s="755"/>
      <c r="HAS85" s="755"/>
      <c r="HAT85" s="755"/>
      <c r="HAU85" s="755"/>
      <c r="HAV85" s="755"/>
      <c r="HAW85" s="755"/>
      <c r="HAX85" s="755"/>
      <c r="HAY85" s="755"/>
      <c r="HAZ85" s="755"/>
      <c r="HBA85" s="755"/>
      <c r="HBB85" s="755"/>
      <c r="HBC85" s="755"/>
      <c r="HBD85" s="755"/>
      <c r="HBE85" s="755"/>
      <c r="HBF85" s="755"/>
      <c r="HBG85" s="755"/>
      <c r="HBH85" s="755"/>
      <c r="HBI85" s="755"/>
      <c r="HBJ85" s="755"/>
      <c r="HBK85" s="755"/>
      <c r="HBL85" s="755"/>
      <c r="HBM85" s="755"/>
      <c r="HBN85" s="755"/>
      <c r="HBO85" s="755"/>
      <c r="HBP85" s="755"/>
      <c r="HBQ85" s="755"/>
      <c r="HBR85" s="755"/>
      <c r="HBS85" s="755"/>
      <c r="HBT85" s="755"/>
      <c r="HBU85" s="755"/>
      <c r="HBV85" s="755"/>
      <c r="HBW85" s="755"/>
      <c r="HBX85" s="755"/>
      <c r="HBY85" s="755"/>
      <c r="HBZ85" s="755"/>
      <c r="HCA85" s="755"/>
      <c r="HCB85" s="755"/>
      <c r="HCC85" s="755"/>
      <c r="HCD85" s="755"/>
      <c r="HCE85" s="755"/>
      <c r="HCF85" s="755"/>
      <c r="HCG85" s="755"/>
      <c r="HCH85" s="755"/>
      <c r="HCI85" s="755"/>
      <c r="HCJ85" s="755"/>
      <c r="HCK85" s="755"/>
      <c r="HCL85" s="755"/>
      <c r="HCM85" s="755"/>
      <c r="HCN85" s="755"/>
      <c r="HCO85" s="755"/>
      <c r="HCP85" s="755"/>
      <c r="HCQ85" s="755"/>
      <c r="HCR85" s="755"/>
      <c r="HCS85" s="755"/>
      <c r="HCT85" s="755"/>
      <c r="HCU85" s="755"/>
      <c r="HCV85" s="755"/>
      <c r="HCW85" s="755"/>
      <c r="HCX85" s="755"/>
      <c r="HCY85" s="755"/>
      <c r="HCZ85" s="755"/>
      <c r="HDA85" s="755"/>
      <c r="HDB85" s="755"/>
      <c r="HDC85" s="755"/>
      <c r="HDD85" s="755"/>
      <c r="HDE85" s="755"/>
      <c r="HDF85" s="755"/>
      <c r="HDG85" s="755"/>
      <c r="HDH85" s="755"/>
      <c r="HDI85" s="755"/>
      <c r="HDJ85" s="755"/>
      <c r="HDK85" s="755"/>
      <c r="HDL85" s="755"/>
      <c r="HDM85" s="755"/>
      <c r="HDN85" s="755"/>
      <c r="HDO85" s="755"/>
      <c r="HDP85" s="755"/>
      <c r="HDQ85" s="755"/>
      <c r="HDR85" s="755"/>
      <c r="HDS85" s="755"/>
      <c r="HDT85" s="755"/>
      <c r="HDU85" s="755"/>
      <c r="HDV85" s="755"/>
      <c r="HDW85" s="755"/>
      <c r="HDX85" s="755"/>
      <c r="HDY85" s="755"/>
      <c r="HDZ85" s="755"/>
      <c r="HEA85" s="755"/>
      <c r="HEB85" s="755"/>
      <c r="HEC85" s="755"/>
      <c r="HED85" s="755"/>
      <c r="HEE85" s="755"/>
      <c r="HEF85" s="755"/>
      <c r="HEG85" s="755"/>
      <c r="HEH85" s="755"/>
      <c r="HEI85" s="755"/>
      <c r="HEJ85" s="755"/>
      <c r="HEK85" s="755"/>
      <c r="HEL85" s="755"/>
      <c r="HEM85" s="755"/>
      <c r="HEN85" s="755"/>
      <c r="HEO85" s="755"/>
      <c r="HEP85" s="755"/>
      <c r="HEQ85" s="755"/>
      <c r="HER85" s="755"/>
      <c r="HES85" s="755"/>
      <c r="HET85" s="755"/>
      <c r="HEU85" s="755"/>
      <c r="HEV85" s="755"/>
      <c r="HEW85" s="755"/>
      <c r="HEX85" s="755"/>
      <c r="HEY85" s="755"/>
      <c r="HEZ85" s="755"/>
      <c r="HFA85" s="755"/>
      <c r="HFB85" s="755"/>
      <c r="HFC85" s="755"/>
      <c r="HFD85" s="755"/>
      <c r="HFE85" s="755"/>
      <c r="HFF85" s="755"/>
      <c r="HFG85" s="755"/>
      <c r="HFH85" s="755"/>
      <c r="HFI85" s="755"/>
      <c r="HFJ85" s="755"/>
      <c r="HFK85" s="755"/>
      <c r="HFL85" s="755"/>
      <c r="HFM85" s="755"/>
      <c r="HFN85" s="755"/>
      <c r="HFO85" s="755"/>
      <c r="HFP85" s="755"/>
      <c r="HFQ85" s="755"/>
      <c r="HFR85" s="755"/>
      <c r="HFS85" s="755"/>
      <c r="HFT85" s="755"/>
      <c r="HFU85" s="755"/>
      <c r="HFV85" s="755"/>
      <c r="HFW85" s="755"/>
      <c r="HFX85" s="755"/>
      <c r="HFY85" s="755"/>
      <c r="HFZ85" s="755"/>
      <c r="HGA85" s="755"/>
      <c r="HGB85" s="755"/>
      <c r="HGC85" s="755"/>
      <c r="HGD85" s="755"/>
      <c r="HGE85" s="755"/>
      <c r="HGF85" s="755"/>
      <c r="HGG85" s="755"/>
      <c r="HGH85" s="755"/>
      <c r="HGI85" s="755"/>
      <c r="HGJ85" s="755"/>
      <c r="HGK85" s="755"/>
      <c r="HGL85" s="755"/>
      <c r="HGM85" s="755"/>
      <c r="HGN85" s="755"/>
      <c r="HGO85" s="755"/>
      <c r="HGP85" s="755"/>
      <c r="HGQ85" s="755"/>
      <c r="HGR85" s="755"/>
      <c r="HGS85" s="755"/>
      <c r="HGT85" s="755"/>
      <c r="HGU85" s="755"/>
      <c r="HGV85" s="755"/>
      <c r="HGW85" s="755"/>
      <c r="HGX85" s="755"/>
      <c r="HGY85" s="755"/>
      <c r="HGZ85" s="755"/>
      <c r="HHA85" s="755"/>
      <c r="HHB85" s="755"/>
      <c r="HHC85" s="755"/>
      <c r="HHD85" s="755"/>
      <c r="HHE85" s="755"/>
      <c r="HHF85" s="755"/>
      <c r="HHG85" s="755"/>
      <c r="HHH85" s="755"/>
      <c r="HHI85" s="755"/>
      <c r="HHJ85" s="755"/>
      <c r="HHK85" s="755"/>
      <c r="HHL85" s="755"/>
      <c r="HHM85" s="755"/>
      <c r="HHN85" s="755"/>
      <c r="HHO85" s="755"/>
      <c r="HHP85" s="755"/>
      <c r="HHQ85" s="755"/>
      <c r="HHR85" s="755"/>
      <c r="HHS85" s="755"/>
      <c r="HHT85" s="755"/>
      <c r="HHU85" s="755"/>
      <c r="HHV85" s="755"/>
      <c r="HHW85" s="755"/>
      <c r="HHX85" s="755"/>
      <c r="HHY85" s="755"/>
      <c r="HHZ85" s="755"/>
      <c r="HIA85" s="755"/>
      <c r="HIB85" s="755"/>
      <c r="HIC85" s="755"/>
      <c r="HID85" s="755"/>
      <c r="HIE85" s="755"/>
      <c r="HIF85" s="755"/>
      <c r="HIG85" s="755"/>
      <c r="HIH85" s="755"/>
      <c r="HII85" s="755"/>
      <c r="HIJ85" s="755"/>
      <c r="HIK85" s="755"/>
      <c r="HIL85" s="755"/>
      <c r="HIM85" s="755"/>
      <c r="HIN85" s="755"/>
      <c r="HIO85" s="755"/>
      <c r="HIP85" s="755"/>
      <c r="HIQ85" s="755"/>
      <c r="HIR85" s="755"/>
      <c r="HIS85" s="755"/>
      <c r="HIT85" s="755"/>
      <c r="HIU85" s="755"/>
      <c r="HIV85" s="755"/>
      <c r="HIW85" s="755"/>
      <c r="HIX85" s="755"/>
      <c r="HIY85" s="755"/>
      <c r="HIZ85" s="755"/>
      <c r="HJA85" s="755"/>
      <c r="HJB85" s="755"/>
      <c r="HJC85" s="755"/>
      <c r="HJD85" s="755"/>
      <c r="HJE85" s="755"/>
      <c r="HJF85" s="755"/>
      <c r="HJG85" s="755"/>
      <c r="HJH85" s="755"/>
      <c r="HJI85" s="755"/>
      <c r="HJJ85" s="755"/>
      <c r="HJK85" s="755"/>
      <c r="HJL85" s="755"/>
      <c r="HJM85" s="755"/>
      <c r="HJN85" s="755"/>
      <c r="HJO85" s="755"/>
      <c r="HJP85" s="755"/>
      <c r="HJQ85" s="755"/>
      <c r="HJR85" s="755"/>
      <c r="HJS85" s="755"/>
      <c r="HJT85" s="755"/>
      <c r="HJU85" s="755"/>
      <c r="HJV85" s="755"/>
      <c r="HJW85" s="755"/>
      <c r="HJX85" s="755"/>
      <c r="HJY85" s="755"/>
      <c r="HJZ85" s="755"/>
      <c r="HKA85" s="755"/>
      <c r="HKB85" s="755"/>
      <c r="HKC85" s="755"/>
      <c r="HKD85" s="755"/>
      <c r="HKE85" s="755"/>
      <c r="HKF85" s="755"/>
      <c r="HKG85" s="755"/>
      <c r="HKH85" s="755"/>
      <c r="HKI85" s="755"/>
      <c r="HKJ85" s="755"/>
      <c r="HKK85" s="755"/>
      <c r="HKL85" s="755"/>
      <c r="HKM85" s="755"/>
      <c r="HKN85" s="755"/>
      <c r="HKO85" s="755"/>
      <c r="HKP85" s="755"/>
      <c r="HKQ85" s="755"/>
      <c r="HKR85" s="755"/>
      <c r="HKS85" s="755"/>
      <c r="HKT85" s="755"/>
      <c r="HKU85" s="755"/>
      <c r="HKV85" s="755"/>
      <c r="HKW85" s="755"/>
      <c r="HKX85" s="755"/>
      <c r="HKY85" s="755"/>
      <c r="HKZ85" s="755"/>
      <c r="HLA85" s="755"/>
      <c r="HLB85" s="755"/>
      <c r="HLC85" s="755"/>
      <c r="HLD85" s="755"/>
      <c r="HLE85" s="755"/>
      <c r="HLF85" s="755"/>
      <c r="HLG85" s="755"/>
      <c r="HLH85" s="755"/>
      <c r="HLI85" s="755"/>
      <c r="HLJ85" s="755"/>
      <c r="HLK85" s="755"/>
      <c r="HLL85" s="755"/>
      <c r="HLM85" s="755"/>
      <c r="HLN85" s="755"/>
      <c r="HLO85" s="755"/>
      <c r="HLP85" s="755"/>
      <c r="HLQ85" s="755"/>
      <c r="HLR85" s="755"/>
      <c r="HLS85" s="755"/>
      <c r="HLT85" s="755"/>
      <c r="HLU85" s="755"/>
      <c r="HLV85" s="755"/>
      <c r="HLW85" s="755"/>
      <c r="HLX85" s="755"/>
      <c r="HLY85" s="755"/>
      <c r="HLZ85" s="755"/>
      <c r="HMA85" s="755"/>
      <c r="HMB85" s="755"/>
      <c r="HMC85" s="755"/>
      <c r="HMD85" s="755"/>
      <c r="HME85" s="755"/>
      <c r="HMF85" s="755"/>
      <c r="HMG85" s="755"/>
      <c r="HMH85" s="755"/>
      <c r="HMI85" s="755"/>
      <c r="HMJ85" s="755"/>
      <c r="HMK85" s="755"/>
      <c r="HML85" s="755"/>
      <c r="HMM85" s="755"/>
      <c r="HMN85" s="755"/>
      <c r="HMO85" s="755"/>
      <c r="HMP85" s="755"/>
      <c r="HMQ85" s="755"/>
      <c r="HMR85" s="755"/>
      <c r="HMS85" s="755"/>
      <c r="HMT85" s="755"/>
      <c r="HMU85" s="755"/>
      <c r="HMV85" s="755"/>
      <c r="HMW85" s="755"/>
      <c r="HMX85" s="755"/>
      <c r="HMY85" s="755"/>
      <c r="HMZ85" s="755"/>
      <c r="HNA85" s="755"/>
      <c r="HNB85" s="755"/>
      <c r="HNC85" s="755"/>
      <c r="HND85" s="755"/>
      <c r="HNE85" s="755"/>
      <c r="HNF85" s="755"/>
      <c r="HNG85" s="755"/>
      <c r="HNH85" s="755"/>
      <c r="HNI85" s="755"/>
      <c r="HNJ85" s="755"/>
      <c r="HNK85" s="755"/>
      <c r="HNL85" s="755"/>
      <c r="HNM85" s="755"/>
      <c r="HNN85" s="755"/>
      <c r="HNO85" s="755"/>
      <c r="HNP85" s="755"/>
      <c r="HNQ85" s="755"/>
      <c r="HNR85" s="755"/>
      <c r="HNS85" s="755"/>
      <c r="HNT85" s="755"/>
      <c r="HNU85" s="755"/>
      <c r="HNV85" s="755"/>
      <c r="HNW85" s="755"/>
      <c r="HNX85" s="755"/>
      <c r="HNY85" s="755"/>
      <c r="HNZ85" s="755"/>
      <c r="HOA85" s="755"/>
      <c r="HOB85" s="755"/>
      <c r="HOC85" s="755"/>
      <c r="HOD85" s="755"/>
      <c r="HOE85" s="755"/>
      <c r="HOF85" s="755"/>
      <c r="HOG85" s="755"/>
      <c r="HOH85" s="755"/>
      <c r="HOI85" s="755"/>
      <c r="HOJ85" s="755"/>
      <c r="HOK85" s="755"/>
      <c r="HOL85" s="755"/>
      <c r="HOM85" s="755"/>
      <c r="HON85" s="755"/>
      <c r="HOO85" s="755"/>
      <c r="HOP85" s="755"/>
      <c r="HOQ85" s="755"/>
      <c r="HOR85" s="755"/>
      <c r="HOS85" s="755"/>
      <c r="HOT85" s="755"/>
      <c r="HOU85" s="755"/>
      <c r="HOV85" s="755"/>
      <c r="HOW85" s="755"/>
      <c r="HOX85" s="755"/>
      <c r="HOY85" s="755"/>
      <c r="HOZ85" s="755"/>
      <c r="HPA85" s="755"/>
      <c r="HPB85" s="755"/>
      <c r="HPC85" s="755"/>
      <c r="HPD85" s="755"/>
      <c r="HPE85" s="755"/>
      <c r="HPF85" s="755"/>
      <c r="HPG85" s="755"/>
      <c r="HPH85" s="755"/>
      <c r="HPI85" s="755"/>
      <c r="HPJ85" s="755"/>
      <c r="HPK85" s="755"/>
      <c r="HPL85" s="755"/>
      <c r="HPM85" s="755"/>
      <c r="HPN85" s="755"/>
      <c r="HPO85" s="755"/>
      <c r="HPP85" s="755"/>
      <c r="HPQ85" s="755"/>
      <c r="HPR85" s="755"/>
      <c r="HPS85" s="755"/>
      <c r="HPT85" s="755"/>
      <c r="HPU85" s="755"/>
      <c r="HPV85" s="755"/>
      <c r="HPW85" s="755"/>
      <c r="HPX85" s="755"/>
      <c r="HPY85" s="755"/>
      <c r="HPZ85" s="755"/>
      <c r="HQA85" s="755"/>
      <c r="HQB85" s="755"/>
      <c r="HQC85" s="755"/>
      <c r="HQD85" s="755"/>
      <c r="HQE85" s="755"/>
      <c r="HQF85" s="755"/>
      <c r="HQG85" s="755"/>
      <c r="HQH85" s="755"/>
      <c r="HQI85" s="755"/>
      <c r="HQJ85" s="755"/>
      <c r="HQK85" s="755"/>
      <c r="HQL85" s="755"/>
      <c r="HQM85" s="755"/>
      <c r="HQN85" s="755"/>
      <c r="HQO85" s="755"/>
      <c r="HQP85" s="755"/>
      <c r="HQQ85" s="755"/>
      <c r="HQR85" s="755"/>
      <c r="HQS85" s="755"/>
      <c r="HQT85" s="755"/>
      <c r="HQU85" s="755"/>
      <c r="HQV85" s="755"/>
      <c r="HQW85" s="755"/>
      <c r="HQX85" s="755"/>
      <c r="HQY85" s="755"/>
      <c r="HQZ85" s="755"/>
      <c r="HRA85" s="755"/>
      <c r="HRB85" s="755"/>
      <c r="HRC85" s="755"/>
      <c r="HRD85" s="755"/>
      <c r="HRE85" s="755"/>
      <c r="HRF85" s="755"/>
      <c r="HRG85" s="755"/>
      <c r="HRH85" s="755"/>
      <c r="HRI85" s="755"/>
      <c r="HRJ85" s="755"/>
      <c r="HRK85" s="755"/>
      <c r="HRL85" s="755"/>
      <c r="HRM85" s="755"/>
      <c r="HRN85" s="755"/>
      <c r="HRO85" s="755"/>
      <c r="HRP85" s="755"/>
      <c r="HRQ85" s="755"/>
      <c r="HRR85" s="755"/>
      <c r="HRS85" s="755"/>
      <c r="HRT85" s="755"/>
      <c r="HRU85" s="755"/>
      <c r="HRV85" s="755"/>
      <c r="HRW85" s="755"/>
      <c r="HRX85" s="755"/>
      <c r="HRY85" s="755"/>
      <c r="HRZ85" s="755"/>
      <c r="HSA85" s="755"/>
      <c r="HSB85" s="755"/>
      <c r="HSC85" s="755"/>
      <c r="HSD85" s="755"/>
      <c r="HSE85" s="755"/>
      <c r="HSF85" s="755"/>
      <c r="HSG85" s="755"/>
      <c r="HSH85" s="755"/>
      <c r="HSI85" s="755"/>
      <c r="HSJ85" s="755"/>
      <c r="HSK85" s="755"/>
      <c r="HSL85" s="755"/>
      <c r="HSM85" s="755"/>
      <c r="HSN85" s="755"/>
      <c r="HSO85" s="755"/>
      <c r="HSP85" s="755"/>
      <c r="HSQ85" s="755"/>
      <c r="HSR85" s="755"/>
      <c r="HSS85" s="755"/>
      <c r="HST85" s="755"/>
      <c r="HSU85" s="755"/>
      <c r="HSV85" s="755"/>
      <c r="HSW85" s="755"/>
      <c r="HSX85" s="755"/>
      <c r="HSY85" s="755"/>
      <c r="HSZ85" s="755"/>
      <c r="HTA85" s="755"/>
      <c r="HTB85" s="755"/>
      <c r="HTC85" s="755"/>
      <c r="HTD85" s="755"/>
      <c r="HTE85" s="755"/>
      <c r="HTF85" s="755"/>
      <c r="HTG85" s="755"/>
      <c r="HTH85" s="755"/>
      <c r="HTI85" s="755"/>
      <c r="HTJ85" s="755"/>
      <c r="HTK85" s="755"/>
      <c r="HTL85" s="755"/>
      <c r="HTM85" s="755"/>
      <c r="HTN85" s="755"/>
      <c r="HTO85" s="755"/>
      <c r="HTP85" s="755"/>
      <c r="HTQ85" s="755"/>
      <c r="HTR85" s="755"/>
      <c r="HTS85" s="755"/>
      <c r="HTT85" s="755"/>
      <c r="HTU85" s="755"/>
      <c r="HTV85" s="755"/>
      <c r="HTW85" s="755"/>
      <c r="HTX85" s="755"/>
      <c r="HTY85" s="755"/>
      <c r="HTZ85" s="755"/>
      <c r="HUA85" s="755"/>
      <c r="HUB85" s="755"/>
      <c r="HUC85" s="755"/>
      <c r="HUD85" s="755"/>
      <c r="HUE85" s="755"/>
      <c r="HUF85" s="755"/>
      <c r="HUG85" s="755"/>
      <c r="HUH85" s="755"/>
      <c r="HUI85" s="755"/>
      <c r="HUJ85" s="755"/>
      <c r="HUK85" s="755"/>
      <c r="HUL85" s="755"/>
      <c r="HUM85" s="755"/>
      <c r="HUN85" s="755"/>
      <c r="HUO85" s="755"/>
      <c r="HUP85" s="755"/>
      <c r="HUQ85" s="755"/>
      <c r="HUR85" s="755"/>
      <c r="HUS85" s="755"/>
      <c r="HUT85" s="755"/>
      <c r="HUU85" s="755"/>
      <c r="HUV85" s="755"/>
      <c r="HUW85" s="755"/>
      <c r="HUX85" s="755"/>
      <c r="HUY85" s="755"/>
      <c r="HUZ85" s="755"/>
      <c r="HVA85" s="755"/>
      <c r="HVB85" s="755"/>
      <c r="HVC85" s="755"/>
      <c r="HVD85" s="755"/>
      <c r="HVE85" s="755"/>
      <c r="HVF85" s="755"/>
      <c r="HVG85" s="755"/>
      <c r="HVH85" s="755"/>
      <c r="HVI85" s="755"/>
      <c r="HVJ85" s="755"/>
      <c r="HVK85" s="755"/>
      <c r="HVL85" s="755"/>
      <c r="HVM85" s="755"/>
      <c r="HVN85" s="755"/>
      <c r="HVO85" s="755"/>
      <c r="HVP85" s="755"/>
      <c r="HVQ85" s="755"/>
      <c r="HVR85" s="755"/>
      <c r="HVS85" s="755"/>
      <c r="HVT85" s="755"/>
      <c r="HVU85" s="755"/>
      <c r="HVV85" s="755"/>
      <c r="HVW85" s="755"/>
      <c r="HVX85" s="755"/>
      <c r="HVY85" s="755"/>
      <c r="HVZ85" s="755"/>
      <c r="HWA85" s="755"/>
      <c r="HWB85" s="755"/>
      <c r="HWC85" s="755"/>
      <c r="HWD85" s="755"/>
      <c r="HWE85" s="755"/>
      <c r="HWF85" s="755"/>
      <c r="HWG85" s="755"/>
      <c r="HWH85" s="755"/>
      <c r="HWI85" s="755"/>
      <c r="HWJ85" s="755"/>
      <c r="HWK85" s="755"/>
      <c r="HWL85" s="755"/>
      <c r="HWM85" s="755"/>
      <c r="HWN85" s="755"/>
      <c r="HWO85" s="755"/>
      <c r="HWP85" s="755"/>
      <c r="HWQ85" s="755"/>
      <c r="HWR85" s="755"/>
      <c r="HWS85" s="755"/>
      <c r="HWT85" s="755"/>
      <c r="HWU85" s="755"/>
      <c r="HWV85" s="755"/>
      <c r="HWW85" s="755"/>
      <c r="HWX85" s="755"/>
      <c r="HWY85" s="755"/>
      <c r="HWZ85" s="755"/>
      <c r="HXA85" s="755"/>
      <c r="HXB85" s="755"/>
      <c r="HXC85" s="755"/>
      <c r="HXD85" s="755"/>
      <c r="HXE85" s="755"/>
      <c r="HXF85" s="755"/>
      <c r="HXG85" s="755"/>
      <c r="HXH85" s="755"/>
      <c r="HXI85" s="755"/>
      <c r="HXJ85" s="755"/>
      <c r="HXK85" s="755"/>
      <c r="HXL85" s="755"/>
      <c r="HXM85" s="755"/>
      <c r="HXN85" s="755"/>
      <c r="HXO85" s="755"/>
      <c r="HXP85" s="755"/>
      <c r="HXQ85" s="755"/>
      <c r="HXR85" s="755"/>
      <c r="HXS85" s="755"/>
      <c r="HXT85" s="755"/>
      <c r="HXU85" s="755"/>
      <c r="HXV85" s="755"/>
      <c r="HXW85" s="755"/>
      <c r="HXX85" s="755"/>
      <c r="HXY85" s="755"/>
      <c r="HXZ85" s="755"/>
      <c r="HYA85" s="755"/>
      <c r="HYB85" s="755"/>
      <c r="HYC85" s="755"/>
      <c r="HYD85" s="755"/>
      <c r="HYE85" s="755"/>
      <c r="HYF85" s="755"/>
      <c r="HYG85" s="755"/>
      <c r="HYH85" s="755"/>
      <c r="HYI85" s="755"/>
      <c r="HYJ85" s="755"/>
      <c r="HYK85" s="755"/>
      <c r="HYL85" s="755"/>
      <c r="HYM85" s="755"/>
      <c r="HYN85" s="755"/>
      <c r="HYO85" s="755"/>
      <c r="HYP85" s="755"/>
      <c r="HYQ85" s="755"/>
      <c r="HYR85" s="755"/>
      <c r="HYS85" s="755"/>
      <c r="HYT85" s="755"/>
      <c r="HYU85" s="755"/>
      <c r="HYV85" s="755"/>
      <c r="HYW85" s="755"/>
      <c r="HYX85" s="755"/>
      <c r="HYY85" s="755"/>
      <c r="HYZ85" s="755"/>
      <c r="HZA85" s="755"/>
      <c r="HZB85" s="755"/>
      <c r="HZC85" s="755"/>
      <c r="HZD85" s="755"/>
      <c r="HZE85" s="755"/>
      <c r="HZF85" s="755"/>
      <c r="HZG85" s="755"/>
      <c r="HZH85" s="755"/>
      <c r="HZI85" s="755"/>
      <c r="HZJ85" s="755"/>
      <c r="HZK85" s="755"/>
      <c r="HZL85" s="755"/>
      <c r="HZM85" s="755"/>
      <c r="HZN85" s="755"/>
      <c r="HZO85" s="755"/>
      <c r="HZP85" s="755"/>
      <c r="HZQ85" s="755"/>
      <c r="HZR85" s="755"/>
      <c r="HZS85" s="755"/>
      <c r="HZT85" s="755"/>
      <c r="HZU85" s="755"/>
      <c r="HZV85" s="755"/>
      <c r="HZW85" s="755"/>
      <c r="HZX85" s="755"/>
      <c r="HZY85" s="755"/>
      <c r="HZZ85" s="755"/>
      <c r="IAA85" s="755"/>
      <c r="IAB85" s="755"/>
      <c r="IAC85" s="755"/>
      <c r="IAD85" s="755"/>
      <c r="IAE85" s="755"/>
      <c r="IAF85" s="755"/>
      <c r="IAG85" s="755"/>
      <c r="IAH85" s="755"/>
      <c r="IAI85" s="755"/>
      <c r="IAJ85" s="755"/>
      <c r="IAK85" s="755"/>
      <c r="IAL85" s="755"/>
      <c r="IAM85" s="755"/>
      <c r="IAN85" s="755"/>
      <c r="IAO85" s="755"/>
      <c r="IAP85" s="755"/>
      <c r="IAQ85" s="755"/>
      <c r="IAR85" s="755"/>
      <c r="IAS85" s="755"/>
      <c r="IAT85" s="755"/>
      <c r="IAU85" s="755"/>
      <c r="IAV85" s="755"/>
      <c r="IAW85" s="755"/>
      <c r="IAX85" s="755"/>
      <c r="IAY85" s="755"/>
      <c r="IAZ85" s="755"/>
      <c r="IBA85" s="755"/>
      <c r="IBB85" s="755"/>
      <c r="IBC85" s="755"/>
      <c r="IBD85" s="755"/>
      <c r="IBE85" s="755"/>
      <c r="IBF85" s="755"/>
      <c r="IBG85" s="755"/>
      <c r="IBH85" s="755"/>
      <c r="IBI85" s="755"/>
      <c r="IBJ85" s="755"/>
      <c r="IBK85" s="755"/>
      <c r="IBL85" s="755"/>
      <c r="IBM85" s="755"/>
      <c r="IBN85" s="755"/>
      <c r="IBO85" s="755"/>
      <c r="IBP85" s="755"/>
      <c r="IBQ85" s="755"/>
      <c r="IBR85" s="755"/>
      <c r="IBS85" s="755"/>
      <c r="IBT85" s="755"/>
      <c r="IBU85" s="755"/>
      <c r="IBV85" s="755"/>
      <c r="IBW85" s="755"/>
      <c r="IBX85" s="755"/>
      <c r="IBY85" s="755"/>
      <c r="IBZ85" s="755"/>
      <c r="ICA85" s="755"/>
      <c r="ICB85" s="755"/>
      <c r="ICC85" s="755"/>
      <c r="ICD85" s="755"/>
      <c r="ICE85" s="755"/>
      <c r="ICF85" s="755"/>
      <c r="ICG85" s="755"/>
      <c r="ICH85" s="755"/>
      <c r="ICI85" s="755"/>
      <c r="ICJ85" s="755"/>
      <c r="ICK85" s="755"/>
      <c r="ICL85" s="755"/>
      <c r="ICM85" s="755"/>
      <c r="ICN85" s="755"/>
      <c r="ICO85" s="755"/>
      <c r="ICP85" s="755"/>
      <c r="ICQ85" s="755"/>
      <c r="ICR85" s="755"/>
      <c r="ICS85" s="755"/>
      <c r="ICT85" s="755"/>
      <c r="ICU85" s="755"/>
      <c r="ICV85" s="755"/>
      <c r="ICW85" s="755"/>
      <c r="ICX85" s="755"/>
      <c r="ICY85" s="755"/>
      <c r="ICZ85" s="755"/>
      <c r="IDA85" s="755"/>
      <c r="IDB85" s="755"/>
      <c r="IDC85" s="755"/>
      <c r="IDD85" s="755"/>
      <c r="IDE85" s="755"/>
      <c r="IDF85" s="755"/>
      <c r="IDG85" s="755"/>
      <c r="IDH85" s="755"/>
      <c r="IDI85" s="755"/>
      <c r="IDJ85" s="755"/>
      <c r="IDK85" s="755"/>
      <c r="IDL85" s="755"/>
      <c r="IDM85" s="755"/>
      <c r="IDN85" s="755"/>
      <c r="IDO85" s="755"/>
      <c r="IDP85" s="755"/>
      <c r="IDQ85" s="755"/>
      <c r="IDR85" s="755"/>
      <c r="IDS85" s="755"/>
      <c r="IDT85" s="755"/>
      <c r="IDU85" s="755"/>
      <c r="IDV85" s="755"/>
      <c r="IDW85" s="755"/>
      <c r="IDX85" s="755"/>
      <c r="IDY85" s="755"/>
      <c r="IDZ85" s="755"/>
      <c r="IEA85" s="755"/>
      <c r="IEB85" s="755"/>
      <c r="IEC85" s="755"/>
      <c r="IED85" s="755"/>
      <c r="IEE85" s="755"/>
      <c r="IEF85" s="755"/>
      <c r="IEG85" s="755"/>
      <c r="IEH85" s="755"/>
      <c r="IEI85" s="755"/>
      <c r="IEJ85" s="755"/>
      <c r="IEK85" s="755"/>
      <c r="IEL85" s="755"/>
      <c r="IEM85" s="755"/>
      <c r="IEN85" s="755"/>
      <c r="IEO85" s="755"/>
      <c r="IEP85" s="755"/>
      <c r="IEQ85" s="755"/>
      <c r="IER85" s="755"/>
      <c r="IES85" s="755"/>
      <c r="IET85" s="755"/>
      <c r="IEU85" s="755"/>
      <c r="IEV85" s="755"/>
      <c r="IEW85" s="755"/>
      <c r="IEX85" s="755"/>
      <c r="IEY85" s="755"/>
      <c r="IEZ85" s="755"/>
      <c r="IFA85" s="755"/>
      <c r="IFB85" s="755"/>
      <c r="IFC85" s="755"/>
      <c r="IFD85" s="755"/>
      <c r="IFE85" s="755"/>
      <c r="IFF85" s="755"/>
      <c r="IFG85" s="755"/>
      <c r="IFH85" s="755"/>
      <c r="IFI85" s="755"/>
      <c r="IFJ85" s="755"/>
      <c r="IFK85" s="755"/>
      <c r="IFL85" s="755"/>
      <c r="IFM85" s="755"/>
      <c r="IFN85" s="755"/>
      <c r="IFO85" s="755"/>
      <c r="IFP85" s="755"/>
      <c r="IFQ85" s="755"/>
      <c r="IFR85" s="755"/>
      <c r="IFS85" s="755"/>
      <c r="IFT85" s="755"/>
      <c r="IFU85" s="755"/>
      <c r="IFV85" s="755"/>
      <c r="IFW85" s="755"/>
      <c r="IFX85" s="755"/>
      <c r="IFY85" s="755"/>
      <c r="IFZ85" s="755"/>
      <c r="IGA85" s="755"/>
      <c r="IGB85" s="755"/>
      <c r="IGC85" s="755"/>
      <c r="IGD85" s="755"/>
      <c r="IGE85" s="755"/>
      <c r="IGF85" s="755"/>
      <c r="IGG85" s="755"/>
      <c r="IGH85" s="755"/>
      <c r="IGI85" s="755"/>
      <c r="IGJ85" s="755"/>
      <c r="IGK85" s="755"/>
      <c r="IGL85" s="755"/>
      <c r="IGM85" s="755"/>
      <c r="IGN85" s="755"/>
      <c r="IGO85" s="755"/>
      <c r="IGP85" s="755"/>
      <c r="IGQ85" s="755"/>
      <c r="IGR85" s="755"/>
      <c r="IGS85" s="755"/>
      <c r="IGT85" s="755"/>
      <c r="IGU85" s="755"/>
      <c r="IGV85" s="755"/>
      <c r="IGW85" s="755"/>
      <c r="IGX85" s="755"/>
      <c r="IGY85" s="755"/>
      <c r="IGZ85" s="755"/>
      <c r="IHA85" s="755"/>
      <c r="IHB85" s="755"/>
      <c r="IHC85" s="755"/>
      <c r="IHD85" s="755"/>
      <c r="IHE85" s="755"/>
      <c r="IHF85" s="755"/>
      <c r="IHG85" s="755"/>
      <c r="IHH85" s="755"/>
      <c r="IHI85" s="755"/>
      <c r="IHJ85" s="755"/>
      <c r="IHK85" s="755"/>
      <c r="IHL85" s="755"/>
      <c r="IHM85" s="755"/>
      <c r="IHN85" s="755"/>
      <c r="IHO85" s="755"/>
      <c r="IHP85" s="755"/>
      <c r="IHQ85" s="755"/>
      <c r="IHR85" s="755"/>
      <c r="IHS85" s="755"/>
      <c r="IHT85" s="755"/>
      <c r="IHU85" s="755"/>
      <c r="IHV85" s="755"/>
      <c r="IHW85" s="755"/>
      <c r="IHX85" s="755"/>
      <c r="IHY85" s="755"/>
      <c r="IHZ85" s="755"/>
      <c r="IIA85" s="755"/>
      <c r="IIB85" s="755"/>
      <c r="IIC85" s="755"/>
      <c r="IID85" s="755"/>
      <c r="IIE85" s="755"/>
      <c r="IIF85" s="755"/>
      <c r="IIG85" s="755"/>
      <c r="IIH85" s="755"/>
      <c r="III85" s="755"/>
      <c r="IIJ85" s="755"/>
      <c r="IIK85" s="755"/>
      <c r="IIL85" s="755"/>
      <c r="IIM85" s="755"/>
      <c r="IIN85" s="755"/>
      <c r="IIO85" s="755"/>
      <c r="IIP85" s="755"/>
      <c r="IIQ85" s="755"/>
      <c r="IIR85" s="755"/>
      <c r="IIS85" s="755"/>
      <c r="IIT85" s="755"/>
      <c r="IIU85" s="755"/>
      <c r="IIV85" s="755"/>
      <c r="IIW85" s="755"/>
      <c r="IIX85" s="755"/>
      <c r="IIY85" s="755"/>
      <c r="IIZ85" s="755"/>
      <c r="IJA85" s="755"/>
      <c r="IJB85" s="755"/>
      <c r="IJC85" s="755"/>
      <c r="IJD85" s="755"/>
      <c r="IJE85" s="755"/>
      <c r="IJF85" s="755"/>
      <c r="IJG85" s="755"/>
      <c r="IJH85" s="755"/>
      <c r="IJI85" s="755"/>
      <c r="IJJ85" s="755"/>
      <c r="IJK85" s="755"/>
      <c r="IJL85" s="755"/>
      <c r="IJM85" s="755"/>
      <c r="IJN85" s="755"/>
      <c r="IJO85" s="755"/>
      <c r="IJP85" s="755"/>
      <c r="IJQ85" s="755"/>
      <c r="IJR85" s="755"/>
      <c r="IJS85" s="755"/>
      <c r="IJT85" s="755"/>
      <c r="IJU85" s="755"/>
      <c r="IJV85" s="755"/>
      <c r="IJW85" s="755"/>
      <c r="IJX85" s="755"/>
      <c r="IJY85" s="755"/>
      <c r="IJZ85" s="755"/>
      <c r="IKA85" s="755"/>
      <c r="IKB85" s="755"/>
      <c r="IKC85" s="755"/>
      <c r="IKD85" s="755"/>
      <c r="IKE85" s="755"/>
      <c r="IKF85" s="755"/>
      <c r="IKG85" s="755"/>
      <c r="IKH85" s="755"/>
      <c r="IKI85" s="755"/>
      <c r="IKJ85" s="755"/>
      <c r="IKK85" s="755"/>
      <c r="IKL85" s="755"/>
      <c r="IKM85" s="755"/>
      <c r="IKN85" s="755"/>
      <c r="IKO85" s="755"/>
      <c r="IKP85" s="755"/>
      <c r="IKQ85" s="755"/>
      <c r="IKR85" s="755"/>
      <c r="IKS85" s="755"/>
      <c r="IKT85" s="755"/>
      <c r="IKU85" s="755"/>
      <c r="IKV85" s="755"/>
      <c r="IKW85" s="755"/>
      <c r="IKX85" s="755"/>
      <c r="IKY85" s="755"/>
      <c r="IKZ85" s="755"/>
      <c r="ILA85" s="755"/>
      <c r="ILB85" s="755"/>
      <c r="ILC85" s="755"/>
      <c r="ILD85" s="755"/>
      <c r="ILE85" s="755"/>
      <c r="ILF85" s="755"/>
      <c r="ILG85" s="755"/>
      <c r="ILH85" s="755"/>
      <c r="ILI85" s="755"/>
      <c r="ILJ85" s="755"/>
      <c r="ILK85" s="755"/>
      <c r="ILL85" s="755"/>
      <c r="ILM85" s="755"/>
      <c r="ILN85" s="755"/>
      <c r="ILO85" s="755"/>
      <c r="ILP85" s="755"/>
      <c r="ILQ85" s="755"/>
      <c r="ILR85" s="755"/>
      <c r="ILS85" s="755"/>
      <c r="ILT85" s="755"/>
      <c r="ILU85" s="755"/>
      <c r="ILV85" s="755"/>
      <c r="ILW85" s="755"/>
      <c r="ILX85" s="755"/>
      <c r="ILY85" s="755"/>
      <c r="ILZ85" s="755"/>
      <c r="IMA85" s="755"/>
      <c r="IMB85" s="755"/>
      <c r="IMC85" s="755"/>
      <c r="IMD85" s="755"/>
      <c r="IME85" s="755"/>
      <c r="IMF85" s="755"/>
      <c r="IMG85" s="755"/>
      <c r="IMH85" s="755"/>
      <c r="IMI85" s="755"/>
      <c r="IMJ85" s="755"/>
      <c r="IMK85" s="755"/>
      <c r="IML85" s="755"/>
      <c r="IMM85" s="755"/>
      <c r="IMN85" s="755"/>
      <c r="IMO85" s="755"/>
      <c r="IMP85" s="755"/>
      <c r="IMQ85" s="755"/>
      <c r="IMR85" s="755"/>
      <c r="IMS85" s="755"/>
      <c r="IMT85" s="755"/>
      <c r="IMU85" s="755"/>
      <c r="IMV85" s="755"/>
      <c r="IMW85" s="755"/>
      <c r="IMX85" s="755"/>
      <c r="IMY85" s="755"/>
      <c r="IMZ85" s="755"/>
      <c r="INA85" s="755"/>
      <c r="INB85" s="755"/>
      <c r="INC85" s="755"/>
      <c r="IND85" s="755"/>
      <c r="INE85" s="755"/>
      <c r="INF85" s="755"/>
      <c r="ING85" s="755"/>
      <c r="INH85" s="755"/>
      <c r="INI85" s="755"/>
      <c r="INJ85" s="755"/>
      <c r="INK85" s="755"/>
      <c r="INL85" s="755"/>
      <c r="INM85" s="755"/>
      <c r="INN85" s="755"/>
      <c r="INO85" s="755"/>
      <c r="INP85" s="755"/>
      <c r="INQ85" s="755"/>
      <c r="INR85" s="755"/>
      <c r="INS85" s="755"/>
      <c r="INT85" s="755"/>
      <c r="INU85" s="755"/>
      <c r="INV85" s="755"/>
      <c r="INW85" s="755"/>
      <c r="INX85" s="755"/>
      <c r="INY85" s="755"/>
      <c r="INZ85" s="755"/>
      <c r="IOA85" s="755"/>
      <c r="IOB85" s="755"/>
      <c r="IOC85" s="755"/>
      <c r="IOD85" s="755"/>
      <c r="IOE85" s="755"/>
      <c r="IOF85" s="755"/>
      <c r="IOG85" s="755"/>
      <c r="IOH85" s="755"/>
      <c r="IOI85" s="755"/>
      <c r="IOJ85" s="755"/>
      <c r="IOK85" s="755"/>
      <c r="IOL85" s="755"/>
      <c r="IOM85" s="755"/>
      <c r="ION85" s="755"/>
      <c r="IOO85" s="755"/>
      <c r="IOP85" s="755"/>
      <c r="IOQ85" s="755"/>
      <c r="IOR85" s="755"/>
      <c r="IOS85" s="755"/>
      <c r="IOT85" s="755"/>
      <c r="IOU85" s="755"/>
      <c r="IOV85" s="755"/>
      <c r="IOW85" s="755"/>
      <c r="IOX85" s="755"/>
      <c r="IOY85" s="755"/>
      <c r="IOZ85" s="755"/>
      <c r="IPA85" s="755"/>
      <c r="IPB85" s="755"/>
      <c r="IPC85" s="755"/>
      <c r="IPD85" s="755"/>
      <c r="IPE85" s="755"/>
      <c r="IPF85" s="755"/>
      <c r="IPG85" s="755"/>
      <c r="IPH85" s="755"/>
      <c r="IPI85" s="755"/>
      <c r="IPJ85" s="755"/>
      <c r="IPK85" s="755"/>
      <c r="IPL85" s="755"/>
      <c r="IPM85" s="755"/>
      <c r="IPN85" s="755"/>
      <c r="IPO85" s="755"/>
      <c r="IPP85" s="755"/>
      <c r="IPQ85" s="755"/>
      <c r="IPR85" s="755"/>
      <c r="IPS85" s="755"/>
      <c r="IPT85" s="755"/>
      <c r="IPU85" s="755"/>
      <c r="IPV85" s="755"/>
      <c r="IPW85" s="755"/>
      <c r="IPX85" s="755"/>
      <c r="IPY85" s="755"/>
      <c r="IPZ85" s="755"/>
      <c r="IQA85" s="755"/>
      <c r="IQB85" s="755"/>
      <c r="IQC85" s="755"/>
      <c r="IQD85" s="755"/>
      <c r="IQE85" s="755"/>
      <c r="IQF85" s="755"/>
      <c r="IQG85" s="755"/>
      <c r="IQH85" s="755"/>
      <c r="IQI85" s="755"/>
      <c r="IQJ85" s="755"/>
      <c r="IQK85" s="755"/>
      <c r="IQL85" s="755"/>
      <c r="IQM85" s="755"/>
      <c r="IQN85" s="755"/>
      <c r="IQO85" s="755"/>
      <c r="IQP85" s="755"/>
      <c r="IQQ85" s="755"/>
      <c r="IQR85" s="755"/>
      <c r="IQS85" s="755"/>
      <c r="IQT85" s="755"/>
      <c r="IQU85" s="755"/>
      <c r="IQV85" s="755"/>
      <c r="IQW85" s="755"/>
      <c r="IQX85" s="755"/>
      <c r="IQY85" s="755"/>
      <c r="IQZ85" s="755"/>
      <c r="IRA85" s="755"/>
      <c r="IRB85" s="755"/>
      <c r="IRC85" s="755"/>
      <c r="IRD85" s="755"/>
      <c r="IRE85" s="755"/>
      <c r="IRF85" s="755"/>
      <c r="IRG85" s="755"/>
      <c r="IRH85" s="755"/>
      <c r="IRI85" s="755"/>
      <c r="IRJ85" s="755"/>
      <c r="IRK85" s="755"/>
      <c r="IRL85" s="755"/>
      <c r="IRM85" s="755"/>
      <c r="IRN85" s="755"/>
      <c r="IRO85" s="755"/>
      <c r="IRP85" s="755"/>
      <c r="IRQ85" s="755"/>
      <c r="IRR85" s="755"/>
      <c r="IRS85" s="755"/>
      <c r="IRT85" s="755"/>
      <c r="IRU85" s="755"/>
      <c r="IRV85" s="755"/>
      <c r="IRW85" s="755"/>
      <c r="IRX85" s="755"/>
      <c r="IRY85" s="755"/>
      <c r="IRZ85" s="755"/>
      <c r="ISA85" s="755"/>
      <c r="ISB85" s="755"/>
      <c r="ISC85" s="755"/>
      <c r="ISD85" s="755"/>
      <c r="ISE85" s="755"/>
      <c r="ISF85" s="755"/>
      <c r="ISG85" s="755"/>
      <c r="ISH85" s="755"/>
      <c r="ISI85" s="755"/>
      <c r="ISJ85" s="755"/>
      <c r="ISK85" s="755"/>
      <c r="ISL85" s="755"/>
      <c r="ISM85" s="755"/>
      <c r="ISN85" s="755"/>
      <c r="ISO85" s="755"/>
      <c r="ISP85" s="755"/>
      <c r="ISQ85" s="755"/>
      <c r="ISR85" s="755"/>
      <c r="ISS85" s="755"/>
      <c r="IST85" s="755"/>
      <c r="ISU85" s="755"/>
      <c r="ISV85" s="755"/>
      <c r="ISW85" s="755"/>
      <c r="ISX85" s="755"/>
      <c r="ISY85" s="755"/>
      <c r="ISZ85" s="755"/>
      <c r="ITA85" s="755"/>
      <c r="ITB85" s="755"/>
      <c r="ITC85" s="755"/>
      <c r="ITD85" s="755"/>
      <c r="ITE85" s="755"/>
      <c r="ITF85" s="755"/>
      <c r="ITG85" s="755"/>
      <c r="ITH85" s="755"/>
      <c r="ITI85" s="755"/>
      <c r="ITJ85" s="755"/>
      <c r="ITK85" s="755"/>
      <c r="ITL85" s="755"/>
      <c r="ITM85" s="755"/>
      <c r="ITN85" s="755"/>
      <c r="ITO85" s="755"/>
      <c r="ITP85" s="755"/>
      <c r="ITQ85" s="755"/>
      <c r="ITR85" s="755"/>
      <c r="ITS85" s="755"/>
      <c r="ITT85" s="755"/>
      <c r="ITU85" s="755"/>
      <c r="ITV85" s="755"/>
      <c r="ITW85" s="755"/>
      <c r="ITX85" s="755"/>
      <c r="ITY85" s="755"/>
      <c r="ITZ85" s="755"/>
      <c r="IUA85" s="755"/>
      <c r="IUB85" s="755"/>
      <c r="IUC85" s="755"/>
      <c r="IUD85" s="755"/>
      <c r="IUE85" s="755"/>
      <c r="IUF85" s="755"/>
      <c r="IUG85" s="755"/>
      <c r="IUH85" s="755"/>
      <c r="IUI85" s="755"/>
      <c r="IUJ85" s="755"/>
      <c r="IUK85" s="755"/>
      <c r="IUL85" s="755"/>
      <c r="IUM85" s="755"/>
      <c r="IUN85" s="755"/>
      <c r="IUO85" s="755"/>
      <c r="IUP85" s="755"/>
      <c r="IUQ85" s="755"/>
      <c r="IUR85" s="755"/>
      <c r="IUS85" s="755"/>
      <c r="IUT85" s="755"/>
      <c r="IUU85" s="755"/>
      <c r="IUV85" s="755"/>
      <c r="IUW85" s="755"/>
      <c r="IUX85" s="755"/>
      <c r="IUY85" s="755"/>
      <c r="IUZ85" s="755"/>
      <c r="IVA85" s="755"/>
      <c r="IVB85" s="755"/>
      <c r="IVC85" s="755"/>
      <c r="IVD85" s="755"/>
      <c r="IVE85" s="755"/>
      <c r="IVF85" s="755"/>
      <c r="IVG85" s="755"/>
      <c r="IVH85" s="755"/>
      <c r="IVI85" s="755"/>
      <c r="IVJ85" s="755"/>
      <c r="IVK85" s="755"/>
      <c r="IVL85" s="755"/>
      <c r="IVM85" s="755"/>
      <c r="IVN85" s="755"/>
      <c r="IVO85" s="755"/>
      <c r="IVP85" s="755"/>
      <c r="IVQ85" s="755"/>
      <c r="IVR85" s="755"/>
      <c r="IVS85" s="755"/>
      <c r="IVT85" s="755"/>
      <c r="IVU85" s="755"/>
      <c r="IVV85" s="755"/>
      <c r="IVW85" s="755"/>
      <c r="IVX85" s="755"/>
      <c r="IVY85" s="755"/>
      <c r="IVZ85" s="755"/>
      <c r="IWA85" s="755"/>
      <c r="IWB85" s="755"/>
      <c r="IWC85" s="755"/>
      <c r="IWD85" s="755"/>
      <c r="IWE85" s="755"/>
      <c r="IWF85" s="755"/>
      <c r="IWG85" s="755"/>
      <c r="IWH85" s="755"/>
      <c r="IWI85" s="755"/>
      <c r="IWJ85" s="755"/>
      <c r="IWK85" s="755"/>
      <c r="IWL85" s="755"/>
      <c r="IWM85" s="755"/>
      <c r="IWN85" s="755"/>
      <c r="IWO85" s="755"/>
      <c r="IWP85" s="755"/>
      <c r="IWQ85" s="755"/>
      <c r="IWR85" s="755"/>
      <c r="IWS85" s="755"/>
      <c r="IWT85" s="755"/>
      <c r="IWU85" s="755"/>
      <c r="IWV85" s="755"/>
      <c r="IWW85" s="755"/>
      <c r="IWX85" s="755"/>
      <c r="IWY85" s="755"/>
      <c r="IWZ85" s="755"/>
      <c r="IXA85" s="755"/>
      <c r="IXB85" s="755"/>
      <c r="IXC85" s="755"/>
      <c r="IXD85" s="755"/>
      <c r="IXE85" s="755"/>
      <c r="IXF85" s="755"/>
      <c r="IXG85" s="755"/>
      <c r="IXH85" s="755"/>
      <c r="IXI85" s="755"/>
      <c r="IXJ85" s="755"/>
      <c r="IXK85" s="755"/>
      <c r="IXL85" s="755"/>
      <c r="IXM85" s="755"/>
      <c r="IXN85" s="755"/>
      <c r="IXO85" s="755"/>
      <c r="IXP85" s="755"/>
      <c r="IXQ85" s="755"/>
      <c r="IXR85" s="755"/>
      <c r="IXS85" s="755"/>
      <c r="IXT85" s="755"/>
      <c r="IXU85" s="755"/>
      <c r="IXV85" s="755"/>
      <c r="IXW85" s="755"/>
      <c r="IXX85" s="755"/>
      <c r="IXY85" s="755"/>
      <c r="IXZ85" s="755"/>
      <c r="IYA85" s="755"/>
      <c r="IYB85" s="755"/>
      <c r="IYC85" s="755"/>
      <c r="IYD85" s="755"/>
      <c r="IYE85" s="755"/>
      <c r="IYF85" s="755"/>
      <c r="IYG85" s="755"/>
      <c r="IYH85" s="755"/>
      <c r="IYI85" s="755"/>
      <c r="IYJ85" s="755"/>
      <c r="IYK85" s="755"/>
      <c r="IYL85" s="755"/>
      <c r="IYM85" s="755"/>
      <c r="IYN85" s="755"/>
      <c r="IYO85" s="755"/>
      <c r="IYP85" s="755"/>
      <c r="IYQ85" s="755"/>
      <c r="IYR85" s="755"/>
      <c r="IYS85" s="755"/>
      <c r="IYT85" s="755"/>
      <c r="IYU85" s="755"/>
      <c r="IYV85" s="755"/>
      <c r="IYW85" s="755"/>
      <c r="IYX85" s="755"/>
      <c r="IYY85" s="755"/>
      <c r="IYZ85" s="755"/>
      <c r="IZA85" s="755"/>
      <c r="IZB85" s="755"/>
      <c r="IZC85" s="755"/>
      <c r="IZD85" s="755"/>
      <c r="IZE85" s="755"/>
      <c r="IZF85" s="755"/>
      <c r="IZG85" s="755"/>
      <c r="IZH85" s="755"/>
      <c r="IZI85" s="755"/>
      <c r="IZJ85" s="755"/>
      <c r="IZK85" s="755"/>
      <c r="IZL85" s="755"/>
      <c r="IZM85" s="755"/>
      <c r="IZN85" s="755"/>
      <c r="IZO85" s="755"/>
      <c r="IZP85" s="755"/>
      <c r="IZQ85" s="755"/>
      <c r="IZR85" s="755"/>
      <c r="IZS85" s="755"/>
      <c r="IZT85" s="755"/>
      <c r="IZU85" s="755"/>
      <c r="IZV85" s="755"/>
      <c r="IZW85" s="755"/>
      <c r="IZX85" s="755"/>
      <c r="IZY85" s="755"/>
      <c r="IZZ85" s="755"/>
      <c r="JAA85" s="755"/>
      <c r="JAB85" s="755"/>
      <c r="JAC85" s="755"/>
      <c r="JAD85" s="755"/>
      <c r="JAE85" s="755"/>
      <c r="JAF85" s="755"/>
      <c r="JAG85" s="755"/>
      <c r="JAH85" s="755"/>
      <c r="JAI85" s="755"/>
      <c r="JAJ85" s="755"/>
      <c r="JAK85" s="755"/>
      <c r="JAL85" s="755"/>
      <c r="JAM85" s="755"/>
      <c r="JAN85" s="755"/>
      <c r="JAO85" s="755"/>
      <c r="JAP85" s="755"/>
      <c r="JAQ85" s="755"/>
      <c r="JAR85" s="755"/>
      <c r="JAS85" s="755"/>
      <c r="JAT85" s="755"/>
      <c r="JAU85" s="755"/>
      <c r="JAV85" s="755"/>
      <c r="JAW85" s="755"/>
      <c r="JAX85" s="755"/>
      <c r="JAY85" s="755"/>
      <c r="JAZ85" s="755"/>
      <c r="JBA85" s="755"/>
      <c r="JBB85" s="755"/>
      <c r="JBC85" s="755"/>
      <c r="JBD85" s="755"/>
      <c r="JBE85" s="755"/>
      <c r="JBF85" s="755"/>
      <c r="JBG85" s="755"/>
      <c r="JBH85" s="755"/>
      <c r="JBI85" s="755"/>
      <c r="JBJ85" s="755"/>
      <c r="JBK85" s="755"/>
      <c r="JBL85" s="755"/>
      <c r="JBM85" s="755"/>
      <c r="JBN85" s="755"/>
      <c r="JBO85" s="755"/>
      <c r="JBP85" s="755"/>
      <c r="JBQ85" s="755"/>
      <c r="JBR85" s="755"/>
      <c r="JBS85" s="755"/>
      <c r="JBT85" s="755"/>
      <c r="JBU85" s="755"/>
      <c r="JBV85" s="755"/>
      <c r="JBW85" s="755"/>
      <c r="JBX85" s="755"/>
      <c r="JBY85" s="755"/>
      <c r="JBZ85" s="755"/>
      <c r="JCA85" s="755"/>
      <c r="JCB85" s="755"/>
      <c r="JCC85" s="755"/>
      <c r="JCD85" s="755"/>
      <c r="JCE85" s="755"/>
      <c r="JCF85" s="755"/>
      <c r="JCG85" s="755"/>
      <c r="JCH85" s="755"/>
      <c r="JCI85" s="755"/>
      <c r="JCJ85" s="755"/>
      <c r="JCK85" s="755"/>
      <c r="JCL85" s="755"/>
      <c r="JCM85" s="755"/>
      <c r="JCN85" s="755"/>
      <c r="JCO85" s="755"/>
      <c r="JCP85" s="755"/>
      <c r="JCQ85" s="755"/>
      <c r="JCR85" s="755"/>
      <c r="JCS85" s="755"/>
      <c r="JCT85" s="755"/>
      <c r="JCU85" s="755"/>
      <c r="JCV85" s="755"/>
      <c r="JCW85" s="755"/>
      <c r="JCX85" s="755"/>
      <c r="JCY85" s="755"/>
      <c r="JCZ85" s="755"/>
      <c r="JDA85" s="755"/>
      <c r="JDB85" s="755"/>
      <c r="JDC85" s="755"/>
      <c r="JDD85" s="755"/>
      <c r="JDE85" s="755"/>
      <c r="JDF85" s="755"/>
      <c r="JDG85" s="755"/>
      <c r="JDH85" s="755"/>
      <c r="JDI85" s="755"/>
      <c r="JDJ85" s="755"/>
      <c r="JDK85" s="755"/>
      <c r="JDL85" s="755"/>
      <c r="JDM85" s="755"/>
      <c r="JDN85" s="755"/>
      <c r="JDO85" s="755"/>
      <c r="JDP85" s="755"/>
      <c r="JDQ85" s="755"/>
      <c r="JDR85" s="755"/>
      <c r="JDS85" s="755"/>
      <c r="JDT85" s="755"/>
      <c r="JDU85" s="755"/>
      <c r="JDV85" s="755"/>
      <c r="JDW85" s="755"/>
      <c r="JDX85" s="755"/>
      <c r="JDY85" s="755"/>
      <c r="JDZ85" s="755"/>
      <c r="JEA85" s="755"/>
      <c r="JEB85" s="755"/>
      <c r="JEC85" s="755"/>
      <c r="JED85" s="755"/>
      <c r="JEE85" s="755"/>
      <c r="JEF85" s="755"/>
      <c r="JEG85" s="755"/>
      <c r="JEH85" s="755"/>
      <c r="JEI85" s="755"/>
      <c r="JEJ85" s="755"/>
      <c r="JEK85" s="755"/>
      <c r="JEL85" s="755"/>
      <c r="JEM85" s="755"/>
      <c r="JEN85" s="755"/>
      <c r="JEO85" s="755"/>
      <c r="JEP85" s="755"/>
      <c r="JEQ85" s="755"/>
      <c r="JER85" s="755"/>
      <c r="JES85" s="755"/>
      <c r="JET85" s="755"/>
      <c r="JEU85" s="755"/>
      <c r="JEV85" s="755"/>
      <c r="JEW85" s="755"/>
      <c r="JEX85" s="755"/>
      <c r="JEY85" s="755"/>
      <c r="JEZ85" s="755"/>
      <c r="JFA85" s="755"/>
      <c r="JFB85" s="755"/>
      <c r="JFC85" s="755"/>
      <c r="JFD85" s="755"/>
      <c r="JFE85" s="755"/>
      <c r="JFF85" s="755"/>
      <c r="JFG85" s="755"/>
      <c r="JFH85" s="755"/>
      <c r="JFI85" s="755"/>
      <c r="JFJ85" s="755"/>
      <c r="JFK85" s="755"/>
      <c r="JFL85" s="755"/>
      <c r="JFM85" s="755"/>
      <c r="JFN85" s="755"/>
      <c r="JFO85" s="755"/>
      <c r="JFP85" s="755"/>
      <c r="JFQ85" s="755"/>
      <c r="JFR85" s="755"/>
      <c r="JFS85" s="755"/>
      <c r="JFT85" s="755"/>
      <c r="JFU85" s="755"/>
      <c r="JFV85" s="755"/>
      <c r="JFW85" s="755"/>
      <c r="JFX85" s="755"/>
      <c r="JFY85" s="755"/>
      <c r="JFZ85" s="755"/>
      <c r="JGA85" s="755"/>
      <c r="JGB85" s="755"/>
      <c r="JGC85" s="755"/>
      <c r="JGD85" s="755"/>
      <c r="JGE85" s="755"/>
      <c r="JGF85" s="755"/>
      <c r="JGG85" s="755"/>
      <c r="JGH85" s="755"/>
      <c r="JGI85" s="755"/>
      <c r="JGJ85" s="755"/>
      <c r="JGK85" s="755"/>
      <c r="JGL85" s="755"/>
      <c r="JGM85" s="755"/>
      <c r="JGN85" s="755"/>
      <c r="JGO85" s="755"/>
      <c r="JGP85" s="755"/>
      <c r="JGQ85" s="755"/>
      <c r="JGR85" s="755"/>
      <c r="JGS85" s="755"/>
      <c r="JGT85" s="755"/>
      <c r="JGU85" s="755"/>
      <c r="JGV85" s="755"/>
      <c r="JGW85" s="755"/>
      <c r="JGX85" s="755"/>
      <c r="JGY85" s="755"/>
      <c r="JGZ85" s="755"/>
      <c r="JHA85" s="755"/>
      <c r="JHB85" s="755"/>
      <c r="JHC85" s="755"/>
      <c r="JHD85" s="755"/>
      <c r="JHE85" s="755"/>
      <c r="JHF85" s="755"/>
      <c r="JHG85" s="755"/>
      <c r="JHH85" s="755"/>
      <c r="JHI85" s="755"/>
      <c r="JHJ85" s="755"/>
      <c r="JHK85" s="755"/>
      <c r="JHL85" s="755"/>
      <c r="JHM85" s="755"/>
      <c r="JHN85" s="755"/>
      <c r="JHO85" s="755"/>
      <c r="JHP85" s="755"/>
      <c r="JHQ85" s="755"/>
      <c r="JHR85" s="755"/>
      <c r="JHS85" s="755"/>
      <c r="JHT85" s="755"/>
      <c r="JHU85" s="755"/>
      <c r="JHV85" s="755"/>
      <c r="JHW85" s="755"/>
      <c r="JHX85" s="755"/>
      <c r="JHY85" s="755"/>
      <c r="JHZ85" s="755"/>
      <c r="JIA85" s="755"/>
      <c r="JIB85" s="755"/>
      <c r="JIC85" s="755"/>
      <c r="JID85" s="755"/>
      <c r="JIE85" s="755"/>
      <c r="JIF85" s="755"/>
      <c r="JIG85" s="755"/>
      <c r="JIH85" s="755"/>
      <c r="JII85" s="755"/>
      <c r="JIJ85" s="755"/>
      <c r="JIK85" s="755"/>
      <c r="JIL85" s="755"/>
      <c r="JIM85" s="755"/>
      <c r="JIN85" s="755"/>
      <c r="JIO85" s="755"/>
      <c r="JIP85" s="755"/>
      <c r="JIQ85" s="755"/>
      <c r="JIR85" s="755"/>
      <c r="JIS85" s="755"/>
      <c r="JIT85" s="755"/>
      <c r="JIU85" s="755"/>
      <c r="JIV85" s="755"/>
      <c r="JIW85" s="755"/>
      <c r="JIX85" s="755"/>
      <c r="JIY85" s="755"/>
      <c r="JIZ85" s="755"/>
      <c r="JJA85" s="755"/>
      <c r="JJB85" s="755"/>
      <c r="JJC85" s="755"/>
      <c r="JJD85" s="755"/>
      <c r="JJE85" s="755"/>
      <c r="JJF85" s="755"/>
      <c r="JJG85" s="755"/>
      <c r="JJH85" s="755"/>
      <c r="JJI85" s="755"/>
      <c r="JJJ85" s="755"/>
      <c r="JJK85" s="755"/>
      <c r="JJL85" s="755"/>
      <c r="JJM85" s="755"/>
      <c r="JJN85" s="755"/>
      <c r="JJO85" s="755"/>
      <c r="JJP85" s="755"/>
      <c r="JJQ85" s="755"/>
      <c r="JJR85" s="755"/>
      <c r="JJS85" s="755"/>
      <c r="JJT85" s="755"/>
      <c r="JJU85" s="755"/>
      <c r="JJV85" s="755"/>
      <c r="JJW85" s="755"/>
      <c r="JJX85" s="755"/>
      <c r="JJY85" s="755"/>
      <c r="JJZ85" s="755"/>
      <c r="JKA85" s="755"/>
      <c r="JKB85" s="755"/>
      <c r="JKC85" s="755"/>
      <c r="JKD85" s="755"/>
      <c r="JKE85" s="755"/>
      <c r="JKF85" s="755"/>
      <c r="JKG85" s="755"/>
      <c r="JKH85" s="755"/>
      <c r="JKI85" s="755"/>
      <c r="JKJ85" s="755"/>
      <c r="JKK85" s="755"/>
      <c r="JKL85" s="755"/>
      <c r="JKM85" s="755"/>
      <c r="JKN85" s="755"/>
      <c r="JKO85" s="755"/>
      <c r="JKP85" s="755"/>
      <c r="JKQ85" s="755"/>
      <c r="JKR85" s="755"/>
      <c r="JKS85" s="755"/>
      <c r="JKT85" s="755"/>
      <c r="JKU85" s="755"/>
      <c r="JKV85" s="755"/>
      <c r="JKW85" s="755"/>
      <c r="JKX85" s="755"/>
      <c r="JKY85" s="755"/>
      <c r="JKZ85" s="755"/>
      <c r="JLA85" s="755"/>
      <c r="JLB85" s="755"/>
      <c r="JLC85" s="755"/>
      <c r="JLD85" s="755"/>
      <c r="JLE85" s="755"/>
      <c r="JLF85" s="755"/>
      <c r="JLG85" s="755"/>
      <c r="JLH85" s="755"/>
      <c r="JLI85" s="755"/>
      <c r="JLJ85" s="755"/>
      <c r="JLK85" s="755"/>
      <c r="JLL85" s="755"/>
      <c r="JLM85" s="755"/>
      <c r="JLN85" s="755"/>
      <c r="JLO85" s="755"/>
      <c r="JLP85" s="755"/>
      <c r="JLQ85" s="755"/>
      <c r="JLR85" s="755"/>
      <c r="JLS85" s="755"/>
      <c r="JLT85" s="755"/>
      <c r="JLU85" s="755"/>
      <c r="JLV85" s="755"/>
      <c r="JLW85" s="755"/>
      <c r="JLX85" s="755"/>
      <c r="JLY85" s="755"/>
      <c r="JLZ85" s="755"/>
      <c r="JMA85" s="755"/>
      <c r="JMB85" s="755"/>
      <c r="JMC85" s="755"/>
      <c r="JMD85" s="755"/>
      <c r="JME85" s="755"/>
      <c r="JMF85" s="755"/>
      <c r="JMG85" s="755"/>
      <c r="JMH85" s="755"/>
      <c r="JMI85" s="755"/>
      <c r="JMJ85" s="755"/>
      <c r="JMK85" s="755"/>
      <c r="JML85" s="755"/>
      <c r="JMM85" s="755"/>
      <c r="JMN85" s="755"/>
      <c r="JMO85" s="755"/>
      <c r="JMP85" s="755"/>
      <c r="JMQ85" s="755"/>
      <c r="JMR85" s="755"/>
      <c r="JMS85" s="755"/>
      <c r="JMT85" s="755"/>
      <c r="JMU85" s="755"/>
      <c r="JMV85" s="755"/>
      <c r="JMW85" s="755"/>
      <c r="JMX85" s="755"/>
      <c r="JMY85" s="755"/>
      <c r="JMZ85" s="755"/>
      <c r="JNA85" s="755"/>
      <c r="JNB85" s="755"/>
      <c r="JNC85" s="755"/>
      <c r="JND85" s="755"/>
      <c r="JNE85" s="755"/>
      <c r="JNF85" s="755"/>
      <c r="JNG85" s="755"/>
      <c r="JNH85" s="755"/>
      <c r="JNI85" s="755"/>
      <c r="JNJ85" s="755"/>
      <c r="JNK85" s="755"/>
      <c r="JNL85" s="755"/>
      <c r="JNM85" s="755"/>
      <c r="JNN85" s="755"/>
      <c r="JNO85" s="755"/>
      <c r="JNP85" s="755"/>
      <c r="JNQ85" s="755"/>
      <c r="JNR85" s="755"/>
      <c r="JNS85" s="755"/>
      <c r="JNT85" s="755"/>
      <c r="JNU85" s="755"/>
      <c r="JNV85" s="755"/>
      <c r="JNW85" s="755"/>
      <c r="JNX85" s="755"/>
      <c r="JNY85" s="755"/>
      <c r="JNZ85" s="755"/>
      <c r="JOA85" s="755"/>
      <c r="JOB85" s="755"/>
      <c r="JOC85" s="755"/>
      <c r="JOD85" s="755"/>
      <c r="JOE85" s="755"/>
      <c r="JOF85" s="755"/>
      <c r="JOG85" s="755"/>
      <c r="JOH85" s="755"/>
      <c r="JOI85" s="755"/>
      <c r="JOJ85" s="755"/>
      <c r="JOK85" s="755"/>
      <c r="JOL85" s="755"/>
      <c r="JOM85" s="755"/>
      <c r="JON85" s="755"/>
      <c r="JOO85" s="755"/>
      <c r="JOP85" s="755"/>
      <c r="JOQ85" s="755"/>
      <c r="JOR85" s="755"/>
      <c r="JOS85" s="755"/>
      <c r="JOT85" s="755"/>
      <c r="JOU85" s="755"/>
      <c r="JOV85" s="755"/>
      <c r="JOW85" s="755"/>
      <c r="JOX85" s="755"/>
      <c r="JOY85" s="755"/>
      <c r="JOZ85" s="755"/>
      <c r="JPA85" s="755"/>
      <c r="JPB85" s="755"/>
      <c r="JPC85" s="755"/>
      <c r="JPD85" s="755"/>
      <c r="JPE85" s="755"/>
      <c r="JPF85" s="755"/>
      <c r="JPG85" s="755"/>
      <c r="JPH85" s="755"/>
      <c r="JPI85" s="755"/>
      <c r="JPJ85" s="755"/>
      <c r="JPK85" s="755"/>
      <c r="JPL85" s="755"/>
      <c r="JPM85" s="755"/>
      <c r="JPN85" s="755"/>
      <c r="JPO85" s="755"/>
      <c r="JPP85" s="755"/>
      <c r="JPQ85" s="755"/>
      <c r="JPR85" s="755"/>
      <c r="JPS85" s="755"/>
      <c r="JPT85" s="755"/>
      <c r="JPU85" s="755"/>
      <c r="JPV85" s="755"/>
      <c r="JPW85" s="755"/>
      <c r="JPX85" s="755"/>
      <c r="JPY85" s="755"/>
      <c r="JPZ85" s="755"/>
      <c r="JQA85" s="755"/>
      <c r="JQB85" s="755"/>
      <c r="JQC85" s="755"/>
      <c r="JQD85" s="755"/>
      <c r="JQE85" s="755"/>
      <c r="JQF85" s="755"/>
      <c r="JQG85" s="755"/>
      <c r="JQH85" s="755"/>
      <c r="JQI85" s="755"/>
      <c r="JQJ85" s="755"/>
      <c r="JQK85" s="755"/>
      <c r="JQL85" s="755"/>
      <c r="JQM85" s="755"/>
      <c r="JQN85" s="755"/>
      <c r="JQO85" s="755"/>
      <c r="JQP85" s="755"/>
      <c r="JQQ85" s="755"/>
      <c r="JQR85" s="755"/>
      <c r="JQS85" s="755"/>
      <c r="JQT85" s="755"/>
      <c r="JQU85" s="755"/>
      <c r="JQV85" s="755"/>
      <c r="JQW85" s="755"/>
      <c r="JQX85" s="755"/>
      <c r="JQY85" s="755"/>
      <c r="JQZ85" s="755"/>
      <c r="JRA85" s="755"/>
      <c r="JRB85" s="755"/>
      <c r="JRC85" s="755"/>
      <c r="JRD85" s="755"/>
      <c r="JRE85" s="755"/>
      <c r="JRF85" s="755"/>
      <c r="JRG85" s="755"/>
      <c r="JRH85" s="755"/>
      <c r="JRI85" s="755"/>
      <c r="JRJ85" s="755"/>
      <c r="JRK85" s="755"/>
      <c r="JRL85" s="755"/>
      <c r="JRM85" s="755"/>
      <c r="JRN85" s="755"/>
      <c r="JRO85" s="755"/>
      <c r="JRP85" s="755"/>
      <c r="JRQ85" s="755"/>
      <c r="JRR85" s="755"/>
      <c r="JRS85" s="755"/>
      <c r="JRT85" s="755"/>
      <c r="JRU85" s="755"/>
      <c r="JRV85" s="755"/>
      <c r="JRW85" s="755"/>
      <c r="JRX85" s="755"/>
      <c r="JRY85" s="755"/>
      <c r="JRZ85" s="755"/>
      <c r="JSA85" s="755"/>
      <c r="JSB85" s="755"/>
      <c r="JSC85" s="755"/>
      <c r="JSD85" s="755"/>
      <c r="JSE85" s="755"/>
      <c r="JSF85" s="755"/>
      <c r="JSG85" s="755"/>
      <c r="JSH85" s="755"/>
      <c r="JSI85" s="755"/>
      <c r="JSJ85" s="755"/>
      <c r="JSK85" s="755"/>
      <c r="JSL85" s="755"/>
      <c r="JSM85" s="755"/>
      <c r="JSN85" s="755"/>
      <c r="JSO85" s="755"/>
      <c r="JSP85" s="755"/>
      <c r="JSQ85" s="755"/>
      <c r="JSR85" s="755"/>
      <c r="JSS85" s="755"/>
      <c r="JST85" s="755"/>
      <c r="JSU85" s="755"/>
      <c r="JSV85" s="755"/>
      <c r="JSW85" s="755"/>
      <c r="JSX85" s="755"/>
      <c r="JSY85" s="755"/>
      <c r="JSZ85" s="755"/>
      <c r="JTA85" s="755"/>
      <c r="JTB85" s="755"/>
      <c r="JTC85" s="755"/>
      <c r="JTD85" s="755"/>
      <c r="JTE85" s="755"/>
      <c r="JTF85" s="755"/>
      <c r="JTG85" s="755"/>
      <c r="JTH85" s="755"/>
      <c r="JTI85" s="755"/>
      <c r="JTJ85" s="755"/>
      <c r="JTK85" s="755"/>
      <c r="JTL85" s="755"/>
      <c r="JTM85" s="755"/>
      <c r="JTN85" s="755"/>
      <c r="JTO85" s="755"/>
      <c r="JTP85" s="755"/>
      <c r="JTQ85" s="755"/>
      <c r="JTR85" s="755"/>
      <c r="JTS85" s="755"/>
      <c r="JTT85" s="755"/>
      <c r="JTU85" s="755"/>
      <c r="JTV85" s="755"/>
      <c r="JTW85" s="755"/>
      <c r="JTX85" s="755"/>
      <c r="JTY85" s="755"/>
      <c r="JTZ85" s="755"/>
      <c r="JUA85" s="755"/>
      <c r="JUB85" s="755"/>
      <c r="JUC85" s="755"/>
      <c r="JUD85" s="755"/>
      <c r="JUE85" s="755"/>
      <c r="JUF85" s="755"/>
      <c r="JUG85" s="755"/>
      <c r="JUH85" s="755"/>
      <c r="JUI85" s="755"/>
      <c r="JUJ85" s="755"/>
      <c r="JUK85" s="755"/>
      <c r="JUL85" s="755"/>
      <c r="JUM85" s="755"/>
      <c r="JUN85" s="755"/>
      <c r="JUO85" s="755"/>
      <c r="JUP85" s="755"/>
      <c r="JUQ85" s="755"/>
      <c r="JUR85" s="755"/>
      <c r="JUS85" s="755"/>
      <c r="JUT85" s="755"/>
      <c r="JUU85" s="755"/>
      <c r="JUV85" s="755"/>
      <c r="JUW85" s="755"/>
      <c r="JUX85" s="755"/>
      <c r="JUY85" s="755"/>
      <c r="JUZ85" s="755"/>
      <c r="JVA85" s="755"/>
      <c r="JVB85" s="755"/>
      <c r="JVC85" s="755"/>
      <c r="JVD85" s="755"/>
      <c r="JVE85" s="755"/>
      <c r="JVF85" s="755"/>
      <c r="JVG85" s="755"/>
      <c r="JVH85" s="755"/>
      <c r="JVI85" s="755"/>
      <c r="JVJ85" s="755"/>
      <c r="JVK85" s="755"/>
      <c r="JVL85" s="755"/>
      <c r="JVM85" s="755"/>
      <c r="JVN85" s="755"/>
      <c r="JVO85" s="755"/>
      <c r="JVP85" s="755"/>
      <c r="JVQ85" s="755"/>
      <c r="JVR85" s="755"/>
      <c r="JVS85" s="755"/>
      <c r="JVT85" s="755"/>
      <c r="JVU85" s="755"/>
      <c r="JVV85" s="755"/>
      <c r="JVW85" s="755"/>
      <c r="JVX85" s="755"/>
      <c r="JVY85" s="755"/>
      <c r="JVZ85" s="755"/>
      <c r="JWA85" s="755"/>
      <c r="JWB85" s="755"/>
      <c r="JWC85" s="755"/>
      <c r="JWD85" s="755"/>
      <c r="JWE85" s="755"/>
      <c r="JWF85" s="755"/>
      <c r="JWG85" s="755"/>
      <c r="JWH85" s="755"/>
      <c r="JWI85" s="755"/>
      <c r="JWJ85" s="755"/>
      <c r="JWK85" s="755"/>
      <c r="JWL85" s="755"/>
      <c r="JWM85" s="755"/>
      <c r="JWN85" s="755"/>
      <c r="JWO85" s="755"/>
      <c r="JWP85" s="755"/>
      <c r="JWQ85" s="755"/>
      <c r="JWR85" s="755"/>
      <c r="JWS85" s="755"/>
      <c r="JWT85" s="755"/>
      <c r="JWU85" s="755"/>
      <c r="JWV85" s="755"/>
      <c r="JWW85" s="755"/>
      <c r="JWX85" s="755"/>
      <c r="JWY85" s="755"/>
      <c r="JWZ85" s="755"/>
      <c r="JXA85" s="755"/>
      <c r="JXB85" s="755"/>
      <c r="JXC85" s="755"/>
      <c r="JXD85" s="755"/>
      <c r="JXE85" s="755"/>
      <c r="JXF85" s="755"/>
      <c r="JXG85" s="755"/>
      <c r="JXH85" s="755"/>
      <c r="JXI85" s="755"/>
      <c r="JXJ85" s="755"/>
      <c r="JXK85" s="755"/>
      <c r="JXL85" s="755"/>
      <c r="JXM85" s="755"/>
      <c r="JXN85" s="755"/>
      <c r="JXO85" s="755"/>
      <c r="JXP85" s="755"/>
      <c r="JXQ85" s="755"/>
      <c r="JXR85" s="755"/>
      <c r="JXS85" s="755"/>
      <c r="JXT85" s="755"/>
      <c r="JXU85" s="755"/>
      <c r="JXV85" s="755"/>
      <c r="JXW85" s="755"/>
      <c r="JXX85" s="755"/>
      <c r="JXY85" s="755"/>
      <c r="JXZ85" s="755"/>
      <c r="JYA85" s="755"/>
      <c r="JYB85" s="755"/>
      <c r="JYC85" s="755"/>
      <c r="JYD85" s="755"/>
      <c r="JYE85" s="755"/>
      <c r="JYF85" s="755"/>
      <c r="JYG85" s="755"/>
      <c r="JYH85" s="755"/>
      <c r="JYI85" s="755"/>
      <c r="JYJ85" s="755"/>
      <c r="JYK85" s="755"/>
      <c r="JYL85" s="755"/>
      <c r="JYM85" s="755"/>
      <c r="JYN85" s="755"/>
      <c r="JYO85" s="755"/>
      <c r="JYP85" s="755"/>
      <c r="JYQ85" s="755"/>
      <c r="JYR85" s="755"/>
      <c r="JYS85" s="755"/>
      <c r="JYT85" s="755"/>
      <c r="JYU85" s="755"/>
      <c r="JYV85" s="755"/>
      <c r="JYW85" s="755"/>
      <c r="JYX85" s="755"/>
      <c r="JYY85" s="755"/>
      <c r="JYZ85" s="755"/>
      <c r="JZA85" s="755"/>
      <c r="JZB85" s="755"/>
      <c r="JZC85" s="755"/>
      <c r="JZD85" s="755"/>
      <c r="JZE85" s="755"/>
      <c r="JZF85" s="755"/>
      <c r="JZG85" s="755"/>
      <c r="JZH85" s="755"/>
      <c r="JZI85" s="755"/>
      <c r="JZJ85" s="755"/>
      <c r="JZK85" s="755"/>
      <c r="JZL85" s="755"/>
      <c r="JZM85" s="755"/>
      <c r="JZN85" s="755"/>
      <c r="JZO85" s="755"/>
      <c r="JZP85" s="755"/>
      <c r="JZQ85" s="755"/>
      <c r="JZR85" s="755"/>
      <c r="JZS85" s="755"/>
      <c r="JZT85" s="755"/>
      <c r="JZU85" s="755"/>
      <c r="JZV85" s="755"/>
      <c r="JZW85" s="755"/>
      <c r="JZX85" s="755"/>
      <c r="JZY85" s="755"/>
      <c r="JZZ85" s="755"/>
      <c r="KAA85" s="755"/>
      <c r="KAB85" s="755"/>
      <c r="KAC85" s="755"/>
      <c r="KAD85" s="755"/>
      <c r="KAE85" s="755"/>
      <c r="KAF85" s="755"/>
      <c r="KAG85" s="755"/>
      <c r="KAH85" s="755"/>
      <c r="KAI85" s="755"/>
      <c r="KAJ85" s="755"/>
      <c r="KAK85" s="755"/>
      <c r="KAL85" s="755"/>
      <c r="KAM85" s="755"/>
      <c r="KAN85" s="755"/>
      <c r="KAO85" s="755"/>
      <c r="KAP85" s="755"/>
      <c r="KAQ85" s="755"/>
      <c r="KAR85" s="755"/>
      <c r="KAS85" s="755"/>
      <c r="KAT85" s="755"/>
      <c r="KAU85" s="755"/>
      <c r="KAV85" s="755"/>
      <c r="KAW85" s="755"/>
      <c r="KAX85" s="755"/>
      <c r="KAY85" s="755"/>
      <c r="KAZ85" s="755"/>
      <c r="KBA85" s="755"/>
      <c r="KBB85" s="755"/>
      <c r="KBC85" s="755"/>
      <c r="KBD85" s="755"/>
      <c r="KBE85" s="755"/>
      <c r="KBF85" s="755"/>
      <c r="KBG85" s="755"/>
      <c r="KBH85" s="755"/>
      <c r="KBI85" s="755"/>
      <c r="KBJ85" s="755"/>
      <c r="KBK85" s="755"/>
      <c r="KBL85" s="755"/>
      <c r="KBM85" s="755"/>
      <c r="KBN85" s="755"/>
      <c r="KBO85" s="755"/>
      <c r="KBP85" s="755"/>
      <c r="KBQ85" s="755"/>
      <c r="KBR85" s="755"/>
      <c r="KBS85" s="755"/>
      <c r="KBT85" s="755"/>
      <c r="KBU85" s="755"/>
      <c r="KBV85" s="755"/>
      <c r="KBW85" s="755"/>
      <c r="KBX85" s="755"/>
      <c r="KBY85" s="755"/>
      <c r="KBZ85" s="755"/>
      <c r="KCA85" s="755"/>
      <c r="KCB85" s="755"/>
      <c r="KCC85" s="755"/>
      <c r="KCD85" s="755"/>
      <c r="KCE85" s="755"/>
      <c r="KCF85" s="755"/>
      <c r="KCG85" s="755"/>
      <c r="KCH85" s="755"/>
      <c r="KCI85" s="755"/>
      <c r="KCJ85" s="755"/>
      <c r="KCK85" s="755"/>
      <c r="KCL85" s="755"/>
      <c r="KCM85" s="755"/>
      <c r="KCN85" s="755"/>
      <c r="KCO85" s="755"/>
      <c r="KCP85" s="755"/>
      <c r="KCQ85" s="755"/>
      <c r="KCR85" s="755"/>
      <c r="KCS85" s="755"/>
      <c r="KCT85" s="755"/>
      <c r="KCU85" s="755"/>
      <c r="KCV85" s="755"/>
      <c r="KCW85" s="755"/>
      <c r="KCX85" s="755"/>
      <c r="KCY85" s="755"/>
      <c r="KCZ85" s="755"/>
      <c r="KDA85" s="755"/>
      <c r="KDB85" s="755"/>
      <c r="KDC85" s="755"/>
      <c r="KDD85" s="755"/>
      <c r="KDE85" s="755"/>
      <c r="KDF85" s="755"/>
      <c r="KDG85" s="755"/>
      <c r="KDH85" s="755"/>
      <c r="KDI85" s="755"/>
      <c r="KDJ85" s="755"/>
      <c r="KDK85" s="755"/>
      <c r="KDL85" s="755"/>
      <c r="KDM85" s="755"/>
      <c r="KDN85" s="755"/>
      <c r="KDO85" s="755"/>
      <c r="KDP85" s="755"/>
      <c r="KDQ85" s="755"/>
      <c r="KDR85" s="755"/>
      <c r="KDS85" s="755"/>
      <c r="KDT85" s="755"/>
      <c r="KDU85" s="755"/>
      <c r="KDV85" s="755"/>
      <c r="KDW85" s="755"/>
      <c r="KDX85" s="755"/>
      <c r="KDY85" s="755"/>
      <c r="KDZ85" s="755"/>
      <c r="KEA85" s="755"/>
      <c r="KEB85" s="755"/>
      <c r="KEC85" s="755"/>
      <c r="KED85" s="755"/>
      <c r="KEE85" s="755"/>
      <c r="KEF85" s="755"/>
      <c r="KEG85" s="755"/>
      <c r="KEH85" s="755"/>
      <c r="KEI85" s="755"/>
      <c r="KEJ85" s="755"/>
      <c r="KEK85" s="755"/>
      <c r="KEL85" s="755"/>
      <c r="KEM85" s="755"/>
      <c r="KEN85" s="755"/>
      <c r="KEO85" s="755"/>
      <c r="KEP85" s="755"/>
      <c r="KEQ85" s="755"/>
      <c r="KER85" s="755"/>
      <c r="KES85" s="755"/>
      <c r="KET85" s="755"/>
      <c r="KEU85" s="755"/>
      <c r="KEV85" s="755"/>
      <c r="KEW85" s="755"/>
      <c r="KEX85" s="755"/>
      <c r="KEY85" s="755"/>
      <c r="KEZ85" s="755"/>
      <c r="KFA85" s="755"/>
      <c r="KFB85" s="755"/>
      <c r="KFC85" s="755"/>
      <c r="KFD85" s="755"/>
      <c r="KFE85" s="755"/>
      <c r="KFF85" s="755"/>
      <c r="KFG85" s="755"/>
      <c r="KFH85" s="755"/>
      <c r="KFI85" s="755"/>
      <c r="KFJ85" s="755"/>
      <c r="KFK85" s="755"/>
      <c r="KFL85" s="755"/>
      <c r="KFM85" s="755"/>
      <c r="KFN85" s="755"/>
      <c r="KFO85" s="755"/>
      <c r="KFP85" s="755"/>
      <c r="KFQ85" s="755"/>
      <c r="KFR85" s="755"/>
      <c r="KFS85" s="755"/>
      <c r="KFT85" s="755"/>
      <c r="KFU85" s="755"/>
      <c r="KFV85" s="755"/>
      <c r="KFW85" s="755"/>
      <c r="KFX85" s="755"/>
      <c r="KFY85" s="755"/>
      <c r="KFZ85" s="755"/>
      <c r="KGA85" s="755"/>
      <c r="KGB85" s="755"/>
      <c r="KGC85" s="755"/>
      <c r="KGD85" s="755"/>
      <c r="KGE85" s="755"/>
      <c r="KGF85" s="755"/>
      <c r="KGG85" s="755"/>
      <c r="KGH85" s="755"/>
      <c r="KGI85" s="755"/>
      <c r="KGJ85" s="755"/>
      <c r="KGK85" s="755"/>
      <c r="KGL85" s="755"/>
      <c r="KGM85" s="755"/>
      <c r="KGN85" s="755"/>
      <c r="KGO85" s="755"/>
      <c r="KGP85" s="755"/>
      <c r="KGQ85" s="755"/>
      <c r="KGR85" s="755"/>
      <c r="KGS85" s="755"/>
      <c r="KGT85" s="755"/>
      <c r="KGU85" s="755"/>
      <c r="KGV85" s="755"/>
      <c r="KGW85" s="755"/>
      <c r="KGX85" s="755"/>
      <c r="KGY85" s="755"/>
      <c r="KGZ85" s="755"/>
      <c r="KHA85" s="755"/>
      <c r="KHB85" s="755"/>
      <c r="KHC85" s="755"/>
      <c r="KHD85" s="755"/>
      <c r="KHE85" s="755"/>
      <c r="KHF85" s="755"/>
      <c r="KHG85" s="755"/>
      <c r="KHH85" s="755"/>
      <c r="KHI85" s="755"/>
      <c r="KHJ85" s="755"/>
      <c r="KHK85" s="755"/>
      <c r="KHL85" s="755"/>
      <c r="KHM85" s="755"/>
      <c r="KHN85" s="755"/>
      <c r="KHO85" s="755"/>
      <c r="KHP85" s="755"/>
      <c r="KHQ85" s="755"/>
      <c r="KHR85" s="755"/>
      <c r="KHS85" s="755"/>
      <c r="KHT85" s="755"/>
      <c r="KHU85" s="755"/>
      <c r="KHV85" s="755"/>
      <c r="KHW85" s="755"/>
      <c r="KHX85" s="755"/>
      <c r="KHY85" s="755"/>
      <c r="KHZ85" s="755"/>
      <c r="KIA85" s="755"/>
      <c r="KIB85" s="755"/>
      <c r="KIC85" s="755"/>
      <c r="KID85" s="755"/>
      <c r="KIE85" s="755"/>
      <c r="KIF85" s="755"/>
      <c r="KIG85" s="755"/>
      <c r="KIH85" s="755"/>
      <c r="KII85" s="755"/>
      <c r="KIJ85" s="755"/>
      <c r="KIK85" s="755"/>
      <c r="KIL85" s="755"/>
      <c r="KIM85" s="755"/>
      <c r="KIN85" s="755"/>
      <c r="KIO85" s="755"/>
      <c r="KIP85" s="755"/>
      <c r="KIQ85" s="755"/>
      <c r="KIR85" s="755"/>
      <c r="KIS85" s="755"/>
      <c r="KIT85" s="755"/>
      <c r="KIU85" s="755"/>
      <c r="KIV85" s="755"/>
      <c r="KIW85" s="755"/>
      <c r="KIX85" s="755"/>
      <c r="KIY85" s="755"/>
      <c r="KIZ85" s="755"/>
      <c r="KJA85" s="755"/>
      <c r="KJB85" s="755"/>
      <c r="KJC85" s="755"/>
      <c r="KJD85" s="755"/>
      <c r="KJE85" s="755"/>
      <c r="KJF85" s="755"/>
      <c r="KJG85" s="755"/>
      <c r="KJH85" s="755"/>
      <c r="KJI85" s="755"/>
      <c r="KJJ85" s="755"/>
      <c r="KJK85" s="755"/>
      <c r="KJL85" s="755"/>
      <c r="KJM85" s="755"/>
      <c r="KJN85" s="755"/>
      <c r="KJO85" s="755"/>
      <c r="KJP85" s="755"/>
      <c r="KJQ85" s="755"/>
      <c r="KJR85" s="755"/>
      <c r="KJS85" s="755"/>
      <c r="KJT85" s="755"/>
      <c r="KJU85" s="755"/>
      <c r="KJV85" s="755"/>
      <c r="KJW85" s="755"/>
      <c r="KJX85" s="755"/>
      <c r="KJY85" s="755"/>
      <c r="KJZ85" s="755"/>
      <c r="KKA85" s="755"/>
      <c r="KKB85" s="755"/>
      <c r="KKC85" s="755"/>
      <c r="KKD85" s="755"/>
      <c r="KKE85" s="755"/>
      <c r="KKF85" s="755"/>
      <c r="KKG85" s="755"/>
      <c r="KKH85" s="755"/>
      <c r="KKI85" s="755"/>
      <c r="KKJ85" s="755"/>
      <c r="KKK85" s="755"/>
      <c r="KKL85" s="755"/>
      <c r="KKM85" s="755"/>
      <c r="KKN85" s="755"/>
      <c r="KKO85" s="755"/>
      <c r="KKP85" s="755"/>
      <c r="KKQ85" s="755"/>
      <c r="KKR85" s="755"/>
      <c r="KKS85" s="755"/>
      <c r="KKT85" s="755"/>
      <c r="KKU85" s="755"/>
      <c r="KKV85" s="755"/>
      <c r="KKW85" s="755"/>
      <c r="KKX85" s="755"/>
      <c r="KKY85" s="755"/>
      <c r="KKZ85" s="755"/>
      <c r="KLA85" s="755"/>
      <c r="KLB85" s="755"/>
      <c r="KLC85" s="755"/>
      <c r="KLD85" s="755"/>
      <c r="KLE85" s="755"/>
      <c r="KLF85" s="755"/>
      <c r="KLG85" s="755"/>
      <c r="KLH85" s="755"/>
      <c r="KLI85" s="755"/>
      <c r="KLJ85" s="755"/>
      <c r="KLK85" s="755"/>
      <c r="KLL85" s="755"/>
      <c r="KLM85" s="755"/>
      <c r="KLN85" s="755"/>
      <c r="KLO85" s="755"/>
      <c r="KLP85" s="755"/>
      <c r="KLQ85" s="755"/>
      <c r="KLR85" s="755"/>
      <c r="KLS85" s="755"/>
      <c r="KLT85" s="755"/>
      <c r="KLU85" s="755"/>
      <c r="KLV85" s="755"/>
      <c r="KLW85" s="755"/>
      <c r="KLX85" s="755"/>
      <c r="KLY85" s="755"/>
      <c r="KLZ85" s="755"/>
      <c r="KMA85" s="755"/>
      <c r="KMB85" s="755"/>
      <c r="KMC85" s="755"/>
      <c r="KMD85" s="755"/>
      <c r="KME85" s="755"/>
      <c r="KMF85" s="755"/>
      <c r="KMG85" s="755"/>
      <c r="KMH85" s="755"/>
      <c r="KMI85" s="755"/>
      <c r="KMJ85" s="755"/>
      <c r="KMK85" s="755"/>
      <c r="KML85" s="755"/>
      <c r="KMM85" s="755"/>
      <c r="KMN85" s="755"/>
      <c r="KMO85" s="755"/>
      <c r="KMP85" s="755"/>
      <c r="KMQ85" s="755"/>
      <c r="KMR85" s="755"/>
      <c r="KMS85" s="755"/>
      <c r="KMT85" s="755"/>
      <c r="KMU85" s="755"/>
      <c r="KMV85" s="755"/>
      <c r="KMW85" s="755"/>
      <c r="KMX85" s="755"/>
      <c r="KMY85" s="755"/>
      <c r="KMZ85" s="755"/>
      <c r="KNA85" s="755"/>
      <c r="KNB85" s="755"/>
      <c r="KNC85" s="755"/>
      <c r="KND85" s="755"/>
      <c r="KNE85" s="755"/>
      <c r="KNF85" s="755"/>
      <c r="KNG85" s="755"/>
      <c r="KNH85" s="755"/>
      <c r="KNI85" s="755"/>
      <c r="KNJ85" s="755"/>
      <c r="KNK85" s="755"/>
      <c r="KNL85" s="755"/>
      <c r="KNM85" s="755"/>
      <c r="KNN85" s="755"/>
      <c r="KNO85" s="755"/>
      <c r="KNP85" s="755"/>
      <c r="KNQ85" s="755"/>
      <c r="KNR85" s="755"/>
      <c r="KNS85" s="755"/>
      <c r="KNT85" s="755"/>
      <c r="KNU85" s="755"/>
      <c r="KNV85" s="755"/>
      <c r="KNW85" s="755"/>
      <c r="KNX85" s="755"/>
      <c r="KNY85" s="755"/>
      <c r="KNZ85" s="755"/>
      <c r="KOA85" s="755"/>
      <c r="KOB85" s="755"/>
      <c r="KOC85" s="755"/>
      <c r="KOD85" s="755"/>
      <c r="KOE85" s="755"/>
      <c r="KOF85" s="755"/>
      <c r="KOG85" s="755"/>
      <c r="KOH85" s="755"/>
      <c r="KOI85" s="755"/>
      <c r="KOJ85" s="755"/>
      <c r="KOK85" s="755"/>
      <c r="KOL85" s="755"/>
      <c r="KOM85" s="755"/>
      <c r="KON85" s="755"/>
      <c r="KOO85" s="755"/>
      <c r="KOP85" s="755"/>
      <c r="KOQ85" s="755"/>
      <c r="KOR85" s="755"/>
      <c r="KOS85" s="755"/>
      <c r="KOT85" s="755"/>
      <c r="KOU85" s="755"/>
      <c r="KOV85" s="755"/>
      <c r="KOW85" s="755"/>
      <c r="KOX85" s="755"/>
      <c r="KOY85" s="755"/>
      <c r="KOZ85" s="755"/>
      <c r="KPA85" s="755"/>
      <c r="KPB85" s="755"/>
      <c r="KPC85" s="755"/>
      <c r="KPD85" s="755"/>
      <c r="KPE85" s="755"/>
      <c r="KPF85" s="755"/>
      <c r="KPG85" s="755"/>
      <c r="KPH85" s="755"/>
      <c r="KPI85" s="755"/>
      <c r="KPJ85" s="755"/>
      <c r="KPK85" s="755"/>
      <c r="KPL85" s="755"/>
      <c r="KPM85" s="755"/>
      <c r="KPN85" s="755"/>
      <c r="KPO85" s="755"/>
      <c r="KPP85" s="755"/>
      <c r="KPQ85" s="755"/>
      <c r="KPR85" s="755"/>
      <c r="KPS85" s="755"/>
      <c r="KPT85" s="755"/>
      <c r="KPU85" s="755"/>
      <c r="KPV85" s="755"/>
      <c r="KPW85" s="755"/>
      <c r="KPX85" s="755"/>
      <c r="KPY85" s="755"/>
      <c r="KPZ85" s="755"/>
      <c r="KQA85" s="755"/>
      <c r="KQB85" s="755"/>
      <c r="KQC85" s="755"/>
      <c r="KQD85" s="755"/>
      <c r="KQE85" s="755"/>
      <c r="KQF85" s="755"/>
      <c r="KQG85" s="755"/>
      <c r="KQH85" s="755"/>
      <c r="KQI85" s="755"/>
      <c r="KQJ85" s="755"/>
      <c r="KQK85" s="755"/>
      <c r="KQL85" s="755"/>
      <c r="KQM85" s="755"/>
      <c r="KQN85" s="755"/>
      <c r="KQO85" s="755"/>
      <c r="KQP85" s="755"/>
      <c r="KQQ85" s="755"/>
      <c r="KQR85" s="755"/>
      <c r="KQS85" s="755"/>
      <c r="KQT85" s="755"/>
      <c r="KQU85" s="755"/>
      <c r="KQV85" s="755"/>
      <c r="KQW85" s="755"/>
      <c r="KQX85" s="755"/>
      <c r="KQY85" s="755"/>
      <c r="KQZ85" s="755"/>
      <c r="KRA85" s="755"/>
      <c r="KRB85" s="755"/>
      <c r="KRC85" s="755"/>
      <c r="KRD85" s="755"/>
      <c r="KRE85" s="755"/>
      <c r="KRF85" s="755"/>
      <c r="KRG85" s="755"/>
      <c r="KRH85" s="755"/>
      <c r="KRI85" s="755"/>
      <c r="KRJ85" s="755"/>
      <c r="KRK85" s="755"/>
      <c r="KRL85" s="755"/>
      <c r="KRM85" s="755"/>
      <c r="KRN85" s="755"/>
      <c r="KRO85" s="755"/>
      <c r="KRP85" s="755"/>
      <c r="KRQ85" s="755"/>
      <c r="KRR85" s="755"/>
      <c r="KRS85" s="755"/>
      <c r="KRT85" s="755"/>
      <c r="KRU85" s="755"/>
      <c r="KRV85" s="755"/>
      <c r="KRW85" s="755"/>
      <c r="KRX85" s="755"/>
      <c r="KRY85" s="755"/>
      <c r="KRZ85" s="755"/>
      <c r="KSA85" s="755"/>
      <c r="KSB85" s="755"/>
      <c r="KSC85" s="755"/>
      <c r="KSD85" s="755"/>
      <c r="KSE85" s="755"/>
      <c r="KSF85" s="755"/>
      <c r="KSG85" s="755"/>
      <c r="KSH85" s="755"/>
      <c r="KSI85" s="755"/>
      <c r="KSJ85" s="755"/>
      <c r="KSK85" s="755"/>
      <c r="KSL85" s="755"/>
      <c r="KSM85" s="755"/>
      <c r="KSN85" s="755"/>
      <c r="KSO85" s="755"/>
      <c r="KSP85" s="755"/>
      <c r="KSQ85" s="755"/>
      <c r="KSR85" s="755"/>
      <c r="KSS85" s="755"/>
      <c r="KST85" s="755"/>
      <c r="KSU85" s="755"/>
      <c r="KSV85" s="755"/>
      <c r="KSW85" s="755"/>
      <c r="KSX85" s="755"/>
      <c r="KSY85" s="755"/>
      <c r="KSZ85" s="755"/>
      <c r="KTA85" s="755"/>
      <c r="KTB85" s="755"/>
      <c r="KTC85" s="755"/>
      <c r="KTD85" s="755"/>
      <c r="KTE85" s="755"/>
      <c r="KTF85" s="755"/>
      <c r="KTG85" s="755"/>
      <c r="KTH85" s="755"/>
      <c r="KTI85" s="755"/>
      <c r="KTJ85" s="755"/>
      <c r="KTK85" s="755"/>
      <c r="KTL85" s="755"/>
      <c r="KTM85" s="755"/>
      <c r="KTN85" s="755"/>
      <c r="KTO85" s="755"/>
      <c r="KTP85" s="755"/>
      <c r="KTQ85" s="755"/>
      <c r="KTR85" s="755"/>
      <c r="KTS85" s="755"/>
      <c r="KTT85" s="755"/>
      <c r="KTU85" s="755"/>
      <c r="KTV85" s="755"/>
      <c r="KTW85" s="755"/>
      <c r="KTX85" s="755"/>
      <c r="KTY85" s="755"/>
      <c r="KTZ85" s="755"/>
      <c r="KUA85" s="755"/>
      <c r="KUB85" s="755"/>
      <c r="KUC85" s="755"/>
      <c r="KUD85" s="755"/>
      <c r="KUE85" s="755"/>
      <c r="KUF85" s="755"/>
      <c r="KUG85" s="755"/>
      <c r="KUH85" s="755"/>
      <c r="KUI85" s="755"/>
      <c r="KUJ85" s="755"/>
      <c r="KUK85" s="755"/>
      <c r="KUL85" s="755"/>
      <c r="KUM85" s="755"/>
      <c r="KUN85" s="755"/>
      <c r="KUO85" s="755"/>
      <c r="KUP85" s="755"/>
      <c r="KUQ85" s="755"/>
      <c r="KUR85" s="755"/>
      <c r="KUS85" s="755"/>
      <c r="KUT85" s="755"/>
      <c r="KUU85" s="755"/>
      <c r="KUV85" s="755"/>
      <c r="KUW85" s="755"/>
      <c r="KUX85" s="755"/>
      <c r="KUY85" s="755"/>
      <c r="KUZ85" s="755"/>
      <c r="KVA85" s="755"/>
      <c r="KVB85" s="755"/>
      <c r="KVC85" s="755"/>
      <c r="KVD85" s="755"/>
      <c r="KVE85" s="755"/>
      <c r="KVF85" s="755"/>
      <c r="KVG85" s="755"/>
      <c r="KVH85" s="755"/>
      <c r="KVI85" s="755"/>
      <c r="KVJ85" s="755"/>
      <c r="KVK85" s="755"/>
      <c r="KVL85" s="755"/>
      <c r="KVM85" s="755"/>
      <c r="KVN85" s="755"/>
      <c r="KVO85" s="755"/>
      <c r="KVP85" s="755"/>
      <c r="KVQ85" s="755"/>
      <c r="KVR85" s="755"/>
      <c r="KVS85" s="755"/>
      <c r="KVT85" s="755"/>
      <c r="KVU85" s="755"/>
      <c r="KVV85" s="755"/>
      <c r="KVW85" s="755"/>
      <c r="KVX85" s="755"/>
      <c r="KVY85" s="755"/>
      <c r="KVZ85" s="755"/>
      <c r="KWA85" s="755"/>
      <c r="KWB85" s="755"/>
      <c r="KWC85" s="755"/>
      <c r="KWD85" s="755"/>
      <c r="KWE85" s="755"/>
      <c r="KWF85" s="755"/>
      <c r="KWG85" s="755"/>
      <c r="KWH85" s="755"/>
      <c r="KWI85" s="755"/>
      <c r="KWJ85" s="755"/>
      <c r="KWK85" s="755"/>
      <c r="KWL85" s="755"/>
      <c r="KWM85" s="755"/>
      <c r="KWN85" s="755"/>
      <c r="KWO85" s="755"/>
      <c r="KWP85" s="755"/>
      <c r="KWQ85" s="755"/>
      <c r="KWR85" s="755"/>
      <c r="KWS85" s="755"/>
      <c r="KWT85" s="755"/>
      <c r="KWU85" s="755"/>
      <c r="KWV85" s="755"/>
      <c r="KWW85" s="755"/>
      <c r="KWX85" s="755"/>
      <c r="KWY85" s="755"/>
      <c r="KWZ85" s="755"/>
      <c r="KXA85" s="755"/>
      <c r="KXB85" s="755"/>
      <c r="KXC85" s="755"/>
      <c r="KXD85" s="755"/>
      <c r="KXE85" s="755"/>
      <c r="KXF85" s="755"/>
      <c r="KXG85" s="755"/>
      <c r="KXH85" s="755"/>
      <c r="KXI85" s="755"/>
      <c r="KXJ85" s="755"/>
      <c r="KXK85" s="755"/>
      <c r="KXL85" s="755"/>
      <c r="KXM85" s="755"/>
      <c r="KXN85" s="755"/>
      <c r="KXO85" s="755"/>
      <c r="KXP85" s="755"/>
      <c r="KXQ85" s="755"/>
      <c r="KXR85" s="755"/>
      <c r="KXS85" s="755"/>
      <c r="KXT85" s="755"/>
      <c r="KXU85" s="755"/>
      <c r="KXV85" s="755"/>
      <c r="KXW85" s="755"/>
      <c r="KXX85" s="755"/>
      <c r="KXY85" s="755"/>
      <c r="KXZ85" s="755"/>
      <c r="KYA85" s="755"/>
      <c r="KYB85" s="755"/>
      <c r="KYC85" s="755"/>
      <c r="KYD85" s="755"/>
      <c r="KYE85" s="755"/>
      <c r="KYF85" s="755"/>
      <c r="KYG85" s="755"/>
      <c r="KYH85" s="755"/>
      <c r="KYI85" s="755"/>
      <c r="KYJ85" s="755"/>
      <c r="KYK85" s="755"/>
      <c r="KYL85" s="755"/>
      <c r="KYM85" s="755"/>
      <c r="KYN85" s="755"/>
      <c r="KYO85" s="755"/>
      <c r="KYP85" s="755"/>
      <c r="KYQ85" s="755"/>
      <c r="KYR85" s="755"/>
      <c r="KYS85" s="755"/>
      <c r="KYT85" s="755"/>
      <c r="KYU85" s="755"/>
      <c r="KYV85" s="755"/>
      <c r="KYW85" s="755"/>
      <c r="KYX85" s="755"/>
      <c r="KYY85" s="755"/>
      <c r="KYZ85" s="755"/>
      <c r="KZA85" s="755"/>
      <c r="KZB85" s="755"/>
      <c r="KZC85" s="755"/>
      <c r="KZD85" s="755"/>
      <c r="KZE85" s="755"/>
      <c r="KZF85" s="755"/>
      <c r="KZG85" s="755"/>
      <c r="KZH85" s="755"/>
      <c r="KZI85" s="755"/>
      <c r="KZJ85" s="755"/>
      <c r="KZK85" s="755"/>
      <c r="KZL85" s="755"/>
      <c r="KZM85" s="755"/>
      <c r="KZN85" s="755"/>
      <c r="KZO85" s="755"/>
      <c r="KZP85" s="755"/>
      <c r="KZQ85" s="755"/>
      <c r="KZR85" s="755"/>
      <c r="KZS85" s="755"/>
      <c r="KZT85" s="755"/>
      <c r="KZU85" s="755"/>
      <c r="KZV85" s="755"/>
      <c r="KZW85" s="755"/>
      <c r="KZX85" s="755"/>
      <c r="KZY85" s="755"/>
      <c r="KZZ85" s="755"/>
      <c r="LAA85" s="755"/>
      <c r="LAB85" s="755"/>
      <c r="LAC85" s="755"/>
      <c r="LAD85" s="755"/>
      <c r="LAE85" s="755"/>
      <c r="LAF85" s="755"/>
      <c r="LAG85" s="755"/>
      <c r="LAH85" s="755"/>
      <c r="LAI85" s="755"/>
      <c r="LAJ85" s="755"/>
      <c r="LAK85" s="755"/>
      <c r="LAL85" s="755"/>
      <c r="LAM85" s="755"/>
      <c r="LAN85" s="755"/>
      <c r="LAO85" s="755"/>
      <c r="LAP85" s="755"/>
      <c r="LAQ85" s="755"/>
      <c r="LAR85" s="755"/>
      <c r="LAS85" s="755"/>
      <c r="LAT85" s="755"/>
      <c r="LAU85" s="755"/>
      <c r="LAV85" s="755"/>
      <c r="LAW85" s="755"/>
      <c r="LAX85" s="755"/>
      <c r="LAY85" s="755"/>
      <c r="LAZ85" s="755"/>
      <c r="LBA85" s="755"/>
      <c r="LBB85" s="755"/>
      <c r="LBC85" s="755"/>
      <c r="LBD85" s="755"/>
      <c r="LBE85" s="755"/>
      <c r="LBF85" s="755"/>
      <c r="LBG85" s="755"/>
      <c r="LBH85" s="755"/>
      <c r="LBI85" s="755"/>
      <c r="LBJ85" s="755"/>
      <c r="LBK85" s="755"/>
      <c r="LBL85" s="755"/>
      <c r="LBM85" s="755"/>
      <c r="LBN85" s="755"/>
      <c r="LBO85" s="755"/>
      <c r="LBP85" s="755"/>
      <c r="LBQ85" s="755"/>
      <c r="LBR85" s="755"/>
      <c r="LBS85" s="755"/>
      <c r="LBT85" s="755"/>
      <c r="LBU85" s="755"/>
      <c r="LBV85" s="755"/>
      <c r="LBW85" s="755"/>
      <c r="LBX85" s="755"/>
      <c r="LBY85" s="755"/>
      <c r="LBZ85" s="755"/>
      <c r="LCA85" s="755"/>
      <c r="LCB85" s="755"/>
      <c r="LCC85" s="755"/>
      <c r="LCD85" s="755"/>
      <c r="LCE85" s="755"/>
      <c r="LCF85" s="755"/>
      <c r="LCG85" s="755"/>
      <c r="LCH85" s="755"/>
      <c r="LCI85" s="755"/>
      <c r="LCJ85" s="755"/>
      <c r="LCK85" s="755"/>
      <c r="LCL85" s="755"/>
      <c r="LCM85" s="755"/>
      <c r="LCN85" s="755"/>
      <c r="LCO85" s="755"/>
      <c r="LCP85" s="755"/>
      <c r="LCQ85" s="755"/>
      <c r="LCR85" s="755"/>
      <c r="LCS85" s="755"/>
      <c r="LCT85" s="755"/>
      <c r="LCU85" s="755"/>
      <c r="LCV85" s="755"/>
      <c r="LCW85" s="755"/>
      <c r="LCX85" s="755"/>
      <c r="LCY85" s="755"/>
      <c r="LCZ85" s="755"/>
      <c r="LDA85" s="755"/>
      <c r="LDB85" s="755"/>
      <c r="LDC85" s="755"/>
      <c r="LDD85" s="755"/>
      <c r="LDE85" s="755"/>
      <c r="LDF85" s="755"/>
      <c r="LDG85" s="755"/>
      <c r="LDH85" s="755"/>
      <c r="LDI85" s="755"/>
      <c r="LDJ85" s="755"/>
      <c r="LDK85" s="755"/>
      <c r="LDL85" s="755"/>
      <c r="LDM85" s="755"/>
      <c r="LDN85" s="755"/>
      <c r="LDO85" s="755"/>
      <c r="LDP85" s="755"/>
      <c r="LDQ85" s="755"/>
      <c r="LDR85" s="755"/>
      <c r="LDS85" s="755"/>
      <c r="LDT85" s="755"/>
      <c r="LDU85" s="755"/>
      <c r="LDV85" s="755"/>
      <c r="LDW85" s="755"/>
      <c r="LDX85" s="755"/>
      <c r="LDY85" s="755"/>
      <c r="LDZ85" s="755"/>
      <c r="LEA85" s="755"/>
      <c r="LEB85" s="755"/>
      <c r="LEC85" s="755"/>
      <c r="LED85" s="755"/>
      <c r="LEE85" s="755"/>
      <c r="LEF85" s="755"/>
      <c r="LEG85" s="755"/>
      <c r="LEH85" s="755"/>
      <c r="LEI85" s="755"/>
      <c r="LEJ85" s="755"/>
      <c r="LEK85" s="755"/>
      <c r="LEL85" s="755"/>
      <c r="LEM85" s="755"/>
      <c r="LEN85" s="755"/>
      <c r="LEO85" s="755"/>
      <c r="LEP85" s="755"/>
      <c r="LEQ85" s="755"/>
      <c r="LER85" s="755"/>
      <c r="LES85" s="755"/>
      <c r="LET85" s="755"/>
      <c r="LEU85" s="755"/>
      <c r="LEV85" s="755"/>
      <c r="LEW85" s="755"/>
      <c r="LEX85" s="755"/>
      <c r="LEY85" s="755"/>
      <c r="LEZ85" s="755"/>
      <c r="LFA85" s="755"/>
      <c r="LFB85" s="755"/>
      <c r="LFC85" s="755"/>
      <c r="LFD85" s="755"/>
      <c r="LFE85" s="755"/>
      <c r="LFF85" s="755"/>
      <c r="LFG85" s="755"/>
      <c r="LFH85" s="755"/>
      <c r="LFI85" s="755"/>
      <c r="LFJ85" s="755"/>
      <c r="LFK85" s="755"/>
      <c r="LFL85" s="755"/>
      <c r="LFM85" s="755"/>
      <c r="LFN85" s="755"/>
      <c r="LFO85" s="755"/>
      <c r="LFP85" s="755"/>
      <c r="LFQ85" s="755"/>
      <c r="LFR85" s="755"/>
      <c r="LFS85" s="755"/>
      <c r="LFT85" s="755"/>
      <c r="LFU85" s="755"/>
      <c r="LFV85" s="755"/>
      <c r="LFW85" s="755"/>
      <c r="LFX85" s="755"/>
      <c r="LFY85" s="755"/>
      <c r="LFZ85" s="755"/>
      <c r="LGA85" s="755"/>
      <c r="LGB85" s="755"/>
      <c r="LGC85" s="755"/>
      <c r="LGD85" s="755"/>
      <c r="LGE85" s="755"/>
      <c r="LGF85" s="755"/>
      <c r="LGG85" s="755"/>
      <c r="LGH85" s="755"/>
      <c r="LGI85" s="755"/>
      <c r="LGJ85" s="755"/>
      <c r="LGK85" s="755"/>
      <c r="LGL85" s="755"/>
      <c r="LGM85" s="755"/>
      <c r="LGN85" s="755"/>
      <c r="LGO85" s="755"/>
      <c r="LGP85" s="755"/>
      <c r="LGQ85" s="755"/>
      <c r="LGR85" s="755"/>
      <c r="LGS85" s="755"/>
      <c r="LGT85" s="755"/>
      <c r="LGU85" s="755"/>
      <c r="LGV85" s="755"/>
      <c r="LGW85" s="755"/>
      <c r="LGX85" s="755"/>
      <c r="LGY85" s="755"/>
      <c r="LGZ85" s="755"/>
      <c r="LHA85" s="755"/>
      <c r="LHB85" s="755"/>
      <c r="LHC85" s="755"/>
      <c r="LHD85" s="755"/>
      <c r="LHE85" s="755"/>
      <c r="LHF85" s="755"/>
      <c r="LHG85" s="755"/>
      <c r="LHH85" s="755"/>
      <c r="LHI85" s="755"/>
      <c r="LHJ85" s="755"/>
      <c r="LHK85" s="755"/>
      <c r="LHL85" s="755"/>
      <c r="LHM85" s="755"/>
      <c r="LHN85" s="755"/>
      <c r="LHO85" s="755"/>
      <c r="LHP85" s="755"/>
      <c r="LHQ85" s="755"/>
      <c r="LHR85" s="755"/>
      <c r="LHS85" s="755"/>
      <c r="LHT85" s="755"/>
      <c r="LHU85" s="755"/>
      <c r="LHV85" s="755"/>
      <c r="LHW85" s="755"/>
      <c r="LHX85" s="755"/>
      <c r="LHY85" s="755"/>
      <c r="LHZ85" s="755"/>
      <c r="LIA85" s="755"/>
      <c r="LIB85" s="755"/>
      <c r="LIC85" s="755"/>
      <c r="LID85" s="755"/>
      <c r="LIE85" s="755"/>
      <c r="LIF85" s="755"/>
      <c r="LIG85" s="755"/>
      <c r="LIH85" s="755"/>
      <c r="LII85" s="755"/>
      <c r="LIJ85" s="755"/>
      <c r="LIK85" s="755"/>
      <c r="LIL85" s="755"/>
      <c r="LIM85" s="755"/>
      <c r="LIN85" s="755"/>
      <c r="LIO85" s="755"/>
      <c r="LIP85" s="755"/>
      <c r="LIQ85" s="755"/>
      <c r="LIR85" s="755"/>
      <c r="LIS85" s="755"/>
      <c r="LIT85" s="755"/>
      <c r="LIU85" s="755"/>
      <c r="LIV85" s="755"/>
      <c r="LIW85" s="755"/>
      <c r="LIX85" s="755"/>
      <c r="LIY85" s="755"/>
      <c r="LIZ85" s="755"/>
      <c r="LJA85" s="755"/>
      <c r="LJB85" s="755"/>
      <c r="LJC85" s="755"/>
      <c r="LJD85" s="755"/>
      <c r="LJE85" s="755"/>
      <c r="LJF85" s="755"/>
      <c r="LJG85" s="755"/>
      <c r="LJH85" s="755"/>
      <c r="LJI85" s="755"/>
      <c r="LJJ85" s="755"/>
      <c r="LJK85" s="755"/>
      <c r="LJL85" s="755"/>
      <c r="LJM85" s="755"/>
      <c r="LJN85" s="755"/>
      <c r="LJO85" s="755"/>
      <c r="LJP85" s="755"/>
      <c r="LJQ85" s="755"/>
      <c r="LJR85" s="755"/>
      <c r="LJS85" s="755"/>
      <c r="LJT85" s="755"/>
      <c r="LJU85" s="755"/>
      <c r="LJV85" s="755"/>
      <c r="LJW85" s="755"/>
      <c r="LJX85" s="755"/>
      <c r="LJY85" s="755"/>
      <c r="LJZ85" s="755"/>
      <c r="LKA85" s="755"/>
      <c r="LKB85" s="755"/>
      <c r="LKC85" s="755"/>
      <c r="LKD85" s="755"/>
      <c r="LKE85" s="755"/>
      <c r="LKF85" s="755"/>
      <c r="LKG85" s="755"/>
      <c r="LKH85" s="755"/>
      <c r="LKI85" s="755"/>
      <c r="LKJ85" s="755"/>
      <c r="LKK85" s="755"/>
      <c r="LKL85" s="755"/>
      <c r="LKM85" s="755"/>
      <c r="LKN85" s="755"/>
      <c r="LKO85" s="755"/>
      <c r="LKP85" s="755"/>
      <c r="LKQ85" s="755"/>
      <c r="LKR85" s="755"/>
      <c r="LKS85" s="755"/>
      <c r="LKT85" s="755"/>
      <c r="LKU85" s="755"/>
      <c r="LKV85" s="755"/>
      <c r="LKW85" s="755"/>
      <c r="LKX85" s="755"/>
      <c r="LKY85" s="755"/>
      <c r="LKZ85" s="755"/>
      <c r="LLA85" s="755"/>
      <c r="LLB85" s="755"/>
      <c r="LLC85" s="755"/>
      <c r="LLD85" s="755"/>
      <c r="LLE85" s="755"/>
      <c r="LLF85" s="755"/>
      <c r="LLG85" s="755"/>
      <c r="LLH85" s="755"/>
      <c r="LLI85" s="755"/>
      <c r="LLJ85" s="755"/>
      <c r="LLK85" s="755"/>
      <c r="LLL85" s="755"/>
      <c r="LLM85" s="755"/>
      <c r="LLN85" s="755"/>
      <c r="LLO85" s="755"/>
      <c r="LLP85" s="755"/>
      <c r="LLQ85" s="755"/>
      <c r="LLR85" s="755"/>
      <c r="LLS85" s="755"/>
      <c r="LLT85" s="755"/>
      <c r="LLU85" s="755"/>
      <c r="LLV85" s="755"/>
      <c r="LLW85" s="755"/>
      <c r="LLX85" s="755"/>
      <c r="LLY85" s="755"/>
      <c r="LLZ85" s="755"/>
      <c r="LMA85" s="755"/>
      <c r="LMB85" s="755"/>
      <c r="LMC85" s="755"/>
      <c r="LMD85" s="755"/>
      <c r="LME85" s="755"/>
      <c r="LMF85" s="755"/>
      <c r="LMG85" s="755"/>
      <c r="LMH85" s="755"/>
      <c r="LMI85" s="755"/>
      <c r="LMJ85" s="755"/>
      <c r="LMK85" s="755"/>
      <c r="LML85" s="755"/>
      <c r="LMM85" s="755"/>
      <c r="LMN85" s="755"/>
      <c r="LMO85" s="755"/>
      <c r="LMP85" s="755"/>
      <c r="LMQ85" s="755"/>
      <c r="LMR85" s="755"/>
      <c r="LMS85" s="755"/>
      <c r="LMT85" s="755"/>
      <c r="LMU85" s="755"/>
      <c r="LMV85" s="755"/>
      <c r="LMW85" s="755"/>
      <c r="LMX85" s="755"/>
      <c r="LMY85" s="755"/>
      <c r="LMZ85" s="755"/>
      <c r="LNA85" s="755"/>
      <c r="LNB85" s="755"/>
      <c r="LNC85" s="755"/>
      <c r="LND85" s="755"/>
      <c r="LNE85" s="755"/>
      <c r="LNF85" s="755"/>
      <c r="LNG85" s="755"/>
      <c r="LNH85" s="755"/>
      <c r="LNI85" s="755"/>
      <c r="LNJ85" s="755"/>
      <c r="LNK85" s="755"/>
      <c r="LNL85" s="755"/>
      <c r="LNM85" s="755"/>
      <c r="LNN85" s="755"/>
      <c r="LNO85" s="755"/>
      <c r="LNP85" s="755"/>
      <c r="LNQ85" s="755"/>
      <c r="LNR85" s="755"/>
      <c r="LNS85" s="755"/>
      <c r="LNT85" s="755"/>
      <c r="LNU85" s="755"/>
      <c r="LNV85" s="755"/>
      <c r="LNW85" s="755"/>
      <c r="LNX85" s="755"/>
      <c r="LNY85" s="755"/>
      <c r="LNZ85" s="755"/>
      <c r="LOA85" s="755"/>
      <c r="LOB85" s="755"/>
      <c r="LOC85" s="755"/>
      <c r="LOD85" s="755"/>
      <c r="LOE85" s="755"/>
      <c r="LOF85" s="755"/>
      <c r="LOG85" s="755"/>
      <c r="LOH85" s="755"/>
      <c r="LOI85" s="755"/>
      <c r="LOJ85" s="755"/>
      <c r="LOK85" s="755"/>
      <c r="LOL85" s="755"/>
      <c r="LOM85" s="755"/>
      <c r="LON85" s="755"/>
      <c r="LOO85" s="755"/>
      <c r="LOP85" s="755"/>
      <c r="LOQ85" s="755"/>
      <c r="LOR85" s="755"/>
      <c r="LOS85" s="755"/>
      <c r="LOT85" s="755"/>
      <c r="LOU85" s="755"/>
      <c r="LOV85" s="755"/>
      <c r="LOW85" s="755"/>
      <c r="LOX85" s="755"/>
      <c r="LOY85" s="755"/>
      <c r="LOZ85" s="755"/>
      <c r="LPA85" s="755"/>
      <c r="LPB85" s="755"/>
      <c r="LPC85" s="755"/>
      <c r="LPD85" s="755"/>
      <c r="LPE85" s="755"/>
      <c r="LPF85" s="755"/>
      <c r="LPG85" s="755"/>
      <c r="LPH85" s="755"/>
      <c r="LPI85" s="755"/>
      <c r="LPJ85" s="755"/>
      <c r="LPK85" s="755"/>
      <c r="LPL85" s="755"/>
      <c r="LPM85" s="755"/>
      <c r="LPN85" s="755"/>
      <c r="LPO85" s="755"/>
      <c r="LPP85" s="755"/>
      <c r="LPQ85" s="755"/>
      <c r="LPR85" s="755"/>
      <c r="LPS85" s="755"/>
      <c r="LPT85" s="755"/>
      <c r="LPU85" s="755"/>
      <c r="LPV85" s="755"/>
      <c r="LPW85" s="755"/>
      <c r="LPX85" s="755"/>
      <c r="LPY85" s="755"/>
      <c r="LPZ85" s="755"/>
      <c r="LQA85" s="755"/>
      <c r="LQB85" s="755"/>
      <c r="LQC85" s="755"/>
      <c r="LQD85" s="755"/>
      <c r="LQE85" s="755"/>
      <c r="LQF85" s="755"/>
      <c r="LQG85" s="755"/>
      <c r="LQH85" s="755"/>
      <c r="LQI85" s="755"/>
      <c r="LQJ85" s="755"/>
      <c r="LQK85" s="755"/>
      <c r="LQL85" s="755"/>
      <c r="LQM85" s="755"/>
      <c r="LQN85" s="755"/>
      <c r="LQO85" s="755"/>
      <c r="LQP85" s="755"/>
      <c r="LQQ85" s="755"/>
      <c r="LQR85" s="755"/>
      <c r="LQS85" s="755"/>
      <c r="LQT85" s="755"/>
      <c r="LQU85" s="755"/>
      <c r="LQV85" s="755"/>
      <c r="LQW85" s="755"/>
      <c r="LQX85" s="755"/>
      <c r="LQY85" s="755"/>
      <c r="LQZ85" s="755"/>
      <c r="LRA85" s="755"/>
      <c r="LRB85" s="755"/>
      <c r="LRC85" s="755"/>
      <c r="LRD85" s="755"/>
      <c r="LRE85" s="755"/>
      <c r="LRF85" s="755"/>
      <c r="LRG85" s="755"/>
      <c r="LRH85" s="755"/>
      <c r="LRI85" s="755"/>
      <c r="LRJ85" s="755"/>
      <c r="LRK85" s="755"/>
      <c r="LRL85" s="755"/>
      <c r="LRM85" s="755"/>
      <c r="LRN85" s="755"/>
      <c r="LRO85" s="755"/>
      <c r="LRP85" s="755"/>
      <c r="LRQ85" s="755"/>
      <c r="LRR85" s="755"/>
      <c r="LRS85" s="755"/>
      <c r="LRT85" s="755"/>
      <c r="LRU85" s="755"/>
      <c r="LRV85" s="755"/>
      <c r="LRW85" s="755"/>
      <c r="LRX85" s="755"/>
      <c r="LRY85" s="755"/>
      <c r="LRZ85" s="755"/>
      <c r="LSA85" s="755"/>
      <c r="LSB85" s="755"/>
      <c r="LSC85" s="755"/>
      <c r="LSD85" s="755"/>
      <c r="LSE85" s="755"/>
      <c r="LSF85" s="755"/>
      <c r="LSG85" s="755"/>
      <c r="LSH85" s="755"/>
      <c r="LSI85" s="755"/>
      <c r="LSJ85" s="755"/>
      <c r="LSK85" s="755"/>
      <c r="LSL85" s="755"/>
      <c r="LSM85" s="755"/>
      <c r="LSN85" s="755"/>
      <c r="LSO85" s="755"/>
      <c r="LSP85" s="755"/>
      <c r="LSQ85" s="755"/>
      <c r="LSR85" s="755"/>
      <c r="LSS85" s="755"/>
      <c r="LST85" s="755"/>
      <c r="LSU85" s="755"/>
      <c r="LSV85" s="755"/>
      <c r="LSW85" s="755"/>
      <c r="LSX85" s="755"/>
      <c r="LSY85" s="755"/>
      <c r="LSZ85" s="755"/>
      <c r="LTA85" s="755"/>
      <c r="LTB85" s="755"/>
      <c r="LTC85" s="755"/>
      <c r="LTD85" s="755"/>
      <c r="LTE85" s="755"/>
      <c r="LTF85" s="755"/>
      <c r="LTG85" s="755"/>
      <c r="LTH85" s="755"/>
      <c r="LTI85" s="755"/>
      <c r="LTJ85" s="755"/>
      <c r="LTK85" s="755"/>
      <c r="LTL85" s="755"/>
      <c r="LTM85" s="755"/>
      <c r="LTN85" s="755"/>
      <c r="LTO85" s="755"/>
      <c r="LTP85" s="755"/>
      <c r="LTQ85" s="755"/>
      <c r="LTR85" s="755"/>
      <c r="LTS85" s="755"/>
      <c r="LTT85" s="755"/>
      <c r="LTU85" s="755"/>
      <c r="LTV85" s="755"/>
      <c r="LTW85" s="755"/>
      <c r="LTX85" s="755"/>
      <c r="LTY85" s="755"/>
      <c r="LTZ85" s="755"/>
      <c r="LUA85" s="755"/>
      <c r="LUB85" s="755"/>
      <c r="LUC85" s="755"/>
      <c r="LUD85" s="755"/>
      <c r="LUE85" s="755"/>
      <c r="LUF85" s="755"/>
      <c r="LUG85" s="755"/>
      <c r="LUH85" s="755"/>
      <c r="LUI85" s="755"/>
      <c r="LUJ85" s="755"/>
      <c r="LUK85" s="755"/>
      <c r="LUL85" s="755"/>
      <c r="LUM85" s="755"/>
      <c r="LUN85" s="755"/>
      <c r="LUO85" s="755"/>
      <c r="LUP85" s="755"/>
      <c r="LUQ85" s="755"/>
      <c r="LUR85" s="755"/>
      <c r="LUS85" s="755"/>
      <c r="LUT85" s="755"/>
      <c r="LUU85" s="755"/>
      <c r="LUV85" s="755"/>
      <c r="LUW85" s="755"/>
      <c r="LUX85" s="755"/>
      <c r="LUY85" s="755"/>
      <c r="LUZ85" s="755"/>
      <c r="LVA85" s="755"/>
      <c r="LVB85" s="755"/>
      <c r="LVC85" s="755"/>
      <c r="LVD85" s="755"/>
      <c r="LVE85" s="755"/>
      <c r="LVF85" s="755"/>
      <c r="LVG85" s="755"/>
      <c r="LVH85" s="755"/>
      <c r="LVI85" s="755"/>
      <c r="LVJ85" s="755"/>
      <c r="LVK85" s="755"/>
      <c r="LVL85" s="755"/>
      <c r="LVM85" s="755"/>
      <c r="LVN85" s="755"/>
      <c r="LVO85" s="755"/>
      <c r="LVP85" s="755"/>
      <c r="LVQ85" s="755"/>
      <c r="LVR85" s="755"/>
      <c r="LVS85" s="755"/>
      <c r="LVT85" s="755"/>
      <c r="LVU85" s="755"/>
      <c r="LVV85" s="755"/>
      <c r="LVW85" s="755"/>
      <c r="LVX85" s="755"/>
      <c r="LVY85" s="755"/>
      <c r="LVZ85" s="755"/>
      <c r="LWA85" s="755"/>
      <c r="LWB85" s="755"/>
      <c r="LWC85" s="755"/>
      <c r="LWD85" s="755"/>
      <c r="LWE85" s="755"/>
      <c r="LWF85" s="755"/>
      <c r="LWG85" s="755"/>
      <c r="LWH85" s="755"/>
      <c r="LWI85" s="755"/>
      <c r="LWJ85" s="755"/>
      <c r="LWK85" s="755"/>
      <c r="LWL85" s="755"/>
      <c r="LWM85" s="755"/>
      <c r="LWN85" s="755"/>
      <c r="LWO85" s="755"/>
      <c r="LWP85" s="755"/>
      <c r="LWQ85" s="755"/>
      <c r="LWR85" s="755"/>
      <c r="LWS85" s="755"/>
      <c r="LWT85" s="755"/>
      <c r="LWU85" s="755"/>
      <c r="LWV85" s="755"/>
      <c r="LWW85" s="755"/>
      <c r="LWX85" s="755"/>
      <c r="LWY85" s="755"/>
      <c r="LWZ85" s="755"/>
      <c r="LXA85" s="755"/>
      <c r="LXB85" s="755"/>
      <c r="LXC85" s="755"/>
      <c r="LXD85" s="755"/>
      <c r="LXE85" s="755"/>
      <c r="LXF85" s="755"/>
      <c r="LXG85" s="755"/>
      <c r="LXH85" s="755"/>
      <c r="LXI85" s="755"/>
      <c r="LXJ85" s="755"/>
      <c r="LXK85" s="755"/>
      <c r="LXL85" s="755"/>
      <c r="LXM85" s="755"/>
      <c r="LXN85" s="755"/>
      <c r="LXO85" s="755"/>
      <c r="LXP85" s="755"/>
      <c r="LXQ85" s="755"/>
      <c r="LXR85" s="755"/>
      <c r="LXS85" s="755"/>
      <c r="LXT85" s="755"/>
      <c r="LXU85" s="755"/>
      <c r="LXV85" s="755"/>
      <c r="LXW85" s="755"/>
      <c r="LXX85" s="755"/>
      <c r="LXY85" s="755"/>
      <c r="LXZ85" s="755"/>
      <c r="LYA85" s="755"/>
      <c r="LYB85" s="755"/>
      <c r="LYC85" s="755"/>
      <c r="LYD85" s="755"/>
      <c r="LYE85" s="755"/>
      <c r="LYF85" s="755"/>
      <c r="LYG85" s="755"/>
      <c r="LYH85" s="755"/>
      <c r="LYI85" s="755"/>
      <c r="LYJ85" s="755"/>
      <c r="LYK85" s="755"/>
      <c r="LYL85" s="755"/>
      <c r="LYM85" s="755"/>
      <c r="LYN85" s="755"/>
      <c r="LYO85" s="755"/>
      <c r="LYP85" s="755"/>
      <c r="LYQ85" s="755"/>
      <c r="LYR85" s="755"/>
      <c r="LYS85" s="755"/>
      <c r="LYT85" s="755"/>
      <c r="LYU85" s="755"/>
      <c r="LYV85" s="755"/>
      <c r="LYW85" s="755"/>
      <c r="LYX85" s="755"/>
      <c r="LYY85" s="755"/>
      <c r="LYZ85" s="755"/>
      <c r="LZA85" s="755"/>
      <c r="LZB85" s="755"/>
      <c r="LZC85" s="755"/>
      <c r="LZD85" s="755"/>
      <c r="LZE85" s="755"/>
      <c r="LZF85" s="755"/>
      <c r="LZG85" s="755"/>
      <c r="LZH85" s="755"/>
      <c r="LZI85" s="755"/>
      <c r="LZJ85" s="755"/>
      <c r="LZK85" s="755"/>
      <c r="LZL85" s="755"/>
      <c r="LZM85" s="755"/>
      <c r="LZN85" s="755"/>
      <c r="LZO85" s="755"/>
      <c r="LZP85" s="755"/>
      <c r="LZQ85" s="755"/>
      <c r="LZR85" s="755"/>
      <c r="LZS85" s="755"/>
      <c r="LZT85" s="755"/>
      <c r="LZU85" s="755"/>
      <c r="LZV85" s="755"/>
      <c r="LZW85" s="755"/>
      <c r="LZX85" s="755"/>
      <c r="LZY85" s="755"/>
      <c r="LZZ85" s="755"/>
      <c r="MAA85" s="755"/>
      <c r="MAB85" s="755"/>
      <c r="MAC85" s="755"/>
      <c r="MAD85" s="755"/>
      <c r="MAE85" s="755"/>
      <c r="MAF85" s="755"/>
      <c r="MAG85" s="755"/>
      <c r="MAH85" s="755"/>
      <c r="MAI85" s="755"/>
      <c r="MAJ85" s="755"/>
      <c r="MAK85" s="755"/>
      <c r="MAL85" s="755"/>
      <c r="MAM85" s="755"/>
      <c r="MAN85" s="755"/>
      <c r="MAO85" s="755"/>
      <c r="MAP85" s="755"/>
      <c r="MAQ85" s="755"/>
      <c r="MAR85" s="755"/>
      <c r="MAS85" s="755"/>
      <c r="MAT85" s="755"/>
      <c r="MAU85" s="755"/>
      <c r="MAV85" s="755"/>
      <c r="MAW85" s="755"/>
      <c r="MAX85" s="755"/>
      <c r="MAY85" s="755"/>
      <c r="MAZ85" s="755"/>
      <c r="MBA85" s="755"/>
      <c r="MBB85" s="755"/>
      <c r="MBC85" s="755"/>
      <c r="MBD85" s="755"/>
      <c r="MBE85" s="755"/>
      <c r="MBF85" s="755"/>
      <c r="MBG85" s="755"/>
      <c r="MBH85" s="755"/>
      <c r="MBI85" s="755"/>
      <c r="MBJ85" s="755"/>
      <c r="MBK85" s="755"/>
      <c r="MBL85" s="755"/>
      <c r="MBM85" s="755"/>
      <c r="MBN85" s="755"/>
      <c r="MBO85" s="755"/>
      <c r="MBP85" s="755"/>
      <c r="MBQ85" s="755"/>
      <c r="MBR85" s="755"/>
      <c r="MBS85" s="755"/>
      <c r="MBT85" s="755"/>
      <c r="MBU85" s="755"/>
      <c r="MBV85" s="755"/>
      <c r="MBW85" s="755"/>
      <c r="MBX85" s="755"/>
      <c r="MBY85" s="755"/>
      <c r="MBZ85" s="755"/>
      <c r="MCA85" s="755"/>
      <c r="MCB85" s="755"/>
      <c r="MCC85" s="755"/>
      <c r="MCD85" s="755"/>
      <c r="MCE85" s="755"/>
      <c r="MCF85" s="755"/>
      <c r="MCG85" s="755"/>
      <c r="MCH85" s="755"/>
      <c r="MCI85" s="755"/>
      <c r="MCJ85" s="755"/>
      <c r="MCK85" s="755"/>
      <c r="MCL85" s="755"/>
      <c r="MCM85" s="755"/>
      <c r="MCN85" s="755"/>
      <c r="MCO85" s="755"/>
      <c r="MCP85" s="755"/>
      <c r="MCQ85" s="755"/>
      <c r="MCR85" s="755"/>
      <c r="MCS85" s="755"/>
      <c r="MCT85" s="755"/>
      <c r="MCU85" s="755"/>
      <c r="MCV85" s="755"/>
      <c r="MCW85" s="755"/>
      <c r="MCX85" s="755"/>
      <c r="MCY85" s="755"/>
      <c r="MCZ85" s="755"/>
      <c r="MDA85" s="755"/>
      <c r="MDB85" s="755"/>
      <c r="MDC85" s="755"/>
      <c r="MDD85" s="755"/>
      <c r="MDE85" s="755"/>
      <c r="MDF85" s="755"/>
      <c r="MDG85" s="755"/>
      <c r="MDH85" s="755"/>
      <c r="MDI85" s="755"/>
      <c r="MDJ85" s="755"/>
      <c r="MDK85" s="755"/>
      <c r="MDL85" s="755"/>
      <c r="MDM85" s="755"/>
      <c r="MDN85" s="755"/>
      <c r="MDO85" s="755"/>
      <c r="MDP85" s="755"/>
      <c r="MDQ85" s="755"/>
      <c r="MDR85" s="755"/>
      <c r="MDS85" s="755"/>
      <c r="MDT85" s="755"/>
      <c r="MDU85" s="755"/>
      <c r="MDV85" s="755"/>
      <c r="MDW85" s="755"/>
      <c r="MDX85" s="755"/>
      <c r="MDY85" s="755"/>
      <c r="MDZ85" s="755"/>
      <c r="MEA85" s="755"/>
      <c r="MEB85" s="755"/>
      <c r="MEC85" s="755"/>
      <c r="MED85" s="755"/>
      <c r="MEE85" s="755"/>
      <c r="MEF85" s="755"/>
      <c r="MEG85" s="755"/>
      <c r="MEH85" s="755"/>
      <c r="MEI85" s="755"/>
      <c r="MEJ85" s="755"/>
      <c r="MEK85" s="755"/>
      <c r="MEL85" s="755"/>
      <c r="MEM85" s="755"/>
      <c r="MEN85" s="755"/>
      <c r="MEO85" s="755"/>
      <c r="MEP85" s="755"/>
      <c r="MEQ85" s="755"/>
      <c r="MER85" s="755"/>
      <c r="MES85" s="755"/>
      <c r="MET85" s="755"/>
      <c r="MEU85" s="755"/>
      <c r="MEV85" s="755"/>
      <c r="MEW85" s="755"/>
      <c r="MEX85" s="755"/>
      <c r="MEY85" s="755"/>
      <c r="MEZ85" s="755"/>
      <c r="MFA85" s="755"/>
      <c r="MFB85" s="755"/>
      <c r="MFC85" s="755"/>
      <c r="MFD85" s="755"/>
      <c r="MFE85" s="755"/>
      <c r="MFF85" s="755"/>
      <c r="MFG85" s="755"/>
      <c r="MFH85" s="755"/>
      <c r="MFI85" s="755"/>
      <c r="MFJ85" s="755"/>
      <c r="MFK85" s="755"/>
      <c r="MFL85" s="755"/>
      <c r="MFM85" s="755"/>
      <c r="MFN85" s="755"/>
      <c r="MFO85" s="755"/>
      <c r="MFP85" s="755"/>
      <c r="MFQ85" s="755"/>
      <c r="MFR85" s="755"/>
      <c r="MFS85" s="755"/>
      <c r="MFT85" s="755"/>
      <c r="MFU85" s="755"/>
      <c r="MFV85" s="755"/>
      <c r="MFW85" s="755"/>
      <c r="MFX85" s="755"/>
      <c r="MFY85" s="755"/>
      <c r="MFZ85" s="755"/>
      <c r="MGA85" s="755"/>
      <c r="MGB85" s="755"/>
      <c r="MGC85" s="755"/>
      <c r="MGD85" s="755"/>
      <c r="MGE85" s="755"/>
      <c r="MGF85" s="755"/>
      <c r="MGG85" s="755"/>
      <c r="MGH85" s="755"/>
      <c r="MGI85" s="755"/>
      <c r="MGJ85" s="755"/>
      <c r="MGK85" s="755"/>
      <c r="MGL85" s="755"/>
      <c r="MGM85" s="755"/>
      <c r="MGN85" s="755"/>
      <c r="MGO85" s="755"/>
      <c r="MGP85" s="755"/>
      <c r="MGQ85" s="755"/>
      <c r="MGR85" s="755"/>
      <c r="MGS85" s="755"/>
      <c r="MGT85" s="755"/>
      <c r="MGU85" s="755"/>
      <c r="MGV85" s="755"/>
      <c r="MGW85" s="755"/>
      <c r="MGX85" s="755"/>
      <c r="MGY85" s="755"/>
      <c r="MGZ85" s="755"/>
      <c r="MHA85" s="755"/>
      <c r="MHB85" s="755"/>
      <c r="MHC85" s="755"/>
      <c r="MHD85" s="755"/>
      <c r="MHE85" s="755"/>
      <c r="MHF85" s="755"/>
      <c r="MHG85" s="755"/>
      <c r="MHH85" s="755"/>
      <c r="MHI85" s="755"/>
      <c r="MHJ85" s="755"/>
      <c r="MHK85" s="755"/>
      <c r="MHL85" s="755"/>
      <c r="MHM85" s="755"/>
      <c r="MHN85" s="755"/>
      <c r="MHO85" s="755"/>
      <c r="MHP85" s="755"/>
      <c r="MHQ85" s="755"/>
      <c r="MHR85" s="755"/>
      <c r="MHS85" s="755"/>
      <c r="MHT85" s="755"/>
      <c r="MHU85" s="755"/>
      <c r="MHV85" s="755"/>
      <c r="MHW85" s="755"/>
      <c r="MHX85" s="755"/>
      <c r="MHY85" s="755"/>
      <c r="MHZ85" s="755"/>
      <c r="MIA85" s="755"/>
      <c r="MIB85" s="755"/>
      <c r="MIC85" s="755"/>
      <c r="MID85" s="755"/>
      <c r="MIE85" s="755"/>
      <c r="MIF85" s="755"/>
      <c r="MIG85" s="755"/>
      <c r="MIH85" s="755"/>
      <c r="MII85" s="755"/>
      <c r="MIJ85" s="755"/>
      <c r="MIK85" s="755"/>
      <c r="MIL85" s="755"/>
      <c r="MIM85" s="755"/>
      <c r="MIN85" s="755"/>
      <c r="MIO85" s="755"/>
      <c r="MIP85" s="755"/>
      <c r="MIQ85" s="755"/>
      <c r="MIR85" s="755"/>
      <c r="MIS85" s="755"/>
      <c r="MIT85" s="755"/>
      <c r="MIU85" s="755"/>
      <c r="MIV85" s="755"/>
      <c r="MIW85" s="755"/>
      <c r="MIX85" s="755"/>
      <c r="MIY85" s="755"/>
      <c r="MIZ85" s="755"/>
      <c r="MJA85" s="755"/>
      <c r="MJB85" s="755"/>
      <c r="MJC85" s="755"/>
      <c r="MJD85" s="755"/>
      <c r="MJE85" s="755"/>
      <c r="MJF85" s="755"/>
      <c r="MJG85" s="755"/>
      <c r="MJH85" s="755"/>
      <c r="MJI85" s="755"/>
      <c r="MJJ85" s="755"/>
      <c r="MJK85" s="755"/>
      <c r="MJL85" s="755"/>
      <c r="MJM85" s="755"/>
      <c r="MJN85" s="755"/>
      <c r="MJO85" s="755"/>
      <c r="MJP85" s="755"/>
      <c r="MJQ85" s="755"/>
      <c r="MJR85" s="755"/>
      <c r="MJS85" s="755"/>
      <c r="MJT85" s="755"/>
      <c r="MJU85" s="755"/>
      <c r="MJV85" s="755"/>
      <c r="MJW85" s="755"/>
      <c r="MJX85" s="755"/>
      <c r="MJY85" s="755"/>
      <c r="MJZ85" s="755"/>
      <c r="MKA85" s="755"/>
      <c r="MKB85" s="755"/>
      <c r="MKC85" s="755"/>
      <c r="MKD85" s="755"/>
      <c r="MKE85" s="755"/>
      <c r="MKF85" s="755"/>
      <c r="MKG85" s="755"/>
      <c r="MKH85" s="755"/>
      <c r="MKI85" s="755"/>
      <c r="MKJ85" s="755"/>
      <c r="MKK85" s="755"/>
      <c r="MKL85" s="755"/>
      <c r="MKM85" s="755"/>
      <c r="MKN85" s="755"/>
      <c r="MKO85" s="755"/>
      <c r="MKP85" s="755"/>
      <c r="MKQ85" s="755"/>
      <c r="MKR85" s="755"/>
      <c r="MKS85" s="755"/>
      <c r="MKT85" s="755"/>
      <c r="MKU85" s="755"/>
      <c r="MKV85" s="755"/>
      <c r="MKW85" s="755"/>
      <c r="MKX85" s="755"/>
      <c r="MKY85" s="755"/>
      <c r="MKZ85" s="755"/>
      <c r="MLA85" s="755"/>
      <c r="MLB85" s="755"/>
      <c r="MLC85" s="755"/>
      <c r="MLD85" s="755"/>
      <c r="MLE85" s="755"/>
      <c r="MLF85" s="755"/>
      <c r="MLG85" s="755"/>
      <c r="MLH85" s="755"/>
      <c r="MLI85" s="755"/>
      <c r="MLJ85" s="755"/>
      <c r="MLK85" s="755"/>
      <c r="MLL85" s="755"/>
      <c r="MLM85" s="755"/>
      <c r="MLN85" s="755"/>
      <c r="MLO85" s="755"/>
      <c r="MLP85" s="755"/>
      <c r="MLQ85" s="755"/>
      <c r="MLR85" s="755"/>
      <c r="MLS85" s="755"/>
      <c r="MLT85" s="755"/>
      <c r="MLU85" s="755"/>
      <c r="MLV85" s="755"/>
      <c r="MLW85" s="755"/>
      <c r="MLX85" s="755"/>
      <c r="MLY85" s="755"/>
      <c r="MLZ85" s="755"/>
      <c r="MMA85" s="755"/>
      <c r="MMB85" s="755"/>
      <c r="MMC85" s="755"/>
      <c r="MMD85" s="755"/>
      <c r="MME85" s="755"/>
      <c r="MMF85" s="755"/>
      <c r="MMG85" s="755"/>
      <c r="MMH85" s="755"/>
      <c r="MMI85" s="755"/>
      <c r="MMJ85" s="755"/>
      <c r="MMK85" s="755"/>
      <c r="MML85" s="755"/>
      <c r="MMM85" s="755"/>
      <c r="MMN85" s="755"/>
      <c r="MMO85" s="755"/>
      <c r="MMP85" s="755"/>
      <c r="MMQ85" s="755"/>
      <c r="MMR85" s="755"/>
      <c r="MMS85" s="755"/>
      <c r="MMT85" s="755"/>
      <c r="MMU85" s="755"/>
      <c r="MMV85" s="755"/>
      <c r="MMW85" s="755"/>
      <c r="MMX85" s="755"/>
      <c r="MMY85" s="755"/>
      <c r="MMZ85" s="755"/>
      <c r="MNA85" s="755"/>
      <c r="MNB85" s="755"/>
      <c r="MNC85" s="755"/>
      <c r="MND85" s="755"/>
      <c r="MNE85" s="755"/>
      <c r="MNF85" s="755"/>
      <c r="MNG85" s="755"/>
      <c r="MNH85" s="755"/>
      <c r="MNI85" s="755"/>
      <c r="MNJ85" s="755"/>
      <c r="MNK85" s="755"/>
      <c r="MNL85" s="755"/>
      <c r="MNM85" s="755"/>
      <c r="MNN85" s="755"/>
      <c r="MNO85" s="755"/>
      <c r="MNP85" s="755"/>
      <c r="MNQ85" s="755"/>
      <c r="MNR85" s="755"/>
      <c r="MNS85" s="755"/>
      <c r="MNT85" s="755"/>
      <c r="MNU85" s="755"/>
      <c r="MNV85" s="755"/>
      <c r="MNW85" s="755"/>
      <c r="MNX85" s="755"/>
      <c r="MNY85" s="755"/>
      <c r="MNZ85" s="755"/>
      <c r="MOA85" s="755"/>
      <c r="MOB85" s="755"/>
      <c r="MOC85" s="755"/>
      <c r="MOD85" s="755"/>
      <c r="MOE85" s="755"/>
      <c r="MOF85" s="755"/>
      <c r="MOG85" s="755"/>
      <c r="MOH85" s="755"/>
      <c r="MOI85" s="755"/>
      <c r="MOJ85" s="755"/>
      <c r="MOK85" s="755"/>
      <c r="MOL85" s="755"/>
      <c r="MOM85" s="755"/>
      <c r="MON85" s="755"/>
      <c r="MOO85" s="755"/>
      <c r="MOP85" s="755"/>
      <c r="MOQ85" s="755"/>
      <c r="MOR85" s="755"/>
      <c r="MOS85" s="755"/>
      <c r="MOT85" s="755"/>
      <c r="MOU85" s="755"/>
      <c r="MOV85" s="755"/>
      <c r="MOW85" s="755"/>
      <c r="MOX85" s="755"/>
      <c r="MOY85" s="755"/>
      <c r="MOZ85" s="755"/>
      <c r="MPA85" s="755"/>
      <c r="MPB85" s="755"/>
      <c r="MPC85" s="755"/>
      <c r="MPD85" s="755"/>
      <c r="MPE85" s="755"/>
      <c r="MPF85" s="755"/>
      <c r="MPG85" s="755"/>
      <c r="MPH85" s="755"/>
      <c r="MPI85" s="755"/>
      <c r="MPJ85" s="755"/>
      <c r="MPK85" s="755"/>
      <c r="MPL85" s="755"/>
      <c r="MPM85" s="755"/>
      <c r="MPN85" s="755"/>
      <c r="MPO85" s="755"/>
      <c r="MPP85" s="755"/>
      <c r="MPQ85" s="755"/>
      <c r="MPR85" s="755"/>
      <c r="MPS85" s="755"/>
      <c r="MPT85" s="755"/>
      <c r="MPU85" s="755"/>
      <c r="MPV85" s="755"/>
      <c r="MPW85" s="755"/>
      <c r="MPX85" s="755"/>
      <c r="MPY85" s="755"/>
      <c r="MPZ85" s="755"/>
      <c r="MQA85" s="755"/>
      <c r="MQB85" s="755"/>
      <c r="MQC85" s="755"/>
      <c r="MQD85" s="755"/>
      <c r="MQE85" s="755"/>
      <c r="MQF85" s="755"/>
      <c r="MQG85" s="755"/>
      <c r="MQH85" s="755"/>
      <c r="MQI85" s="755"/>
      <c r="MQJ85" s="755"/>
      <c r="MQK85" s="755"/>
      <c r="MQL85" s="755"/>
      <c r="MQM85" s="755"/>
      <c r="MQN85" s="755"/>
      <c r="MQO85" s="755"/>
      <c r="MQP85" s="755"/>
      <c r="MQQ85" s="755"/>
      <c r="MQR85" s="755"/>
      <c r="MQS85" s="755"/>
      <c r="MQT85" s="755"/>
      <c r="MQU85" s="755"/>
      <c r="MQV85" s="755"/>
      <c r="MQW85" s="755"/>
      <c r="MQX85" s="755"/>
      <c r="MQY85" s="755"/>
      <c r="MQZ85" s="755"/>
      <c r="MRA85" s="755"/>
      <c r="MRB85" s="755"/>
      <c r="MRC85" s="755"/>
      <c r="MRD85" s="755"/>
      <c r="MRE85" s="755"/>
      <c r="MRF85" s="755"/>
      <c r="MRG85" s="755"/>
      <c r="MRH85" s="755"/>
      <c r="MRI85" s="755"/>
      <c r="MRJ85" s="755"/>
      <c r="MRK85" s="755"/>
      <c r="MRL85" s="755"/>
      <c r="MRM85" s="755"/>
      <c r="MRN85" s="755"/>
      <c r="MRO85" s="755"/>
      <c r="MRP85" s="755"/>
      <c r="MRQ85" s="755"/>
      <c r="MRR85" s="755"/>
      <c r="MRS85" s="755"/>
      <c r="MRT85" s="755"/>
      <c r="MRU85" s="755"/>
      <c r="MRV85" s="755"/>
      <c r="MRW85" s="755"/>
      <c r="MRX85" s="755"/>
      <c r="MRY85" s="755"/>
      <c r="MRZ85" s="755"/>
      <c r="MSA85" s="755"/>
      <c r="MSB85" s="755"/>
      <c r="MSC85" s="755"/>
      <c r="MSD85" s="755"/>
      <c r="MSE85" s="755"/>
      <c r="MSF85" s="755"/>
      <c r="MSG85" s="755"/>
      <c r="MSH85" s="755"/>
      <c r="MSI85" s="755"/>
      <c r="MSJ85" s="755"/>
      <c r="MSK85" s="755"/>
      <c r="MSL85" s="755"/>
      <c r="MSM85" s="755"/>
      <c r="MSN85" s="755"/>
      <c r="MSO85" s="755"/>
      <c r="MSP85" s="755"/>
      <c r="MSQ85" s="755"/>
      <c r="MSR85" s="755"/>
      <c r="MSS85" s="755"/>
      <c r="MST85" s="755"/>
      <c r="MSU85" s="755"/>
      <c r="MSV85" s="755"/>
      <c r="MSW85" s="755"/>
      <c r="MSX85" s="755"/>
      <c r="MSY85" s="755"/>
      <c r="MSZ85" s="755"/>
      <c r="MTA85" s="755"/>
      <c r="MTB85" s="755"/>
      <c r="MTC85" s="755"/>
      <c r="MTD85" s="755"/>
      <c r="MTE85" s="755"/>
      <c r="MTF85" s="755"/>
      <c r="MTG85" s="755"/>
      <c r="MTH85" s="755"/>
      <c r="MTI85" s="755"/>
      <c r="MTJ85" s="755"/>
      <c r="MTK85" s="755"/>
      <c r="MTL85" s="755"/>
      <c r="MTM85" s="755"/>
      <c r="MTN85" s="755"/>
      <c r="MTO85" s="755"/>
      <c r="MTP85" s="755"/>
      <c r="MTQ85" s="755"/>
      <c r="MTR85" s="755"/>
      <c r="MTS85" s="755"/>
      <c r="MTT85" s="755"/>
      <c r="MTU85" s="755"/>
      <c r="MTV85" s="755"/>
      <c r="MTW85" s="755"/>
      <c r="MTX85" s="755"/>
      <c r="MTY85" s="755"/>
      <c r="MTZ85" s="755"/>
      <c r="MUA85" s="755"/>
      <c r="MUB85" s="755"/>
      <c r="MUC85" s="755"/>
      <c r="MUD85" s="755"/>
      <c r="MUE85" s="755"/>
      <c r="MUF85" s="755"/>
      <c r="MUG85" s="755"/>
      <c r="MUH85" s="755"/>
      <c r="MUI85" s="755"/>
      <c r="MUJ85" s="755"/>
      <c r="MUK85" s="755"/>
      <c r="MUL85" s="755"/>
      <c r="MUM85" s="755"/>
      <c r="MUN85" s="755"/>
      <c r="MUO85" s="755"/>
      <c r="MUP85" s="755"/>
      <c r="MUQ85" s="755"/>
      <c r="MUR85" s="755"/>
      <c r="MUS85" s="755"/>
      <c r="MUT85" s="755"/>
      <c r="MUU85" s="755"/>
      <c r="MUV85" s="755"/>
      <c r="MUW85" s="755"/>
      <c r="MUX85" s="755"/>
      <c r="MUY85" s="755"/>
      <c r="MUZ85" s="755"/>
      <c r="MVA85" s="755"/>
      <c r="MVB85" s="755"/>
      <c r="MVC85" s="755"/>
      <c r="MVD85" s="755"/>
      <c r="MVE85" s="755"/>
      <c r="MVF85" s="755"/>
      <c r="MVG85" s="755"/>
      <c r="MVH85" s="755"/>
      <c r="MVI85" s="755"/>
      <c r="MVJ85" s="755"/>
      <c r="MVK85" s="755"/>
      <c r="MVL85" s="755"/>
      <c r="MVM85" s="755"/>
      <c r="MVN85" s="755"/>
      <c r="MVO85" s="755"/>
      <c r="MVP85" s="755"/>
      <c r="MVQ85" s="755"/>
      <c r="MVR85" s="755"/>
      <c r="MVS85" s="755"/>
      <c r="MVT85" s="755"/>
      <c r="MVU85" s="755"/>
      <c r="MVV85" s="755"/>
      <c r="MVW85" s="755"/>
      <c r="MVX85" s="755"/>
      <c r="MVY85" s="755"/>
      <c r="MVZ85" s="755"/>
      <c r="MWA85" s="755"/>
      <c r="MWB85" s="755"/>
      <c r="MWC85" s="755"/>
      <c r="MWD85" s="755"/>
      <c r="MWE85" s="755"/>
      <c r="MWF85" s="755"/>
      <c r="MWG85" s="755"/>
      <c r="MWH85" s="755"/>
      <c r="MWI85" s="755"/>
      <c r="MWJ85" s="755"/>
      <c r="MWK85" s="755"/>
      <c r="MWL85" s="755"/>
      <c r="MWM85" s="755"/>
      <c r="MWN85" s="755"/>
      <c r="MWO85" s="755"/>
      <c r="MWP85" s="755"/>
      <c r="MWQ85" s="755"/>
      <c r="MWR85" s="755"/>
      <c r="MWS85" s="755"/>
      <c r="MWT85" s="755"/>
      <c r="MWU85" s="755"/>
      <c r="MWV85" s="755"/>
      <c r="MWW85" s="755"/>
      <c r="MWX85" s="755"/>
      <c r="MWY85" s="755"/>
      <c r="MWZ85" s="755"/>
      <c r="MXA85" s="755"/>
      <c r="MXB85" s="755"/>
      <c r="MXC85" s="755"/>
      <c r="MXD85" s="755"/>
      <c r="MXE85" s="755"/>
      <c r="MXF85" s="755"/>
      <c r="MXG85" s="755"/>
      <c r="MXH85" s="755"/>
      <c r="MXI85" s="755"/>
      <c r="MXJ85" s="755"/>
      <c r="MXK85" s="755"/>
      <c r="MXL85" s="755"/>
      <c r="MXM85" s="755"/>
      <c r="MXN85" s="755"/>
      <c r="MXO85" s="755"/>
      <c r="MXP85" s="755"/>
      <c r="MXQ85" s="755"/>
      <c r="MXR85" s="755"/>
      <c r="MXS85" s="755"/>
      <c r="MXT85" s="755"/>
      <c r="MXU85" s="755"/>
      <c r="MXV85" s="755"/>
      <c r="MXW85" s="755"/>
      <c r="MXX85" s="755"/>
      <c r="MXY85" s="755"/>
      <c r="MXZ85" s="755"/>
      <c r="MYA85" s="755"/>
      <c r="MYB85" s="755"/>
      <c r="MYC85" s="755"/>
      <c r="MYD85" s="755"/>
      <c r="MYE85" s="755"/>
      <c r="MYF85" s="755"/>
      <c r="MYG85" s="755"/>
      <c r="MYH85" s="755"/>
      <c r="MYI85" s="755"/>
      <c r="MYJ85" s="755"/>
      <c r="MYK85" s="755"/>
      <c r="MYL85" s="755"/>
      <c r="MYM85" s="755"/>
      <c r="MYN85" s="755"/>
      <c r="MYO85" s="755"/>
      <c r="MYP85" s="755"/>
      <c r="MYQ85" s="755"/>
      <c r="MYR85" s="755"/>
      <c r="MYS85" s="755"/>
      <c r="MYT85" s="755"/>
      <c r="MYU85" s="755"/>
      <c r="MYV85" s="755"/>
      <c r="MYW85" s="755"/>
      <c r="MYX85" s="755"/>
      <c r="MYY85" s="755"/>
      <c r="MYZ85" s="755"/>
      <c r="MZA85" s="755"/>
      <c r="MZB85" s="755"/>
      <c r="MZC85" s="755"/>
      <c r="MZD85" s="755"/>
      <c r="MZE85" s="755"/>
      <c r="MZF85" s="755"/>
      <c r="MZG85" s="755"/>
      <c r="MZH85" s="755"/>
      <c r="MZI85" s="755"/>
      <c r="MZJ85" s="755"/>
      <c r="MZK85" s="755"/>
      <c r="MZL85" s="755"/>
      <c r="MZM85" s="755"/>
      <c r="MZN85" s="755"/>
      <c r="MZO85" s="755"/>
      <c r="MZP85" s="755"/>
      <c r="MZQ85" s="755"/>
      <c r="MZR85" s="755"/>
      <c r="MZS85" s="755"/>
      <c r="MZT85" s="755"/>
      <c r="MZU85" s="755"/>
      <c r="MZV85" s="755"/>
      <c r="MZW85" s="755"/>
      <c r="MZX85" s="755"/>
      <c r="MZY85" s="755"/>
      <c r="MZZ85" s="755"/>
      <c r="NAA85" s="755"/>
      <c r="NAB85" s="755"/>
      <c r="NAC85" s="755"/>
      <c r="NAD85" s="755"/>
      <c r="NAE85" s="755"/>
      <c r="NAF85" s="755"/>
      <c r="NAG85" s="755"/>
      <c r="NAH85" s="755"/>
      <c r="NAI85" s="755"/>
      <c r="NAJ85" s="755"/>
      <c r="NAK85" s="755"/>
      <c r="NAL85" s="755"/>
      <c r="NAM85" s="755"/>
      <c r="NAN85" s="755"/>
      <c r="NAO85" s="755"/>
      <c r="NAP85" s="755"/>
      <c r="NAQ85" s="755"/>
      <c r="NAR85" s="755"/>
      <c r="NAS85" s="755"/>
      <c r="NAT85" s="755"/>
      <c r="NAU85" s="755"/>
      <c r="NAV85" s="755"/>
      <c r="NAW85" s="755"/>
      <c r="NAX85" s="755"/>
      <c r="NAY85" s="755"/>
      <c r="NAZ85" s="755"/>
      <c r="NBA85" s="755"/>
      <c r="NBB85" s="755"/>
      <c r="NBC85" s="755"/>
      <c r="NBD85" s="755"/>
      <c r="NBE85" s="755"/>
      <c r="NBF85" s="755"/>
      <c r="NBG85" s="755"/>
      <c r="NBH85" s="755"/>
      <c r="NBI85" s="755"/>
      <c r="NBJ85" s="755"/>
      <c r="NBK85" s="755"/>
      <c r="NBL85" s="755"/>
      <c r="NBM85" s="755"/>
      <c r="NBN85" s="755"/>
      <c r="NBO85" s="755"/>
      <c r="NBP85" s="755"/>
      <c r="NBQ85" s="755"/>
      <c r="NBR85" s="755"/>
      <c r="NBS85" s="755"/>
      <c r="NBT85" s="755"/>
      <c r="NBU85" s="755"/>
      <c r="NBV85" s="755"/>
      <c r="NBW85" s="755"/>
      <c r="NBX85" s="755"/>
      <c r="NBY85" s="755"/>
      <c r="NBZ85" s="755"/>
      <c r="NCA85" s="755"/>
      <c r="NCB85" s="755"/>
      <c r="NCC85" s="755"/>
      <c r="NCD85" s="755"/>
      <c r="NCE85" s="755"/>
      <c r="NCF85" s="755"/>
      <c r="NCG85" s="755"/>
      <c r="NCH85" s="755"/>
      <c r="NCI85" s="755"/>
      <c r="NCJ85" s="755"/>
      <c r="NCK85" s="755"/>
      <c r="NCL85" s="755"/>
      <c r="NCM85" s="755"/>
      <c r="NCN85" s="755"/>
      <c r="NCO85" s="755"/>
      <c r="NCP85" s="755"/>
      <c r="NCQ85" s="755"/>
      <c r="NCR85" s="755"/>
      <c r="NCS85" s="755"/>
      <c r="NCT85" s="755"/>
      <c r="NCU85" s="755"/>
      <c r="NCV85" s="755"/>
      <c r="NCW85" s="755"/>
      <c r="NCX85" s="755"/>
      <c r="NCY85" s="755"/>
      <c r="NCZ85" s="755"/>
      <c r="NDA85" s="755"/>
      <c r="NDB85" s="755"/>
      <c r="NDC85" s="755"/>
      <c r="NDD85" s="755"/>
      <c r="NDE85" s="755"/>
      <c r="NDF85" s="755"/>
      <c r="NDG85" s="755"/>
      <c r="NDH85" s="755"/>
      <c r="NDI85" s="755"/>
      <c r="NDJ85" s="755"/>
      <c r="NDK85" s="755"/>
      <c r="NDL85" s="755"/>
      <c r="NDM85" s="755"/>
      <c r="NDN85" s="755"/>
      <c r="NDO85" s="755"/>
      <c r="NDP85" s="755"/>
      <c r="NDQ85" s="755"/>
      <c r="NDR85" s="755"/>
      <c r="NDS85" s="755"/>
      <c r="NDT85" s="755"/>
      <c r="NDU85" s="755"/>
      <c r="NDV85" s="755"/>
      <c r="NDW85" s="755"/>
      <c r="NDX85" s="755"/>
      <c r="NDY85" s="755"/>
      <c r="NDZ85" s="755"/>
      <c r="NEA85" s="755"/>
      <c r="NEB85" s="755"/>
      <c r="NEC85" s="755"/>
      <c r="NED85" s="755"/>
      <c r="NEE85" s="755"/>
      <c r="NEF85" s="755"/>
      <c r="NEG85" s="755"/>
      <c r="NEH85" s="755"/>
      <c r="NEI85" s="755"/>
      <c r="NEJ85" s="755"/>
      <c r="NEK85" s="755"/>
      <c r="NEL85" s="755"/>
      <c r="NEM85" s="755"/>
      <c r="NEN85" s="755"/>
      <c r="NEO85" s="755"/>
      <c r="NEP85" s="755"/>
      <c r="NEQ85" s="755"/>
      <c r="NER85" s="755"/>
      <c r="NES85" s="755"/>
      <c r="NET85" s="755"/>
      <c r="NEU85" s="755"/>
      <c r="NEV85" s="755"/>
      <c r="NEW85" s="755"/>
      <c r="NEX85" s="755"/>
      <c r="NEY85" s="755"/>
      <c r="NEZ85" s="755"/>
      <c r="NFA85" s="755"/>
      <c r="NFB85" s="755"/>
      <c r="NFC85" s="755"/>
      <c r="NFD85" s="755"/>
      <c r="NFE85" s="755"/>
      <c r="NFF85" s="755"/>
      <c r="NFG85" s="755"/>
      <c r="NFH85" s="755"/>
      <c r="NFI85" s="755"/>
      <c r="NFJ85" s="755"/>
      <c r="NFK85" s="755"/>
      <c r="NFL85" s="755"/>
      <c r="NFM85" s="755"/>
      <c r="NFN85" s="755"/>
      <c r="NFO85" s="755"/>
      <c r="NFP85" s="755"/>
      <c r="NFQ85" s="755"/>
      <c r="NFR85" s="755"/>
      <c r="NFS85" s="755"/>
      <c r="NFT85" s="755"/>
      <c r="NFU85" s="755"/>
      <c r="NFV85" s="755"/>
      <c r="NFW85" s="755"/>
      <c r="NFX85" s="755"/>
      <c r="NFY85" s="755"/>
      <c r="NFZ85" s="755"/>
      <c r="NGA85" s="755"/>
      <c r="NGB85" s="755"/>
      <c r="NGC85" s="755"/>
      <c r="NGD85" s="755"/>
      <c r="NGE85" s="755"/>
      <c r="NGF85" s="755"/>
      <c r="NGG85" s="755"/>
      <c r="NGH85" s="755"/>
      <c r="NGI85" s="755"/>
      <c r="NGJ85" s="755"/>
      <c r="NGK85" s="755"/>
      <c r="NGL85" s="755"/>
      <c r="NGM85" s="755"/>
      <c r="NGN85" s="755"/>
      <c r="NGO85" s="755"/>
      <c r="NGP85" s="755"/>
      <c r="NGQ85" s="755"/>
      <c r="NGR85" s="755"/>
      <c r="NGS85" s="755"/>
      <c r="NGT85" s="755"/>
      <c r="NGU85" s="755"/>
      <c r="NGV85" s="755"/>
      <c r="NGW85" s="755"/>
      <c r="NGX85" s="755"/>
      <c r="NGY85" s="755"/>
      <c r="NGZ85" s="755"/>
      <c r="NHA85" s="755"/>
      <c r="NHB85" s="755"/>
      <c r="NHC85" s="755"/>
      <c r="NHD85" s="755"/>
      <c r="NHE85" s="755"/>
      <c r="NHF85" s="755"/>
      <c r="NHG85" s="755"/>
      <c r="NHH85" s="755"/>
      <c r="NHI85" s="755"/>
      <c r="NHJ85" s="755"/>
      <c r="NHK85" s="755"/>
      <c r="NHL85" s="755"/>
      <c r="NHM85" s="755"/>
      <c r="NHN85" s="755"/>
      <c r="NHO85" s="755"/>
      <c r="NHP85" s="755"/>
      <c r="NHQ85" s="755"/>
      <c r="NHR85" s="755"/>
      <c r="NHS85" s="755"/>
      <c r="NHT85" s="755"/>
      <c r="NHU85" s="755"/>
      <c r="NHV85" s="755"/>
      <c r="NHW85" s="755"/>
      <c r="NHX85" s="755"/>
      <c r="NHY85" s="755"/>
      <c r="NHZ85" s="755"/>
      <c r="NIA85" s="755"/>
      <c r="NIB85" s="755"/>
      <c r="NIC85" s="755"/>
      <c r="NID85" s="755"/>
      <c r="NIE85" s="755"/>
      <c r="NIF85" s="755"/>
      <c r="NIG85" s="755"/>
      <c r="NIH85" s="755"/>
      <c r="NII85" s="755"/>
      <c r="NIJ85" s="755"/>
      <c r="NIK85" s="755"/>
      <c r="NIL85" s="755"/>
      <c r="NIM85" s="755"/>
      <c r="NIN85" s="755"/>
      <c r="NIO85" s="755"/>
      <c r="NIP85" s="755"/>
      <c r="NIQ85" s="755"/>
      <c r="NIR85" s="755"/>
      <c r="NIS85" s="755"/>
      <c r="NIT85" s="755"/>
      <c r="NIU85" s="755"/>
      <c r="NIV85" s="755"/>
      <c r="NIW85" s="755"/>
      <c r="NIX85" s="755"/>
      <c r="NIY85" s="755"/>
      <c r="NIZ85" s="755"/>
      <c r="NJA85" s="755"/>
      <c r="NJB85" s="755"/>
      <c r="NJC85" s="755"/>
      <c r="NJD85" s="755"/>
      <c r="NJE85" s="755"/>
      <c r="NJF85" s="755"/>
      <c r="NJG85" s="755"/>
      <c r="NJH85" s="755"/>
      <c r="NJI85" s="755"/>
      <c r="NJJ85" s="755"/>
      <c r="NJK85" s="755"/>
      <c r="NJL85" s="755"/>
      <c r="NJM85" s="755"/>
      <c r="NJN85" s="755"/>
      <c r="NJO85" s="755"/>
      <c r="NJP85" s="755"/>
      <c r="NJQ85" s="755"/>
      <c r="NJR85" s="755"/>
      <c r="NJS85" s="755"/>
      <c r="NJT85" s="755"/>
      <c r="NJU85" s="755"/>
      <c r="NJV85" s="755"/>
      <c r="NJW85" s="755"/>
      <c r="NJX85" s="755"/>
      <c r="NJY85" s="755"/>
      <c r="NJZ85" s="755"/>
      <c r="NKA85" s="755"/>
      <c r="NKB85" s="755"/>
      <c r="NKC85" s="755"/>
      <c r="NKD85" s="755"/>
      <c r="NKE85" s="755"/>
      <c r="NKF85" s="755"/>
      <c r="NKG85" s="755"/>
      <c r="NKH85" s="755"/>
      <c r="NKI85" s="755"/>
      <c r="NKJ85" s="755"/>
      <c r="NKK85" s="755"/>
      <c r="NKL85" s="755"/>
      <c r="NKM85" s="755"/>
      <c r="NKN85" s="755"/>
      <c r="NKO85" s="755"/>
      <c r="NKP85" s="755"/>
      <c r="NKQ85" s="755"/>
      <c r="NKR85" s="755"/>
      <c r="NKS85" s="755"/>
      <c r="NKT85" s="755"/>
      <c r="NKU85" s="755"/>
      <c r="NKV85" s="755"/>
      <c r="NKW85" s="755"/>
      <c r="NKX85" s="755"/>
      <c r="NKY85" s="755"/>
      <c r="NKZ85" s="755"/>
      <c r="NLA85" s="755"/>
      <c r="NLB85" s="755"/>
      <c r="NLC85" s="755"/>
      <c r="NLD85" s="755"/>
      <c r="NLE85" s="755"/>
      <c r="NLF85" s="755"/>
      <c r="NLG85" s="755"/>
      <c r="NLH85" s="755"/>
      <c r="NLI85" s="755"/>
      <c r="NLJ85" s="755"/>
      <c r="NLK85" s="755"/>
      <c r="NLL85" s="755"/>
      <c r="NLM85" s="755"/>
      <c r="NLN85" s="755"/>
      <c r="NLO85" s="755"/>
      <c r="NLP85" s="755"/>
      <c r="NLQ85" s="755"/>
      <c r="NLR85" s="755"/>
      <c r="NLS85" s="755"/>
      <c r="NLT85" s="755"/>
      <c r="NLU85" s="755"/>
      <c r="NLV85" s="755"/>
      <c r="NLW85" s="755"/>
      <c r="NLX85" s="755"/>
      <c r="NLY85" s="755"/>
      <c r="NLZ85" s="755"/>
      <c r="NMA85" s="755"/>
      <c r="NMB85" s="755"/>
      <c r="NMC85" s="755"/>
      <c r="NMD85" s="755"/>
      <c r="NME85" s="755"/>
      <c r="NMF85" s="755"/>
      <c r="NMG85" s="755"/>
      <c r="NMH85" s="755"/>
      <c r="NMI85" s="755"/>
      <c r="NMJ85" s="755"/>
      <c r="NMK85" s="755"/>
      <c r="NML85" s="755"/>
      <c r="NMM85" s="755"/>
      <c r="NMN85" s="755"/>
      <c r="NMO85" s="755"/>
      <c r="NMP85" s="755"/>
      <c r="NMQ85" s="755"/>
      <c r="NMR85" s="755"/>
      <c r="NMS85" s="755"/>
      <c r="NMT85" s="755"/>
      <c r="NMU85" s="755"/>
      <c r="NMV85" s="755"/>
      <c r="NMW85" s="755"/>
      <c r="NMX85" s="755"/>
      <c r="NMY85" s="755"/>
      <c r="NMZ85" s="755"/>
      <c r="NNA85" s="755"/>
      <c r="NNB85" s="755"/>
      <c r="NNC85" s="755"/>
      <c r="NND85" s="755"/>
      <c r="NNE85" s="755"/>
      <c r="NNF85" s="755"/>
      <c r="NNG85" s="755"/>
      <c r="NNH85" s="755"/>
      <c r="NNI85" s="755"/>
      <c r="NNJ85" s="755"/>
      <c r="NNK85" s="755"/>
      <c r="NNL85" s="755"/>
      <c r="NNM85" s="755"/>
      <c r="NNN85" s="755"/>
      <c r="NNO85" s="755"/>
      <c r="NNP85" s="755"/>
      <c r="NNQ85" s="755"/>
      <c r="NNR85" s="755"/>
      <c r="NNS85" s="755"/>
      <c r="NNT85" s="755"/>
      <c r="NNU85" s="755"/>
      <c r="NNV85" s="755"/>
      <c r="NNW85" s="755"/>
      <c r="NNX85" s="755"/>
      <c r="NNY85" s="755"/>
      <c r="NNZ85" s="755"/>
      <c r="NOA85" s="755"/>
      <c r="NOB85" s="755"/>
      <c r="NOC85" s="755"/>
      <c r="NOD85" s="755"/>
      <c r="NOE85" s="755"/>
      <c r="NOF85" s="755"/>
      <c r="NOG85" s="755"/>
      <c r="NOH85" s="755"/>
      <c r="NOI85" s="755"/>
      <c r="NOJ85" s="755"/>
      <c r="NOK85" s="755"/>
      <c r="NOL85" s="755"/>
      <c r="NOM85" s="755"/>
      <c r="NON85" s="755"/>
      <c r="NOO85" s="755"/>
      <c r="NOP85" s="755"/>
      <c r="NOQ85" s="755"/>
      <c r="NOR85" s="755"/>
      <c r="NOS85" s="755"/>
      <c r="NOT85" s="755"/>
      <c r="NOU85" s="755"/>
      <c r="NOV85" s="755"/>
      <c r="NOW85" s="755"/>
      <c r="NOX85" s="755"/>
      <c r="NOY85" s="755"/>
      <c r="NOZ85" s="755"/>
      <c r="NPA85" s="755"/>
      <c r="NPB85" s="755"/>
      <c r="NPC85" s="755"/>
      <c r="NPD85" s="755"/>
      <c r="NPE85" s="755"/>
      <c r="NPF85" s="755"/>
      <c r="NPG85" s="755"/>
      <c r="NPH85" s="755"/>
      <c r="NPI85" s="755"/>
      <c r="NPJ85" s="755"/>
      <c r="NPK85" s="755"/>
      <c r="NPL85" s="755"/>
      <c r="NPM85" s="755"/>
      <c r="NPN85" s="755"/>
      <c r="NPO85" s="755"/>
      <c r="NPP85" s="755"/>
      <c r="NPQ85" s="755"/>
      <c r="NPR85" s="755"/>
      <c r="NPS85" s="755"/>
      <c r="NPT85" s="755"/>
      <c r="NPU85" s="755"/>
      <c r="NPV85" s="755"/>
      <c r="NPW85" s="755"/>
      <c r="NPX85" s="755"/>
      <c r="NPY85" s="755"/>
      <c r="NPZ85" s="755"/>
      <c r="NQA85" s="755"/>
      <c r="NQB85" s="755"/>
      <c r="NQC85" s="755"/>
      <c r="NQD85" s="755"/>
      <c r="NQE85" s="755"/>
      <c r="NQF85" s="755"/>
      <c r="NQG85" s="755"/>
      <c r="NQH85" s="755"/>
      <c r="NQI85" s="755"/>
      <c r="NQJ85" s="755"/>
      <c r="NQK85" s="755"/>
      <c r="NQL85" s="755"/>
      <c r="NQM85" s="755"/>
      <c r="NQN85" s="755"/>
      <c r="NQO85" s="755"/>
      <c r="NQP85" s="755"/>
      <c r="NQQ85" s="755"/>
      <c r="NQR85" s="755"/>
      <c r="NQS85" s="755"/>
      <c r="NQT85" s="755"/>
      <c r="NQU85" s="755"/>
      <c r="NQV85" s="755"/>
      <c r="NQW85" s="755"/>
      <c r="NQX85" s="755"/>
      <c r="NQY85" s="755"/>
      <c r="NQZ85" s="755"/>
      <c r="NRA85" s="755"/>
      <c r="NRB85" s="755"/>
      <c r="NRC85" s="755"/>
      <c r="NRD85" s="755"/>
      <c r="NRE85" s="755"/>
      <c r="NRF85" s="755"/>
      <c r="NRG85" s="755"/>
      <c r="NRH85" s="755"/>
      <c r="NRI85" s="755"/>
      <c r="NRJ85" s="755"/>
      <c r="NRK85" s="755"/>
      <c r="NRL85" s="755"/>
      <c r="NRM85" s="755"/>
      <c r="NRN85" s="755"/>
      <c r="NRO85" s="755"/>
      <c r="NRP85" s="755"/>
      <c r="NRQ85" s="755"/>
      <c r="NRR85" s="755"/>
      <c r="NRS85" s="755"/>
      <c r="NRT85" s="755"/>
      <c r="NRU85" s="755"/>
      <c r="NRV85" s="755"/>
      <c r="NRW85" s="755"/>
      <c r="NRX85" s="755"/>
      <c r="NRY85" s="755"/>
      <c r="NRZ85" s="755"/>
      <c r="NSA85" s="755"/>
      <c r="NSB85" s="755"/>
      <c r="NSC85" s="755"/>
      <c r="NSD85" s="755"/>
      <c r="NSE85" s="755"/>
      <c r="NSF85" s="755"/>
      <c r="NSG85" s="755"/>
      <c r="NSH85" s="755"/>
      <c r="NSI85" s="755"/>
      <c r="NSJ85" s="755"/>
      <c r="NSK85" s="755"/>
      <c r="NSL85" s="755"/>
      <c r="NSM85" s="755"/>
      <c r="NSN85" s="755"/>
      <c r="NSO85" s="755"/>
      <c r="NSP85" s="755"/>
      <c r="NSQ85" s="755"/>
      <c r="NSR85" s="755"/>
      <c r="NSS85" s="755"/>
      <c r="NST85" s="755"/>
      <c r="NSU85" s="755"/>
      <c r="NSV85" s="755"/>
      <c r="NSW85" s="755"/>
      <c r="NSX85" s="755"/>
      <c r="NSY85" s="755"/>
      <c r="NSZ85" s="755"/>
      <c r="NTA85" s="755"/>
      <c r="NTB85" s="755"/>
      <c r="NTC85" s="755"/>
      <c r="NTD85" s="755"/>
      <c r="NTE85" s="755"/>
      <c r="NTF85" s="755"/>
      <c r="NTG85" s="755"/>
      <c r="NTH85" s="755"/>
      <c r="NTI85" s="755"/>
      <c r="NTJ85" s="755"/>
      <c r="NTK85" s="755"/>
      <c r="NTL85" s="755"/>
      <c r="NTM85" s="755"/>
      <c r="NTN85" s="755"/>
      <c r="NTO85" s="755"/>
      <c r="NTP85" s="755"/>
      <c r="NTQ85" s="755"/>
      <c r="NTR85" s="755"/>
      <c r="NTS85" s="755"/>
      <c r="NTT85" s="755"/>
      <c r="NTU85" s="755"/>
      <c r="NTV85" s="755"/>
      <c r="NTW85" s="755"/>
      <c r="NTX85" s="755"/>
      <c r="NTY85" s="755"/>
      <c r="NTZ85" s="755"/>
      <c r="NUA85" s="755"/>
      <c r="NUB85" s="755"/>
      <c r="NUC85" s="755"/>
      <c r="NUD85" s="755"/>
      <c r="NUE85" s="755"/>
      <c r="NUF85" s="755"/>
      <c r="NUG85" s="755"/>
      <c r="NUH85" s="755"/>
      <c r="NUI85" s="755"/>
      <c r="NUJ85" s="755"/>
      <c r="NUK85" s="755"/>
      <c r="NUL85" s="755"/>
      <c r="NUM85" s="755"/>
      <c r="NUN85" s="755"/>
      <c r="NUO85" s="755"/>
      <c r="NUP85" s="755"/>
      <c r="NUQ85" s="755"/>
      <c r="NUR85" s="755"/>
      <c r="NUS85" s="755"/>
      <c r="NUT85" s="755"/>
      <c r="NUU85" s="755"/>
      <c r="NUV85" s="755"/>
      <c r="NUW85" s="755"/>
      <c r="NUX85" s="755"/>
      <c r="NUY85" s="755"/>
      <c r="NUZ85" s="755"/>
      <c r="NVA85" s="755"/>
      <c r="NVB85" s="755"/>
      <c r="NVC85" s="755"/>
      <c r="NVD85" s="755"/>
      <c r="NVE85" s="755"/>
      <c r="NVF85" s="755"/>
      <c r="NVG85" s="755"/>
      <c r="NVH85" s="755"/>
      <c r="NVI85" s="755"/>
      <c r="NVJ85" s="755"/>
      <c r="NVK85" s="755"/>
      <c r="NVL85" s="755"/>
      <c r="NVM85" s="755"/>
      <c r="NVN85" s="755"/>
      <c r="NVO85" s="755"/>
      <c r="NVP85" s="755"/>
      <c r="NVQ85" s="755"/>
      <c r="NVR85" s="755"/>
      <c r="NVS85" s="755"/>
      <c r="NVT85" s="755"/>
      <c r="NVU85" s="755"/>
      <c r="NVV85" s="755"/>
      <c r="NVW85" s="755"/>
      <c r="NVX85" s="755"/>
      <c r="NVY85" s="755"/>
      <c r="NVZ85" s="755"/>
      <c r="NWA85" s="755"/>
      <c r="NWB85" s="755"/>
      <c r="NWC85" s="755"/>
      <c r="NWD85" s="755"/>
      <c r="NWE85" s="755"/>
      <c r="NWF85" s="755"/>
      <c r="NWG85" s="755"/>
      <c r="NWH85" s="755"/>
      <c r="NWI85" s="755"/>
      <c r="NWJ85" s="755"/>
      <c r="NWK85" s="755"/>
      <c r="NWL85" s="755"/>
      <c r="NWM85" s="755"/>
      <c r="NWN85" s="755"/>
      <c r="NWO85" s="755"/>
      <c r="NWP85" s="755"/>
      <c r="NWQ85" s="755"/>
      <c r="NWR85" s="755"/>
      <c r="NWS85" s="755"/>
      <c r="NWT85" s="755"/>
      <c r="NWU85" s="755"/>
      <c r="NWV85" s="755"/>
      <c r="NWW85" s="755"/>
      <c r="NWX85" s="755"/>
      <c r="NWY85" s="755"/>
      <c r="NWZ85" s="755"/>
      <c r="NXA85" s="755"/>
      <c r="NXB85" s="755"/>
      <c r="NXC85" s="755"/>
      <c r="NXD85" s="755"/>
      <c r="NXE85" s="755"/>
      <c r="NXF85" s="755"/>
      <c r="NXG85" s="755"/>
      <c r="NXH85" s="755"/>
      <c r="NXI85" s="755"/>
      <c r="NXJ85" s="755"/>
      <c r="NXK85" s="755"/>
      <c r="NXL85" s="755"/>
      <c r="NXM85" s="755"/>
      <c r="NXN85" s="755"/>
      <c r="NXO85" s="755"/>
      <c r="NXP85" s="755"/>
      <c r="NXQ85" s="755"/>
      <c r="NXR85" s="755"/>
      <c r="NXS85" s="755"/>
      <c r="NXT85" s="755"/>
      <c r="NXU85" s="755"/>
      <c r="NXV85" s="755"/>
      <c r="NXW85" s="755"/>
      <c r="NXX85" s="755"/>
      <c r="NXY85" s="755"/>
      <c r="NXZ85" s="755"/>
      <c r="NYA85" s="755"/>
      <c r="NYB85" s="755"/>
      <c r="NYC85" s="755"/>
      <c r="NYD85" s="755"/>
      <c r="NYE85" s="755"/>
      <c r="NYF85" s="755"/>
      <c r="NYG85" s="755"/>
      <c r="NYH85" s="755"/>
      <c r="NYI85" s="755"/>
      <c r="NYJ85" s="755"/>
      <c r="NYK85" s="755"/>
      <c r="NYL85" s="755"/>
      <c r="NYM85" s="755"/>
      <c r="NYN85" s="755"/>
      <c r="NYO85" s="755"/>
      <c r="NYP85" s="755"/>
      <c r="NYQ85" s="755"/>
      <c r="NYR85" s="755"/>
      <c r="NYS85" s="755"/>
      <c r="NYT85" s="755"/>
      <c r="NYU85" s="755"/>
      <c r="NYV85" s="755"/>
      <c r="NYW85" s="755"/>
      <c r="NYX85" s="755"/>
      <c r="NYY85" s="755"/>
      <c r="NYZ85" s="755"/>
      <c r="NZA85" s="755"/>
      <c r="NZB85" s="755"/>
      <c r="NZC85" s="755"/>
      <c r="NZD85" s="755"/>
      <c r="NZE85" s="755"/>
      <c r="NZF85" s="755"/>
      <c r="NZG85" s="755"/>
      <c r="NZH85" s="755"/>
      <c r="NZI85" s="755"/>
      <c r="NZJ85" s="755"/>
      <c r="NZK85" s="755"/>
      <c r="NZL85" s="755"/>
      <c r="NZM85" s="755"/>
      <c r="NZN85" s="755"/>
      <c r="NZO85" s="755"/>
      <c r="NZP85" s="755"/>
      <c r="NZQ85" s="755"/>
      <c r="NZR85" s="755"/>
      <c r="NZS85" s="755"/>
      <c r="NZT85" s="755"/>
      <c r="NZU85" s="755"/>
      <c r="NZV85" s="755"/>
      <c r="NZW85" s="755"/>
      <c r="NZX85" s="755"/>
      <c r="NZY85" s="755"/>
      <c r="NZZ85" s="755"/>
      <c r="OAA85" s="755"/>
      <c r="OAB85" s="755"/>
      <c r="OAC85" s="755"/>
      <c r="OAD85" s="755"/>
      <c r="OAE85" s="755"/>
      <c r="OAF85" s="755"/>
      <c r="OAG85" s="755"/>
      <c r="OAH85" s="755"/>
      <c r="OAI85" s="755"/>
      <c r="OAJ85" s="755"/>
      <c r="OAK85" s="755"/>
      <c r="OAL85" s="755"/>
      <c r="OAM85" s="755"/>
      <c r="OAN85" s="755"/>
      <c r="OAO85" s="755"/>
      <c r="OAP85" s="755"/>
      <c r="OAQ85" s="755"/>
      <c r="OAR85" s="755"/>
      <c r="OAS85" s="755"/>
      <c r="OAT85" s="755"/>
      <c r="OAU85" s="755"/>
      <c r="OAV85" s="755"/>
      <c r="OAW85" s="755"/>
      <c r="OAX85" s="755"/>
      <c r="OAY85" s="755"/>
      <c r="OAZ85" s="755"/>
      <c r="OBA85" s="755"/>
      <c r="OBB85" s="755"/>
      <c r="OBC85" s="755"/>
      <c r="OBD85" s="755"/>
      <c r="OBE85" s="755"/>
      <c r="OBF85" s="755"/>
      <c r="OBG85" s="755"/>
      <c r="OBH85" s="755"/>
      <c r="OBI85" s="755"/>
      <c r="OBJ85" s="755"/>
      <c r="OBK85" s="755"/>
      <c r="OBL85" s="755"/>
      <c r="OBM85" s="755"/>
      <c r="OBN85" s="755"/>
      <c r="OBO85" s="755"/>
      <c r="OBP85" s="755"/>
      <c r="OBQ85" s="755"/>
      <c r="OBR85" s="755"/>
      <c r="OBS85" s="755"/>
      <c r="OBT85" s="755"/>
      <c r="OBU85" s="755"/>
      <c r="OBV85" s="755"/>
      <c r="OBW85" s="755"/>
      <c r="OBX85" s="755"/>
      <c r="OBY85" s="755"/>
      <c r="OBZ85" s="755"/>
      <c r="OCA85" s="755"/>
      <c r="OCB85" s="755"/>
      <c r="OCC85" s="755"/>
      <c r="OCD85" s="755"/>
      <c r="OCE85" s="755"/>
      <c r="OCF85" s="755"/>
      <c r="OCG85" s="755"/>
      <c r="OCH85" s="755"/>
      <c r="OCI85" s="755"/>
      <c r="OCJ85" s="755"/>
      <c r="OCK85" s="755"/>
      <c r="OCL85" s="755"/>
      <c r="OCM85" s="755"/>
      <c r="OCN85" s="755"/>
      <c r="OCO85" s="755"/>
      <c r="OCP85" s="755"/>
      <c r="OCQ85" s="755"/>
      <c r="OCR85" s="755"/>
      <c r="OCS85" s="755"/>
      <c r="OCT85" s="755"/>
      <c r="OCU85" s="755"/>
      <c r="OCV85" s="755"/>
      <c r="OCW85" s="755"/>
      <c r="OCX85" s="755"/>
      <c r="OCY85" s="755"/>
      <c r="OCZ85" s="755"/>
      <c r="ODA85" s="755"/>
      <c r="ODB85" s="755"/>
      <c r="ODC85" s="755"/>
      <c r="ODD85" s="755"/>
      <c r="ODE85" s="755"/>
      <c r="ODF85" s="755"/>
      <c r="ODG85" s="755"/>
      <c r="ODH85" s="755"/>
      <c r="ODI85" s="755"/>
      <c r="ODJ85" s="755"/>
      <c r="ODK85" s="755"/>
      <c r="ODL85" s="755"/>
      <c r="ODM85" s="755"/>
      <c r="ODN85" s="755"/>
      <c r="ODO85" s="755"/>
      <c r="ODP85" s="755"/>
      <c r="ODQ85" s="755"/>
      <c r="ODR85" s="755"/>
      <c r="ODS85" s="755"/>
      <c r="ODT85" s="755"/>
      <c r="ODU85" s="755"/>
      <c r="ODV85" s="755"/>
      <c r="ODW85" s="755"/>
      <c r="ODX85" s="755"/>
      <c r="ODY85" s="755"/>
      <c r="ODZ85" s="755"/>
      <c r="OEA85" s="755"/>
      <c r="OEB85" s="755"/>
      <c r="OEC85" s="755"/>
      <c r="OED85" s="755"/>
      <c r="OEE85" s="755"/>
      <c r="OEF85" s="755"/>
      <c r="OEG85" s="755"/>
      <c r="OEH85" s="755"/>
      <c r="OEI85" s="755"/>
      <c r="OEJ85" s="755"/>
      <c r="OEK85" s="755"/>
      <c r="OEL85" s="755"/>
      <c r="OEM85" s="755"/>
      <c r="OEN85" s="755"/>
      <c r="OEO85" s="755"/>
      <c r="OEP85" s="755"/>
      <c r="OEQ85" s="755"/>
      <c r="OER85" s="755"/>
      <c r="OES85" s="755"/>
      <c r="OET85" s="755"/>
      <c r="OEU85" s="755"/>
      <c r="OEV85" s="755"/>
      <c r="OEW85" s="755"/>
      <c r="OEX85" s="755"/>
      <c r="OEY85" s="755"/>
      <c r="OEZ85" s="755"/>
      <c r="OFA85" s="755"/>
      <c r="OFB85" s="755"/>
      <c r="OFC85" s="755"/>
      <c r="OFD85" s="755"/>
      <c r="OFE85" s="755"/>
      <c r="OFF85" s="755"/>
      <c r="OFG85" s="755"/>
      <c r="OFH85" s="755"/>
      <c r="OFI85" s="755"/>
      <c r="OFJ85" s="755"/>
      <c r="OFK85" s="755"/>
      <c r="OFL85" s="755"/>
      <c r="OFM85" s="755"/>
      <c r="OFN85" s="755"/>
      <c r="OFO85" s="755"/>
      <c r="OFP85" s="755"/>
      <c r="OFQ85" s="755"/>
      <c r="OFR85" s="755"/>
      <c r="OFS85" s="755"/>
      <c r="OFT85" s="755"/>
      <c r="OFU85" s="755"/>
      <c r="OFV85" s="755"/>
      <c r="OFW85" s="755"/>
      <c r="OFX85" s="755"/>
      <c r="OFY85" s="755"/>
      <c r="OFZ85" s="755"/>
      <c r="OGA85" s="755"/>
      <c r="OGB85" s="755"/>
      <c r="OGC85" s="755"/>
      <c r="OGD85" s="755"/>
      <c r="OGE85" s="755"/>
      <c r="OGF85" s="755"/>
      <c r="OGG85" s="755"/>
      <c r="OGH85" s="755"/>
      <c r="OGI85" s="755"/>
      <c r="OGJ85" s="755"/>
      <c r="OGK85" s="755"/>
      <c r="OGL85" s="755"/>
      <c r="OGM85" s="755"/>
      <c r="OGN85" s="755"/>
      <c r="OGO85" s="755"/>
      <c r="OGP85" s="755"/>
      <c r="OGQ85" s="755"/>
      <c r="OGR85" s="755"/>
      <c r="OGS85" s="755"/>
      <c r="OGT85" s="755"/>
      <c r="OGU85" s="755"/>
      <c r="OGV85" s="755"/>
      <c r="OGW85" s="755"/>
      <c r="OGX85" s="755"/>
      <c r="OGY85" s="755"/>
      <c r="OGZ85" s="755"/>
      <c r="OHA85" s="755"/>
      <c r="OHB85" s="755"/>
      <c r="OHC85" s="755"/>
      <c r="OHD85" s="755"/>
      <c r="OHE85" s="755"/>
      <c r="OHF85" s="755"/>
      <c r="OHG85" s="755"/>
      <c r="OHH85" s="755"/>
      <c r="OHI85" s="755"/>
      <c r="OHJ85" s="755"/>
      <c r="OHK85" s="755"/>
      <c r="OHL85" s="755"/>
      <c r="OHM85" s="755"/>
      <c r="OHN85" s="755"/>
      <c r="OHO85" s="755"/>
      <c r="OHP85" s="755"/>
      <c r="OHQ85" s="755"/>
      <c r="OHR85" s="755"/>
      <c r="OHS85" s="755"/>
      <c r="OHT85" s="755"/>
      <c r="OHU85" s="755"/>
      <c r="OHV85" s="755"/>
      <c r="OHW85" s="755"/>
      <c r="OHX85" s="755"/>
      <c r="OHY85" s="755"/>
      <c r="OHZ85" s="755"/>
      <c r="OIA85" s="755"/>
      <c r="OIB85" s="755"/>
      <c r="OIC85" s="755"/>
      <c r="OID85" s="755"/>
      <c r="OIE85" s="755"/>
      <c r="OIF85" s="755"/>
      <c r="OIG85" s="755"/>
      <c r="OIH85" s="755"/>
      <c r="OII85" s="755"/>
      <c r="OIJ85" s="755"/>
      <c r="OIK85" s="755"/>
      <c r="OIL85" s="755"/>
      <c r="OIM85" s="755"/>
      <c r="OIN85" s="755"/>
      <c r="OIO85" s="755"/>
      <c r="OIP85" s="755"/>
      <c r="OIQ85" s="755"/>
      <c r="OIR85" s="755"/>
      <c r="OIS85" s="755"/>
      <c r="OIT85" s="755"/>
      <c r="OIU85" s="755"/>
      <c r="OIV85" s="755"/>
      <c r="OIW85" s="755"/>
      <c r="OIX85" s="755"/>
      <c r="OIY85" s="755"/>
      <c r="OIZ85" s="755"/>
      <c r="OJA85" s="755"/>
      <c r="OJB85" s="755"/>
      <c r="OJC85" s="755"/>
      <c r="OJD85" s="755"/>
      <c r="OJE85" s="755"/>
      <c r="OJF85" s="755"/>
      <c r="OJG85" s="755"/>
      <c r="OJH85" s="755"/>
      <c r="OJI85" s="755"/>
      <c r="OJJ85" s="755"/>
      <c r="OJK85" s="755"/>
      <c r="OJL85" s="755"/>
      <c r="OJM85" s="755"/>
      <c r="OJN85" s="755"/>
      <c r="OJO85" s="755"/>
      <c r="OJP85" s="755"/>
      <c r="OJQ85" s="755"/>
      <c r="OJR85" s="755"/>
      <c r="OJS85" s="755"/>
      <c r="OJT85" s="755"/>
      <c r="OJU85" s="755"/>
      <c r="OJV85" s="755"/>
      <c r="OJW85" s="755"/>
      <c r="OJX85" s="755"/>
      <c r="OJY85" s="755"/>
      <c r="OJZ85" s="755"/>
      <c r="OKA85" s="755"/>
      <c r="OKB85" s="755"/>
      <c r="OKC85" s="755"/>
      <c r="OKD85" s="755"/>
      <c r="OKE85" s="755"/>
      <c r="OKF85" s="755"/>
      <c r="OKG85" s="755"/>
      <c r="OKH85" s="755"/>
      <c r="OKI85" s="755"/>
      <c r="OKJ85" s="755"/>
      <c r="OKK85" s="755"/>
      <c r="OKL85" s="755"/>
      <c r="OKM85" s="755"/>
      <c r="OKN85" s="755"/>
      <c r="OKO85" s="755"/>
      <c r="OKP85" s="755"/>
      <c r="OKQ85" s="755"/>
      <c r="OKR85" s="755"/>
      <c r="OKS85" s="755"/>
      <c r="OKT85" s="755"/>
      <c r="OKU85" s="755"/>
      <c r="OKV85" s="755"/>
      <c r="OKW85" s="755"/>
      <c r="OKX85" s="755"/>
      <c r="OKY85" s="755"/>
      <c r="OKZ85" s="755"/>
      <c r="OLA85" s="755"/>
      <c r="OLB85" s="755"/>
      <c r="OLC85" s="755"/>
      <c r="OLD85" s="755"/>
      <c r="OLE85" s="755"/>
      <c r="OLF85" s="755"/>
      <c r="OLG85" s="755"/>
      <c r="OLH85" s="755"/>
      <c r="OLI85" s="755"/>
      <c r="OLJ85" s="755"/>
      <c r="OLK85" s="755"/>
      <c r="OLL85" s="755"/>
      <c r="OLM85" s="755"/>
      <c r="OLN85" s="755"/>
      <c r="OLO85" s="755"/>
      <c r="OLP85" s="755"/>
      <c r="OLQ85" s="755"/>
      <c r="OLR85" s="755"/>
      <c r="OLS85" s="755"/>
      <c r="OLT85" s="755"/>
      <c r="OLU85" s="755"/>
      <c r="OLV85" s="755"/>
      <c r="OLW85" s="755"/>
      <c r="OLX85" s="755"/>
      <c r="OLY85" s="755"/>
      <c r="OLZ85" s="755"/>
      <c r="OMA85" s="755"/>
      <c r="OMB85" s="755"/>
      <c r="OMC85" s="755"/>
      <c r="OMD85" s="755"/>
      <c r="OME85" s="755"/>
      <c r="OMF85" s="755"/>
      <c r="OMG85" s="755"/>
      <c r="OMH85" s="755"/>
      <c r="OMI85" s="755"/>
      <c r="OMJ85" s="755"/>
      <c r="OMK85" s="755"/>
      <c r="OML85" s="755"/>
      <c r="OMM85" s="755"/>
      <c r="OMN85" s="755"/>
      <c r="OMO85" s="755"/>
      <c r="OMP85" s="755"/>
      <c r="OMQ85" s="755"/>
      <c r="OMR85" s="755"/>
      <c r="OMS85" s="755"/>
      <c r="OMT85" s="755"/>
      <c r="OMU85" s="755"/>
      <c r="OMV85" s="755"/>
      <c r="OMW85" s="755"/>
      <c r="OMX85" s="755"/>
      <c r="OMY85" s="755"/>
      <c r="OMZ85" s="755"/>
      <c r="ONA85" s="755"/>
      <c r="ONB85" s="755"/>
      <c r="ONC85" s="755"/>
      <c r="OND85" s="755"/>
      <c r="ONE85" s="755"/>
      <c r="ONF85" s="755"/>
      <c r="ONG85" s="755"/>
      <c r="ONH85" s="755"/>
      <c r="ONI85" s="755"/>
      <c r="ONJ85" s="755"/>
      <c r="ONK85" s="755"/>
      <c r="ONL85" s="755"/>
      <c r="ONM85" s="755"/>
      <c r="ONN85" s="755"/>
      <c r="ONO85" s="755"/>
      <c r="ONP85" s="755"/>
      <c r="ONQ85" s="755"/>
      <c r="ONR85" s="755"/>
      <c r="ONS85" s="755"/>
      <c r="ONT85" s="755"/>
      <c r="ONU85" s="755"/>
      <c r="ONV85" s="755"/>
      <c r="ONW85" s="755"/>
      <c r="ONX85" s="755"/>
      <c r="ONY85" s="755"/>
      <c r="ONZ85" s="755"/>
      <c r="OOA85" s="755"/>
      <c r="OOB85" s="755"/>
      <c r="OOC85" s="755"/>
      <c r="OOD85" s="755"/>
      <c r="OOE85" s="755"/>
      <c r="OOF85" s="755"/>
      <c r="OOG85" s="755"/>
      <c r="OOH85" s="755"/>
      <c r="OOI85" s="755"/>
      <c r="OOJ85" s="755"/>
      <c r="OOK85" s="755"/>
      <c r="OOL85" s="755"/>
      <c r="OOM85" s="755"/>
      <c r="OON85" s="755"/>
      <c r="OOO85" s="755"/>
      <c r="OOP85" s="755"/>
      <c r="OOQ85" s="755"/>
      <c r="OOR85" s="755"/>
      <c r="OOS85" s="755"/>
      <c r="OOT85" s="755"/>
      <c r="OOU85" s="755"/>
      <c r="OOV85" s="755"/>
      <c r="OOW85" s="755"/>
      <c r="OOX85" s="755"/>
      <c r="OOY85" s="755"/>
      <c r="OOZ85" s="755"/>
      <c r="OPA85" s="755"/>
      <c r="OPB85" s="755"/>
      <c r="OPC85" s="755"/>
      <c r="OPD85" s="755"/>
      <c r="OPE85" s="755"/>
      <c r="OPF85" s="755"/>
      <c r="OPG85" s="755"/>
      <c r="OPH85" s="755"/>
      <c r="OPI85" s="755"/>
      <c r="OPJ85" s="755"/>
      <c r="OPK85" s="755"/>
      <c r="OPL85" s="755"/>
      <c r="OPM85" s="755"/>
      <c r="OPN85" s="755"/>
      <c r="OPO85" s="755"/>
      <c r="OPP85" s="755"/>
      <c r="OPQ85" s="755"/>
      <c r="OPR85" s="755"/>
      <c r="OPS85" s="755"/>
      <c r="OPT85" s="755"/>
      <c r="OPU85" s="755"/>
      <c r="OPV85" s="755"/>
      <c r="OPW85" s="755"/>
      <c r="OPX85" s="755"/>
      <c r="OPY85" s="755"/>
      <c r="OPZ85" s="755"/>
      <c r="OQA85" s="755"/>
      <c r="OQB85" s="755"/>
      <c r="OQC85" s="755"/>
      <c r="OQD85" s="755"/>
      <c r="OQE85" s="755"/>
      <c r="OQF85" s="755"/>
      <c r="OQG85" s="755"/>
      <c r="OQH85" s="755"/>
      <c r="OQI85" s="755"/>
      <c r="OQJ85" s="755"/>
      <c r="OQK85" s="755"/>
      <c r="OQL85" s="755"/>
      <c r="OQM85" s="755"/>
      <c r="OQN85" s="755"/>
      <c r="OQO85" s="755"/>
      <c r="OQP85" s="755"/>
      <c r="OQQ85" s="755"/>
      <c r="OQR85" s="755"/>
      <c r="OQS85" s="755"/>
      <c r="OQT85" s="755"/>
      <c r="OQU85" s="755"/>
      <c r="OQV85" s="755"/>
      <c r="OQW85" s="755"/>
      <c r="OQX85" s="755"/>
      <c r="OQY85" s="755"/>
      <c r="OQZ85" s="755"/>
      <c r="ORA85" s="755"/>
      <c r="ORB85" s="755"/>
      <c r="ORC85" s="755"/>
      <c r="ORD85" s="755"/>
      <c r="ORE85" s="755"/>
      <c r="ORF85" s="755"/>
      <c r="ORG85" s="755"/>
      <c r="ORH85" s="755"/>
      <c r="ORI85" s="755"/>
      <c r="ORJ85" s="755"/>
      <c r="ORK85" s="755"/>
      <c r="ORL85" s="755"/>
      <c r="ORM85" s="755"/>
      <c r="ORN85" s="755"/>
      <c r="ORO85" s="755"/>
      <c r="ORP85" s="755"/>
      <c r="ORQ85" s="755"/>
      <c r="ORR85" s="755"/>
      <c r="ORS85" s="755"/>
      <c r="ORT85" s="755"/>
      <c r="ORU85" s="755"/>
      <c r="ORV85" s="755"/>
      <c r="ORW85" s="755"/>
      <c r="ORX85" s="755"/>
      <c r="ORY85" s="755"/>
      <c r="ORZ85" s="755"/>
      <c r="OSA85" s="755"/>
      <c r="OSB85" s="755"/>
      <c r="OSC85" s="755"/>
      <c r="OSD85" s="755"/>
      <c r="OSE85" s="755"/>
      <c r="OSF85" s="755"/>
      <c r="OSG85" s="755"/>
      <c r="OSH85" s="755"/>
      <c r="OSI85" s="755"/>
      <c r="OSJ85" s="755"/>
      <c r="OSK85" s="755"/>
      <c r="OSL85" s="755"/>
      <c r="OSM85" s="755"/>
      <c r="OSN85" s="755"/>
      <c r="OSO85" s="755"/>
      <c r="OSP85" s="755"/>
      <c r="OSQ85" s="755"/>
      <c r="OSR85" s="755"/>
      <c r="OSS85" s="755"/>
      <c r="OST85" s="755"/>
      <c r="OSU85" s="755"/>
      <c r="OSV85" s="755"/>
      <c r="OSW85" s="755"/>
      <c r="OSX85" s="755"/>
      <c r="OSY85" s="755"/>
      <c r="OSZ85" s="755"/>
      <c r="OTA85" s="755"/>
      <c r="OTB85" s="755"/>
      <c r="OTC85" s="755"/>
      <c r="OTD85" s="755"/>
      <c r="OTE85" s="755"/>
      <c r="OTF85" s="755"/>
      <c r="OTG85" s="755"/>
      <c r="OTH85" s="755"/>
      <c r="OTI85" s="755"/>
      <c r="OTJ85" s="755"/>
      <c r="OTK85" s="755"/>
      <c r="OTL85" s="755"/>
      <c r="OTM85" s="755"/>
      <c r="OTN85" s="755"/>
      <c r="OTO85" s="755"/>
      <c r="OTP85" s="755"/>
      <c r="OTQ85" s="755"/>
      <c r="OTR85" s="755"/>
      <c r="OTS85" s="755"/>
      <c r="OTT85" s="755"/>
      <c r="OTU85" s="755"/>
      <c r="OTV85" s="755"/>
      <c r="OTW85" s="755"/>
      <c r="OTX85" s="755"/>
      <c r="OTY85" s="755"/>
      <c r="OTZ85" s="755"/>
      <c r="OUA85" s="755"/>
      <c r="OUB85" s="755"/>
      <c r="OUC85" s="755"/>
      <c r="OUD85" s="755"/>
      <c r="OUE85" s="755"/>
      <c r="OUF85" s="755"/>
      <c r="OUG85" s="755"/>
      <c r="OUH85" s="755"/>
      <c r="OUI85" s="755"/>
      <c r="OUJ85" s="755"/>
      <c r="OUK85" s="755"/>
      <c r="OUL85" s="755"/>
      <c r="OUM85" s="755"/>
      <c r="OUN85" s="755"/>
      <c r="OUO85" s="755"/>
      <c r="OUP85" s="755"/>
      <c r="OUQ85" s="755"/>
      <c r="OUR85" s="755"/>
      <c r="OUS85" s="755"/>
      <c r="OUT85" s="755"/>
      <c r="OUU85" s="755"/>
      <c r="OUV85" s="755"/>
      <c r="OUW85" s="755"/>
      <c r="OUX85" s="755"/>
      <c r="OUY85" s="755"/>
      <c r="OUZ85" s="755"/>
      <c r="OVA85" s="755"/>
      <c r="OVB85" s="755"/>
      <c r="OVC85" s="755"/>
      <c r="OVD85" s="755"/>
      <c r="OVE85" s="755"/>
      <c r="OVF85" s="755"/>
      <c r="OVG85" s="755"/>
      <c r="OVH85" s="755"/>
      <c r="OVI85" s="755"/>
      <c r="OVJ85" s="755"/>
      <c r="OVK85" s="755"/>
      <c r="OVL85" s="755"/>
      <c r="OVM85" s="755"/>
      <c r="OVN85" s="755"/>
      <c r="OVO85" s="755"/>
      <c r="OVP85" s="755"/>
      <c r="OVQ85" s="755"/>
      <c r="OVR85" s="755"/>
      <c r="OVS85" s="755"/>
      <c r="OVT85" s="755"/>
      <c r="OVU85" s="755"/>
      <c r="OVV85" s="755"/>
      <c r="OVW85" s="755"/>
      <c r="OVX85" s="755"/>
      <c r="OVY85" s="755"/>
      <c r="OVZ85" s="755"/>
      <c r="OWA85" s="755"/>
      <c r="OWB85" s="755"/>
      <c r="OWC85" s="755"/>
      <c r="OWD85" s="755"/>
      <c r="OWE85" s="755"/>
      <c r="OWF85" s="755"/>
      <c r="OWG85" s="755"/>
      <c r="OWH85" s="755"/>
      <c r="OWI85" s="755"/>
      <c r="OWJ85" s="755"/>
      <c r="OWK85" s="755"/>
      <c r="OWL85" s="755"/>
      <c r="OWM85" s="755"/>
      <c r="OWN85" s="755"/>
      <c r="OWO85" s="755"/>
      <c r="OWP85" s="755"/>
      <c r="OWQ85" s="755"/>
      <c r="OWR85" s="755"/>
      <c r="OWS85" s="755"/>
      <c r="OWT85" s="755"/>
      <c r="OWU85" s="755"/>
      <c r="OWV85" s="755"/>
      <c r="OWW85" s="755"/>
      <c r="OWX85" s="755"/>
      <c r="OWY85" s="755"/>
      <c r="OWZ85" s="755"/>
      <c r="OXA85" s="755"/>
      <c r="OXB85" s="755"/>
      <c r="OXC85" s="755"/>
      <c r="OXD85" s="755"/>
      <c r="OXE85" s="755"/>
      <c r="OXF85" s="755"/>
      <c r="OXG85" s="755"/>
      <c r="OXH85" s="755"/>
      <c r="OXI85" s="755"/>
      <c r="OXJ85" s="755"/>
      <c r="OXK85" s="755"/>
      <c r="OXL85" s="755"/>
      <c r="OXM85" s="755"/>
      <c r="OXN85" s="755"/>
      <c r="OXO85" s="755"/>
      <c r="OXP85" s="755"/>
      <c r="OXQ85" s="755"/>
      <c r="OXR85" s="755"/>
      <c r="OXS85" s="755"/>
      <c r="OXT85" s="755"/>
      <c r="OXU85" s="755"/>
      <c r="OXV85" s="755"/>
      <c r="OXW85" s="755"/>
      <c r="OXX85" s="755"/>
      <c r="OXY85" s="755"/>
      <c r="OXZ85" s="755"/>
      <c r="OYA85" s="755"/>
      <c r="OYB85" s="755"/>
      <c r="OYC85" s="755"/>
      <c r="OYD85" s="755"/>
      <c r="OYE85" s="755"/>
      <c r="OYF85" s="755"/>
      <c r="OYG85" s="755"/>
      <c r="OYH85" s="755"/>
      <c r="OYI85" s="755"/>
      <c r="OYJ85" s="755"/>
      <c r="OYK85" s="755"/>
      <c r="OYL85" s="755"/>
      <c r="OYM85" s="755"/>
      <c r="OYN85" s="755"/>
      <c r="OYO85" s="755"/>
      <c r="OYP85" s="755"/>
      <c r="OYQ85" s="755"/>
      <c r="OYR85" s="755"/>
      <c r="OYS85" s="755"/>
      <c r="OYT85" s="755"/>
      <c r="OYU85" s="755"/>
      <c r="OYV85" s="755"/>
      <c r="OYW85" s="755"/>
      <c r="OYX85" s="755"/>
      <c r="OYY85" s="755"/>
      <c r="OYZ85" s="755"/>
      <c r="OZA85" s="755"/>
      <c r="OZB85" s="755"/>
      <c r="OZC85" s="755"/>
      <c r="OZD85" s="755"/>
      <c r="OZE85" s="755"/>
      <c r="OZF85" s="755"/>
      <c r="OZG85" s="755"/>
      <c r="OZH85" s="755"/>
      <c r="OZI85" s="755"/>
      <c r="OZJ85" s="755"/>
      <c r="OZK85" s="755"/>
      <c r="OZL85" s="755"/>
      <c r="OZM85" s="755"/>
      <c r="OZN85" s="755"/>
      <c r="OZO85" s="755"/>
      <c r="OZP85" s="755"/>
      <c r="OZQ85" s="755"/>
      <c r="OZR85" s="755"/>
      <c r="OZS85" s="755"/>
      <c r="OZT85" s="755"/>
      <c r="OZU85" s="755"/>
      <c r="OZV85" s="755"/>
      <c r="OZW85" s="755"/>
      <c r="OZX85" s="755"/>
      <c r="OZY85" s="755"/>
      <c r="OZZ85" s="755"/>
      <c r="PAA85" s="755"/>
      <c r="PAB85" s="755"/>
      <c r="PAC85" s="755"/>
      <c r="PAD85" s="755"/>
      <c r="PAE85" s="755"/>
      <c r="PAF85" s="755"/>
      <c r="PAG85" s="755"/>
      <c r="PAH85" s="755"/>
      <c r="PAI85" s="755"/>
      <c r="PAJ85" s="755"/>
      <c r="PAK85" s="755"/>
      <c r="PAL85" s="755"/>
      <c r="PAM85" s="755"/>
      <c r="PAN85" s="755"/>
      <c r="PAO85" s="755"/>
      <c r="PAP85" s="755"/>
      <c r="PAQ85" s="755"/>
      <c r="PAR85" s="755"/>
      <c r="PAS85" s="755"/>
      <c r="PAT85" s="755"/>
      <c r="PAU85" s="755"/>
      <c r="PAV85" s="755"/>
      <c r="PAW85" s="755"/>
      <c r="PAX85" s="755"/>
      <c r="PAY85" s="755"/>
      <c r="PAZ85" s="755"/>
      <c r="PBA85" s="755"/>
      <c r="PBB85" s="755"/>
      <c r="PBC85" s="755"/>
      <c r="PBD85" s="755"/>
      <c r="PBE85" s="755"/>
      <c r="PBF85" s="755"/>
      <c r="PBG85" s="755"/>
      <c r="PBH85" s="755"/>
      <c r="PBI85" s="755"/>
      <c r="PBJ85" s="755"/>
      <c r="PBK85" s="755"/>
      <c r="PBL85" s="755"/>
      <c r="PBM85" s="755"/>
      <c r="PBN85" s="755"/>
      <c r="PBO85" s="755"/>
      <c r="PBP85" s="755"/>
      <c r="PBQ85" s="755"/>
      <c r="PBR85" s="755"/>
      <c r="PBS85" s="755"/>
      <c r="PBT85" s="755"/>
      <c r="PBU85" s="755"/>
      <c r="PBV85" s="755"/>
      <c r="PBW85" s="755"/>
      <c r="PBX85" s="755"/>
      <c r="PBY85" s="755"/>
      <c r="PBZ85" s="755"/>
      <c r="PCA85" s="755"/>
      <c r="PCB85" s="755"/>
      <c r="PCC85" s="755"/>
      <c r="PCD85" s="755"/>
      <c r="PCE85" s="755"/>
      <c r="PCF85" s="755"/>
      <c r="PCG85" s="755"/>
      <c r="PCH85" s="755"/>
      <c r="PCI85" s="755"/>
      <c r="PCJ85" s="755"/>
      <c r="PCK85" s="755"/>
      <c r="PCL85" s="755"/>
      <c r="PCM85" s="755"/>
      <c r="PCN85" s="755"/>
      <c r="PCO85" s="755"/>
      <c r="PCP85" s="755"/>
      <c r="PCQ85" s="755"/>
      <c r="PCR85" s="755"/>
      <c r="PCS85" s="755"/>
      <c r="PCT85" s="755"/>
      <c r="PCU85" s="755"/>
      <c r="PCV85" s="755"/>
      <c r="PCW85" s="755"/>
      <c r="PCX85" s="755"/>
      <c r="PCY85" s="755"/>
      <c r="PCZ85" s="755"/>
      <c r="PDA85" s="755"/>
      <c r="PDB85" s="755"/>
      <c r="PDC85" s="755"/>
      <c r="PDD85" s="755"/>
      <c r="PDE85" s="755"/>
      <c r="PDF85" s="755"/>
      <c r="PDG85" s="755"/>
      <c r="PDH85" s="755"/>
      <c r="PDI85" s="755"/>
      <c r="PDJ85" s="755"/>
      <c r="PDK85" s="755"/>
      <c r="PDL85" s="755"/>
      <c r="PDM85" s="755"/>
      <c r="PDN85" s="755"/>
      <c r="PDO85" s="755"/>
      <c r="PDP85" s="755"/>
      <c r="PDQ85" s="755"/>
      <c r="PDR85" s="755"/>
      <c r="PDS85" s="755"/>
      <c r="PDT85" s="755"/>
      <c r="PDU85" s="755"/>
      <c r="PDV85" s="755"/>
      <c r="PDW85" s="755"/>
      <c r="PDX85" s="755"/>
      <c r="PDY85" s="755"/>
      <c r="PDZ85" s="755"/>
      <c r="PEA85" s="755"/>
      <c r="PEB85" s="755"/>
      <c r="PEC85" s="755"/>
      <c r="PED85" s="755"/>
      <c r="PEE85" s="755"/>
      <c r="PEF85" s="755"/>
      <c r="PEG85" s="755"/>
      <c r="PEH85" s="755"/>
      <c r="PEI85" s="755"/>
      <c r="PEJ85" s="755"/>
      <c r="PEK85" s="755"/>
      <c r="PEL85" s="755"/>
      <c r="PEM85" s="755"/>
      <c r="PEN85" s="755"/>
      <c r="PEO85" s="755"/>
      <c r="PEP85" s="755"/>
      <c r="PEQ85" s="755"/>
      <c r="PER85" s="755"/>
      <c r="PES85" s="755"/>
      <c r="PET85" s="755"/>
      <c r="PEU85" s="755"/>
      <c r="PEV85" s="755"/>
      <c r="PEW85" s="755"/>
      <c r="PEX85" s="755"/>
      <c r="PEY85" s="755"/>
      <c r="PEZ85" s="755"/>
      <c r="PFA85" s="755"/>
      <c r="PFB85" s="755"/>
      <c r="PFC85" s="755"/>
      <c r="PFD85" s="755"/>
      <c r="PFE85" s="755"/>
      <c r="PFF85" s="755"/>
      <c r="PFG85" s="755"/>
      <c r="PFH85" s="755"/>
      <c r="PFI85" s="755"/>
      <c r="PFJ85" s="755"/>
      <c r="PFK85" s="755"/>
      <c r="PFL85" s="755"/>
      <c r="PFM85" s="755"/>
      <c r="PFN85" s="755"/>
      <c r="PFO85" s="755"/>
      <c r="PFP85" s="755"/>
      <c r="PFQ85" s="755"/>
      <c r="PFR85" s="755"/>
      <c r="PFS85" s="755"/>
      <c r="PFT85" s="755"/>
      <c r="PFU85" s="755"/>
      <c r="PFV85" s="755"/>
      <c r="PFW85" s="755"/>
      <c r="PFX85" s="755"/>
      <c r="PFY85" s="755"/>
      <c r="PFZ85" s="755"/>
      <c r="PGA85" s="755"/>
      <c r="PGB85" s="755"/>
      <c r="PGC85" s="755"/>
      <c r="PGD85" s="755"/>
      <c r="PGE85" s="755"/>
      <c r="PGF85" s="755"/>
      <c r="PGG85" s="755"/>
      <c r="PGH85" s="755"/>
      <c r="PGI85" s="755"/>
      <c r="PGJ85" s="755"/>
      <c r="PGK85" s="755"/>
      <c r="PGL85" s="755"/>
      <c r="PGM85" s="755"/>
      <c r="PGN85" s="755"/>
      <c r="PGO85" s="755"/>
      <c r="PGP85" s="755"/>
      <c r="PGQ85" s="755"/>
      <c r="PGR85" s="755"/>
      <c r="PGS85" s="755"/>
      <c r="PGT85" s="755"/>
      <c r="PGU85" s="755"/>
      <c r="PGV85" s="755"/>
      <c r="PGW85" s="755"/>
      <c r="PGX85" s="755"/>
      <c r="PGY85" s="755"/>
      <c r="PGZ85" s="755"/>
      <c r="PHA85" s="755"/>
      <c r="PHB85" s="755"/>
      <c r="PHC85" s="755"/>
      <c r="PHD85" s="755"/>
      <c r="PHE85" s="755"/>
      <c r="PHF85" s="755"/>
      <c r="PHG85" s="755"/>
      <c r="PHH85" s="755"/>
      <c r="PHI85" s="755"/>
      <c r="PHJ85" s="755"/>
      <c r="PHK85" s="755"/>
      <c r="PHL85" s="755"/>
      <c r="PHM85" s="755"/>
      <c r="PHN85" s="755"/>
      <c r="PHO85" s="755"/>
      <c r="PHP85" s="755"/>
      <c r="PHQ85" s="755"/>
      <c r="PHR85" s="755"/>
      <c r="PHS85" s="755"/>
      <c r="PHT85" s="755"/>
      <c r="PHU85" s="755"/>
      <c r="PHV85" s="755"/>
      <c r="PHW85" s="755"/>
      <c r="PHX85" s="755"/>
      <c r="PHY85" s="755"/>
      <c r="PHZ85" s="755"/>
      <c r="PIA85" s="755"/>
      <c r="PIB85" s="755"/>
      <c r="PIC85" s="755"/>
      <c r="PID85" s="755"/>
      <c r="PIE85" s="755"/>
      <c r="PIF85" s="755"/>
      <c r="PIG85" s="755"/>
      <c r="PIH85" s="755"/>
      <c r="PII85" s="755"/>
      <c r="PIJ85" s="755"/>
      <c r="PIK85" s="755"/>
      <c r="PIL85" s="755"/>
      <c r="PIM85" s="755"/>
      <c r="PIN85" s="755"/>
      <c r="PIO85" s="755"/>
      <c r="PIP85" s="755"/>
      <c r="PIQ85" s="755"/>
      <c r="PIR85" s="755"/>
      <c r="PIS85" s="755"/>
      <c r="PIT85" s="755"/>
      <c r="PIU85" s="755"/>
      <c r="PIV85" s="755"/>
      <c r="PIW85" s="755"/>
      <c r="PIX85" s="755"/>
      <c r="PIY85" s="755"/>
      <c r="PIZ85" s="755"/>
      <c r="PJA85" s="755"/>
      <c r="PJB85" s="755"/>
      <c r="PJC85" s="755"/>
      <c r="PJD85" s="755"/>
      <c r="PJE85" s="755"/>
      <c r="PJF85" s="755"/>
      <c r="PJG85" s="755"/>
      <c r="PJH85" s="755"/>
      <c r="PJI85" s="755"/>
      <c r="PJJ85" s="755"/>
      <c r="PJK85" s="755"/>
      <c r="PJL85" s="755"/>
      <c r="PJM85" s="755"/>
      <c r="PJN85" s="755"/>
      <c r="PJO85" s="755"/>
      <c r="PJP85" s="755"/>
      <c r="PJQ85" s="755"/>
      <c r="PJR85" s="755"/>
      <c r="PJS85" s="755"/>
      <c r="PJT85" s="755"/>
      <c r="PJU85" s="755"/>
      <c r="PJV85" s="755"/>
      <c r="PJW85" s="755"/>
      <c r="PJX85" s="755"/>
      <c r="PJY85" s="755"/>
      <c r="PJZ85" s="755"/>
      <c r="PKA85" s="755"/>
      <c r="PKB85" s="755"/>
      <c r="PKC85" s="755"/>
      <c r="PKD85" s="755"/>
      <c r="PKE85" s="755"/>
      <c r="PKF85" s="755"/>
      <c r="PKG85" s="755"/>
      <c r="PKH85" s="755"/>
      <c r="PKI85" s="755"/>
      <c r="PKJ85" s="755"/>
      <c r="PKK85" s="755"/>
      <c r="PKL85" s="755"/>
      <c r="PKM85" s="755"/>
      <c r="PKN85" s="755"/>
      <c r="PKO85" s="755"/>
      <c r="PKP85" s="755"/>
      <c r="PKQ85" s="755"/>
      <c r="PKR85" s="755"/>
      <c r="PKS85" s="755"/>
      <c r="PKT85" s="755"/>
      <c r="PKU85" s="755"/>
      <c r="PKV85" s="755"/>
      <c r="PKW85" s="755"/>
      <c r="PKX85" s="755"/>
      <c r="PKY85" s="755"/>
      <c r="PKZ85" s="755"/>
      <c r="PLA85" s="755"/>
      <c r="PLB85" s="755"/>
      <c r="PLC85" s="755"/>
      <c r="PLD85" s="755"/>
      <c r="PLE85" s="755"/>
      <c r="PLF85" s="755"/>
      <c r="PLG85" s="755"/>
      <c r="PLH85" s="755"/>
      <c r="PLI85" s="755"/>
      <c r="PLJ85" s="755"/>
      <c r="PLK85" s="755"/>
      <c r="PLL85" s="755"/>
      <c r="PLM85" s="755"/>
      <c r="PLN85" s="755"/>
      <c r="PLO85" s="755"/>
      <c r="PLP85" s="755"/>
      <c r="PLQ85" s="755"/>
      <c r="PLR85" s="755"/>
      <c r="PLS85" s="755"/>
      <c r="PLT85" s="755"/>
      <c r="PLU85" s="755"/>
      <c r="PLV85" s="755"/>
      <c r="PLW85" s="755"/>
      <c r="PLX85" s="755"/>
      <c r="PLY85" s="755"/>
      <c r="PLZ85" s="755"/>
      <c r="PMA85" s="755"/>
      <c r="PMB85" s="755"/>
      <c r="PMC85" s="755"/>
      <c r="PMD85" s="755"/>
      <c r="PME85" s="755"/>
      <c r="PMF85" s="755"/>
      <c r="PMG85" s="755"/>
      <c r="PMH85" s="755"/>
      <c r="PMI85" s="755"/>
      <c r="PMJ85" s="755"/>
      <c r="PMK85" s="755"/>
      <c r="PML85" s="755"/>
      <c r="PMM85" s="755"/>
      <c r="PMN85" s="755"/>
      <c r="PMO85" s="755"/>
      <c r="PMP85" s="755"/>
      <c r="PMQ85" s="755"/>
      <c r="PMR85" s="755"/>
      <c r="PMS85" s="755"/>
      <c r="PMT85" s="755"/>
      <c r="PMU85" s="755"/>
      <c r="PMV85" s="755"/>
      <c r="PMW85" s="755"/>
      <c r="PMX85" s="755"/>
      <c r="PMY85" s="755"/>
      <c r="PMZ85" s="755"/>
      <c r="PNA85" s="755"/>
      <c r="PNB85" s="755"/>
      <c r="PNC85" s="755"/>
      <c r="PND85" s="755"/>
      <c r="PNE85" s="755"/>
      <c r="PNF85" s="755"/>
      <c r="PNG85" s="755"/>
      <c r="PNH85" s="755"/>
      <c r="PNI85" s="755"/>
      <c r="PNJ85" s="755"/>
      <c r="PNK85" s="755"/>
      <c r="PNL85" s="755"/>
      <c r="PNM85" s="755"/>
      <c r="PNN85" s="755"/>
      <c r="PNO85" s="755"/>
      <c r="PNP85" s="755"/>
      <c r="PNQ85" s="755"/>
      <c r="PNR85" s="755"/>
      <c r="PNS85" s="755"/>
      <c r="PNT85" s="755"/>
      <c r="PNU85" s="755"/>
      <c r="PNV85" s="755"/>
      <c r="PNW85" s="755"/>
      <c r="PNX85" s="755"/>
      <c r="PNY85" s="755"/>
      <c r="PNZ85" s="755"/>
      <c r="POA85" s="755"/>
      <c r="POB85" s="755"/>
      <c r="POC85" s="755"/>
      <c r="POD85" s="755"/>
      <c r="POE85" s="755"/>
      <c r="POF85" s="755"/>
      <c r="POG85" s="755"/>
      <c r="POH85" s="755"/>
      <c r="POI85" s="755"/>
      <c r="POJ85" s="755"/>
      <c r="POK85" s="755"/>
      <c r="POL85" s="755"/>
      <c r="POM85" s="755"/>
      <c r="PON85" s="755"/>
      <c r="POO85" s="755"/>
      <c r="POP85" s="755"/>
      <c r="POQ85" s="755"/>
      <c r="POR85" s="755"/>
      <c r="POS85" s="755"/>
      <c r="POT85" s="755"/>
      <c r="POU85" s="755"/>
      <c r="POV85" s="755"/>
      <c r="POW85" s="755"/>
      <c r="POX85" s="755"/>
      <c r="POY85" s="755"/>
      <c r="POZ85" s="755"/>
      <c r="PPA85" s="755"/>
      <c r="PPB85" s="755"/>
      <c r="PPC85" s="755"/>
      <c r="PPD85" s="755"/>
      <c r="PPE85" s="755"/>
      <c r="PPF85" s="755"/>
      <c r="PPG85" s="755"/>
      <c r="PPH85" s="755"/>
      <c r="PPI85" s="755"/>
      <c r="PPJ85" s="755"/>
      <c r="PPK85" s="755"/>
      <c r="PPL85" s="755"/>
      <c r="PPM85" s="755"/>
      <c r="PPN85" s="755"/>
      <c r="PPO85" s="755"/>
      <c r="PPP85" s="755"/>
      <c r="PPQ85" s="755"/>
      <c r="PPR85" s="755"/>
      <c r="PPS85" s="755"/>
      <c r="PPT85" s="755"/>
      <c r="PPU85" s="755"/>
      <c r="PPV85" s="755"/>
      <c r="PPW85" s="755"/>
      <c r="PPX85" s="755"/>
      <c r="PPY85" s="755"/>
      <c r="PPZ85" s="755"/>
      <c r="PQA85" s="755"/>
      <c r="PQB85" s="755"/>
      <c r="PQC85" s="755"/>
      <c r="PQD85" s="755"/>
      <c r="PQE85" s="755"/>
      <c r="PQF85" s="755"/>
      <c r="PQG85" s="755"/>
      <c r="PQH85" s="755"/>
      <c r="PQI85" s="755"/>
      <c r="PQJ85" s="755"/>
      <c r="PQK85" s="755"/>
      <c r="PQL85" s="755"/>
      <c r="PQM85" s="755"/>
      <c r="PQN85" s="755"/>
      <c r="PQO85" s="755"/>
      <c r="PQP85" s="755"/>
      <c r="PQQ85" s="755"/>
      <c r="PQR85" s="755"/>
      <c r="PQS85" s="755"/>
      <c r="PQT85" s="755"/>
      <c r="PQU85" s="755"/>
      <c r="PQV85" s="755"/>
      <c r="PQW85" s="755"/>
      <c r="PQX85" s="755"/>
      <c r="PQY85" s="755"/>
      <c r="PQZ85" s="755"/>
      <c r="PRA85" s="755"/>
      <c r="PRB85" s="755"/>
      <c r="PRC85" s="755"/>
      <c r="PRD85" s="755"/>
      <c r="PRE85" s="755"/>
      <c r="PRF85" s="755"/>
      <c r="PRG85" s="755"/>
      <c r="PRH85" s="755"/>
      <c r="PRI85" s="755"/>
      <c r="PRJ85" s="755"/>
      <c r="PRK85" s="755"/>
      <c r="PRL85" s="755"/>
      <c r="PRM85" s="755"/>
      <c r="PRN85" s="755"/>
      <c r="PRO85" s="755"/>
      <c r="PRP85" s="755"/>
      <c r="PRQ85" s="755"/>
      <c r="PRR85" s="755"/>
      <c r="PRS85" s="755"/>
      <c r="PRT85" s="755"/>
      <c r="PRU85" s="755"/>
      <c r="PRV85" s="755"/>
      <c r="PRW85" s="755"/>
      <c r="PRX85" s="755"/>
      <c r="PRY85" s="755"/>
      <c r="PRZ85" s="755"/>
      <c r="PSA85" s="755"/>
      <c r="PSB85" s="755"/>
      <c r="PSC85" s="755"/>
      <c r="PSD85" s="755"/>
      <c r="PSE85" s="755"/>
      <c r="PSF85" s="755"/>
      <c r="PSG85" s="755"/>
      <c r="PSH85" s="755"/>
      <c r="PSI85" s="755"/>
      <c r="PSJ85" s="755"/>
      <c r="PSK85" s="755"/>
      <c r="PSL85" s="755"/>
      <c r="PSM85" s="755"/>
      <c r="PSN85" s="755"/>
      <c r="PSO85" s="755"/>
      <c r="PSP85" s="755"/>
      <c r="PSQ85" s="755"/>
      <c r="PSR85" s="755"/>
      <c r="PSS85" s="755"/>
      <c r="PST85" s="755"/>
      <c r="PSU85" s="755"/>
      <c r="PSV85" s="755"/>
      <c r="PSW85" s="755"/>
      <c r="PSX85" s="755"/>
      <c r="PSY85" s="755"/>
      <c r="PSZ85" s="755"/>
      <c r="PTA85" s="755"/>
      <c r="PTB85" s="755"/>
      <c r="PTC85" s="755"/>
      <c r="PTD85" s="755"/>
      <c r="PTE85" s="755"/>
      <c r="PTF85" s="755"/>
      <c r="PTG85" s="755"/>
      <c r="PTH85" s="755"/>
      <c r="PTI85" s="755"/>
      <c r="PTJ85" s="755"/>
      <c r="PTK85" s="755"/>
      <c r="PTL85" s="755"/>
      <c r="PTM85" s="755"/>
      <c r="PTN85" s="755"/>
      <c r="PTO85" s="755"/>
      <c r="PTP85" s="755"/>
      <c r="PTQ85" s="755"/>
      <c r="PTR85" s="755"/>
      <c r="PTS85" s="755"/>
      <c r="PTT85" s="755"/>
      <c r="PTU85" s="755"/>
      <c r="PTV85" s="755"/>
      <c r="PTW85" s="755"/>
      <c r="PTX85" s="755"/>
      <c r="PTY85" s="755"/>
      <c r="PTZ85" s="755"/>
      <c r="PUA85" s="755"/>
      <c r="PUB85" s="755"/>
      <c r="PUC85" s="755"/>
      <c r="PUD85" s="755"/>
      <c r="PUE85" s="755"/>
      <c r="PUF85" s="755"/>
      <c r="PUG85" s="755"/>
      <c r="PUH85" s="755"/>
      <c r="PUI85" s="755"/>
      <c r="PUJ85" s="755"/>
      <c r="PUK85" s="755"/>
      <c r="PUL85" s="755"/>
      <c r="PUM85" s="755"/>
      <c r="PUN85" s="755"/>
      <c r="PUO85" s="755"/>
      <c r="PUP85" s="755"/>
      <c r="PUQ85" s="755"/>
      <c r="PUR85" s="755"/>
      <c r="PUS85" s="755"/>
      <c r="PUT85" s="755"/>
      <c r="PUU85" s="755"/>
      <c r="PUV85" s="755"/>
      <c r="PUW85" s="755"/>
      <c r="PUX85" s="755"/>
      <c r="PUY85" s="755"/>
      <c r="PUZ85" s="755"/>
      <c r="PVA85" s="755"/>
      <c r="PVB85" s="755"/>
      <c r="PVC85" s="755"/>
      <c r="PVD85" s="755"/>
      <c r="PVE85" s="755"/>
      <c r="PVF85" s="755"/>
      <c r="PVG85" s="755"/>
      <c r="PVH85" s="755"/>
      <c r="PVI85" s="755"/>
      <c r="PVJ85" s="755"/>
      <c r="PVK85" s="755"/>
      <c r="PVL85" s="755"/>
      <c r="PVM85" s="755"/>
      <c r="PVN85" s="755"/>
      <c r="PVO85" s="755"/>
      <c r="PVP85" s="755"/>
      <c r="PVQ85" s="755"/>
      <c r="PVR85" s="755"/>
      <c r="PVS85" s="755"/>
      <c r="PVT85" s="755"/>
      <c r="PVU85" s="755"/>
      <c r="PVV85" s="755"/>
      <c r="PVW85" s="755"/>
      <c r="PVX85" s="755"/>
      <c r="PVY85" s="755"/>
      <c r="PVZ85" s="755"/>
      <c r="PWA85" s="755"/>
      <c r="PWB85" s="755"/>
      <c r="PWC85" s="755"/>
      <c r="PWD85" s="755"/>
      <c r="PWE85" s="755"/>
      <c r="PWF85" s="755"/>
      <c r="PWG85" s="755"/>
      <c r="PWH85" s="755"/>
      <c r="PWI85" s="755"/>
      <c r="PWJ85" s="755"/>
      <c r="PWK85" s="755"/>
      <c r="PWL85" s="755"/>
      <c r="PWM85" s="755"/>
      <c r="PWN85" s="755"/>
      <c r="PWO85" s="755"/>
      <c r="PWP85" s="755"/>
      <c r="PWQ85" s="755"/>
      <c r="PWR85" s="755"/>
      <c r="PWS85" s="755"/>
      <c r="PWT85" s="755"/>
      <c r="PWU85" s="755"/>
      <c r="PWV85" s="755"/>
      <c r="PWW85" s="755"/>
      <c r="PWX85" s="755"/>
      <c r="PWY85" s="755"/>
      <c r="PWZ85" s="755"/>
      <c r="PXA85" s="755"/>
      <c r="PXB85" s="755"/>
      <c r="PXC85" s="755"/>
      <c r="PXD85" s="755"/>
      <c r="PXE85" s="755"/>
      <c r="PXF85" s="755"/>
      <c r="PXG85" s="755"/>
      <c r="PXH85" s="755"/>
      <c r="PXI85" s="755"/>
      <c r="PXJ85" s="755"/>
      <c r="PXK85" s="755"/>
      <c r="PXL85" s="755"/>
      <c r="PXM85" s="755"/>
      <c r="PXN85" s="755"/>
      <c r="PXO85" s="755"/>
      <c r="PXP85" s="755"/>
      <c r="PXQ85" s="755"/>
      <c r="PXR85" s="755"/>
      <c r="PXS85" s="755"/>
      <c r="PXT85" s="755"/>
      <c r="PXU85" s="755"/>
      <c r="PXV85" s="755"/>
      <c r="PXW85" s="755"/>
      <c r="PXX85" s="755"/>
      <c r="PXY85" s="755"/>
      <c r="PXZ85" s="755"/>
      <c r="PYA85" s="755"/>
      <c r="PYB85" s="755"/>
      <c r="PYC85" s="755"/>
      <c r="PYD85" s="755"/>
      <c r="PYE85" s="755"/>
      <c r="PYF85" s="755"/>
      <c r="PYG85" s="755"/>
      <c r="PYH85" s="755"/>
      <c r="PYI85" s="755"/>
      <c r="PYJ85" s="755"/>
      <c r="PYK85" s="755"/>
      <c r="PYL85" s="755"/>
      <c r="PYM85" s="755"/>
      <c r="PYN85" s="755"/>
      <c r="PYO85" s="755"/>
      <c r="PYP85" s="755"/>
      <c r="PYQ85" s="755"/>
      <c r="PYR85" s="755"/>
      <c r="PYS85" s="755"/>
      <c r="PYT85" s="755"/>
      <c r="PYU85" s="755"/>
      <c r="PYV85" s="755"/>
      <c r="PYW85" s="755"/>
      <c r="PYX85" s="755"/>
      <c r="PYY85" s="755"/>
      <c r="PYZ85" s="755"/>
      <c r="PZA85" s="755"/>
      <c r="PZB85" s="755"/>
      <c r="PZC85" s="755"/>
      <c r="PZD85" s="755"/>
      <c r="PZE85" s="755"/>
      <c r="PZF85" s="755"/>
      <c r="PZG85" s="755"/>
      <c r="PZH85" s="755"/>
      <c r="PZI85" s="755"/>
      <c r="PZJ85" s="755"/>
      <c r="PZK85" s="755"/>
      <c r="PZL85" s="755"/>
      <c r="PZM85" s="755"/>
      <c r="PZN85" s="755"/>
      <c r="PZO85" s="755"/>
      <c r="PZP85" s="755"/>
      <c r="PZQ85" s="755"/>
      <c r="PZR85" s="755"/>
      <c r="PZS85" s="755"/>
      <c r="PZT85" s="755"/>
      <c r="PZU85" s="755"/>
      <c r="PZV85" s="755"/>
      <c r="PZW85" s="755"/>
      <c r="PZX85" s="755"/>
      <c r="PZY85" s="755"/>
      <c r="PZZ85" s="755"/>
      <c r="QAA85" s="755"/>
      <c r="QAB85" s="755"/>
      <c r="QAC85" s="755"/>
      <c r="QAD85" s="755"/>
      <c r="QAE85" s="755"/>
      <c r="QAF85" s="755"/>
      <c r="QAG85" s="755"/>
      <c r="QAH85" s="755"/>
      <c r="QAI85" s="755"/>
      <c r="QAJ85" s="755"/>
      <c r="QAK85" s="755"/>
      <c r="QAL85" s="755"/>
      <c r="QAM85" s="755"/>
      <c r="QAN85" s="755"/>
      <c r="QAO85" s="755"/>
      <c r="QAP85" s="755"/>
      <c r="QAQ85" s="755"/>
      <c r="QAR85" s="755"/>
      <c r="QAS85" s="755"/>
      <c r="QAT85" s="755"/>
      <c r="QAU85" s="755"/>
      <c r="QAV85" s="755"/>
      <c r="QAW85" s="755"/>
      <c r="QAX85" s="755"/>
      <c r="QAY85" s="755"/>
      <c r="QAZ85" s="755"/>
      <c r="QBA85" s="755"/>
      <c r="QBB85" s="755"/>
      <c r="QBC85" s="755"/>
      <c r="QBD85" s="755"/>
      <c r="QBE85" s="755"/>
      <c r="QBF85" s="755"/>
      <c r="QBG85" s="755"/>
      <c r="QBH85" s="755"/>
      <c r="QBI85" s="755"/>
      <c r="QBJ85" s="755"/>
      <c r="QBK85" s="755"/>
      <c r="QBL85" s="755"/>
      <c r="QBM85" s="755"/>
      <c r="QBN85" s="755"/>
      <c r="QBO85" s="755"/>
      <c r="QBP85" s="755"/>
      <c r="QBQ85" s="755"/>
      <c r="QBR85" s="755"/>
      <c r="QBS85" s="755"/>
      <c r="QBT85" s="755"/>
      <c r="QBU85" s="755"/>
      <c r="QBV85" s="755"/>
      <c r="QBW85" s="755"/>
      <c r="QBX85" s="755"/>
      <c r="QBY85" s="755"/>
      <c r="QBZ85" s="755"/>
      <c r="QCA85" s="755"/>
      <c r="QCB85" s="755"/>
      <c r="QCC85" s="755"/>
      <c r="QCD85" s="755"/>
      <c r="QCE85" s="755"/>
      <c r="QCF85" s="755"/>
      <c r="QCG85" s="755"/>
      <c r="QCH85" s="755"/>
      <c r="QCI85" s="755"/>
      <c r="QCJ85" s="755"/>
      <c r="QCK85" s="755"/>
      <c r="QCL85" s="755"/>
      <c r="QCM85" s="755"/>
      <c r="QCN85" s="755"/>
      <c r="QCO85" s="755"/>
      <c r="QCP85" s="755"/>
      <c r="QCQ85" s="755"/>
      <c r="QCR85" s="755"/>
      <c r="QCS85" s="755"/>
      <c r="QCT85" s="755"/>
      <c r="QCU85" s="755"/>
      <c r="QCV85" s="755"/>
      <c r="QCW85" s="755"/>
      <c r="QCX85" s="755"/>
      <c r="QCY85" s="755"/>
      <c r="QCZ85" s="755"/>
      <c r="QDA85" s="755"/>
      <c r="QDB85" s="755"/>
      <c r="QDC85" s="755"/>
      <c r="QDD85" s="755"/>
      <c r="QDE85" s="755"/>
      <c r="QDF85" s="755"/>
      <c r="QDG85" s="755"/>
      <c r="QDH85" s="755"/>
      <c r="QDI85" s="755"/>
      <c r="QDJ85" s="755"/>
      <c r="QDK85" s="755"/>
      <c r="QDL85" s="755"/>
      <c r="QDM85" s="755"/>
      <c r="QDN85" s="755"/>
      <c r="QDO85" s="755"/>
      <c r="QDP85" s="755"/>
      <c r="QDQ85" s="755"/>
      <c r="QDR85" s="755"/>
      <c r="QDS85" s="755"/>
      <c r="QDT85" s="755"/>
      <c r="QDU85" s="755"/>
      <c r="QDV85" s="755"/>
      <c r="QDW85" s="755"/>
      <c r="QDX85" s="755"/>
      <c r="QDY85" s="755"/>
      <c r="QDZ85" s="755"/>
      <c r="QEA85" s="755"/>
      <c r="QEB85" s="755"/>
      <c r="QEC85" s="755"/>
      <c r="QED85" s="755"/>
      <c r="QEE85" s="755"/>
      <c r="QEF85" s="755"/>
      <c r="QEG85" s="755"/>
      <c r="QEH85" s="755"/>
      <c r="QEI85" s="755"/>
      <c r="QEJ85" s="755"/>
      <c r="QEK85" s="755"/>
      <c r="QEL85" s="755"/>
      <c r="QEM85" s="755"/>
      <c r="QEN85" s="755"/>
      <c r="QEO85" s="755"/>
      <c r="QEP85" s="755"/>
      <c r="QEQ85" s="755"/>
      <c r="QER85" s="755"/>
      <c r="QES85" s="755"/>
      <c r="QET85" s="755"/>
      <c r="QEU85" s="755"/>
      <c r="QEV85" s="755"/>
      <c r="QEW85" s="755"/>
      <c r="QEX85" s="755"/>
      <c r="QEY85" s="755"/>
      <c r="QEZ85" s="755"/>
      <c r="QFA85" s="755"/>
      <c r="QFB85" s="755"/>
      <c r="QFC85" s="755"/>
      <c r="QFD85" s="755"/>
      <c r="QFE85" s="755"/>
      <c r="QFF85" s="755"/>
      <c r="QFG85" s="755"/>
      <c r="QFH85" s="755"/>
      <c r="QFI85" s="755"/>
      <c r="QFJ85" s="755"/>
      <c r="QFK85" s="755"/>
      <c r="QFL85" s="755"/>
      <c r="QFM85" s="755"/>
      <c r="QFN85" s="755"/>
      <c r="QFO85" s="755"/>
      <c r="QFP85" s="755"/>
      <c r="QFQ85" s="755"/>
      <c r="QFR85" s="755"/>
      <c r="QFS85" s="755"/>
      <c r="QFT85" s="755"/>
      <c r="QFU85" s="755"/>
      <c r="QFV85" s="755"/>
      <c r="QFW85" s="755"/>
      <c r="QFX85" s="755"/>
      <c r="QFY85" s="755"/>
      <c r="QFZ85" s="755"/>
      <c r="QGA85" s="755"/>
      <c r="QGB85" s="755"/>
      <c r="QGC85" s="755"/>
      <c r="QGD85" s="755"/>
      <c r="QGE85" s="755"/>
      <c r="QGF85" s="755"/>
      <c r="QGG85" s="755"/>
      <c r="QGH85" s="755"/>
      <c r="QGI85" s="755"/>
      <c r="QGJ85" s="755"/>
      <c r="QGK85" s="755"/>
      <c r="QGL85" s="755"/>
      <c r="QGM85" s="755"/>
      <c r="QGN85" s="755"/>
      <c r="QGO85" s="755"/>
      <c r="QGP85" s="755"/>
      <c r="QGQ85" s="755"/>
      <c r="QGR85" s="755"/>
      <c r="QGS85" s="755"/>
      <c r="QGT85" s="755"/>
      <c r="QGU85" s="755"/>
      <c r="QGV85" s="755"/>
      <c r="QGW85" s="755"/>
      <c r="QGX85" s="755"/>
      <c r="QGY85" s="755"/>
      <c r="QGZ85" s="755"/>
      <c r="QHA85" s="755"/>
      <c r="QHB85" s="755"/>
      <c r="QHC85" s="755"/>
      <c r="QHD85" s="755"/>
      <c r="QHE85" s="755"/>
      <c r="QHF85" s="755"/>
      <c r="QHG85" s="755"/>
      <c r="QHH85" s="755"/>
      <c r="QHI85" s="755"/>
      <c r="QHJ85" s="755"/>
      <c r="QHK85" s="755"/>
      <c r="QHL85" s="755"/>
      <c r="QHM85" s="755"/>
      <c r="QHN85" s="755"/>
      <c r="QHO85" s="755"/>
      <c r="QHP85" s="755"/>
      <c r="QHQ85" s="755"/>
      <c r="QHR85" s="755"/>
      <c r="QHS85" s="755"/>
      <c r="QHT85" s="755"/>
      <c r="QHU85" s="755"/>
      <c r="QHV85" s="755"/>
      <c r="QHW85" s="755"/>
      <c r="QHX85" s="755"/>
      <c r="QHY85" s="755"/>
      <c r="QHZ85" s="755"/>
      <c r="QIA85" s="755"/>
      <c r="QIB85" s="755"/>
      <c r="QIC85" s="755"/>
      <c r="QID85" s="755"/>
      <c r="QIE85" s="755"/>
      <c r="QIF85" s="755"/>
      <c r="QIG85" s="755"/>
      <c r="QIH85" s="755"/>
      <c r="QII85" s="755"/>
      <c r="QIJ85" s="755"/>
      <c r="QIK85" s="755"/>
      <c r="QIL85" s="755"/>
      <c r="QIM85" s="755"/>
      <c r="QIN85" s="755"/>
      <c r="QIO85" s="755"/>
      <c r="QIP85" s="755"/>
      <c r="QIQ85" s="755"/>
      <c r="QIR85" s="755"/>
      <c r="QIS85" s="755"/>
      <c r="QIT85" s="755"/>
      <c r="QIU85" s="755"/>
      <c r="QIV85" s="755"/>
      <c r="QIW85" s="755"/>
      <c r="QIX85" s="755"/>
      <c r="QIY85" s="755"/>
      <c r="QIZ85" s="755"/>
      <c r="QJA85" s="755"/>
      <c r="QJB85" s="755"/>
      <c r="QJC85" s="755"/>
      <c r="QJD85" s="755"/>
      <c r="QJE85" s="755"/>
      <c r="QJF85" s="755"/>
      <c r="QJG85" s="755"/>
      <c r="QJH85" s="755"/>
      <c r="QJI85" s="755"/>
      <c r="QJJ85" s="755"/>
      <c r="QJK85" s="755"/>
      <c r="QJL85" s="755"/>
      <c r="QJM85" s="755"/>
      <c r="QJN85" s="755"/>
      <c r="QJO85" s="755"/>
      <c r="QJP85" s="755"/>
      <c r="QJQ85" s="755"/>
      <c r="QJR85" s="755"/>
      <c r="QJS85" s="755"/>
      <c r="QJT85" s="755"/>
      <c r="QJU85" s="755"/>
      <c r="QJV85" s="755"/>
      <c r="QJW85" s="755"/>
      <c r="QJX85" s="755"/>
      <c r="QJY85" s="755"/>
      <c r="QJZ85" s="755"/>
      <c r="QKA85" s="755"/>
      <c r="QKB85" s="755"/>
      <c r="QKC85" s="755"/>
      <c r="QKD85" s="755"/>
      <c r="QKE85" s="755"/>
      <c r="QKF85" s="755"/>
      <c r="QKG85" s="755"/>
      <c r="QKH85" s="755"/>
      <c r="QKI85" s="755"/>
      <c r="QKJ85" s="755"/>
      <c r="QKK85" s="755"/>
      <c r="QKL85" s="755"/>
      <c r="QKM85" s="755"/>
      <c r="QKN85" s="755"/>
      <c r="QKO85" s="755"/>
      <c r="QKP85" s="755"/>
      <c r="QKQ85" s="755"/>
      <c r="QKR85" s="755"/>
      <c r="QKS85" s="755"/>
      <c r="QKT85" s="755"/>
      <c r="QKU85" s="755"/>
      <c r="QKV85" s="755"/>
      <c r="QKW85" s="755"/>
      <c r="QKX85" s="755"/>
      <c r="QKY85" s="755"/>
      <c r="QKZ85" s="755"/>
      <c r="QLA85" s="755"/>
      <c r="QLB85" s="755"/>
      <c r="QLC85" s="755"/>
      <c r="QLD85" s="755"/>
      <c r="QLE85" s="755"/>
      <c r="QLF85" s="755"/>
      <c r="QLG85" s="755"/>
      <c r="QLH85" s="755"/>
      <c r="QLI85" s="755"/>
      <c r="QLJ85" s="755"/>
      <c r="QLK85" s="755"/>
      <c r="QLL85" s="755"/>
      <c r="QLM85" s="755"/>
      <c r="QLN85" s="755"/>
      <c r="QLO85" s="755"/>
      <c r="QLP85" s="755"/>
      <c r="QLQ85" s="755"/>
      <c r="QLR85" s="755"/>
      <c r="QLS85" s="755"/>
      <c r="QLT85" s="755"/>
      <c r="QLU85" s="755"/>
      <c r="QLV85" s="755"/>
      <c r="QLW85" s="755"/>
      <c r="QLX85" s="755"/>
      <c r="QLY85" s="755"/>
      <c r="QLZ85" s="755"/>
      <c r="QMA85" s="755"/>
      <c r="QMB85" s="755"/>
      <c r="QMC85" s="755"/>
      <c r="QMD85" s="755"/>
      <c r="QME85" s="755"/>
      <c r="QMF85" s="755"/>
      <c r="QMG85" s="755"/>
      <c r="QMH85" s="755"/>
      <c r="QMI85" s="755"/>
      <c r="QMJ85" s="755"/>
      <c r="QMK85" s="755"/>
      <c r="QML85" s="755"/>
      <c r="QMM85" s="755"/>
      <c r="QMN85" s="755"/>
      <c r="QMO85" s="755"/>
      <c r="QMP85" s="755"/>
      <c r="QMQ85" s="755"/>
      <c r="QMR85" s="755"/>
      <c r="QMS85" s="755"/>
      <c r="QMT85" s="755"/>
      <c r="QMU85" s="755"/>
      <c r="QMV85" s="755"/>
      <c r="QMW85" s="755"/>
      <c r="QMX85" s="755"/>
      <c r="QMY85" s="755"/>
      <c r="QMZ85" s="755"/>
      <c r="QNA85" s="755"/>
      <c r="QNB85" s="755"/>
      <c r="QNC85" s="755"/>
      <c r="QND85" s="755"/>
      <c r="QNE85" s="755"/>
      <c r="QNF85" s="755"/>
      <c r="QNG85" s="755"/>
      <c r="QNH85" s="755"/>
      <c r="QNI85" s="755"/>
      <c r="QNJ85" s="755"/>
      <c r="QNK85" s="755"/>
      <c r="QNL85" s="755"/>
      <c r="QNM85" s="755"/>
      <c r="QNN85" s="755"/>
      <c r="QNO85" s="755"/>
      <c r="QNP85" s="755"/>
      <c r="QNQ85" s="755"/>
      <c r="QNR85" s="755"/>
      <c r="QNS85" s="755"/>
      <c r="QNT85" s="755"/>
      <c r="QNU85" s="755"/>
      <c r="QNV85" s="755"/>
      <c r="QNW85" s="755"/>
      <c r="QNX85" s="755"/>
      <c r="QNY85" s="755"/>
      <c r="QNZ85" s="755"/>
      <c r="QOA85" s="755"/>
      <c r="QOB85" s="755"/>
      <c r="QOC85" s="755"/>
      <c r="QOD85" s="755"/>
      <c r="QOE85" s="755"/>
      <c r="QOF85" s="755"/>
      <c r="QOG85" s="755"/>
      <c r="QOH85" s="755"/>
      <c r="QOI85" s="755"/>
      <c r="QOJ85" s="755"/>
      <c r="QOK85" s="755"/>
      <c r="QOL85" s="755"/>
      <c r="QOM85" s="755"/>
      <c r="QON85" s="755"/>
      <c r="QOO85" s="755"/>
      <c r="QOP85" s="755"/>
      <c r="QOQ85" s="755"/>
      <c r="QOR85" s="755"/>
      <c r="QOS85" s="755"/>
      <c r="QOT85" s="755"/>
      <c r="QOU85" s="755"/>
      <c r="QOV85" s="755"/>
      <c r="QOW85" s="755"/>
      <c r="QOX85" s="755"/>
      <c r="QOY85" s="755"/>
      <c r="QOZ85" s="755"/>
      <c r="QPA85" s="755"/>
      <c r="QPB85" s="755"/>
      <c r="QPC85" s="755"/>
      <c r="QPD85" s="755"/>
      <c r="QPE85" s="755"/>
      <c r="QPF85" s="755"/>
      <c r="QPG85" s="755"/>
      <c r="QPH85" s="755"/>
      <c r="QPI85" s="755"/>
      <c r="QPJ85" s="755"/>
      <c r="QPK85" s="755"/>
      <c r="QPL85" s="755"/>
      <c r="QPM85" s="755"/>
      <c r="QPN85" s="755"/>
      <c r="QPO85" s="755"/>
      <c r="QPP85" s="755"/>
      <c r="QPQ85" s="755"/>
      <c r="QPR85" s="755"/>
      <c r="QPS85" s="755"/>
      <c r="QPT85" s="755"/>
      <c r="QPU85" s="755"/>
      <c r="QPV85" s="755"/>
      <c r="QPW85" s="755"/>
      <c r="QPX85" s="755"/>
      <c r="QPY85" s="755"/>
      <c r="QPZ85" s="755"/>
      <c r="QQA85" s="755"/>
      <c r="QQB85" s="755"/>
      <c r="QQC85" s="755"/>
      <c r="QQD85" s="755"/>
      <c r="QQE85" s="755"/>
      <c r="QQF85" s="755"/>
      <c r="QQG85" s="755"/>
      <c r="QQH85" s="755"/>
      <c r="QQI85" s="755"/>
      <c r="QQJ85" s="755"/>
      <c r="QQK85" s="755"/>
      <c r="QQL85" s="755"/>
      <c r="QQM85" s="755"/>
      <c r="QQN85" s="755"/>
      <c r="QQO85" s="755"/>
      <c r="QQP85" s="755"/>
      <c r="QQQ85" s="755"/>
      <c r="QQR85" s="755"/>
      <c r="QQS85" s="755"/>
      <c r="QQT85" s="755"/>
      <c r="QQU85" s="755"/>
      <c r="QQV85" s="755"/>
      <c r="QQW85" s="755"/>
      <c r="QQX85" s="755"/>
      <c r="QQY85" s="755"/>
      <c r="QQZ85" s="755"/>
      <c r="QRA85" s="755"/>
      <c r="QRB85" s="755"/>
      <c r="QRC85" s="755"/>
      <c r="QRD85" s="755"/>
      <c r="QRE85" s="755"/>
      <c r="QRF85" s="755"/>
      <c r="QRG85" s="755"/>
      <c r="QRH85" s="755"/>
      <c r="QRI85" s="755"/>
      <c r="QRJ85" s="755"/>
      <c r="QRK85" s="755"/>
      <c r="QRL85" s="755"/>
      <c r="QRM85" s="755"/>
      <c r="QRN85" s="755"/>
      <c r="QRO85" s="755"/>
      <c r="QRP85" s="755"/>
      <c r="QRQ85" s="755"/>
      <c r="QRR85" s="755"/>
      <c r="QRS85" s="755"/>
      <c r="QRT85" s="755"/>
      <c r="QRU85" s="755"/>
      <c r="QRV85" s="755"/>
      <c r="QRW85" s="755"/>
      <c r="QRX85" s="755"/>
      <c r="QRY85" s="755"/>
      <c r="QRZ85" s="755"/>
      <c r="QSA85" s="755"/>
      <c r="QSB85" s="755"/>
      <c r="QSC85" s="755"/>
      <c r="QSD85" s="755"/>
      <c r="QSE85" s="755"/>
      <c r="QSF85" s="755"/>
      <c r="QSG85" s="755"/>
      <c r="QSH85" s="755"/>
      <c r="QSI85" s="755"/>
      <c r="QSJ85" s="755"/>
      <c r="QSK85" s="755"/>
      <c r="QSL85" s="755"/>
      <c r="QSM85" s="755"/>
      <c r="QSN85" s="755"/>
      <c r="QSO85" s="755"/>
      <c r="QSP85" s="755"/>
      <c r="QSQ85" s="755"/>
      <c r="QSR85" s="755"/>
      <c r="QSS85" s="755"/>
      <c r="QST85" s="755"/>
      <c r="QSU85" s="755"/>
      <c r="QSV85" s="755"/>
      <c r="QSW85" s="755"/>
      <c r="QSX85" s="755"/>
      <c r="QSY85" s="755"/>
      <c r="QSZ85" s="755"/>
      <c r="QTA85" s="755"/>
      <c r="QTB85" s="755"/>
      <c r="QTC85" s="755"/>
      <c r="QTD85" s="755"/>
      <c r="QTE85" s="755"/>
      <c r="QTF85" s="755"/>
      <c r="QTG85" s="755"/>
      <c r="QTH85" s="755"/>
      <c r="QTI85" s="755"/>
      <c r="QTJ85" s="755"/>
      <c r="QTK85" s="755"/>
      <c r="QTL85" s="755"/>
      <c r="QTM85" s="755"/>
      <c r="QTN85" s="755"/>
      <c r="QTO85" s="755"/>
      <c r="QTP85" s="755"/>
      <c r="QTQ85" s="755"/>
      <c r="QTR85" s="755"/>
      <c r="QTS85" s="755"/>
      <c r="QTT85" s="755"/>
      <c r="QTU85" s="755"/>
      <c r="QTV85" s="755"/>
      <c r="QTW85" s="755"/>
      <c r="QTX85" s="755"/>
      <c r="QTY85" s="755"/>
      <c r="QTZ85" s="755"/>
      <c r="QUA85" s="755"/>
      <c r="QUB85" s="755"/>
      <c r="QUC85" s="755"/>
      <c r="QUD85" s="755"/>
      <c r="QUE85" s="755"/>
      <c r="QUF85" s="755"/>
      <c r="QUG85" s="755"/>
      <c r="QUH85" s="755"/>
      <c r="QUI85" s="755"/>
      <c r="QUJ85" s="755"/>
      <c r="QUK85" s="755"/>
      <c r="QUL85" s="755"/>
      <c r="QUM85" s="755"/>
      <c r="QUN85" s="755"/>
      <c r="QUO85" s="755"/>
      <c r="QUP85" s="755"/>
      <c r="QUQ85" s="755"/>
      <c r="QUR85" s="755"/>
      <c r="QUS85" s="755"/>
      <c r="QUT85" s="755"/>
      <c r="QUU85" s="755"/>
      <c r="QUV85" s="755"/>
      <c r="QUW85" s="755"/>
      <c r="QUX85" s="755"/>
      <c r="QUY85" s="755"/>
      <c r="QUZ85" s="755"/>
      <c r="QVA85" s="755"/>
      <c r="QVB85" s="755"/>
      <c r="QVC85" s="755"/>
      <c r="QVD85" s="755"/>
      <c r="QVE85" s="755"/>
      <c r="QVF85" s="755"/>
      <c r="QVG85" s="755"/>
      <c r="QVH85" s="755"/>
      <c r="QVI85" s="755"/>
      <c r="QVJ85" s="755"/>
      <c r="QVK85" s="755"/>
      <c r="QVL85" s="755"/>
      <c r="QVM85" s="755"/>
      <c r="QVN85" s="755"/>
      <c r="QVO85" s="755"/>
      <c r="QVP85" s="755"/>
      <c r="QVQ85" s="755"/>
      <c r="QVR85" s="755"/>
      <c r="QVS85" s="755"/>
      <c r="QVT85" s="755"/>
      <c r="QVU85" s="755"/>
      <c r="QVV85" s="755"/>
      <c r="QVW85" s="755"/>
      <c r="QVX85" s="755"/>
      <c r="QVY85" s="755"/>
      <c r="QVZ85" s="755"/>
      <c r="QWA85" s="755"/>
      <c r="QWB85" s="755"/>
      <c r="QWC85" s="755"/>
      <c r="QWD85" s="755"/>
      <c r="QWE85" s="755"/>
      <c r="QWF85" s="755"/>
      <c r="QWG85" s="755"/>
      <c r="QWH85" s="755"/>
      <c r="QWI85" s="755"/>
      <c r="QWJ85" s="755"/>
      <c r="QWK85" s="755"/>
      <c r="QWL85" s="755"/>
      <c r="QWM85" s="755"/>
      <c r="QWN85" s="755"/>
      <c r="QWO85" s="755"/>
      <c r="QWP85" s="755"/>
      <c r="QWQ85" s="755"/>
      <c r="QWR85" s="755"/>
      <c r="QWS85" s="755"/>
      <c r="QWT85" s="755"/>
      <c r="QWU85" s="755"/>
      <c r="QWV85" s="755"/>
      <c r="QWW85" s="755"/>
      <c r="QWX85" s="755"/>
      <c r="QWY85" s="755"/>
      <c r="QWZ85" s="755"/>
      <c r="QXA85" s="755"/>
      <c r="QXB85" s="755"/>
      <c r="QXC85" s="755"/>
      <c r="QXD85" s="755"/>
      <c r="QXE85" s="755"/>
      <c r="QXF85" s="755"/>
      <c r="QXG85" s="755"/>
      <c r="QXH85" s="755"/>
      <c r="QXI85" s="755"/>
      <c r="QXJ85" s="755"/>
      <c r="QXK85" s="755"/>
      <c r="QXL85" s="755"/>
      <c r="QXM85" s="755"/>
      <c r="QXN85" s="755"/>
      <c r="QXO85" s="755"/>
      <c r="QXP85" s="755"/>
      <c r="QXQ85" s="755"/>
      <c r="QXR85" s="755"/>
      <c r="QXS85" s="755"/>
      <c r="QXT85" s="755"/>
      <c r="QXU85" s="755"/>
      <c r="QXV85" s="755"/>
      <c r="QXW85" s="755"/>
      <c r="QXX85" s="755"/>
      <c r="QXY85" s="755"/>
      <c r="QXZ85" s="755"/>
      <c r="QYA85" s="755"/>
      <c r="QYB85" s="755"/>
      <c r="QYC85" s="755"/>
      <c r="QYD85" s="755"/>
      <c r="QYE85" s="755"/>
      <c r="QYF85" s="755"/>
      <c r="QYG85" s="755"/>
      <c r="QYH85" s="755"/>
      <c r="QYI85" s="755"/>
      <c r="QYJ85" s="755"/>
      <c r="QYK85" s="755"/>
      <c r="QYL85" s="755"/>
      <c r="QYM85" s="755"/>
      <c r="QYN85" s="755"/>
      <c r="QYO85" s="755"/>
      <c r="QYP85" s="755"/>
      <c r="QYQ85" s="755"/>
      <c r="QYR85" s="755"/>
      <c r="QYS85" s="755"/>
      <c r="QYT85" s="755"/>
      <c r="QYU85" s="755"/>
      <c r="QYV85" s="755"/>
      <c r="QYW85" s="755"/>
      <c r="QYX85" s="755"/>
      <c r="QYY85" s="755"/>
      <c r="QYZ85" s="755"/>
      <c r="QZA85" s="755"/>
      <c r="QZB85" s="755"/>
      <c r="QZC85" s="755"/>
      <c r="QZD85" s="755"/>
      <c r="QZE85" s="755"/>
      <c r="QZF85" s="755"/>
      <c r="QZG85" s="755"/>
      <c r="QZH85" s="755"/>
      <c r="QZI85" s="755"/>
      <c r="QZJ85" s="755"/>
      <c r="QZK85" s="755"/>
      <c r="QZL85" s="755"/>
      <c r="QZM85" s="755"/>
      <c r="QZN85" s="755"/>
      <c r="QZO85" s="755"/>
      <c r="QZP85" s="755"/>
      <c r="QZQ85" s="755"/>
      <c r="QZR85" s="755"/>
      <c r="QZS85" s="755"/>
      <c r="QZT85" s="755"/>
      <c r="QZU85" s="755"/>
      <c r="QZV85" s="755"/>
      <c r="QZW85" s="755"/>
      <c r="QZX85" s="755"/>
      <c r="QZY85" s="755"/>
      <c r="QZZ85" s="755"/>
      <c r="RAA85" s="755"/>
      <c r="RAB85" s="755"/>
      <c r="RAC85" s="755"/>
      <c r="RAD85" s="755"/>
      <c r="RAE85" s="755"/>
      <c r="RAF85" s="755"/>
      <c r="RAG85" s="755"/>
      <c r="RAH85" s="755"/>
      <c r="RAI85" s="755"/>
      <c r="RAJ85" s="755"/>
      <c r="RAK85" s="755"/>
      <c r="RAL85" s="755"/>
      <c r="RAM85" s="755"/>
      <c r="RAN85" s="755"/>
      <c r="RAO85" s="755"/>
      <c r="RAP85" s="755"/>
      <c r="RAQ85" s="755"/>
      <c r="RAR85" s="755"/>
      <c r="RAS85" s="755"/>
      <c r="RAT85" s="755"/>
      <c r="RAU85" s="755"/>
      <c r="RAV85" s="755"/>
      <c r="RAW85" s="755"/>
      <c r="RAX85" s="755"/>
      <c r="RAY85" s="755"/>
      <c r="RAZ85" s="755"/>
      <c r="RBA85" s="755"/>
      <c r="RBB85" s="755"/>
      <c r="RBC85" s="755"/>
      <c r="RBD85" s="755"/>
      <c r="RBE85" s="755"/>
      <c r="RBF85" s="755"/>
      <c r="RBG85" s="755"/>
      <c r="RBH85" s="755"/>
      <c r="RBI85" s="755"/>
      <c r="RBJ85" s="755"/>
      <c r="RBK85" s="755"/>
      <c r="RBL85" s="755"/>
      <c r="RBM85" s="755"/>
      <c r="RBN85" s="755"/>
      <c r="RBO85" s="755"/>
      <c r="RBP85" s="755"/>
      <c r="RBQ85" s="755"/>
      <c r="RBR85" s="755"/>
      <c r="RBS85" s="755"/>
      <c r="RBT85" s="755"/>
      <c r="RBU85" s="755"/>
      <c r="RBV85" s="755"/>
      <c r="RBW85" s="755"/>
      <c r="RBX85" s="755"/>
      <c r="RBY85" s="755"/>
      <c r="RBZ85" s="755"/>
      <c r="RCA85" s="755"/>
      <c r="RCB85" s="755"/>
      <c r="RCC85" s="755"/>
      <c r="RCD85" s="755"/>
      <c r="RCE85" s="755"/>
      <c r="RCF85" s="755"/>
      <c r="RCG85" s="755"/>
      <c r="RCH85" s="755"/>
      <c r="RCI85" s="755"/>
      <c r="RCJ85" s="755"/>
      <c r="RCK85" s="755"/>
      <c r="RCL85" s="755"/>
      <c r="RCM85" s="755"/>
      <c r="RCN85" s="755"/>
      <c r="RCO85" s="755"/>
      <c r="RCP85" s="755"/>
      <c r="RCQ85" s="755"/>
      <c r="RCR85" s="755"/>
      <c r="RCS85" s="755"/>
      <c r="RCT85" s="755"/>
      <c r="RCU85" s="755"/>
      <c r="RCV85" s="755"/>
      <c r="RCW85" s="755"/>
      <c r="RCX85" s="755"/>
      <c r="RCY85" s="755"/>
      <c r="RCZ85" s="755"/>
      <c r="RDA85" s="755"/>
      <c r="RDB85" s="755"/>
      <c r="RDC85" s="755"/>
      <c r="RDD85" s="755"/>
      <c r="RDE85" s="755"/>
      <c r="RDF85" s="755"/>
      <c r="RDG85" s="755"/>
      <c r="RDH85" s="755"/>
      <c r="RDI85" s="755"/>
      <c r="RDJ85" s="755"/>
      <c r="RDK85" s="755"/>
      <c r="RDL85" s="755"/>
      <c r="RDM85" s="755"/>
      <c r="RDN85" s="755"/>
      <c r="RDO85" s="755"/>
      <c r="RDP85" s="755"/>
      <c r="RDQ85" s="755"/>
      <c r="RDR85" s="755"/>
      <c r="RDS85" s="755"/>
      <c r="RDT85" s="755"/>
      <c r="RDU85" s="755"/>
      <c r="RDV85" s="755"/>
      <c r="RDW85" s="755"/>
      <c r="RDX85" s="755"/>
      <c r="RDY85" s="755"/>
      <c r="RDZ85" s="755"/>
      <c r="REA85" s="755"/>
      <c r="REB85" s="755"/>
      <c r="REC85" s="755"/>
      <c r="RED85" s="755"/>
      <c r="REE85" s="755"/>
      <c r="REF85" s="755"/>
      <c r="REG85" s="755"/>
      <c r="REH85" s="755"/>
      <c r="REI85" s="755"/>
      <c r="REJ85" s="755"/>
      <c r="REK85" s="755"/>
      <c r="REL85" s="755"/>
      <c r="REM85" s="755"/>
      <c r="REN85" s="755"/>
      <c r="REO85" s="755"/>
      <c r="REP85" s="755"/>
      <c r="REQ85" s="755"/>
      <c r="RER85" s="755"/>
      <c r="RES85" s="755"/>
      <c r="RET85" s="755"/>
      <c r="REU85" s="755"/>
      <c r="REV85" s="755"/>
      <c r="REW85" s="755"/>
      <c r="REX85" s="755"/>
      <c r="REY85" s="755"/>
      <c r="REZ85" s="755"/>
      <c r="RFA85" s="755"/>
      <c r="RFB85" s="755"/>
      <c r="RFC85" s="755"/>
      <c r="RFD85" s="755"/>
      <c r="RFE85" s="755"/>
      <c r="RFF85" s="755"/>
      <c r="RFG85" s="755"/>
      <c r="RFH85" s="755"/>
      <c r="RFI85" s="755"/>
      <c r="RFJ85" s="755"/>
      <c r="RFK85" s="755"/>
      <c r="RFL85" s="755"/>
      <c r="RFM85" s="755"/>
      <c r="RFN85" s="755"/>
      <c r="RFO85" s="755"/>
      <c r="RFP85" s="755"/>
      <c r="RFQ85" s="755"/>
      <c r="RFR85" s="755"/>
      <c r="RFS85" s="755"/>
      <c r="RFT85" s="755"/>
      <c r="RFU85" s="755"/>
      <c r="RFV85" s="755"/>
      <c r="RFW85" s="755"/>
      <c r="RFX85" s="755"/>
      <c r="RFY85" s="755"/>
      <c r="RFZ85" s="755"/>
      <c r="RGA85" s="755"/>
      <c r="RGB85" s="755"/>
      <c r="RGC85" s="755"/>
      <c r="RGD85" s="755"/>
      <c r="RGE85" s="755"/>
      <c r="RGF85" s="755"/>
      <c r="RGG85" s="755"/>
      <c r="RGH85" s="755"/>
      <c r="RGI85" s="755"/>
      <c r="RGJ85" s="755"/>
      <c r="RGK85" s="755"/>
      <c r="RGL85" s="755"/>
      <c r="RGM85" s="755"/>
      <c r="RGN85" s="755"/>
      <c r="RGO85" s="755"/>
      <c r="RGP85" s="755"/>
      <c r="RGQ85" s="755"/>
      <c r="RGR85" s="755"/>
      <c r="RGS85" s="755"/>
      <c r="RGT85" s="755"/>
      <c r="RGU85" s="755"/>
      <c r="RGV85" s="755"/>
      <c r="RGW85" s="755"/>
      <c r="RGX85" s="755"/>
      <c r="RGY85" s="755"/>
      <c r="RGZ85" s="755"/>
      <c r="RHA85" s="755"/>
      <c r="RHB85" s="755"/>
      <c r="RHC85" s="755"/>
      <c r="RHD85" s="755"/>
      <c r="RHE85" s="755"/>
      <c r="RHF85" s="755"/>
      <c r="RHG85" s="755"/>
      <c r="RHH85" s="755"/>
      <c r="RHI85" s="755"/>
      <c r="RHJ85" s="755"/>
      <c r="RHK85" s="755"/>
      <c r="RHL85" s="755"/>
      <c r="RHM85" s="755"/>
      <c r="RHN85" s="755"/>
      <c r="RHO85" s="755"/>
      <c r="RHP85" s="755"/>
      <c r="RHQ85" s="755"/>
      <c r="RHR85" s="755"/>
      <c r="RHS85" s="755"/>
      <c r="RHT85" s="755"/>
      <c r="RHU85" s="755"/>
      <c r="RHV85" s="755"/>
      <c r="RHW85" s="755"/>
      <c r="RHX85" s="755"/>
      <c r="RHY85" s="755"/>
      <c r="RHZ85" s="755"/>
      <c r="RIA85" s="755"/>
      <c r="RIB85" s="755"/>
      <c r="RIC85" s="755"/>
      <c r="RID85" s="755"/>
      <c r="RIE85" s="755"/>
      <c r="RIF85" s="755"/>
      <c r="RIG85" s="755"/>
      <c r="RIH85" s="755"/>
      <c r="RII85" s="755"/>
      <c r="RIJ85" s="755"/>
      <c r="RIK85" s="755"/>
      <c r="RIL85" s="755"/>
      <c r="RIM85" s="755"/>
      <c r="RIN85" s="755"/>
      <c r="RIO85" s="755"/>
      <c r="RIP85" s="755"/>
      <c r="RIQ85" s="755"/>
      <c r="RIR85" s="755"/>
      <c r="RIS85" s="755"/>
      <c r="RIT85" s="755"/>
      <c r="RIU85" s="755"/>
      <c r="RIV85" s="755"/>
      <c r="RIW85" s="755"/>
      <c r="RIX85" s="755"/>
      <c r="RIY85" s="755"/>
      <c r="RIZ85" s="755"/>
      <c r="RJA85" s="755"/>
      <c r="RJB85" s="755"/>
      <c r="RJC85" s="755"/>
      <c r="RJD85" s="755"/>
      <c r="RJE85" s="755"/>
      <c r="RJF85" s="755"/>
      <c r="RJG85" s="755"/>
      <c r="RJH85" s="755"/>
      <c r="RJI85" s="755"/>
      <c r="RJJ85" s="755"/>
      <c r="RJK85" s="755"/>
      <c r="RJL85" s="755"/>
      <c r="RJM85" s="755"/>
      <c r="RJN85" s="755"/>
      <c r="RJO85" s="755"/>
      <c r="RJP85" s="755"/>
      <c r="RJQ85" s="755"/>
      <c r="RJR85" s="755"/>
      <c r="RJS85" s="755"/>
      <c r="RJT85" s="755"/>
      <c r="RJU85" s="755"/>
      <c r="RJV85" s="755"/>
      <c r="RJW85" s="755"/>
      <c r="RJX85" s="755"/>
      <c r="RJY85" s="755"/>
      <c r="RJZ85" s="755"/>
      <c r="RKA85" s="755"/>
      <c r="RKB85" s="755"/>
      <c r="RKC85" s="755"/>
      <c r="RKD85" s="755"/>
      <c r="RKE85" s="755"/>
      <c r="RKF85" s="755"/>
      <c r="RKG85" s="755"/>
      <c r="RKH85" s="755"/>
      <c r="RKI85" s="755"/>
      <c r="RKJ85" s="755"/>
      <c r="RKK85" s="755"/>
      <c r="RKL85" s="755"/>
      <c r="RKM85" s="755"/>
      <c r="RKN85" s="755"/>
      <c r="RKO85" s="755"/>
      <c r="RKP85" s="755"/>
      <c r="RKQ85" s="755"/>
      <c r="RKR85" s="755"/>
      <c r="RKS85" s="755"/>
      <c r="RKT85" s="755"/>
      <c r="RKU85" s="755"/>
      <c r="RKV85" s="755"/>
      <c r="RKW85" s="755"/>
      <c r="RKX85" s="755"/>
      <c r="RKY85" s="755"/>
      <c r="RKZ85" s="755"/>
      <c r="RLA85" s="755"/>
      <c r="RLB85" s="755"/>
      <c r="RLC85" s="755"/>
      <c r="RLD85" s="755"/>
      <c r="RLE85" s="755"/>
      <c r="RLF85" s="755"/>
      <c r="RLG85" s="755"/>
      <c r="RLH85" s="755"/>
      <c r="RLI85" s="755"/>
      <c r="RLJ85" s="755"/>
      <c r="RLK85" s="755"/>
      <c r="RLL85" s="755"/>
      <c r="RLM85" s="755"/>
      <c r="RLN85" s="755"/>
      <c r="RLO85" s="755"/>
      <c r="RLP85" s="755"/>
      <c r="RLQ85" s="755"/>
      <c r="RLR85" s="755"/>
      <c r="RLS85" s="755"/>
      <c r="RLT85" s="755"/>
      <c r="RLU85" s="755"/>
      <c r="RLV85" s="755"/>
      <c r="RLW85" s="755"/>
      <c r="RLX85" s="755"/>
      <c r="RLY85" s="755"/>
      <c r="RLZ85" s="755"/>
      <c r="RMA85" s="755"/>
      <c r="RMB85" s="755"/>
      <c r="RMC85" s="755"/>
      <c r="RMD85" s="755"/>
      <c r="RME85" s="755"/>
      <c r="RMF85" s="755"/>
      <c r="RMG85" s="755"/>
      <c r="RMH85" s="755"/>
      <c r="RMI85" s="755"/>
      <c r="RMJ85" s="755"/>
      <c r="RMK85" s="755"/>
      <c r="RML85" s="755"/>
      <c r="RMM85" s="755"/>
      <c r="RMN85" s="755"/>
      <c r="RMO85" s="755"/>
      <c r="RMP85" s="755"/>
      <c r="RMQ85" s="755"/>
      <c r="RMR85" s="755"/>
      <c r="RMS85" s="755"/>
      <c r="RMT85" s="755"/>
      <c r="RMU85" s="755"/>
      <c r="RMV85" s="755"/>
      <c r="RMW85" s="755"/>
      <c r="RMX85" s="755"/>
      <c r="RMY85" s="755"/>
      <c r="RMZ85" s="755"/>
      <c r="RNA85" s="755"/>
      <c r="RNB85" s="755"/>
      <c r="RNC85" s="755"/>
      <c r="RND85" s="755"/>
      <c r="RNE85" s="755"/>
      <c r="RNF85" s="755"/>
      <c r="RNG85" s="755"/>
      <c r="RNH85" s="755"/>
      <c r="RNI85" s="755"/>
      <c r="RNJ85" s="755"/>
      <c r="RNK85" s="755"/>
      <c r="RNL85" s="755"/>
      <c r="RNM85" s="755"/>
      <c r="RNN85" s="755"/>
      <c r="RNO85" s="755"/>
      <c r="RNP85" s="755"/>
      <c r="RNQ85" s="755"/>
      <c r="RNR85" s="755"/>
      <c r="RNS85" s="755"/>
      <c r="RNT85" s="755"/>
      <c r="RNU85" s="755"/>
      <c r="RNV85" s="755"/>
      <c r="RNW85" s="755"/>
      <c r="RNX85" s="755"/>
      <c r="RNY85" s="755"/>
      <c r="RNZ85" s="755"/>
      <c r="ROA85" s="755"/>
      <c r="ROB85" s="755"/>
      <c r="ROC85" s="755"/>
      <c r="ROD85" s="755"/>
      <c r="ROE85" s="755"/>
      <c r="ROF85" s="755"/>
      <c r="ROG85" s="755"/>
      <c r="ROH85" s="755"/>
      <c r="ROI85" s="755"/>
      <c r="ROJ85" s="755"/>
      <c r="ROK85" s="755"/>
      <c r="ROL85" s="755"/>
      <c r="ROM85" s="755"/>
      <c r="RON85" s="755"/>
      <c r="ROO85" s="755"/>
      <c r="ROP85" s="755"/>
      <c r="ROQ85" s="755"/>
      <c r="ROR85" s="755"/>
      <c r="ROS85" s="755"/>
      <c r="ROT85" s="755"/>
      <c r="ROU85" s="755"/>
      <c r="ROV85" s="755"/>
      <c r="ROW85" s="755"/>
      <c r="ROX85" s="755"/>
      <c r="ROY85" s="755"/>
      <c r="ROZ85" s="755"/>
      <c r="RPA85" s="755"/>
      <c r="RPB85" s="755"/>
      <c r="RPC85" s="755"/>
      <c r="RPD85" s="755"/>
      <c r="RPE85" s="755"/>
      <c r="RPF85" s="755"/>
      <c r="RPG85" s="755"/>
      <c r="RPH85" s="755"/>
      <c r="RPI85" s="755"/>
      <c r="RPJ85" s="755"/>
      <c r="RPK85" s="755"/>
      <c r="RPL85" s="755"/>
      <c r="RPM85" s="755"/>
      <c r="RPN85" s="755"/>
      <c r="RPO85" s="755"/>
      <c r="RPP85" s="755"/>
      <c r="RPQ85" s="755"/>
      <c r="RPR85" s="755"/>
      <c r="RPS85" s="755"/>
      <c r="RPT85" s="755"/>
      <c r="RPU85" s="755"/>
      <c r="RPV85" s="755"/>
      <c r="RPW85" s="755"/>
      <c r="RPX85" s="755"/>
      <c r="RPY85" s="755"/>
      <c r="RPZ85" s="755"/>
      <c r="RQA85" s="755"/>
      <c r="RQB85" s="755"/>
      <c r="RQC85" s="755"/>
      <c r="RQD85" s="755"/>
      <c r="RQE85" s="755"/>
      <c r="RQF85" s="755"/>
      <c r="RQG85" s="755"/>
      <c r="RQH85" s="755"/>
      <c r="RQI85" s="755"/>
      <c r="RQJ85" s="755"/>
      <c r="RQK85" s="755"/>
      <c r="RQL85" s="755"/>
      <c r="RQM85" s="755"/>
      <c r="RQN85" s="755"/>
      <c r="RQO85" s="755"/>
      <c r="RQP85" s="755"/>
      <c r="RQQ85" s="755"/>
      <c r="RQR85" s="755"/>
      <c r="RQS85" s="755"/>
      <c r="RQT85" s="755"/>
      <c r="RQU85" s="755"/>
      <c r="RQV85" s="755"/>
      <c r="RQW85" s="755"/>
      <c r="RQX85" s="755"/>
      <c r="RQY85" s="755"/>
      <c r="RQZ85" s="755"/>
      <c r="RRA85" s="755"/>
      <c r="RRB85" s="755"/>
      <c r="RRC85" s="755"/>
      <c r="RRD85" s="755"/>
      <c r="RRE85" s="755"/>
      <c r="RRF85" s="755"/>
      <c r="RRG85" s="755"/>
      <c r="RRH85" s="755"/>
      <c r="RRI85" s="755"/>
      <c r="RRJ85" s="755"/>
      <c r="RRK85" s="755"/>
      <c r="RRL85" s="755"/>
      <c r="RRM85" s="755"/>
      <c r="RRN85" s="755"/>
      <c r="RRO85" s="755"/>
      <c r="RRP85" s="755"/>
      <c r="RRQ85" s="755"/>
      <c r="RRR85" s="755"/>
      <c r="RRS85" s="755"/>
      <c r="RRT85" s="755"/>
      <c r="RRU85" s="755"/>
      <c r="RRV85" s="755"/>
      <c r="RRW85" s="755"/>
      <c r="RRX85" s="755"/>
      <c r="RRY85" s="755"/>
      <c r="RRZ85" s="755"/>
      <c r="RSA85" s="755"/>
      <c r="RSB85" s="755"/>
      <c r="RSC85" s="755"/>
      <c r="RSD85" s="755"/>
      <c r="RSE85" s="755"/>
      <c r="RSF85" s="755"/>
      <c r="RSG85" s="755"/>
      <c r="RSH85" s="755"/>
      <c r="RSI85" s="755"/>
      <c r="RSJ85" s="755"/>
      <c r="RSK85" s="755"/>
      <c r="RSL85" s="755"/>
      <c r="RSM85" s="755"/>
      <c r="RSN85" s="755"/>
      <c r="RSO85" s="755"/>
      <c r="RSP85" s="755"/>
      <c r="RSQ85" s="755"/>
      <c r="RSR85" s="755"/>
      <c r="RSS85" s="755"/>
      <c r="RST85" s="755"/>
      <c r="RSU85" s="755"/>
      <c r="RSV85" s="755"/>
      <c r="RSW85" s="755"/>
      <c r="RSX85" s="755"/>
      <c r="RSY85" s="755"/>
      <c r="RSZ85" s="755"/>
      <c r="RTA85" s="755"/>
      <c r="RTB85" s="755"/>
      <c r="RTC85" s="755"/>
      <c r="RTD85" s="755"/>
      <c r="RTE85" s="755"/>
      <c r="RTF85" s="755"/>
      <c r="RTG85" s="755"/>
      <c r="RTH85" s="755"/>
      <c r="RTI85" s="755"/>
      <c r="RTJ85" s="755"/>
      <c r="RTK85" s="755"/>
      <c r="RTL85" s="755"/>
      <c r="RTM85" s="755"/>
      <c r="RTN85" s="755"/>
      <c r="RTO85" s="755"/>
      <c r="RTP85" s="755"/>
      <c r="RTQ85" s="755"/>
      <c r="RTR85" s="755"/>
      <c r="RTS85" s="755"/>
      <c r="RTT85" s="755"/>
      <c r="RTU85" s="755"/>
      <c r="RTV85" s="755"/>
      <c r="RTW85" s="755"/>
      <c r="RTX85" s="755"/>
      <c r="RTY85" s="755"/>
      <c r="RTZ85" s="755"/>
      <c r="RUA85" s="755"/>
      <c r="RUB85" s="755"/>
      <c r="RUC85" s="755"/>
      <c r="RUD85" s="755"/>
      <c r="RUE85" s="755"/>
      <c r="RUF85" s="755"/>
      <c r="RUG85" s="755"/>
      <c r="RUH85" s="755"/>
      <c r="RUI85" s="755"/>
      <c r="RUJ85" s="755"/>
      <c r="RUK85" s="755"/>
      <c r="RUL85" s="755"/>
      <c r="RUM85" s="755"/>
      <c r="RUN85" s="755"/>
      <c r="RUO85" s="755"/>
      <c r="RUP85" s="755"/>
      <c r="RUQ85" s="755"/>
      <c r="RUR85" s="755"/>
      <c r="RUS85" s="755"/>
      <c r="RUT85" s="755"/>
      <c r="RUU85" s="755"/>
      <c r="RUV85" s="755"/>
      <c r="RUW85" s="755"/>
      <c r="RUX85" s="755"/>
      <c r="RUY85" s="755"/>
      <c r="RUZ85" s="755"/>
      <c r="RVA85" s="755"/>
      <c r="RVB85" s="755"/>
      <c r="RVC85" s="755"/>
      <c r="RVD85" s="755"/>
      <c r="RVE85" s="755"/>
      <c r="RVF85" s="755"/>
      <c r="RVG85" s="755"/>
      <c r="RVH85" s="755"/>
      <c r="RVI85" s="755"/>
      <c r="RVJ85" s="755"/>
      <c r="RVK85" s="755"/>
      <c r="RVL85" s="755"/>
      <c r="RVM85" s="755"/>
      <c r="RVN85" s="755"/>
      <c r="RVO85" s="755"/>
      <c r="RVP85" s="755"/>
      <c r="RVQ85" s="755"/>
      <c r="RVR85" s="755"/>
      <c r="RVS85" s="755"/>
      <c r="RVT85" s="755"/>
      <c r="RVU85" s="755"/>
      <c r="RVV85" s="755"/>
      <c r="RVW85" s="755"/>
      <c r="RVX85" s="755"/>
      <c r="RVY85" s="755"/>
      <c r="RVZ85" s="755"/>
      <c r="RWA85" s="755"/>
      <c r="RWB85" s="755"/>
      <c r="RWC85" s="755"/>
      <c r="RWD85" s="755"/>
      <c r="RWE85" s="755"/>
      <c r="RWF85" s="755"/>
      <c r="RWG85" s="755"/>
      <c r="RWH85" s="755"/>
      <c r="RWI85" s="755"/>
      <c r="RWJ85" s="755"/>
      <c r="RWK85" s="755"/>
      <c r="RWL85" s="755"/>
      <c r="RWM85" s="755"/>
      <c r="RWN85" s="755"/>
      <c r="RWO85" s="755"/>
      <c r="RWP85" s="755"/>
      <c r="RWQ85" s="755"/>
      <c r="RWR85" s="755"/>
      <c r="RWS85" s="755"/>
      <c r="RWT85" s="755"/>
      <c r="RWU85" s="755"/>
      <c r="RWV85" s="755"/>
      <c r="RWW85" s="755"/>
      <c r="RWX85" s="755"/>
      <c r="RWY85" s="755"/>
      <c r="RWZ85" s="755"/>
      <c r="RXA85" s="755"/>
      <c r="RXB85" s="755"/>
      <c r="RXC85" s="755"/>
      <c r="RXD85" s="755"/>
      <c r="RXE85" s="755"/>
      <c r="RXF85" s="755"/>
      <c r="RXG85" s="755"/>
      <c r="RXH85" s="755"/>
      <c r="RXI85" s="755"/>
      <c r="RXJ85" s="755"/>
      <c r="RXK85" s="755"/>
      <c r="RXL85" s="755"/>
      <c r="RXM85" s="755"/>
      <c r="RXN85" s="755"/>
      <c r="RXO85" s="755"/>
      <c r="RXP85" s="755"/>
      <c r="RXQ85" s="755"/>
      <c r="RXR85" s="755"/>
      <c r="RXS85" s="755"/>
      <c r="RXT85" s="755"/>
      <c r="RXU85" s="755"/>
      <c r="RXV85" s="755"/>
      <c r="RXW85" s="755"/>
      <c r="RXX85" s="755"/>
      <c r="RXY85" s="755"/>
      <c r="RXZ85" s="755"/>
      <c r="RYA85" s="755"/>
      <c r="RYB85" s="755"/>
      <c r="RYC85" s="755"/>
      <c r="RYD85" s="755"/>
      <c r="RYE85" s="755"/>
      <c r="RYF85" s="755"/>
      <c r="RYG85" s="755"/>
      <c r="RYH85" s="755"/>
      <c r="RYI85" s="755"/>
      <c r="RYJ85" s="755"/>
      <c r="RYK85" s="755"/>
      <c r="RYL85" s="755"/>
      <c r="RYM85" s="755"/>
      <c r="RYN85" s="755"/>
      <c r="RYO85" s="755"/>
      <c r="RYP85" s="755"/>
      <c r="RYQ85" s="755"/>
      <c r="RYR85" s="755"/>
      <c r="RYS85" s="755"/>
      <c r="RYT85" s="755"/>
      <c r="RYU85" s="755"/>
      <c r="RYV85" s="755"/>
      <c r="RYW85" s="755"/>
      <c r="RYX85" s="755"/>
      <c r="RYY85" s="755"/>
      <c r="RYZ85" s="755"/>
      <c r="RZA85" s="755"/>
      <c r="RZB85" s="755"/>
      <c r="RZC85" s="755"/>
      <c r="RZD85" s="755"/>
      <c r="RZE85" s="755"/>
      <c r="RZF85" s="755"/>
      <c r="RZG85" s="755"/>
      <c r="RZH85" s="755"/>
      <c r="RZI85" s="755"/>
      <c r="RZJ85" s="755"/>
      <c r="RZK85" s="755"/>
      <c r="RZL85" s="755"/>
      <c r="RZM85" s="755"/>
      <c r="RZN85" s="755"/>
      <c r="RZO85" s="755"/>
      <c r="RZP85" s="755"/>
      <c r="RZQ85" s="755"/>
      <c r="RZR85" s="755"/>
      <c r="RZS85" s="755"/>
      <c r="RZT85" s="755"/>
      <c r="RZU85" s="755"/>
      <c r="RZV85" s="755"/>
      <c r="RZW85" s="755"/>
      <c r="RZX85" s="755"/>
      <c r="RZY85" s="755"/>
      <c r="RZZ85" s="755"/>
      <c r="SAA85" s="755"/>
      <c r="SAB85" s="755"/>
      <c r="SAC85" s="755"/>
      <c r="SAD85" s="755"/>
      <c r="SAE85" s="755"/>
      <c r="SAF85" s="755"/>
      <c r="SAG85" s="755"/>
      <c r="SAH85" s="755"/>
      <c r="SAI85" s="755"/>
      <c r="SAJ85" s="755"/>
      <c r="SAK85" s="755"/>
      <c r="SAL85" s="755"/>
      <c r="SAM85" s="755"/>
      <c r="SAN85" s="755"/>
      <c r="SAO85" s="755"/>
      <c r="SAP85" s="755"/>
      <c r="SAQ85" s="755"/>
      <c r="SAR85" s="755"/>
      <c r="SAS85" s="755"/>
      <c r="SAT85" s="755"/>
      <c r="SAU85" s="755"/>
      <c r="SAV85" s="755"/>
      <c r="SAW85" s="755"/>
      <c r="SAX85" s="755"/>
      <c r="SAY85" s="755"/>
      <c r="SAZ85" s="755"/>
      <c r="SBA85" s="755"/>
      <c r="SBB85" s="755"/>
      <c r="SBC85" s="755"/>
      <c r="SBD85" s="755"/>
      <c r="SBE85" s="755"/>
      <c r="SBF85" s="755"/>
      <c r="SBG85" s="755"/>
      <c r="SBH85" s="755"/>
      <c r="SBI85" s="755"/>
      <c r="SBJ85" s="755"/>
      <c r="SBK85" s="755"/>
      <c r="SBL85" s="755"/>
      <c r="SBM85" s="755"/>
      <c r="SBN85" s="755"/>
      <c r="SBO85" s="755"/>
      <c r="SBP85" s="755"/>
      <c r="SBQ85" s="755"/>
      <c r="SBR85" s="755"/>
      <c r="SBS85" s="755"/>
      <c r="SBT85" s="755"/>
      <c r="SBU85" s="755"/>
      <c r="SBV85" s="755"/>
      <c r="SBW85" s="755"/>
      <c r="SBX85" s="755"/>
      <c r="SBY85" s="755"/>
      <c r="SBZ85" s="755"/>
      <c r="SCA85" s="755"/>
      <c r="SCB85" s="755"/>
      <c r="SCC85" s="755"/>
      <c r="SCD85" s="755"/>
      <c r="SCE85" s="755"/>
      <c r="SCF85" s="755"/>
      <c r="SCG85" s="755"/>
      <c r="SCH85" s="755"/>
      <c r="SCI85" s="755"/>
      <c r="SCJ85" s="755"/>
      <c r="SCK85" s="755"/>
      <c r="SCL85" s="755"/>
      <c r="SCM85" s="755"/>
      <c r="SCN85" s="755"/>
      <c r="SCO85" s="755"/>
      <c r="SCP85" s="755"/>
      <c r="SCQ85" s="755"/>
      <c r="SCR85" s="755"/>
      <c r="SCS85" s="755"/>
      <c r="SCT85" s="755"/>
      <c r="SCU85" s="755"/>
      <c r="SCV85" s="755"/>
      <c r="SCW85" s="755"/>
      <c r="SCX85" s="755"/>
      <c r="SCY85" s="755"/>
      <c r="SCZ85" s="755"/>
      <c r="SDA85" s="755"/>
      <c r="SDB85" s="755"/>
      <c r="SDC85" s="755"/>
      <c r="SDD85" s="755"/>
      <c r="SDE85" s="755"/>
      <c r="SDF85" s="755"/>
      <c r="SDG85" s="755"/>
      <c r="SDH85" s="755"/>
      <c r="SDI85" s="755"/>
      <c r="SDJ85" s="755"/>
      <c r="SDK85" s="755"/>
      <c r="SDL85" s="755"/>
      <c r="SDM85" s="755"/>
      <c r="SDN85" s="755"/>
      <c r="SDO85" s="755"/>
      <c r="SDP85" s="755"/>
      <c r="SDQ85" s="755"/>
      <c r="SDR85" s="755"/>
      <c r="SDS85" s="755"/>
      <c r="SDT85" s="755"/>
      <c r="SDU85" s="755"/>
      <c r="SDV85" s="755"/>
      <c r="SDW85" s="755"/>
      <c r="SDX85" s="755"/>
      <c r="SDY85" s="755"/>
      <c r="SDZ85" s="755"/>
      <c r="SEA85" s="755"/>
      <c r="SEB85" s="755"/>
      <c r="SEC85" s="755"/>
      <c r="SED85" s="755"/>
      <c r="SEE85" s="755"/>
      <c r="SEF85" s="755"/>
      <c r="SEG85" s="755"/>
      <c r="SEH85" s="755"/>
      <c r="SEI85" s="755"/>
      <c r="SEJ85" s="755"/>
      <c r="SEK85" s="755"/>
      <c r="SEL85" s="755"/>
      <c r="SEM85" s="755"/>
      <c r="SEN85" s="755"/>
      <c r="SEO85" s="755"/>
      <c r="SEP85" s="755"/>
      <c r="SEQ85" s="755"/>
      <c r="SER85" s="755"/>
      <c r="SES85" s="755"/>
      <c r="SET85" s="755"/>
      <c r="SEU85" s="755"/>
      <c r="SEV85" s="755"/>
      <c r="SEW85" s="755"/>
      <c r="SEX85" s="755"/>
      <c r="SEY85" s="755"/>
      <c r="SEZ85" s="755"/>
      <c r="SFA85" s="755"/>
      <c r="SFB85" s="755"/>
      <c r="SFC85" s="755"/>
      <c r="SFD85" s="755"/>
      <c r="SFE85" s="755"/>
      <c r="SFF85" s="755"/>
      <c r="SFG85" s="755"/>
      <c r="SFH85" s="755"/>
      <c r="SFI85" s="755"/>
      <c r="SFJ85" s="755"/>
      <c r="SFK85" s="755"/>
      <c r="SFL85" s="755"/>
      <c r="SFM85" s="755"/>
      <c r="SFN85" s="755"/>
      <c r="SFO85" s="755"/>
      <c r="SFP85" s="755"/>
      <c r="SFQ85" s="755"/>
      <c r="SFR85" s="755"/>
      <c r="SFS85" s="755"/>
      <c r="SFT85" s="755"/>
      <c r="SFU85" s="755"/>
      <c r="SFV85" s="755"/>
      <c r="SFW85" s="755"/>
      <c r="SFX85" s="755"/>
      <c r="SFY85" s="755"/>
      <c r="SFZ85" s="755"/>
      <c r="SGA85" s="755"/>
      <c r="SGB85" s="755"/>
      <c r="SGC85" s="755"/>
      <c r="SGD85" s="755"/>
      <c r="SGE85" s="755"/>
      <c r="SGF85" s="755"/>
      <c r="SGG85" s="755"/>
      <c r="SGH85" s="755"/>
      <c r="SGI85" s="755"/>
      <c r="SGJ85" s="755"/>
      <c r="SGK85" s="755"/>
      <c r="SGL85" s="755"/>
      <c r="SGM85" s="755"/>
      <c r="SGN85" s="755"/>
      <c r="SGO85" s="755"/>
      <c r="SGP85" s="755"/>
      <c r="SGQ85" s="755"/>
      <c r="SGR85" s="755"/>
      <c r="SGS85" s="755"/>
      <c r="SGT85" s="755"/>
      <c r="SGU85" s="755"/>
      <c r="SGV85" s="755"/>
      <c r="SGW85" s="755"/>
      <c r="SGX85" s="755"/>
      <c r="SGY85" s="755"/>
      <c r="SGZ85" s="755"/>
      <c r="SHA85" s="755"/>
      <c r="SHB85" s="755"/>
      <c r="SHC85" s="755"/>
      <c r="SHD85" s="755"/>
      <c r="SHE85" s="755"/>
      <c r="SHF85" s="755"/>
      <c r="SHG85" s="755"/>
      <c r="SHH85" s="755"/>
      <c r="SHI85" s="755"/>
      <c r="SHJ85" s="755"/>
      <c r="SHK85" s="755"/>
      <c r="SHL85" s="755"/>
      <c r="SHM85" s="755"/>
      <c r="SHN85" s="755"/>
      <c r="SHO85" s="755"/>
      <c r="SHP85" s="755"/>
      <c r="SHQ85" s="755"/>
      <c r="SHR85" s="755"/>
      <c r="SHS85" s="755"/>
      <c r="SHT85" s="755"/>
      <c r="SHU85" s="755"/>
      <c r="SHV85" s="755"/>
      <c r="SHW85" s="755"/>
      <c r="SHX85" s="755"/>
      <c r="SHY85" s="755"/>
      <c r="SHZ85" s="755"/>
      <c r="SIA85" s="755"/>
      <c r="SIB85" s="755"/>
      <c r="SIC85" s="755"/>
      <c r="SID85" s="755"/>
      <c r="SIE85" s="755"/>
      <c r="SIF85" s="755"/>
      <c r="SIG85" s="755"/>
      <c r="SIH85" s="755"/>
      <c r="SII85" s="755"/>
      <c r="SIJ85" s="755"/>
      <c r="SIK85" s="755"/>
      <c r="SIL85" s="755"/>
      <c r="SIM85" s="755"/>
      <c r="SIN85" s="755"/>
      <c r="SIO85" s="755"/>
      <c r="SIP85" s="755"/>
      <c r="SIQ85" s="755"/>
      <c r="SIR85" s="755"/>
      <c r="SIS85" s="755"/>
      <c r="SIT85" s="755"/>
      <c r="SIU85" s="755"/>
      <c r="SIV85" s="755"/>
      <c r="SIW85" s="755"/>
      <c r="SIX85" s="755"/>
      <c r="SIY85" s="755"/>
      <c r="SIZ85" s="755"/>
      <c r="SJA85" s="755"/>
      <c r="SJB85" s="755"/>
      <c r="SJC85" s="755"/>
      <c r="SJD85" s="755"/>
      <c r="SJE85" s="755"/>
      <c r="SJF85" s="755"/>
      <c r="SJG85" s="755"/>
      <c r="SJH85" s="755"/>
      <c r="SJI85" s="755"/>
      <c r="SJJ85" s="755"/>
      <c r="SJK85" s="755"/>
      <c r="SJL85" s="755"/>
      <c r="SJM85" s="755"/>
      <c r="SJN85" s="755"/>
      <c r="SJO85" s="755"/>
      <c r="SJP85" s="755"/>
      <c r="SJQ85" s="755"/>
      <c r="SJR85" s="755"/>
      <c r="SJS85" s="755"/>
      <c r="SJT85" s="755"/>
      <c r="SJU85" s="755"/>
      <c r="SJV85" s="755"/>
      <c r="SJW85" s="755"/>
      <c r="SJX85" s="755"/>
      <c r="SJY85" s="755"/>
      <c r="SJZ85" s="755"/>
      <c r="SKA85" s="755"/>
      <c r="SKB85" s="755"/>
      <c r="SKC85" s="755"/>
      <c r="SKD85" s="755"/>
      <c r="SKE85" s="755"/>
      <c r="SKF85" s="755"/>
      <c r="SKG85" s="755"/>
      <c r="SKH85" s="755"/>
      <c r="SKI85" s="755"/>
      <c r="SKJ85" s="755"/>
      <c r="SKK85" s="755"/>
      <c r="SKL85" s="755"/>
      <c r="SKM85" s="755"/>
      <c r="SKN85" s="755"/>
      <c r="SKO85" s="755"/>
      <c r="SKP85" s="755"/>
      <c r="SKQ85" s="755"/>
      <c r="SKR85" s="755"/>
      <c r="SKS85" s="755"/>
      <c r="SKT85" s="755"/>
      <c r="SKU85" s="755"/>
      <c r="SKV85" s="755"/>
      <c r="SKW85" s="755"/>
      <c r="SKX85" s="755"/>
      <c r="SKY85" s="755"/>
      <c r="SKZ85" s="755"/>
      <c r="SLA85" s="755"/>
      <c r="SLB85" s="755"/>
      <c r="SLC85" s="755"/>
      <c r="SLD85" s="755"/>
      <c r="SLE85" s="755"/>
      <c r="SLF85" s="755"/>
      <c r="SLG85" s="755"/>
      <c r="SLH85" s="755"/>
      <c r="SLI85" s="755"/>
      <c r="SLJ85" s="755"/>
      <c r="SLK85" s="755"/>
      <c r="SLL85" s="755"/>
      <c r="SLM85" s="755"/>
      <c r="SLN85" s="755"/>
      <c r="SLO85" s="755"/>
      <c r="SLP85" s="755"/>
      <c r="SLQ85" s="755"/>
      <c r="SLR85" s="755"/>
      <c r="SLS85" s="755"/>
      <c r="SLT85" s="755"/>
      <c r="SLU85" s="755"/>
      <c r="SLV85" s="755"/>
      <c r="SLW85" s="755"/>
      <c r="SLX85" s="755"/>
      <c r="SLY85" s="755"/>
      <c r="SLZ85" s="755"/>
      <c r="SMA85" s="755"/>
      <c r="SMB85" s="755"/>
      <c r="SMC85" s="755"/>
      <c r="SMD85" s="755"/>
      <c r="SME85" s="755"/>
      <c r="SMF85" s="755"/>
      <c r="SMG85" s="755"/>
      <c r="SMH85" s="755"/>
      <c r="SMI85" s="755"/>
      <c r="SMJ85" s="755"/>
      <c r="SMK85" s="755"/>
      <c r="SML85" s="755"/>
      <c r="SMM85" s="755"/>
      <c r="SMN85" s="755"/>
      <c r="SMO85" s="755"/>
      <c r="SMP85" s="755"/>
      <c r="SMQ85" s="755"/>
      <c r="SMR85" s="755"/>
      <c r="SMS85" s="755"/>
      <c r="SMT85" s="755"/>
      <c r="SMU85" s="755"/>
      <c r="SMV85" s="755"/>
      <c r="SMW85" s="755"/>
      <c r="SMX85" s="755"/>
      <c r="SMY85" s="755"/>
      <c r="SMZ85" s="755"/>
      <c r="SNA85" s="755"/>
      <c r="SNB85" s="755"/>
      <c r="SNC85" s="755"/>
      <c r="SND85" s="755"/>
      <c r="SNE85" s="755"/>
      <c r="SNF85" s="755"/>
      <c r="SNG85" s="755"/>
      <c r="SNH85" s="755"/>
      <c r="SNI85" s="755"/>
      <c r="SNJ85" s="755"/>
      <c r="SNK85" s="755"/>
      <c r="SNL85" s="755"/>
      <c r="SNM85" s="755"/>
      <c r="SNN85" s="755"/>
      <c r="SNO85" s="755"/>
      <c r="SNP85" s="755"/>
      <c r="SNQ85" s="755"/>
      <c r="SNR85" s="755"/>
      <c r="SNS85" s="755"/>
      <c r="SNT85" s="755"/>
      <c r="SNU85" s="755"/>
      <c r="SNV85" s="755"/>
      <c r="SNW85" s="755"/>
      <c r="SNX85" s="755"/>
      <c r="SNY85" s="755"/>
      <c r="SNZ85" s="755"/>
      <c r="SOA85" s="755"/>
      <c r="SOB85" s="755"/>
      <c r="SOC85" s="755"/>
      <c r="SOD85" s="755"/>
      <c r="SOE85" s="755"/>
      <c r="SOF85" s="755"/>
      <c r="SOG85" s="755"/>
      <c r="SOH85" s="755"/>
      <c r="SOI85" s="755"/>
      <c r="SOJ85" s="755"/>
      <c r="SOK85" s="755"/>
      <c r="SOL85" s="755"/>
      <c r="SOM85" s="755"/>
      <c r="SON85" s="755"/>
      <c r="SOO85" s="755"/>
      <c r="SOP85" s="755"/>
      <c r="SOQ85" s="755"/>
      <c r="SOR85" s="755"/>
      <c r="SOS85" s="755"/>
      <c r="SOT85" s="755"/>
      <c r="SOU85" s="755"/>
      <c r="SOV85" s="755"/>
      <c r="SOW85" s="755"/>
      <c r="SOX85" s="755"/>
      <c r="SOY85" s="755"/>
      <c r="SOZ85" s="755"/>
      <c r="SPA85" s="755"/>
      <c r="SPB85" s="755"/>
      <c r="SPC85" s="755"/>
      <c r="SPD85" s="755"/>
      <c r="SPE85" s="755"/>
      <c r="SPF85" s="755"/>
      <c r="SPG85" s="755"/>
      <c r="SPH85" s="755"/>
      <c r="SPI85" s="755"/>
      <c r="SPJ85" s="755"/>
      <c r="SPK85" s="755"/>
      <c r="SPL85" s="755"/>
      <c r="SPM85" s="755"/>
      <c r="SPN85" s="755"/>
      <c r="SPO85" s="755"/>
      <c r="SPP85" s="755"/>
      <c r="SPQ85" s="755"/>
      <c r="SPR85" s="755"/>
      <c r="SPS85" s="755"/>
      <c r="SPT85" s="755"/>
      <c r="SPU85" s="755"/>
      <c r="SPV85" s="755"/>
      <c r="SPW85" s="755"/>
      <c r="SPX85" s="755"/>
      <c r="SPY85" s="755"/>
      <c r="SPZ85" s="755"/>
      <c r="SQA85" s="755"/>
      <c r="SQB85" s="755"/>
      <c r="SQC85" s="755"/>
      <c r="SQD85" s="755"/>
      <c r="SQE85" s="755"/>
      <c r="SQF85" s="755"/>
      <c r="SQG85" s="755"/>
      <c r="SQH85" s="755"/>
      <c r="SQI85" s="755"/>
      <c r="SQJ85" s="755"/>
      <c r="SQK85" s="755"/>
      <c r="SQL85" s="755"/>
      <c r="SQM85" s="755"/>
      <c r="SQN85" s="755"/>
      <c r="SQO85" s="755"/>
      <c r="SQP85" s="755"/>
      <c r="SQQ85" s="755"/>
      <c r="SQR85" s="755"/>
      <c r="SQS85" s="755"/>
      <c r="SQT85" s="755"/>
      <c r="SQU85" s="755"/>
      <c r="SQV85" s="755"/>
      <c r="SQW85" s="755"/>
      <c r="SQX85" s="755"/>
      <c r="SQY85" s="755"/>
      <c r="SQZ85" s="755"/>
      <c r="SRA85" s="755"/>
      <c r="SRB85" s="755"/>
      <c r="SRC85" s="755"/>
      <c r="SRD85" s="755"/>
      <c r="SRE85" s="755"/>
      <c r="SRF85" s="755"/>
      <c r="SRG85" s="755"/>
      <c r="SRH85" s="755"/>
      <c r="SRI85" s="755"/>
      <c r="SRJ85" s="755"/>
      <c r="SRK85" s="755"/>
      <c r="SRL85" s="755"/>
      <c r="SRM85" s="755"/>
      <c r="SRN85" s="755"/>
      <c r="SRO85" s="755"/>
      <c r="SRP85" s="755"/>
      <c r="SRQ85" s="755"/>
      <c r="SRR85" s="755"/>
      <c r="SRS85" s="755"/>
      <c r="SRT85" s="755"/>
      <c r="SRU85" s="755"/>
      <c r="SRV85" s="755"/>
      <c r="SRW85" s="755"/>
      <c r="SRX85" s="755"/>
      <c r="SRY85" s="755"/>
      <c r="SRZ85" s="755"/>
      <c r="SSA85" s="755"/>
      <c r="SSB85" s="755"/>
      <c r="SSC85" s="755"/>
      <c r="SSD85" s="755"/>
      <c r="SSE85" s="755"/>
      <c r="SSF85" s="755"/>
      <c r="SSG85" s="755"/>
      <c r="SSH85" s="755"/>
      <c r="SSI85" s="755"/>
      <c r="SSJ85" s="755"/>
      <c r="SSK85" s="755"/>
      <c r="SSL85" s="755"/>
      <c r="SSM85" s="755"/>
      <c r="SSN85" s="755"/>
      <c r="SSO85" s="755"/>
      <c r="SSP85" s="755"/>
      <c r="SSQ85" s="755"/>
      <c r="SSR85" s="755"/>
      <c r="SSS85" s="755"/>
      <c r="SST85" s="755"/>
      <c r="SSU85" s="755"/>
      <c r="SSV85" s="755"/>
      <c r="SSW85" s="755"/>
      <c r="SSX85" s="755"/>
      <c r="SSY85" s="755"/>
      <c r="SSZ85" s="755"/>
      <c r="STA85" s="755"/>
      <c r="STB85" s="755"/>
      <c r="STC85" s="755"/>
      <c r="STD85" s="755"/>
      <c r="STE85" s="755"/>
      <c r="STF85" s="755"/>
      <c r="STG85" s="755"/>
      <c r="STH85" s="755"/>
      <c r="STI85" s="755"/>
      <c r="STJ85" s="755"/>
      <c r="STK85" s="755"/>
      <c r="STL85" s="755"/>
      <c r="STM85" s="755"/>
      <c r="STN85" s="755"/>
      <c r="STO85" s="755"/>
      <c r="STP85" s="755"/>
      <c r="STQ85" s="755"/>
      <c r="STR85" s="755"/>
      <c r="STS85" s="755"/>
      <c r="STT85" s="755"/>
      <c r="STU85" s="755"/>
      <c r="STV85" s="755"/>
      <c r="STW85" s="755"/>
      <c r="STX85" s="755"/>
      <c r="STY85" s="755"/>
      <c r="STZ85" s="755"/>
      <c r="SUA85" s="755"/>
      <c r="SUB85" s="755"/>
      <c r="SUC85" s="755"/>
      <c r="SUD85" s="755"/>
      <c r="SUE85" s="755"/>
      <c r="SUF85" s="755"/>
      <c r="SUG85" s="755"/>
      <c r="SUH85" s="755"/>
      <c r="SUI85" s="755"/>
      <c r="SUJ85" s="755"/>
      <c r="SUK85" s="755"/>
      <c r="SUL85" s="755"/>
      <c r="SUM85" s="755"/>
      <c r="SUN85" s="755"/>
      <c r="SUO85" s="755"/>
      <c r="SUP85" s="755"/>
      <c r="SUQ85" s="755"/>
      <c r="SUR85" s="755"/>
      <c r="SUS85" s="755"/>
      <c r="SUT85" s="755"/>
      <c r="SUU85" s="755"/>
      <c r="SUV85" s="755"/>
      <c r="SUW85" s="755"/>
      <c r="SUX85" s="755"/>
      <c r="SUY85" s="755"/>
      <c r="SUZ85" s="755"/>
      <c r="SVA85" s="755"/>
      <c r="SVB85" s="755"/>
      <c r="SVC85" s="755"/>
      <c r="SVD85" s="755"/>
      <c r="SVE85" s="755"/>
      <c r="SVF85" s="755"/>
      <c r="SVG85" s="755"/>
      <c r="SVH85" s="755"/>
      <c r="SVI85" s="755"/>
      <c r="SVJ85" s="755"/>
      <c r="SVK85" s="755"/>
      <c r="SVL85" s="755"/>
      <c r="SVM85" s="755"/>
      <c r="SVN85" s="755"/>
      <c r="SVO85" s="755"/>
      <c r="SVP85" s="755"/>
      <c r="SVQ85" s="755"/>
      <c r="SVR85" s="755"/>
      <c r="SVS85" s="755"/>
      <c r="SVT85" s="755"/>
      <c r="SVU85" s="755"/>
      <c r="SVV85" s="755"/>
      <c r="SVW85" s="755"/>
      <c r="SVX85" s="755"/>
      <c r="SVY85" s="755"/>
      <c r="SVZ85" s="755"/>
      <c r="SWA85" s="755"/>
      <c r="SWB85" s="755"/>
      <c r="SWC85" s="755"/>
      <c r="SWD85" s="755"/>
      <c r="SWE85" s="755"/>
      <c r="SWF85" s="755"/>
      <c r="SWG85" s="755"/>
      <c r="SWH85" s="755"/>
      <c r="SWI85" s="755"/>
      <c r="SWJ85" s="755"/>
      <c r="SWK85" s="755"/>
      <c r="SWL85" s="755"/>
      <c r="SWM85" s="755"/>
      <c r="SWN85" s="755"/>
      <c r="SWO85" s="755"/>
      <c r="SWP85" s="755"/>
      <c r="SWQ85" s="755"/>
      <c r="SWR85" s="755"/>
      <c r="SWS85" s="755"/>
      <c r="SWT85" s="755"/>
      <c r="SWU85" s="755"/>
      <c r="SWV85" s="755"/>
      <c r="SWW85" s="755"/>
      <c r="SWX85" s="755"/>
      <c r="SWY85" s="755"/>
      <c r="SWZ85" s="755"/>
      <c r="SXA85" s="755"/>
      <c r="SXB85" s="755"/>
      <c r="SXC85" s="755"/>
      <c r="SXD85" s="755"/>
      <c r="SXE85" s="755"/>
      <c r="SXF85" s="755"/>
      <c r="SXG85" s="755"/>
      <c r="SXH85" s="755"/>
      <c r="SXI85" s="755"/>
      <c r="SXJ85" s="755"/>
      <c r="SXK85" s="755"/>
      <c r="SXL85" s="755"/>
      <c r="SXM85" s="755"/>
      <c r="SXN85" s="755"/>
      <c r="SXO85" s="755"/>
      <c r="SXP85" s="755"/>
      <c r="SXQ85" s="755"/>
      <c r="SXR85" s="755"/>
      <c r="SXS85" s="755"/>
      <c r="SXT85" s="755"/>
      <c r="SXU85" s="755"/>
      <c r="SXV85" s="755"/>
      <c r="SXW85" s="755"/>
      <c r="SXX85" s="755"/>
      <c r="SXY85" s="755"/>
      <c r="SXZ85" s="755"/>
      <c r="SYA85" s="755"/>
      <c r="SYB85" s="755"/>
      <c r="SYC85" s="755"/>
      <c r="SYD85" s="755"/>
      <c r="SYE85" s="755"/>
      <c r="SYF85" s="755"/>
      <c r="SYG85" s="755"/>
      <c r="SYH85" s="755"/>
      <c r="SYI85" s="755"/>
      <c r="SYJ85" s="755"/>
      <c r="SYK85" s="755"/>
      <c r="SYL85" s="755"/>
      <c r="SYM85" s="755"/>
      <c r="SYN85" s="755"/>
      <c r="SYO85" s="755"/>
      <c r="SYP85" s="755"/>
      <c r="SYQ85" s="755"/>
      <c r="SYR85" s="755"/>
      <c r="SYS85" s="755"/>
      <c r="SYT85" s="755"/>
      <c r="SYU85" s="755"/>
      <c r="SYV85" s="755"/>
      <c r="SYW85" s="755"/>
      <c r="SYX85" s="755"/>
      <c r="SYY85" s="755"/>
      <c r="SYZ85" s="755"/>
      <c r="SZA85" s="755"/>
      <c r="SZB85" s="755"/>
      <c r="SZC85" s="755"/>
      <c r="SZD85" s="755"/>
      <c r="SZE85" s="755"/>
      <c r="SZF85" s="755"/>
      <c r="SZG85" s="755"/>
      <c r="SZH85" s="755"/>
      <c r="SZI85" s="755"/>
      <c r="SZJ85" s="755"/>
      <c r="SZK85" s="755"/>
      <c r="SZL85" s="755"/>
      <c r="SZM85" s="755"/>
      <c r="SZN85" s="755"/>
      <c r="SZO85" s="755"/>
      <c r="SZP85" s="755"/>
      <c r="SZQ85" s="755"/>
      <c r="SZR85" s="755"/>
      <c r="SZS85" s="755"/>
      <c r="SZT85" s="755"/>
      <c r="SZU85" s="755"/>
      <c r="SZV85" s="755"/>
      <c r="SZW85" s="755"/>
      <c r="SZX85" s="755"/>
      <c r="SZY85" s="755"/>
      <c r="SZZ85" s="755"/>
      <c r="TAA85" s="755"/>
      <c r="TAB85" s="755"/>
      <c r="TAC85" s="755"/>
      <c r="TAD85" s="755"/>
      <c r="TAE85" s="755"/>
      <c r="TAF85" s="755"/>
      <c r="TAG85" s="755"/>
      <c r="TAH85" s="755"/>
      <c r="TAI85" s="755"/>
      <c r="TAJ85" s="755"/>
      <c r="TAK85" s="755"/>
      <c r="TAL85" s="755"/>
      <c r="TAM85" s="755"/>
      <c r="TAN85" s="755"/>
      <c r="TAO85" s="755"/>
      <c r="TAP85" s="755"/>
      <c r="TAQ85" s="755"/>
      <c r="TAR85" s="755"/>
      <c r="TAS85" s="755"/>
      <c r="TAT85" s="755"/>
      <c r="TAU85" s="755"/>
      <c r="TAV85" s="755"/>
      <c r="TAW85" s="755"/>
      <c r="TAX85" s="755"/>
      <c r="TAY85" s="755"/>
      <c r="TAZ85" s="755"/>
      <c r="TBA85" s="755"/>
      <c r="TBB85" s="755"/>
      <c r="TBC85" s="755"/>
      <c r="TBD85" s="755"/>
      <c r="TBE85" s="755"/>
      <c r="TBF85" s="755"/>
      <c r="TBG85" s="755"/>
      <c r="TBH85" s="755"/>
      <c r="TBI85" s="755"/>
      <c r="TBJ85" s="755"/>
      <c r="TBK85" s="755"/>
      <c r="TBL85" s="755"/>
      <c r="TBM85" s="755"/>
      <c r="TBN85" s="755"/>
      <c r="TBO85" s="755"/>
      <c r="TBP85" s="755"/>
      <c r="TBQ85" s="755"/>
      <c r="TBR85" s="755"/>
      <c r="TBS85" s="755"/>
      <c r="TBT85" s="755"/>
      <c r="TBU85" s="755"/>
      <c r="TBV85" s="755"/>
      <c r="TBW85" s="755"/>
      <c r="TBX85" s="755"/>
      <c r="TBY85" s="755"/>
      <c r="TBZ85" s="755"/>
      <c r="TCA85" s="755"/>
      <c r="TCB85" s="755"/>
      <c r="TCC85" s="755"/>
      <c r="TCD85" s="755"/>
      <c r="TCE85" s="755"/>
      <c r="TCF85" s="755"/>
      <c r="TCG85" s="755"/>
      <c r="TCH85" s="755"/>
      <c r="TCI85" s="755"/>
      <c r="TCJ85" s="755"/>
      <c r="TCK85" s="755"/>
      <c r="TCL85" s="755"/>
      <c r="TCM85" s="755"/>
      <c r="TCN85" s="755"/>
      <c r="TCO85" s="755"/>
      <c r="TCP85" s="755"/>
      <c r="TCQ85" s="755"/>
      <c r="TCR85" s="755"/>
      <c r="TCS85" s="755"/>
      <c r="TCT85" s="755"/>
      <c r="TCU85" s="755"/>
      <c r="TCV85" s="755"/>
      <c r="TCW85" s="755"/>
      <c r="TCX85" s="755"/>
      <c r="TCY85" s="755"/>
      <c r="TCZ85" s="755"/>
      <c r="TDA85" s="755"/>
      <c r="TDB85" s="755"/>
      <c r="TDC85" s="755"/>
      <c r="TDD85" s="755"/>
      <c r="TDE85" s="755"/>
      <c r="TDF85" s="755"/>
      <c r="TDG85" s="755"/>
      <c r="TDH85" s="755"/>
      <c r="TDI85" s="755"/>
      <c r="TDJ85" s="755"/>
      <c r="TDK85" s="755"/>
      <c r="TDL85" s="755"/>
      <c r="TDM85" s="755"/>
      <c r="TDN85" s="755"/>
      <c r="TDO85" s="755"/>
      <c r="TDP85" s="755"/>
      <c r="TDQ85" s="755"/>
      <c r="TDR85" s="755"/>
      <c r="TDS85" s="755"/>
      <c r="TDT85" s="755"/>
      <c r="TDU85" s="755"/>
      <c r="TDV85" s="755"/>
      <c r="TDW85" s="755"/>
      <c r="TDX85" s="755"/>
      <c r="TDY85" s="755"/>
      <c r="TDZ85" s="755"/>
      <c r="TEA85" s="755"/>
      <c r="TEB85" s="755"/>
      <c r="TEC85" s="755"/>
      <c r="TED85" s="755"/>
      <c r="TEE85" s="755"/>
      <c r="TEF85" s="755"/>
      <c r="TEG85" s="755"/>
      <c r="TEH85" s="755"/>
      <c r="TEI85" s="755"/>
      <c r="TEJ85" s="755"/>
      <c r="TEK85" s="755"/>
      <c r="TEL85" s="755"/>
      <c r="TEM85" s="755"/>
      <c r="TEN85" s="755"/>
      <c r="TEO85" s="755"/>
      <c r="TEP85" s="755"/>
      <c r="TEQ85" s="755"/>
      <c r="TER85" s="755"/>
      <c r="TES85" s="755"/>
      <c r="TET85" s="755"/>
      <c r="TEU85" s="755"/>
      <c r="TEV85" s="755"/>
      <c r="TEW85" s="755"/>
      <c r="TEX85" s="755"/>
      <c r="TEY85" s="755"/>
      <c r="TEZ85" s="755"/>
      <c r="TFA85" s="755"/>
      <c r="TFB85" s="755"/>
      <c r="TFC85" s="755"/>
      <c r="TFD85" s="755"/>
      <c r="TFE85" s="755"/>
      <c r="TFF85" s="755"/>
      <c r="TFG85" s="755"/>
      <c r="TFH85" s="755"/>
      <c r="TFI85" s="755"/>
      <c r="TFJ85" s="755"/>
      <c r="TFK85" s="755"/>
      <c r="TFL85" s="755"/>
      <c r="TFM85" s="755"/>
      <c r="TFN85" s="755"/>
      <c r="TFO85" s="755"/>
      <c r="TFP85" s="755"/>
      <c r="TFQ85" s="755"/>
      <c r="TFR85" s="755"/>
      <c r="TFS85" s="755"/>
      <c r="TFT85" s="755"/>
      <c r="TFU85" s="755"/>
      <c r="TFV85" s="755"/>
      <c r="TFW85" s="755"/>
      <c r="TFX85" s="755"/>
      <c r="TFY85" s="755"/>
      <c r="TFZ85" s="755"/>
      <c r="TGA85" s="755"/>
      <c r="TGB85" s="755"/>
      <c r="TGC85" s="755"/>
      <c r="TGD85" s="755"/>
      <c r="TGE85" s="755"/>
      <c r="TGF85" s="755"/>
      <c r="TGG85" s="755"/>
      <c r="TGH85" s="755"/>
      <c r="TGI85" s="755"/>
      <c r="TGJ85" s="755"/>
      <c r="TGK85" s="755"/>
      <c r="TGL85" s="755"/>
      <c r="TGM85" s="755"/>
      <c r="TGN85" s="755"/>
      <c r="TGO85" s="755"/>
      <c r="TGP85" s="755"/>
      <c r="TGQ85" s="755"/>
      <c r="TGR85" s="755"/>
      <c r="TGS85" s="755"/>
      <c r="TGT85" s="755"/>
      <c r="TGU85" s="755"/>
      <c r="TGV85" s="755"/>
      <c r="TGW85" s="755"/>
      <c r="TGX85" s="755"/>
      <c r="TGY85" s="755"/>
      <c r="TGZ85" s="755"/>
      <c r="THA85" s="755"/>
      <c r="THB85" s="755"/>
      <c r="THC85" s="755"/>
      <c r="THD85" s="755"/>
      <c r="THE85" s="755"/>
      <c r="THF85" s="755"/>
      <c r="THG85" s="755"/>
      <c r="THH85" s="755"/>
      <c r="THI85" s="755"/>
      <c r="THJ85" s="755"/>
      <c r="THK85" s="755"/>
      <c r="THL85" s="755"/>
      <c r="THM85" s="755"/>
      <c r="THN85" s="755"/>
      <c r="THO85" s="755"/>
      <c r="THP85" s="755"/>
      <c r="THQ85" s="755"/>
      <c r="THR85" s="755"/>
      <c r="THS85" s="755"/>
      <c r="THT85" s="755"/>
      <c r="THU85" s="755"/>
      <c r="THV85" s="755"/>
      <c r="THW85" s="755"/>
      <c r="THX85" s="755"/>
      <c r="THY85" s="755"/>
      <c r="THZ85" s="755"/>
      <c r="TIA85" s="755"/>
      <c r="TIB85" s="755"/>
      <c r="TIC85" s="755"/>
      <c r="TID85" s="755"/>
      <c r="TIE85" s="755"/>
      <c r="TIF85" s="755"/>
      <c r="TIG85" s="755"/>
      <c r="TIH85" s="755"/>
      <c r="TII85" s="755"/>
      <c r="TIJ85" s="755"/>
      <c r="TIK85" s="755"/>
      <c r="TIL85" s="755"/>
      <c r="TIM85" s="755"/>
      <c r="TIN85" s="755"/>
      <c r="TIO85" s="755"/>
      <c r="TIP85" s="755"/>
      <c r="TIQ85" s="755"/>
      <c r="TIR85" s="755"/>
      <c r="TIS85" s="755"/>
      <c r="TIT85" s="755"/>
      <c r="TIU85" s="755"/>
      <c r="TIV85" s="755"/>
      <c r="TIW85" s="755"/>
      <c r="TIX85" s="755"/>
      <c r="TIY85" s="755"/>
      <c r="TIZ85" s="755"/>
      <c r="TJA85" s="755"/>
      <c r="TJB85" s="755"/>
      <c r="TJC85" s="755"/>
      <c r="TJD85" s="755"/>
      <c r="TJE85" s="755"/>
      <c r="TJF85" s="755"/>
      <c r="TJG85" s="755"/>
      <c r="TJH85" s="755"/>
      <c r="TJI85" s="755"/>
      <c r="TJJ85" s="755"/>
      <c r="TJK85" s="755"/>
      <c r="TJL85" s="755"/>
      <c r="TJM85" s="755"/>
      <c r="TJN85" s="755"/>
      <c r="TJO85" s="755"/>
      <c r="TJP85" s="755"/>
      <c r="TJQ85" s="755"/>
      <c r="TJR85" s="755"/>
      <c r="TJS85" s="755"/>
      <c r="TJT85" s="755"/>
      <c r="TJU85" s="755"/>
      <c r="TJV85" s="755"/>
      <c r="TJW85" s="755"/>
      <c r="TJX85" s="755"/>
      <c r="TJY85" s="755"/>
      <c r="TJZ85" s="755"/>
      <c r="TKA85" s="755"/>
      <c r="TKB85" s="755"/>
      <c r="TKC85" s="755"/>
      <c r="TKD85" s="755"/>
      <c r="TKE85" s="755"/>
      <c r="TKF85" s="755"/>
      <c r="TKG85" s="755"/>
      <c r="TKH85" s="755"/>
      <c r="TKI85" s="755"/>
      <c r="TKJ85" s="755"/>
      <c r="TKK85" s="755"/>
      <c r="TKL85" s="755"/>
      <c r="TKM85" s="755"/>
      <c r="TKN85" s="755"/>
      <c r="TKO85" s="755"/>
      <c r="TKP85" s="755"/>
      <c r="TKQ85" s="755"/>
      <c r="TKR85" s="755"/>
      <c r="TKS85" s="755"/>
      <c r="TKT85" s="755"/>
      <c r="TKU85" s="755"/>
      <c r="TKV85" s="755"/>
      <c r="TKW85" s="755"/>
      <c r="TKX85" s="755"/>
      <c r="TKY85" s="755"/>
      <c r="TKZ85" s="755"/>
      <c r="TLA85" s="755"/>
      <c r="TLB85" s="755"/>
      <c r="TLC85" s="755"/>
      <c r="TLD85" s="755"/>
      <c r="TLE85" s="755"/>
      <c r="TLF85" s="755"/>
      <c r="TLG85" s="755"/>
      <c r="TLH85" s="755"/>
      <c r="TLI85" s="755"/>
      <c r="TLJ85" s="755"/>
      <c r="TLK85" s="755"/>
      <c r="TLL85" s="755"/>
      <c r="TLM85" s="755"/>
      <c r="TLN85" s="755"/>
      <c r="TLO85" s="755"/>
      <c r="TLP85" s="755"/>
      <c r="TLQ85" s="755"/>
      <c r="TLR85" s="755"/>
      <c r="TLS85" s="755"/>
      <c r="TLT85" s="755"/>
      <c r="TLU85" s="755"/>
      <c r="TLV85" s="755"/>
      <c r="TLW85" s="755"/>
      <c r="TLX85" s="755"/>
      <c r="TLY85" s="755"/>
      <c r="TLZ85" s="755"/>
      <c r="TMA85" s="755"/>
      <c r="TMB85" s="755"/>
      <c r="TMC85" s="755"/>
      <c r="TMD85" s="755"/>
      <c r="TME85" s="755"/>
      <c r="TMF85" s="755"/>
      <c r="TMG85" s="755"/>
      <c r="TMH85" s="755"/>
      <c r="TMI85" s="755"/>
      <c r="TMJ85" s="755"/>
      <c r="TMK85" s="755"/>
      <c r="TML85" s="755"/>
      <c r="TMM85" s="755"/>
      <c r="TMN85" s="755"/>
      <c r="TMO85" s="755"/>
      <c r="TMP85" s="755"/>
      <c r="TMQ85" s="755"/>
      <c r="TMR85" s="755"/>
      <c r="TMS85" s="755"/>
      <c r="TMT85" s="755"/>
      <c r="TMU85" s="755"/>
      <c r="TMV85" s="755"/>
      <c r="TMW85" s="755"/>
      <c r="TMX85" s="755"/>
      <c r="TMY85" s="755"/>
      <c r="TMZ85" s="755"/>
      <c r="TNA85" s="755"/>
      <c r="TNB85" s="755"/>
      <c r="TNC85" s="755"/>
      <c r="TND85" s="755"/>
      <c r="TNE85" s="755"/>
      <c r="TNF85" s="755"/>
      <c r="TNG85" s="755"/>
      <c r="TNH85" s="755"/>
      <c r="TNI85" s="755"/>
      <c r="TNJ85" s="755"/>
      <c r="TNK85" s="755"/>
      <c r="TNL85" s="755"/>
      <c r="TNM85" s="755"/>
      <c r="TNN85" s="755"/>
      <c r="TNO85" s="755"/>
      <c r="TNP85" s="755"/>
      <c r="TNQ85" s="755"/>
      <c r="TNR85" s="755"/>
      <c r="TNS85" s="755"/>
      <c r="TNT85" s="755"/>
      <c r="TNU85" s="755"/>
      <c r="TNV85" s="755"/>
      <c r="TNW85" s="755"/>
      <c r="TNX85" s="755"/>
      <c r="TNY85" s="755"/>
      <c r="TNZ85" s="755"/>
      <c r="TOA85" s="755"/>
      <c r="TOB85" s="755"/>
      <c r="TOC85" s="755"/>
      <c r="TOD85" s="755"/>
      <c r="TOE85" s="755"/>
      <c r="TOF85" s="755"/>
      <c r="TOG85" s="755"/>
      <c r="TOH85" s="755"/>
      <c r="TOI85" s="755"/>
      <c r="TOJ85" s="755"/>
      <c r="TOK85" s="755"/>
      <c r="TOL85" s="755"/>
      <c r="TOM85" s="755"/>
      <c r="TON85" s="755"/>
      <c r="TOO85" s="755"/>
      <c r="TOP85" s="755"/>
      <c r="TOQ85" s="755"/>
      <c r="TOR85" s="755"/>
      <c r="TOS85" s="755"/>
      <c r="TOT85" s="755"/>
      <c r="TOU85" s="755"/>
      <c r="TOV85" s="755"/>
      <c r="TOW85" s="755"/>
      <c r="TOX85" s="755"/>
      <c r="TOY85" s="755"/>
      <c r="TOZ85" s="755"/>
      <c r="TPA85" s="755"/>
      <c r="TPB85" s="755"/>
      <c r="TPC85" s="755"/>
      <c r="TPD85" s="755"/>
      <c r="TPE85" s="755"/>
      <c r="TPF85" s="755"/>
      <c r="TPG85" s="755"/>
      <c r="TPH85" s="755"/>
      <c r="TPI85" s="755"/>
      <c r="TPJ85" s="755"/>
      <c r="TPK85" s="755"/>
      <c r="TPL85" s="755"/>
      <c r="TPM85" s="755"/>
      <c r="TPN85" s="755"/>
      <c r="TPO85" s="755"/>
      <c r="TPP85" s="755"/>
      <c r="TPQ85" s="755"/>
      <c r="TPR85" s="755"/>
      <c r="TPS85" s="755"/>
      <c r="TPT85" s="755"/>
      <c r="TPU85" s="755"/>
      <c r="TPV85" s="755"/>
      <c r="TPW85" s="755"/>
      <c r="TPX85" s="755"/>
      <c r="TPY85" s="755"/>
      <c r="TPZ85" s="755"/>
      <c r="TQA85" s="755"/>
      <c r="TQB85" s="755"/>
      <c r="TQC85" s="755"/>
      <c r="TQD85" s="755"/>
      <c r="TQE85" s="755"/>
      <c r="TQF85" s="755"/>
      <c r="TQG85" s="755"/>
      <c r="TQH85" s="755"/>
      <c r="TQI85" s="755"/>
      <c r="TQJ85" s="755"/>
      <c r="TQK85" s="755"/>
      <c r="TQL85" s="755"/>
      <c r="TQM85" s="755"/>
      <c r="TQN85" s="755"/>
      <c r="TQO85" s="755"/>
      <c r="TQP85" s="755"/>
      <c r="TQQ85" s="755"/>
      <c r="TQR85" s="755"/>
      <c r="TQS85" s="755"/>
      <c r="TQT85" s="755"/>
      <c r="TQU85" s="755"/>
      <c r="TQV85" s="755"/>
      <c r="TQW85" s="755"/>
      <c r="TQX85" s="755"/>
      <c r="TQY85" s="755"/>
      <c r="TQZ85" s="755"/>
      <c r="TRA85" s="755"/>
      <c r="TRB85" s="755"/>
      <c r="TRC85" s="755"/>
      <c r="TRD85" s="755"/>
      <c r="TRE85" s="755"/>
      <c r="TRF85" s="755"/>
      <c r="TRG85" s="755"/>
      <c r="TRH85" s="755"/>
      <c r="TRI85" s="755"/>
      <c r="TRJ85" s="755"/>
      <c r="TRK85" s="755"/>
      <c r="TRL85" s="755"/>
      <c r="TRM85" s="755"/>
      <c r="TRN85" s="755"/>
      <c r="TRO85" s="755"/>
      <c r="TRP85" s="755"/>
      <c r="TRQ85" s="755"/>
      <c r="TRR85" s="755"/>
      <c r="TRS85" s="755"/>
      <c r="TRT85" s="755"/>
      <c r="TRU85" s="755"/>
      <c r="TRV85" s="755"/>
      <c r="TRW85" s="755"/>
      <c r="TRX85" s="755"/>
      <c r="TRY85" s="755"/>
      <c r="TRZ85" s="755"/>
      <c r="TSA85" s="755"/>
      <c r="TSB85" s="755"/>
      <c r="TSC85" s="755"/>
      <c r="TSD85" s="755"/>
      <c r="TSE85" s="755"/>
      <c r="TSF85" s="755"/>
      <c r="TSG85" s="755"/>
      <c r="TSH85" s="755"/>
      <c r="TSI85" s="755"/>
      <c r="TSJ85" s="755"/>
      <c r="TSK85" s="755"/>
      <c r="TSL85" s="755"/>
      <c r="TSM85" s="755"/>
      <c r="TSN85" s="755"/>
      <c r="TSO85" s="755"/>
      <c r="TSP85" s="755"/>
      <c r="TSQ85" s="755"/>
      <c r="TSR85" s="755"/>
      <c r="TSS85" s="755"/>
      <c r="TST85" s="755"/>
      <c r="TSU85" s="755"/>
      <c r="TSV85" s="755"/>
      <c r="TSW85" s="755"/>
      <c r="TSX85" s="755"/>
      <c r="TSY85" s="755"/>
      <c r="TSZ85" s="755"/>
      <c r="TTA85" s="755"/>
      <c r="TTB85" s="755"/>
      <c r="TTC85" s="755"/>
      <c r="TTD85" s="755"/>
      <c r="TTE85" s="755"/>
      <c r="TTF85" s="755"/>
      <c r="TTG85" s="755"/>
      <c r="TTH85" s="755"/>
      <c r="TTI85" s="755"/>
      <c r="TTJ85" s="755"/>
      <c r="TTK85" s="755"/>
      <c r="TTL85" s="755"/>
      <c r="TTM85" s="755"/>
      <c r="TTN85" s="755"/>
      <c r="TTO85" s="755"/>
      <c r="TTP85" s="755"/>
      <c r="TTQ85" s="755"/>
      <c r="TTR85" s="755"/>
      <c r="TTS85" s="755"/>
      <c r="TTT85" s="755"/>
      <c r="TTU85" s="755"/>
      <c r="TTV85" s="755"/>
      <c r="TTW85" s="755"/>
      <c r="TTX85" s="755"/>
      <c r="TTY85" s="755"/>
      <c r="TTZ85" s="755"/>
      <c r="TUA85" s="755"/>
      <c r="TUB85" s="755"/>
      <c r="TUC85" s="755"/>
      <c r="TUD85" s="755"/>
      <c r="TUE85" s="755"/>
      <c r="TUF85" s="755"/>
      <c r="TUG85" s="755"/>
      <c r="TUH85" s="755"/>
      <c r="TUI85" s="755"/>
      <c r="TUJ85" s="755"/>
      <c r="TUK85" s="755"/>
      <c r="TUL85" s="755"/>
      <c r="TUM85" s="755"/>
      <c r="TUN85" s="755"/>
      <c r="TUO85" s="755"/>
      <c r="TUP85" s="755"/>
      <c r="TUQ85" s="755"/>
      <c r="TUR85" s="755"/>
      <c r="TUS85" s="755"/>
      <c r="TUT85" s="755"/>
      <c r="TUU85" s="755"/>
      <c r="TUV85" s="755"/>
      <c r="TUW85" s="755"/>
      <c r="TUX85" s="755"/>
      <c r="TUY85" s="755"/>
      <c r="TUZ85" s="755"/>
      <c r="TVA85" s="755"/>
      <c r="TVB85" s="755"/>
      <c r="TVC85" s="755"/>
      <c r="TVD85" s="755"/>
      <c r="TVE85" s="755"/>
      <c r="TVF85" s="755"/>
      <c r="TVG85" s="755"/>
      <c r="TVH85" s="755"/>
      <c r="TVI85" s="755"/>
      <c r="TVJ85" s="755"/>
      <c r="TVK85" s="755"/>
      <c r="TVL85" s="755"/>
      <c r="TVM85" s="755"/>
      <c r="TVN85" s="755"/>
      <c r="TVO85" s="755"/>
      <c r="TVP85" s="755"/>
      <c r="TVQ85" s="755"/>
      <c r="TVR85" s="755"/>
      <c r="TVS85" s="755"/>
      <c r="TVT85" s="755"/>
      <c r="TVU85" s="755"/>
      <c r="TVV85" s="755"/>
      <c r="TVW85" s="755"/>
      <c r="TVX85" s="755"/>
      <c r="TVY85" s="755"/>
      <c r="TVZ85" s="755"/>
      <c r="TWA85" s="755"/>
      <c r="TWB85" s="755"/>
      <c r="TWC85" s="755"/>
      <c r="TWD85" s="755"/>
      <c r="TWE85" s="755"/>
      <c r="TWF85" s="755"/>
      <c r="TWG85" s="755"/>
      <c r="TWH85" s="755"/>
      <c r="TWI85" s="755"/>
      <c r="TWJ85" s="755"/>
      <c r="TWK85" s="755"/>
      <c r="TWL85" s="755"/>
      <c r="TWM85" s="755"/>
      <c r="TWN85" s="755"/>
      <c r="TWO85" s="755"/>
      <c r="TWP85" s="755"/>
      <c r="TWQ85" s="755"/>
      <c r="TWR85" s="755"/>
      <c r="TWS85" s="755"/>
      <c r="TWT85" s="755"/>
      <c r="TWU85" s="755"/>
      <c r="TWV85" s="755"/>
      <c r="TWW85" s="755"/>
      <c r="TWX85" s="755"/>
      <c r="TWY85" s="755"/>
      <c r="TWZ85" s="755"/>
      <c r="TXA85" s="755"/>
      <c r="TXB85" s="755"/>
      <c r="TXC85" s="755"/>
      <c r="TXD85" s="755"/>
      <c r="TXE85" s="755"/>
      <c r="TXF85" s="755"/>
      <c r="TXG85" s="755"/>
      <c r="TXH85" s="755"/>
      <c r="TXI85" s="755"/>
      <c r="TXJ85" s="755"/>
      <c r="TXK85" s="755"/>
      <c r="TXL85" s="755"/>
      <c r="TXM85" s="755"/>
      <c r="TXN85" s="755"/>
      <c r="TXO85" s="755"/>
      <c r="TXP85" s="755"/>
      <c r="TXQ85" s="755"/>
      <c r="TXR85" s="755"/>
      <c r="TXS85" s="755"/>
      <c r="TXT85" s="755"/>
      <c r="TXU85" s="755"/>
      <c r="TXV85" s="755"/>
      <c r="TXW85" s="755"/>
      <c r="TXX85" s="755"/>
      <c r="TXY85" s="755"/>
      <c r="TXZ85" s="755"/>
      <c r="TYA85" s="755"/>
      <c r="TYB85" s="755"/>
      <c r="TYC85" s="755"/>
      <c r="TYD85" s="755"/>
      <c r="TYE85" s="755"/>
      <c r="TYF85" s="755"/>
      <c r="TYG85" s="755"/>
      <c r="TYH85" s="755"/>
      <c r="TYI85" s="755"/>
      <c r="TYJ85" s="755"/>
      <c r="TYK85" s="755"/>
      <c r="TYL85" s="755"/>
      <c r="TYM85" s="755"/>
      <c r="TYN85" s="755"/>
      <c r="TYO85" s="755"/>
      <c r="TYP85" s="755"/>
      <c r="TYQ85" s="755"/>
      <c r="TYR85" s="755"/>
      <c r="TYS85" s="755"/>
      <c r="TYT85" s="755"/>
      <c r="TYU85" s="755"/>
      <c r="TYV85" s="755"/>
      <c r="TYW85" s="755"/>
      <c r="TYX85" s="755"/>
      <c r="TYY85" s="755"/>
      <c r="TYZ85" s="755"/>
      <c r="TZA85" s="755"/>
      <c r="TZB85" s="755"/>
      <c r="TZC85" s="755"/>
      <c r="TZD85" s="755"/>
      <c r="TZE85" s="755"/>
      <c r="TZF85" s="755"/>
      <c r="TZG85" s="755"/>
      <c r="TZH85" s="755"/>
      <c r="TZI85" s="755"/>
      <c r="TZJ85" s="755"/>
      <c r="TZK85" s="755"/>
      <c r="TZL85" s="755"/>
      <c r="TZM85" s="755"/>
      <c r="TZN85" s="755"/>
      <c r="TZO85" s="755"/>
      <c r="TZP85" s="755"/>
      <c r="TZQ85" s="755"/>
      <c r="TZR85" s="755"/>
      <c r="TZS85" s="755"/>
      <c r="TZT85" s="755"/>
      <c r="TZU85" s="755"/>
      <c r="TZV85" s="755"/>
      <c r="TZW85" s="755"/>
      <c r="TZX85" s="755"/>
      <c r="TZY85" s="755"/>
      <c r="TZZ85" s="755"/>
      <c r="UAA85" s="755"/>
      <c r="UAB85" s="755"/>
      <c r="UAC85" s="755"/>
      <c r="UAD85" s="755"/>
      <c r="UAE85" s="755"/>
      <c r="UAF85" s="755"/>
      <c r="UAG85" s="755"/>
      <c r="UAH85" s="755"/>
      <c r="UAI85" s="755"/>
      <c r="UAJ85" s="755"/>
      <c r="UAK85" s="755"/>
      <c r="UAL85" s="755"/>
      <c r="UAM85" s="755"/>
      <c r="UAN85" s="755"/>
      <c r="UAO85" s="755"/>
      <c r="UAP85" s="755"/>
      <c r="UAQ85" s="755"/>
      <c r="UAR85" s="755"/>
      <c r="UAS85" s="755"/>
      <c r="UAT85" s="755"/>
      <c r="UAU85" s="755"/>
      <c r="UAV85" s="755"/>
      <c r="UAW85" s="755"/>
      <c r="UAX85" s="755"/>
      <c r="UAY85" s="755"/>
      <c r="UAZ85" s="755"/>
      <c r="UBA85" s="755"/>
      <c r="UBB85" s="755"/>
      <c r="UBC85" s="755"/>
      <c r="UBD85" s="755"/>
      <c r="UBE85" s="755"/>
      <c r="UBF85" s="755"/>
      <c r="UBG85" s="755"/>
      <c r="UBH85" s="755"/>
      <c r="UBI85" s="755"/>
      <c r="UBJ85" s="755"/>
      <c r="UBK85" s="755"/>
      <c r="UBL85" s="755"/>
      <c r="UBM85" s="755"/>
      <c r="UBN85" s="755"/>
      <c r="UBO85" s="755"/>
      <c r="UBP85" s="755"/>
      <c r="UBQ85" s="755"/>
      <c r="UBR85" s="755"/>
      <c r="UBS85" s="755"/>
      <c r="UBT85" s="755"/>
      <c r="UBU85" s="755"/>
      <c r="UBV85" s="755"/>
      <c r="UBW85" s="755"/>
      <c r="UBX85" s="755"/>
      <c r="UBY85" s="755"/>
      <c r="UBZ85" s="755"/>
      <c r="UCA85" s="755"/>
      <c r="UCB85" s="755"/>
      <c r="UCC85" s="755"/>
      <c r="UCD85" s="755"/>
      <c r="UCE85" s="755"/>
      <c r="UCF85" s="755"/>
      <c r="UCG85" s="755"/>
      <c r="UCH85" s="755"/>
      <c r="UCI85" s="755"/>
      <c r="UCJ85" s="755"/>
      <c r="UCK85" s="755"/>
      <c r="UCL85" s="755"/>
      <c r="UCM85" s="755"/>
      <c r="UCN85" s="755"/>
      <c r="UCO85" s="755"/>
      <c r="UCP85" s="755"/>
      <c r="UCQ85" s="755"/>
      <c r="UCR85" s="755"/>
      <c r="UCS85" s="755"/>
      <c r="UCT85" s="755"/>
      <c r="UCU85" s="755"/>
      <c r="UCV85" s="755"/>
      <c r="UCW85" s="755"/>
      <c r="UCX85" s="755"/>
      <c r="UCY85" s="755"/>
      <c r="UCZ85" s="755"/>
      <c r="UDA85" s="755"/>
      <c r="UDB85" s="755"/>
      <c r="UDC85" s="755"/>
      <c r="UDD85" s="755"/>
      <c r="UDE85" s="755"/>
      <c r="UDF85" s="755"/>
      <c r="UDG85" s="755"/>
      <c r="UDH85" s="755"/>
      <c r="UDI85" s="755"/>
      <c r="UDJ85" s="755"/>
      <c r="UDK85" s="755"/>
      <c r="UDL85" s="755"/>
      <c r="UDM85" s="755"/>
      <c r="UDN85" s="755"/>
      <c r="UDO85" s="755"/>
      <c r="UDP85" s="755"/>
      <c r="UDQ85" s="755"/>
      <c r="UDR85" s="755"/>
      <c r="UDS85" s="755"/>
      <c r="UDT85" s="755"/>
      <c r="UDU85" s="755"/>
      <c r="UDV85" s="755"/>
      <c r="UDW85" s="755"/>
      <c r="UDX85" s="755"/>
      <c r="UDY85" s="755"/>
      <c r="UDZ85" s="755"/>
      <c r="UEA85" s="755"/>
      <c r="UEB85" s="755"/>
      <c r="UEC85" s="755"/>
      <c r="UED85" s="755"/>
      <c r="UEE85" s="755"/>
      <c r="UEF85" s="755"/>
      <c r="UEG85" s="755"/>
      <c r="UEH85" s="755"/>
      <c r="UEI85" s="755"/>
      <c r="UEJ85" s="755"/>
      <c r="UEK85" s="755"/>
      <c r="UEL85" s="755"/>
      <c r="UEM85" s="755"/>
      <c r="UEN85" s="755"/>
      <c r="UEO85" s="755"/>
      <c r="UEP85" s="755"/>
      <c r="UEQ85" s="755"/>
      <c r="UER85" s="755"/>
      <c r="UES85" s="755"/>
      <c r="UET85" s="755"/>
      <c r="UEU85" s="755"/>
      <c r="UEV85" s="755"/>
      <c r="UEW85" s="755"/>
      <c r="UEX85" s="755"/>
      <c r="UEY85" s="755"/>
      <c r="UEZ85" s="755"/>
      <c r="UFA85" s="755"/>
      <c r="UFB85" s="755"/>
      <c r="UFC85" s="755"/>
      <c r="UFD85" s="755"/>
      <c r="UFE85" s="755"/>
      <c r="UFF85" s="755"/>
      <c r="UFG85" s="755"/>
      <c r="UFH85" s="755"/>
      <c r="UFI85" s="755"/>
      <c r="UFJ85" s="755"/>
      <c r="UFK85" s="755"/>
      <c r="UFL85" s="755"/>
      <c r="UFM85" s="755"/>
      <c r="UFN85" s="755"/>
      <c r="UFO85" s="755"/>
      <c r="UFP85" s="755"/>
      <c r="UFQ85" s="755"/>
      <c r="UFR85" s="755"/>
      <c r="UFS85" s="755"/>
      <c r="UFT85" s="755"/>
      <c r="UFU85" s="755"/>
      <c r="UFV85" s="755"/>
      <c r="UFW85" s="755"/>
      <c r="UFX85" s="755"/>
      <c r="UFY85" s="755"/>
      <c r="UFZ85" s="755"/>
      <c r="UGA85" s="755"/>
      <c r="UGB85" s="755"/>
      <c r="UGC85" s="755"/>
      <c r="UGD85" s="755"/>
      <c r="UGE85" s="755"/>
      <c r="UGF85" s="755"/>
      <c r="UGG85" s="755"/>
      <c r="UGH85" s="755"/>
      <c r="UGI85" s="755"/>
      <c r="UGJ85" s="755"/>
      <c r="UGK85" s="755"/>
      <c r="UGL85" s="755"/>
      <c r="UGM85" s="755"/>
      <c r="UGN85" s="755"/>
      <c r="UGO85" s="755"/>
      <c r="UGP85" s="755"/>
      <c r="UGQ85" s="755"/>
      <c r="UGR85" s="755"/>
      <c r="UGS85" s="755"/>
      <c r="UGT85" s="755"/>
      <c r="UGU85" s="755"/>
      <c r="UGV85" s="755"/>
      <c r="UGW85" s="755"/>
      <c r="UGX85" s="755"/>
      <c r="UGY85" s="755"/>
      <c r="UGZ85" s="755"/>
      <c r="UHA85" s="755"/>
      <c r="UHB85" s="755"/>
      <c r="UHC85" s="755"/>
      <c r="UHD85" s="755"/>
      <c r="UHE85" s="755"/>
      <c r="UHF85" s="755"/>
      <c r="UHG85" s="755"/>
      <c r="UHH85" s="755"/>
      <c r="UHI85" s="755"/>
      <c r="UHJ85" s="755"/>
      <c r="UHK85" s="755"/>
      <c r="UHL85" s="755"/>
      <c r="UHM85" s="755"/>
      <c r="UHN85" s="755"/>
      <c r="UHO85" s="755"/>
      <c r="UHP85" s="755"/>
      <c r="UHQ85" s="755"/>
      <c r="UHR85" s="755"/>
      <c r="UHS85" s="755"/>
      <c r="UHT85" s="755"/>
      <c r="UHU85" s="755"/>
      <c r="UHV85" s="755"/>
      <c r="UHW85" s="755"/>
      <c r="UHX85" s="755"/>
      <c r="UHY85" s="755"/>
      <c r="UHZ85" s="755"/>
      <c r="UIA85" s="755"/>
      <c r="UIB85" s="755"/>
      <c r="UIC85" s="755"/>
      <c r="UID85" s="755"/>
      <c r="UIE85" s="755"/>
      <c r="UIF85" s="755"/>
      <c r="UIG85" s="755"/>
      <c r="UIH85" s="755"/>
      <c r="UII85" s="755"/>
      <c r="UIJ85" s="755"/>
      <c r="UIK85" s="755"/>
      <c r="UIL85" s="755"/>
      <c r="UIM85" s="755"/>
      <c r="UIN85" s="755"/>
      <c r="UIO85" s="755"/>
      <c r="UIP85" s="755"/>
      <c r="UIQ85" s="755"/>
      <c r="UIR85" s="755"/>
      <c r="UIS85" s="755"/>
      <c r="UIT85" s="755"/>
      <c r="UIU85" s="755"/>
      <c r="UIV85" s="755"/>
      <c r="UIW85" s="755"/>
      <c r="UIX85" s="755"/>
      <c r="UIY85" s="755"/>
      <c r="UIZ85" s="755"/>
      <c r="UJA85" s="755"/>
      <c r="UJB85" s="755"/>
      <c r="UJC85" s="755"/>
      <c r="UJD85" s="755"/>
      <c r="UJE85" s="755"/>
      <c r="UJF85" s="755"/>
      <c r="UJG85" s="755"/>
      <c r="UJH85" s="755"/>
      <c r="UJI85" s="755"/>
      <c r="UJJ85" s="755"/>
      <c r="UJK85" s="755"/>
      <c r="UJL85" s="755"/>
      <c r="UJM85" s="755"/>
      <c r="UJN85" s="755"/>
      <c r="UJO85" s="755"/>
      <c r="UJP85" s="755"/>
      <c r="UJQ85" s="755"/>
      <c r="UJR85" s="755"/>
      <c r="UJS85" s="755"/>
      <c r="UJT85" s="755"/>
      <c r="UJU85" s="755"/>
      <c r="UJV85" s="755"/>
      <c r="UJW85" s="755"/>
      <c r="UJX85" s="755"/>
      <c r="UJY85" s="755"/>
      <c r="UJZ85" s="755"/>
      <c r="UKA85" s="755"/>
      <c r="UKB85" s="755"/>
      <c r="UKC85" s="755"/>
      <c r="UKD85" s="755"/>
      <c r="UKE85" s="755"/>
      <c r="UKF85" s="755"/>
      <c r="UKG85" s="755"/>
      <c r="UKH85" s="755"/>
      <c r="UKI85" s="755"/>
      <c r="UKJ85" s="755"/>
      <c r="UKK85" s="755"/>
      <c r="UKL85" s="755"/>
      <c r="UKM85" s="755"/>
      <c r="UKN85" s="755"/>
      <c r="UKO85" s="755"/>
      <c r="UKP85" s="755"/>
      <c r="UKQ85" s="755"/>
      <c r="UKR85" s="755"/>
      <c r="UKS85" s="755"/>
      <c r="UKT85" s="755"/>
      <c r="UKU85" s="755"/>
      <c r="UKV85" s="755"/>
      <c r="UKW85" s="755"/>
      <c r="UKX85" s="755"/>
      <c r="UKY85" s="755"/>
      <c r="UKZ85" s="755"/>
      <c r="ULA85" s="755"/>
      <c r="ULB85" s="755"/>
      <c r="ULC85" s="755"/>
      <c r="ULD85" s="755"/>
      <c r="ULE85" s="755"/>
      <c r="ULF85" s="755"/>
      <c r="ULG85" s="755"/>
      <c r="ULH85" s="755"/>
      <c r="ULI85" s="755"/>
      <c r="ULJ85" s="755"/>
      <c r="ULK85" s="755"/>
      <c r="ULL85" s="755"/>
      <c r="ULM85" s="755"/>
      <c r="ULN85" s="755"/>
      <c r="ULO85" s="755"/>
      <c r="ULP85" s="755"/>
      <c r="ULQ85" s="755"/>
      <c r="ULR85" s="755"/>
      <c r="ULS85" s="755"/>
      <c r="ULT85" s="755"/>
      <c r="ULU85" s="755"/>
      <c r="ULV85" s="755"/>
      <c r="ULW85" s="755"/>
      <c r="ULX85" s="755"/>
      <c r="ULY85" s="755"/>
      <c r="ULZ85" s="755"/>
      <c r="UMA85" s="755"/>
      <c r="UMB85" s="755"/>
      <c r="UMC85" s="755"/>
      <c r="UMD85" s="755"/>
      <c r="UME85" s="755"/>
      <c r="UMF85" s="755"/>
      <c r="UMG85" s="755"/>
      <c r="UMH85" s="755"/>
      <c r="UMI85" s="755"/>
      <c r="UMJ85" s="755"/>
      <c r="UMK85" s="755"/>
      <c r="UML85" s="755"/>
      <c r="UMM85" s="755"/>
      <c r="UMN85" s="755"/>
      <c r="UMO85" s="755"/>
      <c r="UMP85" s="755"/>
      <c r="UMQ85" s="755"/>
      <c r="UMR85" s="755"/>
      <c r="UMS85" s="755"/>
      <c r="UMT85" s="755"/>
      <c r="UMU85" s="755"/>
      <c r="UMV85" s="755"/>
      <c r="UMW85" s="755"/>
      <c r="UMX85" s="755"/>
      <c r="UMY85" s="755"/>
      <c r="UMZ85" s="755"/>
      <c r="UNA85" s="755"/>
      <c r="UNB85" s="755"/>
      <c r="UNC85" s="755"/>
      <c r="UND85" s="755"/>
      <c r="UNE85" s="755"/>
      <c r="UNF85" s="755"/>
      <c r="UNG85" s="755"/>
      <c r="UNH85" s="755"/>
      <c r="UNI85" s="755"/>
      <c r="UNJ85" s="755"/>
      <c r="UNK85" s="755"/>
      <c r="UNL85" s="755"/>
      <c r="UNM85" s="755"/>
      <c r="UNN85" s="755"/>
      <c r="UNO85" s="755"/>
      <c r="UNP85" s="755"/>
      <c r="UNQ85" s="755"/>
      <c r="UNR85" s="755"/>
      <c r="UNS85" s="755"/>
      <c r="UNT85" s="755"/>
      <c r="UNU85" s="755"/>
      <c r="UNV85" s="755"/>
      <c r="UNW85" s="755"/>
      <c r="UNX85" s="755"/>
      <c r="UNY85" s="755"/>
      <c r="UNZ85" s="755"/>
      <c r="UOA85" s="755"/>
      <c r="UOB85" s="755"/>
      <c r="UOC85" s="755"/>
      <c r="UOD85" s="755"/>
      <c r="UOE85" s="755"/>
      <c r="UOF85" s="755"/>
      <c r="UOG85" s="755"/>
      <c r="UOH85" s="755"/>
      <c r="UOI85" s="755"/>
      <c r="UOJ85" s="755"/>
      <c r="UOK85" s="755"/>
      <c r="UOL85" s="755"/>
      <c r="UOM85" s="755"/>
      <c r="UON85" s="755"/>
      <c r="UOO85" s="755"/>
      <c r="UOP85" s="755"/>
      <c r="UOQ85" s="755"/>
      <c r="UOR85" s="755"/>
      <c r="UOS85" s="755"/>
      <c r="UOT85" s="755"/>
      <c r="UOU85" s="755"/>
      <c r="UOV85" s="755"/>
      <c r="UOW85" s="755"/>
      <c r="UOX85" s="755"/>
      <c r="UOY85" s="755"/>
      <c r="UOZ85" s="755"/>
      <c r="UPA85" s="755"/>
      <c r="UPB85" s="755"/>
      <c r="UPC85" s="755"/>
      <c r="UPD85" s="755"/>
      <c r="UPE85" s="755"/>
      <c r="UPF85" s="755"/>
      <c r="UPG85" s="755"/>
      <c r="UPH85" s="755"/>
      <c r="UPI85" s="755"/>
      <c r="UPJ85" s="755"/>
      <c r="UPK85" s="755"/>
      <c r="UPL85" s="755"/>
      <c r="UPM85" s="755"/>
      <c r="UPN85" s="755"/>
      <c r="UPO85" s="755"/>
      <c r="UPP85" s="755"/>
      <c r="UPQ85" s="755"/>
      <c r="UPR85" s="755"/>
      <c r="UPS85" s="755"/>
      <c r="UPT85" s="755"/>
      <c r="UPU85" s="755"/>
      <c r="UPV85" s="755"/>
      <c r="UPW85" s="755"/>
      <c r="UPX85" s="755"/>
      <c r="UPY85" s="755"/>
      <c r="UPZ85" s="755"/>
      <c r="UQA85" s="755"/>
      <c r="UQB85" s="755"/>
      <c r="UQC85" s="755"/>
      <c r="UQD85" s="755"/>
      <c r="UQE85" s="755"/>
      <c r="UQF85" s="755"/>
      <c r="UQG85" s="755"/>
      <c r="UQH85" s="755"/>
      <c r="UQI85" s="755"/>
      <c r="UQJ85" s="755"/>
      <c r="UQK85" s="755"/>
      <c r="UQL85" s="755"/>
      <c r="UQM85" s="755"/>
      <c r="UQN85" s="755"/>
      <c r="UQO85" s="755"/>
      <c r="UQP85" s="755"/>
      <c r="UQQ85" s="755"/>
      <c r="UQR85" s="755"/>
      <c r="UQS85" s="755"/>
      <c r="UQT85" s="755"/>
      <c r="UQU85" s="755"/>
      <c r="UQV85" s="755"/>
      <c r="UQW85" s="755"/>
      <c r="UQX85" s="755"/>
      <c r="UQY85" s="755"/>
      <c r="UQZ85" s="755"/>
      <c r="URA85" s="755"/>
      <c r="URB85" s="755"/>
      <c r="URC85" s="755"/>
      <c r="URD85" s="755"/>
      <c r="URE85" s="755"/>
      <c r="URF85" s="755"/>
      <c r="URG85" s="755"/>
      <c r="URH85" s="755"/>
      <c r="URI85" s="755"/>
      <c r="URJ85" s="755"/>
      <c r="URK85" s="755"/>
      <c r="URL85" s="755"/>
      <c r="URM85" s="755"/>
      <c r="URN85" s="755"/>
      <c r="URO85" s="755"/>
      <c r="URP85" s="755"/>
      <c r="URQ85" s="755"/>
      <c r="URR85" s="755"/>
      <c r="URS85" s="755"/>
      <c r="URT85" s="755"/>
      <c r="URU85" s="755"/>
      <c r="URV85" s="755"/>
      <c r="URW85" s="755"/>
      <c r="URX85" s="755"/>
      <c r="URY85" s="755"/>
      <c r="URZ85" s="755"/>
      <c r="USA85" s="755"/>
      <c r="USB85" s="755"/>
      <c r="USC85" s="755"/>
      <c r="USD85" s="755"/>
      <c r="USE85" s="755"/>
      <c r="USF85" s="755"/>
      <c r="USG85" s="755"/>
      <c r="USH85" s="755"/>
      <c r="USI85" s="755"/>
      <c r="USJ85" s="755"/>
      <c r="USK85" s="755"/>
      <c r="USL85" s="755"/>
      <c r="USM85" s="755"/>
      <c r="USN85" s="755"/>
      <c r="USO85" s="755"/>
      <c r="USP85" s="755"/>
      <c r="USQ85" s="755"/>
      <c r="USR85" s="755"/>
      <c r="USS85" s="755"/>
      <c r="UST85" s="755"/>
      <c r="USU85" s="755"/>
      <c r="USV85" s="755"/>
      <c r="USW85" s="755"/>
      <c r="USX85" s="755"/>
      <c r="USY85" s="755"/>
      <c r="USZ85" s="755"/>
      <c r="UTA85" s="755"/>
      <c r="UTB85" s="755"/>
      <c r="UTC85" s="755"/>
      <c r="UTD85" s="755"/>
      <c r="UTE85" s="755"/>
      <c r="UTF85" s="755"/>
      <c r="UTG85" s="755"/>
      <c r="UTH85" s="755"/>
      <c r="UTI85" s="755"/>
      <c r="UTJ85" s="755"/>
      <c r="UTK85" s="755"/>
      <c r="UTL85" s="755"/>
      <c r="UTM85" s="755"/>
      <c r="UTN85" s="755"/>
      <c r="UTO85" s="755"/>
      <c r="UTP85" s="755"/>
      <c r="UTQ85" s="755"/>
      <c r="UTR85" s="755"/>
      <c r="UTS85" s="755"/>
      <c r="UTT85" s="755"/>
      <c r="UTU85" s="755"/>
      <c r="UTV85" s="755"/>
      <c r="UTW85" s="755"/>
      <c r="UTX85" s="755"/>
      <c r="UTY85" s="755"/>
      <c r="UTZ85" s="755"/>
      <c r="UUA85" s="755"/>
      <c r="UUB85" s="755"/>
      <c r="UUC85" s="755"/>
      <c r="UUD85" s="755"/>
      <c r="UUE85" s="755"/>
      <c r="UUF85" s="755"/>
      <c r="UUG85" s="755"/>
      <c r="UUH85" s="755"/>
      <c r="UUI85" s="755"/>
      <c r="UUJ85" s="755"/>
      <c r="UUK85" s="755"/>
      <c r="UUL85" s="755"/>
      <c r="UUM85" s="755"/>
      <c r="UUN85" s="755"/>
      <c r="UUO85" s="755"/>
      <c r="UUP85" s="755"/>
      <c r="UUQ85" s="755"/>
      <c r="UUR85" s="755"/>
      <c r="UUS85" s="755"/>
      <c r="UUT85" s="755"/>
      <c r="UUU85" s="755"/>
      <c r="UUV85" s="755"/>
      <c r="UUW85" s="755"/>
      <c r="UUX85" s="755"/>
      <c r="UUY85" s="755"/>
      <c r="UUZ85" s="755"/>
      <c r="UVA85" s="755"/>
      <c r="UVB85" s="755"/>
      <c r="UVC85" s="755"/>
      <c r="UVD85" s="755"/>
      <c r="UVE85" s="755"/>
      <c r="UVF85" s="755"/>
      <c r="UVG85" s="755"/>
      <c r="UVH85" s="755"/>
      <c r="UVI85" s="755"/>
      <c r="UVJ85" s="755"/>
      <c r="UVK85" s="755"/>
      <c r="UVL85" s="755"/>
      <c r="UVM85" s="755"/>
      <c r="UVN85" s="755"/>
      <c r="UVO85" s="755"/>
      <c r="UVP85" s="755"/>
      <c r="UVQ85" s="755"/>
      <c r="UVR85" s="755"/>
      <c r="UVS85" s="755"/>
      <c r="UVT85" s="755"/>
      <c r="UVU85" s="755"/>
      <c r="UVV85" s="755"/>
      <c r="UVW85" s="755"/>
      <c r="UVX85" s="755"/>
      <c r="UVY85" s="755"/>
      <c r="UVZ85" s="755"/>
      <c r="UWA85" s="755"/>
      <c r="UWB85" s="755"/>
      <c r="UWC85" s="755"/>
      <c r="UWD85" s="755"/>
      <c r="UWE85" s="755"/>
      <c r="UWF85" s="755"/>
      <c r="UWG85" s="755"/>
      <c r="UWH85" s="755"/>
      <c r="UWI85" s="755"/>
      <c r="UWJ85" s="755"/>
      <c r="UWK85" s="755"/>
      <c r="UWL85" s="755"/>
      <c r="UWM85" s="755"/>
      <c r="UWN85" s="755"/>
      <c r="UWO85" s="755"/>
      <c r="UWP85" s="755"/>
      <c r="UWQ85" s="755"/>
      <c r="UWR85" s="755"/>
      <c r="UWS85" s="755"/>
      <c r="UWT85" s="755"/>
      <c r="UWU85" s="755"/>
      <c r="UWV85" s="755"/>
      <c r="UWW85" s="755"/>
      <c r="UWX85" s="755"/>
      <c r="UWY85" s="755"/>
      <c r="UWZ85" s="755"/>
      <c r="UXA85" s="755"/>
      <c r="UXB85" s="755"/>
      <c r="UXC85" s="755"/>
      <c r="UXD85" s="755"/>
      <c r="UXE85" s="755"/>
      <c r="UXF85" s="755"/>
      <c r="UXG85" s="755"/>
      <c r="UXH85" s="755"/>
      <c r="UXI85" s="755"/>
      <c r="UXJ85" s="755"/>
      <c r="UXK85" s="755"/>
      <c r="UXL85" s="755"/>
      <c r="UXM85" s="755"/>
      <c r="UXN85" s="755"/>
      <c r="UXO85" s="755"/>
      <c r="UXP85" s="755"/>
      <c r="UXQ85" s="755"/>
      <c r="UXR85" s="755"/>
      <c r="UXS85" s="755"/>
      <c r="UXT85" s="755"/>
      <c r="UXU85" s="755"/>
      <c r="UXV85" s="755"/>
      <c r="UXW85" s="755"/>
      <c r="UXX85" s="755"/>
      <c r="UXY85" s="755"/>
      <c r="UXZ85" s="755"/>
      <c r="UYA85" s="755"/>
      <c r="UYB85" s="755"/>
      <c r="UYC85" s="755"/>
      <c r="UYD85" s="755"/>
      <c r="UYE85" s="755"/>
      <c r="UYF85" s="755"/>
      <c r="UYG85" s="755"/>
      <c r="UYH85" s="755"/>
      <c r="UYI85" s="755"/>
      <c r="UYJ85" s="755"/>
      <c r="UYK85" s="755"/>
      <c r="UYL85" s="755"/>
      <c r="UYM85" s="755"/>
      <c r="UYN85" s="755"/>
      <c r="UYO85" s="755"/>
      <c r="UYP85" s="755"/>
      <c r="UYQ85" s="755"/>
      <c r="UYR85" s="755"/>
      <c r="UYS85" s="755"/>
      <c r="UYT85" s="755"/>
      <c r="UYU85" s="755"/>
      <c r="UYV85" s="755"/>
      <c r="UYW85" s="755"/>
      <c r="UYX85" s="755"/>
      <c r="UYY85" s="755"/>
      <c r="UYZ85" s="755"/>
      <c r="UZA85" s="755"/>
      <c r="UZB85" s="755"/>
      <c r="UZC85" s="755"/>
      <c r="UZD85" s="755"/>
      <c r="UZE85" s="755"/>
      <c r="UZF85" s="755"/>
      <c r="UZG85" s="755"/>
      <c r="UZH85" s="755"/>
      <c r="UZI85" s="755"/>
      <c r="UZJ85" s="755"/>
      <c r="UZK85" s="755"/>
      <c r="UZL85" s="755"/>
      <c r="UZM85" s="755"/>
      <c r="UZN85" s="755"/>
      <c r="UZO85" s="755"/>
      <c r="UZP85" s="755"/>
      <c r="UZQ85" s="755"/>
      <c r="UZR85" s="755"/>
      <c r="UZS85" s="755"/>
      <c r="UZT85" s="755"/>
      <c r="UZU85" s="755"/>
      <c r="UZV85" s="755"/>
      <c r="UZW85" s="755"/>
      <c r="UZX85" s="755"/>
      <c r="UZY85" s="755"/>
      <c r="UZZ85" s="755"/>
      <c r="VAA85" s="755"/>
      <c r="VAB85" s="755"/>
      <c r="VAC85" s="755"/>
      <c r="VAD85" s="755"/>
      <c r="VAE85" s="755"/>
      <c r="VAF85" s="755"/>
      <c r="VAG85" s="755"/>
      <c r="VAH85" s="755"/>
      <c r="VAI85" s="755"/>
      <c r="VAJ85" s="755"/>
      <c r="VAK85" s="755"/>
      <c r="VAL85" s="755"/>
      <c r="VAM85" s="755"/>
      <c r="VAN85" s="755"/>
      <c r="VAO85" s="755"/>
      <c r="VAP85" s="755"/>
      <c r="VAQ85" s="755"/>
      <c r="VAR85" s="755"/>
      <c r="VAS85" s="755"/>
      <c r="VAT85" s="755"/>
      <c r="VAU85" s="755"/>
      <c r="VAV85" s="755"/>
      <c r="VAW85" s="755"/>
      <c r="VAX85" s="755"/>
      <c r="VAY85" s="755"/>
      <c r="VAZ85" s="755"/>
      <c r="VBA85" s="755"/>
      <c r="VBB85" s="755"/>
      <c r="VBC85" s="755"/>
      <c r="VBD85" s="755"/>
      <c r="VBE85" s="755"/>
      <c r="VBF85" s="755"/>
      <c r="VBG85" s="755"/>
      <c r="VBH85" s="755"/>
      <c r="VBI85" s="755"/>
      <c r="VBJ85" s="755"/>
      <c r="VBK85" s="755"/>
      <c r="VBL85" s="755"/>
      <c r="VBM85" s="755"/>
      <c r="VBN85" s="755"/>
      <c r="VBO85" s="755"/>
      <c r="VBP85" s="755"/>
      <c r="VBQ85" s="755"/>
      <c r="VBR85" s="755"/>
      <c r="VBS85" s="755"/>
      <c r="VBT85" s="755"/>
      <c r="VBU85" s="755"/>
      <c r="VBV85" s="755"/>
      <c r="VBW85" s="755"/>
      <c r="VBX85" s="755"/>
      <c r="VBY85" s="755"/>
      <c r="VBZ85" s="755"/>
      <c r="VCA85" s="755"/>
      <c r="VCB85" s="755"/>
      <c r="VCC85" s="755"/>
      <c r="VCD85" s="755"/>
      <c r="VCE85" s="755"/>
      <c r="VCF85" s="755"/>
      <c r="VCG85" s="755"/>
      <c r="VCH85" s="755"/>
      <c r="VCI85" s="755"/>
      <c r="VCJ85" s="755"/>
      <c r="VCK85" s="755"/>
      <c r="VCL85" s="755"/>
      <c r="VCM85" s="755"/>
      <c r="VCN85" s="755"/>
      <c r="VCO85" s="755"/>
      <c r="VCP85" s="755"/>
      <c r="VCQ85" s="755"/>
      <c r="VCR85" s="755"/>
      <c r="VCS85" s="755"/>
      <c r="VCT85" s="755"/>
      <c r="VCU85" s="755"/>
      <c r="VCV85" s="755"/>
      <c r="VCW85" s="755"/>
      <c r="VCX85" s="755"/>
      <c r="VCY85" s="755"/>
      <c r="VCZ85" s="755"/>
      <c r="VDA85" s="755"/>
      <c r="VDB85" s="755"/>
      <c r="VDC85" s="755"/>
      <c r="VDD85" s="755"/>
      <c r="VDE85" s="755"/>
      <c r="VDF85" s="755"/>
      <c r="VDG85" s="755"/>
      <c r="VDH85" s="755"/>
      <c r="VDI85" s="755"/>
      <c r="VDJ85" s="755"/>
      <c r="VDK85" s="755"/>
      <c r="VDL85" s="755"/>
      <c r="VDM85" s="755"/>
      <c r="VDN85" s="755"/>
      <c r="VDO85" s="755"/>
      <c r="VDP85" s="755"/>
      <c r="VDQ85" s="755"/>
      <c r="VDR85" s="755"/>
      <c r="VDS85" s="755"/>
      <c r="VDT85" s="755"/>
      <c r="VDU85" s="755"/>
      <c r="VDV85" s="755"/>
      <c r="VDW85" s="755"/>
      <c r="VDX85" s="755"/>
      <c r="VDY85" s="755"/>
      <c r="VDZ85" s="755"/>
      <c r="VEA85" s="755"/>
      <c r="VEB85" s="755"/>
      <c r="VEC85" s="755"/>
      <c r="VED85" s="755"/>
      <c r="VEE85" s="755"/>
      <c r="VEF85" s="755"/>
      <c r="VEG85" s="755"/>
      <c r="VEH85" s="755"/>
      <c r="VEI85" s="755"/>
      <c r="VEJ85" s="755"/>
      <c r="VEK85" s="755"/>
      <c r="VEL85" s="755"/>
      <c r="VEM85" s="755"/>
      <c r="VEN85" s="755"/>
      <c r="VEO85" s="755"/>
      <c r="VEP85" s="755"/>
      <c r="VEQ85" s="755"/>
      <c r="VER85" s="755"/>
      <c r="VES85" s="755"/>
      <c r="VET85" s="755"/>
      <c r="VEU85" s="755"/>
      <c r="VEV85" s="755"/>
      <c r="VEW85" s="755"/>
      <c r="VEX85" s="755"/>
      <c r="VEY85" s="755"/>
      <c r="VEZ85" s="755"/>
      <c r="VFA85" s="755"/>
      <c r="VFB85" s="755"/>
      <c r="VFC85" s="755"/>
      <c r="VFD85" s="755"/>
      <c r="VFE85" s="755"/>
      <c r="VFF85" s="755"/>
      <c r="VFG85" s="755"/>
      <c r="VFH85" s="755"/>
      <c r="VFI85" s="755"/>
      <c r="VFJ85" s="755"/>
      <c r="VFK85" s="755"/>
      <c r="VFL85" s="755"/>
      <c r="VFM85" s="755"/>
      <c r="VFN85" s="755"/>
      <c r="VFO85" s="755"/>
      <c r="VFP85" s="755"/>
      <c r="VFQ85" s="755"/>
      <c r="VFR85" s="755"/>
      <c r="VFS85" s="755"/>
      <c r="VFT85" s="755"/>
      <c r="VFU85" s="755"/>
      <c r="VFV85" s="755"/>
      <c r="VFW85" s="755"/>
      <c r="VFX85" s="755"/>
      <c r="VFY85" s="755"/>
      <c r="VFZ85" s="755"/>
      <c r="VGA85" s="755"/>
      <c r="VGB85" s="755"/>
      <c r="VGC85" s="755"/>
      <c r="VGD85" s="755"/>
      <c r="VGE85" s="755"/>
      <c r="VGF85" s="755"/>
      <c r="VGG85" s="755"/>
      <c r="VGH85" s="755"/>
      <c r="VGI85" s="755"/>
      <c r="VGJ85" s="755"/>
      <c r="VGK85" s="755"/>
      <c r="VGL85" s="755"/>
      <c r="VGM85" s="755"/>
      <c r="VGN85" s="755"/>
      <c r="VGO85" s="755"/>
      <c r="VGP85" s="755"/>
      <c r="VGQ85" s="755"/>
      <c r="VGR85" s="755"/>
      <c r="VGS85" s="755"/>
      <c r="VGT85" s="755"/>
      <c r="VGU85" s="755"/>
      <c r="VGV85" s="755"/>
      <c r="VGW85" s="755"/>
      <c r="VGX85" s="755"/>
      <c r="VGY85" s="755"/>
      <c r="VGZ85" s="755"/>
      <c r="VHA85" s="755"/>
      <c r="VHB85" s="755"/>
      <c r="VHC85" s="755"/>
      <c r="VHD85" s="755"/>
      <c r="VHE85" s="755"/>
      <c r="VHF85" s="755"/>
      <c r="VHG85" s="755"/>
      <c r="VHH85" s="755"/>
      <c r="VHI85" s="755"/>
      <c r="VHJ85" s="755"/>
      <c r="VHK85" s="755"/>
      <c r="VHL85" s="755"/>
      <c r="VHM85" s="755"/>
      <c r="VHN85" s="755"/>
      <c r="VHO85" s="755"/>
      <c r="VHP85" s="755"/>
      <c r="VHQ85" s="755"/>
      <c r="VHR85" s="755"/>
      <c r="VHS85" s="755"/>
      <c r="VHT85" s="755"/>
      <c r="VHU85" s="755"/>
      <c r="VHV85" s="755"/>
      <c r="VHW85" s="755"/>
      <c r="VHX85" s="755"/>
      <c r="VHY85" s="755"/>
      <c r="VHZ85" s="755"/>
      <c r="VIA85" s="755"/>
      <c r="VIB85" s="755"/>
      <c r="VIC85" s="755"/>
      <c r="VID85" s="755"/>
      <c r="VIE85" s="755"/>
      <c r="VIF85" s="755"/>
      <c r="VIG85" s="755"/>
      <c r="VIH85" s="755"/>
      <c r="VII85" s="755"/>
      <c r="VIJ85" s="755"/>
      <c r="VIK85" s="755"/>
      <c r="VIL85" s="755"/>
      <c r="VIM85" s="755"/>
      <c r="VIN85" s="755"/>
      <c r="VIO85" s="755"/>
      <c r="VIP85" s="755"/>
      <c r="VIQ85" s="755"/>
      <c r="VIR85" s="755"/>
      <c r="VIS85" s="755"/>
      <c r="VIT85" s="755"/>
      <c r="VIU85" s="755"/>
      <c r="VIV85" s="755"/>
      <c r="VIW85" s="755"/>
      <c r="VIX85" s="755"/>
      <c r="VIY85" s="755"/>
      <c r="VIZ85" s="755"/>
      <c r="VJA85" s="755"/>
      <c r="VJB85" s="755"/>
      <c r="VJC85" s="755"/>
      <c r="VJD85" s="755"/>
      <c r="VJE85" s="755"/>
      <c r="VJF85" s="755"/>
      <c r="VJG85" s="755"/>
      <c r="VJH85" s="755"/>
      <c r="VJI85" s="755"/>
      <c r="VJJ85" s="755"/>
      <c r="VJK85" s="755"/>
      <c r="VJL85" s="755"/>
      <c r="VJM85" s="755"/>
      <c r="VJN85" s="755"/>
      <c r="VJO85" s="755"/>
      <c r="VJP85" s="755"/>
      <c r="VJQ85" s="755"/>
      <c r="VJR85" s="755"/>
      <c r="VJS85" s="755"/>
      <c r="VJT85" s="755"/>
      <c r="VJU85" s="755"/>
      <c r="VJV85" s="755"/>
      <c r="VJW85" s="755"/>
      <c r="VJX85" s="755"/>
      <c r="VJY85" s="755"/>
      <c r="VJZ85" s="755"/>
      <c r="VKA85" s="755"/>
      <c r="VKB85" s="755"/>
      <c r="VKC85" s="755"/>
      <c r="VKD85" s="755"/>
      <c r="VKE85" s="755"/>
      <c r="VKF85" s="755"/>
      <c r="VKG85" s="755"/>
      <c r="VKH85" s="755"/>
      <c r="VKI85" s="755"/>
      <c r="VKJ85" s="755"/>
      <c r="VKK85" s="755"/>
      <c r="VKL85" s="755"/>
      <c r="VKM85" s="755"/>
      <c r="VKN85" s="755"/>
      <c r="VKO85" s="755"/>
      <c r="VKP85" s="755"/>
      <c r="VKQ85" s="755"/>
      <c r="VKR85" s="755"/>
      <c r="VKS85" s="755"/>
      <c r="VKT85" s="755"/>
      <c r="VKU85" s="755"/>
      <c r="VKV85" s="755"/>
      <c r="VKW85" s="755"/>
      <c r="VKX85" s="755"/>
      <c r="VKY85" s="755"/>
      <c r="VKZ85" s="755"/>
      <c r="VLA85" s="755"/>
      <c r="VLB85" s="755"/>
      <c r="VLC85" s="755"/>
      <c r="VLD85" s="755"/>
      <c r="VLE85" s="755"/>
      <c r="VLF85" s="755"/>
      <c r="VLG85" s="755"/>
      <c r="VLH85" s="755"/>
      <c r="VLI85" s="755"/>
      <c r="VLJ85" s="755"/>
      <c r="VLK85" s="755"/>
      <c r="VLL85" s="755"/>
      <c r="VLM85" s="755"/>
      <c r="VLN85" s="755"/>
      <c r="VLO85" s="755"/>
      <c r="VLP85" s="755"/>
      <c r="VLQ85" s="755"/>
      <c r="VLR85" s="755"/>
      <c r="VLS85" s="755"/>
      <c r="VLT85" s="755"/>
      <c r="VLU85" s="755"/>
      <c r="VLV85" s="755"/>
      <c r="VLW85" s="755"/>
      <c r="VLX85" s="755"/>
      <c r="VLY85" s="755"/>
      <c r="VLZ85" s="755"/>
      <c r="VMA85" s="755"/>
      <c r="VMB85" s="755"/>
      <c r="VMC85" s="755"/>
      <c r="VMD85" s="755"/>
      <c r="VME85" s="755"/>
      <c r="VMF85" s="755"/>
      <c r="VMG85" s="755"/>
      <c r="VMH85" s="755"/>
      <c r="VMI85" s="755"/>
      <c r="VMJ85" s="755"/>
      <c r="VMK85" s="755"/>
      <c r="VML85" s="755"/>
      <c r="VMM85" s="755"/>
      <c r="VMN85" s="755"/>
      <c r="VMO85" s="755"/>
      <c r="VMP85" s="755"/>
      <c r="VMQ85" s="755"/>
      <c r="VMR85" s="755"/>
      <c r="VMS85" s="755"/>
      <c r="VMT85" s="755"/>
      <c r="VMU85" s="755"/>
      <c r="VMV85" s="755"/>
      <c r="VMW85" s="755"/>
      <c r="VMX85" s="755"/>
      <c r="VMY85" s="755"/>
      <c r="VMZ85" s="755"/>
      <c r="VNA85" s="755"/>
      <c r="VNB85" s="755"/>
      <c r="VNC85" s="755"/>
      <c r="VND85" s="755"/>
      <c r="VNE85" s="755"/>
      <c r="VNF85" s="755"/>
      <c r="VNG85" s="755"/>
      <c r="VNH85" s="755"/>
      <c r="VNI85" s="755"/>
      <c r="VNJ85" s="755"/>
      <c r="VNK85" s="755"/>
      <c r="VNL85" s="755"/>
      <c r="VNM85" s="755"/>
      <c r="VNN85" s="755"/>
      <c r="VNO85" s="755"/>
      <c r="VNP85" s="755"/>
      <c r="VNQ85" s="755"/>
      <c r="VNR85" s="755"/>
      <c r="VNS85" s="755"/>
      <c r="VNT85" s="755"/>
      <c r="VNU85" s="755"/>
      <c r="VNV85" s="755"/>
      <c r="VNW85" s="755"/>
      <c r="VNX85" s="755"/>
      <c r="VNY85" s="755"/>
      <c r="VNZ85" s="755"/>
      <c r="VOA85" s="755"/>
      <c r="VOB85" s="755"/>
      <c r="VOC85" s="755"/>
      <c r="VOD85" s="755"/>
      <c r="VOE85" s="755"/>
      <c r="VOF85" s="755"/>
      <c r="VOG85" s="755"/>
      <c r="VOH85" s="755"/>
      <c r="VOI85" s="755"/>
      <c r="VOJ85" s="755"/>
      <c r="VOK85" s="755"/>
      <c r="VOL85" s="755"/>
      <c r="VOM85" s="755"/>
      <c r="VON85" s="755"/>
      <c r="VOO85" s="755"/>
      <c r="VOP85" s="755"/>
      <c r="VOQ85" s="755"/>
      <c r="VOR85" s="755"/>
      <c r="VOS85" s="755"/>
      <c r="VOT85" s="755"/>
      <c r="VOU85" s="755"/>
      <c r="VOV85" s="755"/>
      <c r="VOW85" s="755"/>
      <c r="VOX85" s="755"/>
      <c r="VOY85" s="755"/>
      <c r="VOZ85" s="755"/>
      <c r="VPA85" s="755"/>
      <c r="VPB85" s="755"/>
      <c r="VPC85" s="755"/>
      <c r="VPD85" s="755"/>
      <c r="VPE85" s="755"/>
      <c r="VPF85" s="755"/>
      <c r="VPG85" s="755"/>
      <c r="VPH85" s="755"/>
      <c r="VPI85" s="755"/>
      <c r="VPJ85" s="755"/>
      <c r="VPK85" s="755"/>
      <c r="VPL85" s="755"/>
      <c r="VPM85" s="755"/>
      <c r="VPN85" s="755"/>
      <c r="VPO85" s="755"/>
      <c r="VPP85" s="755"/>
      <c r="VPQ85" s="755"/>
      <c r="VPR85" s="755"/>
      <c r="VPS85" s="755"/>
      <c r="VPT85" s="755"/>
      <c r="VPU85" s="755"/>
      <c r="VPV85" s="755"/>
      <c r="VPW85" s="755"/>
      <c r="VPX85" s="755"/>
      <c r="VPY85" s="755"/>
      <c r="VPZ85" s="755"/>
      <c r="VQA85" s="755"/>
      <c r="VQB85" s="755"/>
      <c r="VQC85" s="755"/>
      <c r="VQD85" s="755"/>
      <c r="VQE85" s="755"/>
      <c r="VQF85" s="755"/>
      <c r="VQG85" s="755"/>
      <c r="VQH85" s="755"/>
      <c r="VQI85" s="755"/>
      <c r="VQJ85" s="755"/>
      <c r="VQK85" s="755"/>
      <c r="VQL85" s="755"/>
      <c r="VQM85" s="755"/>
      <c r="VQN85" s="755"/>
      <c r="VQO85" s="755"/>
      <c r="VQP85" s="755"/>
      <c r="VQQ85" s="755"/>
      <c r="VQR85" s="755"/>
      <c r="VQS85" s="755"/>
      <c r="VQT85" s="755"/>
      <c r="VQU85" s="755"/>
      <c r="VQV85" s="755"/>
      <c r="VQW85" s="755"/>
      <c r="VQX85" s="755"/>
      <c r="VQY85" s="755"/>
      <c r="VQZ85" s="755"/>
      <c r="VRA85" s="755"/>
      <c r="VRB85" s="755"/>
      <c r="VRC85" s="755"/>
      <c r="VRD85" s="755"/>
      <c r="VRE85" s="755"/>
      <c r="VRF85" s="755"/>
      <c r="VRG85" s="755"/>
      <c r="VRH85" s="755"/>
      <c r="VRI85" s="755"/>
      <c r="VRJ85" s="755"/>
      <c r="VRK85" s="755"/>
      <c r="VRL85" s="755"/>
      <c r="VRM85" s="755"/>
      <c r="VRN85" s="755"/>
      <c r="VRO85" s="755"/>
      <c r="VRP85" s="755"/>
      <c r="VRQ85" s="755"/>
      <c r="VRR85" s="755"/>
      <c r="VRS85" s="755"/>
      <c r="VRT85" s="755"/>
      <c r="VRU85" s="755"/>
      <c r="VRV85" s="755"/>
      <c r="VRW85" s="755"/>
      <c r="VRX85" s="755"/>
      <c r="VRY85" s="755"/>
      <c r="VRZ85" s="755"/>
      <c r="VSA85" s="755"/>
      <c r="VSB85" s="755"/>
      <c r="VSC85" s="755"/>
      <c r="VSD85" s="755"/>
      <c r="VSE85" s="755"/>
      <c r="VSF85" s="755"/>
      <c r="VSG85" s="755"/>
      <c r="VSH85" s="755"/>
      <c r="VSI85" s="755"/>
      <c r="VSJ85" s="755"/>
      <c r="VSK85" s="755"/>
      <c r="VSL85" s="755"/>
      <c r="VSM85" s="755"/>
      <c r="VSN85" s="755"/>
      <c r="VSO85" s="755"/>
      <c r="VSP85" s="755"/>
      <c r="VSQ85" s="755"/>
      <c r="VSR85" s="755"/>
      <c r="VSS85" s="755"/>
      <c r="VST85" s="755"/>
      <c r="VSU85" s="755"/>
      <c r="VSV85" s="755"/>
      <c r="VSW85" s="755"/>
      <c r="VSX85" s="755"/>
      <c r="VSY85" s="755"/>
      <c r="VSZ85" s="755"/>
      <c r="VTA85" s="755"/>
      <c r="VTB85" s="755"/>
      <c r="VTC85" s="755"/>
      <c r="VTD85" s="755"/>
      <c r="VTE85" s="755"/>
      <c r="VTF85" s="755"/>
      <c r="VTG85" s="755"/>
      <c r="VTH85" s="755"/>
      <c r="VTI85" s="755"/>
      <c r="VTJ85" s="755"/>
      <c r="VTK85" s="755"/>
      <c r="VTL85" s="755"/>
      <c r="VTM85" s="755"/>
      <c r="VTN85" s="755"/>
      <c r="VTO85" s="755"/>
      <c r="VTP85" s="755"/>
      <c r="VTQ85" s="755"/>
      <c r="VTR85" s="755"/>
      <c r="VTS85" s="755"/>
      <c r="VTT85" s="755"/>
      <c r="VTU85" s="755"/>
      <c r="VTV85" s="755"/>
      <c r="VTW85" s="755"/>
      <c r="VTX85" s="755"/>
      <c r="VTY85" s="755"/>
      <c r="VTZ85" s="755"/>
      <c r="VUA85" s="755"/>
      <c r="VUB85" s="755"/>
      <c r="VUC85" s="755"/>
      <c r="VUD85" s="755"/>
      <c r="VUE85" s="755"/>
      <c r="VUF85" s="755"/>
      <c r="VUG85" s="755"/>
      <c r="VUH85" s="755"/>
      <c r="VUI85" s="755"/>
      <c r="VUJ85" s="755"/>
      <c r="VUK85" s="755"/>
      <c r="VUL85" s="755"/>
      <c r="VUM85" s="755"/>
      <c r="VUN85" s="755"/>
      <c r="VUO85" s="755"/>
      <c r="VUP85" s="755"/>
      <c r="VUQ85" s="755"/>
      <c r="VUR85" s="755"/>
      <c r="VUS85" s="755"/>
      <c r="VUT85" s="755"/>
      <c r="VUU85" s="755"/>
      <c r="VUV85" s="755"/>
      <c r="VUW85" s="755"/>
      <c r="VUX85" s="755"/>
      <c r="VUY85" s="755"/>
      <c r="VUZ85" s="755"/>
      <c r="VVA85" s="755"/>
      <c r="VVB85" s="755"/>
      <c r="VVC85" s="755"/>
      <c r="VVD85" s="755"/>
      <c r="VVE85" s="755"/>
      <c r="VVF85" s="755"/>
      <c r="VVG85" s="755"/>
      <c r="VVH85" s="755"/>
      <c r="VVI85" s="755"/>
      <c r="VVJ85" s="755"/>
      <c r="VVK85" s="755"/>
      <c r="VVL85" s="755"/>
      <c r="VVM85" s="755"/>
      <c r="VVN85" s="755"/>
      <c r="VVO85" s="755"/>
      <c r="VVP85" s="755"/>
      <c r="VVQ85" s="755"/>
      <c r="VVR85" s="755"/>
      <c r="VVS85" s="755"/>
      <c r="VVT85" s="755"/>
      <c r="VVU85" s="755"/>
      <c r="VVV85" s="755"/>
      <c r="VVW85" s="755"/>
      <c r="VVX85" s="755"/>
      <c r="VVY85" s="755"/>
      <c r="VVZ85" s="755"/>
      <c r="VWA85" s="755"/>
      <c r="VWB85" s="755"/>
      <c r="VWC85" s="755"/>
      <c r="VWD85" s="755"/>
      <c r="VWE85" s="755"/>
      <c r="VWF85" s="755"/>
      <c r="VWG85" s="755"/>
      <c r="VWH85" s="755"/>
      <c r="VWI85" s="755"/>
      <c r="VWJ85" s="755"/>
      <c r="VWK85" s="755"/>
      <c r="VWL85" s="755"/>
      <c r="VWM85" s="755"/>
      <c r="VWN85" s="755"/>
      <c r="VWO85" s="755"/>
      <c r="VWP85" s="755"/>
      <c r="VWQ85" s="755"/>
      <c r="VWR85" s="755"/>
      <c r="VWS85" s="755"/>
      <c r="VWT85" s="755"/>
      <c r="VWU85" s="755"/>
      <c r="VWV85" s="755"/>
      <c r="VWW85" s="755"/>
      <c r="VWX85" s="755"/>
      <c r="VWY85" s="755"/>
      <c r="VWZ85" s="755"/>
      <c r="VXA85" s="755"/>
      <c r="VXB85" s="755"/>
      <c r="VXC85" s="755"/>
      <c r="VXD85" s="755"/>
      <c r="VXE85" s="755"/>
      <c r="VXF85" s="755"/>
      <c r="VXG85" s="755"/>
      <c r="VXH85" s="755"/>
      <c r="VXI85" s="755"/>
      <c r="VXJ85" s="755"/>
      <c r="VXK85" s="755"/>
      <c r="VXL85" s="755"/>
      <c r="VXM85" s="755"/>
      <c r="VXN85" s="755"/>
      <c r="VXO85" s="755"/>
      <c r="VXP85" s="755"/>
      <c r="VXQ85" s="755"/>
      <c r="VXR85" s="755"/>
      <c r="VXS85" s="755"/>
      <c r="VXT85" s="755"/>
      <c r="VXU85" s="755"/>
      <c r="VXV85" s="755"/>
      <c r="VXW85" s="755"/>
      <c r="VXX85" s="755"/>
      <c r="VXY85" s="755"/>
      <c r="VXZ85" s="755"/>
      <c r="VYA85" s="755"/>
      <c r="VYB85" s="755"/>
      <c r="VYC85" s="755"/>
      <c r="VYD85" s="755"/>
      <c r="VYE85" s="755"/>
      <c r="VYF85" s="755"/>
      <c r="VYG85" s="755"/>
      <c r="VYH85" s="755"/>
      <c r="VYI85" s="755"/>
      <c r="VYJ85" s="755"/>
      <c r="VYK85" s="755"/>
      <c r="VYL85" s="755"/>
      <c r="VYM85" s="755"/>
      <c r="VYN85" s="755"/>
      <c r="VYO85" s="755"/>
      <c r="VYP85" s="755"/>
      <c r="VYQ85" s="755"/>
      <c r="VYR85" s="755"/>
      <c r="VYS85" s="755"/>
      <c r="VYT85" s="755"/>
      <c r="VYU85" s="755"/>
      <c r="VYV85" s="755"/>
      <c r="VYW85" s="755"/>
      <c r="VYX85" s="755"/>
      <c r="VYY85" s="755"/>
      <c r="VYZ85" s="755"/>
      <c r="VZA85" s="755"/>
      <c r="VZB85" s="755"/>
      <c r="VZC85" s="755"/>
      <c r="VZD85" s="755"/>
      <c r="VZE85" s="755"/>
      <c r="VZF85" s="755"/>
      <c r="VZG85" s="755"/>
      <c r="VZH85" s="755"/>
      <c r="VZI85" s="755"/>
      <c r="VZJ85" s="755"/>
      <c r="VZK85" s="755"/>
      <c r="VZL85" s="755"/>
      <c r="VZM85" s="755"/>
      <c r="VZN85" s="755"/>
      <c r="VZO85" s="755"/>
      <c r="VZP85" s="755"/>
      <c r="VZQ85" s="755"/>
      <c r="VZR85" s="755"/>
      <c r="VZS85" s="755"/>
      <c r="VZT85" s="755"/>
      <c r="VZU85" s="755"/>
      <c r="VZV85" s="755"/>
      <c r="VZW85" s="755"/>
      <c r="VZX85" s="755"/>
      <c r="VZY85" s="755"/>
      <c r="VZZ85" s="755"/>
      <c r="WAA85" s="755"/>
      <c r="WAB85" s="755"/>
      <c r="WAC85" s="755"/>
      <c r="WAD85" s="755"/>
      <c r="WAE85" s="755"/>
      <c r="WAF85" s="755"/>
      <c r="WAG85" s="755"/>
      <c r="WAH85" s="755"/>
      <c r="WAI85" s="755"/>
      <c r="WAJ85" s="755"/>
      <c r="WAK85" s="755"/>
      <c r="WAL85" s="755"/>
      <c r="WAM85" s="755"/>
      <c r="WAN85" s="755"/>
      <c r="WAO85" s="755"/>
      <c r="WAP85" s="755"/>
      <c r="WAQ85" s="755"/>
      <c r="WAR85" s="755"/>
      <c r="WAS85" s="755"/>
      <c r="WAT85" s="755"/>
      <c r="WAU85" s="755"/>
      <c r="WAV85" s="755"/>
      <c r="WAW85" s="755"/>
      <c r="WAX85" s="755"/>
      <c r="WAY85" s="755"/>
      <c r="WAZ85" s="755"/>
      <c r="WBA85" s="755"/>
      <c r="WBB85" s="755"/>
      <c r="WBC85" s="755"/>
      <c r="WBD85" s="755"/>
      <c r="WBE85" s="755"/>
      <c r="WBF85" s="755"/>
      <c r="WBG85" s="755"/>
      <c r="WBH85" s="755"/>
      <c r="WBI85" s="755"/>
      <c r="WBJ85" s="755"/>
      <c r="WBK85" s="755"/>
      <c r="WBL85" s="755"/>
      <c r="WBM85" s="755"/>
      <c r="WBN85" s="755"/>
      <c r="WBO85" s="755"/>
      <c r="WBP85" s="755"/>
      <c r="WBQ85" s="755"/>
      <c r="WBR85" s="755"/>
      <c r="WBS85" s="755"/>
      <c r="WBT85" s="755"/>
      <c r="WBU85" s="755"/>
      <c r="WBV85" s="755"/>
      <c r="WBW85" s="755"/>
      <c r="WBX85" s="755"/>
      <c r="WBY85" s="755"/>
      <c r="WBZ85" s="755"/>
      <c r="WCA85" s="755"/>
      <c r="WCB85" s="755"/>
      <c r="WCC85" s="755"/>
      <c r="WCD85" s="755"/>
      <c r="WCE85" s="755"/>
      <c r="WCF85" s="755"/>
      <c r="WCG85" s="755"/>
      <c r="WCH85" s="755"/>
      <c r="WCI85" s="755"/>
      <c r="WCJ85" s="755"/>
      <c r="WCK85" s="755"/>
      <c r="WCL85" s="755"/>
      <c r="WCM85" s="755"/>
      <c r="WCN85" s="755"/>
      <c r="WCO85" s="755"/>
      <c r="WCP85" s="755"/>
      <c r="WCQ85" s="755"/>
      <c r="WCR85" s="755"/>
      <c r="WCS85" s="755"/>
      <c r="WCT85" s="755"/>
      <c r="WCU85" s="755"/>
      <c r="WCV85" s="755"/>
      <c r="WCW85" s="755"/>
      <c r="WCX85" s="755"/>
      <c r="WCY85" s="755"/>
      <c r="WCZ85" s="755"/>
      <c r="WDA85" s="755"/>
      <c r="WDB85" s="755"/>
      <c r="WDC85" s="755"/>
      <c r="WDD85" s="755"/>
      <c r="WDE85" s="755"/>
      <c r="WDF85" s="755"/>
      <c r="WDG85" s="755"/>
      <c r="WDH85" s="755"/>
      <c r="WDI85" s="755"/>
      <c r="WDJ85" s="755"/>
      <c r="WDK85" s="755"/>
      <c r="WDL85" s="755"/>
      <c r="WDM85" s="755"/>
      <c r="WDN85" s="755"/>
      <c r="WDO85" s="755"/>
      <c r="WDP85" s="755"/>
      <c r="WDQ85" s="755"/>
      <c r="WDR85" s="755"/>
      <c r="WDS85" s="755"/>
      <c r="WDT85" s="755"/>
      <c r="WDU85" s="755"/>
      <c r="WDV85" s="755"/>
      <c r="WDW85" s="755"/>
      <c r="WDX85" s="755"/>
      <c r="WDY85" s="755"/>
      <c r="WDZ85" s="755"/>
      <c r="WEA85" s="755"/>
      <c r="WEB85" s="755"/>
      <c r="WEC85" s="755"/>
      <c r="WED85" s="755"/>
      <c r="WEE85" s="755"/>
      <c r="WEF85" s="755"/>
      <c r="WEG85" s="755"/>
      <c r="WEH85" s="755"/>
      <c r="WEI85" s="755"/>
      <c r="WEJ85" s="755"/>
      <c r="WEK85" s="755"/>
      <c r="WEL85" s="755"/>
      <c r="WEM85" s="755"/>
      <c r="WEN85" s="755"/>
      <c r="WEO85" s="755"/>
      <c r="WEP85" s="755"/>
      <c r="WEQ85" s="755"/>
      <c r="WER85" s="755"/>
      <c r="WES85" s="755"/>
      <c r="WET85" s="755"/>
      <c r="WEU85" s="755"/>
      <c r="WEV85" s="755"/>
      <c r="WEW85" s="755"/>
      <c r="WEX85" s="755"/>
      <c r="WEY85" s="755"/>
      <c r="WEZ85" s="755"/>
      <c r="WFA85" s="755"/>
      <c r="WFB85" s="755"/>
      <c r="WFC85" s="755"/>
      <c r="WFD85" s="755"/>
      <c r="WFE85" s="755"/>
      <c r="WFF85" s="755"/>
      <c r="WFG85" s="755"/>
      <c r="WFH85" s="755"/>
      <c r="WFI85" s="755"/>
      <c r="WFJ85" s="755"/>
      <c r="WFK85" s="755"/>
      <c r="WFL85" s="755"/>
      <c r="WFM85" s="755"/>
      <c r="WFN85" s="755"/>
      <c r="WFO85" s="755"/>
      <c r="WFP85" s="755"/>
      <c r="WFQ85" s="755"/>
      <c r="WFR85" s="755"/>
      <c r="WFS85" s="755"/>
      <c r="WFT85" s="755"/>
      <c r="WFU85" s="755"/>
      <c r="WFV85" s="755"/>
      <c r="WFW85" s="755"/>
      <c r="WFX85" s="755"/>
      <c r="WFY85" s="755"/>
      <c r="WFZ85" s="755"/>
      <c r="WGA85" s="755"/>
      <c r="WGB85" s="755"/>
      <c r="WGC85" s="755"/>
      <c r="WGD85" s="755"/>
      <c r="WGE85" s="755"/>
      <c r="WGF85" s="755"/>
      <c r="WGG85" s="755"/>
      <c r="WGH85" s="755"/>
      <c r="WGI85" s="755"/>
      <c r="WGJ85" s="755"/>
      <c r="WGK85" s="755"/>
      <c r="WGL85" s="755"/>
      <c r="WGM85" s="755"/>
      <c r="WGN85" s="755"/>
      <c r="WGO85" s="755"/>
      <c r="WGP85" s="755"/>
      <c r="WGQ85" s="755"/>
      <c r="WGR85" s="755"/>
      <c r="WGS85" s="755"/>
      <c r="WGT85" s="755"/>
      <c r="WGU85" s="755"/>
      <c r="WGV85" s="755"/>
      <c r="WGW85" s="755"/>
      <c r="WGX85" s="755"/>
      <c r="WGY85" s="755"/>
      <c r="WGZ85" s="755"/>
      <c r="WHA85" s="755"/>
      <c r="WHB85" s="755"/>
      <c r="WHC85" s="755"/>
      <c r="WHD85" s="755"/>
      <c r="WHE85" s="755"/>
      <c r="WHF85" s="755"/>
      <c r="WHG85" s="755"/>
      <c r="WHH85" s="755"/>
      <c r="WHI85" s="755"/>
      <c r="WHJ85" s="755"/>
      <c r="WHK85" s="755"/>
      <c r="WHL85" s="755"/>
      <c r="WHM85" s="755"/>
      <c r="WHN85" s="755"/>
      <c r="WHO85" s="755"/>
      <c r="WHP85" s="755"/>
      <c r="WHQ85" s="755"/>
      <c r="WHR85" s="755"/>
      <c r="WHS85" s="755"/>
      <c r="WHT85" s="755"/>
      <c r="WHU85" s="755"/>
      <c r="WHV85" s="755"/>
      <c r="WHW85" s="755"/>
      <c r="WHX85" s="755"/>
      <c r="WHY85" s="755"/>
      <c r="WHZ85" s="755"/>
      <c r="WIA85" s="755"/>
      <c r="WIB85" s="755"/>
      <c r="WIC85" s="755"/>
      <c r="WID85" s="755"/>
      <c r="WIE85" s="755"/>
      <c r="WIF85" s="755"/>
      <c r="WIG85" s="755"/>
      <c r="WIH85" s="755"/>
      <c r="WII85" s="755"/>
      <c r="WIJ85" s="755"/>
      <c r="WIK85" s="755"/>
      <c r="WIL85" s="755"/>
      <c r="WIM85" s="755"/>
      <c r="WIN85" s="755"/>
      <c r="WIO85" s="755"/>
      <c r="WIP85" s="755"/>
      <c r="WIQ85" s="755"/>
      <c r="WIR85" s="755"/>
      <c r="WIS85" s="755"/>
      <c r="WIT85" s="755"/>
      <c r="WIU85" s="755"/>
      <c r="WIV85" s="755"/>
      <c r="WIW85" s="755"/>
      <c r="WIX85" s="755"/>
      <c r="WIY85" s="755"/>
      <c r="WIZ85" s="755"/>
      <c r="WJA85" s="755"/>
      <c r="WJB85" s="755"/>
      <c r="WJC85" s="755"/>
      <c r="WJD85" s="755"/>
      <c r="WJE85" s="755"/>
      <c r="WJF85" s="755"/>
      <c r="WJG85" s="755"/>
      <c r="WJH85" s="755"/>
      <c r="WJI85" s="755"/>
      <c r="WJJ85" s="755"/>
      <c r="WJK85" s="755"/>
      <c r="WJL85" s="755"/>
      <c r="WJM85" s="755"/>
      <c r="WJN85" s="755"/>
      <c r="WJO85" s="755"/>
      <c r="WJP85" s="755"/>
      <c r="WJQ85" s="755"/>
      <c r="WJR85" s="755"/>
      <c r="WJS85" s="755"/>
      <c r="WJT85" s="755"/>
      <c r="WJU85" s="755"/>
      <c r="WJV85" s="755"/>
      <c r="WJW85" s="755"/>
      <c r="WJX85" s="755"/>
      <c r="WJY85" s="755"/>
      <c r="WJZ85" s="755"/>
      <c r="WKA85" s="755"/>
      <c r="WKB85" s="755"/>
      <c r="WKC85" s="755"/>
      <c r="WKD85" s="755"/>
      <c r="WKE85" s="755"/>
      <c r="WKF85" s="755"/>
      <c r="WKG85" s="755"/>
      <c r="WKH85" s="755"/>
      <c r="WKI85" s="755"/>
      <c r="WKJ85" s="755"/>
      <c r="WKK85" s="755"/>
      <c r="WKL85" s="755"/>
      <c r="WKM85" s="755"/>
      <c r="WKN85" s="755"/>
      <c r="WKO85" s="755"/>
      <c r="WKP85" s="755"/>
      <c r="WKQ85" s="755"/>
      <c r="WKR85" s="755"/>
      <c r="WKS85" s="755"/>
      <c r="WKT85" s="755"/>
      <c r="WKU85" s="755"/>
      <c r="WKV85" s="755"/>
      <c r="WKW85" s="755"/>
      <c r="WKX85" s="755"/>
      <c r="WKY85" s="755"/>
      <c r="WKZ85" s="755"/>
      <c r="WLA85" s="755"/>
      <c r="WLB85" s="755"/>
      <c r="WLC85" s="755"/>
      <c r="WLD85" s="755"/>
      <c r="WLE85" s="755"/>
      <c r="WLF85" s="755"/>
      <c r="WLG85" s="755"/>
      <c r="WLH85" s="755"/>
      <c r="WLI85" s="755"/>
      <c r="WLJ85" s="755"/>
      <c r="WLK85" s="755"/>
      <c r="WLL85" s="755"/>
      <c r="WLM85" s="755"/>
      <c r="WLN85" s="755"/>
      <c r="WLO85" s="755"/>
      <c r="WLP85" s="755"/>
      <c r="WLQ85" s="755"/>
      <c r="WLR85" s="755"/>
      <c r="WLS85" s="755"/>
      <c r="WLT85" s="755"/>
      <c r="WLU85" s="755"/>
      <c r="WLV85" s="755"/>
      <c r="WLW85" s="755"/>
      <c r="WLX85" s="755"/>
      <c r="WLY85" s="755"/>
      <c r="WLZ85" s="755"/>
      <c r="WMA85" s="755"/>
      <c r="WMB85" s="755"/>
      <c r="WMC85" s="755"/>
      <c r="WMD85" s="755"/>
      <c r="WME85" s="755"/>
      <c r="WMF85" s="755"/>
      <c r="WMG85" s="755"/>
      <c r="WMH85" s="755"/>
      <c r="WMI85" s="755"/>
      <c r="WMJ85" s="755"/>
      <c r="WMK85" s="755"/>
      <c r="WML85" s="755"/>
      <c r="WMM85" s="755"/>
      <c r="WMN85" s="755"/>
      <c r="WMO85" s="755"/>
      <c r="WMP85" s="755"/>
      <c r="WMQ85" s="755"/>
      <c r="WMR85" s="755"/>
      <c r="WMS85" s="755"/>
      <c r="WMT85" s="755"/>
      <c r="WMU85" s="755"/>
      <c r="WMV85" s="755"/>
      <c r="WMW85" s="755"/>
      <c r="WMX85" s="755"/>
      <c r="WMY85" s="755"/>
      <c r="WMZ85" s="755"/>
      <c r="WNA85" s="755"/>
      <c r="WNB85" s="755"/>
      <c r="WNC85" s="755"/>
      <c r="WND85" s="755"/>
      <c r="WNE85" s="755"/>
      <c r="WNF85" s="755"/>
      <c r="WNG85" s="755"/>
      <c r="WNH85" s="755"/>
      <c r="WNI85" s="755"/>
      <c r="WNJ85" s="755"/>
      <c r="WNK85" s="755"/>
      <c r="WNL85" s="755"/>
      <c r="WNM85" s="755"/>
      <c r="WNN85" s="755"/>
      <c r="WNO85" s="755"/>
      <c r="WNP85" s="755"/>
      <c r="WNQ85" s="755"/>
      <c r="WNR85" s="755"/>
      <c r="WNS85" s="755"/>
      <c r="WNT85" s="755"/>
      <c r="WNU85" s="755"/>
      <c r="WNV85" s="755"/>
      <c r="WNW85" s="755"/>
      <c r="WNX85" s="755"/>
      <c r="WNY85" s="755"/>
      <c r="WNZ85" s="755"/>
      <c r="WOA85" s="755"/>
      <c r="WOB85" s="755"/>
      <c r="WOC85" s="755"/>
      <c r="WOD85" s="755"/>
      <c r="WOE85" s="755"/>
      <c r="WOF85" s="755"/>
      <c r="WOG85" s="755"/>
      <c r="WOH85" s="755"/>
      <c r="WOI85" s="755"/>
      <c r="WOJ85" s="755"/>
      <c r="WOK85" s="755"/>
      <c r="WOL85" s="755"/>
      <c r="WOM85" s="755"/>
      <c r="WON85" s="755"/>
      <c r="WOO85" s="755"/>
      <c r="WOP85" s="755"/>
      <c r="WOQ85" s="755"/>
      <c r="WOR85" s="755"/>
      <c r="WOS85" s="755"/>
      <c r="WOT85" s="755"/>
      <c r="WOU85" s="755"/>
      <c r="WOV85" s="755"/>
      <c r="WOW85" s="755"/>
      <c r="WOX85" s="755"/>
      <c r="WOY85" s="755"/>
      <c r="WOZ85" s="755"/>
      <c r="WPA85" s="755"/>
      <c r="WPB85" s="755"/>
      <c r="WPC85" s="755"/>
      <c r="WPD85" s="755"/>
      <c r="WPE85" s="755"/>
      <c r="WPF85" s="755"/>
      <c r="WPG85" s="755"/>
      <c r="WPH85" s="755"/>
      <c r="WPI85" s="755"/>
      <c r="WPJ85" s="755"/>
      <c r="WPK85" s="755"/>
      <c r="WPL85" s="755"/>
      <c r="WPM85" s="755"/>
      <c r="WPN85" s="755"/>
      <c r="WPO85" s="755"/>
      <c r="WPP85" s="755"/>
      <c r="WPQ85" s="755"/>
      <c r="WPR85" s="755"/>
      <c r="WPS85" s="755"/>
      <c r="WPT85" s="755"/>
      <c r="WPU85" s="755"/>
      <c r="WPV85" s="755"/>
      <c r="WPW85" s="755"/>
      <c r="WPX85" s="755"/>
      <c r="WPY85" s="755"/>
      <c r="WPZ85" s="755"/>
      <c r="WQA85" s="755"/>
      <c r="WQB85" s="755"/>
      <c r="WQC85" s="755"/>
      <c r="WQD85" s="755"/>
      <c r="WQE85" s="755"/>
      <c r="WQF85" s="755"/>
      <c r="WQG85" s="755"/>
      <c r="WQH85" s="755"/>
      <c r="WQI85" s="755"/>
      <c r="WQJ85" s="755"/>
      <c r="WQK85" s="755"/>
      <c r="WQL85" s="755"/>
      <c r="WQM85" s="755"/>
      <c r="WQN85" s="755"/>
      <c r="WQO85" s="755"/>
      <c r="WQP85" s="755"/>
      <c r="WQQ85" s="755"/>
      <c r="WQR85" s="755"/>
      <c r="WQS85" s="755"/>
      <c r="WQT85" s="755"/>
      <c r="WQU85" s="755"/>
      <c r="WQV85" s="755"/>
      <c r="WQW85" s="755"/>
      <c r="WQX85" s="755"/>
      <c r="WQY85" s="755"/>
      <c r="WQZ85" s="755"/>
      <c r="WRA85" s="755"/>
      <c r="WRB85" s="755"/>
      <c r="WRC85" s="755"/>
      <c r="WRD85" s="755"/>
      <c r="WRE85" s="755"/>
      <c r="WRF85" s="755"/>
      <c r="WRG85" s="755"/>
      <c r="WRH85" s="755"/>
      <c r="WRI85" s="755"/>
      <c r="WRJ85" s="755"/>
      <c r="WRK85" s="755"/>
      <c r="WRL85" s="755"/>
      <c r="WRM85" s="755"/>
      <c r="WRN85" s="755"/>
      <c r="WRO85" s="755"/>
      <c r="WRP85" s="755"/>
      <c r="WRQ85" s="755"/>
      <c r="WRR85" s="755"/>
      <c r="WRS85" s="755"/>
      <c r="WRT85" s="755"/>
      <c r="WRU85" s="755"/>
      <c r="WRV85" s="755"/>
      <c r="WRW85" s="755"/>
      <c r="WRX85" s="755"/>
      <c r="WRY85" s="755"/>
      <c r="WRZ85" s="755"/>
      <c r="WSA85" s="755"/>
      <c r="WSB85" s="755"/>
      <c r="WSC85" s="755"/>
      <c r="WSD85" s="755"/>
      <c r="WSE85" s="755"/>
      <c r="WSF85" s="755"/>
      <c r="WSG85" s="755"/>
      <c r="WSH85" s="755"/>
      <c r="WSI85" s="755"/>
      <c r="WSJ85" s="755"/>
      <c r="WSK85" s="755"/>
      <c r="WSL85" s="755"/>
      <c r="WSM85" s="755"/>
      <c r="WSN85" s="755"/>
      <c r="WSO85" s="755"/>
      <c r="WSP85" s="755"/>
      <c r="WSQ85" s="755"/>
      <c r="WSR85" s="755"/>
      <c r="WSS85" s="755"/>
      <c r="WST85" s="755"/>
      <c r="WSU85" s="755"/>
      <c r="WSV85" s="755"/>
      <c r="WSW85" s="755"/>
      <c r="WSX85" s="755"/>
      <c r="WSY85" s="755"/>
      <c r="WSZ85" s="755"/>
      <c r="WTA85" s="755"/>
      <c r="WTB85" s="755"/>
      <c r="WTC85" s="755"/>
      <c r="WTD85" s="755"/>
      <c r="WTE85" s="755"/>
      <c r="WTF85" s="755"/>
      <c r="WTG85" s="755"/>
      <c r="WTH85" s="755"/>
      <c r="WTI85" s="755"/>
      <c r="WTJ85" s="755"/>
      <c r="WTK85" s="755"/>
      <c r="WTL85" s="755"/>
      <c r="WTM85" s="755"/>
      <c r="WTN85" s="755"/>
      <c r="WTO85" s="755"/>
      <c r="WTP85" s="755"/>
      <c r="WTQ85" s="755"/>
      <c r="WTR85" s="755"/>
      <c r="WTS85" s="755"/>
      <c r="WTT85" s="755"/>
      <c r="WTU85" s="755"/>
      <c r="WTV85" s="755"/>
      <c r="WTW85" s="755"/>
      <c r="WTX85" s="755"/>
      <c r="WTY85" s="755"/>
      <c r="WTZ85" s="755"/>
      <c r="WUA85" s="755"/>
      <c r="WUB85" s="755"/>
      <c r="WUC85" s="755"/>
      <c r="WUD85" s="755"/>
      <c r="WUE85" s="755"/>
      <c r="WUF85" s="755"/>
      <c r="WUG85" s="755"/>
      <c r="WUH85" s="755"/>
      <c r="WUI85" s="755"/>
      <c r="WUJ85" s="755"/>
      <c r="WUK85" s="755"/>
      <c r="WUL85" s="755"/>
      <c r="WUM85" s="755"/>
      <c r="WUN85" s="755"/>
      <c r="WUO85" s="755"/>
      <c r="WUP85" s="755"/>
      <c r="WUQ85" s="755"/>
      <c r="WUR85" s="755"/>
      <c r="WUS85" s="755"/>
      <c r="WUT85" s="755"/>
      <c r="WUU85" s="755"/>
      <c r="WUV85" s="755"/>
      <c r="WUW85" s="755"/>
      <c r="WUX85" s="755"/>
      <c r="WUY85" s="755"/>
      <c r="WUZ85" s="755"/>
      <c r="WVA85" s="755"/>
      <c r="WVB85" s="755"/>
      <c r="WVC85" s="755"/>
      <c r="WVD85" s="755"/>
      <c r="WVE85" s="755"/>
      <c r="WVF85" s="755"/>
      <c r="WVG85" s="755"/>
      <c r="WVH85" s="755"/>
      <c r="WVI85" s="755"/>
      <c r="WVJ85" s="755"/>
      <c r="WVK85" s="755"/>
      <c r="WVL85" s="755"/>
      <c r="WVM85" s="755"/>
      <c r="WVN85" s="755"/>
      <c r="WVO85" s="755"/>
      <c r="WVP85" s="755"/>
      <c r="WVQ85" s="755"/>
      <c r="WVR85" s="755"/>
      <c r="WVS85" s="755"/>
      <c r="WVT85" s="755"/>
      <c r="WVU85" s="755"/>
      <c r="WVV85" s="755"/>
      <c r="WVW85" s="755"/>
      <c r="WVX85" s="755"/>
      <c r="WVY85" s="755"/>
      <c r="WVZ85" s="755"/>
      <c r="WWA85" s="755"/>
      <c r="WWB85" s="755"/>
      <c r="WWC85" s="755"/>
      <c r="WWD85" s="755"/>
      <c r="WWE85" s="755"/>
      <c r="WWF85" s="755"/>
      <c r="WWG85" s="755"/>
      <c r="WWH85" s="755"/>
      <c r="WWI85" s="755"/>
      <c r="WWJ85" s="755"/>
      <c r="WWK85" s="755"/>
      <c r="WWL85" s="755"/>
      <c r="WWM85" s="755"/>
      <c r="WWN85" s="755"/>
      <c r="WWO85" s="755"/>
      <c r="WWP85" s="755"/>
      <c r="WWQ85" s="755"/>
      <c r="WWR85" s="755"/>
      <c r="WWS85" s="755"/>
      <c r="WWT85" s="755"/>
      <c r="WWU85" s="755"/>
      <c r="WWV85" s="755"/>
      <c r="WWW85" s="755"/>
      <c r="WWX85" s="755"/>
      <c r="WWY85" s="755"/>
      <c r="WWZ85" s="755"/>
      <c r="WXA85" s="755"/>
      <c r="WXB85" s="755"/>
      <c r="WXC85" s="755"/>
      <c r="WXD85" s="755"/>
      <c r="WXE85" s="755"/>
      <c r="WXF85" s="755"/>
      <c r="WXG85" s="755"/>
      <c r="WXH85" s="755"/>
      <c r="WXI85" s="755"/>
      <c r="WXJ85" s="755"/>
      <c r="WXK85" s="755"/>
      <c r="WXL85" s="755"/>
      <c r="WXM85" s="755"/>
      <c r="WXN85" s="755"/>
      <c r="WXO85" s="755"/>
      <c r="WXP85" s="755"/>
      <c r="WXQ85" s="755"/>
      <c r="WXR85" s="755"/>
      <c r="WXS85" s="755"/>
      <c r="WXT85" s="755"/>
      <c r="WXU85" s="755"/>
      <c r="WXV85" s="755"/>
      <c r="WXW85" s="755"/>
      <c r="WXX85" s="755"/>
      <c r="WXY85" s="755"/>
      <c r="WXZ85" s="755"/>
      <c r="WYA85" s="755"/>
      <c r="WYB85" s="755"/>
      <c r="WYC85" s="755"/>
      <c r="WYD85" s="755"/>
      <c r="WYE85" s="755"/>
      <c r="WYF85" s="755"/>
      <c r="WYG85" s="755"/>
      <c r="WYH85" s="755"/>
      <c r="WYI85" s="755"/>
      <c r="WYJ85" s="755"/>
      <c r="WYK85" s="755"/>
      <c r="WYL85" s="755"/>
      <c r="WYM85" s="755"/>
      <c r="WYN85" s="755"/>
      <c r="WYO85" s="755"/>
      <c r="WYP85" s="755"/>
      <c r="WYQ85" s="755"/>
      <c r="WYR85" s="755"/>
      <c r="WYS85" s="755"/>
      <c r="WYT85" s="755"/>
      <c r="WYU85" s="755"/>
      <c r="WYV85" s="755"/>
      <c r="WYW85" s="755"/>
      <c r="WYX85" s="755"/>
      <c r="WYY85" s="755"/>
      <c r="WYZ85" s="755"/>
      <c r="WZA85" s="755"/>
      <c r="WZB85" s="755"/>
      <c r="WZC85" s="755"/>
      <c r="WZD85" s="755"/>
      <c r="WZE85" s="755"/>
      <c r="WZF85" s="755"/>
      <c r="WZG85" s="755"/>
      <c r="WZH85" s="755"/>
      <c r="WZI85" s="755"/>
      <c r="WZJ85" s="755"/>
      <c r="WZK85" s="755"/>
      <c r="WZL85" s="755"/>
      <c r="WZM85" s="755"/>
      <c r="WZN85" s="755"/>
      <c r="WZO85" s="755"/>
      <c r="WZP85" s="755"/>
      <c r="WZQ85" s="755"/>
      <c r="WZR85" s="755"/>
      <c r="WZS85" s="755"/>
      <c r="WZT85" s="755"/>
      <c r="WZU85" s="755"/>
      <c r="WZV85" s="755"/>
      <c r="WZW85" s="755"/>
      <c r="WZX85" s="755"/>
      <c r="WZY85" s="755"/>
      <c r="WZZ85" s="755"/>
      <c r="XAA85" s="755"/>
      <c r="XAB85" s="755"/>
      <c r="XAC85" s="755"/>
      <c r="XAD85" s="755"/>
      <c r="XAE85" s="755"/>
      <c r="XAF85" s="755"/>
      <c r="XAG85" s="755"/>
      <c r="XAH85" s="755"/>
      <c r="XAI85" s="755"/>
      <c r="XAJ85" s="755"/>
      <c r="XAK85" s="755"/>
      <c r="XAL85" s="755"/>
      <c r="XAM85" s="755"/>
      <c r="XAN85" s="755"/>
      <c r="XAO85" s="755"/>
      <c r="XAP85" s="755"/>
      <c r="XAQ85" s="755"/>
      <c r="XAR85" s="755"/>
      <c r="XAS85" s="755"/>
      <c r="XAT85" s="755"/>
      <c r="XAU85" s="755"/>
      <c r="XAV85" s="755"/>
      <c r="XAW85" s="755"/>
      <c r="XAX85" s="755"/>
      <c r="XAY85" s="755"/>
      <c r="XAZ85" s="755"/>
      <c r="XBA85" s="755"/>
      <c r="XBB85" s="755"/>
      <c r="XBC85" s="755"/>
      <c r="XBD85" s="755"/>
      <c r="XBE85" s="755"/>
      <c r="XBF85" s="755"/>
      <c r="XBG85" s="755"/>
      <c r="XBH85" s="755"/>
      <c r="XBI85" s="755"/>
      <c r="XBJ85" s="755"/>
      <c r="XBK85" s="755"/>
      <c r="XBL85" s="755"/>
      <c r="XBM85" s="755"/>
      <c r="XBN85" s="755"/>
      <c r="XBO85" s="755"/>
      <c r="XBP85" s="755"/>
      <c r="XBQ85" s="755"/>
      <c r="XBR85" s="755"/>
      <c r="XBS85" s="755"/>
      <c r="XBT85" s="755"/>
      <c r="XBU85" s="755"/>
      <c r="XBV85" s="755"/>
      <c r="XBW85" s="755"/>
      <c r="XBX85" s="755"/>
      <c r="XBY85" s="755"/>
      <c r="XBZ85" s="755"/>
      <c r="XCA85" s="755"/>
      <c r="XCB85" s="755"/>
      <c r="XCC85" s="755"/>
      <c r="XCD85" s="755"/>
      <c r="XCE85" s="755"/>
      <c r="XCF85" s="755"/>
      <c r="XCG85" s="755"/>
      <c r="XCH85" s="755"/>
      <c r="XCI85" s="755"/>
      <c r="XCJ85" s="755"/>
      <c r="XCK85" s="755"/>
      <c r="XCL85" s="755"/>
      <c r="XCM85" s="755"/>
      <c r="XCN85" s="755"/>
      <c r="XCO85" s="755"/>
      <c r="XCP85" s="755"/>
      <c r="XCQ85" s="755"/>
      <c r="XCR85" s="755"/>
      <c r="XCS85" s="755"/>
      <c r="XCT85" s="755"/>
      <c r="XCU85" s="755"/>
      <c r="XCV85" s="755"/>
      <c r="XCW85" s="755"/>
      <c r="XCX85" s="755"/>
      <c r="XCY85" s="755"/>
      <c r="XCZ85" s="755"/>
      <c r="XDA85" s="755"/>
      <c r="XDB85" s="755"/>
      <c r="XDC85" s="755"/>
      <c r="XDD85" s="755"/>
      <c r="XDE85" s="755"/>
      <c r="XDF85" s="755"/>
      <c r="XDG85" s="755"/>
      <c r="XDH85" s="755"/>
      <c r="XDI85" s="755"/>
      <c r="XDJ85" s="755"/>
      <c r="XDK85" s="755"/>
      <c r="XDL85" s="755"/>
      <c r="XDM85" s="755"/>
      <c r="XDN85" s="755"/>
      <c r="XDO85" s="755"/>
      <c r="XDP85" s="755"/>
      <c r="XDQ85" s="755"/>
      <c r="XDR85" s="755"/>
      <c r="XDS85" s="755"/>
      <c r="XDT85" s="755"/>
      <c r="XDU85" s="755"/>
      <c r="XDV85" s="755"/>
      <c r="XDW85" s="755"/>
      <c r="XDX85" s="755"/>
      <c r="XDY85" s="755"/>
      <c r="XDZ85" s="755"/>
      <c r="XEA85" s="755"/>
      <c r="XEB85" s="755"/>
      <c r="XEC85" s="755"/>
      <c r="XED85" s="755"/>
      <c r="XEE85" s="755"/>
      <c r="XEF85" s="755"/>
      <c r="XEG85" s="755"/>
      <c r="XEH85" s="755"/>
      <c r="XEI85" s="755"/>
      <c r="XEJ85" s="755"/>
      <c r="XEK85" s="755"/>
      <c r="XEL85" s="755"/>
      <c r="XEM85" s="755"/>
      <c r="XEN85" s="755"/>
      <c r="XEO85" s="755"/>
      <c r="XEP85" s="755"/>
      <c r="XEQ85" s="755"/>
      <c r="XER85" s="755"/>
      <c r="XES85" s="755"/>
      <c r="XET85" s="755"/>
      <c r="XEU85" s="755"/>
      <c r="XEV85" s="755"/>
      <c r="XEW85" s="755"/>
      <c r="XEX85" s="755"/>
      <c r="XEY85" s="755"/>
      <c r="XEZ85" s="755"/>
      <c r="XFA85" s="755"/>
    </row>
    <row r="86" spans="1:16381" s="248" customFormat="1" ht="15" customHeight="1" x14ac:dyDescent="0.25">
      <c r="A86" s="837"/>
      <c r="B86" s="2119" t="s">
        <v>1073</v>
      </c>
      <c r="C86" s="2118" t="s">
        <v>14</v>
      </c>
      <c r="D86" s="2121" t="str">
        <f>CONCATENATE("Col ", LEFT(ADDRESS(ROW('Credit risk (SA)'!AC139),COLUMN('Credit risk (SA)'!AC139),4), 1))</f>
        <v>Col A</v>
      </c>
      <c r="E86" s="755"/>
      <c r="F86" s="755"/>
      <c r="G86" s="755"/>
      <c r="H86" s="755"/>
      <c r="I86" s="755"/>
      <c r="J86" s="755"/>
      <c r="K86" s="755"/>
      <c r="L86" s="755"/>
      <c r="M86" s="755"/>
      <c r="N86" s="755"/>
      <c r="O86" s="755"/>
      <c r="P86" s="755"/>
      <c r="Q86" s="755"/>
      <c r="R86" s="755"/>
      <c r="S86" s="755"/>
      <c r="T86" s="755"/>
      <c r="U86" s="755"/>
      <c r="V86" s="755"/>
      <c r="W86" s="755"/>
      <c r="X86" s="755"/>
      <c r="Y86" s="755"/>
      <c r="Z86" s="755"/>
      <c r="AA86" s="755"/>
      <c r="AB86" s="755"/>
      <c r="AC86" s="755"/>
      <c r="AD86" s="755"/>
      <c r="AE86" s="755"/>
      <c r="AF86" s="755"/>
      <c r="AG86" s="755"/>
      <c r="AH86" s="755"/>
      <c r="AI86" s="755"/>
      <c r="AJ86" s="755"/>
      <c r="AK86" s="755"/>
      <c r="AL86" s="755"/>
      <c r="AM86" s="755"/>
      <c r="AN86" s="838"/>
    </row>
    <row r="87" spans="1:16381" s="248" customFormat="1" ht="15" customHeight="1" x14ac:dyDescent="0.25">
      <c r="A87" s="837"/>
      <c r="B87" s="1143"/>
      <c r="C87" s="1272" t="str">
        <f>'Credit risk (SA)'!AC15</f>
        <v>Check: column AB RW in Parameters worksheet</v>
      </c>
      <c r="D87" s="1270"/>
      <c r="E87" s="755"/>
      <c r="F87" s="755"/>
      <c r="G87" s="755"/>
      <c r="H87" s="755"/>
      <c r="I87" s="755"/>
      <c r="J87" s="755"/>
      <c r="K87" s="755"/>
      <c r="L87" s="755"/>
      <c r="M87" s="755"/>
      <c r="N87" s="755"/>
      <c r="O87" s="755"/>
      <c r="P87" s="755"/>
      <c r="Q87" s="755"/>
      <c r="R87" s="755"/>
      <c r="S87" s="755"/>
      <c r="T87" s="755"/>
      <c r="U87" s="755"/>
      <c r="V87" s="755"/>
      <c r="W87" s="755"/>
      <c r="X87" s="755"/>
      <c r="Y87" s="755"/>
      <c r="Z87" s="755"/>
      <c r="AA87" s="755"/>
      <c r="AB87" s="755"/>
      <c r="AC87" s="755"/>
      <c r="AD87" s="755"/>
      <c r="AE87" s="755"/>
      <c r="AF87" s="755"/>
      <c r="AG87" s="755"/>
      <c r="AH87" s="755"/>
      <c r="AI87" s="755"/>
      <c r="AJ87" s="755"/>
      <c r="AK87" s="755"/>
      <c r="AL87" s="755"/>
      <c r="AM87" s="755"/>
      <c r="AN87" s="838"/>
    </row>
    <row r="88" spans="1:16381" s="248" customFormat="1" ht="15" customHeight="1" x14ac:dyDescent="0.25">
      <c r="A88" s="837"/>
      <c r="B88" s="893"/>
      <c r="C88" s="275" t="str">
        <f>'Credit risk (SA)'!B23</f>
        <v>Banks (excluding covered bonds); of which:</v>
      </c>
      <c r="D88" s="1271"/>
      <c r="E88" s="755"/>
      <c r="F88" s="755"/>
      <c r="G88" s="755"/>
      <c r="H88" s="755"/>
      <c r="I88" s="755"/>
      <c r="J88" s="755"/>
      <c r="K88" s="755"/>
      <c r="L88" s="755"/>
      <c r="M88" s="755"/>
      <c r="N88" s="755"/>
      <c r="O88" s="755"/>
      <c r="P88" s="755"/>
      <c r="Q88" s="755"/>
      <c r="R88" s="755"/>
      <c r="S88" s="755"/>
      <c r="T88" s="755"/>
      <c r="U88" s="755"/>
      <c r="V88" s="755"/>
      <c r="W88" s="755"/>
      <c r="X88" s="755"/>
      <c r="Y88" s="755"/>
      <c r="Z88" s="755"/>
      <c r="AA88" s="755"/>
      <c r="AB88" s="755"/>
      <c r="AC88" s="755"/>
      <c r="AD88" s="755"/>
      <c r="AE88" s="755"/>
      <c r="AF88" s="755"/>
      <c r="AG88" s="755"/>
      <c r="AH88" s="755"/>
      <c r="AI88" s="755"/>
      <c r="AJ88" s="755"/>
      <c r="AK88" s="755"/>
      <c r="AL88" s="755"/>
      <c r="AM88" s="755"/>
      <c r="AN88" s="838"/>
    </row>
    <row r="89" spans="1:16381" s="248" customFormat="1" ht="15" customHeight="1" x14ac:dyDescent="0.25">
      <c r="A89" s="837"/>
      <c r="B89" s="354"/>
      <c r="C89" s="328" t="str">
        <f>'Credit risk (SA)'!B25</f>
        <v>ECRA - jurisdictions where ratings are allowed; of which:</v>
      </c>
      <c r="D89" s="1162"/>
      <c r="E89" s="755"/>
      <c r="F89" s="755"/>
      <c r="G89" s="755"/>
      <c r="H89" s="755"/>
      <c r="I89" s="755"/>
      <c r="J89" s="755"/>
      <c r="K89" s="755"/>
      <c r="L89" s="755"/>
      <c r="M89" s="755"/>
      <c r="N89" s="755"/>
      <c r="O89" s="755"/>
      <c r="P89" s="755"/>
      <c r="Q89" s="755"/>
      <c r="R89" s="755"/>
      <c r="S89" s="755"/>
      <c r="T89" s="755"/>
      <c r="U89" s="755"/>
      <c r="V89" s="755"/>
      <c r="W89" s="755"/>
      <c r="X89" s="755"/>
      <c r="Y89" s="755"/>
      <c r="Z89" s="755"/>
      <c r="AA89" s="755"/>
      <c r="AB89" s="755"/>
      <c r="AC89" s="755"/>
      <c r="AD89" s="755"/>
      <c r="AE89" s="755"/>
      <c r="AF89" s="755"/>
      <c r="AG89" s="755"/>
      <c r="AH89" s="755"/>
      <c r="AI89" s="755"/>
      <c r="AJ89" s="755"/>
      <c r="AK89" s="755"/>
      <c r="AL89" s="755"/>
      <c r="AM89" s="755"/>
      <c r="AN89" s="838"/>
    </row>
    <row r="90" spans="1:16381" s="248" customFormat="1" ht="15" customHeight="1" x14ac:dyDescent="0.25">
      <c r="A90" s="837"/>
      <c r="B90" s="354"/>
      <c r="C90" s="331" t="str">
        <f>'Credit risk (SA)'!B26</f>
        <v>ECRA (long term); of which:</v>
      </c>
      <c r="D90" s="1162"/>
      <c r="E90" s="755"/>
      <c r="F90" s="755"/>
      <c r="G90" s="755"/>
      <c r="H90" s="755"/>
      <c r="I90" s="755"/>
      <c r="J90" s="755"/>
      <c r="K90" s="755"/>
      <c r="L90" s="755"/>
      <c r="M90" s="755"/>
      <c r="N90" s="755"/>
      <c r="O90" s="755"/>
      <c r="P90" s="755"/>
      <c r="Q90" s="755"/>
      <c r="R90" s="755"/>
      <c r="S90" s="755"/>
      <c r="T90" s="755"/>
      <c r="U90" s="755"/>
      <c r="V90" s="755"/>
      <c r="W90" s="755"/>
      <c r="X90" s="755"/>
      <c r="Y90" s="755"/>
      <c r="Z90" s="755"/>
      <c r="AA90" s="755"/>
      <c r="AB90" s="755"/>
      <c r="AC90" s="755"/>
      <c r="AD90" s="755"/>
      <c r="AE90" s="755"/>
      <c r="AF90" s="755"/>
      <c r="AG90" s="755"/>
      <c r="AH90" s="755"/>
      <c r="AI90" s="755"/>
      <c r="AJ90" s="755"/>
      <c r="AK90" s="755"/>
      <c r="AL90" s="755"/>
      <c r="AM90" s="755"/>
      <c r="AN90" s="838"/>
    </row>
    <row r="91" spans="1:16381" s="248" customFormat="1" ht="15" customHeight="1" x14ac:dyDescent="0.25">
      <c r="A91" s="837"/>
      <c r="B91" s="357" t="s">
        <v>1087</v>
      </c>
      <c r="C91" s="1145" t="str">
        <f>'Credit risk (SA)'!B27</f>
        <v xml:space="preserve">AAA to AA- </v>
      </c>
      <c r="D91" s="2122" t="str">
        <f>'Credit risk (SA)'!AC27</f>
        <v/>
      </c>
      <c r="E91" s="755"/>
      <c r="F91" s="755"/>
      <c r="G91" s="755"/>
      <c r="H91" s="755"/>
      <c r="I91" s="755"/>
      <c r="J91" s="755"/>
      <c r="K91" s="755"/>
      <c r="L91" s="755"/>
      <c r="M91" s="755"/>
      <c r="N91" s="755"/>
      <c r="O91" s="755"/>
      <c r="P91" s="755"/>
      <c r="Q91" s="755"/>
      <c r="R91" s="755"/>
      <c r="S91" s="755"/>
      <c r="T91" s="755"/>
      <c r="U91" s="755"/>
      <c r="V91" s="755"/>
      <c r="W91" s="755"/>
      <c r="X91" s="755"/>
      <c r="Y91" s="755"/>
      <c r="Z91" s="755"/>
      <c r="AA91" s="755"/>
      <c r="AB91" s="755"/>
      <c r="AC91" s="755"/>
      <c r="AD91" s="755"/>
      <c r="AE91" s="755"/>
      <c r="AF91" s="755"/>
      <c r="AG91" s="755"/>
      <c r="AH91" s="755"/>
      <c r="AI91" s="755"/>
      <c r="AJ91" s="755"/>
      <c r="AK91" s="755"/>
      <c r="AL91" s="755"/>
      <c r="AM91" s="755"/>
      <c r="AN91" s="838"/>
    </row>
    <row r="92" spans="1:16381" s="248" customFormat="1" ht="15" customHeight="1" x14ac:dyDescent="0.25">
      <c r="A92" s="837"/>
      <c r="B92" s="357" t="s">
        <v>1087</v>
      </c>
      <c r="C92" s="1145" t="str">
        <f>'Credit risk (SA)'!B28</f>
        <v>A+ to A-</v>
      </c>
      <c r="D92" s="2122" t="str">
        <f>'Credit risk (SA)'!AC28</f>
        <v/>
      </c>
      <c r="E92" s="755"/>
      <c r="F92" s="755"/>
      <c r="G92" s="755"/>
      <c r="H92" s="755"/>
      <c r="I92" s="755"/>
      <c r="J92" s="755"/>
      <c r="K92" s="755"/>
      <c r="L92" s="755"/>
      <c r="M92" s="755"/>
      <c r="N92" s="755"/>
      <c r="O92" s="755"/>
      <c r="P92" s="755"/>
      <c r="Q92" s="755"/>
      <c r="R92" s="755"/>
      <c r="S92" s="755"/>
      <c r="T92" s="755"/>
      <c r="U92" s="755"/>
      <c r="V92" s="755"/>
      <c r="W92" s="755"/>
      <c r="X92" s="755"/>
      <c r="Y92" s="755"/>
      <c r="Z92" s="755"/>
      <c r="AA92" s="755"/>
      <c r="AB92" s="755"/>
      <c r="AC92" s="755"/>
      <c r="AD92" s="755"/>
      <c r="AE92" s="755"/>
      <c r="AF92" s="755"/>
      <c r="AG92" s="755"/>
      <c r="AH92" s="755"/>
      <c r="AI92" s="755"/>
      <c r="AJ92" s="755"/>
      <c r="AK92" s="755"/>
      <c r="AL92" s="755"/>
      <c r="AM92" s="755"/>
      <c r="AN92" s="838"/>
    </row>
    <row r="93" spans="1:16381" s="248" customFormat="1" ht="15" customHeight="1" x14ac:dyDescent="0.25">
      <c r="A93" s="837"/>
      <c r="B93" s="357" t="s">
        <v>1087</v>
      </c>
      <c r="C93" s="1145" t="str">
        <f>'Credit risk (SA)'!B29</f>
        <v>BBB+ to BBB-</v>
      </c>
      <c r="D93" s="2122" t="str">
        <f>'Credit risk (SA)'!AC29</f>
        <v/>
      </c>
      <c r="E93" s="755"/>
      <c r="F93" s="755"/>
      <c r="G93" s="755"/>
      <c r="H93" s="755"/>
      <c r="I93" s="755"/>
      <c r="J93" s="755"/>
      <c r="K93" s="755"/>
      <c r="L93" s="755"/>
      <c r="M93" s="755"/>
      <c r="N93" s="755"/>
      <c r="O93" s="755"/>
      <c r="P93" s="755"/>
      <c r="Q93" s="755"/>
      <c r="R93" s="755"/>
      <c r="S93" s="755"/>
      <c r="T93" s="755"/>
      <c r="U93" s="755"/>
      <c r="V93" s="755"/>
      <c r="W93" s="755"/>
      <c r="X93" s="755"/>
      <c r="Y93" s="755"/>
      <c r="Z93" s="755"/>
      <c r="AA93" s="755"/>
      <c r="AB93" s="755"/>
      <c r="AC93" s="755"/>
      <c r="AD93" s="755"/>
      <c r="AE93" s="755"/>
      <c r="AF93" s="755"/>
      <c r="AG93" s="755"/>
      <c r="AH93" s="755"/>
      <c r="AI93" s="755"/>
      <c r="AJ93" s="755"/>
      <c r="AK93" s="755"/>
      <c r="AL93" s="755"/>
      <c r="AM93" s="755"/>
      <c r="AN93" s="838"/>
    </row>
    <row r="94" spans="1:16381" s="248" customFormat="1" ht="15" customHeight="1" x14ac:dyDescent="0.25">
      <c r="A94" s="837"/>
      <c r="B94" s="357" t="s">
        <v>1087</v>
      </c>
      <c r="C94" s="1145" t="str">
        <f>'Credit risk (SA)'!B30</f>
        <v>BB+ to B-</v>
      </c>
      <c r="D94" s="2122" t="str">
        <f>'Credit risk (SA)'!AC30</f>
        <v/>
      </c>
      <c r="E94" s="755"/>
      <c r="F94" s="755"/>
      <c r="G94" s="755"/>
      <c r="H94" s="755"/>
      <c r="I94" s="755"/>
      <c r="J94" s="755"/>
      <c r="K94" s="755"/>
      <c r="L94" s="755"/>
      <c r="M94" s="755"/>
      <c r="N94" s="755"/>
      <c r="O94" s="755"/>
      <c r="P94" s="755"/>
      <c r="Q94" s="755"/>
      <c r="R94" s="755"/>
      <c r="S94" s="755"/>
      <c r="T94" s="755"/>
      <c r="U94" s="755"/>
      <c r="V94" s="755"/>
      <c r="W94" s="755"/>
      <c r="X94" s="755"/>
      <c r="Y94" s="755"/>
      <c r="Z94" s="755"/>
      <c r="AA94" s="755"/>
      <c r="AB94" s="755"/>
      <c r="AC94" s="755"/>
      <c r="AD94" s="755"/>
      <c r="AE94" s="755"/>
      <c r="AF94" s="755"/>
      <c r="AG94" s="755"/>
      <c r="AH94" s="755"/>
      <c r="AI94" s="755"/>
      <c r="AJ94" s="755"/>
      <c r="AK94" s="755"/>
      <c r="AL94" s="755"/>
      <c r="AM94" s="755"/>
      <c r="AN94" s="838"/>
    </row>
    <row r="95" spans="1:16381" s="248" customFormat="1" ht="15" customHeight="1" x14ac:dyDescent="0.25">
      <c r="A95" s="837"/>
      <c r="B95" s="357" t="s">
        <v>1087</v>
      </c>
      <c r="C95" s="1145" t="str">
        <f>'Credit risk (SA)'!B31</f>
        <v>below B-</v>
      </c>
      <c r="D95" s="2122" t="str">
        <f>'Credit risk (SA)'!AC31</f>
        <v/>
      </c>
      <c r="E95" s="755"/>
      <c r="F95" s="755"/>
      <c r="G95" s="755"/>
      <c r="H95" s="755"/>
      <c r="I95" s="755"/>
      <c r="J95" s="755"/>
      <c r="K95" s="755"/>
      <c r="L95" s="755"/>
      <c r="M95" s="755"/>
      <c r="N95" s="755"/>
      <c r="O95" s="755"/>
      <c r="P95" s="755"/>
      <c r="Q95" s="755"/>
      <c r="R95" s="755"/>
      <c r="S95" s="755"/>
      <c r="T95" s="755"/>
      <c r="U95" s="755"/>
      <c r="V95" s="755"/>
      <c r="W95" s="755"/>
      <c r="X95" s="755"/>
      <c r="Y95" s="755"/>
      <c r="Z95" s="755"/>
      <c r="AA95" s="755"/>
      <c r="AB95" s="755"/>
      <c r="AC95" s="755"/>
      <c r="AD95" s="755"/>
      <c r="AE95" s="755"/>
      <c r="AF95" s="755"/>
      <c r="AG95" s="755"/>
      <c r="AH95" s="755"/>
      <c r="AI95" s="755"/>
      <c r="AJ95" s="755"/>
      <c r="AK95" s="755"/>
      <c r="AL95" s="755"/>
      <c r="AM95" s="755"/>
      <c r="AN95" s="838"/>
    </row>
    <row r="96" spans="1:16381" s="248" customFormat="1" ht="15" customHeight="1" x14ac:dyDescent="0.25">
      <c r="A96" s="837"/>
      <c r="B96" s="354"/>
      <c r="C96" s="331" t="str">
        <f>'Credit risk (SA)'!B32</f>
        <v>ECRA (short term); of which:</v>
      </c>
      <c r="D96" s="1162"/>
      <c r="E96" s="755"/>
      <c r="F96" s="755"/>
      <c r="G96" s="755"/>
      <c r="H96" s="755"/>
      <c r="I96" s="755"/>
      <c r="J96" s="755"/>
      <c r="K96" s="755"/>
      <c r="L96" s="755"/>
      <c r="M96" s="755"/>
      <c r="N96" s="755"/>
      <c r="O96" s="755"/>
      <c r="P96" s="755"/>
      <c r="Q96" s="755"/>
      <c r="R96" s="755"/>
      <c r="S96" s="755"/>
      <c r="T96" s="755"/>
      <c r="U96" s="755"/>
      <c r="V96" s="755"/>
      <c r="W96" s="755"/>
      <c r="X96" s="755"/>
      <c r="Y96" s="755"/>
      <c r="Z96" s="755"/>
      <c r="AA96" s="755"/>
      <c r="AB96" s="755"/>
      <c r="AC96" s="755"/>
      <c r="AD96" s="755"/>
      <c r="AE96" s="755"/>
      <c r="AF96" s="755"/>
      <c r="AG96" s="755"/>
      <c r="AH96" s="755"/>
      <c r="AI96" s="755"/>
      <c r="AJ96" s="755"/>
      <c r="AK96" s="755"/>
      <c r="AL96" s="755"/>
      <c r="AM96" s="755"/>
      <c r="AN96" s="838"/>
    </row>
    <row r="97" spans="1:40" s="248" customFormat="1" ht="15" customHeight="1" x14ac:dyDescent="0.25">
      <c r="A97" s="837"/>
      <c r="B97" s="357" t="s">
        <v>1087</v>
      </c>
      <c r="C97" s="1145" t="str">
        <f>'Credit risk (SA)'!B33</f>
        <v xml:space="preserve">AAA to AA- </v>
      </c>
      <c r="D97" s="2122" t="str">
        <f>'Credit risk (SA)'!AC33</f>
        <v/>
      </c>
      <c r="E97" s="755"/>
      <c r="F97" s="755"/>
      <c r="G97" s="755"/>
      <c r="H97" s="755"/>
      <c r="I97" s="755"/>
      <c r="J97" s="755"/>
      <c r="K97" s="755"/>
      <c r="L97" s="755"/>
      <c r="M97" s="755"/>
      <c r="N97" s="755"/>
      <c r="O97" s="755"/>
      <c r="P97" s="755"/>
      <c r="Q97" s="755"/>
      <c r="R97" s="755"/>
      <c r="S97" s="755"/>
      <c r="T97" s="755"/>
      <c r="U97" s="755"/>
      <c r="V97" s="755"/>
      <c r="W97" s="755"/>
      <c r="X97" s="755"/>
      <c r="Y97" s="755"/>
      <c r="Z97" s="755"/>
      <c r="AA97" s="755"/>
      <c r="AB97" s="755"/>
      <c r="AC97" s="755"/>
      <c r="AD97" s="755"/>
      <c r="AE97" s="755"/>
      <c r="AF97" s="755"/>
      <c r="AG97" s="755"/>
      <c r="AH97" s="755"/>
      <c r="AI97" s="755"/>
      <c r="AJ97" s="755"/>
      <c r="AK97" s="755"/>
      <c r="AL97" s="755"/>
      <c r="AM97" s="755"/>
      <c r="AN97" s="838"/>
    </row>
    <row r="98" spans="1:40" s="248" customFormat="1" ht="15" customHeight="1" x14ac:dyDescent="0.25">
      <c r="A98" s="837"/>
      <c r="B98" s="357" t="s">
        <v>1087</v>
      </c>
      <c r="C98" s="1145" t="str">
        <f>'Credit risk (SA)'!B34</f>
        <v>A+ to A-</v>
      </c>
      <c r="D98" s="2122" t="str">
        <f>'Credit risk (SA)'!AC34</f>
        <v/>
      </c>
      <c r="E98" s="755"/>
      <c r="F98" s="755"/>
      <c r="G98" s="755"/>
      <c r="H98" s="755"/>
      <c r="I98" s="755"/>
      <c r="J98" s="755"/>
      <c r="K98" s="755"/>
      <c r="L98" s="755"/>
      <c r="M98" s="755"/>
      <c r="N98" s="755"/>
      <c r="O98" s="755"/>
      <c r="P98" s="755"/>
      <c r="Q98" s="755"/>
      <c r="R98" s="755"/>
      <c r="S98" s="755"/>
      <c r="T98" s="755"/>
      <c r="U98" s="755"/>
      <c r="V98" s="755"/>
      <c r="W98" s="755"/>
      <c r="X98" s="755"/>
      <c r="Y98" s="755"/>
      <c r="Z98" s="755"/>
      <c r="AA98" s="755"/>
      <c r="AB98" s="755"/>
      <c r="AC98" s="755"/>
      <c r="AD98" s="755"/>
      <c r="AE98" s="755"/>
      <c r="AF98" s="755"/>
      <c r="AG98" s="755"/>
      <c r="AH98" s="755"/>
      <c r="AI98" s="755"/>
      <c r="AJ98" s="755"/>
      <c r="AK98" s="755"/>
      <c r="AL98" s="755"/>
      <c r="AM98" s="755"/>
      <c r="AN98" s="838"/>
    </row>
    <row r="99" spans="1:40" s="248" customFormat="1" ht="15" customHeight="1" x14ac:dyDescent="0.25">
      <c r="A99" s="837"/>
      <c r="B99" s="357" t="s">
        <v>1087</v>
      </c>
      <c r="C99" s="1145" t="str">
        <f>'Credit risk (SA)'!B35</f>
        <v>BBB+ to BBB-</v>
      </c>
      <c r="D99" s="2122" t="str">
        <f>'Credit risk (SA)'!AC35</f>
        <v/>
      </c>
      <c r="E99" s="755"/>
      <c r="F99" s="755"/>
      <c r="G99" s="755"/>
      <c r="H99" s="755"/>
      <c r="I99" s="755"/>
      <c r="J99" s="755"/>
      <c r="K99" s="755"/>
      <c r="L99" s="755"/>
      <c r="M99" s="755"/>
      <c r="N99" s="755"/>
      <c r="O99" s="755"/>
      <c r="P99" s="755"/>
      <c r="Q99" s="755"/>
      <c r="R99" s="755"/>
      <c r="S99" s="755"/>
      <c r="T99" s="755"/>
      <c r="U99" s="755"/>
      <c r="V99" s="755"/>
      <c r="W99" s="755"/>
      <c r="X99" s="755"/>
      <c r="Y99" s="755"/>
      <c r="Z99" s="755"/>
      <c r="AA99" s="755"/>
      <c r="AB99" s="755"/>
      <c r="AC99" s="755"/>
      <c r="AD99" s="755"/>
      <c r="AE99" s="755"/>
      <c r="AF99" s="755"/>
      <c r="AG99" s="755"/>
      <c r="AH99" s="755"/>
      <c r="AI99" s="755"/>
      <c r="AJ99" s="755"/>
      <c r="AK99" s="755"/>
      <c r="AL99" s="755"/>
      <c r="AM99" s="755"/>
      <c r="AN99" s="838"/>
    </row>
    <row r="100" spans="1:40" s="248" customFormat="1" ht="15" customHeight="1" x14ac:dyDescent="0.25">
      <c r="A100" s="837"/>
      <c r="B100" s="357" t="s">
        <v>1087</v>
      </c>
      <c r="C100" s="1145" t="str">
        <f>'Credit risk (SA)'!B36</f>
        <v>BB+ to B-</v>
      </c>
      <c r="D100" s="2122" t="str">
        <f>'Credit risk (SA)'!AC36</f>
        <v/>
      </c>
      <c r="E100" s="755"/>
      <c r="F100" s="755"/>
      <c r="G100" s="755"/>
      <c r="H100" s="755"/>
      <c r="I100" s="755"/>
      <c r="J100" s="755"/>
      <c r="K100" s="755"/>
      <c r="L100" s="755"/>
      <c r="M100" s="755"/>
      <c r="N100" s="755"/>
      <c r="O100" s="755"/>
      <c r="P100" s="755"/>
      <c r="Q100" s="755"/>
      <c r="R100" s="755"/>
      <c r="S100" s="755"/>
      <c r="T100" s="755"/>
      <c r="U100" s="755"/>
      <c r="V100" s="755"/>
      <c r="W100" s="755"/>
      <c r="X100" s="755"/>
      <c r="Y100" s="755"/>
      <c r="Z100" s="755"/>
      <c r="AA100" s="755"/>
      <c r="AB100" s="755"/>
      <c r="AC100" s="755"/>
      <c r="AD100" s="755"/>
      <c r="AE100" s="755"/>
      <c r="AF100" s="755"/>
      <c r="AG100" s="755"/>
      <c r="AH100" s="755"/>
      <c r="AI100" s="755"/>
      <c r="AJ100" s="755"/>
      <c r="AK100" s="755"/>
      <c r="AL100" s="755"/>
      <c r="AM100" s="755"/>
      <c r="AN100" s="838"/>
    </row>
    <row r="101" spans="1:40" s="248" customFormat="1" ht="15" customHeight="1" x14ac:dyDescent="0.25">
      <c r="A101" s="837"/>
      <c r="B101" s="357" t="s">
        <v>1087</v>
      </c>
      <c r="C101" s="1145" t="str">
        <f>'Credit risk (SA)'!B37</f>
        <v>below B-</v>
      </c>
      <c r="D101" s="2122" t="str">
        <f>'Credit risk (SA)'!AC37</f>
        <v/>
      </c>
      <c r="E101" s="755"/>
      <c r="F101" s="755"/>
      <c r="G101" s="755"/>
      <c r="H101" s="755"/>
      <c r="I101" s="755"/>
      <c r="J101" s="755"/>
      <c r="K101" s="755"/>
      <c r="L101" s="755"/>
      <c r="M101" s="755"/>
      <c r="N101" s="755"/>
      <c r="O101" s="755"/>
      <c r="P101" s="755"/>
      <c r="Q101" s="755"/>
      <c r="R101" s="755"/>
      <c r="S101" s="755"/>
      <c r="T101" s="755"/>
      <c r="U101" s="755"/>
      <c r="V101" s="755"/>
      <c r="W101" s="755"/>
      <c r="X101" s="755"/>
      <c r="Y101" s="755"/>
      <c r="Z101" s="755"/>
      <c r="AA101" s="755"/>
      <c r="AB101" s="755"/>
      <c r="AC101" s="755"/>
      <c r="AD101" s="755"/>
      <c r="AE101" s="755"/>
      <c r="AF101" s="755"/>
      <c r="AG101" s="755"/>
      <c r="AH101" s="755"/>
      <c r="AI101" s="755"/>
      <c r="AJ101" s="755"/>
      <c r="AK101" s="755"/>
      <c r="AL101" s="755"/>
      <c r="AM101" s="755"/>
      <c r="AN101" s="838"/>
    </row>
    <row r="102" spans="1:40" s="248" customFormat="1" ht="15" customHeight="1" x14ac:dyDescent="0.25">
      <c r="A102" s="837"/>
      <c r="B102" s="354"/>
      <c r="C102" s="328" t="str">
        <f>'Credit risk (SA)'!B38</f>
        <v>SCRA; of which:</v>
      </c>
      <c r="D102" s="1162"/>
      <c r="E102" s="755"/>
      <c r="F102" s="755"/>
      <c r="G102" s="755"/>
      <c r="H102" s="755"/>
      <c r="I102" s="755"/>
      <c r="J102" s="755"/>
      <c r="K102" s="755"/>
      <c r="L102" s="755"/>
      <c r="M102" s="755"/>
      <c r="N102" s="755"/>
      <c r="O102" s="755"/>
      <c r="P102" s="755"/>
      <c r="Q102" s="755"/>
      <c r="R102" s="755"/>
      <c r="S102" s="755"/>
      <c r="T102" s="755"/>
      <c r="U102" s="755"/>
      <c r="V102" s="755"/>
      <c r="W102" s="755"/>
      <c r="X102" s="755"/>
      <c r="Y102" s="755"/>
      <c r="Z102" s="755"/>
      <c r="AA102" s="755"/>
      <c r="AB102" s="755"/>
      <c r="AC102" s="755"/>
      <c r="AD102" s="755"/>
      <c r="AE102" s="755"/>
      <c r="AF102" s="755"/>
      <c r="AG102" s="755"/>
      <c r="AH102" s="755"/>
      <c r="AI102" s="755"/>
      <c r="AJ102" s="755"/>
      <c r="AK102" s="755"/>
      <c r="AL102" s="755"/>
      <c r="AM102" s="755"/>
      <c r="AN102" s="838"/>
    </row>
    <row r="103" spans="1:40" s="248" customFormat="1" ht="15" customHeight="1" x14ac:dyDescent="0.25">
      <c r="A103" s="837"/>
      <c r="B103" s="354"/>
      <c r="C103" s="331" t="str">
        <f>'Credit risk (SA)'!B39</f>
        <v>SCRA (long term)</v>
      </c>
      <c r="D103" s="1162"/>
      <c r="E103" s="755"/>
      <c r="F103" s="755"/>
      <c r="G103" s="755"/>
      <c r="H103" s="755"/>
      <c r="I103" s="755"/>
      <c r="J103" s="755"/>
      <c r="K103" s="755"/>
      <c r="L103" s="755"/>
      <c r="M103" s="755"/>
      <c r="N103" s="755"/>
      <c r="O103" s="755"/>
      <c r="P103" s="755"/>
      <c r="Q103" s="755"/>
      <c r="R103" s="755"/>
      <c r="S103" s="755"/>
      <c r="T103" s="755"/>
      <c r="U103" s="755"/>
      <c r="V103" s="755"/>
      <c r="W103" s="755"/>
      <c r="X103" s="755"/>
      <c r="Y103" s="755"/>
      <c r="Z103" s="755"/>
      <c r="AA103" s="755"/>
      <c r="AB103" s="755"/>
      <c r="AC103" s="755"/>
      <c r="AD103" s="755"/>
      <c r="AE103" s="755"/>
      <c r="AF103" s="755"/>
      <c r="AG103" s="755"/>
      <c r="AH103" s="755"/>
      <c r="AI103" s="755"/>
      <c r="AJ103" s="755"/>
      <c r="AK103" s="755"/>
      <c r="AL103" s="755"/>
      <c r="AM103" s="755"/>
      <c r="AN103" s="838"/>
    </row>
    <row r="104" spans="1:40" s="248" customFormat="1" ht="15" customHeight="1" x14ac:dyDescent="0.25">
      <c r="A104" s="837"/>
      <c r="B104" s="357" t="s">
        <v>1087</v>
      </c>
      <c r="C104" s="1145" t="str">
        <f>'Credit risk (SA)'!B40</f>
        <v>Grade A (30% risk weight)</v>
      </c>
      <c r="D104" s="2122" t="str">
        <f>'Credit risk (SA)'!AC40</f>
        <v/>
      </c>
      <c r="E104" s="755"/>
      <c r="F104" s="755"/>
      <c r="G104" s="755"/>
      <c r="H104" s="755"/>
      <c r="I104" s="755"/>
      <c r="J104" s="755"/>
      <c r="K104" s="755"/>
      <c r="L104" s="755"/>
      <c r="M104" s="755"/>
      <c r="N104" s="755"/>
      <c r="O104" s="755"/>
      <c r="P104" s="755"/>
      <c r="Q104" s="755"/>
      <c r="R104" s="755"/>
      <c r="S104" s="755"/>
      <c r="T104" s="755"/>
      <c r="U104" s="755"/>
      <c r="V104" s="755"/>
      <c r="W104" s="755"/>
      <c r="X104" s="755"/>
      <c r="Y104" s="755"/>
      <c r="Z104" s="755"/>
      <c r="AA104" s="755"/>
      <c r="AB104" s="755"/>
      <c r="AC104" s="755"/>
      <c r="AD104" s="755"/>
      <c r="AE104" s="755"/>
      <c r="AF104" s="755"/>
      <c r="AG104" s="755"/>
      <c r="AH104" s="755"/>
      <c r="AI104" s="755"/>
      <c r="AJ104" s="755"/>
      <c r="AK104" s="755"/>
      <c r="AL104" s="755"/>
      <c r="AM104" s="755"/>
      <c r="AN104" s="838"/>
    </row>
    <row r="105" spans="1:40" s="248" customFormat="1" ht="15" customHeight="1" x14ac:dyDescent="0.25">
      <c r="A105" s="837"/>
      <c r="B105" s="357" t="s">
        <v>1087</v>
      </c>
      <c r="C105" s="1145" t="str">
        <f>'Credit risk (SA)'!B41</f>
        <v>Grade A (40% risk weight)</v>
      </c>
      <c r="D105" s="2122" t="str">
        <f>'Credit risk (SA)'!AC41</f>
        <v/>
      </c>
      <c r="E105" s="755"/>
      <c r="F105" s="755"/>
      <c r="G105" s="755"/>
      <c r="H105" s="755"/>
      <c r="I105" s="755"/>
      <c r="J105" s="755"/>
      <c r="K105" s="755"/>
      <c r="L105" s="755"/>
      <c r="M105" s="755"/>
      <c r="N105" s="755"/>
      <c r="O105" s="755"/>
      <c r="P105" s="755"/>
      <c r="Q105" s="755"/>
      <c r="R105" s="755"/>
      <c r="S105" s="755"/>
      <c r="T105" s="755"/>
      <c r="U105" s="755"/>
      <c r="V105" s="755"/>
      <c r="W105" s="755"/>
      <c r="X105" s="755"/>
      <c r="Y105" s="755"/>
      <c r="Z105" s="755"/>
      <c r="AA105" s="755"/>
      <c r="AB105" s="755"/>
      <c r="AC105" s="755"/>
      <c r="AD105" s="755"/>
      <c r="AE105" s="755"/>
      <c r="AF105" s="755"/>
      <c r="AG105" s="755"/>
      <c r="AH105" s="755"/>
      <c r="AI105" s="755"/>
      <c r="AJ105" s="755"/>
      <c r="AK105" s="755"/>
      <c r="AL105" s="755"/>
      <c r="AM105" s="755"/>
      <c r="AN105" s="838"/>
    </row>
    <row r="106" spans="1:40" s="248" customFormat="1" ht="15" customHeight="1" x14ac:dyDescent="0.25">
      <c r="A106" s="837"/>
      <c r="B106" s="357" t="s">
        <v>1087</v>
      </c>
      <c r="C106" s="1145" t="str">
        <f>'Credit risk (SA)'!B42</f>
        <v>Grade B</v>
      </c>
      <c r="D106" s="2122" t="str">
        <f>'Credit risk (SA)'!AC42</f>
        <v/>
      </c>
      <c r="E106" s="755"/>
      <c r="F106" s="755"/>
      <c r="G106" s="755"/>
      <c r="H106" s="755"/>
      <c r="I106" s="755"/>
      <c r="J106" s="755"/>
      <c r="K106" s="755"/>
      <c r="L106" s="755"/>
      <c r="M106" s="755"/>
      <c r="N106" s="755"/>
      <c r="O106" s="755"/>
      <c r="P106" s="755"/>
      <c r="Q106" s="755"/>
      <c r="R106" s="755"/>
      <c r="S106" s="755"/>
      <c r="T106" s="755"/>
      <c r="U106" s="755"/>
      <c r="V106" s="755"/>
      <c r="W106" s="755"/>
      <c r="X106" s="755"/>
      <c r="Y106" s="755"/>
      <c r="Z106" s="755"/>
      <c r="AA106" s="755"/>
      <c r="AB106" s="755"/>
      <c r="AC106" s="755"/>
      <c r="AD106" s="755"/>
      <c r="AE106" s="755"/>
      <c r="AF106" s="755"/>
      <c r="AG106" s="755"/>
      <c r="AH106" s="755"/>
      <c r="AI106" s="755"/>
      <c r="AJ106" s="755"/>
      <c r="AK106" s="755"/>
      <c r="AL106" s="755"/>
      <c r="AM106" s="755"/>
      <c r="AN106" s="838"/>
    </row>
    <row r="107" spans="1:40" s="248" customFormat="1" ht="15" customHeight="1" x14ac:dyDescent="0.25">
      <c r="A107" s="837"/>
      <c r="B107" s="357" t="s">
        <v>1087</v>
      </c>
      <c r="C107" s="1145" t="str">
        <f>'Credit risk (SA)'!B43</f>
        <v>Grade C</v>
      </c>
      <c r="D107" s="2122" t="str">
        <f>'Credit risk (SA)'!AC43</f>
        <v/>
      </c>
      <c r="E107" s="755"/>
      <c r="F107" s="755"/>
      <c r="G107" s="755"/>
      <c r="H107" s="755"/>
      <c r="I107" s="755"/>
      <c r="J107" s="755"/>
      <c r="K107" s="755"/>
      <c r="L107" s="755"/>
      <c r="M107" s="755"/>
      <c r="N107" s="755"/>
      <c r="O107" s="755"/>
      <c r="P107" s="755"/>
      <c r="Q107" s="755"/>
      <c r="R107" s="755"/>
      <c r="S107" s="755"/>
      <c r="T107" s="755"/>
      <c r="U107" s="755"/>
      <c r="V107" s="755"/>
      <c r="W107" s="755"/>
      <c r="X107" s="755"/>
      <c r="Y107" s="755"/>
      <c r="Z107" s="755"/>
      <c r="AA107" s="755"/>
      <c r="AB107" s="755"/>
      <c r="AC107" s="755"/>
      <c r="AD107" s="755"/>
      <c r="AE107" s="755"/>
      <c r="AF107" s="755"/>
      <c r="AG107" s="755"/>
      <c r="AH107" s="755"/>
      <c r="AI107" s="755"/>
      <c r="AJ107" s="755"/>
      <c r="AK107" s="755"/>
      <c r="AL107" s="755"/>
      <c r="AM107" s="755"/>
      <c r="AN107" s="838"/>
    </row>
    <row r="108" spans="1:40" s="248" customFormat="1" ht="15" customHeight="1" x14ac:dyDescent="0.25">
      <c r="A108" s="837"/>
      <c r="B108" s="354"/>
      <c r="C108" s="331" t="str">
        <f>'Credit risk (SA)'!B45</f>
        <v>SCRA (short term)</v>
      </c>
      <c r="D108" s="1162"/>
      <c r="E108" s="755"/>
      <c r="F108" s="755"/>
      <c r="G108" s="755"/>
      <c r="H108" s="755"/>
      <c r="I108" s="755"/>
      <c r="J108" s="755"/>
      <c r="K108" s="755"/>
      <c r="L108" s="755"/>
      <c r="M108" s="755"/>
      <c r="N108" s="755"/>
      <c r="O108" s="755"/>
      <c r="P108" s="755"/>
      <c r="Q108" s="755"/>
      <c r="R108" s="755"/>
      <c r="S108" s="755"/>
      <c r="T108" s="755"/>
      <c r="U108" s="755"/>
      <c r="V108" s="755"/>
      <c r="W108" s="755"/>
      <c r="X108" s="755"/>
      <c r="Y108" s="755"/>
      <c r="Z108" s="755"/>
      <c r="AA108" s="755"/>
      <c r="AB108" s="755"/>
      <c r="AC108" s="755"/>
      <c r="AD108" s="755"/>
      <c r="AE108" s="755"/>
      <c r="AF108" s="755"/>
      <c r="AG108" s="755"/>
      <c r="AH108" s="755"/>
      <c r="AI108" s="755"/>
      <c r="AJ108" s="755"/>
      <c r="AK108" s="755"/>
      <c r="AL108" s="755"/>
      <c r="AM108" s="755"/>
      <c r="AN108" s="838"/>
    </row>
    <row r="109" spans="1:40" s="248" customFormat="1" ht="15" customHeight="1" x14ac:dyDescent="0.25">
      <c r="A109" s="837"/>
      <c r="B109" s="357" t="s">
        <v>1087</v>
      </c>
      <c r="C109" s="1145" t="str">
        <f>'Credit risk (SA)'!B46</f>
        <v>Grade A</v>
      </c>
      <c r="D109" s="2122" t="str">
        <f>'Credit risk (SA)'!AC46</f>
        <v/>
      </c>
      <c r="E109" s="755"/>
      <c r="F109" s="755"/>
      <c r="G109" s="755"/>
      <c r="H109" s="755"/>
      <c r="I109" s="755"/>
      <c r="J109" s="755"/>
      <c r="K109" s="755"/>
      <c r="L109" s="755"/>
      <c r="M109" s="755"/>
      <c r="N109" s="755"/>
      <c r="O109" s="755"/>
      <c r="P109" s="755"/>
      <c r="Q109" s="755"/>
      <c r="R109" s="755"/>
      <c r="S109" s="755"/>
      <c r="T109" s="755"/>
      <c r="U109" s="755"/>
      <c r="V109" s="755"/>
      <c r="W109" s="755"/>
      <c r="X109" s="755"/>
      <c r="Y109" s="755"/>
      <c r="Z109" s="755"/>
      <c r="AA109" s="755"/>
      <c r="AB109" s="755"/>
      <c r="AC109" s="755"/>
      <c r="AD109" s="755"/>
      <c r="AE109" s="755"/>
      <c r="AF109" s="755"/>
      <c r="AG109" s="755"/>
      <c r="AH109" s="755"/>
      <c r="AI109" s="755"/>
      <c r="AJ109" s="755"/>
      <c r="AK109" s="755"/>
      <c r="AL109" s="755"/>
      <c r="AM109" s="755"/>
      <c r="AN109" s="838"/>
    </row>
    <row r="110" spans="1:40" s="248" customFormat="1" ht="15" customHeight="1" x14ac:dyDescent="0.25">
      <c r="A110" s="837"/>
      <c r="B110" s="357" t="s">
        <v>1087</v>
      </c>
      <c r="C110" s="1145" t="str">
        <f>'Credit risk (SA)'!B47</f>
        <v>Grade B</v>
      </c>
      <c r="D110" s="2122" t="str">
        <f>'Credit risk (SA)'!AC47</f>
        <v/>
      </c>
      <c r="E110" s="755"/>
      <c r="F110" s="755"/>
      <c r="G110" s="755"/>
      <c r="H110" s="755"/>
      <c r="I110" s="755"/>
      <c r="J110" s="755"/>
      <c r="K110" s="755"/>
      <c r="L110" s="755"/>
      <c r="M110" s="755"/>
      <c r="N110" s="755"/>
      <c r="O110" s="755"/>
      <c r="P110" s="755"/>
      <c r="Q110" s="755"/>
      <c r="R110" s="755"/>
      <c r="S110" s="755"/>
      <c r="T110" s="755"/>
      <c r="U110" s="755"/>
      <c r="V110" s="755"/>
      <c r="W110" s="755"/>
      <c r="X110" s="755"/>
      <c r="Y110" s="755"/>
      <c r="Z110" s="755"/>
      <c r="AA110" s="755"/>
      <c r="AB110" s="755"/>
      <c r="AC110" s="755"/>
      <c r="AD110" s="755"/>
      <c r="AE110" s="755"/>
      <c r="AF110" s="755"/>
      <c r="AG110" s="755"/>
      <c r="AH110" s="755"/>
      <c r="AI110" s="755"/>
      <c r="AJ110" s="755"/>
      <c r="AK110" s="755"/>
      <c r="AL110" s="755"/>
      <c r="AM110" s="755"/>
      <c r="AN110" s="838"/>
    </row>
    <row r="111" spans="1:40" s="248" customFormat="1" ht="15" customHeight="1" x14ac:dyDescent="0.25">
      <c r="A111" s="837"/>
      <c r="B111" s="357" t="s">
        <v>1087</v>
      </c>
      <c r="C111" s="1145" t="str">
        <f>'Credit risk (SA)'!B48</f>
        <v>Grade C</v>
      </c>
      <c r="D111" s="2122" t="str">
        <f>'Credit risk (SA)'!AC48</f>
        <v/>
      </c>
      <c r="E111" s="755"/>
      <c r="F111" s="755"/>
      <c r="G111" s="755"/>
      <c r="H111" s="755"/>
      <c r="I111" s="755"/>
      <c r="J111" s="755"/>
      <c r="K111" s="755"/>
      <c r="L111" s="755"/>
      <c r="M111" s="755"/>
      <c r="N111" s="755"/>
      <c r="O111" s="755"/>
      <c r="P111" s="755"/>
      <c r="Q111" s="755"/>
      <c r="R111" s="755"/>
      <c r="S111" s="755"/>
      <c r="T111" s="755"/>
      <c r="U111" s="755"/>
      <c r="V111" s="755"/>
      <c r="W111" s="755"/>
      <c r="X111" s="755"/>
      <c r="Y111" s="755"/>
      <c r="Z111" s="755"/>
      <c r="AA111" s="755"/>
      <c r="AB111" s="755"/>
      <c r="AC111" s="755"/>
      <c r="AD111" s="755"/>
      <c r="AE111" s="755"/>
      <c r="AF111" s="755"/>
      <c r="AG111" s="755"/>
      <c r="AH111" s="755"/>
      <c r="AI111" s="755"/>
      <c r="AJ111" s="755"/>
      <c r="AK111" s="755"/>
      <c r="AL111" s="755"/>
      <c r="AM111" s="755"/>
      <c r="AN111" s="838"/>
    </row>
    <row r="112" spans="1:40" s="248" customFormat="1" ht="15" customHeight="1" x14ac:dyDescent="0.25">
      <c r="A112" s="837"/>
      <c r="B112" s="354"/>
      <c r="C112" s="306" t="str">
        <f>'Credit risk (SA)'!B50</f>
        <v>Covered bonds; of which:</v>
      </c>
      <c r="D112" s="1162"/>
      <c r="E112" s="755"/>
      <c r="F112" s="755"/>
      <c r="G112" s="755"/>
      <c r="H112" s="755"/>
      <c r="I112" s="755"/>
      <c r="J112" s="755"/>
      <c r="K112" s="755"/>
      <c r="L112" s="755"/>
      <c r="M112" s="755"/>
      <c r="N112" s="755"/>
      <c r="O112" s="755"/>
      <c r="P112" s="755"/>
      <c r="Q112" s="755"/>
      <c r="R112" s="755"/>
      <c r="S112" s="755"/>
      <c r="T112" s="755"/>
      <c r="U112" s="755"/>
      <c r="V112" s="755"/>
      <c r="W112" s="755"/>
      <c r="X112" s="755"/>
      <c r="Y112" s="755"/>
      <c r="Z112" s="755"/>
      <c r="AA112" s="755"/>
      <c r="AB112" s="755"/>
      <c r="AC112" s="755"/>
      <c r="AD112" s="755"/>
      <c r="AE112" s="755"/>
      <c r="AF112" s="755"/>
      <c r="AG112" s="755"/>
      <c r="AH112" s="755"/>
      <c r="AI112" s="755"/>
      <c r="AJ112" s="755"/>
      <c r="AK112" s="755"/>
      <c r="AL112" s="755"/>
      <c r="AM112" s="755"/>
      <c r="AN112" s="838"/>
    </row>
    <row r="113" spans="1:40" s="248" customFormat="1" ht="15" customHeight="1" x14ac:dyDescent="0.25">
      <c r="A113" s="837"/>
      <c r="B113" s="354"/>
      <c r="C113" s="328" t="str">
        <f>'Credit risk (SA)'!B51</f>
        <v>rated</v>
      </c>
      <c r="D113" s="1162"/>
      <c r="E113" s="755"/>
      <c r="F113" s="755"/>
      <c r="G113" s="755"/>
      <c r="H113" s="755"/>
      <c r="I113" s="755"/>
      <c r="J113" s="755"/>
      <c r="K113" s="755"/>
      <c r="L113" s="755"/>
      <c r="M113" s="755"/>
      <c r="N113" s="755"/>
      <c r="O113" s="755"/>
      <c r="P113" s="755"/>
      <c r="Q113" s="755"/>
      <c r="R113" s="755"/>
      <c r="S113" s="755"/>
      <c r="T113" s="755"/>
      <c r="U113" s="755"/>
      <c r="V113" s="755"/>
      <c r="W113" s="755"/>
      <c r="X113" s="755"/>
      <c r="Y113" s="755"/>
      <c r="Z113" s="755"/>
      <c r="AA113" s="755"/>
      <c r="AB113" s="755"/>
      <c r="AC113" s="755"/>
      <c r="AD113" s="755"/>
      <c r="AE113" s="755"/>
      <c r="AF113" s="755"/>
      <c r="AG113" s="755"/>
      <c r="AH113" s="755"/>
      <c r="AI113" s="755"/>
      <c r="AJ113" s="755"/>
      <c r="AK113" s="755"/>
      <c r="AL113" s="755"/>
      <c r="AM113" s="755"/>
      <c r="AN113" s="838"/>
    </row>
    <row r="114" spans="1:40" s="248" customFormat="1" ht="15" customHeight="1" x14ac:dyDescent="0.25">
      <c r="A114" s="837"/>
      <c r="B114" s="357" t="s">
        <v>1087</v>
      </c>
      <c r="C114" s="940" t="str">
        <f>'Credit risk (SA)'!B52</f>
        <v xml:space="preserve">AAA to AA- </v>
      </c>
      <c r="D114" s="2122" t="str">
        <f>'Credit risk (SA)'!AC52</f>
        <v/>
      </c>
      <c r="E114" s="755"/>
      <c r="F114" s="755"/>
      <c r="G114" s="755"/>
      <c r="H114" s="755"/>
      <c r="I114" s="755"/>
      <c r="J114" s="755"/>
      <c r="K114" s="755"/>
      <c r="L114" s="755"/>
      <c r="M114" s="755"/>
      <c r="N114" s="755"/>
      <c r="O114" s="755"/>
      <c r="P114" s="755"/>
      <c r="Q114" s="755"/>
      <c r="R114" s="755"/>
      <c r="S114" s="755"/>
      <c r="T114" s="755"/>
      <c r="U114" s="755"/>
      <c r="V114" s="755"/>
      <c r="W114" s="755"/>
      <c r="X114" s="755"/>
      <c r="Y114" s="755"/>
      <c r="Z114" s="755"/>
      <c r="AA114" s="755"/>
      <c r="AB114" s="755"/>
      <c r="AC114" s="755"/>
      <c r="AD114" s="755"/>
      <c r="AE114" s="755"/>
      <c r="AF114" s="755"/>
      <c r="AG114" s="755"/>
      <c r="AH114" s="755"/>
      <c r="AI114" s="755"/>
      <c r="AJ114" s="755"/>
      <c r="AK114" s="755"/>
      <c r="AL114" s="755"/>
      <c r="AM114" s="755"/>
      <c r="AN114" s="838"/>
    </row>
    <row r="115" spans="1:40" s="248" customFormat="1" ht="15" customHeight="1" x14ac:dyDescent="0.25">
      <c r="A115" s="837"/>
      <c r="B115" s="357" t="s">
        <v>1087</v>
      </c>
      <c r="C115" s="940" t="str">
        <f>'Credit risk (SA)'!B53</f>
        <v>A+ to A-</v>
      </c>
      <c r="D115" s="2122" t="str">
        <f>'Credit risk (SA)'!AC53</f>
        <v/>
      </c>
      <c r="E115" s="755"/>
      <c r="F115" s="755"/>
      <c r="G115" s="755"/>
      <c r="H115" s="755"/>
      <c r="I115" s="755"/>
      <c r="J115" s="755"/>
      <c r="K115" s="755"/>
      <c r="L115" s="755"/>
      <c r="M115" s="755"/>
      <c r="N115" s="755"/>
      <c r="O115" s="755"/>
      <c r="P115" s="755"/>
      <c r="Q115" s="755"/>
      <c r="R115" s="755"/>
      <c r="S115" s="755"/>
      <c r="T115" s="755"/>
      <c r="U115" s="755"/>
      <c r="V115" s="755"/>
      <c r="W115" s="755"/>
      <c r="X115" s="755"/>
      <c r="Y115" s="755"/>
      <c r="Z115" s="755"/>
      <c r="AA115" s="755"/>
      <c r="AB115" s="755"/>
      <c r="AC115" s="755"/>
      <c r="AD115" s="755"/>
      <c r="AE115" s="755"/>
      <c r="AF115" s="755"/>
      <c r="AG115" s="755"/>
      <c r="AH115" s="755"/>
      <c r="AI115" s="755"/>
      <c r="AJ115" s="755"/>
      <c r="AK115" s="755"/>
      <c r="AL115" s="755"/>
      <c r="AM115" s="755"/>
      <c r="AN115" s="838"/>
    </row>
    <row r="116" spans="1:40" s="248" customFormat="1" ht="15" customHeight="1" x14ac:dyDescent="0.25">
      <c r="A116" s="837"/>
      <c r="B116" s="357" t="s">
        <v>1087</v>
      </c>
      <c r="C116" s="940" t="str">
        <f>'Credit risk (SA)'!B54</f>
        <v>BBB+ to BBB-</v>
      </c>
      <c r="D116" s="2122" t="str">
        <f>'Credit risk (SA)'!AC54</f>
        <v/>
      </c>
      <c r="E116" s="755"/>
      <c r="F116" s="755"/>
      <c r="G116" s="755"/>
      <c r="H116" s="755"/>
      <c r="I116" s="755"/>
      <c r="J116" s="755"/>
      <c r="K116" s="755"/>
      <c r="L116" s="755"/>
      <c r="M116" s="755"/>
      <c r="N116" s="755"/>
      <c r="O116" s="755"/>
      <c r="P116" s="755"/>
      <c r="Q116" s="755"/>
      <c r="R116" s="755"/>
      <c r="S116" s="755"/>
      <c r="T116" s="755"/>
      <c r="U116" s="755"/>
      <c r="V116" s="755"/>
      <c r="W116" s="755"/>
      <c r="X116" s="755"/>
      <c r="Y116" s="755"/>
      <c r="Z116" s="755"/>
      <c r="AA116" s="755"/>
      <c r="AB116" s="755"/>
      <c r="AC116" s="755"/>
      <c r="AD116" s="755"/>
      <c r="AE116" s="755"/>
      <c r="AF116" s="755"/>
      <c r="AG116" s="755"/>
      <c r="AH116" s="755"/>
      <c r="AI116" s="755"/>
      <c r="AJ116" s="755"/>
      <c r="AK116" s="755"/>
      <c r="AL116" s="755"/>
      <c r="AM116" s="755"/>
      <c r="AN116" s="838"/>
    </row>
    <row r="117" spans="1:40" s="248" customFormat="1" ht="15" customHeight="1" x14ac:dyDescent="0.25">
      <c r="A117" s="837"/>
      <c r="B117" s="357" t="s">
        <v>1087</v>
      </c>
      <c r="C117" s="940" t="str">
        <f>'Credit risk (SA)'!B55</f>
        <v>BB+ to B-</v>
      </c>
      <c r="D117" s="2122" t="str">
        <f>'Credit risk (SA)'!AC55</f>
        <v/>
      </c>
      <c r="E117" s="755"/>
      <c r="F117" s="755"/>
      <c r="G117" s="755"/>
      <c r="H117" s="755"/>
      <c r="I117" s="755"/>
      <c r="J117" s="755"/>
      <c r="K117" s="755"/>
      <c r="L117" s="755"/>
      <c r="M117" s="755"/>
      <c r="N117" s="755"/>
      <c r="O117" s="755"/>
      <c r="P117" s="755"/>
      <c r="Q117" s="755"/>
      <c r="R117" s="755"/>
      <c r="S117" s="755"/>
      <c r="T117" s="755"/>
      <c r="U117" s="755"/>
      <c r="V117" s="755"/>
      <c r="W117" s="755"/>
      <c r="X117" s="755"/>
      <c r="Y117" s="755"/>
      <c r="Z117" s="755"/>
      <c r="AA117" s="755"/>
      <c r="AB117" s="755"/>
      <c r="AC117" s="755"/>
      <c r="AD117" s="755"/>
      <c r="AE117" s="755"/>
      <c r="AF117" s="755"/>
      <c r="AG117" s="755"/>
      <c r="AH117" s="755"/>
      <c r="AI117" s="755"/>
      <c r="AJ117" s="755"/>
      <c r="AK117" s="755"/>
      <c r="AL117" s="755"/>
      <c r="AM117" s="755"/>
      <c r="AN117" s="838"/>
    </row>
    <row r="118" spans="1:40" s="248" customFormat="1" ht="15" customHeight="1" x14ac:dyDescent="0.25">
      <c r="A118" s="837"/>
      <c r="B118" s="357" t="s">
        <v>1087</v>
      </c>
      <c r="C118" s="940" t="str">
        <f>'Credit risk (SA)'!B56</f>
        <v>below B-</v>
      </c>
      <c r="D118" s="2122" t="str">
        <f>'Credit risk (SA)'!AC56</f>
        <v/>
      </c>
      <c r="E118" s="755"/>
      <c r="F118" s="755"/>
      <c r="G118" s="755"/>
      <c r="H118" s="755"/>
      <c r="I118" s="755"/>
      <c r="J118" s="755"/>
      <c r="K118" s="755"/>
      <c r="L118" s="755"/>
      <c r="M118" s="755"/>
      <c r="N118" s="755"/>
      <c r="O118" s="755"/>
      <c r="P118" s="755"/>
      <c r="Q118" s="755"/>
      <c r="R118" s="755"/>
      <c r="S118" s="755"/>
      <c r="T118" s="755"/>
      <c r="U118" s="755"/>
      <c r="V118" s="755"/>
      <c r="W118" s="755"/>
      <c r="X118" s="755"/>
      <c r="Y118" s="755"/>
      <c r="Z118" s="755"/>
      <c r="AA118" s="755"/>
      <c r="AB118" s="755"/>
      <c r="AC118" s="755"/>
      <c r="AD118" s="755"/>
      <c r="AE118" s="755"/>
      <c r="AF118" s="755"/>
      <c r="AG118" s="755"/>
      <c r="AH118" s="755"/>
      <c r="AI118" s="755"/>
      <c r="AJ118" s="755"/>
      <c r="AK118" s="755"/>
      <c r="AL118" s="755"/>
      <c r="AM118" s="755"/>
      <c r="AN118" s="838"/>
    </row>
    <row r="119" spans="1:40" s="248" customFormat="1" ht="15" customHeight="1" x14ac:dyDescent="0.25">
      <c r="A119" s="837"/>
      <c r="B119" s="354"/>
      <c r="C119" s="328" t="str">
        <f>'Credit risk (SA)'!B57</f>
        <v>unrated; of which:</v>
      </c>
      <c r="D119" s="1162"/>
      <c r="E119" s="755"/>
      <c r="F119" s="755"/>
      <c r="G119" s="755"/>
      <c r="H119" s="755"/>
      <c r="I119" s="755"/>
      <c r="J119" s="755"/>
      <c r="K119" s="755"/>
      <c r="L119" s="755"/>
      <c r="M119" s="755"/>
      <c r="N119" s="755"/>
      <c r="O119" s="755"/>
      <c r="P119" s="755"/>
      <c r="Q119" s="755"/>
      <c r="R119" s="755"/>
      <c r="S119" s="755"/>
      <c r="T119" s="755"/>
      <c r="U119" s="755"/>
      <c r="V119" s="755"/>
      <c r="W119" s="755"/>
      <c r="X119" s="755"/>
      <c r="Y119" s="755"/>
      <c r="Z119" s="755"/>
      <c r="AA119" s="755"/>
      <c r="AB119" s="755"/>
      <c r="AC119" s="755"/>
      <c r="AD119" s="755"/>
      <c r="AE119" s="755"/>
      <c r="AF119" s="755"/>
      <c r="AG119" s="755"/>
      <c r="AH119" s="755"/>
      <c r="AI119" s="755"/>
      <c r="AJ119" s="755"/>
      <c r="AK119" s="755"/>
      <c r="AL119" s="755"/>
      <c r="AM119" s="755"/>
      <c r="AN119" s="838"/>
    </row>
    <row r="120" spans="1:40" s="248" customFormat="1" ht="15" customHeight="1" x14ac:dyDescent="0.25">
      <c r="A120" s="837"/>
      <c r="B120" s="357" t="s">
        <v>1087</v>
      </c>
      <c r="C120" s="940" t="str">
        <f>'Credit risk (SA)'!B58</f>
        <v>risk weight for issuing bank of 20%</v>
      </c>
      <c r="D120" s="2122" t="str">
        <f>'Credit risk (SA)'!AC58</f>
        <v/>
      </c>
      <c r="E120" s="755"/>
      <c r="F120" s="755"/>
      <c r="G120" s="755"/>
      <c r="H120" s="755"/>
      <c r="I120" s="755"/>
      <c r="J120" s="755"/>
      <c r="K120" s="755"/>
      <c r="L120" s="755"/>
      <c r="M120" s="755"/>
      <c r="N120" s="755"/>
      <c r="O120" s="755"/>
      <c r="P120" s="755"/>
      <c r="Q120" s="755"/>
      <c r="R120" s="755"/>
      <c r="S120" s="755"/>
      <c r="T120" s="755"/>
      <c r="U120" s="755"/>
      <c r="V120" s="755"/>
      <c r="W120" s="755"/>
      <c r="X120" s="755"/>
      <c r="Y120" s="755"/>
      <c r="Z120" s="755"/>
      <c r="AA120" s="755"/>
      <c r="AB120" s="755"/>
      <c r="AC120" s="755"/>
      <c r="AD120" s="755"/>
      <c r="AE120" s="755"/>
      <c r="AF120" s="755"/>
      <c r="AG120" s="755"/>
      <c r="AH120" s="755"/>
      <c r="AI120" s="755"/>
      <c r="AJ120" s="755"/>
      <c r="AK120" s="755"/>
      <c r="AL120" s="755"/>
      <c r="AM120" s="755"/>
      <c r="AN120" s="838"/>
    </row>
    <row r="121" spans="1:40" s="248" customFormat="1" ht="15" customHeight="1" x14ac:dyDescent="0.25">
      <c r="A121" s="837"/>
      <c r="B121" s="357" t="s">
        <v>1087</v>
      </c>
      <c r="C121" s="940" t="str">
        <f>'Credit risk (SA)'!B59</f>
        <v>risk weight for issuing bank of 30%</v>
      </c>
      <c r="D121" s="2122" t="str">
        <f>'Credit risk (SA)'!AC59</f>
        <v/>
      </c>
      <c r="E121" s="755"/>
      <c r="F121" s="755"/>
      <c r="G121" s="755"/>
      <c r="H121" s="755"/>
      <c r="I121" s="755"/>
      <c r="J121" s="755"/>
      <c r="K121" s="755"/>
      <c r="L121" s="755"/>
      <c r="M121" s="755"/>
      <c r="N121" s="755"/>
      <c r="O121" s="755"/>
      <c r="P121" s="755"/>
      <c r="Q121" s="755"/>
      <c r="R121" s="755"/>
      <c r="S121" s="755"/>
      <c r="T121" s="755"/>
      <c r="U121" s="755"/>
      <c r="V121" s="755"/>
      <c r="W121" s="755"/>
      <c r="X121" s="755"/>
      <c r="Y121" s="755"/>
      <c r="Z121" s="755"/>
      <c r="AA121" s="755"/>
      <c r="AB121" s="755"/>
      <c r="AC121" s="755"/>
      <c r="AD121" s="755"/>
      <c r="AE121" s="755"/>
      <c r="AF121" s="755"/>
      <c r="AG121" s="755"/>
      <c r="AH121" s="755"/>
      <c r="AI121" s="755"/>
      <c r="AJ121" s="755"/>
      <c r="AK121" s="755"/>
      <c r="AL121" s="755"/>
      <c r="AM121" s="755"/>
      <c r="AN121" s="838"/>
    </row>
    <row r="122" spans="1:40" s="248" customFormat="1" ht="15" customHeight="1" x14ac:dyDescent="0.25">
      <c r="A122" s="837"/>
      <c r="B122" s="357" t="s">
        <v>1087</v>
      </c>
      <c r="C122" s="940" t="str">
        <f>'Credit risk (SA)'!B60</f>
        <v>risk weight for issuing bank of 40%</v>
      </c>
      <c r="D122" s="2122" t="str">
        <f>'Credit risk (SA)'!AC60</f>
        <v/>
      </c>
      <c r="E122" s="755"/>
      <c r="F122" s="755"/>
      <c r="G122" s="755"/>
      <c r="H122" s="755"/>
      <c r="I122" s="755"/>
      <c r="J122" s="755"/>
      <c r="K122" s="755"/>
      <c r="L122" s="755"/>
      <c r="M122" s="755"/>
      <c r="N122" s="755"/>
      <c r="O122" s="755"/>
      <c r="P122" s="755"/>
      <c r="Q122" s="755"/>
      <c r="R122" s="755"/>
      <c r="S122" s="755"/>
      <c r="T122" s="755"/>
      <c r="U122" s="755"/>
      <c r="V122" s="755"/>
      <c r="W122" s="755"/>
      <c r="X122" s="755"/>
      <c r="Y122" s="755"/>
      <c r="Z122" s="755"/>
      <c r="AA122" s="755"/>
      <c r="AB122" s="755"/>
      <c r="AC122" s="755"/>
      <c r="AD122" s="755"/>
      <c r="AE122" s="755"/>
      <c r="AF122" s="755"/>
      <c r="AG122" s="755"/>
      <c r="AH122" s="755"/>
      <c r="AI122" s="755"/>
      <c r="AJ122" s="755"/>
      <c r="AK122" s="755"/>
      <c r="AL122" s="755"/>
      <c r="AM122" s="755"/>
      <c r="AN122" s="838"/>
    </row>
    <row r="123" spans="1:40" s="248" customFormat="1" ht="15" customHeight="1" x14ac:dyDescent="0.25">
      <c r="A123" s="837"/>
      <c r="B123" s="357" t="s">
        <v>1087</v>
      </c>
      <c r="C123" s="940" t="str">
        <f>'Credit risk (SA)'!B61</f>
        <v>risk weight for issuing bank of 50%</v>
      </c>
      <c r="D123" s="2122" t="str">
        <f>'Credit risk (SA)'!AC61</f>
        <v/>
      </c>
      <c r="E123" s="755"/>
      <c r="F123" s="755"/>
      <c r="G123" s="755"/>
      <c r="H123" s="755"/>
      <c r="I123" s="755"/>
      <c r="J123" s="755"/>
      <c r="K123" s="755"/>
      <c r="L123" s="755"/>
      <c r="M123" s="755"/>
      <c r="N123" s="755"/>
      <c r="O123" s="755"/>
      <c r="P123" s="755"/>
      <c r="Q123" s="755"/>
      <c r="R123" s="755"/>
      <c r="S123" s="755"/>
      <c r="T123" s="755"/>
      <c r="U123" s="755"/>
      <c r="V123" s="755"/>
      <c r="W123" s="755"/>
      <c r="X123" s="755"/>
      <c r="Y123" s="755"/>
      <c r="Z123" s="755"/>
      <c r="AA123" s="755"/>
      <c r="AB123" s="755"/>
      <c r="AC123" s="755"/>
      <c r="AD123" s="755"/>
      <c r="AE123" s="755"/>
      <c r="AF123" s="755"/>
      <c r="AG123" s="755"/>
      <c r="AH123" s="755"/>
      <c r="AI123" s="755"/>
      <c r="AJ123" s="755"/>
      <c r="AK123" s="755"/>
      <c r="AL123" s="755"/>
      <c r="AM123" s="755"/>
      <c r="AN123" s="838"/>
    </row>
    <row r="124" spans="1:40" s="248" customFormat="1" ht="15" customHeight="1" x14ac:dyDescent="0.25">
      <c r="A124" s="837"/>
      <c r="B124" s="357" t="s">
        <v>1087</v>
      </c>
      <c r="C124" s="940" t="str">
        <f>'Credit risk (SA)'!B62</f>
        <v>risk weight for issuing bank of 75%</v>
      </c>
      <c r="D124" s="2122" t="str">
        <f>'Credit risk (SA)'!AC62</f>
        <v/>
      </c>
      <c r="E124" s="755"/>
      <c r="F124" s="755"/>
      <c r="G124" s="755"/>
      <c r="H124" s="755"/>
      <c r="I124" s="755"/>
      <c r="J124" s="755"/>
      <c r="K124" s="755"/>
      <c r="L124" s="755"/>
      <c r="M124" s="755"/>
      <c r="N124" s="755"/>
      <c r="O124" s="755"/>
      <c r="P124" s="755"/>
      <c r="Q124" s="755"/>
      <c r="R124" s="755"/>
      <c r="S124" s="755"/>
      <c r="T124" s="755"/>
      <c r="U124" s="755"/>
      <c r="V124" s="755"/>
      <c r="W124" s="755"/>
      <c r="X124" s="755"/>
      <c r="Y124" s="755"/>
      <c r="Z124" s="755"/>
      <c r="AA124" s="755"/>
      <c r="AB124" s="755"/>
      <c r="AC124" s="755"/>
      <c r="AD124" s="755"/>
      <c r="AE124" s="755"/>
      <c r="AF124" s="755"/>
      <c r="AG124" s="755"/>
      <c r="AH124" s="755"/>
      <c r="AI124" s="755"/>
      <c r="AJ124" s="755"/>
      <c r="AK124" s="755"/>
      <c r="AL124" s="755"/>
      <c r="AM124" s="755"/>
      <c r="AN124" s="838"/>
    </row>
    <row r="125" spans="1:40" s="248" customFormat="1" ht="15" customHeight="1" x14ac:dyDescent="0.25">
      <c r="A125" s="837"/>
      <c r="B125" s="357" t="s">
        <v>1087</v>
      </c>
      <c r="C125" s="940" t="str">
        <f>'Credit risk (SA)'!B63</f>
        <v>risk weight for issuing bank of 100%</v>
      </c>
      <c r="D125" s="2122" t="str">
        <f>'Credit risk (SA)'!AC63</f>
        <v/>
      </c>
      <c r="E125" s="755"/>
      <c r="F125" s="755"/>
      <c r="G125" s="755"/>
      <c r="H125" s="755"/>
      <c r="I125" s="755"/>
      <c r="J125" s="755"/>
      <c r="K125" s="755"/>
      <c r="L125" s="755"/>
      <c r="M125" s="755"/>
      <c r="N125" s="755"/>
      <c r="O125" s="755"/>
      <c r="P125" s="755"/>
      <c r="Q125" s="755"/>
      <c r="R125" s="755"/>
      <c r="S125" s="755"/>
      <c r="T125" s="755"/>
      <c r="U125" s="755"/>
      <c r="V125" s="755"/>
      <c r="W125" s="755"/>
      <c r="X125" s="755"/>
      <c r="Y125" s="755"/>
      <c r="Z125" s="755"/>
      <c r="AA125" s="755"/>
      <c r="AB125" s="755"/>
      <c r="AC125" s="755"/>
      <c r="AD125" s="755"/>
      <c r="AE125" s="755"/>
      <c r="AF125" s="755"/>
      <c r="AG125" s="755"/>
      <c r="AH125" s="755"/>
      <c r="AI125" s="755"/>
      <c r="AJ125" s="755"/>
      <c r="AK125" s="755"/>
      <c r="AL125" s="755"/>
      <c r="AM125" s="755"/>
      <c r="AN125" s="838"/>
    </row>
    <row r="126" spans="1:40" s="248" customFormat="1" ht="15" customHeight="1" x14ac:dyDescent="0.25">
      <c r="A126" s="837"/>
      <c r="B126" s="357" t="s">
        <v>1087</v>
      </c>
      <c r="C126" s="940" t="str">
        <f>'Credit risk (SA)'!B64</f>
        <v>risk weight for issuing bank of 150%</v>
      </c>
      <c r="D126" s="2122" t="str">
        <f>'Credit risk (SA)'!AC64</f>
        <v/>
      </c>
      <c r="E126" s="755"/>
      <c r="F126" s="755"/>
      <c r="G126" s="755"/>
      <c r="H126" s="755"/>
      <c r="I126" s="755"/>
      <c r="J126" s="755"/>
      <c r="K126" s="755"/>
      <c r="L126" s="755"/>
      <c r="M126" s="755"/>
      <c r="N126" s="755"/>
      <c r="O126" s="755"/>
      <c r="P126" s="755"/>
      <c r="Q126" s="755"/>
      <c r="R126" s="755"/>
      <c r="S126" s="755"/>
      <c r="T126" s="755"/>
      <c r="U126" s="755"/>
      <c r="V126" s="755"/>
      <c r="W126" s="755"/>
      <c r="X126" s="755"/>
      <c r="Y126" s="755"/>
      <c r="Z126" s="755"/>
      <c r="AA126" s="755"/>
      <c r="AB126" s="755"/>
      <c r="AC126" s="755"/>
      <c r="AD126" s="755"/>
      <c r="AE126" s="755"/>
      <c r="AF126" s="755"/>
      <c r="AG126" s="755"/>
      <c r="AH126" s="755"/>
      <c r="AI126" s="755"/>
      <c r="AJ126" s="755"/>
      <c r="AK126" s="755"/>
      <c r="AL126" s="755"/>
      <c r="AM126" s="755"/>
      <c r="AN126" s="838"/>
    </row>
    <row r="127" spans="1:40" s="248" customFormat="1" ht="15" customHeight="1" x14ac:dyDescent="0.25">
      <c r="A127" s="837"/>
      <c r="B127" s="354"/>
      <c r="C127" s="306" t="str">
        <f>'Credit risk (SA)'!B65</f>
        <v>Corporates (excluding SMEs); of which:</v>
      </c>
      <c r="D127" s="1162"/>
      <c r="E127" s="755"/>
      <c r="F127" s="755"/>
      <c r="G127" s="755"/>
      <c r="H127" s="755"/>
      <c r="I127" s="755"/>
      <c r="J127" s="755"/>
      <c r="K127" s="755"/>
      <c r="L127" s="755"/>
      <c r="M127" s="755"/>
      <c r="N127" s="755"/>
      <c r="O127" s="755"/>
      <c r="P127" s="755"/>
      <c r="Q127" s="755"/>
      <c r="R127" s="755"/>
      <c r="S127" s="755"/>
      <c r="T127" s="755"/>
      <c r="U127" s="755"/>
      <c r="V127" s="755"/>
      <c r="W127" s="755"/>
      <c r="X127" s="755"/>
      <c r="Y127" s="755"/>
      <c r="Z127" s="755"/>
      <c r="AA127" s="755"/>
      <c r="AB127" s="755"/>
      <c r="AC127" s="755"/>
      <c r="AD127" s="755"/>
      <c r="AE127" s="755"/>
      <c r="AF127" s="755"/>
      <c r="AG127" s="755"/>
      <c r="AH127" s="755"/>
      <c r="AI127" s="755"/>
      <c r="AJ127" s="755"/>
      <c r="AK127" s="755"/>
      <c r="AL127" s="755"/>
      <c r="AM127" s="755"/>
      <c r="AN127" s="838"/>
    </row>
    <row r="128" spans="1:40" s="248" customFormat="1" ht="15" customHeight="1" x14ac:dyDescent="0.25">
      <c r="A128" s="837"/>
      <c r="B128" s="354"/>
      <c r="C128" s="328" t="str">
        <f>'Credit risk (SA)'!B66</f>
        <v>Corporates (excluding SMEs) - rating allowed; of which:</v>
      </c>
      <c r="D128" s="1162"/>
      <c r="E128" s="755"/>
      <c r="F128" s="755"/>
      <c r="G128" s="755"/>
      <c r="H128" s="755"/>
      <c r="I128" s="755"/>
      <c r="J128" s="755"/>
      <c r="K128" s="755"/>
      <c r="L128" s="755"/>
      <c r="M128" s="755"/>
      <c r="N128" s="755"/>
      <c r="O128" s="755"/>
      <c r="P128" s="755"/>
      <c r="Q128" s="755"/>
      <c r="R128" s="755"/>
      <c r="S128" s="755"/>
      <c r="T128" s="755"/>
      <c r="U128" s="755"/>
      <c r="V128" s="755"/>
      <c r="W128" s="755"/>
      <c r="X128" s="755"/>
      <c r="Y128" s="755"/>
      <c r="Z128" s="755"/>
      <c r="AA128" s="755"/>
      <c r="AB128" s="755"/>
      <c r="AC128" s="755"/>
      <c r="AD128" s="755"/>
      <c r="AE128" s="755"/>
      <c r="AF128" s="755"/>
      <c r="AG128" s="755"/>
      <c r="AH128" s="755"/>
      <c r="AI128" s="755"/>
      <c r="AJ128" s="755"/>
      <c r="AK128" s="755"/>
      <c r="AL128" s="755"/>
      <c r="AM128" s="755"/>
      <c r="AN128" s="838"/>
    </row>
    <row r="129" spans="1:40" s="248" customFormat="1" ht="15" customHeight="1" x14ac:dyDescent="0.25">
      <c r="A129" s="837"/>
      <c r="B129" s="354"/>
      <c r="C129" s="331" t="str">
        <f>'Credit risk (SA)'!B67</f>
        <v>rated corporate exposures; of which:</v>
      </c>
      <c r="D129" s="1162"/>
      <c r="E129" s="755"/>
      <c r="F129" s="755"/>
      <c r="G129" s="755"/>
      <c r="H129" s="755"/>
      <c r="I129" s="755"/>
      <c r="J129" s="755"/>
      <c r="K129" s="755"/>
      <c r="L129" s="755"/>
      <c r="M129" s="755"/>
      <c r="N129" s="755"/>
      <c r="O129" s="755"/>
      <c r="P129" s="755"/>
      <c r="Q129" s="755"/>
      <c r="R129" s="755"/>
      <c r="S129" s="755"/>
      <c r="T129" s="755"/>
      <c r="U129" s="755"/>
      <c r="V129" s="755"/>
      <c r="W129" s="755"/>
      <c r="X129" s="755"/>
      <c r="Y129" s="755"/>
      <c r="Z129" s="755"/>
      <c r="AA129" s="755"/>
      <c r="AB129" s="755"/>
      <c r="AC129" s="755"/>
      <c r="AD129" s="755"/>
      <c r="AE129" s="755"/>
      <c r="AF129" s="755"/>
      <c r="AG129" s="755"/>
      <c r="AH129" s="755"/>
      <c r="AI129" s="755"/>
      <c r="AJ129" s="755"/>
      <c r="AK129" s="755"/>
      <c r="AL129" s="755"/>
      <c r="AM129" s="755"/>
      <c r="AN129" s="838"/>
    </row>
    <row r="130" spans="1:40" s="248" customFormat="1" ht="15" customHeight="1" x14ac:dyDescent="0.25">
      <c r="A130" s="837"/>
      <c r="B130" s="357" t="s">
        <v>1087</v>
      </c>
      <c r="C130" s="1145" t="str">
        <f>'Credit risk (SA)'!B68</f>
        <v xml:space="preserve">AAA to AA- </v>
      </c>
      <c r="D130" s="2122" t="str">
        <f>'Credit risk (SA)'!AC68</f>
        <v/>
      </c>
      <c r="E130" s="755"/>
      <c r="F130" s="755"/>
      <c r="G130" s="755"/>
      <c r="H130" s="755"/>
      <c r="I130" s="755"/>
      <c r="J130" s="755"/>
      <c r="K130" s="755"/>
      <c r="L130" s="755"/>
      <c r="M130" s="755"/>
      <c r="N130" s="755"/>
      <c r="O130" s="755"/>
      <c r="P130" s="755"/>
      <c r="Q130" s="755"/>
      <c r="R130" s="755"/>
      <c r="S130" s="755"/>
      <c r="T130" s="755"/>
      <c r="U130" s="755"/>
      <c r="V130" s="755"/>
      <c r="W130" s="755"/>
      <c r="X130" s="755"/>
      <c r="Y130" s="755"/>
      <c r="Z130" s="755"/>
      <c r="AA130" s="755"/>
      <c r="AB130" s="755"/>
      <c r="AC130" s="755"/>
      <c r="AD130" s="755"/>
      <c r="AE130" s="755"/>
      <c r="AF130" s="755"/>
      <c r="AG130" s="755"/>
      <c r="AH130" s="755"/>
      <c r="AI130" s="755"/>
      <c r="AJ130" s="755"/>
      <c r="AK130" s="755"/>
      <c r="AL130" s="755"/>
      <c r="AM130" s="755"/>
      <c r="AN130" s="838"/>
    </row>
    <row r="131" spans="1:40" s="248" customFormat="1" ht="15" customHeight="1" x14ac:dyDescent="0.25">
      <c r="A131" s="837"/>
      <c r="B131" s="357" t="s">
        <v>1087</v>
      </c>
      <c r="C131" s="1145" t="str">
        <f>'Credit risk (SA)'!B69</f>
        <v>A+ to A-</v>
      </c>
      <c r="D131" s="2122" t="str">
        <f>'Credit risk (SA)'!AC69</f>
        <v/>
      </c>
      <c r="E131" s="755"/>
      <c r="F131" s="755"/>
      <c r="G131" s="755"/>
      <c r="H131" s="755"/>
      <c r="I131" s="755"/>
      <c r="J131" s="755"/>
      <c r="K131" s="755"/>
      <c r="L131" s="755"/>
      <c r="M131" s="755"/>
      <c r="N131" s="755"/>
      <c r="O131" s="755"/>
      <c r="P131" s="755"/>
      <c r="Q131" s="755"/>
      <c r="R131" s="755"/>
      <c r="S131" s="755"/>
      <c r="T131" s="755"/>
      <c r="U131" s="755"/>
      <c r="V131" s="755"/>
      <c r="W131" s="755"/>
      <c r="X131" s="755"/>
      <c r="Y131" s="755"/>
      <c r="Z131" s="755"/>
      <c r="AA131" s="755"/>
      <c r="AB131" s="755"/>
      <c r="AC131" s="755"/>
      <c r="AD131" s="755"/>
      <c r="AE131" s="755"/>
      <c r="AF131" s="755"/>
      <c r="AG131" s="755"/>
      <c r="AH131" s="755"/>
      <c r="AI131" s="755"/>
      <c r="AJ131" s="755"/>
      <c r="AK131" s="755"/>
      <c r="AL131" s="755"/>
      <c r="AM131" s="755"/>
      <c r="AN131" s="838"/>
    </row>
    <row r="132" spans="1:40" s="248" customFormat="1" ht="15" customHeight="1" x14ac:dyDescent="0.25">
      <c r="A132" s="837"/>
      <c r="B132" s="357" t="s">
        <v>1087</v>
      </c>
      <c r="C132" s="1145" t="str">
        <f>'Credit risk (SA)'!B70</f>
        <v>BBB+ to BBB-</v>
      </c>
      <c r="D132" s="2122" t="str">
        <f>'Credit risk (SA)'!AC70</f>
        <v/>
      </c>
      <c r="E132" s="755"/>
      <c r="F132" s="755"/>
      <c r="G132" s="755"/>
      <c r="H132" s="755"/>
      <c r="I132" s="755"/>
      <c r="J132" s="755"/>
      <c r="K132" s="755"/>
      <c r="L132" s="755"/>
      <c r="M132" s="755"/>
      <c r="N132" s="755"/>
      <c r="O132" s="755"/>
      <c r="P132" s="755"/>
      <c r="Q132" s="755"/>
      <c r="R132" s="755"/>
      <c r="S132" s="755"/>
      <c r="T132" s="755"/>
      <c r="U132" s="755"/>
      <c r="V132" s="755"/>
      <c r="W132" s="755"/>
      <c r="X132" s="755"/>
      <c r="Y132" s="755"/>
      <c r="Z132" s="755"/>
      <c r="AA132" s="755"/>
      <c r="AB132" s="755"/>
      <c r="AC132" s="755"/>
      <c r="AD132" s="755"/>
      <c r="AE132" s="755"/>
      <c r="AF132" s="755"/>
      <c r="AG132" s="755"/>
      <c r="AH132" s="755"/>
      <c r="AI132" s="755"/>
      <c r="AJ132" s="755"/>
      <c r="AK132" s="755"/>
      <c r="AL132" s="755"/>
      <c r="AM132" s="755"/>
      <c r="AN132" s="838"/>
    </row>
    <row r="133" spans="1:40" s="248" customFormat="1" ht="15" customHeight="1" x14ac:dyDescent="0.25">
      <c r="A133" s="837"/>
      <c r="B133" s="357" t="s">
        <v>1087</v>
      </c>
      <c r="C133" s="1145" t="str">
        <f>'Credit risk (SA)'!B71</f>
        <v>BB+ to BB-</v>
      </c>
      <c r="D133" s="2122" t="str">
        <f>'Credit risk (SA)'!AC71</f>
        <v/>
      </c>
      <c r="E133" s="755"/>
      <c r="F133" s="755"/>
      <c r="G133" s="755"/>
      <c r="H133" s="755"/>
      <c r="I133" s="755"/>
      <c r="J133" s="755"/>
      <c r="K133" s="755"/>
      <c r="L133" s="755"/>
      <c r="M133" s="755"/>
      <c r="N133" s="755"/>
      <c r="O133" s="755"/>
      <c r="P133" s="755"/>
      <c r="Q133" s="755"/>
      <c r="R133" s="755"/>
      <c r="S133" s="755"/>
      <c r="T133" s="755"/>
      <c r="U133" s="755"/>
      <c r="V133" s="755"/>
      <c r="W133" s="755"/>
      <c r="X133" s="755"/>
      <c r="Y133" s="755"/>
      <c r="Z133" s="755"/>
      <c r="AA133" s="755"/>
      <c r="AB133" s="755"/>
      <c r="AC133" s="755"/>
      <c r="AD133" s="755"/>
      <c r="AE133" s="755"/>
      <c r="AF133" s="755"/>
      <c r="AG133" s="755"/>
      <c r="AH133" s="755"/>
      <c r="AI133" s="755"/>
      <c r="AJ133" s="755"/>
      <c r="AK133" s="755"/>
      <c r="AL133" s="755"/>
      <c r="AM133" s="755"/>
      <c r="AN133" s="838"/>
    </row>
    <row r="134" spans="1:40" s="248" customFormat="1" ht="15" customHeight="1" x14ac:dyDescent="0.25">
      <c r="A134" s="837"/>
      <c r="B134" s="357" t="s">
        <v>1087</v>
      </c>
      <c r="C134" s="1145" t="str">
        <f>'Credit risk (SA)'!B72</f>
        <v>below BB-</v>
      </c>
      <c r="D134" s="2122" t="str">
        <f>'Credit risk (SA)'!AC72</f>
        <v/>
      </c>
      <c r="E134" s="755"/>
      <c r="F134" s="755"/>
      <c r="G134" s="755"/>
      <c r="H134" s="755"/>
      <c r="I134" s="755"/>
      <c r="J134" s="755"/>
      <c r="K134" s="755"/>
      <c r="L134" s="755"/>
      <c r="M134" s="755"/>
      <c r="N134" s="755"/>
      <c r="O134" s="755"/>
      <c r="P134" s="755"/>
      <c r="Q134" s="755"/>
      <c r="R134" s="755"/>
      <c r="S134" s="755"/>
      <c r="T134" s="755"/>
      <c r="U134" s="755"/>
      <c r="V134" s="755"/>
      <c r="W134" s="755"/>
      <c r="X134" s="755"/>
      <c r="Y134" s="755"/>
      <c r="Z134" s="755"/>
      <c r="AA134" s="755"/>
      <c r="AB134" s="755"/>
      <c r="AC134" s="755"/>
      <c r="AD134" s="755"/>
      <c r="AE134" s="755"/>
      <c r="AF134" s="755"/>
      <c r="AG134" s="755"/>
      <c r="AH134" s="755"/>
      <c r="AI134" s="755"/>
      <c r="AJ134" s="755"/>
      <c r="AK134" s="755"/>
      <c r="AL134" s="755"/>
      <c r="AM134" s="755"/>
      <c r="AN134" s="838"/>
    </row>
    <row r="135" spans="1:40" s="248" customFormat="1" ht="15" customHeight="1" x14ac:dyDescent="0.25">
      <c r="A135" s="837"/>
      <c r="B135" s="357" t="s">
        <v>1087</v>
      </c>
      <c r="C135" s="331" t="str">
        <f>'Credit risk (SA)'!B73</f>
        <v xml:space="preserve">unrated corporate exposures </v>
      </c>
      <c r="D135" s="2122" t="str">
        <f>'Credit risk (SA)'!AC73</f>
        <v/>
      </c>
      <c r="E135" s="755"/>
      <c r="F135" s="755"/>
      <c r="G135" s="755"/>
      <c r="H135" s="755"/>
      <c r="I135" s="755"/>
      <c r="J135" s="755"/>
      <c r="K135" s="755"/>
      <c r="L135" s="755"/>
      <c r="M135" s="755"/>
      <c r="N135" s="755"/>
      <c r="O135" s="755"/>
      <c r="P135" s="755"/>
      <c r="Q135" s="755"/>
      <c r="R135" s="755"/>
      <c r="S135" s="755"/>
      <c r="T135" s="755"/>
      <c r="U135" s="755"/>
      <c r="V135" s="755"/>
      <c r="W135" s="755"/>
      <c r="X135" s="755"/>
      <c r="Y135" s="755"/>
      <c r="Z135" s="755"/>
      <c r="AA135" s="755"/>
      <c r="AB135" s="755"/>
      <c r="AC135" s="755"/>
      <c r="AD135" s="755"/>
      <c r="AE135" s="755"/>
      <c r="AF135" s="755"/>
      <c r="AG135" s="755"/>
      <c r="AH135" s="755"/>
      <c r="AI135" s="755"/>
      <c r="AJ135" s="755"/>
      <c r="AK135" s="755"/>
      <c r="AL135" s="755"/>
      <c r="AM135" s="755"/>
      <c r="AN135" s="838"/>
    </row>
    <row r="136" spans="1:40" s="248" customFormat="1" ht="15" customHeight="1" x14ac:dyDescent="0.25">
      <c r="A136" s="837"/>
      <c r="B136" s="354"/>
      <c r="C136" s="328" t="str">
        <f>'Credit risk (SA)'!B74</f>
        <v>Corporates (excluding SMEs) - rating not allowed; of which:</v>
      </c>
      <c r="D136" s="1162"/>
      <c r="E136" s="755"/>
      <c r="F136" s="755"/>
      <c r="G136" s="755"/>
      <c r="H136" s="755"/>
      <c r="I136" s="755"/>
      <c r="J136" s="755"/>
      <c r="K136" s="755"/>
      <c r="L136" s="755"/>
      <c r="M136" s="755"/>
      <c r="N136" s="755"/>
      <c r="O136" s="755"/>
      <c r="P136" s="755"/>
      <c r="Q136" s="755"/>
      <c r="R136" s="755"/>
      <c r="S136" s="755"/>
      <c r="T136" s="755"/>
      <c r="U136" s="755"/>
      <c r="V136" s="755"/>
      <c r="W136" s="755"/>
      <c r="X136" s="755"/>
      <c r="Y136" s="755"/>
      <c r="Z136" s="755"/>
      <c r="AA136" s="755"/>
      <c r="AB136" s="755"/>
      <c r="AC136" s="755"/>
      <c r="AD136" s="755"/>
      <c r="AE136" s="755"/>
      <c r="AF136" s="755"/>
      <c r="AG136" s="755"/>
      <c r="AH136" s="755"/>
      <c r="AI136" s="755"/>
      <c r="AJ136" s="755"/>
      <c r="AK136" s="755"/>
      <c r="AL136" s="755"/>
      <c r="AM136" s="755"/>
      <c r="AN136" s="838"/>
    </row>
    <row r="137" spans="1:40" s="248" customFormat="1" ht="15" customHeight="1" x14ac:dyDescent="0.25">
      <c r="A137" s="837"/>
      <c r="B137" s="357" t="s">
        <v>1087</v>
      </c>
      <c r="C137" s="940" t="str">
        <f>'Credit risk (SA)'!B75</f>
        <v>investment grade</v>
      </c>
      <c r="D137" s="2122" t="str">
        <f>'Credit risk (SA)'!AC75</f>
        <v/>
      </c>
      <c r="E137" s="755"/>
      <c r="F137" s="755"/>
      <c r="G137" s="755"/>
      <c r="H137" s="755"/>
      <c r="I137" s="755"/>
      <c r="J137" s="755"/>
      <c r="K137" s="755"/>
      <c r="L137" s="755"/>
      <c r="M137" s="755"/>
      <c r="N137" s="755"/>
      <c r="O137" s="755"/>
      <c r="P137" s="755"/>
      <c r="Q137" s="755"/>
      <c r="R137" s="755"/>
      <c r="S137" s="755"/>
      <c r="T137" s="755"/>
      <c r="U137" s="755"/>
      <c r="V137" s="755"/>
      <c r="W137" s="755"/>
      <c r="X137" s="755"/>
      <c r="Y137" s="755"/>
      <c r="Z137" s="755"/>
      <c r="AA137" s="755"/>
      <c r="AB137" s="755"/>
      <c r="AC137" s="755"/>
      <c r="AD137" s="755"/>
      <c r="AE137" s="755"/>
      <c r="AF137" s="755"/>
      <c r="AG137" s="755"/>
      <c r="AH137" s="755"/>
      <c r="AI137" s="755"/>
      <c r="AJ137" s="755"/>
      <c r="AK137" s="755"/>
      <c r="AL137" s="755"/>
      <c r="AM137" s="755"/>
      <c r="AN137" s="838"/>
    </row>
    <row r="138" spans="1:40" s="248" customFormat="1" ht="15" customHeight="1" x14ac:dyDescent="0.25">
      <c r="A138" s="837"/>
      <c r="B138" s="357" t="s">
        <v>1087</v>
      </c>
      <c r="C138" s="940" t="str">
        <f>'Credit risk (SA)'!B76</f>
        <v>not investment grade</v>
      </c>
      <c r="D138" s="2122" t="str">
        <f>'Credit risk (SA)'!AC76</f>
        <v/>
      </c>
      <c r="E138" s="755"/>
      <c r="F138" s="755"/>
      <c r="G138" s="755"/>
      <c r="H138" s="755"/>
      <c r="I138" s="755"/>
      <c r="J138" s="755"/>
      <c r="K138" s="755"/>
      <c r="L138" s="755"/>
      <c r="M138" s="755"/>
      <c r="N138" s="755"/>
      <c r="O138" s="755"/>
      <c r="P138" s="755"/>
      <c r="Q138" s="755"/>
      <c r="R138" s="755"/>
      <c r="S138" s="755"/>
      <c r="T138" s="755"/>
      <c r="U138" s="755"/>
      <c r="V138" s="755"/>
      <c r="W138" s="755"/>
      <c r="X138" s="755"/>
      <c r="Y138" s="755"/>
      <c r="Z138" s="755"/>
      <c r="AA138" s="755"/>
      <c r="AB138" s="755"/>
      <c r="AC138" s="755"/>
      <c r="AD138" s="755"/>
      <c r="AE138" s="755"/>
      <c r="AF138" s="755"/>
      <c r="AG138" s="755"/>
      <c r="AH138" s="755"/>
      <c r="AI138" s="755"/>
      <c r="AJ138" s="755"/>
      <c r="AK138" s="755"/>
      <c r="AL138" s="755"/>
      <c r="AM138" s="755"/>
      <c r="AN138" s="838"/>
    </row>
    <row r="139" spans="1:40" s="248" customFormat="1" ht="15" customHeight="1" x14ac:dyDescent="0.25">
      <c r="A139" s="837"/>
      <c r="B139" s="357" t="s">
        <v>1087</v>
      </c>
      <c r="C139" s="306" t="str">
        <f>'Credit risk (SA)'!B77</f>
        <v>Corporate SME exposures</v>
      </c>
      <c r="D139" s="2122" t="str">
        <f>'Credit risk (SA)'!AC77</f>
        <v/>
      </c>
      <c r="E139" s="755"/>
      <c r="F139" s="755"/>
      <c r="G139" s="755"/>
      <c r="H139" s="755"/>
      <c r="I139" s="755"/>
      <c r="J139" s="755"/>
      <c r="K139" s="755"/>
      <c r="L139" s="755"/>
      <c r="M139" s="755"/>
      <c r="N139" s="755"/>
      <c r="O139" s="755"/>
      <c r="P139" s="755"/>
      <c r="Q139" s="755"/>
      <c r="R139" s="755"/>
      <c r="S139" s="755"/>
      <c r="T139" s="755"/>
      <c r="U139" s="755"/>
      <c r="V139" s="755"/>
      <c r="W139" s="755"/>
      <c r="X139" s="755"/>
      <c r="Y139" s="755"/>
      <c r="Z139" s="755"/>
      <c r="AA139" s="755"/>
      <c r="AB139" s="755"/>
      <c r="AC139" s="755"/>
      <c r="AD139" s="755"/>
      <c r="AE139" s="755"/>
      <c r="AF139" s="755"/>
      <c r="AG139" s="755"/>
      <c r="AH139" s="755"/>
      <c r="AI139" s="755"/>
      <c r="AJ139" s="755"/>
      <c r="AK139" s="755"/>
      <c r="AL139" s="755"/>
      <c r="AM139" s="755"/>
      <c r="AN139" s="838"/>
    </row>
    <row r="140" spans="1:40" s="248" customFormat="1" ht="15" customHeight="1" x14ac:dyDescent="0.25">
      <c r="A140" s="837"/>
      <c r="B140" s="354"/>
      <c r="C140" s="306" t="str">
        <f>'Credit risk (SA)'!B78</f>
        <v>Specialised lending; of which:</v>
      </c>
      <c r="D140" s="1162"/>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5"/>
      <c r="AK140" s="755"/>
      <c r="AL140" s="755"/>
      <c r="AM140" s="755"/>
      <c r="AN140" s="838"/>
    </row>
    <row r="141" spans="1:40" s="248" customFormat="1" ht="15" customHeight="1" x14ac:dyDescent="0.25">
      <c r="A141" s="837"/>
      <c r="B141" s="354"/>
      <c r="C141" s="328" t="str">
        <f>'Credit risk (SA)'!B79</f>
        <v>rated (only for jurisdictions where rating is allowed)</v>
      </c>
      <c r="D141" s="1162"/>
      <c r="E141" s="755"/>
      <c r="F141" s="755"/>
      <c r="G141" s="755"/>
      <c r="H141" s="755"/>
      <c r="I141" s="755"/>
      <c r="J141" s="755"/>
      <c r="K141" s="755"/>
      <c r="L141" s="755"/>
      <c r="M141" s="755"/>
      <c r="N141" s="755"/>
      <c r="O141" s="755"/>
      <c r="P141" s="755"/>
      <c r="Q141" s="755"/>
      <c r="R141" s="755"/>
      <c r="S141" s="755"/>
      <c r="T141" s="755"/>
      <c r="U141" s="755"/>
      <c r="V141" s="755"/>
      <c r="W141" s="755"/>
      <c r="X141" s="755"/>
      <c r="Y141" s="755"/>
      <c r="Z141" s="755"/>
      <c r="AA141" s="755"/>
      <c r="AB141" s="755"/>
      <c r="AC141" s="755"/>
      <c r="AD141" s="755"/>
      <c r="AE141" s="755"/>
      <c r="AF141" s="755"/>
      <c r="AG141" s="755"/>
      <c r="AH141" s="755"/>
      <c r="AI141" s="755"/>
      <c r="AJ141" s="755"/>
      <c r="AK141" s="755"/>
      <c r="AL141" s="755"/>
      <c r="AM141" s="755"/>
      <c r="AN141" s="838"/>
    </row>
    <row r="142" spans="1:40" s="248" customFormat="1" ht="15" customHeight="1" x14ac:dyDescent="0.25">
      <c r="A142" s="837"/>
      <c r="B142" s="354"/>
      <c r="C142" s="328" t="str">
        <f>'Credit risk (SA)'!B80</f>
        <v>project finance; of which:</v>
      </c>
      <c r="D142" s="1162"/>
      <c r="E142" s="755"/>
      <c r="F142" s="755"/>
      <c r="G142" s="755"/>
      <c r="H142" s="755"/>
      <c r="I142" s="755"/>
      <c r="J142" s="755"/>
      <c r="K142" s="755"/>
      <c r="L142" s="755"/>
      <c r="M142" s="755"/>
      <c r="N142" s="755"/>
      <c r="O142" s="755"/>
      <c r="P142" s="755"/>
      <c r="Q142" s="755"/>
      <c r="R142" s="755"/>
      <c r="S142" s="755"/>
      <c r="T142" s="755"/>
      <c r="U142" s="755"/>
      <c r="V142" s="755"/>
      <c r="W142" s="755"/>
      <c r="X142" s="755"/>
      <c r="Y142" s="755"/>
      <c r="Z142" s="755"/>
      <c r="AA142" s="755"/>
      <c r="AB142" s="755"/>
      <c r="AC142" s="755"/>
      <c r="AD142" s="755"/>
      <c r="AE142" s="755"/>
      <c r="AF142" s="755"/>
      <c r="AG142" s="755"/>
      <c r="AH142" s="755"/>
      <c r="AI142" s="755"/>
      <c r="AJ142" s="755"/>
      <c r="AK142" s="755"/>
      <c r="AL142" s="755"/>
      <c r="AM142" s="755"/>
      <c r="AN142" s="838"/>
    </row>
    <row r="143" spans="1:40" s="248" customFormat="1" ht="15" customHeight="1" x14ac:dyDescent="0.25">
      <c r="A143" s="837"/>
      <c r="B143" s="357" t="s">
        <v>1087</v>
      </c>
      <c r="C143" s="940" t="str">
        <f>'Credit risk (SA)'!B81</f>
        <v>pre-operational phase</v>
      </c>
      <c r="D143" s="2122" t="str">
        <f>'Credit risk (SA)'!AC81</f>
        <v/>
      </c>
      <c r="E143" s="755"/>
      <c r="F143" s="755"/>
      <c r="G143" s="755"/>
      <c r="H143" s="755"/>
      <c r="I143" s="755"/>
      <c r="J143" s="755"/>
      <c r="K143" s="755"/>
      <c r="L143" s="755"/>
      <c r="M143" s="755"/>
      <c r="N143" s="755"/>
      <c r="O143" s="755"/>
      <c r="P143" s="755"/>
      <c r="Q143" s="755"/>
      <c r="R143" s="755"/>
      <c r="S143" s="755"/>
      <c r="T143" s="755"/>
      <c r="U143" s="755"/>
      <c r="V143" s="755"/>
      <c r="W143" s="755"/>
      <c r="X143" s="755"/>
      <c r="Y143" s="755"/>
      <c r="Z143" s="755"/>
      <c r="AA143" s="755"/>
      <c r="AB143" s="755"/>
      <c r="AC143" s="755"/>
      <c r="AD143" s="755"/>
      <c r="AE143" s="755"/>
      <c r="AF143" s="755"/>
      <c r="AG143" s="755"/>
      <c r="AH143" s="755"/>
      <c r="AI143" s="755"/>
      <c r="AJ143" s="755"/>
      <c r="AK143" s="755"/>
      <c r="AL143" s="755"/>
      <c r="AM143" s="755"/>
      <c r="AN143" s="838"/>
    </row>
    <row r="144" spans="1:40" s="248" customFormat="1" ht="15" customHeight="1" x14ac:dyDescent="0.25">
      <c r="A144" s="837"/>
      <c r="B144" s="357" t="s">
        <v>1087</v>
      </c>
      <c r="C144" s="940" t="str">
        <f>'Credit risk (SA)'!B82</f>
        <v>operational phase</v>
      </c>
      <c r="D144" s="2122" t="str">
        <f>'Credit risk (SA)'!AC82</f>
        <v/>
      </c>
      <c r="E144" s="755"/>
      <c r="F144" s="755"/>
      <c r="G144" s="755"/>
      <c r="H144" s="755"/>
      <c r="I144" s="755"/>
      <c r="J144" s="755"/>
      <c r="K144" s="755"/>
      <c r="L144" s="755"/>
      <c r="M144" s="755"/>
      <c r="N144" s="755"/>
      <c r="O144" s="755"/>
      <c r="P144" s="755"/>
      <c r="Q144" s="755"/>
      <c r="R144" s="755"/>
      <c r="S144" s="755"/>
      <c r="T144" s="755"/>
      <c r="U144" s="755"/>
      <c r="V144" s="755"/>
      <c r="W144" s="755"/>
      <c r="X144" s="755"/>
      <c r="Y144" s="755"/>
      <c r="Z144" s="755"/>
      <c r="AA144" s="755"/>
      <c r="AB144" s="755"/>
      <c r="AC144" s="755"/>
      <c r="AD144" s="755"/>
      <c r="AE144" s="755"/>
      <c r="AF144" s="755"/>
      <c r="AG144" s="755"/>
      <c r="AH144" s="755"/>
      <c r="AI144" s="755"/>
      <c r="AJ144" s="755"/>
      <c r="AK144" s="755"/>
      <c r="AL144" s="755"/>
      <c r="AM144" s="755"/>
      <c r="AN144" s="838"/>
    </row>
    <row r="145" spans="1:40" s="248" customFormat="1" ht="15" customHeight="1" x14ac:dyDescent="0.25">
      <c r="A145" s="837"/>
      <c r="B145" s="357" t="s">
        <v>1087</v>
      </c>
      <c r="C145" s="940" t="str">
        <f>'Credit risk (SA)'!B83</f>
        <v>operational phase (high quality)</v>
      </c>
      <c r="D145" s="2122" t="str">
        <f>'Credit risk (SA)'!AC83</f>
        <v/>
      </c>
      <c r="E145" s="755"/>
      <c r="F145" s="755"/>
      <c r="G145" s="755"/>
      <c r="H145" s="755"/>
      <c r="I145" s="755"/>
      <c r="J145" s="755"/>
      <c r="K145" s="755"/>
      <c r="L145" s="755"/>
      <c r="M145" s="755"/>
      <c r="N145" s="755"/>
      <c r="O145" s="755"/>
      <c r="P145" s="755"/>
      <c r="Q145" s="755"/>
      <c r="R145" s="755"/>
      <c r="S145" s="755"/>
      <c r="T145" s="755"/>
      <c r="U145" s="755"/>
      <c r="V145" s="755"/>
      <c r="W145" s="755"/>
      <c r="X145" s="755"/>
      <c r="Y145" s="755"/>
      <c r="Z145" s="755"/>
      <c r="AA145" s="755"/>
      <c r="AB145" s="755"/>
      <c r="AC145" s="755"/>
      <c r="AD145" s="755"/>
      <c r="AE145" s="755"/>
      <c r="AF145" s="755"/>
      <c r="AG145" s="755"/>
      <c r="AH145" s="755"/>
      <c r="AI145" s="755"/>
      <c r="AJ145" s="755"/>
      <c r="AK145" s="755"/>
      <c r="AL145" s="755"/>
      <c r="AM145" s="755"/>
      <c r="AN145" s="838"/>
    </row>
    <row r="146" spans="1:40" s="248" customFormat="1" ht="15" customHeight="1" x14ac:dyDescent="0.25">
      <c r="A146" s="837"/>
      <c r="B146" s="357" t="s">
        <v>1087</v>
      </c>
      <c r="C146" s="328" t="str">
        <f>'Credit risk (SA)'!B84</f>
        <v>object finance</v>
      </c>
      <c r="D146" s="2122" t="str">
        <f>'Credit risk (SA)'!AC84</f>
        <v/>
      </c>
      <c r="E146" s="755"/>
      <c r="F146" s="755"/>
      <c r="G146" s="755"/>
      <c r="H146" s="755"/>
      <c r="I146" s="755"/>
      <c r="J146" s="755"/>
      <c r="K146" s="755"/>
      <c r="L146" s="755"/>
      <c r="M146" s="755"/>
      <c r="N146" s="755"/>
      <c r="O146" s="755"/>
      <c r="P146" s="755"/>
      <c r="Q146" s="755"/>
      <c r="R146" s="755"/>
      <c r="S146" s="755"/>
      <c r="T146" s="755"/>
      <c r="U146" s="755"/>
      <c r="V146" s="755"/>
      <c r="W146" s="755"/>
      <c r="X146" s="755"/>
      <c r="Y146" s="755"/>
      <c r="Z146" s="755"/>
      <c r="AA146" s="755"/>
      <c r="AB146" s="755"/>
      <c r="AC146" s="755"/>
      <c r="AD146" s="755"/>
      <c r="AE146" s="755"/>
      <c r="AF146" s="755"/>
      <c r="AG146" s="755"/>
      <c r="AH146" s="755"/>
      <c r="AI146" s="755"/>
      <c r="AJ146" s="755"/>
      <c r="AK146" s="755"/>
      <c r="AL146" s="755"/>
      <c r="AM146" s="755"/>
      <c r="AN146" s="838"/>
    </row>
    <row r="147" spans="1:40" s="248" customFormat="1" ht="15" customHeight="1" x14ac:dyDescent="0.25">
      <c r="A147" s="837"/>
      <c r="B147" s="357" t="s">
        <v>1087</v>
      </c>
      <c r="C147" s="328" t="str">
        <f>'Credit risk (SA)'!B85</f>
        <v>commodity finance</v>
      </c>
      <c r="D147" s="2122" t="str">
        <f>'Credit risk (SA)'!AC85</f>
        <v/>
      </c>
      <c r="E147" s="755"/>
      <c r="F147" s="755"/>
      <c r="G147" s="755"/>
      <c r="H147" s="755"/>
      <c r="I147" s="755"/>
      <c r="J147" s="755"/>
      <c r="K147" s="755"/>
      <c r="L147" s="755"/>
      <c r="M147" s="755"/>
      <c r="N147" s="755"/>
      <c r="O147" s="755"/>
      <c r="P147" s="755"/>
      <c r="Q147" s="755"/>
      <c r="R147" s="755"/>
      <c r="S147" s="755"/>
      <c r="T147" s="755"/>
      <c r="U147" s="755"/>
      <c r="V147" s="755"/>
      <c r="W147" s="755"/>
      <c r="X147" s="755"/>
      <c r="Y147" s="755"/>
      <c r="Z147" s="755"/>
      <c r="AA147" s="755"/>
      <c r="AB147" s="755"/>
      <c r="AC147" s="755"/>
      <c r="AD147" s="755"/>
      <c r="AE147" s="755"/>
      <c r="AF147" s="755"/>
      <c r="AG147" s="755"/>
      <c r="AH147" s="755"/>
      <c r="AI147" s="755"/>
      <c r="AJ147" s="755"/>
      <c r="AK147" s="755"/>
      <c r="AL147" s="755"/>
      <c r="AM147" s="755"/>
      <c r="AN147" s="838"/>
    </row>
    <row r="148" spans="1:40" s="248" customFormat="1" ht="15" customHeight="1" x14ac:dyDescent="0.25">
      <c r="A148" s="837"/>
      <c r="B148" s="354"/>
      <c r="C148" s="1148" t="str">
        <f>'Credit risk (SA)'!B86</f>
        <v>Equity exposures; of which:</v>
      </c>
      <c r="D148" s="1162"/>
      <c r="E148" s="755"/>
      <c r="F148" s="755"/>
      <c r="G148" s="755"/>
      <c r="H148" s="755"/>
      <c r="I148" s="755"/>
      <c r="J148" s="755"/>
      <c r="K148" s="755"/>
      <c r="L148" s="755"/>
      <c r="M148" s="755"/>
      <c r="N148" s="755"/>
      <c r="O148" s="755"/>
      <c r="P148" s="755"/>
      <c r="Q148" s="755"/>
      <c r="R148" s="755"/>
      <c r="S148" s="755"/>
      <c r="T148" s="755"/>
      <c r="U148" s="755"/>
      <c r="V148" s="755"/>
      <c r="W148" s="755"/>
      <c r="X148" s="755"/>
      <c r="Y148" s="755"/>
      <c r="Z148" s="755"/>
      <c r="AA148" s="755"/>
      <c r="AB148" s="755"/>
      <c r="AC148" s="755"/>
      <c r="AD148" s="755"/>
      <c r="AE148" s="755"/>
      <c r="AF148" s="755"/>
      <c r="AG148" s="755"/>
      <c r="AH148" s="755"/>
      <c r="AI148" s="755"/>
      <c r="AJ148" s="755"/>
      <c r="AK148" s="755"/>
      <c r="AL148" s="755"/>
      <c r="AM148" s="755"/>
      <c r="AN148" s="838"/>
    </row>
    <row r="149" spans="1:40" s="248" customFormat="1" ht="15" customHeight="1" x14ac:dyDescent="0.25">
      <c r="A149" s="837"/>
      <c r="B149" s="357" t="s">
        <v>1087</v>
      </c>
      <c r="C149" s="1146" t="str">
        <f>'Credit risk (SA)'!B87</f>
        <v>speculative unlisted</v>
      </c>
      <c r="D149" s="2122" t="str">
        <f>'Credit risk (SA)'!AC87</f>
        <v/>
      </c>
      <c r="E149" s="755"/>
      <c r="F149" s="755"/>
      <c r="G149" s="755"/>
      <c r="H149" s="755"/>
      <c r="I149" s="755"/>
      <c r="J149" s="755"/>
      <c r="K149" s="755"/>
      <c r="L149" s="755"/>
      <c r="M149" s="755"/>
      <c r="N149" s="755"/>
      <c r="O149" s="755"/>
      <c r="P149" s="755"/>
      <c r="Q149" s="755"/>
      <c r="R149" s="755"/>
      <c r="S149" s="755"/>
      <c r="T149" s="755"/>
      <c r="U149" s="755"/>
      <c r="V149" s="755"/>
      <c r="W149" s="755"/>
      <c r="X149" s="755"/>
      <c r="Y149" s="755"/>
      <c r="Z149" s="755"/>
      <c r="AA149" s="755"/>
      <c r="AB149" s="755"/>
      <c r="AC149" s="755"/>
      <c r="AD149" s="755"/>
      <c r="AE149" s="755"/>
      <c r="AF149" s="755"/>
      <c r="AG149" s="755"/>
      <c r="AH149" s="755"/>
      <c r="AI149" s="755"/>
      <c r="AJ149" s="755"/>
      <c r="AK149" s="755"/>
      <c r="AL149" s="755"/>
      <c r="AM149" s="755"/>
      <c r="AN149" s="838"/>
    </row>
    <row r="150" spans="1:40" s="248" customFormat="1" ht="15" customHeight="1" x14ac:dyDescent="0.25">
      <c r="A150" s="837"/>
      <c r="B150" s="357" t="s">
        <v>1087</v>
      </c>
      <c r="C150" s="1146" t="str">
        <f>'Credit risk (SA)'!B88</f>
        <v>exposures to certain legislative programs</v>
      </c>
      <c r="D150" s="2122" t="str">
        <f>'Credit risk (SA)'!AC88</f>
        <v/>
      </c>
      <c r="E150" s="755"/>
      <c r="F150" s="755"/>
      <c r="G150" s="755"/>
      <c r="H150" s="755"/>
      <c r="I150" s="755"/>
      <c r="J150" s="755"/>
      <c r="K150" s="755"/>
      <c r="L150" s="755"/>
      <c r="M150" s="755"/>
      <c r="N150" s="755"/>
      <c r="O150" s="755"/>
      <c r="P150" s="755"/>
      <c r="Q150" s="755"/>
      <c r="R150" s="755"/>
      <c r="S150" s="755"/>
      <c r="T150" s="755"/>
      <c r="U150" s="755"/>
      <c r="V150" s="755"/>
      <c r="W150" s="755"/>
      <c r="X150" s="755"/>
      <c r="Y150" s="755"/>
      <c r="Z150" s="755"/>
      <c r="AA150" s="755"/>
      <c r="AB150" s="755"/>
      <c r="AC150" s="755"/>
      <c r="AD150" s="755"/>
      <c r="AE150" s="755"/>
      <c r="AF150" s="755"/>
      <c r="AG150" s="755"/>
      <c r="AH150" s="755"/>
      <c r="AI150" s="755"/>
      <c r="AJ150" s="755"/>
      <c r="AK150" s="755"/>
      <c r="AL150" s="755"/>
      <c r="AM150" s="755"/>
      <c r="AN150" s="838"/>
    </row>
    <row r="151" spans="1:40" s="248" customFormat="1" ht="15" customHeight="1" x14ac:dyDescent="0.25">
      <c r="A151" s="837"/>
      <c r="B151" s="357" t="s">
        <v>1087</v>
      </c>
      <c r="C151" s="1146" t="str">
        <f>'Credit risk (SA)'!B89</f>
        <v>others</v>
      </c>
      <c r="D151" s="2122" t="str">
        <f>'Credit risk (SA)'!AC89</f>
        <v/>
      </c>
      <c r="E151" s="755"/>
      <c r="F151" s="755"/>
      <c r="G151" s="755"/>
      <c r="H151" s="755"/>
      <c r="I151" s="755"/>
      <c r="J151" s="755"/>
      <c r="K151" s="755"/>
      <c r="L151" s="755"/>
      <c r="M151" s="755"/>
      <c r="N151" s="755"/>
      <c r="O151" s="755"/>
      <c r="P151" s="755"/>
      <c r="Q151" s="755"/>
      <c r="R151" s="755"/>
      <c r="S151" s="755"/>
      <c r="T151" s="755"/>
      <c r="U151" s="755"/>
      <c r="V151" s="755"/>
      <c r="W151" s="755"/>
      <c r="X151" s="755"/>
      <c r="Y151" s="755"/>
      <c r="Z151" s="755"/>
      <c r="AA151" s="755"/>
      <c r="AB151" s="755"/>
      <c r="AC151" s="755"/>
      <c r="AD151" s="755"/>
      <c r="AE151" s="755"/>
      <c r="AF151" s="755"/>
      <c r="AG151" s="755"/>
      <c r="AH151" s="755"/>
      <c r="AI151" s="755"/>
      <c r="AJ151" s="755"/>
      <c r="AK151" s="755"/>
      <c r="AL151" s="755"/>
      <c r="AM151" s="755"/>
      <c r="AN151" s="838"/>
    </row>
    <row r="152" spans="1:40" s="248" customFormat="1" ht="15" customHeight="1" x14ac:dyDescent="0.25">
      <c r="A152" s="837"/>
      <c r="B152" s="354"/>
      <c r="C152" s="306" t="str">
        <f>'Credit risk (SA)'!B94</f>
        <v>Retail exposures; of which:</v>
      </c>
      <c r="D152" s="1162"/>
      <c r="E152" s="755"/>
      <c r="F152" s="755"/>
      <c r="G152" s="755"/>
      <c r="H152" s="755"/>
      <c r="I152" s="755"/>
      <c r="J152" s="755"/>
      <c r="K152" s="755"/>
      <c r="L152" s="755"/>
      <c r="M152" s="755"/>
      <c r="N152" s="755"/>
      <c r="O152" s="755"/>
      <c r="P152" s="755"/>
      <c r="Q152" s="755"/>
      <c r="R152" s="755"/>
      <c r="S152" s="755"/>
      <c r="T152" s="755"/>
      <c r="U152" s="755"/>
      <c r="V152" s="755"/>
      <c r="W152" s="755"/>
      <c r="X152" s="755"/>
      <c r="Y152" s="755"/>
      <c r="Z152" s="755"/>
      <c r="AA152" s="755"/>
      <c r="AB152" s="755"/>
      <c r="AC152" s="755"/>
      <c r="AD152" s="755"/>
      <c r="AE152" s="755"/>
      <c r="AF152" s="755"/>
      <c r="AG152" s="755"/>
      <c r="AH152" s="755"/>
      <c r="AI152" s="755"/>
      <c r="AJ152" s="755"/>
      <c r="AK152" s="755"/>
      <c r="AL152" s="755"/>
      <c r="AM152" s="755"/>
      <c r="AN152" s="838"/>
    </row>
    <row r="153" spans="1:40" s="248" customFormat="1" ht="15" customHeight="1" x14ac:dyDescent="0.25">
      <c r="A153" s="837"/>
      <c r="B153" s="357" t="s">
        <v>1087</v>
      </c>
      <c r="C153" s="328" t="str">
        <f>'Credit risk (SA)'!B95</f>
        <v>regulatory retail: transactors</v>
      </c>
      <c r="D153" s="2122" t="str">
        <f>'Credit risk (SA)'!AC95</f>
        <v/>
      </c>
      <c r="E153" s="755"/>
      <c r="F153" s="755"/>
      <c r="G153" s="755"/>
      <c r="H153" s="755"/>
      <c r="I153" s="755"/>
      <c r="J153" s="755"/>
      <c r="K153" s="755"/>
      <c r="L153" s="755"/>
      <c r="M153" s="755"/>
      <c r="N153" s="755"/>
      <c r="O153" s="755"/>
      <c r="P153" s="755"/>
      <c r="Q153" s="755"/>
      <c r="R153" s="755"/>
      <c r="S153" s="755"/>
      <c r="T153" s="755"/>
      <c r="U153" s="755"/>
      <c r="V153" s="755"/>
      <c r="W153" s="755"/>
      <c r="X153" s="755"/>
      <c r="Y153" s="755"/>
      <c r="Z153" s="755"/>
      <c r="AA153" s="755"/>
      <c r="AB153" s="755"/>
      <c r="AC153" s="755"/>
      <c r="AD153" s="755"/>
      <c r="AE153" s="755"/>
      <c r="AF153" s="755"/>
      <c r="AG153" s="755"/>
      <c r="AH153" s="755"/>
      <c r="AI153" s="755"/>
      <c r="AJ153" s="755"/>
      <c r="AK153" s="755"/>
      <c r="AL153" s="755"/>
      <c r="AM153" s="755"/>
      <c r="AN153" s="838"/>
    </row>
    <row r="154" spans="1:40" s="248" customFormat="1" ht="15" customHeight="1" x14ac:dyDescent="0.25">
      <c r="A154" s="837"/>
      <c r="B154" s="357" t="s">
        <v>1087</v>
      </c>
      <c r="C154" s="763" t="str">
        <f>'Credit risk (SA)'!B96</f>
        <v>regulatory retail: non-transactors</v>
      </c>
      <c r="D154" s="2122" t="str">
        <f>'Credit risk (SA)'!AC96</f>
        <v/>
      </c>
      <c r="E154" s="755"/>
      <c r="F154" s="755"/>
      <c r="G154" s="755"/>
      <c r="H154" s="755"/>
      <c r="I154" s="755"/>
      <c r="J154" s="755"/>
      <c r="K154" s="755"/>
      <c r="L154" s="755"/>
      <c r="M154" s="755"/>
      <c r="N154" s="755"/>
      <c r="O154" s="755"/>
      <c r="P154" s="755"/>
      <c r="Q154" s="755"/>
      <c r="R154" s="755"/>
      <c r="S154" s="755"/>
      <c r="T154" s="755"/>
      <c r="U154" s="755"/>
      <c r="V154" s="755"/>
      <c r="W154" s="755"/>
      <c r="X154" s="755"/>
      <c r="Y154" s="755"/>
      <c r="Z154" s="755"/>
      <c r="AA154" s="755"/>
      <c r="AB154" s="755"/>
      <c r="AC154" s="755"/>
      <c r="AD154" s="755"/>
      <c r="AE154" s="755"/>
      <c r="AF154" s="755"/>
      <c r="AG154" s="755"/>
      <c r="AH154" s="755"/>
      <c r="AI154" s="755"/>
      <c r="AJ154" s="755"/>
      <c r="AK154" s="755"/>
      <c r="AL154" s="755"/>
      <c r="AM154" s="755"/>
      <c r="AN154" s="838"/>
    </row>
    <row r="155" spans="1:40" s="248" customFormat="1" ht="15" customHeight="1" x14ac:dyDescent="0.25">
      <c r="A155" s="837"/>
      <c r="B155" s="357" t="s">
        <v>1087</v>
      </c>
      <c r="C155" s="763" t="str">
        <f>'Credit risk (SA)'!B97</f>
        <v>other retail</v>
      </c>
      <c r="D155" s="2122" t="str">
        <f>'Credit risk (SA)'!AC97</f>
        <v/>
      </c>
      <c r="E155" s="755"/>
      <c r="F155" s="755"/>
      <c r="G155" s="755"/>
      <c r="H155" s="755"/>
      <c r="I155" s="755"/>
      <c r="J155" s="755"/>
      <c r="K155" s="755"/>
      <c r="L155" s="755"/>
      <c r="M155" s="755"/>
      <c r="N155" s="755"/>
      <c r="O155" s="755"/>
      <c r="P155" s="755"/>
      <c r="Q155" s="755"/>
      <c r="R155" s="755"/>
      <c r="S155" s="755"/>
      <c r="T155" s="755"/>
      <c r="U155" s="755"/>
      <c r="V155" s="755"/>
      <c r="W155" s="755"/>
      <c r="X155" s="755"/>
      <c r="Y155" s="755"/>
      <c r="Z155" s="755"/>
      <c r="AA155" s="755"/>
      <c r="AB155" s="755"/>
      <c r="AC155" s="755"/>
      <c r="AD155" s="755"/>
      <c r="AE155" s="755"/>
      <c r="AF155" s="755"/>
      <c r="AG155" s="755"/>
      <c r="AH155" s="755"/>
      <c r="AI155" s="755"/>
      <c r="AJ155" s="755"/>
      <c r="AK155" s="755"/>
      <c r="AL155" s="755"/>
      <c r="AM155" s="755"/>
      <c r="AN155" s="838"/>
    </row>
    <row r="156" spans="1:40" s="248" customFormat="1" ht="15" customHeight="1" x14ac:dyDescent="0.25">
      <c r="A156" s="837"/>
      <c r="B156" s="354"/>
      <c r="C156" s="1149" t="str">
        <f>'Credit risk (SA)'!B98</f>
        <v>Exposures secured by real estate; of which:</v>
      </c>
      <c r="D156" s="1162"/>
      <c r="E156" s="755"/>
      <c r="F156" s="755"/>
      <c r="G156" s="755"/>
      <c r="H156" s="755"/>
      <c r="I156" s="755"/>
      <c r="J156" s="755"/>
      <c r="K156" s="755"/>
      <c r="L156" s="755"/>
      <c r="M156" s="755"/>
      <c r="N156" s="755"/>
      <c r="O156" s="755"/>
      <c r="P156" s="755"/>
      <c r="Q156" s="755"/>
      <c r="R156" s="755"/>
      <c r="S156" s="755"/>
      <c r="T156" s="755"/>
      <c r="U156" s="755"/>
      <c r="V156" s="755"/>
      <c r="W156" s="755"/>
      <c r="X156" s="755"/>
      <c r="Y156" s="755"/>
      <c r="Z156" s="755"/>
      <c r="AA156" s="755"/>
      <c r="AB156" s="755"/>
      <c r="AC156" s="755"/>
      <c r="AD156" s="755"/>
      <c r="AE156" s="755"/>
      <c r="AF156" s="755"/>
      <c r="AG156" s="755"/>
      <c r="AH156" s="755"/>
      <c r="AI156" s="755"/>
      <c r="AJ156" s="755"/>
      <c r="AK156" s="755"/>
      <c r="AL156" s="755"/>
      <c r="AM156" s="755"/>
      <c r="AN156" s="838"/>
    </row>
    <row r="157" spans="1:40" s="248" customFormat="1" ht="15" customHeight="1" x14ac:dyDescent="0.25">
      <c r="A157" s="837"/>
      <c r="B157" s="354"/>
      <c r="C157" s="763" t="str">
        <f>'Credit risk (SA)'!B99</f>
        <v>general residential real estate; of which:</v>
      </c>
      <c r="D157" s="1162"/>
      <c r="E157" s="755"/>
      <c r="F157" s="755"/>
      <c r="G157" s="755"/>
      <c r="H157" s="755"/>
      <c r="I157" s="755"/>
      <c r="J157" s="755"/>
      <c r="K157" s="755"/>
      <c r="L157" s="755"/>
      <c r="M157" s="755"/>
      <c r="N157" s="755"/>
      <c r="O157" s="755"/>
      <c r="P157" s="755"/>
      <c r="Q157" s="755"/>
      <c r="R157" s="755"/>
      <c r="S157" s="755"/>
      <c r="T157" s="755"/>
      <c r="U157" s="755"/>
      <c r="V157" s="755"/>
      <c r="W157" s="755"/>
      <c r="X157" s="755"/>
      <c r="Y157" s="755"/>
      <c r="Z157" s="755"/>
      <c r="AA157" s="755"/>
      <c r="AB157" s="755"/>
      <c r="AC157" s="755"/>
      <c r="AD157" s="755"/>
      <c r="AE157" s="755"/>
      <c r="AF157" s="755"/>
      <c r="AG157" s="755"/>
      <c r="AH157" s="755"/>
      <c r="AI157" s="755"/>
      <c r="AJ157" s="755"/>
      <c r="AK157" s="755"/>
      <c r="AL157" s="755"/>
      <c r="AM157" s="755"/>
      <c r="AN157" s="838"/>
    </row>
    <row r="158" spans="1:40" s="248" customFormat="1" ht="15" customHeight="1" x14ac:dyDescent="0.25">
      <c r="A158" s="837"/>
      <c r="B158" s="354"/>
      <c r="C158" s="1138" t="str">
        <f>'Credit risk (SA)'!B100</f>
        <v>whole loan approach; of which:</v>
      </c>
      <c r="D158" s="1162"/>
      <c r="E158" s="755"/>
      <c r="F158" s="755"/>
      <c r="G158" s="755"/>
      <c r="H158" s="755"/>
      <c r="I158" s="755"/>
      <c r="J158" s="755"/>
      <c r="K158" s="755"/>
      <c r="L158" s="755"/>
      <c r="M158" s="755"/>
      <c r="N158" s="755"/>
      <c r="O158" s="755"/>
      <c r="P158" s="755"/>
      <c r="Q158" s="755"/>
      <c r="R158" s="755"/>
      <c r="S158" s="755"/>
      <c r="T158" s="755"/>
      <c r="U158" s="755"/>
      <c r="V158" s="755"/>
      <c r="W158" s="755"/>
      <c r="X158" s="755"/>
      <c r="Y158" s="755"/>
      <c r="Z158" s="755"/>
      <c r="AA158" s="755"/>
      <c r="AB158" s="755"/>
      <c r="AC158" s="755"/>
      <c r="AD158" s="755"/>
      <c r="AE158" s="755"/>
      <c r="AF158" s="755"/>
      <c r="AG158" s="755"/>
      <c r="AH158" s="755"/>
      <c r="AI158" s="755"/>
      <c r="AJ158" s="755"/>
      <c r="AK158" s="755"/>
      <c r="AL158" s="755"/>
      <c r="AM158" s="755"/>
      <c r="AN158" s="838"/>
    </row>
    <row r="159" spans="1:40" s="248" customFormat="1" ht="15" customHeight="1" x14ac:dyDescent="0.25">
      <c r="A159" s="837"/>
      <c r="B159" s="357" t="s">
        <v>1087</v>
      </c>
      <c r="C159" s="1147" t="str">
        <f>'Credit risk (SA)'!B101</f>
        <v>LTV ≤ 50%</v>
      </c>
      <c r="D159" s="2122" t="str">
        <f>'Credit risk (SA)'!AC101</f>
        <v/>
      </c>
      <c r="E159" s="755"/>
      <c r="F159" s="755"/>
      <c r="G159" s="755"/>
      <c r="H159" s="755"/>
      <c r="I159" s="755"/>
      <c r="J159" s="755"/>
      <c r="K159" s="755"/>
      <c r="L159" s="755"/>
      <c r="M159" s="755"/>
      <c r="N159" s="755"/>
      <c r="O159" s="755"/>
      <c r="P159" s="755"/>
      <c r="Q159" s="755"/>
      <c r="R159" s="755"/>
      <c r="S159" s="755"/>
      <c r="T159" s="755"/>
      <c r="U159" s="755"/>
      <c r="V159" s="755"/>
      <c r="W159" s="755"/>
      <c r="X159" s="755"/>
      <c r="Y159" s="755"/>
      <c r="Z159" s="755"/>
      <c r="AA159" s="755"/>
      <c r="AB159" s="755"/>
      <c r="AC159" s="755"/>
      <c r="AD159" s="755"/>
      <c r="AE159" s="755"/>
      <c r="AF159" s="755"/>
      <c r="AG159" s="755"/>
      <c r="AH159" s="755"/>
      <c r="AI159" s="755"/>
      <c r="AJ159" s="755"/>
      <c r="AK159" s="755"/>
      <c r="AL159" s="755"/>
      <c r="AM159" s="755"/>
      <c r="AN159" s="838"/>
    </row>
    <row r="160" spans="1:40" s="248" customFormat="1" ht="15" customHeight="1" x14ac:dyDescent="0.25">
      <c r="A160" s="837"/>
      <c r="B160" s="357" t="s">
        <v>1087</v>
      </c>
      <c r="C160" s="1147" t="str">
        <f>'Credit risk (SA)'!B102</f>
        <v>50% &lt;LTV ≤ 60%</v>
      </c>
      <c r="D160" s="2122" t="str">
        <f>'Credit risk (SA)'!AC102</f>
        <v/>
      </c>
      <c r="E160" s="755"/>
      <c r="F160" s="755"/>
      <c r="G160" s="755"/>
      <c r="H160" s="755"/>
      <c r="I160" s="755"/>
      <c r="J160" s="755"/>
      <c r="K160" s="755"/>
      <c r="L160" s="755"/>
      <c r="M160" s="755"/>
      <c r="N160" s="755"/>
      <c r="O160" s="755"/>
      <c r="P160" s="755"/>
      <c r="Q160" s="755"/>
      <c r="R160" s="755"/>
      <c r="S160" s="755"/>
      <c r="T160" s="755"/>
      <c r="U160" s="755"/>
      <c r="V160" s="755"/>
      <c r="W160" s="755"/>
      <c r="X160" s="755"/>
      <c r="Y160" s="755"/>
      <c r="Z160" s="755"/>
      <c r="AA160" s="755"/>
      <c r="AB160" s="755"/>
      <c r="AC160" s="755"/>
      <c r="AD160" s="755"/>
      <c r="AE160" s="755"/>
      <c r="AF160" s="755"/>
      <c r="AG160" s="755"/>
      <c r="AH160" s="755"/>
      <c r="AI160" s="755"/>
      <c r="AJ160" s="755"/>
      <c r="AK160" s="755"/>
      <c r="AL160" s="755"/>
      <c r="AM160" s="755"/>
      <c r="AN160" s="838"/>
    </row>
    <row r="161" spans="1:40" s="248" customFormat="1" ht="15" customHeight="1" x14ac:dyDescent="0.25">
      <c r="A161" s="837"/>
      <c r="B161" s="357" t="s">
        <v>1087</v>
      </c>
      <c r="C161" s="1147" t="str">
        <f>'Credit risk (SA)'!B103</f>
        <v>60% &lt;LTV ≤ 80%</v>
      </c>
      <c r="D161" s="2122" t="str">
        <f>'Credit risk (SA)'!AC103</f>
        <v/>
      </c>
      <c r="E161" s="755"/>
      <c r="F161" s="755"/>
      <c r="G161" s="755"/>
      <c r="H161" s="755"/>
      <c r="I161" s="755"/>
      <c r="J161" s="755"/>
      <c r="K161" s="755"/>
      <c r="L161" s="755"/>
      <c r="M161" s="755"/>
      <c r="N161" s="755"/>
      <c r="O161" s="755"/>
      <c r="P161" s="755"/>
      <c r="Q161" s="755"/>
      <c r="R161" s="755"/>
      <c r="S161" s="755"/>
      <c r="T161" s="755"/>
      <c r="U161" s="755"/>
      <c r="V161" s="755"/>
      <c r="W161" s="755"/>
      <c r="X161" s="755"/>
      <c r="Y161" s="755"/>
      <c r="Z161" s="755"/>
      <c r="AA161" s="755"/>
      <c r="AB161" s="755"/>
      <c r="AC161" s="755"/>
      <c r="AD161" s="755"/>
      <c r="AE161" s="755"/>
      <c r="AF161" s="755"/>
      <c r="AG161" s="755"/>
      <c r="AH161" s="755"/>
      <c r="AI161" s="755"/>
      <c r="AJ161" s="755"/>
      <c r="AK161" s="755"/>
      <c r="AL161" s="755"/>
      <c r="AM161" s="755"/>
      <c r="AN161" s="838"/>
    </row>
    <row r="162" spans="1:40" s="248" customFormat="1" ht="15" customHeight="1" x14ac:dyDescent="0.25">
      <c r="A162" s="837"/>
      <c r="B162" s="357" t="s">
        <v>1087</v>
      </c>
      <c r="C162" s="1147" t="str">
        <f>'Credit risk (SA)'!B104</f>
        <v>80% &lt;LTV ≤ 90%</v>
      </c>
      <c r="D162" s="2122" t="str">
        <f>'Credit risk (SA)'!AC104</f>
        <v/>
      </c>
      <c r="E162" s="755"/>
      <c r="F162" s="755"/>
      <c r="G162" s="755"/>
      <c r="H162" s="755"/>
      <c r="I162" s="755"/>
      <c r="J162" s="755"/>
      <c r="K162" s="755"/>
      <c r="L162" s="755"/>
      <c r="M162" s="755"/>
      <c r="N162" s="755"/>
      <c r="O162" s="755"/>
      <c r="P162" s="755"/>
      <c r="Q162" s="755"/>
      <c r="R162" s="755"/>
      <c r="S162" s="755"/>
      <c r="T162" s="755"/>
      <c r="U162" s="755"/>
      <c r="V162" s="755"/>
      <c r="W162" s="755"/>
      <c r="X162" s="755"/>
      <c r="Y162" s="755"/>
      <c r="Z162" s="755"/>
      <c r="AA162" s="755"/>
      <c r="AB162" s="755"/>
      <c r="AC162" s="755"/>
      <c r="AD162" s="755"/>
      <c r="AE162" s="755"/>
      <c r="AF162" s="755"/>
      <c r="AG162" s="755"/>
      <c r="AH162" s="755"/>
      <c r="AI162" s="755"/>
      <c r="AJ162" s="755"/>
      <c r="AK162" s="755"/>
      <c r="AL162" s="755"/>
      <c r="AM162" s="755"/>
      <c r="AN162" s="838"/>
    </row>
    <row r="163" spans="1:40" s="248" customFormat="1" ht="15" customHeight="1" x14ac:dyDescent="0.25">
      <c r="A163" s="837"/>
      <c r="B163" s="357" t="s">
        <v>1087</v>
      </c>
      <c r="C163" s="1147" t="str">
        <f>'Credit risk (SA)'!B105</f>
        <v>90% &lt;LTV ≤ 100%</v>
      </c>
      <c r="D163" s="2122" t="str">
        <f>'Credit risk (SA)'!AC105</f>
        <v/>
      </c>
      <c r="E163" s="755"/>
      <c r="F163" s="755"/>
      <c r="G163" s="755"/>
      <c r="H163" s="755"/>
      <c r="I163" s="755"/>
      <c r="J163" s="755"/>
      <c r="K163" s="755"/>
      <c r="L163" s="755"/>
      <c r="M163" s="755"/>
      <c r="N163" s="755"/>
      <c r="O163" s="755"/>
      <c r="P163" s="755"/>
      <c r="Q163" s="755"/>
      <c r="R163" s="755"/>
      <c r="S163" s="755"/>
      <c r="T163" s="755"/>
      <c r="U163" s="755"/>
      <c r="V163" s="755"/>
      <c r="W163" s="755"/>
      <c r="X163" s="755"/>
      <c r="Y163" s="755"/>
      <c r="Z163" s="755"/>
      <c r="AA163" s="755"/>
      <c r="AB163" s="755"/>
      <c r="AC163" s="755"/>
      <c r="AD163" s="755"/>
      <c r="AE163" s="755"/>
      <c r="AF163" s="755"/>
      <c r="AG163" s="755"/>
      <c r="AH163" s="755"/>
      <c r="AI163" s="755"/>
      <c r="AJ163" s="755"/>
      <c r="AK163" s="755"/>
      <c r="AL163" s="755"/>
      <c r="AM163" s="755"/>
      <c r="AN163" s="838"/>
    </row>
    <row r="164" spans="1:40" s="248" customFormat="1" ht="15" customHeight="1" x14ac:dyDescent="0.25">
      <c r="A164" s="837"/>
      <c r="B164" s="357" t="s">
        <v>1087</v>
      </c>
      <c r="C164" s="1147" t="str">
        <f>'Credit risk (SA)'!B106</f>
        <v>LTV &gt; 100%</v>
      </c>
      <c r="D164" s="2122" t="str">
        <f>'Credit risk (SA)'!AC106</f>
        <v/>
      </c>
      <c r="E164" s="755"/>
      <c r="F164" s="755"/>
      <c r="G164" s="755"/>
      <c r="H164" s="755"/>
      <c r="I164" s="755"/>
      <c r="J164" s="755"/>
      <c r="K164" s="755"/>
      <c r="L164" s="755"/>
      <c r="M164" s="755"/>
      <c r="N164" s="755"/>
      <c r="O164" s="755"/>
      <c r="P164" s="755"/>
      <c r="Q164" s="755"/>
      <c r="R164" s="755"/>
      <c r="S164" s="755"/>
      <c r="T164" s="755"/>
      <c r="U164" s="755"/>
      <c r="V164" s="755"/>
      <c r="W164" s="755"/>
      <c r="X164" s="755"/>
      <c r="Y164" s="755"/>
      <c r="Z164" s="755"/>
      <c r="AA164" s="755"/>
      <c r="AB164" s="755"/>
      <c r="AC164" s="755"/>
      <c r="AD164" s="755"/>
      <c r="AE164" s="755"/>
      <c r="AF164" s="755"/>
      <c r="AG164" s="755"/>
      <c r="AH164" s="755"/>
      <c r="AI164" s="755"/>
      <c r="AJ164" s="755"/>
      <c r="AK164" s="755"/>
      <c r="AL164" s="755"/>
      <c r="AM164" s="755"/>
      <c r="AN164" s="838"/>
    </row>
    <row r="165" spans="1:40" s="248" customFormat="1" ht="15" customHeight="1" x14ac:dyDescent="0.25">
      <c r="A165" s="837"/>
      <c r="B165" s="354"/>
      <c r="C165" s="1147" t="str">
        <f>'Credit risk (SA)'!B107</f>
        <v>Requirements not met</v>
      </c>
      <c r="D165" s="1162"/>
      <c r="E165" s="755"/>
      <c r="F165" s="755"/>
      <c r="G165" s="755"/>
      <c r="H165" s="755"/>
      <c r="I165" s="755"/>
      <c r="J165" s="755"/>
      <c r="K165" s="755"/>
      <c r="L165" s="755"/>
      <c r="M165" s="755"/>
      <c r="N165" s="755"/>
      <c r="O165" s="755"/>
      <c r="P165" s="755"/>
      <c r="Q165" s="755"/>
      <c r="R165" s="755"/>
      <c r="S165" s="755"/>
      <c r="T165" s="755"/>
      <c r="U165" s="755"/>
      <c r="V165" s="755"/>
      <c r="W165" s="755"/>
      <c r="X165" s="755"/>
      <c r="Y165" s="755"/>
      <c r="Z165" s="755"/>
      <c r="AA165" s="755"/>
      <c r="AB165" s="755"/>
      <c r="AC165" s="755"/>
      <c r="AD165" s="755"/>
      <c r="AE165" s="755"/>
      <c r="AF165" s="755"/>
      <c r="AG165" s="755"/>
      <c r="AH165" s="755"/>
      <c r="AI165" s="755"/>
      <c r="AJ165" s="755"/>
      <c r="AK165" s="755"/>
      <c r="AL165" s="755"/>
      <c r="AM165" s="755"/>
      <c r="AN165" s="838"/>
    </row>
    <row r="166" spans="1:40" s="248" customFormat="1" ht="15" customHeight="1" x14ac:dyDescent="0.25">
      <c r="A166" s="837"/>
      <c r="B166" s="354"/>
      <c r="C166" s="1138" t="str">
        <f>'Credit risk (SA)'!B108</f>
        <v>loan splitting approach; of which:</v>
      </c>
      <c r="D166" s="1162"/>
      <c r="E166" s="755"/>
      <c r="F166" s="755"/>
      <c r="G166" s="755"/>
      <c r="H166" s="755"/>
      <c r="I166" s="755"/>
      <c r="J166" s="755"/>
      <c r="K166" s="755"/>
      <c r="L166" s="755"/>
      <c r="M166" s="755"/>
      <c r="N166" s="755"/>
      <c r="O166" s="755"/>
      <c r="P166" s="755"/>
      <c r="Q166" s="755"/>
      <c r="R166" s="755"/>
      <c r="S166" s="755"/>
      <c r="T166" s="755"/>
      <c r="U166" s="755"/>
      <c r="V166" s="755"/>
      <c r="W166" s="755"/>
      <c r="X166" s="755"/>
      <c r="Y166" s="755"/>
      <c r="Z166" s="755"/>
      <c r="AA166" s="755"/>
      <c r="AB166" s="755"/>
      <c r="AC166" s="755"/>
      <c r="AD166" s="755"/>
      <c r="AE166" s="755"/>
      <c r="AF166" s="755"/>
      <c r="AG166" s="755"/>
      <c r="AH166" s="755"/>
      <c r="AI166" s="755"/>
      <c r="AJ166" s="755"/>
      <c r="AK166" s="755"/>
      <c r="AL166" s="755"/>
      <c r="AM166" s="755"/>
      <c r="AN166" s="838"/>
    </row>
    <row r="167" spans="1:40" s="248" customFormat="1" ht="15" customHeight="1" x14ac:dyDescent="0.25">
      <c r="A167" s="837"/>
      <c r="B167" s="357" t="s">
        <v>1087</v>
      </c>
      <c r="C167" s="1147" t="str">
        <f>'Credit risk (SA)'!B109</f>
        <v>exposures ≤ 55% of property value</v>
      </c>
      <c r="D167" s="2122" t="str">
        <f>'Credit risk (SA)'!AC109</f>
        <v/>
      </c>
      <c r="E167" s="755"/>
      <c r="F167" s="755"/>
      <c r="G167" s="755"/>
      <c r="H167" s="755"/>
      <c r="I167" s="755"/>
      <c r="J167" s="755"/>
      <c r="K167" s="755"/>
      <c r="L167" s="755"/>
      <c r="M167" s="755"/>
      <c r="N167" s="755"/>
      <c r="O167" s="755"/>
      <c r="P167" s="755"/>
      <c r="Q167" s="755"/>
      <c r="R167" s="755"/>
      <c r="S167" s="755"/>
      <c r="T167" s="755"/>
      <c r="U167" s="755"/>
      <c r="V167" s="755"/>
      <c r="W167" s="755"/>
      <c r="X167" s="755"/>
      <c r="Y167" s="755"/>
      <c r="Z167" s="755"/>
      <c r="AA167" s="755"/>
      <c r="AB167" s="755"/>
      <c r="AC167" s="755"/>
      <c r="AD167" s="755"/>
      <c r="AE167" s="755"/>
      <c r="AF167" s="755"/>
      <c r="AG167" s="755"/>
      <c r="AH167" s="755"/>
      <c r="AI167" s="755"/>
      <c r="AJ167" s="755"/>
      <c r="AK167" s="755"/>
      <c r="AL167" s="755"/>
      <c r="AM167" s="755"/>
      <c r="AN167" s="838"/>
    </row>
    <row r="168" spans="1:40" s="248" customFormat="1" ht="15" customHeight="1" x14ac:dyDescent="0.25">
      <c r="A168" s="837"/>
      <c r="B168" s="354"/>
      <c r="C168" s="763" t="str">
        <f>'Credit risk (SA)'!B121</f>
        <v>income producing residential real estate; of which:</v>
      </c>
      <c r="D168" s="1162"/>
      <c r="E168" s="755"/>
      <c r="F168" s="755"/>
      <c r="G168" s="755"/>
      <c r="H168" s="755"/>
      <c r="I168" s="755"/>
      <c r="J168" s="755"/>
      <c r="K168" s="755"/>
      <c r="L168" s="755"/>
      <c r="M168" s="755"/>
      <c r="N168" s="755"/>
      <c r="O168" s="755"/>
      <c r="P168" s="755"/>
      <c r="Q168" s="755"/>
      <c r="R168" s="755"/>
      <c r="S168" s="755"/>
      <c r="T168" s="755"/>
      <c r="U168" s="755"/>
      <c r="V168" s="755"/>
      <c r="W168" s="755"/>
      <c r="X168" s="755"/>
      <c r="Y168" s="755"/>
      <c r="Z168" s="755"/>
      <c r="AA168" s="755"/>
      <c r="AB168" s="755"/>
      <c r="AC168" s="755"/>
      <c r="AD168" s="755"/>
      <c r="AE168" s="755"/>
      <c r="AF168" s="755"/>
      <c r="AG168" s="755"/>
      <c r="AH168" s="755"/>
      <c r="AI168" s="755"/>
      <c r="AJ168" s="755"/>
      <c r="AK168" s="755"/>
      <c r="AL168" s="755"/>
      <c r="AM168" s="755"/>
      <c r="AN168" s="838"/>
    </row>
    <row r="169" spans="1:40" s="248" customFormat="1" ht="15" customHeight="1" x14ac:dyDescent="0.25">
      <c r="A169" s="837"/>
      <c r="B169" s="357" t="s">
        <v>1087</v>
      </c>
      <c r="C169" s="1147" t="str">
        <f>'Credit risk (SA)'!B122</f>
        <v>LTV ≤ 50%</v>
      </c>
      <c r="D169" s="2122" t="str">
        <f>'Credit risk (SA)'!AC122</f>
        <v/>
      </c>
      <c r="E169" s="755"/>
      <c r="F169" s="755"/>
      <c r="G169" s="755"/>
      <c r="H169" s="755"/>
      <c r="I169" s="755"/>
      <c r="J169" s="755"/>
      <c r="K169" s="755"/>
      <c r="L169" s="755"/>
      <c r="M169" s="755"/>
      <c r="N169" s="755"/>
      <c r="O169" s="755"/>
      <c r="P169" s="755"/>
      <c r="Q169" s="755"/>
      <c r="R169" s="755"/>
      <c r="S169" s="755"/>
      <c r="T169" s="755"/>
      <c r="U169" s="755"/>
      <c r="V169" s="755"/>
      <c r="W169" s="755"/>
      <c r="X169" s="755"/>
      <c r="Y169" s="755"/>
      <c r="Z169" s="755"/>
      <c r="AA169" s="755"/>
      <c r="AB169" s="755"/>
      <c r="AC169" s="755"/>
      <c r="AD169" s="755"/>
      <c r="AE169" s="755"/>
      <c r="AF169" s="755"/>
      <c r="AG169" s="755"/>
      <c r="AH169" s="755"/>
      <c r="AI169" s="755"/>
      <c r="AJ169" s="755"/>
      <c r="AK169" s="755"/>
      <c r="AL169" s="755"/>
      <c r="AM169" s="755"/>
      <c r="AN169" s="838"/>
    </row>
    <row r="170" spans="1:40" s="248" customFormat="1" ht="15" customHeight="1" x14ac:dyDescent="0.25">
      <c r="A170" s="837"/>
      <c r="B170" s="357" t="s">
        <v>1087</v>
      </c>
      <c r="C170" s="1147" t="str">
        <f>'Credit risk (SA)'!B123</f>
        <v>50% &lt;LTV ≤ 60%</v>
      </c>
      <c r="D170" s="2122" t="str">
        <f>'Credit risk (SA)'!AC123</f>
        <v/>
      </c>
      <c r="E170" s="755"/>
      <c r="F170" s="755"/>
      <c r="G170" s="755"/>
      <c r="H170" s="755"/>
      <c r="I170" s="755"/>
      <c r="J170" s="755"/>
      <c r="K170" s="755"/>
      <c r="L170" s="755"/>
      <c r="M170" s="755"/>
      <c r="N170" s="755"/>
      <c r="O170" s="755"/>
      <c r="P170" s="755"/>
      <c r="Q170" s="755"/>
      <c r="R170" s="755"/>
      <c r="S170" s="755"/>
      <c r="T170" s="755"/>
      <c r="U170" s="755"/>
      <c r="V170" s="755"/>
      <c r="W170" s="755"/>
      <c r="X170" s="755"/>
      <c r="Y170" s="755"/>
      <c r="Z170" s="755"/>
      <c r="AA170" s="755"/>
      <c r="AB170" s="755"/>
      <c r="AC170" s="755"/>
      <c r="AD170" s="755"/>
      <c r="AE170" s="755"/>
      <c r="AF170" s="755"/>
      <c r="AG170" s="755"/>
      <c r="AH170" s="755"/>
      <c r="AI170" s="755"/>
      <c r="AJ170" s="755"/>
      <c r="AK170" s="755"/>
      <c r="AL170" s="755"/>
      <c r="AM170" s="755"/>
      <c r="AN170" s="838"/>
    </row>
    <row r="171" spans="1:40" s="248" customFormat="1" ht="15" customHeight="1" x14ac:dyDescent="0.25">
      <c r="A171" s="837"/>
      <c r="B171" s="357" t="s">
        <v>1087</v>
      </c>
      <c r="C171" s="1147" t="str">
        <f>'Credit risk (SA)'!B124</f>
        <v>60% &lt;LTV ≤ 80%</v>
      </c>
      <c r="D171" s="2122" t="str">
        <f>'Credit risk (SA)'!AC124</f>
        <v/>
      </c>
      <c r="E171" s="755"/>
      <c r="F171" s="755"/>
      <c r="G171" s="755"/>
      <c r="H171" s="755"/>
      <c r="I171" s="755"/>
      <c r="J171" s="755"/>
      <c r="K171" s="755"/>
      <c r="L171" s="755"/>
      <c r="M171" s="755"/>
      <c r="N171" s="755"/>
      <c r="O171" s="755"/>
      <c r="P171" s="755"/>
      <c r="Q171" s="755"/>
      <c r="R171" s="755"/>
      <c r="S171" s="755"/>
      <c r="T171" s="755"/>
      <c r="U171" s="755"/>
      <c r="V171" s="755"/>
      <c r="W171" s="755"/>
      <c r="X171" s="755"/>
      <c r="Y171" s="755"/>
      <c r="Z171" s="755"/>
      <c r="AA171" s="755"/>
      <c r="AB171" s="755"/>
      <c r="AC171" s="755"/>
      <c r="AD171" s="755"/>
      <c r="AE171" s="755"/>
      <c r="AF171" s="755"/>
      <c r="AG171" s="755"/>
      <c r="AH171" s="755"/>
      <c r="AI171" s="755"/>
      <c r="AJ171" s="755"/>
      <c r="AK171" s="755"/>
      <c r="AL171" s="755"/>
      <c r="AM171" s="755"/>
      <c r="AN171" s="838"/>
    </row>
    <row r="172" spans="1:40" s="248" customFormat="1" ht="15" customHeight="1" x14ac:dyDescent="0.25">
      <c r="A172" s="837"/>
      <c r="B172" s="357" t="s">
        <v>1087</v>
      </c>
      <c r="C172" s="1147" t="str">
        <f>'Credit risk (SA)'!B125</f>
        <v>80% &lt;LTV ≤ 90%</v>
      </c>
      <c r="D172" s="2122" t="str">
        <f>'Credit risk (SA)'!AC125</f>
        <v/>
      </c>
      <c r="E172" s="755"/>
      <c r="F172" s="755"/>
      <c r="G172" s="755"/>
      <c r="H172" s="755"/>
      <c r="I172" s="755"/>
      <c r="J172" s="755"/>
      <c r="K172" s="755"/>
      <c r="L172" s="755"/>
      <c r="M172" s="755"/>
      <c r="N172" s="755"/>
      <c r="O172" s="755"/>
      <c r="P172" s="755"/>
      <c r="Q172" s="755"/>
      <c r="R172" s="755"/>
      <c r="S172" s="755"/>
      <c r="T172" s="755"/>
      <c r="U172" s="755"/>
      <c r="V172" s="755"/>
      <c r="W172" s="755"/>
      <c r="X172" s="755"/>
      <c r="Y172" s="755"/>
      <c r="Z172" s="755"/>
      <c r="AA172" s="755"/>
      <c r="AB172" s="755"/>
      <c r="AC172" s="755"/>
      <c r="AD172" s="755"/>
      <c r="AE172" s="755"/>
      <c r="AF172" s="755"/>
      <c r="AG172" s="755"/>
      <c r="AH172" s="755"/>
      <c r="AI172" s="755"/>
      <c r="AJ172" s="755"/>
      <c r="AK172" s="755"/>
      <c r="AL172" s="755"/>
      <c r="AM172" s="755"/>
      <c r="AN172" s="838"/>
    </row>
    <row r="173" spans="1:40" s="248" customFormat="1" ht="15" customHeight="1" x14ac:dyDescent="0.25">
      <c r="A173" s="837"/>
      <c r="B173" s="357" t="s">
        <v>1087</v>
      </c>
      <c r="C173" s="1147" t="str">
        <f>'Credit risk (SA)'!B126</f>
        <v>90% &lt;LTV ≤ 100%</v>
      </c>
      <c r="D173" s="2122" t="str">
        <f>'Credit risk (SA)'!AC126</f>
        <v/>
      </c>
      <c r="E173" s="755"/>
      <c r="F173" s="755"/>
      <c r="G173" s="755"/>
      <c r="H173" s="755"/>
      <c r="I173" s="755"/>
      <c r="J173" s="755"/>
      <c r="K173" s="755"/>
      <c r="L173" s="755"/>
      <c r="M173" s="755"/>
      <c r="N173" s="755"/>
      <c r="O173" s="755"/>
      <c r="P173" s="755"/>
      <c r="Q173" s="755"/>
      <c r="R173" s="755"/>
      <c r="S173" s="755"/>
      <c r="T173" s="755"/>
      <c r="U173" s="755"/>
      <c r="V173" s="755"/>
      <c r="W173" s="755"/>
      <c r="X173" s="755"/>
      <c r="Y173" s="755"/>
      <c r="Z173" s="755"/>
      <c r="AA173" s="755"/>
      <c r="AB173" s="755"/>
      <c r="AC173" s="755"/>
      <c r="AD173" s="755"/>
      <c r="AE173" s="755"/>
      <c r="AF173" s="755"/>
      <c r="AG173" s="755"/>
      <c r="AH173" s="755"/>
      <c r="AI173" s="755"/>
      <c r="AJ173" s="755"/>
      <c r="AK173" s="755"/>
      <c r="AL173" s="755"/>
      <c r="AM173" s="755"/>
      <c r="AN173" s="838"/>
    </row>
    <row r="174" spans="1:40" s="248" customFormat="1" ht="15" customHeight="1" x14ac:dyDescent="0.25">
      <c r="A174" s="837"/>
      <c r="B174" s="357" t="s">
        <v>1087</v>
      </c>
      <c r="C174" s="1147" t="str">
        <f>'Credit risk (SA)'!B127</f>
        <v>LTV &gt; 100%</v>
      </c>
      <c r="D174" s="2122" t="str">
        <f>'Credit risk (SA)'!AC127</f>
        <v/>
      </c>
      <c r="E174" s="755"/>
      <c r="F174" s="755"/>
      <c r="G174" s="755"/>
      <c r="H174" s="755"/>
      <c r="I174" s="755"/>
      <c r="J174" s="755"/>
      <c r="K174" s="755"/>
      <c r="L174" s="755"/>
      <c r="M174" s="755"/>
      <c r="N174" s="755"/>
      <c r="O174" s="755"/>
      <c r="P174" s="755"/>
      <c r="Q174" s="755"/>
      <c r="R174" s="755"/>
      <c r="S174" s="755"/>
      <c r="T174" s="755"/>
      <c r="U174" s="755"/>
      <c r="V174" s="755"/>
      <c r="W174" s="755"/>
      <c r="X174" s="755"/>
      <c r="Y174" s="755"/>
      <c r="Z174" s="755"/>
      <c r="AA174" s="755"/>
      <c r="AB174" s="755"/>
      <c r="AC174" s="755"/>
      <c r="AD174" s="755"/>
      <c r="AE174" s="755"/>
      <c r="AF174" s="755"/>
      <c r="AG174" s="755"/>
      <c r="AH174" s="755"/>
      <c r="AI174" s="755"/>
      <c r="AJ174" s="755"/>
      <c r="AK174" s="755"/>
      <c r="AL174" s="755"/>
      <c r="AM174" s="755"/>
      <c r="AN174" s="838"/>
    </row>
    <row r="175" spans="1:40" s="248" customFormat="1" ht="15" customHeight="1" x14ac:dyDescent="0.25">
      <c r="A175" s="837"/>
      <c r="B175" s="357" t="s">
        <v>1087</v>
      </c>
      <c r="C175" s="1147" t="str">
        <f>'Credit risk (SA)'!B128</f>
        <v>Requirements not met</v>
      </c>
      <c r="D175" s="2122" t="str">
        <f>'Credit risk (SA)'!AC128</f>
        <v/>
      </c>
      <c r="E175" s="755"/>
      <c r="F175" s="755"/>
      <c r="G175" s="755"/>
      <c r="H175" s="755"/>
      <c r="I175" s="755"/>
      <c r="J175" s="755"/>
      <c r="K175" s="755"/>
      <c r="L175" s="755"/>
      <c r="M175" s="755"/>
      <c r="N175" s="755"/>
      <c r="O175" s="755"/>
      <c r="P175" s="755"/>
      <c r="Q175" s="755"/>
      <c r="R175" s="755"/>
      <c r="S175" s="755"/>
      <c r="T175" s="755"/>
      <c r="U175" s="755"/>
      <c r="V175" s="755"/>
      <c r="W175" s="755"/>
      <c r="X175" s="755"/>
      <c r="Y175" s="755"/>
      <c r="Z175" s="755"/>
      <c r="AA175" s="755"/>
      <c r="AB175" s="755"/>
      <c r="AC175" s="755"/>
      <c r="AD175" s="755"/>
      <c r="AE175" s="755"/>
      <c r="AF175" s="755"/>
      <c r="AG175" s="755"/>
      <c r="AH175" s="755"/>
      <c r="AI175" s="755"/>
      <c r="AJ175" s="755"/>
      <c r="AK175" s="755"/>
      <c r="AL175" s="755"/>
      <c r="AM175" s="755"/>
      <c r="AN175" s="838"/>
    </row>
    <row r="176" spans="1:40" s="248" customFormat="1" ht="15" customHeight="1" x14ac:dyDescent="0.25">
      <c r="A176" s="837"/>
      <c r="B176" s="354"/>
      <c r="C176" s="763" t="str">
        <f>'Credit risk (SA)'!B129</f>
        <v>income producing commercial real estate; of which:</v>
      </c>
      <c r="D176" s="1162"/>
      <c r="E176" s="755"/>
      <c r="F176" s="755"/>
      <c r="G176" s="755"/>
      <c r="H176" s="755"/>
      <c r="I176" s="755"/>
      <c r="J176" s="755"/>
      <c r="K176" s="755"/>
      <c r="L176" s="755"/>
      <c r="M176" s="755"/>
      <c r="N176" s="755"/>
      <c r="O176" s="755"/>
      <c r="P176" s="755"/>
      <c r="Q176" s="755"/>
      <c r="R176" s="755"/>
      <c r="S176" s="755"/>
      <c r="T176" s="755"/>
      <c r="U176" s="755"/>
      <c r="V176" s="755"/>
      <c r="W176" s="755"/>
      <c r="X176" s="755"/>
      <c r="Y176" s="755"/>
      <c r="Z176" s="755"/>
      <c r="AA176" s="755"/>
      <c r="AB176" s="755"/>
      <c r="AC176" s="755"/>
      <c r="AD176" s="755"/>
      <c r="AE176" s="755"/>
      <c r="AF176" s="755"/>
      <c r="AG176" s="755"/>
      <c r="AH176" s="755"/>
      <c r="AI176" s="755"/>
      <c r="AJ176" s="755"/>
      <c r="AK176" s="755"/>
      <c r="AL176" s="755"/>
      <c r="AM176" s="755"/>
      <c r="AN176" s="838"/>
    </row>
    <row r="177" spans="1:16381" s="248" customFormat="1" ht="15" customHeight="1" x14ac:dyDescent="0.25">
      <c r="A177" s="837"/>
      <c r="B177" s="357" t="s">
        <v>1087</v>
      </c>
      <c r="C177" s="1147" t="str">
        <f>'Credit risk (SA)'!B130</f>
        <v>LTV ≤ 60%</v>
      </c>
      <c r="D177" s="2122" t="str">
        <f>'Credit risk (SA)'!AC130</f>
        <v/>
      </c>
      <c r="E177" s="755"/>
      <c r="F177" s="755"/>
      <c r="G177" s="755"/>
      <c r="H177" s="755"/>
      <c r="I177" s="755"/>
      <c r="J177" s="755"/>
      <c r="K177" s="755"/>
      <c r="L177" s="755"/>
      <c r="M177" s="755"/>
      <c r="N177" s="755"/>
      <c r="O177" s="755"/>
      <c r="P177" s="755"/>
      <c r="Q177" s="755"/>
      <c r="R177" s="755"/>
      <c r="S177" s="755"/>
      <c r="T177" s="755"/>
      <c r="U177" s="755"/>
      <c r="V177" s="755"/>
      <c r="W177" s="755"/>
      <c r="X177" s="755"/>
      <c r="Y177" s="755"/>
      <c r="Z177" s="755"/>
      <c r="AA177" s="755"/>
      <c r="AB177" s="755"/>
      <c r="AC177" s="755"/>
      <c r="AD177" s="755"/>
      <c r="AE177" s="755"/>
      <c r="AF177" s="755"/>
      <c r="AG177" s="755"/>
      <c r="AH177" s="755"/>
      <c r="AI177" s="755"/>
      <c r="AJ177" s="755"/>
      <c r="AK177" s="755"/>
      <c r="AL177" s="755"/>
      <c r="AM177" s="755"/>
      <c r="AN177" s="838"/>
    </row>
    <row r="178" spans="1:16381" s="248" customFormat="1" ht="15" customHeight="1" x14ac:dyDescent="0.25">
      <c r="A178" s="837"/>
      <c r="B178" s="357" t="s">
        <v>1087</v>
      </c>
      <c r="C178" s="1147" t="str">
        <f>'Credit risk (SA)'!B131</f>
        <v>60% &lt; LTV ≤ 80%</v>
      </c>
      <c r="D178" s="2122" t="str">
        <f>'Credit risk (SA)'!AC131</f>
        <v/>
      </c>
      <c r="E178" s="755"/>
      <c r="F178" s="755"/>
      <c r="G178" s="755"/>
      <c r="H178" s="755"/>
      <c r="I178" s="755"/>
      <c r="J178" s="755"/>
      <c r="K178" s="755"/>
      <c r="L178" s="755"/>
      <c r="M178" s="755"/>
      <c r="N178" s="755"/>
      <c r="O178" s="755"/>
      <c r="P178" s="755"/>
      <c r="Q178" s="755"/>
      <c r="R178" s="755"/>
      <c r="S178" s="755"/>
      <c r="T178" s="755"/>
      <c r="U178" s="755"/>
      <c r="V178" s="755"/>
      <c r="W178" s="755"/>
      <c r="X178" s="755"/>
      <c r="Y178" s="755"/>
      <c r="Z178" s="755"/>
      <c r="AA178" s="755"/>
      <c r="AB178" s="755"/>
      <c r="AC178" s="755"/>
      <c r="AD178" s="755"/>
      <c r="AE178" s="755"/>
      <c r="AF178" s="755"/>
      <c r="AG178" s="755"/>
      <c r="AH178" s="755"/>
      <c r="AI178" s="755"/>
      <c r="AJ178" s="755"/>
      <c r="AK178" s="755"/>
      <c r="AL178" s="755"/>
      <c r="AM178" s="755"/>
      <c r="AN178" s="838"/>
    </row>
    <row r="179" spans="1:16381" s="248" customFormat="1" ht="15" customHeight="1" x14ac:dyDescent="0.25">
      <c r="A179" s="837"/>
      <c r="B179" s="357" t="s">
        <v>1087</v>
      </c>
      <c r="C179" s="1147" t="str">
        <f>'Credit risk (SA)'!B132</f>
        <v>LTV &gt; 80%</v>
      </c>
      <c r="D179" s="2122" t="str">
        <f>'Credit risk (SA)'!AC132</f>
        <v/>
      </c>
      <c r="E179" s="755"/>
      <c r="F179" s="755"/>
      <c r="G179" s="755"/>
      <c r="H179" s="755"/>
      <c r="I179" s="755"/>
      <c r="J179" s="755"/>
      <c r="K179" s="755"/>
      <c r="L179" s="755"/>
      <c r="M179" s="755"/>
      <c r="N179" s="755"/>
      <c r="O179" s="755"/>
      <c r="P179" s="755"/>
      <c r="Q179" s="755"/>
      <c r="R179" s="755"/>
      <c r="S179" s="755"/>
      <c r="T179" s="755"/>
      <c r="U179" s="755"/>
      <c r="V179" s="755"/>
      <c r="W179" s="755"/>
      <c r="X179" s="755"/>
      <c r="Y179" s="755"/>
      <c r="Z179" s="755"/>
      <c r="AA179" s="755"/>
      <c r="AB179" s="755"/>
      <c r="AC179" s="755"/>
      <c r="AD179" s="755"/>
      <c r="AE179" s="755"/>
      <c r="AF179" s="755"/>
      <c r="AG179" s="755"/>
      <c r="AH179" s="755"/>
      <c r="AI179" s="755"/>
      <c r="AJ179" s="755"/>
      <c r="AK179" s="755"/>
      <c r="AL179" s="755"/>
      <c r="AM179" s="755"/>
      <c r="AN179" s="838"/>
    </row>
    <row r="180" spans="1:16381" s="248" customFormat="1" ht="15" customHeight="1" x14ac:dyDescent="0.25">
      <c r="A180" s="837"/>
      <c r="B180" s="357" t="s">
        <v>1087</v>
      </c>
      <c r="C180" s="1147" t="str">
        <f>'Credit risk (SA)'!B133</f>
        <v>Requirements not met</v>
      </c>
      <c r="D180" s="2122" t="str">
        <f>'Credit risk (SA)'!AC133</f>
        <v/>
      </c>
      <c r="E180" s="755"/>
      <c r="F180" s="755"/>
      <c r="G180" s="755"/>
      <c r="H180" s="755"/>
      <c r="I180" s="755"/>
      <c r="J180" s="755"/>
      <c r="K180" s="755"/>
      <c r="L180" s="755"/>
      <c r="M180" s="755"/>
      <c r="N180" s="755"/>
      <c r="O180" s="755"/>
      <c r="P180" s="755"/>
      <c r="Q180" s="755"/>
      <c r="R180" s="755"/>
      <c r="S180" s="755"/>
      <c r="T180" s="755"/>
      <c r="U180" s="755"/>
      <c r="V180" s="755"/>
      <c r="W180" s="755"/>
      <c r="X180" s="755"/>
      <c r="Y180" s="755"/>
      <c r="Z180" s="755"/>
      <c r="AA180" s="755"/>
      <c r="AB180" s="755"/>
      <c r="AC180" s="755"/>
      <c r="AD180" s="755"/>
      <c r="AE180" s="755"/>
      <c r="AF180" s="755"/>
      <c r="AG180" s="755"/>
      <c r="AH180" s="755"/>
      <c r="AI180" s="755"/>
      <c r="AJ180" s="755"/>
      <c r="AK180" s="755"/>
      <c r="AL180" s="755"/>
      <c r="AM180" s="755"/>
      <c r="AN180" s="838"/>
    </row>
    <row r="181" spans="1:16381" s="248" customFormat="1" ht="15" customHeight="1" x14ac:dyDescent="0.25">
      <c r="A181" s="837"/>
      <c r="B181" s="354"/>
      <c r="C181" s="763" t="str">
        <f>'Credit risk (SA)'!B134</f>
        <v>land acquisition, development and construction; of which:</v>
      </c>
      <c r="D181" s="1162"/>
      <c r="E181" s="755"/>
      <c r="F181" s="755"/>
      <c r="G181" s="755"/>
      <c r="H181" s="755"/>
      <c r="I181" s="755"/>
      <c r="J181" s="755"/>
      <c r="K181" s="755"/>
      <c r="L181" s="755"/>
      <c r="M181" s="755"/>
      <c r="N181" s="755"/>
      <c r="O181" s="755"/>
      <c r="P181" s="755"/>
      <c r="Q181" s="755"/>
      <c r="R181" s="755"/>
      <c r="S181" s="755"/>
      <c r="T181" s="755"/>
      <c r="U181" s="755"/>
      <c r="V181" s="755"/>
      <c r="W181" s="755"/>
      <c r="X181" s="755"/>
      <c r="Y181" s="755"/>
      <c r="Z181" s="755"/>
      <c r="AA181" s="755"/>
      <c r="AB181" s="755"/>
      <c r="AC181" s="755"/>
      <c r="AD181" s="755"/>
      <c r="AE181" s="755"/>
      <c r="AF181" s="755"/>
      <c r="AG181" s="755"/>
      <c r="AH181" s="755"/>
      <c r="AI181" s="755"/>
      <c r="AJ181" s="755"/>
      <c r="AK181" s="755"/>
      <c r="AL181" s="755"/>
      <c r="AM181" s="755"/>
      <c r="AN181" s="838"/>
    </row>
    <row r="182" spans="1:16381" s="248" customFormat="1" ht="15" customHeight="1" x14ac:dyDescent="0.25">
      <c r="A182" s="837"/>
      <c r="B182" s="357" t="s">
        <v>1087</v>
      </c>
      <c r="C182" s="1147" t="str">
        <f>'Credit risk (SA)'!B135</f>
        <v>150% risk weight</v>
      </c>
      <c r="D182" s="2122" t="str">
        <f>'Credit risk (SA)'!AC135</f>
        <v/>
      </c>
      <c r="E182" s="755"/>
      <c r="F182" s="755"/>
      <c r="G182" s="755"/>
      <c r="H182" s="755"/>
      <c r="I182" s="755"/>
      <c r="J182" s="755"/>
      <c r="K182" s="755"/>
      <c r="L182" s="755"/>
      <c r="M182" s="755"/>
      <c r="N182" s="755"/>
      <c r="O182" s="755"/>
      <c r="P182" s="755"/>
      <c r="Q182" s="755"/>
      <c r="R182" s="755"/>
      <c r="S182" s="755"/>
      <c r="T182" s="755"/>
      <c r="U182" s="755"/>
      <c r="V182" s="755"/>
      <c r="W182" s="755"/>
      <c r="X182" s="755"/>
      <c r="Y182" s="755"/>
      <c r="Z182" s="755"/>
      <c r="AA182" s="755"/>
      <c r="AB182" s="755"/>
      <c r="AC182" s="755"/>
      <c r="AJ182" s="755"/>
      <c r="AK182" s="755"/>
      <c r="AL182" s="755"/>
      <c r="AM182" s="755"/>
      <c r="AN182" s="838"/>
    </row>
    <row r="183" spans="1:16381" s="248" customFormat="1" ht="15" customHeight="1" x14ac:dyDescent="0.25">
      <c r="A183" s="837"/>
      <c r="B183" s="344" t="s">
        <v>1087</v>
      </c>
      <c r="C183" s="1161" t="str">
        <f>'Credit risk (SA)'!B136</f>
        <v>100% risk weight</v>
      </c>
      <c r="D183" s="858" t="str">
        <f>'Credit risk (SA)'!AC136</f>
        <v/>
      </c>
      <c r="E183" s="755"/>
      <c r="F183" s="755"/>
      <c r="G183" s="755"/>
      <c r="H183" s="755"/>
      <c r="I183" s="755"/>
      <c r="J183" s="755"/>
      <c r="K183" s="755"/>
      <c r="L183" s="755"/>
      <c r="M183" s="755"/>
      <c r="N183" s="755"/>
      <c r="O183" s="755"/>
      <c r="P183" s="755"/>
      <c r="Q183" s="755"/>
      <c r="R183" s="755"/>
      <c r="S183" s="755"/>
      <c r="T183" s="755"/>
      <c r="U183" s="755"/>
      <c r="V183" s="755"/>
      <c r="W183" s="755"/>
      <c r="X183" s="755"/>
      <c r="Y183" s="755"/>
      <c r="Z183" s="755"/>
      <c r="AA183" s="755"/>
      <c r="AB183" s="755"/>
      <c r="AC183" s="755"/>
      <c r="AD183" s="755"/>
      <c r="AE183" s="755"/>
      <c r="AF183" s="755"/>
      <c r="AG183" s="755"/>
      <c r="AH183" s="755"/>
      <c r="AI183" s="755"/>
      <c r="AJ183" s="755"/>
      <c r="AK183" s="755"/>
      <c r="AL183" s="755"/>
      <c r="AM183" s="755"/>
      <c r="AN183" s="838"/>
    </row>
    <row r="184" spans="1:16381" s="248" customFormat="1" ht="15" customHeight="1" x14ac:dyDescent="0.25">
      <c r="A184" s="837"/>
      <c r="B184" s="755"/>
      <c r="C184" s="755"/>
      <c r="D184" s="755"/>
      <c r="E184" s="755"/>
      <c r="F184" s="755"/>
      <c r="G184" s="755"/>
      <c r="H184" s="755"/>
      <c r="I184" s="755"/>
      <c r="J184" s="755"/>
      <c r="K184" s="755"/>
      <c r="L184" s="1415"/>
      <c r="M184" s="1415"/>
      <c r="N184" s="1415"/>
      <c r="O184" s="755"/>
      <c r="P184" s="755"/>
      <c r="Q184" s="755"/>
      <c r="R184" s="755"/>
      <c r="S184" s="755"/>
      <c r="T184" s="755"/>
      <c r="U184" s="755"/>
      <c r="V184" s="755"/>
      <c r="AD184" s="755"/>
      <c r="AE184" s="755"/>
      <c r="AF184" s="755"/>
      <c r="AG184" s="755"/>
      <c r="AH184" s="755"/>
      <c r="AI184" s="755"/>
      <c r="AN184" s="838"/>
    </row>
    <row r="185" spans="1:16381" s="248" customFormat="1" ht="15" customHeight="1" x14ac:dyDescent="0.25">
      <c r="A185" s="837"/>
      <c r="B185" s="1157" t="s">
        <v>1073</v>
      </c>
      <c r="C185" s="2134" t="s">
        <v>14</v>
      </c>
      <c r="D185" s="2117" t="str">
        <f>CONCATENATE("Col ", LEFT(ADDRESS(ROW('Credit risk (SA)'!C202),COLUMN('Credit risk (SA)'!C202),4), 1))</f>
        <v>Col C</v>
      </c>
      <c r="E185" s="2117" t="str">
        <f>CONCATENATE("Col ", LEFT(ADDRESS(ROW('Credit risk (SA)'!D202),COLUMN('Credit risk (SA)'!D202),4), 1))</f>
        <v>Col D</v>
      </c>
      <c r="F185" s="2117" t="str">
        <f>CONCATENATE("Col ", LEFT(ADDRESS(ROW('Credit risk (SA)'!E202),COLUMN('Credit risk (SA)'!E202),4), 1))</f>
        <v>Col E</v>
      </c>
      <c r="G185" s="2117" t="str">
        <f>CONCATENATE("Col ", LEFT(ADDRESS(ROW('Credit risk (SA)'!F202),COLUMN('Credit risk (SA)'!F202),4), 1))</f>
        <v>Col F</v>
      </c>
      <c r="H185" s="2117" t="str">
        <f>CONCATENATE("Col ", LEFT(ADDRESS(ROW('Credit risk (SA)'!G202),COLUMN('Credit risk (SA)'!G202),4), 1))</f>
        <v>Col G</v>
      </c>
      <c r="I185" s="2117" t="str">
        <f>CONCATENATE("Col ", LEFT(ADDRESS(ROW('Credit risk (SA)'!H202),COLUMN('Credit risk (SA)'!H202),4), 1))</f>
        <v>Col H</v>
      </c>
      <c r="J185" s="2117" t="str">
        <f>CONCATENATE("Col ", LEFT(ADDRESS(ROW('Credit risk (SA)'!I202),COLUMN('Credit risk (SA)'!I202),4), 1))</f>
        <v>Col I</v>
      </c>
      <c r="K185" s="2117" t="str">
        <f>CONCATENATE("Col ", LEFT(ADDRESS(ROW('Credit risk (SA)'!J202),COLUMN('Credit risk (SA)'!J202),4), 1))</f>
        <v>Col J</v>
      </c>
      <c r="L185" s="2117" t="str">
        <f>CONCATENATE("Col ", LEFT(ADDRESS(ROW('Credit risk (SA)'!K202),COLUMN('Credit risk (SA)'!K202),4), 1))</f>
        <v>Col K</v>
      </c>
      <c r="M185" s="2117" t="str">
        <f>CONCATENATE("Col ", LEFT(ADDRESS(ROW('Credit risk (SA)'!L202),COLUMN('Credit risk (SA)'!L202),4), 1))</f>
        <v>Col L</v>
      </c>
      <c r="N185" s="2117" t="str">
        <f>CONCATENATE("Col ", LEFT(ADDRESS(ROW('Credit risk (SA)'!N202),COLUMN('Credit risk (SA)'!N202),4), 1))</f>
        <v>Col N</v>
      </c>
      <c r="O185" s="2117" t="str">
        <f>CONCATENATE("Col ", LEFT(ADDRESS(ROW('Credit risk (SA)'!Q202),COLUMN('Credit risk (SA)'!Q202),4), 1))</f>
        <v>Col Q</v>
      </c>
      <c r="P185" s="2117" t="str">
        <f>CONCATENATE("Col ", LEFT(ADDRESS(ROW('Credit risk (SA)'!R202),COLUMN('Credit risk (SA)'!R202),4), 1))</f>
        <v>Col R</v>
      </c>
      <c r="Q185" s="2117" t="str">
        <f>CONCATENATE("Col ", LEFT(ADDRESS(ROW('Credit risk (SA)'!S202),COLUMN('Credit risk (SA)'!S202),4), 1))</f>
        <v>Col S</v>
      </c>
      <c r="R185" s="2117" t="str">
        <f>CONCATENATE("Col ", LEFT(ADDRESS(ROW('Credit risk (SA)'!T202),COLUMN('Credit risk (SA)'!T202),4), 1))</f>
        <v>Col T</v>
      </c>
      <c r="S185" s="2117" t="str">
        <f>CONCATENATE("Col ", LEFT(ADDRESS(ROW('Credit risk (SA)'!U202),COLUMN('Credit risk (SA)'!U202),4), 1))</f>
        <v>Col U</v>
      </c>
      <c r="T185" s="2117" t="str">
        <f>CONCATENATE("Col ", LEFT(ADDRESS(ROW('Credit risk (SA)'!V202),COLUMN('Credit risk (SA)'!V202),4), 1))</f>
        <v>Col V</v>
      </c>
      <c r="U185" s="2117" t="str">
        <f>CONCATENATE("Col ", LEFT(ADDRESS(ROW('Credit risk (SA)'!W202),COLUMN('Credit risk (SA)'!W202),4), 1))</f>
        <v>Col W</v>
      </c>
      <c r="V185" s="2117" t="str">
        <f>CONCATENATE("Col ", LEFT(ADDRESS(ROW('Credit risk (SA)'!X202),COLUMN('Credit risk (SA)'!X202),4), 1))</f>
        <v>Col X</v>
      </c>
      <c r="W185" s="2117" t="str">
        <f>CONCATENATE("Col ", LEFT(ADDRESS(ROW('Credit risk (SA)'!Y202),COLUMN('Credit risk (SA)'!Y202),4), 1))</f>
        <v>Col Y</v>
      </c>
      <c r="X185" s="2117" t="str">
        <f>CONCATENATE("Col ", LEFT(ADDRESS(ROW('Credit risk (SA)'!Z202),COLUMN('Credit risk (SA)'!Z202),4), 1))</f>
        <v>Col Z</v>
      </c>
      <c r="Y185" s="2065" t="str">
        <f>CONCATENATE("Col ", LEFT(ADDRESS(ROW('Credit risk (SA)'!AD202),COLUMN('Credit risk (SA)'!AD202),4), 2))</f>
        <v>Col AD</v>
      </c>
      <c r="Z185" s="2065" t="str">
        <f>CONCATENATE("Col ", LEFT(ADDRESS(ROW('Credit risk (SA)'!AE202),COLUMN('Credit risk (SA)'!AE202),4), 2))</f>
        <v>Col AE</v>
      </c>
      <c r="AA185" s="2065" t="str">
        <f>CONCATENATE("Col ", LEFT(ADDRESS(ROW('Credit risk (SA)'!AF202),COLUMN('Credit risk (SA)'!AF202),4), 2))</f>
        <v>Col AF</v>
      </c>
      <c r="AB185" s="2065" t="str">
        <f>CONCATENATE("Col ", LEFT(ADDRESS(ROW('Credit risk (SA)'!AG202),COLUMN('Credit risk (SA)'!AG202),4), 2))</f>
        <v>Col AG</v>
      </c>
      <c r="AC185" s="2065" t="str">
        <f>CONCATENATE("Col ", LEFT(ADDRESS(ROW('Credit risk (SA)'!AH202),COLUMN('Credit risk (SA)'!AH202),4), 2))</f>
        <v>Col AH</v>
      </c>
      <c r="AD185" s="755"/>
      <c r="AE185" s="755"/>
      <c r="AF185" s="755"/>
      <c r="AG185" s="755"/>
      <c r="AH185" s="755"/>
      <c r="AI185" s="755"/>
      <c r="AN185" s="838"/>
    </row>
    <row r="186" spans="1:16381" s="248" customFormat="1" ht="15" customHeight="1" x14ac:dyDescent="0.25">
      <c r="A186" s="837"/>
      <c r="B186" s="1153" t="s">
        <v>1087</v>
      </c>
      <c r="C186" s="1154" t="str">
        <f>'Credit risk (SA)'!B139</f>
        <v>Check: row138 ≤ row 137</v>
      </c>
      <c r="D186" s="1143"/>
      <c r="E186" s="1110" t="str">
        <f>'Credit risk (SA)'!D139</f>
        <v/>
      </c>
      <c r="F186" s="1110" t="str">
        <f>'Credit risk (SA)'!E139</f>
        <v/>
      </c>
      <c r="G186" s="1110" t="str">
        <f>'Credit risk (SA)'!F139</f>
        <v/>
      </c>
      <c r="H186" s="1110" t="str">
        <f>'Credit risk (SA)'!G139</f>
        <v/>
      </c>
      <c r="I186" s="1110" t="str">
        <f>'Credit risk (SA)'!H139</f>
        <v/>
      </c>
      <c r="J186" s="1143"/>
      <c r="K186" s="1110" t="str">
        <f>'Credit risk (SA)'!J139</f>
        <v/>
      </c>
      <c r="L186" s="1110" t="str">
        <f>'Credit risk (SA)'!K139</f>
        <v/>
      </c>
      <c r="M186" s="1110" t="str">
        <f>'Credit risk (SA)'!L139</f>
        <v/>
      </c>
      <c r="N186" s="354"/>
      <c r="O186" s="1110" t="str">
        <f>'Credit risk (SA)'!Q139</f>
        <v/>
      </c>
      <c r="P186" s="1110" t="str">
        <f>'Credit risk (SA)'!R139</f>
        <v/>
      </c>
      <c r="Q186" s="1110" t="str">
        <f>'Credit risk (SA)'!S139</f>
        <v/>
      </c>
      <c r="R186" s="1110" t="str">
        <f>'Credit risk (SA)'!T139</f>
        <v/>
      </c>
      <c r="S186" s="1110" t="str">
        <f>'Credit risk (SA)'!U139</f>
        <v/>
      </c>
      <c r="T186" s="1110" t="str">
        <f>'Credit risk (SA)'!V139</f>
        <v/>
      </c>
      <c r="U186" s="1110" t="str">
        <f>'Credit risk (SA)'!W139</f>
        <v/>
      </c>
      <c r="V186" s="1110" t="str">
        <f>'Credit risk (SA)'!X139</f>
        <v/>
      </c>
      <c r="W186" s="1110" t="str">
        <f>'Credit risk (SA)'!Y139</f>
        <v/>
      </c>
      <c r="X186" s="1110" t="str">
        <f>'Credit risk (SA)'!Z139</f>
        <v/>
      </c>
      <c r="Y186" s="1110" t="str">
        <f>'Credit risk (SA)'!AD139</f>
        <v/>
      </c>
      <c r="Z186" s="1110" t="str">
        <f>'Credit risk (SA)'!AE139</f>
        <v/>
      </c>
      <c r="AA186" s="1110" t="str">
        <f>'Credit risk (SA)'!AF139</f>
        <v/>
      </c>
      <c r="AB186" s="1110" t="str">
        <f>'Credit risk (SA)'!AG139</f>
        <v/>
      </c>
      <c r="AC186" s="1155" t="str">
        <f>'Credit risk (SA)'!AH139</f>
        <v/>
      </c>
      <c r="AD186" s="755"/>
      <c r="AE186" s="755"/>
      <c r="AF186" s="755"/>
      <c r="AG186" s="755"/>
      <c r="AH186" s="755"/>
      <c r="AI186" s="755"/>
      <c r="AN186" s="838"/>
    </row>
    <row r="187" spans="1:16381" s="248" customFormat="1" ht="15" customHeight="1" x14ac:dyDescent="0.25">
      <c r="A187" s="837"/>
      <c r="B187" s="357" t="s">
        <v>1087</v>
      </c>
      <c r="C187" s="955" t="str">
        <f>'Credit risk (SA)'!B143</f>
        <v>Check: cell I137 = cell N142</v>
      </c>
      <c r="D187" s="354"/>
      <c r="E187" s="354"/>
      <c r="F187" s="354"/>
      <c r="G187" s="354"/>
      <c r="H187" s="354"/>
      <c r="I187" s="354"/>
      <c r="J187" s="354"/>
      <c r="K187" s="354"/>
      <c r="L187" s="354"/>
      <c r="M187" s="354"/>
      <c r="N187" s="847" t="str">
        <f>'Credit risk (SA)'!N143</f>
        <v/>
      </c>
      <c r="O187" s="354"/>
      <c r="P187" s="354"/>
      <c r="Q187" s="354"/>
      <c r="R187" s="354"/>
      <c r="S187" s="354"/>
      <c r="T187" s="354"/>
      <c r="U187" s="354"/>
      <c r="V187" s="354"/>
      <c r="W187" s="354"/>
      <c r="X187" s="354"/>
      <c r="Y187" s="349"/>
      <c r="Z187" s="349"/>
      <c r="AA187" s="349"/>
      <c r="AB187" s="349"/>
      <c r="AC187" s="349"/>
      <c r="AD187" s="755"/>
      <c r="AE187" s="755"/>
      <c r="AF187" s="755"/>
      <c r="AG187" s="755"/>
      <c r="AH187" s="755"/>
      <c r="AI187" s="755"/>
      <c r="AN187" s="838"/>
    </row>
    <row r="188" spans="1:16381" s="248" customFormat="1" ht="15" customHeight="1" x14ac:dyDescent="0.25">
      <c r="A188" s="837"/>
      <c r="B188" s="344" t="s">
        <v>1088</v>
      </c>
      <c r="C188" s="839" t="str">
        <f>'Credit risk (SA)'!B152</f>
        <v>Check: row 149 = row 86</v>
      </c>
      <c r="D188" s="860" t="str">
        <f>'Credit risk (SA)'!C152</f>
        <v/>
      </c>
      <c r="E188" s="860" t="str">
        <f>'Credit risk (SA)'!D152</f>
        <v/>
      </c>
      <c r="F188" s="860" t="str">
        <f>'Credit risk (SA)'!E152</f>
        <v/>
      </c>
      <c r="G188" s="860" t="str">
        <f>'Credit risk (SA)'!F152</f>
        <v/>
      </c>
      <c r="H188" s="860" t="str">
        <f>'Credit risk (SA)'!G152</f>
        <v/>
      </c>
      <c r="I188" s="860" t="str">
        <f>'Credit risk (SA)'!H152</f>
        <v/>
      </c>
      <c r="J188" s="860" t="str">
        <f>'Credit risk (SA)'!I152</f>
        <v/>
      </c>
      <c r="K188" s="860" t="str">
        <f>'Credit risk (SA)'!J152</f>
        <v/>
      </c>
      <c r="L188" s="356"/>
      <c r="M188" s="356"/>
      <c r="N188" s="356"/>
      <c r="O188" s="356"/>
      <c r="P188" s="356"/>
      <c r="Q188" s="356"/>
      <c r="R188" s="356"/>
      <c r="S188" s="356"/>
      <c r="T188" s="356"/>
      <c r="U188" s="356"/>
      <c r="V188" s="356"/>
      <c r="W188" s="356"/>
      <c r="X188" s="356"/>
      <c r="Y188" s="500"/>
      <c r="Z188" s="500"/>
      <c r="AA188" s="500"/>
      <c r="AB188" s="500"/>
      <c r="AC188" s="500"/>
      <c r="AD188" s="755"/>
      <c r="AE188" s="755"/>
      <c r="AF188" s="755"/>
      <c r="AG188" s="755"/>
      <c r="AH188" s="755"/>
      <c r="AI188" s="755"/>
      <c r="AN188" s="838"/>
    </row>
    <row r="189" spans="1:16381" s="248" customFormat="1" ht="45" customHeight="1" x14ac:dyDescent="0.25">
      <c r="A189" s="716" t="s">
        <v>1692</v>
      </c>
      <c r="B189" s="755"/>
      <c r="C189" s="755"/>
      <c r="D189" s="755"/>
      <c r="E189" s="755"/>
      <c r="F189" s="755"/>
      <c r="G189" s="755"/>
      <c r="H189" s="755"/>
      <c r="I189" s="755"/>
      <c r="J189" s="755"/>
      <c r="K189" s="755"/>
      <c r="L189" s="755"/>
      <c r="M189" s="755"/>
      <c r="N189" s="755"/>
      <c r="O189" s="755"/>
      <c r="P189" s="755"/>
      <c r="Q189" s="755"/>
      <c r="R189" s="755"/>
      <c r="S189" s="755"/>
      <c r="T189" s="755"/>
      <c r="U189" s="755"/>
      <c r="V189" s="755"/>
      <c r="W189" s="755"/>
      <c r="X189" s="755"/>
      <c r="Y189" s="755"/>
      <c r="Z189" s="755"/>
      <c r="AA189" s="755"/>
      <c r="AB189" s="755"/>
      <c r="AC189" s="755"/>
      <c r="AD189" s="755"/>
      <c r="AE189" s="755"/>
      <c r="AF189" s="755"/>
      <c r="AG189" s="755"/>
      <c r="AH189" s="755"/>
      <c r="AI189" s="755"/>
      <c r="AJ189" s="755"/>
      <c r="AK189" s="755"/>
      <c r="AL189" s="755"/>
      <c r="AM189" s="755"/>
      <c r="AN189" s="836"/>
      <c r="AO189" s="755"/>
      <c r="AP189" s="755"/>
      <c r="AQ189" s="755"/>
      <c r="AR189" s="755"/>
      <c r="AS189" s="755"/>
      <c r="AT189" s="755"/>
      <c r="AU189" s="755"/>
      <c r="AV189" s="755"/>
      <c r="AW189" s="755"/>
      <c r="AX189" s="755"/>
      <c r="AY189" s="755"/>
      <c r="AZ189" s="755"/>
      <c r="BA189" s="755"/>
      <c r="BB189" s="755"/>
      <c r="BC189" s="755"/>
      <c r="BD189" s="755"/>
      <c r="BE189" s="755"/>
      <c r="BF189" s="755"/>
      <c r="BG189" s="755"/>
      <c r="BH189" s="755"/>
      <c r="BI189" s="755"/>
      <c r="BJ189" s="755"/>
      <c r="BK189" s="755"/>
      <c r="BL189" s="755"/>
      <c r="BM189" s="755"/>
      <c r="BN189" s="755"/>
      <c r="BO189" s="755"/>
      <c r="BP189" s="755"/>
      <c r="BQ189" s="755"/>
      <c r="BR189" s="755"/>
      <c r="BS189" s="755"/>
      <c r="BT189" s="755"/>
      <c r="BU189" s="755"/>
      <c r="BV189" s="755"/>
      <c r="BW189" s="755"/>
      <c r="BX189" s="755"/>
      <c r="BY189" s="755"/>
      <c r="BZ189" s="755"/>
      <c r="CA189" s="755"/>
      <c r="CB189" s="755"/>
      <c r="CC189" s="755"/>
      <c r="CD189" s="755"/>
      <c r="CE189" s="755"/>
      <c r="CF189" s="755"/>
      <c r="CG189" s="755"/>
      <c r="CH189" s="755"/>
      <c r="CI189" s="755"/>
      <c r="CJ189" s="755"/>
      <c r="CK189" s="755"/>
      <c r="CL189" s="755"/>
      <c r="CM189" s="755"/>
      <c r="CN189" s="755"/>
      <c r="CO189" s="755"/>
      <c r="CP189" s="755"/>
      <c r="CQ189" s="755"/>
      <c r="CR189" s="755"/>
      <c r="CS189" s="755"/>
      <c r="CT189" s="755"/>
      <c r="CU189" s="755"/>
      <c r="CV189" s="755"/>
      <c r="CW189" s="755"/>
      <c r="CX189" s="755"/>
      <c r="CY189" s="755"/>
      <c r="CZ189" s="755"/>
      <c r="DA189" s="755"/>
      <c r="DB189" s="755"/>
      <c r="DC189" s="755"/>
      <c r="DD189" s="755"/>
      <c r="DE189" s="755"/>
      <c r="DF189" s="755"/>
      <c r="DG189" s="755"/>
      <c r="DH189" s="755"/>
      <c r="DI189" s="755"/>
      <c r="DJ189" s="755"/>
      <c r="DK189" s="755"/>
      <c r="DL189" s="755"/>
      <c r="DM189" s="755"/>
      <c r="DN189" s="755"/>
      <c r="DO189" s="755"/>
      <c r="DP189" s="755"/>
      <c r="DQ189" s="755"/>
      <c r="DR189" s="755"/>
      <c r="DS189" s="755"/>
      <c r="DT189" s="755"/>
      <c r="DU189" s="755"/>
      <c r="DV189" s="755"/>
      <c r="DW189" s="755"/>
      <c r="DX189" s="755"/>
      <c r="DY189" s="755"/>
      <c r="DZ189" s="755"/>
      <c r="EA189" s="755"/>
      <c r="EB189" s="755"/>
      <c r="EC189" s="755"/>
      <c r="ED189" s="755"/>
      <c r="EE189" s="755"/>
      <c r="EF189" s="755"/>
      <c r="EG189" s="755"/>
      <c r="EH189" s="755"/>
      <c r="EI189" s="755"/>
      <c r="EJ189" s="755"/>
      <c r="EK189" s="755"/>
      <c r="EL189" s="755"/>
      <c r="EM189" s="755"/>
      <c r="EN189" s="755"/>
      <c r="EO189" s="755"/>
      <c r="EP189" s="755"/>
      <c r="EQ189" s="755"/>
      <c r="ER189" s="755"/>
      <c r="ES189" s="755"/>
      <c r="ET189" s="755"/>
      <c r="EU189" s="755"/>
      <c r="EV189" s="755"/>
      <c r="EW189" s="755"/>
      <c r="EX189" s="755"/>
      <c r="EY189" s="755"/>
      <c r="EZ189" s="755"/>
      <c r="FA189" s="755"/>
      <c r="FB189" s="755"/>
      <c r="FC189" s="755"/>
      <c r="FD189" s="755"/>
      <c r="FE189" s="755"/>
      <c r="FF189" s="755"/>
      <c r="FG189" s="755"/>
      <c r="FH189" s="755"/>
      <c r="FI189" s="755"/>
      <c r="FJ189" s="755"/>
      <c r="FK189" s="755"/>
      <c r="FL189" s="755"/>
      <c r="FM189" s="755"/>
      <c r="FN189" s="755"/>
      <c r="FO189" s="755"/>
      <c r="FP189" s="755"/>
      <c r="FQ189" s="755"/>
      <c r="FR189" s="755"/>
      <c r="FS189" s="755"/>
      <c r="FT189" s="755"/>
      <c r="FU189" s="755"/>
      <c r="FV189" s="755"/>
      <c r="FW189" s="755"/>
      <c r="FX189" s="755"/>
      <c r="FY189" s="755"/>
      <c r="FZ189" s="755"/>
      <c r="GA189" s="755"/>
      <c r="GB189" s="755"/>
      <c r="GC189" s="755"/>
      <c r="GD189" s="755"/>
      <c r="GE189" s="755"/>
      <c r="GF189" s="755"/>
      <c r="GG189" s="755"/>
      <c r="GH189" s="755"/>
      <c r="GI189" s="755"/>
      <c r="GJ189" s="755"/>
      <c r="GK189" s="755"/>
      <c r="GL189" s="755"/>
      <c r="GM189" s="755"/>
      <c r="GN189" s="755"/>
      <c r="GO189" s="755"/>
      <c r="GP189" s="755"/>
      <c r="GQ189" s="755"/>
      <c r="GR189" s="755"/>
      <c r="GS189" s="755"/>
      <c r="GT189" s="755"/>
      <c r="GU189" s="755"/>
      <c r="GV189" s="755"/>
      <c r="GW189" s="755"/>
      <c r="GX189" s="755"/>
      <c r="GY189" s="755"/>
      <c r="GZ189" s="755"/>
      <c r="HA189" s="755"/>
      <c r="HB189" s="755"/>
      <c r="HC189" s="755"/>
      <c r="HD189" s="755"/>
      <c r="HE189" s="755"/>
      <c r="HF189" s="755"/>
      <c r="HG189" s="755"/>
      <c r="HH189" s="755"/>
      <c r="HI189" s="755"/>
      <c r="HJ189" s="755"/>
      <c r="HK189" s="755"/>
      <c r="HL189" s="755"/>
      <c r="HM189" s="755"/>
      <c r="HN189" s="755"/>
      <c r="HO189" s="755"/>
      <c r="HP189" s="755"/>
      <c r="HQ189" s="755"/>
      <c r="HR189" s="755"/>
      <c r="HS189" s="755"/>
      <c r="HT189" s="755"/>
      <c r="HU189" s="755"/>
      <c r="HV189" s="755"/>
      <c r="HW189" s="755"/>
      <c r="HX189" s="755"/>
      <c r="HY189" s="755"/>
      <c r="HZ189" s="755"/>
      <c r="IA189" s="755"/>
      <c r="IB189" s="755"/>
      <c r="IC189" s="755"/>
      <c r="ID189" s="755"/>
      <c r="IE189" s="755"/>
      <c r="IF189" s="755"/>
      <c r="IG189" s="755"/>
      <c r="IH189" s="755"/>
      <c r="II189" s="755"/>
      <c r="IJ189" s="755"/>
      <c r="IK189" s="755"/>
      <c r="IL189" s="755"/>
      <c r="IM189" s="755"/>
      <c r="IN189" s="755"/>
      <c r="IO189" s="755"/>
      <c r="IP189" s="755"/>
      <c r="IQ189" s="755"/>
      <c r="IR189" s="755"/>
      <c r="IS189" s="755"/>
      <c r="IT189" s="755"/>
      <c r="IU189" s="755"/>
      <c r="IV189" s="755"/>
      <c r="IW189" s="755"/>
      <c r="IX189" s="755"/>
      <c r="IY189" s="755"/>
      <c r="IZ189" s="755"/>
      <c r="JA189" s="755"/>
      <c r="JB189" s="755"/>
      <c r="JC189" s="755"/>
      <c r="JD189" s="755"/>
      <c r="JE189" s="755"/>
      <c r="JF189" s="755"/>
      <c r="JG189" s="755"/>
      <c r="JH189" s="755"/>
      <c r="JI189" s="755"/>
      <c r="JJ189" s="755"/>
      <c r="JK189" s="755"/>
      <c r="JL189" s="755"/>
      <c r="JM189" s="755"/>
      <c r="JN189" s="755"/>
      <c r="JO189" s="755"/>
      <c r="JP189" s="755"/>
      <c r="JQ189" s="755"/>
      <c r="JR189" s="755"/>
      <c r="JS189" s="755"/>
      <c r="JT189" s="755"/>
      <c r="JU189" s="755"/>
      <c r="JV189" s="755"/>
      <c r="JW189" s="755"/>
      <c r="JX189" s="755"/>
      <c r="JY189" s="755"/>
      <c r="JZ189" s="755"/>
      <c r="KA189" s="755"/>
      <c r="KB189" s="755"/>
      <c r="KC189" s="755"/>
      <c r="KD189" s="755"/>
      <c r="KE189" s="755"/>
      <c r="KF189" s="755"/>
      <c r="KG189" s="755"/>
      <c r="KH189" s="755"/>
      <c r="KI189" s="755"/>
      <c r="KJ189" s="755"/>
      <c r="KK189" s="755"/>
      <c r="KL189" s="755"/>
      <c r="KM189" s="755"/>
      <c r="KN189" s="755"/>
      <c r="KO189" s="755"/>
      <c r="KP189" s="755"/>
      <c r="KQ189" s="755"/>
      <c r="KR189" s="755"/>
      <c r="KS189" s="755"/>
      <c r="KT189" s="755"/>
      <c r="KU189" s="755"/>
      <c r="KV189" s="755"/>
      <c r="KW189" s="755"/>
      <c r="KX189" s="755"/>
      <c r="KY189" s="755"/>
      <c r="KZ189" s="755"/>
      <c r="LA189" s="755"/>
      <c r="LB189" s="755"/>
      <c r="LC189" s="755"/>
      <c r="LD189" s="755"/>
      <c r="LE189" s="755"/>
      <c r="LF189" s="755"/>
      <c r="LG189" s="755"/>
      <c r="LH189" s="755"/>
      <c r="LI189" s="755"/>
      <c r="LJ189" s="755"/>
      <c r="LK189" s="755"/>
      <c r="LL189" s="755"/>
      <c r="LM189" s="755"/>
      <c r="LN189" s="755"/>
      <c r="LO189" s="755"/>
      <c r="LP189" s="755"/>
      <c r="LQ189" s="755"/>
      <c r="LR189" s="755"/>
      <c r="LS189" s="755"/>
      <c r="LT189" s="755"/>
      <c r="LU189" s="755"/>
      <c r="LV189" s="755"/>
      <c r="LW189" s="755"/>
      <c r="LX189" s="755"/>
      <c r="LY189" s="755"/>
      <c r="LZ189" s="755"/>
      <c r="MA189" s="755"/>
      <c r="MB189" s="755"/>
      <c r="MC189" s="755"/>
      <c r="MD189" s="755"/>
      <c r="ME189" s="755"/>
      <c r="MF189" s="755"/>
      <c r="MG189" s="755"/>
      <c r="MH189" s="755"/>
      <c r="MI189" s="755"/>
      <c r="MJ189" s="755"/>
      <c r="MK189" s="755"/>
      <c r="ML189" s="755"/>
      <c r="MM189" s="755"/>
      <c r="MN189" s="755"/>
      <c r="MO189" s="755"/>
      <c r="MP189" s="755"/>
      <c r="MQ189" s="755"/>
      <c r="MR189" s="755"/>
      <c r="MS189" s="755"/>
      <c r="MT189" s="755"/>
      <c r="MU189" s="755"/>
      <c r="MV189" s="755"/>
      <c r="MW189" s="755"/>
      <c r="MX189" s="755"/>
      <c r="MY189" s="755"/>
      <c r="MZ189" s="755"/>
      <c r="NA189" s="755"/>
      <c r="NB189" s="755"/>
      <c r="NC189" s="755"/>
      <c r="ND189" s="755"/>
      <c r="NE189" s="755"/>
      <c r="NF189" s="755"/>
      <c r="NG189" s="755"/>
      <c r="NH189" s="755"/>
      <c r="NI189" s="755"/>
      <c r="NJ189" s="755"/>
      <c r="NK189" s="755"/>
      <c r="NL189" s="755"/>
      <c r="NM189" s="755"/>
      <c r="NN189" s="755"/>
      <c r="NO189" s="755"/>
      <c r="NP189" s="755"/>
      <c r="NQ189" s="755"/>
      <c r="NR189" s="755"/>
      <c r="NS189" s="755"/>
      <c r="NT189" s="755"/>
      <c r="NU189" s="755"/>
      <c r="NV189" s="755"/>
      <c r="NW189" s="755"/>
      <c r="NX189" s="755"/>
      <c r="NY189" s="755"/>
      <c r="NZ189" s="755"/>
      <c r="OA189" s="755"/>
      <c r="OB189" s="755"/>
      <c r="OC189" s="755"/>
      <c r="OD189" s="755"/>
      <c r="OE189" s="755"/>
      <c r="OF189" s="755"/>
      <c r="OG189" s="755"/>
      <c r="OH189" s="755"/>
      <c r="OI189" s="755"/>
      <c r="OJ189" s="755"/>
      <c r="OK189" s="755"/>
      <c r="OL189" s="755"/>
      <c r="OM189" s="755"/>
      <c r="ON189" s="755"/>
      <c r="OO189" s="755"/>
      <c r="OP189" s="755"/>
      <c r="OQ189" s="755"/>
      <c r="OR189" s="755"/>
      <c r="OS189" s="755"/>
      <c r="OT189" s="755"/>
      <c r="OU189" s="755"/>
      <c r="OV189" s="755"/>
      <c r="OW189" s="755"/>
      <c r="OX189" s="755"/>
      <c r="OY189" s="755"/>
      <c r="OZ189" s="755"/>
      <c r="PA189" s="755"/>
      <c r="PB189" s="755"/>
      <c r="PC189" s="755"/>
      <c r="PD189" s="755"/>
      <c r="PE189" s="755"/>
      <c r="PF189" s="755"/>
      <c r="PG189" s="755"/>
      <c r="PH189" s="755"/>
      <c r="PI189" s="755"/>
      <c r="PJ189" s="755"/>
      <c r="PK189" s="755"/>
      <c r="PL189" s="755"/>
      <c r="PM189" s="755"/>
      <c r="PN189" s="755"/>
      <c r="PO189" s="755"/>
      <c r="PP189" s="755"/>
      <c r="PQ189" s="755"/>
      <c r="PR189" s="755"/>
      <c r="PS189" s="755"/>
      <c r="PT189" s="755"/>
      <c r="PU189" s="755"/>
      <c r="PV189" s="755"/>
      <c r="PW189" s="755"/>
      <c r="PX189" s="755"/>
      <c r="PY189" s="755"/>
      <c r="PZ189" s="755"/>
      <c r="QA189" s="755"/>
      <c r="QB189" s="755"/>
      <c r="QC189" s="755"/>
      <c r="QD189" s="755"/>
      <c r="QE189" s="755"/>
      <c r="QF189" s="755"/>
      <c r="QG189" s="755"/>
      <c r="QH189" s="755"/>
      <c r="QI189" s="755"/>
      <c r="QJ189" s="755"/>
      <c r="QK189" s="755"/>
      <c r="QL189" s="755"/>
      <c r="QM189" s="755"/>
      <c r="QN189" s="755"/>
      <c r="QO189" s="755"/>
      <c r="QP189" s="755"/>
      <c r="QQ189" s="755"/>
      <c r="QR189" s="755"/>
      <c r="QS189" s="755"/>
      <c r="QT189" s="755"/>
      <c r="QU189" s="755"/>
      <c r="QV189" s="755"/>
      <c r="QW189" s="755"/>
      <c r="QX189" s="755"/>
      <c r="QY189" s="755"/>
      <c r="QZ189" s="755"/>
      <c r="RA189" s="755"/>
      <c r="RB189" s="755"/>
      <c r="RC189" s="755"/>
      <c r="RD189" s="755"/>
      <c r="RE189" s="755"/>
      <c r="RF189" s="755"/>
      <c r="RG189" s="755"/>
      <c r="RH189" s="755"/>
      <c r="RI189" s="755"/>
      <c r="RJ189" s="755"/>
      <c r="RK189" s="755"/>
      <c r="RL189" s="755"/>
      <c r="RM189" s="755"/>
      <c r="RN189" s="755"/>
      <c r="RO189" s="755"/>
      <c r="RP189" s="755"/>
      <c r="RQ189" s="755"/>
      <c r="RR189" s="755"/>
      <c r="RS189" s="755"/>
      <c r="RT189" s="755"/>
      <c r="RU189" s="755"/>
      <c r="RV189" s="755"/>
      <c r="RW189" s="755"/>
      <c r="RX189" s="755"/>
      <c r="RY189" s="755"/>
      <c r="RZ189" s="755"/>
      <c r="SA189" s="755"/>
      <c r="SB189" s="755"/>
      <c r="SC189" s="755"/>
      <c r="SD189" s="755"/>
      <c r="SE189" s="755"/>
      <c r="SF189" s="755"/>
      <c r="SG189" s="755"/>
      <c r="SH189" s="755"/>
      <c r="SI189" s="755"/>
      <c r="SJ189" s="755"/>
      <c r="SK189" s="755"/>
      <c r="SL189" s="755"/>
      <c r="SM189" s="755"/>
      <c r="SN189" s="755"/>
      <c r="SO189" s="755"/>
      <c r="SP189" s="755"/>
      <c r="SQ189" s="755"/>
      <c r="SR189" s="755"/>
      <c r="SS189" s="755"/>
      <c r="ST189" s="755"/>
      <c r="SU189" s="755"/>
      <c r="SV189" s="755"/>
      <c r="SW189" s="755"/>
      <c r="SX189" s="755"/>
      <c r="SY189" s="755"/>
      <c r="SZ189" s="755"/>
      <c r="TA189" s="755"/>
      <c r="TB189" s="755"/>
      <c r="TC189" s="755"/>
      <c r="TD189" s="755"/>
      <c r="TE189" s="755"/>
      <c r="TF189" s="755"/>
      <c r="TG189" s="755"/>
      <c r="TH189" s="755"/>
      <c r="TI189" s="755"/>
      <c r="TJ189" s="755"/>
      <c r="TK189" s="755"/>
      <c r="TL189" s="755"/>
      <c r="TM189" s="755"/>
      <c r="TN189" s="755"/>
      <c r="TO189" s="755"/>
      <c r="TP189" s="755"/>
      <c r="TQ189" s="755"/>
      <c r="TR189" s="755"/>
      <c r="TS189" s="755"/>
      <c r="TT189" s="755"/>
      <c r="TU189" s="755"/>
      <c r="TV189" s="755"/>
      <c r="TW189" s="755"/>
      <c r="TX189" s="755"/>
      <c r="TY189" s="755"/>
      <c r="TZ189" s="755"/>
      <c r="UA189" s="755"/>
      <c r="UB189" s="755"/>
      <c r="UC189" s="755"/>
      <c r="UD189" s="755"/>
      <c r="UE189" s="755"/>
      <c r="UF189" s="755"/>
      <c r="UG189" s="755"/>
      <c r="UH189" s="755"/>
      <c r="UI189" s="755"/>
      <c r="UJ189" s="755"/>
      <c r="UK189" s="755"/>
      <c r="UL189" s="755"/>
      <c r="UM189" s="755"/>
      <c r="UN189" s="755"/>
      <c r="UO189" s="755"/>
      <c r="UP189" s="755"/>
      <c r="UQ189" s="755"/>
      <c r="UR189" s="755"/>
      <c r="US189" s="755"/>
      <c r="UT189" s="755"/>
      <c r="UU189" s="755"/>
      <c r="UV189" s="755"/>
      <c r="UW189" s="755"/>
      <c r="UX189" s="755"/>
      <c r="UY189" s="755"/>
      <c r="UZ189" s="755"/>
      <c r="VA189" s="755"/>
      <c r="VB189" s="755"/>
      <c r="VC189" s="755"/>
      <c r="VD189" s="755"/>
      <c r="VE189" s="755"/>
      <c r="VF189" s="755"/>
      <c r="VG189" s="755"/>
      <c r="VH189" s="755"/>
      <c r="VI189" s="755"/>
      <c r="VJ189" s="755"/>
      <c r="VK189" s="755"/>
      <c r="VL189" s="755"/>
      <c r="VM189" s="755"/>
      <c r="VN189" s="755"/>
      <c r="VO189" s="755"/>
      <c r="VP189" s="755"/>
      <c r="VQ189" s="755"/>
      <c r="VR189" s="755"/>
      <c r="VS189" s="755"/>
      <c r="VT189" s="755"/>
      <c r="VU189" s="755"/>
      <c r="VV189" s="755"/>
      <c r="VW189" s="755"/>
      <c r="VX189" s="755"/>
      <c r="VY189" s="755"/>
      <c r="VZ189" s="755"/>
      <c r="WA189" s="755"/>
      <c r="WB189" s="755"/>
      <c r="WC189" s="755"/>
      <c r="WD189" s="755"/>
      <c r="WE189" s="755"/>
      <c r="WF189" s="755"/>
      <c r="WG189" s="755"/>
      <c r="WH189" s="755"/>
      <c r="WI189" s="755"/>
      <c r="WJ189" s="755"/>
      <c r="WK189" s="755"/>
      <c r="WL189" s="755"/>
      <c r="WM189" s="755"/>
      <c r="WN189" s="755"/>
      <c r="WO189" s="755"/>
      <c r="WP189" s="755"/>
      <c r="WQ189" s="755"/>
      <c r="WR189" s="755"/>
      <c r="WS189" s="755"/>
      <c r="WT189" s="755"/>
      <c r="WU189" s="755"/>
      <c r="WV189" s="755"/>
      <c r="WW189" s="755"/>
      <c r="WX189" s="755"/>
      <c r="WY189" s="755"/>
      <c r="WZ189" s="755"/>
      <c r="XA189" s="755"/>
      <c r="XB189" s="755"/>
      <c r="XC189" s="755"/>
      <c r="XD189" s="755"/>
      <c r="XE189" s="755"/>
      <c r="XF189" s="755"/>
      <c r="XG189" s="755"/>
      <c r="XH189" s="755"/>
      <c r="XI189" s="755"/>
      <c r="XJ189" s="755"/>
      <c r="XK189" s="755"/>
      <c r="XL189" s="755"/>
      <c r="XM189" s="755"/>
      <c r="XN189" s="755"/>
      <c r="XO189" s="755"/>
      <c r="XP189" s="755"/>
      <c r="XQ189" s="755"/>
      <c r="XR189" s="755"/>
      <c r="XS189" s="755"/>
      <c r="XT189" s="755"/>
      <c r="XU189" s="755"/>
      <c r="XV189" s="755"/>
      <c r="XW189" s="755"/>
      <c r="XX189" s="755"/>
      <c r="XY189" s="755"/>
      <c r="XZ189" s="755"/>
      <c r="YA189" s="755"/>
      <c r="YB189" s="755"/>
      <c r="YC189" s="755"/>
      <c r="YD189" s="755"/>
      <c r="YE189" s="755"/>
      <c r="YF189" s="755"/>
      <c r="YG189" s="755"/>
      <c r="YH189" s="755"/>
      <c r="YI189" s="755"/>
      <c r="YJ189" s="755"/>
      <c r="YK189" s="755"/>
      <c r="YL189" s="755"/>
      <c r="YM189" s="755"/>
      <c r="YN189" s="755"/>
      <c r="YO189" s="755"/>
      <c r="YP189" s="755"/>
      <c r="YQ189" s="755"/>
      <c r="YR189" s="755"/>
      <c r="YS189" s="755"/>
      <c r="YT189" s="755"/>
      <c r="YU189" s="755"/>
      <c r="YV189" s="755"/>
      <c r="YW189" s="755"/>
      <c r="YX189" s="755"/>
      <c r="YY189" s="755"/>
      <c r="YZ189" s="755"/>
      <c r="ZA189" s="755"/>
      <c r="ZB189" s="755"/>
      <c r="ZC189" s="755"/>
      <c r="ZD189" s="755"/>
      <c r="ZE189" s="755"/>
      <c r="ZF189" s="755"/>
      <c r="ZG189" s="755"/>
      <c r="ZH189" s="755"/>
      <c r="ZI189" s="755"/>
      <c r="ZJ189" s="755"/>
      <c r="ZK189" s="755"/>
      <c r="ZL189" s="755"/>
      <c r="ZM189" s="755"/>
      <c r="ZN189" s="755"/>
      <c r="ZO189" s="755"/>
      <c r="ZP189" s="755"/>
      <c r="ZQ189" s="755"/>
      <c r="ZR189" s="755"/>
      <c r="ZS189" s="755"/>
      <c r="ZT189" s="755"/>
      <c r="ZU189" s="755"/>
      <c r="ZV189" s="755"/>
      <c r="ZW189" s="755"/>
      <c r="ZX189" s="755"/>
      <c r="ZY189" s="755"/>
      <c r="ZZ189" s="755"/>
      <c r="AAA189" s="755"/>
      <c r="AAB189" s="755"/>
      <c r="AAC189" s="755"/>
      <c r="AAD189" s="755"/>
      <c r="AAE189" s="755"/>
      <c r="AAF189" s="755"/>
      <c r="AAG189" s="755"/>
      <c r="AAH189" s="755"/>
      <c r="AAI189" s="755"/>
      <c r="AAJ189" s="755"/>
      <c r="AAK189" s="755"/>
      <c r="AAL189" s="755"/>
      <c r="AAM189" s="755"/>
      <c r="AAN189" s="755"/>
      <c r="AAO189" s="755"/>
      <c r="AAP189" s="755"/>
      <c r="AAQ189" s="755"/>
      <c r="AAR189" s="755"/>
      <c r="AAS189" s="755"/>
      <c r="AAT189" s="755"/>
      <c r="AAU189" s="755"/>
      <c r="AAV189" s="755"/>
      <c r="AAW189" s="755"/>
      <c r="AAX189" s="755"/>
      <c r="AAY189" s="755"/>
      <c r="AAZ189" s="755"/>
      <c r="ABA189" s="755"/>
      <c r="ABB189" s="755"/>
      <c r="ABC189" s="755"/>
      <c r="ABD189" s="755"/>
      <c r="ABE189" s="755"/>
      <c r="ABF189" s="755"/>
      <c r="ABG189" s="755"/>
      <c r="ABH189" s="755"/>
      <c r="ABI189" s="755"/>
      <c r="ABJ189" s="755"/>
      <c r="ABK189" s="755"/>
      <c r="ABL189" s="755"/>
      <c r="ABM189" s="755"/>
      <c r="ABN189" s="755"/>
      <c r="ABO189" s="755"/>
      <c r="ABP189" s="755"/>
      <c r="ABQ189" s="755"/>
      <c r="ABR189" s="755"/>
      <c r="ABS189" s="755"/>
      <c r="ABT189" s="755"/>
      <c r="ABU189" s="755"/>
      <c r="ABV189" s="755"/>
      <c r="ABW189" s="755"/>
      <c r="ABX189" s="755"/>
      <c r="ABY189" s="755"/>
      <c r="ABZ189" s="755"/>
      <c r="ACA189" s="755"/>
      <c r="ACB189" s="755"/>
      <c r="ACC189" s="755"/>
      <c r="ACD189" s="755"/>
      <c r="ACE189" s="755"/>
      <c r="ACF189" s="755"/>
      <c r="ACG189" s="755"/>
      <c r="ACH189" s="755"/>
      <c r="ACI189" s="755"/>
      <c r="ACJ189" s="755"/>
      <c r="ACK189" s="755"/>
      <c r="ACL189" s="755"/>
      <c r="ACM189" s="755"/>
      <c r="ACN189" s="755"/>
      <c r="ACO189" s="755"/>
      <c r="ACP189" s="755"/>
      <c r="ACQ189" s="755"/>
      <c r="ACR189" s="755"/>
      <c r="ACS189" s="755"/>
      <c r="ACT189" s="755"/>
      <c r="ACU189" s="755"/>
      <c r="ACV189" s="755"/>
      <c r="ACW189" s="755"/>
      <c r="ACX189" s="755"/>
      <c r="ACY189" s="755"/>
      <c r="ACZ189" s="755"/>
      <c r="ADA189" s="755"/>
      <c r="ADB189" s="755"/>
      <c r="ADC189" s="755"/>
      <c r="ADD189" s="755"/>
      <c r="ADE189" s="755"/>
      <c r="ADF189" s="755"/>
      <c r="ADG189" s="755"/>
      <c r="ADH189" s="755"/>
      <c r="ADI189" s="755"/>
      <c r="ADJ189" s="755"/>
      <c r="ADK189" s="755"/>
      <c r="ADL189" s="755"/>
      <c r="ADM189" s="755"/>
      <c r="ADN189" s="755"/>
      <c r="ADO189" s="755"/>
      <c r="ADP189" s="755"/>
      <c r="ADQ189" s="755"/>
      <c r="ADR189" s="755"/>
      <c r="ADS189" s="755"/>
      <c r="ADT189" s="755"/>
      <c r="ADU189" s="755"/>
      <c r="ADV189" s="755"/>
      <c r="ADW189" s="755"/>
      <c r="ADX189" s="755"/>
      <c r="ADY189" s="755"/>
      <c r="ADZ189" s="755"/>
      <c r="AEA189" s="755"/>
      <c r="AEB189" s="755"/>
      <c r="AEC189" s="755"/>
      <c r="AED189" s="755"/>
      <c r="AEE189" s="755"/>
      <c r="AEF189" s="755"/>
      <c r="AEG189" s="755"/>
      <c r="AEH189" s="755"/>
      <c r="AEI189" s="755"/>
      <c r="AEJ189" s="755"/>
      <c r="AEK189" s="755"/>
      <c r="AEL189" s="755"/>
      <c r="AEM189" s="755"/>
      <c r="AEN189" s="755"/>
      <c r="AEO189" s="755"/>
      <c r="AEP189" s="755"/>
      <c r="AEQ189" s="755"/>
      <c r="AER189" s="755"/>
      <c r="AES189" s="755"/>
      <c r="AET189" s="755"/>
      <c r="AEU189" s="755"/>
      <c r="AEV189" s="755"/>
      <c r="AEW189" s="755"/>
      <c r="AEX189" s="755"/>
      <c r="AEY189" s="755"/>
      <c r="AEZ189" s="755"/>
      <c r="AFA189" s="755"/>
      <c r="AFB189" s="755"/>
      <c r="AFC189" s="755"/>
      <c r="AFD189" s="755"/>
      <c r="AFE189" s="755"/>
      <c r="AFF189" s="755"/>
      <c r="AFG189" s="755"/>
      <c r="AFH189" s="755"/>
      <c r="AFI189" s="755"/>
      <c r="AFJ189" s="755"/>
      <c r="AFK189" s="755"/>
      <c r="AFL189" s="755"/>
      <c r="AFM189" s="755"/>
      <c r="AFN189" s="755"/>
      <c r="AFO189" s="755"/>
      <c r="AFP189" s="755"/>
      <c r="AFQ189" s="755"/>
      <c r="AFR189" s="755"/>
      <c r="AFS189" s="755"/>
      <c r="AFT189" s="755"/>
      <c r="AFU189" s="755"/>
      <c r="AFV189" s="755"/>
      <c r="AFW189" s="755"/>
      <c r="AFX189" s="755"/>
      <c r="AFY189" s="755"/>
      <c r="AFZ189" s="755"/>
      <c r="AGA189" s="755"/>
      <c r="AGB189" s="755"/>
      <c r="AGC189" s="755"/>
      <c r="AGD189" s="755"/>
      <c r="AGE189" s="755"/>
      <c r="AGF189" s="755"/>
      <c r="AGG189" s="755"/>
      <c r="AGH189" s="755"/>
      <c r="AGI189" s="755"/>
      <c r="AGJ189" s="755"/>
      <c r="AGK189" s="755"/>
      <c r="AGL189" s="755"/>
      <c r="AGM189" s="755"/>
      <c r="AGN189" s="755"/>
      <c r="AGO189" s="755"/>
      <c r="AGP189" s="755"/>
      <c r="AGQ189" s="755"/>
      <c r="AGR189" s="755"/>
      <c r="AGS189" s="755"/>
      <c r="AGT189" s="755"/>
      <c r="AGU189" s="755"/>
      <c r="AGV189" s="755"/>
      <c r="AGW189" s="755"/>
      <c r="AGX189" s="755"/>
      <c r="AGY189" s="755"/>
      <c r="AGZ189" s="755"/>
      <c r="AHA189" s="755"/>
      <c r="AHB189" s="755"/>
      <c r="AHC189" s="755"/>
      <c r="AHD189" s="755"/>
      <c r="AHE189" s="755"/>
      <c r="AHF189" s="755"/>
      <c r="AHG189" s="755"/>
      <c r="AHH189" s="755"/>
      <c r="AHI189" s="755"/>
      <c r="AHJ189" s="755"/>
      <c r="AHK189" s="755"/>
      <c r="AHL189" s="755"/>
      <c r="AHM189" s="755"/>
      <c r="AHN189" s="755"/>
      <c r="AHO189" s="755"/>
      <c r="AHP189" s="755"/>
      <c r="AHQ189" s="755"/>
      <c r="AHR189" s="755"/>
      <c r="AHS189" s="755"/>
      <c r="AHT189" s="755"/>
      <c r="AHU189" s="755"/>
      <c r="AHV189" s="755"/>
      <c r="AHW189" s="755"/>
      <c r="AHX189" s="755"/>
      <c r="AHY189" s="755"/>
      <c r="AHZ189" s="755"/>
      <c r="AIA189" s="755"/>
      <c r="AIB189" s="755"/>
      <c r="AIC189" s="755"/>
      <c r="AID189" s="755"/>
      <c r="AIE189" s="755"/>
      <c r="AIF189" s="755"/>
      <c r="AIG189" s="755"/>
      <c r="AIH189" s="755"/>
      <c r="AII189" s="755"/>
      <c r="AIJ189" s="755"/>
      <c r="AIK189" s="755"/>
      <c r="AIL189" s="755"/>
      <c r="AIM189" s="755"/>
      <c r="AIN189" s="755"/>
      <c r="AIO189" s="755"/>
      <c r="AIP189" s="755"/>
      <c r="AIQ189" s="755"/>
      <c r="AIR189" s="755"/>
      <c r="AIS189" s="755"/>
      <c r="AIT189" s="755"/>
      <c r="AIU189" s="755"/>
      <c r="AIV189" s="755"/>
      <c r="AIW189" s="755"/>
      <c r="AIX189" s="755"/>
      <c r="AIY189" s="755"/>
      <c r="AIZ189" s="755"/>
      <c r="AJA189" s="755"/>
      <c r="AJB189" s="755"/>
      <c r="AJC189" s="755"/>
      <c r="AJD189" s="755"/>
      <c r="AJE189" s="755"/>
      <c r="AJF189" s="755"/>
      <c r="AJG189" s="755"/>
      <c r="AJH189" s="755"/>
      <c r="AJI189" s="755"/>
      <c r="AJJ189" s="755"/>
      <c r="AJK189" s="755"/>
      <c r="AJL189" s="755"/>
      <c r="AJM189" s="755"/>
      <c r="AJN189" s="755"/>
      <c r="AJO189" s="755"/>
      <c r="AJP189" s="755"/>
      <c r="AJQ189" s="755"/>
      <c r="AJR189" s="755"/>
      <c r="AJS189" s="755"/>
      <c r="AJT189" s="755"/>
      <c r="AJU189" s="755"/>
      <c r="AJV189" s="755"/>
      <c r="AJW189" s="755"/>
      <c r="AJX189" s="755"/>
      <c r="AJY189" s="755"/>
      <c r="AJZ189" s="755"/>
      <c r="AKA189" s="755"/>
      <c r="AKB189" s="755"/>
      <c r="AKC189" s="755"/>
      <c r="AKD189" s="755"/>
      <c r="AKE189" s="755"/>
      <c r="AKF189" s="755"/>
      <c r="AKG189" s="755"/>
      <c r="AKH189" s="755"/>
      <c r="AKI189" s="755"/>
      <c r="AKJ189" s="755"/>
      <c r="AKK189" s="755"/>
      <c r="AKL189" s="755"/>
      <c r="AKM189" s="755"/>
      <c r="AKN189" s="755"/>
      <c r="AKO189" s="755"/>
      <c r="AKP189" s="755"/>
      <c r="AKQ189" s="755"/>
      <c r="AKR189" s="755"/>
      <c r="AKS189" s="755"/>
      <c r="AKT189" s="755"/>
      <c r="AKU189" s="755"/>
      <c r="AKV189" s="755"/>
      <c r="AKW189" s="755"/>
      <c r="AKX189" s="755"/>
      <c r="AKY189" s="755"/>
      <c r="AKZ189" s="755"/>
      <c r="ALA189" s="755"/>
      <c r="ALB189" s="755"/>
      <c r="ALC189" s="755"/>
      <c r="ALD189" s="755"/>
      <c r="ALE189" s="755"/>
      <c r="ALF189" s="755"/>
      <c r="ALG189" s="755"/>
      <c r="ALH189" s="755"/>
      <c r="ALI189" s="755"/>
      <c r="ALJ189" s="755"/>
      <c r="ALK189" s="755"/>
      <c r="ALL189" s="755"/>
      <c r="ALM189" s="755"/>
      <c r="ALN189" s="755"/>
      <c r="ALO189" s="755"/>
      <c r="ALP189" s="755"/>
      <c r="ALQ189" s="755"/>
      <c r="ALR189" s="755"/>
      <c r="ALS189" s="755"/>
      <c r="ALT189" s="755"/>
      <c r="ALU189" s="755"/>
      <c r="ALV189" s="755"/>
      <c r="ALW189" s="755"/>
      <c r="ALX189" s="755"/>
      <c r="ALY189" s="755"/>
      <c r="ALZ189" s="755"/>
      <c r="AMA189" s="755"/>
      <c r="AMB189" s="755"/>
      <c r="AMC189" s="755"/>
      <c r="AMD189" s="755"/>
      <c r="AME189" s="755"/>
      <c r="AMF189" s="755"/>
      <c r="AMG189" s="755"/>
      <c r="AMH189" s="755"/>
      <c r="AMI189" s="755"/>
      <c r="AMJ189" s="755"/>
      <c r="AMK189" s="755"/>
      <c r="AML189" s="755"/>
      <c r="AMM189" s="755"/>
      <c r="AMN189" s="755"/>
      <c r="AMO189" s="755"/>
      <c r="AMP189" s="755"/>
      <c r="AMQ189" s="755"/>
      <c r="AMR189" s="755"/>
      <c r="AMS189" s="755"/>
      <c r="AMT189" s="755"/>
      <c r="AMU189" s="755"/>
      <c r="AMV189" s="755"/>
      <c r="AMW189" s="755"/>
      <c r="AMX189" s="755"/>
      <c r="AMY189" s="755"/>
      <c r="AMZ189" s="755"/>
      <c r="ANA189" s="755"/>
      <c r="ANB189" s="755"/>
      <c r="ANC189" s="755"/>
      <c r="AND189" s="755"/>
      <c r="ANE189" s="755"/>
      <c r="ANF189" s="755"/>
      <c r="ANG189" s="755"/>
      <c r="ANH189" s="755"/>
      <c r="ANI189" s="755"/>
      <c r="ANJ189" s="755"/>
      <c r="ANK189" s="755"/>
      <c r="ANL189" s="755"/>
      <c r="ANM189" s="755"/>
      <c r="ANN189" s="755"/>
      <c r="ANO189" s="755"/>
      <c r="ANP189" s="755"/>
      <c r="ANQ189" s="755"/>
      <c r="ANR189" s="755"/>
      <c r="ANS189" s="755"/>
      <c r="ANT189" s="755"/>
      <c r="ANU189" s="755"/>
      <c r="ANV189" s="755"/>
      <c r="ANW189" s="755"/>
      <c r="ANX189" s="755"/>
      <c r="ANY189" s="755"/>
      <c r="ANZ189" s="755"/>
      <c r="AOA189" s="755"/>
      <c r="AOB189" s="755"/>
      <c r="AOC189" s="755"/>
      <c r="AOD189" s="755"/>
      <c r="AOE189" s="755"/>
      <c r="AOF189" s="755"/>
      <c r="AOG189" s="755"/>
      <c r="AOH189" s="755"/>
      <c r="AOI189" s="755"/>
      <c r="AOJ189" s="755"/>
      <c r="AOK189" s="755"/>
      <c r="AOL189" s="755"/>
      <c r="AOM189" s="755"/>
      <c r="AON189" s="755"/>
      <c r="AOO189" s="755"/>
      <c r="AOP189" s="755"/>
      <c r="AOQ189" s="755"/>
      <c r="AOR189" s="755"/>
      <c r="AOS189" s="755"/>
      <c r="AOT189" s="755"/>
      <c r="AOU189" s="755"/>
      <c r="AOV189" s="755"/>
      <c r="AOW189" s="755"/>
      <c r="AOX189" s="755"/>
      <c r="AOY189" s="755"/>
      <c r="AOZ189" s="755"/>
      <c r="APA189" s="755"/>
      <c r="APB189" s="755"/>
      <c r="APC189" s="755"/>
      <c r="APD189" s="755"/>
      <c r="APE189" s="755"/>
      <c r="APF189" s="755"/>
      <c r="APG189" s="755"/>
      <c r="APH189" s="755"/>
      <c r="API189" s="755"/>
      <c r="APJ189" s="755"/>
      <c r="APK189" s="755"/>
      <c r="APL189" s="755"/>
      <c r="APM189" s="755"/>
      <c r="APN189" s="755"/>
      <c r="APO189" s="755"/>
      <c r="APP189" s="755"/>
      <c r="APQ189" s="755"/>
      <c r="APR189" s="755"/>
      <c r="APS189" s="755"/>
      <c r="APT189" s="755"/>
      <c r="APU189" s="755"/>
      <c r="APV189" s="755"/>
      <c r="APW189" s="755"/>
      <c r="APX189" s="755"/>
      <c r="APY189" s="755"/>
      <c r="APZ189" s="755"/>
      <c r="AQA189" s="755"/>
      <c r="AQB189" s="755"/>
      <c r="AQC189" s="755"/>
      <c r="AQD189" s="755"/>
      <c r="AQE189" s="755"/>
      <c r="AQF189" s="755"/>
      <c r="AQG189" s="755"/>
      <c r="AQH189" s="755"/>
      <c r="AQI189" s="755"/>
      <c r="AQJ189" s="755"/>
      <c r="AQK189" s="755"/>
      <c r="AQL189" s="755"/>
      <c r="AQM189" s="755"/>
      <c r="AQN189" s="755"/>
      <c r="AQO189" s="755"/>
      <c r="AQP189" s="755"/>
      <c r="AQQ189" s="755"/>
      <c r="AQR189" s="755"/>
      <c r="AQS189" s="755"/>
      <c r="AQT189" s="755"/>
      <c r="AQU189" s="755"/>
      <c r="AQV189" s="755"/>
      <c r="AQW189" s="755"/>
      <c r="AQX189" s="755"/>
      <c r="AQY189" s="755"/>
      <c r="AQZ189" s="755"/>
      <c r="ARA189" s="755"/>
      <c r="ARB189" s="755"/>
      <c r="ARC189" s="755"/>
      <c r="ARD189" s="755"/>
      <c r="ARE189" s="755"/>
      <c r="ARF189" s="755"/>
      <c r="ARG189" s="755"/>
      <c r="ARH189" s="755"/>
      <c r="ARI189" s="755"/>
      <c r="ARJ189" s="755"/>
      <c r="ARK189" s="755"/>
      <c r="ARL189" s="755"/>
      <c r="ARM189" s="755"/>
      <c r="ARN189" s="755"/>
      <c r="ARO189" s="755"/>
      <c r="ARP189" s="755"/>
      <c r="ARQ189" s="755"/>
      <c r="ARR189" s="755"/>
      <c r="ARS189" s="755"/>
      <c r="ART189" s="755"/>
      <c r="ARU189" s="755"/>
      <c r="ARV189" s="755"/>
      <c r="ARW189" s="755"/>
      <c r="ARX189" s="755"/>
      <c r="ARY189" s="755"/>
      <c r="ARZ189" s="755"/>
      <c r="ASA189" s="755"/>
      <c r="ASB189" s="755"/>
      <c r="ASC189" s="755"/>
      <c r="ASD189" s="755"/>
      <c r="ASE189" s="755"/>
      <c r="ASF189" s="755"/>
      <c r="ASG189" s="755"/>
      <c r="ASH189" s="755"/>
      <c r="ASI189" s="755"/>
      <c r="ASJ189" s="755"/>
      <c r="ASK189" s="755"/>
      <c r="ASL189" s="755"/>
      <c r="ASM189" s="755"/>
      <c r="ASN189" s="755"/>
      <c r="ASO189" s="755"/>
      <c r="ASP189" s="755"/>
      <c r="ASQ189" s="755"/>
      <c r="ASR189" s="755"/>
      <c r="ASS189" s="755"/>
      <c r="AST189" s="755"/>
      <c r="ASU189" s="755"/>
      <c r="ASV189" s="755"/>
      <c r="ASW189" s="755"/>
      <c r="ASX189" s="755"/>
      <c r="ASY189" s="755"/>
      <c r="ASZ189" s="755"/>
      <c r="ATA189" s="755"/>
      <c r="ATB189" s="755"/>
      <c r="ATC189" s="755"/>
      <c r="ATD189" s="755"/>
      <c r="ATE189" s="755"/>
      <c r="ATF189" s="755"/>
      <c r="ATG189" s="755"/>
      <c r="ATH189" s="755"/>
      <c r="ATI189" s="755"/>
      <c r="ATJ189" s="755"/>
      <c r="ATK189" s="755"/>
      <c r="ATL189" s="755"/>
      <c r="ATM189" s="755"/>
      <c r="ATN189" s="755"/>
      <c r="ATO189" s="755"/>
      <c r="ATP189" s="755"/>
      <c r="ATQ189" s="755"/>
      <c r="ATR189" s="755"/>
      <c r="ATS189" s="755"/>
      <c r="ATT189" s="755"/>
      <c r="ATU189" s="755"/>
      <c r="ATV189" s="755"/>
      <c r="ATW189" s="755"/>
      <c r="ATX189" s="755"/>
      <c r="ATY189" s="755"/>
      <c r="ATZ189" s="755"/>
      <c r="AUA189" s="755"/>
      <c r="AUB189" s="755"/>
      <c r="AUC189" s="755"/>
      <c r="AUD189" s="755"/>
      <c r="AUE189" s="755"/>
      <c r="AUF189" s="755"/>
      <c r="AUG189" s="755"/>
      <c r="AUH189" s="755"/>
      <c r="AUI189" s="755"/>
      <c r="AUJ189" s="755"/>
      <c r="AUK189" s="755"/>
      <c r="AUL189" s="755"/>
      <c r="AUM189" s="755"/>
      <c r="AUN189" s="755"/>
      <c r="AUO189" s="755"/>
      <c r="AUP189" s="755"/>
      <c r="AUQ189" s="755"/>
      <c r="AUR189" s="755"/>
      <c r="AUS189" s="755"/>
      <c r="AUT189" s="755"/>
      <c r="AUU189" s="755"/>
      <c r="AUV189" s="755"/>
      <c r="AUW189" s="755"/>
      <c r="AUX189" s="755"/>
      <c r="AUY189" s="755"/>
      <c r="AUZ189" s="755"/>
      <c r="AVA189" s="755"/>
      <c r="AVB189" s="755"/>
      <c r="AVC189" s="755"/>
      <c r="AVD189" s="755"/>
      <c r="AVE189" s="755"/>
      <c r="AVF189" s="755"/>
      <c r="AVG189" s="755"/>
      <c r="AVH189" s="755"/>
      <c r="AVI189" s="755"/>
      <c r="AVJ189" s="755"/>
      <c r="AVK189" s="755"/>
      <c r="AVL189" s="755"/>
      <c r="AVM189" s="755"/>
      <c r="AVN189" s="755"/>
      <c r="AVO189" s="755"/>
      <c r="AVP189" s="755"/>
      <c r="AVQ189" s="755"/>
      <c r="AVR189" s="755"/>
      <c r="AVS189" s="755"/>
      <c r="AVT189" s="755"/>
      <c r="AVU189" s="755"/>
      <c r="AVV189" s="755"/>
      <c r="AVW189" s="755"/>
      <c r="AVX189" s="755"/>
      <c r="AVY189" s="755"/>
      <c r="AVZ189" s="755"/>
      <c r="AWA189" s="755"/>
      <c r="AWB189" s="755"/>
      <c r="AWC189" s="755"/>
      <c r="AWD189" s="755"/>
      <c r="AWE189" s="755"/>
      <c r="AWF189" s="755"/>
      <c r="AWG189" s="755"/>
      <c r="AWH189" s="755"/>
      <c r="AWI189" s="755"/>
      <c r="AWJ189" s="755"/>
      <c r="AWK189" s="755"/>
      <c r="AWL189" s="755"/>
      <c r="AWM189" s="755"/>
      <c r="AWN189" s="755"/>
      <c r="AWO189" s="755"/>
      <c r="AWP189" s="755"/>
      <c r="AWQ189" s="755"/>
      <c r="AWR189" s="755"/>
      <c r="AWS189" s="755"/>
      <c r="AWT189" s="755"/>
      <c r="AWU189" s="755"/>
      <c r="AWV189" s="755"/>
      <c r="AWW189" s="755"/>
      <c r="AWX189" s="755"/>
      <c r="AWY189" s="755"/>
      <c r="AWZ189" s="755"/>
      <c r="AXA189" s="755"/>
      <c r="AXB189" s="755"/>
      <c r="AXC189" s="755"/>
      <c r="AXD189" s="755"/>
      <c r="AXE189" s="755"/>
      <c r="AXF189" s="755"/>
      <c r="AXG189" s="755"/>
      <c r="AXH189" s="755"/>
      <c r="AXI189" s="755"/>
      <c r="AXJ189" s="755"/>
      <c r="AXK189" s="755"/>
      <c r="AXL189" s="755"/>
      <c r="AXM189" s="755"/>
      <c r="AXN189" s="755"/>
      <c r="AXO189" s="755"/>
      <c r="AXP189" s="755"/>
      <c r="AXQ189" s="755"/>
      <c r="AXR189" s="755"/>
      <c r="AXS189" s="755"/>
      <c r="AXT189" s="755"/>
      <c r="AXU189" s="755"/>
      <c r="AXV189" s="755"/>
      <c r="AXW189" s="755"/>
      <c r="AXX189" s="755"/>
      <c r="AXY189" s="755"/>
      <c r="AXZ189" s="755"/>
      <c r="AYA189" s="755"/>
      <c r="AYB189" s="755"/>
      <c r="AYC189" s="755"/>
      <c r="AYD189" s="755"/>
      <c r="AYE189" s="755"/>
      <c r="AYF189" s="755"/>
      <c r="AYG189" s="755"/>
      <c r="AYH189" s="755"/>
      <c r="AYI189" s="755"/>
      <c r="AYJ189" s="755"/>
      <c r="AYK189" s="755"/>
      <c r="AYL189" s="755"/>
      <c r="AYM189" s="755"/>
      <c r="AYN189" s="755"/>
      <c r="AYO189" s="755"/>
      <c r="AYP189" s="755"/>
      <c r="AYQ189" s="755"/>
      <c r="AYR189" s="755"/>
      <c r="AYS189" s="755"/>
      <c r="AYT189" s="755"/>
      <c r="AYU189" s="755"/>
      <c r="AYV189" s="755"/>
      <c r="AYW189" s="755"/>
      <c r="AYX189" s="755"/>
      <c r="AYY189" s="755"/>
      <c r="AYZ189" s="755"/>
      <c r="AZA189" s="755"/>
      <c r="AZB189" s="755"/>
      <c r="AZC189" s="755"/>
      <c r="AZD189" s="755"/>
      <c r="AZE189" s="755"/>
      <c r="AZF189" s="755"/>
      <c r="AZG189" s="755"/>
      <c r="AZH189" s="755"/>
      <c r="AZI189" s="755"/>
      <c r="AZJ189" s="755"/>
      <c r="AZK189" s="755"/>
      <c r="AZL189" s="755"/>
      <c r="AZM189" s="755"/>
      <c r="AZN189" s="755"/>
      <c r="AZO189" s="755"/>
      <c r="AZP189" s="755"/>
      <c r="AZQ189" s="755"/>
      <c r="AZR189" s="755"/>
      <c r="AZS189" s="755"/>
      <c r="AZT189" s="755"/>
      <c r="AZU189" s="755"/>
      <c r="AZV189" s="755"/>
      <c r="AZW189" s="755"/>
      <c r="AZX189" s="755"/>
      <c r="AZY189" s="755"/>
      <c r="AZZ189" s="755"/>
      <c r="BAA189" s="755"/>
      <c r="BAB189" s="755"/>
      <c r="BAC189" s="755"/>
      <c r="BAD189" s="755"/>
      <c r="BAE189" s="755"/>
      <c r="BAF189" s="755"/>
      <c r="BAG189" s="755"/>
      <c r="BAH189" s="755"/>
      <c r="BAI189" s="755"/>
      <c r="BAJ189" s="755"/>
      <c r="BAK189" s="755"/>
      <c r="BAL189" s="755"/>
      <c r="BAM189" s="755"/>
      <c r="BAN189" s="755"/>
      <c r="BAO189" s="755"/>
      <c r="BAP189" s="755"/>
      <c r="BAQ189" s="755"/>
      <c r="BAR189" s="755"/>
      <c r="BAS189" s="755"/>
      <c r="BAT189" s="755"/>
      <c r="BAU189" s="755"/>
      <c r="BAV189" s="755"/>
      <c r="BAW189" s="755"/>
      <c r="BAX189" s="755"/>
      <c r="BAY189" s="755"/>
      <c r="BAZ189" s="755"/>
      <c r="BBA189" s="755"/>
      <c r="BBB189" s="755"/>
      <c r="BBC189" s="755"/>
      <c r="BBD189" s="755"/>
      <c r="BBE189" s="755"/>
      <c r="BBF189" s="755"/>
      <c r="BBG189" s="755"/>
      <c r="BBH189" s="755"/>
      <c r="BBI189" s="755"/>
      <c r="BBJ189" s="755"/>
      <c r="BBK189" s="755"/>
      <c r="BBL189" s="755"/>
      <c r="BBM189" s="755"/>
      <c r="BBN189" s="755"/>
      <c r="BBO189" s="755"/>
      <c r="BBP189" s="755"/>
      <c r="BBQ189" s="755"/>
      <c r="BBR189" s="755"/>
      <c r="BBS189" s="755"/>
      <c r="BBT189" s="755"/>
      <c r="BBU189" s="755"/>
      <c r="BBV189" s="755"/>
      <c r="BBW189" s="755"/>
      <c r="BBX189" s="755"/>
      <c r="BBY189" s="755"/>
      <c r="BBZ189" s="755"/>
      <c r="BCA189" s="755"/>
      <c r="BCB189" s="755"/>
      <c r="BCC189" s="755"/>
      <c r="BCD189" s="755"/>
      <c r="BCE189" s="755"/>
      <c r="BCF189" s="755"/>
      <c r="BCG189" s="755"/>
      <c r="BCH189" s="755"/>
      <c r="BCI189" s="755"/>
      <c r="BCJ189" s="755"/>
      <c r="BCK189" s="755"/>
      <c r="BCL189" s="755"/>
      <c r="BCM189" s="755"/>
      <c r="BCN189" s="755"/>
      <c r="BCO189" s="755"/>
      <c r="BCP189" s="755"/>
      <c r="BCQ189" s="755"/>
      <c r="BCR189" s="755"/>
      <c r="BCS189" s="755"/>
      <c r="BCT189" s="755"/>
      <c r="BCU189" s="755"/>
      <c r="BCV189" s="755"/>
      <c r="BCW189" s="755"/>
      <c r="BCX189" s="755"/>
      <c r="BCY189" s="755"/>
      <c r="BCZ189" s="755"/>
      <c r="BDA189" s="755"/>
      <c r="BDB189" s="755"/>
      <c r="BDC189" s="755"/>
      <c r="BDD189" s="755"/>
      <c r="BDE189" s="755"/>
      <c r="BDF189" s="755"/>
      <c r="BDG189" s="755"/>
      <c r="BDH189" s="755"/>
      <c r="BDI189" s="755"/>
      <c r="BDJ189" s="755"/>
      <c r="BDK189" s="755"/>
      <c r="BDL189" s="755"/>
      <c r="BDM189" s="755"/>
      <c r="BDN189" s="755"/>
      <c r="BDO189" s="755"/>
      <c r="BDP189" s="755"/>
      <c r="BDQ189" s="755"/>
      <c r="BDR189" s="755"/>
      <c r="BDS189" s="755"/>
      <c r="BDT189" s="755"/>
      <c r="BDU189" s="755"/>
      <c r="BDV189" s="755"/>
      <c r="BDW189" s="755"/>
      <c r="BDX189" s="755"/>
      <c r="BDY189" s="755"/>
      <c r="BDZ189" s="755"/>
      <c r="BEA189" s="755"/>
      <c r="BEB189" s="755"/>
      <c r="BEC189" s="755"/>
      <c r="BED189" s="755"/>
      <c r="BEE189" s="755"/>
      <c r="BEF189" s="755"/>
      <c r="BEG189" s="755"/>
      <c r="BEH189" s="755"/>
      <c r="BEI189" s="755"/>
      <c r="BEJ189" s="755"/>
      <c r="BEK189" s="755"/>
      <c r="BEL189" s="755"/>
      <c r="BEM189" s="755"/>
      <c r="BEN189" s="755"/>
      <c r="BEO189" s="755"/>
      <c r="BEP189" s="755"/>
      <c r="BEQ189" s="755"/>
      <c r="BER189" s="755"/>
      <c r="BES189" s="755"/>
      <c r="BET189" s="755"/>
      <c r="BEU189" s="755"/>
      <c r="BEV189" s="755"/>
      <c r="BEW189" s="755"/>
      <c r="BEX189" s="755"/>
      <c r="BEY189" s="755"/>
      <c r="BEZ189" s="755"/>
      <c r="BFA189" s="755"/>
      <c r="BFB189" s="755"/>
      <c r="BFC189" s="755"/>
      <c r="BFD189" s="755"/>
      <c r="BFE189" s="755"/>
      <c r="BFF189" s="755"/>
      <c r="BFG189" s="755"/>
      <c r="BFH189" s="755"/>
      <c r="BFI189" s="755"/>
      <c r="BFJ189" s="755"/>
      <c r="BFK189" s="755"/>
      <c r="BFL189" s="755"/>
      <c r="BFM189" s="755"/>
      <c r="BFN189" s="755"/>
      <c r="BFO189" s="755"/>
      <c r="BFP189" s="755"/>
      <c r="BFQ189" s="755"/>
      <c r="BFR189" s="755"/>
      <c r="BFS189" s="755"/>
      <c r="BFT189" s="755"/>
      <c r="BFU189" s="755"/>
      <c r="BFV189" s="755"/>
      <c r="BFW189" s="755"/>
      <c r="BFX189" s="755"/>
      <c r="BFY189" s="755"/>
      <c r="BFZ189" s="755"/>
      <c r="BGA189" s="755"/>
      <c r="BGB189" s="755"/>
      <c r="BGC189" s="755"/>
      <c r="BGD189" s="755"/>
      <c r="BGE189" s="755"/>
      <c r="BGF189" s="755"/>
      <c r="BGG189" s="755"/>
      <c r="BGH189" s="755"/>
      <c r="BGI189" s="755"/>
      <c r="BGJ189" s="755"/>
      <c r="BGK189" s="755"/>
      <c r="BGL189" s="755"/>
      <c r="BGM189" s="755"/>
      <c r="BGN189" s="755"/>
      <c r="BGO189" s="755"/>
      <c r="BGP189" s="755"/>
      <c r="BGQ189" s="755"/>
      <c r="BGR189" s="755"/>
      <c r="BGS189" s="755"/>
      <c r="BGT189" s="755"/>
      <c r="BGU189" s="755"/>
      <c r="BGV189" s="755"/>
      <c r="BGW189" s="755"/>
      <c r="BGX189" s="755"/>
      <c r="BGY189" s="755"/>
      <c r="BGZ189" s="755"/>
      <c r="BHA189" s="755"/>
      <c r="BHB189" s="755"/>
      <c r="BHC189" s="755"/>
      <c r="BHD189" s="755"/>
      <c r="BHE189" s="755"/>
      <c r="BHF189" s="755"/>
      <c r="BHG189" s="755"/>
      <c r="BHH189" s="755"/>
      <c r="BHI189" s="755"/>
      <c r="BHJ189" s="755"/>
      <c r="BHK189" s="755"/>
      <c r="BHL189" s="755"/>
      <c r="BHM189" s="755"/>
      <c r="BHN189" s="755"/>
      <c r="BHO189" s="755"/>
      <c r="BHP189" s="755"/>
      <c r="BHQ189" s="755"/>
      <c r="BHR189" s="755"/>
      <c r="BHS189" s="755"/>
      <c r="BHT189" s="755"/>
      <c r="BHU189" s="755"/>
      <c r="BHV189" s="755"/>
      <c r="BHW189" s="755"/>
      <c r="BHX189" s="755"/>
      <c r="BHY189" s="755"/>
      <c r="BHZ189" s="755"/>
      <c r="BIA189" s="755"/>
      <c r="BIB189" s="755"/>
      <c r="BIC189" s="755"/>
      <c r="BID189" s="755"/>
      <c r="BIE189" s="755"/>
      <c r="BIF189" s="755"/>
      <c r="BIG189" s="755"/>
      <c r="BIH189" s="755"/>
      <c r="BII189" s="755"/>
      <c r="BIJ189" s="755"/>
      <c r="BIK189" s="755"/>
      <c r="BIL189" s="755"/>
      <c r="BIM189" s="755"/>
      <c r="BIN189" s="755"/>
      <c r="BIO189" s="755"/>
      <c r="BIP189" s="755"/>
      <c r="BIQ189" s="755"/>
      <c r="BIR189" s="755"/>
      <c r="BIS189" s="755"/>
      <c r="BIT189" s="755"/>
      <c r="BIU189" s="755"/>
      <c r="BIV189" s="755"/>
      <c r="BIW189" s="755"/>
      <c r="BIX189" s="755"/>
      <c r="BIY189" s="755"/>
      <c r="BIZ189" s="755"/>
      <c r="BJA189" s="755"/>
      <c r="BJB189" s="755"/>
      <c r="BJC189" s="755"/>
      <c r="BJD189" s="755"/>
      <c r="BJE189" s="755"/>
      <c r="BJF189" s="755"/>
      <c r="BJG189" s="755"/>
      <c r="BJH189" s="755"/>
      <c r="BJI189" s="755"/>
      <c r="BJJ189" s="755"/>
      <c r="BJK189" s="755"/>
      <c r="BJL189" s="755"/>
      <c r="BJM189" s="755"/>
      <c r="BJN189" s="755"/>
      <c r="BJO189" s="755"/>
      <c r="BJP189" s="755"/>
      <c r="BJQ189" s="755"/>
      <c r="BJR189" s="755"/>
      <c r="BJS189" s="755"/>
      <c r="BJT189" s="755"/>
      <c r="BJU189" s="755"/>
      <c r="BJV189" s="755"/>
      <c r="BJW189" s="755"/>
      <c r="BJX189" s="755"/>
      <c r="BJY189" s="755"/>
      <c r="BJZ189" s="755"/>
      <c r="BKA189" s="755"/>
      <c r="BKB189" s="755"/>
      <c r="BKC189" s="755"/>
      <c r="BKD189" s="755"/>
      <c r="BKE189" s="755"/>
      <c r="BKF189" s="755"/>
      <c r="BKG189" s="755"/>
      <c r="BKH189" s="755"/>
      <c r="BKI189" s="755"/>
      <c r="BKJ189" s="755"/>
      <c r="BKK189" s="755"/>
      <c r="BKL189" s="755"/>
      <c r="BKM189" s="755"/>
      <c r="BKN189" s="755"/>
      <c r="BKO189" s="755"/>
      <c r="BKP189" s="755"/>
      <c r="BKQ189" s="755"/>
      <c r="BKR189" s="755"/>
      <c r="BKS189" s="755"/>
      <c r="BKT189" s="755"/>
      <c r="BKU189" s="755"/>
      <c r="BKV189" s="755"/>
      <c r="BKW189" s="755"/>
      <c r="BKX189" s="755"/>
      <c r="BKY189" s="755"/>
      <c r="BKZ189" s="755"/>
      <c r="BLA189" s="755"/>
      <c r="BLB189" s="755"/>
      <c r="BLC189" s="755"/>
      <c r="BLD189" s="755"/>
      <c r="BLE189" s="755"/>
      <c r="BLF189" s="755"/>
      <c r="BLG189" s="755"/>
      <c r="BLH189" s="755"/>
      <c r="BLI189" s="755"/>
      <c r="BLJ189" s="755"/>
      <c r="BLK189" s="755"/>
      <c r="BLL189" s="755"/>
      <c r="BLM189" s="755"/>
      <c r="BLN189" s="755"/>
      <c r="BLO189" s="755"/>
      <c r="BLP189" s="755"/>
      <c r="BLQ189" s="755"/>
      <c r="BLR189" s="755"/>
      <c r="BLS189" s="755"/>
      <c r="BLT189" s="755"/>
      <c r="BLU189" s="755"/>
      <c r="BLV189" s="755"/>
      <c r="BLW189" s="755"/>
      <c r="BLX189" s="755"/>
      <c r="BLY189" s="755"/>
      <c r="BLZ189" s="755"/>
      <c r="BMA189" s="755"/>
      <c r="BMB189" s="755"/>
      <c r="BMC189" s="755"/>
      <c r="BMD189" s="755"/>
      <c r="BME189" s="755"/>
      <c r="BMF189" s="755"/>
      <c r="BMG189" s="755"/>
      <c r="BMH189" s="755"/>
      <c r="BMI189" s="755"/>
      <c r="BMJ189" s="755"/>
      <c r="BMK189" s="755"/>
      <c r="BML189" s="755"/>
      <c r="BMM189" s="755"/>
      <c r="BMN189" s="755"/>
      <c r="BMO189" s="755"/>
      <c r="BMP189" s="755"/>
      <c r="BMQ189" s="755"/>
      <c r="BMR189" s="755"/>
      <c r="BMS189" s="755"/>
      <c r="BMT189" s="755"/>
      <c r="BMU189" s="755"/>
      <c r="BMV189" s="755"/>
      <c r="BMW189" s="755"/>
      <c r="BMX189" s="755"/>
      <c r="BMY189" s="755"/>
      <c r="BMZ189" s="755"/>
      <c r="BNA189" s="755"/>
      <c r="BNB189" s="755"/>
      <c r="BNC189" s="755"/>
      <c r="BND189" s="755"/>
      <c r="BNE189" s="755"/>
      <c r="BNF189" s="755"/>
      <c r="BNG189" s="755"/>
      <c r="BNH189" s="755"/>
      <c r="BNI189" s="755"/>
      <c r="BNJ189" s="755"/>
      <c r="BNK189" s="755"/>
      <c r="BNL189" s="755"/>
      <c r="BNM189" s="755"/>
      <c r="BNN189" s="755"/>
      <c r="BNO189" s="755"/>
      <c r="BNP189" s="755"/>
      <c r="BNQ189" s="755"/>
      <c r="BNR189" s="755"/>
      <c r="BNS189" s="755"/>
      <c r="BNT189" s="755"/>
      <c r="BNU189" s="755"/>
      <c r="BNV189" s="755"/>
      <c r="BNW189" s="755"/>
      <c r="BNX189" s="755"/>
      <c r="BNY189" s="755"/>
      <c r="BNZ189" s="755"/>
      <c r="BOA189" s="755"/>
      <c r="BOB189" s="755"/>
      <c r="BOC189" s="755"/>
      <c r="BOD189" s="755"/>
      <c r="BOE189" s="755"/>
      <c r="BOF189" s="755"/>
      <c r="BOG189" s="755"/>
      <c r="BOH189" s="755"/>
      <c r="BOI189" s="755"/>
      <c r="BOJ189" s="755"/>
      <c r="BOK189" s="755"/>
      <c r="BOL189" s="755"/>
      <c r="BOM189" s="755"/>
      <c r="BON189" s="755"/>
      <c r="BOO189" s="755"/>
      <c r="BOP189" s="755"/>
      <c r="BOQ189" s="755"/>
      <c r="BOR189" s="755"/>
      <c r="BOS189" s="755"/>
      <c r="BOT189" s="755"/>
      <c r="BOU189" s="755"/>
      <c r="BOV189" s="755"/>
      <c r="BOW189" s="755"/>
      <c r="BOX189" s="755"/>
      <c r="BOY189" s="755"/>
      <c r="BOZ189" s="755"/>
      <c r="BPA189" s="755"/>
      <c r="BPB189" s="755"/>
      <c r="BPC189" s="755"/>
      <c r="BPD189" s="755"/>
      <c r="BPE189" s="755"/>
      <c r="BPF189" s="755"/>
      <c r="BPG189" s="755"/>
      <c r="BPH189" s="755"/>
      <c r="BPI189" s="755"/>
      <c r="BPJ189" s="755"/>
      <c r="BPK189" s="755"/>
      <c r="BPL189" s="755"/>
      <c r="BPM189" s="755"/>
      <c r="BPN189" s="755"/>
      <c r="BPO189" s="755"/>
      <c r="BPP189" s="755"/>
      <c r="BPQ189" s="755"/>
      <c r="BPR189" s="755"/>
      <c r="BPS189" s="755"/>
      <c r="BPT189" s="755"/>
      <c r="BPU189" s="755"/>
      <c r="BPV189" s="755"/>
      <c r="BPW189" s="755"/>
      <c r="BPX189" s="755"/>
      <c r="BPY189" s="755"/>
      <c r="BPZ189" s="755"/>
      <c r="BQA189" s="755"/>
      <c r="BQB189" s="755"/>
      <c r="BQC189" s="755"/>
      <c r="BQD189" s="755"/>
      <c r="BQE189" s="755"/>
      <c r="BQF189" s="755"/>
      <c r="BQG189" s="755"/>
      <c r="BQH189" s="755"/>
      <c r="BQI189" s="755"/>
      <c r="BQJ189" s="755"/>
      <c r="BQK189" s="755"/>
      <c r="BQL189" s="755"/>
      <c r="BQM189" s="755"/>
      <c r="BQN189" s="755"/>
      <c r="BQO189" s="755"/>
      <c r="BQP189" s="755"/>
      <c r="BQQ189" s="755"/>
      <c r="BQR189" s="755"/>
      <c r="BQS189" s="755"/>
      <c r="BQT189" s="755"/>
      <c r="BQU189" s="755"/>
      <c r="BQV189" s="755"/>
      <c r="BQW189" s="755"/>
      <c r="BQX189" s="755"/>
      <c r="BQY189" s="755"/>
      <c r="BQZ189" s="755"/>
      <c r="BRA189" s="755"/>
      <c r="BRB189" s="755"/>
      <c r="BRC189" s="755"/>
      <c r="BRD189" s="755"/>
      <c r="BRE189" s="755"/>
      <c r="BRF189" s="755"/>
      <c r="BRG189" s="755"/>
      <c r="BRH189" s="755"/>
      <c r="BRI189" s="755"/>
      <c r="BRJ189" s="755"/>
      <c r="BRK189" s="755"/>
      <c r="BRL189" s="755"/>
      <c r="BRM189" s="755"/>
      <c r="BRN189" s="755"/>
      <c r="BRO189" s="755"/>
      <c r="BRP189" s="755"/>
      <c r="BRQ189" s="755"/>
      <c r="BRR189" s="755"/>
      <c r="BRS189" s="755"/>
      <c r="BRT189" s="755"/>
      <c r="BRU189" s="755"/>
      <c r="BRV189" s="755"/>
      <c r="BRW189" s="755"/>
      <c r="BRX189" s="755"/>
      <c r="BRY189" s="755"/>
      <c r="BRZ189" s="755"/>
      <c r="BSA189" s="755"/>
      <c r="BSB189" s="755"/>
      <c r="BSC189" s="755"/>
      <c r="BSD189" s="755"/>
      <c r="BSE189" s="755"/>
      <c r="BSF189" s="755"/>
      <c r="BSG189" s="755"/>
      <c r="BSH189" s="755"/>
      <c r="BSI189" s="755"/>
      <c r="BSJ189" s="755"/>
      <c r="BSK189" s="755"/>
      <c r="BSL189" s="755"/>
      <c r="BSM189" s="755"/>
      <c r="BSN189" s="755"/>
      <c r="BSO189" s="755"/>
      <c r="BSP189" s="755"/>
      <c r="BSQ189" s="755"/>
      <c r="BSR189" s="755"/>
      <c r="BSS189" s="755"/>
      <c r="BST189" s="755"/>
      <c r="BSU189" s="755"/>
      <c r="BSV189" s="755"/>
      <c r="BSW189" s="755"/>
      <c r="BSX189" s="755"/>
      <c r="BSY189" s="755"/>
      <c r="BSZ189" s="755"/>
      <c r="BTA189" s="755"/>
      <c r="BTB189" s="755"/>
      <c r="BTC189" s="755"/>
      <c r="BTD189" s="755"/>
      <c r="BTE189" s="755"/>
      <c r="BTF189" s="755"/>
      <c r="BTG189" s="755"/>
      <c r="BTH189" s="755"/>
      <c r="BTI189" s="755"/>
      <c r="BTJ189" s="755"/>
      <c r="BTK189" s="755"/>
      <c r="BTL189" s="755"/>
      <c r="BTM189" s="755"/>
      <c r="BTN189" s="755"/>
      <c r="BTO189" s="755"/>
      <c r="BTP189" s="755"/>
      <c r="BTQ189" s="755"/>
      <c r="BTR189" s="755"/>
      <c r="BTS189" s="755"/>
      <c r="BTT189" s="755"/>
      <c r="BTU189" s="755"/>
      <c r="BTV189" s="755"/>
      <c r="BTW189" s="755"/>
      <c r="BTX189" s="755"/>
      <c r="BTY189" s="755"/>
      <c r="BTZ189" s="755"/>
      <c r="BUA189" s="755"/>
      <c r="BUB189" s="755"/>
      <c r="BUC189" s="755"/>
      <c r="BUD189" s="755"/>
      <c r="BUE189" s="755"/>
      <c r="BUF189" s="755"/>
      <c r="BUG189" s="755"/>
      <c r="BUH189" s="755"/>
      <c r="BUI189" s="755"/>
      <c r="BUJ189" s="755"/>
      <c r="BUK189" s="755"/>
      <c r="BUL189" s="755"/>
      <c r="BUM189" s="755"/>
      <c r="BUN189" s="755"/>
      <c r="BUO189" s="755"/>
      <c r="BUP189" s="755"/>
      <c r="BUQ189" s="755"/>
      <c r="BUR189" s="755"/>
      <c r="BUS189" s="755"/>
      <c r="BUT189" s="755"/>
      <c r="BUU189" s="755"/>
      <c r="BUV189" s="755"/>
      <c r="BUW189" s="755"/>
      <c r="BUX189" s="755"/>
      <c r="BUY189" s="755"/>
      <c r="BUZ189" s="755"/>
      <c r="BVA189" s="755"/>
      <c r="BVB189" s="755"/>
      <c r="BVC189" s="755"/>
      <c r="BVD189" s="755"/>
      <c r="BVE189" s="755"/>
      <c r="BVF189" s="755"/>
      <c r="BVG189" s="755"/>
      <c r="BVH189" s="755"/>
      <c r="BVI189" s="755"/>
      <c r="BVJ189" s="755"/>
      <c r="BVK189" s="755"/>
      <c r="BVL189" s="755"/>
      <c r="BVM189" s="755"/>
      <c r="BVN189" s="755"/>
      <c r="BVO189" s="755"/>
      <c r="BVP189" s="755"/>
      <c r="BVQ189" s="755"/>
      <c r="BVR189" s="755"/>
      <c r="BVS189" s="755"/>
      <c r="BVT189" s="755"/>
      <c r="BVU189" s="755"/>
      <c r="BVV189" s="755"/>
      <c r="BVW189" s="755"/>
      <c r="BVX189" s="755"/>
      <c r="BVY189" s="755"/>
      <c r="BVZ189" s="755"/>
      <c r="BWA189" s="755"/>
      <c r="BWB189" s="755"/>
      <c r="BWC189" s="755"/>
      <c r="BWD189" s="755"/>
      <c r="BWE189" s="755"/>
      <c r="BWF189" s="755"/>
      <c r="BWG189" s="755"/>
      <c r="BWH189" s="755"/>
      <c r="BWI189" s="755"/>
      <c r="BWJ189" s="755"/>
      <c r="BWK189" s="755"/>
      <c r="BWL189" s="755"/>
      <c r="BWM189" s="755"/>
      <c r="BWN189" s="755"/>
      <c r="BWO189" s="755"/>
      <c r="BWP189" s="755"/>
      <c r="BWQ189" s="755"/>
      <c r="BWR189" s="755"/>
      <c r="BWS189" s="755"/>
      <c r="BWT189" s="755"/>
      <c r="BWU189" s="755"/>
      <c r="BWV189" s="755"/>
      <c r="BWW189" s="755"/>
      <c r="BWX189" s="755"/>
      <c r="BWY189" s="755"/>
      <c r="BWZ189" s="755"/>
      <c r="BXA189" s="755"/>
      <c r="BXB189" s="755"/>
      <c r="BXC189" s="755"/>
      <c r="BXD189" s="755"/>
      <c r="BXE189" s="755"/>
      <c r="BXF189" s="755"/>
      <c r="BXG189" s="755"/>
      <c r="BXH189" s="755"/>
      <c r="BXI189" s="755"/>
      <c r="BXJ189" s="755"/>
      <c r="BXK189" s="755"/>
      <c r="BXL189" s="755"/>
      <c r="BXM189" s="755"/>
      <c r="BXN189" s="755"/>
      <c r="BXO189" s="755"/>
      <c r="BXP189" s="755"/>
      <c r="BXQ189" s="755"/>
      <c r="BXR189" s="755"/>
      <c r="BXS189" s="755"/>
      <c r="BXT189" s="755"/>
      <c r="BXU189" s="755"/>
      <c r="BXV189" s="755"/>
      <c r="BXW189" s="755"/>
      <c r="BXX189" s="755"/>
      <c r="BXY189" s="755"/>
      <c r="BXZ189" s="755"/>
      <c r="BYA189" s="755"/>
      <c r="BYB189" s="755"/>
      <c r="BYC189" s="755"/>
      <c r="BYD189" s="755"/>
      <c r="BYE189" s="755"/>
      <c r="BYF189" s="755"/>
      <c r="BYG189" s="755"/>
      <c r="BYH189" s="755"/>
      <c r="BYI189" s="755"/>
      <c r="BYJ189" s="755"/>
      <c r="BYK189" s="755"/>
      <c r="BYL189" s="755"/>
      <c r="BYM189" s="755"/>
      <c r="BYN189" s="755"/>
      <c r="BYO189" s="755"/>
      <c r="BYP189" s="755"/>
      <c r="BYQ189" s="755"/>
      <c r="BYR189" s="755"/>
      <c r="BYS189" s="755"/>
      <c r="BYT189" s="755"/>
      <c r="BYU189" s="755"/>
      <c r="BYV189" s="755"/>
      <c r="BYW189" s="755"/>
      <c r="BYX189" s="755"/>
      <c r="BYY189" s="755"/>
      <c r="BYZ189" s="755"/>
      <c r="BZA189" s="755"/>
      <c r="BZB189" s="755"/>
      <c r="BZC189" s="755"/>
      <c r="BZD189" s="755"/>
      <c r="BZE189" s="755"/>
      <c r="BZF189" s="755"/>
      <c r="BZG189" s="755"/>
      <c r="BZH189" s="755"/>
      <c r="BZI189" s="755"/>
      <c r="BZJ189" s="755"/>
      <c r="BZK189" s="755"/>
      <c r="BZL189" s="755"/>
      <c r="BZM189" s="755"/>
      <c r="BZN189" s="755"/>
      <c r="BZO189" s="755"/>
      <c r="BZP189" s="755"/>
      <c r="BZQ189" s="755"/>
      <c r="BZR189" s="755"/>
      <c r="BZS189" s="755"/>
      <c r="BZT189" s="755"/>
      <c r="BZU189" s="755"/>
      <c r="BZV189" s="755"/>
      <c r="BZW189" s="755"/>
      <c r="BZX189" s="755"/>
      <c r="BZY189" s="755"/>
      <c r="BZZ189" s="755"/>
      <c r="CAA189" s="755"/>
      <c r="CAB189" s="755"/>
      <c r="CAC189" s="755"/>
      <c r="CAD189" s="755"/>
      <c r="CAE189" s="755"/>
      <c r="CAF189" s="755"/>
      <c r="CAG189" s="755"/>
      <c r="CAH189" s="755"/>
      <c r="CAI189" s="755"/>
      <c r="CAJ189" s="755"/>
      <c r="CAK189" s="755"/>
      <c r="CAL189" s="755"/>
      <c r="CAM189" s="755"/>
      <c r="CAN189" s="755"/>
      <c r="CAO189" s="755"/>
      <c r="CAP189" s="755"/>
      <c r="CAQ189" s="755"/>
      <c r="CAR189" s="755"/>
      <c r="CAS189" s="755"/>
      <c r="CAT189" s="755"/>
      <c r="CAU189" s="755"/>
      <c r="CAV189" s="755"/>
      <c r="CAW189" s="755"/>
      <c r="CAX189" s="755"/>
      <c r="CAY189" s="755"/>
      <c r="CAZ189" s="755"/>
      <c r="CBA189" s="755"/>
      <c r="CBB189" s="755"/>
      <c r="CBC189" s="755"/>
      <c r="CBD189" s="755"/>
      <c r="CBE189" s="755"/>
      <c r="CBF189" s="755"/>
      <c r="CBG189" s="755"/>
      <c r="CBH189" s="755"/>
      <c r="CBI189" s="755"/>
      <c r="CBJ189" s="755"/>
      <c r="CBK189" s="755"/>
      <c r="CBL189" s="755"/>
      <c r="CBM189" s="755"/>
      <c r="CBN189" s="755"/>
      <c r="CBO189" s="755"/>
      <c r="CBP189" s="755"/>
      <c r="CBQ189" s="755"/>
      <c r="CBR189" s="755"/>
      <c r="CBS189" s="755"/>
      <c r="CBT189" s="755"/>
      <c r="CBU189" s="755"/>
      <c r="CBV189" s="755"/>
      <c r="CBW189" s="755"/>
      <c r="CBX189" s="755"/>
      <c r="CBY189" s="755"/>
      <c r="CBZ189" s="755"/>
      <c r="CCA189" s="755"/>
      <c r="CCB189" s="755"/>
      <c r="CCC189" s="755"/>
      <c r="CCD189" s="755"/>
      <c r="CCE189" s="755"/>
      <c r="CCF189" s="755"/>
      <c r="CCG189" s="755"/>
      <c r="CCH189" s="755"/>
      <c r="CCI189" s="755"/>
      <c r="CCJ189" s="755"/>
      <c r="CCK189" s="755"/>
      <c r="CCL189" s="755"/>
      <c r="CCM189" s="755"/>
      <c r="CCN189" s="755"/>
      <c r="CCO189" s="755"/>
      <c r="CCP189" s="755"/>
      <c r="CCQ189" s="755"/>
      <c r="CCR189" s="755"/>
      <c r="CCS189" s="755"/>
      <c r="CCT189" s="755"/>
      <c r="CCU189" s="755"/>
      <c r="CCV189" s="755"/>
      <c r="CCW189" s="755"/>
      <c r="CCX189" s="755"/>
      <c r="CCY189" s="755"/>
      <c r="CCZ189" s="755"/>
      <c r="CDA189" s="755"/>
      <c r="CDB189" s="755"/>
      <c r="CDC189" s="755"/>
      <c r="CDD189" s="755"/>
      <c r="CDE189" s="755"/>
      <c r="CDF189" s="755"/>
      <c r="CDG189" s="755"/>
      <c r="CDH189" s="755"/>
      <c r="CDI189" s="755"/>
      <c r="CDJ189" s="755"/>
      <c r="CDK189" s="755"/>
      <c r="CDL189" s="755"/>
      <c r="CDM189" s="755"/>
      <c r="CDN189" s="755"/>
      <c r="CDO189" s="755"/>
      <c r="CDP189" s="755"/>
      <c r="CDQ189" s="755"/>
      <c r="CDR189" s="755"/>
      <c r="CDS189" s="755"/>
      <c r="CDT189" s="755"/>
      <c r="CDU189" s="755"/>
      <c r="CDV189" s="755"/>
      <c r="CDW189" s="755"/>
      <c r="CDX189" s="755"/>
      <c r="CDY189" s="755"/>
      <c r="CDZ189" s="755"/>
      <c r="CEA189" s="755"/>
      <c r="CEB189" s="755"/>
      <c r="CEC189" s="755"/>
      <c r="CED189" s="755"/>
      <c r="CEE189" s="755"/>
      <c r="CEF189" s="755"/>
      <c r="CEG189" s="755"/>
      <c r="CEH189" s="755"/>
      <c r="CEI189" s="755"/>
      <c r="CEJ189" s="755"/>
      <c r="CEK189" s="755"/>
      <c r="CEL189" s="755"/>
      <c r="CEM189" s="755"/>
      <c r="CEN189" s="755"/>
      <c r="CEO189" s="755"/>
      <c r="CEP189" s="755"/>
      <c r="CEQ189" s="755"/>
      <c r="CER189" s="755"/>
      <c r="CES189" s="755"/>
      <c r="CET189" s="755"/>
      <c r="CEU189" s="755"/>
      <c r="CEV189" s="755"/>
      <c r="CEW189" s="755"/>
      <c r="CEX189" s="755"/>
      <c r="CEY189" s="755"/>
      <c r="CEZ189" s="755"/>
      <c r="CFA189" s="755"/>
      <c r="CFB189" s="755"/>
      <c r="CFC189" s="755"/>
      <c r="CFD189" s="755"/>
      <c r="CFE189" s="755"/>
      <c r="CFF189" s="755"/>
      <c r="CFG189" s="755"/>
      <c r="CFH189" s="755"/>
      <c r="CFI189" s="755"/>
      <c r="CFJ189" s="755"/>
      <c r="CFK189" s="755"/>
      <c r="CFL189" s="755"/>
      <c r="CFM189" s="755"/>
      <c r="CFN189" s="755"/>
      <c r="CFO189" s="755"/>
      <c r="CFP189" s="755"/>
      <c r="CFQ189" s="755"/>
      <c r="CFR189" s="755"/>
      <c r="CFS189" s="755"/>
      <c r="CFT189" s="755"/>
      <c r="CFU189" s="755"/>
      <c r="CFV189" s="755"/>
      <c r="CFW189" s="755"/>
      <c r="CFX189" s="755"/>
      <c r="CFY189" s="755"/>
      <c r="CFZ189" s="755"/>
      <c r="CGA189" s="755"/>
      <c r="CGB189" s="755"/>
      <c r="CGC189" s="755"/>
      <c r="CGD189" s="755"/>
      <c r="CGE189" s="755"/>
      <c r="CGF189" s="755"/>
      <c r="CGG189" s="755"/>
      <c r="CGH189" s="755"/>
      <c r="CGI189" s="755"/>
      <c r="CGJ189" s="755"/>
      <c r="CGK189" s="755"/>
      <c r="CGL189" s="755"/>
      <c r="CGM189" s="755"/>
      <c r="CGN189" s="755"/>
      <c r="CGO189" s="755"/>
      <c r="CGP189" s="755"/>
      <c r="CGQ189" s="755"/>
      <c r="CGR189" s="755"/>
      <c r="CGS189" s="755"/>
      <c r="CGT189" s="755"/>
      <c r="CGU189" s="755"/>
      <c r="CGV189" s="755"/>
      <c r="CGW189" s="755"/>
      <c r="CGX189" s="755"/>
      <c r="CGY189" s="755"/>
      <c r="CGZ189" s="755"/>
      <c r="CHA189" s="755"/>
      <c r="CHB189" s="755"/>
      <c r="CHC189" s="755"/>
      <c r="CHD189" s="755"/>
      <c r="CHE189" s="755"/>
      <c r="CHF189" s="755"/>
      <c r="CHG189" s="755"/>
      <c r="CHH189" s="755"/>
      <c r="CHI189" s="755"/>
      <c r="CHJ189" s="755"/>
      <c r="CHK189" s="755"/>
      <c r="CHL189" s="755"/>
      <c r="CHM189" s="755"/>
      <c r="CHN189" s="755"/>
      <c r="CHO189" s="755"/>
      <c r="CHP189" s="755"/>
      <c r="CHQ189" s="755"/>
      <c r="CHR189" s="755"/>
      <c r="CHS189" s="755"/>
      <c r="CHT189" s="755"/>
      <c r="CHU189" s="755"/>
      <c r="CHV189" s="755"/>
      <c r="CHW189" s="755"/>
      <c r="CHX189" s="755"/>
      <c r="CHY189" s="755"/>
      <c r="CHZ189" s="755"/>
      <c r="CIA189" s="755"/>
      <c r="CIB189" s="755"/>
      <c r="CIC189" s="755"/>
      <c r="CID189" s="755"/>
      <c r="CIE189" s="755"/>
      <c r="CIF189" s="755"/>
      <c r="CIG189" s="755"/>
      <c r="CIH189" s="755"/>
      <c r="CII189" s="755"/>
      <c r="CIJ189" s="755"/>
      <c r="CIK189" s="755"/>
      <c r="CIL189" s="755"/>
      <c r="CIM189" s="755"/>
      <c r="CIN189" s="755"/>
      <c r="CIO189" s="755"/>
      <c r="CIP189" s="755"/>
      <c r="CIQ189" s="755"/>
      <c r="CIR189" s="755"/>
      <c r="CIS189" s="755"/>
      <c r="CIT189" s="755"/>
      <c r="CIU189" s="755"/>
      <c r="CIV189" s="755"/>
      <c r="CIW189" s="755"/>
      <c r="CIX189" s="755"/>
      <c r="CIY189" s="755"/>
      <c r="CIZ189" s="755"/>
      <c r="CJA189" s="755"/>
      <c r="CJB189" s="755"/>
      <c r="CJC189" s="755"/>
      <c r="CJD189" s="755"/>
      <c r="CJE189" s="755"/>
      <c r="CJF189" s="755"/>
      <c r="CJG189" s="755"/>
      <c r="CJH189" s="755"/>
      <c r="CJI189" s="755"/>
      <c r="CJJ189" s="755"/>
      <c r="CJK189" s="755"/>
      <c r="CJL189" s="755"/>
      <c r="CJM189" s="755"/>
      <c r="CJN189" s="755"/>
      <c r="CJO189" s="755"/>
      <c r="CJP189" s="755"/>
      <c r="CJQ189" s="755"/>
      <c r="CJR189" s="755"/>
      <c r="CJS189" s="755"/>
      <c r="CJT189" s="755"/>
      <c r="CJU189" s="755"/>
      <c r="CJV189" s="755"/>
      <c r="CJW189" s="755"/>
      <c r="CJX189" s="755"/>
      <c r="CJY189" s="755"/>
      <c r="CJZ189" s="755"/>
      <c r="CKA189" s="755"/>
      <c r="CKB189" s="755"/>
      <c r="CKC189" s="755"/>
      <c r="CKD189" s="755"/>
      <c r="CKE189" s="755"/>
      <c r="CKF189" s="755"/>
      <c r="CKG189" s="755"/>
      <c r="CKH189" s="755"/>
      <c r="CKI189" s="755"/>
      <c r="CKJ189" s="755"/>
      <c r="CKK189" s="755"/>
      <c r="CKL189" s="755"/>
      <c r="CKM189" s="755"/>
      <c r="CKN189" s="755"/>
      <c r="CKO189" s="755"/>
      <c r="CKP189" s="755"/>
      <c r="CKQ189" s="755"/>
      <c r="CKR189" s="755"/>
      <c r="CKS189" s="755"/>
      <c r="CKT189" s="755"/>
      <c r="CKU189" s="755"/>
      <c r="CKV189" s="755"/>
      <c r="CKW189" s="755"/>
      <c r="CKX189" s="755"/>
      <c r="CKY189" s="755"/>
      <c r="CKZ189" s="755"/>
      <c r="CLA189" s="755"/>
      <c r="CLB189" s="755"/>
      <c r="CLC189" s="755"/>
      <c r="CLD189" s="755"/>
      <c r="CLE189" s="755"/>
      <c r="CLF189" s="755"/>
      <c r="CLG189" s="755"/>
      <c r="CLH189" s="755"/>
      <c r="CLI189" s="755"/>
      <c r="CLJ189" s="755"/>
      <c r="CLK189" s="755"/>
      <c r="CLL189" s="755"/>
      <c r="CLM189" s="755"/>
      <c r="CLN189" s="755"/>
      <c r="CLO189" s="755"/>
      <c r="CLP189" s="755"/>
      <c r="CLQ189" s="755"/>
      <c r="CLR189" s="755"/>
      <c r="CLS189" s="755"/>
      <c r="CLT189" s="755"/>
      <c r="CLU189" s="755"/>
      <c r="CLV189" s="755"/>
      <c r="CLW189" s="755"/>
      <c r="CLX189" s="755"/>
      <c r="CLY189" s="755"/>
      <c r="CLZ189" s="755"/>
      <c r="CMA189" s="755"/>
      <c r="CMB189" s="755"/>
      <c r="CMC189" s="755"/>
      <c r="CMD189" s="755"/>
      <c r="CME189" s="755"/>
      <c r="CMF189" s="755"/>
      <c r="CMG189" s="755"/>
      <c r="CMH189" s="755"/>
      <c r="CMI189" s="755"/>
      <c r="CMJ189" s="755"/>
      <c r="CMK189" s="755"/>
      <c r="CML189" s="755"/>
      <c r="CMM189" s="755"/>
      <c r="CMN189" s="755"/>
      <c r="CMO189" s="755"/>
      <c r="CMP189" s="755"/>
      <c r="CMQ189" s="755"/>
      <c r="CMR189" s="755"/>
      <c r="CMS189" s="755"/>
      <c r="CMT189" s="755"/>
      <c r="CMU189" s="755"/>
      <c r="CMV189" s="755"/>
      <c r="CMW189" s="755"/>
      <c r="CMX189" s="755"/>
      <c r="CMY189" s="755"/>
      <c r="CMZ189" s="755"/>
      <c r="CNA189" s="755"/>
      <c r="CNB189" s="755"/>
      <c r="CNC189" s="755"/>
      <c r="CND189" s="755"/>
      <c r="CNE189" s="755"/>
      <c r="CNF189" s="755"/>
      <c r="CNG189" s="755"/>
      <c r="CNH189" s="755"/>
      <c r="CNI189" s="755"/>
      <c r="CNJ189" s="755"/>
      <c r="CNK189" s="755"/>
      <c r="CNL189" s="755"/>
      <c r="CNM189" s="755"/>
      <c r="CNN189" s="755"/>
      <c r="CNO189" s="755"/>
      <c r="CNP189" s="755"/>
      <c r="CNQ189" s="755"/>
      <c r="CNR189" s="755"/>
      <c r="CNS189" s="755"/>
      <c r="CNT189" s="755"/>
      <c r="CNU189" s="755"/>
      <c r="CNV189" s="755"/>
      <c r="CNW189" s="755"/>
      <c r="CNX189" s="755"/>
      <c r="CNY189" s="755"/>
      <c r="CNZ189" s="755"/>
      <c r="COA189" s="755"/>
      <c r="COB189" s="755"/>
      <c r="COC189" s="755"/>
      <c r="COD189" s="755"/>
      <c r="COE189" s="755"/>
      <c r="COF189" s="755"/>
      <c r="COG189" s="755"/>
      <c r="COH189" s="755"/>
      <c r="COI189" s="755"/>
      <c r="COJ189" s="755"/>
      <c r="COK189" s="755"/>
      <c r="COL189" s="755"/>
      <c r="COM189" s="755"/>
      <c r="CON189" s="755"/>
      <c r="COO189" s="755"/>
      <c r="COP189" s="755"/>
      <c r="COQ189" s="755"/>
      <c r="COR189" s="755"/>
      <c r="COS189" s="755"/>
      <c r="COT189" s="755"/>
      <c r="COU189" s="755"/>
      <c r="COV189" s="755"/>
      <c r="COW189" s="755"/>
      <c r="COX189" s="755"/>
      <c r="COY189" s="755"/>
      <c r="COZ189" s="755"/>
      <c r="CPA189" s="755"/>
      <c r="CPB189" s="755"/>
      <c r="CPC189" s="755"/>
      <c r="CPD189" s="755"/>
      <c r="CPE189" s="755"/>
      <c r="CPF189" s="755"/>
      <c r="CPG189" s="755"/>
      <c r="CPH189" s="755"/>
      <c r="CPI189" s="755"/>
      <c r="CPJ189" s="755"/>
      <c r="CPK189" s="755"/>
      <c r="CPL189" s="755"/>
      <c r="CPM189" s="755"/>
      <c r="CPN189" s="755"/>
      <c r="CPO189" s="755"/>
      <c r="CPP189" s="755"/>
      <c r="CPQ189" s="755"/>
      <c r="CPR189" s="755"/>
      <c r="CPS189" s="755"/>
      <c r="CPT189" s="755"/>
      <c r="CPU189" s="755"/>
      <c r="CPV189" s="755"/>
      <c r="CPW189" s="755"/>
      <c r="CPX189" s="755"/>
      <c r="CPY189" s="755"/>
      <c r="CPZ189" s="755"/>
      <c r="CQA189" s="755"/>
      <c r="CQB189" s="755"/>
      <c r="CQC189" s="755"/>
      <c r="CQD189" s="755"/>
      <c r="CQE189" s="755"/>
      <c r="CQF189" s="755"/>
      <c r="CQG189" s="755"/>
      <c r="CQH189" s="755"/>
      <c r="CQI189" s="755"/>
      <c r="CQJ189" s="755"/>
      <c r="CQK189" s="755"/>
      <c r="CQL189" s="755"/>
      <c r="CQM189" s="755"/>
      <c r="CQN189" s="755"/>
      <c r="CQO189" s="755"/>
      <c r="CQP189" s="755"/>
      <c r="CQQ189" s="755"/>
      <c r="CQR189" s="755"/>
      <c r="CQS189" s="755"/>
      <c r="CQT189" s="755"/>
      <c r="CQU189" s="755"/>
      <c r="CQV189" s="755"/>
      <c r="CQW189" s="755"/>
      <c r="CQX189" s="755"/>
      <c r="CQY189" s="755"/>
      <c r="CQZ189" s="755"/>
      <c r="CRA189" s="755"/>
      <c r="CRB189" s="755"/>
      <c r="CRC189" s="755"/>
      <c r="CRD189" s="755"/>
      <c r="CRE189" s="755"/>
      <c r="CRF189" s="755"/>
      <c r="CRG189" s="755"/>
      <c r="CRH189" s="755"/>
      <c r="CRI189" s="755"/>
      <c r="CRJ189" s="755"/>
      <c r="CRK189" s="755"/>
      <c r="CRL189" s="755"/>
      <c r="CRM189" s="755"/>
      <c r="CRN189" s="755"/>
      <c r="CRO189" s="755"/>
      <c r="CRP189" s="755"/>
      <c r="CRQ189" s="755"/>
      <c r="CRR189" s="755"/>
      <c r="CRS189" s="755"/>
      <c r="CRT189" s="755"/>
      <c r="CRU189" s="755"/>
      <c r="CRV189" s="755"/>
      <c r="CRW189" s="755"/>
      <c r="CRX189" s="755"/>
      <c r="CRY189" s="755"/>
      <c r="CRZ189" s="755"/>
      <c r="CSA189" s="755"/>
      <c r="CSB189" s="755"/>
      <c r="CSC189" s="755"/>
      <c r="CSD189" s="755"/>
      <c r="CSE189" s="755"/>
      <c r="CSF189" s="755"/>
      <c r="CSG189" s="755"/>
      <c r="CSH189" s="755"/>
      <c r="CSI189" s="755"/>
      <c r="CSJ189" s="755"/>
      <c r="CSK189" s="755"/>
      <c r="CSL189" s="755"/>
      <c r="CSM189" s="755"/>
      <c r="CSN189" s="755"/>
      <c r="CSO189" s="755"/>
      <c r="CSP189" s="755"/>
      <c r="CSQ189" s="755"/>
      <c r="CSR189" s="755"/>
      <c r="CSS189" s="755"/>
      <c r="CST189" s="755"/>
      <c r="CSU189" s="755"/>
      <c r="CSV189" s="755"/>
      <c r="CSW189" s="755"/>
      <c r="CSX189" s="755"/>
      <c r="CSY189" s="755"/>
      <c r="CSZ189" s="755"/>
      <c r="CTA189" s="755"/>
      <c r="CTB189" s="755"/>
      <c r="CTC189" s="755"/>
      <c r="CTD189" s="755"/>
      <c r="CTE189" s="755"/>
      <c r="CTF189" s="755"/>
      <c r="CTG189" s="755"/>
      <c r="CTH189" s="755"/>
      <c r="CTI189" s="755"/>
      <c r="CTJ189" s="755"/>
      <c r="CTK189" s="755"/>
      <c r="CTL189" s="755"/>
      <c r="CTM189" s="755"/>
      <c r="CTN189" s="755"/>
      <c r="CTO189" s="755"/>
      <c r="CTP189" s="755"/>
      <c r="CTQ189" s="755"/>
      <c r="CTR189" s="755"/>
      <c r="CTS189" s="755"/>
      <c r="CTT189" s="755"/>
      <c r="CTU189" s="755"/>
      <c r="CTV189" s="755"/>
      <c r="CTW189" s="755"/>
      <c r="CTX189" s="755"/>
      <c r="CTY189" s="755"/>
      <c r="CTZ189" s="755"/>
      <c r="CUA189" s="755"/>
      <c r="CUB189" s="755"/>
      <c r="CUC189" s="755"/>
      <c r="CUD189" s="755"/>
      <c r="CUE189" s="755"/>
      <c r="CUF189" s="755"/>
      <c r="CUG189" s="755"/>
      <c r="CUH189" s="755"/>
      <c r="CUI189" s="755"/>
      <c r="CUJ189" s="755"/>
      <c r="CUK189" s="755"/>
      <c r="CUL189" s="755"/>
      <c r="CUM189" s="755"/>
      <c r="CUN189" s="755"/>
      <c r="CUO189" s="755"/>
      <c r="CUP189" s="755"/>
      <c r="CUQ189" s="755"/>
      <c r="CUR189" s="755"/>
      <c r="CUS189" s="755"/>
      <c r="CUT189" s="755"/>
      <c r="CUU189" s="755"/>
      <c r="CUV189" s="755"/>
      <c r="CUW189" s="755"/>
      <c r="CUX189" s="755"/>
      <c r="CUY189" s="755"/>
      <c r="CUZ189" s="755"/>
      <c r="CVA189" s="755"/>
      <c r="CVB189" s="755"/>
      <c r="CVC189" s="755"/>
      <c r="CVD189" s="755"/>
      <c r="CVE189" s="755"/>
      <c r="CVF189" s="755"/>
      <c r="CVG189" s="755"/>
      <c r="CVH189" s="755"/>
      <c r="CVI189" s="755"/>
      <c r="CVJ189" s="755"/>
      <c r="CVK189" s="755"/>
      <c r="CVL189" s="755"/>
      <c r="CVM189" s="755"/>
      <c r="CVN189" s="755"/>
      <c r="CVO189" s="755"/>
      <c r="CVP189" s="755"/>
      <c r="CVQ189" s="755"/>
      <c r="CVR189" s="755"/>
      <c r="CVS189" s="755"/>
      <c r="CVT189" s="755"/>
      <c r="CVU189" s="755"/>
      <c r="CVV189" s="755"/>
      <c r="CVW189" s="755"/>
      <c r="CVX189" s="755"/>
      <c r="CVY189" s="755"/>
      <c r="CVZ189" s="755"/>
      <c r="CWA189" s="755"/>
      <c r="CWB189" s="755"/>
      <c r="CWC189" s="755"/>
      <c r="CWD189" s="755"/>
      <c r="CWE189" s="755"/>
      <c r="CWF189" s="755"/>
      <c r="CWG189" s="755"/>
      <c r="CWH189" s="755"/>
      <c r="CWI189" s="755"/>
      <c r="CWJ189" s="755"/>
      <c r="CWK189" s="755"/>
      <c r="CWL189" s="755"/>
      <c r="CWM189" s="755"/>
      <c r="CWN189" s="755"/>
      <c r="CWO189" s="755"/>
      <c r="CWP189" s="755"/>
      <c r="CWQ189" s="755"/>
      <c r="CWR189" s="755"/>
      <c r="CWS189" s="755"/>
      <c r="CWT189" s="755"/>
      <c r="CWU189" s="755"/>
      <c r="CWV189" s="755"/>
      <c r="CWW189" s="755"/>
      <c r="CWX189" s="755"/>
      <c r="CWY189" s="755"/>
      <c r="CWZ189" s="755"/>
      <c r="CXA189" s="755"/>
      <c r="CXB189" s="755"/>
      <c r="CXC189" s="755"/>
      <c r="CXD189" s="755"/>
      <c r="CXE189" s="755"/>
      <c r="CXF189" s="755"/>
      <c r="CXG189" s="755"/>
      <c r="CXH189" s="755"/>
      <c r="CXI189" s="755"/>
      <c r="CXJ189" s="755"/>
      <c r="CXK189" s="755"/>
      <c r="CXL189" s="755"/>
      <c r="CXM189" s="755"/>
      <c r="CXN189" s="755"/>
      <c r="CXO189" s="755"/>
      <c r="CXP189" s="755"/>
      <c r="CXQ189" s="755"/>
      <c r="CXR189" s="755"/>
      <c r="CXS189" s="755"/>
      <c r="CXT189" s="755"/>
      <c r="CXU189" s="755"/>
      <c r="CXV189" s="755"/>
      <c r="CXW189" s="755"/>
      <c r="CXX189" s="755"/>
      <c r="CXY189" s="755"/>
      <c r="CXZ189" s="755"/>
      <c r="CYA189" s="755"/>
      <c r="CYB189" s="755"/>
      <c r="CYC189" s="755"/>
      <c r="CYD189" s="755"/>
      <c r="CYE189" s="755"/>
      <c r="CYF189" s="755"/>
      <c r="CYG189" s="755"/>
      <c r="CYH189" s="755"/>
      <c r="CYI189" s="755"/>
      <c r="CYJ189" s="755"/>
      <c r="CYK189" s="755"/>
      <c r="CYL189" s="755"/>
      <c r="CYM189" s="755"/>
      <c r="CYN189" s="755"/>
      <c r="CYO189" s="755"/>
      <c r="CYP189" s="755"/>
      <c r="CYQ189" s="755"/>
      <c r="CYR189" s="755"/>
      <c r="CYS189" s="755"/>
      <c r="CYT189" s="755"/>
      <c r="CYU189" s="755"/>
      <c r="CYV189" s="755"/>
      <c r="CYW189" s="755"/>
      <c r="CYX189" s="755"/>
      <c r="CYY189" s="755"/>
      <c r="CYZ189" s="755"/>
      <c r="CZA189" s="755"/>
      <c r="CZB189" s="755"/>
      <c r="CZC189" s="755"/>
      <c r="CZD189" s="755"/>
      <c r="CZE189" s="755"/>
      <c r="CZF189" s="755"/>
      <c r="CZG189" s="755"/>
      <c r="CZH189" s="755"/>
      <c r="CZI189" s="755"/>
      <c r="CZJ189" s="755"/>
      <c r="CZK189" s="755"/>
      <c r="CZL189" s="755"/>
      <c r="CZM189" s="755"/>
      <c r="CZN189" s="755"/>
      <c r="CZO189" s="755"/>
      <c r="CZP189" s="755"/>
      <c r="CZQ189" s="755"/>
      <c r="CZR189" s="755"/>
      <c r="CZS189" s="755"/>
      <c r="CZT189" s="755"/>
      <c r="CZU189" s="755"/>
      <c r="CZV189" s="755"/>
      <c r="CZW189" s="755"/>
      <c r="CZX189" s="755"/>
      <c r="CZY189" s="755"/>
      <c r="CZZ189" s="755"/>
      <c r="DAA189" s="755"/>
      <c r="DAB189" s="755"/>
      <c r="DAC189" s="755"/>
      <c r="DAD189" s="755"/>
      <c r="DAE189" s="755"/>
      <c r="DAF189" s="755"/>
      <c r="DAG189" s="755"/>
      <c r="DAH189" s="755"/>
      <c r="DAI189" s="755"/>
      <c r="DAJ189" s="755"/>
      <c r="DAK189" s="755"/>
      <c r="DAL189" s="755"/>
      <c r="DAM189" s="755"/>
      <c r="DAN189" s="755"/>
      <c r="DAO189" s="755"/>
      <c r="DAP189" s="755"/>
      <c r="DAQ189" s="755"/>
      <c r="DAR189" s="755"/>
      <c r="DAS189" s="755"/>
      <c r="DAT189" s="755"/>
      <c r="DAU189" s="755"/>
      <c r="DAV189" s="755"/>
      <c r="DAW189" s="755"/>
      <c r="DAX189" s="755"/>
      <c r="DAY189" s="755"/>
      <c r="DAZ189" s="755"/>
      <c r="DBA189" s="755"/>
      <c r="DBB189" s="755"/>
      <c r="DBC189" s="755"/>
      <c r="DBD189" s="755"/>
      <c r="DBE189" s="755"/>
      <c r="DBF189" s="755"/>
      <c r="DBG189" s="755"/>
      <c r="DBH189" s="755"/>
      <c r="DBI189" s="755"/>
      <c r="DBJ189" s="755"/>
      <c r="DBK189" s="755"/>
      <c r="DBL189" s="755"/>
      <c r="DBM189" s="755"/>
      <c r="DBN189" s="755"/>
      <c r="DBO189" s="755"/>
      <c r="DBP189" s="755"/>
      <c r="DBQ189" s="755"/>
      <c r="DBR189" s="755"/>
      <c r="DBS189" s="755"/>
      <c r="DBT189" s="755"/>
      <c r="DBU189" s="755"/>
      <c r="DBV189" s="755"/>
      <c r="DBW189" s="755"/>
      <c r="DBX189" s="755"/>
      <c r="DBY189" s="755"/>
      <c r="DBZ189" s="755"/>
      <c r="DCA189" s="755"/>
      <c r="DCB189" s="755"/>
      <c r="DCC189" s="755"/>
      <c r="DCD189" s="755"/>
      <c r="DCE189" s="755"/>
      <c r="DCF189" s="755"/>
      <c r="DCG189" s="755"/>
      <c r="DCH189" s="755"/>
      <c r="DCI189" s="755"/>
      <c r="DCJ189" s="755"/>
      <c r="DCK189" s="755"/>
      <c r="DCL189" s="755"/>
      <c r="DCM189" s="755"/>
      <c r="DCN189" s="755"/>
      <c r="DCO189" s="755"/>
      <c r="DCP189" s="755"/>
      <c r="DCQ189" s="755"/>
      <c r="DCR189" s="755"/>
      <c r="DCS189" s="755"/>
      <c r="DCT189" s="755"/>
      <c r="DCU189" s="755"/>
      <c r="DCV189" s="755"/>
      <c r="DCW189" s="755"/>
      <c r="DCX189" s="755"/>
      <c r="DCY189" s="755"/>
      <c r="DCZ189" s="755"/>
      <c r="DDA189" s="755"/>
      <c r="DDB189" s="755"/>
      <c r="DDC189" s="755"/>
      <c r="DDD189" s="755"/>
      <c r="DDE189" s="755"/>
      <c r="DDF189" s="755"/>
      <c r="DDG189" s="755"/>
      <c r="DDH189" s="755"/>
      <c r="DDI189" s="755"/>
      <c r="DDJ189" s="755"/>
      <c r="DDK189" s="755"/>
      <c r="DDL189" s="755"/>
      <c r="DDM189" s="755"/>
      <c r="DDN189" s="755"/>
      <c r="DDO189" s="755"/>
      <c r="DDP189" s="755"/>
      <c r="DDQ189" s="755"/>
      <c r="DDR189" s="755"/>
      <c r="DDS189" s="755"/>
      <c r="DDT189" s="755"/>
      <c r="DDU189" s="755"/>
      <c r="DDV189" s="755"/>
      <c r="DDW189" s="755"/>
      <c r="DDX189" s="755"/>
      <c r="DDY189" s="755"/>
      <c r="DDZ189" s="755"/>
      <c r="DEA189" s="755"/>
      <c r="DEB189" s="755"/>
      <c r="DEC189" s="755"/>
      <c r="DED189" s="755"/>
      <c r="DEE189" s="755"/>
      <c r="DEF189" s="755"/>
      <c r="DEG189" s="755"/>
      <c r="DEH189" s="755"/>
      <c r="DEI189" s="755"/>
      <c r="DEJ189" s="755"/>
      <c r="DEK189" s="755"/>
      <c r="DEL189" s="755"/>
      <c r="DEM189" s="755"/>
      <c r="DEN189" s="755"/>
      <c r="DEO189" s="755"/>
      <c r="DEP189" s="755"/>
      <c r="DEQ189" s="755"/>
      <c r="DER189" s="755"/>
      <c r="DES189" s="755"/>
      <c r="DET189" s="755"/>
      <c r="DEU189" s="755"/>
      <c r="DEV189" s="755"/>
      <c r="DEW189" s="755"/>
      <c r="DEX189" s="755"/>
      <c r="DEY189" s="755"/>
      <c r="DEZ189" s="755"/>
      <c r="DFA189" s="755"/>
      <c r="DFB189" s="755"/>
      <c r="DFC189" s="755"/>
      <c r="DFD189" s="755"/>
      <c r="DFE189" s="755"/>
      <c r="DFF189" s="755"/>
      <c r="DFG189" s="755"/>
      <c r="DFH189" s="755"/>
      <c r="DFI189" s="755"/>
      <c r="DFJ189" s="755"/>
      <c r="DFK189" s="755"/>
      <c r="DFL189" s="755"/>
      <c r="DFM189" s="755"/>
      <c r="DFN189" s="755"/>
      <c r="DFO189" s="755"/>
      <c r="DFP189" s="755"/>
      <c r="DFQ189" s="755"/>
      <c r="DFR189" s="755"/>
      <c r="DFS189" s="755"/>
      <c r="DFT189" s="755"/>
      <c r="DFU189" s="755"/>
      <c r="DFV189" s="755"/>
      <c r="DFW189" s="755"/>
      <c r="DFX189" s="755"/>
      <c r="DFY189" s="755"/>
      <c r="DFZ189" s="755"/>
      <c r="DGA189" s="755"/>
      <c r="DGB189" s="755"/>
      <c r="DGC189" s="755"/>
      <c r="DGD189" s="755"/>
      <c r="DGE189" s="755"/>
      <c r="DGF189" s="755"/>
      <c r="DGG189" s="755"/>
      <c r="DGH189" s="755"/>
      <c r="DGI189" s="755"/>
      <c r="DGJ189" s="755"/>
      <c r="DGK189" s="755"/>
      <c r="DGL189" s="755"/>
      <c r="DGM189" s="755"/>
      <c r="DGN189" s="755"/>
      <c r="DGO189" s="755"/>
      <c r="DGP189" s="755"/>
      <c r="DGQ189" s="755"/>
      <c r="DGR189" s="755"/>
      <c r="DGS189" s="755"/>
      <c r="DGT189" s="755"/>
      <c r="DGU189" s="755"/>
      <c r="DGV189" s="755"/>
      <c r="DGW189" s="755"/>
      <c r="DGX189" s="755"/>
      <c r="DGY189" s="755"/>
      <c r="DGZ189" s="755"/>
      <c r="DHA189" s="755"/>
      <c r="DHB189" s="755"/>
      <c r="DHC189" s="755"/>
      <c r="DHD189" s="755"/>
      <c r="DHE189" s="755"/>
      <c r="DHF189" s="755"/>
      <c r="DHG189" s="755"/>
      <c r="DHH189" s="755"/>
      <c r="DHI189" s="755"/>
      <c r="DHJ189" s="755"/>
      <c r="DHK189" s="755"/>
      <c r="DHL189" s="755"/>
      <c r="DHM189" s="755"/>
      <c r="DHN189" s="755"/>
      <c r="DHO189" s="755"/>
      <c r="DHP189" s="755"/>
      <c r="DHQ189" s="755"/>
      <c r="DHR189" s="755"/>
      <c r="DHS189" s="755"/>
      <c r="DHT189" s="755"/>
      <c r="DHU189" s="755"/>
      <c r="DHV189" s="755"/>
      <c r="DHW189" s="755"/>
      <c r="DHX189" s="755"/>
      <c r="DHY189" s="755"/>
      <c r="DHZ189" s="755"/>
      <c r="DIA189" s="755"/>
      <c r="DIB189" s="755"/>
      <c r="DIC189" s="755"/>
      <c r="DID189" s="755"/>
      <c r="DIE189" s="755"/>
      <c r="DIF189" s="755"/>
      <c r="DIG189" s="755"/>
      <c r="DIH189" s="755"/>
      <c r="DII189" s="755"/>
      <c r="DIJ189" s="755"/>
      <c r="DIK189" s="755"/>
      <c r="DIL189" s="755"/>
      <c r="DIM189" s="755"/>
      <c r="DIN189" s="755"/>
      <c r="DIO189" s="755"/>
      <c r="DIP189" s="755"/>
      <c r="DIQ189" s="755"/>
      <c r="DIR189" s="755"/>
      <c r="DIS189" s="755"/>
      <c r="DIT189" s="755"/>
      <c r="DIU189" s="755"/>
      <c r="DIV189" s="755"/>
      <c r="DIW189" s="755"/>
      <c r="DIX189" s="755"/>
      <c r="DIY189" s="755"/>
      <c r="DIZ189" s="755"/>
      <c r="DJA189" s="755"/>
      <c r="DJB189" s="755"/>
      <c r="DJC189" s="755"/>
      <c r="DJD189" s="755"/>
      <c r="DJE189" s="755"/>
      <c r="DJF189" s="755"/>
      <c r="DJG189" s="755"/>
      <c r="DJH189" s="755"/>
      <c r="DJI189" s="755"/>
      <c r="DJJ189" s="755"/>
      <c r="DJK189" s="755"/>
      <c r="DJL189" s="755"/>
      <c r="DJM189" s="755"/>
      <c r="DJN189" s="755"/>
      <c r="DJO189" s="755"/>
      <c r="DJP189" s="755"/>
      <c r="DJQ189" s="755"/>
      <c r="DJR189" s="755"/>
      <c r="DJS189" s="755"/>
      <c r="DJT189" s="755"/>
      <c r="DJU189" s="755"/>
      <c r="DJV189" s="755"/>
      <c r="DJW189" s="755"/>
      <c r="DJX189" s="755"/>
      <c r="DJY189" s="755"/>
      <c r="DJZ189" s="755"/>
      <c r="DKA189" s="755"/>
      <c r="DKB189" s="755"/>
      <c r="DKC189" s="755"/>
      <c r="DKD189" s="755"/>
      <c r="DKE189" s="755"/>
      <c r="DKF189" s="755"/>
      <c r="DKG189" s="755"/>
      <c r="DKH189" s="755"/>
      <c r="DKI189" s="755"/>
      <c r="DKJ189" s="755"/>
      <c r="DKK189" s="755"/>
      <c r="DKL189" s="755"/>
      <c r="DKM189" s="755"/>
      <c r="DKN189" s="755"/>
      <c r="DKO189" s="755"/>
      <c r="DKP189" s="755"/>
      <c r="DKQ189" s="755"/>
      <c r="DKR189" s="755"/>
      <c r="DKS189" s="755"/>
      <c r="DKT189" s="755"/>
      <c r="DKU189" s="755"/>
      <c r="DKV189" s="755"/>
      <c r="DKW189" s="755"/>
      <c r="DKX189" s="755"/>
      <c r="DKY189" s="755"/>
      <c r="DKZ189" s="755"/>
      <c r="DLA189" s="755"/>
      <c r="DLB189" s="755"/>
      <c r="DLC189" s="755"/>
      <c r="DLD189" s="755"/>
      <c r="DLE189" s="755"/>
      <c r="DLF189" s="755"/>
      <c r="DLG189" s="755"/>
      <c r="DLH189" s="755"/>
      <c r="DLI189" s="755"/>
      <c r="DLJ189" s="755"/>
      <c r="DLK189" s="755"/>
      <c r="DLL189" s="755"/>
      <c r="DLM189" s="755"/>
      <c r="DLN189" s="755"/>
      <c r="DLO189" s="755"/>
      <c r="DLP189" s="755"/>
      <c r="DLQ189" s="755"/>
      <c r="DLR189" s="755"/>
      <c r="DLS189" s="755"/>
      <c r="DLT189" s="755"/>
      <c r="DLU189" s="755"/>
      <c r="DLV189" s="755"/>
      <c r="DLW189" s="755"/>
      <c r="DLX189" s="755"/>
      <c r="DLY189" s="755"/>
      <c r="DLZ189" s="755"/>
      <c r="DMA189" s="755"/>
      <c r="DMB189" s="755"/>
      <c r="DMC189" s="755"/>
      <c r="DMD189" s="755"/>
      <c r="DME189" s="755"/>
      <c r="DMF189" s="755"/>
      <c r="DMG189" s="755"/>
      <c r="DMH189" s="755"/>
      <c r="DMI189" s="755"/>
      <c r="DMJ189" s="755"/>
      <c r="DMK189" s="755"/>
      <c r="DML189" s="755"/>
      <c r="DMM189" s="755"/>
      <c r="DMN189" s="755"/>
      <c r="DMO189" s="755"/>
      <c r="DMP189" s="755"/>
      <c r="DMQ189" s="755"/>
      <c r="DMR189" s="755"/>
      <c r="DMS189" s="755"/>
      <c r="DMT189" s="755"/>
      <c r="DMU189" s="755"/>
      <c r="DMV189" s="755"/>
      <c r="DMW189" s="755"/>
      <c r="DMX189" s="755"/>
      <c r="DMY189" s="755"/>
      <c r="DMZ189" s="755"/>
      <c r="DNA189" s="755"/>
      <c r="DNB189" s="755"/>
      <c r="DNC189" s="755"/>
      <c r="DND189" s="755"/>
      <c r="DNE189" s="755"/>
      <c r="DNF189" s="755"/>
      <c r="DNG189" s="755"/>
      <c r="DNH189" s="755"/>
      <c r="DNI189" s="755"/>
      <c r="DNJ189" s="755"/>
      <c r="DNK189" s="755"/>
      <c r="DNL189" s="755"/>
      <c r="DNM189" s="755"/>
      <c r="DNN189" s="755"/>
      <c r="DNO189" s="755"/>
      <c r="DNP189" s="755"/>
      <c r="DNQ189" s="755"/>
      <c r="DNR189" s="755"/>
      <c r="DNS189" s="755"/>
      <c r="DNT189" s="755"/>
      <c r="DNU189" s="755"/>
      <c r="DNV189" s="755"/>
      <c r="DNW189" s="755"/>
      <c r="DNX189" s="755"/>
      <c r="DNY189" s="755"/>
      <c r="DNZ189" s="755"/>
      <c r="DOA189" s="755"/>
      <c r="DOB189" s="755"/>
      <c r="DOC189" s="755"/>
      <c r="DOD189" s="755"/>
      <c r="DOE189" s="755"/>
      <c r="DOF189" s="755"/>
      <c r="DOG189" s="755"/>
      <c r="DOH189" s="755"/>
      <c r="DOI189" s="755"/>
      <c r="DOJ189" s="755"/>
      <c r="DOK189" s="755"/>
      <c r="DOL189" s="755"/>
      <c r="DOM189" s="755"/>
      <c r="DON189" s="755"/>
      <c r="DOO189" s="755"/>
      <c r="DOP189" s="755"/>
      <c r="DOQ189" s="755"/>
      <c r="DOR189" s="755"/>
      <c r="DOS189" s="755"/>
      <c r="DOT189" s="755"/>
      <c r="DOU189" s="755"/>
      <c r="DOV189" s="755"/>
      <c r="DOW189" s="755"/>
      <c r="DOX189" s="755"/>
      <c r="DOY189" s="755"/>
      <c r="DOZ189" s="755"/>
      <c r="DPA189" s="755"/>
      <c r="DPB189" s="755"/>
      <c r="DPC189" s="755"/>
      <c r="DPD189" s="755"/>
      <c r="DPE189" s="755"/>
      <c r="DPF189" s="755"/>
      <c r="DPG189" s="755"/>
      <c r="DPH189" s="755"/>
      <c r="DPI189" s="755"/>
      <c r="DPJ189" s="755"/>
      <c r="DPK189" s="755"/>
      <c r="DPL189" s="755"/>
      <c r="DPM189" s="755"/>
      <c r="DPN189" s="755"/>
      <c r="DPO189" s="755"/>
      <c r="DPP189" s="755"/>
      <c r="DPQ189" s="755"/>
      <c r="DPR189" s="755"/>
      <c r="DPS189" s="755"/>
      <c r="DPT189" s="755"/>
      <c r="DPU189" s="755"/>
      <c r="DPV189" s="755"/>
      <c r="DPW189" s="755"/>
      <c r="DPX189" s="755"/>
      <c r="DPY189" s="755"/>
      <c r="DPZ189" s="755"/>
      <c r="DQA189" s="755"/>
      <c r="DQB189" s="755"/>
      <c r="DQC189" s="755"/>
      <c r="DQD189" s="755"/>
      <c r="DQE189" s="755"/>
      <c r="DQF189" s="755"/>
      <c r="DQG189" s="755"/>
      <c r="DQH189" s="755"/>
      <c r="DQI189" s="755"/>
      <c r="DQJ189" s="755"/>
      <c r="DQK189" s="755"/>
      <c r="DQL189" s="755"/>
      <c r="DQM189" s="755"/>
      <c r="DQN189" s="755"/>
      <c r="DQO189" s="755"/>
      <c r="DQP189" s="755"/>
      <c r="DQQ189" s="755"/>
      <c r="DQR189" s="755"/>
      <c r="DQS189" s="755"/>
      <c r="DQT189" s="755"/>
      <c r="DQU189" s="755"/>
      <c r="DQV189" s="755"/>
      <c r="DQW189" s="755"/>
      <c r="DQX189" s="755"/>
      <c r="DQY189" s="755"/>
      <c r="DQZ189" s="755"/>
      <c r="DRA189" s="755"/>
      <c r="DRB189" s="755"/>
      <c r="DRC189" s="755"/>
      <c r="DRD189" s="755"/>
      <c r="DRE189" s="755"/>
      <c r="DRF189" s="755"/>
      <c r="DRG189" s="755"/>
      <c r="DRH189" s="755"/>
      <c r="DRI189" s="755"/>
      <c r="DRJ189" s="755"/>
      <c r="DRK189" s="755"/>
      <c r="DRL189" s="755"/>
      <c r="DRM189" s="755"/>
      <c r="DRN189" s="755"/>
      <c r="DRO189" s="755"/>
      <c r="DRP189" s="755"/>
      <c r="DRQ189" s="755"/>
      <c r="DRR189" s="755"/>
      <c r="DRS189" s="755"/>
      <c r="DRT189" s="755"/>
      <c r="DRU189" s="755"/>
      <c r="DRV189" s="755"/>
      <c r="DRW189" s="755"/>
      <c r="DRX189" s="755"/>
      <c r="DRY189" s="755"/>
      <c r="DRZ189" s="755"/>
      <c r="DSA189" s="755"/>
      <c r="DSB189" s="755"/>
      <c r="DSC189" s="755"/>
      <c r="DSD189" s="755"/>
      <c r="DSE189" s="755"/>
      <c r="DSF189" s="755"/>
      <c r="DSG189" s="755"/>
      <c r="DSH189" s="755"/>
      <c r="DSI189" s="755"/>
      <c r="DSJ189" s="755"/>
      <c r="DSK189" s="755"/>
      <c r="DSL189" s="755"/>
      <c r="DSM189" s="755"/>
      <c r="DSN189" s="755"/>
      <c r="DSO189" s="755"/>
      <c r="DSP189" s="755"/>
      <c r="DSQ189" s="755"/>
      <c r="DSR189" s="755"/>
      <c r="DSS189" s="755"/>
      <c r="DST189" s="755"/>
      <c r="DSU189" s="755"/>
      <c r="DSV189" s="755"/>
      <c r="DSW189" s="755"/>
      <c r="DSX189" s="755"/>
      <c r="DSY189" s="755"/>
      <c r="DSZ189" s="755"/>
      <c r="DTA189" s="755"/>
      <c r="DTB189" s="755"/>
      <c r="DTC189" s="755"/>
      <c r="DTD189" s="755"/>
      <c r="DTE189" s="755"/>
      <c r="DTF189" s="755"/>
      <c r="DTG189" s="755"/>
      <c r="DTH189" s="755"/>
      <c r="DTI189" s="755"/>
      <c r="DTJ189" s="755"/>
      <c r="DTK189" s="755"/>
      <c r="DTL189" s="755"/>
      <c r="DTM189" s="755"/>
      <c r="DTN189" s="755"/>
      <c r="DTO189" s="755"/>
      <c r="DTP189" s="755"/>
      <c r="DTQ189" s="755"/>
      <c r="DTR189" s="755"/>
      <c r="DTS189" s="755"/>
      <c r="DTT189" s="755"/>
      <c r="DTU189" s="755"/>
      <c r="DTV189" s="755"/>
      <c r="DTW189" s="755"/>
      <c r="DTX189" s="755"/>
      <c r="DTY189" s="755"/>
      <c r="DTZ189" s="755"/>
      <c r="DUA189" s="755"/>
      <c r="DUB189" s="755"/>
      <c r="DUC189" s="755"/>
      <c r="DUD189" s="755"/>
      <c r="DUE189" s="755"/>
      <c r="DUF189" s="755"/>
      <c r="DUG189" s="755"/>
      <c r="DUH189" s="755"/>
      <c r="DUI189" s="755"/>
      <c r="DUJ189" s="755"/>
      <c r="DUK189" s="755"/>
      <c r="DUL189" s="755"/>
      <c r="DUM189" s="755"/>
      <c r="DUN189" s="755"/>
      <c r="DUO189" s="755"/>
      <c r="DUP189" s="755"/>
      <c r="DUQ189" s="755"/>
      <c r="DUR189" s="755"/>
      <c r="DUS189" s="755"/>
      <c r="DUT189" s="755"/>
      <c r="DUU189" s="755"/>
      <c r="DUV189" s="755"/>
      <c r="DUW189" s="755"/>
      <c r="DUX189" s="755"/>
      <c r="DUY189" s="755"/>
      <c r="DUZ189" s="755"/>
      <c r="DVA189" s="755"/>
      <c r="DVB189" s="755"/>
      <c r="DVC189" s="755"/>
      <c r="DVD189" s="755"/>
      <c r="DVE189" s="755"/>
      <c r="DVF189" s="755"/>
      <c r="DVG189" s="755"/>
      <c r="DVH189" s="755"/>
      <c r="DVI189" s="755"/>
      <c r="DVJ189" s="755"/>
      <c r="DVK189" s="755"/>
      <c r="DVL189" s="755"/>
      <c r="DVM189" s="755"/>
      <c r="DVN189" s="755"/>
      <c r="DVO189" s="755"/>
      <c r="DVP189" s="755"/>
      <c r="DVQ189" s="755"/>
      <c r="DVR189" s="755"/>
      <c r="DVS189" s="755"/>
      <c r="DVT189" s="755"/>
      <c r="DVU189" s="755"/>
      <c r="DVV189" s="755"/>
      <c r="DVW189" s="755"/>
      <c r="DVX189" s="755"/>
      <c r="DVY189" s="755"/>
      <c r="DVZ189" s="755"/>
      <c r="DWA189" s="755"/>
      <c r="DWB189" s="755"/>
      <c r="DWC189" s="755"/>
      <c r="DWD189" s="755"/>
      <c r="DWE189" s="755"/>
      <c r="DWF189" s="755"/>
      <c r="DWG189" s="755"/>
      <c r="DWH189" s="755"/>
      <c r="DWI189" s="755"/>
      <c r="DWJ189" s="755"/>
      <c r="DWK189" s="755"/>
      <c r="DWL189" s="755"/>
      <c r="DWM189" s="755"/>
      <c r="DWN189" s="755"/>
      <c r="DWO189" s="755"/>
      <c r="DWP189" s="755"/>
      <c r="DWQ189" s="755"/>
      <c r="DWR189" s="755"/>
      <c r="DWS189" s="755"/>
      <c r="DWT189" s="755"/>
      <c r="DWU189" s="755"/>
      <c r="DWV189" s="755"/>
      <c r="DWW189" s="755"/>
      <c r="DWX189" s="755"/>
      <c r="DWY189" s="755"/>
      <c r="DWZ189" s="755"/>
      <c r="DXA189" s="755"/>
      <c r="DXB189" s="755"/>
      <c r="DXC189" s="755"/>
      <c r="DXD189" s="755"/>
      <c r="DXE189" s="755"/>
      <c r="DXF189" s="755"/>
      <c r="DXG189" s="755"/>
      <c r="DXH189" s="755"/>
      <c r="DXI189" s="755"/>
      <c r="DXJ189" s="755"/>
      <c r="DXK189" s="755"/>
      <c r="DXL189" s="755"/>
      <c r="DXM189" s="755"/>
      <c r="DXN189" s="755"/>
      <c r="DXO189" s="755"/>
      <c r="DXP189" s="755"/>
      <c r="DXQ189" s="755"/>
      <c r="DXR189" s="755"/>
      <c r="DXS189" s="755"/>
      <c r="DXT189" s="755"/>
      <c r="DXU189" s="755"/>
      <c r="DXV189" s="755"/>
      <c r="DXW189" s="755"/>
      <c r="DXX189" s="755"/>
      <c r="DXY189" s="755"/>
      <c r="DXZ189" s="755"/>
      <c r="DYA189" s="755"/>
      <c r="DYB189" s="755"/>
      <c r="DYC189" s="755"/>
      <c r="DYD189" s="755"/>
      <c r="DYE189" s="755"/>
      <c r="DYF189" s="755"/>
      <c r="DYG189" s="755"/>
      <c r="DYH189" s="755"/>
      <c r="DYI189" s="755"/>
      <c r="DYJ189" s="755"/>
      <c r="DYK189" s="755"/>
      <c r="DYL189" s="755"/>
      <c r="DYM189" s="755"/>
      <c r="DYN189" s="755"/>
      <c r="DYO189" s="755"/>
      <c r="DYP189" s="755"/>
      <c r="DYQ189" s="755"/>
      <c r="DYR189" s="755"/>
      <c r="DYS189" s="755"/>
      <c r="DYT189" s="755"/>
      <c r="DYU189" s="755"/>
      <c r="DYV189" s="755"/>
      <c r="DYW189" s="755"/>
      <c r="DYX189" s="755"/>
      <c r="DYY189" s="755"/>
      <c r="DYZ189" s="755"/>
      <c r="DZA189" s="755"/>
      <c r="DZB189" s="755"/>
      <c r="DZC189" s="755"/>
      <c r="DZD189" s="755"/>
      <c r="DZE189" s="755"/>
      <c r="DZF189" s="755"/>
      <c r="DZG189" s="755"/>
      <c r="DZH189" s="755"/>
      <c r="DZI189" s="755"/>
      <c r="DZJ189" s="755"/>
      <c r="DZK189" s="755"/>
      <c r="DZL189" s="755"/>
      <c r="DZM189" s="755"/>
      <c r="DZN189" s="755"/>
      <c r="DZO189" s="755"/>
      <c r="DZP189" s="755"/>
      <c r="DZQ189" s="755"/>
      <c r="DZR189" s="755"/>
      <c r="DZS189" s="755"/>
      <c r="DZT189" s="755"/>
      <c r="DZU189" s="755"/>
      <c r="DZV189" s="755"/>
      <c r="DZW189" s="755"/>
      <c r="DZX189" s="755"/>
      <c r="DZY189" s="755"/>
      <c r="DZZ189" s="755"/>
      <c r="EAA189" s="755"/>
      <c r="EAB189" s="755"/>
      <c r="EAC189" s="755"/>
      <c r="EAD189" s="755"/>
      <c r="EAE189" s="755"/>
      <c r="EAF189" s="755"/>
      <c r="EAG189" s="755"/>
      <c r="EAH189" s="755"/>
      <c r="EAI189" s="755"/>
      <c r="EAJ189" s="755"/>
      <c r="EAK189" s="755"/>
      <c r="EAL189" s="755"/>
      <c r="EAM189" s="755"/>
      <c r="EAN189" s="755"/>
      <c r="EAO189" s="755"/>
      <c r="EAP189" s="755"/>
      <c r="EAQ189" s="755"/>
      <c r="EAR189" s="755"/>
      <c r="EAS189" s="755"/>
      <c r="EAT189" s="755"/>
      <c r="EAU189" s="755"/>
      <c r="EAV189" s="755"/>
      <c r="EAW189" s="755"/>
      <c r="EAX189" s="755"/>
      <c r="EAY189" s="755"/>
      <c r="EAZ189" s="755"/>
      <c r="EBA189" s="755"/>
      <c r="EBB189" s="755"/>
      <c r="EBC189" s="755"/>
      <c r="EBD189" s="755"/>
      <c r="EBE189" s="755"/>
      <c r="EBF189" s="755"/>
      <c r="EBG189" s="755"/>
      <c r="EBH189" s="755"/>
      <c r="EBI189" s="755"/>
      <c r="EBJ189" s="755"/>
      <c r="EBK189" s="755"/>
      <c r="EBL189" s="755"/>
      <c r="EBM189" s="755"/>
      <c r="EBN189" s="755"/>
      <c r="EBO189" s="755"/>
      <c r="EBP189" s="755"/>
      <c r="EBQ189" s="755"/>
      <c r="EBR189" s="755"/>
      <c r="EBS189" s="755"/>
      <c r="EBT189" s="755"/>
      <c r="EBU189" s="755"/>
      <c r="EBV189" s="755"/>
      <c r="EBW189" s="755"/>
      <c r="EBX189" s="755"/>
      <c r="EBY189" s="755"/>
      <c r="EBZ189" s="755"/>
      <c r="ECA189" s="755"/>
      <c r="ECB189" s="755"/>
      <c r="ECC189" s="755"/>
      <c r="ECD189" s="755"/>
      <c r="ECE189" s="755"/>
      <c r="ECF189" s="755"/>
      <c r="ECG189" s="755"/>
      <c r="ECH189" s="755"/>
      <c r="ECI189" s="755"/>
      <c r="ECJ189" s="755"/>
      <c r="ECK189" s="755"/>
      <c r="ECL189" s="755"/>
      <c r="ECM189" s="755"/>
      <c r="ECN189" s="755"/>
      <c r="ECO189" s="755"/>
      <c r="ECP189" s="755"/>
      <c r="ECQ189" s="755"/>
      <c r="ECR189" s="755"/>
      <c r="ECS189" s="755"/>
      <c r="ECT189" s="755"/>
      <c r="ECU189" s="755"/>
      <c r="ECV189" s="755"/>
      <c r="ECW189" s="755"/>
      <c r="ECX189" s="755"/>
      <c r="ECY189" s="755"/>
      <c r="ECZ189" s="755"/>
      <c r="EDA189" s="755"/>
      <c r="EDB189" s="755"/>
      <c r="EDC189" s="755"/>
      <c r="EDD189" s="755"/>
      <c r="EDE189" s="755"/>
      <c r="EDF189" s="755"/>
      <c r="EDG189" s="755"/>
      <c r="EDH189" s="755"/>
      <c r="EDI189" s="755"/>
      <c r="EDJ189" s="755"/>
      <c r="EDK189" s="755"/>
      <c r="EDL189" s="755"/>
      <c r="EDM189" s="755"/>
      <c r="EDN189" s="755"/>
      <c r="EDO189" s="755"/>
      <c r="EDP189" s="755"/>
      <c r="EDQ189" s="755"/>
      <c r="EDR189" s="755"/>
      <c r="EDS189" s="755"/>
      <c r="EDT189" s="755"/>
      <c r="EDU189" s="755"/>
      <c r="EDV189" s="755"/>
      <c r="EDW189" s="755"/>
      <c r="EDX189" s="755"/>
      <c r="EDY189" s="755"/>
      <c r="EDZ189" s="755"/>
      <c r="EEA189" s="755"/>
      <c r="EEB189" s="755"/>
      <c r="EEC189" s="755"/>
      <c r="EED189" s="755"/>
      <c r="EEE189" s="755"/>
      <c r="EEF189" s="755"/>
      <c r="EEG189" s="755"/>
      <c r="EEH189" s="755"/>
      <c r="EEI189" s="755"/>
      <c r="EEJ189" s="755"/>
      <c r="EEK189" s="755"/>
      <c r="EEL189" s="755"/>
      <c r="EEM189" s="755"/>
      <c r="EEN189" s="755"/>
      <c r="EEO189" s="755"/>
      <c r="EEP189" s="755"/>
      <c r="EEQ189" s="755"/>
      <c r="EER189" s="755"/>
      <c r="EES189" s="755"/>
      <c r="EET189" s="755"/>
      <c r="EEU189" s="755"/>
      <c r="EEV189" s="755"/>
      <c r="EEW189" s="755"/>
      <c r="EEX189" s="755"/>
      <c r="EEY189" s="755"/>
      <c r="EEZ189" s="755"/>
      <c r="EFA189" s="755"/>
      <c r="EFB189" s="755"/>
      <c r="EFC189" s="755"/>
      <c r="EFD189" s="755"/>
      <c r="EFE189" s="755"/>
      <c r="EFF189" s="755"/>
      <c r="EFG189" s="755"/>
      <c r="EFH189" s="755"/>
      <c r="EFI189" s="755"/>
      <c r="EFJ189" s="755"/>
      <c r="EFK189" s="755"/>
      <c r="EFL189" s="755"/>
      <c r="EFM189" s="755"/>
      <c r="EFN189" s="755"/>
      <c r="EFO189" s="755"/>
      <c r="EFP189" s="755"/>
      <c r="EFQ189" s="755"/>
      <c r="EFR189" s="755"/>
      <c r="EFS189" s="755"/>
      <c r="EFT189" s="755"/>
      <c r="EFU189" s="755"/>
      <c r="EFV189" s="755"/>
      <c r="EFW189" s="755"/>
      <c r="EFX189" s="755"/>
      <c r="EFY189" s="755"/>
      <c r="EFZ189" s="755"/>
      <c r="EGA189" s="755"/>
      <c r="EGB189" s="755"/>
      <c r="EGC189" s="755"/>
      <c r="EGD189" s="755"/>
      <c r="EGE189" s="755"/>
      <c r="EGF189" s="755"/>
      <c r="EGG189" s="755"/>
      <c r="EGH189" s="755"/>
      <c r="EGI189" s="755"/>
      <c r="EGJ189" s="755"/>
      <c r="EGK189" s="755"/>
      <c r="EGL189" s="755"/>
      <c r="EGM189" s="755"/>
      <c r="EGN189" s="755"/>
      <c r="EGO189" s="755"/>
      <c r="EGP189" s="755"/>
      <c r="EGQ189" s="755"/>
      <c r="EGR189" s="755"/>
      <c r="EGS189" s="755"/>
      <c r="EGT189" s="755"/>
      <c r="EGU189" s="755"/>
      <c r="EGV189" s="755"/>
      <c r="EGW189" s="755"/>
      <c r="EGX189" s="755"/>
      <c r="EGY189" s="755"/>
      <c r="EGZ189" s="755"/>
      <c r="EHA189" s="755"/>
      <c r="EHB189" s="755"/>
      <c r="EHC189" s="755"/>
      <c r="EHD189" s="755"/>
      <c r="EHE189" s="755"/>
      <c r="EHF189" s="755"/>
      <c r="EHG189" s="755"/>
      <c r="EHH189" s="755"/>
      <c r="EHI189" s="755"/>
      <c r="EHJ189" s="755"/>
      <c r="EHK189" s="755"/>
      <c r="EHL189" s="755"/>
      <c r="EHM189" s="755"/>
      <c r="EHN189" s="755"/>
      <c r="EHO189" s="755"/>
      <c r="EHP189" s="755"/>
      <c r="EHQ189" s="755"/>
      <c r="EHR189" s="755"/>
      <c r="EHS189" s="755"/>
      <c r="EHT189" s="755"/>
      <c r="EHU189" s="755"/>
      <c r="EHV189" s="755"/>
      <c r="EHW189" s="755"/>
      <c r="EHX189" s="755"/>
      <c r="EHY189" s="755"/>
      <c r="EHZ189" s="755"/>
      <c r="EIA189" s="755"/>
      <c r="EIB189" s="755"/>
      <c r="EIC189" s="755"/>
      <c r="EID189" s="755"/>
      <c r="EIE189" s="755"/>
      <c r="EIF189" s="755"/>
      <c r="EIG189" s="755"/>
      <c r="EIH189" s="755"/>
      <c r="EII189" s="755"/>
      <c r="EIJ189" s="755"/>
      <c r="EIK189" s="755"/>
      <c r="EIL189" s="755"/>
      <c r="EIM189" s="755"/>
      <c r="EIN189" s="755"/>
      <c r="EIO189" s="755"/>
      <c r="EIP189" s="755"/>
      <c r="EIQ189" s="755"/>
      <c r="EIR189" s="755"/>
      <c r="EIS189" s="755"/>
      <c r="EIT189" s="755"/>
      <c r="EIU189" s="755"/>
      <c r="EIV189" s="755"/>
      <c r="EIW189" s="755"/>
      <c r="EIX189" s="755"/>
      <c r="EIY189" s="755"/>
      <c r="EIZ189" s="755"/>
      <c r="EJA189" s="755"/>
      <c r="EJB189" s="755"/>
      <c r="EJC189" s="755"/>
      <c r="EJD189" s="755"/>
      <c r="EJE189" s="755"/>
      <c r="EJF189" s="755"/>
      <c r="EJG189" s="755"/>
      <c r="EJH189" s="755"/>
      <c r="EJI189" s="755"/>
      <c r="EJJ189" s="755"/>
      <c r="EJK189" s="755"/>
      <c r="EJL189" s="755"/>
      <c r="EJM189" s="755"/>
      <c r="EJN189" s="755"/>
      <c r="EJO189" s="755"/>
      <c r="EJP189" s="755"/>
      <c r="EJQ189" s="755"/>
      <c r="EJR189" s="755"/>
      <c r="EJS189" s="755"/>
      <c r="EJT189" s="755"/>
      <c r="EJU189" s="755"/>
      <c r="EJV189" s="755"/>
      <c r="EJW189" s="755"/>
      <c r="EJX189" s="755"/>
      <c r="EJY189" s="755"/>
      <c r="EJZ189" s="755"/>
      <c r="EKA189" s="755"/>
      <c r="EKB189" s="755"/>
      <c r="EKC189" s="755"/>
      <c r="EKD189" s="755"/>
      <c r="EKE189" s="755"/>
      <c r="EKF189" s="755"/>
      <c r="EKG189" s="755"/>
      <c r="EKH189" s="755"/>
      <c r="EKI189" s="755"/>
      <c r="EKJ189" s="755"/>
      <c r="EKK189" s="755"/>
      <c r="EKL189" s="755"/>
      <c r="EKM189" s="755"/>
      <c r="EKN189" s="755"/>
      <c r="EKO189" s="755"/>
      <c r="EKP189" s="755"/>
      <c r="EKQ189" s="755"/>
      <c r="EKR189" s="755"/>
      <c r="EKS189" s="755"/>
      <c r="EKT189" s="755"/>
      <c r="EKU189" s="755"/>
      <c r="EKV189" s="755"/>
      <c r="EKW189" s="755"/>
      <c r="EKX189" s="755"/>
      <c r="EKY189" s="755"/>
      <c r="EKZ189" s="755"/>
      <c r="ELA189" s="755"/>
      <c r="ELB189" s="755"/>
      <c r="ELC189" s="755"/>
      <c r="ELD189" s="755"/>
      <c r="ELE189" s="755"/>
      <c r="ELF189" s="755"/>
      <c r="ELG189" s="755"/>
      <c r="ELH189" s="755"/>
      <c r="ELI189" s="755"/>
      <c r="ELJ189" s="755"/>
      <c r="ELK189" s="755"/>
      <c r="ELL189" s="755"/>
      <c r="ELM189" s="755"/>
      <c r="ELN189" s="755"/>
      <c r="ELO189" s="755"/>
      <c r="ELP189" s="755"/>
      <c r="ELQ189" s="755"/>
      <c r="ELR189" s="755"/>
      <c r="ELS189" s="755"/>
      <c r="ELT189" s="755"/>
      <c r="ELU189" s="755"/>
      <c r="ELV189" s="755"/>
      <c r="ELW189" s="755"/>
      <c r="ELX189" s="755"/>
      <c r="ELY189" s="755"/>
      <c r="ELZ189" s="755"/>
      <c r="EMA189" s="755"/>
      <c r="EMB189" s="755"/>
      <c r="EMC189" s="755"/>
      <c r="EMD189" s="755"/>
      <c r="EME189" s="755"/>
      <c r="EMF189" s="755"/>
      <c r="EMG189" s="755"/>
      <c r="EMH189" s="755"/>
      <c r="EMI189" s="755"/>
      <c r="EMJ189" s="755"/>
      <c r="EMK189" s="755"/>
      <c r="EML189" s="755"/>
      <c r="EMM189" s="755"/>
      <c r="EMN189" s="755"/>
      <c r="EMO189" s="755"/>
      <c r="EMP189" s="755"/>
      <c r="EMQ189" s="755"/>
      <c r="EMR189" s="755"/>
      <c r="EMS189" s="755"/>
      <c r="EMT189" s="755"/>
      <c r="EMU189" s="755"/>
      <c r="EMV189" s="755"/>
      <c r="EMW189" s="755"/>
      <c r="EMX189" s="755"/>
      <c r="EMY189" s="755"/>
      <c r="EMZ189" s="755"/>
      <c r="ENA189" s="755"/>
      <c r="ENB189" s="755"/>
      <c r="ENC189" s="755"/>
      <c r="END189" s="755"/>
      <c r="ENE189" s="755"/>
      <c r="ENF189" s="755"/>
      <c r="ENG189" s="755"/>
      <c r="ENH189" s="755"/>
      <c r="ENI189" s="755"/>
      <c r="ENJ189" s="755"/>
      <c r="ENK189" s="755"/>
      <c r="ENL189" s="755"/>
      <c r="ENM189" s="755"/>
      <c r="ENN189" s="755"/>
      <c r="ENO189" s="755"/>
      <c r="ENP189" s="755"/>
      <c r="ENQ189" s="755"/>
      <c r="ENR189" s="755"/>
      <c r="ENS189" s="755"/>
      <c r="ENT189" s="755"/>
      <c r="ENU189" s="755"/>
      <c r="ENV189" s="755"/>
      <c r="ENW189" s="755"/>
      <c r="ENX189" s="755"/>
      <c r="ENY189" s="755"/>
      <c r="ENZ189" s="755"/>
      <c r="EOA189" s="755"/>
      <c r="EOB189" s="755"/>
      <c r="EOC189" s="755"/>
      <c r="EOD189" s="755"/>
      <c r="EOE189" s="755"/>
      <c r="EOF189" s="755"/>
      <c r="EOG189" s="755"/>
      <c r="EOH189" s="755"/>
      <c r="EOI189" s="755"/>
      <c r="EOJ189" s="755"/>
      <c r="EOK189" s="755"/>
      <c r="EOL189" s="755"/>
      <c r="EOM189" s="755"/>
      <c r="EON189" s="755"/>
      <c r="EOO189" s="755"/>
      <c r="EOP189" s="755"/>
      <c r="EOQ189" s="755"/>
      <c r="EOR189" s="755"/>
      <c r="EOS189" s="755"/>
      <c r="EOT189" s="755"/>
      <c r="EOU189" s="755"/>
      <c r="EOV189" s="755"/>
      <c r="EOW189" s="755"/>
      <c r="EOX189" s="755"/>
      <c r="EOY189" s="755"/>
      <c r="EOZ189" s="755"/>
      <c r="EPA189" s="755"/>
      <c r="EPB189" s="755"/>
      <c r="EPC189" s="755"/>
      <c r="EPD189" s="755"/>
      <c r="EPE189" s="755"/>
      <c r="EPF189" s="755"/>
      <c r="EPG189" s="755"/>
      <c r="EPH189" s="755"/>
      <c r="EPI189" s="755"/>
      <c r="EPJ189" s="755"/>
      <c r="EPK189" s="755"/>
      <c r="EPL189" s="755"/>
      <c r="EPM189" s="755"/>
      <c r="EPN189" s="755"/>
      <c r="EPO189" s="755"/>
      <c r="EPP189" s="755"/>
      <c r="EPQ189" s="755"/>
      <c r="EPR189" s="755"/>
      <c r="EPS189" s="755"/>
      <c r="EPT189" s="755"/>
      <c r="EPU189" s="755"/>
      <c r="EPV189" s="755"/>
      <c r="EPW189" s="755"/>
      <c r="EPX189" s="755"/>
      <c r="EPY189" s="755"/>
      <c r="EPZ189" s="755"/>
      <c r="EQA189" s="755"/>
      <c r="EQB189" s="755"/>
      <c r="EQC189" s="755"/>
      <c r="EQD189" s="755"/>
      <c r="EQE189" s="755"/>
      <c r="EQF189" s="755"/>
      <c r="EQG189" s="755"/>
      <c r="EQH189" s="755"/>
      <c r="EQI189" s="755"/>
      <c r="EQJ189" s="755"/>
      <c r="EQK189" s="755"/>
      <c r="EQL189" s="755"/>
      <c r="EQM189" s="755"/>
      <c r="EQN189" s="755"/>
      <c r="EQO189" s="755"/>
      <c r="EQP189" s="755"/>
      <c r="EQQ189" s="755"/>
      <c r="EQR189" s="755"/>
      <c r="EQS189" s="755"/>
      <c r="EQT189" s="755"/>
      <c r="EQU189" s="755"/>
      <c r="EQV189" s="755"/>
      <c r="EQW189" s="755"/>
      <c r="EQX189" s="755"/>
      <c r="EQY189" s="755"/>
      <c r="EQZ189" s="755"/>
      <c r="ERA189" s="755"/>
      <c r="ERB189" s="755"/>
      <c r="ERC189" s="755"/>
      <c r="ERD189" s="755"/>
      <c r="ERE189" s="755"/>
      <c r="ERF189" s="755"/>
      <c r="ERG189" s="755"/>
      <c r="ERH189" s="755"/>
      <c r="ERI189" s="755"/>
      <c r="ERJ189" s="755"/>
      <c r="ERK189" s="755"/>
      <c r="ERL189" s="755"/>
      <c r="ERM189" s="755"/>
      <c r="ERN189" s="755"/>
      <c r="ERO189" s="755"/>
      <c r="ERP189" s="755"/>
      <c r="ERQ189" s="755"/>
      <c r="ERR189" s="755"/>
      <c r="ERS189" s="755"/>
      <c r="ERT189" s="755"/>
      <c r="ERU189" s="755"/>
      <c r="ERV189" s="755"/>
      <c r="ERW189" s="755"/>
      <c r="ERX189" s="755"/>
      <c r="ERY189" s="755"/>
      <c r="ERZ189" s="755"/>
      <c r="ESA189" s="755"/>
      <c r="ESB189" s="755"/>
      <c r="ESC189" s="755"/>
      <c r="ESD189" s="755"/>
      <c r="ESE189" s="755"/>
      <c r="ESF189" s="755"/>
      <c r="ESG189" s="755"/>
      <c r="ESH189" s="755"/>
      <c r="ESI189" s="755"/>
      <c r="ESJ189" s="755"/>
      <c r="ESK189" s="755"/>
      <c r="ESL189" s="755"/>
      <c r="ESM189" s="755"/>
      <c r="ESN189" s="755"/>
      <c r="ESO189" s="755"/>
      <c r="ESP189" s="755"/>
      <c r="ESQ189" s="755"/>
      <c r="ESR189" s="755"/>
      <c r="ESS189" s="755"/>
      <c r="EST189" s="755"/>
      <c r="ESU189" s="755"/>
      <c r="ESV189" s="755"/>
      <c r="ESW189" s="755"/>
      <c r="ESX189" s="755"/>
      <c r="ESY189" s="755"/>
      <c r="ESZ189" s="755"/>
      <c r="ETA189" s="755"/>
      <c r="ETB189" s="755"/>
      <c r="ETC189" s="755"/>
      <c r="ETD189" s="755"/>
      <c r="ETE189" s="755"/>
      <c r="ETF189" s="755"/>
      <c r="ETG189" s="755"/>
      <c r="ETH189" s="755"/>
      <c r="ETI189" s="755"/>
      <c r="ETJ189" s="755"/>
      <c r="ETK189" s="755"/>
      <c r="ETL189" s="755"/>
      <c r="ETM189" s="755"/>
      <c r="ETN189" s="755"/>
      <c r="ETO189" s="755"/>
      <c r="ETP189" s="755"/>
      <c r="ETQ189" s="755"/>
      <c r="ETR189" s="755"/>
      <c r="ETS189" s="755"/>
      <c r="ETT189" s="755"/>
      <c r="ETU189" s="755"/>
      <c r="ETV189" s="755"/>
      <c r="ETW189" s="755"/>
      <c r="ETX189" s="755"/>
      <c r="ETY189" s="755"/>
      <c r="ETZ189" s="755"/>
      <c r="EUA189" s="755"/>
      <c r="EUB189" s="755"/>
      <c r="EUC189" s="755"/>
      <c r="EUD189" s="755"/>
      <c r="EUE189" s="755"/>
      <c r="EUF189" s="755"/>
      <c r="EUG189" s="755"/>
      <c r="EUH189" s="755"/>
      <c r="EUI189" s="755"/>
      <c r="EUJ189" s="755"/>
      <c r="EUK189" s="755"/>
      <c r="EUL189" s="755"/>
      <c r="EUM189" s="755"/>
      <c r="EUN189" s="755"/>
      <c r="EUO189" s="755"/>
      <c r="EUP189" s="755"/>
      <c r="EUQ189" s="755"/>
      <c r="EUR189" s="755"/>
      <c r="EUS189" s="755"/>
      <c r="EUT189" s="755"/>
      <c r="EUU189" s="755"/>
      <c r="EUV189" s="755"/>
      <c r="EUW189" s="755"/>
      <c r="EUX189" s="755"/>
      <c r="EUY189" s="755"/>
      <c r="EUZ189" s="755"/>
      <c r="EVA189" s="755"/>
      <c r="EVB189" s="755"/>
      <c r="EVC189" s="755"/>
      <c r="EVD189" s="755"/>
      <c r="EVE189" s="755"/>
      <c r="EVF189" s="755"/>
      <c r="EVG189" s="755"/>
      <c r="EVH189" s="755"/>
      <c r="EVI189" s="755"/>
      <c r="EVJ189" s="755"/>
      <c r="EVK189" s="755"/>
      <c r="EVL189" s="755"/>
      <c r="EVM189" s="755"/>
      <c r="EVN189" s="755"/>
      <c r="EVO189" s="755"/>
      <c r="EVP189" s="755"/>
      <c r="EVQ189" s="755"/>
      <c r="EVR189" s="755"/>
      <c r="EVS189" s="755"/>
      <c r="EVT189" s="755"/>
      <c r="EVU189" s="755"/>
      <c r="EVV189" s="755"/>
      <c r="EVW189" s="755"/>
      <c r="EVX189" s="755"/>
      <c r="EVY189" s="755"/>
      <c r="EVZ189" s="755"/>
      <c r="EWA189" s="755"/>
      <c r="EWB189" s="755"/>
      <c r="EWC189" s="755"/>
      <c r="EWD189" s="755"/>
      <c r="EWE189" s="755"/>
      <c r="EWF189" s="755"/>
      <c r="EWG189" s="755"/>
      <c r="EWH189" s="755"/>
      <c r="EWI189" s="755"/>
      <c r="EWJ189" s="755"/>
      <c r="EWK189" s="755"/>
      <c r="EWL189" s="755"/>
      <c r="EWM189" s="755"/>
      <c r="EWN189" s="755"/>
      <c r="EWO189" s="755"/>
      <c r="EWP189" s="755"/>
      <c r="EWQ189" s="755"/>
      <c r="EWR189" s="755"/>
      <c r="EWS189" s="755"/>
      <c r="EWT189" s="755"/>
      <c r="EWU189" s="755"/>
      <c r="EWV189" s="755"/>
      <c r="EWW189" s="755"/>
      <c r="EWX189" s="755"/>
      <c r="EWY189" s="755"/>
      <c r="EWZ189" s="755"/>
      <c r="EXA189" s="755"/>
      <c r="EXB189" s="755"/>
      <c r="EXC189" s="755"/>
      <c r="EXD189" s="755"/>
      <c r="EXE189" s="755"/>
      <c r="EXF189" s="755"/>
      <c r="EXG189" s="755"/>
      <c r="EXH189" s="755"/>
      <c r="EXI189" s="755"/>
      <c r="EXJ189" s="755"/>
      <c r="EXK189" s="755"/>
      <c r="EXL189" s="755"/>
      <c r="EXM189" s="755"/>
      <c r="EXN189" s="755"/>
      <c r="EXO189" s="755"/>
      <c r="EXP189" s="755"/>
      <c r="EXQ189" s="755"/>
      <c r="EXR189" s="755"/>
      <c r="EXS189" s="755"/>
      <c r="EXT189" s="755"/>
      <c r="EXU189" s="755"/>
      <c r="EXV189" s="755"/>
      <c r="EXW189" s="755"/>
      <c r="EXX189" s="755"/>
      <c r="EXY189" s="755"/>
      <c r="EXZ189" s="755"/>
      <c r="EYA189" s="755"/>
      <c r="EYB189" s="755"/>
      <c r="EYC189" s="755"/>
      <c r="EYD189" s="755"/>
      <c r="EYE189" s="755"/>
      <c r="EYF189" s="755"/>
      <c r="EYG189" s="755"/>
      <c r="EYH189" s="755"/>
      <c r="EYI189" s="755"/>
      <c r="EYJ189" s="755"/>
      <c r="EYK189" s="755"/>
      <c r="EYL189" s="755"/>
      <c r="EYM189" s="755"/>
      <c r="EYN189" s="755"/>
      <c r="EYO189" s="755"/>
      <c r="EYP189" s="755"/>
      <c r="EYQ189" s="755"/>
      <c r="EYR189" s="755"/>
      <c r="EYS189" s="755"/>
      <c r="EYT189" s="755"/>
      <c r="EYU189" s="755"/>
      <c r="EYV189" s="755"/>
      <c r="EYW189" s="755"/>
      <c r="EYX189" s="755"/>
      <c r="EYY189" s="755"/>
      <c r="EYZ189" s="755"/>
      <c r="EZA189" s="755"/>
      <c r="EZB189" s="755"/>
      <c r="EZC189" s="755"/>
      <c r="EZD189" s="755"/>
      <c r="EZE189" s="755"/>
      <c r="EZF189" s="755"/>
      <c r="EZG189" s="755"/>
      <c r="EZH189" s="755"/>
      <c r="EZI189" s="755"/>
      <c r="EZJ189" s="755"/>
      <c r="EZK189" s="755"/>
      <c r="EZL189" s="755"/>
      <c r="EZM189" s="755"/>
      <c r="EZN189" s="755"/>
      <c r="EZO189" s="755"/>
      <c r="EZP189" s="755"/>
      <c r="EZQ189" s="755"/>
      <c r="EZR189" s="755"/>
      <c r="EZS189" s="755"/>
      <c r="EZT189" s="755"/>
      <c r="EZU189" s="755"/>
      <c r="EZV189" s="755"/>
      <c r="EZW189" s="755"/>
      <c r="EZX189" s="755"/>
      <c r="EZY189" s="755"/>
      <c r="EZZ189" s="755"/>
      <c r="FAA189" s="755"/>
      <c r="FAB189" s="755"/>
      <c r="FAC189" s="755"/>
      <c r="FAD189" s="755"/>
      <c r="FAE189" s="755"/>
      <c r="FAF189" s="755"/>
      <c r="FAG189" s="755"/>
      <c r="FAH189" s="755"/>
      <c r="FAI189" s="755"/>
      <c r="FAJ189" s="755"/>
      <c r="FAK189" s="755"/>
      <c r="FAL189" s="755"/>
      <c r="FAM189" s="755"/>
      <c r="FAN189" s="755"/>
      <c r="FAO189" s="755"/>
      <c r="FAP189" s="755"/>
      <c r="FAQ189" s="755"/>
      <c r="FAR189" s="755"/>
      <c r="FAS189" s="755"/>
      <c r="FAT189" s="755"/>
      <c r="FAU189" s="755"/>
      <c r="FAV189" s="755"/>
      <c r="FAW189" s="755"/>
      <c r="FAX189" s="755"/>
      <c r="FAY189" s="755"/>
      <c r="FAZ189" s="755"/>
      <c r="FBA189" s="755"/>
      <c r="FBB189" s="755"/>
      <c r="FBC189" s="755"/>
      <c r="FBD189" s="755"/>
      <c r="FBE189" s="755"/>
      <c r="FBF189" s="755"/>
      <c r="FBG189" s="755"/>
      <c r="FBH189" s="755"/>
      <c r="FBI189" s="755"/>
      <c r="FBJ189" s="755"/>
      <c r="FBK189" s="755"/>
      <c r="FBL189" s="755"/>
      <c r="FBM189" s="755"/>
      <c r="FBN189" s="755"/>
      <c r="FBO189" s="755"/>
      <c r="FBP189" s="755"/>
      <c r="FBQ189" s="755"/>
      <c r="FBR189" s="755"/>
      <c r="FBS189" s="755"/>
      <c r="FBT189" s="755"/>
      <c r="FBU189" s="755"/>
      <c r="FBV189" s="755"/>
      <c r="FBW189" s="755"/>
      <c r="FBX189" s="755"/>
      <c r="FBY189" s="755"/>
      <c r="FBZ189" s="755"/>
      <c r="FCA189" s="755"/>
      <c r="FCB189" s="755"/>
      <c r="FCC189" s="755"/>
      <c r="FCD189" s="755"/>
      <c r="FCE189" s="755"/>
      <c r="FCF189" s="755"/>
      <c r="FCG189" s="755"/>
      <c r="FCH189" s="755"/>
      <c r="FCI189" s="755"/>
      <c r="FCJ189" s="755"/>
      <c r="FCK189" s="755"/>
      <c r="FCL189" s="755"/>
      <c r="FCM189" s="755"/>
      <c r="FCN189" s="755"/>
      <c r="FCO189" s="755"/>
      <c r="FCP189" s="755"/>
      <c r="FCQ189" s="755"/>
      <c r="FCR189" s="755"/>
      <c r="FCS189" s="755"/>
      <c r="FCT189" s="755"/>
      <c r="FCU189" s="755"/>
      <c r="FCV189" s="755"/>
      <c r="FCW189" s="755"/>
      <c r="FCX189" s="755"/>
      <c r="FCY189" s="755"/>
      <c r="FCZ189" s="755"/>
      <c r="FDA189" s="755"/>
      <c r="FDB189" s="755"/>
      <c r="FDC189" s="755"/>
      <c r="FDD189" s="755"/>
      <c r="FDE189" s="755"/>
      <c r="FDF189" s="755"/>
      <c r="FDG189" s="755"/>
      <c r="FDH189" s="755"/>
      <c r="FDI189" s="755"/>
      <c r="FDJ189" s="755"/>
      <c r="FDK189" s="755"/>
      <c r="FDL189" s="755"/>
      <c r="FDM189" s="755"/>
      <c r="FDN189" s="755"/>
      <c r="FDO189" s="755"/>
      <c r="FDP189" s="755"/>
      <c r="FDQ189" s="755"/>
      <c r="FDR189" s="755"/>
      <c r="FDS189" s="755"/>
      <c r="FDT189" s="755"/>
      <c r="FDU189" s="755"/>
      <c r="FDV189" s="755"/>
      <c r="FDW189" s="755"/>
      <c r="FDX189" s="755"/>
      <c r="FDY189" s="755"/>
      <c r="FDZ189" s="755"/>
      <c r="FEA189" s="755"/>
      <c r="FEB189" s="755"/>
      <c r="FEC189" s="755"/>
      <c r="FED189" s="755"/>
      <c r="FEE189" s="755"/>
      <c r="FEF189" s="755"/>
      <c r="FEG189" s="755"/>
      <c r="FEH189" s="755"/>
      <c r="FEI189" s="755"/>
      <c r="FEJ189" s="755"/>
      <c r="FEK189" s="755"/>
      <c r="FEL189" s="755"/>
      <c r="FEM189" s="755"/>
      <c r="FEN189" s="755"/>
      <c r="FEO189" s="755"/>
      <c r="FEP189" s="755"/>
      <c r="FEQ189" s="755"/>
      <c r="FER189" s="755"/>
      <c r="FES189" s="755"/>
      <c r="FET189" s="755"/>
      <c r="FEU189" s="755"/>
      <c r="FEV189" s="755"/>
      <c r="FEW189" s="755"/>
      <c r="FEX189" s="755"/>
      <c r="FEY189" s="755"/>
      <c r="FEZ189" s="755"/>
      <c r="FFA189" s="755"/>
      <c r="FFB189" s="755"/>
      <c r="FFC189" s="755"/>
      <c r="FFD189" s="755"/>
      <c r="FFE189" s="755"/>
      <c r="FFF189" s="755"/>
      <c r="FFG189" s="755"/>
      <c r="FFH189" s="755"/>
      <c r="FFI189" s="755"/>
      <c r="FFJ189" s="755"/>
      <c r="FFK189" s="755"/>
      <c r="FFL189" s="755"/>
      <c r="FFM189" s="755"/>
      <c r="FFN189" s="755"/>
      <c r="FFO189" s="755"/>
      <c r="FFP189" s="755"/>
      <c r="FFQ189" s="755"/>
      <c r="FFR189" s="755"/>
      <c r="FFS189" s="755"/>
      <c r="FFT189" s="755"/>
      <c r="FFU189" s="755"/>
      <c r="FFV189" s="755"/>
      <c r="FFW189" s="755"/>
      <c r="FFX189" s="755"/>
      <c r="FFY189" s="755"/>
      <c r="FFZ189" s="755"/>
      <c r="FGA189" s="755"/>
      <c r="FGB189" s="755"/>
      <c r="FGC189" s="755"/>
      <c r="FGD189" s="755"/>
      <c r="FGE189" s="755"/>
      <c r="FGF189" s="755"/>
      <c r="FGG189" s="755"/>
      <c r="FGH189" s="755"/>
      <c r="FGI189" s="755"/>
      <c r="FGJ189" s="755"/>
      <c r="FGK189" s="755"/>
      <c r="FGL189" s="755"/>
      <c r="FGM189" s="755"/>
      <c r="FGN189" s="755"/>
      <c r="FGO189" s="755"/>
      <c r="FGP189" s="755"/>
      <c r="FGQ189" s="755"/>
      <c r="FGR189" s="755"/>
      <c r="FGS189" s="755"/>
      <c r="FGT189" s="755"/>
      <c r="FGU189" s="755"/>
      <c r="FGV189" s="755"/>
      <c r="FGW189" s="755"/>
      <c r="FGX189" s="755"/>
      <c r="FGY189" s="755"/>
      <c r="FGZ189" s="755"/>
      <c r="FHA189" s="755"/>
      <c r="FHB189" s="755"/>
      <c r="FHC189" s="755"/>
      <c r="FHD189" s="755"/>
      <c r="FHE189" s="755"/>
      <c r="FHF189" s="755"/>
      <c r="FHG189" s="755"/>
      <c r="FHH189" s="755"/>
      <c r="FHI189" s="755"/>
      <c r="FHJ189" s="755"/>
      <c r="FHK189" s="755"/>
      <c r="FHL189" s="755"/>
      <c r="FHM189" s="755"/>
      <c r="FHN189" s="755"/>
      <c r="FHO189" s="755"/>
      <c r="FHP189" s="755"/>
      <c r="FHQ189" s="755"/>
      <c r="FHR189" s="755"/>
      <c r="FHS189" s="755"/>
      <c r="FHT189" s="755"/>
      <c r="FHU189" s="755"/>
      <c r="FHV189" s="755"/>
      <c r="FHW189" s="755"/>
      <c r="FHX189" s="755"/>
      <c r="FHY189" s="755"/>
      <c r="FHZ189" s="755"/>
      <c r="FIA189" s="755"/>
      <c r="FIB189" s="755"/>
      <c r="FIC189" s="755"/>
      <c r="FID189" s="755"/>
      <c r="FIE189" s="755"/>
      <c r="FIF189" s="755"/>
      <c r="FIG189" s="755"/>
      <c r="FIH189" s="755"/>
      <c r="FII189" s="755"/>
      <c r="FIJ189" s="755"/>
      <c r="FIK189" s="755"/>
      <c r="FIL189" s="755"/>
      <c r="FIM189" s="755"/>
      <c r="FIN189" s="755"/>
      <c r="FIO189" s="755"/>
      <c r="FIP189" s="755"/>
      <c r="FIQ189" s="755"/>
      <c r="FIR189" s="755"/>
      <c r="FIS189" s="755"/>
      <c r="FIT189" s="755"/>
      <c r="FIU189" s="755"/>
      <c r="FIV189" s="755"/>
      <c r="FIW189" s="755"/>
      <c r="FIX189" s="755"/>
      <c r="FIY189" s="755"/>
      <c r="FIZ189" s="755"/>
      <c r="FJA189" s="755"/>
      <c r="FJB189" s="755"/>
      <c r="FJC189" s="755"/>
      <c r="FJD189" s="755"/>
      <c r="FJE189" s="755"/>
      <c r="FJF189" s="755"/>
      <c r="FJG189" s="755"/>
      <c r="FJH189" s="755"/>
      <c r="FJI189" s="755"/>
      <c r="FJJ189" s="755"/>
      <c r="FJK189" s="755"/>
      <c r="FJL189" s="755"/>
      <c r="FJM189" s="755"/>
      <c r="FJN189" s="755"/>
      <c r="FJO189" s="755"/>
      <c r="FJP189" s="755"/>
      <c r="FJQ189" s="755"/>
      <c r="FJR189" s="755"/>
      <c r="FJS189" s="755"/>
      <c r="FJT189" s="755"/>
      <c r="FJU189" s="755"/>
      <c r="FJV189" s="755"/>
      <c r="FJW189" s="755"/>
      <c r="FJX189" s="755"/>
      <c r="FJY189" s="755"/>
      <c r="FJZ189" s="755"/>
      <c r="FKA189" s="755"/>
      <c r="FKB189" s="755"/>
      <c r="FKC189" s="755"/>
      <c r="FKD189" s="755"/>
      <c r="FKE189" s="755"/>
      <c r="FKF189" s="755"/>
      <c r="FKG189" s="755"/>
      <c r="FKH189" s="755"/>
      <c r="FKI189" s="755"/>
      <c r="FKJ189" s="755"/>
      <c r="FKK189" s="755"/>
      <c r="FKL189" s="755"/>
      <c r="FKM189" s="755"/>
      <c r="FKN189" s="755"/>
      <c r="FKO189" s="755"/>
      <c r="FKP189" s="755"/>
      <c r="FKQ189" s="755"/>
      <c r="FKR189" s="755"/>
      <c r="FKS189" s="755"/>
      <c r="FKT189" s="755"/>
      <c r="FKU189" s="755"/>
      <c r="FKV189" s="755"/>
      <c r="FKW189" s="755"/>
      <c r="FKX189" s="755"/>
      <c r="FKY189" s="755"/>
      <c r="FKZ189" s="755"/>
      <c r="FLA189" s="755"/>
      <c r="FLB189" s="755"/>
      <c r="FLC189" s="755"/>
      <c r="FLD189" s="755"/>
      <c r="FLE189" s="755"/>
      <c r="FLF189" s="755"/>
      <c r="FLG189" s="755"/>
      <c r="FLH189" s="755"/>
      <c r="FLI189" s="755"/>
      <c r="FLJ189" s="755"/>
      <c r="FLK189" s="755"/>
      <c r="FLL189" s="755"/>
      <c r="FLM189" s="755"/>
      <c r="FLN189" s="755"/>
      <c r="FLO189" s="755"/>
      <c r="FLP189" s="755"/>
      <c r="FLQ189" s="755"/>
      <c r="FLR189" s="755"/>
      <c r="FLS189" s="755"/>
      <c r="FLT189" s="755"/>
      <c r="FLU189" s="755"/>
      <c r="FLV189" s="755"/>
      <c r="FLW189" s="755"/>
      <c r="FLX189" s="755"/>
      <c r="FLY189" s="755"/>
      <c r="FLZ189" s="755"/>
      <c r="FMA189" s="755"/>
      <c r="FMB189" s="755"/>
      <c r="FMC189" s="755"/>
      <c r="FMD189" s="755"/>
      <c r="FME189" s="755"/>
      <c r="FMF189" s="755"/>
      <c r="FMG189" s="755"/>
      <c r="FMH189" s="755"/>
      <c r="FMI189" s="755"/>
      <c r="FMJ189" s="755"/>
      <c r="FMK189" s="755"/>
      <c r="FML189" s="755"/>
      <c r="FMM189" s="755"/>
      <c r="FMN189" s="755"/>
      <c r="FMO189" s="755"/>
      <c r="FMP189" s="755"/>
      <c r="FMQ189" s="755"/>
      <c r="FMR189" s="755"/>
      <c r="FMS189" s="755"/>
      <c r="FMT189" s="755"/>
      <c r="FMU189" s="755"/>
      <c r="FMV189" s="755"/>
      <c r="FMW189" s="755"/>
      <c r="FMX189" s="755"/>
      <c r="FMY189" s="755"/>
      <c r="FMZ189" s="755"/>
      <c r="FNA189" s="755"/>
      <c r="FNB189" s="755"/>
      <c r="FNC189" s="755"/>
      <c r="FND189" s="755"/>
      <c r="FNE189" s="755"/>
      <c r="FNF189" s="755"/>
      <c r="FNG189" s="755"/>
      <c r="FNH189" s="755"/>
      <c r="FNI189" s="755"/>
      <c r="FNJ189" s="755"/>
      <c r="FNK189" s="755"/>
      <c r="FNL189" s="755"/>
      <c r="FNM189" s="755"/>
      <c r="FNN189" s="755"/>
      <c r="FNO189" s="755"/>
      <c r="FNP189" s="755"/>
      <c r="FNQ189" s="755"/>
      <c r="FNR189" s="755"/>
      <c r="FNS189" s="755"/>
      <c r="FNT189" s="755"/>
      <c r="FNU189" s="755"/>
      <c r="FNV189" s="755"/>
      <c r="FNW189" s="755"/>
      <c r="FNX189" s="755"/>
      <c r="FNY189" s="755"/>
      <c r="FNZ189" s="755"/>
      <c r="FOA189" s="755"/>
      <c r="FOB189" s="755"/>
      <c r="FOC189" s="755"/>
      <c r="FOD189" s="755"/>
      <c r="FOE189" s="755"/>
      <c r="FOF189" s="755"/>
      <c r="FOG189" s="755"/>
      <c r="FOH189" s="755"/>
      <c r="FOI189" s="755"/>
      <c r="FOJ189" s="755"/>
      <c r="FOK189" s="755"/>
      <c r="FOL189" s="755"/>
      <c r="FOM189" s="755"/>
      <c r="FON189" s="755"/>
      <c r="FOO189" s="755"/>
      <c r="FOP189" s="755"/>
      <c r="FOQ189" s="755"/>
      <c r="FOR189" s="755"/>
      <c r="FOS189" s="755"/>
      <c r="FOT189" s="755"/>
      <c r="FOU189" s="755"/>
      <c r="FOV189" s="755"/>
      <c r="FOW189" s="755"/>
      <c r="FOX189" s="755"/>
      <c r="FOY189" s="755"/>
      <c r="FOZ189" s="755"/>
      <c r="FPA189" s="755"/>
      <c r="FPB189" s="755"/>
      <c r="FPC189" s="755"/>
      <c r="FPD189" s="755"/>
      <c r="FPE189" s="755"/>
      <c r="FPF189" s="755"/>
      <c r="FPG189" s="755"/>
      <c r="FPH189" s="755"/>
      <c r="FPI189" s="755"/>
      <c r="FPJ189" s="755"/>
      <c r="FPK189" s="755"/>
      <c r="FPL189" s="755"/>
      <c r="FPM189" s="755"/>
      <c r="FPN189" s="755"/>
      <c r="FPO189" s="755"/>
      <c r="FPP189" s="755"/>
      <c r="FPQ189" s="755"/>
      <c r="FPR189" s="755"/>
      <c r="FPS189" s="755"/>
      <c r="FPT189" s="755"/>
      <c r="FPU189" s="755"/>
      <c r="FPV189" s="755"/>
      <c r="FPW189" s="755"/>
      <c r="FPX189" s="755"/>
      <c r="FPY189" s="755"/>
      <c r="FPZ189" s="755"/>
      <c r="FQA189" s="755"/>
      <c r="FQB189" s="755"/>
      <c r="FQC189" s="755"/>
      <c r="FQD189" s="755"/>
      <c r="FQE189" s="755"/>
      <c r="FQF189" s="755"/>
      <c r="FQG189" s="755"/>
      <c r="FQH189" s="755"/>
      <c r="FQI189" s="755"/>
      <c r="FQJ189" s="755"/>
      <c r="FQK189" s="755"/>
      <c r="FQL189" s="755"/>
      <c r="FQM189" s="755"/>
      <c r="FQN189" s="755"/>
      <c r="FQO189" s="755"/>
      <c r="FQP189" s="755"/>
      <c r="FQQ189" s="755"/>
      <c r="FQR189" s="755"/>
      <c r="FQS189" s="755"/>
      <c r="FQT189" s="755"/>
      <c r="FQU189" s="755"/>
      <c r="FQV189" s="755"/>
      <c r="FQW189" s="755"/>
      <c r="FQX189" s="755"/>
      <c r="FQY189" s="755"/>
      <c r="FQZ189" s="755"/>
      <c r="FRA189" s="755"/>
      <c r="FRB189" s="755"/>
      <c r="FRC189" s="755"/>
      <c r="FRD189" s="755"/>
      <c r="FRE189" s="755"/>
      <c r="FRF189" s="755"/>
      <c r="FRG189" s="755"/>
      <c r="FRH189" s="755"/>
      <c r="FRI189" s="755"/>
      <c r="FRJ189" s="755"/>
      <c r="FRK189" s="755"/>
      <c r="FRL189" s="755"/>
      <c r="FRM189" s="755"/>
      <c r="FRN189" s="755"/>
      <c r="FRO189" s="755"/>
      <c r="FRP189" s="755"/>
      <c r="FRQ189" s="755"/>
      <c r="FRR189" s="755"/>
      <c r="FRS189" s="755"/>
      <c r="FRT189" s="755"/>
      <c r="FRU189" s="755"/>
      <c r="FRV189" s="755"/>
      <c r="FRW189" s="755"/>
      <c r="FRX189" s="755"/>
      <c r="FRY189" s="755"/>
      <c r="FRZ189" s="755"/>
      <c r="FSA189" s="755"/>
      <c r="FSB189" s="755"/>
      <c r="FSC189" s="755"/>
      <c r="FSD189" s="755"/>
      <c r="FSE189" s="755"/>
      <c r="FSF189" s="755"/>
      <c r="FSG189" s="755"/>
      <c r="FSH189" s="755"/>
      <c r="FSI189" s="755"/>
      <c r="FSJ189" s="755"/>
      <c r="FSK189" s="755"/>
      <c r="FSL189" s="755"/>
      <c r="FSM189" s="755"/>
      <c r="FSN189" s="755"/>
      <c r="FSO189" s="755"/>
      <c r="FSP189" s="755"/>
      <c r="FSQ189" s="755"/>
      <c r="FSR189" s="755"/>
      <c r="FSS189" s="755"/>
      <c r="FST189" s="755"/>
      <c r="FSU189" s="755"/>
      <c r="FSV189" s="755"/>
      <c r="FSW189" s="755"/>
      <c r="FSX189" s="755"/>
      <c r="FSY189" s="755"/>
      <c r="FSZ189" s="755"/>
      <c r="FTA189" s="755"/>
      <c r="FTB189" s="755"/>
      <c r="FTC189" s="755"/>
      <c r="FTD189" s="755"/>
      <c r="FTE189" s="755"/>
      <c r="FTF189" s="755"/>
      <c r="FTG189" s="755"/>
      <c r="FTH189" s="755"/>
      <c r="FTI189" s="755"/>
      <c r="FTJ189" s="755"/>
      <c r="FTK189" s="755"/>
      <c r="FTL189" s="755"/>
      <c r="FTM189" s="755"/>
      <c r="FTN189" s="755"/>
      <c r="FTO189" s="755"/>
      <c r="FTP189" s="755"/>
      <c r="FTQ189" s="755"/>
      <c r="FTR189" s="755"/>
      <c r="FTS189" s="755"/>
      <c r="FTT189" s="755"/>
      <c r="FTU189" s="755"/>
      <c r="FTV189" s="755"/>
      <c r="FTW189" s="755"/>
      <c r="FTX189" s="755"/>
      <c r="FTY189" s="755"/>
      <c r="FTZ189" s="755"/>
      <c r="FUA189" s="755"/>
      <c r="FUB189" s="755"/>
      <c r="FUC189" s="755"/>
      <c r="FUD189" s="755"/>
      <c r="FUE189" s="755"/>
      <c r="FUF189" s="755"/>
      <c r="FUG189" s="755"/>
      <c r="FUH189" s="755"/>
      <c r="FUI189" s="755"/>
      <c r="FUJ189" s="755"/>
      <c r="FUK189" s="755"/>
      <c r="FUL189" s="755"/>
      <c r="FUM189" s="755"/>
      <c r="FUN189" s="755"/>
      <c r="FUO189" s="755"/>
      <c r="FUP189" s="755"/>
      <c r="FUQ189" s="755"/>
      <c r="FUR189" s="755"/>
      <c r="FUS189" s="755"/>
      <c r="FUT189" s="755"/>
      <c r="FUU189" s="755"/>
      <c r="FUV189" s="755"/>
      <c r="FUW189" s="755"/>
      <c r="FUX189" s="755"/>
      <c r="FUY189" s="755"/>
      <c r="FUZ189" s="755"/>
      <c r="FVA189" s="755"/>
      <c r="FVB189" s="755"/>
      <c r="FVC189" s="755"/>
      <c r="FVD189" s="755"/>
      <c r="FVE189" s="755"/>
      <c r="FVF189" s="755"/>
      <c r="FVG189" s="755"/>
      <c r="FVH189" s="755"/>
      <c r="FVI189" s="755"/>
      <c r="FVJ189" s="755"/>
      <c r="FVK189" s="755"/>
      <c r="FVL189" s="755"/>
      <c r="FVM189" s="755"/>
      <c r="FVN189" s="755"/>
      <c r="FVO189" s="755"/>
      <c r="FVP189" s="755"/>
      <c r="FVQ189" s="755"/>
      <c r="FVR189" s="755"/>
      <c r="FVS189" s="755"/>
      <c r="FVT189" s="755"/>
      <c r="FVU189" s="755"/>
      <c r="FVV189" s="755"/>
      <c r="FVW189" s="755"/>
      <c r="FVX189" s="755"/>
      <c r="FVY189" s="755"/>
      <c r="FVZ189" s="755"/>
      <c r="FWA189" s="755"/>
      <c r="FWB189" s="755"/>
      <c r="FWC189" s="755"/>
      <c r="FWD189" s="755"/>
      <c r="FWE189" s="755"/>
      <c r="FWF189" s="755"/>
      <c r="FWG189" s="755"/>
      <c r="FWH189" s="755"/>
      <c r="FWI189" s="755"/>
      <c r="FWJ189" s="755"/>
      <c r="FWK189" s="755"/>
      <c r="FWL189" s="755"/>
      <c r="FWM189" s="755"/>
      <c r="FWN189" s="755"/>
      <c r="FWO189" s="755"/>
      <c r="FWP189" s="755"/>
      <c r="FWQ189" s="755"/>
      <c r="FWR189" s="755"/>
      <c r="FWS189" s="755"/>
      <c r="FWT189" s="755"/>
      <c r="FWU189" s="755"/>
      <c r="FWV189" s="755"/>
      <c r="FWW189" s="755"/>
      <c r="FWX189" s="755"/>
      <c r="FWY189" s="755"/>
      <c r="FWZ189" s="755"/>
      <c r="FXA189" s="755"/>
      <c r="FXB189" s="755"/>
      <c r="FXC189" s="755"/>
      <c r="FXD189" s="755"/>
      <c r="FXE189" s="755"/>
      <c r="FXF189" s="755"/>
      <c r="FXG189" s="755"/>
      <c r="FXH189" s="755"/>
      <c r="FXI189" s="755"/>
      <c r="FXJ189" s="755"/>
      <c r="FXK189" s="755"/>
      <c r="FXL189" s="755"/>
      <c r="FXM189" s="755"/>
      <c r="FXN189" s="755"/>
      <c r="FXO189" s="755"/>
      <c r="FXP189" s="755"/>
      <c r="FXQ189" s="755"/>
      <c r="FXR189" s="755"/>
      <c r="FXS189" s="755"/>
      <c r="FXT189" s="755"/>
      <c r="FXU189" s="755"/>
      <c r="FXV189" s="755"/>
      <c r="FXW189" s="755"/>
      <c r="FXX189" s="755"/>
      <c r="FXY189" s="755"/>
      <c r="FXZ189" s="755"/>
      <c r="FYA189" s="755"/>
      <c r="FYB189" s="755"/>
      <c r="FYC189" s="755"/>
      <c r="FYD189" s="755"/>
      <c r="FYE189" s="755"/>
      <c r="FYF189" s="755"/>
      <c r="FYG189" s="755"/>
      <c r="FYH189" s="755"/>
      <c r="FYI189" s="755"/>
      <c r="FYJ189" s="755"/>
      <c r="FYK189" s="755"/>
      <c r="FYL189" s="755"/>
      <c r="FYM189" s="755"/>
      <c r="FYN189" s="755"/>
      <c r="FYO189" s="755"/>
      <c r="FYP189" s="755"/>
      <c r="FYQ189" s="755"/>
      <c r="FYR189" s="755"/>
      <c r="FYS189" s="755"/>
      <c r="FYT189" s="755"/>
      <c r="FYU189" s="755"/>
      <c r="FYV189" s="755"/>
      <c r="FYW189" s="755"/>
      <c r="FYX189" s="755"/>
      <c r="FYY189" s="755"/>
      <c r="FYZ189" s="755"/>
      <c r="FZA189" s="755"/>
      <c r="FZB189" s="755"/>
      <c r="FZC189" s="755"/>
      <c r="FZD189" s="755"/>
      <c r="FZE189" s="755"/>
      <c r="FZF189" s="755"/>
      <c r="FZG189" s="755"/>
      <c r="FZH189" s="755"/>
      <c r="FZI189" s="755"/>
      <c r="FZJ189" s="755"/>
      <c r="FZK189" s="755"/>
      <c r="FZL189" s="755"/>
      <c r="FZM189" s="755"/>
      <c r="FZN189" s="755"/>
      <c r="FZO189" s="755"/>
      <c r="FZP189" s="755"/>
      <c r="FZQ189" s="755"/>
      <c r="FZR189" s="755"/>
      <c r="FZS189" s="755"/>
      <c r="FZT189" s="755"/>
      <c r="FZU189" s="755"/>
      <c r="FZV189" s="755"/>
      <c r="FZW189" s="755"/>
      <c r="FZX189" s="755"/>
      <c r="FZY189" s="755"/>
      <c r="FZZ189" s="755"/>
      <c r="GAA189" s="755"/>
      <c r="GAB189" s="755"/>
      <c r="GAC189" s="755"/>
      <c r="GAD189" s="755"/>
      <c r="GAE189" s="755"/>
      <c r="GAF189" s="755"/>
      <c r="GAG189" s="755"/>
      <c r="GAH189" s="755"/>
      <c r="GAI189" s="755"/>
      <c r="GAJ189" s="755"/>
      <c r="GAK189" s="755"/>
      <c r="GAL189" s="755"/>
      <c r="GAM189" s="755"/>
      <c r="GAN189" s="755"/>
      <c r="GAO189" s="755"/>
      <c r="GAP189" s="755"/>
      <c r="GAQ189" s="755"/>
      <c r="GAR189" s="755"/>
      <c r="GAS189" s="755"/>
      <c r="GAT189" s="755"/>
      <c r="GAU189" s="755"/>
      <c r="GAV189" s="755"/>
      <c r="GAW189" s="755"/>
      <c r="GAX189" s="755"/>
      <c r="GAY189" s="755"/>
      <c r="GAZ189" s="755"/>
      <c r="GBA189" s="755"/>
      <c r="GBB189" s="755"/>
      <c r="GBC189" s="755"/>
      <c r="GBD189" s="755"/>
      <c r="GBE189" s="755"/>
      <c r="GBF189" s="755"/>
      <c r="GBG189" s="755"/>
      <c r="GBH189" s="755"/>
      <c r="GBI189" s="755"/>
      <c r="GBJ189" s="755"/>
      <c r="GBK189" s="755"/>
      <c r="GBL189" s="755"/>
      <c r="GBM189" s="755"/>
      <c r="GBN189" s="755"/>
      <c r="GBO189" s="755"/>
      <c r="GBP189" s="755"/>
      <c r="GBQ189" s="755"/>
      <c r="GBR189" s="755"/>
      <c r="GBS189" s="755"/>
      <c r="GBT189" s="755"/>
      <c r="GBU189" s="755"/>
      <c r="GBV189" s="755"/>
      <c r="GBW189" s="755"/>
      <c r="GBX189" s="755"/>
      <c r="GBY189" s="755"/>
      <c r="GBZ189" s="755"/>
      <c r="GCA189" s="755"/>
      <c r="GCB189" s="755"/>
      <c r="GCC189" s="755"/>
      <c r="GCD189" s="755"/>
      <c r="GCE189" s="755"/>
      <c r="GCF189" s="755"/>
      <c r="GCG189" s="755"/>
      <c r="GCH189" s="755"/>
      <c r="GCI189" s="755"/>
      <c r="GCJ189" s="755"/>
      <c r="GCK189" s="755"/>
      <c r="GCL189" s="755"/>
      <c r="GCM189" s="755"/>
      <c r="GCN189" s="755"/>
      <c r="GCO189" s="755"/>
      <c r="GCP189" s="755"/>
      <c r="GCQ189" s="755"/>
      <c r="GCR189" s="755"/>
      <c r="GCS189" s="755"/>
      <c r="GCT189" s="755"/>
      <c r="GCU189" s="755"/>
      <c r="GCV189" s="755"/>
      <c r="GCW189" s="755"/>
      <c r="GCX189" s="755"/>
      <c r="GCY189" s="755"/>
      <c r="GCZ189" s="755"/>
      <c r="GDA189" s="755"/>
      <c r="GDB189" s="755"/>
      <c r="GDC189" s="755"/>
      <c r="GDD189" s="755"/>
      <c r="GDE189" s="755"/>
      <c r="GDF189" s="755"/>
      <c r="GDG189" s="755"/>
      <c r="GDH189" s="755"/>
      <c r="GDI189" s="755"/>
      <c r="GDJ189" s="755"/>
      <c r="GDK189" s="755"/>
      <c r="GDL189" s="755"/>
      <c r="GDM189" s="755"/>
      <c r="GDN189" s="755"/>
      <c r="GDO189" s="755"/>
      <c r="GDP189" s="755"/>
      <c r="GDQ189" s="755"/>
      <c r="GDR189" s="755"/>
      <c r="GDS189" s="755"/>
      <c r="GDT189" s="755"/>
      <c r="GDU189" s="755"/>
      <c r="GDV189" s="755"/>
      <c r="GDW189" s="755"/>
      <c r="GDX189" s="755"/>
      <c r="GDY189" s="755"/>
      <c r="GDZ189" s="755"/>
      <c r="GEA189" s="755"/>
      <c r="GEB189" s="755"/>
      <c r="GEC189" s="755"/>
      <c r="GED189" s="755"/>
      <c r="GEE189" s="755"/>
      <c r="GEF189" s="755"/>
      <c r="GEG189" s="755"/>
      <c r="GEH189" s="755"/>
      <c r="GEI189" s="755"/>
      <c r="GEJ189" s="755"/>
      <c r="GEK189" s="755"/>
      <c r="GEL189" s="755"/>
      <c r="GEM189" s="755"/>
      <c r="GEN189" s="755"/>
      <c r="GEO189" s="755"/>
      <c r="GEP189" s="755"/>
      <c r="GEQ189" s="755"/>
      <c r="GER189" s="755"/>
      <c r="GES189" s="755"/>
      <c r="GET189" s="755"/>
      <c r="GEU189" s="755"/>
      <c r="GEV189" s="755"/>
      <c r="GEW189" s="755"/>
      <c r="GEX189" s="755"/>
      <c r="GEY189" s="755"/>
      <c r="GEZ189" s="755"/>
      <c r="GFA189" s="755"/>
      <c r="GFB189" s="755"/>
      <c r="GFC189" s="755"/>
      <c r="GFD189" s="755"/>
      <c r="GFE189" s="755"/>
      <c r="GFF189" s="755"/>
      <c r="GFG189" s="755"/>
      <c r="GFH189" s="755"/>
      <c r="GFI189" s="755"/>
      <c r="GFJ189" s="755"/>
      <c r="GFK189" s="755"/>
      <c r="GFL189" s="755"/>
      <c r="GFM189" s="755"/>
      <c r="GFN189" s="755"/>
      <c r="GFO189" s="755"/>
      <c r="GFP189" s="755"/>
      <c r="GFQ189" s="755"/>
      <c r="GFR189" s="755"/>
      <c r="GFS189" s="755"/>
      <c r="GFT189" s="755"/>
      <c r="GFU189" s="755"/>
      <c r="GFV189" s="755"/>
      <c r="GFW189" s="755"/>
      <c r="GFX189" s="755"/>
      <c r="GFY189" s="755"/>
      <c r="GFZ189" s="755"/>
      <c r="GGA189" s="755"/>
      <c r="GGB189" s="755"/>
      <c r="GGC189" s="755"/>
      <c r="GGD189" s="755"/>
      <c r="GGE189" s="755"/>
      <c r="GGF189" s="755"/>
      <c r="GGG189" s="755"/>
      <c r="GGH189" s="755"/>
      <c r="GGI189" s="755"/>
      <c r="GGJ189" s="755"/>
      <c r="GGK189" s="755"/>
      <c r="GGL189" s="755"/>
      <c r="GGM189" s="755"/>
      <c r="GGN189" s="755"/>
      <c r="GGO189" s="755"/>
      <c r="GGP189" s="755"/>
      <c r="GGQ189" s="755"/>
      <c r="GGR189" s="755"/>
      <c r="GGS189" s="755"/>
      <c r="GGT189" s="755"/>
      <c r="GGU189" s="755"/>
      <c r="GGV189" s="755"/>
      <c r="GGW189" s="755"/>
      <c r="GGX189" s="755"/>
      <c r="GGY189" s="755"/>
      <c r="GGZ189" s="755"/>
      <c r="GHA189" s="755"/>
      <c r="GHB189" s="755"/>
      <c r="GHC189" s="755"/>
      <c r="GHD189" s="755"/>
      <c r="GHE189" s="755"/>
      <c r="GHF189" s="755"/>
      <c r="GHG189" s="755"/>
      <c r="GHH189" s="755"/>
      <c r="GHI189" s="755"/>
      <c r="GHJ189" s="755"/>
      <c r="GHK189" s="755"/>
      <c r="GHL189" s="755"/>
      <c r="GHM189" s="755"/>
      <c r="GHN189" s="755"/>
      <c r="GHO189" s="755"/>
      <c r="GHP189" s="755"/>
      <c r="GHQ189" s="755"/>
      <c r="GHR189" s="755"/>
      <c r="GHS189" s="755"/>
      <c r="GHT189" s="755"/>
      <c r="GHU189" s="755"/>
      <c r="GHV189" s="755"/>
      <c r="GHW189" s="755"/>
      <c r="GHX189" s="755"/>
      <c r="GHY189" s="755"/>
      <c r="GHZ189" s="755"/>
      <c r="GIA189" s="755"/>
      <c r="GIB189" s="755"/>
      <c r="GIC189" s="755"/>
      <c r="GID189" s="755"/>
      <c r="GIE189" s="755"/>
      <c r="GIF189" s="755"/>
      <c r="GIG189" s="755"/>
      <c r="GIH189" s="755"/>
      <c r="GII189" s="755"/>
      <c r="GIJ189" s="755"/>
      <c r="GIK189" s="755"/>
      <c r="GIL189" s="755"/>
      <c r="GIM189" s="755"/>
      <c r="GIN189" s="755"/>
      <c r="GIO189" s="755"/>
      <c r="GIP189" s="755"/>
      <c r="GIQ189" s="755"/>
      <c r="GIR189" s="755"/>
      <c r="GIS189" s="755"/>
      <c r="GIT189" s="755"/>
      <c r="GIU189" s="755"/>
      <c r="GIV189" s="755"/>
      <c r="GIW189" s="755"/>
      <c r="GIX189" s="755"/>
      <c r="GIY189" s="755"/>
      <c r="GIZ189" s="755"/>
      <c r="GJA189" s="755"/>
      <c r="GJB189" s="755"/>
      <c r="GJC189" s="755"/>
      <c r="GJD189" s="755"/>
      <c r="GJE189" s="755"/>
      <c r="GJF189" s="755"/>
      <c r="GJG189" s="755"/>
      <c r="GJH189" s="755"/>
      <c r="GJI189" s="755"/>
      <c r="GJJ189" s="755"/>
      <c r="GJK189" s="755"/>
      <c r="GJL189" s="755"/>
      <c r="GJM189" s="755"/>
      <c r="GJN189" s="755"/>
      <c r="GJO189" s="755"/>
      <c r="GJP189" s="755"/>
      <c r="GJQ189" s="755"/>
      <c r="GJR189" s="755"/>
      <c r="GJS189" s="755"/>
      <c r="GJT189" s="755"/>
      <c r="GJU189" s="755"/>
      <c r="GJV189" s="755"/>
      <c r="GJW189" s="755"/>
      <c r="GJX189" s="755"/>
      <c r="GJY189" s="755"/>
      <c r="GJZ189" s="755"/>
      <c r="GKA189" s="755"/>
      <c r="GKB189" s="755"/>
      <c r="GKC189" s="755"/>
      <c r="GKD189" s="755"/>
      <c r="GKE189" s="755"/>
      <c r="GKF189" s="755"/>
      <c r="GKG189" s="755"/>
      <c r="GKH189" s="755"/>
      <c r="GKI189" s="755"/>
      <c r="GKJ189" s="755"/>
      <c r="GKK189" s="755"/>
      <c r="GKL189" s="755"/>
      <c r="GKM189" s="755"/>
      <c r="GKN189" s="755"/>
      <c r="GKO189" s="755"/>
      <c r="GKP189" s="755"/>
      <c r="GKQ189" s="755"/>
      <c r="GKR189" s="755"/>
      <c r="GKS189" s="755"/>
      <c r="GKT189" s="755"/>
      <c r="GKU189" s="755"/>
      <c r="GKV189" s="755"/>
      <c r="GKW189" s="755"/>
      <c r="GKX189" s="755"/>
      <c r="GKY189" s="755"/>
      <c r="GKZ189" s="755"/>
      <c r="GLA189" s="755"/>
      <c r="GLB189" s="755"/>
      <c r="GLC189" s="755"/>
      <c r="GLD189" s="755"/>
      <c r="GLE189" s="755"/>
      <c r="GLF189" s="755"/>
      <c r="GLG189" s="755"/>
      <c r="GLH189" s="755"/>
      <c r="GLI189" s="755"/>
      <c r="GLJ189" s="755"/>
      <c r="GLK189" s="755"/>
      <c r="GLL189" s="755"/>
      <c r="GLM189" s="755"/>
      <c r="GLN189" s="755"/>
      <c r="GLO189" s="755"/>
      <c r="GLP189" s="755"/>
      <c r="GLQ189" s="755"/>
      <c r="GLR189" s="755"/>
      <c r="GLS189" s="755"/>
      <c r="GLT189" s="755"/>
      <c r="GLU189" s="755"/>
      <c r="GLV189" s="755"/>
      <c r="GLW189" s="755"/>
      <c r="GLX189" s="755"/>
      <c r="GLY189" s="755"/>
      <c r="GLZ189" s="755"/>
      <c r="GMA189" s="755"/>
      <c r="GMB189" s="755"/>
      <c r="GMC189" s="755"/>
      <c r="GMD189" s="755"/>
      <c r="GME189" s="755"/>
      <c r="GMF189" s="755"/>
      <c r="GMG189" s="755"/>
      <c r="GMH189" s="755"/>
      <c r="GMI189" s="755"/>
      <c r="GMJ189" s="755"/>
      <c r="GMK189" s="755"/>
      <c r="GML189" s="755"/>
      <c r="GMM189" s="755"/>
      <c r="GMN189" s="755"/>
      <c r="GMO189" s="755"/>
      <c r="GMP189" s="755"/>
      <c r="GMQ189" s="755"/>
      <c r="GMR189" s="755"/>
      <c r="GMS189" s="755"/>
      <c r="GMT189" s="755"/>
      <c r="GMU189" s="755"/>
      <c r="GMV189" s="755"/>
      <c r="GMW189" s="755"/>
      <c r="GMX189" s="755"/>
      <c r="GMY189" s="755"/>
      <c r="GMZ189" s="755"/>
      <c r="GNA189" s="755"/>
      <c r="GNB189" s="755"/>
      <c r="GNC189" s="755"/>
      <c r="GND189" s="755"/>
      <c r="GNE189" s="755"/>
      <c r="GNF189" s="755"/>
      <c r="GNG189" s="755"/>
      <c r="GNH189" s="755"/>
      <c r="GNI189" s="755"/>
      <c r="GNJ189" s="755"/>
      <c r="GNK189" s="755"/>
      <c r="GNL189" s="755"/>
      <c r="GNM189" s="755"/>
      <c r="GNN189" s="755"/>
      <c r="GNO189" s="755"/>
      <c r="GNP189" s="755"/>
      <c r="GNQ189" s="755"/>
      <c r="GNR189" s="755"/>
      <c r="GNS189" s="755"/>
      <c r="GNT189" s="755"/>
      <c r="GNU189" s="755"/>
      <c r="GNV189" s="755"/>
      <c r="GNW189" s="755"/>
      <c r="GNX189" s="755"/>
      <c r="GNY189" s="755"/>
      <c r="GNZ189" s="755"/>
      <c r="GOA189" s="755"/>
      <c r="GOB189" s="755"/>
      <c r="GOC189" s="755"/>
      <c r="GOD189" s="755"/>
      <c r="GOE189" s="755"/>
      <c r="GOF189" s="755"/>
      <c r="GOG189" s="755"/>
      <c r="GOH189" s="755"/>
      <c r="GOI189" s="755"/>
      <c r="GOJ189" s="755"/>
      <c r="GOK189" s="755"/>
      <c r="GOL189" s="755"/>
      <c r="GOM189" s="755"/>
      <c r="GON189" s="755"/>
      <c r="GOO189" s="755"/>
      <c r="GOP189" s="755"/>
      <c r="GOQ189" s="755"/>
      <c r="GOR189" s="755"/>
      <c r="GOS189" s="755"/>
      <c r="GOT189" s="755"/>
      <c r="GOU189" s="755"/>
      <c r="GOV189" s="755"/>
      <c r="GOW189" s="755"/>
      <c r="GOX189" s="755"/>
      <c r="GOY189" s="755"/>
      <c r="GOZ189" s="755"/>
      <c r="GPA189" s="755"/>
      <c r="GPB189" s="755"/>
      <c r="GPC189" s="755"/>
      <c r="GPD189" s="755"/>
      <c r="GPE189" s="755"/>
      <c r="GPF189" s="755"/>
      <c r="GPG189" s="755"/>
      <c r="GPH189" s="755"/>
      <c r="GPI189" s="755"/>
      <c r="GPJ189" s="755"/>
      <c r="GPK189" s="755"/>
      <c r="GPL189" s="755"/>
      <c r="GPM189" s="755"/>
      <c r="GPN189" s="755"/>
      <c r="GPO189" s="755"/>
      <c r="GPP189" s="755"/>
      <c r="GPQ189" s="755"/>
      <c r="GPR189" s="755"/>
      <c r="GPS189" s="755"/>
      <c r="GPT189" s="755"/>
      <c r="GPU189" s="755"/>
      <c r="GPV189" s="755"/>
      <c r="GPW189" s="755"/>
      <c r="GPX189" s="755"/>
      <c r="GPY189" s="755"/>
      <c r="GPZ189" s="755"/>
      <c r="GQA189" s="755"/>
      <c r="GQB189" s="755"/>
      <c r="GQC189" s="755"/>
      <c r="GQD189" s="755"/>
      <c r="GQE189" s="755"/>
      <c r="GQF189" s="755"/>
      <c r="GQG189" s="755"/>
      <c r="GQH189" s="755"/>
      <c r="GQI189" s="755"/>
      <c r="GQJ189" s="755"/>
      <c r="GQK189" s="755"/>
      <c r="GQL189" s="755"/>
      <c r="GQM189" s="755"/>
      <c r="GQN189" s="755"/>
      <c r="GQO189" s="755"/>
      <c r="GQP189" s="755"/>
      <c r="GQQ189" s="755"/>
      <c r="GQR189" s="755"/>
      <c r="GQS189" s="755"/>
      <c r="GQT189" s="755"/>
      <c r="GQU189" s="755"/>
      <c r="GQV189" s="755"/>
      <c r="GQW189" s="755"/>
      <c r="GQX189" s="755"/>
      <c r="GQY189" s="755"/>
      <c r="GQZ189" s="755"/>
      <c r="GRA189" s="755"/>
      <c r="GRB189" s="755"/>
      <c r="GRC189" s="755"/>
      <c r="GRD189" s="755"/>
      <c r="GRE189" s="755"/>
      <c r="GRF189" s="755"/>
      <c r="GRG189" s="755"/>
      <c r="GRH189" s="755"/>
      <c r="GRI189" s="755"/>
      <c r="GRJ189" s="755"/>
      <c r="GRK189" s="755"/>
      <c r="GRL189" s="755"/>
      <c r="GRM189" s="755"/>
      <c r="GRN189" s="755"/>
      <c r="GRO189" s="755"/>
      <c r="GRP189" s="755"/>
      <c r="GRQ189" s="755"/>
      <c r="GRR189" s="755"/>
      <c r="GRS189" s="755"/>
      <c r="GRT189" s="755"/>
      <c r="GRU189" s="755"/>
      <c r="GRV189" s="755"/>
      <c r="GRW189" s="755"/>
      <c r="GRX189" s="755"/>
      <c r="GRY189" s="755"/>
      <c r="GRZ189" s="755"/>
      <c r="GSA189" s="755"/>
      <c r="GSB189" s="755"/>
      <c r="GSC189" s="755"/>
      <c r="GSD189" s="755"/>
      <c r="GSE189" s="755"/>
      <c r="GSF189" s="755"/>
      <c r="GSG189" s="755"/>
      <c r="GSH189" s="755"/>
      <c r="GSI189" s="755"/>
      <c r="GSJ189" s="755"/>
      <c r="GSK189" s="755"/>
      <c r="GSL189" s="755"/>
      <c r="GSM189" s="755"/>
      <c r="GSN189" s="755"/>
      <c r="GSO189" s="755"/>
      <c r="GSP189" s="755"/>
      <c r="GSQ189" s="755"/>
      <c r="GSR189" s="755"/>
      <c r="GSS189" s="755"/>
      <c r="GST189" s="755"/>
      <c r="GSU189" s="755"/>
      <c r="GSV189" s="755"/>
      <c r="GSW189" s="755"/>
      <c r="GSX189" s="755"/>
      <c r="GSY189" s="755"/>
      <c r="GSZ189" s="755"/>
      <c r="GTA189" s="755"/>
      <c r="GTB189" s="755"/>
      <c r="GTC189" s="755"/>
      <c r="GTD189" s="755"/>
      <c r="GTE189" s="755"/>
      <c r="GTF189" s="755"/>
      <c r="GTG189" s="755"/>
      <c r="GTH189" s="755"/>
      <c r="GTI189" s="755"/>
      <c r="GTJ189" s="755"/>
      <c r="GTK189" s="755"/>
      <c r="GTL189" s="755"/>
      <c r="GTM189" s="755"/>
      <c r="GTN189" s="755"/>
      <c r="GTO189" s="755"/>
      <c r="GTP189" s="755"/>
      <c r="GTQ189" s="755"/>
      <c r="GTR189" s="755"/>
      <c r="GTS189" s="755"/>
      <c r="GTT189" s="755"/>
      <c r="GTU189" s="755"/>
      <c r="GTV189" s="755"/>
      <c r="GTW189" s="755"/>
      <c r="GTX189" s="755"/>
      <c r="GTY189" s="755"/>
      <c r="GTZ189" s="755"/>
      <c r="GUA189" s="755"/>
      <c r="GUB189" s="755"/>
      <c r="GUC189" s="755"/>
      <c r="GUD189" s="755"/>
      <c r="GUE189" s="755"/>
      <c r="GUF189" s="755"/>
      <c r="GUG189" s="755"/>
      <c r="GUH189" s="755"/>
      <c r="GUI189" s="755"/>
      <c r="GUJ189" s="755"/>
      <c r="GUK189" s="755"/>
      <c r="GUL189" s="755"/>
      <c r="GUM189" s="755"/>
      <c r="GUN189" s="755"/>
      <c r="GUO189" s="755"/>
      <c r="GUP189" s="755"/>
      <c r="GUQ189" s="755"/>
      <c r="GUR189" s="755"/>
      <c r="GUS189" s="755"/>
      <c r="GUT189" s="755"/>
      <c r="GUU189" s="755"/>
      <c r="GUV189" s="755"/>
      <c r="GUW189" s="755"/>
      <c r="GUX189" s="755"/>
      <c r="GUY189" s="755"/>
      <c r="GUZ189" s="755"/>
      <c r="GVA189" s="755"/>
      <c r="GVB189" s="755"/>
      <c r="GVC189" s="755"/>
      <c r="GVD189" s="755"/>
      <c r="GVE189" s="755"/>
      <c r="GVF189" s="755"/>
      <c r="GVG189" s="755"/>
      <c r="GVH189" s="755"/>
      <c r="GVI189" s="755"/>
      <c r="GVJ189" s="755"/>
      <c r="GVK189" s="755"/>
      <c r="GVL189" s="755"/>
      <c r="GVM189" s="755"/>
      <c r="GVN189" s="755"/>
      <c r="GVO189" s="755"/>
      <c r="GVP189" s="755"/>
      <c r="GVQ189" s="755"/>
      <c r="GVR189" s="755"/>
      <c r="GVS189" s="755"/>
      <c r="GVT189" s="755"/>
      <c r="GVU189" s="755"/>
      <c r="GVV189" s="755"/>
      <c r="GVW189" s="755"/>
      <c r="GVX189" s="755"/>
      <c r="GVY189" s="755"/>
      <c r="GVZ189" s="755"/>
      <c r="GWA189" s="755"/>
      <c r="GWB189" s="755"/>
      <c r="GWC189" s="755"/>
      <c r="GWD189" s="755"/>
      <c r="GWE189" s="755"/>
      <c r="GWF189" s="755"/>
      <c r="GWG189" s="755"/>
      <c r="GWH189" s="755"/>
      <c r="GWI189" s="755"/>
      <c r="GWJ189" s="755"/>
      <c r="GWK189" s="755"/>
      <c r="GWL189" s="755"/>
      <c r="GWM189" s="755"/>
      <c r="GWN189" s="755"/>
      <c r="GWO189" s="755"/>
      <c r="GWP189" s="755"/>
      <c r="GWQ189" s="755"/>
      <c r="GWR189" s="755"/>
      <c r="GWS189" s="755"/>
      <c r="GWT189" s="755"/>
      <c r="GWU189" s="755"/>
      <c r="GWV189" s="755"/>
      <c r="GWW189" s="755"/>
      <c r="GWX189" s="755"/>
      <c r="GWY189" s="755"/>
      <c r="GWZ189" s="755"/>
      <c r="GXA189" s="755"/>
      <c r="GXB189" s="755"/>
      <c r="GXC189" s="755"/>
      <c r="GXD189" s="755"/>
      <c r="GXE189" s="755"/>
      <c r="GXF189" s="755"/>
      <c r="GXG189" s="755"/>
      <c r="GXH189" s="755"/>
      <c r="GXI189" s="755"/>
      <c r="GXJ189" s="755"/>
      <c r="GXK189" s="755"/>
      <c r="GXL189" s="755"/>
      <c r="GXM189" s="755"/>
      <c r="GXN189" s="755"/>
      <c r="GXO189" s="755"/>
      <c r="GXP189" s="755"/>
      <c r="GXQ189" s="755"/>
      <c r="GXR189" s="755"/>
      <c r="GXS189" s="755"/>
      <c r="GXT189" s="755"/>
      <c r="GXU189" s="755"/>
      <c r="GXV189" s="755"/>
      <c r="GXW189" s="755"/>
      <c r="GXX189" s="755"/>
      <c r="GXY189" s="755"/>
      <c r="GXZ189" s="755"/>
      <c r="GYA189" s="755"/>
      <c r="GYB189" s="755"/>
      <c r="GYC189" s="755"/>
      <c r="GYD189" s="755"/>
      <c r="GYE189" s="755"/>
      <c r="GYF189" s="755"/>
      <c r="GYG189" s="755"/>
      <c r="GYH189" s="755"/>
      <c r="GYI189" s="755"/>
      <c r="GYJ189" s="755"/>
      <c r="GYK189" s="755"/>
      <c r="GYL189" s="755"/>
      <c r="GYM189" s="755"/>
      <c r="GYN189" s="755"/>
      <c r="GYO189" s="755"/>
      <c r="GYP189" s="755"/>
      <c r="GYQ189" s="755"/>
      <c r="GYR189" s="755"/>
      <c r="GYS189" s="755"/>
      <c r="GYT189" s="755"/>
      <c r="GYU189" s="755"/>
      <c r="GYV189" s="755"/>
      <c r="GYW189" s="755"/>
      <c r="GYX189" s="755"/>
      <c r="GYY189" s="755"/>
      <c r="GYZ189" s="755"/>
      <c r="GZA189" s="755"/>
      <c r="GZB189" s="755"/>
      <c r="GZC189" s="755"/>
      <c r="GZD189" s="755"/>
      <c r="GZE189" s="755"/>
      <c r="GZF189" s="755"/>
      <c r="GZG189" s="755"/>
      <c r="GZH189" s="755"/>
      <c r="GZI189" s="755"/>
      <c r="GZJ189" s="755"/>
      <c r="GZK189" s="755"/>
      <c r="GZL189" s="755"/>
      <c r="GZM189" s="755"/>
      <c r="GZN189" s="755"/>
      <c r="GZO189" s="755"/>
      <c r="GZP189" s="755"/>
      <c r="GZQ189" s="755"/>
      <c r="GZR189" s="755"/>
      <c r="GZS189" s="755"/>
      <c r="GZT189" s="755"/>
      <c r="GZU189" s="755"/>
      <c r="GZV189" s="755"/>
      <c r="GZW189" s="755"/>
      <c r="GZX189" s="755"/>
      <c r="GZY189" s="755"/>
      <c r="GZZ189" s="755"/>
      <c r="HAA189" s="755"/>
      <c r="HAB189" s="755"/>
      <c r="HAC189" s="755"/>
      <c r="HAD189" s="755"/>
      <c r="HAE189" s="755"/>
      <c r="HAF189" s="755"/>
      <c r="HAG189" s="755"/>
      <c r="HAH189" s="755"/>
      <c r="HAI189" s="755"/>
      <c r="HAJ189" s="755"/>
      <c r="HAK189" s="755"/>
      <c r="HAL189" s="755"/>
      <c r="HAM189" s="755"/>
      <c r="HAN189" s="755"/>
      <c r="HAO189" s="755"/>
      <c r="HAP189" s="755"/>
      <c r="HAQ189" s="755"/>
      <c r="HAR189" s="755"/>
      <c r="HAS189" s="755"/>
      <c r="HAT189" s="755"/>
      <c r="HAU189" s="755"/>
      <c r="HAV189" s="755"/>
      <c r="HAW189" s="755"/>
      <c r="HAX189" s="755"/>
      <c r="HAY189" s="755"/>
      <c r="HAZ189" s="755"/>
      <c r="HBA189" s="755"/>
      <c r="HBB189" s="755"/>
      <c r="HBC189" s="755"/>
      <c r="HBD189" s="755"/>
      <c r="HBE189" s="755"/>
      <c r="HBF189" s="755"/>
      <c r="HBG189" s="755"/>
      <c r="HBH189" s="755"/>
      <c r="HBI189" s="755"/>
      <c r="HBJ189" s="755"/>
      <c r="HBK189" s="755"/>
      <c r="HBL189" s="755"/>
      <c r="HBM189" s="755"/>
      <c r="HBN189" s="755"/>
      <c r="HBO189" s="755"/>
      <c r="HBP189" s="755"/>
      <c r="HBQ189" s="755"/>
      <c r="HBR189" s="755"/>
      <c r="HBS189" s="755"/>
      <c r="HBT189" s="755"/>
      <c r="HBU189" s="755"/>
      <c r="HBV189" s="755"/>
      <c r="HBW189" s="755"/>
      <c r="HBX189" s="755"/>
      <c r="HBY189" s="755"/>
      <c r="HBZ189" s="755"/>
      <c r="HCA189" s="755"/>
      <c r="HCB189" s="755"/>
      <c r="HCC189" s="755"/>
      <c r="HCD189" s="755"/>
      <c r="HCE189" s="755"/>
      <c r="HCF189" s="755"/>
      <c r="HCG189" s="755"/>
      <c r="HCH189" s="755"/>
      <c r="HCI189" s="755"/>
      <c r="HCJ189" s="755"/>
      <c r="HCK189" s="755"/>
      <c r="HCL189" s="755"/>
      <c r="HCM189" s="755"/>
      <c r="HCN189" s="755"/>
      <c r="HCO189" s="755"/>
      <c r="HCP189" s="755"/>
      <c r="HCQ189" s="755"/>
      <c r="HCR189" s="755"/>
      <c r="HCS189" s="755"/>
      <c r="HCT189" s="755"/>
      <c r="HCU189" s="755"/>
      <c r="HCV189" s="755"/>
      <c r="HCW189" s="755"/>
      <c r="HCX189" s="755"/>
      <c r="HCY189" s="755"/>
      <c r="HCZ189" s="755"/>
      <c r="HDA189" s="755"/>
      <c r="HDB189" s="755"/>
      <c r="HDC189" s="755"/>
      <c r="HDD189" s="755"/>
      <c r="HDE189" s="755"/>
      <c r="HDF189" s="755"/>
      <c r="HDG189" s="755"/>
      <c r="HDH189" s="755"/>
      <c r="HDI189" s="755"/>
      <c r="HDJ189" s="755"/>
      <c r="HDK189" s="755"/>
      <c r="HDL189" s="755"/>
      <c r="HDM189" s="755"/>
      <c r="HDN189" s="755"/>
      <c r="HDO189" s="755"/>
      <c r="HDP189" s="755"/>
      <c r="HDQ189" s="755"/>
      <c r="HDR189" s="755"/>
      <c r="HDS189" s="755"/>
      <c r="HDT189" s="755"/>
      <c r="HDU189" s="755"/>
      <c r="HDV189" s="755"/>
      <c r="HDW189" s="755"/>
      <c r="HDX189" s="755"/>
      <c r="HDY189" s="755"/>
      <c r="HDZ189" s="755"/>
      <c r="HEA189" s="755"/>
      <c r="HEB189" s="755"/>
      <c r="HEC189" s="755"/>
      <c r="HED189" s="755"/>
      <c r="HEE189" s="755"/>
      <c r="HEF189" s="755"/>
      <c r="HEG189" s="755"/>
      <c r="HEH189" s="755"/>
      <c r="HEI189" s="755"/>
      <c r="HEJ189" s="755"/>
      <c r="HEK189" s="755"/>
      <c r="HEL189" s="755"/>
      <c r="HEM189" s="755"/>
      <c r="HEN189" s="755"/>
      <c r="HEO189" s="755"/>
      <c r="HEP189" s="755"/>
      <c r="HEQ189" s="755"/>
      <c r="HER189" s="755"/>
      <c r="HES189" s="755"/>
      <c r="HET189" s="755"/>
      <c r="HEU189" s="755"/>
      <c r="HEV189" s="755"/>
      <c r="HEW189" s="755"/>
      <c r="HEX189" s="755"/>
      <c r="HEY189" s="755"/>
      <c r="HEZ189" s="755"/>
      <c r="HFA189" s="755"/>
      <c r="HFB189" s="755"/>
      <c r="HFC189" s="755"/>
      <c r="HFD189" s="755"/>
      <c r="HFE189" s="755"/>
      <c r="HFF189" s="755"/>
      <c r="HFG189" s="755"/>
      <c r="HFH189" s="755"/>
      <c r="HFI189" s="755"/>
      <c r="HFJ189" s="755"/>
      <c r="HFK189" s="755"/>
      <c r="HFL189" s="755"/>
      <c r="HFM189" s="755"/>
      <c r="HFN189" s="755"/>
      <c r="HFO189" s="755"/>
      <c r="HFP189" s="755"/>
      <c r="HFQ189" s="755"/>
      <c r="HFR189" s="755"/>
      <c r="HFS189" s="755"/>
      <c r="HFT189" s="755"/>
      <c r="HFU189" s="755"/>
      <c r="HFV189" s="755"/>
      <c r="HFW189" s="755"/>
      <c r="HFX189" s="755"/>
      <c r="HFY189" s="755"/>
      <c r="HFZ189" s="755"/>
      <c r="HGA189" s="755"/>
      <c r="HGB189" s="755"/>
      <c r="HGC189" s="755"/>
      <c r="HGD189" s="755"/>
      <c r="HGE189" s="755"/>
      <c r="HGF189" s="755"/>
      <c r="HGG189" s="755"/>
      <c r="HGH189" s="755"/>
      <c r="HGI189" s="755"/>
      <c r="HGJ189" s="755"/>
      <c r="HGK189" s="755"/>
      <c r="HGL189" s="755"/>
      <c r="HGM189" s="755"/>
      <c r="HGN189" s="755"/>
      <c r="HGO189" s="755"/>
      <c r="HGP189" s="755"/>
      <c r="HGQ189" s="755"/>
      <c r="HGR189" s="755"/>
      <c r="HGS189" s="755"/>
      <c r="HGT189" s="755"/>
      <c r="HGU189" s="755"/>
      <c r="HGV189" s="755"/>
      <c r="HGW189" s="755"/>
      <c r="HGX189" s="755"/>
      <c r="HGY189" s="755"/>
      <c r="HGZ189" s="755"/>
      <c r="HHA189" s="755"/>
      <c r="HHB189" s="755"/>
      <c r="HHC189" s="755"/>
      <c r="HHD189" s="755"/>
      <c r="HHE189" s="755"/>
      <c r="HHF189" s="755"/>
      <c r="HHG189" s="755"/>
      <c r="HHH189" s="755"/>
      <c r="HHI189" s="755"/>
      <c r="HHJ189" s="755"/>
      <c r="HHK189" s="755"/>
      <c r="HHL189" s="755"/>
      <c r="HHM189" s="755"/>
      <c r="HHN189" s="755"/>
      <c r="HHO189" s="755"/>
      <c r="HHP189" s="755"/>
      <c r="HHQ189" s="755"/>
      <c r="HHR189" s="755"/>
      <c r="HHS189" s="755"/>
      <c r="HHT189" s="755"/>
      <c r="HHU189" s="755"/>
      <c r="HHV189" s="755"/>
      <c r="HHW189" s="755"/>
      <c r="HHX189" s="755"/>
      <c r="HHY189" s="755"/>
      <c r="HHZ189" s="755"/>
      <c r="HIA189" s="755"/>
      <c r="HIB189" s="755"/>
      <c r="HIC189" s="755"/>
      <c r="HID189" s="755"/>
      <c r="HIE189" s="755"/>
      <c r="HIF189" s="755"/>
      <c r="HIG189" s="755"/>
      <c r="HIH189" s="755"/>
      <c r="HII189" s="755"/>
      <c r="HIJ189" s="755"/>
      <c r="HIK189" s="755"/>
      <c r="HIL189" s="755"/>
      <c r="HIM189" s="755"/>
      <c r="HIN189" s="755"/>
      <c r="HIO189" s="755"/>
      <c r="HIP189" s="755"/>
      <c r="HIQ189" s="755"/>
      <c r="HIR189" s="755"/>
      <c r="HIS189" s="755"/>
      <c r="HIT189" s="755"/>
      <c r="HIU189" s="755"/>
      <c r="HIV189" s="755"/>
      <c r="HIW189" s="755"/>
      <c r="HIX189" s="755"/>
      <c r="HIY189" s="755"/>
      <c r="HIZ189" s="755"/>
      <c r="HJA189" s="755"/>
      <c r="HJB189" s="755"/>
      <c r="HJC189" s="755"/>
      <c r="HJD189" s="755"/>
      <c r="HJE189" s="755"/>
      <c r="HJF189" s="755"/>
      <c r="HJG189" s="755"/>
      <c r="HJH189" s="755"/>
      <c r="HJI189" s="755"/>
      <c r="HJJ189" s="755"/>
      <c r="HJK189" s="755"/>
      <c r="HJL189" s="755"/>
      <c r="HJM189" s="755"/>
      <c r="HJN189" s="755"/>
      <c r="HJO189" s="755"/>
      <c r="HJP189" s="755"/>
      <c r="HJQ189" s="755"/>
      <c r="HJR189" s="755"/>
      <c r="HJS189" s="755"/>
      <c r="HJT189" s="755"/>
      <c r="HJU189" s="755"/>
      <c r="HJV189" s="755"/>
      <c r="HJW189" s="755"/>
      <c r="HJX189" s="755"/>
      <c r="HJY189" s="755"/>
      <c r="HJZ189" s="755"/>
      <c r="HKA189" s="755"/>
      <c r="HKB189" s="755"/>
      <c r="HKC189" s="755"/>
      <c r="HKD189" s="755"/>
      <c r="HKE189" s="755"/>
      <c r="HKF189" s="755"/>
      <c r="HKG189" s="755"/>
      <c r="HKH189" s="755"/>
      <c r="HKI189" s="755"/>
      <c r="HKJ189" s="755"/>
      <c r="HKK189" s="755"/>
      <c r="HKL189" s="755"/>
      <c r="HKM189" s="755"/>
      <c r="HKN189" s="755"/>
      <c r="HKO189" s="755"/>
      <c r="HKP189" s="755"/>
      <c r="HKQ189" s="755"/>
      <c r="HKR189" s="755"/>
      <c r="HKS189" s="755"/>
      <c r="HKT189" s="755"/>
      <c r="HKU189" s="755"/>
      <c r="HKV189" s="755"/>
      <c r="HKW189" s="755"/>
      <c r="HKX189" s="755"/>
      <c r="HKY189" s="755"/>
      <c r="HKZ189" s="755"/>
      <c r="HLA189" s="755"/>
      <c r="HLB189" s="755"/>
      <c r="HLC189" s="755"/>
      <c r="HLD189" s="755"/>
      <c r="HLE189" s="755"/>
      <c r="HLF189" s="755"/>
      <c r="HLG189" s="755"/>
      <c r="HLH189" s="755"/>
      <c r="HLI189" s="755"/>
      <c r="HLJ189" s="755"/>
      <c r="HLK189" s="755"/>
      <c r="HLL189" s="755"/>
      <c r="HLM189" s="755"/>
      <c r="HLN189" s="755"/>
      <c r="HLO189" s="755"/>
      <c r="HLP189" s="755"/>
      <c r="HLQ189" s="755"/>
      <c r="HLR189" s="755"/>
      <c r="HLS189" s="755"/>
      <c r="HLT189" s="755"/>
      <c r="HLU189" s="755"/>
      <c r="HLV189" s="755"/>
      <c r="HLW189" s="755"/>
      <c r="HLX189" s="755"/>
      <c r="HLY189" s="755"/>
      <c r="HLZ189" s="755"/>
      <c r="HMA189" s="755"/>
      <c r="HMB189" s="755"/>
      <c r="HMC189" s="755"/>
      <c r="HMD189" s="755"/>
      <c r="HME189" s="755"/>
      <c r="HMF189" s="755"/>
      <c r="HMG189" s="755"/>
      <c r="HMH189" s="755"/>
      <c r="HMI189" s="755"/>
      <c r="HMJ189" s="755"/>
      <c r="HMK189" s="755"/>
      <c r="HML189" s="755"/>
      <c r="HMM189" s="755"/>
      <c r="HMN189" s="755"/>
      <c r="HMO189" s="755"/>
      <c r="HMP189" s="755"/>
      <c r="HMQ189" s="755"/>
      <c r="HMR189" s="755"/>
      <c r="HMS189" s="755"/>
      <c r="HMT189" s="755"/>
      <c r="HMU189" s="755"/>
      <c r="HMV189" s="755"/>
      <c r="HMW189" s="755"/>
      <c r="HMX189" s="755"/>
      <c r="HMY189" s="755"/>
      <c r="HMZ189" s="755"/>
      <c r="HNA189" s="755"/>
      <c r="HNB189" s="755"/>
      <c r="HNC189" s="755"/>
      <c r="HND189" s="755"/>
      <c r="HNE189" s="755"/>
      <c r="HNF189" s="755"/>
      <c r="HNG189" s="755"/>
      <c r="HNH189" s="755"/>
      <c r="HNI189" s="755"/>
      <c r="HNJ189" s="755"/>
      <c r="HNK189" s="755"/>
      <c r="HNL189" s="755"/>
      <c r="HNM189" s="755"/>
      <c r="HNN189" s="755"/>
      <c r="HNO189" s="755"/>
      <c r="HNP189" s="755"/>
      <c r="HNQ189" s="755"/>
      <c r="HNR189" s="755"/>
      <c r="HNS189" s="755"/>
      <c r="HNT189" s="755"/>
      <c r="HNU189" s="755"/>
      <c r="HNV189" s="755"/>
      <c r="HNW189" s="755"/>
      <c r="HNX189" s="755"/>
      <c r="HNY189" s="755"/>
      <c r="HNZ189" s="755"/>
      <c r="HOA189" s="755"/>
      <c r="HOB189" s="755"/>
      <c r="HOC189" s="755"/>
      <c r="HOD189" s="755"/>
      <c r="HOE189" s="755"/>
      <c r="HOF189" s="755"/>
      <c r="HOG189" s="755"/>
      <c r="HOH189" s="755"/>
      <c r="HOI189" s="755"/>
      <c r="HOJ189" s="755"/>
      <c r="HOK189" s="755"/>
      <c r="HOL189" s="755"/>
      <c r="HOM189" s="755"/>
      <c r="HON189" s="755"/>
      <c r="HOO189" s="755"/>
      <c r="HOP189" s="755"/>
      <c r="HOQ189" s="755"/>
      <c r="HOR189" s="755"/>
      <c r="HOS189" s="755"/>
      <c r="HOT189" s="755"/>
      <c r="HOU189" s="755"/>
      <c r="HOV189" s="755"/>
      <c r="HOW189" s="755"/>
      <c r="HOX189" s="755"/>
      <c r="HOY189" s="755"/>
      <c r="HOZ189" s="755"/>
      <c r="HPA189" s="755"/>
      <c r="HPB189" s="755"/>
      <c r="HPC189" s="755"/>
      <c r="HPD189" s="755"/>
      <c r="HPE189" s="755"/>
      <c r="HPF189" s="755"/>
      <c r="HPG189" s="755"/>
      <c r="HPH189" s="755"/>
      <c r="HPI189" s="755"/>
      <c r="HPJ189" s="755"/>
      <c r="HPK189" s="755"/>
      <c r="HPL189" s="755"/>
      <c r="HPM189" s="755"/>
      <c r="HPN189" s="755"/>
      <c r="HPO189" s="755"/>
      <c r="HPP189" s="755"/>
      <c r="HPQ189" s="755"/>
      <c r="HPR189" s="755"/>
      <c r="HPS189" s="755"/>
      <c r="HPT189" s="755"/>
      <c r="HPU189" s="755"/>
      <c r="HPV189" s="755"/>
      <c r="HPW189" s="755"/>
      <c r="HPX189" s="755"/>
      <c r="HPY189" s="755"/>
      <c r="HPZ189" s="755"/>
      <c r="HQA189" s="755"/>
      <c r="HQB189" s="755"/>
      <c r="HQC189" s="755"/>
      <c r="HQD189" s="755"/>
      <c r="HQE189" s="755"/>
      <c r="HQF189" s="755"/>
      <c r="HQG189" s="755"/>
      <c r="HQH189" s="755"/>
      <c r="HQI189" s="755"/>
      <c r="HQJ189" s="755"/>
      <c r="HQK189" s="755"/>
      <c r="HQL189" s="755"/>
      <c r="HQM189" s="755"/>
      <c r="HQN189" s="755"/>
      <c r="HQO189" s="755"/>
      <c r="HQP189" s="755"/>
      <c r="HQQ189" s="755"/>
      <c r="HQR189" s="755"/>
      <c r="HQS189" s="755"/>
      <c r="HQT189" s="755"/>
      <c r="HQU189" s="755"/>
      <c r="HQV189" s="755"/>
      <c r="HQW189" s="755"/>
      <c r="HQX189" s="755"/>
      <c r="HQY189" s="755"/>
      <c r="HQZ189" s="755"/>
      <c r="HRA189" s="755"/>
      <c r="HRB189" s="755"/>
      <c r="HRC189" s="755"/>
      <c r="HRD189" s="755"/>
      <c r="HRE189" s="755"/>
      <c r="HRF189" s="755"/>
      <c r="HRG189" s="755"/>
      <c r="HRH189" s="755"/>
      <c r="HRI189" s="755"/>
      <c r="HRJ189" s="755"/>
      <c r="HRK189" s="755"/>
      <c r="HRL189" s="755"/>
      <c r="HRM189" s="755"/>
      <c r="HRN189" s="755"/>
      <c r="HRO189" s="755"/>
      <c r="HRP189" s="755"/>
      <c r="HRQ189" s="755"/>
      <c r="HRR189" s="755"/>
      <c r="HRS189" s="755"/>
      <c r="HRT189" s="755"/>
      <c r="HRU189" s="755"/>
      <c r="HRV189" s="755"/>
      <c r="HRW189" s="755"/>
      <c r="HRX189" s="755"/>
      <c r="HRY189" s="755"/>
      <c r="HRZ189" s="755"/>
      <c r="HSA189" s="755"/>
      <c r="HSB189" s="755"/>
      <c r="HSC189" s="755"/>
      <c r="HSD189" s="755"/>
      <c r="HSE189" s="755"/>
      <c r="HSF189" s="755"/>
      <c r="HSG189" s="755"/>
      <c r="HSH189" s="755"/>
      <c r="HSI189" s="755"/>
      <c r="HSJ189" s="755"/>
      <c r="HSK189" s="755"/>
      <c r="HSL189" s="755"/>
      <c r="HSM189" s="755"/>
      <c r="HSN189" s="755"/>
      <c r="HSO189" s="755"/>
      <c r="HSP189" s="755"/>
      <c r="HSQ189" s="755"/>
      <c r="HSR189" s="755"/>
      <c r="HSS189" s="755"/>
      <c r="HST189" s="755"/>
      <c r="HSU189" s="755"/>
      <c r="HSV189" s="755"/>
      <c r="HSW189" s="755"/>
      <c r="HSX189" s="755"/>
      <c r="HSY189" s="755"/>
      <c r="HSZ189" s="755"/>
      <c r="HTA189" s="755"/>
      <c r="HTB189" s="755"/>
      <c r="HTC189" s="755"/>
      <c r="HTD189" s="755"/>
      <c r="HTE189" s="755"/>
      <c r="HTF189" s="755"/>
      <c r="HTG189" s="755"/>
      <c r="HTH189" s="755"/>
      <c r="HTI189" s="755"/>
      <c r="HTJ189" s="755"/>
      <c r="HTK189" s="755"/>
      <c r="HTL189" s="755"/>
      <c r="HTM189" s="755"/>
      <c r="HTN189" s="755"/>
      <c r="HTO189" s="755"/>
      <c r="HTP189" s="755"/>
      <c r="HTQ189" s="755"/>
      <c r="HTR189" s="755"/>
      <c r="HTS189" s="755"/>
      <c r="HTT189" s="755"/>
      <c r="HTU189" s="755"/>
      <c r="HTV189" s="755"/>
      <c r="HTW189" s="755"/>
      <c r="HTX189" s="755"/>
      <c r="HTY189" s="755"/>
      <c r="HTZ189" s="755"/>
      <c r="HUA189" s="755"/>
      <c r="HUB189" s="755"/>
      <c r="HUC189" s="755"/>
      <c r="HUD189" s="755"/>
      <c r="HUE189" s="755"/>
      <c r="HUF189" s="755"/>
      <c r="HUG189" s="755"/>
      <c r="HUH189" s="755"/>
      <c r="HUI189" s="755"/>
      <c r="HUJ189" s="755"/>
      <c r="HUK189" s="755"/>
      <c r="HUL189" s="755"/>
      <c r="HUM189" s="755"/>
      <c r="HUN189" s="755"/>
      <c r="HUO189" s="755"/>
      <c r="HUP189" s="755"/>
      <c r="HUQ189" s="755"/>
      <c r="HUR189" s="755"/>
      <c r="HUS189" s="755"/>
      <c r="HUT189" s="755"/>
      <c r="HUU189" s="755"/>
      <c r="HUV189" s="755"/>
      <c r="HUW189" s="755"/>
      <c r="HUX189" s="755"/>
      <c r="HUY189" s="755"/>
      <c r="HUZ189" s="755"/>
      <c r="HVA189" s="755"/>
      <c r="HVB189" s="755"/>
      <c r="HVC189" s="755"/>
      <c r="HVD189" s="755"/>
      <c r="HVE189" s="755"/>
      <c r="HVF189" s="755"/>
      <c r="HVG189" s="755"/>
      <c r="HVH189" s="755"/>
      <c r="HVI189" s="755"/>
      <c r="HVJ189" s="755"/>
      <c r="HVK189" s="755"/>
      <c r="HVL189" s="755"/>
      <c r="HVM189" s="755"/>
      <c r="HVN189" s="755"/>
      <c r="HVO189" s="755"/>
      <c r="HVP189" s="755"/>
      <c r="HVQ189" s="755"/>
      <c r="HVR189" s="755"/>
      <c r="HVS189" s="755"/>
      <c r="HVT189" s="755"/>
      <c r="HVU189" s="755"/>
      <c r="HVV189" s="755"/>
      <c r="HVW189" s="755"/>
      <c r="HVX189" s="755"/>
      <c r="HVY189" s="755"/>
      <c r="HVZ189" s="755"/>
      <c r="HWA189" s="755"/>
      <c r="HWB189" s="755"/>
      <c r="HWC189" s="755"/>
      <c r="HWD189" s="755"/>
      <c r="HWE189" s="755"/>
      <c r="HWF189" s="755"/>
      <c r="HWG189" s="755"/>
      <c r="HWH189" s="755"/>
      <c r="HWI189" s="755"/>
      <c r="HWJ189" s="755"/>
      <c r="HWK189" s="755"/>
      <c r="HWL189" s="755"/>
      <c r="HWM189" s="755"/>
      <c r="HWN189" s="755"/>
      <c r="HWO189" s="755"/>
      <c r="HWP189" s="755"/>
      <c r="HWQ189" s="755"/>
      <c r="HWR189" s="755"/>
      <c r="HWS189" s="755"/>
      <c r="HWT189" s="755"/>
      <c r="HWU189" s="755"/>
      <c r="HWV189" s="755"/>
      <c r="HWW189" s="755"/>
      <c r="HWX189" s="755"/>
      <c r="HWY189" s="755"/>
      <c r="HWZ189" s="755"/>
      <c r="HXA189" s="755"/>
      <c r="HXB189" s="755"/>
      <c r="HXC189" s="755"/>
      <c r="HXD189" s="755"/>
      <c r="HXE189" s="755"/>
      <c r="HXF189" s="755"/>
      <c r="HXG189" s="755"/>
      <c r="HXH189" s="755"/>
      <c r="HXI189" s="755"/>
      <c r="HXJ189" s="755"/>
      <c r="HXK189" s="755"/>
      <c r="HXL189" s="755"/>
      <c r="HXM189" s="755"/>
      <c r="HXN189" s="755"/>
      <c r="HXO189" s="755"/>
      <c r="HXP189" s="755"/>
      <c r="HXQ189" s="755"/>
      <c r="HXR189" s="755"/>
      <c r="HXS189" s="755"/>
      <c r="HXT189" s="755"/>
      <c r="HXU189" s="755"/>
      <c r="HXV189" s="755"/>
      <c r="HXW189" s="755"/>
      <c r="HXX189" s="755"/>
      <c r="HXY189" s="755"/>
      <c r="HXZ189" s="755"/>
      <c r="HYA189" s="755"/>
      <c r="HYB189" s="755"/>
      <c r="HYC189" s="755"/>
      <c r="HYD189" s="755"/>
      <c r="HYE189" s="755"/>
      <c r="HYF189" s="755"/>
      <c r="HYG189" s="755"/>
      <c r="HYH189" s="755"/>
      <c r="HYI189" s="755"/>
      <c r="HYJ189" s="755"/>
      <c r="HYK189" s="755"/>
      <c r="HYL189" s="755"/>
      <c r="HYM189" s="755"/>
      <c r="HYN189" s="755"/>
      <c r="HYO189" s="755"/>
      <c r="HYP189" s="755"/>
      <c r="HYQ189" s="755"/>
      <c r="HYR189" s="755"/>
      <c r="HYS189" s="755"/>
      <c r="HYT189" s="755"/>
      <c r="HYU189" s="755"/>
      <c r="HYV189" s="755"/>
      <c r="HYW189" s="755"/>
      <c r="HYX189" s="755"/>
      <c r="HYY189" s="755"/>
      <c r="HYZ189" s="755"/>
      <c r="HZA189" s="755"/>
      <c r="HZB189" s="755"/>
      <c r="HZC189" s="755"/>
      <c r="HZD189" s="755"/>
      <c r="HZE189" s="755"/>
      <c r="HZF189" s="755"/>
      <c r="HZG189" s="755"/>
      <c r="HZH189" s="755"/>
      <c r="HZI189" s="755"/>
      <c r="HZJ189" s="755"/>
      <c r="HZK189" s="755"/>
      <c r="HZL189" s="755"/>
      <c r="HZM189" s="755"/>
      <c r="HZN189" s="755"/>
      <c r="HZO189" s="755"/>
      <c r="HZP189" s="755"/>
      <c r="HZQ189" s="755"/>
      <c r="HZR189" s="755"/>
      <c r="HZS189" s="755"/>
      <c r="HZT189" s="755"/>
      <c r="HZU189" s="755"/>
      <c r="HZV189" s="755"/>
      <c r="HZW189" s="755"/>
      <c r="HZX189" s="755"/>
      <c r="HZY189" s="755"/>
      <c r="HZZ189" s="755"/>
      <c r="IAA189" s="755"/>
      <c r="IAB189" s="755"/>
      <c r="IAC189" s="755"/>
      <c r="IAD189" s="755"/>
      <c r="IAE189" s="755"/>
      <c r="IAF189" s="755"/>
      <c r="IAG189" s="755"/>
      <c r="IAH189" s="755"/>
      <c r="IAI189" s="755"/>
      <c r="IAJ189" s="755"/>
      <c r="IAK189" s="755"/>
      <c r="IAL189" s="755"/>
      <c r="IAM189" s="755"/>
      <c r="IAN189" s="755"/>
      <c r="IAO189" s="755"/>
      <c r="IAP189" s="755"/>
      <c r="IAQ189" s="755"/>
      <c r="IAR189" s="755"/>
      <c r="IAS189" s="755"/>
      <c r="IAT189" s="755"/>
      <c r="IAU189" s="755"/>
      <c r="IAV189" s="755"/>
      <c r="IAW189" s="755"/>
      <c r="IAX189" s="755"/>
      <c r="IAY189" s="755"/>
      <c r="IAZ189" s="755"/>
      <c r="IBA189" s="755"/>
      <c r="IBB189" s="755"/>
      <c r="IBC189" s="755"/>
      <c r="IBD189" s="755"/>
      <c r="IBE189" s="755"/>
      <c r="IBF189" s="755"/>
      <c r="IBG189" s="755"/>
      <c r="IBH189" s="755"/>
      <c r="IBI189" s="755"/>
      <c r="IBJ189" s="755"/>
      <c r="IBK189" s="755"/>
      <c r="IBL189" s="755"/>
      <c r="IBM189" s="755"/>
      <c r="IBN189" s="755"/>
      <c r="IBO189" s="755"/>
      <c r="IBP189" s="755"/>
      <c r="IBQ189" s="755"/>
      <c r="IBR189" s="755"/>
      <c r="IBS189" s="755"/>
      <c r="IBT189" s="755"/>
      <c r="IBU189" s="755"/>
      <c r="IBV189" s="755"/>
      <c r="IBW189" s="755"/>
      <c r="IBX189" s="755"/>
      <c r="IBY189" s="755"/>
      <c r="IBZ189" s="755"/>
      <c r="ICA189" s="755"/>
      <c r="ICB189" s="755"/>
      <c r="ICC189" s="755"/>
      <c r="ICD189" s="755"/>
      <c r="ICE189" s="755"/>
      <c r="ICF189" s="755"/>
      <c r="ICG189" s="755"/>
      <c r="ICH189" s="755"/>
      <c r="ICI189" s="755"/>
      <c r="ICJ189" s="755"/>
      <c r="ICK189" s="755"/>
      <c r="ICL189" s="755"/>
      <c r="ICM189" s="755"/>
      <c r="ICN189" s="755"/>
      <c r="ICO189" s="755"/>
      <c r="ICP189" s="755"/>
      <c r="ICQ189" s="755"/>
      <c r="ICR189" s="755"/>
      <c r="ICS189" s="755"/>
      <c r="ICT189" s="755"/>
      <c r="ICU189" s="755"/>
      <c r="ICV189" s="755"/>
      <c r="ICW189" s="755"/>
      <c r="ICX189" s="755"/>
      <c r="ICY189" s="755"/>
      <c r="ICZ189" s="755"/>
      <c r="IDA189" s="755"/>
      <c r="IDB189" s="755"/>
      <c r="IDC189" s="755"/>
      <c r="IDD189" s="755"/>
      <c r="IDE189" s="755"/>
      <c r="IDF189" s="755"/>
      <c r="IDG189" s="755"/>
      <c r="IDH189" s="755"/>
      <c r="IDI189" s="755"/>
      <c r="IDJ189" s="755"/>
      <c r="IDK189" s="755"/>
      <c r="IDL189" s="755"/>
      <c r="IDM189" s="755"/>
      <c r="IDN189" s="755"/>
      <c r="IDO189" s="755"/>
      <c r="IDP189" s="755"/>
      <c r="IDQ189" s="755"/>
      <c r="IDR189" s="755"/>
      <c r="IDS189" s="755"/>
      <c r="IDT189" s="755"/>
      <c r="IDU189" s="755"/>
      <c r="IDV189" s="755"/>
      <c r="IDW189" s="755"/>
      <c r="IDX189" s="755"/>
      <c r="IDY189" s="755"/>
      <c r="IDZ189" s="755"/>
      <c r="IEA189" s="755"/>
      <c r="IEB189" s="755"/>
      <c r="IEC189" s="755"/>
      <c r="IED189" s="755"/>
      <c r="IEE189" s="755"/>
      <c r="IEF189" s="755"/>
      <c r="IEG189" s="755"/>
      <c r="IEH189" s="755"/>
      <c r="IEI189" s="755"/>
      <c r="IEJ189" s="755"/>
      <c r="IEK189" s="755"/>
      <c r="IEL189" s="755"/>
      <c r="IEM189" s="755"/>
      <c r="IEN189" s="755"/>
      <c r="IEO189" s="755"/>
      <c r="IEP189" s="755"/>
      <c r="IEQ189" s="755"/>
      <c r="IER189" s="755"/>
      <c r="IES189" s="755"/>
      <c r="IET189" s="755"/>
      <c r="IEU189" s="755"/>
      <c r="IEV189" s="755"/>
      <c r="IEW189" s="755"/>
      <c r="IEX189" s="755"/>
      <c r="IEY189" s="755"/>
      <c r="IEZ189" s="755"/>
      <c r="IFA189" s="755"/>
      <c r="IFB189" s="755"/>
      <c r="IFC189" s="755"/>
      <c r="IFD189" s="755"/>
      <c r="IFE189" s="755"/>
      <c r="IFF189" s="755"/>
      <c r="IFG189" s="755"/>
      <c r="IFH189" s="755"/>
      <c r="IFI189" s="755"/>
      <c r="IFJ189" s="755"/>
      <c r="IFK189" s="755"/>
      <c r="IFL189" s="755"/>
      <c r="IFM189" s="755"/>
      <c r="IFN189" s="755"/>
      <c r="IFO189" s="755"/>
      <c r="IFP189" s="755"/>
      <c r="IFQ189" s="755"/>
      <c r="IFR189" s="755"/>
      <c r="IFS189" s="755"/>
      <c r="IFT189" s="755"/>
      <c r="IFU189" s="755"/>
      <c r="IFV189" s="755"/>
      <c r="IFW189" s="755"/>
      <c r="IFX189" s="755"/>
      <c r="IFY189" s="755"/>
      <c r="IFZ189" s="755"/>
      <c r="IGA189" s="755"/>
      <c r="IGB189" s="755"/>
      <c r="IGC189" s="755"/>
      <c r="IGD189" s="755"/>
      <c r="IGE189" s="755"/>
      <c r="IGF189" s="755"/>
      <c r="IGG189" s="755"/>
      <c r="IGH189" s="755"/>
      <c r="IGI189" s="755"/>
      <c r="IGJ189" s="755"/>
      <c r="IGK189" s="755"/>
      <c r="IGL189" s="755"/>
      <c r="IGM189" s="755"/>
      <c r="IGN189" s="755"/>
      <c r="IGO189" s="755"/>
      <c r="IGP189" s="755"/>
      <c r="IGQ189" s="755"/>
      <c r="IGR189" s="755"/>
      <c r="IGS189" s="755"/>
      <c r="IGT189" s="755"/>
      <c r="IGU189" s="755"/>
      <c r="IGV189" s="755"/>
      <c r="IGW189" s="755"/>
      <c r="IGX189" s="755"/>
      <c r="IGY189" s="755"/>
      <c r="IGZ189" s="755"/>
      <c r="IHA189" s="755"/>
      <c r="IHB189" s="755"/>
      <c r="IHC189" s="755"/>
      <c r="IHD189" s="755"/>
      <c r="IHE189" s="755"/>
      <c r="IHF189" s="755"/>
      <c r="IHG189" s="755"/>
      <c r="IHH189" s="755"/>
      <c r="IHI189" s="755"/>
      <c r="IHJ189" s="755"/>
      <c r="IHK189" s="755"/>
      <c r="IHL189" s="755"/>
      <c r="IHM189" s="755"/>
      <c r="IHN189" s="755"/>
      <c r="IHO189" s="755"/>
      <c r="IHP189" s="755"/>
      <c r="IHQ189" s="755"/>
      <c r="IHR189" s="755"/>
      <c r="IHS189" s="755"/>
      <c r="IHT189" s="755"/>
      <c r="IHU189" s="755"/>
      <c r="IHV189" s="755"/>
      <c r="IHW189" s="755"/>
      <c r="IHX189" s="755"/>
      <c r="IHY189" s="755"/>
      <c r="IHZ189" s="755"/>
      <c r="IIA189" s="755"/>
      <c r="IIB189" s="755"/>
      <c r="IIC189" s="755"/>
      <c r="IID189" s="755"/>
      <c r="IIE189" s="755"/>
      <c r="IIF189" s="755"/>
      <c r="IIG189" s="755"/>
      <c r="IIH189" s="755"/>
      <c r="III189" s="755"/>
      <c r="IIJ189" s="755"/>
      <c r="IIK189" s="755"/>
      <c r="IIL189" s="755"/>
      <c r="IIM189" s="755"/>
      <c r="IIN189" s="755"/>
      <c r="IIO189" s="755"/>
      <c r="IIP189" s="755"/>
      <c r="IIQ189" s="755"/>
      <c r="IIR189" s="755"/>
      <c r="IIS189" s="755"/>
      <c r="IIT189" s="755"/>
      <c r="IIU189" s="755"/>
      <c r="IIV189" s="755"/>
      <c r="IIW189" s="755"/>
      <c r="IIX189" s="755"/>
      <c r="IIY189" s="755"/>
      <c r="IIZ189" s="755"/>
      <c r="IJA189" s="755"/>
      <c r="IJB189" s="755"/>
      <c r="IJC189" s="755"/>
      <c r="IJD189" s="755"/>
      <c r="IJE189" s="755"/>
      <c r="IJF189" s="755"/>
      <c r="IJG189" s="755"/>
      <c r="IJH189" s="755"/>
      <c r="IJI189" s="755"/>
      <c r="IJJ189" s="755"/>
      <c r="IJK189" s="755"/>
      <c r="IJL189" s="755"/>
      <c r="IJM189" s="755"/>
      <c r="IJN189" s="755"/>
      <c r="IJO189" s="755"/>
      <c r="IJP189" s="755"/>
      <c r="IJQ189" s="755"/>
      <c r="IJR189" s="755"/>
      <c r="IJS189" s="755"/>
      <c r="IJT189" s="755"/>
      <c r="IJU189" s="755"/>
      <c r="IJV189" s="755"/>
      <c r="IJW189" s="755"/>
      <c r="IJX189" s="755"/>
      <c r="IJY189" s="755"/>
      <c r="IJZ189" s="755"/>
      <c r="IKA189" s="755"/>
      <c r="IKB189" s="755"/>
      <c r="IKC189" s="755"/>
      <c r="IKD189" s="755"/>
      <c r="IKE189" s="755"/>
      <c r="IKF189" s="755"/>
      <c r="IKG189" s="755"/>
      <c r="IKH189" s="755"/>
      <c r="IKI189" s="755"/>
      <c r="IKJ189" s="755"/>
      <c r="IKK189" s="755"/>
      <c r="IKL189" s="755"/>
      <c r="IKM189" s="755"/>
      <c r="IKN189" s="755"/>
      <c r="IKO189" s="755"/>
      <c r="IKP189" s="755"/>
      <c r="IKQ189" s="755"/>
      <c r="IKR189" s="755"/>
      <c r="IKS189" s="755"/>
      <c r="IKT189" s="755"/>
      <c r="IKU189" s="755"/>
      <c r="IKV189" s="755"/>
      <c r="IKW189" s="755"/>
      <c r="IKX189" s="755"/>
      <c r="IKY189" s="755"/>
      <c r="IKZ189" s="755"/>
      <c r="ILA189" s="755"/>
      <c r="ILB189" s="755"/>
      <c r="ILC189" s="755"/>
      <c r="ILD189" s="755"/>
      <c r="ILE189" s="755"/>
      <c r="ILF189" s="755"/>
      <c r="ILG189" s="755"/>
      <c r="ILH189" s="755"/>
      <c r="ILI189" s="755"/>
      <c r="ILJ189" s="755"/>
      <c r="ILK189" s="755"/>
      <c r="ILL189" s="755"/>
      <c r="ILM189" s="755"/>
      <c r="ILN189" s="755"/>
      <c r="ILO189" s="755"/>
      <c r="ILP189" s="755"/>
      <c r="ILQ189" s="755"/>
      <c r="ILR189" s="755"/>
      <c r="ILS189" s="755"/>
      <c r="ILT189" s="755"/>
      <c r="ILU189" s="755"/>
      <c r="ILV189" s="755"/>
      <c r="ILW189" s="755"/>
      <c r="ILX189" s="755"/>
      <c r="ILY189" s="755"/>
      <c r="ILZ189" s="755"/>
      <c r="IMA189" s="755"/>
      <c r="IMB189" s="755"/>
      <c r="IMC189" s="755"/>
      <c r="IMD189" s="755"/>
      <c r="IME189" s="755"/>
      <c r="IMF189" s="755"/>
      <c r="IMG189" s="755"/>
      <c r="IMH189" s="755"/>
      <c r="IMI189" s="755"/>
      <c r="IMJ189" s="755"/>
      <c r="IMK189" s="755"/>
      <c r="IML189" s="755"/>
      <c r="IMM189" s="755"/>
      <c r="IMN189" s="755"/>
      <c r="IMO189" s="755"/>
      <c r="IMP189" s="755"/>
      <c r="IMQ189" s="755"/>
      <c r="IMR189" s="755"/>
      <c r="IMS189" s="755"/>
      <c r="IMT189" s="755"/>
      <c r="IMU189" s="755"/>
      <c r="IMV189" s="755"/>
      <c r="IMW189" s="755"/>
      <c r="IMX189" s="755"/>
      <c r="IMY189" s="755"/>
      <c r="IMZ189" s="755"/>
      <c r="INA189" s="755"/>
      <c r="INB189" s="755"/>
      <c r="INC189" s="755"/>
      <c r="IND189" s="755"/>
      <c r="INE189" s="755"/>
      <c r="INF189" s="755"/>
      <c r="ING189" s="755"/>
      <c r="INH189" s="755"/>
      <c r="INI189" s="755"/>
      <c r="INJ189" s="755"/>
      <c r="INK189" s="755"/>
      <c r="INL189" s="755"/>
      <c r="INM189" s="755"/>
      <c r="INN189" s="755"/>
      <c r="INO189" s="755"/>
      <c r="INP189" s="755"/>
      <c r="INQ189" s="755"/>
      <c r="INR189" s="755"/>
      <c r="INS189" s="755"/>
      <c r="INT189" s="755"/>
      <c r="INU189" s="755"/>
      <c r="INV189" s="755"/>
      <c r="INW189" s="755"/>
      <c r="INX189" s="755"/>
      <c r="INY189" s="755"/>
      <c r="INZ189" s="755"/>
      <c r="IOA189" s="755"/>
      <c r="IOB189" s="755"/>
      <c r="IOC189" s="755"/>
      <c r="IOD189" s="755"/>
      <c r="IOE189" s="755"/>
      <c r="IOF189" s="755"/>
      <c r="IOG189" s="755"/>
      <c r="IOH189" s="755"/>
      <c r="IOI189" s="755"/>
      <c r="IOJ189" s="755"/>
      <c r="IOK189" s="755"/>
      <c r="IOL189" s="755"/>
      <c r="IOM189" s="755"/>
      <c r="ION189" s="755"/>
      <c r="IOO189" s="755"/>
      <c r="IOP189" s="755"/>
      <c r="IOQ189" s="755"/>
      <c r="IOR189" s="755"/>
      <c r="IOS189" s="755"/>
      <c r="IOT189" s="755"/>
      <c r="IOU189" s="755"/>
      <c r="IOV189" s="755"/>
      <c r="IOW189" s="755"/>
      <c r="IOX189" s="755"/>
      <c r="IOY189" s="755"/>
      <c r="IOZ189" s="755"/>
      <c r="IPA189" s="755"/>
      <c r="IPB189" s="755"/>
      <c r="IPC189" s="755"/>
      <c r="IPD189" s="755"/>
      <c r="IPE189" s="755"/>
      <c r="IPF189" s="755"/>
      <c r="IPG189" s="755"/>
      <c r="IPH189" s="755"/>
      <c r="IPI189" s="755"/>
      <c r="IPJ189" s="755"/>
      <c r="IPK189" s="755"/>
      <c r="IPL189" s="755"/>
      <c r="IPM189" s="755"/>
      <c r="IPN189" s="755"/>
      <c r="IPO189" s="755"/>
      <c r="IPP189" s="755"/>
      <c r="IPQ189" s="755"/>
      <c r="IPR189" s="755"/>
      <c r="IPS189" s="755"/>
      <c r="IPT189" s="755"/>
      <c r="IPU189" s="755"/>
      <c r="IPV189" s="755"/>
      <c r="IPW189" s="755"/>
      <c r="IPX189" s="755"/>
      <c r="IPY189" s="755"/>
      <c r="IPZ189" s="755"/>
      <c r="IQA189" s="755"/>
      <c r="IQB189" s="755"/>
      <c r="IQC189" s="755"/>
      <c r="IQD189" s="755"/>
      <c r="IQE189" s="755"/>
      <c r="IQF189" s="755"/>
      <c r="IQG189" s="755"/>
      <c r="IQH189" s="755"/>
      <c r="IQI189" s="755"/>
      <c r="IQJ189" s="755"/>
      <c r="IQK189" s="755"/>
      <c r="IQL189" s="755"/>
      <c r="IQM189" s="755"/>
      <c r="IQN189" s="755"/>
      <c r="IQO189" s="755"/>
      <c r="IQP189" s="755"/>
      <c r="IQQ189" s="755"/>
      <c r="IQR189" s="755"/>
      <c r="IQS189" s="755"/>
      <c r="IQT189" s="755"/>
      <c r="IQU189" s="755"/>
      <c r="IQV189" s="755"/>
      <c r="IQW189" s="755"/>
      <c r="IQX189" s="755"/>
      <c r="IQY189" s="755"/>
      <c r="IQZ189" s="755"/>
      <c r="IRA189" s="755"/>
      <c r="IRB189" s="755"/>
      <c r="IRC189" s="755"/>
      <c r="IRD189" s="755"/>
      <c r="IRE189" s="755"/>
      <c r="IRF189" s="755"/>
      <c r="IRG189" s="755"/>
      <c r="IRH189" s="755"/>
      <c r="IRI189" s="755"/>
      <c r="IRJ189" s="755"/>
      <c r="IRK189" s="755"/>
      <c r="IRL189" s="755"/>
      <c r="IRM189" s="755"/>
      <c r="IRN189" s="755"/>
      <c r="IRO189" s="755"/>
      <c r="IRP189" s="755"/>
      <c r="IRQ189" s="755"/>
      <c r="IRR189" s="755"/>
      <c r="IRS189" s="755"/>
      <c r="IRT189" s="755"/>
      <c r="IRU189" s="755"/>
      <c r="IRV189" s="755"/>
      <c r="IRW189" s="755"/>
      <c r="IRX189" s="755"/>
      <c r="IRY189" s="755"/>
      <c r="IRZ189" s="755"/>
      <c r="ISA189" s="755"/>
      <c r="ISB189" s="755"/>
      <c r="ISC189" s="755"/>
      <c r="ISD189" s="755"/>
      <c r="ISE189" s="755"/>
      <c r="ISF189" s="755"/>
      <c r="ISG189" s="755"/>
      <c r="ISH189" s="755"/>
      <c r="ISI189" s="755"/>
      <c r="ISJ189" s="755"/>
      <c r="ISK189" s="755"/>
      <c r="ISL189" s="755"/>
      <c r="ISM189" s="755"/>
      <c r="ISN189" s="755"/>
      <c r="ISO189" s="755"/>
      <c r="ISP189" s="755"/>
      <c r="ISQ189" s="755"/>
      <c r="ISR189" s="755"/>
      <c r="ISS189" s="755"/>
      <c r="IST189" s="755"/>
      <c r="ISU189" s="755"/>
      <c r="ISV189" s="755"/>
      <c r="ISW189" s="755"/>
      <c r="ISX189" s="755"/>
      <c r="ISY189" s="755"/>
      <c r="ISZ189" s="755"/>
      <c r="ITA189" s="755"/>
      <c r="ITB189" s="755"/>
      <c r="ITC189" s="755"/>
      <c r="ITD189" s="755"/>
      <c r="ITE189" s="755"/>
      <c r="ITF189" s="755"/>
      <c r="ITG189" s="755"/>
      <c r="ITH189" s="755"/>
      <c r="ITI189" s="755"/>
      <c r="ITJ189" s="755"/>
      <c r="ITK189" s="755"/>
      <c r="ITL189" s="755"/>
      <c r="ITM189" s="755"/>
      <c r="ITN189" s="755"/>
      <c r="ITO189" s="755"/>
      <c r="ITP189" s="755"/>
      <c r="ITQ189" s="755"/>
      <c r="ITR189" s="755"/>
      <c r="ITS189" s="755"/>
      <c r="ITT189" s="755"/>
      <c r="ITU189" s="755"/>
      <c r="ITV189" s="755"/>
      <c r="ITW189" s="755"/>
      <c r="ITX189" s="755"/>
      <c r="ITY189" s="755"/>
      <c r="ITZ189" s="755"/>
      <c r="IUA189" s="755"/>
      <c r="IUB189" s="755"/>
      <c r="IUC189" s="755"/>
      <c r="IUD189" s="755"/>
      <c r="IUE189" s="755"/>
      <c r="IUF189" s="755"/>
      <c r="IUG189" s="755"/>
      <c r="IUH189" s="755"/>
      <c r="IUI189" s="755"/>
      <c r="IUJ189" s="755"/>
      <c r="IUK189" s="755"/>
      <c r="IUL189" s="755"/>
      <c r="IUM189" s="755"/>
      <c r="IUN189" s="755"/>
      <c r="IUO189" s="755"/>
      <c r="IUP189" s="755"/>
      <c r="IUQ189" s="755"/>
      <c r="IUR189" s="755"/>
      <c r="IUS189" s="755"/>
      <c r="IUT189" s="755"/>
      <c r="IUU189" s="755"/>
      <c r="IUV189" s="755"/>
      <c r="IUW189" s="755"/>
      <c r="IUX189" s="755"/>
      <c r="IUY189" s="755"/>
      <c r="IUZ189" s="755"/>
      <c r="IVA189" s="755"/>
      <c r="IVB189" s="755"/>
      <c r="IVC189" s="755"/>
      <c r="IVD189" s="755"/>
      <c r="IVE189" s="755"/>
      <c r="IVF189" s="755"/>
      <c r="IVG189" s="755"/>
      <c r="IVH189" s="755"/>
      <c r="IVI189" s="755"/>
      <c r="IVJ189" s="755"/>
      <c r="IVK189" s="755"/>
      <c r="IVL189" s="755"/>
      <c r="IVM189" s="755"/>
      <c r="IVN189" s="755"/>
      <c r="IVO189" s="755"/>
      <c r="IVP189" s="755"/>
      <c r="IVQ189" s="755"/>
      <c r="IVR189" s="755"/>
      <c r="IVS189" s="755"/>
      <c r="IVT189" s="755"/>
      <c r="IVU189" s="755"/>
      <c r="IVV189" s="755"/>
      <c r="IVW189" s="755"/>
      <c r="IVX189" s="755"/>
      <c r="IVY189" s="755"/>
      <c r="IVZ189" s="755"/>
      <c r="IWA189" s="755"/>
      <c r="IWB189" s="755"/>
      <c r="IWC189" s="755"/>
      <c r="IWD189" s="755"/>
      <c r="IWE189" s="755"/>
      <c r="IWF189" s="755"/>
      <c r="IWG189" s="755"/>
      <c r="IWH189" s="755"/>
      <c r="IWI189" s="755"/>
      <c r="IWJ189" s="755"/>
      <c r="IWK189" s="755"/>
      <c r="IWL189" s="755"/>
      <c r="IWM189" s="755"/>
      <c r="IWN189" s="755"/>
      <c r="IWO189" s="755"/>
      <c r="IWP189" s="755"/>
      <c r="IWQ189" s="755"/>
      <c r="IWR189" s="755"/>
      <c r="IWS189" s="755"/>
      <c r="IWT189" s="755"/>
      <c r="IWU189" s="755"/>
      <c r="IWV189" s="755"/>
      <c r="IWW189" s="755"/>
      <c r="IWX189" s="755"/>
      <c r="IWY189" s="755"/>
      <c r="IWZ189" s="755"/>
      <c r="IXA189" s="755"/>
      <c r="IXB189" s="755"/>
      <c r="IXC189" s="755"/>
      <c r="IXD189" s="755"/>
      <c r="IXE189" s="755"/>
      <c r="IXF189" s="755"/>
      <c r="IXG189" s="755"/>
      <c r="IXH189" s="755"/>
      <c r="IXI189" s="755"/>
      <c r="IXJ189" s="755"/>
      <c r="IXK189" s="755"/>
      <c r="IXL189" s="755"/>
      <c r="IXM189" s="755"/>
      <c r="IXN189" s="755"/>
      <c r="IXO189" s="755"/>
      <c r="IXP189" s="755"/>
      <c r="IXQ189" s="755"/>
      <c r="IXR189" s="755"/>
      <c r="IXS189" s="755"/>
      <c r="IXT189" s="755"/>
      <c r="IXU189" s="755"/>
      <c r="IXV189" s="755"/>
      <c r="IXW189" s="755"/>
      <c r="IXX189" s="755"/>
      <c r="IXY189" s="755"/>
      <c r="IXZ189" s="755"/>
      <c r="IYA189" s="755"/>
      <c r="IYB189" s="755"/>
      <c r="IYC189" s="755"/>
      <c r="IYD189" s="755"/>
      <c r="IYE189" s="755"/>
      <c r="IYF189" s="755"/>
      <c r="IYG189" s="755"/>
      <c r="IYH189" s="755"/>
      <c r="IYI189" s="755"/>
      <c r="IYJ189" s="755"/>
      <c r="IYK189" s="755"/>
      <c r="IYL189" s="755"/>
      <c r="IYM189" s="755"/>
      <c r="IYN189" s="755"/>
      <c r="IYO189" s="755"/>
      <c r="IYP189" s="755"/>
      <c r="IYQ189" s="755"/>
      <c r="IYR189" s="755"/>
      <c r="IYS189" s="755"/>
      <c r="IYT189" s="755"/>
      <c r="IYU189" s="755"/>
      <c r="IYV189" s="755"/>
      <c r="IYW189" s="755"/>
      <c r="IYX189" s="755"/>
      <c r="IYY189" s="755"/>
      <c r="IYZ189" s="755"/>
      <c r="IZA189" s="755"/>
      <c r="IZB189" s="755"/>
      <c r="IZC189" s="755"/>
      <c r="IZD189" s="755"/>
      <c r="IZE189" s="755"/>
      <c r="IZF189" s="755"/>
      <c r="IZG189" s="755"/>
      <c r="IZH189" s="755"/>
      <c r="IZI189" s="755"/>
      <c r="IZJ189" s="755"/>
      <c r="IZK189" s="755"/>
      <c r="IZL189" s="755"/>
      <c r="IZM189" s="755"/>
      <c r="IZN189" s="755"/>
      <c r="IZO189" s="755"/>
      <c r="IZP189" s="755"/>
      <c r="IZQ189" s="755"/>
      <c r="IZR189" s="755"/>
      <c r="IZS189" s="755"/>
      <c r="IZT189" s="755"/>
      <c r="IZU189" s="755"/>
      <c r="IZV189" s="755"/>
      <c r="IZW189" s="755"/>
      <c r="IZX189" s="755"/>
      <c r="IZY189" s="755"/>
      <c r="IZZ189" s="755"/>
      <c r="JAA189" s="755"/>
      <c r="JAB189" s="755"/>
      <c r="JAC189" s="755"/>
      <c r="JAD189" s="755"/>
      <c r="JAE189" s="755"/>
      <c r="JAF189" s="755"/>
      <c r="JAG189" s="755"/>
      <c r="JAH189" s="755"/>
      <c r="JAI189" s="755"/>
      <c r="JAJ189" s="755"/>
      <c r="JAK189" s="755"/>
      <c r="JAL189" s="755"/>
      <c r="JAM189" s="755"/>
      <c r="JAN189" s="755"/>
      <c r="JAO189" s="755"/>
      <c r="JAP189" s="755"/>
      <c r="JAQ189" s="755"/>
      <c r="JAR189" s="755"/>
      <c r="JAS189" s="755"/>
      <c r="JAT189" s="755"/>
      <c r="JAU189" s="755"/>
      <c r="JAV189" s="755"/>
      <c r="JAW189" s="755"/>
      <c r="JAX189" s="755"/>
      <c r="JAY189" s="755"/>
      <c r="JAZ189" s="755"/>
      <c r="JBA189" s="755"/>
      <c r="JBB189" s="755"/>
      <c r="JBC189" s="755"/>
      <c r="JBD189" s="755"/>
      <c r="JBE189" s="755"/>
      <c r="JBF189" s="755"/>
      <c r="JBG189" s="755"/>
      <c r="JBH189" s="755"/>
      <c r="JBI189" s="755"/>
      <c r="JBJ189" s="755"/>
      <c r="JBK189" s="755"/>
      <c r="JBL189" s="755"/>
      <c r="JBM189" s="755"/>
      <c r="JBN189" s="755"/>
      <c r="JBO189" s="755"/>
      <c r="JBP189" s="755"/>
      <c r="JBQ189" s="755"/>
      <c r="JBR189" s="755"/>
      <c r="JBS189" s="755"/>
      <c r="JBT189" s="755"/>
      <c r="JBU189" s="755"/>
      <c r="JBV189" s="755"/>
      <c r="JBW189" s="755"/>
      <c r="JBX189" s="755"/>
      <c r="JBY189" s="755"/>
      <c r="JBZ189" s="755"/>
      <c r="JCA189" s="755"/>
      <c r="JCB189" s="755"/>
      <c r="JCC189" s="755"/>
      <c r="JCD189" s="755"/>
      <c r="JCE189" s="755"/>
      <c r="JCF189" s="755"/>
      <c r="JCG189" s="755"/>
      <c r="JCH189" s="755"/>
      <c r="JCI189" s="755"/>
      <c r="JCJ189" s="755"/>
      <c r="JCK189" s="755"/>
      <c r="JCL189" s="755"/>
      <c r="JCM189" s="755"/>
      <c r="JCN189" s="755"/>
      <c r="JCO189" s="755"/>
      <c r="JCP189" s="755"/>
      <c r="JCQ189" s="755"/>
      <c r="JCR189" s="755"/>
      <c r="JCS189" s="755"/>
      <c r="JCT189" s="755"/>
      <c r="JCU189" s="755"/>
      <c r="JCV189" s="755"/>
      <c r="JCW189" s="755"/>
      <c r="JCX189" s="755"/>
      <c r="JCY189" s="755"/>
      <c r="JCZ189" s="755"/>
      <c r="JDA189" s="755"/>
      <c r="JDB189" s="755"/>
      <c r="JDC189" s="755"/>
      <c r="JDD189" s="755"/>
      <c r="JDE189" s="755"/>
      <c r="JDF189" s="755"/>
      <c r="JDG189" s="755"/>
      <c r="JDH189" s="755"/>
      <c r="JDI189" s="755"/>
      <c r="JDJ189" s="755"/>
      <c r="JDK189" s="755"/>
      <c r="JDL189" s="755"/>
      <c r="JDM189" s="755"/>
      <c r="JDN189" s="755"/>
      <c r="JDO189" s="755"/>
      <c r="JDP189" s="755"/>
      <c r="JDQ189" s="755"/>
      <c r="JDR189" s="755"/>
      <c r="JDS189" s="755"/>
      <c r="JDT189" s="755"/>
      <c r="JDU189" s="755"/>
      <c r="JDV189" s="755"/>
      <c r="JDW189" s="755"/>
      <c r="JDX189" s="755"/>
      <c r="JDY189" s="755"/>
      <c r="JDZ189" s="755"/>
      <c r="JEA189" s="755"/>
      <c r="JEB189" s="755"/>
      <c r="JEC189" s="755"/>
      <c r="JED189" s="755"/>
      <c r="JEE189" s="755"/>
      <c r="JEF189" s="755"/>
      <c r="JEG189" s="755"/>
      <c r="JEH189" s="755"/>
      <c r="JEI189" s="755"/>
      <c r="JEJ189" s="755"/>
      <c r="JEK189" s="755"/>
      <c r="JEL189" s="755"/>
      <c r="JEM189" s="755"/>
      <c r="JEN189" s="755"/>
      <c r="JEO189" s="755"/>
      <c r="JEP189" s="755"/>
      <c r="JEQ189" s="755"/>
      <c r="JER189" s="755"/>
      <c r="JES189" s="755"/>
      <c r="JET189" s="755"/>
      <c r="JEU189" s="755"/>
      <c r="JEV189" s="755"/>
      <c r="JEW189" s="755"/>
      <c r="JEX189" s="755"/>
      <c r="JEY189" s="755"/>
      <c r="JEZ189" s="755"/>
      <c r="JFA189" s="755"/>
      <c r="JFB189" s="755"/>
      <c r="JFC189" s="755"/>
      <c r="JFD189" s="755"/>
      <c r="JFE189" s="755"/>
      <c r="JFF189" s="755"/>
      <c r="JFG189" s="755"/>
      <c r="JFH189" s="755"/>
      <c r="JFI189" s="755"/>
      <c r="JFJ189" s="755"/>
      <c r="JFK189" s="755"/>
      <c r="JFL189" s="755"/>
      <c r="JFM189" s="755"/>
      <c r="JFN189" s="755"/>
      <c r="JFO189" s="755"/>
      <c r="JFP189" s="755"/>
      <c r="JFQ189" s="755"/>
      <c r="JFR189" s="755"/>
      <c r="JFS189" s="755"/>
      <c r="JFT189" s="755"/>
      <c r="JFU189" s="755"/>
      <c r="JFV189" s="755"/>
      <c r="JFW189" s="755"/>
      <c r="JFX189" s="755"/>
      <c r="JFY189" s="755"/>
      <c r="JFZ189" s="755"/>
      <c r="JGA189" s="755"/>
      <c r="JGB189" s="755"/>
      <c r="JGC189" s="755"/>
      <c r="JGD189" s="755"/>
      <c r="JGE189" s="755"/>
      <c r="JGF189" s="755"/>
      <c r="JGG189" s="755"/>
      <c r="JGH189" s="755"/>
      <c r="JGI189" s="755"/>
      <c r="JGJ189" s="755"/>
      <c r="JGK189" s="755"/>
      <c r="JGL189" s="755"/>
      <c r="JGM189" s="755"/>
      <c r="JGN189" s="755"/>
      <c r="JGO189" s="755"/>
      <c r="JGP189" s="755"/>
      <c r="JGQ189" s="755"/>
      <c r="JGR189" s="755"/>
      <c r="JGS189" s="755"/>
      <c r="JGT189" s="755"/>
      <c r="JGU189" s="755"/>
      <c r="JGV189" s="755"/>
      <c r="JGW189" s="755"/>
      <c r="JGX189" s="755"/>
      <c r="JGY189" s="755"/>
      <c r="JGZ189" s="755"/>
      <c r="JHA189" s="755"/>
      <c r="JHB189" s="755"/>
      <c r="JHC189" s="755"/>
      <c r="JHD189" s="755"/>
      <c r="JHE189" s="755"/>
      <c r="JHF189" s="755"/>
      <c r="JHG189" s="755"/>
      <c r="JHH189" s="755"/>
      <c r="JHI189" s="755"/>
      <c r="JHJ189" s="755"/>
      <c r="JHK189" s="755"/>
      <c r="JHL189" s="755"/>
      <c r="JHM189" s="755"/>
      <c r="JHN189" s="755"/>
      <c r="JHO189" s="755"/>
      <c r="JHP189" s="755"/>
      <c r="JHQ189" s="755"/>
      <c r="JHR189" s="755"/>
      <c r="JHS189" s="755"/>
      <c r="JHT189" s="755"/>
      <c r="JHU189" s="755"/>
      <c r="JHV189" s="755"/>
      <c r="JHW189" s="755"/>
      <c r="JHX189" s="755"/>
      <c r="JHY189" s="755"/>
      <c r="JHZ189" s="755"/>
      <c r="JIA189" s="755"/>
      <c r="JIB189" s="755"/>
      <c r="JIC189" s="755"/>
      <c r="JID189" s="755"/>
      <c r="JIE189" s="755"/>
      <c r="JIF189" s="755"/>
      <c r="JIG189" s="755"/>
      <c r="JIH189" s="755"/>
      <c r="JII189" s="755"/>
      <c r="JIJ189" s="755"/>
      <c r="JIK189" s="755"/>
      <c r="JIL189" s="755"/>
      <c r="JIM189" s="755"/>
      <c r="JIN189" s="755"/>
      <c r="JIO189" s="755"/>
      <c r="JIP189" s="755"/>
      <c r="JIQ189" s="755"/>
      <c r="JIR189" s="755"/>
      <c r="JIS189" s="755"/>
      <c r="JIT189" s="755"/>
      <c r="JIU189" s="755"/>
      <c r="JIV189" s="755"/>
      <c r="JIW189" s="755"/>
      <c r="JIX189" s="755"/>
      <c r="JIY189" s="755"/>
      <c r="JIZ189" s="755"/>
      <c r="JJA189" s="755"/>
      <c r="JJB189" s="755"/>
      <c r="JJC189" s="755"/>
      <c r="JJD189" s="755"/>
      <c r="JJE189" s="755"/>
      <c r="JJF189" s="755"/>
      <c r="JJG189" s="755"/>
      <c r="JJH189" s="755"/>
      <c r="JJI189" s="755"/>
      <c r="JJJ189" s="755"/>
      <c r="JJK189" s="755"/>
      <c r="JJL189" s="755"/>
      <c r="JJM189" s="755"/>
      <c r="JJN189" s="755"/>
      <c r="JJO189" s="755"/>
      <c r="JJP189" s="755"/>
      <c r="JJQ189" s="755"/>
      <c r="JJR189" s="755"/>
      <c r="JJS189" s="755"/>
      <c r="JJT189" s="755"/>
      <c r="JJU189" s="755"/>
      <c r="JJV189" s="755"/>
      <c r="JJW189" s="755"/>
      <c r="JJX189" s="755"/>
      <c r="JJY189" s="755"/>
      <c r="JJZ189" s="755"/>
      <c r="JKA189" s="755"/>
      <c r="JKB189" s="755"/>
      <c r="JKC189" s="755"/>
      <c r="JKD189" s="755"/>
      <c r="JKE189" s="755"/>
      <c r="JKF189" s="755"/>
      <c r="JKG189" s="755"/>
      <c r="JKH189" s="755"/>
      <c r="JKI189" s="755"/>
      <c r="JKJ189" s="755"/>
      <c r="JKK189" s="755"/>
      <c r="JKL189" s="755"/>
      <c r="JKM189" s="755"/>
      <c r="JKN189" s="755"/>
      <c r="JKO189" s="755"/>
      <c r="JKP189" s="755"/>
      <c r="JKQ189" s="755"/>
      <c r="JKR189" s="755"/>
      <c r="JKS189" s="755"/>
      <c r="JKT189" s="755"/>
      <c r="JKU189" s="755"/>
      <c r="JKV189" s="755"/>
      <c r="JKW189" s="755"/>
      <c r="JKX189" s="755"/>
      <c r="JKY189" s="755"/>
      <c r="JKZ189" s="755"/>
      <c r="JLA189" s="755"/>
      <c r="JLB189" s="755"/>
      <c r="JLC189" s="755"/>
      <c r="JLD189" s="755"/>
      <c r="JLE189" s="755"/>
      <c r="JLF189" s="755"/>
      <c r="JLG189" s="755"/>
      <c r="JLH189" s="755"/>
      <c r="JLI189" s="755"/>
      <c r="JLJ189" s="755"/>
      <c r="JLK189" s="755"/>
      <c r="JLL189" s="755"/>
      <c r="JLM189" s="755"/>
      <c r="JLN189" s="755"/>
      <c r="JLO189" s="755"/>
      <c r="JLP189" s="755"/>
      <c r="JLQ189" s="755"/>
      <c r="JLR189" s="755"/>
      <c r="JLS189" s="755"/>
      <c r="JLT189" s="755"/>
      <c r="JLU189" s="755"/>
      <c r="JLV189" s="755"/>
      <c r="JLW189" s="755"/>
      <c r="JLX189" s="755"/>
      <c r="JLY189" s="755"/>
      <c r="JLZ189" s="755"/>
      <c r="JMA189" s="755"/>
      <c r="JMB189" s="755"/>
      <c r="JMC189" s="755"/>
      <c r="JMD189" s="755"/>
      <c r="JME189" s="755"/>
      <c r="JMF189" s="755"/>
      <c r="JMG189" s="755"/>
      <c r="JMH189" s="755"/>
      <c r="JMI189" s="755"/>
      <c r="JMJ189" s="755"/>
      <c r="JMK189" s="755"/>
      <c r="JML189" s="755"/>
      <c r="JMM189" s="755"/>
      <c r="JMN189" s="755"/>
      <c r="JMO189" s="755"/>
      <c r="JMP189" s="755"/>
      <c r="JMQ189" s="755"/>
      <c r="JMR189" s="755"/>
      <c r="JMS189" s="755"/>
      <c r="JMT189" s="755"/>
      <c r="JMU189" s="755"/>
      <c r="JMV189" s="755"/>
      <c r="JMW189" s="755"/>
      <c r="JMX189" s="755"/>
      <c r="JMY189" s="755"/>
      <c r="JMZ189" s="755"/>
      <c r="JNA189" s="755"/>
      <c r="JNB189" s="755"/>
      <c r="JNC189" s="755"/>
      <c r="JND189" s="755"/>
      <c r="JNE189" s="755"/>
      <c r="JNF189" s="755"/>
      <c r="JNG189" s="755"/>
      <c r="JNH189" s="755"/>
      <c r="JNI189" s="755"/>
      <c r="JNJ189" s="755"/>
      <c r="JNK189" s="755"/>
      <c r="JNL189" s="755"/>
      <c r="JNM189" s="755"/>
      <c r="JNN189" s="755"/>
      <c r="JNO189" s="755"/>
      <c r="JNP189" s="755"/>
      <c r="JNQ189" s="755"/>
      <c r="JNR189" s="755"/>
      <c r="JNS189" s="755"/>
      <c r="JNT189" s="755"/>
      <c r="JNU189" s="755"/>
      <c r="JNV189" s="755"/>
      <c r="JNW189" s="755"/>
      <c r="JNX189" s="755"/>
      <c r="JNY189" s="755"/>
      <c r="JNZ189" s="755"/>
      <c r="JOA189" s="755"/>
      <c r="JOB189" s="755"/>
      <c r="JOC189" s="755"/>
      <c r="JOD189" s="755"/>
      <c r="JOE189" s="755"/>
      <c r="JOF189" s="755"/>
      <c r="JOG189" s="755"/>
      <c r="JOH189" s="755"/>
      <c r="JOI189" s="755"/>
      <c r="JOJ189" s="755"/>
      <c r="JOK189" s="755"/>
      <c r="JOL189" s="755"/>
      <c r="JOM189" s="755"/>
      <c r="JON189" s="755"/>
      <c r="JOO189" s="755"/>
      <c r="JOP189" s="755"/>
      <c r="JOQ189" s="755"/>
      <c r="JOR189" s="755"/>
      <c r="JOS189" s="755"/>
      <c r="JOT189" s="755"/>
      <c r="JOU189" s="755"/>
      <c r="JOV189" s="755"/>
      <c r="JOW189" s="755"/>
      <c r="JOX189" s="755"/>
      <c r="JOY189" s="755"/>
      <c r="JOZ189" s="755"/>
      <c r="JPA189" s="755"/>
      <c r="JPB189" s="755"/>
      <c r="JPC189" s="755"/>
      <c r="JPD189" s="755"/>
      <c r="JPE189" s="755"/>
      <c r="JPF189" s="755"/>
      <c r="JPG189" s="755"/>
      <c r="JPH189" s="755"/>
      <c r="JPI189" s="755"/>
      <c r="JPJ189" s="755"/>
      <c r="JPK189" s="755"/>
      <c r="JPL189" s="755"/>
      <c r="JPM189" s="755"/>
      <c r="JPN189" s="755"/>
      <c r="JPO189" s="755"/>
      <c r="JPP189" s="755"/>
      <c r="JPQ189" s="755"/>
      <c r="JPR189" s="755"/>
      <c r="JPS189" s="755"/>
      <c r="JPT189" s="755"/>
      <c r="JPU189" s="755"/>
      <c r="JPV189" s="755"/>
      <c r="JPW189" s="755"/>
      <c r="JPX189" s="755"/>
      <c r="JPY189" s="755"/>
      <c r="JPZ189" s="755"/>
      <c r="JQA189" s="755"/>
      <c r="JQB189" s="755"/>
      <c r="JQC189" s="755"/>
      <c r="JQD189" s="755"/>
      <c r="JQE189" s="755"/>
      <c r="JQF189" s="755"/>
      <c r="JQG189" s="755"/>
      <c r="JQH189" s="755"/>
      <c r="JQI189" s="755"/>
      <c r="JQJ189" s="755"/>
      <c r="JQK189" s="755"/>
      <c r="JQL189" s="755"/>
      <c r="JQM189" s="755"/>
      <c r="JQN189" s="755"/>
      <c r="JQO189" s="755"/>
      <c r="JQP189" s="755"/>
      <c r="JQQ189" s="755"/>
      <c r="JQR189" s="755"/>
      <c r="JQS189" s="755"/>
      <c r="JQT189" s="755"/>
      <c r="JQU189" s="755"/>
      <c r="JQV189" s="755"/>
      <c r="JQW189" s="755"/>
      <c r="JQX189" s="755"/>
      <c r="JQY189" s="755"/>
      <c r="JQZ189" s="755"/>
      <c r="JRA189" s="755"/>
      <c r="JRB189" s="755"/>
      <c r="JRC189" s="755"/>
      <c r="JRD189" s="755"/>
      <c r="JRE189" s="755"/>
      <c r="JRF189" s="755"/>
      <c r="JRG189" s="755"/>
      <c r="JRH189" s="755"/>
      <c r="JRI189" s="755"/>
      <c r="JRJ189" s="755"/>
      <c r="JRK189" s="755"/>
      <c r="JRL189" s="755"/>
      <c r="JRM189" s="755"/>
      <c r="JRN189" s="755"/>
      <c r="JRO189" s="755"/>
      <c r="JRP189" s="755"/>
      <c r="JRQ189" s="755"/>
      <c r="JRR189" s="755"/>
      <c r="JRS189" s="755"/>
      <c r="JRT189" s="755"/>
      <c r="JRU189" s="755"/>
      <c r="JRV189" s="755"/>
      <c r="JRW189" s="755"/>
      <c r="JRX189" s="755"/>
      <c r="JRY189" s="755"/>
      <c r="JRZ189" s="755"/>
      <c r="JSA189" s="755"/>
      <c r="JSB189" s="755"/>
      <c r="JSC189" s="755"/>
      <c r="JSD189" s="755"/>
      <c r="JSE189" s="755"/>
      <c r="JSF189" s="755"/>
      <c r="JSG189" s="755"/>
      <c r="JSH189" s="755"/>
      <c r="JSI189" s="755"/>
      <c r="JSJ189" s="755"/>
      <c r="JSK189" s="755"/>
      <c r="JSL189" s="755"/>
      <c r="JSM189" s="755"/>
      <c r="JSN189" s="755"/>
      <c r="JSO189" s="755"/>
      <c r="JSP189" s="755"/>
      <c r="JSQ189" s="755"/>
      <c r="JSR189" s="755"/>
      <c r="JSS189" s="755"/>
      <c r="JST189" s="755"/>
      <c r="JSU189" s="755"/>
      <c r="JSV189" s="755"/>
      <c r="JSW189" s="755"/>
      <c r="JSX189" s="755"/>
      <c r="JSY189" s="755"/>
      <c r="JSZ189" s="755"/>
      <c r="JTA189" s="755"/>
      <c r="JTB189" s="755"/>
      <c r="JTC189" s="755"/>
      <c r="JTD189" s="755"/>
      <c r="JTE189" s="755"/>
      <c r="JTF189" s="755"/>
      <c r="JTG189" s="755"/>
      <c r="JTH189" s="755"/>
      <c r="JTI189" s="755"/>
      <c r="JTJ189" s="755"/>
      <c r="JTK189" s="755"/>
      <c r="JTL189" s="755"/>
      <c r="JTM189" s="755"/>
      <c r="JTN189" s="755"/>
      <c r="JTO189" s="755"/>
      <c r="JTP189" s="755"/>
      <c r="JTQ189" s="755"/>
      <c r="JTR189" s="755"/>
      <c r="JTS189" s="755"/>
      <c r="JTT189" s="755"/>
      <c r="JTU189" s="755"/>
      <c r="JTV189" s="755"/>
      <c r="JTW189" s="755"/>
      <c r="JTX189" s="755"/>
      <c r="JTY189" s="755"/>
      <c r="JTZ189" s="755"/>
      <c r="JUA189" s="755"/>
      <c r="JUB189" s="755"/>
      <c r="JUC189" s="755"/>
      <c r="JUD189" s="755"/>
      <c r="JUE189" s="755"/>
      <c r="JUF189" s="755"/>
      <c r="JUG189" s="755"/>
      <c r="JUH189" s="755"/>
      <c r="JUI189" s="755"/>
      <c r="JUJ189" s="755"/>
      <c r="JUK189" s="755"/>
      <c r="JUL189" s="755"/>
      <c r="JUM189" s="755"/>
      <c r="JUN189" s="755"/>
      <c r="JUO189" s="755"/>
      <c r="JUP189" s="755"/>
      <c r="JUQ189" s="755"/>
      <c r="JUR189" s="755"/>
      <c r="JUS189" s="755"/>
      <c r="JUT189" s="755"/>
      <c r="JUU189" s="755"/>
      <c r="JUV189" s="755"/>
      <c r="JUW189" s="755"/>
      <c r="JUX189" s="755"/>
      <c r="JUY189" s="755"/>
      <c r="JUZ189" s="755"/>
      <c r="JVA189" s="755"/>
      <c r="JVB189" s="755"/>
      <c r="JVC189" s="755"/>
      <c r="JVD189" s="755"/>
      <c r="JVE189" s="755"/>
      <c r="JVF189" s="755"/>
      <c r="JVG189" s="755"/>
      <c r="JVH189" s="755"/>
      <c r="JVI189" s="755"/>
      <c r="JVJ189" s="755"/>
      <c r="JVK189" s="755"/>
      <c r="JVL189" s="755"/>
      <c r="JVM189" s="755"/>
      <c r="JVN189" s="755"/>
      <c r="JVO189" s="755"/>
      <c r="JVP189" s="755"/>
      <c r="JVQ189" s="755"/>
      <c r="JVR189" s="755"/>
      <c r="JVS189" s="755"/>
      <c r="JVT189" s="755"/>
      <c r="JVU189" s="755"/>
      <c r="JVV189" s="755"/>
      <c r="JVW189" s="755"/>
      <c r="JVX189" s="755"/>
      <c r="JVY189" s="755"/>
      <c r="JVZ189" s="755"/>
      <c r="JWA189" s="755"/>
      <c r="JWB189" s="755"/>
      <c r="JWC189" s="755"/>
      <c r="JWD189" s="755"/>
      <c r="JWE189" s="755"/>
      <c r="JWF189" s="755"/>
      <c r="JWG189" s="755"/>
      <c r="JWH189" s="755"/>
      <c r="JWI189" s="755"/>
      <c r="JWJ189" s="755"/>
      <c r="JWK189" s="755"/>
      <c r="JWL189" s="755"/>
      <c r="JWM189" s="755"/>
      <c r="JWN189" s="755"/>
      <c r="JWO189" s="755"/>
      <c r="JWP189" s="755"/>
      <c r="JWQ189" s="755"/>
      <c r="JWR189" s="755"/>
      <c r="JWS189" s="755"/>
      <c r="JWT189" s="755"/>
      <c r="JWU189" s="755"/>
      <c r="JWV189" s="755"/>
      <c r="JWW189" s="755"/>
      <c r="JWX189" s="755"/>
      <c r="JWY189" s="755"/>
      <c r="JWZ189" s="755"/>
      <c r="JXA189" s="755"/>
      <c r="JXB189" s="755"/>
      <c r="JXC189" s="755"/>
      <c r="JXD189" s="755"/>
      <c r="JXE189" s="755"/>
      <c r="JXF189" s="755"/>
      <c r="JXG189" s="755"/>
      <c r="JXH189" s="755"/>
      <c r="JXI189" s="755"/>
      <c r="JXJ189" s="755"/>
      <c r="JXK189" s="755"/>
      <c r="JXL189" s="755"/>
      <c r="JXM189" s="755"/>
      <c r="JXN189" s="755"/>
      <c r="JXO189" s="755"/>
      <c r="JXP189" s="755"/>
      <c r="JXQ189" s="755"/>
      <c r="JXR189" s="755"/>
      <c r="JXS189" s="755"/>
      <c r="JXT189" s="755"/>
      <c r="JXU189" s="755"/>
      <c r="JXV189" s="755"/>
      <c r="JXW189" s="755"/>
      <c r="JXX189" s="755"/>
      <c r="JXY189" s="755"/>
      <c r="JXZ189" s="755"/>
      <c r="JYA189" s="755"/>
      <c r="JYB189" s="755"/>
      <c r="JYC189" s="755"/>
      <c r="JYD189" s="755"/>
      <c r="JYE189" s="755"/>
      <c r="JYF189" s="755"/>
      <c r="JYG189" s="755"/>
      <c r="JYH189" s="755"/>
      <c r="JYI189" s="755"/>
      <c r="JYJ189" s="755"/>
      <c r="JYK189" s="755"/>
      <c r="JYL189" s="755"/>
      <c r="JYM189" s="755"/>
      <c r="JYN189" s="755"/>
      <c r="JYO189" s="755"/>
      <c r="JYP189" s="755"/>
      <c r="JYQ189" s="755"/>
      <c r="JYR189" s="755"/>
      <c r="JYS189" s="755"/>
      <c r="JYT189" s="755"/>
      <c r="JYU189" s="755"/>
      <c r="JYV189" s="755"/>
      <c r="JYW189" s="755"/>
      <c r="JYX189" s="755"/>
      <c r="JYY189" s="755"/>
      <c r="JYZ189" s="755"/>
      <c r="JZA189" s="755"/>
      <c r="JZB189" s="755"/>
      <c r="JZC189" s="755"/>
      <c r="JZD189" s="755"/>
      <c r="JZE189" s="755"/>
      <c r="JZF189" s="755"/>
      <c r="JZG189" s="755"/>
      <c r="JZH189" s="755"/>
      <c r="JZI189" s="755"/>
      <c r="JZJ189" s="755"/>
      <c r="JZK189" s="755"/>
      <c r="JZL189" s="755"/>
      <c r="JZM189" s="755"/>
      <c r="JZN189" s="755"/>
      <c r="JZO189" s="755"/>
      <c r="JZP189" s="755"/>
      <c r="JZQ189" s="755"/>
      <c r="JZR189" s="755"/>
      <c r="JZS189" s="755"/>
      <c r="JZT189" s="755"/>
      <c r="JZU189" s="755"/>
      <c r="JZV189" s="755"/>
      <c r="JZW189" s="755"/>
      <c r="JZX189" s="755"/>
      <c r="JZY189" s="755"/>
      <c r="JZZ189" s="755"/>
      <c r="KAA189" s="755"/>
      <c r="KAB189" s="755"/>
      <c r="KAC189" s="755"/>
      <c r="KAD189" s="755"/>
      <c r="KAE189" s="755"/>
      <c r="KAF189" s="755"/>
      <c r="KAG189" s="755"/>
      <c r="KAH189" s="755"/>
      <c r="KAI189" s="755"/>
      <c r="KAJ189" s="755"/>
      <c r="KAK189" s="755"/>
      <c r="KAL189" s="755"/>
      <c r="KAM189" s="755"/>
      <c r="KAN189" s="755"/>
      <c r="KAO189" s="755"/>
      <c r="KAP189" s="755"/>
      <c r="KAQ189" s="755"/>
      <c r="KAR189" s="755"/>
      <c r="KAS189" s="755"/>
      <c r="KAT189" s="755"/>
      <c r="KAU189" s="755"/>
      <c r="KAV189" s="755"/>
      <c r="KAW189" s="755"/>
      <c r="KAX189" s="755"/>
      <c r="KAY189" s="755"/>
      <c r="KAZ189" s="755"/>
      <c r="KBA189" s="755"/>
      <c r="KBB189" s="755"/>
      <c r="KBC189" s="755"/>
      <c r="KBD189" s="755"/>
      <c r="KBE189" s="755"/>
      <c r="KBF189" s="755"/>
      <c r="KBG189" s="755"/>
      <c r="KBH189" s="755"/>
      <c r="KBI189" s="755"/>
      <c r="KBJ189" s="755"/>
      <c r="KBK189" s="755"/>
      <c r="KBL189" s="755"/>
      <c r="KBM189" s="755"/>
      <c r="KBN189" s="755"/>
      <c r="KBO189" s="755"/>
      <c r="KBP189" s="755"/>
      <c r="KBQ189" s="755"/>
      <c r="KBR189" s="755"/>
      <c r="KBS189" s="755"/>
      <c r="KBT189" s="755"/>
      <c r="KBU189" s="755"/>
      <c r="KBV189" s="755"/>
      <c r="KBW189" s="755"/>
      <c r="KBX189" s="755"/>
      <c r="KBY189" s="755"/>
      <c r="KBZ189" s="755"/>
      <c r="KCA189" s="755"/>
      <c r="KCB189" s="755"/>
      <c r="KCC189" s="755"/>
      <c r="KCD189" s="755"/>
      <c r="KCE189" s="755"/>
      <c r="KCF189" s="755"/>
      <c r="KCG189" s="755"/>
      <c r="KCH189" s="755"/>
      <c r="KCI189" s="755"/>
      <c r="KCJ189" s="755"/>
      <c r="KCK189" s="755"/>
      <c r="KCL189" s="755"/>
      <c r="KCM189" s="755"/>
      <c r="KCN189" s="755"/>
      <c r="KCO189" s="755"/>
      <c r="KCP189" s="755"/>
      <c r="KCQ189" s="755"/>
      <c r="KCR189" s="755"/>
      <c r="KCS189" s="755"/>
      <c r="KCT189" s="755"/>
      <c r="KCU189" s="755"/>
      <c r="KCV189" s="755"/>
      <c r="KCW189" s="755"/>
      <c r="KCX189" s="755"/>
      <c r="KCY189" s="755"/>
      <c r="KCZ189" s="755"/>
      <c r="KDA189" s="755"/>
      <c r="KDB189" s="755"/>
      <c r="KDC189" s="755"/>
      <c r="KDD189" s="755"/>
      <c r="KDE189" s="755"/>
      <c r="KDF189" s="755"/>
      <c r="KDG189" s="755"/>
      <c r="KDH189" s="755"/>
      <c r="KDI189" s="755"/>
      <c r="KDJ189" s="755"/>
      <c r="KDK189" s="755"/>
      <c r="KDL189" s="755"/>
      <c r="KDM189" s="755"/>
      <c r="KDN189" s="755"/>
      <c r="KDO189" s="755"/>
      <c r="KDP189" s="755"/>
      <c r="KDQ189" s="755"/>
      <c r="KDR189" s="755"/>
      <c r="KDS189" s="755"/>
      <c r="KDT189" s="755"/>
      <c r="KDU189" s="755"/>
      <c r="KDV189" s="755"/>
      <c r="KDW189" s="755"/>
      <c r="KDX189" s="755"/>
      <c r="KDY189" s="755"/>
      <c r="KDZ189" s="755"/>
      <c r="KEA189" s="755"/>
      <c r="KEB189" s="755"/>
      <c r="KEC189" s="755"/>
      <c r="KED189" s="755"/>
      <c r="KEE189" s="755"/>
      <c r="KEF189" s="755"/>
      <c r="KEG189" s="755"/>
      <c r="KEH189" s="755"/>
      <c r="KEI189" s="755"/>
      <c r="KEJ189" s="755"/>
      <c r="KEK189" s="755"/>
      <c r="KEL189" s="755"/>
      <c r="KEM189" s="755"/>
      <c r="KEN189" s="755"/>
      <c r="KEO189" s="755"/>
      <c r="KEP189" s="755"/>
      <c r="KEQ189" s="755"/>
      <c r="KER189" s="755"/>
      <c r="KES189" s="755"/>
      <c r="KET189" s="755"/>
      <c r="KEU189" s="755"/>
      <c r="KEV189" s="755"/>
      <c r="KEW189" s="755"/>
      <c r="KEX189" s="755"/>
      <c r="KEY189" s="755"/>
      <c r="KEZ189" s="755"/>
      <c r="KFA189" s="755"/>
      <c r="KFB189" s="755"/>
      <c r="KFC189" s="755"/>
      <c r="KFD189" s="755"/>
      <c r="KFE189" s="755"/>
      <c r="KFF189" s="755"/>
      <c r="KFG189" s="755"/>
      <c r="KFH189" s="755"/>
      <c r="KFI189" s="755"/>
      <c r="KFJ189" s="755"/>
      <c r="KFK189" s="755"/>
      <c r="KFL189" s="755"/>
      <c r="KFM189" s="755"/>
      <c r="KFN189" s="755"/>
      <c r="KFO189" s="755"/>
      <c r="KFP189" s="755"/>
      <c r="KFQ189" s="755"/>
      <c r="KFR189" s="755"/>
      <c r="KFS189" s="755"/>
      <c r="KFT189" s="755"/>
      <c r="KFU189" s="755"/>
      <c r="KFV189" s="755"/>
      <c r="KFW189" s="755"/>
      <c r="KFX189" s="755"/>
      <c r="KFY189" s="755"/>
      <c r="KFZ189" s="755"/>
      <c r="KGA189" s="755"/>
      <c r="KGB189" s="755"/>
      <c r="KGC189" s="755"/>
      <c r="KGD189" s="755"/>
      <c r="KGE189" s="755"/>
      <c r="KGF189" s="755"/>
      <c r="KGG189" s="755"/>
      <c r="KGH189" s="755"/>
      <c r="KGI189" s="755"/>
      <c r="KGJ189" s="755"/>
      <c r="KGK189" s="755"/>
      <c r="KGL189" s="755"/>
      <c r="KGM189" s="755"/>
      <c r="KGN189" s="755"/>
      <c r="KGO189" s="755"/>
      <c r="KGP189" s="755"/>
      <c r="KGQ189" s="755"/>
      <c r="KGR189" s="755"/>
      <c r="KGS189" s="755"/>
      <c r="KGT189" s="755"/>
      <c r="KGU189" s="755"/>
      <c r="KGV189" s="755"/>
      <c r="KGW189" s="755"/>
      <c r="KGX189" s="755"/>
      <c r="KGY189" s="755"/>
      <c r="KGZ189" s="755"/>
      <c r="KHA189" s="755"/>
      <c r="KHB189" s="755"/>
      <c r="KHC189" s="755"/>
      <c r="KHD189" s="755"/>
      <c r="KHE189" s="755"/>
      <c r="KHF189" s="755"/>
      <c r="KHG189" s="755"/>
      <c r="KHH189" s="755"/>
      <c r="KHI189" s="755"/>
      <c r="KHJ189" s="755"/>
      <c r="KHK189" s="755"/>
      <c r="KHL189" s="755"/>
      <c r="KHM189" s="755"/>
      <c r="KHN189" s="755"/>
      <c r="KHO189" s="755"/>
      <c r="KHP189" s="755"/>
      <c r="KHQ189" s="755"/>
      <c r="KHR189" s="755"/>
      <c r="KHS189" s="755"/>
      <c r="KHT189" s="755"/>
      <c r="KHU189" s="755"/>
      <c r="KHV189" s="755"/>
      <c r="KHW189" s="755"/>
      <c r="KHX189" s="755"/>
      <c r="KHY189" s="755"/>
      <c r="KHZ189" s="755"/>
      <c r="KIA189" s="755"/>
      <c r="KIB189" s="755"/>
      <c r="KIC189" s="755"/>
      <c r="KID189" s="755"/>
      <c r="KIE189" s="755"/>
      <c r="KIF189" s="755"/>
      <c r="KIG189" s="755"/>
      <c r="KIH189" s="755"/>
      <c r="KII189" s="755"/>
      <c r="KIJ189" s="755"/>
      <c r="KIK189" s="755"/>
      <c r="KIL189" s="755"/>
      <c r="KIM189" s="755"/>
      <c r="KIN189" s="755"/>
      <c r="KIO189" s="755"/>
      <c r="KIP189" s="755"/>
      <c r="KIQ189" s="755"/>
      <c r="KIR189" s="755"/>
      <c r="KIS189" s="755"/>
      <c r="KIT189" s="755"/>
      <c r="KIU189" s="755"/>
      <c r="KIV189" s="755"/>
      <c r="KIW189" s="755"/>
      <c r="KIX189" s="755"/>
      <c r="KIY189" s="755"/>
      <c r="KIZ189" s="755"/>
      <c r="KJA189" s="755"/>
      <c r="KJB189" s="755"/>
      <c r="KJC189" s="755"/>
      <c r="KJD189" s="755"/>
      <c r="KJE189" s="755"/>
      <c r="KJF189" s="755"/>
      <c r="KJG189" s="755"/>
      <c r="KJH189" s="755"/>
      <c r="KJI189" s="755"/>
      <c r="KJJ189" s="755"/>
      <c r="KJK189" s="755"/>
      <c r="KJL189" s="755"/>
      <c r="KJM189" s="755"/>
      <c r="KJN189" s="755"/>
      <c r="KJO189" s="755"/>
      <c r="KJP189" s="755"/>
      <c r="KJQ189" s="755"/>
      <c r="KJR189" s="755"/>
      <c r="KJS189" s="755"/>
      <c r="KJT189" s="755"/>
      <c r="KJU189" s="755"/>
      <c r="KJV189" s="755"/>
      <c r="KJW189" s="755"/>
      <c r="KJX189" s="755"/>
      <c r="KJY189" s="755"/>
      <c r="KJZ189" s="755"/>
      <c r="KKA189" s="755"/>
      <c r="KKB189" s="755"/>
      <c r="KKC189" s="755"/>
      <c r="KKD189" s="755"/>
      <c r="KKE189" s="755"/>
      <c r="KKF189" s="755"/>
      <c r="KKG189" s="755"/>
      <c r="KKH189" s="755"/>
      <c r="KKI189" s="755"/>
      <c r="KKJ189" s="755"/>
      <c r="KKK189" s="755"/>
      <c r="KKL189" s="755"/>
      <c r="KKM189" s="755"/>
      <c r="KKN189" s="755"/>
      <c r="KKO189" s="755"/>
      <c r="KKP189" s="755"/>
      <c r="KKQ189" s="755"/>
      <c r="KKR189" s="755"/>
      <c r="KKS189" s="755"/>
      <c r="KKT189" s="755"/>
      <c r="KKU189" s="755"/>
      <c r="KKV189" s="755"/>
      <c r="KKW189" s="755"/>
      <c r="KKX189" s="755"/>
      <c r="KKY189" s="755"/>
      <c r="KKZ189" s="755"/>
      <c r="KLA189" s="755"/>
      <c r="KLB189" s="755"/>
      <c r="KLC189" s="755"/>
      <c r="KLD189" s="755"/>
      <c r="KLE189" s="755"/>
      <c r="KLF189" s="755"/>
      <c r="KLG189" s="755"/>
      <c r="KLH189" s="755"/>
      <c r="KLI189" s="755"/>
      <c r="KLJ189" s="755"/>
      <c r="KLK189" s="755"/>
      <c r="KLL189" s="755"/>
      <c r="KLM189" s="755"/>
      <c r="KLN189" s="755"/>
      <c r="KLO189" s="755"/>
      <c r="KLP189" s="755"/>
      <c r="KLQ189" s="755"/>
      <c r="KLR189" s="755"/>
      <c r="KLS189" s="755"/>
      <c r="KLT189" s="755"/>
      <c r="KLU189" s="755"/>
      <c r="KLV189" s="755"/>
      <c r="KLW189" s="755"/>
      <c r="KLX189" s="755"/>
      <c r="KLY189" s="755"/>
      <c r="KLZ189" s="755"/>
      <c r="KMA189" s="755"/>
      <c r="KMB189" s="755"/>
      <c r="KMC189" s="755"/>
      <c r="KMD189" s="755"/>
      <c r="KME189" s="755"/>
      <c r="KMF189" s="755"/>
      <c r="KMG189" s="755"/>
      <c r="KMH189" s="755"/>
      <c r="KMI189" s="755"/>
      <c r="KMJ189" s="755"/>
      <c r="KMK189" s="755"/>
      <c r="KML189" s="755"/>
      <c r="KMM189" s="755"/>
      <c r="KMN189" s="755"/>
      <c r="KMO189" s="755"/>
      <c r="KMP189" s="755"/>
      <c r="KMQ189" s="755"/>
      <c r="KMR189" s="755"/>
      <c r="KMS189" s="755"/>
      <c r="KMT189" s="755"/>
      <c r="KMU189" s="755"/>
      <c r="KMV189" s="755"/>
      <c r="KMW189" s="755"/>
      <c r="KMX189" s="755"/>
      <c r="KMY189" s="755"/>
      <c r="KMZ189" s="755"/>
      <c r="KNA189" s="755"/>
      <c r="KNB189" s="755"/>
      <c r="KNC189" s="755"/>
      <c r="KND189" s="755"/>
      <c r="KNE189" s="755"/>
      <c r="KNF189" s="755"/>
      <c r="KNG189" s="755"/>
      <c r="KNH189" s="755"/>
      <c r="KNI189" s="755"/>
      <c r="KNJ189" s="755"/>
      <c r="KNK189" s="755"/>
      <c r="KNL189" s="755"/>
      <c r="KNM189" s="755"/>
      <c r="KNN189" s="755"/>
      <c r="KNO189" s="755"/>
      <c r="KNP189" s="755"/>
      <c r="KNQ189" s="755"/>
      <c r="KNR189" s="755"/>
      <c r="KNS189" s="755"/>
      <c r="KNT189" s="755"/>
      <c r="KNU189" s="755"/>
      <c r="KNV189" s="755"/>
      <c r="KNW189" s="755"/>
      <c r="KNX189" s="755"/>
      <c r="KNY189" s="755"/>
      <c r="KNZ189" s="755"/>
      <c r="KOA189" s="755"/>
      <c r="KOB189" s="755"/>
      <c r="KOC189" s="755"/>
      <c r="KOD189" s="755"/>
      <c r="KOE189" s="755"/>
      <c r="KOF189" s="755"/>
      <c r="KOG189" s="755"/>
      <c r="KOH189" s="755"/>
      <c r="KOI189" s="755"/>
      <c r="KOJ189" s="755"/>
      <c r="KOK189" s="755"/>
      <c r="KOL189" s="755"/>
      <c r="KOM189" s="755"/>
      <c r="KON189" s="755"/>
      <c r="KOO189" s="755"/>
      <c r="KOP189" s="755"/>
      <c r="KOQ189" s="755"/>
      <c r="KOR189" s="755"/>
      <c r="KOS189" s="755"/>
      <c r="KOT189" s="755"/>
      <c r="KOU189" s="755"/>
      <c r="KOV189" s="755"/>
      <c r="KOW189" s="755"/>
      <c r="KOX189" s="755"/>
      <c r="KOY189" s="755"/>
      <c r="KOZ189" s="755"/>
      <c r="KPA189" s="755"/>
      <c r="KPB189" s="755"/>
      <c r="KPC189" s="755"/>
      <c r="KPD189" s="755"/>
      <c r="KPE189" s="755"/>
      <c r="KPF189" s="755"/>
      <c r="KPG189" s="755"/>
      <c r="KPH189" s="755"/>
      <c r="KPI189" s="755"/>
      <c r="KPJ189" s="755"/>
      <c r="KPK189" s="755"/>
      <c r="KPL189" s="755"/>
      <c r="KPM189" s="755"/>
      <c r="KPN189" s="755"/>
      <c r="KPO189" s="755"/>
      <c r="KPP189" s="755"/>
      <c r="KPQ189" s="755"/>
      <c r="KPR189" s="755"/>
      <c r="KPS189" s="755"/>
      <c r="KPT189" s="755"/>
      <c r="KPU189" s="755"/>
      <c r="KPV189" s="755"/>
      <c r="KPW189" s="755"/>
      <c r="KPX189" s="755"/>
      <c r="KPY189" s="755"/>
      <c r="KPZ189" s="755"/>
      <c r="KQA189" s="755"/>
      <c r="KQB189" s="755"/>
      <c r="KQC189" s="755"/>
      <c r="KQD189" s="755"/>
      <c r="KQE189" s="755"/>
      <c r="KQF189" s="755"/>
      <c r="KQG189" s="755"/>
      <c r="KQH189" s="755"/>
      <c r="KQI189" s="755"/>
      <c r="KQJ189" s="755"/>
      <c r="KQK189" s="755"/>
      <c r="KQL189" s="755"/>
      <c r="KQM189" s="755"/>
      <c r="KQN189" s="755"/>
      <c r="KQO189" s="755"/>
      <c r="KQP189" s="755"/>
      <c r="KQQ189" s="755"/>
      <c r="KQR189" s="755"/>
      <c r="KQS189" s="755"/>
      <c r="KQT189" s="755"/>
      <c r="KQU189" s="755"/>
      <c r="KQV189" s="755"/>
      <c r="KQW189" s="755"/>
      <c r="KQX189" s="755"/>
      <c r="KQY189" s="755"/>
      <c r="KQZ189" s="755"/>
      <c r="KRA189" s="755"/>
      <c r="KRB189" s="755"/>
      <c r="KRC189" s="755"/>
      <c r="KRD189" s="755"/>
      <c r="KRE189" s="755"/>
      <c r="KRF189" s="755"/>
      <c r="KRG189" s="755"/>
      <c r="KRH189" s="755"/>
      <c r="KRI189" s="755"/>
      <c r="KRJ189" s="755"/>
      <c r="KRK189" s="755"/>
      <c r="KRL189" s="755"/>
      <c r="KRM189" s="755"/>
      <c r="KRN189" s="755"/>
      <c r="KRO189" s="755"/>
      <c r="KRP189" s="755"/>
      <c r="KRQ189" s="755"/>
      <c r="KRR189" s="755"/>
      <c r="KRS189" s="755"/>
      <c r="KRT189" s="755"/>
      <c r="KRU189" s="755"/>
      <c r="KRV189" s="755"/>
      <c r="KRW189" s="755"/>
      <c r="KRX189" s="755"/>
      <c r="KRY189" s="755"/>
      <c r="KRZ189" s="755"/>
      <c r="KSA189" s="755"/>
      <c r="KSB189" s="755"/>
      <c r="KSC189" s="755"/>
      <c r="KSD189" s="755"/>
      <c r="KSE189" s="755"/>
      <c r="KSF189" s="755"/>
      <c r="KSG189" s="755"/>
      <c r="KSH189" s="755"/>
      <c r="KSI189" s="755"/>
      <c r="KSJ189" s="755"/>
      <c r="KSK189" s="755"/>
      <c r="KSL189" s="755"/>
      <c r="KSM189" s="755"/>
      <c r="KSN189" s="755"/>
      <c r="KSO189" s="755"/>
      <c r="KSP189" s="755"/>
      <c r="KSQ189" s="755"/>
      <c r="KSR189" s="755"/>
      <c r="KSS189" s="755"/>
      <c r="KST189" s="755"/>
      <c r="KSU189" s="755"/>
      <c r="KSV189" s="755"/>
      <c r="KSW189" s="755"/>
      <c r="KSX189" s="755"/>
      <c r="KSY189" s="755"/>
      <c r="KSZ189" s="755"/>
      <c r="KTA189" s="755"/>
      <c r="KTB189" s="755"/>
      <c r="KTC189" s="755"/>
      <c r="KTD189" s="755"/>
      <c r="KTE189" s="755"/>
      <c r="KTF189" s="755"/>
      <c r="KTG189" s="755"/>
      <c r="KTH189" s="755"/>
      <c r="KTI189" s="755"/>
      <c r="KTJ189" s="755"/>
      <c r="KTK189" s="755"/>
      <c r="KTL189" s="755"/>
      <c r="KTM189" s="755"/>
      <c r="KTN189" s="755"/>
      <c r="KTO189" s="755"/>
      <c r="KTP189" s="755"/>
      <c r="KTQ189" s="755"/>
      <c r="KTR189" s="755"/>
      <c r="KTS189" s="755"/>
      <c r="KTT189" s="755"/>
      <c r="KTU189" s="755"/>
      <c r="KTV189" s="755"/>
      <c r="KTW189" s="755"/>
      <c r="KTX189" s="755"/>
      <c r="KTY189" s="755"/>
      <c r="KTZ189" s="755"/>
      <c r="KUA189" s="755"/>
      <c r="KUB189" s="755"/>
      <c r="KUC189" s="755"/>
      <c r="KUD189" s="755"/>
      <c r="KUE189" s="755"/>
      <c r="KUF189" s="755"/>
      <c r="KUG189" s="755"/>
      <c r="KUH189" s="755"/>
      <c r="KUI189" s="755"/>
      <c r="KUJ189" s="755"/>
      <c r="KUK189" s="755"/>
      <c r="KUL189" s="755"/>
      <c r="KUM189" s="755"/>
      <c r="KUN189" s="755"/>
      <c r="KUO189" s="755"/>
      <c r="KUP189" s="755"/>
      <c r="KUQ189" s="755"/>
      <c r="KUR189" s="755"/>
      <c r="KUS189" s="755"/>
      <c r="KUT189" s="755"/>
      <c r="KUU189" s="755"/>
      <c r="KUV189" s="755"/>
      <c r="KUW189" s="755"/>
      <c r="KUX189" s="755"/>
      <c r="KUY189" s="755"/>
      <c r="KUZ189" s="755"/>
      <c r="KVA189" s="755"/>
      <c r="KVB189" s="755"/>
      <c r="KVC189" s="755"/>
      <c r="KVD189" s="755"/>
      <c r="KVE189" s="755"/>
      <c r="KVF189" s="755"/>
      <c r="KVG189" s="755"/>
      <c r="KVH189" s="755"/>
      <c r="KVI189" s="755"/>
      <c r="KVJ189" s="755"/>
      <c r="KVK189" s="755"/>
      <c r="KVL189" s="755"/>
      <c r="KVM189" s="755"/>
      <c r="KVN189" s="755"/>
      <c r="KVO189" s="755"/>
      <c r="KVP189" s="755"/>
      <c r="KVQ189" s="755"/>
      <c r="KVR189" s="755"/>
      <c r="KVS189" s="755"/>
      <c r="KVT189" s="755"/>
      <c r="KVU189" s="755"/>
      <c r="KVV189" s="755"/>
      <c r="KVW189" s="755"/>
      <c r="KVX189" s="755"/>
      <c r="KVY189" s="755"/>
      <c r="KVZ189" s="755"/>
      <c r="KWA189" s="755"/>
      <c r="KWB189" s="755"/>
      <c r="KWC189" s="755"/>
      <c r="KWD189" s="755"/>
      <c r="KWE189" s="755"/>
      <c r="KWF189" s="755"/>
      <c r="KWG189" s="755"/>
      <c r="KWH189" s="755"/>
      <c r="KWI189" s="755"/>
      <c r="KWJ189" s="755"/>
      <c r="KWK189" s="755"/>
      <c r="KWL189" s="755"/>
      <c r="KWM189" s="755"/>
      <c r="KWN189" s="755"/>
      <c r="KWO189" s="755"/>
      <c r="KWP189" s="755"/>
      <c r="KWQ189" s="755"/>
      <c r="KWR189" s="755"/>
      <c r="KWS189" s="755"/>
      <c r="KWT189" s="755"/>
      <c r="KWU189" s="755"/>
      <c r="KWV189" s="755"/>
      <c r="KWW189" s="755"/>
      <c r="KWX189" s="755"/>
      <c r="KWY189" s="755"/>
      <c r="KWZ189" s="755"/>
      <c r="KXA189" s="755"/>
      <c r="KXB189" s="755"/>
      <c r="KXC189" s="755"/>
      <c r="KXD189" s="755"/>
      <c r="KXE189" s="755"/>
      <c r="KXF189" s="755"/>
      <c r="KXG189" s="755"/>
      <c r="KXH189" s="755"/>
      <c r="KXI189" s="755"/>
      <c r="KXJ189" s="755"/>
      <c r="KXK189" s="755"/>
      <c r="KXL189" s="755"/>
      <c r="KXM189" s="755"/>
      <c r="KXN189" s="755"/>
      <c r="KXO189" s="755"/>
      <c r="KXP189" s="755"/>
      <c r="KXQ189" s="755"/>
      <c r="KXR189" s="755"/>
      <c r="KXS189" s="755"/>
      <c r="KXT189" s="755"/>
      <c r="KXU189" s="755"/>
      <c r="KXV189" s="755"/>
      <c r="KXW189" s="755"/>
      <c r="KXX189" s="755"/>
      <c r="KXY189" s="755"/>
      <c r="KXZ189" s="755"/>
      <c r="KYA189" s="755"/>
      <c r="KYB189" s="755"/>
      <c r="KYC189" s="755"/>
      <c r="KYD189" s="755"/>
      <c r="KYE189" s="755"/>
      <c r="KYF189" s="755"/>
      <c r="KYG189" s="755"/>
      <c r="KYH189" s="755"/>
      <c r="KYI189" s="755"/>
      <c r="KYJ189" s="755"/>
      <c r="KYK189" s="755"/>
      <c r="KYL189" s="755"/>
      <c r="KYM189" s="755"/>
      <c r="KYN189" s="755"/>
      <c r="KYO189" s="755"/>
      <c r="KYP189" s="755"/>
      <c r="KYQ189" s="755"/>
      <c r="KYR189" s="755"/>
      <c r="KYS189" s="755"/>
      <c r="KYT189" s="755"/>
      <c r="KYU189" s="755"/>
      <c r="KYV189" s="755"/>
      <c r="KYW189" s="755"/>
      <c r="KYX189" s="755"/>
      <c r="KYY189" s="755"/>
      <c r="KYZ189" s="755"/>
      <c r="KZA189" s="755"/>
      <c r="KZB189" s="755"/>
      <c r="KZC189" s="755"/>
      <c r="KZD189" s="755"/>
      <c r="KZE189" s="755"/>
      <c r="KZF189" s="755"/>
      <c r="KZG189" s="755"/>
      <c r="KZH189" s="755"/>
      <c r="KZI189" s="755"/>
      <c r="KZJ189" s="755"/>
      <c r="KZK189" s="755"/>
      <c r="KZL189" s="755"/>
      <c r="KZM189" s="755"/>
      <c r="KZN189" s="755"/>
      <c r="KZO189" s="755"/>
      <c r="KZP189" s="755"/>
      <c r="KZQ189" s="755"/>
      <c r="KZR189" s="755"/>
      <c r="KZS189" s="755"/>
      <c r="KZT189" s="755"/>
      <c r="KZU189" s="755"/>
      <c r="KZV189" s="755"/>
      <c r="KZW189" s="755"/>
      <c r="KZX189" s="755"/>
      <c r="KZY189" s="755"/>
      <c r="KZZ189" s="755"/>
      <c r="LAA189" s="755"/>
      <c r="LAB189" s="755"/>
      <c r="LAC189" s="755"/>
      <c r="LAD189" s="755"/>
      <c r="LAE189" s="755"/>
      <c r="LAF189" s="755"/>
      <c r="LAG189" s="755"/>
      <c r="LAH189" s="755"/>
      <c r="LAI189" s="755"/>
      <c r="LAJ189" s="755"/>
      <c r="LAK189" s="755"/>
      <c r="LAL189" s="755"/>
      <c r="LAM189" s="755"/>
      <c r="LAN189" s="755"/>
      <c r="LAO189" s="755"/>
      <c r="LAP189" s="755"/>
      <c r="LAQ189" s="755"/>
      <c r="LAR189" s="755"/>
      <c r="LAS189" s="755"/>
      <c r="LAT189" s="755"/>
      <c r="LAU189" s="755"/>
      <c r="LAV189" s="755"/>
      <c r="LAW189" s="755"/>
      <c r="LAX189" s="755"/>
      <c r="LAY189" s="755"/>
      <c r="LAZ189" s="755"/>
      <c r="LBA189" s="755"/>
      <c r="LBB189" s="755"/>
      <c r="LBC189" s="755"/>
      <c r="LBD189" s="755"/>
      <c r="LBE189" s="755"/>
      <c r="LBF189" s="755"/>
      <c r="LBG189" s="755"/>
      <c r="LBH189" s="755"/>
      <c r="LBI189" s="755"/>
      <c r="LBJ189" s="755"/>
      <c r="LBK189" s="755"/>
      <c r="LBL189" s="755"/>
      <c r="LBM189" s="755"/>
      <c r="LBN189" s="755"/>
      <c r="LBO189" s="755"/>
      <c r="LBP189" s="755"/>
      <c r="LBQ189" s="755"/>
      <c r="LBR189" s="755"/>
      <c r="LBS189" s="755"/>
      <c r="LBT189" s="755"/>
      <c r="LBU189" s="755"/>
      <c r="LBV189" s="755"/>
      <c r="LBW189" s="755"/>
      <c r="LBX189" s="755"/>
      <c r="LBY189" s="755"/>
      <c r="LBZ189" s="755"/>
      <c r="LCA189" s="755"/>
      <c r="LCB189" s="755"/>
      <c r="LCC189" s="755"/>
      <c r="LCD189" s="755"/>
      <c r="LCE189" s="755"/>
      <c r="LCF189" s="755"/>
      <c r="LCG189" s="755"/>
      <c r="LCH189" s="755"/>
      <c r="LCI189" s="755"/>
      <c r="LCJ189" s="755"/>
      <c r="LCK189" s="755"/>
      <c r="LCL189" s="755"/>
      <c r="LCM189" s="755"/>
      <c r="LCN189" s="755"/>
      <c r="LCO189" s="755"/>
      <c r="LCP189" s="755"/>
      <c r="LCQ189" s="755"/>
      <c r="LCR189" s="755"/>
      <c r="LCS189" s="755"/>
      <c r="LCT189" s="755"/>
      <c r="LCU189" s="755"/>
      <c r="LCV189" s="755"/>
      <c r="LCW189" s="755"/>
      <c r="LCX189" s="755"/>
      <c r="LCY189" s="755"/>
      <c r="LCZ189" s="755"/>
      <c r="LDA189" s="755"/>
      <c r="LDB189" s="755"/>
      <c r="LDC189" s="755"/>
      <c r="LDD189" s="755"/>
      <c r="LDE189" s="755"/>
      <c r="LDF189" s="755"/>
      <c r="LDG189" s="755"/>
      <c r="LDH189" s="755"/>
      <c r="LDI189" s="755"/>
      <c r="LDJ189" s="755"/>
      <c r="LDK189" s="755"/>
      <c r="LDL189" s="755"/>
      <c r="LDM189" s="755"/>
      <c r="LDN189" s="755"/>
      <c r="LDO189" s="755"/>
      <c r="LDP189" s="755"/>
      <c r="LDQ189" s="755"/>
      <c r="LDR189" s="755"/>
      <c r="LDS189" s="755"/>
      <c r="LDT189" s="755"/>
      <c r="LDU189" s="755"/>
      <c r="LDV189" s="755"/>
      <c r="LDW189" s="755"/>
      <c r="LDX189" s="755"/>
      <c r="LDY189" s="755"/>
      <c r="LDZ189" s="755"/>
      <c r="LEA189" s="755"/>
      <c r="LEB189" s="755"/>
      <c r="LEC189" s="755"/>
      <c r="LED189" s="755"/>
      <c r="LEE189" s="755"/>
      <c r="LEF189" s="755"/>
      <c r="LEG189" s="755"/>
      <c r="LEH189" s="755"/>
      <c r="LEI189" s="755"/>
      <c r="LEJ189" s="755"/>
      <c r="LEK189" s="755"/>
      <c r="LEL189" s="755"/>
      <c r="LEM189" s="755"/>
      <c r="LEN189" s="755"/>
      <c r="LEO189" s="755"/>
      <c r="LEP189" s="755"/>
      <c r="LEQ189" s="755"/>
      <c r="LER189" s="755"/>
      <c r="LES189" s="755"/>
      <c r="LET189" s="755"/>
      <c r="LEU189" s="755"/>
      <c r="LEV189" s="755"/>
      <c r="LEW189" s="755"/>
      <c r="LEX189" s="755"/>
      <c r="LEY189" s="755"/>
      <c r="LEZ189" s="755"/>
      <c r="LFA189" s="755"/>
      <c r="LFB189" s="755"/>
      <c r="LFC189" s="755"/>
      <c r="LFD189" s="755"/>
      <c r="LFE189" s="755"/>
      <c r="LFF189" s="755"/>
      <c r="LFG189" s="755"/>
      <c r="LFH189" s="755"/>
      <c r="LFI189" s="755"/>
      <c r="LFJ189" s="755"/>
      <c r="LFK189" s="755"/>
      <c r="LFL189" s="755"/>
      <c r="LFM189" s="755"/>
      <c r="LFN189" s="755"/>
      <c r="LFO189" s="755"/>
      <c r="LFP189" s="755"/>
      <c r="LFQ189" s="755"/>
      <c r="LFR189" s="755"/>
      <c r="LFS189" s="755"/>
      <c r="LFT189" s="755"/>
      <c r="LFU189" s="755"/>
      <c r="LFV189" s="755"/>
      <c r="LFW189" s="755"/>
      <c r="LFX189" s="755"/>
      <c r="LFY189" s="755"/>
      <c r="LFZ189" s="755"/>
      <c r="LGA189" s="755"/>
      <c r="LGB189" s="755"/>
      <c r="LGC189" s="755"/>
      <c r="LGD189" s="755"/>
      <c r="LGE189" s="755"/>
      <c r="LGF189" s="755"/>
      <c r="LGG189" s="755"/>
      <c r="LGH189" s="755"/>
      <c r="LGI189" s="755"/>
      <c r="LGJ189" s="755"/>
      <c r="LGK189" s="755"/>
      <c r="LGL189" s="755"/>
      <c r="LGM189" s="755"/>
      <c r="LGN189" s="755"/>
      <c r="LGO189" s="755"/>
      <c r="LGP189" s="755"/>
      <c r="LGQ189" s="755"/>
      <c r="LGR189" s="755"/>
      <c r="LGS189" s="755"/>
      <c r="LGT189" s="755"/>
      <c r="LGU189" s="755"/>
      <c r="LGV189" s="755"/>
      <c r="LGW189" s="755"/>
      <c r="LGX189" s="755"/>
      <c r="LGY189" s="755"/>
      <c r="LGZ189" s="755"/>
      <c r="LHA189" s="755"/>
      <c r="LHB189" s="755"/>
      <c r="LHC189" s="755"/>
      <c r="LHD189" s="755"/>
      <c r="LHE189" s="755"/>
      <c r="LHF189" s="755"/>
      <c r="LHG189" s="755"/>
      <c r="LHH189" s="755"/>
      <c r="LHI189" s="755"/>
      <c r="LHJ189" s="755"/>
      <c r="LHK189" s="755"/>
      <c r="LHL189" s="755"/>
      <c r="LHM189" s="755"/>
      <c r="LHN189" s="755"/>
      <c r="LHO189" s="755"/>
      <c r="LHP189" s="755"/>
      <c r="LHQ189" s="755"/>
      <c r="LHR189" s="755"/>
      <c r="LHS189" s="755"/>
      <c r="LHT189" s="755"/>
      <c r="LHU189" s="755"/>
      <c r="LHV189" s="755"/>
      <c r="LHW189" s="755"/>
      <c r="LHX189" s="755"/>
      <c r="LHY189" s="755"/>
      <c r="LHZ189" s="755"/>
      <c r="LIA189" s="755"/>
      <c r="LIB189" s="755"/>
      <c r="LIC189" s="755"/>
      <c r="LID189" s="755"/>
      <c r="LIE189" s="755"/>
      <c r="LIF189" s="755"/>
      <c r="LIG189" s="755"/>
      <c r="LIH189" s="755"/>
      <c r="LII189" s="755"/>
      <c r="LIJ189" s="755"/>
      <c r="LIK189" s="755"/>
      <c r="LIL189" s="755"/>
      <c r="LIM189" s="755"/>
      <c r="LIN189" s="755"/>
      <c r="LIO189" s="755"/>
      <c r="LIP189" s="755"/>
      <c r="LIQ189" s="755"/>
      <c r="LIR189" s="755"/>
      <c r="LIS189" s="755"/>
      <c r="LIT189" s="755"/>
      <c r="LIU189" s="755"/>
      <c r="LIV189" s="755"/>
      <c r="LIW189" s="755"/>
      <c r="LIX189" s="755"/>
      <c r="LIY189" s="755"/>
      <c r="LIZ189" s="755"/>
      <c r="LJA189" s="755"/>
      <c r="LJB189" s="755"/>
      <c r="LJC189" s="755"/>
      <c r="LJD189" s="755"/>
      <c r="LJE189" s="755"/>
      <c r="LJF189" s="755"/>
      <c r="LJG189" s="755"/>
      <c r="LJH189" s="755"/>
      <c r="LJI189" s="755"/>
      <c r="LJJ189" s="755"/>
      <c r="LJK189" s="755"/>
      <c r="LJL189" s="755"/>
      <c r="LJM189" s="755"/>
      <c r="LJN189" s="755"/>
      <c r="LJO189" s="755"/>
      <c r="LJP189" s="755"/>
      <c r="LJQ189" s="755"/>
      <c r="LJR189" s="755"/>
      <c r="LJS189" s="755"/>
      <c r="LJT189" s="755"/>
      <c r="LJU189" s="755"/>
      <c r="LJV189" s="755"/>
      <c r="LJW189" s="755"/>
      <c r="LJX189" s="755"/>
      <c r="LJY189" s="755"/>
      <c r="LJZ189" s="755"/>
      <c r="LKA189" s="755"/>
      <c r="LKB189" s="755"/>
      <c r="LKC189" s="755"/>
      <c r="LKD189" s="755"/>
      <c r="LKE189" s="755"/>
      <c r="LKF189" s="755"/>
      <c r="LKG189" s="755"/>
      <c r="LKH189" s="755"/>
      <c r="LKI189" s="755"/>
      <c r="LKJ189" s="755"/>
      <c r="LKK189" s="755"/>
      <c r="LKL189" s="755"/>
      <c r="LKM189" s="755"/>
      <c r="LKN189" s="755"/>
      <c r="LKO189" s="755"/>
      <c r="LKP189" s="755"/>
      <c r="LKQ189" s="755"/>
      <c r="LKR189" s="755"/>
      <c r="LKS189" s="755"/>
      <c r="LKT189" s="755"/>
      <c r="LKU189" s="755"/>
      <c r="LKV189" s="755"/>
      <c r="LKW189" s="755"/>
      <c r="LKX189" s="755"/>
      <c r="LKY189" s="755"/>
      <c r="LKZ189" s="755"/>
      <c r="LLA189" s="755"/>
      <c r="LLB189" s="755"/>
      <c r="LLC189" s="755"/>
      <c r="LLD189" s="755"/>
      <c r="LLE189" s="755"/>
      <c r="LLF189" s="755"/>
      <c r="LLG189" s="755"/>
      <c r="LLH189" s="755"/>
      <c r="LLI189" s="755"/>
      <c r="LLJ189" s="755"/>
      <c r="LLK189" s="755"/>
      <c r="LLL189" s="755"/>
      <c r="LLM189" s="755"/>
      <c r="LLN189" s="755"/>
      <c r="LLO189" s="755"/>
      <c r="LLP189" s="755"/>
      <c r="LLQ189" s="755"/>
      <c r="LLR189" s="755"/>
      <c r="LLS189" s="755"/>
      <c r="LLT189" s="755"/>
      <c r="LLU189" s="755"/>
      <c r="LLV189" s="755"/>
      <c r="LLW189" s="755"/>
      <c r="LLX189" s="755"/>
      <c r="LLY189" s="755"/>
      <c r="LLZ189" s="755"/>
      <c r="LMA189" s="755"/>
      <c r="LMB189" s="755"/>
      <c r="LMC189" s="755"/>
      <c r="LMD189" s="755"/>
      <c r="LME189" s="755"/>
      <c r="LMF189" s="755"/>
      <c r="LMG189" s="755"/>
      <c r="LMH189" s="755"/>
      <c r="LMI189" s="755"/>
      <c r="LMJ189" s="755"/>
      <c r="LMK189" s="755"/>
      <c r="LML189" s="755"/>
      <c r="LMM189" s="755"/>
      <c r="LMN189" s="755"/>
      <c r="LMO189" s="755"/>
      <c r="LMP189" s="755"/>
      <c r="LMQ189" s="755"/>
      <c r="LMR189" s="755"/>
      <c r="LMS189" s="755"/>
      <c r="LMT189" s="755"/>
      <c r="LMU189" s="755"/>
      <c r="LMV189" s="755"/>
      <c r="LMW189" s="755"/>
      <c r="LMX189" s="755"/>
      <c r="LMY189" s="755"/>
      <c r="LMZ189" s="755"/>
      <c r="LNA189" s="755"/>
      <c r="LNB189" s="755"/>
      <c r="LNC189" s="755"/>
      <c r="LND189" s="755"/>
      <c r="LNE189" s="755"/>
      <c r="LNF189" s="755"/>
      <c r="LNG189" s="755"/>
      <c r="LNH189" s="755"/>
      <c r="LNI189" s="755"/>
      <c r="LNJ189" s="755"/>
      <c r="LNK189" s="755"/>
      <c r="LNL189" s="755"/>
      <c r="LNM189" s="755"/>
      <c r="LNN189" s="755"/>
      <c r="LNO189" s="755"/>
      <c r="LNP189" s="755"/>
      <c r="LNQ189" s="755"/>
      <c r="LNR189" s="755"/>
      <c r="LNS189" s="755"/>
      <c r="LNT189" s="755"/>
      <c r="LNU189" s="755"/>
      <c r="LNV189" s="755"/>
      <c r="LNW189" s="755"/>
      <c r="LNX189" s="755"/>
      <c r="LNY189" s="755"/>
      <c r="LNZ189" s="755"/>
      <c r="LOA189" s="755"/>
      <c r="LOB189" s="755"/>
      <c r="LOC189" s="755"/>
      <c r="LOD189" s="755"/>
      <c r="LOE189" s="755"/>
      <c r="LOF189" s="755"/>
      <c r="LOG189" s="755"/>
      <c r="LOH189" s="755"/>
      <c r="LOI189" s="755"/>
      <c r="LOJ189" s="755"/>
      <c r="LOK189" s="755"/>
      <c r="LOL189" s="755"/>
      <c r="LOM189" s="755"/>
      <c r="LON189" s="755"/>
      <c r="LOO189" s="755"/>
      <c r="LOP189" s="755"/>
      <c r="LOQ189" s="755"/>
      <c r="LOR189" s="755"/>
      <c r="LOS189" s="755"/>
      <c r="LOT189" s="755"/>
      <c r="LOU189" s="755"/>
      <c r="LOV189" s="755"/>
      <c r="LOW189" s="755"/>
      <c r="LOX189" s="755"/>
      <c r="LOY189" s="755"/>
      <c r="LOZ189" s="755"/>
      <c r="LPA189" s="755"/>
      <c r="LPB189" s="755"/>
      <c r="LPC189" s="755"/>
      <c r="LPD189" s="755"/>
      <c r="LPE189" s="755"/>
      <c r="LPF189" s="755"/>
      <c r="LPG189" s="755"/>
      <c r="LPH189" s="755"/>
      <c r="LPI189" s="755"/>
      <c r="LPJ189" s="755"/>
      <c r="LPK189" s="755"/>
      <c r="LPL189" s="755"/>
      <c r="LPM189" s="755"/>
      <c r="LPN189" s="755"/>
      <c r="LPO189" s="755"/>
      <c r="LPP189" s="755"/>
      <c r="LPQ189" s="755"/>
      <c r="LPR189" s="755"/>
      <c r="LPS189" s="755"/>
      <c r="LPT189" s="755"/>
      <c r="LPU189" s="755"/>
      <c r="LPV189" s="755"/>
      <c r="LPW189" s="755"/>
      <c r="LPX189" s="755"/>
      <c r="LPY189" s="755"/>
      <c r="LPZ189" s="755"/>
      <c r="LQA189" s="755"/>
      <c r="LQB189" s="755"/>
      <c r="LQC189" s="755"/>
      <c r="LQD189" s="755"/>
      <c r="LQE189" s="755"/>
      <c r="LQF189" s="755"/>
      <c r="LQG189" s="755"/>
      <c r="LQH189" s="755"/>
      <c r="LQI189" s="755"/>
      <c r="LQJ189" s="755"/>
      <c r="LQK189" s="755"/>
      <c r="LQL189" s="755"/>
      <c r="LQM189" s="755"/>
      <c r="LQN189" s="755"/>
      <c r="LQO189" s="755"/>
      <c r="LQP189" s="755"/>
      <c r="LQQ189" s="755"/>
      <c r="LQR189" s="755"/>
      <c r="LQS189" s="755"/>
      <c r="LQT189" s="755"/>
      <c r="LQU189" s="755"/>
      <c r="LQV189" s="755"/>
      <c r="LQW189" s="755"/>
      <c r="LQX189" s="755"/>
      <c r="LQY189" s="755"/>
      <c r="LQZ189" s="755"/>
      <c r="LRA189" s="755"/>
      <c r="LRB189" s="755"/>
      <c r="LRC189" s="755"/>
      <c r="LRD189" s="755"/>
      <c r="LRE189" s="755"/>
      <c r="LRF189" s="755"/>
      <c r="LRG189" s="755"/>
      <c r="LRH189" s="755"/>
      <c r="LRI189" s="755"/>
      <c r="LRJ189" s="755"/>
      <c r="LRK189" s="755"/>
      <c r="LRL189" s="755"/>
      <c r="LRM189" s="755"/>
      <c r="LRN189" s="755"/>
      <c r="LRO189" s="755"/>
      <c r="LRP189" s="755"/>
      <c r="LRQ189" s="755"/>
      <c r="LRR189" s="755"/>
      <c r="LRS189" s="755"/>
      <c r="LRT189" s="755"/>
      <c r="LRU189" s="755"/>
      <c r="LRV189" s="755"/>
      <c r="LRW189" s="755"/>
      <c r="LRX189" s="755"/>
      <c r="LRY189" s="755"/>
      <c r="LRZ189" s="755"/>
      <c r="LSA189" s="755"/>
      <c r="LSB189" s="755"/>
      <c r="LSC189" s="755"/>
      <c r="LSD189" s="755"/>
      <c r="LSE189" s="755"/>
      <c r="LSF189" s="755"/>
      <c r="LSG189" s="755"/>
      <c r="LSH189" s="755"/>
      <c r="LSI189" s="755"/>
      <c r="LSJ189" s="755"/>
      <c r="LSK189" s="755"/>
      <c r="LSL189" s="755"/>
      <c r="LSM189" s="755"/>
      <c r="LSN189" s="755"/>
      <c r="LSO189" s="755"/>
      <c r="LSP189" s="755"/>
      <c r="LSQ189" s="755"/>
      <c r="LSR189" s="755"/>
      <c r="LSS189" s="755"/>
      <c r="LST189" s="755"/>
      <c r="LSU189" s="755"/>
      <c r="LSV189" s="755"/>
      <c r="LSW189" s="755"/>
      <c r="LSX189" s="755"/>
      <c r="LSY189" s="755"/>
      <c r="LSZ189" s="755"/>
      <c r="LTA189" s="755"/>
      <c r="LTB189" s="755"/>
      <c r="LTC189" s="755"/>
      <c r="LTD189" s="755"/>
      <c r="LTE189" s="755"/>
      <c r="LTF189" s="755"/>
      <c r="LTG189" s="755"/>
      <c r="LTH189" s="755"/>
      <c r="LTI189" s="755"/>
      <c r="LTJ189" s="755"/>
      <c r="LTK189" s="755"/>
      <c r="LTL189" s="755"/>
      <c r="LTM189" s="755"/>
      <c r="LTN189" s="755"/>
      <c r="LTO189" s="755"/>
      <c r="LTP189" s="755"/>
      <c r="LTQ189" s="755"/>
      <c r="LTR189" s="755"/>
      <c r="LTS189" s="755"/>
      <c r="LTT189" s="755"/>
      <c r="LTU189" s="755"/>
      <c r="LTV189" s="755"/>
      <c r="LTW189" s="755"/>
      <c r="LTX189" s="755"/>
      <c r="LTY189" s="755"/>
      <c r="LTZ189" s="755"/>
      <c r="LUA189" s="755"/>
      <c r="LUB189" s="755"/>
      <c r="LUC189" s="755"/>
      <c r="LUD189" s="755"/>
      <c r="LUE189" s="755"/>
      <c r="LUF189" s="755"/>
      <c r="LUG189" s="755"/>
      <c r="LUH189" s="755"/>
      <c r="LUI189" s="755"/>
      <c r="LUJ189" s="755"/>
      <c r="LUK189" s="755"/>
      <c r="LUL189" s="755"/>
      <c r="LUM189" s="755"/>
      <c r="LUN189" s="755"/>
      <c r="LUO189" s="755"/>
      <c r="LUP189" s="755"/>
      <c r="LUQ189" s="755"/>
      <c r="LUR189" s="755"/>
      <c r="LUS189" s="755"/>
      <c r="LUT189" s="755"/>
      <c r="LUU189" s="755"/>
      <c r="LUV189" s="755"/>
      <c r="LUW189" s="755"/>
      <c r="LUX189" s="755"/>
      <c r="LUY189" s="755"/>
      <c r="LUZ189" s="755"/>
      <c r="LVA189" s="755"/>
      <c r="LVB189" s="755"/>
      <c r="LVC189" s="755"/>
      <c r="LVD189" s="755"/>
      <c r="LVE189" s="755"/>
      <c r="LVF189" s="755"/>
      <c r="LVG189" s="755"/>
      <c r="LVH189" s="755"/>
      <c r="LVI189" s="755"/>
      <c r="LVJ189" s="755"/>
      <c r="LVK189" s="755"/>
      <c r="LVL189" s="755"/>
      <c r="LVM189" s="755"/>
      <c r="LVN189" s="755"/>
      <c r="LVO189" s="755"/>
      <c r="LVP189" s="755"/>
      <c r="LVQ189" s="755"/>
      <c r="LVR189" s="755"/>
      <c r="LVS189" s="755"/>
      <c r="LVT189" s="755"/>
      <c r="LVU189" s="755"/>
      <c r="LVV189" s="755"/>
      <c r="LVW189" s="755"/>
      <c r="LVX189" s="755"/>
      <c r="LVY189" s="755"/>
      <c r="LVZ189" s="755"/>
      <c r="LWA189" s="755"/>
      <c r="LWB189" s="755"/>
      <c r="LWC189" s="755"/>
      <c r="LWD189" s="755"/>
      <c r="LWE189" s="755"/>
      <c r="LWF189" s="755"/>
      <c r="LWG189" s="755"/>
      <c r="LWH189" s="755"/>
      <c r="LWI189" s="755"/>
      <c r="LWJ189" s="755"/>
      <c r="LWK189" s="755"/>
      <c r="LWL189" s="755"/>
      <c r="LWM189" s="755"/>
      <c r="LWN189" s="755"/>
      <c r="LWO189" s="755"/>
      <c r="LWP189" s="755"/>
      <c r="LWQ189" s="755"/>
      <c r="LWR189" s="755"/>
      <c r="LWS189" s="755"/>
      <c r="LWT189" s="755"/>
      <c r="LWU189" s="755"/>
      <c r="LWV189" s="755"/>
      <c r="LWW189" s="755"/>
      <c r="LWX189" s="755"/>
      <c r="LWY189" s="755"/>
      <c r="LWZ189" s="755"/>
      <c r="LXA189" s="755"/>
      <c r="LXB189" s="755"/>
      <c r="LXC189" s="755"/>
      <c r="LXD189" s="755"/>
      <c r="LXE189" s="755"/>
      <c r="LXF189" s="755"/>
      <c r="LXG189" s="755"/>
      <c r="LXH189" s="755"/>
      <c r="LXI189" s="755"/>
      <c r="LXJ189" s="755"/>
      <c r="LXK189" s="755"/>
      <c r="LXL189" s="755"/>
      <c r="LXM189" s="755"/>
      <c r="LXN189" s="755"/>
      <c r="LXO189" s="755"/>
      <c r="LXP189" s="755"/>
      <c r="LXQ189" s="755"/>
      <c r="LXR189" s="755"/>
      <c r="LXS189" s="755"/>
      <c r="LXT189" s="755"/>
      <c r="LXU189" s="755"/>
      <c r="LXV189" s="755"/>
      <c r="LXW189" s="755"/>
      <c r="LXX189" s="755"/>
      <c r="LXY189" s="755"/>
      <c r="LXZ189" s="755"/>
      <c r="LYA189" s="755"/>
      <c r="LYB189" s="755"/>
      <c r="LYC189" s="755"/>
      <c r="LYD189" s="755"/>
      <c r="LYE189" s="755"/>
      <c r="LYF189" s="755"/>
      <c r="LYG189" s="755"/>
      <c r="LYH189" s="755"/>
      <c r="LYI189" s="755"/>
      <c r="LYJ189" s="755"/>
      <c r="LYK189" s="755"/>
      <c r="LYL189" s="755"/>
      <c r="LYM189" s="755"/>
      <c r="LYN189" s="755"/>
      <c r="LYO189" s="755"/>
      <c r="LYP189" s="755"/>
      <c r="LYQ189" s="755"/>
      <c r="LYR189" s="755"/>
      <c r="LYS189" s="755"/>
      <c r="LYT189" s="755"/>
      <c r="LYU189" s="755"/>
      <c r="LYV189" s="755"/>
      <c r="LYW189" s="755"/>
      <c r="LYX189" s="755"/>
      <c r="LYY189" s="755"/>
      <c r="LYZ189" s="755"/>
      <c r="LZA189" s="755"/>
      <c r="LZB189" s="755"/>
      <c r="LZC189" s="755"/>
      <c r="LZD189" s="755"/>
      <c r="LZE189" s="755"/>
      <c r="LZF189" s="755"/>
      <c r="LZG189" s="755"/>
      <c r="LZH189" s="755"/>
      <c r="LZI189" s="755"/>
      <c r="LZJ189" s="755"/>
      <c r="LZK189" s="755"/>
      <c r="LZL189" s="755"/>
      <c r="LZM189" s="755"/>
      <c r="LZN189" s="755"/>
      <c r="LZO189" s="755"/>
      <c r="LZP189" s="755"/>
      <c r="LZQ189" s="755"/>
      <c r="LZR189" s="755"/>
      <c r="LZS189" s="755"/>
      <c r="LZT189" s="755"/>
      <c r="LZU189" s="755"/>
      <c r="LZV189" s="755"/>
      <c r="LZW189" s="755"/>
      <c r="LZX189" s="755"/>
      <c r="LZY189" s="755"/>
      <c r="LZZ189" s="755"/>
      <c r="MAA189" s="755"/>
      <c r="MAB189" s="755"/>
      <c r="MAC189" s="755"/>
      <c r="MAD189" s="755"/>
      <c r="MAE189" s="755"/>
      <c r="MAF189" s="755"/>
      <c r="MAG189" s="755"/>
      <c r="MAH189" s="755"/>
      <c r="MAI189" s="755"/>
      <c r="MAJ189" s="755"/>
      <c r="MAK189" s="755"/>
      <c r="MAL189" s="755"/>
      <c r="MAM189" s="755"/>
      <c r="MAN189" s="755"/>
      <c r="MAO189" s="755"/>
      <c r="MAP189" s="755"/>
      <c r="MAQ189" s="755"/>
      <c r="MAR189" s="755"/>
      <c r="MAS189" s="755"/>
      <c r="MAT189" s="755"/>
      <c r="MAU189" s="755"/>
      <c r="MAV189" s="755"/>
      <c r="MAW189" s="755"/>
      <c r="MAX189" s="755"/>
      <c r="MAY189" s="755"/>
      <c r="MAZ189" s="755"/>
      <c r="MBA189" s="755"/>
      <c r="MBB189" s="755"/>
      <c r="MBC189" s="755"/>
      <c r="MBD189" s="755"/>
      <c r="MBE189" s="755"/>
      <c r="MBF189" s="755"/>
      <c r="MBG189" s="755"/>
      <c r="MBH189" s="755"/>
      <c r="MBI189" s="755"/>
      <c r="MBJ189" s="755"/>
      <c r="MBK189" s="755"/>
      <c r="MBL189" s="755"/>
      <c r="MBM189" s="755"/>
      <c r="MBN189" s="755"/>
      <c r="MBO189" s="755"/>
      <c r="MBP189" s="755"/>
      <c r="MBQ189" s="755"/>
      <c r="MBR189" s="755"/>
      <c r="MBS189" s="755"/>
      <c r="MBT189" s="755"/>
      <c r="MBU189" s="755"/>
      <c r="MBV189" s="755"/>
      <c r="MBW189" s="755"/>
      <c r="MBX189" s="755"/>
      <c r="MBY189" s="755"/>
      <c r="MBZ189" s="755"/>
      <c r="MCA189" s="755"/>
      <c r="MCB189" s="755"/>
      <c r="MCC189" s="755"/>
      <c r="MCD189" s="755"/>
      <c r="MCE189" s="755"/>
      <c r="MCF189" s="755"/>
      <c r="MCG189" s="755"/>
      <c r="MCH189" s="755"/>
      <c r="MCI189" s="755"/>
      <c r="MCJ189" s="755"/>
      <c r="MCK189" s="755"/>
      <c r="MCL189" s="755"/>
      <c r="MCM189" s="755"/>
      <c r="MCN189" s="755"/>
      <c r="MCO189" s="755"/>
      <c r="MCP189" s="755"/>
      <c r="MCQ189" s="755"/>
      <c r="MCR189" s="755"/>
      <c r="MCS189" s="755"/>
      <c r="MCT189" s="755"/>
      <c r="MCU189" s="755"/>
      <c r="MCV189" s="755"/>
      <c r="MCW189" s="755"/>
      <c r="MCX189" s="755"/>
      <c r="MCY189" s="755"/>
      <c r="MCZ189" s="755"/>
      <c r="MDA189" s="755"/>
      <c r="MDB189" s="755"/>
      <c r="MDC189" s="755"/>
      <c r="MDD189" s="755"/>
      <c r="MDE189" s="755"/>
      <c r="MDF189" s="755"/>
      <c r="MDG189" s="755"/>
      <c r="MDH189" s="755"/>
      <c r="MDI189" s="755"/>
      <c r="MDJ189" s="755"/>
      <c r="MDK189" s="755"/>
      <c r="MDL189" s="755"/>
      <c r="MDM189" s="755"/>
      <c r="MDN189" s="755"/>
      <c r="MDO189" s="755"/>
      <c r="MDP189" s="755"/>
      <c r="MDQ189" s="755"/>
      <c r="MDR189" s="755"/>
      <c r="MDS189" s="755"/>
      <c r="MDT189" s="755"/>
      <c r="MDU189" s="755"/>
      <c r="MDV189" s="755"/>
      <c r="MDW189" s="755"/>
      <c r="MDX189" s="755"/>
      <c r="MDY189" s="755"/>
      <c r="MDZ189" s="755"/>
      <c r="MEA189" s="755"/>
      <c r="MEB189" s="755"/>
      <c r="MEC189" s="755"/>
      <c r="MED189" s="755"/>
      <c r="MEE189" s="755"/>
      <c r="MEF189" s="755"/>
      <c r="MEG189" s="755"/>
      <c r="MEH189" s="755"/>
      <c r="MEI189" s="755"/>
      <c r="MEJ189" s="755"/>
      <c r="MEK189" s="755"/>
      <c r="MEL189" s="755"/>
      <c r="MEM189" s="755"/>
      <c r="MEN189" s="755"/>
      <c r="MEO189" s="755"/>
      <c r="MEP189" s="755"/>
      <c r="MEQ189" s="755"/>
      <c r="MER189" s="755"/>
      <c r="MES189" s="755"/>
      <c r="MET189" s="755"/>
      <c r="MEU189" s="755"/>
      <c r="MEV189" s="755"/>
      <c r="MEW189" s="755"/>
      <c r="MEX189" s="755"/>
      <c r="MEY189" s="755"/>
      <c r="MEZ189" s="755"/>
      <c r="MFA189" s="755"/>
      <c r="MFB189" s="755"/>
      <c r="MFC189" s="755"/>
      <c r="MFD189" s="755"/>
      <c r="MFE189" s="755"/>
      <c r="MFF189" s="755"/>
      <c r="MFG189" s="755"/>
      <c r="MFH189" s="755"/>
      <c r="MFI189" s="755"/>
      <c r="MFJ189" s="755"/>
      <c r="MFK189" s="755"/>
      <c r="MFL189" s="755"/>
      <c r="MFM189" s="755"/>
      <c r="MFN189" s="755"/>
      <c r="MFO189" s="755"/>
      <c r="MFP189" s="755"/>
      <c r="MFQ189" s="755"/>
      <c r="MFR189" s="755"/>
      <c r="MFS189" s="755"/>
      <c r="MFT189" s="755"/>
      <c r="MFU189" s="755"/>
      <c r="MFV189" s="755"/>
      <c r="MFW189" s="755"/>
      <c r="MFX189" s="755"/>
      <c r="MFY189" s="755"/>
      <c r="MFZ189" s="755"/>
      <c r="MGA189" s="755"/>
      <c r="MGB189" s="755"/>
      <c r="MGC189" s="755"/>
      <c r="MGD189" s="755"/>
      <c r="MGE189" s="755"/>
      <c r="MGF189" s="755"/>
      <c r="MGG189" s="755"/>
      <c r="MGH189" s="755"/>
      <c r="MGI189" s="755"/>
      <c r="MGJ189" s="755"/>
      <c r="MGK189" s="755"/>
      <c r="MGL189" s="755"/>
      <c r="MGM189" s="755"/>
      <c r="MGN189" s="755"/>
      <c r="MGO189" s="755"/>
      <c r="MGP189" s="755"/>
      <c r="MGQ189" s="755"/>
      <c r="MGR189" s="755"/>
      <c r="MGS189" s="755"/>
      <c r="MGT189" s="755"/>
      <c r="MGU189" s="755"/>
      <c r="MGV189" s="755"/>
      <c r="MGW189" s="755"/>
      <c r="MGX189" s="755"/>
      <c r="MGY189" s="755"/>
      <c r="MGZ189" s="755"/>
      <c r="MHA189" s="755"/>
      <c r="MHB189" s="755"/>
      <c r="MHC189" s="755"/>
      <c r="MHD189" s="755"/>
      <c r="MHE189" s="755"/>
      <c r="MHF189" s="755"/>
      <c r="MHG189" s="755"/>
      <c r="MHH189" s="755"/>
      <c r="MHI189" s="755"/>
      <c r="MHJ189" s="755"/>
      <c r="MHK189" s="755"/>
      <c r="MHL189" s="755"/>
      <c r="MHM189" s="755"/>
      <c r="MHN189" s="755"/>
      <c r="MHO189" s="755"/>
      <c r="MHP189" s="755"/>
      <c r="MHQ189" s="755"/>
      <c r="MHR189" s="755"/>
      <c r="MHS189" s="755"/>
      <c r="MHT189" s="755"/>
      <c r="MHU189" s="755"/>
      <c r="MHV189" s="755"/>
      <c r="MHW189" s="755"/>
      <c r="MHX189" s="755"/>
      <c r="MHY189" s="755"/>
      <c r="MHZ189" s="755"/>
      <c r="MIA189" s="755"/>
      <c r="MIB189" s="755"/>
      <c r="MIC189" s="755"/>
      <c r="MID189" s="755"/>
      <c r="MIE189" s="755"/>
      <c r="MIF189" s="755"/>
      <c r="MIG189" s="755"/>
      <c r="MIH189" s="755"/>
      <c r="MII189" s="755"/>
      <c r="MIJ189" s="755"/>
      <c r="MIK189" s="755"/>
      <c r="MIL189" s="755"/>
      <c r="MIM189" s="755"/>
      <c r="MIN189" s="755"/>
      <c r="MIO189" s="755"/>
      <c r="MIP189" s="755"/>
      <c r="MIQ189" s="755"/>
      <c r="MIR189" s="755"/>
      <c r="MIS189" s="755"/>
      <c r="MIT189" s="755"/>
      <c r="MIU189" s="755"/>
      <c r="MIV189" s="755"/>
      <c r="MIW189" s="755"/>
      <c r="MIX189" s="755"/>
      <c r="MIY189" s="755"/>
      <c r="MIZ189" s="755"/>
      <c r="MJA189" s="755"/>
      <c r="MJB189" s="755"/>
      <c r="MJC189" s="755"/>
      <c r="MJD189" s="755"/>
      <c r="MJE189" s="755"/>
      <c r="MJF189" s="755"/>
      <c r="MJG189" s="755"/>
      <c r="MJH189" s="755"/>
      <c r="MJI189" s="755"/>
      <c r="MJJ189" s="755"/>
      <c r="MJK189" s="755"/>
      <c r="MJL189" s="755"/>
      <c r="MJM189" s="755"/>
      <c r="MJN189" s="755"/>
      <c r="MJO189" s="755"/>
      <c r="MJP189" s="755"/>
      <c r="MJQ189" s="755"/>
      <c r="MJR189" s="755"/>
      <c r="MJS189" s="755"/>
      <c r="MJT189" s="755"/>
      <c r="MJU189" s="755"/>
      <c r="MJV189" s="755"/>
      <c r="MJW189" s="755"/>
      <c r="MJX189" s="755"/>
      <c r="MJY189" s="755"/>
      <c r="MJZ189" s="755"/>
      <c r="MKA189" s="755"/>
      <c r="MKB189" s="755"/>
      <c r="MKC189" s="755"/>
      <c r="MKD189" s="755"/>
      <c r="MKE189" s="755"/>
      <c r="MKF189" s="755"/>
      <c r="MKG189" s="755"/>
      <c r="MKH189" s="755"/>
      <c r="MKI189" s="755"/>
      <c r="MKJ189" s="755"/>
      <c r="MKK189" s="755"/>
      <c r="MKL189" s="755"/>
      <c r="MKM189" s="755"/>
      <c r="MKN189" s="755"/>
      <c r="MKO189" s="755"/>
      <c r="MKP189" s="755"/>
      <c r="MKQ189" s="755"/>
      <c r="MKR189" s="755"/>
      <c r="MKS189" s="755"/>
      <c r="MKT189" s="755"/>
      <c r="MKU189" s="755"/>
      <c r="MKV189" s="755"/>
      <c r="MKW189" s="755"/>
      <c r="MKX189" s="755"/>
      <c r="MKY189" s="755"/>
      <c r="MKZ189" s="755"/>
      <c r="MLA189" s="755"/>
      <c r="MLB189" s="755"/>
      <c r="MLC189" s="755"/>
      <c r="MLD189" s="755"/>
      <c r="MLE189" s="755"/>
      <c r="MLF189" s="755"/>
      <c r="MLG189" s="755"/>
      <c r="MLH189" s="755"/>
      <c r="MLI189" s="755"/>
      <c r="MLJ189" s="755"/>
      <c r="MLK189" s="755"/>
      <c r="MLL189" s="755"/>
      <c r="MLM189" s="755"/>
      <c r="MLN189" s="755"/>
      <c r="MLO189" s="755"/>
      <c r="MLP189" s="755"/>
      <c r="MLQ189" s="755"/>
      <c r="MLR189" s="755"/>
      <c r="MLS189" s="755"/>
      <c r="MLT189" s="755"/>
      <c r="MLU189" s="755"/>
      <c r="MLV189" s="755"/>
      <c r="MLW189" s="755"/>
      <c r="MLX189" s="755"/>
      <c r="MLY189" s="755"/>
      <c r="MLZ189" s="755"/>
      <c r="MMA189" s="755"/>
      <c r="MMB189" s="755"/>
      <c r="MMC189" s="755"/>
      <c r="MMD189" s="755"/>
      <c r="MME189" s="755"/>
      <c r="MMF189" s="755"/>
      <c r="MMG189" s="755"/>
      <c r="MMH189" s="755"/>
      <c r="MMI189" s="755"/>
      <c r="MMJ189" s="755"/>
      <c r="MMK189" s="755"/>
      <c r="MML189" s="755"/>
      <c r="MMM189" s="755"/>
      <c r="MMN189" s="755"/>
      <c r="MMO189" s="755"/>
      <c r="MMP189" s="755"/>
      <c r="MMQ189" s="755"/>
      <c r="MMR189" s="755"/>
      <c r="MMS189" s="755"/>
      <c r="MMT189" s="755"/>
      <c r="MMU189" s="755"/>
      <c r="MMV189" s="755"/>
      <c r="MMW189" s="755"/>
      <c r="MMX189" s="755"/>
      <c r="MMY189" s="755"/>
      <c r="MMZ189" s="755"/>
      <c r="MNA189" s="755"/>
      <c r="MNB189" s="755"/>
      <c r="MNC189" s="755"/>
      <c r="MND189" s="755"/>
      <c r="MNE189" s="755"/>
      <c r="MNF189" s="755"/>
      <c r="MNG189" s="755"/>
      <c r="MNH189" s="755"/>
      <c r="MNI189" s="755"/>
      <c r="MNJ189" s="755"/>
      <c r="MNK189" s="755"/>
      <c r="MNL189" s="755"/>
      <c r="MNM189" s="755"/>
      <c r="MNN189" s="755"/>
      <c r="MNO189" s="755"/>
      <c r="MNP189" s="755"/>
      <c r="MNQ189" s="755"/>
      <c r="MNR189" s="755"/>
      <c r="MNS189" s="755"/>
      <c r="MNT189" s="755"/>
      <c r="MNU189" s="755"/>
      <c r="MNV189" s="755"/>
      <c r="MNW189" s="755"/>
      <c r="MNX189" s="755"/>
      <c r="MNY189" s="755"/>
      <c r="MNZ189" s="755"/>
      <c r="MOA189" s="755"/>
      <c r="MOB189" s="755"/>
      <c r="MOC189" s="755"/>
      <c r="MOD189" s="755"/>
      <c r="MOE189" s="755"/>
      <c r="MOF189" s="755"/>
      <c r="MOG189" s="755"/>
      <c r="MOH189" s="755"/>
      <c r="MOI189" s="755"/>
      <c r="MOJ189" s="755"/>
      <c r="MOK189" s="755"/>
      <c r="MOL189" s="755"/>
      <c r="MOM189" s="755"/>
      <c r="MON189" s="755"/>
      <c r="MOO189" s="755"/>
      <c r="MOP189" s="755"/>
      <c r="MOQ189" s="755"/>
      <c r="MOR189" s="755"/>
      <c r="MOS189" s="755"/>
      <c r="MOT189" s="755"/>
      <c r="MOU189" s="755"/>
      <c r="MOV189" s="755"/>
      <c r="MOW189" s="755"/>
      <c r="MOX189" s="755"/>
      <c r="MOY189" s="755"/>
      <c r="MOZ189" s="755"/>
      <c r="MPA189" s="755"/>
      <c r="MPB189" s="755"/>
      <c r="MPC189" s="755"/>
      <c r="MPD189" s="755"/>
      <c r="MPE189" s="755"/>
      <c r="MPF189" s="755"/>
      <c r="MPG189" s="755"/>
      <c r="MPH189" s="755"/>
      <c r="MPI189" s="755"/>
      <c r="MPJ189" s="755"/>
      <c r="MPK189" s="755"/>
      <c r="MPL189" s="755"/>
      <c r="MPM189" s="755"/>
      <c r="MPN189" s="755"/>
      <c r="MPO189" s="755"/>
      <c r="MPP189" s="755"/>
      <c r="MPQ189" s="755"/>
      <c r="MPR189" s="755"/>
      <c r="MPS189" s="755"/>
      <c r="MPT189" s="755"/>
      <c r="MPU189" s="755"/>
      <c r="MPV189" s="755"/>
      <c r="MPW189" s="755"/>
      <c r="MPX189" s="755"/>
      <c r="MPY189" s="755"/>
      <c r="MPZ189" s="755"/>
      <c r="MQA189" s="755"/>
      <c r="MQB189" s="755"/>
      <c r="MQC189" s="755"/>
      <c r="MQD189" s="755"/>
      <c r="MQE189" s="755"/>
      <c r="MQF189" s="755"/>
      <c r="MQG189" s="755"/>
      <c r="MQH189" s="755"/>
      <c r="MQI189" s="755"/>
      <c r="MQJ189" s="755"/>
      <c r="MQK189" s="755"/>
      <c r="MQL189" s="755"/>
      <c r="MQM189" s="755"/>
      <c r="MQN189" s="755"/>
      <c r="MQO189" s="755"/>
      <c r="MQP189" s="755"/>
      <c r="MQQ189" s="755"/>
      <c r="MQR189" s="755"/>
      <c r="MQS189" s="755"/>
      <c r="MQT189" s="755"/>
      <c r="MQU189" s="755"/>
      <c r="MQV189" s="755"/>
      <c r="MQW189" s="755"/>
      <c r="MQX189" s="755"/>
      <c r="MQY189" s="755"/>
      <c r="MQZ189" s="755"/>
      <c r="MRA189" s="755"/>
      <c r="MRB189" s="755"/>
      <c r="MRC189" s="755"/>
      <c r="MRD189" s="755"/>
      <c r="MRE189" s="755"/>
      <c r="MRF189" s="755"/>
      <c r="MRG189" s="755"/>
      <c r="MRH189" s="755"/>
      <c r="MRI189" s="755"/>
      <c r="MRJ189" s="755"/>
      <c r="MRK189" s="755"/>
      <c r="MRL189" s="755"/>
      <c r="MRM189" s="755"/>
      <c r="MRN189" s="755"/>
      <c r="MRO189" s="755"/>
      <c r="MRP189" s="755"/>
      <c r="MRQ189" s="755"/>
      <c r="MRR189" s="755"/>
      <c r="MRS189" s="755"/>
      <c r="MRT189" s="755"/>
      <c r="MRU189" s="755"/>
      <c r="MRV189" s="755"/>
      <c r="MRW189" s="755"/>
      <c r="MRX189" s="755"/>
      <c r="MRY189" s="755"/>
      <c r="MRZ189" s="755"/>
      <c r="MSA189" s="755"/>
      <c r="MSB189" s="755"/>
      <c r="MSC189" s="755"/>
      <c r="MSD189" s="755"/>
      <c r="MSE189" s="755"/>
      <c r="MSF189" s="755"/>
      <c r="MSG189" s="755"/>
      <c r="MSH189" s="755"/>
      <c r="MSI189" s="755"/>
      <c r="MSJ189" s="755"/>
      <c r="MSK189" s="755"/>
      <c r="MSL189" s="755"/>
      <c r="MSM189" s="755"/>
      <c r="MSN189" s="755"/>
      <c r="MSO189" s="755"/>
      <c r="MSP189" s="755"/>
      <c r="MSQ189" s="755"/>
      <c r="MSR189" s="755"/>
      <c r="MSS189" s="755"/>
      <c r="MST189" s="755"/>
      <c r="MSU189" s="755"/>
      <c r="MSV189" s="755"/>
      <c r="MSW189" s="755"/>
      <c r="MSX189" s="755"/>
      <c r="MSY189" s="755"/>
      <c r="MSZ189" s="755"/>
      <c r="MTA189" s="755"/>
      <c r="MTB189" s="755"/>
      <c r="MTC189" s="755"/>
      <c r="MTD189" s="755"/>
      <c r="MTE189" s="755"/>
      <c r="MTF189" s="755"/>
      <c r="MTG189" s="755"/>
      <c r="MTH189" s="755"/>
      <c r="MTI189" s="755"/>
      <c r="MTJ189" s="755"/>
      <c r="MTK189" s="755"/>
      <c r="MTL189" s="755"/>
      <c r="MTM189" s="755"/>
      <c r="MTN189" s="755"/>
      <c r="MTO189" s="755"/>
      <c r="MTP189" s="755"/>
      <c r="MTQ189" s="755"/>
      <c r="MTR189" s="755"/>
      <c r="MTS189" s="755"/>
      <c r="MTT189" s="755"/>
      <c r="MTU189" s="755"/>
      <c r="MTV189" s="755"/>
      <c r="MTW189" s="755"/>
      <c r="MTX189" s="755"/>
      <c r="MTY189" s="755"/>
      <c r="MTZ189" s="755"/>
      <c r="MUA189" s="755"/>
      <c r="MUB189" s="755"/>
      <c r="MUC189" s="755"/>
      <c r="MUD189" s="755"/>
      <c r="MUE189" s="755"/>
      <c r="MUF189" s="755"/>
      <c r="MUG189" s="755"/>
      <c r="MUH189" s="755"/>
      <c r="MUI189" s="755"/>
      <c r="MUJ189" s="755"/>
      <c r="MUK189" s="755"/>
      <c r="MUL189" s="755"/>
      <c r="MUM189" s="755"/>
      <c r="MUN189" s="755"/>
      <c r="MUO189" s="755"/>
      <c r="MUP189" s="755"/>
      <c r="MUQ189" s="755"/>
      <c r="MUR189" s="755"/>
      <c r="MUS189" s="755"/>
      <c r="MUT189" s="755"/>
      <c r="MUU189" s="755"/>
      <c r="MUV189" s="755"/>
      <c r="MUW189" s="755"/>
      <c r="MUX189" s="755"/>
      <c r="MUY189" s="755"/>
      <c r="MUZ189" s="755"/>
      <c r="MVA189" s="755"/>
      <c r="MVB189" s="755"/>
      <c r="MVC189" s="755"/>
      <c r="MVD189" s="755"/>
      <c r="MVE189" s="755"/>
      <c r="MVF189" s="755"/>
      <c r="MVG189" s="755"/>
      <c r="MVH189" s="755"/>
      <c r="MVI189" s="755"/>
      <c r="MVJ189" s="755"/>
      <c r="MVK189" s="755"/>
      <c r="MVL189" s="755"/>
      <c r="MVM189" s="755"/>
      <c r="MVN189" s="755"/>
      <c r="MVO189" s="755"/>
      <c r="MVP189" s="755"/>
      <c r="MVQ189" s="755"/>
      <c r="MVR189" s="755"/>
      <c r="MVS189" s="755"/>
      <c r="MVT189" s="755"/>
      <c r="MVU189" s="755"/>
      <c r="MVV189" s="755"/>
      <c r="MVW189" s="755"/>
      <c r="MVX189" s="755"/>
      <c r="MVY189" s="755"/>
      <c r="MVZ189" s="755"/>
      <c r="MWA189" s="755"/>
      <c r="MWB189" s="755"/>
      <c r="MWC189" s="755"/>
      <c r="MWD189" s="755"/>
      <c r="MWE189" s="755"/>
      <c r="MWF189" s="755"/>
      <c r="MWG189" s="755"/>
      <c r="MWH189" s="755"/>
      <c r="MWI189" s="755"/>
      <c r="MWJ189" s="755"/>
      <c r="MWK189" s="755"/>
      <c r="MWL189" s="755"/>
      <c r="MWM189" s="755"/>
      <c r="MWN189" s="755"/>
      <c r="MWO189" s="755"/>
      <c r="MWP189" s="755"/>
      <c r="MWQ189" s="755"/>
      <c r="MWR189" s="755"/>
      <c r="MWS189" s="755"/>
      <c r="MWT189" s="755"/>
      <c r="MWU189" s="755"/>
      <c r="MWV189" s="755"/>
      <c r="MWW189" s="755"/>
      <c r="MWX189" s="755"/>
      <c r="MWY189" s="755"/>
      <c r="MWZ189" s="755"/>
      <c r="MXA189" s="755"/>
      <c r="MXB189" s="755"/>
      <c r="MXC189" s="755"/>
      <c r="MXD189" s="755"/>
      <c r="MXE189" s="755"/>
      <c r="MXF189" s="755"/>
      <c r="MXG189" s="755"/>
      <c r="MXH189" s="755"/>
      <c r="MXI189" s="755"/>
      <c r="MXJ189" s="755"/>
      <c r="MXK189" s="755"/>
      <c r="MXL189" s="755"/>
      <c r="MXM189" s="755"/>
      <c r="MXN189" s="755"/>
      <c r="MXO189" s="755"/>
      <c r="MXP189" s="755"/>
      <c r="MXQ189" s="755"/>
      <c r="MXR189" s="755"/>
      <c r="MXS189" s="755"/>
      <c r="MXT189" s="755"/>
      <c r="MXU189" s="755"/>
      <c r="MXV189" s="755"/>
      <c r="MXW189" s="755"/>
      <c r="MXX189" s="755"/>
      <c r="MXY189" s="755"/>
      <c r="MXZ189" s="755"/>
      <c r="MYA189" s="755"/>
      <c r="MYB189" s="755"/>
      <c r="MYC189" s="755"/>
      <c r="MYD189" s="755"/>
      <c r="MYE189" s="755"/>
      <c r="MYF189" s="755"/>
      <c r="MYG189" s="755"/>
      <c r="MYH189" s="755"/>
      <c r="MYI189" s="755"/>
      <c r="MYJ189" s="755"/>
      <c r="MYK189" s="755"/>
      <c r="MYL189" s="755"/>
      <c r="MYM189" s="755"/>
      <c r="MYN189" s="755"/>
      <c r="MYO189" s="755"/>
      <c r="MYP189" s="755"/>
      <c r="MYQ189" s="755"/>
      <c r="MYR189" s="755"/>
      <c r="MYS189" s="755"/>
      <c r="MYT189" s="755"/>
      <c r="MYU189" s="755"/>
      <c r="MYV189" s="755"/>
      <c r="MYW189" s="755"/>
      <c r="MYX189" s="755"/>
      <c r="MYY189" s="755"/>
      <c r="MYZ189" s="755"/>
      <c r="MZA189" s="755"/>
      <c r="MZB189" s="755"/>
      <c r="MZC189" s="755"/>
      <c r="MZD189" s="755"/>
      <c r="MZE189" s="755"/>
      <c r="MZF189" s="755"/>
      <c r="MZG189" s="755"/>
      <c r="MZH189" s="755"/>
      <c r="MZI189" s="755"/>
      <c r="MZJ189" s="755"/>
      <c r="MZK189" s="755"/>
      <c r="MZL189" s="755"/>
      <c r="MZM189" s="755"/>
      <c r="MZN189" s="755"/>
      <c r="MZO189" s="755"/>
      <c r="MZP189" s="755"/>
      <c r="MZQ189" s="755"/>
      <c r="MZR189" s="755"/>
      <c r="MZS189" s="755"/>
      <c r="MZT189" s="755"/>
      <c r="MZU189" s="755"/>
      <c r="MZV189" s="755"/>
      <c r="MZW189" s="755"/>
      <c r="MZX189" s="755"/>
      <c r="MZY189" s="755"/>
      <c r="MZZ189" s="755"/>
      <c r="NAA189" s="755"/>
      <c r="NAB189" s="755"/>
      <c r="NAC189" s="755"/>
      <c r="NAD189" s="755"/>
      <c r="NAE189" s="755"/>
      <c r="NAF189" s="755"/>
      <c r="NAG189" s="755"/>
      <c r="NAH189" s="755"/>
      <c r="NAI189" s="755"/>
      <c r="NAJ189" s="755"/>
      <c r="NAK189" s="755"/>
      <c r="NAL189" s="755"/>
      <c r="NAM189" s="755"/>
      <c r="NAN189" s="755"/>
      <c r="NAO189" s="755"/>
      <c r="NAP189" s="755"/>
      <c r="NAQ189" s="755"/>
      <c r="NAR189" s="755"/>
      <c r="NAS189" s="755"/>
      <c r="NAT189" s="755"/>
      <c r="NAU189" s="755"/>
      <c r="NAV189" s="755"/>
      <c r="NAW189" s="755"/>
      <c r="NAX189" s="755"/>
      <c r="NAY189" s="755"/>
      <c r="NAZ189" s="755"/>
      <c r="NBA189" s="755"/>
      <c r="NBB189" s="755"/>
      <c r="NBC189" s="755"/>
      <c r="NBD189" s="755"/>
      <c r="NBE189" s="755"/>
      <c r="NBF189" s="755"/>
      <c r="NBG189" s="755"/>
      <c r="NBH189" s="755"/>
      <c r="NBI189" s="755"/>
      <c r="NBJ189" s="755"/>
      <c r="NBK189" s="755"/>
      <c r="NBL189" s="755"/>
      <c r="NBM189" s="755"/>
      <c r="NBN189" s="755"/>
      <c r="NBO189" s="755"/>
      <c r="NBP189" s="755"/>
      <c r="NBQ189" s="755"/>
      <c r="NBR189" s="755"/>
      <c r="NBS189" s="755"/>
      <c r="NBT189" s="755"/>
      <c r="NBU189" s="755"/>
      <c r="NBV189" s="755"/>
      <c r="NBW189" s="755"/>
      <c r="NBX189" s="755"/>
      <c r="NBY189" s="755"/>
      <c r="NBZ189" s="755"/>
      <c r="NCA189" s="755"/>
      <c r="NCB189" s="755"/>
      <c r="NCC189" s="755"/>
      <c r="NCD189" s="755"/>
      <c r="NCE189" s="755"/>
      <c r="NCF189" s="755"/>
      <c r="NCG189" s="755"/>
      <c r="NCH189" s="755"/>
      <c r="NCI189" s="755"/>
      <c r="NCJ189" s="755"/>
      <c r="NCK189" s="755"/>
      <c r="NCL189" s="755"/>
      <c r="NCM189" s="755"/>
      <c r="NCN189" s="755"/>
      <c r="NCO189" s="755"/>
      <c r="NCP189" s="755"/>
      <c r="NCQ189" s="755"/>
      <c r="NCR189" s="755"/>
      <c r="NCS189" s="755"/>
      <c r="NCT189" s="755"/>
      <c r="NCU189" s="755"/>
      <c r="NCV189" s="755"/>
      <c r="NCW189" s="755"/>
      <c r="NCX189" s="755"/>
      <c r="NCY189" s="755"/>
      <c r="NCZ189" s="755"/>
      <c r="NDA189" s="755"/>
      <c r="NDB189" s="755"/>
      <c r="NDC189" s="755"/>
      <c r="NDD189" s="755"/>
      <c r="NDE189" s="755"/>
      <c r="NDF189" s="755"/>
      <c r="NDG189" s="755"/>
      <c r="NDH189" s="755"/>
      <c r="NDI189" s="755"/>
      <c r="NDJ189" s="755"/>
      <c r="NDK189" s="755"/>
      <c r="NDL189" s="755"/>
      <c r="NDM189" s="755"/>
      <c r="NDN189" s="755"/>
      <c r="NDO189" s="755"/>
      <c r="NDP189" s="755"/>
      <c r="NDQ189" s="755"/>
      <c r="NDR189" s="755"/>
      <c r="NDS189" s="755"/>
      <c r="NDT189" s="755"/>
      <c r="NDU189" s="755"/>
      <c r="NDV189" s="755"/>
      <c r="NDW189" s="755"/>
      <c r="NDX189" s="755"/>
      <c r="NDY189" s="755"/>
      <c r="NDZ189" s="755"/>
      <c r="NEA189" s="755"/>
      <c r="NEB189" s="755"/>
      <c r="NEC189" s="755"/>
      <c r="NED189" s="755"/>
      <c r="NEE189" s="755"/>
      <c r="NEF189" s="755"/>
      <c r="NEG189" s="755"/>
      <c r="NEH189" s="755"/>
      <c r="NEI189" s="755"/>
      <c r="NEJ189" s="755"/>
      <c r="NEK189" s="755"/>
      <c r="NEL189" s="755"/>
      <c r="NEM189" s="755"/>
      <c r="NEN189" s="755"/>
      <c r="NEO189" s="755"/>
      <c r="NEP189" s="755"/>
      <c r="NEQ189" s="755"/>
      <c r="NER189" s="755"/>
      <c r="NES189" s="755"/>
      <c r="NET189" s="755"/>
      <c r="NEU189" s="755"/>
      <c r="NEV189" s="755"/>
      <c r="NEW189" s="755"/>
      <c r="NEX189" s="755"/>
      <c r="NEY189" s="755"/>
      <c r="NEZ189" s="755"/>
      <c r="NFA189" s="755"/>
      <c r="NFB189" s="755"/>
      <c r="NFC189" s="755"/>
      <c r="NFD189" s="755"/>
      <c r="NFE189" s="755"/>
      <c r="NFF189" s="755"/>
      <c r="NFG189" s="755"/>
      <c r="NFH189" s="755"/>
      <c r="NFI189" s="755"/>
      <c r="NFJ189" s="755"/>
      <c r="NFK189" s="755"/>
      <c r="NFL189" s="755"/>
      <c r="NFM189" s="755"/>
      <c r="NFN189" s="755"/>
      <c r="NFO189" s="755"/>
      <c r="NFP189" s="755"/>
      <c r="NFQ189" s="755"/>
      <c r="NFR189" s="755"/>
      <c r="NFS189" s="755"/>
      <c r="NFT189" s="755"/>
      <c r="NFU189" s="755"/>
      <c r="NFV189" s="755"/>
      <c r="NFW189" s="755"/>
      <c r="NFX189" s="755"/>
      <c r="NFY189" s="755"/>
      <c r="NFZ189" s="755"/>
      <c r="NGA189" s="755"/>
      <c r="NGB189" s="755"/>
      <c r="NGC189" s="755"/>
      <c r="NGD189" s="755"/>
      <c r="NGE189" s="755"/>
      <c r="NGF189" s="755"/>
      <c r="NGG189" s="755"/>
      <c r="NGH189" s="755"/>
      <c r="NGI189" s="755"/>
      <c r="NGJ189" s="755"/>
      <c r="NGK189" s="755"/>
      <c r="NGL189" s="755"/>
      <c r="NGM189" s="755"/>
      <c r="NGN189" s="755"/>
      <c r="NGO189" s="755"/>
      <c r="NGP189" s="755"/>
      <c r="NGQ189" s="755"/>
      <c r="NGR189" s="755"/>
      <c r="NGS189" s="755"/>
      <c r="NGT189" s="755"/>
      <c r="NGU189" s="755"/>
      <c r="NGV189" s="755"/>
      <c r="NGW189" s="755"/>
      <c r="NGX189" s="755"/>
      <c r="NGY189" s="755"/>
      <c r="NGZ189" s="755"/>
      <c r="NHA189" s="755"/>
      <c r="NHB189" s="755"/>
      <c r="NHC189" s="755"/>
      <c r="NHD189" s="755"/>
      <c r="NHE189" s="755"/>
      <c r="NHF189" s="755"/>
      <c r="NHG189" s="755"/>
      <c r="NHH189" s="755"/>
      <c r="NHI189" s="755"/>
      <c r="NHJ189" s="755"/>
      <c r="NHK189" s="755"/>
      <c r="NHL189" s="755"/>
      <c r="NHM189" s="755"/>
      <c r="NHN189" s="755"/>
      <c r="NHO189" s="755"/>
      <c r="NHP189" s="755"/>
      <c r="NHQ189" s="755"/>
      <c r="NHR189" s="755"/>
      <c r="NHS189" s="755"/>
      <c r="NHT189" s="755"/>
      <c r="NHU189" s="755"/>
      <c r="NHV189" s="755"/>
      <c r="NHW189" s="755"/>
      <c r="NHX189" s="755"/>
      <c r="NHY189" s="755"/>
      <c r="NHZ189" s="755"/>
      <c r="NIA189" s="755"/>
      <c r="NIB189" s="755"/>
      <c r="NIC189" s="755"/>
      <c r="NID189" s="755"/>
      <c r="NIE189" s="755"/>
      <c r="NIF189" s="755"/>
      <c r="NIG189" s="755"/>
      <c r="NIH189" s="755"/>
      <c r="NII189" s="755"/>
      <c r="NIJ189" s="755"/>
      <c r="NIK189" s="755"/>
      <c r="NIL189" s="755"/>
      <c r="NIM189" s="755"/>
      <c r="NIN189" s="755"/>
      <c r="NIO189" s="755"/>
      <c r="NIP189" s="755"/>
      <c r="NIQ189" s="755"/>
      <c r="NIR189" s="755"/>
      <c r="NIS189" s="755"/>
      <c r="NIT189" s="755"/>
      <c r="NIU189" s="755"/>
      <c r="NIV189" s="755"/>
      <c r="NIW189" s="755"/>
      <c r="NIX189" s="755"/>
      <c r="NIY189" s="755"/>
      <c r="NIZ189" s="755"/>
      <c r="NJA189" s="755"/>
      <c r="NJB189" s="755"/>
      <c r="NJC189" s="755"/>
      <c r="NJD189" s="755"/>
      <c r="NJE189" s="755"/>
      <c r="NJF189" s="755"/>
      <c r="NJG189" s="755"/>
      <c r="NJH189" s="755"/>
      <c r="NJI189" s="755"/>
      <c r="NJJ189" s="755"/>
      <c r="NJK189" s="755"/>
      <c r="NJL189" s="755"/>
      <c r="NJM189" s="755"/>
      <c r="NJN189" s="755"/>
      <c r="NJO189" s="755"/>
      <c r="NJP189" s="755"/>
      <c r="NJQ189" s="755"/>
      <c r="NJR189" s="755"/>
      <c r="NJS189" s="755"/>
      <c r="NJT189" s="755"/>
      <c r="NJU189" s="755"/>
      <c r="NJV189" s="755"/>
      <c r="NJW189" s="755"/>
      <c r="NJX189" s="755"/>
      <c r="NJY189" s="755"/>
      <c r="NJZ189" s="755"/>
      <c r="NKA189" s="755"/>
      <c r="NKB189" s="755"/>
      <c r="NKC189" s="755"/>
      <c r="NKD189" s="755"/>
      <c r="NKE189" s="755"/>
      <c r="NKF189" s="755"/>
      <c r="NKG189" s="755"/>
      <c r="NKH189" s="755"/>
      <c r="NKI189" s="755"/>
      <c r="NKJ189" s="755"/>
      <c r="NKK189" s="755"/>
      <c r="NKL189" s="755"/>
      <c r="NKM189" s="755"/>
      <c r="NKN189" s="755"/>
      <c r="NKO189" s="755"/>
      <c r="NKP189" s="755"/>
      <c r="NKQ189" s="755"/>
      <c r="NKR189" s="755"/>
      <c r="NKS189" s="755"/>
      <c r="NKT189" s="755"/>
      <c r="NKU189" s="755"/>
      <c r="NKV189" s="755"/>
      <c r="NKW189" s="755"/>
      <c r="NKX189" s="755"/>
      <c r="NKY189" s="755"/>
      <c r="NKZ189" s="755"/>
      <c r="NLA189" s="755"/>
      <c r="NLB189" s="755"/>
      <c r="NLC189" s="755"/>
      <c r="NLD189" s="755"/>
      <c r="NLE189" s="755"/>
      <c r="NLF189" s="755"/>
      <c r="NLG189" s="755"/>
      <c r="NLH189" s="755"/>
      <c r="NLI189" s="755"/>
      <c r="NLJ189" s="755"/>
      <c r="NLK189" s="755"/>
      <c r="NLL189" s="755"/>
      <c r="NLM189" s="755"/>
      <c r="NLN189" s="755"/>
      <c r="NLO189" s="755"/>
      <c r="NLP189" s="755"/>
      <c r="NLQ189" s="755"/>
      <c r="NLR189" s="755"/>
      <c r="NLS189" s="755"/>
      <c r="NLT189" s="755"/>
      <c r="NLU189" s="755"/>
      <c r="NLV189" s="755"/>
      <c r="NLW189" s="755"/>
      <c r="NLX189" s="755"/>
      <c r="NLY189" s="755"/>
      <c r="NLZ189" s="755"/>
      <c r="NMA189" s="755"/>
      <c r="NMB189" s="755"/>
      <c r="NMC189" s="755"/>
      <c r="NMD189" s="755"/>
      <c r="NME189" s="755"/>
      <c r="NMF189" s="755"/>
      <c r="NMG189" s="755"/>
      <c r="NMH189" s="755"/>
      <c r="NMI189" s="755"/>
      <c r="NMJ189" s="755"/>
      <c r="NMK189" s="755"/>
      <c r="NML189" s="755"/>
      <c r="NMM189" s="755"/>
      <c r="NMN189" s="755"/>
      <c r="NMO189" s="755"/>
      <c r="NMP189" s="755"/>
      <c r="NMQ189" s="755"/>
      <c r="NMR189" s="755"/>
      <c r="NMS189" s="755"/>
      <c r="NMT189" s="755"/>
      <c r="NMU189" s="755"/>
      <c r="NMV189" s="755"/>
      <c r="NMW189" s="755"/>
      <c r="NMX189" s="755"/>
      <c r="NMY189" s="755"/>
      <c r="NMZ189" s="755"/>
      <c r="NNA189" s="755"/>
      <c r="NNB189" s="755"/>
      <c r="NNC189" s="755"/>
      <c r="NND189" s="755"/>
      <c r="NNE189" s="755"/>
      <c r="NNF189" s="755"/>
      <c r="NNG189" s="755"/>
      <c r="NNH189" s="755"/>
      <c r="NNI189" s="755"/>
      <c r="NNJ189" s="755"/>
      <c r="NNK189" s="755"/>
      <c r="NNL189" s="755"/>
      <c r="NNM189" s="755"/>
      <c r="NNN189" s="755"/>
      <c r="NNO189" s="755"/>
      <c r="NNP189" s="755"/>
      <c r="NNQ189" s="755"/>
      <c r="NNR189" s="755"/>
      <c r="NNS189" s="755"/>
      <c r="NNT189" s="755"/>
      <c r="NNU189" s="755"/>
      <c r="NNV189" s="755"/>
      <c r="NNW189" s="755"/>
      <c r="NNX189" s="755"/>
      <c r="NNY189" s="755"/>
      <c r="NNZ189" s="755"/>
      <c r="NOA189" s="755"/>
      <c r="NOB189" s="755"/>
      <c r="NOC189" s="755"/>
      <c r="NOD189" s="755"/>
      <c r="NOE189" s="755"/>
      <c r="NOF189" s="755"/>
      <c r="NOG189" s="755"/>
      <c r="NOH189" s="755"/>
      <c r="NOI189" s="755"/>
      <c r="NOJ189" s="755"/>
      <c r="NOK189" s="755"/>
      <c r="NOL189" s="755"/>
      <c r="NOM189" s="755"/>
      <c r="NON189" s="755"/>
      <c r="NOO189" s="755"/>
      <c r="NOP189" s="755"/>
      <c r="NOQ189" s="755"/>
      <c r="NOR189" s="755"/>
      <c r="NOS189" s="755"/>
      <c r="NOT189" s="755"/>
      <c r="NOU189" s="755"/>
      <c r="NOV189" s="755"/>
      <c r="NOW189" s="755"/>
      <c r="NOX189" s="755"/>
      <c r="NOY189" s="755"/>
      <c r="NOZ189" s="755"/>
      <c r="NPA189" s="755"/>
      <c r="NPB189" s="755"/>
      <c r="NPC189" s="755"/>
      <c r="NPD189" s="755"/>
      <c r="NPE189" s="755"/>
      <c r="NPF189" s="755"/>
      <c r="NPG189" s="755"/>
      <c r="NPH189" s="755"/>
      <c r="NPI189" s="755"/>
      <c r="NPJ189" s="755"/>
      <c r="NPK189" s="755"/>
      <c r="NPL189" s="755"/>
      <c r="NPM189" s="755"/>
      <c r="NPN189" s="755"/>
      <c r="NPO189" s="755"/>
      <c r="NPP189" s="755"/>
      <c r="NPQ189" s="755"/>
      <c r="NPR189" s="755"/>
      <c r="NPS189" s="755"/>
      <c r="NPT189" s="755"/>
      <c r="NPU189" s="755"/>
      <c r="NPV189" s="755"/>
      <c r="NPW189" s="755"/>
      <c r="NPX189" s="755"/>
      <c r="NPY189" s="755"/>
      <c r="NPZ189" s="755"/>
      <c r="NQA189" s="755"/>
      <c r="NQB189" s="755"/>
      <c r="NQC189" s="755"/>
      <c r="NQD189" s="755"/>
      <c r="NQE189" s="755"/>
      <c r="NQF189" s="755"/>
      <c r="NQG189" s="755"/>
      <c r="NQH189" s="755"/>
      <c r="NQI189" s="755"/>
      <c r="NQJ189" s="755"/>
      <c r="NQK189" s="755"/>
      <c r="NQL189" s="755"/>
      <c r="NQM189" s="755"/>
      <c r="NQN189" s="755"/>
      <c r="NQO189" s="755"/>
      <c r="NQP189" s="755"/>
      <c r="NQQ189" s="755"/>
      <c r="NQR189" s="755"/>
      <c r="NQS189" s="755"/>
      <c r="NQT189" s="755"/>
      <c r="NQU189" s="755"/>
      <c r="NQV189" s="755"/>
      <c r="NQW189" s="755"/>
      <c r="NQX189" s="755"/>
      <c r="NQY189" s="755"/>
      <c r="NQZ189" s="755"/>
      <c r="NRA189" s="755"/>
      <c r="NRB189" s="755"/>
      <c r="NRC189" s="755"/>
      <c r="NRD189" s="755"/>
      <c r="NRE189" s="755"/>
      <c r="NRF189" s="755"/>
      <c r="NRG189" s="755"/>
      <c r="NRH189" s="755"/>
      <c r="NRI189" s="755"/>
      <c r="NRJ189" s="755"/>
      <c r="NRK189" s="755"/>
      <c r="NRL189" s="755"/>
      <c r="NRM189" s="755"/>
      <c r="NRN189" s="755"/>
      <c r="NRO189" s="755"/>
      <c r="NRP189" s="755"/>
      <c r="NRQ189" s="755"/>
      <c r="NRR189" s="755"/>
      <c r="NRS189" s="755"/>
      <c r="NRT189" s="755"/>
      <c r="NRU189" s="755"/>
      <c r="NRV189" s="755"/>
      <c r="NRW189" s="755"/>
      <c r="NRX189" s="755"/>
      <c r="NRY189" s="755"/>
      <c r="NRZ189" s="755"/>
      <c r="NSA189" s="755"/>
      <c r="NSB189" s="755"/>
      <c r="NSC189" s="755"/>
      <c r="NSD189" s="755"/>
      <c r="NSE189" s="755"/>
      <c r="NSF189" s="755"/>
      <c r="NSG189" s="755"/>
      <c r="NSH189" s="755"/>
      <c r="NSI189" s="755"/>
      <c r="NSJ189" s="755"/>
      <c r="NSK189" s="755"/>
      <c r="NSL189" s="755"/>
      <c r="NSM189" s="755"/>
      <c r="NSN189" s="755"/>
      <c r="NSO189" s="755"/>
      <c r="NSP189" s="755"/>
      <c r="NSQ189" s="755"/>
      <c r="NSR189" s="755"/>
      <c r="NSS189" s="755"/>
      <c r="NST189" s="755"/>
      <c r="NSU189" s="755"/>
      <c r="NSV189" s="755"/>
      <c r="NSW189" s="755"/>
      <c r="NSX189" s="755"/>
      <c r="NSY189" s="755"/>
      <c r="NSZ189" s="755"/>
      <c r="NTA189" s="755"/>
      <c r="NTB189" s="755"/>
      <c r="NTC189" s="755"/>
      <c r="NTD189" s="755"/>
      <c r="NTE189" s="755"/>
      <c r="NTF189" s="755"/>
      <c r="NTG189" s="755"/>
      <c r="NTH189" s="755"/>
      <c r="NTI189" s="755"/>
      <c r="NTJ189" s="755"/>
      <c r="NTK189" s="755"/>
      <c r="NTL189" s="755"/>
      <c r="NTM189" s="755"/>
      <c r="NTN189" s="755"/>
      <c r="NTO189" s="755"/>
      <c r="NTP189" s="755"/>
      <c r="NTQ189" s="755"/>
      <c r="NTR189" s="755"/>
      <c r="NTS189" s="755"/>
      <c r="NTT189" s="755"/>
      <c r="NTU189" s="755"/>
      <c r="NTV189" s="755"/>
      <c r="NTW189" s="755"/>
      <c r="NTX189" s="755"/>
      <c r="NTY189" s="755"/>
      <c r="NTZ189" s="755"/>
      <c r="NUA189" s="755"/>
      <c r="NUB189" s="755"/>
      <c r="NUC189" s="755"/>
      <c r="NUD189" s="755"/>
      <c r="NUE189" s="755"/>
      <c r="NUF189" s="755"/>
      <c r="NUG189" s="755"/>
      <c r="NUH189" s="755"/>
      <c r="NUI189" s="755"/>
      <c r="NUJ189" s="755"/>
      <c r="NUK189" s="755"/>
      <c r="NUL189" s="755"/>
      <c r="NUM189" s="755"/>
      <c r="NUN189" s="755"/>
      <c r="NUO189" s="755"/>
      <c r="NUP189" s="755"/>
      <c r="NUQ189" s="755"/>
      <c r="NUR189" s="755"/>
      <c r="NUS189" s="755"/>
      <c r="NUT189" s="755"/>
      <c r="NUU189" s="755"/>
      <c r="NUV189" s="755"/>
      <c r="NUW189" s="755"/>
      <c r="NUX189" s="755"/>
      <c r="NUY189" s="755"/>
      <c r="NUZ189" s="755"/>
      <c r="NVA189" s="755"/>
      <c r="NVB189" s="755"/>
      <c r="NVC189" s="755"/>
      <c r="NVD189" s="755"/>
      <c r="NVE189" s="755"/>
      <c r="NVF189" s="755"/>
      <c r="NVG189" s="755"/>
      <c r="NVH189" s="755"/>
      <c r="NVI189" s="755"/>
      <c r="NVJ189" s="755"/>
      <c r="NVK189" s="755"/>
      <c r="NVL189" s="755"/>
      <c r="NVM189" s="755"/>
      <c r="NVN189" s="755"/>
      <c r="NVO189" s="755"/>
      <c r="NVP189" s="755"/>
      <c r="NVQ189" s="755"/>
      <c r="NVR189" s="755"/>
      <c r="NVS189" s="755"/>
      <c r="NVT189" s="755"/>
      <c r="NVU189" s="755"/>
      <c r="NVV189" s="755"/>
      <c r="NVW189" s="755"/>
      <c r="NVX189" s="755"/>
      <c r="NVY189" s="755"/>
      <c r="NVZ189" s="755"/>
      <c r="NWA189" s="755"/>
      <c r="NWB189" s="755"/>
      <c r="NWC189" s="755"/>
      <c r="NWD189" s="755"/>
      <c r="NWE189" s="755"/>
      <c r="NWF189" s="755"/>
      <c r="NWG189" s="755"/>
      <c r="NWH189" s="755"/>
      <c r="NWI189" s="755"/>
      <c r="NWJ189" s="755"/>
      <c r="NWK189" s="755"/>
      <c r="NWL189" s="755"/>
      <c r="NWM189" s="755"/>
      <c r="NWN189" s="755"/>
      <c r="NWO189" s="755"/>
      <c r="NWP189" s="755"/>
      <c r="NWQ189" s="755"/>
      <c r="NWR189" s="755"/>
      <c r="NWS189" s="755"/>
      <c r="NWT189" s="755"/>
      <c r="NWU189" s="755"/>
      <c r="NWV189" s="755"/>
      <c r="NWW189" s="755"/>
      <c r="NWX189" s="755"/>
      <c r="NWY189" s="755"/>
      <c r="NWZ189" s="755"/>
      <c r="NXA189" s="755"/>
      <c r="NXB189" s="755"/>
      <c r="NXC189" s="755"/>
      <c r="NXD189" s="755"/>
      <c r="NXE189" s="755"/>
      <c r="NXF189" s="755"/>
      <c r="NXG189" s="755"/>
      <c r="NXH189" s="755"/>
      <c r="NXI189" s="755"/>
      <c r="NXJ189" s="755"/>
      <c r="NXK189" s="755"/>
      <c r="NXL189" s="755"/>
      <c r="NXM189" s="755"/>
      <c r="NXN189" s="755"/>
      <c r="NXO189" s="755"/>
      <c r="NXP189" s="755"/>
      <c r="NXQ189" s="755"/>
      <c r="NXR189" s="755"/>
      <c r="NXS189" s="755"/>
      <c r="NXT189" s="755"/>
      <c r="NXU189" s="755"/>
      <c r="NXV189" s="755"/>
      <c r="NXW189" s="755"/>
      <c r="NXX189" s="755"/>
      <c r="NXY189" s="755"/>
      <c r="NXZ189" s="755"/>
      <c r="NYA189" s="755"/>
      <c r="NYB189" s="755"/>
      <c r="NYC189" s="755"/>
      <c r="NYD189" s="755"/>
      <c r="NYE189" s="755"/>
      <c r="NYF189" s="755"/>
      <c r="NYG189" s="755"/>
      <c r="NYH189" s="755"/>
      <c r="NYI189" s="755"/>
      <c r="NYJ189" s="755"/>
      <c r="NYK189" s="755"/>
      <c r="NYL189" s="755"/>
      <c r="NYM189" s="755"/>
      <c r="NYN189" s="755"/>
      <c r="NYO189" s="755"/>
      <c r="NYP189" s="755"/>
      <c r="NYQ189" s="755"/>
      <c r="NYR189" s="755"/>
      <c r="NYS189" s="755"/>
      <c r="NYT189" s="755"/>
      <c r="NYU189" s="755"/>
      <c r="NYV189" s="755"/>
      <c r="NYW189" s="755"/>
      <c r="NYX189" s="755"/>
      <c r="NYY189" s="755"/>
      <c r="NYZ189" s="755"/>
      <c r="NZA189" s="755"/>
      <c r="NZB189" s="755"/>
      <c r="NZC189" s="755"/>
      <c r="NZD189" s="755"/>
      <c r="NZE189" s="755"/>
      <c r="NZF189" s="755"/>
      <c r="NZG189" s="755"/>
      <c r="NZH189" s="755"/>
      <c r="NZI189" s="755"/>
      <c r="NZJ189" s="755"/>
      <c r="NZK189" s="755"/>
      <c r="NZL189" s="755"/>
      <c r="NZM189" s="755"/>
      <c r="NZN189" s="755"/>
      <c r="NZO189" s="755"/>
      <c r="NZP189" s="755"/>
      <c r="NZQ189" s="755"/>
      <c r="NZR189" s="755"/>
      <c r="NZS189" s="755"/>
      <c r="NZT189" s="755"/>
      <c r="NZU189" s="755"/>
      <c r="NZV189" s="755"/>
      <c r="NZW189" s="755"/>
      <c r="NZX189" s="755"/>
      <c r="NZY189" s="755"/>
      <c r="NZZ189" s="755"/>
      <c r="OAA189" s="755"/>
      <c r="OAB189" s="755"/>
      <c r="OAC189" s="755"/>
      <c r="OAD189" s="755"/>
      <c r="OAE189" s="755"/>
      <c r="OAF189" s="755"/>
      <c r="OAG189" s="755"/>
      <c r="OAH189" s="755"/>
      <c r="OAI189" s="755"/>
      <c r="OAJ189" s="755"/>
      <c r="OAK189" s="755"/>
      <c r="OAL189" s="755"/>
      <c r="OAM189" s="755"/>
      <c r="OAN189" s="755"/>
      <c r="OAO189" s="755"/>
      <c r="OAP189" s="755"/>
      <c r="OAQ189" s="755"/>
      <c r="OAR189" s="755"/>
      <c r="OAS189" s="755"/>
      <c r="OAT189" s="755"/>
      <c r="OAU189" s="755"/>
      <c r="OAV189" s="755"/>
      <c r="OAW189" s="755"/>
      <c r="OAX189" s="755"/>
      <c r="OAY189" s="755"/>
      <c r="OAZ189" s="755"/>
      <c r="OBA189" s="755"/>
      <c r="OBB189" s="755"/>
      <c r="OBC189" s="755"/>
      <c r="OBD189" s="755"/>
      <c r="OBE189" s="755"/>
      <c r="OBF189" s="755"/>
      <c r="OBG189" s="755"/>
      <c r="OBH189" s="755"/>
      <c r="OBI189" s="755"/>
      <c r="OBJ189" s="755"/>
      <c r="OBK189" s="755"/>
      <c r="OBL189" s="755"/>
      <c r="OBM189" s="755"/>
      <c r="OBN189" s="755"/>
      <c r="OBO189" s="755"/>
      <c r="OBP189" s="755"/>
      <c r="OBQ189" s="755"/>
      <c r="OBR189" s="755"/>
      <c r="OBS189" s="755"/>
      <c r="OBT189" s="755"/>
      <c r="OBU189" s="755"/>
      <c r="OBV189" s="755"/>
      <c r="OBW189" s="755"/>
      <c r="OBX189" s="755"/>
      <c r="OBY189" s="755"/>
      <c r="OBZ189" s="755"/>
      <c r="OCA189" s="755"/>
      <c r="OCB189" s="755"/>
      <c r="OCC189" s="755"/>
      <c r="OCD189" s="755"/>
      <c r="OCE189" s="755"/>
      <c r="OCF189" s="755"/>
      <c r="OCG189" s="755"/>
      <c r="OCH189" s="755"/>
      <c r="OCI189" s="755"/>
      <c r="OCJ189" s="755"/>
      <c r="OCK189" s="755"/>
      <c r="OCL189" s="755"/>
      <c r="OCM189" s="755"/>
      <c r="OCN189" s="755"/>
      <c r="OCO189" s="755"/>
      <c r="OCP189" s="755"/>
      <c r="OCQ189" s="755"/>
      <c r="OCR189" s="755"/>
      <c r="OCS189" s="755"/>
      <c r="OCT189" s="755"/>
      <c r="OCU189" s="755"/>
      <c r="OCV189" s="755"/>
      <c r="OCW189" s="755"/>
      <c r="OCX189" s="755"/>
      <c r="OCY189" s="755"/>
      <c r="OCZ189" s="755"/>
      <c r="ODA189" s="755"/>
      <c r="ODB189" s="755"/>
      <c r="ODC189" s="755"/>
      <c r="ODD189" s="755"/>
      <c r="ODE189" s="755"/>
      <c r="ODF189" s="755"/>
      <c r="ODG189" s="755"/>
      <c r="ODH189" s="755"/>
      <c r="ODI189" s="755"/>
      <c r="ODJ189" s="755"/>
      <c r="ODK189" s="755"/>
      <c r="ODL189" s="755"/>
      <c r="ODM189" s="755"/>
      <c r="ODN189" s="755"/>
      <c r="ODO189" s="755"/>
      <c r="ODP189" s="755"/>
      <c r="ODQ189" s="755"/>
      <c r="ODR189" s="755"/>
      <c r="ODS189" s="755"/>
      <c r="ODT189" s="755"/>
      <c r="ODU189" s="755"/>
      <c r="ODV189" s="755"/>
      <c r="ODW189" s="755"/>
      <c r="ODX189" s="755"/>
      <c r="ODY189" s="755"/>
      <c r="ODZ189" s="755"/>
      <c r="OEA189" s="755"/>
      <c r="OEB189" s="755"/>
      <c r="OEC189" s="755"/>
      <c r="OED189" s="755"/>
      <c r="OEE189" s="755"/>
      <c r="OEF189" s="755"/>
      <c r="OEG189" s="755"/>
      <c r="OEH189" s="755"/>
      <c r="OEI189" s="755"/>
      <c r="OEJ189" s="755"/>
      <c r="OEK189" s="755"/>
      <c r="OEL189" s="755"/>
      <c r="OEM189" s="755"/>
      <c r="OEN189" s="755"/>
      <c r="OEO189" s="755"/>
      <c r="OEP189" s="755"/>
      <c r="OEQ189" s="755"/>
      <c r="OER189" s="755"/>
      <c r="OES189" s="755"/>
      <c r="OET189" s="755"/>
      <c r="OEU189" s="755"/>
      <c r="OEV189" s="755"/>
      <c r="OEW189" s="755"/>
      <c r="OEX189" s="755"/>
      <c r="OEY189" s="755"/>
      <c r="OEZ189" s="755"/>
      <c r="OFA189" s="755"/>
      <c r="OFB189" s="755"/>
      <c r="OFC189" s="755"/>
      <c r="OFD189" s="755"/>
      <c r="OFE189" s="755"/>
      <c r="OFF189" s="755"/>
      <c r="OFG189" s="755"/>
      <c r="OFH189" s="755"/>
      <c r="OFI189" s="755"/>
      <c r="OFJ189" s="755"/>
      <c r="OFK189" s="755"/>
      <c r="OFL189" s="755"/>
      <c r="OFM189" s="755"/>
      <c r="OFN189" s="755"/>
      <c r="OFO189" s="755"/>
      <c r="OFP189" s="755"/>
      <c r="OFQ189" s="755"/>
      <c r="OFR189" s="755"/>
      <c r="OFS189" s="755"/>
      <c r="OFT189" s="755"/>
      <c r="OFU189" s="755"/>
      <c r="OFV189" s="755"/>
      <c r="OFW189" s="755"/>
      <c r="OFX189" s="755"/>
      <c r="OFY189" s="755"/>
      <c r="OFZ189" s="755"/>
      <c r="OGA189" s="755"/>
      <c r="OGB189" s="755"/>
      <c r="OGC189" s="755"/>
      <c r="OGD189" s="755"/>
      <c r="OGE189" s="755"/>
      <c r="OGF189" s="755"/>
      <c r="OGG189" s="755"/>
      <c r="OGH189" s="755"/>
      <c r="OGI189" s="755"/>
      <c r="OGJ189" s="755"/>
      <c r="OGK189" s="755"/>
      <c r="OGL189" s="755"/>
      <c r="OGM189" s="755"/>
      <c r="OGN189" s="755"/>
      <c r="OGO189" s="755"/>
      <c r="OGP189" s="755"/>
      <c r="OGQ189" s="755"/>
      <c r="OGR189" s="755"/>
      <c r="OGS189" s="755"/>
      <c r="OGT189" s="755"/>
      <c r="OGU189" s="755"/>
      <c r="OGV189" s="755"/>
      <c r="OGW189" s="755"/>
      <c r="OGX189" s="755"/>
      <c r="OGY189" s="755"/>
      <c r="OGZ189" s="755"/>
      <c r="OHA189" s="755"/>
      <c r="OHB189" s="755"/>
      <c r="OHC189" s="755"/>
      <c r="OHD189" s="755"/>
      <c r="OHE189" s="755"/>
      <c r="OHF189" s="755"/>
      <c r="OHG189" s="755"/>
      <c r="OHH189" s="755"/>
      <c r="OHI189" s="755"/>
      <c r="OHJ189" s="755"/>
      <c r="OHK189" s="755"/>
      <c r="OHL189" s="755"/>
      <c r="OHM189" s="755"/>
      <c r="OHN189" s="755"/>
      <c r="OHO189" s="755"/>
      <c r="OHP189" s="755"/>
      <c r="OHQ189" s="755"/>
      <c r="OHR189" s="755"/>
      <c r="OHS189" s="755"/>
      <c r="OHT189" s="755"/>
      <c r="OHU189" s="755"/>
      <c r="OHV189" s="755"/>
      <c r="OHW189" s="755"/>
      <c r="OHX189" s="755"/>
      <c r="OHY189" s="755"/>
      <c r="OHZ189" s="755"/>
      <c r="OIA189" s="755"/>
      <c r="OIB189" s="755"/>
      <c r="OIC189" s="755"/>
      <c r="OID189" s="755"/>
      <c r="OIE189" s="755"/>
      <c r="OIF189" s="755"/>
      <c r="OIG189" s="755"/>
      <c r="OIH189" s="755"/>
      <c r="OII189" s="755"/>
      <c r="OIJ189" s="755"/>
      <c r="OIK189" s="755"/>
      <c r="OIL189" s="755"/>
      <c r="OIM189" s="755"/>
      <c r="OIN189" s="755"/>
      <c r="OIO189" s="755"/>
      <c r="OIP189" s="755"/>
      <c r="OIQ189" s="755"/>
      <c r="OIR189" s="755"/>
      <c r="OIS189" s="755"/>
      <c r="OIT189" s="755"/>
      <c r="OIU189" s="755"/>
      <c r="OIV189" s="755"/>
      <c r="OIW189" s="755"/>
      <c r="OIX189" s="755"/>
      <c r="OIY189" s="755"/>
      <c r="OIZ189" s="755"/>
      <c r="OJA189" s="755"/>
      <c r="OJB189" s="755"/>
      <c r="OJC189" s="755"/>
      <c r="OJD189" s="755"/>
      <c r="OJE189" s="755"/>
      <c r="OJF189" s="755"/>
      <c r="OJG189" s="755"/>
      <c r="OJH189" s="755"/>
      <c r="OJI189" s="755"/>
      <c r="OJJ189" s="755"/>
      <c r="OJK189" s="755"/>
      <c r="OJL189" s="755"/>
      <c r="OJM189" s="755"/>
      <c r="OJN189" s="755"/>
      <c r="OJO189" s="755"/>
      <c r="OJP189" s="755"/>
      <c r="OJQ189" s="755"/>
      <c r="OJR189" s="755"/>
      <c r="OJS189" s="755"/>
      <c r="OJT189" s="755"/>
      <c r="OJU189" s="755"/>
      <c r="OJV189" s="755"/>
      <c r="OJW189" s="755"/>
      <c r="OJX189" s="755"/>
      <c r="OJY189" s="755"/>
      <c r="OJZ189" s="755"/>
      <c r="OKA189" s="755"/>
      <c r="OKB189" s="755"/>
      <c r="OKC189" s="755"/>
      <c r="OKD189" s="755"/>
      <c r="OKE189" s="755"/>
      <c r="OKF189" s="755"/>
      <c r="OKG189" s="755"/>
      <c r="OKH189" s="755"/>
      <c r="OKI189" s="755"/>
      <c r="OKJ189" s="755"/>
      <c r="OKK189" s="755"/>
      <c r="OKL189" s="755"/>
      <c r="OKM189" s="755"/>
      <c r="OKN189" s="755"/>
      <c r="OKO189" s="755"/>
      <c r="OKP189" s="755"/>
      <c r="OKQ189" s="755"/>
      <c r="OKR189" s="755"/>
      <c r="OKS189" s="755"/>
      <c r="OKT189" s="755"/>
      <c r="OKU189" s="755"/>
      <c r="OKV189" s="755"/>
      <c r="OKW189" s="755"/>
      <c r="OKX189" s="755"/>
      <c r="OKY189" s="755"/>
      <c r="OKZ189" s="755"/>
      <c r="OLA189" s="755"/>
      <c r="OLB189" s="755"/>
      <c r="OLC189" s="755"/>
      <c r="OLD189" s="755"/>
      <c r="OLE189" s="755"/>
      <c r="OLF189" s="755"/>
      <c r="OLG189" s="755"/>
      <c r="OLH189" s="755"/>
      <c r="OLI189" s="755"/>
      <c r="OLJ189" s="755"/>
      <c r="OLK189" s="755"/>
      <c r="OLL189" s="755"/>
      <c r="OLM189" s="755"/>
      <c r="OLN189" s="755"/>
      <c r="OLO189" s="755"/>
      <c r="OLP189" s="755"/>
      <c r="OLQ189" s="755"/>
      <c r="OLR189" s="755"/>
      <c r="OLS189" s="755"/>
      <c r="OLT189" s="755"/>
      <c r="OLU189" s="755"/>
      <c r="OLV189" s="755"/>
      <c r="OLW189" s="755"/>
      <c r="OLX189" s="755"/>
      <c r="OLY189" s="755"/>
      <c r="OLZ189" s="755"/>
      <c r="OMA189" s="755"/>
      <c r="OMB189" s="755"/>
      <c r="OMC189" s="755"/>
      <c r="OMD189" s="755"/>
      <c r="OME189" s="755"/>
      <c r="OMF189" s="755"/>
      <c r="OMG189" s="755"/>
      <c r="OMH189" s="755"/>
      <c r="OMI189" s="755"/>
      <c r="OMJ189" s="755"/>
      <c r="OMK189" s="755"/>
      <c r="OML189" s="755"/>
      <c r="OMM189" s="755"/>
      <c r="OMN189" s="755"/>
      <c r="OMO189" s="755"/>
      <c r="OMP189" s="755"/>
      <c r="OMQ189" s="755"/>
      <c r="OMR189" s="755"/>
      <c r="OMS189" s="755"/>
      <c r="OMT189" s="755"/>
      <c r="OMU189" s="755"/>
      <c r="OMV189" s="755"/>
      <c r="OMW189" s="755"/>
      <c r="OMX189" s="755"/>
      <c r="OMY189" s="755"/>
      <c r="OMZ189" s="755"/>
      <c r="ONA189" s="755"/>
      <c r="ONB189" s="755"/>
      <c r="ONC189" s="755"/>
      <c r="OND189" s="755"/>
      <c r="ONE189" s="755"/>
      <c r="ONF189" s="755"/>
      <c r="ONG189" s="755"/>
      <c r="ONH189" s="755"/>
      <c r="ONI189" s="755"/>
      <c r="ONJ189" s="755"/>
      <c r="ONK189" s="755"/>
      <c r="ONL189" s="755"/>
      <c r="ONM189" s="755"/>
      <c r="ONN189" s="755"/>
      <c r="ONO189" s="755"/>
      <c r="ONP189" s="755"/>
      <c r="ONQ189" s="755"/>
      <c r="ONR189" s="755"/>
      <c r="ONS189" s="755"/>
      <c r="ONT189" s="755"/>
      <c r="ONU189" s="755"/>
      <c r="ONV189" s="755"/>
      <c r="ONW189" s="755"/>
      <c r="ONX189" s="755"/>
      <c r="ONY189" s="755"/>
      <c r="ONZ189" s="755"/>
      <c r="OOA189" s="755"/>
      <c r="OOB189" s="755"/>
      <c r="OOC189" s="755"/>
      <c r="OOD189" s="755"/>
      <c r="OOE189" s="755"/>
      <c r="OOF189" s="755"/>
      <c r="OOG189" s="755"/>
      <c r="OOH189" s="755"/>
      <c r="OOI189" s="755"/>
      <c r="OOJ189" s="755"/>
      <c r="OOK189" s="755"/>
      <c r="OOL189" s="755"/>
      <c r="OOM189" s="755"/>
      <c r="OON189" s="755"/>
      <c r="OOO189" s="755"/>
      <c r="OOP189" s="755"/>
      <c r="OOQ189" s="755"/>
      <c r="OOR189" s="755"/>
      <c r="OOS189" s="755"/>
      <c r="OOT189" s="755"/>
      <c r="OOU189" s="755"/>
      <c r="OOV189" s="755"/>
      <c r="OOW189" s="755"/>
      <c r="OOX189" s="755"/>
      <c r="OOY189" s="755"/>
      <c r="OOZ189" s="755"/>
      <c r="OPA189" s="755"/>
      <c r="OPB189" s="755"/>
      <c r="OPC189" s="755"/>
      <c r="OPD189" s="755"/>
      <c r="OPE189" s="755"/>
      <c r="OPF189" s="755"/>
      <c r="OPG189" s="755"/>
      <c r="OPH189" s="755"/>
      <c r="OPI189" s="755"/>
      <c r="OPJ189" s="755"/>
      <c r="OPK189" s="755"/>
      <c r="OPL189" s="755"/>
      <c r="OPM189" s="755"/>
      <c r="OPN189" s="755"/>
      <c r="OPO189" s="755"/>
      <c r="OPP189" s="755"/>
      <c r="OPQ189" s="755"/>
      <c r="OPR189" s="755"/>
      <c r="OPS189" s="755"/>
      <c r="OPT189" s="755"/>
      <c r="OPU189" s="755"/>
      <c r="OPV189" s="755"/>
      <c r="OPW189" s="755"/>
      <c r="OPX189" s="755"/>
      <c r="OPY189" s="755"/>
      <c r="OPZ189" s="755"/>
      <c r="OQA189" s="755"/>
      <c r="OQB189" s="755"/>
      <c r="OQC189" s="755"/>
      <c r="OQD189" s="755"/>
      <c r="OQE189" s="755"/>
      <c r="OQF189" s="755"/>
      <c r="OQG189" s="755"/>
      <c r="OQH189" s="755"/>
      <c r="OQI189" s="755"/>
      <c r="OQJ189" s="755"/>
      <c r="OQK189" s="755"/>
      <c r="OQL189" s="755"/>
      <c r="OQM189" s="755"/>
      <c r="OQN189" s="755"/>
      <c r="OQO189" s="755"/>
      <c r="OQP189" s="755"/>
      <c r="OQQ189" s="755"/>
      <c r="OQR189" s="755"/>
      <c r="OQS189" s="755"/>
      <c r="OQT189" s="755"/>
      <c r="OQU189" s="755"/>
      <c r="OQV189" s="755"/>
      <c r="OQW189" s="755"/>
      <c r="OQX189" s="755"/>
      <c r="OQY189" s="755"/>
      <c r="OQZ189" s="755"/>
      <c r="ORA189" s="755"/>
      <c r="ORB189" s="755"/>
      <c r="ORC189" s="755"/>
      <c r="ORD189" s="755"/>
      <c r="ORE189" s="755"/>
      <c r="ORF189" s="755"/>
      <c r="ORG189" s="755"/>
      <c r="ORH189" s="755"/>
      <c r="ORI189" s="755"/>
      <c r="ORJ189" s="755"/>
      <c r="ORK189" s="755"/>
      <c r="ORL189" s="755"/>
      <c r="ORM189" s="755"/>
      <c r="ORN189" s="755"/>
      <c r="ORO189" s="755"/>
      <c r="ORP189" s="755"/>
      <c r="ORQ189" s="755"/>
      <c r="ORR189" s="755"/>
      <c r="ORS189" s="755"/>
      <c r="ORT189" s="755"/>
      <c r="ORU189" s="755"/>
      <c r="ORV189" s="755"/>
      <c r="ORW189" s="755"/>
      <c r="ORX189" s="755"/>
      <c r="ORY189" s="755"/>
      <c r="ORZ189" s="755"/>
      <c r="OSA189" s="755"/>
      <c r="OSB189" s="755"/>
      <c r="OSC189" s="755"/>
      <c r="OSD189" s="755"/>
      <c r="OSE189" s="755"/>
      <c r="OSF189" s="755"/>
      <c r="OSG189" s="755"/>
      <c r="OSH189" s="755"/>
      <c r="OSI189" s="755"/>
      <c r="OSJ189" s="755"/>
      <c r="OSK189" s="755"/>
      <c r="OSL189" s="755"/>
      <c r="OSM189" s="755"/>
      <c r="OSN189" s="755"/>
      <c r="OSO189" s="755"/>
      <c r="OSP189" s="755"/>
      <c r="OSQ189" s="755"/>
      <c r="OSR189" s="755"/>
      <c r="OSS189" s="755"/>
      <c r="OST189" s="755"/>
      <c r="OSU189" s="755"/>
      <c r="OSV189" s="755"/>
      <c r="OSW189" s="755"/>
      <c r="OSX189" s="755"/>
      <c r="OSY189" s="755"/>
      <c r="OSZ189" s="755"/>
      <c r="OTA189" s="755"/>
      <c r="OTB189" s="755"/>
      <c r="OTC189" s="755"/>
      <c r="OTD189" s="755"/>
      <c r="OTE189" s="755"/>
      <c r="OTF189" s="755"/>
      <c r="OTG189" s="755"/>
      <c r="OTH189" s="755"/>
      <c r="OTI189" s="755"/>
      <c r="OTJ189" s="755"/>
      <c r="OTK189" s="755"/>
      <c r="OTL189" s="755"/>
      <c r="OTM189" s="755"/>
      <c r="OTN189" s="755"/>
      <c r="OTO189" s="755"/>
      <c r="OTP189" s="755"/>
      <c r="OTQ189" s="755"/>
      <c r="OTR189" s="755"/>
      <c r="OTS189" s="755"/>
      <c r="OTT189" s="755"/>
      <c r="OTU189" s="755"/>
      <c r="OTV189" s="755"/>
      <c r="OTW189" s="755"/>
      <c r="OTX189" s="755"/>
      <c r="OTY189" s="755"/>
      <c r="OTZ189" s="755"/>
      <c r="OUA189" s="755"/>
      <c r="OUB189" s="755"/>
      <c r="OUC189" s="755"/>
      <c r="OUD189" s="755"/>
      <c r="OUE189" s="755"/>
      <c r="OUF189" s="755"/>
      <c r="OUG189" s="755"/>
      <c r="OUH189" s="755"/>
      <c r="OUI189" s="755"/>
      <c r="OUJ189" s="755"/>
      <c r="OUK189" s="755"/>
      <c r="OUL189" s="755"/>
      <c r="OUM189" s="755"/>
      <c r="OUN189" s="755"/>
      <c r="OUO189" s="755"/>
      <c r="OUP189" s="755"/>
      <c r="OUQ189" s="755"/>
      <c r="OUR189" s="755"/>
      <c r="OUS189" s="755"/>
      <c r="OUT189" s="755"/>
      <c r="OUU189" s="755"/>
      <c r="OUV189" s="755"/>
      <c r="OUW189" s="755"/>
      <c r="OUX189" s="755"/>
      <c r="OUY189" s="755"/>
      <c r="OUZ189" s="755"/>
      <c r="OVA189" s="755"/>
      <c r="OVB189" s="755"/>
      <c r="OVC189" s="755"/>
      <c r="OVD189" s="755"/>
      <c r="OVE189" s="755"/>
      <c r="OVF189" s="755"/>
      <c r="OVG189" s="755"/>
      <c r="OVH189" s="755"/>
      <c r="OVI189" s="755"/>
      <c r="OVJ189" s="755"/>
      <c r="OVK189" s="755"/>
      <c r="OVL189" s="755"/>
      <c r="OVM189" s="755"/>
      <c r="OVN189" s="755"/>
      <c r="OVO189" s="755"/>
      <c r="OVP189" s="755"/>
      <c r="OVQ189" s="755"/>
      <c r="OVR189" s="755"/>
      <c r="OVS189" s="755"/>
      <c r="OVT189" s="755"/>
      <c r="OVU189" s="755"/>
      <c r="OVV189" s="755"/>
      <c r="OVW189" s="755"/>
      <c r="OVX189" s="755"/>
      <c r="OVY189" s="755"/>
      <c r="OVZ189" s="755"/>
      <c r="OWA189" s="755"/>
      <c r="OWB189" s="755"/>
      <c r="OWC189" s="755"/>
      <c r="OWD189" s="755"/>
      <c r="OWE189" s="755"/>
      <c r="OWF189" s="755"/>
      <c r="OWG189" s="755"/>
      <c r="OWH189" s="755"/>
      <c r="OWI189" s="755"/>
      <c r="OWJ189" s="755"/>
      <c r="OWK189" s="755"/>
      <c r="OWL189" s="755"/>
      <c r="OWM189" s="755"/>
      <c r="OWN189" s="755"/>
      <c r="OWO189" s="755"/>
      <c r="OWP189" s="755"/>
      <c r="OWQ189" s="755"/>
      <c r="OWR189" s="755"/>
      <c r="OWS189" s="755"/>
      <c r="OWT189" s="755"/>
      <c r="OWU189" s="755"/>
      <c r="OWV189" s="755"/>
      <c r="OWW189" s="755"/>
      <c r="OWX189" s="755"/>
      <c r="OWY189" s="755"/>
      <c r="OWZ189" s="755"/>
      <c r="OXA189" s="755"/>
      <c r="OXB189" s="755"/>
      <c r="OXC189" s="755"/>
      <c r="OXD189" s="755"/>
      <c r="OXE189" s="755"/>
      <c r="OXF189" s="755"/>
      <c r="OXG189" s="755"/>
      <c r="OXH189" s="755"/>
      <c r="OXI189" s="755"/>
      <c r="OXJ189" s="755"/>
      <c r="OXK189" s="755"/>
      <c r="OXL189" s="755"/>
      <c r="OXM189" s="755"/>
      <c r="OXN189" s="755"/>
      <c r="OXO189" s="755"/>
      <c r="OXP189" s="755"/>
      <c r="OXQ189" s="755"/>
      <c r="OXR189" s="755"/>
      <c r="OXS189" s="755"/>
      <c r="OXT189" s="755"/>
      <c r="OXU189" s="755"/>
      <c r="OXV189" s="755"/>
      <c r="OXW189" s="755"/>
      <c r="OXX189" s="755"/>
      <c r="OXY189" s="755"/>
      <c r="OXZ189" s="755"/>
      <c r="OYA189" s="755"/>
      <c r="OYB189" s="755"/>
      <c r="OYC189" s="755"/>
      <c r="OYD189" s="755"/>
      <c r="OYE189" s="755"/>
      <c r="OYF189" s="755"/>
      <c r="OYG189" s="755"/>
      <c r="OYH189" s="755"/>
      <c r="OYI189" s="755"/>
      <c r="OYJ189" s="755"/>
      <c r="OYK189" s="755"/>
      <c r="OYL189" s="755"/>
      <c r="OYM189" s="755"/>
      <c r="OYN189" s="755"/>
      <c r="OYO189" s="755"/>
      <c r="OYP189" s="755"/>
      <c r="OYQ189" s="755"/>
      <c r="OYR189" s="755"/>
      <c r="OYS189" s="755"/>
      <c r="OYT189" s="755"/>
      <c r="OYU189" s="755"/>
      <c r="OYV189" s="755"/>
      <c r="OYW189" s="755"/>
      <c r="OYX189" s="755"/>
      <c r="OYY189" s="755"/>
      <c r="OYZ189" s="755"/>
      <c r="OZA189" s="755"/>
      <c r="OZB189" s="755"/>
      <c r="OZC189" s="755"/>
      <c r="OZD189" s="755"/>
      <c r="OZE189" s="755"/>
      <c r="OZF189" s="755"/>
      <c r="OZG189" s="755"/>
      <c r="OZH189" s="755"/>
      <c r="OZI189" s="755"/>
      <c r="OZJ189" s="755"/>
      <c r="OZK189" s="755"/>
      <c r="OZL189" s="755"/>
      <c r="OZM189" s="755"/>
      <c r="OZN189" s="755"/>
      <c r="OZO189" s="755"/>
      <c r="OZP189" s="755"/>
      <c r="OZQ189" s="755"/>
      <c r="OZR189" s="755"/>
      <c r="OZS189" s="755"/>
      <c r="OZT189" s="755"/>
      <c r="OZU189" s="755"/>
      <c r="OZV189" s="755"/>
      <c r="OZW189" s="755"/>
      <c r="OZX189" s="755"/>
      <c r="OZY189" s="755"/>
      <c r="OZZ189" s="755"/>
      <c r="PAA189" s="755"/>
      <c r="PAB189" s="755"/>
      <c r="PAC189" s="755"/>
      <c r="PAD189" s="755"/>
      <c r="PAE189" s="755"/>
      <c r="PAF189" s="755"/>
      <c r="PAG189" s="755"/>
      <c r="PAH189" s="755"/>
      <c r="PAI189" s="755"/>
      <c r="PAJ189" s="755"/>
      <c r="PAK189" s="755"/>
      <c r="PAL189" s="755"/>
      <c r="PAM189" s="755"/>
      <c r="PAN189" s="755"/>
      <c r="PAO189" s="755"/>
      <c r="PAP189" s="755"/>
      <c r="PAQ189" s="755"/>
      <c r="PAR189" s="755"/>
      <c r="PAS189" s="755"/>
      <c r="PAT189" s="755"/>
      <c r="PAU189" s="755"/>
      <c r="PAV189" s="755"/>
      <c r="PAW189" s="755"/>
      <c r="PAX189" s="755"/>
      <c r="PAY189" s="755"/>
      <c r="PAZ189" s="755"/>
      <c r="PBA189" s="755"/>
      <c r="PBB189" s="755"/>
      <c r="PBC189" s="755"/>
      <c r="PBD189" s="755"/>
      <c r="PBE189" s="755"/>
      <c r="PBF189" s="755"/>
      <c r="PBG189" s="755"/>
      <c r="PBH189" s="755"/>
      <c r="PBI189" s="755"/>
      <c r="PBJ189" s="755"/>
      <c r="PBK189" s="755"/>
      <c r="PBL189" s="755"/>
      <c r="PBM189" s="755"/>
      <c r="PBN189" s="755"/>
      <c r="PBO189" s="755"/>
      <c r="PBP189" s="755"/>
      <c r="PBQ189" s="755"/>
      <c r="PBR189" s="755"/>
      <c r="PBS189" s="755"/>
      <c r="PBT189" s="755"/>
      <c r="PBU189" s="755"/>
      <c r="PBV189" s="755"/>
      <c r="PBW189" s="755"/>
      <c r="PBX189" s="755"/>
      <c r="PBY189" s="755"/>
      <c r="PBZ189" s="755"/>
      <c r="PCA189" s="755"/>
      <c r="PCB189" s="755"/>
      <c r="PCC189" s="755"/>
      <c r="PCD189" s="755"/>
      <c r="PCE189" s="755"/>
      <c r="PCF189" s="755"/>
      <c r="PCG189" s="755"/>
      <c r="PCH189" s="755"/>
      <c r="PCI189" s="755"/>
      <c r="PCJ189" s="755"/>
      <c r="PCK189" s="755"/>
      <c r="PCL189" s="755"/>
      <c r="PCM189" s="755"/>
      <c r="PCN189" s="755"/>
      <c r="PCO189" s="755"/>
      <c r="PCP189" s="755"/>
      <c r="PCQ189" s="755"/>
      <c r="PCR189" s="755"/>
      <c r="PCS189" s="755"/>
      <c r="PCT189" s="755"/>
      <c r="PCU189" s="755"/>
      <c r="PCV189" s="755"/>
      <c r="PCW189" s="755"/>
      <c r="PCX189" s="755"/>
      <c r="PCY189" s="755"/>
      <c r="PCZ189" s="755"/>
      <c r="PDA189" s="755"/>
      <c r="PDB189" s="755"/>
      <c r="PDC189" s="755"/>
      <c r="PDD189" s="755"/>
      <c r="PDE189" s="755"/>
      <c r="PDF189" s="755"/>
      <c r="PDG189" s="755"/>
      <c r="PDH189" s="755"/>
      <c r="PDI189" s="755"/>
      <c r="PDJ189" s="755"/>
      <c r="PDK189" s="755"/>
      <c r="PDL189" s="755"/>
      <c r="PDM189" s="755"/>
      <c r="PDN189" s="755"/>
      <c r="PDO189" s="755"/>
      <c r="PDP189" s="755"/>
      <c r="PDQ189" s="755"/>
      <c r="PDR189" s="755"/>
      <c r="PDS189" s="755"/>
      <c r="PDT189" s="755"/>
      <c r="PDU189" s="755"/>
      <c r="PDV189" s="755"/>
      <c r="PDW189" s="755"/>
      <c r="PDX189" s="755"/>
      <c r="PDY189" s="755"/>
      <c r="PDZ189" s="755"/>
      <c r="PEA189" s="755"/>
      <c r="PEB189" s="755"/>
      <c r="PEC189" s="755"/>
      <c r="PED189" s="755"/>
      <c r="PEE189" s="755"/>
      <c r="PEF189" s="755"/>
      <c r="PEG189" s="755"/>
      <c r="PEH189" s="755"/>
      <c r="PEI189" s="755"/>
      <c r="PEJ189" s="755"/>
      <c r="PEK189" s="755"/>
      <c r="PEL189" s="755"/>
      <c r="PEM189" s="755"/>
      <c r="PEN189" s="755"/>
      <c r="PEO189" s="755"/>
      <c r="PEP189" s="755"/>
      <c r="PEQ189" s="755"/>
      <c r="PER189" s="755"/>
      <c r="PES189" s="755"/>
      <c r="PET189" s="755"/>
      <c r="PEU189" s="755"/>
      <c r="PEV189" s="755"/>
      <c r="PEW189" s="755"/>
      <c r="PEX189" s="755"/>
      <c r="PEY189" s="755"/>
      <c r="PEZ189" s="755"/>
      <c r="PFA189" s="755"/>
      <c r="PFB189" s="755"/>
      <c r="PFC189" s="755"/>
      <c r="PFD189" s="755"/>
      <c r="PFE189" s="755"/>
      <c r="PFF189" s="755"/>
      <c r="PFG189" s="755"/>
      <c r="PFH189" s="755"/>
      <c r="PFI189" s="755"/>
      <c r="PFJ189" s="755"/>
      <c r="PFK189" s="755"/>
      <c r="PFL189" s="755"/>
      <c r="PFM189" s="755"/>
      <c r="PFN189" s="755"/>
      <c r="PFO189" s="755"/>
      <c r="PFP189" s="755"/>
      <c r="PFQ189" s="755"/>
      <c r="PFR189" s="755"/>
      <c r="PFS189" s="755"/>
      <c r="PFT189" s="755"/>
      <c r="PFU189" s="755"/>
      <c r="PFV189" s="755"/>
      <c r="PFW189" s="755"/>
      <c r="PFX189" s="755"/>
      <c r="PFY189" s="755"/>
      <c r="PFZ189" s="755"/>
      <c r="PGA189" s="755"/>
      <c r="PGB189" s="755"/>
      <c r="PGC189" s="755"/>
      <c r="PGD189" s="755"/>
      <c r="PGE189" s="755"/>
      <c r="PGF189" s="755"/>
      <c r="PGG189" s="755"/>
      <c r="PGH189" s="755"/>
      <c r="PGI189" s="755"/>
      <c r="PGJ189" s="755"/>
      <c r="PGK189" s="755"/>
      <c r="PGL189" s="755"/>
      <c r="PGM189" s="755"/>
      <c r="PGN189" s="755"/>
      <c r="PGO189" s="755"/>
      <c r="PGP189" s="755"/>
      <c r="PGQ189" s="755"/>
      <c r="PGR189" s="755"/>
      <c r="PGS189" s="755"/>
      <c r="PGT189" s="755"/>
      <c r="PGU189" s="755"/>
      <c r="PGV189" s="755"/>
      <c r="PGW189" s="755"/>
      <c r="PGX189" s="755"/>
      <c r="PGY189" s="755"/>
      <c r="PGZ189" s="755"/>
      <c r="PHA189" s="755"/>
      <c r="PHB189" s="755"/>
      <c r="PHC189" s="755"/>
      <c r="PHD189" s="755"/>
      <c r="PHE189" s="755"/>
      <c r="PHF189" s="755"/>
      <c r="PHG189" s="755"/>
      <c r="PHH189" s="755"/>
      <c r="PHI189" s="755"/>
      <c r="PHJ189" s="755"/>
      <c r="PHK189" s="755"/>
      <c r="PHL189" s="755"/>
      <c r="PHM189" s="755"/>
      <c r="PHN189" s="755"/>
      <c r="PHO189" s="755"/>
      <c r="PHP189" s="755"/>
      <c r="PHQ189" s="755"/>
      <c r="PHR189" s="755"/>
      <c r="PHS189" s="755"/>
      <c r="PHT189" s="755"/>
      <c r="PHU189" s="755"/>
      <c r="PHV189" s="755"/>
      <c r="PHW189" s="755"/>
      <c r="PHX189" s="755"/>
      <c r="PHY189" s="755"/>
      <c r="PHZ189" s="755"/>
      <c r="PIA189" s="755"/>
      <c r="PIB189" s="755"/>
      <c r="PIC189" s="755"/>
      <c r="PID189" s="755"/>
      <c r="PIE189" s="755"/>
      <c r="PIF189" s="755"/>
      <c r="PIG189" s="755"/>
      <c r="PIH189" s="755"/>
      <c r="PII189" s="755"/>
      <c r="PIJ189" s="755"/>
      <c r="PIK189" s="755"/>
      <c r="PIL189" s="755"/>
      <c r="PIM189" s="755"/>
      <c r="PIN189" s="755"/>
      <c r="PIO189" s="755"/>
      <c r="PIP189" s="755"/>
      <c r="PIQ189" s="755"/>
      <c r="PIR189" s="755"/>
      <c r="PIS189" s="755"/>
      <c r="PIT189" s="755"/>
      <c r="PIU189" s="755"/>
      <c r="PIV189" s="755"/>
      <c r="PIW189" s="755"/>
      <c r="PIX189" s="755"/>
      <c r="PIY189" s="755"/>
      <c r="PIZ189" s="755"/>
      <c r="PJA189" s="755"/>
      <c r="PJB189" s="755"/>
      <c r="PJC189" s="755"/>
      <c r="PJD189" s="755"/>
      <c r="PJE189" s="755"/>
      <c r="PJF189" s="755"/>
      <c r="PJG189" s="755"/>
      <c r="PJH189" s="755"/>
      <c r="PJI189" s="755"/>
      <c r="PJJ189" s="755"/>
      <c r="PJK189" s="755"/>
      <c r="PJL189" s="755"/>
      <c r="PJM189" s="755"/>
      <c r="PJN189" s="755"/>
      <c r="PJO189" s="755"/>
      <c r="PJP189" s="755"/>
      <c r="PJQ189" s="755"/>
      <c r="PJR189" s="755"/>
      <c r="PJS189" s="755"/>
      <c r="PJT189" s="755"/>
      <c r="PJU189" s="755"/>
      <c r="PJV189" s="755"/>
      <c r="PJW189" s="755"/>
      <c r="PJX189" s="755"/>
      <c r="PJY189" s="755"/>
      <c r="PJZ189" s="755"/>
      <c r="PKA189" s="755"/>
      <c r="PKB189" s="755"/>
      <c r="PKC189" s="755"/>
      <c r="PKD189" s="755"/>
      <c r="PKE189" s="755"/>
      <c r="PKF189" s="755"/>
      <c r="PKG189" s="755"/>
      <c r="PKH189" s="755"/>
      <c r="PKI189" s="755"/>
      <c r="PKJ189" s="755"/>
      <c r="PKK189" s="755"/>
      <c r="PKL189" s="755"/>
      <c r="PKM189" s="755"/>
      <c r="PKN189" s="755"/>
      <c r="PKO189" s="755"/>
      <c r="PKP189" s="755"/>
      <c r="PKQ189" s="755"/>
      <c r="PKR189" s="755"/>
      <c r="PKS189" s="755"/>
      <c r="PKT189" s="755"/>
      <c r="PKU189" s="755"/>
      <c r="PKV189" s="755"/>
      <c r="PKW189" s="755"/>
      <c r="PKX189" s="755"/>
      <c r="PKY189" s="755"/>
      <c r="PKZ189" s="755"/>
      <c r="PLA189" s="755"/>
      <c r="PLB189" s="755"/>
      <c r="PLC189" s="755"/>
      <c r="PLD189" s="755"/>
      <c r="PLE189" s="755"/>
      <c r="PLF189" s="755"/>
      <c r="PLG189" s="755"/>
      <c r="PLH189" s="755"/>
      <c r="PLI189" s="755"/>
      <c r="PLJ189" s="755"/>
      <c r="PLK189" s="755"/>
      <c r="PLL189" s="755"/>
      <c r="PLM189" s="755"/>
      <c r="PLN189" s="755"/>
      <c r="PLO189" s="755"/>
      <c r="PLP189" s="755"/>
      <c r="PLQ189" s="755"/>
      <c r="PLR189" s="755"/>
      <c r="PLS189" s="755"/>
      <c r="PLT189" s="755"/>
      <c r="PLU189" s="755"/>
      <c r="PLV189" s="755"/>
      <c r="PLW189" s="755"/>
      <c r="PLX189" s="755"/>
      <c r="PLY189" s="755"/>
      <c r="PLZ189" s="755"/>
      <c r="PMA189" s="755"/>
      <c r="PMB189" s="755"/>
      <c r="PMC189" s="755"/>
      <c r="PMD189" s="755"/>
      <c r="PME189" s="755"/>
      <c r="PMF189" s="755"/>
      <c r="PMG189" s="755"/>
      <c r="PMH189" s="755"/>
      <c r="PMI189" s="755"/>
      <c r="PMJ189" s="755"/>
      <c r="PMK189" s="755"/>
      <c r="PML189" s="755"/>
      <c r="PMM189" s="755"/>
      <c r="PMN189" s="755"/>
      <c r="PMO189" s="755"/>
      <c r="PMP189" s="755"/>
      <c r="PMQ189" s="755"/>
      <c r="PMR189" s="755"/>
      <c r="PMS189" s="755"/>
      <c r="PMT189" s="755"/>
      <c r="PMU189" s="755"/>
      <c r="PMV189" s="755"/>
      <c r="PMW189" s="755"/>
      <c r="PMX189" s="755"/>
      <c r="PMY189" s="755"/>
      <c r="PMZ189" s="755"/>
      <c r="PNA189" s="755"/>
      <c r="PNB189" s="755"/>
      <c r="PNC189" s="755"/>
      <c r="PND189" s="755"/>
      <c r="PNE189" s="755"/>
      <c r="PNF189" s="755"/>
      <c r="PNG189" s="755"/>
      <c r="PNH189" s="755"/>
      <c r="PNI189" s="755"/>
      <c r="PNJ189" s="755"/>
      <c r="PNK189" s="755"/>
      <c r="PNL189" s="755"/>
      <c r="PNM189" s="755"/>
      <c r="PNN189" s="755"/>
      <c r="PNO189" s="755"/>
      <c r="PNP189" s="755"/>
      <c r="PNQ189" s="755"/>
      <c r="PNR189" s="755"/>
      <c r="PNS189" s="755"/>
      <c r="PNT189" s="755"/>
      <c r="PNU189" s="755"/>
      <c r="PNV189" s="755"/>
      <c r="PNW189" s="755"/>
      <c r="PNX189" s="755"/>
      <c r="PNY189" s="755"/>
      <c r="PNZ189" s="755"/>
      <c r="POA189" s="755"/>
      <c r="POB189" s="755"/>
      <c r="POC189" s="755"/>
      <c r="POD189" s="755"/>
      <c r="POE189" s="755"/>
      <c r="POF189" s="755"/>
      <c r="POG189" s="755"/>
      <c r="POH189" s="755"/>
      <c r="POI189" s="755"/>
      <c r="POJ189" s="755"/>
      <c r="POK189" s="755"/>
      <c r="POL189" s="755"/>
      <c r="POM189" s="755"/>
      <c r="PON189" s="755"/>
      <c r="POO189" s="755"/>
      <c r="POP189" s="755"/>
      <c r="POQ189" s="755"/>
      <c r="POR189" s="755"/>
      <c r="POS189" s="755"/>
      <c r="POT189" s="755"/>
      <c r="POU189" s="755"/>
      <c r="POV189" s="755"/>
      <c r="POW189" s="755"/>
      <c r="POX189" s="755"/>
      <c r="POY189" s="755"/>
      <c r="POZ189" s="755"/>
      <c r="PPA189" s="755"/>
      <c r="PPB189" s="755"/>
      <c r="PPC189" s="755"/>
      <c r="PPD189" s="755"/>
      <c r="PPE189" s="755"/>
      <c r="PPF189" s="755"/>
      <c r="PPG189" s="755"/>
      <c r="PPH189" s="755"/>
      <c r="PPI189" s="755"/>
      <c r="PPJ189" s="755"/>
      <c r="PPK189" s="755"/>
      <c r="PPL189" s="755"/>
      <c r="PPM189" s="755"/>
      <c r="PPN189" s="755"/>
      <c r="PPO189" s="755"/>
      <c r="PPP189" s="755"/>
      <c r="PPQ189" s="755"/>
      <c r="PPR189" s="755"/>
      <c r="PPS189" s="755"/>
      <c r="PPT189" s="755"/>
      <c r="PPU189" s="755"/>
      <c r="PPV189" s="755"/>
      <c r="PPW189" s="755"/>
      <c r="PPX189" s="755"/>
      <c r="PPY189" s="755"/>
      <c r="PPZ189" s="755"/>
      <c r="PQA189" s="755"/>
      <c r="PQB189" s="755"/>
      <c r="PQC189" s="755"/>
      <c r="PQD189" s="755"/>
      <c r="PQE189" s="755"/>
      <c r="PQF189" s="755"/>
      <c r="PQG189" s="755"/>
      <c r="PQH189" s="755"/>
      <c r="PQI189" s="755"/>
      <c r="PQJ189" s="755"/>
      <c r="PQK189" s="755"/>
      <c r="PQL189" s="755"/>
      <c r="PQM189" s="755"/>
      <c r="PQN189" s="755"/>
      <c r="PQO189" s="755"/>
      <c r="PQP189" s="755"/>
      <c r="PQQ189" s="755"/>
      <c r="PQR189" s="755"/>
      <c r="PQS189" s="755"/>
      <c r="PQT189" s="755"/>
      <c r="PQU189" s="755"/>
      <c r="PQV189" s="755"/>
      <c r="PQW189" s="755"/>
      <c r="PQX189" s="755"/>
      <c r="PQY189" s="755"/>
      <c r="PQZ189" s="755"/>
      <c r="PRA189" s="755"/>
      <c r="PRB189" s="755"/>
      <c r="PRC189" s="755"/>
      <c r="PRD189" s="755"/>
      <c r="PRE189" s="755"/>
      <c r="PRF189" s="755"/>
      <c r="PRG189" s="755"/>
      <c r="PRH189" s="755"/>
      <c r="PRI189" s="755"/>
      <c r="PRJ189" s="755"/>
      <c r="PRK189" s="755"/>
      <c r="PRL189" s="755"/>
      <c r="PRM189" s="755"/>
      <c r="PRN189" s="755"/>
      <c r="PRO189" s="755"/>
      <c r="PRP189" s="755"/>
      <c r="PRQ189" s="755"/>
      <c r="PRR189" s="755"/>
      <c r="PRS189" s="755"/>
      <c r="PRT189" s="755"/>
      <c r="PRU189" s="755"/>
      <c r="PRV189" s="755"/>
      <c r="PRW189" s="755"/>
      <c r="PRX189" s="755"/>
      <c r="PRY189" s="755"/>
      <c r="PRZ189" s="755"/>
      <c r="PSA189" s="755"/>
      <c r="PSB189" s="755"/>
      <c r="PSC189" s="755"/>
      <c r="PSD189" s="755"/>
      <c r="PSE189" s="755"/>
      <c r="PSF189" s="755"/>
      <c r="PSG189" s="755"/>
      <c r="PSH189" s="755"/>
      <c r="PSI189" s="755"/>
      <c r="PSJ189" s="755"/>
      <c r="PSK189" s="755"/>
      <c r="PSL189" s="755"/>
      <c r="PSM189" s="755"/>
      <c r="PSN189" s="755"/>
      <c r="PSO189" s="755"/>
      <c r="PSP189" s="755"/>
      <c r="PSQ189" s="755"/>
      <c r="PSR189" s="755"/>
      <c r="PSS189" s="755"/>
      <c r="PST189" s="755"/>
      <c r="PSU189" s="755"/>
      <c r="PSV189" s="755"/>
      <c r="PSW189" s="755"/>
      <c r="PSX189" s="755"/>
      <c r="PSY189" s="755"/>
      <c r="PSZ189" s="755"/>
      <c r="PTA189" s="755"/>
      <c r="PTB189" s="755"/>
      <c r="PTC189" s="755"/>
      <c r="PTD189" s="755"/>
      <c r="PTE189" s="755"/>
      <c r="PTF189" s="755"/>
      <c r="PTG189" s="755"/>
      <c r="PTH189" s="755"/>
      <c r="PTI189" s="755"/>
      <c r="PTJ189" s="755"/>
      <c r="PTK189" s="755"/>
      <c r="PTL189" s="755"/>
      <c r="PTM189" s="755"/>
      <c r="PTN189" s="755"/>
      <c r="PTO189" s="755"/>
      <c r="PTP189" s="755"/>
      <c r="PTQ189" s="755"/>
      <c r="PTR189" s="755"/>
      <c r="PTS189" s="755"/>
      <c r="PTT189" s="755"/>
      <c r="PTU189" s="755"/>
      <c r="PTV189" s="755"/>
      <c r="PTW189" s="755"/>
      <c r="PTX189" s="755"/>
      <c r="PTY189" s="755"/>
      <c r="PTZ189" s="755"/>
      <c r="PUA189" s="755"/>
      <c r="PUB189" s="755"/>
      <c r="PUC189" s="755"/>
      <c r="PUD189" s="755"/>
      <c r="PUE189" s="755"/>
      <c r="PUF189" s="755"/>
      <c r="PUG189" s="755"/>
      <c r="PUH189" s="755"/>
      <c r="PUI189" s="755"/>
      <c r="PUJ189" s="755"/>
      <c r="PUK189" s="755"/>
      <c r="PUL189" s="755"/>
      <c r="PUM189" s="755"/>
      <c r="PUN189" s="755"/>
      <c r="PUO189" s="755"/>
      <c r="PUP189" s="755"/>
      <c r="PUQ189" s="755"/>
      <c r="PUR189" s="755"/>
      <c r="PUS189" s="755"/>
      <c r="PUT189" s="755"/>
      <c r="PUU189" s="755"/>
      <c r="PUV189" s="755"/>
      <c r="PUW189" s="755"/>
      <c r="PUX189" s="755"/>
      <c r="PUY189" s="755"/>
      <c r="PUZ189" s="755"/>
      <c r="PVA189" s="755"/>
      <c r="PVB189" s="755"/>
      <c r="PVC189" s="755"/>
      <c r="PVD189" s="755"/>
      <c r="PVE189" s="755"/>
      <c r="PVF189" s="755"/>
      <c r="PVG189" s="755"/>
      <c r="PVH189" s="755"/>
      <c r="PVI189" s="755"/>
      <c r="PVJ189" s="755"/>
      <c r="PVK189" s="755"/>
      <c r="PVL189" s="755"/>
      <c r="PVM189" s="755"/>
      <c r="PVN189" s="755"/>
      <c r="PVO189" s="755"/>
      <c r="PVP189" s="755"/>
      <c r="PVQ189" s="755"/>
      <c r="PVR189" s="755"/>
      <c r="PVS189" s="755"/>
      <c r="PVT189" s="755"/>
      <c r="PVU189" s="755"/>
      <c r="PVV189" s="755"/>
      <c r="PVW189" s="755"/>
      <c r="PVX189" s="755"/>
      <c r="PVY189" s="755"/>
      <c r="PVZ189" s="755"/>
      <c r="PWA189" s="755"/>
      <c r="PWB189" s="755"/>
      <c r="PWC189" s="755"/>
      <c r="PWD189" s="755"/>
      <c r="PWE189" s="755"/>
      <c r="PWF189" s="755"/>
      <c r="PWG189" s="755"/>
      <c r="PWH189" s="755"/>
      <c r="PWI189" s="755"/>
      <c r="PWJ189" s="755"/>
      <c r="PWK189" s="755"/>
      <c r="PWL189" s="755"/>
      <c r="PWM189" s="755"/>
      <c r="PWN189" s="755"/>
      <c r="PWO189" s="755"/>
      <c r="PWP189" s="755"/>
      <c r="PWQ189" s="755"/>
      <c r="PWR189" s="755"/>
      <c r="PWS189" s="755"/>
      <c r="PWT189" s="755"/>
      <c r="PWU189" s="755"/>
      <c r="PWV189" s="755"/>
      <c r="PWW189" s="755"/>
      <c r="PWX189" s="755"/>
      <c r="PWY189" s="755"/>
      <c r="PWZ189" s="755"/>
      <c r="PXA189" s="755"/>
      <c r="PXB189" s="755"/>
      <c r="PXC189" s="755"/>
      <c r="PXD189" s="755"/>
      <c r="PXE189" s="755"/>
      <c r="PXF189" s="755"/>
      <c r="PXG189" s="755"/>
      <c r="PXH189" s="755"/>
      <c r="PXI189" s="755"/>
      <c r="PXJ189" s="755"/>
      <c r="PXK189" s="755"/>
      <c r="PXL189" s="755"/>
      <c r="PXM189" s="755"/>
      <c r="PXN189" s="755"/>
      <c r="PXO189" s="755"/>
      <c r="PXP189" s="755"/>
      <c r="PXQ189" s="755"/>
      <c r="PXR189" s="755"/>
      <c r="PXS189" s="755"/>
      <c r="PXT189" s="755"/>
      <c r="PXU189" s="755"/>
      <c r="PXV189" s="755"/>
      <c r="PXW189" s="755"/>
      <c r="PXX189" s="755"/>
      <c r="PXY189" s="755"/>
      <c r="PXZ189" s="755"/>
      <c r="PYA189" s="755"/>
      <c r="PYB189" s="755"/>
      <c r="PYC189" s="755"/>
      <c r="PYD189" s="755"/>
      <c r="PYE189" s="755"/>
      <c r="PYF189" s="755"/>
      <c r="PYG189" s="755"/>
      <c r="PYH189" s="755"/>
      <c r="PYI189" s="755"/>
      <c r="PYJ189" s="755"/>
      <c r="PYK189" s="755"/>
      <c r="PYL189" s="755"/>
      <c r="PYM189" s="755"/>
      <c r="PYN189" s="755"/>
      <c r="PYO189" s="755"/>
      <c r="PYP189" s="755"/>
      <c r="PYQ189" s="755"/>
      <c r="PYR189" s="755"/>
      <c r="PYS189" s="755"/>
      <c r="PYT189" s="755"/>
      <c r="PYU189" s="755"/>
      <c r="PYV189" s="755"/>
      <c r="PYW189" s="755"/>
      <c r="PYX189" s="755"/>
      <c r="PYY189" s="755"/>
      <c r="PYZ189" s="755"/>
      <c r="PZA189" s="755"/>
      <c r="PZB189" s="755"/>
      <c r="PZC189" s="755"/>
      <c r="PZD189" s="755"/>
      <c r="PZE189" s="755"/>
      <c r="PZF189" s="755"/>
      <c r="PZG189" s="755"/>
      <c r="PZH189" s="755"/>
      <c r="PZI189" s="755"/>
      <c r="PZJ189" s="755"/>
      <c r="PZK189" s="755"/>
      <c r="PZL189" s="755"/>
      <c r="PZM189" s="755"/>
      <c r="PZN189" s="755"/>
      <c r="PZO189" s="755"/>
      <c r="PZP189" s="755"/>
      <c r="PZQ189" s="755"/>
      <c r="PZR189" s="755"/>
      <c r="PZS189" s="755"/>
      <c r="PZT189" s="755"/>
      <c r="PZU189" s="755"/>
      <c r="PZV189" s="755"/>
      <c r="PZW189" s="755"/>
      <c r="PZX189" s="755"/>
      <c r="PZY189" s="755"/>
      <c r="PZZ189" s="755"/>
      <c r="QAA189" s="755"/>
      <c r="QAB189" s="755"/>
      <c r="QAC189" s="755"/>
      <c r="QAD189" s="755"/>
      <c r="QAE189" s="755"/>
      <c r="QAF189" s="755"/>
      <c r="QAG189" s="755"/>
      <c r="QAH189" s="755"/>
      <c r="QAI189" s="755"/>
      <c r="QAJ189" s="755"/>
      <c r="QAK189" s="755"/>
      <c r="QAL189" s="755"/>
      <c r="QAM189" s="755"/>
      <c r="QAN189" s="755"/>
      <c r="QAO189" s="755"/>
      <c r="QAP189" s="755"/>
      <c r="QAQ189" s="755"/>
      <c r="QAR189" s="755"/>
      <c r="QAS189" s="755"/>
      <c r="QAT189" s="755"/>
      <c r="QAU189" s="755"/>
      <c r="QAV189" s="755"/>
      <c r="QAW189" s="755"/>
      <c r="QAX189" s="755"/>
      <c r="QAY189" s="755"/>
      <c r="QAZ189" s="755"/>
      <c r="QBA189" s="755"/>
      <c r="QBB189" s="755"/>
      <c r="QBC189" s="755"/>
      <c r="QBD189" s="755"/>
      <c r="QBE189" s="755"/>
      <c r="QBF189" s="755"/>
      <c r="QBG189" s="755"/>
      <c r="QBH189" s="755"/>
      <c r="QBI189" s="755"/>
      <c r="QBJ189" s="755"/>
      <c r="QBK189" s="755"/>
      <c r="QBL189" s="755"/>
      <c r="QBM189" s="755"/>
      <c r="QBN189" s="755"/>
      <c r="QBO189" s="755"/>
      <c r="QBP189" s="755"/>
      <c r="QBQ189" s="755"/>
      <c r="QBR189" s="755"/>
      <c r="QBS189" s="755"/>
      <c r="QBT189" s="755"/>
      <c r="QBU189" s="755"/>
      <c r="QBV189" s="755"/>
      <c r="QBW189" s="755"/>
      <c r="QBX189" s="755"/>
      <c r="QBY189" s="755"/>
      <c r="QBZ189" s="755"/>
      <c r="QCA189" s="755"/>
      <c r="QCB189" s="755"/>
      <c r="QCC189" s="755"/>
      <c r="QCD189" s="755"/>
      <c r="QCE189" s="755"/>
      <c r="QCF189" s="755"/>
      <c r="QCG189" s="755"/>
      <c r="QCH189" s="755"/>
      <c r="QCI189" s="755"/>
      <c r="QCJ189" s="755"/>
      <c r="QCK189" s="755"/>
      <c r="QCL189" s="755"/>
      <c r="QCM189" s="755"/>
      <c r="QCN189" s="755"/>
      <c r="QCO189" s="755"/>
      <c r="QCP189" s="755"/>
      <c r="QCQ189" s="755"/>
      <c r="QCR189" s="755"/>
      <c r="QCS189" s="755"/>
      <c r="QCT189" s="755"/>
      <c r="QCU189" s="755"/>
      <c r="QCV189" s="755"/>
      <c r="QCW189" s="755"/>
      <c r="QCX189" s="755"/>
      <c r="QCY189" s="755"/>
      <c r="QCZ189" s="755"/>
      <c r="QDA189" s="755"/>
      <c r="QDB189" s="755"/>
      <c r="QDC189" s="755"/>
      <c r="QDD189" s="755"/>
      <c r="QDE189" s="755"/>
      <c r="QDF189" s="755"/>
      <c r="QDG189" s="755"/>
      <c r="QDH189" s="755"/>
      <c r="QDI189" s="755"/>
      <c r="QDJ189" s="755"/>
      <c r="QDK189" s="755"/>
      <c r="QDL189" s="755"/>
      <c r="QDM189" s="755"/>
      <c r="QDN189" s="755"/>
      <c r="QDO189" s="755"/>
      <c r="QDP189" s="755"/>
      <c r="QDQ189" s="755"/>
      <c r="QDR189" s="755"/>
      <c r="QDS189" s="755"/>
      <c r="QDT189" s="755"/>
      <c r="QDU189" s="755"/>
      <c r="QDV189" s="755"/>
      <c r="QDW189" s="755"/>
      <c r="QDX189" s="755"/>
      <c r="QDY189" s="755"/>
      <c r="QDZ189" s="755"/>
      <c r="QEA189" s="755"/>
      <c r="QEB189" s="755"/>
      <c r="QEC189" s="755"/>
      <c r="QED189" s="755"/>
      <c r="QEE189" s="755"/>
      <c r="QEF189" s="755"/>
      <c r="QEG189" s="755"/>
      <c r="QEH189" s="755"/>
      <c r="QEI189" s="755"/>
      <c r="QEJ189" s="755"/>
      <c r="QEK189" s="755"/>
      <c r="QEL189" s="755"/>
      <c r="QEM189" s="755"/>
      <c r="QEN189" s="755"/>
      <c r="QEO189" s="755"/>
      <c r="QEP189" s="755"/>
      <c r="QEQ189" s="755"/>
      <c r="QER189" s="755"/>
      <c r="QES189" s="755"/>
      <c r="QET189" s="755"/>
      <c r="QEU189" s="755"/>
      <c r="QEV189" s="755"/>
      <c r="QEW189" s="755"/>
      <c r="QEX189" s="755"/>
      <c r="QEY189" s="755"/>
      <c r="QEZ189" s="755"/>
      <c r="QFA189" s="755"/>
      <c r="QFB189" s="755"/>
      <c r="QFC189" s="755"/>
      <c r="QFD189" s="755"/>
      <c r="QFE189" s="755"/>
      <c r="QFF189" s="755"/>
      <c r="QFG189" s="755"/>
      <c r="QFH189" s="755"/>
      <c r="QFI189" s="755"/>
      <c r="QFJ189" s="755"/>
      <c r="QFK189" s="755"/>
      <c r="QFL189" s="755"/>
      <c r="QFM189" s="755"/>
      <c r="QFN189" s="755"/>
      <c r="QFO189" s="755"/>
      <c r="QFP189" s="755"/>
      <c r="QFQ189" s="755"/>
      <c r="QFR189" s="755"/>
      <c r="QFS189" s="755"/>
      <c r="QFT189" s="755"/>
      <c r="QFU189" s="755"/>
      <c r="QFV189" s="755"/>
      <c r="QFW189" s="755"/>
      <c r="QFX189" s="755"/>
      <c r="QFY189" s="755"/>
      <c r="QFZ189" s="755"/>
      <c r="QGA189" s="755"/>
      <c r="QGB189" s="755"/>
      <c r="QGC189" s="755"/>
      <c r="QGD189" s="755"/>
      <c r="QGE189" s="755"/>
      <c r="QGF189" s="755"/>
      <c r="QGG189" s="755"/>
      <c r="QGH189" s="755"/>
      <c r="QGI189" s="755"/>
      <c r="QGJ189" s="755"/>
      <c r="QGK189" s="755"/>
      <c r="QGL189" s="755"/>
      <c r="QGM189" s="755"/>
      <c r="QGN189" s="755"/>
      <c r="QGO189" s="755"/>
      <c r="QGP189" s="755"/>
      <c r="QGQ189" s="755"/>
      <c r="QGR189" s="755"/>
      <c r="QGS189" s="755"/>
      <c r="QGT189" s="755"/>
      <c r="QGU189" s="755"/>
      <c r="QGV189" s="755"/>
      <c r="QGW189" s="755"/>
      <c r="QGX189" s="755"/>
      <c r="QGY189" s="755"/>
      <c r="QGZ189" s="755"/>
      <c r="QHA189" s="755"/>
      <c r="QHB189" s="755"/>
      <c r="QHC189" s="755"/>
      <c r="QHD189" s="755"/>
      <c r="QHE189" s="755"/>
      <c r="QHF189" s="755"/>
      <c r="QHG189" s="755"/>
      <c r="QHH189" s="755"/>
      <c r="QHI189" s="755"/>
      <c r="QHJ189" s="755"/>
      <c r="QHK189" s="755"/>
      <c r="QHL189" s="755"/>
      <c r="QHM189" s="755"/>
      <c r="QHN189" s="755"/>
      <c r="QHO189" s="755"/>
      <c r="QHP189" s="755"/>
      <c r="QHQ189" s="755"/>
      <c r="QHR189" s="755"/>
      <c r="QHS189" s="755"/>
      <c r="QHT189" s="755"/>
      <c r="QHU189" s="755"/>
      <c r="QHV189" s="755"/>
      <c r="QHW189" s="755"/>
      <c r="QHX189" s="755"/>
      <c r="QHY189" s="755"/>
      <c r="QHZ189" s="755"/>
      <c r="QIA189" s="755"/>
      <c r="QIB189" s="755"/>
      <c r="QIC189" s="755"/>
      <c r="QID189" s="755"/>
      <c r="QIE189" s="755"/>
      <c r="QIF189" s="755"/>
      <c r="QIG189" s="755"/>
      <c r="QIH189" s="755"/>
      <c r="QII189" s="755"/>
      <c r="QIJ189" s="755"/>
      <c r="QIK189" s="755"/>
      <c r="QIL189" s="755"/>
      <c r="QIM189" s="755"/>
      <c r="QIN189" s="755"/>
      <c r="QIO189" s="755"/>
      <c r="QIP189" s="755"/>
      <c r="QIQ189" s="755"/>
      <c r="QIR189" s="755"/>
      <c r="QIS189" s="755"/>
      <c r="QIT189" s="755"/>
      <c r="QIU189" s="755"/>
      <c r="QIV189" s="755"/>
      <c r="QIW189" s="755"/>
      <c r="QIX189" s="755"/>
      <c r="QIY189" s="755"/>
      <c r="QIZ189" s="755"/>
      <c r="QJA189" s="755"/>
      <c r="QJB189" s="755"/>
      <c r="QJC189" s="755"/>
      <c r="QJD189" s="755"/>
      <c r="QJE189" s="755"/>
      <c r="QJF189" s="755"/>
      <c r="QJG189" s="755"/>
      <c r="QJH189" s="755"/>
      <c r="QJI189" s="755"/>
      <c r="QJJ189" s="755"/>
      <c r="QJK189" s="755"/>
      <c r="QJL189" s="755"/>
      <c r="QJM189" s="755"/>
      <c r="QJN189" s="755"/>
      <c r="QJO189" s="755"/>
      <c r="QJP189" s="755"/>
      <c r="QJQ189" s="755"/>
      <c r="QJR189" s="755"/>
      <c r="QJS189" s="755"/>
      <c r="QJT189" s="755"/>
      <c r="QJU189" s="755"/>
      <c r="QJV189" s="755"/>
      <c r="QJW189" s="755"/>
      <c r="QJX189" s="755"/>
      <c r="QJY189" s="755"/>
      <c r="QJZ189" s="755"/>
      <c r="QKA189" s="755"/>
      <c r="QKB189" s="755"/>
      <c r="QKC189" s="755"/>
      <c r="QKD189" s="755"/>
      <c r="QKE189" s="755"/>
      <c r="QKF189" s="755"/>
      <c r="QKG189" s="755"/>
      <c r="QKH189" s="755"/>
      <c r="QKI189" s="755"/>
      <c r="QKJ189" s="755"/>
      <c r="QKK189" s="755"/>
      <c r="QKL189" s="755"/>
      <c r="QKM189" s="755"/>
      <c r="QKN189" s="755"/>
      <c r="QKO189" s="755"/>
      <c r="QKP189" s="755"/>
      <c r="QKQ189" s="755"/>
      <c r="QKR189" s="755"/>
      <c r="QKS189" s="755"/>
      <c r="QKT189" s="755"/>
      <c r="QKU189" s="755"/>
      <c r="QKV189" s="755"/>
      <c r="QKW189" s="755"/>
      <c r="QKX189" s="755"/>
      <c r="QKY189" s="755"/>
      <c r="QKZ189" s="755"/>
      <c r="QLA189" s="755"/>
      <c r="QLB189" s="755"/>
      <c r="QLC189" s="755"/>
      <c r="QLD189" s="755"/>
      <c r="QLE189" s="755"/>
      <c r="QLF189" s="755"/>
      <c r="QLG189" s="755"/>
      <c r="QLH189" s="755"/>
      <c r="QLI189" s="755"/>
      <c r="QLJ189" s="755"/>
      <c r="QLK189" s="755"/>
      <c r="QLL189" s="755"/>
      <c r="QLM189" s="755"/>
      <c r="QLN189" s="755"/>
      <c r="QLO189" s="755"/>
      <c r="QLP189" s="755"/>
      <c r="QLQ189" s="755"/>
      <c r="QLR189" s="755"/>
      <c r="QLS189" s="755"/>
      <c r="QLT189" s="755"/>
      <c r="QLU189" s="755"/>
      <c r="QLV189" s="755"/>
      <c r="QLW189" s="755"/>
      <c r="QLX189" s="755"/>
      <c r="QLY189" s="755"/>
      <c r="QLZ189" s="755"/>
      <c r="QMA189" s="755"/>
      <c r="QMB189" s="755"/>
      <c r="QMC189" s="755"/>
      <c r="QMD189" s="755"/>
      <c r="QME189" s="755"/>
      <c r="QMF189" s="755"/>
      <c r="QMG189" s="755"/>
      <c r="QMH189" s="755"/>
      <c r="QMI189" s="755"/>
      <c r="QMJ189" s="755"/>
      <c r="QMK189" s="755"/>
      <c r="QML189" s="755"/>
      <c r="QMM189" s="755"/>
      <c r="QMN189" s="755"/>
      <c r="QMO189" s="755"/>
      <c r="QMP189" s="755"/>
      <c r="QMQ189" s="755"/>
      <c r="QMR189" s="755"/>
      <c r="QMS189" s="755"/>
      <c r="QMT189" s="755"/>
      <c r="QMU189" s="755"/>
      <c r="QMV189" s="755"/>
      <c r="QMW189" s="755"/>
      <c r="QMX189" s="755"/>
      <c r="QMY189" s="755"/>
      <c r="QMZ189" s="755"/>
      <c r="QNA189" s="755"/>
      <c r="QNB189" s="755"/>
      <c r="QNC189" s="755"/>
      <c r="QND189" s="755"/>
      <c r="QNE189" s="755"/>
      <c r="QNF189" s="755"/>
      <c r="QNG189" s="755"/>
      <c r="QNH189" s="755"/>
      <c r="QNI189" s="755"/>
      <c r="QNJ189" s="755"/>
      <c r="QNK189" s="755"/>
      <c r="QNL189" s="755"/>
      <c r="QNM189" s="755"/>
      <c r="QNN189" s="755"/>
      <c r="QNO189" s="755"/>
      <c r="QNP189" s="755"/>
      <c r="QNQ189" s="755"/>
      <c r="QNR189" s="755"/>
      <c r="QNS189" s="755"/>
      <c r="QNT189" s="755"/>
      <c r="QNU189" s="755"/>
      <c r="QNV189" s="755"/>
      <c r="QNW189" s="755"/>
      <c r="QNX189" s="755"/>
      <c r="QNY189" s="755"/>
      <c r="QNZ189" s="755"/>
      <c r="QOA189" s="755"/>
      <c r="QOB189" s="755"/>
      <c r="QOC189" s="755"/>
      <c r="QOD189" s="755"/>
      <c r="QOE189" s="755"/>
      <c r="QOF189" s="755"/>
      <c r="QOG189" s="755"/>
      <c r="QOH189" s="755"/>
      <c r="QOI189" s="755"/>
      <c r="QOJ189" s="755"/>
      <c r="QOK189" s="755"/>
      <c r="QOL189" s="755"/>
      <c r="QOM189" s="755"/>
      <c r="QON189" s="755"/>
      <c r="QOO189" s="755"/>
      <c r="QOP189" s="755"/>
      <c r="QOQ189" s="755"/>
      <c r="QOR189" s="755"/>
      <c r="QOS189" s="755"/>
      <c r="QOT189" s="755"/>
      <c r="QOU189" s="755"/>
      <c r="QOV189" s="755"/>
      <c r="QOW189" s="755"/>
      <c r="QOX189" s="755"/>
      <c r="QOY189" s="755"/>
      <c r="QOZ189" s="755"/>
      <c r="QPA189" s="755"/>
      <c r="QPB189" s="755"/>
      <c r="QPC189" s="755"/>
      <c r="QPD189" s="755"/>
      <c r="QPE189" s="755"/>
      <c r="QPF189" s="755"/>
      <c r="QPG189" s="755"/>
      <c r="QPH189" s="755"/>
      <c r="QPI189" s="755"/>
      <c r="QPJ189" s="755"/>
      <c r="QPK189" s="755"/>
      <c r="QPL189" s="755"/>
      <c r="QPM189" s="755"/>
      <c r="QPN189" s="755"/>
      <c r="QPO189" s="755"/>
      <c r="QPP189" s="755"/>
      <c r="QPQ189" s="755"/>
      <c r="QPR189" s="755"/>
      <c r="QPS189" s="755"/>
      <c r="QPT189" s="755"/>
      <c r="QPU189" s="755"/>
      <c r="QPV189" s="755"/>
      <c r="QPW189" s="755"/>
      <c r="QPX189" s="755"/>
      <c r="QPY189" s="755"/>
      <c r="QPZ189" s="755"/>
      <c r="QQA189" s="755"/>
      <c r="QQB189" s="755"/>
      <c r="QQC189" s="755"/>
      <c r="QQD189" s="755"/>
      <c r="QQE189" s="755"/>
      <c r="QQF189" s="755"/>
      <c r="QQG189" s="755"/>
      <c r="QQH189" s="755"/>
      <c r="QQI189" s="755"/>
      <c r="QQJ189" s="755"/>
      <c r="QQK189" s="755"/>
      <c r="QQL189" s="755"/>
      <c r="QQM189" s="755"/>
      <c r="QQN189" s="755"/>
      <c r="QQO189" s="755"/>
      <c r="QQP189" s="755"/>
      <c r="QQQ189" s="755"/>
      <c r="QQR189" s="755"/>
      <c r="QQS189" s="755"/>
      <c r="QQT189" s="755"/>
      <c r="QQU189" s="755"/>
      <c r="QQV189" s="755"/>
      <c r="QQW189" s="755"/>
      <c r="QQX189" s="755"/>
      <c r="QQY189" s="755"/>
      <c r="QQZ189" s="755"/>
      <c r="QRA189" s="755"/>
      <c r="QRB189" s="755"/>
      <c r="QRC189" s="755"/>
      <c r="QRD189" s="755"/>
      <c r="QRE189" s="755"/>
      <c r="QRF189" s="755"/>
      <c r="QRG189" s="755"/>
      <c r="QRH189" s="755"/>
      <c r="QRI189" s="755"/>
      <c r="QRJ189" s="755"/>
      <c r="QRK189" s="755"/>
      <c r="QRL189" s="755"/>
      <c r="QRM189" s="755"/>
      <c r="QRN189" s="755"/>
      <c r="QRO189" s="755"/>
      <c r="QRP189" s="755"/>
      <c r="QRQ189" s="755"/>
      <c r="QRR189" s="755"/>
      <c r="QRS189" s="755"/>
      <c r="QRT189" s="755"/>
      <c r="QRU189" s="755"/>
      <c r="QRV189" s="755"/>
      <c r="QRW189" s="755"/>
      <c r="QRX189" s="755"/>
      <c r="QRY189" s="755"/>
      <c r="QRZ189" s="755"/>
      <c r="QSA189" s="755"/>
      <c r="QSB189" s="755"/>
      <c r="QSC189" s="755"/>
      <c r="QSD189" s="755"/>
      <c r="QSE189" s="755"/>
      <c r="QSF189" s="755"/>
      <c r="QSG189" s="755"/>
      <c r="QSH189" s="755"/>
      <c r="QSI189" s="755"/>
      <c r="QSJ189" s="755"/>
      <c r="QSK189" s="755"/>
      <c r="QSL189" s="755"/>
      <c r="QSM189" s="755"/>
      <c r="QSN189" s="755"/>
      <c r="QSO189" s="755"/>
      <c r="QSP189" s="755"/>
      <c r="QSQ189" s="755"/>
      <c r="QSR189" s="755"/>
      <c r="QSS189" s="755"/>
      <c r="QST189" s="755"/>
      <c r="QSU189" s="755"/>
      <c r="QSV189" s="755"/>
      <c r="QSW189" s="755"/>
      <c r="QSX189" s="755"/>
      <c r="QSY189" s="755"/>
      <c r="QSZ189" s="755"/>
      <c r="QTA189" s="755"/>
      <c r="QTB189" s="755"/>
      <c r="QTC189" s="755"/>
      <c r="QTD189" s="755"/>
      <c r="QTE189" s="755"/>
      <c r="QTF189" s="755"/>
      <c r="QTG189" s="755"/>
      <c r="QTH189" s="755"/>
      <c r="QTI189" s="755"/>
      <c r="QTJ189" s="755"/>
      <c r="QTK189" s="755"/>
      <c r="QTL189" s="755"/>
      <c r="QTM189" s="755"/>
      <c r="QTN189" s="755"/>
      <c r="QTO189" s="755"/>
      <c r="QTP189" s="755"/>
      <c r="QTQ189" s="755"/>
      <c r="QTR189" s="755"/>
      <c r="QTS189" s="755"/>
      <c r="QTT189" s="755"/>
      <c r="QTU189" s="755"/>
      <c r="QTV189" s="755"/>
      <c r="QTW189" s="755"/>
      <c r="QTX189" s="755"/>
      <c r="QTY189" s="755"/>
      <c r="QTZ189" s="755"/>
      <c r="QUA189" s="755"/>
      <c r="QUB189" s="755"/>
      <c r="QUC189" s="755"/>
      <c r="QUD189" s="755"/>
      <c r="QUE189" s="755"/>
      <c r="QUF189" s="755"/>
      <c r="QUG189" s="755"/>
      <c r="QUH189" s="755"/>
      <c r="QUI189" s="755"/>
      <c r="QUJ189" s="755"/>
      <c r="QUK189" s="755"/>
      <c r="QUL189" s="755"/>
      <c r="QUM189" s="755"/>
      <c r="QUN189" s="755"/>
      <c r="QUO189" s="755"/>
      <c r="QUP189" s="755"/>
      <c r="QUQ189" s="755"/>
      <c r="QUR189" s="755"/>
      <c r="QUS189" s="755"/>
      <c r="QUT189" s="755"/>
      <c r="QUU189" s="755"/>
      <c r="QUV189" s="755"/>
      <c r="QUW189" s="755"/>
      <c r="QUX189" s="755"/>
      <c r="QUY189" s="755"/>
      <c r="QUZ189" s="755"/>
      <c r="QVA189" s="755"/>
      <c r="QVB189" s="755"/>
      <c r="QVC189" s="755"/>
      <c r="QVD189" s="755"/>
      <c r="QVE189" s="755"/>
      <c r="QVF189" s="755"/>
      <c r="QVG189" s="755"/>
      <c r="QVH189" s="755"/>
      <c r="QVI189" s="755"/>
      <c r="QVJ189" s="755"/>
      <c r="QVK189" s="755"/>
      <c r="QVL189" s="755"/>
      <c r="QVM189" s="755"/>
      <c r="QVN189" s="755"/>
      <c r="QVO189" s="755"/>
      <c r="QVP189" s="755"/>
      <c r="QVQ189" s="755"/>
      <c r="QVR189" s="755"/>
      <c r="QVS189" s="755"/>
      <c r="QVT189" s="755"/>
      <c r="QVU189" s="755"/>
      <c r="QVV189" s="755"/>
      <c r="QVW189" s="755"/>
      <c r="QVX189" s="755"/>
      <c r="QVY189" s="755"/>
      <c r="QVZ189" s="755"/>
      <c r="QWA189" s="755"/>
      <c r="QWB189" s="755"/>
      <c r="QWC189" s="755"/>
      <c r="QWD189" s="755"/>
      <c r="QWE189" s="755"/>
      <c r="QWF189" s="755"/>
      <c r="QWG189" s="755"/>
      <c r="QWH189" s="755"/>
      <c r="QWI189" s="755"/>
      <c r="QWJ189" s="755"/>
      <c r="QWK189" s="755"/>
      <c r="QWL189" s="755"/>
      <c r="QWM189" s="755"/>
      <c r="QWN189" s="755"/>
      <c r="QWO189" s="755"/>
      <c r="QWP189" s="755"/>
      <c r="QWQ189" s="755"/>
      <c r="QWR189" s="755"/>
      <c r="QWS189" s="755"/>
      <c r="QWT189" s="755"/>
      <c r="QWU189" s="755"/>
      <c r="QWV189" s="755"/>
      <c r="QWW189" s="755"/>
      <c r="QWX189" s="755"/>
      <c r="QWY189" s="755"/>
      <c r="QWZ189" s="755"/>
      <c r="QXA189" s="755"/>
      <c r="QXB189" s="755"/>
      <c r="QXC189" s="755"/>
      <c r="QXD189" s="755"/>
      <c r="QXE189" s="755"/>
      <c r="QXF189" s="755"/>
      <c r="QXG189" s="755"/>
      <c r="QXH189" s="755"/>
      <c r="QXI189" s="755"/>
      <c r="QXJ189" s="755"/>
      <c r="QXK189" s="755"/>
      <c r="QXL189" s="755"/>
      <c r="QXM189" s="755"/>
      <c r="QXN189" s="755"/>
      <c r="QXO189" s="755"/>
      <c r="QXP189" s="755"/>
      <c r="QXQ189" s="755"/>
      <c r="QXR189" s="755"/>
      <c r="QXS189" s="755"/>
      <c r="QXT189" s="755"/>
      <c r="QXU189" s="755"/>
      <c r="QXV189" s="755"/>
      <c r="QXW189" s="755"/>
      <c r="QXX189" s="755"/>
      <c r="QXY189" s="755"/>
      <c r="QXZ189" s="755"/>
      <c r="QYA189" s="755"/>
      <c r="QYB189" s="755"/>
      <c r="QYC189" s="755"/>
      <c r="QYD189" s="755"/>
      <c r="QYE189" s="755"/>
      <c r="QYF189" s="755"/>
      <c r="QYG189" s="755"/>
      <c r="QYH189" s="755"/>
      <c r="QYI189" s="755"/>
      <c r="QYJ189" s="755"/>
      <c r="QYK189" s="755"/>
      <c r="QYL189" s="755"/>
      <c r="QYM189" s="755"/>
      <c r="QYN189" s="755"/>
      <c r="QYO189" s="755"/>
      <c r="QYP189" s="755"/>
      <c r="QYQ189" s="755"/>
      <c r="QYR189" s="755"/>
      <c r="QYS189" s="755"/>
      <c r="QYT189" s="755"/>
      <c r="QYU189" s="755"/>
      <c r="QYV189" s="755"/>
      <c r="QYW189" s="755"/>
      <c r="QYX189" s="755"/>
      <c r="QYY189" s="755"/>
      <c r="QYZ189" s="755"/>
      <c r="QZA189" s="755"/>
      <c r="QZB189" s="755"/>
      <c r="QZC189" s="755"/>
      <c r="QZD189" s="755"/>
      <c r="QZE189" s="755"/>
      <c r="QZF189" s="755"/>
      <c r="QZG189" s="755"/>
      <c r="QZH189" s="755"/>
      <c r="QZI189" s="755"/>
      <c r="QZJ189" s="755"/>
      <c r="QZK189" s="755"/>
      <c r="QZL189" s="755"/>
      <c r="QZM189" s="755"/>
      <c r="QZN189" s="755"/>
      <c r="QZO189" s="755"/>
      <c r="QZP189" s="755"/>
      <c r="QZQ189" s="755"/>
      <c r="QZR189" s="755"/>
      <c r="QZS189" s="755"/>
      <c r="QZT189" s="755"/>
      <c r="QZU189" s="755"/>
      <c r="QZV189" s="755"/>
      <c r="QZW189" s="755"/>
      <c r="QZX189" s="755"/>
      <c r="QZY189" s="755"/>
      <c r="QZZ189" s="755"/>
      <c r="RAA189" s="755"/>
      <c r="RAB189" s="755"/>
      <c r="RAC189" s="755"/>
      <c r="RAD189" s="755"/>
      <c r="RAE189" s="755"/>
      <c r="RAF189" s="755"/>
      <c r="RAG189" s="755"/>
      <c r="RAH189" s="755"/>
      <c r="RAI189" s="755"/>
      <c r="RAJ189" s="755"/>
      <c r="RAK189" s="755"/>
      <c r="RAL189" s="755"/>
      <c r="RAM189" s="755"/>
      <c r="RAN189" s="755"/>
      <c r="RAO189" s="755"/>
      <c r="RAP189" s="755"/>
      <c r="RAQ189" s="755"/>
      <c r="RAR189" s="755"/>
      <c r="RAS189" s="755"/>
      <c r="RAT189" s="755"/>
      <c r="RAU189" s="755"/>
      <c r="RAV189" s="755"/>
      <c r="RAW189" s="755"/>
      <c r="RAX189" s="755"/>
      <c r="RAY189" s="755"/>
      <c r="RAZ189" s="755"/>
      <c r="RBA189" s="755"/>
      <c r="RBB189" s="755"/>
      <c r="RBC189" s="755"/>
      <c r="RBD189" s="755"/>
      <c r="RBE189" s="755"/>
      <c r="RBF189" s="755"/>
      <c r="RBG189" s="755"/>
      <c r="RBH189" s="755"/>
      <c r="RBI189" s="755"/>
      <c r="RBJ189" s="755"/>
      <c r="RBK189" s="755"/>
      <c r="RBL189" s="755"/>
      <c r="RBM189" s="755"/>
      <c r="RBN189" s="755"/>
      <c r="RBO189" s="755"/>
      <c r="RBP189" s="755"/>
      <c r="RBQ189" s="755"/>
      <c r="RBR189" s="755"/>
      <c r="RBS189" s="755"/>
      <c r="RBT189" s="755"/>
      <c r="RBU189" s="755"/>
      <c r="RBV189" s="755"/>
      <c r="RBW189" s="755"/>
      <c r="RBX189" s="755"/>
      <c r="RBY189" s="755"/>
      <c r="RBZ189" s="755"/>
      <c r="RCA189" s="755"/>
      <c r="RCB189" s="755"/>
      <c r="RCC189" s="755"/>
      <c r="RCD189" s="755"/>
      <c r="RCE189" s="755"/>
      <c r="RCF189" s="755"/>
      <c r="RCG189" s="755"/>
      <c r="RCH189" s="755"/>
      <c r="RCI189" s="755"/>
      <c r="RCJ189" s="755"/>
      <c r="RCK189" s="755"/>
      <c r="RCL189" s="755"/>
      <c r="RCM189" s="755"/>
      <c r="RCN189" s="755"/>
      <c r="RCO189" s="755"/>
      <c r="RCP189" s="755"/>
      <c r="RCQ189" s="755"/>
      <c r="RCR189" s="755"/>
      <c r="RCS189" s="755"/>
      <c r="RCT189" s="755"/>
      <c r="RCU189" s="755"/>
      <c r="RCV189" s="755"/>
      <c r="RCW189" s="755"/>
      <c r="RCX189" s="755"/>
      <c r="RCY189" s="755"/>
      <c r="RCZ189" s="755"/>
      <c r="RDA189" s="755"/>
      <c r="RDB189" s="755"/>
      <c r="RDC189" s="755"/>
      <c r="RDD189" s="755"/>
      <c r="RDE189" s="755"/>
      <c r="RDF189" s="755"/>
      <c r="RDG189" s="755"/>
      <c r="RDH189" s="755"/>
      <c r="RDI189" s="755"/>
      <c r="RDJ189" s="755"/>
      <c r="RDK189" s="755"/>
      <c r="RDL189" s="755"/>
      <c r="RDM189" s="755"/>
      <c r="RDN189" s="755"/>
      <c r="RDO189" s="755"/>
      <c r="RDP189" s="755"/>
      <c r="RDQ189" s="755"/>
      <c r="RDR189" s="755"/>
      <c r="RDS189" s="755"/>
      <c r="RDT189" s="755"/>
      <c r="RDU189" s="755"/>
      <c r="RDV189" s="755"/>
      <c r="RDW189" s="755"/>
      <c r="RDX189" s="755"/>
      <c r="RDY189" s="755"/>
      <c r="RDZ189" s="755"/>
      <c r="REA189" s="755"/>
      <c r="REB189" s="755"/>
      <c r="REC189" s="755"/>
      <c r="RED189" s="755"/>
      <c r="REE189" s="755"/>
      <c r="REF189" s="755"/>
      <c r="REG189" s="755"/>
      <c r="REH189" s="755"/>
      <c r="REI189" s="755"/>
      <c r="REJ189" s="755"/>
      <c r="REK189" s="755"/>
      <c r="REL189" s="755"/>
      <c r="REM189" s="755"/>
      <c r="REN189" s="755"/>
      <c r="REO189" s="755"/>
      <c r="REP189" s="755"/>
      <c r="REQ189" s="755"/>
      <c r="RER189" s="755"/>
      <c r="RES189" s="755"/>
      <c r="RET189" s="755"/>
      <c r="REU189" s="755"/>
      <c r="REV189" s="755"/>
      <c r="REW189" s="755"/>
      <c r="REX189" s="755"/>
      <c r="REY189" s="755"/>
      <c r="REZ189" s="755"/>
      <c r="RFA189" s="755"/>
      <c r="RFB189" s="755"/>
      <c r="RFC189" s="755"/>
      <c r="RFD189" s="755"/>
      <c r="RFE189" s="755"/>
      <c r="RFF189" s="755"/>
      <c r="RFG189" s="755"/>
      <c r="RFH189" s="755"/>
      <c r="RFI189" s="755"/>
      <c r="RFJ189" s="755"/>
      <c r="RFK189" s="755"/>
      <c r="RFL189" s="755"/>
      <c r="RFM189" s="755"/>
      <c r="RFN189" s="755"/>
      <c r="RFO189" s="755"/>
      <c r="RFP189" s="755"/>
      <c r="RFQ189" s="755"/>
      <c r="RFR189" s="755"/>
      <c r="RFS189" s="755"/>
      <c r="RFT189" s="755"/>
      <c r="RFU189" s="755"/>
      <c r="RFV189" s="755"/>
      <c r="RFW189" s="755"/>
      <c r="RFX189" s="755"/>
      <c r="RFY189" s="755"/>
      <c r="RFZ189" s="755"/>
      <c r="RGA189" s="755"/>
      <c r="RGB189" s="755"/>
      <c r="RGC189" s="755"/>
      <c r="RGD189" s="755"/>
      <c r="RGE189" s="755"/>
      <c r="RGF189" s="755"/>
      <c r="RGG189" s="755"/>
      <c r="RGH189" s="755"/>
      <c r="RGI189" s="755"/>
      <c r="RGJ189" s="755"/>
      <c r="RGK189" s="755"/>
      <c r="RGL189" s="755"/>
      <c r="RGM189" s="755"/>
      <c r="RGN189" s="755"/>
      <c r="RGO189" s="755"/>
      <c r="RGP189" s="755"/>
      <c r="RGQ189" s="755"/>
      <c r="RGR189" s="755"/>
      <c r="RGS189" s="755"/>
      <c r="RGT189" s="755"/>
      <c r="RGU189" s="755"/>
      <c r="RGV189" s="755"/>
      <c r="RGW189" s="755"/>
      <c r="RGX189" s="755"/>
      <c r="RGY189" s="755"/>
      <c r="RGZ189" s="755"/>
      <c r="RHA189" s="755"/>
      <c r="RHB189" s="755"/>
      <c r="RHC189" s="755"/>
      <c r="RHD189" s="755"/>
      <c r="RHE189" s="755"/>
      <c r="RHF189" s="755"/>
      <c r="RHG189" s="755"/>
      <c r="RHH189" s="755"/>
      <c r="RHI189" s="755"/>
      <c r="RHJ189" s="755"/>
      <c r="RHK189" s="755"/>
      <c r="RHL189" s="755"/>
      <c r="RHM189" s="755"/>
      <c r="RHN189" s="755"/>
      <c r="RHO189" s="755"/>
      <c r="RHP189" s="755"/>
      <c r="RHQ189" s="755"/>
      <c r="RHR189" s="755"/>
      <c r="RHS189" s="755"/>
      <c r="RHT189" s="755"/>
      <c r="RHU189" s="755"/>
      <c r="RHV189" s="755"/>
      <c r="RHW189" s="755"/>
      <c r="RHX189" s="755"/>
      <c r="RHY189" s="755"/>
      <c r="RHZ189" s="755"/>
      <c r="RIA189" s="755"/>
      <c r="RIB189" s="755"/>
      <c r="RIC189" s="755"/>
      <c r="RID189" s="755"/>
      <c r="RIE189" s="755"/>
      <c r="RIF189" s="755"/>
      <c r="RIG189" s="755"/>
      <c r="RIH189" s="755"/>
      <c r="RII189" s="755"/>
      <c r="RIJ189" s="755"/>
      <c r="RIK189" s="755"/>
      <c r="RIL189" s="755"/>
      <c r="RIM189" s="755"/>
      <c r="RIN189" s="755"/>
      <c r="RIO189" s="755"/>
      <c r="RIP189" s="755"/>
      <c r="RIQ189" s="755"/>
      <c r="RIR189" s="755"/>
      <c r="RIS189" s="755"/>
      <c r="RIT189" s="755"/>
      <c r="RIU189" s="755"/>
      <c r="RIV189" s="755"/>
      <c r="RIW189" s="755"/>
      <c r="RIX189" s="755"/>
      <c r="RIY189" s="755"/>
      <c r="RIZ189" s="755"/>
      <c r="RJA189" s="755"/>
      <c r="RJB189" s="755"/>
      <c r="RJC189" s="755"/>
      <c r="RJD189" s="755"/>
      <c r="RJE189" s="755"/>
      <c r="RJF189" s="755"/>
      <c r="RJG189" s="755"/>
      <c r="RJH189" s="755"/>
      <c r="RJI189" s="755"/>
      <c r="RJJ189" s="755"/>
      <c r="RJK189" s="755"/>
      <c r="RJL189" s="755"/>
      <c r="RJM189" s="755"/>
      <c r="RJN189" s="755"/>
      <c r="RJO189" s="755"/>
      <c r="RJP189" s="755"/>
      <c r="RJQ189" s="755"/>
      <c r="RJR189" s="755"/>
      <c r="RJS189" s="755"/>
      <c r="RJT189" s="755"/>
      <c r="RJU189" s="755"/>
      <c r="RJV189" s="755"/>
      <c r="RJW189" s="755"/>
      <c r="RJX189" s="755"/>
      <c r="RJY189" s="755"/>
      <c r="RJZ189" s="755"/>
      <c r="RKA189" s="755"/>
      <c r="RKB189" s="755"/>
      <c r="RKC189" s="755"/>
      <c r="RKD189" s="755"/>
      <c r="RKE189" s="755"/>
      <c r="RKF189" s="755"/>
      <c r="RKG189" s="755"/>
      <c r="RKH189" s="755"/>
      <c r="RKI189" s="755"/>
      <c r="RKJ189" s="755"/>
      <c r="RKK189" s="755"/>
      <c r="RKL189" s="755"/>
      <c r="RKM189" s="755"/>
      <c r="RKN189" s="755"/>
      <c r="RKO189" s="755"/>
      <c r="RKP189" s="755"/>
      <c r="RKQ189" s="755"/>
      <c r="RKR189" s="755"/>
      <c r="RKS189" s="755"/>
      <c r="RKT189" s="755"/>
      <c r="RKU189" s="755"/>
      <c r="RKV189" s="755"/>
      <c r="RKW189" s="755"/>
      <c r="RKX189" s="755"/>
      <c r="RKY189" s="755"/>
      <c r="RKZ189" s="755"/>
      <c r="RLA189" s="755"/>
      <c r="RLB189" s="755"/>
      <c r="RLC189" s="755"/>
      <c r="RLD189" s="755"/>
      <c r="RLE189" s="755"/>
      <c r="RLF189" s="755"/>
      <c r="RLG189" s="755"/>
      <c r="RLH189" s="755"/>
      <c r="RLI189" s="755"/>
      <c r="RLJ189" s="755"/>
      <c r="RLK189" s="755"/>
      <c r="RLL189" s="755"/>
      <c r="RLM189" s="755"/>
      <c r="RLN189" s="755"/>
      <c r="RLO189" s="755"/>
      <c r="RLP189" s="755"/>
      <c r="RLQ189" s="755"/>
      <c r="RLR189" s="755"/>
      <c r="RLS189" s="755"/>
      <c r="RLT189" s="755"/>
      <c r="RLU189" s="755"/>
      <c r="RLV189" s="755"/>
      <c r="RLW189" s="755"/>
      <c r="RLX189" s="755"/>
      <c r="RLY189" s="755"/>
      <c r="RLZ189" s="755"/>
      <c r="RMA189" s="755"/>
      <c r="RMB189" s="755"/>
      <c r="RMC189" s="755"/>
      <c r="RMD189" s="755"/>
      <c r="RME189" s="755"/>
      <c r="RMF189" s="755"/>
      <c r="RMG189" s="755"/>
      <c r="RMH189" s="755"/>
      <c r="RMI189" s="755"/>
      <c r="RMJ189" s="755"/>
      <c r="RMK189" s="755"/>
      <c r="RML189" s="755"/>
      <c r="RMM189" s="755"/>
      <c r="RMN189" s="755"/>
      <c r="RMO189" s="755"/>
      <c r="RMP189" s="755"/>
      <c r="RMQ189" s="755"/>
      <c r="RMR189" s="755"/>
      <c r="RMS189" s="755"/>
      <c r="RMT189" s="755"/>
      <c r="RMU189" s="755"/>
      <c r="RMV189" s="755"/>
      <c r="RMW189" s="755"/>
      <c r="RMX189" s="755"/>
      <c r="RMY189" s="755"/>
      <c r="RMZ189" s="755"/>
      <c r="RNA189" s="755"/>
      <c r="RNB189" s="755"/>
      <c r="RNC189" s="755"/>
      <c r="RND189" s="755"/>
      <c r="RNE189" s="755"/>
      <c r="RNF189" s="755"/>
      <c r="RNG189" s="755"/>
      <c r="RNH189" s="755"/>
      <c r="RNI189" s="755"/>
      <c r="RNJ189" s="755"/>
      <c r="RNK189" s="755"/>
      <c r="RNL189" s="755"/>
      <c r="RNM189" s="755"/>
      <c r="RNN189" s="755"/>
      <c r="RNO189" s="755"/>
      <c r="RNP189" s="755"/>
      <c r="RNQ189" s="755"/>
      <c r="RNR189" s="755"/>
      <c r="RNS189" s="755"/>
      <c r="RNT189" s="755"/>
      <c r="RNU189" s="755"/>
      <c r="RNV189" s="755"/>
      <c r="RNW189" s="755"/>
      <c r="RNX189" s="755"/>
      <c r="RNY189" s="755"/>
      <c r="RNZ189" s="755"/>
      <c r="ROA189" s="755"/>
      <c r="ROB189" s="755"/>
      <c r="ROC189" s="755"/>
      <c r="ROD189" s="755"/>
      <c r="ROE189" s="755"/>
      <c r="ROF189" s="755"/>
      <c r="ROG189" s="755"/>
      <c r="ROH189" s="755"/>
      <c r="ROI189" s="755"/>
      <c r="ROJ189" s="755"/>
      <c r="ROK189" s="755"/>
      <c r="ROL189" s="755"/>
      <c r="ROM189" s="755"/>
      <c r="RON189" s="755"/>
      <c r="ROO189" s="755"/>
      <c r="ROP189" s="755"/>
      <c r="ROQ189" s="755"/>
      <c r="ROR189" s="755"/>
      <c r="ROS189" s="755"/>
      <c r="ROT189" s="755"/>
      <c r="ROU189" s="755"/>
      <c r="ROV189" s="755"/>
      <c r="ROW189" s="755"/>
      <c r="ROX189" s="755"/>
      <c r="ROY189" s="755"/>
      <c r="ROZ189" s="755"/>
      <c r="RPA189" s="755"/>
      <c r="RPB189" s="755"/>
      <c r="RPC189" s="755"/>
      <c r="RPD189" s="755"/>
      <c r="RPE189" s="755"/>
      <c r="RPF189" s="755"/>
      <c r="RPG189" s="755"/>
      <c r="RPH189" s="755"/>
      <c r="RPI189" s="755"/>
      <c r="RPJ189" s="755"/>
      <c r="RPK189" s="755"/>
      <c r="RPL189" s="755"/>
      <c r="RPM189" s="755"/>
      <c r="RPN189" s="755"/>
      <c r="RPO189" s="755"/>
      <c r="RPP189" s="755"/>
      <c r="RPQ189" s="755"/>
      <c r="RPR189" s="755"/>
      <c r="RPS189" s="755"/>
      <c r="RPT189" s="755"/>
      <c r="RPU189" s="755"/>
      <c r="RPV189" s="755"/>
      <c r="RPW189" s="755"/>
      <c r="RPX189" s="755"/>
      <c r="RPY189" s="755"/>
      <c r="RPZ189" s="755"/>
      <c r="RQA189" s="755"/>
      <c r="RQB189" s="755"/>
      <c r="RQC189" s="755"/>
      <c r="RQD189" s="755"/>
      <c r="RQE189" s="755"/>
      <c r="RQF189" s="755"/>
      <c r="RQG189" s="755"/>
      <c r="RQH189" s="755"/>
      <c r="RQI189" s="755"/>
      <c r="RQJ189" s="755"/>
      <c r="RQK189" s="755"/>
      <c r="RQL189" s="755"/>
      <c r="RQM189" s="755"/>
      <c r="RQN189" s="755"/>
      <c r="RQO189" s="755"/>
      <c r="RQP189" s="755"/>
      <c r="RQQ189" s="755"/>
      <c r="RQR189" s="755"/>
      <c r="RQS189" s="755"/>
      <c r="RQT189" s="755"/>
      <c r="RQU189" s="755"/>
      <c r="RQV189" s="755"/>
      <c r="RQW189" s="755"/>
      <c r="RQX189" s="755"/>
      <c r="RQY189" s="755"/>
      <c r="RQZ189" s="755"/>
      <c r="RRA189" s="755"/>
      <c r="RRB189" s="755"/>
      <c r="RRC189" s="755"/>
      <c r="RRD189" s="755"/>
      <c r="RRE189" s="755"/>
      <c r="RRF189" s="755"/>
      <c r="RRG189" s="755"/>
      <c r="RRH189" s="755"/>
      <c r="RRI189" s="755"/>
      <c r="RRJ189" s="755"/>
      <c r="RRK189" s="755"/>
      <c r="RRL189" s="755"/>
      <c r="RRM189" s="755"/>
      <c r="RRN189" s="755"/>
      <c r="RRO189" s="755"/>
      <c r="RRP189" s="755"/>
      <c r="RRQ189" s="755"/>
      <c r="RRR189" s="755"/>
      <c r="RRS189" s="755"/>
      <c r="RRT189" s="755"/>
      <c r="RRU189" s="755"/>
      <c r="RRV189" s="755"/>
      <c r="RRW189" s="755"/>
      <c r="RRX189" s="755"/>
      <c r="RRY189" s="755"/>
      <c r="RRZ189" s="755"/>
      <c r="RSA189" s="755"/>
      <c r="RSB189" s="755"/>
      <c r="RSC189" s="755"/>
      <c r="RSD189" s="755"/>
      <c r="RSE189" s="755"/>
      <c r="RSF189" s="755"/>
      <c r="RSG189" s="755"/>
      <c r="RSH189" s="755"/>
      <c r="RSI189" s="755"/>
      <c r="RSJ189" s="755"/>
      <c r="RSK189" s="755"/>
      <c r="RSL189" s="755"/>
      <c r="RSM189" s="755"/>
      <c r="RSN189" s="755"/>
      <c r="RSO189" s="755"/>
      <c r="RSP189" s="755"/>
      <c r="RSQ189" s="755"/>
      <c r="RSR189" s="755"/>
      <c r="RSS189" s="755"/>
      <c r="RST189" s="755"/>
      <c r="RSU189" s="755"/>
      <c r="RSV189" s="755"/>
      <c r="RSW189" s="755"/>
      <c r="RSX189" s="755"/>
      <c r="RSY189" s="755"/>
      <c r="RSZ189" s="755"/>
      <c r="RTA189" s="755"/>
      <c r="RTB189" s="755"/>
      <c r="RTC189" s="755"/>
      <c r="RTD189" s="755"/>
      <c r="RTE189" s="755"/>
      <c r="RTF189" s="755"/>
      <c r="RTG189" s="755"/>
      <c r="RTH189" s="755"/>
      <c r="RTI189" s="755"/>
      <c r="RTJ189" s="755"/>
      <c r="RTK189" s="755"/>
      <c r="RTL189" s="755"/>
      <c r="RTM189" s="755"/>
      <c r="RTN189" s="755"/>
      <c r="RTO189" s="755"/>
      <c r="RTP189" s="755"/>
      <c r="RTQ189" s="755"/>
      <c r="RTR189" s="755"/>
      <c r="RTS189" s="755"/>
      <c r="RTT189" s="755"/>
      <c r="RTU189" s="755"/>
      <c r="RTV189" s="755"/>
      <c r="RTW189" s="755"/>
      <c r="RTX189" s="755"/>
      <c r="RTY189" s="755"/>
      <c r="RTZ189" s="755"/>
      <c r="RUA189" s="755"/>
      <c r="RUB189" s="755"/>
      <c r="RUC189" s="755"/>
      <c r="RUD189" s="755"/>
      <c r="RUE189" s="755"/>
      <c r="RUF189" s="755"/>
      <c r="RUG189" s="755"/>
      <c r="RUH189" s="755"/>
      <c r="RUI189" s="755"/>
      <c r="RUJ189" s="755"/>
      <c r="RUK189" s="755"/>
      <c r="RUL189" s="755"/>
      <c r="RUM189" s="755"/>
      <c r="RUN189" s="755"/>
      <c r="RUO189" s="755"/>
      <c r="RUP189" s="755"/>
      <c r="RUQ189" s="755"/>
      <c r="RUR189" s="755"/>
      <c r="RUS189" s="755"/>
      <c r="RUT189" s="755"/>
      <c r="RUU189" s="755"/>
      <c r="RUV189" s="755"/>
      <c r="RUW189" s="755"/>
      <c r="RUX189" s="755"/>
      <c r="RUY189" s="755"/>
      <c r="RUZ189" s="755"/>
      <c r="RVA189" s="755"/>
      <c r="RVB189" s="755"/>
      <c r="RVC189" s="755"/>
      <c r="RVD189" s="755"/>
      <c r="RVE189" s="755"/>
      <c r="RVF189" s="755"/>
      <c r="RVG189" s="755"/>
      <c r="RVH189" s="755"/>
      <c r="RVI189" s="755"/>
      <c r="RVJ189" s="755"/>
      <c r="RVK189" s="755"/>
      <c r="RVL189" s="755"/>
      <c r="RVM189" s="755"/>
      <c r="RVN189" s="755"/>
      <c r="RVO189" s="755"/>
      <c r="RVP189" s="755"/>
      <c r="RVQ189" s="755"/>
      <c r="RVR189" s="755"/>
      <c r="RVS189" s="755"/>
      <c r="RVT189" s="755"/>
      <c r="RVU189" s="755"/>
      <c r="RVV189" s="755"/>
      <c r="RVW189" s="755"/>
      <c r="RVX189" s="755"/>
      <c r="RVY189" s="755"/>
      <c r="RVZ189" s="755"/>
      <c r="RWA189" s="755"/>
      <c r="RWB189" s="755"/>
      <c r="RWC189" s="755"/>
      <c r="RWD189" s="755"/>
      <c r="RWE189" s="755"/>
      <c r="RWF189" s="755"/>
      <c r="RWG189" s="755"/>
      <c r="RWH189" s="755"/>
      <c r="RWI189" s="755"/>
      <c r="RWJ189" s="755"/>
      <c r="RWK189" s="755"/>
      <c r="RWL189" s="755"/>
      <c r="RWM189" s="755"/>
      <c r="RWN189" s="755"/>
      <c r="RWO189" s="755"/>
      <c r="RWP189" s="755"/>
      <c r="RWQ189" s="755"/>
      <c r="RWR189" s="755"/>
      <c r="RWS189" s="755"/>
      <c r="RWT189" s="755"/>
      <c r="RWU189" s="755"/>
      <c r="RWV189" s="755"/>
      <c r="RWW189" s="755"/>
      <c r="RWX189" s="755"/>
      <c r="RWY189" s="755"/>
      <c r="RWZ189" s="755"/>
      <c r="RXA189" s="755"/>
      <c r="RXB189" s="755"/>
      <c r="RXC189" s="755"/>
      <c r="RXD189" s="755"/>
      <c r="RXE189" s="755"/>
      <c r="RXF189" s="755"/>
      <c r="RXG189" s="755"/>
      <c r="RXH189" s="755"/>
      <c r="RXI189" s="755"/>
      <c r="RXJ189" s="755"/>
      <c r="RXK189" s="755"/>
      <c r="RXL189" s="755"/>
      <c r="RXM189" s="755"/>
      <c r="RXN189" s="755"/>
      <c r="RXO189" s="755"/>
      <c r="RXP189" s="755"/>
      <c r="RXQ189" s="755"/>
      <c r="RXR189" s="755"/>
      <c r="RXS189" s="755"/>
      <c r="RXT189" s="755"/>
      <c r="RXU189" s="755"/>
      <c r="RXV189" s="755"/>
      <c r="RXW189" s="755"/>
      <c r="RXX189" s="755"/>
      <c r="RXY189" s="755"/>
      <c r="RXZ189" s="755"/>
      <c r="RYA189" s="755"/>
      <c r="RYB189" s="755"/>
      <c r="RYC189" s="755"/>
      <c r="RYD189" s="755"/>
      <c r="RYE189" s="755"/>
      <c r="RYF189" s="755"/>
      <c r="RYG189" s="755"/>
      <c r="RYH189" s="755"/>
      <c r="RYI189" s="755"/>
      <c r="RYJ189" s="755"/>
      <c r="RYK189" s="755"/>
      <c r="RYL189" s="755"/>
      <c r="RYM189" s="755"/>
      <c r="RYN189" s="755"/>
      <c r="RYO189" s="755"/>
      <c r="RYP189" s="755"/>
      <c r="RYQ189" s="755"/>
      <c r="RYR189" s="755"/>
      <c r="RYS189" s="755"/>
      <c r="RYT189" s="755"/>
      <c r="RYU189" s="755"/>
      <c r="RYV189" s="755"/>
      <c r="RYW189" s="755"/>
      <c r="RYX189" s="755"/>
      <c r="RYY189" s="755"/>
      <c r="RYZ189" s="755"/>
      <c r="RZA189" s="755"/>
      <c r="RZB189" s="755"/>
      <c r="RZC189" s="755"/>
      <c r="RZD189" s="755"/>
      <c r="RZE189" s="755"/>
      <c r="RZF189" s="755"/>
      <c r="RZG189" s="755"/>
      <c r="RZH189" s="755"/>
      <c r="RZI189" s="755"/>
      <c r="RZJ189" s="755"/>
      <c r="RZK189" s="755"/>
      <c r="RZL189" s="755"/>
      <c r="RZM189" s="755"/>
      <c r="RZN189" s="755"/>
      <c r="RZO189" s="755"/>
      <c r="RZP189" s="755"/>
      <c r="RZQ189" s="755"/>
      <c r="RZR189" s="755"/>
      <c r="RZS189" s="755"/>
      <c r="RZT189" s="755"/>
      <c r="RZU189" s="755"/>
      <c r="RZV189" s="755"/>
      <c r="RZW189" s="755"/>
      <c r="RZX189" s="755"/>
      <c r="RZY189" s="755"/>
      <c r="RZZ189" s="755"/>
      <c r="SAA189" s="755"/>
      <c r="SAB189" s="755"/>
      <c r="SAC189" s="755"/>
      <c r="SAD189" s="755"/>
      <c r="SAE189" s="755"/>
      <c r="SAF189" s="755"/>
      <c r="SAG189" s="755"/>
      <c r="SAH189" s="755"/>
      <c r="SAI189" s="755"/>
      <c r="SAJ189" s="755"/>
      <c r="SAK189" s="755"/>
      <c r="SAL189" s="755"/>
      <c r="SAM189" s="755"/>
      <c r="SAN189" s="755"/>
      <c r="SAO189" s="755"/>
      <c r="SAP189" s="755"/>
      <c r="SAQ189" s="755"/>
      <c r="SAR189" s="755"/>
      <c r="SAS189" s="755"/>
      <c r="SAT189" s="755"/>
      <c r="SAU189" s="755"/>
      <c r="SAV189" s="755"/>
      <c r="SAW189" s="755"/>
      <c r="SAX189" s="755"/>
      <c r="SAY189" s="755"/>
      <c r="SAZ189" s="755"/>
      <c r="SBA189" s="755"/>
      <c r="SBB189" s="755"/>
      <c r="SBC189" s="755"/>
      <c r="SBD189" s="755"/>
      <c r="SBE189" s="755"/>
      <c r="SBF189" s="755"/>
      <c r="SBG189" s="755"/>
      <c r="SBH189" s="755"/>
      <c r="SBI189" s="755"/>
      <c r="SBJ189" s="755"/>
      <c r="SBK189" s="755"/>
      <c r="SBL189" s="755"/>
      <c r="SBM189" s="755"/>
      <c r="SBN189" s="755"/>
      <c r="SBO189" s="755"/>
      <c r="SBP189" s="755"/>
      <c r="SBQ189" s="755"/>
      <c r="SBR189" s="755"/>
      <c r="SBS189" s="755"/>
      <c r="SBT189" s="755"/>
      <c r="SBU189" s="755"/>
      <c r="SBV189" s="755"/>
      <c r="SBW189" s="755"/>
      <c r="SBX189" s="755"/>
      <c r="SBY189" s="755"/>
      <c r="SBZ189" s="755"/>
      <c r="SCA189" s="755"/>
      <c r="SCB189" s="755"/>
      <c r="SCC189" s="755"/>
      <c r="SCD189" s="755"/>
      <c r="SCE189" s="755"/>
      <c r="SCF189" s="755"/>
      <c r="SCG189" s="755"/>
      <c r="SCH189" s="755"/>
      <c r="SCI189" s="755"/>
      <c r="SCJ189" s="755"/>
      <c r="SCK189" s="755"/>
      <c r="SCL189" s="755"/>
      <c r="SCM189" s="755"/>
      <c r="SCN189" s="755"/>
      <c r="SCO189" s="755"/>
      <c r="SCP189" s="755"/>
      <c r="SCQ189" s="755"/>
      <c r="SCR189" s="755"/>
      <c r="SCS189" s="755"/>
      <c r="SCT189" s="755"/>
      <c r="SCU189" s="755"/>
      <c r="SCV189" s="755"/>
      <c r="SCW189" s="755"/>
      <c r="SCX189" s="755"/>
      <c r="SCY189" s="755"/>
      <c r="SCZ189" s="755"/>
      <c r="SDA189" s="755"/>
      <c r="SDB189" s="755"/>
      <c r="SDC189" s="755"/>
      <c r="SDD189" s="755"/>
      <c r="SDE189" s="755"/>
      <c r="SDF189" s="755"/>
      <c r="SDG189" s="755"/>
      <c r="SDH189" s="755"/>
      <c r="SDI189" s="755"/>
      <c r="SDJ189" s="755"/>
      <c r="SDK189" s="755"/>
      <c r="SDL189" s="755"/>
      <c r="SDM189" s="755"/>
      <c r="SDN189" s="755"/>
      <c r="SDO189" s="755"/>
      <c r="SDP189" s="755"/>
      <c r="SDQ189" s="755"/>
      <c r="SDR189" s="755"/>
      <c r="SDS189" s="755"/>
      <c r="SDT189" s="755"/>
      <c r="SDU189" s="755"/>
      <c r="SDV189" s="755"/>
      <c r="SDW189" s="755"/>
      <c r="SDX189" s="755"/>
      <c r="SDY189" s="755"/>
      <c r="SDZ189" s="755"/>
      <c r="SEA189" s="755"/>
      <c r="SEB189" s="755"/>
      <c r="SEC189" s="755"/>
      <c r="SED189" s="755"/>
      <c r="SEE189" s="755"/>
      <c r="SEF189" s="755"/>
      <c r="SEG189" s="755"/>
      <c r="SEH189" s="755"/>
      <c r="SEI189" s="755"/>
      <c r="SEJ189" s="755"/>
      <c r="SEK189" s="755"/>
      <c r="SEL189" s="755"/>
      <c r="SEM189" s="755"/>
      <c r="SEN189" s="755"/>
      <c r="SEO189" s="755"/>
      <c r="SEP189" s="755"/>
      <c r="SEQ189" s="755"/>
      <c r="SER189" s="755"/>
      <c r="SES189" s="755"/>
      <c r="SET189" s="755"/>
      <c r="SEU189" s="755"/>
      <c r="SEV189" s="755"/>
      <c r="SEW189" s="755"/>
      <c r="SEX189" s="755"/>
      <c r="SEY189" s="755"/>
      <c r="SEZ189" s="755"/>
      <c r="SFA189" s="755"/>
      <c r="SFB189" s="755"/>
      <c r="SFC189" s="755"/>
      <c r="SFD189" s="755"/>
      <c r="SFE189" s="755"/>
      <c r="SFF189" s="755"/>
      <c r="SFG189" s="755"/>
      <c r="SFH189" s="755"/>
      <c r="SFI189" s="755"/>
      <c r="SFJ189" s="755"/>
      <c r="SFK189" s="755"/>
      <c r="SFL189" s="755"/>
      <c r="SFM189" s="755"/>
      <c r="SFN189" s="755"/>
      <c r="SFO189" s="755"/>
      <c r="SFP189" s="755"/>
      <c r="SFQ189" s="755"/>
      <c r="SFR189" s="755"/>
      <c r="SFS189" s="755"/>
      <c r="SFT189" s="755"/>
      <c r="SFU189" s="755"/>
      <c r="SFV189" s="755"/>
      <c r="SFW189" s="755"/>
      <c r="SFX189" s="755"/>
      <c r="SFY189" s="755"/>
      <c r="SFZ189" s="755"/>
      <c r="SGA189" s="755"/>
      <c r="SGB189" s="755"/>
      <c r="SGC189" s="755"/>
      <c r="SGD189" s="755"/>
      <c r="SGE189" s="755"/>
      <c r="SGF189" s="755"/>
      <c r="SGG189" s="755"/>
      <c r="SGH189" s="755"/>
      <c r="SGI189" s="755"/>
      <c r="SGJ189" s="755"/>
      <c r="SGK189" s="755"/>
      <c r="SGL189" s="755"/>
      <c r="SGM189" s="755"/>
      <c r="SGN189" s="755"/>
      <c r="SGO189" s="755"/>
      <c r="SGP189" s="755"/>
      <c r="SGQ189" s="755"/>
      <c r="SGR189" s="755"/>
      <c r="SGS189" s="755"/>
      <c r="SGT189" s="755"/>
      <c r="SGU189" s="755"/>
      <c r="SGV189" s="755"/>
      <c r="SGW189" s="755"/>
      <c r="SGX189" s="755"/>
      <c r="SGY189" s="755"/>
      <c r="SGZ189" s="755"/>
      <c r="SHA189" s="755"/>
      <c r="SHB189" s="755"/>
      <c r="SHC189" s="755"/>
      <c r="SHD189" s="755"/>
      <c r="SHE189" s="755"/>
      <c r="SHF189" s="755"/>
      <c r="SHG189" s="755"/>
      <c r="SHH189" s="755"/>
      <c r="SHI189" s="755"/>
      <c r="SHJ189" s="755"/>
      <c r="SHK189" s="755"/>
      <c r="SHL189" s="755"/>
      <c r="SHM189" s="755"/>
      <c r="SHN189" s="755"/>
      <c r="SHO189" s="755"/>
      <c r="SHP189" s="755"/>
      <c r="SHQ189" s="755"/>
      <c r="SHR189" s="755"/>
      <c r="SHS189" s="755"/>
      <c r="SHT189" s="755"/>
      <c r="SHU189" s="755"/>
      <c r="SHV189" s="755"/>
      <c r="SHW189" s="755"/>
      <c r="SHX189" s="755"/>
      <c r="SHY189" s="755"/>
      <c r="SHZ189" s="755"/>
      <c r="SIA189" s="755"/>
      <c r="SIB189" s="755"/>
      <c r="SIC189" s="755"/>
      <c r="SID189" s="755"/>
      <c r="SIE189" s="755"/>
      <c r="SIF189" s="755"/>
      <c r="SIG189" s="755"/>
      <c r="SIH189" s="755"/>
      <c r="SII189" s="755"/>
      <c r="SIJ189" s="755"/>
      <c r="SIK189" s="755"/>
      <c r="SIL189" s="755"/>
      <c r="SIM189" s="755"/>
      <c r="SIN189" s="755"/>
      <c r="SIO189" s="755"/>
      <c r="SIP189" s="755"/>
      <c r="SIQ189" s="755"/>
      <c r="SIR189" s="755"/>
      <c r="SIS189" s="755"/>
      <c r="SIT189" s="755"/>
      <c r="SIU189" s="755"/>
      <c r="SIV189" s="755"/>
      <c r="SIW189" s="755"/>
      <c r="SIX189" s="755"/>
      <c r="SIY189" s="755"/>
      <c r="SIZ189" s="755"/>
      <c r="SJA189" s="755"/>
      <c r="SJB189" s="755"/>
      <c r="SJC189" s="755"/>
      <c r="SJD189" s="755"/>
      <c r="SJE189" s="755"/>
      <c r="SJF189" s="755"/>
      <c r="SJG189" s="755"/>
      <c r="SJH189" s="755"/>
      <c r="SJI189" s="755"/>
      <c r="SJJ189" s="755"/>
      <c r="SJK189" s="755"/>
      <c r="SJL189" s="755"/>
      <c r="SJM189" s="755"/>
      <c r="SJN189" s="755"/>
      <c r="SJO189" s="755"/>
      <c r="SJP189" s="755"/>
      <c r="SJQ189" s="755"/>
      <c r="SJR189" s="755"/>
      <c r="SJS189" s="755"/>
      <c r="SJT189" s="755"/>
      <c r="SJU189" s="755"/>
      <c r="SJV189" s="755"/>
      <c r="SJW189" s="755"/>
      <c r="SJX189" s="755"/>
      <c r="SJY189" s="755"/>
      <c r="SJZ189" s="755"/>
      <c r="SKA189" s="755"/>
      <c r="SKB189" s="755"/>
      <c r="SKC189" s="755"/>
      <c r="SKD189" s="755"/>
      <c r="SKE189" s="755"/>
      <c r="SKF189" s="755"/>
      <c r="SKG189" s="755"/>
      <c r="SKH189" s="755"/>
      <c r="SKI189" s="755"/>
      <c r="SKJ189" s="755"/>
      <c r="SKK189" s="755"/>
      <c r="SKL189" s="755"/>
      <c r="SKM189" s="755"/>
      <c r="SKN189" s="755"/>
      <c r="SKO189" s="755"/>
      <c r="SKP189" s="755"/>
      <c r="SKQ189" s="755"/>
      <c r="SKR189" s="755"/>
      <c r="SKS189" s="755"/>
      <c r="SKT189" s="755"/>
      <c r="SKU189" s="755"/>
      <c r="SKV189" s="755"/>
      <c r="SKW189" s="755"/>
      <c r="SKX189" s="755"/>
      <c r="SKY189" s="755"/>
      <c r="SKZ189" s="755"/>
      <c r="SLA189" s="755"/>
      <c r="SLB189" s="755"/>
      <c r="SLC189" s="755"/>
      <c r="SLD189" s="755"/>
      <c r="SLE189" s="755"/>
      <c r="SLF189" s="755"/>
      <c r="SLG189" s="755"/>
      <c r="SLH189" s="755"/>
      <c r="SLI189" s="755"/>
      <c r="SLJ189" s="755"/>
      <c r="SLK189" s="755"/>
      <c r="SLL189" s="755"/>
      <c r="SLM189" s="755"/>
      <c r="SLN189" s="755"/>
      <c r="SLO189" s="755"/>
      <c r="SLP189" s="755"/>
      <c r="SLQ189" s="755"/>
      <c r="SLR189" s="755"/>
      <c r="SLS189" s="755"/>
      <c r="SLT189" s="755"/>
      <c r="SLU189" s="755"/>
      <c r="SLV189" s="755"/>
      <c r="SLW189" s="755"/>
      <c r="SLX189" s="755"/>
      <c r="SLY189" s="755"/>
      <c r="SLZ189" s="755"/>
      <c r="SMA189" s="755"/>
      <c r="SMB189" s="755"/>
      <c r="SMC189" s="755"/>
      <c r="SMD189" s="755"/>
      <c r="SME189" s="755"/>
      <c r="SMF189" s="755"/>
      <c r="SMG189" s="755"/>
      <c r="SMH189" s="755"/>
      <c r="SMI189" s="755"/>
      <c r="SMJ189" s="755"/>
      <c r="SMK189" s="755"/>
      <c r="SML189" s="755"/>
      <c r="SMM189" s="755"/>
      <c r="SMN189" s="755"/>
      <c r="SMO189" s="755"/>
      <c r="SMP189" s="755"/>
      <c r="SMQ189" s="755"/>
      <c r="SMR189" s="755"/>
      <c r="SMS189" s="755"/>
      <c r="SMT189" s="755"/>
      <c r="SMU189" s="755"/>
      <c r="SMV189" s="755"/>
      <c r="SMW189" s="755"/>
      <c r="SMX189" s="755"/>
      <c r="SMY189" s="755"/>
      <c r="SMZ189" s="755"/>
      <c r="SNA189" s="755"/>
      <c r="SNB189" s="755"/>
      <c r="SNC189" s="755"/>
      <c r="SND189" s="755"/>
      <c r="SNE189" s="755"/>
      <c r="SNF189" s="755"/>
      <c r="SNG189" s="755"/>
      <c r="SNH189" s="755"/>
      <c r="SNI189" s="755"/>
      <c r="SNJ189" s="755"/>
      <c r="SNK189" s="755"/>
      <c r="SNL189" s="755"/>
      <c r="SNM189" s="755"/>
      <c r="SNN189" s="755"/>
      <c r="SNO189" s="755"/>
      <c r="SNP189" s="755"/>
      <c r="SNQ189" s="755"/>
      <c r="SNR189" s="755"/>
      <c r="SNS189" s="755"/>
      <c r="SNT189" s="755"/>
      <c r="SNU189" s="755"/>
      <c r="SNV189" s="755"/>
      <c r="SNW189" s="755"/>
      <c r="SNX189" s="755"/>
      <c r="SNY189" s="755"/>
      <c r="SNZ189" s="755"/>
      <c r="SOA189" s="755"/>
      <c r="SOB189" s="755"/>
      <c r="SOC189" s="755"/>
      <c r="SOD189" s="755"/>
      <c r="SOE189" s="755"/>
      <c r="SOF189" s="755"/>
      <c r="SOG189" s="755"/>
      <c r="SOH189" s="755"/>
      <c r="SOI189" s="755"/>
      <c r="SOJ189" s="755"/>
      <c r="SOK189" s="755"/>
      <c r="SOL189" s="755"/>
      <c r="SOM189" s="755"/>
      <c r="SON189" s="755"/>
      <c r="SOO189" s="755"/>
      <c r="SOP189" s="755"/>
      <c r="SOQ189" s="755"/>
      <c r="SOR189" s="755"/>
      <c r="SOS189" s="755"/>
      <c r="SOT189" s="755"/>
      <c r="SOU189" s="755"/>
      <c r="SOV189" s="755"/>
      <c r="SOW189" s="755"/>
      <c r="SOX189" s="755"/>
      <c r="SOY189" s="755"/>
      <c r="SOZ189" s="755"/>
      <c r="SPA189" s="755"/>
      <c r="SPB189" s="755"/>
      <c r="SPC189" s="755"/>
      <c r="SPD189" s="755"/>
      <c r="SPE189" s="755"/>
      <c r="SPF189" s="755"/>
      <c r="SPG189" s="755"/>
      <c r="SPH189" s="755"/>
      <c r="SPI189" s="755"/>
      <c r="SPJ189" s="755"/>
      <c r="SPK189" s="755"/>
      <c r="SPL189" s="755"/>
      <c r="SPM189" s="755"/>
      <c r="SPN189" s="755"/>
      <c r="SPO189" s="755"/>
      <c r="SPP189" s="755"/>
      <c r="SPQ189" s="755"/>
      <c r="SPR189" s="755"/>
      <c r="SPS189" s="755"/>
      <c r="SPT189" s="755"/>
      <c r="SPU189" s="755"/>
      <c r="SPV189" s="755"/>
      <c r="SPW189" s="755"/>
      <c r="SPX189" s="755"/>
      <c r="SPY189" s="755"/>
      <c r="SPZ189" s="755"/>
      <c r="SQA189" s="755"/>
      <c r="SQB189" s="755"/>
      <c r="SQC189" s="755"/>
      <c r="SQD189" s="755"/>
      <c r="SQE189" s="755"/>
      <c r="SQF189" s="755"/>
      <c r="SQG189" s="755"/>
      <c r="SQH189" s="755"/>
      <c r="SQI189" s="755"/>
      <c r="SQJ189" s="755"/>
      <c r="SQK189" s="755"/>
      <c r="SQL189" s="755"/>
      <c r="SQM189" s="755"/>
      <c r="SQN189" s="755"/>
      <c r="SQO189" s="755"/>
      <c r="SQP189" s="755"/>
      <c r="SQQ189" s="755"/>
      <c r="SQR189" s="755"/>
      <c r="SQS189" s="755"/>
      <c r="SQT189" s="755"/>
      <c r="SQU189" s="755"/>
      <c r="SQV189" s="755"/>
      <c r="SQW189" s="755"/>
      <c r="SQX189" s="755"/>
      <c r="SQY189" s="755"/>
      <c r="SQZ189" s="755"/>
      <c r="SRA189" s="755"/>
      <c r="SRB189" s="755"/>
      <c r="SRC189" s="755"/>
      <c r="SRD189" s="755"/>
      <c r="SRE189" s="755"/>
      <c r="SRF189" s="755"/>
      <c r="SRG189" s="755"/>
      <c r="SRH189" s="755"/>
      <c r="SRI189" s="755"/>
      <c r="SRJ189" s="755"/>
      <c r="SRK189" s="755"/>
      <c r="SRL189" s="755"/>
      <c r="SRM189" s="755"/>
      <c r="SRN189" s="755"/>
      <c r="SRO189" s="755"/>
      <c r="SRP189" s="755"/>
      <c r="SRQ189" s="755"/>
      <c r="SRR189" s="755"/>
      <c r="SRS189" s="755"/>
      <c r="SRT189" s="755"/>
      <c r="SRU189" s="755"/>
      <c r="SRV189" s="755"/>
      <c r="SRW189" s="755"/>
      <c r="SRX189" s="755"/>
      <c r="SRY189" s="755"/>
      <c r="SRZ189" s="755"/>
      <c r="SSA189" s="755"/>
      <c r="SSB189" s="755"/>
      <c r="SSC189" s="755"/>
      <c r="SSD189" s="755"/>
      <c r="SSE189" s="755"/>
      <c r="SSF189" s="755"/>
      <c r="SSG189" s="755"/>
      <c r="SSH189" s="755"/>
      <c r="SSI189" s="755"/>
      <c r="SSJ189" s="755"/>
      <c r="SSK189" s="755"/>
      <c r="SSL189" s="755"/>
      <c r="SSM189" s="755"/>
      <c r="SSN189" s="755"/>
      <c r="SSO189" s="755"/>
      <c r="SSP189" s="755"/>
      <c r="SSQ189" s="755"/>
      <c r="SSR189" s="755"/>
      <c r="SSS189" s="755"/>
      <c r="SST189" s="755"/>
      <c r="SSU189" s="755"/>
      <c r="SSV189" s="755"/>
      <c r="SSW189" s="755"/>
      <c r="SSX189" s="755"/>
      <c r="SSY189" s="755"/>
      <c r="SSZ189" s="755"/>
      <c r="STA189" s="755"/>
      <c r="STB189" s="755"/>
      <c r="STC189" s="755"/>
      <c r="STD189" s="755"/>
      <c r="STE189" s="755"/>
      <c r="STF189" s="755"/>
      <c r="STG189" s="755"/>
      <c r="STH189" s="755"/>
      <c r="STI189" s="755"/>
      <c r="STJ189" s="755"/>
      <c r="STK189" s="755"/>
      <c r="STL189" s="755"/>
      <c r="STM189" s="755"/>
      <c r="STN189" s="755"/>
      <c r="STO189" s="755"/>
      <c r="STP189" s="755"/>
      <c r="STQ189" s="755"/>
      <c r="STR189" s="755"/>
      <c r="STS189" s="755"/>
      <c r="STT189" s="755"/>
      <c r="STU189" s="755"/>
      <c r="STV189" s="755"/>
      <c r="STW189" s="755"/>
      <c r="STX189" s="755"/>
      <c r="STY189" s="755"/>
      <c r="STZ189" s="755"/>
      <c r="SUA189" s="755"/>
      <c r="SUB189" s="755"/>
      <c r="SUC189" s="755"/>
      <c r="SUD189" s="755"/>
      <c r="SUE189" s="755"/>
      <c r="SUF189" s="755"/>
      <c r="SUG189" s="755"/>
      <c r="SUH189" s="755"/>
      <c r="SUI189" s="755"/>
      <c r="SUJ189" s="755"/>
      <c r="SUK189" s="755"/>
      <c r="SUL189" s="755"/>
      <c r="SUM189" s="755"/>
      <c r="SUN189" s="755"/>
      <c r="SUO189" s="755"/>
      <c r="SUP189" s="755"/>
      <c r="SUQ189" s="755"/>
      <c r="SUR189" s="755"/>
      <c r="SUS189" s="755"/>
      <c r="SUT189" s="755"/>
      <c r="SUU189" s="755"/>
      <c r="SUV189" s="755"/>
      <c r="SUW189" s="755"/>
      <c r="SUX189" s="755"/>
      <c r="SUY189" s="755"/>
      <c r="SUZ189" s="755"/>
      <c r="SVA189" s="755"/>
      <c r="SVB189" s="755"/>
      <c r="SVC189" s="755"/>
      <c r="SVD189" s="755"/>
      <c r="SVE189" s="755"/>
      <c r="SVF189" s="755"/>
      <c r="SVG189" s="755"/>
      <c r="SVH189" s="755"/>
      <c r="SVI189" s="755"/>
      <c r="SVJ189" s="755"/>
      <c r="SVK189" s="755"/>
      <c r="SVL189" s="755"/>
      <c r="SVM189" s="755"/>
      <c r="SVN189" s="755"/>
      <c r="SVO189" s="755"/>
      <c r="SVP189" s="755"/>
      <c r="SVQ189" s="755"/>
      <c r="SVR189" s="755"/>
      <c r="SVS189" s="755"/>
      <c r="SVT189" s="755"/>
      <c r="SVU189" s="755"/>
      <c r="SVV189" s="755"/>
      <c r="SVW189" s="755"/>
      <c r="SVX189" s="755"/>
      <c r="SVY189" s="755"/>
      <c r="SVZ189" s="755"/>
      <c r="SWA189" s="755"/>
      <c r="SWB189" s="755"/>
      <c r="SWC189" s="755"/>
      <c r="SWD189" s="755"/>
      <c r="SWE189" s="755"/>
      <c r="SWF189" s="755"/>
      <c r="SWG189" s="755"/>
      <c r="SWH189" s="755"/>
      <c r="SWI189" s="755"/>
      <c r="SWJ189" s="755"/>
      <c r="SWK189" s="755"/>
      <c r="SWL189" s="755"/>
      <c r="SWM189" s="755"/>
      <c r="SWN189" s="755"/>
      <c r="SWO189" s="755"/>
      <c r="SWP189" s="755"/>
      <c r="SWQ189" s="755"/>
      <c r="SWR189" s="755"/>
      <c r="SWS189" s="755"/>
      <c r="SWT189" s="755"/>
      <c r="SWU189" s="755"/>
      <c r="SWV189" s="755"/>
      <c r="SWW189" s="755"/>
      <c r="SWX189" s="755"/>
      <c r="SWY189" s="755"/>
      <c r="SWZ189" s="755"/>
      <c r="SXA189" s="755"/>
      <c r="SXB189" s="755"/>
      <c r="SXC189" s="755"/>
      <c r="SXD189" s="755"/>
      <c r="SXE189" s="755"/>
      <c r="SXF189" s="755"/>
      <c r="SXG189" s="755"/>
      <c r="SXH189" s="755"/>
      <c r="SXI189" s="755"/>
      <c r="SXJ189" s="755"/>
      <c r="SXK189" s="755"/>
      <c r="SXL189" s="755"/>
      <c r="SXM189" s="755"/>
      <c r="SXN189" s="755"/>
      <c r="SXO189" s="755"/>
      <c r="SXP189" s="755"/>
      <c r="SXQ189" s="755"/>
      <c r="SXR189" s="755"/>
      <c r="SXS189" s="755"/>
      <c r="SXT189" s="755"/>
      <c r="SXU189" s="755"/>
      <c r="SXV189" s="755"/>
      <c r="SXW189" s="755"/>
      <c r="SXX189" s="755"/>
      <c r="SXY189" s="755"/>
      <c r="SXZ189" s="755"/>
      <c r="SYA189" s="755"/>
      <c r="SYB189" s="755"/>
      <c r="SYC189" s="755"/>
      <c r="SYD189" s="755"/>
      <c r="SYE189" s="755"/>
      <c r="SYF189" s="755"/>
      <c r="SYG189" s="755"/>
      <c r="SYH189" s="755"/>
      <c r="SYI189" s="755"/>
      <c r="SYJ189" s="755"/>
      <c r="SYK189" s="755"/>
      <c r="SYL189" s="755"/>
      <c r="SYM189" s="755"/>
      <c r="SYN189" s="755"/>
      <c r="SYO189" s="755"/>
      <c r="SYP189" s="755"/>
      <c r="SYQ189" s="755"/>
      <c r="SYR189" s="755"/>
      <c r="SYS189" s="755"/>
      <c r="SYT189" s="755"/>
      <c r="SYU189" s="755"/>
      <c r="SYV189" s="755"/>
      <c r="SYW189" s="755"/>
      <c r="SYX189" s="755"/>
      <c r="SYY189" s="755"/>
      <c r="SYZ189" s="755"/>
      <c r="SZA189" s="755"/>
      <c r="SZB189" s="755"/>
      <c r="SZC189" s="755"/>
      <c r="SZD189" s="755"/>
      <c r="SZE189" s="755"/>
      <c r="SZF189" s="755"/>
      <c r="SZG189" s="755"/>
      <c r="SZH189" s="755"/>
      <c r="SZI189" s="755"/>
      <c r="SZJ189" s="755"/>
      <c r="SZK189" s="755"/>
      <c r="SZL189" s="755"/>
      <c r="SZM189" s="755"/>
      <c r="SZN189" s="755"/>
      <c r="SZO189" s="755"/>
      <c r="SZP189" s="755"/>
      <c r="SZQ189" s="755"/>
      <c r="SZR189" s="755"/>
      <c r="SZS189" s="755"/>
      <c r="SZT189" s="755"/>
      <c r="SZU189" s="755"/>
      <c r="SZV189" s="755"/>
      <c r="SZW189" s="755"/>
      <c r="SZX189" s="755"/>
      <c r="SZY189" s="755"/>
      <c r="SZZ189" s="755"/>
      <c r="TAA189" s="755"/>
      <c r="TAB189" s="755"/>
      <c r="TAC189" s="755"/>
      <c r="TAD189" s="755"/>
      <c r="TAE189" s="755"/>
      <c r="TAF189" s="755"/>
      <c r="TAG189" s="755"/>
      <c r="TAH189" s="755"/>
      <c r="TAI189" s="755"/>
      <c r="TAJ189" s="755"/>
      <c r="TAK189" s="755"/>
      <c r="TAL189" s="755"/>
      <c r="TAM189" s="755"/>
      <c r="TAN189" s="755"/>
      <c r="TAO189" s="755"/>
      <c r="TAP189" s="755"/>
      <c r="TAQ189" s="755"/>
      <c r="TAR189" s="755"/>
      <c r="TAS189" s="755"/>
      <c r="TAT189" s="755"/>
      <c r="TAU189" s="755"/>
      <c r="TAV189" s="755"/>
      <c r="TAW189" s="755"/>
      <c r="TAX189" s="755"/>
      <c r="TAY189" s="755"/>
      <c r="TAZ189" s="755"/>
      <c r="TBA189" s="755"/>
      <c r="TBB189" s="755"/>
      <c r="TBC189" s="755"/>
      <c r="TBD189" s="755"/>
      <c r="TBE189" s="755"/>
      <c r="TBF189" s="755"/>
      <c r="TBG189" s="755"/>
      <c r="TBH189" s="755"/>
      <c r="TBI189" s="755"/>
      <c r="TBJ189" s="755"/>
      <c r="TBK189" s="755"/>
      <c r="TBL189" s="755"/>
      <c r="TBM189" s="755"/>
      <c r="TBN189" s="755"/>
      <c r="TBO189" s="755"/>
      <c r="TBP189" s="755"/>
      <c r="TBQ189" s="755"/>
      <c r="TBR189" s="755"/>
      <c r="TBS189" s="755"/>
      <c r="TBT189" s="755"/>
      <c r="TBU189" s="755"/>
      <c r="TBV189" s="755"/>
      <c r="TBW189" s="755"/>
      <c r="TBX189" s="755"/>
      <c r="TBY189" s="755"/>
      <c r="TBZ189" s="755"/>
      <c r="TCA189" s="755"/>
      <c r="TCB189" s="755"/>
      <c r="TCC189" s="755"/>
      <c r="TCD189" s="755"/>
      <c r="TCE189" s="755"/>
      <c r="TCF189" s="755"/>
      <c r="TCG189" s="755"/>
      <c r="TCH189" s="755"/>
      <c r="TCI189" s="755"/>
      <c r="TCJ189" s="755"/>
      <c r="TCK189" s="755"/>
      <c r="TCL189" s="755"/>
      <c r="TCM189" s="755"/>
      <c r="TCN189" s="755"/>
      <c r="TCO189" s="755"/>
      <c r="TCP189" s="755"/>
      <c r="TCQ189" s="755"/>
      <c r="TCR189" s="755"/>
      <c r="TCS189" s="755"/>
      <c r="TCT189" s="755"/>
      <c r="TCU189" s="755"/>
      <c r="TCV189" s="755"/>
      <c r="TCW189" s="755"/>
      <c r="TCX189" s="755"/>
      <c r="TCY189" s="755"/>
      <c r="TCZ189" s="755"/>
      <c r="TDA189" s="755"/>
      <c r="TDB189" s="755"/>
      <c r="TDC189" s="755"/>
      <c r="TDD189" s="755"/>
      <c r="TDE189" s="755"/>
      <c r="TDF189" s="755"/>
      <c r="TDG189" s="755"/>
      <c r="TDH189" s="755"/>
      <c r="TDI189" s="755"/>
      <c r="TDJ189" s="755"/>
      <c r="TDK189" s="755"/>
      <c r="TDL189" s="755"/>
      <c r="TDM189" s="755"/>
      <c r="TDN189" s="755"/>
      <c r="TDO189" s="755"/>
      <c r="TDP189" s="755"/>
      <c r="TDQ189" s="755"/>
      <c r="TDR189" s="755"/>
      <c r="TDS189" s="755"/>
      <c r="TDT189" s="755"/>
      <c r="TDU189" s="755"/>
      <c r="TDV189" s="755"/>
      <c r="TDW189" s="755"/>
      <c r="TDX189" s="755"/>
      <c r="TDY189" s="755"/>
      <c r="TDZ189" s="755"/>
      <c r="TEA189" s="755"/>
      <c r="TEB189" s="755"/>
      <c r="TEC189" s="755"/>
      <c r="TED189" s="755"/>
      <c r="TEE189" s="755"/>
      <c r="TEF189" s="755"/>
      <c r="TEG189" s="755"/>
      <c r="TEH189" s="755"/>
      <c r="TEI189" s="755"/>
      <c r="TEJ189" s="755"/>
      <c r="TEK189" s="755"/>
      <c r="TEL189" s="755"/>
      <c r="TEM189" s="755"/>
      <c r="TEN189" s="755"/>
      <c r="TEO189" s="755"/>
      <c r="TEP189" s="755"/>
      <c r="TEQ189" s="755"/>
      <c r="TER189" s="755"/>
      <c r="TES189" s="755"/>
      <c r="TET189" s="755"/>
      <c r="TEU189" s="755"/>
      <c r="TEV189" s="755"/>
      <c r="TEW189" s="755"/>
      <c r="TEX189" s="755"/>
      <c r="TEY189" s="755"/>
      <c r="TEZ189" s="755"/>
      <c r="TFA189" s="755"/>
      <c r="TFB189" s="755"/>
      <c r="TFC189" s="755"/>
      <c r="TFD189" s="755"/>
      <c r="TFE189" s="755"/>
      <c r="TFF189" s="755"/>
      <c r="TFG189" s="755"/>
      <c r="TFH189" s="755"/>
      <c r="TFI189" s="755"/>
      <c r="TFJ189" s="755"/>
      <c r="TFK189" s="755"/>
      <c r="TFL189" s="755"/>
      <c r="TFM189" s="755"/>
      <c r="TFN189" s="755"/>
      <c r="TFO189" s="755"/>
      <c r="TFP189" s="755"/>
      <c r="TFQ189" s="755"/>
      <c r="TFR189" s="755"/>
      <c r="TFS189" s="755"/>
      <c r="TFT189" s="755"/>
      <c r="TFU189" s="755"/>
      <c r="TFV189" s="755"/>
      <c r="TFW189" s="755"/>
      <c r="TFX189" s="755"/>
      <c r="TFY189" s="755"/>
      <c r="TFZ189" s="755"/>
      <c r="TGA189" s="755"/>
      <c r="TGB189" s="755"/>
      <c r="TGC189" s="755"/>
      <c r="TGD189" s="755"/>
      <c r="TGE189" s="755"/>
      <c r="TGF189" s="755"/>
      <c r="TGG189" s="755"/>
      <c r="TGH189" s="755"/>
      <c r="TGI189" s="755"/>
      <c r="TGJ189" s="755"/>
      <c r="TGK189" s="755"/>
      <c r="TGL189" s="755"/>
      <c r="TGM189" s="755"/>
      <c r="TGN189" s="755"/>
      <c r="TGO189" s="755"/>
      <c r="TGP189" s="755"/>
      <c r="TGQ189" s="755"/>
      <c r="TGR189" s="755"/>
      <c r="TGS189" s="755"/>
      <c r="TGT189" s="755"/>
      <c r="TGU189" s="755"/>
      <c r="TGV189" s="755"/>
      <c r="TGW189" s="755"/>
      <c r="TGX189" s="755"/>
      <c r="TGY189" s="755"/>
      <c r="TGZ189" s="755"/>
      <c r="THA189" s="755"/>
      <c r="THB189" s="755"/>
      <c r="THC189" s="755"/>
      <c r="THD189" s="755"/>
      <c r="THE189" s="755"/>
      <c r="THF189" s="755"/>
      <c r="THG189" s="755"/>
      <c r="THH189" s="755"/>
      <c r="THI189" s="755"/>
      <c r="THJ189" s="755"/>
      <c r="THK189" s="755"/>
      <c r="THL189" s="755"/>
      <c r="THM189" s="755"/>
      <c r="THN189" s="755"/>
      <c r="THO189" s="755"/>
      <c r="THP189" s="755"/>
      <c r="THQ189" s="755"/>
      <c r="THR189" s="755"/>
      <c r="THS189" s="755"/>
      <c r="THT189" s="755"/>
      <c r="THU189" s="755"/>
      <c r="THV189" s="755"/>
      <c r="THW189" s="755"/>
      <c r="THX189" s="755"/>
      <c r="THY189" s="755"/>
      <c r="THZ189" s="755"/>
      <c r="TIA189" s="755"/>
      <c r="TIB189" s="755"/>
      <c r="TIC189" s="755"/>
      <c r="TID189" s="755"/>
      <c r="TIE189" s="755"/>
      <c r="TIF189" s="755"/>
      <c r="TIG189" s="755"/>
      <c r="TIH189" s="755"/>
      <c r="TII189" s="755"/>
      <c r="TIJ189" s="755"/>
      <c r="TIK189" s="755"/>
      <c r="TIL189" s="755"/>
      <c r="TIM189" s="755"/>
      <c r="TIN189" s="755"/>
      <c r="TIO189" s="755"/>
      <c r="TIP189" s="755"/>
      <c r="TIQ189" s="755"/>
      <c r="TIR189" s="755"/>
      <c r="TIS189" s="755"/>
      <c r="TIT189" s="755"/>
      <c r="TIU189" s="755"/>
      <c r="TIV189" s="755"/>
      <c r="TIW189" s="755"/>
      <c r="TIX189" s="755"/>
      <c r="TIY189" s="755"/>
      <c r="TIZ189" s="755"/>
      <c r="TJA189" s="755"/>
      <c r="TJB189" s="755"/>
      <c r="TJC189" s="755"/>
      <c r="TJD189" s="755"/>
      <c r="TJE189" s="755"/>
      <c r="TJF189" s="755"/>
      <c r="TJG189" s="755"/>
      <c r="TJH189" s="755"/>
      <c r="TJI189" s="755"/>
      <c r="TJJ189" s="755"/>
      <c r="TJK189" s="755"/>
      <c r="TJL189" s="755"/>
      <c r="TJM189" s="755"/>
      <c r="TJN189" s="755"/>
      <c r="TJO189" s="755"/>
      <c r="TJP189" s="755"/>
      <c r="TJQ189" s="755"/>
      <c r="TJR189" s="755"/>
      <c r="TJS189" s="755"/>
      <c r="TJT189" s="755"/>
      <c r="TJU189" s="755"/>
      <c r="TJV189" s="755"/>
      <c r="TJW189" s="755"/>
      <c r="TJX189" s="755"/>
      <c r="TJY189" s="755"/>
      <c r="TJZ189" s="755"/>
      <c r="TKA189" s="755"/>
      <c r="TKB189" s="755"/>
      <c r="TKC189" s="755"/>
      <c r="TKD189" s="755"/>
      <c r="TKE189" s="755"/>
      <c r="TKF189" s="755"/>
      <c r="TKG189" s="755"/>
      <c r="TKH189" s="755"/>
      <c r="TKI189" s="755"/>
      <c r="TKJ189" s="755"/>
      <c r="TKK189" s="755"/>
      <c r="TKL189" s="755"/>
      <c r="TKM189" s="755"/>
      <c r="TKN189" s="755"/>
      <c r="TKO189" s="755"/>
      <c r="TKP189" s="755"/>
      <c r="TKQ189" s="755"/>
      <c r="TKR189" s="755"/>
      <c r="TKS189" s="755"/>
      <c r="TKT189" s="755"/>
      <c r="TKU189" s="755"/>
      <c r="TKV189" s="755"/>
      <c r="TKW189" s="755"/>
      <c r="TKX189" s="755"/>
      <c r="TKY189" s="755"/>
      <c r="TKZ189" s="755"/>
      <c r="TLA189" s="755"/>
      <c r="TLB189" s="755"/>
      <c r="TLC189" s="755"/>
      <c r="TLD189" s="755"/>
      <c r="TLE189" s="755"/>
      <c r="TLF189" s="755"/>
      <c r="TLG189" s="755"/>
      <c r="TLH189" s="755"/>
      <c r="TLI189" s="755"/>
      <c r="TLJ189" s="755"/>
      <c r="TLK189" s="755"/>
      <c r="TLL189" s="755"/>
      <c r="TLM189" s="755"/>
      <c r="TLN189" s="755"/>
      <c r="TLO189" s="755"/>
      <c r="TLP189" s="755"/>
      <c r="TLQ189" s="755"/>
      <c r="TLR189" s="755"/>
      <c r="TLS189" s="755"/>
      <c r="TLT189" s="755"/>
      <c r="TLU189" s="755"/>
      <c r="TLV189" s="755"/>
      <c r="TLW189" s="755"/>
      <c r="TLX189" s="755"/>
      <c r="TLY189" s="755"/>
      <c r="TLZ189" s="755"/>
      <c r="TMA189" s="755"/>
      <c r="TMB189" s="755"/>
      <c r="TMC189" s="755"/>
      <c r="TMD189" s="755"/>
      <c r="TME189" s="755"/>
      <c r="TMF189" s="755"/>
      <c r="TMG189" s="755"/>
      <c r="TMH189" s="755"/>
      <c r="TMI189" s="755"/>
      <c r="TMJ189" s="755"/>
      <c r="TMK189" s="755"/>
      <c r="TML189" s="755"/>
      <c r="TMM189" s="755"/>
      <c r="TMN189" s="755"/>
      <c r="TMO189" s="755"/>
      <c r="TMP189" s="755"/>
      <c r="TMQ189" s="755"/>
      <c r="TMR189" s="755"/>
      <c r="TMS189" s="755"/>
      <c r="TMT189" s="755"/>
      <c r="TMU189" s="755"/>
      <c r="TMV189" s="755"/>
      <c r="TMW189" s="755"/>
      <c r="TMX189" s="755"/>
      <c r="TMY189" s="755"/>
      <c r="TMZ189" s="755"/>
      <c r="TNA189" s="755"/>
      <c r="TNB189" s="755"/>
      <c r="TNC189" s="755"/>
      <c r="TND189" s="755"/>
      <c r="TNE189" s="755"/>
      <c r="TNF189" s="755"/>
      <c r="TNG189" s="755"/>
      <c r="TNH189" s="755"/>
      <c r="TNI189" s="755"/>
      <c r="TNJ189" s="755"/>
      <c r="TNK189" s="755"/>
      <c r="TNL189" s="755"/>
      <c r="TNM189" s="755"/>
      <c r="TNN189" s="755"/>
      <c r="TNO189" s="755"/>
      <c r="TNP189" s="755"/>
      <c r="TNQ189" s="755"/>
      <c r="TNR189" s="755"/>
      <c r="TNS189" s="755"/>
      <c r="TNT189" s="755"/>
      <c r="TNU189" s="755"/>
      <c r="TNV189" s="755"/>
      <c r="TNW189" s="755"/>
      <c r="TNX189" s="755"/>
      <c r="TNY189" s="755"/>
      <c r="TNZ189" s="755"/>
      <c r="TOA189" s="755"/>
      <c r="TOB189" s="755"/>
      <c r="TOC189" s="755"/>
      <c r="TOD189" s="755"/>
      <c r="TOE189" s="755"/>
      <c r="TOF189" s="755"/>
      <c r="TOG189" s="755"/>
      <c r="TOH189" s="755"/>
      <c r="TOI189" s="755"/>
      <c r="TOJ189" s="755"/>
      <c r="TOK189" s="755"/>
      <c r="TOL189" s="755"/>
      <c r="TOM189" s="755"/>
      <c r="TON189" s="755"/>
      <c r="TOO189" s="755"/>
      <c r="TOP189" s="755"/>
      <c r="TOQ189" s="755"/>
      <c r="TOR189" s="755"/>
      <c r="TOS189" s="755"/>
      <c r="TOT189" s="755"/>
      <c r="TOU189" s="755"/>
      <c r="TOV189" s="755"/>
      <c r="TOW189" s="755"/>
      <c r="TOX189" s="755"/>
      <c r="TOY189" s="755"/>
      <c r="TOZ189" s="755"/>
      <c r="TPA189" s="755"/>
      <c r="TPB189" s="755"/>
      <c r="TPC189" s="755"/>
      <c r="TPD189" s="755"/>
      <c r="TPE189" s="755"/>
      <c r="TPF189" s="755"/>
      <c r="TPG189" s="755"/>
      <c r="TPH189" s="755"/>
      <c r="TPI189" s="755"/>
      <c r="TPJ189" s="755"/>
      <c r="TPK189" s="755"/>
      <c r="TPL189" s="755"/>
      <c r="TPM189" s="755"/>
      <c r="TPN189" s="755"/>
      <c r="TPO189" s="755"/>
      <c r="TPP189" s="755"/>
      <c r="TPQ189" s="755"/>
      <c r="TPR189" s="755"/>
      <c r="TPS189" s="755"/>
      <c r="TPT189" s="755"/>
      <c r="TPU189" s="755"/>
      <c r="TPV189" s="755"/>
      <c r="TPW189" s="755"/>
      <c r="TPX189" s="755"/>
      <c r="TPY189" s="755"/>
      <c r="TPZ189" s="755"/>
      <c r="TQA189" s="755"/>
      <c r="TQB189" s="755"/>
      <c r="TQC189" s="755"/>
      <c r="TQD189" s="755"/>
      <c r="TQE189" s="755"/>
      <c r="TQF189" s="755"/>
      <c r="TQG189" s="755"/>
      <c r="TQH189" s="755"/>
      <c r="TQI189" s="755"/>
      <c r="TQJ189" s="755"/>
      <c r="TQK189" s="755"/>
      <c r="TQL189" s="755"/>
      <c r="TQM189" s="755"/>
      <c r="TQN189" s="755"/>
      <c r="TQO189" s="755"/>
      <c r="TQP189" s="755"/>
      <c r="TQQ189" s="755"/>
      <c r="TQR189" s="755"/>
      <c r="TQS189" s="755"/>
      <c r="TQT189" s="755"/>
      <c r="TQU189" s="755"/>
      <c r="TQV189" s="755"/>
      <c r="TQW189" s="755"/>
      <c r="TQX189" s="755"/>
      <c r="TQY189" s="755"/>
      <c r="TQZ189" s="755"/>
      <c r="TRA189" s="755"/>
      <c r="TRB189" s="755"/>
      <c r="TRC189" s="755"/>
      <c r="TRD189" s="755"/>
      <c r="TRE189" s="755"/>
      <c r="TRF189" s="755"/>
      <c r="TRG189" s="755"/>
      <c r="TRH189" s="755"/>
      <c r="TRI189" s="755"/>
      <c r="TRJ189" s="755"/>
      <c r="TRK189" s="755"/>
      <c r="TRL189" s="755"/>
      <c r="TRM189" s="755"/>
      <c r="TRN189" s="755"/>
      <c r="TRO189" s="755"/>
      <c r="TRP189" s="755"/>
      <c r="TRQ189" s="755"/>
      <c r="TRR189" s="755"/>
      <c r="TRS189" s="755"/>
      <c r="TRT189" s="755"/>
      <c r="TRU189" s="755"/>
      <c r="TRV189" s="755"/>
      <c r="TRW189" s="755"/>
      <c r="TRX189" s="755"/>
      <c r="TRY189" s="755"/>
      <c r="TRZ189" s="755"/>
      <c r="TSA189" s="755"/>
      <c r="TSB189" s="755"/>
      <c r="TSC189" s="755"/>
      <c r="TSD189" s="755"/>
      <c r="TSE189" s="755"/>
      <c r="TSF189" s="755"/>
      <c r="TSG189" s="755"/>
      <c r="TSH189" s="755"/>
      <c r="TSI189" s="755"/>
      <c r="TSJ189" s="755"/>
      <c r="TSK189" s="755"/>
      <c r="TSL189" s="755"/>
      <c r="TSM189" s="755"/>
      <c r="TSN189" s="755"/>
      <c r="TSO189" s="755"/>
      <c r="TSP189" s="755"/>
      <c r="TSQ189" s="755"/>
      <c r="TSR189" s="755"/>
      <c r="TSS189" s="755"/>
      <c r="TST189" s="755"/>
      <c r="TSU189" s="755"/>
      <c r="TSV189" s="755"/>
      <c r="TSW189" s="755"/>
      <c r="TSX189" s="755"/>
      <c r="TSY189" s="755"/>
      <c r="TSZ189" s="755"/>
      <c r="TTA189" s="755"/>
      <c r="TTB189" s="755"/>
      <c r="TTC189" s="755"/>
      <c r="TTD189" s="755"/>
      <c r="TTE189" s="755"/>
      <c r="TTF189" s="755"/>
      <c r="TTG189" s="755"/>
      <c r="TTH189" s="755"/>
      <c r="TTI189" s="755"/>
      <c r="TTJ189" s="755"/>
      <c r="TTK189" s="755"/>
      <c r="TTL189" s="755"/>
      <c r="TTM189" s="755"/>
      <c r="TTN189" s="755"/>
      <c r="TTO189" s="755"/>
      <c r="TTP189" s="755"/>
      <c r="TTQ189" s="755"/>
      <c r="TTR189" s="755"/>
      <c r="TTS189" s="755"/>
      <c r="TTT189" s="755"/>
      <c r="TTU189" s="755"/>
      <c r="TTV189" s="755"/>
      <c r="TTW189" s="755"/>
      <c r="TTX189" s="755"/>
      <c r="TTY189" s="755"/>
      <c r="TTZ189" s="755"/>
      <c r="TUA189" s="755"/>
      <c r="TUB189" s="755"/>
      <c r="TUC189" s="755"/>
      <c r="TUD189" s="755"/>
      <c r="TUE189" s="755"/>
      <c r="TUF189" s="755"/>
      <c r="TUG189" s="755"/>
      <c r="TUH189" s="755"/>
      <c r="TUI189" s="755"/>
      <c r="TUJ189" s="755"/>
      <c r="TUK189" s="755"/>
      <c r="TUL189" s="755"/>
      <c r="TUM189" s="755"/>
      <c r="TUN189" s="755"/>
      <c r="TUO189" s="755"/>
      <c r="TUP189" s="755"/>
      <c r="TUQ189" s="755"/>
      <c r="TUR189" s="755"/>
      <c r="TUS189" s="755"/>
      <c r="TUT189" s="755"/>
      <c r="TUU189" s="755"/>
      <c r="TUV189" s="755"/>
      <c r="TUW189" s="755"/>
      <c r="TUX189" s="755"/>
      <c r="TUY189" s="755"/>
      <c r="TUZ189" s="755"/>
      <c r="TVA189" s="755"/>
      <c r="TVB189" s="755"/>
      <c r="TVC189" s="755"/>
      <c r="TVD189" s="755"/>
      <c r="TVE189" s="755"/>
      <c r="TVF189" s="755"/>
      <c r="TVG189" s="755"/>
      <c r="TVH189" s="755"/>
      <c r="TVI189" s="755"/>
      <c r="TVJ189" s="755"/>
      <c r="TVK189" s="755"/>
      <c r="TVL189" s="755"/>
      <c r="TVM189" s="755"/>
      <c r="TVN189" s="755"/>
      <c r="TVO189" s="755"/>
      <c r="TVP189" s="755"/>
      <c r="TVQ189" s="755"/>
      <c r="TVR189" s="755"/>
      <c r="TVS189" s="755"/>
      <c r="TVT189" s="755"/>
      <c r="TVU189" s="755"/>
      <c r="TVV189" s="755"/>
      <c r="TVW189" s="755"/>
      <c r="TVX189" s="755"/>
      <c r="TVY189" s="755"/>
      <c r="TVZ189" s="755"/>
      <c r="TWA189" s="755"/>
      <c r="TWB189" s="755"/>
      <c r="TWC189" s="755"/>
      <c r="TWD189" s="755"/>
      <c r="TWE189" s="755"/>
      <c r="TWF189" s="755"/>
      <c r="TWG189" s="755"/>
      <c r="TWH189" s="755"/>
      <c r="TWI189" s="755"/>
      <c r="TWJ189" s="755"/>
      <c r="TWK189" s="755"/>
      <c r="TWL189" s="755"/>
      <c r="TWM189" s="755"/>
      <c r="TWN189" s="755"/>
      <c r="TWO189" s="755"/>
      <c r="TWP189" s="755"/>
      <c r="TWQ189" s="755"/>
      <c r="TWR189" s="755"/>
      <c r="TWS189" s="755"/>
      <c r="TWT189" s="755"/>
      <c r="TWU189" s="755"/>
      <c r="TWV189" s="755"/>
      <c r="TWW189" s="755"/>
      <c r="TWX189" s="755"/>
      <c r="TWY189" s="755"/>
      <c r="TWZ189" s="755"/>
      <c r="TXA189" s="755"/>
      <c r="TXB189" s="755"/>
      <c r="TXC189" s="755"/>
      <c r="TXD189" s="755"/>
      <c r="TXE189" s="755"/>
      <c r="TXF189" s="755"/>
      <c r="TXG189" s="755"/>
      <c r="TXH189" s="755"/>
      <c r="TXI189" s="755"/>
      <c r="TXJ189" s="755"/>
      <c r="TXK189" s="755"/>
      <c r="TXL189" s="755"/>
      <c r="TXM189" s="755"/>
      <c r="TXN189" s="755"/>
      <c r="TXO189" s="755"/>
      <c r="TXP189" s="755"/>
      <c r="TXQ189" s="755"/>
      <c r="TXR189" s="755"/>
      <c r="TXS189" s="755"/>
      <c r="TXT189" s="755"/>
      <c r="TXU189" s="755"/>
      <c r="TXV189" s="755"/>
      <c r="TXW189" s="755"/>
      <c r="TXX189" s="755"/>
      <c r="TXY189" s="755"/>
      <c r="TXZ189" s="755"/>
      <c r="TYA189" s="755"/>
      <c r="TYB189" s="755"/>
      <c r="TYC189" s="755"/>
      <c r="TYD189" s="755"/>
      <c r="TYE189" s="755"/>
      <c r="TYF189" s="755"/>
      <c r="TYG189" s="755"/>
      <c r="TYH189" s="755"/>
      <c r="TYI189" s="755"/>
      <c r="TYJ189" s="755"/>
      <c r="TYK189" s="755"/>
      <c r="TYL189" s="755"/>
      <c r="TYM189" s="755"/>
      <c r="TYN189" s="755"/>
      <c r="TYO189" s="755"/>
      <c r="TYP189" s="755"/>
      <c r="TYQ189" s="755"/>
      <c r="TYR189" s="755"/>
      <c r="TYS189" s="755"/>
      <c r="TYT189" s="755"/>
      <c r="TYU189" s="755"/>
      <c r="TYV189" s="755"/>
      <c r="TYW189" s="755"/>
      <c r="TYX189" s="755"/>
      <c r="TYY189" s="755"/>
      <c r="TYZ189" s="755"/>
      <c r="TZA189" s="755"/>
      <c r="TZB189" s="755"/>
      <c r="TZC189" s="755"/>
      <c r="TZD189" s="755"/>
      <c r="TZE189" s="755"/>
      <c r="TZF189" s="755"/>
      <c r="TZG189" s="755"/>
      <c r="TZH189" s="755"/>
      <c r="TZI189" s="755"/>
      <c r="TZJ189" s="755"/>
      <c r="TZK189" s="755"/>
      <c r="TZL189" s="755"/>
      <c r="TZM189" s="755"/>
      <c r="TZN189" s="755"/>
      <c r="TZO189" s="755"/>
      <c r="TZP189" s="755"/>
      <c r="TZQ189" s="755"/>
      <c r="TZR189" s="755"/>
      <c r="TZS189" s="755"/>
      <c r="TZT189" s="755"/>
      <c r="TZU189" s="755"/>
      <c r="TZV189" s="755"/>
      <c r="TZW189" s="755"/>
      <c r="TZX189" s="755"/>
      <c r="TZY189" s="755"/>
      <c r="TZZ189" s="755"/>
      <c r="UAA189" s="755"/>
      <c r="UAB189" s="755"/>
      <c r="UAC189" s="755"/>
      <c r="UAD189" s="755"/>
      <c r="UAE189" s="755"/>
      <c r="UAF189" s="755"/>
      <c r="UAG189" s="755"/>
      <c r="UAH189" s="755"/>
      <c r="UAI189" s="755"/>
      <c r="UAJ189" s="755"/>
      <c r="UAK189" s="755"/>
      <c r="UAL189" s="755"/>
      <c r="UAM189" s="755"/>
      <c r="UAN189" s="755"/>
      <c r="UAO189" s="755"/>
      <c r="UAP189" s="755"/>
      <c r="UAQ189" s="755"/>
      <c r="UAR189" s="755"/>
      <c r="UAS189" s="755"/>
      <c r="UAT189" s="755"/>
      <c r="UAU189" s="755"/>
      <c r="UAV189" s="755"/>
      <c r="UAW189" s="755"/>
      <c r="UAX189" s="755"/>
      <c r="UAY189" s="755"/>
      <c r="UAZ189" s="755"/>
      <c r="UBA189" s="755"/>
      <c r="UBB189" s="755"/>
      <c r="UBC189" s="755"/>
      <c r="UBD189" s="755"/>
      <c r="UBE189" s="755"/>
      <c r="UBF189" s="755"/>
      <c r="UBG189" s="755"/>
      <c r="UBH189" s="755"/>
      <c r="UBI189" s="755"/>
      <c r="UBJ189" s="755"/>
      <c r="UBK189" s="755"/>
      <c r="UBL189" s="755"/>
      <c r="UBM189" s="755"/>
      <c r="UBN189" s="755"/>
      <c r="UBO189" s="755"/>
      <c r="UBP189" s="755"/>
      <c r="UBQ189" s="755"/>
      <c r="UBR189" s="755"/>
      <c r="UBS189" s="755"/>
      <c r="UBT189" s="755"/>
      <c r="UBU189" s="755"/>
      <c r="UBV189" s="755"/>
      <c r="UBW189" s="755"/>
      <c r="UBX189" s="755"/>
      <c r="UBY189" s="755"/>
      <c r="UBZ189" s="755"/>
      <c r="UCA189" s="755"/>
      <c r="UCB189" s="755"/>
      <c r="UCC189" s="755"/>
      <c r="UCD189" s="755"/>
      <c r="UCE189" s="755"/>
      <c r="UCF189" s="755"/>
      <c r="UCG189" s="755"/>
      <c r="UCH189" s="755"/>
      <c r="UCI189" s="755"/>
      <c r="UCJ189" s="755"/>
      <c r="UCK189" s="755"/>
      <c r="UCL189" s="755"/>
      <c r="UCM189" s="755"/>
      <c r="UCN189" s="755"/>
      <c r="UCO189" s="755"/>
      <c r="UCP189" s="755"/>
      <c r="UCQ189" s="755"/>
      <c r="UCR189" s="755"/>
      <c r="UCS189" s="755"/>
      <c r="UCT189" s="755"/>
      <c r="UCU189" s="755"/>
      <c r="UCV189" s="755"/>
      <c r="UCW189" s="755"/>
      <c r="UCX189" s="755"/>
      <c r="UCY189" s="755"/>
      <c r="UCZ189" s="755"/>
      <c r="UDA189" s="755"/>
      <c r="UDB189" s="755"/>
      <c r="UDC189" s="755"/>
      <c r="UDD189" s="755"/>
      <c r="UDE189" s="755"/>
      <c r="UDF189" s="755"/>
      <c r="UDG189" s="755"/>
      <c r="UDH189" s="755"/>
      <c r="UDI189" s="755"/>
      <c r="UDJ189" s="755"/>
      <c r="UDK189" s="755"/>
      <c r="UDL189" s="755"/>
      <c r="UDM189" s="755"/>
      <c r="UDN189" s="755"/>
      <c r="UDO189" s="755"/>
      <c r="UDP189" s="755"/>
      <c r="UDQ189" s="755"/>
      <c r="UDR189" s="755"/>
      <c r="UDS189" s="755"/>
      <c r="UDT189" s="755"/>
      <c r="UDU189" s="755"/>
      <c r="UDV189" s="755"/>
      <c r="UDW189" s="755"/>
      <c r="UDX189" s="755"/>
      <c r="UDY189" s="755"/>
      <c r="UDZ189" s="755"/>
      <c r="UEA189" s="755"/>
      <c r="UEB189" s="755"/>
      <c r="UEC189" s="755"/>
      <c r="UED189" s="755"/>
      <c r="UEE189" s="755"/>
      <c r="UEF189" s="755"/>
      <c r="UEG189" s="755"/>
      <c r="UEH189" s="755"/>
      <c r="UEI189" s="755"/>
      <c r="UEJ189" s="755"/>
      <c r="UEK189" s="755"/>
      <c r="UEL189" s="755"/>
      <c r="UEM189" s="755"/>
      <c r="UEN189" s="755"/>
      <c r="UEO189" s="755"/>
      <c r="UEP189" s="755"/>
      <c r="UEQ189" s="755"/>
      <c r="UER189" s="755"/>
      <c r="UES189" s="755"/>
      <c r="UET189" s="755"/>
      <c r="UEU189" s="755"/>
      <c r="UEV189" s="755"/>
      <c r="UEW189" s="755"/>
      <c r="UEX189" s="755"/>
      <c r="UEY189" s="755"/>
      <c r="UEZ189" s="755"/>
      <c r="UFA189" s="755"/>
      <c r="UFB189" s="755"/>
      <c r="UFC189" s="755"/>
      <c r="UFD189" s="755"/>
      <c r="UFE189" s="755"/>
      <c r="UFF189" s="755"/>
      <c r="UFG189" s="755"/>
      <c r="UFH189" s="755"/>
      <c r="UFI189" s="755"/>
      <c r="UFJ189" s="755"/>
      <c r="UFK189" s="755"/>
      <c r="UFL189" s="755"/>
      <c r="UFM189" s="755"/>
      <c r="UFN189" s="755"/>
      <c r="UFO189" s="755"/>
      <c r="UFP189" s="755"/>
      <c r="UFQ189" s="755"/>
      <c r="UFR189" s="755"/>
      <c r="UFS189" s="755"/>
      <c r="UFT189" s="755"/>
      <c r="UFU189" s="755"/>
      <c r="UFV189" s="755"/>
      <c r="UFW189" s="755"/>
      <c r="UFX189" s="755"/>
      <c r="UFY189" s="755"/>
      <c r="UFZ189" s="755"/>
      <c r="UGA189" s="755"/>
      <c r="UGB189" s="755"/>
      <c r="UGC189" s="755"/>
      <c r="UGD189" s="755"/>
      <c r="UGE189" s="755"/>
      <c r="UGF189" s="755"/>
      <c r="UGG189" s="755"/>
      <c r="UGH189" s="755"/>
      <c r="UGI189" s="755"/>
      <c r="UGJ189" s="755"/>
      <c r="UGK189" s="755"/>
      <c r="UGL189" s="755"/>
      <c r="UGM189" s="755"/>
      <c r="UGN189" s="755"/>
      <c r="UGO189" s="755"/>
      <c r="UGP189" s="755"/>
      <c r="UGQ189" s="755"/>
      <c r="UGR189" s="755"/>
      <c r="UGS189" s="755"/>
      <c r="UGT189" s="755"/>
      <c r="UGU189" s="755"/>
      <c r="UGV189" s="755"/>
      <c r="UGW189" s="755"/>
      <c r="UGX189" s="755"/>
      <c r="UGY189" s="755"/>
      <c r="UGZ189" s="755"/>
      <c r="UHA189" s="755"/>
      <c r="UHB189" s="755"/>
      <c r="UHC189" s="755"/>
      <c r="UHD189" s="755"/>
      <c r="UHE189" s="755"/>
      <c r="UHF189" s="755"/>
      <c r="UHG189" s="755"/>
      <c r="UHH189" s="755"/>
      <c r="UHI189" s="755"/>
      <c r="UHJ189" s="755"/>
      <c r="UHK189" s="755"/>
      <c r="UHL189" s="755"/>
      <c r="UHM189" s="755"/>
      <c r="UHN189" s="755"/>
      <c r="UHO189" s="755"/>
      <c r="UHP189" s="755"/>
      <c r="UHQ189" s="755"/>
      <c r="UHR189" s="755"/>
      <c r="UHS189" s="755"/>
      <c r="UHT189" s="755"/>
      <c r="UHU189" s="755"/>
      <c r="UHV189" s="755"/>
      <c r="UHW189" s="755"/>
      <c r="UHX189" s="755"/>
      <c r="UHY189" s="755"/>
      <c r="UHZ189" s="755"/>
      <c r="UIA189" s="755"/>
      <c r="UIB189" s="755"/>
      <c r="UIC189" s="755"/>
      <c r="UID189" s="755"/>
      <c r="UIE189" s="755"/>
      <c r="UIF189" s="755"/>
      <c r="UIG189" s="755"/>
      <c r="UIH189" s="755"/>
      <c r="UII189" s="755"/>
      <c r="UIJ189" s="755"/>
      <c r="UIK189" s="755"/>
      <c r="UIL189" s="755"/>
      <c r="UIM189" s="755"/>
      <c r="UIN189" s="755"/>
      <c r="UIO189" s="755"/>
      <c r="UIP189" s="755"/>
      <c r="UIQ189" s="755"/>
      <c r="UIR189" s="755"/>
      <c r="UIS189" s="755"/>
      <c r="UIT189" s="755"/>
      <c r="UIU189" s="755"/>
      <c r="UIV189" s="755"/>
      <c r="UIW189" s="755"/>
      <c r="UIX189" s="755"/>
      <c r="UIY189" s="755"/>
      <c r="UIZ189" s="755"/>
      <c r="UJA189" s="755"/>
      <c r="UJB189" s="755"/>
      <c r="UJC189" s="755"/>
      <c r="UJD189" s="755"/>
      <c r="UJE189" s="755"/>
      <c r="UJF189" s="755"/>
      <c r="UJG189" s="755"/>
      <c r="UJH189" s="755"/>
      <c r="UJI189" s="755"/>
      <c r="UJJ189" s="755"/>
      <c r="UJK189" s="755"/>
      <c r="UJL189" s="755"/>
      <c r="UJM189" s="755"/>
      <c r="UJN189" s="755"/>
      <c r="UJO189" s="755"/>
      <c r="UJP189" s="755"/>
      <c r="UJQ189" s="755"/>
      <c r="UJR189" s="755"/>
      <c r="UJS189" s="755"/>
      <c r="UJT189" s="755"/>
      <c r="UJU189" s="755"/>
      <c r="UJV189" s="755"/>
      <c r="UJW189" s="755"/>
      <c r="UJX189" s="755"/>
      <c r="UJY189" s="755"/>
      <c r="UJZ189" s="755"/>
      <c r="UKA189" s="755"/>
      <c r="UKB189" s="755"/>
      <c r="UKC189" s="755"/>
      <c r="UKD189" s="755"/>
      <c r="UKE189" s="755"/>
      <c r="UKF189" s="755"/>
      <c r="UKG189" s="755"/>
      <c r="UKH189" s="755"/>
      <c r="UKI189" s="755"/>
      <c r="UKJ189" s="755"/>
      <c r="UKK189" s="755"/>
      <c r="UKL189" s="755"/>
      <c r="UKM189" s="755"/>
      <c r="UKN189" s="755"/>
      <c r="UKO189" s="755"/>
      <c r="UKP189" s="755"/>
      <c r="UKQ189" s="755"/>
      <c r="UKR189" s="755"/>
      <c r="UKS189" s="755"/>
      <c r="UKT189" s="755"/>
      <c r="UKU189" s="755"/>
      <c r="UKV189" s="755"/>
      <c r="UKW189" s="755"/>
      <c r="UKX189" s="755"/>
      <c r="UKY189" s="755"/>
      <c r="UKZ189" s="755"/>
      <c r="ULA189" s="755"/>
      <c r="ULB189" s="755"/>
      <c r="ULC189" s="755"/>
      <c r="ULD189" s="755"/>
      <c r="ULE189" s="755"/>
      <c r="ULF189" s="755"/>
      <c r="ULG189" s="755"/>
      <c r="ULH189" s="755"/>
      <c r="ULI189" s="755"/>
      <c r="ULJ189" s="755"/>
      <c r="ULK189" s="755"/>
      <c r="ULL189" s="755"/>
      <c r="ULM189" s="755"/>
      <c r="ULN189" s="755"/>
      <c r="ULO189" s="755"/>
      <c r="ULP189" s="755"/>
      <c r="ULQ189" s="755"/>
      <c r="ULR189" s="755"/>
      <c r="ULS189" s="755"/>
      <c r="ULT189" s="755"/>
      <c r="ULU189" s="755"/>
      <c r="ULV189" s="755"/>
      <c r="ULW189" s="755"/>
      <c r="ULX189" s="755"/>
      <c r="ULY189" s="755"/>
      <c r="ULZ189" s="755"/>
      <c r="UMA189" s="755"/>
      <c r="UMB189" s="755"/>
      <c r="UMC189" s="755"/>
      <c r="UMD189" s="755"/>
      <c r="UME189" s="755"/>
      <c r="UMF189" s="755"/>
      <c r="UMG189" s="755"/>
      <c r="UMH189" s="755"/>
      <c r="UMI189" s="755"/>
      <c r="UMJ189" s="755"/>
      <c r="UMK189" s="755"/>
      <c r="UML189" s="755"/>
      <c r="UMM189" s="755"/>
      <c r="UMN189" s="755"/>
      <c r="UMO189" s="755"/>
      <c r="UMP189" s="755"/>
      <c r="UMQ189" s="755"/>
      <c r="UMR189" s="755"/>
      <c r="UMS189" s="755"/>
      <c r="UMT189" s="755"/>
      <c r="UMU189" s="755"/>
      <c r="UMV189" s="755"/>
      <c r="UMW189" s="755"/>
      <c r="UMX189" s="755"/>
      <c r="UMY189" s="755"/>
      <c r="UMZ189" s="755"/>
      <c r="UNA189" s="755"/>
      <c r="UNB189" s="755"/>
      <c r="UNC189" s="755"/>
      <c r="UND189" s="755"/>
      <c r="UNE189" s="755"/>
      <c r="UNF189" s="755"/>
      <c r="UNG189" s="755"/>
      <c r="UNH189" s="755"/>
      <c r="UNI189" s="755"/>
      <c r="UNJ189" s="755"/>
      <c r="UNK189" s="755"/>
      <c r="UNL189" s="755"/>
      <c r="UNM189" s="755"/>
      <c r="UNN189" s="755"/>
      <c r="UNO189" s="755"/>
      <c r="UNP189" s="755"/>
      <c r="UNQ189" s="755"/>
      <c r="UNR189" s="755"/>
      <c r="UNS189" s="755"/>
      <c r="UNT189" s="755"/>
      <c r="UNU189" s="755"/>
      <c r="UNV189" s="755"/>
      <c r="UNW189" s="755"/>
      <c r="UNX189" s="755"/>
      <c r="UNY189" s="755"/>
      <c r="UNZ189" s="755"/>
      <c r="UOA189" s="755"/>
      <c r="UOB189" s="755"/>
      <c r="UOC189" s="755"/>
      <c r="UOD189" s="755"/>
      <c r="UOE189" s="755"/>
      <c r="UOF189" s="755"/>
      <c r="UOG189" s="755"/>
      <c r="UOH189" s="755"/>
      <c r="UOI189" s="755"/>
      <c r="UOJ189" s="755"/>
      <c r="UOK189" s="755"/>
      <c r="UOL189" s="755"/>
      <c r="UOM189" s="755"/>
      <c r="UON189" s="755"/>
      <c r="UOO189" s="755"/>
      <c r="UOP189" s="755"/>
      <c r="UOQ189" s="755"/>
      <c r="UOR189" s="755"/>
      <c r="UOS189" s="755"/>
      <c r="UOT189" s="755"/>
      <c r="UOU189" s="755"/>
      <c r="UOV189" s="755"/>
      <c r="UOW189" s="755"/>
      <c r="UOX189" s="755"/>
      <c r="UOY189" s="755"/>
      <c r="UOZ189" s="755"/>
      <c r="UPA189" s="755"/>
      <c r="UPB189" s="755"/>
      <c r="UPC189" s="755"/>
      <c r="UPD189" s="755"/>
      <c r="UPE189" s="755"/>
      <c r="UPF189" s="755"/>
      <c r="UPG189" s="755"/>
      <c r="UPH189" s="755"/>
      <c r="UPI189" s="755"/>
      <c r="UPJ189" s="755"/>
      <c r="UPK189" s="755"/>
      <c r="UPL189" s="755"/>
      <c r="UPM189" s="755"/>
      <c r="UPN189" s="755"/>
      <c r="UPO189" s="755"/>
      <c r="UPP189" s="755"/>
      <c r="UPQ189" s="755"/>
      <c r="UPR189" s="755"/>
      <c r="UPS189" s="755"/>
      <c r="UPT189" s="755"/>
      <c r="UPU189" s="755"/>
      <c r="UPV189" s="755"/>
      <c r="UPW189" s="755"/>
      <c r="UPX189" s="755"/>
      <c r="UPY189" s="755"/>
      <c r="UPZ189" s="755"/>
      <c r="UQA189" s="755"/>
      <c r="UQB189" s="755"/>
      <c r="UQC189" s="755"/>
      <c r="UQD189" s="755"/>
      <c r="UQE189" s="755"/>
      <c r="UQF189" s="755"/>
      <c r="UQG189" s="755"/>
      <c r="UQH189" s="755"/>
      <c r="UQI189" s="755"/>
      <c r="UQJ189" s="755"/>
      <c r="UQK189" s="755"/>
      <c r="UQL189" s="755"/>
      <c r="UQM189" s="755"/>
      <c r="UQN189" s="755"/>
      <c r="UQO189" s="755"/>
      <c r="UQP189" s="755"/>
      <c r="UQQ189" s="755"/>
      <c r="UQR189" s="755"/>
      <c r="UQS189" s="755"/>
      <c r="UQT189" s="755"/>
      <c r="UQU189" s="755"/>
      <c r="UQV189" s="755"/>
      <c r="UQW189" s="755"/>
      <c r="UQX189" s="755"/>
      <c r="UQY189" s="755"/>
      <c r="UQZ189" s="755"/>
      <c r="URA189" s="755"/>
      <c r="URB189" s="755"/>
      <c r="URC189" s="755"/>
      <c r="URD189" s="755"/>
      <c r="URE189" s="755"/>
      <c r="URF189" s="755"/>
      <c r="URG189" s="755"/>
      <c r="URH189" s="755"/>
      <c r="URI189" s="755"/>
      <c r="URJ189" s="755"/>
      <c r="URK189" s="755"/>
      <c r="URL189" s="755"/>
      <c r="URM189" s="755"/>
      <c r="URN189" s="755"/>
      <c r="URO189" s="755"/>
      <c r="URP189" s="755"/>
      <c r="URQ189" s="755"/>
      <c r="URR189" s="755"/>
      <c r="URS189" s="755"/>
      <c r="URT189" s="755"/>
      <c r="URU189" s="755"/>
      <c r="URV189" s="755"/>
      <c r="URW189" s="755"/>
      <c r="URX189" s="755"/>
      <c r="URY189" s="755"/>
      <c r="URZ189" s="755"/>
      <c r="USA189" s="755"/>
      <c r="USB189" s="755"/>
      <c r="USC189" s="755"/>
      <c r="USD189" s="755"/>
      <c r="USE189" s="755"/>
      <c r="USF189" s="755"/>
      <c r="USG189" s="755"/>
      <c r="USH189" s="755"/>
      <c r="USI189" s="755"/>
      <c r="USJ189" s="755"/>
      <c r="USK189" s="755"/>
      <c r="USL189" s="755"/>
      <c r="USM189" s="755"/>
      <c r="USN189" s="755"/>
      <c r="USO189" s="755"/>
      <c r="USP189" s="755"/>
      <c r="USQ189" s="755"/>
      <c r="USR189" s="755"/>
      <c r="USS189" s="755"/>
      <c r="UST189" s="755"/>
      <c r="USU189" s="755"/>
      <c r="USV189" s="755"/>
      <c r="USW189" s="755"/>
      <c r="USX189" s="755"/>
      <c r="USY189" s="755"/>
      <c r="USZ189" s="755"/>
      <c r="UTA189" s="755"/>
      <c r="UTB189" s="755"/>
      <c r="UTC189" s="755"/>
      <c r="UTD189" s="755"/>
      <c r="UTE189" s="755"/>
      <c r="UTF189" s="755"/>
      <c r="UTG189" s="755"/>
      <c r="UTH189" s="755"/>
      <c r="UTI189" s="755"/>
      <c r="UTJ189" s="755"/>
      <c r="UTK189" s="755"/>
      <c r="UTL189" s="755"/>
      <c r="UTM189" s="755"/>
      <c r="UTN189" s="755"/>
      <c r="UTO189" s="755"/>
      <c r="UTP189" s="755"/>
      <c r="UTQ189" s="755"/>
      <c r="UTR189" s="755"/>
      <c r="UTS189" s="755"/>
      <c r="UTT189" s="755"/>
      <c r="UTU189" s="755"/>
      <c r="UTV189" s="755"/>
      <c r="UTW189" s="755"/>
      <c r="UTX189" s="755"/>
      <c r="UTY189" s="755"/>
      <c r="UTZ189" s="755"/>
      <c r="UUA189" s="755"/>
      <c r="UUB189" s="755"/>
      <c r="UUC189" s="755"/>
      <c r="UUD189" s="755"/>
      <c r="UUE189" s="755"/>
      <c r="UUF189" s="755"/>
      <c r="UUG189" s="755"/>
      <c r="UUH189" s="755"/>
      <c r="UUI189" s="755"/>
      <c r="UUJ189" s="755"/>
      <c r="UUK189" s="755"/>
      <c r="UUL189" s="755"/>
      <c r="UUM189" s="755"/>
      <c r="UUN189" s="755"/>
      <c r="UUO189" s="755"/>
      <c r="UUP189" s="755"/>
      <c r="UUQ189" s="755"/>
      <c r="UUR189" s="755"/>
      <c r="UUS189" s="755"/>
      <c r="UUT189" s="755"/>
      <c r="UUU189" s="755"/>
      <c r="UUV189" s="755"/>
      <c r="UUW189" s="755"/>
      <c r="UUX189" s="755"/>
      <c r="UUY189" s="755"/>
      <c r="UUZ189" s="755"/>
      <c r="UVA189" s="755"/>
      <c r="UVB189" s="755"/>
      <c r="UVC189" s="755"/>
      <c r="UVD189" s="755"/>
      <c r="UVE189" s="755"/>
      <c r="UVF189" s="755"/>
      <c r="UVG189" s="755"/>
      <c r="UVH189" s="755"/>
      <c r="UVI189" s="755"/>
      <c r="UVJ189" s="755"/>
      <c r="UVK189" s="755"/>
      <c r="UVL189" s="755"/>
      <c r="UVM189" s="755"/>
      <c r="UVN189" s="755"/>
      <c r="UVO189" s="755"/>
      <c r="UVP189" s="755"/>
      <c r="UVQ189" s="755"/>
      <c r="UVR189" s="755"/>
      <c r="UVS189" s="755"/>
      <c r="UVT189" s="755"/>
      <c r="UVU189" s="755"/>
      <c r="UVV189" s="755"/>
      <c r="UVW189" s="755"/>
      <c r="UVX189" s="755"/>
      <c r="UVY189" s="755"/>
      <c r="UVZ189" s="755"/>
      <c r="UWA189" s="755"/>
      <c r="UWB189" s="755"/>
      <c r="UWC189" s="755"/>
      <c r="UWD189" s="755"/>
      <c r="UWE189" s="755"/>
      <c r="UWF189" s="755"/>
      <c r="UWG189" s="755"/>
      <c r="UWH189" s="755"/>
      <c r="UWI189" s="755"/>
      <c r="UWJ189" s="755"/>
      <c r="UWK189" s="755"/>
      <c r="UWL189" s="755"/>
      <c r="UWM189" s="755"/>
      <c r="UWN189" s="755"/>
      <c r="UWO189" s="755"/>
      <c r="UWP189" s="755"/>
      <c r="UWQ189" s="755"/>
      <c r="UWR189" s="755"/>
      <c r="UWS189" s="755"/>
      <c r="UWT189" s="755"/>
      <c r="UWU189" s="755"/>
      <c r="UWV189" s="755"/>
      <c r="UWW189" s="755"/>
      <c r="UWX189" s="755"/>
      <c r="UWY189" s="755"/>
      <c r="UWZ189" s="755"/>
      <c r="UXA189" s="755"/>
      <c r="UXB189" s="755"/>
      <c r="UXC189" s="755"/>
      <c r="UXD189" s="755"/>
      <c r="UXE189" s="755"/>
      <c r="UXF189" s="755"/>
      <c r="UXG189" s="755"/>
      <c r="UXH189" s="755"/>
      <c r="UXI189" s="755"/>
      <c r="UXJ189" s="755"/>
      <c r="UXK189" s="755"/>
      <c r="UXL189" s="755"/>
      <c r="UXM189" s="755"/>
      <c r="UXN189" s="755"/>
      <c r="UXO189" s="755"/>
      <c r="UXP189" s="755"/>
      <c r="UXQ189" s="755"/>
      <c r="UXR189" s="755"/>
      <c r="UXS189" s="755"/>
      <c r="UXT189" s="755"/>
      <c r="UXU189" s="755"/>
      <c r="UXV189" s="755"/>
      <c r="UXW189" s="755"/>
      <c r="UXX189" s="755"/>
      <c r="UXY189" s="755"/>
      <c r="UXZ189" s="755"/>
      <c r="UYA189" s="755"/>
      <c r="UYB189" s="755"/>
      <c r="UYC189" s="755"/>
      <c r="UYD189" s="755"/>
      <c r="UYE189" s="755"/>
      <c r="UYF189" s="755"/>
      <c r="UYG189" s="755"/>
      <c r="UYH189" s="755"/>
      <c r="UYI189" s="755"/>
      <c r="UYJ189" s="755"/>
      <c r="UYK189" s="755"/>
      <c r="UYL189" s="755"/>
      <c r="UYM189" s="755"/>
      <c r="UYN189" s="755"/>
      <c r="UYO189" s="755"/>
      <c r="UYP189" s="755"/>
      <c r="UYQ189" s="755"/>
      <c r="UYR189" s="755"/>
      <c r="UYS189" s="755"/>
      <c r="UYT189" s="755"/>
      <c r="UYU189" s="755"/>
      <c r="UYV189" s="755"/>
      <c r="UYW189" s="755"/>
      <c r="UYX189" s="755"/>
      <c r="UYY189" s="755"/>
      <c r="UYZ189" s="755"/>
      <c r="UZA189" s="755"/>
      <c r="UZB189" s="755"/>
      <c r="UZC189" s="755"/>
      <c r="UZD189" s="755"/>
      <c r="UZE189" s="755"/>
      <c r="UZF189" s="755"/>
      <c r="UZG189" s="755"/>
      <c r="UZH189" s="755"/>
      <c r="UZI189" s="755"/>
      <c r="UZJ189" s="755"/>
      <c r="UZK189" s="755"/>
      <c r="UZL189" s="755"/>
      <c r="UZM189" s="755"/>
      <c r="UZN189" s="755"/>
      <c r="UZO189" s="755"/>
      <c r="UZP189" s="755"/>
      <c r="UZQ189" s="755"/>
      <c r="UZR189" s="755"/>
      <c r="UZS189" s="755"/>
      <c r="UZT189" s="755"/>
      <c r="UZU189" s="755"/>
      <c r="UZV189" s="755"/>
      <c r="UZW189" s="755"/>
      <c r="UZX189" s="755"/>
      <c r="UZY189" s="755"/>
      <c r="UZZ189" s="755"/>
      <c r="VAA189" s="755"/>
      <c r="VAB189" s="755"/>
      <c r="VAC189" s="755"/>
      <c r="VAD189" s="755"/>
      <c r="VAE189" s="755"/>
      <c r="VAF189" s="755"/>
      <c r="VAG189" s="755"/>
      <c r="VAH189" s="755"/>
      <c r="VAI189" s="755"/>
      <c r="VAJ189" s="755"/>
      <c r="VAK189" s="755"/>
      <c r="VAL189" s="755"/>
      <c r="VAM189" s="755"/>
      <c r="VAN189" s="755"/>
      <c r="VAO189" s="755"/>
      <c r="VAP189" s="755"/>
      <c r="VAQ189" s="755"/>
      <c r="VAR189" s="755"/>
      <c r="VAS189" s="755"/>
      <c r="VAT189" s="755"/>
      <c r="VAU189" s="755"/>
      <c r="VAV189" s="755"/>
      <c r="VAW189" s="755"/>
      <c r="VAX189" s="755"/>
      <c r="VAY189" s="755"/>
      <c r="VAZ189" s="755"/>
      <c r="VBA189" s="755"/>
      <c r="VBB189" s="755"/>
      <c r="VBC189" s="755"/>
      <c r="VBD189" s="755"/>
      <c r="VBE189" s="755"/>
      <c r="VBF189" s="755"/>
      <c r="VBG189" s="755"/>
      <c r="VBH189" s="755"/>
      <c r="VBI189" s="755"/>
      <c r="VBJ189" s="755"/>
      <c r="VBK189" s="755"/>
      <c r="VBL189" s="755"/>
      <c r="VBM189" s="755"/>
      <c r="VBN189" s="755"/>
      <c r="VBO189" s="755"/>
      <c r="VBP189" s="755"/>
      <c r="VBQ189" s="755"/>
      <c r="VBR189" s="755"/>
      <c r="VBS189" s="755"/>
      <c r="VBT189" s="755"/>
      <c r="VBU189" s="755"/>
      <c r="VBV189" s="755"/>
      <c r="VBW189" s="755"/>
      <c r="VBX189" s="755"/>
      <c r="VBY189" s="755"/>
      <c r="VBZ189" s="755"/>
      <c r="VCA189" s="755"/>
      <c r="VCB189" s="755"/>
      <c r="VCC189" s="755"/>
      <c r="VCD189" s="755"/>
      <c r="VCE189" s="755"/>
      <c r="VCF189" s="755"/>
      <c r="VCG189" s="755"/>
      <c r="VCH189" s="755"/>
      <c r="VCI189" s="755"/>
      <c r="VCJ189" s="755"/>
      <c r="VCK189" s="755"/>
      <c r="VCL189" s="755"/>
      <c r="VCM189" s="755"/>
      <c r="VCN189" s="755"/>
      <c r="VCO189" s="755"/>
      <c r="VCP189" s="755"/>
      <c r="VCQ189" s="755"/>
      <c r="VCR189" s="755"/>
      <c r="VCS189" s="755"/>
      <c r="VCT189" s="755"/>
      <c r="VCU189" s="755"/>
      <c r="VCV189" s="755"/>
      <c r="VCW189" s="755"/>
      <c r="VCX189" s="755"/>
      <c r="VCY189" s="755"/>
      <c r="VCZ189" s="755"/>
      <c r="VDA189" s="755"/>
      <c r="VDB189" s="755"/>
      <c r="VDC189" s="755"/>
      <c r="VDD189" s="755"/>
      <c r="VDE189" s="755"/>
      <c r="VDF189" s="755"/>
      <c r="VDG189" s="755"/>
      <c r="VDH189" s="755"/>
      <c r="VDI189" s="755"/>
      <c r="VDJ189" s="755"/>
      <c r="VDK189" s="755"/>
      <c r="VDL189" s="755"/>
      <c r="VDM189" s="755"/>
      <c r="VDN189" s="755"/>
      <c r="VDO189" s="755"/>
      <c r="VDP189" s="755"/>
      <c r="VDQ189" s="755"/>
      <c r="VDR189" s="755"/>
      <c r="VDS189" s="755"/>
      <c r="VDT189" s="755"/>
      <c r="VDU189" s="755"/>
      <c r="VDV189" s="755"/>
      <c r="VDW189" s="755"/>
      <c r="VDX189" s="755"/>
      <c r="VDY189" s="755"/>
      <c r="VDZ189" s="755"/>
      <c r="VEA189" s="755"/>
      <c r="VEB189" s="755"/>
      <c r="VEC189" s="755"/>
      <c r="VED189" s="755"/>
      <c r="VEE189" s="755"/>
      <c r="VEF189" s="755"/>
      <c r="VEG189" s="755"/>
      <c r="VEH189" s="755"/>
      <c r="VEI189" s="755"/>
      <c r="VEJ189" s="755"/>
      <c r="VEK189" s="755"/>
      <c r="VEL189" s="755"/>
      <c r="VEM189" s="755"/>
      <c r="VEN189" s="755"/>
      <c r="VEO189" s="755"/>
      <c r="VEP189" s="755"/>
      <c r="VEQ189" s="755"/>
      <c r="VER189" s="755"/>
      <c r="VES189" s="755"/>
      <c r="VET189" s="755"/>
      <c r="VEU189" s="755"/>
      <c r="VEV189" s="755"/>
      <c r="VEW189" s="755"/>
      <c r="VEX189" s="755"/>
      <c r="VEY189" s="755"/>
      <c r="VEZ189" s="755"/>
      <c r="VFA189" s="755"/>
      <c r="VFB189" s="755"/>
      <c r="VFC189" s="755"/>
      <c r="VFD189" s="755"/>
      <c r="VFE189" s="755"/>
      <c r="VFF189" s="755"/>
      <c r="VFG189" s="755"/>
      <c r="VFH189" s="755"/>
      <c r="VFI189" s="755"/>
      <c r="VFJ189" s="755"/>
      <c r="VFK189" s="755"/>
      <c r="VFL189" s="755"/>
      <c r="VFM189" s="755"/>
      <c r="VFN189" s="755"/>
      <c r="VFO189" s="755"/>
      <c r="VFP189" s="755"/>
      <c r="VFQ189" s="755"/>
      <c r="VFR189" s="755"/>
      <c r="VFS189" s="755"/>
      <c r="VFT189" s="755"/>
      <c r="VFU189" s="755"/>
      <c r="VFV189" s="755"/>
      <c r="VFW189" s="755"/>
      <c r="VFX189" s="755"/>
      <c r="VFY189" s="755"/>
      <c r="VFZ189" s="755"/>
      <c r="VGA189" s="755"/>
      <c r="VGB189" s="755"/>
      <c r="VGC189" s="755"/>
      <c r="VGD189" s="755"/>
      <c r="VGE189" s="755"/>
      <c r="VGF189" s="755"/>
      <c r="VGG189" s="755"/>
      <c r="VGH189" s="755"/>
      <c r="VGI189" s="755"/>
      <c r="VGJ189" s="755"/>
      <c r="VGK189" s="755"/>
      <c r="VGL189" s="755"/>
      <c r="VGM189" s="755"/>
      <c r="VGN189" s="755"/>
      <c r="VGO189" s="755"/>
      <c r="VGP189" s="755"/>
      <c r="VGQ189" s="755"/>
      <c r="VGR189" s="755"/>
      <c r="VGS189" s="755"/>
      <c r="VGT189" s="755"/>
      <c r="VGU189" s="755"/>
      <c r="VGV189" s="755"/>
      <c r="VGW189" s="755"/>
      <c r="VGX189" s="755"/>
      <c r="VGY189" s="755"/>
      <c r="VGZ189" s="755"/>
      <c r="VHA189" s="755"/>
      <c r="VHB189" s="755"/>
      <c r="VHC189" s="755"/>
      <c r="VHD189" s="755"/>
      <c r="VHE189" s="755"/>
      <c r="VHF189" s="755"/>
      <c r="VHG189" s="755"/>
      <c r="VHH189" s="755"/>
      <c r="VHI189" s="755"/>
      <c r="VHJ189" s="755"/>
      <c r="VHK189" s="755"/>
      <c r="VHL189" s="755"/>
      <c r="VHM189" s="755"/>
      <c r="VHN189" s="755"/>
      <c r="VHO189" s="755"/>
      <c r="VHP189" s="755"/>
      <c r="VHQ189" s="755"/>
      <c r="VHR189" s="755"/>
      <c r="VHS189" s="755"/>
      <c r="VHT189" s="755"/>
      <c r="VHU189" s="755"/>
      <c r="VHV189" s="755"/>
      <c r="VHW189" s="755"/>
      <c r="VHX189" s="755"/>
      <c r="VHY189" s="755"/>
      <c r="VHZ189" s="755"/>
      <c r="VIA189" s="755"/>
      <c r="VIB189" s="755"/>
      <c r="VIC189" s="755"/>
      <c r="VID189" s="755"/>
      <c r="VIE189" s="755"/>
      <c r="VIF189" s="755"/>
      <c r="VIG189" s="755"/>
      <c r="VIH189" s="755"/>
      <c r="VII189" s="755"/>
      <c r="VIJ189" s="755"/>
      <c r="VIK189" s="755"/>
      <c r="VIL189" s="755"/>
      <c r="VIM189" s="755"/>
      <c r="VIN189" s="755"/>
      <c r="VIO189" s="755"/>
      <c r="VIP189" s="755"/>
      <c r="VIQ189" s="755"/>
      <c r="VIR189" s="755"/>
      <c r="VIS189" s="755"/>
      <c r="VIT189" s="755"/>
      <c r="VIU189" s="755"/>
      <c r="VIV189" s="755"/>
      <c r="VIW189" s="755"/>
      <c r="VIX189" s="755"/>
      <c r="VIY189" s="755"/>
      <c r="VIZ189" s="755"/>
      <c r="VJA189" s="755"/>
      <c r="VJB189" s="755"/>
      <c r="VJC189" s="755"/>
      <c r="VJD189" s="755"/>
      <c r="VJE189" s="755"/>
      <c r="VJF189" s="755"/>
      <c r="VJG189" s="755"/>
      <c r="VJH189" s="755"/>
      <c r="VJI189" s="755"/>
      <c r="VJJ189" s="755"/>
      <c r="VJK189" s="755"/>
      <c r="VJL189" s="755"/>
      <c r="VJM189" s="755"/>
      <c r="VJN189" s="755"/>
      <c r="VJO189" s="755"/>
      <c r="VJP189" s="755"/>
      <c r="VJQ189" s="755"/>
      <c r="VJR189" s="755"/>
      <c r="VJS189" s="755"/>
      <c r="VJT189" s="755"/>
      <c r="VJU189" s="755"/>
      <c r="VJV189" s="755"/>
      <c r="VJW189" s="755"/>
      <c r="VJX189" s="755"/>
      <c r="VJY189" s="755"/>
      <c r="VJZ189" s="755"/>
      <c r="VKA189" s="755"/>
      <c r="VKB189" s="755"/>
      <c r="VKC189" s="755"/>
      <c r="VKD189" s="755"/>
      <c r="VKE189" s="755"/>
      <c r="VKF189" s="755"/>
      <c r="VKG189" s="755"/>
      <c r="VKH189" s="755"/>
      <c r="VKI189" s="755"/>
      <c r="VKJ189" s="755"/>
      <c r="VKK189" s="755"/>
      <c r="VKL189" s="755"/>
      <c r="VKM189" s="755"/>
      <c r="VKN189" s="755"/>
      <c r="VKO189" s="755"/>
      <c r="VKP189" s="755"/>
      <c r="VKQ189" s="755"/>
      <c r="VKR189" s="755"/>
      <c r="VKS189" s="755"/>
      <c r="VKT189" s="755"/>
      <c r="VKU189" s="755"/>
      <c r="VKV189" s="755"/>
      <c r="VKW189" s="755"/>
      <c r="VKX189" s="755"/>
      <c r="VKY189" s="755"/>
      <c r="VKZ189" s="755"/>
      <c r="VLA189" s="755"/>
      <c r="VLB189" s="755"/>
      <c r="VLC189" s="755"/>
      <c r="VLD189" s="755"/>
      <c r="VLE189" s="755"/>
      <c r="VLF189" s="755"/>
      <c r="VLG189" s="755"/>
      <c r="VLH189" s="755"/>
      <c r="VLI189" s="755"/>
      <c r="VLJ189" s="755"/>
      <c r="VLK189" s="755"/>
      <c r="VLL189" s="755"/>
      <c r="VLM189" s="755"/>
      <c r="VLN189" s="755"/>
      <c r="VLO189" s="755"/>
      <c r="VLP189" s="755"/>
      <c r="VLQ189" s="755"/>
      <c r="VLR189" s="755"/>
      <c r="VLS189" s="755"/>
      <c r="VLT189" s="755"/>
      <c r="VLU189" s="755"/>
      <c r="VLV189" s="755"/>
      <c r="VLW189" s="755"/>
      <c r="VLX189" s="755"/>
      <c r="VLY189" s="755"/>
      <c r="VLZ189" s="755"/>
      <c r="VMA189" s="755"/>
      <c r="VMB189" s="755"/>
      <c r="VMC189" s="755"/>
      <c r="VMD189" s="755"/>
      <c r="VME189" s="755"/>
      <c r="VMF189" s="755"/>
      <c r="VMG189" s="755"/>
      <c r="VMH189" s="755"/>
      <c r="VMI189" s="755"/>
      <c r="VMJ189" s="755"/>
      <c r="VMK189" s="755"/>
      <c r="VML189" s="755"/>
      <c r="VMM189" s="755"/>
      <c r="VMN189" s="755"/>
      <c r="VMO189" s="755"/>
      <c r="VMP189" s="755"/>
      <c r="VMQ189" s="755"/>
      <c r="VMR189" s="755"/>
      <c r="VMS189" s="755"/>
      <c r="VMT189" s="755"/>
      <c r="VMU189" s="755"/>
      <c r="VMV189" s="755"/>
      <c r="VMW189" s="755"/>
      <c r="VMX189" s="755"/>
      <c r="VMY189" s="755"/>
      <c r="VMZ189" s="755"/>
      <c r="VNA189" s="755"/>
      <c r="VNB189" s="755"/>
      <c r="VNC189" s="755"/>
      <c r="VND189" s="755"/>
      <c r="VNE189" s="755"/>
      <c r="VNF189" s="755"/>
      <c r="VNG189" s="755"/>
      <c r="VNH189" s="755"/>
      <c r="VNI189" s="755"/>
      <c r="VNJ189" s="755"/>
      <c r="VNK189" s="755"/>
      <c r="VNL189" s="755"/>
      <c r="VNM189" s="755"/>
      <c r="VNN189" s="755"/>
      <c r="VNO189" s="755"/>
      <c r="VNP189" s="755"/>
      <c r="VNQ189" s="755"/>
      <c r="VNR189" s="755"/>
      <c r="VNS189" s="755"/>
      <c r="VNT189" s="755"/>
      <c r="VNU189" s="755"/>
      <c r="VNV189" s="755"/>
      <c r="VNW189" s="755"/>
      <c r="VNX189" s="755"/>
      <c r="VNY189" s="755"/>
      <c r="VNZ189" s="755"/>
      <c r="VOA189" s="755"/>
      <c r="VOB189" s="755"/>
      <c r="VOC189" s="755"/>
      <c r="VOD189" s="755"/>
      <c r="VOE189" s="755"/>
      <c r="VOF189" s="755"/>
      <c r="VOG189" s="755"/>
      <c r="VOH189" s="755"/>
      <c r="VOI189" s="755"/>
      <c r="VOJ189" s="755"/>
      <c r="VOK189" s="755"/>
      <c r="VOL189" s="755"/>
      <c r="VOM189" s="755"/>
      <c r="VON189" s="755"/>
      <c r="VOO189" s="755"/>
      <c r="VOP189" s="755"/>
      <c r="VOQ189" s="755"/>
      <c r="VOR189" s="755"/>
      <c r="VOS189" s="755"/>
      <c r="VOT189" s="755"/>
      <c r="VOU189" s="755"/>
      <c r="VOV189" s="755"/>
      <c r="VOW189" s="755"/>
      <c r="VOX189" s="755"/>
      <c r="VOY189" s="755"/>
      <c r="VOZ189" s="755"/>
      <c r="VPA189" s="755"/>
      <c r="VPB189" s="755"/>
      <c r="VPC189" s="755"/>
      <c r="VPD189" s="755"/>
      <c r="VPE189" s="755"/>
      <c r="VPF189" s="755"/>
      <c r="VPG189" s="755"/>
      <c r="VPH189" s="755"/>
      <c r="VPI189" s="755"/>
      <c r="VPJ189" s="755"/>
      <c r="VPK189" s="755"/>
      <c r="VPL189" s="755"/>
      <c r="VPM189" s="755"/>
      <c r="VPN189" s="755"/>
      <c r="VPO189" s="755"/>
      <c r="VPP189" s="755"/>
      <c r="VPQ189" s="755"/>
      <c r="VPR189" s="755"/>
      <c r="VPS189" s="755"/>
      <c r="VPT189" s="755"/>
      <c r="VPU189" s="755"/>
      <c r="VPV189" s="755"/>
      <c r="VPW189" s="755"/>
      <c r="VPX189" s="755"/>
      <c r="VPY189" s="755"/>
      <c r="VPZ189" s="755"/>
      <c r="VQA189" s="755"/>
      <c r="VQB189" s="755"/>
      <c r="VQC189" s="755"/>
      <c r="VQD189" s="755"/>
      <c r="VQE189" s="755"/>
      <c r="VQF189" s="755"/>
      <c r="VQG189" s="755"/>
      <c r="VQH189" s="755"/>
      <c r="VQI189" s="755"/>
      <c r="VQJ189" s="755"/>
      <c r="VQK189" s="755"/>
      <c r="VQL189" s="755"/>
      <c r="VQM189" s="755"/>
      <c r="VQN189" s="755"/>
      <c r="VQO189" s="755"/>
      <c r="VQP189" s="755"/>
      <c r="VQQ189" s="755"/>
      <c r="VQR189" s="755"/>
      <c r="VQS189" s="755"/>
      <c r="VQT189" s="755"/>
      <c r="VQU189" s="755"/>
      <c r="VQV189" s="755"/>
      <c r="VQW189" s="755"/>
      <c r="VQX189" s="755"/>
      <c r="VQY189" s="755"/>
      <c r="VQZ189" s="755"/>
      <c r="VRA189" s="755"/>
      <c r="VRB189" s="755"/>
      <c r="VRC189" s="755"/>
      <c r="VRD189" s="755"/>
      <c r="VRE189" s="755"/>
      <c r="VRF189" s="755"/>
      <c r="VRG189" s="755"/>
      <c r="VRH189" s="755"/>
      <c r="VRI189" s="755"/>
      <c r="VRJ189" s="755"/>
      <c r="VRK189" s="755"/>
      <c r="VRL189" s="755"/>
      <c r="VRM189" s="755"/>
      <c r="VRN189" s="755"/>
      <c r="VRO189" s="755"/>
      <c r="VRP189" s="755"/>
      <c r="VRQ189" s="755"/>
      <c r="VRR189" s="755"/>
      <c r="VRS189" s="755"/>
      <c r="VRT189" s="755"/>
      <c r="VRU189" s="755"/>
      <c r="VRV189" s="755"/>
      <c r="VRW189" s="755"/>
      <c r="VRX189" s="755"/>
      <c r="VRY189" s="755"/>
      <c r="VRZ189" s="755"/>
      <c r="VSA189" s="755"/>
      <c r="VSB189" s="755"/>
      <c r="VSC189" s="755"/>
      <c r="VSD189" s="755"/>
      <c r="VSE189" s="755"/>
      <c r="VSF189" s="755"/>
      <c r="VSG189" s="755"/>
      <c r="VSH189" s="755"/>
      <c r="VSI189" s="755"/>
      <c r="VSJ189" s="755"/>
      <c r="VSK189" s="755"/>
      <c r="VSL189" s="755"/>
      <c r="VSM189" s="755"/>
      <c r="VSN189" s="755"/>
      <c r="VSO189" s="755"/>
      <c r="VSP189" s="755"/>
      <c r="VSQ189" s="755"/>
      <c r="VSR189" s="755"/>
      <c r="VSS189" s="755"/>
      <c r="VST189" s="755"/>
      <c r="VSU189" s="755"/>
      <c r="VSV189" s="755"/>
      <c r="VSW189" s="755"/>
      <c r="VSX189" s="755"/>
      <c r="VSY189" s="755"/>
      <c r="VSZ189" s="755"/>
      <c r="VTA189" s="755"/>
      <c r="VTB189" s="755"/>
      <c r="VTC189" s="755"/>
      <c r="VTD189" s="755"/>
      <c r="VTE189" s="755"/>
      <c r="VTF189" s="755"/>
      <c r="VTG189" s="755"/>
      <c r="VTH189" s="755"/>
      <c r="VTI189" s="755"/>
      <c r="VTJ189" s="755"/>
      <c r="VTK189" s="755"/>
      <c r="VTL189" s="755"/>
      <c r="VTM189" s="755"/>
      <c r="VTN189" s="755"/>
      <c r="VTO189" s="755"/>
      <c r="VTP189" s="755"/>
      <c r="VTQ189" s="755"/>
      <c r="VTR189" s="755"/>
      <c r="VTS189" s="755"/>
      <c r="VTT189" s="755"/>
      <c r="VTU189" s="755"/>
      <c r="VTV189" s="755"/>
      <c r="VTW189" s="755"/>
      <c r="VTX189" s="755"/>
      <c r="VTY189" s="755"/>
      <c r="VTZ189" s="755"/>
      <c r="VUA189" s="755"/>
      <c r="VUB189" s="755"/>
      <c r="VUC189" s="755"/>
      <c r="VUD189" s="755"/>
      <c r="VUE189" s="755"/>
      <c r="VUF189" s="755"/>
      <c r="VUG189" s="755"/>
      <c r="VUH189" s="755"/>
      <c r="VUI189" s="755"/>
      <c r="VUJ189" s="755"/>
      <c r="VUK189" s="755"/>
      <c r="VUL189" s="755"/>
      <c r="VUM189" s="755"/>
      <c r="VUN189" s="755"/>
      <c r="VUO189" s="755"/>
      <c r="VUP189" s="755"/>
      <c r="VUQ189" s="755"/>
      <c r="VUR189" s="755"/>
      <c r="VUS189" s="755"/>
      <c r="VUT189" s="755"/>
      <c r="VUU189" s="755"/>
      <c r="VUV189" s="755"/>
      <c r="VUW189" s="755"/>
      <c r="VUX189" s="755"/>
      <c r="VUY189" s="755"/>
      <c r="VUZ189" s="755"/>
      <c r="VVA189" s="755"/>
      <c r="VVB189" s="755"/>
      <c r="VVC189" s="755"/>
      <c r="VVD189" s="755"/>
      <c r="VVE189" s="755"/>
      <c r="VVF189" s="755"/>
      <c r="VVG189" s="755"/>
      <c r="VVH189" s="755"/>
      <c r="VVI189" s="755"/>
      <c r="VVJ189" s="755"/>
      <c r="VVK189" s="755"/>
      <c r="VVL189" s="755"/>
      <c r="VVM189" s="755"/>
      <c r="VVN189" s="755"/>
      <c r="VVO189" s="755"/>
      <c r="VVP189" s="755"/>
      <c r="VVQ189" s="755"/>
      <c r="VVR189" s="755"/>
      <c r="VVS189" s="755"/>
      <c r="VVT189" s="755"/>
      <c r="VVU189" s="755"/>
      <c r="VVV189" s="755"/>
      <c r="VVW189" s="755"/>
      <c r="VVX189" s="755"/>
      <c r="VVY189" s="755"/>
      <c r="VVZ189" s="755"/>
      <c r="VWA189" s="755"/>
      <c r="VWB189" s="755"/>
      <c r="VWC189" s="755"/>
      <c r="VWD189" s="755"/>
      <c r="VWE189" s="755"/>
      <c r="VWF189" s="755"/>
      <c r="VWG189" s="755"/>
      <c r="VWH189" s="755"/>
      <c r="VWI189" s="755"/>
      <c r="VWJ189" s="755"/>
      <c r="VWK189" s="755"/>
      <c r="VWL189" s="755"/>
      <c r="VWM189" s="755"/>
      <c r="VWN189" s="755"/>
      <c r="VWO189" s="755"/>
      <c r="VWP189" s="755"/>
      <c r="VWQ189" s="755"/>
      <c r="VWR189" s="755"/>
      <c r="VWS189" s="755"/>
      <c r="VWT189" s="755"/>
      <c r="VWU189" s="755"/>
      <c r="VWV189" s="755"/>
      <c r="VWW189" s="755"/>
      <c r="VWX189" s="755"/>
      <c r="VWY189" s="755"/>
      <c r="VWZ189" s="755"/>
      <c r="VXA189" s="755"/>
      <c r="VXB189" s="755"/>
      <c r="VXC189" s="755"/>
      <c r="VXD189" s="755"/>
      <c r="VXE189" s="755"/>
      <c r="VXF189" s="755"/>
      <c r="VXG189" s="755"/>
      <c r="VXH189" s="755"/>
      <c r="VXI189" s="755"/>
      <c r="VXJ189" s="755"/>
      <c r="VXK189" s="755"/>
      <c r="VXL189" s="755"/>
      <c r="VXM189" s="755"/>
      <c r="VXN189" s="755"/>
      <c r="VXO189" s="755"/>
      <c r="VXP189" s="755"/>
      <c r="VXQ189" s="755"/>
      <c r="VXR189" s="755"/>
      <c r="VXS189" s="755"/>
      <c r="VXT189" s="755"/>
      <c r="VXU189" s="755"/>
      <c r="VXV189" s="755"/>
      <c r="VXW189" s="755"/>
      <c r="VXX189" s="755"/>
      <c r="VXY189" s="755"/>
      <c r="VXZ189" s="755"/>
      <c r="VYA189" s="755"/>
      <c r="VYB189" s="755"/>
      <c r="VYC189" s="755"/>
      <c r="VYD189" s="755"/>
      <c r="VYE189" s="755"/>
      <c r="VYF189" s="755"/>
      <c r="VYG189" s="755"/>
      <c r="VYH189" s="755"/>
      <c r="VYI189" s="755"/>
      <c r="VYJ189" s="755"/>
      <c r="VYK189" s="755"/>
      <c r="VYL189" s="755"/>
      <c r="VYM189" s="755"/>
      <c r="VYN189" s="755"/>
      <c r="VYO189" s="755"/>
      <c r="VYP189" s="755"/>
      <c r="VYQ189" s="755"/>
      <c r="VYR189" s="755"/>
      <c r="VYS189" s="755"/>
      <c r="VYT189" s="755"/>
      <c r="VYU189" s="755"/>
      <c r="VYV189" s="755"/>
      <c r="VYW189" s="755"/>
      <c r="VYX189" s="755"/>
      <c r="VYY189" s="755"/>
      <c r="VYZ189" s="755"/>
      <c r="VZA189" s="755"/>
      <c r="VZB189" s="755"/>
      <c r="VZC189" s="755"/>
      <c r="VZD189" s="755"/>
      <c r="VZE189" s="755"/>
      <c r="VZF189" s="755"/>
      <c r="VZG189" s="755"/>
      <c r="VZH189" s="755"/>
      <c r="VZI189" s="755"/>
      <c r="VZJ189" s="755"/>
      <c r="VZK189" s="755"/>
      <c r="VZL189" s="755"/>
      <c r="VZM189" s="755"/>
      <c r="VZN189" s="755"/>
      <c r="VZO189" s="755"/>
      <c r="VZP189" s="755"/>
      <c r="VZQ189" s="755"/>
      <c r="VZR189" s="755"/>
      <c r="VZS189" s="755"/>
      <c r="VZT189" s="755"/>
      <c r="VZU189" s="755"/>
      <c r="VZV189" s="755"/>
      <c r="VZW189" s="755"/>
      <c r="VZX189" s="755"/>
      <c r="VZY189" s="755"/>
      <c r="VZZ189" s="755"/>
      <c r="WAA189" s="755"/>
      <c r="WAB189" s="755"/>
      <c r="WAC189" s="755"/>
      <c r="WAD189" s="755"/>
      <c r="WAE189" s="755"/>
      <c r="WAF189" s="755"/>
      <c r="WAG189" s="755"/>
      <c r="WAH189" s="755"/>
      <c r="WAI189" s="755"/>
      <c r="WAJ189" s="755"/>
      <c r="WAK189" s="755"/>
      <c r="WAL189" s="755"/>
      <c r="WAM189" s="755"/>
      <c r="WAN189" s="755"/>
      <c r="WAO189" s="755"/>
      <c r="WAP189" s="755"/>
      <c r="WAQ189" s="755"/>
      <c r="WAR189" s="755"/>
      <c r="WAS189" s="755"/>
      <c r="WAT189" s="755"/>
      <c r="WAU189" s="755"/>
      <c r="WAV189" s="755"/>
      <c r="WAW189" s="755"/>
      <c r="WAX189" s="755"/>
      <c r="WAY189" s="755"/>
      <c r="WAZ189" s="755"/>
      <c r="WBA189" s="755"/>
      <c r="WBB189" s="755"/>
      <c r="WBC189" s="755"/>
      <c r="WBD189" s="755"/>
      <c r="WBE189" s="755"/>
      <c r="WBF189" s="755"/>
      <c r="WBG189" s="755"/>
      <c r="WBH189" s="755"/>
      <c r="WBI189" s="755"/>
      <c r="WBJ189" s="755"/>
      <c r="WBK189" s="755"/>
      <c r="WBL189" s="755"/>
      <c r="WBM189" s="755"/>
      <c r="WBN189" s="755"/>
      <c r="WBO189" s="755"/>
      <c r="WBP189" s="755"/>
      <c r="WBQ189" s="755"/>
      <c r="WBR189" s="755"/>
      <c r="WBS189" s="755"/>
      <c r="WBT189" s="755"/>
      <c r="WBU189" s="755"/>
      <c r="WBV189" s="755"/>
      <c r="WBW189" s="755"/>
      <c r="WBX189" s="755"/>
      <c r="WBY189" s="755"/>
      <c r="WBZ189" s="755"/>
      <c r="WCA189" s="755"/>
      <c r="WCB189" s="755"/>
      <c r="WCC189" s="755"/>
      <c r="WCD189" s="755"/>
      <c r="WCE189" s="755"/>
      <c r="WCF189" s="755"/>
      <c r="WCG189" s="755"/>
      <c r="WCH189" s="755"/>
      <c r="WCI189" s="755"/>
      <c r="WCJ189" s="755"/>
      <c r="WCK189" s="755"/>
      <c r="WCL189" s="755"/>
      <c r="WCM189" s="755"/>
      <c r="WCN189" s="755"/>
      <c r="WCO189" s="755"/>
      <c r="WCP189" s="755"/>
      <c r="WCQ189" s="755"/>
      <c r="WCR189" s="755"/>
      <c r="WCS189" s="755"/>
      <c r="WCT189" s="755"/>
      <c r="WCU189" s="755"/>
      <c r="WCV189" s="755"/>
      <c r="WCW189" s="755"/>
      <c r="WCX189" s="755"/>
      <c r="WCY189" s="755"/>
      <c r="WCZ189" s="755"/>
      <c r="WDA189" s="755"/>
      <c r="WDB189" s="755"/>
      <c r="WDC189" s="755"/>
      <c r="WDD189" s="755"/>
      <c r="WDE189" s="755"/>
      <c r="WDF189" s="755"/>
      <c r="WDG189" s="755"/>
      <c r="WDH189" s="755"/>
      <c r="WDI189" s="755"/>
      <c r="WDJ189" s="755"/>
      <c r="WDK189" s="755"/>
      <c r="WDL189" s="755"/>
      <c r="WDM189" s="755"/>
      <c r="WDN189" s="755"/>
      <c r="WDO189" s="755"/>
      <c r="WDP189" s="755"/>
      <c r="WDQ189" s="755"/>
      <c r="WDR189" s="755"/>
      <c r="WDS189" s="755"/>
      <c r="WDT189" s="755"/>
      <c r="WDU189" s="755"/>
      <c r="WDV189" s="755"/>
      <c r="WDW189" s="755"/>
      <c r="WDX189" s="755"/>
      <c r="WDY189" s="755"/>
      <c r="WDZ189" s="755"/>
      <c r="WEA189" s="755"/>
      <c r="WEB189" s="755"/>
      <c r="WEC189" s="755"/>
      <c r="WED189" s="755"/>
      <c r="WEE189" s="755"/>
      <c r="WEF189" s="755"/>
      <c r="WEG189" s="755"/>
      <c r="WEH189" s="755"/>
      <c r="WEI189" s="755"/>
      <c r="WEJ189" s="755"/>
      <c r="WEK189" s="755"/>
      <c r="WEL189" s="755"/>
      <c r="WEM189" s="755"/>
      <c r="WEN189" s="755"/>
      <c r="WEO189" s="755"/>
      <c r="WEP189" s="755"/>
      <c r="WEQ189" s="755"/>
      <c r="WER189" s="755"/>
      <c r="WES189" s="755"/>
      <c r="WET189" s="755"/>
      <c r="WEU189" s="755"/>
      <c r="WEV189" s="755"/>
      <c r="WEW189" s="755"/>
      <c r="WEX189" s="755"/>
      <c r="WEY189" s="755"/>
      <c r="WEZ189" s="755"/>
      <c r="WFA189" s="755"/>
      <c r="WFB189" s="755"/>
      <c r="WFC189" s="755"/>
      <c r="WFD189" s="755"/>
      <c r="WFE189" s="755"/>
      <c r="WFF189" s="755"/>
      <c r="WFG189" s="755"/>
      <c r="WFH189" s="755"/>
      <c r="WFI189" s="755"/>
      <c r="WFJ189" s="755"/>
      <c r="WFK189" s="755"/>
      <c r="WFL189" s="755"/>
      <c r="WFM189" s="755"/>
      <c r="WFN189" s="755"/>
      <c r="WFO189" s="755"/>
      <c r="WFP189" s="755"/>
      <c r="WFQ189" s="755"/>
      <c r="WFR189" s="755"/>
      <c r="WFS189" s="755"/>
      <c r="WFT189" s="755"/>
      <c r="WFU189" s="755"/>
      <c r="WFV189" s="755"/>
      <c r="WFW189" s="755"/>
      <c r="WFX189" s="755"/>
      <c r="WFY189" s="755"/>
      <c r="WFZ189" s="755"/>
      <c r="WGA189" s="755"/>
      <c r="WGB189" s="755"/>
      <c r="WGC189" s="755"/>
      <c r="WGD189" s="755"/>
      <c r="WGE189" s="755"/>
      <c r="WGF189" s="755"/>
      <c r="WGG189" s="755"/>
      <c r="WGH189" s="755"/>
      <c r="WGI189" s="755"/>
      <c r="WGJ189" s="755"/>
      <c r="WGK189" s="755"/>
      <c r="WGL189" s="755"/>
      <c r="WGM189" s="755"/>
      <c r="WGN189" s="755"/>
      <c r="WGO189" s="755"/>
      <c r="WGP189" s="755"/>
      <c r="WGQ189" s="755"/>
      <c r="WGR189" s="755"/>
      <c r="WGS189" s="755"/>
      <c r="WGT189" s="755"/>
      <c r="WGU189" s="755"/>
      <c r="WGV189" s="755"/>
      <c r="WGW189" s="755"/>
      <c r="WGX189" s="755"/>
      <c r="WGY189" s="755"/>
      <c r="WGZ189" s="755"/>
      <c r="WHA189" s="755"/>
      <c r="WHB189" s="755"/>
      <c r="WHC189" s="755"/>
      <c r="WHD189" s="755"/>
      <c r="WHE189" s="755"/>
      <c r="WHF189" s="755"/>
      <c r="WHG189" s="755"/>
      <c r="WHH189" s="755"/>
      <c r="WHI189" s="755"/>
      <c r="WHJ189" s="755"/>
      <c r="WHK189" s="755"/>
      <c r="WHL189" s="755"/>
      <c r="WHM189" s="755"/>
      <c r="WHN189" s="755"/>
      <c r="WHO189" s="755"/>
      <c r="WHP189" s="755"/>
      <c r="WHQ189" s="755"/>
      <c r="WHR189" s="755"/>
      <c r="WHS189" s="755"/>
      <c r="WHT189" s="755"/>
      <c r="WHU189" s="755"/>
      <c r="WHV189" s="755"/>
      <c r="WHW189" s="755"/>
      <c r="WHX189" s="755"/>
      <c r="WHY189" s="755"/>
      <c r="WHZ189" s="755"/>
      <c r="WIA189" s="755"/>
      <c r="WIB189" s="755"/>
      <c r="WIC189" s="755"/>
      <c r="WID189" s="755"/>
      <c r="WIE189" s="755"/>
      <c r="WIF189" s="755"/>
      <c r="WIG189" s="755"/>
      <c r="WIH189" s="755"/>
      <c r="WII189" s="755"/>
      <c r="WIJ189" s="755"/>
      <c r="WIK189" s="755"/>
      <c r="WIL189" s="755"/>
      <c r="WIM189" s="755"/>
      <c r="WIN189" s="755"/>
      <c r="WIO189" s="755"/>
      <c r="WIP189" s="755"/>
      <c r="WIQ189" s="755"/>
      <c r="WIR189" s="755"/>
      <c r="WIS189" s="755"/>
      <c r="WIT189" s="755"/>
      <c r="WIU189" s="755"/>
      <c r="WIV189" s="755"/>
      <c r="WIW189" s="755"/>
      <c r="WIX189" s="755"/>
      <c r="WIY189" s="755"/>
      <c r="WIZ189" s="755"/>
      <c r="WJA189" s="755"/>
      <c r="WJB189" s="755"/>
      <c r="WJC189" s="755"/>
      <c r="WJD189" s="755"/>
      <c r="WJE189" s="755"/>
      <c r="WJF189" s="755"/>
      <c r="WJG189" s="755"/>
      <c r="WJH189" s="755"/>
      <c r="WJI189" s="755"/>
      <c r="WJJ189" s="755"/>
      <c r="WJK189" s="755"/>
      <c r="WJL189" s="755"/>
      <c r="WJM189" s="755"/>
      <c r="WJN189" s="755"/>
      <c r="WJO189" s="755"/>
      <c r="WJP189" s="755"/>
      <c r="WJQ189" s="755"/>
      <c r="WJR189" s="755"/>
      <c r="WJS189" s="755"/>
      <c r="WJT189" s="755"/>
      <c r="WJU189" s="755"/>
      <c r="WJV189" s="755"/>
      <c r="WJW189" s="755"/>
      <c r="WJX189" s="755"/>
      <c r="WJY189" s="755"/>
      <c r="WJZ189" s="755"/>
      <c r="WKA189" s="755"/>
      <c r="WKB189" s="755"/>
      <c r="WKC189" s="755"/>
      <c r="WKD189" s="755"/>
      <c r="WKE189" s="755"/>
      <c r="WKF189" s="755"/>
      <c r="WKG189" s="755"/>
      <c r="WKH189" s="755"/>
      <c r="WKI189" s="755"/>
      <c r="WKJ189" s="755"/>
      <c r="WKK189" s="755"/>
      <c r="WKL189" s="755"/>
      <c r="WKM189" s="755"/>
      <c r="WKN189" s="755"/>
      <c r="WKO189" s="755"/>
      <c r="WKP189" s="755"/>
      <c r="WKQ189" s="755"/>
      <c r="WKR189" s="755"/>
      <c r="WKS189" s="755"/>
      <c r="WKT189" s="755"/>
      <c r="WKU189" s="755"/>
      <c r="WKV189" s="755"/>
      <c r="WKW189" s="755"/>
      <c r="WKX189" s="755"/>
      <c r="WKY189" s="755"/>
      <c r="WKZ189" s="755"/>
      <c r="WLA189" s="755"/>
      <c r="WLB189" s="755"/>
      <c r="WLC189" s="755"/>
      <c r="WLD189" s="755"/>
      <c r="WLE189" s="755"/>
      <c r="WLF189" s="755"/>
      <c r="WLG189" s="755"/>
      <c r="WLH189" s="755"/>
      <c r="WLI189" s="755"/>
      <c r="WLJ189" s="755"/>
      <c r="WLK189" s="755"/>
      <c r="WLL189" s="755"/>
      <c r="WLM189" s="755"/>
      <c r="WLN189" s="755"/>
      <c r="WLO189" s="755"/>
      <c r="WLP189" s="755"/>
      <c r="WLQ189" s="755"/>
      <c r="WLR189" s="755"/>
      <c r="WLS189" s="755"/>
      <c r="WLT189" s="755"/>
      <c r="WLU189" s="755"/>
      <c r="WLV189" s="755"/>
      <c r="WLW189" s="755"/>
      <c r="WLX189" s="755"/>
      <c r="WLY189" s="755"/>
      <c r="WLZ189" s="755"/>
      <c r="WMA189" s="755"/>
      <c r="WMB189" s="755"/>
      <c r="WMC189" s="755"/>
      <c r="WMD189" s="755"/>
      <c r="WME189" s="755"/>
      <c r="WMF189" s="755"/>
      <c r="WMG189" s="755"/>
      <c r="WMH189" s="755"/>
      <c r="WMI189" s="755"/>
      <c r="WMJ189" s="755"/>
      <c r="WMK189" s="755"/>
      <c r="WML189" s="755"/>
      <c r="WMM189" s="755"/>
      <c r="WMN189" s="755"/>
      <c r="WMO189" s="755"/>
      <c r="WMP189" s="755"/>
      <c r="WMQ189" s="755"/>
      <c r="WMR189" s="755"/>
      <c r="WMS189" s="755"/>
      <c r="WMT189" s="755"/>
      <c r="WMU189" s="755"/>
      <c r="WMV189" s="755"/>
      <c r="WMW189" s="755"/>
      <c r="WMX189" s="755"/>
      <c r="WMY189" s="755"/>
      <c r="WMZ189" s="755"/>
      <c r="WNA189" s="755"/>
      <c r="WNB189" s="755"/>
      <c r="WNC189" s="755"/>
      <c r="WND189" s="755"/>
      <c r="WNE189" s="755"/>
      <c r="WNF189" s="755"/>
      <c r="WNG189" s="755"/>
      <c r="WNH189" s="755"/>
      <c r="WNI189" s="755"/>
      <c r="WNJ189" s="755"/>
      <c r="WNK189" s="755"/>
      <c r="WNL189" s="755"/>
      <c r="WNM189" s="755"/>
      <c r="WNN189" s="755"/>
      <c r="WNO189" s="755"/>
      <c r="WNP189" s="755"/>
      <c r="WNQ189" s="755"/>
      <c r="WNR189" s="755"/>
      <c r="WNS189" s="755"/>
      <c r="WNT189" s="755"/>
      <c r="WNU189" s="755"/>
      <c r="WNV189" s="755"/>
      <c r="WNW189" s="755"/>
      <c r="WNX189" s="755"/>
      <c r="WNY189" s="755"/>
      <c r="WNZ189" s="755"/>
      <c r="WOA189" s="755"/>
      <c r="WOB189" s="755"/>
      <c r="WOC189" s="755"/>
      <c r="WOD189" s="755"/>
      <c r="WOE189" s="755"/>
      <c r="WOF189" s="755"/>
      <c r="WOG189" s="755"/>
      <c r="WOH189" s="755"/>
      <c r="WOI189" s="755"/>
      <c r="WOJ189" s="755"/>
      <c r="WOK189" s="755"/>
      <c r="WOL189" s="755"/>
      <c r="WOM189" s="755"/>
      <c r="WON189" s="755"/>
      <c r="WOO189" s="755"/>
      <c r="WOP189" s="755"/>
      <c r="WOQ189" s="755"/>
      <c r="WOR189" s="755"/>
      <c r="WOS189" s="755"/>
      <c r="WOT189" s="755"/>
      <c r="WOU189" s="755"/>
      <c r="WOV189" s="755"/>
      <c r="WOW189" s="755"/>
      <c r="WOX189" s="755"/>
      <c r="WOY189" s="755"/>
      <c r="WOZ189" s="755"/>
      <c r="WPA189" s="755"/>
      <c r="WPB189" s="755"/>
      <c r="WPC189" s="755"/>
      <c r="WPD189" s="755"/>
      <c r="WPE189" s="755"/>
      <c r="WPF189" s="755"/>
      <c r="WPG189" s="755"/>
      <c r="WPH189" s="755"/>
      <c r="WPI189" s="755"/>
      <c r="WPJ189" s="755"/>
      <c r="WPK189" s="755"/>
      <c r="WPL189" s="755"/>
      <c r="WPM189" s="755"/>
      <c r="WPN189" s="755"/>
      <c r="WPO189" s="755"/>
      <c r="WPP189" s="755"/>
      <c r="WPQ189" s="755"/>
      <c r="WPR189" s="755"/>
      <c r="WPS189" s="755"/>
      <c r="WPT189" s="755"/>
      <c r="WPU189" s="755"/>
      <c r="WPV189" s="755"/>
      <c r="WPW189" s="755"/>
      <c r="WPX189" s="755"/>
      <c r="WPY189" s="755"/>
      <c r="WPZ189" s="755"/>
      <c r="WQA189" s="755"/>
      <c r="WQB189" s="755"/>
      <c r="WQC189" s="755"/>
      <c r="WQD189" s="755"/>
      <c r="WQE189" s="755"/>
      <c r="WQF189" s="755"/>
      <c r="WQG189" s="755"/>
      <c r="WQH189" s="755"/>
      <c r="WQI189" s="755"/>
      <c r="WQJ189" s="755"/>
      <c r="WQK189" s="755"/>
      <c r="WQL189" s="755"/>
      <c r="WQM189" s="755"/>
      <c r="WQN189" s="755"/>
      <c r="WQO189" s="755"/>
      <c r="WQP189" s="755"/>
      <c r="WQQ189" s="755"/>
      <c r="WQR189" s="755"/>
      <c r="WQS189" s="755"/>
      <c r="WQT189" s="755"/>
      <c r="WQU189" s="755"/>
      <c r="WQV189" s="755"/>
      <c r="WQW189" s="755"/>
      <c r="WQX189" s="755"/>
      <c r="WQY189" s="755"/>
      <c r="WQZ189" s="755"/>
      <c r="WRA189" s="755"/>
      <c r="WRB189" s="755"/>
      <c r="WRC189" s="755"/>
      <c r="WRD189" s="755"/>
      <c r="WRE189" s="755"/>
      <c r="WRF189" s="755"/>
      <c r="WRG189" s="755"/>
      <c r="WRH189" s="755"/>
      <c r="WRI189" s="755"/>
      <c r="WRJ189" s="755"/>
      <c r="WRK189" s="755"/>
      <c r="WRL189" s="755"/>
      <c r="WRM189" s="755"/>
      <c r="WRN189" s="755"/>
      <c r="WRO189" s="755"/>
      <c r="WRP189" s="755"/>
      <c r="WRQ189" s="755"/>
      <c r="WRR189" s="755"/>
      <c r="WRS189" s="755"/>
      <c r="WRT189" s="755"/>
      <c r="WRU189" s="755"/>
      <c r="WRV189" s="755"/>
      <c r="WRW189" s="755"/>
      <c r="WRX189" s="755"/>
      <c r="WRY189" s="755"/>
      <c r="WRZ189" s="755"/>
      <c r="WSA189" s="755"/>
      <c r="WSB189" s="755"/>
      <c r="WSC189" s="755"/>
      <c r="WSD189" s="755"/>
      <c r="WSE189" s="755"/>
      <c r="WSF189" s="755"/>
      <c r="WSG189" s="755"/>
      <c r="WSH189" s="755"/>
      <c r="WSI189" s="755"/>
      <c r="WSJ189" s="755"/>
      <c r="WSK189" s="755"/>
      <c r="WSL189" s="755"/>
      <c r="WSM189" s="755"/>
      <c r="WSN189" s="755"/>
      <c r="WSO189" s="755"/>
      <c r="WSP189" s="755"/>
      <c r="WSQ189" s="755"/>
      <c r="WSR189" s="755"/>
      <c r="WSS189" s="755"/>
      <c r="WST189" s="755"/>
      <c r="WSU189" s="755"/>
      <c r="WSV189" s="755"/>
      <c r="WSW189" s="755"/>
      <c r="WSX189" s="755"/>
      <c r="WSY189" s="755"/>
      <c r="WSZ189" s="755"/>
      <c r="WTA189" s="755"/>
      <c r="WTB189" s="755"/>
      <c r="WTC189" s="755"/>
      <c r="WTD189" s="755"/>
      <c r="WTE189" s="755"/>
      <c r="WTF189" s="755"/>
      <c r="WTG189" s="755"/>
      <c r="WTH189" s="755"/>
      <c r="WTI189" s="755"/>
      <c r="WTJ189" s="755"/>
      <c r="WTK189" s="755"/>
      <c r="WTL189" s="755"/>
      <c r="WTM189" s="755"/>
      <c r="WTN189" s="755"/>
      <c r="WTO189" s="755"/>
      <c r="WTP189" s="755"/>
      <c r="WTQ189" s="755"/>
      <c r="WTR189" s="755"/>
      <c r="WTS189" s="755"/>
      <c r="WTT189" s="755"/>
      <c r="WTU189" s="755"/>
      <c r="WTV189" s="755"/>
      <c r="WTW189" s="755"/>
      <c r="WTX189" s="755"/>
      <c r="WTY189" s="755"/>
      <c r="WTZ189" s="755"/>
      <c r="WUA189" s="755"/>
      <c r="WUB189" s="755"/>
      <c r="WUC189" s="755"/>
      <c r="WUD189" s="755"/>
      <c r="WUE189" s="755"/>
      <c r="WUF189" s="755"/>
      <c r="WUG189" s="755"/>
      <c r="WUH189" s="755"/>
      <c r="WUI189" s="755"/>
      <c r="WUJ189" s="755"/>
      <c r="WUK189" s="755"/>
      <c r="WUL189" s="755"/>
      <c r="WUM189" s="755"/>
      <c r="WUN189" s="755"/>
      <c r="WUO189" s="755"/>
      <c r="WUP189" s="755"/>
      <c r="WUQ189" s="755"/>
      <c r="WUR189" s="755"/>
      <c r="WUS189" s="755"/>
      <c r="WUT189" s="755"/>
      <c r="WUU189" s="755"/>
      <c r="WUV189" s="755"/>
      <c r="WUW189" s="755"/>
      <c r="WUX189" s="755"/>
      <c r="WUY189" s="755"/>
      <c r="WUZ189" s="755"/>
      <c r="WVA189" s="755"/>
      <c r="WVB189" s="755"/>
      <c r="WVC189" s="755"/>
      <c r="WVD189" s="755"/>
      <c r="WVE189" s="755"/>
      <c r="WVF189" s="755"/>
      <c r="WVG189" s="755"/>
      <c r="WVH189" s="755"/>
      <c r="WVI189" s="755"/>
      <c r="WVJ189" s="755"/>
      <c r="WVK189" s="755"/>
      <c r="WVL189" s="755"/>
      <c r="WVM189" s="755"/>
      <c r="WVN189" s="755"/>
      <c r="WVO189" s="755"/>
      <c r="WVP189" s="755"/>
      <c r="WVQ189" s="755"/>
      <c r="WVR189" s="755"/>
      <c r="WVS189" s="755"/>
      <c r="WVT189" s="755"/>
      <c r="WVU189" s="755"/>
      <c r="WVV189" s="755"/>
      <c r="WVW189" s="755"/>
      <c r="WVX189" s="755"/>
      <c r="WVY189" s="755"/>
      <c r="WVZ189" s="755"/>
      <c r="WWA189" s="755"/>
      <c r="WWB189" s="755"/>
      <c r="WWC189" s="755"/>
      <c r="WWD189" s="755"/>
      <c r="WWE189" s="755"/>
      <c r="WWF189" s="755"/>
      <c r="WWG189" s="755"/>
      <c r="WWH189" s="755"/>
      <c r="WWI189" s="755"/>
      <c r="WWJ189" s="755"/>
      <c r="WWK189" s="755"/>
      <c r="WWL189" s="755"/>
      <c r="WWM189" s="755"/>
      <c r="WWN189" s="755"/>
      <c r="WWO189" s="755"/>
      <c r="WWP189" s="755"/>
      <c r="WWQ189" s="755"/>
      <c r="WWR189" s="755"/>
      <c r="WWS189" s="755"/>
      <c r="WWT189" s="755"/>
      <c r="WWU189" s="755"/>
      <c r="WWV189" s="755"/>
      <c r="WWW189" s="755"/>
      <c r="WWX189" s="755"/>
      <c r="WWY189" s="755"/>
      <c r="WWZ189" s="755"/>
      <c r="WXA189" s="755"/>
      <c r="WXB189" s="755"/>
      <c r="WXC189" s="755"/>
      <c r="WXD189" s="755"/>
      <c r="WXE189" s="755"/>
      <c r="WXF189" s="755"/>
      <c r="WXG189" s="755"/>
      <c r="WXH189" s="755"/>
      <c r="WXI189" s="755"/>
      <c r="WXJ189" s="755"/>
      <c r="WXK189" s="755"/>
      <c r="WXL189" s="755"/>
      <c r="WXM189" s="755"/>
      <c r="WXN189" s="755"/>
      <c r="WXO189" s="755"/>
      <c r="WXP189" s="755"/>
      <c r="WXQ189" s="755"/>
      <c r="WXR189" s="755"/>
      <c r="WXS189" s="755"/>
      <c r="WXT189" s="755"/>
      <c r="WXU189" s="755"/>
      <c r="WXV189" s="755"/>
      <c r="WXW189" s="755"/>
      <c r="WXX189" s="755"/>
      <c r="WXY189" s="755"/>
      <c r="WXZ189" s="755"/>
      <c r="WYA189" s="755"/>
      <c r="WYB189" s="755"/>
      <c r="WYC189" s="755"/>
      <c r="WYD189" s="755"/>
      <c r="WYE189" s="755"/>
      <c r="WYF189" s="755"/>
      <c r="WYG189" s="755"/>
      <c r="WYH189" s="755"/>
      <c r="WYI189" s="755"/>
      <c r="WYJ189" s="755"/>
      <c r="WYK189" s="755"/>
      <c r="WYL189" s="755"/>
      <c r="WYM189" s="755"/>
      <c r="WYN189" s="755"/>
      <c r="WYO189" s="755"/>
      <c r="WYP189" s="755"/>
      <c r="WYQ189" s="755"/>
      <c r="WYR189" s="755"/>
      <c r="WYS189" s="755"/>
      <c r="WYT189" s="755"/>
      <c r="WYU189" s="755"/>
      <c r="WYV189" s="755"/>
      <c r="WYW189" s="755"/>
      <c r="WYX189" s="755"/>
      <c r="WYY189" s="755"/>
      <c r="WYZ189" s="755"/>
      <c r="WZA189" s="755"/>
      <c r="WZB189" s="755"/>
      <c r="WZC189" s="755"/>
      <c r="WZD189" s="755"/>
      <c r="WZE189" s="755"/>
      <c r="WZF189" s="755"/>
      <c r="WZG189" s="755"/>
      <c r="WZH189" s="755"/>
      <c r="WZI189" s="755"/>
      <c r="WZJ189" s="755"/>
      <c r="WZK189" s="755"/>
      <c r="WZL189" s="755"/>
      <c r="WZM189" s="755"/>
      <c r="WZN189" s="755"/>
      <c r="WZO189" s="755"/>
      <c r="WZP189" s="755"/>
      <c r="WZQ189" s="755"/>
      <c r="WZR189" s="755"/>
      <c r="WZS189" s="755"/>
      <c r="WZT189" s="755"/>
      <c r="WZU189" s="755"/>
      <c r="WZV189" s="755"/>
      <c r="WZW189" s="755"/>
      <c r="WZX189" s="755"/>
      <c r="WZY189" s="755"/>
      <c r="WZZ189" s="755"/>
      <c r="XAA189" s="755"/>
      <c r="XAB189" s="755"/>
      <c r="XAC189" s="755"/>
      <c r="XAD189" s="755"/>
      <c r="XAE189" s="755"/>
      <c r="XAF189" s="755"/>
      <c r="XAG189" s="755"/>
      <c r="XAH189" s="755"/>
      <c r="XAI189" s="755"/>
      <c r="XAJ189" s="755"/>
      <c r="XAK189" s="755"/>
      <c r="XAL189" s="755"/>
      <c r="XAM189" s="755"/>
      <c r="XAN189" s="755"/>
      <c r="XAO189" s="755"/>
      <c r="XAP189" s="755"/>
      <c r="XAQ189" s="755"/>
      <c r="XAR189" s="755"/>
      <c r="XAS189" s="755"/>
      <c r="XAT189" s="755"/>
      <c r="XAU189" s="755"/>
      <c r="XAV189" s="755"/>
      <c r="XAW189" s="755"/>
      <c r="XAX189" s="755"/>
      <c r="XAY189" s="755"/>
      <c r="XAZ189" s="755"/>
      <c r="XBA189" s="755"/>
      <c r="XBB189" s="755"/>
      <c r="XBC189" s="755"/>
      <c r="XBD189" s="755"/>
      <c r="XBE189" s="755"/>
      <c r="XBF189" s="755"/>
      <c r="XBG189" s="755"/>
      <c r="XBH189" s="755"/>
      <c r="XBI189" s="755"/>
      <c r="XBJ189" s="755"/>
      <c r="XBK189" s="755"/>
      <c r="XBL189" s="755"/>
      <c r="XBM189" s="755"/>
      <c r="XBN189" s="755"/>
      <c r="XBO189" s="755"/>
      <c r="XBP189" s="755"/>
      <c r="XBQ189" s="755"/>
      <c r="XBR189" s="755"/>
      <c r="XBS189" s="755"/>
      <c r="XBT189" s="755"/>
      <c r="XBU189" s="755"/>
      <c r="XBV189" s="755"/>
      <c r="XBW189" s="755"/>
      <c r="XBX189" s="755"/>
      <c r="XBY189" s="755"/>
      <c r="XBZ189" s="755"/>
      <c r="XCA189" s="755"/>
      <c r="XCB189" s="755"/>
      <c r="XCC189" s="755"/>
      <c r="XCD189" s="755"/>
      <c r="XCE189" s="755"/>
      <c r="XCF189" s="755"/>
      <c r="XCG189" s="755"/>
      <c r="XCH189" s="755"/>
      <c r="XCI189" s="755"/>
      <c r="XCJ189" s="755"/>
      <c r="XCK189" s="755"/>
      <c r="XCL189" s="755"/>
      <c r="XCM189" s="755"/>
      <c r="XCN189" s="755"/>
      <c r="XCO189" s="755"/>
      <c r="XCP189" s="755"/>
      <c r="XCQ189" s="755"/>
      <c r="XCR189" s="755"/>
      <c r="XCS189" s="755"/>
      <c r="XCT189" s="755"/>
      <c r="XCU189" s="755"/>
      <c r="XCV189" s="755"/>
      <c r="XCW189" s="755"/>
      <c r="XCX189" s="755"/>
      <c r="XCY189" s="755"/>
      <c r="XCZ189" s="755"/>
      <c r="XDA189" s="755"/>
      <c r="XDB189" s="755"/>
      <c r="XDC189" s="755"/>
      <c r="XDD189" s="755"/>
      <c r="XDE189" s="755"/>
      <c r="XDF189" s="755"/>
      <c r="XDG189" s="755"/>
      <c r="XDH189" s="755"/>
      <c r="XDI189" s="755"/>
      <c r="XDJ189" s="755"/>
      <c r="XDK189" s="755"/>
      <c r="XDL189" s="755"/>
      <c r="XDM189" s="755"/>
      <c r="XDN189" s="755"/>
      <c r="XDO189" s="755"/>
      <c r="XDP189" s="755"/>
      <c r="XDQ189" s="755"/>
      <c r="XDR189" s="755"/>
      <c r="XDS189" s="755"/>
      <c r="XDT189" s="755"/>
      <c r="XDU189" s="755"/>
      <c r="XDV189" s="755"/>
      <c r="XDW189" s="755"/>
      <c r="XDX189" s="755"/>
      <c r="XDY189" s="755"/>
      <c r="XDZ189" s="755"/>
      <c r="XEA189" s="755"/>
      <c r="XEB189" s="755"/>
      <c r="XEC189" s="755"/>
      <c r="XED189" s="755"/>
      <c r="XEE189" s="755"/>
      <c r="XEF189" s="755"/>
      <c r="XEG189" s="755"/>
      <c r="XEH189" s="755"/>
      <c r="XEI189" s="755"/>
      <c r="XEJ189" s="755"/>
      <c r="XEK189" s="755"/>
      <c r="XEL189" s="755"/>
      <c r="XEM189" s="755"/>
      <c r="XEN189" s="755"/>
      <c r="XEO189" s="755"/>
      <c r="XEP189" s="755"/>
      <c r="XEQ189" s="755"/>
      <c r="XER189" s="755"/>
      <c r="XES189" s="755"/>
      <c r="XET189" s="755"/>
      <c r="XEU189" s="755"/>
      <c r="XEV189" s="755"/>
      <c r="XEW189" s="755"/>
      <c r="XEX189" s="755"/>
      <c r="XEY189" s="755"/>
      <c r="XEZ189" s="755"/>
      <c r="XFA189" s="755"/>
    </row>
    <row r="190" spans="1:16381" s="248" customFormat="1" ht="15" customHeight="1" x14ac:dyDescent="0.25">
      <c r="A190" s="837"/>
      <c r="B190" s="2277" t="s">
        <v>1073</v>
      </c>
      <c r="C190" s="2275" t="s">
        <v>14</v>
      </c>
      <c r="D190" s="2280" t="str">
        <f>CONCATENATE("Col ", LEFT(ADDRESS(ROW('Credit risk (IRB)'!CP16),COLUMN('Credit risk (IRB)'!CP16),4), 2))</f>
        <v>Col CP</v>
      </c>
      <c r="E190" s="2286"/>
      <c r="F190" s="2279" t="str">
        <f>CONCATENATE("Col ", LEFT(ADDRESS(ROW('Credit risk (IRB)'!CQ16),COLUMN('Credit risk (IRB)'!CQ16),4), 2))</f>
        <v>Col CQ</v>
      </c>
      <c r="G190" s="2280"/>
      <c r="AN190" s="838"/>
      <c r="AO190" s="838"/>
    </row>
    <row r="191" spans="1:16381" s="248" customFormat="1" ht="75" customHeight="1" x14ac:dyDescent="0.25">
      <c r="A191" s="837"/>
      <c r="B191" s="2278"/>
      <c r="C191" s="2276"/>
      <c r="D191" s="2282" t="str">
        <f>'Credit risk (IRB)'!CP15</f>
        <v>Check: column CM ≥ column AU plus column CC</v>
      </c>
      <c r="E191" s="2287"/>
      <c r="F191" s="2281" t="str">
        <f>'Credit risk (IRB)'!CQ15</f>
        <v>Check column CO ≥ column AY plus column CG, adjusted for provisioning shortfall if any</v>
      </c>
      <c r="G191" s="2282"/>
      <c r="AN191" s="838"/>
      <c r="AO191" s="838"/>
    </row>
    <row r="192" spans="1:16381" s="248" customFormat="1" ht="15" customHeight="1" x14ac:dyDescent="0.25">
      <c r="A192" s="837"/>
      <c r="B192" s="717" t="s">
        <v>1078</v>
      </c>
      <c r="C192" s="1253" t="str">
        <f>'Credit risk (IRB)'!B16</f>
        <v>Large and mid-market general corporates; of which:</v>
      </c>
      <c r="D192" s="2284" t="str">
        <f>'Credit risk (IRB)'!CP16</f>
        <v/>
      </c>
      <c r="E192" s="2288"/>
      <c r="F192" s="2283" t="str">
        <f>'Credit risk (IRB)'!CQ16</f>
        <v/>
      </c>
      <c r="G192" s="2284"/>
      <c r="AN192" s="838"/>
      <c r="AO192" s="838"/>
    </row>
    <row r="193" spans="1:41" s="248" customFormat="1" ht="15" customHeight="1" x14ac:dyDescent="0.25">
      <c r="A193" s="837"/>
      <c r="B193" s="357" t="s">
        <v>1078</v>
      </c>
      <c r="C193" s="477" t="str">
        <f>'Credit risk (IRB)'!B17</f>
        <v>corporates with revenues &gt;EUR 500mn</v>
      </c>
      <c r="D193" s="2272" t="str">
        <f>'Credit risk (IRB)'!CP17</f>
        <v/>
      </c>
      <c r="E193" s="2285"/>
      <c r="F193" s="2271" t="str">
        <f>'Credit risk (IRB)'!CQ17</f>
        <v/>
      </c>
      <c r="G193" s="2272"/>
      <c r="AN193" s="838"/>
      <c r="AO193" s="838"/>
    </row>
    <row r="194" spans="1:41" s="248" customFormat="1" ht="15" customHeight="1" x14ac:dyDescent="0.25">
      <c r="A194" s="837"/>
      <c r="B194" s="357" t="s">
        <v>1078</v>
      </c>
      <c r="C194" s="477" t="str">
        <f>'Credit risk (IRB)'!B18</f>
        <v>corporates with revenues ≤ EUR 500mn</v>
      </c>
      <c r="D194" s="2272" t="str">
        <f>'Credit risk (IRB)'!CP18</f>
        <v/>
      </c>
      <c r="E194" s="2285"/>
      <c r="F194" s="2271" t="str">
        <f>'Credit risk (IRB)'!CQ18</f>
        <v/>
      </c>
      <c r="G194" s="2272"/>
      <c r="AN194" s="838"/>
      <c r="AO194" s="838"/>
    </row>
    <row r="195" spans="1:41" s="248" customFormat="1" ht="15" customHeight="1" x14ac:dyDescent="0.25">
      <c r="A195" s="837"/>
      <c r="B195" s="357" t="s">
        <v>1078</v>
      </c>
      <c r="C195" s="786" t="str">
        <f>'Credit risk (IRB)'!B19</f>
        <v>Specialised lending; of which:</v>
      </c>
      <c r="D195" s="2272" t="str">
        <f>'Credit risk (IRB)'!CP19</f>
        <v/>
      </c>
      <c r="E195" s="2285"/>
      <c r="F195" s="2271" t="str">
        <f>'Credit risk (IRB)'!CQ19</f>
        <v/>
      </c>
      <c r="G195" s="2272"/>
      <c r="AN195" s="838"/>
      <c r="AO195" s="838"/>
    </row>
    <row r="196" spans="1:41" s="248" customFormat="1" ht="15" customHeight="1" x14ac:dyDescent="0.25">
      <c r="A196" s="837"/>
      <c r="B196" s="357" t="s">
        <v>1078</v>
      </c>
      <c r="C196" s="477" t="str">
        <f>'Credit risk (IRB)'!B20</f>
        <v>Project finance; of which:</v>
      </c>
      <c r="D196" s="2272" t="str">
        <f>'Credit risk (IRB)'!CP20</f>
        <v/>
      </c>
      <c r="E196" s="2285"/>
      <c r="F196" s="2271" t="str">
        <f>'Credit risk (IRB)'!CQ20</f>
        <v/>
      </c>
      <c r="G196" s="2272"/>
      <c r="AN196" s="838"/>
      <c r="AO196" s="838"/>
    </row>
    <row r="197" spans="1:41" s="248" customFormat="1" ht="15" customHeight="1" x14ac:dyDescent="0.25">
      <c r="A197" s="837"/>
      <c r="B197" s="357" t="s">
        <v>1078</v>
      </c>
      <c r="C197" s="938" t="str">
        <f>'Credit risk (IRB)'!B21</f>
        <v>supervisory slotting approach</v>
      </c>
      <c r="D197" s="2272" t="str">
        <f>'Credit risk (IRB)'!CP21</f>
        <v/>
      </c>
      <c r="E197" s="2285"/>
      <c r="F197" s="2271" t="str">
        <f>'Credit risk (IRB)'!CQ21</f>
        <v/>
      </c>
      <c r="G197" s="2272"/>
      <c r="AN197" s="838"/>
      <c r="AO197" s="838"/>
    </row>
    <row r="198" spans="1:41" s="248" customFormat="1" ht="15" customHeight="1" x14ac:dyDescent="0.25">
      <c r="A198" s="837"/>
      <c r="B198" s="357" t="s">
        <v>1078</v>
      </c>
      <c r="C198" s="787" t="str">
        <f>'Credit risk (IRB)'!B22</f>
        <v>Check: row 21 ≤ row 20</v>
      </c>
      <c r="D198" s="349"/>
      <c r="E198" s="1162"/>
      <c r="F198" s="349"/>
      <c r="G198" s="1162"/>
      <c r="AN198" s="838"/>
      <c r="AO198" s="838"/>
    </row>
    <row r="199" spans="1:41" s="248" customFormat="1" ht="15" customHeight="1" x14ac:dyDescent="0.25">
      <c r="A199" s="837"/>
      <c r="B199" s="357" t="s">
        <v>1078</v>
      </c>
      <c r="C199" s="477" t="str">
        <f>'Credit risk (IRB)'!B23</f>
        <v>Object finance; of which:</v>
      </c>
      <c r="D199" s="2272" t="str">
        <f>'Credit risk (IRB)'!CP23</f>
        <v/>
      </c>
      <c r="E199" s="2285"/>
      <c r="F199" s="2271" t="str">
        <f>'Credit risk (IRB)'!CQ23</f>
        <v/>
      </c>
      <c r="G199" s="2272"/>
      <c r="AN199" s="838"/>
      <c r="AO199" s="838"/>
    </row>
    <row r="200" spans="1:41" s="248" customFormat="1" ht="15" customHeight="1" x14ac:dyDescent="0.25">
      <c r="A200" s="837"/>
      <c r="B200" s="357" t="s">
        <v>1078</v>
      </c>
      <c r="C200" s="938" t="str">
        <f>'Credit risk (IRB)'!B24</f>
        <v>supervisory slotting approach</v>
      </c>
      <c r="D200" s="2272" t="str">
        <f>'Credit risk (IRB)'!CP24</f>
        <v/>
      </c>
      <c r="E200" s="2285"/>
      <c r="F200" s="2271" t="str">
        <f>'Credit risk (IRB)'!CQ24</f>
        <v/>
      </c>
      <c r="G200" s="2272"/>
      <c r="AN200" s="838"/>
      <c r="AO200" s="838"/>
    </row>
    <row r="201" spans="1:41" s="248" customFormat="1" ht="15" customHeight="1" x14ac:dyDescent="0.25">
      <c r="A201" s="837"/>
      <c r="B201" s="357" t="s">
        <v>1078</v>
      </c>
      <c r="C201" s="787" t="str">
        <f>'Credit risk (IRB)'!B25</f>
        <v>Check: row 24 ≤ row 23</v>
      </c>
      <c r="D201" s="349"/>
      <c r="E201" s="1162"/>
      <c r="F201" s="349"/>
      <c r="G201" s="1162"/>
      <c r="AN201" s="838"/>
      <c r="AO201" s="838"/>
    </row>
    <row r="202" spans="1:41" s="248" customFormat="1" ht="15" customHeight="1" x14ac:dyDescent="0.25">
      <c r="A202" s="837"/>
      <c r="B202" s="357" t="s">
        <v>1078</v>
      </c>
      <c r="C202" s="477" t="str">
        <f>'Credit risk (IRB)'!B26</f>
        <v>Commodities finance; of which:</v>
      </c>
      <c r="D202" s="2272" t="str">
        <f>'Credit risk (IRB)'!CP26</f>
        <v/>
      </c>
      <c r="E202" s="2285"/>
      <c r="F202" s="2271" t="str">
        <f>'Credit risk (IRB)'!CQ26</f>
        <v/>
      </c>
      <c r="G202" s="2272"/>
      <c r="AN202" s="838"/>
      <c r="AO202" s="838"/>
    </row>
    <row r="203" spans="1:41" s="248" customFormat="1" ht="15" customHeight="1" x14ac:dyDescent="0.25">
      <c r="A203" s="837"/>
      <c r="B203" s="357" t="s">
        <v>1078</v>
      </c>
      <c r="C203" s="938" t="str">
        <f>'Credit risk (IRB)'!B27</f>
        <v>supervisory slotting approach</v>
      </c>
      <c r="D203" s="2272" t="str">
        <f>'Credit risk (IRB)'!CP27</f>
        <v/>
      </c>
      <c r="E203" s="2285"/>
      <c r="F203" s="2271" t="str">
        <f>'Credit risk (IRB)'!CQ27</f>
        <v/>
      </c>
      <c r="G203" s="2272"/>
      <c r="AN203" s="838"/>
      <c r="AO203" s="838"/>
    </row>
    <row r="204" spans="1:41" s="248" customFormat="1" ht="15" customHeight="1" x14ac:dyDescent="0.25">
      <c r="A204" s="837"/>
      <c r="B204" s="357" t="s">
        <v>1078</v>
      </c>
      <c r="C204" s="787" t="str">
        <f>'Credit risk (IRB)'!B28</f>
        <v>Check: row 27 ≤ row 26</v>
      </c>
      <c r="D204" s="349"/>
      <c r="E204" s="1162"/>
      <c r="F204" s="349"/>
      <c r="G204" s="1162"/>
      <c r="AN204" s="838"/>
      <c r="AO204" s="838"/>
    </row>
    <row r="205" spans="1:41" s="248" customFormat="1" ht="15" customHeight="1" x14ac:dyDescent="0.25">
      <c r="A205" s="837"/>
      <c r="B205" s="357" t="s">
        <v>1078</v>
      </c>
      <c r="C205" s="477" t="str">
        <f>'Credit risk (IRB)'!B29</f>
        <v>Income-producing real estate; of which:</v>
      </c>
      <c r="D205" s="2272" t="str">
        <f>'Credit risk (IRB)'!CP29</f>
        <v/>
      </c>
      <c r="E205" s="2285"/>
      <c r="F205" s="2271" t="str">
        <f>'Credit risk (IRB)'!CQ29</f>
        <v/>
      </c>
      <c r="G205" s="2272"/>
      <c r="AN205" s="838"/>
      <c r="AO205" s="838"/>
    </row>
    <row r="206" spans="1:41" s="248" customFormat="1" ht="15" customHeight="1" x14ac:dyDescent="0.25">
      <c r="A206" s="837"/>
      <c r="B206" s="357" t="s">
        <v>1078</v>
      </c>
      <c r="C206" s="938" t="str">
        <f>'Credit risk (IRB)'!B30</f>
        <v>supervisory slotting approach</v>
      </c>
      <c r="D206" s="2272" t="str">
        <f>'Credit risk (IRB)'!CP30</f>
        <v/>
      </c>
      <c r="E206" s="2285"/>
      <c r="F206" s="2271" t="str">
        <f>'Credit risk (IRB)'!CQ30</f>
        <v/>
      </c>
      <c r="G206" s="2272"/>
      <c r="AN206" s="838"/>
      <c r="AO206" s="838"/>
    </row>
    <row r="207" spans="1:41" s="248" customFormat="1" ht="15" customHeight="1" x14ac:dyDescent="0.25">
      <c r="A207" s="837"/>
      <c r="B207" s="357" t="s">
        <v>1078</v>
      </c>
      <c r="C207" s="787" t="str">
        <f>'Credit risk (IRB)'!B31</f>
        <v>Check: row 30 ≤ row 29</v>
      </c>
      <c r="D207" s="349"/>
      <c r="E207" s="1162"/>
      <c r="F207" s="349"/>
      <c r="G207" s="1162"/>
      <c r="AN207" s="838"/>
      <c r="AO207" s="838"/>
    </row>
    <row r="208" spans="1:41" s="248" customFormat="1" ht="15" customHeight="1" x14ac:dyDescent="0.25">
      <c r="A208" s="837"/>
      <c r="B208" s="357" t="s">
        <v>1078</v>
      </c>
      <c r="C208" s="477" t="str">
        <f>'Credit risk (IRB)'!B32</f>
        <v>High-volatility commercial real estate; of which:</v>
      </c>
      <c r="D208" s="2272" t="str">
        <f>'Credit risk (IRB)'!CP32</f>
        <v/>
      </c>
      <c r="E208" s="2285"/>
      <c r="F208" s="2271" t="str">
        <f>'Credit risk (IRB)'!CQ32</f>
        <v/>
      </c>
      <c r="G208" s="2272"/>
      <c r="AN208" s="838"/>
      <c r="AO208" s="838"/>
    </row>
    <row r="209" spans="1:41" s="248" customFormat="1" ht="15" customHeight="1" x14ac:dyDescent="0.25">
      <c r="A209" s="837"/>
      <c r="B209" s="357" t="s">
        <v>1078</v>
      </c>
      <c r="C209" s="938" t="str">
        <f>'Credit risk (IRB)'!B33</f>
        <v>supervisory slotting approach</v>
      </c>
      <c r="D209" s="2272" t="str">
        <f>'Credit risk (IRB)'!CP33</f>
        <v/>
      </c>
      <c r="E209" s="2285"/>
      <c r="F209" s="2271" t="str">
        <f>'Credit risk (IRB)'!CQ33</f>
        <v/>
      </c>
      <c r="G209" s="2272"/>
      <c r="AN209" s="838"/>
      <c r="AO209" s="838"/>
    </row>
    <row r="210" spans="1:41" s="248" customFormat="1" ht="15" customHeight="1" x14ac:dyDescent="0.25">
      <c r="A210" s="837"/>
      <c r="B210" s="357" t="s">
        <v>1078</v>
      </c>
      <c r="C210" s="787" t="str">
        <f>'Credit risk (IRB)'!B34</f>
        <v>Check: row 33 ≤ row 32</v>
      </c>
      <c r="D210" s="349"/>
      <c r="E210" s="1162"/>
      <c r="F210" s="349"/>
      <c r="G210" s="1162"/>
      <c r="AN210" s="838"/>
      <c r="AO210" s="838"/>
    </row>
    <row r="211" spans="1:41" s="248" customFormat="1" ht="15" customHeight="1" x14ac:dyDescent="0.25">
      <c r="A211" s="837"/>
      <c r="B211" s="357" t="s">
        <v>1078</v>
      </c>
      <c r="C211" s="786" t="str">
        <f>'Credit risk (IRB)'!B35</f>
        <v>SME treated as corporate</v>
      </c>
      <c r="D211" s="2272" t="str">
        <f>'Credit risk (IRB)'!CP35</f>
        <v/>
      </c>
      <c r="E211" s="2285"/>
      <c r="F211" s="2271" t="str">
        <f>'Credit risk (IRB)'!CQ35</f>
        <v/>
      </c>
      <c r="G211" s="2272"/>
      <c r="AN211" s="838"/>
      <c r="AO211" s="838"/>
    </row>
    <row r="212" spans="1:41" s="248" customFormat="1" ht="15" customHeight="1" x14ac:dyDescent="0.25">
      <c r="A212" s="837"/>
      <c r="B212" s="357" t="s">
        <v>1078</v>
      </c>
      <c r="C212" s="786" t="str">
        <f>'Credit risk (IRB)'!B36</f>
        <v>Financial institutions treated as corporates</v>
      </c>
      <c r="D212" s="2272" t="str">
        <f>'Credit risk (IRB)'!CP36</f>
        <v/>
      </c>
      <c r="E212" s="2285"/>
      <c r="F212" s="2271" t="str">
        <f>'Credit risk (IRB)'!CQ36</f>
        <v/>
      </c>
      <c r="G212" s="2272"/>
      <c r="AN212" s="838"/>
      <c r="AO212" s="838"/>
    </row>
    <row r="213" spans="1:41" s="248" customFormat="1" ht="15" customHeight="1" x14ac:dyDescent="0.25">
      <c r="A213" s="837"/>
      <c r="B213" s="357" t="s">
        <v>1078</v>
      </c>
      <c r="C213" s="786" t="str">
        <f>'Credit risk (IRB)'!B37</f>
        <v>Sovereigns</v>
      </c>
      <c r="D213" s="2272" t="str">
        <f>'Credit risk (IRB)'!CP37</f>
        <v/>
      </c>
      <c r="E213" s="2285"/>
      <c r="F213" s="2271" t="str">
        <f>'Credit risk (IRB)'!CQ37</f>
        <v/>
      </c>
      <c r="G213" s="2272"/>
      <c r="AN213" s="838"/>
      <c r="AO213" s="838"/>
    </row>
    <row r="214" spans="1:41" s="248" customFormat="1" ht="15" customHeight="1" x14ac:dyDescent="0.25">
      <c r="A214" s="837"/>
      <c r="B214" s="357" t="s">
        <v>1078</v>
      </c>
      <c r="C214" s="786" t="str">
        <f>'Credit risk (IRB)'!B38</f>
        <v>Banks</v>
      </c>
      <c r="D214" s="2272" t="str">
        <f>'Credit risk (IRB)'!CP38</f>
        <v/>
      </c>
      <c r="E214" s="2285"/>
      <c r="F214" s="2271" t="str">
        <f>'Credit risk (IRB)'!CQ38</f>
        <v/>
      </c>
      <c r="G214" s="2272"/>
      <c r="AN214" s="838"/>
      <c r="AO214" s="838"/>
    </row>
    <row r="215" spans="1:41" s="248" customFormat="1" ht="15" customHeight="1" x14ac:dyDescent="0.25">
      <c r="A215" s="837"/>
      <c r="B215" s="357" t="s">
        <v>1078</v>
      </c>
      <c r="C215" s="786" t="str">
        <f>'Credit risk (IRB)'!B39</f>
        <v>Retail residential mortgages</v>
      </c>
      <c r="D215" s="2272" t="str">
        <f>'Credit risk (IRB)'!CP39</f>
        <v/>
      </c>
      <c r="E215" s="2285"/>
      <c r="F215" s="2271" t="str">
        <f>'Credit risk (IRB)'!CQ39</f>
        <v/>
      </c>
      <c r="G215" s="2272"/>
      <c r="AN215" s="838"/>
      <c r="AO215" s="838"/>
    </row>
    <row r="216" spans="1:41" s="248" customFormat="1" ht="15" customHeight="1" x14ac:dyDescent="0.25">
      <c r="A216" s="837"/>
      <c r="B216" s="357" t="s">
        <v>1078</v>
      </c>
      <c r="C216" s="786" t="str">
        <f>'Credit risk (IRB)'!B40</f>
        <v>Qualifying revolving retail exposures; of which:</v>
      </c>
      <c r="D216" s="2272" t="str">
        <f>'Credit risk (IRB)'!CP40</f>
        <v/>
      </c>
      <c r="E216" s="2285"/>
      <c r="F216" s="2271" t="str">
        <f>'Credit risk (IRB)'!CQ40</f>
        <v/>
      </c>
      <c r="G216" s="2272"/>
      <c r="AN216" s="838"/>
      <c r="AO216" s="838"/>
    </row>
    <row r="217" spans="1:41" s="248" customFormat="1" ht="15" customHeight="1" x14ac:dyDescent="0.25">
      <c r="A217" s="837"/>
      <c r="B217" s="357" t="s">
        <v>1078</v>
      </c>
      <c r="C217" s="477" t="str">
        <f>'Credit risk (IRB)'!B41</f>
        <v>transactors</v>
      </c>
      <c r="D217" s="2272" t="str">
        <f>'Credit risk (IRB)'!CP41</f>
        <v/>
      </c>
      <c r="E217" s="2285"/>
      <c r="F217" s="2271" t="str">
        <f>'Credit risk (IRB)'!CQ41</f>
        <v/>
      </c>
      <c r="G217" s="2272"/>
      <c r="AN217" s="838"/>
      <c r="AO217" s="838"/>
    </row>
    <row r="218" spans="1:41" s="248" customFormat="1" ht="15" customHeight="1" x14ac:dyDescent="0.25">
      <c r="A218" s="837"/>
      <c r="B218" s="357" t="s">
        <v>1078</v>
      </c>
      <c r="C218" s="477" t="str">
        <f>'Credit risk (IRB)'!B42</f>
        <v>revolvers</v>
      </c>
      <c r="D218" s="2272" t="str">
        <f>'Credit risk (IRB)'!CP42</f>
        <v/>
      </c>
      <c r="E218" s="2285"/>
      <c r="F218" s="2271" t="str">
        <f>'Credit risk (IRB)'!CQ42</f>
        <v/>
      </c>
      <c r="G218" s="2272"/>
      <c r="AN218" s="838"/>
      <c r="AO218" s="838"/>
    </row>
    <row r="219" spans="1:41" s="248" customFormat="1" ht="15" customHeight="1" x14ac:dyDescent="0.25">
      <c r="A219" s="837"/>
      <c r="B219" s="357" t="s">
        <v>1078</v>
      </c>
      <c r="C219" s="786" t="str">
        <f>'Credit risk (IRB)'!B43</f>
        <v>Other retail; of which:</v>
      </c>
      <c r="D219" s="2272" t="str">
        <f>'Credit risk (IRB)'!CP43</f>
        <v/>
      </c>
      <c r="E219" s="2285"/>
      <c r="F219" s="2271" t="str">
        <f>'Credit risk (IRB)'!CQ43</f>
        <v/>
      </c>
      <c r="G219" s="2272"/>
      <c r="AN219" s="838"/>
      <c r="AO219" s="838"/>
    </row>
    <row r="220" spans="1:41" s="248" customFormat="1" ht="15" customHeight="1" x14ac:dyDescent="0.25">
      <c r="A220" s="837"/>
      <c r="B220" s="357" t="s">
        <v>1078</v>
      </c>
      <c r="C220" s="477" t="str">
        <f>'Credit risk (IRB)'!B44</f>
        <v>unsecured; of which:</v>
      </c>
      <c r="D220" s="2272" t="str">
        <f>'Credit risk (IRB)'!CP44</f>
        <v/>
      </c>
      <c r="E220" s="2285"/>
      <c r="F220" s="2271" t="str">
        <f>'Credit risk (IRB)'!CQ44</f>
        <v/>
      </c>
      <c r="G220" s="2272"/>
      <c r="AN220" s="838"/>
      <c r="AO220" s="838"/>
    </row>
    <row r="221" spans="1:41" s="248" customFormat="1" ht="15" customHeight="1" x14ac:dyDescent="0.25">
      <c r="A221" s="837"/>
      <c r="B221" s="357" t="s">
        <v>1078</v>
      </c>
      <c r="C221" s="938" t="str">
        <f>'Credit risk (IRB)'!B45</f>
        <v>SME treated as retail</v>
      </c>
      <c r="D221" s="2272" t="str">
        <f>'Credit risk (IRB)'!CP45</f>
        <v/>
      </c>
      <c r="E221" s="2285"/>
      <c r="F221" s="2271" t="str">
        <f>'Credit risk (IRB)'!CQ45</f>
        <v/>
      </c>
      <c r="G221" s="2272"/>
      <c r="AN221" s="838"/>
      <c r="AO221" s="838"/>
    </row>
    <row r="222" spans="1:41" s="248" customFormat="1" ht="15" customHeight="1" x14ac:dyDescent="0.25">
      <c r="A222" s="837"/>
      <c r="B222" s="357" t="s">
        <v>1078</v>
      </c>
      <c r="C222" s="787" t="str">
        <f>'Credit risk (IRB)'!B46</f>
        <v>Check: row 45 ≤ row 44</v>
      </c>
      <c r="D222" s="349"/>
      <c r="E222" s="1162"/>
      <c r="F222" s="349"/>
      <c r="G222" s="1162"/>
      <c r="AN222" s="838"/>
      <c r="AO222" s="838"/>
    </row>
    <row r="223" spans="1:41" s="248" customFormat="1" ht="15" customHeight="1" x14ac:dyDescent="0.25">
      <c r="A223" s="837"/>
      <c r="B223" s="357" t="s">
        <v>1078</v>
      </c>
      <c r="C223" s="477" t="str">
        <f>'Credit risk (IRB)'!B47</f>
        <v>secured; of which:</v>
      </c>
      <c r="D223" s="2272" t="str">
        <f>'Credit risk (IRB)'!CP47</f>
        <v/>
      </c>
      <c r="E223" s="2285"/>
      <c r="F223" s="2271" t="str">
        <f>'Credit risk (IRB)'!CQ47</f>
        <v/>
      </c>
      <c r="G223" s="2272"/>
      <c r="AN223" s="838"/>
      <c r="AO223" s="838"/>
    </row>
    <row r="224" spans="1:41" s="248" customFormat="1" ht="15" customHeight="1" x14ac:dyDescent="0.25">
      <c r="A224" s="837"/>
      <c r="B224" s="357" t="s">
        <v>1078</v>
      </c>
      <c r="C224" s="938" t="str">
        <f>'Credit risk (IRB)'!B48</f>
        <v>SME treated as retail</v>
      </c>
      <c r="D224" s="2272" t="str">
        <f>'Credit risk (IRB)'!CP48</f>
        <v/>
      </c>
      <c r="E224" s="2285"/>
      <c r="F224" s="2271" t="str">
        <f>'Credit risk (IRB)'!CQ48</f>
        <v/>
      </c>
      <c r="G224" s="2272"/>
      <c r="AN224" s="838"/>
      <c r="AO224" s="838"/>
    </row>
    <row r="225" spans="1:42" s="248" customFormat="1" ht="15" customHeight="1" x14ac:dyDescent="0.25">
      <c r="A225" s="837"/>
      <c r="B225" s="357" t="s">
        <v>1078</v>
      </c>
      <c r="C225" s="787" t="str">
        <f>'Credit risk (IRB)'!B49</f>
        <v>Check: row 48 ≤ row 47</v>
      </c>
      <c r="D225" s="349"/>
      <c r="E225" s="1162"/>
      <c r="F225" s="349"/>
      <c r="G225" s="1162"/>
      <c r="AN225" s="838"/>
      <c r="AO225" s="838"/>
    </row>
    <row r="226" spans="1:42" s="248" customFormat="1" ht="15" customHeight="1" x14ac:dyDescent="0.25">
      <c r="A226" s="837"/>
      <c r="B226" s="357" t="s">
        <v>1078</v>
      </c>
      <c r="C226" s="786" t="str">
        <f>'Credit risk (IRB)'!B50</f>
        <v>Equity exposures; of which:</v>
      </c>
      <c r="D226" s="349"/>
      <c r="E226" s="1162"/>
      <c r="F226" s="349"/>
      <c r="G226" s="1162"/>
      <c r="AN226" s="838"/>
      <c r="AO226" s="838"/>
    </row>
    <row r="227" spans="1:42" s="248" customFormat="1" ht="15" customHeight="1" x14ac:dyDescent="0.25">
      <c r="A227" s="837"/>
      <c r="B227" s="357" t="s">
        <v>1078</v>
      </c>
      <c r="C227" s="786" t="str">
        <f>'Credit risk (IRB)'!B54</f>
        <v>Equity investment in funds; of which:</v>
      </c>
      <c r="D227" s="2272" t="str">
        <f>'Credit risk (IRB)'!CP54</f>
        <v/>
      </c>
      <c r="E227" s="2285"/>
      <c r="F227" s="2271" t="str">
        <f>'Credit risk (IRB)'!CQ54</f>
        <v/>
      </c>
      <c r="G227" s="2272"/>
      <c r="AN227" s="838"/>
      <c r="AO227" s="838"/>
    </row>
    <row r="228" spans="1:42" s="248" customFormat="1" ht="15" customHeight="1" x14ac:dyDescent="0.25">
      <c r="A228" s="837"/>
      <c r="B228" s="357" t="s">
        <v>1078</v>
      </c>
      <c r="C228" s="477" t="str">
        <f>'Credit risk (IRB)'!B55</f>
        <v>Equity investment in funds (mandate-based approach)</v>
      </c>
      <c r="D228" s="2272" t="str">
        <f>'Credit risk (IRB)'!CP55</f>
        <v/>
      </c>
      <c r="E228" s="2285"/>
      <c r="F228" s="2271" t="str">
        <f>'Credit risk (IRB)'!CQ55</f>
        <v/>
      </c>
      <c r="G228" s="2272"/>
      <c r="AN228" s="838"/>
      <c r="AO228" s="838"/>
    </row>
    <row r="229" spans="1:42" s="248" customFormat="1" ht="15" customHeight="1" x14ac:dyDescent="0.25">
      <c r="A229" s="837"/>
      <c r="B229" s="357" t="s">
        <v>1078</v>
      </c>
      <c r="C229" s="477" t="str">
        <f>'Credit risk (IRB)'!B56</f>
        <v>Equity investment in funds (fall back approach)</v>
      </c>
      <c r="D229" s="2272" t="str">
        <f>'Credit risk (IRB)'!CP56</f>
        <v/>
      </c>
      <c r="E229" s="2285"/>
      <c r="F229" s="2271" t="str">
        <f>'Credit risk (IRB)'!CQ56</f>
        <v/>
      </c>
      <c r="G229" s="2272"/>
      <c r="AN229" s="838"/>
      <c r="AO229" s="838"/>
    </row>
    <row r="230" spans="1:42" s="248" customFormat="1" ht="15" customHeight="1" x14ac:dyDescent="0.25">
      <c r="A230" s="837"/>
      <c r="B230" s="357" t="s">
        <v>1078</v>
      </c>
      <c r="C230" s="786" t="str">
        <f>'Credit risk (IRB)'!B57</f>
        <v>Eligible purchased receivables; of which:</v>
      </c>
      <c r="D230" s="2272" t="str">
        <f>'Credit risk (IRB)'!CP57</f>
        <v/>
      </c>
      <c r="E230" s="2285"/>
      <c r="F230" s="2271" t="str">
        <f>'Credit risk (IRB)'!CQ57</f>
        <v/>
      </c>
      <c r="G230" s="2272"/>
      <c r="AN230" s="838"/>
      <c r="AO230" s="838"/>
    </row>
    <row r="231" spans="1:42" s="248" customFormat="1" ht="15" customHeight="1" x14ac:dyDescent="0.25">
      <c r="A231" s="837"/>
      <c r="B231" s="357" t="s">
        <v>1078</v>
      </c>
      <c r="C231" s="477" t="str">
        <f>'Credit risk (IRB)'!B58</f>
        <v>Corporates</v>
      </c>
      <c r="D231" s="2272" t="str">
        <f>'Credit risk (IRB)'!CP58</f>
        <v/>
      </c>
      <c r="E231" s="2285"/>
      <c r="F231" s="2271" t="str">
        <f>'Credit risk (IRB)'!CQ58</f>
        <v/>
      </c>
      <c r="G231" s="2272"/>
      <c r="AN231" s="838"/>
      <c r="AO231" s="838"/>
    </row>
    <row r="232" spans="1:42" s="248" customFormat="1" ht="15" customHeight="1" x14ac:dyDescent="0.25">
      <c r="A232" s="837"/>
      <c r="B232" s="357" t="s">
        <v>1078</v>
      </c>
      <c r="C232" s="477" t="str">
        <f>'Credit risk (IRB)'!B59</f>
        <v>Retail</v>
      </c>
      <c r="D232" s="2272" t="str">
        <f>'Credit risk (IRB)'!CP59</f>
        <v/>
      </c>
      <c r="E232" s="2285"/>
      <c r="F232" s="2271" t="str">
        <f>'Credit risk (IRB)'!CQ59</f>
        <v/>
      </c>
      <c r="G232" s="2272"/>
      <c r="AN232" s="838"/>
      <c r="AO232" s="838"/>
    </row>
    <row r="233" spans="1:42" s="248" customFormat="1" ht="15" customHeight="1" x14ac:dyDescent="0.25">
      <c r="A233" s="837"/>
      <c r="B233" s="357" t="s">
        <v>1078</v>
      </c>
      <c r="C233" s="786" t="str">
        <f>'Credit risk (IRB)'!B60</f>
        <v>Failed trades and non-DVP transactions</v>
      </c>
      <c r="D233" s="2272" t="str">
        <f>'Credit risk (IRB)'!CP60</f>
        <v/>
      </c>
      <c r="E233" s="2285"/>
      <c r="F233" s="2271" t="str">
        <f>'Credit risk (IRB)'!CQ60</f>
        <v/>
      </c>
      <c r="G233" s="2272"/>
      <c r="AN233" s="838"/>
      <c r="AO233" s="838"/>
    </row>
    <row r="234" spans="1:42" s="248" customFormat="1" ht="15" customHeight="1" x14ac:dyDescent="0.25">
      <c r="A234" s="837"/>
      <c r="B234" s="357" t="s">
        <v>1078</v>
      </c>
      <c r="C234" s="478" t="str">
        <f>'Credit risk (IRB)'!B61</f>
        <v>Other assets; of which:</v>
      </c>
      <c r="D234" s="2272" t="str">
        <f>'Credit risk (IRB)'!CP61</f>
        <v/>
      </c>
      <c r="E234" s="2285"/>
      <c r="F234" s="2271" t="str">
        <f>'Credit risk (IRB)'!CQ61</f>
        <v/>
      </c>
      <c r="G234" s="2272"/>
      <c r="AN234" s="838"/>
      <c r="AO234" s="838"/>
    </row>
    <row r="235" spans="1:42" s="248" customFormat="1" ht="15" customHeight="1" x14ac:dyDescent="0.25">
      <c r="A235" s="837"/>
      <c r="B235" s="344" t="s">
        <v>1078</v>
      </c>
      <c r="C235" s="788" t="str">
        <f>'Credit risk (IRB)'!B62</f>
        <v>Non-credit obligations</v>
      </c>
      <c r="D235" s="2274" t="str">
        <f>'Credit risk (IRB)'!CP62</f>
        <v/>
      </c>
      <c r="E235" s="2289"/>
      <c r="F235" s="2273" t="str">
        <f>'Credit risk (IRB)'!CQ62</f>
        <v/>
      </c>
      <c r="G235" s="2274"/>
      <c r="AN235" s="838"/>
      <c r="AO235" s="838"/>
    </row>
    <row r="236" spans="1:42" s="248" customFormat="1" ht="15" customHeight="1" x14ac:dyDescent="0.25">
      <c r="A236" s="837"/>
      <c r="B236" s="755"/>
      <c r="C236" s="755"/>
      <c r="D236" s="755"/>
      <c r="E236" s="755"/>
      <c r="F236" s="755"/>
      <c r="G236" s="755"/>
      <c r="H236" s="755"/>
      <c r="I236" s="755"/>
      <c r="J236" s="755"/>
      <c r="K236" s="755"/>
      <c r="L236" s="1415"/>
      <c r="M236" s="755"/>
      <c r="N236" s="755"/>
      <c r="O236" s="755"/>
      <c r="P236" s="755"/>
      <c r="Q236" s="755"/>
      <c r="R236" s="755"/>
      <c r="S236" s="755"/>
      <c r="T236" s="755"/>
      <c r="U236" s="755"/>
      <c r="V236" s="755"/>
      <c r="AN236" s="838"/>
    </row>
    <row r="237" spans="1:42" s="248" customFormat="1" ht="15" customHeight="1" x14ac:dyDescent="0.25">
      <c r="A237" s="837"/>
      <c r="B237" s="1157" t="s">
        <v>1073</v>
      </c>
      <c r="C237" s="2134" t="s">
        <v>14</v>
      </c>
      <c r="D237" s="2117" t="str">
        <f>CONCATENATE("Col ", LEFT(ADDRESS(ROW('Credit risk (IRB)'!Z16),COLUMN('Credit risk (IRB)'!Z16),4), 2))</f>
        <v>Col Z1</v>
      </c>
      <c r="E237" s="2117" t="str">
        <f>CONCATENATE("Col ", LEFT(ADDRESS(ROW('Credit risk (IRB)'!AA16),COLUMN('Credit risk (IRB)'!AA16),4), 2))</f>
        <v>Col AA</v>
      </c>
      <c r="F237" s="2117" t="str">
        <f>CONCATENATE("Col ", LEFT(ADDRESS(ROW('Credit risk (IRB)'!AB16),COLUMN('Credit risk (IRB)'!AB16),4), 2))</f>
        <v>Col AB</v>
      </c>
      <c r="G237" s="2117" t="str">
        <f>CONCATENATE("Col ", LEFT(ADDRESS(ROW('Credit risk (IRB)'!AC16),COLUMN('Credit risk (IRB)'!AC16),4), 2))</f>
        <v>Col AC</v>
      </c>
      <c r="H237" s="2117" t="str">
        <f>CONCATENATE("Col ", LEFT(ADDRESS(ROW('Credit risk (IRB)'!AD16),COLUMN('Credit risk (IRB)'!AD16),4), 2))</f>
        <v>Col AD</v>
      </c>
      <c r="I237" s="2117" t="str">
        <f>CONCATENATE("Col ", LEFT(ADDRESS(ROW('Credit risk (IRB)'!AF16),COLUMN('Credit risk (IRB)'!AF16),4), 2))</f>
        <v>Col AF</v>
      </c>
      <c r="J237" s="2117" t="str">
        <f>CONCATENATE("Col ", LEFT(ADDRESS(ROW('Credit risk (IRB)'!AG16),COLUMN('Credit risk (IRB)'!AG16),4), 2))</f>
        <v>Col AG</v>
      </c>
      <c r="K237" s="2117" t="str">
        <f>CONCATENATE("Col ", LEFT(ADDRESS(ROW('Credit risk (IRB)'!AH16),COLUMN('Credit risk (IRB)'!AH16),4), 2))</f>
        <v>Col AH</v>
      </c>
      <c r="L237" s="2117" t="str">
        <f>CONCATENATE("Col ", LEFT(ADDRESS(ROW('Credit risk (IRB)'!AJ16),COLUMN('Credit risk (IRB)'!AJ16),4), 2))</f>
        <v>Col AJ</v>
      </c>
      <c r="M237" s="2117" t="str">
        <f>CONCATENATE("Col ", LEFT(ADDRESS(ROW('Credit risk (IRB)'!AK16),COLUMN('Credit risk (IRB)'!AK16),4), 2))</f>
        <v>Col AK</v>
      </c>
      <c r="N237" s="2117" t="str">
        <f>CONCATENATE("Col ", LEFT(ADDRESS(ROW('Credit risk (IRB)'!BL16),COLUMN('Credit risk (IRB)'!BL16),4), 2))</f>
        <v>Col BL</v>
      </c>
      <c r="O237" s="2117" t="str">
        <f>CONCATENATE("Col ", LEFT(ADDRESS(ROW('Credit risk (IRB)'!BM16),COLUMN('Credit risk (IRB)'!BM16),4), 2))</f>
        <v>Col BM</v>
      </c>
      <c r="P237" s="2117" t="str">
        <f>CONCATENATE("Col ", LEFT(ADDRESS(ROW('Credit risk (IRB)'!BN16),COLUMN('Credit risk (IRB)'!BN16),4), 2))</f>
        <v>Col BN</v>
      </c>
      <c r="Q237" s="2117" t="str">
        <f>CONCATENATE("Col ", LEFT(ADDRESS(ROW('Credit risk (IRB)'!BO16),COLUMN('Credit risk (IRB)'!BO16),4), 2))</f>
        <v>Col BO</v>
      </c>
      <c r="R237" s="2117" t="str">
        <f>CONCATENATE("Col ", LEFT(ADDRESS(ROW('Credit risk (IRB)'!BP16),COLUMN('Credit risk (IRB)'!BP16),4), 2))</f>
        <v>Col BP</v>
      </c>
      <c r="S237" s="2117" t="str">
        <f>CONCATENATE("Col ", LEFT(ADDRESS(ROW('Credit risk (IRB)'!BR16),COLUMN('Credit risk (IRB)'!BR16),4), 2))</f>
        <v>Col BR</v>
      </c>
      <c r="T237" s="2117" t="str">
        <f>CONCATENATE("Col ", LEFT(ADDRESS(ROW('Credit risk (IRB)'!BS16),COLUMN('Credit risk (IRB)'!BS16),4), 2))</f>
        <v>Col BS</v>
      </c>
      <c r="U237" s="2117" t="str">
        <f>CONCATENATE("Col ", LEFT(ADDRESS(ROW('Credit risk (IRB)'!BT16),COLUMN('Credit risk (IRB)'!BT16),4), 2))</f>
        <v>Col BT</v>
      </c>
      <c r="V237" s="2117" t="str">
        <f>CONCATENATE("Col ", LEFT(ADDRESS(ROW('Credit risk (IRB)'!BV16),COLUMN('Credit risk (IRB)'!BV16),4), 2))</f>
        <v>Col BV</v>
      </c>
      <c r="W237" s="2117" t="str">
        <f>CONCATENATE("Col ", LEFT(ADDRESS(ROW('Credit risk (IRB)'!CJ16),COLUMN('Credit risk (IRB)'!CJ16),4), 2))</f>
        <v>Col CJ</v>
      </c>
      <c r="X237" s="2117" t="str">
        <f>CONCATENATE("Col ", LEFT(ADDRESS(ROW('Credit risk (IRB)'!CM16),COLUMN('Credit risk (IRB)'!CM16),4), 2))</f>
        <v>Col CM</v>
      </c>
      <c r="Y237" s="2117" t="str">
        <f>CONCATENATE("Col ", LEFT(ADDRESS(ROW('Credit risk (IRB)'!CN16),COLUMN('Credit risk (IRB)'!CN16),4), 2))</f>
        <v>Col CN</v>
      </c>
      <c r="Z237" s="2065" t="str">
        <f>CONCATENATE("Col ", LEFT(ADDRESS(ROW('Credit risk (IRB)'!CO16),COLUMN('Credit risk (IRB)'!CO16),4), 2))</f>
        <v>Col CO</v>
      </c>
      <c r="AA237" s="2120"/>
      <c r="AB237" s="2120"/>
      <c r="AC237" s="2120"/>
      <c r="AD237" s="2120"/>
      <c r="AE237" s="2120"/>
      <c r="AF237" s="2120"/>
      <c r="AG237" s="2120"/>
      <c r="AH237" s="2120"/>
      <c r="AI237" s="2120"/>
      <c r="AN237" s="838"/>
      <c r="AP237" s="838"/>
    </row>
    <row r="238" spans="1:42" s="248" customFormat="1" ht="15" customHeight="1" x14ac:dyDescent="0.25">
      <c r="A238" s="837"/>
      <c r="B238" s="717" t="s">
        <v>1078</v>
      </c>
      <c r="C238" s="1133" t="str">
        <f>'Credit risk (IRB)'!B22</f>
        <v>Check: row 21 ≤ row 20</v>
      </c>
      <c r="D238" s="1109" t="str">
        <f>'Credit risk (IRB)'!Z22</f>
        <v/>
      </c>
      <c r="E238" s="1110" t="str">
        <f>'Credit risk (IRB)'!AA22</f>
        <v/>
      </c>
      <c r="F238" s="1110" t="str">
        <f>'Credit risk (IRB)'!AB22</f>
        <v/>
      </c>
      <c r="G238" s="1110" t="str">
        <f>'Credit risk (IRB)'!AC22</f>
        <v/>
      </c>
      <c r="H238" s="1110" t="str">
        <f>'Credit risk (IRB)'!AD22</f>
        <v/>
      </c>
      <c r="I238" s="1110" t="str">
        <f>'Credit risk (IRB)'!AF22</f>
        <v/>
      </c>
      <c r="J238" s="1110" t="str">
        <f>'Credit risk (IRB)'!AG22</f>
        <v/>
      </c>
      <c r="K238" s="1110" t="str">
        <f>'Credit risk (IRB)'!AH22</f>
        <v/>
      </c>
      <c r="L238" s="1110" t="str">
        <f>'Credit risk (IRB)'!AJ22</f>
        <v/>
      </c>
      <c r="M238" s="1110" t="str">
        <f>'Credit risk (IRB)'!AK22</f>
        <v/>
      </c>
      <c r="N238" s="1110" t="str">
        <f>'Credit risk (IRB)'!BL22</f>
        <v/>
      </c>
      <c r="O238" s="1110" t="str">
        <f>'Credit risk (IRB)'!BM22</f>
        <v/>
      </c>
      <c r="P238" s="1110" t="str">
        <f>'Credit risk (IRB)'!BN22</f>
        <v/>
      </c>
      <c r="Q238" s="1110" t="str">
        <f>'Credit risk (IRB)'!BO22</f>
        <v/>
      </c>
      <c r="R238" s="1110" t="str">
        <f>'Credit risk (IRB)'!BP22</f>
        <v/>
      </c>
      <c r="S238" s="1110" t="str">
        <f>'Credit risk (IRB)'!BR22</f>
        <v/>
      </c>
      <c r="T238" s="1110" t="str">
        <f>'Credit risk (IRB)'!BS22</f>
        <v/>
      </c>
      <c r="U238" s="1110" t="str">
        <f>'Credit risk (IRB)'!BT22</f>
        <v/>
      </c>
      <c r="V238" s="1110" t="str">
        <f>'Credit risk (IRB)'!BV22</f>
        <v/>
      </c>
      <c r="W238" s="1110" t="str">
        <f>'Credit risk (IRB)'!CJ22</f>
        <v/>
      </c>
      <c r="X238" s="1110" t="str">
        <f>'Credit risk (IRB)'!CM22</f>
        <v/>
      </c>
      <c r="Y238" s="1110" t="str">
        <f>'Credit risk (IRB)'!CN22</f>
        <v/>
      </c>
      <c r="Z238" s="1155" t="str">
        <f>'Credit risk (IRB)'!CO22</f>
        <v/>
      </c>
      <c r="AN238" s="838"/>
      <c r="AP238" s="838"/>
    </row>
    <row r="239" spans="1:42" s="248" customFormat="1" ht="15" customHeight="1" x14ac:dyDescent="0.25">
      <c r="A239" s="837"/>
      <c r="B239" s="717" t="s">
        <v>1078</v>
      </c>
      <c r="C239" s="1134" t="str">
        <f>'Credit risk (IRB)'!B25</f>
        <v>Check: row 24 ≤ row 23</v>
      </c>
      <c r="D239" s="859" t="str">
        <f>'Credit risk (IRB)'!Z25</f>
        <v/>
      </c>
      <c r="E239" s="847" t="str">
        <f>'Credit risk (IRB)'!AA25</f>
        <v/>
      </c>
      <c r="F239" s="847" t="str">
        <f>'Credit risk (IRB)'!AB25</f>
        <v/>
      </c>
      <c r="G239" s="847" t="str">
        <f>'Credit risk (IRB)'!AC25</f>
        <v/>
      </c>
      <c r="H239" s="847" t="str">
        <f>'Credit risk (IRB)'!AD25</f>
        <v/>
      </c>
      <c r="I239" s="847" t="str">
        <f>'Credit risk (IRB)'!AF25</f>
        <v/>
      </c>
      <c r="J239" s="847" t="str">
        <f>'Credit risk (IRB)'!AG25</f>
        <v/>
      </c>
      <c r="K239" s="847" t="str">
        <f>'Credit risk (IRB)'!AH25</f>
        <v/>
      </c>
      <c r="L239" s="847" t="str">
        <f>'Credit risk (IRB)'!AJ25</f>
        <v/>
      </c>
      <c r="M239" s="847" t="str">
        <f>'Credit risk (IRB)'!AK25</f>
        <v/>
      </c>
      <c r="N239" s="847" t="str">
        <f>'Credit risk (IRB)'!BL25</f>
        <v/>
      </c>
      <c r="O239" s="847" t="str">
        <f>'Credit risk (IRB)'!BM25</f>
        <v/>
      </c>
      <c r="P239" s="847" t="str">
        <f>'Credit risk (IRB)'!BN25</f>
        <v/>
      </c>
      <c r="Q239" s="847" t="str">
        <f>'Credit risk (IRB)'!BO25</f>
        <v/>
      </c>
      <c r="R239" s="847" t="str">
        <f>'Credit risk (IRB)'!BP25</f>
        <v/>
      </c>
      <c r="S239" s="847" t="str">
        <f>'Credit risk (IRB)'!BR25</f>
        <v/>
      </c>
      <c r="T239" s="847" t="str">
        <f>'Credit risk (IRB)'!BS25</f>
        <v/>
      </c>
      <c r="U239" s="847" t="str">
        <f>'Credit risk (IRB)'!BT25</f>
        <v/>
      </c>
      <c r="V239" s="847" t="str">
        <f>'Credit risk (IRB)'!BV25</f>
        <v/>
      </c>
      <c r="W239" s="847" t="str">
        <f>'Credit risk (IRB)'!CJ25</f>
        <v/>
      </c>
      <c r="X239" s="847" t="str">
        <f>'Credit risk (IRB)'!CM25</f>
        <v/>
      </c>
      <c r="Y239" s="847" t="str">
        <f>'Credit risk (IRB)'!CN25</f>
        <v/>
      </c>
      <c r="Z239" s="1071" t="str">
        <f>'Credit risk (IRB)'!CO25</f>
        <v/>
      </c>
      <c r="AN239" s="838"/>
      <c r="AP239" s="838"/>
    </row>
    <row r="240" spans="1:42" s="248" customFormat="1" ht="15" customHeight="1" x14ac:dyDescent="0.25">
      <c r="A240" s="837"/>
      <c r="B240" s="717" t="s">
        <v>1078</v>
      </c>
      <c r="C240" s="1134" t="str">
        <f>'Credit risk (IRB)'!B28</f>
        <v>Check: row 27 ≤ row 26</v>
      </c>
      <c r="D240" s="859" t="str">
        <f>'Credit risk (IRB)'!Z28</f>
        <v/>
      </c>
      <c r="E240" s="847" t="str">
        <f>'Credit risk (IRB)'!AA28</f>
        <v/>
      </c>
      <c r="F240" s="847" t="str">
        <f>'Credit risk (IRB)'!AB28</f>
        <v/>
      </c>
      <c r="G240" s="847" t="str">
        <f>'Credit risk (IRB)'!AC28</f>
        <v/>
      </c>
      <c r="H240" s="847" t="str">
        <f>'Credit risk (IRB)'!AD28</f>
        <v/>
      </c>
      <c r="I240" s="847" t="str">
        <f>'Credit risk (IRB)'!AF28</f>
        <v/>
      </c>
      <c r="J240" s="847" t="str">
        <f>'Credit risk (IRB)'!AG28</f>
        <v/>
      </c>
      <c r="K240" s="847" t="str">
        <f>'Credit risk (IRB)'!AH28</f>
        <v/>
      </c>
      <c r="L240" s="847" t="str">
        <f>'Credit risk (IRB)'!AJ28</f>
        <v/>
      </c>
      <c r="M240" s="847" t="str">
        <f>'Credit risk (IRB)'!AK28</f>
        <v/>
      </c>
      <c r="N240" s="847" t="str">
        <f>'Credit risk (IRB)'!BL28</f>
        <v/>
      </c>
      <c r="O240" s="847" t="str">
        <f>'Credit risk (IRB)'!BM28</f>
        <v/>
      </c>
      <c r="P240" s="847" t="str">
        <f>'Credit risk (IRB)'!BN28</f>
        <v/>
      </c>
      <c r="Q240" s="847" t="str">
        <f>'Credit risk (IRB)'!BO28</f>
        <v/>
      </c>
      <c r="R240" s="847" t="str">
        <f>'Credit risk (IRB)'!BP28</f>
        <v/>
      </c>
      <c r="S240" s="847" t="str">
        <f>'Credit risk (IRB)'!BR28</f>
        <v/>
      </c>
      <c r="T240" s="847" t="str">
        <f>'Credit risk (IRB)'!BS28</f>
        <v/>
      </c>
      <c r="U240" s="847" t="str">
        <f>'Credit risk (IRB)'!BT28</f>
        <v/>
      </c>
      <c r="V240" s="847" t="str">
        <f>'Credit risk (IRB)'!BV28</f>
        <v/>
      </c>
      <c r="W240" s="847" t="str">
        <f>'Credit risk (IRB)'!CJ28</f>
        <v/>
      </c>
      <c r="X240" s="847" t="str">
        <f>'Credit risk (IRB)'!CM28</f>
        <v/>
      </c>
      <c r="Y240" s="847" t="str">
        <f>'Credit risk (IRB)'!CN28</f>
        <v/>
      </c>
      <c r="Z240" s="1071" t="str">
        <f>'Credit risk (IRB)'!CO28</f>
        <v/>
      </c>
      <c r="AN240" s="838"/>
      <c r="AP240" s="838"/>
    </row>
    <row r="241" spans="1:16381" s="248" customFormat="1" ht="15" customHeight="1" x14ac:dyDescent="0.25">
      <c r="A241" s="837"/>
      <c r="B241" s="717" t="s">
        <v>1078</v>
      </c>
      <c r="C241" s="1134" t="str">
        <f>'Credit risk (IRB)'!B31</f>
        <v>Check: row 30 ≤ row 29</v>
      </c>
      <c r="D241" s="859" t="str">
        <f>'Credit risk (IRB)'!Z31</f>
        <v/>
      </c>
      <c r="E241" s="847" t="str">
        <f>'Credit risk (IRB)'!AA31</f>
        <v/>
      </c>
      <c r="F241" s="847" t="str">
        <f>'Credit risk (IRB)'!AB31</f>
        <v/>
      </c>
      <c r="G241" s="847" t="str">
        <f>'Credit risk (IRB)'!AC31</f>
        <v/>
      </c>
      <c r="H241" s="847" t="str">
        <f>'Credit risk (IRB)'!AD31</f>
        <v/>
      </c>
      <c r="I241" s="847" t="str">
        <f>'Credit risk (IRB)'!AF31</f>
        <v/>
      </c>
      <c r="J241" s="847" t="str">
        <f>'Credit risk (IRB)'!AG31</f>
        <v/>
      </c>
      <c r="K241" s="847" t="str">
        <f>'Credit risk (IRB)'!AH31</f>
        <v/>
      </c>
      <c r="L241" s="847" t="str">
        <f>'Credit risk (IRB)'!AJ31</f>
        <v/>
      </c>
      <c r="M241" s="847" t="str">
        <f>'Credit risk (IRB)'!AK31</f>
        <v/>
      </c>
      <c r="N241" s="847" t="str">
        <f>'Credit risk (IRB)'!BL31</f>
        <v/>
      </c>
      <c r="O241" s="847" t="str">
        <f>'Credit risk (IRB)'!BM31</f>
        <v/>
      </c>
      <c r="P241" s="847" t="str">
        <f>'Credit risk (IRB)'!BN31</f>
        <v/>
      </c>
      <c r="Q241" s="847" t="str">
        <f>'Credit risk (IRB)'!BO31</f>
        <v/>
      </c>
      <c r="R241" s="847" t="str">
        <f>'Credit risk (IRB)'!BP31</f>
        <v/>
      </c>
      <c r="S241" s="847" t="str">
        <f>'Credit risk (IRB)'!BR31</f>
        <v/>
      </c>
      <c r="T241" s="847" t="str">
        <f>'Credit risk (IRB)'!BS31</f>
        <v/>
      </c>
      <c r="U241" s="847" t="str">
        <f>'Credit risk (IRB)'!BT31</f>
        <v/>
      </c>
      <c r="V241" s="847" t="str">
        <f>'Credit risk (IRB)'!BV31</f>
        <v/>
      </c>
      <c r="W241" s="847" t="str">
        <f>'Credit risk (IRB)'!CJ31</f>
        <v/>
      </c>
      <c r="X241" s="847" t="str">
        <f>'Credit risk (IRB)'!CM31</f>
        <v/>
      </c>
      <c r="Y241" s="847" t="str">
        <f>'Credit risk (IRB)'!CN31</f>
        <v/>
      </c>
      <c r="Z241" s="1071" t="str">
        <f>'Credit risk (IRB)'!CO31</f>
        <v/>
      </c>
      <c r="AN241" s="838"/>
      <c r="AP241" s="838"/>
    </row>
    <row r="242" spans="1:16381" s="248" customFormat="1" ht="15" customHeight="1" x14ac:dyDescent="0.25">
      <c r="A242" s="837"/>
      <c r="B242" s="344" t="s">
        <v>1078</v>
      </c>
      <c r="C242" s="1166" t="str">
        <f>'Credit risk (IRB)'!B34</f>
        <v>Check: row 33 ≤ row 32</v>
      </c>
      <c r="D242" s="860" t="str">
        <f>'Credit risk (IRB)'!Z34</f>
        <v/>
      </c>
      <c r="E242" s="849" t="str">
        <f>'Credit risk (IRB)'!AA34</f>
        <v/>
      </c>
      <c r="F242" s="849" t="str">
        <f>'Credit risk (IRB)'!AB34</f>
        <v/>
      </c>
      <c r="G242" s="849" t="str">
        <f>'Credit risk (IRB)'!AC34</f>
        <v/>
      </c>
      <c r="H242" s="849" t="str">
        <f>'Credit risk (IRB)'!AD34</f>
        <v/>
      </c>
      <c r="I242" s="849" t="str">
        <f>'Credit risk (IRB)'!AF34</f>
        <v/>
      </c>
      <c r="J242" s="849" t="str">
        <f>'Credit risk (IRB)'!AG34</f>
        <v/>
      </c>
      <c r="K242" s="849" t="str">
        <f>'Credit risk (IRB)'!AH34</f>
        <v/>
      </c>
      <c r="L242" s="849" t="str">
        <f>'Credit risk (IRB)'!AJ34</f>
        <v/>
      </c>
      <c r="M242" s="849" t="str">
        <f>'Credit risk (IRB)'!AK34</f>
        <v/>
      </c>
      <c r="N242" s="849" t="str">
        <f>'Credit risk (IRB)'!BL34</f>
        <v/>
      </c>
      <c r="O242" s="849" t="str">
        <f>'Credit risk (IRB)'!BM34</f>
        <v/>
      </c>
      <c r="P242" s="849" t="str">
        <f>'Credit risk (IRB)'!BN34</f>
        <v/>
      </c>
      <c r="Q242" s="849" t="str">
        <f>'Credit risk (IRB)'!BO34</f>
        <v/>
      </c>
      <c r="R242" s="849" t="str">
        <f>'Credit risk (IRB)'!BP34</f>
        <v/>
      </c>
      <c r="S242" s="849" t="str">
        <f>'Credit risk (IRB)'!BR34</f>
        <v/>
      </c>
      <c r="T242" s="849" t="str">
        <f>'Credit risk (IRB)'!BS34</f>
        <v/>
      </c>
      <c r="U242" s="849" t="str">
        <f>'Credit risk (IRB)'!BT34</f>
        <v/>
      </c>
      <c r="V242" s="849" t="str">
        <f>'Credit risk (IRB)'!BV34</f>
        <v/>
      </c>
      <c r="W242" s="849" t="str">
        <f>'Credit risk (IRB)'!CJ34</f>
        <v/>
      </c>
      <c r="X242" s="849" t="str">
        <f>'Credit risk (IRB)'!CM34</f>
        <v/>
      </c>
      <c r="Y242" s="849" t="str">
        <f>'Credit risk (IRB)'!CN34</f>
        <v/>
      </c>
      <c r="Z242" s="848" t="str">
        <f>'Credit risk (IRB)'!CO34</f>
        <v/>
      </c>
      <c r="AN242" s="838"/>
      <c r="AP242" s="838"/>
    </row>
    <row r="243" spans="1:16381" s="248" customFormat="1" ht="15" customHeight="1" x14ac:dyDescent="0.25">
      <c r="A243" s="837"/>
      <c r="B243" s="755"/>
      <c r="C243" s="755"/>
      <c r="D243" s="755"/>
      <c r="E243" s="755"/>
      <c r="F243" s="755"/>
      <c r="G243" s="755"/>
      <c r="H243" s="755"/>
      <c r="I243" s="755"/>
      <c r="J243" s="755"/>
      <c r="K243" s="755"/>
      <c r="L243" s="1415"/>
      <c r="M243" s="755"/>
      <c r="N243" s="755"/>
      <c r="O243" s="755"/>
      <c r="P243" s="755"/>
      <c r="Q243" s="755"/>
      <c r="R243" s="755"/>
      <c r="S243" s="755"/>
      <c r="T243" s="755"/>
      <c r="U243" s="755"/>
      <c r="V243" s="755"/>
      <c r="AN243" s="838"/>
    </row>
    <row r="244" spans="1:16381" s="248" customFormat="1" ht="15" customHeight="1" x14ac:dyDescent="0.25">
      <c r="A244" s="837"/>
      <c r="B244" s="1157" t="s">
        <v>1073</v>
      </c>
      <c r="C244" s="2134" t="s">
        <v>14</v>
      </c>
      <c r="D244" s="2117" t="str">
        <f>CONCATENATE("Col ", LEFT(ADDRESS(ROW('Credit risk (IRB)'!N23),COLUMN('Credit risk (IRB)'!N23),4), 1))</f>
        <v>Col N</v>
      </c>
      <c r="E244" s="2117" t="str">
        <f>CONCATENATE("Col ", LEFT(ADDRESS(ROW('Credit risk (IRB)'!O23),COLUMN('Credit risk (IRB)'!O23),4), 1))</f>
        <v>Col O</v>
      </c>
      <c r="F244" s="2117" t="str">
        <f>CONCATENATE("Col ", LEFT(ADDRESS(ROW('Credit risk (IRB)'!P23),COLUMN('Credit risk (IRB)'!P23),4), 1))</f>
        <v>Col P</v>
      </c>
      <c r="G244" s="2117" t="str">
        <f>CONCATENATE("Col ", LEFT(ADDRESS(ROW('Credit risk (IRB)'!Q23),COLUMN('Credit risk (IRB)'!Q23),4), 1))</f>
        <v>Col Q</v>
      </c>
      <c r="H244" s="2117" t="str">
        <f>CONCATENATE("Col ", LEFT(ADDRESS(ROW('Credit risk (IRB)'!R23),COLUMN('Credit risk (IRB)'!R23),4), 1))</f>
        <v>Col R</v>
      </c>
      <c r="I244" s="2117" t="str">
        <f>CONCATENATE("Col ", LEFT(ADDRESS(ROW('Credit risk (IRB)'!T23),COLUMN('Credit risk (IRB)'!T23),4), 1))</f>
        <v>Col T</v>
      </c>
      <c r="J244" s="2117" t="str">
        <f>CONCATENATE("Col ", LEFT(ADDRESS(ROW('Credit risk (IRB)'!U23),COLUMN('Credit risk (IRB)'!U23),4), 1))</f>
        <v>Col U</v>
      </c>
      <c r="K244" s="2117" t="str">
        <f>CONCATENATE("Col ", LEFT(ADDRESS(ROW('Credit risk (IRB)'!V23),COLUMN('Credit risk (IRB)'!V23),4), 1))</f>
        <v>Col V</v>
      </c>
      <c r="L244" s="2117" t="str">
        <f>CONCATENATE("Col ", LEFT(ADDRESS(ROW('Credit risk (IRB)'!X23),COLUMN('Credit risk (IRB)'!X23),4), 1))</f>
        <v>Col X</v>
      </c>
      <c r="M244" s="2117" t="str">
        <f>CONCATENATE("Col ", LEFT(ADDRESS(ROW('Credit risk (IRB)'!Y23),COLUMN('Credit risk (IRB)'!Y23),4), 1))</f>
        <v>Col Y</v>
      </c>
      <c r="N244" s="2117" t="str">
        <f>CONCATENATE("Col ", LEFT(ADDRESS(ROW('Credit risk (IRB)'!AL23),COLUMN('Credit risk (IRB)'!AL23),4), 2))</f>
        <v>Col AL</v>
      </c>
      <c r="O244" s="2117" t="str">
        <f>CONCATENATE("Col ", LEFT(ADDRESS(ROW('Credit risk (IRB)'!AM23),COLUMN('Credit risk (IRB)'!AM23),4), 2))</f>
        <v>Col AM</v>
      </c>
      <c r="P244" s="2117" t="str">
        <f>CONCATENATE("Col ", LEFT(ADDRESS(ROW('Credit risk (IRB)'!AN23),COLUMN('Credit risk (IRB)'!AN23),4), 2))</f>
        <v>Col AN</v>
      </c>
      <c r="Q244" s="2117" t="str">
        <f>CONCATENATE("Col ", LEFT(ADDRESS(ROW('Credit risk (IRB)'!AO23),COLUMN('Credit risk (IRB)'!AO23),4), 2))</f>
        <v>Col AO</v>
      </c>
      <c r="R244" s="2117" t="str">
        <f>CONCATENATE("Col ", LEFT(ADDRESS(ROW('Credit risk (IRB)'!BA23),COLUMN('Credit risk (IRB)'!BA23),4), 2))</f>
        <v>Col BA</v>
      </c>
      <c r="S244" s="2117" t="str">
        <f>CONCATENATE("Col ", LEFT(ADDRESS(ROW('Credit risk (IRB)'!BB23),COLUMN('Credit risk (IRB)'!BB23),4), 2))</f>
        <v>Col BB</v>
      </c>
      <c r="T244" s="2117" t="str">
        <f>CONCATENATE("Col ", LEFT(ADDRESS(ROW('Credit risk (IRB)'!BC23),COLUMN('Credit risk (IRB)'!BC23),4), 2))</f>
        <v>Col BC</v>
      </c>
      <c r="U244" s="2117" t="str">
        <f>CONCATENATE("Col ", LEFT(ADDRESS(ROW('Credit risk (IRB)'!BD23),COLUMN('Credit risk (IRB)'!BD23),4), 2))</f>
        <v>Col BD</v>
      </c>
      <c r="V244" s="2117" t="str">
        <f>CONCATENATE("Col ", LEFT(ADDRESS(ROW('Credit risk (IRB)'!BE23),COLUMN('Credit risk (IRB)'!BE23),4), 2))</f>
        <v>Col BE</v>
      </c>
      <c r="W244" s="2117" t="str">
        <f>CONCATENATE("Col ", LEFT(ADDRESS(ROW('Credit risk (IRB)'!BG23),COLUMN('Credit risk (IRB)'!BG23),4), 2))</f>
        <v>Col BG</v>
      </c>
      <c r="X244" s="2117" t="str">
        <f>CONCATENATE("Col ", LEFT(ADDRESS(ROW('Credit risk (IRB)'!BH23),COLUMN('Credit risk (IRB)'!BH23),4), 2))</f>
        <v>Col BH</v>
      </c>
      <c r="Y244" s="2117" t="str">
        <f>CONCATENATE("Col ", LEFT(ADDRESS(ROW('Credit risk (IRB)'!BI23),COLUMN('Credit risk (IRB)'!BI23),4), 2))</f>
        <v>Col BI</v>
      </c>
      <c r="Z244" s="2117" t="str">
        <f>CONCATENATE("Col ", LEFT(ADDRESS(ROW('Credit risk (IRB)'!BK23),COLUMN('Credit risk (IRB)'!BK23),4), 2))</f>
        <v>Col BK</v>
      </c>
      <c r="AA244" s="2117" t="str">
        <f>CONCATENATE("Col ", LEFT(ADDRESS(ROW('Credit risk (IRB)'!BL23),COLUMN('Credit risk (IRB)'!BL23),4), 2))</f>
        <v>Col BL</v>
      </c>
      <c r="AB244" s="2117" t="str">
        <f>CONCATENATE("Col ", LEFT(ADDRESS(ROW('Credit risk (IRB)'!BM23),COLUMN('Credit risk (IRB)'!BM23),4), 2))</f>
        <v>Col BM</v>
      </c>
      <c r="AC244" s="2117" t="str">
        <f>CONCATENATE("Col ", LEFT(ADDRESS(ROW('Credit risk (IRB)'!BN23),COLUMN('Credit risk (IRB)'!BN23),4), 2))</f>
        <v>Col BN</v>
      </c>
      <c r="AD244" s="2117" t="str">
        <f>CONCATENATE("Col ", LEFT(ADDRESS(ROW('Credit risk (IRB)'!BO23),COLUMN('Credit risk (IRB)'!BO23),4), 2))</f>
        <v>Col BO</v>
      </c>
      <c r="AE244" s="2117" t="str">
        <f>CONCATENATE("Col ", LEFT(ADDRESS(ROW('Credit risk (IRB)'!BP23),COLUMN('Credit risk (IRB)'!BP23),4), 2))</f>
        <v>Col BP</v>
      </c>
      <c r="AF244" s="2117" t="str">
        <f>CONCATENATE("Col ", LEFT(ADDRESS(ROW('Credit risk (IRB)'!BR23),COLUMN('Credit risk (IRB)'!BR23),4), 2))</f>
        <v>Col BR</v>
      </c>
      <c r="AG244" s="2117" t="str">
        <f>CONCATENATE("Col ", LEFT(ADDRESS(ROW('Credit risk (IRB)'!BS23),COLUMN('Credit risk (IRB)'!BS23),4), 2))</f>
        <v>Col BS</v>
      </c>
      <c r="AH244" s="2117" t="str">
        <f>CONCATENATE("Col ", LEFT(ADDRESS(ROW('Credit risk (IRB)'!BT23),COLUMN('Credit risk (IRB)'!BT23),4), 2))</f>
        <v>Col BT</v>
      </c>
      <c r="AI244" s="2117" t="str">
        <f>CONCATENATE("Col ", LEFT(ADDRESS(ROW('Credit risk (IRB)'!BV23),COLUMN('Credit risk (IRB)'!BV23),4), 2))</f>
        <v>Col BV</v>
      </c>
      <c r="AJ244" s="2117" t="str">
        <f>CONCATENATE("Col ", LEFT(ADDRESS(ROW('Credit risk (IRB)'!CJ23),COLUMN('Credit risk (IRB)'!CJ23),4), 2))</f>
        <v>Col CJ</v>
      </c>
      <c r="AK244" s="2117" t="str">
        <f>CONCATENATE("Col ", LEFT(ADDRESS(ROW('Credit risk (IRB)'!CM23),COLUMN('Credit risk (IRB)'!CM23),4), 2))</f>
        <v>Col CM</v>
      </c>
      <c r="AL244" s="2117" t="str">
        <f>CONCATENATE("Col ", LEFT(ADDRESS(ROW('Credit risk (IRB)'!CN23),COLUMN('Credit risk (IRB)'!CN23),4), 2))</f>
        <v>Col CN</v>
      </c>
      <c r="AM244" s="2121" t="str">
        <f>CONCATENATE("Col ", LEFT(ADDRESS(ROW('Credit risk (IRB)'!CO23),COLUMN('Credit risk (IRB)'!CO23),4), 2))</f>
        <v>Col CO</v>
      </c>
      <c r="AN244" s="838"/>
      <c r="AP244" s="838"/>
    </row>
    <row r="245" spans="1:16381" s="248" customFormat="1" ht="15" customHeight="1" x14ac:dyDescent="0.25">
      <c r="A245" s="837"/>
      <c r="B245" s="1153" t="s">
        <v>1078</v>
      </c>
      <c r="C245" s="1632" t="str">
        <f>'Credit risk (IRB)'!B46</f>
        <v>Check: row 45 ≤ row 44</v>
      </c>
      <c r="D245" s="1110" t="str">
        <f>'Credit risk (IRB)'!N46</f>
        <v/>
      </c>
      <c r="E245" s="1110" t="str">
        <f>'Credit risk (IRB)'!O46</f>
        <v/>
      </c>
      <c r="F245" s="1110" t="str">
        <f>'Credit risk (IRB)'!P46</f>
        <v/>
      </c>
      <c r="G245" s="1110" t="str">
        <f>'Credit risk (IRB)'!Q46</f>
        <v/>
      </c>
      <c r="H245" s="1110" t="str">
        <f>'Credit risk (IRB)'!R46</f>
        <v/>
      </c>
      <c r="I245" s="1110" t="str">
        <f>'Credit risk (IRB)'!T46</f>
        <v/>
      </c>
      <c r="J245" s="1110" t="str">
        <f>'Credit risk (IRB)'!U46</f>
        <v/>
      </c>
      <c r="K245" s="1110" t="str">
        <f>'Credit risk (IRB)'!V46</f>
        <v/>
      </c>
      <c r="L245" s="1110" t="str">
        <f>'Credit risk (IRB)'!X46</f>
        <v/>
      </c>
      <c r="M245" s="1110" t="str">
        <f>'Credit risk (IRB)'!Y46</f>
        <v/>
      </c>
      <c r="N245" s="1110" t="str">
        <f>'Credit risk (IRB)'!AL46</f>
        <v/>
      </c>
      <c r="O245" s="1110" t="str">
        <f>'Credit risk (IRB)'!AM46</f>
        <v/>
      </c>
      <c r="P245" s="1110" t="str">
        <f>'Credit risk (IRB)'!AN46</f>
        <v/>
      </c>
      <c r="Q245" s="1110" t="str">
        <f>'Credit risk (IRB)'!AO46</f>
        <v/>
      </c>
      <c r="R245" s="1110" t="str">
        <f>'Credit risk (IRB)'!BA46</f>
        <v/>
      </c>
      <c r="S245" s="1110" t="str">
        <f>'Credit risk (IRB)'!BB46</f>
        <v/>
      </c>
      <c r="T245" s="1110" t="str">
        <f>'Credit risk (IRB)'!BC46</f>
        <v/>
      </c>
      <c r="U245" s="1110" t="str">
        <f>'Credit risk (IRB)'!BD46</f>
        <v/>
      </c>
      <c r="V245" s="1110" t="str">
        <f>'Credit risk (IRB)'!BE46</f>
        <v/>
      </c>
      <c r="W245" s="1110" t="str">
        <f>'Credit risk (IRB)'!BG46</f>
        <v/>
      </c>
      <c r="X245" s="1110" t="str">
        <f>'Credit risk (IRB)'!BH46</f>
        <v/>
      </c>
      <c r="Y245" s="1110" t="str">
        <f>'Credit risk (IRB)'!BI46</f>
        <v/>
      </c>
      <c r="Z245" s="1110" t="str">
        <f>'Credit risk (IRB)'!BK46</f>
        <v/>
      </c>
      <c r="AA245" s="1110" t="str">
        <f>'Credit risk (IRB)'!BL46</f>
        <v/>
      </c>
      <c r="AB245" s="1110" t="str">
        <f>'Credit risk (IRB)'!BM46</f>
        <v/>
      </c>
      <c r="AC245" s="1110" t="str">
        <f>'Credit risk (IRB)'!BN46</f>
        <v/>
      </c>
      <c r="AD245" s="1110" t="str">
        <f>'Credit risk (IRB)'!BO46</f>
        <v/>
      </c>
      <c r="AE245" s="1110" t="str">
        <f>'Credit risk (IRB)'!BP46</f>
        <v/>
      </c>
      <c r="AF245" s="1110" t="str">
        <f>'Credit risk (IRB)'!BR46</f>
        <v/>
      </c>
      <c r="AG245" s="1110" t="str">
        <f>'Credit risk (IRB)'!BS46</f>
        <v/>
      </c>
      <c r="AH245" s="1110" t="str">
        <f>'Credit risk (IRB)'!BT46</f>
        <v/>
      </c>
      <c r="AI245" s="1110" t="str">
        <f>'Credit risk (IRB)'!BV46</f>
        <v/>
      </c>
      <c r="AJ245" s="1110" t="str">
        <f>'Credit risk (IRB)'!CJ46</f>
        <v/>
      </c>
      <c r="AK245" s="1110" t="str">
        <f>'Credit risk (IRB)'!CM46</f>
        <v/>
      </c>
      <c r="AL245" s="1110" t="str">
        <f>'Credit risk (IRB)'!CN46</f>
        <v/>
      </c>
      <c r="AM245" s="1155" t="str">
        <f>'Credit risk (IRB)'!CO46</f>
        <v/>
      </c>
      <c r="AN245" s="838"/>
      <c r="AP245" s="755"/>
    </row>
    <row r="246" spans="1:16381" s="248" customFormat="1" ht="15" customHeight="1" x14ac:dyDescent="0.25">
      <c r="A246" s="837"/>
      <c r="B246" s="357" t="s">
        <v>1078</v>
      </c>
      <c r="C246" s="1633" t="str">
        <f>'Credit risk (IRB)'!B49</f>
        <v>Check: row 48 ≤ row 47</v>
      </c>
      <c r="D246" s="847" t="str">
        <f>'Credit risk (IRB)'!N49</f>
        <v/>
      </c>
      <c r="E246" s="847" t="str">
        <f>'Credit risk (IRB)'!O49</f>
        <v/>
      </c>
      <c r="F246" s="847" t="str">
        <f>'Credit risk (IRB)'!P49</f>
        <v/>
      </c>
      <c r="G246" s="847" t="str">
        <f>'Credit risk (IRB)'!Q49</f>
        <v/>
      </c>
      <c r="H246" s="847" t="str">
        <f>'Credit risk (IRB)'!R49</f>
        <v/>
      </c>
      <c r="I246" s="847" t="str">
        <f>'Credit risk (IRB)'!T49</f>
        <v/>
      </c>
      <c r="J246" s="847" t="str">
        <f>'Credit risk (IRB)'!U49</f>
        <v/>
      </c>
      <c r="K246" s="847" t="str">
        <f>'Credit risk (IRB)'!V49</f>
        <v/>
      </c>
      <c r="L246" s="847" t="str">
        <f>'Credit risk (IRB)'!X49</f>
        <v/>
      </c>
      <c r="M246" s="847" t="str">
        <f>'Credit risk (IRB)'!Y49</f>
        <v/>
      </c>
      <c r="N246" s="847" t="str">
        <f>'Credit risk (IRB)'!AL49</f>
        <v/>
      </c>
      <c r="O246" s="847" t="str">
        <f>'Credit risk (IRB)'!AM49</f>
        <v/>
      </c>
      <c r="P246" s="847" t="str">
        <f>'Credit risk (IRB)'!AN49</f>
        <v/>
      </c>
      <c r="Q246" s="847" t="str">
        <f>'Credit risk (IRB)'!AO49</f>
        <v/>
      </c>
      <c r="R246" s="847" t="str">
        <f>'Credit risk (IRB)'!BA49</f>
        <v/>
      </c>
      <c r="S246" s="847" t="str">
        <f>'Credit risk (IRB)'!BB49</f>
        <v/>
      </c>
      <c r="T246" s="847" t="str">
        <f>'Credit risk (IRB)'!BC49</f>
        <v/>
      </c>
      <c r="U246" s="847" t="str">
        <f>'Credit risk (IRB)'!BD49</f>
        <v/>
      </c>
      <c r="V246" s="847" t="str">
        <f>'Credit risk (IRB)'!BE49</f>
        <v/>
      </c>
      <c r="W246" s="847" t="str">
        <f>'Credit risk (IRB)'!BG49</f>
        <v/>
      </c>
      <c r="X246" s="847" t="str">
        <f>'Credit risk (IRB)'!BH49</f>
        <v/>
      </c>
      <c r="Y246" s="847" t="str">
        <f>'Credit risk (IRB)'!BI49</f>
        <v/>
      </c>
      <c r="Z246" s="847" t="str">
        <f>'Credit risk (IRB)'!BK49</f>
        <v/>
      </c>
      <c r="AA246" s="847" t="str">
        <f>'Credit risk (IRB)'!BL49</f>
        <v/>
      </c>
      <c r="AB246" s="847" t="str">
        <f>'Credit risk (IRB)'!BM49</f>
        <v/>
      </c>
      <c r="AC246" s="847" t="str">
        <f>'Credit risk (IRB)'!BN49</f>
        <v/>
      </c>
      <c r="AD246" s="847" t="str">
        <f>'Credit risk (IRB)'!BO49</f>
        <v/>
      </c>
      <c r="AE246" s="847" t="str">
        <f>'Credit risk (IRB)'!BP49</f>
        <v/>
      </c>
      <c r="AF246" s="847" t="str">
        <f>'Credit risk (IRB)'!BR49</f>
        <v/>
      </c>
      <c r="AG246" s="847" t="str">
        <f>'Credit risk (IRB)'!BS49</f>
        <v/>
      </c>
      <c r="AH246" s="847" t="str">
        <f>'Credit risk (IRB)'!BT49</f>
        <v/>
      </c>
      <c r="AI246" s="847" t="str">
        <f>'Credit risk (IRB)'!BV49</f>
        <v/>
      </c>
      <c r="AJ246" s="847" t="str">
        <f>'Credit risk (IRB)'!CJ49</f>
        <v/>
      </c>
      <c r="AK246" s="847" t="str">
        <f>'Credit risk (IRB)'!CM49</f>
        <v/>
      </c>
      <c r="AL246" s="847" t="str">
        <f>'Credit risk (IRB)'!CN49</f>
        <v/>
      </c>
      <c r="AM246" s="1071" t="str">
        <f>'Credit risk (IRB)'!CO49</f>
        <v/>
      </c>
      <c r="AN246" s="836"/>
      <c r="AO246" s="755"/>
      <c r="AP246" s="755"/>
    </row>
    <row r="247" spans="1:16381" s="248" customFormat="1" ht="15" customHeight="1" x14ac:dyDescent="0.25">
      <c r="A247" s="837"/>
      <c r="B247" s="344" t="s">
        <v>1078</v>
      </c>
      <c r="C247" s="1634" t="str">
        <f>'Credit risk (IRB)'!B66</f>
        <v>Check: DefCap provisioning data versus row 64</v>
      </c>
      <c r="D247" s="499"/>
      <c r="E247" s="499"/>
      <c r="F247" s="499"/>
      <c r="G247" s="499"/>
      <c r="H247" s="499"/>
      <c r="I247" s="499"/>
      <c r="J247" s="499"/>
      <c r="K247" s="499"/>
      <c r="L247" s="499"/>
      <c r="M247" s="499"/>
      <c r="N247" s="849" t="str">
        <f>'Credit risk (IRB)'!AL66</f>
        <v/>
      </c>
      <c r="O247" s="499"/>
      <c r="P247" s="499"/>
      <c r="Q247" s="499"/>
      <c r="R247" s="499"/>
      <c r="S247" s="499"/>
      <c r="T247" s="499"/>
      <c r="U247" s="499"/>
      <c r="V247" s="499"/>
      <c r="W247" s="499"/>
      <c r="X247" s="499"/>
      <c r="Y247" s="499"/>
      <c r="Z247" s="499"/>
      <c r="AA247" s="499"/>
      <c r="AB247" s="499"/>
      <c r="AC247" s="499"/>
      <c r="AD247" s="499"/>
      <c r="AE247" s="499"/>
      <c r="AF247" s="499"/>
      <c r="AG247" s="499"/>
      <c r="AH247" s="499"/>
      <c r="AI247" s="499"/>
      <c r="AJ247" s="499"/>
      <c r="AK247" s="499"/>
      <c r="AL247" s="499"/>
      <c r="AM247" s="500"/>
      <c r="AN247" s="838"/>
    </row>
    <row r="248" spans="1:16381" s="248" customFormat="1" ht="15" customHeight="1" x14ac:dyDescent="0.25">
      <c r="A248" s="837"/>
      <c r="B248" s="755"/>
      <c r="C248" s="755"/>
      <c r="D248" s="755"/>
      <c r="E248" s="755"/>
      <c r="F248" s="755"/>
      <c r="G248" s="755"/>
      <c r="H248" s="755"/>
      <c r="I248" s="755"/>
      <c r="J248" s="755"/>
      <c r="K248" s="755"/>
      <c r="L248" s="1415"/>
      <c r="M248" s="755"/>
      <c r="N248" s="755"/>
      <c r="O248" s="755"/>
      <c r="P248" s="755"/>
      <c r="Q248" s="755"/>
      <c r="R248" s="755"/>
      <c r="S248" s="755"/>
      <c r="T248" s="755"/>
      <c r="U248" s="755"/>
      <c r="V248" s="755"/>
      <c r="AN248" s="836"/>
    </row>
    <row r="249" spans="1:16381" s="248" customFormat="1" ht="15" customHeight="1" x14ac:dyDescent="0.25">
      <c r="A249" s="837"/>
      <c r="B249" s="1157" t="s">
        <v>1073</v>
      </c>
      <c r="C249" s="2134" t="s">
        <v>14</v>
      </c>
      <c r="D249" s="2117" t="str">
        <f>CONCATENATE("Col ", LEFT(ADDRESS(ROW('Credit risk (IRB)'!C67),COLUMN('Credit risk (IRB)'!C67),4), 1))</f>
        <v>Col C</v>
      </c>
      <c r="E249" s="2066" t="str">
        <f>CONCATENATE("Col ", LEFT(ADDRESS(ROW('Credit risk (IRB)'!D67),COLUMN('Credit risk (IRB)'!D67),4), 1))</f>
        <v>Col D</v>
      </c>
      <c r="F249" s="2066" t="str">
        <f>CONCATENATE("Col ", LEFT(ADDRESS(ROW('Credit risk (IRB)'!E67),COLUMN('Credit risk (IRB)'!E67),4), 1))</f>
        <v>Col E</v>
      </c>
      <c r="G249" s="2066" t="str">
        <f>CONCATENATE("Col ", LEFT(ADDRESS(ROW('Credit risk (IRB)'!F67),COLUMN('Credit risk (IRB)'!F67),4), 1))</f>
        <v>Col F</v>
      </c>
      <c r="H249" s="2066" t="str">
        <f>CONCATENATE("Col ", LEFT(ADDRESS(ROW('Credit risk (IRB)'!G67),COLUMN('Credit risk (IRB)'!G67),4), 1))</f>
        <v>Col G</v>
      </c>
      <c r="I249" s="2066" t="str">
        <f>CONCATENATE("Col ", LEFT(ADDRESS(ROW('Credit risk (IRB)'!H67),COLUMN('Credit risk (IRB)'!H67),4), 1))</f>
        <v>Col H</v>
      </c>
      <c r="J249" s="2066" t="str">
        <f>CONCATENATE("Col ", LEFT(ADDRESS(ROW('Credit risk (IRB)'!I67),COLUMN('Credit risk (IRB)'!I67),4), 1))</f>
        <v>Col I</v>
      </c>
      <c r="K249" s="2065" t="str">
        <f>CONCATENATE("Col ", LEFT(ADDRESS(ROW('Credit risk (IRB)'!J67),COLUMN('Credit risk (IRB)'!J67),4), 1))</f>
        <v>Col J</v>
      </c>
      <c r="L249" s="2065" t="str">
        <f>CONCATENATE("Col ", LEFT(ADDRESS(ROW('Credit risk (IRB)'!K67),COLUMN('Credit risk (IRB)'!K67),4), 1))</f>
        <v>Col K</v>
      </c>
      <c r="M249" s="755"/>
      <c r="N249" s="755"/>
      <c r="O249" s="755"/>
      <c r="P249" s="755"/>
      <c r="Q249" s="755"/>
      <c r="R249" s="755"/>
      <c r="S249" s="755"/>
      <c r="T249" s="755"/>
      <c r="U249" s="755"/>
      <c r="V249" s="755"/>
      <c r="W249" s="755"/>
      <c r="X249" s="755"/>
      <c r="Y249" s="755"/>
      <c r="Z249" s="755"/>
      <c r="AA249" s="755"/>
      <c r="AB249" s="755"/>
      <c r="AC249" s="755"/>
      <c r="AD249" s="755"/>
      <c r="AE249" s="755"/>
      <c r="AF249" s="755"/>
      <c r="AG249" s="755"/>
      <c r="AH249" s="755"/>
      <c r="AI249" s="755"/>
      <c r="AJ249" s="755"/>
      <c r="AK249" s="755"/>
      <c r="AL249" s="755"/>
      <c r="AM249" s="755"/>
      <c r="AN249" s="838"/>
    </row>
    <row r="250" spans="1:16381" s="248" customFormat="1" ht="15" customHeight="1" x14ac:dyDescent="0.25">
      <c r="A250" s="837"/>
      <c r="B250" s="1153" t="s">
        <v>1078</v>
      </c>
      <c r="C250" s="1133" t="str">
        <f>'Credit risk (IRB)'!B63</f>
        <v>Check: row 62 ≤ row 61</v>
      </c>
      <c r="D250" s="1109" t="str">
        <f>'Credit risk (IRB)'!C63</f>
        <v/>
      </c>
      <c r="E250" s="1110" t="str">
        <f>'Credit risk (IRB)'!D63</f>
        <v/>
      </c>
      <c r="F250" s="1110" t="str">
        <f>'Credit risk (IRB)'!E63</f>
        <v/>
      </c>
      <c r="G250" s="1110" t="str">
        <f>'Credit risk (IRB)'!F63</f>
        <v/>
      </c>
      <c r="H250" s="1110" t="str">
        <f>'Credit risk (IRB)'!G63</f>
        <v/>
      </c>
      <c r="I250" s="1158"/>
      <c r="J250" s="1110" t="str">
        <f>'Credit risk (IRB)'!I63</f>
        <v/>
      </c>
      <c r="K250" s="1110" t="str">
        <f>'Credit risk (IRB)'!J63</f>
        <v/>
      </c>
      <c r="L250" s="1155" t="str">
        <f>'Credit risk (IRB)'!K63</f>
        <v/>
      </c>
      <c r="M250" s="755"/>
      <c r="N250" s="755"/>
      <c r="O250" s="755"/>
      <c r="P250" s="755"/>
      <c r="Q250" s="755"/>
      <c r="R250" s="755"/>
      <c r="S250" s="755"/>
      <c r="T250" s="755"/>
      <c r="U250" s="755"/>
      <c r="V250" s="755"/>
      <c r="W250" s="755"/>
      <c r="X250" s="755"/>
      <c r="Y250" s="755"/>
      <c r="Z250" s="755"/>
      <c r="AA250" s="755"/>
      <c r="AB250" s="755"/>
      <c r="AC250" s="755"/>
      <c r="AD250" s="755"/>
      <c r="AE250" s="755"/>
      <c r="AF250" s="755"/>
      <c r="AG250" s="755"/>
      <c r="AH250" s="755"/>
      <c r="AI250" s="755"/>
      <c r="AJ250" s="755"/>
      <c r="AK250" s="755"/>
      <c r="AL250" s="755"/>
      <c r="AM250" s="755"/>
      <c r="AN250" s="838"/>
    </row>
    <row r="251" spans="1:16381" s="248" customFormat="1" ht="15" customHeight="1" x14ac:dyDescent="0.25">
      <c r="A251" s="837"/>
      <c r="B251" s="344" t="s">
        <v>1074</v>
      </c>
      <c r="C251" s="1160" t="str">
        <f>'Credit risk (IRB)'!B77</f>
        <v>Check: row 74 = row 50</v>
      </c>
      <c r="D251" s="860" t="str">
        <f>'Credit risk (IRB)'!C77</f>
        <v/>
      </c>
      <c r="E251" s="849" t="str">
        <f>'Credit risk (IRB)'!D77</f>
        <v/>
      </c>
      <c r="F251" s="499"/>
      <c r="G251" s="849" t="str">
        <f>'Credit risk (IRB)'!F77</f>
        <v/>
      </c>
      <c r="H251" s="849" t="str">
        <f>'Credit risk (IRB)'!G77</f>
        <v/>
      </c>
      <c r="I251" s="849" t="str">
        <f>'Credit risk (IRB)'!H77</f>
        <v/>
      </c>
      <c r="J251" s="849" t="str">
        <f>'Credit risk (IRB)'!I77</f>
        <v/>
      </c>
      <c r="K251" s="848" t="str">
        <f>'Credit risk (IRB)'!J77</f>
        <v/>
      </c>
      <c r="L251" s="499"/>
      <c r="M251" s="755"/>
      <c r="N251" s="755"/>
      <c r="O251" s="755"/>
      <c r="P251" s="755"/>
      <c r="Q251" s="755"/>
      <c r="R251" s="755"/>
      <c r="S251" s="755"/>
      <c r="T251" s="755"/>
      <c r="U251" s="755"/>
      <c r="V251" s="755"/>
      <c r="W251" s="755"/>
      <c r="X251" s="755"/>
      <c r="Y251" s="755"/>
      <c r="Z251" s="755"/>
      <c r="AA251" s="755"/>
      <c r="AB251" s="755"/>
      <c r="AC251" s="755"/>
      <c r="AD251" s="755"/>
      <c r="AE251" s="755"/>
      <c r="AF251" s="755"/>
      <c r="AG251" s="755"/>
      <c r="AH251" s="755"/>
      <c r="AI251" s="755"/>
      <c r="AJ251" s="755"/>
      <c r="AK251" s="755"/>
      <c r="AL251" s="755"/>
      <c r="AM251" s="755"/>
      <c r="AN251" s="838"/>
    </row>
    <row r="252" spans="1:16381" s="248" customFormat="1" ht="45" customHeight="1" x14ac:dyDescent="0.25">
      <c r="A252" s="716" t="s">
        <v>1372</v>
      </c>
      <c r="B252" s="755"/>
      <c r="C252" s="755"/>
      <c r="D252" s="755"/>
      <c r="E252" s="755"/>
      <c r="F252" s="755"/>
      <c r="G252" s="755"/>
      <c r="H252" s="755"/>
      <c r="I252" s="755"/>
      <c r="J252" s="755"/>
      <c r="K252" s="755"/>
      <c r="L252" s="755"/>
      <c r="M252" s="755"/>
      <c r="N252" s="755"/>
      <c r="O252" s="755"/>
      <c r="P252" s="755"/>
      <c r="Q252" s="755"/>
      <c r="R252" s="755"/>
      <c r="S252" s="755"/>
      <c r="T252" s="755"/>
      <c r="U252" s="755"/>
      <c r="V252" s="755"/>
      <c r="W252" s="755"/>
      <c r="X252" s="755"/>
      <c r="Y252" s="755"/>
      <c r="Z252" s="755"/>
      <c r="AA252" s="755"/>
      <c r="AB252" s="755"/>
      <c r="AC252" s="755"/>
      <c r="AD252" s="755"/>
      <c r="AE252" s="755"/>
      <c r="AF252" s="755"/>
      <c r="AG252" s="755"/>
      <c r="AH252" s="755"/>
      <c r="AI252" s="755"/>
      <c r="AJ252" s="755"/>
      <c r="AK252" s="755"/>
      <c r="AL252" s="755"/>
      <c r="AM252" s="755"/>
      <c r="AN252" s="836"/>
      <c r="AO252" s="755"/>
      <c r="AP252" s="755"/>
      <c r="AQ252" s="755"/>
      <c r="AR252" s="755"/>
      <c r="AS252" s="755"/>
      <c r="AT252" s="755"/>
      <c r="AU252" s="755"/>
      <c r="AV252" s="755"/>
      <c r="AW252" s="755"/>
      <c r="AX252" s="755"/>
      <c r="AY252" s="755"/>
      <c r="AZ252" s="755"/>
      <c r="BA252" s="755"/>
      <c r="BB252" s="755"/>
      <c r="BC252" s="755"/>
      <c r="BD252" s="755"/>
      <c r="BE252" s="755"/>
      <c r="BF252" s="755"/>
      <c r="BG252" s="755"/>
      <c r="BH252" s="755"/>
      <c r="BI252" s="755"/>
      <c r="BJ252" s="755"/>
      <c r="BK252" s="755"/>
      <c r="BL252" s="755"/>
      <c r="BM252" s="755"/>
      <c r="BN252" s="755"/>
      <c r="BO252" s="755"/>
      <c r="BP252" s="755"/>
      <c r="BQ252" s="755"/>
      <c r="BR252" s="755"/>
      <c r="BS252" s="755"/>
      <c r="BT252" s="755"/>
      <c r="BU252" s="755"/>
      <c r="BV252" s="755"/>
      <c r="BW252" s="755"/>
      <c r="BX252" s="755"/>
      <c r="BY252" s="755"/>
      <c r="BZ252" s="755"/>
      <c r="CA252" s="755"/>
      <c r="CB252" s="755"/>
      <c r="CC252" s="755"/>
      <c r="CD252" s="755"/>
      <c r="CE252" s="755"/>
      <c r="CF252" s="755"/>
      <c r="CG252" s="755"/>
      <c r="CH252" s="755"/>
      <c r="CI252" s="755"/>
      <c r="CJ252" s="755"/>
      <c r="CK252" s="755"/>
      <c r="CL252" s="755"/>
      <c r="CM252" s="755"/>
      <c r="CN252" s="755"/>
      <c r="CO252" s="755"/>
      <c r="CP252" s="755"/>
      <c r="CQ252" s="755"/>
      <c r="CR252" s="755"/>
      <c r="CS252" s="755"/>
      <c r="CT252" s="755"/>
      <c r="CU252" s="755"/>
      <c r="CV252" s="755"/>
      <c r="CW252" s="755"/>
      <c r="CX252" s="755"/>
      <c r="CY252" s="755"/>
      <c r="CZ252" s="755"/>
      <c r="DA252" s="755"/>
      <c r="DB252" s="755"/>
      <c r="DC252" s="755"/>
      <c r="DD252" s="755"/>
      <c r="DE252" s="755"/>
      <c r="DF252" s="755"/>
      <c r="DG252" s="755"/>
      <c r="DH252" s="755"/>
      <c r="DI252" s="755"/>
      <c r="DJ252" s="755"/>
      <c r="DK252" s="755"/>
      <c r="DL252" s="755"/>
      <c r="DM252" s="755"/>
      <c r="DN252" s="755"/>
      <c r="DO252" s="755"/>
      <c r="DP252" s="755"/>
      <c r="DQ252" s="755"/>
      <c r="DR252" s="755"/>
      <c r="DS252" s="755"/>
      <c r="DT252" s="755"/>
      <c r="DU252" s="755"/>
      <c r="DV252" s="755"/>
      <c r="DW252" s="755"/>
      <c r="DX252" s="755"/>
      <c r="DY252" s="755"/>
      <c r="DZ252" s="755"/>
      <c r="EA252" s="755"/>
      <c r="EB252" s="755"/>
      <c r="EC252" s="755"/>
      <c r="ED252" s="755"/>
      <c r="EE252" s="755"/>
      <c r="EF252" s="755"/>
      <c r="EG252" s="755"/>
      <c r="EH252" s="755"/>
      <c r="EI252" s="755"/>
      <c r="EJ252" s="755"/>
      <c r="EK252" s="755"/>
      <c r="EL252" s="755"/>
      <c r="EM252" s="755"/>
      <c r="EN252" s="755"/>
      <c r="EO252" s="755"/>
      <c r="EP252" s="755"/>
      <c r="EQ252" s="755"/>
      <c r="ER252" s="755"/>
      <c r="ES252" s="755"/>
      <c r="ET252" s="755"/>
      <c r="EU252" s="755"/>
      <c r="EV252" s="755"/>
      <c r="EW252" s="755"/>
      <c r="EX252" s="755"/>
      <c r="EY252" s="755"/>
      <c r="EZ252" s="755"/>
      <c r="FA252" s="755"/>
      <c r="FB252" s="755"/>
      <c r="FC252" s="755"/>
      <c r="FD252" s="755"/>
      <c r="FE252" s="755"/>
      <c r="FF252" s="755"/>
      <c r="FG252" s="755"/>
      <c r="FH252" s="755"/>
      <c r="FI252" s="755"/>
      <c r="FJ252" s="755"/>
      <c r="FK252" s="755"/>
      <c r="FL252" s="755"/>
      <c r="FM252" s="755"/>
      <c r="FN252" s="755"/>
      <c r="FO252" s="755"/>
      <c r="FP252" s="755"/>
      <c r="FQ252" s="755"/>
      <c r="FR252" s="755"/>
      <c r="FS252" s="755"/>
      <c r="FT252" s="755"/>
      <c r="FU252" s="755"/>
      <c r="FV252" s="755"/>
      <c r="FW252" s="755"/>
      <c r="FX252" s="755"/>
      <c r="FY252" s="755"/>
      <c r="FZ252" s="755"/>
      <c r="GA252" s="755"/>
      <c r="GB252" s="755"/>
      <c r="GC252" s="755"/>
      <c r="GD252" s="755"/>
      <c r="GE252" s="755"/>
      <c r="GF252" s="755"/>
      <c r="GG252" s="755"/>
      <c r="GH252" s="755"/>
      <c r="GI252" s="755"/>
      <c r="GJ252" s="755"/>
      <c r="GK252" s="755"/>
      <c r="GL252" s="755"/>
      <c r="GM252" s="755"/>
      <c r="GN252" s="755"/>
      <c r="GO252" s="755"/>
      <c r="GP252" s="755"/>
      <c r="GQ252" s="755"/>
      <c r="GR252" s="755"/>
      <c r="GS252" s="755"/>
      <c r="GT252" s="755"/>
      <c r="GU252" s="755"/>
      <c r="GV252" s="755"/>
      <c r="GW252" s="755"/>
      <c r="GX252" s="755"/>
      <c r="GY252" s="755"/>
      <c r="GZ252" s="755"/>
      <c r="HA252" s="755"/>
      <c r="HB252" s="755"/>
      <c r="HC252" s="755"/>
      <c r="HD252" s="755"/>
      <c r="HE252" s="755"/>
      <c r="HF252" s="755"/>
      <c r="HG252" s="755"/>
      <c r="HH252" s="755"/>
      <c r="HI252" s="755"/>
      <c r="HJ252" s="755"/>
      <c r="HK252" s="755"/>
      <c r="HL252" s="755"/>
      <c r="HM252" s="755"/>
      <c r="HN252" s="755"/>
      <c r="HO252" s="755"/>
      <c r="HP252" s="755"/>
      <c r="HQ252" s="755"/>
      <c r="HR252" s="755"/>
      <c r="HS252" s="755"/>
      <c r="HT252" s="755"/>
      <c r="HU252" s="755"/>
      <c r="HV252" s="755"/>
      <c r="HW252" s="755"/>
      <c r="HX252" s="755"/>
      <c r="HY252" s="755"/>
      <c r="HZ252" s="755"/>
      <c r="IA252" s="755"/>
      <c r="IB252" s="755"/>
      <c r="IC252" s="755"/>
      <c r="ID252" s="755"/>
      <c r="IE252" s="755"/>
      <c r="IF252" s="755"/>
      <c r="IG252" s="755"/>
      <c r="IH252" s="755"/>
      <c r="II252" s="755"/>
      <c r="IJ252" s="755"/>
      <c r="IK252" s="755"/>
      <c r="IL252" s="755"/>
      <c r="IM252" s="755"/>
      <c r="IN252" s="755"/>
      <c r="IO252" s="755"/>
      <c r="IP252" s="755"/>
      <c r="IQ252" s="755"/>
      <c r="IR252" s="755"/>
      <c r="IS252" s="755"/>
      <c r="IT252" s="755"/>
      <c r="IU252" s="755"/>
      <c r="IV252" s="755"/>
      <c r="IW252" s="755"/>
      <c r="IX252" s="755"/>
      <c r="IY252" s="755"/>
      <c r="IZ252" s="755"/>
      <c r="JA252" s="755"/>
      <c r="JB252" s="755"/>
      <c r="JC252" s="755"/>
      <c r="JD252" s="755"/>
      <c r="JE252" s="755"/>
      <c r="JF252" s="755"/>
      <c r="JG252" s="755"/>
      <c r="JH252" s="755"/>
      <c r="JI252" s="755"/>
      <c r="JJ252" s="755"/>
      <c r="JK252" s="755"/>
      <c r="JL252" s="755"/>
      <c r="JM252" s="755"/>
      <c r="JN252" s="755"/>
      <c r="JO252" s="755"/>
      <c r="JP252" s="755"/>
      <c r="JQ252" s="755"/>
      <c r="JR252" s="755"/>
      <c r="JS252" s="755"/>
      <c r="JT252" s="755"/>
      <c r="JU252" s="755"/>
      <c r="JV252" s="755"/>
      <c r="JW252" s="755"/>
      <c r="JX252" s="755"/>
      <c r="JY252" s="755"/>
      <c r="JZ252" s="755"/>
      <c r="KA252" s="755"/>
      <c r="KB252" s="755"/>
      <c r="KC252" s="755"/>
      <c r="KD252" s="755"/>
      <c r="KE252" s="755"/>
      <c r="KF252" s="755"/>
      <c r="KG252" s="755"/>
      <c r="KH252" s="755"/>
      <c r="KI252" s="755"/>
      <c r="KJ252" s="755"/>
      <c r="KK252" s="755"/>
      <c r="KL252" s="755"/>
      <c r="KM252" s="755"/>
      <c r="KN252" s="755"/>
      <c r="KO252" s="755"/>
      <c r="KP252" s="755"/>
      <c r="KQ252" s="755"/>
      <c r="KR252" s="755"/>
      <c r="KS252" s="755"/>
      <c r="KT252" s="755"/>
      <c r="KU252" s="755"/>
      <c r="KV252" s="755"/>
      <c r="KW252" s="755"/>
      <c r="KX252" s="755"/>
      <c r="KY252" s="755"/>
      <c r="KZ252" s="755"/>
      <c r="LA252" s="755"/>
      <c r="LB252" s="755"/>
      <c r="LC252" s="755"/>
      <c r="LD252" s="755"/>
      <c r="LE252" s="755"/>
      <c r="LF252" s="755"/>
      <c r="LG252" s="755"/>
      <c r="LH252" s="755"/>
      <c r="LI252" s="755"/>
      <c r="LJ252" s="755"/>
      <c r="LK252" s="755"/>
      <c r="LL252" s="755"/>
      <c r="LM252" s="755"/>
      <c r="LN252" s="755"/>
      <c r="LO252" s="755"/>
      <c r="LP252" s="755"/>
      <c r="LQ252" s="755"/>
      <c r="LR252" s="755"/>
      <c r="LS252" s="755"/>
      <c r="LT252" s="755"/>
      <c r="LU252" s="755"/>
      <c r="LV252" s="755"/>
      <c r="LW252" s="755"/>
      <c r="LX252" s="755"/>
      <c r="LY252" s="755"/>
      <c r="LZ252" s="755"/>
      <c r="MA252" s="755"/>
      <c r="MB252" s="755"/>
      <c r="MC252" s="755"/>
      <c r="MD252" s="755"/>
      <c r="ME252" s="755"/>
      <c r="MF252" s="755"/>
      <c r="MG252" s="755"/>
      <c r="MH252" s="755"/>
      <c r="MI252" s="755"/>
      <c r="MJ252" s="755"/>
      <c r="MK252" s="755"/>
      <c r="ML252" s="755"/>
      <c r="MM252" s="755"/>
      <c r="MN252" s="755"/>
      <c r="MO252" s="755"/>
      <c r="MP252" s="755"/>
      <c r="MQ252" s="755"/>
      <c r="MR252" s="755"/>
      <c r="MS252" s="755"/>
      <c r="MT252" s="755"/>
      <c r="MU252" s="755"/>
      <c r="MV252" s="755"/>
      <c r="MW252" s="755"/>
      <c r="MX252" s="755"/>
      <c r="MY252" s="755"/>
      <c r="MZ252" s="755"/>
      <c r="NA252" s="755"/>
      <c r="NB252" s="755"/>
      <c r="NC252" s="755"/>
      <c r="ND252" s="755"/>
      <c r="NE252" s="755"/>
      <c r="NF252" s="755"/>
      <c r="NG252" s="755"/>
      <c r="NH252" s="755"/>
      <c r="NI252" s="755"/>
      <c r="NJ252" s="755"/>
      <c r="NK252" s="755"/>
      <c r="NL252" s="755"/>
      <c r="NM252" s="755"/>
      <c r="NN252" s="755"/>
      <c r="NO252" s="755"/>
      <c r="NP252" s="755"/>
      <c r="NQ252" s="755"/>
      <c r="NR252" s="755"/>
      <c r="NS252" s="755"/>
      <c r="NT252" s="755"/>
      <c r="NU252" s="755"/>
      <c r="NV252" s="755"/>
      <c r="NW252" s="755"/>
      <c r="NX252" s="755"/>
      <c r="NY252" s="755"/>
      <c r="NZ252" s="755"/>
      <c r="OA252" s="755"/>
      <c r="OB252" s="755"/>
      <c r="OC252" s="755"/>
      <c r="OD252" s="755"/>
      <c r="OE252" s="755"/>
      <c r="OF252" s="755"/>
      <c r="OG252" s="755"/>
      <c r="OH252" s="755"/>
      <c r="OI252" s="755"/>
      <c r="OJ252" s="755"/>
      <c r="OK252" s="755"/>
      <c r="OL252" s="755"/>
      <c r="OM252" s="755"/>
      <c r="ON252" s="755"/>
      <c r="OO252" s="755"/>
      <c r="OP252" s="755"/>
      <c r="OQ252" s="755"/>
      <c r="OR252" s="755"/>
      <c r="OS252" s="755"/>
      <c r="OT252" s="755"/>
      <c r="OU252" s="755"/>
      <c r="OV252" s="755"/>
      <c r="OW252" s="755"/>
      <c r="OX252" s="755"/>
      <c r="OY252" s="755"/>
      <c r="OZ252" s="755"/>
      <c r="PA252" s="755"/>
      <c r="PB252" s="755"/>
      <c r="PC252" s="755"/>
      <c r="PD252" s="755"/>
      <c r="PE252" s="755"/>
      <c r="PF252" s="755"/>
      <c r="PG252" s="755"/>
      <c r="PH252" s="755"/>
      <c r="PI252" s="755"/>
      <c r="PJ252" s="755"/>
      <c r="PK252" s="755"/>
      <c r="PL252" s="755"/>
      <c r="PM252" s="755"/>
      <c r="PN252" s="755"/>
      <c r="PO252" s="755"/>
      <c r="PP252" s="755"/>
      <c r="PQ252" s="755"/>
      <c r="PR252" s="755"/>
      <c r="PS252" s="755"/>
      <c r="PT252" s="755"/>
      <c r="PU252" s="755"/>
      <c r="PV252" s="755"/>
      <c r="PW252" s="755"/>
      <c r="PX252" s="755"/>
      <c r="PY252" s="755"/>
      <c r="PZ252" s="755"/>
      <c r="QA252" s="755"/>
      <c r="QB252" s="755"/>
      <c r="QC252" s="755"/>
      <c r="QD252" s="755"/>
      <c r="QE252" s="755"/>
      <c r="QF252" s="755"/>
      <c r="QG252" s="755"/>
      <c r="QH252" s="755"/>
      <c r="QI252" s="755"/>
      <c r="QJ252" s="755"/>
      <c r="QK252" s="755"/>
      <c r="QL252" s="755"/>
      <c r="QM252" s="755"/>
      <c r="QN252" s="755"/>
      <c r="QO252" s="755"/>
      <c r="QP252" s="755"/>
      <c r="QQ252" s="755"/>
      <c r="QR252" s="755"/>
      <c r="QS252" s="755"/>
      <c r="QT252" s="755"/>
      <c r="QU252" s="755"/>
      <c r="QV252" s="755"/>
      <c r="QW252" s="755"/>
      <c r="QX252" s="755"/>
      <c r="QY252" s="755"/>
      <c r="QZ252" s="755"/>
      <c r="RA252" s="755"/>
      <c r="RB252" s="755"/>
      <c r="RC252" s="755"/>
      <c r="RD252" s="755"/>
      <c r="RE252" s="755"/>
      <c r="RF252" s="755"/>
      <c r="RG252" s="755"/>
      <c r="RH252" s="755"/>
      <c r="RI252" s="755"/>
      <c r="RJ252" s="755"/>
      <c r="RK252" s="755"/>
      <c r="RL252" s="755"/>
      <c r="RM252" s="755"/>
      <c r="RN252" s="755"/>
      <c r="RO252" s="755"/>
      <c r="RP252" s="755"/>
      <c r="RQ252" s="755"/>
      <c r="RR252" s="755"/>
      <c r="RS252" s="755"/>
      <c r="RT252" s="755"/>
      <c r="RU252" s="755"/>
      <c r="RV252" s="755"/>
      <c r="RW252" s="755"/>
      <c r="RX252" s="755"/>
      <c r="RY252" s="755"/>
      <c r="RZ252" s="755"/>
      <c r="SA252" s="755"/>
      <c r="SB252" s="755"/>
      <c r="SC252" s="755"/>
      <c r="SD252" s="755"/>
      <c r="SE252" s="755"/>
      <c r="SF252" s="755"/>
      <c r="SG252" s="755"/>
      <c r="SH252" s="755"/>
      <c r="SI252" s="755"/>
      <c r="SJ252" s="755"/>
      <c r="SK252" s="755"/>
      <c r="SL252" s="755"/>
      <c r="SM252" s="755"/>
      <c r="SN252" s="755"/>
      <c r="SO252" s="755"/>
      <c r="SP252" s="755"/>
      <c r="SQ252" s="755"/>
      <c r="SR252" s="755"/>
      <c r="SS252" s="755"/>
      <c r="ST252" s="755"/>
      <c r="SU252" s="755"/>
      <c r="SV252" s="755"/>
      <c r="SW252" s="755"/>
      <c r="SX252" s="755"/>
      <c r="SY252" s="755"/>
      <c r="SZ252" s="755"/>
      <c r="TA252" s="755"/>
      <c r="TB252" s="755"/>
      <c r="TC252" s="755"/>
      <c r="TD252" s="755"/>
      <c r="TE252" s="755"/>
      <c r="TF252" s="755"/>
      <c r="TG252" s="755"/>
      <c r="TH252" s="755"/>
      <c r="TI252" s="755"/>
      <c r="TJ252" s="755"/>
      <c r="TK252" s="755"/>
      <c r="TL252" s="755"/>
      <c r="TM252" s="755"/>
      <c r="TN252" s="755"/>
      <c r="TO252" s="755"/>
      <c r="TP252" s="755"/>
      <c r="TQ252" s="755"/>
      <c r="TR252" s="755"/>
      <c r="TS252" s="755"/>
      <c r="TT252" s="755"/>
      <c r="TU252" s="755"/>
      <c r="TV252" s="755"/>
      <c r="TW252" s="755"/>
      <c r="TX252" s="755"/>
      <c r="TY252" s="755"/>
      <c r="TZ252" s="755"/>
      <c r="UA252" s="755"/>
      <c r="UB252" s="755"/>
      <c r="UC252" s="755"/>
      <c r="UD252" s="755"/>
      <c r="UE252" s="755"/>
      <c r="UF252" s="755"/>
      <c r="UG252" s="755"/>
      <c r="UH252" s="755"/>
      <c r="UI252" s="755"/>
      <c r="UJ252" s="755"/>
      <c r="UK252" s="755"/>
      <c r="UL252" s="755"/>
      <c r="UM252" s="755"/>
      <c r="UN252" s="755"/>
      <c r="UO252" s="755"/>
      <c r="UP252" s="755"/>
      <c r="UQ252" s="755"/>
      <c r="UR252" s="755"/>
      <c r="US252" s="755"/>
      <c r="UT252" s="755"/>
      <c r="UU252" s="755"/>
      <c r="UV252" s="755"/>
      <c r="UW252" s="755"/>
      <c r="UX252" s="755"/>
      <c r="UY252" s="755"/>
      <c r="UZ252" s="755"/>
      <c r="VA252" s="755"/>
      <c r="VB252" s="755"/>
      <c r="VC252" s="755"/>
      <c r="VD252" s="755"/>
      <c r="VE252" s="755"/>
      <c r="VF252" s="755"/>
      <c r="VG252" s="755"/>
      <c r="VH252" s="755"/>
      <c r="VI252" s="755"/>
      <c r="VJ252" s="755"/>
      <c r="VK252" s="755"/>
      <c r="VL252" s="755"/>
      <c r="VM252" s="755"/>
      <c r="VN252" s="755"/>
      <c r="VO252" s="755"/>
      <c r="VP252" s="755"/>
      <c r="VQ252" s="755"/>
      <c r="VR252" s="755"/>
      <c r="VS252" s="755"/>
      <c r="VT252" s="755"/>
      <c r="VU252" s="755"/>
      <c r="VV252" s="755"/>
      <c r="VW252" s="755"/>
      <c r="VX252" s="755"/>
      <c r="VY252" s="755"/>
      <c r="VZ252" s="755"/>
      <c r="WA252" s="755"/>
      <c r="WB252" s="755"/>
      <c r="WC252" s="755"/>
      <c r="WD252" s="755"/>
      <c r="WE252" s="755"/>
      <c r="WF252" s="755"/>
      <c r="WG252" s="755"/>
      <c r="WH252" s="755"/>
      <c r="WI252" s="755"/>
      <c r="WJ252" s="755"/>
      <c r="WK252" s="755"/>
      <c r="WL252" s="755"/>
      <c r="WM252" s="755"/>
      <c r="WN252" s="755"/>
      <c r="WO252" s="755"/>
      <c r="WP252" s="755"/>
      <c r="WQ252" s="755"/>
      <c r="WR252" s="755"/>
      <c r="WS252" s="755"/>
      <c r="WT252" s="755"/>
      <c r="WU252" s="755"/>
      <c r="WV252" s="755"/>
      <c r="WW252" s="755"/>
      <c r="WX252" s="755"/>
      <c r="WY252" s="755"/>
      <c r="WZ252" s="755"/>
      <c r="XA252" s="755"/>
      <c r="XB252" s="755"/>
      <c r="XC252" s="755"/>
      <c r="XD252" s="755"/>
      <c r="XE252" s="755"/>
      <c r="XF252" s="755"/>
      <c r="XG252" s="755"/>
      <c r="XH252" s="755"/>
      <c r="XI252" s="755"/>
      <c r="XJ252" s="755"/>
      <c r="XK252" s="755"/>
      <c r="XL252" s="755"/>
      <c r="XM252" s="755"/>
      <c r="XN252" s="755"/>
      <c r="XO252" s="755"/>
      <c r="XP252" s="755"/>
      <c r="XQ252" s="755"/>
      <c r="XR252" s="755"/>
      <c r="XS252" s="755"/>
      <c r="XT252" s="755"/>
      <c r="XU252" s="755"/>
      <c r="XV252" s="755"/>
      <c r="XW252" s="755"/>
      <c r="XX252" s="755"/>
      <c r="XY252" s="755"/>
      <c r="XZ252" s="755"/>
      <c r="YA252" s="755"/>
      <c r="YB252" s="755"/>
      <c r="YC252" s="755"/>
      <c r="YD252" s="755"/>
      <c r="YE252" s="755"/>
      <c r="YF252" s="755"/>
      <c r="YG252" s="755"/>
      <c r="YH252" s="755"/>
      <c r="YI252" s="755"/>
      <c r="YJ252" s="755"/>
      <c r="YK252" s="755"/>
      <c r="YL252" s="755"/>
      <c r="YM252" s="755"/>
      <c r="YN252" s="755"/>
      <c r="YO252" s="755"/>
      <c r="YP252" s="755"/>
      <c r="YQ252" s="755"/>
      <c r="YR252" s="755"/>
      <c r="YS252" s="755"/>
      <c r="YT252" s="755"/>
      <c r="YU252" s="755"/>
      <c r="YV252" s="755"/>
      <c r="YW252" s="755"/>
      <c r="YX252" s="755"/>
      <c r="YY252" s="755"/>
      <c r="YZ252" s="755"/>
      <c r="ZA252" s="755"/>
      <c r="ZB252" s="755"/>
      <c r="ZC252" s="755"/>
      <c r="ZD252" s="755"/>
      <c r="ZE252" s="755"/>
      <c r="ZF252" s="755"/>
      <c r="ZG252" s="755"/>
      <c r="ZH252" s="755"/>
      <c r="ZI252" s="755"/>
      <c r="ZJ252" s="755"/>
      <c r="ZK252" s="755"/>
      <c r="ZL252" s="755"/>
      <c r="ZM252" s="755"/>
      <c r="ZN252" s="755"/>
      <c r="ZO252" s="755"/>
      <c r="ZP252" s="755"/>
      <c r="ZQ252" s="755"/>
      <c r="ZR252" s="755"/>
      <c r="ZS252" s="755"/>
      <c r="ZT252" s="755"/>
      <c r="ZU252" s="755"/>
      <c r="ZV252" s="755"/>
      <c r="ZW252" s="755"/>
      <c r="ZX252" s="755"/>
      <c r="ZY252" s="755"/>
      <c r="ZZ252" s="755"/>
      <c r="AAA252" s="755"/>
      <c r="AAB252" s="755"/>
      <c r="AAC252" s="755"/>
      <c r="AAD252" s="755"/>
      <c r="AAE252" s="755"/>
      <c r="AAF252" s="755"/>
      <c r="AAG252" s="755"/>
      <c r="AAH252" s="755"/>
      <c r="AAI252" s="755"/>
      <c r="AAJ252" s="755"/>
      <c r="AAK252" s="755"/>
      <c r="AAL252" s="755"/>
      <c r="AAM252" s="755"/>
      <c r="AAN252" s="755"/>
      <c r="AAO252" s="755"/>
      <c r="AAP252" s="755"/>
      <c r="AAQ252" s="755"/>
      <c r="AAR252" s="755"/>
      <c r="AAS252" s="755"/>
      <c r="AAT252" s="755"/>
      <c r="AAU252" s="755"/>
      <c r="AAV252" s="755"/>
      <c r="AAW252" s="755"/>
      <c r="AAX252" s="755"/>
      <c r="AAY252" s="755"/>
      <c r="AAZ252" s="755"/>
      <c r="ABA252" s="755"/>
      <c r="ABB252" s="755"/>
      <c r="ABC252" s="755"/>
      <c r="ABD252" s="755"/>
      <c r="ABE252" s="755"/>
      <c r="ABF252" s="755"/>
      <c r="ABG252" s="755"/>
      <c r="ABH252" s="755"/>
      <c r="ABI252" s="755"/>
      <c r="ABJ252" s="755"/>
      <c r="ABK252" s="755"/>
      <c r="ABL252" s="755"/>
      <c r="ABM252" s="755"/>
      <c r="ABN252" s="755"/>
      <c r="ABO252" s="755"/>
      <c r="ABP252" s="755"/>
      <c r="ABQ252" s="755"/>
      <c r="ABR252" s="755"/>
      <c r="ABS252" s="755"/>
      <c r="ABT252" s="755"/>
      <c r="ABU252" s="755"/>
      <c r="ABV252" s="755"/>
      <c r="ABW252" s="755"/>
      <c r="ABX252" s="755"/>
      <c r="ABY252" s="755"/>
      <c r="ABZ252" s="755"/>
      <c r="ACA252" s="755"/>
      <c r="ACB252" s="755"/>
      <c r="ACC252" s="755"/>
      <c r="ACD252" s="755"/>
      <c r="ACE252" s="755"/>
      <c r="ACF252" s="755"/>
      <c r="ACG252" s="755"/>
      <c r="ACH252" s="755"/>
      <c r="ACI252" s="755"/>
      <c r="ACJ252" s="755"/>
      <c r="ACK252" s="755"/>
      <c r="ACL252" s="755"/>
      <c r="ACM252" s="755"/>
      <c r="ACN252" s="755"/>
      <c r="ACO252" s="755"/>
      <c r="ACP252" s="755"/>
      <c r="ACQ252" s="755"/>
      <c r="ACR252" s="755"/>
      <c r="ACS252" s="755"/>
      <c r="ACT252" s="755"/>
      <c r="ACU252" s="755"/>
      <c r="ACV252" s="755"/>
      <c r="ACW252" s="755"/>
      <c r="ACX252" s="755"/>
      <c r="ACY252" s="755"/>
      <c r="ACZ252" s="755"/>
      <c r="ADA252" s="755"/>
      <c r="ADB252" s="755"/>
      <c r="ADC252" s="755"/>
      <c r="ADD252" s="755"/>
      <c r="ADE252" s="755"/>
      <c r="ADF252" s="755"/>
      <c r="ADG252" s="755"/>
      <c r="ADH252" s="755"/>
      <c r="ADI252" s="755"/>
      <c r="ADJ252" s="755"/>
      <c r="ADK252" s="755"/>
      <c r="ADL252" s="755"/>
      <c r="ADM252" s="755"/>
      <c r="ADN252" s="755"/>
      <c r="ADO252" s="755"/>
      <c r="ADP252" s="755"/>
      <c r="ADQ252" s="755"/>
      <c r="ADR252" s="755"/>
      <c r="ADS252" s="755"/>
      <c r="ADT252" s="755"/>
      <c r="ADU252" s="755"/>
      <c r="ADV252" s="755"/>
      <c r="ADW252" s="755"/>
      <c r="ADX252" s="755"/>
      <c r="ADY252" s="755"/>
      <c r="ADZ252" s="755"/>
      <c r="AEA252" s="755"/>
      <c r="AEB252" s="755"/>
      <c r="AEC252" s="755"/>
      <c r="AED252" s="755"/>
      <c r="AEE252" s="755"/>
      <c r="AEF252" s="755"/>
      <c r="AEG252" s="755"/>
      <c r="AEH252" s="755"/>
      <c r="AEI252" s="755"/>
      <c r="AEJ252" s="755"/>
      <c r="AEK252" s="755"/>
      <c r="AEL252" s="755"/>
      <c r="AEM252" s="755"/>
      <c r="AEN252" s="755"/>
      <c r="AEO252" s="755"/>
      <c r="AEP252" s="755"/>
      <c r="AEQ252" s="755"/>
      <c r="AER252" s="755"/>
      <c r="AES252" s="755"/>
      <c r="AET252" s="755"/>
      <c r="AEU252" s="755"/>
      <c r="AEV252" s="755"/>
      <c r="AEW252" s="755"/>
      <c r="AEX252" s="755"/>
      <c r="AEY252" s="755"/>
      <c r="AEZ252" s="755"/>
      <c r="AFA252" s="755"/>
      <c r="AFB252" s="755"/>
      <c r="AFC252" s="755"/>
      <c r="AFD252" s="755"/>
      <c r="AFE252" s="755"/>
      <c r="AFF252" s="755"/>
      <c r="AFG252" s="755"/>
      <c r="AFH252" s="755"/>
      <c r="AFI252" s="755"/>
      <c r="AFJ252" s="755"/>
      <c r="AFK252" s="755"/>
      <c r="AFL252" s="755"/>
      <c r="AFM252" s="755"/>
      <c r="AFN252" s="755"/>
      <c r="AFO252" s="755"/>
      <c r="AFP252" s="755"/>
      <c r="AFQ252" s="755"/>
      <c r="AFR252" s="755"/>
      <c r="AFS252" s="755"/>
      <c r="AFT252" s="755"/>
      <c r="AFU252" s="755"/>
      <c r="AFV252" s="755"/>
      <c r="AFW252" s="755"/>
      <c r="AFX252" s="755"/>
      <c r="AFY252" s="755"/>
      <c r="AFZ252" s="755"/>
      <c r="AGA252" s="755"/>
      <c r="AGB252" s="755"/>
      <c r="AGC252" s="755"/>
      <c r="AGD252" s="755"/>
      <c r="AGE252" s="755"/>
      <c r="AGF252" s="755"/>
      <c r="AGG252" s="755"/>
      <c r="AGH252" s="755"/>
      <c r="AGI252" s="755"/>
      <c r="AGJ252" s="755"/>
      <c r="AGK252" s="755"/>
      <c r="AGL252" s="755"/>
      <c r="AGM252" s="755"/>
      <c r="AGN252" s="755"/>
      <c r="AGO252" s="755"/>
      <c r="AGP252" s="755"/>
      <c r="AGQ252" s="755"/>
      <c r="AGR252" s="755"/>
      <c r="AGS252" s="755"/>
      <c r="AGT252" s="755"/>
      <c r="AGU252" s="755"/>
      <c r="AGV252" s="755"/>
      <c r="AGW252" s="755"/>
      <c r="AGX252" s="755"/>
      <c r="AGY252" s="755"/>
      <c r="AGZ252" s="755"/>
      <c r="AHA252" s="755"/>
      <c r="AHB252" s="755"/>
      <c r="AHC252" s="755"/>
      <c r="AHD252" s="755"/>
      <c r="AHE252" s="755"/>
      <c r="AHF252" s="755"/>
      <c r="AHG252" s="755"/>
      <c r="AHH252" s="755"/>
      <c r="AHI252" s="755"/>
      <c r="AHJ252" s="755"/>
      <c r="AHK252" s="755"/>
      <c r="AHL252" s="755"/>
      <c r="AHM252" s="755"/>
      <c r="AHN252" s="755"/>
      <c r="AHO252" s="755"/>
      <c r="AHP252" s="755"/>
      <c r="AHQ252" s="755"/>
      <c r="AHR252" s="755"/>
      <c r="AHS252" s="755"/>
      <c r="AHT252" s="755"/>
      <c r="AHU252" s="755"/>
      <c r="AHV252" s="755"/>
      <c r="AHW252" s="755"/>
      <c r="AHX252" s="755"/>
      <c r="AHY252" s="755"/>
      <c r="AHZ252" s="755"/>
      <c r="AIA252" s="755"/>
      <c r="AIB252" s="755"/>
      <c r="AIC252" s="755"/>
      <c r="AID252" s="755"/>
      <c r="AIE252" s="755"/>
      <c r="AIF252" s="755"/>
      <c r="AIG252" s="755"/>
      <c r="AIH252" s="755"/>
      <c r="AII252" s="755"/>
      <c r="AIJ252" s="755"/>
      <c r="AIK252" s="755"/>
      <c r="AIL252" s="755"/>
      <c r="AIM252" s="755"/>
      <c r="AIN252" s="755"/>
      <c r="AIO252" s="755"/>
      <c r="AIP252" s="755"/>
      <c r="AIQ252" s="755"/>
      <c r="AIR252" s="755"/>
      <c r="AIS252" s="755"/>
      <c r="AIT252" s="755"/>
      <c r="AIU252" s="755"/>
      <c r="AIV252" s="755"/>
      <c r="AIW252" s="755"/>
      <c r="AIX252" s="755"/>
      <c r="AIY252" s="755"/>
      <c r="AIZ252" s="755"/>
      <c r="AJA252" s="755"/>
      <c r="AJB252" s="755"/>
      <c r="AJC252" s="755"/>
      <c r="AJD252" s="755"/>
      <c r="AJE252" s="755"/>
      <c r="AJF252" s="755"/>
      <c r="AJG252" s="755"/>
      <c r="AJH252" s="755"/>
      <c r="AJI252" s="755"/>
      <c r="AJJ252" s="755"/>
      <c r="AJK252" s="755"/>
      <c r="AJL252" s="755"/>
      <c r="AJM252" s="755"/>
      <c r="AJN252" s="755"/>
      <c r="AJO252" s="755"/>
      <c r="AJP252" s="755"/>
      <c r="AJQ252" s="755"/>
      <c r="AJR252" s="755"/>
      <c r="AJS252" s="755"/>
      <c r="AJT252" s="755"/>
      <c r="AJU252" s="755"/>
      <c r="AJV252" s="755"/>
      <c r="AJW252" s="755"/>
      <c r="AJX252" s="755"/>
      <c r="AJY252" s="755"/>
      <c r="AJZ252" s="755"/>
      <c r="AKA252" s="755"/>
      <c r="AKB252" s="755"/>
      <c r="AKC252" s="755"/>
      <c r="AKD252" s="755"/>
      <c r="AKE252" s="755"/>
      <c r="AKF252" s="755"/>
      <c r="AKG252" s="755"/>
      <c r="AKH252" s="755"/>
      <c r="AKI252" s="755"/>
      <c r="AKJ252" s="755"/>
      <c r="AKK252" s="755"/>
      <c r="AKL252" s="755"/>
      <c r="AKM252" s="755"/>
      <c r="AKN252" s="755"/>
      <c r="AKO252" s="755"/>
      <c r="AKP252" s="755"/>
      <c r="AKQ252" s="755"/>
      <c r="AKR252" s="755"/>
      <c r="AKS252" s="755"/>
      <c r="AKT252" s="755"/>
      <c r="AKU252" s="755"/>
      <c r="AKV252" s="755"/>
      <c r="AKW252" s="755"/>
      <c r="AKX252" s="755"/>
      <c r="AKY252" s="755"/>
      <c r="AKZ252" s="755"/>
      <c r="ALA252" s="755"/>
      <c r="ALB252" s="755"/>
      <c r="ALC252" s="755"/>
      <c r="ALD252" s="755"/>
      <c r="ALE252" s="755"/>
      <c r="ALF252" s="755"/>
      <c r="ALG252" s="755"/>
      <c r="ALH252" s="755"/>
      <c r="ALI252" s="755"/>
      <c r="ALJ252" s="755"/>
      <c r="ALK252" s="755"/>
      <c r="ALL252" s="755"/>
      <c r="ALM252" s="755"/>
      <c r="ALN252" s="755"/>
      <c r="ALO252" s="755"/>
      <c r="ALP252" s="755"/>
      <c r="ALQ252" s="755"/>
      <c r="ALR252" s="755"/>
      <c r="ALS252" s="755"/>
      <c r="ALT252" s="755"/>
      <c r="ALU252" s="755"/>
      <c r="ALV252" s="755"/>
      <c r="ALW252" s="755"/>
      <c r="ALX252" s="755"/>
      <c r="ALY252" s="755"/>
      <c r="ALZ252" s="755"/>
      <c r="AMA252" s="755"/>
      <c r="AMB252" s="755"/>
      <c r="AMC252" s="755"/>
      <c r="AMD252" s="755"/>
      <c r="AME252" s="755"/>
      <c r="AMF252" s="755"/>
      <c r="AMG252" s="755"/>
      <c r="AMH252" s="755"/>
      <c r="AMI252" s="755"/>
      <c r="AMJ252" s="755"/>
      <c r="AMK252" s="755"/>
      <c r="AML252" s="755"/>
      <c r="AMM252" s="755"/>
      <c r="AMN252" s="755"/>
      <c r="AMO252" s="755"/>
      <c r="AMP252" s="755"/>
      <c r="AMQ252" s="755"/>
      <c r="AMR252" s="755"/>
      <c r="AMS252" s="755"/>
      <c r="AMT252" s="755"/>
      <c r="AMU252" s="755"/>
      <c r="AMV252" s="755"/>
      <c r="AMW252" s="755"/>
      <c r="AMX252" s="755"/>
      <c r="AMY252" s="755"/>
      <c r="AMZ252" s="755"/>
      <c r="ANA252" s="755"/>
      <c r="ANB252" s="755"/>
      <c r="ANC252" s="755"/>
      <c r="AND252" s="755"/>
      <c r="ANE252" s="755"/>
      <c r="ANF252" s="755"/>
      <c r="ANG252" s="755"/>
      <c r="ANH252" s="755"/>
      <c r="ANI252" s="755"/>
      <c r="ANJ252" s="755"/>
      <c r="ANK252" s="755"/>
      <c r="ANL252" s="755"/>
      <c r="ANM252" s="755"/>
      <c r="ANN252" s="755"/>
      <c r="ANO252" s="755"/>
      <c r="ANP252" s="755"/>
      <c r="ANQ252" s="755"/>
      <c r="ANR252" s="755"/>
      <c r="ANS252" s="755"/>
      <c r="ANT252" s="755"/>
      <c r="ANU252" s="755"/>
      <c r="ANV252" s="755"/>
      <c r="ANW252" s="755"/>
      <c r="ANX252" s="755"/>
      <c r="ANY252" s="755"/>
      <c r="ANZ252" s="755"/>
      <c r="AOA252" s="755"/>
      <c r="AOB252" s="755"/>
      <c r="AOC252" s="755"/>
      <c r="AOD252" s="755"/>
      <c r="AOE252" s="755"/>
      <c r="AOF252" s="755"/>
      <c r="AOG252" s="755"/>
      <c r="AOH252" s="755"/>
      <c r="AOI252" s="755"/>
      <c r="AOJ252" s="755"/>
      <c r="AOK252" s="755"/>
      <c r="AOL252" s="755"/>
      <c r="AOM252" s="755"/>
      <c r="AON252" s="755"/>
      <c r="AOO252" s="755"/>
      <c r="AOP252" s="755"/>
      <c r="AOQ252" s="755"/>
      <c r="AOR252" s="755"/>
      <c r="AOS252" s="755"/>
      <c r="AOT252" s="755"/>
      <c r="AOU252" s="755"/>
      <c r="AOV252" s="755"/>
      <c r="AOW252" s="755"/>
      <c r="AOX252" s="755"/>
      <c r="AOY252" s="755"/>
      <c r="AOZ252" s="755"/>
      <c r="APA252" s="755"/>
      <c r="APB252" s="755"/>
      <c r="APC252" s="755"/>
      <c r="APD252" s="755"/>
      <c r="APE252" s="755"/>
      <c r="APF252" s="755"/>
      <c r="APG252" s="755"/>
      <c r="APH252" s="755"/>
      <c r="API252" s="755"/>
      <c r="APJ252" s="755"/>
      <c r="APK252" s="755"/>
      <c r="APL252" s="755"/>
      <c r="APM252" s="755"/>
      <c r="APN252" s="755"/>
      <c r="APO252" s="755"/>
      <c r="APP252" s="755"/>
      <c r="APQ252" s="755"/>
      <c r="APR252" s="755"/>
      <c r="APS252" s="755"/>
      <c r="APT252" s="755"/>
      <c r="APU252" s="755"/>
      <c r="APV252" s="755"/>
      <c r="APW252" s="755"/>
      <c r="APX252" s="755"/>
      <c r="APY252" s="755"/>
      <c r="APZ252" s="755"/>
      <c r="AQA252" s="755"/>
      <c r="AQB252" s="755"/>
      <c r="AQC252" s="755"/>
      <c r="AQD252" s="755"/>
      <c r="AQE252" s="755"/>
      <c r="AQF252" s="755"/>
      <c r="AQG252" s="755"/>
      <c r="AQH252" s="755"/>
      <c r="AQI252" s="755"/>
      <c r="AQJ252" s="755"/>
      <c r="AQK252" s="755"/>
      <c r="AQL252" s="755"/>
      <c r="AQM252" s="755"/>
      <c r="AQN252" s="755"/>
      <c r="AQO252" s="755"/>
      <c r="AQP252" s="755"/>
      <c r="AQQ252" s="755"/>
      <c r="AQR252" s="755"/>
      <c r="AQS252" s="755"/>
      <c r="AQT252" s="755"/>
      <c r="AQU252" s="755"/>
      <c r="AQV252" s="755"/>
      <c r="AQW252" s="755"/>
      <c r="AQX252" s="755"/>
      <c r="AQY252" s="755"/>
      <c r="AQZ252" s="755"/>
      <c r="ARA252" s="755"/>
      <c r="ARB252" s="755"/>
      <c r="ARC252" s="755"/>
      <c r="ARD252" s="755"/>
      <c r="ARE252" s="755"/>
      <c r="ARF252" s="755"/>
      <c r="ARG252" s="755"/>
      <c r="ARH252" s="755"/>
      <c r="ARI252" s="755"/>
      <c r="ARJ252" s="755"/>
      <c r="ARK252" s="755"/>
      <c r="ARL252" s="755"/>
      <c r="ARM252" s="755"/>
      <c r="ARN252" s="755"/>
      <c r="ARO252" s="755"/>
      <c r="ARP252" s="755"/>
      <c r="ARQ252" s="755"/>
      <c r="ARR252" s="755"/>
      <c r="ARS252" s="755"/>
      <c r="ART252" s="755"/>
      <c r="ARU252" s="755"/>
      <c r="ARV252" s="755"/>
      <c r="ARW252" s="755"/>
      <c r="ARX252" s="755"/>
      <c r="ARY252" s="755"/>
      <c r="ARZ252" s="755"/>
      <c r="ASA252" s="755"/>
      <c r="ASB252" s="755"/>
      <c r="ASC252" s="755"/>
      <c r="ASD252" s="755"/>
      <c r="ASE252" s="755"/>
      <c r="ASF252" s="755"/>
      <c r="ASG252" s="755"/>
      <c r="ASH252" s="755"/>
      <c r="ASI252" s="755"/>
      <c r="ASJ252" s="755"/>
      <c r="ASK252" s="755"/>
      <c r="ASL252" s="755"/>
      <c r="ASM252" s="755"/>
      <c r="ASN252" s="755"/>
      <c r="ASO252" s="755"/>
      <c r="ASP252" s="755"/>
      <c r="ASQ252" s="755"/>
      <c r="ASR252" s="755"/>
      <c r="ASS252" s="755"/>
      <c r="AST252" s="755"/>
      <c r="ASU252" s="755"/>
      <c r="ASV252" s="755"/>
      <c r="ASW252" s="755"/>
      <c r="ASX252" s="755"/>
      <c r="ASY252" s="755"/>
      <c r="ASZ252" s="755"/>
      <c r="ATA252" s="755"/>
      <c r="ATB252" s="755"/>
      <c r="ATC252" s="755"/>
      <c r="ATD252" s="755"/>
      <c r="ATE252" s="755"/>
      <c r="ATF252" s="755"/>
      <c r="ATG252" s="755"/>
      <c r="ATH252" s="755"/>
      <c r="ATI252" s="755"/>
      <c r="ATJ252" s="755"/>
      <c r="ATK252" s="755"/>
      <c r="ATL252" s="755"/>
      <c r="ATM252" s="755"/>
      <c r="ATN252" s="755"/>
      <c r="ATO252" s="755"/>
      <c r="ATP252" s="755"/>
      <c r="ATQ252" s="755"/>
      <c r="ATR252" s="755"/>
      <c r="ATS252" s="755"/>
      <c r="ATT252" s="755"/>
      <c r="ATU252" s="755"/>
      <c r="ATV252" s="755"/>
      <c r="ATW252" s="755"/>
      <c r="ATX252" s="755"/>
      <c r="ATY252" s="755"/>
      <c r="ATZ252" s="755"/>
      <c r="AUA252" s="755"/>
      <c r="AUB252" s="755"/>
      <c r="AUC252" s="755"/>
      <c r="AUD252" s="755"/>
      <c r="AUE252" s="755"/>
      <c r="AUF252" s="755"/>
      <c r="AUG252" s="755"/>
      <c r="AUH252" s="755"/>
      <c r="AUI252" s="755"/>
      <c r="AUJ252" s="755"/>
      <c r="AUK252" s="755"/>
      <c r="AUL252" s="755"/>
      <c r="AUM252" s="755"/>
      <c r="AUN252" s="755"/>
      <c r="AUO252" s="755"/>
      <c r="AUP252" s="755"/>
      <c r="AUQ252" s="755"/>
      <c r="AUR252" s="755"/>
      <c r="AUS252" s="755"/>
      <c r="AUT252" s="755"/>
      <c r="AUU252" s="755"/>
      <c r="AUV252" s="755"/>
      <c r="AUW252" s="755"/>
      <c r="AUX252" s="755"/>
      <c r="AUY252" s="755"/>
      <c r="AUZ252" s="755"/>
      <c r="AVA252" s="755"/>
      <c r="AVB252" s="755"/>
      <c r="AVC252" s="755"/>
      <c r="AVD252" s="755"/>
      <c r="AVE252" s="755"/>
      <c r="AVF252" s="755"/>
      <c r="AVG252" s="755"/>
      <c r="AVH252" s="755"/>
      <c r="AVI252" s="755"/>
      <c r="AVJ252" s="755"/>
      <c r="AVK252" s="755"/>
      <c r="AVL252" s="755"/>
      <c r="AVM252" s="755"/>
      <c r="AVN252" s="755"/>
      <c r="AVO252" s="755"/>
      <c r="AVP252" s="755"/>
      <c r="AVQ252" s="755"/>
      <c r="AVR252" s="755"/>
      <c r="AVS252" s="755"/>
      <c r="AVT252" s="755"/>
      <c r="AVU252" s="755"/>
      <c r="AVV252" s="755"/>
      <c r="AVW252" s="755"/>
      <c r="AVX252" s="755"/>
      <c r="AVY252" s="755"/>
      <c r="AVZ252" s="755"/>
      <c r="AWA252" s="755"/>
      <c r="AWB252" s="755"/>
      <c r="AWC252" s="755"/>
      <c r="AWD252" s="755"/>
      <c r="AWE252" s="755"/>
      <c r="AWF252" s="755"/>
      <c r="AWG252" s="755"/>
      <c r="AWH252" s="755"/>
      <c r="AWI252" s="755"/>
      <c r="AWJ252" s="755"/>
      <c r="AWK252" s="755"/>
      <c r="AWL252" s="755"/>
      <c r="AWM252" s="755"/>
      <c r="AWN252" s="755"/>
      <c r="AWO252" s="755"/>
      <c r="AWP252" s="755"/>
      <c r="AWQ252" s="755"/>
      <c r="AWR252" s="755"/>
      <c r="AWS252" s="755"/>
      <c r="AWT252" s="755"/>
      <c r="AWU252" s="755"/>
      <c r="AWV252" s="755"/>
      <c r="AWW252" s="755"/>
      <c r="AWX252" s="755"/>
      <c r="AWY252" s="755"/>
      <c r="AWZ252" s="755"/>
      <c r="AXA252" s="755"/>
      <c r="AXB252" s="755"/>
      <c r="AXC252" s="755"/>
      <c r="AXD252" s="755"/>
      <c r="AXE252" s="755"/>
      <c r="AXF252" s="755"/>
      <c r="AXG252" s="755"/>
      <c r="AXH252" s="755"/>
      <c r="AXI252" s="755"/>
      <c r="AXJ252" s="755"/>
      <c r="AXK252" s="755"/>
      <c r="AXL252" s="755"/>
      <c r="AXM252" s="755"/>
      <c r="AXN252" s="755"/>
      <c r="AXO252" s="755"/>
      <c r="AXP252" s="755"/>
      <c r="AXQ252" s="755"/>
      <c r="AXR252" s="755"/>
      <c r="AXS252" s="755"/>
      <c r="AXT252" s="755"/>
      <c r="AXU252" s="755"/>
      <c r="AXV252" s="755"/>
      <c r="AXW252" s="755"/>
      <c r="AXX252" s="755"/>
      <c r="AXY252" s="755"/>
      <c r="AXZ252" s="755"/>
      <c r="AYA252" s="755"/>
      <c r="AYB252" s="755"/>
      <c r="AYC252" s="755"/>
      <c r="AYD252" s="755"/>
      <c r="AYE252" s="755"/>
      <c r="AYF252" s="755"/>
      <c r="AYG252" s="755"/>
      <c r="AYH252" s="755"/>
      <c r="AYI252" s="755"/>
      <c r="AYJ252" s="755"/>
      <c r="AYK252" s="755"/>
      <c r="AYL252" s="755"/>
      <c r="AYM252" s="755"/>
      <c r="AYN252" s="755"/>
      <c r="AYO252" s="755"/>
      <c r="AYP252" s="755"/>
      <c r="AYQ252" s="755"/>
      <c r="AYR252" s="755"/>
      <c r="AYS252" s="755"/>
      <c r="AYT252" s="755"/>
      <c r="AYU252" s="755"/>
      <c r="AYV252" s="755"/>
      <c r="AYW252" s="755"/>
      <c r="AYX252" s="755"/>
      <c r="AYY252" s="755"/>
      <c r="AYZ252" s="755"/>
      <c r="AZA252" s="755"/>
      <c r="AZB252" s="755"/>
      <c r="AZC252" s="755"/>
      <c r="AZD252" s="755"/>
      <c r="AZE252" s="755"/>
      <c r="AZF252" s="755"/>
      <c r="AZG252" s="755"/>
      <c r="AZH252" s="755"/>
      <c r="AZI252" s="755"/>
      <c r="AZJ252" s="755"/>
      <c r="AZK252" s="755"/>
      <c r="AZL252" s="755"/>
      <c r="AZM252" s="755"/>
      <c r="AZN252" s="755"/>
      <c r="AZO252" s="755"/>
      <c r="AZP252" s="755"/>
      <c r="AZQ252" s="755"/>
      <c r="AZR252" s="755"/>
      <c r="AZS252" s="755"/>
      <c r="AZT252" s="755"/>
      <c r="AZU252" s="755"/>
      <c r="AZV252" s="755"/>
      <c r="AZW252" s="755"/>
      <c r="AZX252" s="755"/>
      <c r="AZY252" s="755"/>
      <c r="AZZ252" s="755"/>
      <c r="BAA252" s="755"/>
      <c r="BAB252" s="755"/>
      <c r="BAC252" s="755"/>
      <c r="BAD252" s="755"/>
      <c r="BAE252" s="755"/>
      <c r="BAF252" s="755"/>
      <c r="BAG252" s="755"/>
      <c r="BAH252" s="755"/>
      <c r="BAI252" s="755"/>
      <c r="BAJ252" s="755"/>
      <c r="BAK252" s="755"/>
      <c r="BAL252" s="755"/>
      <c r="BAM252" s="755"/>
      <c r="BAN252" s="755"/>
      <c r="BAO252" s="755"/>
      <c r="BAP252" s="755"/>
      <c r="BAQ252" s="755"/>
      <c r="BAR252" s="755"/>
      <c r="BAS252" s="755"/>
      <c r="BAT252" s="755"/>
      <c r="BAU252" s="755"/>
      <c r="BAV252" s="755"/>
      <c r="BAW252" s="755"/>
      <c r="BAX252" s="755"/>
      <c r="BAY252" s="755"/>
      <c r="BAZ252" s="755"/>
      <c r="BBA252" s="755"/>
      <c r="BBB252" s="755"/>
      <c r="BBC252" s="755"/>
      <c r="BBD252" s="755"/>
      <c r="BBE252" s="755"/>
      <c r="BBF252" s="755"/>
      <c r="BBG252" s="755"/>
      <c r="BBH252" s="755"/>
      <c r="BBI252" s="755"/>
      <c r="BBJ252" s="755"/>
      <c r="BBK252" s="755"/>
      <c r="BBL252" s="755"/>
      <c r="BBM252" s="755"/>
      <c r="BBN252" s="755"/>
      <c r="BBO252" s="755"/>
      <c r="BBP252" s="755"/>
      <c r="BBQ252" s="755"/>
      <c r="BBR252" s="755"/>
      <c r="BBS252" s="755"/>
      <c r="BBT252" s="755"/>
      <c r="BBU252" s="755"/>
      <c r="BBV252" s="755"/>
      <c r="BBW252" s="755"/>
      <c r="BBX252" s="755"/>
      <c r="BBY252" s="755"/>
      <c r="BBZ252" s="755"/>
      <c r="BCA252" s="755"/>
      <c r="BCB252" s="755"/>
      <c r="BCC252" s="755"/>
      <c r="BCD252" s="755"/>
      <c r="BCE252" s="755"/>
      <c r="BCF252" s="755"/>
      <c r="BCG252" s="755"/>
      <c r="BCH252" s="755"/>
      <c r="BCI252" s="755"/>
      <c r="BCJ252" s="755"/>
      <c r="BCK252" s="755"/>
      <c r="BCL252" s="755"/>
      <c r="BCM252" s="755"/>
      <c r="BCN252" s="755"/>
      <c r="BCO252" s="755"/>
      <c r="BCP252" s="755"/>
      <c r="BCQ252" s="755"/>
      <c r="BCR252" s="755"/>
      <c r="BCS252" s="755"/>
      <c r="BCT252" s="755"/>
      <c r="BCU252" s="755"/>
      <c r="BCV252" s="755"/>
      <c r="BCW252" s="755"/>
      <c r="BCX252" s="755"/>
      <c r="BCY252" s="755"/>
      <c r="BCZ252" s="755"/>
      <c r="BDA252" s="755"/>
      <c r="BDB252" s="755"/>
      <c r="BDC252" s="755"/>
      <c r="BDD252" s="755"/>
      <c r="BDE252" s="755"/>
      <c r="BDF252" s="755"/>
      <c r="BDG252" s="755"/>
      <c r="BDH252" s="755"/>
      <c r="BDI252" s="755"/>
      <c r="BDJ252" s="755"/>
      <c r="BDK252" s="755"/>
      <c r="BDL252" s="755"/>
      <c r="BDM252" s="755"/>
      <c r="BDN252" s="755"/>
      <c r="BDO252" s="755"/>
      <c r="BDP252" s="755"/>
      <c r="BDQ252" s="755"/>
      <c r="BDR252" s="755"/>
      <c r="BDS252" s="755"/>
      <c r="BDT252" s="755"/>
      <c r="BDU252" s="755"/>
      <c r="BDV252" s="755"/>
      <c r="BDW252" s="755"/>
      <c r="BDX252" s="755"/>
      <c r="BDY252" s="755"/>
      <c r="BDZ252" s="755"/>
      <c r="BEA252" s="755"/>
      <c r="BEB252" s="755"/>
      <c r="BEC252" s="755"/>
      <c r="BED252" s="755"/>
      <c r="BEE252" s="755"/>
      <c r="BEF252" s="755"/>
      <c r="BEG252" s="755"/>
      <c r="BEH252" s="755"/>
      <c r="BEI252" s="755"/>
      <c r="BEJ252" s="755"/>
      <c r="BEK252" s="755"/>
      <c r="BEL252" s="755"/>
      <c r="BEM252" s="755"/>
      <c r="BEN252" s="755"/>
      <c r="BEO252" s="755"/>
      <c r="BEP252" s="755"/>
      <c r="BEQ252" s="755"/>
      <c r="BER252" s="755"/>
      <c r="BES252" s="755"/>
      <c r="BET252" s="755"/>
      <c r="BEU252" s="755"/>
      <c r="BEV252" s="755"/>
      <c r="BEW252" s="755"/>
      <c r="BEX252" s="755"/>
      <c r="BEY252" s="755"/>
      <c r="BEZ252" s="755"/>
      <c r="BFA252" s="755"/>
      <c r="BFB252" s="755"/>
      <c r="BFC252" s="755"/>
      <c r="BFD252" s="755"/>
      <c r="BFE252" s="755"/>
      <c r="BFF252" s="755"/>
      <c r="BFG252" s="755"/>
      <c r="BFH252" s="755"/>
      <c r="BFI252" s="755"/>
      <c r="BFJ252" s="755"/>
      <c r="BFK252" s="755"/>
      <c r="BFL252" s="755"/>
      <c r="BFM252" s="755"/>
      <c r="BFN252" s="755"/>
      <c r="BFO252" s="755"/>
      <c r="BFP252" s="755"/>
      <c r="BFQ252" s="755"/>
      <c r="BFR252" s="755"/>
      <c r="BFS252" s="755"/>
      <c r="BFT252" s="755"/>
      <c r="BFU252" s="755"/>
      <c r="BFV252" s="755"/>
      <c r="BFW252" s="755"/>
      <c r="BFX252" s="755"/>
      <c r="BFY252" s="755"/>
      <c r="BFZ252" s="755"/>
      <c r="BGA252" s="755"/>
      <c r="BGB252" s="755"/>
      <c r="BGC252" s="755"/>
      <c r="BGD252" s="755"/>
      <c r="BGE252" s="755"/>
      <c r="BGF252" s="755"/>
      <c r="BGG252" s="755"/>
      <c r="BGH252" s="755"/>
      <c r="BGI252" s="755"/>
      <c r="BGJ252" s="755"/>
      <c r="BGK252" s="755"/>
      <c r="BGL252" s="755"/>
      <c r="BGM252" s="755"/>
      <c r="BGN252" s="755"/>
      <c r="BGO252" s="755"/>
      <c r="BGP252" s="755"/>
      <c r="BGQ252" s="755"/>
      <c r="BGR252" s="755"/>
      <c r="BGS252" s="755"/>
      <c r="BGT252" s="755"/>
      <c r="BGU252" s="755"/>
      <c r="BGV252" s="755"/>
      <c r="BGW252" s="755"/>
      <c r="BGX252" s="755"/>
      <c r="BGY252" s="755"/>
      <c r="BGZ252" s="755"/>
      <c r="BHA252" s="755"/>
      <c r="BHB252" s="755"/>
      <c r="BHC252" s="755"/>
      <c r="BHD252" s="755"/>
      <c r="BHE252" s="755"/>
      <c r="BHF252" s="755"/>
      <c r="BHG252" s="755"/>
      <c r="BHH252" s="755"/>
      <c r="BHI252" s="755"/>
      <c r="BHJ252" s="755"/>
      <c r="BHK252" s="755"/>
      <c r="BHL252" s="755"/>
      <c r="BHM252" s="755"/>
      <c r="BHN252" s="755"/>
      <c r="BHO252" s="755"/>
      <c r="BHP252" s="755"/>
      <c r="BHQ252" s="755"/>
      <c r="BHR252" s="755"/>
      <c r="BHS252" s="755"/>
      <c r="BHT252" s="755"/>
      <c r="BHU252" s="755"/>
      <c r="BHV252" s="755"/>
      <c r="BHW252" s="755"/>
      <c r="BHX252" s="755"/>
      <c r="BHY252" s="755"/>
      <c r="BHZ252" s="755"/>
      <c r="BIA252" s="755"/>
      <c r="BIB252" s="755"/>
      <c r="BIC252" s="755"/>
      <c r="BID252" s="755"/>
      <c r="BIE252" s="755"/>
      <c r="BIF252" s="755"/>
      <c r="BIG252" s="755"/>
      <c r="BIH252" s="755"/>
      <c r="BII252" s="755"/>
      <c r="BIJ252" s="755"/>
      <c r="BIK252" s="755"/>
      <c r="BIL252" s="755"/>
      <c r="BIM252" s="755"/>
      <c r="BIN252" s="755"/>
      <c r="BIO252" s="755"/>
      <c r="BIP252" s="755"/>
      <c r="BIQ252" s="755"/>
      <c r="BIR252" s="755"/>
      <c r="BIS252" s="755"/>
      <c r="BIT252" s="755"/>
      <c r="BIU252" s="755"/>
      <c r="BIV252" s="755"/>
      <c r="BIW252" s="755"/>
      <c r="BIX252" s="755"/>
      <c r="BIY252" s="755"/>
      <c r="BIZ252" s="755"/>
      <c r="BJA252" s="755"/>
      <c r="BJB252" s="755"/>
      <c r="BJC252" s="755"/>
      <c r="BJD252" s="755"/>
      <c r="BJE252" s="755"/>
      <c r="BJF252" s="755"/>
      <c r="BJG252" s="755"/>
      <c r="BJH252" s="755"/>
      <c r="BJI252" s="755"/>
      <c r="BJJ252" s="755"/>
      <c r="BJK252" s="755"/>
      <c r="BJL252" s="755"/>
      <c r="BJM252" s="755"/>
      <c r="BJN252" s="755"/>
      <c r="BJO252" s="755"/>
      <c r="BJP252" s="755"/>
      <c r="BJQ252" s="755"/>
      <c r="BJR252" s="755"/>
      <c r="BJS252" s="755"/>
      <c r="BJT252" s="755"/>
      <c r="BJU252" s="755"/>
      <c r="BJV252" s="755"/>
      <c r="BJW252" s="755"/>
      <c r="BJX252" s="755"/>
      <c r="BJY252" s="755"/>
      <c r="BJZ252" s="755"/>
      <c r="BKA252" s="755"/>
      <c r="BKB252" s="755"/>
      <c r="BKC252" s="755"/>
      <c r="BKD252" s="755"/>
      <c r="BKE252" s="755"/>
      <c r="BKF252" s="755"/>
      <c r="BKG252" s="755"/>
      <c r="BKH252" s="755"/>
      <c r="BKI252" s="755"/>
      <c r="BKJ252" s="755"/>
      <c r="BKK252" s="755"/>
      <c r="BKL252" s="755"/>
      <c r="BKM252" s="755"/>
      <c r="BKN252" s="755"/>
      <c r="BKO252" s="755"/>
      <c r="BKP252" s="755"/>
      <c r="BKQ252" s="755"/>
      <c r="BKR252" s="755"/>
      <c r="BKS252" s="755"/>
      <c r="BKT252" s="755"/>
      <c r="BKU252" s="755"/>
      <c r="BKV252" s="755"/>
      <c r="BKW252" s="755"/>
      <c r="BKX252" s="755"/>
      <c r="BKY252" s="755"/>
      <c r="BKZ252" s="755"/>
      <c r="BLA252" s="755"/>
      <c r="BLB252" s="755"/>
      <c r="BLC252" s="755"/>
      <c r="BLD252" s="755"/>
      <c r="BLE252" s="755"/>
      <c r="BLF252" s="755"/>
      <c r="BLG252" s="755"/>
      <c r="BLH252" s="755"/>
      <c r="BLI252" s="755"/>
      <c r="BLJ252" s="755"/>
      <c r="BLK252" s="755"/>
      <c r="BLL252" s="755"/>
      <c r="BLM252" s="755"/>
      <c r="BLN252" s="755"/>
      <c r="BLO252" s="755"/>
      <c r="BLP252" s="755"/>
      <c r="BLQ252" s="755"/>
      <c r="BLR252" s="755"/>
      <c r="BLS252" s="755"/>
      <c r="BLT252" s="755"/>
      <c r="BLU252" s="755"/>
      <c r="BLV252" s="755"/>
      <c r="BLW252" s="755"/>
      <c r="BLX252" s="755"/>
      <c r="BLY252" s="755"/>
      <c r="BLZ252" s="755"/>
      <c r="BMA252" s="755"/>
      <c r="BMB252" s="755"/>
      <c r="BMC252" s="755"/>
      <c r="BMD252" s="755"/>
      <c r="BME252" s="755"/>
      <c r="BMF252" s="755"/>
      <c r="BMG252" s="755"/>
      <c r="BMH252" s="755"/>
      <c r="BMI252" s="755"/>
      <c r="BMJ252" s="755"/>
      <c r="BMK252" s="755"/>
      <c r="BML252" s="755"/>
      <c r="BMM252" s="755"/>
      <c r="BMN252" s="755"/>
      <c r="BMO252" s="755"/>
      <c r="BMP252" s="755"/>
      <c r="BMQ252" s="755"/>
      <c r="BMR252" s="755"/>
      <c r="BMS252" s="755"/>
      <c r="BMT252" s="755"/>
      <c r="BMU252" s="755"/>
      <c r="BMV252" s="755"/>
      <c r="BMW252" s="755"/>
      <c r="BMX252" s="755"/>
      <c r="BMY252" s="755"/>
      <c r="BMZ252" s="755"/>
      <c r="BNA252" s="755"/>
      <c r="BNB252" s="755"/>
      <c r="BNC252" s="755"/>
      <c r="BND252" s="755"/>
      <c r="BNE252" s="755"/>
      <c r="BNF252" s="755"/>
      <c r="BNG252" s="755"/>
      <c r="BNH252" s="755"/>
      <c r="BNI252" s="755"/>
      <c r="BNJ252" s="755"/>
      <c r="BNK252" s="755"/>
      <c r="BNL252" s="755"/>
      <c r="BNM252" s="755"/>
      <c r="BNN252" s="755"/>
      <c r="BNO252" s="755"/>
      <c r="BNP252" s="755"/>
      <c r="BNQ252" s="755"/>
      <c r="BNR252" s="755"/>
      <c r="BNS252" s="755"/>
      <c r="BNT252" s="755"/>
      <c r="BNU252" s="755"/>
      <c r="BNV252" s="755"/>
      <c r="BNW252" s="755"/>
      <c r="BNX252" s="755"/>
      <c r="BNY252" s="755"/>
      <c r="BNZ252" s="755"/>
      <c r="BOA252" s="755"/>
      <c r="BOB252" s="755"/>
      <c r="BOC252" s="755"/>
      <c r="BOD252" s="755"/>
      <c r="BOE252" s="755"/>
      <c r="BOF252" s="755"/>
      <c r="BOG252" s="755"/>
      <c r="BOH252" s="755"/>
      <c r="BOI252" s="755"/>
      <c r="BOJ252" s="755"/>
      <c r="BOK252" s="755"/>
      <c r="BOL252" s="755"/>
      <c r="BOM252" s="755"/>
      <c r="BON252" s="755"/>
      <c r="BOO252" s="755"/>
      <c r="BOP252" s="755"/>
      <c r="BOQ252" s="755"/>
      <c r="BOR252" s="755"/>
      <c r="BOS252" s="755"/>
      <c r="BOT252" s="755"/>
      <c r="BOU252" s="755"/>
      <c r="BOV252" s="755"/>
      <c r="BOW252" s="755"/>
      <c r="BOX252" s="755"/>
      <c r="BOY252" s="755"/>
      <c r="BOZ252" s="755"/>
      <c r="BPA252" s="755"/>
      <c r="BPB252" s="755"/>
      <c r="BPC252" s="755"/>
      <c r="BPD252" s="755"/>
      <c r="BPE252" s="755"/>
      <c r="BPF252" s="755"/>
      <c r="BPG252" s="755"/>
      <c r="BPH252" s="755"/>
      <c r="BPI252" s="755"/>
      <c r="BPJ252" s="755"/>
      <c r="BPK252" s="755"/>
      <c r="BPL252" s="755"/>
      <c r="BPM252" s="755"/>
      <c r="BPN252" s="755"/>
      <c r="BPO252" s="755"/>
      <c r="BPP252" s="755"/>
      <c r="BPQ252" s="755"/>
      <c r="BPR252" s="755"/>
      <c r="BPS252" s="755"/>
      <c r="BPT252" s="755"/>
      <c r="BPU252" s="755"/>
      <c r="BPV252" s="755"/>
      <c r="BPW252" s="755"/>
      <c r="BPX252" s="755"/>
      <c r="BPY252" s="755"/>
      <c r="BPZ252" s="755"/>
      <c r="BQA252" s="755"/>
      <c r="BQB252" s="755"/>
      <c r="BQC252" s="755"/>
      <c r="BQD252" s="755"/>
      <c r="BQE252" s="755"/>
      <c r="BQF252" s="755"/>
      <c r="BQG252" s="755"/>
      <c r="BQH252" s="755"/>
      <c r="BQI252" s="755"/>
      <c r="BQJ252" s="755"/>
      <c r="BQK252" s="755"/>
      <c r="BQL252" s="755"/>
      <c r="BQM252" s="755"/>
      <c r="BQN252" s="755"/>
      <c r="BQO252" s="755"/>
      <c r="BQP252" s="755"/>
      <c r="BQQ252" s="755"/>
      <c r="BQR252" s="755"/>
      <c r="BQS252" s="755"/>
      <c r="BQT252" s="755"/>
      <c r="BQU252" s="755"/>
      <c r="BQV252" s="755"/>
      <c r="BQW252" s="755"/>
      <c r="BQX252" s="755"/>
      <c r="BQY252" s="755"/>
      <c r="BQZ252" s="755"/>
      <c r="BRA252" s="755"/>
      <c r="BRB252" s="755"/>
      <c r="BRC252" s="755"/>
      <c r="BRD252" s="755"/>
      <c r="BRE252" s="755"/>
      <c r="BRF252" s="755"/>
      <c r="BRG252" s="755"/>
      <c r="BRH252" s="755"/>
      <c r="BRI252" s="755"/>
      <c r="BRJ252" s="755"/>
      <c r="BRK252" s="755"/>
      <c r="BRL252" s="755"/>
      <c r="BRM252" s="755"/>
      <c r="BRN252" s="755"/>
      <c r="BRO252" s="755"/>
      <c r="BRP252" s="755"/>
      <c r="BRQ252" s="755"/>
      <c r="BRR252" s="755"/>
      <c r="BRS252" s="755"/>
      <c r="BRT252" s="755"/>
      <c r="BRU252" s="755"/>
      <c r="BRV252" s="755"/>
      <c r="BRW252" s="755"/>
      <c r="BRX252" s="755"/>
      <c r="BRY252" s="755"/>
      <c r="BRZ252" s="755"/>
      <c r="BSA252" s="755"/>
      <c r="BSB252" s="755"/>
      <c r="BSC252" s="755"/>
      <c r="BSD252" s="755"/>
      <c r="BSE252" s="755"/>
      <c r="BSF252" s="755"/>
      <c r="BSG252" s="755"/>
      <c r="BSH252" s="755"/>
      <c r="BSI252" s="755"/>
      <c r="BSJ252" s="755"/>
      <c r="BSK252" s="755"/>
      <c r="BSL252" s="755"/>
      <c r="BSM252" s="755"/>
      <c r="BSN252" s="755"/>
      <c r="BSO252" s="755"/>
      <c r="BSP252" s="755"/>
      <c r="BSQ252" s="755"/>
      <c r="BSR252" s="755"/>
      <c r="BSS252" s="755"/>
      <c r="BST252" s="755"/>
      <c r="BSU252" s="755"/>
      <c r="BSV252" s="755"/>
      <c r="BSW252" s="755"/>
      <c r="BSX252" s="755"/>
      <c r="BSY252" s="755"/>
      <c r="BSZ252" s="755"/>
      <c r="BTA252" s="755"/>
      <c r="BTB252" s="755"/>
      <c r="BTC252" s="755"/>
      <c r="BTD252" s="755"/>
      <c r="BTE252" s="755"/>
      <c r="BTF252" s="755"/>
      <c r="BTG252" s="755"/>
      <c r="BTH252" s="755"/>
      <c r="BTI252" s="755"/>
      <c r="BTJ252" s="755"/>
      <c r="BTK252" s="755"/>
      <c r="BTL252" s="755"/>
      <c r="BTM252" s="755"/>
      <c r="BTN252" s="755"/>
      <c r="BTO252" s="755"/>
      <c r="BTP252" s="755"/>
      <c r="BTQ252" s="755"/>
      <c r="BTR252" s="755"/>
      <c r="BTS252" s="755"/>
      <c r="BTT252" s="755"/>
      <c r="BTU252" s="755"/>
      <c r="BTV252" s="755"/>
      <c r="BTW252" s="755"/>
      <c r="BTX252" s="755"/>
      <c r="BTY252" s="755"/>
      <c r="BTZ252" s="755"/>
      <c r="BUA252" s="755"/>
      <c r="BUB252" s="755"/>
      <c r="BUC252" s="755"/>
      <c r="BUD252" s="755"/>
      <c r="BUE252" s="755"/>
      <c r="BUF252" s="755"/>
      <c r="BUG252" s="755"/>
      <c r="BUH252" s="755"/>
      <c r="BUI252" s="755"/>
      <c r="BUJ252" s="755"/>
      <c r="BUK252" s="755"/>
      <c r="BUL252" s="755"/>
      <c r="BUM252" s="755"/>
      <c r="BUN252" s="755"/>
      <c r="BUO252" s="755"/>
      <c r="BUP252" s="755"/>
      <c r="BUQ252" s="755"/>
      <c r="BUR252" s="755"/>
      <c r="BUS252" s="755"/>
      <c r="BUT252" s="755"/>
      <c r="BUU252" s="755"/>
      <c r="BUV252" s="755"/>
      <c r="BUW252" s="755"/>
      <c r="BUX252" s="755"/>
      <c r="BUY252" s="755"/>
      <c r="BUZ252" s="755"/>
      <c r="BVA252" s="755"/>
      <c r="BVB252" s="755"/>
      <c r="BVC252" s="755"/>
      <c r="BVD252" s="755"/>
      <c r="BVE252" s="755"/>
      <c r="BVF252" s="755"/>
      <c r="BVG252" s="755"/>
      <c r="BVH252" s="755"/>
      <c r="BVI252" s="755"/>
      <c r="BVJ252" s="755"/>
      <c r="BVK252" s="755"/>
      <c r="BVL252" s="755"/>
      <c r="BVM252" s="755"/>
      <c r="BVN252" s="755"/>
      <c r="BVO252" s="755"/>
      <c r="BVP252" s="755"/>
      <c r="BVQ252" s="755"/>
      <c r="BVR252" s="755"/>
      <c r="BVS252" s="755"/>
      <c r="BVT252" s="755"/>
      <c r="BVU252" s="755"/>
      <c r="BVV252" s="755"/>
      <c r="BVW252" s="755"/>
      <c r="BVX252" s="755"/>
      <c r="BVY252" s="755"/>
      <c r="BVZ252" s="755"/>
      <c r="BWA252" s="755"/>
      <c r="BWB252" s="755"/>
      <c r="BWC252" s="755"/>
      <c r="BWD252" s="755"/>
      <c r="BWE252" s="755"/>
      <c r="BWF252" s="755"/>
      <c r="BWG252" s="755"/>
      <c r="BWH252" s="755"/>
      <c r="BWI252" s="755"/>
      <c r="BWJ252" s="755"/>
      <c r="BWK252" s="755"/>
      <c r="BWL252" s="755"/>
      <c r="BWM252" s="755"/>
      <c r="BWN252" s="755"/>
      <c r="BWO252" s="755"/>
      <c r="BWP252" s="755"/>
      <c r="BWQ252" s="755"/>
      <c r="BWR252" s="755"/>
      <c r="BWS252" s="755"/>
      <c r="BWT252" s="755"/>
      <c r="BWU252" s="755"/>
      <c r="BWV252" s="755"/>
      <c r="BWW252" s="755"/>
      <c r="BWX252" s="755"/>
      <c r="BWY252" s="755"/>
      <c r="BWZ252" s="755"/>
      <c r="BXA252" s="755"/>
      <c r="BXB252" s="755"/>
      <c r="BXC252" s="755"/>
      <c r="BXD252" s="755"/>
      <c r="BXE252" s="755"/>
      <c r="BXF252" s="755"/>
      <c r="BXG252" s="755"/>
      <c r="BXH252" s="755"/>
      <c r="BXI252" s="755"/>
      <c r="BXJ252" s="755"/>
      <c r="BXK252" s="755"/>
      <c r="BXL252" s="755"/>
      <c r="BXM252" s="755"/>
      <c r="BXN252" s="755"/>
      <c r="BXO252" s="755"/>
      <c r="BXP252" s="755"/>
      <c r="BXQ252" s="755"/>
      <c r="BXR252" s="755"/>
      <c r="BXS252" s="755"/>
      <c r="BXT252" s="755"/>
      <c r="BXU252" s="755"/>
      <c r="BXV252" s="755"/>
      <c r="BXW252" s="755"/>
      <c r="BXX252" s="755"/>
      <c r="BXY252" s="755"/>
      <c r="BXZ252" s="755"/>
      <c r="BYA252" s="755"/>
      <c r="BYB252" s="755"/>
      <c r="BYC252" s="755"/>
      <c r="BYD252" s="755"/>
      <c r="BYE252" s="755"/>
      <c r="BYF252" s="755"/>
      <c r="BYG252" s="755"/>
      <c r="BYH252" s="755"/>
      <c r="BYI252" s="755"/>
      <c r="BYJ252" s="755"/>
      <c r="BYK252" s="755"/>
      <c r="BYL252" s="755"/>
      <c r="BYM252" s="755"/>
      <c r="BYN252" s="755"/>
      <c r="BYO252" s="755"/>
      <c r="BYP252" s="755"/>
      <c r="BYQ252" s="755"/>
      <c r="BYR252" s="755"/>
      <c r="BYS252" s="755"/>
      <c r="BYT252" s="755"/>
      <c r="BYU252" s="755"/>
      <c r="BYV252" s="755"/>
      <c r="BYW252" s="755"/>
      <c r="BYX252" s="755"/>
      <c r="BYY252" s="755"/>
      <c r="BYZ252" s="755"/>
      <c r="BZA252" s="755"/>
      <c r="BZB252" s="755"/>
      <c r="BZC252" s="755"/>
      <c r="BZD252" s="755"/>
      <c r="BZE252" s="755"/>
      <c r="BZF252" s="755"/>
      <c r="BZG252" s="755"/>
      <c r="BZH252" s="755"/>
      <c r="BZI252" s="755"/>
      <c r="BZJ252" s="755"/>
      <c r="BZK252" s="755"/>
      <c r="BZL252" s="755"/>
      <c r="BZM252" s="755"/>
      <c r="BZN252" s="755"/>
      <c r="BZO252" s="755"/>
      <c r="BZP252" s="755"/>
      <c r="BZQ252" s="755"/>
      <c r="BZR252" s="755"/>
      <c r="BZS252" s="755"/>
      <c r="BZT252" s="755"/>
      <c r="BZU252" s="755"/>
      <c r="BZV252" s="755"/>
      <c r="BZW252" s="755"/>
      <c r="BZX252" s="755"/>
      <c r="BZY252" s="755"/>
      <c r="BZZ252" s="755"/>
      <c r="CAA252" s="755"/>
      <c r="CAB252" s="755"/>
      <c r="CAC252" s="755"/>
      <c r="CAD252" s="755"/>
      <c r="CAE252" s="755"/>
      <c r="CAF252" s="755"/>
      <c r="CAG252" s="755"/>
      <c r="CAH252" s="755"/>
      <c r="CAI252" s="755"/>
      <c r="CAJ252" s="755"/>
      <c r="CAK252" s="755"/>
      <c r="CAL252" s="755"/>
      <c r="CAM252" s="755"/>
      <c r="CAN252" s="755"/>
      <c r="CAO252" s="755"/>
      <c r="CAP252" s="755"/>
      <c r="CAQ252" s="755"/>
      <c r="CAR252" s="755"/>
      <c r="CAS252" s="755"/>
      <c r="CAT252" s="755"/>
      <c r="CAU252" s="755"/>
      <c r="CAV252" s="755"/>
      <c r="CAW252" s="755"/>
      <c r="CAX252" s="755"/>
      <c r="CAY252" s="755"/>
      <c r="CAZ252" s="755"/>
      <c r="CBA252" s="755"/>
      <c r="CBB252" s="755"/>
      <c r="CBC252" s="755"/>
      <c r="CBD252" s="755"/>
      <c r="CBE252" s="755"/>
      <c r="CBF252" s="755"/>
      <c r="CBG252" s="755"/>
      <c r="CBH252" s="755"/>
      <c r="CBI252" s="755"/>
      <c r="CBJ252" s="755"/>
      <c r="CBK252" s="755"/>
      <c r="CBL252" s="755"/>
      <c r="CBM252" s="755"/>
      <c r="CBN252" s="755"/>
      <c r="CBO252" s="755"/>
      <c r="CBP252" s="755"/>
      <c r="CBQ252" s="755"/>
      <c r="CBR252" s="755"/>
      <c r="CBS252" s="755"/>
      <c r="CBT252" s="755"/>
      <c r="CBU252" s="755"/>
      <c r="CBV252" s="755"/>
      <c r="CBW252" s="755"/>
      <c r="CBX252" s="755"/>
      <c r="CBY252" s="755"/>
      <c r="CBZ252" s="755"/>
      <c r="CCA252" s="755"/>
      <c r="CCB252" s="755"/>
      <c r="CCC252" s="755"/>
      <c r="CCD252" s="755"/>
      <c r="CCE252" s="755"/>
      <c r="CCF252" s="755"/>
      <c r="CCG252" s="755"/>
      <c r="CCH252" s="755"/>
      <c r="CCI252" s="755"/>
      <c r="CCJ252" s="755"/>
      <c r="CCK252" s="755"/>
      <c r="CCL252" s="755"/>
      <c r="CCM252" s="755"/>
      <c r="CCN252" s="755"/>
      <c r="CCO252" s="755"/>
      <c r="CCP252" s="755"/>
      <c r="CCQ252" s="755"/>
      <c r="CCR252" s="755"/>
      <c r="CCS252" s="755"/>
      <c r="CCT252" s="755"/>
      <c r="CCU252" s="755"/>
      <c r="CCV252" s="755"/>
      <c r="CCW252" s="755"/>
      <c r="CCX252" s="755"/>
      <c r="CCY252" s="755"/>
      <c r="CCZ252" s="755"/>
      <c r="CDA252" s="755"/>
      <c r="CDB252" s="755"/>
      <c r="CDC252" s="755"/>
      <c r="CDD252" s="755"/>
      <c r="CDE252" s="755"/>
      <c r="CDF252" s="755"/>
      <c r="CDG252" s="755"/>
      <c r="CDH252" s="755"/>
      <c r="CDI252" s="755"/>
      <c r="CDJ252" s="755"/>
      <c r="CDK252" s="755"/>
      <c r="CDL252" s="755"/>
      <c r="CDM252" s="755"/>
      <c r="CDN252" s="755"/>
      <c r="CDO252" s="755"/>
      <c r="CDP252" s="755"/>
      <c r="CDQ252" s="755"/>
      <c r="CDR252" s="755"/>
      <c r="CDS252" s="755"/>
      <c r="CDT252" s="755"/>
      <c r="CDU252" s="755"/>
      <c r="CDV252" s="755"/>
      <c r="CDW252" s="755"/>
      <c r="CDX252" s="755"/>
      <c r="CDY252" s="755"/>
      <c r="CDZ252" s="755"/>
      <c r="CEA252" s="755"/>
      <c r="CEB252" s="755"/>
      <c r="CEC252" s="755"/>
      <c r="CED252" s="755"/>
      <c r="CEE252" s="755"/>
      <c r="CEF252" s="755"/>
      <c r="CEG252" s="755"/>
      <c r="CEH252" s="755"/>
      <c r="CEI252" s="755"/>
      <c r="CEJ252" s="755"/>
      <c r="CEK252" s="755"/>
      <c r="CEL252" s="755"/>
      <c r="CEM252" s="755"/>
      <c r="CEN252" s="755"/>
      <c r="CEO252" s="755"/>
      <c r="CEP252" s="755"/>
      <c r="CEQ252" s="755"/>
      <c r="CER252" s="755"/>
      <c r="CES252" s="755"/>
      <c r="CET252" s="755"/>
      <c r="CEU252" s="755"/>
      <c r="CEV252" s="755"/>
      <c r="CEW252" s="755"/>
      <c r="CEX252" s="755"/>
      <c r="CEY252" s="755"/>
      <c r="CEZ252" s="755"/>
      <c r="CFA252" s="755"/>
      <c r="CFB252" s="755"/>
      <c r="CFC252" s="755"/>
      <c r="CFD252" s="755"/>
      <c r="CFE252" s="755"/>
      <c r="CFF252" s="755"/>
      <c r="CFG252" s="755"/>
      <c r="CFH252" s="755"/>
      <c r="CFI252" s="755"/>
      <c r="CFJ252" s="755"/>
      <c r="CFK252" s="755"/>
      <c r="CFL252" s="755"/>
      <c r="CFM252" s="755"/>
      <c r="CFN252" s="755"/>
      <c r="CFO252" s="755"/>
      <c r="CFP252" s="755"/>
      <c r="CFQ252" s="755"/>
      <c r="CFR252" s="755"/>
      <c r="CFS252" s="755"/>
      <c r="CFT252" s="755"/>
      <c r="CFU252" s="755"/>
      <c r="CFV252" s="755"/>
      <c r="CFW252" s="755"/>
      <c r="CFX252" s="755"/>
      <c r="CFY252" s="755"/>
      <c r="CFZ252" s="755"/>
      <c r="CGA252" s="755"/>
      <c r="CGB252" s="755"/>
      <c r="CGC252" s="755"/>
      <c r="CGD252" s="755"/>
      <c r="CGE252" s="755"/>
      <c r="CGF252" s="755"/>
      <c r="CGG252" s="755"/>
      <c r="CGH252" s="755"/>
      <c r="CGI252" s="755"/>
      <c r="CGJ252" s="755"/>
      <c r="CGK252" s="755"/>
      <c r="CGL252" s="755"/>
      <c r="CGM252" s="755"/>
      <c r="CGN252" s="755"/>
      <c r="CGO252" s="755"/>
      <c r="CGP252" s="755"/>
      <c r="CGQ252" s="755"/>
      <c r="CGR252" s="755"/>
      <c r="CGS252" s="755"/>
      <c r="CGT252" s="755"/>
      <c r="CGU252" s="755"/>
      <c r="CGV252" s="755"/>
      <c r="CGW252" s="755"/>
      <c r="CGX252" s="755"/>
      <c r="CGY252" s="755"/>
      <c r="CGZ252" s="755"/>
      <c r="CHA252" s="755"/>
      <c r="CHB252" s="755"/>
      <c r="CHC252" s="755"/>
      <c r="CHD252" s="755"/>
      <c r="CHE252" s="755"/>
      <c r="CHF252" s="755"/>
      <c r="CHG252" s="755"/>
      <c r="CHH252" s="755"/>
      <c r="CHI252" s="755"/>
      <c r="CHJ252" s="755"/>
      <c r="CHK252" s="755"/>
      <c r="CHL252" s="755"/>
      <c r="CHM252" s="755"/>
      <c r="CHN252" s="755"/>
      <c r="CHO252" s="755"/>
      <c r="CHP252" s="755"/>
      <c r="CHQ252" s="755"/>
      <c r="CHR252" s="755"/>
      <c r="CHS252" s="755"/>
      <c r="CHT252" s="755"/>
      <c r="CHU252" s="755"/>
      <c r="CHV252" s="755"/>
      <c r="CHW252" s="755"/>
      <c r="CHX252" s="755"/>
      <c r="CHY252" s="755"/>
      <c r="CHZ252" s="755"/>
      <c r="CIA252" s="755"/>
      <c r="CIB252" s="755"/>
      <c r="CIC252" s="755"/>
      <c r="CID252" s="755"/>
      <c r="CIE252" s="755"/>
      <c r="CIF252" s="755"/>
      <c r="CIG252" s="755"/>
      <c r="CIH252" s="755"/>
      <c r="CII252" s="755"/>
      <c r="CIJ252" s="755"/>
      <c r="CIK252" s="755"/>
      <c r="CIL252" s="755"/>
      <c r="CIM252" s="755"/>
      <c r="CIN252" s="755"/>
      <c r="CIO252" s="755"/>
      <c r="CIP252" s="755"/>
      <c r="CIQ252" s="755"/>
      <c r="CIR252" s="755"/>
      <c r="CIS252" s="755"/>
      <c r="CIT252" s="755"/>
      <c r="CIU252" s="755"/>
      <c r="CIV252" s="755"/>
      <c r="CIW252" s="755"/>
      <c r="CIX252" s="755"/>
      <c r="CIY252" s="755"/>
      <c r="CIZ252" s="755"/>
      <c r="CJA252" s="755"/>
      <c r="CJB252" s="755"/>
      <c r="CJC252" s="755"/>
      <c r="CJD252" s="755"/>
      <c r="CJE252" s="755"/>
      <c r="CJF252" s="755"/>
      <c r="CJG252" s="755"/>
      <c r="CJH252" s="755"/>
      <c r="CJI252" s="755"/>
      <c r="CJJ252" s="755"/>
      <c r="CJK252" s="755"/>
      <c r="CJL252" s="755"/>
      <c r="CJM252" s="755"/>
      <c r="CJN252" s="755"/>
      <c r="CJO252" s="755"/>
      <c r="CJP252" s="755"/>
      <c r="CJQ252" s="755"/>
      <c r="CJR252" s="755"/>
      <c r="CJS252" s="755"/>
      <c r="CJT252" s="755"/>
      <c r="CJU252" s="755"/>
      <c r="CJV252" s="755"/>
      <c r="CJW252" s="755"/>
      <c r="CJX252" s="755"/>
      <c r="CJY252" s="755"/>
      <c r="CJZ252" s="755"/>
      <c r="CKA252" s="755"/>
      <c r="CKB252" s="755"/>
      <c r="CKC252" s="755"/>
      <c r="CKD252" s="755"/>
      <c r="CKE252" s="755"/>
      <c r="CKF252" s="755"/>
      <c r="CKG252" s="755"/>
      <c r="CKH252" s="755"/>
      <c r="CKI252" s="755"/>
      <c r="CKJ252" s="755"/>
      <c r="CKK252" s="755"/>
      <c r="CKL252" s="755"/>
      <c r="CKM252" s="755"/>
      <c r="CKN252" s="755"/>
      <c r="CKO252" s="755"/>
      <c r="CKP252" s="755"/>
      <c r="CKQ252" s="755"/>
      <c r="CKR252" s="755"/>
      <c r="CKS252" s="755"/>
      <c r="CKT252" s="755"/>
      <c r="CKU252" s="755"/>
      <c r="CKV252" s="755"/>
      <c r="CKW252" s="755"/>
      <c r="CKX252" s="755"/>
      <c r="CKY252" s="755"/>
      <c r="CKZ252" s="755"/>
      <c r="CLA252" s="755"/>
      <c r="CLB252" s="755"/>
      <c r="CLC252" s="755"/>
      <c r="CLD252" s="755"/>
      <c r="CLE252" s="755"/>
      <c r="CLF252" s="755"/>
      <c r="CLG252" s="755"/>
      <c r="CLH252" s="755"/>
      <c r="CLI252" s="755"/>
      <c r="CLJ252" s="755"/>
      <c r="CLK252" s="755"/>
      <c r="CLL252" s="755"/>
      <c r="CLM252" s="755"/>
      <c r="CLN252" s="755"/>
      <c r="CLO252" s="755"/>
      <c r="CLP252" s="755"/>
      <c r="CLQ252" s="755"/>
      <c r="CLR252" s="755"/>
      <c r="CLS252" s="755"/>
      <c r="CLT252" s="755"/>
      <c r="CLU252" s="755"/>
      <c r="CLV252" s="755"/>
      <c r="CLW252" s="755"/>
      <c r="CLX252" s="755"/>
      <c r="CLY252" s="755"/>
      <c r="CLZ252" s="755"/>
      <c r="CMA252" s="755"/>
      <c r="CMB252" s="755"/>
      <c r="CMC252" s="755"/>
      <c r="CMD252" s="755"/>
      <c r="CME252" s="755"/>
      <c r="CMF252" s="755"/>
      <c r="CMG252" s="755"/>
      <c r="CMH252" s="755"/>
      <c r="CMI252" s="755"/>
      <c r="CMJ252" s="755"/>
      <c r="CMK252" s="755"/>
      <c r="CML252" s="755"/>
      <c r="CMM252" s="755"/>
      <c r="CMN252" s="755"/>
      <c r="CMO252" s="755"/>
      <c r="CMP252" s="755"/>
      <c r="CMQ252" s="755"/>
      <c r="CMR252" s="755"/>
      <c r="CMS252" s="755"/>
      <c r="CMT252" s="755"/>
      <c r="CMU252" s="755"/>
      <c r="CMV252" s="755"/>
      <c r="CMW252" s="755"/>
      <c r="CMX252" s="755"/>
      <c r="CMY252" s="755"/>
      <c r="CMZ252" s="755"/>
      <c r="CNA252" s="755"/>
      <c r="CNB252" s="755"/>
      <c r="CNC252" s="755"/>
      <c r="CND252" s="755"/>
      <c r="CNE252" s="755"/>
      <c r="CNF252" s="755"/>
      <c r="CNG252" s="755"/>
      <c r="CNH252" s="755"/>
      <c r="CNI252" s="755"/>
      <c r="CNJ252" s="755"/>
      <c r="CNK252" s="755"/>
      <c r="CNL252" s="755"/>
      <c r="CNM252" s="755"/>
      <c r="CNN252" s="755"/>
      <c r="CNO252" s="755"/>
      <c r="CNP252" s="755"/>
      <c r="CNQ252" s="755"/>
      <c r="CNR252" s="755"/>
      <c r="CNS252" s="755"/>
      <c r="CNT252" s="755"/>
      <c r="CNU252" s="755"/>
      <c r="CNV252" s="755"/>
      <c r="CNW252" s="755"/>
      <c r="CNX252" s="755"/>
      <c r="CNY252" s="755"/>
      <c r="CNZ252" s="755"/>
      <c r="COA252" s="755"/>
      <c r="COB252" s="755"/>
      <c r="COC252" s="755"/>
      <c r="COD252" s="755"/>
      <c r="COE252" s="755"/>
      <c r="COF252" s="755"/>
      <c r="COG252" s="755"/>
      <c r="COH252" s="755"/>
      <c r="COI252" s="755"/>
      <c r="COJ252" s="755"/>
      <c r="COK252" s="755"/>
      <c r="COL252" s="755"/>
      <c r="COM252" s="755"/>
      <c r="CON252" s="755"/>
      <c r="COO252" s="755"/>
      <c r="COP252" s="755"/>
      <c r="COQ252" s="755"/>
      <c r="COR252" s="755"/>
      <c r="COS252" s="755"/>
      <c r="COT252" s="755"/>
      <c r="COU252" s="755"/>
      <c r="COV252" s="755"/>
      <c r="COW252" s="755"/>
      <c r="COX252" s="755"/>
      <c r="COY252" s="755"/>
      <c r="COZ252" s="755"/>
      <c r="CPA252" s="755"/>
      <c r="CPB252" s="755"/>
      <c r="CPC252" s="755"/>
      <c r="CPD252" s="755"/>
      <c r="CPE252" s="755"/>
      <c r="CPF252" s="755"/>
      <c r="CPG252" s="755"/>
      <c r="CPH252" s="755"/>
      <c r="CPI252" s="755"/>
      <c r="CPJ252" s="755"/>
      <c r="CPK252" s="755"/>
      <c r="CPL252" s="755"/>
      <c r="CPM252" s="755"/>
      <c r="CPN252" s="755"/>
      <c r="CPO252" s="755"/>
      <c r="CPP252" s="755"/>
      <c r="CPQ252" s="755"/>
      <c r="CPR252" s="755"/>
      <c r="CPS252" s="755"/>
      <c r="CPT252" s="755"/>
      <c r="CPU252" s="755"/>
      <c r="CPV252" s="755"/>
      <c r="CPW252" s="755"/>
      <c r="CPX252" s="755"/>
      <c r="CPY252" s="755"/>
      <c r="CPZ252" s="755"/>
      <c r="CQA252" s="755"/>
      <c r="CQB252" s="755"/>
      <c r="CQC252" s="755"/>
      <c r="CQD252" s="755"/>
      <c r="CQE252" s="755"/>
      <c r="CQF252" s="755"/>
      <c r="CQG252" s="755"/>
      <c r="CQH252" s="755"/>
      <c r="CQI252" s="755"/>
      <c r="CQJ252" s="755"/>
      <c r="CQK252" s="755"/>
      <c r="CQL252" s="755"/>
      <c r="CQM252" s="755"/>
      <c r="CQN252" s="755"/>
      <c r="CQO252" s="755"/>
      <c r="CQP252" s="755"/>
      <c r="CQQ252" s="755"/>
      <c r="CQR252" s="755"/>
      <c r="CQS252" s="755"/>
      <c r="CQT252" s="755"/>
      <c r="CQU252" s="755"/>
      <c r="CQV252" s="755"/>
      <c r="CQW252" s="755"/>
      <c r="CQX252" s="755"/>
      <c r="CQY252" s="755"/>
      <c r="CQZ252" s="755"/>
      <c r="CRA252" s="755"/>
      <c r="CRB252" s="755"/>
      <c r="CRC252" s="755"/>
      <c r="CRD252" s="755"/>
      <c r="CRE252" s="755"/>
      <c r="CRF252" s="755"/>
      <c r="CRG252" s="755"/>
      <c r="CRH252" s="755"/>
      <c r="CRI252" s="755"/>
      <c r="CRJ252" s="755"/>
      <c r="CRK252" s="755"/>
      <c r="CRL252" s="755"/>
      <c r="CRM252" s="755"/>
      <c r="CRN252" s="755"/>
      <c r="CRO252" s="755"/>
      <c r="CRP252" s="755"/>
      <c r="CRQ252" s="755"/>
      <c r="CRR252" s="755"/>
      <c r="CRS252" s="755"/>
      <c r="CRT252" s="755"/>
      <c r="CRU252" s="755"/>
      <c r="CRV252" s="755"/>
      <c r="CRW252" s="755"/>
      <c r="CRX252" s="755"/>
      <c r="CRY252" s="755"/>
      <c r="CRZ252" s="755"/>
      <c r="CSA252" s="755"/>
      <c r="CSB252" s="755"/>
      <c r="CSC252" s="755"/>
      <c r="CSD252" s="755"/>
      <c r="CSE252" s="755"/>
      <c r="CSF252" s="755"/>
      <c r="CSG252" s="755"/>
      <c r="CSH252" s="755"/>
      <c r="CSI252" s="755"/>
      <c r="CSJ252" s="755"/>
      <c r="CSK252" s="755"/>
      <c r="CSL252" s="755"/>
      <c r="CSM252" s="755"/>
      <c r="CSN252" s="755"/>
      <c r="CSO252" s="755"/>
      <c r="CSP252" s="755"/>
      <c r="CSQ252" s="755"/>
      <c r="CSR252" s="755"/>
      <c r="CSS252" s="755"/>
      <c r="CST252" s="755"/>
      <c r="CSU252" s="755"/>
      <c r="CSV252" s="755"/>
      <c r="CSW252" s="755"/>
      <c r="CSX252" s="755"/>
      <c r="CSY252" s="755"/>
      <c r="CSZ252" s="755"/>
      <c r="CTA252" s="755"/>
      <c r="CTB252" s="755"/>
      <c r="CTC252" s="755"/>
      <c r="CTD252" s="755"/>
      <c r="CTE252" s="755"/>
      <c r="CTF252" s="755"/>
      <c r="CTG252" s="755"/>
      <c r="CTH252" s="755"/>
      <c r="CTI252" s="755"/>
      <c r="CTJ252" s="755"/>
      <c r="CTK252" s="755"/>
      <c r="CTL252" s="755"/>
      <c r="CTM252" s="755"/>
      <c r="CTN252" s="755"/>
      <c r="CTO252" s="755"/>
      <c r="CTP252" s="755"/>
      <c r="CTQ252" s="755"/>
      <c r="CTR252" s="755"/>
      <c r="CTS252" s="755"/>
      <c r="CTT252" s="755"/>
      <c r="CTU252" s="755"/>
      <c r="CTV252" s="755"/>
      <c r="CTW252" s="755"/>
      <c r="CTX252" s="755"/>
      <c r="CTY252" s="755"/>
      <c r="CTZ252" s="755"/>
      <c r="CUA252" s="755"/>
      <c r="CUB252" s="755"/>
      <c r="CUC252" s="755"/>
      <c r="CUD252" s="755"/>
      <c r="CUE252" s="755"/>
      <c r="CUF252" s="755"/>
      <c r="CUG252" s="755"/>
      <c r="CUH252" s="755"/>
      <c r="CUI252" s="755"/>
      <c r="CUJ252" s="755"/>
      <c r="CUK252" s="755"/>
      <c r="CUL252" s="755"/>
      <c r="CUM252" s="755"/>
      <c r="CUN252" s="755"/>
      <c r="CUO252" s="755"/>
      <c r="CUP252" s="755"/>
      <c r="CUQ252" s="755"/>
      <c r="CUR252" s="755"/>
      <c r="CUS252" s="755"/>
      <c r="CUT252" s="755"/>
      <c r="CUU252" s="755"/>
      <c r="CUV252" s="755"/>
      <c r="CUW252" s="755"/>
      <c r="CUX252" s="755"/>
      <c r="CUY252" s="755"/>
      <c r="CUZ252" s="755"/>
      <c r="CVA252" s="755"/>
      <c r="CVB252" s="755"/>
      <c r="CVC252" s="755"/>
      <c r="CVD252" s="755"/>
      <c r="CVE252" s="755"/>
      <c r="CVF252" s="755"/>
      <c r="CVG252" s="755"/>
      <c r="CVH252" s="755"/>
      <c r="CVI252" s="755"/>
      <c r="CVJ252" s="755"/>
      <c r="CVK252" s="755"/>
      <c r="CVL252" s="755"/>
      <c r="CVM252" s="755"/>
      <c r="CVN252" s="755"/>
      <c r="CVO252" s="755"/>
      <c r="CVP252" s="755"/>
      <c r="CVQ252" s="755"/>
      <c r="CVR252" s="755"/>
      <c r="CVS252" s="755"/>
      <c r="CVT252" s="755"/>
      <c r="CVU252" s="755"/>
      <c r="CVV252" s="755"/>
      <c r="CVW252" s="755"/>
      <c r="CVX252" s="755"/>
      <c r="CVY252" s="755"/>
      <c r="CVZ252" s="755"/>
      <c r="CWA252" s="755"/>
      <c r="CWB252" s="755"/>
      <c r="CWC252" s="755"/>
      <c r="CWD252" s="755"/>
      <c r="CWE252" s="755"/>
      <c r="CWF252" s="755"/>
      <c r="CWG252" s="755"/>
      <c r="CWH252" s="755"/>
      <c r="CWI252" s="755"/>
      <c r="CWJ252" s="755"/>
      <c r="CWK252" s="755"/>
      <c r="CWL252" s="755"/>
      <c r="CWM252" s="755"/>
      <c r="CWN252" s="755"/>
      <c r="CWO252" s="755"/>
      <c r="CWP252" s="755"/>
      <c r="CWQ252" s="755"/>
      <c r="CWR252" s="755"/>
      <c r="CWS252" s="755"/>
      <c r="CWT252" s="755"/>
      <c r="CWU252" s="755"/>
      <c r="CWV252" s="755"/>
      <c r="CWW252" s="755"/>
      <c r="CWX252" s="755"/>
      <c r="CWY252" s="755"/>
      <c r="CWZ252" s="755"/>
      <c r="CXA252" s="755"/>
      <c r="CXB252" s="755"/>
      <c r="CXC252" s="755"/>
      <c r="CXD252" s="755"/>
      <c r="CXE252" s="755"/>
      <c r="CXF252" s="755"/>
      <c r="CXG252" s="755"/>
      <c r="CXH252" s="755"/>
      <c r="CXI252" s="755"/>
      <c r="CXJ252" s="755"/>
      <c r="CXK252" s="755"/>
      <c r="CXL252" s="755"/>
      <c r="CXM252" s="755"/>
      <c r="CXN252" s="755"/>
      <c r="CXO252" s="755"/>
      <c r="CXP252" s="755"/>
      <c r="CXQ252" s="755"/>
      <c r="CXR252" s="755"/>
      <c r="CXS252" s="755"/>
      <c r="CXT252" s="755"/>
      <c r="CXU252" s="755"/>
      <c r="CXV252" s="755"/>
      <c r="CXW252" s="755"/>
      <c r="CXX252" s="755"/>
      <c r="CXY252" s="755"/>
      <c r="CXZ252" s="755"/>
      <c r="CYA252" s="755"/>
      <c r="CYB252" s="755"/>
      <c r="CYC252" s="755"/>
      <c r="CYD252" s="755"/>
      <c r="CYE252" s="755"/>
      <c r="CYF252" s="755"/>
      <c r="CYG252" s="755"/>
      <c r="CYH252" s="755"/>
      <c r="CYI252" s="755"/>
      <c r="CYJ252" s="755"/>
      <c r="CYK252" s="755"/>
      <c r="CYL252" s="755"/>
      <c r="CYM252" s="755"/>
      <c r="CYN252" s="755"/>
      <c r="CYO252" s="755"/>
      <c r="CYP252" s="755"/>
      <c r="CYQ252" s="755"/>
      <c r="CYR252" s="755"/>
      <c r="CYS252" s="755"/>
      <c r="CYT252" s="755"/>
      <c r="CYU252" s="755"/>
      <c r="CYV252" s="755"/>
      <c r="CYW252" s="755"/>
      <c r="CYX252" s="755"/>
      <c r="CYY252" s="755"/>
      <c r="CYZ252" s="755"/>
      <c r="CZA252" s="755"/>
      <c r="CZB252" s="755"/>
      <c r="CZC252" s="755"/>
      <c r="CZD252" s="755"/>
      <c r="CZE252" s="755"/>
      <c r="CZF252" s="755"/>
      <c r="CZG252" s="755"/>
      <c r="CZH252" s="755"/>
      <c r="CZI252" s="755"/>
      <c r="CZJ252" s="755"/>
      <c r="CZK252" s="755"/>
      <c r="CZL252" s="755"/>
      <c r="CZM252" s="755"/>
      <c r="CZN252" s="755"/>
      <c r="CZO252" s="755"/>
      <c r="CZP252" s="755"/>
      <c r="CZQ252" s="755"/>
      <c r="CZR252" s="755"/>
      <c r="CZS252" s="755"/>
      <c r="CZT252" s="755"/>
      <c r="CZU252" s="755"/>
      <c r="CZV252" s="755"/>
      <c r="CZW252" s="755"/>
      <c r="CZX252" s="755"/>
      <c r="CZY252" s="755"/>
      <c r="CZZ252" s="755"/>
      <c r="DAA252" s="755"/>
      <c r="DAB252" s="755"/>
      <c r="DAC252" s="755"/>
      <c r="DAD252" s="755"/>
      <c r="DAE252" s="755"/>
      <c r="DAF252" s="755"/>
      <c r="DAG252" s="755"/>
      <c r="DAH252" s="755"/>
      <c r="DAI252" s="755"/>
      <c r="DAJ252" s="755"/>
      <c r="DAK252" s="755"/>
      <c r="DAL252" s="755"/>
      <c r="DAM252" s="755"/>
      <c r="DAN252" s="755"/>
      <c r="DAO252" s="755"/>
      <c r="DAP252" s="755"/>
      <c r="DAQ252" s="755"/>
      <c r="DAR252" s="755"/>
      <c r="DAS252" s="755"/>
      <c r="DAT252" s="755"/>
      <c r="DAU252" s="755"/>
      <c r="DAV252" s="755"/>
      <c r="DAW252" s="755"/>
      <c r="DAX252" s="755"/>
      <c r="DAY252" s="755"/>
      <c r="DAZ252" s="755"/>
      <c r="DBA252" s="755"/>
      <c r="DBB252" s="755"/>
      <c r="DBC252" s="755"/>
      <c r="DBD252" s="755"/>
      <c r="DBE252" s="755"/>
      <c r="DBF252" s="755"/>
      <c r="DBG252" s="755"/>
      <c r="DBH252" s="755"/>
      <c r="DBI252" s="755"/>
      <c r="DBJ252" s="755"/>
      <c r="DBK252" s="755"/>
      <c r="DBL252" s="755"/>
      <c r="DBM252" s="755"/>
      <c r="DBN252" s="755"/>
      <c r="DBO252" s="755"/>
      <c r="DBP252" s="755"/>
      <c r="DBQ252" s="755"/>
      <c r="DBR252" s="755"/>
      <c r="DBS252" s="755"/>
      <c r="DBT252" s="755"/>
      <c r="DBU252" s="755"/>
      <c r="DBV252" s="755"/>
      <c r="DBW252" s="755"/>
      <c r="DBX252" s="755"/>
      <c r="DBY252" s="755"/>
      <c r="DBZ252" s="755"/>
      <c r="DCA252" s="755"/>
      <c r="DCB252" s="755"/>
      <c r="DCC252" s="755"/>
      <c r="DCD252" s="755"/>
      <c r="DCE252" s="755"/>
      <c r="DCF252" s="755"/>
      <c r="DCG252" s="755"/>
      <c r="DCH252" s="755"/>
      <c r="DCI252" s="755"/>
      <c r="DCJ252" s="755"/>
      <c r="DCK252" s="755"/>
      <c r="DCL252" s="755"/>
      <c r="DCM252" s="755"/>
      <c r="DCN252" s="755"/>
      <c r="DCO252" s="755"/>
      <c r="DCP252" s="755"/>
      <c r="DCQ252" s="755"/>
      <c r="DCR252" s="755"/>
      <c r="DCS252" s="755"/>
      <c r="DCT252" s="755"/>
      <c r="DCU252" s="755"/>
      <c r="DCV252" s="755"/>
      <c r="DCW252" s="755"/>
      <c r="DCX252" s="755"/>
      <c r="DCY252" s="755"/>
      <c r="DCZ252" s="755"/>
      <c r="DDA252" s="755"/>
      <c r="DDB252" s="755"/>
      <c r="DDC252" s="755"/>
      <c r="DDD252" s="755"/>
      <c r="DDE252" s="755"/>
      <c r="DDF252" s="755"/>
      <c r="DDG252" s="755"/>
      <c r="DDH252" s="755"/>
      <c r="DDI252" s="755"/>
      <c r="DDJ252" s="755"/>
      <c r="DDK252" s="755"/>
      <c r="DDL252" s="755"/>
      <c r="DDM252" s="755"/>
      <c r="DDN252" s="755"/>
      <c r="DDO252" s="755"/>
      <c r="DDP252" s="755"/>
      <c r="DDQ252" s="755"/>
      <c r="DDR252" s="755"/>
      <c r="DDS252" s="755"/>
      <c r="DDT252" s="755"/>
      <c r="DDU252" s="755"/>
      <c r="DDV252" s="755"/>
      <c r="DDW252" s="755"/>
      <c r="DDX252" s="755"/>
      <c r="DDY252" s="755"/>
      <c r="DDZ252" s="755"/>
      <c r="DEA252" s="755"/>
      <c r="DEB252" s="755"/>
      <c r="DEC252" s="755"/>
      <c r="DED252" s="755"/>
      <c r="DEE252" s="755"/>
      <c r="DEF252" s="755"/>
      <c r="DEG252" s="755"/>
      <c r="DEH252" s="755"/>
      <c r="DEI252" s="755"/>
      <c r="DEJ252" s="755"/>
      <c r="DEK252" s="755"/>
      <c r="DEL252" s="755"/>
      <c r="DEM252" s="755"/>
      <c r="DEN252" s="755"/>
      <c r="DEO252" s="755"/>
      <c r="DEP252" s="755"/>
      <c r="DEQ252" s="755"/>
      <c r="DER252" s="755"/>
      <c r="DES252" s="755"/>
      <c r="DET252" s="755"/>
      <c r="DEU252" s="755"/>
      <c r="DEV252" s="755"/>
      <c r="DEW252" s="755"/>
      <c r="DEX252" s="755"/>
      <c r="DEY252" s="755"/>
      <c r="DEZ252" s="755"/>
      <c r="DFA252" s="755"/>
      <c r="DFB252" s="755"/>
      <c r="DFC252" s="755"/>
      <c r="DFD252" s="755"/>
      <c r="DFE252" s="755"/>
      <c r="DFF252" s="755"/>
      <c r="DFG252" s="755"/>
      <c r="DFH252" s="755"/>
      <c r="DFI252" s="755"/>
      <c r="DFJ252" s="755"/>
      <c r="DFK252" s="755"/>
      <c r="DFL252" s="755"/>
      <c r="DFM252" s="755"/>
      <c r="DFN252" s="755"/>
      <c r="DFO252" s="755"/>
      <c r="DFP252" s="755"/>
      <c r="DFQ252" s="755"/>
      <c r="DFR252" s="755"/>
      <c r="DFS252" s="755"/>
      <c r="DFT252" s="755"/>
      <c r="DFU252" s="755"/>
      <c r="DFV252" s="755"/>
      <c r="DFW252" s="755"/>
      <c r="DFX252" s="755"/>
      <c r="DFY252" s="755"/>
      <c r="DFZ252" s="755"/>
      <c r="DGA252" s="755"/>
      <c r="DGB252" s="755"/>
      <c r="DGC252" s="755"/>
      <c r="DGD252" s="755"/>
      <c r="DGE252" s="755"/>
      <c r="DGF252" s="755"/>
      <c r="DGG252" s="755"/>
      <c r="DGH252" s="755"/>
      <c r="DGI252" s="755"/>
      <c r="DGJ252" s="755"/>
      <c r="DGK252" s="755"/>
      <c r="DGL252" s="755"/>
      <c r="DGM252" s="755"/>
      <c r="DGN252" s="755"/>
      <c r="DGO252" s="755"/>
      <c r="DGP252" s="755"/>
      <c r="DGQ252" s="755"/>
      <c r="DGR252" s="755"/>
      <c r="DGS252" s="755"/>
      <c r="DGT252" s="755"/>
      <c r="DGU252" s="755"/>
      <c r="DGV252" s="755"/>
      <c r="DGW252" s="755"/>
      <c r="DGX252" s="755"/>
      <c r="DGY252" s="755"/>
      <c r="DGZ252" s="755"/>
      <c r="DHA252" s="755"/>
      <c r="DHB252" s="755"/>
      <c r="DHC252" s="755"/>
      <c r="DHD252" s="755"/>
      <c r="DHE252" s="755"/>
      <c r="DHF252" s="755"/>
      <c r="DHG252" s="755"/>
      <c r="DHH252" s="755"/>
      <c r="DHI252" s="755"/>
      <c r="DHJ252" s="755"/>
      <c r="DHK252" s="755"/>
      <c r="DHL252" s="755"/>
      <c r="DHM252" s="755"/>
      <c r="DHN252" s="755"/>
      <c r="DHO252" s="755"/>
      <c r="DHP252" s="755"/>
      <c r="DHQ252" s="755"/>
      <c r="DHR252" s="755"/>
      <c r="DHS252" s="755"/>
      <c r="DHT252" s="755"/>
      <c r="DHU252" s="755"/>
      <c r="DHV252" s="755"/>
      <c r="DHW252" s="755"/>
      <c r="DHX252" s="755"/>
      <c r="DHY252" s="755"/>
      <c r="DHZ252" s="755"/>
      <c r="DIA252" s="755"/>
      <c r="DIB252" s="755"/>
      <c r="DIC252" s="755"/>
      <c r="DID252" s="755"/>
      <c r="DIE252" s="755"/>
      <c r="DIF252" s="755"/>
      <c r="DIG252" s="755"/>
      <c r="DIH252" s="755"/>
      <c r="DII252" s="755"/>
      <c r="DIJ252" s="755"/>
      <c r="DIK252" s="755"/>
      <c r="DIL252" s="755"/>
      <c r="DIM252" s="755"/>
      <c r="DIN252" s="755"/>
      <c r="DIO252" s="755"/>
      <c r="DIP252" s="755"/>
      <c r="DIQ252" s="755"/>
      <c r="DIR252" s="755"/>
      <c r="DIS252" s="755"/>
      <c r="DIT252" s="755"/>
      <c r="DIU252" s="755"/>
      <c r="DIV252" s="755"/>
      <c r="DIW252" s="755"/>
      <c r="DIX252" s="755"/>
      <c r="DIY252" s="755"/>
      <c r="DIZ252" s="755"/>
      <c r="DJA252" s="755"/>
      <c r="DJB252" s="755"/>
      <c r="DJC252" s="755"/>
      <c r="DJD252" s="755"/>
      <c r="DJE252" s="755"/>
      <c r="DJF252" s="755"/>
      <c r="DJG252" s="755"/>
      <c r="DJH252" s="755"/>
      <c r="DJI252" s="755"/>
      <c r="DJJ252" s="755"/>
      <c r="DJK252" s="755"/>
      <c r="DJL252" s="755"/>
      <c r="DJM252" s="755"/>
      <c r="DJN252" s="755"/>
      <c r="DJO252" s="755"/>
      <c r="DJP252" s="755"/>
      <c r="DJQ252" s="755"/>
      <c r="DJR252" s="755"/>
      <c r="DJS252" s="755"/>
      <c r="DJT252" s="755"/>
      <c r="DJU252" s="755"/>
      <c r="DJV252" s="755"/>
      <c r="DJW252" s="755"/>
      <c r="DJX252" s="755"/>
      <c r="DJY252" s="755"/>
      <c r="DJZ252" s="755"/>
      <c r="DKA252" s="755"/>
      <c r="DKB252" s="755"/>
      <c r="DKC252" s="755"/>
      <c r="DKD252" s="755"/>
      <c r="DKE252" s="755"/>
      <c r="DKF252" s="755"/>
      <c r="DKG252" s="755"/>
      <c r="DKH252" s="755"/>
      <c r="DKI252" s="755"/>
      <c r="DKJ252" s="755"/>
      <c r="DKK252" s="755"/>
      <c r="DKL252" s="755"/>
      <c r="DKM252" s="755"/>
      <c r="DKN252" s="755"/>
      <c r="DKO252" s="755"/>
      <c r="DKP252" s="755"/>
      <c r="DKQ252" s="755"/>
      <c r="DKR252" s="755"/>
      <c r="DKS252" s="755"/>
      <c r="DKT252" s="755"/>
      <c r="DKU252" s="755"/>
      <c r="DKV252" s="755"/>
      <c r="DKW252" s="755"/>
      <c r="DKX252" s="755"/>
      <c r="DKY252" s="755"/>
      <c r="DKZ252" s="755"/>
      <c r="DLA252" s="755"/>
      <c r="DLB252" s="755"/>
      <c r="DLC252" s="755"/>
      <c r="DLD252" s="755"/>
      <c r="DLE252" s="755"/>
      <c r="DLF252" s="755"/>
      <c r="DLG252" s="755"/>
      <c r="DLH252" s="755"/>
      <c r="DLI252" s="755"/>
      <c r="DLJ252" s="755"/>
      <c r="DLK252" s="755"/>
      <c r="DLL252" s="755"/>
      <c r="DLM252" s="755"/>
      <c r="DLN252" s="755"/>
      <c r="DLO252" s="755"/>
      <c r="DLP252" s="755"/>
      <c r="DLQ252" s="755"/>
      <c r="DLR252" s="755"/>
      <c r="DLS252" s="755"/>
      <c r="DLT252" s="755"/>
      <c r="DLU252" s="755"/>
      <c r="DLV252" s="755"/>
      <c r="DLW252" s="755"/>
      <c r="DLX252" s="755"/>
      <c r="DLY252" s="755"/>
      <c r="DLZ252" s="755"/>
      <c r="DMA252" s="755"/>
      <c r="DMB252" s="755"/>
      <c r="DMC252" s="755"/>
      <c r="DMD252" s="755"/>
      <c r="DME252" s="755"/>
      <c r="DMF252" s="755"/>
      <c r="DMG252" s="755"/>
      <c r="DMH252" s="755"/>
      <c r="DMI252" s="755"/>
      <c r="DMJ252" s="755"/>
      <c r="DMK252" s="755"/>
      <c r="DML252" s="755"/>
      <c r="DMM252" s="755"/>
      <c r="DMN252" s="755"/>
      <c r="DMO252" s="755"/>
      <c r="DMP252" s="755"/>
      <c r="DMQ252" s="755"/>
      <c r="DMR252" s="755"/>
      <c r="DMS252" s="755"/>
      <c r="DMT252" s="755"/>
      <c r="DMU252" s="755"/>
      <c r="DMV252" s="755"/>
      <c r="DMW252" s="755"/>
      <c r="DMX252" s="755"/>
      <c r="DMY252" s="755"/>
      <c r="DMZ252" s="755"/>
      <c r="DNA252" s="755"/>
      <c r="DNB252" s="755"/>
      <c r="DNC252" s="755"/>
      <c r="DND252" s="755"/>
      <c r="DNE252" s="755"/>
      <c r="DNF252" s="755"/>
      <c r="DNG252" s="755"/>
      <c r="DNH252" s="755"/>
      <c r="DNI252" s="755"/>
      <c r="DNJ252" s="755"/>
      <c r="DNK252" s="755"/>
      <c r="DNL252" s="755"/>
      <c r="DNM252" s="755"/>
      <c r="DNN252" s="755"/>
      <c r="DNO252" s="755"/>
      <c r="DNP252" s="755"/>
      <c r="DNQ252" s="755"/>
      <c r="DNR252" s="755"/>
      <c r="DNS252" s="755"/>
      <c r="DNT252" s="755"/>
      <c r="DNU252" s="755"/>
      <c r="DNV252" s="755"/>
      <c r="DNW252" s="755"/>
      <c r="DNX252" s="755"/>
      <c r="DNY252" s="755"/>
      <c r="DNZ252" s="755"/>
      <c r="DOA252" s="755"/>
      <c r="DOB252" s="755"/>
      <c r="DOC252" s="755"/>
      <c r="DOD252" s="755"/>
      <c r="DOE252" s="755"/>
      <c r="DOF252" s="755"/>
      <c r="DOG252" s="755"/>
      <c r="DOH252" s="755"/>
      <c r="DOI252" s="755"/>
      <c r="DOJ252" s="755"/>
      <c r="DOK252" s="755"/>
      <c r="DOL252" s="755"/>
      <c r="DOM252" s="755"/>
      <c r="DON252" s="755"/>
      <c r="DOO252" s="755"/>
      <c r="DOP252" s="755"/>
      <c r="DOQ252" s="755"/>
      <c r="DOR252" s="755"/>
      <c r="DOS252" s="755"/>
      <c r="DOT252" s="755"/>
      <c r="DOU252" s="755"/>
      <c r="DOV252" s="755"/>
      <c r="DOW252" s="755"/>
      <c r="DOX252" s="755"/>
      <c r="DOY252" s="755"/>
      <c r="DOZ252" s="755"/>
      <c r="DPA252" s="755"/>
      <c r="DPB252" s="755"/>
      <c r="DPC252" s="755"/>
      <c r="DPD252" s="755"/>
      <c r="DPE252" s="755"/>
      <c r="DPF252" s="755"/>
      <c r="DPG252" s="755"/>
      <c r="DPH252" s="755"/>
      <c r="DPI252" s="755"/>
      <c r="DPJ252" s="755"/>
      <c r="DPK252" s="755"/>
      <c r="DPL252" s="755"/>
      <c r="DPM252" s="755"/>
      <c r="DPN252" s="755"/>
      <c r="DPO252" s="755"/>
      <c r="DPP252" s="755"/>
      <c r="DPQ252" s="755"/>
      <c r="DPR252" s="755"/>
      <c r="DPS252" s="755"/>
      <c r="DPT252" s="755"/>
      <c r="DPU252" s="755"/>
      <c r="DPV252" s="755"/>
      <c r="DPW252" s="755"/>
      <c r="DPX252" s="755"/>
      <c r="DPY252" s="755"/>
      <c r="DPZ252" s="755"/>
      <c r="DQA252" s="755"/>
      <c r="DQB252" s="755"/>
      <c r="DQC252" s="755"/>
      <c r="DQD252" s="755"/>
      <c r="DQE252" s="755"/>
      <c r="DQF252" s="755"/>
      <c r="DQG252" s="755"/>
      <c r="DQH252" s="755"/>
      <c r="DQI252" s="755"/>
      <c r="DQJ252" s="755"/>
      <c r="DQK252" s="755"/>
      <c r="DQL252" s="755"/>
      <c r="DQM252" s="755"/>
      <c r="DQN252" s="755"/>
      <c r="DQO252" s="755"/>
      <c r="DQP252" s="755"/>
      <c r="DQQ252" s="755"/>
      <c r="DQR252" s="755"/>
      <c r="DQS252" s="755"/>
      <c r="DQT252" s="755"/>
      <c r="DQU252" s="755"/>
      <c r="DQV252" s="755"/>
      <c r="DQW252" s="755"/>
      <c r="DQX252" s="755"/>
      <c r="DQY252" s="755"/>
      <c r="DQZ252" s="755"/>
      <c r="DRA252" s="755"/>
      <c r="DRB252" s="755"/>
      <c r="DRC252" s="755"/>
      <c r="DRD252" s="755"/>
      <c r="DRE252" s="755"/>
      <c r="DRF252" s="755"/>
      <c r="DRG252" s="755"/>
      <c r="DRH252" s="755"/>
      <c r="DRI252" s="755"/>
      <c r="DRJ252" s="755"/>
      <c r="DRK252" s="755"/>
      <c r="DRL252" s="755"/>
      <c r="DRM252" s="755"/>
      <c r="DRN252" s="755"/>
      <c r="DRO252" s="755"/>
      <c r="DRP252" s="755"/>
      <c r="DRQ252" s="755"/>
      <c r="DRR252" s="755"/>
      <c r="DRS252" s="755"/>
      <c r="DRT252" s="755"/>
      <c r="DRU252" s="755"/>
      <c r="DRV252" s="755"/>
      <c r="DRW252" s="755"/>
      <c r="DRX252" s="755"/>
      <c r="DRY252" s="755"/>
      <c r="DRZ252" s="755"/>
      <c r="DSA252" s="755"/>
      <c r="DSB252" s="755"/>
      <c r="DSC252" s="755"/>
      <c r="DSD252" s="755"/>
      <c r="DSE252" s="755"/>
      <c r="DSF252" s="755"/>
      <c r="DSG252" s="755"/>
      <c r="DSH252" s="755"/>
      <c r="DSI252" s="755"/>
      <c r="DSJ252" s="755"/>
      <c r="DSK252" s="755"/>
      <c r="DSL252" s="755"/>
      <c r="DSM252" s="755"/>
      <c r="DSN252" s="755"/>
      <c r="DSO252" s="755"/>
      <c r="DSP252" s="755"/>
      <c r="DSQ252" s="755"/>
      <c r="DSR252" s="755"/>
      <c r="DSS252" s="755"/>
      <c r="DST252" s="755"/>
      <c r="DSU252" s="755"/>
      <c r="DSV252" s="755"/>
      <c r="DSW252" s="755"/>
      <c r="DSX252" s="755"/>
      <c r="DSY252" s="755"/>
      <c r="DSZ252" s="755"/>
      <c r="DTA252" s="755"/>
      <c r="DTB252" s="755"/>
      <c r="DTC252" s="755"/>
      <c r="DTD252" s="755"/>
      <c r="DTE252" s="755"/>
      <c r="DTF252" s="755"/>
      <c r="DTG252" s="755"/>
      <c r="DTH252" s="755"/>
      <c r="DTI252" s="755"/>
      <c r="DTJ252" s="755"/>
      <c r="DTK252" s="755"/>
      <c r="DTL252" s="755"/>
      <c r="DTM252" s="755"/>
      <c r="DTN252" s="755"/>
      <c r="DTO252" s="755"/>
      <c r="DTP252" s="755"/>
      <c r="DTQ252" s="755"/>
      <c r="DTR252" s="755"/>
      <c r="DTS252" s="755"/>
      <c r="DTT252" s="755"/>
      <c r="DTU252" s="755"/>
      <c r="DTV252" s="755"/>
      <c r="DTW252" s="755"/>
      <c r="DTX252" s="755"/>
      <c r="DTY252" s="755"/>
      <c r="DTZ252" s="755"/>
      <c r="DUA252" s="755"/>
      <c r="DUB252" s="755"/>
      <c r="DUC252" s="755"/>
      <c r="DUD252" s="755"/>
      <c r="DUE252" s="755"/>
      <c r="DUF252" s="755"/>
      <c r="DUG252" s="755"/>
      <c r="DUH252" s="755"/>
      <c r="DUI252" s="755"/>
      <c r="DUJ252" s="755"/>
      <c r="DUK252" s="755"/>
      <c r="DUL252" s="755"/>
      <c r="DUM252" s="755"/>
      <c r="DUN252" s="755"/>
      <c r="DUO252" s="755"/>
      <c r="DUP252" s="755"/>
      <c r="DUQ252" s="755"/>
      <c r="DUR252" s="755"/>
      <c r="DUS252" s="755"/>
      <c r="DUT252" s="755"/>
      <c r="DUU252" s="755"/>
      <c r="DUV252" s="755"/>
      <c r="DUW252" s="755"/>
      <c r="DUX252" s="755"/>
      <c r="DUY252" s="755"/>
      <c r="DUZ252" s="755"/>
      <c r="DVA252" s="755"/>
      <c r="DVB252" s="755"/>
      <c r="DVC252" s="755"/>
      <c r="DVD252" s="755"/>
      <c r="DVE252" s="755"/>
      <c r="DVF252" s="755"/>
      <c r="DVG252" s="755"/>
      <c r="DVH252" s="755"/>
      <c r="DVI252" s="755"/>
      <c r="DVJ252" s="755"/>
      <c r="DVK252" s="755"/>
      <c r="DVL252" s="755"/>
      <c r="DVM252" s="755"/>
      <c r="DVN252" s="755"/>
      <c r="DVO252" s="755"/>
      <c r="DVP252" s="755"/>
      <c r="DVQ252" s="755"/>
      <c r="DVR252" s="755"/>
      <c r="DVS252" s="755"/>
      <c r="DVT252" s="755"/>
      <c r="DVU252" s="755"/>
      <c r="DVV252" s="755"/>
      <c r="DVW252" s="755"/>
      <c r="DVX252" s="755"/>
      <c r="DVY252" s="755"/>
      <c r="DVZ252" s="755"/>
      <c r="DWA252" s="755"/>
      <c r="DWB252" s="755"/>
      <c r="DWC252" s="755"/>
      <c r="DWD252" s="755"/>
      <c r="DWE252" s="755"/>
      <c r="DWF252" s="755"/>
      <c r="DWG252" s="755"/>
      <c r="DWH252" s="755"/>
      <c r="DWI252" s="755"/>
      <c r="DWJ252" s="755"/>
      <c r="DWK252" s="755"/>
      <c r="DWL252" s="755"/>
      <c r="DWM252" s="755"/>
      <c r="DWN252" s="755"/>
      <c r="DWO252" s="755"/>
      <c r="DWP252" s="755"/>
      <c r="DWQ252" s="755"/>
      <c r="DWR252" s="755"/>
      <c r="DWS252" s="755"/>
      <c r="DWT252" s="755"/>
      <c r="DWU252" s="755"/>
      <c r="DWV252" s="755"/>
      <c r="DWW252" s="755"/>
      <c r="DWX252" s="755"/>
      <c r="DWY252" s="755"/>
      <c r="DWZ252" s="755"/>
      <c r="DXA252" s="755"/>
      <c r="DXB252" s="755"/>
      <c r="DXC252" s="755"/>
      <c r="DXD252" s="755"/>
      <c r="DXE252" s="755"/>
      <c r="DXF252" s="755"/>
      <c r="DXG252" s="755"/>
      <c r="DXH252" s="755"/>
      <c r="DXI252" s="755"/>
      <c r="DXJ252" s="755"/>
      <c r="DXK252" s="755"/>
      <c r="DXL252" s="755"/>
      <c r="DXM252" s="755"/>
      <c r="DXN252" s="755"/>
      <c r="DXO252" s="755"/>
      <c r="DXP252" s="755"/>
      <c r="DXQ252" s="755"/>
      <c r="DXR252" s="755"/>
      <c r="DXS252" s="755"/>
      <c r="DXT252" s="755"/>
      <c r="DXU252" s="755"/>
      <c r="DXV252" s="755"/>
      <c r="DXW252" s="755"/>
      <c r="DXX252" s="755"/>
      <c r="DXY252" s="755"/>
      <c r="DXZ252" s="755"/>
      <c r="DYA252" s="755"/>
      <c r="DYB252" s="755"/>
      <c r="DYC252" s="755"/>
      <c r="DYD252" s="755"/>
      <c r="DYE252" s="755"/>
      <c r="DYF252" s="755"/>
      <c r="DYG252" s="755"/>
      <c r="DYH252" s="755"/>
      <c r="DYI252" s="755"/>
      <c r="DYJ252" s="755"/>
      <c r="DYK252" s="755"/>
      <c r="DYL252" s="755"/>
      <c r="DYM252" s="755"/>
      <c r="DYN252" s="755"/>
      <c r="DYO252" s="755"/>
      <c r="DYP252" s="755"/>
      <c r="DYQ252" s="755"/>
      <c r="DYR252" s="755"/>
      <c r="DYS252" s="755"/>
      <c r="DYT252" s="755"/>
      <c r="DYU252" s="755"/>
      <c r="DYV252" s="755"/>
      <c r="DYW252" s="755"/>
      <c r="DYX252" s="755"/>
      <c r="DYY252" s="755"/>
      <c r="DYZ252" s="755"/>
      <c r="DZA252" s="755"/>
      <c r="DZB252" s="755"/>
      <c r="DZC252" s="755"/>
      <c r="DZD252" s="755"/>
      <c r="DZE252" s="755"/>
      <c r="DZF252" s="755"/>
      <c r="DZG252" s="755"/>
      <c r="DZH252" s="755"/>
      <c r="DZI252" s="755"/>
      <c r="DZJ252" s="755"/>
      <c r="DZK252" s="755"/>
      <c r="DZL252" s="755"/>
      <c r="DZM252" s="755"/>
      <c r="DZN252" s="755"/>
      <c r="DZO252" s="755"/>
      <c r="DZP252" s="755"/>
      <c r="DZQ252" s="755"/>
      <c r="DZR252" s="755"/>
      <c r="DZS252" s="755"/>
      <c r="DZT252" s="755"/>
      <c r="DZU252" s="755"/>
      <c r="DZV252" s="755"/>
      <c r="DZW252" s="755"/>
      <c r="DZX252" s="755"/>
      <c r="DZY252" s="755"/>
      <c r="DZZ252" s="755"/>
      <c r="EAA252" s="755"/>
      <c r="EAB252" s="755"/>
      <c r="EAC252" s="755"/>
      <c r="EAD252" s="755"/>
      <c r="EAE252" s="755"/>
      <c r="EAF252" s="755"/>
      <c r="EAG252" s="755"/>
      <c r="EAH252" s="755"/>
      <c r="EAI252" s="755"/>
      <c r="EAJ252" s="755"/>
      <c r="EAK252" s="755"/>
      <c r="EAL252" s="755"/>
      <c r="EAM252" s="755"/>
      <c r="EAN252" s="755"/>
      <c r="EAO252" s="755"/>
      <c r="EAP252" s="755"/>
      <c r="EAQ252" s="755"/>
      <c r="EAR252" s="755"/>
      <c r="EAS252" s="755"/>
      <c r="EAT252" s="755"/>
      <c r="EAU252" s="755"/>
      <c r="EAV252" s="755"/>
      <c r="EAW252" s="755"/>
      <c r="EAX252" s="755"/>
      <c r="EAY252" s="755"/>
      <c r="EAZ252" s="755"/>
      <c r="EBA252" s="755"/>
      <c r="EBB252" s="755"/>
      <c r="EBC252" s="755"/>
      <c r="EBD252" s="755"/>
      <c r="EBE252" s="755"/>
      <c r="EBF252" s="755"/>
      <c r="EBG252" s="755"/>
      <c r="EBH252" s="755"/>
      <c r="EBI252" s="755"/>
      <c r="EBJ252" s="755"/>
      <c r="EBK252" s="755"/>
      <c r="EBL252" s="755"/>
      <c r="EBM252" s="755"/>
      <c r="EBN252" s="755"/>
      <c r="EBO252" s="755"/>
      <c r="EBP252" s="755"/>
      <c r="EBQ252" s="755"/>
      <c r="EBR252" s="755"/>
      <c r="EBS252" s="755"/>
      <c r="EBT252" s="755"/>
      <c r="EBU252" s="755"/>
      <c r="EBV252" s="755"/>
      <c r="EBW252" s="755"/>
      <c r="EBX252" s="755"/>
      <c r="EBY252" s="755"/>
      <c r="EBZ252" s="755"/>
      <c r="ECA252" s="755"/>
      <c r="ECB252" s="755"/>
      <c r="ECC252" s="755"/>
      <c r="ECD252" s="755"/>
      <c r="ECE252" s="755"/>
      <c r="ECF252" s="755"/>
      <c r="ECG252" s="755"/>
      <c r="ECH252" s="755"/>
      <c r="ECI252" s="755"/>
      <c r="ECJ252" s="755"/>
      <c r="ECK252" s="755"/>
      <c r="ECL252" s="755"/>
      <c r="ECM252" s="755"/>
      <c r="ECN252" s="755"/>
      <c r="ECO252" s="755"/>
      <c r="ECP252" s="755"/>
      <c r="ECQ252" s="755"/>
      <c r="ECR252" s="755"/>
      <c r="ECS252" s="755"/>
      <c r="ECT252" s="755"/>
      <c r="ECU252" s="755"/>
      <c r="ECV252" s="755"/>
      <c r="ECW252" s="755"/>
      <c r="ECX252" s="755"/>
      <c r="ECY252" s="755"/>
      <c r="ECZ252" s="755"/>
      <c r="EDA252" s="755"/>
      <c r="EDB252" s="755"/>
      <c r="EDC252" s="755"/>
      <c r="EDD252" s="755"/>
      <c r="EDE252" s="755"/>
      <c r="EDF252" s="755"/>
      <c r="EDG252" s="755"/>
      <c r="EDH252" s="755"/>
      <c r="EDI252" s="755"/>
      <c r="EDJ252" s="755"/>
      <c r="EDK252" s="755"/>
      <c r="EDL252" s="755"/>
      <c r="EDM252" s="755"/>
      <c r="EDN252" s="755"/>
      <c r="EDO252" s="755"/>
      <c r="EDP252" s="755"/>
      <c r="EDQ252" s="755"/>
      <c r="EDR252" s="755"/>
      <c r="EDS252" s="755"/>
      <c r="EDT252" s="755"/>
      <c r="EDU252" s="755"/>
      <c r="EDV252" s="755"/>
      <c r="EDW252" s="755"/>
      <c r="EDX252" s="755"/>
      <c r="EDY252" s="755"/>
      <c r="EDZ252" s="755"/>
      <c r="EEA252" s="755"/>
      <c r="EEB252" s="755"/>
      <c r="EEC252" s="755"/>
      <c r="EED252" s="755"/>
      <c r="EEE252" s="755"/>
      <c r="EEF252" s="755"/>
      <c r="EEG252" s="755"/>
      <c r="EEH252" s="755"/>
      <c r="EEI252" s="755"/>
      <c r="EEJ252" s="755"/>
      <c r="EEK252" s="755"/>
      <c r="EEL252" s="755"/>
      <c r="EEM252" s="755"/>
      <c r="EEN252" s="755"/>
      <c r="EEO252" s="755"/>
      <c r="EEP252" s="755"/>
      <c r="EEQ252" s="755"/>
      <c r="EER252" s="755"/>
      <c r="EES252" s="755"/>
      <c r="EET252" s="755"/>
      <c r="EEU252" s="755"/>
      <c r="EEV252" s="755"/>
      <c r="EEW252" s="755"/>
      <c r="EEX252" s="755"/>
      <c r="EEY252" s="755"/>
      <c r="EEZ252" s="755"/>
      <c r="EFA252" s="755"/>
      <c r="EFB252" s="755"/>
      <c r="EFC252" s="755"/>
      <c r="EFD252" s="755"/>
      <c r="EFE252" s="755"/>
      <c r="EFF252" s="755"/>
      <c r="EFG252" s="755"/>
      <c r="EFH252" s="755"/>
      <c r="EFI252" s="755"/>
      <c r="EFJ252" s="755"/>
      <c r="EFK252" s="755"/>
      <c r="EFL252" s="755"/>
      <c r="EFM252" s="755"/>
      <c r="EFN252" s="755"/>
      <c r="EFO252" s="755"/>
      <c r="EFP252" s="755"/>
      <c r="EFQ252" s="755"/>
      <c r="EFR252" s="755"/>
      <c r="EFS252" s="755"/>
      <c r="EFT252" s="755"/>
      <c r="EFU252" s="755"/>
      <c r="EFV252" s="755"/>
      <c r="EFW252" s="755"/>
      <c r="EFX252" s="755"/>
      <c r="EFY252" s="755"/>
      <c r="EFZ252" s="755"/>
      <c r="EGA252" s="755"/>
      <c r="EGB252" s="755"/>
      <c r="EGC252" s="755"/>
      <c r="EGD252" s="755"/>
      <c r="EGE252" s="755"/>
      <c r="EGF252" s="755"/>
      <c r="EGG252" s="755"/>
      <c r="EGH252" s="755"/>
      <c r="EGI252" s="755"/>
      <c r="EGJ252" s="755"/>
      <c r="EGK252" s="755"/>
      <c r="EGL252" s="755"/>
      <c r="EGM252" s="755"/>
      <c r="EGN252" s="755"/>
      <c r="EGO252" s="755"/>
      <c r="EGP252" s="755"/>
      <c r="EGQ252" s="755"/>
      <c r="EGR252" s="755"/>
      <c r="EGS252" s="755"/>
      <c r="EGT252" s="755"/>
      <c r="EGU252" s="755"/>
      <c r="EGV252" s="755"/>
      <c r="EGW252" s="755"/>
      <c r="EGX252" s="755"/>
      <c r="EGY252" s="755"/>
      <c r="EGZ252" s="755"/>
      <c r="EHA252" s="755"/>
      <c r="EHB252" s="755"/>
      <c r="EHC252" s="755"/>
      <c r="EHD252" s="755"/>
      <c r="EHE252" s="755"/>
      <c r="EHF252" s="755"/>
      <c r="EHG252" s="755"/>
      <c r="EHH252" s="755"/>
      <c r="EHI252" s="755"/>
      <c r="EHJ252" s="755"/>
      <c r="EHK252" s="755"/>
      <c r="EHL252" s="755"/>
      <c r="EHM252" s="755"/>
      <c r="EHN252" s="755"/>
      <c r="EHO252" s="755"/>
      <c r="EHP252" s="755"/>
      <c r="EHQ252" s="755"/>
      <c r="EHR252" s="755"/>
      <c r="EHS252" s="755"/>
      <c r="EHT252" s="755"/>
      <c r="EHU252" s="755"/>
      <c r="EHV252" s="755"/>
      <c r="EHW252" s="755"/>
      <c r="EHX252" s="755"/>
      <c r="EHY252" s="755"/>
      <c r="EHZ252" s="755"/>
      <c r="EIA252" s="755"/>
      <c r="EIB252" s="755"/>
      <c r="EIC252" s="755"/>
      <c r="EID252" s="755"/>
      <c r="EIE252" s="755"/>
      <c r="EIF252" s="755"/>
      <c r="EIG252" s="755"/>
      <c r="EIH252" s="755"/>
      <c r="EII252" s="755"/>
      <c r="EIJ252" s="755"/>
      <c r="EIK252" s="755"/>
      <c r="EIL252" s="755"/>
      <c r="EIM252" s="755"/>
      <c r="EIN252" s="755"/>
      <c r="EIO252" s="755"/>
      <c r="EIP252" s="755"/>
      <c r="EIQ252" s="755"/>
      <c r="EIR252" s="755"/>
      <c r="EIS252" s="755"/>
      <c r="EIT252" s="755"/>
      <c r="EIU252" s="755"/>
      <c r="EIV252" s="755"/>
      <c r="EIW252" s="755"/>
      <c r="EIX252" s="755"/>
      <c r="EIY252" s="755"/>
      <c r="EIZ252" s="755"/>
      <c r="EJA252" s="755"/>
      <c r="EJB252" s="755"/>
      <c r="EJC252" s="755"/>
      <c r="EJD252" s="755"/>
      <c r="EJE252" s="755"/>
      <c r="EJF252" s="755"/>
      <c r="EJG252" s="755"/>
      <c r="EJH252" s="755"/>
      <c r="EJI252" s="755"/>
      <c r="EJJ252" s="755"/>
      <c r="EJK252" s="755"/>
      <c r="EJL252" s="755"/>
      <c r="EJM252" s="755"/>
      <c r="EJN252" s="755"/>
      <c r="EJO252" s="755"/>
      <c r="EJP252" s="755"/>
      <c r="EJQ252" s="755"/>
      <c r="EJR252" s="755"/>
      <c r="EJS252" s="755"/>
      <c r="EJT252" s="755"/>
      <c r="EJU252" s="755"/>
      <c r="EJV252" s="755"/>
      <c r="EJW252" s="755"/>
      <c r="EJX252" s="755"/>
      <c r="EJY252" s="755"/>
      <c r="EJZ252" s="755"/>
      <c r="EKA252" s="755"/>
      <c r="EKB252" s="755"/>
      <c r="EKC252" s="755"/>
      <c r="EKD252" s="755"/>
      <c r="EKE252" s="755"/>
      <c r="EKF252" s="755"/>
      <c r="EKG252" s="755"/>
      <c r="EKH252" s="755"/>
      <c r="EKI252" s="755"/>
      <c r="EKJ252" s="755"/>
      <c r="EKK252" s="755"/>
      <c r="EKL252" s="755"/>
      <c r="EKM252" s="755"/>
      <c r="EKN252" s="755"/>
      <c r="EKO252" s="755"/>
      <c r="EKP252" s="755"/>
      <c r="EKQ252" s="755"/>
      <c r="EKR252" s="755"/>
      <c r="EKS252" s="755"/>
      <c r="EKT252" s="755"/>
      <c r="EKU252" s="755"/>
      <c r="EKV252" s="755"/>
      <c r="EKW252" s="755"/>
      <c r="EKX252" s="755"/>
      <c r="EKY252" s="755"/>
      <c r="EKZ252" s="755"/>
      <c r="ELA252" s="755"/>
      <c r="ELB252" s="755"/>
      <c r="ELC252" s="755"/>
      <c r="ELD252" s="755"/>
      <c r="ELE252" s="755"/>
      <c r="ELF252" s="755"/>
      <c r="ELG252" s="755"/>
      <c r="ELH252" s="755"/>
      <c r="ELI252" s="755"/>
      <c r="ELJ252" s="755"/>
      <c r="ELK252" s="755"/>
      <c r="ELL252" s="755"/>
      <c r="ELM252" s="755"/>
      <c r="ELN252" s="755"/>
      <c r="ELO252" s="755"/>
      <c r="ELP252" s="755"/>
      <c r="ELQ252" s="755"/>
      <c r="ELR252" s="755"/>
      <c r="ELS252" s="755"/>
      <c r="ELT252" s="755"/>
      <c r="ELU252" s="755"/>
      <c r="ELV252" s="755"/>
      <c r="ELW252" s="755"/>
      <c r="ELX252" s="755"/>
      <c r="ELY252" s="755"/>
      <c r="ELZ252" s="755"/>
      <c r="EMA252" s="755"/>
      <c r="EMB252" s="755"/>
      <c r="EMC252" s="755"/>
      <c r="EMD252" s="755"/>
      <c r="EME252" s="755"/>
      <c r="EMF252" s="755"/>
      <c r="EMG252" s="755"/>
      <c r="EMH252" s="755"/>
      <c r="EMI252" s="755"/>
      <c r="EMJ252" s="755"/>
      <c r="EMK252" s="755"/>
      <c r="EML252" s="755"/>
      <c r="EMM252" s="755"/>
      <c r="EMN252" s="755"/>
      <c r="EMO252" s="755"/>
      <c r="EMP252" s="755"/>
      <c r="EMQ252" s="755"/>
      <c r="EMR252" s="755"/>
      <c r="EMS252" s="755"/>
      <c r="EMT252" s="755"/>
      <c r="EMU252" s="755"/>
      <c r="EMV252" s="755"/>
      <c r="EMW252" s="755"/>
      <c r="EMX252" s="755"/>
      <c r="EMY252" s="755"/>
      <c r="EMZ252" s="755"/>
      <c r="ENA252" s="755"/>
      <c r="ENB252" s="755"/>
      <c r="ENC252" s="755"/>
      <c r="END252" s="755"/>
      <c r="ENE252" s="755"/>
      <c r="ENF252" s="755"/>
      <c r="ENG252" s="755"/>
      <c r="ENH252" s="755"/>
      <c r="ENI252" s="755"/>
      <c r="ENJ252" s="755"/>
      <c r="ENK252" s="755"/>
      <c r="ENL252" s="755"/>
      <c r="ENM252" s="755"/>
      <c r="ENN252" s="755"/>
      <c r="ENO252" s="755"/>
      <c r="ENP252" s="755"/>
      <c r="ENQ252" s="755"/>
      <c r="ENR252" s="755"/>
      <c r="ENS252" s="755"/>
      <c r="ENT252" s="755"/>
      <c r="ENU252" s="755"/>
      <c r="ENV252" s="755"/>
      <c r="ENW252" s="755"/>
      <c r="ENX252" s="755"/>
      <c r="ENY252" s="755"/>
      <c r="ENZ252" s="755"/>
      <c r="EOA252" s="755"/>
      <c r="EOB252" s="755"/>
      <c r="EOC252" s="755"/>
      <c r="EOD252" s="755"/>
      <c r="EOE252" s="755"/>
      <c r="EOF252" s="755"/>
      <c r="EOG252" s="755"/>
      <c r="EOH252" s="755"/>
      <c r="EOI252" s="755"/>
      <c r="EOJ252" s="755"/>
      <c r="EOK252" s="755"/>
      <c r="EOL252" s="755"/>
      <c r="EOM252" s="755"/>
      <c r="EON252" s="755"/>
      <c r="EOO252" s="755"/>
      <c r="EOP252" s="755"/>
      <c r="EOQ252" s="755"/>
      <c r="EOR252" s="755"/>
      <c r="EOS252" s="755"/>
      <c r="EOT252" s="755"/>
      <c r="EOU252" s="755"/>
      <c r="EOV252" s="755"/>
      <c r="EOW252" s="755"/>
      <c r="EOX252" s="755"/>
      <c r="EOY252" s="755"/>
      <c r="EOZ252" s="755"/>
      <c r="EPA252" s="755"/>
      <c r="EPB252" s="755"/>
      <c r="EPC252" s="755"/>
      <c r="EPD252" s="755"/>
      <c r="EPE252" s="755"/>
      <c r="EPF252" s="755"/>
      <c r="EPG252" s="755"/>
      <c r="EPH252" s="755"/>
      <c r="EPI252" s="755"/>
      <c r="EPJ252" s="755"/>
      <c r="EPK252" s="755"/>
      <c r="EPL252" s="755"/>
      <c r="EPM252" s="755"/>
      <c r="EPN252" s="755"/>
      <c r="EPO252" s="755"/>
      <c r="EPP252" s="755"/>
      <c r="EPQ252" s="755"/>
      <c r="EPR252" s="755"/>
      <c r="EPS252" s="755"/>
      <c r="EPT252" s="755"/>
      <c r="EPU252" s="755"/>
      <c r="EPV252" s="755"/>
      <c r="EPW252" s="755"/>
      <c r="EPX252" s="755"/>
      <c r="EPY252" s="755"/>
      <c r="EPZ252" s="755"/>
      <c r="EQA252" s="755"/>
      <c r="EQB252" s="755"/>
      <c r="EQC252" s="755"/>
      <c r="EQD252" s="755"/>
      <c r="EQE252" s="755"/>
      <c r="EQF252" s="755"/>
      <c r="EQG252" s="755"/>
      <c r="EQH252" s="755"/>
      <c r="EQI252" s="755"/>
      <c r="EQJ252" s="755"/>
      <c r="EQK252" s="755"/>
      <c r="EQL252" s="755"/>
      <c r="EQM252" s="755"/>
      <c r="EQN252" s="755"/>
      <c r="EQO252" s="755"/>
      <c r="EQP252" s="755"/>
      <c r="EQQ252" s="755"/>
      <c r="EQR252" s="755"/>
      <c r="EQS252" s="755"/>
      <c r="EQT252" s="755"/>
      <c r="EQU252" s="755"/>
      <c r="EQV252" s="755"/>
      <c r="EQW252" s="755"/>
      <c r="EQX252" s="755"/>
      <c r="EQY252" s="755"/>
      <c r="EQZ252" s="755"/>
      <c r="ERA252" s="755"/>
      <c r="ERB252" s="755"/>
      <c r="ERC252" s="755"/>
      <c r="ERD252" s="755"/>
      <c r="ERE252" s="755"/>
      <c r="ERF252" s="755"/>
      <c r="ERG252" s="755"/>
      <c r="ERH252" s="755"/>
      <c r="ERI252" s="755"/>
      <c r="ERJ252" s="755"/>
      <c r="ERK252" s="755"/>
      <c r="ERL252" s="755"/>
      <c r="ERM252" s="755"/>
      <c r="ERN252" s="755"/>
      <c r="ERO252" s="755"/>
      <c r="ERP252" s="755"/>
      <c r="ERQ252" s="755"/>
      <c r="ERR252" s="755"/>
      <c r="ERS252" s="755"/>
      <c r="ERT252" s="755"/>
      <c r="ERU252" s="755"/>
      <c r="ERV252" s="755"/>
      <c r="ERW252" s="755"/>
      <c r="ERX252" s="755"/>
      <c r="ERY252" s="755"/>
      <c r="ERZ252" s="755"/>
      <c r="ESA252" s="755"/>
      <c r="ESB252" s="755"/>
      <c r="ESC252" s="755"/>
      <c r="ESD252" s="755"/>
      <c r="ESE252" s="755"/>
      <c r="ESF252" s="755"/>
      <c r="ESG252" s="755"/>
      <c r="ESH252" s="755"/>
      <c r="ESI252" s="755"/>
      <c r="ESJ252" s="755"/>
      <c r="ESK252" s="755"/>
      <c r="ESL252" s="755"/>
      <c r="ESM252" s="755"/>
      <c r="ESN252" s="755"/>
      <c r="ESO252" s="755"/>
      <c r="ESP252" s="755"/>
      <c r="ESQ252" s="755"/>
      <c r="ESR252" s="755"/>
      <c r="ESS252" s="755"/>
      <c r="EST252" s="755"/>
      <c r="ESU252" s="755"/>
      <c r="ESV252" s="755"/>
      <c r="ESW252" s="755"/>
      <c r="ESX252" s="755"/>
      <c r="ESY252" s="755"/>
      <c r="ESZ252" s="755"/>
      <c r="ETA252" s="755"/>
      <c r="ETB252" s="755"/>
      <c r="ETC252" s="755"/>
      <c r="ETD252" s="755"/>
      <c r="ETE252" s="755"/>
      <c r="ETF252" s="755"/>
      <c r="ETG252" s="755"/>
      <c r="ETH252" s="755"/>
      <c r="ETI252" s="755"/>
      <c r="ETJ252" s="755"/>
      <c r="ETK252" s="755"/>
      <c r="ETL252" s="755"/>
      <c r="ETM252" s="755"/>
      <c r="ETN252" s="755"/>
      <c r="ETO252" s="755"/>
      <c r="ETP252" s="755"/>
      <c r="ETQ252" s="755"/>
      <c r="ETR252" s="755"/>
      <c r="ETS252" s="755"/>
      <c r="ETT252" s="755"/>
      <c r="ETU252" s="755"/>
      <c r="ETV252" s="755"/>
      <c r="ETW252" s="755"/>
      <c r="ETX252" s="755"/>
      <c r="ETY252" s="755"/>
      <c r="ETZ252" s="755"/>
      <c r="EUA252" s="755"/>
      <c r="EUB252" s="755"/>
      <c r="EUC252" s="755"/>
      <c r="EUD252" s="755"/>
      <c r="EUE252" s="755"/>
      <c r="EUF252" s="755"/>
      <c r="EUG252" s="755"/>
      <c r="EUH252" s="755"/>
      <c r="EUI252" s="755"/>
      <c r="EUJ252" s="755"/>
      <c r="EUK252" s="755"/>
      <c r="EUL252" s="755"/>
      <c r="EUM252" s="755"/>
      <c r="EUN252" s="755"/>
      <c r="EUO252" s="755"/>
      <c r="EUP252" s="755"/>
      <c r="EUQ252" s="755"/>
      <c r="EUR252" s="755"/>
      <c r="EUS252" s="755"/>
      <c r="EUT252" s="755"/>
      <c r="EUU252" s="755"/>
      <c r="EUV252" s="755"/>
      <c r="EUW252" s="755"/>
      <c r="EUX252" s="755"/>
      <c r="EUY252" s="755"/>
      <c r="EUZ252" s="755"/>
      <c r="EVA252" s="755"/>
      <c r="EVB252" s="755"/>
      <c r="EVC252" s="755"/>
      <c r="EVD252" s="755"/>
      <c r="EVE252" s="755"/>
      <c r="EVF252" s="755"/>
      <c r="EVG252" s="755"/>
      <c r="EVH252" s="755"/>
      <c r="EVI252" s="755"/>
      <c r="EVJ252" s="755"/>
      <c r="EVK252" s="755"/>
      <c r="EVL252" s="755"/>
      <c r="EVM252" s="755"/>
      <c r="EVN252" s="755"/>
      <c r="EVO252" s="755"/>
      <c r="EVP252" s="755"/>
      <c r="EVQ252" s="755"/>
      <c r="EVR252" s="755"/>
      <c r="EVS252" s="755"/>
      <c r="EVT252" s="755"/>
      <c r="EVU252" s="755"/>
      <c r="EVV252" s="755"/>
      <c r="EVW252" s="755"/>
      <c r="EVX252" s="755"/>
      <c r="EVY252" s="755"/>
      <c r="EVZ252" s="755"/>
      <c r="EWA252" s="755"/>
      <c r="EWB252" s="755"/>
      <c r="EWC252" s="755"/>
      <c r="EWD252" s="755"/>
      <c r="EWE252" s="755"/>
      <c r="EWF252" s="755"/>
      <c r="EWG252" s="755"/>
      <c r="EWH252" s="755"/>
      <c r="EWI252" s="755"/>
      <c r="EWJ252" s="755"/>
      <c r="EWK252" s="755"/>
      <c r="EWL252" s="755"/>
      <c r="EWM252" s="755"/>
      <c r="EWN252" s="755"/>
      <c r="EWO252" s="755"/>
      <c r="EWP252" s="755"/>
      <c r="EWQ252" s="755"/>
      <c r="EWR252" s="755"/>
      <c r="EWS252" s="755"/>
      <c r="EWT252" s="755"/>
      <c r="EWU252" s="755"/>
      <c r="EWV252" s="755"/>
      <c r="EWW252" s="755"/>
      <c r="EWX252" s="755"/>
      <c r="EWY252" s="755"/>
      <c r="EWZ252" s="755"/>
      <c r="EXA252" s="755"/>
      <c r="EXB252" s="755"/>
      <c r="EXC252" s="755"/>
      <c r="EXD252" s="755"/>
      <c r="EXE252" s="755"/>
      <c r="EXF252" s="755"/>
      <c r="EXG252" s="755"/>
      <c r="EXH252" s="755"/>
      <c r="EXI252" s="755"/>
      <c r="EXJ252" s="755"/>
      <c r="EXK252" s="755"/>
      <c r="EXL252" s="755"/>
      <c r="EXM252" s="755"/>
      <c r="EXN252" s="755"/>
      <c r="EXO252" s="755"/>
      <c r="EXP252" s="755"/>
      <c r="EXQ252" s="755"/>
      <c r="EXR252" s="755"/>
      <c r="EXS252" s="755"/>
      <c r="EXT252" s="755"/>
      <c r="EXU252" s="755"/>
      <c r="EXV252" s="755"/>
      <c r="EXW252" s="755"/>
      <c r="EXX252" s="755"/>
      <c r="EXY252" s="755"/>
      <c r="EXZ252" s="755"/>
      <c r="EYA252" s="755"/>
      <c r="EYB252" s="755"/>
      <c r="EYC252" s="755"/>
      <c r="EYD252" s="755"/>
      <c r="EYE252" s="755"/>
      <c r="EYF252" s="755"/>
      <c r="EYG252" s="755"/>
      <c r="EYH252" s="755"/>
      <c r="EYI252" s="755"/>
      <c r="EYJ252" s="755"/>
      <c r="EYK252" s="755"/>
      <c r="EYL252" s="755"/>
      <c r="EYM252" s="755"/>
      <c r="EYN252" s="755"/>
      <c r="EYO252" s="755"/>
      <c r="EYP252" s="755"/>
      <c r="EYQ252" s="755"/>
      <c r="EYR252" s="755"/>
      <c r="EYS252" s="755"/>
      <c r="EYT252" s="755"/>
      <c r="EYU252" s="755"/>
      <c r="EYV252" s="755"/>
      <c r="EYW252" s="755"/>
      <c r="EYX252" s="755"/>
      <c r="EYY252" s="755"/>
      <c r="EYZ252" s="755"/>
      <c r="EZA252" s="755"/>
      <c r="EZB252" s="755"/>
      <c r="EZC252" s="755"/>
      <c r="EZD252" s="755"/>
      <c r="EZE252" s="755"/>
      <c r="EZF252" s="755"/>
      <c r="EZG252" s="755"/>
      <c r="EZH252" s="755"/>
      <c r="EZI252" s="755"/>
      <c r="EZJ252" s="755"/>
      <c r="EZK252" s="755"/>
      <c r="EZL252" s="755"/>
      <c r="EZM252" s="755"/>
      <c r="EZN252" s="755"/>
      <c r="EZO252" s="755"/>
      <c r="EZP252" s="755"/>
      <c r="EZQ252" s="755"/>
      <c r="EZR252" s="755"/>
      <c r="EZS252" s="755"/>
      <c r="EZT252" s="755"/>
      <c r="EZU252" s="755"/>
      <c r="EZV252" s="755"/>
      <c r="EZW252" s="755"/>
      <c r="EZX252" s="755"/>
      <c r="EZY252" s="755"/>
      <c r="EZZ252" s="755"/>
      <c r="FAA252" s="755"/>
      <c r="FAB252" s="755"/>
      <c r="FAC252" s="755"/>
      <c r="FAD252" s="755"/>
      <c r="FAE252" s="755"/>
      <c r="FAF252" s="755"/>
      <c r="FAG252" s="755"/>
      <c r="FAH252" s="755"/>
      <c r="FAI252" s="755"/>
      <c r="FAJ252" s="755"/>
      <c r="FAK252" s="755"/>
      <c r="FAL252" s="755"/>
      <c r="FAM252" s="755"/>
      <c r="FAN252" s="755"/>
      <c r="FAO252" s="755"/>
      <c r="FAP252" s="755"/>
      <c r="FAQ252" s="755"/>
      <c r="FAR252" s="755"/>
      <c r="FAS252" s="755"/>
      <c r="FAT252" s="755"/>
      <c r="FAU252" s="755"/>
      <c r="FAV252" s="755"/>
      <c r="FAW252" s="755"/>
      <c r="FAX252" s="755"/>
      <c r="FAY252" s="755"/>
      <c r="FAZ252" s="755"/>
      <c r="FBA252" s="755"/>
      <c r="FBB252" s="755"/>
      <c r="FBC252" s="755"/>
      <c r="FBD252" s="755"/>
      <c r="FBE252" s="755"/>
      <c r="FBF252" s="755"/>
      <c r="FBG252" s="755"/>
      <c r="FBH252" s="755"/>
      <c r="FBI252" s="755"/>
      <c r="FBJ252" s="755"/>
      <c r="FBK252" s="755"/>
      <c r="FBL252" s="755"/>
      <c r="FBM252" s="755"/>
      <c r="FBN252" s="755"/>
      <c r="FBO252" s="755"/>
      <c r="FBP252" s="755"/>
      <c r="FBQ252" s="755"/>
      <c r="FBR252" s="755"/>
      <c r="FBS252" s="755"/>
      <c r="FBT252" s="755"/>
      <c r="FBU252" s="755"/>
      <c r="FBV252" s="755"/>
      <c r="FBW252" s="755"/>
      <c r="FBX252" s="755"/>
      <c r="FBY252" s="755"/>
      <c r="FBZ252" s="755"/>
      <c r="FCA252" s="755"/>
      <c r="FCB252" s="755"/>
      <c r="FCC252" s="755"/>
      <c r="FCD252" s="755"/>
      <c r="FCE252" s="755"/>
      <c r="FCF252" s="755"/>
      <c r="FCG252" s="755"/>
      <c r="FCH252" s="755"/>
      <c r="FCI252" s="755"/>
      <c r="FCJ252" s="755"/>
      <c r="FCK252" s="755"/>
      <c r="FCL252" s="755"/>
      <c r="FCM252" s="755"/>
      <c r="FCN252" s="755"/>
      <c r="FCO252" s="755"/>
      <c r="FCP252" s="755"/>
      <c r="FCQ252" s="755"/>
      <c r="FCR252" s="755"/>
      <c r="FCS252" s="755"/>
      <c r="FCT252" s="755"/>
      <c r="FCU252" s="755"/>
      <c r="FCV252" s="755"/>
      <c r="FCW252" s="755"/>
      <c r="FCX252" s="755"/>
      <c r="FCY252" s="755"/>
      <c r="FCZ252" s="755"/>
      <c r="FDA252" s="755"/>
      <c r="FDB252" s="755"/>
      <c r="FDC252" s="755"/>
      <c r="FDD252" s="755"/>
      <c r="FDE252" s="755"/>
      <c r="FDF252" s="755"/>
      <c r="FDG252" s="755"/>
      <c r="FDH252" s="755"/>
      <c r="FDI252" s="755"/>
      <c r="FDJ252" s="755"/>
      <c r="FDK252" s="755"/>
      <c r="FDL252" s="755"/>
      <c r="FDM252" s="755"/>
      <c r="FDN252" s="755"/>
      <c r="FDO252" s="755"/>
      <c r="FDP252" s="755"/>
      <c r="FDQ252" s="755"/>
      <c r="FDR252" s="755"/>
      <c r="FDS252" s="755"/>
      <c r="FDT252" s="755"/>
      <c r="FDU252" s="755"/>
      <c r="FDV252" s="755"/>
      <c r="FDW252" s="755"/>
      <c r="FDX252" s="755"/>
      <c r="FDY252" s="755"/>
      <c r="FDZ252" s="755"/>
      <c r="FEA252" s="755"/>
      <c r="FEB252" s="755"/>
      <c r="FEC252" s="755"/>
      <c r="FED252" s="755"/>
      <c r="FEE252" s="755"/>
      <c r="FEF252" s="755"/>
      <c r="FEG252" s="755"/>
      <c r="FEH252" s="755"/>
      <c r="FEI252" s="755"/>
      <c r="FEJ252" s="755"/>
      <c r="FEK252" s="755"/>
      <c r="FEL252" s="755"/>
      <c r="FEM252" s="755"/>
      <c r="FEN252" s="755"/>
      <c r="FEO252" s="755"/>
      <c r="FEP252" s="755"/>
      <c r="FEQ252" s="755"/>
      <c r="FER252" s="755"/>
      <c r="FES252" s="755"/>
      <c r="FET252" s="755"/>
      <c r="FEU252" s="755"/>
      <c r="FEV252" s="755"/>
      <c r="FEW252" s="755"/>
      <c r="FEX252" s="755"/>
      <c r="FEY252" s="755"/>
      <c r="FEZ252" s="755"/>
      <c r="FFA252" s="755"/>
      <c r="FFB252" s="755"/>
      <c r="FFC252" s="755"/>
      <c r="FFD252" s="755"/>
      <c r="FFE252" s="755"/>
      <c r="FFF252" s="755"/>
      <c r="FFG252" s="755"/>
      <c r="FFH252" s="755"/>
      <c r="FFI252" s="755"/>
      <c r="FFJ252" s="755"/>
      <c r="FFK252" s="755"/>
      <c r="FFL252" s="755"/>
      <c r="FFM252" s="755"/>
      <c r="FFN252" s="755"/>
      <c r="FFO252" s="755"/>
      <c r="FFP252" s="755"/>
      <c r="FFQ252" s="755"/>
      <c r="FFR252" s="755"/>
      <c r="FFS252" s="755"/>
      <c r="FFT252" s="755"/>
      <c r="FFU252" s="755"/>
      <c r="FFV252" s="755"/>
      <c r="FFW252" s="755"/>
      <c r="FFX252" s="755"/>
      <c r="FFY252" s="755"/>
      <c r="FFZ252" s="755"/>
      <c r="FGA252" s="755"/>
      <c r="FGB252" s="755"/>
      <c r="FGC252" s="755"/>
      <c r="FGD252" s="755"/>
      <c r="FGE252" s="755"/>
      <c r="FGF252" s="755"/>
      <c r="FGG252" s="755"/>
      <c r="FGH252" s="755"/>
      <c r="FGI252" s="755"/>
      <c r="FGJ252" s="755"/>
      <c r="FGK252" s="755"/>
      <c r="FGL252" s="755"/>
      <c r="FGM252" s="755"/>
      <c r="FGN252" s="755"/>
      <c r="FGO252" s="755"/>
      <c r="FGP252" s="755"/>
      <c r="FGQ252" s="755"/>
      <c r="FGR252" s="755"/>
      <c r="FGS252" s="755"/>
      <c r="FGT252" s="755"/>
      <c r="FGU252" s="755"/>
      <c r="FGV252" s="755"/>
      <c r="FGW252" s="755"/>
      <c r="FGX252" s="755"/>
      <c r="FGY252" s="755"/>
      <c r="FGZ252" s="755"/>
      <c r="FHA252" s="755"/>
      <c r="FHB252" s="755"/>
      <c r="FHC252" s="755"/>
      <c r="FHD252" s="755"/>
      <c r="FHE252" s="755"/>
      <c r="FHF252" s="755"/>
      <c r="FHG252" s="755"/>
      <c r="FHH252" s="755"/>
      <c r="FHI252" s="755"/>
      <c r="FHJ252" s="755"/>
      <c r="FHK252" s="755"/>
      <c r="FHL252" s="755"/>
      <c r="FHM252" s="755"/>
      <c r="FHN252" s="755"/>
      <c r="FHO252" s="755"/>
      <c r="FHP252" s="755"/>
      <c r="FHQ252" s="755"/>
      <c r="FHR252" s="755"/>
      <c r="FHS252" s="755"/>
      <c r="FHT252" s="755"/>
      <c r="FHU252" s="755"/>
      <c r="FHV252" s="755"/>
      <c r="FHW252" s="755"/>
      <c r="FHX252" s="755"/>
      <c r="FHY252" s="755"/>
      <c r="FHZ252" s="755"/>
      <c r="FIA252" s="755"/>
      <c r="FIB252" s="755"/>
      <c r="FIC252" s="755"/>
      <c r="FID252" s="755"/>
      <c r="FIE252" s="755"/>
      <c r="FIF252" s="755"/>
      <c r="FIG252" s="755"/>
      <c r="FIH252" s="755"/>
      <c r="FII252" s="755"/>
      <c r="FIJ252" s="755"/>
      <c r="FIK252" s="755"/>
      <c r="FIL252" s="755"/>
      <c r="FIM252" s="755"/>
      <c r="FIN252" s="755"/>
      <c r="FIO252" s="755"/>
      <c r="FIP252" s="755"/>
      <c r="FIQ252" s="755"/>
      <c r="FIR252" s="755"/>
      <c r="FIS252" s="755"/>
      <c r="FIT252" s="755"/>
      <c r="FIU252" s="755"/>
      <c r="FIV252" s="755"/>
      <c r="FIW252" s="755"/>
      <c r="FIX252" s="755"/>
      <c r="FIY252" s="755"/>
      <c r="FIZ252" s="755"/>
      <c r="FJA252" s="755"/>
      <c r="FJB252" s="755"/>
      <c r="FJC252" s="755"/>
      <c r="FJD252" s="755"/>
      <c r="FJE252" s="755"/>
      <c r="FJF252" s="755"/>
      <c r="FJG252" s="755"/>
      <c r="FJH252" s="755"/>
      <c r="FJI252" s="755"/>
      <c r="FJJ252" s="755"/>
      <c r="FJK252" s="755"/>
      <c r="FJL252" s="755"/>
      <c r="FJM252" s="755"/>
      <c r="FJN252" s="755"/>
      <c r="FJO252" s="755"/>
      <c r="FJP252" s="755"/>
      <c r="FJQ252" s="755"/>
      <c r="FJR252" s="755"/>
      <c r="FJS252" s="755"/>
      <c r="FJT252" s="755"/>
      <c r="FJU252" s="755"/>
      <c r="FJV252" s="755"/>
      <c r="FJW252" s="755"/>
      <c r="FJX252" s="755"/>
      <c r="FJY252" s="755"/>
      <c r="FJZ252" s="755"/>
      <c r="FKA252" s="755"/>
      <c r="FKB252" s="755"/>
      <c r="FKC252" s="755"/>
      <c r="FKD252" s="755"/>
      <c r="FKE252" s="755"/>
      <c r="FKF252" s="755"/>
      <c r="FKG252" s="755"/>
      <c r="FKH252" s="755"/>
      <c r="FKI252" s="755"/>
      <c r="FKJ252" s="755"/>
      <c r="FKK252" s="755"/>
      <c r="FKL252" s="755"/>
      <c r="FKM252" s="755"/>
      <c r="FKN252" s="755"/>
      <c r="FKO252" s="755"/>
      <c r="FKP252" s="755"/>
      <c r="FKQ252" s="755"/>
      <c r="FKR252" s="755"/>
      <c r="FKS252" s="755"/>
      <c r="FKT252" s="755"/>
      <c r="FKU252" s="755"/>
      <c r="FKV252" s="755"/>
      <c r="FKW252" s="755"/>
      <c r="FKX252" s="755"/>
      <c r="FKY252" s="755"/>
      <c r="FKZ252" s="755"/>
      <c r="FLA252" s="755"/>
      <c r="FLB252" s="755"/>
      <c r="FLC252" s="755"/>
      <c r="FLD252" s="755"/>
      <c r="FLE252" s="755"/>
      <c r="FLF252" s="755"/>
      <c r="FLG252" s="755"/>
      <c r="FLH252" s="755"/>
      <c r="FLI252" s="755"/>
      <c r="FLJ252" s="755"/>
      <c r="FLK252" s="755"/>
      <c r="FLL252" s="755"/>
      <c r="FLM252" s="755"/>
      <c r="FLN252" s="755"/>
      <c r="FLO252" s="755"/>
      <c r="FLP252" s="755"/>
      <c r="FLQ252" s="755"/>
      <c r="FLR252" s="755"/>
      <c r="FLS252" s="755"/>
      <c r="FLT252" s="755"/>
      <c r="FLU252" s="755"/>
      <c r="FLV252" s="755"/>
      <c r="FLW252" s="755"/>
      <c r="FLX252" s="755"/>
      <c r="FLY252" s="755"/>
      <c r="FLZ252" s="755"/>
      <c r="FMA252" s="755"/>
      <c r="FMB252" s="755"/>
      <c r="FMC252" s="755"/>
      <c r="FMD252" s="755"/>
      <c r="FME252" s="755"/>
      <c r="FMF252" s="755"/>
      <c r="FMG252" s="755"/>
      <c r="FMH252" s="755"/>
      <c r="FMI252" s="755"/>
      <c r="FMJ252" s="755"/>
      <c r="FMK252" s="755"/>
      <c r="FML252" s="755"/>
      <c r="FMM252" s="755"/>
      <c r="FMN252" s="755"/>
      <c r="FMO252" s="755"/>
      <c r="FMP252" s="755"/>
      <c r="FMQ252" s="755"/>
      <c r="FMR252" s="755"/>
      <c r="FMS252" s="755"/>
      <c r="FMT252" s="755"/>
      <c r="FMU252" s="755"/>
      <c r="FMV252" s="755"/>
      <c r="FMW252" s="755"/>
      <c r="FMX252" s="755"/>
      <c r="FMY252" s="755"/>
      <c r="FMZ252" s="755"/>
      <c r="FNA252" s="755"/>
      <c r="FNB252" s="755"/>
      <c r="FNC252" s="755"/>
      <c r="FND252" s="755"/>
      <c r="FNE252" s="755"/>
      <c r="FNF252" s="755"/>
      <c r="FNG252" s="755"/>
      <c r="FNH252" s="755"/>
      <c r="FNI252" s="755"/>
      <c r="FNJ252" s="755"/>
      <c r="FNK252" s="755"/>
      <c r="FNL252" s="755"/>
      <c r="FNM252" s="755"/>
      <c r="FNN252" s="755"/>
      <c r="FNO252" s="755"/>
      <c r="FNP252" s="755"/>
      <c r="FNQ252" s="755"/>
      <c r="FNR252" s="755"/>
      <c r="FNS252" s="755"/>
      <c r="FNT252" s="755"/>
      <c r="FNU252" s="755"/>
      <c r="FNV252" s="755"/>
      <c r="FNW252" s="755"/>
      <c r="FNX252" s="755"/>
      <c r="FNY252" s="755"/>
      <c r="FNZ252" s="755"/>
      <c r="FOA252" s="755"/>
      <c r="FOB252" s="755"/>
      <c r="FOC252" s="755"/>
      <c r="FOD252" s="755"/>
      <c r="FOE252" s="755"/>
      <c r="FOF252" s="755"/>
      <c r="FOG252" s="755"/>
      <c r="FOH252" s="755"/>
      <c r="FOI252" s="755"/>
      <c r="FOJ252" s="755"/>
      <c r="FOK252" s="755"/>
      <c r="FOL252" s="755"/>
      <c r="FOM252" s="755"/>
      <c r="FON252" s="755"/>
      <c r="FOO252" s="755"/>
      <c r="FOP252" s="755"/>
      <c r="FOQ252" s="755"/>
      <c r="FOR252" s="755"/>
      <c r="FOS252" s="755"/>
      <c r="FOT252" s="755"/>
      <c r="FOU252" s="755"/>
      <c r="FOV252" s="755"/>
      <c r="FOW252" s="755"/>
      <c r="FOX252" s="755"/>
      <c r="FOY252" s="755"/>
      <c r="FOZ252" s="755"/>
      <c r="FPA252" s="755"/>
      <c r="FPB252" s="755"/>
      <c r="FPC252" s="755"/>
      <c r="FPD252" s="755"/>
      <c r="FPE252" s="755"/>
      <c r="FPF252" s="755"/>
      <c r="FPG252" s="755"/>
      <c r="FPH252" s="755"/>
      <c r="FPI252" s="755"/>
      <c r="FPJ252" s="755"/>
      <c r="FPK252" s="755"/>
      <c r="FPL252" s="755"/>
      <c r="FPM252" s="755"/>
      <c r="FPN252" s="755"/>
      <c r="FPO252" s="755"/>
      <c r="FPP252" s="755"/>
      <c r="FPQ252" s="755"/>
      <c r="FPR252" s="755"/>
      <c r="FPS252" s="755"/>
      <c r="FPT252" s="755"/>
      <c r="FPU252" s="755"/>
      <c r="FPV252" s="755"/>
      <c r="FPW252" s="755"/>
      <c r="FPX252" s="755"/>
      <c r="FPY252" s="755"/>
      <c r="FPZ252" s="755"/>
      <c r="FQA252" s="755"/>
      <c r="FQB252" s="755"/>
      <c r="FQC252" s="755"/>
      <c r="FQD252" s="755"/>
      <c r="FQE252" s="755"/>
      <c r="FQF252" s="755"/>
      <c r="FQG252" s="755"/>
      <c r="FQH252" s="755"/>
      <c r="FQI252" s="755"/>
      <c r="FQJ252" s="755"/>
      <c r="FQK252" s="755"/>
      <c r="FQL252" s="755"/>
      <c r="FQM252" s="755"/>
      <c r="FQN252" s="755"/>
      <c r="FQO252" s="755"/>
      <c r="FQP252" s="755"/>
      <c r="FQQ252" s="755"/>
      <c r="FQR252" s="755"/>
      <c r="FQS252" s="755"/>
      <c r="FQT252" s="755"/>
      <c r="FQU252" s="755"/>
      <c r="FQV252" s="755"/>
      <c r="FQW252" s="755"/>
      <c r="FQX252" s="755"/>
      <c r="FQY252" s="755"/>
      <c r="FQZ252" s="755"/>
      <c r="FRA252" s="755"/>
      <c r="FRB252" s="755"/>
      <c r="FRC252" s="755"/>
      <c r="FRD252" s="755"/>
      <c r="FRE252" s="755"/>
      <c r="FRF252" s="755"/>
      <c r="FRG252" s="755"/>
      <c r="FRH252" s="755"/>
      <c r="FRI252" s="755"/>
      <c r="FRJ252" s="755"/>
      <c r="FRK252" s="755"/>
      <c r="FRL252" s="755"/>
      <c r="FRM252" s="755"/>
      <c r="FRN252" s="755"/>
      <c r="FRO252" s="755"/>
      <c r="FRP252" s="755"/>
      <c r="FRQ252" s="755"/>
      <c r="FRR252" s="755"/>
      <c r="FRS252" s="755"/>
      <c r="FRT252" s="755"/>
      <c r="FRU252" s="755"/>
      <c r="FRV252" s="755"/>
      <c r="FRW252" s="755"/>
      <c r="FRX252" s="755"/>
      <c r="FRY252" s="755"/>
      <c r="FRZ252" s="755"/>
      <c r="FSA252" s="755"/>
      <c r="FSB252" s="755"/>
      <c r="FSC252" s="755"/>
      <c r="FSD252" s="755"/>
      <c r="FSE252" s="755"/>
      <c r="FSF252" s="755"/>
      <c r="FSG252" s="755"/>
      <c r="FSH252" s="755"/>
      <c r="FSI252" s="755"/>
      <c r="FSJ252" s="755"/>
      <c r="FSK252" s="755"/>
      <c r="FSL252" s="755"/>
      <c r="FSM252" s="755"/>
      <c r="FSN252" s="755"/>
      <c r="FSO252" s="755"/>
      <c r="FSP252" s="755"/>
      <c r="FSQ252" s="755"/>
      <c r="FSR252" s="755"/>
      <c r="FSS252" s="755"/>
      <c r="FST252" s="755"/>
      <c r="FSU252" s="755"/>
      <c r="FSV252" s="755"/>
      <c r="FSW252" s="755"/>
      <c r="FSX252" s="755"/>
      <c r="FSY252" s="755"/>
      <c r="FSZ252" s="755"/>
      <c r="FTA252" s="755"/>
      <c r="FTB252" s="755"/>
      <c r="FTC252" s="755"/>
      <c r="FTD252" s="755"/>
      <c r="FTE252" s="755"/>
      <c r="FTF252" s="755"/>
      <c r="FTG252" s="755"/>
      <c r="FTH252" s="755"/>
      <c r="FTI252" s="755"/>
      <c r="FTJ252" s="755"/>
      <c r="FTK252" s="755"/>
      <c r="FTL252" s="755"/>
      <c r="FTM252" s="755"/>
      <c r="FTN252" s="755"/>
      <c r="FTO252" s="755"/>
      <c r="FTP252" s="755"/>
      <c r="FTQ252" s="755"/>
      <c r="FTR252" s="755"/>
      <c r="FTS252" s="755"/>
      <c r="FTT252" s="755"/>
      <c r="FTU252" s="755"/>
      <c r="FTV252" s="755"/>
      <c r="FTW252" s="755"/>
      <c r="FTX252" s="755"/>
      <c r="FTY252" s="755"/>
      <c r="FTZ252" s="755"/>
      <c r="FUA252" s="755"/>
      <c r="FUB252" s="755"/>
      <c r="FUC252" s="755"/>
      <c r="FUD252" s="755"/>
      <c r="FUE252" s="755"/>
      <c r="FUF252" s="755"/>
      <c r="FUG252" s="755"/>
      <c r="FUH252" s="755"/>
      <c r="FUI252" s="755"/>
      <c r="FUJ252" s="755"/>
      <c r="FUK252" s="755"/>
      <c r="FUL252" s="755"/>
      <c r="FUM252" s="755"/>
      <c r="FUN252" s="755"/>
      <c r="FUO252" s="755"/>
      <c r="FUP252" s="755"/>
      <c r="FUQ252" s="755"/>
      <c r="FUR252" s="755"/>
      <c r="FUS252" s="755"/>
      <c r="FUT252" s="755"/>
      <c r="FUU252" s="755"/>
      <c r="FUV252" s="755"/>
      <c r="FUW252" s="755"/>
      <c r="FUX252" s="755"/>
      <c r="FUY252" s="755"/>
      <c r="FUZ252" s="755"/>
      <c r="FVA252" s="755"/>
      <c r="FVB252" s="755"/>
      <c r="FVC252" s="755"/>
      <c r="FVD252" s="755"/>
      <c r="FVE252" s="755"/>
      <c r="FVF252" s="755"/>
      <c r="FVG252" s="755"/>
      <c r="FVH252" s="755"/>
      <c r="FVI252" s="755"/>
      <c r="FVJ252" s="755"/>
      <c r="FVK252" s="755"/>
      <c r="FVL252" s="755"/>
      <c r="FVM252" s="755"/>
      <c r="FVN252" s="755"/>
      <c r="FVO252" s="755"/>
      <c r="FVP252" s="755"/>
      <c r="FVQ252" s="755"/>
      <c r="FVR252" s="755"/>
      <c r="FVS252" s="755"/>
      <c r="FVT252" s="755"/>
      <c r="FVU252" s="755"/>
      <c r="FVV252" s="755"/>
      <c r="FVW252" s="755"/>
      <c r="FVX252" s="755"/>
      <c r="FVY252" s="755"/>
      <c r="FVZ252" s="755"/>
      <c r="FWA252" s="755"/>
      <c r="FWB252" s="755"/>
      <c r="FWC252" s="755"/>
      <c r="FWD252" s="755"/>
      <c r="FWE252" s="755"/>
      <c r="FWF252" s="755"/>
      <c r="FWG252" s="755"/>
      <c r="FWH252" s="755"/>
      <c r="FWI252" s="755"/>
      <c r="FWJ252" s="755"/>
      <c r="FWK252" s="755"/>
      <c r="FWL252" s="755"/>
      <c r="FWM252" s="755"/>
      <c r="FWN252" s="755"/>
      <c r="FWO252" s="755"/>
      <c r="FWP252" s="755"/>
      <c r="FWQ252" s="755"/>
      <c r="FWR252" s="755"/>
      <c r="FWS252" s="755"/>
      <c r="FWT252" s="755"/>
      <c r="FWU252" s="755"/>
      <c r="FWV252" s="755"/>
      <c r="FWW252" s="755"/>
      <c r="FWX252" s="755"/>
      <c r="FWY252" s="755"/>
      <c r="FWZ252" s="755"/>
      <c r="FXA252" s="755"/>
      <c r="FXB252" s="755"/>
      <c r="FXC252" s="755"/>
      <c r="FXD252" s="755"/>
      <c r="FXE252" s="755"/>
      <c r="FXF252" s="755"/>
      <c r="FXG252" s="755"/>
      <c r="FXH252" s="755"/>
      <c r="FXI252" s="755"/>
      <c r="FXJ252" s="755"/>
      <c r="FXK252" s="755"/>
      <c r="FXL252" s="755"/>
      <c r="FXM252" s="755"/>
      <c r="FXN252" s="755"/>
      <c r="FXO252" s="755"/>
      <c r="FXP252" s="755"/>
      <c r="FXQ252" s="755"/>
      <c r="FXR252" s="755"/>
      <c r="FXS252" s="755"/>
      <c r="FXT252" s="755"/>
      <c r="FXU252" s="755"/>
      <c r="FXV252" s="755"/>
      <c r="FXW252" s="755"/>
      <c r="FXX252" s="755"/>
      <c r="FXY252" s="755"/>
      <c r="FXZ252" s="755"/>
      <c r="FYA252" s="755"/>
      <c r="FYB252" s="755"/>
      <c r="FYC252" s="755"/>
      <c r="FYD252" s="755"/>
      <c r="FYE252" s="755"/>
      <c r="FYF252" s="755"/>
      <c r="FYG252" s="755"/>
      <c r="FYH252" s="755"/>
      <c r="FYI252" s="755"/>
      <c r="FYJ252" s="755"/>
      <c r="FYK252" s="755"/>
      <c r="FYL252" s="755"/>
      <c r="FYM252" s="755"/>
      <c r="FYN252" s="755"/>
      <c r="FYO252" s="755"/>
      <c r="FYP252" s="755"/>
      <c r="FYQ252" s="755"/>
      <c r="FYR252" s="755"/>
      <c r="FYS252" s="755"/>
      <c r="FYT252" s="755"/>
      <c r="FYU252" s="755"/>
      <c r="FYV252" s="755"/>
      <c r="FYW252" s="755"/>
      <c r="FYX252" s="755"/>
      <c r="FYY252" s="755"/>
      <c r="FYZ252" s="755"/>
      <c r="FZA252" s="755"/>
      <c r="FZB252" s="755"/>
      <c r="FZC252" s="755"/>
      <c r="FZD252" s="755"/>
      <c r="FZE252" s="755"/>
      <c r="FZF252" s="755"/>
      <c r="FZG252" s="755"/>
      <c r="FZH252" s="755"/>
      <c r="FZI252" s="755"/>
      <c r="FZJ252" s="755"/>
      <c r="FZK252" s="755"/>
      <c r="FZL252" s="755"/>
      <c r="FZM252" s="755"/>
      <c r="FZN252" s="755"/>
      <c r="FZO252" s="755"/>
      <c r="FZP252" s="755"/>
      <c r="FZQ252" s="755"/>
      <c r="FZR252" s="755"/>
      <c r="FZS252" s="755"/>
      <c r="FZT252" s="755"/>
      <c r="FZU252" s="755"/>
      <c r="FZV252" s="755"/>
      <c r="FZW252" s="755"/>
      <c r="FZX252" s="755"/>
      <c r="FZY252" s="755"/>
      <c r="FZZ252" s="755"/>
      <c r="GAA252" s="755"/>
      <c r="GAB252" s="755"/>
      <c r="GAC252" s="755"/>
      <c r="GAD252" s="755"/>
      <c r="GAE252" s="755"/>
      <c r="GAF252" s="755"/>
      <c r="GAG252" s="755"/>
      <c r="GAH252" s="755"/>
      <c r="GAI252" s="755"/>
      <c r="GAJ252" s="755"/>
      <c r="GAK252" s="755"/>
      <c r="GAL252" s="755"/>
      <c r="GAM252" s="755"/>
      <c r="GAN252" s="755"/>
      <c r="GAO252" s="755"/>
      <c r="GAP252" s="755"/>
      <c r="GAQ252" s="755"/>
      <c r="GAR252" s="755"/>
      <c r="GAS252" s="755"/>
      <c r="GAT252" s="755"/>
      <c r="GAU252" s="755"/>
      <c r="GAV252" s="755"/>
      <c r="GAW252" s="755"/>
      <c r="GAX252" s="755"/>
      <c r="GAY252" s="755"/>
      <c r="GAZ252" s="755"/>
      <c r="GBA252" s="755"/>
      <c r="GBB252" s="755"/>
      <c r="GBC252" s="755"/>
      <c r="GBD252" s="755"/>
      <c r="GBE252" s="755"/>
      <c r="GBF252" s="755"/>
      <c r="GBG252" s="755"/>
      <c r="GBH252" s="755"/>
      <c r="GBI252" s="755"/>
      <c r="GBJ252" s="755"/>
      <c r="GBK252" s="755"/>
      <c r="GBL252" s="755"/>
      <c r="GBM252" s="755"/>
      <c r="GBN252" s="755"/>
      <c r="GBO252" s="755"/>
      <c r="GBP252" s="755"/>
      <c r="GBQ252" s="755"/>
      <c r="GBR252" s="755"/>
      <c r="GBS252" s="755"/>
      <c r="GBT252" s="755"/>
      <c r="GBU252" s="755"/>
      <c r="GBV252" s="755"/>
      <c r="GBW252" s="755"/>
      <c r="GBX252" s="755"/>
      <c r="GBY252" s="755"/>
      <c r="GBZ252" s="755"/>
      <c r="GCA252" s="755"/>
      <c r="GCB252" s="755"/>
      <c r="GCC252" s="755"/>
      <c r="GCD252" s="755"/>
      <c r="GCE252" s="755"/>
      <c r="GCF252" s="755"/>
      <c r="GCG252" s="755"/>
      <c r="GCH252" s="755"/>
      <c r="GCI252" s="755"/>
      <c r="GCJ252" s="755"/>
      <c r="GCK252" s="755"/>
      <c r="GCL252" s="755"/>
      <c r="GCM252" s="755"/>
      <c r="GCN252" s="755"/>
      <c r="GCO252" s="755"/>
      <c r="GCP252" s="755"/>
      <c r="GCQ252" s="755"/>
      <c r="GCR252" s="755"/>
      <c r="GCS252" s="755"/>
      <c r="GCT252" s="755"/>
      <c r="GCU252" s="755"/>
      <c r="GCV252" s="755"/>
      <c r="GCW252" s="755"/>
      <c r="GCX252" s="755"/>
      <c r="GCY252" s="755"/>
      <c r="GCZ252" s="755"/>
      <c r="GDA252" s="755"/>
      <c r="GDB252" s="755"/>
      <c r="GDC252" s="755"/>
      <c r="GDD252" s="755"/>
      <c r="GDE252" s="755"/>
      <c r="GDF252" s="755"/>
      <c r="GDG252" s="755"/>
      <c r="GDH252" s="755"/>
      <c r="GDI252" s="755"/>
      <c r="GDJ252" s="755"/>
      <c r="GDK252" s="755"/>
      <c r="GDL252" s="755"/>
      <c r="GDM252" s="755"/>
      <c r="GDN252" s="755"/>
      <c r="GDO252" s="755"/>
      <c r="GDP252" s="755"/>
      <c r="GDQ252" s="755"/>
      <c r="GDR252" s="755"/>
      <c r="GDS252" s="755"/>
      <c r="GDT252" s="755"/>
      <c r="GDU252" s="755"/>
      <c r="GDV252" s="755"/>
      <c r="GDW252" s="755"/>
      <c r="GDX252" s="755"/>
      <c r="GDY252" s="755"/>
      <c r="GDZ252" s="755"/>
      <c r="GEA252" s="755"/>
      <c r="GEB252" s="755"/>
      <c r="GEC252" s="755"/>
      <c r="GED252" s="755"/>
      <c r="GEE252" s="755"/>
      <c r="GEF252" s="755"/>
      <c r="GEG252" s="755"/>
      <c r="GEH252" s="755"/>
      <c r="GEI252" s="755"/>
      <c r="GEJ252" s="755"/>
      <c r="GEK252" s="755"/>
      <c r="GEL252" s="755"/>
      <c r="GEM252" s="755"/>
      <c r="GEN252" s="755"/>
      <c r="GEO252" s="755"/>
      <c r="GEP252" s="755"/>
      <c r="GEQ252" s="755"/>
      <c r="GER252" s="755"/>
      <c r="GES252" s="755"/>
      <c r="GET252" s="755"/>
      <c r="GEU252" s="755"/>
      <c r="GEV252" s="755"/>
      <c r="GEW252" s="755"/>
      <c r="GEX252" s="755"/>
      <c r="GEY252" s="755"/>
      <c r="GEZ252" s="755"/>
      <c r="GFA252" s="755"/>
      <c r="GFB252" s="755"/>
      <c r="GFC252" s="755"/>
      <c r="GFD252" s="755"/>
      <c r="GFE252" s="755"/>
      <c r="GFF252" s="755"/>
      <c r="GFG252" s="755"/>
      <c r="GFH252" s="755"/>
      <c r="GFI252" s="755"/>
      <c r="GFJ252" s="755"/>
      <c r="GFK252" s="755"/>
      <c r="GFL252" s="755"/>
      <c r="GFM252" s="755"/>
      <c r="GFN252" s="755"/>
      <c r="GFO252" s="755"/>
      <c r="GFP252" s="755"/>
      <c r="GFQ252" s="755"/>
      <c r="GFR252" s="755"/>
      <c r="GFS252" s="755"/>
      <c r="GFT252" s="755"/>
      <c r="GFU252" s="755"/>
      <c r="GFV252" s="755"/>
      <c r="GFW252" s="755"/>
      <c r="GFX252" s="755"/>
      <c r="GFY252" s="755"/>
      <c r="GFZ252" s="755"/>
      <c r="GGA252" s="755"/>
      <c r="GGB252" s="755"/>
      <c r="GGC252" s="755"/>
      <c r="GGD252" s="755"/>
      <c r="GGE252" s="755"/>
      <c r="GGF252" s="755"/>
      <c r="GGG252" s="755"/>
      <c r="GGH252" s="755"/>
      <c r="GGI252" s="755"/>
      <c r="GGJ252" s="755"/>
      <c r="GGK252" s="755"/>
      <c r="GGL252" s="755"/>
      <c r="GGM252" s="755"/>
      <c r="GGN252" s="755"/>
      <c r="GGO252" s="755"/>
      <c r="GGP252" s="755"/>
      <c r="GGQ252" s="755"/>
      <c r="GGR252" s="755"/>
      <c r="GGS252" s="755"/>
      <c r="GGT252" s="755"/>
      <c r="GGU252" s="755"/>
      <c r="GGV252" s="755"/>
      <c r="GGW252" s="755"/>
      <c r="GGX252" s="755"/>
      <c r="GGY252" s="755"/>
      <c r="GGZ252" s="755"/>
      <c r="GHA252" s="755"/>
      <c r="GHB252" s="755"/>
      <c r="GHC252" s="755"/>
      <c r="GHD252" s="755"/>
      <c r="GHE252" s="755"/>
      <c r="GHF252" s="755"/>
      <c r="GHG252" s="755"/>
      <c r="GHH252" s="755"/>
      <c r="GHI252" s="755"/>
      <c r="GHJ252" s="755"/>
      <c r="GHK252" s="755"/>
      <c r="GHL252" s="755"/>
      <c r="GHM252" s="755"/>
      <c r="GHN252" s="755"/>
      <c r="GHO252" s="755"/>
      <c r="GHP252" s="755"/>
      <c r="GHQ252" s="755"/>
      <c r="GHR252" s="755"/>
      <c r="GHS252" s="755"/>
      <c r="GHT252" s="755"/>
      <c r="GHU252" s="755"/>
      <c r="GHV252" s="755"/>
      <c r="GHW252" s="755"/>
      <c r="GHX252" s="755"/>
      <c r="GHY252" s="755"/>
      <c r="GHZ252" s="755"/>
      <c r="GIA252" s="755"/>
      <c r="GIB252" s="755"/>
      <c r="GIC252" s="755"/>
      <c r="GID252" s="755"/>
      <c r="GIE252" s="755"/>
      <c r="GIF252" s="755"/>
      <c r="GIG252" s="755"/>
      <c r="GIH252" s="755"/>
      <c r="GII252" s="755"/>
      <c r="GIJ252" s="755"/>
      <c r="GIK252" s="755"/>
      <c r="GIL252" s="755"/>
      <c r="GIM252" s="755"/>
      <c r="GIN252" s="755"/>
      <c r="GIO252" s="755"/>
      <c r="GIP252" s="755"/>
      <c r="GIQ252" s="755"/>
      <c r="GIR252" s="755"/>
      <c r="GIS252" s="755"/>
      <c r="GIT252" s="755"/>
      <c r="GIU252" s="755"/>
      <c r="GIV252" s="755"/>
      <c r="GIW252" s="755"/>
      <c r="GIX252" s="755"/>
      <c r="GIY252" s="755"/>
      <c r="GIZ252" s="755"/>
      <c r="GJA252" s="755"/>
      <c r="GJB252" s="755"/>
      <c r="GJC252" s="755"/>
      <c r="GJD252" s="755"/>
      <c r="GJE252" s="755"/>
      <c r="GJF252" s="755"/>
      <c r="GJG252" s="755"/>
      <c r="GJH252" s="755"/>
      <c r="GJI252" s="755"/>
      <c r="GJJ252" s="755"/>
      <c r="GJK252" s="755"/>
      <c r="GJL252" s="755"/>
      <c r="GJM252" s="755"/>
      <c r="GJN252" s="755"/>
      <c r="GJO252" s="755"/>
      <c r="GJP252" s="755"/>
      <c r="GJQ252" s="755"/>
      <c r="GJR252" s="755"/>
      <c r="GJS252" s="755"/>
      <c r="GJT252" s="755"/>
      <c r="GJU252" s="755"/>
      <c r="GJV252" s="755"/>
      <c r="GJW252" s="755"/>
      <c r="GJX252" s="755"/>
      <c r="GJY252" s="755"/>
      <c r="GJZ252" s="755"/>
      <c r="GKA252" s="755"/>
      <c r="GKB252" s="755"/>
      <c r="GKC252" s="755"/>
      <c r="GKD252" s="755"/>
      <c r="GKE252" s="755"/>
      <c r="GKF252" s="755"/>
      <c r="GKG252" s="755"/>
      <c r="GKH252" s="755"/>
      <c r="GKI252" s="755"/>
      <c r="GKJ252" s="755"/>
      <c r="GKK252" s="755"/>
      <c r="GKL252" s="755"/>
      <c r="GKM252" s="755"/>
      <c r="GKN252" s="755"/>
      <c r="GKO252" s="755"/>
      <c r="GKP252" s="755"/>
      <c r="GKQ252" s="755"/>
      <c r="GKR252" s="755"/>
      <c r="GKS252" s="755"/>
      <c r="GKT252" s="755"/>
      <c r="GKU252" s="755"/>
      <c r="GKV252" s="755"/>
      <c r="GKW252" s="755"/>
      <c r="GKX252" s="755"/>
      <c r="GKY252" s="755"/>
      <c r="GKZ252" s="755"/>
      <c r="GLA252" s="755"/>
      <c r="GLB252" s="755"/>
      <c r="GLC252" s="755"/>
      <c r="GLD252" s="755"/>
      <c r="GLE252" s="755"/>
      <c r="GLF252" s="755"/>
      <c r="GLG252" s="755"/>
      <c r="GLH252" s="755"/>
      <c r="GLI252" s="755"/>
      <c r="GLJ252" s="755"/>
      <c r="GLK252" s="755"/>
      <c r="GLL252" s="755"/>
      <c r="GLM252" s="755"/>
      <c r="GLN252" s="755"/>
      <c r="GLO252" s="755"/>
      <c r="GLP252" s="755"/>
      <c r="GLQ252" s="755"/>
      <c r="GLR252" s="755"/>
      <c r="GLS252" s="755"/>
      <c r="GLT252" s="755"/>
      <c r="GLU252" s="755"/>
      <c r="GLV252" s="755"/>
      <c r="GLW252" s="755"/>
      <c r="GLX252" s="755"/>
      <c r="GLY252" s="755"/>
      <c r="GLZ252" s="755"/>
      <c r="GMA252" s="755"/>
      <c r="GMB252" s="755"/>
      <c r="GMC252" s="755"/>
      <c r="GMD252" s="755"/>
      <c r="GME252" s="755"/>
      <c r="GMF252" s="755"/>
      <c r="GMG252" s="755"/>
      <c r="GMH252" s="755"/>
      <c r="GMI252" s="755"/>
      <c r="GMJ252" s="755"/>
      <c r="GMK252" s="755"/>
      <c r="GML252" s="755"/>
      <c r="GMM252" s="755"/>
      <c r="GMN252" s="755"/>
      <c r="GMO252" s="755"/>
      <c r="GMP252" s="755"/>
      <c r="GMQ252" s="755"/>
      <c r="GMR252" s="755"/>
      <c r="GMS252" s="755"/>
      <c r="GMT252" s="755"/>
      <c r="GMU252" s="755"/>
      <c r="GMV252" s="755"/>
      <c r="GMW252" s="755"/>
      <c r="GMX252" s="755"/>
      <c r="GMY252" s="755"/>
      <c r="GMZ252" s="755"/>
      <c r="GNA252" s="755"/>
      <c r="GNB252" s="755"/>
      <c r="GNC252" s="755"/>
      <c r="GND252" s="755"/>
      <c r="GNE252" s="755"/>
      <c r="GNF252" s="755"/>
      <c r="GNG252" s="755"/>
      <c r="GNH252" s="755"/>
      <c r="GNI252" s="755"/>
      <c r="GNJ252" s="755"/>
      <c r="GNK252" s="755"/>
      <c r="GNL252" s="755"/>
      <c r="GNM252" s="755"/>
      <c r="GNN252" s="755"/>
      <c r="GNO252" s="755"/>
      <c r="GNP252" s="755"/>
      <c r="GNQ252" s="755"/>
      <c r="GNR252" s="755"/>
      <c r="GNS252" s="755"/>
      <c r="GNT252" s="755"/>
      <c r="GNU252" s="755"/>
      <c r="GNV252" s="755"/>
      <c r="GNW252" s="755"/>
      <c r="GNX252" s="755"/>
      <c r="GNY252" s="755"/>
      <c r="GNZ252" s="755"/>
      <c r="GOA252" s="755"/>
      <c r="GOB252" s="755"/>
      <c r="GOC252" s="755"/>
      <c r="GOD252" s="755"/>
      <c r="GOE252" s="755"/>
      <c r="GOF252" s="755"/>
      <c r="GOG252" s="755"/>
      <c r="GOH252" s="755"/>
      <c r="GOI252" s="755"/>
      <c r="GOJ252" s="755"/>
      <c r="GOK252" s="755"/>
      <c r="GOL252" s="755"/>
      <c r="GOM252" s="755"/>
      <c r="GON252" s="755"/>
      <c r="GOO252" s="755"/>
      <c r="GOP252" s="755"/>
      <c r="GOQ252" s="755"/>
      <c r="GOR252" s="755"/>
      <c r="GOS252" s="755"/>
      <c r="GOT252" s="755"/>
      <c r="GOU252" s="755"/>
      <c r="GOV252" s="755"/>
      <c r="GOW252" s="755"/>
      <c r="GOX252" s="755"/>
      <c r="GOY252" s="755"/>
      <c r="GOZ252" s="755"/>
      <c r="GPA252" s="755"/>
      <c r="GPB252" s="755"/>
      <c r="GPC252" s="755"/>
      <c r="GPD252" s="755"/>
      <c r="GPE252" s="755"/>
      <c r="GPF252" s="755"/>
      <c r="GPG252" s="755"/>
      <c r="GPH252" s="755"/>
      <c r="GPI252" s="755"/>
      <c r="GPJ252" s="755"/>
      <c r="GPK252" s="755"/>
      <c r="GPL252" s="755"/>
      <c r="GPM252" s="755"/>
      <c r="GPN252" s="755"/>
      <c r="GPO252" s="755"/>
      <c r="GPP252" s="755"/>
      <c r="GPQ252" s="755"/>
      <c r="GPR252" s="755"/>
      <c r="GPS252" s="755"/>
      <c r="GPT252" s="755"/>
      <c r="GPU252" s="755"/>
      <c r="GPV252" s="755"/>
      <c r="GPW252" s="755"/>
      <c r="GPX252" s="755"/>
      <c r="GPY252" s="755"/>
      <c r="GPZ252" s="755"/>
      <c r="GQA252" s="755"/>
      <c r="GQB252" s="755"/>
      <c r="GQC252" s="755"/>
      <c r="GQD252" s="755"/>
      <c r="GQE252" s="755"/>
      <c r="GQF252" s="755"/>
      <c r="GQG252" s="755"/>
      <c r="GQH252" s="755"/>
      <c r="GQI252" s="755"/>
      <c r="GQJ252" s="755"/>
      <c r="GQK252" s="755"/>
      <c r="GQL252" s="755"/>
      <c r="GQM252" s="755"/>
      <c r="GQN252" s="755"/>
      <c r="GQO252" s="755"/>
      <c r="GQP252" s="755"/>
      <c r="GQQ252" s="755"/>
      <c r="GQR252" s="755"/>
      <c r="GQS252" s="755"/>
      <c r="GQT252" s="755"/>
      <c r="GQU252" s="755"/>
      <c r="GQV252" s="755"/>
      <c r="GQW252" s="755"/>
      <c r="GQX252" s="755"/>
      <c r="GQY252" s="755"/>
      <c r="GQZ252" s="755"/>
      <c r="GRA252" s="755"/>
      <c r="GRB252" s="755"/>
      <c r="GRC252" s="755"/>
      <c r="GRD252" s="755"/>
      <c r="GRE252" s="755"/>
      <c r="GRF252" s="755"/>
      <c r="GRG252" s="755"/>
      <c r="GRH252" s="755"/>
      <c r="GRI252" s="755"/>
      <c r="GRJ252" s="755"/>
      <c r="GRK252" s="755"/>
      <c r="GRL252" s="755"/>
      <c r="GRM252" s="755"/>
      <c r="GRN252" s="755"/>
      <c r="GRO252" s="755"/>
      <c r="GRP252" s="755"/>
      <c r="GRQ252" s="755"/>
      <c r="GRR252" s="755"/>
      <c r="GRS252" s="755"/>
      <c r="GRT252" s="755"/>
      <c r="GRU252" s="755"/>
      <c r="GRV252" s="755"/>
      <c r="GRW252" s="755"/>
      <c r="GRX252" s="755"/>
      <c r="GRY252" s="755"/>
      <c r="GRZ252" s="755"/>
      <c r="GSA252" s="755"/>
      <c r="GSB252" s="755"/>
      <c r="GSC252" s="755"/>
      <c r="GSD252" s="755"/>
      <c r="GSE252" s="755"/>
      <c r="GSF252" s="755"/>
      <c r="GSG252" s="755"/>
      <c r="GSH252" s="755"/>
      <c r="GSI252" s="755"/>
      <c r="GSJ252" s="755"/>
      <c r="GSK252" s="755"/>
      <c r="GSL252" s="755"/>
      <c r="GSM252" s="755"/>
      <c r="GSN252" s="755"/>
      <c r="GSO252" s="755"/>
      <c r="GSP252" s="755"/>
      <c r="GSQ252" s="755"/>
      <c r="GSR252" s="755"/>
      <c r="GSS252" s="755"/>
      <c r="GST252" s="755"/>
      <c r="GSU252" s="755"/>
      <c r="GSV252" s="755"/>
      <c r="GSW252" s="755"/>
      <c r="GSX252" s="755"/>
      <c r="GSY252" s="755"/>
      <c r="GSZ252" s="755"/>
      <c r="GTA252" s="755"/>
      <c r="GTB252" s="755"/>
      <c r="GTC252" s="755"/>
      <c r="GTD252" s="755"/>
      <c r="GTE252" s="755"/>
      <c r="GTF252" s="755"/>
      <c r="GTG252" s="755"/>
      <c r="GTH252" s="755"/>
      <c r="GTI252" s="755"/>
      <c r="GTJ252" s="755"/>
      <c r="GTK252" s="755"/>
      <c r="GTL252" s="755"/>
      <c r="GTM252" s="755"/>
      <c r="GTN252" s="755"/>
      <c r="GTO252" s="755"/>
      <c r="GTP252" s="755"/>
      <c r="GTQ252" s="755"/>
      <c r="GTR252" s="755"/>
      <c r="GTS252" s="755"/>
      <c r="GTT252" s="755"/>
      <c r="GTU252" s="755"/>
      <c r="GTV252" s="755"/>
      <c r="GTW252" s="755"/>
      <c r="GTX252" s="755"/>
      <c r="GTY252" s="755"/>
      <c r="GTZ252" s="755"/>
      <c r="GUA252" s="755"/>
      <c r="GUB252" s="755"/>
      <c r="GUC252" s="755"/>
      <c r="GUD252" s="755"/>
      <c r="GUE252" s="755"/>
      <c r="GUF252" s="755"/>
      <c r="GUG252" s="755"/>
      <c r="GUH252" s="755"/>
      <c r="GUI252" s="755"/>
      <c r="GUJ252" s="755"/>
      <c r="GUK252" s="755"/>
      <c r="GUL252" s="755"/>
      <c r="GUM252" s="755"/>
      <c r="GUN252" s="755"/>
      <c r="GUO252" s="755"/>
      <c r="GUP252" s="755"/>
      <c r="GUQ252" s="755"/>
      <c r="GUR252" s="755"/>
      <c r="GUS252" s="755"/>
      <c r="GUT252" s="755"/>
      <c r="GUU252" s="755"/>
      <c r="GUV252" s="755"/>
      <c r="GUW252" s="755"/>
      <c r="GUX252" s="755"/>
      <c r="GUY252" s="755"/>
      <c r="GUZ252" s="755"/>
      <c r="GVA252" s="755"/>
      <c r="GVB252" s="755"/>
      <c r="GVC252" s="755"/>
      <c r="GVD252" s="755"/>
      <c r="GVE252" s="755"/>
      <c r="GVF252" s="755"/>
      <c r="GVG252" s="755"/>
      <c r="GVH252" s="755"/>
      <c r="GVI252" s="755"/>
      <c r="GVJ252" s="755"/>
      <c r="GVK252" s="755"/>
      <c r="GVL252" s="755"/>
      <c r="GVM252" s="755"/>
      <c r="GVN252" s="755"/>
      <c r="GVO252" s="755"/>
      <c r="GVP252" s="755"/>
      <c r="GVQ252" s="755"/>
      <c r="GVR252" s="755"/>
      <c r="GVS252" s="755"/>
      <c r="GVT252" s="755"/>
      <c r="GVU252" s="755"/>
      <c r="GVV252" s="755"/>
      <c r="GVW252" s="755"/>
      <c r="GVX252" s="755"/>
      <c r="GVY252" s="755"/>
      <c r="GVZ252" s="755"/>
      <c r="GWA252" s="755"/>
      <c r="GWB252" s="755"/>
      <c r="GWC252" s="755"/>
      <c r="GWD252" s="755"/>
      <c r="GWE252" s="755"/>
      <c r="GWF252" s="755"/>
      <c r="GWG252" s="755"/>
      <c r="GWH252" s="755"/>
      <c r="GWI252" s="755"/>
      <c r="GWJ252" s="755"/>
      <c r="GWK252" s="755"/>
      <c r="GWL252" s="755"/>
      <c r="GWM252" s="755"/>
      <c r="GWN252" s="755"/>
      <c r="GWO252" s="755"/>
      <c r="GWP252" s="755"/>
      <c r="GWQ252" s="755"/>
      <c r="GWR252" s="755"/>
      <c r="GWS252" s="755"/>
      <c r="GWT252" s="755"/>
      <c r="GWU252" s="755"/>
      <c r="GWV252" s="755"/>
      <c r="GWW252" s="755"/>
      <c r="GWX252" s="755"/>
      <c r="GWY252" s="755"/>
      <c r="GWZ252" s="755"/>
      <c r="GXA252" s="755"/>
      <c r="GXB252" s="755"/>
      <c r="GXC252" s="755"/>
      <c r="GXD252" s="755"/>
      <c r="GXE252" s="755"/>
      <c r="GXF252" s="755"/>
      <c r="GXG252" s="755"/>
      <c r="GXH252" s="755"/>
      <c r="GXI252" s="755"/>
      <c r="GXJ252" s="755"/>
      <c r="GXK252" s="755"/>
      <c r="GXL252" s="755"/>
      <c r="GXM252" s="755"/>
      <c r="GXN252" s="755"/>
      <c r="GXO252" s="755"/>
      <c r="GXP252" s="755"/>
      <c r="GXQ252" s="755"/>
      <c r="GXR252" s="755"/>
      <c r="GXS252" s="755"/>
      <c r="GXT252" s="755"/>
      <c r="GXU252" s="755"/>
      <c r="GXV252" s="755"/>
      <c r="GXW252" s="755"/>
      <c r="GXX252" s="755"/>
      <c r="GXY252" s="755"/>
      <c r="GXZ252" s="755"/>
      <c r="GYA252" s="755"/>
      <c r="GYB252" s="755"/>
      <c r="GYC252" s="755"/>
      <c r="GYD252" s="755"/>
      <c r="GYE252" s="755"/>
      <c r="GYF252" s="755"/>
      <c r="GYG252" s="755"/>
      <c r="GYH252" s="755"/>
      <c r="GYI252" s="755"/>
      <c r="GYJ252" s="755"/>
      <c r="GYK252" s="755"/>
      <c r="GYL252" s="755"/>
      <c r="GYM252" s="755"/>
      <c r="GYN252" s="755"/>
      <c r="GYO252" s="755"/>
      <c r="GYP252" s="755"/>
      <c r="GYQ252" s="755"/>
      <c r="GYR252" s="755"/>
      <c r="GYS252" s="755"/>
      <c r="GYT252" s="755"/>
      <c r="GYU252" s="755"/>
      <c r="GYV252" s="755"/>
      <c r="GYW252" s="755"/>
      <c r="GYX252" s="755"/>
      <c r="GYY252" s="755"/>
      <c r="GYZ252" s="755"/>
      <c r="GZA252" s="755"/>
      <c r="GZB252" s="755"/>
      <c r="GZC252" s="755"/>
      <c r="GZD252" s="755"/>
      <c r="GZE252" s="755"/>
      <c r="GZF252" s="755"/>
      <c r="GZG252" s="755"/>
      <c r="GZH252" s="755"/>
      <c r="GZI252" s="755"/>
      <c r="GZJ252" s="755"/>
      <c r="GZK252" s="755"/>
      <c r="GZL252" s="755"/>
      <c r="GZM252" s="755"/>
      <c r="GZN252" s="755"/>
      <c r="GZO252" s="755"/>
      <c r="GZP252" s="755"/>
      <c r="GZQ252" s="755"/>
      <c r="GZR252" s="755"/>
      <c r="GZS252" s="755"/>
      <c r="GZT252" s="755"/>
      <c r="GZU252" s="755"/>
      <c r="GZV252" s="755"/>
      <c r="GZW252" s="755"/>
      <c r="GZX252" s="755"/>
      <c r="GZY252" s="755"/>
      <c r="GZZ252" s="755"/>
      <c r="HAA252" s="755"/>
      <c r="HAB252" s="755"/>
      <c r="HAC252" s="755"/>
      <c r="HAD252" s="755"/>
      <c r="HAE252" s="755"/>
      <c r="HAF252" s="755"/>
      <c r="HAG252" s="755"/>
      <c r="HAH252" s="755"/>
      <c r="HAI252" s="755"/>
      <c r="HAJ252" s="755"/>
      <c r="HAK252" s="755"/>
      <c r="HAL252" s="755"/>
      <c r="HAM252" s="755"/>
      <c r="HAN252" s="755"/>
      <c r="HAO252" s="755"/>
      <c r="HAP252" s="755"/>
      <c r="HAQ252" s="755"/>
      <c r="HAR252" s="755"/>
      <c r="HAS252" s="755"/>
      <c r="HAT252" s="755"/>
      <c r="HAU252" s="755"/>
      <c r="HAV252" s="755"/>
      <c r="HAW252" s="755"/>
      <c r="HAX252" s="755"/>
      <c r="HAY252" s="755"/>
      <c r="HAZ252" s="755"/>
      <c r="HBA252" s="755"/>
      <c r="HBB252" s="755"/>
      <c r="HBC252" s="755"/>
      <c r="HBD252" s="755"/>
      <c r="HBE252" s="755"/>
      <c r="HBF252" s="755"/>
      <c r="HBG252" s="755"/>
      <c r="HBH252" s="755"/>
      <c r="HBI252" s="755"/>
      <c r="HBJ252" s="755"/>
      <c r="HBK252" s="755"/>
      <c r="HBL252" s="755"/>
      <c r="HBM252" s="755"/>
      <c r="HBN252" s="755"/>
      <c r="HBO252" s="755"/>
      <c r="HBP252" s="755"/>
      <c r="HBQ252" s="755"/>
      <c r="HBR252" s="755"/>
      <c r="HBS252" s="755"/>
      <c r="HBT252" s="755"/>
      <c r="HBU252" s="755"/>
      <c r="HBV252" s="755"/>
      <c r="HBW252" s="755"/>
      <c r="HBX252" s="755"/>
      <c r="HBY252" s="755"/>
      <c r="HBZ252" s="755"/>
      <c r="HCA252" s="755"/>
      <c r="HCB252" s="755"/>
      <c r="HCC252" s="755"/>
      <c r="HCD252" s="755"/>
      <c r="HCE252" s="755"/>
      <c r="HCF252" s="755"/>
      <c r="HCG252" s="755"/>
      <c r="HCH252" s="755"/>
      <c r="HCI252" s="755"/>
      <c r="HCJ252" s="755"/>
      <c r="HCK252" s="755"/>
      <c r="HCL252" s="755"/>
      <c r="HCM252" s="755"/>
      <c r="HCN252" s="755"/>
      <c r="HCO252" s="755"/>
      <c r="HCP252" s="755"/>
      <c r="HCQ252" s="755"/>
      <c r="HCR252" s="755"/>
      <c r="HCS252" s="755"/>
      <c r="HCT252" s="755"/>
      <c r="HCU252" s="755"/>
      <c r="HCV252" s="755"/>
      <c r="HCW252" s="755"/>
      <c r="HCX252" s="755"/>
      <c r="HCY252" s="755"/>
      <c r="HCZ252" s="755"/>
      <c r="HDA252" s="755"/>
      <c r="HDB252" s="755"/>
      <c r="HDC252" s="755"/>
      <c r="HDD252" s="755"/>
      <c r="HDE252" s="755"/>
      <c r="HDF252" s="755"/>
      <c r="HDG252" s="755"/>
      <c r="HDH252" s="755"/>
      <c r="HDI252" s="755"/>
      <c r="HDJ252" s="755"/>
      <c r="HDK252" s="755"/>
      <c r="HDL252" s="755"/>
      <c r="HDM252" s="755"/>
      <c r="HDN252" s="755"/>
      <c r="HDO252" s="755"/>
      <c r="HDP252" s="755"/>
      <c r="HDQ252" s="755"/>
      <c r="HDR252" s="755"/>
      <c r="HDS252" s="755"/>
      <c r="HDT252" s="755"/>
      <c r="HDU252" s="755"/>
      <c r="HDV252" s="755"/>
      <c r="HDW252" s="755"/>
      <c r="HDX252" s="755"/>
      <c r="HDY252" s="755"/>
      <c r="HDZ252" s="755"/>
      <c r="HEA252" s="755"/>
      <c r="HEB252" s="755"/>
      <c r="HEC252" s="755"/>
      <c r="HED252" s="755"/>
      <c r="HEE252" s="755"/>
      <c r="HEF252" s="755"/>
      <c r="HEG252" s="755"/>
      <c r="HEH252" s="755"/>
      <c r="HEI252" s="755"/>
      <c r="HEJ252" s="755"/>
      <c r="HEK252" s="755"/>
      <c r="HEL252" s="755"/>
      <c r="HEM252" s="755"/>
      <c r="HEN252" s="755"/>
      <c r="HEO252" s="755"/>
      <c r="HEP252" s="755"/>
      <c r="HEQ252" s="755"/>
      <c r="HER252" s="755"/>
      <c r="HES252" s="755"/>
      <c r="HET252" s="755"/>
      <c r="HEU252" s="755"/>
      <c r="HEV252" s="755"/>
      <c r="HEW252" s="755"/>
      <c r="HEX252" s="755"/>
      <c r="HEY252" s="755"/>
      <c r="HEZ252" s="755"/>
      <c r="HFA252" s="755"/>
      <c r="HFB252" s="755"/>
      <c r="HFC252" s="755"/>
      <c r="HFD252" s="755"/>
      <c r="HFE252" s="755"/>
      <c r="HFF252" s="755"/>
      <c r="HFG252" s="755"/>
      <c r="HFH252" s="755"/>
      <c r="HFI252" s="755"/>
      <c r="HFJ252" s="755"/>
      <c r="HFK252" s="755"/>
      <c r="HFL252" s="755"/>
      <c r="HFM252" s="755"/>
      <c r="HFN252" s="755"/>
      <c r="HFO252" s="755"/>
      <c r="HFP252" s="755"/>
      <c r="HFQ252" s="755"/>
      <c r="HFR252" s="755"/>
      <c r="HFS252" s="755"/>
      <c r="HFT252" s="755"/>
      <c r="HFU252" s="755"/>
      <c r="HFV252" s="755"/>
      <c r="HFW252" s="755"/>
      <c r="HFX252" s="755"/>
      <c r="HFY252" s="755"/>
      <c r="HFZ252" s="755"/>
      <c r="HGA252" s="755"/>
      <c r="HGB252" s="755"/>
      <c r="HGC252" s="755"/>
      <c r="HGD252" s="755"/>
      <c r="HGE252" s="755"/>
      <c r="HGF252" s="755"/>
      <c r="HGG252" s="755"/>
      <c r="HGH252" s="755"/>
      <c r="HGI252" s="755"/>
      <c r="HGJ252" s="755"/>
      <c r="HGK252" s="755"/>
      <c r="HGL252" s="755"/>
      <c r="HGM252" s="755"/>
      <c r="HGN252" s="755"/>
      <c r="HGO252" s="755"/>
      <c r="HGP252" s="755"/>
      <c r="HGQ252" s="755"/>
      <c r="HGR252" s="755"/>
      <c r="HGS252" s="755"/>
      <c r="HGT252" s="755"/>
      <c r="HGU252" s="755"/>
      <c r="HGV252" s="755"/>
      <c r="HGW252" s="755"/>
      <c r="HGX252" s="755"/>
      <c r="HGY252" s="755"/>
      <c r="HGZ252" s="755"/>
      <c r="HHA252" s="755"/>
      <c r="HHB252" s="755"/>
      <c r="HHC252" s="755"/>
      <c r="HHD252" s="755"/>
      <c r="HHE252" s="755"/>
      <c r="HHF252" s="755"/>
      <c r="HHG252" s="755"/>
      <c r="HHH252" s="755"/>
      <c r="HHI252" s="755"/>
      <c r="HHJ252" s="755"/>
      <c r="HHK252" s="755"/>
      <c r="HHL252" s="755"/>
      <c r="HHM252" s="755"/>
      <c r="HHN252" s="755"/>
      <c r="HHO252" s="755"/>
      <c r="HHP252" s="755"/>
      <c r="HHQ252" s="755"/>
      <c r="HHR252" s="755"/>
      <c r="HHS252" s="755"/>
      <c r="HHT252" s="755"/>
      <c r="HHU252" s="755"/>
      <c r="HHV252" s="755"/>
      <c r="HHW252" s="755"/>
      <c r="HHX252" s="755"/>
      <c r="HHY252" s="755"/>
      <c r="HHZ252" s="755"/>
      <c r="HIA252" s="755"/>
      <c r="HIB252" s="755"/>
      <c r="HIC252" s="755"/>
      <c r="HID252" s="755"/>
      <c r="HIE252" s="755"/>
      <c r="HIF252" s="755"/>
      <c r="HIG252" s="755"/>
      <c r="HIH252" s="755"/>
      <c r="HII252" s="755"/>
      <c r="HIJ252" s="755"/>
      <c r="HIK252" s="755"/>
      <c r="HIL252" s="755"/>
      <c r="HIM252" s="755"/>
      <c r="HIN252" s="755"/>
      <c r="HIO252" s="755"/>
      <c r="HIP252" s="755"/>
      <c r="HIQ252" s="755"/>
      <c r="HIR252" s="755"/>
      <c r="HIS252" s="755"/>
      <c r="HIT252" s="755"/>
      <c r="HIU252" s="755"/>
      <c r="HIV252" s="755"/>
      <c r="HIW252" s="755"/>
      <c r="HIX252" s="755"/>
      <c r="HIY252" s="755"/>
      <c r="HIZ252" s="755"/>
      <c r="HJA252" s="755"/>
      <c r="HJB252" s="755"/>
      <c r="HJC252" s="755"/>
      <c r="HJD252" s="755"/>
      <c r="HJE252" s="755"/>
      <c r="HJF252" s="755"/>
      <c r="HJG252" s="755"/>
      <c r="HJH252" s="755"/>
      <c r="HJI252" s="755"/>
      <c r="HJJ252" s="755"/>
      <c r="HJK252" s="755"/>
      <c r="HJL252" s="755"/>
      <c r="HJM252" s="755"/>
      <c r="HJN252" s="755"/>
      <c r="HJO252" s="755"/>
      <c r="HJP252" s="755"/>
      <c r="HJQ252" s="755"/>
      <c r="HJR252" s="755"/>
      <c r="HJS252" s="755"/>
      <c r="HJT252" s="755"/>
      <c r="HJU252" s="755"/>
      <c r="HJV252" s="755"/>
      <c r="HJW252" s="755"/>
      <c r="HJX252" s="755"/>
      <c r="HJY252" s="755"/>
      <c r="HJZ252" s="755"/>
      <c r="HKA252" s="755"/>
      <c r="HKB252" s="755"/>
      <c r="HKC252" s="755"/>
      <c r="HKD252" s="755"/>
      <c r="HKE252" s="755"/>
      <c r="HKF252" s="755"/>
      <c r="HKG252" s="755"/>
      <c r="HKH252" s="755"/>
      <c r="HKI252" s="755"/>
      <c r="HKJ252" s="755"/>
      <c r="HKK252" s="755"/>
      <c r="HKL252" s="755"/>
      <c r="HKM252" s="755"/>
      <c r="HKN252" s="755"/>
      <c r="HKO252" s="755"/>
      <c r="HKP252" s="755"/>
      <c r="HKQ252" s="755"/>
      <c r="HKR252" s="755"/>
      <c r="HKS252" s="755"/>
      <c r="HKT252" s="755"/>
      <c r="HKU252" s="755"/>
      <c r="HKV252" s="755"/>
      <c r="HKW252" s="755"/>
      <c r="HKX252" s="755"/>
      <c r="HKY252" s="755"/>
      <c r="HKZ252" s="755"/>
      <c r="HLA252" s="755"/>
      <c r="HLB252" s="755"/>
      <c r="HLC252" s="755"/>
      <c r="HLD252" s="755"/>
      <c r="HLE252" s="755"/>
      <c r="HLF252" s="755"/>
      <c r="HLG252" s="755"/>
      <c r="HLH252" s="755"/>
      <c r="HLI252" s="755"/>
      <c r="HLJ252" s="755"/>
      <c r="HLK252" s="755"/>
      <c r="HLL252" s="755"/>
      <c r="HLM252" s="755"/>
      <c r="HLN252" s="755"/>
      <c r="HLO252" s="755"/>
      <c r="HLP252" s="755"/>
      <c r="HLQ252" s="755"/>
      <c r="HLR252" s="755"/>
      <c r="HLS252" s="755"/>
      <c r="HLT252" s="755"/>
      <c r="HLU252" s="755"/>
      <c r="HLV252" s="755"/>
      <c r="HLW252" s="755"/>
      <c r="HLX252" s="755"/>
      <c r="HLY252" s="755"/>
      <c r="HLZ252" s="755"/>
      <c r="HMA252" s="755"/>
      <c r="HMB252" s="755"/>
      <c r="HMC252" s="755"/>
      <c r="HMD252" s="755"/>
      <c r="HME252" s="755"/>
      <c r="HMF252" s="755"/>
      <c r="HMG252" s="755"/>
      <c r="HMH252" s="755"/>
      <c r="HMI252" s="755"/>
      <c r="HMJ252" s="755"/>
      <c r="HMK252" s="755"/>
      <c r="HML252" s="755"/>
      <c r="HMM252" s="755"/>
      <c r="HMN252" s="755"/>
      <c r="HMO252" s="755"/>
      <c r="HMP252" s="755"/>
      <c r="HMQ252" s="755"/>
      <c r="HMR252" s="755"/>
      <c r="HMS252" s="755"/>
      <c r="HMT252" s="755"/>
      <c r="HMU252" s="755"/>
      <c r="HMV252" s="755"/>
      <c r="HMW252" s="755"/>
      <c r="HMX252" s="755"/>
      <c r="HMY252" s="755"/>
      <c r="HMZ252" s="755"/>
      <c r="HNA252" s="755"/>
      <c r="HNB252" s="755"/>
      <c r="HNC252" s="755"/>
      <c r="HND252" s="755"/>
      <c r="HNE252" s="755"/>
      <c r="HNF252" s="755"/>
      <c r="HNG252" s="755"/>
      <c r="HNH252" s="755"/>
      <c r="HNI252" s="755"/>
      <c r="HNJ252" s="755"/>
      <c r="HNK252" s="755"/>
      <c r="HNL252" s="755"/>
      <c r="HNM252" s="755"/>
      <c r="HNN252" s="755"/>
      <c r="HNO252" s="755"/>
      <c r="HNP252" s="755"/>
      <c r="HNQ252" s="755"/>
      <c r="HNR252" s="755"/>
      <c r="HNS252" s="755"/>
      <c r="HNT252" s="755"/>
      <c r="HNU252" s="755"/>
      <c r="HNV252" s="755"/>
      <c r="HNW252" s="755"/>
      <c r="HNX252" s="755"/>
      <c r="HNY252" s="755"/>
      <c r="HNZ252" s="755"/>
      <c r="HOA252" s="755"/>
      <c r="HOB252" s="755"/>
      <c r="HOC252" s="755"/>
      <c r="HOD252" s="755"/>
      <c r="HOE252" s="755"/>
      <c r="HOF252" s="755"/>
      <c r="HOG252" s="755"/>
      <c r="HOH252" s="755"/>
      <c r="HOI252" s="755"/>
      <c r="HOJ252" s="755"/>
      <c r="HOK252" s="755"/>
      <c r="HOL252" s="755"/>
      <c r="HOM252" s="755"/>
      <c r="HON252" s="755"/>
      <c r="HOO252" s="755"/>
      <c r="HOP252" s="755"/>
      <c r="HOQ252" s="755"/>
      <c r="HOR252" s="755"/>
      <c r="HOS252" s="755"/>
      <c r="HOT252" s="755"/>
      <c r="HOU252" s="755"/>
      <c r="HOV252" s="755"/>
      <c r="HOW252" s="755"/>
      <c r="HOX252" s="755"/>
      <c r="HOY252" s="755"/>
      <c r="HOZ252" s="755"/>
      <c r="HPA252" s="755"/>
      <c r="HPB252" s="755"/>
      <c r="HPC252" s="755"/>
      <c r="HPD252" s="755"/>
      <c r="HPE252" s="755"/>
      <c r="HPF252" s="755"/>
      <c r="HPG252" s="755"/>
      <c r="HPH252" s="755"/>
      <c r="HPI252" s="755"/>
      <c r="HPJ252" s="755"/>
      <c r="HPK252" s="755"/>
      <c r="HPL252" s="755"/>
      <c r="HPM252" s="755"/>
      <c r="HPN252" s="755"/>
      <c r="HPO252" s="755"/>
      <c r="HPP252" s="755"/>
      <c r="HPQ252" s="755"/>
      <c r="HPR252" s="755"/>
      <c r="HPS252" s="755"/>
      <c r="HPT252" s="755"/>
      <c r="HPU252" s="755"/>
      <c r="HPV252" s="755"/>
      <c r="HPW252" s="755"/>
      <c r="HPX252" s="755"/>
      <c r="HPY252" s="755"/>
      <c r="HPZ252" s="755"/>
      <c r="HQA252" s="755"/>
      <c r="HQB252" s="755"/>
      <c r="HQC252" s="755"/>
      <c r="HQD252" s="755"/>
      <c r="HQE252" s="755"/>
      <c r="HQF252" s="755"/>
      <c r="HQG252" s="755"/>
      <c r="HQH252" s="755"/>
      <c r="HQI252" s="755"/>
      <c r="HQJ252" s="755"/>
      <c r="HQK252" s="755"/>
      <c r="HQL252" s="755"/>
      <c r="HQM252" s="755"/>
      <c r="HQN252" s="755"/>
      <c r="HQO252" s="755"/>
      <c r="HQP252" s="755"/>
      <c r="HQQ252" s="755"/>
      <c r="HQR252" s="755"/>
      <c r="HQS252" s="755"/>
      <c r="HQT252" s="755"/>
      <c r="HQU252" s="755"/>
      <c r="HQV252" s="755"/>
      <c r="HQW252" s="755"/>
      <c r="HQX252" s="755"/>
      <c r="HQY252" s="755"/>
      <c r="HQZ252" s="755"/>
      <c r="HRA252" s="755"/>
      <c r="HRB252" s="755"/>
      <c r="HRC252" s="755"/>
      <c r="HRD252" s="755"/>
      <c r="HRE252" s="755"/>
      <c r="HRF252" s="755"/>
      <c r="HRG252" s="755"/>
      <c r="HRH252" s="755"/>
      <c r="HRI252" s="755"/>
      <c r="HRJ252" s="755"/>
      <c r="HRK252" s="755"/>
      <c r="HRL252" s="755"/>
      <c r="HRM252" s="755"/>
      <c r="HRN252" s="755"/>
      <c r="HRO252" s="755"/>
      <c r="HRP252" s="755"/>
      <c r="HRQ252" s="755"/>
      <c r="HRR252" s="755"/>
      <c r="HRS252" s="755"/>
      <c r="HRT252" s="755"/>
      <c r="HRU252" s="755"/>
      <c r="HRV252" s="755"/>
      <c r="HRW252" s="755"/>
      <c r="HRX252" s="755"/>
      <c r="HRY252" s="755"/>
      <c r="HRZ252" s="755"/>
      <c r="HSA252" s="755"/>
      <c r="HSB252" s="755"/>
      <c r="HSC252" s="755"/>
      <c r="HSD252" s="755"/>
      <c r="HSE252" s="755"/>
      <c r="HSF252" s="755"/>
      <c r="HSG252" s="755"/>
      <c r="HSH252" s="755"/>
      <c r="HSI252" s="755"/>
      <c r="HSJ252" s="755"/>
      <c r="HSK252" s="755"/>
      <c r="HSL252" s="755"/>
      <c r="HSM252" s="755"/>
      <c r="HSN252" s="755"/>
      <c r="HSO252" s="755"/>
      <c r="HSP252" s="755"/>
      <c r="HSQ252" s="755"/>
      <c r="HSR252" s="755"/>
      <c r="HSS252" s="755"/>
      <c r="HST252" s="755"/>
      <c r="HSU252" s="755"/>
      <c r="HSV252" s="755"/>
      <c r="HSW252" s="755"/>
      <c r="HSX252" s="755"/>
      <c r="HSY252" s="755"/>
      <c r="HSZ252" s="755"/>
      <c r="HTA252" s="755"/>
      <c r="HTB252" s="755"/>
      <c r="HTC252" s="755"/>
      <c r="HTD252" s="755"/>
      <c r="HTE252" s="755"/>
      <c r="HTF252" s="755"/>
      <c r="HTG252" s="755"/>
      <c r="HTH252" s="755"/>
      <c r="HTI252" s="755"/>
      <c r="HTJ252" s="755"/>
      <c r="HTK252" s="755"/>
      <c r="HTL252" s="755"/>
      <c r="HTM252" s="755"/>
      <c r="HTN252" s="755"/>
      <c r="HTO252" s="755"/>
      <c r="HTP252" s="755"/>
      <c r="HTQ252" s="755"/>
      <c r="HTR252" s="755"/>
      <c r="HTS252" s="755"/>
      <c r="HTT252" s="755"/>
      <c r="HTU252" s="755"/>
      <c r="HTV252" s="755"/>
      <c r="HTW252" s="755"/>
      <c r="HTX252" s="755"/>
      <c r="HTY252" s="755"/>
      <c r="HTZ252" s="755"/>
      <c r="HUA252" s="755"/>
      <c r="HUB252" s="755"/>
      <c r="HUC252" s="755"/>
      <c r="HUD252" s="755"/>
      <c r="HUE252" s="755"/>
      <c r="HUF252" s="755"/>
      <c r="HUG252" s="755"/>
      <c r="HUH252" s="755"/>
      <c r="HUI252" s="755"/>
      <c r="HUJ252" s="755"/>
      <c r="HUK252" s="755"/>
      <c r="HUL252" s="755"/>
      <c r="HUM252" s="755"/>
      <c r="HUN252" s="755"/>
      <c r="HUO252" s="755"/>
      <c r="HUP252" s="755"/>
      <c r="HUQ252" s="755"/>
      <c r="HUR252" s="755"/>
      <c r="HUS252" s="755"/>
      <c r="HUT252" s="755"/>
      <c r="HUU252" s="755"/>
      <c r="HUV252" s="755"/>
      <c r="HUW252" s="755"/>
      <c r="HUX252" s="755"/>
      <c r="HUY252" s="755"/>
      <c r="HUZ252" s="755"/>
      <c r="HVA252" s="755"/>
      <c r="HVB252" s="755"/>
      <c r="HVC252" s="755"/>
      <c r="HVD252" s="755"/>
      <c r="HVE252" s="755"/>
      <c r="HVF252" s="755"/>
      <c r="HVG252" s="755"/>
      <c r="HVH252" s="755"/>
      <c r="HVI252" s="755"/>
      <c r="HVJ252" s="755"/>
      <c r="HVK252" s="755"/>
      <c r="HVL252" s="755"/>
      <c r="HVM252" s="755"/>
      <c r="HVN252" s="755"/>
      <c r="HVO252" s="755"/>
      <c r="HVP252" s="755"/>
      <c r="HVQ252" s="755"/>
      <c r="HVR252" s="755"/>
      <c r="HVS252" s="755"/>
      <c r="HVT252" s="755"/>
      <c r="HVU252" s="755"/>
      <c r="HVV252" s="755"/>
      <c r="HVW252" s="755"/>
      <c r="HVX252" s="755"/>
      <c r="HVY252" s="755"/>
      <c r="HVZ252" s="755"/>
      <c r="HWA252" s="755"/>
      <c r="HWB252" s="755"/>
      <c r="HWC252" s="755"/>
      <c r="HWD252" s="755"/>
      <c r="HWE252" s="755"/>
      <c r="HWF252" s="755"/>
      <c r="HWG252" s="755"/>
      <c r="HWH252" s="755"/>
      <c r="HWI252" s="755"/>
      <c r="HWJ252" s="755"/>
      <c r="HWK252" s="755"/>
      <c r="HWL252" s="755"/>
      <c r="HWM252" s="755"/>
      <c r="HWN252" s="755"/>
      <c r="HWO252" s="755"/>
      <c r="HWP252" s="755"/>
      <c r="HWQ252" s="755"/>
      <c r="HWR252" s="755"/>
      <c r="HWS252" s="755"/>
      <c r="HWT252" s="755"/>
      <c r="HWU252" s="755"/>
      <c r="HWV252" s="755"/>
      <c r="HWW252" s="755"/>
      <c r="HWX252" s="755"/>
      <c r="HWY252" s="755"/>
      <c r="HWZ252" s="755"/>
      <c r="HXA252" s="755"/>
      <c r="HXB252" s="755"/>
      <c r="HXC252" s="755"/>
      <c r="HXD252" s="755"/>
      <c r="HXE252" s="755"/>
      <c r="HXF252" s="755"/>
      <c r="HXG252" s="755"/>
      <c r="HXH252" s="755"/>
      <c r="HXI252" s="755"/>
      <c r="HXJ252" s="755"/>
      <c r="HXK252" s="755"/>
      <c r="HXL252" s="755"/>
      <c r="HXM252" s="755"/>
      <c r="HXN252" s="755"/>
      <c r="HXO252" s="755"/>
      <c r="HXP252" s="755"/>
      <c r="HXQ252" s="755"/>
      <c r="HXR252" s="755"/>
      <c r="HXS252" s="755"/>
      <c r="HXT252" s="755"/>
      <c r="HXU252" s="755"/>
      <c r="HXV252" s="755"/>
      <c r="HXW252" s="755"/>
      <c r="HXX252" s="755"/>
      <c r="HXY252" s="755"/>
      <c r="HXZ252" s="755"/>
      <c r="HYA252" s="755"/>
      <c r="HYB252" s="755"/>
      <c r="HYC252" s="755"/>
      <c r="HYD252" s="755"/>
      <c r="HYE252" s="755"/>
      <c r="HYF252" s="755"/>
      <c r="HYG252" s="755"/>
      <c r="HYH252" s="755"/>
      <c r="HYI252" s="755"/>
      <c r="HYJ252" s="755"/>
      <c r="HYK252" s="755"/>
      <c r="HYL252" s="755"/>
      <c r="HYM252" s="755"/>
      <c r="HYN252" s="755"/>
      <c r="HYO252" s="755"/>
      <c r="HYP252" s="755"/>
      <c r="HYQ252" s="755"/>
      <c r="HYR252" s="755"/>
      <c r="HYS252" s="755"/>
      <c r="HYT252" s="755"/>
      <c r="HYU252" s="755"/>
      <c r="HYV252" s="755"/>
      <c r="HYW252" s="755"/>
      <c r="HYX252" s="755"/>
      <c r="HYY252" s="755"/>
      <c r="HYZ252" s="755"/>
      <c r="HZA252" s="755"/>
      <c r="HZB252" s="755"/>
      <c r="HZC252" s="755"/>
      <c r="HZD252" s="755"/>
      <c r="HZE252" s="755"/>
      <c r="HZF252" s="755"/>
      <c r="HZG252" s="755"/>
      <c r="HZH252" s="755"/>
      <c r="HZI252" s="755"/>
      <c r="HZJ252" s="755"/>
      <c r="HZK252" s="755"/>
      <c r="HZL252" s="755"/>
      <c r="HZM252" s="755"/>
      <c r="HZN252" s="755"/>
      <c r="HZO252" s="755"/>
      <c r="HZP252" s="755"/>
      <c r="HZQ252" s="755"/>
      <c r="HZR252" s="755"/>
      <c r="HZS252" s="755"/>
      <c r="HZT252" s="755"/>
      <c r="HZU252" s="755"/>
      <c r="HZV252" s="755"/>
      <c r="HZW252" s="755"/>
      <c r="HZX252" s="755"/>
      <c r="HZY252" s="755"/>
      <c r="HZZ252" s="755"/>
      <c r="IAA252" s="755"/>
      <c r="IAB252" s="755"/>
      <c r="IAC252" s="755"/>
      <c r="IAD252" s="755"/>
      <c r="IAE252" s="755"/>
      <c r="IAF252" s="755"/>
      <c r="IAG252" s="755"/>
      <c r="IAH252" s="755"/>
      <c r="IAI252" s="755"/>
      <c r="IAJ252" s="755"/>
      <c r="IAK252" s="755"/>
      <c r="IAL252" s="755"/>
      <c r="IAM252" s="755"/>
      <c r="IAN252" s="755"/>
      <c r="IAO252" s="755"/>
      <c r="IAP252" s="755"/>
      <c r="IAQ252" s="755"/>
      <c r="IAR252" s="755"/>
      <c r="IAS252" s="755"/>
      <c r="IAT252" s="755"/>
      <c r="IAU252" s="755"/>
      <c r="IAV252" s="755"/>
      <c r="IAW252" s="755"/>
      <c r="IAX252" s="755"/>
      <c r="IAY252" s="755"/>
      <c r="IAZ252" s="755"/>
      <c r="IBA252" s="755"/>
      <c r="IBB252" s="755"/>
      <c r="IBC252" s="755"/>
      <c r="IBD252" s="755"/>
      <c r="IBE252" s="755"/>
      <c r="IBF252" s="755"/>
      <c r="IBG252" s="755"/>
      <c r="IBH252" s="755"/>
      <c r="IBI252" s="755"/>
      <c r="IBJ252" s="755"/>
      <c r="IBK252" s="755"/>
      <c r="IBL252" s="755"/>
      <c r="IBM252" s="755"/>
      <c r="IBN252" s="755"/>
      <c r="IBO252" s="755"/>
      <c r="IBP252" s="755"/>
      <c r="IBQ252" s="755"/>
      <c r="IBR252" s="755"/>
      <c r="IBS252" s="755"/>
      <c r="IBT252" s="755"/>
      <c r="IBU252" s="755"/>
      <c r="IBV252" s="755"/>
      <c r="IBW252" s="755"/>
      <c r="IBX252" s="755"/>
      <c r="IBY252" s="755"/>
      <c r="IBZ252" s="755"/>
      <c r="ICA252" s="755"/>
      <c r="ICB252" s="755"/>
      <c r="ICC252" s="755"/>
      <c r="ICD252" s="755"/>
      <c r="ICE252" s="755"/>
      <c r="ICF252" s="755"/>
      <c r="ICG252" s="755"/>
      <c r="ICH252" s="755"/>
      <c r="ICI252" s="755"/>
      <c r="ICJ252" s="755"/>
      <c r="ICK252" s="755"/>
      <c r="ICL252" s="755"/>
      <c r="ICM252" s="755"/>
      <c r="ICN252" s="755"/>
      <c r="ICO252" s="755"/>
      <c r="ICP252" s="755"/>
      <c r="ICQ252" s="755"/>
      <c r="ICR252" s="755"/>
      <c r="ICS252" s="755"/>
      <c r="ICT252" s="755"/>
      <c r="ICU252" s="755"/>
      <c r="ICV252" s="755"/>
      <c r="ICW252" s="755"/>
      <c r="ICX252" s="755"/>
      <c r="ICY252" s="755"/>
      <c r="ICZ252" s="755"/>
      <c r="IDA252" s="755"/>
      <c r="IDB252" s="755"/>
      <c r="IDC252" s="755"/>
      <c r="IDD252" s="755"/>
      <c r="IDE252" s="755"/>
      <c r="IDF252" s="755"/>
      <c r="IDG252" s="755"/>
      <c r="IDH252" s="755"/>
      <c r="IDI252" s="755"/>
      <c r="IDJ252" s="755"/>
      <c r="IDK252" s="755"/>
      <c r="IDL252" s="755"/>
      <c r="IDM252" s="755"/>
      <c r="IDN252" s="755"/>
      <c r="IDO252" s="755"/>
      <c r="IDP252" s="755"/>
      <c r="IDQ252" s="755"/>
      <c r="IDR252" s="755"/>
      <c r="IDS252" s="755"/>
      <c r="IDT252" s="755"/>
      <c r="IDU252" s="755"/>
      <c r="IDV252" s="755"/>
      <c r="IDW252" s="755"/>
      <c r="IDX252" s="755"/>
      <c r="IDY252" s="755"/>
      <c r="IDZ252" s="755"/>
      <c r="IEA252" s="755"/>
      <c r="IEB252" s="755"/>
      <c r="IEC252" s="755"/>
      <c r="IED252" s="755"/>
      <c r="IEE252" s="755"/>
      <c r="IEF252" s="755"/>
      <c r="IEG252" s="755"/>
      <c r="IEH252" s="755"/>
      <c r="IEI252" s="755"/>
      <c r="IEJ252" s="755"/>
      <c r="IEK252" s="755"/>
      <c r="IEL252" s="755"/>
      <c r="IEM252" s="755"/>
      <c r="IEN252" s="755"/>
      <c r="IEO252" s="755"/>
      <c r="IEP252" s="755"/>
      <c r="IEQ252" s="755"/>
      <c r="IER252" s="755"/>
      <c r="IES252" s="755"/>
      <c r="IET252" s="755"/>
      <c r="IEU252" s="755"/>
      <c r="IEV252" s="755"/>
      <c r="IEW252" s="755"/>
      <c r="IEX252" s="755"/>
      <c r="IEY252" s="755"/>
      <c r="IEZ252" s="755"/>
      <c r="IFA252" s="755"/>
      <c r="IFB252" s="755"/>
      <c r="IFC252" s="755"/>
      <c r="IFD252" s="755"/>
      <c r="IFE252" s="755"/>
      <c r="IFF252" s="755"/>
      <c r="IFG252" s="755"/>
      <c r="IFH252" s="755"/>
      <c r="IFI252" s="755"/>
      <c r="IFJ252" s="755"/>
      <c r="IFK252" s="755"/>
      <c r="IFL252" s="755"/>
      <c r="IFM252" s="755"/>
      <c r="IFN252" s="755"/>
      <c r="IFO252" s="755"/>
      <c r="IFP252" s="755"/>
      <c r="IFQ252" s="755"/>
      <c r="IFR252" s="755"/>
      <c r="IFS252" s="755"/>
      <c r="IFT252" s="755"/>
      <c r="IFU252" s="755"/>
      <c r="IFV252" s="755"/>
      <c r="IFW252" s="755"/>
      <c r="IFX252" s="755"/>
      <c r="IFY252" s="755"/>
      <c r="IFZ252" s="755"/>
      <c r="IGA252" s="755"/>
      <c r="IGB252" s="755"/>
      <c r="IGC252" s="755"/>
      <c r="IGD252" s="755"/>
      <c r="IGE252" s="755"/>
      <c r="IGF252" s="755"/>
      <c r="IGG252" s="755"/>
      <c r="IGH252" s="755"/>
      <c r="IGI252" s="755"/>
      <c r="IGJ252" s="755"/>
      <c r="IGK252" s="755"/>
      <c r="IGL252" s="755"/>
      <c r="IGM252" s="755"/>
      <c r="IGN252" s="755"/>
      <c r="IGO252" s="755"/>
      <c r="IGP252" s="755"/>
      <c r="IGQ252" s="755"/>
      <c r="IGR252" s="755"/>
      <c r="IGS252" s="755"/>
      <c r="IGT252" s="755"/>
      <c r="IGU252" s="755"/>
      <c r="IGV252" s="755"/>
      <c r="IGW252" s="755"/>
      <c r="IGX252" s="755"/>
      <c r="IGY252" s="755"/>
      <c r="IGZ252" s="755"/>
      <c r="IHA252" s="755"/>
      <c r="IHB252" s="755"/>
      <c r="IHC252" s="755"/>
      <c r="IHD252" s="755"/>
      <c r="IHE252" s="755"/>
      <c r="IHF252" s="755"/>
      <c r="IHG252" s="755"/>
      <c r="IHH252" s="755"/>
      <c r="IHI252" s="755"/>
      <c r="IHJ252" s="755"/>
      <c r="IHK252" s="755"/>
      <c r="IHL252" s="755"/>
      <c r="IHM252" s="755"/>
      <c r="IHN252" s="755"/>
      <c r="IHO252" s="755"/>
      <c r="IHP252" s="755"/>
      <c r="IHQ252" s="755"/>
      <c r="IHR252" s="755"/>
      <c r="IHS252" s="755"/>
      <c r="IHT252" s="755"/>
      <c r="IHU252" s="755"/>
      <c r="IHV252" s="755"/>
      <c r="IHW252" s="755"/>
      <c r="IHX252" s="755"/>
      <c r="IHY252" s="755"/>
      <c r="IHZ252" s="755"/>
      <c r="IIA252" s="755"/>
      <c r="IIB252" s="755"/>
      <c r="IIC252" s="755"/>
      <c r="IID252" s="755"/>
      <c r="IIE252" s="755"/>
      <c r="IIF252" s="755"/>
      <c r="IIG252" s="755"/>
      <c r="IIH252" s="755"/>
      <c r="III252" s="755"/>
      <c r="IIJ252" s="755"/>
      <c r="IIK252" s="755"/>
      <c r="IIL252" s="755"/>
      <c r="IIM252" s="755"/>
      <c r="IIN252" s="755"/>
      <c r="IIO252" s="755"/>
      <c r="IIP252" s="755"/>
      <c r="IIQ252" s="755"/>
      <c r="IIR252" s="755"/>
      <c r="IIS252" s="755"/>
      <c r="IIT252" s="755"/>
      <c r="IIU252" s="755"/>
      <c r="IIV252" s="755"/>
      <c r="IIW252" s="755"/>
      <c r="IIX252" s="755"/>
      <c r="IIY252" s="755"/>
      <c r="IIZ252" s="755"/>
      <c r="IJA252" s="755"/>
      <c r="IJB252" s="755"/>
      <c r="IJC252" s="755"/>
      <c r="IJD252" s="755"/>
      <c r="IJE252" s="755"/>
      <c r="IJF252" s="755"/>
      <c r="IJG252" s="755"/>
      <c r="IJH252" s="755"/>
      <c r="IJI252" s="755"/>
      <c r="IJJ252" s="755"/>
      <c r="IJK252" s="755"/>
      <c r="IJL252" s="755"/>
      <c r="IJM252" s="755"/>
      <c r="IJN252" s="755"/>
      <c r="IJO252" s="755"/>
      <c r="IJP252" s="755"/>
      <c r="IJQ252" s="755"/>
      <c r="IJR252" s="755"/>
      <c r="IJS252" s="755"/>
      <c r="IJT252" s="755"/>
      <c r="IJU252" s="755"/>
      <c r="IJV252" s="755"/>
      <c r="IJW252" s="755"/>
      <c r="IJX252" s="755"/>
      <c r="IJY252" s="755"/>
      <c r="IJZ252" s="755"/>
      <c r="IKA252" s="755"/>
      <c r="IKB252" s="755"/>
      <c r="IKC252" s="755"/>
      <c r="IKD252" s="755"/>
      <c r="IKE252" s="755"/>
      <c r="IKF252" s="755"/>
      <c r="IKG252" s="755"/>
      <c r="IKH252" s="755"/>
      <c r="IKI252" s="755"/>
      <c r="IKJ252" s="755"/>
      <c r="IKK252" s="755"/>
      <c r="IKL252" s="755"/>
      <c r="IKM252" s="755"/>
      <c r="IKN252" s="755"/>
      <c r="IKO252" s="755"/>
      <c r="IKP252" s="755"/>
      <c r="IKQ252" s="755"/>
      <c r="IKR252" s="755"/>
      <c r="IKS252" s="755"/>
      <c r="IKT252" s="755"/>
      <c r="IKU252" s="755"/>
      <c r="IKV252" s="755"/>
      <c r="IKW252" s="755"/>
      <c r="IKX252" s="755"/>
      <c r="IKY252" s="755"/>
      <c r="IKZ252" s="755"/>
      <c r="ILA252" s="755"/>
      <c r="ILB252" s="755"/>
      <c r="ILC252" s="755"/>
      <c r="ILD252" s="755"/>
      <c r="ILE252" s="755"/>
      <c r="ILF252" s="755"/>
      <c r="ILG252" s="755"/>
      <c r="ILH252" s="755"/>
      <c r="ILI252" s="755"/>
      <c r="ILJ252" s="755"/>
      <c r="ILK252" s="755"/>
      <c r="ILL252" s="755"/>
      <c r="ILM252" s="755"/>
      <c r="ILN252" s="755"/>
      <c r="ILO252" s="755"/>
      <c r="ILP252" s="755"/>
      <c r="ILQ252" s="755"/>
      <c r="ILR252" s="755"/>
      <c r="ILS252" s="755"/>
      <c r="ILT252" s="755"/>
      <c r="ILU252" s="755"/>
      <c r="ILV252" s="755"/>
      <c r="ILW252" s="755"/>
      <c r="ILX252" s="755"/>
      <c r="ILY252" s="755"/>
      <c r="ILZ252" s="755"/>
      <c r="IMA252" s="755"/>
      <c r="IMB252" s="755"/>
      <c r="IMC252" s="755"/>
      <c r="IMD252" s="755"/>
      <c r="IME252" s="755"/>
      <c r="IMF252" s="755"/>
      <c r="IMG252" s="755"/>
      <c r="IMH252" s="755"/>
      <c r="IMI252" s="755"/>
      <c r="IMJ252" s="755"/>
      <c r="IMK252" s="755"/>
      <c r="IML252" s="755"/>
      <c r="IMM252" s="755"/>
      <c r="IMN252" s="755"/>
      <c r="IMO252" s="755"/>
      <c r="IMP252" s="755"/>
      <c r="IMQ252" s="755"/>
      <c r="IMR252" s="755"/>
      <c r="IMS252" s="755"/>
      <c r="IMT252" s="755"/>
      <c r="IMU252" s="755"/>
      <c r="IMV252" s="755"/>
      <c r="IMW252" s="755"/>
      <c r="IMX252" s="755"/>
      <c r="IMY252" s="755"/>
      <c r="IMZ252" s="755"/>
      <c r="INA252" s="755"/>
      <c r="INB252" s="755"/>
      <c r="INC252" s="755"/>
      <c r="IND252" s="755"/>
      <c r="INE252" s="755"/>
      <c r="INF252" s="755"/>
      <c r="ING252" s="755"/>
      <c r="INH252" s="755"/>
      <c r="INI252" s="755"/>
      <c r="INJ252" s="755"/>
      <c r="INK252" s="755"/>
      <c r="INL252" s="755"/>
      <c r="INM252" s="755"/>
      <c r="INN252" s="755"/>
      <c r="INO252" s="755"/>
      <c r="INP252" s="755"/>
      <c r="INQ252" s="755"/>
      <c r="INR252" s="755"/>
      <c r="INS252" s="755"/>
      <c r="INT252" s="755"/>
      <c r="INU252" s="755"/>
      <c r="INV252" s="755"/>
      <c r="INW252" s="755"/>
      <c r="INX252" s="755"/>
      <c r="INY252" s="755"/>
      <c r="INZ252" s="755"/>
      <c r="IOA252" s="755"/>
      <c r="IOB252" s="755"/>
      <c r="IOC252" s="755"/>
      <c r="IOD252" s="755"/>
      <c r="IOE252" s="755"/>
      <c r="IOF252" s="755"/>
      <c r="IOG252" s="755"/>
      <c r="IOH252" s="755"/>
      <c r="IOI252" s="755"/>
      <c r="IOJ252" s="755"/>
      <c r="IOK252" s="755"/>
      <c r="IOL252" s="755"/>
      <c r="IOM252" s="755"/>
      <c r="ION252" s="755"/>
      <c r="IOO252" s="755"/>
      <c r="IOP252" s="755"/>
      <c r="IOQ252" s="755"/>
      <c r="IOR252" s="755"/>
      <c r="IOS252" s="755"/>
      <c r="IOT252" s="755"/>
      <c r="IOU252" s="755"/>
      <c r="IOV252" s="755"/>
      <c r="IOW252" s="755"/>
      <c r="IOX252" s="755"/>
      <c r="IOY252" s="755"/>
      <c r="IOZ252" s="755"/>
      <c r="IPA252" s="755"/>
      <c r="IPB252" s="755"/>
      <c r="IPC252" s="755"/>
      <c r="IPD252" s="755"/>
      <c r="IPE252" s="755"/>
      <c r="IPF252" s="755"/>
      <c r="IPG252" s="755"/>
      <c r="IPH252" s="755"/>
      <c r="IPI252" s="755"/>
      <c r="IPJ252" s="755"/>
      <c r="IPK252" s="755"/>
      <c r="IPL252" s="755"/>
      <c r="IPM252" s="755"/>
      <c r="IPN252" s="755"/>
      <c r="IPO252" s="755"/>
      <c r="IPP252" s="755"/>
      <c r="IPQ252" s="755"/>
      <c r="IPR252" s="755"/>
      <c r="IPS252" s="755"/>
      <c r="IPT252" s="755"/>
      <c r="IPU252" s="755"/>
      <c r="IPV252" s="755"/>
      <c r="IPW252" s="755"/>
      <c r="IPX252" s="755"/>
      <c r="IPY252" s="755"/>
      <c r="IPZ252" s="755"/>
      <c r="IQA252" s="755"/>
      <c r="IQB252" s="755"/>
      <c r="IQC252" s="755"/>
      <c r="IQD252" s="755"/>
      <c r="IQE252" s="755"/>
      <c r="IQF252" s="755"/>
      <c r="IQG252" s="755"/>
      <c r="IQH252" s="755"/>
      <c r="IQI252" s="755"/>
      <c r="IQJ252" s="755"/>
      <c r="IQK252" s="755"/>
      <c r="IQL252" s="755"/>
      <c r="IQM252" s="755"/>
      <c r="IQN252" s="755"/>
      <c r="IQO252" s="755"/>
      <c r="IQP252" s="755"/>
      <c r="IQQ252" s="755"/>
      <c r="IQR252" s="755"/>
      <c r="IQS252" s="755"/>
      <c r="IQT252" s="755"/>
      <c r="IQU252" s="755"/>
      <c r="IQV252" s="755"/>
      <c r="IQW252" s="755"/>
      <c r="IQX252" s="755"/>
      <c r="IQY252" s="755"/>
      <c r="IQZ252" s="755"/>
      <c r="IRA252" s="755"/>
      <c r="IRB252" s="755"/>
      <c r="IRC252" s="755"/>
      <c r="IRD252" s="755"/>
      <c r="IRE252" s="755"/>
      <c r="IRF252" s="755"/>
      <c r="IRG252" s="755"/>
      <c r="IRH252" s="755"/>
      <c r="IRI252" s="755"/>
      <c r="IRJ252" s="755"/>
      <c r="IRK252" s="755"/>
      <c r="IRL252" s="755"/>
      <c r="IRM252" s="755"/>
      <c r="IRN252" s="755"/>
      <c r="IRO252" s="755"/>
      <c r="IRP252" s="755"/>
      <c r="IRQ252" s="755"/>
      <c r="IRR252" s="755"/>
      <c r="IRS252" s="755"/>
      <c r="IRT252" s="755"/>
      <c r="IRU252" s="755"/>
      <c r="IRV252" s="755"/>
      <c r="IRW252" s="755"/>
      <c r="IRX252" s="755"/>
      <c r="IRY252" s="755"/>
      <c r="IRZ252" s="755"/>
      <c r="ISA252" s="755"/>
      <c r="ISB252" s="755"/>
      <c r="ISC252" s="755"/>
      <c r="ISD252" s="755"/>
      <c r="ISE252" s="755"/>
      <c r="ISF252" s="755"/>
      <c r="ISG252" s="755"/>
      <c r="ISH252" s="755"/>
      <c r="ISI252" s="755"/>
      <c r="ISJ252" s="755"/>
      <c r="ISK252" s="755"/>
      <c r="ISL252" s="755"/>
      <c r="ISM252" s="755"/>
      <c r="ISN252" s="755"/>
      <c r="ISO252" s="755"/>
      <c r="ISP252" s="755"/>
      <c r="ISQ252" s="755"/>
      <c r="ISR252" s="755"/>
      <c r="ISS252" s="755"/>
      <c r="IST252" s="755"/>
      <c r="ISU252" s="755"/>
      <c r="ISV252" s="755"/>
      <c r="ISW252" s="755"/>
      <c r="ISX252" s="755"/>
      <c r="ISY252" s="755"/>
      <c r="ISZ252" s="755"/>
      <c r="ITA252" s="755"/>
      <c r="ITB252" s="755"/>
      <c r="ITC252" s="755"/>
      <c r="ITD252" s="755"/>
      <c r="ITE252" s="755"/>
      <c r="ITF252" s="755"/>
      <c r="ITG252" s="755"/>
      <c r="ITH252" s="755"/>
      <c r="ITI252" s="755"/>
      <c r="ITJ252" s="755"/>
      <c r="ITK252" s="755"/>
      <c r="ITL252" s="755"/>
      <c r="ITM252" s="755"/>
      <c r="ITN252" s="755"/>
      <c r="ITO252" s="755"/>
      <c r="ITP252" s="755"/>
      <c r="ITQ252" s="755"/>
      <c r="ITR252" s="755"/>
      <c r="ITS252" s="755"/>
      <c r="ITT252" s="755"/>
      <c r="ITU252" s="755"/>
      <c r="ITV252" s="755"/>
      <c r="ITW252" s="755"/>
      <c r="ITX252" s="755"/>
      <c r="ITY252" s="755"/>
      <c r="ITZ252" s="755"/>
      <c r="IUA252" s="755"/>
      <c r="IUB252" s="755"/>
      <c r="IUC252" s="755"/>
      <c r="IUD252" s="755"/>
      <c r="IUE252" s="755"/>
      <c r="IUF252" s="755"/>
      <c r="IUG252" s="755"/>
      <c r="IUH252" s="755"/>
      <c r="IUI252" s="755"/>
      <c r="IUJ252" s="755"/>
      <c r="IUK252" s="755"/>
      <c r="IUL252" s="755"/>
      <c r="IUM252" s="755"/>
      <c r="IUN252" s="755"/>
      <c r="IUO252" s="755"/>
      <c r="IUP252" s="755"/>
      <c r="IUQ252" s="755"/>
      <c r="IUR252" s="755"/>
      <c r="IUS252" s="755"/>
      <c r="IUT252" s="755"/>
      <c r="IUU252" s="755"/>
      <c r="IUV252" s="755"/>
      <c r="IUW252" s="755"/>
      <c r="IUX252" s="755"/>
      <c r="IUY252" s="755"/>
      <c r="IUZ252" s="755"/>
      <c r="IVA252" s="755"/>
      <c r="IVB252" s="755"/>
      <c r="IVC252" s="755"/>
      <c r="IVD252" s="755"/>
      <c r="IVE252" s="755"/>
      <c r="IVF252" s="755"/>
      <c r="IVG252" s="755"/>
      <c r="IVH252" s="755"/>
      <c r="IVI252" s="755"/>
      <c r="IVJ252" s="755"/>
      <c r="IVK252" s="755"/>
      <c r="IVL252" s="755"/>
      <c r="IVM252" s="755"/>
      <c r="IVN252" s="755"/>
      <c r="IVO252" s="755"/>
      <c r="IVP252" s="755"/>
      <c r="IVQ252" s="755"/>
      <c r="IVR252" s="755"/>
      <c r="IVS252" s="755"/>
      <c r="IVT252" s="755"/>
      <c r="IVU252" s="755"/>
      <c r="IVV252" s="755"/>
      <c r="IVW252" s="755"/>
      <c r="IVX252" s="755"/>
      <c r="IVY252" s="755"/>
      <c r="IVZ252" s="755"/>
      <c r="IWA252" s="755"/>
      <c r="IWB252" s="755"/>
      <c r="IWC252" s="755"/>
      <c r="IWD252" s="755"/>
      <c r="IWE252" s="755"/>
      <c r="IWF252" s="755"/>
      <c r="IWG252" s="755"/>
      <c r="IWH252" s="755"/>
      <c r="IWI252" s="755"/>
      <c r="IWJ252" s="755"/>
      <c r="IWK252" s="755"/>
      <c r="IWL252" s="755"/>
      <c r="IWM252" s="755"/>
      <c r="IWN252" s="755"/>
      <c r="IWO252" s="755"/>
      <c r="IWP252" s="755"/>
      <c r="IWQ252" s="755"/>
      <c r="IWR252" s="755"/>
      <c r="IWS252" s="755"/>
      <c r="IWT252" s="755"/>
      <c r="IWU252" s="755"/>
      <c r="IWV252" s="755"/>
      <c r="IWW252" s="755"/>
      <c r="IWX252" s="755"/>
      <c r="IWY252" s="755"/>
      <c r="IWZ252" s="755"/>
      <c r="IXA252" s="755"/>
      <c r="IXB252" s="755"/>
      <c r="IXC252" s="755"/>
      <c r="IXD252" s="755"/>
      <c r="IXE252" s="755"/>
      <c r="IXF252" s="755"/>
      <c r="IXG252" s="755"/>
      <c r="IXH252" s="755"/>
      <c r="IXI252" s="755"/>
      <c r="IXJ252" s="755"/>
      <c r="IXK252" s="755"/>
      <c r="IXL252" s="755"/>
      <c r="IXM252" s="755"/>
      <c r="IXN252" s="755"/>
      <c r="IXO252" s="755"/>
      <c r="IXP252" s="755"/>
      <c r="IXQ252" s="755"/>
      <c r="IXR252" s="755"/>
      <c r="IXS252" s="755"/>
      <c r="IXT252" s="755"/>
      <c r="IXU252" s="755"/>
      <c r="IXV252" s="755"/>
      <c r="IXW252" s="755"/>
      <c r="IXX252" s="755"/>
      <c r="IXY252" s="755"/>
      <c r="IXZ252" s="755"/>
      <c r="IYA252" s="755"/>
      <c r="IYB252" s="755"/>
      <c r="IYC252" s="755"/>
      <c r="IYD252" s="755"/>
      <c r="IYE252" s="755"/>
      <c r="IYF252" s="755"/>
      <c r="IYG252" s="755"/>
      <c r="IYH252" s="755"/>
      <c r="IYI252" s="755"/>
      <c r="IYJ252" s="755"/>
      <c r="IYK252" s="755"/>
      <c r="IYL252" s="755"/>
      <c r="IYM252" s="755"/>
      <c r="IYN252" s="755"/>
      <c r="IYO252" s="755"/>
      <c r="IYP252" s="755"/>
      <c r="IYQ252" s="755"/>
      <c r="IYR252" s="755"/>
      <c r="IYS252" s="755"/>
      <c r="IYT252" s="755"/>
      <c r="IYU252" s="755"/>
      <c r="IYV252" s="755"/>
      <c r="IYW252" s="755"/>
      <c r="IYX252" s="755"/>
      <c r="IYY252" s="755"/>
      <c r="IYZ252" s="755"/>
      <c r="IZA252" s="755"/>
      <c r="IZB252" s="755"/>
      <c r="IZC252" s="755"/>
      <c r="IZD252" s="755"/>
      <c r="IZE252" s="755"/>
      <c r="IZF252" s="755"/>
      <c r="IZG252" s="755"/>
      <c r="IZH252" s="755"/>
      <c r="IZI252" s="755"/>
      <c r="IZJ252" s="755"/>
      <c r="IZK252" s="755"/>
      <c r="IZL252" s="755"/>
      <c r="IZM252" s="755"/>
      <c r="IZN252" s="755"/>
      <c r="IZO252" s="755"/>
      <c r="IZP252" s="755"/>
      <c r="IZQ252" s="755"/>
      <c r="IZR252" s="755"/>
      <c r="IZS252" s="755"/>
      <c r="IZT252" s="755"/>
      <c r="IZU252" s="755"/>
      <c r="IZV252" s="755"/>
      <c r="IZW252" s="755"/>
      <c r="IZX252" s="755"/>
      <c r="IZY252" s="755"/>
      <c r="IZZ252" s="755"/>
      <c r="JAA252" s="755"/>
      <c r="JAB252" s="755"/>
      <c r="JAC252" s="755"/>
      <c r="JAD252" s="755"/>
      <c r="JAE252" s="755"/>
      <c r="JAF252" s="755"/>
      <c r="JAG252" s="755"/>
      <c r="JAH252" s="755"/>
      <c r="JAI252" s="755"/>
      <c r="JAJ252" s="755"/>
      <c r="JAK252" s="755"/>
      <c r="JAL252" s="755"/>
      <c r="JAM252" s="755"/>
      <c r="JAN252" s="755"/>
      <c r="JAO252" s="755"/>
      <c r="JAP252" s="755"/>
      <c r="JAQ252" s="755"/>
      <c r="JAR252" s="755"/>
      <c r="JAS252" s="755"/>
      <c r="JAT252" s="755"/>
      <c r="JAU252" s="755"/>
      <c r="JAV252" s="755"/>
      <c r="JAW252" s="755"/>
      <c r="JAX252" s="755"/>
      <c r="JAY252" s="755"/>
      <c r="JAZ252" s="755"/>
      <c r="JBA252" s="755"/>
      <c r="JBB252" s="755"/>
      <c r="JBC252" s="755"/>
      <c r="JBD252" s="755"/>
      <c r="JBE252" s="755"/>
      <c r="JBF252" s="755"/>
      <c r="JBG252" s="755"/>
      <c r="JBH252" s="755"/>
      <c r="JBI252" s="755"/>
      <c r="JBJ252" s="755"/>
      <c r="JBK252" s="755"/>
      <c r="JBL252" s="755"/>
      <c r="JBM252" s="755"/>
      <c r="JBN252" s="755"/>
      <c r="JBO252" s="755"/>
      <c r="JBP252" s="755"/>
      <c r="JBQ252" s="755"/>
      <c r="JBR252" s="755"/>
      <c r="JBS252" s="755"/>
      <c r="JBT252" s="755"/>
      <c r="JBU252" s="755"/>
      <c r="JBV252" s="755"/>
      <c r="JBW252" s="755"/>
      <c r="JBX252" s="755"/>
      <c r="JBY252" s="755"/>
      <c r="JBZ252" s="755"/>
      <c r="JCA252" s="755"/>
      <c r="JCB252" s="755"/>
      <c r="JCC252" s="755"/>
      <c r="JCD252" s="755"/>
      <c r="JCE252" s="755"/>
      <c r="JCF252" s="755"/>
      <c r="JCG252" s="755"/>
      <c r="JCH252" s="755"/>
      <c r="JCI252" s="755"/>
      <c r="JCJ252" s="755"/>
      <c r="JCK252" s="755"/>
      <c r="JCL252" s="755"/>
      <c r="JCM252" s="755"/>
      <c r="JCN252" s="755"/>
      <c r="JCO252" s="755"/>
      <c r="JCP252" s="755"/>
      <c r="JCQ252" s="755"/>
      <c r="JCR252" s="755"/>
      <c r="JCS252" s="755"/>
      <c r="JCT252" s="755"/>
      <c r="JCU252" s="755"/>
      <c r="JCV252" s="755"/>
      <c r="JCW252" s="755"/>
      <c r="JCX252" s="755"/>
      <c r="JCY252" s="755"/>
      <c r="JCZ252" s="755"/>
      <c r="JDA252" s="755"/>
      <c r="JDB252" s="755"/>
      <c r="JDC252" s="755"/>
      <c r="JDD252" s="755"/>
      <c r="JDE252" s="755"/>
      <c r="JDF252" s="755"/>
      <c r="JDG252" s="755"/>
      <c r="JDH252" s="755"/>
      <c r="JDI252" s="755"/>
      <c r="JDJ252" s="755"/>
      <c r="JDK252" s="755"/>
      <c r="JDL252" s="755"/>
      <c r="JDM252" s="755"/>
      <c r="JDN252" s="755"/>
      <c r="JDO252" s="755"/>
      <c r="JDP252" s="755"/>
      <c r="JDQ252" s="755"/>
      <c r="JDR252" s="755"/>
      <c r="JDS252" s="755"/>
      <c r="JDT252" s="755"/>
      <c r="JDU252" s="755"/>
      <c r="JDV252" s="755"/>
      <c r="JDW252" s="755"/>
      <c r="JDX252" s="755"/>
      <c r="JDY252" s="755"/>
      <c r="JDZ252" s="755"/>
      <c r="JEA252" s="755"/>
      <c r="JEB252" s="755"/>
      <c r="JEC252" s="755"/>
      <c r="JED252" s="755"/>
      <c r="JEE252" s="755"/>
      <c r="JEF252" s="755"/>
      <c r="JEG252" s="755"/>
      <c r="JEH252" s="755"/>
      <c r="JEI252" s="755"/>
      <c r="JEJ252" s="755"/>
      <c r="JEK252" s="755"/>
      <c r="JEL252" s="755"/>
      <c r="JEM252" s="755"/>
      <c r="JEN252" s="755"/>
      <c r="JEO252" s="755"/>
      <c r="JEP252" s="755"/>
      <c r="JEQ252" s="755"/>
      <c r="JER252" s="755"/>
      <c r="JES252" s="755"/>
      <c r="JET252" s="755"/>
      <c r="JEU252" s="755"/>
      <c r="JEV252" s="755"/>
      <c r="JEW252" s="755"/>
      <c r="JEX252" s="755"/>
      <c r="JEY252" s="755"/>
      <c r="JEZ252" s="755"/>
      <c r="JFA252" s="755"/>
      <c r="JFB252" s="755"/>
      <c r="JFC252" s="755"/>
      <c r="JFD252" s="755"/>
      <c r="JFE252" s="755"/>
      <c r="JFF252" s="755"/>
      <c r="JFG252" s="755"/>
      <c r="JFH252" s="755"/>
      <c r="JFI252" s="755"/>
      <c r="JFJ252" s="755"/>
      <c r="JFK252" s="755"/>
      <c r="JFL252" s="755"/>
      <c r="JFM252" s="755"/>
      <c r="JFN252" s="755"/>
      <c r="JFO252" s="755"/>
      <c r="JFP252" s="755"/>
      <c r="JFQ252" s="755"/>
      <c r="JFR252" s="755"/>
      <c r="JFS252" s="755"/>
      <c r="JFT252" s="755"/>
      <c r="JFU252" s="755"/>
      <c r="JFV252" s="755"/>
      <c r="JFW252" s="755"/>
      <c r="JFX252" s="755"/>
      <c r="JFY252" s="755"/>
      <c r="JFZ252" s="755"/>
      <c r="JGA252" s="755"/>
      <c r="JGB252" s="755"/>
      <c r="JGC252" s="755"/>
      <c r="JGD252" s="755"/>
      <c r="JGE252" s="755"/>
      <c r="JGF252" s="755"/>
      <c r="JGG252" s="755"/>
      <c r="JGH252" s="755"/>
      <c r="JGI252" s="755"/>
      <c r="JGJ252" s="755"/>
      <c r="JGK252" s="755"/>
      <c r="JGL252" s="755"/>
      <c r="JGM252" s="755"/>
      <c r="JGN252" s="755"/>
      <c r="JGO252" s="755"/>
      <c r="JGP252" s="755"/>
      <c r="JGQ252" s="755"/>
      <c r="JGR252" s="755"/>
      <c r="JGS252" s="755"/>
      <c r="JGT252" s="755"/>
      <c r="JGU252" s="755"/>
      <c r="JGV252" s="755"/>
      <c r="JGW252" s="755"/>
      <c r="JGX252" s="755"/>
      <c r="JGY252" s="755"/>
      <c r="JGZ252" s="755"/>
      <c r="JHA252" s="755"/>
      <c r="JHB252" s="755"/>
      <c r="JHC252" s="755"/>
      <c r="JHD252" s="755"/>
      <c r="JHE252" s="755"/>
      <c r="JHF252" s="755"/>
      <c r="JHG252" s="755"/>
      <c r="JHH252" s="755"/>
      <c r="JHI252" s="755"/>
      <c r="JHJ252" s="755"/>
      <c r="JHK252" s="755"/>
      <c r="JHL252" s="755"/>
      <c r="JHM252" s="755"/>
      <c r="JHN252" s="755"/>
      <c r="JHO252" s="755"/>
      <c r="JHP252" s="755"/>
      <c r="JHQ252" s="755"/>
      <c r="JHR252" s="755"/>
      <c r="JHS252" s="755"/>
      <c r="JHT252" s="755"/>
      <c r="JHU252" s="755"/>
      <c r="JHV252" s="755"/>
      <c r="JHW252" s="755"/>
      <c r="JHX252" s="755"/>
      <c r="JHY252" s="755"/>
      <c r="JHZ252" s="755"/>
      <c r="JIA252" s="755"/>
      <c r="JIB252" s="755"/>
      <c r="JIC252" s="755"/>
      <c r="JID252" s="755"/>
      <c r="JIE252" s="755"/>
      <c r="JIF252" s="755"/>
      <c r="JIG252" s="755"/>
      <c r="JIH252" s="755"/>
      <c r="JII252" s="755"/>
      <c r="JIJ252" s="755"/>
      <c r="JIK252" s="755"/>
      <c r="JIL252" s="755"/>
      <c r="JIM252" s="755"/>
      <c r="JIN252" s="755"/>
      <c r="JIO252" s="755"/>
      <c r="JIP252" s="755"/>
      <c r="JIQ252" s="755"/>
      <c r="JIR252" s="755"/>
      <c r="JIS252" s="755"/>
      <c r="JIT252" s="755"/>
      <c r="JIU252" s="755"/>
      <c r="JIV252" s="755"/>
      <c r="JIW252" s="755"/>
      <c r="JIX252" s="755"/>
      <c r="JIY252" s="755"/>
      <c r="JIZ252" s="755"/>
      <c r="JJA252" s="755"/>
      <c r="JJB252" s="755"/>
      <c r="JJC252" s="755"/>
      <c r="JJD252" s="755"/>
      <c r="JJE252" s="755"/>
      <c r="JJF252" s="755"/>
      <c r="JJG252" s="755"/>
      <c r="JJH252" s="755"/>
      <c r="JJI252" s="755"/>
      <c r="JJJ252" s="755"/>
      <c r="JJK252" s="755"/>
      <c r="JJL252" s="755"/>
      <c r="JJM252" s="755"/>
      <c r="JJN252" s="755"/>
      <c r="JJO252" s="755"/>
      <c r="JJP252" s="755"/>
      <c r="JJQ252" s="755"/>
      <c r="JJR252" s="755"/>
      <c r="JJS252" s="755"/>
      <c r="JJT252" s="755"/>
      <c r="JJU252" s="755"/>
      <c r="JJV252" s="755"/>
      <c r="JJW252" s="755"/>
      <c r="JJX252" s="755"/>
      <c r="JJY252" s="755"/>
      <c r="JJZ252" s="755"/>
      <c r="JKA252" s="755"/>
      <c r="JKB252" s="755"/>
      <c r="JKC252" s="755"/>
      <c r="JKD252" s="755"/>
      <c r="JKE252" s="755"/>
      <c r="JKF252" s="755"/>
      <c r="JKG252" s="755"/>
      <c r="JKH252" s="755"/>
      <c r="JKI252" s="755"/>
      <c r="JKJ252" s="755"/>
      <c r="JKK252" s="755"/>
      <c r="JKL252" s="755"/>
      <c r="JKM252" s="755"/>
      <c r="JKN252" s="755"/>
      <c r="JKO252" s="755"/>
      <c r="JKP252" s="755"/>
      <c r="JKQ252" s="755"/>
      <c r="JKR252" s="755"/>
      <c r="JKS252" s="755"/>
      <c r="JKT252" s="755"/>
      <c r="JKU252" s="755"/>
      <c r="JKV252" s="755"/>
      <c r="JKW252" s="755"/>
      <c r="JKX252" s="755"/>
      <c r="JKY252" s="755"/>
      <c r="JKZ252" s="755"/>
      <c r="JLA252" s="755"/>
      <c r="JLB252" s="755"/>
      <c r="JLC252" s="755"/>
      <c r="JLD252" s="755"/>
      <c r="JLE252" s="755"/>
      <c r="JLF252" s="755"/>
      <c r="JLG252" s="755"/>
      <c r="JLH252" s="755"/>
      <c r="JLI252" s="755"/>
      <c r="JLJ252" s="755"/>
      <c r="JLK252" s="755"/>
      <c r="JLL252" s="755"/>
      <c r="JLM252" s="755"/>
      <c r="JLN252" s="755"/>
      <c r="JLO252" s="755"/>
      <c r="JLP252" s="755"/>
      <c r="JLQ252" s="755"/>
      <c r="JLR252" s="755"/>
      <c r="JLS252" s="755"/>
      <c r="JLT252" s="755"/>
      <c r="JLU252" s="755"/>
      <c r="JLV252" s="755"/>
      <c r="JLW252" s="755"/>
      <c r="JLX252" s="755"/>
      <c r="JLY252" s="755"/>
      <c r="JLZ252" s="755"/>
      <c r="JMA252" s="755"/>
      <c r="JMB252" s="755"/>
      <c r="JMC252" s="755"/>
      <c r="JMD252" s="755"/>
      <c r="JME252" s="755"/>
      <c r="JMF252" s="755"/>
      <c r="JMG252" s="755"/>
      <c r="JMH252" s="755"/>
      <c r="JMI252" s="755"/>
      <c r="JMJ252" s="755"/>
      <c r="JMK252" s="755"/>
      <c r="JML252" s="755"/>
      <c r="JMM252" s="755"/>
      <c r="JMN252" s="755"/>
      <c r="JMO252" s="755"/>
      <c r="JMP252" s="755"/>
      <c r="JMQ252" s="755"/>
      <c r="JMR252" s="755"/>
      <c r="JMS252" s="755"/>
      <c r="JMT252" s="755"/>
      <c r="JMU252" s="755"/>
      <c r="JMV252" s="755"/>
      <c r="JMW252" s="755"/>
      <c r="JMX252" s="755"/>
      <c r="JMY252" s="755"/>
      <c r="JMZ252" s="755"/>
      <c r="JNA252" s="755"/>
      <c r="JNB252" s="755"/>
      <c r="JNC252" s="755"/>
      <c r="JND252" s="755"/>
      <c r="JNE252" s="755"/>
      <c r="JNF252" s="755"/>
      <c r="JNG252" s="755"/>
      <c r="JNH252" s="755"/>
      <c r="JNI252" s="755"/>
      <c r="JNJ252" s="755"/>
      <c r="JNK252" s="755"/>
      <c r="JNL252" s="755"/>
      <c r="JNM252" s="755"/>
      <c r="JNN252" s="755"/>
      <c r="JNO252" s="755"/>
      <c r="JNP252" s="755"/>
      <c r="JNQ252" s="755"/>
      <c r="JNR252" s="755"/>
      <c r="JNS252" s="755"/>
      <c r="JNT252" s="755"/>
      <c r="JNU252" s="755"/>
      <c r="JNV252" s="755"/>
      <c r="JNW252" s="755"/>
      <c r="JNX252" s="755"/>
      <c r="JNY252" s="755"/>
      <c r="JNZ252" s="755"/>
      <c r="JOA252" s="755"/>
      <c r="JOB252" s="755"/>
      <c r="JOC252" s="755"/>
      <c r="JOD252" s="755"/>
      <c r="JOE252" s="755"/>
      <c r="JOF252" s="755"/>
      <c r="JOG252" s="755"/>
      <c r="JOH252" s="755"/>
      <c r="JOI252" s="755"/>
      <c r="JOJ252" s="755"/>
      <c r="JOK252" s="755"/>
      <c r="JOL252" s="755"/>
      <c r="JOM252" s="755"/>
      <c r="JON252" s="755"/>
      <c r="JOO252" s="755"/>
      <c r="JOP252" s="755"/>
      <c r="JOQ252" s="755"/>
      <c r="JOR252" s="755"/>
      <c r="JOS252" s="755"/>
      <c r="JOT252" s="755"/>
      <c r="JOU252" s="755"/>
      <c r="JOV252" s="755"/>
      <c r="JOW252" s="755"/>
      <c r="JOX252" s="755"/>
      <c r="JOY252" s="755"/>
      <c r="JOZ252" s="755"/>
      <c r="JPA252" s="755"/>
      <c r="JPB252" s="755"/>
      <c r="JPC252" s="755"/>
      <c r="JPD252" s="755"/>
      <c r="JPE252" s="755"/>
      <c r="JPF252" s="755"/>
      <c r="JPG252" s="755"/>
      <c r="JPH252" s="755"/>
      <c r="JPI252" s="755"/>
      <c r="JPJ252" s="755"/>
      <c r="JPK252" s="755"/>
      <c r="JPL252" s="755"/>
      <c r="JPM252" s="755"/>
      <c r="JPN252" s="755"/>
      <c r="JPO252" s="755"/>
      <c r="JPP252" s="755"/>
      <c r="JPQ252" s="755"/>
      <c r="JPR252" s="755"/>
      <c r="JPS252" s="755"/>
      <c r="JPT252" s="755"/>
      <c r="JPU252" s="755"/>
      <c r="JPV252" s="755"/>
      <c r="JPW252" s="755"/>
      <c r="JPX252" s="755"/>
      <c r="JPY252" s="755"/>
      <c r="JPZ252" s="755"/>
      <c r="JQA252" s="755"/>
      <c r="JQB252" s="755"/>
      <c r="JQC252" s="755"/>
      <c r="JQD252" s="755"/>
      <c r="JQE252" s="755"/>
      <c r="JQF252" s="755"/>
      <c r="JQG252" s="755"/>
      <c r="JQH252" s="755"/>
      <c r="JQI252" s="755"/>
      <c r="JQJ252" s="755"/>
      <c r="JQK252" s="755"/>
      <c r="JQL252" s="755"/>
      <c r="JQM252" s="755"/>
      <c r="JQN252" s="755"/>
      <c r="JQO252" s="755"/>
      <c r="JQP252" s="755"/>
      <c r="JQQ252" s="755"/>
      <c r="JQR252" s="755"/>
      <c r="JQS252" s="755"/>
      <c r="JQT252" s="755"/>
      <c r="JQU252" s="755"/>
      <c r="JQV252" s="755"/>
      <c r="JQW252" s="755"/>
      <c r="JQX252" s="755"/>
      <c r="JQY252" s="755"/>
      <c r="JQZ252" s="755"/>
      <c r="JRA252" s="755"/>
      <c r="JRB252" s="755"/>
      <c r="JRC252" s="755"/>
      <c r="JRD252" s="755"/>
      <c r="JRE252" s="755"/>
      <c r="JRF252" s="755"/>
      <c r="JRG252" s="755"/>
      <c r="JRH252" s="755"/>
      <c r="JRI252" s="755"/>
      <c r="JRJ252" s="755"/>
      <c r="JRK252" s="755"/>
      <c r="JRL252" s="755"/>
      <c r="JRM252" s="755"/>
      <c r="JRN252" s="755"/>
      <c r="JRO252" s="755"/>
      <c r="JRP252" s="755"/>
      <c r="JRQ252" s="755"/>
      <c r="JRR252" s="755"/>
      <c r="JRS252" s="755"/>
      <c r="JRT252" s="755"/>
      <c r="JRU252" s="755"/>
      <c r="JRV252" s="755"/>
      <c r="JRW252" s="755"/>
      <c r="JRX252" s="755"/>
      <c r="JRY252" s="755"/>
      <c r="JRZ252" s="755"/>
      <c r="JSA252" s="755"/>
      <c r="JSB252" s="755"/>
      <c r="JSC252" s="755"/>
      <c r="JSD252" s="755"/>
      <c r="JSE252" s="755"/>
      <c r="JSF252" s="755"/>
      <c r="JSG252" s="755"/>
      <c r="JSH252" s="755"/>
      <c r="JSI252" s="755"/>
      <c r="JSJ252" s="755"/>
      <c r="JSK252" s="755"/>
      <c r="JSL252" s="755"/>
      <c r="JSM252" s="755"/>
      <c r="JSN252" s="755"/>
      <c r="JSO252" s="755"/>
      <c r="JSP252" s="755"/>
      <c r="JSQ252" s="755"/>
      <c r="JSR252" s="755"/>
      <c r="JSS252" s="755"/>
      <c r="JST252" s="755"/>
      <c r="JSU252" s="755"/>
      <c r="JSV252" s="755"/>
      <c r="JSW252" s="755"/>
      <c r="JSX252" s="755"/>
      <c r="JSY252" s="755"/>
      <c r="JSZ252" s="755"/>
      <c r="JTA252" s="755"/>
      <c r="JTB252" s="755"/>
      <c r="JTC252" s="755"/>
      <c r="JTD252" s="755"/>
      <c r="JTE252" s="755"/>
      <c r="JTF252" s="755"/>
      <c r="JTG252" s="755"/>
      <c r="JTH252" s="755"/>
      <c r="JTI252" s="755"/>
      <c r="JTJ252" s="755"/>
      <c r="JTK252" s="755"/>
      <c r="JTL252" s="755"/>
      <c r="JTM252" s="755"/>
      <c r="JTN252" s="755"/>
      <c r="JTO252" s="755"/>
      <c r="JTP252" s="755"/>
      <c r="JTQ252" s="755"/>
      <c r="JTR252" s="755"/>
      <c r="JTS252" s="755"/>
      <c r="JTT252" s="755"/>
      <c r="JTU252" s="755"/>
      <c r="JTV252" s="755"/>
      <c r="JTW252" s="755"/>
      <c r="JTX252" s="755"/>
      <c r="JTY252" s="755"/>
      <c r="JTZ252" s="755"/>
      <c r="JUA252" s="755"/>
      <c r="JUB252" s="755"/>
      <c r="JUC252" s="755"/>
      <c r="JUD252" s="755"/>
      <c r="JUE252" s="755"/>
      <c r="JUF252" s="755"/>
      <c r="JUG252" s="755"/>
      <c r="JUH252" s="755"/>
      <c r="JUI252" s="755"/>
      <c r="JUJ252" s="755"/>
      <c r="JUK252" s="755"/>
      <c r="JUL252" s="755"/>
      <c r="JUM252" s="755"/>
      <c r="JUN252" s="755"/>
      <c r="JUO252" s="755"/>
      <c r="JUP252" s="755"/>
      <c r="JUQ252" s="755"/>
      <c r="JUR252" s="755"/>
      <c r="JUS252" s="755"/>
      <c r="JUT252" s="755"/>
      <c r="JUU252" s="755"/>
      <c r="JUV252" s="755"/>
      <c r="JUW252" s="755"/>
      <c r="JUX252" s="755"/>
      <c r="JUY252" s="755"/>
      <c r="JUZ252" s="755"/>
      <c r="JVA252" s="755"/>
      <c r="JVB252" s="755"/>
      <c r="JVC252" s="755"/>
      <c r="JVD252" s="755"/>
      <c r="JVE252" s="755"/>
      <c r="JVF252" s="755"/>
      <c r="JVG252" s="755"/>
      <c r="JVH252" s="755"/>
      <c r="JVI252" s="755"/>
      <c r="JVJ252" s="755"/>
      <c r="JVK252" s="755"/>
      <c r="JVL252" s="755"/>
      <c r="JVM252" s="755"/>
      <c r="JVN252" s="755"/>
      <c r="JVO252" s="755"/>
      <c r="JVP252" s="755"/>
      <c r="JVQ252" s="755"/>
      <c r="JVR252" s="755"/>
      <c r="JVS252" s="755"/>
      <c r="JVT252" s="755"/>
      <c r="JVU252" s="755"/>
      <c r="JVV252" s="755"/>
      <c r="JVW252" s="755"/>
      <c r="JVX252" s="755"/>
      <c r="JVY252" s="755"/>
      <c r="JVZ252" s="755"/>
      <c r="JWA252" s="755"/>
      <c r="JWB252" s="755"/>
      <c r="JWC252" s="755"/>
      <c r="JWD252" s="755"/>
      <c r="JWE252" s="755"/>
      <c r="JWF252" s="755"/>
      <c r="JWG252" s="755"/>
      <c r="JWH252" s="755"/>
      <c r="JWI252" s="755"/>
      <c r="JWJ252" s="755"/>
      <c r="JWK252" s="755"/>
      <c r="JWL252" s="755"/>
      <c r="JWM252" s="755"/>
      <c r="JWN252" s="755"/>
      <c r="JWO252" s="755"/>
      <c r="JWP252" s="755"/>
      <c r="JWQ252" s="755"/>
      <c r="JWR252" s="755"/>
      <c r="JWS252" s="755"/>
      <c r="JWT252" s="755"/>
      <c r="JWU252" s="755"/>
      <c r="JWV252" s="755"/>
      <c r="JWW252" s="755"/>
      <c r="JWX252" s="755"/>
      <c r="JWY252" s="755"/>
      <c r="JWZ252" s="755"/>
      <c r="JXA252" s="755"/>
      <c r="JXB252" s="755"/>
      <c r="JXC252" s="755"/>
      <c r="JXD252" s="755"/>
      <c r="JXE252" s="755"/>
      <c r="JXF252" s="755"/>
      <c r="JXG252" s="755"/>
      <c r="JXH252" s="755"/>
      <c r="JXI252" s="755"/>
      <c r="JXJ252" s="755"/>
      <c r="JXK252" s="755"/>
      <c r="JXL252" s="755"/>
      <c r="JXM252" s="755"/>
      <c r="JXN252" s="755"/>
      <c r="JXO252" s="755"/>
      <c r="JXP252" s="755"/>
      <c r="JXQ252" s="755"/>
      <c r="JXR252" s="755"/>
      <c r="JXS252" s="755"/>
      <c r="JXT252" s="755"/>
      <c r="JXU252" s="755"/>
      <c r="JXV252" s="755"/>
      <c r="JXW252" s="755"/>
      <c r="JXX252" s="755"/>
      <c r="JXY252" s="755"/>
      <c r="JXZ252" s="755"/>
      <c r="JYA252" s="755"/>
      <c r="JYB252" s="755"/>
      <c r="JYC252" s="755"/>
      <c r="JYD252" s="755"/>
      <c r="JYE252" s="755"/>
      <c r="JYF252" s="755"/>
      <c r="JYG252" s="755"/>
      <c r="JYH252" s="755"/>
      <c r="JYI252" s="755"/>
      <c r="JYJ252" s="755"/>
      <c r="JYK252" s="755"/>
      <c r="JYL252" s="755"/>
      <c r="JYM252" s="755"/>
      <c r="JYN252" s="755"/>
      <c r="JYO252" s="755"/>
      <c r="JYP252" s="755"/>
      <c r="JYQ252" s="755"/>
      <c r="JYR252" s="755"/>
      <c r="JYS252" s="755"/>
      <c r="JYT252" s="755"/>
      <c r="JYU252" s="755"/>
      <c r="JYV252" s="755"/>
      <c r="JYW252" s="755"/>
      <c r="JYX252" s="755"/>
      <c r="JYY252" s="755"/>
      <c r="JYZ252" s="755"/>
      <c r="JZA252" s="755"/>
      <c r="JZB252" s="755"/>
      <c r="JZC252" s="755"/>
      <c r="JZD252" s="755"/>
      <c r="JZE252" s="755"/>
      <c r="JZF252" s="755"/>
      <c r="JZG252" s="755"/>
      <c r="JZH252" s="755"/>
      <c r="JZI252" s="755"/>
      <c r="JZJ252" s="755"/>
      <c r="JZK252" s="755"/>
      <c r="JZL252" s="755"/>
      <c r="JZM252" s="755"/>
      <c r="JZN252" s="755"/>
      <c r="JZO252" s="755"/>
      <c r="JZP252" s="755"/>
      <c r="JZQ252" s="755"/>
      <c r="JZR252" s="755"/>
      <c r="JZS252" s="755"/>
      <c r="JZT252" s="755"/>
      <c r="JZU252" s="755"/>
      <c r="JZV252" s="755"/>
      <c r="JZW252" s="755"/>
      <c r="JZX252" s="755"/>
      <c r="JZY252" s="755"/>
      <c r="JZZ252" s="755"/>
      <c r="KAA252" s="755"/>
      <c r="KAB252" s="755"/>
      <c r="KAC252" s="755"/>
      <c r="KAD252" s="755"/>
      <c r="KAE252" s="755"/>
      <c r="KAF252" s="755"/>
      <c r="KAG252" s="755"/>
      <c r="KAH252" s="755"/>
      <c r="KAI252" s="755"/>
      <c r="KAJ252" s="755"/>
      <c r="KAK252" s="755"/>
      <c r="KAL252" s="755"/>
      <c r="KAM252" s="755"/>
      <c r="KAN252" s="755"/>
      <c r="KAO252" s="755"/>
      <c r="KAP252" s="755"/>
      <c r="KAQ252" s="755"/>
      <c r="KAR252" s="755"/>
      <c r="KAS252" s="755"/>
      <c r="KAT252" s="755"/>
      <c r="KAU252" s="755"/>
      <c r="KAV252" s="755"/>
      <c r="KAW252" s="755"/>
      <c r="KAX252" s="755"/>
      <c r="KAY252" s="755"/>
      <c r="KAZ252" s="755"/>
      <c r="KBA252" s="755"/>
      <c r="KBB252" s="755"/>
      <c r="KBC252" s="755"/>
      <c r="KBD252" s="755"/>
      <c r="KBE252" s="755"/>
      <c r="KBF252" s="755"/>
      <c r="KBG252" s="755"/>
      <c r="KBH252" s="755"/>
      <c r="KBI252" s="755"/>
      <c r="KBJ252" s="755"/>
      <c r="KBK252" s="755"/>
      <c r="KBL252" s="755"/>
      <c r="KBM252" s="755"/>
      <c r="KBN252" s="755"/>
      <c r="KBO252" s="755"/>
      <c r="KBP252" s="755"/>
      <c r="KBQ252" s="755"/>
      <c r="KBR252" s="755"/>
      <c r="KBS252" s="755"/>
      <c r="KBT252" s="755"/>
      <c r="KBU252" s="755"/>
      <c r="KBV252" s="755"/>
      <c r="KBW252" s="755"/>
      <c r="KBX252" s="755"/>
      <c r="KBY252" s="755"/>
      <c r="KBZ252" s="755"/>
      <c r="KCA252" s="755"/>
      <c r="KCB252" s="755"/>
      <c r="KCC252" s="755"/>
      <c r="KCD252" s="755"/>
      <c r="KCE252" s="755"/>
      <c r="KCF252" s="755"/>
      <c r="KCG252" s="755"/>
      <c r="KCH252" s="755"/>
      <c r="KCI252" s="755"/>
      <c r="KCJ252" s="755"/>
      <c r="KCK252" s="755"/>
      <c r="KCL252" s="755"/>
      <c r="KCM252" s="755"/>
      <c r="KCN252" s="755"/>
      <c r="KCO252" s="755"/>
      <c r="KCP252" s="755"/>
      <c r="KCQ252" s="755"/>
      <c r="KCR252" s="755"/>
      <c r="KCS252" s="755"/>
      <c r="KCT252" s="755"/>
      <c r="KCU252" s="755"/>
      <c r="KCV252" s="755"/>
      <c r="KCW252" s="755"/>
      <c r="KCX252" s="755"/>
      <c r="KCY252" s="755"/>
      <c r="KCZ252" s="755"/>
      <c r="KDA252" s="755"/>
      <c r="KDB252" s="755"/>
      <c r="KDC252" s="755"/>
      <c r="KDD252" s="755"/>
      <c r="KDE252" s="755"/>
      <c r="KDF252" s="755"/>
      <c r="KDG252" s="755"/>
      <c r="KDH252" s="755"/>
      <c r="KDI252" s="755"/>
      <c r="KDJ252" s="755"/>
      <c r="KDK252" s="755"/>
      <c r="KDL252" s="755"/>
      <c r="KDM252" s="755"/>
      <c r="KDN252" s="755"/>
      <c r="KDO252" s="755"/>
      <c r="KDP252" s="755"/>
      <c r="KDQ252" s="755"/>
      <c r="KDR252" s="755"/>
      <c r="KDS252" s="755"/>
      <c r="KDT252" s="755"/>
      <c r="KDU252" s="755"/>
      <c r="KDV252" s="755"/>
      <c r="KDW252" s="755"/>
      <c r="KDX252" s="755"/>
      <c r="KDY252" s="755"/>
      <c r="KDZ252" s="755"/>
      <c r="KEA252" s="755"/>
      <c r="KEB252" s="755"/>
      <c r="KEC252" s="755"/>
      <c r="KED252" s="755"/>
      <c r="KEE252" s="755"/>
      <c r="KEF252" s="755"/>
      <c r="KEG252" s="755"/>
      <c r="KEH252" s="755"/>
      <c r="KEI252" s="755"/>
      <c r="KEJ252" s="755"/>
      <c r="KEK252" s="755"/>
      <c r="KEL252" s="755"/>
      <c r="KEM252" s="755"/>
      <c r="KEN252" s="755"/>
      <c r="KEO252" s="755"/>
      <c r="KEP252" s="755"/>
      <c r="KEQ252" s="755"/>
      <c r="KER252" s="755"/>
      <c r="KES252" s="755"/>
      <c r="KET252" s="755"/>
      <c r="KEU252" s="755"/>
      <c r="KEV252" s="755"/>
      <c r="KEW252" s="755"/>
      <c r="KEX252" s="755"/>
      <c r="KEY252" s="755"/>
      <c r="KEZ252" s="755"/>
      <c r="KFA252" s="755"/>
      <c r="KFB252" s="755"/>
      <c r="KFC252" s="755"/>
      <c r="KFD252" s="755"/>
      <c r="KFE252" s="755"/>
      <c r="KFF252" s="755"/>
      <c r="KFG252" s="755"/>
      <c r="KFH252" s="755"/>
      <c r="KFI252" s="755"/>
      <c r="KFJ252" s="755"/>
      <c r="KFK252" s="755"/>
      <c r="KFL252" s="755"/>
      <c r="KFM252" s="755"/>
      <c r="KFN252" s="755"/>
      <c r="KFO252" s="755"/>
      <c r="KFP252" s="755"/>
      <c r="KFQ252" s="755"/>
      <c r="KFR252" s="755"/>
      <c r="KFS252" s="755"/>
      <c r="KFT252" s="755"/>
      <c r="KFU252" s="755"/>
      <c r="KFV252" s="755"/>
      <c r="KFW252" s="755"/>
      <c r="KFX252" s="755"/>
      <c r="KFY252" s="755"/>
      <c r="KFZ252" s="755"/>
      <c r="KGA252" s="755"/>
      <c r="KGB252" s="755"/>
      <c r="KGC252" s="755"/>
      <c r="KGD252" s="755"/>
      <c r="KGE252" s="755"/>
      <c r="KGF252" s="755"/>
      <c r="KGG252" s="755"/>
      <c r="KGH252" s="755"/>
      <c r="KGI252" s="755"/>
      <c r="KGJ252" s="755"/>
      <c r="KGK252" s="755"/>
      <c r="KGL252" s="755"/>
      <c r="KGM252" s="755"/>
      <c r="KGN252" s="755"/>
      <c r="KGO252" s="755"/>
      <c r="KGP252" s="755"/>
      <c r="KGQ252" s="755"/>
      <c r="KGR252" s="755"/>
      <c r="KGS252" s="755"/>
      <c r="KGT252" s="755"/>
      <c r="KGU252" s="755"/>
      <c r="KGV252" s="755"/>
      <c r="KGW252" s="755"/>
      <c r="KGX252" s="755"/>
      <c r="KGY252" s="755"/>
      <c r="KGZ252" s="755"/>
      <c r="KHA252" s="755"/>
      <c r="KHB252" s="755"/>
      <c r="KHC252" s="755"/>
      <c r="KHD252" s="755"/>
      <c r="KHE252" s="755"/>
      <c r="KHF252" s="755"/>
      <c r="KHG252" s="755"/>
      <c r="KHH252" s="755"/>
      <c r="KHI252" s="755"/>
      <c r="KHJ252" s="755"/>
      <c r="KHK252" s="755"/>
      <c r="KHL252" s="755"/>
      <c r="KHM252" s="755"/>
      <c r="KHN252" s="755"/>
      <c r="KHO252" s="755"/>
      <c r="KHP252" s="755"/>
      <c r="KHQ252" s="755"/>
      <c r="KHR252" s="755"/>
      <c r="KHS252" s="755"/>
      <c r="KHT252" s="755"/>
      <c r="KHU252" s="755"/>
      <c r="KHV252" s="755"/>
      <c r="KHW252" s="755"/>
      <c r="KHX252" s="755"/>
      <c r="KHY252" s="755"/>
      <c r="KHZ252" s="755"/>
      <c r="KIA252" s="755"/>
      <c r="KIB252" s="755"/>
      <c r="KIC252" s="755"/>
      <c r="KID252" s="755"/>
      <c r="KIE252" s="755"/>
      <c r="KIF252" s="755"/>
      <c r="KIG252" s="755"/>
      <c r="KIH252" s="755"/>
      <c r="KII252" s="755"/>
      <c r="KIJ252" s="755"/>
      <c r="KIK252" s="755"/>
      <c r="KIL252" s="755"/>
      <c r="KIM252" s="755"/>
      <c r="KIN252" s="755"/>
      <c r="KIO252" s="755"/>
      <c r="KIP252" s="755"/>
      <c r="KIQ252" s="755"/>
      <c r="KIR252" s="755"/>
      <c r="KIS252" s="755"/>
      <c r="KIT252" s="755"/>
      <c r="KIU252" s="755"/>
      <c r="KIV252" s="755"/>
      <c r="KIW252" s="755"/>
      <c r="KIX252" s="755"/>
      <c r="KIY252" s="755"/>
      <c r="KIZ252" s="755"/>
      <c r="KJA252" s="755"/>
      <c r="KJB252" s="755"/>
      <c r="KJC252" s="755"/>
      <c r="KJD252" s="755"/>
      <c r="KJE252" s="755"/>
      <c r="KJF252" s="755"/>
      <c r="KJG252" s="755"/>
      <c r="KJH252" s="755"/>
      <c r="KJI252" s="755"/>
      <c r="KJJ252" s="755"/>
      <c r="KJK252" s="755"/>
      <c r="KJL252" s="755"/>
      <c r="KJM252" s="755"/>
      <c r="KJN252" s="755"/>
      <c r="KJO252" s="755"/>
      <c r="KJP252" s="755"/>
      <c r="KJQ252" s="755"/>
      <c r="KJR252" s="755"/>
      <c r="KJS252" s="755"/>
      <c r="KJT252" s="755"/>
      <c r="KJU252" s="755"/>
      <c r="KJV252" s="755"/>
      <c r="KJW252" s="755"/>
      <c r="KJX252" s="755"/>
      <c r="KJY252" s="755"/>
      <c r="KJZ252" s="755"/>
      <c r="KKA252" s="755"/>
      <c r="KKB252" s="755"/>
      <c r="KKC252" s="755"/>
      <c r="KKD252" s="755"/>
      <c r="KKE252" s="755"/>
      <c r="KKF252" s="755"/>
      <c r="KKG252" s="755"/>
      <c r="KKH252" s="755"/>
      <c r="KKI252" s="755"/>
      <c r="KKJ252" s="755"/>
      <c r="KKK252" s="755"/>
      <c r="KKL252" s="755"/>
      <c r="KKM252" s="755"/>
      <c r="KKN252" s="755"/>
      <c r="KKO252" s="755"/>
      <c r="KKP252" s="755"/>
      <c r="KKQ252" s="755"/>
      <c r="KKR252" s="755"/>
      <c r="KKS252" s="755"/>
      <c r="KKT252" s="755"/>
      <c r="KKU252" s="755"/>
      <c r="KKV252" s="755"/>
      <c r="KKW252" s="755"/>
      <c r="KKX252" s="755"/>
      <c r="KKY252" s="755"/>
      <c r="KKZ252" s="755"/>
      <c r="KLA252" s="755"/>
      <c r="KLB252" s="755"/>
      <c r="KLC252" s="755"/>
      <c r="KLD252" s="755"/>
      <c r="KLE252" s="755"/>
      <c r="KLF252" s="755"/>
      <c r="KLG252" s="755"/>
      <c r="KLH252" s="755"/>
      <c r="KLI252" s="755"/>
      <c r="KLJ252" s="755"/>
      <c r="KLK252" s="755"/>
      <c r="KLL252" s="755"/>
      <c r="KLM252" s="755"/>
      <c r="KLN252" s="755"/>
      <c r="KLO252" s="755"/>
      <c r="KLP252" s="755"/>
      <c r="KLQ252" s="755"/>
      <c r="KLR252" s="755"/>
      <c r="KLS252" s="755"/>
      <c r="KLT252" s="755"/>
      <c r="KLU252" s="755"/>
      <c r="KLV252" s="755"/>
      <c r="KLW252" s="755"/>
      <c r="KLX252" s="755"/>
      <c r="KLY252" s="755"/>
      <c r="KLZ252" s="755"/>
      <c r="KMA252" s="755"/>
      <c r="KMB252" s="755"/>
      <c r="KMC252" s="755"/>
      <c r="KMD252" s="755"/>
      <c r="KME252" s="755"/>
      <c r="KMF252" s="755"/>
      <c r="KMG252" s="755"/>
      <c r="KMH252" s="755"/>
      <c r="KMI252" s="755"/>
      <c r="KMJ252" s="755"/>
      <c r="KMK252" s="755"/>
      <c r="KML252" s="755"/>
      <c r="KMM252" s="755"/>
      <c r="KMN252" s="755"/>
      <c r="KMO252" s="755"/>
      <c r="KMP252" s="755"/>
      <c r="KMQ252" s="755"/>
      <c r="KMR252" s="755"/>
      <c r="KMS252" s="755"/>
      <c r="KMT252" s="755"/>
      <c r="KMU252" s="755"/>
      <c r="KMV252" s="755"/>
      <c r="KMW252" s="755"/>
      <c r="KMX252" s="755"/>
      <c r="KMY252" s="755"/>
      <c r="KMZ252" s="755"/>
      <c r="KNA252" s="755"/>
      <c r="KNB252" s="755"/>
      <c r="KNC252" s="755"/>
      <c r="KND252" s="755"/>
      <c r="KNE252" s="755"/>
      <c r="KNF252" s="755"/>
      <c r="KNG252" s="755"/>
      <c r="KNH252" s="755"/>
      <c r="KNI252" s="755"/>
      <c r="KNJ252" s="755"/>
      <c r="KNK252" s="755"/>
      <c r="KNL252" s="755"/>
      <c r="KNM252" s="755"/>
      <c r="KNN252" s="755"/>
      <c r="KNO252" s="755"/>
      <c r="KNP252" s="755"/>
      <c r="KNQ252" s="755"/>
      <c r="KNR252" s="755"/>
      <c r="KNS252" s="755"/>
      <c r="KNT252" s="755"/>
      <c r="KNU252" s="755"/>
      <c r="KNV252" s="755"/>
      <c r="KNW252" s="755"/>
      <c r="KNX252" s="755"/>
      <c r="KNY252" s="755"/>
      <c r="KNZ252" s="755"/>
      <c r="KOA252" s="755"/>
      <c r="KOB252" s="755"/>
      <c r="KOC252" s="755"/>
      <c r="KOD252" s="755"/>
      <c r="KOE252" s="755"/>
      <c r="KOF252" s="755"/>
      <c r="KOG252" s="755"/>
      <c r="KOH252" s="755"/>
      <c r="KOI252" s="755"/>
      <c r="KOJ252" s="755"/>
      <c r="KOK252" s="755"/>
      <c r="KOL252" s="755"/>
      <c r="KOM252" s="755"/>
      <c r="KON252" s="755"/>
      <c r="KOO252" s="755"/>
      <c r="KOP252" s="755"/>
      <c r="KOQ252" s="755"/>
      <c r="KOR252" s="755"/>
      <c r="KOS252" s="755"/>
      <c r="KOT252" s="755"/>
      <c r="KOU252" s="755"/>
      <c r="KOV252" s="755"/>
      <c r="KOW252" s="755"/>
      <c r="KOX252" s="755"/>
      <c r="KOY252" s="755"/>
      <c r="KOZ252" s="755"/>
      <c r="KPA252" s="755"/>
      <c r="KPB252" s="755"/>
      <c r="KPC252" s="755"/>
      <c r="KPD252" s="755"/>
      <c r="KPE252" s="755"/>
      <c r="KPF252" s="755"/>
      <c r="KPG252" s="755"/>
      <c r="KPH252" s="755"/>
      <c r="KPI252" s="755"/>
      <c r="KPJ252" s="755"/>
      <c r="KPK252" s="755"/>
      <c r="KPL252" s="755"/>
      <c r="KPM252" s="755"/>
      <c r="KPN252" s="755"/>
      <c r="KPO252" s="755"/>
      <c r="KPP252" s="755"/>
      <c r="KPQ252" s="755"/>
      <c r="KPR252" s="755"/>
      <c r="KPS252" s="755"/>
      <c r="KPT252" s="755"/>
      <c r="KPU252" s="755"/>
      <c r="KPV252" s="755"/>
      <c r="KPW252" s="755"/>
      <c r="KPX252" s="755"/>
      <c r="KPY252" s="755"/>
      <c r="KPZ252" s="755"/>
      <c r="KQA252" s="755"/>
      <c r="KQB252" s="755"/>
      <c r="KQC252" s="755"/>
      <c r="KQD252" s="755"/>
      <c r="KQE252" s="755"/>
      <c r="KQF252" s="755"/>
      <c r="KQG252" s="755"/>
      <c r="KQH252" s="755"/>
      <c r="KQI252" s="755"/>
      <c r="KQJ252" s="755"/>
      <c r="KQK252" s="755"/>
      <c r="KQL252" s="755"/>
      <c r="KQM252" s="755"/>
      <c r="KQN252" s="755"/>
      <c r="KQO252" s="755"/>
      <c r="KQP252" s="755"/>
      <c r="KQQ252" s="755"/>
      <c r="KQR252" s="755"/>
      <c r="KQS252" s="755"/>
      <c r="KQT252" s="755"/>
      <c r="KQU252" s="755"/>
      <c r="KQV252" s="755"/>
      <c r="KQW252" s="755"/>
      <c r="KQX252" s="755"/>
      <c r="KQY252" s="755"/>
      <c r="KQZ252" s="755"/>
      <c r="KRA252" s="755"/>
      <c r="KRB252" s="755"/>
      <c r="KRC252" s="755"/>
      <c r="KRD252" s="755"/>
      <c r="KRE252" s="755"/>
      <c r="KRF252" s="755"/>
      <c r="KRG252" s="755"/>
      <c r="KRH252" s="755"/>
      <c r="KRI252" s="755"/>
      <c r="KRJ252" s="755"/>
      <c r="KRK252" s="755"/>
      <c r="KRL252" s="755"/>
      <c r="KRM252" s="755"/>
      <c r="KRN252" s="755"/>
      <c r="KRO252" s="755"/>
      <c r="KRP252" s="755"/>
      <c r="KRQ252" s="755"/>
      <c r="KRR252" s="755"/>
      <c r="KRS252" s="755"/>
      <c r="KRT252" s="755"/>
      <c r="KRU252" s="755"/>
      <c r="KRV252" s="755"/>
      <c r="KRW252" s="755"/>
      <c r="KRX252" s="755"/>
      <c r="KRY252" s="755"/>
      <c r="KRZ252" s="755"/>
      <c r="KSA252" s="755"/>
      <c r="KSB252" s="755"/>
      <c r="KSC252" s="755"/>
      <c r="KSD252" s="755"/>
      <c r="KSE252" s="755"/>
      <c r="KSF252" s="755"/>
      <c r="KSG252" s="755"/>
      <c r="KSH252" s="755"/>
      <c r="KSI252" s="755"/>
      <c r="KSJ252" s="755"/>
      <c r="KSK252" s="755"/>
      <c r="KSL252" s="755"/>
      <c r="KSM252" s="755"/>
      <c r="KSN252" s="755"/>
      <c r="KSO252" s="755"/>
      <c r="KSP252" s="755"/>
      <c r="KSQ252" s="755"/>
      <c r="KSR252" s="755"/>
      <c r="KSS252" s="755"/>
      <c r="KST252" s="755"/>
      <c r="KSU252" s="755"/>
      <c r="KSV252" s="755"/>
      <c r="KSW252" s="755"/>
      <c r="KSX252" s="755"/>
      <c r="KSY252" s="755"/>
      <c r="KSZ252" s="755"/>
      <c r="KTA252" s="755"/>
      <c r="KTB252" s="755"/>
      <c r="KTC252" s="755"/>
      <c r="KTD252" s="755"/>
      <c r="KTE252" s="755"/>
      <c r="KTF252" s="755"/>
      <c r="KTG252" s="755"/>
      <c r="KTH252" s="755"/>
      <c r="KTI252" s="755"/>
      <c r="KTJ252" s="755"/>
      <c r="KTK252" s="755"/>
      <c r="KTL252" s="755"/>
      <c r="KTM252" s="755"/>
      <c r="KTN252" s="755"/>
      <c r="KTO252" s="755"/>
      <c r="KTP252" s="755"/>
      <c r="KTQ252" s="755"/>
      <c r="KTR252" s="755"/>
      <c r="KTS252" s="755"/>
      <c r="KTT252" s="755"/>
      <c r="KTU252" s="755"/>
      <c r="KTV252" s="755"/>
      <c r="KTW252" s="755"/>
      <c r="KTX252" s="755"/>
      <c r="KTY252" s="755"/>
      <c r="KTZ252" s="755"/>
      <c r="KUA252" s="755"/>
      <c r="KUB252" s="755"/>
      <c r="KUC252" s="755"/>
      <c r="KUD252" s="755"/>
      <c r="KUE252" s="755"/>
      <c r="KUF252" s="755"/>
      <c r="KUG252" s="755"/>
      <c r="KUH252" s="755"/>
      <c r="KUI252" s="755"/>
      <c r="KUJ252" s="755"/>
      <c r="KUK252" s="755"/>
      <c r="KUL252" s="755"/>
      <c r="KUM252" s="755"/>
      <c r="KUN252" s="755"/>
      <c r="KUO252" s="755"/>
      <c r="KUP252" s="755"/>
      <c r="KUQ252" s="755"/>
      <c r="KUR252" s="755"/>
      <c r="KUS252" s="755"/>
      <c r="KUT252" s="755"/>
      <c r="KUU252" s="755"/>
      <c r="KUV252" s="755"/>
      <c r="KUW252" s="755"/>
      <c r="KUX252" s="755"/>
      <c r="KUY252" s="755"/>
      <c r="KUZ252" s="755"/>
      <c r="KVA252" s="755"/>
      <c r="KVB252" s="755"/>
      <c r="KVC252" s="755"/>
      <c r="KVD252" s="755"/>
      <c r="KVE252" s="755"/>
      <c r="KVF252" s="755"/>
      <c r="KVG252" s="755"/>
      <c r="KVH252" s="755"/>
      <c r="KVI252" s="755"/>
      <c r="KVJ252" s="755"/>
      <c r="KVK252" s="755"/>
      <c r="KVL252" s="755"/>
      <c r="KVM252" s="755"/>
      <c r="KVN252" s="755"/>
      <c r="KVO252" s="755"/>
      <c r="KVP252" s="755"/>
      <c r="KVQ252" s="755"/>
      <c r="KVR252" s="755"/>
      <c r="KVS252" s="755"/>
      <c r="KVT252" s="755"/>
      <c r="KVU252" s="755"/>
      <c r="KVV252" s="755"/>
      <c r="KVW252" s="755"/>
      <c r="KVX252" s="755"/>
      <c r="KVY252" s="755"/>
      <c r="KVZ252" s="755"/>
      <c r="KWA252" s="755"/>
      <c r="KWB252" s="755"/>
      <c r="KWC252" s="755"/>
      <c r="KWD252" s="755"/>
      <c r="KWE252" s="755"/>
      <c r="KWF252" s="755"/>
      <c r="KWG252" s="755"/>
      <c r="KWH252" s="755"/>
      <c r="KWI252" s="755"/>
      <c r="KWJ252" s="755"/>
      <c r="KWK252" s="755"/>
      <c r="KWL252" s="755"/>
      <c r="KWM252" s="755"/>
      <c r="KWN252" s="755"/>
      <c r="KWO252" s="755"/>
      <c r="KWP252" s="755"/>
      <c r="KWQ252" s="755"/>
      <c r="KWR252" s="755"/>
      <c r="KWS252" s="755"/>
      <c r="KWT252" s="755"/>
      <c r="KWU252" s="755"/>
      <c r="KWV252" s="755"/>
      <c r="KWW252" s="755"/>
      <c r="KWX252" s="755"/>
      <c r="KWY252" s="755"/>
      <c r="KWZ252" s="755"/>
      <c r="KXA252" s="755"/>
      <c r="KXB252" s="755"/>
      <c r="KXC252" s="755"/>
      <c r="KXD252" s="755"/>
      <c r="KXE252" s="755"/>
      <c r="KXF252" s="755"/>
      <c r="KXG252" s="755"/>
      <c r="KXH252" s="755"/>
      <c r="KXI252" s="755"/>
      <c r="KXJ252" s="755"/>
      <c r="KXK252" s="755"/>
      <c r="KXL252" s="755"/>
      <c r="KXM252" s="755"/>
      <c r="KXN252" s="755"/>
      <c r="KXO252" s="755"/>
      <c r="KXP252" s="755"/>
      <c r="KXQ252" s="755"/>
      <c r="KXR252" s="755"/>
      <c r="KXS252" s="755"/>
      <c r="KXT252" s="755"/>
      <c r="KXU252" s="755"/>
      <c r="KXV252" s="755"/>
      <c r="KXW252" s="755"/>
      <c r="KXX252" s="755"/>
      <c r="KXY252" s="755"/>
      <c r="KXZ252" s="755"/>
      <c r="KYA252" s="755"/>
      <c r="KYB252" s="755"/>
      <c r="KYC252" s="755"/>
      <c r="KYD252" s="755"/>
      <c r="KYE252" s="755"/>
      <c r="KYF252" s="755"/>
      <c r="KYG252" s="755"/>
      <c r="KYH252" s="755"/>
      <c r="KYI252" s="755"/>
      <c r="KYJ252" s="755"/>
      <c r="KYK252" s="755"/>
      <c r="KYL252" s="755"/>
      <c r="KYM252" s="755"/>
      <c r="KYN252" s="755"/>
      <c r="KYO252" s="755"/>
      <c r="KYP252" s="755"/>
      <c r="KYQ252" s="755"/>
      <c r="KYR252" s="755"/>
      <c r="KYS252" s="755"/>
      <c r="KYT252" s="755"/>
      <c r="KYU252" s="755"/>
      <c r="KYV252" s="755"/>
      <c r="KYW252" s="755"/>
      <c r="KYX252" s="755"/>
      <c r="KYY252" s="755"/>
      <c r="KYZ252" s="755"/>
      <c r="KZA252" s="755"/>
      <c r="KZB252" s="755"/>
      <c r="KZC252" s="755"/>
      <c r="KZD252" s="755"/>
      <c r="KZE252" s="755"/>
      <c r="KZF252" s="755"/>
      <c r="KZG252" s="755"/>
      <c r="KZH252" s="755"/>
      <c r="KZI252" s="755"/>
      <c r="KZJ252" s="755"/>
      <c r="KZK252" s="755"/>
      <c r="KZL252" s="755"/>
      <c r="KZM252" s="755"/>
      <c r="KZN252" s="755"/>
      <c r="KZO252" s="755"/>
      <c r="KZP252" s="755"/>
      <c r="KZQ252" s="755"/>
      <c r="KZR252" s="755"/>
      <c r="KZS252" s="755"/>
      <c r="KZT252" s="755"/>
      <c r="KZU252" s="755"/>
      <c r="KZV252" s="755"/>
      <c r="KZW252" s="755"/>
      <c r="KZX252" s="755"/>
      <c r="KZY252" s="755"/>
      <c r="KZZ252" s="755"/>
      <c r="LAA252" s="755"/>
      <c r="LAB252" s="755"/>
      <c r="LAC252" s="755"/>
      <c r="LAD252" s="755"/>
      <c r="LAE252" s="755"/>
      <c r="LAF252" s="755"/>
      <c r="LAG252" s="755"/>
      <c r="LAH252" s="755"/>
      <c r="LAI252" s="755"/>
      <c r="LAJ252" s="755"/>
      <c r="LAK252" s="755"/>
      <c r="LAL252" s="755"/>
      <c r="LAM252" s="755"/>
      <c r="LAN252" s="755"/>
      <c r="LAO252" s="755"/>
      <c r="LAP252" s="755"/>
      <c r="LAQ252" s="755"/>
      <c r="LAR252" s="755"/>
      <c r="LAS252" s="755"/>
      <c r="LAT252" s="755"/>
      <c r="LAU252" s="755"/>
      <c r="LAV252" s="755"/>
      <c r="LAW252" s="755"/>
      <c r="LAX252" s="755"/>
      <c r="LAY252" s="755"/>
      <c r="LAZ252" s="755"/>
      <c r="LBA252" s="755"/>
      <c r="LBB252" s="755"/>
      <c r="LBC252" s="755"/>
      <c r="LBD252" s="755"/>
      <c r="LBE252" s="755"/>
      <c r="LBF252" s="755"/>
      <c r="LBG252" s="755"/>
      <c r="LBH252" s="755"/>
      <c r="LBI252" s="755"/>
      <c r="LBJ252" s="755"/>
      <c r="LBK252" s="755"/>
      <c r="LBL252" s="755"/>
      <c r="LBM252" s="755"/>
      <c r="LBN252" s="755"/>
      <c r="LBO252" s="755"/>
      <c r="LBP252" s="755"/>
      <c r="LBQ252" s="755"/>
      <c r="LBR252" s="755"/>
      <c r="LBS252" s="755"/>
      <c r="LBT252" s="755"/>
      <c r="LBU252" s="755"/>
      <c r="LBV252" s="755"/>
      <c r="LBW252" s="755"/>
      <c r="LBX252" s="755"/>
      <c r="LBY252" s="755"/>
      <c r="LBZ252" s="755"/>
      <c r="LCA252" s="755"/>
      <c r="LCB252" s="755"/>
      <c r="LCC252" s="755"/>
      <c r="LCD252" s="755"/>
      <c r="LCE252" s="755"/>
      <c r="LCF252" s="755"/>
      <c r="LCG252" s="755"/>
      <c r="LCH252" s="755"/>
      <c r="LCI252" s="755"/>
      <c r="LCJ252" s="755"/>
      <c r="LCK252" s="755"/>
      <c r="LCL252" s="755"/>
      <c r="LCM252" s="755"/>
      <c r="LCN252" s="755"/>
      <c r="LCO252" s="755"/>
      <c r="LCP252" s="755"/>
      <c r="LCQ252" s="755"/>
      <c r="LCR252" s="755"/>
      <c r="LCS252" s="755"/>
      <c r="LCT252" s="755"/>
      <c r="LCU252" s="755"/>
      <c r="LCV252" s="755"/>
      <c r="LCW252" s="755"/>
      <c r="LCX252" s="755"/>
      <c r="LCY252" s="755"/>
      <c r="LCZ252" s="755"/>
      <c r="LDA252" s="755"/>
      <c r="LDB252" s="755"/>
      <c r="LDC252" s="755"/>
      <c r="LDD252" s="755"/>
      <c r="LDE252" s="755"/>
      <c r="LDF252" s="755"/>
      <c r="LDG252" s="755"/>
      <c r="LDH252" s="755"/>
      <c r="LDI252" s="755"/>
      <c r="LDJ252" s="755"/>
      <c r="LDK252" s="755"/>
      <c r="LDL252" s="755"/>
      <c r="LDM252" s="755"/>
      <c r="LDN252" s="755"/>
      <c r="LDO252" s="755"/>
      <c r="LDP252" s="755"/>
      <c r="LDQ252" s="755"/>
      <c r="LDR252" s="755"/>
      <c r="LDS252" s="755"/>
      <c r="LDT252" s="755"/>
      <c r="LDU252" s="755"/>
      <c r="LDV252" s="755"/>
      <c r="LDW252" s="755"/>
      <c r="LDX252" s="755"/>
      <c r="LDY252" s="755"/>
      <c r="LDZ252" s="755"/>
      <c r="LEA252" s="755"/>
      <c r="LEB252" s="755"/>
      <c r="LEC252" s="755"/>
      <c r="LED252" s="755"/>
      <c r="LEE252" s="755"/>
      <c r="LEF252" s="755"/>
      <c r="LEG252" s="755"/>
      <c r="LEH252" s="755"/>
      <c r="LEI252" s="755"/>
      <c r="LEJ252" s="755"/>
      <c r="LEK252" s="755"/>
      <c r="LEL252" s="755"/>
      <c r="LEM252" s="755"/>
      <c r="LEN252" s="755"/>
      <c r="LEO252" s="755"/>
      <c r="LEP252" s="755"/>
      <c r="LEQ252" s="755"/>
      <c r="LER252" s="755"/>
      <c r="LES252" s="755"/>
      <c r="LET252" s="755"/>
      <c r="LEU252" s="755"/>
      <c r="LEV252" s="755"/>
      <c r="LEW252" s="755"/>
      <c r="LEX252" s="755"/>
      <c r="LEY252" s="755"/>
      <c r="LEZ252" s="755"/>
      <c r="LFA252" s="755"/>
      <c r="LFB252" s="755"/>
      <c r="LFC252" s="755"/>
      <c r="LFD252" s="755"/>
      <c r="LFE252" s="755"/>
      <c r="LFF252" s="755"/>
      <c r="LFG252" s="755"/>
      <c r="LFH252" s="755"/>
      <c r="LFI252" s="755"/>
      <c r="LFJ252" s="755"/>
      <c r="LFK252" s="755"/>
      <c r="LFL252" s="755"/>
      <c r="LFM252" s="755"/>
      <c r="LFN252" s="755"/>
      <c r="LFO252" s="755"/>
      <c r="LFP252" s="755"/>
      <c r="LFQ252" s="755"/>
      <c r="LFR252" s="755"/>
      <c r="LFS252" s="755"/>
      <c r="LFT252" s="755"/>
      <c r="LFU252" s="755"/>
      <c r="LFV252" s="755"/>
      <c r="LFW252" s="755"/>
      <c r="LFX252" s="755"/>
      <c r="LFY252" s="755"/>
      <c r="LFZ252" s="755"/>
      <c r="LGA252" s="755"/>
      <c r="LGB252" s="755"/>
      <c r="LGC252" s="755"/>
      <c r="LGD252" s="755"/>
      <c r="LGE252" s="755"/>
      <c r="LGF252" s="755"/>
      <c r="LGG252" s="755"/>
      <c r="LGH252" s="755"/>
      <c r="LGI252" s="755"/>
      <c r="LGJ252" s="755"/>
      <c r="LGK252" s="755"/>
      <c r="LGL252" s="755"/>
      <c r="LGM252" s="755"/>
      <c r="LGN252" s="755"/>
      <c r="LGO252" s="755"/>
      <c r="LGP252" s="755"/>
      <c r="LGQ252" s="755"/>
      <c r="LGR252" s="755"/>
      <c r="LGS252" s="755"/>
      <c r="LGT252" s="755"/>
      <c r="LGU252" s="755"/>
      <c r="LGV252" s="755"/>
      <c r="LGW252" s="755"/>
      <c r="LGX252" s="755"/>
      <c r="LGY252" s="755"/>
      <c r="LGZ252" s="755"/>
      <c r="LHA252" s="755"/>
      <c r="LHB252" s="755"/>
      <c r="LHC252" s="755"/>
      <c r="LHD252" s="755"/>
      <c r="LHE252" s="755"/>
      <c r="LHF252" s="755"/>
      <c r="LHG252" s="755"/>
      <c r="LHH252" s="755"/>
      <c r="LHI252" s="755"/>
      <c r="LHJ252" s="755"/>
      <c r="LHK252" s="755"/>
      <c r="LHL252" s="755"/>
      <c r="LHM252" s="755"/>
      <c r="LHN252" s="755"/>
      <c r="LHO252" s="755"/>
      <c r="LHP252" s="755"/>
      <c r="LHQ252" s="755"/>
      <c r="LHR252" s="755"/>
      <c r="LHS252" s="755"/>
      <c r="LHT252" s="755"/>
      <c r="LHU252" s="755"/>
      <c r="LHV252" s="755"/>
      <c r="LHW252" s="755"/>
      <c r="LHX252" s="755"/>
      <c r="LHY252" s="755"/>
      <c r="LHZ252" s="755"/>
      <c r="LIA252" s="755"/>
      <c r="LIB252" s="755"/>
      <c r="LIC252" s="755"/>
      <c r="LID252" s="755"/>
      <c r="LIE252" s="755"/>
      <c r="LIF252" s="755"/>
      <c r="LIG252" s="755"/>
      <c r="LIH252" s="755"/>
      <c r="LII252" s="755"/>
      <c r="LIJ252" s="755"/>
      <c r="LIK252" s="755"/>
      <c r="LIL252" s="755"/>
      <c r="LIM252" s="755"/>
      <c r="LIN252" s="755"/>
      <c r="LIO252" s="755"/>
      <c r="LIP252" s="755"/>
      <c r="LIQ252" s="755"/>
      <c r="LIR252" s="755"/>
      <c r="LIS252" s="755"/>
      <c r="LIT252" s="755"/>
      <c r="LIU252" s="755"/>
      <c r="LIV252" s="755"/>
      <c r="LIW252" s="755"/>
      <c r="LIX252" s="755"/>
      <c r="LIY252" s="755"/>
      <c r="LIZ252" s="755"/>
      <c r="LJA252" s="755"/>
      <c r="LJB252" s="755"/>
      <c r="LJC252" s="755"/>
      <c r="LJD252" s="755"/>
      <c r="LJE252" s="755"/>
      <c r="LJF252" s="755"/>
      <c r="LJG252" s="755"/>
      <c r="LJH252" s="755"/>
      <c r="LJI252" s="755"/>
      <c r="LJJ252" s="755"/>
      <c r="LJK252" s="755"/>
      <c r="LJL252" s="755"/>
      <c r="LJM252" s="755"/>
      <c r="LJN252" s="755"/>
      <c r="LJO252" s="755"/>
      <c r="LJP252" s="755"/>
      <c r="LJQ252" s="755"/>
      <c r="LJR252" s="755"/>
      <c r="LJS252" s="755"/>
      <c r="LJT252" s="755"/>
      <c r="LJU252" s="755"/>
      <c r="LJV252" s="755"/>
      <c r="LJW252" s="755"/>
      <c r="LJX252" s="755"/>
      <c r="LJY252" s="755"/>
      <c r="LJZ252" s="755"/>
      <c r="LKA252" s="755"/>
      <c r="LKB252" s="755"/>
      <c r="LKC252" s="755"/>
      <c r="LKD252" s="755"/>
      <c r="LKE252" s="755"/>
      <c r="LKF252" s="755"/>
      <c r="LKG252" s="755"/>
      <c r="LKH252" s="755"/>
      <c r="LKI252" s="755"/>
      <c r="LKJ252" s="755"/>
      <c r="LKK252" s="755"/>
      <c r="LKL252" s="755"/>
      <c r="LKM252" s="755"/>
      <c r="LKN252" s="755"/>
      <c r="LKO252" s="755"/>
      <c r="LKP252" s="755"/>
      <c r="LKQ252" s="755"/>
      <c r="LKR252" s="755"/>
      <c r="LKS252" s="755"/>
      <c r="LKT252" s="755"/>
      <c r="LKU252" s="755"/>
      <c r="LKV252" s="755"/>
      <c r="LKW252" s="755"/>
      <c r="LKX252" s="755"/>
      <c r="LKY252" s="755"/>
      <c r="LKZ252" s="755"/>
      <c r="LLA252" s="755"/>
      <c r="LLB252" s="755"/>
      <c r="LLC252" s="755"/>
      <c r="LLD252" s="755"/>
      <c r="LLE252" s="755"/>
      <c r="LLF252" s="755"/>
      <c r="LLG252" s="755"/>
      <c r="LLH252" s="755"/>
      <c r="LLI252" s="755"/>
      <c r="LLJ252" s="755"/>
      <c r="LLK252" s="755"/>
      <c r="LLL252" s="755"/>
      <c r="LLM252" s="755"/>
      <c r="LLN252" s="755"/>
      <c r="LLO252" s="755"/>
      <c r="LLP252" s="755"/>
      <c r="LLQ252" s="755"/>
      <c r="LLR252" s="755"/>
      <c r="LLS252" s="755"/>
      <c r="LLT252" s="755"/>
      <c r="LLU252" s="755"/>
      <c r="LLV252" s="755"/>
      <c r="LLW252" s="755"/>
      <c r="LLX252" s="755"/>
      <c r="LLY252" s="755"/>
      <c r="LLZ252" s="755"/>
      <c r="LMA252" s="755"/>
      <c r="LMB252" s="755"/>
      <c r="LMC252" s="755"/>
      <c r="LMD252" s="755"/>
      <c r="LME252" s="755"/>
      <c r="LMF252" s="755"/>
      <c r="LMG252" s="755"/>
      <c r="LMH252" s="755"/>
      <c r="LMI252" s="755"/>
      <c r="LMJ252" s="755"/>
      <c r="LMK252" s="755"/>
      <c r="LML252" s="755"/>
      <c r="LMM252" s="755"/>
      <c r="LMN252" s="755"/>
      <c r="LMO252" s="755"/>
      <c r="LMP252" s="755"/>
      <c r="LMQ252" s="755"/>
      <c r="LMR252" s="755"/>
      <c r="LMS252" s="755"/>
      <c r="LMT252" s="755"/>
      <c r="LMU252" s="755"/>
      <c r="LMV252" s="755"/>
      <c r="LMW252" s="755"/>
      <c r="LMX252" s="755"/>
      <c r="LMY252" s="755"/>
      <c r="LMZ252" s="755"/>
      <c r="LNA252" s="755"/>
      <c r="LNB252" s="755"/>
      <c r="LNC252" s="755"/>
      <c r="LND252" s="755"/>
      <c r="LNE252" s="755"/>
      <c r="LNF252" s="755"/>
      <c r="LNG252" s="755"/>
      <c r="LNH252" s="755"/>
      <c r="LNI252" s="755"/>
      <c r="LNJ252" s="755"/>
      <c r="LNK252" s="755"/>
      <c r="LNL252" s="755"/>
      <c r="LNM252" s="755"/>
      <c r="LNN252" s="755"/>
      <c r="LNO252" s="755"/>
      <c r="LNP252" s="755"/>
      <c r="LNQ252" s="755"/>
      <c r="LNR252" s="755"/>
      <c r="LNS252" s="755"/>
      <c r="LNT252" s="755"/>
      <c r="LNU252" s="755"/>
      <c r="LNV252" s="755"/>
      <c r="LNW252" s="755"/>
      <c r="LNX252" s="755"/>
      <c r="LNY252" s="755"/>
      <c r="LNZ252" s="755"/>
      <c r="LOA252" s="755"/>
      <c r="LOB252" s="755"/>
      <c r="LOC252" s="755"/>
      <c r="LOD252" s="755"/>
      <c r="LOE252" s="755"/>
      <c r="LOF252" s="755"/>
      <c r="LOG252" s="755"/>
      <c r="LOH252" s="755"/>
      <c r="LOI252" s="755"/>
      <c r="LOJ252" s="755"/>
      <c r="LOK252" s="755"/>
      <c r="LOL252" s="755"/>
      <c r="LOM252" s="755"/>
      <c r="LON252" s="755"/>
      <c r="LOO252" s="755"/>
      <c r="LOP252" s="755"/>
      <c r="LOQ252" s="755"/>
      <c r="LOR252" s="755"/>
      <c r="LOS252" s="755"/>
      <c r="LOT252" s="755"/>
      <c r="LOU252" s="755"/>
      <c r="LOV252" s="755"/>
      <c r="LOW252" s="755"/>
      <c r="LOX252" s="755"/>
      <c r="LOY252" s="755"/>
      <c r="LOZ252" s="755"/>
      <c r="LPA252" s="755"/>
      <c r="LPB252" s="755"/>
      <c r="LPC252" s="755"/>
      <c r="LPD252" s="755"/>
      <c r="LPE252" s="755"/>
      <c r="LPF252" s="755"/>
      <c r="LPG252" s="755"/>
      <c r="LPH252" s="755"/>
      <c r="LPI252" s="755"/>
      <c r="LPJ252" s="755"/>
      <c r="LPK252" s="755"/>
      <c r="LPL252" s="755"/>
      <c r="LPM252" s="755"/>
      <c r="LPN252" s="755"/>
      <c r="LPO252" s="755"/>
      <c r="LPP252" s="755"/>
      <c r="LPQ252" s="755"/>
      <c r="LPR252" s="755"/>
      <c r="LPS252" s="755"/>
      <c r="LPT252" s="755"/>
      <c r="LPU252" s="755"/>
      <c r="LPV252" s="755"/>
      <c r="LPW252" s="755"/>
      <c r="LPX252" s="755"/>
      <c r="LPY252" s="755"/>
      <c r="LPZ252" s="755"/>
      <c r="LQA252" s="755"/>
      <c r="LQB252" s="755"/>
      <c r="LQC252" s="755"/>
      <c r="LQD252" s="755"/>
      <c r="LQE252" s="755"/>
      <c r="LQF252" s="755"/>
      <c r="LQG252" s="755"/>
      <c r="LQH252" s="755"/>
      <c r="LQI252" s="755"/>
      <c r="LQJ252" s="755"/>
      <c r="LQK252" s="755"/>
      <c r="LQL252" s="755"/>
      <c r="LQM252" s="755"/>
      <c r="LQN252" s="755"/>
      <c r="LQO252" s="755"/>
      <c r="LQP252" s="755"/>
      <c r="LQQ252" s="755"/>
      <c r="LQR252" s="755"/>
      <c r="LQS252" s="755"/>
      <c r="LQT252" s="755"/>
      <c r="LQU252" s="755"/>
      <c r="LQV252" s="755"/>
      <c r="LQW252" s="755"/>
      <c r="LQX252" s="755"/>
      <c r="LQY252" s="755"/>
      <c r="LQZ252" s="755"/>
      <c r="LRA252" s="755"/>
      <c r="LRB252" s="755"/>
      <c r="LRC252" s="755"/>
      <c r="LRD252" s="755"/>
      <c r="LRE252" s="755"/>
      <c r="LRF252" s="755"/>
      <c r="LRG252" s="755"/>
      <c r="LRH252" s="755"/>
      <c r="LRI252" s="755"/>
      <c r="LRJ252" s="755"/>
      <c r="LRK252" s="755"/>
      <c r="LRL252" s="755"/>
      <c r="LRM252" s="755"/>
      <c r="LRN252" s="755"/>
      <c r="LRO252" s="755"/>
      <c r="LRP252" s="755"/>
      <c r="LRQ252" s="755"/>
      <c r="LRR252" s="755"/>
      <c r="LRS252" s="755"/>
      <c r="LRT252" s="755"/>
      <c r="LRU252" s="755"/>
      <c r="LRV252" s="755"/>
      <c r="LRW252" s="755"/>
      <c r="LRX252" s="755"/>
      <c r="LRY252" s="755"/>
      <c r="LRZ252" s="755"/>
      <c r="LSA252" s="755"/>
      <c r="LSB252" s="755"/>
      <c r="LSC252" s="755"/>
      <c r="LSD252" s="755"/>
      <c r="LSE252" s="755"/>
      <c r="LSF252" s="755"/>
      <c r="LSG252" s="755"/>
      <c r="LSH252" s="755"/>
      <c r="LSI252" s="755"/>
      <c r="LSJ252" s="755"/>
      <c r="LSK252" s="755"/>
      <c r="LSL252" s="755"/>
      <c r="LSM252" s="755"/>
      <c r="LSN252" s="755"/>
      <c r="LSO252" s="755"/>
      <c r="LSP252" s="755"/>
      <c r="LSQ252" s="755"/>
      <c r="LSR252" s="755"/>
      <c r="LSS252" s="755"/>
      <c r="LST252" s="755"/>
      <c r="LSU252" s="755"/>
      <c r="LSV252" s="755"/>
      <c r="LSW252" s="755"/>
      <c r="LSX252" s="755"/>
      <c r="LSY252" s="755"/>
      <c r="LSZ252" s="755"/>
      <c r="LTA252" s="755"/>
      <c r="LTB252" s="755"/>
      <c r="LTC252" s="755"/>
      <c r="LTD252" s="755"/>
      <c r="LTE252" s="755"/>
      <c r="LTF252" s="755"/>
      <c r="LTG252" s="755"/>
      <c r="LTH252" s="755"/>
      <c r="LTI252" s="755"/>
      <c r="LTJ252" s="755"/>
      <c r="LTK252" s="755"/>
      <c r="LTL252" s="755"/>
      <c r="LTM252" s="755"/>
      <c r="LTN252" s="755"/>
      <c r="LTO252" s="755"/>
      <c r="LTP252" s="755"/>
      <c r="LTQ252" s="755"/>
      <c r="LTR252" s="755"/>
      <c r="LTS252" s="755"/>
      <c r="LTT252" s="755"/>
      <c r="LTU252" s="755"/>
      <c r="LTV252" s="755"/>
      <c r="LTW252" s="755"/>
      <c r="LTX252" s="755"/>
      <c r="LTY252" s="755"/>
      <c r="LTZ252" s="755"/>
      <c r="LUA252" s="755"/>
      <c r="LUB252" s="755"/>
      <c r="LUC252" s="755"/>
      <c r="LUD252" s="755"/>
      <c r="LUE252" s="755"/>
      <c r="LUF252" s="755"/>
      <c r="LUG252" s="755"/>
      <c r="LUH252" s="755"/>
      <c r="LUI252" s="755"/>
      <c r="LUJ252" s="755"/>
      <c r="LUK252" s="755"/>
      <c r="LUL252" s="755"/>
      <c r="LUM252" s="755"/>
      <c r="LUN252" s="755"/>
      <c r="LUO252" s="755"/>
      <c r="LUP252" s="755"/>
      <c r="LUQ252" s="755"/>
      <c r="LUR252" s="755"/>
      <c r="LUS252" s="755"/>
      <c r="LUT252" s="755"/>
      <c r="LUU252" s="755"/>
      <c r="LUV252" s="755"/>
      <c r="LUW252" s="755"/>
      <c r="LUX252" s="755"/>
      <c r="LUY252" s="755"/>
      <c r="LUZ252" s="755"/>
      <c r="LVA252" s="755"/>
      <c r="LVB252" s="755"/>
      <c r="LVC252" s="755"/>
      <c r="LVD252" s="755"/>
      <c r="LVE252" s="755"/>
      <c r="LVF252" s="755"/>
      <c r="LVG252" s="755"/>
      <c r="LVH252" s="755"/>
      <c r="LVI252" s="755"/>
      <c r="LVJ252" s="755"/>
      <c r="LVK252" s="755"/>
      <c r="LVL252" s="755"/>
      <c r="LVM252" s="755"/>
      <c r="LVN252" s="755"/>
      <c r="LVO252" s="755"/>
      <c r="LVP252" s="755"/>
      <c r="LVQ252" s="755"/>
      <c r="LVR252" s="755"/>
      <c r="LVS252" s="755"/>
      <c r="LVT252" s="755"/>
      <c r="LVU252" s="755"/>
      <c r="LVV252" s="755"/>
      <c r="LVW252" s="755"/>
      <c r="LVX252" s="755"/>
      <c r="LVY252" s="755"/>
      <c r="LVZ252" s="755"/>
      <c r="LWA252" s="755"/>
      <c r="LWB252" s="755"/>
      <c r="LWC252" s="755"/>
      <c r="LWD252" s="755"/>
      <c r="LWE252" s="755"/>
      <c r="LWF252" s="755"/>
      <c r="LWG252" s="755"/>
      <c r="LWH252" s="755"/>
      <c r="LWI252" s="755"/>
      <c r="LWJ252" s="755"/>
      <c r="LWK252" s="755"/>
      <c r="LWL252" s="755"/>
      <c r="LWM252" s="755"/>
      <c r="LWN252" s="755"/>
      <c r="LWO252" s="755"/>
      <c r="LWP252" s="755"/>
      <c r="LWQ252" s="755"/>
      <c r="LWR252" s="755"/>
      <c r="LWS252" s="755"/>
      <c r="LWT252" s="755"/>
      <c r="LWU252" s="755"/>
      <c r="LWV252" s="755"/>
      <c r="LWW252" s="755"/>
      <c r="LWX252" s="755"/>
      <c r="LWY252" s="755"/>
      <c r="LWZ252" s="755"/>
      <c r="LXA252" s="755"/>
      <c r="LXB252" s="755"/>
      <c r="LXC252" s="755"/>
      <c r="LXD252" s="755"/>
      <c r="LXE252" s="755"/>
      <c r="LXF252" s="755"/>
      <c r="LXG252" s="755"/>
      <c r="LXH252" s="755"/>
      <c r="LXI252" s="755"/>
      <c r="LXJ252" s="755"/>
      <c r="LXK252" s="755"/>
      <c r="LXL252" s="755"/>
      <c r="LXM252" s="755"/>
      <c r="LXN252" s="755"/>
      <c r="LXO252" s="755"/>
      <c r="LXP252" s="755"/>
      <c r="LXQ252" s="755"/>
      <c r="LXR252" s="755"/>
      <c r="LXS252" s="755"/>
      <c r="LXT252" s="755"/>
      <c r="LXU252" s="755"/>
      <c r="LXV252" s="755"/>
      <c r="LXW252" s="755"/>
      <c r="LXX252" s="755"/>
      <c r="LXY252" s="755"/>
      <c r="LXZ252" s="755"/>
      <c r="LYA252" s="755"/>
      <c r="LYB252" s="755"/>
      <c r="LYC252" s="755"/>
      <c r="LYD252" s="755"/>
      <c r="LYE252" s="755"/>
      <c r="LYF252" s="755"/>
      <c r="LYG252" s="755"/>
      <c r="LYH252" s="755"/>
      <c r="LYI252" s="755"/>
      <c r="LYJ252" s="755"/>
      <c r="LYK252" s="755"/>
      <c r="LYL252" s="755"/>
      <c r="LYM252" s="755"/>
      <c r="LYN252" s="755"/>
      <c r="LYO252" s="755"/>
      <c r="LYP252" s="755"/>
      <c r="LYQ252" s="755"/>
      <c r="LYR252" s="755"/>
      <c r="LYS252" s="755"/>
      <c r="LYT252" s="755"/>
      <c r="LYU252" s="755"/>
      <c r="LYV252" s="755"/>
      <c r="LYW252" s="755"/>
      <c r="LYX252" s="755"/>
      <c r="LYY252" s="755"/>
      <c r="LYZ252" s="755"/>
      <c r="LZA252" s="755"/>
      <c r="LZB252" s="755"/>
      <c r="LZC252" s="755"/>
      <c r="LZD252" s="755"/>
      <c r="LZE252" s="755"/>
      <c r="LZF252" s="755"/>
      <c r="LZG252" s="755"/>
      <c r="LZH252" s="755"/>
      <c r="LZI252" s="755"/>
      <c r="LZJ252" s="755"/>
      <c r="LZK252" s="755"/>
      <c r="LZL252" s="755"/>
      <c r="LZM252" s="755"/>
      <c r="LZN252" s="755"/>
      <c r="LZO252" s="755"/>
      <c r="LZP252" s="755"/>
      <c r="LZQ252" s="755"/>
      <c r="LZR252" s="755"/>
      <c r="LZS252" s="755"/>
      <c r="LZT252" s="755"/>
      <c r="LZU252" s="755"/>
      <c r="LZV252" s="755"/>
      <c r="LZW252" s="755"/>
      <c r="LZX252" s="755"/>
      <c r="LZY252" s="755"/>
      <c r="LZZ252" s="755"/>
      <c r="MAA252" s="755"/>
      <c r="MAB252" s="755"/>
      <c r="MAC252" s="755"/>
      <c r="MAD252" s="755"/>
      <c r="MAE252" s="755"/>
      <c r="MAF252" s="755"/>
      <c r="MAG252" s="755"/>
      <c r="MAH252" s="755"/>
      <c r="MAI252" s="755"/>
      <c r="MAJ252" s="755"/>
      <c r="MAK252" s="755"/>
      <c r="MAL252" s="755"/>
      <c r="MAM252" s="755"/>
      <c r="MAN252" s="755"/>
      <c r="MAO252" s="755"/>
      <c r="MAP252" s="755"/>
      <c r="MAQ252" s="755"/>
      <c r="MAR252" s="755"/>
      <c r="MAS252" s="755"/>
      <c r="MAT252" s="755"/>
      <c r="MAU252" s="755"/>
      <c r="MAV252" s="755"/>
      <c r="MAW252" s="755"/>
      <c r="MAX252" s="755"/>
      <c r="MAY252" s="755"/>
      <c r="MAZ252" s="755"/>
      <c r="MBA252" s="755"/>
      <c r="MBB252" s="755"/>
      <c r="MBC252" s="755"/>
      <c r="MBD252" s="755"/>
      <c r="MBE252" s="755"/>
      <c r="MBF252" s="755"/>
      <c r="MBG252" s="755"/>
      <c r="MBH252" s="755"/>
      <c r="MBI252" s="755"/>
      <c r="MBJ252" s="755"/>
      <c r="MBK252" s="755"/>
      <c r="MBL252" s="755"/>
      <c r="MBM252" s="755"/>
      <c r="MBN252" s="755"/>
      <c r="MBO252" s="755"/>
      <c r="MBP252" s="755"/>
      <c r="MBQ252" s="755"/>
      <c r="MBR252" s="755"/>
      <c r="MBS252" s="755"/>
      <c r="MBT252" s="755"/>
      <c r="MBU252" s="755"/>
      <c r="MBV252" s="755"/>
      <c r="MBW252" s="755"/>
      <c r="MBX252" s="755"/>
      <c r="MBY252" s="755"/>
      <c r="MBZ252" s="755"/>
      <c r="MCA252" s="755"/>
      <c r="MCB252" s="755"/>
      <c r="MCC252" s="755"/>
      <c r="MCD252" s="755"/>
      <c r="MCE252" s="755"/>
      <c r="MCF252" s="755"/>
      <c r="MCG252" s="755"/>
      <c r="MCH252" s="755"/>
      <c r="MCI252" s="755"/>
      <c r="MCJ252" s="755"/>
      <c r="MCK252" s="755"/>
      <c r="MCL252" s="755"/>
      <c r="MCM252" s="755"/>
      <c r="MCN252" s="755"/>
      <c r="MCO252" s="755"/>
      <c r="MCP252" s="755"/>
      <c r="MCQ252" s="755"/>
      <c r="MCR252" s="755"/>
      <c r="MCS252" s="755"/>
      <c r="MCT252" s="755"/>
      <c r="MCU252" s="755"/>
      <c r="MCV252" s="755"/>
      <c r="MCW252" s="755"/>
      <c r="MCX252" s="755"/>
      <c r="MCY252" s="755"/>
      <c r="MCZ252" s="755"/>
      <c r="MDA252" s="755"/>
      <c r="MDB252" s="755"/>
      <c r="MDC252" s="755"/>
      <c r="MDD252" s="755"/>
      <c r="MDE252" s="755"/>
      <c r="MDF252" s="755"/>
      <c r="MDG252" s="755"/>
      <c r="MDH252" s="755"/>
      <c r="MDI252" s="755"/>
      <c r="MDJ252" s="755"/>
      <c r="MDK252" s="755"/>
      <c r="MDL252" s="755"/>
      <c r="MDM252" s="755"/>
      <c r="MDN252" s="755"/>
      <c r="MDO252" s="755"/>
      <c r="MDP252" s="755"/>
      <c r="MDQ252" s="755"/>
      <c r="MDR252" s="755"/>
      <c r="MDS252" s="755"/>
      <c r="MDT252" s="755"/>
      <c r="MDU252" s="755"/>
      <c r="MDV252" s="755"/>
      <c r="MDW252" s="755"/>
      <c r="MDX252" s="755"/>
      <c r="MDY252" s="755"/>
      <c r="MDZ252" s="755"/>
      <c r="MEA252" s="755"/>
      <c r="MEB252" s="755"/>
      <c r="MEC252" s="755"/>
      <c r="MED252" s="755"/>
      <c r="MEE252" s="755"/>
      <c r="MEF252" s="755"/>
      <c r="MEG252" s="755"/>
      <c r="MEH252" s="755"/>
      <c r="MEI252" s="755"/>
      <c r="MEJ252" s="755"/>
      <c r="MEK252" s="755"/>
      <c r="MEL252" s="755"/>
      <c r="MEM252" s="755"/>
      <c r="MEN252" s="755"/>
      <c r="MEO252" s="755"/>
      <c r="MEP252" s="755"/>
      <c r="MEQ252" s="755"/>
      <c r="MER252" s="755"/>
      <c r="MES252" s="755"/>
      <c r="MET252" s="755"/>
      <c r="MEU252" s="755"/>
      <c r="MEV252" s="755"/>
      <c r="MEW252" s="755"/>
      <c r="MEX252" s="755"/>
      <c r="MEY252" s="755"/>
      <c r="MEZ252" s="755"/>
      <c r="MFA252" s="755"/>
      <c r="MFB252" s="755"/>
      <c r="MFC252" s="755"/>
      <c r="MFD252" s="755"/>
      <c r="MFE252" s="755"/>
      <c r="MFF252" s="755"/>
      <c r="MFG252" s="755"/>
      <c r="MFH252" s="755"/>
      <c r="MFI252" s="755"/>
      <c r="MFJ252" s="755"/>
      <c r="MFK252" s="755"/>
      <c r="MFL252" s="755"/>
      <c r="MFM252" s="755"/>
      <c r="MFN252" s="755"/>
      <c r="MFO252" s="755"/>
      <c r="MFP252" s="755"/>
      <c r="MFQ252" s="755"/>
      <c r="MFR252" s="755"/>
      <c r="MFS252" s="755"/>
      <c r="MFT252" s="755"/>
      <c r="MFU252" s="755"/>
      <c r="MFV252" s="755"/>
      <c r="MFW252" s="755"/>
      <c r="MFX252" s="755"/>
      <c r="MFY252" s="755"/>
      <c r="MFZ252" s="755"/>
      <c r="MGA252" s="755"/>
      <c r="MGB252" s="755"/>
      <c r="MGC252" s="755"/>
      <c r="MGD252" s="755"/>
      <c r="MGE252" s="755"/>
      <c r="MGF252" s="755"/>
      <c r="MGG252" s="755"/>
      <c r="MGH252" s="755"/>
      <c r="MGI252" s="755"/>
      <c r="MGJ252" s="755"/>
      <c r="MGK252" s="755"/>
      <c r="MGL252" s="755"/>
      <c r="MGM252" s="755"/>
      <c r="MGN252" s="755"/>
      <c r="MGO252" s="755"/>
      <c r="MGP252" s="755"/>
      <c r="MGQ252" s="755"/>
      <c r="MGR252" s="755"/>
      <c r="MGS252" s="755"/>
      <c r="MGT252" s="755"/>
      <c r="MGU252" s="755"/>
      <c r="MGV252" s="755"/>
      <c r="MGW252" s="755"/>
      <c r="MGX252" s="755"/>
      <c r="MGY252" s="755"/>
      <c r="MGZ252" s="755"/>
      <c r="MHA252" s="755"/>
      <c r="MHB252" s="755"/>
      <c r="MHC252" s="755"/>
      <c r="MHD252" s="755"/>
      <c r="MHE252" s="755"/>
      <c r="MHF252" s="755"/>
      <c r="MHG252" s="755"/>
      <c r="MHH252" s="755"/>
      <c r="MHI252" s="755"/>
      <c r="MHJ252" s="755"/>
      <c r="MHK252" s="755"/>
      <c r="MHL252" s="755"/>
      <c r="MHM252" s="755"/>
      <c r="MHN252" s="755"/>
      <c r="MHO252" s="755"/>
      <c r="MHP252" s="755"/>
      <c r="MHQ252" s="755"/>
      <c r="MHR252" s="755"/>
      <c r="MHS252" s="755"/>
      <c r="MHT252" s="755"/>
      <c r="MHU252" s="755"/>
      <c r="MHV252" s="755"/>
      <c r="MHW252" s="755"/>
      <c r="MHX252" s="755"/>
      <c r="MHY252" s="755"/>
      <c r="MHZ252" s="755"/>
      <c r="MIA252" s="755"/>
      <c r="MIB252" s="755"/>
      <c r="MIC252" s="755"/>
      <c r="MID252" s="755"/>
      <c r="MIE252" s="755"/>
      <c r="MIF252" s="755"/>
      <c r="MIG252" s="755"/>
      <c r="MIH252" s="755"/>
      <c r="MII252" s="755"/>
      <c r="MIJ252" s="755"/>
      <c r="MIK252" s="755"/>
      <c r="MIL252" s="755"/>
      <c r="MIM252" s="755"/>
      <c r="MIN252" s="755"/>
      <c r="MIO252" s="755"/>
      <c r="MIP252" s="755"/>
      <c r="MIQ252" s="755"/>
      <c r="MIR252" s="755"/>
      <c r="MIS252" s="755"/>
      <c r="MIT252" s="755"/>
      <c r="MIU252" s="755"/>
      <c r="MIV252" s="755"/>
      <c r="MIW252" s="755"/>
      <c r="MIX252" s="755"/>
      <c r="MIY252" s="755"/>
      <c r="MIZ252" s="755"/>
      <c r="MJA252" s="755"/>
      <c r="MJB252" s="755"/>
      <c r="MJC252" s="755"/>
      <c r="MJD252" s="755"/>
      <c r="MJE252" s="755"/>
      <c r="MJF252" s="755"/>
      <c r="MJG252" s="755"/>
      <c r="MJH252" s="755"/>
      <c r="MJI252" s="755"/>
      <c r="MJJ252" s="755"/>
      <c r="MJK252" s="755"/>
      <c r="MJL252" s="755"/>
      <c r="MJM252" s="755"/>
      <c r="MJN252" s="755"/>
      <c r="MJO252" s="755"/>
      <c r="MJP252" s="755"/>
      <c r="MJQ252" s="755"/>
      <c r="MJR252" s="755"/>
      <c r="MJS252" s="755"/>
      <c r="MJT252" s="755"/>
      <c r="MJU252" s="755"/>
      <c r="MJV252" s="755"/>
      <c r="MJW252" s="755"/>
      <c r="MJX252" s="755"/>
      <c r="MJY252" s="755"/>
      <c r="MJZ252" s="755"/>
      <c r="MKA252" s="755"/>
      <c r="MKB252" s="755"/>
      <c r="MKC252" s="755"/>
      <c r="MKD252" s="755"/>
      <c r="MKE252" s="755"/>
      <c r="MKF252" s="755"/>
      <c r="MKG252" s="755"/>
      <c r="MKH252" s="755"/>
      <c r="MKI252" s="755"/>
      <c r="MKJ252" s="755"/>
      <c r="MKK252" s="755"/>
      <c r="MKL252" s="755"/>
      <c r="MKM252" s="755"/>
      <c r="MKN252" s="755"/>
      <c r="MKO252" s="755"/>
      <c r="MKP252" s="755"/>
      <c r="MKQ252" s="755"/>
      <c r="MKR252" s="755"/>
      <c r="MKS252" s="755"/>
      <c r="MKT252" s="755"/>
      <c r="MKU252" s="755"/>
      <c r="MKV252" s="755"/>
      <c r="MKW252" s="755"/>
      <c r="MKX252" s="755"/>
      <c r="MKY252" s="755"/>
      <c r="MKZ252" s="755"/>
      <c r="MLA252" s="755"/>
      <c r="MLB252" s="755"/>
      <c r="MLC252" s="755"/>
      <c r="MLD252" s="755"/>
      <c r="MLE252" s="755"/>
      <c r="MLF252" s="755"/>
      <c r="MLG252" s="755"/>
      <c r="MLH252" s="755"/>
      <c r="MLI252" s="755"/>
      <c r="MLJ252" s="755"/>
      <c r="MLK252" s="755"/>
      <c r="MLL252" s="755"/>
      <c r="MLM252" s="755"/>
      <c r="MLN252" s="755"/>
      <c r="MLO252" s="755"/>
      <c r="MLP252" s="755"/>
      <c r="MLQ252" s="755"/>
      <c r="MLR252" s="755"/>
      <c r="MLS252" s="755"/>
      <c r="MLT252" s="755"/>
      <c r="MLU252" s="755"/>
      <c r="MLV252" s="755"/>
      <c r="MLW252" s="755"/>
      <c r="MLX252" s="755"/>
      <c r="MLY252" s="755"/>
      <c r="MLZ252" s="755"/>
      <c r="MMA252" s="755"/>
      <c r="MMB252" s="755"/>
      <c r="MMC252" s="755"/>
      <c r="MMD252" s="755"/>
      <c r="MME252" s="755"/>
      <c r="MMF252" s="755"/>
      <c r="MMG252" s="755"/>
      <c r="MMH252" s="755"/>
      <c r="MMI252" s="755"/>
      <c r="MMJ252" s="755"/>
      <c r="MMK252" s="755"/>
      <c r="MML252" s="755"/>
      <c r="MMM252" s="755"/>
      <c r="MMN252" s="755"/>
      <c r="MMO252" s="755"/>
      <c r="MMP252" s="755"/>
      <c r="MMQ252" s="755"/>
      <c r="MMR252" s="755"/>
      <c r="MMS252" s="755"/>
      <c r="MMT252" s="755"/>
      <c r="MMU252" s="755"/>
      <c r="MMV252" s="755"/>
      <c r="MMW252" s="755"/>
      <c r="MMX252" s="755"/>
      <c r="MMY252" s="755"/>
      <c r="MMZ252" s="755"/>
      <c r="MNA252" s="755"/>
      <c r="MNB252" s="755"/>
      <c r="MNC252" s="755"/>
      <c r="MND252" s="755"/>
      <c r="MNE252" s="755"/>
      <c r="MNF252" s="755"/>
      <c r="MNG252" s="755"/>
      <c r="MNH252" s="755"/>
      <c r="MNI252" s="755"/>
      <c r="MNJ252" s="755"/>
      <c r="MNK252" s="755"/>
      <c r="MNL252" s="755"/>
      <c r="MNM252" s="755"/>
      <c r="MNN252" s="755"/>
      <c r="MNO252" s="755"/>
      <c r="MNP252" s="755"/>
      <c r="MNQ252" s="755"/>
      <c r="MNR252" s="755"/>
      <c r="MNS252" s="755"/>
      <c r="MNT252" s="755"/>
      <c r="MNU252" s="755"/>
      <c r="MNV252" s="755"/>
      <c r="MNW252" s="755"/>
      <c r="MNX252" s="755"/>
      <c r="MNY252" s="755"/>
      <c r="MNZ252" s="755"/>
      <c r="MOA252" s="755"/>
      <c r="MOB252" s="755"/>
      <c r="MOC252" s="755"/>
      <c r="MOD252" s="755"/>
      <c r="MOE252" s="755"/>
      <c r="MOF252" s="755"/>
      <c r="MOG252" s="755"/>
      <c r="MOH252" s="755"/>
      <c r="MOI252" s="755"/>
      <c r="MOJ252" s="755"/>
      <c r="MOK252" s="755"/>
      <c r="MOL252" s="755"/>
      <c r="MOM252" s="755"/>
      <c r="MON252" s="755"/>
      <c r="MOO252" s="755"/>
      <c r="MOP252" s="755"/>
      <c r="MOQ252" s="755"/>
      <c r="MOR252" s="755"/>
      <c r="MOS252" s="755"/>
      <c r="MOT252" s="755"/>
      <c r="MOU252" s="755"/>
      <c r="MOV252" s="755"/>
      <c r="MOW252" s="755"/>
      <c r="MOX252" s="755"/>
      <c r="MOY252" s="755"/>
      <c r="MOZ252" s="755"/>
      <c r="MPA252" s="755"/>
      <c r="MPB252" s="755"/>
      <c r="MPC252" s="755"/>
      <c r="MPD252" s="755"/>
      <c r="MPE252" s="755"/>
      <c r="MPF252" s="755"/>
      <c r="MPG252" s="755"/>
      <c r="MPH252" s="755"/>
      <c r="MPI252" s="755"/>
      <c r="MPJ252" s="755"/>
      <c r="MPK252" s="755"/>
      <c r="MPL252" s="755"/>
      <c r="MPM252" s="755"/>
      <c r="MPN252" s="755"/>
      <c r="MPO252" s="755"/>
      <c r="MPP252" s="755"/>
      <c r="MPQ252" s="755"/>
      <c r="MPR252" s="755"/>
      <c r="MPS252" s="755"/>
      <c r="MPT252" s="755"/>
      <c r="MPU252" s="755"/>
      <c r="MPV252" s="755"/>
      <c r="MPW252" s="755"/>
      <c r="MPX252" s="755"/>
      <c r="MPY252" s="755"/>
      <c r="MPZ252" s="755"/>
      <c r="MQA252" s="755"/>
      <c r="MQB252" s="755"/>
      <c r="MQC252" s="755"/>
      <c r="MQD252" s="755"/>
      <c r="MQE252" s="755"/>
      <c r="MQF252" s="755"/>
      <c r="MQG252" s="755"/>
      <c r="MQH252" s="755"/>
      <c r="MQI252" s="755"/>
      <c r="MQJ252" s="755"/>
      <c r="MQK252" s="755"/>
      <c r="MQL252" s="755"/>
      <c r="MQM252" s="755"/>
      <c r="MQN252" s="755"/>
      <c r="MQO252" s="755"/>
      <c r="MQP252" s="755"/>
      <c r="MQQ252" s="755"/>
      <c r="MQR252" s="755"/>
      <c r="MQS252" s="755"/>
      <c r="MQT252" s="755"/>
      <c r="MQU252" s="755"/>
      <c r="MQV252" s="755"/>
      <c r="MQW252" s="755"/>
      <c r="MQX252" s="755"/>
      <c r="MQY252" s="755"/>
      <c r="MQZ252" s="755"/>
      <c r="MRA252" s="755"/>
      <c r="MRB252" s="755"/>
      <c r="MRC252" s="755"/>
      <c r="MRD252" s="755"/>
      <c r="MRE252" s="755"/>
      <c r="MRF252" s="755"/>
      <c r="MRG252" s="755"/>
      <c r="MRH252" s="755"/>
      <c r="MRI252" s="755"/>
      <c r="MRJ252" s="755"/>
      <c r="MRK252" s="755"/>
      <c r="MRL252" s="755"/>
      <c r="MRM252" s="755"/>
      <c r="MRN252" s="755"/>
      <c r="MRO252" s="755"/>
      <c r="MRP252" s="755"/>
      <c r="MRQ252" s="755"/>
      <c r="MRR252" s="755"/>
      <c r="MRS252" s="755"/>
      <c r="MRT252" s="755"/>
      <c r="MRU252" s="755"/>
      <c r="MRV252" s="755"/>
      <c r="MRW252" s="755"/>
      <c r="MRX252" s="755"/>
      <c r="MRY252" s="755"/>
      <c r="MRZ252" s="755"/>
      <c r="MSA252" s="755"/>
      <c r="MSB252" s="755"/>
      <c r="MSC252" s="755"/>
      <c r="MSD252" s="755"/>
      <c r="MSE252" s="755"/>
      <c r="MSF252" s="755"/>
      <c r="MSG252" s="755"/>
      <c r="MSH252" s="755"/>
      <c r="MSI252" s="755"/>
      <c r="MSJ252" s="755"/>
      <c r="MSK252" s="755"/>
      <c r="MSL252" s="755"/>
      <c r="MSM252" s="755"/>
      <c r="MSN252" s="755"/>
      <c r="MSO252" s="755"/>
      <c r="MSP252" s="755"/>
      <c r="MSQ252" s="755"/>
      <c r="MSR252" s="755"/>
      <c r="MSS252" s="755"/>
      <c r="MST252" s="755"/>
      <c r="MSU252" s="755"/>
      <c r="MSV252" s="755"/>
      <c r="MSW252" s="755"/>
      <c r="MSX252" s="755"/>
      <c r="MSY252" s="755"/>
      <c r="MSZ252" s="755"/>
      <c r="MTA252" s="755"/>
      <c r="MTB252" s="755"/>
      <c r="MTC252" s="755"/>
      <c r="MTD252" s="755"/>
      <c r="MTE252" s="755"/>
      <c r="MTF252" s="755"/>
      <c r="MTG252" s="755"/>
      <c r="MTH252" s="755"/>
      <c r="MTI252" s="755"/>
      <c r="MTJ252" s="755"/>
      <c r="MTK252" s="755"/>
      <c r="MTL252" s="755"/>
      <c r="MTM252" s="755"/>
      <c r="MTN252" s="755"/>
      <c r="MTO252" s="755"/>
      <c r="MTP252" s="755"/>
      <c r="MTQ252" s="755"/>
      <c r="MTR252" s="755"/>
      <c r="MTS252" s="755"/>
      <c r="MTT252" s="755"/>
      <c r="MTU252" s="755"/>
      <c r="MTV252" s="755"/>
      <c r="MTW252" s="755"/>
      <c r="MTX252" s="755"/>
      <c r="MTY252" s="755"/>
      <c r="MTZ252" s="755"/>
      <c r="MUA252" s="755"/>
      <c r="MUB252" s="755"/>
      <c r="MUC252" s="755"/>
      <c r="MUD252" s="755"/>
      <c r="MUE252" s="755"/>
      <c r="MUF252" s="755"/>
      <c r="MUG252" s="755"/>
      <c r="MUH252" s="755"/>
      <c r="MUI252" s="755"/>
      <c r="MUJ252" s="755"/>
      <c r="MUK252" s="755"/>
      <c r="MUL252" s="755"/>
      <c r="MUM252" s="755"/>
      <c r="MUN252" s="755"/>
      <c r="MUO252" s="755"/>
      <c r="MUP252" s="755"/>
      <c r="MUQ252" s="755"/>
      <c r="MUR252" s="755"/>
      <c r="MUS252" s="755"/>
      <c r="MUT252" s="755"/>
      <c r="MUU252" s="755"/>
      <c r="MUV252" s="755"/>
      <c r="MUW252" s="755"/>
      <c r="MUX252" s="755"/>
      <c r="MUY252" s="755"/>
      <c r="MUZ252" s="755"/>
      <c r="MVA252" s="755"/>
      <c r="MVB252" s="755"/>
      <c r="MVC252" s="755"/>
      <c r="MVD252" s="755"/>
      <c r="MVE252" s="755"/>
      <c r="MVF252" s="755"/>
      <c r="MVG252" s="755"/>
      <c r="MVH252" s="755"/>
      <c r="MVI252" s="755"/>
      <c r="MVJ252" s="755"/>
      <c r="MVK252" s="755"/>
      <c r="MVL252" s="755"/>
      <c r="MVM252" s="755"/>
      <c r="MVN252" s="755"/>
      <c r="MVO252" s="755"/>
      <c r="MVP252" s="755"/>
      <c r="MVQ252" s="755"/>
      <c r="MVR252" s="755"/>
      <c r="MVS252" s="755"/>
      <c r="MVT252" s="755"/>
      <c r="MVU252" s="755"/>
      <c r="MVV252" s="755"/>
      <c r="MVW252" s="755"/>
      <c r="MVX252" s="755"/>
      <c r="MVY252" s="755"/>
      <c r="MVZ252" s="755"/>
      <c r="MWA252" s="755"/>
      <c r="MWB252" s="755"/>
      <c r="MWC252" s="755"/>
      <c r="MWD252" s="755"/>
      <c r="MWE252" s="755"/>
      <c r="MWF252" s="755"/>
      <c r="MWG252" s="755"/>
      <c r="MWH252" s="755"/>
      <c r="MWI252" s="755"/>
      <c r="MWJ252" s="755"/>
      <c r="MWK252" s="755"/>
      <c r="MWL252" s="755"/>
      <c r="MWM252" s="755"/>
      <c r="MWN252" s="755"/>
      <c r="MWO252" s="755"/>
      <c r="MWP252" s="755"/>
      <c r="MWQ252" s="755"/>
      <c r="MWR252" s="755"/>
      <c r="MWS252" s="755"/>
      <c r="MWT252" s="755"/>
      <c r="MWU252" s="755"/>
      <c r="MWV252" s="755"/>
      <c r="MWW252" s="755"/>
      <c r="MWX252" s="755"/>
      <c r="MWY252" s="755"/>
      <c r="MWZ252" s="755"/>
      <c r="MXA252" s="755"/>
      <c r="MXB252" s="755"/>
      <c r="MXC252" s="755"/>
      <c r="MXD252" s="755"/>
      <c r="MXE252" s="755"/>
      <c r="MXF252" s="755"/>
      <c r="MXG252" s="755"/>
      <c r="MXH252" s="755"/>
      <c r="MXI252" s="755"/>
      <c r="MXJ252" s="755"/>
      <c r="MXK252" s="755"/>
      <c r="MXL252" s="755"/>
      <c r="MXM252" s="755"/>
      <c r="MXN252" s="755"/>
      <c r="MXO252" s="755"/>
      <c r="MXP252" s="755"/>
      <c r="MXQ252" s="755"/>
      <c r="MXR252" s="755"/>
      <c r="MXS252" s="755"/>
      <c r="MXT252" s="755"/>
      <c r="MXU252" s="755"/>
      <c r="MXV252" s="755"/>
      <c r="MXW252" s="755"/>
      <c r="MXX252" s="755"/>
      <c r="MXY252" s="755"/>
      <c r="MXZ252" s="755"/>
      <c r="MYA252" s="755"/>
      <c r="MYB252" s="755"/>
      <c r="MYC252" s="755"/>
      <c r="MYD252" s="755"/>
      <c r="MYE252" s="755"/>
      <c r="MYF252" s="755"/>
      <c r="MYG252" s="755"/>
      <c r="MYH252" s="755"/>
      <c r="MYI252" s="755"/>
      <c r="MYJ252" s="755"/>
      <c r="MYK252" s="755"/>
      <c r="MYL252" s="755"/>
      <c r="MYM252" s="755"/>
      <c r="MYN252" s="755"/>
      <c r="MYO252" s="755"/>
      <c r="MYP252" s="755"/>
      <c r="MYQ252" s="755"/>
      <c r="MYR252" s="755"/>
      <c r="MYS252" s="755"/>
      <c r="MYT252" s="755"/>
      <c r="MYU252" s="755"/>
      <c r="MYV252" s="755"/>
      <c r="MYW252" s="755"/>
      <c r="MYX252" s="755"/>
      <c r="MYY252" s="755"/>
      <c r="MYZ252" s="755"/>
      <c r="MZA252" s="755"/>
      <c r="MZB252" s="755"/>
      <c r="MZC252" s="755"/>
      <c r="MZD252" s="755"/>
      <c r="MZE252" s="755"/>
      <c r="MZF252" s="755"/>
      <c r="MZG252" s="755"/>
      <c r="MZH252" s="755"/>
      <c r="MZI252" s="755"/>
      <c r="MZJ252" s="755"/>
      <c r="MZK252" s="755"/>
      <c r="MZL252" s="755"/>
      <c r="MZM252" s="755"/>
      <c r="MZN252" s="755"/>
      <c r="MZO252" s="755"/>
      <c r="MZP252" s="755"/>
      <c r="MZQ252" s="755"/>
      <c r="MZR252" s="755"/>
      <c r="MZS252" s="755"/>
      <c r="MZT252" s="755"/>
      <c r="MZU252" s="755"/>
      <c r="MZV252" s="755"/>
      <c r="MZW252" s="755"/>
      <c r="MZX252" s="755"/>
      <c r="MZY252" s="755"/>
      <c r="MZZ252" s="755"/>
      <c r="NAA252" s="755"/>
      <c r="NAB252" s="755"/>
      <c r="NAC252" s="755"/>
      <c r="NAD252" s="755"/>
      <c r="NAE252" s="755"/>
      <c r="NAF252" s="755"/>
      <c r="NAG252" s="755"/>
      <c r="NAH252" s="755"/>
      <c r="NAI252" s="755"/>
      <c r="NAJ252" s="755"/>
      <c r="NAK252" s="755"/>
      <c r="NAL252" s="755"/>
      <c r="NAM252" s="755"/>
      <c r="NAN252" s="755"/>
      <c r="NAO252" s="755"/>
      <c r="NAP252" s="755"/>
      <c r="NAQ252" s="755"/>
      <c r="NAR252" s="755"/>
      <c r="NAS252" s="755"/>
      <c r="NAT252" s="755"/>
      <c r="NAU252" s="755"/>
      <c r="NAV252" s="755"/>
      <c r="NAW252" s="755"/>
      <c r="NAX252" s="755"/>
      <c r="NAY252" s="755"/>
      <c r="NAZ252" s="755"/>
      <c r="NBA252" s="755"/>
      <c r="NBB252" s="755"/>
      <c r="NBC252" s="755"/>
      <c r="NBD252" s="755"/>
      <c r="NBE252" s="755"/>
      <c r="NBF252" s="755"/>
      <c r="NBG252" s="755"/>
      <c r="NBH252" s="755"/>
      <c r="NBI252" s="755"/>
      <c r="NBJ252" s="755"/>
      <c r="NBK252" s="755"/>
      <c r="NBL252" s="755"/>
      <c r="NBM252" s="755"/>
      <c r="NBN252" s="755"/>
      <c r="NBO252" s="755"/>
      <c r="NBP252" s="755"/>
      <c r="NBQ252" s="755"/>
      <c r="NBR252" s="755"/>
      <c r="NBS252" s="755"/>
      <c r="NBT252" s="755"/>
      <c r="NBU252" s="755"/>
      <c r="NBV252" s="755"/>
      <c r="NBW252" s="755"/>
      <c r="NBX252" s="755"/>
      <c r="NBY252" s="755"/>
      <c r="NBZ252" s="755"/>
      <c r="NCA252" s="755"/>
      <c r="NCB252" s="755"/>
      <c r="NCC252" s="755"/>
      <c r="NCD252" s="755"/>
      <c r="NCE252" s="755"/>
      <c r="NCF252" s="755"/>
      <c r="NCG252" s="755"/>
      <c r="NCH252" s="755"/>
      <c r="NCI252" s="755"/>
      <c r="NCJ252" s="755"/>
      <c r="NCK252" s="755"/>
      <c r="NCL252" s="755"/>
      <c r="NCM252" s="755"/>
      <c r="NCN252" s="755"/>
      <c r="NCO252" s="755"/>
      <c r="NCP252" s="755"/>
      <c r="NCQ252" s="755"/>
      <c r="NCR252" s="755"/>
      <c r="NCS252" s="755"/>
      <c r="NCT252" s="755"/>
      <c r="NCU252" s="755"/>
      <c r="NCV252" s="755"/>
      <c r="NCW252" s="755"/>
      <c r="NCX252" s="755"/>
      <c r="NCY252" s="755"/>
      <c r="NCZ252" s="755"/>
      <c r="NDA252" s="755"/>
      <c r="NDB252" s="755"/>
      <c r="NDC252" s="755"/>
      <c r="NDD252" s="755"/>
      <c r="NDE252" s="755"/>
      <c r="NDF252" s="755"/>
      <c r="NDG252" s="755"/>
      <c r="NDH252" s="755"/>
      <c r="NDI252" s="755"/>
      <c r="NDJ252" s="755"/>
      <c r="NDK252" s="755"/>
      <c r="NDL252" s="755"/>
      <c r="NDM252" s="755"/>
      <c r="NDN252" s="755"/>
      <c r="NDO252" s="755"/>
      <c r="NDP252" s="755"/>
      <c r="NDQ252" s="755"/>
      <c r="NDR252" s="755"/>
      <c r="NDS252" s="755"/>
      <c r="NDT252" s="755"/>
      <c r="NDU252" s="755"/>
      <c r="NDV252" s="755"/>
      <c r="NDW252" s="755"/>
      <c r="NDX252" s="755"/>
      <c r="NDY252" s="755"/>
      <c r="NDZ252" s="755"/>
      <c r="NEA252" s="755"/>
      <c r="NEB252" s="755"/>
      <c r="NEC252" s="755"/>
      <c r="NED252" s="755"/>
      <c r="NEE252" s="755"/>
      <c r="NEF252" s="755"/>
      <c r="NEG252" s="755"/>
      <c r="NEH252" s="755"/>
      <c r="NEI252" s="755"/>
      <c r="NEJ252" s="755"/>
      <c r="NEK252" s="755"/>
      <c r="NEL252" s="755"/>
      <c r="NEM252" s="755"/>
      <c r="NEN252" s="755"/>
      <c r="NEO252" s="755"/>
      <c r="NEP252" s="755"/>
      <c r="NEQ252" s="755"/>
      <c r="NER252" s="755"/>
      <c r="NES252" s="755"/>
      <c r="NET252" s="755"/>
      <c r="NEU252" s="755"/>
      <c r="NEV252" s="755"/>
      <c r="NEW252" s="755"/>
      <c r="NEX252" s="755"/>
      <c r="NEY252" s="755"/>
      <c r="NEZ252" s="755"/>
      <c r="NFA252" s="755"/>
      <c r="NFB252" s="755"/>
      <c r="NFC252" s="755"/>
      <c r="NFD252" s="755"/>
      <c r="NFE252" s="755"/>
      <c r="NFF252" s="755"/>
      <c r="NFG252" s="755"/>
      <c r="NFH252" s="755"/>
      <c r="NFI252" s="755"/>
      <c r="NFJ252" s="755"/>
      <c r="NFK252" s="755"/>
      <c r="NFL252" s="755"/>
      <c r="NFM252" s="755"/>
      <c r="NFN252" s="755"/>
      <c r="NFO252" s="755"/>
      <c r="NFP252" s="755"/>
      <c r="NFQ252" s="755"/>
      <c r="NFR252" s="755"/>
      <c r="NFS252" s="755"/>
      <c r="NFT252" s="755"/>
      <c r="NFU252" s="755"/>
      <c r="NFV252" s="755"/>
      <c r="NFW252" s="755"/>
      <c r="NFX252" s="755"/>
      <c r="NFY252" s="755"/>
      <c r="NFZ252" s="755"/>
      <c r="NGA252" s="755"/>
      <c r="NGB252" s="755"/>
      <c r="NGC252" s="755"/>
      <c r="NGD252" s="755"/>
      <c r="NGE252" s="755"/>
      <c r="NGF252" s="755"/>
      <c r="NGG252" s="755"/>
      <c r="NGH252" s="755"/>
      <c r="NGI252" s="755"/>
      <c r="NGJ252" s="755"/>
      <c r="NGK252" s="755"/>
      <c r="NGL252" s="755"/>
      <c r="NGM252" s="755"/>
      <c r="NGN252" s="755"/>
      <c r="NGO252" s="755"/>
      <c r="NGP252" s="755"/>
      <c r="NGQ252" s="755"/>
      <c r="NGR252" s="755"/>
      <c r="NGS252" s="755"/>
      <c r="NGT252" s="755"/>
      <c r="NGU252" s="755"/>
      <c r="NGV252" s="755"/>
      <c r="NGW252" s="755"/>
      <c r="NGX252" s="755"/>
      <c r="NGY252" s="755"/>
      <c r="NGZ252" s="755"/>
      <c r="NHA252" s="755"/>
      <c r="NHB252" s="755"/>
      <c r="NHC252" s="755"/>
      <c r="NHD252" s="755"/>
      <c r="NHE252" s="755"/>
      <c r="NHF252" s="755"/>
      <c r="NHG252" s="755"/>
      <c r="NHH252" s="755"/>
      <c r="NHI252" s="755"/>
      <c r="NHJ252" s="755"/>
      <c r="NHK252" s="755"/>
      <c r="NHL252" s="755"/>
      <c r="NHM252" s="755"/>
      <c r="NHN252" s="755"/>
      <c r="NHO252" s="755"/>
      <c r="NHP252" s="755"/>
      <c r="NHQ252" s="755"/>
      <c r="NHR252" s="755"/>
      <c r="NHS252" s="755"/>
      <c r="NHT252" s="755"/>
      <c r="NHU252" s="755"/>
      <c r="NHV252" s="755"/>
      <c r="NHW252" s="755"/>
      <c r="NHX252" s="755"/>
      <c r="NHY252" s="755"/>
      <c r="NHZ252" s="755"/>
      <c r="NIA252" s="755"/>
      <c r="NIB252" s="755"/>
      <c r="NIC252" s="755"/>
      <c r="NID252" s="755"/>
      <c r="NIE252" s="755"/>
      <c r="NIF252" s="755"/>
      <c r="NIG252" s="755"/>
      <c r="NIH252" s="755"/>
      <c r="NII252" s="755"/>
      <c r="NIJ252" s="755"/>
      <c r="NIK252" s="755"/>
      <c r="NIL252" s="755"/>
      <c r="NIM252" s="755"/>
      <c r="NIN252" s="755"/>
      <c r="NIO252" s="755"/>
      <c r="NIP252" s="755"/>
      <c r="NIQ252" s="755"/>
      <c r="NIR252" s="755"/>
      <c r="NIS252" s="755"/>
      <c r="NIT252" s="755"/>
      <c r="NIU252" s="755"/>
      <c r="NIV252" s="755"/>
      <c r="NIW252" s="755"/>
      <c r="NIX252" s="755"/>
      <c r="NIY252" s="755"/>
      <c r="NIZ252" s="755"/>
      <c r="NJA252" s="755"/>
      <c r="NJB252" s="755"/>
      <c r="NJC252" s="755"/>
      <c r="NJD252" s="755"/>
      <c r="NJE252" s="755"/>
      <c r="NJF252" s="755"/>
      <c r="NJG252" s="755"/>
      <c r="NJH252" s="755"/>
      <c r="NJI252" s="755"/>
      <c r="NJJ252" s="755"/>
      <c r="NJK252" s="755"/>
      <c r="NJL252" s="755"/>
      <c r="NJM252" s="755"/>
      <c r="NJN252" s="755"/>
      <c r="NJO252" s="755"/>
      <c r="NJP252" s="755"/>
      <c r="NJQ252" s="755"/>
      <c r="NJR252" s="755"/>
      <c r="NJS252" s="755"/>
      <c r="NJT252" s="755"/>
      <c r="NJU252" s="755"/>
      <c r="NJV252" s="755"/>
      <c r="NJW252" s="755"/>
      <c r="NJX252" s="755"/>
      <c r="NJY252" s="755"/>
      <c r="NJZ252" s="755"/>
      <c r="NKA252" s="755"/>
      <c r="NKB252" s="755"/>
      <c r="NKC252" s="755"/>
      <c r="NKD252" s="755"/>
      <c r="NKE252" s="755"/>
      <c r="NKF252" s="755"/>
      <c r="NKG252" s="755"/>
      <c r="NKH252" s="755"/>
      <c r="NKI252" s="755"/>
      <c r="NKJ252" s="755"/>
      <c r="NKK252" s="755"/>
      <c r="NKL252" s="755"/>
      <c r="NKM252" s="755"/>
      <c r="NKN252" s="755"/>
      <c r="NKO252" s="755"/>
      <c r="NKP252" s="755"/>
      <c r="NKQ252" s="755"/>
      <c r="NKR252" s="755"/>
      <c r="NKS252" s="755"/>
      <c r="NKT252" s="755"/>
      <c r="NKU252" s="755"/>
      <c r="NKV252" s="755"/>
      <c r="NKW252" s="755"/>
      <c r="NKX252" s="755"/>
      <c r="NKY252" s="755"/>
      <c r="NKZ252" s="755"/>
      <c r="NLA252" s="755"/>
      <c r="NLB252" s="755"/>
      <c r="NLC252" s="755"/>
      <c r="NLD252" s="755"/>
      <c r="NLE252" s="755"/>
      <c r="NLF252" s="755"/>
      <c r="NLG252" s="755"/>
      <c r="NLH252" s="755"/>
      <c r="NLI252" s="755"/>
      <c r="NLJ252" s="755"/>
      <c r="NLK252" s="755"/>
      <c r="NLL252" s="755"/>
      <c r="NLM252" s="755"/>
      <c r="NLN252" s="755"/>
      <c r="NLO252" s="755"/>
      <c r="NLP252" s="755"/>
      <c r="NLQ252" s="755"/>
      <c r="NLR252" s="755"/>
      <c r="NLS252" s="755"/>
      <c r="NLT252" s="755"/>
      <c r="NLU252" s="755"/>
      <c r="NLV252" s="755"/>
      <c r="NLW252" s="755"/>
      <c r="NLX252" s="755"/>
      <c r="NLY252" s="755"/>
      <c r="NLZ252" s="755"/>
      <c r="NMA252" s="755"/>
      <c r="NMB252" s="755"/>
      <c r="NMC252" s="755"/>
      <c r="NMD252" s="755"/>
      <c r="NME252" s="755"/>
      <c r="NMF252" s="755"/>
      <c r="NMG252" s="755"/>
      <c r="NMH252" s="755"/>
      <c r="NMI252" s="755"/>
      <c r="NMJ252" s="755"/>
      <c r="NMK252" s="755"/>
      <c r="NML252" s="755"/>
      <c r="NMM252" s="755"/>
      <c r="NMN252" s="755"/>
      <c r="NMO252" s="755"/>
      <c r="NMP252" s="755"/>
      <c r="NMQ252" s="755"/>
      <c r="NMR252" s="755"/>
      <c r="NMS252" s="755"/>
      <c r="NMT252" s="755"/>
      <c r="NMU252" s="755"/>
      <c r="NMV252" s="755"/>
      <c r="NMW252" s="755"/>
      <c r="NMX252" s="755"/>
      <c r="NMY252" s="755"/>
      <c r="NMZ252" s="755"/>
      <c r="NNA252" s="755"/>
      <c r="NNB252" s="755"/>
      <c r="NNC252" s="755"/>
      <c r="NND252" s="755"/>
      <c r="NNE252" s="755"/>
      <c r="NNF252" s="755"/>
      <c r="NNG252" s="755"/>
      <c r="NNH252" s="755"/>
      <c r="NNI252" s="755"/>
      <c r="NNJ252" s="755"/>
      <c r="NNK252" s="755"/>
      <c r="NNL252" s="755"/>
      <c r="NNM252" s="755"/>
      <c r="NNN252" s="755"/>
      <c r="NNO252" s="755"/>
      <c r="NNP252" s="755"/>
      <c r="NNQ252" s="755"/>
      <c r="NNR252" s="755"/>
      <c r="NNS252" s="755"/>
      <c r="NNT252" s="755"/>
      <c r="NNU252" s="755"/>
      <c r="NNV252" s="755"/>
      <c r="NNW252" s="755"/>
      <c r="NNX252" s="755"/>
      <c r="NNY252" s="755"/>
      <c r="NNZ252" s="755"/>
      <c r="NOA252" s="755"/>
      <c r="NOB252" s="755"/>
      <c r="NOC252" s="755"/>
      <c r="NOD252" s="755"/>
      <c r="NOE252" s="755"/>
      <c r="NOF252" s="755"/>
      <c r="NOG252" s="755"/>
      <c r="NOH252" s="755"/>
      <c r="NOI252" s="755"/>
      <c r="NOJ252" s="755"/>
      <c r="NOK252" s="755"/>
      <c r="NOL252" s="755"/>
      <c r="NOM252" s="755"/>
      <c r="NON252" s="755"/>
      <c r="NOO252" s="755"/>
      <c r="NOP252" s="755"/>
      <c r="NOQ252" s="755"/>
      <c r="NOR252" s="755"/>
      <c r="NOS252" s="755"/>
      <c r="NOT252" s="755"/>
      <c r="NOU252" s="755"/>
      <c r="NOV252" s="755"/>
      <c r="NOW252" s="755"/>
      <c r="NOX252" s="755"/>
      <c r="NOY252" s="755"/>
      <c r="NOZ252" s="755"/>
      <c r="NPA252" s="755"/>
      <c r="NPB252" s="755"/>
      <c r="NPC252" s="755"/>
      <c r="NPD252" s="755"/>
      <c r="NPE252" s="755"/>
      <c r="NPF252" s="755"/>
      <c r="NPG252" s="755"/>
      <c r="NPH252" s="755"/>
      <c r="NPI252" s="755"/>
      <c r="NPJ252" s="755"/>
      <c r="NPK252" s="755"/>
      <c r="NPL252" s="755"/>
      <c r="NPM252" s="755"/>
      <c r="NPN252" s="755"/>
      <c r="NPO252" s="755"/>
      <c r="NPP252" s="755"/>
      <c r="NPQ252" s="755"/>
      <c r="NPR252" s="755"/>
      <c r="NPS252" s="755"/>
      <c r="NPT252" s="755"/>
      <c r="NPU252" s="755"/>
      <c r="NPV252" s="755"/>
      <c r="NPW252" s="755"/>
      <c r="NPX252" s="755"/>
      <c r="NPY252" s="755"/>
      <c r="NPZ252" s="755"/>
      <c r="NQA252" s="755"/>
      <c r="NQB252" s="755"/>
      <c r="NQC252" s="755"/>
      <c r="NQD252" s="755"/>
      <c r="NQE252" s="755"/>
      <c r="NQF252" s="755"/>
      <c r="NQG252" s="755"/>
      <c r="NQH252" s="755"/>
      <c r="NQI252" s="755"/>
      <c r="NQJ252" s="755"/>
      <c r="NQK252" s="755"/>
      <c r="NQL252" s="755"/>
      <c r="NQM252" s="755"/>
      <c r="NQN252" s="755"/>
      <c r="NQO252" s="755"/>
      <c r="NQP252" s="755"/>
      <c r="NQQ252" s="755"/>
      <c r="NQR252" s="755"/>
      <c r="NQS252" s="755"/>
      <c r="NQT252" s="755"/>
      <c r="NQU252" s="755"/>
      <c r="NQV252" s="755"/>
      <c r="NQW252" s="755"/>
      <c r="NQX252" s="755"/>
      <c r="NQY252" s="755"/>
      <c r="NQZ252" s="755"/>
      <c r="NRA252" s="755"/>
      <c r="NRB252" s="755"/>
      <c r="NRC252" s="755"/>
      <c r="NRD252" s="755"/>
      <c r="NRE252" s="755"/>
      <c r="NRF252" s="755"/>
      <c r="NRG252" s="755"/>
      <c r="NRH252" s="755"/>
      <c r="NRI252" s="755"/>
      <c r="NRJ252" s="755"/>
      <c r="NRK252" s="755"/>
      <c r="NRL252" s="755"/>
      <c r="NRM252" s="755"/>
      <c r="NRN252" s="755"/>
      <c r="NRO252" s="755"/>
      <c r="NRP252" s="755"/>
      <c r="NRQ252" s="755"/>
      <c r="NRR252" s="755"/>
      <c r="NRS252" s="755"/>
      <c r="NRT252" s="755"/>
      <c r="NRU252" s="755"/>
      <c r="NRV252" s="755"/>
      <c r="NRW252" s="755"/>
      <c r="NRX252" s="755"/>
      <c r="NRY252" s="755"/>
      <c r="NRZ252" s="755"/>
      <c r="NSA252" s="755"/>
      <c r="NSB252" s="755"/>
      <c r="NSC252" s="755"/>
      <c r="NSD252" s="755"/>
      <c r="NSE252" s="755"/>
      <c r="NSF252" s="755"/>
      <c r="NSG252" s="755"/>
      <c r="NSH252" s="755"/>
      <c r="NSI252" s="755"/>
      <c r="NSJ252" s="755"/>
      <c r="NSK252" s="755"/>
      <c r="NSL252" s="755"/>
      <c r="NSM252" s="755"/>
      <c r="NSN252" s="755"/>
      <c r="NSO252" s="755"/>
      <c r="NSP252" s="755"/>
      <c r="NSQ252" s="755"/>
      <c r="NSR252" s="755"/>
      <c r="NSS252" s="755"/>
      <c r="NST252" s="755"/>
      <c r="NSU252" s="755"/>
      <c r="NSV252" s="755"/>
      <c r="NSW252" s="755"/>
      <c r="NSX252" s="755"/>
      <c r="NSY252" s="755"/>
      <c r="NSZ252" s="755"/>
      <c r="NTA252" s="755"/>
      <c r="NTB252" s="755"/>
      <c r="NTC252" s="755"/>
      <c r="NTD252" s="755"/>
      <c r="NTE252" s="755"/>
      <c r="NTF252" s="755"/>
      <c r="NTG252" s="755"/>
      <c r="NTH252" s="755"/>
      <c r="NTI252" s="755"/>
      <c r="NTJ252" s="755"/>
      <c r="NTK252" s="755"/>
      <c r="NTL252" s="755"/>
      <c r="NTM252" s="755"/>
      <c r="NTN252" s="755"/>
      <c r="NTO252" s="755"/>
      <c r="NTP252" s="755"/>
      <c r="NTQ252" s="755"/>
      <c r="NTR252" s="755"/>
      <c r="NTS252" s="755"/>
      <c r="NTT252" s="755"/>
      <c r="NTU252" s="755"/>
      <c r="NTV252" s="755"/>
      <c r="NTW252" s="755"/>
      <c r="NTX252" s="755"/>
      <c r="NTY252" s="755"/>
      <c r="NTZ252" s="755"/>
      <c r="NUA252" s="755"/>
      <c r="NUB252" s="755"/>
      <c r="NUC252" s="755"/>
      <c r="NUD252" s="755"/>
      <c r="NUE252" s="755"/>
      <c r="NUF252" s="755"/>
      <c r="NUG252" s="755"/>
      <c r="NUH252" s="755"/>
      <c r="NUI252" s="755"/>
      <c r="NUJ252" s="755"/>
      <c r="NUK252" s="755"/>
      <c r="NUL252" s="755"/>
      <c r="NUM252" s="755"/>
      <c r="NUN252" s="755"/>
      <c r="NUO252" s="755"/>
      <c r="NUP252" s="755"/>
      <c r="NUQ252" s="755"/>
      <c r="NUR252" s="755"/>
      <c r="NUS252" s="755"/>
      <c r="NUT252" s="755"/>
      <c r="NUU252" s="755"/>
      <c r="NUV252" s="755"/>
      <c r="NUW252" s="755"/>
      <c r="NUX252" s="755"/>
      <c r="NUY252" s="755"/>
      <c r="NUZ252" s="755"/>
      <c r="NVA252" s="755"/>
      <c r="NVB252" s="755"/>
      <c r="NVC252" s="755"/>
      <c r="NVD252" s="755"/>
      <c r="NVE252" s="755"/>
      <c r="NVF252" s="755"/>
      <c r="NVG252" s="755"/>
      <c r="NVH252" s="755"/>
      <c r="NVI252" s="755"/>
      <c r="NVJ252" s="755"/>
      <c r="NVK252" s="755"/>
      <c r="NVL252" s="755"/>
      <c r="NVM252" s="755"/>
      <c r="NVN252" s="755"/>
      <c r="NVO252" s="755"/>
      <c r="NVP252" s="755"/>
      <c r="NVQ252" s="755"/>
      <c r="NVR252" s="755"/>
      <c r="NVS252" s="755"/>
      <c r="NVT252" s="755"/>
      <c r="NVU252" s="755"/>
      <c r="NVV252" s="755"/>
      <c r="NVW252" s="755"/>
      <c r="NVX252" s="755"/>
      <c r="NVY252" s="755"/>
      <c r="NVZ252" s="755"/>
      <c r="NWA252" s="755"/>
      <c r="NWB252" s="755"/>
      <c r="NWC252" s="755"/>
      <c r="NWD252" s="755"/>
      <c r="NWE252" s="755"/>
      <c r="NWF252" s="755"/>
      <c r="NWG252" s="755"/>
      <c r="NWH252" s="755"/>
      <c r="NWI252" s="755"/>
      <c r="NWJ252" s="755"/>
      <c r="NWK252" s="755"/>
      <c r="NWL252" s="755"/>
      <c r="NWM252" s="755"/>
      <c r="NWN252" s="755"/>
      <c r="NWO252" s="755"/>
      <c r="NWP252" s="755"/>
      <c r="NWQ252" s="755"/>
      <c r="NWR252" s="755"/>
      <c r="NWS252" s="755"/>
      <c r="NWT252" s="755"/>
      <c r="NWU252" s="755"/>
      <c r="NWV252" s="755"/>
      <c r="NWW252" s="755"/>
      <c r="NWX252" s="755"/>
      <c r="NWY252" s="755"/>
      <c r="NWZ252" s="755"/>
      <c r="NXA252" s="755"/>
      <c r="NXB252" s="755"/>
      <c r="NXC252" s="755"/>
      <c r="NXD252" s="755"/>
      <c r="NXE252" s="755"/>
      <c r="NXF252" s="755"/>
      <c r="NXG252" s="755"/>
      <c r="NXH252" s="755"/>
      <c r="NXI252" s="755"/>
      <c r="NXJ252" s="755"/>
      <c r="NXK252" s="755"/>
      <c r="NXL252" s="755"/>
      <c r="NXM252" s="755"/>
      <c r="NXN252" s="755"/>
      <c r="NXO252" s="755"/>
      <c r="NXP252" s="755"/>
      <c r="NXQ252" s="755"/>
      <c r="NXR252" s="755"/>
      <c r="NXS252" s="755"/>
      <c r="NXT252" s="755"/>
      <c r="NXU252" s="755"/>
      <c r="NXV252" s="755"/>
      <c r="NXW252" s="755"/>
      <c r="NXX252" s="755"/>
      <c r="NXY252" s="755"/>
      <c r="NXZ252" s="755"/>
      <c r="NYA252" s="755"/>
      <c r="NYB252" s="755"/>
      <c r="NYC252" s="755"/>
      <c r="NYD252" s="755"/>
      <c r="NYE252" s="755"/>
      <c r="NYF252" s="755"/>
      <c r="NYG252" s="755"/>
      <c r="NYH252" s="755"/>
      <c r="NYI252" s="755"/>
      <c r="NYJ252" s="755"/>
      <c r="NYK252" s="755"/>
      <c r="NYL252" s="755"/>
      <c r="NYM252" s="755"/>
      <c r="NYN252" s="755"/>
      <c r="NYO252" s="755"/>
      <c r="NYP252" s="755"/>
      <c r="NYQ252" s="755"/>
      <c r="NYR252" s="755"/>
      <c r="NYS252" s="755"/>
      <c r="NYT252" s="755"/>
      <c r="NYU252" s="755"/>
      <c r="NYV252" s="755"/>
      <c r="NYW252" s="755"/>
      <c r="NYX252" s="755"/>
      <c r="NYY252" s="755"/>
      <c r="NYZ252" s="755"/>
      <c r="NZA252" s="755"/>
      <c r="NZB252" s="755"/>
      <c r="NZC252" s="755"/>
      <c r="NZD252" s="755"/>
      <c r="NZE252" s="755"/>
      <c r="NZF252" s="755"/>
      <c r="NZG252" s="755"/>
      <c r="NZH252" s="755"/>
      <c r="NZI252" s="755"/>
      <c r="NZJ252" s="755"/>
      <c r="NZK252" s="755"/>
      <c r="NZL252" s="755"/>
      <c r="NZM252" s="755"/>
      <c r="NZN252" s="755"/>
      <c r="NZO252" s="755"/>
      <c r="NZP252" s="755"/>
      <c r="NZQ252" s="755"/>
      <c r="NZR252" s="755"/>
      <c r="NZS252" s="755"/>
      <c r="NZT252" s="755"/>
      <c r="NZU252" s="755"/>
      <c r="NZV252" s="755"/>
      <c r="NZW252" s="755"/>
      <c r="NZX252" s="755"/>
      <c r="NZY252" s="755"/>
      <c r="NZZ252" s="755"/>
      <c r="OAA252" s="755"/>
      <c r="OAB252" s="755"/>
      <c r="OAC252" s="755"/>
      <c r="OAD252" s="755"/>
      <c r="OAE252" s="755"/>
      <c r="OAF252" s="755"/>
      <c r="OAG252" s="755"/>
      <c r="OAH252" s="755"/>
      <c r="OAI252" s="755"/>
      <c r="OAJ252" s="755"/>
      <c r="OAK252" s="755"/>
      <c r="OAL252" s="755"/>
      <c r="OAM252" s="755"/>
      <c r="OAN252" s="755"/>
      <c r="OAO252" s="755"/>
      <c r="OAP252" s="755"/>
      <c r="OAQ252" s="755"/>
      <c r="OAR252" s="755"/>
      <c r="OAS252" s="755"/>
      <c r="OAT252" s="755"/>
      <c r="OAU252" s="755"/>
      <c r="OAV252" s="755"/>
      <c r="OAW252" s="755"/>
      <c r="OAX252" s="755"/>
      <c r="OAY252" s="755"/>
      <c r="OAZ252" s="755"/>
      <c r="OBA252" s="755"/>
      <c r="OBB252" s="755"/>
      <c r="OBC252" s="755"/>
      <c r="OBD252" s="755"/>
      <c r="OBE252" s="755"/>
      <c r="OBF252" s="755"/>
      <c r="OBG252" s="755"/>
      <c r="OBH252" s="755"/>
      <c r="OBI252" s="755"/>
      <c r="OBJ252" s="755"/>
      <c r="OBK252" s="755"/>
      <c r="OBL252" s="755"/>
      <c r="OBM252" s="755"/>
      <c r="OBN252" s="755"/>
      <c r="OBO252" s="755"/>
      <c r="OBP252" s="755"/>
      <c r="OBQ252" s="755"/>
      <c r="OBR252" s="755"/>
      <c r="OBS252" s="755"/>
      <c r="OBT252" s="755"/>
      <c r="OBU252" s="755"/>
      <c r="OBV252" s="755"/>
      <c r="OBW252" s="755"/>
      <c r="OBX252" s="755"/>
      <c r="OBY252" s="755"/>
      <c r="OBZ252" s="755"/>
      <c r="OCA252" s="755"/>
      <c r="OCB252" s="755"/>
      <c r="OCC252" s="755"/>
      <c r="OCD252" s="755"/>
      <c r="OCE252" s="755"/>
      <c r="OCF252" s="755"/>
      <c r="OCG252" s="755"/>
      <c r="OCH252" s="755"/>
      <c r="OCI252" s="755"/>
      <c r="OCJ252" s="755"/>
      <c r="OCK252" s="755"/>
      <c r="OCL252" s="755"/>
      <c r="OCM252" s="755"/>
      <c r="OCN252" s="755"/>
      <c r="OCO252" s="755"/>
      <c r="OCP252" s="755"/>
      <c r="OCQ252" s="755"/>
      <c r="OCR252" s="755"/>
      <c r="OCS252" s="755"/>
      <c r="OCT252" s="755"/>
      <c r="OCU252" s="755"/>
      <c r="OCV252" s="755"/>
      <c r="OCW252" s="755"/>
      <c r="OCX252" s="755"/>
      <c r="OCY252" s="755"/>
      <c r="OCZ252" s="755"/>
      <c r="ODA252" s="755"/>
      <c r="ODB252" s="755"/>
      <c r="ODC252" s="755"/>
      <c r="ODD252" s="755"/>
      <c r="ODE252" s="755"/>
      <c r="ODF252" s="755"/>
      <c r="ODG252" s="755"/>
      <c r="ODH252" s="755"/>
      <c r="ODI252" s="755"/>
      <c r="ODJ252" s="755"/>
      <c r="ODK252" s="755"/>
      <c r="ODL252" s="755"/>
      <c r="ODM252" s="755"/>
      <c r="ODN252" s="755"/>
      <c r="ODO252" s="755"/>
      <c r="ODP252" s="755"/>
      <c r="ODQ252" s="755"/>
      <c r="ODR252" s="755"/>
      <c r="ODS252" s="755"/>
      <c r="ODT252" s="755"/>
      <c r="ODU252" s="755"/>
      <c r="ODV252" s="755"/>
      <c r="ODW252" s="755"/>
      <c r="ODX252" s="755"/>
      <c r="ODY252" s="755"/>
      <c r="ODZ252" s="755"/>
      <c r="OEA252" s="755"/>
      <c r="OEB252" s="755"/>
      <c r="OEC252" s="755"/>
      <c r="OED252" s="755"/>
      <c r="OEE252" s="755"/>
      <c r="OEF252" s="755"/>
      <c r="OEG252" s="755"/>
      <c r="OEH252" s="755"/>
      <c r="OEI252" s="755"/>
      <c r="OEJ252" s="755"/>
      <c r="OEK252" s="755"/>
      <c r="OEL252" s="755"/>
      <c r="OEM252" s="755"/>
      <c r="OEN252" s="755"/>
      <c r="OEO252" s="755"/>
      <c r="OEP252" s="755"/>
      <c r="OEQ252" s="755"/>
      <c r="OER252" s="755"/>
      <c r="OES252" s="755"/>
      <c r="OET252" s="755"/>
      <c r="OEU252" s="755"/>
      <c r="OEV252" s="755"/>
      <c r="OEW252" s="755"/>
      <c r="OEX252" s="755"/>
      <c r="OEY252" s="755"/>
      <c r="OEZ252" s="755"/>
      <c r="OFA252" s="755"/>
      <c r="OFB252" s="755"/>
      <c r="OFC252" s="755"/>
      <c r="OFD252" s="755"/>
      <c r="OFE252" s="755"/>
      <c r="OFF252" s="755"/>
      <c r="OFG252" s="755"/>
      <c r="OFH252" s="755"/>
      <c r="OFI252" s="755"/>
      <c r="OFJ252" s="755"/>
      <c r="OFK252" s="755"/>
      <c r="OFL252" s="755"/>
      <c r="OFM252" s="755"/>
      <c r="OFN252" s="755"/>
      <c r="OFO252" s="755"/>
      <c r="OFP252" s="755"/>
      <c r="OFQ252" s="755"/>
      <c r="OFR252" s="755"/>
      <c r="OFS252" s="755"/>
      <c r="OFT252" s="755"/>
      <c r="OFU252" s="755"/>
      <c r="OFV252" s="755"/>
      <c r="OFW252" s="755"/>
      <c r="OFX252" s="755"/>
      <c r="OFY252" s="755"/>
      <c r="OFZ252" s="755"/>
      <c r="OGA252" s="755"/>
      <c r="OGB252" s="755"/>
      <c r="OGC252" s="755"/>
      <c r="OGD252" s="755"/>
      <c r="OGE252" s="755"/>
      <c r="OGF252" s="755"/>
      <c r="OGG252" s="755"/>
      <c r="OGH252" s="755"/>
      <c r="OGI252" s="755"/>
      <c r="OGJ252" s="755"/>
      <c r="OGK252" s="755"/>
      <c r="OGL252" s="755"/>
      <c r="OGM252" s="755"/>
      <c r="OGN252" s="755"/>
      <c r="OGO252" s="755"/>
      <c r="OGP252" s="755"/>
      <c r="OGQ252" s="755"/>
      <c r="OGR252" s="755"/>
      <c r="OGS252" s="755"/>
      <c r="OGT252" s="755"/>
      <c r="OGU252" s="755"/>
      <c r="OGV252" s="755"/>
      <c r="OGW252" s="755"/>
      <c r="OGX252" s="755"/>
      <c r="OGY252" s="755"/>
      <c r="OGZ252" s="755"/>
      <c r="OHA252" s="755"/>
      <c r="OHB252" s="755"/>
      <c r="OHC252" s="755"/>
      <c r="OHD252" s="755"/>
      <c r="OHE252" s="755"/>
      <c r="OHF252" s="755"/>
      <c r="OHG252" s="755"/>
      <c r="OHH252" s="755"/>
      <c r="OHI252" s="755"/>
      <c r="OHJ252" s="755"/>
      <c r="OHK252" s="755"/>
      <c r="OHL252" s="755"/>
      <c r="OHM252" s="755"/>
      <c r="OHN252" s="755"/>
      <c r="OHO252" s="755"/>
      <c r="OHP252" s="755"/>
      <c r="OHQ252" s="755"/>
      <c r="OHR252" s="755"/>
      <c r="OHS252" s="755"/>
      <c r="OHT252" s="755"/>
      <c r="OHU252" s="755"/>
      <c r="OHV252" s="755"/>
      <c r="OHW252" s="755"/>
      <c r="OHX252" s="755"/>
      <c r="OHY252" s="755"/>
      <c r="OHZ252" s="755"/>
      <c r="OIA252" s="755"/>
      <c r="OIB252" s="755"/>
      <c r="OIC252" s="755"/>
      <c r="OID252" s="755"/>
      <c r="OIE252" s="755"/>
      <c r="OIF252" s="755"/>
      <c r="OIG252" s="755"/>
      <c r="OIH252" s="755"/>
      <c r="OII252" s="755"/>
      <c r="OIJ252" s="755"/>
      <c r="OIK252" s="755"/>
      <c r="OIL252" s="755"/>
      <c r="OIM252" s="755"/>
      <c r="OIN252" s="755"/>
      <c r="OIO252" s="755"/>
      <c r="OIP252" s="755"/>
      <c r="OIQ252" s="755"/>
      <c r="OIR252" s="755"/>
      <c r="OIS252" s="755"/>
      <c r="OIT252" s="755"/>
      <c r="OIU252" s="755"/>
      <c r="OIV252" s="755"/>
      <c r="OIW252" s="755"/>
      <c r="OIX252" s="755"/>
      <c r="OIY252" s="755"/>
      <c r="OIZ252" s="755"/>
      <c r="OJA252" s="755"/>
      <c r="OJB252" s="755"/>
      <c r="OJC252" s="755"/>
      <c r="OJD252" s="755"/>
      <c r="OJE252" s="755"/>
      <c r="OJF252" s="755"/>
      <c r="OJG252" s="755"/>
      <c r="OJH252" s="755"/>
      <c r="OJI252" s="755"/>
      <c r="OJJ252" s="755"/>
      <c r="OJK252" s="755"/>
      <c r="OJL252" s="755"/>
      <c r="OJM252" s="755"/>
      <c r="OJN252" s="755"/>
      <c r="OJO252" s="755"/>
      <c r="OJP252" s="755"/>
      <c r="OJQ252" s="755"/>
      <c r="OJR252" s="755"/>
      <c r="OJS252" s="755"/>
      <c r="OJT252" s="755"/>
      <c r="OJU252" s="755"/>
      <c r="OJV252" s="755"/>
      <c r="OJW252" s="755"/>
      <c r="OJX252" s="755"/>
      <c r="OJY252" s="755"/>
      <c r="OJZ252" s="755"/>
      <c r="OKA252" s="755"/>
      <c r="OKB252" s="755"/>
      <c r="OKC252" s="755"/>
      <c r="OKD252" s="755"/>
      <c r="OKE252" s="755"/>
      <c r="OKF252" s="755"/>
      <c r="OKG252" s="755"/>
      <c r="OKH252" s="755"/>
      <c r="OKI252" s="755"/>
      <c r="OKJ252" s="755"/>
      <c r="OKK252" s="755"/>
      <c r="OKL252" s="755"/>
      <c r="OKM252" s="755"/>
      <c r="OKN252" s="755"/>
      <c r="OKO252" s="755"/>
      <c r="OKP252" s="755"/>
      <c r="OKQ252" s="755"/>
      <c r="OKR252" s="755"/>
      <c r="OKS252" s="755"/>
      <c r="OKT252" s="755"/>
      <c r="OKU252" s="755"/>
      <c r="OKV252" s="755"/>
      <c r="OKW252" s="755"/>
      <c r="OKX252" s="755"/>
      <c r="OKY252" s="755"/>
      <c r="OKZ252" s="755"/>
      <c r="OLA252" s="755"/>
      <c r="OLB252" s="755"/>
      <c r="OLC252" s="755"/>
      <c r="OLD252" s="755"/>
      <c r="OLE252" s="755"/>
      <c r="OLF252" s="755"/>
      <c r="OLG252" s="755"/>
      <c r="OLH252" s="755"/>
      <c r="OLI252" s="755"/>
      <c r="OLJ252" s="755"/>
      <c r="OLK252" s="755"/>
      <c r="OLL252" s="755"/>
      <c r="OLM252" s="755"/>
      <c r="OLN252" s="755"/>
      <c r="OLO252" s="755"/>
      <c r="OLP252" s="755"/>
      <c r="OLQ252" s="755"/>
      <c r="OLR252" s="755"/>
      <c r="OLS252" s="755"/>
      <c r="OLT252" s="755"/>
      <c r="OLU252" s="755"/>
      <c r="OLV252" s="755"/>
      <c r="OLW252" s="755"/>
      <c r="OLX252" s="755"/>
      <c r="OLY252" s="755"/>
      <c r="OLZ252" s="755"/>
      <c r="OMA252" s="755"/>
      <c r="OMB252" s="755"/>
      <c r="OMC252" s="755"/>
      <c r="OMD252" s="755"/>
      <c r="OME252" s="755"/>
      <c r="OMF252" s="755"/>
      <c r="OMG252" s="755"/>
      <c r="OMH252" s="755"/>
      <c r="OMI252" s="755"/>
      <c r="OMJ252" s="755"/>
      <c r="OMK252" s="755"/>
      <c r="OML252" s="755"/>
      <c r="OMM252" s="755"/>
      <c r="OMN252" s="755"/>
      <c r="OMO252" s="755"/>
      <c r="OMP252" s="755"/>
      <c r="OMQ252" s="755"/>
      <c r="OMR252" s="755"/>
      <c r="OMS252" s="755"/>
      <c r="OMT252" s="755"/>
      <c r="OMU252" s="755"/>
      <c r="OMV252" s="755"/>
      <c r="OMW252" s="755"/>
      <c r="OMX252" s="755"/>
      <c r="OMY252" s="755"/>
      <c r="OMZ252" s="755"/>
      <c r="ONA252" s="755"/>
      <c r="ONB252" s="755"/>
      <c r="ONC252" s="755"/>
      <c r="OND252" s="755"/>
      <c r="ONE252" s="755"/>
      <c r="ONF252" s="755"/>
      <c r="ONG252" s="755"/>
      <c r="ONH252" s="755"/>
      <c r="ONI252" s="755"/>
      <c r="ONJ252" s="755"/>
      <c r="ONK252" s="755"/>
      <c r="ONL252" s="755"/>
      <c r="ONM252" s="755"/>
      <c r="ONN252" s="755"/>
      <c r="ONO252" s="755"/>
      <c r="ONP252" s="755"/>
      <c r="ONQ252" s="755"/>
      <c r="ONR252" s="755"/>
      <c r="ONS252" s="755"/>
      <c r="ONT252" s="755"/>
      <c r="ONU252" s="755"/>
      <c r="ONV252" s="755"/>
      <c r="ONW252" s="755"/>
      <c r="ONX252" s="755"/>
      <c r="ONY252" s="755"/>
      <c r="ONZ252" s="755"/>
      <c r="OOA252" s="755"/>
      <c r="OOB252" s="755"/>
      <c r="OOC252" s="755"/>
      <c r="OOD252" s="755"/>
      <c r="OOE252" s="755"/>
      <c r="OOF252" s="755"/>
      <c r="OOG252" s="755"/>
      <c r="OOH252" s="755"/>
      <c r="OOI252" s="755"/>
      <c r="OOJ252" s="755"/>
      <c r="OOK252" s="755"/>
      <c r="OOL252" s="755"/>
      <c r="OOM252" s="755"/>
      <c r="OON252" s="755"/>
      <c r="OOO252" s="755"/>
      <c r="OOP252" s="755"/>
      <c r="OOQ252" s="755"/>
      <c r="OOR252" s="755"/>
      <c r="OOS252" s="755"/>
      <c r="OOT252" s="755"/>
      <c r="OOU252" s="755"/>
      <c r="OOV252" s="755"/>
      <c r="OOW252" s="755"/>
      <c r="OOX252" s="755"/>
      <c r="OOY252" s="755"/>
      <c r="OOZ252" s="755"/>
      <c r="OPA252" s="755"/>
      <c r="OPB252" s="755"/>
      <c r="OPC252" s="755"/>
      <c r="OPD252" s="755"/>
      <c r="OPE252" s="755"/>
      <c r="OPF252" s="755"/>
      <c r="OPG252" s="755"/>
      <c r="OPH252" s="755"/>
      <c r="OPI252" s="755"/>
      <c r="OPJ252" s="755"/>
      <c r="OPK252" s="755"/>
      <c r="OPL252" s="755"/>
      <c r="OPM252" s="755"/>
      <c r="OPN252" s="755"/>
      <c r="OPO252" s="755"/>
      <c r="OPP252" s="755"/>
      <c r="OPQ252" s="755"/>
      <c r="OPR252" s="755"/>
      <c r="OPS252" s="755"/>
      <c r="OPT252" s="755"/>
      <c r="OPU252" s="755"/>
      <c r="OPV252" s="755"/>
      <c r="OPW252" s="755"/>
      <c r="OPX252" s="755"/>
      <c r="OPY252" s="755"/>
      <c r="OPZ252" s="755"/>
      <c r="OQA252" s="755"/>
      <c r="OQB252" s="755"/>
      <c r="OQC252" s="755"/>
      <c r="OQD252" s="755"/>
      <c r="OQE252" s="755"/>
      <c r="OQF252" s="755"/>
      <c r="OQG252" s="755"/>
      <c r="OQH252" s="755"/>
      <c r="OQI252" s="755"/>
      <c r="OQJ252" s="755"/>
      <c r="OQK252" s="755"/>
      <c r="OQL252" s="755"/>
      <c r="OQM252" s="755"/>
      <c r="OQN252" s="755"/>
      <c r="OQO252" s="755"/>
      <c r="OQP252" s="755"/>
      <c r="OQQ252" s="755"/>
      <c r="OQR252" s="755"/>
      <c r="OQS252" s="755"/>
      <c r="OQT252" s="755"/>
      <c r="OQU252" s="755"/>
      <c r="OQV252" s="755"/>
      <c r="OQW252" s="755"/>
      <c r="OQX252" s="755"/>
      <c r="OQY252" s="755"/>
      <c r="OQZ252" s="755"/>
      <c r="ORA252" s="755"/>
      <c r="ORB252" s="755"/>
      <c r="ORC252" s="755"/>
      <c r="ORD252" s="755"/>
      <c r="ORE252" s="755"/>
      <c r="ORF252" s="755"/>
      <c r="ORG252" s="755"/>
      <c r="ORH252" s="755"/>
      <c r="ORI252" s="755"/>
      <c r="ORJ252" s="755"/>
      <c r="ORK252" s="755"/>
      <c r="ORL252" s="755"/>
      <c r="ORM252" s="755"/>
      <c r="ORN252" s="755"/>
      <c r="ORO252" s="755"/>
      <c r="ORP252" s="755"/>
      <c r="ORQ252" s="755"/>
      <c r="ORR252" s="755"/>
      <c r="ORS252" s="755"/>
      <c r="ORT252" s="755"/>
      <c r="ORU252" s="755"/>
      <c r="ORV252" s="755"/>
      <c r="ORW252" s="755"/>
      <c r="ORX252" s="755"/>
      <c r="ORY252" s="755"/>
      <c r="ORZ252" s="755"/>
      <c r="OSA252" s="755"/>
      <c r="OSB252" s="755"/>
      <c r="OSC252" s="755"/>
      <c r="OSD252" s="755"/>
      <c r="OSE252" s="755"/>
      <c r="OSF252" s="755"/>
      <c r="OSG252" s="755"/>
      <c r="OSH252" s="755"/>
      <c r="OSI252" s="755"/>
      <c r="OSJ252" s="755"/>
      <c r="OSK252" s="755"/>
      <c r="OSL252" s="755"/>
      <c r="OSM252" s="755"/>
      <c r="OSN252" s="755"/>
      <c r="OSO252" s="755"/>
      <c r="OSP252" s="755"/>
      <c r="OSQ252" s="755"/>
      <c r="OSR252" s="755"/>
      <c r="OSS252" s="755"/>
      <c r="OST252" s="755"/>
      <c r="OSU252" s="755"/>
      <c r="OSV252" s="755"/>
      <c r="OSW252" s="755"/>
      <c r="OSX252" s="755"/>
      <c r="OSY252" s="755"/>
      <c r="OSZ252" s="755"/>
      <c r="OTA252" s="755"/>
      <c r="OTB252" s="755"/>
      <c r="OTC252" s="755"/>
      <c r="OTD252" s="755"/>
      <c r="OTE252" s="755"/>
      <c r="OTF252" s="755"/>
      <c r="OTG252" s="755"/>
      <c r="OTH252" s="755"/>
      <c r="OTI252" s="755"/>
      <c r="OTJ252" s="755"/>
      <c r="OTK252" s="755"/>
      <c r="OTL252" s="755"/>
      <c r="OTM252" s="755"/>
      <c r="OTN252" s="755"/>
      <c r="OTO252" s="755"/>
      <c r="OTP252" s="755"/>
      <c r="OTQ252" s="755"/>
      <c r="OTR252" s="755"/>
      <c r="OTS252" s="755"/>
      <c r="OTT252" s="755"/>
      <c r="OTU252" s="755"/>
      <c r="OTV252" s="755"/>
      <c r="OTW252" s="755"/>
      <c r="OTX252" s="755"/>
      <c r="OTY252" s="755"/>
      <c r="OTZ252" s="755"/>
      <c r="OUA252" s="755"/>
      <c r="OUB252" s="755"/>
      <c r="OUC252" s="755"/>
      <c r="OUD252" s="755"/>
      <c r="OUE252" s="755"/>
      <c r="OUF252" s="755"/>
      <c r="OUG252" s="755"/>
      <c r="OUH252" s="755"/>
      <c r="OUI252" s="755"/>
      <c r="OUJ252" s="755"/>
      <c r="OUK252" s="755"/>
      <c r="OUL252" s="755"/>
      <c r="OUM252" s="755"/>
      <c r="OUN252" s="755"/>
      <c r="OUO252" s="755"/>
      <c r="OUP252" s="755"/>
      <c r="OUQ252" s="755"/>
      <c r="OUR252" s="755"/>
      <c r="OUS252" s="755"/>
      <c r="OUT252" s="755"/>
      <c r="OUU252" s="755"/>
      <c r="OUV252" s="755"/>
      <c r="OUW252" s="755"/>
      <c r="OUX252" s="755"/>
      <c r="OUY252" s="755"/>
      <c r="OUZ252" s="755"/>
      <c r="OVA252" s="755"/>
      <c r="OVB252" s="755"/>
      <c r="OVC252" s="755"/>
      <c r="OVD252" s="755"/>
      <c r="OVE252" s="755"/>
      <c r="OVF252" s="755"/>
      <c r="OVG252" s="755"/>
      <c r="OVH252" s="755"/>
      <c r="OVI252" s="755"/>
      <c r="OVJ252" s="755"/>
      <c r="OVK252" s="755"/>
      <c r="OVL252" s="755"/>
      <c r="OVM252" s="755"/>
      <c r="OVN252" s="755"/>
      <c r="OVO252" s="755"/>
      <c r="OVP252" s="755"/>
      <c r="OVQ252" s="755"/>
      <c r="OVR252" s="755"/>
      <c r="OVS252" s="755"/>
      <c r="OVT252" s="755"/>
      <c r="OVU252" s="755"/>
      <c r="OVV252" s="755"/>
      <c r="OVW252" s="755"/>
      <c r="OVX252" s="755"/>
      <c r="OVY252" s="755"/>
      <c r="OVZ252" s="755"/>
      <c r="OWA252" s="755"/>
      <c r="OWB252" s="755"/>
      <c r="OWC252" s="755"/>
      <c r="OWD252" s="755"/>
      <c r="OWE252" s="755"/>
      <c r="OWF252" s="755"/>
      <c r="OWG252" s="755"/>
      <c r="OWH252" s="755"/>
      <c r="OWI252" s="755"/>
      <c r="OWJ252" s="755"/>
      <c r="OWK252" s="755"/>
      <c r="OWL252" s="755"/>
      <c r="OWM252" s="755"/>
      <c r="OWN252" s="755"/>
      <c r="OWO252" s="755"/>
      <c r="OWP252" s="755"/>
      <c r="OWQ252" s="755"/>
      <c r="OWR252" s="755"/>
      <c r="OWS252" s="755"/>
      <c r="OWT252" s="755"/>
      <c r="OWU252" s="755"/>
      <c r="OWV252" s="755"/>
      <c r="OWW252" s="755"/>
      <c r="OWX252" s="755"/>
      <c r="OWY252" s="755"/>
      <c r="OWZ252" s="755"/>
      <c r="OXA252" s="755"/>
      <c r="OXB252" s="755"/>
      <c r="OXC252" s="755"/>
      <c r="OXD252" s="755"/>
      <c r="OXE252" s="755"/>
      <c r="OXF252" s="755"/>
      <c r="OXG252" s="755"/>
      <c r="OXH252" s="755"/>
      <c r="OXI252" s="755"/>
      <c r="OXJ252" s="755"/>
      <c r="OXK252" s="755"/>
      <c r="OXL252" s="755"/>
      <c r="OXM252" s="755"/>
      <c r="OXN252" s="755"/>
      <c r="OXO252" s="755"/>
      <c r="OXP252" s="755"/>
      <c r="OXQ252" s="755"/>
      <c r="OXR252" s="755"/>
      <c r="OXS252" s="755"/>
      <c r="OXT252" s="755"/>
      <c r="OXU252" s="755"/>
      <c r="OXV252" s="755"/>
      <c r="OXW252" s="755"/>
      <c r="OXX252" s="755"/>
      <c r="OXY252" s="755"/>
      <c r="OXZ252" s="755"/>
      <c r="OYA252" s="755"/>
      <c r="OYB252" s="755"/>
      <c r="OYC252" s="755"/>
      <c r="OYD252" s="755"/>
      <c r="OYE252" s="755"/>
      <c r="OYF252" s="755"/>
      <c r="OYG252" s="755"/>
      <c r="OYH252" s="755"/>
      <c r="OYI252" s="755"/>
      <c r="OYJ252" s="755"/>
      <c r="OYK252" s="755"/>
      <c r="OYL252" s="755"/>
      <c r="OYM252" s="755"/>
      <c r="OYN252" s="755"/>
      <c r="OYO252" s="755"/>
      <c r="OYP252" s="755"/>
      <c r="OYQ252" s="755"/>
      <c r="OYR252" s="755"/>
      <c r="OYS252" s="755"/>
      <c r="OYT252" s="755"/>
      <c r="OYU252" s="755"/>
      <c r="OYV252" s="755"/>
      <c r="OYW252" s="755"/>
      <c r="OYX252" s="755"/>
      <c r="OYY252" s="755"/>
      <c r="OYZ252" s="755"/>
      <c r="OZA252" s="755"/>
      <c r="OZB252" s="755"/>
      <c r="OZC252" s="755"/>
      <c r="OZD252" s="755"/>
      <c r="OZE252" s="755"/>
      <c r="OZF252" s="755"/>
      <c r="OZG252" s="755"/>
      <c r="OZH252" s="755"/>
      <c r="OZI252" s="755"/>
      <c r="OZJ252" s="755"/>
      <c r="OZK252" s="755"/>
      <c r="OZL252" s="755"/>
      <c r="OZM252" s="755"/>
      <c r="OZN252" s="755"/>
      <c r="OZO252" s="755"/>
      <c r="OZP252" s="755"/>
      <c r="OZQ252" s="755"/>
      <c r="OZR252" s="755"/>
      <c r="OZS252" s="755"/>
      <c r="OZT252" s="755"/>
      <c r="OZU252" s="755"/>
      <c r="OZV252" s="755"/>
      <c r="OZW252" s="755"/>
      <c r="OZX252" s="755"/>
      <c r="OZY252" s="755"/>
      <c r="OZZ252" s="755"/>
      <c r="PAA252" s="755"/>
      <c r="PAB252" s="755"/>
      <c r="PAC252" s="755"/>
      <c r="PAD252" s="755"/>
      <c r="PAE252" s="755"/>
      <c r="PAF252" s="755"/>
      <c r="PAG252" s="755"/>
      <c r="PAH252" s="755"/>
      <c r="PAI252" s="755"/>
      <c r="PAJ252" s="755"/>
      <c r="PAK252" s="755"/>
      <c r="PAL252" s="755"/>
      <c r="PAM252" s="755"/>
      <c r="PAN252" s="755"/>
      <c r="PAO252" s="755"/>
      <c r="PAP252" s="755"/>
      <c r="PAQ252" s="755"/>
      <c r="PAR252" s="755"/>
      <c r="PAS252" s="755"/>
      <c r="PAT252" s="755"/>
      <c r="PAU252" s="755"/>
      <c r="PAV252" s="755"/>
      <c r="PAW252" s="755"/>
      <c r="PAX252" s="755"/>
      <c r="PAY252" s="755"/>
      <c r="PAZ252" s="755"/>
      <c r="PBA252" s="755"/>
      <c r="PBB252" s="755"/>
      <c r="PBC252" s="755"/>
      <c r="PBD252" s="755"/>
      <c r="PBE252" s="755"/>
      <c r="PBF252" s="755"/>
      <c r="PBG252" s="755"/>
      <c r="PBH252" s="755"/>
      <c r="PBI252" s="755"/>
      <c r="PBJ252" s="755"/>
      <c r="PBK252" s="755"/>
      <c r="PBL252" s="755"/>
      <c r="PBM252" s="755"/>
      <c r="PBN252" s="755"/>
      <c r="PBO252" s="755"/>
      <c r="PBP252" s="755"/>
      <c r="PBQ252" s="755"/>
      <c r="PBR252" s="755"/>
      <c r="PBS252" s="755"/>
      <c r="PBT252" s="755"/>
      <c r="PBU252" s="755"/>
      <c r="PBV252" s="755"/>
      <c r="PBW252" s="755"/>
      <c r="PBX252" s="755"/>
      <c r="PBY252" s="755"/>
      <c r="PBZ252" s="755"/>
      <c r="PCA252" s="755"/>
      <c r="PCB252" s="755"/>
      <c r="PCC252" s="755"/>
      <c r="PCD252" s="755"/>
      <c r="PCE252" s="755"/>
      <c r="PCF252" s="755"/>
      <c r="PCG252" s="755"/>
      <c r="PCH252" s="755"/>
      <c r="PCI252" s="755"/>
      <c r="PCJ252" s="755"/>
      <c r="PCK252" s="755"/>
      <c r="PCL252" s="755"/>
      <c r="PCM252" s="755"/>
      <c r="PCN252" s="755"/>
      <c r="PCO252" s="755"/>
      <c r="PCP252" s="755"/>
      <c r="PCQ252" s="755"/>
      <c r="PCR252" s="755"/>
      <c r="PCS252" s="755"/>
      <c r="PCT252" s="755"/>
      <c r="PCU252" s="755"/>
      <c r="PCV252" s="755"/>
      <c r="PCW252" s="755"/>
      <c r="PCX252" s="755"/>
      <c r="PCY252" s="755"/>
      <c r="PCZ252" s="755"/>
      <c r="PDA252" s="755"/>
      <c r="PDB252" s="755"/>
      <c r="PDC252" s="755"/>
      <c r="PDD252" s="755"/>
      <c r="PDE252" s="755"/>
      <c r="PDF252" s="755"/>
      <c r="PDG252" s="755"/>
      <c r="PDH252" s="755"/>
      <c r="PDI252" s="755"/>
      <c r="PDJ252" s="755"/>
      <c r="PDK252" s="755"/>
      <c r="PDL252" s="755"/>
      <c r="PDM252" s="755"/>
      <c r="PDN252" s="755"/>
      <c r="PDO252" s="755"/>
      <c r="PDP252" s="755"/>
      <c r="PDQ252" s="755"/>
      <c r="PDR252" s="755"/>
      <c r="PDS252" s="755"/>
      <c r="PDT252" s="755"/>
      <c r="PDU252" s="755"/>
      <c r="PDV252" s="755"/>
      <c r="PDW252" s="755"/>
      <c r="PDX252" s="755"/>
      <c r="PDY252" s="755"/>
      <c r="PDZ252" s="755"/>
      <c r="PEA252" s="755"/>
      <c r="PEB252" s="755"/>
      <c r="PEC252" s="755"/>
      <c r="PED252" s="755"/>
      <c r="PEE252" s="755"/>
      <c r="PEF252" s="755"/>
      <c r="PEG252" s="755"/>
      <c r="PEH252" s="755"/>
      <c r="PEI252" s="755"/>
      <c r="PEJ252" s="755"/>
      <c r="PEK252" s="755"/>
      <c r="PEL252" s="755"/>
      <c r="PEM252" s="755"/>
      <c r="PEN252" s="755"/>
      <c r="PEO252" s="755"/>
      <c r="PEP252" s="755"/>
      <c r="PEQ252" s="755"/>
      <c r="PER252" s="755"/>
      <c r="PES252" s="755"/>
      <c r="PET252" s="755"/>
      <c r="PEU252" s="755"/>
      <c r="PEV252" s="755"/>
      <c r="PEW252" s="755"/>
      <c r="PEX252" s="755"/>
      <c r="PEY252" s="755"/>
      <c r="PEZ252" s="755"/>
      <c r="PFA252" s="755"/>
      <c r="PFB252" s="755"/>
      <c r="PFC252" s="755"/>
      <c r="PFD252" s="755"/>
      <c r="PFE252" s="755"/>
      <c r="PFF252" s="755"/>
      <c r="PFG252" s="755"/>
      <c r="PFH252" s="755"/>
      <c r="PFI252" s="755"/>
      <c r="PFJ252" s="755"/>
      <c r="PFK252" s="755"/>
      <c r="PFL252" s="755"/>
      <c r="PFM252" s="755"/>
      <c r="PFN252" s="755"/>
      <c r="PFO252" s="755"/>
      <c r="PFP252" s="755"/>
      <c r="PFQ252" s="755"/>
      <c r="PFR252" s="755"/>
      <c r="PFS252" s="755"/>
      <c r="PFT252" s="755"/>
      <c r="PFU252" s="755"/>
      <c r="PFV252" s="755"/>
      <c r="PFW252" s="755"/>
      <c r="PFX252" s="755"/>
      <c r="PFY252" s="755"/>
      <c r="PFZ252" s="755"/>
      <c r="PGA252" s="755"/>
      <c r="PGB252" s="755"/>
      <c r="PGC252" s="755"/>
      <c r="PGD252" s="755"/>
      <c r="PGE252" s="755"/>
      <c r="PGF252" s="755"/>
      <c r="PGG252" s="755"/>
      <c r="PGH252" s="755"/>
      <c r="PGI252" s="755"/>
      <c r="PGJ252" s="755"/>
      <c r="PGK252" s="755"/>
      <c r="PGL252" s="755"/>
      <c r="PGM252" s="755"/>
      <c r="PGN252" s="755"/>
      <c r="PGO252" s="755"/>
      <c r="PGP252" s="755"/>
      <c r="PGQ252" s="755"/>
      <c r="PGR252" s="755"/>
      <c r="PGS252" s="755"/>
      <c r="PGT252" s="755"/>
      <c r="PGU252" s="755"/>
      <c r="PGV252" s="755"/>
      <c r="PGW252" s="755"/>
      <c r="PGX252" s="755"/>
      <c r="PGY252" s="755"/>
      <c r="PGZ252" s="755"/>
      <c r="PHA252" s="755"/>
      <c r="PHB252" s="755"/>
      <c r="PHC252" s="755"/>
      <c r="PHD252" s="755"/>
      <c r="PHE252" s="755"/>
      <c r="PHF252" s="755"/>
      <c r="PHG252" s="755"/>
      <c r="PHH252" s="755"/>
      <c r="PHI252" s="755"/>
      <c r="PHJ252" s="755"/>
      <c r="PHK252" s="755"/>
      <c r="PHL252" s="755"/>
      <c r="PHM252" s="755"/>
      <c r="PHN252" s="755"/>
      <c r="PHO252" s="755"/>
      <c r="PHP252" s="755"/>
      <c r="PHQ252" s="755"/>
      <c r="PHR252" s="755"/>
      <c r="PHS252" s="755"/>
      <c r="PHT252" s="755"/>
      <c r="PHU252" s="755"/>
      <c r="PHV252" s="755"/>
      <c r="PHW252" s="755"/>
      <c r="PHX252" s="755"/>
      <c r="PHY252" s="755"/>
      <c r="PHZ252" s="755"/>
      <c r="PIA252" s="755"/>
      <c r="PIB252" s="755"/>
      <c r="PIC252" s="755"/>
      <c r="PID252" s="755"/>
      <c r="PIE252" s="755"/>
      <c r="PIF252" s="755"/>
      <c r="PIG252" s="755"/>
      <c r="PIH252" s="755"/>
      <c r="PII252" s="755"/>
      <c r="PIJ252" s="755"/>
      <c r="PIK252" s="755"/>
      <c r="PIL252" s="755"/>
      <c r="PIM252" s="755"/>
      <c r="PIN252" s="755"/>
      <c r="PIO252" s="755"/>
      <c r="PIP252" s="755"/>
      <c r="PIQ252" s="755"/>
      <c r="PIR252" s="755"/>
      <c r="PIS252" s="755"/>
      <c r="PIT252" s="755"/>
      <c r="PIU252" s="755"/>
      <c r="PIV252" s="755"/>
      <c r="PIW252" s="755"/>
      <c r="PIX252" s="755"/>
      <c r="PIY252" s="755"/>
      <c r="PIZ252" s="755"/>
      <c r="PJA252" s="755"/>
      <c r="PJB252" s="755"/>
      <c r="PJC252" s="755"/>
      <c r="PJD252" s="755"/>
      <c r="PJE252" s="755"/>
      <c r="PJF252" s="755"/>
      <c r="PJG252" s="755"/>
      <c r="PJH252" s="755"/>
      <c r="PJI252" s="755"/>
      <c r="PJJ252" s="755"/>
      <c r="PJK252" s="755"/>
      <c r="PJL252" s="755"/>
      <c r="PJM252" s="755"/>
      <c r="PJN252" s="755"/>
      <c r="PJO252" s="755"/>
      <c r="PJP252" s="755"/>
      <c r="PJQ252" s="755"/>
      <c r="PJR252" s="755"/>
      <c r="PJS252" s="755"/>
      <c r="PJT252" s="755"/>
      <c r="PJU252" s="755"/>
      <c r="PJV252" s="755"/>
      <c r="PJW252" s="755"/>
      <c r="PJX252" s="755"/>
      <c r="PJY252" s="755"/>
      <c r="PJZ252" s="755"/>
      <c r="PKA252" s="755"/>
      <c r="PKB252" s="755"/>
      <c r="PKC252" s="755"/>
      <c r="PKD252" s="755"/>
      <c r="PKE252" s="755"/>
      <c r="PKF252" s="755"/>
      <c r="PKG252" s="755"/>
      <c r="PKH252" s="755"/>
      <c r="PKI252" s="755"/>
      <c r="PKJ252" s="755"/>
      <c r="PKK252" s="755"/>
      <c r="PKL252" s="755"/>
      <c r="PKM252" s="755"/>
      <c r="PKN252" s="755"/>
      <c r="PKO252" s="755"/>
      <c r="PKP252" s="755"/>
      <c r="PKQ252" s="755"/>
      <c r="PKR252" s="755"/>
      <c r="PKS252" s="755"/>
      <c r="PKT252" s="755"/>
      <c r="PKU252" s="755"/>
      <c r="PKV252" s="755"/>
      <c r="PKW252" s="755"/>
      <c r="PKX252" s="755"/>
      <c r="PKY252" s="755"/>
      <c r="PKZ252" s="755"/>
      <c r="PLA252" s="755"/>
      <c r="PLB252" s="755"/>
      <c r="PLC252" s="755"/>
      <c r="PLD252" s="755"/>
      <c r="PLE252" s="755"/>
      <c r="PLF252" s="755"/>
      <c r="PLG252" s="755"/>
      <c r="PLH252" s="755"/>
      <c r="PLI252" s="755"/>
      <c r="PLJ252" s="755"/>
      <c r="PLK252" s="755"/>
      <c r="PLL252" s="755"/>
      <c r="PLM252" s="755"/>
      <c r="PLN252" s="755"/>
      <c r="PLO252" s="755"/>
      <c r="PLP252" s="755"/>
      <c r="PLQ252" s="755"/>
      <c r="PLR252" s="755"/>
      <c r="PLS252" s="755"/>
      <c r="PLT252" s="755"/>
      <c r="PLU252" s="755"/>
      <c r="PLV252" s="755"/>
      <c r="PLW252" s="755"/>
      <c r="PLX252" s="755"/>
      <c r="PLY252" s="755"/>
      <c r="PLZ252" s="755"/>
      <c r="PMA252" s="755"/>
      <c r="PMB252" s="755"/>
      <c r="PMC252" s="755"/>
      <c r="PMD252" s="755"/>
      <c r="PME252" s="755"/>
      <c r="PMF252" s="755"/>
      <c r="PMG252" s="755"/>
      <c r="PMH252" s="755"/>
      <c r="PMI252" s="755"/>
      <c r="PMJ252" s="755"/>
      <c r="PMK252" s="755"/>
      <c r="PML252" s="755"/>
      <c r="PMM252" s="755"/>
      <c r="PMN252" s="755"/>
      <c r="PMO252" s="755"/>
      <c r="PMP252" s="755"/>
      <c r="PMQ252" s="755"/>
      <c r="PMR252" s="755"/>
      <c r="PMS252" s="755"/>
      <c r="PMT252" s="755"/>
      <c r="PMU252" s="755"/>
      <c r="PMV252" s="755"/>
      <c r="PMW252" s="755"/>
      <c r="PMX252" s="755"/>
      <c r="PMY252" s="755"/>
      <c r="PMZ252" s="755"/>
      <c r="PNA252" s="755"/>
      <c r="PNB252" s="755"/>
      <c r="PNC252" s="755"/>
      <c r="PND252" s="755"/>
      <c r="PNE252" s="755"/>
      <c r="PNF252" s="755"/>
      <c r="PNG252" s="755"/>
      <c r="PNH252" s="755"/>
      <c r="PNI252" s="755"/>
      <c r="PNJ252" s="755"/>
      <c r="PNK252" s="755"/>
      <c r="PNL252" s="755"/>
      <c r="PNM252" s="755"/>
      <c r="PNN252" s="755"/>
      <c r="PNO252" s="755"/>
      <c r="PNP252" s="755"/>
      <c r="PNQ252" s="755"/>
      <c r="PNR252" s="755"/>
      <c r="PNS252" s="755"/>
      <c r="PNT252" s="755"/>
      <c r="PNU252" s="755"/>
      <c r="PNV252" s="755"/>
      <c r="PNW252" s="755"/>
      <c r="PNX252" s="755"/>
      <c r="PNY252" s="755"/>
      <c r="PNZ252" s="755"/>
      <c r="POA252" s="755"/>
      <c r="POB252" s="755"/>
      <c r="POC252" s="755"/>
      <c r="POD252" s="755"/>
      <c r="POE252" s="755"/>
      <c r="POF252" s="755"/>
      <c r="POG252" s="755"/>
      <c r="POH252" s="755"/>
      <c r="POI252" s="755"/>
      <c r="POJ252" s="755"/>
      <c r="POK252" s="755"/>
      <c r="POL252" s="755"/>
      <c r="POM252" s="755"/>
      <c r="PON252" s="755"/>
      <c r="POO252" s="755"/>
      <c r="POP252" s="755"/>
      <c r="POQ252" s="755"/>
      <c r="POR252" s="755"/>
      <c r="POS252" s="755"/>
      <c r="POT252" s="755"/>
      <c r="POU252" s="755"/>
      <c r="POV252" s="755"/>
      <c r="POW252" s="755"/>
      <c r="POX252" s="755"/>
      <c r="POY252" s="755"/>
      <c r="POZ252" s="755"/>
      <c r="PPA252" s="755"/>
      <c r="PPB252" s="755"/>
      <c r="PPC252" s="755"/>
      <c r="PPD252" s="755"/>
      <c r="PPE252" s="755"/>
      <c r="PPF252" s="755"/>
      <c r="PPG252" s="755"/>
      <c r="PPH252" s="755"/>
      <c r="PPI252" s="755"/>
      <c r="PPJ252" s="755"/>
      <c r="PPK252" s="755"/>
      <c r="PPL252" s="755"/>
      <c r="PPM252" s="755"/>
      <c r="PPN252" s="755"/>
      <c r="PPO252" s="755"/>
      <c r="PPP252" s="755"/>
      <c r="PPQ252" s="755"/>
      <c r="PPR252" s="755"/>
      <c r="PPS252" s="755"/>
      <c r="PPT252" s="755"/>
      <c r="PPU252" s="755"/>
      <c r="PPV252" s="755"/>
      <c r="PPW252" s="755"/>
      <c r="PPX252" s="755"/>
      <c r="PPY252" s="755"/>
      <c r="PPZ252" s="755"/>
      <c r="PQA252" s="755"/>
      <c r="PQB252" s="755"/>
      <c r="PQC252" s="755"/>
      <c r="PQD252" s="755"/>
      <c r="PQE252" s="755"/>
      <c r="PQF252" s="755"/>
      <c r="PQG252" s="755"/>
      <c r="PQH252" s="755"/>
      <c r="PQI252" s="755"/>
      <c r="PQJ252" s="755"/>
      <c r="PQK252" s="755"/>
      <c r="PQL252" s="755"/>
      <c r="PQM252" s="755"/>
      <c r="PQN252" s="755"/>
      <c r="PQO252" s="755"/>
      <c r="PQP252" s="755"/>
      <c r="PQQ252" s="755"/>
      <c r="PQR252" s="755"/>
      <c r="PQS252" s="755"/>
      <c r="PQT252" s="755"/>
      <c r="PQU252" s="755"/>
      <c r="PQV252" s="755"/>
      <c r="PQW252" s="755"/>
      <c r="PQX252" s="755"/>
      <c r="PQY252" s="755"/>
      <c r="PQZ252" s="755"/>
      <c r="PRA252" s="755"/>
      <c r="PRB252" s="755"/>
      <c r="PRC252" s="755"/>
      <c r="PRD252" s="755"/>
      <c r="PRE252" s="755"/>
      <c r="PRF252" s="755"/>
      <c r="PRG252" s="755"/>
      <c r="PRH252" s="755"/>
      <c r="PRI252" s="755"/>
      <c r="PRJ252" s="755"/>
      <c r="PRK252" s="755"/>
      <c r="PRL252" s="755"/>
      <c r="PRM252" s="755"/>
      <c r="PRN252" s="755"/>
      <c r="PRO252" s="755"/>
      <c r="PRP252" s="755"/>
      <c r="PRQ252" s="755"/>
      <c r="PRR252" s="755"/>
      <c r="PRS252" s="755"/>
      <c r="PRT252" s="755"/>
      <c r="PRU252" s="755"/>
      <c r="PRV252" s="755"/>
      <c r="PRW252" s="755"/>
      <c r="PRX252" s="755"/>
      <c r="PRY252" s="755"/>
      <c r="PRZ252" s="755"/>
      <c r="PSA252" s="755"/>
      <c r="PSB252" s="755"/>
      <c r="PSC252" s="755"/>
      <c r="PSD252" s="755"/>
      <c r="PSE252" s="755"/>
      <c r="PSF252" s="755"/>
      <c r="PSG252" s="755"/>
      <c r="PSH252" s="755"/>
      <c r="PSI252" s="755"/>
      <c r="PSJ252" s="755"/>
      <c r="PSK252" s="755"/>
      <c r="PSL252" s="755"/>
      <c r="PSM252" s="755"/>
      <c r="PSN252" s="755"/>
      <c r="PSO252" s="755"/>
      <c r="PSP252" s="755"/>
      <c r="PSQ252" s="755"/>
      <c r="PSR252" s="755"/>
      <c r="PSS252" s="755"/>
      <c r="PST252" s="755"/>
      <c r="PSU252" s="755"/>
      <c r="PSV252" s="755"/>
      <c r="PSW252" s="755"/>
      <c r="PSX252" s="755"/>
      <c r="PSY252" s="755"/>
      <c r="PSZ252" s="755"/>
      <c r="PTA252" s="755"/>
      <c r="PTB252" s="755"/>
      <c r="PTC252" s="755"/>
      <c r="PTD252" s="755"/>
      <c r="PTE252" s="755"/>
      <c r="PTF252" s="755"/>
      <c r="PTG252" s="755"/>
      <c r="PTH252" s="755"/>
      <c r="PTI252" s="755"/>
      <c r="PTJ252" s="755"/>
      <c r="PTK252" s="755"/>
      <c r="PTL252" s="755"/>
      <c r="PTM252" s="755"/>
      <c r="PTN252" s="755"/>
      <c r="PTO252" s="755"/>
      <c r="PTP252" s="755"/>
      <c r="PTQ252" s="755"/>
      <c r="PTR252" s="755"/>
      <c r="PTS252" s="755"/>
      <c r="PTT252" s="755"/>
      <c r="PTU252" s="755"/>
      <c r="PTV252" s="755"/>
      <c r="PTW252" s="755"/>
      <c r="PTX252" s="755"/>
      <c r="PTY252" s="755"/>
      <c r="PTZ252" s="755"/>
      <c r="PUA252" s="755"/>
      <c r="PUB252" s="755"/>
      <c r="PUC252" s="755"/>
      <c r="PUD252" s="755"/>
      <c r="PUE252" s="755"/>
      <c r="PUF252" s="755"/>
      <c r="PUG252" s="755"/>
      <c r="PUH252" s="755"/>
      <c r="PUI252" s="755"/>
      <c r="PUJ252" s="755"/>
      <c r="PUK252" s="755"/>
      <c r="PUL252" s="755"/>
      <c r="PUM252" s="755"/>
      <c r="PUN252" s="755"/>
      <c r="PUO252" s="755"/>
      <c r="PUP252" s="755"/>
      <c r="PUQ252" s="755"/>
      <c r="PUR252" s="755"/>
      <c r="PUS252" s="755"/>
      <c r="PUT252" s="755"/>
      <c r="PUU252" s="755"/>
      <c r="PUV252" s="755"/>
      <c r="PUW252" s="755"/>
      <c r="PUX252" s="755"/>
      <c r="PUY252" s="755"/>
      <c r="PUZ252" s="755"/>
      <c r="PVA252" s="755"/>
      <c r="PVB252" s="755"/>
      <c r="PVC252" s="755"/>
      <c r="PVD252" s="755"/>
      <c r="PVE252" s="755"/>
      <c r="PVF252" s="755"/>
      <c r="PVG252" s="755"/>
      <c r="PVH252" s="755"/>
      <c r="PVI252" s="755"/>
      <c r="PVJ252" s="755"/>
      <c r="PVK252" s="755"/>
      <c r="PVL252" s="755"/>
      <c r="PVM252" s="755"/>
      <c r="PVN252" s="755"/>
      <c r="PVO252" s="755"/>
      <c r="PVP252" s="755"/>
      <c r="PVQ252" s="755"/>
      <c r="PVR252" s="755"/>
      <c r="PVS252" s="755"/>
      <c r="PVT252" s="755"/>
      <c r="PVU252" s="755"/>
      <c r="PVV252" s="755"/>
      <c r="PVW252" s="755"/>
      <c r="PVX252" s="755"/>
      <c r="PVY252" s="755"/>
      <c r="PVZ252" s="755"/>
      <c r="PWA252" s="755"/>
      <c r="PWB252" s="755"/>
      <c r="PWC252" s="755"/>
      <c r="PWD252" s="755"/>
      <c r="PWE252" s="755"/>
      <c r="PWF252" s="755"/>
      <c r="PWG252" s="755"/>
      <c r="PWH252" s="755"/>
      <c r="PWI252" s="755"/>
      <c r="PWJ252" s="755"/>
      <c r="PWK252" s="755"/>
      <c r="PWL252" s="755"/>
      <c r="PWM252" s="755"/>
      <c r="PWN252" s="755"/>
      <c r="PWO252" s="755"/>
      <c r="PWP252" s="755"/>
      <c r="PWQ252" s="755"/>
      <c r="PWR252" s="755"/>
      <c r="PWS252" s="755"/>
      <c r="PWT252" s="755"/>
      <c r="PWU252" s="755"/>
      <c r="PWV252" s="755"/>
      <c r="PWW252" s="755"/>
      <c r="PWX252" s="755"/>
      <c r="PWY252" s="755"/>
      <c r="PWZ252" s="755"/>
      <c r="PXA252" s="755"/>
      <c r="PXB252" s="755"/>
      <c r="PXC252" s="755"/>
      <c r="PXD252" s="755"/>
      <c r="PXE252" s="755"/>
      <c r="PXF252" s="755"/>
      <c r="PXG252" s="755"/>
      <c r="PXH252" s="755"/>
      <c r="PXI252" s="755"/>
      <c r="PXJ252" s="755"/>
      <c r="PXK252" s="755"/>
      <c r="PXL252" s="755"/>
      <c r="PXM252" s="755"/>
      <c r="PXN252" s="755"/>
      <c r="PXO252" s="755"/>
      <c r="PXP252" s="755"/>
      <c r="PXQ252" s="755"/>
      <c r="PXR252" s="755"/>
      <c r="PXS252" s="755"/>
      <c r="PXT252" s="755"/>
      <c r="PXU252" s="755"/>
      <c r="PXV252" s="755"/>
      <c r="PXW252" s="755"/>
      <c r="PXX252" s="755"/>
      <c r="PXY252" s="755"/>
      <c r="PXZ252" s="755"/>
      <c r="PYA252" s="755"/>
      <c r="PYB252" s="755"/>
      <c r="PYC252" s="755"/>
      <c r="PYD252" s="755"/>
      <c r="PYE252" s="755"/>
      <c r="PYF252" s="755"/>
      <c r="PYG252" s="755"/>
      <c r="PYH252" s="755"/>
      <c r="PYI252" s="755"/>
      <c r="PYJ252" s="755"/>
      <c r="PYK252" s="755"/>
      <c r="PYL252" s="755"/>
      <c r="PYM252" s="755"/>
      <c r="PYN252" s="755"/>
      <c r="PYO252" s="755"/>
      <c r="PYP252" s="755"/>
      <c r="PYQ252" s="755"/>
      <c r="PYR252" s="755"/>
      <c r="PYS252" s="755"/>
      <c r="PYT252" s="755"/>
      <c r="PYU252" s="755"/>
      <c r="PYV252" s="755"/>
      <c r="PYW252" s="755"/>
      <c r="PYX252" s="755"/>
      <c r="PYY252" s="755"/>
      <c r="PYZ252" s="755"/>
      <c r="PZA252" s="755"/>
      <c r="PZB252" s="755"/>
      <c r="PZC252" s="755"/>
      <c r="PZD252" s="755"/>
      <c r="PZE252" s="755"/>
      <c r="PZF252" s="755"/>
      <c r="PZG252" s="755"/>
      <c r="PZH252" s="755"/>
      <c r="PZI252" s="755"/>
      <c r="PZJ252" s="755"/>
      <c r="PZK252" s="755"/>
      <c r="PZL252" s="755"/>
      <c r="PZM252" s="755"/>
      <c r="PZN252" s="755"/>
      <c r="PZO252" s="755"/>
      <c r="PZP252" s="755"/>
      <c r="PZQ252" s="755"/>
      <c r="PZR252" s="755"/>
      <c r="PZS252" s="755"/>
      <c r="PZT252" s="755"/>
      <c r="PZU252" s="755"/>
      <c r="PZV252" s="755"/>
      <c r="PZW252" s="755"/>
      <c r="PZX252" s="755"/>
      <c r="PZY252" s="755"/>
      <c r="PZZ252" s="755"/>
      <c r="QAA252" s="755"/>
      <c r="QAB252" s="755"/>
      <c r="QAC252" s="755"/>
      <c r="QAD252" s="755"/>
      <c r="QAE252" s="755"/>
      <c r="QAF252" s="755"/>
      <c r="QAG252" s="755"/>
      <c r="QAH252" s="755"/>
      <c r="QAI252" s="755"/>
      <c r="QAJ252" s="755"/>
      <c r="QAK252" s="755"/>
      <c r="QAL252" s="755"/>
      <c r="QAM252" s="755"/>
      <c r="QAN252" s="755"/>
      <c r="QAO252" s="755"/>
      <c r="QAP252" s="755"/>
      <c r="QAQ252" s="755"/>
      <c r="QAR252" s="755"/>
      <c r="QAS252" s="755"/>
      <c r="QAT252" s="755"/>
      <c r="QAU252" s="755"/>
      <c r="QAV252" s="755"/>
      <c r="QAW252" s="755"/>
      <c r="QAX252" s="755"/>
      <c r="QAY252" s="755"/>
      <c r="QAZ252" s="755"/>
      <c r="QBA252" s="755"/>
      <c r="QBB252" s="755"/>
      <c r="QBC252" s="755"/>
      <c r="QBD252" s="755"/>
      <c r="QBE252" s="755"/>
      <c r="QBF252" s="755"/>
      <c r="QBG252" s="755"/>
      <c r="QBH252" s="755"/>
      <c r="QBI252" s="755"/>
      <c r="QBJ252" s="755"/>
      <c r="QBK252" s="755"/>
      <c r="QBL252" s="755"/>
      <c r="QBM252" s="755"/>
      <c r="QBN252" s="755"/>
      <c r="QBO252" s="755"/>
      <c r="QBP252" s="755"/>
      <c r="QBQ252" s="755"/>
      <c r="QBR252" s="755"/>
      <c r="QBS252" s="755"/>
      <c r="QBT252" s="755"/>
      <c r="QBU252" s="755"/>
      <c r="QBV252" s="755"/>
      <c r="QBW252" s="755"/>
      <c r="QBX252" s="755"/>
      <c r="QBY252" s="755"/>
      <c r="QBZ252" s="755"/>
      <c r="QCA252" s="755"/>
      <c r="QCB252" s="755"/>
      <c r="QCC252" s="755"/>
      <c r="QCD252" s="755"/>
      <c r="QCE252" s="755"/>
      <c r="QCF252" s="755"/>
      <c r="QCG252" s="755"/>
      <c r="QCH252" s="755"/>
      <c r="QCI252" s="755"/>
      <c r="QCJ252" s="755"/>
      <c r="QCK252" s="755"/>
      <c r="QCL252" s="755"/>
      <c r="QCM252" s="755"/>
      <c r="QCN252" s="755"/>
      <c r="QCO252" s="755"/>
      <c r="QCP252" s="755"/>
      <c r="QCQ252" s="755"/>
      <c r="QCR252" s="755"/>
      <c r="QCS252" s="755"/>
      <c r="QCT252" s="755"/>
      <c r="QCU252" s="755"/>
      <c r="QCV252" s="755"/>
      <c r="QCW252" s="755"/>
      <c r="QCX252" s="755"/>
      <c r="QCY252" s="755"/>
      <c r="QCZ252" s="755"/>
      <c r="QDA252" s="755"/>
      <c r="QDB252" s="755"/>
      <c r="QDC252" s="755"/>
      <c r="QDD252" s="755"/>
      <c r="QDE252" s="755"/>
      <c r="QDF252" s="755"/>
      <c r="QDG252" s="755"/>
      <c r="QDH252" s="755"/>
      <c r="QDI252" s="755"/>
      <c r="QDJ252" s="755"/>
      <c r="QDK252" s="755"/>
      <c r="QDL252" s="755"/>
      <c r="QDM252" s="755"/>
      <c r="QDN252" s="755"/>
      <c r="QDO252" s="755"/>
      <c r="QDP252" s="755"/>
      <c r="QDQ252" s="755"/>
      <c r="QDR252" s="755"/>
      <c r="QDS252" s="755"/>
      <c r="QDT252" s="755"/>
      <c r="QDU252" s="755"/>
      <c r="QDV252" s="755"/>
      <c r="QDW252" s="755"/>
      <c r="QDX252" s="755"/>
      <c r="QDY252" s="755"/>
      <c r="QDZ252" s="755"/>
      <c r="QEA252" s="755"/>
      <c r="QEB252" s="755"/>
      <c r="QEC252" s="755"/>
      <c r="QED252" s="755"/>
      <c r="QEE252" s="755"/>
      <c r="QEF252" s="755"/>
      <c r="QEG252" s="755"/>
      <c r="QEH252" s="755"/>
      <c r="QEI252" s="755"/>
      <c r="QEJ252" s="755"/>
      <c r="QEK252" s="755"/>
      <c r="QEL252" s="755"/>
      <c r="QEM252" s="755"/>
      <c r="QEN252" s="755"/>
      <c r="QEO252" s="755"/>
      <c r="QEP252" s="755"/>
      <c r="QEQ252" s="755"/>
      <c r="QER252" s="755"/>
      <c r="QES252" s="755"/>
      <c r="QET252" s="755"/>
      <c r="QEU252" s="755"/>
      <c r="QEV252" s="755"/>
      <c r="QEW252" s="755"/>
      <c r="QEX252" s="755"/>
      <c r="QEY252" s="755"/>
      <c r="QEZ252" s="755"/>
      <c r="QFA252" s="755"/>
      <c r="QFB252" s="755"/>
      <c r="QFC252" s="755"/>
      <c r="QFD252" s="755"/>
      <c r="QFE252" s="755"/>
      <c r="QFF252" s="755"/>
      <c r="QFG252" s="755"/>
      <c r="QFH252" s="755"/>
      <c r="QFI252" s="755"/>
      <c r="QFJ252" s="755"/>
      <c r="QFK252" s="755"/>
      <c r="QFL252" s="755"/>
      <c r="QFM252" s="755"/>
      <c r="QFN252" s="755"/>
      <c r="QFO252" s="755"/>
      <c r="QFP252" s="755"/>
      <c r="QFQ252" s="755"/>
      <c r="QFR252" s="755"/>
      <c r="QFS252" s="755"/>
      <c r="QFT252" s="755"/>
      <c r="QFU252" s="755"/>
      <c r="QFV252" s="755"/>
      <c r="QFW252" s="755"/>
      <c r="QFX252" s="755"/>
      <c r="QFY252" s="755"/>
      <c r="QFZ252" s="755"/>
      <c r="QGA252" s="755"/>
      <c r="QGB252" s="755"/>
      <c r="QGC252" s="755"/>
      <c r="QGD252" s="755"/>
      <c r="QGE252" s="755"/>
      <c r="QGF252" s="755"/>
      <c r="QGG252" s="755"/>
      <c r="QGH252" s="755"/>
      <c r="QGI252" s="755"/>
      <c r="QGJ252" s="755"/>
      <c r="QGK252" s="755"/>
      <c r="QGL252" s="755"/>
      <c r="QGM252" s="755"/>
      <c r="QGN252" s="755"/>
      <c r="QGO252" s="755"/>
      <c r="QGP252" s="755"/>
      <c r="QGQ252" s="755"/>
      <c r="QGR252" s="755"/>
      <c r="QGS252" s="755"/>
      <c r="QGT252" s="755"/>
      <c r="QGU252" s="755"/>
      <c r="QGV252" s="755"/>
      <c r="QGW252" s="755"/>
      <c r="QGX252" s="755"/>
      <c r="QGY252" s="755"/>
      <c r="QGZ252" s="755"/>
      <c r="QHA252" s="755"/>
      <c r="QHB252" s="755"/>
      <c r="QHC252" s="755"/>
      <c r="QHD252" s="755"/>
      <c r="QHE252" s="755"/>
      <c r="QHF252" s="755"/>
      <c r="QHG252" s="755"/>
      <c r="QHH252" s="755"/>
      <c r="QHI252" s="755"/>
      <c r="QHJ252" s="755"/>
      <c r="QHK252" s="755"/>
      <c r="QHL252" s="755"/>
      <c r="QHM252" s="755"/>
      <c r="QHN252" s="755"/>
      <c r="QHO252" s="755"/>
      <c r="QHP252" s="755"/>
      <c r="QHQ252" s="755"/>
      <c r="QHR252" s="755"/>
      <c r="QHS252" s="755"/>
      <c r="QHT252" s="755"/>
      <c r="QHU252" s="755"/>
      <c r="QHV252" s="755"/>
      <c r="QHW252" s="755"/>
      <c r="QHX252" s="755"/>
      <c r="QHY252" s="755"/>
      <c r="QHZ252" s="755"/>
      <c r="QIA252" s="755"/>
      <c r="QIB252" s="755"/>
      <c r="QIC252" s="755"/>
      <c r="QID252" s="755"/>
      <c r="QIE252" s="755"/>
      <c r="QIF252" s="755"/>
      <c r="QIG252" s="755"/>
      <c r="QIH252" s="755"/>
      <c r="QII252" s="755"/>
      <c r="QIJ252" s="755"/>
      <c r="QIK252" s="755"/>
      <c r="QIL252" s="755"/>
      <c r="QIM252" s="755"/>
      <c r="QIN252" s="755"/>
      <c r="QIO252" s="755"/>
      <c r="QIP252" s="755"/>
      <c r="QIQ252" s="755"/>
      <c r="QIR252" s="755"/>
      <c r="QIS252" s="755"/>
      <c r="QIT252" s="755"/>
      <c r="QIU252" s="755"/>
      <c r="QIV252" s="755"/>
      <c r="QIW252" s="755"/>
      <c r="QIX252" s="755"/>
      <c r="QIY252" s="755"/>
      <c r="QIZ252" s="755"/>
      <c r="QJA252" s="755"/>
      <c r="QJB252" s="755"/>
      <c r="QJC252" s="755"/>
      <c r="QJD252" s="755"/>
      <c r="QJE252" s="755"/>
      <c r="QJF252" s="755"/>
      <c r="QJG252" s="755"/>
      <c r="QJH252" s="755"/>
      <c r="QJI252" s="755"/>
      <c r="QJJ252" s="755"/>
      <c r="QJK252" s="755"/>
      <c r="QJL252" s="755"/>
      <c r="QJM252" s="755"/>
      <c r="QJN252" s="755"/>
      <c r="QJO252" s="755"/>
      <c r="QJP252" s="755"/>
      <c r="QJQ252" s="755"/>
      <c r="QJR252" s="755"/>
      <c r="QJS252" s="755"/>
      <c r="QJT252" s="755"/>
      <c r="QJU252" s="755"/>
      <c r="QJV252" s="755"/>
      <c r="QJW252" s="755"/>
      <c r="QJX252" s="755"/>
      <c r="QJY252" s="755"/>
      <c r="QJZ252" s="755"/>
      <c r="QKA252" s="755"/>
      <c r="QKB252" s="755"/>
      <c r="QKC252" s="755"/>
      <c r="QKD252" s="755"/>
      <c r="QKE252" s="755"/>
      <c r="QKF252" s="755"/>
      <c r="QKG252" s="755"/>
      <c r="QKH252" s="755"/>
      <c r="QKI252" s="755"/>
      <c r="QKJ252" s="755"/>
      <c r="QKK252" s="755"/>
      <c r="QKL252" s="755"/>
      <c r="QKM252" s="755"/>
      <c r="QKN252" s="755"/>
      <c r="QKO252" s="755"/>
      <c r="QKP252" s="755"/>
      <c r="QKQ252" s="755"/>
      <c r="QKR252" s="755"/>
      <c r="QKS252" s="755"/>
      <c r="QKT252" s="755"/>
      <c r="QKU252" s="755"/>
      <c r="QKV252" s="755"/>
      <c r="QKW252" s="755"/>
      <c r="QKX252" s="755"/>
      <c r="QKY252" s="755"/>
      <c r="QKZ252" s="755"/>
      <c r="QLA252" s="755"/>
      <c r="QLB252" s="755"/>
      <c r="QLC252" s="755"/>
      <c r="QLD252" s="755"/>
      <c r="QLE252" s="755"/>
      <c r="QLF252" s="755"/>
      <c r="QLG252" s="755"/>
      <c r="QLH252" s="755"/>
      <c r="QLI252" s="755"/>
      <c r="QLJ252" s="755"/>
      <c r="QLK252" s="755"/>
      <c r="QLL252" s="755"/>
      <c r="QLM252" s="755"/>
      <c r="QLN252" s="755"/>
      <c r="QLO252" s="755"/>
      <c r="QLP252" s="755"/>
      <c r="QLQ252" s="755"/>
      <c r="QLR252" s="755"/>
      <c r="QLS252" s="755"/>
      <c r="QLT252" s="755"/>
      <c r="QLU252" s="755"/>
      <c r="QLV252" s="755"/>
      <c r="QLW252" s="755"/>
      <c r="QLX252" s="755"/>
      <c r="QLY252" s="755"/>
      <c r="QLZ252" s="755"/>
      <c r="QMA252" s="755"/>
      <c r="QMB252" s="755"/>
      <c r="QMC252" s="755"/>
      <c r="QMD252" s="755"/>
      <c r="QME252" s="755"/>
      <c r="QMF252" s="755"/>
      <c r="QMG252" s="755"/>
      <c r="QMH252" s="755"/>
      <c r="QMI252" s="755"/>
      <c r="QMJ252" s="755"/>
      <c r="QMK252" s="755"/>
      <c r="QML252" s="755"/>
      <c r="QMM252" s="755"/>
      <c r="QMN252" s="755"/>
      <c r="QMO252" s="755"/>
      <c r="QMP252" s="755"/>
      <c r="QMQ252" s="755"/>
      <c r="QMR252" s="755"/>
      <c r="QMS252" s="755"/>
      <c r="QMT252" s="755"/>
      <c r="QMU252" s="755"/>
      <c r="QMV252" s="755"/>
      <c r="QMW252" s="755"/>
      <c r="QMX252" s="755"/>
      <c r="QMY252" s="755"/>
      <c r="QMZ252" s="755"/>
      <c r="QNA252" s="755"/>
      <c r="QNB252" s="755"/>
      <c r="QNC252" s="755"/>
      <c r="QND252" s="755"/>
      <c r="QNE252" s="755"/>
      <c r="QNF252" s="755"/>
      <c r="QNG252" s="755"/>
      <c r="QNH252" s="755"/>
      <c r="QNI252" s="755"/>
      <c r="QNJ252" s="755"/>
      <c r="QNK252" s="755"/>
      <c r="QNL252" s="755"/>
      <c r="QNM252" s="755"/>
      <c r="QNN252" s="755"/>
      <c r="QNO252" s="755"/>
      <c r="QNP252" s="755"/>
      <c r="QNQ252" s="755"/>
      <c r="QNR252" s="755"/>
      <c r="QNS252" s="755"/>
      <c r="QNT252" s="755"/>
      <c r="QNU252" s="755"/>
      <c r="QNV252" s="755"/>
      <c r="QNW252" s="755"/>
      <c r="QNX252" s="755"/>
      <c r="QNY252" s="755"/>
      <c r="QNZ252" s="755"/>
      <c r="QOA252" s="755"/>
      <c r="QOB252" s="755"/>
      <c r="QOC252" s="755"/>
      <c r="QOD252" s="755"/>
      <c r="QOE252" s="755"/>
      <c r="QOF252" s="755"/>
      <c r="QOG252" s="755"/>
      <c r="QOH252" s="755"/>
      <c r="QOI252" s="755"/>
      <c r="QOJ252" s="755"/>
      <c r="QOK252" s="755"/>
      <c r="QOL252" s="755"/>
      <c r="QOM252" s="755"/>
      <c r="QON252" s="755"/>
      <c r="QOO252" s="755"/>
      <c r="QOP252" s="755"/>
      <c r="QOQ252" s="755"/>
      <c r="QOR252" s="755"/>
      <c r="QOS252" s="755"/>
      <c r="QOT252" s="755"/>
      <c r="QOU252" s="755"/>
      <c r="QOV252" s="755"/>
      <c r="QOW252" s="755"/>
      <c r="QOX252" s="755"/>
      <c r="QOY252" s="755"/>
      <c r="QOZ252" s="755"/>
      <c r="QPA252" s="755"/>
      <c r="QPB252" s="755"/>
      <c r="QPC252" s="755"/>
      <c r="QPD252" s="755"/>
      <c r="QPE252" s="755"/>
      <c r="QPF252" s="755"/>
      <c r="QPG252" s="755"/>
      <c r="QPH252" s="755"/>
      <c r="QPI252" s="755"/>
      <c r="QPJ252" s="755"/>
      <c r="QPK252" s="755"/>
      <c r="QPL252" s="755"/>
      <c r="QPM252" s="755"/>
      <c r="QPN252" s="755"/>
      <c r="QPO252" s="755"/>
      <c r="QPP252" s="755"/>
      <c r="QPQ252" s="755"/>
      <c r="QPR252" s="755"/>
      <c r="QPS252" s="755"/>
      <c r="QPT252" s="755"/>
      <c r="QPU252" s="755"/>
      <c r="QPV252" s="755"/>
      <c r="QPW252" s="755"/>
      <c r="QPX252" s="755"/>
      <c r="QPY252" s="755"/>
      <c r="QPZ252" s="755"/>
      <c r="QQA252" s="755"/>
      <c r="QQB252" s="755"/>
      <c r="QQC252" s="755"/>
      <c r="QQD252" s="755"/>
      <c r="QQE252" s="755"/>
      <c r="QQF252" s="755"/>
      <c r="QQG252" s="755"/>
      <c r="QQH252" s="755"/>
      <c r="QQI252" s="755"/>
      <c r="QQJ252" s="755"/>
      <c r="QQK252" s="755"/>
      <c r="QQL252" s="755"/>
      <c r="QQM252" s="755"/>
      <c r="QQN252" s="755"/>
      <c r="QQO252" s="755"/>
      <c r="QQP252" s="755"/>
      <c r="QQQ252" s="755"/>
      <c r="QQR252" s="755"/>
      <c r="QQS252" s="755"/>
      <c r="QQT252" s="755"/>
      <c r="QQU252" s="755"/>
      <c r="QQV252" s="755"/>
      <c r="QQW252" s="755"/>
      <c r="QQX252" s="755"/>
      <c r="QQY252" s="755"/>
      <c r="QQZ252" s="755"/>
      <c r="QRA252" s="755"/>
      <c r="QRB252" s="755"/>
      <c r="QRC252" s="755"/>
      <c r="QRD252" s="755"/>
      <c r="QRE252" s="755"/>
      <c r="QRF252" s="755"/>
      <c r="QRG252" s="755"/>
      <c r="QRH252" s="755"/>
      <c r="QRI252" s="755"/>
      <c r="QRJ252" s="755"/>
      <c r="QRK252" s="755"/>
      <c r="QRL252" s="755"/>
      <c r="QRM252" s="755"/>
      <c r="QRN252" s="755"/>
      <c r="QRO252" s="755"/>
      <c r="QRP252" s="755"/>
      <c r="QRQ252" s="755"/>
      <c r="QRR252" s="755"/>
      <c r="QRS252" s="755"/>
      <c r="QRT252" s="755"/>
      <c r="QRU252" s="755"/>
      <c r="QRV252" s="755"/>
      <c r="QRW252" s="755"/>
      <c r="QRX252" s="755"/>
      <c r="QRY252" s="755"/>
      <c r="QRZ252" s="755"/>
      <c r="QSA252" s="755"/>
      <c r="QSB252" s="755"/>
      <c r="QSC252" s="755"/>
      <c r="QSD252" s="755"/>
      <c r="QSE252" s="755"/>
      <c r="QSF252" s="755"/>
      <c r="QSG252" s="755"/>
      <c r="QSH252" s="755"/>
      <c r="QSI252" s="755"/>
      <c r="QSJ252" s="755"/>
      <c r="QSK252" s="755"/>
      <c r="QSL252" s="755"/>
      <c r="QSM252" s="755"/>
      <c r="QSN252" s="755"/>
      <c r="QSO252" s="755"/>
      <c r="QSP252" s="755"/>
      <c r="QSQ252" s="755"/>
      <c r="QSR252" s="755"/>
      <c r="QSS252" s="755"/>
      <c r="QST252" s="755"/>
      <c r="QSU252" s="755"/>
      <c r="QSV252" s="755"/>
      <c r="QSW252" s="755"/>
      <c r="QSX252" s="755"/>
      <c r="QSY252" s="755"/>
      <c r="QSZ252" s="755"/>
      <c r="QTA252" s="755"/>
      <c r="QTB252" s="755"/>
      <c r="QTC252" s="755"/>
      <c r="QTD252" s="755"/>
      <c r="QTE252" s="755"/>
      <c r="QTF252" s="755"/>
      <c r="QTG252" s="755"/>
      <c r="QTH252" s="755"/>
      <c r="QTI252" s="755"/>
      <c r="QTJ252" s="755"/>
      <c r="QTK252" s="755"/>
      <c r="QTL252" s="755"/>
      <c r="QTM252" s="755"/>
      <c r="QTN252" s="755"/>
      <c r="QTO252" s="755"/>
      <c r="QTP252" s="755"/>
      <c r="QTQ252" s="755"/>
      <c r="QTR252" s="755"/>
      <c r="QTS252" s="755"/>
      <c r="QTT252" s="755"/>
      <c r="QTU252" s="755"/>
      <c r="QTV252" s="755"/>
      <c r="QTW252" s="755"/>
      <c r="QTX252" s="755"/>
      <c r="QTY252" s="755"/>
      <c r="QTZ252" s="755"/>
      <c r="QUA252" s="755"/>
      <c r="QUB252" s="755"/>
      <c r="QUC252" s="755"/>
      <c r="QUD252" s="755"/>
      <c r="QUE252" s="755"/>
      <c r="QUF252" s="755"/>
      <c r="QUG252" s="755"/>
      <c r="QUH252" s="755"/>
      <c r="QUI252" s="755"/>
      <c r="QUJ252" s="755"/>
      <c r="QUK252" s="755"/>
      <c r="QUL252" s="755"/>
      <c r="QUM252" s="755"/>
      <c r="QUN252" s="755"/>
      <c r="QUO252" s="755"/>
      <c r="QUP252" s="755"/>
      <c r="QUQ252" s="755"/>
      <c r="QUR252" s="755"/>
      <c r="QUS252" s="755"/>
      <c r="QUT252" s="755"/>
      <c r="QUU252" s="755"/>
      <c r="QUV252" s="755"/>
      <c r="QUW252" s="755"/>
      <c r="QUX252" s="755"/>
      <c r="QUY252" s="755"/>
      <c r="QUZ252" s="755"/>
      <c r="QVA252" s="755"/>
      <c r="QVB252" s="755"/>
      <c r="QVC252" s="755"/>
      <c r="QVD252" s="755"/>
      <c r="QVE252" s="755"/>
      <c r="QVF252" s="755"/>
      <c r="QVG252" s="755"/>
      <c r="QVH252" s="755"/>
      <c r="QVI252" s="755"/>
      <c r="QVJ252" s="755"/>
      <c r="QVK252" s="755"/>
      <c r="QVL252" s="755"/>
      <c r="QVM252" s="755"/>
      <c r="QVN252" s="755"/>
      <c r="QVO252" s="755"/>
      <c r="QVP252" s="755"/>
      <c r="QVQ252" s="755"/>
      <c r="QVR252" s="755"/>
      <c r="QVS252" s="755"/>
      <c r="QVT252" s="755"/>
      <c r="QVU252" s="755"/>
      <c r="QVV252" s="755"/>
      <c r="QVW252" s="755"/>
      <c r="QVX252" s="755"/>
      <c r="QVY252" s="755"/>
      <c r="QVZ252" s="755"/>
      <c r="QWA252" s="755"/>
      <c r="QWB252" s="755"/>
      <c r="QWC252" s="755"/>
      <c r="QWD252" s="755"/>
      <c r="QWE252" s="755"/>
      <c r="QWF252" s="755"/>
      <c r="QWG252" s="755"/>
      <c r="QWH252" s="755"/>
      <c r="QWI252" s="755"/>
      <c r="QWJ252" s="755"/>
      <c r="QWK252" s="755"/>
      <c r="QWL252" s="755"/>
      <c r="QWM252" s="755"/>
      <c r="QWN252" s="755"/>
      <c r="QWO252" s="755"/>
      <c r="QWP252" s="755"/>
      <c r="QWQ252" s="755"/>
      <c r="QWR252" s="755"/>
      <c r="QWS252" s="755"/>
      <c r="QWT252" s="755"/>
      <c r="QWU252" s="755"/>
      <c r="QWV252" s="755"/>
      <c r="QWW252" s="755"/>
      <c r="QWX252" s="755"/>
      <c r="QWY252" s="755"/>
      <c r="QWZ252" s="755"/>
      <c r="QXA252" s="755"/>
      <c r="QXB252" s="755"/>
      <c r="QXC252" s="755"/>
      <c r="QXD252" s="755"/>
      <c r="QXE252" s="755"/>
      <c r="QXF252" s="755"/>
      <c r="QXG252" s="755"/>
      <c r="QXH252" s="755"/>
      <c r="QXI252" s="755"/>
      <c r="QXJ252" s="755"/>
      <c r="QXK252" s="755"/>
      <c r="QXL252" s="755"/>
      <c r="QXM252" s="755"/>
      <c r="QXN252" s="755"/>
      <c r="QXO252" s="755"/>
      <c r="QXP252" s="755"/>
      <c r="QXQ252" s="755"/>
      <c r="QXR252" s="755"/>
      <c r="QXS252" s="755"/>
      <c r="QXT252" s="755"/>
      <c r="QXU252" s="755"/>
      <c r="QXV252" s="755"/>
      <c r="QXW252" s="755"/>
      <c r="QXX252" s="755"/>
      <c r="QXY252" s="755"/>
      <c r="QXZ252" s="755"/>
      <c r="QYA252" s="755"/>
      <c r="QYB252" s="755"/>
      <c r="QYC252" s="755"/>
      <c r="QYD252" s="755"/>
      <c r="QYE252" s="755"/>
      <c r="QYF252" s="755"/>
      <c r="QYG252" s="755"/>
      <c r="QYH252" s="755"/>
      <c r="QYI252" s="755"/>
      <c r="QYJ252" s="755"/>
      <c r="QYK252" s="755"/>
      <c r="QYL252" s="755"/>
      <c r="QYM252" s="755"/>
      <c r="QYN252" s="755"/>
      <c r="QYO252" s="755"/>
      <c r="QYP252" s="755"/>
      <c r="QYQ252" s="755"/>
      <c r="QYR252" s="755"/>
      <c r="QYS252" s="755"/>
      <c r="QYT252" s="755"/>
      <c r="QYU252" s="755"/>
      <c r="QYV252" s="755"/>
      <c r="QYW252" s="755"/>
      <c r="QYX252" s="755"/>
      <c r="QYY252" s="755"/>
      <c r="QYZ252" s="755"/>
      <c r="QZA252" s="755"/>
      <c r="QZB252" s="755"/>
      <c r="QZC252" s="755"/>
      <c r="QZD252" s="755"/>
      <c r="QZE252" s="755"/>
      <c r="QZF252" s="755"/>
      <c r="QZG252" s="755"/>
      <c r="QZH252" s="755"/>
      <c r="QZI252" s="755"/>
      <c r="QZJ252" s="755"/>
      <c r="QZK252" s="755"/>
      <c r="QZL252" s="755"/>
      <c r="QZM252" s="755"/>
      <c r="QZN252" s="755"/>
      <c r="QZO252" s="755"/>
      <c r="QZP252" s="755"/>
      <c r="QZQ252" s="755"/>
      <c r="QZR252" s="755"/>
      <c r="QZS252" s="755"/>
      <c r="QZT252" s="755"/>
      <c r="QZU252" s="755"/>
      <c r="QZV252" s="755"/>
      <c r="QZW252" s="755"/>
      <c r="QZX252" s="755"/>
      <c r="QZY252" s="755"/>
      <c r="QZZ252" s="755"/>
      <c r="RAA252" s="755"/>
      <c r="RAB252" s="755"/>
      <c r="RAC252" s="755"/>
      <c r="RAD252" s="755"/>
      <c r="RAE252" s="755"/>
      <c r="RAF252" s="755"/>
      <c r="RAG252" s="755"/>
      <c r="RAH252" s="755"/>
      <c r="RAI252" s="755"/>
      <c r="RAJ252" s="755"/>
      <c r="RAK252" s="755"/>
      <c r="RAL252" s="755"/>
      <c r="RAM252" s="755"/>
      <c r="RAN252" s="755"/>
      <c r="RAO252" s="755"/>
      <c r="RAP252" s="755"/>
      <c r="RAQ252" s="755"/>
      <c r="RAR252" s="755"/>
      <c r="RAS252" s="755"/>
      <c r="RAT252" s="755"/>
      <c r="RAU252" s="755"/>
      <c r="RAV252" s="755"/>
      <c r="RAW252" s="755"/>
      <c r="RAX252" s="755"/>
      <c r="RAY252" s="755"/>
      <c r="RAZ252" s="755"/>
      <c r="RBA252" s="755"/>
      <c r="RBB252" s="755"/>
      <c r="RBC252" s="755"/>
      <c r="RBD252" s="755"/>
      <c r="RBE252" s="755"/>
      <c r="RBF252" s="755"/>
      <c r="RBG252" s="755"/>
      <c r="RBH252" s="755"/>
      <c r="RBI252" s="755"/>
      <c r="RBJ252" s="755"/>
      <c r="RBK252" s="755"/>
      <c r="RBL252" s="755"/>
      <c r="RBM252" s="755"/>
      <c r="RBN252" s="755"/>
      <c r="RBO252" s="755"/>
      <c r="RBP252" s="755"/>
      <c r="RBQ252" s="755"/>
      <c r="RBR252" s="755"/>
      <c r="RBS252" s="755"/>
      <c r="RBT252" s="755"/>
      <c r="RBU252" s="755"/>
      <c r="RBV252" s="755"/>
      <c r="RBW252" s="755"/>
      <c r="RBX252" s="755"/>
      <c r="RBY252" s="755"/>
      <c r="RBZ252" s="755"/>
      <c r="RCA252" s="755"/>
      <c r="RCB252" s="755"/>
      <c r="RCC252" s="755"/>
      <c r="RCD252" s="755"/>
      <c r="RCE252" s="755"/>
      <c r="RCF252" s="755"/>
      <c r="RCG252" s="755"/>
      <c r="RCH252" s="755"/>
      <c r="RCI252" s="755"/>
      <c r="RCJ252" s="755"/>
      <c r="RCK252" s="755"/>
      <c r="RCL252" s="755"/>
      <c r="RCM252" s="755"/>
      <c r="RCN252" s="755"/>
      <c r="RCO252" s="755"/>
      <c r="RCP252" s="755"/>
      <c r="RCQ252" s="755"/>
      <c r="RCR252" s="755"/>
      <c r="RCS252" s="755"/>
      <c r="RCT252" s="755"/>
      <c r="RCU252" s="755"/>
      <c r="RCV252" s="755"/>
      <c r="RCW252" s="755"/>
      <c r="RCX252" s="755"/>
      <c r="RCY252" s="755"/>
      <c r="RCZ252" s="755"/>
      <c r="RDA252" s="755"/>
      <c r="RDB252" s="755"/>
      <c r="RDC252" s="755"/>
      <c r="RDD252" s="755"/>
      <c r="RDE252" s="755"/>
      <c r="RDF252" s="755"/>
      <c r="RDG252" s="755"/>
      <c r="RDH252" s="755"/>
      <c r="RDI252" s="755"/>
      <c r="RDJ252" s="755"/>
      <c r="RDK252" s="755"/>
      <c r="RDL252" s="755"/>
      <c r="RDM252" s="755"/>
      <c r="RDN252" s="755"/>
      <c r="RDO252" s="755"/>
      <c r="RDP252" s="755"/>
      <c r="RDQ252" s="755"/>
      <c r="RDR252" s="755"/>
      <c r="RDS252" s="755"/>
      <c r="RDT252" s="755"/>
      <c r="RDU252" s="755"/>
      <c r="RDV252" s="755"/>
      <c r="RDW252" s="755"/>
      <c r="RDX252" s="755"/>
      <c r="RDY252" s="755"/>
      <c r="RDZ252" s="755"/>
      <c r="REA252" s="755"/>
      <c r="REB252" s="755"/>
      <c r="REC252" s="755"/>
      <c r="RED252" s="755"/>
      <c r="REE252" s="755"/>
      <c r="REF252" s="755"/>
      <c r="REG252" s="755"/>
      <c r="REH252" s="755"/>
      <c r="REI252" s="755"/>
      <c r="REJ252" s="755"/>
      <c r="REK252" s="755"/>
      <c r="REL252" s="755"/>
      <c r="REM252" s="755"/>
      <c r="REN252" s="755"/>
      <c r="REO252" s="755"/>
      <c r="REP252" s="755"/>
      <c r="REQ252" s="755"/>
      <c r="RER252" s="755"/>
      <c r="RES252" s="755"/>
      <c r="RET252" s="755"/>
      <c r="REU252" s="755"/>
      <c r="REV252" s="755"/>
      <c r="REW252" s="755"/>
      <c r="REX252" s="755"/>
      <c r="REY252" s="755"/>
      <c r="REZ252" s="755"/>
      <c r="RFA252" s="755"/>
      <c r="RFB252" s="755"/>
      <c r="RFC252" s="755"/>
      <c r="RFD252" s="755"/>
      <c r="RFE252" s="755"/>
      <c r="RFF252" s="755"/>
      <c r="RFG252" s="755"/>
      <c r="RFH252" s="755"/>
      <c r="RFI252" s="755"/>
      <c r="RFJ252" s="755"/>
      <c r="RFK252" s="755"/>
      <c r="RFL252" s="755"/>
      <c r="RFM252" s="755"/>
      <c r="RFN252" s="755"/>
      <c r="RFO252" s="755"/>
      <c r="RFP252" s="755"/>
      <c r="RFQ252" s="755"/>
      <c r="RFR252" s="755"/>
      <c r="RFS252" s="755"/>
      <c r="RFT252" s="755"/>
      <c r="RFU252" s="755"/>
      <c r="RFV252" s="755"/>
      <c r="RFW252" s="755"/>
      <c r="RFX252" s="755"/>
      <c r="RFY252" s="755"/>
      <c r="RFZ252" s="755"/>
      <c r="RGA252" s="755"/>
      <c r="RGB252" s="755"/>
      <c r="RGC252" s="755"/>
      <c r="RGD252" s="755"/>
      <c r="RGE252" s="755"/>
      <c r="RGF252" s="755"/>
      <c r="RGG252" s="755"/>
      <c r="RGH252" s="755"/>
      <c r="RGI252" s="755"/>
      <c r="RGJ252" s="755"/>
      <c r="RGK252" s="755"/>
      <c r="RGL252" s="755"/>
      <c r="RGM252" s="755"/>
      <c r="RGN252" s="755"/>
      <c r="RGO252" s="755"/>
      <c r="RGP252" s="755"/>
      <c r="RGQ252" s="755"/>
      <c r="RGR252" s="755"/>
      <c r="RGS252" s="755"/>
      <c r="RGT252" s="755"/>
      <c r="RGU252" s="755"/>
      <c r="RGV252" s="755"/>
      <c r="RGW252" s="755"/>
      <c r="RGX252" s="755"/>
      <c r="RGY252" s="755"/>
      <c r="RGZ252" s="755"/>
      <c r="RHA252" s="755"/>
      <c r="RHB252" s="755"/>
      <c r="RHC252" s="755"/>
      <c r="RHD252" s="755"/>
      <c r="RHE252" s="755"/>
      <c r="RHF252" s="755"/>
      <c r="RHG252" s="755"/>
      <c r="RHH252" s="755"/>
      <c r="RHI252" s="755"/>
      <c r="RHJ252" s="755"/>
      <c r="RHK252" s="755"/>
      <c r="RHL252" s="755"/>
      <c r="RHM252" s="755"/>
      <c r="RHN252" s="755"/>
      <c r="RHO252" s="755"/>
      <c r="RHP252" s="755"/>
      <c r="RHQ252" s="755"/>
      <c r="RHR252" s="755"/>
      <c r="RHS252" s="755"/>
      <c r="RHT252" s="755"/>
      <c r="RHU252" s="755"/>
      <c r="RHV252" s="755"/>
      <c r="RHW252" s="755"/>
      <c r="RHX252" s="755"/>
      <c r="RHY252" s="755"/>
      <c r="RHZ252" s="755"/>
      <c r="RIA252" s="755"/>
      <c r="RIB252" s="755"/>
      <c r="RIC252" s="755"/>
      <c r="RID252" s="755"/>
      <c r="RIE252" s="755"/>
      <c r="RIF252" s="755"/>
      <c r="RIG252" s="755"/>
      <c r="RIH252" s="755"/>
      <c r="RII252" s="755"/>
      <c r="RIJ252" s="755"/>
      <c r="RIK252" s="755"/>
      <c r="RIL252" s="755"/>
      <c r="RIM252" s="755"/>
      <c r="RIN252" s="755"/>
      <c r="RIO252" s="755"/>
      <c r="RIP252" s="755"/>
      <c r="RIQ252" s="755"/>
      <c r="RIR252" s="755"/>
      <c r="RIS252" s="755"/>
      <c r="RIT252" s="755"/>
      <c r="RIU252" s="755"/>
      <c r="RIV252" s="755"/>
      <c r="RIW252" s="755"/>
      <c r="RIX252" s="755"/>
      <c r="RIY252" s="755"/>
      <c r="RIZ252" s="755"/>
      <c r="RJA252" s="755"/>
      <c r="RJB252" s="755"/>
      <c r="RJC252" s="755"/>
      <c r="RJD252" s="755"/>
      <c r="RJE252" s="755"/>
      <c r="RJF252" s="755"/>
      <c r="RJG252" s="755"/>
      <c r="RJH252" s="755"/>
      <c r="RJI252" s="755"/>
      <c r="RJJ252" s="755"/>
      <c r="RJK252" s="755"/>
      <c r="RJL252" s="755"/>
      <c r="RJM252" s="755"/>
      <c r="RJN252" s="755"/>
      <c r="RJO252" s="755"/>
      <c r="RJP252" s="755"/>
      <c r="RJQ252" s="755"/>
      <c r="RJR252" s="755"/>
      <c r="RJS252" s="755"/>
      <c r="RJT252" s="755"/>
      <c r="RJU252" s="755"/>
      <c r="RJV252" s="755"/>
      <c r="RJW252" s="755"/>
      <c r="RJX252" s="755"/>
      <c r="RJY252" s="755"/>
      <c r="RJZ252" s="755"/>
      <c r="RKA252" s="755"/>
      <c r="RKB252" s="755"/>
      <c r="RKC252" s="755"/>
      <c r="RKD252" s="755"/>
      <c r="RKE252" s="755"/>
      <c r="RKF252" s="755"/>
      <c r="RKG252" s="755"/>
      <c r="RKH252" s="755"/>
      <c r="RKI252" s="755"/>
      <c r="RKJ252" s="755"/>
      <c r="RKK252" s="755"/>
      <c r="RKL252" s="755"/>
      <c r="RKM252" s="755"/>
      <c r="RKN252" s="755"/>
      <c r="RKO252" s="755"/>
      <c r="RKP252" s="755"/>
      <c r="RKQ252" s="755"/>
      <c r="RKR252" s="755"/>
      <c r="RKS252" s="755"/>
      <c r="RKT252" s="755"/>
      <c r="RKU252" s="755"/>
      <c r="RKV252" s="755"/>
      <c r="RKW252" s="755"/>
      <c r="RKX252" s="755"/>
      <c r="RKY252" s="755"/>
      <c r="RKZ252" s="755"/>
      <c r="RLA252" s="755"/>
      <c r="RLB252" s="755"/>
      <c r="RLC252" s="755"/>
      <c r="RLD252" s="755"/>
      <c r="RLE252" s="755"/>
      <c r="RLF252" s="755"/>
      <c r="RLG252" s="755"/>
      <c r="RLH252" s="755"/>
      <c r="RLI252" s="755"/>
      <c r="RLJ252" s="755"/>
      <c r="RLK252" s="755"/>
      <c r="RLL252" s="755"/>
      <c r="RLM252" s="755"/>
      <c r="RLN252" s="755"/>
      <c r="RLO252" s="755"/>
      <c r="RLP252" s="755"/>
      <c r="RLQ252" s="755"/>
      <c r="RLR252" s="755"/>
      <c r="RLS252" s="755"/>
      <c r="RLT252" s="755"/>
      <c r="RLU252" s="755"/>
      <c r="RLV252" s="755"/>
      <c r="RLW252" s="755"/>
      <c r="RLX252" s="755"/>
      <c r="RLY252" s="755"/>
      <c r="RLZ252" s="755"/>
      <c r="RMA252" s="755"/>
      <c r="RMB252" s="755"/>
      <c r="RMC252" s="755"/>
      <c r="RMD252" s="755"/>
      <c r="RME252" s="755"/>
      <c r="RMF252" s="755"/>
      <c r="RMG252" s="755"/>
      <c r="RMH252" s="755"/>
      <c r="RMI252" s="755"/>
      <c r="RMJ252" s="755"/>
      <c r="RMK252" s="755"/>
      <c r="RML252" s="755"/>
      <c r="RMM252" s="755"/>
      <c r="RMN252" s="755"/>
      <c r="RMO252" s="755"/>
      <c r="RMP252" s="755"/>
      <c r="RMQ252" s="755"/>
      <c r="RMR252" s="755"/>
      <c r="RMS252" s="755"/>
      <c r="RMT252" s="755"/>
      <c r="RMU252" s="755"/>
      <c r="RMV252" s="755"/>
      <c r="RMW252" s="755"/>
      <c r="RMX252" s="755"/>
      <c r="RMY252" s="755"/>
      <c r="RMZ252" s="755"/>
      <c r="RNA252" s="755"/>
      <c r="RNB252" s="755"/>
      <c r="RNC252" s="755"/>
      <c r="RND252" s="755"/>
      <c r="RNE252" s="755"/>
      <c r="RNF252" s="755"/>
      <c r="RNG252" s="755"/>
      <c r="RNH252" s="755"/>
      <c r="RNI252" s="755"/>
      <c r="RNJ252" s="755"/>
      <c r="RNK252" s="755"/>
      <c r="RNL252" s="755"/>
      <c r="RNM252" s="755"/>
      <c r="RNN252" s="755"/>
      <c r="RNO252" s="755"/>
      <c r="RNP252" s="755"/>
      <c r="RNQ252" s="755"/>
      <c r="RNR252" s="755"/>
      <c r="RNS252" s="755"/>
      <c r="RNT252" s="755"/>
      <c r="RNU252" s="755"/>
      <c r="RNV252" s="755"/>
      <c r="RNW252" s="755"/>
      <c r="RNX252" s="755"/>
      <c r="RNY252" s="755"/>
      <c r="RNZ252" s="755"/>
      <c r="ROA252" s="755"/>
      <c r="ROB252" s="755"/>
      <c r="ROC252" s="755"/>
      <c r="ROD252" s="755"/>
      <c r="ROE252" s="755"/>
      <c r="ROF252" s="755"/>
      <c r="ROG252" s="755"/>
      <c r="ROH252" s="755"/>
      <c r="ROI252" s="755"/>
      <c r="ROJ252" s="755"/>
      <c r="ROK252" s="755"/>
      <c r="ROL252" s="755"/>
      <c r="ROM252" s="755"/>
      <c r="RON252" s="755"/>
      <c r="ROO252" s="755"/>
      <c r="ROP252" s="755"/>
      <c r="ROQ252" s="755"/>
      <c r="ROR252" s="755"/>
      <c r="ROS252" s="755"/>
      <c r="ROT252" s="755"/>
      <c r="ROU252" s="755"/>
      <c r="ROV252" s="755"/>
      <c r="ROW252" s="755"/>
      <c r="ROX252" s="755"/>
      <c r="ROY252" s="755"/>
      <c r="ROZ252" s="755"/>
      <c r="RPA252" s="755"/>
      <c r="RPB252" s="755"/>
      <c r="RPC252" s="755"/>
      <c r="RPD252" s="755"/>
      <c r="RPE252" s="755"/>
      <c r="RPF252" s="755"/>
      <c r="RPG252" s="755"/>
      <c r="RPH252" s="755"/>
      <c r="RPI252" s="755"/>
      <c r="RPJ252" s="755"/>
      <c r="RPK252" s="755"/>
      <c r="RPL252" s="755"/>
      <c r="RPM252" s="755"/>
      <c r="RPN252" s="755"/>
      <c r="RPO252" s="755"/>
      <c r="RPP252" s="755"/>
      <c r="RPQ252" s="755"/>
      <c r="RPR252" s="755"/>
      <c r="RPS252" s="755"/>
      <c r="RPT252" s="755"/>
      <c r="RPU252" s="755"/>
      <c r="RPV252" s="755"/>
      <c r="RPW252" s="755"/>
      <c r="RPX252" s="755"/>
      <c r="RPY252" s="755"/>
      <c r="RPZ252" s="755"/>
      <c r="RQA252" s="755"/>
      <c r="RQB252" s="755"/>
      <c r="RQC252" s="755"/>
      <c r="RQD252" s="755"/>
      <c r="RQE252" s="755"/>
      <c r="RQF252" s="755"/>
      <c r="RQG252" s="755"/>
      <c r="RQH252" s="755"/>
      <c r="RQI252" s="755"/>
      <c r="RQJ252" s="755"/>
      <c r="RQK252" s="755"/>
      <c r="RQL252" s="755"/>
      <c r="RQM252" s="755"/>
      <c r="RQN252" s="755"/>
      <c r="RQO252" s="755"/>
      <c r="RQP252" s="755"/>
      <c r="RQQ252" s="755"/>
      <c r="RQR252" s="755"/>
      <c r="RQS252" s="755"/>
      <c r="RQT252" s="755"/>
      <c r="RQU252" s="755"/>
      <c r="RQV252" s="755"/>
      <c r="RQW252" s="755"/>
      <c r="RQX252" s="755"/>
      <c r="RQY252" s="755"/>
      <c r="RQZ252" s="755"/>
      <c r="RRA252" s="755"/>
      <c r="RRB252" s="755"/>
      <c r="RRC252" s="755"/>
      <c r="RRD252" s="755"/>
      <c r="RRE252" s="755"/>
      <c r="RRF252" s="755"/>
      <c r="RRG252" s="755"/>
      <c r="RRH252" s="755"/>
      <c r="RRI252" s="755"/>
      <c r="RRJ252" s="755"/>
      <c r="RRK252" s="755"/>
      <c r="RRL252" s="755"/>
      <c r="RRM252" s="755"/>
      <c r="RRN252" s="755"/>
      <c r="RRO252" s="755"/>
      <c r="RRP252" s="755"/>
      <c r="RRQ252" s="755"/>
      <c r="RRR252" s="755"/>
      <c r="RRS252" s="755"/>
      <c r="RRT252" s="755"/>
      <c r="RRU252" s="755"/>
      <c r="RRV252" s="755"/>
      <c r="RRW252" s="755"/>
      <c r="RRX252" s="755"/>
      <c r="RRY252" s="755"/>
      <c r="RRZ252" s="755"/>
      <c r="RSA252" s="755"/>
      <c r="RSB252" s="755"/>
      <c r="RSC252" s="755"/>
      <c r="RSD252" s="755"/>
      <c r="RSE252" s="755"/>
      <c r="RSF252" s="755"/>
      <c r="RSG252" s="755"/>
      <c r="RSH252" s="755"/>
      <c r="RSI252" s="755"/>
      <c r="RSJ252" s="755"/>
      <c r="RSK252" s="755"/>
      <c r="RSL252" s="755"/>
      <c r="RSM252" s="755"/>
      <c r="RSN252" s="755"/>
      <c r="RSO252" s="755"/>
      <c r="RSP252" s="755"/>
      <c r="RSQ252" s="755"/>
      <c r="RSR252" s="755"/>
      <c r="RSS252" s="755"/>
      <c r="RST252" s="755"/>
      <c r="RSU252" s="755"/>
      <c r="RSV252" s="755"/>
      <c r="RSW252" s="755"/>
      <c r="RSX252" s="755"/>
      <c r="RSY252" s="755"/>
      <c r="RSZ252" s="755"/>
      <c r="RTA252" s="755"/>
      <c r="RTB252" s="755"/>
      <c r="RTC252" s="755"/>
      <c r="RTD252" s="755"/>
      <c r="RTE252" s="755"/>
      <c r="RTF252" s="755"/>
      <c r="RTG252" s="755"/>
      <c r="RTH252" s="755"/>
      <c r="RTI252" s="755"/>
      <c r="RTJ252" s="755"/>
      <c r="RTK252" s="755"/>
      <c r="RTL252" s="755"/>
      <c r="RTM252" s="755"/>
      <c r="RTN252" s="755"/>
      <c r="RTO252" s="755"/>
      <c r="RTP252" s="755"/>
      <c r="RTQ252" s="755"/>
      <c r="RTR252" s="755"/>
      <c r="RTS252" s="755"/>
      <c r="RTT252" s="755"/>
      <c r="RTU252" s="755"/>
      <c r="RTV252" s="755"/>
      <c r="RTW252" s="755"/>
      <c r="RTX252" s="755"/>
      <c r="RTY252" s="755"/>
      <c r="RTZ252" s="755"/>
      <c r="RUA252" s="755"/>
      <c r="RUB252" s="755"/>
      <c r="RUC252" s="755"/>
      <c r="RUD252" s="755"/>
      <c r="RUE252" s="755"/>
      <c r="RUF252" s="755"/>
      <c r="RUG252" s="755"/>
      <c r="RUH252" s="755"/>
      <c r="RUI252" s="755"/>
      <c r="RUJ252" s="755"/>
      <c r="RUK252" s="755"/>
      <c r="RUL252" s="755"/>
      <c r="RUM252" s="755"/>
      <c r="RUN252" s="755"/>
      <c r="RUO252" s="755"/>
      <c r="RUP252" s="755"/>
      <c r="RUQ252" s="755"/>
      <c r="RUR252" s="755"/>
      <c r="RUS252" s="755"/>
      <c r="RUT252" s="755"/>
      <c r="RUU252" s="755"/>
      <c r="RUV252" s="755"/>
      <c r="RUW252" s="755"/>
      <c r="RUX252" s="755"/>
      <c r="RUY252" s="755"/>
      <c r="RUZ252" s="755"/>
      <c r="RVA252" s="755"/>
      <c r="RVB252" s="755"/>
      <c r="RVC252" s="755"/>
      <c r="RVD252" s="755"/>
      <c r="RVE252" s="755"/>
      <c r="RVF252" s="755"/>
      <c r="RVG252" s="755"/>
      <c r="RVH252" s="755"/>
      <c r="RVI252" s="755"/>
      <c r="RVJ252" s="755"/>
      <c r="RVK252" s="755"/>
      <c r="RVL252" s="755"/>
      <c r="RVM252" s="755"/>
      <c r="RVN252" s="755"/>
      <c r="RVO252" s="755"/>
      <c r="RVP252" s="755"/>
      <c r="RVQ252" s="755"/>
      <c r="RVR252" s="755"/>
      <c r="RVS252" s="755"/>
      <c r="RVT252" s="755"/>
      <c r="RVU252" s="755"/>
      <c r="RVV252" s="755"/>
      <c r="RVW252" s="755"/>
      <c r="RVX252" s="755"/>
      <c r="RVY252" s="755"/>
      <c r="RVZ252" s="755"/>
      <c r="RWA252" s="755"/>
      <c r="RWB252" s="755"/>
      <c r="RWC252" s="755"/>
      <c r="RWD252" s="755"/>
      <c r="RWE252" s="755"/>
      <c r="RWF252" s="755"/>
      <c r="RWG252" s="755"/>
      <c r="RWH252" s="755"/>
      <c r="RWI252" s="755"/>
      <c r="RWJ252" s="755"/>
      <c r="RWK252" s="755"/>
      <c r="RWL252" s="755"/>
      <c r="RWM252" s="755"/>
      <c r="RWN252" s="755"/>
      <c r="RWO252" s="755"/>
      <c r="RWP252" s="755"/>
      <c r="RWQ252" s="755"/>
      <c r="RWR252" s="755"/>
      <c r="RWS252" s="755"/>
      <c r="RWT252" s="755"/>
      <c r="RWU252" s="755"/>
      <c r="RWV252" s="755"/>
      <c r="RWW252" s="755"/>
      <c r="RWX252" s="755"/>
      <c r="RWY252" s="755"/>
      <c r="RWZ252" s="755"/>
      <c r="RXA252" s="755"/>
      <c r="RXB252" s="755"/>
      <c r="RXC252" s="755"/>
      <c r="RXD252" s="755"/>
      <c r="RXE252" s="755"/>
      <c r="RXF252" s="755"/>
      <c r="RXG252" s="755"/>
      <c r="RXH252" s="755"/>
      <c r="RXI252" s="755"/>
      <c r="RXJ252" s="755"/>
      <c r="RXK252" s="755"/>
      <c r="RXL252" s="755"/>
      <c r="RXM252" s="755"/>
      <c r="RXN252" s="755"/>
      <c r="RXO252" s="755"/>
      <c r="RXP252" s="755"/>
      <c r="RXQ252" s="755"/>
      <c r="RXR252" s="755"/>
      <c r="RXS252" s="755"/>
      <c r="RXT252" s="755"/>
      <c r="RXU252" s="755"/>
      <c r="RXV252" s="755"/>
      <c r="RXW252" s="755"/>
      <c r="RXX252" s="755"/>
      <c r="RXY252" s="755"/>
      <c r="RXZ252" s="755"/>
      <c r="RYA252" s="755"/>
      <c r="RYB252" s="755"/>
      <c r="RYC252" s="755"/>
      <c r="RYD252" s="755"/>
      <c r="RYE252" s="755"/>
      <c r="RYF252" s="755"/>
      <c r="RYG252" s="755"/>
      <c r="RYH252" s="755"/>
      <c r="RYI252" s="755"/>
      <c r="RYJ252" s="755"/>
      <c r="RYK252" s="755"/>
      <c r="RYL252" s="755"/>
      <c r="RYM252" s="755"/>
      <c r="RYN252" s="755"/>
      <c r="RYO252" s="755"/>
      <c r="RYP252" s="755"/>
      <c r="RYQ252" s="755"/>
      <c r="RYR252" s="755"/>
      <c r="RYS252" s="755"/>
      <c r="RYT252" s="755"/>
      <c r="RYU252" s="755"/>
      <c r="RYV252" s="755"/>
      <c r="RYW252" s="755"/>
      <c r="RYX252" s="755"/>
      <c r="RYY252" s="755"/>
      <c r="RYZ252" s="755"/>
      <c r="RZA252" s="755"/>
      <c r="RZB252" s="755"/>
      <c r="RZC252" s="755"/>
      <c r="RZD252" s="755"/>
      <c r="RZE252" s="755"/>
      <c r="RZF252" s="755"/>
      <c r="RZG252" s="755"/>
      <c r="RZH252" s="755"/>
      <c r="RZI252" s="755"/>
      <c r="RZJ252" s="755"/>
      <c r="RZK252" s="755"/>
      <c r="RZL252" s="755"/>
      <c r="RZM252" s="755"/>
      <c r="RZN252" s="755"/>
      <c r="RZO252" s="755"/>
      <c r="RZP252" s="755"/>
      <c r="RZQ252" s="755"/>
      <c r="RZR252" s="755"/>
      <c r="RZS252" s="755"/>
      <c r="RZT252" s="755"/>
      <c r="RZU252" s="755"/>
      <c r="RZV252" s="755"/>
      <c r="RZW252" s="755"/>
      <c r="RZX252" s="755"/>
      <c r="RZY252" s="755"/>
      <c r="RZZ252" s="755"/>
      <c r="SAA252" s="755"/>
      <c r="SAB252" s="755"/>
      <c r="SAC252" s="755"/>
      <c r="SAD252" s="755"/>
      <c r="SAE252" s="755"/>
      <c r="SAF252" s="755"/>
      <c r="SAG252" s="755"/>
      <c r="SAH252" s="755"/>
      <c r="SAI252" s="755"/>
      <c r="SAJ252" s="755"/>
      <c r="SAK252" s="755"/>
      <c r="SAL252" s="755"/>
      <c r="SAM252" s="755"/>
      <c r="SAN252" s="755"/>
      <c r="SAO252" s="755"/>
      <c r="SAP252" s="755"/>
      <c r="SAQ252" s="755"/>
      <c r="SAR252" s="755"/>
      <c r="SAS252" s="755"/>
      <c r="SAT252" s="755"/>
      <c r="SAU252" s="755"/>
      <c r="SAV252" s="755"/>
      <c r="SAW252" s="755"/>
      <c r="SAX252" s="755"/>
      <c r="SAY252" s="755"/>
      <c r="SAZ252" s="755"/>
      <c r="SBA252" s="755"/>
      <c r="SBB252" s="755"/>
      <c r="SBC252" s="755"/>
      <c r="SBD252" s="755"/>
      <c r="SBE252" s="755"/>
      <c r="SBF252" s="755"/>
      <c r="SBG252" s="755"/>
      <c r="SBH252" s="755"/>
      <c r="SBI252" s="755"/>
      <c r="SBJ252" s="755"/>
      <c r="SBK252" s="755"/>
      <c r="SBL252" s="755"/>
      <c r="SBM252" s="755"/>
      <c r="SBN252" s="755"/>
      <c r="SBO252" s="755"/>
      <c r="SBP252" s="755"/>
      <c r="SBQ252" s="755"/>
      <c r="SBR252" s="755"/>
      <c r="SBS252" s="755"/>
      <c r="SBT252" s="755"/>
      <c r="SBU252" s="755"/>
      <c r="SBV252" s="755"/>
      <c r="SBW252" s="755"/>
      <c r="SBX252" s="755"/>
      <c r="SBY252" s="755"/>
      <c r="SBZ252" s="755"/>
      <c r="SCA252" s="755"/>
      <c r="SCB252" s="755"/>
      <c r="SCC252" s="755"/>
      <c r="SCD252" s="755"/>
      <c r="SCE252" s="755"/>
      <c r="SCF252" s="755"/>
      <c r="SCG252" s="755"/>
      <c r="SCH252" s="755"/>
      <c r="SCI252" s="755"/>
      <c r="SCJ252" s="755"/>
      <c r="SCK252" s="755"/>
      <c r="SCL252" s="755"/>
      <c r="SCM252" s="755"/>
      <c r="SCN252" s="755"/>
      <c r="SCO252" s="755"/>
      <c r="SCP252" s="755"/>
      <c r="SCQ252" s="755"/>
      <c r="SCR252" s="755"/>
      <c r="SCS252" s="755"/>
      <c r="SCT252" s="755"/>
      <c r="SCU252" s="755"/>
      <c r="SCV252" s="755"/>
      <c r="SCW252" s="755"/>
      <c r="SCX252" s="755"/>
      <c r="SCY252" s="755"/>
      <c r="SCZ252" s="755"/>
      <c r="SDA252" s="755"/>
      <c r="SDB252" s="755"/>
      <c r="SDC252" s="755"/>
      <c r="SDD252" s="755"/>
      <c r="SDE252" s="755"/>
      <c r="SDF252" s="755"/>
      <c r="SDG252" s="755"/>
      <c r="SDH252" s="755"/>
      <c r="SDI252" s="755"/>
      <c r="SDJ252" s="755"/>
      <c r="SDK252" s="755"/>
      <c r="SDL252" s="755"/>
      <c r="SDM252" s="755"/>
      <c r="SDN252" s="755"/>
      <c r="SDO252" s="755"/>
      <c r="SDP252" s="755"/>
      <c r="SDQ252" s="755"/>
      <c r="SDR252" s="755"/>
      <c r="SDS252" s="755"/>
      <c r="SDT252" s="755"/>
      <c r="SDU252" s="755"/>
      <c r="SDV252" s="755"/>
      <c r="SDW252" s="755"/>
      <c r="SDX252" s="755"/>
      <c r="SDY252" s="755"/>
      <c r="SDZ252" s="755"/>
      <c r="SEA252" s="755"/>
      <c r="SEB252" s="755"/>
      <c r="SEC252" s="755"/>
      <c r="SED252" s="755"/>
      <c r="SEE252" s="755"/>
      <c r="SEF252" s="755"/>
      <c r="SEG252" s="755"/>
      <c r="SEH252" s="755"/>
      <c r="SEI252" s="755"/>
      <c r="SEJ252" s="755"/>
      <c r="SEK252" s="755"/>
      <c r="SEL252" s="755"/>
      <c r="SEM252" s="755"/>
      <c r="SEN252" s="755"/>
      <c r="SEO252" s="755"/>
      <c r="SEP252" s="755"/>
      <c r="SEQ252" s="755"/>
      <c r="SER252" s="755"/>
      <c r="SES252" s="755"/>
      <c r="SET252" s="755"/>
      <c r="SEU252" s="755"/>
      <c r="SEV252" s="755"/>
      <c r="SEW252" s="755"/>
      <c r="SEX252" s="755"/>
      <c r="SEY252" s="755"/>
      <c r="SEZ252" s="755"/>
      <c r="SFA252" s="755"/>
      <c r="SFB252" s="755"/>
      <c r="SFC252" s="755"/>
      <c r="SFD252" s="755"/>
      <c r="SFE252" s="755"/>
      <c r="SFF252" s="755"/>
      <c r="SFG252" s="755"/>
      <c r="SFH252" s="755"/>
      <c r="SFI252" s="755"/>
      <c r="SFJ252" s="755"/>
      <c r="SFK252" s="755"/>
      <c r="SFL252" s="755"/>
      <c r="SFM252" s="755"/>
      <c r="SFN252" s="755"/>
      <c r="SFO252" s="755"/>
      <c r="SFP252" s="755"/>
      <c r="SFQ252" s="755"/>
      <c r="SFR252" s="755"/>
      <c r="SFS252" s="755"/>
      <c r="SFT252" s="755"/>
      <c r="SFU252" s="755"/>
      <c r="SFV252" s="755"/>
      <c r="SFW252" s="755"/>
      <c r="SFX252" s="755"/>
      <c r="SFY252" s="755"/>
      <c r="SFZ252" s="755"/>
      <c r="SGA252" s="755"/>
      <c r="SGB252" s="755"/>
      <c r="SGC252" s="755"/>
      <c r="SGD252" s="755"/>
      <c r="SGE252" s="755"/>
      <c r="SGF252" s="755"/>
      <c r="SGG252" s="755"/>
      <c r="SGH252" s="755"/>
      <c r="SGI252" s="755"/>
      <c r="SGJ252" s="755"/>
      <c r="SGK252" s="755"/>
      <c r="SGL252" s="755"/>
      <c r="SGM252" s="755"/>
      <c r="SGN252" s="755"/>
      <c r="SGO252" s="755"/>
      <c r="SGP252" s="755"/>
      <c r="SGQ252" s="755"/>
      <c r="SGR252" s="755"/>
      <c r="SGS252" s="755"/>
      <c r="SGT252" s="755"/>
      <c r="SGU252" s="755"/>
      <c r="SGV252" s="755"/>
      <c r="SGW252" s="755"/>
      <c r="SGX252" s="755"/>
      <c r="SGY252" s="755"/>
      <c r="SGZ252" s="755"/>
      <c r="SHA252" s="755"/>
      <c r="SHB252" s="755"/>
      <c r="SHC252" s="755"/>
      <c r="SHD252" s="755"/>
      <c r="SHE252" s="755"/>
      <c r="SHF252" s="755"/>
      <c r="SHG252" s="755"/>
      <c r="SHH252" s="755"/>
      <c r="SHI252" s="755"/>
      <c r="SHJ252" s="755"/>
      <c r="SHK252" s="755"/>
      <c r="SHL252" s="755"/>
      <c r="SHM252" s="755"/>
      <c r="SHN252" s="755"/>
      <c r="SHO252" s="755"/>
      <c r="SHP252" s="755"/>
      <c r="SHQ252" s="755"/>
      <c r="SHR252" s="755"/>
      <c r="SHS252" s="755"/>
      <c r="SHT252" s="755"/>
      <c r="SHU252" s="755"/>
      <c r="SHV252" s="755"/>
      <c r="SHW252" s="755"/>
      <c r="SHX252" s="755"/>
      <c r="SHY252" s="755"/>
      <c r="SHZ252" s="755"/>
      <c r="SIA252" s="755"/>
      <c r="SIB252" s="755"/>
      <c r="SIC252" s="755"/>
      <c r="SID252" s="755"/>
      <c r="SIE252" s="755"/>
      <c r="SIF252" s="755"/>
      <c r="SIG252" s="755"/>
      <c r="SIH252" s="755"/>
      <c r="SII252" s="755"/>
      <c r="SIJ252" s="755"/>
      <c r="SIK252" s="755"/>
      <c r="SIL252" s="755"/>
      <c r="SIM252" s="755"/>
      <c r="SIN252" s="755"/>
      <c r="SIO252" s="755"/>
      <c r="SIP252" s="755"/>
      <c r="SIQ252" s="755"/>
      <c r="SIR252" s="755"/>
      <c r="SIS252" s="755"/>
      <c r="SIT252" s="755"/>
      <c r="SIU252" s="755"/>
      <c r="SIV252" s="755"/>
      <c r="SIW252" s="755"/>
      <c r="SIX252" s="755"/>
      <c r="SIY252" s="755"/>
      <c r="SIZ252" s="755"/>
      <c r="SJA252" s="755"/>
      <c r="SJB252" s="755"/>
      <c r="SJC252" s="755"/>
      <c r="SJD252" s="755"/>
      <c r="SJE252" s="755"/>
      <c r="SJF252" s="755"/>
      <c r="SJG252" s="755"/>
      <c r="SJH252" s="755"/>
      <c r="SJI252" s="755"/>
      <c r="SJJ252" s="755"/>
      <c r="SJK252" s="755"/>
      <c r="SJL252" s="755"/>
      <c r="SJM252" s="755"/>
      <c r="SJN252" s="755"/>
      <c r="SJO252" s="755"/>
      <c r="SJP252" s="755"/>
      <c r="SJQ252" s="755"/>
      <c r="SJR252" s="755"/>
      <c r="SJS252" s="755"/>
      <c r="SJT252" s="755"/>
      <c r="SJU252" s="755"/>
      <c r="SJV252" s="755"/>
      <c r="SJW252" s="755"/>
      <c r="SJX252" s="755"/>
      <c r="SJY252" s="755"/>
      <c r="SJZ252" s="755"/>
      <c r="SKA252" s="755"/>
      <c r="SKB252" s="755"/>
      <c r="SKC252" s="755"/>
      <c r="SKD252" s="755"/>
      <c r="SKE252" s="755"/>
      <c r="SKF252" s="755"/>
      <c r="SKG252" s="755"/>
      <c r="SKH252" s="755"/>
      <c r="SKI252" s="755"/>
      <c r="SKJ252" s="755"/>
      <c r="SKK252" s="755"/>
      <c r="SKL252" s="755"/>
      <c r="SKM252" s="755"/>
      <c r="SKN252" s="755"/>
      <c r="SKO252" s="755"/>
      <c r="SKP252" s="755"/>
      <c r="SKQ252" s="755"/>
      <c r="SKR252" s="755"/>
      <c r="SKS252" s="755"/>
      <c r="SKT252" s="755"/>
      <c r="SKU252" s="755"/>
      <c r="SKV252" s="755"/>
      <c r="SKW252" s="755"/>
      <c r="SKX252" s="755"/>
      <c r="SKY252" s="755"/>
      <c r="SKZ252" s="755"/>
      <c r="SLA252" s="755"/>
      <c r="SLB252" s="755"/>
      <c r="SLC252" s="755"/>
      <c r="SLD252" s="755"/>
      <c r="SLE252" s="755"/>
      <c r="SLF252" s="755"/>
      <c r="SLG252" s="755"/>
      <c r="SLH252" s="755"/>
      <c r="SLI252" s="755"/>
      <c r="SLJ252" s="755"/>
      <c r="SLK252" s="755"/>
      <c r="SLL252" s="755"/>
      <c r="SLM252" s="755"/>
      <c r="SLN252" s="755"/>
      <c r="SLO252" s="755"/>
      <c r="SLP252" s="755"/>
      <c r="SLQ252" s="755"/>
      <c r="SLR252" s="755"/>
      <c r="SLS252" s="755"/>
      <c r="SLT252" s="755"/>
      <c r="SLU252" s="755"/>
      <c r="SLV252" s="755"/>
      <c r="SLW252" s="755"/>
      <c r="SLX252" s="755"/>
      <c r="SLY252" s="755"/>
      <c r="SLZ252" s="755"/>
      <c r="SMA252" s="755"/>
      <c r="SMB252" s="755"/>
      <c r="SMC252" s="755"/>
      <c r="SMD252" s="755"/>
      <c r="SME252" s="755"/>
      <c r="SMF252" s="755"/>
      <c r="SMG252" s="755"/>
      <c r="SMH252" s="755"/>
      <c r="SMI252" s="755"/>
      <c r="SMJ252" s="755"/>
      <c r="SMK252" s="755"/>
      <c r="SML252" s="755"/>
      <c r="SMM252" s="755"/>
      <c r="SMN252" s="755"/>
      <c r="SMO252" s="755"/>
      <c r="SMP252" s="755"/>
      <c r="SMQ252" s="755"/>
      <c r="SMR252" s="755"/>
      <c r="SMS252" s="755"/>
      <c r="SMT252" s="755"/>
      <c r="SMU252" s="755"/>
      <c r="SMV252" s="755"/>
      <c r="SMW252" s="755"/>
      <c r="SMX252" s="755"/>
      <c r="SMY252" s="755"/>
      <c r="SMZ252" s="755"/>
      <c r="SNA252" s="755"/>
      <c r="SNB252" s="755"/>
      <c r="SNC252" s="755"/>
      <c r="SND252" s="755"/>
      <c r="SNE252" s="755"/>
      <c r="SNF252" s="755"/>
      <c r="SNG252" s="755"/>
      <c r="SNH252" s="755"/>
      <c r="SNI252" s="755"/>
      <c r="SNJ252" s="755"/>
      <c r="SNK252" s="755"/>
      <c r="SNL252" s="755"/>
      <c r="SNM252" s="755"/>
      <c r="SNN252" s="755"/>
      <c r="SNO252" s="755"/>
      <c r="SNP252" s="755"/>
      <c r="SNQ252" s="755"/>
      <c r="SNR252" s="755"/>
      <c r="SNS252" s="755"/>
      <c r="SNT252" s="755"/>
      <c r="SNU252" s="755"/>
      <c r="SNV252" s="755"/>
      <c r="SNW252" s="755"/>
      <c r="SNX252" s="755"/>
      <c r="SNY252" s="755"/>
      <c r="SNZ252" s="755"/>
      <c r="SOA252" s="755"/>
      <c r="SOB252" s="755"/>
      <c r="SOC252" s="755"/>
      <c r="SOD252" s="755"/>
      <c r="SOE252" s="755"/>
      <c r="SOF252" s="755"/>
      <c r="SOG252" s="755"/>
      <c r="SOH252" s="755"/>
      <c r="SOI252" s="755"/>
      <c r="SOJ252" s="755"/>
      <c r="SOK252" s="755"/>
      <c r="SOL252" s="755"/>
      <c r="SOM252" s="755"/>
      <c r="SON252" s="755"/>
      <c r="SOO252" s="755"/>
      <c r="SOP252" s="755"/>
      <c r="SOQ252" s="755"/>
      <c r="SOR252" s="755"/>
      <c r="SOS252" s="755"/>
      <c r="SOT252" s="755"/>
      <c r="SOU252" s="755"/>
      <c r="SOV252" s="755"/>
      <c r="SOW252" s="755"/>
      <c r="SOX252" s="755"/>
      <c r="SOY252" s="755"/>
      <c r="SOZ252" s="755"/>
      <c r="SPA252" s="755"/>
      <c r="SPB252" s="755"/>
      <c r="SPC252" s="755"/>
      <c r="SPD252" s="755"/>
      <c r="SPE252" s="755"/>
      <c r="SPF252" s="755"/>
      <c r="SPG252" s="755"/>
      <c r="SPH252" s="755"/>
      <c r="SPI252" s="755"/>
      <c r="SPJ252" s="755"/>
      <c r="SPK252" s="755"/>
      <c r="SPL252" s="755"/>
      <c r="SPM252" s="755"/>
      <c r="SPN252" s="755"/>
      <c r="SPO252" s="755"/>
      <c r="SPP252" s="755"/>
      <c r="SPQ252" s="755"/>
      <c r="SPR252" s="755"/>
      <c r="SPS252" s="755"/>
      <c r="SPT252" s="755"/>
      <c r="SPU252" s="755"/>
      <c r="SPV252" s="755"/>
      <c r="SPW252" s="755"/>
      <c r="SPX252" s="755"/>
      <c r="SPY252" s="755"/>
      <c r="SPZ252" s="755"/>
      <c r="SQA252" s="755"/>
      <c r="SQB252" s="755"/>
      <c r="SQC252" s="755"/>
      <c r="SQD252" s="755"/>
      <c r="SQE252" s="755"/>
      <c r="SQF252" s="755"/>
      <c r="SQG252" s="755"/>
      <c r="SQH252" s="755"/>
      <c r="SQI252" s="755"/>
      <c r="SQJ252" s="755"/>
      <c r="SQK252" s="755"/>
      <c r="SQL252" s="755"/>
      <c r="SQM252" s="755"/>
      <c r="SQN252" s="755"/>
      <c r="SQO252" s="755"/>
      <c r="SQP252" s="755"/>
      <c r="SQQ252" s="755"/>
      <c r="SQR252" s="755"/>
      <c r="SQS252" s="755"/>
      <c r="SQT252" s="755"/>
      <c r="SQU252" s="755"/>
      <c r="SQV252" s="755"/>
      <c r="SQW252" s="755"/>
      <c r="SQX252" s="755"/>
      <c r="SQY252" s="755"/>
      <c r="SQZ252" s="755"/>
      <c r="SRA252" s="755"/>
      <c r="SRB252" s="755"/>
      <c r="SRC252" s="755"/>
      <c r="SRD252" s="755"/>
      <c r="SRE252" s="755"/>
      <c r="SRF252" s="755"/>
      <c r="SRG252" s="755"/>
      <c r="SRH252" s="755"/>
      <c r="SRI252" s="755"/>
      <c r="SRJ252" s="755"/>
      <c r="SRK252" s="755"/>
      <c r="SRL252" s="755"/>
      <c r="SRM252" s="755"/>
      <c r="SRN252" s="755"/>
      <c r="SRO252" s="755"/>
      <c r="SRP252" s="755"/>
      <c r="SRQ252" s="755"/>
      <c r="SRR252" s="755"/>
      <c r="SRS252" s="755"/>
      <c r="SRT252" s="755"/>
      <c r="SRU252" s="755"/>
      <c r="SRV252" s="755"/>
      <c r="SRW252" s="755"/>
      <c r="SRX252" s="755"/>
      <c r="SRY252" s="755"/>
      <c r="SRZ252" s="755"/>
      <c r="SSA252" s="755"/>
      <c r="SSB252" s="755"/>
      <c r="SSC252" s="755"/>
      <c r="SSD252" s="755"/>
      <c r="SSE252" s="755"/>
      <c r="SSF252" s="755"/>
      <c r="SSG252" s="755"/>
      <c r="SSH252" s="755"/>
      <c r="SSI252" s="755"/>
      <c r="SSJ252" s="755"/>
      <c r="SSK252" s="755"/>
      <c r="SSL252" s="755"/>
      <c r="SSM252" s="755"/>
      <c r="SSN252" s="755"/>
      <c r="SSO252" s="755"/>
      <c r="SSP252" s="755"/>
      <c r="SSQ252" s="755"/>
      <c r="SSR252" s="755"/>
      <c r="SSS252" s="755"/>
      <c r="SST252" s="755"/>
      <c r="SSU252" s="755"/>
      <c r="SSV252" s="755"/>
      <c r="SSW252" s="755"/>
      <c r="SSX252" s="755"/>
      <c r="SSY252" s="755"/>
      <c r="SSZ252" s="755"/>
      <c r="STA252" s="755"/>
      <c r="STB252" s="755"/>
      <c r="STC252" s="755"/>
      <c r="STD252" s="755"/>
      <c r="STE252" s="755"/>
      <c r="STF252" s="755"/>
      <c r="STG252" s="755"/>
      <c r="STH252" s="755"/>
      <c r="STI252" s="755"/>
      <c r="STJ252" s="755"/>
      <c r="STK252" s="755"/>
      <c r="STL252" s="755"/>
      <c r="STM252" s="755"/>
      <c r="STN252" s="755"/>
      <c r="STO252" s="755"/>
      <c r="STP252" s="755"/>
      <c r="STQ252" s="755"/>
      <c r="STR252" s="755"/>
      <c r="STS252" s="755"/>
      <c r="STT252" s="755"/>
      <c r="STU252" s="755"/>
      <c r="STV252" s="755"/>
      <c r="STW252" s="755"/>
      <c r="STX252" s="755"/>
      <c r="STY252" s="755"/>
      <c r="STZ252" s="755"/>
      <c r="SUA252" s="755"/>
      <c r="SUB252" s="755"/>
      <c r="SUC252" s="755"/>
      <c r="SUD252" s="755"/>
      <c r="SUE252" s="755"/>
      <c r="SUF252" s="755"/>
      <c r="SUG252" s="755"/>
      <c r="SUH252" s="755"/>
      <c r="SUI252" s="755"/>
      <c r="SUJ252" s="755"/>
      <c r="SUK252" s="755"/>
      <c r="SUL252" s="755"/>
      <c r="SUM252" s="755"/>
      <c r="SUN252" s="755"/>
      <c r="SUO252" s="755"/>
      <c r="SUP252" s="755"/>
      <c r="SUQ252" s="755"/>
      <c r="SUR252" s="755"/>
      <c r="SUS252" s="755"/>
      <c r="SUT252" s="755"/>
      <c r="SUU252" s="755"/>
      <c r="SUV252" s="755"/>
      <c r="SUW252" s="755"/>
      <c r="SUX252" s="755"/>
      <c r="SUY252" s="755"/>
      <c r="SUZ252" s="755"/>
      <c r="SVA252" s="755"/>
      <c r="SVB252" s="755"/>
      <c r="SVC252" s="755"/>
      <c r="SVD252" s="755"/>
      <c r="SVE252" s="755"/>
      <c r="SVF252" s="755"/>
      <c r="SVG252" s="755"/>
      <c r="SVH252" s="755"/>
      <c r="SVI252" s="755"/>
      <c r="SVJ252" s="755"/>
      <c r="SVK252" s="755"/>
      <c r="SVL252" s="755"/>
      <c r="SVM252" s="755"/>
      <c r="SVN252" s="755"/>
      <c r="SVO252" s="755"/>
      <c r="SVP252" s="755"/>
      <c r="SVQ252" s="755"/>
      <c r="SVR252" s="755"/>
      <c r="SVS252" s="755"/>
      <c r="SVT252" s="755"/>
      <c r="SVU252" s="755"/>
      <c r="SVV252" s="755"/>
      <c r="SVW252" s="755"/>
      <c r="SVX252" s="755"/>
      <c r="SVY252" s="755"/>
      <c r="SVZ252" s="755"/>
      <c r="SWA252" s="755"/>
      <c r="SWB252" s="755"/>
      <c r="SWC252" s="755"/>
      <c r="SWD252" s="755"/>
      <c r="SWE252" s="755"/>
      <c r="SWF252" s="755"/>
      <c r="SWG252" s="755"/>
      <c r="SWH252" s="755"/>
      <c r="SWI252" s="755"/>
      <c r="SWJ252" s="755"/>
      <c r="SWK252" s="755"/>
      <c r="SWL252" s="755"/>
      <c r="SWM252" s="755"/>
      <c r="SWN252" s="755"/>
      <c r="SWO252" s="755"/>
      <c r="SWP252" s="755"/>
      <c r="SWQ252" s="755"/>
      <c r="SWR252" s="755"/>
      <c r="SWS252" s="755"/>
      <c r="SWT252" s="755"/>
      <c r="SWU252" s="755"/>
      <c r="SWV252" s="755"/>
      <c r="SWW252" s="755"/>
      <c r="SWX252" s="755"/>
      <c r="SWY252" s="755"/>
      <c r="SWZ252" s="755"/>
      <c r="SXA252" s="755"/>
      <c r="SXB252" s="755"/>
      <c r="SXC252" s="755"/>
      <c r="SXD252" s="755"/>
      <c r="SXE252" s="755"/>
      <c r="SXF252" s="755"/>
      <c r="SXG252" s="755"/>
      <c r="SXH252" s="755"/>
      <c r="SXI252" s="755"/>
      <c r="SXJ252" s="755"/>
      <c r="SXK252" s="755"/>
      <c r="SXL252" s="755"/>
      <c r="SXM252" s="755"/>
      <c r="SXN252" s="755"/>
      <c r="SXO252" s="755"/>
      <c r="SXP252" s="755"/>
      <c r="SXQ252" s="755"/>
      <c r="SXR252" s="755"/>
      <c r="SXS252" s="755"/>
      <c r="SXT252" s="755"/>
      <c r="SXU252" s="755"/>
      <c r="SXV252" s="755"/>
      <c r="SXW252" s="755"/>
      <c r="SXX252" s="755"/>
      <c r="SXY252" s="755"/>
      <c r="SXZ252" s="755"/>
      <c r="SYA252" s="755"/>
      <c r="SYB252" s="755"/>
      <c r="SYC252" s="755"/>
      <c r="SYD252" s="755"/>
      <c r="SYE252" s="755"/>
      <c r="SYF252" s="755"/>
      <c r="SYG252" s="755"/>
      <c r="SYH252" s="755"/>
      <c r="SYI252" s="755"/>
      <c r="SYJ252" s="755"/>
      <c r="SYK252" s="755"/>
      <c r="SYL252" s="755"/>
      <c r="SYM252" s="755"/>
      <c r="SYN252" s="755"/>
      <c r="SYO252" s="755"/>
      <c r="SYP252" s="755"/>
      <c r="SYQ252" s="755"/>
      <c r="SYR252" s="755"/>
      <c r="SYS252" s="755"/>
      <c r="SYT252" s="755"/>
      <c r="SYU252" s="755"/>
      <c r="SYV252" s="755"/>
      <c r="SYW252" s="755"/>
      <c r="SYX252" s="755"/>
      <c r="SYY252" s="755"/>
      <c r="SYZ252" s="755"/>
      <c r="SZA252" s="755"/>
      <c r="SZB252" s="755"/>
      <c r="SZC252" s="755"/>
      <c r="SZD252" s="755"/>
      <c r="SZE252" s="755"/>
      <c r="SZF252" s="755"/>
      <c r="SZG252" s="755"/>
      <c r="SZH252" s="755"/>
      <c r="SZI252" s="755"/>
      <c r="SZJ252" s="755"/>
      <c r="SZK252" s="755"/>
      <c r="SZL252" s="755"/>
      <c r="SZM252" s="755"/>
      <c r="SZN252" s="755"/>
      <c r="SZO252" s="755"/>
      <c r="SZP252" s="755"/>
      <c r="SZQ252" s="755"/>
      <c r="SZR252" s="755"/>
      <c r="SZS252" s="755"/>
      <c r="SZT252" s="755"/>
      <c r="SZU252" s="755"/>
      <c r="SZV252" s="755"/>
      <c r="SZW252" s="755"/>
      <c r="SZX252" s="755"/>
      <c r="SZY252" s="755"/>
      <c r="SZZ252" s="755"/>
      <c r="TAA252" s="755"/>
      <c r="TAB252" s="755"/>
      <c r="TAC252" s="755"/>
      <c r="TAD252" s="755"/>
      <c r="TAE252" s="755"/>
      <c r="TAF252" s="755"/>
      <c r="TAG252" s="755"/>
      <c r="TAH252" s="755"/>
      <c r="TAI252" s="755"/>
      <c r="TAJ252" s="755"/>
      <c r="TAK252" s="755"/>
      <c r="TAL252" s="755"/>
      <c r="TAM252" s="755"/>
      <c r="TAN252" s="755"/>
      <c r="TAO252" s="755"/>
      <c r="TAP252" s="755"/>
      <c r="TAQ252" s="755"/>
      <c r="TAR252" s="755"/>
      <c r="TAS252" s="755"/>
      <c r="TAT252" s="755"/>
      <c r="TAU252" s="755"/>
      <c r="TAV252" s="755"/>
      <c r="TAW252" s="755"/>
      <c r="TAX252" s="755"/>
      <c r="TAY252" s="755"/>
      <c r="TAZ252" s="755"/>
      <c r="TBA252" s="755"/>
      <c r="TBB252" s="755"/>
      <c r="TBC252" s="755"/>
      <c r="TBD252" s="755"/>
      <c r="TBE252" s="755"/>
      <c r="TBF252" s="755"/>
      <c r="TBG252" s="755"/>
      <c r="TBH252" s="755"/>
      <c r="TBI252" s="755"/>
      <c r="TBJ252" s="755"/>
      <c r="TBK252" s="755"/>
      <c r="TBL252" s="755"/>
      <c r="TBM252" s="755"/>
      <c r="TBN252" s="755"/>
      <c r="TBO252" s="755"/>
      <c r="TBP252" s="755"/>
      <c r="TBQ252" s="755"/>
      <c r="TBR252" s="755"/>
      <c r="TBS252" s="755"/>
      <c r="TBT252" s="755"/>
      <c r="TBU252" s="755"/>
      <c r="TBV252" s="755"/>
      <c r="TBW252" s="755"/>
      <c r="TBX252" s="755"/>
      <c r="TBY252" s="755"/>
      <c r="TBZ252" s="755"/>
      <c r="TCA252" s="755"/>
      <c r="TCB252" s="755"/>
      <c r="TCC252" s="755"/>
      <c r="TCD252" s="755"/>
      <c r="TCE252" s="755"/>
      <c r="TCF252" s="755"/>
      <c r="TCG252" s="755"/>
      <c r="TCH252" s="755"/>
      <c r="TCI252" s="755"/>
      <c r="TCJ252" s="755"/>
      <c r="TCK252" s="755"/>
      <c r="TCL252" s="755"/>
      <c r="TCM252" s="755"/>
      <c r="TCN252" s="755"/>
      <c r="TCO252" s="755"/>
      <c r="TCP252" s="755"/>
      <c r="TCQ252" s="755"/>
      <c r="TCR252" s="755"/>
      <c r="TCS252" s="755"/>
      <c r="TCT252" s="755"/>
      <c r="TCU252" s="755"/>
      <c r="TCV252" s="755"/>
      <c r="TCW252" s="755"/>
      <c r="TCX252" s="755"/>
      <c r="TCY252" s="755"/>
      <c r="TCZ252" s="755"/>
      <c r="TDA252" s="755"/>
      <c r="TDB252" s="755"/>
      <c r="TDC252" s="755"/>
      <c r="TDD252" s="755"/>
      <c r="TDE252" s="755"/>
      <c r="TDF252" s="755"/>
      <c r="TDG252" s="755"/>
      <c r="TDH252" s="755"/>
      <c r="TDI252" s="755"/>
      <c r="TDJ252" s="755"/>
      <c r="TDK252" s="755"/>
      <c r="TDL252" s="755"/>
      <c r="TDM252" s="755"/>
      <c r="TDN252" s="755"/>
      <c r="TDO252" s="755"/>
      <c r="TDP252" s="755"/>
      <c r="TDQ252" s="755"/>
      <c r="TDR252" s="755"/>
      <c r="TDS252" s="755"/>
      <c r="TDT252" s="755"/>
      <c r="TDU252" s="755"/>
      <c r="TDV252" s="755"/>
      <c r="TDW252" s="755"/>
      <c r="TDX252" s="755"/>
      <c r="TDY252" s="755"/>
      <c r="TDZ252" s="755"/>
      <c r="TEA252" s="755"/>
      <c r="TEB252" s="755"/>
      <c r="TEC252" s="755"/>
      <c r="TED252" s="755"/>
      <c r="TEE252" s="755"/>
      <c r="TEF252" s="755"/>
      <c r="TEG252" s="755"/>
      <c r="TEH252" s="755"/>
      <c r="TEI252" s="755"/>
      <c r="TEJ252" s="755"/>
      <c r="TEK252" s="755"/>
      <c r="TEL252" s="755"/>
      <c r="TEM252" s="755"/>
      <c r="TEN252" s="755"/>
      <c r="TEO252" s="755"/>
      <c r="TEP252" s="755"/>
      <c r="TEQ252" s="755"/>
      <c r="TER252" s="755"/>
      <c r="TES252" s="755"/>
      <c r="TET252" s="755"/>
      <c r="TEU252" s="755"/>
      <c r="TEV252" s="755"/>
      <c r="TEW252" s="755"/>
      <c r="TEX252" s="755"/>
      <c r="TEY252" s="755"/>
      <c r="TEZ252" s="755"/>
      <c r="TFA252" s="755"/>
      <c r="TFB252" s="755"/>
      <c r="TFC252" s="755"/>
      <c r="TFD252" s="755"/>
      <c r="TFE252" s="755"/>
      <c r="TFF252" s="755"/>
      <c r="TFG252" s="755"/>
      <c r="TFH252" s="755"/>
      <c r="TFI252" s="755"/>
      <c r="TFJ252" s="755"/>
      <c r="TFK252" s="755"/>
      <c r="TFL252" s="755"/>
      <c r="TFM252" s="755"/>
      <c r="TFN252" s="755"/>
      <c r="TFO252" s="755"/>
      <c r="TFP252" s="755"/>
      <c r="TFQ252" s="755"/>
      <c r="TFR252" s="755"/>
      <c r="TFS252" s="755"/>
      <c r="TFT252" s="755"/>
      <c r="TFU252" s="755"/>
      <c r="TFV252" s="755"/>
      <c r="TFW252" s="755"/>
      <c r="TFX252" s="755"/>
      <c r="TFY252" s="755"/>
      <c r="TFZ252" s="755"/>
      <c r="TGA252" s="755"/>
      <c r="TGB252" s="755"/>
      <c r="TGC252" s="755"/>
      <c r="TGD252" s="755"/>
      <c r="TGE252" s="755"/>
      <c r="TGF252" s="755"/>
      <c r="TGG252" s="755"/>
      <c r="TGH252" s="755"/>
      <c r="TGI252" s="755"/>
      <c r="TGJ252" s="755"/>
      <c r="TGK252" s="755"/>
      <c r="TGL252" s="755"/>
      <c r="TGM252" s="755"/>
      <c r="TGN252" s="755"/>
      <c r="TGO252" s="755"/>
      <c r="TGP252" s="755"/>
      <c r="TGQ252" s="755"/>
      <c r="TGR252" s="755"/>
      <c r="TGS252" s="755"/>
      <c r="TGT252" s="755"/>
      <c r="TGU252" s="755"/>
      <c r="TGV252" s="755"/>
      <c r="TGW252" s="755"/>
      <c r="TGX252" s="755"/>
      <c r="TGY252" s="755"/>
      <c r="TGZ252" s="755"/>
      <c r="THA252" s="755"/>
      <c r="THB252" s="755"/>
      <c r="THC252" s="755"/>
      <c r="THD252" s="755"/>
      <c r="THE252" s="755"/>
      <c r="THF252" s="755"/>
      <c r="THG252" s="755"/>
      <c r="THH252" s="755"/>
      <c r="THI252" s="755"/>
      <c r="THJ252" s="755"/>
      <c r="THK252" s="755"/>
      <c r="THL252" s="755"/>
      <c r="THM252" s="755"/>
      <c r="THN252" s="755"/>
      <c r="THO252" s="755"/>
      <c r="THP252" s="755"/>
      <c r="THQ252" s="755"/>
      <c r="THR252" s="755"/>
      <c r="THS252" s="755"/>
      <c r="THT252" s="755"/>
      <c r="THU252" s="755"/>
      <c r="THV252" s="755"/>
      <c r="THW252" s="755"/>
      <c r="THX252" s="755"/>
      <c r="THY252" s="755"/>
      <c r="THZ252" s="755"/>
      <c r="TIA252" s="755"/>
      <c r="TIB252" s="755"/>
      <c r="TIC252" s="755"/>
      <c r="TID252" s="755"/>
      <c r="TIE252" s="755"/>
      <c r="TIF252" s="755"/>
      <c r="TIG252" s="755"/>
      <c r="TIH252" s="755"/>
      <c r="TII252" s="755"/>
      <c r="TIJ252" s="755"/>
      <c r="TIK252" s="755"/>
      <c r="TIL252" s="755"/>
      <c r="TIM252" s="755"/>
      <c r="TIN252" s="755"/>
      <c r="TIO252" s="755"/>
      <c r="TIP252" s="755"/>
      <c r="TIQ252" s="755"/>
      <c r="TIR252" s="755"/>
      <c r="TIS252" s="755"/>
      <c r="TIT252" s="755"/>
      <c r="TIU252" s="755"/>
      <c r="TIV252" s="755"/>
      <c r="TIW252" s="755"/>
      <c r="TIX252" s="755"/>
      <c r="TIY252" s="755"/>
      <c r="TIZ252" s="755"/>
      <c r="TJA252" s="755"/>
      <c r="TJB252" s="755"/>
      <c r="TJC252" s="755"/>
      <c r="TJD252" s="755"/>
      <c r="TJE252" s="755"/>
      <c r="TJF252" s="755"/>
      <c r="TJG252" s="755"/>
      <c r="TJH252" s="755"/>
      <c r="TJI252" s="755"/>
      <c r="TJJ252" s="755"/>
      <c r="TJK252" s="755"/>
      <c r="TJL252" s="755"/>
      <c r="TJM252" s="755"/>
      <c r="TJN252" s="755"/>
      <c r="TJO252" s="755"/>
      <c r="TJP252" s="755"/>
      <c r="TJQ252" s="755"/>
      <c r="TJR252" s="755"/>
      <c r="TJS252" s="755"/>
      <c r="TJT252" s="755"/>
      <c r="TJU252" s="755"/>
      <c r="TJV252" s="755"/>
      <c r="TJW252" s="755"/>
      <c r="TJX252" s="755"/>
      <c r="TJY252" s="755"/>
      <c r="TJZ252" s="755"/>
      <c r="TKA252" s="755"/>
      <c r="TKB252" s="755"/>
      <c r="TKC252" s="755"/>
      <c r="TKD252" s="755"/>
      <c r="TKE252" s="755"/>
      <c r="TKF252" s="755"/>
      <c r="TKG252" s="755"/>
      <c r="TKH252" s="755"/>
      <c r="TKI252" s="755"/>
      <c r="TKJ252" s="755"/>
      <c r="TKK252" s="755"/>
      <c r="TKL252" s="755"/>
      <c r="TKM252" s="755"/>
      <c r="TKN252" s="755"/>
      <c r="TKO252" s="755"/>
      <c r="TKP252" s="755"/>
      <c r="TKQ252" s="755"/>
      <c r="TKR252" s="755"/>
      <c r="TKS252" s="755"/>
      <c r="TKT252" s="755"/>
      <c r="TKU252" s="755"/>
      <c r="TKV252" s="755"/>
      <c r="TKW252" s="755"/>
      <c r="TKX252" s="755"/>
      <c r="TKY252" s="755"/>
      <c r="TKZ252" s="755"/>
      <c r="TLA252" s="755"/>
      <c r="TLB252" s="755"/>
      <c r="TLC252" s="755"/>
      <c r="TLD252" s="755"/>
      <c r="TLE252" s="755"/>
      <c r="TLF252" s="755"/>
      <c r="TLG252" s="755"/>
      <c r="TLH252" s="755"/>
      <c r="TLI252" s="755"/>
      <c r="TLJ252" s="755"/>
      <c r="TLK252" s="755"/>
      <c r="TLL252" s="755"/>
      <c r="TLM252" s="755"/>
      <c r="TLN252" s="755"/>
      <c r="TLO252" s="755"/>
      <c r="TLP252" s="755"/>
      <c r="TLQ252" s="755"/>
      <c r="TLR252" s="755"/>
      <c r="TLS252" s="755"/>
      <c r="TLT252" s="755"/>
      <c r="TLU252" s="755"/>
      <c r="TLV252" s="755"/>
      <c r="TLW252" s="755"/>
      <c r="TLX252" s="755"/>
      <c r="TLY252" s="755"/>
      <c r="TLZ252" s="755"/>
      <c r="TMA252" s="755"/>
      <c r="TMB252" s="755"/>
      <c r="TMC252" s="755"/>
      <c r="TMD252" s="755"/>
      <c r="TME252" s="755"/>
      <c r="TMF252" s="755"/>
      <c r="TMG252" s="755"/>
      <c r="TMH252" s="755"/>
      <c r="TMI252" s="755"/>
      <c r="TMJ252" s="755"/>
      <c r="TMK252" s="755"/>
      <c r="TML252" s="755"/>
      <c r="TMM252" s="755"/>
      <c r="TMN252" s="755"/>
      <c r="TMO252" s="755"/>
      <c r="TMP252" s="755"/>
      <c r="TMQ252" s="755"/>
      <c r="TMR252" s="755"/>
      <c r="TMS252" s="755"/>
      <c r="TMT252" s="755"/>
      <c r="TMU252" s="755"/>
      <c r="TMV252" s="755"/>
      <c r="TMW252" s="755"/>
      <c r="TMX252" s="755"/>
      <c r="TMY252" s="755"/>
      <c r="TMZ252" s="755"/>
      <c r="TNA252" s="755"/>
      <c r="TNB252" s="755"/>
      <c r="TNC252" s="755"/>
      <c r="TND252" s="755"/>
      <c r="TNE252" s="755"/>
      <c r="TNF252" s="755"/>
      <c r="TNG252" s="755"/>
      <c r="TNH252" s="755"/>
      <c r="TNI252" s="755"/>
      <c r="TNJ252" s="755"/>
      <c r="TNK252" s="755"/>
      <c r="TNL252" s="755"/>
      <c r="TNM252" s="755"/>
      <c r="TNN252" s="755"/>
      <c r="TNO252" s="755"/>
      <c r="TNP252" s="755"/>
      <c r="TNQ252" s="755"/>
      <c r="TNR252" s="755"/>
      <c r="TNS252" s="755"/>
      <c r="TNT252" s="755"/>
      <c r="TNU252" s="755"/>
      <c r="TNV252" s="755"/>
      <c r="TNW252" s="755"/>
      <c r="TNX252" s="755"/>
      <c r="TNY252" s="755"/>
      <c r="TNZ252" s="755"/>
      <c r="TOA252" s="755"/>
      <c r="TOB252" s="755"/>
      <c r="TOC252" s="755"/>
      <c r="TOD252" s="755"/>
      <c r="TOE252" s="755"/>
      <c r="TOF252" s="755"/>
      <c r="TOG252" s="755"/>
      <c r="TOH252" s="755"/>
      <c r="TOI252" s="755"/>
      <c r="TOJ252" s="755"/>
      <c r="TOK252" s="755"/>
      <c r="TOL252" s="755"/>
      <c r="TOM252" s="755"/>
      <c r="TON252" s="755"/>
      <c r="TOO252" s="755"/>
      <c r="TOP252" s="755"/>
      <c r="TOQ252" s="755"/>
      <c r="TOR252" s="755"/>
      <c r="TOS252" s="755"/>
      <c r="TOT252" s="755"/>
      <c r="TOU252" s="755"/>
      <c r="TOV252" s="755"/>
      <c r="TOW252" s="755"/>
      <c r="TOX252" s="755"/>
      <c r="TOY252" s="755"/>
      <c r="TOZ252" s="755"/>
      <c r="TPA252" s="755"/>
      <c r="TPB252" s="755"/>
      <c r="TPC252" s="755"/>
      <c r="TPD252" s="755"/>
      <c r="TPE252" s="755"/>
      <c r="TPF252" s="755"/>
      <c r="TPG252" s="755"/>
      <c r="TPH252" s="755"/>
      <c r="TPI252" s="755"/>
      <c r="TPJ252" s="755"/>
      <c r="TPK252" s="755"/>
      <c r="TPL252" s="755"/>
      <c r="TPM252" s="755"/>
      <c r="TPN252" s="755"/>
      <c r="TPO252" s="755"/>
      <c r="TPP252" s="755"/>
      <c r="TPQ252" s="755"/>
      <c r="TPR252" s="755"/>
      <c r="TPS252" s="755"/>
      <c r="TPT252" s="755"/>
      <c r="TPU252" s="755"/>
      <c r="TPV252" s="755"/>
      <c r="TPW252" s="755"/>
      <c r="TPX252" s="755"/>
      <c r="TPY252" s="755"/>
      <c r="TPZ252" s="755"/>
      <c r="TQA252" s="755"/>
      <c r="TQB252" s="755"/>
      <c r="TQC252" s="755"/>
      <c r="TQD252" s="755"/>
      <c r="TQE252" s="755"/>
      <c r="TQF252" s="755"/>
      <c r="TQG252" s="755"/>
      <c r="TQH252" s="755"/>
      <c r="TQI252" s="755"/>
      <c r="TQJ252" s="755"/>
      <c r="TQK252" s="755"/>
      <c r="TQL252" s="755"/>
      <c r="TQM252" s="755"/>
      <c r="TQN252" s="755"/>
      <c r="TQO252" s="755"/>
      <c r="TQP252" s="755"/>
      <c r="TQQ252" s="755"/>
      <c r="TQR252" s="755"/>
      <c r="TQS252" s="755"/>
      <c r="TQT252" s="755"/>
      <c r="TQU252" s="755"/>
      <c r="TQV252" s="755"/>
      <c r="TQW252" s="755"/>
      <c r="TQX252" s="755"/>
      <c r="TQY252" s="755"/>
      <c r="TQZ252" s="755"/>
      <c r="TRA252" s="755"/>
      <c r="TRB252" s="755"/>
      <c r="TRC252" s="755"/>
      <c r="TRD252" s="755"/>
      <c r="TRE252" s="755"/>
      <c r="TRF252" s="755"/>
      <c r="TRG252" s="755"/>
      <c r="TRH252" s="755"/>
      <c r="TRI252" s="755"/>
      <c r="TRJ252" s="755"/>
      <c r="TRK252" s="755"/>
      <c r="TRL252" s="755"/>
      <c r="TRM252" s="755"/>
      <c r="TRN252" s="755"/>
      <c r="TRO252" s="755"/>
      <c r="TRP252" s="755"/>
      <c r="TRQ252" s="755"/>
      <c r="TRR252" s="755"/>
      <c r="TRS252" s="755"/>
      <c r="TRT252" s="755"/>
      <c r="TRU252" s="755"/>
      <c r="TRV252" s="755"/>
      <c r="TRW252" s="755"/>
      <c r="TRX252" s="755"/>
      <c r="TRY252" s="755"/>
      <c r="TRZ252" s="755"/>
      <c r="TSA252" s="755"/>
      <c r="TSB252" s="755"/>
      <c r="TSC252" s="755"/>
      <c r="TSD252" s="755"/>
      <c r="TSE252" s="755"/>
      <c r="TSF252" s="755"/>
      <c r="TSG252" s="755"/>
      <c r="TSH252" s="755"/>
      <c r="TSI252" s="755"/>
      <c r="TSJ252" s="755"/>
      <c r="TSK252" s="755"/>
      <c r="TSL252" s="755"/>
      <c r="TSM252" s="755"/>
      <c r="TSN252" s="755"/>
      <c r="TSO252" s="755"/>
      <c r="TSP252" s="755"/>
      <c r="TSQ252" s="755"/>
      <c r="TSR252" s="755"/>
      <c r="TSS252" s="755"/>
      <c r="TST252" s="755"/>
      <c r="TSU252" s="755"/>
      <c r="TSV252" s="755"/>
      <c r="TSW252" s="755"/>
      <c r="TSX252" s="755"/>
      <c r="TSY252" s="755"/>
      <c r="TSZ252" s="755"/>
      <c r="TTA252" s="755"/>
      <c r="TTB252" s="755"/>
      <c r="TTC252" s="755"/>
      <c r="TTD252" s="755"/>
      <c r="TTE252" s="755"/>
      <c r="TTF252" s="755"/>
      <c r="TTG252" s="755"/>
      <c r="TTH252" s="755"/>
      <c r="TTI252" s="755"/>
      <c r="TTJ252" s="755"/>
      <c r="TTK252" s="755"/>
      <c r="TTL252" s="755"/>
      <c r="TTM252" s="755"/>
      <c r="TTN252" s="755"/>
      <c r="TTO252" s="755"/>
      <c r="TTP252" s="755"/>
      <c r="TTQ252" s="755"/>
      <c r="TTR252" s="755"/>
      <c r="TTS252" s="755"/>
      <c r="TTT252" s="755"/>
      <c r="TTU252" s="755"/>
      <c r="TTV252" s="755"/>
      <c r="TTW252" s="755"/>
      <c r="TTX252" s="755"/>
      <c r="TTY252" s="755"/>
      <c r="TTZ252" s="755"/>
      <c r="TUA252" s="755"/>
      <c r="TUB252" s="755"/>
      <c r="TUC252" s="755"/>
      <c r="TUD252" s="755"/>
      <c r="TUE252" s="755"/>
      <c r="TUF252" s="755"/>
      <c r="TUG252" s="755"/>
      <c r="TUH252" s="755"/>
      <c r="TUI252" s="755"/>
      <c r="TUJ252" s="755"/>
      <c r="TUK252" s="755"/>
      <c r="TUL252" s="755"/>
      <c r="TUM252" s="755"/>
      <c r="TUN252" s="755"/>
      <c r="TUO252" s="755"/>
      <c r="TUP252" s="755"/>
      <c r="TUQ252" s="755"/>
      <c r="TUR252" s="755"/>
      <c r="TUS252" s="755"/>
      <c r="TUT252" s="755"/>
      <c r="TUU252" s="755"/>
      <c r="TUV252" s="755"/>
      <c r="TUW252" s="755"/>
      <c r="TUX252" s="755"/>
      <c r="TUY252" s="755"/>
      <c r="TUZ252" s="755"/>
      <c r="TVA252" s="755"/>
      <c r="TVB252" s="755"/>
      <c r="TVC252" s="755"/>
      <c r="TVD252" s="755"/>
      <c r="TVE252" s="755"/>
      <c r="TVF252" s="755"/>
      <c r="TVG252" s="755"/>
      <c r="TVH252" s="755"/>
      <c r="TVI252" s="755"/>
      <c r="TVJ252" s="755"/>
      <c r="TVK252" s="755"/>
      <c r="TVL252" s="755"/>
      <c r="TVM252" s="755"/>
      <c r="TVN252" s="755"/>
      <c r="TVO252" s="755"/>
      <c r="TVP252" s="755"/>
      <c r="TVQ252" s="755"/>
      <c r="TVR252" s="755"/>
      <c r="TVS252" s="755"/>
      <c r="TVT252" s="755"/>
      <c r="TVU252" s="755"/>
      <c r="TVV252" s="755"/>
      <c r="TVW252" s="755"/>
      <c r="TVX252" s="755"/>
      <c r="TVY252" s="755"/>
      <c r="TVZ252" s="755"/>
      <c r="TWA252" s="755"/>
      <c r="TWB252" s="755"/>
      <c r="TWC252" s="755"/>
      <c r="TWD252" s="755"/>
      <c r="TWE252" s="755"/>
      <c r="TWF252" s="755"/>
      <c r="TWG252" s="755"/>
      <c r="TWH252" s="755"/>
      <c r="TWI252" s="755"/>
      <c r="TWJ252" s="755"/>
      <c r="TWK252" s="755"/>
      <c r="TWL252" s="755"/>
      <c r="TWM252" s="755"/>
      <c r="TWN252" s="755"/>
      <c r="TWO252" s="755"/>
      <c r="TWP252" s="755"/>
      <c r="TWQ252" s="755"/>
      <c r="TWR252" s="755"/>
      <c r="TWS252" s="755"/>
      <c r="TWT252" s="755"/>
      <c r="TWU252" s="755"/>
      <c r="TWV252" s="755"/>
      <c r="TWW252" s="755"/>
      <c r="TWX252" s="755"/>
      <c r="TWY252" s="755"/>
      <c r="TWZ252" s="755"/>
      <c r="TXA252" s="755"/>
      <c r="TXB252" s="755"/>
      <c r="TXC252" s="755"/>
      <c r="TXD252" s="755"/>
      <c r="TXE252" s="755"/>
      <c r="TXF252" s="755"/>
      <c r="TXG252" s="755"/>
      <c r="TXH252" s="755"/>
      <c r="TXI252" s="755"/>
      <c r="TXJ252" s="755"/>
      <c r="TXK252" s="755"/>
      <c r="TXL252" s="755"/>
      <c r="TXM252" s="755"/>
      <c r="TXN252" s="755"/>
      <c r="TXO252" s="755"/>
      <c r="TXP252" s="755"/>
      <c r="TXQ252" s="755"/>
      <c r="TXR252" s="755"/>
      <c r="TXS252" s="755"/>
      <c r="TXT252" s="755"/>
      <c r="TXU252" s="755"/>
      <c r="TXV252" s="755"/>
      <c r="TXW252" s="755"/>
      <c r="TXX252" s="755"/>
      <c r="TXY252" s="755"/>
      <c r="TXZ252" s="755"/>
      <c r="TYA252" s="755"/>
      <c r="TYB252" s="755"/>
      <c r="TYC252" s="755"/>
      <c r="TYD252" s="755"/>
      <c r="TYE252" s="755"/>
      <c r="TYF252" s="755"/>
      <c r="TYG252" s="755"/>
      <c r="TYH252" s="755"/>
      <c r="TYI252" s="755"/>
      <c r="TYJ252" s="755"/>
      <c r="TYK252" s="755"/>
      <c r="TYL252" s="755"/>
      <c r="TYM252" s="755"/>
      <c r="TYN252" s="755"/>
      <c r="TYO252" s="755"/>
      <c r="TYP252" s="755"/>
      <c r="TYQ252" s="755"/>
      <c r="TYR252" s="755"/>
      <c r="TYS252" s="755"/>
      <c r="TYT252" s="755"/>
      <c r="TYU252" s="755"/>
      <c r="TYV252" s="755"/>
      <c r="TYW252" s="755"/>
      <c r="TYX252" s="755"/>
      <c r="TYY252" s="755"/>
      <c r="TYZ252" s="755"/>
      <c r="TZA252" s="755"/>
      <c r="TZB252" s="755"/>
      <c r="TZC252" s="755"/>
      <c r="TZD252" s="755"/>
      <c r="TZE252" s="755"/>
      <c r="TZF252" s="755"/>
      <c r="TZG252" s="755"/>
      <c r="TZH252" s="755"/>
      <c r="TZI252" s="755"/>
      <c r="TZJ252" s="755"/>
      <c r="TZK252" s="755"/>
      <c r="TZL252" s="755"/>
      <c r="TZM252" s="755"/>
      <c r="TZN252" s="755"/>
      <c r="TZO252" s="755"/>
      <c r="TZP252" s="755"/>
      <c r="TZQ252" s="755"/>
      <c r="TZR252" s="755"/>
      <c r="TZS252" s="755"/>
      <c r="TZT252" s="755"/>
      <c r="TZU252" s="755"/>
      <c r="TZV252" s="755"/>
      <c r="TZW252" s="755"/>
      <c r="TZX252" s="755"/>
      <c r="TZY252" s="755"/>
      <c r="TZZ252" s="755"/>
      <c r="UAA252" s="755"/>
      <c r="UAB252" s="755"/>
      <c r="UAC252" s="755"/>
      <c r="UAD252" s="755"/>
      <c r="UAE252" s="755"/>
      <c r="UAF252" s="755"/>
      <c r="UAG252" s="755"/>
      <c r="UAH252" s="755"/>
      <c r="UAI252" s="755"/>
      <c r="UAJ252" s="755"/>
      <c r="UAK252" s="755"/>
      <c r="UAL252" s="755"/>
      <c r="UAM252" s="755"/>
      <c r="UAN252" s="755"/>
      <c r="UAO252" s="755"/>
      <c r="UAP252" s="755"/>
      <c r="UAQ252" s="755"/>
      <c r="UAR252" s="755"/>
      <c r="UAS252" s="755"/>
      <c r="UAT252" s="755"/>
      <c r="UAU252" s="755"/>
      <c r="UAV252" s="755"/>
      <c r="UAW252" s="755"/>
      <c r="UAX252" s="755"/>
      <c r="UAY252" s="755"/>
      <c r="UAZ252" s="755"/>
      <c r="UBA252" s="755"/>
      <c r="UBB252" s="755"/>
      <c r="UBC252" s="755"/>
      <c r="UBD252" s="755"/>
      <c r="UBE252" s="755"/>
      <c r="UBF252" s="755"/>
      <c r="UBG252" s="755"/>
      <c r="UBH252" s="755"/>
      <c r="UBI252" s="755"/>
      <c r="UBJ252" s="755"/>
      <c r="UBK252" s="755"/>
      <c r="UBL252" s="755"/>
      <c r="UBM252" s="755"/>
      <c r="UBN252" s="755"/>
      <c r="UBO252" s="755"/>
      <c r="UBP252" s="755"/>
      <c r="UBQ252" s="755"/>
      <c r="UBR252" s="755"/>
      <c r="UBS252" s="755"/>
      <c r="UBT252" s="755"/>
      <c r="UBU252" s="755"/>
      <c r="UBV252" s="755"/>
      <c r="UBW252" s="755"/>
      <c r="UBX252" s="755"/>
      <c r="UBY252" s="755"/>
      <c r="UBZ252" s="755"/>
      <c r="UCA252" s="755"/>
      <c r="UCB252" s="755"/>
      <c r="UCC252" s="755"/>
      <c r="UCD252" s="755"/>
      <c r="UCE252" s="755"/>
      <c r="UCF252" s="755"/>
      <c r="UCG252" s="755"/>
      <c r="UCH252" s="755"/>
      <c r="UCI252" s="755"/>
      <c r="UCJ252" s="755"/>
      <c r="UCK252" s="755"/>
      <c r="UCL252" s="755"/>
      <c r="UCM252" s="755"/>
      <c r="UCN252" s="755"/>
      <c r="UCO252" s="755"/>
      <c r="UCP252" s="755"/>
      <c r="UCQ252" s="755"/>
      <c r="UCR252" s="755"/>
      <c r="UCS252" s="755"/>
      <c r="UCT252" s="755"/>
      <c r="UCU252" s="755"/>
      <c r="UCV252" s="755"/>
      <c r="UCW252" s="755"/>
      <c r="UCX252" s="755"/>
      <c r="UCY252" s="755"/>
      <c r="UCZ252" s="755"/>
      <c r="UDA252" s="755"/>
      <c r="UDB252" s="755"/>
      <c r="UDC252" s="755"/>
      <c r="UDD252" s="755"/>
      <c r="UDE252" s="755"/>
      <c r="UDF252" s="755"/>
      <c r="UDG252" s="755"/>
      <c r="UDH252" s="755"/>
      <c r="UDI252" s="755"/>
      <c r="UDJ252" s="755"/>
      <c r="UDK252" s="755"/>
      <c r="UDL252" s="755"/>
      <c r="UDM252" s="755"/>
      <c r="UDN252" s="755"/>
      <c r="UDO252" s="755"/>
      <c r="UDP252" s="755"/>
      <c r="UDQ252" s="755"/>
      <c r="UDR252" s="755"/>
      <c r="UDS252" s="755"/>
      <c r="UDT252" s="755"/>
      <c r="UDU252" s="755"/>
      <c r="UDV252" s="755"/>
      <c r="UDW252" s="755"/>
      <c r="UDX252" s="755"/>
      <c r="UDY252" s="755"/>
      <c r="UDZ252" s="755"/>
      <c r="UEA252" s="755"/>
      <c r="UEB252" s="755"/>
      <c r="UEC252" s="755"/>
      <c r="UED252" s="755"/>
      <c r="UEE252" s="755"/>
      <c r="UEF252" s="755"/>
      <c r="UEG252" s="755"/>
      <c r="UEH252" s="755"/>
      <c r="UEI252" s="755"/>
      <c r="UEJ252" s="755"/>
      <c r="UEK252" s="755"/>
      <c r="UEL252" s="755"/>
      <c r="UEM252" s="755"/>
      <c r="UEN252" s="755"/>
      <c r="UEO252" s="755"/>
      <c r="UEP252" s="755"/>
      <c r="UEQ252" s="755"/>
      <c r="UER252" s="755"/>
      <c r="UES252" s="755"/>
      <c r="UET252" s="755"/>
      <c r="UEU252" s="755"/>
      <c r="UEV252" s="755"/>
      <c r="UEW252" s="755"/>
      <c r="UEX252" s="755"/>
      <c r="UEY252" s="755"/>
      <c r="UEZ252" s="755"/>
      <c r="UFA252" s="755"/>
      <c r="UFB252" s="755"/>
      <c r="UFC252" s="755"/>
      <c r="UFD252" s="755"/>
      <c r="UFE252" s="755"/>
      <c r="UFF252" s="755"/>
      <c r="UFG252" s="755"/>
      <c r="UFH252" s="755"/>
      <c r="UFI252" s="755"/>
      <c r="UFJ252" s="755"/>
      <c r="UFK252" s="755"/>
      <c r="UFL252" s="755"/>
      <c r="UFM252" s="755"/>
      <c r="UFN252" s="755"/>
      <c r="UFO252" s="755"/>
      <c r="UFP252" s="755"/>
      <c r="UFQ252" s="755"/>
      <c r="UFR252" s="755"/>
      <c r="UFS252" s="755"/>
      <c r="UFT252" s="755"/>
      <c r="UFU252" s="755"/>
      <c r="UFV252" s="755"/>
      <c r="UFW252" s="755"/>
      <c r="UFX252" s="755"/>
      <c r="UFY252" s="755"/>
      <c r="UFZ252" s="755"/>
      <c r="UGA252" s="755"/>
      <c r="UGB252" s="755"/>
      <c r="UGC252" s="755"/>
      <c r="UGD252" s="755"/>
      <c r="UGE252" s="755"/>
      <c r="UGF252" s="755"/>
      <c r="UGG252" s="755"/>
      <c r="UGH252" s="755"/>
      <c r="UGI252" s="755"/>
      <c r="UGJ252" s="755"/>
      <c r="UGK252" s="755"/>
      <c r="UGL252" s="755"/>
      <c r="UGM252" s="755"/>
      <c r="UGN252" s="755"/>
      <c r="UGO252" s="755"/>
      <c r="UGP252" s="755"/>
      <c r="UGQ252" s="755"/>
      <c r="UGR252" s="755"/>
      <c r="UGS252" s="755"/>
      <c r="UGT252" s="755"/>
      <c r="UGU252" s="755"/>
      <c r="UGV252" s="755"/>
      <c r="UGW252" s="755"/>
      <c r="UGX252" s="755"/>
      <c r="UGY252" s="755"/>
      <c r="UGZ252" s="755"/>
      <c r="UHA252" s="755"/>
      <c r="UHB252" s="755"/>
      <c r="UHC252" s="755"/>
      <c r="UHD252" s="755"/>
      <c r="UHE252" s="755"/>
      <c r="UHF252" s="755"/>
      <c r="UHG252" s="755"/>
      <c r="UHH252" s="755"/>
      <c r="UHI252" s="755"/>
      <c r="UHJ252" s="755"/>
      <c r="UHK252" s="755"/>
      <c r="UHL252" s="755"/>
      <c r="UHM252" s="755"/>
      <c r="UHN252" s="755"/>
      <c r="UHO252" s="755"/>
      <c r="UHP252" s="755"/>
      <c r="UHQ252" s="755"/>
      <c r="UHR252" s="755"/>
      <c r="UHS252" s="755"/>
      <c r="UHT252" s="755"/>
      <c r="UHU252" s="755"/>
      <c r="UHV252" s="755"/>
      <c r="UHW252" s="755"/>
      <c r="UHX252" s="755"/>
      <c r="UHY252" s="755"/>
      <c r="UHZ252" s="755"/>
      <c r="UIA252" s="755"/>
      <c r="UIB252" s="755"/>
      <c r="UIC252" s="755"/>
      <c r="UID252" s="755"/>
      <c r="UIE252" s="755"/>
      <c r="UIF252" s="755"/>
      <c r="UIG252" s="755"/>
      <c r="UIH252" s="755"/>
      <c r="UII252" s="755"/>
      <c r="UIJ252" s="755"/>
      <c r="UIK252" s="755"/>
      <c r="UIL252" s="755"/>
      <c r="UIM252" s="755"/>
      <c r="UIN252" s="755"/>
      <c r="UIO252" s="755"/>
      <c r="UIP252" s="755"/>
      <c r="UIQ252" s="755"/>
      <c r="UIR252" s="755"/>
      <c r="UIS252" s="755"/>
      <c r="UIT252" s="755"/>
      <c r="UIU252" s="755"/>
      <c r="UIV252" s="755"/>
      <c r="UIW252" s="755"/>
      <c r="UIX252" s="755"/>
      <c r="UIY252" s="755"/>
      <c r="UIZ252" s="755"/>
      <c r="UJA252" s="755"/>
      <c r="UJB252" s="755"/>
      <c r="UJC252" s="755"/>
      <c r="UJD252" s="755"/>
      <c r="UJE252" s="755"/>
      <c r="UJF252" s="755"/>
      <c r="UJG252" s="755"/>
      <c r="UJH252" s="755"/>
      <c r="UJI252" s="755"/>
      <c r="UJJ252" s="755"/>
      <c r="UJK252" s="755"/>
      <c r="UJL252" s="755"/>
      <c r="UJM252" s="755"/>
      <c r="UJN252" s="755"/>
      <c r="UJO252" s="755"/>
      <c r="UJP252" s="755"/>
      <c r="UJQ252" s="755"/>
      <c r="UJR252" s="755"/>
      <c r="UJS252" s="755"/>
      <c r="UJT252" s="755"/>
      <c r="UJU252" s="755"/>
      <c r="UJV252" s="755"/>
      <c r="UJW252" s="755"/>
      <c r="UJX252" s="755"/>
      <c r="UJY252" s="755"/>
      <c r="UJZ252" s="755"/>
      <c r="UKA252" s="755"/>
      <c r="UKB252" s="755"/>
      <c r="UKC252" s="755"/>
      <c r="UKD252" s="755"/>
      <c r="UKE252" s="755"/>
      <c r="UKF252" s="755"/>
      <c r="UKG252" s="755"/>
      <c r="UKH252" s="755"/>
      <c r="UKI252" s="755"/>
      <c r="UKJ252" s="755"/>
      <c r="UKK252" s="755"/>
      <c r="UKL252" s="755"/>
      <c r="UKM252" s="755"/>
      <c r="UKN252" s="755"/>
      <c r="UKO252" s="755"/>
      <c r="UKP252" s="755"/>
      <c r="UKQ252" s="755"/>
      <c r="UKR252" s="755"/>
      <c r="UKS252" s="755"/>
      <c r="UKT252" s="755"/>
      <c r="UKU252" s="755"/>
      <c r="UKV252" s="755"/>
      <c r="UKW252" s="755"/>
      <c r="UKX252" s="755"/>
      <c r="UKY252" s="755"/>
      <c r="UKZ252" s="755"/>
      <c r="ULA252" s="755"/>
      <c r="ULB252" s="755"/>
      <c r="ULC252" s="755"/>
      <c r="ULD252" s="755"/>
      <c r="ULE252" s="755"/>
      <c r="ULF252" s="755"/>
      <c r="ULG252" s="755"/>
      <c r="ULH252" s="755"/>
      <c r="ULI252" s="755"/>
      <c r="ULJ252" s="755"/>
      <c r="ULK252" s="755"/>
      <c r="ULL252" s="755"/>
      <c r="ULM252" s="755"/>
      <c r="ULN252" s="755"/>
      <c r="ULO252" s="755"/>
      <c r="ULP252" s="755"/>
      <c r="ULQ252" s="755"/>
      <c r="ULR252" s="755"/>
      <c r="ULS252" s="755"/>
      <c r="ULT252" s="755"/>
      <c r="ULU252" s="755"/>
      <c r="ULV252" s="755"/>
      <c r="ULW252" s="755"/>
      <c r="ULX252" s="755"/>
      <c r="ULY252" s="755"/>
      <c r="ULZ252" s="755"/>
      <c r="UMA252" s="755"/>
      <c r="UMB252" s="755"/>
      <c r="UMC252" s="755"/>
      <c r="UMD252" s="755"/>
      <c r="UME252" s="755"/>
      <c r="UMF252" s="755"/>
      <c r="UMG252" s="755"/>
      <c r="UMH252" s="755"/>
      <c r="UMI252" s="755"/>
      <c r="UMJ252" s="755"/>
      <c r="UMK252" s="755"/>
      <c r="UML252" s="755"/>
      <c r="UMM252" s="755"/>
      <c r="UMN252" s="755"/>
      <c r="UMO252" s="755"/>
      <c r="UMP252" s="755"/>
      <c r="UMQ252" s="755"/>
      <c r="UMR252" s="755"/>
      <c r="UMS252" s="755"/>
      <c r="UMT252" s="755"/>
      <c r="UMU252" s="755"/>
      <c r="UMV252" s="755"/>
      <c r="UMW252" s="755"/>
      <c r="UMX252" s="755"/>
      <c r="UMY252" s="755"/>
      <c r="UMZ252" s="755"/>
      <c r="UNA252" s="755"/>
      <c r="UNB252" s="755"/>
      <c r="UNC252" s="755"/>
      <c r="UND252" s="755"/>
      <c r="UNE252" s="755"/>
      <c r="UNF252" s="755"/>
      <c r="UNG252" s="755"/>
      <c r="UNH252" s="755"/>
      <c r="UNI252" s="755"/>
      <c r="UNJ252" s="755"/>
      <c r="UNK252" s="755"/>
      <c r="UNL252" s="755"/>
      <c r="UNM252" s="755"/>
      <c r="UNN252" s="755"/>
      <c r="UNO252" s="755"/>
      <c r="UNP252" s="755"/>
      <c r="UNQ252" s="755"/>
      <c r="UNR252" s="755"/>
      <c r="UNS252" s="755"/>
      <c r="UNT252" s="755"/>
      <c r="UNU252" s="755"/>
      <c r="UNV252" s="755"/>
      <c r="UNW252" s="755"/>
      <c r="UNX252" s="755"/>
      <c r="UNY252" s="755"/>
      <c r="UNZ252" s="755"/>
      <c r="UOA252" s="755"/>
      <c r="UOB252" s="755"/>
      <c r="UOC252" s="755"/>
      <c r="UOD252" s="755"/>
      <c r="UOE252" s="755"/>
      <c r="UOF252" s="755"/>
      <c r="UOG252" s="755"/>
      <c r="UOH252" s="755"/>
      <c r="UOI252" s="755"/>
      <c r="UOJ252" s="755"/>
      <c r="UOK252" s="755"/>
      <c r="UOL252" s="755"/>
      <c r="UOM252" s="755"/>
      <c r="UON252" s="755"/>
      <c r="UOO252" s="755"/>
      <c r="UOP252" s="755"/>
      <c r="UOQ252" s="755"/>
      <c r="UOR252" s="755"/>
      <c r="UOS252" s="755"/>
      <c r="UOT252" s="755"/>
      <c r="UOU252" s="755"/>
      <c r="UOV252" s="755"/>
      <c r="UOW252" s="755"/>
      <c r="UOX252" s="755"/>
      <c r="UOY252" s="755"/>
      <c r="UOZ252" s="755"/>
      <c r="UPA252" s="755"/>
      <c r="UPB252" s="755"/>
      <c r="UPC252" s="755"/>
      <c r="UPD252" s="755"/>
      <c r="UPE252" s="755"/>
      <c r="UPF252" s="755"/>
      <c r="UPG252" s="755"/>
      <c r="UPH252" s="755"/>
      <c r="UPI252" s="755"/>
      <c r="UPJ252" s="755"/>
      <c r="UPK252" s="755"/>
      <c r="UPL252" s="755"/>
      <c r="UPM252" s="755"/>
      <c r="UPN252" s="755"/>
      <c r="UPO252" s="755"/>
      <c r="UPP252" s="755"/>
      <c r="UPQ252" s="755"/>
      <c r="UPR252" s="755"/>
      <c r="UPS252" s="755"/>
      <c r="UPT252" s="755"/>
      <c r="UPU252" s="755"/>
      <c r="UPV252" s="755"/>
      <c r="UPW252" s="755"/>
      <c r="UPX252" s="755"/>
      <c r="UPY252" s="755"/>
      <c r="UPZ252" s="755"/>
      <c r="UQA252" s="755"/>
      <c r="UQB252" s="755"/>
      <c r="UQC252" s="755"/>
      <c r="UQD252" s="755"/>
      <c r="UQE252" s="755"/>
      <c r="UQF252" s="755"/>
      <c r="UQG252" s="755"/>
      <c r="UQH252" s="755"/>
      <c r="UQI252" s="755"/>
      <c r="UQJ252" s="755"/>
      <c r="UQK252" s="755"/>
      <c r="UQL252" s="755"/>
      <c r="UQM252" s="755"/>
      <c r="UQN252" s="755"/>
      <c r="UQO252" s="755"/>
      <c r="UQP252" s="755"/>
      <c r="UQQ252" s="755"/>
      <c r="UQR252" s="755"/>
      <c r="UQS252" s="755"/>
      <c r="UQT252" s="755"/>
      <c r="UQU252" s="755"/>
      <c r="UQV252" s="755"/>
      <c r="UQW252" s="755"/>
      <c r="UQX252" s="755"/>
      <c r="UQY252" s="755"/>
      <c r="UQZ252" s="755"/>
      <c r="URA252" s="755"/>
      <c r="URB252" s="755"/>
      <c r="URC252" s="755"/>
      <c r="URD252" s="755"/>
      <c r="URE252" s="755"/>
      <c r="URF252" s="755"/>
      <c r="URG252" s="755"/>
      <c r="URH252" s="755"/>
      <c r="URI252" s="755"/>
      <c r="URJ252" s="755"/>
      <c r="URK252" s="755"/>
      <c r="URL252" s="755"/>
      <c r="URM252" s="755"/>
      <c r="URN252" s="755"/>
      <c r="URO252" s="755"/>
      <c r="URP252" s="755"/>
      <c r="URQ252" s="755"/>
      <c r="URR252" s="755"/>
      <c r="URS252" s="755"/>
      <c r="URT252" s="755"/>
      <c r="URU252" s="755"/>
      <c r="URV252" s="755"/>
      <c r="URW252" s="755"/>
      <c r="URX252" s="755"/>
      <c r="URY252" s="755"/>
      <c r="URZ252" s="755"/>
      <c r="USA252" s="755"/>
      <c r="USB252" s="755"/>
      <c r="USC252" s="755"/>
      <c r="USD252" s="755"/>
      <c r="USE252" s="755"/>
      <c r="USF252" s="755"/>
      <c r="USG252" s="755"/>
      <c r="USH252" s="755"/>
      <c r="USI252" s="755"/>
      <c r="USJ252" s="755"/>
      <c r="USK252" s="755"/>
      <c r="USL252" s="755"/>
      <c r="USM252" s="755"/>
      <c r="USN252" s="755"/>
      <c r="USO252" s="755"/>
      <c r="USP252" s="755"/>
      <c r="USQ252" s="755"/>
      <c r="USR252" s="755"/>
      <c r="USS252" s="755"/>
      <c r="UST252" s="755"/>
      <c r="USU252" s="755"/>
      <c r="USV252" s="755"/>
      <c r="USW252" s="755"/>
      <c r="USX252" s="755"/>
      <c r="USY252" s="755"/>
      <c r="USZ252" s="755"/>
      <c r="UTA252" s="755"/>
      <c r="UTB252" s="755"/>
      <c r="UTC252" s="755"/>
      <c r="UTD252" s="755"/>
      <c r="UTE252" s="755"/>
      <c r="UTF252" s="755"/>
      <c r="UTG252" s="755"/>
      <c r="UTH252" s="755"/>
      <c r="UTI252" s="755"/>
      <c r="UTJ252" s="755"/>
      <c r="UTK252" s="755"/>
      <c r="UTL252" s="755"/>
      <c r="UTM252" s="755"/>
      <c r="UTN252" s="755"/>
      <c r="UTO252" s="755"/>
      <c r="UTP252" s="755"/>
      <c r="UTQ252" s="755"/>
      <c r="UTR252" s="755"/>
      <c r="UTS252" s="755"/>
      <c r="UTT252" s="755"/>
      <c r="UTU252" s="755"/>
      <c r="UTV252" s="755"/>
      <c r="UTW252" s="755"/>
      <c r="UTX252" s="755"/>
      <c r="UTY252" s="755"/>
      <c r="UTZ252" s="755"/>
      <c r="UUA252" s="755"/>
      <c r="UUB252" s="755"/>
      <c r="UUC252" s="755"/>
      <c r="UUD252" s="755"/>
      <c r="UUE252" s="755"/>
      <c r="UUF252" s="755"/>
      <c r="UUG252" s="755"/>
      <c r="UUH252" s="755"/>
      <c r="UUI252" s="755"/>
      <c r="UUJ252" s="755"/>
      <c r="UUK252" s="755"/>
      <c r="UUL252" s="755"/>
      <c r="UUM252" s="755"/>
      <c r="UUN252" s="755"/>
      <c r="UUO252" s="755"/>
      <c r="UUP252" s="755"/>
      <c r="UUQ252" s="755"/>
      <c r="UUR252" s="755"/>
      <c r="UUS252" s="755"/>
      <c r="UUT252" s="755"/>
      <c r="UUU252" s="755"/>
      <c r="UUV252" s="755"/>
      <c r="UUW252" s="755"/>
      <c r="UUX252" s="755"/>
      <c r="UUY252" s="755"/>
      <c r="UUZ252" s="755"/>
      <c r="UVA252" s="755"/>
      <c r="UVB252" s="755"/>
      <c r="UVC252" s="755"/>
      <c r="UVD252" s="755"/>
      <c r="UVE252" s="755"/>
      <c r="UVF252" s="755"/>
      <c r="UVG252" s="755"/>
      <c r="UVH252" s="755"/>
      <c r="UVI252" s="755"/>
      <c r="UVJ252" s="755"/>
      <c r="UVK252" s="755"/>
      <c r="UVL252" s="755"/>
      <c r="UVM252" s="755"/>
      <c r="UVN252" s="755"/>
      <c r="UVO252" s="755"/>
      <c r="UVP252" s="755"/>
      <c r="UVQ252" s="755"/>
      <c r="UVR252" s="755"/>
      <c r="UVS252" s="755"/>
      <c r="UVT252" s="755"/>
      <c r="UVU252" s="755"/>
      <c r="UVV252" s="755"/>
      <c r="UVW252" s="755"/>
      <c r="UVX252" s="755"/>
      <c r="UVY252" s="755"/>
      <c r="UVZ252" s="755"/>
      <c r="UWA252" s="755"/>
      <c r="UWB252" s="755"/>
      <c r="UWC252" s="755"/>
      <c r="UWD252" s="755"/>
      <c r="UWE252" s="755"/>
      <c r="UWF252" s="755"/>
      <c r="UWG252" s="755"/>
      <c r="UWH252" s="755"/>
      <c r="UWI252" s="755"/>
      <c r="UWJ252" s="755"/>
      <c r="UWK252" s="755"/>
      <c r="UWL252" s="755"/>
      <c r="UWM252" s="755"/>
      <c r="UWN252" s="755"/>
      <c r="UWO252" s="755"/>
      <c r="UWP252" s="755"/>
      <c r="UWQ252" s="755"/>
      <c r="UWR252" s="755"/>
      <c r="UWS252" s="755"/>
      <c r="UWT252" s="755"/>
      <c r="UWU252" s="755"/>
      <c r="UWV252" s="755"/>
      <c r="UWW252" s="755"/>
      <c r="UWX252" s="755"/>
      <c r="UWY252" s="755"/>
      <c r="UWZ252" s="755"/>
      <c r="UXA252" s="755"/>
      <c r="UXB252" s="755"/>
      <c r="UXC252" s="755"/>
      <c r="UXD252" s="755"/>
      <c r="UXE252" s="755"/>
      <c r="UXF252" s="755"/>
      <c r="UXG252" s="755"/>
      <c r="UXH252" s="755"/>
      <c r="UXI252" s="755"/>
      <c r="UXJ252" s="755"/>
      <c r="UXK252" s="755"/>
      <c r="UXL252" s="755"/>
      <c r="UXM252" s="755"/>
      <c r="UXN252" s="755"/>
      <c r="UXO252" s="755"/>
      <c r="UXP252" s="755"/>
      <c r="UXQ252" s="755"/>
      <c r="UXR252" s="755"/>
      <c r="UXS252" s="755"/>
      <c r="UXT252" s="755"/>
      <c r="UXU252" s="755"/>
      <c r="UXV252" s="755"/>
      <c r="UXW252" s="755"/>
      <c r="UXX252" s="755"/>
      <c r="UXY252" s="755"/>
      <c r="UXZ252" s="755"/>
      <c r="UYA252" s="755"/>
      <c r="UYB252" s="755"/>
      <c r="UYC252" s="755"/>
      <c r="UYD252" s="755"/>
      <c r="UYE252" s="755"/>
      <c r="UYF252" s="755"/>
      <c r="UYG252" s="755"/>
      <c r="UYH252" s="755"/>
      <c r="UYI252" s="755"/>
      <c r="UYJ252" s="755"/>
      <c r="UYK252" s="755"/>
      <c r="UYL252" s="755"/>
      <c r="UYM252" s="755"/>
      <c r="UYN252" s="755"/>
      <c r="UYO252" s="755"/>
      <c r="UYP252" s="755"/>
      <c r="UYQ252" s="755"/>
      <c r="UYR252" s="755"/>
      <c r="UYS252" s="755"/>
      <c r="UYT252" s="755"/>
      <c r="UYU252" s="755"/>
      <c r="UYV252" s="755"/>
      <c r="UYW252" s="755"/>
      <c r="UYX252" s="755"/>
      <c r="UYY252" s="755"/>
      <c r="UYZ252" s="755"/>
      <c r="UZA252" s="755"/>
      <c r="UZB252" s="755"/>
      <c r="UZC252" s="755"/>
      <c r="UZD252" s="755"/>
      <c r="UZE252" s="755"/>
      <c r="UZF252" s="755"/>
      <c r="UZG252" s="755"/>
      <c r="UZH252" s="755"/>
      <c r="UZI252" s="755"/>
      <c r="UZJ252" s="755"/>
      <c r="UZK252" s="755"/>
      <c r="UZL252" s="755"/>
      <c r="UZM252" s="755"/>
      <c r="UZN252" s="755"/>
      <c r="UZO252" s="755"/>
      <c r="UZP252" s="755"/>
      <c r="UZQ252" s="755"/>
      <c r="UZR252" s="755"/>
      <c r="UZS252" s="755"/>
      <c r="UZT252" s="755"/>
      <c r="UZU252" s="755"/>
      <c r="UZV252" s="755"/>
      <c r="UZW252" s="755"/>
      <c r="UZX252" s="755"/>
      <c r="UZY252" s="755"/>
      <c r="UZZ252" s="755"/>
      <c r="VAA252" s="755"/>
      <c r="VAB252" s="755"/>
      <c r="VAC252" s="755"/>
      <c r="VAD252" s="755"/>
      <c r="VAE252" s="755"/>
      <c r="VAF252" s="755"/>
      <c r="VAG252" s="755"/>
      <c r="VAH252" s="755"/>
      <c r="VAI252" s="755"/>
      <c r="VAJ252" s="755"/>
      <c r="VAK252" s="755"/>
      <c r="VAL252" s="755"/>
      <c r="VAM252" s="755"/>
      <c r="VAN252" s="755"/>
      <c r="VAO252" s="755"/>
      <c r="VAP252" s="755"/>
      <c r="VAQ252" s="755"/>
      <c r="VAR252" s="755"/>
      <c r="VAS252" s="755"/>
      <c r="VAT252" s="755"/>
      <c r="VAU252" s="755"/>
      <c r="VAV252" s="755"/>
      <c r="VAW252" s="755"/>
      <c r="VAX252" s="755"/>
      <c r="VAY252" s="755"/>
      <c r="VAZ252" s="755"/>
      <c r="VBA252" s="755"/>
      <c r="VBB252" s="755"/>
      <c r="VBC252" s="755"/>
      <c r="VBD252" s="755"/>
      <c r="VBE252" s="755"/>
      <c r="VBF252" s="755"/>
      <c r="VBG252" s="755"/>
      <c r="VBH252" s="755"/>
      <c r="VBI252" s="755"/>
      <c r="VBJ252" s="755"/>
      <c r="VBK252" s="755"/>
      <c r="VBL252" s="755"/>
      <c r="VBM252" s="755"/>
      <c r="VBN252" s="755"/>
      <c r="VBO252" s="755"/>
      <c r="VBP252" s="755"/>
      <c r="VBQ252" s="755"/>
      <c r="VBR252" s="755"/>
      <c r="VBS252" s="755"/>
      <c r="VBT252" s="755"/>
      <c r="VBU252" s="755"/>
      <c r="VBV252" s="755"/>
      <c r="VBW252" s="755"/>
      <c r="VBX252" s="755"/>
      <c r="VBY252" s="755"/>
      <c r="VBZ252" s="755"/>
      <c r="VCA252" s="755"/>
      <c r="VCB252" s="755"/>
      <c r="VCC252" s="755"/>
      <c r="VCD252" s="755"/>
      <c r="VCE252" s="755"/>
      <c r="VCF252" s="755"/>
      <c r="VCG252" s="755"/>
      <c r="VCH252" s="755"/>
      <c r="VCI252" s="755"/>
      <c r="VCJ252" s="755"/>
      <c r="VCK252" s="755"/>
      <c r="VCL252" s="755"/>
      <c r="VCM252" s="755"/>
      <c r="VCN252" s="755"/>
      <c r="VCO252" s="755"/>
      <c r="VCP252" s="755"/>
      <c r="VCQ252" s="755"/>
      <c r="VCR252" s="755"/>
      <c r="VCS252" s="755"/>
      <c r="VCT252" s="755"/>
      <c r="VCU252" s="755"/>
      <c r="VCV252" s="755"/>
      <c r="VCW252" s="755"/>
      <c r="VCX252" s="755"/>
      <c r="VCY252" s="755"/>
      <c r="VCZ252" s="755"/>
      <c r="VDA252" s="755"/>
      <c r="VDB252" s="755"/>
      <c r="VDC252" s="755"/>
      <c r="VDD252" s="755"/>
      <c r="VDE252" s="755"/>
      <c r="VDF252" s="755"/>
      <c r="VDG252" s="755"/>
      <c r="VDH252" s="755"/>
      <c r="VDI252" s="755"/>
      <c r="VDJ252" s="755"/>
      <c r="VDK252" s="755"/>
      <c r="VDL252" s="755"/>
      <c r="VDM252" s="755"/>
      <c r="VDN252" s="755"/>
      <c r="VDO252" s="755"/>
      <c r="VDP252" s="755"/>
      <c r="VDQ252" s="755"/>
      <c r="VDR252" s="755"/>
      <c r="VDS252" s="755"/>
      <c r="VDT252" s="755"/>
      <c r="VDU252" s="755"/>
      <c r="VDV252" s="755"/>
      <c r="VDW252" s="755"/>
      <c r="VDX252" s="755"/>
      <c r="VDY252" s="755"/>
      <c r="VDZ252" s="755"/>
      <c r="VEA252" s="755"/>
      <c r="VEB252" s="755"/>
      <c r="VEC252" s="755"/>
      <c r="VED252" s="755"/>
      <c r="VEE252" s="755"/>
      <c r="VEF252" s="755"/>
      <c r="VEG252" s="755"/>
      <c r="VEH252" s="755"/>
      <c r="VEI252" s="755"/>
      <c r="VEJ252" s="755"/>
      <c r="VEK252" s="755"/>
      <c r="VEL252" s="755"/>
      <c r="VEM252" s="755"/>
      <c r="VEN252" s="755"/>
      <c r="VEO252" s="755"/>
      <c r="VEP252" s="755"/>
      <c r="VEQ252" s="755"/>
      <c r="VER252" s="755"/>
      <c r="VES252" s="755"/>
      <c r="VET252" s="755"/>
      <c r="VEU252" s="755"/>
      <c r="VEV252" s="755"/>
      <c r="VEW252" s="755"/>
      <c r="VEX252" s="755"/>
      <c r="VEY252" s="755"/>
      <c r="VEZ252" s="755"/>
      <c r="VFA252" s="755"/>
      <c r="VFB252" s="755"/>
      <c r="VFC252" s="755"/>
      <c r="VFD252" s="755"/>
      <c r="VFE252" s="755"/>
      <c r="VFF252" s="755"/>
      <c r="VFG252" s="755"/>
      <c r="VFH252" s="755"/>
      <c r="VFI252" s="755"/>
      <c r="VFJ252" s="755"/>
      <c r="VFK252" s="755"/>
      <c r="VFL252" s="755"/>
      <c r="VFM252" s="755"/>
      <c r="VFN252" s="755"/>
      <c r="VFO252" s="755"/>
      <c r="VFP252" s="755"/>
      <c r="VFQ252" s="755"/>
      <c r="VFR252" s="755"/>
      <c r="VFS252" s="755"/>
      <c r="VFT252" s="755"/>
      <c r="VFU252" s="755"/>
      <c r="VFV252" s="755"/>
      <c r="VFW252" s="755"/>
      <c r="VFX252" s="755"/>
      <c r="VFY252" s="755"/>
      <c r="VFZ252" s="755"/>
      <c r="VGA252" s="755"/>
      <c r="VGB252" s="755"/>
      <c r="VGC252" s="755"/>
      <c r="VGD252" s="755"/>
      <c r="VGE252" s="755"/>
      <c r="VGF252" s="755"/>
      <c r="VGG252" s="755"/>
      <c r="VGH252" s="755"/>
      <c r="VGI252" s="755"/>
      <c r="VGJ252" s="755"/>
      <c r="VGK252" s="755"/>
      <c r="VGL252" s="755"/>
      <c r="VGM252" s="755"/>
      <c r="VGN252" s="755"/>
      <c r="VGO252" s="755"/>
      <c r="VGP252" s="755"/>
      <c r="VGQ252" s="755"/>
      <c r="VGR252" s="755"/>
      <c r="VGS252" s="755"/>
      <c r="VGT252" s="755"/>
      <c r="VGU252" s="755"/>
      <c r="VGV252" s="755"/>
      <c r="VGW252" s="755"/>
      <c r="VGX252" s="755"/>
      <c r="VGY252" s="755"/>
      <c r="VGZ252" s="755"/>
      <c r="VHA252" s="755"/>
      <c r="VHB252" s="755"/>
      <c r="VHC252" s="755"/>
      <c r="VHD252" s="755"/>
      <c r="VHE252" s="755"/>
      <c r="VHF252" s="755"/>
      <c r="VHG252" s="755"/>
      <c r="VHH252" s="755"/>
      <c r="VHI252" s="755"/>
      <c r="VHJ252" s="755"/>
      <c r="VHK252" s="755"/>
      <c r="VHL252" s="755"/>
      <c r="VHM252" s="755"/>
      <c r="VHN252" s="755"/>
      <c r="VHO252" s="755"/>
      <c r="VHP252" s="755"/>
      <c r="VHQ252" s="755"/>
      <c r="VHR252" s="755"/>
      <c r="VHS252" s="755"/>
      <c r="VHT252" s="755"/>
      <c r="VHU252" s="755"/>
      <c r="VHV252" s="755"/>
      <c r="VHW252" s="755"/>
      <c r="VHX252" s="755"/>
      <c r="VHY252" s="755"/>
      <c r="VHZ252" s="755"/>
      <c r="VIA252" s="755"/>
      <c r="VIB252" s="755"/>
      <c r="VIC252" s="755"/>
      <c r="VID252" s="755"/>
      <c r="VIE252" s="755"/>
      <c r="VIF252" s="755"/>
      <c r="VIG252" s="755"/>
      <c r="VIH252" s="755"/>
      <c r="VII252" s="755"/>
      <c r="VIJ252" s="755"/>
      <c r="VIK252" s="755"/>
      <c r="VIL252" s="755"/>
      <c r="VIM252" s="755"/>
      <c r="VIN252" s="755"/>
      <c r="VIO252" s="755"/>
      <c r="VIP252" s="755"/>
      <c r="VIQ252" s="755"/>
      <c r="VIR252" s="755"/>
      <c r="VIS252" s="755"/>
      <c r="VIT252" s="755"/>
      <c r="VIU252" s="755"/>
      <c r="VIV252" s="755"/>
      <c r="VIW252" s="755"/>
      <c r="VIX252" s="755"/>
      <c r="VIY252" s="755"/>
      <c r="VIZ252" s="755"/>
      <c r="VJA252" s="755"/>
      <c r="VJB252" s="755"/>
      <c r="VJC252" s="755"/>
      <c r="VJD252" s="755"/>
      <c r="VJE252" s="755"/>
      <c r="VJF252" s="755"/>
      <c r="VJG252" s="755"/>
      <c r="VJH252" s="755"/>
      <c r="VJI252" s="755"/>
      <c r="VJJ252" s="755"/>
      <c r="VJK252" s="755"/>
      <c r="VJL252" s="755"/>
      <c r="VJM252" s="755"/>
      <c r="VJN252" s="755"/>
      <c r="VJO252" s="755"/>
      <c r="VJP252" s="755"/>
      <c r="VJQ252" s="755"/>
      <c r="VJR252" s="755"/>
      <c r="VJS252" s="755"/>
      <c r="VJT252" s="755"/>
      <c r="VJU252" s="755"/>
      <c r="VJV252" s="755"/>
      <c r="VJW252" s="755"/>
      <c r="VJX252" s="755"/>
      <c r="VJY252" s="755"/>
      <c r="VJZ252" s="755"/>
      <c r="VKA252" s="755"/>
      <c r="VKB252" s="755"/>
      <c r="VKC252" s="755"/>
      <c r="VKD252" s="755"/>
      <c r="VKE252" s="755"/>
      <c r="VKF252" s="755"/>
      <c r="VKG252" s="755"/>
      <c r="VKH252" s="755"/>
      <c r="VKI252" s="755"/>
      <c r="VKJ252" s="755"/>
      <c r="VKK252" s="755"/>
      <c r="VKL252" s="755"/>
      <c r="VKM252" s="755"/>
      <c r="VKN252" s="755"/>
      <c r="VKO252" s="755"/>
      <c r="VKP252" s="755"/>
      <c r="VKQ252" s="755"/>
      <c r="VKR252" s="755"/>
      <c r="VKS252" s="755"/>
      <c r="VKT252" s="755"/>
      <c r="VKU252" s="755"/>
      <c r="VKV252" s="755"/>
      <c r="VKW252" s="755"/>
      <c r="VKX252" s="755"/>
      <c r="VKY252" s="755"/>
      <c r="VKZ252" s="755"/>
      <c r="VLA252" s="755"/>
      <c r="VLB252" s="755"/>
      <c r="VLC252" s="755"/>
      <c r="VLD252" s="755"/>
      <c r="VLE252" s="755"/>
      <c r="VLF252" s="755"/>
      <c r="VLG252" s="755"/>
      <c r="VLH252" s="755"/>
      <c r="VLI252" s="755"/>
      <c r="VLJ252" s="755"/>
      <c r="VLK252" s="755"/>
      <c r="VLL252" s="755"/>
      <c r="VLM252" s="755"/>
      <c r="VLN252" s="755"/>
      <c r="VLO252" s="755"/>
      <c r="VLP252" s="755"/>
      <c r="VLQ252" s="755"/>
      <c r="VLR252" s="755"/>
      <c r="VLS252" s="755"/>
      <c r="VLT252" s="755"/>
      <c r="VLU252" s="755"/>
      <c r="VLV252" s="755"/>
      <c r="VLW252" s="755"/>
      <c r="VLX252" s="755"/>
      <c r="VLY252" s="755"/>
      <c r="VLZ252" s="755"/>
      <c r="VMA252" s="755"/>
      <c r="VMB252" s="755"/>
      <c r="VMC252" s="755"/>
      <c r="VMD252" s="755"/>
      <c r="VME252" s="755"/>
      <c r="VMF252" s="755"/>
      <c r="VMG252" s="755"/>
      <c r="VMH252" s="755"/>
      <c r="VMI252" s="755"/>
      <c r="VMJ252" s="755"/>
      <c r="VMK252" s="755"/>
      <c r="VML252" s="755"/>
      <c r="VMM252" s="755"/>
      <c r="VMN252" s="755"/>
      <c r="VMO252" s="755"/>
      <c r="VMP252" s="755"/>
      <c r="VMQ252" s="755"/>
      <c r="VMR252" s="755"/>
      <c r="VMS252" s="755"/>
      <c r="VMT252" s="755"/>
      <c r="VMU252" s="755"/>
      <c r="VMV252" s="755"/>
      <c r="VMW252" s="755"/>
      <c r="VMX252" s="755"/>
      <c r="VMY252" s="755"/>
      <c r="VMZ252" s="755"/>
      <c r="VNA252" s="755"/>
      <c r="VNB252" s="755"/>
      <c r="VNC252" s="755"/>
      <c r="VND252" s="755"/>
      <c r="VNE252" s="755"/>
      <c r="VNF252" s="755"/>
      <c r="VNG252" s="755"/>
      <c r="VNH252" s="755"/>
      <c r="VNI252" s="755"/>
      <c r="VNJ252" s="755"/>
      <c r="VNK252" s="755"/>
      <c r="VNL252" s="755"/>
      <c r="VNM252" s="755"/>
      <c r="VNN252" s="755"/>
      <c r="VNO252" s="755"/>
      <c r="VNP252" s="755"/>
      <c r="VNQ252" s="755"/>
      <c r="VNR252" s="755"/>
      <c r="VNS252" s="755"/>
      <c r="VNT252" s="755"/>
      <c r="VNU252" s="755"/>
      <c r="VNV252" s="755"/>
      <c r="VNW252" s="755"/>
      <c r="VNX252" s="755"/>
      <c r="VNY252" s="755"/>
      <c r="VNZ252" s="755"/>
      <c r="VOA252" s="755"/>
      <c r="VOB252" s="755"/>
      <c r="VOC252" s="755"/>
      <c r="VOD252" s="755"/>
      <c r="VOE252" s="755"/>
      <c r="VOF252" s="755"/>
      <c r="VOG252" s="755"/>
      <c r="VOH252" s="755"/>
      <c r="VOI252" s="755"/>
      <c r="VOJ252" s="755"/>
      <c r="VOK252" s="755"/>
      <c r="VOL252" s="755"/>
      <c r="VOM252" s="755"/>
      <c r="VON252" s="755"/>
      <c r="VOO252" s="755"/>
      <c r="VOP252" s="755"/>
      <c r="VOQ252" s="755"/>
      <c r="VOR252" s="755"/>
      <c r="VOS252" s="755"/>
      <c r="VOT252" s="755"/>
      <c r="VOU252" s="755"/>
      <c r="VOV252" s="755"/>
      <c r="VOW252" s="755"/>
      <c r="VOX252" s="755"/>
      <c r="VOY252" s="755"/>
      <c r="VOZ252" s="755"/>
      <c r="VPA252" s="755"/>
      <c r="VPB252" s="755"/>
      <c r="VPC252" s="755"/>
      <c r="VPD252" s="755"/>
      <c r="VPE252" s="755"/>
      <c r="VPF252" s="755"/>
      <c r="VPG252" s="755"/>
      <c r="VPH252" s="755"/>
      <c r="VPI252" s="755"/>
      <c r="VPJ252" s="755"/>
      <c r="VPK252" s="755"/>
      <c r="VPL252" s="755"/>
      <c r="VPM252" s="755"/>
      <c r="VPN252" s="755"/>
      <c r="VPO252" s="755"/>
      <c r="VPP252" s="755"/>
      <c r="VPQ252" s="755"/>
      <c r="VPR252" s="755"/>
      <c r="VPS252" s="755"/>
      <c r="VPT252" s="755"/>
      <c r="VPU252" s="755"/>
      <c r="VPV252" s="755"/>
      <c r="VPW252" s="755"/>
      <c r="VPX252" s="755"/>
      <c r="VPY252" s="755"/>
      <c r="VPZ252" s="755"/>
      <c r="VQA252" s="755"/>
      <c r="VQB252" s="755"/>
      <c r="VQC252" s="755"/>
      <c r="VQD252" s="755"/>
      <c r="VQE252" s="755"/>
      <c r="VQF252" s="755"/>
      <c r="VQG252" s="755"/>
      <c r="VQH252" s="755"/>
      <c r="VQI252" s="755"/>
      <c r="VQJ252" s="755"/>
      <c r="VQK252" s="755"/>
      <c r="VQL252" s="755"/>
      <c r="VQM252" s="755"/>
      <c r="VQN252" s="755"/>
      <c r="VQO252" s="755"/>
      <c r="VQP252" s="755"/>
      <c r="VQQ252" s="755"/>
      <c r="VQR252" s="755"/>
      <c r="VQS252" s="755"/>
      <c r="VQT252" s="755"/>
      <c r="VQU252" s="755"/>
      <c r="VQV252" s="755"/>
      <c r="VQW252" s="755"/>
      <c r="VQX252" s="755"/>
      <c r="VQY252" s="755"/>
      <c r="VQZ252" s="755"/>
      <c r="VRA252" s="755"/>
      <c r="VRB252" s="755"/>
      <c r="VRC252" s="755"/>
      <c r="VRD252" s="755"/>
      <c r="VRE252" s="755"/>
      <c r="VRF252" s="755"/>
      <c r="VRG252" s="755"/>
      <c r="VRH252" s="755"/>
      <c r="VRI252" s="755"/>
      <c r="VRJ252" s="755"/>
      <c r="VRK252" s="755"/>
      <c r="VRL252" s="755"/>
      <c r="VRM252" s="755"/>
      <c r="VRN252" s="755"/>
      <c r="VRO252" s="755"/>
      <c r="VRP252" s="755"/>
      <c r="VRQ252" s="755"/>
      <c r="VRR252" s="755"/>
      <c r="VRS252" s="755"/>
      <c r="VRT252" s="755"/>
      <c r="VRU252" s="755"/>
      <c r="VRV252" s="755"/>
      <c r="VRW252" s="755"/>
      <c r="VRX252" s="755"/>
      <c r="VRY252" s="755"/>
      <c r="VRZ252" s="755"/>
      <c r="VSA252" s="755"/>
      <c r="VSB252" s="755"/>
      <c r="VSC252" s="755"/>
      <c r="VSD252" s="755"/>
      <c r="VSE252" s="755"/>
      <c r="VSF252" s="755"/>
      <c r="VSG252" s="755"/>
      <c r="VSH252" s="755"/>
      <c r="VSI252" s="755"/>
      <c r="VSJ252" s="755"/>
      <c r="VSK252" s="755"/>
      <c r="VSL252" s="755"/>
      <c r="VSM252" s="755"/>
      <c r="VSN252" s="755"/>
      <c r="VSO252" s="755"/>
      <c r="VSP252" s="755"/>
      <c r="VSQ252" s="755"/>
      <c r="VSR252" s="755"/>
      <c r="VSS252" s="755"/>
      <c r="VST252" s="755"/>
      <c r="VSU252" s="755"/>
      <c r="VSV252" s="755"/>
      <c r="VSW252" s="755"/>
      <c r="VSX252" s="755"/>
      <c r="VSY252" s="755"/>
      <c r="VSZ252" s="755"/>
      <c r="VTA252" s="755"/>
      <c r="VTB252" s="755"/>
      <c r="VTC252" s="755"/>
      <c r="VTD252" s="755"/>
      <c r="VTE252" s="755"/>
      <c r="VTF252" s="755"/>
      <c r="VTG252" s="755"/>
      <c r="VTH252" s="755"/>
      <c r="VTI252" s="755"/>
      <c r="VTJ252" s="755"/>
      <c r="VTK252" s="755"/>
      <c r="VTL252" s="755"/>
      <c r="VTM252" s="755"/>
      <c r="VTN252" s="755"/>
      <c r="VTO252" s="755"/>
      <c r="VTP252" s="755"/>
      <c r="VTQ252" s="755"/>
      <c r="VTR252" s="755"/>
      <c r="VTS252" s="755"/>
      <c r="VTT252" s="755"/>
      <c r="VTU252" s="755"/>
      <c r="VTV252" s="755"/>
      <c r="VTW252" s="755"/>
      <c r="VTX252" s="755"/>
      <c r="VTY252" s="755"/>
      <c r="VTZ252" s="755"/>
      <c r="VUA252" s="755"/>
      <c r="VUB252" s="755"/>
      <c r="VUC252" s="755"/>
      <c r="VUD252" s="755"/>
      <c r="VUE252" s="755"/>
      <c r="VUF252" s="755"/>
      <c r="VUG252" s="755"/>
      <c r="VUH252" s="755"/>
      <c r="VUI252" s="755"/>
      <c r="VUJ252" s="755"/>
      <c r="VUK252" s="755"/>
      <c r="VUL252" s="755"/>
      <c r="VUM252" s="755"/>
      <c r="VUN252" s="755"/>
      <c r="VUO252" s="755"/>
      <c r="VUP252" s="755"/>
      <c r="VUQ252" s="755"/>
      <c r="VUR252" s="755"/>
      <c r="VUS252" s="755"/>
      <c r="VUT252" s="755"/>
      <c r="VUU252" s="755"/>
      <c r="VUV252" s="755"/>
      <c r="VUW252" s="755"/>
      <c r="VUX252" s="755"/>
      <c r="VUY252" s="755"/>
      <c r="VUZ252" s="755"/>
      <c r="VVA252" s="755"/>
      <c r="VVB252" s="755"/>
      <c r="VVC252" s="755"/>
      <c r="VVD252" s="755"/>
      <c r="VVE252" s="755"/>
      <c r="VVF252" s="755"/>
      <c r="VVG252" s="755"/>
      <c r="VVH252" s="755"/>
      <c r="VVI252" s="755"/>
      <c r="VVJ252" s="755"/>
      <c r="VVK252" s="755"/>
      <c r="VVL252" s="755"/>
      <c r="VVM252" s="755"/>
      <c r="VVN252" s="755"/>
      <c r="VVO252" s="755"/>
      <c r="VVP252" s="755"/>
      <c r="VVQ252" s="755"/>
      <c r="VVR252" s="755"/>
      <c r="VVS252" s="755"/>
      <c r="VVT252" s="755"/>
      <c r="VVU252" s="755"/>
      <c r="VVV252" s="755"/>
      <c r="VVW252" s="755"/>
      <c r="VVX252" s="755"/>
      <c r="VVY252" s="755"/>
      <c r="VVZ252" s="755"/>
      <c r="VWA252" s="755"/>
      <c r="VWB252" s="755"/>
      <c r="VWC252" s="755"/>
      <c r="VWD252" s="755"/>
      <c r="VWE252" s="755"/>
      <c r="VWF252" s="755"/>
      <c r="VWG252" s="755"/>
      <c r="VWH252" s="755"/>
      <c r="VWI252" s="755"/>
      <c r="VWJ252" s="755"/>
      <c r="VWK252" s="755"/>
      <c r="VWL252" s="755"/>
      <c r="VWM252" s="755"/>
      <c r="VWN252" s="755"/>
      <c r="VWO252" s="755"/>
      <c r="VWP252" s="755"/>
      <c r="VWQ252" s="755"/>
      <c r="VWR252" s="755"/>
      <c r="VWS252" s="755"/>
      <c r="VWT252" s="755"/>
      <c r="VWU252" s="755"/>
      <c r="VWV252" s="755"/>
      <c r="VWW252" s="755"/>
      <c r="VWX252" s="755"/>
      <c r="VWY252" s="755"/>
      <c r="VWZ252" s="755"/>
      <c r="VXA252" s="755"/>
      <c r="VXB252" s="755"/>
      <c r="VXC252" s="755"/>
      <c r="VXD252" s="755"/>
      <c r="VXE252" s="755"/>
      <c r="VXF252" s="755"/>
      <c r="VXG252" s="755"/>
      <c r="VXH252" s="755"/>
      <c r="VXI252" s="755"/>
      <c r="VXJ252" s="755"/>
      <c r="VXK252" s="755"/>
      <c r="VXL252" s="755"/>
      <c r="VXM252" s="755"/>
      <c r="VXN252" s="755"/>
      <c r="VXO252" s="755"/>
      <c r="VXP252" s="755"/>
      <c r="VXQ252" s="755"/>
      <c r="VXR252" s="755"/>
      <c r="VXS252" s="755"/>
      <c r="VXT252" s="755"/>
      <c r="VXU252" s="755"/>
      <c r="VXV252" s="755"/>
      <c r="VXW252" s="755"/>
      <c r="VXX252" s="755"/>
      <c r="VXY252" s="755"/>
      <c r="VXZ252" s="755"/>
      <c r="VYA252" s="755"/>
      <c r="VYB252" s="755"/>
      <c r="VYC252" s="755"/>
      <c r="VYD252" s="755"/>
      <c r="VYE252" s="755"/>
      <c r="VYF252" s="755"/>
      <c r="VYG252" s="755"/>
      <c r="VYH252" s="755"/>
      <c r="VYI252" s="755"/>
      <c r="VYJ252" s="755"/>
      <c r="VYK252" s="755"/>
      <c r="VYL252" s="755"/>
      <c r="VYM252" s="755"/>
      <c r="VYN252" s="755"/>
      <c r="VYO252" s="755"/>
      <c r="VYP252" s="755"/>
      <c r="VYQ252" s="755"/>
      <c r="VYR252" s="755"/>
      <c r="VYS252" s="755"/>
      <c r="VYT252" s="755"/>
      <c r="VYU252" s="755"/>
      <c r="VYV252" s="755"/>
      <c r="VYW252" s="755"/>
      <c r="VYX252" s="755"/>
      <c r="VYY252" s="755"/>
      <c r="VYZ252" s="755"/>
      <c r="VZA252" s="755"/>
      <c r="VZB252" s="755"/>
      <c r="VZC252" s="755"/>
      <c r="VZD252" s="755"/>
      <c r="VZE252" s="755"/>
      <c r="VZF252" s="755"/>
      <c r="VZG252" s="755"/>
      <c r="VZH252" s="755"/>
      <c r="VZI252" s="755"/>
      <c r="VZJ252" s="755"/>
      <c r="VZK252" s="755"/>
      <c r="VZL252" s="755"/>
      <c r="VZM252" s="755"/>
      <c r="VZN252" s="755"/>
      <c r="VZO252" s="755"/>
      <c r="VZP252" s="755"/>
      <c r="VZQ252" s="755"/>
      <c r="VZR252" s="755"/>
      <c r="VZS252" s="755"/>
      <c r="VZT252" s="755"/>
      <c r="VZU252" s="755"/>
      <c r="VZV252" s="755"/>
      <c r="VZW252" s="755"/>
      <c r="VZX252" s="755"/>
      <c r="VZY252" s="755"/>
      <c r="VZZ252" s="755"/>
      <c r="WAA252" s="755"/>
      <c r="WAB252" s="755"/>
      <c r="WAC252" s="755"/>
      <c r="WAD252" s="755"/>
      <c r="WAE252" s="755"/>
      <c r="WAF252" s="755"/>
      <c r="WAG252" s="755"/>
      <c r="WAH252" s="755"/>
      <c r="WAI252" s="755"/>
      <c r="WAJ252" s="755"/>
      <c r="WAK252" s="755"/>
      <c r="WAL252" s="755"/>
      <c r="WAM252" s="755"/>
      <c r="WAN252" s="755"/>
      <c r="WAO252" s="755"/>
      <c r="WAP252" s="755"/>
      <c r="WAQ252" s="755"/>
      <c r="WAR252" s="755"/>
      <c r="WAS252" s="755"/>
      <c r="WAT252" s="755"/>
      <c r="WAU252" s="755"/>
      <c r="WAV252" s="755"/>
      <c r="WAW252" s="755"/>
      <c r="WAX252" s="755"/>
      <c r="WAY252" s="755"/>
      <c r="WAZ252" s="755"/>
      <c r="WBA252" s="755"/>
      <c r="WBB252" s="755"/>
      <c r="WBC252" s="755"/>
      <c r="WBD252" s="755"/>
      <c r="WBE252" s="755"/>
      <c r="WBF252" s="755"/>
      <c r="WBG252" s="755"/>
      <c r="WBH252" s="755"/>
      <c r="WBI252" s="755"/>
      <c r="WBJ252" s="755"/>
      <c r="WBK252" s="755"/>
      <c r="WBL252" s="755"/>
      <c r="WBM252" s="755"/>
      <c r="WBN252" s="755"/>
      <c r="WBO252" s="755"/>
      <c r="WBP252" s="755"/>
      <c r="WBQ252" s="755"/>
      <c r="WBR252" s="755"/>
      <c r="WBS252" s="755"/>
      <c r="WBT252" s="755"/>
      <c r="WBU252" s="755"/>
      <c r="WBV252" s="755"/>
      <c r="WBW252" s="755"/>
      <c r="WBX252" s="755"/>
      <c r="WBY252" s="755"/>
      <c r="WBZ252" s="755"/>
      <c r="WCA252" s="755"/>
      <c r="WCB252" s="755"/>
      <c r="WCC252" s="755"/>
      <c r="WCD252" s="755"/>
      <c r="WCE252" s="755"/>
      <c r="WCF252" s="755"/>
      <c r="WCG252" s="755"/>
      <c r="WCH252" s="755"/>
      <c r="WCI252" s="755"/>
      <c r="WCJ252" s="755"/>
      <c r="WCK252" s="755"/>
      <c r="WCL252" s="755"/>
      <c r="WCM252" s="755"/>
      <c r="WCN252" s="755"/>
      <c r="WCO252" s="755"/>
      <c r="WCP252" s="755"/>
      <c r="WCQ252" s="755"/>
      <c r="WCR252" s="755"/>
      <c r="WCS252" s="755"/>
      <c r="WCT252" s="755"/>
      <c r="WCU252" s="755"/>
      <c r="WCV252" s="755"/>
      <c r="WCW252" s="755"/>
      <c r="WCX252" s="755"/>
      <c r="WCY252" s="755"/>
      <c r="WCZ252" s="755"/>
      <c r="WDA252" s="755"/>
      <c r="WDB252" s="755"/>
      <c r="WDC252" s="755"/>
      <c r="WDD252" s="755"/>
      <c r="WDE252" s="755"/>
      <c r="WDF252" s="755"/>
      <c r="WDG252" s="755"/>
      <c r="WDH252" s="755"/>
      <c r="WDI252" s="755"/>
      <c r="WDJ252" s="755"/>
      <c r="WDK252" s="755"/>
      <c r="WDL252" s="755"/>
      <c r="WDM252" s="755"/>
      <c r="WDN252" s="755"/>
      <c r="WDO252" s="755"/>
      <c r="WDP252" s="755"/>
      <c r="WDQ252" s="755"/>
      <c r="WDR252" s="755"/>
      <c r="WDS252" s="755"/>
      <c r="WDT252" s="755"/>
      <c r="WDU252" s="755"/>
      <c r="WDV252" s="755"/>
      <c r="WDW252" s="755"/>
      <c r="WDX252" s="755"/>
      <c r="WDY252" s="755"/>
      <c r="WDZ252" s="755"/>
      <c r="WEA252" s="755"/>
      <c r="WEB252" s="755"/>
      <c r="WEC252" s="755"/>
      <c r="WED252" s="755"/>
      <c r="WEE252" s="755"/>
      <c r="WEF252" s="755"/>
      <c r="WEG252" s="755"/>
      <c r="WEH252" s="755"/>
      <c r="WEI252" s="755"/>
      <c r="WEJ252" s="755"/>
      <c r="WEK252" s="755"/>
      <c r="WEL252" s="755"/>
      <c r="WEM252" s="755"/>
      <c r="WEN252" s="755"/>
      <c r="WEO252" s="755"/>
      <c r="WEP252" s="755"/>
      <c r="WEQ252" s="755"/>
      <c r="WER252" s="755"/>
      <c r="WES252" s="755"/>
      <c r="WET252" s="755"/>
      <c r="WEU252" s="755"/>
      <c r="WEV252" s="755"/>
      <c r="WEW252" s="755"/>
      <c r="WEX252" s="755"/>
      <c r="WEY252" s="755"/>
      <c r="WEZ252" s="755"/>
      <c r="WFA252" s="755"/>
      <c r="WFB252" s="755"/>
      <c r="WFC252" s="755"/>
      <c r="WFD252" s="755"/>
      <c r="WFE252" s="755"/>
      <c r="WFF252" s="755"/>
      <c r="WFG252" s="755"/>
      <c r="WFH252" s="755"/>
      <c r="WFI252" s="755"/>
      <c r="WFJ252" s="755"/>
      <c r="WFK252" s="755"/>
      <c r="WFL252" s="755"/>
      <c r="WFM252" s="755"/>
      <c r="WFN252" s="755"/>
      <c r="WFO252" s="755"/>
      <c r="WFP252" s="755"/>
      <c r="WFQ252" s="755"/>
      <c r="WFR252" s="755"/>
      <c r="WFS252" s="755"/>
      <c r="WFT252" s="755"/>
      <c r="WFU252" s="755"/>
      <c r="WFV252" s="755"/>
      <c r="WFW252" s="755"/>
      <c r="WFX252" s="755"/>
      <c r="WFY252" s="755"/>
      <c r="WFZ252" s="755"/>
      <c r="WGA252" s="755"/>
      <c r="WGB252" s="755"/>
      <c r="WGC252" s="755"/>
      <c r="WGD252" s="755"/>
      <c r="WGE252" s="755"/>
      <c r="WGF252" s="755"/>
      <c r="WGG252" s="755"/>
      <c r="WGH252" s="755"/>
      <c r="WGI252" s="755"/>
      <c r="WGJ252" s="755"/>
      <c r="WGK252" s="755"/>
      <c r="WGL252" s="755"/>
      <c r="WGM252" s="755"/>
      <c r="WGN252" s="755"/>
      <c r="WGO252" s="755"/>
      <c r="WGP252" s="755"/>
      <c r="WGQ252" s="755"/>
      <c r="WGR252" s="755"/>
      <c r="WGS252" s="755"/>
      <c r="WGT252" s="755"/>
      <c r="WGU252" s="755"/>
      <c r="WGV252" s="755"/>
      <c r="WGW252" s="755"/>
      <c r="WGX252" s="755"/>
      <c r="WGY252" s="755"/>
      <c r="WGZ252" s="755"/>
      <c r="WHA252" s="755"/>
      <c r="WHB252" s="755"/>
      <c r="WHC252" s="755"/>
      <c r="WHD252" s="755"/>
      <c r="WHE252" s="755"/>
      <c r="WHF252" s="755"/>
      <c r="WHG252" s="755"/>
      <c r="WHH252" s="755"/>
      <c r="WHI252" s="755"/>
      <c r="WHJ252" s="755"/>
      <c r="WHK252" s="755"/>
      <c r="WHL252" s="755"/>
      <c r="WHM252" s="755"/>
      <c r="WHN252" s="755"/>
      <c r="WHO252" s="755"/>
      <c r="WHP252" s="755"/>
      <c r="WHQ252" s="755"/>
      <c r="WHR252" s="755"/>
      <c r="WHS252" s="755"/>
      <c r="WHT252" s="755"/>
      <c r="WHU252" s="755"/>
      <c r="WHV252" s="755"/>
      <c r="WHW252" s="755"/>
      <c r="WHX252" s="755"/>
      <c r="WHY252" s="755"/>
      <c r="WHZ252" s="755"/>
      <c r="WIA252" s="755"/>
      <c r="WIB252" s="755"/>
      <c r="WIC252" s="755"/>
      <c r="WID252" s="755"/>
      <c r="WIE252" s="755"/>
      <c r="WIF252" s="755"/>
      <c r="WIG252" s="755"/>
      <c r="WIH252" s="755"/>
      <c r="WII252" s="755"/>
      <c r="WIJ252" s="755"/>
      <c r="WIK252" s="755"/>
      <c r="WIL252" s="755"/>
      <c r="WIM252" s="755"/>
      <c r="WIN252" s="755"/>
      <c r="WIO252" s="755"/>
      <c r="WIP252" s="755"/>
      <c r="WIQ252" s="755"/>
      <c r="WIR252" s="755"/>
      <c r="WIS252" s="755"/>
      <c r="WIT252" s="755"/>
      <c r="WIU252" s="755"/>
      <c r="WIV252" s="755"/>
      <c r="WIW252" s="755"/>
      <c r="WIX252" s="755"/>
      <c r="WIY252" s="755"/>
      <c r="WIZ252" s="755"/>
      <c r="WJA252" s="755"/>
      <c r="WJB252" s="755"/>
      <c r="WJC252" s="755"/>
      <c r="WJD252" s="755"/>
      <c r="WJE252" s="755"/>
      <c r="WJF252" s="755"/>
      <c r="WJG252" s="755"/>
      <c r="WJH252" s="755"/>
      <c r="WJI252" s="755"/>
      <c r="WJJ252" s="755"/>
      <c r="WJK252" s="755"/>
      <c r="WJL252" s="755"/>
      <c r="WJM252" s="755"/>
      <c r="WJN252" s="755"/>
      <c r="WJO252" s="755"/>
      <c r="WJP252" s="755"/>
      <c r="WJQ252" s="755"/>
      <c r="WJR252" s="755"/>
      <c r="WJS252" s="755"/>
      <c r="WJT252" s="755"/>
      <c r="WJU252" s="755"/>
      <c r="WJV252" s="755"/>
      <c r="WJW252" s="755"/>
      <c r="WJX252" s="755"/>
      <c r="WJY252" s="755"/>
      <c r="WJZ252" s="755"/>
      <c r="WKA252" s="755"/>
      <c r="WKB252" s="755"/>
      <c r="WKC252" s="755"/>
      <c r="WKD252" s="755"/>
      <c r="WKE252" s="755"/>
      <c r="WKF252" s="755"/>
      <c r="WKG252" s="755"/>
      <c r="WKH252" s="755"/>
      <c r="WKI252" s="755"/>
      <c r="WKJ252" s="755"/>
      <c r="WKK252" s="755"/>
      <c r="WKL252" s="755"/>
      <c r="WKM252" s="755"/>
      <c r="WKN252" s="755"/>
      <c r="WKO252" s="755"/>
      <c r="WKP252" s="755"/>
      <c r="WKQ252" s="755"/>
      <c r="WKR252" s="755"/>
      <c r="WKS252" s="755"/>
      <c r="WKT252" s="755"/>
      <c r="WKU252" s="755"/>
      <c r="WKV252" s="755"/>
      <c r="WKW252" s="755"/>
      <c r="WKX252" s="755"/>
      <c r="WKY252" s="755"/>
      <c r="WKZ252" s="755"/>
      <c r="WLA252" s="755"/>
      <c r="WLB252" s="755"/>
      <c r="WLC252" s="755"/>
      <c r="WLD252" s="755"/>
      <c r="WLE252" s="755"/>
      <c r="WLF252" s="755"/>
      <c r="WLG252" s="755"/>
      <c r="WLH252" s="755"/>
      <c r="WLI252" s="755"/>
      <c r="WLJ252" s="755"/>
      <c r="WLK252" s="755"/>
      <c r="WLL252" s="755"/>
      <c r="WLM252" s="755"/>
      <c r="WLN252" s="755"/>
      <c r="WLO252" s="755"/>
      <c r="WLP252" s="755"/>
      <c r="WLQ252" s="755"/>
      <c r="WLR252" s="755"/>
      <c r="WLS252" s="755"/>
      <c r="WLT252" s="755"/>
      <c r="WLU252" s="755"/>
      <c r="WLV252" s="755"/>
      <c r="WLW252" s="755"/>
      <c r="WLX252" s="755"/>
      <c r="WLY252" s="755"/>
      <c r="WLZ252" s="755"/>
      <c r="WMA252" s="755"/>
      <c r="WMB252" s="755"/>
      <c r="WMC252" s="755"/>
      <c r="WMD252" s="755"/>
      <c r="WME252" s="755"/>
      <c r="WMF252" s="755"/>
      <c r="WMG252" s="755"/>
      <c r="WMH252" s="755"/>
      <c r="WMI252" s="755"/>
      <c r="WMJ252" s="755"/>
      <c r="WMK252" s="755"/>
      <c r="WML252" s="755"/>
      <c r="WMM252" s="755"/>
      <c r="WMN252" s="755"/>
      <c r="WMO252" s="755"/>
      <c r="WMP252" s="755"/>
      <c r="WMQ252" s="755"/>
      <c r="WMR252" s="755"/>
      <c r="WMS252" s="755"/>
      <c r="WMT252" s="755"/>
      <c r="WMU252" s="755"/>
      <c r="WMV252" s="755"/>
      <c r="WMW252" s="755"/>
      <c r="WMX252" s="755"/>
      <c r="WMY252" s="755"/>
      <c r="WMZ252" s="755"/>
      <c r="WNA252" s="755"/>
      <c r="WNB252" s="755"/>
      <c r="WNC252" s="755"/>
      <c r="WND252" s="755"/>
      <c r="WNE252" s="755"/>
      <c r="WNF252" s="755"/>
      <c r="WNG252" s="755"/>
      <c r="WNH252" s="755"/>
      <c r="WNI252" s="755"/>
      <c r="WNJ252" s="755"/>
      <c r="WNK252" s="755"/>
      <c r="WNL252" s="755"/>
      <c r="WNM252" s="755"/>
      <c r="WNN252" s="755"/>
      <c r="WNO252" s="755"/>
      <c r="WNP252" s="755"/>
      <c r="WNQ252" s="755"/>
      <c r="WNR252" s="755"/>
      <c r="WNS252" s="755"/>
      <c r="WNT252" s="755"/>
      <c r="WNU252" s="755"/>
      <c r="WNV252" s="755"/>
      <c r="WNW252" s="755"/>
      <c r="WNX252" s="755"/>
      <c r="WNY252" s="755"/>
      <c r="WNZ252" s="755"/>
      <c r="WOA252" s="755"/>
      <c r="WOB252" s="755"/>
      <c r="WOC252" s="755"/>
      <c r="WOD252" s="755"/>
      <c r="WOE252" s="755"/>
      <c r="WOF252" s="755"/>
      <c r="WOG252" s="755"/>
      <c r="WOH252" s="755"/>
      <c r="WOI252" s="755"/>
      <c r="WOJ252" s="755"/>
      <c r="WOK252" s="755"/>
      <c r="WOL252" s="755"/>
      <c r="WOM252" s="755"/>
      <c r="WON252" s="755"/>
      <c r="WOO252" s="755"/>
      <c r="WOP252" s="755"/>
      <c r="WOQ252" s="755"/>
      <c r="WOR252" s="755"/>
      <c r="WOS252" s="755"/>
      <c r="WOT252" s="755"/>
      <c r="WOU252" s="755"/>
      <c r="WOV252" s="755"/>
      <c r="WOW252" s="755"/>
      <c r="WOX252" s="755"/>
      <c r="WOY252" s="755"/>
      <c r="WOZ252" s="755"/>
      <c r="WPA252" s="755"/>
      <c r="WPB252" s="755"/>
      <c r="WPC252" s="755"/>
      <c r="WPD252" s="755"/>
      <c r="WPE252" s="755"/>
      <c r="WPF252" s="755"/>
      <c r="WPG252" s="755"/>
      <c r="WPH252" s="755"/>
      <c r="WPI252" s="755"/>
      <c r="WPJ252" s="755"/>
      <c r="WPK252" s="755"/>
      <c r="WPL252" s="755"/>
      <c r="WPM252" s="755"/>
      <c r="WPN252" s="755"/>
      <c r="WPO252" s="755"/>
      <c r="WPP252" s="755"/>
      <c r="WPQ252" s="755"/>
      <c r="WPR252" s="755"/>
      <c r="WPS252" s="755"/>
      <c r="WPT252" s="755"/>
      <c r="WPU252" s="755"/>
      <c r="WPV252" s="755"/>
      <c r="WPW252" s="755"/>
      <c r="WPX252" s="755"/>
      <c r="WPY252" s="755"/>
      <c r="WPZ252" s="755"/>
      <c r="WQA252" s="755"/>
      <c r="WQB252" s="755"/>
      <c r="WQC252" s="755"/>
      <c r="WQD252" s="755"/>
      <c r="WQE252" s="755"/>
      <c r="WQF252" s="755"/>
      <c r="WQG252" s="755"/>
      <c r="WQH252" s="755"/>
      <c r="WQI252" s="755"/>
      <c r="WQJ252" s="755"/>
      <c r="WQK252" s="755"/>
      <c r="WQL252" s="755"/>
      <c r="WQM252" s="755"/>
      <c r="WQN252" s="755"/>
      <c r="WQO252" s="755"/>
      <c r="WQP252" s="755"/>
      <c r="WQQ252" s="755"/>
      <c r="WQR252" s="755"/>
      <c r="WQS252" s="755"/>
      <c r="WQT252" s="755"/>
      <c r="WQU252" s="755"/>
      <c r="WQV252" s="755"/>
      <c r="WQW252" s="755"/>
      <c r="WQX252" s="755"/>
      <c r="WQY252" s="755"/>
      <c r="WQZ252" s="755"/>
      <c r="WRA252" s="755"/>
      <c r="WRB252" s="755"/>
      <c r="WRC252" s="755"/>
      <c r="WRD252" s="755"/>
      <c r="WRE252" s="755"/>
      <c r="WRF252" s="755"/>
      <c r="WRG252" s="755"/>
      <c r="WRH252" s="755"/>
      <c r="WRI252" s="755"/>
      <c r="WRJ252" s="755"/>
      <c r="WRK252" s="755"/>
      <c r="WRL252" s="755"/>
      <c r="WRM252" s="755"/>
      <c r="WRN252" s="755"/>
      <c r="WRO252" s="755"/>
      <c r="WRP252" s="755"/>
      <c r="WRQ252" s="755"/>
      <c r="WRR252" s="755"/>
      <c r="WRS252" s="755"/>
      <c r="WRT252" s="755"/>
      <c r="WRU252" s="755"/>
      <c r="WRV252" s="755"/>
      <c r="WRW252" s="755"/>
      <c r="WRX252" s="755"/>
      <c r="WRY252" s="755"/>
      <c r="WRZ252" s="755"/>
      <c r="WSA252" s="755"/>
      <c r="WSB252" s="755"/>
      <c r="WSC252" s="755"/>
      <c r="WSD252" s="755"/>
      <c r="WSE252" s="755"/>
      <c r="WSF252" s="755"/>
      <c r="WSG252" s="755"/>
      <c r="WSH252" s="755"/>
      <c r="WSI252" s="755"/>
      <c r="WSJ252" s="755"/>
      <c r="WSK252" s="755"/>
      <c r="WSL252" s="755"/>
      <c r="WSM252" s="755"/>
      <c r="WSN252" s="755"/>
      <c r="WSO252" s="755"/>
      <c r="WSP252" s="755"/>
      <c r="WSQ252" s="755"/>
      <c r="WSR252" s="755"/>
      <c r="WSS252" s="755"/>
      <c r="WST252" s="755"/>
      <c r="WSU252" s="755"/>
      <c r="WSV252" s="755"/>
      <c r="WSW252" s="755"/>
      <c r="WSX252" s="755"/>
      <c r="WSY252" s="755"/>
      <c r="WSZ252" s="755"/>
      <c r="WTA252" s="755"/>
      <c r="WTB252" s="755"/>
      <c r="WTC252" s="755"/>
      <c r="WTD252" s="755"/>
      <c r="WTE252" s="755"/>
      <c r="WTF252" s="755"/>
      <c r="WTG252" s="755"/>
      <c r="WTH252" s="755"/>
      <c r="WTI252" s="755"/>
      <c r="WTJ252" s="755"/>
      <c r="WTK252" s="755"/>
      <c r="WTL252" s="755"/>
      <c r="WTM252" s="755"/>
      <c r="WTN252" s="755"/>
      <c r="WTO252" s="755"/>
      <c r="WTP252" s="755"/>
      <c r="WTQ252" s="755"/>
      <c r="WTR252" s="755"/>
      <c r="WTS252" s="755"/>
      <c r="WTT252" s="755"/>
      <c r="WTU252" s="755"/>
      <c r="WTV252" s="755"/>
      <c r="WTW252" s="755"/>
      <c r="WTX252" s="755"/>
      <c r="WTY252" s="755"/>
      <c r="WTZ252" s="755"/>
      <c r="WUA252" s="755"/>
      <c r="WUB252" s="755"/>
      <c r="WUC252" s="755"/>
      <c r="WUD252" s="755"/>
      <c r="WUE252" s="755"/>
      <c r="WUF252" s="755"/>
      <c r="WUG252" s="755"/>
      <c r="WUH252" s="755"/>
      <c r="WUI252" s="755"/>
      <c r="WUJ252" s="755"/>
      <c r="WUK252" s="755"/>
      <c r="WUL252" s="755"/>
      <c r="WUM252" s="755"/>
      <c r="WUN252" s="755"/>
      <c r="WUO252" s="755"/>
      <c r="WUP252" s="755"/>
      <c r="WUQ252" s="755"/>
      <c r="WUR252" s="755"/>
      <c r="WUS252" s="755"/>
      <c r="WUT252" s="755"/>
      <c r="WUU252" s="755"/>
      <c r="WUV252" s="755"/>
      <c r="WUW252" s="755"/>
      <c r="WUX252" s="755"/>
      <c r="WUY252" s="755"/>
      <c r="WUZ252" s="755"/>
      <c r="WVA252" s="755"/>
      <c r="WVB252" s="755"/>
      <c r="WVC252" s="755"/>
      <c r="WVD252" s="755"/>
      <c r="WVE252" s="755"/>
      <c r="WVF252" s="755"/>
      <c r="WVG252" s="755"/>
      <c r="WVH252" s="755"/>
      <c r="WVI252" s="755"/>
      <c r="WVJ252" s="755"/>
      <c r="WVK252" s="755"/>
      <c r="WVL252" s="755"/>
      <c r="WVM252" s="755"/>
      <c r="WVN252" s="755"/>
      <c r="WVO252" s="755"/>
      <c r="WVP252" s="755"/>
      <c r="WVQ252" s="755"/>
      <c r="WVR252" s="755"/>
      <c r="WVS252" s="755"/>
      <c r="WVT252" s="755"/>
      <c r="WVU252" s="755"/>
      <c r="WVV252" s="755"/>
      <c r="WVW252" s="755"/>
      <c r="WVX252" s="755"/>
      <c r="WVY252" s="755"/>
      <c r="WVZ252" s="755"/>
      <c r="WWA252" s="755"/>
      <c r="WWB252" s="755"/>
      <c r="WWC252" s="755"/>
      <c r="WWD252" s="755"/>
      <c r="WWE252" s="755"/>
      <c r="WWF252" s="755"/>
      <c r="WWG252" s="755"/>
      <c r="WWH252" s="755"/>
      <c r="WWI252" s="755"/>
      <c r="WWJ252" s="755"/>
      <c r="WWK252" s="755"/>
      <c r="WWL252" s="755"/>
      <c r="WWM252" s="755"/>
      <c r="WWN252" s="755"/>
      <c r="WWO252" s="755"/>
      <c r="WWP252" s="755"/>
      <c r="WWQ252" s="755"/>
      <c r="WWR252" s="755"/>
      <c r="WWS252" s="755"/>
      <c r="WWT252" s="755"/>
      <c r="WWU252" s="755"/>
      <c r="WWV252" s="755"/>
      <c r="WWW252" s="755"/>
      <c r="WWX252" s="755"/>
      <c r="WWY252" s="755"/>
      <c r="WWZ252" s="755"/>
      <c r="WXA252" s="755"/>
      <c r="WXB252" s="755"/>
      <c r="WXC252" s="755"/>
      <c r="WXD252" s="755"/>
      <c r="WXE252" s="755"/>
      <c r="WXF252" s="755"/>
      <c r="WXG252" s="755"/>
      <c r="WXH252" s="755"/>
      <c r="WXI252" s="755"/>
      <c r="WXJ252" s="755"/>
      <c r="WXK252" s="755"/>
      <c r="WXL252" s="755"/>
      <c r="WXM252" s="755"/>
      <c r="WXN252" s="755"/>
      <c r="WXO252" s="755"/>
      <c r="WXP252" s="755"/>
      <c r="WXQ252" s="755"/>
      <c r="WXR252" s="755"/>
      <c r="WXS252" s="755"/>
      <c r="WXT252" s="755"/>
      <c r="WXU252" s="755"/>
      <c r="WXV252" s="755"/>
      <c r="WXW252" s="755"/>
      <c r="WXX252" s="755"/>
      <c r="WXY252" s="755"/>
      <c r="WXZ252" s="755"/>
      <c r="WYA252" s="755"/>
      <c r="WYB252" s="755"/>
      <c r="WYC252" s="755"/>
      <c r="WYD252" s="755"/>
      <c r="WYE252" s="755"/>
      <c r="WYF252" s="755"/>
      <c r="WYG252" s="755"/>
      <c r="WYH252" s="755"/>
      <c r="WYI252" s="755"/>
      <c r="WYJ252" s="755"/>
      <c r="WYK252" s="755"/>
      <c r="WYL252" s="755"/>
      <c r="WYM252" s="755"/>
      <c r="WYN252" s="755"/>
      <c r="WYO252" s="755"/>
      <c r="WYP252" s="755"/>
      <c r="WYQ252" s="755"/>
      <c r="WYR252" s="755"/>
      <c r="WYS252" s="755"/>
      <c r="WYT252" s="755"/>
      <c r="WYU252" s="755"/>
      <c r="WYV252" s="755"/>
      <c r="WYW252" s="755"/>
      <c r="WYX252" s="755"/>
      <c r="WYY252" s="755"/>
      <c r="WYZ252" s="755"/>
      <c r="WZA252" s="755"/>
      <c r="WZB252" s="755"/>
      <c r="WZC252" s="755"/>
      <c r="WZD252" s="755"/>
      <c r="WZE252" s="755"/>
      <c r="WZF252" s="755"/>
      <c r="WZG252" s="755"/>
      <c r="WZH252" s="755"/>
      <c r="WZI252" s="755"/>
      <c r="WZJ252" s="755"/>
      <c r="WZK252" s="755"/>
      <c r="WZL252" s="755"/>
      <c r="WZM252" s="755"/>
      <c r="WZN252" s="755"/>
      <c r="WZO252" s="755"/>
      <c r="WZP252" s="755"/>
      <c r="WZQ252" s="755"/>
      <c r="WZR252" s="755"/>
      <c r="WZS252" s="755"/>
      <c r="WZT252" s="755"/>
      <c r="WZU252" s="755"/>
      <c r="WZV252" s="755"/>
      <c r="WZW252" s="755"/>
      <c r="WZX252" s="755"/>
      <c r="WZY252" s="755"/>
      <c r="WZZ252" s="755"/>
      <c r="XAA252" s="755"/>
      <c r="XAB252" s="755"/>
      <c r="XAC252" s="755"/>
      <c r="XAD252" s="755"/>
      <c r="XAE252" s="755"/>
      <c r="XAF252" s="755"/>
      <c r="XAG252" s="755"/>
      <c r="XAH252" s="755"/>
      <c r="XAI252" s="755"/>
      <c r="XAJ252" s="755"/>
      <c r="XAK252" s="755"/>
      <c r="XAL252" s="755"/>
      <c r="XAM252" s="755"/>
      <c r="XAN252" s="755"/>
      <c r="XAO252" s="755"/>
      <c r="XAP252" s="755"/>
      <c r="XAQ252" s="755"/>
      <c r="XAR252" s="755"/>
      <c r="XAS252" s="755"/>
      <c r="XAT252" s="755"/>
      <c r="XAU252" s="755"/>
      <c r="XAV252" s="755"/>
      <c r="XAW252" s="755"/>
      <c r="XAX252" s="755"/>
      <c r="XAY252" s="755"/>
      <c r="XAZ252" s="755"/>
      <c r="XBA252" s="755"/>
      <c r="XBB252" s="755"/>
      <c r="XBC252" s="755"/>
      <c r="XBD252" s="755"/>
      <c r="XBE252" s="755"/>
      <c r="XBF252" s="755"/>
      <c r="XBG252" s="755"/>
      <c r="XBH252" s="755"/>
      <c r="XBI252" s="755"/>
      <c r="XBJ252" s="755"/>
      <c r="XBK252" s="755"/>
      <c r="XBL252" s="755"/>
      <c r="XBM252" s="755"/>
      <c r="XBN252" s="755"/>
      <c r="XBO252" s="755"/>
      <c r="XBP252" s="755"/>
      <c r="XBQ252" s="755"/>
      <c r="XBR252" s="755"/>
      <c r="XBS252" s="755"/>
      <c r="XBT252" s="755"/>
      <c r="XBU252" s="755"/>
      <c r="XBV252" s="755"/>
      <c r="XBW252" s="755"/>
      <c r="XBX252" s="755"/>
      <c r="XBY252" s="755"/>
      <c r="XBZ252" s="755"/>
      <c r="XCA252" s="755"/>
      <c r="XCB252" s="755"/>
      <c r="XCC252" s="755"/>
      <c r="XCD252" s="755"/>
      <c r="XCE252" s="755"/>
      <c r="XCF252" s="755"/>
      <c r="XCG252" s="755"/>
      <c r="XCH252" s="755"/>
      <c r="XCI252" s="755"/>
      <c r="XCJ252" s="755"/>
      <c r="XCK252" s="755"/>
      <c r="XCL252" s="755"/>
      <c r="XCM252" s="755"/>
      <c r="XCN252" s="755"/>
      <c r="XCO252" s="755"/>
      <c r="XCP252" s="755"/>
      <c r="XCQ252" s="755"/>
      <c r="XCR252" s="755"/>
      <c r="XCS252" s="755"/>
      <c r="XCT252" s="755"/>
      <c r="XCU252" s="755"/>
      <c r="XCV252" s="755"/>
      <c r="XCW252" s="755"/>
      <c r="XCX252" s="755"/>
      <c r="XCY252" s="755"/>
      <c r="XCZ252" s="755"/>
      <c r="XDA252" s="755"/>
      <c r="XDB252" s="755"/>
      <c r="XDC252" s="755"/>
      <c r="XDD252" s="755"/>
      <c r="XDE252" s="755"/>
      <c r="XDF252" s="755"/>
      <c r="XDG252" s="755"/>
      <c r="XDH252" s="755"/>
      <c r="XDI252" s="755"/>
      <c r="XDJ252" s="755"/>
      <c r="XDK252" s="755"/>
      <c r="XDL252" s="755"/>
      <c r="XDM252" s="755"/>
      <c r="XDN252" s="755"/>
      <c r="XDO252" s="755"/>
      <c r="XDP252" s="755"/>
      <c r="XDQ252" s="755"/>
      <c r="XDR252" s="755"/>
      <c r="XDS252" s="755"/>
      <c r="XDT252" s="755"/>
      <c r="XDU252" s="755"/>
      <c r="XDV252" s="755"/>
      <c r="XDW252" s="755"/>
      <c r="XDX252" s="755"/>
      <c r="XDY252" s="755"/>
      <c r="XDZ252" s="755"/>
      <c r="XEA252" s="755"/>
      <c r="XEB252" s="755"/>
      <c r="XEC252" s="755"/>
      <c r="XED252" s="755"/>
      <c r="XEE252" s="755"/>
      <c r="XEF252" s="755"/>
      <c r="XEG252" s="755"/>
      <c r="XEH252" s="755"/>
      <c r="XEI252" s="755"/>
      <c r="XEJ252" s="755"/>
      <c r="XEK252" s="755"/>
      <c r="XEL252" s="755"/>
      <c r="XEM252" s="755"/>
      <c r="XEN252" s="755"/>
      <c r="XEO252" s="755"/>
      <c r="XEP252" s="755"/>
      <c r="XEQ252" s="755"/>
      <c r="XER252" s="755"/>
      <c r="XES252" s="755"/>
      <c r="XET252" s="755"/>
      <c r="XEU252" s="755"/>
      <c r="XEV252" s="755"/>
      <c r="XEW252" s="755"/>
      <c r="XEX252" s="755"/>
      <c r="XEY252" s="755"/>
      <c r="XEZ252" s="755"/>
      <c r="XFA252" s="755"/>
    </row>
    <row r="253" spans="1:16381" s="248" customFormat="1" ht="15" customHeight="1" x14ac:dyDescent="0.25">
      <c r="A253" s="837"/>
      <c r="B253" s="1157" t="s">
        <v>1073</v>
      </c>
      <c r="C253" s="2134" t="s">
        <v>14</v>
      </c>
      <c r="D253" s="2117" t="str">
        <f>CONCATENATE("Col ", LEFT(ADDRESS(ROW(Securitisation!C1),COLUMN(Securitisation!C1),4), 1))</f>
        <v>Col C</v>
      </c>
      <c r="E253" s="2117" t="str">
        <f>CONCATENATE("Col ", LEFT(ADDRESS(ROW(Securitisation!D1),COLUMN(Securitisation!D1),4), 1))</f>
        <v>Col D</v>
      </c>
      <c r="F253" s="2117" t="str">
        <f>CONCATENATE("Col ", LEFT(ADDRESS(ROW(Securitisation!E1),COLUMN(Securitisation!E1),4), 1))</f>
        <v>Col E</v>
      </c>
      <c r="G253" s="2117" t="str">
        <f>CONCATENATE("Col ", LEFT(ADDRESS(ROW(Securitisation!F1),COLUMN(Securitisation!F1),4), 1))</f>
        <v>Col F</v>
      </c>
      <c r="H253" s="2117" t="str">
        <f>CONCATENATE("Col ", LEFT(ADDRESS(ROW(Securitisation!G1),COLUMN(Securitisation!G1),4), 1))</f>
        <v>Col G</v>
      </c>
      <c r="I253" s="2117" t="str">
        <f>CONCATENATE("Col ", LEFT(ADDRESS(ROW(Securitisation!H1),COLUMN(Securitisation!H1),4), 1))</f>
        <v>Col H</v>
      </c>
      <c r="J253" s="2117" t="str">
        <f>CONCATENATE("Col ", LEFT(ADDRESS(ROW(Securitisation!I1),COLUMN(Securitisation!I1),4), 1))</f>
        <v>Col I</v>
      </c>
      <c r="K253" s="2117" t="str">
        <f>CONCATENATE("Col ", LEFT(ADDRESS(ROW(Securitisation!J1),COLUMN(Securitisation!J1),4), 1))</f>
        <v>Col J</v>
      </c>
      <c r="L253" s="2066" t="str">
        <f>CONCATENATE("Col ", LEFT(ADDRESS(ROW(Securitisation!M1),COLUMN(Securitisation!M1),4), 1))</f>
        <v>Col M</v>
      </c>
      <c r="M253" s="2066" t="str">
        <f>CONCATENATE("Col ", LEFT(ADDRESS(ROW(Securitisation!N1),COLUMN(Securitisation!N1),4), 1))</f>
        <v>Col N</v>
      </c>
      <c r="N253" s="2066" t="str">
        <f>CONCATENATE("Col ", LEFT(ADDRESS(ROW(Securitisation!O1),COLUMN(Securitisation!O1),4), 1))</f>
        <v>Col O</v>
      </c>
      <c r="O253" s="2066" t="str">
        <f>CONCATENATE("Col ", LEFT(ADDRESS(ROW(Securitisation!P1),COLUMN(Securitisation!P1),4), 1))</f>
        <v>Col P</v>
      </c>
      <c r="P253" s="2065" t="str">
        <f>CONCATENATE("Col ", LEFT(ADDRESS(ROW(Securitisation!Q1),COLUMN(Securitisation!Q1),4), 1))</f>
        <v>Col Q</v>
      </c>
      <c r="Q253" s="2066" t="str">
        <f>CONCATENATE("Col ", LEFT(ADDRESS(ROW(Securitisation!R1),COLUMN(Securitisation!R1),4), 1))</f>
        <v>Col R</v>
      </c>
      <c r="R253" s="2185" t="str">
        <f>CONCATENATE("Col ", LEFT(ADDRESS(ROW(Securitisation!S1),COLUMN(Securitisation!S1),4), 1))</f>
        <v>Col S</v>
      </c>
      <c r="S253" s="755"/>
      <c r="T253" s="755"/>
      <c r="U253" s="755"/>
      <c r="V253" s="755"/>
      <c r="AN253" s="838"/>
    </row>
    <row r="254" spans="1:16381" s="248" customFormat="1" ht="150" customHeight="1" x14ac:dyDescent="0.25">
      <c r="A254" s="837"/>
      <c r="B254" s="2119"/>
      <c r="C254" s="1176"/>
      <c r="D254" s="1177"/>
      <c r="E254" s="1178"/>
      <c r="F254" s="1178"/>
      <c r="G254" s="1178"/>
      <c r="H254" s="1178"/>
      <c r="I254" s="1178"/>
      <c r="J254" s="1178"/>
      <c r="K254" s="1178"/>
      <c r="L254" s="2139" t="str">
        <f>Securitisation!M18</f>
        <v>Check
RW above floor</v>
      </c>
      <c r="M254" s="2139" t="str">
        <f>Securitisation!N18</f>
        <v>Check
RW≤1,250% 
(= for other assets)</v>
      </c>
      <c r="N254" s="2139" t="str">
        <f>Securitisation!O18</f>
        <v>Check
RW above floor</v>
      </c>
      <c r="O254" s="2139" t="str">
        <f>Securitisation!P18</f>
        <v>Check
RWA within range</v>
      </c>
      <c r="P254" s="2140" t="str">
        <f>Securitisation!Q18</f>
        <v>Check
RWA under final standards not equal to floor</v>
      </c>
      <c r="Q254" s="2139" t="str">
        <f>Securitisation!R18</f>
        <v>Check
RWA within range</v>
      </c>
      <c r="R254" s="2140" t="str">
        <f>Securitisation!S18</f>
        <v>Check
RWA under final standards not equal to floor</v>
      </c>
      <c r="S254" s="755"/>
      <c r="T254" s="755"/>
      <c r="U254" s="755"/>
      <c r="V254" s="755"/>
      <c r="AN254" s="838"/>
    </row>
    <row r="255" spans="1:16381" s="248" customFormat="1" ht="15" customHeight="1" x14ac:dyDescent="0.25">
      <c r="A255" s="837"/>
      <c r="B255" s="1153" t="s">
        <v>1088</v>
      </c>
      <c r="C255" s="1159" t="str">
        <f>Securitisation!B19</f>
        <v>Non-STC securitisations; of which:</v>
      </c>
      <c r="D255" s="1143"/>
      <c r="E255" s="1158"/>
      <c r="F255" s="1158"/>
      <c r="G255" s="1158"/>
      <c r="H255" s="1158"/>
      <c r="I255" s="1158"/>
      <c r="J255" s="1158"/>
      <c r="K255" s="1158"/>
      <c r="L255" s="1110" t="str">
        <f>Securitisation!M19</f>
        <v/>
      </c>
      <c r="M255" s="1110" t="str">
        <f>Securitisation!N19</f>
        <v/>
      </c>
      <c r="N255" s="1155" t="str">
        <f>Securitisation!O19</f>
        <v/>
      </c>
      <c r="O255" s="349"/>
      <c r="P255" s="349"/>
      <c r="Q255" s="349"/>
      <c r="R255" s="349"/>
      <c r="S255" s="755"/>
      <c r="T255" s="755"/>
      <c r="U255" s="755"/>
      <c r="V255" s="755"/>
      <c r="AN255" s="838"/>
    </row>
    <row r="256" spans="1:16381" s="248" customFormat="1" ht="15" customHeight="1" x14ac:dyDescent="0.25">
      <c r="A256" s="837"/>
      <c r="B256" s="357" t="s">
        <v>1088</v>
      </c>
      <c r="C256" s="958" t="str">
        <f>Securitisation!B20</f>
        <v>internal ratings-based approach (SEC-IRBA)</v>
      </c>
      <c r="D256" s="354"/>
      <c r="E256" s="352"/>
      <c r="F256" s="352"/>
      <c r="G256" s="352"/>
      <c r="H256" s="352"/>
      <c r="I256" s="352"/>
      <c r="J256" s="352"/>
      <c r="K256" s="352"/>
      <c r="L256" s="847" t="str">
        <f>Securitisation!M20</f>
        <v/>
      </c>
      <c r="M256" s="847" t="str">
        <f>Securitisation!N20</f>
        <v/>
      </c>
      <c r="N256" s="1071" t="str">
        <f>Securitisation!O20</f>
        <v/>
      </c>
      <c r="O256" s="1071" t="str">
        <f>Securitisation!P20</f>
        <v/>
      </c>
      <c r="P256" s="1071" t="str">
        <f>Securitisation!Q20</f>
        <v/>
      </c>
      <c r="Q256" s="1071" t="str">
        <f>Securitisation!R20</f>
        <v/>
      </c>
      <c r="R256" s="1071" t="str">
        <f>Securitisation!S20</f>
        <v/>
      </c>
      <c r="S256" s="755"/>
      <c r="T256" s="755"/>
      <c r="U256" s="755"/>
      <c r="V256" s="755"/>
      <c r="AN256" s="838"/>
    </row>
    <row r="257" spans="1:40" s="248" customFormat="1" ht="15" customHeight="1" x14ac:dyDescent="0.25">
      <c r="A257" s="837"/>
      <c r="B257" s="357" t="s">
        <v>1088</v>
      </c>
      <c r="C257" s="958" t="str">
        <f>Securitisation!B21</f>
        <v>external ratings-based approach (SEC-ERBA)</v>
      </c>
      <c r="D257" s="354"/>
      <c r="E257" s="352"/>
      <c r="F257" s="352"/>
      <c r="G257" s="352"/>
      <c r="H257" s="352"/>
      <c r="I257" s="352"/>
      <c r="J257" s="352"/>
      <c r="K257" s="352"/>
      <c r="L257" s="847" t="str">
        <f>Securitisation!M21</f>
        <v/>
      </c>
      <c r="M257" s="847" t="str">
        <f>Securitisation!N21</f>
        <v/>
      </c>
      <c r="N257" s="1071" t="str">
        <f>Securitisation!O21</f>
        <v/>
      </c>
      <c r="O257" s="349"/>
      <c r="P257" s="349"/>
      <c r="Q257" s="1071" t="str">
        <f>Securitisation!R21</f>
        <v/>
      </c>
      <c r="R257" s="1071" t="str">
        <f>Securitisation!S21</f>
        <v/>
      </c>
      <c r="S257" s="755"/>
      <c r="T257" s="755"/>
      <c r="U257" s="755"/>
      <c r="V257" s="755"/>
      <c r="AN257" s="838"/>
    </row>
    <row r="258" spans="1:40" s="248" customFormat="1" ht="15" customHeight="1" x14ac:dyDescent="0.25">
      <c r="A258" s="837"/>
      <c r="B258" s="357" t="s">
        <v>1088</v>
      </c>
      <c r="C258" s="958" t="str">
        <f>Securitisation!B22</f>
        <v>internal assessment approach (IAA)</v>
      </c>
      <c r="D258" s="354"/>
      <c r="E258" s="352"/>
      <c r="F258" s="352"/>
      <c r="G258" s="352"/>
      <c r="H258" s="352"/>
      <c r="I258" s="352"/>
      <c r="J258" s="352"/>
      <c r="K258" s="352"/>
      <c r="L258" s="847" t="str">
        <f>Securitisation!M22</f>
        <v/>
      </c>
      <c r="M258" s="847" t="str">
        <f>Securitisation!N22</f>
        <v/>
      </c>
      <c r="N258" s="1071" t="str">
        <f>Securitisation!O22</f>
        <v/>
      </c>
      <c r="O258" s="1071" t="str">
        <f>Securitisation!P22</f>
        <v/>
      </c>
      <c r="P258" s="1071" t="str">
        <f>Securitisation!Q22</f>
        <v/>
      </c>
      <c r="Q258" s="349"/>
      <c r="R258" s="349"/>
      <c r="S258" s="755"/>
      <c r="T258" s="755"/>
      <c r="U258" s="755"/>
      <c r="V258" s="755"/>
      <c r="AN258" s="838"/>
    </row>
    <row r="259" spans="1:40" s="248" customFormat="1" ht="15" customHeight="1" x14ac:dyDescent="0.25">
      <c r="A259" s="837"/>
      <c r="B259" s="357" t="s">
        <v>1088</v>
      </c>
      <c r="C259" s="958" t="str">
        <f>Securitisation!B23</f>
        <v>standardised approach (SEC-SA); of which:</v>
      </c>
      <c r="D259" s="354"/>
      <c r="E259" s="352"/>
      <c r="F259" s="352"/>
      <c r="G259" s="352"/>
      <c r="H259" s="352"/>
      <c r="I259" s="352"/>
      <c r="J259" s="352"/>
      <c r="K259" s="352"/>
      <c r="L259" s="847" t="str">
        <f>Securitisation!M23</f>
        <v/>
      </c>
      <c r="M259" s="847" t="str">
        <f>Securitisation!N23</f>
        <v/>
      </c>
      <c r="N259" s="1071" t="str">
        <f>Securitisation!O23</f>
        <v/>
      </c>
      <c r="O259" s="349"/>
      <c r="P259" s="349"/>
      <c r="Q259" s="349"/>
      <c r="R259" s="349"/>
      <c r="S259" s="755"/>
      <c r="T259" s="755"/>
      <c r="U259" s="755"/>
      <c r="V259" s="755"/>
      <c r="AN259" s="838"/>
    </row>
    <row r="260" spans="1:40" s="248" customFormat="1" ht="15" customHeight="1" x14ac:dyDescent="0.25">
      <c r="A260" s="837"/>
      <c r="B260" s="357" t="s">
        <v>1088</v>
      </c>
      <c r="C260" s="959" t="str">
        <f>Securitisation!B24</f>
        <v>resecuritisation exposures</v>
      </c>
      <c r="D260" s="354"/>
      <c r="E260" s="352"/>
      <c r="F260" s="352"/>
      <c r="G260" s="352"/>
      <c r="H260" s="352"/>
      <c r="I260" s="352"/>
      <c r="J260" s="352"/>
      <c r="K260" s="352"/>
      <c r="L260" s="847" t="str">
        <f>Securitisation!M24</f>
        <v/>
      </c>
      <c r="M260" s="847" t="str">
        <f>Securitisation!N24</f>
        <v/>
      </c>
      <c r="N260" s="1071" t="str">
        <f>Securitisation!O24</f>
        <v/>
      </c>
      <c r="O260" s="349"/>
      <c r="P260" s="349"/>
      <c r="Q260" s="349"/>
      <c r="R260" s="349"/>
      <c r="S260" s="755"/>
      <c r="T260" s="755"/>
      <c r="U260" s="755"/>
      <c r="V260" s="755"/>
      <c r="AN260" s="838"/>
    </row>
    <row r="261" spans="1:40" s="248" customFormat="1" ht="15" customHeight="1" x14ac:dyDescent="0.25">
      <c r="A261" s="837"/>
      <c r="B261" s="357" t="s">
        <v>1088</v>
      </c>
      <c r="C261" s="955" t="str">
        <f>Securitisation!B25</f>
        <v>STC securitisations; of which:</v>
      </c>
      <c r="D261" s="354"/>
      <c r="E261" s="352"/>
      <c r="F261" s="352"/>
      <c r="G261" s="352"/>
      <c r="H261" s="352"/>
      <c r="I261" s="352"/>
      <c r="J261" s="352"/>
      <c r="K261" s="352"/>
      <c r="L261" s="847" t="str">
        <f>Securitisation!M25</f>
        <v/>
      </c>
      <c r="M261" s="847" t="str">
        <f>Securitisation!N25</f>
        <v/>
      </c>
      <c r="N261" s="1071" t="str">
        <f>Securitisation!O25</f>
        <v/>
      </c>
      <c r="O261" s="349"/>
      <c r="P261" s="349"/>
      <c r="Q261" s="349"/>
      <c r="R261" s="349"/>
      <c r="S261" s="755"/>
      <c r="T261" s="755"/>
      <c r="U261" s="755"/>
      <c r="V261" s="755"/>
      <c r="AN261" s="838"/>
    </row>
    <row r="262" spans="1:40" s="248" customFormat="1" ht="15" customHeight="1" x14ac:dyDescent="0.25">
      <c r="A262" s="837"/>
      <c r="B262" s="357" t="s">
        <v>1088</v>
      </c>
      <c r="C262" s="958" t="str">
        <f>Securitisation!B26</f>
        <v>internal ratings-based approach (SEC-IRBA)</v>
      </c>
      <c r="D262" s="354"/>
      <c r="E262" s="352"/>
      <c r="F262" s="352"/>
      <c r="G262" s="352"/>
      <c r="H262" s="352"/>
      <c r="I262" s="352"/>
      <c r="J262" s="352"/>
      <c r="K262" s="352"/>
      <c r="L262" s="847" t="str">
        <f>Securitisation!M26</f>
        <v/>
      </c>
      <c r="M262" s="847" t="str">
        <f>Securitisation!N26</f>
        <v/>
      </c>
      <c r="N262" s="1071" t="str">
        <f>Securitisation!O26</f>
        <v/>
      </c>
      <c r="O262" s="1071" t="str">
        <f>Securitisation!P26</f>
        <v/>
      </c>
      <c r="P262" s="1071" t="str">
        <f>Securitisation!Q26</f>
        <v/>
      </c>
      <c r="Q262" s="1071" t="str">
        <f>Securitisation!R26</f>
        <v/>
      </c>
      <c r="R262" s="1071" t="str">
        <f>Securitisation!S26</f>
        <v/>
      </c>
      <c r="S262" s="755"/>
      <c r="T262" s="755"/>
      <c r="U262" s="755"/>
      <c r="V262" s="755"/>
      <c r="AN262" s="838"/>
    </row>
    <row r="263" spans="1:40" s="248" customFormat="1" ht="15" customHeight="1" x14ac:dyDescent="0.25">
      <c r="A263" s="837"/>
      <c r="B263" s="357" t="s">
        <v>1088</v>
      </c>
      <c r="C263" s="958" t="str">
        <f>Securitisation!B27</f>
        <v>external ratings-based approach (SEC-ERBA)</v>
      </c>
      <c r="D263" s="354"/>
      <c r="E263" s="352"/>
      <c r="F263" s="352"/>
      <c r="G263" s="352"/>
      <c r="H263" s="352"/>
      <c r="I263" s="352"/>
      <c r="J263" s="352"/>
      <c r="K263" s="352"/>
      <c r="L263" s="847" t="str">
        <f>Securitisation!M27</f>
        <v/>
      </c>
      <c r="M263" s="847" t="str">
        <f>Securitisation!N27</f>
        <v/>
      </c>
      <c r="N263" s="1071" t="str">
        <f>Securitisation!O27</f>
        <v/>
      </c>
      <c r="O263" s="349"/>
      <c r="P263" s="349"/>
      <c r="Q263" s="1071" t="str">
        <f>Securitisation!R27</f>
        <v/>
      </c>
      <c r="R263" s="1071" t="str">
        <f>Securitisation!S27</f>
        <v/>
      </c>
      <c r="S263" s="755"/>
      <c r="T263" s="755"/>
      <c r="U263" s="755"/>
      <c r="V263" s="755"/>
      <c r="AN263" s="838"/>
    </row>
    <row r="264" spans="1:40" s="248" customFormat="1" ht="15" customHeight="1" x14ac:dyDescent="0.25">
      <c r="A264" s="837"/>
      <c r="B264" s="357" t="s">
        <v>1088</v>
      </c>
      <c r="C264" s="958" t="str">
        <f>Securitisation!B28</f>
        <v>internal assessment approach (IAA)</v>
      </c>
      <c r="D264" s="354"/>
      <c r="E264" s="352"/>
      <c r="F264" s="352"/>
      <c r="G264" s="352"/>
      <c r="H264" s="352"/>
      <c r="I264" s="352"/>
      <c r="J264" s="352"/>
      <c r="K264" s="352"/>
      <c r="L264" s="847" t="str">
        <f>Securitisation!M28</f>
        <v/>
      </c>
      <c r="M264" s="847" t="str">
        <f>Securitisation!N28</f>
        <v/>
      </c>
      <c r="N264" s="1071" t="str">
        <f>Securitisation!O28</f>
        <v/>
      </c>
      <c r="O264" s="349"/>
      <c r="P264" s="349"/>
      <c r="Q264" s="349"/>
      <c r="R264" s="349"/>
      <c r="S264" s="755"/>
      <c r="T264" s="755"/>
      <c r="U264" s="755"/>
      <c r="V264" s="755"/>
      <c r="AN264" s="838"/>
    </row>
    <row r="265" spans="1:40" s="248" customFormat="1" ht="15" customHeight="1" x14ac:dyDescent="0.25">
      <c r="A265" s="837"/>
      <c r="B265" s="357" t="s">
        <v>1088</v>
      </c>
      <c r="C265" s="958" t="str">
        <f>Securitisation!B29</f>
        <v>standardised approach (SEC-SA)</v>
      </c>
      <c r="D265" s="354"/>
      <c r="E265" s="352"/>
      <c r="F265" s="352"/>
      <c r="G265" s="352"/>
      <c r="H265" s="352"/>
      <c r="I265" s="352"/>
      <c r="J265" s="352"/>
      <c r="K265" s="352"/>
      <c r="L265" s="847" t="str">
        <f>Securitisation!M29</f>
        <v/>
      </c>
      <c r="M265" s="847" t="str">
        <f>Securitisation!N29</f>
        <v/>
      </c>
      <c r="N265" s="1071" t="str">
        <f>Securitisation!O29</f>
        <v/>
      </c>
      <c r="O265" s="349"/>
      <c r="P265" s="349"/>
      <c r="Q265" s="349"/>
      <c r="R265" s="349"/>
      <c r="S265" s="755"/>
      <c r="T265" s="755"/>
      <c r="U265" s="755"/>
      <c r="V265" s="755"/>
      <c r="AN265" s="838"/>
    </row>
    <row r="266" spans="1:40" s="248" customFormat="1" ht="15" customHeight="1" x14ac:dyDescent="0.25">
      <c r="A266" s="837"/>
      <c r="B266" s="357" t="s">
        <v>1088</v>
      </c>
      <c r="C266" s="955" t="str">
        <f>Securitisation!B30</f>
        <v>Others (1250% RW)</v>
      </c>
      <c r="D266" s="354"/>
      <c r="E266" s="352"/>
      <c r="F266" s="352"/>
      <c r="G266" s="352"/>
      <c r="H266" s="352"/>
      <c r="I266" s="352"/>
      <c r="J266" s="352"/>
      <c r="K266" s="352"/>
      <c r="L266" s="847" t="str">
        <f>Securitisation!M30</f>
        <v/>
      </c>
      <c r="M266" s="847" t="str">
        <f>Securitisation!N30</f>
        <v/>
      </c>
      <c r="N266" s="1071" t="str">
        <f>Securitisation!O30</f>
        <v/>
      </c>
      <c r="O266" s="349"/>
      <c r="P266" s="349"/>
      <c r="Q266" s="349"/>
      <c r="R266" s="349"/>
      <c r="S266" s="755"/>
      <c r="T266" s="755"/>
      <c r="U266" s="755"/>
      <c r="V266" s="755"/>
      <c r="AN266" s="838"/>
    </row>
    <row r="267" spans="1:40" s="248" customFormat="1" ht="15" customHeight="1" x14ac:dyDescent="0.25">
      <c r="A267" s="837"/>
      <c r="B267" s="357" t="s">
        <v>1088</v>
      </c>
      <c r="C267" s="955" t="str">
        <f>Securitisation!B32</f>
        <v>Check: total RWA should not be higher than total reported in panel A1</v>
      </c>
      <c r="D267" s="354"/>
      <c r="E267" s="352"/>
      <c r="F267" s="352"/>
      <c r="G267" s="847" t="str">
        <f>Securitisation!F32</f>
        <v/>
      </c>
      <c r="H267" s="352"/>
      <c r="I267" s="352"/>
      <c r="J267" s="352"/>
      <c r="K267" s="352"/>
      <c r="L267" s="352"/>
      <c r="M267" s="352"/>
      <c r="N267" s="349"/>
      <c r="O267" s="349"/>
      <c r="P267" s="349"/>
      <c r="Q267" s="349"/>
      <c r="R267" s="349"/>
      <c r="S267" s="755"/>
      <c r="T267" s="755"/>
      <c r="U267" s="755"/>
      <c r="V267" s="755"/>
      <c r="AN267" s="838"/>
    </row>
    <row r="268" spans="1:40" s="248" customFormat="1" ht="15" customHeight="1" x14ac:dyDescent="0.25">
      <c r="A268" s="837"/>
      <c r="B268" s="357" t="s">
        <v>1553</v>
      </c>
      <c r="C268" s="955" t="str">
        <f>Securitisation!B36</f>
        <v xml:space="preserve">Securitisation exposures currently deducted: </v>
      </c>
      <c r="D268" s="354"/>
      <c r="E268" s="352"/>
      <c r="F268" s="352"/>
      <c r="G268" s="352"/>
      <c r="H268" s="352"/>
      <c r="I268" s="352"/>
      <c r="J268" s="352"/>
      <c r="K268" s="352"/>
      <c r="L268" s="352"/>
      <c r="M268" s="847" t="str">
        <f>Securitisation!N36</f>
        <v/>
      </c>
      <c r="N268" s="1071" t="str">
        <f>Securitisation!O36</f>
        <v/>
      </c>
      <c r="O268" s="349"/>
      <c r="P268" s="349"/>
      <c r="Q268" s="349"/>
      <c r="R268" s="349"/>
      <c r="S268" s="755"/>
      <c r="T268" s="755"/>
      <c r="U268" s="755"/>
      <c r="V268" s="755"/>
      <c r="AN268" s="838"/>
    </row>
    <row r="269" spans="1:40" s="248" customFormat="1" ht="15" customHeight="1" x14ac:dyDescent="0.25">
      <c r="A269" s="837"/>
      <c r="B269" s="357" t="s">
        <v>1553</v>
      </c>
      <c r="C269" s="958" t="str">
        <f>Securitisation!B37</f>
        <v>of which: internal ratings-based approach (SEC-IRBA)</v>
      </c>
      <c r="D269" s="354"/>
      <c r="E269" s="352"/>
      <c r="F269" s="352"/>
      <c r="G269" s="352"/>
      <c r="H269" s="352"/>
      <c r="I269" s="352"/>
      <c r="J269" s="352"/>
      <c r="K269" s="352"/>
      <c r="L269" s="352"/>
      <c r="M269" s="847" t="str">
        <f>Securitisation!N37</f>
        <v/>
      </c>
      <c r="N269" s="1071" t="str">
        <f>Securitisation!O37</f>
        <v/>
      </c>
      <c r="O269" s="1071" t="str">
        <f>Securitisation!P37</f>
        <v/>
      </c>
      <c r="P269" s="1071" t="str">
        <f>Securitisation!Q37</f>
        <v/>
      </c>
      <c r="Q269" s="1071" t="str">
        <f>Securitisation!R37</f>
        <v/>
      </c>
      <c r="R269" s="1071" t="str">
        <f>Securitisation!S37</f>
        <v/>
      </c>
      <c r="S269" s="755"/>
      <c r="T269" s="755"/>
      <c r="U269" s="755"/>
      <c r="V269" s="755"/>
      <c r="AN269" s="838"/>
    </row>
    <row r="270" spans="1:40" s="248" customFormat="1" ht="15" customHeight="1" x14ac:dyDescent="0.25">
      <c r="A270" s="837"/>
      <c r="B270" s="357" t="s">
        <v>1553</v>
      </c>
      <c r="C270" s="958" t="str">
        <f>Securitisation!B38</f>
        <v>of which: external ratings-based approach (SEC-ERBA)</v>
      </c>
      <c r="D270" s="354"/>
      <c r="E270" s="352"/>
      <c r="F270" s="352"/>
      <c r="G270" s="352"/>
      <c r="H270" s="352"/>
      <c r="I270" s="352"/>
      <c r="J270" s="352"/>
      <c r="K270" s="352"/>
      <c r="L270" s="352"/>
      <c r="M270" s="847" t="str">
        <f>Securitisation!N38</f>
        <v/>
      </c>
      <c r="N270" s="1071" t="str">
        <f>Securitisation!O38</f>
        <v/>
      </c>
      <c r="O270" s="349"/>
      <c r="P270" s="349"/>
      <c r="Q270" s="1071" t="str">
        <f>Securitisation!R38</f>
        <v/>
      </c>
      <c r="R270" s="1071" t="str">
        <f>Securitisation!S38</f>
        <v/>
      </c>
      <c r="S270" s="755"/>
      <c r="T270" s="755"/>
      <c r="U270" s="755"/>
      <c r="V270" s="755"/>
      <c r="AN270" s="838"/>
    </row>
    <row r="271" spans="1:40" s="248" customFormat="1" ht="15" customHeight="1" x14ac:dyDescent="0.25">
      <c r="A271" s="837"/>
      <c r="B271" s="357" t="s">
        <v>1553</v>
      </c>
      <c r="C271" s="958" t="str">
        <f>Securitisation!B39</f>
        <v>of which: internal assessment approach (IAA)</v>
      </c>
      <c r="D271" s="354"/>
      <c r="E271" s="352"/>
      <c r="F271" s="352"/>
      <c r="G271" s="352"/>
      <c r="H271" s="352"/>
      <c r="I271" s="352"/>
      <c r="J271" s="352"/>
      <c r="K271" s="352"/>
      <c r="L271" s="352"/>
      <c r="M271" s="847" t="str">
        <f>Securitisation!N39</f>
        <v/>
      </c>
      <c r="N271" s="1071" t="str">
        <f>Securitisation!O39</f>
        <v/>
      </c>
      <c r="O271" s="1071" t="str">
        <f>Securitisation!P39</f>
        <v/>
      </c>
      <c r="P271" s="1071" t="str">
        <f>Securitisation!Q39</f>
        <v/>
      </c>
      <c r="Q271" s="349"/>
      <c r="R271" s="349"/>
      <c r="S271" s="755"/>
      <c r="T271" s="755"/>
      <c r="U271" s="755"/>
      <c r="V271" s="755"/>
      <c r="AN271" s="838"/>
    </row>
    <row r="272" spans="1:40" s="248" customFormat="1" ht="15" customHeight="1" x14ac:dyDescent="0.25">
      <c r="A272" s="837"/>
      <c r="B272" s="357" t="s">
        <v>1553</v>
      </c>
      <c r="C272" s="958" t="str">
        <f>Securitisation!B40</f>
        <v>of which: standardised approach (SEC-SA)</v>
      </c>
      <c r="D272" s="354"/>
      <c r="E272" s="352"/>
      <c r="F272" s="352"/>
      <c r="G272" s="352"/>
      <c r="H272" s="352"/>
      <c r="I272" s="352"/>
      <c r="J272" s="352"/>
      <c r="K272" s="352"/>
      <c r="L272" s="352"/>
      <c r="M272" s="847" t="str">
        <f>Securitisation!N40</f>
        <v/>
      </c>
      <c r="N272" s="1071" t="str">
        <f>Securitisation!O40</f>
        <v/>
      </c>
      <c r="O272" s="349"/>
      <c r="P272" s="349"/>
      <c r="Q272" s="349"/>
      <c r="R272" s="349"/>
      <c r="S272" s="755"/>
      <c r="T272" s="755"/>
      <c r="U272" s="755"/>
      <c r="V272" s="755"/>
      <c r="AN272" s="838"/>
    </row>
    <row r="273" spans="1:16381" s="248" customFormat="1" ht="15" customHeight="1" x14ac:dyDescent="0.25">
      <c r="A273" s="837"/>
      <c r="B273" s="357" t="s">
        <v>1553</v>
      </c>
      <c r="C273" s="958" t="str">
        <f>Securitisation!B41</f>
        <v>of which: Others (risk-weighted 1250%)</v>
      </c>
      <c r="D273" s="354"/>
      <c r="E273" s="352"/>
      <c r="F273" s="352"/>
      <c r="G273" s="352"/>
      <c r="H273" s="352"/>
      <c r="I273" s="352"/>
      <c r="J273" s="352"/>
      <c r="K273" s="352"/>
      <c r="L273" s="352"/>
      <c r="M273" s="847" t="str">
        <f>Securitisation!N41</f>
        <v/>
      </c>
      <c r="N273" s="1071" t="str">
        <f>Securitisation!O41</f>
        <v/>
      </c>
      <c r="O273" s="349"/>
      <c r="P273" s="349"/>
      <c r="Q273" s="349"/>
      <c r="R273" s="349"/>
      <c r="S273" s="755"/>
      <c r="T273" s="755"/>
      <c r="U273" s="755"/>
      <c r="V273" s="755"/>
      <c r="AN273" s="838"/>
    </row>
    <row r="274" spans="1:16381" s="248" customFormat="1" ht="15" customHeight="1" x14ac:dyDescent="0.25">
      <c r="A274" s="837"/>
      <c r="B274" s="357" t="s">
        <v>1553</v>
      </c>
      <c r="C274" s="955" t="str">
        <f>Securitisation!B42</f>
        <v>Check: deductions reported in panel A3 less or equal than deductions reported in the Memo box</v>
      </c>
      <c r="D274" s="354"/>
      <c r="E274" s="352"/>
      <c r="F274" s="847" t="str">
        <f>Securitisation!E42</f>
        <v/>
      </c>
      <c r="G274" s="352"/>
      <c r="H274" s="352"/>
      <c r="I274" s="352"/>
      <c r="J274" s="352"/>
      <c r="K274" s="352"/>
      <c r="L274" s="352"/>
      <c r="M274" s="352"/>
      <c r="N274" s="349"/>
      <c r="O274" s="349"/>
      <c r="P274" s="349"/>
      <c r="Q274" s="349"/>
      <c r="R274" s="349"/>
      <c r="S274" s="755"/>
      <c r="T274" s="755"/>
      <c r="U274" s="755"/>
      <c r="V274" s="755"/>
      <c r="AN274" s="838"/>
    </row>
    <row r="275" spans="1:16381" s="248" customFormat="1" ht="15" customHeight="1" x14ac:dyDescent="0.25">
      <c r="A275" s="837"/>
      <c r="B275" s="357" t="s">
        <v>1074</v>
      </c>
      <c r="C275" s="955" t="str">
        <f>Securitisation!B52</f>
        <v>Check: "Total" panel A2 = "Total" panel B</v>
      </c>
      <c r="D275" s="859" t="str">
        <f>Securitisation!C52</f>
        <v/>
      </c>
      <c r="E275" s="847" t="str">
        <f>Securitisation!D52</f>
        <v/>
      </c>
      <c r="F275" s="847" t="str">
        <f>Securitisation!E52</f>
        <v/>
      </c>
      <c r="G275" s="847" t="str">
        <f>Securitisation!F52</f>
        <v/>
      </c>
      <c r="H275" s="847" t="str">
        <f>Securitisation!G52</f>
        <v/>
      </c>
      <c r="I275" s="847" t="str">
        <f>Securitisation!H52</f>
        <v/>
      </c>
      <c r="J275" s="847" t="str">
        <f>Securitisation!I52</f>
        <v/>
      </c>
      <c r="K275" s="352"/>
      <c r="L275" s="352"/>
      <c r="M275" s="352"/>
      <c r="N275" s="349"/>
      <c r="O275" s="349"/>
      <c r="P275" s="349"/>
      <c r="Q275" s="349"/>
      <c r="R275" s="349"/>
      <c r="S275" s="755"/>
      <c r="T275" s="755"/>
      <c r="U275" s="755"/>
      <c r="V275" s="755"/>
      <c r="AN275" s="838"/>
    </row>
    <row r="276" spans="1:16381" s="248" customFormat="1" ht="15" customHeight="1" x14ac:dyDescent="0.25">
      <c r="A276" s="837"/>
      <c r="B276" s="357" t="s">
        <v>1074</v>
      </c>
      <c r="C276" s="955" t="str">
        <f>Securitisation!B53</f>
        <v>Check: "Deductions" in panel A3 = "Deductions" panel B</v>
      </c>
      <c r="D276" s="354"/>
      <c r="E276" s="352"/>
      <c r="F276" s="352"/>
      <c r="G276" s="352"/>
      <c r="H276" s="352"/>
      <c r="I276" s="352"/>
      <c r="J276" s="352"/>
      <c r="K276" s="352"/>
      <c r="L276" s="352"/>
      <c r="M276" s="1288" t="str">
        <f>Securitisation!M53</f>
        <v/>
      </c>
      <c r="N276" s="349"/>
      <c r="O276" s="349"/>
      <c r="P276" s="349"/>
      <c r="Q276" s="349"/>
      <c r="R276" s="349"/>
      <c r="S276" s="755"/>
      <c r="T276" s="755"/>
      <c r="U276" s="755"/>
      <c r="V276" s="755"/>
      <c r="AN276" s="838"/>
    </row>
    <row r="277" spans="1:16381" s="248" customFormat="1" ht="15" customHeight="1" x14ac:dyDescent="0.25">
      <c r="A277" s="837"/>
      <c r="B277" s="344" t="s">
        <v>1074</v>
      </c>
      <c r="C277" s="839" t="str">
        <f>Securitisation!B54</f>
        <v>Check: "Deduction for securitisation gain on sale"</v>
      </c>
      <c r="D277" s="356"/>
      <c r="E277" s="499"/>
      <c r="F277" s="499"/>
      <c r="G277" s="499"/>
      <c r="H277" s="499"/>
      <c r="I277" s="499"/>
      <c r="J277" s="499"/>
      <c r="K277" s="849" t="str">
        <f>Securitisation!J54</f>
        <v/>
      </c>
      <c r="L277" s="499"/>
      <c r="M277" s="499"/>
      <c r="N277" s="500"/>
      <c r="O277" s="500"/>
      <c r="P277" s="500"/>
      <c r="Q277" s="500"/>
      <c r="R277" s="500"/>
      <c r="S277" s="755"/>
      <c r="T277" s="755"/>
      <c r="U277" s="755"/>
      <c r="V277" s="755"/>
      <c r="AN277" s="838"/>
    </row>
    <row r="278" spans="1:16381" s="248" customFormat="1" ht="15" customHeight="1" x14ac:dyDescent="0.25">
      <c r="A278" s="837"/>
      <c r="B278" s="755"/>
      <c r="C278" s="755"/>
      <c r="D278" s="755"/>
      <c r="E278" s="755"/>
      <c r="F278" s="755"/>
      <c r="G278" s="755"/>
      <c r="H278" s="755"/>
      <c r="I278" s="755"/>
      <c r="J278" s="755"/>
      <c r="K278" s="755"/>
      <c r="L278" s="1415"/>
      <c r="M278" s="1415"/>
      <c r="N278" s="1415"/>
      <c r="O278" s="755"/>
      <c r="P278" s="755"/>
      <c r="Q278" s="755"/>
      <c r="R278" s="755"/>
      <c r="S278" s="755"/>
      <c r="T278" s="755"/>
      <c r="U278" s="755"/>
      <c r="V278" s="755"/>
      <c r="W278" s="1809"/>
      <c r="AN278" s="838"/>
    </row>
    <row r="279" spans="1:16381" s="248" customFormat="1" ht="45" customHeight="1" x14ac:dyDescent="0.25">
      <c r="A279" s="1171" t="s">
        <v>1657</v>
      </c>
      <c r="B279" s="1668"/>
      <c r="C279" s="1668"/>
      <c r="D279" s="1668"/>
      <c r="E279" s="1668"/>
      <c r="F279" s="1668"/>
      <c r="G279" s="1668"/>
      <c r="H279" s="1668"/>
      <c r="I279" s="1668"/>
      <c r="J279" s="1668"/>
      <c r="K279" s="1668"/>
      <c r="L279" s="1668"/>
      <c r="M279" s="1668"/>
      <c r="N279" s="1668"/>
      <c r="O279" s="1668"/>
      <c r="P279" s="1668"/>
      <c r="Q279" s="1668"/>
      <c r="R279" s="1668"/>
      <c r="S279" s="1668"/>
      <c r="T279" s="1668"/>
      <c r="U279" s="1668"/>
      <c r="V279" s="1668"/>
      <c r="W279" s="755"/>
      <c r="X279" s="1668"/>
      <c r="Y279" s="1668"/>
      <c r="Z279" s="1668"/>
      <c r="AA279" s="1668"/>
      <c r="AB279" s="1668"/>
      <c r="AC279" s="1668"/>
      <c r="AD279" s="1668"/>
      <c r="AE279" s="1668"/>
      <c r="AF279" s="1668"/>
      <c r="AG279" s="1668"/>
      <c r="AH279" s="1668"/>
      <c r="AI279" s="1668"/>
      <c r="AJ279" s="1668"/>
      <c r="AK279" s="1668"/>
      <c r="AL279" s="1668"/>
      <c r="AM279" s="1668"/>
      <c r="AN279" s="1172"/>
      <c r="AO279" s="1668"/>
      <c r="AP279" s="1668"/>
      <c r="AQ279" s="1668"/>
      <c r="AR279" s="1668"/>
      <c r="AS279" s="1668"/>
      <c r="AT279" s="1668"/>
      <c r="AU279" s="1668"/>
      <c r="AV279" s="1668"/>
      <c r="AW279" s="1668"/>
      <c r="AX279" s="1668"/>
      <c r="AY279" s="1668"/>
      <c r="AZ279" s="1668"/>
      <c r="BA279" s="1668"/>
      <c r="BB279" s="1668"/>
      <c r="BC279" s="1668"/>
      <c r="BD279" s="1668"/>
      <c r="BE279" s="1668"/>
      <c r="BF279" s="1668"/>
      <c r="BG279" s="1668"/>
      <c r="BH279" s="1668"/>
      <c r="BI279" s="1668"/>
      <c r="BJ279" s="1668"/>
      <c r="BK279" s="1668"/>
      <c r="BL279" s="1668"/>
      <c r="BM279" s="1668"/>
      <c r="BN279" s="1668"/>
      <c r="BO279" s="1668"/>
      <c r="BP279" s="1668"/>
      <c r="BQ279" s="1668"/>
      <c r="BR279" s="1668"/>
      <c r="BS279" s="1668"/>
      <c r="BT279" s="1668"/>
      <c r="BU279" s="1668"/>
      <c r="BV279" s="1668"/>
      <c r="BW279" s="1668"/>
      <c r="BX279" s="1668"/>
      <c r="BY279" s="1668"/>
      <c r="BZ279" s="1668"/>
      <c r="CA279" s="1668"/>
      <c r="CB279" s="1668"/>
      <c r="CC279" s="1668"/>
      <c r="CD279" s="1668"/>
      <c r="CE279" s="1668"/>
      <c r="CF279" s="1668"/>
      <c r="CG279" s="1668"/>
      <c r="CH279" s="1668"/>
      <c r="CI279" s="1668"/>
      <c r="CJ279" s="1668"/>
      <c r="CK279" s="1668"/>
      <c r="CL279" s="1668"/>
      <c r="CM279" s="1668"/>
      <c r="CN279" s="1668"/>
      <c r="CO279" s="1668"/>
      <c r="CP279" s="1668"/>
      <c r="CQ279" s="1668"/>
      <c r="CR279" s="1668"/>
      <c r="CS279" s="1668"/>
      <c r="CT279" s="1668"/>
      <c r="CU279" s="1668"/>
      <c r="CV279" s="1668"/>
      <c r="CW279" s="1668"/>
      <c r="CX279" s="1668"/>
      <c r="CY279" s="1668"/>
      <c r="CZ279" s="1668"/>
      <c r="DA279" s="1668"/>
      <c r="DB279" s="1668"/>
      <c r="DC279" s="1668"/>
      <c r="DD279" s="1668"/>
      <c r="DE279" s="1668"/>
      <c r="DF279" s="1668"/>
      <c r="DG279" s="1668"/>
      <c r="DH279" s="1668"/>
      <c r="DI279" s="1668"/>
      <c r="DJ279" s="1668"/>
      <c r="DK279" s="1668"/>
      <c r="DL279" s="1668"/>
      <c r="DM279" s="1668"/>
      <c r="DN279" s="1668"/>
      <c r="DO279" s="1668"/>
      <c r="DP279" s="1668"/>
      <c r="DQ279" s="1668"/>
      <c r="DR279" s="1668"/>
      <c r="DS279" s="1668"/>
      <c r="DT279" s="1668"/>
      <c r="DU279" s="1668"/>
      <c r="DV279" s="1668"/>
      <c r="DW279" s="1668"/>
      <c r="DX279" s="1668"/>
      <c r="DY279" s="1668"/>
      <c r="DZ279" s="1668"/>
      <c r="EA279" s="1668"/>
      <c r="EB279" s="1668"/>
      <c r="EC279" s="1668"/>
      <c r="ED279" s="1668"/>
      <c r="EE279" s="1668"/>
      <c r="EF279" s="1668"/>
      <c r="EG279" s="1668"/>
      <c r="EH279" s="1668"/>
      <c r="EI279" s="1668"/>
      <c r="EJ279" s="1668"/>
      <c r="EK279" s="1668"/>
      <c r="EL279" s="1668"/>
      <c r="EM279" s="1668"/>
      <c r="EN279" s="1668"/>
      <c r="EO279" s="1668"/>
      <c r="EP279" s="1668"/>
      <c r="EQ279" s="1668"/>
      <c r="ER279" s="1668"/>
      <c r="ES279" s="1668"/>
      <c r="ET279" s="1668"/>
      <c r="EU279" s="1668"/>
      <c r="EV279" s="1668"/>
      <c r="EW279" s="1668"/>
      <c r="EX279" s="1668"/>
      <c r="EY279" s="1668"/>
      <c r="EZ279" s="1668"/>
      <c r="FA279" s="1668"/>
      <c r="FB279" s="1668"/>
      <c r="FC279" s="1668"/>
      <c r="FD279" s="1668"/>
      <c r="FE279" s="1668"/>
      <c r="FF279" s="1668"/>
      <c r="FG279" s="1668"/>
      <c r="FH279" s="1668"/>
      <c r="FI279" s="1668"/>
      <c r="FJ279" s="1668"/>
      <c r="FK279" s="1668"/>
      <c r="FL279" s="1668"/>
      <c r="FM279" s="1668"/>
      <c r="FN279" s="1668"/>
      <c r="FO279" s="1668"/>
      <c r="FP279" s="1668"/>
      <c r="FQ279" s="1668"/>
      <c r="FR279" s="1668"/>
      <c r="FS279" s="1668"/>
      <c r="FT279" s="1668"/>
      <c r="FU279" s="1668"/>
      <c r="FV279" s="1668"/>
      <c r="FW279" s="1668"/>
      <c r="FX279" s="1668"/>
      <c r="FY279" s="1668"/>
      <c r="FZ279" s="1668"/>
      <c r="GA279" s="1668"/>
      <c r="GB279" s="1668"/>
      <c r="GC279" s="1668"/>
      <c r="GD279" s="1668"/>
      <c r="GE279" s="1668"/>
      <c r="GF279" s="1668"/>
      <c r="GG279" s="1668"/>
      <c r="GH279" s="1668"/>
      <c r="GI279" s="1668"/>
      <c r="GJ279" s="1668"/>
      <c r="GK279" s="1668"/>
      <c r="GL279" s="1668"/>
      <c r="GM279" s="1668"/>
      <c r="GN279" s="1668"/>
      <c r="GO279" s="1668"/>
      <c r="GP279" s="1668"/>
      <c r="GQ279" s="1668"/>
      <c r="GR279" s="1668"/>
      <c r="GS279" s="1668"/>
      <c r="GT279" s="1668"/>
      <c r="GU279" s="1668"/>
      <c r="GV279" s="1668"/>
      <c r="GW279" s="1668"/>
      <c r="GX279" s="1668"/>
      <c r="GY279" s="1668"/>
      <c r="GZ279" s="1668"/>
      <c r="HA279" s="1668"/>
      <c r="HB279" s="1668"/>
      <c r="HC279" s="1668"/>
      <c r="HD279" s="1668"/>
      <c r="HE279" s="1668"/>
      <c r="HF279" s="1668"/>
      <c r="HG279" s="1668"/>
      <c r="HH279" s="1668"/>
      <c r="HI279" s="1668"/>
      <c r="HJ279" s="1668"/>
      <c r="HK279" s="1668"/>
      <c r="HL279" s="1668"/>
      <c r="HM279" s="1668"/>
      <c r="HN279" s="1668"/>
      <c r="HO279" s="1668"/>
      <c r="HP279" s="1668"/>
      <c r="HQ279" s="1668"/>
      <c r="HR279" s="1668"/>
      <c r="HS279" s="1668"/>
      <c r="HT279" s="1668"/>
      <c r="HU279" s="1668"/>
      <c r="HV279" s="1668"/>
      <c r="HW279" s="1668"/>
      <c r="HX279" s="1668"/>
      <c r="HY279" s="1668"/>
      <c r="HZ279" s="1668"/>
      <c r="IA279" s="1668"/>
      <c r="IB279" s="1668"/>
      <c r="IC279" s="1668"/>
      <c r="ID279" s="1668"/>
      <c r="IE279" s="1668"/>
      <c r="IF279" s="1668"/>
      <c r="IG279" s="1668"/>
      <c r="IH279" s="1668"/>
      <c r="II279" s="1668"/>
      <c r="IJ279" s="1668"/>
      <c r="IK279" s="1668"/>
      <c r="IL279" s="1668"/>
      <c r="IM279" s="1668"/>
      <c r="IN279" s="1668"/>
      <c r="IO279" s="1668"/>
      <c r="IP279" s="1668"/>
      <c r="IQ279" s="1668"/>
      <c r="IR279" s="1668"/>
      <c r="IS279" s="1668"/>
      <c r="IT279" s="1668"/>
      <c r="IU279" s="1668"/>
      <c r="IV279" s="1668"/>
      <c r="IW279" s="1668"/>
      <c r="IX279" s="1668"/>
      <c r="IY279" s="1668"/>
      <c r="IZ279" s="1668"/>
      <c r="JA279" s="1668"/>
      <c r="JB279" s="1668"/>
      <c r="JC279" s="1668"/>
      <c r="JD279" s="1668"/>
      <c r="JE279" s="1668"/>
      <c r="JF279" s="1668"/>
      <c r="JG279" s="1668"/>
      <c r="JH279" s="1668"/>
      <c r="JI279" s="1668"/>
      <c r="JJ279" s="1668"/>
      <c r="JK279" s="1668"/>
      <c r="JL279" s="1668"/>
      <c r="JM279" s="1668"/>
      <c r="JN279" s="1668"/>
      <c r="JO279" s="1668"/>
      <c r="JP279" s="1668"/>
      <c r="JQ279" s="1668"/>
      <c r="JR279" s="1668"/>
      <c r="JS279" s="1668"/>
      <c r="JT279" s="1668"/>
      <c r="JU279" s="1668"/>
      <c r="JV279" s="1668"/>
      <c r="JW279" s="1668"/>
      <c r="JX279" s="1668"/>
      <c r="JY279" s="1668"/>
      <c r="JZ279" s="1668"/>
      <c r="KA279" s="1668"/>
      <c r="KB279" s="1668"/>
      <c r="KC279" s="1668"/>
      <c r="KD279" s="1668"/>
      <c r="KE279" s="1668"/>
      <c r="KF279" s="1668"/>
      <c r="KG279" s="1668"/>
      <c r="KH279" s="1668"/>
      <c r="KI279" s="1668"/>
      <c r="KJ279" s="1668"/>
      <c r="KK279" s="1668"/>
      <c r="KL279" s="1668"/>
      <c r="KM279" s="1668"/>
      <c r="KN279" s="1668"/>
      <c r="KO279" s="1668"/>
      <c r="KP279" s="1668"/>
      <c r="KQ279" s="1668"/>
      <c r="KR279" s="1668"/>
      <c r="KS279" s="1668"/>
      <c r="KT279" s="1668"/>
      <c r="KU279" s="1668"/>
      <c r="KV279" s="1668"/>
      <c r="KW279" s="1668"/>
      <c r="KX279" s="1668"/>
      <c r="KY279" s="1668"/>
      <c r="KZ279" s="1668"/>
      <c r="LA279" s="1668"/>
      <c r="LB279" s="1668"/>
      <c r="LC279" s="1668"/>
      <c r="LD279" s="1668"/>
      <c r="LE279" s="1668"/>
      <c r="LF279" s="1668"/>
      <c r="LG279" s="1668"/>
      <c r="LH279" s="1668"/>
      <c r="LI279" s="1668"/>
      <c r="LJ279" s="1668"/>
      <c r="LK279" s="1668"/>
      <c r="LL279" s="1668"/>
      <c r="LM279" s="1668"/>
      <c r="LN279" s="1668"/>
      <c r="LO279" s="1668"/>
      <c r="LP279" s="1668"/>
      <c r="LQ279" s="1668"/>
      <c r="LR279" s="1668"/>
      <c r="LS279" s="1668"/>
      <c r="LT279" s="1668"/>
      <c r="LU279" s="1668"/>
      <c r="LV279" s="1668"/>
      <c r="LW279" s="1668"/>
      <c r="LX279" s="1668"/>
      <c r="LY279" s="1668"/>
      <c r="LZ279" s="1668"/>
      <c r="MA279" s="1668"/>
      <c r="MB279" s="1668"/>
      <c r="MC279" s="1668"/>
      <c r="MD279" s="1668"/>
      <c r="ME279" s="1668"/>
      <c r="MF279" s="1668"/>
      <c r="MG279" s="1668"/>
      <c r="MH279" s="1668"/>
      <c r="MI279" s="1668"/>
      <c r="MJ279" s="1668"/>
      <c r="MK279" s="1668"/>
      <c r="ML279" s="1668"/>
      <c r="MM279" s="1668"/>
      <c r="MN279" s="1668"/>
      <c r="MO279" s="1668"/>
      <c r="MP279" s="1668"/>
      <c r="MQ279" s="1668"/>
      <c r="MR279" s="1668"/>
      <c r="MS279" s="1668"/>
      <c r="MT279" s="1668"/>
      <c r="MU279" s="1668"/>
      <c r="MV279" s="1668"/>
      <c r="MW279" s="1668"/>
      <c r="MX279" s="1668"/>
      <c r="MY279" s="1668"/>
      <c r="MZ279" s="1668"/>
      <c r="NA279" s="1668"/>
      <c r="NB279" s="1668"/>
      <c r="NC279" s="1668"/>
      <c r="ND279" s="1668"/>
      <c r="NE279" s="1668"/>
      <c r="NF279" s="1668"/>
      <c r="NG279" s="1668"/>
      <c r="NH279" s="1668"/>
      <c r="NI279" s="1668"/>
      <c r="NJ279" s="1668"/>
      <c r="NK279" s="1668"/>
      <c r="NL279" s="1668"/>
      <c r="NM279" s="1668"/>
      <c r="NN279" s="1668"/>
      <c r="NO279" s="1668"/>
      <c r="NP279" s="1668"/>
      <c r="NQ279" s="1668"/>
      <c r="NR279" s="1668"/>
      <c r="NS279" s="1668"/>
      <c r="NT279" s="1668"/>
      <c r="NU279" s="1668"/>
      <c r="NV279" s="1668"/>
      <c r="NW279" s="1668"/>
      <c r="NX279" s="1668"/>
      <c r="NY279" s="1668"/>
      <c r="NZ279" s="1668"/>
      <c r="OA279" s="1668"/>
      <c r="OB279" s="1668"/>
      <c r="OC279" s="1668"/>
      <c r="OD279" s="1668"/>
      <c r="OE279" s="1668"/>
      <c r="OF279" s="1668"/>
      <c r="OG279" s="1668"/>
      <c r="OH279" s="1668"/>
      <c r="OI279" s="1668"/>
      <c r="OJ279" s="1668"/>
      <c r="OK279" s="1668"/>
      <c r="OL279" s="1668"/>
      <c r="OM279" s="1668"/>
      <c r="ON279" s="1668"/>
      <c r="OO279" s="1668"/>
      <c r="OP279" s="1668"/>
      <c r="OQ279" s="1668"/>
      <c r="OR279" s="1668"/>
      <c r="OS279" s="1668"/>
      <c r="OT279" s="1668"/>
      <c r="OU279" s="1668"/>
      <c r="OV279" s="1668"/>
      <c r="OW279" s="1668"/>
      <c r="OX279" s="1668"/>
      <c r="OY279" s="1668"/>
      <c r="OZ279" s="1668"/>
      <c r="PA279" s="1668"/>
      <c r="PB279" s="1668"/>
      <c r="PC279" s="1668"/>
      <c r="PD279" s="1668"/>
      <c r="PE279" s="1668"/>
      <c r="PF279" s="1668"/>
      <c r="PG279" s="1668"/>
      <c r="PH279" s="1668"/>
      <c r="PI279" s="1668"/>
      <c r="PJ279" s="1668"/>
      <c r="PK279" s="1668"/>
      <c r="PL279" s="1668"/>
      <c r="PM279" s="1668"/>
      <c r="PN279" s="1668"/>
      <c r="PO279" s="1668"/>
      <c r="PP279" s="1668"/>
      <c r="PQ279" s="1668"/>
      <c r="PR279" s="1668"/>
      <c r="PS279" s="1668"/>
      <c r="PT279" s="1668"/>
      <c r="PU279" s="1668"/>
      <c r="PV279" s="1668"/>
      <c r="PW279" s="1668"/>
      <c r="PX279" s="1668"/>
      <c r="PY279" s="1668"/>
      <c r="PZ279" s="1668"/>
      <c r="QA279" s="1668"/>
      <c r="QB279" s="1668"/>
      <c r="QC279" s="1668"/>
      <c r="QD279" s="1668"/>
      <c r="QE279" s="1668"/>
      <c r="QF279" s="1668"/>
      <c r="QG279" s="1668"/>
      <c r="QH279" s="1668"/>
      <c r="QI279" s="1668"/>
      <c r="QJ279" s="1668"/>
      <c r="QK279" s="1668"/>
      <c r="QL279" s="1668"/>
      <c r="QM279" s="1668"/>
      <c r="QN279" s="1668"/>
      <c r="QO279" s="1668"/>
      <c r="QP279" s="1668"/>
      <c r="QQ279" s="1668"/>
      <c r="QR279" s="1668"/>
      <c r="QS279" s="1668"/>
      <c r="QT279" s="1668"/>
      <c r="QU279" s="1668"/>
      <c r="QV279" s="1668"/>
      <c r="QW279" s="1668"/>
      <c r="QX279" s="1668"/>
      <c r="QY279" s="1668"/>
      <c r="QZ279" s="1668"/>
      <c r="RA279" s="1668"/>
      <c r="RB279" s="1668"/>
      <c r="RC279" s="1668"/>
      <c r="RD279" s="1668"/>
      <c r="RE279" s="1668"/>
      <c r="RF279" s="1668"/>
      <c r="RG279" s="1668"/>
      <c r="RH279" s="1668"/>
      <c r="RI279" s="1668"/>
      <c r="RJ279" s="1668"/>
      <c r="RK279" s="1668"/>
      <c r="RL279" s="1668"/>
      <c r="RM279" s="1668"/>
      <c r="RN279" s="1668"/>
      <c r="RO279" s="1668"/>
      <c r="RP279" s="1668"/>
      <c r="RQ279" s="1668"/>
      <c r="RR279" s="1668"/>
      <c r="RS279" s="1668"/>
      <c r="RT279" s="1668"/>
      <c r="RU279" s="1668"/>
      <c r="RV279" s="1668"/>
      <c r="RW279" s="1668"/>
      <c r="RX279" s="1668"/>
      <c r="RY279" s="1668"/>
      <c r="RZ279" s="1668"/>
      <c r="SA279" s="1668"/>
      <c r="SB279" s="1668"/>
      <c r="SC279" s="1668"/>
      <c r="SD279" s="1668"/>
      <c r="SE279" s="1668"/>
      <c r="SF279" s="1668"/>
      <c r="SG279" s="1668"/>
      <c r="SH279" s="1668"/>
      <c r="SI279" s="1668"/>
      <c r="SJ279" s="1668"/>
      <c r="SK279" s="1668"/>
      <c r="SL279" s="1668"/>
      <c r="SM279" s="1668"/>
      <c r="SN279" s="1668"/>
      <c r="SO279" s="1668"/>
      <c r="SP279" s="1668"/>
      <c r="SQ279" s="1668"/>
      <c r="SR279" s="1668"/>
      <c r="SS279" s="1668"/>
      <c r="ST279" s="1668"/>
      <c r="SU279" s="1668"/>
      <c r="SV279" s="1668"/>
      <c r="SW279" s="1668"/>
      <c r="SX279" s="1668"/>
      <c r="SY279" s="1668"/>
      <c r="SZ279" s="1668"/>
      <c r="TA279" s="1668"/>
      <c r="TB279" s="1668"/>
      <c r="TC279" s="1668"/>
      <c r="TD279" s="1668"/>
      <c r="TE279" s="1668"/>
      <c r="TF279" s="1668"/>
      <c r="TG279" s="1668"/>
      <c r="TH279" s="1668"/>
      <c r="TI279" s="1668"/>
      <c r="TJ279" s="1668"/>
      <c r="TK279" s="1668"/>
      <c r="TL279" s="1668"/>
      <c r="TM279" s="1668"/>
      <c r="TN279" s="1668"/>
      <c r="TO279" s="1668"/>
      <c r="TP279" s="1668"/>
      <c r="TQ279" s="1668"/>
      <c r="TR279" s="1668"/>
      <c r="TS279" s="1668"/>
      <c r="TT279" s="1668"/>
      <c r="TU279" s="1668"/>
      <c r="TV279" s="1668"/>
      <c r="TW279" s="1668"/>
      <c r="TX279" s="1668"/>
      <c r="TY279" s="1668"/>
      <c r="TZ279" s="1668"/>
      <c r="UA279" s="1668"/>
      <c r="UB279" s="1668"/>
      <c r="UC279" s="1668"/>
      <c r="UD279" s="1668"/>
      <c r="UE279" s="1668"/>
      <c r="UF279" s="1668"/>
      <c r="UG279" s="1668"/>
      <c r="UH279" s="1668"/>
      <c r="UI279" s="1668"/>
      <c r="UJ279" s="1668"/>
      <c r="UK279" s="1668"/>
      <c r="UL279" s="1668"/>
      <c r="UM279" s="1668"/>
      <c r="UN279" s="1668"/>
      <c r="UO279" s="1668"/>
      <c r="UP279" s="1668"/>
      <c r="UQ279" s="1668"/>
      <c r="UR279" s="1668"/>
      <c r="US279" s="1668"/>
      <c r="UT279" s="1668"/>
      <c r="UU279" s="1668"/>
      <c r="UV279" s="1668"/>
      <c r="UW279" s="1668"/>
      <c r="UX279" s="1668"/>
      <c r="UY279" s="1668"/>
      <c r="UZ279" s="1668"/>
      <c r="VA279" s="1668"/>
      <c r="VB279" s="1668"/>
      <c r="VC279" s="1668"/>
      <c r="VD279" s="1668"/>
      <c r="VE279" s="1668"/>
      <c r="VF279" s="1668"/>
      <c r="VG279" s="1668"/>
      <c r="VH279" s="1668"/>
      <c r="VI279" s="1668"/>
      <c r="VJ279" s="1668"/>
      <c r="VK279" s="1668"/>
      <c r="VL279" s="1668"/>
      <c r="VM279" s="1668"/>
      <c r="VN279" s="1668"/>
      <c r="VO279" s="1668"/>
      <c r="VP279" s="1668"/>
      <c r="VQ279" s="1668"/>
      <c r="VR279" s="1668"/>
      <c r="VS279" s="1668"/>
      <c r="VT279" s="1668"/>
      <c r="VU279" s="1668"/>
      <c r="VV279" s="1668"/>
      <c r="VW279" s="1668"/>
      <c r="VX279" s="1668"/>
      <c r="VY279" s="1668"/>
      <c r="VZ279" s="1668"/>
      <c r="WA279" s="1668"/>
      <c r="WB279" s="1668"/>
      <c r="WC279" s="1668"/>
      <c r="WD279" s="1668"/>
      <c r="WE279" s="1668"/>
      <c r="WF279" s="1668"/>
      <c r="WG279" s="1668"/>
      <c r="WH279" s="1668"/>
      <c r="WI279" s="1668"/>
      <c r="WJ279" s="1668"/>
      <c r="WK279" s="1668"/>
      <c r="WL279" s="1668"/>
      <c r="WM279" s="1668"/>
      <c r="WN279" s="1668"/>
      <c r="WO279" s="1668"/>
      <c r="WP279" s="1668"/>
      <c r="WQ279" s="1668"/>
      <c r="WR279" s="1668"/>
      <c r="WS279" s="1668"/>
      <c r="WT279" s="1668"/>
      <c r="WU279" s="1668"/>
      <c r="WV279" s="1668"/>
      <c r="WW279" s="1668"/>
      <c r="WX279" s="1668"/>
      <c r="WY279" s="1668"/>
      <c r="WZ279" s="1668"/>
      <c r="XA279" s="1668"/>
      <c r="XB279" s="1668"/>
      <c r="XC279" s="1668"/>
      <c r="XD279" s="1668"/>
      <c r="XE279" s="1668"/>
      <c r="XF279" s="1668"/>
      <c r="XG279" s="1668"/>
      <c r="XH279" s="1668"/>
      <c r="XI279" s="1668"/>
      <c r="XJ279" s="1668"/>
      <c r="XK279" s="1668"/>
      <c r="XL279" s="1668"/>
      <c r="XM279" s="1668"/>
      <c r="XN279" s="1668"/>
      <c r="XO279" s="1668"/>
      <c r="XP279" s="1668"/>
      <c r="XQ279" s="1668"/>
      <c r="XR279" s="1668"/>
      <c r="XS279" s="1668"/>
      <c r="XT279" s="1668"/>
      <c r="XU279" s="1668"/>
      <c r="XV279" s="1668"/>
      <c r="XW279" s="1668"/>
      <c r="XX279" s="1668"/>
      <c r="XY279" s="1668"/>
      <c r="XZ279" s="1668"/>
      <c r="YA279" s="1668"/>
      <c r="YB279" s="1668"/>
      <c r="YC279" s="1668"/>
      <c r="YD279" s="1668"/>
      <c r="YE279" s="1668"/>
      <c r="YF279" s="1668"/>
      <c r="YG279" s="1668"/>
      <c r="YH279" s="1668"/>
      <c r="YI279" s="1668"/>
      <c r="YJ279" s="1668"/>
      <c r="YK279" s="1668"/>
      <c r="YL279" s="1668"/>
      <c r="YM279" s="1668"/>
      <c r="YN279" s="1668"/>
      <c r="YO279" s="1668"/>
      <c r="YP279" s="1668"/>
      <c r="YQ279" s="1668"/>
      <c r="YR279" s="1668"/>
      <c r="YS279" s="1668"/>
      <c r="YT279" s="1668"/>
      <c r="YU279" s="1668"/>
      <c r="YV279" s="1668"/>
      <c r="YW279" s="1668"/>
      <c r="YX279" s="1668"/>
      <c r="YY279" s="1668"/>
      <c r="YZ279" s="1668"/>
      <c r="ZA279" s="1668"/>
      <c r="ZB279" s="1668"/>
      <c r="ZC279" s="1668"/>
      <c r="ZD279" s="1668"/>
      <c r="ZE279" s="1668"/>
      <c r="ZF279" s="1668"/>
      <c r="ZG279" s="1668"/>
      <c r="ZH279" s="1668"/>
      <c r="ZI279" s="1668"/>
      <c r="ZJ279" s="1668"/>
      <c r="ZK279" s="1668"/>
      <c r="ZL279" s="1668"/>
      <c r="ZM279" s="1668"/>
      <c r="ZN279" s="1668"/>
      <c r="ZO279" s="1668"/>
      <c r="ZP279" s="1668"/>
      <c r="ZQ279" s="1668"/>
      <c r="ZR279" s="1668"/>
      <c r="ZS279" s="1668"/>
      <c r="ZT279" s="1668"/>
      <c r="ZU279" s="1668"/>
      <c r="ZV279" s="1668"/>
      <c r="ZW279" s="1668"/>
      <c r="ZX279" s="1668"/>
      <c r="ZY279" s="1668"/>
      <c r="ZZ279" s="1668"/>
      <c r="AAA279" s="1668"/>
      <c r="AAB279" s="1668"/>
      <c r="AAC279" s="1668"/>
      <c r="AAD279" s="1668"/>
      <c r="AAE279" s="1668"/>
      <c r="AAF279" s="1668"/>
      <c r="AAG279" s="1668"/>
      <c r="AAH279" s="1668"/>
      <c r="AAI279" s="1668"/>
      <c r="AAJ279" s="1668"/>
      <c r="AAK279" s="1668"/>
      <c r="AAL279" s="1668"/>
      <c r="AAM279" s="1668"/>
      <c r="AAN279" s="1668"/>
      <c r="AAO279" s="1668"/>
      <c r="AAP279" s="1668"/>
      <c r="AAQ279" s="1668"/>
      <c r="AAR279" s="1668"/>
      <c r="AAS279" s="1668"/>
      <c r="AAT279" s="1668"/>
      <c r="AAU279" s="1668"/>
      <c r="AAV279" s="1668"/>
      <c r="AAW279" s="1668"/>
      <c r="AAX279" s="1668"/>
      <c r="AAY279" s="1668"/>
      <c r="AAZ279" s="1668"/>
      <c r="ABA279" s="1668"/>
      <c r="ABB279" s="1668"/>
      <c r="ABC279" s="1668"/>
      <c r="ABD279" s="1668"/>
      <c r="ABE279" s="1668"/>
      <c r="ABF279" s="1668"/>
      <c r="ABG279" s="1668"/>
      <c r="ABH279" s="1668"/>
      <c r="ABI279" s="1668"/>
      <c r="ABJ279" s="1668"/>
      <c r="ABK279" s="1668"/>
      <c r="ABL279" s="1668"/>
      <c r="ABM279" s="1668"/>
      <c r="ABN279" s="1668"/>
      <c r="ABO279" s="1668"/>
      <c r="ABP279" s="1668"/>
      <c r="ABQ279" s="1668"/>
      <c r="ABR279" s="1668"/>
      <c r="ABS279" s="1668"/>
      <c r="ABT279" s="1668"/>
      <c r="ABU279" s="1668"/>
      <c r="ABV279" s="1668"/>
      <c r="ABW279" s="1668"/>
      <c r="ABX279" s="1668"/>
      <c r="ABY279" s="1668"/>
      <c r="ABZ279" s="1668"/>
      <c r="ACA279" s="1668"/>
      <c r="ACB279" s="1668"/>
      <c r="ACC279" s="1668"/>
      <c r="ACD279" s="1668"/>
      <c r="ACE279" s="1668"/>
      <c r="ACF279" s="1668"/>
      <c r="ACG279" s="1668"/>
      <c r="ACH279" s="1668"/>
      <c r="ACI279" s="1668"/>
      <c r="ACJ279" s="1668"/>
      <c r="ACK279" s="1668"/>
      <c r="ACL279" s="1668"/>
      <c r="ACM279" s="1668"/>
      <c r="ACN279" s="1668"/>
      <c r="ACO279" s="1668"/>
      <c r="ACP279" s="1668"/>
      <c r="ACQ279" s="1668"/>
      <c r="ACR279" s="1668"/>
      <c r="ACS279" s="1668"/>
      <c r="ACT279" s="1668"/>
      <c r="ACU279" s="1668"/>
      <c r="ACV279" s="1668"/>
      <c r="ACW279" s="1668"/>
      <c r="ACX279" s="1668"/>
      <c r="ACY279" s="1668"/>
      <c r="ACZ279" s="1668"/>
      <c r="ADA279" s="1668"/>
      <c r="ADB279" s="1668"/>
      <c r="ADC279" s="1668"/>
      <c r="ADD279" s="1668"/>
      <c r="ADE279" s="1668"/>
      <c r="ADF279" s="1668"/>
      <c r="ADG279" s="1668"/>
      <c r="ADH279" s="1668"/>
      <c r="ADI279" s="1668"/>
      <c r="ADJ279" s="1668"/>
      <c r="ADK279" s="1668"/>
      <c r="ADL279" s="1668"/>
      <c r="ADM279" s="1668"/>
      <c r="ADN279" s="1668"/>
      <c r="ADO279" s="1668"/>
      <c r="ADP279" s="1668"/>
      <c r="ADQ279" s="1668"/>
      <c r="ADR279" s="1668"/>
      <c r="ADS279" s="1668"/>
      <c r="ADT279" s="1668"/>
      <c r="ADU279" s="1668"/>
      <c r="ADV279" s="1668"/>
      <c r="ADW279" s="1668"/>
      <c r="ADX279" s="1668"/>
      <c r="ADY279" s="1668"/>
      <c r="ADZ279" s="1668"/>
      <c r="AEA279" s="1668"/>
      <c r="AEB279" s="1668"/>
      <c r="AEC279" s="1668"/>
      <c r="AED279" s="1668"/>
      <c r="AEE279" s="1668"/>
      <c r="AEF279" s="1668"/>
      <c r="AEG279" s="1668"/>
      <c r="AEH279" s="1668"/>
      <c r="AEI279" s="1668"/>
      <c r="AEJ279" s="1668"/>
      <c r="AEK279" s="1668"/>
      <c r="AEL279" s="1668"/>
      <c r="AEM279" s="1668"/>
      <c r="AEN279" s="1668"/>
      <c r="AEO279" s="1668"/>
      <c r="AEP279" s="1668"/>
      <c r="AEQ279" s="1668"/>
      <c r="AER279" s="1668"/>
      <c r="AES279" s="1668"/>
      <c r="AET279" s="1668"/>
      <c r="AEU279" s="1668"/>
      <c r="AEV279" s="1668"/>
      <c r="AEW279" s="1668"/>
      <c r="AEX279" s="1668"/>
      <c r="AEY279" s="1668"/>
      <c r="AEZ279" s="1668"/>
      <c r="AFA279" s="1668"/>
      <c r="AFB279" s="1668"/>
      <c r="AFC279" s="1668"/>
      <c r="AFD279" s="1668"/>
      <c r="AFE279" s="1668"/>
      <c r="AFF279" s="1668"/>
      <c r="AFG279" s="1668"/>
      <c r="AFH279" s="1668"/>
      <c r="AFI279" s="1668"/>
      <c r="AFJ279" s="1668"/>
      <c r="AFK279" s="1668"/>
      <c r="AFL279" s="1668"/>
      <c r="AFM279" s="1668"/>
      <c r="AFN279" s="1668"/>
      <c r="AFO279" s="1668"/>
      <c r="AFP279" s="1668"/>
      <c r="AFQ279" s="1668"/>
      <c r="AFR279" s="1668"/>
      <c r="AFS279" s="1668"/>
      <c r="AFT279" s="1668"/>
      <c r="AFU279" s="1668"/>
      <c r="AFV279" s="1668"/>
      <c r="AFW279" s="1668"/>
      <c r="AFX279" s="1668"/>
      <c r="AFY279" s="1668"/>
      <c r="AFZ279" s="1668"/>
      <c r="AGA279" s="1668"/>
      <c r="AGB279" s="1668"/>
      <c r="AGC279" s="1668"/>
      <c r="AGD279" s="1668"/>
      <c r="AGE279" s="1668"/>
      <c r="AGF279" s="1668"/>
      <c r="AGG279" s="1668"/>
      <c r="AGH279" s="1668"/>
      <c r="AGI279" s="1668"/>
      <c r="AGJ279" s="1668"/>
      <c r="AGK279" s="1668"/>
      <c r="AGL279" s="1668"/>
      <c r="AGM279" s="1668"/>
      <c r="AGN279" s="1668"/>
      <c r="AGO279" s="1668"/>
      <c r="AGP279" s="1668"/>
      <c r="AGQ279" s="1668"/>
      <c r="AGR279" s="1668"/>
      <c r="AGS279" s="1668"/>
      <c r="AGT279" s="1668"/>
      <c r="AGU279" s="1668"/>
      <c r="AGV279" s="1668"/>
      <c r="AGW279" s="1668"/>
      <c r="AGX279" s="1668"/>
      <c r="AGY279" s="1668"/>
      <c r="AGZ279" s="1668"/>
      <c r="AHA279" s="1668"/>
      <c r="AHB279" s="1668"/>
      <c r="AHC279" s="1668"/>
      <c r="AHD279" s="1668"/>
      <c r="AHE279" s="1668"/>
      <c r="AHF279" s="1668"/>
      <c r="AHG279" s="1668"/>
      <c r="AHH279" s="1668"/>
      <c r="AHI279" s="1668"/>
      <c r="AHJ279" s="1668"/>
      <c r="AHK279" s="1668"/>
      <c r="AHL279" s="1668"/>
      <c r="AHM279" s="1668"/>
      <c r="AHN279" s="1668"/>
      <c r="AHO279" s="1668"/>
      <c r="AHP279" s="1668"/>
      <c r="AHQ279" s="1668"/>
      <c r="AHR279" s="1668"/>
      <c r="AHS279" s="1668"/>
      <c r="AHT279" s="1668"/>
      <c r="AHU279" s="1668"/>
      <c r="AHV279" s="1668"/>
      <c r="AHW279" s="1668"/>
      <c r="AHX279" s="1668"/>
      <c r="AHY279" s="1668"/>
      <c r="AHZ279" s="1668"/>
      <c r="AIA279" s="1668"/>
      <c r="AIB279" s="1668"/>
      <c r="AIC279" s="1668"/>
      <c r="AID279" s="1668"/>
      <c r="AIE279" s="1668"/>
      <c r="AIF279" s="1668"/>
      <c r="AIG279" s="1668"/>
      <c r="AIH279" s="1668"/>
      <c r="AII279" s="1668"/>
      <c r="AIJ279" s="1668"/>
      <c r="AIK279" s="1668"/>
      <c r="AIL279" s="1668"/>
      <c r="AIM279" s="1668"/>
      <c r="AIN279" s="1668"/>
      <c r="AIO279" s="1668"/>
      <c r="AIP279" s="1668"/>
      <c r="AIQ279" s="1668"/>
      <c r="AIR279" s="1668"/>
      <c r="AIS279" s="1668"/>
      <c r="AIT279" s="1668"/>
      <c r="AIU279" s="1668"/>
      <c r="AIV279" s="1668"/>
      <c r="AIW279" s="1668"/>
      <c r="AIX279" s="1668"/>
      <c r="AIY279" s="1668"/>
      <c r="AIZ279" s="1668"/>
      <c r="AJA279" s="1668"/>
      <c r="AJB279" s="1668"/>
      <c r="AJC279" s="1668"/>
      <c r="AJD279" s="1668"/>
      <c r="AJE279" s="1668"/>
      <c r="AJF279" s="1668"/>
      <c r="AJG279" s="1668"/>
      <c r="AJH279" s="1668"/>
      <c r="AJI279" s="1668"/>
      <c r="AJJ279" s="1668"/>
      <c r="AJK279" s="1668"/>
      <c r="AJL279" s="1668"/>
      <c r="AJM279" s="1668"/>
      <c r="AJN279" s="1668"/>
      <c r="AJO279" s="1668"/>
      <c r="AJP279" s="1668"/>
      <c r="AJQ279" s="1668"/>
      <c r="AJR279" s="1668"/>
      <c r="AJS279" s="1668"/>
      <c r="AJT279" s="1668"/>
      <c r="AJU279" s="1668"/>
      <c r="AJV279" s="1668"/>
      <c r="AJW279" s="1668"/>
      <c r="AJX279" s="1668"/>
      <c r="AJY279" s="1668"/>
      <c r="AJZ279" s="1668"/>
      <c r="AKA279" s="1668"/>
      <c r="AKB279" s="1668"/>
      <c r="AKC279" s="1668"/>
      <c r="AKD279" s="1668"/>
      <c r="AKE279" s="1668"/>
      <c r="AKF279" s="1668"/>
      <c r="AKG279" s="1668"/>
      <c r="AKH279" s="1668"/>
      <c r="AKI279" s="1668"/>
      <c r="AKJ279" s="1668"/>
      <c r="AKK279" s="1668"/>
      <c r="AKL279" s="1668"/>
      <c r="AKM279" s="1668"/>
      <c r="AKN279" s="1668"/>
      <c r="AKO279" s="1668"/>
      <c r="AKP279" s="1668"/>
      <c r="AKQ279" s="1668"/>
      <c r="AKR279" s="1668"/>
      <c r="AKS279" s="1668"/>
      <c r="AKT279" s="1668"/>
      <c r="AKU279" s="1668"/>
      <c r="AKV279" s="1668"/>
      <c r="AKW279" s="1668"/>
      <c r="AKX279" s="1668"/>
      <c r="AKY279" s="1668"/>
      <c r="AKZ279" s="1668"/>
      <c r="ALA279" s="1668"/>
      <c r="ALB279" s="1668"/>
      <c r="ALC279" s="1668"/>
      <c r="ALD279" s="1668"/>
      <c r="ALE279" s="1668"/>
      <c r="ALF279" s="1668"/>
      <c r="ALG279" s="1668"/>
      <c r="ALH279" s="1668"/>
      <c r="ALI279" s="1668"/>
      <c r="ALJ279" s="1668"/>
      <c r="ALK279" s="1668"/>
      <c r="ALL279" s="1668"/>
      <c r="ALM279" s="1668"/>
      <c r="ALN279" s="1668"/>
      <c r="ALO279" s="1668"/>
      <c r="ALP279" s="1668"/>
      <c r="ALQ279" s="1668"/>
      <c r="ALR279" s="1668"/>
      <c r="ALS279" s="1668"/>
      <c r="ALT279" s="1668"/>
      <c r="ALU279" s="1668"/>
      <c r="ALV279" s="1668"/>
      <c r="ALW279" s="1668"/>
      <c r="ALX279" s="1668"/>
      <c r="ALY279" s="1668"/>
      <c r="ALZ279" s="1668"/>
      <c r="AMA279" s="1668"/>
      <c r="AMB279" s="1668"/>
      <c r="AMC279" s="1668"/>
      <c r="AMD279" s="1668"/>
      <c r="AME279" s="1668"/>
      <c r="AMF279" s="1668"/>
      <c r="AMG279" s="1668"/>
      <c r="AMH279" s="1668"/>
      <c r="AMI279" s="1668"/>
      <c r="AMJ279" s="1668"/>
      <c r="AMK279" s="1668"/>
      <c r="AML279" s="1668"/>
      <c r="AMM279" s="1668"/>
      <c r="AMN279" s="1668"/>
      <c r="AMO279" s="1668"/>
      <c r="AMP279" s="1668"/>
      <c r="AMQ279" s="1668"/>
      <c r="AMR279" s="1668"/>
      <c r="AMS279" s="1668"/>
      <c r="AMT279" s="1668"/>
      <c r="AMU279" s="1668"/>
      <c r="AMV279" s="1668"/>
      <c r="AMW279" s="1668"/>
      <c r="AMX279" s="1668"/>
      <c r="AMY279" s="1668"/>
      <c r="AMZ279" s="1668"/>
      <c r="ANA279" s="1668"/>
      <c r="ANB279" s="1668"/>
      <c r="ANC279" s="1668"/>
      <c r="AND279" s="1668"/>
      <c r="ANE279" s="1668"/>
      <c r="ANF279" s="1668"/>
      <c r="ANG279" s="1668"/>
      <c r="ANH279" s="1668"/>
      <c r="ANI279" s="1668"/>
      <c r="ANJ279" s="1668"/>
      <c r="ANK279" s="1668"/>
      <c r="ANL279" s="1668"/>
      <c r="ANM279" s="1668"/>
      <c r="ANN279" s="1668"/>
      <c r="ANO279" s="1668"/>
      <c r="ANP279" s="1668"/>
      <c r="ANQ279" s="1668"/>
      <c r="ANR279" s="1668"/>
      <c r="ANS279" s="1668"/>
      <c r="ANT279" s="1668"/>
      <c r="ANU279" s="1668"/>
      <c r="ANV279" s="1668"/>
      <c r="ANW279" s="1668"/>
      <c r="ANX279" s="1668"/>
      <c r="ANY279" s="1668"/>
      <c r="ANZ279" s="1668"/>
      <c r="AOA279" s="1668"/>
      <c r="AOB279" s="1668"/>
      <c r="AOC279" s="1668"/>
      <c r="AOD279" s="1668"/>
      <c r="AOE279" s="1668"/>
      <c r="AOF279" s="1668"/>
      <c r="AOG279" s="1668"/>
      <c r="AOH279" s="1668"/>
      <c r="AOI279" s="1668"/>
      <c r="AOJ279" s="1668"/>
      <c r="AOK279" s="1668"/>
      <c r="AOL279" s="1668"/>
      <c r="AOM279" s="1668"/>
      <c r="AON279" s="1668"/>
      <c r="AOO279" s="1668"/>
      <c r="AOP279" s="1668"/>
      <c r="AOQ279" s="1668"/>
      <c r="AOR279" s="1668"/>
      <c r="AOS279" s="1668"/>
      <c r="AOT279" s="1668"/>
      <c r="AOU279" s="1668"/>
      <c r="AOV279" s="1668"/>
      <c r="AOW279" s="1668"/>
      <c r="AOX279" s="1668"/>
      <c r="AOY279" s="1668"/>
      <c r="AOZ279" s="1668"/>
      <c r="APA279" s="1668"/>
      <c r="APB279" s="1668"/>
      <c r="APC279" s="1668"/>
      <c r="APD279" s="1668"/>
      <c r="APE279" s="1668"/>
      <c r="APF279" s="1668"/>
      <c r="APG279" s="1668"/>
      <c r="APH279" s="1668"/>
      <c r="API279" s="1668"/>
      <c r="APJ279" s="1668"/>
      <c r="APK279" s="1668"/>
      <c r="APL279" s="1668"/>
      <c r="APM279" s="1668"/>
      <c r="APN279" s="1668"/>
      <c r="APO279" s="1668"/>
      <c r="APP279" s="1668"/>
      <c r="APQ279" s="1668"/>
      <c r="APR279" s="1668"/>
      <c r="APS279" s="1668"/>
      <c r="APT279" s="1668"/>
      <c r="APU279" s="1668"/>
      <c r="APV279" s="1668"/>
      <c r="APW279" s="1668"/>
      <c r="APX279" s="1668"/>
      <c r="APY279" s="1668"/>
      <c r="APZ279" s="1668"/>
      <c r="AQA279" s="1668"/>
      <c r="AQB279" s="1668"/>
      <c r="AQC279" s="1668"/>
      <c r="AQD279" s="1668"/>
      <c r="AQE279" s="1668"/>
      <c r="AQF279" s="1668"/>
      <c r="AQG279" s="1668"/>
      <c r="AQH279" s="1668"/>
      <c r="AQI279" s="1668"/>
      <c r="AQJ279" s="1668"/>
      <c r="AQK279" s="1668"/>
      <c r="AQL279" s="1668"/>
      <c r="AQM279" s="1668"/>
      <c r="AQN279" s="1668"/>
      <c r="AQO279" s="1668"/>
      <c r="AQP279" s="1668"/>
      <c r="AQQ279" s="1668"/>
      <c r="AQR279" s="1668"/>
      <c r="AQS279" s="1668"/>
      <c r="AQT279" s="1668"/>
      <c r="AQU279" s="1668"/>
      <c r="AQV279" s="1668"/>
      <c r="AQW279" s="1668"/>
      <c r="AQX279" s="1668"/>
      <c r="AQY279" s="1668"/>
      <c r="AQZ279" s="1668"/>
      <c r="ARA279" s="1668"/>
      <c r="ARB279" s="1668"/>
      <c r="ARC279" s="1668"/>
      <c r="ARD279" s="1668"/>
      <c r="ARE279" s="1668"/>
      <c r="ARF279" s="1668"/>
      <c r="ARG279" s="1668"/>
      <c r="ARH279" s="1668"/>
      <c r="ARI279" s="1668"/>
      <c r="ARJ279" s="1668"/>
      <c r="ARK279" s="1668"/>
      <c r="ARL279" s="1668"/>
      <c r="ARM279" s="1668"/>
      <c r="ARN279" s="1668"/>
      <c r="ARO279" s="1668"/>
      <c r="ARP279" s="1668"/>
      <c r="ARQ279" s="1668"/>
      <c r="ARR279" s="1668"/>
      <c r="ARS279" s="1668"/>
      <c r="ART279" s="1668"/>
      <c r="ARU279" s="1668"/>
      <c r="ARV279" s="1668"/>
      <c r="ARW279" s="1668"/>
      <c r="ARX279" s="1668"/>
      <c r="ARY279" s="1668"/>
      <c r="ARZ279" s="1668"/>
      <c r="ASA279" s="1668"/>
      <c r="ASB279" s="1668"/>
      <c r="ASC279" s="1668"/>
      <c r="ASD279" s="1668"/>
      <c r="ASE279" s="1668"/>
      <c r="ASF279" s="1668"/>
      <c r="ASG279" s="1668"/>
      <c r="ASH279" s="1668"/>
      <c r="ASI279" s="1668"/>
      <c r="ASJ279" s="1668"/>
      <c r="ASK279" s="1668"/>
      <c r="ASL279" s="1668"/>
      <c r="ASM279" s="1668"/>
      <c r="ASN279" s="1668"/>
      <c r="ASO279" s="1668"/>
      <c r="ASP279" s="1668"/>
      <c r="ASQ279" s="1668"/>
      <c r="ASR279" s="1668"/>
      <c r="ASS279" s="1668"/>
      <c r="AST279" s="1668"/>
      <c r="ASU279" s="1668"/>
      <c r="ASV279" s="1668"/>
      <c r="ASW279" s="1668"/>
      <c r="ASX279" s="1668"/>
      <c r="ASY279" s="1668"/>
      <c r="ASZ279" s="1668"/>
      <c r="ATA279" s="1668"/>
      <c r="ATB279" s="1668"/>
      <c r="ATC279" s="1668"/>
      <c r="ATD279" s="1668"/>
      <c r="ATE279" s="1668"/>
      <c r="ATF279" s="1668"/>
      <c r="ATG279" s="1668"/>
      <c r="ATH279" s="1668"/>
      <c r="ATI279" s="1668"/>
      <c r="ATJ279" s="1668"/>
      <c r="ATK279" s="1668"/>
      <c r="ATL279" s="1668"/>
      <c r="ATM279" s="1668"/>
      <c r="ATN279" s="1668"/>
      <c r="ATO279" s="1668"/>
      <c r="ATP279" s="1668"/>
      <c r="ATQ279" s="1668"/>
      <c r="ATR279" s="1668"/>
      <c r="ATS279" s="1668"/>
      <c r="ATT279" s="1668"/>
      <c r="ATU279" s="1668"/>
      <c r="ATV279" s="1668"/>
      <c r="ATW279" s="1668"/>
      <c r="ATX279" s="1668"/>
      <c r="ATY279" s="1668"/>
      <c r="ATZ279" s="1668"/>
      <c r="AUA279" s="1668"/>
      <c r="AUB279" s="1668"/>
      <c r="AUC279" s="1668"/>
      <c r="AUD279" s="1668"/>
      <c r="AUE279" s="1668"/>
      <c r="AUF279" s="1668"/>
      <c r="AUG279" s="1668"/>
      <c r="AUH279" s="1668"/>
      <c r="AUI279" s="1668"/>
      <c r="AUJ279" s="1668"/>
      <c r="AUK279" s="1668"/>
      <c r="AUL279" s="1668"/>
      <c r="AUM279" s="1668"/>
      <c r="AUN279" s="1668"/>
      <c r="AUO279" s="1668"/>
      <c r="AUP279" s="1668"/>
      <c r="AUQ279" s="1668"/>
      <c r="AUR279" s="1668"/>
      <c r="AUS279" s="1668"/>
      <c r="AUT279" s="1668"/>
      <c r="AUU279" s="1668"/>
      <c r="AUV279" s="1668"/>
      <c r="AUW279" s="1668"/>
      <c r="AUX279" s="1668"/>
      <c r="AUY279" s="1668"/>
      <c r="AUZ279" s="1668"/>
      <c r="AVA279" s="1668"/>
      <c r="AVB279" s="1668"/>
      <c r="AVC279" s="1668"/>
      <c r="AVD279" s="1668"/>
      <c r="AVE279" s="1668"/>
      <c r="AVF279" s="1668"/>
      <c r="AVG279" s="1668"/>
      <c r="AVH279" s="1668"/>
      <c r="AVI279" s="1668"/>
      <c r="AVJ279" s="1668"/>
      <c r="AVK279" s="1668"/>
      <c r="AVL279" s="1668"/>
      <c r="AVM279" s="1668"/>
      <c r="AVN279" s="1668"/>
      <c r="AVO279" s="1668"/>
      <c r="AVP279" s="1668"/>
      <c r="AVQ279" s="1668"/>
      <c r="AVR279" s="1668"/>
      <c r="AVS279" s="1668"/>
      <c r="AVT279" s="1668"/>
      <c r="AVU279" s="1668"/>
      <c r="AVV279" s="1668"/>
      <c r="AVW279" s="1668"/>
      <c r="AVX279" s="1668"/>
      <c r="AVY279" s="1668"/>
      <c r="AVZ279" s="1668"/>
      <c r="AWA279" s="1668"/>
      <c r="AWB279" s="1668"/>
      <c r="AWC279" s="1668"/>
      <c r="AWD279" s="1668"/>
      <c r="AWE279" s="1668"/>
      <c r="AWF279" s="1668"/>
      <c r="AWG279" s="1668"/>
      <c r="AWH279" s="1668"/>
      <c r="AWI279" s="1668"/>
      <c r="AWJ279" s="1668"/>
      <c r="AWK279" s="1668"/>
      <c r="AWL279" s="1668"/>
      <c r="AWM279" s="1668"/>
      <c r="AWN279" s="1668"/>
      <c r="AWO279" s="1668"/>
      <c r="AWP279" s="1668"/>
      <c r="AWQ279" s="1668"/>
      <c r="AWR279" s="1668"/>
      <c r="AWS279" s="1668"/>
      <c r="AWT279" s="1668"/>
      <c r="AWU279" s="1668"/>
      <c r="AWV279" s="1668"/>
      <c r="AWW279" s="1668"/>
      <c r="AWX279" s="1668"/>
      <c r="AWY279" s="1668"/>
      <c r="AWZ279" s="1668"/>
      <c r="AXA279" s="1668"/>
      <c r="AXB279" s="1668"/>
      <c r="AXC279" s="1668"/>
      <c r="AXD279" s="1668"/>
      <c r="AXE279" s="1668"/>
      <c r="AXF279" s="1668"/>
      <c r="AXG279" s="1668"/>
      <c r="AXH279" s="1668"/>
      <c r="AXI279" s="1668"/>
      <c r="AXJ279" s="1668"/>
      <c r="AXK279" s="1668"/>
      <c r="AXL279" s="1668"/>
      <c r="AXM279" s="1668"/>
      <c r="AXN279" s="1668"/>
      <c r="AXO279" s="1668"/>
      <c r="AXP279" s="1668"/>
      <c r="AXQ279" s="1668"/>
      <c r="AXR279" s="1668"/>
      <c r="AXS279" s="1668"/>
      <c r="AXT279" s="1668"/>
      <c r="AXU279" s="1668"/>
      <c r="AXV279" s="1668"/>
      <c r="AXW279" s="1668"/>
      <c r="AXX279" s="1668"/>
      <c r="AXY279" s="1668"/>
      <c r="AXZ279" s="1668"/>
      <c r="AYA279" s="1668"/>
      <c r="AYB279" s="1668"/>
      <c r="AYC279" s="1668"/>
      <c r="AYD279" s="1668"/>
      <c r="AYE279" s="1668"/>
      <c r="AYF279" s="1668"/>
      <c r="AYG279" s="1668"/>
      <c r="AYH279" s="1668"/>
      <c r="AYI279" s="1668"/>
      <c r="AYJ279" s="1668"/>
      <c r="AYK279" s="1668"/>
      <c r="AYL279" s="1668"/>
      <c r="AYM279" s="1668"/>
      <c r="AYN279" s="1668"/>
      <c r="AYO279" s="1668"/>
      <c r="AYP279" s="1668"/>
      <c r="AYQ279" s="1668"/>
      <c r="AYR279" s="1668"/>
      <c r="AYS279" s="1668"/>
      <c r="AYT279" s="1668"/>
      <c r="AYU279" s="1668"/>
      <c r="AYV279" s="1668"/>
      <c r="AYW279" s="1668"/>
      <c r="AYX279" s="1668"/>
      <c r="AYY279" s="1668"/>
      <c r="AYZ279" s="1668"/>
      <c r="AZA279" s="1668"/>
      <c r="AZB279" s="1668"/>
      <c r="AZC279" s="1668"/>
      <c r="AZD279" s="1668"/>
      <c r="AZE279" s="1668"/>
      <c r="AZF279" s="1668"/>
      <c r="AZG279" s="1668"/>
      <c r="AZH279" s="1668"/>
      <c r="AZI279" s="1668"/>
      <c r="AZJ279" s="1668"/>
      <c r="AZK279" s="1668"/>
      <c r="AZL279" s="1668"/>
      <c r="AZM279" s="1668"/>
      <c r="AZN279" s="1668"/>
      <c r="AZO279" s="1668"/>
      <c r="AZP279" s="1668"/>
      <c r="AZQ279" s="1668"/>
      <c r="AZR279" s="1668"/>
      <c r="AZS279" s="1668"/>
      <c r="AZT279" s="1668"/>
      <c r="AZU279" s="1668"/>
      <c r="AZV279" s="1668"/>
      <c r="AZW279" s="1668"/>
      <c r="AZX279" s="1668"/>
      <c r="AZY279" s="1668"/>
      <c r="AZZ279" s="1668"/>
      <c r="BAA279" s="1668"/>
      <c r="BAB279" s="1668"/>
      <c r="BAC279" s="1668"/>
      <c r="BAD279" s="1668"/>
      <c r="BAE279" s="1668"/>
      <c r="BAF279" s="1668"/>
      <c r="BAG279" s="1668"/>
      <c r="BAH279" s="1668"/>
      <c r="BAI279" s="1668"/>
      <c r="BAJ279" s="1668"/>
      <c r="BAK279" s="1668"/>
      <c r="BAL279" s="1668"/>
      <c r="BAM279" s="1668"/>
      <c r="BAN279" s="1668"/>
      <c r="BAO279" s="1668"/>
      <c r="BAP279" s="1668"/>
      <c r="BAQ279" s="1668"/>
      <c r="BAR279" s="1668"/>
      <c r="BAS279" s="1668"/>
      <c r="BAT279" s="1668"/>
      <c r="BAU279" s="1668"/>
      <c r="BAV279" s="1668"/>
      <c r="BAW279" s="1668"/>
      <c r="BAX279" s="1668"/>
      <c r="BAY279" s="1668"/>
      <c r="BAZ279" s="1668"/>
      <c r="BBA279" s="1668"/>
      <c r="BBB279" s="1668"/>
      <c r="BBC279" s="1668"/>
      <c r="BBD279" s="1668"/>
      <c r="BBE279" s="1668"/>
      <c r="BBF279" s="1668"/>
      <c r="BBG279" s="1668"/>
      <c r="BBH279" s="1668"/>
      <c r="BBI279" s="1668"/>
      <c r="BBJ279" s="1668"/>
      <c r="BBK279" s="1668"/>
      <c r="BBL279" s="1668"/>
      <c r="BBM279" s="1668"/>
      <c r="BBN279" s="1668"/>
      <c r="BBO279" s="1668"/>
      <c r="BBP279" s="1668"/>
      <c r="BBQ279" s="1668"/>
      <c r="BBR279" s="1668"/>
      <c r="BBS279" s="1668"/>
      <c r="BBT279" s="1668"/>
      <c r="BBU279" s="1668"/>
      <c r="BBV279" s="1668"/>
      <c r="BBW279" s="1668"/>
      <c r="BBX279" s="1668"/>
      <c r="BBY279" s="1668"/>
      <c r="BBZ279" s="1668"/>
      <c r="BCA279" s="1668"/>
      <c r="BCB279" s="1668"/>
      <c r="BCC279" s="1668"/>
      <c r="BCD279" s="1668"/>
      <c r="BCE279" s="1668"/>
      <c r="BCF279" s="1668"/>
      <c r="BCG279" s="1668"/>
      <c r="BCH279" s="1668"/>
      <c r="BCI279" s="1668"/>
      <c r="BCJ279" s="1668"/>
      <c r="BCK279" s="1668"/>
      <c r="BCL279" s="1668"/>
      <c r="BCM279" s="1668"/>
      <c r="BCN279" s="1668"/>
      <c r="BCO279" s="1668"/>
      <c r="BCP279" s="1668"/>
      <c r="BCQ279" s="1668"/>
      <c r="BCR279" s="1668"/>
      <c r="BCS279" s="1668"/>
      <c r="BCT279" s="1668"/>
      <c r="BCU279" s="1668"/>
      <c r="BCV279" s="1668"/>
      <c r="BCW279" s="1668"/>
      <c r="BCX279" s="1668"/>
      <c r="BCY279" s="1668"/>
      <c r="BCZ279" s="1668"/>
      <c r="BDA279" s="1668"/>
      <c r="BDB279" s="1668"/>
      <c r="BDC279" s="1668"/>
      <c r="BDD279" s="1668"/>
      <c r="BDE279" s="1668"/>
      <c r="BDF279" s="1668"/>
      <c r="BDG279" s="1668"/>
      <c r="BDH279" s="1668"/>
      <c r="BDI279" s="1668"/>
      <c r="BDJ279" s="1668"/>
      <c r="BDK279" s="1668"/>
      <c r="BDL279" s="1668"/>
      <c r="BDM279" s="1668"/>
      <c r="BDN279" s="1668"/>
      <c r="BDO279" s="1668"/>
      <c r="BDP279" s="1668"/>
      <c r="BDQ279" s="1668"/>
      <c r="BDR279" s="1668"/>
      <c r="BDS279" s="1668"/>
      <c r="BDT279" s="1668"/>
      <c r="BDU279" s="1668"/>
      <c r="BDV279" s="1668"/>
      <c r="BDW279" s="1668"/>
      <c r="BDX279" s="1668"/>
      <c r="BDY279" s="1668"/>
      <c r="BDZ279" s="1668"/>
      <c r="BEA279" s="1668"/>
      <c r="BEB279" s="1668"/>
      <c r="BEC279" s="1668"/>
      <c r="BED279" s="1668"/>
      <c r="BEE279" s="1668"/>
      <c r="BEF279" s="1668"/>
      <c r="BEG279" s="1668"/>
      <c r="BEH279" s="1668"/>
      <c r="BEI279" s="1668"/>
      <c r="BEJ279" s="1668"/>
      <c r="BEK279" s="1668"/>
      <c r="BEL279" s="1668"/>
      <c r="BEM279" s="1668"/>
      <c r="BEN279" s="1668"/>
      <c r="BEO279" s="1668"/>
      <c r="BEP279" s="1668"/>
      <c r="BEQ279" s="1668"/>
      <c r="BER279" s="1668"/>
      <c r="BES279" s="1668"/>
      <c r="BET279" s="1668"/>
      <c r="BEU279" s="1668"/>
      <c r="BEV279" s="1668"/>
      <c r="BEW279" s="1668"/>
      <c r="BEX279" s="1668"/>
      <c r="BEY279" s="1668"/>
      <c r="BEZ279" s="1668"/>
      <c r="BFA279" s="1668"/>
      <c r="BFB279" s="1668"/>
      <c r="BFC279" s="1668"/>
      <c r="BFD279" s="1668"/>
      <c r="BFE279" s="1668"/>
      <c r="BFF279" s="1668"/>
      <c r="BFG279" s="1668"/>
      <c r="BFH279" s="1668"/>
      <c r="BFI279" s="1668"/>
      <c r="BFJ279" s="1668"/>
      <c r="BFK279" s="1668"/>
      <c r="BFL279" s="1668"/>
      <c r="BFM279" s="1668"/>
      <c r="BFN279" s="1668"/>
      <c r="BFO279" s="1668"/>
      <c r="BFP279" s="1668"/>
      <c r="BFQ279" s="1668"/>
      <c r="BFR279" s="1668"/>
      <c r="BFS279" s="1668"/>
      <c r="BFT279" s="1668"/>
      <c r="BFU279" s="1668"/>
      <c r="BFV279" s="1668"/>
      <c r="BFW279" s="1668"/>
      <c r="BFX279" s="1668"/>
      <c r="BFY279" s="1668"/>
      <c r="BFZ279" s="1668"/>
      <c r="BGA279" s="1668"/>
      <c r="BGB279" s="1668"/>
      <c r="BGC279" s="1668"/>
      <c r="BGD279" s="1668"/>
      <c r="BGE279" s="1668"/>
      <c r="BGF279" s="1668"/>
      <c r="BGG279" s="1668"/>
      <c r="BGH279" s="1668"/>
      <c r="BGI279" s="1668"/>
      <c r="BGJ279" s="1668"/>
      <c r="BGK279" s="1668"/>
      <c r="BGL279" s="1668"/>
      <c r="BGM279" s="1668"/>
      <c r="BGN279" s="1668"/>
      <c r="BGO279" s="1668"/>
      <c r="BGP279" s="1668"/>
      <c r="BGQ279" s="1668"/>
      <c r="BGR279" s="1668"/>
      <c r="BGS279" s="1668"/>
      <c r="BGT279" s="1668"/>
      <c r="BGU279" s="1668"/>
      <c r="BGV279" s="1668"/>
      <c r="BGW279" s="1668"/>
      <c r="BGX279" s="1668"/>
      <c r="BGY279" s="1668"/>
      <c r="BGZ279" s="1668"/>
      <c r="BHA279" s="1668"/>
      <c r="BHB279" s="1668"/>
      <c r="BHC279" s="1668"/>
      <c r="BHD279" s="1668"/>
      <c r="BHE279" s="1668"/>
      <c r="BHF279" s="1668"/>
      <c r="BHG279" s="1668"/>
      <c r="BHH279" s="1668"/>
      <c r="BHI279" s="1668"/>
      <c r="BHJ279" s="1668"/>
      <c r="BHK279" s="1668"/>
      <c r="BHL279" s="1668"/>
      <c r="BHM279" s="1668"/>
      <c r="BHN279" s="1668"/>
      <c r="BHO279" s="1668"/>
      <c r="BHP279" s="1668"/>
      <c r="BHQ279" s="1668"/>
      <c r="BHR279" s="1668"/>
      <c r="BHS279" s="1668"/>
      <c r="BHT279" s="1668"/>
      <c r="BHU279" s="1668"/>
      <c r="BHV279" s="1668"/>
      <c r="BHW279" s="1668"/>
      <c r="BHX279" s="1668"/>
      <c r="BHY279" s="1668"/>
      <c r="BHZ279" s="1668"/>
      <c r="BIA279" s="1668"/>
      <c r="BIB279" s="1668"/>
      <c r="BIC279" s="1668"/>
      <c r="BID279" s="1668"/>
      <c r="BIE279" s="1668"/>
      <c r="BIF279" s="1668"/>
      <c r="BIG279" s="1668"/>
      <c r="BIH279" s="1668"/>
      <c r="BII279" s="1668"/>
      <c r="BIJ279" s="1668"/>
      <c r="BIK279" s="1668"/>
      <c r="BIL279" s="1668"/>
      <c r="BIM279" s="1668"/>
      <c r="BIN279" s="1668"/>
      <c r="BIO279" s="1668"/>
      <c r="BIP279" s="1668"/>
      <c r="BIQ279" s="1668"/>
      <c r="BIR279" s="1668"/>
      <c r="BIS279" s="1668"/>
      <c r="BIT279" s="1668"/>
      <c r="BIU279" s="1668"/>
      <c r="BIV279" s="1668"/>
      <c r="BIW279" s="1668"/>
      <c r="BIX279" s="1668"/>
      <c r="BIY279" s="1668"/>
      <c r="BIZ279" s="1668"/>
      <c r="BJA279" s="1668"/>
      <c r="BJB279" s="1668"/>
      <c r="BJC279" s="1668"/>
      <c r="BJD279" s="1668"/>
      <c r="BJE279" s="1668"/>
      <c r="BJF279" s="1668"/>
      <c r="BJG279" s="1668"/>
      <c r="BJH279" s="1668"/>
      <c r="BJI279" s="1668"/>
      <c r="BJJ279" s="1668"/>
      <c r="BJK279" s="1668"/>
      <c r="BJL279" s="1668"/>
      <c r="BJM279" s="1668"/>
      <c r="BJN279" s="1668"/>
      <c r="BJO279" s="1668"/>
      <c r="BJP279" s="1668"/>
      <c r="BJQ279" s="1668"/>
      <c r="BJR279" s="1668"/>
      <c r="BJS279" s="1668"/>
      <c r="BJT279" s="1668"/>
      <c r="BJU279" s="1668"/>
      <c r="BJV279" s="1668"/>
      <c r="BJW279" s="1668"/>
      <c r="BJX279" s="1668"/>
      <c r="BJY279" s="1668"/>
      <c r="BJZ279" s="1668"/>
      <c r="BKA279" s="1668"/>
      <c r="BKB279" s="1668"/>
      <c r="BKC279" s="1668"/>
      <c r="BKD279" s="1668"/>
      <c r="BKE279" s="1668"/>
      <c r="BKF279" s="1668"/>
      <c r="BKG279" s="1668"/>
      <c r="BKH279" s="1668"/>
      <c r="BKI279" s="1668"/>
      <c r="BKJ279" s="1668"/>
      <c r="BKK279" s="1668"/>
      <c r="BKL279" s="1668"/>
      <c r="BKM279" s="1668"/>
      <c r="BKN279" s="1668"/>
      <c r="BKO279" s="1668"/>
      <c r="BKP279" s="1668"/>
      <c r="BKQ279" s="1668"/>
      <c r="BKR279" s="1668"/>
      <c r="BKS279" s="1668"/>
      <c r="BKT279" s="1668"/>
      <c r="BKU279" s="1668"/>
      <c r="BKV279" s="1668"/>
      <c r="BKW279" s="1668"/>
      <c r="BKX279" s="1668"/>
      <c r="BKY279" s="1668"/>
      <c r="BKZ279" s="1668"/>
      <c r="BLA279" s="1668"/>
      <c r="BLB279" s="1668"/>
      <c r="BLC279" s="1668"/>
      <c r="BLD279" s="1668"/>
      <c r="BLE279" s="1668"/>
      <c r="BLF279" s="1668"/>
      <c r="BLG279" s="1668"/>
      <c r="BLH279" s="1668"/>
      <c r="BLI279" s="1668"/>
      <c r="BLJ279" s="1668"/>
      <c r="BLK279" s="1668"/>
      <c r="BLL279" s="1668"/>
      <c r="BLM279" s="1668"/>
      <c r="BLN279" s="1668"/>
      <c r="BLO279" s="1668"/>
      <c r="BLP279" s="1668"/>
      <c r="BLQ279" s="1668"/>
      <c r="BLR279" s="1668"/>
      <c r="BLS279" s="1668"/>
      <c r="BLT279" s="1668"/>
      <c r="BLU279" s="1668"/>
      <c r="BLV279" s="1668"/>
      <c r="BLW279" s="1668"/>
      <c r="BLX279" s="1668"/>
      <c r="BLY279" s="1668"/>
      <c r="BLZ279" s="1668"/>
      <c r="BMA279" s="1668"/>
      <c r="BMB279" s="1668"/>
      <c r="BMC279" s="1668"/>
      <c r="BMD279" s="1668"/>
      <c r="BME279" s="1668"/>
      <c r="BMF279" s="1668"/>
      <c r="BMG279" s="1668"/>
      <c r="BMH279" s="1668"/>
      <c r="BMI279" s="1668"/>
      <c r="BMJ279" s="1668"/>
      <c r="BMK279" s="1668"/>
      <c r="BML279" s="1668"/>
      <c r="BMM279" s="1668"/>
      <c r="BMN279" s="1668"/>
      <c r="BMO279" s="1668"/>
      <c r="BMP279" s="1668"/>
      <c r="BMQ279" s="1668"/>
      <c r="BMR279" s="1668"/>
      <c r="BMS279" s="1668"/>
      <c r="BMT279" s="1668"/>
      <c r="BMU279" s="1668"/>
      <c r="BMV279" s="1668"/>
      <c r="BMW279" s="1668"/>
      <c r="BMX279" s="1668"/>
      <c r="BMY279" s="1668"/>
      <c r="BMZ279" s="1668"/>
      <c r="BNA279" s="1668"/>
      <c r="BNB279" s="1668"/>
      <c r="BNC279" s="1668"/>
      <c r="BND279" s="1668"/>
      <c r="BNE279" s="1668"/>
      <c r="BNF279" s="1668"/>
      <c r="BNG279" s="1668"/>
      <c r="BNH279" s="1668"/>
      <c r="BNI279" s="1668"/>
      <c r="BNJ279" s="1668"/>
      <c r="BNK279" s="1668"/>
      <c r="BNL279" s="1668"/>
      <c r="BNM279" s="1668"/>
      <c r="BNN279" s="1668"/>
      <c r="BNO279" s="1668"/>
      <c r="BNP279" s="1668"/>
      <c r="BNQ279" s="1668"/>
      <c r="BNR279" s="1668"/>
      <c r="BNS279" s="1668"/>
      <c r="BNT279" s="1668"/>
      <c r="BNU279" s="1668"/>
      <c r="BNV279" s="1668"/>
      <c r="BNW279" s="1668"/>
      <c r="BNX279" s="1668"/>
      <c r="BNY279" s="1668"/>
      <c r="BNZ279" s="1668"/>
      <c r="BOA279" s="1668"/>
      <c r="BOB279" s="1668"/>
      <c r="BOC279" s="1668"/>
      <c r="BOD279" s="1668"/>
      <c r="BOE279" s="1668"/>
      <c r="BOF279" s="1668"/>
      <c r="BOG279" s="1668"/>
      <c r="BOH279" s="1668"/>
      <c r="BOI279" s="1668"/>
      <c r="BOJ279" s="1668"/>
      <c r="BOK279" s="1668"/>
      <c r="BOL279" s="1668"/>
      <c r="BOM279" s="1668"/>
      <c r="BON279" s="1668"/>
      <c r="BOO279" s="1668"/>
      <c r="BOP279" s="1668"/>
      <c r="BOQ279" s="1668"/>
      <c r="BOR279" s="1668"/>
      <c r="BOS279" s="1668"/>
      <c r="BOT279" s="1668"/>
      <c r="BOU279" s="1668"/>
      <c r="BOV279" s="1668"/>
      <c r="BOW279" s="1668"/>
      <c r="BOX279" s="1668"/>
      <c r="BOY279" s="1668"/>
      <c r="BOZ279" s="1668"/>
      <c r="BPA279" s="1668"/>
      <c r="BPB279" s="1668"/>
      <c r="BPC279" s="1668"/>
      <c r="BPD279" s="1668"/>
      <c r="BPE279" s="1668"/>
      <c r="BPF279" s="1668"/>
      <c r="BPG279" s="1668"/>
      <c r="BPH279" s="1668"/>
      <c r="BPI279" s="1668"/>
      <c r="BPJ279" s="1668"/>
      <c r="BPK279" s="1668"/>
      <c r="BPL279" s="1668"/>
      <c r="BPM279" s="1668"/>
      <c r="BPN279" s="1668"/>
      <c r="BPO279" s="1668"/>
      <c r="BPP279" s="1668"/>
      <c r="BPQ279" s="1668"/>
      <c r="BPR279" s="1668"/>
      <c r="BPS279" s="1668"/>
      <c r="BPT279" s="1668"/>
      <c r="BPU279" s="1668"/>
      <c r="BPV279" s="1668"/>
      <c r="BPW279" s="1668"/>
      <c r="BPX279" s="1668"/>
      <c r="BPY279" s="1668"/>
      <c r="BPZ279" s="1668"/>
      <c r="BQA279" s="1668"/>
      <c r="BQB279" s="1668"/>
      <c r="BQC279" s="1668"/>
      <c r="BQD279" s="1668"/>
      <c r="BQE279" s="1668"/>
      <c r="BQF279" s="1668"/>
      <c r="BQG279" s="1668"/>
      <c r="BQH279" s="1668"/>
      <c r="BQI279" s="1668"/>
      <c r="BQJ279" s="1668"/>
      <c r="BQK279" s="1668"/>
      <c r="BQL279" s="1668"/>
      <c r="BQM279" s="1668"/>
      <c r="BQN279" s="1668"/>
      <c r="BQO279" s="1668"/>
      <c r="BQP279" s="1668"/>
      <c r="BQQ279" s="1668"/>
      <c r="BQR279" s="1668"/>
      <c r="BQS279" s="1668"/>
      <c r="BQT279" s="1668"/>
      <c r="BQU279" s="1668"/>
      <c r="BQV279" s="1668"/>
      <c r="BQW279" s="1668"/>
      <c r="BQX279" s="1668"/>
      <c r="BQY279" s="1668"/>
      <c r="BQZ279" s="1668"/>
      <c r="BRA279" s="1668"/>
      <c r="BRB279" s="1668"/>
      <c r="BRC279" s="1668"/>
      <c r="BRD279" s="1668"/>
      <c r="BRE279" s="1668"/>
      <c r="BRF279" s="1668"/>
      <c r="BRG279" s="1668"/>
      <c r="BRH279" s="1668"/>
      <c r="BRI279" s="1668"/>
      <c r="BRJ279" s="1668"/>
      <c r="BRK279" s="1668"/>
      <c r="BRL279" s="1668"/>
      <c r="BRM279" s="1668"/>
      <c r="BRN279" s="1668"/>
      <c r="BRO279" s="1668"/>
      <c r="BRP279" s="1668"/>
      <c r="BRQ279" s="1668"/>
      <c r="BRR279" s="1668"/>
      <c r="BRS279" s="1668"/>
      <c r="BRT279" s="1668"/>
      <c r="BRU279" s="1668"/>
      <c r="BRV279" s="1668"/>
      <c r="BRW279" s="1668"/>
      <c r="BRX279" s="1668"/>
      <c r="BRY279" s="1668"/>
      <c r="BRZ279" s="1668"/>
      <c r="BSA279" s="1668"/>
      <c r="BSB279" s="1668"/>
      <c r="BSC279" s="1668"/>
      <c r="BSD279" s="1668"/>
      <c r="BSE279" s="1668"/>
      <c r="BSF279" s="1668"/>
      <c r="BSG279" s="1668"/>
      <c r="BSH279" s="1668"/>
      <c r="BSI279" s="1668"/>
      <c r="BSJ279" s="1668"/>
      <c r="BSK279" s="1668"/>
      <c r="BSL279" s="1668"/>
      <c r="BSM279" s="1668"/>
      <c r="BSN279" s="1668"/>
      <c r="BSO279" s="1668"/>
      <c r="BSP279" s="1668"/>
      <c r="BSQ279" s="1668"/>
      <c r="BSR279" s="1668"/>
      <c r="BSS279" s="1668"/>
      <c r="BST279" s="1668"/>
      <c r="BSU279" s="1668"/>
      <c r="BSV279" s="1668"/>
      <c r="BSW279" s="1668"/>
      <c r="BSX279" s="1668"/>
      <c r="BSY279" s="1668"/>
      <c r="BSZ279" s="1668"/>
      <c r="BTA279" s="1668"/>
      <c r="BTB279" s="1668"/>
      <c r="BTC279" s="1668"/>
      <c r="BTD279" s="1668"/>
      <c r="BTE279" s="1668"/>
      <c r="BTF279" s="1668"/>
      <c r="BTG279" s="1668"/>
      <c r="BTH279" s="1668"/>
      <c r="BTI279" s="1668"/>
      <c r="BTJ279" s="1668"/>
      <c r="BTK279" s="1668"/>
      <c r="BTL279" s="1668"/>
      <c r="BTM279" s="1668"/>
      <c r="BTN279" s="1668"/>
      <c r="BTO279" s="1668"/>
      <c r="BTP279" s="1668"/>
      <c r="BTQ279" s="1668"/>
      <c r="BTR279" s="1668"/>
      <c r="BTS279" s="1668"/>
      <c r="BTT279" s="1668"/>
      <c r="BTU279" s="1668"/>
      <c r="BTV279" s="1668"/>
      <c r="BTW279" s="1668"/>
      <c r="BTX279" s="1668"/>
      <c r="BTY279" s="1668"/>
      <c r="BTZ279" s="1668"/>
      <c r="BUA279" s="1668"/>
      <c r="BUB279" s="1668"/>
      <c r="BUC279" s="1668"/>
      <c r="BUD279" s="1668"/>
      <c r="BUE279" s="1668"/>
      <c r="BUF279" s="1668"/>
      <c r="BUG279" s="1668"/>
      <c r="BUH279" s="1668"/>
      <c r="BUI279" s="1668"/>
      <c r="BUJ279" s="1668"/>
      <c r="BUK279" s="1668"/>
      <c r="BUL279" s="1668"/>
      <c r="BUM279" s="1668"/>
      <c r="BUN279" s="1668"/>
      <c r="BUO279" s="1668"/>
      <c r="BUP279" s="1668"/>
      <c r="BUQ279" s="1668"/>
      <c r="BUR279" s="1668"/>
      <c r="BUS279" s="1668"/>
      <c r="BUT279" s="1668"/>
      <c r="BUU279" s="1668"/>
      <c r="BUV279" s="1668"/>
      <c r="BUW279" s="1668"/>
      <c r="BUX279" s="1668"/>
      <c r="BUY279" s="1668"/>
      <c r="BUZ279" s="1668"/>
      <c r="BVA279" s="1668"/>
      <c r="BVB279" s="1668"/>
      <c r="BVC279" s="1668"/>
      <c r="BVD279" s="1668"/>
      <c r="BVE279" s="1668"/>
      <c r="BVF279" s="1668"/>
      <c r="BVG279" s="1668"/>
      <c r="BVH279" s="1668"/>
      <c r="BVI279" s="1668"/>
      <c r="BVJ279" s="1668"/>
      <c r="BVK279" s="1668"/>
      <c r="BVL279" s="1668"/>
      <c r="BVM279" s="1668"/>
      <c r="BVN279" s="1668"/>
      <c r="BVO279" s="1668"/>
      <c r="BVP279" s="1668"/>
      <c r="BVQ279" s="1668"/>
      <c r="BVR279" s="1668"/>
      <c r="BVS279" s="1668"/>
      <c r="BVT279" s="1668"/>
      <c r="BVU279" s="1668"/>
      <c r="BVV279" s="1668"/>
      <c r="BVW279" s="1668"/>
      <c r="BVX279" s="1668"/>
      <c r="BVY279" s="1668"/>
      <c r="BVZ279" s="1668"/>
      <c r="BWA279" s="1668"/>
      <c r="BWB279" s="1668"/>
      <c r="BWC279" s="1668"/>
      <c r="BWD279" s="1668"/>
      <c r="BWE279" s="1668"/>
      <c r="BWF279" s="1668"/>
      <c r="BWG279" s="1668"/>
      <c r="BWH279" s="1668"/>
      <c r="BWI279" s="1668"/>
      <c r="BWJ279" s="1668"/>
      <c r="BWK279" s="1668"/>
      <c r="BWL279" s="1668"/>
      <c r="BWM279" s="1668"/>
      <c r="BWN279" s="1668"/>
      <c r="BWO279" s="1668"/>
      <c r="BWP279" s="1668"/>
      <c r="BWQ279" s="1668"/>
      <c r="BWR279" s="1668"/>
      <c r="BWS279" s="1668"/>
      <c r="BWT279" s="1668"/>
      <c r="BWU279" s="1668"/>
      <c r="BWV279" s="1668"/>
      <c r="BWW279" s="1668"/>
      <c r="BWX279" s="1668"/>
      <c r="BWY279" s="1668"/>
      <c r="BWZ279" s="1668"/>
      <c r="BXA279" s="1668"/>
      <c r="BXB279" s="1668"/>
      <c r="BXC279" s="1668"/>
      <c r="BXD279" s="1668"/>
      <c r="BXE279" s="1668"/>
      <c r="BXF279" s="1668"/>
      <c r="BXG279" s="1668"/>
      <c r="BXH279" s="1668"/>
      <c r="BXI279" s="1668"/>
      <c r="BXJ279" s="1668"/>
      <c r="BXK279" s="1668"/>
      <c r="BXL279" s="1668"/>
      <c r="BXM279" s="1668"/>
      <c r="BXN279" s="1668"/>
      <c r="BXO279" s="1668"/>
      <c r="BXP279" s="1668"/>
      <c r="BXQ279" s="1668"/>
      <c r="BXR279" s="1668"/>
      <c r="BXS279" s="1668"/>
      <c r="BXT279" s="1668"/>
      <c r="BXU279" s="1668"/>
      <c r="BXV279" s="1668"/>
      <c r="BXW279" s="1668"/>
      <c r="BXX279" s="1668"/>
      <c r="BXY279" s="1668"/>
      <c r="BXZ279" s="1668"/>
      <c r="BYA279" s="1668"/>
      <c r="BYB279" s="1668"/>
      <c r="BYC279" s="1668"/>
      <c r="BYD279" s="1668"/>
      <c r="BYE279" s="1668"/>
      <c r="BYF279" s="1668"/>
      <c r="BYG279" s="1668"/>
      <c r="BYH279" s="1668"/>
      <c r="BYI279" s="1668"/>
      <c r="BYJ279" s="1668"/>
      <c r="BYK279" s="1668"/>
      <c r="BYL279" s="1668"/>
      <c r="BYM279" s="1668"/>
      <c r="BYN279" s="1668"/>
      <c r="BYO279" s="1668"/>
      <c r="BYP279" s="1668"/>
      <c r="BYQ279" s="1668"/>
      <c r="BYR279" s="1668"/>
      <c r="BYS279" s="1668"/>
      <c r="BYT279" s="1668"/>
      <c r="BYU279" s="1668"/>
      <c r="BYV279" s="1668"/>
      <c r="BYW279" s="1668"/>
      <c r="BYX279" s="1668"/>
      <c r="BYY279" s="1668"/>
      <c r="BYZ279" s="1668"/>
      <c r="BZA279" s="1668"/>
      <c r="BZB279" s="1668"/>
      <c r="BZC279" s="1668"/>
      <c r="BZD279" s="1668"/>
      <c r="BZE279" s="1668"/>
      <c r="BZF279" s="1668"/>
      <c r="BZG279" s="1668"/>
      <c r="BZH279" s="1668"/>
      <c r="BZI279" s="1668"/>
      <c r="BZJ279" s="1668"/>
      <c r="BZK279" s="1668"/>
      <c r="BZL279" s="1668"/>
      <c r="BZM279" s="1668"/>
      <c r="BZN279" s="1668"/>
      <c r="BZO279" s="1668"/>
      <c r="BZP279" s="1668"/>
      <c r="BZQ279" s="1668"/>
      <c r="BZR279" s="1668"/>
      <c r="BZS279" s="1668"/>
      <c r="BZT279" s="1668"/>
      <c r="BZU279" s="1668"/>
      <c r="BZV279" s="1668"/>
      <c r="BZW279" s="1668"/>
      <c r="BZX279" s="1668"/>
      <c r="BZY279" s="1668"/>
      <c r="BZZ279" s="1668"/>
      <c r="CAA279" s="1668"/>
      <c r="CAB279" s="1668"/>
      <c r="CAC279" s="1668"/>
      <c r="CAD279" s="1668"/>
      <c r="CAE279" s="1668"/>
      <c r="CAF279" s="1668"/>
      <c r="CAG279" s="1668"/>
      <c r="CAH279" s="1668"/>
      <c r="CAI279" s="1668"/>
      <c r="CAJ279" s="1668"/>
      <c r="CAK279" s="1668"/>
      <c r="CAL279" s="1668"/>
      <c r="CAM279" s="1668"/>
      <c r="CAN279" s="1668"/>
      <c r="CAO279" s="1668"/>
      <c r="CAP279" s="1668"/>
      <c r="CAQ279" s="1668"/>
      <c r="CAR279" s="1668"/>
      <c r="CAS279" s="1668"/>
      <c r="CAT279" s="1668"/>
      <c r="CAU279" s="1668"/>
      <c r="CAV279" s="1668"/>
      <c r="CAW279" s="1668"/>
      <c r="CAX279" s="1668"/>
      <c r="CAY279" s="1668"/>
      <c r="CAZ279" s="1668"/>
      <c r="CBA279" s="1668"/>
      <c r="CBB279" s="1668"/>
      <c r="CBC279" s="1668"/>
      <c r="CBD279" s="1668"/>
      <c r="CBE279" s="1668"/>
      <c r="CBF279" s="1668"/>
      <c r="CBG279" s="1668"/>
      <c r="CBH279" s="1668"/>
      <c r="CBI279" s="1668"/>
      <c r="CBJ279" s="1668"/>
      <c r="CBK279" s="1668"/>
      <c r="CBL279" s="1668"/>
      <c r="CBM279" s="1668"/>
      <c r="CBN279" s="1668"/>
      <c r="CBO279" s="1668"/>
      <c r="CBP279" s="1668"/>
      <c r="CBQ279" s="1668"/>
      <c r="CBR279" s="1668"/>
      <c r="CBS279" s="1668"/>
      <c r="CBT279" s="1668"/>
      <c r="CBU279" s="1668"/>
      <c r="CBV279" s="1668"/>
      <c r="CBW279" s="1668"/>
      <c r="CBX279" s="1668"/>
      <c r="CBY279" s="1668"/>
      <c r="CBZ279" s="1668"/>
      <c r="CCA279" s="1668"/>
      <c r="CCB279" s="1668"/>
      <c r="CCC279" s="1668"/>
      <c r="CCD279" s="1668"/>
      <c r="CCE279" s="1668"/>
      <c r="CCF279" s="1668"/>
      <c r="CCG279" s="1668"/>
      <c r="CCH279" s="1668"/>
      <c r="CCI279" s="1668"/>
      <c r="CCJ279" s="1668"/>
      <c r="CCK279" s="1668"/>
      <c r="CCL279" s="1668"/>
      <c r="CCM279" s="1668"/>
      <c r="CCN279" s="1668"/>
      <c r="CCO279" s="1668"/>
      <c r="CCP279" s="1668"/>
      <c r="CCQ279" s="1668"/>
      <c r="CCR279" s="1668"/>
      <c r="CCS279" s="1668"/>
      <c r="CCT279" s="1668"/>
      <c r="CCU279" s="1668"/>
      <c r="CCV279" s="1668"/>
      <c r="CCW279" s="1668"/>
      <c r="CCX279" s="1668"/>
      <c r="CCY279" s="1668"/>
      <c r="CCZ279" s="1668"/>
      <c r="CDA279" s="1668"/>
      <c r="CDB279" s="1668"/>
      <c r="CDC279" s="1668"/>
      <c r="CDD279" s="1668"/>
      <c r="CDE279" s="1668"/>
      <c r="CDF279" s="1668"/>
      <c r="CDG279" s="1668"/>
      <c r="CDH279" s="1668"/>
      <c r="CDI279" s="1668"/>
      <c r="CDJ279" s="1668"/>
      <c r="CDK279" s="1668"/>
      <c r="CDL279" s="1668"/>
      <c r="CDM279" s="1668"/>
      <c r="CDN279" s="1668"/>
      <c r="CDO279" s="1668"/>
      <c r="CDP279" s="1668"/>
      <c r="CDQ279" s="1668"/>
      <c r="CDR279" s="1668"/>
      <c r="CDS279" s="1668"/>
      <c r="CDT279" s="1668"/>
      <c r="CDU279" s="1668"/>
      <c r="CDV279" s="1668"/>
      <c r="CDW279" s="1668"/>
      <c r="CDX279" s="1668"/>
      <c r="CDY279" s="1668"/>
      <c r="CDZ279" s="1668"/>
      <c r="CEA279" s="1668"/>
      <c r="CEB279" s="1668"/>
      <c r="CEC279" s="1668"/>
      <c r="CED279" s="1668"/>
      <c r="CEE279" s="1668"/>
      <c r="CEF279" s="1668"/>
      <c r="CEG279" s="1668"/>
      <c r="CEH279" s="1668"/>
      <c r="CEI279" s="1668"/>
      <c r="CEJ279" s="1668"/>
      <c r="CEK279" s="1668"/>
      <c r="CEL279" s="1668"/>
      <c r="CEM279" s="1668"/>
      <c r="CEN279" s="1668"/>
      <c r="CEO279" s="1668"/>
      <c r="CEP279" s="1668"/>
      <c r="CEQ279" s="1668"/>
      <c r="CER279" s="1668"/>
      <c r="CES279" s="1668"/>
      <c r="CET279" s="1668"/>
      <c r="CEU279" s="1668"/>
      <c r="CEV279" s="1668"/>
      <c r="CEW279" s="1668"/>
      <c r="CEX279" s="1668"/>
      <c r="CEY279" s="1668"/>
      <c r="CEZ279" s="1668"/>
      <c r="CFA279" s="1668"/>
      <c r="CFB279" s="1668"/>
      <c r="CFC279" s="1668"/>
      <c r="CFD279" s="1668"/>
      <c r="CFE279" s="1668"/>
      <c r="CFF279" s="1668"/>
      <c r="CFG279" s="1668"/>
      <c r="CFH279" s="1668"/>
      <c r="CFI279" s="1668"/>
      <c r="CFJ279" s="1668"/>
      <c r="CFK279" s="1668"/>
      <c r="CFL279" s="1668"/>
      <c r="CFM279" s="1668"/>
      <c r="CFN279" s="1668"/>
      <c r="CFO279" s="1668"/>
      <c r="CFP279" s="1668"/>
      <c r="CFQ279" s="1668"/>
      <c r="CFR279" s="1668"/>
      <c r="CFS279" s="1668"/>
      <c r="CFT279" s="1668"/>
      <c r="CFU279" s="1668"/>
      <c r="CFV279" s="1668"/>
      <c r="CFW279" s="1668"/>
      <c r="CFX279" s="1668"/>
      <c r="CFY279" s="1668"/>
      <c r="CFZ279" s="1668"/>
      <c r="CGA279" s="1668"/>
      <c r="CGB279" s="1668"/>
      <c r="CGC279" s="1668"/>
      <c r="CGD279" s="1668"/>
      <c r="CGE279" s="1668"/>
      <c r="CGF279" s="1668"/>
      <c r="CGG279" s="1668"/>
      <c r="CGH279" s="1668"/>
      <c r="CGI279" s="1668"/>
      <c r="CGJ279" s="1668"/>
      <c r="CGK279" s="1668"/>
      <c r="CGL279" s="1668"/>
      <c r="CGM279" s="1668"/>
      <c r="CGN279" s="1668"/>
      <c r="CGO279" s="1668"/>
      <c r="CGP279" s="1668"/>
      <c r="CGQ279" s="1668"/>
      <c r="CGR279" s="1668"/>
      <c r="CGS279" s="1668"/>
      <c r="CGT279" s="1668"/>
      <c r="CGU279" s="1668"/>
      <c r="CGV279" s="1668"/>
      <c r="CGW279" s="1668"/>
      <c r="CGX279" s="1668"/>
      <c r="CGY279" s="1668"/>
      <c r="CGZ279" s="1668"/>
      <c r="CHA279" s="1668"/>
      <c r="CHB279" s="1668"/>
      <c r="CHC279" s="1668"/>
      <c r="CHD279" s="1668"/>
      <c r="CHE279" s="1668"/>
      <c r="CHF279" s="1668"/>
      <c r="CHG279" s="1668"/>
      <c r="CHH279" s="1668"/>
      <c r="CHI279" s="1668"/>
      <c r="CHJ279" s="1668"/>
      <c r="CHK279" s="1668"/>
      <c r="CHL279" s="1668"/>
      <c r="CHM279" s="1668"/>
      <c r="CHN279" s="1668"/>
      <c r="CHO279" s="1668"/>
      <c r="CHP279" s="1668"/>
      <c r="CHQ279" s="1668"/>
      <c r="CHR279" s="1668"/>
      <c r="CHS279" s="1668"/>
      <c r="CHT279" s="1668"/>
      <c r="CHU279" s="1668"/>
      <c r="CHV279" s="1668"/>
      <c r="CHW279" s="1668"/>
      <c r="CHX279" s="1668"/>
      <c r="CHY279" s="1668"/>
      <c r="CHZ279" s="1668"/>
      <c r="CIA279" s="1668"/>
      <c r="CIB279" s="1668"/>
      <c r="CIC279" s="1668"/>
      <c r="CID279" s="1668"/>
      <c r="CIE279" s="1668"/>
      <c r="CIF279" s="1668"/>
      <c r="CIG279" s="1668"/>
      <c r="CIH279" s="1668"/>
      <c r="CII279" s="1668"/>
      <c r="CIJ279" s="1668"/>
      <c r="CIK279" s="1668"/>
      <c r="CIL279" s="1668"/>
      <c r="CIM279" s="1668"/>
      <c r="CIN279" s="1668"/>
      <c r="CIO279" s="1668"/>
      <c r="CIP279" s="1668"/>
      <c r="CIQ279" s="1668"/>
      <c r="CIR279" s="1668"/>
      <c r="CIS279" s="1668"/>
      <c r="CIT279" s="1668"/>
      <c r="CIU279" s="1668"/>
      <c r="CIV279" s="1668"/>
      <c r="CIW279" s="1668"/>
      <c r="CIX279" s="1668"/>
      <c r="CIY279" s="1668"/>
      <c r="CIZ279" s="1668"/>
      <c r="CJA279" s="1668"/>
      <c r="CJB279" s="1668"/>
      <c r="CJC279" s="1668"/>
      <c r="CJD279" s="1668"/>
      <c r="CJE279" s="1668"/>
      <c r="CJF279" s="1668"/>
      <c r="CJG279" s="1668"/>
      <c r="CJH279" s="1668"/>
      <c r="CJI279" s="1668"/>
      <c r="CJJ279" s="1668"/>
      <c r="CJK279" s="1668"/>
      <c r="CJL279" s="1668"/>
      <c r="CJM279" s="1668"/>
      <c r="CJN279" s="1668"/>
      <c r="CJO279" s="1668"/>
      <c r="CJP279" s="1668"/>
      <c r="CJQ279" s="1668"/>
      <c r="CJR279" s="1668"/>
      <c r="CJS279" s="1668"/>
      <c r="CJT279" s="1668"/>
      <c r="CJU279" s="1668"/>
      <c r="CJV279" s="1668"/>
      <c r="CJW279" s="1668"/>
      <c r="CJX279" s="1668"/>
      <c r="CJY279" s="1668"/>
      <c r="CJZ279" s="1668"/>
      <c r="CKA279" s="1668"/>
      <c r="CKB279" s="1668"/>
      <c r="CKC279" s="1668"/>
      <c r="CKD279" s="1668"/>
      <c r="CKE279" s="1668"/>
      <c r="CKF279" s="1668"/>
      <c r="CKG279" s="1668"/>
      <c r="CKH279" s="1668"/>
      <c r="CKI279" s="1668"/>
      <c r="CKJ279" s="1668"/>
      <c r="CKK279" s="1668"/>
      <c r="CKL279" s="1668"/>
      <c r="CKM279" s="1668"/>
      <c r="CKN279" s="1668"/>
      <c r="CKO279" s="1668"/>
      <c r="CKP279" s="1668"/>
      <c r="CKQ279" s="1668"/>
      <c r="CKR279" s="1668"/>
      <c r="CKS279" s="1668"/>
      <c r="CKT279" s="1668"/>
      <c r="CKU279" s="1668"/>
      <c r="CKV279" s="1668"/>
      <c r="CKW279" s="1668"/>
      <c r="CKX279" s="1668"/>
      <c r="CKY279" s="1668"/>
      <c r="CKZ279" s="1668"/>
      <c r="CLA279" s="1668"/>
      <c r="CLB279" s="1668"/>
      <c r="CLC279" s="1668"/>
      <c r="CLD279" s="1668"/>
      <c r="CLE279" s="1668"/>
      <c r="CLF279" s="1668"/>
      <c r="CLG279" s="1668"/>
      <c r="CLH279" s="1668"/>
      <c r="CLI279" s="1668"/>
      <c r="CLJ279" s="1668"/>
      <c r="CLK279" s="1668"/>
      <c r="CLL279" s="1668"/>
      <c r="CLM279" s="1668"/>
      <c r="CLN279" s="1668"/>
      <c r="CLO279" s="1668"/>
      <c r="CLP279" s="1668"/>
      <c r="CLQ279" s="1668"/>
      <c r="CLR279" s="1668"/>
      <c r="CLS279" s="1668"/>
      <c r="CLT279" s="1668"/>
      <c r="CLU279" s="1668"/>
      <c r="CLV279" s="1668"/>
      <c r="CLW279" s="1668"/>
      <c r="CLX279" s="1668"/>
      <c r="CLY279" s="1668"/>
      <c r="CLZ279" s="1668"/>
      <c r="CMA279" s="1668"/>
      <c r="CMB279" s="1668"/>
      <c r="CMC279" s="1668"/>
      <c r="CMD279" s="1668"/>
      <c r="CME279" s="1668"/>
      <c r="CMF279" s="1668"/>
      <c r="CMG279" s="1668"/>
      <c r="CMH279" s="1668"/>
      <c r="CMI279" s="1668"/>
      <c r="CMJ279" s="1668"/>
      <c r="CMK279" s="1668"/>
      <c r="CML279" s="1668"/>
      <c r="CMM279" s="1668"/>
      <c r="CMN279" s="1668"/>
      <c r="CMO279" s="1668"/>
      <c r="CMP279" s="1668"/>
      <c r="CMQ279" s="1668"/>
      <c r="CMR279" s="1668"/>
      <c r="CMS279" s="1668"/>
      <c r="CMT279" s="1668"/>
      <c r="CMU279" s="1668"/>
      <c r="CMV279" s="1668"/>
      <c r="CMW279" s="1668"/>
      <c r="CMX279" s="1668"/>
      <c r="CMY279" s="1668"/>
      <c r="CMZ279" s="1668"/>
      <c r="CNA279" s="1668"/>
      <c r="CNB279" s="1668"/>
      <c r="CNC279" s="1668"/>
      <c r="CND279" s="1668"/>
      <c r="CNE279" s="1668"/>
      <c r="CNF279" s="1668"/>
      <c r="CNG279" s="1668"/>
      <c r="CNH279" s="1668"/>
      <c r="CNI279" s="1668"/>
      <c r="CNJ279" s="1668"/>
      <c r="CNK279" s="1668"/>
      <c r="CNL279" s="1668"/>
      <c r="CNM279" s="1668"/>
      <c r="CNN279" s="1668"/>
      <c r="CNO279" s="1668"/>
      <c r="CNP279" s="1668"/>
      <c r="CNQ279" s="1668"/>
      <c r="CNR279" s="1668"/>
      <c r="CNS279" s="1668"/>
      <c r="CNT279" s="1668"/>
      <c r="CNU279" s="1668"/>
      <c r="CNV279" s="1668"/>
      <c r="CNW279" s="1668"/>
      <c r="CNX279" s="1668"/>
      <c r="CNY279" s="1668"/>
      <c r="CNZ279" s="1668"/>
      <c r="COA279" s="1668"/>
      <c r="COB279" s="1668"/>
      <c r="COC279" s="1668"/>
      <c r="COD279" s="1668"/>
      <c r="COE279" s="1668"/>
      <c r="COF279" s="1668"/>
      <c r="COG279" s="1668"/>
      <c r="COH279" s="1668"/>
      <c r="COI279" s="1668"/>
      <c r="COJ279" s="1668"/>
      <c r="COK279" s="1668"/>
      <c r="COL279" s="1668"/>
      <c r="COM279" s="1668"/>
      <c r="CON279" s="1668"/>
      <c r="COO279" s="1668"/>
      <c r="COP279" s="1668"/>
      <c r="COQ279" s="1668"/>
      <c r="COR279" s="1668"/>
      <c r="COS279" s="1668"/>
      <c r="COT279" s="1668"/>
      <c r="COU279" s="1668"/>
      <c r="COV279" s="1668"/>
      <c r="COW279" s="1668"/>
      <c r="COX279" s="1668"/>
      <c r="COY279" s="1668"/>
      <c r="COZ279" s="1668"/>
      <c r="CPA279" s="1668"/>
      <c r="CPB279" s="1668"/>
      <c r="CPC279" s="1668"/>
      <c r="CPD279" s="1668"/>
      <c r="CPE279" s="1668"/>
      <c r="CPF279" s="1668"/>
      <c r="CPG279" s="1668"/>
      <c r="CPH279" s="1668"/>
      <c r="CPI279" s="1668"/>
      <c r="CPJ279" s="1668"/>
      <c r="CPK279" s="1668"/>
      <c r="CPL279" s="1668"/>
      <c r="CPM279" s="1668"/>
      <c r="CPN279" s="1668"/>
      <c r="CPO279" s="1668"/>
      <c r="CPP279" s="1668"/>
      <c r="CPQ279" s="1668"/>
      <c r="CPR279" s="1668"/>
      <c r="CPS279" s="1668"/>
      <c r="CPT279" s="1668"/>
      <c r="CPU279" s="1668"/>
      <c r="CPV279" s="1668"/>
      <c r="CPW279" s="1668"/>
      <c r="CPX279" s="1668"/>
      <c r="CPY279" s="1668"/>
      <c r="CPZ279" s="1668"/>
      <c r="CQA279" s="1668"/>
      <c r="CQB279" s="1668"/>
      <c r="CQC279" s="1668"/>
      <c r="CQD279" s="1668"/>
      <c r="CQE279" s="1668"/>
      <c r="CQF279" s="1668"/>
      <c r="CQG279" s="1668"/>
      <c r="CQH279" s="1668"/>
      <c r="CQI279" s="1668"/>
      <c r="CQJ279" s="1668"/>
      <c r="CQK279" s="1668"/>
      <c r="CQL279" s="1668"/>
      <c r="CQM279" s="1668"/>
      <c r="CQN279" s="1668"/>
      <c r="CQO279" s="1668"/>
      <c r="CQP279" s="1668"/>
      <c r="CQQ279" s="1668"/>
      <c r="CQR279" s="1668"/>
      <c r="CQS279" s="1668"/>
      <c r="CQT279" s="1668"/>
      <c r="CQU279" s="1668"/>
      <c r="CQV279" s="1668"/>
      <c r="CQW279" s="1668"/>
      <c r="CQX279" s="1668"/>
      <c r="CQY279" s="1668"/>
      <c r="CQZ279" s="1668"/>
      <c r="CRA279" s="1668"/>
      <c r="CRB279" s="1668"/>
      <c r="CRC279" s="1668"/>
      <c r="CRD279" s="1668"/>
      <c r="CRE279" s="1668"/>
      <c r="CRF279" s="1668"/>
      <c r="CRG279" s="1668"/>
      <c r="CRH279" s="1668"/>
      <c r="CRI279" s="1668"/>
      <c r="CRJ279" s="1668"/>
      <c r="CRK279" s="1668"/>
      <c r="CRL279" s="1668"/>
      <c r="CRM279" s="1668"/>
      <c r="CRN279" s="1668"/>
      <c r="CRO279" s="1668"/>
      <c r="CRP279" s="1668"/>
      <c r="CRQ279" s="1668"/>
      <c r="CRR279" s="1668"/>
      <c r="CRS279" s="1668"/>
      <c r="CRT279" s="1668"/>
      <c r="CRU279" s="1668"/>
      <c r="CRV279" s="1668"/>
      <c r="CRW279" s="1668"/>
      <c r="CRX279" s="1668"/>
      <c r="CRY279" s="1668"/>
      <c r="CRZ279" s="1668"/>
      <c r="CSA279" s="1668"/>
      <c r="CSB279" s="1668"/>
      <c r="CSC279" s="1668"/>
      <c r="CSD279" s="1668"/>
      <c r="CSE279" s="1668"/>
      <c r="CSF279" s="1668"/>
      <c r="CSG279" s="1668"/>
      <c r="CSH279" s="1668"/>
      <c r="CSI279" s="1668"/>
      <c r="CSJ279" s="1668"/>
      <c r="CSK279" s="1668"/>
      <c r="CSL279" s="1668"/>
      <c r="CSM279" s="1668"/>
      <c r="CSN279" s="1668"/>
      <c r="CSO279" s="1668"/>
      <c r="CSP279" s="1668"/>
      <c r="CSQ279" s="1668"/>
      <c r="CSR279" s="1668"/>
      <c r="CSS279" s="1668"/>
      <c r="CST279" s="1668"/>
      <c r="CSU279" s="1668"/>
      <c r="CSV279" s="1668"/>
      <c r="CSW279" s="1668"/>
      <c r="CSX279" s="1668"/>
      <c r="CSY279" s="1668"/>
      <c r="CSZ279" s="1668"/>
      <c r="CTA279" s="1668"/>
      <c r="CTB279" s="1668"/>
      <c r="CTC279" s="1668"/>
      <c r="CTD279" s="1668"/>
      <c r="CTE279" s="1668"/>
      <c r="CTF279" s="1668"/>
      <c r="CTG279" s="1668"/>
      <c r="CTH279" s="1668"/>
      <c r="CTI279" s="1668"/>
      <c r="CTJ279" s="1668"/>
      <c r="CTK279" s="1668"/>
      <c r="CTL279" s="1668"/>
      <c r="CTM279" s="1668"/>
      <c r="CTN279" s="1668"/>
      <c r="CTO279" s="1668"/>
      <c r="CTP279" s="1668"/>
      <c r="CTQ279" s="1668"/>
      <c r="CTR279" s="1668"/>
      <c r="CTS279" s="1668"/>
      <c r="CTT279" s="1668"/>
      <c r="CTU279" s="1668"/>
      <c r="CTV279" s="1668"/>
      <c r="CTW279" s="1668"/>
      <c r="CTX279" s="1668"/>
      <c r="CTY279" s="1668"/>
      <c r="CTZ279" s="1668"/>
      <c r="CUA279" s="1668"/>
      <c r="CUB279" s="1668"/>
      <c r="CUC279" s="1668"/>
      <c r="CUD279" s="1668"/>
      <c r="CUE279" s="1668"/>
      <c r="CUF279" s="1668"/>
      <c r="CUG279" s="1668"/>
      <c r="CUH279" s="1668"/>
      <c r="CUI279" s="1668"/>
      <c r="CUJ279" s="1668"/>
      <c r="CUK279" s="1668"/>
      <c r="CUL279" s="1668"/>
      <c r="CUM279" s="1668"/>
      <c r="CUN279" s="1668"/>
      <c r="CUO279" s="1668"/>
      <c r="CUP279" s="1668"/>
      <c r="CUQ279" s="1668"/>
      <c r="CUR279" s="1668"/>
      <c r="CUS279" s="1668"/>
      <c r="CUT279" s="1668"/>
      <c r="CUU279" s="1668"/>
      <c r="CUV279" s="1668"/>
      <c r="CUW279" s="1668"/>
      <c r="CUX279" s="1668"/>
      <c r="CUY279" s="1668"/>
      <c r="CUZ279" s="1668"/>
      <c r="CVA279" s="1668"/>
      <c r="CVB279" s="1668"/>
      <c r="CVC279" s="1668"/>
      <c r="CVD279" s="1668"/>
      <c r="CVE279" s="1668"/>
      <c r="CVF279" s="1668"/>
      <c r="CVG279" s="1668"/>
      <c r="CVH279" s="1668"/>
      <c r="CVI279" s="1668"/>
      <c r="CVJ279" s="1668"/>
      <c r="CVK279" s="1668"/>
      <c r="CVL279" s="1668"/>
      <c r="CVM279" s="1668"/>
      <c r="CVN279" s="1668"/>
      <c r="CVO279" s="1668"/>
      <c r="CVP279" s="1668"/>
      <c r="CVQ279" s="1668"/>
      <c r="CVR279" s="1668"/>
      <c r="CVS279" s="1668"/>
      <c r="CVT279" s="1668"/>
      <c r="CVU279" s="1668"/>
      <c r="CVV279" s="1668"/>
      <c r="CVW279" s="1668"/>
      <c r="CVX279" s="1668"/>
      <c r="CVY279" s="1668"/>
      <c r="CVZ279" s="1668"/>
      <c r="CWA279" s="1668"/>
      <c r="CWB279" s="1668"/>
      <c r="CWC279" s="1668"/>
      <c r="CWD279" s="1668"/>
      <c r="CWE279" s="1668"/>
      <c r="CWF279" s="1668"/>
      <c r="CWG279" s="1668"/>
      <c r="CWH279" s="1668"/>
      <c r="CWI279" s="1668"/>
      <c r="CWJ279" s="1668"/>
      <c r="CWK279" s="1668"/>
      <c r="CWL279" s="1668"/>
      <c r="CWM279" s="1668"/>
      <c r="CWN279" s="1668"/>
      <c r="CWO279" s="1668"/>
      <c r="CWP279" s="1668"/>
      <c r="CWQ279" s="1668"/>
      <c r="CWR279" s="1668"/>
      <c r="CWS279" s="1668"/>
      <c r="CWT279" s="1668"/>
      <c r="CWU279" s="1668"/>
      <c r="CWV279" s="1668"/>
      <c r="CWW279" s="1668"/>
      <c r="CWX279" s="1668"/>
      <c r="CWY279" s="1668"/>
      <c r="CWZ279" s="1668"/>
      <c r="CXA279" s="1668"/>
      <c r="CXB279" s="1668"/>
      <c r="CXC279" s="1668"/>
      <c r="CXD279" s="1668"/>
      <c r="CXE279" s="1668"/>
      <c r="CXF279" s="1668"/>
      <c r="CXG279" s="1668"/>
      <c r="CXH279" s="1668"/>
      <c r="CXI279" s="1668"/>
      <c r="CXJ279" s="1668"/>
      <c r="CXK279" s="1668"/>
      <c r="CXL279" s="1668"/>
      <c r="CXM279" s="1668"/>
      <c r="CXN279" s="1668"/>
      <c r="CXO279" s="1668"/>
      <c r="CXP279" s="1668"/>
      <c r="CXQ279" s="1668"/>
      <c r="CXR279" s="1668"/>
      <c r="CXS279" s="1668"/>
      <c r="CXT279" s="1668"/>
      <c r="CXU279" s="1668"/>
      <c r="CXV279" s="1668"/>
      <c r="CXW279" s="1668"/>
      <c r="CXX279" s="1668"/>
      <c r="CXY279" s="1668"/>
      <c r="CXZ279" s="1668"/>
      <c r="CYA279" s="1668"/>
      <c r="CYB279" s="1668"/>
      <c r="CYC279" s="1668"/>
      <c r="CYD279" s="1668"/>
      <c r="CYE279" s="1668"/>
      <c r="CYF279" s="1668"/>
      <c r="CYG279" s="1668"/>
      <c r="CYH279" s="1668"/>
      <c r="CYI279" s="1668"/>
      <c r="CYJ279" s="1668"/>
      <c r="CYK279" s="1668"/>
      <c r="CYL279" s="1668"/>
      <c r="CYM279" s="1668"/>
      <c r="CYN279" s="1668"/>
      <c r="CYO279" s="1668"/>
      <c r="CYP279" s="1668"/>
      <c r="CYQ279" s="1668"/>
      <c r="CYR279" s="1668"/>
      <c r="CYS279" s="1668"/>
      <c r="CYT279" s="1668"/>
      <c r="CYU279" s="1668"/>
      <c r="CYV279" s="1668"/>
      <c r="CYW279" s="1668"/>
      <c r="CYX279" s="1668"/>
      <c r="CYY279" s="1668"/>
      <c r="CYZ279" s="1668"/>
      <c r="CZA279" s="1668"/>
      <c r="CZB279" s="1668"/>
      <c r="CZC279" s="1668"/>
      <c r="CZD279" s="1668"/>
      <c r="CZE279" s="1668"/>
      <c r="CZF279" s="1668"/>
      <c r="CZG279" s="1668"/>
      <c r="CZH279" s="1668"/>
      <c r="CZI279" s="1668"/>
      <c r="CZJ279" s="1668"/>
      <c r="CZK279" s="1668"/>
      <c r="CZL279" s="1668"/>
      <c r="CZM279" s="1668"/>
      <c r="CZN279" s="1668"/>
      <c r="CZO279" s="1668"/>
      <c r="CZP279" s="1668"/>
      <c r="CZQ279" s="1668"/>
      <c r="CZR279" s="1668"/>
      <c r="CZS279" s="1668"/>
      <c r="CZT279" s="1668"/>
      <c r="CZU279" s="1668"/>
      <c r="CZV279" s="1668"/>
      <c r="CZW279" s="1668"/>
      <c r="CZX279" s="1668"/>
      <c r="CZY279" s="1668"/>
      <c r="CZZ279" s="1668"/>
      <c r="DAA279" s="1668"/>
      <c r="DAB279" s="1668"/>
      <c r="DAC279" s="1668"/>
      <c r="DAD279" s="1668"/>
      <c r="DAE279" s="1668"/>
      <c r="DAF279" s="1668"/>
      <c r="DAG279" s="1668"/>
      <c r="DAH279" s="1668"/>
      <c r="DAI279" s="1668"/>
      <c r="DAJ279" s="1668"/>
      <c r="DAK279" s="1668"/>
      <c r="DAL279" s="1668"/>
      <c r="DAM279" s="1668"/>
      <c r="DAN279" s="1668"/>
      <c r="DAO279" s="1668"/>
      <c r="DAP279" s="1668"/>
      <c r="DAQ279" s="1668"/>
      <c r="DAR279" s="1668"/>
      <c r="DAS279" s="1668"/>
      <c r="DAT279" s="1668"/>
      <c r="DAU279" s="1668"/>
      <c r="DAV279" s="1668"/>
      <c r="DAW279" s="1668"/>
      <c r="DAX279" s="1668"/>
      <c r="DAY279" s="1668"/>
      <c r="DAZ279" s="1668"/>
      <c r="DBA279" s="1668"/>
      <c r="DBB279" s="1668"/>
      <c r="DBC279" s="1668"/>
      <c r="DBD279" s="1668"/>
      <c r="DBE279" s="1668"/>
      <c r="DBF279" s="1668"/>
      <c r="DBG279" s="1668"/>
      <c r="DBH279" s="1668"/>
      <c r="DBI279" s="1668"/>
      <c r="DBJ279" s="1668"/>
      <c r="DBK279" s="1668"/>
      <c r="DBL279" s="1668"/>
      <c r="DBM279" s="1668"/>
      <c r="DBN279" s="1668"/>
      <c r="DBO279" s="1668"/>
      <c r="DBP279" s="1668"/>
      <c r="DBQ279" s="1668"/>
      <c r="DBR279" s="1668"/>
      <c r="DBS279" s="1668"/>
      <c r="DBT279" s="1668"/>
      <c r="DBU279" s="1668"/>
      <c r="DBV279" s="1668"/>
      <c r="DBW279" s="1668"/>
      <c r="DBX279" s="1668"/>
      <c r="DBY279" s="1668"/>
      <c r="DBZ279" s="1668"/>
      <c r="DCA279" s="1668"/>
      <c r="DCB279" s="1668"/>
      <c r="DCC279" s="1668"/>
      <c r="DCD279" s="1668"/>
      <c r="DCE279" s="1668"/>
      <c r="DCF279" s="1668"/>
      <c r="DCG279" s="1668"/>
      <c r="DCH279" s="1668"/>
      <c r="DCI279" s="1668"/>
      <c r="DCJ279" s="1668"/>
      <c r="DCK279" s="1668"/>
      <c r="DCL279" s="1668"/>
      <c r="DCM279" s="1668"/>
      <c r="DCN279" s="1668"/>
      <c r="DCO279" s="1668"/>
      <c r="DCP279" s="1668"/>
      <c r="DCQ279" s="1668"/>
      <c r="DCR279" s="1668"/>
      <c r="DCS279" s="1668"/>
      <c r="DCT279" s="1668"/>
      <c r="DCU279" s="1668"/>
      <c r="DCV279" s="1668"/>
      <c r="DCW279" s="1668"/>
      <c r="DCX279" s="1668"/>
      <c r="DCY279" s="1668"/>
      <c r="DCZ279" s="1668"/>
      <c r="DDA279" s="1668"/>
      <c r="DDB279" s="1668"/>
      <c r="DDC279" s="1668"/>
      <c r="DDD279" s="1668"/>
      <c r="DDE279" s="1668"/>
      <c r="DDF279" s="1668"/>
      <c r="DDG279" s="1668"/>
      <c r="DDH279" s="1668"/>
      <c r="DDI279" s="1668"/>
      <c r="DDJ279" s="1668"/>
      <c r="DDK279" s="1668"/>
      <c r="DDL279" s="1668"/>
      <c r="DDM279" s="1668"/>
      <c r="DDN279" s="1668"/>
      <c r="DDO279" s="1668"/>
      <c r="DDP279" s="1668"/>
      <c r="DDQ279" s="1668"/>
      <c r="DDR279" s="1668"/>
      <c r="DDS279" s="1668"/>
      <c r="DDT279" s="1668"/>
      <c r="DDU279" s="1668"/>
      <c r="DDV279" s="1668"/>
      <c r="DDW279" s="1668"/>
      <c r="DDX279" s="1668"/>
      <c r="DDY279" s="1668"/>
      <c r="DDZ279" s="1668"/>
      <c r="DEA279" s="1668"/>
      <c r="DEB279" s="1668"/>
      <c r="DEC279" s="1668"/>
      <c r="DED279" s="1668"/>
      <c r="DEE279" s="1668"/>
      <c r="DEF279" s="1668"/>
      <c r="DEG279" s="1668"/>
      <c r="DEH279" s="1668"/>
      <c r="DEI279" s="1668"/>
      <c r="DEJ279" s="1668"/>
      <c r="DEK279" s="1668"/>
      <c r="DEL279" s="1668"/>
      <c r="DEM279" s="1668"/>
      <c r="DEN279" s="1668"/>
      <c r="DEO279" s="1668"/>
      <c r="DEP279" s="1668"/>
      <c r="DEQ279" s="1668"/>
      <c r="DER279" s="1668"/>
      <c r="DES279" s="1668"/>
      <c r="DET279" s="1668"/>
      <c r="DEU279" s="1668"/>
      <c r="DEV279" s="1668"/>
      <c r="DEW279" s="1668"/>
      <c r="DEX279" s="1668"/>
      <c r="DEY279" s="1668"/>
      <c r="DEZ279" s="1668"/>
      <c r="DFA279" s="1668"/>
      <c r="DFB279" s="1668"/>
      <c r="DFC279" s="1668"/>
      <c r="DFD279" s="1668"/>
      <c r="DFE279" s="1668"/>
      <c r="DFF279" s="1668"/>
      <c r="DFG279" s="1668"/>
      <c r="DFH279" s="1668"/>
      <c r="DFI279" s="1668"/>
      <c r="DFJ279" s="1668"/>
      <c r="DFK279" s="1668"/>
      <c r="DFL279" s="1668"/>
      <c r="DFM279" s="1668"/>
      <c r="DFN279" s="1668"/>
      <c r="DFO279" s="1668"/>
      <c r="DFP279" s="1668"/>
      <c r="DFQ279" s="1668"/>
      <c r="DFR279" s="1668"/>
      <c r="DFS279" s="1668"/>
      <c r="DFT279" s="1668"/>
      <c r="DFU279" s="1668"/>
      <c r="DFV279" s="1668"/>
      <c r="DFW279" s="1668"/>
      <c r="DFX279" s="1668"/>
      <c r="DFY279" s="1668"/>
      <c r="DFZ279" s="1668"/>
      <c r="DGA279" s="1668"/>
      <c r="DGB279" s="1668"/>
      <c r="DGC279" s="1668"/>
      <c r="DGD279" s="1668"/>
      <c r="DGE279" s="1668"/>
      <c r="DGF279" s="1668"/>
      <c r="DGG279" s="1668"/>
      <c r="DGH279" s="1668"/>
      <c r="DGI279" s="1668"/>
      <c r="DGJ279" s="1668"/>
      <c r="DGK279" s="1668"/>
      <c r="DGL279" s="1668"/>
      <c r="DGM279" s="1668"/>
      <c r="DGN279" s="1668"/>
      <c r="DGO279" s="1668"/>
      <c r="DGP279" s="1668"/>
      <c r="DGQ279" s="1668"/>
      <c r="DGR279" s="1668"/>
      <c r="DGS279" s="1668"/>
      <c r="DGT279" s="1668"/>
      <c r="DGU279" s="1668"/>
      <c r="DGV279" s="1668"/>
      <c r="DGW279" s="1668"/>
      <c r="DGX279" s="1668"/>
      <c r="DGY279" s="1668"/>
      <c r="DGZ279" s="1668"/>
      <c r="DHA279" s="1668"/>
      <c r="DHB279" s="1668"/>
      <c r="DHC279" s="1668"/>
      <c r="DHD279" s="1668"/>
      <c r="DHE279" s="1668"/>
      <c r="DHF279" s="1668"/>
      <c r="DHG279" s="1668"/>
      <c r="DHH279" s="1668"/>
      <c r="DHI279" s="1668"/>
      <c r="DHJ279" s="1668"/>
      <c r="DHK279" s="1668"/>
      <c r="DHL279" s="1668"/>
      <c r="DHM279" s="1668"/>
      <c r="DHN279" s="1668"/>
      <c r="DHO279" s="1668"/>
      <c r="DHP279" s="1668"/>
      <c r="DHQ279" s="1668"/>
      <c r="DHR279" s="1668"/>
      <c r="DHS279" s="1668"/>
      <c r="DHT279" s="1668"/>
      <c r="DHU279" s="1668"/>
      <c r="DHV279" s="1668"/>
      <c r="DHW279" s="1668"/>
      <c r="DHX279" s="1668"/>
      <c r="DHY279" s="1668"/>
      <c r="DHZ279" s="1668"/>
      <c r="DIA279" s="1668"/>
      <c r="DIB279" s="1668"/>
      <c r="DIC279" s="1668"/>
      <c r="DID279" s="1668"/>
      <c r="DIE279" s="1668"/>
      <c r="DIF279" s="1668"/>
      <c r="DIG279" s="1668"/>
      <c r="DIH279" s="1668"/>
      <c r="DII279" s="1668"/>
      <c r="DIJ279" s="1668"/>
      <c r="DIK279" s="1668"/>
      <c r="DIL279" s="1668"/>
      <c r="DIM279" s="1668"/>
      <c r="DIN279" s="1668"/>
      <c r="DIO279" s="1668"/>
      <c r="DIP279" s="1668"/>
      <c r="DIQ279" s="1668"/>
      <c r="DIR279" s="1668"/>
      <c r="DIS279" s="1668"/>
      <c r="DIT279" s="1668"/>
      <c r="DIU279" s="1668"/>
      <c r="DIV279" s="1668"/>
      <c r="DIW279" s="1668"/>
      <c r="DIX279" s="1668"/>
      <c r="DIY279" s="1668"/>
      <c r="DIZ279" s="1668"/>
      <c r="DJA279" s="1668"/>
      <c r="DJB279" s="1668"/>
      <c r="DJC279" s="1668"/>
      <c r="DJD279" s="1668"/>
      <c r="DJE279" s="1668"/>
      <c r="DJF279" s="1668"/>
      <c r="DJG279" s="1668"/>
      <c r="DJH279" s="1668"/>
      <c r="DJI279" s="1668"/>
      <c r="DJJ279" s="1668"/>
      <c r="DJK279" s="1668"/>
      <c r="DJL279" s="1668"/>
      <c r="DJM279" s="1668"/>
      <c r="DJN279" s="1668"/>
      <c r="DJO279" s="1668"/>
      <c r="DJP279" s="1668"/>
      <c r="DJQ279" s="1668"/>
      <c r="DJR279" s="1668"/>
      <c r="DJS279" s="1668"/>
      <c r="DJT279" s="1668"/>
      <c r="DJU279" s="1668"/>
      <c r="DJV279" s="1668"/>
      <c r="DJW279" s="1668"/>
      <c r="DJX279" s="1668"/>
      <c r="DJY279" s="1668"/>
      <c r="DJZ279" s="1668"/>
      <c r="DKA279" s="1668"/>
      <c r="DKB279" s="1668"/>
      <c r="DKC279" s="1668"/>
      <c r="DKD279" s="1668"/>
      <c r="DKE279" s="1668"/>
      <c r="DKF279" s="1668"/>
      <c r="DKG279" s="1668"/>
      <c r="DKH279" s="1668"/>
      <c r="DKI279" s="1668"/>
      <c r="DKJ279" s="1668"/>
      <c r="DKK279" s="1668"/>
      <c r="DKL279" s="1668"/>
      <c r="DKM279" s="1668"/>
      <c r="DKN279" s="1668"/>
      <c r="DKO279" s="1668"/>
      <c r="DKP279" s="1668"/>
      <c r="DKQ279" s="1668"/>
      <c r="DKR279" s="1668"/>
      <c r="DKS279" s="1668"/>
      <c r="DKT279" s="1668"/>
      <c r="DKU279" s="1668"/>
      <c r="DKV279" s="1668"/>
      <c r="DKW279" s="1668"/>
      <c r="DKX279" s="1668"/>
      <c r="DKY279" s="1668"/>
      <c r="DKZ279" s="1668"/>
      <c r="DLA279" s="1668"/>
      <c r="DLB279" s="1668"/>
      <c r="DLC279" s="1668"/>
      <c r="DLD279" s="1668"/>
      <c r="DLE279" s="1668"/>
      <c r="DLF279" s="1668"/>
      <c r="DLG279" s="1668"/>
      <c r="DLH279" s="1668"/>
      <c r="DLI279" s="1668"/>
      <c r="DLJ279" s="1668"/>
      <c r="DLK279" s="1668"/>
      <c r="DLL279" s="1668"/>
      <c r="DLM279" s="1668"/>
      <c r="DLN279" s="1668"/>
      <c r="DLO279" s="1668"/>
      <c r="DLP279" s="1668"/>
      <c r="DLQ279" s="1668"/>
      <c r="DLR279" s="1668"/>
      <c r="DLS279" s="1668"/>
      <c r="DLT279" s="1668"/>
      <c r="DLU279" s="1668"/>
      <c r="DLV279" s="1668"/>
      <c r="DLW279" s="1668"/>
      <c r="DLX279" s="1668"/>
      <c r="DLY279" s="1668"/>
      <c r="DLZ279" s="1668"/>
      <c r="DMA279" s="1668"/>
      <c r="DMB279" s="1668"/>
      <c r="DMC279" s="1668"/>
      <c r="DMD279" s="1668"/>
      <c r="DME279" s="1668"/>
      <c r="DMF279" s="1668"/>
      <c r="DMG279" s="1668"/>
      <c r="DMH279" s="1668"/>
      <c r="DMI279" s="1668"/>
      <c r="DMJ279" s="1668"/>
      <c r="DMK279" s="1668"/>
      <c r="DML279" s="1668"/>
      <c r="DMM279" s="1668"/>
      <c r="DMN279" s="1668"/>
      <c r="DMO279" s="1668"/>
      <c r="DMP279" s="1668"/>
      <c r="DMQ279" s="1668"/>
      <c r="DMR279" s="1668"/>
      <c r="DMS279" s="1668"/>
      <c r="DMT279" s="1668"/>
      <c r="DMU279" s="1668"/>
      <c r="DMV279" s="1668"/>
      <c r="DMW279" s="1668"/>
      <c r="DMX279" s="1668"/>
      <c r="DMY279" s="1668"/>
      <c r="DMZ279" s="1668"/>
      <c r="DNA279" s="1668"/>
      <c r="DNB279" s="1668"/>
      <c r="DNC279" s="1668"/>
      <c r="DND279" s="1668"/>
      <c r="DNE279" s="1668"/>
      <c r="DNF279" s="1668"/>
      <c r="DNG279" s="1668"/>
      <c r="DNH279" s="1668"/>
      <c r="DNI279" s="1668"/>
      <c r="DNJ279" s="1668"/>
      <c r="DNK279" s="1668"/>
      <c r="DNL279" s="1668"/>
      <c r="DNM279" s="1668"/>
      <c r="DNN279" s="1668"/>
      <c r="DNO279" s="1668"/>
      <c r="DNP279" s="1668"/>
      <c r="DNQ279" s="1668"/>
      <c r="DNR279" s="1668"/>
      <c r="DNS279" s="1668"/>
      <c r="DNT279" s="1668"/>
      <c r="DNU279" s="1668"/>
      <c r="DNV279" s="1668"/>
      <c r="DNW279" s="1668"/>
      <c r="DNX279" s="1668"/>
      <c r="DNY279" s="1668"/>
      <c r="DNZ279" s="1668"/>
      <c r="DOA279" s="1668"/>
      <c r="DOB279" s="1668"/>
      <c r="DOC279" s="1668"/>
      <c r="DOD279" s="1668"/>
      <c r="DOE279" s="1668"/>
      <c r="DOF279" s="1668"/>
      <c r="DOG279" s="1668"/>
      <c r="DOH279" s="1668"/>
      <c r="DOI279" s="1668"/>
      <c r="DOJ279" s="1668"/>
      <c r="DOK279" s="1668"/>
      <c r="DOL279" s="1668"/>
      <c r="DOM279" s="1668"/>
      <c r="DON279" s="1668"/>
      <c r="DOO279" s="1668"/>
      <c r="DOP279" s="1668"/>
      <c r="DOQ279" s="1668"/>
      <c r="DOR279" s="1668"/>
      <c r="DOS279" s="1668"/>
      <c r="DOT279" s="1668"/>
      <c r="DOU279" s="1668"/>
      <c r="DOV279" s="1668"/>
      <c r="DOW279" s="1668"/>
      <c r="DOX279" s="1668"/>
      <c r="DOY279" s="1668"/>
      <c r="DOZ279" s="1668"/>
      <c r="DPA279" s="1668"/>
      <c r="DPB279" s="1668"/>
      <c r="DPC279" s="1668"/>
      <c r="DPD279" s="1668"/>
      <c r="DPE279" s="1668"/>
      <c r="DPF279" s="1668"/>
      <c r="DPG279" s="1668"/>
      <c r="DPH279" s="1668"/>
      <c r="DPI279" s="1668"/>
      <c r="DPJ279" s="1668"/>
      <c r="DPK279" s="1668"/>
      <c r="DPL279" s="1668"/>
      <c r="DPM279" s="1668"/>
      <c r="DPN279" s="1668"/>
      <c r="DPO279" s="1668"/>
      <c r="DPP279" s="1668"/>
      <c r="DPQ279" s="1668"/>
      <c r="DPR279" s="1668"/>
      <c r="DPS279" s="1668"/>
      <c r="DPT279" s="1668"/>
      <c r="DPU279" s="1668"/>
      <c r="DPV279" s="1668"/>
      <c r="DPW279" s="1668"/>
      <c r="DPX279" s="1668"/>
      <c r="DPY279" s="1668"/>
      <c r="DPZ279" s="1668"/>
      <c r="DQA279" s="1668"/>
      <c r="DQB279" s="1668"/>
      <c r="DQC279" s="1668"/>
      <c r="DQD279" s="1668"/>
      <c r="DQE279" s="1668"/>
      <c r="DQF279" s="1668"/>
      <c r="DQG279" s="1668"/>
      <c r="DQH279" s="1668"/>
      <c r="DQI279" s="1668"/>
      <c r="DQJ279" s="1668"/>
      <c r="DQK279" s="1668"/>
      <c r="DQL279" s="1668"/>
      <c r="DQM279" s="1668"/>
      <c r="DQN279" s="1668"/>
      <c r="DQO279" s="1668"/>
      <c r="DQP279" s="1668"/>
      <c r="DQQ279" s="1668"/>
      <c r="DQR279" s="1668"/>
      <c r="DQS279" s="1668"/>
      <c r="DQT279" s="1668"/>
      <c r="DQU279" s="1668"/>
      <c r="DQV279" s="1668"/>
      <c r="DQW279" s="1668"/>
      <c r="DQX279" s="1668"/>
      <c r="DQY279" s="1668"/>
      <c r="DQZ279" s="1668"/>
      <c r="DRA279" s="1668"/>
      <c r="DRB279" s="1668"/>
      <c r="DRC279" s="1668"/>
      <c r="DRD279" s="1668"/>
      <c r="DRE279" s="1668"/>
      <c r="DRF279" s="1668"/>
      <c r="DRG279" s="1668"/>
      <c r="DRH279" s="1668"/>
      <c r="DRI279" s="1668"/>
      <c r="DRJ279" s="1668"/>
      <c r="DRK279" s="1668"/>
      <c r="DRL279" s="1668"/>
      <c r="DRM279" s="1668"/>
      <c r="DRN279" s="1668"/>
      <c r="DRO279" s="1668"/>
      <c r="DRP279" s="1668"/>
      <c r="DRQ279" s="1668"/>
      <c r="DRR279" s="1668"/>
      <c r="DRS279" s="1668"/>
      <c r="DRT279" s="1668"/>
      <c r="DRU279" s="1668"/>
      <c r="DRV279" s="1668"/>
      <c r="DRW279" s="1668"/>
      <c r="DRX279" s="1668"/>
      <c r="DRY279" s="1668"/>
      <c r="DRZ279" s="1668"/>
      <c r="DSA279" s="1668"/>
      <c r="DSB279" s="1668"/>
      <c r="DSC279" s="1668"/>
      <c r="DSD279" s="1668"/>
      <c r="DSE279" s="1668"/>
      <c r="DSF279" s="1668"/>
      <c r="DSG279" s="1668"/>
      <c r="DSH279" s="1668"/>
      <c r="DSI279" s="1668"/>
      <c r="DSJ279" s="1668"/>
      <c r="DSK279" s="1668"/>
      <c r="DSL279" s="1668"/>
      <c r="DSM279" s="1668"/>
      <c r="DSN279" s="1668"/>
      <c r="DSO279" s="1668"/>
      <c r="DSP279" s="1668"/>
      <c r="DSQ279" s="1668"/>
      <c r="DSR279" s="1668"/>
      <c r="DSS279" s="1668"/>
      <c r="DST279" s="1668"/>
      <c r="DSU279" s="1668"/>
      <c r="DSV279" s="1668"/>
      <c r="DSW279" s="1668"/>
      <c r="DSX279" s="1668"/>
      <c r="DSY279" s="1668"/>
      <c r="DSZ279" s="1668"/>
      <c r="DTA279" s="1668"/>
      <c r="DTB279" s="1668"/>
      <c r="DTC279" s="1668"/>
      <c r="DTD279" s="1668"/>
      <c r="DTE279" s="1668"/>
      <c r="DTF279" s="1668"/>
      <c r="DTG279" s="1668"/>
      <c r="DTH279" s="1668"/>
      <c r="DTI279" s="1668"/>
      <c r="DTJ279" s="1668"/>
      <c r="DTK279" s="1668"/>
      <c r="DTL279" s="1668"/>
      <c r="DTM279" s="1668"/>
      <c r="DTN279" s="1668"/>
      <c r="DTO279" s="1668"/>
      <c r="DTP279" s="1668"/>
      <c r="DTQ279" s="1668"/>
      <c r="DTR279" s="1668"/>
      <c r="DTS279" s="1668"/>
      <c r="DTT279" s="1668"/>
      <c r="DTU279" s="1668"/>
      <c r="DTV279" s="1668"/>
      <c r="DTW279" s="1668"/>
      <c r="DTX279" s="1668"/>
      <c r="DTY279" s="1668"/>
      <c r="DTZ279" s="1668"/>
      <c r="DUA279" s="1668"/>
      <c r="DUB279" s="1668"/>
      <c r="DUC279" s="1668"/>
      <c r="DUD279" s="1668"/>
      <c r="DUE279" s="1668"/>
      <c r="DUF279" s="1668"/>
      <c r="DUG279" s="1668"/>
      <c r="DUH279" s="1668"/>
      <c r="DUI279" s="1668"/>
      <c r="DUJ279" s="1668"/>
      <c r="DUK279" s="1668"/>
      <c r="DUL279" s="1668"/>
      <c r="DUM279" s="1668"/>
      <c r="DUN279" s="1668"/>
      <c r="DUO279" s="1668"/>
      <c r="DUP279" s="1668"/>
      <c r="DUQ279" s="1668"/>
      <c r="DUR279" s="1668"/>
      <c r="DUS279" s="1668"/>
      <c r="DUT279" s="1668"/>
      <c r="DUU279" s="1668"/>
      <c r="DUV279" s="1668"/>
      <c r="DUW279" s="1668"/>
      <c r="DUX279" s="1668"/>
      <c r="DUY279" s="1668"/>
      <c r="DUZ279" s="1668"/>
      <c r="DVA279" s="1668"/>
      <c r="DVB279" s="1668"/>
      <c r="DVC279" s="1668"/>
      <c r="DVD279" s="1668"/>
      <c r="DVE279" s="1668"/>
      <c r="DVF279" s="1668"/>
      <c r="DVG279" s="1668"/>
      <c r="DVH279" s="1668"/>
      <c r="DVI279" s="1668"/>
      <c r="DVJ279" s="1668"/>
      <c r="DVK279" s="1668"/>
      <c r="DVL279" s="1668"/>
      <c r="DVM279" s="1668"/>
      <c r="DVN279" s="1668"/>
      <c r="DVO279" s="1668"/>
      <c r="DVP279" s="1668"/>
      <c r="DVQ279" s="1668"/>
      <c r="DVR279" s="1668"/>
      <c r="DVS279" s="1668"/>
      <c r="DVT279" s="1668"/>
      <c r="DVU279" s="1668"/>
      <c r="DVV279" s="1668"/>
      <c r="DVW279" s="1668"/>
      <c r="DVX279" s="1668"/>
      <c r="DVY279" s="1668"/>
      <c r="DVZ279" s="1668"/>
      <c r="DWA279" s="1668"/>
      <c r="DWB279" s="1668"/>
      <c r="DWC279" s="1668"/>
      <c r="DWD279" s="1668"/>
      <c r="DWE279" s="1668"/>
      <c r="DWF279" s="1668"/>
      <c r="DWG279" s="1668"/>
      <c r="DWH279" s="1668"/>
      <c r="DWI279" s="1668"/>
      <c r="DWJ279" s="1668"/>
      <c r="DWK279" s="1668"/>
      <c r="DWL279" s="1668"/>
      <c r="DWM279" s="1668"/>
      <c r="DWN279" s="1668"/>
      <c r="DWO279" s="1668"/>
      <c r="DWP279" s="1668"/>
      <c r="DWQ279" s="1668"/>
      <c r="DWR279" s="1668"/>
      <c r="DWS279" s="1668"/>
      <c r="DWT279" s="1668"/>
      <c r="DWU279" s="1668"/>
      <c r="DWV279" s="1668"/>
      <c r="DWW279" s="1668"/>
      <c r="DWX279" s="1668"/>
      <c r="DWY279" s="1668"/>
      <c r="DWZ279" s="1668"/>
      <c r="DXA279" s="1668"/>
      <c r="DXB279" s="1668"/>
      <c r="DXC279" s="1668"/>
      <c r="DXD279" s="1668"/>
      <c r="DXE279" s="1668"/>
      <c r="DXF279" s="1668"/>
      <c r="DXG279" s="1668"/>
      <c r="DXH279" s="1668"/>
      <c r="DXI279" s="1668"/>
      <c r="DXJ279" s="1668"/>
      <c r="DXK279" s="1668"/>
      <c r="DXL279" s="1668"/>
      <c r="DXM279" s="1668"/>
      <c r="DXN279" s="1668"/>
      <c r="DXO279" s="1668"/>
      <c r="DXP279" s="1668"/>
      <c r="DXQ279" s="1668"/>
      <c r="DXR279" s="1668"/>
      <c r="DXS279" s="1668"/>
      <c r="DXT279" s="1668"/>
      <c r="DXU279" s="1668"/>
      <c r="DXV279" s="1668"/>
      <c r="DXW279" s="1668"/>
      <c r="DXX279" s="1668"/>
      <c r="DXY279" s="1668"/>
      <c r="DXZ279" s="1668"/>
      <c r="DYA279" s="1668"/>
      <c r="DYB279" s="1668"/>
      <c r="DYC279" s="1668"/>
      <c r="DYD279" s="1668"/>
      <c r="DYE279" s="1668"/>
      <c r="DYF279" s="1668"/>
      <c r="DYG279" s="1668"/>
      <c r="DYH279" s="1668"/>
      <c r="DYI279" s="1668"/>
      <c r="DYJ279" s="1668"/>
      <c r="DYK279" s="1668"/>
      <c r="DYL279" s="1668"/>
      <c r="DYM279" s="1668"/>
      <c r="DYN279" s="1668"/>
      <c r="DYO279" s="1668"/>
      <c r="DYP279" s="1668"/>
      <c r="DYQ279" s="1668"/>
      <c r="DYR279" s="1668"/>
      <c r="DYS279" s="1668"/>
      <c r="DYT279" s="1668"/>
      <c r="DYU279" s="1668"/>
      <c r="DYV279" s="1668"/>
      <c r="DYW279" s="1668"/>
      <c r="DYX279" s="1668"/>
      <c r="DYY279" s="1668"/>
      <c r="DYZ279" s="1668"/>
      <c r="DZA279" s="1668"/>
      <c r="DZB279" s="1668"/>
      <c r="DZC279" s="1668"/>
      <c r="DZD279" s="1668"/>
      <c r="DZE279" s="1668"/>
      <c r="DZF279" s="1668"/>
      <c r="DZG279" s="1668"/>
      <c r="DZH279" s="1668"/>
      <c r="DZI279" s="1668"/>
      <c r="DZJ279" s="1668"/>
      <c r="DZK279" s="1668"/>
      <c r="DZL279" s="1668"/>
      <c r="DZM279" s="1668"/>
      <c r="DZN279" s="1668"/>
      <c r="DZO279" s="1668"/>
      <c r="DZP279" s="1668"/>
      <c r="DZQ279" s="1668"/>
      <c r="DZR279" s="1668"/>
      <c r="DZS279" s="1668"/>
      <c r="DZT279" s="1668"/>
      <c r="DZU279" s="1668"/>
      <c r="DZV279" s="1668"/>
      <c r="DZW279" s="1668"/>
      <c r="DZX279" s="1668"/>
      <c r="DZY279" s="1668"/>
      <c r="DZZ279" s="1668"/>
      <c r="EAA279" s="1668"/>
      <c r="EAB279" s="1668"/>
      <c r="EAC279" s="1668"/>
      <c r="EAD279" s="1668"/>
      <c r="EAE279" s="1668"/>
      <c r="EAF279" s="1668"/>
      <c r="EAG279" s="1668"/>
      <c r="EAH279" s="1668"/>
      <c r="EAI279" s="1668"/>
      <c r="EAJ279" s="1668"/>
      <c r="EAK279" s="1668"/>
      <c r="EAL279" s="1668"/>
      <c r="EAM279" s="1668"/>
      <c r="EAN279" s="1668"/>
      <c r="EAO279" s="1668"/>
      <c r="EAP279" s="1668"/>
      <c r="EAQ279" s="1668"/>
      <c r="EAR279" s="1668"/>
      <c r="EAS279" s="1668"/>
      <c r="EAT279" s="1668"/>
      <c r="EAU279" s="1668"/>
      <c r="EAV279" s="1668"/>
      <c r="EAW279" s="1668"/>
      <c r="EAX279" s="1668"/>
      <c r="EAY279" s="1668"/>
      <c r="EAZ279" s="1668"/>
      <c r="EBA279" s="1668"/>
      <c r="EBB279" s="1668"/>
      <c r="EBC279" s="1668"/>
      <c r="EBD279" s="1668"/>
      <c r="EBE279" s="1668"/>
      <c r="EBF279" s="1668"/>
      <c r="EBG279" s="1668"/>
      <c r="EBH279" s="1668"/>
      <c r="EBI279" s="1668"/>
      <c r="EBJ279" s="1668"/>
      <c r="EBK279" s="1668"/>
      <c r="EBL279" s="1668"/>
      <c r="EBM279" s="1668"/>
      <c r="EBN279" s="1668"/>
      <c r="EBO279" s="1668"/>
      <c r="EBP279" s="1668"/>
      <c r="EBQ279" s="1668"/>
      <c r="EBR279" s="1668"/>
      <c r="EBS279" s="1668"/>
      <c r="EBT279" s="1668"/>
      <c r="EBU279" s="1668"/>
      <c r="EBV279" s="1668"/>
      <c r="EBW279" s="1668"/>
      <c r="EBX279" s="1668"/>
      <c r="EBY279" s="1668"/>
      <c r="EBZ279" s="1668"/>
      <c r="ECA279" s="1668"/>
      <c r="ECB279" s="1668"/>
      <c r="ECC279" s="1668"/>
      <c r="ECD279" s="1668"/>
      <c r="ECE279" s="1668"/>
      <c r="ECF279" s="1668"/>
      <c r="ECG279" s="1668"/>
      <c r="ECH279" s="1668"/>
      <c r="ECI279" s="1668"/>
      <c r="ECJ279" s="1668"/>
      <c r="ECK279" s="1668"/>
      <c r="ECL279" s="1668"/>
      <c r="ECM279" s="1668"/>
      <c r="ECN279" s="1668"/>
      <c r="ECO279" s="1668"/>
      <c r="ECP279" s="1668"/>
      <c r="ECQ279" s="1668"/>
      <c r="ECR279" s="1668"/>
      <c r="ECS279" s="1668"/>
      <c r="ECT279" s="1668"/>
      <c r="ECU279" s="1668"/>
      <c r="ECV279" s="1668"/>
      <c r="ECW279" s="1668"/>
      <c r="ECX279" s="1668"/>
      <c r="ECY279" s="1668"/>
      <c r="ECZ279" s="1668"/>
      <c r="EDA279" s="1668"/>
      <c r="EDB279" s="1668"/>
      <c r="EDC279" s="1668"/>
      <c r="EDD279" s="1668"/>
      <c r="EDE279" s="1668"/>
      <c r="EDF279" s="1668"/>
      <c r="EDG279" s="1668"/>
      <c r="EDH279" s="1668"/>
      <c r="EDI279" s="1668"/>
      <c r="EDJ279" s="1668"/>
      <c r="EDK279" s="1668"/>
      <c r="EDL279" s="1668"/>
      <c r="EDM279" s="1668"/>
      <c r="EDN279" s="1668"/>
      <c r="EDO279" s="1668"/>
      <c r="EDP279" s="1668"/>
      <c r="EDQ279" s="1668"/>
      <c r="EDR279" s="1668"/>
      <c r="EDS279" s="1668"/>
      <c r="EDT279" s="1668"/>
      <c r="EDU279" s="1668"/>
      <c r="EDV279" s="1668"/>
      <c r="EDW279" s="1668"/>
      <c r="EDX279" s="1668"/>
      <c r="EDY279" s="1668"/>
      <c r="EDZ279" s="1668"/>
      <c r="EEA279" s="1668"/>
      <c r="EEB279" s="1668"/>
      <c r="EEC279" s="1668"/>
      <c r="EED279" s="1668"/>
      <c r="EEE279" s="1668"/>
      <c r="EEF279" s="1668"/>
      <c r="EEG279" s="1668"/>
      <c r="EEH279" s="1668"/>
      <c r="EEI279" s="1668"/>
      <c r="EEJ279" s="1668"/>
      <c r="EEK279" s="1668"/>
      <c r="EEL279" s="1668"/>
      <c r="EEM279" s="1668"/>
      <c r="EEN279" s="1668"/>
      <c r="EEO279" s="1668"/>
      <c r="EEP279" s="1668"/>
      <c r="EEQ279" s="1668"/>
      <c r="EER279" s="1668"/>
      <c r="EES279" s="1668"/>
      <c r="EET279" s="1668"/>
      <c r="EEU279" s="1668"/>
      <c r="EEV279" s="1668"/>
      <c r="EEW279" s="1668"/>
      <c r="EEX279" s="1668"/>
      <c r="EEY279" s="1668"/>
      <c r="EEZ279" s="1668"/>
      <c r="EFA279" s="1668"/>
      <c r="EFB279" s="1668"/>
      <c r="EFC279" s="1668"/>
      <c r="EFD279" s="1668"/>
      <c r="EFE279" s="1668"/>
      <c r="EFF279" s="1668"/>
      <c r="EFG279" s="1668"/>
      <c r="EFH279" s="1668"/>
      <c r="EFI279" s="1668"/>
      <c r="EFJ279" s="1668"/>
      <c r="EFK279" s="1668"/>
      <c r="EFL279" s="1668"/>
      <c r="EFM279" s="1668"/>
      <c r="EFN279" s="1668"/>
      <c r="EFO279" s="1668"/>
      <c r="EFP279" s="1668"/>
      <c r="EFQ279" s="1668"/>
      <c r="EFR279" s="1668"/>
      <c r="EFS279" s="1668"/>
      <c r="EFT279" s="1668"/>
      <c r="EFU279" s="1668"/>
      <c r="EFV279" s="1668"/>
      <c r="EFW279" s="1668"/>
      <c r="EFX279" s="1668"/>
      <c r="EFY279" s="1668"/>
      <c r="EFZ279" s="1668"/>
      <c r="EGA279" s="1668"/>
      <c r="EGB279" s="1668"/>
      <c r="EGC279" s="1668"/>
      <c r="EGD279" s="1668"/>
      <c r="EGE279" s="1668"/>
      <c r="EGF279" s="1668"/>
      <c r="EGG279" s="1668"/>
      <c r="EGH279" s="1668"/>
      <c r="EGI279" s="1668"/>
      <c r="EGJ279" s="1668"/>
      <c r="EGK279" s="1668"/>
      <c r="EGL279" s="1668"/>
      <c r="EGM279" s="1668"/>
      <c r="EGN279" s="1668"/>
      <c r="EGO279" s="1668"/>
      <c r="EGP279" s="1668"/>
      <c r="EGQ279" s="1668"/>
      <c r="EGR279" s="1668"/>
      <c r="EGS279" s="1668"/>
      <c r="EGT279" s="1668"/>
      <c r="EGU279" s="1668"/>
      <c r="EGV279" s="1668"/>
      <c r="EGW279" s="1668"/>
      <c r="EGX279" s="1668"/>
      <c r="EGY279" s="1668"/>
      <c r="EGZ279" s="1668"/>
      <c r="EHA279" s="1668"/>
      <c r="EHB279" s="1668"/>
      <c r="EHC279" s="1668"/>
      <c r="EHD279" s="1668"/>
      <c r="EHE279" s="1668"/>
      <c r="EHF279" s="1668"/>
      <c r="EHG279" s="1668"/>
      <c r="EHH279" s="1668"/>
      <c r="EHI279" s="1668"/>
      <c r="EHJ279" s="1668"/>
      <c r="EHK279" s="1668"/>
      <c r="EHL279" s="1668"/>
      <c r="EHM279" s="1668"/>
      <c r="EHN279" s="1668"/>
      <c r="EHO279" s="1668"/>
      <c r="EHP279" s="1668"/>
      <c r="EHQ279" s="1668"/>
      <c r="EHR279" s="1668"/>
      <c r="EHS279" s="1668"/>
      <c r="EHT279" s="1668"/>
      <c r="EHU279" s="1668"/>
      <c r="EHV279" s="1668"/>
      <c r="EHW279" s="1668"/>
      <c r="EHX279" s="1668"/>
      <c r="EHY279" s="1668"/>
      <c r="EHZ279" s="1668"/>
      <c r="EIA279" s="1668"/>
      <c r="EIB279" s="1668"/>
      <c r="EIC279" s="1668"/>
      <c r="EID279" s="1668"/>
      <c r="EIE279" s="1668"/>
      <c r="EIF279" s="1668"/>
      <c r="EIG279" s="1668"/>
      <c r="EIH279" s="1668"/>
      <c r="EII279" s="1668"/>
      <c r="EIJ279" s="1668"/>
      <c r="EIK279" s="1668"/>
      <c r="EIL279" s="1668"/>
      <c r="EIM279" s="1668"/>
      <c r="EIN279" s="1668"/>
      <c r="EIO279" s="1668"/>
      <c r="EIP279" s="1668"/>
      <c r="EIQ279" s="1668"/>
      <c r="EIR279" s="1668"/>
      <c r="EIS279" s="1668"/>
      <c r="EIT279" s="1668"/>
      <c r="EIU279" s="1668"/>
      <c r="EIV279" s="1668"/>
      <c r="EIW279" s="1668"/>
      <c r="EIX279" s="1668"/>
      <c r="EIY279" s="1668"/>
      <c r="EIZ279" s="1668"/>
      <c r="EJA279" s="1668"/>
      <c r="EJB279" s="1668"/>
      <c r="EJC279" s="1668"/>
      <c r="EJD279" s="1668"/>
      <c r="EJE279" s="1668"/>
      <c r="EJF279" s="1668"/>
      <c r="EJG279" s="1668"/>
      <c r="EJH279" s="1668"/>
      <c r="EJI279" s="1668"/>
      <c r="EJJ279" s="1668"/>
      <c r="EJK279" s="1668"/>
      <c r="EJL279" s="1668"/>
      <c r="EJM279" s="1668"/>
      <c r="EJN279" s="1668"/>
      <c r="EJO279" s="1668"/>
      <c r="EJP279" s="1668"/>
      <c r="EJQ279" s="1668"/>
      <c r="EJR279" s="1668"/>
      <c r="EJS279" s="1668"/>
      <c r="EJT279" s="1668"/>
      <c r="EJU279" s="1668"/>
      <c r="EJV279" s="1668"/>
      <c r="EJW279" s="1668"/>
      <c r="EJX279" s="1668"/>
      <c r="EJY279" s="1668"/>
      <c r="EJZ279" s="1668"/>
      <c r="EKA279" s="1668"/>
      <c r="EKB279" s="1668"/>
      <c r="EKC279" s="1668"/>
      <c r="EKD279" s="1668"/>
      <c r="EKE279" s="1668"/>
      <c r="EKF279" s="1668"/>
      <c r="EKG279" s="1668"/>
      <c r="EKH279" s="1668"/>
      <c r="EKI279" s="1668"/>
      <c r="EKJ279" s="1668"/>
      <c r="EKK279" s="1668"/>
      <c r="EKL279" s="1668"/>
      <c r="EKM279" s="1668"/>
      <c r="EKN279" s="1668"/>
      <c r="EKO279" s="1668"/>
      <c r="EKP279" s="1668"/>
      <c r="EKQ279" s="1668"/>
      <c r="EKR279" s="1668"/>
      <c r="EKS279" s="1668"/>
      <c r="EKT279" s="1668"/>
      <c r="EKU279" s="1668"/>
      <c r="EKV279" s="1668"/>
      <c r="EKW279" s="1668"/>
      <c r="EKX279" s="1668"/>
      <c r="EKY279" s="1668"/>
      <c r="EKZ279" s="1668"/>
      <c r="ELA279" s="1668"/>
      <c r="ELB279" s="1668"/>
      <c r="ELC279" s="1668"/>
      <c r="ELD279" s="1668"/>
      <c r="ELE279" s="1668"/>
      <c r="ELF279" s="1668"/>
      <c r="ELG279" s="1668"/>
      <c r="ELH279" s="1668"/>
      <c r="ELI279" s="1668"/>
      <c r="ELJ279" s="1668"/>
      <c r="ELK279" s="1668"/>
      <c r="ELL279" s="1668"/>
      <c r="ELM279" s="1668"/>
      <c r="ELN279" s="1668"/>
      <c r="ELO279" s="1668"/>
      <c r="ELP279" s="1668"/>
      <c r="ELQ279" s="1668"/>
      <c r="ELR279" s="1668"/>
      <c r="ELS279" s="1668"/>
      <c r="ELT279" s="1668"/>
      <c r="ELU279" s="1668"/>
      <c r="ELV279" s="1668"/>
      <c r="ELW279" s="1668"/>
      <c r="ELX279" s="1668"/>
      <c r="ELY279" s="1668"/>
      <c r="ELZ279" s="1668"/>
      <c r="EMA279" s="1668"/>
      <c r="EMB279" s="1668"/>
      <c r="EMC279" s="1668"/>
      <c r="EMD279" s="1668"/>
      <c r="EME279" s="1668"/>
      <c r="EMF279" s="1668"/>
      <c r="EMG279" s="1668"/>
      <c r="EMH279" s="1668"/>
      <c r="EMI279" s="1668"/>
      <c r="EMJ279" s="1668"/>
      <c r="EMK279" s="1668"/>
      <c r="EML279" s="1668"/>
      <c r="EMM279" s="1668"/>
      <c r="EMN279" s="1668"/>
      <c r="EMO279" s="1668"/>
      <c r="EMP279" s="1668"/>
      <c r="EMQ279" s="1668"/>
      <c r="EMR279" s="1668"/>
      <c r="EMS279" s="1668"/>
      <c r="EMT279" s="1668"/>
      <c r="EMU279" s="1668"/>
      <c r="EMV279" s="1668"/>
      <c r="EMW279" s="1668"/>
      <c r="EMX279" s="1668"/>
      <c r="EMY279" s="1668"/>
      <c r="EMZ279" s="1668"/>
      <c r="ENA279" s="1668"/>
      <c r="ENB279" s="1668"/>
      <c r="ENC279" s="1668"/>
      <c r="END279" s="1668"/>
      <c r="ENE279" s="1668"/>
      <c r="ENF279" s="1668"/>
      <c r="ENG279" s="1668"/>
      <c r="ENH279" s="1668"/>
      <c r="ENI279" s="1668"/>
      <c r="ENJ279" s="1668"/>
      <c r="ENK279" s="1668"/>
      <c r="ENL279" s="1668"/>
      <c r="ENM279" s="1668"/>
      <c r="ENN279" s="1668"/>
      <c r="ENO279" s="1668"/>
      <c r="ENP279" s="1668"/>
      <c r="ENQ279" s="1668"/>
      <c r="ENR279" s="1668"/>
      <c r="ENS279" s="1668"/>
      <c r="ENT279" s="1668"/>
      <c r="ENU279" s="1668"/>
      <c r="ENV279" s="1668"/>
      <c r="ENW279" s="1668"/>
      <c r="ENX279" s="1668"/>
      <c r="ENY279" s="1668"/>
      <c r="ENZ279" s="1668"/>
      <c r="EOA279" s="1668"/>
      <c r="EOB279" s="1668"/>
      <c r="EOC279" s="1668"/>
      <c r="EOD279" s="1668"/>
      <c r="EOE279" s="1668"/>
      <c r="EOF279" s="1668"/>
      <c r="EOG279" s="1668"/>
      <c r="EOH279" s="1668"/>
      <c r="EOI279" s="1668"/>
      <c r="EOJ279" s="1668"/>
      <c r="EOK279" s="1668"/>
      <c r="EOL279" s="1668"/>
      <c r="EOM279" s="1668"/>
      <c r="EON279" s="1668"/>
      <c r="EOO279" s="1668"/>
      <c r="EOP279" s="1668"/>
      <c r="EOQ279" s="1668"/>
      <c r="EOR279" s="1668"/>
      <c r="EOS279" s="1668"/>
      <c r="EOT279" s="1668"/>
      <c r="EOU279" s="1668"/>
      <c r="EOV279" s="1668"/>
      <c r="EOW279" s="1668"/>
      <c r="EOX279" s="1668"/>
      <c r="EOY279" s="1668"/>
      <c r="EOZ279" s="1668"/>
      <c r="EPA279" s="1668"/>
      <c r="EPB279" s="1668"/>
      <c r="EPC279" s="1668"/>
      <c r="EPD279" s="1668"/>
      <c r="EPE279" s="1668"/>
      <c r="EPF279" s="1668"/>
      <c r="EPG279" s="1668"/>
      <c r="EPH279" s="1668"/>
      <c r="EPI279" s="1668"/>
      <c r="EPJ279" s="1668"/>
      <c r="EPK279" s="1668"/>
      <c r="EPL279" s="1668"/>
      <c r="EPM279" s="1668"/>
      <c r="EPN279" s="1668"/>
      <c r="EPO279" s="1668"/>
      <c r="EPP279" s="1668"/>
      <c r="EPQ279" s="1668"/>
      <c r="EPR279" s="1668"/>
      <c r="EPS279" s="1668"/>
      <c r="EPT279" s="1668"/>
      <c r="EPU279" s="1668"/>
      <c r="EPV279" s="1668"/>
      <c r="EPW279" s="1668"/>
      <c r="EPX279" s="1668"/>
      <c r="EPY279" s="1668"/>
      <c r="EPZ279" s="1668"/>
      <c r="EQA279" s="1668"/>
      <c r="EQB279" s="1668"/>
      <c r="EQC279" s="1668"/>
      <c r="EQD279" s="1668"/>
      <c r="EQE279" s="1668"/>
      <c r="EQF279" s="1668"/>
      <c r="EQG279" s="1668"/>
      <c r="EQH279" s="1668"/>
      <c r="EQI279" s="1668"/>
      <c r="EQJ279" s="1668"/>
      <c r="EQK279" s="1668"/>
      <c r="EQL279" s="1668"/>
      <c r="EQM279" s="1668"/>
      <c r="EQN279" s="1668"/>
      <c r="EQO279" s="1668"/>
      <c r="EQP279" s="1668"/>
      <c r="EQQ279" s="1668"/>
      <c r="EQR279" s="1668"/>
      <c r="EQS279" s="1668"/>
      <c r="EQT279" s="1668"/>
      <c r="EQU279" s="1668"/>
      <c r="EQV279" s="1668"/>
      <c r="EQW279" s="1668"/>
      <c r="EQX279" s="1668"/>
      <c r="EQY279" s="1668"/>
      <c r="EQZ279" s="1668"/>
      <c r="ERA279" s="1668"/>
      <c r="ERB279" s="1668"/>
      <c r="ERC279" s="1668"/>
      <c r="ERD279" s="1668"/>
      <c r="ERE279" s="1668"/>
      <c r="ERF279" s="1668"/>
      <c r="ERG279" s="1668"/>
      <c r="ERH279" s="1668"/>
      <c r="ERI279" s="1668"/>
      <c r="ERJ279" s="1668"/>
      <c r="ERK279" s="1668"/>
      <c r="ERL279" s="1668"/>
      <c r="ERM279" s="1668"/>
      <c r="ERN279" s="1668"/>
      <c r="ERO279" s="1668"/>
      <c r="ERP279" s="1668"/>
      <c r="ERQ279" s="1668"/>
      <c r="ERR279" s="1668"/>
      <c r="ERS279" s="1668"/>
      <c r="ERT279" s="1668"/>
      <c r="ERU279" s="1668"/>
      <c r="ERV279" s="1668"/>
      <c r="ERW279" s="1668"/>
      <c r="ERX279" s="1668"/>
      <c r="ERY279" s="1668"/>
      <c r="ERZ279" s="1668"/>
      <c r="ESA279" s="1668"/>
      <c r="ESB279" s="1668"/>
      <c r="ESC279" s="1668"/>
      <c r="ESD279" s="1668"/>
      <c r="ESE279" s="1668"/>
      <c r="ESF279" s="1668"/>
      <c r="ESG279" s="1668"/>
      <c r="ESH279" s="1668"/>
      <c r="ESI279" s="1668"/>
      <c r="ESJ279" s="1668"/>
      <c r="ESK279" s="1668"/>
      <c r="ESL279" s="1668"/>
      <c r="ESM279" s="1668"/>
      <c r="ESN279" s="1668"/>
      <c r="ESO279" s="1668"/>
      <c r="ESP279" s="1668"/>
      <c r="ESQ279" s="1668"/>
      <c r="ESR279" s="1668"/>
      <c r="ESS279" s="1668"/>
      <c r="EST279" s="1668"/>
      <c r="ESU279" s="1668"/>
      <c r="ESV279" s="1668"/>
      <c r="ESW279" s="1668"/>
      <c r="ESX279" s="1668"/>
      <c r="ESY279" s="1668"/>
      <c r="ESZ279" s="1668"/>
      <c r="ETA279" s="1668"/>
      <c r="ETB279" s="1668"/>
      <c r="ETC279" s="1668"/>
      <c r="ETD279" s="1668"/>
      <c r="ETE279" s="1668"/>
      <c r="ETF279" s="1668"/>
      <c r="ETG279" s="1668"/>
      <c r="ETH279" s="1668"/>
      <c r="ETI279" s="1668"/>
      <c r="ETJ279" s="1668"/>
      <c r="ETK279" s="1668"/>
      <c r="ETL279" s="1668"/>
      <c r="ETM279" s="1668"/>
      <c r="ETN279" s="1668"/>
      <c r="ETO279" s="1668"/>
      <c r="ETP279" s="1668"/>
      <c r="ETQ279" s="1668"/>
      <c r="ETR279" s="1668"/>
      <c r="ETS279" s="1668"/>
      <c r="ETT279" s="1668"/>
      <c r="ETU279" s="1668"/>
      <c r="ETV279" s="1668"/>
      <c r="ETW279" s="1668"/>
      <c r="ETX279" s="1668"/>
      <c r="ETY279" s="1668"/>
      <c r="ETZ279" s="1668"/>
      <c r="EUA279" s="1668"/>
      <c r="EUB279" s="1668"/>
      <c r="EUC279" s="1668"/>
      <c r="EUD279" s="1668"/>
      <c r="EUE279" s="1668"/>
      <c r="EUF279" s="1668"/>
      <c r="EUG279" s="1668"/>
      <c r="EUH279" s="1668"/>
      <c r="EUI279" s="1668"/>
      <c r="EUJ279" s="1668"/>
      <c r="EUK279" s="1668"/>
      <c r="EUL279" s="1668"/>
      <c r="EUM279" s="1668"/>
      <c r="EUN279" s="1668"/>
      <c r="EUO279" s="1668"/>
      <c r="EUP279" s="1668"/>
      <c r="EUQ279" s="1668"/>
      <c r="EUR279" s="1668"/>
      <c r="EUS279" s="1668"/>
      <c r="EUT279" s="1668"/>
      <c r="EUU279" s="1668"/>
      <c r="EUV279" s="1668"/>
      <c r="EUW279" s="1668"/>
      <c r="EUX279" s="1668"/>
      <c r="EUY279" s="1668"/>
      <c r="EUZ279" s="1668"/>
      <c r="EVA279" s="1668"/>
      <c r="EVB279" s="1668"/>
      <c r="EVC279" s="1668"/>
      <c r="EVD279" s="1668"/>
      <c r="EVE279" s="1668"/>
      <c r="EVF279" s="1668"/>
      <c r="EVG279" s="1668"/>
      <c r="EVH279" s="1668"/>
      <c r="EVI279" s="1668"/>
      <c r="EVJ279" s="1668"/>
      <c r="EVK279" s="1668"/>
      <c r="EVL279" s="1668"/>
      <c r="EVM279" s="1668"/>
      <c r="EVN279" s="1668"/>
      <c r="EVO279" s="1668"/>
      <c r="EVP279" s="1668"/>
      <c r="EVQ279" s="1668"/>
      <c r="EVR279" s="1668"/>
      <c r="EVS279" s="1668"/>
      <c r="EVT279" s="1668"/>
      <c r="EVU279" s="1668"/>
      <c r="EVV279" s="1668"/>
      <c r="EVW279" s="1668"/>
      <c r="EVX279" s="1668"/>
      <c r="EVY279" s="1668"/>
      <c r="EVZ279" s="1668"/>
      <c r="EWA279" s="1668"/>
      <c r="EWB279" s="1668"/>
      <c r="EWC279" s="1668"/>
      <c r="EWD279" s="1668"/>
      <c r="EWE279" s="1668"/>
      <c r="EWF279" s="1668"/>
      <c r="EWG279" s="1668"/>
      <c r="EWH279" s="1668"/>
      <c r="EWI279" s="1668"/>
      <c r="EWJ279" s="1668"/>
      <c r="EWK279" s="1668"/>
      <c r="EWL279" s="1668"/>
      <c r="EWM279" s="1668"/>
      <c r="EWN279" s="1668"/>
      <c r="EWO279" s="1668"/>
      <c r="EWP279" s="1668"/>
      <c r="EWQ279" s="1668"/>
      <c r="EWR279" s="1668"/>
      <c r="EWS279" s="1668"/>
      <c r="EWT279" s="1668"/>
      <c r="EWU279" s="1668"/>
      <c r="EWV279" s="1668"/>
      <c r="EWW279" s="1668"/>
      <c r="EWX279" s="1668"/>
      <c r="EWY279" s="1668"/>
      <c r="EWZ279" s="1668"/>
      <c r="EXA279" s="1668"/>
      <c r="EXB279" s="1668"/>
      <c r="EXC279" s="1668"/>
      <c r="EXD279" s="1668"/>
      <c r="EXE279" s="1668"/>
      <c r="EXF279" s="1668"/>
      <c r="EXG279" s="1668"/>
      <c r="EXH279" s="1668"/>
      <c r="EXI279" s="1668"/>
      <c r="EXJ279" s="1668"/>
      <c r="EXK279" s="1668"/>
      <c r="EXL279" s="1668"/>
      <c r="EXM279" s="1668"/>
      <c r="EXN279" s="1668"/>
      <c r="EXO279" s="1668"/>
      <c r="EXP279" s="1668"/>
      <c r="EXQ279" s="1668"/>
      <c r="EXR279" s="1668"/>
      <c r="EXS279" s="1668"/>
      <c r="EXT279" s="1668"/>
      <c r="EXU279" s="1668"/>
      <c r="EXV279" s="1668"/>
      <c r="EXW279" s="1668"/>
      <c r="EXX279" s="1668"/>
      <c r="EXY279" s="1668"/>
      <c r="EXZ279" s="1668"/>
      <c r="EYA279" s="1668"/>
      <c r="EYB279" s="1668"/>
      <c r="EYC279" s="1668"/>
      <c r="EYD279" s="1668"/>
      <c r="EYE279" s="1668"/>
      <c r="EYF279" s="1668"/>
      <c r="EYG279" s="1668"/>
      <c r="EYH279" s="1668"/>
      <c r="EYI279" s="1668"/>
      <c r="EYJ279" s="1668"/>
      <c r="EYK279" s="1668"/>
      <c r="EYL279" s="1668"/>
      <c r="EYM279" s="1668"/>
      <c r="EYN279" s="1668"/>
      <c r="EYO279" s="1668"/>
      <c r="EYP279" s="1668"/>
      <c r="EYQ279" s="1668"/>
      <c r="EYR279" s="1668"/>
      <c r="EYS279" s="1668"/>
      <c r="EYT279" s="1668"/>
      <c r="EYU279" s="1668"/>
      <c r="EYV279" s="1668"/>
      <c r="EYW279" s="1668"/>
      <c r="EYX279" s="1668"/>
      <c r="EYY279" s="1668"/>
      <c r="EYZ279" s="1668"/>
      <c r="EZA279" s="1668"/>
      <c r="EZB279" s="1668"/>
      <c r="EZC279" s="1668"/>
      <c r="EZD279" s="1668"/>
      <c r="EZE279" s="1668"/>
      <c r="EZF279" s="1668"/>
      <c r="EZG279" s="1668"/>
      <c r="EZH279" s="1668"/>
      <c r="EZI279" s="1668"/>
      <c r="EZJ279" s="1668"/>
      <c r="EZK279" s="1668"/>
      <c r="EZL279" s="1668"/>
      <c r="EZM279" s="1668"/>
      <c r="EZN279" s="1668"/>
      <c r="EZO279" s="1668"/>
      <c r="EZP279" s="1668"/>
      <c r="EZQ279" s="1668"/>
      <c r="EZR279" s="1668"/>
      <c r="EZS279" s="1668"/>
      <c r="EZT279" s="1668"/>
      <c r="EZU279" s="1668"/>
      <c r="EZV279" s="1668"/>
      <c r="EZW279" s="1668"/>
      <c r="EZX279" s="1668"/>
      <c r="EZY279" s="1668"/>
      <c r="EZZ279" s="1668"/>
      <c r="FAA279" s="1668"/>
      <c r="FAB279" s="1668"/>
      <c r="FAC279" s="1668"/>
      <c r="FAD279" s="1668"/>
      <c r="FAE279" s="1668"/>
      <c r="FAF279" s="1668"/>
      <c r="FAG279" s="1668"/>
      <c r="FAH279" s="1668"/>
      <c r="FAI279" s="1668"/>
      <c r="FAJ279" s="1668"/>
      <c r="FAK279" s="1668"/>
      <c r="FAL279" s="1668"/>
      <c r="FAM279" s="1668"/>
      <c r="FAN279" s="1668"/>
      <c r="FAO279" s="1668"/>
      <c r="FAP279" s="1668"/>
      <c r="FAQ279" s="1668"/>
      <c r="FAR279" s="1668"/>
      <c r="FAS279" s="1668"/>
      <c r="FAT279" s="1668"/>
      <c r="FAU279" s="1668"/>
      <c r="FAV279" s="1668"/>
      <c r="FAW279" s="1668"/>
      <c r="FAX279" s="1668"/>
      <c r="FAY279" s="1668"/>
      <c r="FAZ279" s="1668"/>
      <c r="FBA279" s="1668"/>
      <c r="FBB279" s="1668"/>
      <c r="FBC279" s="1668"/>
      <c r="FBD279" s="1668"/>
      <c r="FBE279" s="1668"/>
      <c r="FBF279" s="1668"/>
      <c r="FBG279" s="1668"/>
      <c r="FBH279" s="1668"/>
      <c r="FBI279" s="1668"/>
      <c r="FBJ279" s="1668"/>
      <c r="FBK279" s="1668"/>
      <c r="FBL279" s="1668"/>
      <c r="FBM279" s="1668"/>
      <c r="FBN279" s="1668"/>
      <c r="FBO279" s="1668"/>
      <c r="FBP279" s="1668"/>
      <c r="FBQ279" s="1668"/>
      <c r="FBR279" s="1668"/>
      <c r="FBS279" s="1668"/>
      <c r="FBT279" s="1668"/>
      <c r="FBU279" s="1668"/>
      <c r="FBV279" s="1668"/>
      <c r="FBW279" s="1668"/>
      <c r="FBX279" s="1668"/>
      <c r="FBY279" s="1668"/>
      <c r="FBZ279" s="1668"/>
      <c r="FCA279" s="1668"/>
      <c r="FCB279" s="1668"/>
      <c r="FCC279" s="1668"/>
      <c r="FCD279" s="1668"/>
      <c r="FCE279" s="1668"/>
      <c r="FCF279" s="1668"/>
      <c r="FCG279" s="1668"/>
      <c r="FCH279" s="1668"/>
      <c r="FCI279" s="1668"/>
      <c r="FCJ279" s="1668"/>
      <c r="FCK279" s="1668"/>
      <c r="FCL279" s="1668"/>
      <c r="FCM279" s="1668"/>
      <c r="FCN279" s="1668"/>
      <c r="FCO279" s="1668"/>
      <c r="FCP279" s="1668"/>
      <c r="FCQ279" s="1668"/>
      <c r="FCR279" s="1668"/>
      <c r="FCS279" s="1668"/>
      <c r="FCT279" s="1668"/>
      <c r="FCU279" s="1668"/>
      <c r="FCV279" s="1668"/>
      <c r="FCW279" s="1668"/>
      <c r="FCX279" s="1668"/>
      <c r="FCY279" s="1668"/>
      <c r="FCZ279" s="1668"/>
      <c r="FDA279" s="1668"/>
      <c r="FDB279" s="1668"/>
      <c r="FDC279" s="1668"/>
      <c r="FDD279" s="1668"/>
      <c r="FDE279" s="1668"/>
      <c r="FDF279" s="1668"/>
      <c r="FDG279" s="1668"/>
      <c r="FDH279" s="1668"/>
      <c r="FDI279" s="1668"/>
      <c r="FDJ279" s="1668"/>
      <c r="FDK279" s="1668"/>
      <c r="FDL279" s="1668"/>
      <c r="FDM279" s="1668"/>
      <c r="FDN279" s="1668"/>
      <c r="FDO279" s="1668"/>
      <c r="FDP279" s="1668"/>
      <c r="FDQ279" s="1668"/>
      <c r="FDR279" s="1668"/>
      <c r="FDS279" s="1668"/>
      <c r="FDT279" s="1668"/>
      <c r="FDU279" s="1668"/>
      <c r="FDV279" s="1668"/>
      <c r="FDW279" s="1668"/>
      <c r="FDX279" s="1668"/>
      <c r="FDY279" s="1668"/>
      <c r="FDZ279" s="1668"/>
      <c r="FEA279" s="1668"/>
      <c r="FEB279" s="1668"/>
      <c r="FEC279" s="1668"/>
      <c r="FED279" s="1668"/>
      <c r="FEE279" s="1668"/>
      <c r="FEF279" s="1668"/>
      <c r="FEG279" s="1668"/>
      <c r="FEH279" s="1668"/>
      <c r="FEI279" s="1668"/>
      <c r="FEJ279" s="1668"/>
      <c r="FEK279" s="1668"/>
      <c r="FEL279" s="1668"/>
      <c r="FEM279" s="1668"/>
      <c r="FEN279" s="1668"/>
      <c r="FEO279" s="1668"/>
      <c r="FEP279" s="1668"/>
      <c r="FEQ279" s="1668"/>
      <c r="FER279" s="1668"/>
      <c r="FES279" s="1668"/>
      <c r="FET279" s="1668"/>
      <c r="FEU279" s="1668"/>
      <c r="FEV279" s="1668"/>
      <c r="FEW279" s="1668"/>
      <c r="FEX279" s="1668"/>
      <c r="FEY279" s="1668"/>
      <c r="FEZ279" s="1668"/>
      <c r="FFA279" s="1668"/>
      <c r="FFB279" s="1668"/>
      <c r="FFC279" s="1668"/>
      <c r="FFD279" s="1668"/>
      <c r="FFE279" s="1668"/>
      <c r="FFF279" s="1668"/>
      <c r="FFG279" s="1668"/>
      <c r="FFH279" s="1668"/>
      <c r="FFI279" s="1668"/>
      <c r="FFJ279" s="1668"/>
      <c r="FFK279" s="1668"/>
      <c r="FFL279" s="1668"/>
      <c r="FFM279" s="1668"/>
      <c r="FFN279" s="1668"/>
      <c r="FFO279" s="1668"/>
      <c r="FFP279" s="1668"/>
      <c r="FFQ279" s="1668"/>
      <c r="FFR279" s="1668"/>
      <c r="FFS279" s="1668"/>
      <c r="FFT279" s="1668"/>
      <c r="FFU279" s="1668"/>
      <c r="FFV279" s="1668"/>
      <c r="FFW279" s="1668"/>
      <c r="FFX279" s="1668"/>
      <c r="FFY279" s="1668"/>
      <c r="FFZ279" s="1668"/>
      <c r="FGA279" s="1668"/>
      <c r="FGB279" s="1668"/>
      <c r="FGC279" s="1668"/>
      <c r="FGD279" s="1668"/>
      <c r="FGE279" s="1668"/>
      <c r="FGF279" s="1668"/>
      <c r="FGG279" s="1668"/>
      <c r="FGH279" s="1668"/>
      <c r="FGI279" s="1668"/>
      <c r="FGJ279" s="1668"/>
      <c r="FGK279" s="1668"/>
      <c r="FGL279" s="1668"/>
      <c r="FGM279" s="1668"/>
      <c r="FGN279" s="1668"/>
      <c r="FGO279" s="1668"/>
      <c r="FGP279" s="1668"/>
      <c r="FGQ279" s="1668"/>
      <c r="FGR279" s="1668"/>
      <c r="FGS279" s="1668"/>
      <c r="FGT279" s="1668"/>
      <c r="FGU279" s="1668"/>
      <c r="FGV279" s="1668"/>
      <c r="FGW279" s="1668"/>
      <c r="FGX279" s="1668"/>
      <c r="FGY279" s="1668"/>
      <c r="FGZ279" s="1668"/>
      <c r="FHA279" s="1668"/>
      <c r="FHB279" s="1668"/>
      <c r="FHC279" s="1668"/>
      <c r="FHD279" s="1668"/>
      <c r="FHE279" s="1668"/>
      <c r="FHF279" s="1668"/>
      <c r="FHG279" s="1668"/>
      <c r="FHH279" s="1668"/>
      <c r="FHI279" s="1668"/>
      <c r="FHJ279" s="1668"/>
      <c r="FHK279" s="1668"/>
      <c r="FHL279" s="1668"/>
      <c r="FHM279" s="1668"/>
      <c r="FHN279" s="1668"/>
      <c r="FHO279" s="1668"/>
      <c r="FHP279" s="1668"/>
      <c r="FHQ279" s="1668"/>
      <c r="FHR279" s="1668"/>
      <c r="FHS279" s="1668"/>
      <c r="FHT279" s="1668"/>
      <c r="FHU279" s="1668"/>
      <c r="FHV279" s="1668"/>
      <c r="FHW279" s="1668"/>
      <c r="FHX279" s="1668"/>
      <c r="FHY279" s="1668"/>
      <c r="FHZ279" s="1668"/>
      <c r="FIA279" s="1668"/>
      <c r="FIB279" s="1668"/>
      <c r="FIC279" s="1668"/>
      <c r="FID279" s="1668"/>
      <c r="FIE279" s="1668"/>
      <c r="FIF279" s="1668"/>
      <c r="FIG279" s="1668"/>
      <c r="FIH279" s="1668"/>
      <c r="FII279" s="1668"/>
      <c r="FIJ279" s="1668"/>
      <c r="FIK279" s="1668"/>
      <c r="FIL279" s="1668"/>
      <c r="FIM279" s="1668"/>
      <c r="FIN279" s="1668"/>
      <c r="FIO279" s="1668"/>
      <c r="FIP279" s="1668"/>
      <c r="FIQ279" s="1668"/>
      <c r="FIR279" s="1668"/>
      <c r="FIS279" s="1668"/>
      <c r="FIT279" s="1668"/>
      <c r="FIU279" s="1668"/>
      <c r="FIV279" s="1668"/>
      <c r="FIW279" s="1668"/>
      <c r="FIX279" s="1668"/>
      <c r="FIY279" s="1668"/>
      <c r="FIZ279" s="1668"/>
      <c r="FJA279" s="1668"/>
      <c r="FJB279" s="1668"/>
      <c r="FJC279" s="1668"/>
      <c r="FJD279" s="1668"/>
      <c r="FJE279" s="1668"/>
      <c r="FJF279" s="1668"/>
      <c r="FJG279" s="1668"/>
      <c r="FJH279" s="1668"/>
      <c r="FJI279" s="1668"/>
      <c r="FJJ279" s="1668"/>
      <c r="FJK279" s="1668"/>
      <c r="FJL279" s="1668"/>
      <c r="FJM279" s="1668"/>
      <c r="FJN279" s="1668"/>
      <c r="FJO279" s="1668"/>
      <c r="FJP279" s="1668"/>
      <c r="FJQ279" s="1668"/>
      <c r="FJR279" s="1668"/>
      <c r="FJS279" s="1668"/>
      <c r="FJT279" s="1668"/>
      <c r="FJU279" s="1668"/>
      <c r="FJV279" s="1668"/>
      <c r="FJW279" s="1668"/>
      <c r="FJX279" s="1668"/>
      <c r="FJY279" s="1668"/>
      <c r="FJZ279" s="1668"/>
      <c r="FKA279" s="1668"/>
      <c r="FKB279" s="1668"/>
      <c r="FKC279" s="1668"/>
      <c r="FKD279" s="1668"/>
      <c r="FKE279" s="1668"/>
      <c r="FKF279" s="1668"/>
      <c r="FKG279" s="1668"/>
      <c r="FKH279" s="1668"/>
      <c r="FKI279" s="1668"/>
      <c r="FKJ279" s="1668"/>
      <c r="FKK279" s="1668"/>
      <c r="FKL279" s="1668"/>
      <c r="FKM279" s="1668"/>
      <c r="FKN279" s="1668"/>
      <c r="FKO279" s="1668"/>
      <c r="FKP279" s="1668"/>
      <c r="FKQ279" s="1668"/>
      <c r="FKR279" s="1668"/>
      <c r="FKS279" s="1668"/>
      <c r="FKT279" s="1668"/>
      <c r="FKU279" s="1668"/>
      <c r="FKV279" s="1668"/>
      <c r="FKW279" s="1668"/>
      <c r="FKX279" s="1668"/>
      <c r="FKY279" s="1668"/>
      <c r="FKZ279" s="1668"/>
      <c r="FLA279" s="1668"/>
      <c r="FLB279" s="1668"/>
      <c r="FLC279" s="1668"/>
      <c r="FLD279" s="1668"/>
      <c r="FLE279" s="1668"/>
      <c r="FLF279" s="1668"/>
      <c r="FLG279" s="1668"/>
      <c r="FLH279" s="1668"/>
      <c r="FLI279" s="1668"/>
      <c r="FLJ279" s="1668"/>
      <c r="FLK279" s="1668"/>
      <c r="FLL279" s="1668"/>
      <c r="FLM279" s="1668"/>
      <c r="FLN279" s="1668"/>
      <c r="FLO279" s="1668"/>
      <c r="FLP279" s="1668"/>
      <c r="FLQ279" s="1668"/>
      <c r="FLR279" s="1668"/>
      <c r="FLS279" s="1668"/>
      <c r="FLT279" s="1668"/>
      <c r="FLU279" s="1668"/>
      <c r="FLV279" s="1668"/>
      <c r="FLW279" s="1668"/>
      <c r="FLX279" s="1668"/>
      <c r="FLY279" s="1668"/>
      <c r="FLZ279" s="1668"/>
      <c r="FMA279" s="1668"/>
      <c r="FMB279" s="1668"/>
      <c r="FMC279" s="1668"/>
      <c r="FMD279" s="1668"/>
      <c r="FME279" s="1668"/>
      <c r="FMF279" s="1668"/>
      <c r="FMG279" s="1668"/>
      <c r="FMH279" s="1668"/>
      <c r="FMI279" s="1668"/>
      <c r="FMJ279" s="1668"/>
      <c r="FMK279" s="1668"/>
      <c r="FML279" s="1668"/>
      <c r="FMM279" s="1668"/>
      <c r="FMN279" s="1668"/>
      <c r="FMO279" s="1668"/>
      <c r="FMP279" s="1668"/>
      <c r="FMQ279" s="1668"/>
      <c r="FMR279" s="1668"/>
      <c r="FMS279" s="1668"/>
      <c r="FMT279" s="1668"/>
      <c r="FMU279" s="1668"/>
      <c r="FMV279" s="1668"/>
      <c r="FMW279" s="1668"/>
      <c r="FMX279" s="1668"/>
      <c r="FMY279" s="1668"/>
      <c r="FMZ279" s="1668"/>
      <c r="FNA279" s="1668"/>
      <c r="FNB279" s="1668"/>
      <c r="FNC279" s="1668"/>
      <c r="FND279" s="1668"/>
      <c r="FNE279" s="1668"/>
      <c r="FNF279" s="1668"/>
      <c r="FNG279" s="1668"/>
      <c r="FNH279" s="1668"/>
      <c r="FNI279" s="1668"/>
      <c r="FNJ279" s="1668"/>
      <c r="FNK279" s="1668"/>
      <c r="FNL279" s="1668"/>
      <c r="FNM279" s="1668"/>
      <c r="FNN279" s="1668"/>
      <c r="FNO279" s="1668"/>
      <c r="FNP279" s="1668"/>
      <c r="FNQ279" s="1668"/>
      <c r="FNR279" s="1668"/>
      <c r="FNS279" s="1668"/>
      <c r="FNT279" s="1668"/>
      <c r="FNU279" s="1668"/>
      <c r="FNV279" s="1668"/>
      <c r="FNW279" s="1668"/>
      <c r="FNX279" s="1668"/>
      <c r="FNY279" s="1668"/>
      <c r="FNZ279" s="1668"/>
      <c r="FOA279" s="1668"/>
      <c r="FOB279" s="1668"/>
      <c r="FOC279" s="1668"/>
      <c r="FOD279" s="1668"/>
      <c r="FOE279" s="1668"/>
      <c r="FOF279" s="1668"/>
      <c r="FOG279" s="1668"/>
      <c r="FOH279" s="1668"/>
      <c r="FOI279" s="1668"/>
      <c r="FOJ279" s="1668"/>
      <c r="FOK279" s="1668"/>
      <c r="FOL279" s="1668"/>
      <c r="FOM279" s="1668"/>
      <c r="FON279" s="1668"/>
      <c r="FOO279" s="1668"/>
      <c r="FOP279" s="1668"/>
      <c r="FOQ279" s="1668"/>
      <c r="FOR279" s="1668"/>
      <c r="FOS279" s="1668"/>
      <c r="FOT279" s="1668"/>
      <c r="FOU279" s="1668"/>
      <c r="FOV279" s="1668"/>
      <c r="FOW279" s="1668"/>
      <c r="FOX279" s="1668"/>
      <c r="FOY279" s="1668"/>
      <c r="FOZ279" s="1668"/>
      <c r="FPA279" s="1668"/>
      <c r="FPB279" s="1668"/>
      <c r="FPC279" s="1668"/>
      <c r="FPD279" s="1668"/>
      <c r="FPE279" s="1668"/>
      <c r="FPF279" s="1668"/>
      <c r="FPG279" s="1668"/>
      <c r="FPH279" s="1668"/>
      <c r="FPI279" s="1668"/>
      <c r="FPJ279" s="1668"/>
      <c r="FPK279" s="1668"/>
      <c r="FPL279" s="1668"/>
      <c r="FPM279" s="1668"/>
      <c r="FPN279" s="1668"/>
      <c r="FPO279" s="1668"/>
      <c r="FPP279" s="1668"/>
      <c r="FPQ279" s="1668"/>
      <c r="FPR279" s="1668"/>
      <c r="FPS279" s="1668"/>
      <c r="FPT279" s="1668"/>
      <c r="FPU279" s="1668"/>
      <c r="FPV279" s="1668"/>
      <c r="FPW279" s="1668"/>
      <c r="FPX279" s="1668"/>
      <c r="FPY279" s="1668"/>
      <c r="FPZ279" s="1668"/>
      <c r="FQA279" s="1668"/>
      <c r="FQB279" s="1668"/>
      <c r="FQC279" s="1668"/>
      <c r="FQD279" s="1668"/>
      <c r="FQE279" s="1668"/>
      <c r="FQF279" s="1668"/>
      <c r="FQG279" s="1668"/>
      <c r="FQH279" s="1668"/>
      <c r="FQI279" s="1668"/>
      <c r="FQJ279" s="1668"/>
      <c r="FQK279" s="1668"/>
      <c r="FQL279" s="1668"/>
      <c r="FQM279" s="1668"/>
      <c r="FQN279" s="1668"/>
      <c r="FQO279" s="1668"/>
      <c r="FQP279" s="1668"/>
      <c r="FQQ279" s="1668"/>
      <c r="FQR279" s="1668"/>
      <c r="FQS279" s="1668"/>
      <c r="FQT279" s="1668"/>
      <c r="FQU279" s="1668"/>
      <c r="FQV279" s="1668"/>
      <c r="FQW279" s="1668"/>
      <c r="FQX279" s="1668"/>
      <c r="FQY279" s="1668"/>
      <c r="FQZ279" s="1668"/>
      <c r="FRA279" s="1668"/>
      <c r="FRB279" s="1668"/>
      <c r="FRC279" s="1668"/>
      <c r="FRD279" s="1668"/>
      <c r="FRE279" s="1668"/>
      <c r="FRF279" s="1668"/>
      <c r="FRG279" s="1668"/>
      <c r="FRH279" s="1668"/>
      <c r="FRI279" s="1668"/>
      <c r="FRJ279" s="1668"/>
      <c r="FRK279" s="1668"/>
      <c r="FRL279" s="1668"/>
      <c r="FRM279" s="1668"/>
      <c r="FRN279" s="1668"/>
      <c r="FRO279" s="1668"/>
      <c r="FRP279" s="1668"/>
      <c r="FRQ279" s="1668"/>
      <c r="FRR279" s="1668"/>
      <c r="FRS279" s="1668"/>
      <c r="FRT279" s="1668"/>
      <c r="FRU279" s="1668"/>
      <c r="FRV279" s="1668"/>
      <c r="FRW279" s="1668"/>
      <c r="FRX279" s="1668"/>
      <c r="FRY279" s="1668"/>
      <c r="FRZ279" s="1668"/>
      <c r="FSA279" s="1668"/>
      <c r="FSB279" s="1668"/>
      <c r="FSC279" s="1668"/>
      <c r="FSD279" s="1668"/>
      <c r="FSE279" s="1668"/>
      <c r="FSF279" s="1668"/>
      <c r="FSG279" s="1668"/>
      <c r="FSH279" s="1668"/>
      <c r="FSI279" s="1668"/>
      <c r="FSJ279" s="1668"/>
      <c r="FSK279" s="1668"/>
      <c r="FSL279" s="1668"/>
      <c r="FSM279" s="1668"/>
      <c r="FSN279" s="1668"/>
      <c r="FSO279" s="1668"/>
      <c r="FSP279" s="1668"/>
      <c r="FSQ279" s="1668"/>
      <c r="FSR279" s="1668"/>
      <c r="FSS279" s="1668"/>
      <c r="FST279" s="1668"/>
      <c r="FSU279" s="1668"/>
      <c r="FSV279" s="1668"/>
      <c r="FSW279" s="1668"/>
      <c r="FSX279" s="1668"/>
      <c r="FSY279" s="1668"/>
      <c r="FSZ279" s="1668"/>
      <c r="FTA279" s="1668"/>
      <c r="FTB279" s="1668"/>
      <c r="FTC279" s="1668"/>
      <c r="FTD279" s="1668"/>
      <c r="FTE279" s="1668"/>
      <c r="FTF279" s="1668"/>
      <c r="FTG279" s="1668"/>
      <c r="FTH279" s="1668"/>
      <c r="FTI279" s="1668"/>
      <c r="FTJ279" s="1668"/>
      <c r="FTK279" s="1668"/>
      <c r="FTL279" s="1668"/>
      <c r="FTM279" s="1668"/>
      <c r="FTN279" s="1668"/>
      <c r="FTO279" s="1668"/>
      <c r="FTP279" s="1668"/>
      <c r="FTQ279" s="1668"/>
      <c r="FTR279" s="1668"/>
      <c r="FTS279" s="1668"/>
      <c r="FTT279" s="1668"/>
      <c r="FTU279" s="1668"/>
      <c r="FTV279" s="1668"/>
      <c r="FTW279" s="1668"/>
      <c r="FTX279" s="1668"/>
      <c r="FTY279" s="1668"/>
      <c r="FTZ279" s="1668"/>
      <c r="FUA279" s="1668"/>
      <c r="FUB279" s="1668"/>
      <c r="FUC279" s="1668"/>
      <c r="FUD279" s="1668"/>
      <c r="FUE279" s="1668"/>
      <c r="FUF279" s="1668"/>
      <c r="FUG279" s="1668"/>
      <c r="FUH279" s="1668"/>
      <c r="FUI279" s="1668"/>
      <c r="FUJ279" s="1668"/>
      <c r="FUK279" s="1668"/>
      <c r="FUL279" s="1668"/>
      <c r="FUM279" s="1668"/>
      <c r="FUN279" s="1668"/>
      <c r="FUO279" s="1668"/>
      <c r="FUP279" s="1668"/>
      <c r="FUQ279" s="1668"/>
      <c r="FUR279" s="1668"/>
      <c r="FUS279" s="1668"/>
      <c r="FUT279" s="1668"/>
      <c r="FUU279" s="1668"/>
      <c r="FUV279" s="1668"/>
      <c r="FUW279" s="1668"/>
      <c r="FUX279" s="1668"/>
      <c r="FUY279" s="1668"/>
      <c r="FUZ279" s="1668"/>
      <c r="FVA279" s="1668"/>
      <c r="FVB279" s="1668"/>
      <c r="FVC279" s="1668"/>
      <c r="FVD279" s="1668"/>
      <c r="FVE279" s="1668"/>
      <c r="FVF279" s="1668"/>
      <c r="FVG279" s="1668"/>
      <c r="FVH279" s="1668"/>
      <c r="FVI279" s="1668"/>
      <c r="FVJ279" s="1668"/>
      <c r="FVK279" s="1668"/>
      <c r="FVL279" s="1668"/>
      <c r="FVM279" s="1668"/>
      <c r="FVN279" s="1668"/>
      <c r="FVO279" s="1668"/>
      <c r="FVP279" s="1668"/>
      <c r="FVQ279" s="1668"/>
      <c r="FVR279" s="1668"/>
      <c r="FVS279" s="1668"/>
      <c r="FVT279" s="1668"/>
      <c r="FVU279" s="1668"/>
      <c r="FVV279" s="1668"/>
      <c r="FVW279" s="1668"/>
      <c r="FVX279" s="1668"/>
      <c r="FVY279" s="1668"/>
      <c r="FVZ279" s="1668"/>
      <c r="FWA279" s="1668"/>
      <c r="FWB279" s="1668"/>
      <c r="FWC279" s="1668"/>
      <c r="FWD279" s="1668"/>
      <c r="FWE279" s="1668"/>
      <c r="FWF279" s="1668"/>
      <c r="FWG279" s="1668"/>
      <c r="FWH279" s="1668"/>
      <c r="FWI279" s="1668"/>
      <c r="FWJ279" s="1668"/>
      <c r="FWK279" s="1668"/>
      <c r="FWL279" s="1668"/>
      <c r="FWM279" s="1668"/>
      <c r="FWN279" s="1668"/>
      <c r="FWO279" s="1668"/>
      <c r="FWP279" s="1668"/>
      <c r="FWQ279" s="1668"/>
      <c r="FWR279" s="1668"/>
      <c r="FWS279" s="1668"/>
      <c r="FWT279" s="1668"/>
      <c r="FWU279" s="1668"/>
      <c r="FWV279" s="1668"/>
      <c r="FWW279" s="1668"/>
      <c r="FWX279" s="1668"/>
      <c r="FWY279" s="1668"/>
      <c r="FWZ279" s="1668"/>
      <c r="FXA279" s="1668"/>
      <c r="FXB279" s="1668"/>
      <c r="FXC279" s="1668"/>
      <c r="FXD279" s="1668"/>
      <c r="FXE279" s="1668"/>
      <c r="FXF279" s="1668"/>
      <c r="FXG279" s="1668"/>
      <c r="FXH279" s="1668"/>
      <c r="FXI279" s="1668"/>
      <c r="FXJ279" s="1668"/>
      <c r="FXK279" s="1668"/>
      <c r="FXL279" s="1668"/>
      <c r="FXM279" s="1668"/>
      <c r="FXN279" s="1668"/>
      <c r="FXO279" s="1668"/>
      <c r="FXP279" s="1668"/>
      <c r="FXQ279" s="1668"/>
      <c r="FXR279" s="1668"/>
      <c r="FXS279" s="1668"/>
      <c r="FXT279" s="1668"/>
      <c r="FXU279" s="1668"/>
      <c r="FXV279" s="1668"/>
      <c r="FXW279" s="1668"/>
      <c r="FXX279" s="1668"/>
      <c r="FXY279" s="1668"/>
      <c r="FXZ279" s="1668"/>
      <c r="FYA279" s="1668"/>
      <c r="FYB279" s="1668"/>
      <c r="FYC279" s="1668"/>
      <c r="FYD279" s="1668"/>
      <c r="FYE279" s="1668"/>
      <c r="FYF279" s="1668"/>
      <c r="FYG279" s="1668"/>
      <c r="FYH279" s="1668"/>
      <c r="FYI279" s="1668"/>
      <c r="FYJ279" s="1668"/>
      <c r="FYK279" s="1668"/>
      <c r="FYL279" s="1668"/>
      <c r="FYM279" s="1668"/>
      <c r="FYN279" s="1668"/>
      <c r="FYO279" s="1668"/>
      <c r="FYP279" s="1668"/>
      <c r="FYQ279" s="1668"/>
      <c r="FYR279" s="1668"/>
      <c r="FYS279" s="1668"/>
      <c r="FYT279" s="1668"/>
      <c r="FYU279" s="1668"/>
      <c r="FYV279" s="1668"/>
      <c r="FYW279" s="1668"/>
      <c r="FYX279" s="1668"/>
      <c r="FYY279" s="1668"/>
      <c r="FYZ279" s="1668"/>
      <c r="FZA279" s="1668"/>
      <c r="FZB279" s="1668"/>
      <c r="FZC279" s="1668"/>
      <c r="FZD279" s="1668"/>
      <c r="FZE279" s="1668"/>
      <c r="FZF279" s="1668"/>
      <c r="FZG279" s="1668"/>
      <c r="FZH279" s="1668"/>
      <c r="FZI279" s="1668"/>
      <c r="FZJ279" s="1668"/>
      <c r="FZK279" s="1668"/>
      <c r="FZL279" s="1668"/>
      <c r="FZM279" s="1668"/>
      <c r="FZN279" s="1668"/>
      <c r="FZO279" s="1668"/>
      <c r="FZP279" s="1668"/>
      <c r="FZQ279" s="1668"/>
      <c r="FZR279" s="1668"/>
      <c r="FZS279" s="1668"/>
      <c r="FZT279" s="1668"/>
      <c r="FZU279" s="1668"/>
      <c r="FZV279" s="1668"/>
      <c r="FZW279" s="1668"/>
      <c r="FZX279" s="1668"/>
      <c r="FZY279" s="1668"/>
      <c r="FZZ279" s="1668"/>
      <c r="GAA279" s="1668"/>
      <c r="GAB279" s="1668"/>
      <c r="GAC279" s="1668"/>
      <c r="GAD279" s="1668"/>
      <c r="GAE279" s="1668"/>
      <c r="GAF279" s="1668"/>
      <c r="GAG279" s="1668"/>
      <c r="GAH279" s="1668"/>
      <c r="GAI279" s="1668"/>
      <c r="GAJ279" s="1668"/>
      <c r="GAK279" s="1668"/>
      <c r="GAL279" s="1668"/>
      <c r="GAM279" s="1668"/>
      <c r="GAN279" s="1668"/>
      <c r="GAO279" s="1668"/>
      <c r="GAP279" s="1668"/>
      <c r="GAQ279" s="1668"/>
      <c r="GAR279" s="1668"/>
      <c r="GAS279" s="1668"/>
      <c r="GAT279" s="1668"/>
      <c r="GAU279" s="1668"/>
      <c r="GAV279" s="1668"/>
      <c r="GAW279" s="1668"/>
      <c r="GAX279" s="1668"/>
      <c r="GAY279" s="1668"/>
      <c r="GAZ279" s="1668"/>
      <c r="GBA279" s="1668"/>
      <c r="GBB279" s="1668"/>
      <c r="GBC279" s="1668"/>
      <c r="GBD279" s="1668"/>
      <c r="GBE279" s="1668"/>
      <c r="GBF279" s="1668"/>
      <c r="GBG279" s="1668"/>
      <c r="GBH279" s="1668"/>
      <c r="GBI279" s="1668"/>
      <c r="GBJ279" s="1668"/>
      <c r="GBK279" s="1668"/>
      <c r="GBL279" s="1668"/>
      <c r="GBM279" s="1668"/>
      <c r="GBN279" s="1668"/>
      <c r="GBO279" s="1668"/>
      <c r="GBP279" s="1668"/>
      <c r="GBQ279" s="1668"/>
      <c r="GBR279" s="1668"/>
      <c r="GBS279" s="1668"/>
      <c r="GBT279" s="1668"/>
      <c r="GBU279" s="1668"/>
      <c r="GBV279" s="1668"/>
      <c r="GBW279" s="1668"/>
      <c r="GBX279" s="1668"/>
      <c r="GBY279" s="1668"/>
      <c r="GBZ279" s="1668"/>
      <c r="GCA279" s="1668"/>
      <c r="GCB279" s="1668"/>
      <c r="GCC279" s="1668"/>
      <c r="GCD279" s="1668"/>
      <c r="GCE279" s="1668"/>
      <c r="GCF279" s="1668"/>
      <c r="GCG279" s="1668"/>
      <c r="GCH279" s="1668"/>
      <c r="GCI279" s="1668"/>
      <c r="GCJ279" s="1668"/>
      <c r="GCK279" s="1668"/>
      <c r="GCL279" s="1668"/>
      <c r="GCM279" s="1668"/>
      <c r="GCN279" s="1668"/>
      <c r="GCO279" s="1668"/>
      <c r="GCP279" s="1668"/>
      <c r="GCQ279" s="1668"/>
      <c r="GCR279" s="1668"/>
      <c r="GCS279" s="1668"/>
      <c r="GCT279" s="1668"/>
      <c r="GCU279" s="1668"/>
      <c r="GCV279" s="1668"/>
      <c r="GCW279" s="1668"/>
      <c r="GCX279" s="1668"/>
      <c r="GCY279" s="1668"/>
      <c r="GCZ279" s="1668"/>
      <c r="GDA279" s="1668"/>
      <c r="GDB279" s="1668"/>
      <c r="GDC279" s="1668"/>
      <c r="GDD279" s="1668"/>
      <c r="GDE279" s="1668"/>
      <c r="GDF279" s="1668"/>
      <c r="GDG279" s="1668"/>
      <c r="GDH279" s="1668"/>
      <c r="GDI279" s="1668"/>
      <c r="GDJ279" s="1668"/>
      <c r="GDK279" s="1668"/>
      <c r="GDL279" s="1668"/>
      <c r="GDM279" s="1668"/>
      <c r="GDN279" s="1668"/>
      <c r="GDO279" s="1668"/>
      <c r="GDP279" s="1668"/>
      <c r="GDQ279" s="1668"/>
      <c r="GDR279" s="1668"/>
      <c r="GDS279" s="1668"/>
      <c r="GDT279" s="1668"/>
      <c r="GDU279" s="1668"/>
      <c r="GDV279" s="1668"/>
      <c r="GDW279" s="1668"/>
      <c r="GDX279" s="1668"/>
      <c r="GDY279" s="1668"/>
      <c r="GDZ279" s="1668"/>
      <c r="GEA279" s="1668"/>
      <c r="GEB279" s="1668"/>
      <c r="GEC279" s="1668"/>
      <c r="GED279" s="1668"/>
      <c r="GEE279" s="1668"/>
      <c r="GEF279" s="1668"/>
      <c r="GEG279" s="1668"/>
      <c r="GEH279" s="1668"/>
      <c r="GEI279" s="1668"/>
      <c r="GEJ279" s="1668"/>
      <c r="GEK279" s="1668"/>
      <c r="GEL279" s="1668"/>
      <c r="GEM279" s="1668"/>
      <c r="GEN279" s="1668"/>
      <c r="GEO279" s="1668"/>
      <c r="GEP279" s="1668"/>
      <c r="GEQ279" s="1668"/>
      <c r="GER279" s="1668"/>
      <c r="GES279" s="1668"/>
      <c r="GET279" s="1668"/>
      <c r="GEU279" s="1668"/>
      <c r="GEV279" s="1668"/>
      <c r="GEW279" s="1668"/>
      <c r="GEX279" s="1668"/>
      <c r="GEY279" s="1668"/>
      <c r="GEZ279" s="1668"/>
      <c r="GFA279" s="1668"/>
      <c r="GFB279" s="1668"/>
      <c r="GFC279" s="1668"/>
      <c r="GFD279" s="1668"/>
      <c r="GFE279" s="1668"/>
      <c r="GFF279" s="1668"/>
      <c r="GFG279" s="1668"/>
      <c r="GFH279" s="1668"/>
      <c r="GFI279" s="1668"/>
      <c r="GFJ279" s="1668"/>
      <c r="GFK279" s="1668"/>
      <c r="GFL279" s="1668"/>
      <c r="GFM279" s="1668"/>
      <c r="GFN279" s="1668"/>
      <c r="GFO279" s="1668"/>
      <c r="GFP279" s="1668"/>
      <c r="GFQ279" s="1668"/>
      <c r="GFR279" s="1668"/>
      <c r="GFS279" s="1668"/>
      <c r="GFT279" s="1668"/>
      <c r="GFU279" s="1668"/>
      <c r="GFV279" s="1668"/>
      <c r="GFW279" s="1668"/>
      <c r="GFX279" s="1668"/>
      <c r="GFY279" s="1668"/>
      <c r="GFZ279" s="1668"/>
      <c r="GGA279" s="1668"/>
      <c r="GGB279" s="1668"/>
      <c r="GGC279" s="1668"/>
      <c r="GGD279" s="1668"/>
      <c r="GGE279" s="1668"/>
      <c r="GGF279" s="1668"/>
      <c r="GGG279" s="1668"/>
      <c r="GGH279" s="1668"/>
      <c r="GGI279" s="1668"/>
      <c r="GGJ279" s="1668"/>
      <c r="GGK279" s="1668"/>
      <c r="GGL279" s="1668"/>
      <c r="GGM279" s="1668"/>
      <c r="GGN279" s="1668"/>
      <c r="GGO279" s="1668"/>
      <c r="GGP279" s="1668"/>
      <c r="GGQ279" s="1668"/>
      <c r="GGR279" s="1668"/>
      <c r="GGS279" s="1668"/>
      <c r="GGT279" s="1668"/>
      <c r="GGU279" s="1668"/>
      <c r="GGV279" s="1668"/>
      <c r="GGW279" s="1668"/>
      <c r="GGX279" s="1668"/>
      <c r="GGY279" s="1668"/>
      <c r="GGZ279" s="1668"/>
      <c r="GHA279" s="1668"/>
      <c r="GHB279" s="1668"/>
      <c r="GHC279" s="1668"/>
      <c r="GHD279" s="1668"/>
      <c r="GHE279" s="1668"/>
      <c r="GHF279" s="1668"/>
      <c r="GHG279" s="1668"/>
      <c r="GHH279" s="1668"/>
      <c r="GHI279" s="1668"/>
      <c r="GHJ279" s="1668"/>
      <c r="GHK279" s="1668"/>
      <c r="GHL279" s="1668"/>
      <c r="GHM279" s="1668"/>
      <c r="GHN279" s="1668"/>
      <c r="GHO279" s="1668"/>
      <c r="GHP279" s="1668"/>
      <c r="GHQ279" s="1668"/>
      <c r="GHR279" s="1668"/>
      <c r="GHS279" s="1668"/>
      <c r="GHT279" s="1668"/>
      <c r="GHU279" s="1668"/>
      <c r="GHV279" s="1668"/>
      <c r="GHW279" s="1668"/>
      <c r="GHX279" s="1668"/>
      <c r="GHY279" s="1668"/>
      <c r="GHZ279" s="1668"/>
      <c r="GIA279" s="1668"/>
      <c r="GIB279" s="1668"/>
      <c r="GIC279" s="1668"/>
      <c r="GID279" s="1668"/>
      <c r="GIE279" s="1668"/>
      <c r="GIF279" s="1668"/>
      <c r="GIG279" s="1668"/>
      <c r="GIH279" s="1668"/>
      <c r="GII279" s="1668"/>
      <c r="GIJ279" s="1668"/>
      <c r="GIK279" s="1668"/>
      <c r="GIL279" s="1668"/>
      <c r="GIM279" s="1668"/>
      <c r="GIN279" s="1668"/>
      <c r="GIO279" s="1668"/>
      <c r="GIP279" s="1668"/>
      <c r="GIQ279" s="1668"/>
      <c r="GIR279" s="1668"/>
      <c r="GIS279" s="1668"/>
      <c r="GIT279" s="1668"/>
      <c r="GIU279" s="1668"/>
      <c r="GIV279" s="1668"/>
      <c r="GIW279" s="1668"/>
      <c r="GIX279" s="1668"/>
      <c r="GIY279" s="1668"/>
      <c r="GIZ279" s="1668"/>
      <c r="GJA279" s="1668"/>
      <c r="GJB279" s="1668"/>
      <c r="GJC279" s="1668"/>
      <c r="GJD279" s="1668"/>
      <c r="GJE279" s="1668"/>
      <c r="GJF279" s="1668"/>
      <c r="GJG279" s="1668"/>
      <c r="GJH279" s="1668"/>
      <c r="GJI279" s="1668"/>
      <c r="GJJ279" s="1668"/>
      <c r="GJK279" s="1668"/>
      <c r="GJL279" s="1668"/>
      <c r="GJM279" s="1668"/>
      <c r="GJN279" s="1668"/>
      <c r="GJO279" s="1668"/>
      <c r="GJP279" s="1668"/>
      <c r="GJQ279" s="1668"/>
      <c r="GJR279" s="1668"/>
      <c r="GJS279" s="1668"/>
      <c r="GJT279" s="1668"/>
      <c r="GJU279" s="1668"/>
      <c r="GJV279" s="1668"/>
      <c r="GJW279" s="1668"/>
      <c r="GJX279" s="1668"/>
      <c r="GJY279" s="1668"/>
      <c r="GJZ279" s="1668"/>
      <c r="GKA279" s="1668"/>
      <c r="GKB279" s="1668"/>
      <c r="GKC279" s="1668"/>
      <c r="GKD279" s="1668"/>
      <c r="GKE279" s="1668"/>
      <c r="GKF279" s="1668"/>
      <c r="GKG279" s="1668"/>
      <c r="GKH279" s="1668"/>
      <c r="GKI279" s="1668"/>
      <c r="GKJ279" s="1668"/>
      <c r="GKK279" s="1668"/>
      <c r="GKL279" s="1668"/>
      <c r="GKM279" s="1668"/>
      <c r="GKN279" s="1668"/>
      <c r="GKO279" s="1668"/>
      <c r="GKP279" s="1668"/>
      <c r="GKQ279" s="1668"/>
      <c r="GKR279" s="1668"/>
      <c r="GKS279" s="1668"/>
      <c r="GKT279" s="1668"/>
      <c r="GKU279" s="1668"/>
      <c r="GKV279" s="1668"/>
      <c r="GKW279" s="1668"/>
      <c r="GKX279" s="1668"/>
      <c r="GKY279" s="1668"/>
      <c r="GKZ279" s="1668"/>
      <c r="GLA279" s="1668"/>
      <c r="GLB279" s="1668"/>
      <c r="GLC279" s="1668"/>
      <c r="GLD279" s="1668"/>
      <c r="GLE279" s="1668"/>
      <c r="GLF279" s="1668"/>
      <c r="GLG279" s="1668"/>
      <c r="GLH279" s="1668"/>
      <c r="GLI279" s="1668"/>
      <c r="GLJ279" s="1668"/>
      <c r="GLK279" s="1668"/>
      <c r="GLL279" s="1668"/>
      <c r="GLM279" s="1668"/>
      <c r="GLN279" s="1668"/>
      <c r="GLO279" s="1668"/>
      <c r="GLP279" s="1668"/>
      <c r="GLQ279" s="1668"/>
      <c r="GLR279" s="1668"/>
      <c r="GLS279" s="1668"/>
      <c r="GLT279" s="1668"/>
      <c r="GLU279" s="1668"/>
      <c r="GLV279" s="1668"/>
      <c r="GLW279" s="1668"/>
      <c r="GLX279" s="1668"/>
      <c r="GLY279" s="1668"/>
      <c r="GLZ279" s="1668"/>
      <c r="GMA279" s="1668"/>
      <c r="GMB279" s="1668"/>
      <c r="GMC279" s="1668"/>
      <c r="GMD279" s="1668"/>
      <c r="GME279" s="1668"/>
      <c r="GMF279" s="1668"/>
      <c r="GMG279" s="1668"/>
      <c r="GMH279" s="1668"/>
      <c r="GMI279" s="1668"/>
      <c r="GMJ279" s="1668"/>
      <c r="GMK279" s="1668"/>
      <c r="GML279" s="1668"/>
      <c r="GMM279" s="1668"/>
      <c r="GMN279" s="1668"/>
      <c r="GMO279" s="1668"/>
      <c r="GMP279" s="1668"/>
      <c r="GMQ279" s="1668"/>
      <c r="GMR279" s="1668"/>
      <c r="GMS279" s="1668"/>
      <c r="GMT279" s="1668"/>
      <c r="GMU279" s="1668"/>
      <c r="GMV279" s="1668"/>
      <c r="GMW279" s="1668"/>
      <c r="GMX279" s="1668"/>
      <c r="GMY279" s="1668"/>
      <c r="GMZ279" s="1668"/>
      <c r="GNA279" s="1668"/>
      <c r="GNB279" s="1668"/>
      <c r="GNC279" s="1668"/>
      <c r="GND279" s="1668"/>
      <c r="GNE279" s="1668"/>
      <c r="GNF279" s="1668"/>
      <c r="GNG279" s="1668"/>
      <c r="GNH279" s="1668"/>
      <c r="GNI279" s="1668"/>
      <c r="GNJ279" s="1668"/>
      <c r="GNK279" s="1668"/>
      <c r="GNL279" s="1668"/>
      <c r="GNM279" s="1668"/>
      <c r="GNN279" s="1668"/>
      <c r="GNO279" s="1668"/>
      <c r="GNP279" s="1668"/>
      <c r="GNQ279" s="1668"/>
      <c r="GNR279" s="1668"/>
      <c r="GNS279" s="1668"/>
      <c r="GNT279" s="1668"/>
      <c r="GNU279" s="1668"/>
      <c r="GNV279" s="1668"/>
      <c r="GNW279" s="1668"/>
      <c r="GNX279" s="1668"/>
      <c r="GNY279" s="1668"/>
      <c r="GNZ279" s="1668"/>
      <c r="GOA279" s="1668"/>
      <c r="GOB279" s="1668"/>
      <c r="GOC279" s="1668"/>
      <c r="GOD279" s="1668"/>
      <c r="GOE279" s="1668"/>
      <c r="GOF279" s="1668"/>
      <c r="GOG279" s="1668"/>
      <c r="GOH279" s="1668"/>
      <c r="GOI279" s="1668"/>
      <c r="GOJ279" s="1668"/>
      <c r="GOK279" s="1668"/>
      <c r="GOL279" s="1668"/>
      <c r="GOM279" s="1668"/>
      <c r="GON279" s="1668"/>
      <c r="GOO279" s="1668"/>
      <c r="GOP279" s="1668"/>
      <c r="GOQ279" s="1668"/>
      <c r="GOR279" s="1668"/>
      <c r="GOS279" s="1668"/>
      <c r="GOT279" s="1668"/>
      <c r="GOU279" s="1668"/>
      <c r="GOV279" s="1668"/>
      <c r="GOW279" s="1668"/>
      <c r="GOX279" s="1668"/>
      <c r="GOY279" s="1668"/>
      <c r="GOZ279" s="1668"/>
      <c r="GPA279" s="1668"/>
      <c r="GPB279" s="1668"/>
      <c r="GPC279" s="1668"/>
      <c r="GPD279" s="1668"/>
      <c r="GPE279" s="1668"/>
      <c r="GPF279" s="1668"/>
      <c r="GPG279" s="1668"/>
      <c r="GPH279" s="1668"/>
      <c r="GPI279" s="1668"/>
      <c r="GPJ279" s="1668"/>
      <c r="GPK279" s="1668"/>
      <c r="GPL279" s="1668"/>
      <c r="GPM279" s="1668"/>
      <c r="GPN279" s="1668"/>
      <c r="GPO279" s="1668"/>
      <c r="GPP279" s="1668"/>
      <c r="GPQ279" s="1668"/>
      <c r="GPR279" s="1668"/>
      <c r="GPS279" s="1668"/>
      <c r="GPT279" s="1668"/>
      <c r="GPU279" s="1668"/>
      <c r="GPV279" s="1668"/>
      <c r="GPW279" s="1668"/>
      <c r="GPX279" s="1668"/>
      <c r="GPY279" s="1668"/>
      <c r="GPZ279" s="1668"/>
      <c r="GQA279" s="1668"/>
      <c r="GQB279" s="1668"/>
      <c r="GQC279" s="1668"/>
      <c r="GQD279" s="1668"/>
      <c r="GQE279" s="1668"/>
      <c r="GQF279" s="1668"/>
      <c r="GQG279" s="1668"/>
      <c r="GQH279" s="1668"/>
      <c r="GQI279" s="1668"/>
      <c r="GQJ279" s="1668"/>
      <c r="GQK279" s="1668"/>
      <c r="GQL279" s="1668"/>
      <c r="GQM279" s="1668"/>
      <c r="GQN279" s="1668"/>
      <c r="GQO279" s="1668"/>
      <c r="GQP279" s="1668"/>
      <c r="GQQ279" s="1668"/>
      <c r="GQR279" s="1668"/>
      <c r="GQS279" s="1668"/>
      <c r="GQT279" s="1668"/>
      <c r="GQU279" s="1668"/>
      <c r="GQV279" s="1668"/>
      <c r="GQW279" s="1668"/>
      <c r="GQX279" s="1668"/>
      <c r="GQY279" s="1668"/>
      <c r="GQZ279" s="1668"/>
      <c r="GRA279" s="1668"/>
      <c r="GRB279" s="1668"/>
      <c r="GRC279" s="1668"/>
      <c r="GRD279" s="1668"/>
      <c r="GRE279" s="1668"/>
      <c r="GRF279" s="1668"/>
      <c r="GRG279" s="1668"/>
      <c r="GRH279" s="1668"/>
      <c r="GRI279" s="1668"/>
      <c r="GRJ279" s="1668"/>
      <c r="GRK279" s="1668"/>
      <c r="GRL279" s="1668"/>
      <c r="GRM279" s="1668"/>
      <c r="GRN279" s="1668"/>
      <c r="GRO279" s="1668"/>
      <c r="GRP279" s="1668"/>
      <c r="GRQ279" s="1668"/>
      <c r="GRR279" s="1668"/>
      <c r="GRS279" s="1668"/>
      <c r="GRT279" s="1668"/>
      <c r="GRU279" s="1668"/>
      <c r="GRV279" s="1668"/>
      <c r="GRW279" s="1668"/>
      <c r="GRX279" s="1668"/>
      <c r="GRY279" s="1668"/>
      <c r="GRZ279" s="1668"/>
      <c r="GSA279" s="1668"/>
      <c r="GSB279" s="1668"/>
      <c r="GSC279" s="1668"/>
      <c r="GSD279" s="1668"/>
      <c r="GSE279" s="1668"/>
      <c r="GSF279" s="1668"/>
      <c r="GSG279" s="1668"/>
      <c r="GSH279" s="1668"/>
      <c r="GSI279" s="1668"/>
      <c r="GSJ279" s="1668"/>
      <c r="GSK279" s="1668"/>
      <c r="GSL279" s="1668"/>
      <c r="GSM279" s="1668"/>
      <c r="GSN279" s="1668"/>
      <c r="GSO279" s="1668"/>
      <c r="GSP279" s="1668"/>
      <c r="GSQ279" s="1668"/>
      <c r="GSR279" s="1668"/>
      <c r="GSS279" s="1668"/>
      <c r="GST279" s="1668"/>
      <c r="GSU279" s="1668"/>
      <c r="GSV279" s="1668"/>
      <c r="GSW279" s="1668"/>
      <c r="GSX279" s="1668"/>
      <c r="GSY279" s="1668"/>
      <c r="GSZ279" s="1668"/>
      <c r="GTA279" s="1668"/>
      <c r="GTB279" s="1668"/>
      <c r="GTC279" s="1668"/>
      <c r="GTD279" s="1668"/>
      <c r="GTE279" s="1668"/>
      <c r="GTF279" s="1668"/>
      <c r="GTG279" s="1668"/>
      <c r="GTH279" s="1668"/>
      <c r="GTI279" s="1668"/>
      <c r="GTJ279" s="1668"/>
      <c r="GTK279" s="1668"/>
      <c r="GTL279" s="1668"/>
      <c r="GTM279" s="1668"/>
      <c r="GTN279" s="1668"/>
      <c r="GTO279" s="1668"/>
      <c r="GTP279" s="1668"/>
      <c r="GTQ279" s="1668"/>
      <c r="GTR279" s="1668"/>
      <c r="GTS279" s="1668"/>
      <c r="GTT279" s="1668"/>
      <c r="GTU279" s="1668"/>
      <c r="GTV279" s="1668"/>
      <c r="GTW279" s="1668"/>
      <c r="GTX279" s="1668"/>
      <c r="GTY279" s="1668"/>
      <c r="GTZ279" s="1668"/>
      <c r="GUA279" s="1668"/>
      <c r="GUB279" s="1668"/>
      <c r="GUC279" s="1668"/>
      <c r="GUD279" s="1668"/>
      <c r="GUE279" s="1668"/>
      <c r="GUF279" s="1668"/>
      <c r="GUG279" s="1668"/>
      <c r="GUH279" s="1668"/>
      <c r="GUI279" s="1668"/>
      <c r="GUJ279" s="1668"/>
      <c r="GUK279" s="1668"/>
      <c r="GUL279" s="1668"/>
      <c r="GUM279" s="1668"/>
      <c r="GUN279" s="1668"/>
      <c r="GUO279" s="1668"/>
      <c r="GUP279" s="1668"/>
      <c r="GUQ279" s="1668"/>
      <c r="GUR279" s="1668"/>
      <c r="GUS279" s="1668"/>
      <c r="GUT279" s="1668"/>
      <c r="GUU279" s="1668"/>
      <c r="GUV279" s="1668"/>
      <c r="GUW279" s="1668"/>
      <c r="GUX279" s="1668"/>
      <c r="GUY279" s="1668"/>
      <c r="GUZ279" s="1668"/>
      <c r="GVA279" s="1668"/>
      <c r="GVB279" s="1668"/>
      <c r="GVC279" s="1668"/>
      <c r="GVD279" s="1668"/>
      <c r="GVE279" s="1668"/>
      <c r="GVF279" s="1668"/>
      <c r="GVG279" s="1668"/>
      <c r="GVH279" s="1668"/>
      <c r="GVI279" s="1668"/>
      <c r="GVJ279" s="1668"/>
      <c r="GVK279" s="1668"/>
      <c r="GVL279" s="1668"/>
      <c r="GVM279" s="1668"/>
      <c r="GVN279" s="1668"/>
      <c r="GVO279" s="1668"/>
      <c r="GVP279" s="1668"/>
      <c r="GVQ279" s="1668"/>
      <c r="GVR279" s="1668"/>
      <c r="GVS279" s="1668"/>
      <c r="GVT279" s="1668"/>
      <c r="GVU279" s="1668"/>
      <c r="GVV279" s="1668"/>
      <c r="GVW279" s="1668"/>
      <c r="GVX279" s="1668"/>
      <c r="GVY279" s="1668"/>
      <c r="GVZ279" s="1668"/>
      <c r="GWA279" s="1668"/>
      <c r="GWB279" s="1668"/>
      <c r="GWC279" s="1668"/>
      <c r="GWD279" s="1668"/>
      <c r="GWE279" s="1668"/>
      <c r="GWF279" s="1668"/>
      <c r="GWG279" s="1668"/>
      <c r="GWH279" s="1668"/>
      <c r="GWI279" s="1668"/>
      <c r="GWJ279" s="1668"/>
      <c r="GWK279" s="1668"/>
      <c r="GWL279" s="1668"/>
      <c r="GWM279" s="1668"/>
      <c r="GWN279" s="1668"/>
      <c r="GWO279" s="1668"/>
      <c r="GWP279" s="1668"/>
      <c r="GWQ279" s="1668"/>
      <c r="GWR279" s="1668"/>
      <c r="GWS279" s="1668"/>
      <c r="GWT279" s="1668"/>
      <c r="GWU279" s="1668"/>
      <c r="GWV279" s="1668"/>
      <c r="GWW279" s="1668"/>
      <c r="GWX279" s="1668"/>
      <c r="GWY279" s="1668"/>
      <c r="GWZ279" s="1668"/>
      <c r="GXA279" s="1668"/>
      <c r="GXB279" s="1668"/>
      <c r="GXC279" s="1668"/>
      <c r="GXD279" s="1668"/>
      <c r="GXE279" s="1668"/>
      <c r="GXF279" s="1668"/>
      <c r="GXG279" s="1668"/>
      <c r="GXH279" s="1668"/>
      <c r="GXI279" s="1668"/>
      <c r="GXJ279" s="1668"/>
      <c r="GXK279" s="1668"/>
      <c r="GXL279" s="1668"/>
      <c r="GXM279" s="1668"/>
      <c r="GXN279" s="1668"/>
      <c r="GXO279" s="1668"/>
      <c r="GXP279" s="1668"/>
      <c r="GXQ279" s="1668"/>
      <c r="GXR279" s="1668"/>
      <c r="GXS279" s="1668"/>
      <c r="GXT279" s="1668"/>
      <c r="GXU279" s="1668"/>
      <c r="GXV279" s="1668"/>
      <c r="GXW279" s="1668"/>
      <c r="GXX279" s="1668"/>
      <c r="GXY279" s="1668"/>
      <c r="GXZ279" s="1668"/>
      <c r="GYA279" s="1668"/>
      <c r="GYB279" s="1668"/>
      <c r="GYC279" s="1668"/>
      <c r="GYD279" s="1668"/>
      <c r="GYE279" s="1668"/>
      <c r="GYF279" s="1668"/>
      <c r="GYG279" s="1668"/>
      <c r="GYH279" s="1668"/>
      <c r="GYI279" s="1668"/>
      <c r="GYJ279" s="1668"/>
      <c r="GYK279" s="1668"/>
      <c r="GYL279" s="1668"/>
      <c r="GYM279" s="1668"/>
      <c r="GYN279" s="1668"/>
      <c r="GYO279" s="1668"/>
      <c r="GYP279" s="1668"/>
      <c r="GYQ279" s="1668"/>
      <c r="GYR279" s="1668"/>
      <c r="GYS279" s="1668"/>
      <c r="GYT279" s="1668"/>
      <c r="GYU279" s="1668"/>
      <c r="GYV279" s="1668"/>
      <c r="GYW279" s="1668"/>
      <c r="GYX279" s="1668"/>
      <c r="GYY279" s="1668"/>
      <c r="GYZ279" s="1668"/>
      <c r="GZA279" s="1668"/>
      <c r="GZB279" s="1668"/>
      <c r="GZC279" s="1668"/>
      <c r="GZD279" s="1668"/>
      <c r="GZE279" s="1668"/>
      <c r="GZF279" s="1668"/>
      <c r="GZG279" s="1668"/>
      <c r="GZH279" s="1668"/>
      <c r="GZI279" s="1668"/>
      <c r="GZJ279" s="1668"/>
      <c r="GZK279" s="1668"/>
      <c r="GZL279" s="1668"/>
      <c r="GZM279" s="1668"/>
      <c r="GZN279" s="1668"/>
      <c r="GZO279" s="1668"/>
      <c r="GZP279" s="1668"/>
      <c r="GZQ279" s="1668"/>
      <c r="GZR279" s="1668"/>
      <c r="GZS279" s="1668"/>
      <c r="GZT279" s="1668"/>
      <c r="GZU279" s="1668"/>
      <c r="GZV279" s="1668"/>
      <c r="GZW279" s="1668"/>
      <c r="GZX279" s="1668"/>
      <c r="GZY279" s="1668"/>
      <c r="GZZ279" s="1668"/>
      <c r="HAA279" s="1668"/>
      <c r="HAB279" s="1668"/>
      <c r="HAC279" s="1668"/>
      <c r="HAD279" s="1668"/>
      <c r="HAE279" s="1668"/>
      <c r="HAF279" s="1668"/>
      <c r="HAG279" s="1668"/>
      <c r="HAH279" s="1668"/>
      <c r="HAI279" s="1668"/>
      <c r="HAJ279" s="1668"/>
      <c r="HAK279" s="1668"/>
      <c r="HAL279" s="1668"/>
      <c r="HAM279" s="1668"/>
      <c r="HAN279" s="1668"/>
      <c r="HAO279" s="1668"/>
      <c r="HAP279" s="1668"/>
      <c r="HAQ279" s="1668"/>
      <c r="HAR279" s="1668"/>
      <c r="HAS279" s="1668"/>
      <c r="HAT279" s="1668"/>
      <c r="HAU279" s="1668"/>
      <c r="HAV279" s="1668"/>
      <c r="HAW279" s="1668"/>
      <c r="HAX279" s="1668"/>
      <c r="HAY279" s="1668"/>
      <c r="HAZ279" s="1668"/>
      <c r="HBA279" s="1668"/>
      <c r="HBB279" s="1668"/>
      <c r="HBC279" s="1668"/>
      <c r="HBD279" s="1668"/>
      <c r="HBE279" s="1668"/>
      <c r="HBF279" s="1668"/>
      <c r="HBG279" s="1668"/>
      <c r="HBH279" s="1668"/>
      <c r="HBI279" s="1668"/>
      <c r="HBJ279" s="1668"/>
      <c r="HBK279" s="1668"/>
      <c r="HBL279" s="1668"/>
      <c r="HBM279" s="1668"/>
      <c r="HBN279" s="1668"/>
      <c r="HBO279" s="1668"/>
      <c r="HBP279" s="1668"/>
      <c r="HBQ279" s="1668"/>
      <c r="HBR279" s="1668"/>
      <c r="HBS279" s="1668"/>
      <c r="HBT279" s="1668"/>
      <c r="HBU279" s="1668"/>
      <c r="HBV279" s="1668"/>
      <c r="HBW279" s="1668"/>
      <c r="HBX279" s="1668"/>
      <c r="HBY279" s="1668"/>
      <c r="HBZ279" s="1668"/>
      <c r="HCA279" s="1668"/>
      <c r="HCB279" s="1668"/>
      <c r="HCC279" s="1668"/>
      <c r="HCD279" s="1668"/>
      <c r="HCE279" s="1668"/>
      <c r="HCF279" s="1668"/>
      <c r="HCG279" s="1668"/>
      <c r="HCH279" s="1668"/>
      <c r="HCI279" s="1668"/>
      <c r="HCJ279" s="1668"/>
      <c r="HCK279" s="1668"/>
      <c r="HCL279" s="1668"/>
      <c r="HCM279" s="1668"/>
      <c r="HCN279" s="1668"/>
      <c r="HCO279" s="1668"/>
      <c r="HCP279" s="1668"/>
      <c r="HCQ279" s="1668"/>
      <c r="HCR279" s="1668"/>
      <c r="HCS279" s="1668"/>
      <c r="HCT279" s="1668"/>
      <c r="HCU279" s="1668"/>
      <c r="HCV279" s="1668"/>
      <c r="HCW279" s="1668"/>
      <c r="HCX279" s="1668"/>
      <c r="HCY279" s="1668"/>
      <c r="HCZ279" s="1668"/>
      <c r="HDA279" s="1668"/>
      <c r="HDB279" s="1668"/>
      <c r="HDC279" s="1668"/>
      <c r="HDD279" s="1668"/>
      <c r="HDE279" s="1668"/>
      <c r="HDF279" s="1668"/>
      <c r="HDG279" s="1668"/>
      <c r="HDH279" s="1668"/>
      <c r="HDI279" s="1668"/>
      <c r="HDJ279" s="1668"/>
      <c r="HDK279" s="1668"/>
      <c r="HDL279" s="1668"/>
      <c r="HDM279" s="1668"/>
      <c r="HDN279" s="1668"/>
      <c r="HDO279" s="1668"/>
      <c r="HDP279" s="1668"/>
      <c r="HDQ279" s="1668"/>
      <c r="HDR279" s="1668"/>
      <c r="HDS279" s="1668"/>
      <c r="HDT279" s="1668"/>
      <c r="HDU279" s="1668"/>
      <c r="HDV279" s="1668"/>
      <c r="HDW279" s="1668"/>
      <c r="HDX279" s="1668"/>
      <c r="HDY279" s="1668"/>
      <c r="HDZ279" s="1668"/>
      <c r="HEA279" s="1668"/>
      <c r="HEB279" s="1668"/>
      <c r="HEC279" s="1668"/>
      <c r="HED279" s="1668"/>
      <c r="HEE279" s="1668"/>
      <c r="HEF279" s="1668"/>
      <c r="HEG279" s="1668"/>
      <c r="HEH279" s="1668"/>
      <c r="HEI279" s="1668"/>
      <c r="HEJ279" s="1668"/>
      <c r="HEK279" s="1668"/>
      <c r="HEL279" s="1668"/>
      <c r="HEM279" s="1668"/>
      <c r="HEN279" s="1668"/>
      <c r="HEO279" s="1668"/>
      <c r="HEP279" s="1668"/>
      <c r="HEQ279" s="1668"/>
      <c r="HER279" s="1668"/>
      <c r="HES279" s="1668"/>
      <c r="HET279" s="1668"/>
      <c r="HEU279" s="1668"/>
      <c r="HEV279" s="1668"/>
      <c r="HEW279" s="1668"/>
      <c r="HEX279" s="1668"/>
      <c r="HEY279" s="1668"/>
      <c r="HEZ279" s="1668"/>
      <c r="HFA279" s="1668"/>
      <c r="HFB279" s="1668"/>
      <c r="HFC279" s="1668"/>
      <c r="HFD279" s="1668"/>
      <c r="HFE279" s="1668"/>
      <c r="HFF279" s="1668"/>
      <c r="HFG279" s="1668"/>
      <c r="HFH279" s="1668"/>
      <c r="HFI279" s="1668"/>
      <c r="HFJ279" s="1668"/>
      <c r="HFK279" s="1668"/>
      <c r="HFL279" s="1668"/>
      <c r="HFM279" s="1668"/>
      <c r="HFN279" s="1668"/>
      <c r="HFO279" s="1668"/>
      <c r="HFP279" s="1668"/>
      <c r="HFQ279" s="1668"/>
      <c r="HFR279" s="1668"/>
      <c r="HFS279" s="1668"/>
      <c r="HFT279" s="1668"/>
      <c r="HFU279" s="1668"/>
      <c r="HFV279" s="1668"/>
      <c r="HFW279" s="1668"/>
      <c r="HFX279" s="1668"/>
      <c r="HFY279" s="1668"/>
      <c r="HFZ279" s="1668"/>
      <c r="HGA279" s="1668"/>
      <c r="HGB279" s="1668"/>
      <c r="HGC279" s="1668"/>
      <c r="HGD279" s="1668"/>
      <c r="HGE279" s="1668"/>
      <c r="HGF279" s="1668"/>
      <c r="HGG279" s="1668"/>
      <c r="HGH279" s="1668"/>
      <c r="HGI279" s="1668"/>
      <c r="HGJ279" s="1668"/>
      <c r="HGK279" s="1668"/>
      <c r="HGL279" s="1668"/>
      <c r="HGM279" s="1668"/>
      <c r="HGN279" s="1668"/>
      <c r="HGO279" s="1668"/>
      <c r="HGP279" s="1668"/>
      <c r="HGQ279" s="1668"/>
      <c r="HGR279" s="1668"/>
      <c r="HGS279" s="1668"/>
      <c r="HGT279" s="1668"/>
      <c r="HGU279" s="1668"/>
      <c r="HGV279" s="1668"/>
      <c r="HGW279" s="1668"/>
      <c r="HGX279" s="1668"/>
      <c r="HGY279" s="1668"/>
      <c r="HGZ279" s="1668"/>
      <c r="HHA279" s="1668"/>
      <c r="HHB279" s="1668"/>
      <c r="HHC279" s="1668"/>
      <c r="HHD279" s="1668"/>
      <c r="HHE279" s="1668"/>
      <c r="HHF279" s="1668"/>
      <c r="HHG279" s="1668"/>
      <c r="HHH279" s="1668"/>
      <c r="HHI279" s="1668"/>
      <c r="HHJ279" s="1668"/>
      <c r="HHK279" s="1668"/>
      <c r="HHL279" s="1668"/>
      <c r="HHM279" s="1668"/>
      <c r="HHN279" s="1668"/>
      <c r="HHO279" s="1668"/>
      <c r="HHP279" s="1668"/>
      <c r="HHQ279" s="1668"/>
      <c r="HHR279" s="1668"/>
      <c r="HHS279" s="1668"/>
      <c r="HHT279" s="1668"/>
      <c r="HHU279" s="1668"/>
      <c r="HHV279" s="1668"/>
      <c r="HHW279" s="1668"/>
      <c r="HHX279" s="1668"/>
      <c r="HHY279" s="1668"/>
      <c r="HHZ279" s="1668"/>
      <c r="HIA279" s="1668"/>
      <c r="HIB279" s="1668"/>
      <c r="HIC279" s="1668"/>
      <c r="HID279" s="1668"/>
      <c r="HIE279" s="1668"/>
      <c r="HIF279" s="1668"/>
      <c r="HIG279" s="1668"/>
      <c r="HIH279" s="1668"/>
      <c r="HII279" s="1668"/>
      <c r="HIJ279" s="1668"/>
      <c r="HIK279" s="1668"/>
      <c r="HIL279" s="1668"/>
      <c r="HIM279" s="1668"/>
      <c r="HIN279" s="1668"/>
      <c r="HIO279" s="1668"/>
      <c r="HIP279" s="1668"/>
      <c r="HIQ279" s="1668"/>
      <c r="HIR279" s="1668"/>
      <c r="HIS279" s="1668"/>
      <c r="HIT279" s="1668"/>
      <c r="HIU279" s="1668"/>
      <c r="HIV279" s="1668"/>
      <c r="HIW279" s="1668"/>
      <c r="HIX279" s="1668"/>
      <c r="HIY279" s="1668"/>
      <c r="HIZ279" s="1668"/>
      <c r="HJA279" s="1668"/>
      <c r="HJB279" s="1668"/>
      <c r="HJC279" s="1668"/>
      <c r="HJD279" s="1668"/>
      <c r="HJE279" s="1668"/>
      <c r="HJF279" s="1668"/>
      <c r="HJG279" s="1668"/>
      <c r="HJH279" s="1668"/>
      <c r="HJI279" s="1668"/>
      <c r="HJJ279" s="1668"/>
      <c r="HJK279" s="1668"/>
      <c r="HJL279" s="1668"/>
      <c r="HJM279" s="1668"/>
      <c r="HJN279" s="1668"/>
      <c r="HJO279" s="1668"/>
      <c r="HJP279" s="1668"/>
      <c r="HJQ279" s="1668"/>
      <c r="HJR279" s="1668"/>
      <c r="HJS279" s="1668"/>
      <c r="HJT279" s="1668"/>
      <c r="HJU279" s="1668"/>
      <c r="HJV279" s="1668"/>
      <c r="HJW279" s="1668"/>
      <c r="HJX279" s="1668"/>
      <c r="HJY279" s="1668"/>
      <c r="HJZ279" s="1668"/>
      <c r="HKA279" s="1668"/>
      <c r="HKB279" s="1668"/>
      <c r="HKC279" s="1668"/>
      <c r="HKD279" s="1668"/>
      <c r="HKE279" s="1668"/>
      <c r="HKF279" s="1668"/>
      <c r="HKG279" s="1668"/>
      <c r="HKH279" s="1668"/>
      <c r="HKI279" s="1668"/>
      <c r="HKJ279" s="1668"/>
      <c r="HKK279" s="1668"/>
      <c r="HKL279" s="1668"/>
      <c r="HKM279" s="1668"/>
      <c r="HKN279" s="1668"/>
      <c r="HKO279" s="1668"/>
      <c r="HKP279" s="1668"/>
      <c r="HKQ279" s="1668"/>
      <c r="HKR279" s="1668"/>
      <c r="HKS279" s="1668"/>
      <c r="HKT279" s="1668"/>
      <c r="HKU279" s="1668"/>
      <c r="HKV279" s="1668"/>
      <c r="HKW279" s="1668"/>
      <c r="HKX279" s="1668"/>
      <c r="HKY279" s="1668"/>
      <c r="HKZ279" s="1668"/>
      <c r="HLA279" s="1668"/>
      <c r="HLB279" s="1668"/>
      <c r="HLC279" s="1668"/>
      <c r="HLD279" s="1668"/>
      <c r="HLE279" s="1668"/>
      <c r="HLF279" s="1668"/>
      <c r="HLG279" s="1668"/>
      <c r="HLH279" s="1668"/>
      <c r="HLI279" s="1668"/>
      <c r="HLJ279" s="1668"/>
      <c r="HLK279" s="1668"/>
      <c r="HLL279" s="1668"/>
      <c r="HLM279" s="1668"/>
      <c r="HLN279" s="1668"/>
      <c r="HLO279" s="1668"/>
      <c r="HLP279" s="1668"/>
      <c r="HLQ279" s="1668"/>
      <c r="HLR279" s="1668"/>
      <c r="HLS279" s="1668"/>
      <c r="HLT279" s="1668"/>
      <c r="HLU279" s="1668"/>
      <c r="HLV279" s="1668"/>
      <c r="HLW279" s="1668"/>
      <c r="HLX279" s="1668"/>
      <c r="HLY279" s="1668"/>
      <c r="HLZ279" s="1668"/>
      <c r="HMA279" s="1668"/>
      <c r="HMB279" s="1668"/>
      <c r="HMC279" s="1668"/>
      <c r="HMD279" s="1668"/>
      <c r="HME279" s="1668"/>
      <c r="HMF279" s="1668"/>
      <c r="HMG279" s="1668"/>
      <c r="HMH279" s="1668"/>
      <c r="HMI279" s="1668"/>
      <c r="HMJ279" s="1668"/>
      <c r="HMK279" s="1668"/>
      <c r="HML279" s="1668"/>
      <c r="HMM279" s="1668"/>
      <c r="HMN279" s="1668"/>
      <c r="HMO279" s="1668"/>
      <c r="HMP279" s="1668"/>
      <c r="HMQ279" s="1668"/>
      <c r="HMR279" s="1668"/>
      <c r="HMS279" s="1668"/>
      <c r="HMT279" s="1668"/>
      <c r="HMU279" s="1668"/>
      <c r="HMV279" s="1668"/>
      <c r="HMW279" s="1668"/>
      <c r="HMX279" s="1668"/>
      <c r="HMY279" s="1668"/>
      <c r="HMZ279" s="1668"/>
      <c r="HNA279" s="1668"/>
      <c r="HNB279" s="1668"/>
      <c r="HNC279" s="1668"/>
      <c r="HND279" s="1668"/>
      <c r="HNE279" s="1668"/>
      <c r="HNF279" s="1668"/>
      <c r="HNG279" s="1668"/>
      <c r="HNH279" s="1668"/>
      <c r="HNI279" s="1668"/>
      <c r="HNJ279" s="1668"/>
      <c r="HNK279" s="1668"/>
      <c r="HNL279" s="1668"/>
      <c r="HNM279" s="1668"/>
      <c r="HNN279" s="1668"/>
      <c r="HNO279" s="1668"/>
      <c r="HNP279" s="1668"/>
      <c r="HNQ279" s="1668"/>
      <c r="HNR279" s="1668"/>
      <c r="HNS279" s="1668"/>
      <c r="HNT279" s="1668"/>
      <c r="HNU279" s="1668"/>
      <c r="HNV279" s="1668"/>
      <c r="HNW279" s="1668"/>
      <c r="HNX279" s="1668"/>
      <c r="HNY279" s="1668"/>
      <c r="HNZ279" s="1668"/>
      <c r="HOA279" s="1668"/>
      <c r="HOB279" s="1668"/>
      <c r="HOC279" s="1668"/>
      <c r="HOD279" s="1668"/>
      <c r="HOE279" s="1668"/>
      <c r="HOF279" s="1668"/>
      <c r="HOG279" s="1668"/>
      <c r="HOH279" s="1668"/>
      <c r="HOI279" s="1668"/>
      <c r="HOJ279" s="1668"/>
      <c r="HOK279" s="1668"/>
      <c r="HOL279" s="1668"/>
      <c r="HOM279" s="1668"/>
      <c r="HON279" s="1668"/>
      <c r="HOO279" s="1668"/>
      <c r="HOP279" s="1668"/>
      <c r="HOQ279" s="1668"/>
      <c r="HOR279" s="1668"/>
      <c r="HOS279" s="1668"/>
      <c r="HOT279" s="1668"/>
      <c r="HOU279" s="1668"/>
      <c r="HOV279" s="1668"/>
      <c r="HOW279" s="1668"/>
      <c r="HOX279" s="1668"/>
      <c r="HOY279" s="1668"/>
      <c r="HOZ279" s="1668"/>
      <c r="HPA279" s="1668"/>
      <c r="HPB279" s="1668"/>
      <c r="HPC279" s="1668"/>
      <c r="HPD279" s="1668"/>
      <c r="HPE279" s="1668"/>
      <c r="HPF279" s="1668"/>
      <c r="HPG279" s="1668"/>
      <c r="HPH279" s="1668"/>
      <c r="HPI279" s="1668"/>
      <c r="HPJ279" s="1668"/>
      <c r="HPK279" s="1668"/>
      <c r="HPL279" s="1668"/>
      <c r="HPM279" s="1668"/>
      <c r="HPN279" s="1668"/>
      <c r="HPO279" s="1668"/>
      <c r="HPP279" s="1668"/>
      <c r="HPQ279" s="1668"/>
      <c r="HPR279" s="1668"/>
      <c r="HPS279" s="1668"/>
      <c r="HPT279" s="1668"/>
      <c r="HPU279" s="1668"/>
      <c r="HPV279" s="1668"/>
      <c r="HPW279" s="1668"/>
      <c r="HPX279" s="1668"/>
      <c r="HPY279" s="1668"/>
      <c r="HPZ279" s="1668"/>
      <c r="HQA279" s="1668"/>
      <c r="HQB279" s="1668"/>
      <c r="HQC279" s="1668"/>
      <c r="HQD279" s="1668"/>
      <c r="HQE279" s="1668"/>
      <c r="HQF279" s="1668"/>
      <c r="HQG279" s="1668"/>
      <c r="HQH279" s="1668"/>
      <c r="HQI279" s="1668"/>
      <c r="HQJ279" s="1668"/>
      <c r="HQK279" s="1668"/>
      <c r="HQL279" s="1668"/>
      <c r="HQM279" s="1668"/>
      <c r="HQN279" s="1668"/>
      <c r="HQO279" s="1668"/>
      <c r="HQP279" s="1668"/>
      <c r="HQQ279" s="1668"/>
      <c r="HQR279" s="1668"/>
      <c r="HQS279" s="1668"/>
      <c r="HQT279" s="1668"/>
      <c r="HQU279" s="1668"/>
      <c r="HQV279" s="1668"/>
      <c r="HQW279" s="1668"/>
      <c r="HQX279" s="1668"/>
      <c r="HQY279" s="1668"/>
      <c r="HQZ279" s="1668"/>
      <c r="HRA279" s="1668"/>
      <c r="HRB279" s="1668"/>
      <c r="HRC279" s="1668"/>
      <c r="HRD279" s="1668"/>
      <c r="HRE279" s="1668"/>
      <c r="HRF279" s="1668"/>
      <c r="HRG279" s="1668"/>
      <c r="HRH279" s="1668"/>
      <c r="HRI279" s="1668"/>
      <c r="HRJ279" s="1668"/>
      <c r="HRK279" s="1668"/>
      <c r="HRL279" s="1668"/>
      <c r="HRM279" s="1668"/>
      <c r="HRN279" s="1668"/>
      <c r="HRO279" s="1668"/>
      <c r="HRP279" s="1668"/>
      <c r="HRQ279" s="1668"/>
      <c r="HRR279" s="1668"/>
      <c r="HRS279" s="1668"/>
      <c r="HRT279" s="1668"/>
      <c r="HRU279" s="1668"/>
      <c r="HRV279" s="1668"/>
      <c r="HRW279" s="1668"/>
      <c r="HRX279" s="1668"/>
      <c r="HRY279" s="1668"/>
      <c r="HRZ279" s="1668"/>
      <c r="HSA279" s="1668"/>
      <c r="HSB279" s="1668"/>
      <c r="HSC279" s="1668"/>
      <c r="HSD279" s="1668"/>
      <c r="HSE279" s="1668"/>
      <c r="HSF279" s="1668"/>
      <c r="HSG279" s="1668"/>
      <c r="HSH279" s="1668"/>
      <c r="HSI279" s="1668"/>
      <c r="HSJ279" s="1668"/>
      <c r="HSK279" s="1668"/>
      <c r="HSL279" s="1668"/>
      <c r="HSM279" s="1668"/>
      <c r="HSN279" s="1668"/>
      <c r="HSO279" s="1668"/>
      <c r="HSP279" s="1668"/>
      <c r="HSQ279" s="1668"/>
      <c r="HSR279" s="1668"/>
      <c r="HSS279" s="1668"/>
      <c r="HST279" s="1668"/>
      <c r="HSU279" s="1668"/>
      <c r="HSV279" s="1668"/>
      <c r="HSW279" s="1668"/>
      <c r="HSX279" s="1668"/>
      <c r="HSY279" s="1668"/>
      <c r="HSZ279" s="1668"/>
      <c r="HTA279" s="1668"/>
      <c r="HTB279" s="1668"/>
      <c r="HTC279" s="1668"/>
      <c r="HTD279" s="1668"/>
      <c r="HTE279" s="1668"/>
      <c r="HTF279" s="1668"/>
      <c r="HTG279" s="1668"/>
      <c r="HTH279" s="1668"/>
      <c r="HTI279" s="1668"/>
      <c r="HTJ279" s="1668"/>
      <c r="HTK279" s="1668"/>
      <c r="HTL279" s="1668"/>
      <c r="HTM279" s="1668"/>
      <c r="HTN279" s="1668"/>
      <c r="HTO279" s="1668"/>
      <c r="HTP279" s="1668"/>
      <c r="HTQ279" s="1668"/>
      <c r="HTR279" s="1668"/>
      <c r="HTS279" s="1668"/>
      <c r="HTT279" s="1668"/>
      <c r="HTU279" s="1668"/>
      <c r="HTV279" s="1668"/>
      <c r="HTW279" s="1668"/>
      <c r="HTX279" s="1668"/>
      <c r="HTY279" s="1668"/>
      <c r="HTZ279" s="1668"/>
      <c r="HUA279" s="1668"/>
      <c r="HUB279" s="1668"/>
      <c r="HUC279" s="1668"/>
      <c r="HUD279" s="1668"/>
      <c r="HUE279" s="1668"/>
      <c r="HUF279" s="1668"/>
      <c r="HUG279" s="1668"/>
      <c r="HUH279" s="1668"/>
      <c r="HUI279" s="1668"/>
      <c r="HUJ279" s="1668"/>
      <c r="HUK279" s="1668"/>
      <c r="HUL279" s="1668"/>
      <c r="HUM279" s="1668"/>
      <c r="HUN279" s="1668"/>
      <c r="HUO279" s="1668"/>
      <c r="HUP279" s="1668"/>
      <c r="HUQ279" s="1668"/>
      <c r="HUR279" s="1668"/>
      <c r="HUS279" s="1668"/>
      <c r="HUT279" s="1668"/>
      <c r="HUU279" s="1668"/>
      <c r="HUV279" s="1668"/>
      <c r="HUW279" s="1668"/>
      <c r="HUX279" s="1668"/>
      <c r="HUY279" s="1668"/>
      <c r="HUZ279" s="1668"/>
      <c r="HVA279" s="1668"/>
      <c r="HVB279" s="1668"/>
      <c r="HVC279" s="1668"/>
      <c r="HVD279" s="1668"/>
      <c r="HVE279" s="1668"/>
      <c r="HVF279" s="1668"/>
      <c r="HVG279" s="1668"/>
      <c r="HVH279" s="1668"/>
      <c r="HVI279" s="1668"/>
      <c r="HVJ279" s="1668"/>
      <c r="HVK279" s="1668"/>
      <c r="HVL279" s="1668"/>
      <c r="HVM279" s="1668"/>
      <c r="HVN279" s="1668"/>
      <c r="HVO279" s="1668"/>
      <c r="HVP279" s="1668"/>
      <c r="HVQ279" s="1668"/>
      <c r="HVR279" s="1668"/>
      <c r="HVS279" s="1668"/>
      <c r="HVT279" s="1668"/>
      <c r="HVU279" s="1668"/>
      <c r="HVV279" s="1668"/>
      <c r="HVW279" s="1668"/>
      <c r="HVX279" s="1668"/>
      <c r="HVY279" s="1668"/>
      <c r="HVZ279" s="1668"/>
      <c r="HWA279" s="1668"/>
      <c r="HWB279" s="1668"/>
      <c r="HWC279" s="1668"/>
      <c r="HWD279" s="1668"/>
      <c r="HWE279" s="1668"/>
      <c r="HWF279" s="1668"/>
      <c r="HWG279" s="1668"/>
      <c r="HWH279" s="1668"/>
      <c r="HWI279" s="1668"/>
      <c r="HWJ279" s="1668"/>
      <c r="HWK279" s="1668"/>
      <c r="HWL279" s="1668"/>
      <c r="HWM279" s="1668"/>
      <c r="HWN279" s="1668"/>
      <c r="HWO279" s="1668"/>
      <c r="HWP279" s="1668"/>
      <c r="HWQ279" s="1668"/>
      <c r="HWR279" s="1668"/>
      <c r="HWS279" s="1668"/>
      <c r="HWT279" s="1668"/>
      <c r="HWU279" s="1668"/>
      <c r="HWV279" s="1668"/>
      <c r="HWW279" s="1668"/>
      <c r="HWX279" s="1668"/>
      <c r="HWY279" s="1668"/>
      <c r="HWZ279" s="1668"/>
      <c r="HXA279" s="1668"/>
      <c r="HXB279" s="1668"/>
      <c r="HXC279" s="1668"/>
      <c r="HXD279" s="1668"/>
      <c r="HXE279" s="1668"/>
      <c r="HXF279" s="1668"/>
      <c r="HXG279" s="1668"/>
      <c r="HXH279" s="1668"/>
      <c r="HXI279" s="1668"/>
      <c r="HXJ279" s="1668"/>
      <c r="HXK279" s="1668"/>
      <c r="HXL279" s="1668"/>
      <c r="HXM279" s="1668"/>
      <c r="HXN279" s="1668"/>
      <c r="HXO279" s="1668"/>
      <c r="HXP279" s="1668"/>
      <c r="HXQ279" s="1668"/>
      <c r="HXR279" s="1668"/>
      <c r="HXS279" s="1668"/>
      <c r="HXT279" s="1668"/>
      <c r="HXU279" s="1668"/>
      <c r="HXV279" s="1668"/>
      <c r="HXW279" s="1668"/>
      <c r="HXX279" s="1668"/>
      <c r="HXY279" s="1668"/>
      <c r="HXZ279" s="1668"/>
      <c r="HYA279" s="1668"/>
      <c r="HYB279" s="1668"/>
      <c r="HYC279" s="1668"/>
      <c r="HYD279" s="1668"/>
      <c r="HYE279" s="1668"/>
      <c r="HYF279" s="1668"/>
      <c r="HYG279" s="1668"/>
      <c r="HYH279" s="1668"/>
      <c r="HYI279" s="1668"/>
      <c r="HYJ279" s="1668"/>
      <c r="HYK279" s="1668"/>
      <c r="HYL279" s="1668"/>
      <c r="HYM279" s="1668"/>
      <c r="HYN279" s="1668"/>
      <c r="HYO279" s="1668"/>
      <c r="HYP279" s="1668"/>
      <c r="HYQ279" s="1668"/>
      <c r="HYR279" s="1668"/>
      <c r="HYS279" s="1668"/>
      <c r="HYT279" s="1668"/>
      <c r="HYU279" s="1668"/>
      <c r="HYV279" s="1668"/>
      <c r="HYW279" s="1668"/>
      <c r="HYX279" s="1668"/>
      <c r="HYY279" s="1668"/>
      <c r="HYZ279" s="1668"/>
      <c r="HZA279" s="1668"/>
      <c r="HZB279" s="1668"/>
      <c r="HZC279" s="1668"/>
      <c r="HZD279" s="1668"/>
      <c r="HZE279" s="1668"/>
      <c r="HZF279" s="1668"/>
      <c r="HZG279" s="1668"/>
      <c r="HZH279" s="1668"/>
      <c r="HZI279" s="1668"/>
      <c r="HZJ279" s="1668"/>
      <c r="HZK279" s="1668"/>
      <c r="HZL279" s="1668"/>
      <c r="HZM279" s="1668"/>
      <c r="HZN279" s="1668"/>
      <c r="HZO279" s="1668"/>
      <c r="HZP279" s="1668"/>
      <c r="HZQ279" s="1668"/>
      <c r="HZR279" s="1668"/>
      <c r="HZS279" s="1668"/>
      <c r="HZT279" s="1668"/>
      <c r="HZU279" s="1668"/>
      <c r="HZV279" s="1668"/>
      <c r="HZW279" s="1668"/>
      <c r="HZX279" s="1668"/>
      <c r="HZY279" s="1668"/>
      <c r="HZZ279" s="1668"/>
      <c r="IAA279" s="1668"/>
      <c r="IAB279" s="1668"/>
      <c r="IAC279" s="1668"/>
      <c r="IAD279" s="1668"/>
      <c r="IAE279" s="1668"/>
      <c r="IAF279" s="1668"/>
      <c r="IAG279" s="1668"/>
      <c r="IAH279" s="1668"/>
      <c r="IAI279" s="1668"/>
      <c r="IAJ279" s="1668"/>
      <c r="IAK279" s="1668"/>
      <c r="IAL279" s="1668"/>
      <c r="IAM279" s="1668"/>
      <c r="IAN279" s="1668"/>
      <c r="IAO279" s="1668"/>
      <c r="IAP279" s="1668"/>
      <c r="IAQ279" s="1668"/>
      <c r="IAR279" s="1668"/>
      <c r="IAS279" s="1668"/>
      <c r="IAT279" s="1668"/>
      <c r="IAU279" s="1668"/>
      <c r="IAV279" s="1668"/>
      <c r="IAW279" s="1668"/>
      <c r="IAX279" s="1668"/>
      <c r="IAY279" s="1668"/>
      <c r="IAZ279" s="1668"/>
      <c r="IBA279" s="1668"/>
      <c r="IBB279" s="1668"/>
      <c r="IBC279" s="1668"/>
      <c r="IBD279" s="1668"/>
      <c r="IBE279" s="1668"/>
      <c r="IBF279" s="1668"/>
      <c r="IBG279" s="1668"/>
      <c r="IBH279" s="1668"/>
      <c r="IBI279" s="1668"/>
      <c r="IBJ279" s="1668"/>
      <c r="IBK279" s="1668"/>
      <c r="IBL279" s="1668"/>
      <c r="IBM279" s="1668"/>
      <c r="IBN279" s="1668"/>
      <c r="IBO279" s="1668"/>
      <c r="IBP279" s="1668"/>
      <c r="IBQ279" s="1668"/>
      <c r="IBR279" s="1668"/>
      <c r="IBS279" s="1668"/>
      <c r="IBT279" s="1668"/>
      <c r="IBU279" s="1668"/>
      <c r="IBV279" s="1668"/>
      <c r="IBW279" s="1668"/>
      <c r="IBX279" s="1668"/>
      <c r="IBY279" s="1668"/>
      <c r="IBZ279" s="1668"/>
      <c r="ICA279" s="1668"/>
      <c r="ICB279" s="1668"/>
      <c r="ICC279" s="1668"/>
      <c r="ICD279" s="1668"/>
      <c r="ICE279" s="1668"/>
      <c r="ICF279" s="1668"/>
      <c r="ICG279" s="1668"/>
      <c r="ICH279" s="1668"/>
      <c r="ICI279" s="1668"/>
      <c r="ICJ279" s="1668"/>
      <c r="ICK279" s="1668"/>
      <c r="ICL279" s="1668"/>
      <c r="ICM279" s="1668"/>
      <c r="ICN279" s="1668"/>
      <c r="ICO279" s="1668"/>
      <c r="ICP279" s="1668"/>
      <c r="ICQ279" s="1668"/>
      <c r="ICR279" s="1668"/>
      <c r="ICS279" s="1668"/>
      <c r="ICT279" s="1668"/>
      <c r="ICU279" s="1668"/>
      <c r="ICV279" s="1668"/>
      <c r="ICW279" s="1668"/>
      <c r="ICX279" s="1668"/>
      <c r="ICY279" s="1668"/>
      <c r="ICZ279" s="1668"/>
      <c r="IDA279" s="1668"/>
      <c r="IDB279" s="1668"/>
      <c r="IDC279" s="1668"/>
      <c r="IDD279" s="1668"/>
      <c r="IDE279" s="1668"/>
      <c r="IDF279" s="1668"/>
      <c r="IDG279" s="1668"/>
      <c r="IDH279" s="1668"/>
      <c r="IDI279" s="1668"/>
      <c r="IDJ279" s="1668"/>
      <c r="IDK279" s="1668"/>
      <c r="IDL279" s="1668"/>
      <c r="IDM279" s="1668"/>
      <c r="IDN279" s="1668"/>
      <c r="IDO279" s="1668"/>
      <c r="IDP279" s="1668"/>
      <c r="IDQ279" s="1668"/>
      <c r="IDR279" s="1668"/>
      <c r="IDS279" s="1668"/>
      <c r="IDT279" s="1668"/>
      <c r="IDU279" s="1668"/>
      <c r="IDV279" s="1668"/>
      <c r="IDW279" s="1668"/>
      <c r="IDX279" s="1668"/>
      <c r="IDY279" s="1668"/>
      <c r="IDZ279" s="1668"/>
      <c r="IEA279" s="1668"/>
      <c r="IEB279" s="1668"/>
      <c r="IEC279" s="1668"/>
      <c r="IED279" s="1668"/>
      <c r="IEE279" s="1668"/>
      <c r="IEF279" s="1668"/>
      <c r="IEG279" s="1668"/>
      <c r="IEH279" s="1668"/>
      <c r="IEI279" s="1668"/>
      <c r="IEJ279" s="1668"/>
      <c r="IEK279" s="1668"/>
      <c r="IEL279" s="1668"/>
      <c r="IEM279" s="1668"/>
      <c r="IEN279" s="1668"/>
      <c r="IEO279" s="1668"/>
      <c r="IEP279" s="1668"/>
      <c r="IEQ279" s="1668"/>
      <c r="IER279" s="1668"/>
      <c r="IES279" s="1668"/>
      <c r="IET279" s="1668"/>
      <c r="IEU279" s="1668"/>
      <c r="IEV279" s="1668"/>
      <c r="IEW279" s="1668"/>
      <c r="IEX279" s="1668"/>
      <c r="IEY279" s="1668"/>
      <c r="IEZ279" s="1668"/>
      <c r="IFA279" s="1668"/>
      <c r="IFB279" s="1668"/>
      <c r="IFC279" s="1668"/>
      <c r="IFD279" s="1668"/>
      <c r="IFE279" s="1668"/>
      <c r="IFF279" s="1668"/>
      <c r="IFG279" s="1668"/>
      <c r="IFH279" s="1668"/>
      <c r="IFI279" s="1668"/>
      <c r="IFJ279" s="1668"/>
      <c r="IFK279" s="1668"/>
      <c r="IFL279" s="1668"/>
      <c r="IFM279" s="1668"/>
      <c r="IFN279" s="1668"/>
      <c r="IFO279" s="1668"/>
      <c r="IFP279" s="1668"/>
      <c r="IFQ279" s="1668"/>
      <c r="IFR279" s="1668"/>
      <c r="IFS279" s="1668"/>
      <c r="IFT279" s="1668"/>
      <c r="IFU279" s="1668"/>
      <c r="IFV279" s="1668"/>
      <c r="IFW279" s="1668"/>
      <c r="IFX279" s="1668"/>
      <c r="IFY279" s="1668"/>
      <c r="IFZ279" s="1668"/>
      <c r="IGA279" s="1668"/>
      <c r="IGB279" s="1668"/>
      <c r="IGC279" s="1668"/>
      <c r="IGD279" s="1668"/>
      <c r="IGE279" s="1668"/>
      <c r="IGF279" s="1668"/>
      <c r="IGG279" s="1668"/>
      <c r="IGH279" s="1668"/>
      <c r="IGI279" s="1668"/>
      <c r="IGJ279" s="1668"/>
      <c r="IGK279" s="1668"/>
      <c r="IGL279" s="1668"/>
      <c r="IGM279" s="1668"/>
      <c r="IGN279" s="1668"/>
      <c r="IGO279" s="1668"/>
      <c r="IGP279" s="1668"/>
      <c r="IGQ279" s="1668"/>
      <c r="IGR279" s="1668"/>
      <c r="IGS279" s="1668"/>
      <c r="IGT279" s="1668"/>
      <c r="IGU279" s="1668"/>
      <c r="IGV279" s="1668"/>
      <c r="IGW279" s="1668"/>
      <c r="IGX279" s="1668"/>
      <c r="IGY279" s="1668"/>
      <c r="IGZ279" s="1668"/>
      <c r="IHA279" s="1668"/>
      <c r="IHB279" s="1668"/>
      <c r="IHC279" s="1668"/>
      <c r="IHD279" s="1668"/>
      <c r="IHE279" s="1668"/>
      <c r="IHF279" s="1668"/>
      <c r="IHG279" s="1668"/>
      <c r="IHH279" s="1668"/>
      <c r="IHI279" s="1668"/>
      <c r="IHJ279" s="1668"/>
      <c r="IHK279" s="1668"/>
      <c r="IHL279" s="1668"/>
      <c r="IHM279" s="1668"/>
      <c r="IHN279" s="1668"/>
      <c r="IHO279" s="1668"/>
      <c r="IHP279" s="1668"/>
      <c r="IHQ279" s="1668"/>
      <c r="IHR279" s="1668"/>
      <c r="IHS279" s="1668"/>
      <c r="IHT279" s="1668"/>
      <c r="IHU279" s="1668"/>
      <c r="IHV279" s="1668"/>
      <c r="IHW279" s="1668"/>
      <c r="IHX279" s="1668"/>
      <c r="IHY279" s="1668"/>
      <c r="IHZ279" s="1668"/>
      <c r="IIA279" s="1668"/>
      <c r="IIB279" s="1668"/>
      <c r="IIC279" s="1668"/>
      <c r="IID279" s="1668"/>
      <c r="IIE279" s="1668"/>
      <c r="IIF279" s="1668"/>
      <c r="IIG279" s="1668"/>
      <c r="IIH279" s="1668"/>
      <c r="III279" s="1668"/>
      <c r="IIJ279" s="1668"/>
      <c r="IIK279" s="1668"/>
      <c r="IIL279" s="1668"/>
      <c r="IIM279" s="1668"/>
      <c r="IIN279" s="1668"/>
      <c r="IIO279" s="1668"/>
      <c r="IIP279" s="1668"/>
      <c r="IIQ279" s="1668"/>
      <c r="IIR279" s="1668"/>
      <c r="IIS279" s="1668"/>
      <c r="IIT279" s="1668"/>
      <c r="IIU279" s="1668"/>
      <c r="IIV279" s="1668"/>
      <c r="IIW279" s="1668"/>
      <c r="IIX279" s="1668"/>
      <c r="IIY279" s="1668"/>
      <c r="IIZ279" s="1668"/>
      <c r="IJA279" s="1668"/>
      <c r="IJB279" s="1668"/>
      <c r="IJC279" s="1668"/>
      <c r="IJD279" s="1668"/>
      <c r="IJE279" s="1668"/>
      <c r="IJF279" s="1668"/>
      <c r="IJG279" s="1668"/>
      <c r="IJH279" s="1668"/>
      <c r="IJI279" s="1668"/>
      <c r="IJJ279" s="1668"/>
      <c r="IJK279" s="1668"/>
      <c r="IJL279" s="1668"/>
      <c r="IJM279" s="1668"/>
      <c r="IJN279" s="1668"/>
      <c r="IJO279" s="1668"/>
      <c r="IJP279" s="1668"/>
      <c r="IJQ279" s="1668"/>
      <c r="IJR279" s="1668"/>
      <c r="IJS279" s="1668"/>
      <c r="IJT279" s="1668"/>
      <c r="IJU279" s="1668"/>
      <c r="IJV279" s="1668"/>
      <c r="IJW279" s="1668"/>
      <c r="IJX279" s="1668"/>
      <c r="IJY279" s="1668"/>
      <c r="IJZ279" s="1668"/>
      <c r="IKA279" s="1668"/>
      <c r="IKB279" s="1668"/>
      <c r="IKC279" s="1668"/>
      <c r="IKD279" s="1668"/>
      <c r="IKE279" s="1668"/>
      <c r="IKF279" s="1668"/>
      <c r="IKG279" s="1668"/>
      <c r="IKH279" s="1668"/>
      <c r="IKI279" s="1668"/>
      <c r="IKJ279" s="1668"/>
      <c r="IKK279" s="1668"/>
      <c r="IKL279" s="1668"/>
      <c r="IKM279" s="1668"/>
      <c r="IKN279" s="1668"/>
      <c r="IKO279" s="1668"/>
      <c r="IKP279" s="1668"/>
      <c r="IKQ279" s="1668"/>
      <c r="IKR279" s="1668"/>
      <c r="IKS279" s="1668"/>
      <c r="IKT279" s="1668"/>
      <c r="IKU279" s="1668"/>
      <c r="IKV279" s="1668"/>
      <c r="IKW279" s="1668"/>
      <c r="IKX279" s="1668"/>
      <c r="IKY279" s="1668"/>
      <c r="IKZ279" s="1668"/>
      <c r="ILA279" s="1668"/>
      <c r="ILB279" s="1668"/>
      <c r="ILC279" s="1668"/>
      <c r="ILD279" s="1668"/>
      <c r="ILE279" s="1668"/>
      <c r="ILF279" s="1668"/>
      <c r="ILG279" s="1668"/>
      <c r="ILH279" s="1668"/>
      <c r="ILI279" s="1668"/>
      <c r="ILJ279" s="1668"/>
      <c r="ILK279" s="1668"/>
      <c r="ILL279" s="1668"/>
      <c r="ILM279" s="1668"/>
      <c r="ILN279" s="1668"/>
      <c r="ILO279" s="1668"/>
      <c r="ILP279" s="1668"/>
      <c r="ILQ279" s="1668"/>
      <c r="ILR279" s="1668"/>
      <c r="ILS279" s="1668"/>
      <c r="ILT279" s="1668"/>
      <c r="ILU279" s="1668"/>
      <c r="ILV279" s="1668"/>
      <c r="ILW279" s="1668"/>
      <c r="ILX279" s="1668"/>
      <c r="ILY279" s="1668"/>
      <c r="ILZ279" s="1668"/>
      <c r="IMA279" s="1668"/>
      <c r="IMB279" s="1668"/>
      <c r="IMC279" s="1668"/>
      <c r="IMD279" s="1668"/>
      <c r="IME279" s="1668"/>
      <c r="IMF279" s="1668"/>
      <c r="IMG279" s="1668"/>
      <c r="IMH279" s="1668"/>
      <c r="IMI279" s="1668"/>
      <c r="IMJ279" s="1668"/>
      <c r="IMK279" s="1668"/>
      <c r="IML279" s="1668"/>
      <c r="IMM279" s="1668"/>
      <c r="IMN279" s="1668"/>
      <c r="IMO279" s="1668"/>
      <c r="IMP279" s="1668"/>
      <c r="IMQ279" s="1668"/>
      <c r="IMR279" s="1668"/>
      <c r="IMS279" s="1668"/>
      <c r="IMT279" s="1668"/>
      <c r="IMU279" s="1668"/>
      <c r="IMV279" s="1668"/>
      <c r="IMW279" s="1668"/>
      <c r="IMX279" s="1668"/>
      <c r="IMY279" s="1668"/>
      <c r="IMZ279" s="1668"/>
      <c r="INA279" s="1668"/>
      <c r="INB279" s="1668"/>
      <c r="INC279" s="1668"/>
      <c r="IND279" s="1668"/>
      <c r="INE279" s="1668"/>
      <c r="INF279" s="1668"/>
      <c r="ING279" s="1668"/>
      <c r="INH279" s="1668"/>
      <c r="INI279" s="1668"/>
      <c r="INJ279" s="1668"/>
      <c r="INK279" s="1668"/>
      <c r="INL279" s="1668"/>
      <c r="INM279" s="1668"/>
      <c r="INN279" s="1668"/>
      <c r="INO279" s="1668"/>
      <c r="INP279" s="1668"/>
      <c r="INQ279" s="1668"/>
      <c r="INR279" s="1668"/>
      <c r="INS279" s="1668"/>
      <c r="INT279" s="1668"/>
      <c r="INU279" s="1668"/>
      <c r="INV279" s="1668"/>
      <c r="INW279" s="1668"/>
      <c r="INX279" s="1668"/>
      <c r="INY279" s="1668"/>
      <c r="INZ279" s="1668"/>
      <c r="IOA279" s="1668"/>
      <c r="IOB279" s="1668"/>
      <c r="IOC279" s="1668"/>
      <c r="IOD279" s="1668"/>
      <c r="IOE279" s="1668"/>
      <c r="IOF279" s="1668"/>
      <c r="IOG279" s="1668"/>
      <c r="IOH279" s="1668"/>
      <c r="IOI279" s="1668"/>
      <c r="IOJ279" s="1668"/>
      <c r="IOK279" s="1668"/>
      <c r="IOL279" s="1668"/>
      <c r="IOM279" s="1668"/>
      <c r="ION279" s="1668"/>
      <c r="IOO279" s="1668"/>
      <c r="IOP279" s="1668"/>
      <c r="IOQ279" s="1668"/>
      <c r="IOR279" s="1668"/>
      <c r="IOS279" s="1668"/>
      <c r="IOT279" s="1668"/>
      <c r="IOU279" s="1668"/>
      <c r="IOV279" s="1668"/>
      <c r="IOW279" s="1668"/>
      <c r="IOX279" s="1668"/>
      <c r="IOY279" s="1668"/>
      <c r="IOZ279" s="1668"/>
      <c r="IPA279" s="1668"/>
      <c r="IPB279" s="1668"/>
      <c r="IPC279" s="1668"/>
      <c r="IPD279" s="1668"/>
      <c r="IPE279" s="1668"/>
      <c r="IPF279" s="1668"/>
      <c r="IPG279" s="1668"/>
      <c r="IPH279" s="1668"/>
      <c r="IPI279" s="1668"/>
      <c r="IPJ279" s="1668"/>
      <c r="IPK279" s="1668"/>
      <c r="IPL279" s="1668"/>
      <c r="IPM279" s="1668"/>
      <c r="IPN279" s="1668"/>
      <c r="IPO279" s="1668"/>
      <c r="IPP279" s="1668"/>
      <c r="IPQ279" s="1668"/>
      <c r="IPR279" s="1668"/>
      <c r="IPS279" s="1668"/>
      <c r="IPT279" s="1668"/>
      <c r="IPU279" s="1668"/>
      <c r="IPV279" s="1668"/>
      <c r="IPW279" s="1668"/>
      <c r="IPX279" s="1668"/>
      <c r="IPY279" s="1668"/>
      <c r="IPZ279" s="1668"/>
      <c r="IQA279" s="1668"/>
      <c r="IQB279" s="1668"/>
      <c r="IQC279" s="1668"/>
      <c r="IQD279" s="1668"/>
      <c r="IQE279" s="1668"/>
      <c r="IQF279" s="1668"/>
      <c r="IQG279" s="1668"/>
      <c r="IQH279" s="1668"/>
      <c r="IQI279" s="1668"/>
      <c r="IQJ279" s="1668"/>
      <c r="IQK279" s="1668"/>
      <c r="IQL279" s="1668"/>
      <c r="IQM279" s="1668"/>
      <c r="IQN279" s="1668"/>
      <c r="IQO279" s="1668"/>
      <c r="IQP279" s="1668"/>
      <c r="IQQ279" s="1668"/>
      <c r="IQR279" s="1668"/>
      <c r="IQS279" s="1668"/>
      <c r="IQT279" s="1668"/>
      <c r="IQU279" s="1668"/>
      <c r="IQV279" s="1668"/>
      <c r="IQW279" s="1668"/>
      <c r="IQX279" s="1668"/>
      <c r="IQY279" s="1668"/>
      <c r="IQZ279" s="1668"/>
      <c r="IRA279" s="1668"/>
      <c r="IRB279" s="1668"/>
      <c r="IRC279" s="1668"/>
      <c r="IRD279" s="1668"/>
      <c r="IRE279" s="1668"/>
      <c r="IRF279" s="1668"/>
      <c r="IRG279" s="1668"/>
      <c r="IRH279" s="1668"/>
      <c r="IRI279" s="1668"/>
      <c r="IRJ279" s="1668"/>
      <c r="IRK279" s="1668"/>
      <c r="IRL279" s="1668"/>
      <c r="IRM279" s="1668"/>
      <c r="IRN279" s="1668"/>
      <c r="IRO279" s="1668"/>
      <c r="IRP279" s="1668"/>
      <c r="IRQ279" s="1668"/>
      <c r="IRR279" s="1668"/>
      <c r="IRS279" s="1668"/>
      <c r="IRT279" s="1668"/>
      <c r="IRU279" s="1668"/>
      <c r="IRV279" s="1668"/>
      <c r="IRW279" s="1668"/>
      <c r="IRX279" s="1668"/>
      <c r="IRY279" s="1668"/>
      <c r="IRZ279" s="1668"/>
      <c r="ISA279" s="1668"/>
      <c r="ISB279" s="1668"/>
      <c r="ISC279" s="1668"/>
      <c r="ISD279" s="1668"/>
      <c r="ISE279" s="1668"/>
      <c r="ISF279" s="1668"/>
      <c r="ISG279" s="1668"/>
      <c r="ISH279" s="1668"/>
      <c r="ISI279" s="1668"/>
      <c r="ISJ279" s="1668"/>
      <c r="ISK279" s="1668"/>
      <c r="ISL279" s="1668"/>
      <c r="ISM279" s="1668"/>
      <c r="ISN279" s="1668"/>
      <c r="ISO279" s="1668"/>
      <c r="ISP279" s="1668"/>
      <c r="ISQ279" s="1668"/>
      <c r="ISR279" s="1668"/>
      <c r="ISS279" s="1668"/>
      <c r="IST279" s="1668"/>
      <c r="ISU279" s="1668"/>
      <c r="ISV279" s="1668"/>
      <c r="ISW279" s="1668"/>
      <c r="ISX279" s="1668"/>
      <c r="ISY279" s="1668"/>
      <c r="ISZ279" s="1668"/>
      <c r="ITA279" s="1668"/>
      <c r="ITB279" s="1668"/>
      <c r="ITC279" s="1668"/>
      <c r="ITD279" s="1668"/>
      <c r="ITE279" s="1668"/>
      <c r="ITF279" s="1668"/>
      <c r="ITG279" s="1668"/>
      <c r="ITH279" s="1668"/>
      <c r="ITI279" s="1668"/>
      <c r="ITJ279" s="1668"/>
      <c r="ITK279" s="1668"/>
      <c r="ITL279" s="1668"/>
      <c r="ITM279" s="1668"/>
      <c r="ITN279" s="1668"/>
      <c r="ITO279" s="1668"/>
      <c r="ITP279" s="1668"/>
      <c r="ITQ279" s="1668"/>
      <c r="ITR279" s="1668"/>
      <c r="ITS279" s="1668"/>
      <c r="ITT279" s="1668"/>
      <c r="ITU279" s="1668"/>
      <c r="ITV279" s="1668"/>
      <c r="ITW279" s="1668"/>
      <c r="ITX279" s="1668"/>
      <c r="ITY279" s="1668"/>
      <c r="ITZ279" s="1668"/>
      <c r="IUA279" s="1668"/>
      <c r="IUB279" s="1668"/>
      <c r="IUC279" s="1668"/>
      <c r="IUD279" s="1668"/>
      <c r="IUE279" s="1668"/>
      <c r="IUF279" s="1668"/>
      <c r="IUG279" s="1668"/>
      <c r="IUH279" s="1668"/>
      <c r="IUI279" s="1668"/>
      <c r="IUJ279" s="1668"/>
      <c r="IUK279" s="1668"/>
      <c r="IUL279" s="1668"/>
      <c r="IUM279" s="1668"/>
      <c r="IUN279" s="1668"/>
      <c r="IUO279" s="1668"/>
      <c r="IUP279" s="1668"/>
      <c r="IUQ279" s="1668"/>
      <c r="IUR279" s="1668"/>
      <c r="IUS279" s="1668"/>
      <c r="IUT279" s="1668"/>
      <c r="IUU279" s="1668"/>
      <c r="IUV279" s="1668"/>
      <c r="IUW279" s="1668"/>
      <c r="IUX279" s="1668"/>
      <c r="IUY279" s="1668"/>
      <c r="IUZ279" s="1668"/>
      <c r="IVA279" s="1668"/>
      <c r="IVB279" s="1668"/>
      <c r="IVC279" s="1668"/>
      <c r="IVD279" s="1668"/>
      <c r="IVE279" s="1668"/>
      <c r="IVF279" s="1668"/>
      <c r="IVG279" s="1668"/>
      <c r="IVH279" s="1668"/>
      <c r="IVI279" s="1668"/>
      <c r="IVJ279" s="1668"/>
      <c r="IVK279" s="1668"/>
      <c r="IVL279" s="1668"/>
      <c r="IVM279" s="1668"/>
      <c r="IVN279" s="1668"/>
      <c r="IVO279" s="1668"/>
      <c r="IVP279" s="1668"/>
      <c r="IVQ279" s="1668"/>
      <c r="IVR279" s="1668"/>
      <c r="IVS279" s="1668"/>
      <c r="IVT279" s="1668"/>
      <c r="IVU279" s="1668"/>
      <c r="IVV279" s="1668"/>
      <c r="IVW279" s="1668"/>
      <c r="IVX279" s="1668"/>
      <c r="IVY279" s="1668"/>
      <c r="IVZ279" s="1668"/>
      <c r="IWA279" s="1668"/>
      <c r="IWB279" s="1668"/>
      <c r="IWC279" s="1668"/>
      <c r="IWD279" s="1668"/>
      <c r="IWE279" s="1668"/>
      <c r="IWF279" s="1668"/>
      <c r="IWG279" s="1668"/>
      <c r="IWH279" s="1668"/>
      <c r="IWI279" s="1668"/>
      <c r="IWJ279" s="1668"/>
      <c r="IWK279" s="1668"/>
      <c r="IWL279" s="1668"/>
      <c r="IWM279" s="1668"/>
      <c r="IWN279" s="1668"/>
      <c r="IWO279" s="1668"/>
      <c r="IWP279" s="1668"/>
      <c r="IWQ279" s="1668"/>
      <c r="IWR279" s="1668"/>
      <c r="IWS279" s="1668"/>
      <c r="IWT279" s="1668"/>
      <c r="IWU279" s="1668"/>
      <c r="IWV279" s="1668"/>
      <c r="IWW279" s="1668"/>
      <c r="IWX279" s="1668"/>
      <c r="IWY279" s="1668"/>
      <c r="IWZ279" s="1668"/>
      <c r="IXA279" s="1668"/>
      <c r="IXB279" s="1668"/>
      <c r="IXC279" s="1668"/>
      <c r="IXD279" s="1668"/>
      <c r="IXE279" s="1668"/>
      <c r="IXF279" s="1668"/>
      <c r="IXG279" s="1668"/>
      <c r="IXH279" s="1668"/>
      <c r="IXI279" s="1668"/>
      <c r="IXJ279" s="1668"/>
      <c r="IXK279" s="1668"/>
      <c r="IXL279" s="1668"/>
      <c r="IXM279" s="1668"/>
      <c r="IXN279" s="1668"/>
      <c r="IXO279" s="1668"/>
      <c r="IXP279" s="1668"/>
      <c r="IXQ279" s="1668"/>
      <c r="IXR279" s="1668"/>
      <c r="IXS279" s="1668"/>
      <c r="IXT279" s="1668"/>
      <c r="IXU279" s="1668"/>
      <c r="IXV279" s="1668"/>
      <c r="IXW279" s="1668"/>
      <c r="IXX279" s="1668"/>
      <c r="IXY279" s="1668"/>
      <c r="IXZ279" s="1668"/>
      <c r="IYA279" s="1668"/>
      <c r="IYB279" s="1668"/>
      <c r="IYC279" s="1668"/>
      <c r="IYD279" s="1668"/>
      <c r="IYE279" s="1668"/>
      <c r="IYF279" s="1668"/>
      <c r="IYG279" s="1668"/>
      <c r="IYH279" s="1668"/>
      <c r="IYI279" s="1668"/>
      <c r="IYJ279" s="1668"/>
      <c r="IYK279" s="1668"/>
      <c r="IYL279" s="1668"/>
      <c r="IYM279" s="1668"/>
      <c r="IYN279" s="1668"/>
      <c r="IYO279" s="1668"/>
      <c r="IYP279" s="1668"/>
      <c r="IYQ279" s="1668"/>
      <c r="IYR279" s="1668"/>
      <c r="IYS279" s="1668"/>
      <c r="IYT279" s="1668"/>
      <c r="IYU279" s="1668"/>
      <c r="IYV279" s="1668"/>
      <c r="IYW279" s="1668"/>
      <c r="IYX279" s="1668"/>
      <c r="IYY279" s="1668"/>
      <c r="IYZ279" s="1668"/>
      <c r="IZA279" s="1668"/>
      <c r="IZB279" s="1668"/>
      <c r="IZC279" s="1668"/>
      <c r="IZD279" s="1668"/>
      <c r="IZE279" s="1668"/>
      <c r="IZF279" s="1668"/>
      <c r="IZG279" s="1668"/>
      <c r="IZH279" s="1668"/>
      <c r="IZI279" s="1668"/>
      <c r="IZJ279" s="1668"/>
      <c r="IZK279" s="1668"/>
      <c r="IZL279" s="1668"/>
      <c r="IZM279" s="1668"/>
      <c r="IZN279" s="1668"/>
      <c r="IZO279" s="1668"/>
      <c r="IZP279" s="1668"/>
      <c r="IZQ279" s="1668"/>
      <c r="IZR279" s="1668"/>
      <c r="IZS279" s="1668"/>
      <c r="IZT279" s="1668"/>
      <c r="IZU279" s="1668"/>
      <c r="IZV279" s="1668"/>
      <c r="IZW279" s="1668"/>
      <c r="IZX279" s="1668"/>
      <c r="IZY279" s="1668"/>
      <c r="IZZ279" s="1668"/>
      <c r="JAA279" s="1668"/>
      <c r="JAB279" s="1668"/>
      <c r="JAC279" s="1668"/>
      <c r="JAD279" s="1668"/>
      <c r="JAE279" s="1668"/>
      <c r="JAF279" s="1668"/>
      <c r="JAG279" s="1668"/>
      <c r="JAH279" s="1668"/>
      <c r="JAI279" s="1668"/>
      <c r="JAJ279" s="1668"/>
      <c r="JAK279" s="1668"/>
      <c r="JAL279" s="1668"/>
      <c r="JAM279" s="1668"/>
      <c r="JAN279" s="1668"/>
      <c r="JAO279" s="1668"/>
      <c r="JAP279" s="1668"/>
      <c r="JAQ279" s="1668"/>
      <c r="JAR279" s="1668"/>
      <c r="JAS279" s="1668"/>
      <c r="JAT279" s="1668"/>
      <c r="JAU279" s="1668"/>
      <c r="JAV279" s="1668"/>
      <c r="JAW279" s="1668"/>
      <c r="JAX279" s="1668"/>
      <c r="JAY279" s="1668"/>
      <c r="JAZ279" s="1668"/>
      <c r="JBA279" s="1668"/>
      <c r="JBB279" s="1668"/>
      <c r="JBC279" s="1668"/>
      <c r="JBD279" s="1668"/>
      <c r="JBE279" s="1668"/>
      <c r="JBF279" s="1668"/>
      <c r="JBG279" s="1668"/>
      <c r="JBH279" s="1668"/>
      <c r="JBI279" s="1668"/>
      <c r="JBJ279" s="1668"/>
      <c r="JBK279" s="1668"/>
      <c r="JBL279" s="1668"/>
      <c r="JBM279" s="1668"/>
      <c r="JBN279" s="1668"/>
      <c r="JBO279" s="1668"/>
      <c r="JBP279" s="1668"/>
      <c r="JBQ279" s="1668"/>
      <c r="JBR279" s="1668"/>
      <c r="JBS279" s="1668"/>
      <c r="JBT279" s="1668"/>
      <c r="JBU279" s="1668"/>
      <c r="JBV279" s="1668"/>
      <c r="JBW279" s="1668"/>
      <c r="JBX279" s="1668"/>
      <c r="JBY279" s="1668"/>
      <c r="JBZ279" s="1668"/>
      <c r="JCA279" s="1668"/>
      <c r="JCB279" s="1668"/>
      <c r="JCC279" s="1668"/>
      <c r="JCD279" s="1668"/>
      <c r="JCE279" s="1668"/>
      <c r="JCF279" s="1668"/>
      <c r="JCG279" s="1668"/>
      <c r="JCH279" s="1668"/>
      <c r="JCI279" s="1668"/>
      <c r="JCJ279" s="1668"/>
      <c r="JCK279" s="1668"/>
      <c r="JCL279" s="1668"/>
      <c r="JCM279" s="1668"/>
      <c r="JCN279" s="1668"/>
      <c r="JCO279" s="1668"/>
      <c r="JCP279" s="1668"/>
      <c r="JCQ279" s="1668"/>
      <c r="JCR279" s="1668"/>
      <c r="JCS279" s="1668"/>
      <c r="JCT279" s="1668"/>
      <c r="JCU279" s="1668"/>
      <c r="JCV279" s="1668"/>
      <c r="JCW279" s="1668"/>
      <c r="JCX279" s="1668"/>
      <c r="JCY279" s="1668"/>
      <c r="JCZ279" s="1668"/>
      <c r="JDA279" s="1668"/>
      <c r="JDB279" s="1668"/>
      <c r="JDC279" s="1668"/>
      <c r="JDD279" s="1668"/>
      <c r="JDE279" s="1668"/>
      <c r="JDF279" s="1668"/>
      <c r="JDG279" s="1668"/>
      <c r="JDH279" s="1668"/>
      <c r="JDI279" s="1668"/>
      <c r="JDJ279" s="1668"/>
      <c r="JDK279" s="1668"/>
      <c r="JDL279" s="1668"/>
      <c r="JDM279" s="1668"/>
      <c r="JDN279" s="1668"/>
      <c r="JDO279" s="1668"/>
      <c r="JDP279" s="1668"/>
      <c r="JDQ279" s="1668"/>
      <c r="JDR279" s="1668"/>
      <c r="JDS279" s="1668"/>
      <c r="JDT279" s="1668"/>
      <c r="JDU279" s="1668"/>
      <c r="JDV279" s="1668"/>
      <c r="JDW279" s="1668"/>
      <c r="JDX279" s="1668"/>
      <c r="JDY279" s="1668"/>
      <c r="JDZ279" s="1668"/>
      <c r="JEA279" s="1668"/>
      <c r="JEB279" s="1668"/>
      <c r="JEC279" s="1668"/>
      <c r="JED279" s="1668"/>
      <c r="JEE279" s="1668"/>
      <c r="JEF279" s="1668"/>
      <c r="JEG279" s="1668"/>
      <c r="JEH279" s="1668"/>
      <c r="JEI279" s="1668"/>
      <c r="JEJ279" s="1668"/>
      <c r="JEK279" s="1668"/>
      <c r="JEL279" s="1668"/>
      <c r="JEM279" s="1668"/>
      <c r="JEN279" s="1668"/>
      <c r="JEO279" s="1668"/>
      <c r="JEP279" s="1668"/>
      <c r="JEQ279" s="1668"/>
      <c r="JER279" s="1668"/>
      <c r="JES279" s="1668"/>
      <c r="JET279" s="1668"/>
      <c r="JEU279" s="1668"/>
      <c r="JEV279" s="1668"/>
      <c r="JEW279" s="1668"/>
      <c r="JEX279" s="1668"/>
      <c r="JEY279" s="1668"/>
      <c r="JEZ279" s="1668"/>
      <c r="JFA279" s="1668"/>
      <c r="JFB279" s="1668"/>
      <c r="JFC279" s="1668"/>
      <c r="JFD279" s="1668"/>
      <c r="JFE279" s="1668"/>
      <c r="JFF279" s="1668"/>
      <c r="JFG279" s="1668"/>
      <c r="JFH279" s="1668"/>
      <c r="JFI279" s="1668"/>
      <c r="JFJ279" s="1668"/>
      <c r="JFK279" s="1668"/>
      <c r="JFL279" s="1668"/>
      <c r="JFM279" s="1668"/>
      <c r="JFN279" s="1668"/>
      <c r="JFO279" s="1668"/>
      <c r="JFP279" s="1668"/>
      <c r="JFQ279" s="1668"/>
      <c r="JFR279" s="1668"/>
      <c r="JFS279" s="1668"/>
      <c r="JFT279" s="1668"/>
      <c r="JFU279" s="1668"/>
      <c r="JFV279" s="1668"/>
      <c r="JFW279" s="1668"/>
      <c r="JFX279" s="1668"/>
      <c r="JFY279" s="1668"/>
      <c r="JFZ279" s="1668"/>
      <c r="JGA279" s="1668"/>
      <c r="JGB279" s="1668"/>
      <c r="JGC279" s="1668"/>
      <c r="JGD279" s="1668"/>
      <c r="JGE279" s="1668"/>
      <c r="JGF279" s="1668"/>
      <c r="JGG279" s="1668"/>
      <c r="JGH279" s="1668"/>
      <c r="JGI279" s="1668"/>
      <c r="JGJ279" s="1668"/>
      <c r="JGK279" s="1668"/>
      <c r="JGL279" s="1668"/>
      <c r="JGM279" s="1668"/>
      <c r="JGN279" s="1668"/>
      <c r="JGO279" s="1668"/>
      <c r="JGP279" s="1668"/>
      <c r="JGQ279" s="1668"/>
      <c r="JGR279" s="1668"/>
      <c r="JGS279" s="1668"/>
      <c r="JGT279" s="1668"/>
      <c r="JGU279" s="1668"/>
      <c r="JGV279" s="1668"/>
      <c r="JGW279" s="1668"/>
      <c r="JGX279" s="1668"/>
      <c r="JGY279" s="1668"/>
      <c r="JGZ279" s="1668"/>
      <c r="JHA279" s="1668"/>
      <c r="JHB279" s="1668"/>
      <c r="JHC279" s="1668"/>
      <c r="JHD279" s="1668"/>
      <c r="JHE279" s="1668"/>
      <c r="JHF279" s="1668"/>
      <c r="JHG279" s="1668"/>
      <c r="JHH279" s="1668"/>
      <c r="JHI279" s="1668"/>
      <c r="JHJ279" s="1668"/>
      <c r="JHK279" s="1668"/>
      <c r="JHL279" s="1668"/>
      <c r="JHM279" s="1668"/>
      <c r="JHN279" s="1668"/>
      <c r="JHO279" s="1668"/>
      <c r="JHP279" s="1668"/>
      <c r="JHQ279" s="1668"/>
      <c r="JHR279" s="1668"/>
      <c r="JHS279" s="1668"/>
      <c r="JHT279" s="1668"/>
      <c r="JHU279" s="1668"/>
      <c r="JHV279" s="1668"/>
      <c r="JHW279" s="1668"/>
      <c r="JHX279" s="1668"/>
      <c r="JHY279" s="1668"/>
      <c r="JHZ279" s="1668"/>
      <c r="JIA279" s="1668"/>
      <c r="JIB279" s="1668"/>
      <c r="JIC279" s="1668"/>
      <c r="JID279" s="1668"/>
      <c r="JIE279" s="1668"/>
      <c r="JIF279" s="1668"/>
      <c r="JIG279" s="1668"/>
      <c r="JIH279" s="1668"/>
      <c r="JII279" s="1668"/>
      <c r="JIJ279" s="1668"/>
      <c r="JIK279" s="1668"/>
      <c r="JIL279" s="1668"/>
      <c r="JIM279" s="1668"/>
      <c r="JIN279" s="1668"/>
      <c r="JIO279" s="1668"/>
      <c r="JIP279" s="1668"/>
      <c r="JIQ279" s="1668"/>
      <c r="JIR279" s="1668"/>
      <c r="JIS279" s="1668"/>
      <c r="JIT279" s="1668"/>
      <c r="JIU279" s="1668"/>
      <c r="JIV279" s="1668"/>
      <c r="JIW279" s="1668"/>
      <c r="JIX279" s="1668"/>
      <c r="JIY279" s="1668"/>
      <c r="JIZ279" s="1668"/>
      <c r="JJA279" s="1668"/>
      <c r="JJB279" s="1668"/>
      <c r="JJC279" s="1668"/>
      <c r="JJD279" s="1668"/>
      <c r="JJE279" s="1668"/>
      <c r="JJF279" s="1668"/>
      <c r="JJG279" s="1668"/>
      <c r="JJH279" s="1668"/>
      <c r="JJI279" s="1668"/>
      <c r="JJJ279" s="1668"/>
      <c r="JJK279" s="1668"/>
      <c r="JJL279" s="1668"/>
      <c r="JJM279" s="1668"/>
      <c r="JJN279" s="1668"/>
      <c r="JJO279" s="1668"/>
      <c r="JJP279" s="1668"/>
      <c r="JJQ279" s="1668"/>
      <c r="JJR279" s="1668"/>
      <c r="JJS279" s="1668"/>
      <c r="JJT279" s="1668"/>
      <c r="JJU279" s="1668"/>
      <c r="JJV279" s="1668"/>
      <c r="JJW279" s="1668"/>
      <c r="JJX279" s="1668"/>
      <c r="JJY279" s="1668"/>
      <c r="JJZ279" s="1668"/>
      <c r="JKA279" s="1668"/>
      <c r="JKB279" s="1668"/>
      <c r="JKC279" s="1668"/>
      <c r="JKD279" s="1668"/>
      <c r="JKE279" s="1668"/>
      <c r="JKF279" s="1668"/>
      <c r="JKG279" s="1668"/>
      <c r="JKH279" s="1668"/>
      <c r="JKI279" s="1668"/>
      <c r="JKJ279" s="1668"/>
      <c r="JKK279" s="1668"/>
      <c r="JKL279" s="1668"/>
      <c r="JKM279" s="1668"/>
      <c r="JKN279" s="1668"/>
      <c r="JKO279" s="1668"/>
      <c r="JKP279" s="1668"/>
      <c r="JKQ279" s="1668"/>
      <c r="JKR279" s="1668"/>
      <c r="JKS279" s="1668"/>
      <c r="JKT279" s="1668"/>
      <c r="JKU279" s="1668"/>
      <c r="JKV279" s="1668"/>
      <c r="JKW279" s="1668"/>
      <c r="JKX279" s="1668"/>
      <c r="JKY279" s="1668"/>
      <c r="JKZ279" s="1668"/>
      <c r="JLA279" s="1668"/>
      <c r="JLB279" s="1668"/>
      <c r="JLC279" s="1668"/>
      <c r="JLD279" s="1668"/>
      <c r="JLE279" s="1668"/>
      <c r="JLF279" s="1668"/>
      <c r="JLG279" s="1668"/>
      <c r="JLH279" s="1668"/>
      <c r="JLI279" s="1668"/>
      <c r="JLJ279" s="1668"/>
      <c r="JLK279" s="1668"/>
      <c r="JLL279" s="1668"/>
      <c r="JLM279" s="1668"/>
      <c r="JLN279" s="1668"/>
      <c r="JLO279" s="1668"/>
      <c r="JLP279" s="1668"/>
      <c r="JLQ279" s="1668"/>
      <c r="JLR279" s="1668"/>
      <c r="JLS279" s="1668"/>
      <c r="JLT279" s="1668"/>
      <c r="JLU279" s="1668"/>
      <c r="JLV279" s="1668"/>
      <c r="JLW279" s="1668"/>
      <c r="JLX279" s="1668"/>
      <c r="JLY279" s="1668"/>
      <c r="JLZ279" s="1668"/>
      <c r="JMA279" s="1668"/>
      <c r="JMB279" s="1668"/>
      <c r="JMC279" s="1668"/>
      <c r="JMD279" s="1668"/>
      <c r="JME279" s="1668"/>
      <c r="JMF279" s="1668"/>
      <c r="JMG279" s="1668"/>
      <c r="JMH279" s="1668"/>
      <c r="JMI279" s="1668"/>
      <c r="JMJ279" s="1668"/>
      <c r="JMK279" s="1668"/>
      <c r="JML279" s="1668"/>
      <c r="JMM279" s="1668"/>
      <c r="JMN279" s="1668"/>
      <c r="JMO279" s="1668"/>
      <c r="JMP279" s="1668"/>
      <c r="JMQ279" s="1668"/>
      <c r="JMR279" s="1668"/>
      <c r="JMS279" s="1668"/>
      <c r="JMT279" s="1668"/>
      <c r="JMU279" s="1668"/>
      <c r="JMV279" s="1668"/>
      <c r="JMW279" s="1668"/>
      <c r="JMX279" s="1668"/>
      <c r="JMY279" s="1668"/>
      <c r="JMZ279" s="1668"/>
      <c r="JNA279" s="1668"/>
      <c r="JNB279" s="1668"/>
      <c r="JNC279" s="1668"/>
      <c r="JND279" s="1668"/>
      <c r="JNE279" s="1668"/>
      <c r="JNF279" s="1668"/>
      <c r="JNG279" s="1668"/>
      <c r="JNH279" s="1668"/>
      <c r="JNI279" s="1668"/>
      <c r="JNJ279" s="1668"/>
      <c r="JNK279" s="1668"/>
      <c r="JNL279" s="1668"/>
      <c r="JNM279" s="1668"/>
      <c r="JNN279" s="1668"/>
      <c r="JNO279" s="1668"/>
      <c r="JNP279" s="1668"/>
      <c r="JNQ279" s="1668"/>
      <c r="JNR279" s="1668"/>
      <c r="JNS279" s="1668"/>
      <c r="JNT279" s="1668"/>
      <c r="JNU279" s="1668"/>
      <c r="JNV279" s="1668"/>
      <c r="JNW279" s="1668"/>
      <c r="JNX279" s="1668"/>
      <c r="JNY279" s="1668"/>
      <c r="JNZ279" s="1668"/>
      <c r="JOA279" s="1668"/>
      <c r="JOB279" s="1668"/>
      <c r="JOC279" s="1668"/>
      <c r="JOD279" s="1668"/>
      <c r="JOE279" s="1668"/>
      <c r="JOF279" s="1668"/>
      <c r="JOG279" s="1668"/>
      <c r="JOH279" s="1668"/>
      <c r="JOI279" s="1668"/>
      <c r="JOJ279" s="1668"/>
      <c r="JOK279" s="1668"/>
      <c r="JOL279" s="1668"/>
      <c r="JOM279" s="1668"/>
      <c r="JON279" s="1668"/>
      <c r="JOO279" s="1668"/>
      <c r="JOP279" s="1668"/>
      <c r="JOQ279" s="1668"/>
      <c r="JOR279" s="1668"/>
      <c r="JOS279" s="1668"/>
      <c r="JOT279" s="1668"/>
      <c r="JOU279" s="1668"/>
      <c r="JOV279" s="1668"/>
      <c r="JOW279" s="1668"/>
      <c r="JOX279" s="1668"/>
      <c r="JOY279" s="1668"/>
      <c r="JOZ279" s="1668"/>
      <c r="JPA279" s="1668"/>
      <c r="JPB279" s="1668"/>
      <c r="JPC279" s="1668"/>
      <c r="JPD279" s="1668"/>
      <c r="JPE279" s="1668"/>
      <c r="JPF279" s="1668"/>
      <c r="JPG279" s="1668"/>
      <c r="JPH279" s="1668"/>
      <c r="JPI279" s="1668"/>
      <c r="JPJ279" s="1668"/>
      <c r="JPK279" s="1668"/>
      <c r="JPL279" s="1668"/>
      <c r="JPM279" s="1668"/>
      <c r="JPN279" s="1668"/>
      <c r="JPO279" s="1668"/>
      <c r="JPP279" s="1668"/>
      <c r="JPQ279" s="1668"/>
      <c r="JPR279" s="1668"/>
      <c r="JPS279" s="1668"/>
      <c r="JPT279" s="1668"/>
      <c r="JPU279" s="1668"/>
      <c r="JPV279" s="1668"/>
      <c r="JPW279" s="1668"/>
      <c r="JPX279" s="1668"/>
      <c r="JPY279" s="1668"/>
      <c r="JPZ279" s="1668"/>
      <c r="JQA279" s="1668"/>
      <c r="JQB279" s="1668"/>
      <c r="JQC279" s="1668"/>
      <c r="JQD279" s="1668"/>
      <c r="JQE279" s="1668"/>
      <c r="JQF279" s="1668"/>
      <c r="JQG279" s="1668"/>
      <c r="JQH279" s="1668"/>
      <c r="JQI279" s="1668"/>
      <c r="JQJ279" s="1668"/>
      <c r="JQK279" s="1668"/>
      <c r="JQL279" s="1668"/>
      <c r="JQM279" s="1668"/>
      <c r="JQN279" s="1668"/>
      <c r="JQO279" s="1668"/>
      <c r="JQP279" s="1668"/>
      <c r="JQQ279" s="1668"/>
      <c r="JQR279" s="1668"/>
      <c r="JQS279" s="1668"/>
      <c r="JQT279" s="1668"/>
      <c r="JQU279" s="1668"/>
      <c r="JQV279" s="1668"/>
      <c r="JQW279" s="1668"/>
      <c r="JQX279" s="1668"/>
      <c r="JQY279" s="1668"/>
      <c r="JQZ279" s="1668"/>
      <c r="JRA279" s="1668"/>
      <c r="JRB279" s="1668"/>
      <c r="JRC279" s="1668"/>
      <c r="JRD279" s="1668"/>
      <c r="JRE279" s="1668"/>
      <c r="JRF279" s="1668"/>
      <c r="JRG279" s="1668"/>
      <c r="JRH279" s="1668"/>
      <c r="JRI279" s="1668"/>
      <c r="JRJ279" s="1668"/>
      <c r="JRK279" s="1668"/>
      <c r="JRL279" s="1668"/>
      <c r="JRM279" s="1668"/>
      <c r="JRN279" s="1668"/>
      <c r="JRO279" s="1668"/>
      <c r="JRP279" s="1668"/>
      <c r="JRQ279" s="1668"/>
      <c r="JRR279" s="1668"/>
      <c r="JRS279" s="1668"/>
      <c r="JRT279" s="1668"/>
      <c r="JRU279" s="1668"/>
      <c r="JRV279" s="1668"/>
      <c r="JRW279" s="1668"/>
      <c r="JRX279" s="1668"/>
      <c r="JRY279" s="1668"/>
      <c r="JRZ279" s="1668"/>
      <c r="JSA279" s="1668"/>
      <c r="JSB279" s="1668"/>
      <c r="JSC279" s="1668"/>
      <c r="JSD279" s="1668"/>
      <c r="JSE279" s="1668"/>
      <c r="JSF279" s="1668"/>
      <c r="JSG279" s="1668"/>
      <c r="JSH279" s="1668"/>
      <c r="JSI279" s="1668"/>
      <c r="JSJ279" s="1668"/>
      <c r="JSK279" s="1668"/>
      <c r="JSL279" s="1668"/>
      <c r="JSM279" s="1668"/>
      <c r="JSN279" s="1668"/>
      <c r="JSO279" s="1668"/>
      <c r="JSP279" s="1668"/>
      <c r="JSQ279" s="1668"/>
      <c r="JSR279" s="1668"/>
      <c r="JSS279" s="1668"/>
      <c r="JST279" s="1668"/>
      <c r="JSU279" s="1668"/>
      <c r="JSV279" s="1668"/>
      <c r="JSW279" s="1668"/>
      <c r="JSX279" s="1668"/>
      <c r="JSY279" s="1668"/>
      <c r="JSZ279" s="1668"/>
      <c r="JTA279" s="1668"/>
      <c r="JTB279" s="1668"/>
      <c r="JTC279" s="1668"/>
      <c r="JTD279" s="1668"/>
      <c r="JTE279" s="1668"/>
      <c r="JTF279" s="1668"/>
      <c r="JTG279" s="1668"/>
      <c r="JTH279" s="1668"/>
      <c r="JTI279" s="1668"/>
      <c r="JTJ279" s="1668"/>
      <c r="JTK279" s="1668"/>
      <c r="JTL279" s="1668"/>
      <c r="JTM279" s="1668"/>
      <c r="JTN279" s="1668"/>
      <c r="JTO279" s="1668"/>
      <c r="JTP279" s="1668"/>
      <c r="JTQ279" s="1668"/>
      <c r="JTR279" s="1668"/>
      <c r="JTS279" s="1668"/>
      <c r="JTT279" s="1668"/>
      <c r="JTU279" s="1668"/>
      <c r="JTV279" s="1668"/>
      <c r="JTW279" s="1668"/>
      <c r="JTX279" s="1668"/>
      <c r="JTY279" s="1668"/>
      <c r="JTZ279" s="1668"/>
      <c r="JUA279" s="1668"/>
      <c r="JUB279" s="1668"/>
      <c r="JUC279" s="1668"/>
      <c r="JUD279" s="1668"/>
      <c r="JUE279" s="1668"/>
      <c r="JUF279" s="1668"/>
      <c r="JUG279" s="1668"/>
      <c r="JUH279" s="1668"/>
      <c r="JUI279" s="1668"/>
      <c r="JUJ279" s="1668"/>
      <c r="JUK279" s="1668"/>
      <c r="JUL279" s="1668"/>
      <c r="JUM279" s="1668"/>
      <c r="JUN279" s="1668"/>
      <c r="JUO279" s="1668"/>
      <c r="JUP279" s="1668"/>
      <c r="JUQ279" s="1668"/>
      <c r="JUR279" s="1668"/>
      <c r="JUS279" s="1668"/>
      <c r="JUT279" s="1668"/>
      <c r="JUU279" s="1668"/>
      <c r="JUV279" s="1668"/>
      <c r="JUW279" s="1668"/>
      <c r="JUX279" s="1668"/>
      <c r="JUY279" s="1668"/>
      <c r="JUZ279" s="1668"/>
      <c r="JVA279" s="1668"/>
      <c r="JVB279" s="1668"/>
      <c r="JVC279" s="1668"/>
      <c r="JVD279" s="1668"/>
      <c r="JVE279" s="1668"/>
      <c r="JVF279" s="1668"/>
      <c r="JVG279" s="1668"/>
      <c r="JVH279" s="1668"/>
      <c r="JVI279" s="1668"/>
      <c r="JVJ279" s="1668"/>
      <c r="JVK279" s="1668"/>
      <c r="JVL279" s="1668"/>
      <c r="JVM279" s="1668"/>
      <c r="JVN279" s="1668"/>
      <c r="JVO279" s="1668"/>
      <c r="JVP279" s="1668"/>
      <c r="JVQ279" s="1668"/>
      <c r="JVR279" s="1668"/>
      <c r="JVS279" s="1668"/>
      <c r="JVT279" s="1668"/>
      <c r="JVU279" s="1668"/>
      <c r="JVV279" s="1668"/>
      <c r="JVW279" s="1668"/>
      <c r="JVX279" s="1668"/>
      <c r="JVY279" s="1668"/>
      <c r="JVZ279" s="1668"/>
      <c r="JWA279" s="1668"/>
      <c r="JWB279" s="1668"/>
      <c r="JWC279" s="1668"/>
      <c r="JWD279" s="1668"/>
      <c r="JWE279" s="1668"/>
      <c r="JWF279" s="1668"/>
      <c r="JWG279" s="1668"/>
      <c r="JWH279" s="1668"/>
      <c r="JWI279" s="1668"/>
      <c r="JWJ279" s="1668"/>
      <c r="JWK279" s="1668"/>
      <c r="JWL279" s="1668"/>
      <c r="JWM279" s="1668"/>
      <c r="JWN279" s="1668"/>
      <c r="JWO279" s="1668"/>
      <c r="JWP279" s="1668"/>
      <c r="JWQ279" s="1668"/>
      <c r="JWR279" s="1668"/>
      <c r="JWS279" s="1668"/>
      <c r="JWT279" s="1668"/>
      <c r="JWU279" s="1668"/>
      <c r="JWV279" s="1668"/>
      <c r="JWW279" s="1668"/>
      <c r="JWX279" s="1668"/>
      <c r="JWY279" s="1668"/>
      <c r="JWZ279" s="1668"/>
      <c r="JXA279" s="1668"/>
      <c r="JXB279" s="1668"/>
      <c r="JXC279" s="1668"/>
      <c r="JXD279" s="1668"/>
      <c r="JXE279" s="1668"/>
      <c r="JXF279" s="1668"/>
      <c r="JXG279" s="1668"/>
      <c r="JXH279" s="1668"/>
      <c r="JXI279" s="1668"/>
      <c r="JXJ279" s="1668"/>
      <c r="JXK279" s="1668"/>
      <c r="JXL279" s="1668"/>
      <c r="JXM279" s="1668"/>
      <c r="JXN279" s="1668"/>
      <c r="JXO279" s="1668"/>
      <c r="JXP279" s="1668"/>
      <c r="JXQ279" s="1668"/>
      <c r="JXR279" s="1668"/>
      <c r="JXS279" s="1668"/>
      <c r="JXT279" s="1668"/>
      <c r="JXU279" s="1668"/>
      <c r="JXV279" s="1668"/>
      <c r="JXW279" s="1668"/>
      <c r="JXX279" s="1668"/>
      <c r="JXY279" s="1668"/>
      <c r="JXZ279" s="1668"/>
      <c r="JYA279" s="1668"/>
      <c r="JYB279" s="1668"/>
      <c r="JYC279" s="1668"/>
      <c r="JYD279" s="1668"/>
      <c r="JYE279" s="1668"/>
      <c r="JYF279" s="1668"/>
      <c r="JYG279" s="1668"/>
      <c r="JYH279" s="1668"/>
      <c r="JYI279" s="1668"/>
      <c r="JYJ279" s="1668"/>
      <c r="JYK279" s="1668"/>
      <c r="JYL279" s="1668"/>
      <c r="JYM279" s="1668"/>
      <c r="JYN279" s="1668"/>
      <c r="JYO279" s="1668"/>
      <c r="JYP279" s="1668"/>
      <c r="JYQ279" s="1668"/>
      <c r="JYR279" s="1668"/>
      <c r="JYS279" s="1668"/>
      <c r="JYT279" s="1668"/>
      <c r="JYU279" s="1668"/>
      <c r="JYV279" s="1668"/>
      <c r="JYW279" s="1668"/>
      <c r="JYX279" s="1668"/>
      <c r="JYY279" s="1668"/>
      <c r="JYZ279" s="1668"/>
      <c r="JZA279" s="1668"/>
      <c r="JZB279" s="1668"/>
      <c r="JZC279" s="1668"/>
      <c r="JZD279" s="1668"/>
      <c r="JZE279" s="1668"/>
      <c r="JZF279" s="1668"/>
      <c r="JZG279" s="1668"/>
      <c r="JZH279" s="1668"/>
      <c r="JZI279" s="1668"/>
      <c r="JZJ279" s="1668"/>
      <c r="JZK279" s="1668"/>
      <c r="JZL279" s="1668"/>
      <c r="JZM279" s="1668"/>
      <c r="JZN279" s="1668"/>
      <c r="JZO279" s="1668"/>
      <c r="JZP279" s="1668"/>
      <c r="JZQ279" s="1668"/>
      <c r="JZR279" s="1668"/>
      <c r="JZS279" s="1668"/>
      <c r="JZT279" s="1668"/>
      <c r="JZU279" s="1668"/>
      <c r="JZV279" s="1668"/>
      <c r="JZW279" s="1668"/>
      <c r="JZX279" s="1668"/>
      <c r="JZY279" s="1668"/>
      <c r="JZZ279" s="1668"/>
      <c r="KAA279" s="1668"/>
      <c r="KAB279" s="1668"/>
      <c r="KAC279" s="1668"/>
      <c r="KAD279" s="1668"/>
      <c r="KAE279" s="1668"/>
      <c r="KAF279" s="1668"/>
      <c r="KAG279" s="1668"/>
      <c r="KAH279" s="1668"/>
      <c r="KAI279" s="1668"/>
      <c r="KAJ279" s="1668"/>
      <c r="KAK279" s="1668"/>
      <c r="KAL279" s="1668"/>
      <c r="KAM279" s="1668"/>
      <c r="KAN279" s="1668"/>
      <c r="KAO279" s="1668"/>
      <c r="KAP279" s="1668"/>
      <c r="KAQ279" s="1668"/>
      <c r="KAR279" s="1668"/>
      <c r="KAS279" s="1668"/>
      <c r="KAT279" s="1668"/>
      <c r="KAU279" s="1668"/>
      <c r="KAV279" s="1668"/>
      <c r="KAW279" s="1668"/>
      <c r="KAX279" s="1668"/>
      <c r="KAY279" s="1668"/>
      <c r="KAZ279" s="1668"/>
      <c r="KBA279" s="1668"/>
      <c r="KBB279" s="1668"/>
      <c r="KBC279" s="1668"/>
      <c r="KBD279" s="1668"/>
      <c r="KBE279" s="1668"/>
      <c r="KBF279" s="1668"/>
      <c r="KBG279" s="1668"/>
      <c r="KBH279" s="1668"/>
      <c r="KBI279" s="1668"/>
      <c r="KBJ279" s="1668"/>
      <c r="KBK279" s="1668"/>
      <c r="KBL279" s="1668"/>
      <c r="KBM279" s="1668"/>
      <c r="KBN279" s="1668"/>
      <c r="KBO279" s="1668"/>
      <c r="KBP279" s="1668"/>
      <c r="KBQ279" s="1668"/>
      <c r="KBR279" s="1668"/>
      <c r="KBS279" s="1668"/>
      <c r="KBT279" s="1668"/>
      <c r="KBU279" s="1668"/>
      <c r="KBV279" s="1668"/>
      <c r="KBW279" s="1668"/>
      <c r="KBX279" s="1668"/>
      <c r="KBY279" s="1668"/>
      <c r="KBZ279" s="1668"/>
      <c r="KCA279" s="1668"/>
      <c r="KCB279" s="1668"/>
      <c r="KCC279" s="1668"/>
      <c r="KCD279" s="1668"/>
      <c r="KCE279" s="1668"/>
      <c r="KCF279" s="1668"/>
      <c r="KCG279" s="1668"/>
      <c r="KCH279" s="1668"/>
      <c r="KCI279" s="1668"/>
      <c r="KCJ279" s="1668"/>
      <c r="KCK279" s="1668"/>
      <c r="KCL279" s="1668"/>
      <c r="KCM279" s="1668"/>
      <c r="KCN279" s="1668"/>
      <c r="KCO279" s="1668"/>
      <c r="KCP279" s="1668"/>
      <c r="KCQ279" s="1668"/>
      <c r="KCR279" s="1668"/>
      <c r="KCS279" s="1668"/>
      <c r="KCT279" s="1668"/>
      <c r="KCU279" s="1668"/>
      <c r="KCV279" s="1668"/>
      <c r="KCW279" s="1668"/>
      <c r="KCX279" s="1668"/>
      <c r="KCY279" s="1668"/>
      <c r="KCZ279" s="1668"/>
      <c r="KDA279" s="1668"/>
      <c r="KDB279" s="1668"/>
      <c r="KDC279" s="1668"/>
      <c r="KDD279" s="1668"/>
      <c r="KDE279" s="1668"/>
      <c r="KDF279" s="1668"/>
      <c r="KDG279" s="1668"/>
      <c r="KDH279" s="1668"/>
      <c r="KDI279" s="1668"/>
      <c r="KDJ279" s="1668"/>
      <c r="KDK279" s="1668"/>
      <c r="KDL279" s="1668"/>
      <c r="KDM279" s="1668"/>
      <c r="KDN279" s="1668"/>
      <c r="KDO279" s="1668"/>
      <c r="KDP279" s="1668"/>
      <c r="KDQ279" s="1668"/>
      <c r="KDR279" s="1668"/>
      <c r="KDS279" s="1668"/>
      <c r="KDT279" s="1668"/>
      <c r="KDU279" s="1668"/>
      <c r="KDV279" s="1668"/>
      <c r="KDW279" s="1668"/>
      <c r="KDX279" s="1668"/>
      <c r="KDY279" s="1668"/>
      <c r="KDZ279" s="1668"/>
      <c r="KEA279" s="1668"/>
      <c r="KEB279" s="1668"/>
      <c r="KEC279" s="1668"/>
      <c r="KED279" s="1668"/>
      <c r="KEE279" s="1668"/>
      <c r="KEF279" s="1668"/>
      <c r="KEG279" s="1668"/>
      <c r="KEH279" s="1668"/>
      <c r="KEI279" s="1668"/>
      <c r="KEJ279" s="1668"/>
      <c r="KEK279" s="1668"/>
      <c r="KEL279" s="1668"/>
      <c r="KEM279" s="1668"/>
      <c r="KEN279" s="1668"/>
      <c r="KEO279" s="1668"/>
      <c r="KEP279" s="1668"/>
      <c r="KEQ279" s="1668"/>
      <c r="KER279" s="1668"/>
      <c r="KES279" s="1668"/>
      <c r="KET279" s="1668"/>
      <c r="KEU279" s="1668"/>
      <c r="KEV279" s="1668"/>
      <c r="KEW279" s="1668"/>
      <c r="KEX279" s="1668"/>
      <c r="KEY279" s="1668"/>
      <c r="KEZ279" s="1668"/>
      <c r="KFA279" s="1668"/>
      <c r="KFB279" s="1668"/>
      <c r="KFC279" s="1668"/>
      <c r="KFD279" s="1668"/>
      <c r="KFE279" s="1668"/>
      <c r="KFF279" s="1668"/>
      <c r="KFG279" s="1668"/>
      <c r="KFH279" s="1668"/>
      <c r="KFI279" s="1668"/>
      <c r="KFJ279" s="1668"/>
      <c r="KFK279" s="1668"/>
      <c r="KFL279" s="1668"/>
      <c r="KFM279" s="1668"/>
      <c r="KFN279" s="1668"/>
      <c r="KFO279" s="1668"/>
      <c r="KFP279" s="1668"/>
      <c r="KFQ279" s="1668"/>
      <c r="KFR279" s="1668"/>
      <c r="KFS279" s="1668"/>
      <c r="KFT279" s="1668"/>
      <c r="KFU279" s="1668"/>
      <c r="KFV279" s="1668"/>
      <c r="KFW279" s="1668"/>
      <c r="KFX279" s="1668"/>
      <c r="KFY279" s="1668"/>
      <c r="KFZ279" s="1668"/>
      <c r="KGA279" s="1668"/>
      <c r="KGB279" s="1668"/>
      <c r="KGC279" s="1668"/>
      <c r="KGD279" s="1668"/>
      <c r="KGE279" s="1668"/>
      <c r="KGF279" s="1668"/>
      <c r="KGG279" s="1668"/>
      <c r="KGH279" s="1668"/>
      <c r="KGI279" s="1668"/>
      <c r="KGJ279" s="1668"/>
      <c r="KGK279" s="1668"/>
      <c r="KGL279" s="1668"/>
      <c r="KGM279" s="1668"/>
      <c r="KGN279" s="1668"/>
      <c r="KGO279" s="1668"/>
      <c r="KGP279" s="1668"/>
      <c r="KGQ279" s="1668"/>
      <c r="KGR279" s="1668"/>
      <c r="KGS279" s="1668"/>
      <c r="KGT279" s="1668"/>
      <c r="KGU279" s="1668"/>
      <c r="KGV279" s="1668"/>
      <c r="KGW279" s="1668"/>
      <c r="KGX279" s="1668"/>
      <c r="KGY279" s="1668"/>
      <c r="KGZ279" s="1668"/>
      <c r="KHA279" s="1668"/>
      <c r="KHB279" s="1668"/>
      <c r="KHC279" s="1668"/>
      <c r="KHD279" s="1668"/>
      <c r="KHE279" s="1668"/>
      <c r="KHF279" s="1668"/>
      <c r="KHG279" s="1668"/>
      <c r="KHH279" s="1668"/>
      <c r="KHI279" s="1668"/>
      <c r="KHJ279" s="1668"/>
      <c r="KHK279" s="1668"/>
      <c r="KHL279" s="1668"/>
      <c r="KHM279" s="1668"/>
      <c r="KHN279" s="1668"/>
      <c r="KHO279" s="1668"/>
      <c r="KHP279" s="1668"/>
      <c r="KHQ279" s="1668"/>
      <c r="KHR279" s="1668"/>
      <c r="KHS279" s="1668"/>
      <c r="KHT279" s="1668"/>
      <c r="KHU279" s="1668"/>
      <c r="KHV279" s="1668"/>
      <c r="KHW279" s="1668"/>
      <c r="KHX279" s="1668"/>
      <c r="KHY279" s="1668"/>
      <c r="KHZ279" s="1668"/>
      <c r="KIA279" s="1668"/>
      <c r="KIB279" s="1668"/>
      <c r="KIC279" s="1668"/>
      <c r="KID279" s="1668"/>
      <c r="KIE279" s="1668"/>
      <c r="KIF279" s="1668"/>
      <c r="KIG279" s="1668"/>
      <c r="KIH279" s="1668"/>
      <c r="KII279" s="1668"/>
      <c r="KIJ279" s="1668"/>
      <c r="KIK279" s="1668"/>
      <c r="KIL279" s="1668"/>
      <c r="KIM279" s="1668"/>
      <c r="KIN279" s="1668"/>
      <c r="KIO279" s="1668"/>
      <c r="KIP279" s="1668"/>
      <c r="KIQ279" s="1668"/>
      <c r="KIR279" s="1668"/>
      <c r="KIS279" s="1668"/>
      <c r="KIT279" s="1668"/>
      <c r="KIU279" s="1668"/>
      <c r="KIV279" s="1668"/>
      <c r="KIW279" s="1668"/>
      <c r="KIX279" s="1668"/>
      <c r="KIY279" s="1668"/>
      <c r="KIZ279" s="1668"/>
      <c r="KJA279" s="1668"/>
      <c r="KJB279" s="1668"/>
      <c r="KJC279" s="1668"/>
      <c r="KJD279" s="1668"/>
      <c r="KJE279" s="1668"/>
      <c r="KJF279" s="1668"/>
      <c r="KJG279" s="1668"/>
      <c r="KJH279" s="1668"/>
      <c r="KJI279" s="1668"/>
      <c r="KJJ279" s="1668"/>
      <c r="KJK279" s="1668"/>
      <c r="KJL279" s="1668"/>
      <c r="KJM279" s="1668"/>
      <c r="KJN279" s="1668"/>
      <c r="KJO279" s="1668"/>
      <c r="KJP279" s="1668"/>
      <c r="KJQ279" s="1668"/>
      <c r="KJR279" s="1668"/>
      <c r="KJS279" s="1668"/>
      <c r="KJT279" s="1668"/>
      <c r="KJU279" s="1668"/>
      <c r="KJV279" s="1668"/>
      <c r="KJW279" s="1668"/>
      <c r="KJX279" s="1668"/>
      <c r="KJY279" s="1668"/>
      <c r="KJZ279" s="1668"/>
      <c r="KKA279" s="1668"/>
      <c r="KKB279" s="1668"/>
      <c r="KKC279" s="1668"/>
      <c r="KKD279" s="1668"/>
      <c r="KKE279" s="1668"/>
      <c r="KKF279" s="1668"/>
      <c r="KKG279" s="1668"/>
      <c r="KKH279" s="1668"/>
      <c r="KKI279" s="1668"/>
      <c r="KKJ279" s="1668"/>
      <c r="KKK279" s="1668"/>
      <c r="KKL279" s="1668"/>
      <c r="KKM279" s="1668"/>
      <c r="KKN279" s="1668"/>
      <c r="KKO279" s="1668"/>
      <c r="KKP279" s="1668"/>
      <c r="KKQ279" s="1668"/>
      <c r="KKR279" s="1668"/>
      <c r="KKS279" s="1668"/>
      <c r="KKT279" s="1668"/>
      <c r="KKU279" s="1668"/>
      <c r="KKV279" s="1668"/>
      <c r="KKW279" s="1668"/>
      <c r="KKX279" s="1668"/>
      <c r="KKY279" s="1668"/>
      <c r="KKZ279" s="1668"/>
      <c r="KLA279" s="1668"/>
      <c r="KLB279" s="1668"/>
      <c r="KLC279" s="1668"/>
      <c r="KLD279" s="1668"/>
      <c r="KLE279" s="1668"/>
      <c r="KLF279" s="1668"/>
      <c r="KLG279" s="1668"/>
      <c r="KLH279" s="1668"/>
      <c r="KLI279" s="1668"/>
      <c r="KLJ279" s="1668"/>
      <c r="KLK279" s="1668"/>
      <c r="KLL279" s="1668"/>
      <c r="KLM279" s="1668"/>
      <c r="KLN279" s="1668"/>
      <c r="KLO279" s="1668"/>
      <c r="KLP279" s="1668"/>
      <c r="KLQ279" s="1668"/>
      <c r="KLR279" s="1668"/>
      <c r="KLS279" s="1668"/>
      <c r="KLT279" s="1668"/>
      <c r="KLU279" s="1668"/>
      <c r="KLV279" s="1668"/>
      <c r="KLW279" s="1668"/>
      <c r="KLX279" s="1668"/>
      <c r="KLY279" s="1668"/>
      <c r="KLZ279" s="1668"/>
      <c r="KMA279" s="1668"/>
      <c r="KMB279" s="1668"/>
      <c r="KMC279" s="1668"/>
      <c r="KMD279" s="1668"/>
      <c r="KME279" s="1668"/>
      <c r="KMF279" s="1668"/>
      <c r="KMG279" s="1668"/>
      <c r="KMH279" s="1668"/>
      <c r="KMI279" s="1668"/>
      <c r="KMJ279" s="1668"/>
      <c r="KMK279" s="1668"/>
      <c r="KML279" s="1668"/>
      <c r="KMM279" s="1668"/>
      <c r="KMN279" s="1668"/>
      <c r="KMO279" s="1668"/>
      <c r="KMP279" s="1668"/>
      <c r="KMQ279" s="1668"/>
      <c r="KMR279" s="1668"/>
      <c r="KMS279" s="1668"/>
      <c r="KMT279" s="1668"/>
      <c r="KMU279" s="1668"/>
      <c r="KMV279" s="1668"/>
      <c r="KMW279" s="1668"/>
      <c r="KMX279" s="1668"/>
      <c r="KMY279" s="1668"/>
      <c r="KMZ279" s="1668"/>
      <c r="KNA279" s="1668"/>
      <c r="KNB279" s="1668"/>
      <c r="KNC279" s="1668"/>
      <c r="KND279" s="1668"/>
      <c r="KNE279" s="1668"/>
      <c r="KNF279" s="1668"/>
      <c r="KNG279" s="1668"/>
      <c r="KNH279" s="1668"/>
      <c r="KNI279" s="1668"/>
      <c r="KNJ279" s="1668"/>
      <c r="KNK279" s="1668"/>
      <c r="KNL279" s="1668"/>
      <c r="KNM279" s="1668"/>
      <c r="KNN279" s="1668"/>
      <c r="KNO279" s="1668"/>
      <c r="KNP279" s="1668"/>
      <c r="KNQ279" s="1668"/>
      <c r="KNR279" s="1668"/>
      <c r="KNS279" s="1668"/>
      <c r="KNT279" s="1668"/>
      <c r="KNU279" s="1668"/>
      <c r="KNV279" s="1668"/>
      <c r="KNW279" s="1668"/>
      <c r="KNX279" s="1668"/>
      <c r="KNY279" s="1668"/>
      <c r="KNZ279" s="1668"/>
      <c r="KOA279" s="1668"/>
      <c r="KOB279" s="1668"/>
      <c r="KOC279" s="1668"/>
      <c r="KOD279" s="1668"/>
      <c r="KOE279" s="1668"/>
      <c r="KOF279" s="1668"/>
      <c r="KOG279" s="1668"/>
      <c r="KOH279" s="1668"/>
      <c r="KOI279" s="1668"/>
      <c r="KOJ279" s="1668"/>
      <c r="KOK279" s="1668"/>
      <c r="KOL279" s="1668"/>
      <c r="KOM279" s="1668"/>
      <c r="KON279" s="1668"/>
      <c r="KOO279" s="1668"/>
      <c r="KOP279" s="1668"/>
      <c r="KOQ279" s="1668"/>
      <c r="KOR279" s="1668"/>
      <c r="KOS279" s="1668"/>
      <c r="KOT279" s="1668"/>
      <c r="KOU279" s="1668"/>
      <c r="KOV279" s="1668"/>
      <c r="KOW279" s="1668"/>
      <c r="KOX279" s="1668"/>
      <c r="KOY279" s="1668"/>
      <c r="KOZ279" s="1668"/>
      <c r="KPA279" s="1668"/>
      <c r="KPB279" s="1668"/>
      <c r="KPC279" s="1668"/>
      <c r="KPD279" s="1668"/>
      <c r="KPE279" s="1668"/>
      <c r="KPF279" s="1668"/>
      <c r="KPG279" s="1668"/>
      <c r="KPH279" s="1668"/>
      <c r="KPI279" s="1668"/>
      <c r="KPJ279" s="1668"/>
      <c r="KPK279" s="1668"/>
      <c r="KPL279" s="1668"/>
      <c r="KPM279" s="1668"/>
      <c r="KPN279" s="1668"/>
      <c r="KPO279" s="1668"/>
      <c r="KPP279" s="1668"/>
      <c r="KPQ279" s="1668"/>
      <c r="KPR279" s="1668"/>
      <c r="KPS279" s="1668"/>
      <c r="KPT279" s="1668"/>
      <c r="KPU279" s="1668"/>
      <c r="KPV279" s="1668"/>
      <c r="KPW279" s="1668"/>
      <c r="KPX279" s="1668"/>
      <c r="KPY279" s="1668"/>
      <c r="KPZ279" s="1668"/>
      <c r="KQA279" s="1668"/>
      <c r="KQB279" s="1668"/>
      <c r="KQC279" s="1668"/>
      <c r="KQD279" s="1668"/>
      <c r="KQE279" s="1668"/>
      <c r="KQF279" s="1668"/>
      <c r="KQG279" s="1668"/>
      <c r="KQH279" s="1668"/>
      <c r="KQI279" s="1668"/>
      <c r="KQJ279" s="1668"/>
      <c r="KQK279" s="1668"/>
      <c r="KQL279" s="1668"/>
      <c r="KQM279" s="1668"/>
      <c r="KQN279" s="1668"/>
      <c r="KQO279" s="1668"/>
      <c r="KQP279" s="1668"/>
      <c r="KQQ279" s="1668"/>
      <c r="KQR279" s="1668"/>
      <c r="KQS279" s="1668"/>
      <c r="KQT279" s="1668"/>
      <c r="KQU279" s="1668"/>
      <c r="KQV279" s="1668"/>
      <c r="KQW279" s="1668"/>
      <c r="KQX279" s="1668"/>
      <c r="KQY279" s="1668"/>
      <c r="KQZ279" s="1668"/>
      <c r="KRA279" s="1668"/>
      <c r="KRB279" s="1668"/>
      <c r="KRC279" s="1668"/>
      <c r="KRD279" s="1668"/>
      <c r="KRE279" s="1668"/>
      <c r="KRF279" s="1668"/>
      <c r="KRG279" s="1668"/>
      <c r="KRH279" s="1668"/>
      <c r="KRI279" s="1668"/>
      <c r="KRJ279" s="1668"/>
      <c r="KRK279" s="1668"/>
      <c r="KRL279" s="1668"/>
      <c r="KRM279" s="1668"/>
      <c r="KRN279" s="1668"/>
      <c r="KRO279" s="1668"/>
      <c r="KRP279" s="1668"/>
      <c r="KRQ279" s="1668"/>
      <c r="KRR279" s="1668"/>
      <c r="KRS279" s="1668"/>
      <c r="KRT279" s="1668"/>
      <c r="KRU279" s="1668"/>
      <c r="KRV279" s="1668"/>
      <c r="KRW279" s="1668"/>
      <c r="KRX279" s="1668"/>
      <c r="KRY279" s="1668"/>
      <c r="KRZ279" s="1668"/>
      <c r="KSA279" s="1668"/>
      <c r="KSB279" s="1668"/>
      <c r="KSC279" s="1668"/>
      <c r="KSD279" s="1668"/>
      <c r="KSE279" s="1668"/>
      <c r="KSF279" s="1668"/>
      <c r="KSG279" s="1668"/>
      <c r="KSH279" s="1668"/>
      <c r="KSI279" s="1668"/>
      <c r="KSJ279" s="1668"/>
      <c r="KSK279" s="1668"/>
      <c r="KSL279" s="1668"/>
      <c r="KSM279" s="1668"/>
      <c r="KSN279" s="1668"/>
      <c r="KSO279" s="1668"/>
      <c r="KSP279" s="1668"/>
      <c r="KSQ279" s="1668"/>
      <c r="KSR279" s="1668"/>
      <c r="KSS279" s="1668"/>
      <c r="KST279" s="1668"/>
      <c r="KSU279" s="1668"/>
      <c r="KSV279" s="1668"/>
      <c r="KSW279" s="1668"/>
      <c r="KSX279" s="1668"/>
      <c r="KSY279" s="1668"/>
      <c r="KSZ279" s="1668"/>
      <c r="KTA279" s="1668"/>
      <c r="KTB279" s="1668"/>
      <c r="KTC279" s="1668"/>
      <c r="KTD279" s="1668"/>
      <c r="KTE279" s="1668"/>
      <c r="KTF279" s="1668"/>
      <c r="KTG279" s="1668"/>
      <c r="KTH279" s="1668"/>
      <c r="KTI279" s="1668"/>
      <c r="KTJ279" s="1668"/>
      <c r="KTK279" s="1668"/>
      <c r="KTL279" s="1668"/>
      <c r="KTM279" s="1668"/>
      <c r="KTN279" s="1668"/>
      <c r="KTO279" s="1668"/>
      <c r="KTP279" s="1668"/>
      <c r="KTQ279" s="1668"/>
      <c r="KTR279" s="1668"/>
      <c r="KTS279" s="1668"/>
      <c r="KTT279" s="1668"/>
      <c r="KTU279" s="1668"/>
      <c r="KTV279" s="1668"/>
      <c r="KTW279" s="1668"/>
      <c r="KTX279" s="1668"/>
      <c r="KTY279" s="1668"/>
      <c r="KTZ279" s="1668"/>
      <c r="KUA279" s="1668"/>
      <c r="KUB279" s="1668"/>
      <c r="KUC279" s="1668"/>
      <c r="KUD279" s="1668"/>
      <c r="KUE279" s="1668"/>
      <c r="KUF279" s="1668"/>
      <c r="KUG279" s="1668"/>
      <c r="KUH279" s="1668"/>
      <c r="KUI279" s="1668"/>
      <c r="KUJ279" s="1668"/>
      <c r="KUK279" s="1668"/>
      <c r="KUL279" s="1668"/>
      <c r="KUM279" s="1668"/>
      <c r="KUN279" s="1668"/>
      <c r="KUO279" s="1668"/>
      <c r="KUP279" s="1668"/>
      <c r="KUQ279" s="1668"/>
      <c r="KUR279" s="1668"/>
      <c r="KUS279" s="1668"/>
      <c r="KUT279" s="1668"/>
      <c r="KUU279" s="1668"/>
      <c r="KUV279" s="1668"/>
      <c r="KUW279" s="1668"/>
      <c r="KUX279" s="1668"/>
      <c r="KUY279" s="1668"/>
      <c r="KUZ279" s="1668"/>
      <c r="KVA279" s="1668"/>
      <c r="KVB279" s="1668"/>
      <c r="KVC279" s="1668"/>
      <c r="KVD279" s="1668"/>
      <c r="KVE279" s="1668"/>
      <c r="KVF279" s="1668"/>
      <c r="KVG279" s="1668"/>
      <c r="KVH279" s="1668"/>
      <c r="KVI279" s="1668"/>
      <c r="KVJ279" s="1668"/>
      <c r="KVK279" s="1668"/>
      <c r="KVL279" s="1668"/>
      <c r="KVM279" s="1668"/>
      <c r="KVN279" s="1668"/>
      <c r="KVO279" s="1668"/>
      <c r="KVP279" s="1668"/>
      <c r="KVQ279" s="1668"/>
      <c r="KVR279" s="1668"/>
      <c r="KVS279" s="1668"/>
      <c r="KVT279" s="1668"/>
      <c r="KVU279" s="1668"/>
      <c r="KVV279" s="1668"/>
      <c r="KVW279" s="1668"/>
      <c r="KVX279" s="1668"/>
      <c r="KVY279" s="1668"/>
      <c r="KVZ279" s="1668"/>
      <c r="KWA279" s="1668"/>
      <c r="KWB279" s="1668"/>
      <c r="KWC279" s="1668"/>
      <c r="KWD279" s="1668"/>
      <c r="KWE279" s="1668"/>
      <c r="KWF279" s="1668"/>
      <c r="KWG279" s="1668"/>
      <c r="KWH279" s="1668"/>
      <c r="KWI279" s="1668"/>
      <c r="KWJ279" s="1668"/>
      <c r="KWK279" s="1668"/>
      <c r="KWL279" s="1668"/>
      <c r="KWM279" s="1668"/>
      <c r="KWN279" s="1668"/>
      <c r="KWO279" s="1668"/>
      <c r="KWP279" s="1668"/>
      <c r="KWQ279" s="1668"/>
      <c r="KWR279" s="1668"/>
      <c r="KWS279" s="1668"/>
      <c r="KWT279" s="1668"/>
      <c r="KWU279" s="1668"/>
      <c r="KWV279" s="1668"/>
      <c r="KWW279" s="1668"/>
      <c r="KWX279" s="1668"/>
      <c r="KWY279" s="1668"/>
      <c r="KWZ279" s="1668"/>
      <c r="KXA279" s="1668"/>
      <c r="KXB279" s="1668"/>
      <c r="KXC279" s="1668"/>
      <c r="KXD279" s="1668"/>
      <c r="KXE279" s="1668"/>
      <c r="KXF279" s="1668"/>
      <c r="KXG279" s="1668"/>
      <c r="KXH279" s="1668"/>
      <c r="KXI279" s="1668"/>
      <c r="KXJ279" s="1668"/>
      <c r="KXK279" s="1668"/>
      <c r="KXL279" s="1668"/>
      <c r="KXM279" s="1668"/>
      <c r="KXN279" s="1668"/>
      <c r="KXO279" s="1668"/>
      <c r="KXP279" s="1668"/>
      <c r="KXQ279" s="1668"/>
      <c r="KXR279" s="1668"/>
      <c r="KXS279" s="1668"/>
      <c r="KXT279" s="1668"/>
      <c r="KXU279" s="1668"/>
      <c r="KXV279" s="1668"/>
      <c r="KXW279" s="1668"/>
      <c r="KXX279" s="1668"/>
      <c r="KXY279" s="1668"/>
      <c r="KXZ279" s="1668"/>
      <c r="KYA279" s="1668"/>
      <c r="KYB279" s="1668"/>
      <c r="KYC279" s="1668"/>
      <c r="KYD279" s="1668"/>
      <c r="KYE279" s="1668"/>
      <c r="KYF279" s="1668"/>
      <c r="KYG279" s="1668"/>
      <c r="KYH279" s="1668"/>
      <c r="KYI279" s="1668"/>
      <c r="KYJ279" s="1668"/>
      <c r="KYK279" s="1668"/>
      <c r="KYL279" s="1668"/>
      <c r="KYM279" s="1668"/>
      <c r="KYN279" s="1668"/>
      <c r="KYO279" s="1668"/>
      <c r="KYP279" s="1668"/>
      <c r="KYQ279" s="1668"/>
      <c r="KYR279" s="1668"/>
      <c r="KYS279" s="1668"/>
      <c r="KYT279" s="1668"/>
      <c r="KYU279" s="1668"/>
      <c r="KYV279" s="1668"/>
      <c r="KYW279" s="1668"/>
      <c r="KYX279" s="1668"/>
      <c r="KYY279" s="1668"/>
      <c r="KYZ279" s="1668"/>
      <c r="KZA279" s="1668"/>
      <c r="KZB279" s="1668"/>
      <c r="KZC279" s="1668"/>
      <c r="KZD279" s="1668"/>
      <c r="KZE279" s="1668"/>
      <c r="KZF279" s="1668"/>
      <c r="KZG279" s="1668"/>
      <c r="KZH279" s="1668"/>
      <c r="KZI279" s="1668"/>
      <c r="KZJ279" s="1668"/>
      <c r="KZK279" s="1668"/>
      <c r="KZL279" s="1668"/>
      <c r="KZM279" s="1668"/>
      <c r="KZN279" s="1668"/>
      <c r="KZO279" s="1668"/>
      <c r="KZP279" s="1668"/>
      <c r="KZQ279" s="1668"/>
      <c r="KZR279" s="1668"/>
      <c r="KZS279" s="1668"/>
      <c r="KZT279" s="1668"/>
      <c r="KZU279" s="1668"/>
      <c r="KZV279" s="1668"/>
      <c r="KZW279" s="1668"/>
      <c r="KZX279" s="1668"/>
      <c r="KZY279" s="1668"/>
      <c r="KZZ279" s="1668"/>
      <c r="LAA279" s="1668"/>
      <c r="LAB279" s="1668"/>
      <c r="LAC279" s="1668"/>
      <c r="LAD279" s="1668"/>
      <c r="LAE279" s="1668"/>
      <c r="LAF279" s="1668"/>
      <c r="LAG279" s="1668"/>
      <c r="LAH279" s="1668"/>
      <c r="LAI279" s="1668"/>
      <c r="LAJ279" s="1668"/>
      <c r="LAK279" s="1668"/>
      <c r="LAL279" s="1668"/>
      <c r="LAM279" s="1668"/>
      <c r="LAN279" s="1668"/>
      <c r="LAO279" s="1668"/>
      <c r="LAP279" s="1668"/>
      <c r="LAQ279" s="1668"/>
      <c r="LAR279" s="1668"/>
      <c r="LAS279" s="1668"/>
      <c r="LAT279" s="1668"/>
      <c r="LAU279" s="1668"/>
      <c r="LAV279" s="1668"/>
      <c r="LAW279" s="1668"/>
      <c r="LAX279" s="1668"/>
      <c r="LAY279" s="1668"/>
      <c r="LAZ279" s="1668"/>
      <c r="LBA279" s="1668"/>
      <c r="LBB279" s="1668"/>
      <c r="LBC279" s="1668"/>
      <c r="LBD279" s="1668"/>
      <c r="LBE279" s="1668"/>
      <c r="LBF279" s="1668"/>
      <c r="LBG279" s="1668"/>
      <c r="LBH279" s="1668"/>
      <c r="LBI279" s="1668"/>
      <c r="LBJ279" s="1668"/>
      <c r="LBK279" s="1668"/>
      <c r="LBL279" s="1668"/>
      <c r="LBM279" s="1668"/>
      <c r="LBN279" s="1668"/>
      <c r="LBO279" s="1668"/>
      <c r="LBP279" s="1668"/>
      <c r="LBQ279" s="1668"/>
      <c r="LBR279" s="1668"/>
      <c r="LBS279" s="1668"/>
      <c r="LBT279" s="1668"/>
      <c r="LBU279" s="1668"/>
      <c r="LBV279" s="1668"/>
      <c r="LBW279" s="1668"/>
      <c r="LBX279" s="1668"/>
      <c r="LBY279" s="1668"/>
      <c r="LBZ279" s="1668"/>
      <c r="LCA279" s="1668"/>
      <c r="LCB279" s="1668"/>
      <c r="LCC279" s="1668"/>
      <c r="LCD279" s="1668"/>
      <c r="LCE279" s="1668"/>
      <c r="LCF279" s="1668"/>
      <c r="LCG279" s="1668"/>
      <c r="LCH279" s="1668"/>
      <c r="LCI279" s="1668"/>
      <c r="LCJ279" s="1668"/>
      <c r="LCK279" s="1668"/>
      <c r="LCL279" s="1668"/>
      <c r="LCM279" s="1668"/>
      <c r="LCN279" s="1668"/>
      <c r="LCO279" s="1668"/>
      <c r="LCP279" s="1668"/>
      <c r="LCQ279" s="1668"/>
      <c r="LCR279" s="1668"/>
      <c r="LCS279" s="1668"/>
      <c r="LCT279" s="1668"/>
      <c r="LCU279" s="1668"/>
      <c r="LCV279" s="1668"/>
      <c r="LCW279" s="1668"/>
      <c r="LCX279" s="1668"/>
      <c r="LCY279" s="1668"/>
      <c r="LCZ279" s="1668"/>
      <c r="LDA279" s="1668"/>
      <c r="LDB279" s="1668"/>
      <c r="LDC279" s="1668"/>
      <c r="LDD279" s="1668"/>
      <c r="LDE279" s="1668"/>
      <c r="LDF279" s="1668"/>
      <c r="LDG279" s="1668"/>
      <c r="LDH279" s="1668"/>
      <c r="LDI279" s="1668"/>
      <c r="LDJ279" s="1668"/>
      <c r="LDK279" s="1668"/>
      <c r="LDL279" s="1668"/>
      <c r="LDM279" s="1668"/>
      <c r="LDN279" s="1668"/>
      <c r="LDO279" s="1668"/>
      <c r="LDP279" s="1668"/>
      <c r="LDQ279" s="1668"/>
      <c r="LDR279" s="1668"/>
      <c r="LDS279" s="1668"/>
      <c r="LDT279" s="1668"/>
      <c r="LDU279" s="1668"/>
      <c r="LDV279" s="1668"/>
      <c r="LDW279" s="1668"/>
      <c r="LDX279" s="1668"/>
      <c r="LDY279" s="1668"/>
      <c r="LDZ279" s="1668"/>
      <c r="LEA279" s="1668"/>
      <c r="LEB279" s="1668"/>
      <c r="LEC279" s="1668"/>
      <c r="LED279" s="1668"/>
      <c r="LEE279" s="1668"/>
      <c r="LEF279" s="1668"/>
      <c r="LEG279" s="1668"/>
      <c r="LEH279" s="1668"/>
      <c r="LEI279" s="1668"/>
      <c r="LEJ279" s="1668"/>
      <c r="LEK279" s="1668"/>
      <c r="LEL279" s="1668"/>
      <c r="LEM279" s="1668"/>
      <c r="LEN279" s="1668"/>
      <c r="LEO279" s="1668"/>
      <c r="LEP279" s="1668"/>
      <c r="LEQ279" s="1668"/>
      <c r="LER279" s="1668"/>
      <c r="LES279" s="1668"/>
      <c r="LET279" s="1668"/>
      <c r="LEU279" s="1668"/>
      <c r="LEV279" s="1668"/>
      <c r="LEW279" s="1668"/>
      <c r="LEX279" s="1668"/>
      <c r="LEY279" s="1668"/>
      <c r="LEZ279" s="1668"/>
      <c r="LFA279" s="1668"/>
      <c r="LFB279" s="1668"/>
      <c r="LFC279" s="1668"/>
      <c r="LFD279" s="1668"/>
      <c r="LFE279" s="1668"/>
      <c r="LFF279" s="1668"/>
      <c r="LFG279" s="1668"/>
      <c r="LFH279" s="1668"/>
      <c r="LFI279" s="1668"/>
      <c r="LFJ279" s="1668"/>
      <c r="LFK279" s="1668"/>
      <c r="LFL279" s="1668"/>
      <c r="LFM279" s="1668"/>
      <c r="LFN279" s="1668"/>
      <c r="LFO279" s="1668"/>
      <c r="LFP279" s="1668"/>
      <c r="LFQ279" s="1668"/>
      <c r="LFR279" s="1668"/>
      <c r="LFS279" s="1668"/>
      <c r="LFT279" s="1668"/>
      <c r="LFU279" s="1668"/>
      <c r="LFV279" s="1668"/>
      <c r="LFW279" s="1668"/>
      <c r="LFX279" s="1668"/>
      <c r="LFY279" s="1668"/>
      <c r="LFZ279" s="1668"/>
      <c r="LGA279" s="1668"/>
      <c r="LGB279" s="1668"/>
      <c r="LGC279" s="1668"/>
      <c r="LGD279" s="1668"/>
      <c r="LGE279" s="1668"/>
      <c r="LGF279" s="1668"/>
      <c r="LGG279" s="1668"/>
      <c r="LGH279" s="1668"/>
      <c r="LGI279" s="1668"/>
      <c r="LGJ279" s="1668"/>
      <c r="LGK279" s="1668"/>
      <c r="LGL279" s="1668"/>
      <c r="LGM279" s="1668"/>
      <c r="LGN279" s="1668"/>
      <c r="LGO279" s="1668"/>
      <c r="LGP279" s="1668"/>
      <c r="LGQ279" s="1668"/>
      <c r="LGR279" s="1668"/>
      <c r="LGS279" s="1668"/>
      <c r="LGT279" s="1668"/>
      <c r="LGU279" s="1668"/>
      <c r="LGV279" s="1668"/>
      <c r="LGW279" s="1668"/>
      <c r="LGX279" s="1668"/>
      <c r="LGY279" s="1668"/>
      <c r="LGZ279" s="1668"/>
      <c r="LHA279" s="1668"/>
      <c r="LHB279" s="1668"/>
      <c r="LHC279" s="1668"/>
      <c r="LHD279" s="1668"/>
      <c r="LHE279" s="1668"/>
      <c r="LHF279" s="1668"/>
      <c r="LHG279" s="1668"/>
      <c r="LHH279" s="1668"/>
      <c r="LHI279" s="1668"/>
      <c r="LHJ279" s="1668"/>
      <c r="LHK279" s="1668"/>
      <c r="LHL279" s="1668"/>
      <c r="LHM279" s="1668"/>
      <c r="LHN279" s="1668"/>
      <c r="LHO279" s="1668"/>
      <c r="LHP279" s="1668"/>
      <c r="LHQ279" s="1668"/>
      <c r="LHR279" s="1668"/>
      <c r="LHS279" s="1668"/>
      <c r="LHT279" s="1668"/>
      <c r="LHU279" s="1668"/>
      <c r="LHV279" s="1668"/>
      <c r="LHW279" s="1668"/>
      <c r="LHX279" s="1668"/>
      <c r="LHY279" s="1668"/>
      <c r="LHZ279" s="1668"/>
      <c r="LIA279" s="1668"/>
      <c r="LIB279" s="1668"/>
      <c r="LIC279" s="1668"/>
      <c r="LID279" s="1668"/>
      <c r="LIE279" s="1668"/>
      <c r="LIF279" s="1668"/>
      <c r="LIG279" s="1668"/>
      <c r="LIH279" s="1668"/>
      <c r="LII279" s="1668"/>
      <c r="LIJ279" s="1668"/>
      <c r="LIK279" s="1668"/>
      <c r="LIL279" s="1668"/>
      <c r="LIM279" s="1668"/>
      <c r="LIN279" s="1668"/>
      <c r="LIO279" s="1668"/>
      <c r="LIP279" s="1668"/>
      <c r="LIQ279" s="1668"/>
      <c r="LIR279" s="1668"/>
      <c r="LIS279" s="1668"/>
      <c r="LIT279" s="1668"/>
      <c r="LIU279" s="1668"/>
      <c r="LIV279" s="1668"/>
      <c r="LIW279" s="1668"/>
      <c r="LIX279" s="1668"/>
      <c r="LIY279" s="1668"/>
      <c r="LIZ279" s="1668"/>
      <c r="LJA279" s="1668"/>
      <c r="LJB279" s="1668"/>
      <c r="LJC279" s="1668"/>
      <c r="LJD279" s="1668"/>
      <c r="LJE279" s="1668"/>
      <c r="LJF279" s="1668"/>
      <c r="LJG279" s="1668"/>
      <c r="LJH279" s="1668"/>
      <c r="LJI279" s="1668"/>
      <c r="LJJ279" s="1668"/>
      <c r="LJK279" s="1668"/>
      <c r="LJL279" s="1668"/>
      <c r="LJM279" s="1668"/>
      <c r="LJN279" s="1668"/>
      <c r="LJO279" s="1668"/>
      <c r="LJP279" s="1668"/>
      <c r="LJQ279" s="1668"/>
      <c r="LJR279" s="1668"/>
      <c r="LJS279" s="1668"/>
      <c r="LJT279" s="1668"/>
      <c r="LJU279" s="1668"/>
      <c r="LJV279" s="1668"/>
      <c r="LJW279" s="1668"/>
      <c r="LJX279" s="1668"/>
      <c r="LJY279" s="1668"/>
      <c r="LJZ279" s="1668"/>
      <c r="LKA279" s="1668"/>
      <c r="LKB279" s="1668"/>
      <c r="LKC279" s="1668"/>
      <c r="LKD279" s="1668"/>
      <c r="LKE279" s="1668"/>
      <c r="LKF279" s="1668"/>
      <c r="LKG279" s="1668"/>
      <c r="LKH279" s="1668"/>
      <c r="LKI279" s="1668"/>
      <c r="LKJ279" s="1668"/>
      <c r="LKK279" s="1668"/>
      <c r="LKL279" s="1668"/>
      <c r="LKM279" s="1668"/>
      <c r="LKN279" s="1668"/>
      <c r="LKO279" s="1668"/>
      <c r="LKP279" s="1668"/>
      <c r="LKQ279" s="1668"/>
      <c r="LKR279" s="1668"/>
      <c r="LKS279" s="1668"/>
      <c r="LKT279" s="1668"/>
      <c r="LKU279" s="1668"/>
      <c r="LKV279" s="1668"/>
      <c r="LKW279" s="1668"/>
      <c r="LKX279" s="1668"/>
      <c r="LKY279" s="1668"/>
      <c r="LKZ279" s="1668"/>
      <c r="LLA279" s="1668"/>
      <c r="LLB279" s="1668"/>
      <c r="LLC279" s="1668"/>
      <c r="LLD279" s="1668"/>
      <c r="LLE279" s="1668"/>
      <c r="LLF279" s="1668"/>
      <c r="LLG279" s="1668"/>
      <c r="LLH279" s="1668"/>
      <c r="LLI279" s="1668"/>
      <c r="LLJ279" s="1668"/>
      <c r="LLK279" s="1668"/>
      <c r="LLL279" s="1668"/>
      <c r="LLM279" s="1668"/>
      <c r="LLN279" s="1668"/>
      <c r="LLO279" s="1668"/>
      <c r="LLP279" s="1668"/>
      <c r="LLQ279" s="1668"/>
      <c r="LLR279" s="1668"/>
      <c r="LLS279" s="1668"/>
      <c r="LLT279" s="1668"/>
      <c r="LLU279" s="1668"/>
      <c r="LLV279" s="1668"/>
      <c r="LLW279" s="1668"/>
      <c r="LLX279" s="1668"/>
      <c r="LLY279" s="1668"/>
      <c r="LLZ279" s="1668"/>
      <c r="LMA279" s="1668"/>
      <c r="LMB279" s="1668"/>
      <c r="LMC279" s="1668"/>
      <c r="LMD279" s="1668"/>
      <c r="LME279" s="1668"/>
      <c r="LMF279" s="1668"/>
      <c r="LMG279" s="1668"/>
      <c r="LMH279" s="1668"/>
      <c r="LMI279" s="1668"/>
      <c r="LMJ279" s="1668"/>
      <c r="LMK279" s="1668"/>
      <c r="LML279" s="1668"/>
      <c r="LMM279" s="1668"/>
      <c r="LMN279" s="1668"/>
      <c r="LMO279" s="1668"/>
      <c r="LMP279" s="1668"/>
      <c r="LMQ279" s="1668"/>
      <c r="LMR279" s="1668"/>
      <c r="LMS279" s="1668"/>
      <c r="LMT279" s="1668"/>
      <c r="LMU279" s="1668"/>
      <c r="LMV279" s="1668"/>
      <c r="LMW279" s="1668"/>
      <c r="LMX279" s="1668"/>
      <c r="LMY279" s="1668"/>
      <c r="LMZ279" s="1668"/>
      <c r="LNA279" s="1668"/>
      <c r="LNB279" s="1668"/>
      <c r="LNC279" s="1668"/>
      <c r="LND279" s="1668"/>
      <c r="LNE279" s="1668"/>
      <c r="LNF279" s="1668"/>
      <c r="LNG279" s="1668"/>
      <c r="LNH279" s="1668"/>
      <c r="LNI279" s="1668"/>
      <c r="LNJ279" s="1668"/>
      <c r="LNK279" s="1668"/>
      <c r="LNL279" s="1668"/>
      <c r="LNM279" s="1668"/>
      <c r="LNN279" s="1668"/>
      <c r="LNO279" s="1668"/>
      <c r="LNP279" s="1668"/>
      <c r="LNQ279" s="1668"/>
      <c r="LNR279" s="1668"/>
      <c r="LNS279" s="1668"/>
      <c r="LNT279" s="1668"/>
      <c r="LNU279" s="1668"/>
      <c r="LNV279" s="1668"/>
      <c r="LNW279" s="1668"/>
      <c r="LNX279" s="1668"/>
      <c r="LNY279" s="1668"/>
      <c r="LNZ279" s="1668"/>
      <c r="LOA279" s="1668"/>
      <c r="LOB279" s="1668"/>
      <c r="LOC279" s="1668"/>
      <c r="LOD279" s="1668"/>
      <c r="LOE279" s="1668"/>
      <c r="LOF279" s="1668"/>
      <c r="LOG279" s="1668"/>
      <c r="LOH279" s="1668"/>
      <c r="LOI279" s="1668"/>
      <c r="LOJ279" s="1668"/>
      <c r="LOK279" s="1668"/>
      <c r="LOL279" s="1668"/>
      <c r="LOM279" s="1668"/>
      <c r="LON279" s="1668"/>
      <c r="LOO279" s="1668"/>
      <c r="LOP279" s="1668"/>
      <c r="LOQ279" s="1668"/>
      <c r="LOR279" s="1668"/>
      <c r="LOS279" s="1668"/>
      <c r="LOT279" s="1668"/>
      <c r="LOU279" s="1668"/>
      <c r="LOV279" s="1668"/>
      <c r="LOW279" s="1668"/>
      <c r="LOX279" s="1668"/>
      <c r="LOY279" s="1668"/>
      <c r="LOZ279" s="1668"/>
      <c r="LPA279" s="1668"/>
      <c r="LPB279" s="1668"/>
      <c r="LPC279" s="1668"/>
      <c r="LPD279" s="1668"/>
      <c r="LPE279" s="1668"/>
      <c r="LPF279" s="1668"/>
      <c r="LPG279" s="1668"/>
      <c r="LPH279" s="1668"/>
      <c r="LPI279" s="1668"/>
      <c r="LPJ279" s="1668"/>
      <c r="LPK279" s="1668"/>
      <c r="LPL279" s="1668"/>
      <c r="LPM279" s="1668"/>
      <c r="LPN279" s="1668"/>
      <c r="LPO279" s="1668"/>
      <c r="LPP279" s="1668"/>
      <c r="LPQ279" s="1668"/>
      <c r="LPR279" s="1668"/>
      <c r="LPS279" s="1668"/>
      <c r="LPT279" s="1668"/>
      <c r="LPU279" s="1668"/>
      <c r="LPV279" s="1668"/>
      <c r="LPW279" s="1668"/>
      <c r="LPX279" s="1668"/>
      <c r="LPY279" s="1668"/>
      <c r="LPZ279" s="1668"/>
      <c r="LQA279" s="1668"/>
      <c r="LQB279" s="1668"/>
      <c r="LQC279" s="1668"/>
      <c r="LQD279" s="1668"/>
      <c r="LQE279" s="1668"/>
      <c r="LQF279" s="1668"/>
      <c r="LQG279" s="1668"/>
      <c r="LQH279" s="1668"/>
      <c r="LQI279" s="1668"/>
      <c r="LQJ279" s="1668"/>
      <c r="LQK279" s="1668"/>
      <c r="LQL279" s="1668"/>
      <c r="LQM279" s="1668"/>
      <c r="LQN279" s="1668"/>
      <c r="LQO279" s="1668"/>
      <c r="LQP279" s="1668"/>
      <c r="LQQ279" s="1668"/>
      <c r="LQR279" s="1668"/>
      <c r="LQS279" s="1668"/>
      <c r="LQT279" s="1668"/>
      <c r="LQU279" s="1668"/>
      <c r="LQV279" s="1668"/>
      <c r="LQW279" s="1668"/>
      <c r="LQX279" s="1668"/>
      <c r="LQY279" s="1668"/>
      <c r="LQZ279" s="1668"/>
      <c r="LRA279" s="1668"/>
      <c r="LRB279" s="1668"/>
      <c r="LRC279" s="1668"/>
      <c r="LRD279" s="1668"/>
      <c r="LRE279" s="1668"/>
      <c r="LRF279" s="1668"/>
      <c r="LRG279" s="1668"/>
      <c r="LRH279" s="1668"/>
      <c r="LRI279" s="1668"/>
      <c r="LRJ279" s="1668"/>
      <c r="LRK279" s="1668"/>
      <c r="LRL279" s="1668"/>
      <c r="LRM279" s="1668"/>
      <c r="LRN279" s="1668"/>
      <c r="LRO279" s="1668"/>
      <c r="LRP279" s="1668"/>
      <c r="LRQ279" s="1668"/>
      <c r="LRR279" s="1668"/>
      <c r="LRS279" s="1668"/>
      <c r="LRT279" s="1668"/>
      <c r="LRU279" s="1668"/>
      <c r="LRV279" s="1668"/>
      <c r="LRW279" s="1668"/>
      <c r="LRX279" s="1668"/>
      <c r="LRY279" s="1668"/>
      <c r="LRZ279" s="1668"/>
      <c r="LSA279" s="1668"/>
      <c r="LSB279" s="1668"/>
      <c r="LSC279" s="1668"/>
      <c r="LSD279" s="1668"/>
      <c r="LSE279" s="1668"/>
      <c r="LSF279" s="1668"/>
      <c r="LSG279" s="1668"/>
      <c r="LSH279" s="1668"/>
      <c r="LSI279" s="1668"/>
      <c r="LSJ279" s="1668"/>
      <c r="LSK279" s="1668"/>
      <c r="LSL279" s="1668"/>
      <c r="LSM279" s="1668"/>
      <c r="LSN279" s="1668"/>
      <c r="LSO279" s="1668"/>
      <c r="LSP279" s="1668"/>
      <c r="LSQ279" s="1668"/>
      <c r="LSR279" s="1668"/>
      <c r="LSS279" s="1668"/>
      <c r="LST279" s="1668"/>
      <c r="LSU279" s="1668"/>
      <c r="LSV279" s="1668"/>
      <c r="LSW279" s="1668"/>
      <c r="LSX279" s="1668"/>
      <c r="LSY279" s="1668"/>
      <c r="LSZ279" s="1668"/>
      <c r="LTA279" s="1668"/>
      <c r="LTB279" s="1668"/>
      <c r="LTC279" s="1668"/>
      <c r="LTD279" s="1668"/>
      <c r="LTE279" s="1668"/>
      <c r="LTF279" s="1668"/>
      <c r="LTG279" s="1668"/>
      <c r="LTH279" s="1668"/>
      <c r="LTI279" s="1668"/>
      <c r="LTJ279" s="1668"/>
      <c r="LTK279" s="1668"/>
      <c r="LTL279" s="1668"/>
      <c r="LTM279" s="1668"/>
      <c r="LTN279" s="1668"/>
      <c r="LTO279" s="1668"/>
      <c r="LTP279" s="1668"/>
      <c r="LTQ279" s="1668"/>
      <c r="LTR279" s="1668"/>
      <c r="LTS279" s="1668"/>
      <c r="LTT279" s="1668"/>
      <c r="LTU279" s="1668"/>
      <c r="LTV279" s="1668"/>
      <c r="LTW279" s="1668"/>
      <c r="LTX279" s="1668"/>
      <c r="LTY279" s="1668"/>
      <c r="LTZ279" s="1668"/>
      <c r="LUA279" s="1668"/>
      <c r="LUB279" s="1668"/>
      <c r="LUC279" s="1668"/>
      <c r="LUD279" s="1668"/>
      <c r="LUE279" s="1668"/>
      <c r="LUF279" s="1668"/>
      <c r="LUG279" s="1668"/>
      <c r="LUH279" s="1668"/>
      <c r="LUI279" s="1668"/>
      <c r="LUJ279" s="1668"/>
      <c r="LUK279" s="1668"/>
      <c r="LUL279" s="1668"/>
      <c r="LUM279" s="1668"/>
      <c r="LUN279" s="1668"/>
      <c r="LUO279" s="1668"/>
      <c r="LUP279" s="1668"/>
      <c r="LUQ279" s="1668"/>
      <c r="LUR279" s="1668"/>
      <c r="LUS279" s="1668"/>
      <c r="LUT279" s="1668"/>
      <c r="LUU279" s="1668"/>
      <c r="LUV279" s="1668"/>
      <c r="LUW279" s="1668"/>
      <c r="LUX279" s="1668"/>
      <c r="LUY279" s="1668"/>
      <c r="LUZ279" s="1668"/>
      <c r="LVA279" s="1668"/>
      <c r="LVB279" s="1668"/>
      <c r="LVC279" s="1668"/>
      <c r="LVD279" s="1668"/>
      <c r="LVE279" s="1668"/>
      <c r="LVF279" s="1668"/>
      <c r="LVG279" s="1668"/>
      <c r="LVH279" s="1668"/>
      <c r="LVI279" s="1668"/>
      <c r="LVJ279" s="1668"/>
      <c r="LVK279" s="1668"/>
      <c r="LVL279" s="1668"/>
      <c r="LVM279" s="1668"/>
      <c r="LVN279" s="1668"/>
      <c r="LVO279" s="1668"/>
      <c r="LVP279" s="1668"/>
      <c r="LVQ279" s="1668"/>
      <c r="LVR279" s="1668"/>
      <c r="LVS279" s="1668"/>
      <c r="LVT279" s="1668"/>
      <c r="LVU279" s="1668"/>
      <c r="LVV279" s="1668"/>
      <c r="LVW279" s="1668"/>
      <c r="LVX279" s="1668"/>
      <c r="LVY279" s="1668"/>
      <c r="LVZ279" s="1668"/>
      <c r="LWA279" s="1668"/>
      <c r="LWB279" s="1668"/>
      <c r="LWC279" s="1668"/>
      <c r="LWD279" s="1668"/>
      <c r="LWE279" s="1668"/>
      <c r="LWF279" s="1668"/>
      <c r="LWG279" s="1668"/>
      <c r="LWH279" s="1668"/>
      <c r="LWI279" s="1668"/>
      <c r="LWJ279" s="1668"/>
      <c r="LWK279" s="1668"/>
      <c r="LWL279" s="1668"/>
      <c r="LWM279" s="1668"/>
      <c r="LWN279" s="1668"/>
      <c r="LWO279" s="1668"/>
      <c r="LWP279" s="1668"/>
      <c r="LWQ279" s="1668"/>
      <c r="LWR279" s="1668"/>
      <c r="LWS279" s="1668"/>
      <c r="LWT279" s="1668"/>
      <c r="LWU279" s="1668"/>
      <c r="LWV279" s="1668"/>
      <c r="LWW279" s="1668"/>
      <c r="LWX279" s="1668"/>
      <c r="LWY279" s="1668"/>
      <c r="LWZ279" s="1668"/>
      <c r="LXA279" s="1668"/>
      <c r="LXB279" s="1668"/>
      <c r="LXC279" s="1668"/>
      <c r="LXD279" s="1668"/>
      <c r="LXE279" s="1668"/>
      <c r="LXF279" s="1668"/>
      <c r="LXG279" s="1668"/>
      <c r="LXH279" s="1668"/>
      <c r="LXI279" s="1668"/>
      <c r="LXJ279" s="1668"/>
      <c r="LXK279" s="1668"/>
      <c r="LXL279" s="1668"/>
      <c r="LXM279" s="1668"/>
      <c r="LXN279" s="1668"/>
      <c r="LXO279" s="1668"/>
      <c r="LXP279" s="1668"/>
      <c r="LXQ279" s="1668"/>
      <c r="LXR279" s="1668"/>
      <c r="LXS279" s="1668"/>
      <c r="LXT279" s="1668"/>
      <c r="LXU279" s="1668"/>
      <c r="LXV279" s="1668"/>
      <c r="LXW279" s="1668"/>
      <c r="LXX279" s="1668"/>
      <c r="LXY279" s="1668"/>
      <c r="LXZ279" s="1668"/>
      <c r="LYA279" s="1668"/>
      <c r="LYB279" s="1668"/>
      <c r="LYC279" s="1668"/>
      <c r="LYD279" s="1668"/>
      <c r="LYE279" s="1668"/>
      <c r="LYF279" s="1668"/>
      <c r="LYG279" s="1668"/>
      <c r="LYH279" s="1668"/>
      <c r="LYI279" s="1668"/>
      <c r="LYJ279" s="1668"/>
      <c r="LYK279" s="1668"/>
      <c r="LYL279" s="1668"/>
      <c r="LYM279" s="1668"/>
      <c r="LYN279" s="1668"/>
      <c r="LYO279" s="1668"/>
      <c r="LYP279" s="1668"/>
      <c r="LYQ279" s="1668"/>
      <c r="LYR279" s="1668"/>
      <c r="LYS279" s="1668"/>
      <c r="LYT279" s="1668"/>
      <c r="LYU279" s="1668"/>
      <c r="LYV279" s="1668"/>
      <c r="LYW279" s="1668"/>
      <c r="LYX279" s="1668"/>
      <c r="LYY279" s="1668"/>
      <c r="LYZ279" s="1668"/>
      <c r="LZA279" s="1668"/>
      <c r="LZB279" s="1668"/>
      <c r="LZC279" s="1668"/>
      <c r="LZD279" s="1668"/>
      <c r="LZE279" s="1668"/>
      <c r="LZF279" s="1668"/>
      <c r="LZG279" s="1668"/>
      <c r="LZH279" s="1668"/>
      <c r="LZI279" s="1668"/>
      <c r="LZJ279" s="1668"/>
      <c r="LZK279" s="1668"/>
      <c r="LZL279" s="1668"/>
      <c r="LZM279" s="1668"/>
      <c r="LZN279" s="1668"/>
      <c r="LZO279" s="1668"/>
      <c r="LZP279" s="1668"/>
      <c r="LZQ279" s="1668"/>
      <c r="LZR279" s="1668"/>
      <c r="LZS279" s="1668"/>
      <c r="LZT279" s="1668"/>
      <c r="LZU279" s="1668"/>
      <c r="LZV279" s="1668"/>
      <c r="LZW279" s="1668"/>
      <c r="LZX279" s="1668"/>
      <c r="LZY279" s="1668"/>
      <c r="LZZ279" s="1668"/>
      <c r="MAA279" s="1668"/>
      <c r="MAB279" s="1668"/>
      <c r="MAC279" s="1668"/>
      <c r="MAD279" s="1668"/>
      <c r="MAE279" s="1668"/>
      <c r="MAF279" s="1668"/>
      <c r="MAG279" s="1668"/>
      <c r="MAH279" s="1668"/>
      <c r="MAI279" s="1668"/>
      <c r="MAJ279" s="1668"/>
      <c r="MAK279" s="1668"/>
      <c r="MAL279" s="1668"/>
      <c r="MAM279" s="1668"/>
      <c r="MAN279" s="1668"/>
      <c r="MAO279" s="1668"/>
      <c r="MAP279" s="1668"/>
      <c r="MAQ279" s="1668"/>
      <c r="MAR279" s="1668"/>
      <c r="MAS279" s="1668"/>
      <c r="MAT279" s="1668"/>
      <c r="MAU279" s="1668"/>
      <c r="MAV279" s="1668"/>
      <c r="MAW279" s="1668"/>
      <c r="MAX279" s="1668"/>
      <c r="MAY279" s="1668"/>
      <c r="MAZ279" s="1668"/>
      <c r="MBA279" s="1668"/>
      <c r="MBB279" s="1668"/>
      <c r="MBC279" s="1668"/>
      <c r="MBD279" s="1668"/>
      <c r="MBE279" s="1668"/>
      <c r="MBF279" s="1668"/>
      <c r="MBG279" s="1668"/>
      <c r="MBH279" s="1668"/>
      <c r="MBI279" s="1668"/>
      <c r="MBJ279" s="1668"/>
      <c r="MBK279" s="1668"/>
      <c r="MBL279" s="1668"/>
      <c r="MBM279" s="1668"/>
      <c r="MBN279" s="1668"/>
      <c r="MBO279" s="1668"/>
      <c r="MBP279" s="1668"/>
      <c r="MBQ279" s="1668"/>
      <c r="MBR279" s="1668"/>
      <c r="MBS279" s="1668"/>
      <c r="MBT279" s="1668"/>
      <c r="MBU279" s="1668"/>
      <c r="MBV279" s="1668"/>
      <c r="MBW279" s="1668"/>
      <c r="MBX279" s="1668"/>
      <c r="MBY279" s="1668"/>
      <c r="MBZ279" s="1668"/>
      <c r="MCA279" s="1668"/>
      <c r="MCB279" s="1668"/>
      <c r="MCC279" s="1668"/>
      <c r="MCD279" s="1668"/>
      <c r="MCE279" s="1668"/>
      <c r="MCF279" s="1668"/>
      <c r="MCG279" s="1668"/>
      <c r="MCH279" s="1668"/>
      <c r="MCI279" s="1668"/>
      <c r="MCJ279" s="1668"/>
      <c r="MCK279" s="1668"/>
      <c r="MCL279" s="1668"/>
      <c r="MCM279" s="1668"/>
      <c r="MCN279" s="1668"/>
      <c r="MCO279" s="1668"/>
      <c r="MCP279" s="1668"/>
      <c r="MCQ279" s="1668"/>
      <c r="MCR279" s="1668"/>
      <c r="MCS279" s="1668"/>
      <c r="MCT279" s="1668"/>
      <c r="MCU279" s="1668"/>
      <c r="MCV279" s="1668"/>
      <c r="MCW279" s="1668"/>
      <c r="MCX279" s="1668"/>
      <c r="MCY279" s="1668"/>
      <c r="MCZ279" s="1668"/>
      <c r="MDA279" s="1668"/>
      <c r="MDB279" s="1668"/>
      <c r="MDC279" s="1668"/>
      <c r="MDD279" s="1668"/>
      <c r="MDE279" s="1668"/>
      <c r="MDF279" s="1668"/>
      <c r="MDG279" s="1668"/>
      <c r="MDH279" s="1668"/>
      <c r="MDI279" s="1668"/>
      <c r="MDJ279" s="1668"/>
      <c r="MDK279" s="1668"/>
      <c r="MDL279" s="1668"/>
      <c r="MDM279" s="1668"/>
      <c r="MDN279" s="1668"/>
      <c r="MDO279" s="1668"/>
      <c r="MDP279" s="1668"/>
      <c r="MDQ279" s="1668"/>
      <c r="MDR279" s="1668"/>
      <c r="MDS279" s="1668"/>
      <c r="MDT279" s="1668"/>
      <c r="MDU279" s="1668"/>
      <c r="MDV279" s="1668"/>
      <c r="MDW279" s="1668"/>
      <c r="MDX279" s="1668"/>
      <c r="MDY279" s="1668"/>
      <c r="MDZ279" s="1668"/>
      <c r="MEA279" s="1668"/>
      <c r="MEB279" s="1668"/>
      <c r="MEC279" s="1668"/>
      <c r="MED279" s="1668"/>
      <c r="MEE279" s="1668"/>
      <c r="MEF279" s="1668"/>
      <c r="MEG279" s="1668"/>
      <c r="MEH279" s="1668"/>
      <c r="MEI279" s="1668"/>
      <c r="MEJ279" s="1668"/>
      <c r="MEK279" s="1668"/>
      <c r="MEL279" s="1668"/>
      <c r="MEM279" s="1668"/>
      <c r="MEN279" s="1668"/>
      <c r="MEO279" s="1668"/>
      <c r="MEP279" s="1668"/>
      <c r="MEQ279" s="1668"/>
      <c r="MER279" s="1668"/>
      <c r="MES279" s="1668"/>
      <c r="MET279" s="1668"/>
      <c r="MEU279" s="1668"/>
      <c r="MEV279" s="1668"/>
      <c r="MEW279" s="1668"/>
      <c r="MEX279" s="1668"/>
      <c r="MEY279" s="1668"/>
      <c r="MEZ279" s="1668"/>
      <c r="MFA279" s="1668"/>
      <c r="MFB279" s="1668"/>
      <c r="MFC279" s="1668"/>
      <c r="MFD279" s="1668"/>
      <c r="MFE279" s="1668"/>
      <c r="MFF279" s="1668"/>
      <c r="MFG279" s="1668"/>
      <c r="MFH279" s="1668"/>
      <c r="MFI279" s="1668"/>
      <c r="MFJ279" s="1668"/>
      <c r="MFK279" s="1668"/>
      <c r="MFL279" s="1668"/>
      <c r="MFM279" s="1668"/>
      <c r="MFN279" s="1668"/>
      <c r="MFO279" s="1668"/>
      <c r="MFP279" s="1668"/>
      <c r="MFQ279" s="1668"/>
      <c r="MFR279" s="1668"/>
      <c r="MFS279" s="1668"/>
      <c r="MFT279" s="1668"/>
      <c r="MFU279" s="1668"/>
      <c r="MFV279" s="1668"/>
      <c r="MFW279" s="1668"/>
      <c r="MFX279" s="1668"/>
      <c r="MFY279" s="1668"/>
      <c r="MFZ279" s="1668"/>
      <c r="MGA279" s="1668"/>
      <c r="MGB279" s="1668"/>
      <c r="MGC279" s="1668"/>
      <c r="MGD279" s="1668"/>
      <c r="MGE279" s="1668"/>
      <c r="MGF279" s="1668"/>
      <c r="MGG279" s="1668"/>
      <c r="MGH279" s="1668"/>
      <c r="MGI279" s="1668"/>
      <c r="MGJ279" s="1668"/>
      <c r="MGK279" s="1668"/>
      <c r="MGL279" s="1668"/>
      <c r="MGM279" s="1668"/>
      <c r="MGN279" s="1668"/>
      <c r="MGO279" s="1668"/>
      <c r="MGP279" s="1668"/>
      <c r="MGQ279" s="1668"/>
      <c r="MGR279" s="1668"/>
      <c r="MGS279" s="1668"/>
      <c r="MGT279" s="1668"/>
      <c r="MGU279" s="1668"/>
      <c r="MGV279" s="1668"/>
      <c r="MGW279" s="1668"/>
      <c r="MGX279" s="1668"/>
      <c r="MGY279" s="1668"/>
      <c r="MGZ279" s="1668"/>
      <c r="MHA279" s="1668"/>
      <c r="MHB279" s="1668"/>
      <c r="MHC279" s="1668"/>
      <c r="MHD279" s="1668"/>
      <c r="MHE279" s="1668"/>
      <c r="MHF279" s="1668"/>
      <c r="MHG279" s="1668"/>
      <c r="MHH279" s="1668"/>
      <c r="MHI279" s="1668"/>
      <c r="MHJ279" s="1668"/>
      <c r="MHK279" s="1668"/>
      <c r="MHL279" s="1668"/>
      <c r="MHM279" s="1668"/>
      <c r="MHN279" s="1668"/>
      <c r="MHO279" s="1668"/>
      <c r="MHP279" s="1668"/>
      <c r="MHQ279" s="1668"/>
      <c r="MHR279" s="1668"/>
      <c r="MHS279" s="1668"/>
      <c r="MHT279" s="1668"/>
      <c r="MHU279" s="1668"/>
      <c r="MHV279" s="1668"/>
      <c r="MHW279" s="1668"/>
      <c r="MHX279" s="1668"/>
      <c r="MHY279" s="1668"/>
      <c r="MHZ279" s="1668"/>
      <c r="MIA279" s="1668"/>
      <c r="MIB279" s="1668"/>
      <c r="MIC279" s="1668"/>
      <c r="MID279" s="1668"/>
      <c r="MIE279" s="1668"/>
      <c r="MIF279" s="1668"/>
      <c r="MIG279" s="1668"/>
      <c r="MIH279" s="1668"/>
      <c r="MII279" s="1668"/>
      <c r="MIJ279" s="1668"/>
      <c r="MIK279" s="1668"/>
      <c r="MIL279" s="1668"/>
      <c r="MIM279" s="1668"/>
      <c r="MIN279" s="1668"/>
      <c r="MIO279" s="1668"/>
      <c r="MIP279" s="1668"/>
      <c r="MIQ279" s="1668"/>
      <c r="MIR279" s="1668"/>
      <c r="MIS279" s="1668"/>
      <c r="MIT279" s="1668"/>
      <c r="MIU279" s="1668"/>
      <c r="MIV279" s="1668"/>
      <c r="MIW279" s="1668"/>
      <c r="MIX279" s="1668"/>
      <c r="MIY279" s="1668"/>
      <c r="MIZ279" s="1668"/>
      <c r="MJA279" s="1668"/>
      <c r="MJB279" s="1668"/>
      <c r="MJC279" s="1668"/>
      <c r="MJD279" s="1668"/>
      <c r="MJE279" s="1668"/>
      <c r="MJF279" s="1668"/>
      <c r="MJG279" s="1668"/>
      <c r="MJH279" s="1668"/>
      <c r="MJI279" s="1668"/>
      <c r="MJJ279" s="1668"/>
      <c r="MJK279" s="1668"/>
      <c r="MJL279" s="1668"/>
      <c r="MJM279" s="1668"/>
      <c r="MJN279" s="1668"/>
      <c r="MJO279" s="1668"/>
      <c r="MJP279" s="1668"/>
      <c r="MJQ279" s="1668"/>
      <c r="MJR279" s="1668"/>
      <c r="MJS279" s="1668"/>
      <c r="MJT279" s="1668"/>
      <c r="MJU279" s="1668"/>
      <c r="MJV279" s="1668"/>
      <c r="MJW279" s="1668"/>
      <c r="MJX279" s="1668"/>
      <c r="MJY279" s="1668"/>
      <c r="MJZ279" s="1668"/>
      <c r="MKA279" s="1668"/>
      <c r="MKB279" s="1668"/>
      <c r="MKC279" s="1668"/>
      <c r="MKD279" s="1668"/>
      <c r="MKE279" s="1668"/>
      <c r="MKF279" s="1668"/>
      <c r="MKG279" s="1668"/>
      <c r="MKH279" s="1668"/>
      <c r="MKI279" s="1668"/>
      <c r="MKJ279" s="1668"/>
      <c r="MKK279" s="1668"/>
      <c r="MKL279" s="1668"/>
      <c r="MKM279" s="1668"/>
      <c r="MKN279" s="1668"/>
      <c r="MKO279" s="1668"/>
      <c r="MKP279" s="1668"/>
      <c r="MKQ279" s="1668"/>
      <c r="MKR279" s="1668"/>
      <c r="MKS279" s="1668"/>
      <c r="MKT279" s="1668"/>
      <c r="MKU279" s="1668"/>
      <c r="MKV279" s="1668"/>
      <c r="MKW279" s="1668"/>
      <c r="MKX279" s="1668"/>
      <c r="MKY279" s="1668"/>
      <c r="MKZ279" s="1668"/>
      <c r="MLA279" s="1668"/>
      <c r="MLB279" s="1668"/>
      <c r="MLC279" s="1668"/>
      <c r="MLD279" s="1668"/>
      <c r="MLE279" s="1668"/>
      <c r="MLF279" s="1668"/>
      <c r="MLG279" s="1668"/>
      <c r="MLH279" s="1668"/>
      <c r="MLI279" s="1668"/>
      <c r="MLJ279" s="1668"/>
      <c r="MLK279" s="1668"/>
      <c r="MLL279" s="1668"/>
      <c r="MLM279" s="1668"/>
      <c r="MLN279" s="1668"/>
      <c r="MLO279" s="1668"/>
      <c r="MLP279" s="1668"/>
      <c r="MLQ279" s="1668"/>
      <c r="MLR279" s="1668"/>
      <c r="MLS279" s="1668"/>
      <c r="MLT279" s="1668"/>
      <c r="MLU279" s="1668"/>
      <c r="MLV279" s="1668"/>
      <c r="MLW279" s="1668"/>
      <c r="MLX279" s="1668"/>
      <c r="MLY279" s="1668"/>
      <c r="MLZ279" s="1668"/>
      <c r="MMA279" s="1668"/>
      <c r="MMB279" s="1668"/>
      <c r="MMC279" s="1668"/>
      <c r="MMD279" s="1668"/>
      <c r="MME279" s="1668"/>
      <c r="MMF279" s="1668"/>
      <c r="MMG279" s="1668"/>
      <c r="MMH279" s="1668"/>
      <c r="MMI279" s="1668"/>
      <c r="MMJ279" s="1668"/>
      <c r="MMK279" s="1668"/>
      <c r="MML279" s="1668"/>
      <c r="MMM279" s="1668"/>
      <c r="MMN279" s="1668"/>
      <c r="MMO279" s="1668"/>
      <c r="MMP279" s="1668"/>
      <c r="MMQ279" s="1668"/>
      <c r="MMR279" s="1668"/>
      <c r="MMS279" s="1668"/>
      <c r="MMT279" s="1668"/>
      <c r="MMU279" s="1668"/>
      <c r="MMV279" s="1668"/>
      <c r="MMW279" s="1668"/>
      <c r="MMX279" s="1668"/>
      <c r="MMY279" s="1668"/>
      <c r="MMZ279" s="1668"/>
      <c r="MNA279" s="1668"/>
      <c r="MNB279" s="1668"/>
      <c r="MNC279" s="1668"/>
      <c r="MND279" s="1668"/>
      <c r="MNE279" s="1668"/>
      <c r="MNF279" s="1668"/>
      <c r="MNG279" s="1668"/>
      <c r="MNH279" s="1668"/>
      <c r="MNI279" s="1668"/>
      <c r="MNJ279" s="1668"/>
      <c r="MNK279" s="1668"/>
      <c r="MNL279" s="1668"/>
      <c r="MNM279" s="1668"/>
      <c r="MNN279" s="1668"/>
      <c r="MNO279" s="1668"/>
      <c r="MNP279" s="1668"/>
      <c r="MNQ279" s="1668"/>
      <c r="MNR279" s="1668"/>
      <c r="MNS279" s="1668"/>
      <c r="MNT279" s="1668"/>
      <c r="MNU279" s="1668"/>
      <c r="MNV279" s="1668"/>
      <c r="MNW279" s="1668"/>
      <c r="MNX279" s="1668"/>
      <c r="MNY279" s="1668"/>
      <c r="MNZ279" s="1668"/>
      <c r="MOA279" s="1668"/>
      <c r="MOB279" s="1668"/>
      <c r="MOC279" s="1668"/>
      <c r="MOD279" s="1668"/>
      <c r="MOE279" s="1668"/>
      <c r="MOF279" s="1668"/>
      <c r="MOG279" s="1668"/>
      <c r="MOH279" s="1668"/>
      <c r="MOI279" s="1668"/>
      <c r="MOJ279" s="1668"/>
      <c r="MOK279" s="1668"/>
      <c r="MOL279" s="1668"/>
      <c r="MOM279" s="1668"/>
      <c r="MON279" s="1668"/>
      <c r="MOO279" s="1668"/>
      <c r="MOP279" s="1668"/>
      <c r="MOQ279" s="1668"/>
      <c r="MOR279" s="1668"/>
      <c r="MOS279" s="1668"/>
      <c r="MOT279" s="1668"/>
      <c r="MOU279" s="1668"/>
      <c r="MOV279" s="1668"/>
      <c r="MOW279" s="1668"/>
      <c r="MOX279" s="1668"/>
      <c r="MOY279" s="1668"/>
      <c r="MOZ279" s="1668"/>
      <c r="MPA279" s="1668"/>
      <c r="MPB279" s="1668"/>
      <c r="MPC279" s="1668"/>
      <c r="MPD279" s="1668"/>
      <c r="MPE279" s="1668"/>
      <c r="MPF279" s="1668"/>
      <c r="MPG279" s="1668"/>
      <c r="MPH279" s="1668"/>
      <c r="MPI279" s="1668"/>
      <c r="MPJ279" s="1668"/>
      <c r="MPK279" s="1668"/>
      <c r="MPL279" s="1668"/>
      <c r="MPM279" s="1668"/>
      <c r="MPN279" s="1668"/>
      <c r="MPO279" s="1668"/>
      <c r="MPP279" s="1668"/>
      <c r="MPQ279" s="1668"/>
      <c r="MPR279" s="1668"/>
      <c r="MPS279" s="1668"/>
      <c r="MPT279" s="1668"/>
      <c r="MPU279" s="1668"/>
      <c r="MPV279" s="1668"/>
      <c r="MPW279" s="1668"/>
      <c r="MPX279" s="1668"/>
      <c r="MPY279" s="1668"/>
      <c r="MPZ279" s="1668"/>
      <c r="MQA279" s="1668"/>
      <c r="MQB279" s="1668"/>
      <c r="MQC279" s="1668"/>
      <c r="MQD279" s="1668"/>
      <c r="MQE279" s="1668"/>
      <c r="MQF279" s="1668"/>
      <c r="MQG279" s="1668"/>
      <c r="MQH279" s="1668"/>
      <c r="MQI279" s="1668"/>
      <c r="MQJ279" s="1668"/>
      <c r="MQK279" s="1668"/>
      <c r="MQL279" s="1668"/>
      <c r="MQM279" s="1668"/>
      <c r="MQN279" s="1668"/>
      <c r="MQO279" s="1668"/>
      <c r="MQP279" s="1668"/>
      <c r="MQQ279" s="1668"/>
      <c r="MQR279" s="1668"/>
      <c r="MQS279" s="1668"/>
      <c r="MQT279" s="1668"/>
      <c r="MQU279" s="1668"/>
      <c r="MQV279" s="1668"/>
      <c r="MQW279" s="1668"/>
      <c r="MQX279" s="1668"/>
      <c r="MQY279" s="1668"/>
      <c r="MQZ279" s="1668"/>
      <c r="MRA279" s="1668"/>
      <c r="MRB279" s="1668"/>
      <c r="MRC279" s="1668"/>
      <c r="MRD279" s="1668"/>
      <c r="MRE279" s="1668"/>
      <c r="MRF279" s="1668"/>
      <c r="MRG279" s="1668"/>
      <c r="MRH279" s="1668"/>
      <c r="MRI279" s="1668"/>
      <c r="MRJ279" s="1668"/>
      <c r="MRK279" s="1668"/>
      <c r="MRL279" s="1668"/>
      <c r="MRM279" s="1668"/>
      <c r="MRN279" s="1668"/>
      <c r="MRO279" s="1668"/>
      <c r="MRP279" s="1668"/>
      <c r="MRQ279" s="1668"/>
      <c r="MRR279" s="1668"/>
      <c r="MRS279" s="1668"/>
      <c r="MRT279" s="1668"/>
      <c r="MRU279" s="1668"/>
      <c r="MRV279" s="1668"/>
      <c r="MRW279" s="1668"/>
      <c r="MRX279" s="1668"/>
      <c r="MRY279" s="1668"/>
      <c r="MRZ279" s="1668"/>
      <c r="MSA279" s="1668"/>
      <c r="MSB279" s="1668"/>
      <c r="MSC279" s="1668"/>
      <c r="MSD279" s="1668"/>
      <c r="MSE279" s="1668"/>
      <c r="MSF279" s="1668"/>
      <c r="MSG279" s="1668"/>
      <c r="MSH279" s="1668"/>
      <c r="MSI279" s="1668"/>
      <c r="MSJ279" s="1668"/>
      <c r="MSK279" s="1668"/>
      <c r="MSL279" s="1668"/>
      <c r="MSM279" s="1668"/>
      <c r="MSN279" s="1668"/>
      <c r="MSO279" s="1668"/>
      <c r="MSP279" s="1668"/>
      <c r="MSQ279" s="1668"/>
      <c r="MSR279" s="1668"/>
      <c r="MSS279" s="1668"/>
      <c r="MST279" s="1668"/>
      <c r="MSU279" s="1668"/>
      <c r="MSV279" s="1668"/>
      <c r="MSW279" s="1668"/>
      <c r="MSX279" s="1668"/>
      <c r="MSY279" s="1668"/>
      <c r="MSZ279" s="1668"/>
      <c r="MTA279" s="1668"/>
      <c r="MTB279" s="1668"/>
      <c r="MTC279" s="1668"/>
      <c r="MTD279" s="1668"/>
      <c r="MTE279" s="1668"/>
      <c r="MTF279" s="1668"/>
      <c r="MTG279" s="1668"/>
      <c r="MTH279" s="1668"/>
      <c r="MTI279" s="1668"/>
      <c r="MTJ279" s="1668"/>
      <c r="MTK279" s="1668"/>
      <c r="MTL279" s="1668"/>
      <c r="MTM279" s="1668"/>
      <c r="MTN279" s="1668"/>
      <c r="MTO279" s="1668"/>
      <c r="MTP279" s="1668"/>
      <c r="MTQ279" s="1668"/>
      <c r="MTR279" s="1668"/>
      <c r="MTS279" s="1668"/>
      <c r="MTT279" s="1668"/>
      <c r="MTU279" s="1668"/>
      <c r="MTV279" s="1668"/>
      <c r="MTW279" s="1668"/>
      <c r="MTX279" s="1668"/>
      <c r="MTY279" s="1668"/>
      <c r="MTZ279" s="1668"/>
      <c r="MUA279" s="1668"/>
      <c r="MUB279" s="1668"/>
      <c r="MUC279" s="1668"/>
      <c r="MUD279" s="1668"/>
      <c r="MUE279" s="1668"/>
      <c r="MUF279" s="1668"/>
      <c r="MUG279" s="1668"/>
      <c r="MUH279" s="1668"/>
      <c r="MUI279" s="1668"/>
      <c r="MUJ279" s="1668"/>
      <c r="MUK279" s="1668"/>
      <c r="MUL279" s="1668"/>
      <c r="MUM279" s="1668"/>
      <c r="MUN279" s="1668"/>
      <c r="MUO279" s="1668"/>
      <c r="MUP279" s="1668"/>
      <c r="MUQ279" s="1668"/>
      <c r="MUR279" s="1668"/>
      <c r="MUS279" s="1668"/>
      <c r="MUT279" s="1668"/>
      <c r="MUU279" s="1668"/>
      <c r="MUV279" s="1668"/>
      <c r="MUW279" s="1668"/>
      <c r="MUX279" s="1668"/>
      <c r="MUY279" s="1668"/>
      <c r="MUZ279" s="1668"/>
      <c r="MVA279" s="1668"/>
      <c r="MVB279" s="1668"/>
      <c r="MVC279" s="1668"/>
      <c r="MVD279" s="1668"/>
      <c r="MVE279" s="1668"/>
      <c r="MVF279" s="1668"/>
      <c r="MVG279" s="1668"/>
      <c r="MVH279" s="1668"/>
      <c r="MVI279" s="1668"/>
      <c r="MVJ279" s="1668"/>
      <c r="MVK279" s="1668"/>
      <c r="MVL279" s="1668"/>
      <c r="MVM279" s="1668"/>
      <c r="MVN279" s="1668"/>
      <c r="MVO279" s="1668"/>
      <c r="MVP279" s="1668"/>
      <c r="MVQ279" s="1668"/>
      <c r="MVR279" s="1668"/>
      <c r="MVS279" s="1668"/>
      <c r="MVT279" s="1668"/>
      <c r="MVU279" s="1668"/>
      <c r="MVV279" s="1668"/>
      <c r="MVW279" s="1668"/>
      <c r="MVX279" s="1668"/>
      <c r="MVY279" s="1668"/>
      <c r="MVZ279" s="1668"/>
      <c r="MWA279" s="1668"/>
      <c r="MWB279" s="1668"/>
      <c r="MWC279" s="1668"/>
      <c r="MWD279" s="1668"/>
      <c r="MWE279" s="1668"/>
      <c r="MWF279" s="1668"/>
      <c r="MWG279" s="1668"/>
      <c r="MWH279" s="1668"/>
      <c r="MWI279" s="1668"/>
      <c r="MWJ279" s="1668"/>
      <c r="MWK279" s="1668"/>
      <c r="MWL279" s="1668"/>
      <c r="MWM279" s="1668"/>
      <c r="MWN279" s="1668"/>
      <c r="MWO279" s="1668"/>
      <c r="MWP279" s="1668"/>
      <c r="MWQ279" s="1668"/>
      <c r="MWR279" s="1668"/>
      <c r="MWS279" s="1668"/>
      <c r="MWT279" s="1668"/>
      <c r="MWU279" s="1668"/>
      <c r="MWV279" s="1668"/>
      <c r="MWW279" s="1668"/>
      <c r="MWX279" s="1668"/>
      <c r="MWY279" s="1668"/>
      <c r="MWZ279" s="1668"/>
      <c r="MXA279" s="1668"/>
      <c r="MXB279" s="1668"/>
      <c r="MXC279" s="1668"/>
      <c r="MXD279" s="1668"/>
      <c r="MXE279" s="1668"/>
      <c r="MXF279" s="1668"/>
      <c r="MXG279" s="1668"/>
      <c r="MXH279" s="1668"/>
      <c r="MXI279" s="1668"/>
      <c r="MXJ279" s="1668"/>
      <c r="MXK279" s="1668"/>
      <c r="MXL279" s="1668"/>
      <c r="MXM279" s="1668"/>
      <c r="MXN279" s="1668"/>
      <c r="MXO279" s="1668"/>
      <c r="MXP279" s="1668"/>
      <c r="MXQ279" s="1668"/>
      <c r="MXR279" s="1668"/>
      <c r="MXS279" s="1668"/>
      <c r="MXT279" s="1668"/>
      <c r="MXU279" s="1668"/>
      <c r="MXV279" s="1668"/>
      <c r="MXW279" s="1668"/>
      <c r="MXX279" s="1668"/>
      <c r="MXY279" s="1668"/>
      <c r="MXZ279" s="1668"/>
      <c r="MYA279" s="1668"/>
      <c r="MYB279" s="1668"/>
      <c r="MYC279" s="1668"/>
      <c r="MYD279" s="1668"/>
      <c r="MYE279" s="1668"/>
      <c r="MYF279" s="1668"/>
      <c r="MYG279" s="1668"/>
      <c r="MYH279" s="1668"/>
      <c r="MYI279" s="1668"/>
      <c r="MYJ279" s="1668"/>
      <c r="MYK279" s="1668"/>
      <c r="MYL279" s="1668"/>
      <c r="MYM279" s="1668"/>
      <c r="MYN279" s="1668"/>
      <c r="MYO279" s="1668"/>
      <c r="MYP279" s="1668"/>
      <c r="MYQ279" s="1668"/>
      <c r="MYR279" s="1668"/>
      <c r="MYS279" s="1668"/>
      <c r="MYT279" s="1668"/>
      <c r="MYU279" s="1668"/>
      <c r="MYV279" s="1668"/>
      <c r="MYW279" s="1668"/>
      <c r="MYX279" s="1668"/>
      <c r="MYY279" s="1668"/>
      <c r="MYZ279" s="1668"/>
      <c r="MZA279" s="1668"/>
      <c r="MZB279" s="1668"/>
      <c r="MZC279" s="1668"/>
      <c r="MZD279" s="1668"/>
      <c r="MZE279" s="1668"/>
      <c r="MZF279" s="1668"/>
      <c r="MZG279" s="1668"/>
      <c r="MZH279" s="1668"/>
      <c r="MZI279" s="1668"/>
      <c r="MZJ279" s="1668"/>
      <c r="MZK279" s="1668"/>
      <c r="MZL279" s="1668"/>
      <c r="MZM279" s="1668"/>
      <c r="MZN279" s="1668"/>
      <c r="MZO279" s="1668"/>
      <c r="MZP279" s="1668"/>
      <c r="MZQ279" s="1668"/>
      <c r="MZR279" s="1668"/>
      <c r="MZS279" s="1668"/>
      <c r="MZT279" s="1668"/>
      <c r="MZU279" s="1668"/>
      <c r="MZV279" s="1668"/>
      <c r="MZW279" s="1668"/>
      <c r="MZX279" s="1668"/>
      <c r="MZY279" s="1668"/>
      <c r="MZZ279" s="1668"/>
      <c r="NAA279" s="1668"/>
      <c r="NAB279" s="1668"/>
      <c r="NAC279" s="1668"/>
      <c r="NAD279" s="1668"/>
      <c r="NAE279" s="1668"/>
      <c r="NAF279" s="1668"/>
      <c r="NAG279" s="1668"/>
      <c r="NAH279" s="1668"/>
      <c r="NAI279" s="1668"/>
      <c r="NAJ279" s="1668"/>
      <c r="NAK279" s="1668"/>
      <c r="NAL279" s="1668"/>
      <c r="NAM279" s="1668"/>
      <c r="NAN279" s="1668"/>
      <c r="NAO279" s="1668"/>
      <c r="NAP279" s="1668"/>
      <c r="NAQ279" s="1668"/>
      <c r="NAR279" s="1668"/>
      <c r="NAS279" s="1668"/>
      <c r="NAT279" s="1668"/>
      <c r="NAU279" s="1668"/>
      <c r="NAV279" s="1668"/>
      <c r="NAW279" s="1668"/>
      <c r="NAX279" s="1668"/>
      <c r="NAY279" s="1668"/>
      <c r="NAZ279" s="1668"/>
      <c r="NBA279" s="1668"/>
      <c r="NBB279" s="1668"/>
      <c r="NBC279" s="1668"/>
      <c r="NBD279" s="1668"/>
      <c r="NBE279" s="1668"/>
      <c r="NBF279" s="1668"/>
      <c r="NBG279" s="1668"/>
      <c r="NBH279" s="1668"/>
      <c r="NBI279" s="1668"/>
      <c r="NBJ279" s="1668"/>
      <c r="NBK279" s="1668"/>
      <c r="NBL279" s="1668"/>
      <c r="NBM279" s="1668"/>
      <c r="NBN279" s="1668"/>
      <c r="NBO279" s="1668"/>
      <c r="NBP279" s="1668"/>
      <c r="NBQ279" s="1668"/>
      <c r="NBR279" s="1668"/>
      <c r="NBS279" s="1668"/>
      <c r="NBT279" s="1668"/>
      <c r="NBU279" s="1668"/>
      <c r="NBV279" s="1668"/>
      <c r="NBW279" s="1668"/>
      <c r="NBX279" s="1668"/>
      <c r="NBY279" s="1668"/>
      <c r="NBZ279" s="1668"/>
      <c r="NCA279" s="1668"/>
      <c r="NCB279" s="1668"/>
      <c r="NCC279" s="1668"/>
      <c r="NCD279" s="1668"/>
      <c r="NCE279" s="1668"/>
      <c r="NCF279" s="1668"/>
      <c r="NCG279" s="1668"/>
      <c r="NCH279" s="1668"/>
      <c r="NCI279" s="1668"/>
      <c r="NCJ279" s="1668"/>
      <c r="NCK279" s="1668"/>
      <c r="NCL279" s="1668"/>
      <c r="NCM279" s="1668"/>
      <c r="NCN279" s="1668"/>
      <c r="NCO279" s="1668"/>
      <c r="NCP279" s="1668"/>
      <c r="NCQ279" s="1668"/>
      <c r="NCR279" s="1668"/>
      <c r="NCS279" s="1668"/>
      <c r="NCT279" s="1668"/>
      <c r="NCU279" s="1668"/>
      <c r="NCV279" s="1668"/>
      <c r="NCW279" s="1668"/>
      <c r="NCX279" s="1668"/>
      <c r="NCY279" s="1668"/>
      <c r="NCZ279" s="1668"/>
      <c r="NDA279" s="1668"/>
      <c r="NDB279" s="1668"/>
      <c r="NDC279" s="1668"/>
      <c r="NDD279" s="1668"/>
      <c r="NDE279" s="1668"/>
      <c r="NDF279" s="1668"/>
      <c r="NDG279" s="1668"/>
      <c r="NDH279" s="1668"/>
      <c r="NDI279" s="1668"/>
      <c r="NDJ279" s="1668"/>
      <c r="NDK279" s="1668"/>
      <c r="NDL279" s="1668"/>
      <c r="NDM279" s="1668"/>
      <c r="NDN279" s="1668"/>
      <c r="NDO279" s="1668"/>
      <c r="NDP279" s="1668"/>
      <c r="NDQ279" s="1668"/>
      <c r="NDR279" s="1668"/>
      <c r="NDS279" s="1668"/>
      <c r="NDT279" s="1668"/>
      <c r="NDU279" s="1668"/>
      <c r="NDV279" s="1668"/>
      <c r="NDW279" s="1668"/>
      <c r="NDX279" s="1668"/>
      <c r="NDY279" s="1668"/>
      <c r="NDZ279" s="1668"/>
      <c r="NEA279" s="1668"/>
      <c r="NEB279" s="1668"/>
      <c r="NEC279" s="1668"/>
      <c r="NED279" s="1668"/>
      <c r="NEE279" s="1668"/>
      <c r="NEF279" s="1668"/>
      <c r="NEG279" s="1668"/>
      <c r="NEH279" s="1668"/>
      <c r="NEI279" s="1668"/>
      <c r="NEJ279" s="1668"/>
      <c r="NEK279" s="1668"/>
      <c r="NEL279" s="1668"/>
      <c r="NEM279" s="1668"/>
      <c r="NEN279" s="1668"/>
      <c r="NEO279" s="1668"/>
      <c r="NEP279" s="1668"/>
      <c r="NEQ279" s="1668"/>
      <c r="NER279" s="1668"/>
      <c r="NES279" s="1668"/>
      <c r="NET279" s="1668"/>
      <c r="NEU279" s="1668"/>
      <c r="NEV279" s="1668"/>
      <c r="NEW279" s="1668"/>
      <c r="NEX279" s="1668"/>
      <c r="NEY279" s="1668"/>
      <c r="NEZ279" s="1668"/>
      <c r="NFA279" s="1668"/>
      <c r="NFB279" s="1668"/>
      <c r="NFC279" s="1668"/>
      <c r="NFD279" s="1668"/>
      <c r="NFE279" s="1668"/>
      <c r="NFF279" s="1668"/>
      <c r="NFG279" s="1668"/>
      <c r="NFH279" s="1668"/>
      <c r="NFI279" s="1668"/>
      <c r="NFJ279" s="1668"/>
      <c r="NFK279" s="1668"/>
      <c r="NFL279" s="1668"/>
      <c r="NFM279" s="1668"/>
      <c r="NFN279" s="1668"/>
      <c r="NFO279" s="1668"/>
      <c r="NFP279" s="1668"/>
      <c r="NFQ279" s="1668"/>
      <c r="NFR279" s="1668"/>
      <c r="NFS279" s="1668"/>
      <c r="NFT279" s="1668"/>
      <c r="NFU279" s="1668"/>
      <c r="NFV279" s="1668"/>
      <c r="NFW279" s="1668"/>
      <c r="NFX279" s="1668"/>
      <c r="NFY279" s="1668"/>
      <c r="NFZ279" s="1668"/>
      <c r="NGA279" s="1668"/>
      <c r="NGB279" s="1668"/>
      <c r="NGC279" s="1668"/>
      <c r="NGD279" s="1668"/>
      <c r="NGE279" s="1668"/>
      <c r="NGF279" s="1668"/>
      <c r="NGG279" s="1668"/>
      <c r="NGH279" s="1668"/>
      <c r="NGI279" s="1668"/>
      <c r="NGJ279" s="1668"/>
      <c r="NGK279" s="1668"/>
      <c r="NGL279" s="1668"/>
      <c r="NGM279" s="1668"/>
      <c r="NGN279" s="1668"/>
      <c r="NGO279" s="1668"/>
      <c r="NGP279" s="1668"/>
      <c r="NGQ279" s="1668"/>
      <c r="NGR279" s="1668"/>
      <c r="NGS279" s="1668"/>
      <c r="NGT279" s="1668"/>
      <c r="NGU279" s="1668"/>
      <c r="NGV279" s="1668"/>
      <c r="NGW279" s="1668"/>
      <c r="NGX279" s="1668"/>
      <c r="NGY279" s="1668"/>
      <c r="NGZ279" s="1668"/>
      <c r="NHA279" s="1668"/>
      <c r="NHB279" s="1668"/>
      <c r="NHC279" s="1668"/>
      <c r="NHD279" s="1668"/>
      <c r="NHE279" s="1668"/>
      <c r="NHF279" s="1668"/>
      <c r="NHG279" s="1668"/>
      <c r="NHH279" s="1668"/>
      <c r="NHI279" s="1668"/>
      <c r="NHJ279" s="1668"/>
      <c r="NHK279" s="1668"/>
      <c r="NHL279" s="1668"/>
      <c r="NHM279" s="1668"/>
      <c r="NHN279" s="1668"/>
      <c r="NHO279" s="1668"/>
      <c r="NHP279" s="1668"/>
      <c r="NHQ279" s="1668"/>
      <c r="NHR279" s="1668"/>
      <c r="NHS279" s="1668"/>
      <c r="NHT279" s="1668"/>
      <c r="NHU279" s="1668"/>
      <c r="NHV279" s="1668"/>
      <c r="NHW279" s="1668"/>
      <c r="NHX279" s="1668"/>
      <c r="NHY279" s="1668"/>
      <c r="NHZ279" s="1668"/>
      <c r="NIA279" s="1668"/>
      <c r="NIB279" s="1668"/>
      <c r="NIC279" s="1668"/>
      <c r="NID279" s="1668"/>
      <c r="NIE279" s="1668"/>
      <c r="NIF279" s="1668"/>
      <c r="NIG279" s="1668"/>
      <c r="NIH279" s="1668"/>
      <c r="NII279" s="1668"/>
      <c r="NIJ279" s="1668"/>
      <c r="NIK279" s="1668"/>
      <c r="NIL279" s="1668"/>
      <c r="NIM279" s="1668"/>
      <c r="NIN279" s="1668"/>
      <c r="NIO279" s="1668"/>
      <c r="NIP279" s="1668"/>
      <c r="NIQ279" s="1668"/>
      <c r="NIR279" s="1668"/>
      <c r="NIS279" s="1668"/>
      <c r="NIT279" s="1668"/>
      <c r="NIU279" s="1668"/>
      <c r="NIV279" s="1668"/>
      <c r="NIW279" s="1668"/>
      <c r="NIX279" s="1668"/>
      <c r="NIY279" s="1668"/>
      <c r="NIZ279" s="1668"/>
      <c r="NJA279" s="1668"/>
      <c r="NJB279" s="1668"/>
      <c r="NJC279" s="1668"/>
      <c r="NJD279" s="1668"/>
      <c r="NJE279" s="1668"/>
      <c r="NJF279" s="1668"/>
      <c r="NJG279" s="1668"/>
      <c r="NJH279" s="1668"/>
      <c r="NJI279" s="1668"/>
      <c r="NJJ279" s="1668"/>
      <c r="NJK279" s="1668"/>
      <c r="NJL279" s="1668"/>
      <c r="NJM279" s="1668"/>
      <c r="NJN279" s="1668"/>
      <c r="NJO279" s="1668"/>
      <c r="NJP279" s="1668"/>
      <c r="NJQ279" s="1668"/>
      <c r="NJR279" s="1668"/>
      <c r="NJS279" s="1668"/>
      <c r="NJT279" s="1668"/>
      <c r="NJU279" s="1668"/>
      <c r="NJV279" s="1668"/>
      <c r="NJW279" s="1668"/>
      <c r="NJX279" s="1668"/>
      <c r="NJY279" s="1668"/>
      <c r="NJZ279" s="1668"/>
      <c r="NKA279" s="1668"/>
      <c r="NKB279" s="1668"/>
      <c r="NKC279" s="1668"/>
      <c r="NKD279" s="1668"/>
      <c r="NKE279" s="1668"/>
      <c r="NKF279" s="1668"/>
      <c r="NKG279" s="1668"/>
      <c r="NKH279" s="1668"/>
      <c r="NKI279" s="1668"/>
      <c r="NKJ279" s="1668"/>
      <c r="NKK279" s="1668"/>
      <c r="NKL279" s="1668"/>
      <c r="NKM279" s="1668"/>
      <c r="NKN279" s="1668"/>
      <c r="NKO279" s="1668"/>
      <c r="NKP279" s="1668"/>
      <c r="NKQ279" s="1668"/>
      <c r="NKR279" s="1668"/>
      <c r="NKS279" s="1668"/>
      <c r="NKT279" s="1668"/>
      <c r="NKU279" s="1668"/>
      <c r="NKV279" s="1668"/>
      <c r="NKW279" s="1668"/>
      <c r="NKX279" s="1668"/>
      <c r="NKY279" s="1668"/>
      <c r="NKZ279" s="1668"/>
      <c r="NLA279" s="1668"/>
      <c r="NLB279" s="1668"/>
      <c r="NLC279" s="1668"/>
      <c r="NLD279" s="1668"/>
      <c r="NLE279" s="1668"/>
      <c r="NLF279" s="1668"/>
      <c r="NLG279" s="1668"/>
      <c r="NLH279" s="1668"/>
      <c r="NLI279" s="1668"/>
      <c r="NLJ279" s="1668"/>
      <c r="NLK279" s="1668"/>
      <c r="NLL279" s="1668"/>
      <c r="NLM279" s="1668"/>
      <c r="NLN279" s="1668"/>
      <c r="NLO279" s="1668"/>
      <c r="NLP279" s="1668"/>
      <c r="NLQ279" s="1668"/>
      <c r="NLR279" s="1668"/>
      <c r="NLS279" s="1668"/>
      <c r="NLT279" s="1668"/>
      <c r="NLU279" s="1668"/>
      <c r="NLV279" s="1668"/>
      <c r="NLW279" s="1668"/>
      <c r="NLX279" s="1668"/>
      <c r="NLY279" s="1668"/>
      <c r="NLZ279" s="1668"/>
      <c r="NMA279" s="1668"/>
      <c r="NMB279" s="1668"/>
      <c r="NMC279" s="1668"/>
      <c r="NMD279" s="1668"/>
      <c r="NME279" s="1668"/>
      <c r="NMF279" s="1668"/>
      <c r="NMG279" s="1668"/>
      <c r="NMH279" s="1668"/>
      <c r="NMI279" s="1668"/>
      <c r="NMJ279" s="1668"/>
      <c r="NMK279" s="1668"/>
      <c r="NML279" s="1668"/>
      <c r="NMM279" s="1668"/>
      <c r="NMN279" s="1668"/>
      <c r="NMO279" s="1668"/>
      <c r="NMP279" s="1668"/>
      <c r="NMQ279" s="1668"/>
      <c r="NMR279" s="1668"/>
      <c r="NMS279" s="1668"/>
      <c r="NMT279" s="1668"/>
      <c r="NMU279" s="1668"/>
      <c r="NMV279" s="1668"/>
      <c r="NMW279" s="1668"/>
      <c r="NMX279" s="1668"/>
      <c r="NMY279" s="1668"/>
      <c r="NMZ279" s="1668"/>
      <c r="NNA279" s="1668"/>
      <c r="NNB279" s="1668"/>
      <c r="NNC279" s="1668"/>
      <c r="NND279" s="1668"/>
      <c r="NNE279" s="1668"/>
      <c r="NNF279" s="1668"/>
      <c r="NNG279" s="1668"/>
      <c r="NNH279" s="1668"/>
      <c r="NNI279" s="1668"/>
      <c r="NNJ279" s="1668"/>
      <c r="NNK279" s="1668"/>
      <c r="NNL279" s="1668"/>
      <c r="NNM279" s="1668"/>
      <c r="NNN279" s="1668"/>
      <c r="NNO279" s="1668"/>
      <c r="NNP279" s="1668"/>
      <c r="NNQ279" s="1668"/>
      <c r="NNR279" s="1668"/>
      <c r="NNS279" s="1668"/>
      <c r="NNT279" s="1668"/>
      <c r="NNU279" s="1668"/>
      <c r="NNV279" s="1668"/>
      <c r="NNW279" s="1668"/>
      <c r="NNX279" s="1668"/>
      <c r="NNY279" s="1668"/>
      <c r="NNZ279" s="1668"/>
      <c r="NOA279" s="1668"/>
      <c r="NOB279" s="1668"/>
      <c r="NOC279" s="1668"/>
      <c r="NOD279" s="1668"/>
      <c r="NOE279" s="1668"/>
      <c r="NOF279" s="1668"/>
      <c r="NOG279" s="1668"/>
      <c r="NOH279" s="1668"/>
      <c r="NOI279" s="1668"/>
      <c r="NOJ279" s="1668"/>
      <c r="NOK279" s="1668"/>
      <c r="NOL279" s="1668"/>
      <c r="NOM279" s="1668"/>
      <c r="NON279" s="1668"/>
      <c r="NOO279" s="1668"/>
      <c r="NOP279" s="1668"/>
      <c r="NOQ279" s="1668"/>
      <c r="NOR279" s="1668"/>
      <c r="NOS279" s="1668"/>
      <c r="NOT279" s="1668"/>
      <c r="NOU279" s="1668"/>
      <c r="NOV279" s="1668"/>
      <c r="NOW279" s="1668"/>
      <c r="NOX279" s="1668"/>
      <c r="NOY279" s="1668"/>
      <c r="NOZ279" s="1668"/>
      <c r="NPA279" s="1668"/>
      <c r="NPB279" s="1668"/>
      <c r="NPC279" s="1668"/>
      <c r="NPD279" s="1668"/>
      <c r="NPE279" s="1668"/>
      <c r="NPF279" s="1668"/>
      <c r="NPG279" s="1668"/>
      <c r="NPH279" s="1668"/>
      <c r="NPI279" s="1668"/>
      <c r="NPJ279" s="1668"/>
      <c r="NPK279" s="1668"/>
      <c r="NPL279" s="1668"/>
      <c r="NPM279" s="1668"/>
      <c r="NPN279" s="1668"/>
      <c r="NPO279" s="1668"/>
      <c r="NPP279" s="1668"/>
      <c r="NPQ279" s="1668"/>
      <c r="NPR279" s="1668"/>
      <c r="NPS279" s="1668"/>
      <c r="NPT279" s="1668"/>
      <c r="NPU279" s="1668"/>
      <c r="NPV279" s="1668"/>
      <c r="NPW279" s="1668"/>
      <c r="NPX279" s="1668"/>
      <c r="NPY279" s="1668"/>
      <c r="NPZ279" s="1668"/>
      <c r="NQA279" s="1668"/>
      <c r="NQB279" s="1668"/>
      <c r="NQC279" s="1668"/>
      <c r="NQD279" s="1668"/>
      <c r="NQE279" s="1668"/>
      <c r="NQF279" s="1668"/>
      <c r="NQG279" s="1668"/>
      <c r="NQH279" s="1668"/>
      <c r="NQI279" s="1668"/>
      <c r="NQJ279" s="1668"/>
      <c r="NQK279" s="1668"/>
      <c r="NQL279" s="1668"/>
      <c r="NQM279" s="1668"/>
      <c r="NQN279" s="1668"/>
      <c r="NQO279" s="1668"/>
      <c r="NQP279" s="1668"/>
      <c r="NQQ279" s="1668"/>
      <c r="NQR279" s="1668"/>
      <c r="NQS279" s="1668"/>
      <c r="NQT279" s="1668"/>
      <c r="NQU279" s="1668"/>
      <c r="NQV279" s="1668"/>
      <c r="NQW279" s="1668"/>
      <c r="NQX279" s="1668"/>
      <c r="NQY279" s="1668"/>
      <c r="NQZ279" s="1668"/>
      <c r="NRA279" s="1668"/>
      <c r="NRB279" s="1668"/>
      <c r="NRC279" s="1668"/>
      <c r="NRD279" s="1668"/>
      <c r="NRE279" s="1668"/>
      <c r="NRF279" s="1668"/>
      <c r="NRG279" s="1668"/>
      <c r="NRH279" s="1668"/>
      <c r="NRI279" s="1668"/>
      <c r="NRJ279" s="1668"/>
      <c r="NRK279" s="1668"/>
      <c r="NRL279" s="1668"/>
      <c r="NRM279" s="1668"/>
      <c r="NRN279" s="1668"/>
      <c r="NRO279" s="1668"/>
      <c r="NRP279" s="1668"/>
      <c r="NRQ279" s="1668"/>
      <c r="NRR279" s="1668"/>
      <c r="NRS279" s="1668"/>
      <c r="NRT279" s="1668"/>
      <c r="NRU279" s="1668"/>
      <c r="NRV279" s="1668"/>
      <c r="NRW279" s="1668"/>
      <c r="NRX279" s="1668"/>
      <c r="NRY279" s="1668"/>
      <c r="NRZ279" s="1668"/>
      <c r="NSA279" s="1668"/>
      <c r="NSB279" s="1668"/>
      <c r="NSC279" s="1668"/>
      <c r="NSD279" s="1668"/>
      <c r="NSE279" s="1668"/>
      <c r="NSF279" s="1668"/>
      <c r="NSG279" s="1668"/>
      <c r="NSH279" s="1668"/>
      <c r="NSI279" s="1668"/>
      <c r="NSJ279" s="1668"/>
      <c r="NSK279" s="1668"/>
      <c r="NSL279" s="1668"/>
      <c r="NSM279" s="1668"/>
      <c r="NSN279" s="1668"/>
      <c r="NSO279" s="1668"/>
      <c r="NSP279" s="1668"/>
      <c r="NSQ279" s="1668"/>
      <c r="NSR279" s="1668"/>
      <c r="NSS279" s="1668"/>
      <c r="NST279" s="1668"/>
      <c r="NSU279" s="1668"/>
      <c r="NSV279" s="1668"/>
      <c r="NSW279" s="1668"/>
      <c r="NSX279" s="1668"/>
      <c r="NSY279" s="1668"/>
      <c r="NSZ279" s="1668"/>
      <c r="NTA279" s="1668"/>
      <c r="NTB279" s="1668"/>
      <c r="NTC279" s="1668"/>
      <c r="NTD279" s="1668"/>
      <c r="NTE279" s="1668"/>
      <c r="NTF279" s="1668"/>
      <c r="NTG279" s="1668"/>
      <c r="NTH279" s="1668"/>
      <c r="NTI279" s="1668"/>
      <c r="NTJ279" s="1668"/>
      <c r="NTK279" s="1668"/>
      <c r="NTL279" s="1668"/>
      <c r="NTM279" s="1668"/>
      <c r="NTN279" s="1668"/>
      <c r="NTO279" s="1668"/>
      <c r="NTP279" s="1668"/>
      <c r="NTQ279" s="1668"/>
      <c r="NTR279" s="1668"/>
      <c r="NTS279" s="1668"/>
      <c r="NTT279" s="1668"/>
      <c r="NTU279" s="1668"/>
      <c r="NTV279" s="1668"/>
      <c r="NTW279" s="1668"/>
      <c r="NTX279" s="1668"/>
      <c r="NTY279" s="1668"/>
      <c r="NTZ279" s="1668"/>
      <c r="NUA279" s="1668"/>
      <c r="NUB279" s="1668"/>
      <c r="NUC279" s="1668"/>
      <c r="NUD279" s="1668"/>
      <c r="NUE279" s="1668"/>
      <c r="NUF279" s="1668"/>
      <c r="NUG279" s="1668"/>
      <c r="NUH279" s="1668"/>
      <c r="NUI279" s="1668"/>
      <c r="NUJ279" s="1668"/>
      <c r="NUK279" s="1668"/>
      <c r="NUL279" s="1668"/>
      <c r="NUM279" s="1668"/>
      <c r="NUN279" s="1668"/>
      <c r="NUO279" s="1668"/>
      <c r="NUP279" s="1668"/>
      <c r="NUQ279" s="1668"/>
      <c r="NUR279" s="1668"/>
      <c r="NUS279" s="1668"/>
      <c r="NUT279" s="1668"/>
      <c r="NUU279" s="1668"/>
      <c r="NUV279" s="1668"/>
      <c r="NUW279" s="1668"/>
      <c r="NUX279" s="1668"/>
      <c r="NUY279" s="1668"/>
      <c r="NUZ279" s="1668"/>
      <c r="NVA279" s="1668"/>
      <c r="NVB279" s="1668"/>
      <c r="NVC279" s="1668"/>
      <c r="NVD279" s="1668"/>
      <c r="NVE279" s="1668"/>
      <c r="NVF279" s="1668"/>
      <c r="NVG279" s="1668"/>
      <c r="NVH279" s="1668"/>
      <c r="NVI279" s="1668"/>
      <c r="NVJ279" s="1668"/>
      <c r="NVK279" s="1668"/>
      <c r="NVL279" s="1668"/>
      <c r="NVM279" s="1668"/>
      <c r="NVN279" s="1668"/>
      <c r="NVO279" s="1668"/>
      <c r="NVP279" s="1668"/>
      <c r="NVQ279" s="1668"/>
      <c r="NVR279" s="1668"/>
      <c r="NVS279" s="1668"/>
      <c r="NVT279" s="1668"/>
      <c r="NVU279" s="1668"/>
      <c r="NVV279" s="1668"/>
      <c r="NVW279" s="1668"/>
      <c r="NVX279" s="1668"/>
      <c r="NVY279" s="1668"/>
      <c r="NVZ279" s="1668"/>
      <c r="NWA279" s="1668"/>
      <c r="NWB279" s="1668"/>
      <c r="NWC279" s="1668"/>
      <c r="NWD279" s="1668"/>
      <c r="NWE279" s="1668"/>
      <c r="NWF279" s="1668"/>
      <c r="NWG279" s="1668"/>
      <c r="NWH279" s="1668"/>
      <c r="NWI279" s="1668"/>
      <c r="NWJ279" s="1668"/>
      <c r="NWK279" s="1668"/>
      <c r="NWL279" s="1668"/>
      <c r="NWM279" s="1668"/>
      <c r="NWN279" s="1668"/>
      <c r="NWO279" s="1668"/>
      <c r="NWP279" s="1668"/>
      <c r="NWQ279" s="1668"/>
      <c r="NWR279" s="1668"/>
      <c r="NWS279" s="1668"/>
      <c r="NWT279" s="1668"/>
      <c r="NWU279" s="1668"/>
      <c r="NWV279" s="1668"/>
      <c r="NWW279" s="1668"/>
      <c r="NWX279" s="1668"/>
      <c r="NWY279" s="1668"/>
      <c r="NWZ279" s="1668"/>
      <c r="NXA279" s="1668"/>
      <c r="NXB279" s="1668"/>
      <c r="NXC279" s="1668"/>
      <c r="NXD279" s="1668"/>
      <c r="NXE279" s="1668"/>
      <c r="NXF279" s="1668"/>
      <c r="NXG279" s="1668"/>
      <c r="NXH279" s="1668"/>
      <c r="NXI279" s="1668"/>
      <c r="NXJ279" s="1668"/>
      <c r="NXK279" s="1668"/>
      <c r="NXL279" s="1668"/>
      <c r="NXM279" s="1668"/>
      <c r="NXN279" s="1668"/>
      <c r="NXO279" s="1668"/>
      <c r="NXP279" s="1668"/>
      <c r="NXQ279" s="1668"/>
      <c r="NXR279" s="1668"/>
      <c r="NXS279" s="1668"/>
      <c r="NXT279" s="1668"/>
      <c r="NXU279" s="1668"/>
      <c r="NXV279" s="1668"/>
      <c r="NXW279" s="1668"/>
      <c r="NXX279" s="1668"/>
      <c r="NXY279" s="1668"/>
      <c r="NXZ279" s="1668"/>
      <c r="NYA279" s="1668"/>
      <c r="NYB279" s="1668"/>
      <c r="NYC279" s="1668"/>
      <c r="NYD279" s="1668"/>
      <c r="NYE279" s="1668"/>
      <c r="NYF279" s="1668"/>
      <c r="NYG279" s="1668"/>
      <c r="NYH279" s="1668"/>
      <c r="NYI279" s="1668"/>
      <c r="NYJ279" s="1668"/>
      <c r="NYK279" s="1668"/>
      <c r="NYL279" s="1668"/>
      <c r="NYM279" s="1668"/>
      <c r="NYN279" s="1668"/>
      <c r="NYO279" s="1668"/>
      <c r="NYP279" s="1668"/>
      <c r="NYQ279" s="1668"/>
      <c r="NYR279" s="1668"/>
      <c r="NYS279" s="1668"/>
      <c r="NYT279" s="1668"/>
      <c r="NYU279" s="1668"/>
      <c r="NYV279" s="1668"/>
      <c r="NYW279" s="1668"/>
      <c r="NYX279" s="1668"/>
      <c r="NYY279" s="1668"/>
      <c r="NYZ279" s="1668"/>
      <c r="NZA279" s="1668"/>
      <c r="NZB279" s="1668"/>
      <c r="NZC279" s="1668"/>
      <c r="NZD279" s="1668"/>
      <c r="NZE279" s="1668"/>
      <c r="NZF279" s="1668"/>
      <c r="NZG279" s="1668"/>
      <c r="NZH279" s="1668"/>
      <c r="NZI279" s="1668"/>
      <c r="NZJ279" s="1668"/>
      <c r="NZK279" s="1668"/>
      <c r="NZL279" s="1668"/>
      <c r="NZM279" s="1668"/>
      <c r="NZN279" s="1668"/>
      <c r="NZO279" s="1668"/>
      <c r="NZP279" s="1668"/>
      <c r="NZQ279" s="1668"/>
      <c r="NZR279" s="1668"/>
      <c r="NZS279" s="1668"/>
      <c r="NZT279" s="1668"/>
      <c r="NZU279" s="1668"/>
      <c r="NZV279" s="1668"/>
      <c r="NZW279" s="1668"/>
      <c r="NZX279" s="1668"/>
      <c r="NZY279" s="1668"/>
      <c r="NZZ279" s="1668"/>
      <c r="OAA279" s="1668"/>
      <c r="OAB279" s="1668"/>
      <c r="OAC279" s="1668"/>
      <c r="OAD279" s="1668"/>
      <c r="OAE279" s="1668"/>
      <c r="OAF279" s="1668"/>
      <c r="OAG279" s="1668"/>
      <c r="OAH279" s="1668"/>
      <c r="OAI279" s="1668"/>
      <c r="OAJ279" s="1668"/>
      <c r="OAK279" s="1668"/>
      <c r="OAL279" s="1668"/>
      <c r="OAM279" s="1668"/>
      <c r="OAN279" s="1668"/>
      <c r="OAO279" s="1668"/>
      <c r="OAP279" s="1668"/>
      <c r="OAQ279" s="1668"/>
      <c r="OAR279" s="1668"/>
      <c r="OAS279" s="1668"/>
      <c r="OAT279" s="1668"/>
      <c r="OAU279" s="1668"/>
      <c r="OAV279" s="1668"/>
      <c r="OAW279" s="1668"/>
      <c r="OAX279" s="1668"/>
      <c r="OAY279" s="1668"/>
      <c r="OAZ279" s="1668"/>
      <c r="OBA279" s="1668"/>
      <c r="OBB279" s="1668"/>
      <c r="OBC279" s="1668"/>
      <c r="OBD279" s="1668"/>
      <c r="OBE279" s="1668"/>
      <c r="OBF279" s="1668"/>
      <c r="OBG279" s="1668"/>
      <c r="OBH279" s="1668"/>
      <c r="OBI279" s="1668"/>
      <c r="OBJ279" s="1668"/>
      <c r="OBK279" s="1668"/>
      <c r="OBL279" s="1668"/>
      <c r="OBM279" s="1668"/>
      <c r="OBN279" s="1668"/>
      <c r="OBO279" s="1668"/>
      <c r="OBP279" s="1668"/>
      <c r="OBQ279" s="1668"/>
      <c r="OBR279" s="1668"/>
      <c r="OBS279" s="1668"/>
      <c r="OBT279" s="1668"/>
      <c r="OBU279" s="1668"/>
      <c r="OBV279" s="1668"/>
      <c r="OBW279" s="1668"/>
      <c r="OBX279" s="1668"/>
      <c r="OBY279" s="1668"/>
      <c r="OBZ279" s="1668"/>
      <c r="OCA279" s="1668"/>
      <c r="OCB279" s="1668"/>
      <c r="OCC279" s="1668"/>
      <c r="OCD279" s="1668"/>
      <c r="OCE279" s="1668"/>
      <c r="OCF279" s="1668"/>
      <c r="OCG279" s="1668"/>
      <c r="OCH279" s="1668"/>
      <c r="OCI279" s="1668"/>
      <c r="OCJ279" s="1668"/>
      <c r="OCK279" s="1668"/>
      <c r="OCL279" s="1668"/>
      <c r="OCM279" s="1668"/>
      <c r="OCN279" s="1668"/>
      <c r="OCO279" s="1668"/>
      <c r="OCP279" s="1668"/>
      <c r="OCQ279" s="1668"/>
      <c r="OCR279" s="1668"/>
      <c r="OCS279" s="1668"/>
      <c r="OCT279" s="1668"/>
      <c r="OCU279" s="1668"/>
      <c r="OCV279" s="1668"/>
      <c r="OCW279" s="1668"/>
      <c r="OCX279" s="1668"/>
      <c r="OCY279" s="1668"/>
      <c r="OCZ279" s="1668"/>
      <c r="ODA279" s="1668"/>
      <c r="ODB279" s="1668"/>
      <c r="ODC279" s="1668"/>
      <c r="ODD279" s="1668"/>
      <c r="ODE279" s="1668"/>
      <c r="ODF279" s="1668"/>
      <c r="ODG279" s="1668"/>
      <c r="ODH279" s="1668"/>
      <c r="ODI279" s="1668"/>
      <c r="ODJ279" s="1668"/>
      <c r="ODK279" s="1668"/>
      <c r="ODL279" s="1668"/>
      <c r="ODM279" s="1668"/>
      <c r="ODN279" s="1668"/>
      <c r="ODO279" s="1668"/>
      <c r="ODP279" s="1668"/>
      <c r="ODQ279" s="1668"/>
      <c r="ODR279" s="1668"/>
      <c r="ODS279" s="1668"/>
      <c r="ODT279" s="1668"/>
      <c r="ODU279" s="1668"/>
      <c r="ODV279" s="1668"/>
      <c r="ODW279" s="1668"/>
      <c r="ODX279" s="1668"/>
      <c r="ODY279" s="1668"/>
      <c r="ODZ279" s="1668"/>
      <c r="OEA279" s="1668"/>
      <c r="OEB279" s="1668"/>
      <c r="OEC279" s="1668"/>
      <c r="OED279" s="1668"/>
      <c r="OEE279" s="1668"/>
      <c r="OEF279" s="1668"/>
      <c r="OEG279" s="1668"/>
      <c r="OEH279" s="1668"/>
      <c r="OEI279" s="1668"/>
      <c r="OEJ279" s="1668"/>
      <c r="OEK279" s="1668"/>
      <c r="OEL279" s="1668"/>
      <c r="OEM279" s="1668"/>
      <c r="OEN279" s="1668"/>
      <c r="OEO279" s="1668"/>
      <c r="OEP279" s="1668"/>
      <c r="OEQ279" s="1668"/>
      <c r="OER279" s="1668"/>
      <c r="OES279" s="1668"/>
      <c r="OET279" s="1668"/>
      <c r="OEU279" s="1668"/>
      <c r="OEV279" s="1668"/>
      <c r="OEW279" s="1668"/>
      <c r="OEX279" s="1668"/>
      <c r="OEY279" s="1668"/>
      <c r="OEZ279" s="1668"/>
      <c r="OFA279" s="1668"/>
      <c r="OFB279" s="1668"/>
      <c r="OFC279" s="1668"/>
      <c r="OFD279" s="1668"/>
      <c r="OFE279" s="1668"/>
      <c r="OFF279" s="1668"/>
      <c r="OFG279" s="1668"/>
      <c r="OFH279" s="1668"/>
      <c r="OFI279" s="1668"/>
      <c r="OFJ279" s="1668"/>
      <c r="OFK279" s="1668"/>
      <c r="OFL279" s="1668"/>
      <c r="OFM279" s="1668"/>
      <c r="OFN279" s="1668"/>
      <c r="OFO279" s="1668"/>
      <c r="OFP279" s="1668"/>
      <c r="OFQ279" s="1668"/>
      <c r="OFR279" s="1668"/>
      <c r="OFS279" s="1668"/>
      <c r="OFT279" s="1668"/>
      <c r="OFU279" s="1668"/>
      <c r="OFV279" s="1668"/>
      <c r="OFW279" s="1668"/>
      <c r="OFX279" s="1668"/>
      <c r="OFY279" s="1668"/>
      <c r="OFZ279" s="1668"/>
      <c r="OGA279" s="1668"/>
      <c r="OGB279" s="1668"/>
      <c r="OGC279" s="1668"/>
      <c r="OGD279" s="1668"/>
      <c r="OGE279" s="1668"/>
      <c r="OGF279" s="1668"/>
      <c r="OGG279" s="1668"/>
      <c r="OGH279" s="1668"/>
      <c r="OGI279" s="1668"/>
      <c r="OGJ279" s="1668"/>
      <c r="OGK279" s="1668"/>
      <c r="OGL279" s="1668"/>
      <c r="OGM279" s="1668"/>
      <c r="OGN279" s="1668"/>
      <c r="OGO279" s="1668"/>
      <c r="OGP279" s="1668"/>
      <c r="OGQ279" s="1668"/>
      <c r="OGR279" s="1668"/>
      <c r="OGS279" s="1668"/>
      <c r="OGT279" s="1668"/>
      <c r="OGU279" s="1668"/>
      <c r="OGV279" s="1668"/>
      <c r="OGW279" s="1668"/>
      <c r="OGX279" s="1668"/>
      <c r="OGY279" s="1668"/>
      <c r="OGZ279" s="1668"/>
      <c r="OHA279" s="1668"/>
      <c r="OHB279" s="1668"/>
      <c r="OHC279" s="1668"/>
      <c r="OHD279" s="1668"/>
      <c r="OHE279" s="1668"/>
      <c r="OHF279" s="1668"/>
      <c r="OHG279" s="1668"/>
      <c r="OHH279" s="1668"/>
      <c r="OHI279" s="1668"/>
      <c r="OHJ279" s="1668"/>
      <c r="OHK279" s="1668"/>
      <c r="OHL279" s="1668"/>
      <c r="OHM279" s="1668"/>
      <c r="OHN279" s="1668"/>
      <c r="OHO279" s="1668"/>
      <c r="OHP279" s="1668"/>
      <c r="OHQ279" s="1668"/>
      <c r="OHR279" s="1668"/>
      <c r="OHS279" s="1668"/>
      <c r="OHT279" s="1668"/>
      <c r="OHU279" s="1668"/>
      <c r="OHV279" s="1668"/>
      <c r="OHW279" s="1668"/>
      <c r="OHX279" s="1668"/>
      <c r="OHY279" s="1668"/>
      <c r="OHZ279" s="1668"/>
      <c r="OIA279" s="1668"/>
      <c r="OIB279" s="1668"/>
      <c r="OIC279" s="1668"/>
      <c r="OID279" s="1668"/>
      <c r="OIE279" s="1668"/>
      <c r="OIF279" s="1668"/>
      <c r="OIG279" s="1668"/>
      <c r="OIH279" s="1668"/>
      <c r="OII279" s="1668"/>
      <c r="OIJ279" s="1668"/>
      <c r="OIK279" s="1668"/>
      <c r="OIL279" s="1668"/>
      <c r="OIM279" s="1668"/>
      <c r="OIN279" s="1668"/>
      <c r="OIO279" s="1668"/>
      <c r="OIP279" s="1668"/>
      <c r="OIQ279" s="1668"/>
      <c r="OIR279" s="1668"/>
      <c r="OIS279" s="1668"/>
      <c r="OIT279" s="1668"/>
      <c r="OIU279" s="1668"/>
      <c r="OIV279" s="1668"/>
      <c r="OIW279" s="1668"/>
      <c r="OIX279" s="1668"/>
      <c r="OIY279" s="1668"/>
      <c r="OIZ279" s="1668"/>
      <c r="OJA279" s="1668"/>
      <c r="OJB279" s="1668"/>
      <c r="OJC279" s="1668"/>
      <c r="OJD279" s="1668"/>
      <c r="OJE279" s="1668"/>
      <c r="OJF279" s="1668"/>
      <c r="OJG279" s="1668"/>
      <c r="OJH279" s="1668"/>
      <c r="OJI279" s="1668"/>
      <c r="OJJ279" s="1668"/>
      <c r="OJK279" s="1668"/>
      <c r="OJL279" s="1668"/>
      <c r="OJM279" s="1668"/>
      <c r="OJN279" s="1668"/>
      <c r="OJO279" s="1668"/>
      <c r="OJP279" s="1668"/>
      <c r="OJQ279" s="1668"/>
      <c r="OJR279" s="1668"/>
      <c r="OJS279" s="1668"/>
      <c r="OJT279" s="1668"/>
      <c r="OJU279" s="1668"/>
      <c r="OJV279" s="1668"/>
      <c r="OJW279" s="1668"/>
      <c r="OJX279" s="1668"/>
      <c r="OJY279" s="1668"/>
      <c r="OJZ279" s="1668"/>
      <c r="OKA279" s="1668"/>
      <c r="OKB279" s="1668"/>
      <c r="OKC279" s="1668"/>
      <c r="OKD279" s="1668"/>
      <c r="OKE279" s="1668"/>
      <c r="OKF279" s="1668"/>
      <c r="OKG279" s="1668"/>
      <c r="OKH279" s="1668"/>
      <c r="OKI279" s="1668"/>
      <c r="OKJ279" s="1668"/>
      <c r="OKK279" s="1668"/>
      <c r="OKL279" s="1668"/>
      <c r="OKM279" s="1668"/>
      <c r="OKN279" s="1668"/>
      <c r="OKO279" s="1668"/>
      <c r="OKP279" s="1668"/>
      <c r="OKQ279" s="1668"/>
      <c r="OKR279" s="1668"/>
      <c r="OKS279" s="1668"/>
      <c r="OKT279" s="1668"/>
      <c r="OKU279" s="1668"/>
      <c r="OKV279" s="1668"/>
      <c r="OKW279" s="1668"/>
      <c r="OKX279" s="1668"/>
      <c r="OKY279" s="1668"/>
      <c r="OKZ279" s="1668"/>
      <c r="OLA279" s="1668"/>
      <c r="OLB279" s="1668"/>
      <c r="OLC279" s="1668"/>
      <c r="OLD279" s="1668"/>
      <c r="OLE279" s="1668"/>
      <c r="OLF279" s="1668"/>
      <c r="OLG279" s="1668"/>
      <c r="OLH279" s="1668"/>
      <c r="OLI279" s="1668"/>
      <c r="OLJ279" s="1668"/>
      <c r="OLK279" s="1668"/>
      <c r="OLL279" s="1668"/>
      <c r="OLM279" s="1668"/>
      <c r="OLN279" s="1668"/>
      <c r="OLO279" s="1668"/>
      <c r="OLP279" s="1668"/>
      <c r="OLQ279" s="1668"/>
      <c r="OLR279" s="1668"/>
      <c r="OLS279" s="1668"/>
      <c r="OLT279" s="1668"/>
      <c r="OLU279" s="1668"/>
      <c r="OLV279" s="1668"/>
      <c r="OLW279" s="1668"/>
      <c r="OLX279" s="1668"/>
      <c r="OLY279" s="1668"/>
      <c r="OLZ279" s="1668"/>
      <c r="OMA279" s="1668"/>
      <c r="OMB279" s="1668"/>
      <c r="OMC279" s="1668"/>
      <c r="OMD279" s="1668"/>
      <c r="OME279" s="1668"/>
      <c r="OMF279" s="1668"/>
      <c r="OMG279" s="1668"/>
      <c r="OMH279" s="1668"/>
      <c r="OMI279" s="1668"/>
      <c r="OMJ279" s="1668"/>
      <c r="OMK279" s="1668"/>
      <c r="OML279" s="1668"/>
      <c r="OMM279" s="1668"/>
      <c r="OMN279" s="1668"/>
      <c r="OMO279" s="1668"/>
      <c r="OMP279" s="1668"/>
      <c r="OMQ279" s="1668"/>
      <c r="OMR279" s="1668"/>
      <c r="OMS279" s="1668"/>
      <c r="OMT279" s="1668"/>
      <c r="OMU279" s="1668"/>
      <c r="OMV279" s="1668"/>
      <c r="OMW279" s="1668"/>
      <c r="OMX279" s="1668"/>
      <c r="OMY279" s="1668"/>
      <c r="OMZ279" s="1668"/>
      <c r="ONA279" s="1668"/>
      <c r="ONB279" s="1668"/>
      <c r="ONC279" s="1668"/>
      <c r="OND279" s="1668"/>
      <c r="ONE279" s="1668"/>
      <c r="ONF279" s="1668"/>
      <c r="ONG279" s="1668"/>
      <c r="ONH279" s="1668"/>
      <c r="ONI279" s="1668"/>
      <c r="ONJ279" s="1668"/>
      <c r="ONK279" s="1668"/>
      <c r="ONL279" s="1668"/>
      <c r="ONM279" s="1668"/>
      <c r="ONN279" s="1668"/>
      <c r="ONO279" s="1668"/>
      <c r="ONP279" s="1668"/>
      <c r="ONQ279" s="1668"/>
      <c r="ONR279" s="1668"/>
      <c r="ONS279" s="1668"/>
      <c r="ONT279" s="1668"/>
      <c r="ONU279" s="1668"/>
      <c r="ONV279" s="1668"/>
      <c r="ONW279" s="1668"/>
      <c r="ONX279" s="1668"/>
      <c r="ONY279" s="1668"/>
      <c r="ONZ279" s="1668"/>
      <c r="OOA279" s="1668"/>
      <c r="OOB279" s="1668"/>
      <c r="OOC279" s="1668"/>
      <c r="OOD279" s="1668"/>
      <c r="OOE279" s="1668"/>
      <c r="OOF279" s="1668"/>
      <c r="OOG279" s="1668"/>
      <c r="OOH279" s="1668"/>
      <c r="OOI279" s="1668"/>
      <c r="OOJ279" s="1668"/>
      <c r="OOK279" s="1668"/>
      <c r="OOL279" s="1668"/>
      <c r="OOM279" s="1668"/>
      <c r="OON279" s="1668"/>
      <c r="OOO279" s="1668"/>
      <c r="OOP279" s="1668"/>
      <c r="OOQ279" s="1668"/>
      <c r="OOR279" s="1668"/>
      <c r="OOS279" s="1668"/>
      <c r="OOT279" s="1668"/>
      <c r="OOU279" s="1668"/>
      <c r="OOV279" s="1668"/>
      <c r="OOW279" s="1668"/>
      <c r="OOX279" s="1668"/>
      <c r="OOY279" s="1668"/>
      <c r="OOZ279" s="1668"/>
      <c r="OPA279" s="1668"/>
      <c r="OPB279" s="1668"/>
      <c r="OPC279" s="1668"/>
      <c r="OPD279" s="1668"/>
      <c r="OPE279" s="1668"/>
      <c r="OPF279" s="1668"/>
      <c r="OPG279" s="1668"/>
      <c r="OPH279" s="1668"/>
      <c r="OPI279" s="1668"/>
      <c r="OPJ279" s="1668"/>
      <c r="OPK279" s="1668"/>
      <c r="OPL279" s="1668"/>
      <c r="OPM279" s="1668"/>
      <c r="OPN279" s="1668"/>
      <c r="OPO279" s="1668"/>
      <c r="OPP279" s="1668"/>
      <c r="OPQ279" s="1668"/>
      <c r="OPR279" s="1668"/>
      <c r="OPS279" s="1668"/>
      <c r="OPT279" s="1668"/>
      <c r="OPU279" s="1668"/>
      <c r="OPV279" s="1668"/>
      <c r="OPW279" s="1668"/>
      <c r="OPX279" s="1668"/>
      <c r="OPY279" s="1668"/>
      <c r="OPZ279" s="1668"/>
      <c r="OQA279" s="1668"/>
      <c r="OQB279" s="1668"/>
      <c r="OQC279" s="1668"/>
      <c r="OQD279" s="1668"/>
      <c r="OQE279" s="1668"/>
      <c r="OQF279" s="1668"/>
      <c r="OQG279" s="1668"/>
      <c r="OQH279" s="1668"/>
      <c r="OQI279" s="1668"/>
      <c r="OQJ279" s="1668"/>
      <c r="OQK279" s="1668"/>
      <c r="OQL279" s="1668"/>
      <c r="OQM279" s="1668"/>
      <c r="OQN279" s="1668"/>
      <c r="OQO279" s="1668"/>
      <c r="OQP279" s="1668"/>
      <c r="OQQ279" s="1668"/>
      <c r="OQR279" s="1668"/>
      <c r="OQS279" s="1668"/>
      <c r="OQT279" s="1668"/>
      <c r="OQU279" s="1668"/>
      <c r="OQV279" s="1668"/>
      <c r="OQW279" s="1668"/>
      <c r="OQX279" s="1668"/>
      <c r="OQY279" s="1668"/>
      <c r="OQZ279" s="1668"/>
      <c r="ORA279" s="1668"/>
      <c r="ORB279" s="1668"/>
      <c r="ORC279" s="1668"/>
      <c r="ORD279" s="1668"/>
      <c r="ORE279" s="1668"/>
      <c r="ORF279" s="1668"/>
      <c r="ORG279" s="1668"/>
      <c r="ORH279" s="1668"/>
      <c r="ORI279" s="1668"/>
      <c r="ORJ279" s="1668"/>
      <c r="ORK279" s="1668"/>
      <c r="ORL279" s="1668"/>
      <c r="ORM279" s="1668"/>
      <c r="ORN279" s="1668"/>
      <c r="ORO279" s="1668"/>
      <c r="ORP279" s="1668"/>
      <c r="ORQ279" s="1668"/>
      <c r="ORR279" s="1668"/>
      <c r="ORS279" s="1668"/>
      <c r="ORT279" s="1668"/>
      <c r="ORU279" s="1668"/>
      <c r="ORV279" s="1668"/>
      <c r="ORW279" s="1668"/>
      <c r="ORX279" s="1668"/>
      <c r="ORY279" s="1668"/>
      <c r="ORZ279" s="1668"/>
      <c r="OSA279" s="1668"/>
      <c r="OSB279" s="1668"/>
      <c r="OSC279" s="1668"/>
      <c r="OSD279" s="1668"/>
      <c r="OSE279" s="1668"/>
      <c r="OSF279" s="1668"/>
      <c r="OSG279" s="1668"/>
      <c r="OSH279" s="1668"/>
      <c r="OSI279" s="1668"/>
      <c r="OSJ279" s="1668"/>
      <c r="OSK279" s="1668"/>
      <c r="OSL279" s="1668"/>
      <c r="OSM279" s="1668"/>
      <c r="OSN279" s="1668"/>
      <c r="OSO279" s="1668"/>
      <c r="OSP279" s="1668"/>
      <c r="OSQ279" s="1668"/>
      <c r="OSR279" s="1668"/>
      <c r="OSS279" s="1668"/>
      <c r="OST279" s="1668"/>
      <c r="OSU279" s="1668"/>
      <c r="OSV279" s="1668"/>
      <c r="OSW279" s="1668"/>
      <c r="OSX279" s="1668"/>
      <c r="OSY279" s="1668"/>
      <c r="OSZ279" s="1668"/>
      <c r="OTA279" s="1668"/>
      <c r="OTB279" s="1668"/>
      <c r="OTC279" s="1668"/>
      <c r="OTD279" s="1668"/>
      <c r="OTE279" s="1668"/>
      <c r="OTF279" s="1668"/>
      <c r="OTG279" s="1668"/>
      <c r="OTH279" s="1668"/>
      <c r="OTI279" s="1668"/>
      <c r="OTJ279" s="1668"/>
      <c r="OTK279" s="1668"/>
      <c r="OTL279" s="1668"/>
      <c r="OTM279" s="1668"/>
      <c r="OTN279" s="1668"/>
      <c r="OTO279" s="1668"/>
      <c r="OTP279" s="1668"/>
      <c r="OTQ279" s="1668"/>
      <c r="OTR279" s="1668"/>
      <c r="OTS279" s="1668"/>
      <c r="OTT279" s="1668"/>
      <c r="OTU279" s="1668"/>
      <c r="OTV279" s="1668"/>
      <c r="OTW279" s="1668"/>
      <c r="OTX279" s="1668"/>
      <c r="OTY279" s="1668"/>
      <c r="OTZ279" s="1668"/>
      <c r="OUA279" s="1668"/>
      <c r="OUB279" s="1668"/>
      <c r="OUC279" s="1668"/>
      <c r="OUD279" s="1668"/>
      <c r="OUE279" s="1668"/>
      <c r="OUF279" s="1668"/>
      <c r="OUG279" s="1668"/>
      <c r="OUH279" s="1668"/>
      <c r="OUI279" s="1668"/>
      <c r="OUJ279" s="1668"/>
      <c r="OUK279" s="1668"/>
      <c r="OUL279" s="1668"/>
      <c r="OUM279" s="1668"/>
      <c r="OUN279" s="1668"/>
      <c r="OUO279" s="1668"/>
      <c r="OUP279" s="1668"/>
      <c r="OUQ279" s="1668"/>
      <c r="OUR279" s="1668"/>
      <c r="OUS279" s="1668"/>
      <c r="OUT279" s="1668"/>
      <c r="OUU279" s="1668"/>
      <c r="OUV279" s="1668"/>
      <c r="OUW279" s="1668"/>
      <c r="OUX279" s="1668"/>
      <c r="OUY279" s="1668"/>
      <c r="OUZ279" s="1668"/>
      <c r="OVA279" s="1668"/>
      <c r="OVB279" s="1668"/>
      <c r="OVC279" s="1668"/>
      <c r="OVD279" s="1668"/>
      <c r="OVE279" s="1668"/>
      <c r="OVF279" s="1668"/>
      <c r="OVG279" s="1668"/>
      <c r="OVH279" s="1668"/>
      <c r="OVI279" s="1668"/>
      <c r="OVJ279" s="1668"/>
      <c r="OVK279" s="1668"/>
      <c r="OVL279" s="1668"/>
      <c r="OVM279" s="1668"/>
      <c r="OVN279" s="1668"/>
      <c r="OVO279" s="1668"/>
      <c r="OVP279" s="1668"/>
      <c r="OVQ279" s="1668"/>
      <c r="OVR279" s="1668"/>
      <c r="OVS279" s="1668"/>
      <c r="OVT279" s="1668"/>
      <c r="OVU279" s="1668"/>
      <c r="OVV279" s="1668"/>
      <c r="OVW279" s="1668"/>
      <c r="OVX279" s="1668"/>
      <c r="OVY279" s="1668"/>
      <c r="OVZ279" s="1668"/>
      <c r="OWA279" s="1668"/>
      <c r="OWB279" s="1668"/>
      <c r="OWC279" s="1668"/>
      <c r="OWD279" s="1668"/>
      <c r="OWE279" s="1668"/>
      <c r="OWF279" s="1668"/>
      <c r="OWG279" s="1668"/>
      <c r="OWH279" s="1668"/>
      <c r="OWI279" s="1668"/>
      <c r="OWJ279" s="1668"/>
      <c r="OWK279" s="1668"/>
      <c r="OWL279" s="1668"/>
      <c r="OWM279" s="1668"/>
      <c r="OWN279" s="1668"/>
      <c r="OWO279" s="1668"/>
      <c r="OWP279" s="1668"/>
      <c r="OWQ279" s="1668"/>
      <c r="OWR279" s="1668"/>
      <c r="OWS279" s="1668"/>
      <c r="OWT279" s="1668"/>
      <c r="OWU279" s="1668"/>
      <c r="OWV279" s="1668"/>
      <c r="OWW279" s="1668"/>
      <c r="OWX279" s="1668"/>
      <c r="OWY279" s="1668"/>
      <c r="OWZ279" s="1668"/>
      <c r="OXA279" s="1668"/>
      <c r="OXB279" s="1668"/>
      <c r="OXC279" s="1668"/>
      <c r="OXD279" s="1668"/>
      <c r="OXE279" s="1668"/>
      <c r="OXF279" s="1668"/>
      <c r="OXG279" s="1668"/>
      <c r="OXH279" s="1668"/>
      <c r="OXI279" s="1668"/>
      <c r="OXJ279" s="1668"/>
      <c r="OXK279" s="1668"/>
      <c r="OXL279" s="1668"/>
      <c r="OXM279" s="1668"/>
      <c r="OXN279" s="1668"/>
      <c r="OXO279" s="1668"/>
      <c r="OXP279" s="1668"/>
      <c r="OXQ279" s="1668"/>
      <c r="OXR279" s="1668"/>
      <c r="OXS279" s="1668"/>
      <c r="OXT279" s="1668"/>
      <c r="OXU279" s="1668"/>
      <c r="OXV279" s="1668"/>
      <c r="OXW279" s="1668"/>
      <c r="OXX279" s="1668"/>
      <c r="OXY279" s="1668"/>
      <c r="OXZ279" s="1668"/>
      <c r="OYA279" s="1668"/>
      <c r="OYB279" s="1668"/>
      <c r="OYC279" s="1668"/>
      <c r="OYD279" s="1668"/>
      <c r="OYE279" s="1668"/>
      <c r="OYF279" s="1668"/>
      <c r="OYG279" s="1668"/>
      <c r="OYH279" s="1668"/>
      <c r="OYI279" s="1668"/>
      <c r="OYJ279" s="1668"/>
      <c r="OYK279" s="1668"/>
      <c r="OYL279" s="1668"/>
      <c r="OYM279" s="1668"/>
      <c r="OYN279" s="1668"/>
      <c r="OYO279" s="1668"/>
      <c r="OYP279" s="1668"/>
      <c r="OYQ279" s="1668"/>
      <c r="OYR279" s="1668"/>
      <c r="OYS279" s="1668"/>
      <c r="OYT279" s="1668"/>
      <c r="OYU279" s="1668"/>
      <c r="OYV279" s="1668"/>
      <c r="OYW279" s="1668"/>
      <c r="OYX279" s="1668"/>
      <c r="OYY279" s="1668"/>
      <c r="OYZ279" s="1668"/>
      <c r="OZA279" s="1668"/>
      <c r="OZB279" s="1668"/>
      <c r="OZC279" s="1668"/>
      <c r="OZD279" s="1668"/>
      <c r="OZE279" s="1668"/>
      <c r="OZF279" s="1668"/>
      <c r="OZG279" s="1668"/>
      <c r="OZH279" s="1668"/>
      <c r="OZI279" s="1668"/>
      <c r="OZJ279" s="1668"/>
      <c r="OZK279" s="1668"/>
      <c r="OZL279" s="1668"/>
      <c r="OZM279" s="1668"/>
      <c r="OZN279" s="1668"/>
      <c r="OZO279" s="1668"/>
      <c r="OZP279" s="1668"/>
      <c r="OZQ279" s="1668"/>
      <c r="OZR279" s="1668"/>
      <c r="OZS279" s="1668"/>
      <c r="OZT279" s="1668"/>
      <c r="OZU279" s="1668"/>
      <c r="OZV279" s="1668"/>
      <c r="OZW279" s="1668"/>
      <c r="OZX279" s="1668"/>
      <c r="OZY279" s="1668"/>
      <c r="OZZ279" s="1668"/>
      <c r="PAA279" s="1668"/>
      <c r="PAB279" s="1668"/>
      <c r="PAC279" s="1668"/>
      <c r="PAD279" s="1668"/>
      <c r="PAE279" s="1668"/>
      <c r="PAF279" s="1668"/>
      <c r="PAG279" s="1668"/>
      <c r="PAH279" s="1668"/>
      <c r="PAI279" s="1668"/>
      <c r="PAJ279" s="1668"/>
      <c r="PAK279" s="1668"/>
      <c r="PAL279" s="1668"/>
      <c r="PAM279" s="1668"/>
      <c r="PAN279" s="1668"/>
      <c r="PAO279" s="1668"/>
      <c r="PAP279" s="1668"/>
      <c r="PAQ279" s="1668"/>
      <c r="PAR279" s="1668"/>
      <c r="PAS279" s="1668"/>
      <c r="PAT279" s="1668"/>
      <c r="PAU279" s="1668"/>
      <c r="PAV279" s="1668"/>
      <c r="PAW279" s="1668"/>
      <c r="PAX279" s="1668"/>
      <c r="PAY279" s="1668"/>
      <c r="PAZ279" s="1668"/>
      <c r="PBA279" s="1668"/>
      <c r="PBB279" s="1668"/>
      <c r="PBC279" s="1668"/>
      <c r="PBD279" s="1668"/>
      <c r="PBE279" s="1668"/>
      <c r="PBF279" s="1668"/>
      <c r="PBG279" s="1668"/>
      <c r="PBH279" s="1668"/>
      <c r="PBI279" s="1668"/>
      <c r="PBJ279" s="1668"/>
      <c r="PBK279" s="1668"/>
      <c r="PBL279" s="1668"/>
      <c r="PBM279" s="1668"/>
      <c r="PBN279" s="1668"/>
      <c r="PBO279" s="1668"/>
      <c r="PBP279" s="1668"/>
      <c r="PBQ279" s="1668"/>
      <c r="PBR279" s="1668"/>
      <c r="PBS279" s="1668"/>
      <c r="PBT279" s="1668"/>
      <c r="PBU279" s="1668"/>
      <c r="PBV279" s="1668"/>
      <c r="PBW279" s="1668"/>
      <c r="PBX279" s="1668"/>
      <c r="PBY279" s="1668"/>
      <c r="PBZ279" s="1668"/>
      <c r="PCA279" s="1668"/>
      <c r="PCB279" s="1668"/>
      <c r="PCC279" s="1668"/>
      <c r="PCD279" s="1668"/>
      <c r="PCE279" s="1668"/>
      <c r="PCF279" s="1668"/>
      <c r="PCG279" s="1668"/>
      <c r="PCH279" s="1668"/>
      <c r="PCI279" s="1668"/>
      <c r="PCJ279" s="1668"/>
      <c r="PCK279" s="1668"/>
      <c r="PCL279" s="1668"/>
      <c r="PCM279" s="1668"/>
      <c r="PCN279" s="1668"/>
      <c r="PCO279" s="1668"/>
      <c r="PCP279" s="1668"/>
      <c r="PCQ279" s="1668"/>
      <c r="PCR279" s="1668"/>
      <c r="PCS279" s="1668"/>
      <c r="PCT279" s="1668"/>
      <c r="PCU279" s="1668"/>
      <c r="PCV279" s="1668"/>
      <c r="PCW279" s="1668"/>
      <c r="PCX279" s="1668"/>
      <c r="PCY279" s="1668"/>
      <c r="PCZ279" s="1668"/>
      <c r="PDA279" s="1668"/>
      <c r="PDB279" s="1668"/>
      <c r="PDC279" s="1668"/>
      <c r="PDD279" s="1668"/>
      <c r="PDE279" s="1668"/>
      <c r="PDF279" s="1668"/>
      <c r="PDG279" s="1668"/>
      <c r="PDH279" s="1668"/>
      <c r="PDI279" s="1668"/>
      <c r="PDJ279" s="1668"/>
      <c r="PDK279" s="1668"/>
      <c r="PDL279" s="1668"/>
      <c r="PDM279" s="1668"/>
      <c r="PDN279" s="1668"/>
      <c r="PDO279" s="1668"/>
      <c r="PDP279" s="1668"/>
      <c r="PDQ279" s="1668"/>
      <c r="PDR279" s="1668"/>
      <c r="PDS279" s="1668"/>
      <c r="PDT279" s="1668"/>
      <c r="PDU279" s="1668"/>
      <c r="PDV279" s="1668"/>
      <c r="PDW279" s="1668"/>
      <c r="PDX279" s="1668"/>
      <c r="PDY279" s="1668"/>
      <c r="PDZ279" s="1668"/>
      <c r="PEA279" s="1668"/>
      <c r="PEB279" s="1668"/>
      <c r="PEC279" s="1668"/>
      <c r="PED279" s="1668"/>
      <c r="PEE279" s="1668"/>
      <c r="PEF279" s="1668"/>
      <c r="PEG279" s="1668"/>
      <c r="PEH279" s="1668"/>
      <c r="PEI279" s="1668"/>
      <c r="PEJ279" s="1668"/>
      <c r="PEK279" s="1668"/>
      <c r="PEL279" s="1668"/>
      <c r="PEM279" s="1668"/>
      <c r="PEN279" s="1668"/>
      <c r="PEO279" s="1668"/>
      <c r="PEP279" s="1668"/>
      <c r="PEQ279" s="1668"/>
      <c r="PER279" s="1668"/>
      <c r="PES279" s="1668"/>
      <c r="PET279" s="1668"/>
      <c r="PEU279" s="1668"/>
      <c r="PEV279" s="1668"/>
      <c r="PEW279" s="1668"/>
      <c r="PEX279" s="1668"/>
      <c r="PEY279" s="1668"/>
      <c r="PEZ279" s="1668"/>
      <c r="PFA279" s="1668"/>
      <c r="PFB279" s="1668"/>
      <c r="PFC279" s="1668"/>
      <c r="PFD279" s="1668"/>
      <c r="PFE279" s="1668"/>
      <c r="PFF279" s="1668"/>
      <c r="PFG279" s="1668"/>
      <c r="PFH279" s="1668"/>
      <c r="PFI279" s="1668"/>
      <c r="PFJ279" s="1668"/>
      <c r="PFK279" s="1668"/>
      <c r="PFL279" s="1668"/>
      <c r="PFM279" s="1668"/>
      <c r="PFN279" s="1668"/>
      <c r="PFO279" s="1668"/>
      <c r="PFP279" s="1668"/>
      <c r="PFQ279" s="1668"/>
      <c r="PFR279" s="1668"/>
      <c r="PFS279" s="1668"/>
      <c r="PFT279" s="1668"/>
      <c r="PFU279" s="1668"/>
      <c r="PFV279" s="1668"/>
      <c r="PFW279" s="1668"/>
      <c r="PFX279" s="1668"/>
      <c r="PFY279" s="1668"/>
      <c r="PFZ279" s="1668"/>
      <c r="PGA279" s="1668"/>
      <c r="PGB279" s="1668"/>
      <c r="PGC279" s="1668"/>
      <c r="PGD279" s="1668"/>
      <c r="PGE279" s="1668"/>
      <c r="PGF279" s="1668"/>
      <c r="PGG279" s="1668"/>
      <c r="PGH279" s="1668"/>
      <c r="PGI279" s="1668"/>
      <c r="PGJ279" s="1668"/>
      <c r="PGK279" s="1668"/>
      <c r="PGL279" s="1668"/>
      <c r="PGM279" s="1668"/>
      <c r="PGN279" s="1668"/>
      <c r="PGO279" s="1668"/>
      <c r="PGP279" s="1668"/>
      <c r="PGQ279" s="1668"/>
      <c r="PGR279" s="1668"/>
      <c r="PGS279" s="1668"/>
      <c r="PGT279" s="1668"/>
      <c r="PGU279" s="1668"/>
      <c r="PGV279" s="1668"/>
      <c r="PGW279" s="1668"/>
      <c r="PGX279" s="1668"/>
      <c r="PGY279" s="1668"/>
      <c r="PGZ279" s="1668"/>
      <c r="PHA279" s="1668"/>
      <c r="PHB279" s="1668"/>
      <c r="PHC279" s="1668"/>
      <c r="PHD279" s="1668"/>
      <c r="PHE279" s="1668"/>
      <c r="PHF279" s="1668"/>
      <c r="PHG279" s="1668"/>
      <c r="PHH279" s="1668"/>
      <c r="PHI279" s="1668"/>
      <c r="PHJ279" s="1668"/>
      <c r="PHK279" s="1668"/>
      <c r="PHL279" s="1668"/>
      <c r="PHM279" s="1668"/>
      <c r="PHN279" s="1668"/>
      <c r="PHO279" s="1668"/>
      <c r="PHP279" s="1668"/>
      <c r="PHQ279" s="1668"/>
      <c r="PHR279" s="1668"/>
      <c r="PHS279" s="1668"/>
      <c r="PHT279" s="1668"/>
      <c r="PHU279" s="1668"/>
      <c r="PHV279" s="1668"/>
      <c r="PHW279" s="1668"/>
      <c r="PHX279" s="1668"/>
      <c r="PHY279" s="1668"/>
      <c r="PHZ279" s="1668"/>
      <c r="PIA279" s="1668"/>
      <c r="PIB279" s="1668"/>
      <c r="PIC279" s="1668"/>
      <c r="PID279" s="1668"/>
      <c r="PIE279" s="1668"/>
      <c r="PIF279" s="1668"/>
      <c r="PIG279" s="1668"/>
      <c r="PIH279" s="1668"/>
      <c r="PII279" s="1668"/>
      <c r="PIJ279" s="1668"/>
      <c r="PIK279" s="1668"/>
      <c r="PIL279" s="1668"/>
      <c r="PIM279" s="1668"/>
      <c r="PIN279" s="1668"/>
      <c r="PIO279" s="1668"/>
      <c r="PIP279" s="1668"/>
      <c r="PIQ279" s="1668"/>
      <c r="PIR279" s="1668"/>
      <c r="PIS279" s="1668"/>
      <c r="PIT279" s="1668"/>
      <c r="PIU279" s="1668"/>
      <c r="PIV279" s="1668"/>
      <c r="PIW279" s="1668"/>
      <c r="PIX279" s="1668"/>
      <c r="PIY279" s="1668"/>
      <c r="PIZ279" s="1668"/>
      <c r="PJA279" s="1668"/>
      <c r="PJB279" s="1668"/>
      <c r="PJC279" s="1668"/>
      <c r="PJD279" s="1668"/>
      <c r="PJE279" s="1668"/>
      <c r="PJF279" s="1668"/>
      <c r="PJG279" s="1668"/>
      <c r="PJH279" s="1668"/>
      <c r="PJI279" s="1668"/>
      <c r="PJJ279" s="1668"/>
      <c r="PJK279" s="1668"/>
      <c r="PJL279" s="1668"/>
      <c r="PJM279" s="1668"/>
      <c r="PJN279" s="1668"/>
      <c r="PJO279" s="1668"/>
      <c r="PJP279" s="1668"/>
      <c r="PJQ279" s="1668"/>
      <c r="PJR279" s="1668"/>
      <c r="PJS279" s="1668"/>
      <c r="PJT279" s="1668"/>
      <c r="PJU279" s="1668"/>
      <c r="PJV279" s="1668"/>
      <c r="PJW279" s="1668"/>
      <c r="PJX279" s="1668"/>
      <c r="PJY279" s="1668"/>
      <c r="PJZ279" s="1668"/>
      <c r="PKA279" s="1668"/>
      <c r="PKB279" s="1668"/>
      <c r="PKC279" s="1668"/>
      <c r="PKD279" s="1668"/>
      <c r="PKE279" s="1668"/>
      <c r="PKF279" s="1668"/>
      <c r="PKG279" s="1668"/>
      <c r="PKH279" s="1668"/>
      <c r="PKI279" s="1668"/>
      <c r="PKJ279" s="1668"/>
      <c r="PKK279" s="1668"/>
      <c r="PKL279" s="1668"/>
      <c r="PKM279" s="1668"/>
      <c r="PKN279" s="1668"/>
      <c r="PKO279" s="1668"/>
      <c r="PKP279" s="1668"/>
      <c r="PKQ279" s="1668"/>
      <c r="PKR279" s="1668"/>
      <c r="PKS279" s="1668"/>
      <c r="PKT279" s="1668"/>
      <c r="PKU279" s="1668"/>
      <c r="PKV279" s="1668"/>
      <c r="PKW279" s="1668"/>
      <c r="PKX279" s="1668"/>
      <c r="PKY279" s="1668"/>
      <c r="PKZ279" s="1668"/>
      <c r="PLA279" s="1668"/>
      <c r="PLB279" s="1668"/>
      <c r="PLC279" s="1668"/>
      <c r="PLD279" s="1668"/>
      <c r="PLE279" s="1668"/>
      <c r="PLF279" s="1668"/>
      <c r="PLG279" s="1668"/>
      <c r="PLH279" s="1668"/>
      <c r="PLI279" s="1668"/>
      <c r="PLJ279" s="1668"/>
      <c r="PLK279" s="1668"/>
      <c r="PLL279" s="1668"/>
      <c r="PLM279" s="1668"/>
      <c r="PLN279" s="1668"/>
      <c r="PLO279" s="1668"/>
      <c r="PLP279" s="1668"/>
      <c r="PLQ279" s="1668"/>
      <c r="PLR279" s="1668"/>
      <c r="PLS279" s="1668"/>
      <c r="PLT279" s="1668"/>
      <c r="PLU279" s="1668"/>
      <c r="PLV279" s="1668"/>
      <c r="PLW279" s="1668"/>
      <c r="PLX279" s="1668"/>
      <c r="PLY279" s="1668"/>
      <c r="PLZ279" s="1668"/>
      <c r="PMA279" s="1668"/>
      <c r="PMB279" s="1668"/>
      <c r="PMC279" s="1668"/>
      <c r="PMD279" s="1668"/>
      <c r="PME279" s="1668"/>
      <c r="PMF279" s="1668"/>
      <c r="PMG279" s="1668"/>
      <c r="PMH279" s="1668"/>
      <c r="PMI279" s="1668"/>
      <c r="PMJ279" s="1668"/>
      <c r="PMK279" s="1668"/>
      <c r="PML279" s="1668"/>
      <c r="PMM279" s="1668"/>
      <c r="PMN279" s="1668"/>
      <c r="PMO279" s="1668"/>
      <c r="PMP279" s="1668"/>
      <c r="PMQ279" s="1668"/>
      <c r="PMR279" s="1668"/>
      <c r="PMS279" s="1668"/>
      <c r="PMT279" s="1668"/>
      <c r="PMU279" s="1668"/>
      <c r="PMV279" s="1668"/>
      <c r="PMW279" s="1668"/>
      <c r="PMX279" s="1668"/>
      <c r="PMY279" s="1668"/>
      <c r="PMZ279" s="1668"/>
      <c r="PNA279" s="1668"/>
      <c r="PNB279" s="1668"/>
      <c r="PNC279" s="1668"/>
      <c r="PND279" s="1668"/>
      <c r="PNE279" s="1668"/>
      <c r="PNF279" s="1668"/>
      <c r="PNG279" s="1668"/>
      <c r="PNH279" s="1668"/>
      <c r="PNI279" s="1668"/>
      <c r="PNJ279" s="1668"/>
      <c r="PNK279" s="1668"/>
      <c r="PNL279" s="1668"/>
      <c r="PNM279" s="1668"/>
      <c r="PNN279" s="1668"/>
      <c r="PNO279" s="1668"/>
      <c r="PNP279" s="1668"/>
      <c r="PNQ279" s="1668"/>
      <c r="PNR279" s="1668"/>
      <c r="PNS279" s="1668"/>
      <c r="PNT279" s="1668"/>
      <c r="PNU279" s="1668"/>
      <c r="PNV279" s="1668"/>
      <c r="PNW279" s="1668"/>
      <c r="PNX279" s="1668"/>
      <c r="PNY279" s="1668"/>
      <c r="PNZ279" s="1668"/>
      <c r="POA279" s="1668"/>
      <c r="POB279" s="1668"/>
      <c r="POC279" s="1668"/>
      <c r="POD279" s="1668"/>
      <c r="POE279" s="1668"/>
      <c r="POF279" s="1668"/>
      <c r="POG279" s="1668"/>
      <c r="POH279" s="1668"/>
      <c r="POI279" s="1668"/>
      <c r="POJ279" s="1668"/>
      <c r="POK279" s="1668"/>
      <c r="POL279" s="1668"/>
      <c r="POM279" s="1668"/>
      <c r="PON279" s="1668"/>
      <c r="POO279" s="1668"/>
      <c r="POP279" s="1668"/>
      <c r="POQ279" s="1668"/>
      <c r="POR279" s="1668"/>
      <c r="POS279" s="1668"/>
      <c r="POT279" s="1668"/>
      <c r="POU279" s="1668"/>
      <c r="POV279" s="1668"/>
      <c r="POW279" s="1668"/>
      <c r="POX279" s="1668"/>
      <c r="POY279" s="1668"/>
      <c r="POZ279" s="1668"/>
      <c r="PPA279" s="1668"/>
      <c r="PPB279" s="1668"/>
      <c r="PPC279" s="1668"/>
      <c r="PPD279" s="1668"/>
      <c r="PPE279" s="1668"/>
      <c r="PPF279" s="1668"/>
      <c r="PPG279" s="1668"/>
      <c r="PPH279" s="1668"/>
      <c r="PPI279" s="1668"/>
      <c r="PPJ279" s="1668"/>
      <c r="PPK279" s="1668"/>
      <c r="PPL279" s="1668"/>
      <c r="PPM279" s="1668"/>
      <c r="PPN279" s="1668"/>
      <c r="PPO279" s="1668"/>
      <c r="PPP279" s="1668"/>
      <c r="PPQ279" s="1668"/>
      <c r="PPR279" s="1668"/>
      <c r="PPS279" s="1668"/>
      <c r="PPT279" s="1668"/>
      <c r="PPU279" s="1668"/>
      <c r="PPV279" s="1668"/>
      <c r="PPW279" s="1668"/>
      <c r="PPX279" s="1668"/>
      <c r="PPY279" s="1668"/>
      <c r="PPZ279" s="1668"/>
      <c r="PQA279" s="1668"/>
      <c r="PQB279" s="1668"/>
      <c r="PQC279" s="1668"/>
      <c r="PQD279" s="1668"/>
      <c r="PQE279" s="1668"/>
      <c r="PQF279" s="1668"/>
      <c r="PQG279" s="1668"/>
      <c r="PQH279" s="1668"/>
      <c r="PQI279" s="1668"/>
      <c r="PQJ279" s="1668"/>
      <c r="PQK279" s="1668"/>
      <c r="PQL279" s="1668"/>
      <c r="PQM279" s="1668"/>
      <c r="PQN279" s="1668"/>
      <c r="PQO279" s="1668"/>
      <c r="PQP279" s="1668"/>
      <c r="PQQ279" s="1668"/>
      <c r="PQR279" s="1668"/>
      <c r="PQS279" s="1668"/>
      <c r="PQT279" s="1668"/>
      <c r="PQU279" s="1668"/>
      <c r="PQV279" s="1668"/>
      <c r="PQW279" s="1668"/>
      <c r="PQX279" s="1668"/>
      <c r="PQY279" s="1668"/>
      <c r="PQZ279" s="1668"/>
      <c r="PRA279" s="1668"/>
      <c r="PRB279" s="1668"/>
      <c r="PRC279" s="1668"/>
      <c r="PRD279" s="1668"/>
      <c r="PRE279" s="1668"/>
      <c r="PRF279" s="1668"/>
      <c r="PRG279" s="1668"/>
      <c r="PRH279" s="1668"/>
      <c r="PRI279" s="1668"/>
      <c r="PRJ279" s="1668"/>
      <c r="PRK279" s="1668"/>
      <c r="PRL279" s="1668"/>
      <c r="PRM279" s="1668"/>
      <c r="PRN279" s="1668"/>
      <c r="PRO279" s="1668"/>
      <c r="PRP279" s="1668"/>
      <c r="PRQ279" s="1668"/>
      <c r="PRR279" s="1668"/>
      <c r="PRS279" s="1668"/>
      <c r="PRT279" s="1668"/>
      <c r="PRU279" s="1668"/>
      <c r="PRV279" s="1668"/>
      <c r="PRW279" s="1668"/>
      <c r="PRX279" s="1668"/>
      <c r="PRY279" s="1668"/>
      <c r="PRZ279" s="1668"/>
      <c r="PSA279" s="1668"/>
      <c r="PSB279" s="1668"/>
      <c r="PSC279" s="1668"/>
      <c r="PSD279" s="1668"/>
      <c r="PSE279" s="1668"/>
      <c r="PSF279" s="1668"/>
      <c r="PSG279" s="1668"/>
      <c r="PSH279" s="1668"/>
      <c r="PSI279" s="1668"/>
      <c r="PSJ279" s="1668"/>
      <c r="PSK279" s="1668"/>
      <c r="PSL279" s="1668"/>
      <c r="PSM279" s="1668"/>
      <c r="PSN279" s="1668"/>
      <c r="PSO279" s="1668"/>
      <c r="PSP279" s="1668"/>
      <c r="PSQ279" s="1668"/>
      <c r="PSR279" s="1668"/>
      <c r="PSS279" s="1668"/>
      <c r="PST279" s="1668"/>
      <c r="PSU279" s="1668"/>
      <c r="PSV279" s="1668"/>
      <c r="PSW279" s="1668"/>
      <c r="PSX279" s="1668"/>
      <c r="PSY279" s="1668"/>
      <c r="PSZ279" s="1668"/>
      <c r="PTA279" s="1668"/>
      <c r="PTB279" s="1668"/>
      <c r="PTC279" s="1668"/>
      <c r="PTD279" s="1668"/>
      <c r="PTE279" s="1668"/>
      <c r="PTF279" s="1668"/>
      <c r="PTG279" s="1668"/>
      <c r="PTH279" s="1668"/>
      <c r="PTI279" s="1668"/>
      <c r="PTJ279" s="1668"/>
      <c r="PTK279" s="1668"/>
      <c r="PTL279" s="1668"/>
      <c r="PTM279" s="1668"/>
      <c r="PTN279" s="1668"/>
      <c r="PTO279" s="1668"/>
      <c r="PTP279" s="1668"/>
      <c r="PTQ279" s="1668"/>
      <c r="PTR279" s="1668"/>
      <c r="PTS279" s="1668"/>
      <c r="PTT279" s="1668"/>
      <c r="PTU279" s="1668"/>
      <c r="PTV279" s="1668"/>
      <c r="PTW279" s="1668"/>
      <c r="PTX279" s="1668"/>
      <c r="PTY279" s="1668"/>
      <c r="PTZ279" s="1668"/>
      <c r="PUA279" s="1668"/>
      <c r="PUB279" s="1668"/>
      <c r="PUC279" s="1668"/>
      <c r="PUD279" s="1668"/>
      <c r="PUE279" s="1668"/>
      <c r="PUF279" s="1668"/>
      <c r="PUG279" s="1668"/>
      <c r="PUH279" s="1668"/>
      <c r="PUI279" s="1668"/>
      <c r="PUJ279" s="1668"/>
      <c r="PUK279" s="1668"/>
      <c r="PUL279" s="1668"/>
      <c r="PUM279" s="1668"/>
      <c r="PUN279" s="1668"/>
      <c r="PUO279" s="1668"/>
      <c r="PUP279" s="1668"/>
      <c r="PUQ279" s="1668"/>
      <c r="PUR279" s="1668"/>
      <c r="PUS279" s="1668"/>
      <c r="PUT279" s="1668"/>
      <c r="PUU279" s="1668"/>
      <c r="PUV279" s="1668"/>
      <c r="PUW279" s="1668"/>
      <c r="PUX279" s="1668"/>
      <c r="PUY279" s="1668"/>
      <c r="PUZ279" s="1668"/>
      <c r="PVA279" s="1668"/>
      <c r="PVB279" s="1668"/>
      <c r="PVC279" s="1668"/>
      <c r="PVD279" s="1668"/>
      <c r="PVE279" s="1668"/>
      <c r="PVF279" s="1668"/>
      <c r="PVG279" s="1668"/>
      <c r="PVH279" s="1668"/>
      <c r="PVI279" s="1668"/>
      <c r="PVJ279" s="1668"/>
      <c r="PVK279" s="1668"/>
      <c r="PVL279" s="1668"/>
      <c r="PVM279" s="1668"/>
      <c r="PVN279" s="1668"/>
      <c r="PVO279" s="1668"/>
      <c r="PVP279" s="1668"/>
      <c r="PVQ279" s="1668"/>
      <c r="PVR279" s="1668"/>
      <c r="PVS279" s="1668"/>
      <c r="PVT279" s="1668"/>
      <c r="PVU279" s="1668"/>
      <c r="PVV279" s="1668"/>
      <c r="PVW279" s="1668"/>
      <c r="PVX279" s="1668"/>
      <c r="PVY279" s="1668"/>
      <c r="PVZ279" s="1668"/>
      <c r="PWA279" s="1668"/>
      <c r="PWB279" s="1668"/>
      <c r="PWC279" s="1668"/>
      <c r="PWD279" s="1668"/>
      <c r="PWE279" s="1668"/>
      <c r="PWF279" s="1668"/>
      <c r="PWG279" s="1668"/>
      <c r="PWH279" s="1668"/>
      <c r="PWI279" s="1668"/>
      <c r="PWJ279" s="1668"/>
      <c r="PWK279" s="1668"/>
      <c r="PWL279" s="1668"/>
      <c r="PWM279" s="1668"/>
      <c r="PWN279" s="1668"/>
      <c r="PWO279" s="1668"/>
      <c r="PWP279" s="1668"/>
      <c r="PWQ279" s="1668"/>
      <c r="PWR279" s="1668"/>
      <c r="PWS279" s="1668"/>
      <c r="PWT279" s="1668"/>
      <c r="PWU279" s="1668"/>
      <c r="PWV279" s="1668"/>
      <c r="PWW279" s="1668"/>
      <c r="PWX279" s="1668"/>
      <c r="PWY279" s="1668"/>
      <c r="PWZ279" s="1668"/>
      <c r="PXA279" s="1668"/>
      <c r="PXB279" s="1668"/>
      <c r="PXC279" s="1668"/>
      <c r="PXD279" s="1668"/>
      <c r="PXE279" s="1668"/>
      <c r="PXF279" s="1668"/>
      <c r="PXG279" s="1668"/>
      <c r="PXH279" s="1668"/>
      <c r="PXI279" s="1668"/>
      <c r="PXJ279" s="1668"/>
      <c r="PXK279" s="1668"/>
      <c r="PXL279" s="1668"/>
      <c r="PXM279" s="1668"/>
      <c r="PXN279" s="1668"/>
      <c r="PXO279" s="1668"/>
      <c r="PXP279" s="1668"/>
      <c r="PXQ279" s="1668"/>
      <c r="PXR279" s="1668"/>
      <c r="PXS279" s="1668"/>
      <c r="PXT279" s="1668"/>
      <c r="PXU279" s="1668"/>
      <c r="PXV279" s="1668"/>
      <c r="PXW279" s="1668"/>
      <c r="PXX279" s="1668"/>
      <c r="PXY279" s="1668"/>
      <c r="PXZ279" s="1668"/>
      <c r="PYA279" s="1668"/>
      <c r="PYB279" s="1668"/>
      <c r="PYC279" s="1668"/>
      <c r="PYD279" s="1668"/>
      <c r="PYE279" s="1668"/>
      <c r="PYF279" s="1668"/>
      <c r="PYG279" s="1668"/>
      <c r="PYH279" s="1668"/>
      <c r="PYI279" s="1668"/>
      <c r="PYJ279" s="1668"/>
      <c r="PYK279" s="1668"/>
      <c r="PYL279" s="1668"/>
      <c r="PYM279" s="1668"/>
      <c r="PYN279" s="1668"/>
      <c r="PYO279" s="1668"/>
      <c r="PYP279" s="1668"/>
      <c r="PYQ279" s="1668"/>
      <c r="PYR279" s="1668"/>
      <c r="PYS279" s="1668"/>
      <c r="PYT279" s="1668"/>
      <c r="PYU279" s="1668"/>
      <c r="PYV279" s="1668"/>
      <c r="PYW279" s="1668"/>
      <c r="PYX279" s="1668"/>
      <c r="PYY279" s="1668"/>
      <c r="PYZ279" s="1668"/>
      <c r="PZA279" s="1668"/>
      <c r="PZB279" s="1668"/>
      <c r="PZC279" s="1668"/>
      <c r="PZD279" s="1668"/>
      <c r="PZE279" s="1668"/>
      <c r="PZF279" s="1668"/>
      <c r="PZG279" s="1668"/>
      <c r="PZH279" s="1668"/>
      <c r="PZI279" s="1668"/>
      <c r="PZJ279" s="1668"/>
      <c r="PZK279" s="1668"/>
      <c r="PZL279" s="1668"/>
      <c r="PZM279" s="1668"/>
      <c r="PZN279" s="1668"/>
      <c r="PZO279" s="1668"/>
      <c r="PZP279" s="1668"/>
      <c r="PZQ279" s="1668"/>
      <c r="PZR279" s="1668"/>
      <c r="PZS279" s="1668"/>
      <c r="PZT279" s="1668"/>
      <c r="PZU279" s="1668"/>
      <c r="PZV279" s="1668"/>
      <c r="PZW279" s="1668"/>
      <c r="PZX279" s="1668"/>
      <c r="PZY279" s="1668"/>
      <c r="PZZ279" s="1668"/>
      <c r="QAA279" s="1668"/>
      <c r="QAB279" s="1668"/>
      <c r="QAC279" s="1668"/>
      <c r="QAD279" s="1668"/>
      <c r="QAE279" s="1668"/>
      <c r="QAF279" s="1668"/>
      <c r="QAG279" s="1668"/>
      <c r="QAH279" s="1668"/>
      <c r="QAI279" s="1668"/>
      <c r="QAJ279" s="1668"/>
      <c r="QAK279" s="1668"/>
      <c r="QAL279" s="1668"/>
      <c r="QAM279" s="1668"/>
      <c r="QAN279" s="1668"/>
      <c r="QAO279" s="1668"/>
      <c r="QAP279" s="1668"/>
      <c r="QAQ279" s="1668"/>
      <c r="QAR279" s="1668"/>
      <c r="QAS279" s="1668"/>
      <c r="QAT279" s="1668"/>
      <c r="QAU279" s="1668"/>
      <c r="QAV279" s="1668"/>
      <c r="QAW279" s="1668"/>
      <c r="QAX279" s="1668"/>
      <c r="QAY279" s="1668"/>
      <c r="QAZ279" s="1668"/>
      <c r="QBA279" s="1668"/>
      <c r="QBB279" s="1668"/>
      <c r="QBC279" s="1668"/>
      <c r="QBD279" s="1668"/>
      <c r="QBE279" s="1668"/>
      <c r="QBF279" s="1668"/>
      <c r="QBG279" s="1668"/>
      <c r="QBH279" s="1668"/>
      <c r="QBI279" s="1668"/>
      <c r="QBJ279" s="1668"/>
      <c r="QBK279" s="1668"/>
      <c r="QBL279" s="1668"/>
      <c r="QBM279" s="1668"/>
      <c r="QBN279" s="1668"/>
      <c r="QBO279" s="1668"/>
      <c r="QBP279" s="1668"/>
      <c r="QBQ279" s="1668"/>
      <c r="QBR279" s="1668"/>
      <c r="QBS279" s="1668"/>
      <c r="QBT279" s="1668"/>
      <c r="QBU279" s="1668"/>
      <c r="QBV279" s="1668"/>
      <c r="QBW279" s="1668"/>
      <c r="QBX279" s="1668"/>
      <c r="QBY279" s="1668"/>
      <c r="QBZ279" s="1668"/>
      <c r="QCA279" s="1668"/>
      <c r="QCB279" s="1668"/>
      <c r="QCC279" s="1668"/>
      <c r="QCD279" s="1668"/>
      <c r="QCE279" s="1668"/>
      <c r="QCF279" s="1668"/>
      <c r="QCG279" s="1668"/>
      <c r="QCH279" s="1668"/>
      <c r="QCI279" s="1668"/>
      <c r="QCJ279" s="1668"/>
      <c r="QCK279" s="1668"/>
      <c r="QCL279" s="1668"/>
      <c r="QCM279" s="1668"/>
      <c r="QCN279" s="1668"/>
      <c r="QCO279" s="1668"/>
      <c r="QCP279" s="1668"/>
      <c r="QCQ279" s="1668"/>
      <c r="QCR279" s="1668"/>
      <c r="QCS279" s="1668"/>
      <c r="QCT279" s="1668"/>
      <c r="QCU279" s="1668"/>
      <c r="QCV279" s="1668"/>
      <c r="QCW279" s="1668"/>
      <c r="QCX279" s="1668"/>
      <c r="QCY279" s="1668"/>
      <c r="QCZ279" s="1668"/>
      <c r="QDA279" s="1668"/>
      <c r="QDB279" s="1668"/>
      <c r="QDC279" s="1668"/>
      <c r="QDD279" s="1668"/>
      <c r="QDE279" s="1668"/>
      <c r="QDF279" s="1668"/>
      <c r="QDG279" s="1668"/>
      <c r="QDH279" s="1668"/>
      <c r="QDI279" s="1668"/>
      <c r="QDJ279" s="1668"/>
      <c r="QDK279" s="1668"/>
      <c r="QDL279" s="1668"/>
      <c r="QDM279" s="1668"/>
      <c r="QDN279" s="1668"/>
      <c r="QDO279" s="1668"/>
      <c r="QDP279" s="1668"/>
      <c r="QDQ279" s="1668"/>
      <c r="QDR279" s="1668"/>
      <c r="QDS279" s="1668"/>
      <c r="QDT279" s="1668"/>
      <c r="QDU279" s="1668"/>
      <c r="QDV279" s="1668"/>
      <c r="QDW279" s="1668"/>
      <c r="QDX279" s="1668"/>
      <c r="QDY279" s="1668"/>
      <c r="QDZ279" s="1668"/>
      <c r="QEA279" s="1668"/>
      <c r="QEB279" s="1668"/>
      <c r="QEC279" s="1668"/>
      <c r="QED279" s="1668"/>
      <c r="QEE279" s="1668"/>
      <c r="QEF279" s="1668"/>
      <c r="QEG279" s="1668"/>
      <c r="QEH279" s="1668"/>
      <c r="QEI279" s="1668"/>
      <c r="QEJ279" s="1668"/>
      <c r="QEK279" s="1668"/>
      <c r="QEL279" s="1668"/>
      <c r="QEM279" s="1668"/>
      <c r="QEN279" s="1668"/>
      <c r="QEO279" s="1668"/>
      <c r="QEP279" s="1668"/>
      <c r="QEQ279" s="1668"/>
      <c r="QER279" s="1668"/>
      <c r="QES279" s="1668"/>
      <c r="QET279" s="1668"/>
      <c r="QEU279" s="1668"/>
      <c r="QEV279" s="1668"/>
      <c r="QEW279" s="1668"/>
      <c r="QEX279" s="1668"/>
      <c r="QEY279" s="1668"/>
      <c r="QEZ279" s="1668"/>
      <c r="QFA279" s="1668"/>
      <c r="QFB279" s="1668"/>
      <c r="QFC279" s="1668"/>
      <c r="QFD279" s="1668"/>
      <c r="QFE279" s="1668"/>
      <c r="QFF279" s="1668"/>
      <c r="QFG279" s="1668"/>
      <c r="QFH279" s="1668"/>
      <c r="QFI279" s="1668"/>
      <c r="QFJ279" s="1668"/>
      <c r="QFK279" s="1668"/>
      <c r="QFL279" s="1668"/>
      <c r="QFM279" s="1668"/>
      <c r="QFN279" s="1668"/>
      <c r="QFO279" s="1668"/>
      <c r="QFP279" s="1668"/>
      <c r="QFQ279" s="1668"/>
      <c r="QFR279" s="1668"/>
      <c r="QFS279" s="1668"/>
      <c r="QFT279" s="1668"/>
      <c r="QFU279" s="1668"/>
      <c r="QFV279" s="1668"/>
      <c r="QFW279" s="1668"/>
      <c r="QFX279" s="1668"/>
      <c r="QFY279" s="1668"/>
      <c r="QFZ279" s="1668"/>
      <c r="QGA279" s="1668"/>
      <c r="QGB279" s="1668"/>
      <c r="QGC279" s="1668"/>
      <c r="QGD279" s="1668"/>
      <c r="QGE279" s="1668"/>
      <c r="QGF279" s="1668"/>
      <c r="QGG279" s="1668"/>
      <c r="QGH279" s="1668"/>
      <c r="QGI279" s="1668"/>
      <c r="QGJ279" s="1668"/>
      <c r="QGK279" s="1668"/>
      <c r="QGL279" s="1668"/>
      <c r="QGM279" s="1668"/>
      <c r="QGN279" s="1668"/>
      <c r="QGO279" s="1668"/>
      <c r="QGP279" s="1668"/>
      <c r="QGQ279" s="1668"/>
      <c r="QGR279" s="1668"/>
      <c r="QGS279" s="1668"/>
      <c r="QGT279" s="1668"/>
      <c r="QGU279" s="1668"/>
      <c r="QGV279" s="1668"/>
      <c r="QGW279" s="1668"/>
      <c r="QGX279" s="1668"/>
      <c r="QGY279" s="1668"/>
      <c r="QGZ279" s="1668"/>
      <c r="QHA279" s="1668"/>
      <c r="QHB279" s="1668"/>
      <c r="QHC279" s="1668"/>
      <c r="QHD279" s="1668"/>
      <c r="QHE279" s="1668"/>
      <c r="QHF279" s="1668"/>
      <c r="QHG279" s="1668"/>
      <c r="QHH279" s="1668"/>
      <c r="QHI279" s="1668"/>
      <c r="QHJ279" s="1668"/>
      <c r="QHK279" s="1668"/>
      <c r="QHL279" s="1668"/>
      <c r="QHM279" s="1668"/>
      <c r="QHN279" s="1668"/>
      <c r="QHO279" s="1668"/>
      <c r="QHP279" s="1668"/>
      <c r="QHQ279" s="1668"/>
      <c r="QHR279" s="1668"/>
      <c r="QHS279" s="1668"/>
      <c r="QHT279" s="1668"/>
      <c r="QHU279" s="1668"/>
      <c r="QHV279" s="1668"/>
      <c r="QHW279" s="1668"/>
      <c r="QHX279" s="1668"/>
      <c r="QHY279" s="1668"/>
      <c r="QHZ279" s="1668"/>
      <c r="QIA279" s="1668"/>
      <c r="QIB279" s="1668"/>
      <c r="QIC279" s="1668"/>
      <c r="QID279" s="1668"/>
      <c r="QIE279" s="1668"/>
      <c r="QIF279" s="1668"/>
      <c r="QIG279" s="1668"/>
      <c r="QIH279" s="1668"/>
      <c r="QII279" s="1668"/>
      <c r="QIJ279" s="1668"/>
      <c r="QIK279" s="1668"/>
      <c r="QIL279" s="1668"/>
      <c r="QIM279" s="1668"/>
      <c r="QIN279" s="1668"/>
      <c r="QIO279" s="1668"/>
      <c r="QIP279" s="1668"/>
      <c r="QIQ279" s="1668"/>
      <c r="QIR279" s="1668"/>
      <c r="QIS279" s="1668"/>
      <c r="QIT279" s="1668"/>
      <c r="QIU279" s="1668"/>
      <c r="QIV279" s="1668"/>
      <c r="QIW279" s="1668"/>
      <c r="QIX279" s="1668"/>
      <c r="QIY279" s="1668"/>
      <c r="QIZ279" s="1668"/>
      <c r="QJA279" s="1668"/>
      <c r="QJB279" s="1668"/>
      <c r="QJC279" s="1668"/>
      <c r="QJD279" s="1668"/>
      <c r="QJE279" s="1668"/>
      <c r="QJF279" s="1668"/>
      <c r="QJG279" s="1668"/>
      <c r="QJH279" s="1668"/>
      <c r="QJI279" s="1668"/>
      <c r="QJJ279" s="1668"/>
      <c r="QJK279" s="1668"/>
      <c r="QJL279" s="1668"/>
      <c r="QJM279" s="1668"/>
      <c r="QJN279" s="1668"/>
      <c r="QJO279" s="1668"/>
      <c r="QJP279" s="1668"/>
      <c r="QJQ279" s="1668"/>
      <c r="QJR279" s="1668"/>
      <c r="QJS279" s="1668"/>
      <c r="QJT279" s="1668"/>
      <c r="QJU279" s="1668"/>
      <c r="QJV279" s="1668"/>
      <c r="QJW279" s="1668"/>
      <c r="QJX279" s="1668"/>
      <c r="QJY279" s="1668"/>
      <c r="QJZ279" s="1668"/>
      <c r="QKA279" s="1668"/>
      <c r="QKB279" s="1668"/>
      <c r="QKC279" s="1668"/>
      <c r="QKD279" s="1668"/>
      <c r="QKE279" s="1668"/>
      <c r="QKF279" s="1668"/>
      <c r="QKG279" s="1668"/>
      <c r="QKH279" s="1668"/>
      <c r="QKI279" s="1668"/>
      <c r="QKJ279" s="1668"/>
      <c r="QKK279" s="1668"/>
      <c r="QKL279" s="1668"/>
      <c r="QKM279" s="1668"/>
      <c r="QKN279" s="1668"/>
      <c r="QKO279" s="1668"/>
      <c r="QKP279" s="1668"/>
      <c r="QKQ279" s="1668"/>
      <c r="QKR279" s="1668"/>
      <c r="QKS279" s="1668"/>
      <c r="QKT279" s="1668"/>
      <c r="QKU279" s="1668"/>
      <c r="QKV279" s="1668"/>
      <c r="QKW279" s="1668"/>
      <c r="QKX279" s="1668"/>
      <c r="QKY279" s="1668"/>
      <c r="QKZ279" s="1668"/>
      <c r="QLA279" s="1668"/>
      <c r="QLB279" s="1668"/>
      <c r="QLC279" s="1668"/>
      <c r="QLD279" s="1668"/>
      <c r="QLE279" s="1668"/>
      <c r="QLF279" s="1668"/>
      <c r="QLG279" s="1668"/>
      <c r="QLH279" s="1668"/>
      <c r="QLI279" s="1668"/>
      <c r="QLJ279" s="1668"/>
      <c r="QLK279" s="1668"/>
      <c r="QLL279" s="1668"/>
      <c r="QLM279" s="1668"/>
      <c r="QLN279" s="1668"/>
      <c r="QLO279" s="1668"/>
      <c r="QLP279" s="1668"/>
      <c r="QLQ279" s="1668"/>
      <c r="QLR279" s="1668"/>
      <c r="QLS279" s="1668"/>
      <c r="QLT279" s="1668"/>
      <c r="QLU279" s="1668"/>
      <c r="QLV279" s="1668"/>
      <c r="QLW279" s="1668"/>
      <c r="QLX279" s="1668"/>
      <c r="QLY279" s="1668"/>
      <c r="QLZ279" s="1668"/>
      <c r="QMA279" s="1668"/>
      <c r="QMB279" s="1668"/>
      <c r="QMC279" s="1668"/>
      <c r="QMD279" s="1668"/>
      <c r="QME279" s="1668"/>
      <c r="QMF279" s="1668"/>
      <c r="QMG279" s="1668"/>
      <c r="QMH279" s="1668"/>
      <c r="QMI279" s="1668"/>
      <c r="QMJ279" s="1668"/>
      <c r="QMK279" s="1668"/>
      <c r="QML279" s="1668"/>
      <c r="QMM279" s="1668"/>
      <c r="QMN279" s="1668"/>
      <c r="QMO279" s="1668"/>
      <c r="QMP279" s="1668"/>
      <c r="QMQ279" s="1668"/>
      <c r="QMR279" s="1668"/>
      <c r="QMS279" s="1668"/>
      <c r="QMT279" s="1668"/>
      <c r="QMU279" s="1668"/>
      <c r="QMV279" s="1668"/>
      <c r="QMW279" s="1668"/>
      <c r="QMX279" s="1668"/>
      <c r="QMY279" s="1668"/>
      <c r="QMZ279" s="1668"/>
      <c r="QNA279" s="1668"/>
      <c r="QNB279" s="1668"/>
      <c r="QNC279" s="1668"/>
      <c r="QND279" s="1668"/>
      <c r="QNE279" s="1668"/>
      <c r="QNF279" s="1668"/>
      <c r="QNG279" s="1668"/>
      <c r="QNH279" s="1668"/>
      <c r="QNI279" s="1668"/>
      <c r="QNJ279" s="1668"/>
      <c r="QNK279" s="1668"/>
      <c r="QNL279" s="1668"/>
      <c r="QNM279" s="1668"/>
      <c r="QNN279" s="1668"/>
      <c r="QNO279" s="1668"/>
      <c r="QNP279" s="1668"/>
      <c r="QNQ279" s="1668"/>
      <c r="QNR279" s="1668"/>
      <c r="QNS279" s="1668"/>
      <c r="QNT279" s="1668"/>
      <c r="QNU279" s="1668"/>
      <c r="QNV279" s="1668"/>
      <c r="QNW279" s="1668"/>
      <c r="QNX279" s="1668"/>
      <c r="QNY279" s="1668"/>
      <c r="QNZ279" s="1668"/>
      <c r="QOA279" s="1668"/>
      <c r="QOB279" s="1668"/>
      <c r="QOC279" s="1668"/>
      <c r="QOD279" s="1668"/>
      <c r="QOE279" s="1668"/>
      <c r="QOF279" s="1668"/>
      <c r="QOG279" s="1668"/>
      <c r="QOH279" s="1668"/>
      <c r="QOI279" s="1668"/>
      <c r="QOJ279" s="1668"/>
      <c r="QOK279" s="1668"/>
      <c r="QOL279" s="1668"/>
      <c r="QOM279" s="1668"/>
      <c r="QON279" s="1668"/>
      <c r="QOO279" s="1668"/>
      <c r="QOP279" s="1668"/>
      <c r="QOQ279" s="1668"/>
      <c r="QOR279" s="1668"/>
      <c r="QOS279" s="1668"/>
      <c r="QOT279" s="1668"/>
      <c r="QOU279" s="1668"/>
      <c r="QOV279" s="1668"/>
      <c r="QOW279" s="1668"/>
      <c r="QOX279" s="1668"/>
      <c r="QOY279" s="1668"/>
      <c r="QOZ279" s="1668"/>
      <c r="QPA279" s="1668"/>
      <c r="QPB279" s="1668"/>
      <c r="QPC279" s="1668"/>
      <c r="QPD279" s="1668"/>
      <c r="QPE279" s="1668"/>
      <c r="QPF279" s="1668"/>
      <c r="QPG279" s="1668"/>
      <c r="QPH279" s="1668"/>
      <c r="QPI279" s="1668"/>
      <c r="QPJ279" s="1668"/>
      <c r="QPK279" s="1668"/>
      <c r="QPL279" s="1668"/>
      <c r="QPM279" s="1668"/>
      <c r="QPN279" s="1668"/>
      <c r="QPO279" s="1668"/>
      <c r="QPP279" s="1668"/>
      <c r="QPQ279" s="1668"/>
      <c r="QPR279" s="1668"/>
      <c r="QPS279" s="1668"/>
      <c r="QPT279" s="1668"/>
      <c r="QPU279" s="1668"/>
      <c r="QPV279" s="1668"/>
      <c r="QPW279" s="1668"/>
      <c r="QPX279" s="1668"/>
      <c r="QPY279" s="1668"/>
      <c r="QPZ279" s="1668"/>
      <c r="QQA279" s="1668"/>
      <c r="QQB279" s="1668"/>
      <c r="QQC279" s="1668"/>
      <c r="QQD279" s="1668"/>
      <c r="QQE279" s="1668"/>
      <c r="QQF279" s="1668"/>
      <c r="QQG279" s="1668"/>
      <c r="QQH279" s="1668"/>
      <c r="QQI279" s="1668"/>
      <c r="QQJ279" s="1668"/>
      <c r="QQK279" s="1668"/>
      <c r="QQL279" s="1668"/>
      <c r="QQM279" s="1668"/>
      <c r="QQN279" s="1668"/>
      <c r="QQO279" s="1668"/>
      <c r="QQP279" s="1668"/>
      <c r="QQQ279" s="1668"/>
      <c r="QQR279" s="1668"/>
      <c r="QQS279" s="1668"/>
      <c r="QQT279" s="1668"/>
      <c r="QQU279" s="1668"/>
      <c r="QQV279" s="1668"/>
      <c r="QQW279" s="1668"/>
      <c r="QQX279" s="1668"/>
      <c r="QQY279" s="1668"/>
      <c r="QQZ279" s="1668"/>
      <c r="QRA279" s="1668"/>
      <c r="QRB279" s="1668"/>
      <c r="QRC279" s="1668"/>
      <c r="QRD279" s="1668"/>
      <c r="QRE279" s="1668"/>
      <c r="QRF279" s="1668"/>
      <c r="QRG279" s="1668"/>
      <c r="QRH279" s="1668"/>
      <c r="QRI279" s="1668"/>
      <c r="QRJ279" s="1668"/>
      <c r="QRK279" s="1668"/>
      <c r="QRL279" s="1668"/>
      <c r="QRM279" s="1668"/>
      <c r="QRN279" s="1668"/>
      <c r="QRO279" s="1668"/>
      <c r="QRP279" s="1668"/>
      <c r="QRQ279" s="1668"/>
      <c r="QRR279" s="1668"/>
      <c r="QRS279" s="1668"/>
      <c r="QRT279" s="1668"/>
      <c r="QRU279" s="1668"/>
      <c r="QRV279" s="1668"/>
      <c r="QRW279" s="1668"/>
      <c r="QRX279" s="1668"/>
      <c r="QRY279" s="1668"/>
      <c r="QRZ279" s="1668"/>
      <c r="QSA279" s="1668"/>
      <c r="QSB279" s="1668"/>
      <c r="QSC279" s="1668"/>
      <c r="QSD279" s="1668"/>
      <c r="QSE279" s="1668"/>
      <c r="QSF279" s="1668"/>
      <c r="QSG279" s="1668"/>
      <c r="QSH279" s="1668"/>
      <c r="QSI279" s="1668"/>
      <c r="QSJ279" s="1668"/>
      <c r="QSK279" s="1668"/>
      <c r="QSL279" s="1668"/>
      <c r="QSM279" s="1668"/>
      <c r="QSN279" s="1668"/>
      <c r="QSO279" s="1668"/>
      <c r="QSP279" s="1668"/>
      <c r="QSQ279" s="1668"/>
      <c r="QSR279" s="1668"/>
      <c r="QSS279" s="1668"/>
      <c r="QST279" s="1668"/>
      <c r="QSU279" s="1668"/>
      <c r="QSV279" s="1668"/>
      <c r="QSW279" s="1668"/>
      <c r="QSX279" s="1668"/>
      <c r="QSY279" s="1668"/>
      <c r="QSZ279" s="1668"/>
      <c r="QTA279" s="1668"/>
      <c r="QTB279" s="1668"/>
      <c r="QTC279" s="1668"/>
      <c r="QTD279" s="1668"/>
      <c r="QTE279" s="1668"/>
      <c r="QTF279" s="1668"/>
      <c r="QTG279" s="1668"/>
      <c r="QTH279" s="1668"/>
      <c r="QTI279" s="1668"/>
      <c r="QTJ279" s="1668"/>
      <c r="QTK279" s="1668"/>
      <c r="QTL279" s="1668"/>
      <c r="QTM279" s="1668"/>
      <c r="QTN279" s="1668"/>
      <c r="QTO279" s="1668"/>
      <c r="QTP279" s="1668"/>
      <c r="QTQ279" s="1668"/>
      <c r="QTR279" s="1668"/>
      <c r="QTS279" s="1668"/>
      <c r="QTT279" s="1668"/>
      <c r="QTU279" s="1668"/>
      <c r="QTV279" s="1668"/>
      <c r="QTW279" s="1668"/>
      <c r="QTX279" s="1668"/>
      <c r="QTY279" s="1668"/>
      <c r="QTZ279" s="1668"/>
      <c r="QUA279" s="1668"/>
      <c r="QUB279" s="1668"/>
      <c r="QUC279" s="1668"/>
      <c r="QUD279" s="1668"/>
      <c r="QUE279" s="1668"/>
      <c r="QUF279" s="1668"/>
      <c r="QUG279" s="1668"/>
      <c r="QUH279" s="1668"/>
      <c r="QUI279" s="1668"/>
      <c r="QUJ279" s="1668"/>
      <c r="QUK279" s="1668"/>
      <c r="QUL279" s="1668"/>
      <c r="QUM279" s="1668"/>
      <c r="QUN279" s="1668"/>
      <c r="QUO279" s="1668"/>
      <c r="QUP279" s="1668"/>
      <c r="QUQ279" s="1668"/>
      <c r="QUR279" s="1668"/>
      <c r="QUS279" s="1668"/>
      <c r="QUT279" s="1668"/>
      <c r="QUU279" s="1668"/>
      <c r="QUV279" s="1668"/>
      <c r="QUW279" s="1668"/>
      <c r="QUX279" s="1668"/>
      <c r="QUY279" s="1668"/>
      <c r="QUZ279" s="1668"/>
      <c r="QVA279" s="1668"/>
      <c r="QVB279" s="1668"/>
      <c r="QVC279" s="1668"/>
      <c r="QVD279" s="1668"/>
      <c r="QVE279" s="1668"/>
      <c r="QVF279" s="1668"/>
      <c r="QVG279" s="1668"/>
      <c r="QVH279" s="1668"/>
      <c r="QVI279" s="1668"/>
      <c r="QVJ279" s="1668"/>
      <c r="QVK279" s="1668"/>
      <c r="QVL279" s="1668"/>
      <c r="QVM279" s="1668"/>
      <c r="QVN279" s="1668"/>
      <c r="QVO279" s="1668"/>
      <c r="QVP279" s="1668"/>
      <c r="QVQ279" s="1668"/>
      <c r="QVR279" s="1668"/>
      <c r="QVS279" s="1668"/>
      <c r="QVT279" s="1668"/>
      <c r="QVU279" s="1668"/>
      <c r="QVV279" s="1668"/>
      <c r="QVW279" s="1668"/>
      <c r="QVX279" s="1668"/>
      <c r="QVY279" s="1668"/>
      <c r="QVZ279" s="1668"/>
      <c r="QWA279" s="1668"/>
      <c r="QWB279" s="1668"/>
      <c r="QWC279" s="1668"/>
      <c r="QWD279" s="1668"/>
      <c r="QWE279" s="1668"/>
      <c r="QWF279" s="1668"/>
      <c r="QWG279" s="1668"/>
      <c r="QWH279" s="1668"/>
      <c r="QWI279" s="1668"/>
      <c r="QWJ279" s="1668"/>
      <c r="QWK279" s="1668"/>
      <c r="QWL279" s="1668"/>
      <c r="QWM279" s="1668"/>
      <c r="QWN279" s="1668"/>
      <c r="QWO279" s="1668"/>
      <c r="QWP279" s="1668"/>
      <c r="QWQ279" s="1668"/>
      <c r="QWR279" s="1668"/>
      <c r="QWS279" s="1668"/>
      <c r="QWT279" s="1668"/>
      <c r="QWU279" s="1668"/>
      <c r="QWV279" s="1668"/>
      <c r="QWW279" s="1668"/>
      <c r="QWX279" s="1668"/>
      <c r="QWY279" s="1668"/>
      <c r="QWZ279" s="1668"/>
      <c r="QXA279" s="1668"/>
      <c r="QXB279" s="1668"/>
      <c r="QXC279" s="1668"/>
      <c r="QXD279" s="1668"/>
      <c r="QXE279" s="1668"/>
      <c r="QXF279" s="1668"/>
      <c r="QXG279" s="1668"/>
      <c r="QXH279" s="1668"/>
      <c r="QXI279" s="1668"/>
      <c r="QXJ279" s="1668"/>
      <c r="QXK279" s="1668"/>
      <c r="QXL279" s="1668"/>
      <c r="QXM279" s="1668"/>
      <c r="QXN279" s="1668"/>
      <c r="QXO279" s="1668"/>
      <c r="QXP279" s="1668"/>
      <c r="QXQ279" s="1668"/>
      <c r="QXR279" s="1668"/>
      <c r="QXS279" s="1668"/>
      <c r="QXT279" s="1668"/>
      <c r="QXU279" s="1668"/>
      <c r="QXV279" s="1668"/>
      <c r="QXW279" s="1668"/>
      <c r="QXX279" s="1668"/>
      <c r="QXY279" s="1668"/>
      <c r="QXZ279" s="1668"/>
      <c r="QYA279" s="1668"/>
      <c r="QYB279" s="1668"/>
      <c r="QYC279" s="1668"/>
      <c r="QYD279" s="1668"/>
      <c r="QYE279" s="1668"/>
      <c r="QYF279" s="1668"/>
      <c r="QYG279" s="1668"/>
      <c r="QYH279" s="1668"/>
      <c r="QYI279" s="1668"/>
      <c r="QYJ279" s="1668"/>
      <c r="QYK279" s="1668"/>
      <c r="QYL279" s="1668"/>
      <c r="QYM279" s="1668"/>
      <c r="QYN279" s="1668"/>
      <c r="QYO279" s="1668"/>
      <c r="QYP279" s="1668"/>
      <c r="QYQ279" s="1668"/>
      <c r="QYR279" s="1668"/>
      <c r="QYS279" s="1668"/>
      <c r="QYT279" s="1668"/>
      <c r="QYU279" s="1668"/>
      <c r="QYV279" s="1668"/>
      <c r="QYW279" s="1668"/>
      <c r="QYX279" s="1668"/>
      <c r="QYY279" s="1668"/>
      <c r="QYZ279" s="1668"/>
      <c r="QZA279" s="1668"/>
      <c r="QZB279" s="1668"/>
      <c r="QZC279" s="1668"/>
      <c r="QZD279" s="1668"/>
      <c r="QZE279" s="1668"/>
      <c r="QZF279" s="1668"/>
      <c r="QZG279" s="1668"/>
      <c r="QZH279" s="1668"/>
      <c r="QZI279" s="1668"/>
      <c r="QZJ279" s="1668"/>
      <c r="QZK279" s="1668"/>
      <c r="QZL279" s="1668"/>
      <c r="QZM279" s="1668"/>
      <c r="QZN279" s="1668"/>
      <c r="QZO279" s="1668"/>
      <c r="QZP279" s="1668"/>
      <c r="QZQ279" s="1668"/>
      <c r="QZR279" s="1668"/>
      <c r="QZS279" s="1668"/>
      <c r="QZT279" s="1668"/>
      <c r="QZU279" s="1668"/>
      <c r="QZV279" s="1668"/>
      <c r="QZW279" s="1668"/>
      <c r="QZX279" s="1668"/>
      <c r="QZY279" s="1668"/>
      <c r="QZZ279" s="1668"/>
      <c r="RAA279" s="1668"/>
      <c r="RAB279" s="1668"/>
      <c r="RAC279" s="1668"/>
      <c r="RAD279" s="1668"/>
      <c r="RAE279" s="1668"/>
      <c r="RAF279" s="1668"/>
      <c r="RAG279" s="1668"/>
      <c r="RAH279" s="1668"/>
      <c r="RAI279" s="1668"/>
      <c r="RAJ279" s="1668"/>
      <c r="RAK279" s="1668"/>
      <c r="RAL279" s="1668"/>
      <c r="RAM279" s="1668"/>
      <c r="RAN279" s="1668"/>
      <c r="RAO279" s="1668"/>
      <c r="RAP279" s="1668"/>
      <c r="RAQ279" s="1668"/>
      <c r="RAR279" s="1668"/>
      <c r="RAS279" s="1668"/>
      <c r="RAT279" s="1668"/>
      <c r="RAU279" s="1668"/>
      <c r="RAV279" s="1668"/>
      <c r="RAW279" s="1668"/>
      <c r="RAX279" s="1668"/>
      <c r="RAY279" s="1668"/>
      <c r="RAZ279" s="1668"/>
      <c r="RBA279" s="1668"/>
      <c r="RBB279" s="1668"/>
      <c r="RBC279" s="1668"/>
      <c r="RBD279" s="1668"/>
      <c r="RBE279" s="1668"/>
      <c r="RBF279" s="1668"/>
      <c r="RBG279" s="1668"/>
      <c r="RBH279" s="1668"/>
      <c r="RBI279" s="1668"/>
      <c r="RBJ279" s="1668"/>
      <c r="RBK279" s="1668"/>
      <c r="RBL279" s="1668"/>
      <c r="RBM279" s="1668"/>
      <c r="RBN279" s="1668"/>
      <c r="RBO279" s="1668"/>
      <c r="RBP279" s="1668"/>
      <c r="RBQ279" s="1668"/>
      <c r="RBR279" s="1668"/>
      <c r="RBS279" s="1668"/>
      <c r="RBT279" s="1668"/>
      <c r="RBU279" s="1668"/>
      <c r="RBV279" s="1668"/>
      <c r="RBW279" s="1668"/>
      <c r="RBX279" s="1668"/>
      <c r="RBY279" s="1668"/>
      <c r="RBZ279" s="1668"/>
      <c r="RCA279" s="1668"/>
      <c r="RCB279" s="1668"/>
      <c r="RCC279" s="1668"/>
      <c r="RCD279" s="1668"/>
      <c r="RCE279" s="1668"/>
      <c r="RCF279" s="1668"/>
      <c r="RCG279" s="1668"/>
      <c r="RCH279" s="1668"/>
      <c r="RCI279" s="1668"/>
      <c r="RCJ279" s="1668"/>
      <c r="RCK279" s="1668"/>
      <c r="RCL279" s="1668"/>
      <c r="RCM279" s="1668"/>
      <c r="RCN279" s="1668"/>
      <c r="RCO279" s="1668"/>
      <c r="RCP279" s="1668"/>
      <c r="RCQ279" s="1668"/>
      <c r="RCR279" s="1668"/>
      <c r="RCS279" s="1668"/>
      <c r="RCT279" s="1668"/>
      <c r="RCU279" s="1668"/>
      <c r="RCV279" s="1668"/>
      <c r="RCW279" s="1668"/>
      <c r="RCX279" s="1668"/>
      <c r="RCY279" s="1668"/>
      <c r="RCZ279" s="1668"/>
      <c r="RDA279" s="1668"/>
      <c r="RDB279" s="1668"/>
      <c r="RDC279" s="1668"/>
      <c r="RDD279" s="1668"/>
      <c r="RDE279" s="1668"/>
      <c r="RDF279" s="1668"/>
      <c r="RDG279" s="1668"/>
      <c r="RDH279" s="1668"/>
      <c r="RDI279" s="1668"/>
      <c r="RDJ279" s="1668"/>
      <c r="RDK279" s="1668"/>
      <c r="RDL279" s="1668"/>
      <c r="RDM279" s="1668"/>
      <c r="RDN279" s="1668"/>
      <c r="RDO279" s="1668"/>
      <c r="RDP279" s="1668"/>
      <c r="RDQ279" s="1668"/>
      <c r="RDR279" s="1668"/>
      <c r="RDS279" s="1668"/>
      <c r="RDT279" s="1668"/>
      <c r="RDU279" s="1668"/>
      <c r="RDV279" s="1668"/>
      <c r="RDW279" s="1668"/>
      <c r="RDX279" s="1668"/>
      <c r="RDY279" s="1668"/>
      <c r="RDZ279" s="1668"/>
      <c r="REA279" s="1668"/>
      <c r="REB279" s="1668"/>
      <c r="REC279" s="1668"/>
      <c r="RED279" s="1668"/>
      <c r="REE279" s="1668"/>
      <c r="REF279" s="1668"/>
      <c r="REG279" s="1668"/>
      <c r="REH279" s="1668"/>
      <c r="REI279" s="1668"/>
      <c r="REJ279" s="1668"/>
      <c r="REK279" s="1668"/>
      <c r="REL279" s="1668"/>
      <c r="REM279" s="1668"/>
      <c r="REN279" s="1668"/>
      <c r="REO279" s="1668"/>
      <c r="REP279" s="1668"/>
      <c r="REQ279" s="1668"/>
      <c r="RER279" s="1668"/>
      <c r="RES279" s="1668"/>
      <c r="RET279" s="1668"/>
      <c r="REU279" s="1668"/>
      <c r="REV279" s="1668"/>
      <c r="REW279" s="1668"/>
      <c r="REX279" s="1668"/>
      <c r="REY279" s="1668"/>
      <c r="REZ279" s="1668"/>
      <c r="RFA279" s="1668"/>
      <c r="RFB279" s="1668"/>
      <c r="RFC279" s="1668"/>
      <c r="RFD279" s="1668"/>
      <c r="RFE279" s="1668"/>
      <c r="RFF279" s="1668"/>
      <c r="RFG279" s="1668"/>
      <c r="RFH279" s="1668"/>
      <c r="RFI279" s="1668"/>
      <c r="RFJ279" s="1668"/>
      <c r="RFK279" s="1668"/>
      <c r="RFL279" s="1668"/>
      <c r="RFM279" s="1668"/>
      <c r="RFN279" s="1668"/>
      <c r="RFO279" s="1668"/>
      <c r="RFP279" s="1668"/>
      <c r="RFQ279" s="1668"/>
      <c r="RFR279" s="1668"/>
      <c r="RFS279" s="1668"/>
      <c r="RFT279" s="1668"/>
      <c r="RFU279" s="1668"/>
      <c r="RFV279" s="1668"/>
      <c r="RFW279" s="1668"/>
      <c r="RFX279" s="1668"/>
      <c r="RFY279" s="1668"/>
      <c r="RFZ279" s="1668"/>
      <c r="RGA279" s="1668"/>
      <c r="RGB279" s="1668"/>
      <c r="RGC279" s="1668"/>
      <c r="RGD279" s="1668"/>
      <c r="RGE279" s="1668"/>
      <c r="RGF279" s="1668"/>
      <c r="RGG279" s="1668"/>
      <c r="RGH279" s="1668"/>
      <c r="RGI279" s="1668"/>
      <c r="RGJ279" s="1668"/>
      <c r="RGK279" s="1668"/>
      <c r="RGL279" s="1668"/>
      <c r="RGM279" s="1668"/>
      <c r="RGN279" s="1668"/>
      <c r="RGO279" s="1668"/>
      <c r="RGP279" s="1668"/>
      <c r="RGQ279" s="1668"/>
      <c r="RGR279" s="1668"/>
      <c r="RGS279" s="1668"/>
      <c r="RGT279" s="1668"/>
      <c r="RGU279" s="1668"/>
      <c r="RGV279" s="1668"/>
      <c r="RGW279" s="1668"/>
      <c r="RGX279" s="1668"/>
      <c r="RGY279" s="1668"/>
      <c r="RGZ279" s="1668"/>
      <c r="RHA279" s="1668"/>
      <c r="RHB279" s="1668"/>
      <c r="RHC279" s="1668"/>
      <c r="RHD279" s="1668"/>
      <c r="RHE279" s="1668"/>
      <c r="RHF279" s="1668"/>
      <c r="RHG279" s="1668"/>
      <c r="RHH279" s="1668"/>
      <c r="RHI279" s="1668"/>
      <c r="RHJ279" s="1668"/>
      <c r="RHK279" s="1668"/>
      <c r="RHL279" s="1668"/>
      <c r="RHM279" s="1668"/>
      <c r="RHN279" s="1668"/>
      <c r="RHO279" s="1668"/>
      <c r="RHP279" s="1668"/>
      <c r="RHQ279" s="1668"/>
      <c r="RHR279" s="1668"/>
      <c r="RHS279" s="1668"/>
      <c r="RHT279" s="1668"/>
      <c r="RHU279" s="1668"/>
      <c r="RHV279" s="1668"/>
      <c r="RHW279" s="1668"/>
      <c r="RHX279" s="1668"/>
      <c r="RHY279" s="1668"/>
      <c r="RHZ279" s="1668"/>
      <c r="RIA279" s="1668"/>
      <c r="RIB279" s="1668"/>
      <c r="RIC279" s="1668"/>
      <c r="RID279" s="1668"/>
      <c r="RIE279" s="1668"/>
      <c r="RIF279" s="1668"/>
      <c r="RIG279" s="1668"/>
      <c r="RIH279" s="1668"/>
      <c r="RII279" s="1668"/>
      <c r="RIJ279" s="1668"/>
      <c r="RIK279" s="1668"/>
      <c r="RIL279" s="1668"/>
      <c r="RIM279" s="1668"/>
      <c r="RIN279" s="1668"/>
      <c r="RIO279" s="1668"/>
      <c r="RIP279" s="1668"/>
      <c r="RIQ279" s="1668"/>
      <c r="RIR279" s="1668"/>
      <c r="RIS279" s="1668"/>
      <c r="RIT279" s="1668"/>
      <c r="RIU279" s="1668"/>
      <c r="RIV279" s="1668"/>
      <c r="RIW279" s="1668"/>
      <c r="RIX279" s="1668"/>
      <c r="RIY279" s="1668"/>
      <c r="RIZ279" s="1668"/>
      <c r="RJA279" s="1668"/>
      <c r="RJB279" s="1668"/>
      <c r="RJC279" s="1668"/>
      <c r="RJD279" s="1668"/>
      <c r="RJE279" s="1668"/>
      <c r="RJF279" s="1668"/>
      <c r="RJG279" s="1668"/>
      <c r="RJH279" s="1668"/>
      <c r="RJI279" s="1668"/>
      <c r="RJJ279" s="1668"/>
      <c r="RJK279" s="1668"/>
      <c r="RJL279" s="1668"/>
      <c r="RJM279" s="1668"/>
      <c r="RJN279" s="1668"/>
      <c r="RJO279" s="1668"/>
      <c r="RJP279" s="1668"/>
      <c r="RJQ279" s="1668"/>
      <c r="RJR279" s="1668"/>
      <c r="RJS279" s="1668"/>
      <c r="RJT279" s="1668"/>
      <c r="RJU279" s="1668"/>
      <c r="RJV279" s="1668"/>
      <c r="RJW279" s="1668"/>
      <c r="RJX279" s="1668"/>
      <c r="RJY279" s="1668"/>
      <c r="RJZ279" s="1668"/>
      <c r="RKA279" s="1668"/>
      <c r="RKB279" s="1668"/>
      <c r="RKC279" s="1668"/>
      <c r="RKD279" s="1668"/>
      <c r="RKE279" s="1668"/>
      <c r="RKF279" s="1668"/>
      <c r="RKG279" s="1668"/>
      <c r="RKH279" s="1668"/>
      <c r="RKI279" s="1668"/>
      <c r="RKJ279" s="1668"/>
      <c r="RKK279" s="1668"/>
      <c r="RKL279" s="1668"/>
      <c r="RKM279" s="1668"/>
      <c r="RKN279" s="1668"/>
      <c r="RKO279" s="1668"/>
      <c r="RKP279" s="1668"/>
      <c r="RKQ279" s="1668"/>
      <c r="RKR279" s="1668"/>
      <c r="RKS279" s="1668"/>
      <c r="RKT279" s="1668"/>
      <c r="RKU279" s="1668"/>
      <c r="RKV279" s="1668"/>
      <c r="RKW279" s="1668"/>
      <c r="RKX279" s="1668"/>
      <c r="RKY279" s="1668"/>
      <c r="RKZ279" s="1668"/>
      <c r="RLA279" s="1668"/>
      <c r="RLB279" s="1668"/>
      <c r="RLC279" s="1668"/>
      <c r="RLD279" s="1668"/>
      <c r="RLE279" s="1668"/>
      <c r="RLF279" s="1668"/>
      <c r="RLG279" s="1668"/>
      <c r="RLH279" s="1668"/>
      <c r="RLI279" s="1668"/>
      <c r="RLJ279" s="1668"/>
      <c r="RLK279" s="1668"/>
      <c r="RLL279" s="1668"/>
      <c r="RLM279" s="1668"/>
      <c r="RLN279" s="1668"/>
      <c r="RLO279" s="1668"/>
      <c r="RLP279" s="1668"/>
      <c r="RLQ279" s="1668"/>
      <c r="RLR279" s="1668"/>
      <c r="RLS279" s="1668"/>
      <c r="RLT279" s="1668"/>
      <c r="RLU279" s="1668"/>
      <c r="RLV279" s="1668"/>
      <c r="RLW279" s="1668"/>
      <c r="RLX279" s="1668"/>
      <c r="RLY279" s="1668"/>
      <c r="RLZ279" s="1668"/>
      <c r="RMA279" s="1668"/>
      <c r="RMB279" s="1668"/>
      <c r="RMC279" s="1668"/>
      <c r="RMD279" s="1668"/>
      <c r="RME279" s="1668"/>
      <c r="RMF279" s="1668"/>
      <c r="RMG279" s="1668"/>
      <c r="RMH279" s="1668"/>
      <c r="RMI279" s="1668"/>
      <c r="RMJ279" s="1668"/>
      <c r="RMK279" s="1668"/>
      <c r="RML279" s="1668"/>
      <c r="RMM279" s="1668"/>
      <c r="RMN279" s="1668"/>
      <c r="RMO279" s="1668"/>
      <c r="RMP279" s="1668"/>
      <c r="RMQ279" s="1668"/>
      <c r="RMR279" s="1668"/>
      <c r="RMS279" s="1668"/>
      <c r="RMT279" s="1668"/>
      <c r="RMU279" s="1668"/>
      <c r="RMV279" s="1668"/>
      <c r="RMW279" s="1668"/>
      <c r="RMX279" s="1668"/>
      <c r="RMY279" s="1668"/>
      <c r="RMZ279" s="1668"/>
      <c r="RNA279" s="1668"/>
      <c r="RNB279" s="1668"/>
      <c r="RNC279" s="1668"/>
      <c r="RND279" s="1668"/>
      <c r="RNE279" s="1668"/>
      <c r="RNF279" s="1668"/>
      <c r="RNG279" s="1668"/>
      <c r="RNH279" s="1668"/>
      <c r="RNI279" s="1668"/>
      <c r="RNJ279" s="1668"/>
      <c r="RNK279" s="1668"/>
      <c r="RNL279" s="1668"/>
      <c r="RNM279" s="1668"/>
      <c r="RNN279" s="1668"/>
      <c r="RNO279" s="1668"/>
      <c r="RNP279" s="1668"/>
      <c r="RNQ279" s="1668"/>
      <c r="RNR279" s="1668"/>
      <c r="RNS279" s="1668"/>
      <c r="RNT279" s="1668"/>
      <c r="RNU279" s="1668"/>
      <c r="RNV279" s="1668"/>
      <c r="RNW279" s="1668"/>
      <c r="RNX279" s="1668"/>
      <c r="RNY279" s="1668"/>
      <c r="RNZ279" s="1668"/>
      <c r="ROA279" s="1668"/>
      <c r="ROB279" s="1668"/>
      <c r="ROC279" s="1668"/>
      <c r="ROD279" s="1668"/>
      <c r="ROE279" s="1668"/>
      <c r="ROF279" s="1668"/>
      <c r="ROG279" s="1668"/>
      <c r="ROH279" s="1668"/>
      <c r="ROI279" s="1668"/>
      <c r="ROJ279" s="1668"/>
      <c r="ROK279" s="1668"/>
      <c r="ROL279" s="1668"/>
      <c r="ROM279" s="1668"/>
      <c r="RON279" s="1668"/>
      <c r="ROO279" s="1668"/>
      <c r="ROP279" s="1668"/>
      <c r="ROQ279" s="1668"/>
      <c r="ROR279" s="1668"/>
      <c r="ROS279" s="1668"/>
      <c r="ROT279" s="1668"/>
      <c r="ROU279" s="1668"/>
      <c r="ROV279" s="1668"/>
      <c r="ROW279" s="1668"/>
      <c r="ROX279" s="1668"/>
      <c r="ROY279" s="1668"/>
      <c r="ROZ279" s="1668"/>
      <c r="RPA279" s="1668"/>
      <c r="RPB279" s="1668"/>
      <c r="RPC279" s="1668"/>
      <c r="RPD279" s="1668"/>
      <c r="RPE279" s="1668"/>
      <c r="RPF279" s="1668"/>
      <c r="RPG279" s="1668"/>
      <c r="RPH279" s="1668"/>
      <c r="RPI279" s="1668"/>
      <c r="RPJ279" s="1668"/>
      <c r="RPK279" s="1668"/>
      <c r="RPL279" s="1668"/>
      <c r="RPM279" s="1668"/>
      <c r="RPN279" s="1668"/>
      <c r="RPO279" s="1668"/>
      <c r="RPP279" s="1668"/>
      <c r="RPQ279" s="1668"/>
      <c r="RPR279" s="1668"/>
      <c r="RPS279" s="1668"/>
      <c r="RPT279" s="1668"/>
      <c r="RPU279" s="1668"/>
      <c r="RPV279" s="1668"/>
      <c r="RPW279" s="1668"/>
      <c r="RPX279" s="1668"/>
      <c r="RPY279" s="1668"/>
      <c r="RPZ279" s="1668"/>
      <c r="RQA279" s="1668"/>
      <c r="RQB279" s="1668"/>
      <c r="RQC279" s="1668"/>
      <c r="RQD279" s="1668"/>
      <c r="RQE279" s="1668"/>
      <c r="RQF279" s="1668"/>
      <c r="RQG279" s="1668"/>
      <c r="RQH279" s="1668"/>
      <c r="RQI279" s="1668"/>
      <c r="RQJ279" s="1668"/>
      <c r="RQK279" s="1668"/>
      <c r="RQL279" s="1668"/>
      <c r="RQM279" s="1668"/>
      <c r="RQN279" s="1668"/>
      <c r="RQO279" s="1668"/>
      <c r="RQP279" s="1668"/>
      <c r="RQQ279" s="1668"/>
      <c r="RQR279" s="1668"/>
      <c r="RQS279" s="1668"/>
      <c r="RQT279" s="1668"/>
      <c r="RQU279" s="1668"/>
      <c r="RQV279" s="1668"/>
      <c r="RQW279" s="1668"/>
      <c r="RQX279" s="1668"/>
      <c r="RQY279" s="1668"/>
      <c r="RQZ279" s="1668"/>
      <c r="RRA279" s="1668"/>
      <c r="RRB279" s="1668"/>
      <c r="RRC279" s="1668"/>
      <c r="RRD279" s="1668"/>
      <c r="RRE279" s="1668"/>
      <c r="RRF279" s="1668"/>
      <c r="RRG279" s="1668"/>
      <c r="RRH279" s="1668"/>
      <c r="RRI279" s="1668"/>
      <c r="RRJ279" s="1668"/>
      <c r="RRK279" s="1668"/>
      <c r="RRL279" s="1668"/>
      <c r="RRM279" s="1668"/>
      <c r="RRN279" s="1668"/>
      <c r="RRO279" s="1668"/>
      <c r="RRP279" s="1668"/>
      <c r="RRQ279" s="1668"/>
      <c r="RRR279" s="1668"/>
      <c r="RRS279" s="1668"/>
      <c r="RRT279" s="1668"/>
      <c r="RRU279" s="1668"/>
      <c r="RRV279" s="1668"/>
      <c r="RRW279" s="1668"/>
      <c r="RRX279" s="1668"/>
      <c r="RRY279" s="1668"/>
      <c r="RRZ279" s="1668"/>
      <c r="RSA279" s="1668"/>
      <c r="RSB279" s="1668"/>
      <c r="RSC279" s="1668"/>
      <c r="RSD279" s="1668"/>
      <c r="RSE279" s="1668"/>
      <c r="RSF279" s="1668"/>
      <c r="RSG279" s="1668"/>
      <c r="RSH279" s="1668"/>
      <c r="RSI279" s="1668"/>
      <c r="RSJ279" s="1668"/>
      <c r="RSK279" s="1668"/>
      <c r="RSL279" s="1668"/>
      <c r="RSM279" s="1668"/>
      <c r="RSN279" s="1668"/>
      <c r="RSO279" s="1668"/>
      <c r="RSP279" s="1668"/>
      <c r="RSQ279" s="1668"/>
      <c r="RSR279" s="1668"/>
      <c r="RSS279" s="1668"/>
      <c r="RST279" s="1668"/>
      <c r="RSU279" s="1668"/>
      <c r="RSV279" s="1668"/>
      <c r="RSW279" s="1668"/>
      <c r="RSX279" s="1668"/>
      <c r="RSY279" s="1668"/>
      <c r="RSZ279" s="1668"/>
      <c r="RTA279" s="1668"/>
      <c r="RTB279" s="1668"/>
      <c r="RTC279" s="1668"/>
      <c r="RTD279" s="1668"/>
      <c r="RTE279" s="1668"/>
      <c r="RTF279" s="1668"/>
      <c r="RTG279" s="1668"/>
      <c r="RTH279" s="1668"/>
      <c r="RTI279" s="1668"/>
      <c r="RTJ279" s="1668"/>
      <c r="RTK279" s="1668"/>
      <c r="RTL279" s="1668"/>
      <c r="RTM279" s="1668"/>
      <c r="RTN279" s="1668"/>
      <c r="RTO279" s="1668"/>
      <c r="RTP279" s="1668"/>
      <c r="RTQ279" s="1668"/>
      <c r="RTR279" s="1668"/>
      <c r="RTS279" s="1668"/>
      <c r="RTT279" s="1668"/>
      <c r="RTU279" s="1668"/>
      <c r="RTV279" s="1668"/>
      <c r="RTW279" s="1668"/>
      <c r="RTX279" s="1668"/>
      <c r="RTY279" s="1668"/>
      <c r="RTZ279" s="1668"/>
      <c r="RUA279" s="1668"/>
      <c r="RUB279" s="1668"/>
      <c r="RUC279" s="1668"/>
      <c r="RUD279" s="1668"/>
      <c r="RUE279" s="1668"/>
      <c r="RUF279" s="1668"/>
      <c r="RUG279" s="1668"/>
      <c r="RUH279" s="1668"/>
      <c r="RUI279" s="1668"/>
      <c r="RUJ279" s="1668"/>
      <c r="RUK279" s="1668"/>
      <c r="RUL279" s="1668"/>
      <c r="RUM279" s="1668"/>
      <c r="RUN279" s="1668"/>
      <c r="RUO279" s="1668"/>
      <c r="RUP279" s="1668"/>
      <c r="RUQ279" s="1668"/>
      <c r="RUR279" s="1668"/>
      <c r="RUS279" s="1668"/>
      <c r="RUT279" s="1668"/>
      <c r="RUU279" s="1668"/>
      <c r="RUV279" s="1668"/>
      <c r="RUW279" s="1668"/>
      <c r="RUX279" s="1668"/>
      <c r="RUY279" s="1668"/>
      <c r="RUZ279" s="1668"/>
      <c r="RVA279" s="1668"/>
      <c r="RVB279" s="1668"/>
      <c r="RVC279" s="1668"/>
      <c r="RVD279" s="1668"/>
      <c r="RVE279" s="1668"/>
      <c r="RVF279" s="1668"/>
      <c r="RVG279" s="1668"/>
      <c r="RVH279" s="1668"/>
      <c r="RVI279" s="1668"/>
      <c r="RVJ279" s="1668"/>
      <c r="RVK279" s="1668"/>
      <c r="RVL279" s="1668"/>
      <c r="RVM279" s="1668"/>
      <c r="RVN279" s="1668"/>
      <c r="RVO279" s="1668"/>
      <c r="RVP279" s="1668"/>
      <c r="RVQ279" s="1668"/>
      <c r="RVR279" s="1668"/>
      <c r="RVS279" s="1668"/>
      <c r="RVT279" s="1668"/>
      <c r="RVU279" s="1668"/>
      <c r="RVV279" s="1668"/>
      <c r="RVW279" s="1668"/>
      <c r="RVX279" s="1668"/>
      <c r="RVY279" s="1668"/>
      <c r="RVZ279" s="1668"/>
      <c r="RWA279" s="1668"/>
      <c r="RWB279" s="1668"/>
      <c r="RWC279" s="1668"/>
      <c r="RWD279" s="1668"/>
      <c r="RWE279" s="1668"/>
      <c r="RWF279" s="1668"/>
      <c r="RWG279" s="1668"/>
      <c r="RWH279" s="1668"/>
      <c r="RWI279" s="1668"/>
      <c r="RWJ279" s="1668"/>
      <c r="RWK279" s="1668"/>
      <c r="RWL279" s="1668"/>
      <c r="RWM279" s="1668"/>
      <c r="RWN279" s="1668"/>
      <c r="RWO279" s="1668"/>
      <c r="RWP279" s="1668"/>
      <c r="RWQ279" s="1668"/>
      <c r="RWR279" s="1668"/>
      <c r="RWS279" s="1668"/>
      <c r="RWT279" s="1668"/>
      <c r="RWU279" s="1668"/>
      <c r="RWV279" s="1668"/>
      <c r="RWW279" s="1668"/>
      <c r="RWX279" s="1668"/>
      <c r="RWY279" s="1668"/>
      <c r="RWZ279" s="1668"/>
      <c r="RXA279" s="1668"/>
      <c r="RXB279" s="1668"/>
      <c r="RXC279" s="1668"/>
      <c r="RXD279" s="1668"/>
      <c r="RXE279" s="1668"/>
      <c r="RXF279" s="1668"/>
      <c r="RXG279" s="1668"/>
      <c r="RXH279" s="1668"/>
      <c r="RXI279" s="1668"/>
      <c r="RXJ279" s="1668"/>
      <c r="RXK279" s="1668"/>
      <c r="RXL279" s="1668"/>
      <c r="RXM279" s="1668"/>
      <c r="RXN279" s="1668"/>
      <c r="RXO279" s="1668"/>
      <c r="RXP279" s="1668"/>
      <c r="RXQ279" s="1668"/>
      <c r="RXR279" s="1668"/>
      <c r="RXS279" s="1668"/>
      <c r="RXT279" s="1668"/>
      <c r="RXU279" s="1668"/>
      <c r="RXV279" s="1668"/>
      <c r="RXW279" s="1668"/>
      <c r="RXX279" s="1668"/>
      <c r="RXY279" s="1668"/>
      <c r="RXZ279" s="1668"/>
      <c r="RYA279" s="1668"/>
      <c r="RYB279" s="1668"/>
      <c r="RYC279" s="1668"/>
      <c r="RYD279" s="1668"/>
      <c r="RYE279" s="1668"/>
      <c r="RYF279" s="1668"/>
      <c r="RYG279" s="1668"/>
      <c r="RYH279" s="1668"/>
      <c r="RYI279" s="1668"/>
      <c r="RYJ279" s="1668"/>
      <c r="RYK279" s="1668"/>
      <c r="RYL279" s="1668"/>
      <c r="RYM279" s="1668"/>
      <c r="RYN279" s="1668"/>
      <c r="RYO279" s="1668"/>
      <c r="RYP279" s="1668"/>
      <c r="RYQ279" s="1668"/>
      <c r="RYR279" s="1668"/>
      <c r="RYS279" s="1668"/>
      <c r="RYT279" s="1668"/>
      <c r="RYU279" s="1668"/>
      <c r="RYV279" s="1668"/>
      <c r="RYW279" s="1668"/>
      <c r="RYX279" s="1668"/>
      <c r="RYY279" s="1668"/>
      <c r="RYZ279" s="1668"/>
      <c r="RZA279" s="1668"/>
      <c r="RZB279" s="1668"/>
      <c r="RZC279" s="1668"/>
      <c r="RZD279" s="1668"/>
      <c r="RZE279" s="1668"/>
      <c r="RZF279" s="1668"/>
      <c r="RZG279" s="1668"/>
      <c r="RZH279" s="1668"/>
      <c r="RZI279" s="1668"/>
      <c r="RZJ279" s="1668"/>
      <c r="RZK279" s="1668"/>
      <c r="RZL279" s="1668"/>
      <c r="RZM279" s="1668"/>
      <c r="RZN279" s="1668"/>
      <c r="RZO279" s="1668"/>
      <c r="RZP279" s="1668"/>
      <c r="RZQ279" s="1668"/>
      <c r="RZR279" s="1668"/>
      <c r="RZS279" s="1668"/>
      <c r="RZT279" s="1668"/>
      <c r="RZU279" s="1668"/>
      <c r="RZV279" s="1668"/>
      <c r="RZW279" s="1668"/>
      <c r="RZX279" s="1668"/>
      <c r="RZY279" s="1668"/>
      <c r="RZZ279" s="1668"/>
      <c r="SAA279" s="1668"/>
      <c r="SAB279" s="1668"/>
      <c r="SAC279" s="1668"/>
      <c r="SAD279" s="1668"/>
      <c r="SAE279" s="1668"/>
      <c r="SAF279" s="1668"/>
      <c r="SAG279" s="1668"/>
      <c r="SAH279" s="1668"/>
      <c r="SAI279" s="1668"/>
      <c r="SAJ279" s="1668"/>
      <c r="SAK279" s="1668"/>
      <c r="SAL279" s="1668"/>
      <c r="SAM279" s="1668"/>
      <c r="SAN279" s="1668"/>
      <c r="SAO279" s="1668"/>
      <c r="SAP279" s="1668"/>
      <c r="SAQ279" s="1668"/>
      <c r="SAR279" s="1668"/>
      <c r="SAS279" s="1668"/>
      <c r="SAT279" s="1668"/>
      <c r="SAU279" s="1668"/>
      <c r="SAV279" s="1668"/>
      <c r="SAW279" s="1668"/>
      <c r="SAX279" s="1668"/>
      <c r="SAY279" s="1668"/>
      <c r="SAZ279" s="1668"/>
      <c r="SBA279" s="1668"/>
      <c r="SBB279" s="1668"/>
      <c r="SBC279" s="1668"/>
      <c r="SBD279" s="1668"/>
      <c r="SBE279" s="1668"/>
      <c r="SBF279" s="1668"/>
      <c r="SBG279" s="1668"/>
      <c r="SBH279" s="1668"/>
      <c r="SBI279" s="1668"/>
      <c r="SBJ279" s="1668"/>
      <c r="SBK279" s="1668"/>
      <c r="SBL279" s="1668"/>
      <c r="SBM279" s="1668"/>
      <c r="SBN279" s="1668"/>
      <c r="SBO279" s="1668"/>
      <c r="SBP279" s="1668"/>
      <c r="SBQ279" s="1668"/>
      <c r="SBR279" s="1668"/>
      <c r="SBS279" s="1668"/>
      <c r="SBT279" s="1668"/>
      <c r="SBU279" s="1668"/>
      <c r="SBV279" s="1668"/>
      <c r="SBW279" s="1668"/>
      <c r="SBX279" s="1668"/>
      <c r="SBY279" s="1668"/>
      <c r="SBZ279" s="1668"/>
      <c r="SCA279" s="1668"/>
      <c r="SCB279" s="1668"/>
      <c r="SCC279" s="1668"/>
      <c r="SCD279" s="1668"/>
      <c r="SCE279" s="1668"/>
      <c r="SCF279" s="1668"/>
      <c r="SCG279" s="1668"/>
      <c r="SCH279" s="1668"/>
      <c r="SCI279" s="1668"/>
      <c r="SCJ279" s="1668"/>
      <c r="SCK279" s="1668"/>
      <c r="SCL279" s="1668"/>
      <c r="SCM279" s="1668"/>
      <c r="SCN279" s="1668"/>
      <c r="SCO279" s="1668"/>
      <c r="SCP279" s="1668"/>
      <c r="SCQ279" s="1668"/>
      <c r="SCR279" s="1668"/>
      <c r="SCS279" s="1668"/>
      <c r="SCT279" s="1668"/>
      <c r="SCU279" s="1668"/>
      <c r="SCV279" s="1668"/>
      <c r="SCW279" s="1668"/>
      <c r="SCX279" s="1668"/>
      <c r="SCY279" s="1668"/>
      <c r="SCZ279" s="1668"/>
      <c r="SDA279" s="1668"/>
      <c r="SDB279" s="1668"/>
      <c r="SDC279" s="1668"/>
      <c r="SDD279" s="1668"/>
      <c r="SDE279" s="1668"/>
      <c r="SDF279" s="1668"/>
      <c r="SDG279" s="1668"/>
      <c r="SDH279" s="1668"/>
      <c r="SDI279" s="1668"/>
      <c r="SDJ279" s="1668"/>
      <c r="SDK279" s="1668"/>
      <c r="SDL279" s="1668"/>
      <c r="SDM279" s="1668"/>
      <c r="SDN279" s="1668"/>
      <c r="SDO279" s="1668"/>
      <c r="SDP279" s="1668"/>
      <c r="SDQ279" s="1668"/>
      <c r="SDR279" s="1668"/>
      <c r="SDS279" s="1668"/>
      <c r="SDT279" s="1668"/>
      <c r="SDU279" s="1668"/>
      <c r="SDV279" s="1668"/>
      <c r="SDW279" s="1668"/>
      <c r="SDX279" s="1668"/>
      <c r="SDY279" s="1668"/>
      <c r="SDZ279" s="1668"/>
      <c r="SEA279" s="1668"/>
      <c r="SEB279" s="1668"/>
      <c r="SEC279" s="1668"/>
      <c r="SED279" s="1668"/>
      <c r="SEE279" s="1668"/>
      <c r="SEF279" s="1668"/>
      <c r="SEG279" s="1668"/>
      <c r="SEH279" s="1668"/>
      <c r="SEI279" s="1668"/>
      <c r="SEJ279" s="1668"/>
      <c r="SEK279" s="1668"/>
      <c r="SEL279" s="1668"/>
      <c r="SEM279" s="1668"/>
      <c r="SEN279" s="1668"/>
      <c r="SEO279" s="1668"/>
      <c r="SEP279" s="1668"/>
      <c r="SEQ279" s="1668"/>
      <c r="SER279" s="1668"/>
      <c r="SES279" s="1668"/>
      <c r="SET279" s="1668"/>
      <c r="SEU279" s="1668"/>
      <c r="SEV279" s="1668"/>
      <c r="SEW279" s="1668"/>
      <c r="SEX279" s="1668"/>
      <c r="SEY279" s="1668"/>
      <c r="SEZ279" s="1668"/>
      <c r="SFA279" s="1668"/>
      <c r="SFB279" s="1668"/>
      <c r="SFC279" s="1668"/>
      <c r="SFD279" s="1668"/>
      <c r="SFE279" s="1668"/>
      <c r="SFF279" s="1668"/>
      <c r="SFG279" s="1668"/>
      <c r="SFH279" s="1668"/>
      <c r="SFI279" s="1668"/>
      <c r="SFJ279" s="1668"/>
      <c r="SFK279" s="1668"/>
      <c r="SFL279" s="1668"/>
      <c r="SFM279" s="1668"/>
      <c r="SFN279" s="1668"/>
      <c r="SFO279" s="1668"/>
      <c r="SFP279" s="1668"/>
      <c r="SFQ279" s="1668"/>
      <c r="SFR279" s="1668"/>
      <c r="SFS279" s="1668"/>
      <c r="SFT279" s="1668"/>
      <c r="SFU279" s="1668"/>
      <c r="SFV279" s="1668"/>
      <c r="SFW279" s="1668"/>
      <c r="SFX279" s="1668"/>
      <c r="SFY279" s="1668"/>
      <c r="SFZ279" s="1668"/>
      <c r="SGA279" s="1668"/>
      <c r="SGB279" s="1668"/>
      <c r="SGC279" s="1668"/>
      <c r="SGD279" s="1668"/>
      <c r="SGE279" s="1668"/>
      <c r="SGF279" s="1668"/>
      <c r="SGG279" s="1668"/>
      <c r="SGH279" s="1668"/>
      <c r="SGI279" s="1668"/>
      <c r="SGJ279" s="1668"/>
      <c r="SGK279" s="1668"/>
      <c r="SGL279" s="1668"/>
      <c r="SGM279" s="1668"/>
      <c r="SGN279" s="1668"/>
      <c r="SGO279" s="1668"/>
      <c r="SGP279" s="1668"/>
      <c r="SGQ279" s="1668"/>
      <c r="SGR279" s="1668"/>
      <c r="SGS279" s="1668"/>
      <c r="SGT279" s="1668"/>
      <c r="SGU279" s="1668"/>
      <c r="SGV279" s="1668"/>
      <c r="SGW279" s="1668"/>
      <c r="SGX279" s="1668"/>
      <c r="SGY279" s="1668"/>
      <c r="SGZ279" s="1668"/>
      <c r="SHA279" s="1668"/>
      <c r="SHB279" s="1668"/>
      <c r="SHC279" s="1668"/>
      <c r="SHD279" s="1668"/>
      <c r="SHE279" s="1668"/>
      <c r="SHF279" s="1668"/>
      <c r="SHG279" s="1668"/>
      <c r="SHH279" s="1668"/>
      <c r="SHI279" s="1668"/>
      <c r="SHJ279" s="1668"/>
      <c r="SHK279" s="1668"/>
      <c r="SHL279" s="1668"/>
      <c r="SHM279" s="1668"/>
      <c r="SHN279" s="1668"/>
      <c r="SHO279" s="1668"/>
      <c r="SHP279" s="1668"/>
      <c r="SHQ279" s="1668"/>
      <c r="SHR279" s="1668"/>
      <c r="SHS279" s="1668"/>
      <c r="SHT279" s="1668"/>
      <c r="SHU279" s="1668"/>
      <c r="SHV279" s="1668"/>
      <c r="SHW279" s="1668"/>
      <c r="SHX279" s="1668"/>
      <c r="SHY279" s="1668"/>
      <c r="SHZ279" s="1668"/>
      <c r="SIA279" s="1668"/>
      <c r="SIB279" s="1668"/>
      <c r="SIC279" s="1668"/>
      <c r="SID279" s="1668"/>
      <c r="SIE279" s="1668"/>
      <c r="SIF279" s="1668"/>
      <c r="SIG279" s="1668"/>
      <c r="SIH279" s="1668"/>
      <c r="SII279" s="1668"/>
      <c r="SIJ279" s="1668"/>
      <c r="SIK279" s="1668"/>
      <c r="SIL279" s="1668"/>
      <c r="SIM279" s="1668"/>
      <c r="SIN279" s="1668"/>
      <c r="SIO279" s="1668"/>
      <c r="SIP279" s="1668"/>
      <c r="SIQ279" s="1668"/>
      <c r="SIR279" s="1668"/>
      <c r="SIS279" s="1668"/>
      <c r="SIT279" s="1668"/>
      <c r="SIU279" s="1668"/>
      <c r="SIV279" s="1668"/>
      <c r="SIW279" s="1668"/>
      <c r="SIX279" s="1668"/>
      <c r="SIY279" s="1668"/>
      <c r="SIZ279" s="1668"/>
      <c r="SJA279" s="1668"/>
      <c r="SJB279" s="1668"/>
      <c r="SJC279" s="1668"/>
      <c r="SJD279" s="1668"/>
      <c r="SJE279" s="1668"/>
      <c r="SJF279" s="1668"/>
      <c r="SJG279" s="1668"/>
      <c r="SJH279" s="1668"/>
      <c r="SJI279" s="1668"/>
      <c r="SJJ279" s="1668"/>
      <c r="SJK279" s="1668"/>
      <c r="SJL279" s="1668"/>
      <c r="SJM279" s="1668"/>
      <c r="SJN279" s="1668"/>
      <c r="SJO279" s="1668"/>
      <c r="SJP279" s="1668"/>
      <c r="SJQ279" s="1668"/>
      <c r="SJR279" s="1668"/>
      <c r="SJS279" s="1668"/>
      <c r="SJT279" s="1668"/>
      <c r="SJU279" s="1668"/>
      <c r="SJV279" s="1668"/>
      <c r="SJW279" s="1668"/>
      <c r="SJX279" s="1668"/>
      <c r="SJY279" s="1668"/>
      <c r="SJZ279" s="1668"/>
      <c r="SKA279" s="1668"/>
      <c r="SKB279" s="1668"/>
      <c r="SKC279" s="1668"/>
      <c r="SKD279" s="1668"/>
      <c r="SKE279" s="1668"/>
      <c r="SKF279" s="1668"/>
      <c r="SKG279" s="1668"/>
      <c r="SKH279" s="1668"/>
      <c r="SKI279" s="1668"/>
      <c r="SKJ279" s="1668"/>
      <c r="SKK279" s="1668"/>
      <c r="SKL279" s="1668"/>
      <c r="SKM279" s="1668"/>
      <c r="SKN279" s="1668"/>
      <c r="SKO279" s="1668"/>
      <c r="SKP279" s="1668"/>
      <c r="SKQ279" s="1668"/>
      <c r="SKR279" s="1668"/>
      <c r="SKS279" s="1668"/>
      <c r="SKT279" s="1668"/>
      <c r="SKU279" s="1668"/>
      <c r="SKV279" s="1668"/>
      <c r="SKW279" s="1668"/>
      <c r="SKX279" s="1668"/>
      <c r="SKY279" s="1668"/>
      <c r="SKZ279" s="1668"/>
      <c r="SLA279" s="1668"/>
      <c r="SLB279" s="1668"/>
      <c r="SLC279" s="1668"/>
      <c r="SLD279" s="1668"/>
      <c r="SLE279" s="1668"/>
      <c r="SLF279" s="1668"/>
      <c r="SLG279" s="1668"/>
      <c r="SLH279" s="1668"/>
      <c r="SLI279" s="1668"/>
      <c r="SLJ279" s="1668"/>
      <c r="SLK279" s="1668"/>
      <c r="SLL279" s="1668"/>
      <c r="SLM279" s="1668"/>
      <c r="SLN279" s="1668"/>
      <c r="SLO279" s="1668"/>
      <c r="SLP279" s="1668"/>
      <c r="SLQ279" s="1668"/>
      <c r="SLR279" s="1668"/>
      <c r="SLS279" s="1668"/>
      <c r="SLT279" s="1668"/>
      <c r="SLU279" s="1668"/>
      <c r="SLV279" s="1668"/>
      <c r="SLW279" s="1668"/>
      <c r="SLX279" s="1668"/>
      <c r="SLY279" s="1668"/>
      <c r="SLZ279" s="1668"/>
      <c r="SMA279" s="1668"/>
      <c r="SMB279" s="1668"/>
      <c r="SMC279" s="1668"/>
      <c r="SMD279" s="1668"/>
      <c r="SME279" s="1668"/>
      <c r="SMF279" s="1668"/>
      <c r="SMG279" s="1668"/>
      <c r="SMH279" s="1668"/>
      <c r="SMI279" s="1668"/>
      <c r="SMJ279" s="1668"/>
      <c r="SMK279" s="1668"/>
      <c r="SML279" s="1668"/>
      <c r="SMM279" s="1668"/>
      <c r="SMN279" s="1668"/>
      <c r="SMO279" s="1668"/>
      <c r="SMP279" s="1668"/>
      <c r="SMQ279" s="1668"/>
      <c r="SMR279" s="1668"/>
      <c r="SMS279" s="1668"/>
      <c r="SMT279" s="1668"/>
      <c r="SMU279" s="1668"/>
      <c r="SMV279" s="1668"/>
      <c r="SMW279" s="1668"/>
      <c r="SMX279" s="1668"/>
      <c r="SMY279" s="1668"/>
      <c r="SMZ279" s="1668"/>
      <c r="SNA279" s="1668"/>
      <c r="SNB279" s="1668"/>
      <c r="SNC279" s="1668"/>
      <c r="SND279" s="1668"/>
      <c r="SNE279" s="1668"/>
      <c r="SNF279" s="1668"/>
      <c r="SNG279" s="1668"/>
      <c r="SNH279" s="1668"/>
      <c r="SNI279" s="1668"/>
      <c r="SNJ279" s="1668"/>
      <c r="SNK279" s="1668"/>
      <c r="SNL279" s="1668"/>
      <c r="SNM279" s="1668"/>
      <c r="SNN279" s="1668"/>
      <c r="SNO279" s="1668"/>
      <c r="SNP279" s="1668"/>
      <c r="SNQ279" s="1668"/>
      <c r="SNR279" s="1668"/>
      <c r="SNS279" s="1668"/>
      <c r="SNT279" s="1668"/>
      <c r="SNU279" s="1668"/>
      <c r="SNV279" s="1668"/>
      <c r="SNW279" s="1668"/>
      <c r="SNX279" s="1668"/>
      <c r="SNY279" s="1668"/>
      <c r="SNZ279" s="1668"/>
      <c r="SOA279" s="1668"/>
      <c r="SOB279" s="1668"/>
      <c r="SOC279" s="1668"/>
      <c r="SOD279" s="1668"/>
      <c r="SOE279" s="1668"/>
      <c r="SOF279" s="1668"/>
      <c r="SOG279" s="1668"/>
      <c r="SOH279" s="1668"/>
      <c r="SOI279" s="1668"/>
      <c r="SOJ279" s="1668"/>
      <c r="SOK279" s="1668"/>
      <c r="SOL279" s="1668"/>
      <c r="SOM279" s="1668"/>
      <c r="SON279" s="1668"/>
      <c r="SOO279" s="1668"/>
      <c r="SOP279" s="1668"/>
      <c r="SOQ279" s="1668"/>
      <c r="SOR279" s="1668"/>
      <c r="SOS279" s="1668"/>
      <c r="SOT279" s="1668"/>
      <c r="SOU279" s="1668"/>
      <c r="SOV279" s="1668"/>
      <c r="SOW279" s="1668"/>
      <c r="SOX279" s="1668"/>
      <c r="SOY279" s="1668"/>
      <c r="SOZ279" s="1668"/>
      <c r="SPA279" s="1668"/>
      <c r="SPB279" s="1668"/>
      <c r="SPC279" s="1668"/>
      <c r="SPD279" s="1668"/>
      <c r="SPE279" s="1668"/>
      <c r="SPF279" s="1668"/>
      <c r="SPG279" s="1668"/>
      <c r="SPH279" s="1668"/>
      <c r="SPI279" s="1668"/>
      <c r="SPJ279" s="1668"/>
      <c r="SPK279" s="1668"/>
      <c r="SPL279" s="1668"/>
      <c r="SPM279" s="1668"/>
      <c r="SPN279" s="1668"/>
      <c r="SPO279" s="1668"/>
      <c r="SPP279" s="1668"/>
      <c r="SPQ279" s="1668"/>
      <c r="SPR279" s="1668"/>
      <c r="SPS279" s="1668"/>
      <c r="SPT279" s="1668"/>
      <c r="SPU279" s="1668"/>
      <c r="SPV279" s="1668"/>
      <c r="SPW279" s="1668"/>
      <c r="SPX279" s="1668"/>
      <c r="SPY279" s="1668"/>
      <c r="SPZ279" s="1668"/>
      <c r="SQA279" s="1668"/>
      <c r="SQB279" s="1668"/>
      <c r="SQC279" s="1668"/>
      <c r="SQD279" s="1668"/>
      <c r="SQE279" s="1668"/>
      <c r="SQF279" s="1668"/>
      <c r="SQG279" s="1668"/>
      <c r="SQH279" s="1668"/>
      <c r="SQI279" s="1668"/>
      <c r="SQJ279" s="1668"/>
      <c r="SQK279" s="1668"/>
      <c r="SQL279" s="1668"/>
      <c r="SQM279" s="1668"/>
      <c r="SQN279" s="1668"/>
      <c r="SQO279" s="1668"/>
      <c r="SQP279" s="1668"/>
      <c r="SQQ279" s="1668"/>
      <c r="SQR279" s="1668"/>
      <c r="SQS279" s="1668"/>
      <c r="SQT279" s="1668"/>
      <c r="SQU279" s="1668"/>
      <c r="SQV279" s="1668"/>
      <c r="SQW279" s="1668"/>
      <c r="SQX279" s="1668"/>
      <c r="SQY279" s="1668"/>
      <c r="SQZ279" s="1668"/>
      <c r="SRA279" s="1668"/>
      <c r="SRB279" s="1668"/>
      <c r="SRC279" s="1668"/>
      <c r="SRD279" s="1668"/>
      <c r="SRE279" s="1668"/>
      <c r="SRF279" s="1668"/>
      <c r="SRG279" s="1668"/>
      <c r="SRH279" s="1668"/>
      <c r="SRI279" s="1668"/>
      <c r="SRJ279" s="1668"/>
      <c r="SRK279" s="1668"/>
      <c r="SRL279" s="1668"/>
      <c r="SRM279" s="1668"/>
      <c r="SRN279" s="1668"/>
      <c r="SRO279" s="1668"/>
      <c r="SRP279" s="1668"/>
      <c r="SRQ279" s="1668"/>
      <c r="SRR279" s="1668"/>
      <c r="SRS279" s="1668"/>
      <c r="SRT279" s="1668"/>
      <c r="SRU279" s="1668"/>
      <c r="SRV279" s="1668"/>
      <c r="SRW279" s="1668"/>
      <c r="SRX279" s="1668"/>
      <c r="SRY279" s="1668"/>
      <c r="SRZ279" s="1668"/>
      <c r="SSA279" s="1668"/>
      <c r="SSB279" s="1668"/>
      <c r="SSC279" s="1668"/>
      <c r="SSD279" s="1668"/>
      <c r="SSE279" s="1668"/>
      <c r="SSF279" s="1668"/>
      <c r="SSG279" s="1668"/>
      <c r="SSH279" s="1668"/>
      <c r="SSI279" s="1668"/>
      <c r="SSJ279" s="1668"/>
      <c r="SSK279" s="1668"/>
      <c r="SSL279" s="1668"/>
      <c r="SSM279" s="1668"/>
      <c r="SSN279" s="1668"/>
      <c r="SSO279" s="1668"/>
      <c r="SSP279" s="1668"/>
      <c r="SSQ279" s="1668"/>
      <c r="SSR279" s="1668"/>
      <c r="SSS279" s="1668"/>
      <c r="SST279" s="1668"/>
      <c r="SSU279" s="1668"/>
      <c r="SSV279" s="1668"/>
      <c r="SSW279" s="1668"/>
      <c r="SSX279" s="1668"/>
      <c r="SSY279" s="1668"/>
      <c r="SSZ279" s="1668"/>
      <c r="STA279" s="1668"/>
      <c r="STB279" s="1668"/>
      <c r="STC279" s="1668"/>
      <c r="STD279" s="1668"/>
      <c r="STE279" s="1668"/>
      <c r="STF279" s="1668"/>
      <c r="STG279" s="1668"/>
      <c r="STH279" s="1668"/>
      <c r="STI279" s="1668"/>
      <c r="STJ279" s="1668"/>
      <c r="STK279" s="1668"/>
      <c r="STL279" s="1668"/>
      <c r="STM279" s="1668"/>
      <c r="STN279" s="1668"/>
      <c r="STO279" s="1668"/>
      <c r="STP279" s="1668"/>
      <c r="STQ279" s="1668"/>
      <c r="STR279" s="1668"/>
      <c r="STS279" s="1668"/>
      <c r="STT279" s="1668"/>
      <c r="STU279" s="1668"/>
      <c r="STV279" s="1668"/>
      <c r="STW279" s="1668"/>
      <c r="STX279" s="1668"/>
      <c r="STY279" s="1668"/>
      <c r="STZ279" s="1668"/>
      <c r="SUA279" s="1668"/>
      <c r="SUB279" s="1668"/>
      <c r="SUC279" s="1668"/>
      <c r="SUD279" s="1668"/>
      <c r="SUE279" s="1668"/>
      <c r="SUF279" s="1668"/>
      <c r="SUG279" s="1668"/>
      <c r="SUH279" s="1668"/>
      <c r="SUI279" s="1668"/>
      <c r="SUJ279" s="1668"/>
      <c r="SUK279" s="1668"/>
      <c r="SUL279" s="1668"/>
      <c r="SUM279" s="1668"/>
      <c r="SUN279" s="1668"/>
      <c r="SUO279" s="1668"/>
      <c r="SUP279" s="1668"/>
      <c r="SUQ279" s="1668"/>
      <c r="SUR279" s="1668"/>
      <c r="SUS279" s="1668"/>
      <c r="SUT279" s="1668"/>
      <c r="SUU279" s="1668"/>
      <c r="SUV279" s="1668"/>
      <c r="SUW279" s="1668"/>
      <c r="SUX279" s="1668"/>
      <c r="SUY279" s="1668"/>
      <c r="SUZ279" s="1668"/>
      <c r="SVA279" s="1668"/>
      <c r="SVB279" s="1668"/>
      <c r="SVC279" s="1668"/>
      <c r="SVD279" s="1668"/>
      <c r="SVE279" s="1668"/>
      <c r="SVF279" s="1668"/>
      <c r="SVG279" s="1668"/>
      <c r="SVH279" s="1668"/>
      <c r="SVI279" s="1668"/>
      <c r="SVJ279" s="1668"/>
      <c r="SVK279" s="1668"/>
      <c r="SVL279" s="1668"/>
      <c r="SVM279" s="1668"/>
      <c r="SVN279" s="1668"/>
      <c r="SVO279" s="1668"/>
      <c r="SVP279" s="1668"/>
      <c r="SVQ279" s="1668"/>
      <c r="SVR279" s="1668"/>
      <c r="SVS279" s="1668"/>
      <c r="SVT279" s="1668"/>
      <c r="SVU279" s="1668"/>
      <c r="SVV279" s="1668"/>
      <c r="SVW279" s="1668"/>
      <c r="SVX279" s="1668"/>
      <c r="SVY279" s="1668"/>
      <c r="SVZ279" s="1668"/>
      <c r="SWA279" s="1668"/>
      <c r="SWB279" s="1668"/>
      <c r="SWC279" s="1668"/>
      <c r="SWD279" s="1668"/>
      <c r="SWE279" s="1668"/>
      <c r="SWF279" s="1668"/>
      <c r="SWG279" s="1668"/>
      <c r="SWH279" s="1668"/>
      <c r="SWI279" s="1668"/>
      <c r="SWJ279" s="1668"/>
      <c r="SWK279" s="1668"/>
      <c r="SWL279" s="1668"/>
      <c r="SWM279" s="1668"/>
      <c r="SWN279" s="1668"/>
      <c r="SWO279" s="1668"/>
      <c r="SWP279" s="1668"/>
      <c r="SWQ279" s="1668"/>
      <c r="SWR279" s="1668"/>
      <c r="SWS279" s="1668"/>
      <c r="SWT279" s="1668"/>
      <c r="SWU279" s="1668"/>
      <c r="SWV279" s="1668"/>
      <c r="SWW279" s="1668"/>
      <c r="SWX279" s="1668"/>
      <c r="SWY279" s="1668"/>
      <c r="SWZ279" s="1668"/>
      <c r="SXA279" s="1668"/>
      <c r="SXB279" s="1668"/>
      <c r="SXC279" s="1668"/>
      <c r="SXD279" s="1668"/>
      <c r="SXE279" s="1668"/>
      <c r="SXF279" s="1668"/>
      <c r="SXG279" s="1668"/>
      <c r="SXH279" s="1668"/>
      <c r="SXI279" s="1668"/>
      <c r="SXJ279" s="1668"/>
      <c r="SXK279" s="1668"/>
      <c r="SXL279" s="1668"/>
      <c r="SXM279" s="1668"/>
      <c r="SXN279" s="1668"/>
      <c r="SXO279" s="1668"/>
      <c r="SXP279" s="1668"/>
      <c r="SXQ279" s="1668"/>
      <c r="SXR279" s="1668"/>
      <c r="SXS279" s="1668"/>
      <c r="SXT279" s="1668"/>
      <c r="SXU279" s="1668"/>
      <c r="SXV279" s="1668"/>
      <c r="SXW279" s="1668"/>
      <c r="SXX279" s="1668"/>
      <c r="SXY279" s="1668"/>
      <c r="SXZ279" s="1668"/>
      <c r="SYA279" s="1668"/>
      <c r="SYB279" s="1668"/>
      <c r="SYC279" s="1668"/>
      <c r="SYD279" s="1668"/>
      <c r="SYE279" s="1668"/>
      <c r="SYF279" s="1668"/>
      <c r="SYG279" s="1668"/>
      <c r="SYH279" s="1668"/>
      <c r="SYI279" s="1668"/>
      <c r="SYJ279" s="1668"/>
      <c r="SYK279" s="1668"/>
      <c r="SYL279" s="1668"/>
      <c r="SYM279" s="1668"/>
      <c r="SYN279" s="1668"/>
      <c r="SYO279" s="1668"/>
      <c r="SYP279" s="1668"/>
      <c r="SYQ279" s="1668"/>
      <c r="SYR279" s="1668"/>
      <c r="SYS279" s="1668"/>
      <c r="SYT279" s="1668"/>
      <c r="SYU279" s="1668"/>
      <c r="SYV279" s="1668"/>
      <c r="SYW279" s="1668"/>
      <c r="SYX279" s="1668"/>
      <c r="SYY279" s="1668"/>
      <c r="SYZ279" s="1668"/>
      <c r="SZA279" s="1668"/>
      <c r="SZB279" s="1668"/>
      <c r="SZC279" s="1668"/>
      <c r="SZD279" s="1668"/>
      <c r="SZE279" s="1668"/>
      <c r="SZF279" s="1668"/>
      <c r="SZG279" s="1668"/>
      <c r="SZH279" s="1668"/>
      <c r="SZI279" s="1668"/>
      <c r="SZJ279" s="1668"/>
      <c r="SZK279" s="1668"/>
      <c r="SZL279" s="1668"/>
      <c r="SZM279" s="1668"/>
      <c r="SZN279" s="1668"/>
      <c r="SZO279" s="1668"/>
      <c r="SZP279" s="1668"/>
      <c r="SZQ279" s="1668"/>
      <c r="SZR279" s="1668"/>
      <c r="SZS279" s="1668"/>
      <c r="SZT279" s="1668"/>
      <c r="SZU279" s="1668"/>
      <c r="SZV279" s="1668"/>
      <c r="SZW279" s="1668"/>
      <c r="SZX279" s="1668"/>
      <c r="SZY279" s="1668"/>
      <c r="SZZ279" s="1668"/>
      <c r="TAA279" s="1668"/>
      <c r="TAB279" s="1668"/>
      <c r="TAC279" s="1668"/>
      <c r="TAD279" s="1668"/>
      <c r="TAE279" s="1668"/>
      <c r="TAF279" s="1668"/>
      <c r="TAG279" s="1668"/>
      <c r="TAH279" s="1668"/>
      <c r="TAI279" s="1668"/>
      <c r="TAJ279" s="1668"/>
      <c r="TAK279" s="1668"/>
      <c r="TAL279" s="1668"/>
      <c r="TAM279" s="1668"/>
      <c r="TAN279" s="1668"/>
      <c r="TAO279" s="1668"/>
      <c r="TAP279" s="1668"/>
      <c r="TAQ279" s="1668"/>
      <c r="TAR279" s="1668"/>
      <c r="TAS279" s="1668"/>
      <c r="TAT279" s="1668"/>
      <c r="TAU279" s="1668"/>
      <c r="TAV279" s="1668"/>
      <c r="TAW279" s="1668"/>
      <c r="TAX279" s="1668"/>
      <c r="TAY279" s="1668"/>
      <c r="TAZ279" s="1668"/>
      <c r="TBA279" s="1668"/>
      <c r="TBB279" s="1668"/>
      <c r="TBC279" s="1668"/>
      <c r="TBD279" s="1668"/>
      <c r="TBE279" s="1668"/>
      <c r="TBF279" s="1668"/>
      <c r="TBG279" s="1668"/>
      <c r="TBH279" s="1668"/>
      <c r="TBI279" s="1668"/>
      <c r="TBJ279" s="1668"/>
      <c r="TBK279" s="1668"/>
      <c r="TBL279" s="1668"/>
      <c r="TBM279" s="1668"/>
      <c r="TBN279" s="1668"/>
      <c r="TBO279" s="1668"/>
      <c r="TBP279" s="1668"/>
      <c r="TBQ279" s="1668"/>
      <c r="TBR279" s="1668"/>
      <c r="TBS279" s="1668"/>
      <c r="TBT279" s="1668"/>
      <c r="TBU279" s="1668"/>
      <c r="TBV279" s="1668"/>
      <c r="TBW279" s="1668"/>
      <c r="TBX279" s="1668"/>
      <c r="TBY279" s="1668"/>
      <c r="TBZ279" s="1668"/>
      <c r="TCA279" s="1668"/>
      <c r="TCB279" s="1668"/>
      <c r="TCC279" s="1668"/>
      <c r="TCD279" s="1668"/>
      <c r="TCE279" s="1668"/>
      <c r="TCF279" s="1668"/>
      <c r="TCG279" s="1668"/>
      <c r="TCH279" s="1668"/>
      <c r="TCI279" s="1668"/>
      <c r="TCJ279" s="1668"/>
      <c r="TCK279" s="1668"/>
      <c r="TCL279" s="1668"/>
      <c r="TCM279" s="1668"/>
      <c r="TCN279" s="1668"/>
      <c r="TCO279" s="1668"/>
      <c r="TCP279" s="1668"/>
      <c r="TCQ279" s="1668"/>
      <c r="TCR279" s="1668"/>
      <c r="TCS279" s="1668"/>
      <c r="TCT279" s="1668"/>
      <c r="TCU279" s="1668"/>
      <c r="TCV279" s="1668"/>
      <c r="TCW279" s="1668"/>
      <c r="TCX279" s="1668"/>
      <c r="TCY279" s="1668"/>
      <c r="TCZ279" s="1668"/>
      <c r="TDA279" s="1668"/>
      <c r="TDB279" s="1668"/>
      <c r="TDC279" s="1668"/>
      <c r="TDD279" s="1668"/>
      <c r="TDE279" s="1668"/>
      <c r="TDF279" s="1668"/>
      <c r="TDG279" s="1668"/>
      <c r="TDH279" s="1668"/>
      <c r="TDI279" s="1668"/>
      <c r="TDJ279" s="1668"/>
      <c r="TDK279" s="1668"/>
      <c r="TDL279" s="1668"/>
      <c r="TDM279" s="1668"/>
      <c r="TDN279" s="1668"/>
      <c r="TDO279" s="1668"/>
      <c r="TDP279" s="1668"/>
      <c r="TDQ279" s="1668"/>
      <c r="TDR279" s="1668"/>
      <c r="TDS279" s="1668"/>
      <c r="TDT279" s="1668"/>
      <c r="TDU279" s="1668"/>
      <c r="TDV279" s="1668"/>
      <c r="TDW279" s="1668"/>
      <c r="TDX279" s="1668"/>
      <c r="TDY279" s="1668"/>
      <c r="TDZ279" s="1668"/>
      <c r="TEA279" s="1668"/>
      <c r="TEB279" s="1668"/>
      <c r="TEC279" s="1668"/>
      <c r="TED279" s="1668"/>
      <c r="TEE279" s="1668"/>
      <c r="TEF279" s="1668"/>
      <c r="TEG279" s="1668"/>
      <c r="TEH279" s="1668"/>
      <c r="TEI279" s="1668"/>
      <c r="TEJ279" s="1668"/>
      <c r="TEK279" s="1668"/>
      <c r="TEL279" s="1668"/>
      <c r="TEM279" s="1668"/>
      <c r="TEN279" s="1668"/>
      <c r="TEO279" s="1668"/>
      <c r="TEP279" s="1668"/>
      <c r="TEQ279" s="1668"/>
      <c r="TER279" s="1668"/>
      <c r="TES279" s="1668"/>
      <c r="TET279" s="1668"/>
      <c r="TEU279" s="1668"/>
      <c r="TEV279" s="1668"/>
      <c r="TEW279" s="1668"/>
      <c r="TEX279" s="1668"/>
      <c r="TEY279" s="1668"/>
      <c r="TEZ279" s="1668"/>
      <c r="TFA279" s="1668"/>
      <c r="TFB279" s="1668"/>
      <c r="TFC279" s="1668"/>
      <c r="TFD279" s="1668"/>
      <c r="TFE279" s="1668"/>
      <c r="TFF279" s="1668"/>
      <c r="TFG279" s="1668"/>
      <c r="TFH279" s="1668"/>
      <c r="TFI279" s="1668"/>
      <c r="TFJ279" s="1668"/>
      <c r="TFK279" s="1668"/>
      <c r="TFL279" s="1668"/>
      <c r="TFM279" s="1668"/>
      <c r="TFN279" s="1668"/>
      <c r="TFO279" s="1668"/>
      <c r="TFP279" s="1668"/>
      <c r="TFQ279" s="1668"/>
      <c r="TFR279" s="1668"/>
      <c r="TFS279" s="1668"/>
      <c r="TFT279" s="1668"/>
      <c r="TFU279" s="1668"/>
      <c r="TFV279" s="1668"/>
      <c r="TFW279" s="1668"/>
      <c r="TFX279" s="1668"/>
      <c r="TFY279" s="1668"/>
      <c r="TFZ279" s="1668"/>
      <c r="TGA279" s="1668"/>
      <c r="TGB279" s="1668"/>
      <c r="TGC279" s="1668"/>
      <c r="TGD279" s="1668"/>
      <c r="TGE279" s="1668"/>
      <c r="TGF279" s="1668"/>
      <c r="TGG279" s="1668"/>
      <c r="TGH279" s="1668"/>
      <c r="TGI279" s="1668"/>
      <c r="TGJ279" s="1668"/>
      <c r="TGK279" s="1668"/>
      <c r="TGL279" s="1668"/>
      <c r="TGM279" s="1668"/>
      <c r="TGN279" s="1668"/>
      <c r="TGO279" s="1668"/>
      <c r="TGP279" s="1668"/>
      <c r="TGQ279" s="1668"/>
      <c r="TGR279" s="1668"/>
      <c r="TGS279" s="1668"/>
      <c r="TGT279" s="1668"/>
      <c r="TGU279" s="1668"/>
      <c r="TGV279" s="1668"/>
      <c r="TGW279" s="1668"/>
      <c r="TGX279" s="1668"/>
      <c r="TGY279" s="1668"/>
      <c r="TGZ279" s="1668"/>
      <c r="THA279" s="1668"/>
      <c r="THB279" s="1668"/>
      <c r="THC279" s="1668"/>
      <c r="THD279" s="1668"/>
      <c r="THE279" s="1668"/>
      <c r="THF279" s="1668"/>
      <c r="THG279" s="1668"/>
      <c r="THH279" s="1668"/>
      <c r="THI279" s="1668"/>
      <c r="THJ279" s="1668"/>
      <c r="THK279" s="1668"/>
      <c r="THL279" s="1668"/>
      <c r="THM279" s="1668"/>
      <c r="THN279" s="1668"/>
      <c r="THO279" s="1668"/>
      <c r="THP279" s="1668"/>
      <c r="THQ279" s="1668"/>
      <c r="THR279" s="1668"/>
      <c r="THS279" s="1668"/>
      <c r="THT279" s="1668"/>
      <c r="THU279" s="1668"/>
      <c r="THV279" s="1668"/>
      <c r="THW279" s="1668"/>
      <c r="THX279" s="1668"/>
      <c r="THY279" s="1668"/>
      <c r="THZ279" s="1668"/>
      <c r="TIA279" s="1668"/>
      <c r="TIB279" s="1668"/>
      <c r="TIC279" s="1668"/>
      <c r="TID279" s="1668"/>
      <c r="TIE279" s="1668"/>
      <c r="TIF279" s="1668"/>
      <c r="TIG279" s="1668"/>
      <c r="TIH279" s="1668"/>
      <c r="TII279" s="1668"/>
      <c r="TIJ279" s="1668"/>
      <c r="TIK279" s="1668"/>
      <c r="TIL279" s="1668"/>
      <c r="TIM279" s="1668"/>
      <c r="TIN279" s="1668"/>
      <c r="TIO279" s="1668"/>
      <c r="TIP279" s="1668"/>
      <c r="TIQ279" s="1668"/>
      <c r="TIR279" s="1668"/>
      <c r="TIS279" s="1668"/>
      <c r="TIT279" s="1668"/>
      <c r="TIU279" s="1668"/>
      <c r="TIV279" s="1668"/>
      <c r="TIW279" s="1668"/>
      <c r="TIX279" s="1668"/>
      <c r="TIY279" s="1668"/>
      <c r="TIZ279" s="1668"/>
      <c r="TJA279" s="1668"/>
      <c r="TJB279" s="1668"/>
      <c r="TJC279" s="1668"/>
      <c r="TJD279" s="1668"/>
      <c r="TJE279" s="1668"/>
      <c r="TJF279" s="1668"/>
      <c r="TJG279" s="1668"/>
      <c r="TJH279" s="1668"/>
      <c r="TJI279" s="1668"/>
      <c r="TJJ279" s="1668"/>
      <c r="TJK279" s="1668"/>
      <c r="TJL279" s="1668"/>
      <c r="TJM279" s="1668"/>
      <c r="TJN279" s="1668"/>
      <c r="TJO279" s="1668"/>
      <c r="TJP279" s="1668"/>
      <c r="TJQ279" s="1668"/>
      <c r="TJR279" s="1668"/>
      <c r="TJS279" s="1668"/>
      <c r="TJT279" s="1668"/>
      <c r="TJU279" s="1668"/>
      <c r="TJV279" s="1668"/>
      <c r="TJW279" s="1668"/>
      <c r="TJX279" s="1668"/>
      <c r="TJY279" s="1668"/>
      <c r="TJZ279" s="1668"/>
      <c r="TKA279" s="1668"/>
      <c r="TKB279" s="1668"/>
      <c r="TKC279" s="1668"/>
      <c r="TKD279" s="1668"/>
      <c r="TKE279" s="1668"/>
      <c r="TKF279" s="1668"/>
      <c r="TKG279" s="1668"/>
      <c r="TKH279" s="1668"/>
      <c r="TKI279" s="1668"/>
      <c r="TKJ279" s="1668"/>
      <c r="TKK279" s="1668"/>
      <c r="TKL279" s="1668"/>
      <c r="TKM279" s="1668"/>
      <c r="TKN279" s="1668"/>
      <c r="TKO279" s="1668"/>
      <c r="TKP279" s="1668"/>
      <c r="TKQ279" s="1668"/>
      <c r="TKR279" s="1668"/>
      <c r="TKS279" s="1668"/>
      <c r="TKT279" s="1668"/>
      <c r="TKU279" s="1668"/>
      <c r="TKV279" s="1668"/>
      <c r="TKW279" s="1668"/>
      <c r="TKX279" s="1668"/>
      <c r="TKY279" s="1668"/>
      <c r="TKZ279" s="1668"/>
      <c r="TLA279" s="1668"/>
      <c r="TLB279" s="1668"/>
      <c r="TLC279" s="1668"/>
      <c r="TLD279" s="1668"/>
      <c r="TLE279" s="1668"/>
      <c r="TLF279" s="1668"/>
      <c r="TLG279" s="1668"/>
      <c r="TLH279" s="1668"/>
      <c r="TLI279" s="1668"/>
      <c r="TLJ279" s="1668"/>
      <c r="TLK279" s="1668"/>
      <c r="TLL279" s="1668"/>
      <c r="TLM279" s="1668"/>
      <c r="TLN279" s="1668"/>
      <c r="TLO279" s="1668"/>
      <c r="TLP279" s="1668"/>
      <c r="TLQ279" s="1668"/>
      <c r="TLR279" s="1668"/>
      <c r="TLS279" s="1668"/>
      <c r="TLT279" s="1668"/>
      <c r="TLU279" s="1668"/>
      <c r="TLV279" s="1668"/>
      <c r="TLW279" s="1668"/>
      <c r="TLX279" s="1668"/>
      <c r="TLY279" s="1668"/>
      <c r="TLZ279" s="1668"/>
      <c r="TMA279" s="1668"/>
      <c r="TMB279" s="1668"/>
      <c r="TMC279" s="1668"/>
      <c r="TMD279" s="1668"/>
      <c r="TME279" s="1668"/>
      <c r="TMF279" s="1668"/>
      <c r="TMG279" s="1668"/>
      <c r="TMH279" s="1668"/>
      <c r="TMI279" s="1668"/>
      <c r="TMJ279" s="1668"/>
      <c r="TMK279" s="1668"/>
      <c r="TML279" s="1668"/>
      <c r="TMM279" s="1668"/>
      <c r="TMN279" s="1668"/>
      <c r="TMO279" s="1668"/>
      <c r="TMP279" s="1668"/>
      <c r="TMQ279" s="1668"/>
      <c r="TMR279" s="1668"/>
      <c r="TMS279" s="1668"/>
      <c r="TMT279" s="1668"/>
      <c r="TMU279" s="1668"/>
      <c r="TMV279" s="1668"/>
      <c r="TMW279" s="1668"/>
      <c r="TMX279" s="1668"/>
      <c r="TMY279" s="1668"/>
      <c r="TMZ279" s="1668"/>
      <c r="TNA279" s="1668"/>
      <c r="TNB279" s="1668"/>
      <c r="TNC279" s="1668"/>
      <c r="TND279" s="1668"/>
      <c r="TNE279" s="1668"/>
      <c r="TNF279" s="1668"/>
      <c r="TNG279" s="1668"/>
      <c r="TNH279" s="1668"/>
      <c r="TNI279" s="1668"/>
      <c r="TNJ279" s="1668"/>
      <c r="TNK279" s="1668"/>
      <c r="TNL279" s="1668"/>
      <c r="TNM279" s="1668"/>
      <c r="TNN279" s="1668"/>
      <c r="TNO279" s="1668"/>
      <c r="TNP279" s="1668"/>
      <c r="TNQ279" s="1668"/>
      <c r="TNR279" s="1668"/>
      <c r="TNS279" s="1668"/>
      <c r="TNT279" s="1668"/>
      <c r="TNU279" s="1668"/>
      <c r="TNV279" s="1668"/>
      <c r="TNW279" s="1668"/>
      <c r="TNX279" s="1668"/>
      <c r="TNY279" s="1668"/>
      <c r="TNZ279" s="1668"/>
      <c r="TOA279" s="1668"/>
      <c r="TOB279" s="1668"/>
      <c r="TOC279" s="1668"/>
      <c r="TOD279" s="1668"/>
      <c r="TOE279" s="1668"/>
      <c r="TOF279" s="1668"/>
      <c r="TOG279" s="1668"/>
      <c r="TOH279" s="1668"/>
      <c r="TOI279" s="1668"/>
      <c r="TOJ279" s="1668"/>
      <c r="TOK279" s="1668"/>
      <c r="TOL279" s="1668"/>
      <c r="TOM279" s="1668"/>
      <c r="TON279" s="1668"/>
      <c r="TOO279" s="1668"/>
      <c r="TOP279" s="1668"/>
      <c r="TOQ279" s="1668"/>
      <c r="TOR279" s="1668"/>
      <c r="TOS279" s="1668"/>
      <c r="TOT279" s="1668"/>
      <c r="TOU279" s="1668"/>
      <c r="TOV279" s="1668"/>
      <c r="TOW279" s="1668"/>
      <c r="TOX279" s="1668"/>
      <c r="TOY279" s="1668"/>
      <c r="TOZ279" s="1668"/>
      <c r="TPA279" s="1668"/>
      <c r="TPB279" s="1668"/>
      <c r="TPC279" s="1668"/>
      <c r="TPD279" s="1668"/>
      <c r="TPE279" s="1668"/>
      <c r="TPF279" s="1668"/>
      <c r="TPG279" s="1668"/>
      <c r="TPH279" s="1668"/>
      <c r="TPI279" s="1668"/>
      <c r="TPJ279" s="1668"/>
      <c r="TPK279" s="1668"/>
      <c r="TPL279" s="1668"/>
      <c r="TPM279" s="1668"/>
      <c r="TPN279" s="1668"/>
      <c r="TPO279" s="1668"/>
      <c r="TPP279" s="1668"/>
      <c r="TPQ279" s="1668"/>
      <c r="TPR279" s="1668"/>
      <c r="TPS279" s="1668"/>
      <c r="TPT279" s="1668"/>
      <c r="TPU279" s="1668"/>
      <c r="TPV279" s="1668"/>
      <c r="TPW279" s="1668"/>
      <c r="TPX279" s="1668"/>
      <c r="TPY279" s="1668"/>
      <c r="TPZ279" s="1668"/>
      <c r="TQA279" s="1668"/>
      <c r="TQB279" s="1668"/>
      <c r="TQC279" s="1668"/>
      <c r="TQD279" s="1668"/>
      <c r="TQE279" s="1668"/>
      <c r="TQF279" s="1668"/>
      <c r="TQG279" s="1668"/>
      <c r="TQH279" s="1668"/>
      <c r="TQI279" s="1668"/>
      <c r="TQJ279" s="1668"/>
      <c r="TQK279" s="1668"/>
      <c r="TQL279" s="1668"/>
      <c r="TQM279" s="1668"/>
      <c r="TQN279" s="1668"/>
      <c r="TQO279" s="1668"/>
      <c r="TQP279" s="1668"/>
      <c r="TQQ279" s="1668"/>
      <c r="TQR279" s="1668"/>
      <c r="TQS279" s="1668"/>
      <c r="TQT279" s="1668"/>
      <c r="TQU279" s="1668"/>
      <c r="TQV279" s="1668"/>
      <c r="TQW279" s="1668"/>
      <c r="TQX279" s="1668"/>
      <c r="TQY279" s="1668"/>
      <c r="TQZ279" s="1668"/>
      <c r="TRA279" s="1668"/>
      <c r="TRB279" s="1668"/>
      <c r="TRC279" s="1668"/>
      <c r="TRD279" s="1668"/>
      <c r="TRE279" s="1668"/>
      <c r="TRF279" s="1668"/>
      <c r="TRG279" s="1668"/>
      <c r="TRH279" s="1668"/>
      <c r="TRI279" s="1668"/>
      <c r="TRJ279" s="1668"/>
      <c r="TRK279" s="1668"/>
      <c r="TRL279" s="1668"/>
      <c r="TRM279" s="1668"/>
      <c r="TRN279" s="1668"/>
      <c r="TRO279" s="1668"/>
      <c r="TRP279" s="1668"/>
      <c r="TRQ279" s="1668"/>
      <c r="TRR279" s="1668"/>
      <c r="TRS279" s="1668"/>
      <c r="TRT279" s="1668"/>
      <c r="TRU279" s="1668"/>
      <c r="TRV279" s="1668"/>
      <c r="TRW279" s="1668"/>
      <c r="TRX279" s="1668"/>
      <c r="TRY279" s="1668"/>
      <c r="TRZ279" s="1668"/>
      <c r="TSA279" s="1668"/>
      <c r="TSB279" s="1668"/>
      <c r="TSC279" s="1668"/>
      <c r="TSD279" s="1668"/>
      <c r="TSE279" s="1668"/>
      <c r="TSF279" s="1668"/>
      <c r="TSG279" s="1668"/>
      <c r="TSH279" s="1668"/>
      <c r="TSI279" s="1668"/>
      <c r="TSJ279" s="1668"/>
      <c r="TSK279" s="1668"/>
      <c r="TSL279" s="1668"/>
      <c r="TSM279" s="1668"/>
      <c r="TSN279" s="1668"/>
      <c r="TSO279" s="1668"/>
      <c r="TSP279" s="1668"/>
      <c r="TSQ279" s="1668"/>
      <c r="TSR279" s="1668"/>
      <c r="TSS279" s="1668"/>
      <c r="TST279" s="1668"/>
      <c r="TSU279" s="1668"/>
      <c r="TSV279" s="1668"/>
      <c r="TSW279" s="1668"/>
      <c r="TSX279" s="1668"/>
      <c r="TSY279" s="1668"/>
      <c r="TSZ279" s="1668"/>
      <c r="TTA279" s="1668"/>
      <c r="TTB279" s="1668"/>
      <c r="TTC279" s="1668"/>
      <c r="TTD279" s="1668"/>
      <c r="TTE279" s="1668"/>
      <c r="TTF279" s="1668"/>
      <c r="TTG279" s="1668"/>
      <c r="TTH279" s="1668"/>
      <c r="TTI279" s="1668"/>
      <c r="TTJ279" s="1668"/>
      <c r="TTK279" s="1668"/>
      <c r="TTL279" s="1668"/>
      <c r="TTM279" s="1668"/>
      <c r="TTN279" s="1668"/>
      <c r="TTO279" s="1668"/>
      <c r="TTP279" s="1668"/>
      <c r="TTQ279" s="1668"/>
      <c r="TTR279" s="1668"/>
      <c r="TTS279" s="1668"/>
      <c r="TTT279" s="1668"/>
      <c r="TTU279" s="1668"/>
      <c r="TTV279" s="1668"/>
      <c r="TTW279" s="1668"/>
      <c r="TTX279" s="1668"/>
      <c r="TTY279" s="1668"/>
      <c r="TTZ279" s="1668"/>
      <c r="TUA279" s="1668"/>
      <c r="TUB279" s="1668"/>
      <c r="TUC279" s="1668"/>
      <c r="TUD279" s="1668"/>
      <c r="TUE279" s="1668"/>
      <c r="TUF279" s="1668"/>
      <c r="TUG279" s="1668"/>
      <c r="TUH279" s="1668"/>
      <c r="TUI279" s="1668"/>
      <c r="TUJ279" s="1668"/>
      <c r="TUK279" s="1668"/>
      <c r="TUL279" s="1668"/>
      <c r="TUM279" s="1668"/>
      <c r="TUN279" s="1668"/>
      <c r="TUO279" s="1668"/>
      <c r="TUP279" s="1668"/>
      <c r="TUQ279" s="1668"/>
      <c r="TUR279" s="1668"/>
      <c r="TUS279" s="1668"/>
      <c r="TUT279" s="1668"/>
      <c r="TUU279" s="1668"/>
      <c r="TUV279" s="1668"/>
      <c r="TUW279" s="1668"/>
      <c r="TUX279" s="1668"/>
      <c r="TUY279" s="1668"/>
      <c r="TUZ279" s="1668"/>
      <c r="TVA279" s="1668"/>
      <c r="TVB279" s="1668"/>
      <c r="TVC279" s="1668"/>
      <c r="TVD279" s="1668"/>
      <c r="TVE279" s="1668"/>
      <c r="TVF279" s="1668"/>
      <c r="TVG279" s="1668"/>
      <c r="TVH279" s="1668"/>
      <c r="TVI279" s="1668"/>
      <c r="TVJ279" s="1668"/>
      <c r="TVK279" s="1668"/>
      <c r="TVL279" s="1668"/>
      <c r="TVM279" s="1668"/>
      <c r="TVN279" s="1668"/>
      <c r="TVO279" s="1668"/>
      <c r="TVP279" s="1668"/>
      <c r="TVQ279" s="1668"/>
      <c r="TVR279" s="1668"/>
      <c r="TVS279" s="1668"/>
      <c r="TVT279" s="1668"/>
      <c r="TVU279" s="1668"/>
      <c r="TVV279" s="1668"/>
      <c r="TVW279" s="1668"/>
      <c r="TVX279" s="1668"/>
      <c r="TVY279" s="1668"/>
      <c r="TVZ279" s="1668"/>
      <c r="TWA279" s="1668"/>
      <c r="TWB279" s="1668"/>
      <c r="TWC279" s="1668"/>
      <c r="TWD279" s="1668"/>
      <c r="TWE279" s="1668"/>
      <c r="TWF279" s="1668"/>
      <c r="TWG279" s="1668"/>
      <c r="TWH279" s="1668"/>
      <c r="TWI279" s="1668"/>
      <c r="TWJ279" s="1668"/>
      <c r="TWK279" s="1668"/>
      <c r="TWL279" s="1668"/>
      <c r="TWM279" s="1668"/>
      <c r="TWN279" s="1668"/>
      <c r="TWO279" s="1668"/>
      <c r="TWP279" s="1668"/>
      <c r="TWQ279" s="1668"/>
      <c r="TWR279" s="1668"/>
      <c r="TWS279" s="1668"/>
      <c r="TWT279" s="1668"/>
      <c r="TWU279" s="1668"/>
      <c r="TWV279" s="1668"/>
      <c r="TWW279" s="1668"/>
      <c r="TWX279" s="1668"/>
      <c r="TWY279" s="1668"/>
      <c r="TWZ279" s="1668"/>
      <c r="TXA279" s="1668"/>
      <c r="TXB279" s="1668"/>
      <c r="TXC279" s="1668"/>
      <c r="TXD279" s="1668"/>
      <c r="TXE279" s="1668"/>
      <c r="TXF279" s="1668"/>
      <c r="TXG279" s="1668"/>
      <c r="TXH279" s="1668"/>
      <c r="TXI279" s="1668"/>
      <c r="TXJ279" s="1668"/>
      <c r="TXK279" s="1668"/>
      <c r="TXL279" s="1668"/>
      <c r="TXM279" s="1668"/>
      <c r="TXN279" s="1668"/>
      <c r="TXO279" s="1668"/>
      <c r="TXP279" s="1668"/>
      <c r="TXQ279" s="1668"/>
      <c r="TXR279" s="1668"/>
      <c r="TXS279" s="1668"/>
      <c r="TXT279" s="1668"/>
      <c r="TXU279" s="1668"/>
      <c r="TXV279" s="1668"/>
      <c r="TXW279" s="1668"/>
      <c r="TXX279" s="1668"/>
      <c r="TXY279" s="1668"/>
      <c r="TXZ279" s="1668"/>
      <c r="TYA279" s="1668"/>
      <c r="TYB279" s="1668"/>
      <c r="TYC279" s="1668"/>
      <c r="TYD279" s="1668"/>
      <c r="TYE279" s="1668"/>
      <c r="TYF279" s="1668"/>
      <c r="TYG279" s="1668"/>
      <c r="TYH279" s="1668"/>
      <c r="TYI279" s="1668"/>
      <c r="TYJ279" s="1668"/>
      <c r="TYK279" s="1668"/>
      <c r="TYL279" s="1668"/>
      <c r="TYM279" s="1668"/>
      <c r="TYN279" s="1668"/>
      <c r="TYO279" s="1668"/>
      <c r="TYP279" s="1668"/>
      <c r="TYQ279" s="1668"/>
      <c r="TYR279" s="1668"/>
      <c r="TYS279" s="1668"/>
      <c r="TYT279" s="1668"/>
      <c r="TYU279" s="1668"/>
      <c r="TYV279" s="1668"/>
      <c r="TYW279" s="1668"/>
      <c r="TYX279" s="1668"/>
      <c r="TYY279" s="1668"/>
      <c r="TYZ279" s="1668"/>
      <c r="TZA279" s="1668"/>
      <c r="TZB279" s="1668"/>
      <c r="TZC279" s="1668"/>
      <c r="TZD279" s="1668"/>
      <c r="TZE279" s="1668"/>
      <c r="TZF279" s="1668"/>
      <c r="TZG279" s="1668"/>
      <c r="TZH279" s="1668"/>
      <c r="TZI279" s="1668"/>
      <c r="TZJ279" s="1668"/>
      <c r="TZK279" s="1668"/>
      <c r="TZL279" s="1668"/>
      <c r="TZM279" s="1668"/>
      <c r="TZN279" s="1668"/>
      <c r="TZO279" s="1668"/>
      <c r="TZP279" s="1668"/>
      <c r="TZQ279" s="1668"/>
      <c r="TZR279" s="1668"/>
      <c r="TZS279" s="1668"/>
      <c r="TZT279" s="1668"/>
      <c r="TZU279" s="1668"/>
      <c r="TZV279" s="1668"/>
      <c r="TZW279" s="1668"/>
      <c r="TZX279" s="1668"/>
      <c r="TZY279" s="1668"/>
      <c r="TZZ279" s="1668"/>
      <c r="UAA279" s="1668"/>
      <c r="UAB279" s="1668"/>
      <c r="UAC279" s="1668"/>
      <c r="UAD279" s="1668"/>
      <c r="UAE279" s="1668"/>
      <c r="UAF279" s="1668"/>
      <c r="UAG279" s="1668"/>
      <c r="UAH279" s="1668"/>
      <c r="UAI279" s="1668"/>
      <c r="UAJ279" s="1668"/>
      <c r="UAK279" s="1668"/>
      <c r="UAL279" s="1668"/>
      <c r="UAM279" s="1668"/>
      <c r="UAN279" s="1668"/>
      <c r="UAO279" s="1668"/>
      <c r="UAP279" s="1668"/>
      <c r="UAQ279" s="1668"/>
      <c r="UAR279" s="1668"/>
      <c r="UAS279" s="1668"/>
      <c r="UAT279" s="1668"/>
      <c r="UAU279" s="1668"/>
      <c r="UAV279" s="1668"/>
      <c r="UAW279" s="1668"/>
      <c r="UAX279" s="1668"/>
      <c r="UAY279" s="1668"/>
      <c r="UAZ279" s="1668"/>
      <c r="UBA279" s="1668"/>
      <c r="UBB279" s="1668"/>
      <c r="UBC279" s="1668"/>
      <c r="UBD279" s="1668"/>
      <c r="UBE279" s="1668"/>
      <c r="UBF279" s="1668"/>
      <c r="UBG279" s="1668"/>
      <c r="UBH279" s="1668"/>
      <c r="UBI279" s="1668"/>
      <c r="UBJ279" s="1668"/>
      <c r="UBK279" s="1668"/>
      <c r="UBL279" s="1668"/>
      <c r="UBM279" s="1668"/>
      <c r="UBN279" s="1668"/>
      <c r="UBO279" s="1668"/>
      <c r="UBP279" s="1668"/>
      <c r="UBQ279" s="1668"/>
      <c r="UBR279" s="1668"/>
      <c r="UBS279" s="1668"/>
      <c r="UBT279" s="1668"/>
      <c r="UBU279" s="1668"/>
      <c r="UBV279" s="1668"/>
      <c r="UBW279" s="1668"/>
      <c r="UBX279" s="1668"/>
      <c r="UBY279" s="1668"/>
      <c r="UBZ279" s="1668"/>
      <c r="UCA279" s="1668"/>
      <c r="UCB279" s="1668"/>
      <c r="UCC279" s="1668"/>
      <c r="UCD279" s="1668"/>
      <c r="UCE279" s="1668"/>
      <c r="UCF279" s="1668"/>
      <c r="UCG279" s="1668"/>
      <c r="UCH279" s="1668"/>
      <c r="UCI279" s="1668"/>
      <c r="UCJ279" s="1668"/>
      <c r="UCK279" s="1668"/>
      <c r="UCL279" s="1668"/>
      <c r="UCM279" s="1668"/>
      <c r="UCN279" s="1668"/>
      <c r="UCO279" s="1668"/>
      <c r="UCP279" s="1668"/>
      <c r="UCQ279" s="1668"/>
      <c r="UCR279" s="1668"/>
      <c r="UCS279" s="1668"/>
      <c r="UCT279" s="1668"/>
      <c r="UCU279" s="1668"/>
      <c r="UCV279" s="1668"/>
      <c r="UCW279" s="1668"/>
      <c r="UCX279" s="1668"/>
      <c r="UCY279" s="1668"/>
      <c r="UCZ279" s="1668"/>
      <c r="UDA279" s="1668"/>
      <c r="UDB279" s="1668"/>
      <c r="UDC279" s="1668"/>
      <c r="UDD279" s="1668"/>
      <c r="UDE279" s="1668"/>
      <c r="UDF279" s="1668"/>
      <c r="UDG279" s="1668"/>
      <c r="UDH279" s="1668"/>
      <c r="UDI279" s="1668"/>
      <c r="UDJ279" s="1668"/>
      <c r="UDK279" s="1668"/>
      <c r="UDL279" s="1668"/>
      <c r="UDM279" s="1668"/>
      <c r="UDN279" s="1668"/>
      <c r="UDO279" s="1668"/>
      <c r="UDP279" s="1668"/>
      <c r="UDQ279" s="1668"/>
      <c r="UDR279" s="1668"/>
      <c r="UDS279" s="1668"/>
      <c r="UDT279" s="1668"/>
      <c r="UDU279" s="1668"/>
      <c r="UDV279" s="1668"/>
      <c r="UDW279" s="1668"/>
      <c r="UDX279" s="1668"/>
      <c r="UDY279" s="1668"/>
      <c r="UDZ279" s="1668"/>
      <c r="UEA279" s="1668"/>
      <c r="UEB279" s="1668"/>
      <c r="UEC279" s="1668"/>
      <c r="UED279" s="1668"/>
      <c r="UEE279" s="1668"/>
      <c r="UEF279" s="1668"/>
      <c r="UEG279" s="1668"/>
      <c r="UEH279" s="1668"/>
      <c r="UEI279" s="1668"/>
      <c r="UEJ279" s="1668"/>
      <c r="UEK279" s="1668"/>
      <c r="UEL279" s="1668"/>
      <c r="UEM279" s="1668"/>
      <c r="UEN279" s="1668"/>
      <c r="UEO279" s="1668"/>
      <c r="UEP279" s="1668"/>
      <c r="UEQ279" s="1668"/>
      <c r="UER279" s="1668"/>
      <c r="UES279" s="1668"/>
      <c r="UET279" s="1668"/>
      <c r="UEU279" s="1668"/>
      <c r="UEV279" s="1668"/>
      <c r="UEW279" s="1668"/>
      <c r="UEX279" s="1668"/>
      <c r="UEY279" s="1668"/>
      <c r="UEZ279" s="1668"/>
      <c r="UFA279" s="1668"/>
      <c r="UFB279" s="1668"/>
      <c r="UFC279" s="1668"/>
      <c r="UFD279" s="1668"/>
      <c r="UFE279" s="1668"/>
      <c r="UFF279" s="1668"/>
      <c r="UFG279" s="1668"/>
      <c r="UFH279" s="1668"/>
      <c r="UFI279" s="1668"/>
      <c r="UFJ279" s="1668"/>
      <c r="UFK279" s="1668"/>
      <c r="UFL279" s="1668"/>
      <c r="UFM279" s="1668"/>
      <c r="UFN279" s="1668"/>
      <c r="UFO279" s="1668"/>
      <c r="UFP279" s="1668"/>
      <c r="UFQ279" s="1668"/>
      <c r="UFR279" s="1668"/>
      <c r="UFS279" s="1668"/>
      <c r="UFT279" s="1668"/>
      <c r="UFU279" s="1668"/>
      <c r="UFV279" s="1668"/>
      <c r="UFW279" s="1668"/>
      <c r="UFX279" s="1668"/>
      <c r="UFY279" s="1668"/>
      <c r="UFZ279" s="1668"/>
      <c r="UGA279" s="1668"/>
      <c r="UGB279" s="1668"/>
      <c r="UGC279" s="1668"/>
      <c r="UGD279" s="1668"/>
      <c r="UGE279" s="1668"/>
      <c r="UGF279" s="1668"/>
      <c r="UGG279" s="1668"/>
      <c r="UGH279" s="1668"/>
      <c r="UGI279" s="1668"/>
      <c r="UGJ279" s="1668"/>
      <c r="UGK279" s="1668"/>
      <c r="UGL279" s="1668"/>
      <c r="UGM279" s="1668"/>
      <c r="UGN279" s="1668"/>
      <c r="UGO279" s="1668"/>
      <c r="UGP279" s="1668"/>
      <c r="UGQ279" s="1668"/>
      <c r="UGR279" s="1668"/>
      <c r="UGS279" s="1668"/>
      <c r="UGT279" s="1668"/>
      <c r="UGU279" s="1668"/>
      <c r="UGV279" s="1668"/>
      <c r="UGW279" s="1668"/>
      <c r="UGX279" s="1668"/>
      <c r="UGY279" s="1668"/>
      <c r="UGZ279" s="1668"/>
      <c r="UHA279" s="1668"/>
      <c r="UHB279" s="1668"/>
      <c r="UHC279" s="1668"/>
      <c r="UHD279" s="1668"/>
      <c r="UHE279" s="1668"/>
      <c r="UHF279" s="1668"/>
      <c r="UHG279" s="1668"/>
      <c r="UHH279" s="1668"/>
      <c r="UHI279" s="1668"/>
      <c r="UHJ279" s="1668"/>
      <c r="UHK279" s="1668"/>
      <c r="UHL279" s="1668"/>
      <c r="UHM279" s="1668"/>
      <c r="UHN279" s="1668"/>
      <c r="UHO279" s="1668"/>
      <c r="UHP279" s="1668"/>
      <c r="UHQ279" s="1668"/>
      <c r="UHR279" s="1668"/>
      <c r="UHS279" s="1668"/>
      <c r="UHT279" s="1668"/>
      <c r="UHU279" s="1668"/>
      <c r="UHV279" s="1668"/>
      <c r="UHW279" s="1668"/>
      <c r="UHX279" s="1668"/>
      <c r="UHY279" s="1668"/>
      <c r="UHZ279" s="1668"/>
      <c r="UIA279" s="1668"/>
      <c r="UIB279" s="1668"/>
      <c r="UIC279" s="1668"/>
      <c r="UID279" s="1668"/>
      <c r="UIE279" s="1668"/>
      <c r="UIF279" s="1668"/>
      <c r="UIG279" s="1668"/>
      <c r="UIH279" s="1668"/>
      <c r="UII279" s="1668"/>
      <c r="UIJ279" s="1668"/>
      <c r="UIK279" s="1668"/>
      <c r="UIL279" s="1668"/>
      <c r="UIM279" s="1668"/>
      <c r="UIN279" s="1668"/>
      <c r="UIO279" s="1668"/>
      <c r="UIP279" s="1668"/>
      <c r="UIQ279" s="1668"/>
      <c r="UIR279" s="1668"/>
      <c r="UIS279" s="1668"/>
      <c r="UIT279" s="1668"/>
      <c r="UIU279" s="1668"/>
      <c r="UIV279" s="1668"/>
      <c r="UIW279" s="1668"/>
      <c r="UIX279" s="1668"/>
      <c r="UIY279" s="1668"/>
      <c r="UIZ279" s="1668"/>
      <c r="UJA279" s="1668"/>
      <c r="UJB279" s="1668"/>
      <c r="UJC279" s="1668"/>
      <c r="UJD279" s="1668"/>
      <c r="UJE279" s="1668"/>
      <c r="UJF279" s="1668"/>
      <c r="UJG279" s="1668"/>
      <c r="UJH279" s="1668"/>
      <c r="UJI279" s="1668"/>
      <c r="UJJ279" s="1668"/>
      <c r="UJK279" s="1668"/>
      <c r="UJL279" s="1668"/>
      <c r="UJM279" s="1668"/>
      <c r="UJN279" s="1668"/>
      <c r="UJO279" s="1668"/>
      <c r="UJP279" s="1668"/>
      <c r="UJQ279" s="1668"/>
      <c r="UJR279" s="1668"/>
      <c r="UJS279" s="1668"/>
      <c r="UJT279" s="1668"/>
      <c r="UJU279" s="1668"/>
      <c r="UJV279" s="1668"/>
      <c r="UJW279" s="1668"/>
      <c r="UJX279" s="1668"/>
      <c r="UJY279" s="1668"/>
      <c r="UJZ279" s="1668"/>
      <c r="UKA279" s="1668"/>
      <c r="UKB279" s="1668"/>
      <c r="UKC279" s="1668"/>
      <c r="UKD279" s="1668"/>
      <c r="UKE279" s="1668"/>
      <c r="UKF279" s="1668"/>
      <c r="UKG279" s="1668"/>
      <c r="UKH279" s="1668"/>
      <c r="UKI279" s="1668"/>
      <c r="UKJ279" s="1668"/>
      <c r="UKK279" s="1668"/>
      <c r="UKL279" s="1668"/>
      <c r="UKM279" s="1668"/>
      <c r="UKN279" s="1668"/>
      <c r="UKO279" s="1668"/>
      <c r="UKP279" s="1668"/>
      <c r="UKQ279" s="1668"/>
      <c r="UKR279" s="1668"/>
      <c r="UKS279" s="1668"/>
      <c r="UKT279" s="1668"/>
      <c r="UKU279" s="1668"/>
      <c r="UKV279" s="1668"/>
      <c r="UKW279" s="1668"/>
      <c r="UKX279" s="1668"/>
      <c r="UKY279" s="1668"/>
      <c r="UKZ279" s="1668"/>
      <c r="ULA279" s="1668"/>
      <c r="ULB279" s="1668"/>
      <c r="ULC279" s="1668"/>
      <c r="ULD279" s="1668"/>
      <c r="ULE279" s="1668"/>
      <c r="ULF279" s="1668"/>
      <c r="ULG279" s="1668"/>
      <c r="ULH279" s="1668"/>
      <c r="ULI279" s="1668"/>
      <c r="ULJ279" s="1668"/>
      <c r="ULK279" s="1668"/>
      <c r="ULL279" s="1668"/>
      <c r="ULM279" s="1668"/>
      <c r="ULN279" s="1668"/>
      <c r="ULO279" s="1668"/>
      <c r="ULP279" s="1668"/>
      <c r="ULQ279" s="1668"/>
      <c r="ULR279" s="1668"/>
      <c r="ULS279" s="1668"/>
      <c r="ULT279" s="1668"/>
      <c r="ULU279" s="1668"/>
      <c r="ULV279" s="1668"/>
      <c r="ULW279" s="1668"/>
      <c r="ULX279" s="1668"/>
      <c r="ULY279" s="1668"/>
      <c r="ULZ279" s="1668"/>
      <c r="UMA279" s="1668"/>
      <c r="UMB279" s="1668"/>
      <c r="UMC279" s="1668"/>
      <c r="UMD279" s="1668"/>
      <c r="UME279" s="1668"/>
      <c r="UMF279" s="1668"/>
      <c r="UMG279" s="1668"/>
      <c r="UMH279" s="1668"/>
      <c r="UMI279" s="1668"/>
      <c r="UMJ279" s="1668"/>
      <c r="UMK279" s="1668"/>
      <c r="UML279" s="1668"/>
      <c r="UMM279" s="1668"/>
      <c r="UMN279" s="1668"/>
      <c r="UMO279" s="1668"/>
      <c r="UMP279" s="1668"/>
      <c r="UMQ279" s="1668"/>
      <c r="UMR279" s="1668"/>
      <c r="UMS279" s="1668"/>
      <c r="UMT279" s="1668"/>
      <c r="UMU279" s="1668"/>
      <c r="UMV279" s="1668"/>
      <c r="UMW279" s="1668"/>
      <c r="UMX279" s="1668"/>
      <c r="UMY279" s="1668"/>
      <c r="UMZ279" s="1668"/>
      <c r="UNA279" s="1668"/>
      <c r="UNB279" s="1668"/>
      <c r="UNC279" s="1668"/>
      <c r="UND279" s="1668"/>
      <c r="UNE279" s="1668"/>
      <c r="UNF279" s="1668"/>
      <c r="UNG279" s="1668"/>
      <c r="UNH279" s="1668"/>
      <c r="UNI279" s="1668"/>
      <c r="UNJ279" s="1668"/>
      <c r="UNK279" s="1668"/>
      <c r="UNL279" s="1668"/>
      <c r="UNM279" s="1668"/>
      <c r="UNN279" s="1668"/>
      <c r="UNO279" s="1668"/>
      <c r="UNP279" s="1668"/>
      <c r="UNQ279" s="1668"/>
      <c r="UNR279" s="1668"/>
      <c r="UNS279" s="1668"/>
      <c r="UNT279" s="1668"/>
      <c r="UNU279" s="1668"/>
      <c r="UNV279" s="1668"/>
      <c r="UNW279" s="1668"/>
      <c r="UNX279" s="1668"/>
      <c r="UNY279" s="1668"/>
      <c r="UNZ279" s="1668"/>
      <c r="UOA279" s="1668"/>
      <c r="UOB279" s="1668"/>
      <c r="UOC279" s="1668"/>
      <c r="UOD279" s="1668"/>
      <c r="UOE279" s="1668"/>
      <c r="UOF279" s="1668"/>
      <c r="UOG279" s="1668"/>
      <c r="UOH279" s="1668"/>
      <c r="UOI279" s="1668"/>
      <c r="UOJ279" s="1668"/>
      <c r="UOK279" s="1668"/>
      <c r="UOL279" s="1668"/>
      <c r="UOM279" s="1668"/>
      <c r="UON279" s="1668"/>
      <c r="UOO279" s="1668"/>
      <c r="UOP279" s="1668"/>
      <c r="UOQ279" s="1668"/>
      <c r="UOR279" s="1668"/>
      <c r="UOS279" s="1668"/>
      <c r="UOT279" s="1668"/>
      <c r="UOU279" s="1668"/>
      <c r="UOV279" s="1668"/>
      <c r="UOW279" s="1668"/>
      <c r="UOX279" s="1668"/>
      <c r="UOY279" s="1668"/>
      <c r="UOZ279" s="1668"/>
      <c r="UPA279" s="1668"/>
      <c r="UPB279" s="1668"/>
      <c r="UPC279" s="1668"/>
      <c r="UPD279" s="1668"/>
      <c r="UPE279" s="1668"/>
      <c r="UPF279" s="1668"/>
      <c r="UPG279" s="1668"/>
      <c r="UPH279" s="1668"/>
      <c r="UPI279" s="1668"/>
      <c r="UPJ279" s="1668"/>
      <c r="UPK279" s="1668"/>
      <c r="UPL279" s="1668"/>
      <c r="UPM279" s="1668"/>
      <c r="UPN279" s="1668"/>
      <c r="UPO279" s="1668"/>
      <c r="UPP279" s="1668"/>
      <c r="UPQ279" s="1668"/>
      <c r="UPR279" s="1668"/>
      <c r="UPS279" s="1668"/>
      <c r="UPT279" s="1668"/>
      <c r="UPU279" s="1668"/>
      <c r="UPV279" s="1668"/>
      <c r="UPW279" s="1668"/>
      <c r="UPX279" s="1668"/>
      <c r="UPY279" s="1668"/>
      <c r="UPZ279" s="1668"/>
      <c r="UQA279" s="1668"/>
      <c r="UQB279" s="1668"/>
      <c r="UQC279" s="1668"/>
      <c r="UQD279" s="1668"/>
      <c r="UQE279" s="1668"/>
      <c r="UQF279" s="1668"/>
      <c r="UQG279" s="1668"/>
      <c r="UQH279" s="1668"/>
      <c r="UQI279" s="1668"/>
      <c r="UQJ279" s="1668"/>
      <c r="UQK279" s="1668"/>
      <c r="UQL279" s="1668"/>
      <c r="UQM279" s="1668"/>
      <c r="UQN279" s="1668"/>
      <c r="UQO279" s="1668"/>
      <c r="UQP279" s="1668"/>
      <c r="UQQ279" s="1668"/>
      <c r="UQR279" s="1668"/>
      <c r="UQS279" s="1668"/>
      <c r="UQT279" s="1668"/>
      <c r="UQU279" s="1668"/>
      <c r="UQV279" s="1668"/>
      <c r="UQW279" s="1668"/>
      <c r="UQX279" s="1668"/>
      <c r="UQY279" s="1668"/>
      <c r="UQZ279" s="1668"/>
      <c r="URA279" s="1668"/>
      <c r="URB279" s="1668"/>
      <c r="URC279" s="1668"/>
      <c r="URD279" s="1668"/>
      <c r="URE279" s="1668"/>
      <c r="URF279" s="1668"/>
      <c r="URG279" s="1668"/>
      <c r="URH279" s="1668"/>
      <c r="URI279" s="1668"/>
      <c r="URJ279" s="1668"/>
      <c r="URK279" s="1668"/>
      <c r="URL279" s="1668"/>
      <c r="URM279" s="1668"/>
      <c r="URN279" s="1668"/>
      <c r="URO279" s="1668"/>
      <c r="URP279" s="1668"/>
      <c r="URQ279" s="1668"/>
      <c r="URR279" s="1668"/>
      <c r="URS279" s="1668"/>
      <c r="URT279" s="1668"/>
      <c r="URU279" s="1668"/>
      <c r="URV279" s="1668"/>
      <c r="URW279" s="1668"/>
      <c r="URX279" s="1668"/>
      <c r="URY279" s="1668"/>
      <c r="URZ279" s="1668"/>
      <c r="USA279" s="1668"/>
      <c r="USB279" s="1668"/>
      <c r="USC279" s="1668"/>
      <c r="USD279" s="1668"/>
      <c r="USE279" s="1668"/>
      <c r="USF279" s="1668"/>
      <c r="USG279" s="1668"/>
      <c r="USH279" s="1668"/>
      <c r="USI279" s="1668"/>
      <c r="USJ279" s="1668"/>
      <c r="USK279" s="1668"/>
      <c r="USL279" s="1668"/>
      <c r="USM279" s="1668"/>
      <c r="USN279" s="1668"/>
      <c r="USO279" s="1668"/>
      <c r="USP279" s="1668"/>
      <c r="USQ279" s="1668"/>
      <c r="USR279" s="1668"/>
      <c r="USS279" s="1668"/>
      <c r="UST279" s="1668"/>
      <c r="USU279" s="1668"/>
      <c r="USV279" s="1668"/>
      <c r="USW279" s="1668"/>
      <c r="USX279" s="1668"/>
      <c r="USY279" s="1668"/>
      <c r="USZ279" s="1668"/>
      <c r="UTA279" s="1668"/>
      <c r="UTB279" s="1668"/>
      <c r="UTC279" s="1668"/>
      <c r="UTD279" s="1668"/>
      <c r="UTE279" s="1668"/>
      <c r="UTF279" s="1668"/>
      <c r="UTG279" s="1668"/>
      <c r="UTH279" s="1668"/>
      <c r="UTI279" s="1668"/>
      <c r="UTJ279" s="1668"/>
      <c r="UTK279" s="1668"/>
      <c r="UTL279" s="1668"/>
      <c r="UTM279" s="1668"/>
      <c r="UTN279" s="1668"/>
      <c r="UTO279" s="1668"/>
      <c r="UTP279" s="1668"/>
      <c r="UTQ279" s="1668"/>
      <c r="UTR279" s="1668"/>
      <c r="UTS279" s="1668"/>
      <c r="UTT279" s="1668"/>
      <c r="UTU279" s="1668"/>
      <c r="UTV279" s="1668"/>
      <c r="UTW279" s="1668"/>
      <c r="UTX279" s="1668"/>
      <c r="UTY279" s="1668"/>
      <c r="UTZ279" s="1668"/>
      <c r="UUA279" s="1668"/>
      <c r="UUB279" s="1668"/>
      <c r="UUC279" s="1668"/>
      <c r="UUD279" s="1668"/>
      <c r="UUE279" s="1668"/>
      <c r="UUF279" s="1668"/>
      <c r="UUG279" s="1668"/>
      <c r="UUH279" s="1668"/>
      <c r="UUI279" s="1668"/>
      <c r="UUJ279" s="1668"/>
      <c r="UUK279" s="1668"/>
      <c r="UUL279" s="1668"/>
      <c r="UUM279" s="1668"/>
      <c r="UUN279" s="1668"/>
      <c r="UUO279" s="1668"/>
      <c r="UUP279" s="1668"/>
      <c r="UUQ279" s="1668"/>
      <c r="UUR279" s="1668"/>
      <c r="UUS279" s="1668"/>
      <c r="UUT279" s="1668"/>
      <c r="UUU279" s="1668"/>
      <c r="UUV279" s="1668"/>
      <c r="UUW279" s="1668"/>
      <c r="UUX279" s="1668"/>
      <c r="UUY279" s="1668"/>
      <c r="UUZ279" s="1668"/>
      <c r="UVA279" s="1668"/>
      <c r="UVB279" s="1668"/>
      <c r="UVC279" s="1668"/>
      <c r="UVD279" s="1668"/>
      <c r="UVE279" s="1668"/>
      <c r="UVF279" s="1668"/>
      <c r="UVG279" s="1668"/>
      <c r="UVH279" s="1668"/>
      <c r="UVI279" s="1668"/>
      <c r="UVJ279" s="1668"/>
      <c r="UVK279" s="1668"/>
      <c r="UVL279" s="1668"/>
      <c r="UVM279" s="1668"/>
      <c r="UVN279" s="1668"/>
      <c r="UVO279" s="1668"/>
      <c r="UVP279" s="1668"/>
      <c r="UVQ279" s="1668"/>
      <c r="UVR279" s="1668"/>
      <c r="UVS279" s="1668"/>
      <c r="UVT279" s="1668"/>
      <c r="UVU279" s="1668"/>
      <c r="UVV279" s="1668"/>
      <c r="UVW279" s="1668"/>
      <c r="UVX279" s="1668"/>
      <c r="UVY279" s="1668"/>
      <c r="UVZ279" s="1668"/>
      <c r="UWA279" s="1668"/>
      <c r="UWB279" s="1668"/>
      <c r="UWC279" s="1668"/>
      <c r="UWD279" s="1668"/>
      <c r="UWE279" s="1668"/>
      <c r="UWF279" s="1668"/>
      <c r="UWG279" s="1668"/>
      <c r="UWH279" s="1668"/>
      <c r="UWI279" s="1668"/>
      <c r="UWJ279" s="1668"/>
      <c r="UWK279" s="1668"/>
      <c r="UWL279" s="1668"/>
      <c r="UWM279" s="1668"/>
      <c r="UWN279" s="1668"/>
      <c r="UWO279" s="1668"/>
      <c r="UWP279" s="1668"/>
      <c r="UWQ279" s="1668"/>
      <c r="UWR279" s="1668"/>
      <c r="UWS279" s="1668"/>
      <c r="UWT279" s="1668"/>
      <c r="UWU279" s="1668"/>
      <c r="UWV279" s="1668"/>
      <c r="UWW279" s="1668"/>
      <c r="UWX279" s="1668"/>
      <c r="UWY279" s="1668"/>
      <c r="UWZ279" s="1668"/>
      <c r="UXA279" s="1668"/>
      <c r="UXB279" s="1668"/>
      <c r="UXC279" s="1668"/>
      <c r="UXD279" s="1668"/>
      <c r="UXE279" s="1668"/>
      <c r="UXF279" s="1668"/>
      <c r="UXG279" s="1668"/>
      <c r="UXH279" s="1668"/>
      <c r="UXI279" s="1668"/>
      <c r="UXJ279" s="1668"/>
      <c r="UXK279" s="1668"/>
      <c r="UXL279" s="1668"/>
      <c r="UXM279" s="1668"/>
      <c r="UXN279" s="1668"/>
      <c r="UXO279" s="1668"/>
      <c r="UXP279" s="1668"/>
      <c r="UXQ279" s="1668"/>
      <c r="UXR279" s="1668"/>
      <c r="UXS279" s="1668"/>
      <c r="UXT279" s="1668"/>
      <c r="UXU279" s="1668"/>
      <c r="UXV279" s="1668"/>
      <c r="UXW279" s="1668"/>
      <c r="UXX279" s="1668"/>
      <c r="UXY279" s="1668"/>
      <c r="UXZ279" s="1668"/>
      <c r="UYA279" s="1668"/>
      <c r="UYB279" s="1668"/>
      <c r="UYC279" s="1668"/>
      <c r="UYD279" s="1668"/>
      <c r="UYE279" s="1668"/>
      <c r="UYF279" s="1668"/>
      <c r="UYG279" s="1668"/>
      <c r="UYH279" s="1668"/>
      <c r="UYI279" s="1668"/>
      <c r="UYJ279" s="1668"/>
      <c r="UYK279" s="1668"/>
      <c r="UYL279" s="1668"/>
      <c r="UYM279" s="1668"/>
      <c r="UYN279" s="1668"/>
      <c r="UYO279" s="1668"/>
      <c r="UYP279" s="1668"/>
      <c r="UYQ279" s="1668"/>
      <c r="UYR279" s="1668"/>
      <c r="UYS279" s="1668"/>
      <c r="UYT279" s="1668"/>
      <c r="UYU279" s="1668"/>
      <c r="UYV279" s="1668"/>
      <c r="UYW279" s="1668"/>
      <c r="UYX279" s="1668"/>
      <c r="UYY279" s="1668"/>
      <c r="UYZ279" s="1668"/>
      <c r="UZA279" s="1668"/>
      <c r="UZB279" s="1668"/>
      <c r="UZC279" s="1668"/>
      <c r="UZD279" s="1668"/>
      <c r="UZE279" s="1668"/>
      <c r="UZF279" s="1668"/>
      <c r="UZG279" s="1668"/>
      <c r="UZH279" s="1668"/>
      <c r="UZI279" s="1668"/>
      <c r="UZJ279" s="1668"/>
      <c r="UZK279" s="1668"/>
      <c r="UZL279" s="1668"/>
      <c r="UZM279" s="1668"/>
      <c r="UZN279" s="1668"/>
      <c r="UZO279" s="1668"/>
      <c r="UZP279" s="1668"/>
      <c r="UZQ279" s="1668"/>
      <c r="UZR279" s="1668"/>
      <c r="UZS279" s="1668"/>
      <c r="UZT279" s="1668"/>
      <c r="UZU279" s="1668"/>
      <c r="UZV279" s="1668"/>
      <c r="UZW279" s="1668"/>
      <c r="UZX279" s="1668"/>
      <c r="UZY279" s="1668"/>
      <c r="UZZ279" s="1668"/>
      <c r="VAA279" s="1668"/>
      <c r="VAB279" s="1668"/>
      <c r="VAC279" s="1668"/>
      <c r="VAD279" s="1668"/>
      <c r="VAE279" s="1668"/>
      <c r="VAF279" s="1668"/>
      <c r="VAG279" s="1668"/>
      <c r="VAH279" s="1668"/>
      <c r="VAI279" s="1668"/>
      <c r="VAJ279" s="1668"/>
      <c r="VAK279" s="1668"/>
      <c r="VAL279" s="1668"/>
      <c r="VAM279" s="1668"/>
      <c r="VAN279" s="1668"/>
      <c r="VAO279" s="1668"/>
      <c r="VAP279" s="1668"/>
      <c r="VAQ279" s="1668"/>
      <c r="VAR279" s="1668"/>
      <c r="VAS279" s="1668"/>
      <c r="VAT279" s="1668"/>
      <c r="VAU279" s="1668"/>
      <c r="VAV279" s="1668"/>
      <c r="VAW279" s="1668"/>
      <c r="VAX279" s="1668"/>
      <c r="VAY279" s="1668"/>
      <c r="VAZ279" s="1668"/>
      <c r="VBA279" s="1668"/>
      <c r="VBB279" s="1668"/>
      <c r="VBC279" s="1668"/>
      <c r="VBD279" s="1668"/>
      <c r="VBE279" s="1668"/>
      <c r="VBF279" s="1668"/>
      <c r="VBG279" s="1668"/>
      <c r="VBH279" s="1668"/>
      <c r="VBI279" s="1668"/>
      <c r="VBJ279" s="1668"/>
      <c r="VBK279" s="1668"/>
      <c r="VBL279" s="1668"/>
      <c r="VBM279" s="1668"/>
      <c r="VBN279" s="1668"/>
      <c r="VBO279" s="1668"/>
      <c r="VBP279" s="1668"/>
      <c r="VBQ279" s="1668"/>
      <c r="VBR279" s="1668"/>
      <c r="VBS279" s="1668"/>
      <c r="VBT279" s="1668"/>
      <c r="VBU279" s="1668"/>
      <c r="VBV279" s="1668"/>
      <c r="VBW279" s="1668"/>
      <c r="VBX279" s="1668"/>
      <c r="VBY279" s="1668"/>
      <c r="VBZ279" s="1668"/>
      <c r="VCA279" s="1668"/>
      <c r="VCB279" s="1668"/>
      <c r="VCC279" s="1668"/>
      <c r="VCD279" s="1668"/>
      <c r="VCE279" s="1668"/>
      <c r="VCF279" s="1668"/>
      <c r="VCG279" s="1668"/>
      <c r="VCH279" s="1668"/>
      <c r="VCI279" s="1668"/>
      <c r="VCJ279" s="1668"/>
      <c r="VCK279" s="1668"/>
      <c r="VCL279" s="1668"/>
      <c r="VCM279" s="1668"/>
      <c r="VCN279" s="1668"/>
      <c r="VCO279" s="1668"/>
      <c r="VCP279" s="1668"/>
      <c r="VCQ279" s="1668"/>
      <c r="VCR279" s="1668"/>
      <c r="VCS279" s="1668"/>
      <c r="VCT279" s="1668"/>
      <c r="VCU279" s="1668"/>
      <c r="VCV279" s="1668"/>
      <c r="VCW279" s="1668"/>
      <c r="VCX279" s="1668"/>
      <c r="VCY279" s="1668"/>
      <c r="VCZ279" s="1668"/>
      <c r="VDA279" s="1668"/>
      <c r="VDB279" s="1668"/>
      <c r="VDC279" s="1668"/>
      <c r="VDD279" s="1668"/>
      <c r="VDE279" s="1668"/>
      <c r="VDF279" s="1668"/>
      <c r="VDG279" s="1668"/>
      <c r="VDH279" s="1668"/>
      <c r="VDI279" s="1668"/>
      <c r="VDJ279" s="1668"/>
      <c r="VDK279" s="1668"/>
      <c r="VDL279" s="1668"/>
      <c r="VDM279" s="1668"/>
      <c r="VDN279" s="1668"/>
      <c r="VDO279" s="1668"/>
      <c r="VDP279" s="1668"/>
      <c r="VDQ279" s="1668"/>
      <c r="VDR279" s="1668"/>
      <c r="VDS279" s="1668"/>
      <c r="VDT279" s="1668"/>
      <c r="VDU279" s="1668"/>
      <c r="VDV279" s="1668"/>
      <c r="VDW279" s="1668"/>
      <c r="VDX279" s="1668"/>
      <c r="VDY279" s="1668"/>
      <c r="VDZ279" s="1668"/>
      <c r="VEA279" s="1668"/>
      <c r="VEB279" s="1668"/>
      <c r="VEC279" s="1668"/>
      <c r="VED279" s="1668"/>
      <c r="VEE279" s="1668"/>
      <c r="VEF279" s="1668"/>
      <c r="VEG279" s="1668"/>
      <c r="VEH279" s="1668"/>
      <c r="VEI279" s="1668"/>
      <c r="VEJ279" s="1668"/>
      <c r="VEK279" s="1668"/>
      <c r="VEL279" s="1668"/>
      <c r="VEM279" s="1668"/>
      <c r="VEN279" s="1668"/>
      <c r="VEO279" s="1668"/>
      <c r="VEP279" s="1668"/>
      <c r="VEQ279" s="1668"/>
      <c r="VER279" s="1668"/>
      <c r="VES279" s="1668"/>
      <c r="VET279" s="1668"/>
      <c r="VEU279" s="1668"/>
      <c r="VEV279" s="1668"/>
      <c r="VEW279" s="1668"/>
      <c r="VEX279" s="1668"/>
      <c r="VEY279" s="1668"/>
      <c r="VEZ279" s="1668"/>
      <c r="VFA279" s="1668"/>
      <c r="VFB279" s="1668"/>
      <c r="VFC279" s="1668"/>
      <c r="VFD279" s="1668"/>
      <c r="VFE279" s="1668"/>
      <c r="VFF279" s="1668"/>
      <c r="VFG279" s="1668"/>
      <c r="VFH279" s="1668"/>
      <c r="VFI279" s="1668"/>
      <c r="VFJ279" s="1668"/>
      <c r="VFK279" s="1668"/>
      <c r="VFL279" s="1668"/>
      <c r="VFM279" s="1668"/>
      <c r="VFN279" s="1668"/>
      <c r="VFO279" s="1668"/>
      <c r="VFP279" s="1668"/>
      <c r="VFQ279" s="1668"/>
      <c r="VFR279" s="1668"/>
      <c r="VFS279" s="1668"/>
      <c r="VFT279" s="1668"/>
      <c r="VFU279" s="1668"/>
      <c r="VFV279" s="1668"/>
      <c r="VFW279" s="1668"/>
      <c r="VFX279" s="1668"/>
      <c r="VFY279" s="1668"/>
      <c r="VFZ279" s="1668"/>
      <c r="VGA279" s="1668"/>
      <c r="VGB279" s="1668"/>
      <c r="VGC279" s="1668"/>
      <c r="VGD279" s="1668"/>
      <c r="VGE279" s="1668"/>
      <c r="VGF279" s="1668"/>
      <c r="VGG279" s="1668"/>
      <c r="VGH279" s="1668"/>
      <c r="VGI279" s="1668"/>
      <c r="VGJ279" s="1668"/>
      <c r="VGK279" s="1668"/>
      <c r="VGL279" s="1668"/>
      <c r="VGM279" s="1668"/>
      <c r="VGN279" s="1668"/>
      <c r="VGO279" s="1668"/>
      <c r="VGP279" s="1668"/>
      <c r="VGQ279" s="1668"/>
      <c r="VGR279" s="1668"/>
      <c r="VGS279" s="1668"/>
      <c r="VGT279" s="1668"/>
      <c r="VGU279" s="1668"/>
      <c r="VGV279" s="1668"/>
      <c r="VGW279" s="1668"/>
      <c r="VGX279" s="1668"/>
      <c r="VGY279" s="1668"/>
      <c r="VGZ279" s="1668"/>
      <c r="VHA279" s="1668"/>
      <c r="VHB279" s="1668"/>
      <c r="VHC279" s="1668"/>
      <c r="VHD279" s="1668"/>
      <c r="VHE279" s="1668"/>
      <c r="VHF279" s="1668"/>
      <c r="VHG279" s="1668"/>
      <c r="VHH279" s="1668"/>
      <c r="VHI279" s="1668"/>
      <c r="VHJ279" s="1668"/>
      <c r="VHK279" s="1668"/>
      <c r="VHL279" s="1668"/>
      <c r="VHM279" s="1668"/>
      <c r="VHN279" s="1668"/>
      <c r="VHO279" s="1668"/>
      <c r="VHP279" s="1668"/>
      <c r="VHQ279" s="1668"/>
      <c r="VHR279" s="1668"/>
      <c r="VHS279" s="1668"/>
      <c r="VHT279" s="1668"/>
      <c r="VHU279" s="1668"/>
      <c r="VHV279" s="1668"/>
      <c r="VHW279" s="1668"/>
      <c r="VHX279" s="1668"/>
      <c r="VHY279" s="1668"/>
      <c r="VHZ279" s="1668"/>
      <c r="VIA279" s="1668"/>
      <c r="VIB279" s="1668"/>
      <c r="VIC279" s="1668"/>
      <c r="VID279" s="1668"/>
      <c r="VIE279" s="1668"/>
      <c r="VIF279" s="1668"/>
      <c r="VIG279" s="1668"/>
      <c r="VIH279" s="1668"/>
      <c r="VII279" s="1668"/>
      <c r="VIJ279" s="1668"/>
      <c r="VIK279" s="1668"/>
      <c r="VIL279" s="1668"/>
      <c r="VIM279" s="1668"/>
      <c r="VIN279" s="1668"/>
      <c r="VIO279" s="1668"/>
      <c r="VIP279" s="1668"/>
      <c r="VIQ279" s="1668"/>
      <c r="VIR279" s="1668"/>
      <c r="VIS279" s="1668"/>
      <c r="VIT279" s="1668"/>
      <c r="VIU279" s="1668"/>
      <c r="VIV279" s="1668"/>
      <c r="VIW279" s="1668"/>
      <c r="VIX279" s="1668"/>
      <c r="VIY279" s="1668"/>
      <c r="VIZ279" s="1668"/>
      <c r="VJA279" s="1668"/>
      <c r="VJB279" s="1668"/>
      <c r="VJC279" s="1668"/>
      <c r="VJD279" s="1668"/>
      <c r="VJE279" s="1668"/>
      <c r="VJF279" s="1668"/>
      <c r="VJG279" s="1668"/>
      <c r="VJH279" s="1668"/>
      <c r="VJI279" s="1668"/>
      <c r="VJJ279" s="1668"/>
      <c r="VJK279" s="1668"/>
      <c r="VJL279" s="1668"/>
      <c r="VJM279" s="1668"/>
      <c r="VJN279" s="1668"/>
      <c r="VJO279" s="1668"/>
      <c r="VJP279" s="1668"/>
      <c r="VJQ279" s="1668"/>
      <c r="VJR279" s="1668"/>
      <c r="VJS279" s="1668"/>
      <c r="VJT279" s="1668"/>
      <c r="VJU279" s="1668"/>
      <c r="VJV279" s="1668"/>
      <c r="VJW279" s="1668"/>
      <c r="VJX279" s="1668"/>
      <c r="VJY279" s="1668"/>
      <c r="VJZ279" s="1668"/>
      <c r="VKA279" s="1668"/>
      <c r="VKB279" s="1668"/>
      <c r="VKC279" s="1668"/>
      <c r="VKD279" s="1668"/>
      <c r="VKE279" s="1668"/>
      <c r="VKF279" s="1668"/>
      <c r="VKG279" s="1668"/>
      <c r="VKH279" s="1668"/>
      <c r="VKI279" s="1668"/>
      <c r="VKJ279" s="1668"/>
      <c r="VKK279" s="1668"/>
      <c r="VKL279" s="1668"/>
      <c r="VKM279" s="1668"/>
      <c r="VKN279" s="1668"/>
      <c r="VKO279" s="1668"/>
      <c r="VKP279" s="1668"/>
      <c r="VKQ279" s="1668"/>
      <c r="VKR279" s="1668"/>
      <c r="VKS279" s="1668"/>
      <c r="VKT279" s="1668"/>
      <c r="VKU279" s="1668"/>
      <c r="VKV279" s="1668"/>
      <c r="VKW279" s="1668"/>
      <c r="VKX279" s="1668"/>
      <c r="VKY279" s="1668"/>
      <c r="VKZ279" s="1668"/>
      <c r="VLA279" s="1668"/>
      <c r="VLB279" s="1668"/>
      <c r="VLC279" s="1668"/>
      <c r="VLD279" s="1668"/>
      <c r="VLE279" s="1668"/>
      <c r="VLF279" s="1668"/>
      <c r="VLG279" s="1668"/>
      <c r="VLH279" s="1668"/>
      <c r="VLI279" s="1668"/>
      <c r="VLJ279" s="1668"/>
      <c r="VLK279" s="1668"/>
      <c r="VLL279" s="1668"/>
      <c r="VLM279" s="1668"/>
      <c r="VLN279" s="1668"/>
      <c r="VLO279" s="1668"/>
      <c r="VLP279" s="1668"/>
      <c r="VLQ279" s="1668"/>
      <c r="VLR279" s="1668"/>
      <c r="VLS279" s="1668"/>
      <c r="VLT279" s="1668"/>
      <c r="VLU279" s="1668"/>
      <c r="VLV279" s="1668"/>
      <c r="VLW279" s="1668"/>
      <c r="VLX279" s="1668"/>
      <c r="VLY279" s="1668"/>
      <c r="VLZ279" s="1668"/>
      <c r="VMA279" s="1668"/>
      <c r="VMB279" s="1668"/>
      <c r="VMC279" s="1668"/>
      <c r="VMD279" s="1668"/>
      <c r="VME279" s="1668"/>
      <c r="VMF279" s="1668"/>
      <c r="VMG279" s="1668"/>
      <c r="VMH279" s="1668"/>
      <c r="VMI279" s="1668"/>
      <c r="VMJ279" s="1668"/>
      <c r="VMK279" s="1668"/>
      <c r="VML279" s="1668"/>
      <c r="VMM279" s="1668"/>
      <c r="VMN279" s="1668"/>
      <c r="VMO279" s="1668"/>
      <c r="VMP279" s="1668"/>
      <c r="VMQ279" s="1668"/>
      <c r="VMR279" s="1668"/>
      <c r="VMS279" s="1668"/>
      <c r="VMT279" s="1668"/>
      <c r="VMU279" s="1668"/>
      <c r="VMV279" s="1668"/>
      <c r="VMW279" s="1668"/>
      <c r="VMX279" s="1668"/>
      <c r="VMY279" s="1668"/>
      <c r="VMZ279" s="1668"/>
      <c r="VNA279" s="1668"/>
      <c r="VNB279" s="1668"/>
      <c r="VNC279" s="1668"/>
      <c r="VND279" s="1668"/>
      <c r="VNE279" s="1668"/>
      <c r="VNF279" s="1668"/>
      <c r="VNG279" s="1668"/>
      <c r="VNH279" s="1668"/>
      <c r="VNI279" s="1668"/>
      <c r="VNJ279" s="1668"/>
      <c r="VNK279" s="1668"/>
      <c r="VNL279" s="1668"/>
      <c r="VNM279" s="1668"/>
      <c r="VNN279" s="1668"/>
      <c r="VNO279" s="1668"/>
      <c r="VNP279" s="1668"/>
      <c r="VNQ279" s="1668"/>
      <c r="VNR279" s="1668"/>
      <c r="VNS279" s="1668"/>
      <c r="VNT279" s="1668"/>
      <c r="VNU279" s="1668"/>
      <c r="VNV279" s="1668"/>
      <c r="VNW279" s="1668"/>
      <c r="VNX279" s="1668"/>
      <c r="VNY279" s="1668"/>
      <c r="VNZ279" s="1668"/>
      <c r="VOA279" s="1668"/>
      <c r="VOB279" s="1668"/>
      <c r="VOC279" s="1668"/>
      <c r="VOD279" s="1668"/>
      <c r="VOE279" s="1668"/>
      <c r="VOF279" s="1668"/>
      <c r="VOG279" s="1668"/>
      <c r="VOH279" s="1668"/>
      <c r="VOI279" s="1668"/>
      <c r="VOJ279" s="1668"/>
      <c r="VOK279" s="1668"/>
      <c r="VOL279" s="1668"/>
      <c r="VOM279" s="1668"/>
      <c r="VON279" s="1668"/>
      <c r="VOO279" s="1668"/>
      <c r="VOP279" s="1668"/>
      <c r="VOQ279" s="1668"/>
      <c r="VOR279" s="1668"/>
      <c r="VOS279" s="1668"/>
      <c r="VOT279" s="1668"/>
      <c r="VOU279" s="1668"/>
      <c r="VOV279" s="1668"/>
      <c r="VOW279" s="1668"/>
      <c r="VOX279" s="1668"/>
      <c r="VOY279" s="1668"/>
      <c r="VOZ279" s="1668"/>
      <c r="VPA279" s="1668"/>
      <c r="VPB279" s="1668"/>
      <c r="VPC279" s="1668"/>
      <c r="VPD279" s="1668"/>
      <c r="VPE279" s="1668"/>
      <c r="VPF279" s="1668"/>
      <c r="VPG279" s="1668"/>
      <c r="VPH279" s="1668"/>
      <c r="VPI279" s="1668"/>
      <c r="VPJ279" s="1668"/>
      <c r="VPK279" s="1668"/>
      <c r="VPL279" s="1668"/>
      <c r="VPM279" s="1668"/>
      <c r="VPN279" s="1668"/>
      <c r="VPO279" s="1668"/>
      <c r="VPP279" s="1668"/>
      <c r="VPQ279" s="1668"/>
      <c r="VPR279" s="1668"/>
      <c r="VPS279" s="1668"/>
      <c r="VPT279" s="1668"/>
      <c r="VPU279" s="1668"/>
      <c r="VPV279" s="1668"/>
      <c r="VPW279" s="1668"/>
      <c r="VPX279" s="1668"/>
      <c r="VPY279" s="1668"/>
      <c r="VPZ279" s="1668"/>
      <c r="VQA279" s="1668"/>
      <c r="VQB279" s="1668"/>
      <c r="VQC279" s="1668"/>
      <c r="VQD279" s="1668"/>
      <c r="VQE279" s="1668"/>
      <c r="VQF279" s="1668"/>
      <c r="VQG279" s="1668"/>
      <c r="VQH279" s="1668"/>
      <c r="VQI279" s="1668"/>
      <c r="VQJ279" s="1668"/>
      <c r="VQK279" s="1668"/>
      <c r="VQL279" s="1668"/>
      <c r="VQM279" s="1668"/>
      <c r="VQN279" s="1668"/>
      <c r="VQO279" s="1668"/>
      <c r="VQP279" s="1668"/>
      <c r="VQQ279" s="1668"/>
      <c r="VQR279" s="1668"/>
      <c r="VQS279" s="1668"/>
      <c r="VQT279" s="1668"/>
      <c r="VQU279" s="1668"/>
      <c r="VQV279" s="1668"/>
      <c r="VQW279" s="1668"/>
      <c r="VQX279" s="1668"/>
      <c r="VQY279" s="1668"/>
      <c r="VQZ279" s="1668"/>
      <c r="VRA279" s="1668"/>
      <c r="VRB279" s="1668"/>
      <c r="VRC279" s="1668"/>
      <c r="VRD279" s="1668"/>
      <c r="VRE279" s="1668"/>
      <c r="VRF279" s="1668"/>
      <c r="VRG279" s="1668"/>
      <c r="VRH279" s="1668"/>
      <c r="VRI279" s="1668"/>
      <c r="VRJ279" s="1668"/>
      <c r="VRK279" s="1668"/>
      <c r="VRL279" s="1668"/>
      <c r="VRM279" s="1668"/>
      <c r="VRN279" s="1668"/>
      <c r="VRO279" s="1668"/>
      <c r="VRP279" s="1668"/>
      <c r="VRQ279" s="1668"/>
      <c r="VRR279" s="1668"/>
      <c r="VRS279" s="1668"/>
      <c r="VRT279" s="1668"/>
      <c r="VRU279" s="1668"/>
      <c r="VRV279" s="1668"/>
      <c r="VRW279" s="1668"/>
      <c r="VRX279" s="1668"/>
      <c r="VRY279" s="1668"/>
      <c r="VRZ279" s="1668"/>
      <c r="VSA279" s="1668"/>
      <c r="VSB279" s="1668"/>
      <c r="VSC279" s="1668"/>
      <c r="VSD279" s="1668"/>
      <c r="VSE279" s="1668"/>
      <c r="VSF279" s="1668"/>
      <c r="VSG279" s="1668"/>
      <c r="VSH279" s="1668"/>
      <c r="VSI279" s="1668"/>
      <c r="VSJ279" s="1668"/>
      <c r="VSK279" s="1668"/>
      <c r="VSL279" s="1668"/>
      <c r="VSM279" s="1668"/>
      <c r="VSN279" s="1668"/>
      <c r="VSO279" s="1668"/>
      <c r="VSP279" s="1668"/>
      <c r="VSQ279" s="1668"/>
      <c r="VSR279" s="1668"/>
      <c r="VSS279" s="1668"/>
      <c r="VST279" s="1668"/>
      <c r="VSU279" s="1668"/>
      <c r="VSV279" s="1668"/>
      <c r="VSW279" s="1668"/>
      <c r="VSX279" s="1668"/>
      <c r="VSY279" s="1668"/>
      <c r="VSZ279" s="1668"/>
      <c r="VTA279" s="1668"/>
      <c r="VTB279" s="1668"/>
      <c r="VTC279" s="1668"/>
      <c r="VTD279" s="1668"/>
      <c r="VTE279" s="1668"/>
      <c r="VTF279" s="1668"/>
      <c r="VTG279" s="1668"/>
      <c r="VTH279" s="1668"/>
      <c r="VTI279" s="1668"/>
      <c r="VTJ279" s="1668"/>
      <c r="VTK279" s="1668"/>
      <c r="VTL279" s="1668"/>
      <c r="VTM279" s="1668"/>
      <c r="VTN279" s="1668"/>
      <c r="VTO279" s="1668"/>
      <c r="VTP279" s="1668"/>
      <c r="VTQ279" s="1668"/>
      <c r="VTR279" s="1668"/>
      <c r="VTS279" s="1668"/>
      <c r="VTT279" s="1668"/>
      <c r="VTU279" s="1668"/>
      <c r="VTV279" s="1668"/>
      <c r="VTW279" s="1668"/>
      <c r="VTX279" s="1668"/>
      <c r="VTY279" s="1668"/>
      <c r="VTZ279" s="1668"/>
      <c r="VUA279" s="1668"/>
      <c r="VUB279" s="1668"/>
      <c r="VUC279" s="1668"/>
      <c r="VUD279" s="1668"/>
      <c r="VUE279" s="1668"/>
      <c r="VUF279" s="1668"/>
      <c r="VUG279" s="1668"/>
      <c r="VUH279" s="1668"/>
      <c r="VUI279" s="1668"/>
      <c r="VUJ279" s="1668"/>
      <c r="VUK279" s="1668"/>
      <c r="VUL279" s="1668"/>
      <c r="VUM279" s="1668"/>
      <c r="VUN279" s="1668"/>
      <c r="VUO279" s="1668"/>
      <c r="VUP279" s="1668"/>
      <c r="VUQ279" s="1668"/>
      <c r="VUR279" s="1668"/>
      <c r="VUS279" s="1668"/>
      <c r="VUT279" s="1668"/>
      <c r="VUU279" s="1668"/>
      <c r="VUV279" s="1668"/>
      <c r="VUW279" s="1668"/>
      <c r="VUX279" s="1668"/>
      <c r="VUY279" s="1668"/>
      <c r="VUZ279" s="1668"/>
      <c r="VVA279" s="1668"/>
      <c r="VVB279" s="1668"/>
      <c r="VVC279" s="1668"/>
      <c r="VVD279" s="1668"/>
      <c r="VVE279" s="1668"/>
      <c r="VVF279" s="1668"/>
      <c r="VVG279" s="1668"/>
      <c r="VVH279" s="1668"/>
      <c r="VVI279" s="1668"/>
      <c r="VVJ279" s="1668"/>
      <c r="VVK279" s="1668"/>
      <c r="VVL279" s="1668"/>
      <c r="VVM279" s="1668"/>
      <c r="VVN279" s="1668"/>
      <c r="VVO279" s="1668"/>
      <c r="VVP279" s="1668"/>
      <c r="VVQ279" s="1668"/>
      <c r="VVR279" s="1668"/>
      <c r="VVS279" s="1668"/>
      <c r="VVT279" s="1668"/>
      <c r="VVU279" s="1668"/>
      <c r="VVV279" s="1668"/>
      <c r="VVW279" s="1668"/>
      <c r="VVX279" s="1668"/>
      <c r="VVY279" s="1668"/>
      <c r="VVZ279" s="1668"/>
      <c r="VWA279" s="1668"/>
      <c r="VWB279" s="1668"/>
      <c r="VWC279" s="1668"/>
      <c r="VWD279" s="1668"/>
      <c r="VWE279" s="1668"/>
      <c r="VWF279" s="1668"/>
      <c r="VWG279" s="1668"/>
      <c r="VWH279" s="1668"/>
      <c r="VWI279" s="1668"/>
      <c r="VWJ279" s="1668"/>
      <c r="VWK279" s="1668"/>
      <c r="VWL279" s="1668"/>
      <c r="VWM279" s="1668"/>
      <c r="VWN279" s="1668"/>
      <c r="VWO279" s="1668"/>
      <c r="VWP279" s="1668"/>
      <c r="VWQ279" s="1668"/>
      <c r="VWR279" s="1668"/>
      <c r="VWS279" s="1668"/>
      <c r="VWT279" s="1668"/>
      <c r="VWU279" s="1668"/>
      <c r="VWV279" s="1668"/>
      <c r="VWW279" s="1668"/>
      <c r="VWX279" s="1668"/>
      <c r="VWY279" s="1668"/>
      <c r="VWZ279" s="1668"/>
      <c r="VXA279" s="1668"/>
      <c r="VXB279" s="1668"/>
      <c r="VXC279" s="1668"/>
      <c r="VXD279" s="1668"/>
      <c r="VXE279" s="1668"/>
      <c r="VXF279" s="1668"/>
      <c r="VXG279" s="1668"/>
      <c r="VXH279" s="1668"/>
      <c r="VXI279" s="1668"/>
      <c r="VXJ279" s="1668"/>
      <c r="VXK279" s="1668"/>
      <c r="VXL279" s="1668"/>
      <c r="VXM279" s="1668"/>
      <c r="VXN279" s="1668"/>
      <c r="VXO279" s="1668"/>
      <c r="VXP279" s="1668"/>
      <c r="VXQ279" s="1668"/>
      <c r="VXR279" s="1668"/>
      <c r="VXS279" s="1668"/>
      <c r="VXT279" s="1668"/>
      <c r="VXU279" s="1668"/>
      <c r="VXV279" s="1668"/>
      <c r="VXW279" s="1668"/>
      <c r="VXX279" s="1668"/>
      <c r="VXY279" s="1668"/>
      <c r="VXZ279" s="1668"/>
      <c r="VYA279" s="1668"/>
      <c r="VYB279" s="1668"/>
      <c r="VYC279" s="1668"/>
      <c r="VYD279" s="1668"/>
      <c r="VYE279" s="1668"/>
      <c r="VYF279" s="1668"/>
      <c r="VYG279" s="1668"/>
      <c r="VYH279" s="1668"/>
      <c r="VYI279" s="1668"/>
      <c r="VYJ279" s="1668"/>
      <c r="VYK279" s="1668"/>
      <c r="VYL279" s="1668"/>
      <c r="VYM279" s="1668"/>
      <c r="VYN279" s="1668"/>
      <c r="VYO279" s="1668"/>
      <c r="VYP279" s="1668"/>
      <c r="VYQ279" s="1668"/>
      <c r="VYR279" s="1668"/>
      <c r="VYS279" s="1668"/>
      <c r="VYT279" s="1668"/>
      <c r="VYU279" s="1668"/>
      <c r="VYV279" s="1668"/>
      <c r="VYW279" s="1668"/>
      <c r="VYX279" s="1668"/>
      <c r="VYY279" s="1668"/>
      <c r="VYZ279" s="1668"/>
      <c r="VZA279" s="1668"/>
      <c r="VZB279" s="1668"/>
      <c r="VZC279" s="1668"/>
      <c r="VZD279" s="1668"/>
      <c r="VZE279" s="1668"/>
      <c r="VZF279" s="1668"/>
      <c r="VZG279" s="1668"/>
      <c r="VZH279" s="1668"/>
      <c r="VZI279" s="1668"/>
      <c r="VZJ279" s="1668"/>
      <c r="VZK279" s="1668"/>
      <c r="VZL279" s="1668"/>
      <c r="VZM279" s="1668"/>
      <c r="VZN279" s="1668"/>
      <c r="VZO279" s="1668"/>
      <c r="VZP279" s="1668"/>
      <c r="VZQ279" s="1668"/>
      <c r="VZR279" s="1668"/>
      <c r="VZS279" s="1668"/>
      <c r="VZT279" s="1668"/>
      <c r="VZU279" s="1668"/>
      <c r="VZV279" s="1668"/>
      <c r="VZW279" s="1668"/>
      <c r="VZX279" s="1668"/>
      <c r="VZY279" s="1668"/>
      <c r="VZZ279" s="1668"/>
      <c r="WAA279" s="1668"/>
      <c r="WAB279" s="1668"/>
      <c r="WAC279" s="1668"/>
      <c r="WAD279" s="1668"/>
      <c r="WAE279" s="1668"/>
      <c r="WAF279" s="1668"/>
      <c r="WAG279" s="1668"/>
      <c r="WAH279" s="1668"/>
      <c r="WAI279" s="1668"/>
      <c r="WAJ279" s="1668"/>
      <c r="WAK279" s="1668"/>
      <c r="WAL279" s="1668"/>
      <c r="WAM279" s="1668"/>
      <c r="WAN279" s="1668"/>
      <c r="WAO279" s="1668"/>
      <c r="WAP279" s="1668"/>
      <c r="WAQ279" s="1668"/>
      <c r="WAR279" s="1668"/>
      <c r="WAS279" s="1668"/>
      <c r="WAT279" s="1668"/>
      <c r="WAU279" s="1668"/>
      <c r="WAV279" s="1668"/>
      <c r="WAW279" s="1668"/>
      <c r="WAX279" s="1668"/>
      <c r="WAY279" s="1668"/>
      <c r="WAZ279" s="1668"/>
      <c r="WBA279" s="1668"/>
      <c r="WBB279" s="1668"/>
      <c r="WBC279" s="1668"/>
      <c r="WBD279" s="1668"/>
      <c r="WBE279" s="1668"/>
      <c r="WBF279" s="1668"/>
      <c r="WBG279" s="1668"/>
      <c r="WBH279" s="1668"/>
      <c r="WBI279" s="1668"/>
      <c r="WBJ279" s="1668"/>
      <c r="WBK279" s="1668"/>
      <c r="WBL279" s="1668"/>
      <c r="WBM279" s="1668"/>
      <c r="WBN279" s="1668"/>
      <c r="WBO279" s="1668"/>
      <c r="WBP279" s="1668"/>
      <c r="WBQ279" s="1668"/>
      <c r="WBR279" s="1668"/>
      <c r="WBS279" s="1668"/>
      <c r="WBT279" s="1668"/>
      <c r="WBU279" s="1668"/>
      <c r="WBV279" s="1668"/>
      <c r="WBW279" s="1668"/>
      <c r="WBX279" s="1668"/>
      <c r="WBY279" s="1668"/>
      <c r="WBZ279" s="1668"/>
      <c r="WCA279" s="1668"/>
      <c r="WCB279" s="1668"/>
      <c r="WCC279" s="1668"/>
      <c r="WCD279" s="1668"/>
      <c r="WCE279" s="1668"/>
      <c r="WCF279" s="1668"/>
      <c r="WCG279" s="1668"/>
      <c r="WCH279" s="1668"/>
      <c r="WCI279" s="1668"/>
      <c r="WCJ279" s="1668"/>
      <c r="WCK279" s="1668"/>
      <c r="WCL279" s="1668"/>
      <c r="WCM279" s="1668"/>
      <c r="WCN279" s="1668"/>
      <c r="WCO279" s="1668"/>
      <c r="WCP279" s="1668"/>
      <c r="WCQ279" s="1668"/>
      <c r="WCR279" s="1668"/>
      <c r="WCS279" s="1668"/>
      <c r="WCT279" s="1668"/>
      <c r="WCU279" s="1668"/>
      <c r="WCV279" s="1668"/>
      <c r="WCW279" s="1668"/>
      <c r="WCX279" s="1668"/>
      <c r="WCY279" s="1668"/>
      <c r="WCZ279" s="1668"/>
      <c r="WDA279" s="1668"/>
      <c r="WDB279" s="1668"/>
      <c r="WDC279" s="1668"/>
      <c r="WDD279" s="1668"/>
      <c r="WDE279" s="1668"/>
      <c r="WDF279" s="1668"/>
      <c r="WDG279" s="1668"/>
      <c r="WDH279" s="1668"/>
      <c r="WDI279" s="1668"/>
      <c r="WDJ279" s="1668"/>
      <c r="WDK279" s="1668"/>
      <c r="WDL279" s="1668"/>
      <c r="WDM279" s="1668"/>
      <c r="WDN279" s="1668"/>
      <c r="WDO279" s="1668"/>
      <c r="WDP279" s="1668"/>
      <c r="WDQ279" s="1668"/>
      <c r="WDR279" s="1668"/>
      <c r="WDS279" s="1668"/>
      <c r="WDT279" s="1668"/>
      <c r="WDU279" s="1668"/>
      <c r="WDV279" s="1668"/>
      <c r="WDW279" s="1668"/>
      <c r="WDX279" s="1668"/>
      <c r="WDY279" s="1668"/>
      <c r="WDZ279" s="1668"/>
      <c r="WEA279" s="1668"/>
      <c r="WEB279" s="1668"/>
      <c r="WEC279" s="1668"/>
      <c r="WED279" s="1668"/>
      <c r="WEE279" s="1668"/>
      <c r="WEF279" s="1668"/>
      <c r="WEG279" s="1668"/>
      <c r="WEH279" s="1668"/>
      <c r="WEI279" s="1668"/>
      <c r="WEJ279" s="1668"/>
      <c r="WEK279" s="1668"/>
      <c r="WEL279" s="1668"/>
      <c r="WEM279" s="1668"/>
      <c r="WEN279" s="1668"/>
      <c r="WEO279" s="1668"/>
      <c r="WEP279" s="1668"/>
      <c r="WEQ279" s="1668"/>
      <c r="WER279" s="1668"/>
      <c r="WES279" s="1668"/>
      <c r="WET279" s="1668"/>
      <c r="WEU279" s="1668"/>
      <c r="WEV279" s="1668"/>
      <c r="WEW279" s="1668"/>
      <c r="WEX279" s="1668"/>
      <c r="WEY279" s="1668"/>
      <c r="WEZ279" s="1668"/>
      <c r="WFA279" s="1668"/>
      <c r="WFB279" s="1668"/>
      <c r="WFC279" s="1668"/>
      <c r="WFD279" s="1668"/>
      <c r="WFE279" s="1668"/>
      <c r="WFF279" s="1668"/>
      <c r="WFG279" s="1668"/>
      <c r="WFH279" s="1668"/>
      <c r="WFI279" s="1668"/>
      <c r="WFJ279" s="1668"/>
      <c r="WFK279" s="1668"/>
      <c r="WFL279" s="1668"/>
      <c r="WFM279" s="1668"/>
      <c r="WFN279" s="1668"/>
      <c r="WFO279" s="1668"/>
      <c r="WFP279" s="1668"/>
      <c r="WFQ279" s="1668"/>
      <c r="WFR279" s="1668"/>
      <c r="WFS279" s="1668"/>
      <c r="WFT279" s="1668"/>
      <c r="WFU279" s="1668"/>
      <c r="WFV279" s="1668"/>
      <c r="WFW279" s="1668"/>
      <c r="WFX279" s="1668"/>
      <c r="WFY279" s="1668"/>
      <c r="WFZ279" s="1668"/>
      <c r="WGA279" s="1668"/>
      <c r="WGB279" s="1668"/>
      <c r="WGC279" s="1668"/>
      <c r="WGD279" s="1668"/>
      <c r="WGE279" s="1668"/>
      <c r="WGF279" s="1668"/>
      <c r="WGG279" s="1668"/>
      <c r="WGH279" s="1668"/>
      <c r="WGI279" s="1668"/>
      <c r="WGJ279" s="1668"/>
      <c r="WGK279" s="1668"/>
      <c r="WGL279" s="1668"/>
      <c r="WGM279" s="1668"/>
      <c r="WGN279" s="1668"/>
      <c r="WGO279" s="1668"/>
      <c r="WGP279" s="1668"/>
      <c r="WGQ279" s="1668"/>
      <c r="WGR279" s="1668"/>
      <c r="WGS279" s="1668"/>
      <c r="WGT279" s="1668"/>
      <c r="WGU279" s="1668"/>
      <c r="WGV279" s="1668"/>
      <c r="WGW279" s="1668"/>
      <c r="WGX279" s="1668"/>
      <c r="WGY279" s="1668"/>
      <c r="WGZ279" s="1668"/>
      <c r="WHA279" s="1668"/>
      <c r="WHB279" s="1668"/>
      <c r="WHC279" s="1668"/>
      <c r="WHD279" s="1668"/>
      <c r="WHE279" s="1668"/>
      <c r="WHF279" s="1668"/>
      <c r="WHG279" s="1668"/>
      <c r="WHH279" s="1668"/>
      <c r="WHI279" s="1668"/>
      <c r="WHJ279" s="1668"/>
      <c r="WHK279" s="1668"/>
      <c r="WHL279" s="1668"/>
      <c r="WHM279" s="1668"/>
      <c r="WHN279" s="1668"/>
      <c r="WHO279" s="1668"/>
      <c r="WHP279" s="1668"/>
      <c r="WHQ279" s="1668"/>
      <c r="WHR279" s="1668"/>
      <c r="WHS279" s="1668"/>
      <c r="WHT279" s="1668"/>
      <c r="WHU279" s="1668"/>
      <c r="WHV279" s="1668"/>
      <c r="WHW279" s="1668"/>
      <c r="WHX279" s="1668"/>
      <c r="WHY279" s="1668"/>
      <c r="WHZ279" s="1668"/>
      <c r="WIA279" s="1668"/>
      <c r="WIB279" s="1668"/>
      <c r="WIC279" s="1668"/>
      <c r="WID279" s="1668"/>
      <c r="WIE279" s="1668"/>
      <c r="WIF279" s="1668"/>
      <c r="WIG279" s="1668"/>
      <c r="WIH279" s="1668"/>
      <c r="WII279" s="1668"/>
      <c r="WIJ279" s="1668"/>
      <c r="WIK279" s="1668"/>
      <c r="WIL279" s="1668"/>
      <c r="WIM279" s="1668"/>
      <c r="WIN279" s="1668"/>
      <c r="WIO279" s="1668"/>
      <c r="WIP279" s="1668"/>
      <c r="WIQ279" s="1668"/>
      <c r="WIR279" s="1668"/>
      <c r="WIS279" s="1668"/>
      <c r="WIT279" s="1668"/>
      <c r="WIU279" s="1668"/>
      <c r="WIV279" s="1668"/>
      <c r="WIW279" s="1668"/>
      <c r="WIX279" s="1668"/>
      <c r="WIY279" s="1668"/>
      <c r="WIZ279" s="1668"/>
      <c r="WJA279" s="1668"/>
      <c r="WJB279" s="1668"/>
      <c r="WJC279" s="1668"/>
      <c r="WJD279" s="1668"/>
      <c r="WJE279" s="1668"/>
      <c r="WJF279" s="1668"/>
      <c r="WJG279" s="1668"/>
      <c r="WJH279" s="1668"/>
      <c r="WJI279" s="1668"/>
      <c r="WJJ279" s="1668"/>
      <c r="WJK279" s="1668"/>
      <c r="WJL279" s="1668"/>
      <c r="WJM279" s="1668"/>
      <c r="WJN279" s="1668"/>
      <c r="WJO279" s="1668"/>
      <c r="WJP279" s="1668"/>
      <c r="WJQ279" s="1668"/>
      <c r="WJR279" s="1668"/>
      <c r="WJS279" s="1668"/>
      <c r="WJT279" s="1668"/>
      <c r="WJU279" s="1668"/>
      <c r="WJV279" s="1668"/>
      <c r="WJW279" s="1668"/>
      <c r="WJX279" s="1668"/>
      <c r="WJY279" s="1668"/>
      <c r="WJZ279" s="1668"/>
      <c r="WKA279" s="1668"/>
      <c r="WKB279" s="1668"/>
      <c r="WKC279" s="1668"/>
      <c r="WKD279" s="1668"/>
      <c r="WKE279" s="1668"/>
      <c r="WKF279" s="1668"/>
      <c r="WKG279" s="1668"/>
      <c r="WKH279" s="1668"/>
      <c r="WKI279" s="1668"/>
      <c r="WKJ279" s="1668"/>
      <c r="WKK279" s="1668"/>
      <c r="WKL279" s="1668"/>
      <c r="WKM279" s="1668"/>
      <c r="WKN279" s="1668"/>
      <c r="WKO279" s="1668"/>
      <c r="WKP279" s="1668"/>
      <c r="WKQ279" s="1668"/>
      <c r="WKR279" s="1668"/>
      <c r="WKS279" s="1668"/>
      <c r="WKT279" s="1668"/>
      <c r="WKU279" s="1668"/>
      <c r="WKV279" s="1668"/>
      <c r="WKW279" s="1668"/>
      <c r="WKX279" s="1668"/>
      <c r="WKY279" s="1668"/>
      <c r="WKZ279" s="1668"/>
      <c r="WLA279" s="1668"/>
      <c r="WLB279" s="1668"/>
      <c r="WLC279" s="1668"/>
      <c r="WLD279" s="1668"/>
      <c r="WLE279" s="1668"/>
      <c r="WLF279" s="1668"/>
      <c r="WLG279" s="1668"/>
      <c r="WLH279" s="1668"/>
      <c r="WLI279" s="1668"/>
      <c r="WLJ279" s="1668"/>
      <c r="WLK279" s="1668"/>
      <c r="WLL279" s="1668"/>
      <c r="WLM279" s="1668"/>
      <c r="WLN279" s="1668"/>
      <c r="WLO279" s="1668"/>
      <c r="WLP279" s="1668"/>
      <c r="WLQ279" s="1668"/>
      <c r="WLR279" s="1668"/>
      <c r="WLS279" s="1668"/>
      <c r="WLT279" s="1668"/>
      <c r="WLU279" s="1668"/>
      <c r="WLV279" s="1668"/>
      <c r="WLW279" s="1668"/>
      <c r="WLX279" s="1668"/>
      <c r="WLY279" s="1668"/>
      <c r="WLZ279" s="1668"/>
      <c r="WMA279" s="1668"/>
      <c r="WMB279" s="1668"/>
      <c r="WMC279" s="1668"/>
      <c r="WMD279" s="1668"/>
      <c r="WME279" s="1668"/>
      <c r="WMF279" s="1668"/>
      <c r="WMG279" s="1668"/>
      <c r="WMH279" s="1668"/>
      <c r="WMI279" s="1668"/>
      <c r="WMJ279" s="1668"/>
      <c r="WMK279" s="1668"/>
      <c r="WML279" s="1668"/>
      <c r="WMM279" s="1668"/>
      <c r="WMN279" s="1668"/>
      <c r="WMO279" s="1668"/>
      <c r="WMP279" s="1668"/>
      <c r="WMQ279" s="1668"/>
      <c r="WMR279" s="1668"/>
      <c r="WMS279" s="1668"/>
      <c r="WMT279" s="1668"/>
      <c r="WMU279" s="1668"/>
      <c r="WMV279" s="1668"/>
      <c r="WMW279" s="1668"/>
      <c r="WMX279" s="1668"/>
      <c r="WMY279" s="1668"/>
      <c r="WMZ279" s="1668"/>
      <c r="WNA279" s="1668"/>
      <c r="WNB279" s="1668"/>
      <c r="WNC279" s="1668"/>
      <c r="WND279" s="1668"/>
      <c r="WNE279" s="1668"/>
      <c r="WNF279" s="1668"/>
      <c r="WNG279" s="1668"/>
      <c r="WNH279" s="1668"/>
      <c r="WNI279" s="1668"/>
      <c r="WNJ279" s="1668"/>
      <c r="WNK279" s="1668"/>
      <c r="WNL279" s="1668"/>
      <c r="WNM279" s="1668"/>
      <c r="WNN279" s="1668"/>
      <c r="WNO279" s="1668"/>
      <c r="WNP279" s="1668"/>
      <c r="WNQ279" s="1668"/>
      <c r="WNR279" s="1668"/>
      <c r="WNS279" s="1668"/>
      <c r="WNT279" s="1668"/>
      <c r="WNU279" s="1668"/>
      <c r="WNV279" s="1668"/>
      <c r="WNW279" s="1668"/>
      <c r="WNX279" s="1668"/>
      <c r="WNY279" s="1668"/>
      <c r="WNZ279" s="1668"/>
      <c r="WOA279" s="1668"/>
      <c r="WOB279" s="1668"/>
      <c r="WOC279" s="1668"/>
      <c r="WOD279" s="1668"/>
      <c r="WOE279" s="1668"/>
      <c r="WOF279" s="1668"/>
      <c r="WOG279" s="1668"/>
      <c r="WOH279" s="1668"/>
      <c r="WOI279" s="1668"/>
      <c r="WOJ279" s="1668"/>
      <c r="WOK279" s="1668"/>
      <c r="WOL279" s="1668"/>
      <c r="WOM279" s="1668"/>
      <c r="WON279" s="1668"/>
      <c r="WOO279" s="1668"/>
      <c r="WOP279" s="1668"/>
      <c r="WOQ279" s="1668"/>
      <c r="WOR279" s="1668"/>
      <c r="WOS279" s="1668"/>
      <c r="WOT279" s="1668"/>
      <c r="WOU279" s="1668"/>
      <c r="WOV279" s="1668"/>
      <c r="WOW279" s="1668"/>
      <c r="WOX279" s="1668"/>
      <c r="WOY279" s="1668"/>
      <c r="WOZ279" s="1668"/>
      <c r="WPA279" s="1668"/>
      <c r="WPB279" s="1668"/>
      <c r="WPC279" s="1668"/>
      <c r="WPD279" s="1668"/>
      <c r="WPE279" s="1668"/>
      <c r="WPF279" s="1668"/>
      <c r="WPG279" s="1668"/>
      <c r="WPH279" s="1668"/>
      <c r="WPI279" s="1668"/>
      <c r="WPJ279" s="1668"/>
      <c r="WPK279" s="1668"/>
      <c r="WPL279" s="1668"/>
      <c r="WPM279" s="1668"/>
      <c r="WPN279" s="1668"/>
      <c r="WPO279" s="1668"/>
      <c r="WPP279" s="1668"/>
      <c r="WPQ279" s="1668"/>
      <c r="WPR279" s="1668"/>
      <c r="WPS279" s="1668"/>
      <c r="WPT279" s="1668"/>
      <c r="WPU279" s="1668"/>
      <c r="WPV279" s="1668"/>
      <c r="WPW279" s="1668"/>
      <c r="WPX279" s="1668"/>
      <c r="WPY279" s="1668"/>
      <c r="WPZ279" s="1668"/>
      <c r="WQA279" s="1668"/>
      <c r="WQB279" s="1668"/>
      <c r="WQC279" s="1668"/>
      <c r="WQD279" s="1668"/>
      <c r="WQE279" s="1668"/>
      <c r="WQF279" s="1668"/>
      <c r="WQG279" s="1668"/>
      <c r="WQH279" s="1668"/>
      <c r="WQI279" s="1668"/>
      <c r="WQJ279" s="1668"/>
      <c r="WQK279" s="1668"/>
      <c r="WQL279" s="1668"/>
      <c r="WQM279" s="1668"/>
      <c r="WQN279" s="1668"/>
      <c r="WQO279" s="1668"/>
      <c r="WQP279" s="1668"/>
      <c r="WQQ279" s="1668"/>
      <c r="WQR279" s="1668"/>
      <c r="WQS279" s="1668"/>
      <c r="WQT279" s="1668"/>
      <c r="WQU279" s="1668"/>
      <c r="WQV279" s="1668"/>
      <c r="WQW279" s="1668"/>
      <c r="WQX279" s="1668"/>
      <c r="WQY279" s="1668"/>
      <c r="WQZ279" s="1668"/>
      <c r="WRA279" s="1668"/>
      <c r="WRB279" s="1668"/>
      <c r="WRC279" s="1668"/>
      <c r="WRD279" s="1668"/>
      <c r="WRE279" s="1668"/>
      <c r="WRF279" s="1668"/>
      <c r="WRG279" s="1668"/>
      <c r="WRH279" s="1668"/>
      <c r="WRI279" s="1668"/>
      <c r="WRJ279" s="1668"/>
      <c r="WRK279" s="1668"/>
      <c r="WRL279" s="1668"/>
      <c r="WRM279" s="1668"/>
      <c r="WRN279" s="1668"/>
      <c r="WRO279" s="1668"/>
      <c r="WRP279" s="1668"/>
      <c r="WRQ279" s="1668"/>
      <c r="WRR279" s="1668"/>
      <c r="WRS279" s="1668"/>
      <c r="WRT279" s="1668"/>
      <c r="WRU279" s="1668"/>
      <c r="WRV279" s="1668"/>
      <c r="WRW279" s="1668"/>
      <c r="WRX279" s="1668"/>
      <c r="WRY279" s="1668"/>
      <c r="WRZ279" s="1668"/>
      <c r="WSA279" s="1668"/>
      <c r="WSB279" s="1668"/>
      <c r="WSC279" s="1668"/>
      <c r="WSD279" s="1668"/>
      <c r="WSE279" s="1668"/>
      <c r="WSF279" s="1668"/>
      <c r="WSG279" s="1668"/>
      <c r="WSH279" s="1668"/>
      <c r="WSI279" s="1668"/>
      <c r="WSJ279" s="1668"/>
      <c r="WSK279" s="1668"/>
      <c r="WSL279" s="1668"/>
      <c r="WSM279" s="1668"/>
      <c r="WSN279" s="1668"/>
      <c r="WSO279" s="1668"/>
      <c r="WSP279" s="1668"/>
      <c r="WSQ279" s="1668"/>
      <c r="WSR279" s="1668"/>
      <c r="WSS279" s="1668"/>
      <c r="WST279" s="1668"/>
      <c r="WSU279" s="1668"/>
      <c r="WSV279" s="1668"/>
      <c r="WSW279" s="1668"/>
      <c r="WSX279" s="1668"/>
      <c r="WSY279" s="1668"/>
      <c r="WSZ279" s="1668"/>
      <c r="WTA279" s="1668"/>
      <c r="WTB279" s="1668"/>
      <c r="WTC279" s="1668"/>
      <c r="WTD279" s="1668"/>
      <c r="WTE279" s="1668"/>
      <c r="WTF279" s="1668"/>
      <c r="WTG279" s="1668"/>
      <c r="WTH279" s="1668"/>
      <c r="WTI279" s="1668"/>
      <c r="WTJ279" s="1668"/>
      <c r="WTK279" s="1668"/>
      <c r="WTL279" s="1668"/>
      <c r="WTM279" s="1668"/>
      <c r="WTN279" s="1668"/>
      <c r="WTO279" s="1668"/>
      <c r="WTP279" s="1668"/>
      <c r="WTQ279" s="1668"/>
      <c r="WTR279" s="1668"/>
      <c r="WTS279" s="1668"/>
      <c r="WTT279" s="1668"/>
      <c r="WTU279" s="1668"/>
      <c r="WTV279" s="1668"/>
      <c r="WTW279" s="1668"/>
      <c r="WTX279" s="1668"/>
      <c r="WTY279" s="1668"/>
      <c r="WTZ279" s="1668"/>
      <c r="WUA279" s="1668"/>
      <c r="WUB279" s="1668"/>
      <c r="WUC279" s="1668"/>
      <c r="WUD279" s="1668"/>
      <c r="WUE279" s="1668"/>
      <c r="WUF279" s="1668"/>
      <c r="WUG279" s="1668"/>
      <c r="WUH279" s="1668"/>
      <c r="WUI279" s="1668"/>
      <c r="WUJ279" s="1668"/>
      <c r="WUK279" s="1668"/>
      <c r="WUL279" s="1668"/>
      <c r="WUM279" s="1668"/>
      <c r="WUN279" s="1668"/>
      <c r="WUO279" s="1668"/>
      <c r="WUP279" s="1668"/>
      <c r="WUQ279" s="1668"/>
      <c r="WUR279" s="1668"/>
      <c r="WUS279" s="1668"/>
      <c r="WUT279" s="1668"/>
      <c r="WUU279" s="1668"/>
      <c r="WUV279" s="1668"/>
      <c r="WUW279" s="1668"/>
      <c r="WUX279" s="1668"/>
      <c r="WUY279" s="1668"/>
      <c r="WUZ279" s="1668"/>
      <c r="WVA279" s="1668"/>
      <c r="WVB279" s="1668"/>
      <c r="WVC279" s="1668"/>
      <c r="WVD279" s="1668"/>
      <c r="WVE279" s="1668"/>
      <c r="WVF279" s="1668"/>
      <c r="WVG279" s="1668"/>
      <c r="WVH279" s="1668"/>
      <c r="WVI279" s="1668"/>
      <c r="WVJ279" s="1668"/>
      <c r="WVK279" s="1668"/>
      <c r="WVL279" s="1668"/>
      <c r="WVM279" s="1668"/>
      <c r="WVN279" s="1668"/>
      <c r="WVO279" s="1668"/>
      <c r="WVP279" s="1668"/>
      <c r="WVQ279" s="1668"/>
      <c r="WVR279" s="1668"/>
      <c r="WVS279" s="1668"/>
      <c r="WVT279" s="1668"/>
      <c r="WVU279" s="1668"/>
      <c r="WVV279" s="1668"/>
      <c r="WVW279" s="1668"/>
      <c r="WVX279" s="1668"/>
      <c r="WVY279" s="1668"/>
      <c r="WVZ279" s="1668"/>
      <c r="WWA279" s="1668"/>
      <c r="WWB279" s="1668"/>
      <c r="WWC279" s="1668"/>
      <c r="WWD279" s="1668"/>
      <c r="WWE279" s="1668"/>
      <c r="WWF279" s="1668"/>
      <c r="WWG279" s="1668"/>
      <c r="WWH279" s="1668"/>
      <c r="WWI279" s="1668"/>
      <c r="WWJ279" s="1668"/>
      <c r="WWK279" s="1668"/>
      <c r="WWL279" s="1668"/>
      <c r="WWM279" s="1668"/>
      <c r="WWN279" s="1668"/>
      <c r="WWO279" s="1668"/>
      <c r="WWP279" s="1668"/>
      <c r="WWQ279" s="1668"/>
      <c r="WWR279" s="1668"/>
      <c r="WWS279" s="1668"/>
      <c r="WWT279" s="1668"/>
      <c r="WWU279" s="1668"/>
      <c r="WWV279" s="1668"/>
      <c r="WWW279" s="1668"/>
      <c r="WWX279" s="1668"/>
      <c r="WWY279" s="1668"/>
      <c r="WWZ279" s="1668"/>
      <c r="WXA279" s="1668"/>
      <c r="WXB279" s="1668"/>
      <c r="WXC279" s="1668"/>
      <c r="WXD279" s="1668"/>
      <c r="WXE279" s="1668"/>
      <c r="WXF279" s="1668"/>
      <c r="WXG279" s="1668"/>
      <c r="WXH279" s="1668"/>
      <c r="WXI279" s="1668"/>
      <c r="WXJ279" s="1668"/>
      <c r="WXK279" s="1668"/>
      <c r="WXL279" s="1668"/>
      <c r="WXM279" s="1668"/>
      <c r="WXN279" s="1668"/>
      <c r="WXO279" s="1668"/>
      <c r="WXP279" s="1668"/>
      <c r="WXQ279" s="1668"/>
      <c r="WXR279" s="1668"/>
      <c r="WXS279" s="1668"/>
      <c r="WXT279" s="1668"/>
      <c r="WXU279" s="1668"/>
      <c r="WXV279" s="1668"/>
      <c r="WXW279" s="1668"/>
      <c r="WXX279" s="1668"/>
      <c r="WXY279" s="1668"/>
      <c r="WXZ279" s="1668"/>
      <c r="WYA279" s="1668"/>
      <c r="WYB279" s="1668"/>
      <c r="WYC279" s="1668"/>
      <c r="WYD279" s="1668"/>
      <c r="WYE279" s="1668"/>
      <c r="WYF279" s="1668"/>
      <c r="WYG279" s="1668"/>
      <c r="WYH279" s="1668"/>
      <c r="WYI279" s="1668"/>
      <c r="WYJ279" s="1668"/>
      <c r="WYK279" s="1668"/>
      <c r="WYL279" s="1668"/>
      <c r="WYM279" s="1668"/>
      <c r="WYN279" s="1668"/>
      <c r="WYO279" s="1668"/>
      <c r="WYP279" s="1668"/>
      <c r="WYQ279" s="1668"/>
      <c r="WYR279" s="1668"/>
      <c r="WYS279" s="1668"/>
      <c r="WYT279" s="1668"/>
      <c r="WYU279" s="1668"/>
      <c r="WYV279" s="1668"/>
      <c r="WYW279" s="1668"/>
      <c r="WYX279" s="1668"/>
      <c r="WYY279" s="1668"/>
      <c r="WYZ279" s="1668"/>
      <c r="WZA279" s="1668"/>
      <c r="WZB279" s="1668"/>
      <c r="WZC279" s="1668"/>
      <c r="WZD279" s="1668"/>
      <c r="WZE279" s="1668"/>
      <c r="WZF279" s="1668"/>
      <c r="WZG279" s="1668"/>
      <c r="WZH279" s="1668"/>
      <c r="WZI279" s="1668"/>
      <c r="WZJ279" s="1668"/>
      <c r="WZK279" s="1668"/>
      <c r="WZL279" s="1668"/>
      <c r="WZM279" s="1668"/>
      <c r="WZN279" s="1668"/>
      <c r="WZO279" s="1668"/>
      <c r="WZP279" s="1668"/>
      <c r="WZQ279" s="1668"/>
      <c r="WZR279" s="1668"/>
      <c r="WZS279" s="1668"/>
      <c r="WZT279" s="1668"/>
      <c r="WZU279" s="1668"/>
      <c r="WZV279" s="1668"/>
      <c r="WZW279" s="1668"/>
      <c r="WZX279" s="1668"/>
      <c r="WZY279" s="1668"/>
      <c r="WZZ279" s="1668"/>
      <c r="XAA279" s="1668"/>
      <c r="XAB279" s="1668"/>
      <c r="XAC279" s="1668"/>
      <c r="XAD279" s="1668"/>
      <c r="XAE279" s="1668"/>
      <c r="XAF279" s="1668"/>
      <c r="XAG279" s="1668"/>
      <c r="XAH279" s="1668"/>
      <c r="XAI279" s="1668"/>
      <c r="XAJ279" s="1668"/>
      <c r="XAK279" s="1668"/>
      <c r="XAL279" s="1668"/>
      <c r="XAM279" s="1668"/>
      <c r="XAN279" s="1668"/>
      <c r="XAO279" s="1668"/>
      <c r="XAP279" s="1668"/>
      <c r="XAQ279" s="1668"/>
      <c r="XAR279" s="1668"/>
      <c r="XAS279" s="1668"/>
      <c r="XAT279" s="1668"/>
      <c r="XAU279" s="1668"/>
      <c r="XAV279" s="1668"/>
      <c r="XAW279" s="1668"/>
      <c r="XAX279" s="1668"/>
      <c r="XAY279" s="1668"/>
      <c r="XAZ279" s="1668"/>
      <c r="XBA279" s="1668"/>
      <c r="XBB279" s="1668"/>
      <c r="XBC279" s="1668"/>
      <c r="XBD279" s="1668"/>
      <c r="XBE279" s="1668"/>
      <c r="XBF279" s="1668"/>
      <c r="XBG279" s="1668"/>
      <c r="XBH279" s="1668"/>
      <c r="XBI279" s="1668"/>
      <c r="XBJ279" s="1668"/>
      <c r="XBK279" s="1668"/>
      <c r="XBL279" s="1668"/>
      <c r="XBM279" s="1668"/>
      <c r="XBN279" s="1668"/>
      <c r="XBO279" s="1668"/>
      <c r="XBP279" s="1668"/>
      <c r="XBQ279" s="1668"/>
      <c r="XBR279" s="1668"/>
      <c r="XBS279" s="1668"/>
      <c r="XBT279" s="1668"/>
      <c r="XBU279" s="1668"/>
      <c r="XBV279" s="1668"/>
      <c r="XBW279" s="1668"/>
      <c r="XBX279" s="1668"/>
      <c r="XBY279" s="1668"/>
      <c r="XBZ279" s="1668"/>
      <c r="XCA279" s="1668"/>
      <c r="XCB279" s="1668"/>
      <c r="XCC279" s="1668"/>
      <c r="XCD279" s="1668"/>
      <c r="XCE279" s="1668"/>
      <c r="XCF279" s="1668"/>
      <c r="XCG279" s="1668"/>
      <c r="XCH279" s="1668"/>
      <c r="XCI279" s="1668"/>
      <c r="XCJ279" s="1668"/>
      <c r="XCK279" s="1668"/>
      <c r="XCL279" s="1668"/>
      <c r="XCM279" s="1668"/>
      <c r="XCN279" s="1668"/>
      <c r="XCO279" s="1668"/>
      <c r="XCP279" s="1668"/>
      <c r="XCQ279" s="1668"/>
      <c r="XCR279" s="1668"/>
      <c r="XCS279" s="1668"/>
      <c r="XCT279" s="1668"/>
      <c r="XCU279" s="1668"/>
      <c r="XCV279" s="1668"/>
      <c r="XCW279" s="1668"/>
      <c r="XCX279" s="1668"/>
      <c r="XCY279" s="1668"/>
      <c r="XCZ279" s="1668"/>
      <c r="XDA279" s="1668"/>
      <c r="XDB279" s="1668"/>
      <c r="XDC279" s="1668"/>
      <c r="XDD279" s="1668"/>
      <c r="XDE279" s="1668"/>
      <c r="XDF279" s="1668"/>
      <c r="XDG279" s="1668"/>
      <c r="XDH279" s="1668"/>
      <c r="XDI279" s="1668"/>
      <c r="XDJ279" s="1668"/>
      <c r="XDK279" s="1668"/>
      <c r="XDL279" s="1668"/>
      <c r="XDM279" s="1668"/>
      <c r="XDN279" s="1668"/>
      <c r="XDO279" s="1668"/>
      <c r="XDP279" s="1668"/>
      <c r="XDQ279" s="1668"/>
      <c r="XDR279" s="1668"/>
      <c r="XDS279" s="1668"/>
      <c r="XDT279" s="1668"/>
      <c r="XDU279" s="1668"/>
      <c r="XDV279" s="1668"/>
      <c r="XDW279" s="1668"/>
      <c r="XDX279" s="1668"/>
      <c r="XDY279" s="1668"/>
      <c r="XDZ279" s="1668"/>
      <c r="XEA279" s="1668"/>
      <c r="XEB279" s="1668"/>
      <c r="XEC279" s="1668"/>
      <c r="XED279" s="1668"/>
      <c r="XEE279" s="1668"/>
      <c r="XEF279" s="1668"/>
      <c r="XEG279" s="1668"/>
      <c r="XEH279" s="1668"/>
      <c r="XEI279" s="1668"/>
      <c r="XEJ279" s="1668"/>
      <c r="XEK279" s="1668"/>
      <c r="XEL279" s="1668"/>
      <c r="XEM279" s="1668"/>
      <c r="XEN279" s="1668"/>
      <c r="XEO279" s="1668"/>
      <c r="XEP279" s="1668"/>
      <c r="XEQ279" s="1668"/>
      <c r="XER279" s="1668"/>
      <c r="XES279" s="1668"/>
      <c r="XET279" s="1668"/>
      <c r="XEU279" s="1668"/>
      <c r="XEV279" s="1668"/>
      <c r="XEW279" s="1668"/>
      <c r="XEX279" s="1668"/>
      <c r="XEY279" s="1668"/>
      <c r="XEZ279" s="1668"/>
      <c r="XFA279" s="1668"/>
    </row>
    <row r="280" spans="1:16381" s="248" customFormat="1" ht="15" customHeight="1" x14ac:dyDescent="0.25">
      <c r="A280" s="837"/>
      <c r="B280" s="1157" t="s">
        <v>1073</v>
      </c>
      <c r="C280" s="2134" t="s">
        <v>14</v>
      </c>
      <c r="D280" s="2117" t="str">
        <f>CONCATENATE("Col ", LEFT(ADDRESS(ROW('CCR and CVA'!C57),COLUMN('CCR and CVA'!C57),4), 1))</f>
        <v>Col C</v>
      </c>
      <c r="E280" s="2117" t="str">
        <f>CONCATENATE("Col ", LEFT(ADDRESS(ROW('CCR and CVA'!D57),COLUMN('CCR and CVA'!D57),4), 1))</f>
        <v>Col D</v>
      </c>
      <c r="F280" s="2117" t="str">
        <f>CONCATENATE("Col ", LEFT(ADDRESS(ROW('CCR and CVA'!E57),COLUMN('CCR and CVA'!E57),4), 1))</f>
        <v>Col E</v>
      </c>
      <c r="G280" s="2117" t="str">
        <f>CONCATENATE("Col ", LEFT(ADDRESS(ROW('CCR and CVA'!F57),COLUMN('CCR and CVA'!F57),4), 1))</f>
        <v>Col F</v>
      </c>
      <c r="H280" s="2117" t="str">
        <f>CONCATENATE("Col ", LEFT(ADDRESS(ROW('CCR and CVA'!G57),COLUMN('CCR and CVA'!G57),4), 1))</f>
        <v>Col G</v>
      </c>
      <c r="I280" s="2065" t="str">
        <f>CONCATENATE("Col ", LEFT(ADDRESS(ROW('CCR and CVA'!H57),COLUMN('CCR and CVA'!H57),4), 1))</f>
        <v>Col H</v>
      </c>
      <c r="J280" s="755"/>
      <c r="K280" s="755"/>
      <c r="L280" s="755"/>
      <c r="M280" s="755"/>
      <c r="N280" s="755"/>
      <c r="O280" s="755"/>
      <c r="P280" s="755"/>
      <c r="Q280" s="755"/>
      <c r="R280" s="755"/>
      <c r="S280" s="755"/>
      <c r="T280" s="755"/>
      <c r="U280" s="755"/>
      <c r="V280" s="755"/>
      <c r="W280" s="755"/>
      <c r="X280" s="755"/>
      <c r="Y280" s="755"/>
      <c r="Z280" s="755"/>
      <c r="AA280" s="755"/>
      <c r="AB280" s="755"/>
      <c r="AC280" s="755"/>
      <c r="AD280" s="755"/>
      <c r="AE280" s="755"/>
      <c r="AF280" s="755"/>
      <c r="AG280" s="755"/>
      <c r="AH280" s="755"/>
      <c r="AI280" s="755"/>
      <c r="AJ280" s="755"/>
      <c r="AK280" s="755"/>
      <c r="AL280" s="755"/>
      <c r="AM280" s="755"/>
      <c r="AN280" s="836"/>
      <c r="AO280" s="755"/>
      <c r="AP280" s="755"/>
      <c r="AQ280" s="755"/>
      <c r="AR280" s="755"/>
      <c r="AS280" s="755"/>
      <c r="AT280" s="755"/>
      <c r="AU280" s="755"/>
      <c r="AV280" s="755"/>
      <c r="AW280" s="755"/>
      <c r="AX280" s="755"/>
      <c r="AY280" s="755"/>
      <c r="AZ280" s="755"/>
      <c r="BA280" s="755"/>
      <c r="BB280" s="755"/>
      <c r="BC280" s="755"/>
      <c r="BD280" s="755"/>
      <c r="BE280" s="755"/>
      <c r="BF280" s="755"/>
      <c r="BG280" s="755"/>
      <c r="BH280" s="755"/>
      <c r="BI280" s="755"/>
      <c r="BJ280" s="755"/>
      <c r="BK280" s="755"/>
      <c r="BL280" s="755"/>
      <c r="BM280" s="755"/>
      <c r="BN280" s="755"/>
      <c r="BO280" s="755"/>
      <c r="BP280" s="755"/>
      <c r="BQ280" s="755"/>
      <c r="BR280" s="755"/>
      <c r="BS280" s="755"/>
      <c r="BT280" s="755"/>
      <c r="BU280" s="755"/>
      <c r="BV280" s="755"/>
      <c r="BW280" s="755"/>
      <c r="BX280" s="755"/>
      <c r="BY280" s="755"/>
      <c r="BZ280" s="755"/>
      <c r="CA280" s="755"/>
      <c r="CB280" s="755"/>
      <c r="CC280" s="755"/>
      <c r="CD280" s="755"/>
      <c r="CE280" s="755"/>
      <c r="CF280" s="755"/>
      <c r="CG280" s="755"/>
      <c r="CH280" s="755"/>
      <c r="CI280" s="755"/>
      <c r="CJ280" s="755"/>
      <c r="CK280" s="755"/>
      <c r="CL280" s="755"/>
      <c r="CM280" s="755"/>
      <c r="CN280" s="755"/>
      <c r="CO280" s="755"/>
      <c r="CP280" s="755"/>
      <c r="CQ280" s="755"/>
      <c r="CR280" s="755"/>
      <c r="CS280" s="755"/>
      <c r="CT280" s="755"/>
      <c r="CU280" s="755"/>
      <c r="CV280" s="755"/>
      <c r="CW280" s="755"/>
      <c r="CX280" s="755"/>
      <c r="CY280" s="755"/>
      <c r="CZ280" s="755"/>
      <c r="DA280" s="755"/>
      <c r="DB280" s="755"/>
      <c r="DC280" s="755"/>
      <c r="DD280" s="755"/>
      <c r="DE280" s="755"/>
      <c r="DF280" s="755"/>
      <c r="DG280" s="755"/>
      <c r="DH280" s="755"/>
      <c r="DI280" s="755"/>
      <c r="DJ280" s="755"/>
      <c r="DK280" s="755"/>
      <c r="DL280" s="755"/>
      <c r="DM280" s="755"/>
      <c r="DN280" s="755"/>
      <c r="DO280" s="755"/>
      <c r="DP280" s="755"/>
      <c r="DQ280" s="755"/>
      <c r="DR280" s="755"/>
      <c r="DS280" s="755"/>
      <c r="DT280" s="755"/>
      <c r="DU280" s="755"/>
      <c r="DV280" s="755"/>
      <c r="DW280" s="755"/>
      <c r="DX280" s="755"/>
      <c r="DY280" s="755"/>
      <c r="DZ280" s="755"/>
      <c r="EA280" s="755"/>
      <c r="EB280" s="755"/>
      <c r="EC280" s="755"/>
      <c r="ED280" s="755"/>
      <c r="EE280" s="755"/>
      <c r="EF280" s="755"/>
      <c r="EG280" s="755"/>
      <c r="EH280" s="755"/>
      <c r="EI280" s="755"/>
      <c r="EJ280" s="755"/>
      <c r="EK280" s="755"/>
      <c r="EL280" s="755"/>
      <c r="EM280" s="755"/>
      <c r="EN280" s="755"/>
      <c r="EO280" s="755"/>
      <c r="EP280" s="755"/>
      <c r="EQ280" s="755"/>
      <c r="ER280" s="755"/>
      <c r="ES280" s="755"/>
      <c r="ET280" s="755"/>
      <c r="EU280" s="755"/>
      <c r="EV280" s="755"/>
      <c r="EW280" s="755"/>
      <c r="EX280" s="755"/>
      <c r="EY280" s="755"/>
      <c r="EZ280" s="755"/>
      <c r="FA280" s="755"/>
      <c r="FB280" s="755"/>
      <c r="FC280" s="755"/>
      <c r="FD280" s="755"/>
      <c r="FE280" s="755"/>
      <c r="FF280" s="755"/>
      <c r="FG280" s="755"/>
      <c r="FH280" s="755"/>
      <c r="FI280" s="755"/>
      <c r="FJ280" s="755"/>
      <c r="FK280" s="755"/>
      <c r="FL280" s="755"/>
      <c r="FM280" s="755"/>
      <c r="FN280" s="755"/>
      <c r="FO280" s="755"/>
      <c r="FP280" s="755"/>
      <c r="FQ280" s="755"/>
      <c r="FR280" s="755"/>
      <c r="FS280" s="755"/>
      <c r="FT280" s="755"/>
      <c r="FU280" s="755"/>
      <c r="FV280" s="755"/>
      <c r="FW280" s="755"/>
      <c r="FX280" s="755"/>
      <c r="FY280" s="755"/>
      <c r="FZ280" s="755"/>
      <c r="GA280" s="755"/>
      <c r="GB280" s="755"/>
      <c r="GC280" s="755"/>
      <c r="GD280" s="755"/>
      <c r="GE280" s="755"/>
      <c r="GF280" s="755"/>
      <c r="GG280" s="755"/>
      <c r="GH280" s="755"/>
      <c r="GI280" s="755"/>
      <c r="GJ280" s="755"/>
      <c r="GK280" s="755"/>
      <c r="GL280" s="755"/>
      <c r="GM280" s="755"/>
      <c r="GN280" s="755"/>
      <c r="GO280" s="755"/>
      <c r="GP280" s="755"/>
      <c r="GQ280" s="755"/>
      <c r="GR280" s="755"/>
      <c r="GS280" s="755"/>
      <c r="GT280" s="755"/>
      <c r="GU280" s="755"/>
      <c r="GV280" s="755"/>
      <c r="GW280" s="755"/>
      <c r="GX280" s="755"/>
      <c r="GY280" s="755"/>
      <c r="GZ280" s="755"/>
      <c r="HA280" s="755"/>
      <c r="HB280" s="755"/>
      <c r="HC280" s="755"/>
      <c r="HD280" s="755"/>
      <c r="HE280" s="755"/>
      <c r="HF280" s="755"/>
      <c r="HG280" s="755"/>
      <c r="HH280" s="755"/>
      <c r="HI280" s="755"/>
      <c r="HJ280" s="755"/>
      <c r="HK280" s="755"/>
      <c r="HL280" s="755"/>
      <c r="HM280" s="755"/>
      <c r="HN280" s="755"/>
      <c r="HO280" s="755"/>
      <c r="HP280" s="755"/>
      <c r="HQ280" s="755"/>
      <c r="HR280" s="755"/>
      <c r="HS280" s="755"/>
      <c r="HT280" s="755"/>
      <c r="HU280" s="755"/>
      <c r="HV280" s="755"/>
      <c r="HW280" s="755"/>
      <c r="HX280" s="755"/>
      <c r="HY280" s="755"/>
      <c r="HZ280" s="755"/>
      <c r="IA280" s="755"/>
      <c r="IB280" s="755"/>
      <c r="IC280" s="755"/>
      <c r="ID280" s="755"/>
      <c r="IE280" s="755"/>
      <c r="IF280" s="755"/>
      <c r="IG280" s="755"/>
      <c r="IH280" s="755"/>
      <c r="II280" s="755"/>
      <c r="IJ280" s="755"/>
      <c r="IK280" s="755"/>
      <c r="IL280" s="755"/>
      <c r="IM280" s="755"/>
      <c r="IN280" s="755"/>
      <c r="IO280" s="755"/>
      <c r="IP280" s="755"/>
      <c r="IQ280" s="755"/>
      <c r="IR280" s="755"/>
      <c r="IS280" s="755"/>
      <c r="IT280" s="755"/>
      <c r="IU280" s="755"/>
      <c r="IV280" s="755"/>
      <c r="IW280" s="755"/>
      <c r="IX280" s="755"/>
      <c r="IY280" s="755"/>
      <c r="IZ280" s="755"/>
      <c r="JA280" s="755"/>
      <c r="JB280" s="755"/>
      <c r="JC280" s="755"/>
      <c r="JD280" s="755"/>
      <c r="JE280" s="755"/>
      <c r="JF280" s="755"/>
      <c r="JG280" s="755"/>
      <c r="JH280" s="755"/>
      <c r="JI280" s="755"/>
      <c r="JJ280" s="755"/>
      <c r="JK280" s="755"/>
      <c r="JL280" s="755"/>
      <c r="JM280" s="755"/>
      <c r="JN280" s="755"/>
      <c r="JO280" s="755"/>
      <c r="JP280" s="755"/>
      <c r="JQ280" s="755"/>
      <c r="JR280" s="755"/>
      <c r="JS280" s="755"/>
      <c r="JT280" s="755"/>
      <c r="JU280" s="755"/>
      <c r="JV280" s="755"/>
      <c r="JW280" s="755"/>
      <c r="JX280" s="755"/>
      <c r="JY280" s="755"/>
      <c r="JZ280" s="755"/>
      <c r="KA280" s="755"/>
      <c r="KB280" s="755"/>
      <c r="KC280" s="755"/>
      <c r="KD280" s="755"/>
      <c r="KE280" s="755"/>
      <c r="KF280" s="755"/>
      <c r="KG280" s="755"/>
      <c r="KH280" s="755"/>
      <c r="KI280" s="755"/>
      <c r="KJ280" s="755"/>
      <c r="KK280" s="755"/>
      <c r="KL280" s="755"/>
      <c r="KM280" s="755"/>
      <c r="KN280" s="755"/>
      <c r="KO280" s="755"/>
      <c r="KP280" s="755"/>
      <c r="KQ280" s="755"/>
      <c r="KR280" s="755"/>
      <c r="KS280" s="755"/>
      <c r="KT280" s="755"/>
      <c r="KU280" s="755"/>
      <c r="KV280" s="755"/>
      <c r="KW280" s="755"/>
      <c r="KX280" s="755"/>
      <c r="KY280" s="755"/>
      <c r="KZ280" s="755"/>
      <c r="LA280" s="755"/>
      <c r="LB280" s="755"/>
      <c r="LC280" s="755"/>
      <c r="LD280" s="755"/>
      <c r="LE280" s="755"/>
      <c r="LF280" s="755"/>
      <c r="LG280" s="755"/>
      <c r="LH280" s="755"/>
      <c r="LI280" s="755"/>
      <c r="LJ280" s="755"/>
      <c r="LK280" s="755"/>
      <c r="LL280" s="755"/>
      <c r="LM280" s="755"/>
      <c r="LN280" s="755"/>
      <c r="LO280" s="755"/>
      <c r="LP280" s="755"/>
      <c r="LQ280" s="755"/>
      <c r="LR280" s="755"/>
      <c r="LS280" s="755"/>
      <c r="LT280" s="755"/>
      <c r="LU280" s="755"/>
      <c r="LV280" s="755"/>
      <c r="LW280" s="755"/>
      <c r="LX280" s="755"/>
      <c r="LY280" s="755"/>
      <c r="LZ280" s="755"/>
      <c r="MA280" s="755"/>
      <c r="MB280" s="755"/>
      <c r="MC280" s="755"/>
      <c r="MD280" s="755"/>
      <c r="ME280" s="755"/>
      <c r="MF280" s="755"/>
      <c r="MG280" s="755"/>
      <c r="MH280" s="755"/>
      <c r="MI280" s="755"/>
      <c r="MJ280" s="755"/>
      <c r="MK280" s="755"/>
      <c r="ML280" s="755"/>
      <c r="MM280" s="755"/>
      <c r="MN280" s="755"/>
      <c r="MO280" s="755"/>
      <c r="MP280" s="755"/>
      <c r="MQ280" s="755"/>
      <c r="MR280" s="755"/>
      <c r="MS280" s="755"/>
      <c r="MT280" s="755"/>
      <c r="MU280" s="755"/>
      <c r="MV280" s="755"/>
      <c r="MW280" s="755"/>
      <c r="MX280" s="755"/>
      <c r="MY280" s="755"/>
      <c r="MZ280" s="755"/>
      <c r="NA280" s="755"/>
      <c r="NB280" s="755"/>
      <c r="NC280" s="755"/>
      <c r="ND280" s="755"/>
      <c r="NE280" s="755"/>
      <c r="NF280" s="755"/>
      <c r="NG280" s="755"/>
      <c r="NH280" s="755"/>
      <c r="NI280" s="755"/>
      <c r="NJ280" s="755"/>
      <c r="NK280" s="755"/>
      <c r="NL280" s="755"/>
      <c r="NM280" s="755"/>
      <c r="NN280" s="755"/>
      <c r="NO280" s="755"/>
      <c r="NP280" s="755"/>
      <c r="NQ280" s="755"/>
      <c r="NR280" s="755"/>
      <c r="NS280" s="755"/>
      <c r="NT280" s="755"/>
      <c r="NU280" s="755"/>
      <c r="NV280" s="755"/>
      <c r="NW280" s="755"/>
      <c r="NX280" s="755"/>
      <c r="NY280" s="755"/>
      <c r="NZ280" s="755"/>
      <c r="OA280" s="755"/>
      <c r="OB280" s="755"/>
      <c r="OC280" s="755"/>
      <c r="OD280" s="755"/>
      <c r="OE280" s="755"/>
      <c r="OF280" s="755"/>
      <c r="OG280" s="755"/>
      <c r="OH280" s="755"/>
      <c r="OI280" s="755"/>
      <c r="OJ280" s="755"/>
      <c r="OK280" s="755"/>
      <c r="OL280" s="755"/>
      <c r="OM280" s="755"/>
      <c r="ON280" s="755"/>
      <c r="OO280" s="755"/>
      <c r="OP280" s="755"/>
      <c r="OQ280" s="755"/>
      <c r="OR280" s="755"/>
      <c r="OS280" s="755"/>
      <c r="OT280" s="755"/>
      <c r="OU280" s="755"/>
      <c r="OV280" s="755"/>
      <c r="OW280" s="755"/>
      <c r="OX280" s="755"/>
      <c r="OY280" s="755"/>
      <c r="OZ280" s="755"/>
      <c r="PA280" s="755"/>
      <c r="PB280" s="755"/>
      <c r="PC280" s="755"/>
      <c r="PD280" s="755"/>
      <c r="PE280" s="755"/>
      <c r="PF280" s="755"/>
      <c r="PG280" s="755"/>
      <c r="PH280" s="755"/>
      <c r="PI280" s="755"/>
      <c r="PJ280" s="755"/>
      <c r="PK280" s="755"/>
      <c r="PL280" s="755"/>
      <c r="PM280" s="755"/>
      <c r="PN280" s="755"/>
      <c r="PO280" s="755"/>
      <c r="PP280" s="755"/>
      <c r="PQ280" s="755"/>
      <c r="PR280" s="755"/>
      <c r="PS280" s="755"/>
      <c r="PT280" s="755"/>
      <c r="PU280" s="755"/>
      <c r="PV280" s="755"/>
      <c r="PW280" s="755"/>
      <c r="PX280" s="755"/>
      <c r="PY280" s="755"/>
      <c r="PZ280" s="755"/>
      <c r="QA280" s="755"/>
      <c r="QB280" s="755"/>
      <c r="QC280" s="755"/>
      <c r="QD280" s="755"/>
      <c r="QE280" s="755"/>
      <c r="QF280" s="755"/>
      <c r="QG280" s="755"/>
      <c r="QH280" s="755"/>
      <c r="QI280" s="755"/>
      <c r="QJ280" s="755"/>
      <c r="QK280" s="755"/>
      <c r="QL280" s="755"/>
      <c r="QM280" s="755"/>
      <c r="QN280" s="755"/>
      <c r="QO280" s="755"/>
      <c r="QP280" s="755"/>
      <c r="QQ280" s="755"/>
      <c r="QR280" s="755"/>
      <c r="QS280" s="755"/>
      <c r="QT280" s="755"/>
      <c r="QU280" s="755"/>
      <c r="QV280" s="755"/>
      <c r="QW280" s="755"/>
      <c r="QX280" s="755"/>
      <c r="QY280" s="755"/>
      <c r="QZ280" s="755"/>
      <c r="RA280" s="755"/>
      <c r="RB280" s="755"/>
      <c r="RC280" s="755"/>
      <c r="RD280" s="755"/>
      <c r="RE280" s="755"/>
      <c r="RF280" s="755"/>
      <c r="RG280" s="755"/>
      <c r="RH280" s="755"/>
      <c r="RI280" s="755"/>
      <c r="RJ280" s="755"/>
      <c r="RK280" s="755"/>
      <c r="RL280" s="755"/>
      <c r="RM280" s="755"/>
      <c r="RN280" s="755"/>
      <c r="RO280" s="755"/>
      <c r="RP280" s="755"/>
      <c r="RQ280" s="755"/>
      <c r="RR280" s="755"/>
      <c r="RS280" s="755"/>
      <c r="RT280" s="755"/>
      <c r="RU280" s="755"/>
      <c r="RV280" s="755"/>
      <c r="RW280" s="755"/>
      <c r="RX280" s="755"/>
      <c r="RY280" s="755"/>
      <c r="RZ280" s="755"/>
      <c r="SA280" s="755"/>
      <c r="SB280" s="755"/>
      <c r="SC280" s="755"/>
      <c r="SD280" s="755"/>
      <c r="SE280" s="755"/>
      <c r="SF280" s="755"/>
      <c r="SG280" s="755"/>
      <c r="SH280" s="755"/>
      <c r="SI280" s="755"/>
      <c r="SJ280" s="755"/>
      <c r="SK280" s="755"/>
      <c r="SL280" s="755"/>
      <c r="SM280" s="755"/>
      <c r="SN280" s="755"/>
      <c r="SO280" s="755"/>
      <c r="SP280" s="755"/>
      <c r="SQ280" s="755"/>
      <c r="SR280" s="755"/>
      <c r="SS280" s="755"/>
      <c r="ST280" s="755"/>
      <c r="SU280" s="755"/>
      <c r="SV280" s="755"/>
      <c r="SW280" s="755"/>
      <c r="SX280" s="755"/>
      <c r="SY280" s="755"/>
      <c r="SZ280" s="755"/>
      <c r="TA280" s="755"/>
      <c r="TB280" s="755"/>
      <c r="TC280" s="755"/>
      <c r="TD280" s="755"/>
      <c r="TE280" s="755"/>
      <c r="TF280" s="755"/>
      <c r="TG280" s="755"/>
      <c r="TH280" s="755"/>
      <c r="TI280" s="755"/>
      <c r="TJ280" s="755"/>
      <c r="TK280" s="755"/>
      <c r="TL280" s="755"/>
      <c r="TM280" s="755"/>
      <c r="TN280" s="755"/>
      <c r="TO280" s="755"/>
      <c r="TP280" s="755"/>
      <c r="TQ280" s="755"/>
      <c r="TR280" s="755"/>
      <c r="TS280" s="755"/>
      <c r="TT280" s="755"/>
      <c r="TU280" s="755"/>
      <c r="TV280" s="755"/>
      <c r="TW280" s="755"/>
      <c r="TX280" s="755"/>
      <c r="TY280" s="755"/>
      <c r="TZ280" s="755"/>
      <c r="UA280" s="755"/>
      <c r="UB280" s="755"/>
      <c r="UC280" s="755"/>
      <c r="UD280" s="755"/>
      <c r="UE280" s="755"/>
      <c r="UF280" s="755"/>
      <c r="UG280" s="755"/>
      <c r="UH280" s="755"/>
      <c r="UI280" s="755"/>
      <c r="UJ280" s="755"/>
      <c r="UK280" s="755"/>
      <c r="UL280" s="755"/>
      <c r="UM280" s="755"/>
      <c r="UN280" s="755"/>
      <c r="UO280" s="755"/>
      <c r="UP280" s="755"/>
      <c r="UQ280" s="755"/>
      <c r="UR280" s="755"/>
      <c r="US280" s="755"/>
      <c r="UT280" s="755"/>
      <c r="UU280" s="755"/>
      <c r="UV280" s="755"/>
      <c r="UW280" s="755"/>
      <c r="UX280" s="755"/>
      <c r="UY280" s="755"/>
      <c r="UZ280" s="755"/>
      <c r="VA280" s="755"/>
      <c r="VB280" s="755"/>
      <c r="VC280" s="755"/>
      <c r="VD280" s="755"/>
      <c r="VE280" s="755"/>
      <c r="VF280" s="755"/>
      <c r="VG280" s="755"/>
      <c r="VH280" s="755"/>
      <c r="VI280" s="755"/>
      <c r="VJ280" s="755"/>
      <c r="VK280" s="755"/>
      <c r="VL280" s="755"/>
      <c r="VM280" s="755"/>
      <c r="VN280" s="755"/>
      <c r="VO280" s="755"/>
      <c r="VP280" s="755"/>
      <c r="VQ280" s="755"/>
      <c r="VR280" s="755"/>
      <c r="VS280" s="755"/>
      <c r="VT280" s="755"/>
      <c r="VU280" s="755"/>
      <c r="VV280" s="755"/>
      <c r="VW280" s="755"/>
      <c r="VX280" s="755"/>
      <c r="VY280" s="755"/>
      <c r="VZ280" s="755"/>
      <c r="WA280" s="755"/>
      <c r="WB280" s="755"/>
      <c r="WC280" s="755"/>
      <c r="WD280" s="755"/>
      <c r="WE280" s="755"/>
      <c r="WF280" s="755"/>
      <c r="WG280" s="755"/>
      <c r="WH280" s="755"/>
      <c r="WI280" s="755"/>
      <c r="WJ280" s="755"/>
      <c r="WK280" s="755"/>
      <c r="WL280" s="755"/>
      <c r="WM280" s="755"/>
      <c r="WN280" s="755"/>
      <c r="WO280" s="755"/>
      <c r="WP280" s="755"/>
      <c r="WQ280" s="755"/>
      <c r="WR280" s="755"/>
      <c r="WS280" s="755"/>
      <c r="WT280" s="755"/>
      <c r="WU280" s="755"/>
      <c r="WV280" s="755"/>
      <c r="WW280" s="755"/>
      <c r="WX280" s="755"/>
      <c r="WY280" s="755"/>
      <c r="WZ280" s="755"/>
      <c r="XA280" s="755"/>
      <c r="XB280" s="755"/>
      <c r="XC280" s="755"/>
      <c r="XD280" s="755"/>
      <c r="XE280" s="755"/>
      <c r="XF280" s="755"/>
      <c r="XG280" s="755"/>
      <c r="XH280" s="755"/>
      <c r="XI280" s="755"/>
      <c r="XJ280" s="755"/>
      <c r="XK280" s="755"/>
      <c r="XL280" s="755"/>
      <c r="XM280" s="755"/>
      <c r="XN280" s="755"/>
      <c r="XO280" s="755"/>
      <c r="XP280" s="755"/>
      <c r="XQ280" s="755"/>
      <c r="XR280" s="755"/>
      <c r="XS280" s="755"/>
      <c r="XT280" s="755"/>
      <c r="XU280" s="755"/>
      <c r="XV280" s="755"/>
      <c r="XW280" s="755"/>
      <c r="XX280" s="755"/>
      <c r="XY280" s="755"/>
      <c r="XZ280" s="755"/>
      <c r="YA280" s="755"/>
      <c r="YB280" s="755"/>
      <c r="YC280" s="755"/>
      <c r="YD280" s="755"/>
      <c r="YE280" s="755"/>
      <c r="YF280" s="755"/>
      <c r="YG280" s="755"/>
      <c r="YH280" s="755"/>
      <c r="YI280" s="755"/>
      <c r="YJ280" s="755"/>
      <c r="YK280" s="755"/>
      <c r="YL280" s="755"/>
      <c r="YM280" s="755"/>
      <c r="YN280" s="755"/>
      <c r="YO280" s="755"/>
      <c r="YP280" s="755"/>
      <c r="YQ280" s="755"/>
      <c r="YR280" s="755"/>
      <c r="YS280" s="755"/>
      <c r="YT280" s="755"/>
      <c r="YU280" s="755"/>
      <c r="YV280" s="755"/>
      <c r="YW280" s="755"/>
      <c r="YX280" s="755"/>
      <c r="YY280" s="755"/>
      <c r="YZ280" s="755"/>
      <c r="ZA280" s="755"/>
      <c r="ZB280" s="755"/>
      <c r="ZC280" s="755"/>
      <c r="ZD280" s="755"/>
      <c r="ZE280" s="755"/>
      <c r="ZF280" s="755"/>
      <c r="ZG280" s="755"/>
      <c r="ZH280" s="755"/>
      <c r="ZI280" s="755"/>
      <c r="ZJ280" s="755"/>
      <c r="ZK280" s="755"/>
      <c r="ZL280" s="755"/>
      <c r="ZM280" s="755"/>
      <c r="ZN280" s="755"/>
      <c r="ZO280" s="755"/>
      <c r="ZP280" s="755"/>
      <c r="ZQ280" s="755"/>
      <c r="ZR280" s="755"/>
      <c r="ZS280" s="755"/>
      <c r="ZT280" s="755"/>
      <c r="ZU280" s="755"/>
      <c r="ZV280" s="755"/>
      <c r="ZW280" s="755"/>
      <c r="ZX280" s="755"/>
      <c r="ZY280" s="755"/>
      <c r="ZZ280" s="755"/>
      <c r="AAA280" s="755"/>
      <c r="AAB280" s="755"/>
      <c r="AAC280" s="755"/>
      <c r="AAD280" s="755"/>
      <c r="AAE280" s="755"/>
      <c r="AAF280" s="755"/>
      <c r="AAG280" s="755"/>
      <c r="AAH280" s="755"/>
      <c r="AAI280" s="755"/>
      <c r="AAJ280" s="755"/>
      <c r="AAK280" s="755"/>
      <c r="AAL280" s="755"/>
      <c r="AAM280" s="755"/>
      <c r="AAN280" s="755"/>
      <c r="AAO280" s="755"/>
      <c r="AAP280" s="755"/>
      <c r="AAQ280" s="755"/>
      <c r="AAR280" s="755"/>
      <c r="AAS280" s="755"/>
      <c r="AAT280" s="755"/>
      <c r="AAU280" s="755"/>
      <c r="AAV280" s="755"/>
      <c r="AAW280" s="755"/>
      <c r="AAX280" s="755"/>
      <c r="AAY280" s="755"/>
      <c r="AAZ280" s="755"/>
      <c r="ABA280" s="755"/>
      <c r="ABB280" s="755"/>
      <c r="ABC280" s="755"/>
      <c r="ABD280" s="755"/>
      <c r="ABE280" s="755"/>
      <c r="ABF280" s="755"/>
      <c r="ABG280" s="755"/>
      <c r="ABH280" s="755"/>
      <c r="ABI280" s="755"/>
      <c r="ABJ280" s="755"/>
      <c r="ABK280" s="755"/>
      <c r="ABL280" s="755"/>
      <c r="ABM280" s="755"/>
      <c r="ABN280" s="755"/>
      <c r="ABO280" s="755"/>
      <c r="ABP280" s="755"/>
      <c r="ABQ280" s="755"/>
      <c r="ABR280" s="755"/>
      <c r="ABS280" s="755"/>
      <c r="ABT280" s="755"/>
      <c r="ABU280" s="755"/>
      <c r="ABV280" s="755"/>
      <c r="ABW280" s="755"/>
      <c r="ABX280" s="755"/>
      <c r="ABY280" s="755"/>
      <c r="ABZ280" s="755"/>
      <c r="ACA280" s="755"/>
      <c r="ACB280" s="755"/>
      <c r="ACC280" s="755"/>
      <c r="ACD280" s="755"/>
      <c r="ACE280" s="755"/>
      <c r="ACF280" s="755"/>
      <c r="ACG280" s="755"/>
      <c r="ACH280" s="755"/>
      <c r="ACI280" s="755"/>
      <c r="ACJ280" s="755"/>
      <c r="ACK280" s="755"/>
      <c r="ACL280" s="755"/>
      <c r="ACM280" s="755"/>
      <c r="ACN280" s="755"/>
      <c r="ACO280" s="755"/>
      <c r="ACP280" s="755"/>
      <c r="ACQ280" s="755"/>
      <c r="ACR280" s="755"/>
      <c r="ACS280" s="755"/>
      <c r="ACT280" s="755"/>
      <c r="ACU280" s="755"/>
      <c r="ACV280" s="755"/>
      <c r="ACW280" s="755"/>
      <c r="ACX280" s="755"/>
      <c r="ACY280" s="755"/>
      <c r="ACZ280" s="755"/>
      <c r="ADA280" s="755"/>
      <c r="ADB280" s="755"/>
      <c r="ADC280" s="755"/>
      <c r="ADD280" s="755"/>
      <c r="ADE280" s="755"/>
      <c r="ADF280" s="755"/>
      <c r="ADG280" s="755"/>
      <c r="ADH280" s="755"/>
      <c r="ADI280" s="755"/>
      <c r="ADJ280" s="755"/>
      <c r="ADK280" s="755"/>
      <c r="ADL280" s="755"/>
      <c r="ADM280" s="755"/>
      <c r="ADN280" s="755"/>
      <c r="ADO280" s="755"/>
      <c r="ADP280" s="755"/>
      <c r="ADQ280" s="755"/>
      <c r="ADR280" s="755"/>
      <c r="ADS280" s="755"/>
      <c r="ADT280" s="755"/>
      <c r="ADU280" s="755"/>
      <c r="ADV280" s="755"/>
      <c r="ADW280" s="755"/>
      <c r="ADX280" s="755"/>
      <c r="ADY280" s="755"/>
      <c r="ADZ280" s="755"/>
      <c r="AEA280" s="755"/>
      <c r="AEB280" s="755"/>
      <c r="AEC280" s="755"/>
      <c r="AED280" s="755"/>
      <c r="AEE280" s="755"/>
      <c r="AEF280" s="755"/>
      <c r="AEG280" s="755"/>
      <c r="AEH280" s="755"/>
      <c r="AEI280" s="755"/>
      <c r="AEJ280" s="755"/>
      <c r="AEK280" s="755"/>
      <c r="AEL280" s="755"/>
      <c r="AEM280" s="755"/>
      <c r="AEN280" s="755"/>
      <c r="AEO280" s="755"/>
      <c r="AEP280" s="755"/>
      <c r="AEQ280" s="755"/>
      <c r="AER280" s="755"/>
      <c r="AES280" s="755"/>
      <c r="AET280" s="755"/>
      <c r="AEU280" s="755"/>
      <c r="AEV280" s="755"/>
      <c r="AEW280" s="755"/>
      <c r="AEX280" s="755"/>
      <c r="AEY280" s="755"/>
      <c r="AEZ280" s="755"/>
      <c r="AFA280" s="755"/>
      <c r="AFB280" s="755"/>
      <c r="AFC280" s="755"/>
      <c r="AFD280" s="755"/>
      <c r="AFE280" s="755"/>
      <c r="AFF280" s="755"/>
      <c r="AFG280" s="755"/>
      <c r="AFH280" s="755"/>
      <c r="AFI280" s="755"/>
      <c r="AFJ280" s="755"/>
      <c r="AFK280" s="755"/>
      <c r="AFL280" s="755"/>
      <c r="AFM280" s="755"/>
      <c r="AFN280" s="755"/>
      <c r="AFO280" s="755"/>
      <c r="AFP280" s="755"/>
      <c r="AFQ280" s="755"/>
      <c r="AFR280" s="755"/>
      <c r="AFS280" s="755"/>
      <c r="AFT280" s="755"/>
      <c r="AFU280" s="755"/>
      <c r="AFV280" s="755"/>
      <c r="AFW280" s="755"/>
      <c r="AFX280" s="755"/>
      <c r="AFY280" s="755"/>
      <c r="AFZ280" s="755"/>
      <c r="AGA280" s="755"/>
      <c r="AGB280" s="755"/>
      <c r="AGC280" s="755"/>
      <c r="AGD280" s="755"/>
      <c r="AGE280" s="755"/>
      <c r="AGF280" s="755"/>
      <c r="AGG280" s="755"/>
      <c r="AGH280" s="755"/>
      <c r="AGI280" s="755"/>
      <c r="AGJ280" s="755"/>
      <c r="AGK280" s="755"/>
      <c r="AGL280" s="755"/>
      <c r="AGM280" s="755"/>
      <c r="AGN280" s="755"/>
      <c r="AGO280" s="755"/>
      <c r="AGP280" s="755"/>
      <c r="AGQ280" s="755"/>
      <c r="AGR280" s="755"/>
      <c r="AGS280" s="755"/>
      <c r="AGT280" s="755"/>
      <c r="AGU280" s="755"/>
      <c r="AGV280" s="755"/>
      <c r="AGW280" s="755"/>
      <c r="AGX280" s="755"/>
      <c r="AGY280" s="755"/>
      <c r="AGZ280" s="755"/>
      <c r="AHA280" s="755"/>
      <c r="AHB280" s="755"/>
      <c r="AHC280" s="755"/>
      <c r="AHD280" s="755"/>
      <c r="AHE280" s="755"/>
      <c r="AHF280" s="755"/>
      <c r="AHG280" s="755"/>
      <c r="AHH280" s="755"/>
      <c r="AHI280" s="755"/>
      <c r="AHJ280" s="755"/>
      <c r="AHK280" s="755"/>
      <c r="AHL280" s="755"/>
      <c r="AHM280" s="755"/>
      <c r="AHN280" s="755"/>
      <c r="AHO280" s="755"/>
      <c r="AHP280" s="755"/>
      <c r="AHQ280" s="755"/>
      <c r="AHR280" s="755"/>
      <c r="AHS280" s="755"/>
      <c r="AHT280" s="755"/>
      <c r="AHU280" s="755"/>
      <c r="AHV280" s="755"/>
      <c r="AHW280" s="755"/>
      <c r="AHX280" s="755"/>
      <c r="AHY280" s="755"/>
      <c r="AHZ280" s="755"/>
      <c r="AIA280" s="755"/>
      <c r="AIB280" s="755"/>
      <c r="AIC280" s="755"/>
      <c r="AID280" s="755"/>
      <c r="AIE280" s="755"/>
      <c r="AIF280" s="755"/>
      <c r="AIG280" s="755"/>
      <c r="AIH280" s="755"/>
      <c r="AII280" s="755"/>
      <c r="AIJ280" s="755"/>
      <c r="AIK280" s="755"/>
      <c r="AIL280" s="755"/>
      <c r="AIM280" s="755"/>
      <c r="AIN280" s="755"/>
      <c r="AIO280" s="755"/>
      <c r="AIP280" s="755"/>
      <c r="AIQ280" s="755"/>
      <c r="AIR280" s="755"/>
      <c r="AIS280" s="755"/>
      <c r="AIT280" s="755"/>
      <c r="AIU280" s="755"/>
      <c r="AIV280" s="755"/>
      <c r="AIW280" s="755"/>
      <c r="AIX280" s="755"/>
      <c r="AIY280" s="755"/>
      <c r="AIZ280" s="755"/>
      <c r="AJA280" s="755"/>
      <c r="AJB280" s="755"/>
      <c r="AJC280" s="755"/>
      <c r="AJD280" s="755"/>
      <c r="AJE280" s="755"/>
      <c r="AJF280" s="755"/>
      <c r="AJG280" s="755"/>
      <c r="AJH280" s="755"/>
      <c r="AJI280" s="755"/>
      <c r="AJJ280" s="755"/>
      <c r="AJK280" s="755"/>
      <c r="AJL280" s="755"/>
      <c r="AJM280" s="755"/>
      <c r="AJN280" s="755"/>
      <c r="AJO280" s="755"/>
      <c r="AJP280" s="755"/>
      <c r="AJQ280" s="755"/>
      <c r="AJR280" s="755"/>
      <c r="AJS280" s="755"/>
      <c r="AJT280" s="755"/>
      <c r="AJU280" s="755"/>
      <c r="AJV280" s="755"/>
      <c r="AJW280" s="755"/>
      <c r="AJX280" s="755"/>
      <c r="AJY280" s="755"/>
      <c r="AJZ280" s="755"/>
      <c r="AKA280" s="755"/>
      <c r="AKB280" s="755"/>
      <c r="AKC280" s="755"/>
      <c r="AKD280" s="755"/>
      <c r="AKE280" s="755"/>
      <c r="AKF280" s="755"/>
      <c r="AKG280" s="755"/>
      <c r="AKH280" s="755"/>
      <c r="AKI280" s="755"/>
      <c r="AKJ280" s="755"/>
      <c r="AKK280" s="755"/>
      <c r="AKL280" s="755"/>
      <c r="AKM280" s="755"/>
      <c r="AKN280" s="755"/>
      <c r="AKO280" s="755"/>
      <c r="AKP280" s="755"/>
      <c r="AKQ280" s="755"/>
      <c r="AKR280" s="755"/>
      <c r="AKS280" s="755"/>
      <c r="AKT280" s="755"/>
      <c r="AKU280" s="755"/>
      <c r="AKV280" s="755"/>
      <c r="AKW280" s="755"/>
      <c r="AKX280" s="755"/>
      <c r="AKY280" s="755"/>
      <c r="AKZ280" s="755"/>
      <c r="ALA280" s="755"/>
      <c r="ALB280" s="755"/>
      <c r="ALC280" s="755"/>
      <c r="ALD280" s="755"/>
      <c r="ALE280" s="755"/>
      <c r="ALF280" s="755"/>
      <c r="ALG280" s="755"/>
      <c r="ALH280" s="755"/>
      <c r="ALI280" s="755"/>
      <c r="ALJ280" s="755"/>
      <c r="ALK280" s="755"/>
      <c r="ALL280" s="755"/>
      <c r="ALM280" s="755"/>
      <c r="ALN280" s="755"/>
      <c r="ALO280" s="755"/>
      <c r="ALP280" s="755"/>
      <c r="ALQ280" s="755"/>
      <c r="ALR280" s="755"/>
      <c r="ALS280" s="755"/>
      <c r="ALT280" s="755"/>
      <c r="ALU280" s="755"/>
      <c r="ALV280" s="755"/>
      <c r="ALW280" s="755"/>
      <c r="ALX280" s="755"/>
      <c r="ALY280" s="755"/>
      <c r="ALZ280" s="755"/>
      <c r="AMA280" s="755"/>
      <c r="AMB280" s="755"/>
      <c r="AMC280" s="755"/>
      <c r="AMD280" s="755"/>
      <c r="AME280" s="755"/>
      <c r="AMF280" s="755"/>
      <c r="AMG280" s="755"/>
      <c r="AMH280" s="755"/>
      <c r="AMI280" s="755"/>
      <c r="AMJ280" s="755"/>
      <c r="AMK280" s="755"/>
      <c r="AML280" s="755"/>
      <c r="AMM280" s="755"/>
      <c r="AMN280" s="755"/>
      <c r="AMO280" s="755"/>
      <c r="AMP280" s="755"/>
      <c r="AMQ280" s="755"/>
      <c r="AMR280" s="755"/>
      <c r="AMS280" s="755"/>
      <c r="AMT280" s="755"/>
      <c r="AMU280" s="755"/>
      <c r="AMV280" s="755"/>
      <c r="AMW280" s="755"/>
      <c r="AMX280" s="755"/>
      <c r="AMY280" s="755"/>
      <c r="AMZ280" s="755"/>
      <c r="ANA280" s="755"/>
      <c r="ANB280" s="755"/>
      <c r="ANC280" s="755"/>
      <c r="AND280" s="755"/>
      <c r="ANE280" s="755"/>
      <c r="ANF280" s="755"/>
      <c r="ANG280" s="755"/>
      <c r="ANH280" s="755"/>
      <c r="ANI280" s="755"/>
      <c r="ANJ280" s="755"/>
      <c r="ANK280" s="755"/>
      <c r="ANL280" s="755"/>
      <c r="ANM280" s="755"/>
      <c r="ANN280" s="755"/>
      <c r="ANO280" s="755"/>
      <c r="ANP280" s="755"/>
      <c r="ANQ280" s="755"/>
      <c r="ANR280" s="755"/>
      <c r="ANS280" s="755"/>
      <c r="ANT280" s="755"/>
      <c r="ANU280" s="755"/>
      <c r="ANV280" s="755"/>
      <c r="ANW280" s="755"/>
      <c r="ANX280" s="755"/>
      <c r="ANY280" s="755"/>
      <c r="ANZ280" s="755"/>
      <c r="AOA280" s="755"/>
      <c r="AOB280" s="755"/>
      <c r="AOC280" s="755"/>
      <c r="AOD280" s="755"/>
      <c r="AOE280" s="755"/>
      <c r="AOF280" s="755"/>
      <c r="AOG280" s="755"/>
      <c r="AOH280" s="755"/>
      <c r="AOI280" s="755"/>
      <c r="AOJ280" s="755"/>
      <c r="AOK280" s="755"/>
      <c r="AOL280" s="755"/>
      <c r="AOM280" s="755"/>
      <c r="AON280" s="755"/>
      <c r="AOO280" s="755"/>
      <c r="AOP280" s="755"/>
      <c r="AOQ280" s="755"/>
      <c r="AOR280" s="755"/>
      <c r="AOS280" s="755"/>
      <c r="AOT280" s="755"/>
      <c r="AOU280" s="755"/>
      <c r="AOV280" s="755"/>
      <c r="AOW280" s="755"/>
      <c r="AOX280" s="755"/>
      <c r="AOY280" s="755"/>
      <c r="AOZ280" s="755"/>
      <c r="APA280" s="755"/>
      <c r="APB280" s="755"/>
      <c r="APC280" s="755"/>
      <c r="APD280" s="755"/>
      <c r="APE280" s="755"/>
      <c r="APF280" s="755"/>
      <c r="APG280" s="755"/>
      <c r="APH280" s="755"/>
      <c r="API280" s="755"/>
      <c r="APJ280" s="755"/>
      <c r="APK280" s="755"/>
      <c r="APL280" s="755"/>
      <c r="APM280" s="755"/>
      <c r="APN280" s="755"/>
      <c r="APO280" s="755"/>
      <c r="APP280" s="755"/>
      <c r="APQ280" s="755"/>
      <c r="APR280" s="755"/>
      <c r="APS280" s="755"/>
      <c r="APT280" s="755"/>
      <c r="APU280" s="755"/>
      <c r="APV280" s="755"/>
      <c r="APW280" s="755"/>
      <c r="APX280" s="755"/>
      <c r="APY280" s="755"/>
      <c r="APZ280" s="755"/>
      <c r="AQA280" s="755"/>
      <c r="AQB280" s="755"/>
      <c r="AQC280" s="755"/>
      <c r="AQD280" s="755"/>
      <c r="AQE280" s="755"/>
      <c r="AQF280" s="755"/>
      <c r="AQG280" s="755"/>
      <c r="AQH280" s="755"/>
      <c r="AQI280" s="755"/>
      <c r="AQJ280" s="755"/>
      <c r="AQK280" s="755"/>
      <c r="AQL280" s="755"/>
      <c r="AQM280" s="755"/>
      <c r="AQN280" s="755"/>
      <c r="AQO280" s="755"/>
      <c r="AQP280" s="755"/>
      <c r="AQQ280" s="755"/>
      <c r="AQR280" s="755"/>
      <c r="AQS280" s="755"/>
      <c r="AQT280" s="755"/>
      <c r="AQU280" s="755"/>
      <c r="AQV280" s="755"/>
      <c r="AQW280" s="755"/>
      <c r="AQX280" s="755"/>
      <c r="AQY280" s="755"/>
      <c r="AQZ280" s="755"/>
      <c r="ARA280" s="755"/>
      <c r="ARB280" s="755"/>
      <c r="ARC280" s="755"/>
      <c r="ARD280" s="755"/>
      <c r="ARE280" s="755"/>
      <c r="ARF280" s="755"/>
      <c r="ARG280" s="755"/>
      <c r="ARH280" s="755"/>
      <c r="ARI280" s="755"/>
      <c r="ARJ280" s="755"/>
      <c r="ARK280" s="755"/>
      <c r="ARL280" s="755"/>
      <c r="ARM280" s="755"/>
      <c r="ARN280" s="755"/>
      <c r="ARO280" s="755"/>
      <c r="ARP280" s="755"/>
      <c r="ARQ280" s="755"/>
      <c r="ARR280" s="755"/>
      <c r="ARS280" s="755"/>
      <c r="ART280" s="755"/>
      <c r="ARU280" s="755"/>
      <c r="ARV280" s="755"/>
      <c r="ARW280" s="755"/>
      <c r="ARX280" s="755"/>
      <c r="ARY280" s="755"/>
      <c r="ARZ280" s="755"/>
      <c r="ASA280" s="755"/>
      <c r="ASB280" s="755"/>
      <c r="ASC280" s="755"/>
      <c r="ASD280" s="755"/>
      <c r="ASE280" s="755"/>
      <c r="ASF280" s="755"/>
      <c r="ASG280" s="755"/>
      <c r="ASH280" s="755"/>
      <c r="ASI280" s="755"/>
      <c r="ASJ280" s="755"/>
      <c r="ASK280" s="755"/>
      <c r="ASL280" s="755"/>
      <c r="ASM280" s="755"/>
      <c r="ASN280" s="755"/>
      <c r="ASO280" s="755"/>
      <c r="ASP280" s="755"/>
      <c r="ASQ280" s="755"/>
      <c r="ASR280" s="755"/>
      <c r="ASS280" s="755"/>
      <c r="AST280" s="755"/>
      <c r="ASU280" s="755"/>
      <c r="ASV280" s="755"/>
      <c r="ASW280" s="755"/>
      <c r="ASX280" s="755"/>
      <c r="ASY280" s="755"/>
      <c r="ASZ280" s="755"/>
      <c r="ATA280" s="755"/>
      <c r="ATB280" s="755"/>
      <c r="ATC280" s="755"/>
      <c r="ATD280" s="755"/>
      <c r="ATE280" s="755"/>
      <c r="ATF280" s="755"/>
      <c r="ATG280" s="755"/>
      <c r="ATH280" s="755"/>
      <c r="ATI280" s="755"/>
      <c r="ATJ280" s="755"/>
      <c r="ATK280" s="755"/>
      <c r="ATL280" s="755"/>
      <c r="ATM280" s="755"/>
      <c r="ATN280" s="755"/>
      <c r="ATO280" s="755"/>
      <c r="ATP280" s="755"/>
      <c r="ATQ280" s="755"/>
      <c r="ATR280" s="755"/>
      <c r="ATS280" s="755"/>
      <c r="ATT280" s="755"/>
      <c r="ATU280" s="755"/>
      <c r="ATV280" s="755"/>
      <c r="ATW280" s="755"/>
      <c r="ATX280" s="755"/>
      <c r="ATY280" s="755"/>
      <c r="ATZ280" s="755"/>
      <c r="AUA280" s="755"/>
      <c r="AUB280" s="755"/>
      <c r="AUC280" s="755"/>
      <c r="AUD280" s="755"/>
      <c r="AUE280" s="755"/>
      <c r="AUF280" s="755"/>
      <c r="AUG280" s="755"/>
      <c r="AUH280" s="755"/>
      <c r="AUI280" s="755"/>
      <c r="AUJ280" s="755"/>
      <c r="AUK280" s="755"/>
      <c r="AUL280" s="755"/>
      <c r="AUM280" s="755"/>
      <c r="AUN280" s="755"/>
      <c r="AUO280" s="755"/>
      <c r="AUP280" s="755"/>
      <c r="AUQ280" s="755"/>
      <c r="AUR280" s="755"/>
      <c r="AUS280" s="755"/>
      <c r="AUT280" s="755"/>
      <c r="AUU280" s="755"/>
      <c r="AUV280" s="755"/>
      <c r="AUW280" s="755"/>
      <c r="AUX280" s="755"/>
      <c r="AUY280" s="755"/>
      <c r="AUZ280" s="755"/>
      <c r="AVA280" s="755"/>
      <c r="AVB280" s="755"/>
      <c r="AVC280" s="755"/>
      <c r="AVD280" s="755"/>
      <c r="AVE280" s="755"/>
      <c r="AVF280" s="755"/>
      <c r="AVG280" s="755"/>
      <c r="AVH280" s="755"/>
      <c r="AVI280" s="755"/>
      <c r="AVJ280" s="755"/>
      <c r="AVK280" s="755"/>
      <c r="AVL280" s="755"/>
      <c r="AVM280" s="755"/>
      <c r="AVN280" s="755"/>
      <c r="AVO280" s="755"/>
      <c r="AVP280" s="755"/>
      <c r="AVQ280" s="755"/>
      <c r="AVR280" s="755"/>
      <c r="AVS280" s="755"/>
      <c r="AVT280" s="755"/>
      <c r="AVU280" s="755"/>
      <c r="AVV280" s="755"/>
      <c r="AVW280" s="755"/>
      <c r="AVX280" s="755"/>
      <c r="AVY280" s="755"/>
      <c r="AVZ280" s="755"/>
      <c r="AWA280" s="755"/>
      <c r="AWB280" s="755"/>
      <c r="AWC280" s="755"/>
      <c r="AWD280" s="755"/>
      <c r="AWE280" s="755"/>
      <c r="AWF280" s="755"/>
      <c r="AWG280" s="755"/>
      <c r="AWH280" s="755"/>
      <c r="AWI280" s="755"/>
      <c r="AWJ280" s="755"/>
      <c r="AWK280" s="755"/>
      <c r="AWL280" s="755"/>
      <c r="AWM280" s="755"/>
      <c r="AWN280" s="755"/>
      <c r="AWO280" s="755"/>
      <c r="AWP280" s="755"/>
      <c r="AWQ280" s="755"/>
      <c r="AWR280" s="755"/>
      <c r="AWS280" s="755"/>
      <c r="AWT280" s="755"/>
      <c r="AWU280" s="755"/>
      <c r="AWV280" s="755"/>
      <c r="AWW280" s="755"/>
      <c r="AWX280" s="755"/>
      <c r="AWY280" s="755"/>
      <c r="AWZ280" s="755"/>
      <c r="AXA280" s="755"/>
      <c r="AXB280" s="755"/>
      <c r="AXC280" s="755"/>
      <c r="AXD280" s="755"/>
      <c r="AXE280" s="755"/>
      <c r="AXF280" s="755"/>
      <c r="AXG280" s="755"/>
      <c r="AXH280" s="755"/>
      <c r="AXI280" s="755"/>
      <c r="AXJ280" s="755"/>
      <c r="AXK280" s="755"/>
      <c r="AXL280" s="755"/>
      <c r="AXM280" s="755"/>
      <c r="AXN280" s="755"/>
      <c r="AXO280" s="755"/>
      <c r="AXP280" s="755"/>
      <c r="AXQ280" s="755"/>
      <c r="AXR280" s="755"/>
      <c r="AXS280" s="755"/>
      <c r="AXT280" s="755"/>
      <c r="AXU280" s="755"/>
      <c r="AXV280" s="755"/>
      <c r="AXW280" s="755"/>
      <c r="AXX280" s="755"/>
      <c r="AXY280" s="755"/>
      <c r="AXZ280" s="755"/>
      <c r="AYA280" s="755"/>
      <c r="AYB280" s="755"/>
      <c r="AYC280" s="755"/>
      <c r="AYD280" s="755"/>
      <c r="AYE280" s="755"/>
      <c r="AYF280" s="755"/>
      <c r="AYG280" s="755"/>
      <c r="AYH280" s="755"/>
      <c r="AYI280" s="755"/>
      <c r="AYJ280" s="755"/>
      <c r="AYK280" s="755"/>
      <c r="AYL280" s="755"/>
      <c r="AYM280" s="755"/>
      <c r="AYN280" s="755"/>
      <c r="AYO280" s="755"/>
      <c r="AYP280" s="755"/>
      <c r="AYQ280" s="755"/>
      <c r="AYR280" s="755"/>
      <c r="AYS280" s="755"/>
      <c r="AYT280" s="755"/>
      <c r="AYU280" s="755"/>
      <c r="AYV280" s="755"/>
      <c r="AYW280" s="755"/>
      <c r="AYX280" s="755"/>
      <c r="AYY280" s="755"/>
      <c r="AYZ280" s="755"/>
      <c r="AZA280" s="755"/>
      <c r="AZB280" s="755"/>
      <c r="AZC280" s="755"/>
      <c r="AZD280" s="755"/>
      <c r="AZE280" s="755"/>
      <c r="AZF280" s="755"/>
      <c r="AZG280" s="755"/>
      <c r="AZH280" s="755"/>
      <c r="AZI280" s="755"/>
      <c r="AZJ280" s="755"/>
      <c r="AZK280" s="755"/>
      <c r="AZL280" s="755"/>
      <c r="AZM280" s="755"/>
      <c r="AZN280" s="755"/>
      <c r="AZO280" s="755"/>
      <c r="AZP280" s="755"/>
      <c r="AZQ280" s="755"/>
      <c r="AZR280" s="755"/>
      <c r="AZS280" s="755"/>
      <c r="AZT280" s="755"/>
      <c r="AZU280" s="755"/>
      <c r="AZV280" s="755"/>
      <c r="AZW280" s="755"/>
      <c r="AZX280" s="755"/>
      <c r="AZY280" s="755"/>
      <c r="AZZ280" s="755"/>
      <c r="BAA280" s="755"/>
      <c r="BAB280" s="755"/>
      <c r="BAC280" s="755"/>
      <c r="BAD280" s="755"/>
      <c r="BAE280" s="755"/>
      <c r="BAF280" s="755"/>
      <c r="BAG280" s="755"/>
      <c r="BAH280" s="755"/>
      <c r="BAI280" s="755"/>
      <c r="BAJ280" s="755"/>
      <c r="BAK280" s="755"/>
      <c r="BAL280" s="755"/>
      <c r="BAM280" s="755"/>
      <c r="BAN280" s="755"/>
      <c r="BAO280" s="755"/>
      <c r="BAP280" s="755"/>
      <c r="BAQ280" s="755"/>
      <c r="BAR280" s="755"/>
      <c r="BAS280" s="755"/>
      <c r="BAT280" s="755"/>
      <c r="BAU280" s="755"/>
      <c r="BAV280" s="755"/>
      <c r="BAW280" s="755"/>
      <c r="BAX280" s="755"/>
      <c r="BAY280" s="755"/>
      <c r="BAZ280" s="755"/>
      <c r="BBA280" s="755"/>
      <c r="BBB280" s="755"/>
      <c r="BBC280" s="755"/>
      <c r="BBD280" s="755"/>
      <c r="BBE280" s="755"/>
      <c r="BBF280" s="755"/>
      <c r="BBG280" s="755"/>
      <c r="BBH280" s="755"/>
      <c r="BBI280" s="755"/>
      <c r="BBJ280" s="755"/>
      <c r="BBK280" s="755"/>
      <c r="BBL280" s="755"/>
      <c r="BBM280" s="755"/>
      <c r="BBN280" s="755"/>
      <c r="BBO280" s="755"/>
      <c r="BBP280" s="755"/>
      <c r="BBQ280" s="755"/>
      <c r="BBR280" s="755"/>
      <c r="BBS280" s="755"/>
      <c r="BBT280" s="755"/>
      <c r="BBU280" s="755"/>
      <c r="BBV280" s="755"/>
      <c r="BBW280" s="755"/>
      <c r="BBX280" s="755"/>
      <c r="BBY280" s="755"/>
      <c r="BBZ280" s="755"/>
      <c r="BCA280" s="755"/>
      <c r="BCB280" s="755"/>
      <c r="BCC280" s="755"/>
      <c r="BCD280" s="755"/>
      <c r="BCE280" s="755"/>
      <c r="BCF280" s="755"/>
      <c r="BCG280" s="755"/>
      <c r="BCH280" s="755"/>
      <c r="BCI280" s="755"/>
      <c r="BCJ280" s="755"/>
      <c r="BCK280" s="755"/>
      <c r="BCL280" s="755"/>
      <c r="BCM280" s="755"/>
      <c r="BCN280" s="755"/>
      <c r="BCO280" s="755"/>
      <c r="BCP280" s="755"/>
      <c r="BCQ280" s="755"/>
      <c r="BCR280" s="755"/>
      <c r="BCS280" s="755"/>
      <c r="BCT280" s="755"/>
      <c r="BCU280" s="755"/>
      <c r="BCV280" s="755"/>
      <c r="BCW280" s="755"/>
      <c r="BCX280" s="755"/>
      <c r="BCY280" s="755"/>
      <c r="BCZ280" s="755"/>
      <c r="BDA280" s="755"/>
      <c r="BDB280" s="755"/>
      <c r="BDC280" s="755"/>
      <c r="BDD280" s="755"/>
      <c r="BDE280" s="755"/>
      <c r="BDF280" s="755"/>
      <c r="BDG280" s="755"/>
      <c r="BDH280" s="755"/>
      <c r="BDI280" s="755"/>
      <c r="BDJ280" s="755"/>
      <c r="BDK280" s="755"/>
      <c r="BDL280" s="755"/>
      <c r="BDM280" s="755"/>
      <c r="BDN280" s="755"/>
      <c r="BDO280" s="755"/>
      <c r="BDP280" s="755"/>
      <c r="BDQ280" s="755"/>
      <c r="BDR280" s="755"/>
      <c r="BDS280" s="755"/>
      <c r="BDT280" s="755"/>
      <c r="BDU280" s="755"/>
      <c r="BDV280" s="755"/>
      <c r="BDW280" s="755"/>
      <c r="BDX280" s="755"/>
      <c r="BDY280" s="755"/>
      <c r="BDZ280" s="755"/>
      <c r="BEA280" s="755"/>
      <c r="BEB280" s="755"/>
      <c r="BEC280" s="755"/>
      <c r="BED280" s="755"/>
      <c r="BEE280" s="755"/>
      <c r="BEF280" s="755"/>
      <c r="BEG280" s="755"/>
      <c r="BEH280" s="755"/>
      <c r="BEI280" s="755"/>
      <c r="BEJ280" s="755"/>
      <c r="BEK280" s="755"/>
      <c r="BEL280" s="755"/>
      <c r="BEM280" s="755"/>
      <c r="BEN280" s="755"/>
      <c r="BEO280" s="755"/>
      <c r="BEP280" s="755"/>
      <c r="BEQ280" s="755"/>
      <c r="BER280" s="755"/>
      <c r="BES280" s="755"/>
      <c r="BET280" s="755"/>
      <c r="BEU280" s="755"/>
      <c r="BEV280" s="755"/>
      <c r="BEW280" s="755"/>
      <c r="BEX280" s="755"/>
      <c r="BEY280" s="755"/>
      <c r="BEZ280" s="755"/>
      <c r="BFA280" s="755"/>
      <c r="BFB280" s="755"/>
      <c r="BFC280" s="755"/>
      <c r="BFD280" s="755"/>
      <c r="BFE280" s="755"/>
      <c r="BFF280" s="755"/>
      <c r="BFG280" s="755"/>
      <c r="BFH280" s="755"/>
      <c r="BFI280" s="755"/>
      <c r="BFJ280" s="755"/>
      <c r="BFK280" s="755"/>
      <c r="BFL280" s="755"/>
      <c r="BFM280" s="755"/>
      <c r="BFN280" s="755"/>
      <c r="BFO280" s="755"/>
      <c r="BFP280" s="755"/>
      <c r="BFQ280" s="755"/>
      <c r="BFR280" s="755"/>
      <c r="BFS280" s="755"/>
      <c r="BFT280" s="755"/>
      <c r="BFU280" s="755"/>
      <c r="BFV280" s="755"/>
      <c r="BFW280" s="755"/>
      <c r="BFX280" s="755"/>
      <c r="BFY280" s="755"/>
      <c r="BFZ280" s="755"/>
      <c r="BGA280" s="755"/>
      <c r="BGB280" s="755"/>
      <c r="BGC280" s="755"/>
      <c r="BGD280" s="755"/>
      <c r="BGE280" s="755"/>
      <c r="BGF280" s="755"/>
      <c r="BGG280" s="755"/>
      <c r="BGH280" s="755"/>
      <c r="BGI280" s="755"/>
      <c r="BGJ280" s="755"/>
      <c r="BGK280" s="755"/>
      <c r="BGL280" s="755"/>
      <c r="BGM280" s="755"/>
      <c r="BGN280" s="755"/>
      <c r="BGO280" s="755"/>
      <c r="BGP280" s="755"/>
      <c r="BGQ280" s="755"/>
      <c r="BGR280" s="755"/>
      <c r="BGS280" s="755"/>
      <c r="BGT280" s="755"/>
      <c r="BGU280" s="755"/>
      <c r="BGV280" s="755"/>
      <c r="BGW280" s="755"/>
      <c r="BGX280" s="755"/>
      <c r="BGY280" s="755"/>
      <c r="BGZ280" s="755"/>
      <c r="BHA280" s="755"/>
      <c r="BHB280" s="755"/>
      <c r="BHC280" s="755"/>
      <c r="BHD280" s="755"/>
      <c r="BHE280" s="755"/>
      <c r="BHF280" s="755"/>
      <c r="BHG280" s="755"/>
      <c r="BHH280" s="755"/>
      <c r="BHI280" s="755"/>
      <c r="BHJ280" s="755"/>
      <c r="BHK280" s="755"/>
      <c r="BHL280" s="755"/>
      <c r="BHM280" s="755"/>
      <c r="BHN280" s="755"/>
      <c r="BHO280" s="755"/>
      <c r="BHP280" s="755"/>
      <c r="BHQ280" s="755"/>
      <c r="BHR280" s="755"/>
      <c r="BHS280" s="755"/>
      <c r="BHT280" s="755"/>
      <c r="BHU280" s="755"/>
      <c r="BHV280" s="755"/>
      <c r="BHW280" s="755"/>
      <c r="BHX280" s="755"/>
      <c r="BHY280" s="755"/>
      <c r="BHZ280" s="755"/>
      <c r="BIA280" s="755"/>
      <c r="BIB280" s="755"/>
      <c r="BIC280" s="755"/>
      <c r="BID280" s="755"/>
      <c r="BIE280" s="755"/>
      <c r="BIF280" s="755"/>
      <c r="BIG280" s="755"/>
      <c r="BIH280" s="755"/>
      <c r="BII280" s="755"/>
      <c r="BIJ280" s="755"/>
      <c r="BIK280" s="755"/>
      <c r="BIL280" s="755"/>
      <c r="BIM280" s="755"/>
      <c r="BIN280" s="755"/>
      <c r="BIO280" s="755"/>
      <c r="BIP280" s="755"/>
      <c r="BIQ280" s="755"/>
      <c r="BIR280" s="755"/>
      <c r="BIS280" s="755"/>
      <c r="BIT280" s="755"/>
      <c r="BIU280" s="755"/>
      <c r="BIV280" s="755"/>
      <c r="BIW280" s="755"/>
      <c r="BIX280" s="755"/>
      <c r="BIY280" s="755"/>
      <c r="BIZ280" s="755"/>
      <c r="BJA280" s="755"/>
      <c r="BJB280" s="755"/>
      <c r="BJC280" s="755"/>
      <c r="BJD280" s="755"/>
      <c r="BJE280" s="755"/>
      <c r="BJF280" s="755"/>
      <c r="BJG280" s="755"/>
      <c r="BJH280" s="755"/>
      <c r="BJI280" s="755"/>
      <c r="BJJ280" s="755"/>
      <c r="BJK280" s="755"/>
      <c r="BJL280" s="755"/>
      <c r="BJM280" s="755"/>
      <c r="BJN280" s="755"/>
      <c r="BJO280" s="755"/>
      <c r="BJP280" s="755"/>
      <c r="BJQ280" s="755"/>
      <c r="BJR280" s="755"/>
      <c r="BJS280" s="755"/>
      <c r="BJT280" s="755"/>
      <c r="BJU280" s="755"/>
      <c r="BJV280" s="755"/>
      <c r="BJW280" s="755"/>
      <c r="BJX280" s="755"/>
      <c r="BJY280" s="755"/>
      <c r="BJZ280" s="755"/>
      <c r="BKA280" s="755"/>
      <c r="BKB280" s="755"/>
      <c r="BKC280" s="755"/>
      <c r="BKD280" s="755"/>
      <c r="BKE280" s="755"/>
      <c r="BKF280" s="755"/>
      <c r="BKG280" s="755"/>
      <c r="BKH280" s="755"/>
      <c r="BKI280" s="755"/>
      <c r="BKJ280" s="755"/>
      <c r="BKK280" s="755"/>
      <c r="BKL280" s="755"/>
      <c r="BKM280" s="755"/>
      <c r="BKN280" s="755"/>
      <c r="BKO280" s="755"/>
      <c r="BKP280" s="755"/>
      <c r="BKQ280" s="755"/>
      <c r="BKR280" s="755"/>
      <c r="BKS280" s="755"/>
      <c r="BKT280" s="755"/>
      <c r="BKU280" s="755"/>
      <c r="BKV280" s="755"/>
      <c r="BKW280" s="755"/>
      <c r="BKX280" s="755"/>
      <c r="BKY280" s="755"/>
      <c r="BKZ280" s="755"/>
      <c r="BLA280" s="755"/>
      <c r="BLB280" s="755"/>
      <c r="BLC280" s="755"/>
      <c r="BLD280" s="755"/>
      <c r="BLE280" s="755"/>
      <c r="BLF280" s="755"/>
      <c r="BLG280" s="755"/>
      <c r="BLH280" s="755"/>
      <c r="BLI280" s="755"/>
      <c r="BLJ280" s="755"/>
      <c r="BLK280" s="755"/>
      <c r="BLL280" s="755"/>
      <c r="BLM280" s="755"/>
      <c r="BLN280" s="755"/>
      <c r="BLO280" s="755"/>
      <c r="BLP280" s="755"/>
      <c r="BLQ280" s="755"/>
      <c r="BLR280" s="755"/>
      <c r="BLS280" s="755"/>
      <c r="BLT280" s="755"/>
      <c r="BLU280" s="755"/>
      <c r="BLV280" s="755"/>
      <c r="BLW280" s="755"/>
      <c r="BLX280" s="755"/>
      <c r="BLY280" s="755"/>
      <c r="BLZ280" s="755"/>
      <c r="BMA280" s="755"/>
      <c r="BMB280" s="755"/>
      <c r="BMC280" s="755"/>
      <c r="BMD280" s="755"/>
      <c r="BME280" s="755"/>
      <c r="BMF280" s="755"/>
      <c r="BMG280" s="755"/>
      <c r="BMH280" s="755"/>
      <c r="BMI280" s="755"/>
      <c r="BMJ280" s="755"/>
      <c r="BMK280" s="755"/>
      <c r="BML280" s="755"/>
      <c r="BMM280" s="755"/>
      <c r="BMN280" s="755"/>
      <c r="BMO280" s="755"/>
      <c r="BMP280" s="755"/>
      <c r="BMQ280" s="755"/>
      <c r="BMR280" s="755"/>
      <c r="BMS280" s="755"/>
      <c r="BMT280" s="755"/>
      <c r="BMU280" s="755"/>
      <c r="BMV280" s="755"/>
      <c r="BMW280" s="755"/>
      <c r="BMX280" s="755"/>
      <c r="BMY280" s="755"/>
      <c r="BMZ280" s="755"/>
      <c r="BNA280" s="755"/>
      <c r="BNB280" s="755"/>
      <c r="BNC280" s="755"/>
      <c r="BND280" s="755"/>
      <c r="BNE280" s="755"/>
      <c r="BNF280" s="755"/>
      <c r="BNG280" s="755"/>
      <c r="BNH280" s="755"/>
      <c r="BNI280" s="755"/>
      <c r="BNJ280" s="755"/>
      <c r="BNK280" s="755"/>
      <c r="BNL280" s="755"/>
      <c r="BNM280" s="755"/>
      <c r="BNN280" s="755"/>
      <c r="BNO280" s="755"/>
      <c r="BNP280" s="755"/>
      <c r="BNQ280" s="755"/>
      <c r="BNR280" s="755"/>
      <c r="BNS280" s="755"/>
      <c r="BNT280" s="755"/>
      <c r="BNU280" s="755"/>
      <c r="BNV280" s="755"/>
      <c r="BNW280" s="755"/>
      <c r="BNX280" s="755"/>
      <c r="BNY280" s="755"/>
      <c r="BNZ280" s="755"/>
      <c r="BOA280" s="755"/>
      <c r="BOB280" s="755"/>
      <c r="BOC280" s="755"/>
      <c r="BOD280" s="755"/>
      <c r="BOE280" s="755"/>
      <c r="BOF280" s="755"/>
      <c r="BOG280" s="755"/>
      <c r="BOH280" s="755"/>
      <c r="BOI280" s="755"/>
      <c r="BOJ280" s="755"/>
      <c r="BOK280" s="755"/>
      <c r="BOL280" s="755"/>
      <c r="BOM280" s="755"/>
      <c r="BON280" s="755"/>
      <c r="BOO280" s="755"/>
      <c r="BOP280" s="755"/>
      <c r="BOQ280" s="755"/>
      <c r="BOR280" s="755"/>
      <c r="BOS280" s="755"/>
      <c r="BOT280" s="755"/>
      <c r="BOU280" s="755"/>
      <c r="BOV280" s="755"/>
      <c r="BOW280" s="755"/>
      <c r="BOX280" s="755"/>
      <c r="BOY280" s="755"/>
      <c r="BOZ280" s="755"/>
      <c r="BPA280" s="755"/>
      <c r="BPB280" s="755"/>
      <c r="BPC280" s="755"/>
      <c r="BPD280" s="755"/>
      <c r="BPE280" s="755"/>
      <c r="BPF280" s="755"/>
      <c r="BPG280" s="755"/>
      <c r="BPH280" s="755"/>
      <c r="BPI280" s="755"/>
      <c r="BPJ280" s="755"/>
      <c r="BPK280" s="755"/>
      <c r="BPL280" s="755"/>
      <c r="BPM280" s="755"/>
      <c r="BPN280" s="755"/>
      <c r="BPO280" s="755"/>
      <c r="BPP280" s="755"/>
      <c r="BPQ280" s="755"/>
      <c r="BPR280" s="755"/>
      <c r="BPS280" s="755"/>
      <c r="BPT280" s="755"/>
      <c r="BPU280" s="755"/>
      <c r="BPV280" s="755"/>
      <c r="BPW280" s="755"/>
      <c r="BPX280" s="755"/>
      <c r="BPY280" s="755"/>
      <c r="BPZ280" s="755"/>
      <c r="BQA280" s="755"/>
      <c r="BQB280" s="755"/>
      <c r="BQC280" s="755"/>
      <c r="BQD280" s="755"/>
      <c r="BQE280" s="755"/>
      <c r="BQF280" s="755"/>
      <c r="BQG280" s="755"/>
      <c r="BQH280" s="755"/>
      <c r="BQI280" s="755"/>
      <c r="BQJ280" s="755"/>
      <c r="BQK280" s="755"/>
      <c r="BQL280" s="755"/>
      <c r="BQM280" s="755"/>
      <c r="BQN280" s="755"/>
      <c r="BQO280" s="755"/>
      <c r="BQP280" s="755"/>
      <c r="BQQ280" s="755"/>
      <c r="BQR280" s="755"/>
      <c r="BQS280" s="755"/>
      <c r="BQT280" s="755"/>
      <c r="BQU280" s="755"/>
      <c r="BQV280" s="755"/>
      <c r="BQW280" s="755"/>
      <c r="BQX280" s="755"/>
      <c r="BQY280" s="755"/>
      <c r="BQZ280" s="755"/>
      <c r="BRA280" s="755"/>
      <c r="BRB280" s="755"/>
      <c r="BRC280" s="755"/>
      <c r="BRD280" s="755"/>
      <c r="BRE280" s="755"/>
      <c r="BRF280" s="755"/>
      <c r="BRG280" s="755"/>
      <c r="BRH280" s="755"/>
      <c r="BRI280" s="755"/>
      <c r="BRJ280" s="755"/>
      <c r="BRK280" s="755"/>
      <c r="BRL280" s="755"/>
      <c r="BRM280" s="755"/>
      <c r="BRN280" s="755"/>
      <c r="BRO280" s="755"/>
      <c r="BRP280" s="755"/>
      <c r="BRQ280" s="755"/>
      <c r="BRR280" s="755"/>
      <c r="BRS280" s="755"/>
      <c r="BRT280" s="755"/>
      <c r="BRU280" s="755"/>
      <c r="BRV280" s="755"/>
      <c r="BRW280" s="755"/>
      <c r="BRX280" s="755"/>
      <c r="BRY280" s="755"/>
      <c r="BRZ280" s="755"/>
      <c r="BSA280" s="755"/>
      <c r="BSB280" s="755"/>
      <c r="BSC280" s="755"/>
      <c r="BSD280" s="755"/>
      <c r="BSE280" s="755"/>
      <c r="BSF280" s="755"/>
      <c r="BSG280" s="755"/>
      <c r="BSH280" s="755"/>
      <c r="BSI280" s="755"/>
      <c r="BSJ280" s="755"/>
      <c r="BSK280" s="755"/>
      <c r="BSL280" s="755"/>
      <c r="BSM280" s="755"/>
      <c r="BSN280" s="755"/>
      <c r="BSO280" s="755"/>
      <c r="BSP280" s="755"/>
      <c r="BSQ280" s="755"/>
      <c r="BSR280" s="755"/>
      <c r="BSS280" s="755"/>
      <c r="BST280" s="755"/>
      <c r="BSU280" s="755"/>
      <c r="BSV280" s="755"/>
      <c r="BSW280" s="755"/>
      <c r="BSX280" s="755"/>
      <c r="BSY280" s="755"/>
      <c r="BSZ280" s="755"/>
      <c r="BTA280" s="755"/>
      <c r="BTB280" s="755"/>
      <c r="BTC280" s="755"/>
      <c r="BTD280" s="755"/>
      <c r="BTE280" s="755"/>
      <c r="BTF280" s="755"/>
      <c r="BTG280" s="755"/>
      <c r="BTH280" s="755"/>
      <c r="BTI280" s="755"/>
      <c r="BTJ280" s="755"/>
      <c r="BTK280" s="755"/>
      <c r="BTL280" s="755"/>
      <c r="BTM280" s="755"/>
      <c r="BTN280" s="755"/>
      <c r="BTO280" s="755"/>
      <c r="BTP280" s="755"/>
      <c r="BTQ280" s="755"/>
      <c r="BTR280" s="755"/>
      <c r="BTS280" s="755"/>
      <c r="BTT280" s="755"/>
      <c r="BTU280" s="755"/>
      <c r="BTV280" s="755"/>
      <c r="BTW280" s="755"/>
      <c r="BTX280" s="755"/>
      <c r="BTY280" s="755"/>
      <c r="BTZ280" s="755"/>
      <c r="BUA280" s="755"/>
      <c r="BUB280" s="755"/>
      <c r="BUC280" s="755"/>
      <c r="BUD280" s="755"/>
      <c r="BUE280" s="755"/>
      <c r="BUF280" s="755"/>
      <c r="BUG280" s="755"/>
      <c r="BUH280" s="755"/>
      <c r="BUI280" s="755"/>
      <c r="BUJ280" s="755"/>
      <c r="BUK280" s="755"/>
      <c r="BUL280" s="755"/>
      <c r="BUM280" s="755"/>
      <c r="BUN280" s="755"/>
      <c r="BUO280" s="755"/>
      <c r="BUP280" s="755"/>
      <c r="BUQ280" s="755"/>
      <c r="BUR280" s="755"/>
      <c r="BUS280" s="755"/>
      <c r="BUT280" s="755"/>
      <c r="BUU280" s="755"/>
      <c r="BUV280" s="755"/>
      <c r="BUW280" s="755"/>
      <c r="BUX280" s="755"/>
      <c r="BUY280" s="755"/>
      <c r="BUZ280" s="755"/>
      <c r="BVA280" s="755"/>
      <c r="BVB280" s="755"/>
      <c r="BVC280" s="755"/>
      <c r="BVD280" s="755"/>
      <c r="BVE280" s="755"/>
      <c r="BVF280" s="755"/>
      <c r="BVG280" s="755"/>
      <c r="BVH280" s="755"/>
      <c r="BVI280" s="755"/>
      <c r="BVJ280" s="755"/>
      <c r="BVK280" s="755"/>
      <c r="BVL280" s="755"/>
      <c r="BVM280" s="755"/>
      <c r="BVN280" s="755"/>
      <c r="BVO280" s="755"/>
      <c r="BVP280" s="755"/>
      <c r="BVQ280" s="755"/>
      <c r="BVR280" s="755"/>
      <c r="BVS280" s="755"/>
      <c r="BVT280" s="755"/>
      <c r="BVU280" s="755"/>
      <c r="BVV280" s="755"/>
      <c r="BVW280" s="755"/>
      <c r="BVX280" s="755"/>
      <c r="BVY280" s="755"/>
      <c r="BVZ280" s="755"/>
      <c r="BWA280" s="755"/>
      <c r="BWB280" s="755"/>
      <c r="BWC280" s="755"/>
      <c r="BWD280" s="755"/>
      <c r="BWE280" s="755"/>
      <c r="BWF280" s="755"/>
      <c r="BWG280" s="755"/>
      <c r="BWH280" s="755"/>
      <c r="BWI280" s="755"/>
      <c r="BWJ280" s="755"/>
      <c r="BWK280" s="755"/>
      <c r="BWL280" s="755"/>
      <c r="BWM280" s="755"/>
      <c r="BWN280" s="755"/>
      <c r="BWO280" s="755"/>
      <c r="BWP280" s="755"/>
      <c r="BWQ280" s="755"/>
      <c r="BWR280" s="755"/>
      <c r="BWS280" s="755"/>
      <c r="BWT280" s="755"/>
      <c r="BWU280" s="755"/>
      <c r="BWV280" s="755"/>
      <c r="BWW280" s="755"/>
      <c r="BWX280" s="755"/>
      <c r="BWY280" s="755"/>
      <c r="BWZ280" s="755"/>
      <c r="BXA280" s="755"/>
      <c r="BXB280" s="755"/>
      <c r="BXC280" s="755"/>
      <c r="BXD280" s="755"/>
      <c r="BXE280" s="755"/>
      <c r="BXF280" s="755"/>
      <c r="BXG280" s="755"/>
      <c r="BXH280" s="755"/>
      <c r="BXI280" s="755"/>
      <c r="BXJ280" s="755"/>
      <c r="BXK280" s="755"/>
      <c r="BXL280" s="755"/>
      <c r="BXM280" s="755"/>
      <c r="BXN280" s="755"/>
      <c r="BXO280" s="755"/>
      <c r="BXP280" s="755"/>
      <c r="BXQ280" s="755"/>
      <c r="BXR280" s="755"/>
      <c r="BXS280" s="755"/>
      <c r="BXT280" s="755"/>
      <c r="BXU280" s="755"/>
      <c r="BXV280" s="755"/>
      <c r="BXW280" s="755"/>
      <c r="BXX280" s="755"/>
      <c r="BXY280" s="755"/>
      <c r="BXZ280" s="755"/>
      <c r="BYA280" s="755"/>
      <c r="BYB280" s="755"/>
      <c r="BYC280" s="755"/>
      <c r="BYD280" s="755"/>
      <c r="BYE280" s="755"/>
      <c r="BYF280" s="755"/>
      <c r="BYG280" s="755"/>
      <c r="BYH280" s="755"/>
      <c r="BYI280" s="755"/>
      <c r="BYJ280" s="755"/>
      <c r="BYK280" s="755"/>
      <c r="BYL280" s="755"/>
      <c r="BYM280" s="755"/>
      <c r="BYN280" s="755"/>
      <c r="BYO280" s="755"/>
      <c r="BYP280" s="755"/>
      <c r="BYQ280" s="755"/>
      <c r="BYR280" s="755"/>
      <c r="BYS280" s="755"/>
      <c r="BYT280" s="755"/>
      <c r="BYU280" s="755"/>
      <c r="BYV280" s="755"/>
      <c r="BYW280" s="755"/>
      <c r="BYX280" s="755"/>
      <c r="BYY280" s="755"/>
      <c r="BYZ280" s="755"/>
      <c r="BZA280" s="755"/>
      <c r="BZB280" s="755"/>
      <c r="BZC280" s="755"/>
      <c r="BZD280" s="755"/>
      <c r="BZE280" s="755"/>
      <c r="BZF280" s="755"/>
      <c r="BZG280" s="755"/>
      <c r="BZH280" s="755"/>
      <c r="BZI280" s="755"/>
      <c r="BZJ280" s="755"/>
      <c r="BZK280" s="755"/>
      <c r="BZL280" s="755"/>
      <c r="BZM280" s="755"/>
      <c r="BZN280" s="755"/>
      <c r="BZO280" s="755"/>
      <c r="BZP280" s="755"/>
      <c r="BZQ280" s="755"/>
      <c r="BZR280" s="755"/>
      <c r="BZS280" s="755"/>
      <c r="BZT280" s="755"/>
      <c r="BZU280" s="755"/>
      <c r="BZV280" s="755"/>
      <c r="BZW280" s="755"/>
      <c r="BZX280" s="755"/>
      <c r="BZY280" s="755"/>
      <c r="BZZ280" s="755"/>
      <c r="CAA280" s="755"/>
      <c r="CAB280" s="755"/>
      <c r="CAC280" s="755"/>
      <c r="CAD280" s="755"/>
      <c r="CAE280" s="755"/>
      <c r="CAF280" s="755"/>
      <c r="CAG280" s="755"/>
      <c r="CAH280" s="755"/>
      <c r="CAI280" s="755"/>
      <c r="CAJ280" s="755"/>
      <c r="CAK280" s="755"/>
      <c r="CAL280" s="755"/>
      <c r="CAM280" s="755"/>
      <c r="CAN280" s="755"/>
      <c r="CAO280" s="755"/>
      <c r="CAP280" s="755"/>
      <c r="CAQ280" s="755"/>
      <c r="CAR280" s="755"/>
      <c r="CAS280" s="755"/>
      <c r="CAT280" s="755"/>
      <c r="CAU280" s="755"/>
      <c r="CAV280" s="755"/>
      <c r="CAW280" s="755"/>
      <c r="CAX280" s="755"/>
      <c r="CAY280" s="755"/>
      <c r="CAZ280" s="755"/>
      <c r="CBA280" s="755"/>
      <c r="CBB280" s="755"/>
      <c r="CBC280" s="755"/>
      <c r="CBD280" s="755"/>
      <c r="CBE280" s="755"/>
      <c r="CBF280" s="755"/>
      <c r="CBG280" s="755"/>
      <c r="CBH280" s="755"/>
      <c r="CBI280" s="755"/>
      <c r="CBJ280" s="755"/>
      <c r="CBK280" s="755"/>
      <c r="CBL280" s="755"/>
      <c r="CBM280" s="755"/>
      <c r="CBN280" s="755"/>
      <c r="CBO280" s="755"/>
      <c r="CBP280" s="755"/>
      <c r="CBQ280" s="755"/>
      <c r="CBR280" s="755"/>
      <c r="CBS280" s="755"/>
      <c r="CBT280" s="755"/>
      <c r="CBU280" s="755"/>
      <c r="CBV280" s="755"/>
      <c r="CBW280" s="755"/>
      <c r="CBX280" s="755"/>
      <c r="CBY280" s="755"/>
      <c r="CBZ280" s="755"/>
      <c r="CCA280" s="755"/>
      <c r="CCB280" s="755"/>
      <c r="CCC280" s="755"/>
      <c r="CCD280" s="755"/>
      <c r="CCE280" s="755"/>
      <c r="CCF280" s="755"/>
      <c r="CCG280" s="755"/>
      <c r="CCH280" s="755"/>
      <c r="CCI280" s="755"/>
      <c r="CCJ280" s="755"/>
      <c r="CCK280" s="755"/>
      <c r="CCL280" s="755"/>
      <c r="CCM280" s="755"/>
      <c r="CCN280" s="755"/>
      <c r="CCO280" s="755"/>
      <c r="CCP280" s="755"/>
      <c r="CCQ280" s="755"/>
      <c r="CCR280" s="755"/>
      <c r="CCS280" s="755"/>
      <c r="CCT280" s="755"/>
      <c r="CCU280" s="755"/>
      <c r="CCV280" s="755"/>
      <c r="CCW280" s="755"/>
      <c r="CCX280" s="755"/>
      <c r="CCY280" s="755"/>
      <c r="CCZ280" s="755"/>
      <c r="CDA280" s="755"/>
      <c r="CDB280" s="755"/>
      <c r="CDC280" s="755"/>
      <c r="CDD280" s="755"/>
      <c r="CDE280" s="755"/>
      <c r="CDF280" s="755"/>
      <c r="CDG280" s="755"/>
      <c r="CDH280" s="755"/>
      <c r="CDI280" s="755"/>
      <c r="CDJ280" s="755"/>
      <c r="CDK280" s="755"/>
      <c r="CDL280" s="755"/>
      <c r="CDM280" s="755"/>
      <c r="CDN280" s="755"/>
      <c r="CDO280" s="755"/>
      <c r="CDP280" s="755"/>
      <c r="CDQ280" s="755"/>
      <c r="CDR280" s="755"/>
      <c r="CDS280" s="755"/>
      <c r="CDT280" s="755"/>
      <c r="CDU280" s="755"/>
      <c r="CDV280" s="755"/>
      <c r="CDW280" s="755"/>
      <c r="CDX280" s="755"/>
      <c r="CDY280" s="755"/>
      <c r="CDZ280" s="755"/>
      <c r="CEA280" s="755"/>
      <c r="CEB280" s="755"/>
      <c r="CEC280" s="755"/>
      <c r="CED280" s="755"/>
      <c r="CEE280" s="755"/>
      <c r="CEF280" s="755"/>
      <c r="CEG280" s="755"/>
      <c r="CEH280" s="755"/>
      <c r="CEI280" s="755"/>
      <c r="CEJ280" s="755"/>
      <c r="CEK280" s="755"/>
      <c r="CEL280" s="755"/>
      <c r="CEM280" s="755"/>
      <c r="CEN280" s="755"/>
      <c r="CEO280" s="755"/>
      <c r="CEP280" s="755"/>
      <c r="CEQ280" s="755"/>
      <c r="CER280" s="755"/>
      <c r="CES280" s="755"/>
      <c r="CET280" s="755"/>
      <c r="CEU280" s="755"/>
      <c r="CEV280" s="755"/>
      <c r="CEW280" s="755"/>
      <c r="CEX280" s="755"/>
      <c r="CEY280" s="755"/>
      <c r="CEZ280" s="755"/>
      <c r="CFA280" s="755"/>
      <c r="CFB280" s="755"/>
      <c r="CFC280" s="755"/>
      <c r="CFD280" s="755"/>
      <c r="CFE280" s="755"/>
      <c r="CFF280" s="755"/>
      <c r="CFG280" s="755"/>
      <c r="CFH280" s="755"/>
      <c r="CFI280" s="755"/>
      <c r="CFJ280" s="755"/>
      <c r="CFK280" s="755"/>
      <c r="CFL280" s="755"/>
      <c r="CFM280" s="755"/>
      <c r="CFN280" s="755"/>
      <c r="CFO280" s="755"/>
      <c r="CFP280" s="755"/>
      <c r="CFQ280" s="755"/>
      <c r="CFR280" s="755"/>
      <c r="CFS280" s="755"/>
      <c r="CFT280" s="755"/>
      <c r="CFU280" s="755"/>
      <c r="CFV280" s="755"/>
      <c r="CFW280" s="755"/>
      <c r="CFX280" s="755"/>
      <c r="CFY280" s="755"/>
      <c r="CFZ280" s="755"/>
      <c r="CGA280" s="755"/>
      <c r="CGB280" s="755"/>
      <c r="CGC280" s="755"/>
      <c r="CGD280" s="755"/>
      <c r="CGE280" s="755"/>
      <c r="CGF280" s="755"/>
      <c r="CGG280" s="755"/>
      <c r="CGH280" s="755"/>
      <c r="CGI280" s="755"/>
      <c r="CGJ280" s="755"/>
      <c r="CGK280" s="755"/>
      <c r="CGL280" s="755"/>
      <c r="CGM280" s="755"/>
      <c r="CGN280" s="755"/>
      <c r="CGO280" s="755"/>
      <c r="CGP280" s="755"/>
      <c r="CGQ280" s="755"/>
      <c r="CGR280" s="755"/>
      <c r="CGS280" s="755"/>
      <c r="CGT280" s="755"/>
      <c r="CGU280" s="755"/>
      <c r="CGV280" s="755"/>
      <c r="CGW280" s="755"/>
      <c r="CGX280" s="755"/>
      <c r="CGY280" s="755"/>
      <c r="CGZ280" s="755"/>
      <c r="CHA280" s="755"/>
      <c r="CHB280" s="755"/>
      <c r="CHC280" s="755"/>
      <c r="CHD280" s="755"/>
      <c r="CHE280" s="755"/>
      <c r="CHF280" s="755"/>
      <c r="CHG280" s="755"/>
      <c r="CHH280" s="755"/>
      <c r="CHI280" s="755"/>
      <c r="CHJ280" s="755"/>
      <c r="CHK280" s="755"/>
      <c r="CHL280" s="755"/>
      <c r="CHM280" s="755"/>
      <c r="CHN280" s="755"/>
      <c r="CHO280" s="755"/>
      <c r="CHP280" s="755"/>
      <c r="CHQ280" s="755"/>
      <c r="CHR280" s="755"/>
      <c r="CHS280" s="755"/>
      <c r="CHT280" s="755"/>
      <c r="CHU280" s="755"/>
      <c r="CHV280" s="755"/>
      <c r="CHW280" s="755"/>
      <c r="CHX280" s="755"/>
      <c r="CHY280" s="755"/>
      <c r="CHZ280" s="755"/>
      <c r="CIA280" s="755"/>
      <c r="CIB280" s="755"/>
      <c r="CIC280" s="755"/>
      <c r="CID280" s="755"/>
      <c r="CIE280" s="755"/>
      <c r="CIF280" s="755"/>
      <c r="CIG280" s="755"/>
      <c r="CIH280" s="755"/>
      <c r="CII280" s="755"/>
      <c r="CIJ280" s="755"/>
      <c r="CIK280" s="755"/>
      <c r="CIL280" s="755"/>
      <c r="CIM280" s="755"/>
      <c r="CIN280" s="755"/>
      <c r="CIO280" s="755"/>
      <c r="CIP280" s="755"/>
      <c r="CIQ280" s="755"/>
      <c r="CIR280" s="755"/>
      <c r="CIS280" s="755"/>
      <c r="CIT280" s="755"/>
      <c r="CIU280" s="755"/>
      <c r="CIV280" s="755"/>
      <c r="CIW280" s="755"/>
      <c r="CIX280" s="755"/>
      <c r="CIY280" s="755"/>
      <c r="CIZ280" s="755"/>
      <c r="CJA280" s="755"/>
      <c r="CJB280" s="755"/>
      <c r="CJC280" s="755"/>
      <c r="CJD280" s="755"/>
      <c r="CJE280" s="755"/>
      <c r="CJF280" s="755"/>
      <c r="CJG280" s="755"/>
      <c r="CJH280" s="755"/>
      <c r="CJI280" s="755"/>
      <c r="CJJ280" s="755"/>
      <c r="CJK280" s="755"/>
      <c r="CJL280" s="755"/>
      <c r="CJM280" s="755"/>
      <c r="CJN280" s="755"/>
      <c r="CJO280" s="755"/>
      <c r="CJP280" s="755"/>
      <c r="CJQ280" s="755"/>
      <c r="CJR280" s="755"/>
      <c r="CJS280" s="755"/>
      <c r="CJT280" s="755"/>
      <c r="CJU280" s="755"/>
      <c r="CJV280" s="755"/>
      <c r="CJW280" s="755"/>
      <c r="CJX280" s="755"/>
      <c r="CJY280" s="755"/>
      <c r="CJZ280" s="755"/>
      <c r="CKA280" s="755"/>
      <c r="CKB280" s="755"/>
      <c r="CKC280" s="755"/>
      <c r="CKD280" s="755"/>
      <c r="CKE280" s="755"/>
      <c r="CKF280" s="755"/>
      <c r="CKG280" s="755"/>
      <c r="CKH280" s="755"/>
      <c r="CKI280" s="755"/>
      <c r="CKJ280" s="755"/>
      <c r="CKK280" s="755"/>
      <c r="CKL280" s="755"/>
      <c r="CKM280" s="755"/>
      <c r="CKN280" s="755"/>
      <c r="CKO280" s="755"/>
      <c r="CKP280" s="755"/>
      <c r="CKQ280" s="755"/>
      <c r="CKR280" s="755"/>
      <c r="CKS280" s="755"/>
      <c r="CKT280" s="755"/>
      <c r="CKU280" s="755"/>
      <c r="CKV280" s="755"/>
      <c r="CKW280" s="755"/>
      <c r="CKX280" s="755"/>
      <c r="CKY280" s="755"/>
      <c r="CKZ280" s="755"/>
      <c r="CLA280" s="755"/>
      <c r="CLB280" s="755"/>
      <c r="CLC280" s="755"/>
      <c r="CLD280" s="755"/>
      <c r="CLE280" s="755"/>
      <c r="CLF280" s="755"/>
      <c r="CLG280" s="755"/>
      <c r="CLH280" s="755"/>
      <c r="CLI280" s="755"/>
      <c r="CLJ280" s="755"/>
      <c r="CLK280" s="755"/>
      <c r="CLL280" s="755"/>
      <c r="CLM280" s="755"/>
      <c r="CLN280" s="755"/>
      <c r="CLO280" s="755"/>
      <c r="CLP280" s="755"/>
      <c r="CLQ280" s="755"/>
      <c r="CLR280" s="755"/>
      <c r="CLS280" s="755"/>
      <c r="CLT280" s="755"/>
      <c r="CLU280" s="755"/>
      <c r="CLV280" s="755"/>
      <c r="CLW280" s="755"/>
      <c r="CLX280" s="755"/>
      <c r="CLY280" s="755"/>
      <c r="CLZ280" s="755"/>
      <c r="CMA280" s="755"/>
      <c r="CMB280" s="755"/>
      <c r="CMC280" s="755"/>
      <c r="CMD280" s="755"/>
      <c r="CME280" s="755"/>
      <c r="CMF280" s="755"/>
      <c r="CMG280" s="755"/>
      <c r="CMH280" s="755"/>
      <c r="CMI280" s="755"/>
      <c r="CMJ280" s="755"/>
      <c r="CMK280" s="755"/>
      <c r="CML280" s="755"/>
      <c r="CMM280" s="755"/>
      <c r="CMN280" s="755"/>
      <c r="CMO280" s="755"/>
      <c r="CMP280" s="755"/>
      <c r="CMQ280" s="755"/>
      <c r="CMR280" s="755"/>
      <c r="CMS280" s="755"/>
      <c r="CMT280" s="755"/>
      <c r="CMU280" s="755"/>
      <c r="CMV280" s="755"/>
      <c r="CMW280" s="755"/>
      <c r="CMX280" s="755"/>
      <c r="CMY280" s="755"/>
      <c r="CMZ280" s="755"/>
      <c r="CNA280" s="755"/>
      <c r="CNB280" s="755"/>
      <c r="CNC280" s="755"/>
      <c r="CND280" s="755"/>
      <c r="CNE280" s="755"/>
      <c r="CNF280" s="755"/>
      <c r="CNG280" s="755"/>
      <c r="CNH280" s="755"/>
      <c r="CNI280" s="755"/>
      <c r="CNJ280" s="755"/>
      <c r="CNK280" s="755"/>
      <c r="CNL280" s="755"/>
      <c r="CNM280" s="755"/>
      <c r="CNN280" s="755"/>
      <c r="CNO280" s="755"/>
      <c r="CNP280" s="755"/>
      <c r="CNQ280" s="755"/>
      <c r="CNR280" s="755"/>
      <c r="CNS280" s="755"/>
      <c r="CNT280" s="755"/>
      <c r="CNU280" s="755"/>
      <c r="CNV280" s="755"/>
      <c r="CNW280" s="755"/>
      <c r="CNX280" s="755"/>
      <c r="CNY280" s="755"/>
      <c r="CNZ280" s="755"/>
      <c r="COA280" s="755"/>
      <c r="COB280" s="755"/>
      <c r="COC280" s="755"/>
      <c r="COD280" s="755"/>
      <c r="COE280" s="755"/>
      <c r="COF280" s="755"/>
      <c r="COG280" s="755"/>
      <c r="COH280" s="755"/>
      <c r="COI280" s="755"/>
      <c r="COJ280" s="755"/>
      <c r="COK280" s="755"/>
      <c r="COL280" s="755"/>
      <c r="COM280" s="755"/>
      <c r="CON280" s="755"/>
      <c r="COO280" s="755"/>
      <c r="COP280" s="755"/>
      <c r="COQ280" s="755"/>
      <c r="COR280" s="755"/>
      <c r="COS280" s="755"/>
      <c r="COT280" s="755"/>
      <c r="COU280" s="755"/>
      <c r="COV280" s="755"/>
      <c r="COW280" s="755"/>
      <c r="COX280" s="755"/>
      <c r="COY280" s="755"/>
      <c r="COZ280" s="755"/>
      <c r="CPA280" s="755"/>
      <c r="CPB280" s="755"/>
      <c r="CPC280" s="755"/>
      <c r="CPD280" s="755"/>
      <c r="CPE280" s="755"/>
      <c r="CPF280" s="755"/>
      <c r="CPG280" s="755"/>
      <c r="CPH280" s="755"/>
      <c r="CPI280" s="755"/>
      <c r="CPJ280" s="755"/>
      <c r="CPK280" s="755"/>
      <c r="CPL280" s="755"/>
      <c r="CPM280" s="755"/>
      <c r="CPN280" s="755"/>
      <c r="CPO280" s="755"/>
      <c r="CPP280" s="755"/>
      <c r="CPQ280" s="755"/>
      <c r="CPR280" s="755"/>
      <c r="CPS280" s="755"/>
      <c r="CPT280" s="755"/>
      <c r="CPU280" s="755"/>
      <c r="CPV280" s="755"/>
      <c r="CPW280" s="755"/>
      <c r="CPX280" s="755"/>
      <c r="CPY280" s="755"/>
      <c r="CPZ280" s="755"/>
      <c r="CQA280" s="755"/>
      <c r="CQB280" s="755"/>
      <c r="CQC280" s="755"/>
      <c r="CQD280" s="755"/>
      <c r="CQE280" s="755"/>
      <c r="CQF280" s="755"/>
      <c r="CQG280" s="755"/>
      <c r="CQH280" s="755"/>
      <c r="CQI280" s="755"/>
      <c r="CQJ280" s="755"/>
      <c r="CQK280" s="755"/>
      <c r="CQL280" s="755"/>
      <c r="CQM280" s="755"/>
      <c r="CQN280" s="755"/>
      <c r="CQO280" s="755"/>
      <c r="CQP280" s="755"/>
      <c r="CQQ280" s="755"/>
      <c r="CQR280" s="755"/>
      <c r="CQS280" s="755"/>
      <c r="CQT280" s="755"/>
      <c r="CQU280" s="755"/>
      <c r="CQV280" s="755"/>
      <c r="CQW280" s="755"/>
      <c r="CQX280" s="755"/>
      <c r="CQY280" s="755"/>
      <c r="CQZ280" s="755"/>
      <c r="CRA280" s="755"/>
      <c r="CRB280" s="755"/>
      <c r="CRC280" s="755"/>
      <c r="CRD280" s="755"/>
      <c r="CRE280" s="755"/>
      <c r="CRF280" s="755"/>
      <c r="CRG280" s="755"/>
      <c r="CRH280" s="755"/>
      <c r="CRI280" s="755"/>
      <c r="CRJ280" s="755"/>
      <c r="CRK280" s="755"/>
      <c r="CRL280" s="755"/>
      <c r="CRM280" s="755"/>
      <c r="CRN280" s="755"/>
      <c r="CRO280" s="755"/>
      <c r="CRP280" s="755"/>
      <c r="CRQ280" s="755"/>
      <c r="CRR280" s="755"/>
      <c r="CRS280" s="755"/>
      <c r="CRT280" s="755"/>
      <c r="CRU280" s="755"/>
      <c r="CRV280" s="755"/>
      <c r="CRW280" s="755"/>
      <c r="CRX280" s="755"/>
      <c r="CRY280" s="755"/>
      <c r="CRZ280" s="755"/>
      <c r="CSA280" s="755"/>
      <c r="CSB280" s="755"/>
      <c r="CSC280" s="755"/>
      <c r="CSD280" s="755"/>
      <c r="CSE280" s="755"/>
      <c r="CSF280" s="755"/>
      <c r="CSG280" s="755"/>
      <c r="CSH280" s="755"/>
      <c r="CSI280" s="755"/>
      <c r="CSJ280" s="755"/>
      <c r="CSK280" s="755"/>
      <c r="CSL280" s="755"/>
      <c r="CSM280" s="755"/>
      <c r="CSN280" s="755"/>
      <c r="CSO280" s="755"/>
      <c r="CSP280" s="755"/>
      <c r="CSQ280" s="755"/>
      <c r="CSR280" s="755"/>
      <c r="CSS280" s="755"/>
      <c r="CST280" s="755"/>
      <c r="CSU280" s="755"/>
      <c r="CSV280" s="755"/>
      <c r="CSW280" s="755"/>
      <c r="CSX280" s="755"/>
      <c r="CSY280" s="755"/>
      <c r="CSZ280" s="755"/>
      <c r="CTA280" s="755"/>
      <c r="CTB280" s="755"/>
      <c r="CTC280" s="755"/>
      <c r="CTD280" s="755"/>
      <c r="CTE280" s="755"/>
      <c r="CTF280" s="755"/>
      <c r="CTG280" s="755"/>
      <c r="CTH280" s="755"/>
      <c r="CTI280" s="755"/>
      <c r="CTJ280" s="755"/>
      <c r="CTK280" s="755"/>
      <c r="CTL280" s="755"/>
      <c r="CTM280" s="755"/>
      <c r="CTN280" s="755"/>
      <c r="CTO280" s="755"/>
      <c r="CTP280" s="755"/>
      <c r="CTQ280" s="755"/>
      <c r="CTR280" s="755"/>
      <c r="CTS280" s="755"/>
      <c r="CTT280" s="755"/>
      <c r="CTU280" s="755"/>
      <c r="CTV280" s="755"/>
      <c r="CTW280" s="755"/>
      <c r="CTX280" s="755"/>
      <c r="CTY280" s="755"/>
      <c r="CTZ280" s="755"/>
      <c r="CUA280" s="755"/>
      <c r="CUB280" s="755"/>
      <c r="CUC280" s="755"/>
      <c r="CUD280" s="755"/>
      <c r="CUE280" s="755"/>
      <c r="CUF280" s="755"/>
      <c r="CUG280" s="755"/>
      <c r="CUH280" s="755"/>
      <c r="CUI280" s="755"/>
      <c r="CUJ280" s="755"/>
      <c r="CUK280" s="755"/>
      <c r="CUL280" s="755"/>
      <c r="CUM280" s="755"/>
      <c r="CUN280" s="755"/>
      <c r="CUO280" s="755"/>
      <c r="CUP280" s="755"/>
      <c r="CUQ280" s="755"/>
      <c r="CUR280" s="755"/>
      <c r="CUS280" s="755"/>
      <c r="CUT280" s="755"/>
      <c r="CUU280" s="755"/>
      <c r="CUV280" s="755"/>
      <c r="CUW280" s="755"/>
      <c r="CUX280" s="755"/>
      <c r="CUY280" s="755"/>
      <c r="CUZ280" s="755"/>
      <c r="CVA280" s="755"/>
      <c r="CVB280" s="755"/>
      <c r="CVC280" s="755"/>
      <c r="CVD280" s="755"/>
      <c r="CVE280" s="755"/>
      <c r="CVF280" s="755"/>
      <c r="CVG280" s="755"/>
      <c r="CVH280" s="755"/>
      <c r="CVI280" s="755"/>
      <c r="CVJ280" s="755"/>
      <c r="CVK280" s="755"/>
      <c r="CVL280" s="755"/>
      <c r="CVM280" s="755"/>
      <c r="CVN280" s="755"/>
      <c r="CVO280" s="755"/>
      <c r="CVP280" s="755"/>
      <c r="CVQ280" s="755"/>
      <c r="CVR280" s="755"/>
      <c r="CVS280" s="755"/>
      <c r="CVT280" s="755"/>
      <c r="CVU280" s="755"/>
      <c r="CVV280" s="755"/>
      <c r="CVW280" s="755"/>
      <c r="CVX280" s="755"/>
      <c r="CVY280" s="755"/>
      <c r="CVZ280" s="755"/>
      <c r="CWA280" s="755"/>
      <c r="CWB280" s="755"/>
      <c r="CWC280" s="755"/>
      <c r="CWD280" s="755"/>
      <c r="CWE280" s="755"/>
      <c r="CWF280" s="755"/>
      <c r="CWG280" s="755"/>
      <c r="CWH280" s="755"/>
      <c r="CWI280" s="755"/>
      <c r="CWJ280" s="755"/>
      <c r="CWK280" s="755"/>
      <c r="CWL280" s="755"/>
      <c r="CWM280" s="755"/>
      <c r="CWN280" s="755"/>
      <c r="CWO280" s="755"/>
      <c r="CWP280" s="755"/>
      <c r="CWQ280" s="755"/>
      <c r="CWR280" s="755"/>
      <c r="CWS280" s="755"/>
      <c r="CWT280" s="755"/>
      <c r="CWU280" s="755"/>
      <c r="CWV280" s="755"/>
      <c r="CWW280" s="755"/>
      <c r="CWX280" s="755"/>
      <c r="CWY280" s="755"/>
      <c r="CWZ280" s="755"/>
      <c r="CXA280" s="755"/>
      <c r="CXB280" s="755"/>
      <c r="CXC280" s="755"/>
      <c r="CXD280" s="755"/>
      <c r="CXE280" s="755"/>
      <c r="CXF280" s="755"/>
      <c r="CXG280" s="755"/>
      <c r="CXH280" s="755"/>
      <c r="CXI280" s="755"/>
      <c r="CXJ280" s="755"/>
      <c r="CXK280" s="755"/>
      <c r="CXL280" s="755"/>
      <c r="CXM280" s="755"/>
      <c r="CXN280" s="755"/>
      <c r="CXO280" s="755"/>
      <c r="CXP280" s="755"/>
      <c r="CXQ280" s="755"/>
      <c r="CXR280" s="755"/>
      <c r="CXS280" s="755"/>
      <c r="CXT280" s="755"/>
      <c r="CXU280" s="755"/>
      <c r="CXV280" s="755"/>
      <c r="CXW280" s="755"/>
      <c r="CXX280" s="755"/>
      <c r="CXY280" s="755"/>
      <c r="CXZ280" s="755"/>
      <c r="CYA280" s="755"/>
      <c r="CYB280" s="755"/>
      <c r="CYC280" s="755"/>
      <c r="CYD280" s="755"/>
      <c r="CYE280" s="755"/>
      <c r="CYF280" s="755"/>
      <c r="CYG280" s="755"/>
      <c r="CYH280" s="755"/>
      <c r="CYI280" s="755"/>
      <c r="CYJ280" s="755"/>
      <c r="CYK280" s="755"/>
      <c r="CYL280" s="755"/>
      <c r="CYM280" s="755"/>
      <c r="CYN280" s="755"/>
      <c r="CYO280" s="755"/>
      <c r="CYP280" s="755"/>
      <c r="CYQ280" s="755"/>
      <c r="CYR280" s="755"/>
      <c r="CYS280" s="755"/>
      <c r="CYT280" s="755"/>
      <c r="CYU280" s="755"/>
      <c r="CYV280" s="755"/>
      <c r="CYW280" s="755"/>
      <c r="CYX280" s="755"/>
      <c r="CYY280" s="755"/>
      <c r="CYZ280" s="755"/>
      <c r="CZA280" s="755"/>
      <c r="CZB280" s="755"/>
      <c r="CZC280" s="755"/>
      <c r="CZD280" s="755"/>
      <c r="CZE280" s="755"/>
      <c r="CZF280" s="755"/>
      <c r="CZG280" s="755"/>
      <c r="CZH280" s="755"/>
      <c r="CZI280" s="755"/>
      <c r="CZJ280" s="755"/>
      <c r="CZK280" s="755"/>
      <c r="CZL280" s="755"/>
      <c r="CZM280" s="755"/>
      <c r="CZN280" s="755"/>
      <c r="CZO280" s="755"/>
      <c r="CZP280" s="755"/>
      <c r="CZQ280" s="755"/>
      <c r="CZR280" s="755"/>
      <c r="CZS280" s="755"/>
      <c r="CZT280" s="755"/>
      <c r="CZU280" s="755"/>
      <c r="CZV280" s="755"/>
      <c r="CZW280" s="755"/>
      <c r="CZX280" s="755"/>
      <c r="CZY280" s="755"/>
      <c r="CZZ280" s="755"/>
      <c r="DAA280" s="755"/>
      <c r="DAB280" s="755"/>
      <c r="DAC280" s="755"/>
      <c r="DAD280" s="755"/>
      <c r="DAE280" s="755"/>
      <c r="DAF280" s="755"/>
      <c r="DAG280" s="755"/>
      <c r="DAH280" s="755"/>
      <c r="DAI280" s="755"/>
      <c r="DAJ280" s="755"/>
      <c r="DAK280" s="755"/>
      <c r="DAL280" s="755"/>
      <c r="DAM280" s="755"/>
      <c r="DAN280" s="755"/>
      <c r="DAO280" s="755"/>
      <c r="DAP280" s="755"/>
      <c r="DAQ280" s="755"/>
      <c r="DAR280" s="755"/>
      <c r="DAS280" s="755"/>
      <c r="DAT280" s="755"/>
      <c r="DAU280" s="755"/>
      <c r="DAV280" s="755"/>
      <c r="DAW280" s="755"/>
      <c r="DAX280" s="755"/>
      <c r="DAY280" s="755"/>
      <c r="DAZ280" s="755"/>
      <c r="DBA280" s="755"/>
      <c r="DBB280" s="755"/>
      <c r="DBC280" s="755"/>
      <c r="DBD280" s="755"/>
      <c r="DBE280" s="755"/>
      <c r="DBF280" s="755"/>
      <c r="DBG280" s="755"/>
      <c r="DBH280" s="755"/>
      <c r="DBI280" s="755"/>
      <c r="DBJ280" s="755"/>
      <c r="DBK280" s="755"/>
      <c r="DBL280" s="755"/>
      <c r="DBM280" s="755"/>
      <c r="DBN280" s="755"/>
      <c r="DBO280" s="755"/>
      <c r="DBP280" s="755"/>
      <c r="DBQ280" s="755"/>
      <c r="DBR280" s="755"/>
      <c r="DBS280" s="755"/>
      <c r="DBT280" s="755"/>
      <c r="DBU280" s="755"/>
      <c r="DBV280" s="755"/>
      <c r="DBW280" s="755"/>
      <c r="DBX280" s="755"/>
      <c r="DBY280" s="755"/>
      <c r="DBZ280" s="755"/>
      <c r="DCA280" s="755"/>
      <c r="DCB280" s="755"/>
      <c r="DCC280" s="755"/>
      <c r="DCD280" s="755"/>
      <c r="DCE280" s="755"/>
      <c r="DCF280" s="755"/>
      <c r="DCG280" s="755"/>
      <c r="DCH280" s="755"/>
      <c r="DCI280" s="755"/>
      <c r="DCJ280" s="755"/>
      <c r="DCK280" s="755"/>
      <c r="DCL280" s="755"/>
      <c r="DCM280" s="755"/>
      <c r="DCN280" s="755"/>
      <c r="DCO280" s="755"/>
      <c r="DCP280" s="755"/>
      <c r="DCQ280" s="755"/>
      <c r="DCR280" s="755"/>
      <c r="DCS280" s="755"/>
      <c r="DCT280" s="755"/>
      <c r="DCU280" s="755"/>
      <c r="DCV280" s="755"/>
      <c r="DCW280" s="755"/>
      <c r="DCX280" s="755"/>
      <c r="DCY280" s="755"/>
      <c r="DCZ280" s="755"/>
      <c r="DDA280" s="755"/>
      <c r="DDB280" s="755"/>
      <c r="DDC280" s="755"/>
      <c r="DDD280" s="755"/>
      <c r="DDE280" s="755"/>
      <c r="DDF280" s="755"/>
      <c r="DDG280" s="755"/>
      <c r="DDH280" s="755"/>
      <c r="DDI280" s="755"/>
      <c r="DDJ280" s="755"/>
      <c r="DDK280" s="755"/>
      <c r="DDL280" s="755"/>
      <c r="DDM280" s="755"/>
      <c r="DDN280" s="755"/>
      <c r="DDO280" s="755"/>
      <c r="DDP280" s="755"/>
      <c r="DDQ280" s="755"/>
      <c r="DDR280" s="755"/>
      <c r="DDS280" s="755"/>
      <c r="DDT280" s="755"/>
      <c r="DDU280" s="755"/>
      <c r="DDV280" s="755"/>
      <c r="DDW280" s="755"/>
      <c r="DDX280" s="755"/>
      <c r="DDY280" s="755"/>
      <c r="DDZ280" s="755"/>
      <c r="DEA280" s="755"/>
      <c r="DEB280" s="755"/>
      <c r="DEC280" s="755"/>
      <c r="DED280" s="755"/>
      <c r="DEE280" s="755"/>
      <c r="DEF280" s="755"/>
      <c r="DEG280" s="755"/>
      <c r="DEH280" s="755"/>
      <c r="DEI280" s="755"/>
      <c r="DEJ280" s="755"/>
      <c r="DEK280" s="755"/>
      <c r="DEL280" s="755"/>
      <c r="DEM280" s="755"/>
      <c r="DEN280" s="755"/>
      <c r="DEO280" s="755"/>
      <c r="DEP280" s="755"/>
      <c r="DEQ280" s="755"/>
      <c r="DER280" s="755"/>
      <c r="DES280" s="755"/>
      <c r="DET280" s="755"/>
      <c r="DEU280" s="755"/>
      <c r="DEV280" s="755"/>
      <c r="DEW280" s="755"/>
      <c r="DEX280" s="755"/>
      <c r="DEY280" s="755"/>
      <c r="DEZ280" s="755"/>
      <c r="DFA280" s="755"/>
      <c r="DFB280" s="755"/>
      <c r="DFC280" s="755"/>
      <c r="DFD280" s="755"/>
      <c r="DFE280" s="755"/>
      <c r="DFF280" s="755"/>
      <c r="DFG280" s="755"/>
      <c r="DFH280" s="755"/>
      <c r="DFI280" s="755"/>
      <c r="DFJ280" s="755"/>
      <c r="DFK280" s="755"/>
      <c r="DFL280" s="755"/>
      <c r="DFM280" s="755"/>
      <c r="DFN280" s="755"/>
      <c r="DFO280" s="755"/>
      <c r="DFP280" s="755"/>
      <c r="DFQ280" s="755"/>
      <c r="DFR280" s="755"/>
      <c r="DFS280" s="755"/>
      <c r="DFT280" s="755"/>
      <c r="DFU280" s="755"/>
      <c r="DFV280" s="755"/>
      <c r="DFW280" s="755"/>
      <c r="DFX280" s="755"/>
      <c r="DFY280" s="755"/>
      <c r="DFZ280" s="755"/>
      <c r="DGA280" s="755"/>
      <c r="DGB280" s="755"/>
      <c r="DGC280" s="755"/>
      <c r="DGD280" s="755"/>
      <c r="DGE280" s="755"/>
      <c r="DGF280" s="755"/>
      <c r="DGG280" s="755"/>
      <c r="DGH280" s="755"/>
      <c r="DGI280" s="755"/>
      <c r="DGJ280" s="755"/>
      <c r="DGK280" s="755"/>
      <c r="DGL280" s="755"/>
      <c r="DGM280" s="755"/>
      <c r="DGN280" s="755"/>
      <c r="DGO280" s="755"/>
      <c r="DGP280" s="755"/>
      <c r="DGQ280" s="755"/>
      <c r="DGR280" s="755"/>
      <c r="DGS280" s="755"/>
      <c r="DGT280" s="755"/>
      <c r="DGU280" s="755"/>
      <c r="DGV280" s="755"/>
      <c r="DGW280" s="755"/>
      <c r="DGX280" s="755"/>
      <c r="DGY280" s="755"/>
      <c r="DGZ280" s="755"/>
      <c r="DHA280" s="755"/>
      <c r="DHB280" s="755"/>
      <c r="DHC280" s="755"/>
      <c r="DHD280" s="755"/>
      <c r="DHE280" s="755"/>
      <c r="DHF280" s="755"/>
      <c r="DHG280" s="755"/>
      <c r="DHH280" s="755"/>
      <c r="DHI280" s="755"/>
      <c r="DHJ280" s="755"/>
      <c r="DHK280" s="755"/>
      <c r="DHL280" s="755"/>
      <c r="DHM280" s="755"/>
      <c r="DHN280" s="755"/>
      <c r="DHO280" s="755"/>
      <c r="DHP280" s="755"/>
      <c r="DHQ280" s="755"/>
      <c r="DHR280" s="755"/>
      <c r="DHS280" s="755"/>
      <c r="DHT280" s="755"/>
      <c r="DHU280" s="755"/>
      <c r="DHV280" s="755"/>
      <c r="DHW280" s="755"/>
      <c r="DHX280" s="755"/>
      <c r="DHY280" s="755"/>
      <c r="DHZ280" s="755"/>
      <c r="DIA280" s="755"/>
      <c r="DIB280" s="755"/>
      <c r="DIC280" s="755"/>
      <c r="DID280" s="755"/>
      <c r="DIE280" s="755"/>
      <c r="DIF280" s="755"/>
      <c r="DIG280" s="755"/>
      <c r="DIH280" s="755"/>
      <c r="DII280" s="755"/>
      <c r="DIJ280" s="755"/>
      <c r="DIK280" s="755"/>
      <c r="DIL280" s="755"/>
      <c r="DIM280" s="755"/>
      <c r="DIN280" s="755"/>
      <c r="DIO280" s="755"/>
      <c r="DIP280" s="755"/>
      <c r="DIQ280" s="755"/>
      <c r="DIR280" s="755"/>
      <c r="DIS280" s="755"/>
      <c r="DIT280" s="755"/>
      <c r="DIU280" s="755"/>
      <c r="DIV280" s="755"/>
      <c r="DIW280" s="755"/>
      <c r="DIX280" s="755"/>
      <c r="DIY280" s="755"/>
      <c r="DIZ280" s="755"/>
      <c r="DJA280" s="755"/>
      <c r="DJB280" s="755"/>
      <c r="DJC280" s="755"/>
      <c r="DJD280" s="755"/>
      <c r="DJE280" s="755"/>
      <c r="DJF280" s="755"/>
      <c r="DJG280" s="755"/>
      <c r="DJH280" s="755"/>
      <c r="DJI280" s="755"/>
      <c r="DJJ280" s="755"/>
      <c r="DJK280" s="755"/>
      <c r="DJL280" s="755"/>
      <c r="DJM280" s="755"/>
      <c r="DJN280" s="755"/>
      <c r="DJO280" s="755"/>
      <c r="DJP280" s="755"/>
      <c r="DJQ280" s="755"/>
      <c r="DJR280" s="755"/>
      <c r="DJS280" s="755"/>
      <c r="DJT280" s="755"/>
      <c r="DJU280" s="755"/>
      <c r="DJV280" s="755"/>
      <c r="DJW280" s="755"/>
      <c r="DJX280" s="755"/>
      <c r="DJY280" s="755"/>
      <c r="DJZ280" s="755"/>
      <c r="DKA280" s="755"/>
      <c r="DKB280" s="755"/>
      <c r="DKC280" s="755"/>
      <c r="DKD280" s="755"/>
      <c r="DKE280" s="755"/>
      <c r="DKF280" s="755"/>
      <c r="DKG280" s="755"/>
      <c r="DKH280" s="755"/>
      <c r="DKI280" s="755"/>
      <c r="DKJ280" s="755"/>
      <c r="DKK280" s="755"/>
      <c r="DKL280" s="755"/>
      <c r="DKM280" s="755"/>
      <c r="DKN280" s="755"/>
      <c r="DKO280" s="755"/>
      <c r="DKP280" s="755"/>
      <c r="DKQ280" s="755"/>
      <c r="DKR280" s="755"/>
      <c r="DKS280" s="755"/>
      <c r="DKT280" s="755"/>
      <c r="DKU280" s="755"/>
      <c r="DKV280" s="755"/>
      <c r="DKW280" s="755"/>
      <c r="DKX280" s="755"/>
      <c r="DKY280" s="755"/>
      <c r="DKZ280" s="755"/>
      <c r="DLA280" s="755"/>
      <c r="DLB280" s="755"/>
      <c r="DLC280" s="755"/>
      <c r="DLD280" s="755"/>
      <c r="DLE280" s="755"/>
      <c r="DLF280" s="755"/>
      <c r="DLG280" s="755"/>
      <c r="DLH280" s="755"/>
      <c r="DLI280" s="755"/>
      <c r="DLJ280" s="755"/>
      <c r="DLK280" s="755"/>
      <c r="DLL280" s="755"/>
      <c r="DLM280" s="755"/>
      <c r="DLN280" s="755"/>
      <c r="DLO280" s="755"/>
      <c r="DLP280" s="755"/>
      <c r="DLQ280" s="755"/>
      <c r="DLR280" s="755"/>
      <c r="DLS280" s="755"/>
      <c r="DLT280" s="755"/>
      <c r="DLU280" s="755"/>
      <c r="DLV280" s="755"/>
      <c r="DLW280" s="755"/>
      <c r="DLX280" s="755"/>
      <c r="DLY280" s="755"/>
      <c r="DLZ280" s="755"/>
      <c r="DMA280" s="755"/>
      <c r="DMB280" s="755"/>
      <c r="DMC280" s="755"/>
      <c r="DMD280" s="755"/>
      <c r="DME280" s="755"/>
      <c r="DMF280" s="755"/>
      <c r="DMG280" s="755"/>
      <c r="DMH280" s="755"/>
      <c r="DMI280" s="755"/>
      <c r="DMJ280" s="755"/>
      <c r="DMK280" s="755"/>
      <c r="DML280" s="755"/>
      <c r="DMM280" s="755"/>
      <c r="DMN280" s="755"/>
      <c r="DMO280" s="755"/>
      <c r="DMP280" s="755"/>
      <c r="DMQ280" s="755"/>
      <c r="DMR280" s="755"/>
      <c r="DMS280" s="755"/>
      <c r="DMT280" s="755"/>
      <c r="DMU280" s="755"/>
      <c r="DMV280" s="755"/>
      <c r="DMW280" s="755"/>
      <c r="DMX280" s="755"/>
      <c r="DMY280" s="755"/>
      <c r="DMZ280" s="755"/>
      <c r="DNA280" s="755"/>
      <c r="DNB280" s="755"/>
      <c r="DNC280" s="755"/>
      <c r="DND280" s="755"/>
      <c r="DNE280" s="755"/>
      <c r="DNF280" s="755"/>
      <c r="DNG280" s="755"/>
      <c r="DNH280" s="755"/>
      <c r="DNI280" s="755"/>
      <c r="DNJ280" s="755"/>
      <c r="DNK280" s="755"/>
      <c r="DNL280" s="755"/>
      <c r="DNM280" s="755"/>
      <c r="DNN280" s="755"/>
      <c r="DNO280" s="755"/>
      <c r="DNP280" s="755"/>
      <c r="DNQ280" s="755"/>
      <c r="DNR280" s="755"/>
      <c r="DNS280" s="755"/>
      <c r="DNT280" s="755"/>
      <c r="DNU280" s="755"/>
      <c r="DNV280" s="755"/>
      <c r="DNW280" s="755"/>
      <c r="DNX280" s="755"/>
      <c r="DNY280" s="755"/>
      <c r="DNZ280" s="755"/>
      <c r="DOA280" s="755"/>
      <c r="DOB280" s="755"/>
      <c r="DOC280" s="755"/>
      <c r="DOD280" s="755"/>
      <c r="DOE280" s="755"/>
      <c r="DOF280" s="755"/>
      <c r="DOG280" s="755"/>
      <c r="DOH280" s="755"/>
      <c r="DOI280" s="755"/>
      <c r="DOJ280" s="755"/>
      <c r="DOK280" s="755"/>
      <c r="DOL280" s="755"/>
      <c r="DOM280" s="755"/>
      <c r="DON280" s="755"/>
      <c r="DOO280" s="755"/>
      <c r="DOP280" s="755"/>
      <c r="DOQ280" s="755"/>
      <c r="DOR280" s="755"/>
      <c r="DOS280" s="755"/>
      <c r="DOT280" s="755"/>
      <c r="DOU280" s="755"/>
      <c r="DOV280" s="755"/>
      <c r="DOW280" s="755"/>
      <c r="DOX280" s="755"/>
      <c r="DOY280" s="755"/>
      <c r="DOZ280" s="755"/>
      <c r="DPA280" s="755"/>
      <c r="DPB280" s="755"/>
      <c r="DPC280" s="755"/>
      <c r="DPD280" s="755"/>
      <c r="DPE280" s="755"/>
      <c r="DPF280" s="755"/>
      <c r="DPG280" s="755"/>
      <c r="DPH280" s="755"/>
      <c r="DPI280" s="755"/>
      <c r="DPJ280" s="755"/>
      <c r="DPK280" s="755"/>
      <c r="DPL280" s="755"/>
      <c r="DPM280" s="755"/>
      <c r="DPN280" s="755"/>
      <c r="DPO280" s="755"/>
      <c r="DPP280" s="755"/>
      <c r="DPQ280" s="755"/>
      <c r="DPR280" s="755"/>
      <c r="DPS280" s="755"/>
      <c r="DPT280" s="755"/>
      <c r="DPU280" s="755"/>
      <c r="DPV280" s="755"/>
      <c r="DPW280" s="755"/>
      <c r="DPX280" s="755"/>
      <c r="DPY280" s="755"/>
      <c r="DPZ280" s="755"/>
      <c r="DQA280" s="755"/>
      <c r="DQB280" s="755"/>
      <c r="DQC280" s="755"/>
      <c r="DQD280" s="755"/>
      <c r="DQE280" s="755"/>
      <c r="DQF280" s="755"/>
      <c r="DQG280" s="755"/>
      <c r="DQH280" s="755"/>
      <c r="DQI280" s="755"/>
      <c r="DQJ280" s="755"/>
      <c r="DQK280" s="755"/>
      <c r="DQL280" s="755"/>
      <c r="DQM280" s="755"/>
      <c r="DQN280" s="755"/>
      <c r="DQO280" s="755"/>
      <c r="DQP280" s="755"/>
      <c r="DQQ280" s="755"/>
      <c r="DQR280" s="755"/>
      <c r="DQS280" s="755"/>
      <c r="DQT280" s="755"/>
      <c r="DQU280" s="755"/>
      <c r="DQV280" s="755"/>
      <c r="DQW280" s="755"/>
      <c r="DQX280" s="755"/>
      <c r="DQY280" s="755"/>
      <c r="DQZ280" s="755"/>
      <c r="DRA280" s="755"/>
      <c r="DRB280" s="755"/>
      <c r="DRC280" s="755"/>
      <c r="DRD280" s="755"/>
      <c r="DRE280" s="755"/>
      <c r="DRF280" s="755"/>
      <c r="DRG280" s="755"/>
      <c r="DRH280" s="755"/>
      <c r="DRI280" s="755"/>
      <c r="DRJ280" s="755"/>
      <c r="DRK280" s="755"/>
      <c r="DRL280" s="755"/>
      <c r="DRM280" s="755"/>
      <c r="DRN280" s="755"/>
      <c r="DRO280" s="755"/>
      <c r="DRP280" s="755"/>
      <c r="DRQ280" s="755"/>
      <c r="DRR280" s="755"/>
      <c r="DRS280" s="755"/>
      <c r="DRT280" s="755"/>
      <c r="DRU280" s="755"/>
      <c r="DRV280" s="755"/>
      <c r="DRW280" s="755"/>
      <c r="DRX280" s="755"/>
      <c r="DRY280" s="755"/>
      <c r="DRZ280" s="755"/>
      <c r="DSA280" s="755"/>
      <c r="DSB280" s="755"/>
      <c r="DSC280" s="755"/>
      <c r="DSD280" s="755"/>
      <c r="DSE280" s="755"/>
      <c r="DSF280" s="755"/>
      <c r="DSG280" s="755"/>
      <c r="DSH280" s="755"/>
      <c r="DSI280" s="755"/>
      <c r="DSJ280" s="755"/>
      <c r="DSK280" s="755"/>
      <c r="DSL280" s="755"/>
      <c r="DSM280" s="755"/>
      <c r="DSN280" s="755"/>
      <c r="DSO280" s="755"/>
      <c r="DSP280" s="755"/>
      <c r="DSQ280" s="755"/>
      <c r="DSR280" s="755"/>
      <c r="DSS280" s="755"/>
      <c r="DST280" s="755"/>
      <c r="DSU280" s="755"/>
      <c r="DSV280" s="755"/>
      <c r="DSW280" s="755"/>
      <c r="DSX280" s="755"/>
      <c r="DSY280" s="755"/>
      <c r="DSZ280" s="755"/>
      <c r="DTA280" s="755"/>
      <c r="DTB280" s="755"/>
      <c r="DTC280" s="755"/>
      <c r="DTD280" s="755"/>
      <c r="DTE280" s="755"/>
      <c r="DTF280" s="755"/>
      <c r="DTG280" s="755"/>
      <c r="DTH280" s="755"/>
      <c r="DTI280" s="755"/>
      <c r="DTJ280" s="755"/>
      <c r="DTK280" s="755"/>
      <c r="DTL280" s="755"/>
      <c r="DTM280" s="755"/>
      <c r="DTN280" s="755"/>
      <c r="DTO280" s="755"/>
      <c r="DTP280" s="755"/>
      <c r="DTQ280" s="755"/>
      <c r="DTR280" s="755"/>
      <c r="DTS280" s="755"/>
      <c r="DTT280" s="755"/>
      <c r="DTU280" s="755"/>
      <c r="DTV280" s="755"/>
      <c r="DTW280" s="755"/>
      <c r="DTX280" s="755"/>
      <c r="DTY280" s="755"/>
      <c r="DTZ280" s="755"/>
      <c r="DUA280" s="755"/>
      <c r="DUB280" s="755"/>
      <c r="DUC280" s="755"/>
      <c r="DUD280" s="755"/>
      <c r="DUE280" s="755"/>
      <c r="DUF280" s="755"/>
      <c r="DUG280" s="755"/>
      <c r="DUH280" s="755"/>
      <c r="DUI280" s="755"/>
      <c r="DUJ280" s="755"/>
      <c r="DUK280" s="755"/>
      <c r="DUL280" s="755"/>
      <c r="DUM280" s="755"/>
      <c r="DUN280" s="755"/>
      <c r="DUO280" s="755"/>
      <c r="DUP280" s="755"/>
      <c r="DUQ280" s="755"/>
      <c r="DUR280" s="755"/>
      <c r="DUS280" s="755"/>
      <c r="DUT280" s="755"/>
      <c r="DUU280" s="755"/>
      <c r="DUV280" s="755"/>
      <c r="DUW280" s="755"/>
      <c r="DUX280" s="755"/>
      <c r="DUY280" s="755"/>
      <c r="DUZ280" s="755"/>
      <c r="DVA280" s="755"/>
      <c r="DVB280" s="755"/>
      <c r="DVC280" s="755"/>
      <c r="DVD280" s="755"/>
      <c r="DVE280" s="755"/>
      <c r="DVF280" s="755"/>
      <c r="DVG280" s="755"/>
      <c r="DVH280" s="755"/>
      <c r="DVI280" s="755"/>
      <c r="DVJ280" s="755"/>
      <c r="DVK280" s="755"/>
      <c r="DVL280" s="755"/>
      <c r="DVM280" s="755"/>
      <c r="DVN280" s="755"/>
      <c r="DVO280" s="755"/>
      <c r="DVP280" s="755"/>
      <c r="DVQ280" s="755"/>
      <c r="DVR280" s="755"/>
      <c r="DVS280" s="755"/>
      <c r="DVT280" s="755"/>
      <c r="DVU280" s="755"/>
      <c r="DVV280" s="755"/>
      <c r="DVW280" s="755"/>
      <c r="DVX280" s="755"/>
      <c r="DVY280" s="755"/>
      <c r="DVZ280" s="755"/>
      <c r="DWA280" s="755"/>
      <c r="DWB280" s="755"/>
      <c r="DWC280" s="755"/>
      <c r="DWD280" s="755"/>
      <c r="DWE280" s="755"/>
      <c r="DWF280" s="755"/>
      <c r="DWG280" s="755"/>
      <c r="DWH280" s="755"/>
      <c r="DWI280" s="755"/>
      <c r="DWJ280" s="755"/>
      <c r="DWK280" s="755"/>
      <c r="DWL280" s="755"/>
      <c r="DWM280" s="755"/>
      <c r="DWN280" s="755"/>
      <c r="DWO280" s="755"/>
      <c r="DWP280" s="755"/>
      <c r="DWQ280" s="755"/>
      <c r="DWR280" s="755"/>
      <c r="DWS280" s="755"/>
      <c r="DWT280" s="755"/>
      <c r="DWU280" s="755"/>
      <c r="DWV280" s="755"/>
      <c r="DWW280" s="755"/>
      <c r="DWX280" s="755"/>
      <c r="DWY280" s="755"/>
      <c r="DWZ280" s="755"/>
      <c r="DXA280" s="755"/>
      <c r="DXB280" s="755"/>
      <c r="DXC280" s="755"/>
      <c r="DXD280" s="755"/>
      <c r="DXE280" s="755"/>
      <c r="DXF280" s="755"/>
      <c r="DXG280" s="755"/>
      <c r="DXH280" s="755"/>
      <c r="DXI280" s="755"/>
      <c r="DXJ280" s="755"/>
      <c r="DXK280" s="755"/>
      <c r="DXL280" s="755"/>
      <c r="DXM280" s="755"/>
      <c r="DXN280" s="755"/>
      <c r="DXO280" s="755"/>
      <c r="DXP280" s="755"/>
      <c r="DXQ280" s="755"/>
      <c r="DXR280" s="755"/>
      <c r="DXS280" s="755"/>
      <c r="DXT280" s="755"/>
      <c r="DXU280" s="755"/>
      <c r="DXV280" s="755"/>
      <c r="DXW280" s="755"/>
      <c r="DXX280" s="755"/>
      <c r="DXY280" s="755"/>
      <c r="DXZ280" s="755"/>
      <c r="DYA280" s="755"/>
      <c r="DYB280" s="755"/>
      <c r="DYC280" s="755"/>
      <c r="DYD280" s="755"/>
      <c r="DYE280" s="755"/>
      <c r="DYF280" s="755"/>
      <c r="DYG280" s="755"/>
      <c r="DYH280" s="755"/>
      <c r="DYI280" s="755"/>
      <c r="DYJ280" s="755"/>
      <c r="DYK280" s="755"/>
      <c r="DYL280" s="755"/>
      <c r="DYM280" s="755"/>
      <c r="DYN280" s="755"/>
      <c r="DYO280" s="755"/>
      <c r="DYP280" s="755"/>
      <c r="DYQ280" s="755"/>
      <c r="DYR280" s="755"/>
      <c r="DYS280" s="755"/>
      <c r="DYT280" s="755"/>
      <c r="DYU280" s="755"/>
      <c r="DYV280" s="755"/>
      <c r="DYW280" s="755"/>
      <c r="DYX280" s="755"/>
      <c r="DYY280" s="755"/>
      <c r="DYZ280" s="755"/>
      <c r="DZA280" s="755"/>
      <c r="DZB280" s="755"/>
      <c r="DZC280" s="755"/>
      <c r="DZD280" s="755"/>
      <c r="DZE280" s="755"/>
      <c r="DZF280" s="755"/>
      <c r="DZG280" s="755"/>
      <c r="DZH280" s="755"/>
      <c r="DZI280" s="755"/>
      <c r="DZJ280" s="755"/>
      <c r="DZK280" s="755"/>
      <c r="DZL280" s="755"/>
      <c r="DZM280" s="755"/>
      <c r="DZN280" s="755"/>
      <c r="DZO280" s="755"/>
      <c r="DZP280" s="755"/>
      <c r="DZQ280" s="755"/>
      <c r="DZR280" s="755"/>
      <c r="DZS280" s="755"/>
      <c r="DZT280" s="755"/>
      <c r="DZU280" s="755"/>
      <c r="DZV280" s="755"/>
      <c r="DZW280" s="755"/>
      <c r="DZX280" s="755"/>
      <c r="DZY280" s="755"/>
      <c r="DZZ280" s="755"/>
      <c r="EAA280" s="755"/>
      <c r="EAB280" s="755"/>
      <c r="EAC280" s="755"/>
      <c r="EAD280" s="755"/>
      <c r="EAE280" s="755"/>
      <c r="EAF280" s="755"/>
      <c r="EAG280" s="755"/>
      <c r="EAH280" s="755"/>
      <c r="EAI280" s="755"/>
      <c r="EAJ280" s="755"/>
      <c r="EAK280" s="755"/>
      <c r="EAL280" s="755"/>
      <c r="EAM280" s="755"/>
      <c r="EAN280" s="755"/>
      <c r="EAO280" s="755"/>
      <c r="EAP280" s="755"/>
      <c r="EAQ280" s="755"/>
      <c r="EAR280" s="755"/>
      <c r="EAS280" s="755"/>
      <c r="EAT280" s="755"/>
      <c r="EAU280" s="755"/>
      <c r="EAV280" s="755"/>
      <c r="EAW280" s="755"/>
      <c r="EAX280" s="755"/>
      <c r="EAY280" s="755"/>
      <c r="EAZ280" s="755"/>
      <c r="EBA280" s="755"/>
      <c r="EBB280" s="755"/>
      <c r="EBC280" s="755"/>
      <c r="EBD280" s="755"/>
      <c r="EBE280" s="755"/>
      <c r="EBF280" s="755"/>
      <c r="EBG280" s="755"/>
      <c r="EBH280" s="755"/>
      <c r="EBI280" s="755"/>
      <c r="EBJ280" s="755"/>
      <c r="EBK280" s="755"/>
      <c r="EBL280" s="755"/>
      <c r="EBM280" s="755"/>
      <c r="EBN280" s="755"/>
      <c r="EBO280" s="755"/>
      <c r="EBP280" s="755"/>
      <c r="EBQ280" s="755"/>
      <c r="EBR280" s="755"/>
      <c r="EBS280" s="755"/>
      <c r="EBT280" s="755"/>
      <c r="EBU280" s="755"/>
      <c r="EBV280" s="755"/>
      <c r="EBW280" s="755"/>
      <c r="EBX280" s="755"/>
      <c r="EBY280" s="755"/>
      <c r="EBZ280" s="755"/>
      <c r="ECA280" s="755"/>
      <c r="ECB280" s="755"/>
      <c r="ECC280" s="755"/>
      <c r="ECD280" s="755"/>
      <c r="ECE280" s="755"/>
      <c r="ECF280" s="755"/>
      <c r="ECG280" s="755"/>
      <c r="ECH280" s="755"/>
      <c r="ECI280" s="755"/>
      <c r="ECJ280" s="755"/>
      <c r="ECK280" s="755"/>
      <c r="ECL280" s="755"/>
      <c r="ECM280" s="755"/>
      <c r="ECN280" s="755"/>
      <c r="ECO280" s="755"/>
      <c r="ECP280" s="755"/>
      <c r="ECQ280" s="755"/>
      <c r="ECR280" s="755"/>
      <c r="ECS280" s="755"/>
      <c r="ECT280" s="755"/>
      <c r="ECU280" s="755"/>
      <c r="ECV280" s="755"/>
      <c r="ECW280" s="755"/>
      <c r="ECX280" s="755"/>
      <c r="ECY280" s="755"/>
      <c r="ECZ280" s="755"/>
      <c r="EDA280" s="755"/>
      <c r="EDB280" s="755"/>
      <c r="EDC280" s="755"/>
      <c r="EDD280" s="755"/>
      <c r="EDE280" s="755"/>
      <c r="EDF280" s="755"/>
      <c r="EDG280" s="755"/>
      <c r="EDH280" s="755"/>
      <c r="EDI280" s="755"/>
      <c r="EDJ280" s="755"/>
      <c r="EDK280" s="755"/>
      <c r="EDL280" s="755"/>
      <c r="EDM280" s="755"/>
      <c r="EDN280" s="755"/>
      <c r="EDO280" s="755"/>
      <c r="EDP280" s="755"/>
      <c r="EDQ280" s="755"/>
      <c r="EDR280" s="755"/>
      <c r="EDS280" s="755"/>
      <c r="EDT280" s="755"/>
      <c r="EDU280" s="755"/>
      <c r="EDV280" s="755"/>
      <c r="EDW280" s="755"/>
      <c r="EDX280" s="755"/>
      <c r="EDY280" s="755"/>
      <c r="EDZ280" s="755"/>
      <c r="EEA280" s="755"/>
      <c r="EEB280" s="755"/>
      <c r="EEC280" s="755"/>
      <c r="EED280" s="755"/>
      <c r="EEE280" s="755"/>
      <c r="EEF280" s="755"/>
      <c r="EEG280" s="755"/>
      <c r="EEH280" s="755"/>
      <c r="EEI280" s="755"/>
      <c r="EEJ280" s="755"/>
      <c r="EEK280" s="755"/>
      <c r="EEL280" s="755"/>
      <c r="EEM280" s="755"/>
      <c r="EEN280" s="755"/>
      <c r="EEO280" s="755"/>
      <c r="EEP280" s="755"/>
      <c r="EEQ280" s="755"/>
      <c r="EER280" s="755"/>
      <c r="EES280" s="755"/>
      <c r="EET280" s="755"/>
      <c r="EEU280" s="755"/>
      <c r="EEV280" s="755"/>
      <c r="EEW280" s="755"/>
      <c r="EEX280" s="755"/>
      <c r="EEY280" s="755"/>
      <c r="EEZ280" s="755"/>
      <c r="EFA280" s="755"/>
      <c r="EFB280" s="755"/>
      <c r="EFC280" s="755"/>
      <c r="EFD280" s="755"/>
      <c r="EFE280" s="755"/>
      <c r="EFF280" s="755"/>
      <c r="EFG280" s="755"/>
      <c r="EFH280" s="755"/>
      <c r="EFI280" s="755"/>
      <c r="EFJ280" s="755"/>
      <c r="EFK280" s="755"/>
      <c r="EFL280" s="755"/>
      <c r="EFM280" s="755"/>
      <c r="EFN280" s="755"/>
      <c r="EFO280" s="755"/>
      <c r="EFP280" s="755"/>
      <c r="EFQ280" s="755"/>
      <c r="EFR280" s="755"/>
      <c r="EFS280" s="755"/>
      <c r="EFT280" s="755"/>
      <c r="EFU280" s="755"/>
      <c r="EFV280" s="755"/>
      <c r="EFW280" s="755"/>
      <c r="EFX280" s="755"/>
      <c r="EFY280" s="755"/>
      <c r="EFZ280" s="755"/>
      <c r="EGA280" s="755"/>
      <c r="EGB280" s="755"/>
      <c r="EGC280" s="755"/>
      <c r="EGD280" s="755"/>
      <c r="EGE280" s="755"/>
      <c r="EGF280" s="755"/>
      <c r="EGG280" s="755"/>
      <c r="EGH280" s="755"/>
      <c r="EGI280" s="755"/>
      <c r="EGJ280" s="755"/>
      <c r="EGK280" s="755"/>
      <c r="EGL280" s="755"/>
      <c r="EGM280" s="755"/>
      <c r="EGN280" s="755"/>
      <c r="EGO280" s="755"/>
      <c r="EGP280" s="755"/>
      <c r="EGQ280" s="755"/>
      <c r="EGR280" s="755"/>
      <c r="EGS280" s="755"/>
      <c r="EGT280" s="755"/>
      <c r="EGU280" s="755"/>
      <c r="EGV280" s="755"/>
      <c r="EGW280" s="755"/>
      <c r="EGX280" s="755"/>
      <c r="EGY280" s="755"/>
      <c r="EGZ280" s="755"/>
      <c r="EHA280" s="755"/>
      <c r="EHB280" s="755"/>
      <c r="EHC280" s="755"/>
      <c r="EHD280" s="755"/>
      <c r="EHE280" s="755"/>
      <c r="EHF280" s="755"/>
      <c r="EHG280" s="755"/>
      <c r="EHH280" s="755"/>
      <c r="EHI280" s="755"/>
      <c r="EHJ280" s="755"/>
      <c r="EHK280" s="755"/>
      <c r="EHL280" s="755"/>
      <c r="EHM280" s="755"/>
      <c r="EHN280" s="755"/>
      <c r="EHO280" s="755"/>
      <c r="EHP280" s="755"/>
      <c r="EHQ280" s="755"/>
      <c r="EHR280" s="755"/>
      <c r="EHS280" s="755"/>
      <c r="EHT280" s="755"/>
      <c r="EHU280" s="755"/>
      <c r="EHV280" s="755"/>
      <c r="EHW280" s="755"/>
      <c r="EHX280" s="755"/>
      <c r="EHY280" s="755"/>
      <c r="EHZ280" s="755"/>
      <c r="EIA280" s="755"/>
      <c r="EIB280" s="755"/>
      <c r="EIC280" s="755"/>
      <c r="EID280" s="755"/>
      <c r="EIE280" s="755"/>
      <c r="EIF280" s="755"/>
      <c r="EIG280" s="755"/>
      <c r="EIH280" s="755"/>
      <c r="EII280" s="755"/>
      <c r="EIJ280" s="755"/>
      <c r="EIK280" s="755"/>
      <c r="EIL280" s="755"/>
      <c r="EIM280" s="755"/>
      <c r="EIN280" s="755"/>
      <c r="EIO280" s="755"/>
      <c r="EIP280" s="755"/>
      <c r="EIQ280" s="755"/>
      <c r="EIR280" s="755"/>
      <c r="EIS280" s="755"/>
      <c r="EIT280" s="755"/>
      <c r="EIU280" s="755"/>
      <c r="EIV280" s="755"/>
      <c r="EIW280" s="755"/>
      <c r="EIX280" s="755"/>
      <c r="EIY280" s="755"/>
      <c r="EIZ280" s="755"/>
      <c r="EJA280" s="755"/>
      <c r="EJB280" s="755"/>
      <c r="EJC280" s="755"/>
      <c r="EJD280" s="755"/>
      <c r="EJE280" s="755"/>
      <c r="EJF280" s="755"/>
      <c r="EJG280" s="755"/>
      <c r="EJH280" s="755"/>
      <c r="EJI280" s="755"/>
      <c r="EJJ280" s="755"/>
      <c r="EJK280" s="755"/>
      <c r="EJL280" s="755"/>
      <c r="EJM280" s="755"/>
      <c r="EJN280" s="755"/>
      <c r="EJO280" s="755"/>
      <c r="EJP280" s="755"/>
      <c r="EJQ280" s="755"/>
      <c r="EJR280" s="755"/>
      <c r="EJS280" s="755"/>
      <c r="EJT280" s="755"/>
      <c r="EJU280" s="755"/>
      <c r="EJV280" s="755"/>
      <c r="EJW280" s="755"/>
      <c r="EJX280" s="755"/>
      <c r="EJY280" s="755"/>
      <c r="EJZ280" s="755"/>
      <c r="EKA280" s="755"/>
      <c r="EKB280" s="755"/>
      <c r="EKC280" s="755"/>
      <c r="EKD280" s="755"/>
      <c r="EKE280" s="755"/>
      <c r="EKF280" s="755"/>
      <c r="EKG280" s="755"/>
      <c r="EKH280" s="755"/>
      <c r="EKI280" s="755"/>
      <c r="EKJ280" s="755"/>
      <c r="EKK280" s="755"/>
      <c r="EKL280" s="755"/>
      <c r="EKM280" s="755"/>
      <c r="EKN280" s="755"/>
      <c r="EKO280" s="755"/>
      <c r="EKP280" s="755"/>
      <c r="EKQ280" s="755"/>
      <c r="EKR280" s="755"/>
      <c r="EKS280" s="755"/>
      <c r="EKT280" s="755"/>
      <c r="EKU280" s="755"/>
      <c r="EKV280" s="755"/>
      <c r="EKW280" s="755"/>
      <c r="EKX280" s="755"/>
      <c r="EKY280" s="755"/>
      <c r="EKZ280" s="755"/>
      <c r="ELA280" s="755"/>
      <c r="ELB280" s="755"/>
      <c r="ELC280" s="755"/>
      <c r="ELD280" s="755"/>
      <c r="ELE280" s="755"/>
      <c r="ELF280" s="755"/>
      <c r="ELG280" s="755"/>
      <c r="ELH280" s="755"/>
      <c r="ELI280" s="755"/>
      <c r="ELJ280" s="755"/>
      <c r="ELK280" s="755"/>
      <c r="ELL280" s="755"/>
      <c r="ELM280" s="755"/>
      <c r="ELN280" s="755"/>
      <c r="ELO280" s="755"/>
      <c r="ELP280" s="755"/>
      <c r="ELQ280" s="755"/>
      <c r="ELR280" s="755"/>
      <c r="ELS280" s="755"/>
      <c r="ELT280" s="755"/>
      <c r="ELU280" s="755"/>
      <c r="ELV280" s="755"/>
      <c r="ELW280" s="755"/>
      <c r="ELX280" s="755"/>
      <c r="ELY280" s="755"/>
      <c r="ELZ280" s="755"/>
      <c r="EMA280" s="755"/>
      <c r="EMB280" s="755"/>
      <c r="EMC280" s="755"/>
      <c r="EMD280" s="755"/>
      <c r="EME280" s="755"/>
      <c r="EMF280" s="755"/>
      <c r="EMG280" s="755"/>
      <c r="EMH280" s="755"/>
      <c r="EMI280" s="755"/>
      <c r="EMJ280" s="755"/>
      <c r="EMK280" s="755"/>
      <c r="EML280" s="755"/>
      <c r="EMM280" s="755"/>
      <c r="EMN280" s="755"/>
      <c r="EMO280" s="755"/>
      <c r="EMP280" s="755"/>
      <c r="EMQ280" s="755"/>
      <c r="EMR280" s="755"/>
      <c r="EMS280" s="755"/>
      <c r="EMT280" s="755"/>
      <c r="EMU280" s="755"/>
      <c r="EMV280" s="755"/>
      <c r="EMW280" s="755"/>
      <c r="EMX280" s="755"/>
      <c r="EMY280" s="755"/>
      <c r="EMZ280" s="755"/>
      <c r="ENA280" s="755"/>
      <c r="ENB280" s="755"/>
      <c r="ENC280" s="755"/>
      <c r="END280" s="755"/>
      <c r="ENE280" s="755"/>
      <c r="ENF280" s="755"/>
      <c r="ENG280" s="755"/>
      <c r="ENH280" s="755"/>
      <c r="ENI280" s="755"/>
      <c r="ENJ280" s="755"/>
      <c r="ENK280" s="755"/>
      <c r="ENL280" s="755"/>
      <c r="ENM280" s="755"/>
      <c r="ENN280" s="755"/>
      <c r="ENO280" s="755"/>
      <c r="ENP280" s="755"/>
      <c r="ENQ280" s="755"/>
      <c r="ENR280" s="755"/>
      <c r="ENS280" s="755"/>
      <c r="ENT280" s="755"/>
      <c r="ENU280" s="755"/>
      <c r="ENV280" s="755"/>
      <c r="ENW280" s="755"/>
      <c r="ENX280" s="755"/>
      <c r="ENY280" s="755"/>
      <c r="ENZ280" s="755"/>
      <c r="EOA280" s="755"/>
      <c r="EOB280" s="755"/>
      <c r="EOC280" s="755"/>
      <c r="EOD280" s="755"/>
      <c r="EOE280" s="755"/>
      <c r="EOF280" s="755"/>
      <c r="EOG280" s="755"/>
      <c r="EOH280" s="755"/>
      <c r="EOI280" s="755"/>
      <c r="EOJ280" s="755"/>
      <c r="EOK280" s="755"/>
      <c r="EOL280" s="755"/>
      <c r="EOM280" s="755"/>
      <c r="EON280" s="755"/>
      <c r="EOO280" s="755"/>
      <c r="EOP280" s="755"/>
      <c r="EOQ280" s="755"/>
      <c r="EOR280" s="755"/>
      <c r="EOS280" s="755"/>
      <c r="EOT280" s="755"/>
      <c r="EOU280" s="755"/>
      <c r="EOV280" s="755"/>
      <c r="EOW280" s="755"/>
      <c r="EOX280" s="755"/>
      <c r="EOY280" s="755"/>
      <c r="EOZ280" s="755"/>
      <c r="EPA280" s="755"/>
      <c r="EPB280" s="755"/>
      <c r="EPC280" s="755"/>
      <c r="EPD280" s="755"/>
      <c r="EPE280" s="755"/>
      <c r="EPF280" s="755"/>
      <c r="EPG280" s="755"/>
      <c r="EPH280" s="755"/>
      <c r="EPI280" s="755"/>
      <c r="EPJ280" s="755"/>
      <c r="EPK280" s="755"/>
      <c r="EPL280" s="755"/>
      <c r="EPM280" s="755"/>
      <c r="EPN280" s="755"/>
      <c r="EPO280" s="755"/>
      <c r="EPP280" s="755"/>
      <c r="EPQ280" s="755"/>
      <c r="EPR280" s="755"/>
      <c r="EPS280" s="755"/>
      <c r="EPT280" s="755"/>
      <c r="EPU280" s="755"/>
      <c r="EPV280" s="755"/>
      <c r="EPW280" s="755"/>
      <c r="EPX280" s="755"/>
      <c r="EPY280" s="755"/>
      <c r="EPZ280" s="755"/>
      <c r="EQA280" s="755"/>
      <c r="EQB280" s="755"/>
      <c r="EQC280" s="755"/>
      <c r="EQD280" s="755"/>
      <c r="EQE280" s="755"/>
      <c r="EQF280" s="755"/>
      <c r="EQG280" s="755"/>
      <c r="EQH280" s="755"/>
      <c r="EQI280" s="755"/>
      <c r="EQJ280" s="755"/>
      <c r="EQK280" s="755"/>
      <c r="EQL280" s="755"/>
      <c r="EQM280" s="755"/>
      <c r="EQN280" s="755"/>
      <c r="EQO280" s="755"/>
      <c r="EQP280" s="755"/>
      <c r="EQQ280" s="755"/>
      <c r="EQR280" s="755"/>
      <c r="EQS280" s="755"/>
      <c r="EQT280" s="755"/>
      <c r="EQU280" s="755"/>
      <c r="EQV280" s="755"/>
      <c r="EQW280" s="755"/>
      <c r="EQX280" s="755"/>
      <c r="EQY280" s="755"/>
      <c r="EQZ280" s="755"/>
      <c r="ERA280" s="755"/>
      <c r="ERB280" s="755"/>
      <c r="ERC280" s="755"/>
      <c r="ERD280" s="755"/>
      <c r="ERE280" s="755"/>
      <c r="ERF280" s="755"/>
      <c r="ERG280" s="755"/>
      <c r="ERH280" s="755"/>
      <c r="ERI280" s="755"/>
      <c r="ERJ280" s="755"/>
      <c r="ERK280" s="755"/>
      <c r="ERL280" s="755"/>
      <c r="ERM280" s="755"/>
      <c r="ERN280" s="755"/>
      <c r="ERO280" s="755"/>
      <c r="ERP280" s="755"/>
      <c r="ERQ280" s="755"/>
      <c r="ERR280" s="755"/>
      <c r="ERS280" s="755"/>
      <c r="ERT280" s="755"/>
      <c r="ERU280" s="755"/>
      <c r="ERV280" s="755"/>
      <c r="ERW280" s="755"/>
      <c r="ERX280" s="755"/>
      <c r="ERY280" s="755"/>
      <c r="ERZ280" s="755"/>
      <c r="ESA280" s="755"/>
      <c r="ESB280" s="755"/>
      <c r="ESC280" s="755"/>
      <c r="ESD280" s="755"/>
      <c r="ESE280" s="755"/>
      <c r="ESF280" s="755"/>
      <c r="ESG280" s="755"/>
      <c r="ESH280" s="755"/>
      <c r="ESI280" s="755"/>
      <c r="ESJ280" s="755"/>
      <c r="ESK280" s="755"/>
      <c r="ESL280" s="755"/>
      <c r="ESM280" s="755"/>
      <c r="ESN280" s="755"/>
      <c r="ESO280" s="755"/>
      <c r="ESP280" s="755"/>
      <c r="ESQ280" s="755"/>
      <c r="ESR280" s="755"/>
      <c r="ESS280" s="755"/>
      <c r="EST280" s="755"/>
      <c r="ESU280" s="755"/>
      <c r="ESV280" s="755"/>
      <c r="ESW280" s="755"/>
      <c r="ESX280" s="755"/>
      <c r="ESY280" s="755"/>
      <c r="ESZ280" s="755"/>
      <c r="ETA280" s="755"/>
      <c r="ETB280" s="755"/>
      <c r="ETC280" s="755"/>
      <c r="ETD280" s="755"/>
      <c r="ETE280" s="755"/>
      <c r="ETF280" s="755"/>
      <c r="ETG280" s="755"/>
      <c r="ETH280" s="755"/>
      <c r="ETI280" s="755"/>
      <c r="ETJ280" s="755"/>
      <c r="ETK280" s="755"/>
      <c r="ETL280" s="755"/>
      <c r="ETM280" s="755"/>
      <c r="ETN280" s="755"/>
      <c r="ETO280" s="755"/>
      <c r="ETP280" s="755"/>
      <c r="ETQ280" s="755"/>
      <c r="ETR280" s="755"/>
      <c r="ETS280" s="755"/>
      <c r="ETT280" s="755"/>
      <c r="ETU280" s="755"/>
      <c r="ETV280" s="755"/>
      <c r="ETW280" s="755"/>
      <c r="ETX280" s="755"/>
      <c r="ETY280" s="755"/>
      <c r="ETZ280" s="755"/>
      <c r="EUA280" s="755"/>
      <c r="EUB280" s="755"/>
      <c r="EUC280" s="755"/>
      <c r="EUD280" s="755"/>
      <c r="EUE280" s="755"/>
      <c r="EUF280" s="755"/>
      <c r="EUG280" s="755"/>
      <c r="EUH280" s="755"/>
      <c r="EUI280" s="755"/>
      <c r="EUJ280" s="755"/>
      <c r="EUK280" s="755"/>
      <c r="EUL280" s="755"/>
      <c r="EUM280" s="755"/>
      <c r="EUN280" s="755"/>
      <c r="EUO280" s="755"/>
      <c r="EUP280" s="755"/>
      <c r="EUQ280" s="755"/>
      <c r="EUR280" s="755"/>
      <c r="EUS280" s="755"/>
      <c r="EUT280" s="755"/>
      <c r="EUU280" s="755"/>
      <c r="EUV280" s="755"/>
      <c r="EUW280" s="755"/>
      <c r="EUX280" s="755"/>
      <c r="EUY280" s="755"/>
      <c r="EUZ280" s="755"/>
      <c r="EVA280" s="755"/>
      <c r="EVB280" s="755"/>
      <c r="EVC280" s="755"/>
      <c r="EVD280" s="755"/>
      <c r="EVE280" s="755"/>
      <c r="EVF280" s="755"/>
      <c r="EVG280" s="755"/>
      <c r="EVH280" s="755"/>
      <c r="EVI280" s="755"/>
      <c r="EVJ280" s="755"/>
      <c r="EVK280" s="755"/>
      <c r="EVL280" s="755"/>
      <c r="EVM280" s="755"/>
      <c r="EVN280" s="755"/>
      <c r="EVO280" s="755"/>
      <c r="EVP280" s="755"/>
      <c r="EVQ280" s="755"/>
      <c r="EVR280" s="755"/>
      <c r="EVS280" s="755"/>
      <c r="EVT280" s="755"/>
      <c r="EVU280" s="755"/>
      <c r="EVV280" s="755"/>
      <c r="EVW280" s="755"/>
      <c r="EVX280" s="755"/>
      <c r="EVY280" s="755"/>
      <c r="EVZ280" s="755"/>
      <c r="EWA280" s="755"/>
      <c r="EWB280" s="755"/>
      <c r="EWC280" s="755"/>
      <c r="EWD280" s="755"/>
      <c r="EWE280" s="755"/>
      <c r="EWF280" s="755"/>
      <c r="EWG280" s="755"/>
      <c r="EWH280" s="755"/>
      <c r="EWI280" s="755"/>
      <c r="EWJ280" s="755"/>
      <c r="EWK280" s="755"/>
      <c r="EWL280" s="755"/>
      <c r="EWM280" s="755"/>
      <c r="EWN280" s="755"/>
      <c r="EWO280" s="755"/>
      <c r="EWP280" s="755"/>
      <c r="EWQ280" s="755"/>
      <c r="EWR280" s="755"/>
      <c r="EWS280" s="755"/>
      <c r="EWT280" s="755"/>
      <c r="EWU280" s="755"/>
      <c r="EWV280" s="755"/>
      <c r="EWW280" s="755"/>
      <c r="EWX280" s="755"/>
      <c r="EWY280" s="755"/>
      <c r="EWZ280" s="755"/>
      <c r="EXA280" s="755"/>
      <c r="EXB280" s="755"/>
      <c r="EXC280" s="755"/>
      <c r="EXD280" s="755"/>
      <c r="EXE280" s="755"/>
      <c r="EXF280" s="755"/>
      <c r="EXG280" s="755"/>
      <c r="EXH280" s="755"/>
      <c r="EXI280" s="755"/>
      <c r="EXJ280" s="755"/>
      <c r="EXK280" s="755"/>
      <c r="EXL280" s="755"/>
      <c r="EXM280" s="755"/>
      <c r="EXN280" s="755"/>
      <c r="EXO280" s="755"/>
      <c r="EXP280" s="755"/>
      <c r="EXQ280" s="755"/>
      <c r="EXR280" s="755"/>
      <c r="EXS280" s="755"/>
      <c r="EXT280" s="755"/>
      <c r="EXU280" s="755"/>
      <c r="EXV280" s="755"/>
      <c r="EXW280" s="755"/>
      <c r="EXX280" s="755"/>
      <c r="EXY280" s="755"/>
      <c r="EXZ280" s="755"/>
      <c r="EYA280" s="755"/>
      <c r="EYB280" s="755"/>
      <c r="EYC280" s="755"/>
      <c r="EYD280" s="755"/>
      <c r="EYE280" s="755"/>
      <c r="EYF280" s="755"/>
      <c r="EYG280" s="755"/>
      <c r="EYH280" s="755"/>
      <c r="EYI280" s="755"/>
      <c r="EYJ280" s="755"/>
      <c r="EYK280" s="755"/>
      <c r="EYL280" s="755"/>
      <c r="EYM280" s="755"/>
      <c r="EYN280" s="755"/>
      <c r="EYO280" s="755"/>
      <c r="EYP280" s="755"/>
      <c r="EYQ280" s="755"/>
      <c r="EYR280" s="755"/>
      <c r="EYS280" s="755"/>
      <c r="EYT280" s="755"/>
      <c r="EYU280" s="755"/>
      <c r="EYV280" s="755"/>
      <c r="EYW280" s="755"/>
      <c r="EYX280" s="755"/>
      <c r="EYY280" s="755"/>
      <c r="EYZ280" s="755"/>
      <c r="EZA280" s="755"/>
      <c r="EZB280" s="755"/>
      <c r="EZC280" s="755"/>
      <c r="EZD280" s="755"/>
      <c r="EZE280" s="755"/>
      <c r="EZF280" s="755"/>
      <c r="EZG280" s="755"/>
      <c r="EZH280" s="755"/>
      <c r="EZI280" s="755"/>
      <c r="EZJ280" s="755"/>
      <c r="EZK280" s="755"/>
      <c r="EZL280" s="755"/>
      <c r="EZM280" s="755"/>
      <c r="EZN280" s="755"/>
      <c r="EZO280" s="755"/>
      <c r="EZP280" s="755"/>
      <c r="EZQ280" s="755"/>
      <c r="EZR280" s="755"/>
      <c r="EZS280" s="755"/>
      <c r="EZT280" s="755"/>
      <c r="EZU280" s="755"/>
      <c r="EZV280" s="755"/>
      <c r="EZW280" s="755"/>
      <c r="EZX280" s="755"/>
      <c r="EZY280" s="755"/>
      <c r="EZZ280" s="755"/>
      <c r="FAA280" s="755"/>
      <c r="FAB280" s="755"/>
      <c r="FAC280" s="755"/>
      <c r="FAD280" s="755"/>
      <c r="FAE280" s="755"/>
      <c r="FAF280" s="755"/>
      <c r="FAG280" s="755"/>
      <c r="FAH280" s="755"/>
      <c r="FAI280" s="755"/>
      <c r="FAJ280" s="755"/>
      <c r="FAK280" s="755"/>
      <c r="FAL280" s="755"/>
      <c r="FAM280" s="755"/>
      <c r="FAN280" s="755"/>
      <c r="FAO280" s="755"/>
      <c r="FAP280" s="755"/>
      <c r="FAQ280" s="755"/>
      <c r="FAR280" s="755"/>
      <c r="FAS280" s="755"/>
      <c r="FAT280" s="755"/>
      <c r="FAU280" s="755"/>
      <c r="FAV280" s="755"/>
      <c r="FAW280" s="755"/>
      <c r="FAX280" s="755"/>
      <c r="FAY280" s="755"/>
      <c r="FAZ280" s="755"/>
      <c r="FBA280" s="755"/>
      <c r="FBB280" s="755"/>
      <c r="FBC280" s="755"/>
      <c r="FBD280" s="755"/>
      <c r="FBE280" s="755"/>
      <c r="FBF280" s="755"/>
      <c r="FBG280" s="755"/>
      <c r="FBH280" s="755"/>
      <c r="FBI280" s="755"/>
      <c r="FBJ280" s="755"/>
      <c r="FBK280" s="755"/>
      <c r="FBL280" s="755"/>
      <c r="FBM280" s="755"/>
      <c r="FBN280" s="755"/>
      <c r="FBO280" s="755"/>
      <c r="FBP280" s="755"/>
      <c r="FBQ280" s="755"/>
      <c r="FBR280" s="755"/>
      <c r="FBS280" s="755"/>
      <c r="FBT280" s="755"/>
      <c r="FBU280" s="755"/>
      <c r="FBV280" s="755"/>
      <c r="FBW280" s="755"/>
      <c r="FBX280" s="755"/>
      <c r="FBY280" s="755"/>
      <c r="FBZ280" s="755"/>
      <c r="FCA280" s="755"/>
      <c r="FCB280" s="755"/>
      <c r="FCC280" s="755"/>
      <c r="FCD280" s="755"/>
      <c r="FCE280" s="755"/>
      <c r="FCF280" s="755"/>
      <c r="FCG280" s="755"/>
      <c r="FCH280" s="755"/>
      <c r="FCI280" s="755"/>
      <c r="FCJ280" s="755"/>
      <c r="FCK280" s="755"/>
      <c r="FCL280" s="755"/>
      <c r="FCM280" s="755"/>
      <c r="FCN280" s="755"/>
      <c r="FCO280" s="755"/>
      <c r="FCP280" s="755"/>
      <c r="FCQ280" s="755"/>
      <c r="FCR280" s="755"/>
      <c r="FCS280" s="755"/>
      <c r="FCT280" s="755"/>
      <c r="FCU280" s="755"/>
      <c r="FCV280" s="755"/>
      <c r="FCW280" s="755"/>
      <c r="FCX280" s="755"/>
      <c r="FCY280" s="755"/>
      <c r="FCZ280" s="755"/>
      <c r="FDA280" s="755"/>
      <c r="FDB280" s="755"/>
      <c r="FDC280" s="755"/>
      <c r="FDD280" s="755"/>
      <c r="FDE280" s="755"/>
      <c r="FDF280" s="755"/>
      <c r="FDG280" s="755"/>
      <c r="FDH280" s="755"/>
      <c r="FDI280" s="755"/>
      <c r="FDJ280" s="755"/>
      <c r="FDK280" s="755"/>
      <c r="FDL280" s="755"/>
      <c r="FDM280" s="755"/>
      <c r="FDN280" s="755"/>
      <c r="FDO280" s="755"/>
      <c r="FDP280" s="755"/>
      <c r="FDQ280" s="755"/>
      <c r="FDR280" s="755"/>
      <c r="FDS280" s="755"/>
      <c r="FDT280" s="755"/>
      <c r="FDU280" s="755"/>
      <c r="FDV280" s="755"/>
      <c r="FDW280" s="755"/>
      <c r="FDX280" s="755"/>
      <c r="FDY280" s="755"/>
      <c r="FDZ280" s="755"/>
      <c r="FEA280" s="755"/>
      <c r="FEB280" s="755"/>
      <c r="FEC280" s="755"/>
      <c r="FED280" s="755"/>
      <c r="FEE280" s="755"/>
      <c r="FEF280" s="755"/>
      <c r="FEG280" s="755"/>
      <c r="FEH280" s="755"/>
      <c r="FEI280" s="755"/>
      <c r="FEJ280" s="755"/>
      <c r="FEK280" s="755"/>
      <c r="FEL280" s="755"/>
      <c r="FEM280" s="755"/>
      <c r="FEN280" s="755"/>
      <c r="FEO280" s="755"/>
      <c r="FEP280" s="755"/>
      <c r="FEQ280" s="755"/>
      <c r="FER280" s="755"/>
      <c r="FES280" s="755"/>
      <c r="FET280" s="755"/>
      <c r="FEU280" s="755"/>
      <c r="FEV280" s="755"/>
      <c r="FEW280" s="755"/>
      <c r="FEX280" s="755"/>
      <c r="FEY280" s="755"/>
      <c r="FEZ280" s="755"/>
      <c r="FFA280" s="755"/>
      <c r="FFB280" s="755"/>
      <c r="FFC280" s="755"/>
      <c r="FFD280" s="755"/>
      <c r="FFE280" s="755"/>
      <c r="FFF280" s="755"/>
      <c r="FFG280" s="755"/>
      <c r="FFH280" s="755"/>
      <c r="FFI280" s="755"/>
      <c r="FFJ280" s="755"/>
      <c r="FFK280" s="755"/>
      <c r="FFL280" s="755"/>
      <c r="FFM280" s="755"/>
      <c r="FFN280" s="755"/>
      <c r="FFO280" s="755"/>
      <c r="FFP280" s="755"/>
      <c r="FFQ280" s="755"/>
      <c r="FFR280" s="755"/>
      <c r="FFS280" s="755"/>
      <c r="FFT280" s="755"/>
      <c r="FFU280" s="755"/>
      <c r="FFV280" s="755"/>
      <c r="FFW280" s="755"/>
      <c r="FFX280" s="755"/>
      <c r="FFY280" s="755"/>
      <c r="FFZ280" s="755"/>
      <c r="FGA280" s="755"/>
      <c r="FGB280" s="755"/>
      <c r="FGC280" s="755"/>
      <c r="FGD280" s="755"/>
      <c r="FGE280" s="755"/>
      <c r="FGF280" s="755"/>
      <c r="FGG280" s="755"/>
      <c r="FGH280" s="755"/>
      <c r="FGI280" s="755"/>
      <c r="FGJ280" s="755"/>
      <c r="FGK280" s="755"/>
      <c r="FGL280" s="755"/>
      <c r="FGM280" s="755"/>
      <c r="FGN280" s="755"/>
      <c r="FGO280" s="755"/>
      <c r="FGP280" s="755"/>
      <c r="FGQ280" s="755"/>
      <c r="FGR280" s="755"/>
      <c r="FGS280" s="755"/>
      <c r="FGT280" s="755"/>
      <c r="FGU280" s="755"/>
      <c r="FGV280" s="755"/>
      <c r="FGW280" s="755"/>
      <c r="FGX280" s="755"/>
      <c r="FGY280" s="755"/>
      <c r="FGZ280" s="755"/>
      <c r="FHA280" s="755"/>
      <c r="FHB280" s="755"/>
      <c r="FHC280" s="755"/>
      <c r="FHD280" s="755"/>
      <c r="FHE280" s="755"/>
      <c r="FHF280" s="755"/>
      <c r="FHG280" s="755"/>
      <c r="FHH280" s="755"/>
      <c r="FHI280" s="755"/>
      <c r="FHJ280" s="755"/>
      <c r="FHK280" s="755"/>
      <c r="FHL280" s="755"/>
      <c r="FHM280" s="755"/>
      <c r="FHN280" s="755"/>
      <c r="FHO280" s="755"/>
      <c r="FHP280" s="755"/>
      <c r="FHQ280" s="755"/>
      <c r="FHR280" s="755"/>
      <c r="FHS280" s="755"/>
      <c r="FHT280" s="755"/>
      <c r="FHU280" s="755"/>
      <c r="FHV280" s="755"/>
      <c r="FHW280" s="755"/>
      <c r="FHX280" s="755"/>
      <c r="FHY280" s="755"/>
      <c r="FHZ280" s="755"/>
      <c r="FIA280" s="755"/>
      <c r="FIB280" s="755"/>
      <c r="FIC280" s="755"/>
      <c r="FID280" s="755"/>
      <c r="FIE280" s="755"/>
      <c r="FIF280" s="755"/>
      <c r="FIG280" s="755"/>
      <c r="FIH280" s="755"/>
      <c r="FII280" s="755"/>
      <c r="FIJ280" s="755"/>
      <c r="FIK280" s="755"/>
      <c r="FIL280" s="755"/>
      <c r="FIM280" s="755"/>
      <c r="FIN280" s="755"/>
      <c r="FIO280" s="755"/>
      <c r="FIP280" s="755"/>
      <c r="FIQ280" s="755"/>
      <c r="FIR280" s="755"/>
      <c r="FIS280" s="755"/>
      <c r="FIT280" s="755"/>
      <c r="FIU280" s="755"/>
      <c r="FIV280" s="755"/>
      <c r="FIW280" s="755"/>
      <c r="FIX280" s="755"/>
      <c r="FIY280" s="755"/>
      <c r="FIZ280" s="755"/>
      <c r="FJA280" s="755"/>
      <c r="FJB280" s="755"/>
      <c r="FJC280" s="755"/>
      <c r="FJD280" s="755"/>
      <c r="FJE280" s="755"/>
      <c r="FJF280" s="755"/>
      <c r="FJG280" s="755"/>
      <c r="FJH280" s="755"/>
      <c r="FJI280" s="755"/>
      <c r="FJJ280" s="755"/>
      <c r="FJK280" s="755"/>
      <c r="FJL280" s="755"/>
      <c r="FJM280" s="755"/>
      <c r="FJN280" s="755"/>
      <c r="FJO280" s="755"/>
      <c r="FJP280" s="755"/>
      <c r="FJQ280" s="755"/>
      <c r="FJR280" s="755"/>
      <c r="FJS280" s="755"/>
      <c r="FJT280" s="755"/>
      <c r="FJU280" s="755"/>
      <c r="FJV280" s="755"/>
      <c r="FJW280" s="755"/>
      <c r="FJX280" s="755"/>
      <c r="FJY280" s="755"/>
      <c r="FJZ280" s="755"/>
      <c r="FKA280" s="755"/>
      <c r="FKB280" s="755"/>
      <c r="FKC280" s="755"/>
      <c r="FKD280" s="755"/>
      <c r="FKE280" s="755"/>
      <c r="FKF280" s="755"/>
      <c r="FKG280" s="755"/>
      <c r="FKH280" s="755"/>
      <c r="FKI280" s="755"/>
      <c r="FKJ280" s="755"/>
      <c r="FKK280" s="755"/>
      <c r="FKL280" s="755"/>
      <c r="FKM280" s="755"/>
      <c r="FKN280" s="755"/>
      <c r="FKO280" s="755"/>
      <c r="FKP280" s="755"/>
      <c r="FKQ280" s="755"/>
      <c r="FKR280" s="755"/>
      <c r="FKS280" s="755"/>
      <c r="FKT280" s="755"/>
      <c r="FKU280" s="755"/>
      <c r="FKV280" s="755"/>
      <c r="FKW280" s="755"/>
      <c r="FKX280" s="755"/>
      <c r="FKY280" s="755"/>
      <c r="FKZ280" s="755"/>
      <c r="FLA280" s="755"/>
      <c r="FLB280" s="755"/>
      <c r="FLC280" s="755"/>
      <c r="FLD280" s="755"/>
      <c r="FLE280" s="755"/>
      <c r="FLF280" s="755"/>
      <c r="FLG280" s="755"/>
      <c r="FLH280" s="755"/>
      <c r="FLI280" s="755"/>
      <c r="FLJ280" s="755"/>
      <c r="FLK280" s="755"/>
      <c r="FLL280" s="755"/>
      <c r="FLM280" s="755"/>
      <c r="FLN280" s="755"/>
      <c r="FLO280" s="755"/>
      <c r="FLP280" s="755"/>
      <c r="FLQ280" s="755"/>
      <c r="FLR280" s="755"/>
      <c r="FLS280" s="755"/>
      <c r="FLT280" s="755"/>
      <c r="FLU280" s="755"/>
      <c r="FLV280" s="755"/>
      <c r="FLW280" s="755"/>
      <c r="FLX280" s="755"/>
      <c r="FLY280" s="755"/>
      <c r="FLZ280" s="755"/>
      <c r="FMA280" s="755"/>
      <c r="FMB280" s="755"/>
      <c r="FMC280" s="755"/>
      <c r="FMD280" s="755"/>
      <c r="FME280" s="755"/>
      <c r="FMF280" s="755"/>
      <c r="FMG280" s="755"/>
      <c r="FMH280" s="755"/>
      <c r="FMI280" s="755"/>
      <c r="FMJ280" s="755"/>
      <c r="FMK280" s="755"/>
      <c r="FML280" s="755"/>
      <c r="FMM280" s="755"/>
      <c r="FMN280" s="755"/>
      <c r="FMO280" s="755"/>
      <c r="FMP280" s="755"/>
      <c r="FMQ280" s="755"/>
      <c r="FMR280" s="755"/>
      <c r="FMS280" s="755"/>
      <c r="FMT280" s="755"/>
      <c r="FMU280" s="755"/>
      <c r="FMV280" s="755"/>
      <c r="FMW280" s="755"/>
      <c r="FMX280" s="755"/>
      <c r="FMY280" s="755"/>
      <c r="FMZ280" s="755"/>
      <c r="FNA280" s="755"/>
      <c r="FNB280" s="755"/>
      <c r="FNC280" s="755"/>
      <c r="FND280" s="755"/>
      <c r="FNE280" s="755"/>
      <c r="FNF280" s="755"/>
      <c r="FNG280" s="755"/>
      <c r="FNH280" s="755"/>
      <c r="FNI280" s="755"/>
      <c r="FNJ280" s="755"/>
      <c r="FNK280" s="755"/>
      <c r="FNL280" s="755"/>
      <c r="FNM280" s="755"/>
      <c r="FNN280" s="755"/>
      <c r="FNO280" s="755"/>
      <c r="FNP280" s="755"/>
      <c r="FNQ280" s="755"/>
      <c r="FNR280" s="755"/>
      <c r="FNS280" s="755"/>
      <c r="FNT280" s="755"/>
      <c r="FNU280" s="755"/>
      <c r="FNV280" s="755"/>
      <c r="FNW280" s="755"/>
      <c r="FNX280" s="755"/>
      <c r="FNY280" s="755"/>
      <c r="FNZ280" s="755"/>
      <c r="FOA280" s="755"/>
      <c r="FOB280" s="755"/>
      <c r="FOC280" s="755"/>
      <c r="FOD280" s="755"/>
      <c r="FOE280" s="755"/>
      <c r="FOF280" s="755"/>
      <c r="FOG280" s="755"/>
      <c r="FOH280" s="755"/>
      <c r="FOI280" s="755"/>
      <c r="FOJ280" s="755"/>
      <c r="FOK280" s="755"/>
      <c r="FOL280" s="755"/>
      <c r="FOM280" s="755"/>
      <c r="FON280" s="755"/>
      <c r="FOO280" s="755"/>
      <c r="FOP280" s="755"/>
      <c r="FOQ280" s="755"/>
      <c r="FOR280" s="755"/>
      <c r="FOS280" s="755"/>
      <c r="FOT280" s="755"/>
      <c r="FOU280" s="755"/>
      <c r="FOV280" s="755"/>
      <c r="FOW280" s="755"/>
      <c r="FOX280" s="755"/>
      <c r="FOY280" s="755"/>
      <c r="FOZ280" s="755"/>
      <c r="FPA280" s="755"/>
      <c r="FPB280" s="755"/>
      <c r="FPC280" s="755"/>
      <c r="FPD280" s="755"/>
      <c r="FPE280" s="755"/>
      <c r="FPF280" s="755"/>
      <c r="FPG280" s="755"/>
      <c r="FPH280" s="755"/>
      <c r="FPI280" s="755"/>
      <c r="FPJ280" s="755"/>
      <c r="FPK280" s="755"/>
      <c r="FPL280" s="755"/>
      <c r="FPM280" s="755"/>
      <c r="FPN280" s="755"/>
      <c r="FPO280" s="755"/>
      <c r="FPP280" s="755"/>
      <c r="FPQ280" s="755"/>
      <c r="FPR280" s="755"/>
      <c r="FPS280" s="755"/>
      <c r="FPT280" s="755"/>
      <c r="FPU280" s="755"/>
      <c r="FPV280" s="755"/>
      <c r="FPW280" s="755"/>
      <c r="FPX280" s="755"/>
      <c r="FPY280" s="755"/>
      <c r="FPZ280" s="755"/>
      <c r="FQA280" s="755"/>
      <c r="FQB280" s="755"/>
      <c r="FQC280" s="755"/>
      <c r="FQD280" s="755"/>
      <c r="FQE280" s="755"/>
      <c r="FQF280" s="755"/>
      <c r="FQG280" s="755"/>
      <c r="FQH280" s="755"/>
      <c r="FQI280" s="755"/>
      <c r="FQJ280" s="755"/>
      <c r="FQK280" s="755"/>
      <c r="FQL280" s="755"/>
      <c r="FQM280" s="755"/>
      <c r="FQN280" s="755"/>
      <c r="FQO280" s="755"/>
      <c r="FQP280" s="755"/>
      <c r="FQQ280" s="755"/>
      <c r="FQR280" s="755"/>
      <c r="FQS280" s="755"/>
      <c r="FQT280" s="755"/>
      <c r="FQU280" s="755"/>
      <c r="FQV280" s="755"/>
      <c r="FQW280" s="755"/>
      <c r="FQX280" s="755"/>
      <c r="FQY280" s="755"/>
      <c r="FQZ280" s="755"/>
      <c r="FRA280" s="755"/>
      <c r="FRB280" s="755"/>
      <c r="FRC280" s="755"/>
      <c r="FRD280" s="755"/>
      <c r="FRE280" s="755"/>
      <c r="FRF280" s="755"/>
      <c r="FRG280" s="755"/>
      <c r="FRH280" s="755"/>
      <c r="FRI280" s="755"/>
      <c r="FRJ280" s="755"/>
      <c r="FRK280" s="755"/>
      <c r="FRL280" s="755"/>
      <c r="FRM280" s="755"/>
      <c r="FRN280" s="755"/>
      <c r="FRO280" s="755"/>
      <c r="FRP280" s="755"/>
      <c r="FRQ280" s="755"/>
      <c r="FRR280" s="755"/>
      <c r="FRS280" s="755"/>
      <c r="FRT280" s="755"/>
      <c r="FRU280" s="755"/>
      <c r="FRV280" s="755"/>
      <c r="FRW280" s="755"/>
      <c r="FRX280" s="755"/>
      <c r="FRY280" s="755"/>
      <c r="FRZ280" s="755"/>
      <c r="FSA280" s="755"/>
      <c r="FSB280" s="755"/>
      <c r="FSC280" s="755"/>
      <c r="FSD280" s="755"/>
      <c r="FSE280" s="755"/>
      <c r="FSF280" s="755"/>
      <c r="FSG280" s="755"/>
      <c r="FSH280" s="755"/>
      <c r="FSI280" s="755"/>
      <c r="FSJ280" s="755"/>
      <c r="FSK280" s="755"/>
      <c r="FSL280" s="755"/>
      <c r="FSM280" s="755"/>
      <c r="FSN280" s="755"/>
      <c r="FSO280" s="755"/>
      <c r="FSP280" s="755"/>
      <c r="FSQ280" s="755"/>
      <c r="FSR280" s="755"/>
      <c r="FSS280" s="755"/>
      <c r="FST280" s="755"/>
      <c r="FSU280" s="755"/>
      <c r="FSV280" s="755"/>
      <c r="FSW280" s="755"/>
      <c r="FSX280" s="755"/>
      <c r="FSY280" s="755"/>
      <c r="FSZ280" s="755"/>
      <c r="FTA280" s="755"/>
      <c r="FTB280" s="755"/>
      <c r="FTC280" s="755"/>
      <c r="FTD280" s="755"/>
      <c r="FTE280" s="755"/>
      <c r="FTF280" s="755"/>
      <c r="FTG280" s="755"/>
      <c r="FTH280" s="755"/>
      <c r="FTI280" s="755"/>
      <c r="FTJ280" s="755"/>
      <c r="FTK280" s="755"/>
      <c r="FTL280" s="755"/>
      <c r="FTM280" s="755"/>
      <c r="FTN280" s="755"/>
      <c r="FTO280" s="755"/>
      <c r="FTP280" s="755"/>
      <c r="FTQ280" s="755"/>
      <c r="FTR280" s="755"/>
      <c r="FTS280" s="755"/>
      <c r="FTT280" s="755"/>
      <c r="FTU280" s="755"/>
      <c r="FTV280" s="755"/>
      <c r="FTW280" s="755"/>
      <c r="FTX280" s="755"/>
      <c r="FTY280" s="755"/>
      <c r="FTZ280" s="755"/>
      <c r="FUA280" s="755"/>
      <c r="FUB280" s="755"/>
      <c r="FUC280" s="755"/>
      <c r="FUD280" s="755"/>
      <c r="FUE280" s="755"/>
      <c r="FUF280" s="755"/>
      <c r="FUG280" s="755"/>
      <c r="FUH280" s="755"/>
      <c r="FUI280" s="755"/>
      <c r="FUJ280" s="755"/>
      <c r="FUK280" s="755"/>
      <c r="FUL280" s="755"/>
      <c r="FUM280" s="755"/>
      <c r="FUN280" s="755"/>
      <c r="FUO280" s="755"/>
      <c r="FUP280" s="755"/>
      <c r="FUQ280" s="755"/>
      <c r="FUR280" s="755"/>
      <c r="FUS280" s="755"/>
      <c r="FUT280" s="755"/>
      <c r="FUU280" s="755"/>
      <c r="FUV280" s="755"/>
      <c r="FUW280" s="755"/>
      <c r="FUX280" s="755"/>
      <c r="FUY280" s="755"/>
      <c r="FUZ280" s="755"/>
      <c r="FVA280" s="755"/>
      <c r="FVB280" s="755"/>
      <c r="FVC280" s="755"/>
      <c r="FVD280" s="755"/>
      <c r="FVE280" s="755"/>
      <c r="FVF280" s="755"/>
      <c r="FVG280" s="755"/>
      <c r="FVH280" s="755"/>
      <c r="FVI280" s="755"/>
      <c r="FVJ280" s="755"/>
      <c r="FVK280" s="755"/>
      <c r="FVL280" s="755"/>
      <c r="FVM280" s="755"/>
      <c r="FVN280" s="755"/>
      <c r="FVO280" s="755"/>
      <c r="FVP280" s="755"/>
      <c r="FVQ280" s="755"/>
      <c r="FVR280" s="755"/>
      <c r="FVS280" s="755"/>
      <c r="FVT280" s="755"/>
      <c r="FVU280" s="755"/>
      <c r="FVV280" s="755"/>
      <c r="FVW280" s="755"/>
      <c r="FVX280" s="755"/>
      <c r="FVY280" s="755"/>
      <c r="FVZ280" s="755"/>
      <c r="FWA280" s="755"/>
      <c r="FWB280" s="755"/>
      <c r="FWC280" s="755"/>
      <c r="FWD280" s="755"/>
      <c r="FWE280" s="755"/>
      <c r="FWF280" s="755"/>
      <c r="FWG280" s="755"/>
      <c r="FWH280" s="755"/>
      <c r="FWI280" s="755"/>
      <c r="FWJ280" s="755"/>
      <c r="FWK280" s="755"/>
      <c r="FWL280" s="755"/>
      <c r="FWM280" s="755"/>
      <c r="FWN280" s="755"/>
      <c r="FWO280" s="755"/>
      <c r="FWP280" s="755"/>
      <c r="FWQ280" s="755"/>
      <c r="FWR280" s="755"/>
      <c r="FWS280" s="755"/>
      <c r="FWT280" s="755"/>
      <c r="FWU280" s="755"/>
      <c r="FWV280" s="755"/>
      <c r="FWW280" s="755"/>
      <c r="FWX280" s="755"/>
      <c r="FWY280" s="755"/>
      <c r="FWZ280" s="755"/>
      <c r="FXA280" s="755"/>
      <c r="FXB280" s="755"/>
      <c r="FXC280" s="755"/>
      <c r="FXD280" s="755"/>
      <c r="FXE280" s="755"/>
      <c r="FXF280" s="755"/>
      <c r="FXG280" s="755"/>
      <c r="FXH280" s="755"/>
      <c r="FXI280" s="755"/>
      <c r="FXJ280" s="755"/>
      <c r="FXK280" s="755"/>
      <c r="FXL280" s="755"/>
      <c r="FXM280" s="755"/>
      <c r="FXN280" s="755"/>
      <c r="FXO280" s="755"/>
      <c r="FXP280" s="755"/>
      <c r="FXQ280" s="755"/>
      <c r="FXR280" s="755"/>
      <c r="FXS280" s="755"/>
      <c r="FXT280" s="755"/>
      <c r="FXU280" s="755"/>
      <c r="FXV280" s="755"/>
      <c r="FXW280" s="755"/>
      <c r="FXX280" s="755"/>
      <c r="FXY280" s="755"/>
      <c r="FXZ280" s="755"/>
      <c r="FYA280" s="755"/>
      <c r="FYB280" s="755"/>
      <c r="FYC280" s="755"/>
      <c r="FYD280" s="755"/>
      <c r="FYE280" s="755"/>
      <c r="FYF280" s="755"/>
      <c r="FYG280" s="755"/>
      <c r="FYH280" s="755"/>
      <c r="FYI280" s="755"/>
      <c r="FYJ280" s="755"/>
      <c r="FYK280" s="755"/>
      <c r="FYL280" s="755"/>
      <c r="FYM280" s="755"/>
      <c r="FYN280" s="755"/>
      <c r="FYO280" s="755"/>
      <c r="FYP280" s="755"/>
      <c r="FYQ280" s="755"/>
      <c r="FYR280" s="755"/>
      <c r="FYS280" s="755"/>
      <c r="FYT280" s="755"/>
      <c r="FYU280" s="755"/>
      <c r="FYV280" s="755"/>
      <c r="FYW280" s="755"/>
      <c r="FYX280" s="755"/>
      <c r="FYY280" s="755"/>
      <c r="FYZ280" s="755"/>
      <c r="FZA280" s="755"/>
      <c r="FZB280" s="755"/>
      <c r="FZC280" s="755"/>
      <c r="FZD280" s="755"/>
      <c r="FZE280" s="755"/>
      <c r="FZF280" s="755"/>
      <c r="FZG280" s="755"/>
      <c r="FZH280" s="755"/>
      <c r="FZI280" s="755"/>
      <c r="FZJ280" s="755"/>
      <c r="FZK280" s="755"/>
      <c r="FZL280" s="755"/>
      <c r="FZM280" s="755"/>
      <c r="FZN280" s="755"/>
      <c r="FZO280" s="755"/>
      <c r="FZP280" s="755"/>
      <c r="FZQ280" s="755"/>
      <c r="FZR280" s="755"/>
      <c r="FZS280" s="755"/>
      <c r="FZT280" s="755"/>
      <c r="FZU280" s="755"/>
      <c r="FZV280" s="755"/>
      <c r="FZW280" s="755"/>
      <c r="FZX280" s="755"/>
      <c r="FZY280" s="755"/>
      <c r="FZZ280" s="755"/>
      <c r="GAA280" s="755"/>
      <c r="GAB280" s="755"/>
      <c r="GAC280" s="755"/>
      <c r="GAD280" s="755"/>
      <c r="GAE280" s="755"/>
      <c r="GAF280" s="755"/>
      <c r="GAG280" s="755"/>
      <c r="GAH280" s="755"/>
      <c r="GAI280" s="755"/>
      <c r="GAJ280" s="755"/>
      <c r="GAK280" s="755"/>
      <c r="GAL280" s="755"/>
      <c r="GAM280" s="755"/>
      <c r="GAN280" s="755"/>
      <c r="GAO280" s="755"/>
      <c r="GAP280" s="755"/>
      <c r="GAQ280" s="755"/>
      <c r="GAR280" s="755"/>
      <c r="GAS280" s="755"/>
      <c r="GAT280" s="755"/>
      <c r="GAU280" s="755"/>
      <c r="GAV280" s="755"/>
      <c r="GAW280" s="755"/>
      <c r="GAX280" s="755"/>
      <c r="GAY280" s="755"/>
      <c r="GAZ280" s="755"/>
      <c r="GBA280" s="755"/>
      <c r="GBB280" s="755"/>
      <c r="GBC280" s="755"/>
      <c r="GBD280" s="755"/>
      <c r="GBE280" s="755"/>
      <c r="GBF280" s="755"/>
      <c r="GBG280" s="755"/>
      <c r="GBH280" s="755"/>
      <c r="GBI280" s="755"/>
      <c r="GBJ280" s="755"/>
      <c r="GBK280" s="755"/>
      <c r="GBL280" s="755"/>
      <c r="GBM280" s="755"/>
      <c r="GBN280" s="755"/>
      <c r="GBO280" s="755"/>
      <c r="GBP280" s="755"/>
      <c r="GBQ280" s="755"/>
      <c r="GBR280" s="755"/>
      <c r="GBS280" s="755"/>
      <c r="GBT280" s="755"/>
      <c r="GBU280" s="755"/>
      <c r="GBV280" s="755"/>
      <c r="GBW280" s="755"/>
      <c r="GBX280" s="755"/>
      <c r="GBY280" s="755"/>
      <c r="GBZ280" s="755"/>
      <c r="GCA280" s="755"/>
      <c r="GCB280" s="755"/>
      <c r="GCC280" s="755"/>
      <c r="GCD280" s="755"/>
      <c r="GCE280" s="755"/>
      <c r="GCF280" s="755"/>
      <c r="GCG280" s="755"/>
      <c r="GCH280" s="755"/>
      <c r="GCI280" s="755"/>
      <c r="GCJ280" s="755"/>
      <c r="GCK280" s="755"/>
      <c r="GCL280" s="755"/>
      <c r="GCM280" s="755"/>
      <c r="GCN280" s="755"/>
      <c r="GCO280" s="755"/>
      <c r="GCP280" s="755"/>
      <c r="GCQ280" s="755"/>
      <c r="GCR280" s="755"/>
      <c r="GCS280" s="755"/>
      <c r="GCT280" s="755"/>
      <c r="GCU280" s="755"/>
      <c r="GCV280" s="755"/>
      <c r="GCW280" s="755"/>
      <c r="GCX280" s="755"/>
      <c r="GCY280" s="755"/>
      <c r="GCZ280" s="755"/>
      <c r="GDA280" s="755"/>
      <c r="GDB280" s="755"/>
      <c r="GDC280" s="755"/>
      <c r="GDD280" s="755"/>
      <c r="GDE280" s="755"/>
      <c r="GDF280" s="755"/>
      <c r="GDG280" s="755"/>
      <c r="GDH280" s="755"/>
      <c r="GDI280" s="755"/>
      <c r="GDJ280" s="755"/>
      <c r="GDK280" s="755"/>
      <c r="GDL280" s="755"/>
      <c r="GDM280" s="755"/>
      <c r="GDN280" s="755"/>
      <c r="GDO280" s="755"/>
      <c r="GDP280" s="755"/>
      <c r="GDQ280" s="755"/>
      <c r="GDR280" s="755"/>
      <c r="GDS280" s="755"/>
      <c r="GDT280" s="755"/>
      <c r="GDU280" s="755"/>
      <c r="GDV280" s="755"/>
      <c r="GDW280" s="755"/>
      <c r="GDX280" s="755"/>
      <c r="GDY280" s="755"/>
      <c r="GDZ280" s="755"/>
      <c r="GEA280" s="755"/>
      <c r="GEB280" s="755"/>
      <c r="GEC280" s="755"/>
      <c r="GED280" s="755"/>
      <c r="GEE280" s="755"/>
      <c r="GEF280" s="755"/>
      <c r="GEG280" s="755"/>
      <c r="GEH280" s="755"/>
      <c r="GEI280" s="755"/>
      <c r="GEJ280" s="755"/>
      <c r="GEK280" s="755"/>
      <c r="GEL280" s="755"/>
      <c r="GEM280" s="755"/>
      <c r="GEN280" s="755"/>
      <c r="GEO280" s="755"/>
      <c r="GEP280" s="755"/>
      <c r="GEQ280" s="755"/>
      <c r="GER280" s="755"/>
      <c r="GES280" s="755"/>
      <c r="GET280" s="755"/>
      <c r="GEU280" s="755"/>
      <c r="GEV280" s="755"/>
      <c r="GEW280" s="755"/>
      <c r="GEX280" s="755"/>
      <c r="GEY280" s="755"/>
      <c r="GEZ280" s="755"/>
      <c r="GFA280" s="755"/>
      <c r="GFB280" s="755"/>
      <c r="GFC280" s="755"/>
      <c r="GFD280" s="755"/>
      <c r="GFE280" s="755"/>
      <c r="GFF280" s="755"/>
      <c r="GFG280" s="755"/>
      <c r="GFH280" s="755"/>
      <c r="GFI280" s="755"/>
      <c r="GFJ280" s="755"/>
      <c r="GFK280" s="755"/>
      <c r="GFL280" s="755"/>
      <c r="GFM280" s="755"/>
      <c r="GFN280" s="755"/>
      <c r="GFO280" s="755"/>
      <c r="GFP280" s="755"/>
      <c r="GFQ280" s="755"/>
      <c r="GFR280" s="755"/>
      <c r="GFS280" s="755"/>
      <c r="GFT280" s="755"/>
      <c r="GFU280" s="755"/>
      <c r="GFV280" s="755"/>
      <c r="GFW280" s="755"/>
      <c r="GFX280" s="755"/>
      <c r="GFY280" s="755"/>
      <c r="GFZ280" s="755"/>
      <c r="GGA280" s="755"/>
      <c r="GGB280" s="755"/>
      <c r="GGC280" s="755"/>
      <c r="GGD280" s="755"/>
      <c r="GGE280" s="755"/>
      <c r="GGF280" s="755"/>
      <c r="GGG280" s="755"/>
      <c r="GGH280" s="755"/>
      <c r="GGI280" s="755"/>
      <c r="GGJ280" s="755"/>
      <c r="GGK280" s="755"/>
      <c r="GGL280" s="755"/>
      <c r="GGM280" s="755"/>
      <c r="GGN280" s="755"/>
      <c r="GGO280" s="755"/>
      <c r="GGP280" s="755"/>
      <c r="GGQ280" s="755"/>
      <c r="GGR280" s="755"/>
      <c r="GGS280" s="755"/>
      <c r="GGT280" s="755"/>
      <c r="GGU280" s="755"/>
      <c r="GGV280" s="755"/>
      <c r="GGW280" s="755"/>
      <c r="GGX280" s="755"/>
      <c r="GGY280" s="755"/>
      <c r="GGZ280" s="755"/>
      <c r="GHA280" s="755"/>
      <c r="GHB280" s="755"/>
      <c r="GHC280" s="755"/>
      <c r="GHD280" s="755"/>
      <c r="GHE280" s="755"/>
      <c r="GHF280" s="755"/>
      <c r="GHG280" s="755"/>
      <c r="GHH280" s="755"/>
      <c r="GHI280" s="755"/>
      <c r="GHJ280" s="755"/>
      <c r="GHK280" s="755"/>
      <c r="GHL280" s="755"/>
      <c r="GHM280" s="755"/>
      <c r="GHN280" s="755"/>
      <c r="GHO280" s="755"/>
      <c r="GHP280" s="755"/>
      <c r="GHQ280" s="755"/>
      <c r="GHR280" s="755"/>
      <c r="GHS280" s="755"/>
      <c r="GHT280" s="755"/>
      <c r="GHU280" s="755"/>
      <c r="GHV280" s="755"/>
      <c r="GHW280" s="755"/>
      <c r="GHX280" s="755"/>
      <c r="GHY280" s="755"/>
      <c r="GHZ280" s="755"/>
      <c r="GIA280" s="755"/>
      <c r="GIB280" s="755"/>
      <c r="GIC280" s="755"/>
      <c r="GID280" s="755"/>
      <c r="GIE280" s="755"/>
      <c r="GIF280" s="755"/>
      <c r="GIG280" s="755"/>
      <c r="GIH280" s="755"/>
      <c r="GII280" s="755"/>
      <c r="GIJ280" s="755"/>
      <c r="GIK280" s="755"/>
      <c r="GIL280" s="755"/>
      <c r="GIM280" s="755"/>
      <c r="GIN280" s="755"/>
      <c r="GIO280" s="755"/>
      <c r="GIP280" s="755"/>
      <c r="GIQ280" s="755"/>
      <c r="GIR280" s="755"/>
      <c r="GIS280" s="755"/>
      <c r="GIT280" s="755"/>
      <c r="GIU280" s="755"/>
      <c r="GIV280" s="755"/>
      <c r="GIW280" s="755"/>
      <c r="GIX280" s="755"/>
      <c r="GIY280" s="755"/>
      <c r="GIZ280" s="755"/>
      <c r="GJA280" s="755"/>
      <c r="GJB280" s="755"/>
      <c r="GJC280" s="755"/>
      <c r="GJD280" s="755"/>
      <c r="GJE280" s="755"/>
      <c r="GJF280" s="755"/>
      <c r="GJG280" s="755"/>
      <c r="GJH280" s="755"/>
      <c r="GJI280" s="755"/>
      <c r="GJJ280" s="755"/>
      <c r="GJK280" s="755"/>
      <c r="GJL280" s="755"/>
      <c r="GJM280" s="755"/>
      <c r="GJN280" s="755"/>
      <c r="GJO280" s="755"/>
      <c r="GJP280" s="755"/>
      <c r="GJQ280" s="755"/>
      <c r="GJR280" s="755"/>
      <c r="GJS280" s="755"/>
      <c r="GJT280" s="755"/>
      <c r="GJU280" s="755"/>
      <c r="GJV280" s="755"/>
      <c r="GJW280" s="755"/>
      <c r="GJX280" s="755"/>
      <c r="GJY280" s="755"/>
      <c r="GJZ280" s="755"/>
      <c r="GKA280" s="755"/>
      <c r="GKB280" s="755"/>
      <c r="GKC280" s="755"/>
      <c r="GKD280" s="755"/>
      <c r="GKE280" s="755"/>
      <c r="GKF280" s="755"/>
      <c r="GKG280" s="755"/>
      <c r="GKH280" s="755"/>
      <c r="GKI280" s="755"/>
      <c r="GKJ280" s="755"/>
      <c r="GKK280" s="755"/>
      <c r="GKL280" s="755"/>
      <c r="GKM280" s="755"/>
      <c r="GKN280" s="755"/>
      <c r="GKO280" s="755"/>
      <c r="GKP280" s="755"/>
      <c r="GKQ280" s="755"/>
      <c r="GKR280" s="755"/>
      <c r="GKS280" s="755"/>
      <c r="GKT280" s="755"/>
      <c r="GKU280" s="755"/>
      <c r="GKV280" s="755"/>
      <c r="GKW280" s="755"/>
      <c r="GKX280" s="755"/>
      <c r="GKY280" s="755"/>
      <c r="GKZ280" s="755"/>
      <c r="GLA280" s="755"/>
      <c r="GLB280" s="755"/>
      <c r="GLC280" s="755"/>
      <c r="GLD280" s="755"/>
      <c r="GLE280" s="755"/>
      <c r="GLF280" s="755"/>
      <c r="GLG280" s="755"/>
      <c r="GLH280" s="755"/>
      <c r="GLI280" s="755"/>
      <c r="GLJ280" s="755"/>
      <c r="GLK280" s="755"/>
      <c r="GLL280" s="755"/>
      <c r="GLM280" s="755"/>
      <c r="GLN280" s="755"/>
      <c r="GLO280" s="755"/>
      <c r="GLP280" s="755"/>
      <c r="GLQ280" s="755"/>
      <c r="GLR280" s="755"/>
      <c r="GLS280" s="755"/>
      <c r="GLT280" s="755"/>
      <c r="GLU280" s="755"/>
      <c r="GLV280" s="755"/>
      <c r="GLW280" s="755"/>
      <c r="GLX280" s="755"/>
      <c r="GLY280" s="755"/>
      <c r="GLZ280" s="755"/>
      <c r="GMA280" s="755"/>
      <c r="GMB280" s="755"/>
      <c r="GMC280" s="755"/>
      <c r="GMD280" s="755"/>
      <c r="GME280" s="755"/>
      <c r="GMF280" s="755"/>
      <c r="GMG280" s="755"/>
      <c r="GMH280" s="755"/>
      <c r="GMI280" s="755"/>
      <c r="GMJ280" s="755"/>
      <c r="GMK280" s="755"/>
      <c r="GML280" s="755"/>
      <c r="GMM280" s="755"/>
      <c r="GMN280" s="755"/>
      <c r="GMO280" s="755"/>
      <c r="GMP280" s="755"/>
      <c r="GMQ280" s="755"/>
      <c r="GMR280" s="755"/>
      <c r="GMS280" s="755"/>
      <c r="GMT280" s="755"/>
      <c r="GMU280" s="755"/>
      <c r="GMV280" s="755"/>
      <c r="GMW280" s="755"/>
      <c r="GMX280" s="755"/>
      <c r="GMY280" s="755"/>
      <c r="GMZ280" s="755"/>
      <c r="GNA280" s="755"/>
      <c r="GNB280" s="755"/>
      <c r="GNC280" s="755"/>
      <c r="GND280" s="755"/>
      <c r="GNE280" s="755"/>
      <c r="GNF280" s="755"/>
      <c r="GNG280" s="755"/>
      <c r="GNH280" s="755"/>
      <c r="GNI280" s="755"/>
      <c r="GNJ280" s="755"/>
      <c r="GNK280" s="755"/>
      <c r="GNL280" s="755"/>
      <c r="GNM280" s="755"/>
      <c r="GNN280" s="755"/>
      <c r="GNO280" s="755"/>
      <c r="GNP280" s="755"/>
      <c r="GNQ280" s="755"/>
      <c r="GNR280" s="755"/>
      <c r="GNS280" s="755"/>
      <c r="GNT280" s="755"/>
      <c r="GNU280" s="755"/>
      <c r="GNV280" s="755"/>
      <c r="GNW280" s="755"/>
      <c r="GNX280" s="755"/>
      <c r="GNY280" s="755"/>
      <c r="GNZ280" s="755"/>
      <c r="GOA280" s="755"/>
      <c r="GOB280" s="755"/>
      <c r="GOC280" s="755"/>
      <c r="GOD280" s="755"/>
      <c r="GOE280" s="755"/>
      <c r="GOF280" s="755"/>
      <c r="GOG280" s="755"/>
      <c r="GOH280" s="755"/>
      <c r="GOI280" s="755"/>
      <c r="GOJ280" s="755"/>
      <c r="GOK280" s="755"/>
      <c r="GOL280" s="755"/>
      <c r="GOM280" s="755"/>
      <c r="GON280" s="755"/>
      <c r="GOO280" s="755"/>
      <c r="GOP280" s="755"/>
      <c r="GOQ280" s="755"/>
      <c r="GOR280" s="755"/>
      <c r="GOS280" s="755"/>
      <c r="GOT280" s="755"/>
      <c r="GOU280" s="755"/>
      <c r="GOV280" s="755"/>
      <c r="GOW280" s="755"/>
      <c r="GOX280" s="755"/>
      <c r="GOY280" s="755"/>
      <c r="GOZ280" s="755"/>
      <c r="GPA280" s="755"/>
      <c r="GPB280" s="755"/>
      <c r="GPC280" s="755"/>
      <c r="GPD280" s="755"/>
      <c r="GPE280" s="755"/>
      <c r="GPF280" s="755"/>
      <c r="GPG280" s="755"/>
      <c r="GPH280" s="755"/>
      <c r="GPI280" s="755"/>
      <c r="GPJ280" s="755"/>
      <c r="GPK280" s="755"/>
      <c r="GPL280" s="755"/>
      <c r="GPM280" s="755"/>
      <c r="GPN280" s="755"/>
      <c r="GPO280" s="755"/>
      <c r="GPP280" s="755"/>
      <c r="GPQ280" s="755"/>
      <c r="GPR280" s="755"/>
      <c r="GPS280" s="755"/>
      <c r="GPT280" s="755"/>
      <c r="GPU280" s="755"/>
      <c r="GPV280" s="755"/>
      <c r="GPW280" s="755"/>
      <c r="GPX280" s="755"/>
      <c r="GPY280" s="755"/>
      <c r="GPZ280" s="755"/>
      <c r="GQA280" s="755"/>
      <c r="GQB280" s="755"/>
      <c r="GQC280" s="755"/>
      <c r="GQD280" s="755"/>
      <c r="GQE280" s="755"/>
      <c r="GQF280" s="755"/>
      <c r="GQG280" s="755"/>
      <c r="GQH280" s="755"/>
      <c r="GQI280" s="755"/>
      <c r="GQJ280" s="755"/>
      <c r="GQK280" s="755"/>
      <c r="GQL280" s="755"/>
      <c r="GQM280" s="755"/>
      <c r="GQN280" s="755"/>
      <c r="GQO280" s="755"/>
      <c r="GQP280" s="755"/>
      <c r="GQQ280" s="755"/>
      <c r="GQR280" s="755"/>
      <c r="GQS280" s="755"/>
      <c r="GQT280" s="755"/>
      <c r="GQU280" s="755"/>
      <c r="GQV280" s="755"/>
      <c r="GQW280" s="755"/>
      <c r="GQX280" s="755"/>
      <c r="GQY280" s="755"/>
      <c r="GQZ280" s="755"/>
      <c r="GRA280" s="755"/>
      <c r="GRB280" s="755"/>
      <c r="GRC280" s="755"/>
      <c r="GRD280" s="755"/>
      <c r="GRE280" s="755"/>
      <c r="GRF280" s="755"/>
      <c r="GRG280" s="755"/>
      <c r="GRH280" s="755"/>
      <c r="GRI280" s="755"/>
      <c r="GRJ280" s="755"/>
      <c r="GRK280" s="755"/>
      <c r="GRL280" s="755"/>
      <c r="GRM280" s="755"/>
      <c r="GRN280" s="755"/>
      <c r="GRO280" s="755"/>
      <c r="GRP280" s="755"/>
      <c r="GRQ280" s="755"/>
      <c r="GRR280" s="755"/>
      <c r="GRS280" s="755"/>
      <c r="GRT280" s="755"/>
      <c r="GRU280" s="755"/>
      <c r="GRV280" s="755"/>
      <c r="GRW280" s="755"/>
      <c r="GRX280" s="755"/>
      <c r="GRY280" s="755"/>
      <c r="GRZ280" s="755"/>
      <c r="GSA280" s="755"/>
      <c r="GSB280" s="755"/>
      <c r="GSC280" s="755"/>
      <c r="GSD280" s="755"/>
      <c r="GSE280" s="755"/>
      <c r="GSF280" s="755"/>
      <c r="GSG280" s="755"/>
      <c r="GSH280" s="755"/>
      <c r="GSI280" s="755"/>
      <c r="GSJ280" s="755"/>
      <c r="GSK280" s="755"/>
      <c r="GSL280" s="755"/>
      <c r="GSM280" s="755"/>
      <c r="GSN280" s="755"/>
      <c r="GSO280" s="755"/>
      <c r="GSP280" s="755"/>
      <c r="GSQ280" s="755"/>
      <c r="GSR280" s="755"/>
      <c r="GSS280" s="755"/>
      <c r="GST280" s="755"/>
      <c r="GSU280" s="755"/>
      <c r="GSV280" s="755"/>
      <c r="GSW280" s="755"/>
      <c r="GSX280" s="755"/>
      <c r="GSY280" s="755"/>
      <c r="GSZ280" s="755"/>
      <c r="GTA280" s="755"/>
      <c r="GTB280" s="755"/>
      <c r="GTC280" s="755"/>
      <c r="GTD280" s="755"/>
      <c r="GTE280" s="755"/>
      <c r="GTF280" s="755"/>
      <c r="GTG280" s="755"/>
      <c r="GTH280" s="755"/>
      <c r="GTI280" s="755"/>
      <c r="GTJ280" s="755"/>
      <c r="GTK280" s="755"/>
      <c r="GTL280" s="755"/>
      <c r="GTM280" s="755"/>
      <c r="GTN280" s="755"/>
      <c r="GTO280" s="755"/>
      <c r="GTP280" s="755"/>
      <c r="GTQ280" s="755"/>
      <c r="GTR280" s="755"/>
      <c r="GTS280" s="755"/>
      <c r="GTT280" s="755"/>
      <c r="GTU280" s="755"/>
      <c r="GTV280" s="755"/>
      <c r="GTW280" s="755"/>
      <c r="GTX280" s="755"/>
      <c r="GTY280" s="755"/>
      <c r="GTZ280" s="755"/>
      <c r="GUA280" s="755"/>
      <c r="GUB280" s="755"/>
      <c r="GUC280" s="755"/>
      <c r="GUD280" s="755"/>
      <c r="GUE280" s="755"/>
      <c r="GUF280" s="755"/>
      <c r="GUG280" s="755"/>
      <c r="GUH280" s="755"/>
      <c r="GUI280" s="755"/>
      <c r="GUJ280" s="755"/>
      <c r="GUK280" s="755"/>
      <c r="GUL280" s="755"/>
      <c r="GUM280" s="755"/>
      <c r="GUN280" s="755"/>
      <c r="GUO280" s="755"/>
      <c r="GUP280" s="755"/>
      <c r="GUQ280" s="755"/>
      <c r="GUR280" s="755"/>
      <c r="GUS280" s="755"/>
      <c r="GUT280" s="755"/>
      <c r="GUU280" s="755"/>
      <c r="GUV280" s="755"/>
      <c r="GUW280" s="755"/>
      <c r="GUX280" s="755"/>
      <c r="GUY280" s="755"/>
      <c r="GUZ280" s="755"/>
      <c r="GVA280" s="755"/>
      <c r="GVB280" s="755"/>
      <c r="GVC280" s="755"/>
      <c r="GVD280" s="755"/>
      <c r="GVE280" s="755"/>
      <c r="GVF280" s="755"/>
      <c r="GVG280" s="755"/>
      <c r="GVH280" s="755"/>
      <c r="GVI280" s="755"/>
      <c r="GVJ280" s="755"/>
      <c r="GVK280" s="755"/>
      <c r="GVL280" s="755"/>
      <c r="GVM280" s="755"/>
      <c r="GVN280" s="755"/>
      <c r="GVO280" s="755"/>
      <c r="GVP280" s="755"/>
      <c r="GVQ280" s="755"/>
      <c r="GVR280" s="755"/>
      <c r="GVS280" s="755"/>
      <c r="GVT280" s="755"/>
      <c r="GVU280" s="755"/>
      <c r="GVV280" s="755"/>
      <c r="GVW280" s="755"/>
      <c r="GVX280" s="755"/>
      <c r="GVY280" s="755"/>
      <c r="GVZ280" s="755"/>
      <c r="GWA280" s="755"/>
      <c r="GWB280" s="755"/>
      <c r="GWC280" s="755"/>
      <c r="GWD280" s="755"/>
      <c r="GWE280" s="755"/>
      <c r="GWF280" s="755"/>
      <c r="GWG280" s="755"/>
      <c r="GWH280" s="755"/>
      <c r="GWI280" s="755"/>
      <c r="GWJ280" s="755"/>
      <c r="GWK280" s="755"/>
      <c r="GWL280" s="755"/>
      <c r="GWM280" s="755"/>
      <c r="GWN280" s="755"/>
      <c r="GWO280" s="755"/>
      <c r="GWP280" s="755"/>
      <c r="GWQ280" s="755"/>
      <c r="GWR280" s="755"/>
      <c r="GWS280" s="755"/>
      <c r="GWT280" s="755"/>
      <c r="GWU280" s="755"/>
      <c r="GWV280" s="755"/>
      <c r="GWW280" s="755"/>
      <c r="GWX280" s="755"/>
      <c r="GWY280" s="755"/>
      <c r="GWZ280" s="755"/>
      <c r="GXA280" s="755"/>
      <c r="GXB280" s="755"/>
      <c r="GXC280" s="755"/>
      <c r="GXD280" s="755"/>
      <c r="GXE280" s="755"/>
      <c r="GXF280" s="755"/>
      <c r="GXG280" s="755"/>
      <c r="GXH280" s="755"/>
      <c r="GXI280" s="755"/>
      <c r="GXJ280" s="755"/>
      <c r="GXK280" s="755"/>
      <c r="GXL280" s="755"/>
      <c r="GXM280" s="755"/>
      <c r="GXN280" s="755"/>
      <c r="GXO280" s="755"/>
      <c r="GXP280" s="755"/>
      <c r="GXQ280" s="755"/>
      <c r="GXR280" s="755"/>
      <c r="GXS280" s="755"/>
      <c r="GXT280" s="755"/>
      <c r="GXU280" s="755"/>
      <c r="GXV280" s="755"/>
      <c r="GXW280" s="755"/>
      <c r="GXX280" s="755"/>
      <c r="GXY280" s="755"/>
      <c r="GXZ280" s="755"/>
      <c r="GYA280" s="755"/>
      <c r="GYB280" s="755"/>
      <c r="GYC280" s="755"/>
      <c r="GYD280" s="755"/>
      <c r="GYE280" s="755"/>
      <c r="GYF280" s="755"/>
      <c r="GYG280" s="755"/>
      <c r="GYH280" s="755"/>
      <c r="GYI280" s="755"/>
      <c r="GYJ280" s="755"/>
      <c r="GYK280" s="755"/>
      <c r="GYL280" s="755"/>
      <c r="GYM280" s="755"/>
      <c r="GYN280" s="755"/>
      <c r="GYO280" s="755"/>
      <c r="GYP280" s="755"/>
      <c r="GYQ280" s="755"/>
      <c r="GYR280" s="755"/>
      <c r="GYS280" s="755"/>
      <c r="GYT280" s="755"/>
      <c r="GYU280" s="755"/>
      <c r="GYV280" s="755"/>
      <c r="GYW280" s="755"/>
      <c r="GYX280" s="755"/>
      <c r="GYY280" s="755"/>
      <c r="GYZ280" s="755"/>
      <c r="GZA280" s="755"/>
      <c r="GZB280" s="755"/>
      <c r="GZC280" s="755"/>
      <c r="GZD280" s="755"/>
      <c r="GZE280" s="755"/>
      <c r="GZF280" s="755"/>
      <c r="GZG280" s="755"/>
      <c r="GZH280" s="755"/>
      <c r="GZI280" s="755"/>
      <c r="GZJ280" s="755"/>
      <c r="GZK280" s="755"/>
      <c r="GZL280" s="755"/>
      <c r="GZM280" s="755"/>
      <c r="GZN280" s="755"/>
      <c r="GZO280" s="755"/>
      <c r="GZP280" s="755"/>
      <c r="GZQ280" s="755"/>
      <c r="GZR280" s="755"/>
      <c r="GZS280" s="755"/>
      <c r="GZT280" s="755"/>
      <c r="GZU280" s="755"/>
      <c r="GZV280" s="755"/>
      <c r="GZW280" s="755"/>
      <c r="GZX280" s="755"/>
      <c r="GZY280" s="755"/>
      <c r="GZZ280" s="755"/>
      <c r="HAA280" s="755"/>
      <c r="HAB280" s="755"/>
      <c r="HAC280" s="755"/>
      <c r="HAD280" s="755"/>
      <c r="HAE280" s="755"/>
      <c r="HAF280" s="755"/>
      <c r="HAG280" s="755"/>
      <c r="HAH280" s="755"/>
      <c r="HAI280" s="755"/>
      <c r="HAJ280" s="755"/>
      <c r="HAK280" s="755"/>
      <c r="HAL280" s="755"/>
      <c r="HAM280" s="755"/>
      <c r="HAN280" s="755"/>
      <c r="HAO280" s="755"/>
      <c r="HAP280" s="755"/>
      <c r="HAQ280" s="755"/>
      <c r="HAR280" s="755"/>
      <c r="HAS280" s="755"/>
      <c r="HAT280" s="755"/>
      <c r="HAU280" s="755"/>
      <c r="HAV280" s="755"/>
      <c r="HAW280" s="755"/>
      <c r="HAX280" s="755"/>
      <c r="HAY280" s="755"/>
      <c r="HAZ280" s="755"/>
      <c r="HBA280" s="755"/>
      <c r="HBB280" s="755"/>
      <c r="HBC280" s="755"/>
      <c r="HBD280" s="755"/>
      <c r="HBE280" s="755"/>
      <c r="HBF280" s="755"/>
      <c r="HBG280" s="755"/>
      <c r="HBH280" s="755"/>
      <c r="HBI280" s="755"/>
      <c r="HBJ280" s="755"/>
      <c r="HBK280" s="755"/>
      <c r="HBL280" s="755"/>
      <c r="HBM280" s="755"/>
      <c r="HBN280" s="755"/>
      <c r="HBO280" s="755"/>
      <c r="HBP280" s="755"/>
      <c r="HBQ280" s="755"/>
      <c r="HBR280" s="755"/>
      <c r="HBS280" s="755"/>
      <c r="HBT280" s="755"/>
      <c r="HBU280" s="755"/>
      <c r="HBV280" s="755"/>
      <c r="HBW280" s="755"/>
      <c r="HBX280" s="755"/>
      <c r="HBY280" s="755"/>
      <c r="HBZ280" s="755"/>
      <c r="HCA280" s="755"/>
      <c r="HCB280" s="755"/>
      <c r="HCC280" s="755"/>
      <c r="HCD280" s="755"/>
      <c r="HCE280" s="755"/>
      <c r="HCF280" s="755"/>
      <c r="HCG280" s="755"/>
      <c r="HCH280" s="755"/>
      <c r="HCI280" s="755"/>
      <c r="HCJ280" s="755"/>
      <c r="HCK280" s="755"/>
      <c r="HCL280" s="755"/>
      <c r="HCM280" s="755"/>
      <c r="HCN280" s="755"/>
      <c r="HCO280" s="755"/>
      <c r="HCP280" s="755"/>
      <c r="HCQ280" s="755"/>
      <c r="HCR280" s="755"/>
      <c r="HCS280" s="755"/>
      <c r="HCT280" s="755"/>
      <c r="HCU280" s="755"/>
      <c r="HCV280" s="755"/>
      <c r="HCW280" s="755"/>
      <c r="HCX280" s="755"/>
      <c r="HCY280" s="755"/>
      <c r="HCZ280" s="755"/>
      <c r="HDA280" s="755"/>
      <c r="HDB280" s="755"/>
      <c r="HDC280" s="755"/>
      <c r="HDD280" s="755"/>
      <c r="HDE280" s="755"/>
      <c r="HDF280" s="755"/>
      <c r="HDG280" s="755"/>
      <c r="HDH280" s="755"/>
      <c r="HDI280" s="755"/>
      <c r="HDJ280" s="755"/>
      <c r="HDK280" s="755"/>
      <c r="HDL280" s="755"/>
      <c r="HDM280" s="755"/>
      <c r="HDN280" s="755"/>
      <c r="HDO280" s="755"/>
      <c r="HDP280" s="755"/>
      <c r="HDQ280" s="755"/>
      <c r="HDR280" s="755"/>
      <c r="HDS280" s="755"/>
      <c r="HDT280" s="755"/>
      <c r="HDU280" s="755"/>
      <c r="HDV280" s="755"/>
      <c r="HDW280" s="755"/>
      <c r="HDX280" s="755"/>
      <c r="HDY280" s="755"/>
      <c r="HDZ280" s="755"/>
      <c r="HEA280" s="755"/>
      <c r="HEB280" s="755"/>
      <c r="HEC280" s="755"/>
      <c r="HED280" s="755"/>
      <c r="HEE280" s="755"/>
      <c r="HEF280" s="755"/>
      <c r="HEG280" s="755"/>
      <c r="HEH280" s="755"/>
      <c r="HEI280" s="755"/>
      <c r="HEJ280" s="755"/>
      <c r="HEK280" s="755"/>
      <c r="HEL280" s="755"/>
      <c r="HEM280" s="755"/>
      <c r="HEN280" s="755"/>
      <c r="HEO280" s="755"/>
      <c r="HEP280" s="755"/>
      <c r="HEQ280" s="755"/>
      <c r="HER280" s="755"/>
      <c r="HES280" s="755"/>
      <c r="HET280" s="755"/>
      <c r="HEU280" s="755"/>
      <c r="HEV280" s="755"/>
      <c r="HEW280" s="755"/>
      <c r="HEX280" s="755"/>
      <c r="HEY280" s="755"/>
      <c r="HEZ280" s="755"/>
      <c r="HFA280" s="755"/>
      <c r="HFB280" s="755"/>
      <c r="HFC280" s="755"/>
      <c r="HFD280" s="755"/>
      <c r="HFE280" s="755"/>
      <c r="HFF280" s="755"/>
      <c r="HFG280" s="755"/>
      <c r="HFH280" s="755"/>
      <c r="HFI280" s="755"/>
      <c r="HFJ280" s="755"/>
      <c r="HFK280" s="755"/>
      <c r="HFL280" s="755"/>
      <c r="HFM280" s="755"/>
      <c r="HFN280" s="755"/>
      <c r="HFO280" s="755"/>
      <c r="HFP280" s="755"/>
      <c r="HFQ280" s="755"/>
      <c r="HFR280" s="755"/>
      <c r="HFS280" s="755"/>
      <c r="HFT280" s="755"/>
      <c r="HFU280" s="755"/>
      <c r="HFV280" s="755"/>
      <c r="HFW280" s="755"/>
      <c r="HFX280" s="755"/>
      <c r="HFY280" s="755"/>
      <c r="HFZ280" s="755"/>
      <c r="HGA280" s="755"/>
      <c r="HGB280" s="755"/>
      <c r="HGC280" s="755"/>
      <c r="HGD280" s="755"/>
      <c r="HGE280" s="755"/>
      <c r="HGF280" s="755"/>
      <c r="HGG280" s="755"/>
      <c r="HGH280" s="755"/>
      <c r="HGI280" s="755"/>
      <c r="HGJ280" s="755"/>
      <c r="HGK280" s="755"/>
      <c r="HGL280" s="755"/>
      <c r="HGM280" s="755"/>
      <c r="HGN280" s="755"/>
      <c r="HGO280" s="755"/>
      <c r="HGP280" s="755"/>
      <c r="HGQ280" s="755"/>
      <c r="HGR280" s="755"/>
      <c r="HGS280" s="755"/>
      <c r="HGT280" s="755"/>
      <c r="HGU280" s="755"/>
      <c r="HGV280" s="755"/>
      <c r="HGW280" s="755"/>
      <c r="HGX280" s="755"/>
      <c r="HGY280" s="755"/>
      <c r="HGZ280" s="755"/>
      <c r="HHA280" s="755"/>
      <c r="HHB280" s="755"/>
      <c r="HHC280" s="755"/>
      <c r="HHD280" s="755"/>
      <c r="HHE280" s="755"/>
      <c r="HHF280" s="755"/>
      <c r="HHG280" s="755"/>
      <c r="HHH280" s="755"/>
      <c r="HHI280" s="755"/>
      <c r="HHJ280" s="755"/>
      <c r="HHK280" s="755"/>
      <c r="HHL280" s="755"/>
      <c r="HHM280" s="755"/>
      <c r="HHN280" s="755"/>
      <c r="HHO280" s="755"/>
      <c r="HHP280" s="755"/>
      <c r="HHQ280" s="755"/>
      <c r="HHR280" s="755"/>
      <c r="HHS280" s="755"/>
      <c r="HHT280" s="755"/>
      <c r="HHU280" s="755"/>
      <c r="HHV280" s="755"/>
      <c r="HHW280" s="755"/>
      <c r="HHX280" s="755"/>
      <c r="HHY280" s="755"/>
      <c r="HHZ280" s="755"/>
      <c r="HIA280" s="755"/>
      <c r="HIB280" s="755"/>
      <c r="HIC280" s="755"/>
      <c r="HID280" s="755"/>
      <c r="HIE280" s="755"/>
      <c r="HIF280" s="755"/>
      <c r="HIG280" s="755"/>
      <c r="HIH280" s="755"/>
      <c r="HII280" s="755"/>
      <c r="HIJ280" s="755"/>
      <c r="HIK280" s="755"/>
      <c r="HIL280" s="755"/>
      <c r="HIM280" s="755"/>
      <c r="HIN280" s="755"/>
      <c r="HIO280" s="755"/>
      <c r="HIP280" s="755"/>
      <c r="HIQ280" s="755"/>
      <c r="HIR280" s="755"/>
      <c r="HIS280" s="755"/>
      <c r="HIT280" s="755"/>
      <c r="HIU280" s="755"/>
      <c r="HIV280" s="755"/>
      <c r="HIW280" s="755"/>
      <c r="HIX280" s="755"/>
      <c r="HIY280" s="755"/>
      <c r="HIZ280" s="755"/>
      <c r="HJA280" s="755"/>
      <c r="HJB280" s="755"/>
      <c r="HJC280" s="755"/>
      <c r="HJD280" s="755"/>
      <c r="HJE280" s="755"/>
      <c r="HJF280" s="755"/>
      <c r="HJG280" s="755"/>
      <c r="HJH280" s="755"/>
      <c r="HJI280" s="755"/>
      <c r="HJJ280" s="755"/>
      <c r="HJK280" s="755"/>
      <c r="HJL280" s="755"/>
      <c r="HJM280" s="755"/>
      <c r="HJN280" s="755"/>
      <c r="HJO280" s="755"/>
      <c r="HJP280" s="755"/>
      <c r="HJQ280" s="755"/>
      <c r="HJR280" s="755"/>
      <c r="HJS280" s="755"/>
      <c r="HJT280" s="755"/>
      <c r="HJU280" s="755"/>
      <c r="HJV280" s="755"/>
      <c r="HJW280" s="755"/>
      <c r="HJX280" s="755"/>
      <c r="HJY280" s="755"/>
      <c r="HJZ280" s="755"/>
      <c r="HKA280" s="755"/>
      <c r="HKB280" s="755"/>
      <c r="HKC280" s="755"/>
      <c r="HKD280" s="755"/>
      <c r="HKE280" s="755"/>
      <c r="HKF280" s="755"/>
      <c r="HKG280" s="755"/>
      <c r="HKH280" s="755"/>
      <c r="HKI280" s="755"/>
      <c r="HKJ280" s="755"/>
      <c r="HKK280" s="755"/>
      <c r="HKL280" s="755"/>
      <c r="HKM280" s="755"/>
      <c r="HKN280" s="755"/>
      <c r="HKO280" s="755"/>
      <c r="HKP280" s="755"/>
      <c r="HKQ280" s="755"/>
      <c r="HKR280" s="755"/>
      <c r="HKS280" s="755"/>
      <c r="HKT280" s="755"/>
      <c r="HKU280" s="755"/>
      <c r="HKV280" s="755"/>
      <c r="HKW280" s="755"/>
      <c r="HKX280" s="755"/>
      <c r="HKY280" s="755"/>
      <c r="HKZ280" s="755"/>
      <c r="HLA280" s="755"/>
      <c r="HLB280" s="755"/>
      <c r="HLC280" s="755"/>
      <c r="HLD280" s="755"/>
      <c r="HLE280" s="755"/>
      <c r="HLF280" s="755"/>
      <c r="HLG280" s="755"/>
      <c r="HLH280" s="755"/>
      <c r="HLI280" s="755"/>
      <c r="HLJ280" s="755"/>
      <c r="HLK280" s="755"/>
      <c r="HLL280" s="755"/>
      <c r="HLM280" s="755"/>
      <c r="HLN280" s="755"/>
      <c r="HLO280" s="755"/>
      <c r="HLP280" s="755"/>
      <c r="HLQ280" s="755"/>
      <c r="HLR280" s="755"/>
      <c r="HLS280" s="755"/>
      <c r="HLT280" s="755"/>
      <c r="HLU280" s="755"/>
      <c r="HLV280" s="755"/>
      <c r="HLW280" s="755"/>
      <c r="HLX280" s="755"/>
      <c r="HLY280" s="755"/>
      <c r="HLZ280" s="755"/>
      <c r="HMA280" s="755"/>
      <c r="HMB280" s="755"/>
      <c r="HMC280" s="755"/>
      <c r="HMD280" s="755"/>
      <c r="HME280" s="755"/>
      <c r="HMF280" s="755"/>
      <c r="HMG280" s="755"/>
      <c r="HMH280" s="755"/>
      <c r="HMI280" s="755"/>
      <c r="HMJ280" s="755"/>
      <c r="HMK280" s="755"/>
      <c r="HML280" s="755"/>
      <c r="HMM280" s="755"/>
      <c r="HMN280" s="755"/>
      <c r="HMO280" s="755"/>
      <c r="HMP280" s="755"/>
      <c r="HMQ280" s="755"/>
      <c r="HMR280" s="755"/>
      <c r="HMS280" s="755"/>
      <c r="HMT280" s="755"/>
      <c r="HMU280" s="755"/>
      <c r="HMV280" s="755"/>
      <c r="HMW280" s="755"/>
      <c r="HMX280" s="755"/>
      <c r="HMY280" s="755"/>
      <c r="HMZ280" s="755"/>
      <c r="HNA280" s="755"/>
      <c r="HNB280" s="755"/>
      <c r="HNC280" s="755"/>
      <c r="HND280" s="755"/>
      <c r="HNE280" s="755"/>
      <c r="HNF280" s="755"/>
      <c r="HNG280" s="755"/>
      <c r="HNH280" s="755"/>
      <c r="HNI280" s="755"/>
      <c r="HNJ280" s="755"/>
      <c r="HNK280" s="755"/>
      <c r="HNL280" s="755"/>
      <c r="HNM280" s="755"/>
      <c r="HNN280" s="755"/>
      <c r="HNO280" s="755"/>
      <c r="HNP280" s="755"/>
      <c r="HNQ280" s="755"/>
      <c r="HNR280" s="755"/>
      <c r="HNS280" s="755"/>
      <c r="HNT280" s="755"/>
      <c r="HNU280" s="755"/>
      <c r="HNV280" s="755"/>
      <c r="HNW280" s="755"/>
      <c r="HNX280" s="755"/>
      <c r="HNY280" s="755"/>
      <c r="HNZ280" s="755"/>
      <c r="HOA280" s="755"/>
      <c r="HOB280" s="755"/>
      <c r="HOC280" s="755"/>
      <c r="HOD280" s="755"/>
      <c r="HOE280" s="755"/>
      <c r="HOF280" s="755"/>
      <c r="HOG280" s="755"/>
      <c r="HOH280" s="755"/>
      <c r="HOI280" s="755"/>
      <c r="HOJ280" s="755"/>
      <c r="HOK280" s="755"/>
      <c r="HOL280" s="755"/>
      <c r="HOM280" s="755"/>
      <c r="HON280" s="755"/>
      <c r="HOO280" s="755"/>
      <c r="HOP280" s="755"/>
      <c r="HOQ280" s="755"/>
      <c r="HOR280" s="755"/>
      <c r="HOS280" s="755"/>
      <c r="HOT280" s="755"/>
      <c r="HOU280" s="755"/>
      <c r="HOV280" s="755"/>
      <c r="HOW280" s="755"/>
      <c r="HOX280" s="755"/>
      <c r="HOY280" s="755"/>
      <c r="HOZ280" s="755"/>
      <c r="HPA280" s="755"/>
      <c r="HPB280" s="755"/>
      <c r="HPC280" s="755"/>
      <c r="HPD280" s="755"/>
      <c r="HPE280" s="755"/>
      <c r="HPF280" s="755"/>
      <c r="HPG280" s="755"/>
      <c r="HPH280" s="755"/>
      <c r="HPI280" s="755"/>
      <c r="HPJ280" s="755"/>
      <c r="HPK280" s="755"/>
      <c r="HPL280" s="755"/>
      <c r="HPM280" s="755"/>
      <c r="HPN280" s="755"/>
      <c r="HPO280" s="755"/>
      <c r="HPP280" s="755"/>
      <c r="HPQ280" s="755"/>
      <c r="HPR280" s="755"/>
      <c r="HPS280" s="755"/>
      <c r="HPT280" s="755"/>
      <c r="HPU280" s="755"/>
      <c r="HPV280" s="755"/>
      <c r="HPW280" s="755"/>
      <c r="HPX280" s="755"/>
      <c r="HPY280" s="755"/>
      <c r="HPZ280" s="755"/>
      <c r="HQA280" s="755"/>
      <c r="HQB280" s="755"/>
      <c r="HQC280" s="755"/>
      <c r="HQD280" s="755"/>
      <c r="HQE280" s="755"/>
      <c r="HQF280" s="755"/>
      <c r="HQG280" s="755"/>
      <c r="HQH280" s="755"/>
      <c r="HQI280" s="755"/>
      <c r="HQJ280" s="755"/>
      <c r="HQK280" s="755"/>
      <c r="HQL280" s="755"/>
      <c r="HQM280" s="755"/>
      <c r="HQN280" s="755"/>
      <c r="HQO280" s="755"/>
      <c r="HQP280" s="755"/>
      <c r="HQQ280" s="755"/>
      <c r="HQR280" s="755"/>
      <c r="HQS280" s="755"/>
      <c r="HQT280" s="755"/>
      <c r="HQU280" s="755"/>
      <c r="HQV280" s="755"/>
      <c r="HQW280" s="755"/>
      <c r="HQX280" s="755"/>
      <c r="HQY280" s="755"/>
      <c r="HQZ280" s="755"/>
      <c r="HRA280" s="755"/>
      <c r="HRB280" s="755"/>
      <c r="HRC280" s="755"/>
      <c r="HRD280" s="755"/>
      <c r="HRE280" s="755"/>
      <c r="HRF280" s="755"/>
      <c r="HRG280" s="755"/>
      <c r="HRH280" s="755"/>
      <c r="HRI280" s="755"/>
      <c r="HRJ280" s="755"/>
      <c r="HRK280" s="755"/>
      <c r="HRL280" s="755"/>
      <c r="HRM280" s="755"/>
      <c r="HRN280" s="755"/>
      <c r="HRO280" s="755"/>
      <c r="HRP280" s="755"/>
      <c r="HRQ280" s="755"/>
      <c r="HRR280" s="755"/>
      <c r="HRS280" s="755"/>
      <c r="HRT280" s="755"/>
      <c r="HRU280" s="755"/>
      <c r="HRV280" s="755"/>
      <c r="HRW280" s="755"/>
      <c r="HRX280" s="755"/>
      <c r="HRY280" s="755"/>
      <c r="HRZ280" s="755"/>
      <c r="HSA280" s="755"/>
      <c r="HSB280" s="755"/>
      <c r="HSC280" s="755"/>
      <c r="HSD280" s="755"/>
      <c r="HSE280" s="755"/>
      <c r="HSF280" s="755"/>
      <c r="HSG280" s="755"/>
      <c r="HSH280" s="755"/>
      <c r="HSI280" s="755"/>
      <c r="HSJ280" s="755"/>
      <c r="HSK280" s="755"/>
      <c r="HSL280" s="755"/>
      <c r="HSM280" s="755"/>
      <c r="HSN280" s="755"/>
      <c r="HSO280" s="755"/>
      <c r="HSP280" s="755"/>
      <c r="HSQ280" s="755"/>
      <c r="HSR280" s="755"/>
      <c r="HSS280" s="755"/>
      <c r="HST280" s="755"/>
      <c r="HSU280" s="755"/>
      <c r="HSV280" s="755"/>
      <c r="HSW280" s="755"/>
      <c r="HSX280" s="755"/>
      <c r="HSY280" s="755"/>
      <c r="HSZ280" s="755"/>
      <c r="HTA280" s="755"/>
      <c r="HTB280" s="755"/>
      <c r="HTC280" s="755"/>
      <c r="HTD280" s="755"/>
      <c r="HTE280" s="755"/>
      <c r="HTF280" s="755"/>
      <c r="HTG280" s="755"/>
      <c r="HTH280" s="755"/>
      <c r="HTI280" s="755"/>
      <c r="HTJ280" s="755"/>
      <c r="HTK280" s="755"/>
      <c r="HTL280" s="755"/>
      <c r="HTM280" s="755"/>
      <c r="HTN280" s="755"/>
      <c r="HTO280" s="755"/>
      <c r="HTP280" s="755"/>
      <c r="HTQ280" s="755"/>
      <c r="HTR280" s="755"/>
      <c r="HTS280" s="755"/>
      <c r="HTT280" s="755"/>
      <c r="HTU280" s="755"/>
      <c r="HTV280" s="755"/>
      <c r="HTW280" s="755"/>
      <c r="HTX280" s="755"/>
      <c r="HTY280" s="755"/>
      <c r="HTZ280" s="755"/>
      <c r="HUA280" s="755"/>
      <c r="HUB280" s="755"/>
      <c r="HUC280" s="755"/>
      <c r="HUD280" s="755"/>
      <c r="HUE280" s="755"/>
      <c r="HUF280" s="755"/>
      <c r="HUG280" s="755"/>
      <c r="HUH280" s="755"/>
      <c r="HUI280" s="755"/>
      <c r="HUJ280" s="755"/>
      <c r="HUK280" s="755"/>
      <c r="HUL280" s="755"/>
      <c r="HUM280" s="755"/>
      <c r="HUN280" s="755"/>
      <c r="HUO280" s="755"/>
      <c r="HUP280" s="755"/>
      <c r="HUQ280" s="755"/>
      <c r="HUR280" s="755"/>
      <c r="HUS280" s="755"/>
      <c r="HUT280" s="755"/>
      <c r="HUU280" s="755"/>
      <c r="HUV280" s="755"/>
      <c r="HUW280" s="755"/>
      <c r="HUX280" s="755"/>
      <c r="HUY280" s="755"/>
      <c r="HUZ280" s="755"/>
      <c r="HVA280" s="755"/>
      <c r="HVB280" s="755"/>
      <c r="HVC280" s="755"/>
      <c r="HVD280" s="755"/>
      <c r="HVE280" s="755"/>
      <c r="HVF280" s="755"/>
      <c r="HVG280" s="755"/>
      <c r="HVH280" s="755"/>
      <c r="HVI280" s="755"/>
      <c r="HVJ280" s="755"/>
      <c r="HVK280" s="755"/>
      <c r="HVL280" s="755"/>
      <c r="HVM280" s="755"/>
      <c r="HVN280" s="755"/>
      <c r="HVO280" s="755"/>
      <c r="HVP280" s="755"/>
      <c r="HVQ280" s="755"/>
      <c r="HVR280" s="755"/>
      <c r="HVS280" s="755"/>
      <c r="HVT280" s="755"/>
      <c r="HVU280" s="755"/>
      <c r="HVV280" s="755"/>
      <c r="HVW280" s="755"/>
      <c r="HVX280" s="755"/>
      <c r="HVY280" s="755"/>
      <c r="HVZ280" s="755"/>
      <c r="HWA280" s="755"/>
      <c r="HWB280" s="755"/>
      <c r="HWC280" s="755"/>
      <c r="HWD280" s="755"/>
      <c r="HWE280" s="755"/>
      <c r="HWF280" s="755"/>
      <c r="HWG280" s="755"/>
      <c r="HWH280" s="755"/>
      <c r="HWI280" s="755"/>
      <c r="HWJ280" s="755"/>
      <c r="HWK280" s="755"/>
      <c r="HWL280" s="755"/>
      <c r="HWM280" s="755"/>
      <c r="HWN280" s="755"/>
      <c r="HWO280" s="755"/>
      <c r="HWP280" s="755"/>
      <c r="HWQ280" s="755"/>
      <c r="HWR280" s="755"/>
      <c r="HWS280" s="755"/>
      <c r="HWT280" s="755"/>
      <c r="HWU280" s="755"/>
      <c r="HWV280" s="755"/>
      <c r="HWW280" s="755"/>
      <c r="HWX280" s="755"/>
      <c r="HWY280" s="755"/>
      <c r="HWZ280" s="755"/>
      <c r="HXA280" s="755"/>
      <c r="HXB280" s="755"/>
      <c r="HXC280" s="755"/>
      <c r="HXD280" s="755"/>
      <c r="HXE280" s="755"/>
      <c r="HXF280" s="755"/>
      <c r="HXG280" s="755"/>
      <c r="HXH280" s="755"/>
      <c r="HXI280" s="755"/>
      <c r="HXJ280" s="755"/>
      <c r="HXK280" s="755"/>
      <c r="HXL280" s="755"/>
      <c r="HXM280" s="755"/>
      <c r="HXN280" s="755"/>
      <c r="HXO280" s="755"/>
      <c r="HXP280" s="755"/>
      <c r="HXQ280" s="755"/>
      <c r="HXR280" s="755"/>
      <c r="HXS280" s="755"/>
      <c r="HXT280" s="755"/>
      <c r="HXU280" s="755"/>
      <c r="HXV280" s="755"/>
      <c r="HXW280" s="755"/>
      <c r="HXX280" s="755"/>
      <c r="HXY280" s="755"/>
      <c r="HXZ280" s="755"/>
      <c r="HYA280" s="755"/>
      <c r="HYB280" s="755"/>
      <c r="HYC280" s="755"/>
      <c r="HYD280" s="755"/>
      <c r="HYE280" s="755"/>
      <c r="HYF280" s="755"/>
      <c r="HYG280" s="755"/>
      <c r="HYH280" s="755"/>
      <c r="HYI280" s="755"/>
      <c r="HYJ280" s="755"/>
      <c r="HYK280" s="755"/>
      <c r="HYL280" s="755"/>
      <c r="HYM280" s="755"/>
      <c r="HYN280" s="755"/>
      <c r="HYO280" s="755"/>
      <c r="HYP280" s="755"/>
      <c r="HYQ280" s="755"/>
      <c r="HYR280" s="755"/>
      <c r="HYS280" s="755"/>
      <c r="HYT280" s="755"/>
      <c r="HYU280" s="755"/>
      <c r="HYV280" s="755"/>
      <c r="HYW280" s="755"/>
      <c r="HYX280" s="755"/>
      <c r="HYY280" s="755"/>
      <c r="HYZ280" s="755"/>
      <c r="HZA280" s="755"/>
      <c r="HZB280" s="755"/>
      <c r="HZC280" s="755"/>
      <c r="HZD280" s="755"/>
      <c r="HZE280" s="755"/>
      <c r="HZF280" s="755"/>
      <c r="HZG280" s="755"/>
      <c r="HZH280" s="755"/>
      <c r="HZI280" s="755"/>
      <c r="HZJ280" s="755"/>
      <c r="HZK280" s="755"/>
      <c r="HZL280" s="755"/>
      <c r="HZM280" s="755"/>
      <c r="HZN280" s="755"/>
      <c r="HZO280" s="755"/>
      <c r="HZP280" s="755"/>
      <c r="HZQ280" s="755"/>
      <c r="HZR280" s="755"/>
      <c r="HZS280" s="755"/>
      <c r="HZT280" s="755"/>
      <c r="HZU280" s="755"/>
      <c r="HZV280" s="755"/>
      <c r="HZW280" s="755"/>
      <c r="HZX280" s="755"/>
      <c r="HZY280" s="755"/>
      <c r="HZZ280" s="755"/>
      <c r="IAA280" s="755"/>
      <c r="IAB280" s="755"/>
      <c r="IAC280" s="755"/>
      <c r="IAD280" s="755"/>
      <c r="IAE280" s="755"/>
      <c r="IAF280" s="755"/>
      <c r="IAG280" s="755"/>
      <c r="IAH280" s="755"/>
      <c r="IAI280" s="755"/>
      <c r="IAJ280" s="755"/>
      <c r="IAK280" s="755"/>
      <c r="IAL280" s="755"/>
      <c r="IAM280" s="755"/>
      <c r="IAN280" s="755"/>
      <c r="IAO280" s="755"/>
      <c r="IAP280" s="755"/>
      <c r="IAQ280" s="755"/>
      <c r="IAR280" s="755"/>
      <c r="IAS280" s="755"/>
      <c r="IAT280" s="755"/>
      <c r="IAU280" s="755"/>
      <c r="IAV280" s="755"/>
      <c r="IAW280" s="755"/>
      <c r="IAX280" s="755"/>
      <c r="IAY280" s="755"/>
      <c r="IAZ280" s="755"/>
      <c r="IBA280" s="755"/>
      <c r="IBB280" s="755"/>
      <c r="IBC280" s="755"/>
      <c r="IBD280" s="755"/>
      <c r="IBE280" s="755"/>
      <c r="IBF280" s="755"/>
      <c r="IBG280" s="755"/>
      <c r="IBH280" s="755"/>
      <c r="IBI280" s="755"/>
      <c r="IBJ280" s="755"/>
      <c r="IBK280" s="755"/>
      <c r="IBL280" s="755"/>
      <c r="IBM280" s="755"/>
      <c r="IBN280" s="755"/>
      <c r="IBO280" s="755"/>
      <c r="IBP280" s="755"/>
      <c r="IBQ280" s="755"/>
      <c r="IBR280" s="755"/>
      <c r="IBS280" s="755"/>
      <c r="IBT280" s="755"/>
      <c r="IBU280" s="755"/>
      <c r="IBV280" s="755"/>
      <c r="IBW280" s="755"/>
      <c r="IBX280" s="755"/>
      <c r="IBY280" s="755"/>
      <c r="IBZ280" s="755"/>
      <c r="ICA280" s="755"/>
      <c r="ICB280" s="755"/>
      <c r="ICC280" s="755"/>
      <c r="ICD280" s="755"/>
      <c r="ICE280" s="755"/>
      <c r="ICF280" s="755"/>
      <c r="ICG280" s="755"/>
      <c r="ICH280" s="755"/>
      <c r="ICI280" s="755"/>
      <c r="ICJ280" s="755"/>
      <c r="ICK280" s="755"/>
      <c r="ICL280" s="755"/>
      <c r="ICM280" s="755"/>
      <c r="ICN280" s="755"/>
      <c r="ICO280" s="755"/>
      <c r="ICP280" s="755"/>
      <c r="ICQ280" s="755"/>
      <c r="ICR280" s="755"/>
      <c r="ICS280" s="755"/>
      <c r="ICT280" s="755"/>
      <c r="ICU280" s="755"/>
      <c r="ICV280" s="755"/>
      <c r="ICW280" s="755"/>
      <c r="ICX280" s="755"/>
      <c r="ICY280" s="755"/>
      <c r="ICZ280" s="755"/>
      <c r="IDA280" s="755"/>
      <c r="IDB280" s="755"/>
      <c r="IDC280" s="755"/>
      <c r="IDD280" s="755"/>
      <c r="IDE280" s="755"/>
      <c r="IDF280" s="755"/>
      <c r="IDG280" s="755"/>
      <c r="IDH280" s="755"/>
      <c r="IDI280" s="755"/>
      <c r="IDJ280" s="755"/>
      <c r="IDK280" s="755"/>
      <c r="IDL280" s="755"/>
      <c r="IDM280" s="755"/>
      <c r="IDN280" s="755"/>
      <c r="IDO280" s="755"/>
      <c r="IDP280" s="755"/>
      <c r="IDQ280" s="755"/>
      <c r="IDR280" s="755"/>
      <c r="IDS280" s="755"/>
      <c r="IDT280" s="755"/>
      <c r="IDU280" s="755"/>
      <c r="IDV280" s="755"/>
      <c r="IDW280" s="755"/>
      <c r="IDX280" s="755"/>
      <c r="IDY280" s="755"/>
      <c r="IDZ280" s="755"/>
      <c r="IEA280" s="755"/>
      <c r="IEB280" s="755"/>
      <c r="IEC280" s="755"/>
      <c r="IED280" s="755"/>
      <c r="IEE280" s="755"/>
      <c r="IEF280" s="755"/>
      <c r="IEG280" s="755"/>
      <c r="IEH280" s="755"/>
      <c r="IEI280" s="755"/>
      <c r="IEJ280" s="755"/>
      <c r="IEK280" s="755"/>
      <c r="IEL280" s="755"/>
      <c r="IEM280" s="755"/>
      <c r="IEN280" s="755"/>
      <c r="IEO280" s="755"/>
      <c r="IEP280" s="755"/>
      <c r="IEQ280" s="755"/>
      <c r="IER280" s="755"/>
      <c r="IES280" s="755"/>
      <c r="IET280" s="755"/>
      <c r="IEU280" s="755"/>
      <c r="IEV280" s="755"/>
      <c r="IEW280" s="755"/>
      <c r="IEX280" s="755"/>
      <c r="IEY280" s="755"/>
      <c r="IEZ280" s="755"/>
      <c r="IFA280" s="755"/>
      <c r="IFB280" s="755"/>
      <c r="IFC280" s="755"/>
      <c r="IFD280" s="755"/>
      <c r="IFE280" s="755"/>
      <c r="IFF280" s="755"/>
      <c r="IFG280" s="755"/>
      <c r="IFH280" s="755"/>
      <c r="IFI280" s="755"/>
      <c r="IFJ280" s="755"/>
      <c r="IFK280" s="755"/>
      <c r="IFL280" s="755"/>
      <c r="IFM280" s="755"/>
      <c r="IFN280" s="755"/>
      <c r="IFO280" s="755"/>
      <c r="IFP280" s="755"/>
      <c r="IFQ280" s="755"/>
      <c r="IFR280" s="755"/>
      <c r="IFS280" s="755"/>
      <c r="IFT280" s="755"/>
      <c r="IFU280" s="755"/>
      <c r="IFV280" s="755"/>
      <c r="IFW280" s="755"/>
      <c r="IFX280" s="755"/>
      <c r="IFY280" s="755"/>
      <c r="IFZ280" s="755"/>
      <c r="IGA280" s="755"/>
      <c r="IGB280" s="755"/>
      <c r="IGC280" s="755"/>
      <c r="IGD280" s="755"/>
      <c r="IGE280" s="755"/>
      <c r="IGF280" s="755"/>
      <c r="IGG280" s="755"/>
      <c r="IGH280" s="755"/>
      <c r="IGI280" s="755"/>
      <c r="IGJ280" s="755"/>
      <c r="IGK280" s="755"/>
      <c r="IGL280" s="755"/>
      <c r="IGM280" s="755"/>
      <c r="IGN280" s="755"/>
      <c r="IGO280" s="755"/>
      <c r="IGP280" s="755"/>
      <c r="IGQ280" s="755"/>
      <c r="IGR280" s="755"/>
      <c r="IGS280" s="755"/>
      <c r="IGT280" s="755"/>
      <c r="IGU280" s="755"/>
      <c r="IGV280" s="755"/>
      <c r="IGW280" s="755"/>
      <c r="IGX280" s="755"/>
      <c r="IGY280" s="755"/>
      <c r="IGZ280" s="755"/>
      <c r="IHA280" s="755"/>
      <c r="IHB280" s="755"/>
      <c r="IHC280" s="755"/>
      <c r="IHD280" s="755"/>
      <c r="IHE280" s="755"/>
      <c r="IHF280" s="755"/>
      <c r="IHG280" s="755"/>
      <c r="IHH280" s="755"/>
      <c r="IHI280" s="755"/>
      <c r="IHJ280" s="755"/>
      <c r="IHK280" s="755"/>
      <c r="IHL280" s="755"/>
      <c r="IHM280" s="755"/>
      <c r="IHN280" s="755"/>
      <c r="IHO280" s="755"/>
      <c r="IHP280" s="755"/>
      <c r="IHQ280" s="755"/>
      <c r="IHR280" s="755"/>
      <c r="IHS280" s="755"/>
      <c r="IHT280" s="755"/>
      <c r="IHU280" s="755"/>
      <c r="IHV280" s="755"/>
      <c r="IHW280" s="755"/>
      <c r="IHX280" s="755"/>
      <c r="IHY280" s="755"/>
      <c r="IHZ280" s="755"/>
      <c r="IIA280" s="755"/>
      <c r="IIB280" s="755"/>
      <c r="IIC280" s="755"/>
      <c r="IID280" s="755"/>
      <c r="IIE280" s="755"/>
      <c r="IIF280" s="755"/>
      <c r="IIG280" s="755"/>
      <c r="IIH280" s="755"/>
      <c r="III280" s="755"/>
      <c r="IIJ280" s="755"/>
      <c r="IIK280" s="755"/>
      <c r="IIL280" s="755"/>
      <c r="IIM280" s="755"/>
      <c r="IIN280" s="755"/>
      <c r="IIO280" s="755"/>
      <c r="IIP280" s="755"/>
      <c r="IIQ280" s="755"/>
      <c r="IIR280" s="755"/>
      <c r="IIS280" s="755"/>
      <c r="IIT280" s="755"/>
      <c r="IIU280" s="755"/>
      <c r="IIV280" s="755"/>
      <c r="IIW280" s="755"/>
      <c r="IIX280" s="755"/>
      <c r="IIY280" s="755"/>
      <c r="IIZ280" s="755"/>
      <c r="IJA280" s="755"/>
      <c r="IJB280" s="755"/>
      <c r="IJC280" s="755"/>
      <c r="IJD280" s="755"/>
      <c r="IJE280" s="755"/>
      <c r="IJF280" s="755"/>
      <c r="IJG280" s="755"/>
      <c r="IJH280" s="755"/>
      <c r="IJI280" s="755"/>
      <c r="IJJ280" s="755"/>
      <c r="IJK280" s="755"/>
      <c r="IJL280" s="755"/>
      <c r="IJM280" s="755"/>
      <c r="IJN280" s="755"/>
      <c r="IJO280" s="755"/>
      <c r="IJP280" s="755"/>
      <c r="IJQ280" s="755"/>
      <c r="IJR280" s="755"/>
      <c r="IJS280" s="755"/>
      <c r="IJT280" s="755"/>
      <c r="IJU280" s="755"/>
      <c r="IJV280" s="755"/>
      <c r="IJW280" s="755"/>
      <c r="IJX280" s="755"/>
      <c r="IJY280" s="755"/>
      <c r="IJZ280" s="755"/>
      <c r="IKA280" s="755"/>
      <c r="IKB280" s="755"/>
      <c r="IKC280" s="755"/>
      <c r="IKD280" s="755"/>
      <c r="IKE280" s="755"/>
      <c r="IKF280" s="755"/>
      <c r="IKG280" s="755"/>
      <c r="IKH280" s="755"/>
      <c r="IKI280" s="755"/>
      <c r="IKJ280" s="755"/>
      <c r="IKK280" s="755"/>
      <c r="IKL280" s="755"/>
      <c r="IKM280" s="755"/>
      <c r="IKN280" s="755"/>
      <c r="IKO280" s="755"/>
      <c r="IKP280" s="755"/>
      <c r="IKQ280" s="755"/>
      <c r="IKR280" s="755"/>
      <c r="IKS280" s="755"/>
      <c r="IKT280" s="755"/>
      <c r="IKU280" s="755"/>
      <c r="IKV280" s="755"/>
      <c r="IKW280" s="755"/>
      <c r="IKX280" s="755"/>
      <c r="IKY280" s="755"/>
      <c r="IKZ280" s="755"/>
      <c r="ILA280" s="755"/>
      <c r="ILB280" s="755"/>
      <c r="ILC280" s="755"/>
      <c r="ILD280" s="755"/>
      <c r="ILE280" s="755"/>
      <c r="ILF280" s="755"/>
      <c r="ILG280" s="755"/>
      <c r="ILH280" s="755"/>
      <c r="ILI280" s="755"/>
      <c r="ILJ280" s="755"/>
      <c r="ILK280" s="755"/>
      <c r="ILL280" s="755"/>
      <c r="ILM280" s="755"/>
      <c r="ILN280" s="755"/>
      <c r="ILO280" s="755"/>
      <c r="ILP280" s="755"/>
      <c r="ILQ280" s="755"/>
      <c r="ILR280" s="755"/>
      <c r="ILS280" s="755"/>
      <c r="ILT280" s="755"/>
      <c r="ILU280" s="755"/>
      <c r="ILV280" s="755"/>
      <c r="ILW280" s="755"/>
      <c r="ILX280" s="755"/>
      <c r="ILY280" s="755"/>
      <c r="ILZ280" s="755"/>
      <c r="IMA280" s="755"/>
      <c r="IMB280" s="755"/>
      <c r="IMC280" s="755"/>
      <c r="IMD280" s="755"/>
      <c r="IME280" s="755"/>
      <c r="IMF280" s="755"/>
      <c r="IMG280" s="755"/>
      <c r="IMH280" s="755"/>
      <c r="IMI280" s="755"/>
      <c r="IMJ280" s="755"/>
      <c r="IMK280" s="755"/>
      <c r="IML280" s="755"/>
      <c r="IMM280" s="755"/>
      <c r="IMN280" s="755"/>
      <c r="IMO280" s="755"/>
      <c r="IMP280" s="755"/>
      <c r="IMQ280" s="755"/>
      <c r="IMR280" s="755"/>
      <c r="IMS280" s="755"/>
      <c r="IMT280" s="755"/>
      <c r="IMU280" s="755"/>
      <c r="IMV280" s="755"/>
      <c r="IMW280" s="755"/>
      <c r="IMX280" s="755"/>
      <c r="IMY280" s="755"/>
      <c r="IMZ280" s="755"/>
      <c r="INA280" s="755"/>
      <c r="INB280" s="755"/>
      <c r="INC280" s="755"/>
      <c r="IND280" s="755"/>
      <c r="INE280" s="755"/>
      <c r="INF280" s="755"/>
      <c r="ING280" s="755"/>
      <c r="INH280" s="755"/>
      <c r="INI280" s="755"/>
      <c r="INJ280" s="755"/>
      <c r="INK280" s="755"/>
      <c r="INL280" s="755"/>
      <c r="INM280" s="755"/>
      <c r="INN280" s="755"/>
      <c r="INO280" s="755"/>
      <c r="INP280" s="755"/>
      <c r="INQ280" s="755"/>
      <c r="INR280" s="755"/>
      <c r="INS280" s="755"/>
      <c r="INT280" s="755"/>
      <c r="INU280" s="755"/>
      <c r="INV280" s="755"/>
      <c r="INW280" s="755"/>
      <c r="INX280" s="755"/>
      <c r="INY280" s="755"/>
      <c r="INZ280" s="755"/>
      <c r="IOA280" s="755"/>
      <c r="IOB280" s="755"/>
      <c r="IOC280" s="755"/>
      <c r="IOD280" s="755"/>
      <c r="IOE280" s="755"/>
      <c r="IOF280" s="755"/>
      <c r="IOG280" s="755"/>
      <c r="IOH280" s="755"/>
      <c r="IOI280" s="755"/>
      <c r="IOJ280" s="755"/>
      <c r="IOK280" s="755"/>
      <c r="IOL280" s="755"/>
      <c r="IOM280" s="755"/>
      <c r="ION280" s="755"/>
      <c r="IOO280" s="755"/>
      <c r="IOP280" s="755"/>
      <c r="IOQ280" s="755"/>
      <c r="IOR280" s="755"/>
      <c r="IOS280" s="755"/>
      <c r="IOT280" s="755"/>
      <c r="IOU280" s="755"/>
      <c r="IOV280" s="755"/>
      <c r="IOW280" s="755"/>
      <c r="IOX280" s="755"/>
      <c r="IOY280" s="755"/>
      <c r="IOZ280" s="755"/>
      <c r="IPA280" s="755"/>
      <c r="IPB280" s="755"/>
      <c r="IPC280" s="755"/>
      <c r="IPD280" s="755"/>
      <c r="IPE280" s="755"/>
      <c r="IPF280" s="755"/>
      <c r="IPG280" s="755"/>
      <c r="IPH280" s="755"/>
      <c r="IPI280" s="755"/>
      <c r="IPJ280" s="755"/>
      <c r="IPK280" s="755"/>
      <c r="IPL280" s="755"/>
      <c r="IPM280" s="755"/>
      <c r="IPN280" s="755"/>
      <c r="IPO280" s="755"/>
      <c r="IPP280" s="755"/>
      <c r="IPQ280" s="755"/>
      <c r="IPR280" s="755"/>
      <c r="IPS280" s="755"/>
      <c r="IPT280" s="755"/>
      <c r="IPU280" s="755"/>
      <c r="IPV280" s="755"/>
      <c r="IPW280" s="755"/>
      <c r="IPX280" s="755"/>
      <c r="IPY280" s="755"/>
      <c r="IPZ280" s="755"/>
      <c r="IQA280" s="755"/>
      <c r="IQB280" s="755"/>
      <c r="IQC280" s="755"/>
      <c r="IQD280" s="755"/>
      <c r="IQE280" s="755"/>
      <c r="IQF280" s="755"/>
      <c r="IQG280" s="755"/>
      <c r="IQH280" s="755"/>
      <c r="IQI280" s="755"/>
      <c r="IQJ280" s="755"/>
      <c r="IQK280" s="755"/>
      <c r="IQL280" s="755"/>
      <c r="IQM280" s="755"/>
      <c r="IQN280" s="755"/>
      <c r="IQO280" s="755"/>
      <c r="IQP280" s="755"/>
      <c r="IQQ280" s="755"/>
      <c r="IQR280" s="755"/>
      <c r="IQS280" s="755"/>
      <c r="IQT280" s="755"/>
      <c r="IQU280" s="755"/>
      <c r="IQV280" s="755"/>
      <c r="IQW280" s="755"/>
      <c r="IQX280" s="755"/>
      <c r="IQY280" s="755"/>
      <c r="IQZ280" s="755"/>
      <c r="IRA280" s="755"/>
      <c r="IRB280" s="755"/>
      <c r="IRC280" s="755"/>
      <c r="IRD280" s="755"/>
      <c r="IRE280" s="755"/>
      <c r="IRF280" s="755"/>
      <c r="IRG280" s="755"/>
      <c r="IRH280" s="755"/>
      <c r="IRI280" s="755"/>
      <c r="IRJ280" s="755"/>
      <c r="IRK280" s="755"/>
      <c r="IRL280" s="755"/>
      <c r="IRM280" s="755"/>
      <c r="IRN280" s="755"/>
      <c r="IRO280" s="755"/>
      <c r="IRP280" s="755"/>
      <c r="IRQ280" s="755"/>
      <c r="IRR280" s="755"/>
      <c r="IRS280" s="755"/>
      <c r="IRT280" s="755"/>
      <c r="IRU280" s="755"/>
      <c r="IRV280" s="755"/>
      <c r="IRW280" s="755"/>
      <c r="IRX280" s="755"/>
      <c r="IRY280" s="755"/>
      <c r="IRZ280" s="755"/>
      <c r="ISA280" s="755"/>
      <c r="ISB280" s="755"/>
      <c r="ISC280" s="755"/>
      <c r="ISD280" s="755"/>
      <c r="ISE280" s="755"/>
      <c r="ISF280" s="755"/>
      <c r="ISG280" s="755"/>
      <c r="ISH280" s="755"/>
      <c r="ISI280" s="755"/>
      <c r="ISJ280" s="755"/>
      <c r="ISK280" s="755"/>
      <c r="ISL280" s="755"/>
      <c r="ISM280" s="755"/>
      <c r="ISN280" s="755"/>
      <c r="ISO280" s="755"/>
      <c r="ISP280" s="755"/>
      <c r="ISQ280" s="755"/>
      <c r="ISR280" s="755"/>
      <c r="ISS280" s="755"/>
      <c r="IST280" s="755"/>
      <c r="ISU280" s="755"/>
      <c r="ISV280" s="755"/>
      <c r="ISW280" s="755"/>
      <c r="ISX280" s="755"/>
      <c r="ISY280" s="755"/>
      <c r="ISZ280" s="755"/>
      <c r="ITA280" s="755"/>
      <c r="ITB280" s="755"/>
      <c r="ITC280" s="755"/>
      <c r="ITD280" s="755"/>
      <c r="ITE280" s="755"/>
      <c r="ITF280" s="755"/>
      <c r="ITG280" s="755"/>
      <c r="ITH280" s="755"/>
      <c r="ITI280" s="755"/>
      <c r="ITJ280" s="755"/>
      <c r="ITK280" s="755"/>
      <c r="ITL280" s="755"/>
      <c r="ITM280" s="755"/>
      <c r="ITN280" s="755"/>
      <c r="ITO280" s="755"/>
      <c r="ITP280" s="755"/>
      <c r="ITQ280" s="755"/>
      <c r="ITR280" s="755"/>
      <c r="ITS280" s="755"/>
      <c r="ITT280" s="755"/>
      <c r="ITU280" s="755"/>
      <c r="ITV280" s="755"/>
      <c r="ITW280" s="755"/>
      <c r="ITX280" s="755"/>
      <c r="ITY280" s="755"/>
      <c r="ITZ280" s="755"/>
      <c r="IUA280" s="755"/>
      <c r="IUB280" s="755"/>
      <c r="IUC280" s="755"/>
      <c r="IUD280" s="755"/>
      <c r="IUE280" s="755"/>
      <c r="IUF280" s="755"/>
      <c r="IUG280" s="755"/>
      <c r="IUH280" s="755"/>
      <c r="IUI280" s="755"/>
      <c r="IUJ280" s="755"/>
      <c r="IUK280" s="755"/>
      <c r="IUL280" s="755"/>
      <c r="IUM280" s="755"/>
      <c r="IUN280" s="755"/>
      <c r="IUO280" s="755"/>
      <c r="IUP280" s="755"/>
      <c r="IUQ280" s="755"/>
      <c r="IUR280" s="755"/>
      <c r="IUS280" s="755"/>
      <c r="IUT280" s="755"/>
      <c r="IUU280" s="755"/>
      <c r="IUV280" s="755"/>
      <c r="IUW280" s="755"/>
      <c r="IUX280" s="755"/>
      <c r="IUY280" s="755"/>
      <c r="IUZ280" s="755"/>
      <c r="IVA280" s="755"/>
      <c r="IVB280" s="755"/>
      <c r="IVC280" s="755"/>
      <c r="IVD280" s="755"/>
      <c r="IVE280" s="755"/>
      <c r="IVF280" s="755"/>
      <c r="IVG280" s="755"/>
      <c r="IVH280" s="755"/>
      <c r="IVI280" s="755"/>
      <c r="IVJ280" s="755"/>
      <c r="IVK280" s="755"/>
      <c r="IVL280" s="755"/>
      <c r="IVM280" s="755"/>
      <c r="IVN280" s="755"/>
      <c r="IVO280" s="755"/>
      <c r="IVP280" s="755"/>
      <c r="IVQ280" s="755"/>
      <c r="IVR280" s="755"/>
      <c r="IVS280" s="755"/>
      <c r="IVT280" s="755"/>
      <c r="IVU280" s="755"/>
      <c r="IVV280" s="755"/>
      <c r="IVW280" s="755"/>
      <c r="IVX280" s="755"/>
      <c r="IVY280" s="755"/>
      <c r="IVZ280" s="755"/>
      <c r="IWA280" s="755"/>
      <c r="IWB280" s="755"/>
      <c r="IWC280" s="755"/>
      <c r="IWD280" s="755"/>
      <c r="IWE280" s="755"/>
      <c r="IWF280" s="755"/>
      <c r="IWG280" s="755"/>
      <c r="IWH280" s="755"/>
      <c r="IWI280" s="755"/>
      <c r="IWJ280" s="755"/>
      <c r="IWK280" s="755"/>
      <c r="IWL280" s="755"/>
      <c r="IWM280" s="755"/>
      <c r="IWN280" s="755"/>
      <c r="IWO280" s="755"/>
      <c r="IWP280" s="755"/>
      <c r="IWQ280" s="755"/>
      <c r="IWR280" s="755"/>
      <c r="IWS280" s="755"/>
      <c r="IWT280" s="755"/>
      <c r="IWU280" s="755"/>
      <c r="IWV280" s="755"/>
      <c r="IWW280" s="755"/>
      <c r="IWX280" s="755"/>
      <c r="IWY280" s="755"/>
      <c r="IWZ280" s="755"/>
      <c r="IXA280" s="755"/>
      <c r="IXB280" s="755"/>
      <c r="IXC280" s="755"/>
      <c r="IXD280" s="755"/>
      <c r="IXE280" s="755"/>
      <c r="IXF280" s="755"/>
      <c r="IXG280" s="755"/>
      <c r="IXH280" s="755"/>
      <c r="IXI280" s="755"/>
      <c r="IXJ280" s="755"/>
      <c r="IXK280" s="755"/>
      <c r="IXL280" s="755"/>
      <c r="IXM280" s="755"/>
      <c r="IXN280" s="755"/>
      <c r="IXO280" s="755"/>
      <c r="IXP280" s="755"/>
      <c r="IXQ280" s="755"/>
      <c r="IXR280" s="755"/>
      <c r="IXS280" s="755"/>
      <c r="IXT280" s="755"/>
      <c r="IXU280" s="755"/>
      <c r="IXV280" s="755"/>
      <c r="IXW280" s="755"/>
      <c r="IXX280" s="755"/>
      <c r="IXY280" s="755"/>
      <c r="IXZ280" s="755"/>
      <c r="IYA280" s="755"/>
      <c r="IYB280" s="755"/>
      <c r="IYC280" s="755"/>
      <c r="IYD280" s="755"/>
      <c r="IYE280" s="755"/>
      <c r="IYF280" s="755"/>
      <c r="IYG280" s="755"/>
      <c r="IYH280" s="755"/>
      <c r="IYI280" s="755"/>
      <c r="IYJ280" s="755"/>
      <c r="IYK280" s="755"/>
      <c r="IYL280" s="755"/>
      <c r="IYM280" s="755"/>
      <c r="IYN280" s="755"/>
      <c r="IYO280" s="755"/>
      <c r="IYP280" s="755"/>
      <c r="IYQ280" s="755"/>
      <c r="IYR280" s="755"/>
      <c r="IYS280" s="755"/>
      <c r="IYT280" s="755"/>
      <c r="IYU280" s="755"/>
      <c r="IYV280" s="755"/>
      <c r="IYW280" s="755"/>
      <c r="IYX280" s="755"/>
      <c r="IYY280" s="755"/>
      <c r="IYZ280" s="755"/>
      <c r="IZA280" s="755"/>
      <c r="IZB280" s="755"/>
      <c r="IZC280" s="755"/>
      <c r="IZD280" s="755"/>
      <c r="IZE280" s="755"/>
      <c r="IZF280" s="755"/>
      <c r="IZG280" s="755"/>
      <c r="IZH280" s="755"/>
      <c r="IZI280" s="755"/>
      <c r="IZJ280" s="755"/>
      <c r="IZK280" s="755"/>
      <c r="IZL280" s="755"/>
      <c r="IZM280" s="755"/>
      <c r="IZN280" s="755"/>
      <c r="IZO280" s="755"/>
      <c r="IZP280" s="755"/>
      <c r="IZQ280" s="755"/>
      <c r="IZR280" s="755"/>
      <c r="IZS280" s="755"/>
      <c r="IZT280" s="755"/>
      <c r="IZU280" s="755"/>
      <c r="IZV280" s="755"/>
      <c r="IZW280" s="755"/>
      <c r="IZX280" s="755"/>
      <c r="IZY280" s="755"/>
      <c r="IZZ280" s="755"/>
      <c r="JAA280" s="755"/>
      <c r="JAB280" s="755"/>
      <c r="JAC280" s="755"/>
      <c r="JAD280" s="755"/>
      <c r="JAE280" s="755"/>
      <c r="JAF280" s="755"/>
      <c r="JAG280" s="755"/>
      <c r="JAH280" s="755"/>
      <c r="JAI280" s="755"/>
      <c r="JAJ280" s="755"/>
      <c r="JAK280" s="755"/>
      <c r="JAL280" s="755"/>
      <c r="JAM280" s="755"/>
      <c r="JAN280" s="755"/>
      <c r="JAO280" s="755"/>
      <c r="JAP280" s="755"/>
      <c r="JAQ280" s="755"/>
      <c r="JAR280" s="755"/>
      <c r="JAS280" s="755"/>
      <c r="JAT280" s="755"/>
      <c r="JAU280" s="755"/>
      <c r="JAV280" s="755"/>
      <c r="JAW280" s="755"/>
      <c r="JAX280" s="755"/>
      <c r="JAY280" s="755"/>
      <c r="JAZ280" s="755"/>
      <c r="JBA280" s="755"/>
      <c r="JBB280" s="755"/>
      <c r="JBC280" s="755"/>
      <c r="JBD280" s="755"/>
      <c r="JBE280" s="755"/>
      <c r="JBF280" s="755"/>
      <c r="JBG280" s="755"/>
      <c r="JBH280" s="755"/>
      <c r="JBI280" s="755"/>
      <c r="JBJ280" s="755"/>
      <c r="JBK280" s="755"/>
      <c r="JBL280" s="755"/>
      <c r="JBM280" s="755"/>
      <c r="JBN280" s="755"/>
      <c r="JBO280" s="755"/>
      <c r="JBP280" s="755"/>
      <c r="JBQ280" s="755"/>
      <c r="JBR280" s="755"/>
      <c r="JBS280" s="755"/>
      <c r="JBT280" s="755"/>
      <c r="JBU280" s="755"/>
      <c r="JBV280" s="755"/>
      <c r="JBW280" s="755"/>
      <c r="JBX280" s="755"/>
      <c r="JBY280" s="755"/>
      <c r="JBZ280" s="755"/>
      <c r="JCA280" s="755"/>
      <c r="JCB280" s="755"/>
      <c r="JCC280" s="755"/>
      <c r="JCD280" s="755"/>
      <c r="JCE280" s="755"/>
      <c r="JCF280" s="755"/>
      <c r="JCG280" s="755"/>
      <c r="JCH280" s="755"/>
      <c r="JCI280" s="755"/>
      <c r="JCJ280" s="755"/>
      <c r="JCK280" s="755"/>
      <c r="JCL280" s="755"/>
      <c r="JCM280" s="755"/>
      <c r="JCN280" s="755"/>
      <c r="JCO280" s="755"/>
      <c r="JCP280" s="755"/>
      <c r="JCQ280" s="755"/>
      <c r="JCR280" s="755"/>
      <c r="JCS280" s="755"/>
      <c r="JCT280" s="755"/>
      <c r="JCU280" s="755"/>
      <c r="JCV280" s="755"/>
      <c r="JCW280" s="755"/>
      <c r="JCX280" s="755"/>
      <c r="JCY280" s="755"/>
      <c r="JCZ280" s="755"/>
      <c r="JDA280" s="755"/>
      <c r="JDB280" s="755"/>
      <c r="JDC280" s="755"/>
      <c r="JDD280" s="755"/>
      <c r="JDE280" s="755"/>
      <c r="JDF280" s="755"/>
      <c r="JDG280" s="755"/>
      <c r="JDH280" s="755"/>
      <c r="JDI280" s="755"/>
      <c r="JDJ280" s="755"/>
      <c r="JDK280" s="755"/>
      <c r="JDL280" s="755"/>
      <c r="JDM280" s="755"/>
      <c r="JDN280" s="755"/>
      <c r="JDO280" s="755"/>
      <c r="JDP280" s="755"/>
      <c r="JDQ280" s="755"/>
      <c r="JDR280" s="755"/>
      <c r="JDS280" s="755"/>
      <c r="JDT280" s="755"/>
      <c r="JDU280" s="755"/>
      <c r="JDV280" s="755"/>
      <c r="JDW280" s="755"/>
      <c r="JDX280" s="755"/>
      <c r="JDY280" s="755"/>
      <c r="JDZ280" s="755"/>
      <c r="JEA280" s="755"/>
      <c r="JEB280" s="755"/>
      <c r="JEC280" s="755"/>
      <c r="JED280" s="755"/>
      <c r="JEE280" s="755"/>
      <c r="JEF280" s="755"/>
      <c r="JEG280" s="755"/>
      <c r="JEH280" s="755"/>
      <c r="JEI280" s="755"/>
      <c r="JEJ280" s="755"/>
      <c r="JEK280" s="755"/>
      <c r="JEL280" s="755"/>
      <c r="JEM280" s="755"/>
      <c r="JEN280" s="755"/>
      <c r="JEO280" s="755"/>
      <c r="JEP280" s="755"/>
      <c r="JEQ280" s="755"/>
      <c r="JER280" s="755"/>
      <c r="JES280" s="755"/>
      <c r="JET280" s="755"/>
      <c r="JEU280" s="755"/>
      <c r="JEV280" s="755"/>
      <c r="JEW280" s="755"/>
      <c r="JEX280" s="755"/>
      <c r="JEY280" s="755"/>
      <c r="JEZ280" s="755"/>
      <c r="JFA280" s="755"/>
      <c r="JFB280" s="755"/>
      <c r="JFC280" s="755"/>
      <c r="JFD280" s="755"/>
      <c r="JFE280" s="755"/>
      <c r="JFF280" s="755"/>
      <c r="JFG280" s="755"/>
      <c r="JFH280" s="755"/>
      <c r="JFI280" s="755"/>
      <c r="JFJ280" s="755"/>
      <c r="JFK280" s="755"/>
      <c r="JFL280" s="755"/>
      <c r="JFM280" s="755"/>
      <c r="JFN280" s="755"/>
      <c r="JFO280" s="755"/>
      <c r="JFP280" s="755"/>
      <c r="JFQ280" s="755"/>
      <c r="JFR280" s="755"/>
      <c r="JFS280" s="755"/>
      <c r="JFT280" s="755"/>
      <c r="JFU280" s="755"/>
      <c r="JFV280" s="755"/>
      <c r="JFW280" s="755"/>
      <c r="JFX280" s="755"/>
      <c r="JFY280" s="755"/>
      <c r="JFZ280" s="755"/>
      <c r="JGA280" s="755"/>
      <c r="JGB280" s="755"/>
      <c r="JGC280" s="755"/>
      <c r="JGD280" s="755"/>
      <c r="JGE280" s="755"/>
      <c r="JGF280" s="755"/>
      <c r="JGG280" s="755"/>
      <c r="JGH280" s="755"/>
      <c r="JGI280" s="755"/>
      <c r="JGJ280" s="755"/>
      <c r="JGK280" s="755"/>
      <c r="JGL280" s="755"/>
      <c r="JGM280" s="755"/>
      <c r="JGN280" s="755"/>
      <c r="JGO280" s="755"/>
      <c r="JGP280" s="755"/>
      <c r="JGQ280" s="755"/>
      <c r="JGR280" s="755"/>
      <c r="JGS280" s="755"/>
      <c r="JGT280" s="755"/>
      <c r="JGU280" s="755"/>
      <c r="JGV280" s="755"/>
      <c r="JGW280" s="755"/>
      <c r="JGX280" s="755"/>
      <c r="JGY280" s="755"/>
      <c r="JGZ280" s="755"/>
      <c r="JHA280" s="755"/>
      <c r="JHB280" s="755"/>
      <c r="JHC280" s="755"/>
      <c r="JHD280" s="755"/>
      <c r="JHE280" s="755"/>
      <c r="JHF280" s="755"/>
      <c r="JHG280" s="755"/>
      <c r="JHH280" s="755"/>
      <c r="JHI280" s="755"/>
      <c r="JHJ280" s="755"/>
      <c r="JHK280" s="755"/>
      <c r="JHL280" s="755"/>
      <c r="JHM280" s="755"/>
      <c r="JHN280" s="755"/>
      <c r="JHO280" s="755"/>
      <c r="JHP280" s="755"/>
      <c r="JHQ280" s="755"/>
      <c r="JHR280" s="755"/>
      <c r="JHS280" s="755"/>
      <c r="JHT280" s="755"/>
      <c r="JHU280" s="755"/>
      <c r="JHV280" s="755"/>
      <c r="JHW280" s="755"/>
      <c r="JHX280" s="755"/>
      <c r="JHY280" s="755"/>
      <c r="JHZ280" s="755"/>
      <c r="JIA280" s="755"/>
      <c r="JIB280" s="755"/>
      <c r="JIC280" s="755"/>
      <c r="JID280" s="755"/>
      <c r="JIE280" s="755"/>
      <c r="JIF280" s="755"/>
      <c r="JIG280" s="755"/>
      <c r="JIH280" s="755"/>
      <c r="JII280" s="755"/>
      <c r="JIJ280" s="755"/>
      <c r="JIK280" s="755"/>
      <c r="JIL280" s="755"/>
      <c r="JIM280" s="755"/>
      <c r="JIN280" s="755"/>
      <c r="JIO280" s="755"/>
      <c r="JIP280" s="755"/>
      <c r="JIQ280" s="755"/>
      <c r="JIR280" s="755"/>
      <c r="JIS280" s="755"/>
      <c r="JIT280" s="755"/>
      <c r="JIU280" s="755"/>
      <c r="JIV280" s="755"/>
      <c r="JIW280" s="755"/>
      <c r="JIX280" s="755"/>
      <c r="JIY280" s="755"/>
      <c r="JIZ280" s="755"/>
      <c r="JJA280" s="755"/>
      <c r="JJB280" s="755"/>
      <c r="JJC280" s="755"/>
      <c r="JJD280" s="755"/>
      <c r="JJE280" s="755"/>
      <c r="JJF280" s="755"/>
      <c r="JJG280" s="755"/>
      <c r="JJH280" s="755"/>
      <c r="JJI280" s="755"/>
      <c r="JJJ280" s="755"/>
      <c r="JJK280" s="755"/>
      <c r="JJL280" s="755"/>
      <c r="JJM280" s="755"/>
      <c r="JJN280" s="755"/>
      <c r="JJO280" s="755"/>
      <c r="JJP280" s="755"/>
      <c r="JJQ280" s="755"/>
      <c r="JJR280" s="755"/>
      <c r="JJS280" s="755"/>
      <c r="JJT280" s="755"/>
      <c r="JJU280" s="755"/>
      <c r="JJV280" s="755"/>
      <c r="JJW280" s="755"/>
      <c r="JJX280" s="755"/>
      <c r="JJY280" s="755"/>
      <c r="JJZ280" s="755"/>
      <c r="JKA280" s="755"/>
      <c r="JKB280" s="755"/>
      <c r="JKC280" s="755"/>
      <c r="JKD280" s="755"/>
      <c r="JKE280" s="755"/>
      <c r="JKF280" s="755"/>
      <c r="JKG280" s="755"/>
      <c r="JKH280" s="755"/>
      <c r="JKI280" s="755"/>
      <c r="JKJ280" s="755"/>
      <c r="JKK280" s="755"/>
      <c r="JKL280" s="755"/>
      <c r="JKM280" s="755"/>
      <c r="JKN280" s="755"/>
      <c r="JKO280" s="755"/>
      <c r="JKP280" s="755"/>
      <c r="JKQ280" s="755"/>
      <c r="JKR280" s="755"/>
      <c r="JKS280" s="755"/>
      <c r="JKT280" s="755"/>
      <c r="JKU280" s="755"/>
      <c r="JKV280" s="755"/>
      <c r="JKW280" s="755"/>
      <c r="JKX280" s="755"/>
      <c r="JKY280" s="755"/>
      <c r="JKZ280" s="755"/>
      <c r="JLA280" s="755"/>
      <c r="JLB280" s="755"/>
      <c r="JLC280" s="755"/>
      <c r="JLD280" s="755"/>
      <c r="JLE280" s="755"/>
      <c r="JLF280" s="755"/>
      <c r="JLG280" s="755"/>
      <c r="JLH280" s="755"/>
      <c r="JLI280" s="755"/>
      <c r="JLJ280" s="755"/>
      <c r="JLK280" s="755"/>
      <c r="JLL280" s="755"/>
      <c r="JLM280" s="755"/>
      <c r="JLN280" s="755"/>
      <c r="JLO280" s="755"/>
      <c r="JLP280" s="755"/>
      <c r="JLQ280" s="755"/>
      <c r="JLR280" s="755"/>
      <c r="JLS280" s="755"/>
      <c r="JLT280" s="755"/>
      <c r="JLU280" s="755"/>
      <c r="JLV280" s="755"/>
      <c r="JLW280" s="755"/>
      <c r="JLX280" s="755"/>
      <c r="JLY280" s="755"/>
      <c r="JLZ280" s="755"/>
      <c r="JMA280" s="755"/>
      <c r="JMB280" s="755"/>
      <c r="JMC280" s="755"/>
      <c r="JMD280" s="755"/>
      <c r="JME280" s="755"/>
      <c r="JMF280" s="755"/>
      <c r="JMG280" s="755"/>
      <c r="JMH280" s="755"/>
      <c r="JMI280" s="755"/>
      <c r="JMJ280" s="755"/>
      <c r="JMK280" s="755"/>
      <c r="JML280" s="755"/>
      <c r="JMM280" s="755"/>
      <c r="JMN280" s="755"/>
      <c r="JMO280" s="755"/>
      <c r="JMP280" s="755"/>
      <c r="JMQ280" s="755"/>
      <c r="JMR280" s="755"/>
      <c r="JMS280" s="755"/>
      <c r="JMT280" s="755"/>
      <c r="JMU280" s="755"/>
      <c r="JMV280" s="755"/>
      <c r="JMW280" s="755"/>
      <c r="JMX280" s="755"/>
      <c r="JMY280" s="755"/>
      <c r="JMZ280" s="755"/>
      <c r="JNA280" s="755"/>
      <c r="JNB280" s="755"/>
      <c r="JNC280" s="755"/>
      <c r="JND280" s="755"/>
      <c r="JNE280" s="755"/>
      <c r="JNF280" s="755"/>
      <c r="JNG280" s="755"/>
      <c r="JNH280" s="755"/>
      <c r="JNI280" s="755"/>
      <c r="JNJ280" s="755"/>
      <c r="JNK280" s="755"/>
      <c r="JNL280" s="755"/>
      <c r="JNM280" s="755"/>
      <c r="JNN280" s="755"/>
      <c r="JNO280" s="755"/>
      <c r="JNP280" s="755"/>
      <c r="JNQ280" s="755"/>
      <c r="JNR280" s="755"/>
      <c r="JNS280" s="755"/>
      <c r="JNT280" s="755"/>
      <c r="JNU280" s="755"/>
      <c r="JNV280" s="755"/>
      <c r="JNW280" s="755"/>
      <c r="JNX280" s="755"/>
      <c r="JNY280" s="755"/>
      <c r="JNZ280" s="755"/>
      <c r="JOA280" s="755"/>
      <c r="JOB280" s="755"/>
      <c r="JOC280" s="755"/>
      <c r="JOD280" s="755"/>
      <c r="JOE280" s="755"/>
      <c r="JOF280" s="755"/>
      <c r="JOG280" s="755"/>
      <c r="JOH280" s="755"/>
      <c r="JOI280" s="755"/>
      <c r="JOJ280" s="755"/>
      <c r="JOK280" s="755"/>
      <c r="JOL280" s="755"/>
      <c r="JOM280" s="755"/>
      <c r="JON280" s="755"/>
      <c r="JOO280" s="755"/>
      <c r="JOP280" s="755"/>
      <c r="JOQ280" s="755"/>
      <c r="JOR280" s="755"/>
      <c r="JOS280" s="755"/>
      <c r="JOT280" s="755"/>
      <c r="JOU280" s="755"/>
      <c r="JOV280" s="755"/>
      <c r="JOW280" s="755"/>
      <c r="JOX280" s="755"/>
      <c r="JOY280" s="755"/>
      <c r="JOZ280" s="755"/>
      <c r="JPA280" s="755"/>
      <c r="JPB280" s="755"/>
      <c r="JPC280" s="755"/>
      <c r="JPD280" s="755"/>
      <c r="JPE280" s="755"/>
      <c r="JPF280" s="755"/>
      <c r="JPG280" s="755"/>
      <c r="JPH280" s="755"/>
      <c r="JPI280" s="755"/>
      <c r="JPJ280" s="755"/>
      <c r="JPK280" s="755"/>
      <c r="JPL280" s="755"/>
      <c r="JPM280" s="755"/>
      <c r="JPN280" s="755"/>
      <c r="JPO280" s="755"/>
      <c r="JPP280" s="755"/>
      <c r="JPQ280" s="755"/>
      <c r="JPR280" s="755"/>
      <c r="JPS280" s="755"/>
      <c r="JPT280" s="755"/>
      <c r="JPU280" s="755"/>
      <c r="JPV280" s="755"/>
      <c r="JPW280" s="755"/>
      <c r="JPX280" s="755"/>
      <c r="JPY280" s="755"/>
      <c r="JPZ280" s="755"/>
      <c r="JQA280" s="755"/>
      <c r="JQB280" s="755"/>
      <c r="JQC280" s="755"/>
      <c r="JQD280" s="755"/>
      <c r="JQE280" s="755"/>
      <c r="JQF280" s="755"/>
      <c r="JQG280" s="755"/>
      <c r="JQH280" s="755"/>
      <c r="JQI280" s="755"/>
      <c r="JQJ280" s="755"/>
      <c r="JQK280" s="755"/>
      <c r="JQL280" s="755"/>
      <c r="JQM280" s="755"/>
      <c r="JQN280" s="755"/>
      <c r="JQO280" s="755"/>
      <c r="JQP280" s="755"/>
      <c r="JQQ280" s="755"/>
      <c r="JQR280" s="755"/>
      <c r="JQS280" s="755"/>
      <c r="JQT280" s="755"/>
      <c r="JQU280" s="755"/>
      <c r="JQV280" s="755"/>
      <c r="JQW280" s="755"/>
      <c r="JQX280" s="755"/>
      <c r="JQY280" s="755"/>
      <c r="JQZ280" s="755"/>
      <c r="JRA280" s="755"/>
      <c r="JRB280" s="755"/>
      <c r="JRC280" s="755"/>
      <c r="JRD280" s="755"/>
      <c r="JRE280" s="755"/>
      <c r="JRF280" s="755"/>
      <c r="JRG280" s="755"/>
      <c r="JRH280" s="755"/>
      <c r="JRI280" s="755"/>
      <c r="JRJ280" s="755"/>
      <c r="JRK280" s="755"/>
      <c r="JRL280" s="755"/>
      <c r="JRM280" s="755"/>
      <c r="JRN280" s="755"/>
      <c r="JRO280" s="755"/>
      <c r="JRP280" s="755"/>
      <c r="JRQ280" s="755"/>
      <c r="JRR280" s="755"/>
      <c r="JRS280" s="755"/>
      <c r="JRT280" s="755"/>
      <c r="JRU280" s="755"/>
      <c r="JRV280" s="755"/>
      <c r="JRW280" s="755"/>
      <c r="JRX280" s="755"/>
      <c r="JRY280" s="755"/>
      <c r="JRZ280" s="755"/>
      <c r="JSA280" s="755"/>
      <c r="JSB280" s="755"/>
      <c r="JSC280" s="755"/>
      <c r="JSD280" s="755"/>
      <c r="JSE280" s="755"/>
      <c r="JSF280" s="755"/>
      <c r="JSG280" s="755"/>
      <c r="JSH280" s="755"/>
      <c r="JSI280" s="755"/>
      <c r="JSJ280" s="755"/>
      <c r="JSK280" s="755"/>
      <c r="JSL280" s="755"/>
      <c r="JSM280" s="755"/>
      <c r="JSN280" s="755"/>
      <c r="JSO280" s="755"/>
      <c r="JSP280" s="755"/>
      <c r="JSQ280" s="755"/>
      <c r="JSR280" s="755"/>
      <c r="JSS280" s="755"/>
      <c r="JST280" s="755"/>
      <c r="JSU280" s="755"/>
      <c r="JSV280" s="755"/>
      <c r="JSW280" s="755"/>
      <c r="JSX280" s="755"/>
      <c r="JSY280" s="755"/>
      <c r="JSZ280" s="755"/>
      <c r="JTA280" s="755"/>
      <c r="JTB280" s="755"/>
      <c r="JTC280" s="755"/>
      <c r="JTD280" s="755"/>
      <c r="JTE280" s="755"/>
      <c r="JTF280" s="755"/>
      <c r="JTG280" s="755"/>
      <c r="JTH280" s="755"/>
      <c r="JTI280" s="755"/>
      <c r="JTJ280" s="755"/>
      <c r="JTK280" s="755"/>
      <c r="JTL280" s="755"/>
      <c r="JTM280" s="755"/>
      <c r="JTN280" s="755"/>
      <c r="JTO280" s="755"/>
      <c r="JTP280" s="755"/>
      <c r="JTQ280" s="755"/>
      <c r="JTR280" s="755"/>
      <c r="JTS280" s="755"/>
      <c r="JTT280" s="755"/>
      <c r="JTU280" s="755"/>
      <c r="JTV280" s="755"/>
      <c r="JTW280" s="755"/>
      <c r="JTX280" s="755"/>
      <c r="JTY280" s="755"/>
      <c r="JTZ280" s="755"/>
      <c r="JUA280" s="755"/>
      <c r="JUB280" s="755"/>
      <c r="JUC280" s="755"/>
      <c r="JUD280" s="755"/>
      <c r="JUE280" s="755"/>
      <c r="JUF280" s="755"/>
      <c r="JUG280" s="755"/>
      <c r="JUH280" s="755"/>
      <c r="JUI280" s="755"/>
      <c r="JUJ280" s="755"/>
      <c r="JUK280" s="755"/>
      <c r="JUL280" s="755"/>
      <c r="JUM280" s="755"/>
      <c r="JUN280" s="755"/>
      <c r="JUO280" s="755"/>
      <c r="JUP280" s="755"/>
      <c r="JUQ280" s="755"/>
      <c r="JUR280" s="755"/>
      <c r="JUS280" s="755"/>
      <c r="JUT280" s="755"/>
      <c r="JUU280" s="755"/>
      <c r="JUV280" s="755"/>
      <c r="JUW280" s="755"/>
      <c r="JUX280" s="755"/>
      <c r="JUY280" s="755"/>
      <c r="JUZ280" s="755"/>
      <c r="JVA280" s="755"/>
      <c r="JVB280" s="755"/>
      <c r="JVC280" s="755"/>
      <c r="JVD280" s="755"/>
      <c r="JVE280" s="755"/>
      <c r="JVF280" s="755"/>
      <c r="JVG280" s="755"/>
      <c r="JVH280" s="755"/>
      <c r="JVI280" s="755"/>
      <c r="JVJ280" s="755"/>
      <c r="JVK280" s="755"/>
      <c r="JVL280" s="755"/>
      <c r="JVM280" s="755"/>
      <c r="JVN280" s="755"/>
      <c r="JVO280" s="755"/>
      <c r="JVP280" s="755"/>
      <c r="JVQ280" s="755"/>
      <c r="JVR280" s="755"/>
      <c r="JVS280" s="755"/>
      <c r="JVT280" s="755"/>
      <c r="JVU280" s="755"/>
      <c r="JVV280" s="755"/>
      <c r="JVW280" s="755"/>
      <c r="JVX280" s="755"/>
      <c r="JVY280" s="755"/>
      <c r="JVZ280" s="755"/>
      <c r="JWA280" s="755"/>
      <c r="JWB280" s="755"/>
      <c r="JWC280" s="755"/>
      <c r="JWD280" s="755"/>
      <c r="JWE280" s="755"/>
      <c r="JWF280" s="755"/>
      <c r="JWG280" s="755"/>
      <c r="JWH280" s="755"/>
      <c r="JWI280" s="755"/>
      <c r="JWJ280" s="755"/>
      <c r="JWK280" s="755"/>
      <c r="JWL280" s="755"/>
      <c r="JWM280" s="755"/>
      <c r="JWN280" s="755"/>
      <c r="JWO280" s="755"/>
      <c r="JWP280" s="755"/>
      <c r="JWQ280" s="755"/>
      <c r="JWR280" s="755"/>
      <c r="JWS280" s="755"/>
      <c r="JWT280" s="755"/>
      <c r="JWU280" s="755"/>
      <c r="JWV280" s="755"/>
      <c r="JWW280" s="755"/>
      <c r="JWX280" s="755"/>
      <c r="JWY280" s="755"/>
      <c r="JWZ280" s="755"/>
      <c r="JXA280" s="755"/>
      <c r="JXB280" s="755"/>
      <c r="JXC280" s="755"/>
      <c r="JXD280" s="755"/>
      <c r="JXE280" s="755"/>
      <c r="JXF280" s="755"/>
      <c r="JXG280" s="755"/>
      <c r="JXH280" s="755"/>
      <c r="JXI280" s="755"/>
      <c r="JXJ280" s="755"/>
      <c r="JXK280" s="755"/>
      <c r="JXL280" s="755"/>
      <c r="JXM280" s="755"/>
      <c r="JXN280" s="755"/>
      <c r="JXO280" s="755"/>
      <c r="JXP280" s="755"/>
      <c r="JXQ280" s="755"/>
      <c r="JXR280" s="755"/>
      <c r="JXS280" s="755"/>
      <c r="JXT280" s="755"/>
      <c r="JXU280" s="755"/>
      <c r="JXV280" s="755"/>
      <c r="JXW280" s="755"/>
      <c r="JXX280" s="755"/>
      <c r="JXY280" s="755"/>
      <c r="JXZ280" s="755"/>
      <c r="JYA280" s="755"/>
      <c r="JYB280" s="755"/>
      <c r="JYC280" s="755"/>
      <c r="JYD280" s="755"/>
      <c r="JYE280" s="755"/>
      <c r="JYF280" s="755"/>
      <c r="JYG280" s="755"/>
      <c r="JYH280" s="755"/>
      <c r="JYI280" s="755"/>
      <c r="JYJ280" s="755"/>
      <c r="JYK280" s="755"/>
      <c r="JYL280" s="755"/>
      <c r="JYM280" s="755"/>
      <c r="JYN280" s="755"/>
      <c r="JYO280" s="755"/>
      <c r="JYP280" s="755"/>
      <c r="JYQ280" s="755"/>
      <c r="JYR280" s="755"/>
      <c r="JYS280" s="755"/>
      <c r="JYT280" s="755"/>
      <c r="JYU280" s="755"/>
      <c r="JYV280" s="755"/>
      <c r="JYW280" s="755"/>
      <c r="JYX280" s="755"/>
      <c r="JYY280" s="755"/>
      <c r="JYZ280" s="755"/>
      <c r="JZA280" s="755"/>
      <c r="JZB280" s="755"/>
      <c r="JZC280" s="755"/>
      <c r="JZD280" s="755"/>
      <c r="JZE280" s="755"/>
      <c r="JZF280" s="755"/>
      <c r="JZG280" s="755"/>
      <c r="JZH280" s="755"/>
      <c r="JZI280" s="755"/>
      <c r="JZJ280" s="755"/>
      <c r="JZK280" s="755"/>
      <c r="JZL280" s="755"/>
      <c r="JZM280" s="755"/>
      <c r="JZN280" s="755"/>
      <c r="JZO280" s="755"/>
      <c r="JZP280" s="755"/>
      <c r="JZQ280" s="755"/>
      <c r="JZR280" s="755"/>
      <c r="JZS280" s="755"/>
      <c r="JZT280" s="755"/>
      <c r="JZU280" s="755"/>
      <c r="JZV280" s="755"/>
      <c r="JZW280" s="755"/>
      <c r="JZX280" s="755"/>
      <c r="JZY280" s="755"/>
      <c r="JZZ280" s="755"/>
      <c r="KAA280" s="755"/>
      <c r="KAB280" s="755"/>
      <c r="KAC280" s="755"/>
      <c r="KAD280" s="755"/>
      <c r="KAE280" s="755"/>
      <c r="KAF280" s="755"/>
      <c r="KAG280" s="755"/>
      <c r="KAH280" s="755"/>
      <c r="KAI280" s="755"/>
      <c r="KAJ280" s="755"/>
      <c r="KAK280" s="755"/>
      <c r="KAL280" s="755"/>
      <c r="KAM280" s="755"/>
      <c r="KAN280" s="755"/>
      <c r="KAO280" s="755"/>
      <c r="KAP280" s="755"/>
      <c r="KAQ280" s="755"/>
      <c r="KAR280" s="755"/>
      <c r="KAS280" s="755"/>
      <c r="KAT280" s="755"/>
      <c r="KAU280" s="755"/>
      <c r="KAV280" s="755"/>
      <c r="KAW280" s="755"/>
      <c r="KAX280" s="755"/>
      <c r="KAY280" s="755"/>
      <c r="KAZ280" s="755"/>
      <c r="KBA280" s="755"/>
      <c r="KBB280" s="755"/>
      <c r="KBC280" s="755"/>
      <c r="KBD280" s="755"/>
      <c r="KBE280" s="755"/>
      <c r="KBF280" s="755"/>
      <c r="KBG280" s="755"/>
      <c r="KBH280" s="755"/>
      <c r="KBI280" s="755"/>
      <c r="KBJ280" s="755"/>
      <c r="KBK280" s="755"/>
      <c r="KBL280" s="755"/>
      <c r="KBM280" s="755"/>
      <c r="KBN280" s="755"/>
      <c r="KBO280" s="755"/>
      <c r="KBP280" s="755"/>
      <c r="KBQ280" s="755"/>
      <c r="KBR280" s="755"/>
      <c r="KBS280" s="755"/>
      <c r="KBT280" s="755"/>
      <c r="KBU280" s="755"/>
      <c r="KBV280" s="755"/>
      <c r="KBW280" s="755"/>
      <c r="KBX280" s="755"/>
      <c r="KBY280" s="755"/>
      <c r="KBZ280" s="755"/>
      <c r="KCA280" s="755"/>
      <c r="KCB280" s="755"/>
      <c r="KCC280" s="755"/>
      <c r="KCD280" s="755"/>
      <c r="KCE280" s="755"/>
      <c r="KCF280" s="755"/>
      <c r="KCG280" s="755"/>
      <c r="KCH280" s="755"/>
      <c r="KCI280" s="755"/>
      <c r="KCJ280" s="755"/>
      <c r="KCK280" s="755"/>
      <c r="KCL280" s="755"/>
      <c r="KCM280" s="755"/>
      <c r="KCN280" s="755"/>
      <c r="KCO280" s="755"/>
      <c r="KCP280" s="755"/>
      <c r="KCQ280" s="755"/>
      <c r="KCR280" s="755"/>
      <c r="KCS280" s="755"/>
      <c r="KCT280" s="755"/>
      <c r="KCU280" s="755"/>
      <c r="KCV280" s="755"/>
      <c r="KCW280" s="755"/>
      <c r="KCX280" s="755"/>
      <c r="KCY280" s="755"/>
      <c r="KCZ280" s="755"/>
      <c r="KDA280" s="755"/>
      <c r="KDB280" s="755"/>
      <c r="KDC280" s="755"/>
      <c r="KDD280" s="755"/>
      <c r="KDE280" s="755"/>
      <c r="KDF280" s="755"/>
      <c r="KDG280" s="755"/>
      <c r="KDH280" s="755"/>
      <c r="KDI280" s="755"/>
      <c r="KDJ280" s="755"/>
      <c r="KDK280" s="755"/>
      <c r="KDL280" s="755"/>
      <c r="KDM280" s="755"/>
      <c r="KDN280" s="755"/>
      <c r="KDO280" s="755"/>
      <c r="KDP280" s="755"/>
      <c r="KDQ280" s="755"/>
      <c r="KDR280" s="755"/>
      <c r="KDS280" s="755"/>
      <c r="KDT280" s="755"/>
      <c r="KDU280" s="755"/>
      <c r="KDV280" s="755"/>
      <c r="KDW280" s="755"/>
      <c r="KDX280" s="755"/>
      <c r="KDY280" s="755"/>
      <c r="KDZ280" s="755"/>
      <c r="KEA280" s="755"/>
      <c r="KEB280" s="755"/>
      <c r="KEC280" s="755"/>
      <c r="KED280" s="755"/>
      <c r="KEE280" s="755"/>
      <c r="KEF280" s="755"/>
      <c r="KEG280" s="755"/>
      <c r="KEH280" s="755"/>
      <c r="KEI280" s="755"/>
      <c r="KEJ280" s="755"/>
      <c r="KEK280" s="755"/>
      <c r="KEL280" s="755"/>
      <c r="KEM280" s="755"/>
      <c r="KEN280" s="755"/>
      <c r="KEO280" s="755"/>
      <c r="KEP280" s="755"/>
      <c r="KEQ280" s="755"/>
      <c r="KER280" s="755"/>
      <c r="KES280" s="755"/>
      <c r="KET280" s="755"/>
      <c r="KEU280" s="755"/>
      <c r="KEV280" s="755"/>
      <c r="KEW280" s="755"/>
      <c r="KEX280" s="755"/>
      <c r="KEY280" s="755"/>
      <c r="KEZ280" s="755"/>
      <c r="KFA280" s="755"/>
      <c r="KFB280" s="755"/>
      <c r="KFC280" s="755"/>
      <c r="KFD280" s="755"/>
      <c r="KFE280" s="755"/>
      <c r="KFF280" s="755"/>
      <c r="KFG280" s="755"/>
      <c r="KFH280" s="755"/>
      <c r="KFI280" s="755"/>
      <c r="KFJ280" s="755"/>
      <c r="KFK280" s="755"/>
      <c r="KFL280" s="755"/>
      <c r="KFM280" s="755"/>
      <c r="KFN280" s="755"/>
      <c r="KFO280" s="755"/>
      <c r="KFP280" s="755"/>
      <c r="KFQ280" s="755"/>
      <c r="KFR280" s="755"/>
      <c r="KFS280" s="755"/>
      <c r="KFT280" s="755"/>
      <c r="KFU280" s="755"/>
      <c r="KFV280" s="755"/>
      <c r="KFW280" s="755"/>
      <c r="KFX280" s="755"/>
      <c r="KFY280" s="755"/>
      <c r="KFZ280" s="755"/>
      <c r="KGA280" s="755"/>
      <c r="KGB280" s="755"/>
      <c r="KGC280" s="755"/>
      <c r="KGD280" s="755"/>
      <c r="KGE280" s="755"/>
      <c r="KGF280" s="755"/>
      <c r="KGG280" s="755"/>
      <c r="KGH280" s="755"/>
      <c r="KGI280" s="755"/>
      <c r="KGJ280" s="755"/>
      <c r="KGK280" s="755"/>
      <c r="KGL280" s="755"/>
      <c r="KGM280" s="755"/>
      <c r="KGN280" s="755"/>
      <c r="KGO280" s="755"/>
      <c r="KGP280" s="755"/>
      <c r="KGQ280" s="755"/>
      <c r="KGR280" s="755"/>
      <c r="KGS280" s="755"/>
      <c r="KGT280" s="755"/>
      <c r="KGU280" s="755"/>
      <c r="KGV280" s="755"/>
      <c r="KGW280" s="755"/>
      <c r="KGX280" s="755"/>
      <c r="KGY280" s="755"/>
      <c r="KGZ280" s="755"/>
      <c r="KHA280" s="755"/>
      <c r="KHB280" s="755"/>
      <c r="KHC280" s="755"/>
      <c r="KHD280" s="755"/>
      <c r="KHE280" s="755"/>
      <c r="KHF280" s="755"/>
      <c r="KHG280" s="755"/>
      <c r="KHH280" s="755"/>
      <c r="KHI280" s="755"/>
      <c r="KHJ280" s="755"/>
      <c r="KHK280" s="755"/>
      <c r="KHL280" s="755"/>
      <c r="KHM280" s="755"/>
      <c r="KHN280" s="755"/>
      <c r="KHO280" s="755"/>
      <c r="KHP280" s="755"/>
      <c r="KHQ280" s="755"/>
      <c r="KHR280" s="755"/>
      <c r="KHS280" s="755"/>
      <c r="KHT280" s="755"/>
      <c r="KHU280" s="755"/>
      <c r="KHV280" s="755"/>
      <c r="KHW280" s="755"/>
      <c r="KHX280" s="755"/>
      <c r="KHY280" s="755"/>
      <c r="KHZ280" s="755"/>
      <c r="KIA280" s="755"/>
      <c r="KIB280" s="755"/>
      <c r="KIC280" s="755"/>
      <c r="KID280" s="755"/>
      <c r="KIE280" s="755"/>
      <c r="KIF280" s="755"/>
      <c r="KIG280" s="755"/>
      <c r="KIH280" s="755"/>
      <c r="KII280" s="755"/>
      <c r="KIJ280" s="755"/>
      <c r="KIK280" s="755"/>
      <c r="KIL280" s="755"/>
      <c r="KIM280" s="755"/>
      <c r="KIN280" s="755"/>
      <c r="KIO280" s="755"/>
      <c r="KIP280" s="755"/>
      <c r="KIQ280" s="755"/>
      <c r="KIR280" s="755"/>
      <c r="KIS280" s="755"/>
      <c r="KIT280" s="755"/>
      <c r="KIU280" s="755"/>
      <c r="KIV280" s="755"/>
      <c r="KIW280" s="755"/>
      <c r="KIX280" s="755"/>
      <c r="KIY280" s="755"/>
      <c r="KIZ280" s="755"/>
      <c r="KJA280" s="755"/>
      <c r="KJB280" s="755"/>
      <c r="KJC280" s="755"/>
      <c r="KJD280" s="755"/>
      <c r="KJE280" s="755"/>
      <c r="KJF280" s="755"/>
      <c r="KJG280" s="755"/>
      <c r="KJH280" s="755"/>
      <c r="KJI280" s="755"/>
      <c r="KJJ280" s="755"/>
      <c r="KJK280" s="755"/>
      <c r="KJL280" s="755"/>
      <c r="KJM280" s="755"/>
      <c r="KJN280" s="755"/>
      <c r="KJO280" s="755"/>
      <c r="KJP280" s="755"/>
      <c r="KJQ280" s="755"/>
      <c r="KJR280" s="755"/>
      <c r="KJS280" s="755"/>
      <c r="KJT280" s="755"/>
      <c r="KJU280" s="755"/>
      <c r="KJV280" s="755"/>
      <c r="KJW280" s="755"/>
      <c r="KJX280" s="755"/>
      <c r="KJY280" s="755"/>
      <c r="KJZ280" s="755"/>
      <c r="KKA280" s="755"/>
      <c r="KKB280" s="755"/>
      <c r="KKC280" s="755"/>
      <c r="KKD280" s="755"/>
      <c r="KKE280" s="755"/>
      <c r="KKF280" s="755"/>
      <c r="KKG280" s="755"/>
      <c r="KKH280" s="755"/>
      <c r="KKI280" s="755"/>
      <c r="KKJ280" s="755"/>
      <c r="KKK280" s="755"/>
      <c r="KKL280" s="755"/>
      <c r="KKM280" s="755"/>
      <c r="KKN280" s="755"/>
      <c r="KKO280" s="755"/>
      <c r="KKP280" s="755"/>
      <c r="KKQ280" s="755"/>
      <c r="KKR280" s="755"/>
      <c r="KKS280" s="755"/>
      <c r="KKT280" s="755"/>
      <c r="KKU280" s="755"/>
      <c r="KKV280" s="755"/>
      <c r="KKW280" s="755"/>
      <c r="KKX280" s="755"/>
      <c r="KKY280" s="755"/>
      <c r="KKZ280" s="755"/>
      <c r="KLA280" s="755"/>
      <c r="KLB280" s="755"/>
      <c r="KLC280" s="755"/>
      <c r="KLD280" s="755"/>
      <c r="KLE280" s="755"/>
      <c r="KLF280" s="755"/>
      <c r="KLG280" s="755"/>
      <c r="KLH280" s="755"/>
      <c r="KLI280" s="755"/>
      <c r="KLJ280" s="755"/>
      <c r="KLK280" s="755"/>
      <c r="KLL280" s="755"/>
      <c r="KLM280" s="755"/>
      <c r="KLN280" s="755"/>
      <c r="KLO280" s="755"/>
      <c r="KLP280" s="755"/>
      <c r="KLQ280" s="755"/>
      <c r="KLR280" s="755"/>
      <c r="KLS280" s="755"/>
      <c r="KLT280" s="755"/>
      <c r="KLU280" s="755"/>
      <c r="KLV280" s="755"/>
      <c r="KLW280" s="755"/>
      <c r="KLX280" s="755"/>
      <c r="KLY280" s="755"/>
      <c r="KLZ280" s="755"/>
      <c r="KMA280" s="755"/>
      <c r="KMB280" s="755"/>
      <c r="KMC280" s="755"/>
      <c r="KMD280" s="755"/>
      <c r="KME280" s="755"/>
      <c r="KMF280" s="755"/>
      <c r="KMG280" s="755"/>
      <c r="KMH280" s="755"/>
      <c r="KMI280" s="755"/>
      <c r="KMJ280" s="755"/>
      <c r="KMK280" s="755"/>
      <c r="KML280" s="755"/>
      <c r="KMM280" s="755"/>
      <c r="KMN280" s="755"/>
      <c r="KMO280" s="755"/>
      <c r="KMP280" s="755"/>
      <c r="KMQ280" s="755"/>
      <c r="KMR280" s="755"/>
      <c r="KMS280" s="755"/>
      <c r="KMT280" s="755"/>
      <c r="KMU280" s="755"/>
      <c r="KMV280" s="755"/>
      <c r="KMW280" s="755"/>
      <c r="KMX280" s="755"/>
      <c r="KMY280" s="755"/>
      <c r="KMZ280" s="755"/>
      <c r="KNA280" s="755"/>
      <c r="KNB280" s="755"/>
      <c r="KNC280" s="755"/>
      <c r="KND280" s="755"/>
      <c r="KNE280" s="755"/>
      <c r="KNF280" s="755"/>
      <c r="KNG280" s="755"/>
      <c r="KNH280" s="755"/>
      <c r="KNI280" s="755"/>
      <c r="KNJ280" s="755"/>
      <c r="KNK280" s="755"/>
      <c r="KNL280" s="755"/>
      <c r="KNM280" s="755"/>
      <c r="KNN280" s="755"/>
      <c r="KNO280" s="755"/>
      <c r="KNP280" s="755"/>
      <c r="KNQ280" s="755"/>
      <c r="KNR280" s="755"/>
      <c r="KNS280" s="755"/>
      <c r="KNT280" s="755"/>
      <c r="KNU280" s="755"/>
      <c r="KNV280" s="755"/>
      <c r="KNW280" s="755"/>
      <c r="KNX280" s="755"/>
      <c r="KNY280" s="755"/>
      <c r="KNZ280" s="755"/>
      <c r="KOA280" s="755"/>
      <c r="KOB280" s="755"/>
      <c r="KOC280" s="755"/>
      <c r="KOD280" s="755"/>
      <c r="KOE280" s="755"/>
      <c r="KOF280" s="755"/>
      <c r="KOG280" s="755"/>
      <c r="KOH280" s="755"/>
      <c r="KOI280" s="755"/>
      <c r="KOJ280" s="755"/>
      <c r="KOK280" s="755"/>
      <c r="KOL280" s="755"/>
      <c r="KOM280" s="755"/>
      <c r="KON280" s="755"/>
      <c r="KOO280" s="755"/>
      <c r="KOP280" s="755"/>
      <c r="KOQ280" s="755"/>
      <c r="KOR280" s="755"/>
      <c r="KOS280" s="755"/>
      <c r="KOT280" s="755"/>
      <c r="KOU280" s="755"/>
      <c r="KOV280" s="755"/>
      <c r="KOW280" s="755"/>
      <c r="KOX280" s="755"/>
      <c r="KOY280" s="755"/>
      <c r="KOZ280" s="755"/>
      <c r="KPA280" s="755"/>
      <c r="KPB280" s="755"/>
      <c r="KPC280" s="755"/>
      <c r="KPD280" s="755"/>
      <c r="KPE280" s="755"/>
      <c r="KPF280" s="755"/>
      <c r="KPG280" s="755"/>
      <c r="KPH280" s="755"/>
      <c r="KPI280" s="755"/>
      <c r="KPJ280" s="755"/>
      <c r="KPK280" s="755"/>
      <c r="KPL280" s="755"/>
      <c r="KPM280" s="755"/>
      <c r="KPN280" s="755"/>
      <c r="KPO280" s="755"/>
      <c r="KPP280" s="755"/>
      <c r="KPQ280" s="755"/>
      <c r="KPR280" s="755"/>
      <c r="KPS280" s="755"/>
      <c r="KPT280" s="755"/>
      <c r="KPU280" s="755"/>
      <c r="KPV280" s="755"/>
      <c r="KPW280" s="755"/>
      <c r="KPX280" s="755"/>
      <c r="KPY280" s="755"/>
      <c r="KPZ280" s="755"/>
      <c r="KQA280" s="755"/>
      <c r="KQB280" s="755"/>
      <c r="KQC280" s="755"/>
      <c r="KQD280" s="755"/>
      <c r="KQE280" s="755"/>
      <c r="KQF280" s="755"/>
      <c r="KQG280" s="755"/>
      <c r="KQH280" s="755"/>
      <c r="KQI280" s="755"/>
      <c r="KQJ280" s="755"/>
      <c r="KQK280" s="755"/>
      <c r="KQL280" s="755"/>
      <c r="KQM280" s="755"/>
      <c r="KQN280" s="755"/>
      <c r="KQO280" s="755"/>
      <c r="KQP280" s="755"/>
      <c r="KQQ280" s="755"/>
      <c r="KQR280" s="755"/>
      <c r="KQS280" s="755"/>
      <c r="KQT280" s="755"/>
      <c r="KQU280" s="755"/>
      <c r="KQV280" s="755"/>
      <c r="KQW280" s="755"/>
      <c r="KQX280" s="755"/>
      <c r="KQY280" s="755"/>
      <c r="KQZ280" s="755"/>
      <c r="KRA280" s="755"/>
      <c r="KRB280" s="755"/>
      <c r="KRC280" s="755"/>
      <c r="KRD280" s="755"/>
      <c r="KRE280" s="755"/>
      <c r="KRF280" s="755"/>
      <c r="KRG280" s="755"/>
      <c r="KRH280" s="755"/>
      <c r="KRI280" s="755"/>
      <c r="KRJ280" s="755"/>
      <c r="KRK280" s="755"/>
      <c r="KRL280" s="755"/>
      <c r="KRM280" s="755"/>
      <c r="KRN280" s="755"/>
      <c r="KRO280" s="755"/>
      <c r="KRP280" s="755"/>
      <c r="KRQ280" s="755"/>
      <c r="KRR280" s="755"/>
      <c r="KRS280" s="755"/>
      <c r="KRT280" s="755"/>
      <c r="KRU280" s="755"/>
      <c r="KRV280" s="755"/>
      <c r="KRW280" s="755"/>
      <c r="KRX280" s="755"/>
      <c r="KRY280" s="755"/>
      <c r="KRZ280" s="755"/>
      <c r="KSA280" s="755"/>
      <c r="KSB280" s="755"/>
      <c r="KSC280" s="755"/>
      <c r="KSD280" s="755"/>
      <c r="KSE280" s="755"/>
      <c r="KSF280" s="755"/>
      <c r="KSG280" s="755"/>
      <c r="KSH280" s="755"/>
      <c r="KSI280" s="755"/>
      <c r="KSJ280" s="755"/>
      <c r="KSK280" s="755"/>
      <c r="KSL280" s="755"/>
      <c r="KSM280" s="755"/>
      <c r="KSN280" s="755"/>
      <c r="KSO280" s="755"/>
      <c r="KSP280" s="755"/>
      <c r="KSQ280" s="755"/>
      <c r="KSR280" s="755"/>
      <c r="KSS280" s="755"/>
      <c r="KST280" s="755"/>
      <c r="KSU280" s="755"/>
      <c r="KSV280" s="755"/>
      <c r="KSW280" s="755"/>
      <c r="KSX280" s="755"/>
      <c r="KSY280" s="755"/>
      <c r="KSZ280" s="755"/>
      <c r="KTA280" s="755"/>
      <c r="KTB280" s="755"/>
      <c r="KTC280" s="755"/>
      <c r="KTD280" s="755"/>
      <c r="KTE280" s="755"/>
      <c r="KTF280" s="755"/>
      <c r="KTG280" s="755"/>
      <c r="KTH280" s="755"/>
      <c r="KTI280" s="755"/>
      <c r="KTJ280" s="755"/>
      <c r="KTK280" s="755"/>
      <c r="KTL280" s="755"/>
      <c r="KTM280" s="755"/>
      <c r="KTN280" s="755"/>
      <c r="KTO280" s="755"/>
      <c r="KTP280" s="755"/>
      <c r="KTQ280" s="755"/>
      <c r="KTR280" s="755"/>
      <c r="KTS280" s="755"/>
      <c r="KTT280" s="755"/>
      <c r="KTU280" s="755"/>
      <c r="KTV280" s="755"/>
      <c r="KTW280" s="755"/>
      <c r="KTX280" s="755"/>
      <c r="KTY280" s="755"/>
      <c r="KTZ280" s="755"/>
      <c r="KUA280" s="755"/>
      <c r="KUB280" s="755"/>
      <c r="KUC280" s="755"/>
      <c r="KUD280" s="755"/>
      <c r="KUE280" s="755"/>
      <c r="KUF280" s="755"/>
      <c r="KUG280" s="755"/>
      <c r="KUH280" s="755"/>
      <c r="KUI280" s="755"/>
      <c r="KUJ280" s="755"/>
      <c r="KUK280" s="755"/>
      <c r="KUL280" s="755"/>
      <c r="KUM280" s="755"/>
      <c r="KUN280" s="755"/>
      <c r="KUO280" s="755"/>
      <c r="KUP280" s="755"/>
      <c r="KUQ280" s="755"/>
      <c r="KUR280" s="755"/>
      <c r="KUS280" s="755"/>
      <c r="KUT280" s="755"/>
      <c r="KUU280" s="755"/>
      <c r="KUV280" s="755"/>
      <c r="KUW280" s="755"/>
      <c r="KUX280" s="755"/>
      <c r="KUY280" s="755"/>
      <c r="KUZ280" s="755"/>
      <c r="KVA280" s="755"/>
      <c r="KVB280" s="755"/>
      <c r="KVC280" s="755"/>
      <c r="KVD280" s="755"/>
      <c r="KVE280" s="755"/>
      <c r="KVF280" s="755"/>
      <c r="KVG280" s="755"/>
      <c r="KVH280" s="755"/>
      <c r="KVI280" s="755"/>
      <c r="KVJ280" s="755"/>
      <c r="KVK280" s="755"/>
      <c r="KVL280" s="755"/>
      <c r="KVM280" s="755"/>
      <c r="KVN280" s="755"/>
      <c r="KVO280" s="755"/>
      <c r="KVP280" s="755"/>
      <c r="KVQ280" s="755"/>
      <c r="KVR280" s="755"/>
      <c r="KVS280" s="755"/>
      <c r="KVT280" s="755"/>
      <c r="KVU280" s="755"/>
      <c r="KVV280" s="755"/>
      <c r="KVW280" s="755"/>
      <c r="KVX280" s="755"/>
      <c r="KVY280" s="755"/>
      <c r="KVZ280" s="755"/>
      <c r="KWA280" s="755"/>
      <c r="KWB280" s="755"/>
      <c r="KWC280" s="755"/>
      <c r="KWD280" s="755"/>
      <c r="KWE280" s="755"/>
      <c r="KWF280" s="755"/>
      <c r="KWG280" s="755"/>
      <c r="KWH280" s="755"/>
      <c r="KWI280" s="755"/>
      <c r="KWJ280" s="755"/>
      <c r="KWK280" s="755"/>
      <c r="KWL280" s="755"/>
      <c r="KWM280" s="755"/>
      <c r="KWN280" s="755"/>
      <c r="KWO280" s="755"/>
      <c r="KWP280" s="755"/>
      <c r="KWQ280" s="755"/>
      <c r="KWR280" s="755"/>
      <c r="KWS280" s="755"/>
      <c r="KWT280" s="755"/>
      <c r="KWU280" s="755"/>
      <c r="KWV280" s="755"/>
      <c r="KWW280" s="755"/>
      <c r="KWX280" s="755"/>
      <c r="KWY280" s="755"/>
      <c r="KWZ280" s="755"/>
      <c r="KXA280" s="755"/>
      <c r="KXB280" s="755"/>
      <c r="KXC280" s="755"/>
      <c r="KXD280" s="755"/>
      <c r="KXE280" s="755"/>
      <c r="KXF280" s="755"/>
      <c r="KXG280" s="755"/>
      <c r="KXH280" s="755"/>
      <c r="KXI280" s="755"/>
      <c r="KXJ280" s="755"/>
      <c r="KXK280" s="755"/>
      <c r="KXL280" s="755"/>
      <c r="KXM280" s="755"/>
      <c r="KXN280" s="755"/>
      <c r="KXO280" s="755"/>
      <c r="KXP280" s="755"/>
      <c r="KXQ280" s="755"/>
      <c r="KXR280" s="755"/>
      <c r="KXS280" s="755"/>
      <c r="KXT280" s="755"/>
      <c r="KXU280" s="755"/>
      <c r="KXV280" s="755"/>
      <c r="KXW280" s="755"/>
      <c r="KXX280" s="755"/>
      <c r="KXY280" s="755"/>
      <c r="KXZ280" s="755"/>
      <c r="KYA280" s="755"/>
      <c r="KYB280" s="755"/>
      <c r="KYC280" s="755"/>
      <c r="KYD280" s="755"/>
      <c r="KYE280" s="755"/>
      <c r="KYF280" s="755"/>
      <c r="KYG280" s="755"/>
      <c r="KYH280" s="755"/>
      <c r="KYI280" s="755"/>
      <c r="KYJ280" s="755"/>
      <c r="KYK280" s="755"/>
      <c r="KYL280" s="755"/>
      <c r="KYM280" s="755"/>
      <c r="KYN280" s="755"/>
      <c r="KYO280" s="755"/>
      <c r="KYP280" s="755"/>
      <c r="KYQ280" s="755"/>
      <c r="KYR280" s="755"/>
      <c r="KYS280" s="755"/>
      <c r="KYT280" s="755"/>
      <c r="KYU280" s="755"/>
      <c r="KYV280" s="755"/>
      <c r="KYW280" s="755"/>
      <c r="KYX280" s="755"/>
      <c r="KYY280" s="755"/>
      <c r="KYZ280" s="755"/>
      <c r="KZA280" s="755"/>
      <c r="KZB280" s="755"/>
      <c r="KZC280" s="755"/>
      <c r="KZD280" s="755"/>
      <c r="KZE280" s="755"/>
      <c r="KZF280" s="755"/>
      <c r="KZG280" s="755"/>
      <c r="KZH280" s="755"/>
      <c r="KZI280" s="755"/>
      <c r="KZJ280" s="755"/>
      <c r="KZK280" s="755"/>
      <c r="KZL280" s="755"/>
      <c r="KZM280" s="755"/>
      <c r="KZN280" s="755"/>
      <c r="KZO280" s="755"/>
      <c r="KZP280" s="755"/>
      <c r="KZQ280" s="755"/>
      <c r="KZR280" s="755"/>
      <c r="KZS280" s="755"/>
      <c r="KZT280" s="755"/>
      <c r="KZU280" s="755"/>
      <c r="KZV280" s="755"/>
      <c r="KZW280" s="755"/>
      <c r="KZX280" s="755"/>
      <c r="KZY280" s="755"/>
      <c r="KZZ280" s="755"/>
      <c r="LAA280" s="755"/>
      <c r="LAB280" s="755"/>
      <c r="LAC280" s="755"/>
      <c r="LAD280" s="755"/>
      <c r="LAE280" s="755"/>
      <c r="LAF280" s="755"/>
      <c r="LAG280" s="755"/>
      <c r="LAH280" s="755"/>
      <c r="LAI280" s="755"/>
      <c r="LAJ280" s="755"/>
      <c r="LAK280" s="755"/>
      <c r="LAL280" s="755"/>
      <c r="LAM280" s="755"/>
      <c r="LAN280" s="755"/>
      <c r="LAO280" s="755"/>
      <c r="LAP280" s="755"/>
      <c r="LAQ280" s="755"/>
      <c r="LAR280" s="755"/>
      <c r="LAS280" s="755"/>
      <c r="LAT280" s="755"/>
      <c r="LAU280" s="755"/>
      <c r="LAV280" s="755"/>
      <c r="LAW280" s="755"/>
      <c r="LAX280" s="755"/>
      <c r="LAY280" s="755"/>
      <c r="LAZ280" s="755"/>
      <c r="LBA280" s="755"/>
      <c r="LBB280" s="755"/>
      <c r="LBC280" s="755"/>
      <c r="LBD280" s="755"/>
      <c r="LBE280" s="755"/>
      <c r="LBF280" s="755"/>
      <c r="LBG280" s="755"/>
      <c r="LBH280" s="755"/>
      <c r="LBI280" s="755"/>
      <c r="LBJ280" s="755"/>
      <c r="LBK280" s="755"/>
      <c r="LBL280" s="755"/>
      <c r="LBM280" s="755"/>
      <c r="LBN280" s="755"/>
      <c r="LBO280" s="755"/>
      <c r="LBP280" s="755"/>
      <c r="LBQ280" s="755"/>
      <c r="LBR280" s="755"/>
      <c r="LBS280" s="755"/>
      <c r="LBT280" s="755"/>
      <c r="LBU280" s="755"/>
      <c r="LBV280" s="755"/>
      <c r="LBW280" s="755"/>
      <c r="LBX280" s="755"/>
      <c r="LBY280" s="755"/>
      <c r="LBZ280" s="755"/>
      <c r="LCA280" s="755"/>
      <c r="LCB280" s="755"/>
      <c r="LCC280" s="755"/>
      <c r="LCD280" s="755"/>
      <c r="LCE280" s="755"/>
      <c r="LCF280" s="755"/>
      <c r="LCG280" s="755"/>
      <c r="LCH280" s="755"/>
      <c r="LCI280" s="755"/>
      <c r="LCJ280" s="755"/>
      <c r="LCK280" s="755"/>
      <c r="LCL280" s="755"/>
      <c r="LCM280" s="755"/>
      <c r="LCN280" s="755"/>
      <c r="LCO280" s="755"/>
      <c r="LCP280" s="755"/>
      <c r="LCQ280" s="755"/>
      <c r="LCR280" s="755"/>
      <c r="LCS280" s="755"/>
      <c r="LCT280" s="755"/>
      <c r="LCU280" s="755"/>
      <c r="LCV280" s="755"/>
      <c r="LCW280" s="755"/>
      <c r="LCX280" s="755"/>
      <c r="LCY280" s="755"/>
      <c r="LCZ280" s="755"/>
      <c r="LDA280" s="755"/>
      <c r="LDB280" s="755"/>
      <c r="LDC280" s="755"/>
      <c r="LDD280" s="755"/>
      <c r="LDE280" s="755"/>
      <c r="LDF280" s="755"/>
      <c r="LDG280" s="755"/>
      <c r="LDH280" s="755"/>
      <c r="LDI280" s="755"/>
      <c r="LDJ280" s="755"/>
      <c r="LDK280" s="755"/>
      <c r="LDL280" s="755"/>
      <c r="LDM280" s="755"/>
      <c r="LDN280" s="755"/>
      <c r="LDO280" s="755"/>
      <c r="LDP280" s="755"/>
      <c r="LDQ280" s="755"/>
      <c r="LDR280" s="755"/>
      <c r="LDS280" s="755"/>
      <c r="LDT280" s="755"/>
      <c r="LDU280" s="755"/>
      <c r="LDV280" s="755"/>
      <c r="LDW280" s="755"/>
      <c r="LDX280" s="755"/>
      <c r="LDY280" s="755"/>
      <c r="LDZ280" s="755"/>
      <c r="LEA280" s="755"/>
      <c r="LEB280" s="755"/>
      <c r="LEC280" s="755"/>
      <c r="LED280" s="755"/>
      <c r="LEE280" s="755"/>
      <c r="LEF280" s="755"/>
      <c r="LEG280" s="755"/>
      <c r="LEH280" s="755"/>
      <c r="LEI280" s="755"/>
      <c r="LEJ280" s="755"/>
      <c r="LEK280" s="755"/>
      <c r="LEL280" s="755"/>
      <c r="LEM280" s="755"/>
      <c r="LEN280" s="755"/>
      <c r="LEO280" s="755"/>
      <c r="LEP280" s="755"/>
      <c r="LEQ280" s="755"/>
      <c r="LER280" s="755"/>
      <c r="LES280" s="755"/>
      <c r="LET280" s="755"/>
      <c r="LEU280" s="755"/>
      <c r="LEV280" s="755"/>
      <c r="LEW280" s="755"/>
      <c r="LEX280" s="755"/>
      <c r="LEY280" s="755"/>
      <c r="LEZ280" s="755"/>
      <c r="LFA280" s="755"/>
      <c r="LFB280" s="755"/>
      <c r="LFC280" s="755"/>
      <c r="LFD280" s="755"/>
      <c r="LFE280" s="755"/>
      <c r="LFF280" s="755"/>
      <c r="LFG280" s="755"/>
      <c r="LFH280" s="755"/>
      <c r="LFI280" s="755"/>
      <c r="LFJ280" s="755"/>
      <c r="LFK280" s="755"/>
      <c r="LFL280" s="755"/>
      <c r="LFM280" s="755"/>
      <c r="LFN280" s="755"/>
      <c r="LFO280" s="755"/>
      <c r="LFP280" s="755"/>
      <c r="LFQ280" s="755"/>
      <c r="LFR280" s="755"/>
      <c r="LFS280" s="755"/>
      <c r="LFT280" s="755"/>
      <c r="LFU280" s="755"/>
      <c r="LFV280" s="755"/>
      <c r="LFW280" s="755"/>
      <c r="LFX280" s="755"/>
      <c r="LFY280" s="755"/>
      <c r="LFZ280" s="755"/>
      <c r="LGA280" s="755"/>
      <c r="LGB280" s="755"/>
      <c r="LGC280" s="755"/>
      <c r="LGD280" s="755"/>
      <c r="LGE280" s="755"/>
      <c r="LGF280" s="755"/>
      <c r="LGG280" s="755"/>
      <c r="LGH280" s="755"/>
      <c r="LGI280" s="755"/>
      <c r="LGJ280" s="755"/>
      <c r="LGK280" s="755"/>
      <c r="LGL280" s="755"/>
      <c r="LGM280" s="755"/>
      <c r="LGN280" s="755"/>
      <c r="LGO280" s="755"/>
      <c r="LGP280" s="755"/>
      <c r="LGQ280" s="755"/>
      <c r="LGR280" s="755"/>
      <c r="LGS280" s="755"/>
      <c r="LGT280" s="755"/>
      <c r="LGU280" s="755"/>
      <c r="LGV280" s="755"/>
      <c r="LGW280" s="755"/>
      <c r="LGX280" s="755"/>
      <c r="LGY280" s="755"/>
      <c r="LGZ280" s="755"/>
      <c r="LHA280" s="755"/>
      <c r="LHB280" s="755"/>
      <c r="LHC280" s="755"/>
      <c r="LHD280" s="755"/>
      <c r="LHE280" s="755"/>
      <c r="LHF280" s="755"/>
      <c r="LHG280" s="755"/>
      <c r="LHH280" s="755"/>
      <c r="LHI280" s="755"/>
      <c r="LHJ280" s="755"/>
      <c r="LHK280" s="755"/>
      <c r="LHL280" s="755"/>
      <c r="LHM280" s="755"/>
      <c r="LHN280" s="755"/>
      <c r="LHO280" s="755"/>
      <c r="LHP280" s="755"/>
      <c r="LHQ280" s="755"/>
      <c r="LHR280" s="755"/>
      <c r="LHS280" s="755"/>
      <c r="LHT280" s="755"/>
      <c r="LHU280" s="755"/>
      <c r="LHV280" s="755"/>
      <c r="LHW280" s="755"/>
      <c r="LHX280" s="755"/>
      <c r="LHY280" s="755"/>
      <c r="LHZ280" s="755"/>
      <c r="LIA280" s="755"/>
      <c r="LIB280" s="755"/>
      <c r="LIC280" s="755"/>
      <c r="LID280" s="755"/>
      <c r="LIE280" s="755"/>
      <c r="LIF280" s="755"/>
      <c r="LIG280" s="755"/>
      <c r="LIH280" s="755"/>
      <c r="LII280" s="755"/>
      <c r="LIJ280" s="755"/>
      <c r="LIK280" s="755"/>
      <c r="LIL280" s="755"/>
      <c r="LIM280" s="755"/>
      <c r="LIN280" s="755"/>
      <c r="LIO280" s="755"/>
      <c r="LIP280" s="755"/>
      <c r="LIQ280" s="755"/>
      <c r="LIR280" s="755"/>
      <c r="LIS280" s="755"/>
      <c r="LIT280" s="755"/>
      <c r="LIU280" s="755"/>
      <c r="LIV280" s="755"/>
      <c r="LIW280" s="755"/>
      <c r="LIX280" s="755"/>
      <c r="LIY280" s="755"/>
      <c r="LIZ280" s="755"/>
      <c r="LJA280" s="755"/>
      <c r="LJB280" s="755"/>
      <c r="LJC280" s="755"/>
      <c r="LJD280" s="755"/>
      <c r="LJE280" s="755"/>
      <c r="LJF280" s="755"/>
      <c r="LJG280" s="755"/>
      <c r="LJH280" s="755"/>
      <c r="LJI280" s="755"/>
      <c r="LJJ280" s="755"/>
      <c r="LJK280" s="755"/>
      <c r="LJL280" s="755"/>
      <c r="LJM280" s="755"/>
      <c r="LJN280" s="755"/>
      <c r="LJO280" s="755"/>
      <c r="LJP280" s="755"/>
      <c r="LJQ280" s="755"/>
      <c r="LJR280" s="755"/>
      <c r="LJS280" s="755"/>
      <c r="LJT280" s="755"/>
      <c r="LJU280" s="755"/>
      <c r="LJV280" s="755"/>
      <c r="LJW280" s="755"/>
      <c r="LJX280" s="755"/>
      <c r="LJY280" s="755"/>
      <c r="LJZ280" s="755"/>
      <c r="LKA280" s="755"/>
      <c r="LKB280" s="755"/>
      <c r="LKC280" s="755"/>
      <c r="LKD280" s="755"/>
      <c r="LKE280" s="755"/>
      <c r="LKF280" s="755"/>
      <c r="LKG280" s="755"/>
      <c r="LKH280" s="755"/>
      <c r="LKI280" s="755"/>
      <c r="LKJ280" s="755"/>
      <c r="LKK280" s="755"/>
      <c r="LKL280" s="755"/>
      <c r="LKM280" s="755"/>
      <c r="LKN280" s="755"/>
      <c r="LKO280" s="755"/>
      <c r="LKP280" s="755"/>
      <c r="LKQ280" s="755"/>
      <c r="LKR280" s="755"/>
      <c r="LKS280" s="755"/>
      <c r="LKT280" s="755"/>
      <c r="LKU280" s="755"/>
      <c r="LKV280" s="755"/>
      <c r="LKW280" s="755"/>
      <c r="LKX280" s="755"/>
      <c r="LKY280" s="755"/>
      <c r="LKZ280" s="755"/>
      <c r="LLA280" s="755"/>
      <c r="LLB280" s="755"/>
      <c r="LLC280" s="755"/>
      <c r="LLD280" s="755"/>
      <c r="LLE280" s="755"/>
      <c r="LLF280" s="755"/>
      <c r="LLG280" s="755"/>
      <c r="LLH280" s="755"/>
      <c r="LLI280" s="755"/>
      <c r="LLJ280" s="755"/>
      <c r="LLK280" s="755"/>
      <c r="LLL280" s="755"/>
      <c r="LLM280" s="755"/>
      <c r="LLN280" s="755"/>
      <c r="LLO280" s="755"/>
      <c r="LLP280" s="755"/>
      <c r="LLQ280" s="755"/>
      <c r="LLR280" s="755"/>
      <c r="LLS280" s="755"/>
      <c r="LLT280" s="755"/>
      <c r="LLU280" s="755"/>
      <c r="LLV280" s="755"/>
      <c r="LLW280" s="755"/>
      <c r="LLX280" s="755"/>
      <c r="LLY280" s="755"/>
      <c r="LLZ280" s="755"/>
      <c r="LMA280" s="755"/>
      <c r="LMB280" s="755"/>
      <c r="LMC280" s="755"/>
      <c r="LMD280" s="755"/>
      <c r="LME280" s="755"/>
      <c r="LMF280" s="755"/>
      <c r="LMG280" s="755"/>
      <c r="LMH280" s="755"/>
      <c r="LMI280" s="755"/>
      <c r="LMJ280" s="755"/>
      <c r="LMK280" s="755"/>
      <c r="LML280" s="755"/>
      <c r="LMM280" s="755"/>
      <c r="LMN280" s="755"/>
      <c r="LMO280" s="755"/>
      <c r="LMP280" s="755"/>
      <c r="LMQ280" s="755"/>
      <c r="LMR280" s="755"/>
      <c r="LMS280" s="755"/>
      <c r="LMT280" s="755"/>
      <c r="LMU280" s="755"/>
      <c r="LMV280" s="755"/>
      <c r="LMW280" s="755"/>
      <c r="LMX280" s="755"/>
      <c r="LMY280" s="755"/>
      <c r="LMZ280" s="755"/>
      <c r="LNA280" s="755"/>
      <c r="LNB280" s="755"/>
      <c r="LNC280" s="755"/>
      <c r="LND280" s="755"/>
      <c r="LNE280" s="755"/>
      <c r="LNF280" s="755"/>
      <c r="LNG280" s="755"/>
      <c r="LNH280" s="755"/>
      <c r="LNI280" s="755"/>
      <c r="LNJ280" s="755"/>
      <c r="LNK280" s="755"/>
      <c r="LNL280" s="755"/>
      <c r="LNM280" s="755"/>
      <c r="LNN280" s="755"/>
      <c r="LNO280" s="755"/>
      <c r="LNP280" s="755"/>
      <c r="LNQ280" s="755"/>
      <c r="LNR280" s="755"/>
      <c r="LNS280" s="755"/>
      <c r="LNT280" s="755"/>
      <c r="LNU280" s="755"/>
      <c r="LNV280" s="755"/>
      <c r="LNW280" s="755"/>
      <c r="LNX280" s="755"/>
      <c r="LNY280" s="755"/>
      <c r="LNZ280" s="755"/>
      <c r="LOA280" s="755"/>
      <c r="LOB280" s="755"/>
      <c r="LOC280" s="755"/>
      <c r="LOD280" s="755"/>
      <c r="LOE280" s="755"/>
      <c r="LOF280" s="755"/>
      <c r="LOG280" s="755"/>
      <c r="LOH280" s="755"/>
      <c r="LOI280" s="755"/>
      <c r="LOJ280" s="755"/>
      <c r="LOK280" s="755"/>
      <c r="LOL280" s="755"/>
      <c r="LOM280" s="755"/>
      <c r="LON280" s="755"/>
      <c r="LOO280" s="755"/>
      <c r="LOP280" s="755"/>
      <c r="LOQ280" s="755"/>
      <c r="LOR280" s="755"/>
      <c r="LOS280" s="755"/>
      <c r="LOT280" s="755"/>
      <c r="LOU280" s="755"/>
      <c r="LOV280" s="755"/>
      <c r="LOW280" s="755"/>
      <c r="LOX280" s="755"/>
      <c r="LOY280" s="755"/>
      <c r="LOZ280" s="755"/>
      <c r="LPA280" s="755"/>
      <c r="LPB280" s="755"/>
      <c r="LPC280" s="755"/>
      <c r="LPD280" s="755"/>
      <c r="LPE280" s="755"/>
      <c r="LPF280" s="755"/>
      <c r="LPG280" s="755"/>
      <c r="LPH280" s="755"/>
      <c r="LPI280" s="755"/>
      <c r="LPJ280" s="755"/>
      <c r="LPK280" s="755"/>
      <c r="LPL280" s="755"/>
      <c r="LPM280" s="755"/>
      <c r="LPN280" s="755"/>
      <c r="LPO280" s="755"/>
      <c r="LPP280" s="755"/>
      <c r="LPQ280" s="755"/>
      <c r="LPR280" s="755"/>
      <c r="LPS280" s="755"/>
      <c r="LPT280" s="755"/>
      <c r="LPU280" s="755"/>
      <c r="LPV280" s="755"/>
      <c r="LPW280" s="755"/>
      <c r="LPX280" s="755"/>
      <c r="LPY280" s="755"/>
      <c r="LPZ280" s="755"/>
      <c r="LQA280" s="755"/>
      <c r="LQB280" s="755"/>
      <c r="LQC280" s="755"/>
      <c r="LQD280" s="755"/>
      <c r="LQE280" s="755"/>
      <c r="LQF280" s="755"/>
      <c r="LQG280" s="755"/>
      <c r="LQH280" s="755"/>
      <c r="LQI280" s="755"/>
      <c r="LQJ280" s="755"/>
      <c r="LQK280" s="755"/>
      <c r="LQL280" s="755"/>
      <c r="LQM280" s="755"/>
      <c r="LQN280" s="755"/>
      <c r="LQO280" s="755"/>
      <c r="LQP280" s="755"/>
      <c r="LQQ280" s="755"/>
      <c r="LQR280" s="755"/>
      <c r="LQS280" s="755"/>
      <c r="LQT280" s="755"/>
      <c r="LQU280" s="755"/>
      <c r="LQV280" s="755"/>
      <c r="LQW280" s="755"/>
      <c r="LQX280" s="755"/>
      <c r="LQY280" s="755"/>
      <c r="LQZ280" s="755"/>
      <c r="LRA280" s="755"/>
      <c r="LRB280" s="755"/>
      <c r="LRC280" s="755"/>
      <c r="LRD280" s="755"/>
      <c r="LRE280" s="755"/>
      <c r="LRF280" s="755"/>
      <c r="LRG280" s="755"/>
      <c r="LRH280" s="755"/>
      <c r="LRI280" s="755"/>
      <c r="LRJ280" s="755"/>
      <c r="LRK280" s="755"/>
      <c r="LRL280" s="755"/>
      <c r="LRM280" s="755"/>
      <c r="LRN280" s="755"/>
      <c r="LRO280" s="755"/>
      <c r="LRP280" s="755"/>
      <c r="LRQ280" s="755"/>
      <c r="LRR280" s="755"/>
      <c r="LRS280" s="755"/>
      <c r="LRT280" s="755"/>
      <c r="LRU280" s="755"/>
      <c r="LRV280" s="755"/>
      <c r="LRW280" s="755"/>
      <c r="LRX280" s="755"/>
      <c r="LRY280" s="755"/>
      <c r="LRZ280" s="755"/>
      <c r="LSA280" s="755"/>
      <c r="LSB280" s="755"/>
      <c r="LSC280" s="755"/>
      <c r="LSD280" s="755"/>
      <c r="LSE280" s="755"/>
      <c r="LSF280" s="755"/>
      <c r="LSG280" s="755"/>
      <c r="LSH280" s="755"/>
      <c r="LSI280" s="755"/>
      <c r="LSJ280" s="755"/>
      <c r="LSK280" s="755"/>
      <c r="LSL280" s="755"/>
      <c r="LSM280" s="755"/>
      <c r="LSN280" s="755"/>
      <c r="LSO280" s="755"/>
      <c r="LSP280" s="755"/>
      <c r="LSQ280" s="755"/>
      <c r="LSR280" s="755"/>
      <c r="LSS280" s="755"/>
      <c r="LST280" s="755"/>
      <c r="LSU280" s="755"/>
      <c r="LSV280" s="755"/>
      <c r="LSW280" s="755"/>
      <c r="LSX280" s="755"/>
      <c r="LSY280" s="755"/>
      <c r="LSZ280" s="755"/>
      <c r="LTA280" s="755"/>
      <c r="LTB280" s="755"/>
      <c r="LTC280" s="755"/>
      <c r="LTD280" s="755"/>
      <c r="LTE280" s="755"/>
      <c r="LTF280" s="755"/>
      <c r="LTG280" s="755"/>
      <c r="LTH280" s="755"/>
      <c r="LTI280" s="755"/>
      <c r="LTJ280" s="755"/>
      <c r="LTK280" s="755"/>
      <c r="LTL280" s="755"/>
      <c r="LTM280" s="755"/>
      <c r="LTN280" s="755"/>
      <c r="LTO280" s="755"/>
      <c r="LTP280" s="755"/>
      <c r="LTQ280" s="755"/>
      <c r="LTR280" s="755"/>
      <c r="LTS280" s="755"/>
      <c r="LTT280" s="755"/>
      <c r="LTU280" s="755"/>
      <c r="LTV280" s="755"/>
      <c r="LTW280" s="755"/>
      <c r="LTX280" s="755"/>
      <c r="LTY280" s="755"/>
      <c r="LTZ280" s="755"/>
      <c r="LUA280" s="755"/>
      <c r="LUB280" s="755"/>
      <c r="LUC280" s="755"/>
      <c r="LUD280" s="755"/>
      <c r="LUE280" s="755"/>
      <c r="LUF280" s="755"/>
      <c r="LUG280" s="755"/>
      <c r="LUH280" s="755"/>
      <c r="LUI280" s="755"/>
      <c r="LUJ280" s="755"/>
      <c r="LUK280" s="755"/>
      <c r="LUL280" s="755"/>
      <c r="LUM280" s="755"/>
      <c r="LUN280" s="755"/>
      <c r="LUO280" s="755"/>
      <c r="LUP280" s="755"/>
      <c r="LUQ280" s="755"/>
      <c r="LUR280" s="755"/>
      <c r="LUS280" s="755"/>
      <c r="LUT280" s="755"/>
      <c r="LUU280" s="755"/>
      <c r="LUV280" s="755"/>
      <c r="LUW280" s="755"/>
      <c r="LUX280" s="755"/>
      <c r="LUY280" s="755"/>
      <c r="LUZ280" s="755"/>
      <c r="LVA280" s="755"/>
      <c r="LVB280" s="755"/>
      <c r="LVC280" s="755"/>
      <c r="LVD280" s="755"/>
      <c r="LVE280" s="755"/>
      <c r="LVF280" s="755"/>
      <c r="LVG280" s="755"/>
      <c r="LVH280" s="755"/>
      <c r="LVI280" s="755"/>
      <c r="LVJ280" s="755"/>
      <c r="LVK280" s="755"/>
      <c r="LVL280" s="755"/>
      <c r="LVM280" s="755"/>
      <c r="LVN280" s="755"/>
      <c r="LVO280" s="755"/>
      <c r="LVP280" s="755"/>
      <c r="LVQ280" s="755"/>
      <c r="LVR280" s="755"/>
      <c r="LVS280" s="755"/>
      <c r="LVT280" s="755"/>
      <c r="LVU280" s="755"/>
      <c r="LVV280" s="755"/>
      <c r="LVW280" s="755"/>
      <c r="LVX280" s="755"/>
      <c r="LVY280" s="755"/>
      <c r="LVZ280" s="755"/>
      <c r="LWA280" s="755"/>
      <c r="LWB280" s="755"/>
      <c r="LWC280" s="755"/>
      <c r="LWD280" s="755"/>
      <c r="LWE280" s="755"/>
      <c r="LWF280" s="755"/>
      <c r="LWG280" s="755"/>
      <c r="LWH280" s="755"/>
      <c r="LWI280" s="755"/>
      <c r="LWJ280" s="755"/>
      <c r="LWK280" s="755"/>
      <c r="LWL280" s="755"/>
      <c r="LWM280" s="755"/>
      <c r="LWN280" s="755"/>
      <c r="LWO280" s="755"/>
      <c r="LWP280" s="755"/>
      <c r="LWQ280" s="755"/>
      <c r="LWR280" s="755"/>
      <c r="LWS280" s="755"/>
      <c r="LWT280" s="755"/>
      <c r="LWU280" s="755"/>
      <c r="LWV280" s="755"/>
      <c r="LWW280" s="755"/>
      <c r="LWX280" s="755"/>
      <c r="LWY280" s="755"/>
      <c r="LWZ280" s="755"/>
      <c r="LXA280" s="755"/>
      <c r="LXB280" s="755"/>
      <c r="LXC280" s="755"/>
      <c r="LXD280" s="755"/>
      <c r="LXE280" s="755"/>
      <c r="LXF280" s="755"/>
      <c r="LXG280" s="755"/>
      <c r="LXH280" s="755"/>
      <c r="LXI280" s="755"/>
      <c r="LXJ280" s="755"/>
      <c r="LXK280" s="755"/>
      <c r="LXL280" s="755"/>
      <c r="LXM280" s="755"/>
      <c r="LXN280" s="755"/>
      <c r="LXO280" s="755"/>
      <c r="LXP280" s="755"/>
      <c r="LXQ280" s="755"/>
      <c r="LXR280" s="755"/>
      <c r="LXS280" s="755"/>
      <c r="LXT280" s="755"/>
      <c r="LXU280" s="755"/>
      <c r="LXV280" s="755"/>
      <c r="LXW280" s="755"/>
      <c r="LXX280" s="755"/>
      <c r="LXY280" s="755"/>
      <c r="LXZ280" s="755"/>
      <c r="LYA280" s="755"/>
      <c r="LYB280" s="755"/>
      <c r="LYC280" s="755"/>
      <c r="LYD280" s="755"/>
      <c r="LYE280" s="755"/>
      <c r="LYF280" s="755"/>
      <c r="LYG280" s="755"/>
      <c r="LYH280" s="755"/>
      <c r="LYI280" s="755"/>
      <c r="LYJ280" s="755"/>
      <c r="LYK280" s="755"/>
      <c r="LYL280" s="755"/>
      <c r="LYM280" s="755"/>
      <c r="LYN280" s="755"/>
      <c r="LYO280" s="755"/>
      <c r="LYP280" s="755"/>
      <c r="LYQ280" s="755"/>
      <c r="LYR280" s="755"/>
      <c r="LYS280" s="755"/>
      <c r="LYT280" s="755"/>
      <c r="LYU280" s="755"/>
      <c r="LYV280" s="755"/>
      <c r="LYW280" s="755"/>
      <c r="LYX280" s="755"/>
      <c r="LYY280" s="755"/>
      <c r="LYZ280" s="755"/>
      <c r="LZA280" s="755"/>
      <c r="LZB280" s="755"/>
      <c r="LZC280" s="755"/>
      <c r="LZD280" s="755"/>
      <c r="LZE280" s="755"/>
      <c r="LZF280" s="755"/>
      <c r="LZG280" s="755"/>
      <c r="LZH280" s="755"/>
      <c r="LZI280" s="755"/>
      <c r="LZJ280" s="755"/>
      <c r="LZK280" s="755"/>
      <c r="LZL280" s="755"/>
      <c r="LZM280" s="755"/>
      <c r="LZN280" s="755"/>
      <c r="LZO280" s="755"/>
      <c r="LZP280" s="755"/>
      <c r="LZQ280" s="755"/>
      <c r="LZR280" s="755"/>
      <c r="LZS280" s="755"/>
      <c r="LZT280" s="755"/>
      <c r="LZU280" s="755"/>
      <c r="LZV280" s="755"/>
      <c r="LZW280" s="755"/>
      <c r="LZX280" s="755"/>
      <c r="LZY280" s="755"/>
      <c r="LZZ280" s="755"/>
      <c r="MAA280" s="755"/>
      <c r="MAB280" s="755"/>
      <c r="MAC280" s="755"/>
      <c r="MAD280" s="755"/>
      <c r="MAE280" s="755"/>
      <c r="MAF280" s="755"/>
      <c r="MAG280" s="755"/>
      <c r="MAH280" s="755"/>
      <c r="MAI280" s="755"/>
      <c r="MAJ280" s="755"/>
      <c r="MAK280" s="755"/>
      <c r="MAL280" s="755"/>
      <c r="MAM280" s="755"/>
      <c r="MAN280" s="755"/>
      <c r="MAO280" s="755"/>
      <c r="MAP280" s="755"/>
      <c r="MAQ280" s="755"/>
      <c r="MAR280" s="755"/>
      <c r="MAS280" s="755"/>
      <c r="MAT280" s="755"/>
      <c r="MAU280" s="755"/>
      <c r="MAV280" s="755"/>
      <c r="MAW280" s="755"/>
      <c r="MAX280" s="755"/>
      <c r="MAY280" s="755"/>
      <c r="MAZ280" s="755"/>
      <c r="MBA280" s="755"/>
      <c r="MBB280" s="755"/>
      <c r="MBC280" s="755"/>
      <c r="MBD280" s="755"/>
      <c r="MBE280" s="755"/>
      <c r="MBF280" s="755"/>
      <c r="MBG280" s="755"/>
      <c r="MBH280" s="755"/>
      <c r="MBI280" s="755"/>
      <c r="MBJ280" s="755"/>
      <c r="MBK280" s="755"/>
      <c r="MBL280" s="755"/>
      <c r="MBM280" s="755"/>
      <c r="MBN280" s="755"/>
      <c r="MBO280" s="755"/>
      <c r="MBP280" s="755"/>
      <c r="MBQ280" s="755"/>
      <c r="MBR280" s="755"/>
      <c r="MBS280" s="755"/>
      <c r="MBT280" s="755"/>
      <c r="MBU280" s="755"/>
      <c r="MBV280" s="755"/>
      <c r="MBW280" s="755"/>
      <c r="MBX280" s="755"/>
      <c r="MBY280" s="755"/>
      <c r="MBZ280" s="755"/>
      <c r="MCA280" s="755"/>
      <c r="MCB280" s="755"/>
      <c r="MCC280" s="755"/>
      <c r="MCD280" s="755"/>
      <c r="MCE280" s="755"/>
      <c r="MCF280" s="755"/>
      <c r="MCG280" s="755"/>
      <c r="MCH280" s="755"/>
      <c r="MCI280" s="755"/>
      <c r="MCJ280" s="755"/>
      <c r="MCK280" s="755"/>
      <c r="MCL280" s="755"/>
      <c r="MCM280" s="755"/>
      <c r="MCN280" s="755"/>
      <c r="MCO280" s="755"/>
      <c r="MCP280" s="755"/>
      <c r="MCQ280" s="755"/>
      <c r="MCR280" s="755"/>
      <c r="MCS280" s="755"/>
      <c r="MCT280" s="755"/>
      <c r="MCU280" s="755"/>
      <c r="MCV280" s="755"/>
      <c r="MCW280" s="755"/>
      <c r="MCX280" s="755"/>
      <c r="MCY280" s="755"/>
      <c r="MCZ280" s="755"/>
      <c r="MDA280" s="755"/>
      <c r="MDB280" s="755"/>
      <c r="MDC280" s="755"/>
      <c r="MDD280" s="755"/>
      <c r="MDE280" s="755"/>
      <c r="MDF280" s="755"/>
      <c r="MDG280" s="755"/>
      <c r="MDH280" s="755"/>
      <c r="MDI280" s="755"/>
      <c r="MDJ280" s="755"/>
      <c r="MDK280" s="755"/>
      <c r="MDL280" s="755"/>
      <c r="MDM280" s="755"/>
      <c r="MDN280" s="755"/>
      <c r="MDO280" s="755"/>
      <c r="MDP280" s="755"/>
      <c r="MDQ280" s="755"/>
      <c r="MDR280" s="755"/>
      <c r="MDS280" s="755"/>
      <c r="MDT280" s="755"/>
      <c r="MDU280" s="755"/>
      <c r="MDV280" s="755"/>
      <c r="MDW280" s="755"/>
      <c r="MDX280" s="755"/>
      <c r="MDY280" s="755"/>
      <c r="MDZ280" s="755"/>
      <c r="MEA280" s="755"/>
      <c r="MEB280" s="755"/>
      <c r="MEC280" s="755"/>
      <c r="MED280" s="755"/>
      <c r="MEE280" s="755"/>
      <c r="MEF280" s="755"/>
      <c r="MEG280" s="755"/>
      <c r="MEH280" s="755"/>
      <c r="MEI280" s="755"/>
      <c r="MEJ280" s="755"/>
      <c r="MEK280" s="755"/>
      <c r="MEL280" s="755"/>
      <c r="MEM280" s="755"/>
      <c r="MEN280" s="755"/>
      <c r="MEO280" s="755"/>
      <c r="MEP280" s="755"/>
      <c r="MEQ280" s="755"/>
      <c r="MER280" s="755"/>
      <c r="MES280" s="755"/>
      <c r="MET280" s="755"/>
      <c r="MEU280" s="755"/>
      <c r="MEV280" s="755"/>
      <c r="MEW280" s="755"/>
      <c r="MEX280" s="755"/>
      <c r="MEY280" s="755"/>
      <c r="MEZ280" s="755"/>
      <c r="MFA280" s="755"/>
      <c r="MFB280" s="755"/>
      <c r="MFC280" s="755"/>
      <c r="MFD280" s="755"/>
      <c r="MFE280" s="755"/>
      <c r="MFF280" s="755"/>
      <c r="MFG280" s="755"/>
      <c r="MFH280" s="755"/>
      <c r="MFI280" s="755"/>
      <c r="MFJ280" s="755"/>
      <c r="MFK280" s="755"/>
      <c r="MFL280" s="755"/>
      <c r="MFM280" s="755"/>
      <c r="MFN280" s="755"/>
      <c r="MFO280" s="755"/>
      <c r="MFP280" s="755"/>
      <c r="MFQ280" s="755"/>
      <c r="MFR280" s="755"/>
      <c r="MFS280" s="755"/>
      <c r="MFT280" s="755"/>
      <c r="MFU280" s="755"/>
      <c r="MFV280" s="755"/>
      <c r="MFW280" s="755"/>
      <c r="MFX280" s="755"/>
      <c r="MFY280" s="755"/>
      <c r="MFZ280" s="755"/>
      <c r="MGA280" s="755"/>
      <c r="MGB280" s="755"/>
      <c r="MGC280" s="755"/>
      <c r="MGD280" s="755"/>
      <c r="MGE280" s="755"/>
      <c r="MGF280" s="755"/>
      <c r="MGG280" s="755"/>
      <c r="MGH280" s="755"/>
      <c r="MGI280" s="755"/>
      <c r="MGJ280" s="755"/>
      <c r="MGK280" s="755"/>
      <c r="MGL280" s="755"/>
      <c r="MGM280" s="755"/>
      <c r="MGN280" s="755"/>
      <c r="MGO280" s="755"/>
      <c r="MGP280" s="755"/>
      <c r="MGQ280" s="755"/>
      <c r="MGR280" s="755"/>
      <c r="MGS280" s="755"/>
      <c r="MGT280" s="755"/>
      <c r="MGU280" s="755"/>
      <c r="MGV280" s="755"/>
      <c r="MGW280" s="755"/>
      <c r="MGX280" s="755"/>
      <c r="MGY280" s="755"/>
      <c r="MGZ280" s="755"/>
      <c r="MHA280" s="755"/>
      <c r="MHB280" s="755"/>
      <c r="MHC280" s="755"/>
      <c r="MHD280" s="755"/>
      <c r="MHE280" s="755"/>
      <c r="MHF280" s="755"/>
      <c r="MHG280" s="755"/>
      <c r="MHH280" s="755"/>
      <c r="MHI280" s="755"/>
      <c r="MHJ280" s="755"/>
      <c r="MHK280" s="755"/>
      <c r="MHL280" s="755"/>
      <c r="MHM280" s="755"/>
      <c r="MHN280" s="755"/>
      <c r="MHO280" s="755"/>
      <c r="MHP280" s="755"/>
      <c r="MHQ280" s="755"/>
      <c r="MHR280" s="755"/>
      <c r="MHS280" s="755"/>
      <c r="MHT280" s="755"/>
      <c r="MHU280" s="755"/>
      <c r="MHV280" s="755"/>
      <c r="MHW280" s="755"/>
      <c r="MHX280" s="755"/>
      <c r="MHY280" s="755"/>
      <c r="MHZ280" s="755"/>
      <c r="MIA280" s="755"/>
      <c r="MIB280" s="755"/>
      <c r="MIC280" s="755"/>
      <c r="MID280" s="755"/>
      <c r="MIE280" s="755"/>
      <c r="MIF280" s="755"/>
      <c r="MIG280" s="755"/>
      <c r="MIH280" s="755"/>
      <c r="MII280" s="755"/>
      <c r="MIJ280" s="755"/>
      <c r="MIK280" s="755"/>
      <c r="MIL280" s="755"/>
      <c r="MIM280" s="755"/>
      <c r="MIN280" s="755"/>
      <c r="MIO280" s="755"/>
      <c r="MIP280" s="755"/>
      <c r="MIQ280" s="755"/>
      <c r="MIR280" s="755"/>
      <c r="MIS280" s="755"/>
      <c r="MIT280" s="755"/>
      <c r="MIU280" s="755"/>
      <c r="MIV280" s="755"/>
      <c r="MIW280" s="755"/>
      <c r="MIX280" s="755"/>
      <c r="MIY280" s="755"/>
      <c r="MIZ280" s="755"/>
      <c r="MJA280" s="755"/>
      <c r="MJB280" s="755"/>
      <c r="MJC280" s="755"/>
      <c r="MJD280" s="755"/>
      <c r="MJE280" s="755"/>
      <c r="MJF280" s="755"/>
      <c r="MJG280" s="755"/>
      <c r="MJH280" s="755"/>
      <c r="MJI280" s="755"/>
      <c r="MJJ280" s="755"/>
      <c r="MJK280" s="755"/>
      <c r="MJL280" s="755"/>
      <c r="MJM280" s="755"/>
      <c r="MJN280" s="755"/>
      <c r="MJO280" s="755"/>
      <c r="MJP280" s="755"/>
      <c r="MJQ280" s="755"/>
      <c r="MJR280" s="755"/>
      <c r="MJS280" s="755"/>
      <c r="MJT280" s="755"/>
      <c r="MJU280" s="755"/>
      <c r="MJV280" s="755"/>
      <c r="MJW280" s="755"/>
      <c r="MJX280" s="755"/>
      <c r="MJY280" s="755"/>
      <c r="MJZ280" s="755"/>
      <c r="MKA280" s="755"/>
      <c r="MKB280" s="755"/>
      <c r="MKC280" s="755"/>
      <c r="MKD280" s="755"/>
      <c r="MKE280" s="755"/>
      <c r="MKF280" s="755"/>
      <c r="MKG280" s="755"/>
      <c r="MKH280" s="755"/>
      <c r="MKI280" s="755"/>
      <c r="MKJ280" s="755"/>
      <c r="MKK280" s="755"/>
      <c r="MKL280" s="755"/>
      <c r="MKM280" s="755"/>
      <c r="MKN280" s="755"/>
      <c r="MKO280" s="755"/>
      <c r="MKP280" s="755"/>
      <c r="MKQ280" s="755"/>
      <c r="MKR280" s="755"/>
      <c r="MKS280" s="755"/>
      <c r="MKT280" s="755"/>
      <c r="MKU280" s="755"/>
      <c r="MKV280" s="755"/>
      <c r="MKW280" s="755"/>
      <c r="MKX280" s="755"/>
      <c r="MKY280" s="755"/>
      <c r="MKZ280" s="755"/>
      <c r="MLA280" s="755"/>
      <c r="MLB280" s="755"/>
      <c r="MLC280" s="755"/>
      <c r="MLD280" s="755"/>
      <c r="MLE280" s="755"/>
      <c r="MLF280" s="755"/>
      <c r="MLG280" s="755"/>
      <c r="MLH280" s="755"/>
      <c r="MLI280" s="755"/>
      <c r="MLJ280" s="755"/>
      <c r="MLK280" s="755"/>
      <c r="MLL280" s="755"/>
      <c r="MLM280" s="755"/>
      <c r="MLN280" s="755"/>
      <c r="MLO280" s="755"/>
      <c r="MLP280" s="755"/>
      <c r="MLQ280" s="755"/>
      <c r="MLR280" s="755"/>
      <c r="MLS280" s="755"/>
      <c r="MLT280" s="755"/>
      <c r="MLU280" s="755"/>
      <c r="MLV280" s="755"/>
      <c r="MLW280" s="755"/>
      <c r="MLX280" s="755"/>
      <c r="MLY280" s="755"/>
      <c r="MLZ280" s="755"/>
      <c r="MMA280" s="755"/>
      <c r="MMB280" s="755"/>
      <c r="MMC280" s="755"/>
      <c r="MMD280" s="755"/>
      <c r="MME280" s="755"/>
      <c r="MMF280" s="755"/>
      <c r="MMG280" s="755"/>
      <c r="MMH280" s="755"/>
      <c r="MMI280" s="755"/>
      <c r="MMJ280" s="755"/>
      <c r="MMK280" s="755"/>
      <c r="MML280" s="755"/>
      <c r="MMM280" s="755"/>
      <c r="MMN280" s="755"/>
      <c r="MMO280" s="755"/>
      <c r="MMP280" s="755"/>
      <c r="MMQ280" s="755"/>
      <c r="MMR280" s="755"/>
      <c r="MMS280" s="755"/>
      <c r="MMT280" s="755"/>
      <c r="MMU280" s="755"/>
      <c r="MMV280" s="755"/>
      <c r="MMW280" s="755"/>
      <c r="MMX280" s="755"/>
      <c r="MMY280" s="755"/>
      <c r="MMZ280" s="755"/>
      <c r="MNA280" s="755"/>
      <c r="MNB280" s="755"/>
      <c r="MNC280" s="755"/>
      <c r="MND280" s="755"/>
      <c r="MNE280" s="755"/>
      <c r="MNF280" s="755"/>
      <c r="MNG280" s="755"/>
      <c r="MNH280" s="755"/>
      <c r="MNI280" s="755"/>
      <c r="MNJ280" s="755"/>
      <c r="MNK280" s="755"/>
      <c r="MNL280" s="755"/>
      <c r="MNM280" s="755"/>
      <c r="MNN280" s="755"/>
      <c r="MNO280" s="755"/>
      <c r="MNP280" s="755"/>
      <c r="MNQ280" s="755"/>
      <c r="MNR280" s="755"/>
      <c r="MNS280" s="755"/>
      <c r="MNT280" s="755"/>
      <c r="MNU280" s="755"/>
      <c r="MNV280" s="755"/>
      <c r="MNW280" s="755"/>
      <c r="MNX280" s="755"/>
      <c r="MNY280" s="755"/>
      <c r="MNZ280" s="755"/>
      <c r="MOA280" s="755"/>
      <c r="MOB280" s="755"/>
      <c r="MOC280" s="755"/>
      <c r="MOD280" s="755"/>
      <c r="MOE280" s="755"/>
      <c r="MOF280" s="755"/>
      <c r="MOG280" s="755"/>
      <c r="MOH280" s="755"/>
      <c r="MOI280" s="755"/>
      <c r="MOJ280" s="755"/>
      <c r="MOK280" s="755"/>
      <c r="MOL280" s="755"/>
      <c r="MOM280" s="755"/>
      <c r="MON280" s="755"/>
      <c r="MOO280" s="755"/>
      <c r="MOP280" s="755"/>
      <c r="MOQ280" s="755"/>
      <c r="MOR280" s="755"/>
      <c r="MOS280" s="755"/>
      <c r="MOT280" s="755"/>
      <c r="MOU280" s="755"/>
      <c r="MOV280" s="755"/>
      <c r="MOW280" s="755"/>
      <c r="MOX280" s="755"/>
      <c r="MOY280" s="755"/>
      <c r="MOZ280" s="755"/>
      <c r="MPA280" s="755"/>
      <c r="MPB280" s="755"/>
      <c r="MPC280" s="755"/>
      <c r="MPD280" s="755"/>
      <c r="MPE280" s="755"/>
      <c r="MPF280" s="755"/>
      <c r="MPG280" s="755"/>
      <c r="MPH280" s="755"/>
      <c r="MPI280" s="755"/>
      <c r="MPJ280" s="755"/>
      <c r="MPK280" s="755"/>
      <c r="MPL280" s="755"/>
      <c r="MPM280" s="755"/>
      <c r="MPN280" s="755"/>
      <c r="MPO280" s="755"/>
      <c r="MPP280" s="755"/>
      <c r="MPQ280" s="755"/>
      <c r="MPR280" s="755"/>
      <c r="MPS280" s="755"/>
      <c r="MPT280" s="755"/>
      <c r="MPU280" s="755"/>
      <c r="MPV280" s="755"/>
      <c r="MPW280" s="755"/>
      <c r="MPX280" s="755"/>
      <c r="MPY280" s="755"/>
      <c r="MPZ280" s="755"/>
      <c r="MQA280" s="755"/>
      <c r="MQB280" s="755"/>
      <c r="MQC280" s="755"/>
      <c r="MQD280" s="755"/>
      <c r="MQE280" s="755"/>
      <c r="MQF280" s="755"/>
      <c r="MQG280" s="755"/>
      <c r="MQH280" s="755"/>
      <c r="MQI280" s="755"/>
      <c r="MQJ280" s="755"/>
      <c r="MQK280" s="755"/>
      <c r="MQL280" s="755"/>
      <c r="MQM280" s="755"/>
      <c r="MQN280" s="755"/>
      <c r="MQO280" s="755"/>
      <c r="MQP280" s="755"/>
      <c r="MQQ280" s="755"/>
      <c r="MQR280" s="755"/>
      <c r="MQS280" s="755"/>
      <c r="MQT280" s="755"/>
      <c r="MQU280" s="755"/>
      <c r="MQV280" s="755"/>
      <c r="MQW280" s="755"/>
      <c r="MQX280" s="755"/>
      <c r="MQY280" s="755"/>
      <c r="MQZ280" s="755"/>
      <c r="MRA280" s="755"/>
      <c r="MRB280" s="755"/>
      <c r="MRC280" s="755"/>
      <c r="MRD280" s="755"/>
      <c r="MRE280" s="755"/>
      <c r="MRF280" s="755"/>
      <c r="MRG280" s="755"/>
      <c r="MRH280" s="755"/>
      <c r="MRI280" s="755"/>
      <c r="MRJ280" s="755"/>
      <c r="MRK280" s="755"/>
      <c r="MRL280" s="755"/>
      <c r="MRM280" s="755"/>
      <c r="MRN280" s="755"/>
      <c r="MRO280" s="755"/>
      <c r="MRP280" s="755"/>
      <c r="MRQ280" s="755"/>
      <c r="MRR280" s="755"/>
      <c r="MRS280" s="755"/>
      <c r="MRT280" s="755"/>
      <c r="MRU280" s="755"/>
      <c r="MRV280" s="755"/>
      <c r="MRW280" s="755"/>
      <c r="MRX280" s="755"/>
      <c r="MRY280" s="755"/>
      <c r="MRZ280" s="755"/>
      <c r="MSA280" s="755"/>
      <c r="MSB280" s="755"/>
      <c r="MSC280" s="755"/>
      <c r="MSD280" s="755"/>
      <c r="MSE280" s="755"/>
      <c r="MSF280" s="755"/>
      <c r="MSG280" s="755"/>
      <c r="MSH280" s="755"/>
      <c r="MSI280" s="755"/>
      <c r="MSJ280" s="755"/>
      <c r="MSK280" s="755"/>
      <c r="MSL280" s="755"/>
      <c r="MSM280" s="755"/>
      <c r="MSN280" s="755"/>
      <c r="MSO280" s="755"/>
      <c r="MSP280" s="755"/>
      <c r="MSQ280" s="755"/>
      <c r="MSR280" s="755"/>
      <c r="MSS280" s="755"/>
      <c r="MST280" s="755"/>
      <c r="MSU280" s="755"/>
      <c r="MSV280" s="755"/>
      <c r="MSW280" s="755"/>
      <c r="MSX280" s="755"/>
      <c r="MSY280" s="755"/>
      <c r="MSZ280" s="755"/>
      <c r="MTA280" s="755"/>
      <c r="MTB280" s="755"/>
      <c r="MTC280" s="755"/>
      <c r="MTD280" s="755"/>
      <c r="MTE280" s="755"/>
      <c r="MTF280" s="755"/>
      <c r="MTG280" s="755"/>
      <c r="MTH280" s="755"/>
      <c r="MTI280" s="755"/>
      <c r="MTJ280" s="755"/>
      <c r="MTK280" s="755"/>
      <c r="MTL280" s="755"/>
      <c r="MTM280" s="755"/>
      <c r="MTN280" s="755"/>
      <c r="MTO280" s="755"/>
      <c r="MTP280" s="755"/>
      <c r="MTQ280" s="755"/>
      <c r="MTR280" s="755"/>
      <c r="MTS280" s="755"/>
      <c r="MTT280" s="755"/>
      <c r="MTU280" s="755"/>
      <c r="MTV280" s="755"/>
      <c r="MTW280" s="755"/>
      <c r="MTX280" s="755"/>
      <c r="MTY280" s="755"/>
      <c r="MTZ280" s="755"/>
      <c r="MUA280" s="755"/>
      <c r="MUB280" s="755"/>
      <c r="MUC280" s="755"/>
      <c r="MUD280" s="755"/>
      <c r="MUE280" s="755"/>
      <c r="MUF280" s="755"/>
      <c r="MUG280" s="755"/>
      <c r="MUH280" s="755"/>
      <c r="MUI280" s="755"/>
      <c r="MUJ280" s="755"/>
      <c r="MUK280" s="755"/>
      <c r="MUL280" s="755"/>
      <c r="MUM280" s="755"/>
      <c r="MUN280" s="755"/>
      <c r="MUO280" s="755"/>
      <c r="MUP280" s="755"/>
      <c r="MUQ280" s="755"/>
      <c r="MUR280" s="755"/>
      <c r="MUS280" s="755"/>
      <c r="MUT280" s="755"/>
      <c r="MUU280" s="755"/>
      <c r="MUV280" s="755"/>
      <c r="MUW280" s="755"/>
      <c r="MUX280" s="755"/>
      <c r="MUY280" s="755"/>
      <c r="MUZ280" s="755"/>
      <c r="MVA280" s="755"/>
      <c r="MVB280" s="755"/>
      <c r="MVC280" s="755"/>
      <c r="MVD280" s="755"/>
      <c r="MVE280" s="755"/>
      <c r="MVF280" s="755"/>
      <c r="MVG280" s="755"/>
      <c r="MVH280" s="755"/>
      <c r="MVI280" s="755"/>
      <c r="MVJ280" s="755"/>
      <c r="MVK280" s="755"/>
      <c r="MVL280" s="755"/>
      <c r="MVM280" s="755"/>
      <c r="MVN280" s="755"/>
      <c r="MVO280" s="755"/>
      <c r="MVP280" s="755"/>
      <c r="MVQ280" s="755"/>
      <c r="MVR280" s="755"/>
      <c r="MVS280" s="755"/>
      <c r="MVT280" s="755"/>
      <c r="MVU280" s="755"/>
      <c r="MVV280" s="755"/>
      <c r="MVW280" s="755"/>
      <c r="MVX280" s="755"/>
      <c r="MVY280" s="755"/>
      <c r="MVZ280" s="755"/>
      <c r="MWA280" s="755"/>
      <c r="MWB280" s="755"/>
      <c r="MWC280" s="755"/>
      <c r="MWD280" s="755"/>
      <c r="MWE280" s="755"/>
      <c r="MWF280" s="755"/>
      <c r="MWG280" s="755"/>
      <c r="MWH280" s="755"/>
      <c r="MWI280" s="755"/>
      <c r="MWJ280" s="755"/>
      <c r="MWK280" s="755"/>
      <c r="MWL280" s="755"/>
      <c r="MWM280" s="755"/>
      <c r="MWN280" s="755"/>
      <c r="MWO280" s="755"/>
      <c r="MWP280" s="755"/>
      <c r="MWQ280" s="755"/>
      <c r="MWR280" s="755"/>
      <c r="MWS280" s="755"/>
      <c r="MWT280" s="755"/>
      <c r="MWU280" s="755"/>
      <c r="MWV280" s="755"/>
      <c r="MWW280" s="755"/>
      <c r="MWX280" s="755"/>
      <c r="MWY280" s="755"/>
      <c r="MWZ280" s="755"/>
      <c r="MXA280" s="755"/>
      <c r="MXB280" s="755"/>
      <c r="MXC280" s="755"/>
      <c r="MXD280" s="755"/>
      <c r="MXE280" s="755"/>
      <c r="MXF280" s="755"/>
      <c r="MXG280" s="755"/>
      <c r="MXH280" s="755"/>
      <c r="MXI280" s="755"/>
      <c r="MXJ280" s="755"/>
      <c r="MXK280" s="755"/>
      <c r="MXL280" s="755"/>
      <c r="MXM280" s="755"/>
      <c r="MXN280" s="755"/>
      <c r="MXO280" s="755"/>
      <c r="MXP280" s="755"/>
      <c r="MXQ280" s="755"/>
      <c r="MXR280" s="755"/>
      <c r="MXS280" s="755"/>
      <c r="MXT280" s="755"/>
      <c r="MXU280" s="755"/>
      <c r="MXV280" s="755"/>
      <c r="MXW280" s="755"/>
      <c r="MXX280" s="755"/>
      <c r="MXY280" s="755"/>
      <c r="MXZ280" s="755"/>
      <c r="MYA280" s="755"/>
      <c r="MYB280" s="755"/>
      <c r="MYC280" s="755"/>
      <c r="MYD280" s="755"/>
      <c r="MYE280" s="755"/>
      <c r="MYF280" s="755"/>
      <c r="MYG280" s="755"/>
      <c r="MYH280" s="755"/>
      <c r="MYI280" s="755"/>
      <c r="MYJ280" s="755"/>
      <c r="MYK280" s="755"/>
      <c r="MYL280" s="755"/>
      <c r="MYM280" s="755"/>
      <c r="MYN280" s="755"/>
      <c r="MYO280" s="755"/>
      <c r="MYP280" s="755"/>
      <c r="MYQ280" s="755"/>
      <c r="MYR280" s="755"/>
      <c r="MYS280" s="755"/>
      <c r="MYT280" s="755"/>
      <c r="MYU280" s="755"/>
      <c r="MYV280" s="755"/>
      <c r="MYW280" s="755"/>
      <c r="MYX280" s="755"/>
      <c r="MYY280" s="755"/>
      <c r="MYZ280" s="755"/>
      <c r="MZA280" s="755"/>
      <c r="MZB280" s="755"/>
      <c r="MZC280" s="755"/>
      <c r="MZD280" s="755"/>
      <c r="MZE280" s="755"/>
      <c r="MZF280" s="755"/>
      <c r="MZG280" s="755"/>
      <c r="MZH280" s="755"/>
      <c r="MZI280" s="755"/>
      <c r="MZJ280" s="755"/>
      <c r="MZK280" s="755"/>
      <c r="MZL280" s="755"/>
      <c r="MZM280" s="755"/>
      <c r="MZN280" s="755"/>
      <c r="MZO280" s="755"/>
      <c r="MZP280" s="755"/>
      <c r="MZQ280" s="755"/>
      <c r="MZR280" s="755"/>
      <c r="MZS280" s="755"/>
      <c r="MZT280" s="755"/>
      <c r="MZU280" s="755"/>
      <c r="MZV280" s="755"/>
      <c r="MZW280" s="755"/>
      <c r="MZX280" s="755"/>
      <c r="MZY280" s="755"/>
      <c r="MZZ280" s="755"/>
      <c r="NAA280" s="755"/>
      <c r="NAB280" s="755"/>
      <c r="NAC280" s="755"/>
      <c r="NAD280" s="755"/>
      <c r="NAE280" s="755"/>
      <c r="NAF280" s="755"/>
      <c r="NAG280" s="755"/>
      <c r="NAH280" s="755"/>
      <c r="NAI280" s="755"/>
      <c r="NAJ280" s="755"/>
      <c r="NAK280" s="755"/>
      <c r="NAL280" s="755"/>
      <c r="NAM280" s="755"/>
      <c r="NAN280" s="755"/>
      <c r="NAO280" s="755"/>
      <c r="NAP280" s="755"/>
      <c r="NAQ280" s="755"/>
      <c r="NAR280" s="755"/>
      <c r="NAS280" s="755"/>
      <c r="NAT280" s="755"/>
      <c r="NAU280" s="755"/>
      <c r="NAV280" s="755"/>
      <c r="NAW280" s="755"/>
      <c r="NAX280" s="755"/>
      <c r="NAY280" s="755"/>
      <c r="NAZ280" s="755"/>
      <c r="NBA280" s="755"/>
      <c r="NBB280" s="755"/>
      <c r="NBC280" s="755"/>
      <c r="NBD280" s="755"/>
      <c r="NBE280" s="755"/>
      <c r="NBF280" s="755"/>
      <c r="NBG280" s="755"/>
      <c r="NBH280" s="755"/>
      <c r="NBI280" s="755"/>
      <c r="NBJ280" s="755"/>
      <c r="NBK280" s="755"/>
      <c r="NBL280" s="755"/>
      <c r="NBM280" s="755"/>
      <c r="NBN280" s="755"/>
      <c r="NBO280" s="755"/>
      <c r="NBP280" s="755"/>
      <c r="NBQ280" s="755"/>
      <c r="NBR280" s="755"/>
      <c r="NBS280" s="755"/>
      <c r="NBT280" s="755"/>
      <c r="NBU280" s="755"/>
      <c r="NBV280" s="755"/>
      <c r="NBW280" s="755"/>
      <c r="NBX280" s="755"/>
      <c r="NBY280" s="755"/>
      <c r="NBZ280" s="755"/>
      <c r="NCA280" s="755"/>
      <c r="NCB280" s="755"/>
      <c r="NCC280" s="755"/>
      <c r="NCD280" s="755"/>
      <c r="NCE280" s="755"/>
      <c r="NCF280" s="755"/>
      <c r="NCG280" s="755"/>
      <c r="NCH280" s="755"/>
      <c r="NCI280" s="755"/>
      <c r="NCJ280" s="755"/>
      <c r="NCK280" s="755"/>
      <c r="NCL280" s="755"/>
      <c r="NCM280" s="755"/>
      <c r="NCN280" s="755"/>
      <c r="NCO280" s="755"/>
      <c r="NCP280" s="755"/>
      <c r="NCQ280" s="755"/>
      <c r="NCR280" s="755"/>
      <c r="NCS280" s="755"/>
      <c r="NCT280" s="755"/>
      <c r="NCU280" s="755"/>
      <c r="NCV280" s="755"/>
      <c r="NCW280" s="755"/>
      <c r="NCX280" s="755"/>
      <c r="NCY280" s="755"/>
      <c r="NCZ280" s="755"/>
      <c r="NDA280" s="755"/>
      <c r="NDB280" s="755"/>
      <c r="NDC280" s="755"/>
      <c r="NDD280" s="755"/>
      <c r="NDE280" s="755"/>
      <c r="NDF280" s="755"/>
      <c r="NDG280" s="755"/>
      <c r="NDH280" s="755"/>
      <c r="NDI280" s="755"/>
      <c r="NDJ280" s="755"/>
      <c r="NDK280" s="755"/>
      <c r="NDL280" s="755"/>
      <c r="NDM280" s="755"/>
      <c r="NDN280" s="755"/>
      <c r="NDO280" s="755"/>
      <c r="NDP280" s="755"/>
      <c r="NDQ280" s="755"/>
      <c r="NDR280" s="755"/>
      <c r="NDS280" s="755"/>
      <c r="NDT280" s="755"/>
      <c r="NDU280" s="755"/>
      <c r="NDV280" s="755"/>
      <c r="NDW280" s="755"/>
      <c r="NDX280" s="755"/>
      <c r="NDY280" s="755"/>
      <c r="NDZ280" s="755"/>
      <c r="NEA280" s="755"/>
      <c r="NEB280" s="755"/>
      <c r="NEC280" s="755"/>
      <c r="NED280" s="755"/>
      <c r="NEE280" s="755"/>
      <c r="NEF280" s="755"/>
      <c r="NEG280" s="755"/>
      <c r="NEH280" s="755"/>
      <c r="NEI280" s="755"/>
      <c r="NEJ280" s="755"/>
      <c r="NEK280" s="755"/>
      <c r="NEL280" s="755"/>
      <c r="NEM280" s="755"/>
      <c r="NEN280" s="755"/>
      <c r="NEO280" s="755"/>
      <c r="NEP280" s="755"/>
      <c r="NEQ280" s="755"/>
      <c r="NER280" s="755"/>
      <c r="NES280" s="755"/>
      <c r="NET280" s="755"/>
      <c r="NEU280" s="755"/>
      <c r="NEV280" s="755"/>
      <c r="NEW280" s="755"/>
      <c r="NEX280" s="755"/>
      <c r="NEY280" s="755"/>
      <c r="NEZ280" s="755"/>
      <c r="NFA280" s="755"/>
      <c r="NFB280" s="755"/>
      <c r="NFC280" s="755"/>
      <c r="NFD280" s="755"/>
      <c r="NFE280" s="755"/>
      <c r="NFF280" s="755"/>
      <c r="NFG280" s="755"/>
      <c r="NFH280" s="755"/>
      <c r="NFI280" s="755"/>
      <c r="NFJ280" s="755"/>
      <c r="NFK280" s="755"/>
      <c r="NFL280" s="755"/>
      <c r="NFM280" s="755"/>
      <c r="NFN280" s="755"/>
      <c r="NFO280" s="755"/>
      <c r="NFP280" s="755"/>
      <c r="NFQ280" s="755"/>
      <c r="NFR280" s="755"/>
      <c r="NFS280" s="755"/>
      <c r="NFT280" s="755"/>
      <c r="NFU280" s="755"/>
      <c r="NFV280" s="755"/>
      <c r="NFW280" s="755"/>
      <c r="NFX280" s="755"/>
      <c r="NFY280" s="755"/>
      <c r="NFZ280" s="755"/>
      <c r="NGA280" s="755"/>
      <c r="NGB280" s="755"/>
      <c r="NGC280" s="755"/>
      <c r="NGD280" s="755"/>
      <c r="NGE280" s="755"/>
      <c r="NGF280" s="755"/>
      <c r="NGG280" s="755"/>
      <c r="NGH280" s="755"/>
      <c r="NGI280" s="755"/>
      <c r="NGJ280" s="755"/>
      <c r="NGK280" s="755"/>
      <c r="NGL280" s="755"/>
      <c r="NGM280" s="755"/>
      <c r="NGN280" s="755"/>
      <c r="NGO280" s="755"/>
      <c r="NGP280" s="755"/>
      <c r="NGQ280" s="755"/>
      <c r="NGR280" s="755"/>
      <c r="NGS280" s="755"/>
      <c r="NGT280" s="755"/>
      <c r="NGU280" s="755"/>
      <c r="NGV280" s="755"/>
      <c r="NGW280" s="755"/>
      <c r="NGX280" s="755"/>
      <c r="NGY280" s="755"/>
      <c r="NGZ280" s="755"/>
      <c r="NHA280" s="755"/>
      <c r="NHB280" s="755"/>
      <c r="NHC280" s="755"/>
      <c r="NHD280" s="755"/>
      <c r="NHE280" s="755"/>
      <c r="NHF280" s="755"/>
      <c r="NHG280" s="755"/>
      <c r="NHH280" s="755"/>
      <c r="NHI280" s="755"/>
      <c r="NHJ280" s="755"/>
      <c r="NHK280" s="755"/>
      <c r="NHL280" s="755"/>
      <c r="NHM280" s="755"/>
      <c r="NHN280" s="755"/>
      <c r="NHO280" s="755"/>
      <c r="NHP280" s="755"/>
      <c r="NHQ280" s="755"/>
      <c r="NHR280" s="755"/>
      <c r="NHS280" s="755"/>
      <c r="NHT280" s="755"/>
      <c r="NHU280" s="755"/>
      <c r="NHV280" s="755"/>
      <c r="NHW280" s="755"/>
      <c r="NHX280" s="755"/>
      <c r="NHY280" s="755"/>
      <c r="NHZ280" s="755"/>
      <c r="NIA280" s="755"/>
      <c r="NIB280" s="755"/>
      <c r="NIC280" s="755"/>
      <c r="NID280" s="755"/>
      <c r="NIE280" s="755"/>
      <c r="NIF280" s="755"/>
      <c r="NIG280" s="755"/>
      <c r="NIH280" s="755"/>
      <c r="NII280" s="755"/>
      <c r="NIJ280" s="755"/>
      <c r="NIK280" s="755"/>
      <c r="NIL280" s="755"/>
      <c r="NIM280" s="755"/>
      <c r="NIN280" s="755"/>
      <c r="NIO280" s="755"/>
      <c r="NIP280" s="755"/>
      <c r="NIQ280" s="755"/>
      <c r="NIR280" s="755"/>
      <c r="NIS280" s="755"/>
      <c r="NIT280" s="755"/>
      <c r="NIU280" s="755"/>
      <c r="NIV280" s="755"/>
      <c r="NIW280" s="755"/>
      <c r="NIX280" s="755"/>
      <c r="NIY280" s="755"/>
      <c r="NIZ280" s="755"/>
      <c r="NJA280" s="755"/>
      <c r="NJB280" s="755"/>
      <c r="NJC280" s="755"/>
      <c r="NJD280" s="755"/>
      <c r="NJE280" s="755"/>
      <c r="NJF280" s="755"/>
      <c r="NJG280" s="755"/>
      <c r="NJH280" s="755"/>
      <c r="NJI280" s="755"/>
      <c r="NJJ280" s="755"/>
      <c r="NJK280" s="755"/>
      <c r="NJL280" s="755"/>
      <c r="NJM280" s="755"/>
      <c r="NJN280" s="755"/>
      <c r="NJO280" s="755"/>
      <c r="NJP280" s="755"/>
      <c r="NJQ280" s="755"/>
      <c r="NJR280" s="755"/>
      <c r="NJS280" s="755"/>
      <c r="NJT280" s="755"/>
      <c r="NJU280" s="755"/>
      <c r="NJV280" s="755"/>
      <c r="NJW280" s="755"/>
      <c r="NJX280" s="755"/>
      <c r="NJY280" s="755"/>
      <c r="NJZ280" s="755"/>
      <c r="NKA280" s="755"/>
      <c r="NKB280" s="755"/>
      <c r="NKC280" s="755"/>
      <c r="NKD280" s="755"/>
      <c r="NKE280" s="755"/>
      <c r="NKF280" s="755"/>
      <c r="NKG280" s="755"/>
      <c r="NKH280" s="755"/>
      <c r="NKI280" s="755"/>
      <c r="NKJ280" s="755"/>
      <c r="NKK280" s="755"/>
      <c r="NKL280" s="755"/>
      <c r="NKM280" s="755"/>
      <c r="NKN280" s="755"/>
      <c r="NKO280" s="755"/>
      <c r="NKP280" s="755"/>
      <c r="NKQ280" s="755"/>
      <c r="NKR280" s="755"/>
      <c r="NKS280" s="755"/>
      <c r="NKT280" s="755"/>
      <c r="NKU280" s="755"/>
      <c r="NKV280" s="755"/>
      <c r="NKW280" s="755"/>
      <c r="NKX280" s="755"/>
      <c r="NKY280" s="755"/>
      <c r="NKZ280" s="755"/>
      <c r="NLA280" s="755"/>
      <c r="NLB280" s="755"/>
      <c r="NLC280" s="755"/>
      <c r="NLD280" s="755"/>
      <c r="NLE280" s="755"/>
      <c r="NLF280" s="755"/>
      <c r="NLG280" s="755"/>
      <c r="NLH280" s="755"/>
      <c r="NLI280" s="755"/>
      <c r="NLJ280" s="755"/>
      <c r="NLK280" s="755"/>
      <c r="NLL280" s="755"/>
      <c r="NLM280" s="755"/>
      <c r="NLN280" s="755"/>
      <c r="NLO280" s="755"/>
      <c r="NLP280" s="755"/>
      <c r="NLQ280" s="755"/>
      <c r="NLR280" s="755"/>
      <c r="NLS280" s="755"/>
      <c r="NLT280" s="755"/>
      <c r="NLU280" s="755"/>
      <c r="NLV280" s="755"/>
      <c r="NLW280" s="755"/>
      <c r="NLX280" s="755"/>
      <c r="NLY280" s="755"/>
      <c r="NLZ280" s="755"/>
      <c r="NMA280" s="755"/>
      <c r="NMB280" s="755"/>
      <c r="NMC280" s="755"/>
      <c r="NMD280" s="755"/>
      <c r="NME280" s="755"/>
      <c r="NMF280" s="755"/>
      <c r="NMG280" s="755"/>
      <c r="NMH280" s="755"/>
      <c r="NMI280" s="755"/>
      <c r="NMJ280" s="755"/>
      <c r="NMK280" s="755"/>
      <c r="NML280" s="755"/>
      <c r="NMM280" s="755"/>
      <c r="NMN280" s="755"/>
      <c r="NMO280" s="755"/>
      <c r="NMP280" s="755"/>
      <c r="NMQ280" s="755"/>
      <c r="NMR280" s="755"/>
      <c r="NMS280" s="755"/>
      <c r="NMT280" s="755"/>
      <c r="NMU280" s="755"/>
      <c r="NMV280" s="755"/>
      <c r="NMW280" s="755"/>
      <c r="NMX280" s="755"/>
      <c r="NMY280" s="755"/>
      <c r="NMZ280" s="755"/>
      <c r="NNA280" s="755"/>
      <c r="NNB280" s="755"/>
      <c r="NNC280" s="755"/>
      <c r="NND280" s="755"/>
      <c r="NNE280" s="755"/>
      <c r="NNF280" s="755"/>
      <c r="NNG280" s="755"/>
      <c r="NNH280" s="755"/>
      <c r="NNI280" s="755"/>
      <c r="NNJ280" s="755"/>
      <c r="NNK280" s="755"/>
      <c r="NNL280" s="755"/>
      <c r="NNM280" s="755"/>
      <c r="NNN280" s="755"/>
      <c r="NNO280" s="755"/>
      <c r="NNP280" s="755"/>
      <c r="NNQ280" s="755"/>
      <c r="NNR280" s="755"/>
      <c r="NNS280" s="755"/>
      <c r="NNT280" s="755"/>
      <c r="NNU280" s="755"/>
      <c r="NNV280" s="755"/>
      <c r="NNW280" s="755"/>
      <c r="NNX280" s="755"/>
      <c r="NNY280" s="755"/>
      <c r="NNZ280" s="755"/>
      <c r="NOA280" s="755"/>
      <c r="NOB280" s="755"/>
      <c r="NOC280" s="755"/>
      <c r="NOD280" s="755"/>
      <c r="NOE280" s="755"/>
      <c r="NOF280" s="755"/>
      <c r="NOG280" s="755"/>
      <c r="NOH280" s="755"/>
      <c r="NOI280" s="755"/>
      <c r="NOJ280" s="755"/>
      <c r="NOK280" s="755"/>
      <c r="NOL280" s="755"/>
      <c r="NOM280" s="755"/>
      <c r="NON280" s="755"/>
      <c r="NOO280" s="755"/>
      <c r="NOP280" s="755"/>
      <c r="NOQ280" s="755"/>
      <c r="NOR280" s="755"/>
      <c r="NOS280" s="755"/>
      <c r="NOT280" s="755"/>
      <c r="NOU280" s="755"/>
      <c r="NOV280" s="755"/>
      <c r="NOW280" s="755"/>
      <c r="NOX280" s="755"/>
      <c r="NOY280" s="755"/>
      <c r="NOZ280" s="755"/>
      <c r="NPA280" s="755"/>
      <c r="NPB280" s="755"/>
      <c r="NPC280" s="755"/>
      <c r="NPD280" s="755"/>
      <c r="NPE280" s="755"/>
      <c r="NPF280" s="755"/>
      <c r="NPG280" s="755"/>
      <c r="NPH280" s="755"/>
      <c r="NPI280" s="755"/>
      <c r="NPJ280" s="755"/>
      <c r="NPK280" s="755"/>
      <c r="NPL280" s="755"/>
      <c r="NPM280" s="755"/>
      <c r="NPN280" s="755"/>
      <c r="NPO280" s="755"/>
      <c r="NPP280" s="755"/>
      <c r="NPQ280" s="755"/>
      <c r="NPR280" s="755"/>
      <c r="NPS280" s="755"/>
      <c r="NPT280" s="755"/>
      <c r="NPU280" s="755"/>
      <c r="NPV280" s="755"/>
      <c r="NPW280" s="755"/>
      <c r="NPX280" s="755"/>
      <c r="NPY280" s="755"/>
      <c r="NPZ280" s="755"/>
      <c r="NQA280" s="755"/>
      <c r="NQB280" s="755"/>
      <c r="NQC280" s="755"/>
      <c r="NQD280" s="755"/>
      <c r="NQE280" s="755"/>
      <c r="NQF280" s="755"/>
      <c r="NQG280" s="755"/>
      <c r="NQH280" s="755"/>
      <c r="NQI280" s="755"/>
      <c r="NQJ280" s="755"/>
      <c r="NQK280" s="755"/>
      <c r="NQL280" s="755"/>
      <c r="NQM280" s="755"/>
      <c r="NQN280" s="755"/>
      <c r="NQO280" s="755"/>
      <c r="NQP280" s="755"/>
      <c r="NQQ280" s="755"/>
      <c r="NQR280" s="755"/>
      <c r="NQS280" s="755"/>
      <c r="NQT280" s="755"/>
      <c r="NQU280" s="755"/>
      <c r="NQV280" s="755"/>
      <c r="NQW280" s="755"/>
      <c r="NQX280" s="755"/>
      <c r="NQY280" s="755"/>
      <c r="NQZ280" s="755"/>
      <c r="NRA280" s="755"/>
      <c r="NRB280" s="755"/>
      <c r="NRC280" s="755"/>
      <c r="NRD280" s="755"/>
      <c r="NRE280" s="755"/>
      <c r="NRF280" s="755"/>
      <c r="NRG280" s="755"/>
      <c r="NRH280" s="755"/>
      <c r="NRI280" s="755"/>
      <c r="NRJ280" s="755"/>
      <c r="NRK280" s="755"/>
      <c r="NRL280" s="755"/>
      <c r="NRM280" s="755"/>
      <c r="NRN280" s="755"/>
      <c r="NRO280" s="755"/>
      <c r="NRP280" s="755"/>
      <c r="NRQ280" s="755"/>
      <c r="NRR280" s="755"/>
      <c r="NRS280" s="755"/>
      <c r="NRT280" s="755"/>
      <c r="NRU280" s="755"/>
      <c r="NRV280" s="755"/>
      <c r="NRW280" s="755"/>
      <c r="NRX280" s="755"/>
      <c r="NRY280" s="755"/>
      <c r="NRZ280" s="755"/>
      <c r="NSA280" s="755"/>
      <c r="NSB280" s="755"/>
      <c r="NSC280" s="755"/>
      <c r="NSD280" s="755"/>
      <c r="NSE280" s="755"/>
      <c r="NSF280" s="755"/>
      <c r="NSG280" s="755"/>
      <c r="NSH280" s="755"/>
      <c r="NSI280" s="755"/>
      <c r="NSJ280" s="755"/>
      <c r="NSK280" s="755"/>
      <c r="NSL280" s="755"/>
      <c r="NSM280" s="755"/>
      <c r="NSN280" s="755"/>
      <c r="NSO280" s="755"/>
      <c r="NSP280" s="755"/>
      <c r="NSQ280" s="755"/>
      <c r="NSR280" s="755"/>
      <c r="NSS280" s="755"/>
      <c r="NST280" s="755"/>
      <c r="NSU280" s="755"/>
      <c r="NSV280" s="755"/>
      <c r="NSW280" s="755"/>
      <c r="NSX280" s="755"/>
      <c r="NSY280" s="755"/>
      <c r="NSZ280" s="755"/>
      <c r="NTA280" s="755"/>
      <c r="NTB280" s="755"/>
      <c r="NTC280" s="755"/>
      <c r="NTD280" s="755"/>
      <c r="NTE280" s="755"/>
      <c r="NTF280" s="755"/>
      <c r="NTG280" s="755"/>
      <c r="NTH280" s="755"/>
      <c r="NTI280" s="755"/>
      <c r="NTJ280" s="755"/>
      <c r="NTK280" s="755"/>
      <c r="NTL280" s="755"/>
      <c r="NTM280" s="755"/>
      <c r="NTN280" s="755"/>
      <c r="NTO280" s="755"/>
      <c r="NTP280" s="755"/>
      <c r="NTQ280" s="755"/>
      <c r="NTR280" s="755"/>
      <c r="NTS280" s="755"/>
      <c r="NTT280" s="755"/>
      <c r="NTU280" s="755"/>
      <c r="NTV280" s="755"/>
      <c r="NTW280" s="755"/>
      <c r="NTX280" s="755"/>
      <c r="NTY280" s="755"/>
      <c r="NTZ280" s="755"/>
      <c r="NUA280" s="755"/>
      <c r="NUB280" s="755"/>
      <c r="NUC280" s="755"/>
      <c r="NUD280" s="755"/>
      <c r="NUE280" s="755"/>
      <c r="NUF280" s="755"/>
      <c r="NUG280" s="755"/>
      <c r="NUH280" s="755"/>
      <c r="NUI280" s="755"/>
      <c r="NUJ280" s="755"/>
      <c r="NUK280" s="755"/>
      <c r="NUL280" s="755"/>
      <c r="NUM280" s="755"/>
      <c r="NUN280" s="755"/>
      <c r="NUO280" s="755"/>
      <c r="NUP280" s="755"/>
      <c r="NUQ280" s="755"/>
      <c r="NUR280" s="755"/>
      <c r="NUS280" s="755"/>
      <c r="NUT280" s="755"/>
      <c r="NUU280" s="755"/>
      <c r="NUV280" s="755"/>
      <c r="NUW280" s="755"/>
      <c r="NUX280" s="755"/>
      <c r="NUY280" s="755"/>
      <c r="NUZ280" s="755"/>
      <c r="NVA280" s="755"/>
      <c r="NVB280" s="755"/>
      <c r="NVC280" s="755"/>
      <c r="NVD280" s="755"/>
      <c r="NVE280" s="755"/>
      <c r="NVF280" s="755"/>
      <c r="NVG280" s="755"/>
      <c r="NVH280" s="755"/>
      <c r="NVI280" s="755"/>
      <c r="NVJ280" s="755"/>
      <c r="NVK280" s="755"/>
      <c r="NVL280" s="755"/>
      <c r="NVM280" s="755"/>
      <c r="NVN280" s="755"/>
      <c r="NVO280" s="755"/>
      <c r="NVP280" s="755"/>
      <c r="NVQ280" s="755"/>
      <c r="NVR280" s="755"/>
      <c r="NVS280" s="755"/>
      <c r="NVT280" s="755"/>
      <c r="NVU280" s="755"/>
      <c r="NVV280" s="755"/>
      <c r="NVW280" s="755"/>
      <c r="NVX280" s="755"/>
      <c r="NVY280" s="755"/>
      <c r="NVZ280" s="755"/>
      <c r="NWA280" s="755"/>
      <c r="NWB280" s="755"/>
      <c r="NWC280" s="755"/>
      <c r="NWD280" s="755"/>
      <c r="NWE280" s="755"/>
      <c r="NWF280" s="755"/>
      <c r="NWG280" s="755"/>
      <c r="NWH280" s="755"/>
      <c r="NWI280" s="755"/>
      <c r="NWJ280" s="755"/>
      <c r="NWK280" s="755"/>
      <c r="NWL280" s="755"/>
      <c r="NWM280" s="755"/>
      <c r="NWN280" s="755"/>
      <c r="NWO280" s="755"/>
      <c r="NWP280" s="755"/>
      <c r="NWQ280" s="755"/>
      <c r="NWR280" s="755"/>
      <c r="NWS280" s="755"/>
      <c r="NWT280" s="755"/>
      <c r="NWU280" s="755"/>
      <c r="NWV280" s="755"/>
      <c r="NWW280" s="755"/>
      <c r="NWX280" s="755"/>
      <c r="NWY280" s="755"/>
      <c r="NWZ280" s="755"/>
      <c r="NXA280" s="755"/>
      <c r="NXB280" s="755"/>
      <c r="NXC280" s="755"/>
      <c r="NXD280" s="755"/>
      <c r="NXE280" s="755"/>
      <c r="NXF280" s="755"/>
      <c r="NXG280" s="755"/>
      <c r="NXH280" s="755"/>
      <c r="NXI280" s="755"/>
      <c r="NXJ280" s="755"/>
      <c r="NXK280" s="755"/>
      <c r="NXL280" s="755"/>
      <c r="NXM280" s="755"/>
      <c r="NXN280" s="755"/>
      <c r="NXO280" s="755"/>
      <c r="NXP280" s="755"/>
      <c r="NXQ280" s="755"/>
      <c r="NXR280" s="755"/>
      <c r="NXS280" s="755"/>
      <c r="NXT280" s="755"/>
      <c r="NXU280" s="755"/>
      <c r="NXV280" s="755"/>
      <c r="NXW280" s="755"/>
      <c r="NXX280" s="755"/>
      <c r="NXY280" s="755"/>
      <c r="NXZ280" s="755"/>
      <c r="NYA280" s="755"/>
      <c r="NYB280" s="755"/>
      <c r="NYC280" s="755"/>
      <c r="NYD280" s="755"/>
      <c r="NYE280" s="755"/>
      <c r="NYF280" s="755"/>
      <c r="NYG280" s="755"/>
      <c r="NYH280" s="755"/>
      <c r="NYI280" s="755"/>
      <c r="NYJ280" s="755"/>
      <c r="NYK280" s="755"/>
      <c r="NYL280" s="755"/>
      <c r="NYM280" s="755"/>
      <c r="NYN280" s="755"/>
      <c r="NYO280" s="755"/>
      <c r="NYP280" s="755"/>
      <c r="NYQ280" s="755"/>
      <c r="NYR280" s="755"/>
      <c r="NYS280" s="755"/>
      <c r="NYT280" s="755"/>
      <c r="NYU280" s="755"/>
      <c r="NYV280" s="755"/>
      <c r="NYW280" s="755"/>
      <c r="NYX280" s="755"/>
      <c r="NYY280" s="755"/>
      <c r="NYZ280" s="755"/>
      <c r="NZA280" s="755"/>
      <c r="NZB280" s="755"/>
      <c r="NZC280" s="755"/>
      <c r="NZD280" s="755"/>
      <c r="NZE280" s="755"/>
      <c r="NZF280" s="755"/>
      <c r="NZG280" s="755"/>
      <c r="NZH280" s="755"/>
      <c r="NZI280" s="755"/>
      <c r="NZJ280" s="755"/>
      <c r="NZK280" s="755"/>
      <c r="NZL280" s="755"/>
      <c r="NZM280" s="755"/>
      <c r="NZN280" s="755"/>
      <c r="NZO280" s="755"/>
      <c r="NZP280" s="755"/>
      <c r="NZQ280" s="755"/>
      <c r="NZR280" s="755"/>
      <c r="NZS280" s="755"/>
      <c r="NZT280" s="755"/>
      <c r="NZU280" s="755"/>
      <c r="NZV280" s="755"/>
      <c r="NZW280" s="755"/>
      <c r="NZX280" s="755"/>
      <c r="NZY280" s="755"/>
      <c r="NZZ280" s="755"/>
      <c r="OAA280" s="755"/>
      <c r="OAB280" s="755"/>
      <c r="OAC280" s="755"/>
      <c r="OAD280" s="755"/>
      <c r="OAE280" s="755"/>
      <c r="OAF280" s="755"/>
      <c r="OAG280" s="755"/>
      <c r="OAH280" s="755"/>
      <c r="OAI280" s="755"/>
      <c r="OAJ280" s="755"/>
      <c r="OAK280" s="755"/>
      <c r="OAL280" s="755"/>
      <c r="OAM280" s="755"/>
      <c r="OAN280" s="755"/>
      <c r="OAO280" s="755"/>
      <c r="OAP280" s="755"/>
      <c r="OAQ280" s="755"/>
      <c r="OAR280" s="755"/>
      <c r="OAS280" s="755"/>
      <c r="OAT280" s="755"/>
      <c r="OAU280" s="755"/>
      <c r="OAV280" s="755"/>
      <c r="OAW280" s="755"/>
      <c r="OAX280" s="755"/>
      <c r="OAY280" s="755"/>
      <c r="OAZ280" s="755"/>
      <c r="OBA280" s="755"/>
      <c r="OBB280" s="755"/>
      <c r="OBC280" s="755"/>
      <c r="OBD280" s="755"/>
      <c r="OBE280" s="755"/>
      <c r="OBF280" s="755"/>
      <c r="OBG280" s="755"/>
      <c r="OBH280" s="755"/>
      <c r="OBI280" s="755"/>
      <c r="OBJ280" s="755"/>
      <c r="OBK280" s="755"/>
      <c r="OBL280" s="755"/>
      <c r="OBM280" s="755"/>
      <c r="OBN280" s="755"/>
      <c r="OBO280" s="755"/>
      <c r="OBP280" s="755"/>
      <c r="OBQ280" s="755"/>
      <c r="OBR280" s="755"/>
      <c r="OBS280" s="755"/>
      <c r="OBT280" s="755"/>
      <c r="OBU280" s="755"/>
      <c r="OBV280" s="755"/>
      <c r="OBW280" s="755"/>
      <c r="OBX280" s="755"/>
      <c r="OBY280" s="755"/>
      <c r="OBZ280" s="755"/>
      <c r="OCA280" s="755"/>
      <c r="OCB280" s="755"/>
      <c r="OCC280" s="755"/>
      <c r="OCD280" s="755"/>
      <c r="OCE280" s="755"/>
      <c r="OCF280" s="755"/>
      <c r="OCG280" s="755"/>
      <c r="OCH280" s="755"/>
      <c r="OCI280" s="755"/>
      <c r="OCJ280" s="755"/>
      <c r="OCK280" s="755"/>
      <c r="OCL280" s="755"/>
      <c r="OCM280" s="755"/>
      <c r="OCN280" s="755"/>
      <c r="OCO280" s="755"/>
      <c r="OCP280" s="755"/>
      <c r="OCQ280" s="755"/>
      <c r="OCR280" s="755"/>
      <c r="OCS280" s="755"/>
      <c r="OCT280" s="755"/>
      <c r="OCU280" s="755"/>
      <c r="OCV280" s="755"/>
      <c r="OCW280" s="755"/>
      <c r="OCX280" s="755"/>
      <c r="OCY280" s="755"/>
      <c r="OCZ280" s="755"/>
      <c r="ODA280" s="755"/>
      <c r="ODB280" s="755"/>
      <c r="ODC280" s="755"/>
      <c r="ODD280" s="755"/>
      <c r="ODE280" s="755"/>
      <c r="ODF280" s="755"/>
      <c r="ODG280" s="755"/>
      <c r="ODH280" s="755"/>
      <c r="ODI280" s="755"/>
      <c r="ODJ280" s="755"/>
      <c r="ODK280" s="755"/>
      <c r="ODL280" s="755"/>
      <c r="ODM280" s="755"/>
      <c r="ODN280" s="755"/>
      <c r="ODO280" s="755"/>
      <c r="ODP280" s="755"/>
      <c r="ODQ280" s="755"/>
      <c r="ODR280" s="755"/>
      <c r="ODS280" s="755"/>
      <c r="ODT280" s="755"/>
      <c r="ODU280" s="755"/>
      <c r="ODV280" s="755"/>
      <c r="ODW280" s="755"/>
      <c r="ODX280" s="755"/>
      <c r="ODY280" s="755"/>
      <c r="ODZ280" s="755"/>
      <c r="OEA280" s="755"/>
      <c r="OEB280" s="755"/>
      <c r="OEC280" s="755"/>
      <c r="OED280" s="755"/>
      <c r="OEE280" s="755"/>
      <c r="OEF280" s="755"/>
      <c r="OEG280" s="755"/>
      <c r="OEH280" s="755"/>
      <c r="OEI280" s="755"/>
      <c r="OEJ280" s="755"/>
      <c r="OEK280" s="755"/>
      <c r="OEL280" s="755"/>
      <c r="OEM280" s="755"/>
      <c r="OEN280" s="755"/>
      <c r="OEO280" s="755"/>
      <c r="OEP280" s="755"/>
      <c r="OEQ280" s="755"/>
      <c r="OER280" s="755"/>
      <c r="OES280" s="755"/>
      <c r="OET280" s="755"/>
      <c r="OEU280" s="755"/>
      <c r="OEV280" s="755"/>
      <c r="OEW280" s="755"/>
      <c r="OEX280" s="755"/>
      <c r="OEY280" s="755"/>
      <c r="OEZ280" s="755"/>
      <c r="OFA280" s="755"/>
      <c r="OFB280" s="755"/>
      <c r="OFC280" s="755"/>
      <c r="OFD280" s="755"/>
      <c r="OFE280" s="755"/>
      <c r="OFF280" s="755"/>
      <c r="OFG280" s="755"/>
      <c r="OFH280" s="755"/>
      <c r="OFI280" s="755"/>
      <c r="OFJ280" s="755"/>
      <c r="OFK280" s="755"/>
      <c r="OFL280" s="755"/>
      <c r="OFM280" s="755"/>
      <c r="OFN280" s="755"/>
      <c r="OFO280" s="755"/>
      <c r="OFP280" s="755"/>
      <c r="OFQ280" s="755"/>
      <c r="OFR280" s="755"/>
      <c r="OFS280" s="755"/>
      <c r="OFT280" s="755"/>
      <c r="OFU280" s="755"/>
      <c r="OFV280" s="755"/>
      <c r="OFW280" s="755"/>
      <c r="OFX280" s="755"/>
      <c r="OFY280" s="755"/>
      <c r="OFZ280" s="755"/>
      <c r="OGA280" s="755"/>
      <c r="OGB280" s="755"/>
      <c r="OGC280" s="755"/>
      <c r="OGD280" s="755"/>
      <c r="OGE280" s="755"/>
      <c r="OGF280" s="755"/>
      <c r="OGG280" s="755"/>
      <c r="OGH280" s="755"/>
      <c r="OGI280" s="755"/>
      <c r="OGJ280" s="755"/>
      <c r="OGK280" s="755"/>
      <c r="OGL280" s="755"/>
      <c r="OGM280" s="755"/>
      <c r="OGN280" s="755"/>
      <c r="OGO280" s="755"/>
      <c r="OGP280" s="755"/>
      <c r="OGQ280" s="755"/>
      <c r="OGR280" s="755"/>
      <c r="OGS280" s="755"/>
      <c r="OGT280" s="755"/>
      <c r="OGU280" s="755"/>
      <c r="OGV280" s="755"/>
      <c r="OGW280" s="755"/>
      <c r="OGX280" s="755"/>
      <c r="OGY280" s="755"/>
      <c r="OGZ280" s="755"/>
      <c r="OHA280" s="755"/>
      <c r="OHB280" s="755"/>
      <c r="OHC280" s="755"/>
      <c r="OHD280" s="755"/>
      <c r="OHE280" s="755"/>
      <c r="OHF280" s="755"/>
      <c r="OHG280" s="755"/>
      <c r="OHH280" s="755"/>
      <c r="OHI280" s="755"/>
      <c r="OHJ280" s="755"/>
      <c r="OHK280" s="755"/>
      <c r="OHL280" s="755"/>
      <c r="OHM280" s="755"/>
      <c r="OHN280" s="755"/>
      <c r="OHO280" s="755"/>
      <c r="OHP280" s="755"/>
      <c r="OHQ280" s="755"/>
      <c r="OHR280" s="755"/>
      <c r="OHS280" s="755"/>
      <c r="OHT280" s="755"/>
      <c r="OHU280" s="755"/>
      <c r="OHV280" s="755"/>
      <c r="OHW280" s="755"/>
      <c r="OHX280" s="755"/>
      <c r="OHY280" s="755"/>
      <c r="OHZ280" s="755"/>
      <c r="OIA280" s="755"/>
      <c r="OIB280" s="755"/>
      <c r="OIC280" s="755"/>
      <c r="OID280" s="755"/>
      <c r="OIE280" s="755"/>
      <c r="OIF280" s="755"/>
      <c r="OIG280" s="755"/>
      <c r="OIH280" s="755"/>
      <c r="OII280" s="755"/>
      <c r="OIJ280" s="755"/>
      <c r="OIK280" s="755"/>
      <c r="OIL280" s="755"/>
      <c r="OIM280" s="755"/>
      <c r="OIN280" s="755"/>
      <c r="OIO280" s="755"/>
      <c r="OIP280" s="755"/>
      <c r="OIQ280" s="755"/>
      <c r="OIR280" s="755"/>
      <c r="OIS280" s="755"/>
      <c r="OIT280" s="755"/>
      <c r="OIU280" s="755"/>
      <c r="OIV280" s="755"/>
      <c r="OIW280" s="755"/>
      <c r="OIX280" s="755"/>
      <c r="OIY280" s="755"/>
      <c r="OIZ280" s="755"/>
      <c r="OJA280" s="755"/>
      <c r="OJB280" s="755"/>
      <c r="OJC280" s="755"/>
      <c r="OJD280" s="755"/>
      <c r="OJE280" s="755"/>
      <c r="OJF280" s="755"/>
      <c r="OJG280" s="755"/>
      <c r="OJH280" s="755"/>
      <c r="OJI280" s="755"/>
      <c r="OJJ280" s="755"/>
      <c r="OJK280" s="755"/>
      <c r="OJL280" s="755"/>
      <c r="OJM280" s="755"/>
      <c r="OJN280" s="755"/>
      <c r="OJO280" s="755"/>
      <c r="OJP280" s="755"/>
      <c r="OJQ280" s="755"/>
      <c r="OJR280" s="755"/>
      <c r="OJS280" s="755"/>
      <c r="OJT280" s="755"/>
      <c r="OJU280" s="755"/>
      <c r="OJV280" s="755"/>
      <c r="OJW280" s="755"/>
      <c r="OJX280" s="755"/>
      <c r="OJY280" s="755"/>
      <c r="OJZ280" s="755"/>
      <c r="OKA280" s="755"/>
      <c r="OKB280" s="755"/>
      <c r="OKC280" s="755"/>
      <c r="OKD280" s="755"/>
      <c r="OKE280" s="755"/>
      <c r="OKF280" s="755"/>
      <c r="OKG280" s="755"/>
      <c r="OKH280" s="755"/>
      <c r="OKI280" s="755"/>
      <c r="OKJ280" s="755"/>
      <c r="OKK280" s="755"/>
      <c r="OKL280" s="755"/>
      <c r="OKM280" s="755"/>
      <c r="OKN280" s="755"/>
      <c r="OKO280" s="755"/>
      <c r="OKP280" s="755"/>
      <c r="OKQ280" s="755"/>
      <c r="OKR280" s="755"/>
      <c r="OKS280" s="755"/>
      <c r="OKT280" s="755"/>
      <c r="OKU280" s="755"/>
      <c r="OKV280" s="755"/>
      <c r="OKW280" s="755"/>
      <c r="OKX280" s="755"/>
      <c r="OKY280" s="755"/>
      <c r="OKZ280" s="755"/>
      <c r="OLA280" s="755"/>
      <c r="OLB280" s="755"/>
      <c r="OLC280" s="755"/>
      <c r="OLD280" s="755"/>
      <c r="OLE280" s="755"/>
      <c r="OLF280" s="755"/>
      <c r="OLG280" s="755"/>
      <c r="OLH280" s="755"/>
      <c r="OLI280" s="755"/>
      <c r="OLJ280" s="755"/>
      <c r="OLK280" s="755"/>
      <c r="OLL280" s="755"/>
      <c r="OLM280" s="755"/>
      <c r="OLN280" s="755"/>
      <c r="OLO280" s="755"/>
      <c r="OLP280" s="755"/>
      <c r="OLQ280" s="755"/>
      <c r="OLR280" s="755"/>
      <c r="OLS280" s="755"/>
      <c r="OLT280" s="755"/>
      <c r="OLU280" s="755"/>
      <c r="OLV280" s="755"/>
      <c r="OLW280" s="755"/>
      <c r="OLX280" s="755"/>
      <c r="OLY280" s="755"/>
      <c r="OLZ280" s="755"/>
      <c r="OMA280" s="755"/>
      <c r="OMB280" s="755"/>
      <c r="OMC280" s="755"/>
      <c r="OMD280" s="755"/>
      <c r="OME280" s="755"/>
      <c r="OMF280" s="755"/>
      <c r="OMG280" s="755"/>
      <c r="OMH280" s="755"/>
      <c r="OMI280" s="755"/>
      <c r="OMJ280" s="755"/>
      <c r="OMK280" s="755"/>
      <c r="OML280" s="755"/>
      <c r="OMM280" s="755"/>
      <c r="OMN280" s="755"/>
      <c r="OMO280" s="755"/>
      <c r="OMP280" s="755"/>
      <c r="OMQ280" s="755"/>
      <c r="OMR280" s="755"/>
      <c r="OMS280" s="755"/>
      <c r="OMT280" s="755"/>
      <c r="OMU280" s="755"/>
      <c r="OMV280" s="755"/>
      <c r="OMW280" s="755"/>
      <c r="OMX280" s="755"/>
      <c r="OMY280" s="755"/>
      <c r="OMZ280" s="755"/>
      <c r="ONA280" s="755"/>
      <c r="ONB280" s="755"/>
      <c r="ONC280" s="755"/>
      <c r="OND280" s="755"/>
      <c r="ONE280" s="755"/>
      <c r="ONF280" s="755"/>
      <c r="ONG280" s="755"/>
      <c r="ONH280" s="755"/>
      <c r="ONI280" s="755"/>
      <c r="ONJ280" s="755"/>
      <c r="ONK280" s="755"/>
      <c r="ONL280" s="755"/>
      <c r="ONM280" s="755"/>
      <c r="ONN280" s="755"/>
      <c r="ONO280" s="755"/>
      <c r="ONP280" s="755"/>
      <c r="ONQ280" s="755"/>
      <c r="ONR280" s="755"/>
      <c r="ONS280" s="755"/>
      <c r="ONT280" s="755"/>
      <c r="ONU280" s="755"/>
      <c r="ONV280" s="755"/>
      <c r="ONW280" s="755"/>
      <c r="ONX280" s="755"/>
      <c r="ONY280" s="755"/>
      <c r="ONZ280" s="755"/>
      <c r="OOA280" s="755"/>
      <c r="OOB280" s="755"/>
      <c r="OOC280" s="755"/>
      <c r="OOD280" s="755"/>
      <c r="OOE280" s="755"/>
      <c r="OOF280" s="755"/>
      <c r="OOG280" s="755"/>
      <c r="OOH280" s="755"/>
      <c r="OOI280" s="755"/>
      <c r="OOJ280" s="755"/>
      <c r="OOK280" s="755"/>
      <c r="OOL280" s="755"/>
      <c r="OOM280" s="755"/>
      <c r="OON280" s="755"/>
      <c r="OOO280" s="755"/>
      <c r="OOP280" s="755"/>
      <c r="OOQ280" s="755"/>
      <c r="OOR280" s="755"/>
      <c r="OOS280" s="755"/>
      <c r="OOT280" s="755"/>
      <c r="OOU280" s="755"/>
      <c r="OOV280" s="755"/>
      <c r="OOW280" s="755"/>
      <c r="OOX280" s="755"/>
      <c r="OOY280" s="755"/>
      <c r="OOZ280" s="755"/>
      <c r="OPA280" s="755"/>
      <c r="OPB280" s="755"/>
      <c r="OPC280" s="755"/>
      <c r="OPD280" s="755"/>
      <c r="OPE280" s="755"/>
      <c r="OPF280" s="755"/>
      <c r="OPG280" s="755"/>
      <c r="OPH280" s="755"/>
      <c r="OPI280" s="755"/>
      <c r="OPJ280" s="755"/>
      <c r="OPK280" s="755"/>
      <c r="OPL280" s="755"/>
      <c r="OPM280" s="755"/>
      <c r="OPN280" s="755"/>
      <c r="OPO280" s="755"/>
      <c r="OPP280" s="755"/>
      <c r="OPQ280" s="755"/>
      <c r="OPR280" s="755"/>
      <c r="OPS280" s="755"/>
      <c r="OPT280" s="755"/>
      <c r="OPU280" s="755"/>
      <c r="OPV280" s="755"/>
      <c r="OPW280" s="755"/>
      <c r="OPX280" s="755"/>
      <c r="OPY280" s="755"/>
      <c r="OPZ280" s="755"/>
      <c r="OQA280" s="755"/>
      <c r="OQB280" s="755"/>
      <c r="OQC280" s="755"/>
      <c r="OQD280" s="755"/>
      <c r="OQE280" s="755"/>
      <c r="OQF280" s="755"/>
      <c r="OQG280" s="755"/>
      <c r="OQH280" s="755"/>
      <c r="OQI280" s="755"/>
      <c r="OQJ280" s="755"/>
      <c r="OQK280" s="755"/>
      <c r="OQL280" s="755"/>
      <c r="OQM280" s="755"/>
      <c r="OQN280" s="755"/>
      <c r="OQO280" s="755"/>
      <c r="OQP280" s="755"/>
      <c r="OQQ280" s="755"/>
      <c r="OQR280" s="755"/>
      <c r="OQS280" s="755"/>
      <c r="OQT280" s="755"/>
      <c r="OQU280" s="755"/>
      <c r="OQV280" s="755"/>
      <c r="OQW280" s="755"/>
      <c r="OQX280" s="755"/>
      <c r="OQY280" s="755"/>
      <c r="OQZ280" s="755"/>
      <c r="ORA280" s="755"/>
      <c r="ORB280" s="755"/>
      <c r="ORC280" s="755"/>
      <c r="ORD280" s="755"/>
      <c r="ORE280" s="755"/>
      <c r="ORF280" s="755"/>
      <c r="ORG280" s="755"/>
      <c r="ORH280" s="755"/>
      <c r="ORI280" s="755"/>
      <c r="ORJ280" s="755"/>
      <c r="ORK280" s="755"/>
      <c r="ORL280" s="755"/>
      <c r="ORM280" s="755"/>
      <c r="ORN280" s="755"/>
      <c r="ORO280" s="755"/>
      <c r="ORP280" s="755"/>
      <c r="ORQ280" s="755"/>
      <c r="ORR280" s="755"/>
      <c r="ORS280" s="755"/>
      <c r="ORT280" s="755"/>
      <c r="ORU280" s="755"/>
      <c r="ORV280" s="755"/>
      <c r="ORW280" s="755"/>
      <c r="ORX280" s="755"/>
      <c r="ORY280" s="755"/>
      <c r="ORZ280" s="755"/>
      <c r="OSA280" s="755"/>
      <c r="OSB280" s="755"/>
      <c r="OSC280" s="755"/>
      <c r="OSD280" s="755"/>
      <c r="OSE280" s="755"/>
      <c r="OSF280" s="755"/>
      <c r="OSG280" s="755"/>
      <c r="OSH280" s="755"/>
      <c r="OSI280" s="755"/>
      <c r="OSJ280" s="755"/>
      <c r="OSK280" s="755"/>
      <c r="OSL280" s="755"/>
      <c r="OSM280" s="755"/>
      <c r="OSN280" s="755"/>
      <c r="OSO280" s="755"/>
      <c r="OSP280" s="755"/>
      <c r="OSQ280" s="755"/>
      <c r="OSR280" s="755"/>
      <c r="OSS280" s="755"/>
      <c r="OST280" s="755"/>
      <c r="OSU280" s="755"/>
      <c r="OSV280" s="755"/>
      <c r="OSW280" s="755"/>
      <c r="OSX280" s="755"/>
      <c r="OSY280" s="755"/>
      <c r="OSZ280" s="755"/>
      <c r="OTA280" s="755"/>
      <c r="OTB280" s="755"/>
      <c r="OTC280" s="755"/>
      <c r="OTD280" s="755"/>
      <c r="OTE280" s="755"/>
      <c r="OTF280" s="755"/>
      <c r="OTG280" s="755"/>
      <c r="OTH280" s="755"/>
      <c r="OTI280" s="755"/>
      <c r="OTJ280" s="755"/>
      <c r="OTK280" s="755"/>
      <c r="OTL280" s="755"/>
      <c r="OTM280" s="755"/>
      <c r="OTN280" s="755"/>
      <c r="OTO280" s="755"/>
      <c r="OTP280" s="755"/>
      <c r="OTQ280" s="755"/>
      <c r="OTR280" s="755"/>
      <c r="OTS280" s="755"/>
      <c r="OTT280" s="755"/>
      <c r="OTU280" s="755"/>
      <c r="OTV280" s="755"/>
      <c r="OTW280" s="755"/>
      <c r="OTX280" s="755"/>
      <c r="OTY280" s="755"/>
      <c r="OTZ280" s="755"/>
      <c r="OUA280" s="755"/>
      <c r="OUB280" s="755"/>
      <c r="OUC280" s="755"/>
      <c r="OUD280" s="755"/>
      <c r="OUE280" s="755"/>
      <c r="OUF280" s="755"/>
      <c r="OUG280" s="755"/>
      <c r="OUH280" s="755"/>
      <c r="OUI280" s="755"/>
      <c r="OUJ280" s="755"/>
      <c r="OUK280" s="755"/>
      <c r="OUL280" s="755"/>
      <c r="OUM280" s="755"/>
      <c r="OUN280" s="755"/>
      <c r="OUO280" s="755"/>
      <c r="OUP280" s="755"/>
      <c r="OUQ280" s="755"/>
      <c r="OUR280" s="755"/>
      <c r="OUS280" s="755"/>
      <c r="OUT280" s="755"/>
      <c r="OUU280" s="755"/>
      <c r="OUV280" s="755"/>
      <c r="OUW280" s="755"/>
      <c r="OUX280" s="755"/>
      <c r="OUY280" s="755"/>
      <c r="OUZ280" s="755"/>
      <c r="OVA280" s="755"/>
      <c r="OVB280" s="755"/>
      <c r="OVC280" s="755"/>
      <c r="OVD280" s="755"/>
      <c r="OVE280" s="755"/>
      <c r="OVF280" s="755"/>
      <c r="OVG280" s="755"/>
      <c r="OVH280" s="755"/>
      <c r="OVI280" s="755"/>
      <c r="OVJ280" s="755"/>
      <c r="OVK280" s="755"/>
      <c r="OVL280" s="755"/>
      <c r="OVM280" s="755"/>
      <c r="OVN280" s="755"/>
      <c r="OVO280" s="755"/>
      <c r="OVP280" s="755"/>
      <c r="OVQ280" s="755"/>
      <c r="OVR280" s="755"/>
      <c r="OVS280" s="755"/>
      <c r="OVT280" s="755"/>
      <c r="OVU280" s="755"/>
      <c r="OVV280" s="755"/>
      <c r="OVW280" s="755"/>
      <c r="OVX280" s="755"/>
      <c r="OVY280" s="755"/>
      <c r="OVZ280" s="755"/>
      <c r="OWA280" s="755"/>
      <c r="OWB280" s="755"/>
      <c r="OWC280" s="755"/>
      <c r="OWD280" s="755"/>
      <c r="OWE280" s="755"/>
      <c r="OWF280" s="755"/>
      <c r="OWG280" s="755"/>
      <c r="OWH280" s="755"/>
      <c r="OWI280" s="755"/>
      <c r="OWJ280" s="755"/>
      <c r="OWK280" s="755"/>
      <c r="OWL280" s="755"/>
      <c r="OWM280" s="755"/>
      <c r="OWN280" s="755"/>
      <c r="OWO280" s="755"/>
      <c r="OWP280" s="755"/>
      <c r="OWQ280" s="755"/>
      <c r="OWR280" s="755"/>
      <c r="OWS280" s="755"/>
      <c r="OWT280" s="755"/>
      <c r="OWU280" s="755"/>
      <c r="OWV280" s="755"/>
      <c r="OWW280" s="755"/>
      <c r="OWX280" s="755"/>
      <c r="OWY280" s="755"/>
      <c r="OWZ280" s="755"/>
      <c r="OXA280" s="755"/>
      <c r="OXB280" s="755"/>
      <c r="OXC280" s="755"/>
      <c r="OXD280" s="755"/>
      <c r="OXE280" s="755"/>
      <c r="OXF280" s="755"/>
      <c r="OXG280" s="755"/>
      <c r="OXH280" s="755"/>
      <c r="OXI280" s="755"/>
      <c r="OXJ280" s="755"/>
      <c r="OXK280" s="755"/>
      <c r="OXL280" s="755"/>
      <c r="OXM280" s="755"/>
      <c r="OXN280" s="755"/>
      <c r="OXO280" s="755"/>
      <c r="OXP280" s="755"/>
      <c r="OXQ280" s="755"/>
      <c r="OXR280" s="755"/>
      <c r="OXS280" s="755"/>
      <c r="OXT280" s="755"/>
      <c r="OXU280" s="755"/>
      <c r="OXV280" s="755"/>
      <c r="OXW280" s="755"/>
      <c r="OXX280" s="755"/>
      <c r="OXY280" s="755"/>
      <c r="OXZ280" s="755"/>
      <c r="OYA280" s="755"/>
      <c r="OYB280" s="755"/>
      <c r="OYC280" s="755"/>
      <c r="OYD280" s="755"/>
      <c r="OYE280" s="755"/>
      <c r="OYF280" s="755"/>
      <c r="OYG280" s="755"/>
      <c r="OYH280" s="755"/>
      <c r="OYI280" s="755"/>
      <c r="OYJ280" s="755"/>
      <c r="OYK280" s="755"/>
      <c r="OYL280" s="755"/>
      <c r="OYM280" s="755"/>
      <c r="OYN280" s="755"/>
      <c r="OYO280" s="755"/>
      <c r="OYP280" s="755"/>
      <c r="OYQ280" s="755"/>
      <c r="OYR280" s="755"/>
      <c r="OYS280" s="755"/>
      <c r="OYT280" s="755"/>
      <c r="OYU280" s="755"/>
      <c r="OYV280" s="755"/>
      <c r="OYW280" s="755"/>
      <c r="OYX280" s="755"/>
      <c r="OYY280" s="755"/>
      <c r="OYZ280" s="755"/>
      <c r="OZA280" s="755"/>
      <c r="OZB280" s="755"/>
      <c r="OZC280" s="755"/>
      <c r="OZD280" s="755"/>
      <c r="OZE280" s="755"/>
      <c r="OZF280" s="755"/>
      <c r="OZG280" s="755"/>
      <c r="OZH280" s="755"/>
      <c r="OZI280" s="755"/>
      <c r="OZJ280" s="755"/>
      <c r="OZK280" s="755"/>
      <c r="OZL280" s="755"/>
      <c r="OZM280" s="755"/>
      <c r="OZN280" s="755"/>
      <c r="OZO280" s="755"/>
      <c r="OZP280" s="755"/>
      <c r="OZQ280" s="755"/>
      <c r="OZR280" s="755"/>
      <c r="OZS280" s="755"/>
      <c r="OZT280" s="755"/>
      <c r="OZU280" s="755"/>
      <c r="OZV280" s="755"/>
      <c r="OZW280" s="755"/>
      <c r="OZX280" s="755"/>
      <c r="OZY280" s="755"/>
      <c r="OZZ280" s="755"/>
      <c r="PAA280" s="755"/>
      <c r="PAB280" s="755"/>
      <c r="PAC280" s="755"/>
      <c r="PAD280" s="755"/>
      <c r="PAE280" s="755"/>
      <c r="PAF280" s="755"/>
      <c r="PAG280" s="755"/>
      <c r="PAH280" s="755"/>
      <c r="PAI280" s="755"/>
      <c r="PAJ280" s="755"/>
      <c r="PAK280" s="755"/>
      <c r="PAL280" s="755"/>
      <c r="PAM280" s="755"/>
      <c r="PAN280" s="755"/>
      <c r="PAO280" s="755"/>
      <c r="PAP280" s="755"/>
      <c r="PAQ280" s="755"/>
      <c r="PAR280" s="755"/>
      <c r="PAS280" s="755"/>
      <c r="PAT280" s="755"/>
      <c r="PAU280" s="755"/>
      <c r="PAV280" s="755"/>
      <c r="PAW280" s="755"/>
      <c r="PAX280" s="755"/>
      <c r="PAY280" s="755"/>
      <c r="PAZ280" s="755"/>
      <c r="PBA280" s="755"/>
      <c r="PBB280" s="755"/>
      <c r="PBC280" s="755"/>
      <c r="PBD280" s="755"/>
      <c r="PBE280" s="755"/>
      <c r="PBF280" s="755"/>
      <c r="PBG280" s="755"/>
      <c r="PBH280" s="755"/>
      <c r="PBI280" s="755"/>
      <c r="PBJ280" s="755"/>
      <c r="PBK280" s="755"/>
      <c r="PBL280" s="755"/>
      <c r="PBM280" s="755"/>
      <c r="PBN280" s="755"/>
      <c r="PBO280" s="755"/>
      <c r="PBP280" s="755"/>
      <c r="PBQ280" s="755"/>
      <c r="PBR280" s="755"/>
      <c r="PBS280" s="755"/>
      <c r="PBT280" s="755"/>
      <c r="PBU280" s="755"/>
      <c r="PBV280" s="755"/>
      <c r="PBW280" s="755"/>
      <c r="PBX280" s="755"/>
      <c r="PBY280" s="755"/>
      <c r="PBZ280" s="755"/>
      <c r="PCA280" s="755"/>
      <c r="PCB280" s="755"/>
      <c r="PCC280" s="755"/>
      <c r="PCD280" s="755"/>
      <c r="PCE280" s="755"/>
      <c r="PCF280" s="755"/>
      <c r="PCG280" s="755"/>
      <c r="PCH280" s="755"/>
      <c r="PCI280" s="755"/>
      <c r="PCJ280" s="755"/>
      <c r="PCK280" s="755"/>
      <c r="PCL280" s="755"/>
      <c r="PCM280" s="755"/>
      <c r="PCN280" s="755"/>
      <c r="PCO280" s="755"/>
      <c r="PCP280" s="755"/>
      <c r="PCQ280" s="755"/>
      <c r="PCR280" s="755"/>
      <c r="PCS280" s="755"/>
      <c r="PCT280" s="755"/>
      <c r="PCU280" s="755"/>
      <c r="PCV280" s="755"/>
      <c r="PCW280" s="755"/>
      <c r="PCX280" s="755"/>
      <c r="PCY280" s="755"/>
      <c r="PCZ280" s="755"/>
      <c r="PDA280" s="755"/>
      <c r="PDB280" s="755"/>
      <c r="PDC280" s="755"/>
      <c r="PDD280" s="755"/>
      <c r="PDE280" s="755"/>
      <c r="PDF280" s="755"/>
      <c r="PDG280" s="755"/>
      <c r="PDH280" s="755"/>
      <c r="PDI280" s="755"/>
      <c r="PDJ280" s="755"/>
      <c r="PDK280" s="755"/>
      <c r="PDL280" s="755"/>
      <c r="PDM280" s="755"/>
      <c r="PDN280" s="755"/>
      <c r="PDO280" s="755"/>
      <c r="PDP280" s="755"/>
      <c r="PDQ280" s="755"/>
      <c r="PDR280" s="755"/>
      <c r="PDS280" s="755"/>
      <c r="PDT280" s="755"/>
      <c r="PDU280" s="755"/>
      <c r="PDV280" s="755"/>
      <c r="PDW280" s="755"/>
      <c r="PDX280" s="755"/>
      <c r="PDY280" s="755"/>
      <c r="PDZ280" s="755"/>
      <c r="PEA280" s="755"/>
      <c r="PEB280" s="755"/>
      <c r="PEC280" s="755"/>
      <c r="PED280" s="755"/>
      <c r="PEE280" s="755"/>
      <c r="PEF280" s="755"/>
      <c r="PEG280" s="755"/>
      <c r="PEH280" s="755"/>
      <c r="PEI280" s="755"/>
      <c r="PEJ280" s="755"/>
      <c r="PEK280" s="755"/>
      <c r="PEL280" s="755"/>
      <c r="PEM280" s="755"/>
      <c r="PEN280" s="755"/>
      <c r="PEO280" s="755"/>
      <c r="PEP280" s="755"/>
      <c r="PEQ280" s="755"/>
      <c r="PER280" s="755"/>
      <c r="PES280" s="755"/>
      <c r="PET280" s="755"/>
      <c r="PEU280" s="755"/>
      <c r="PEV280" s="755"/>
      <c r="PEW280" s="755"/>
      <c r="PEX280" s="755"/>
      <c r="PEY280" s="755"/>
      <c r="PEZ280" s="755"/>
      <c r="PFA280" s="755"/>
      <c r="PFB280" s="755"/>
      <c r="PFC280" s="755"/>
      <c r="PFD280" s="755"/>
      <c r="PFE280" s="755"/>
      <c r="PFF280" s="755"/>
      <c r="PFG280" s="755"/>
      <c r="PFH280" s="755"/>
      <c r="PFI280" s="755"/>
      <c r="PFJ280" s="755"/>
      <c r="PFK280" s="755"/>
      <c r="PFL280" s="755"/>
      <c r="PFM280" s="755"/>
      <c r="PFN280" s="755"/>
      <c r="PFO280" s="755"/>
      <c r="PFP280" s="755"/>
      <c r="PFQ280" s="755"/>
      <c r="PFR280" s="755"/>
      <c r="PFS280" s="755"/>
      <c r="PFT280" s="755"/>
      <c r="PFU280" s="755"/>
      <c r="PFV280" s="755"/>
      <c r="PFW280" s="755"/>
      <c r="PFX280" s="755"/>
      <c r="PFY280" s="755"/>
      <c r="PFZ280" s="755"/>
      <c r="PGA280" s="755"/>
      <c r="PGB280" s="755"/>
      <c r="PGC280" s="755"/>
      <c r="PGD280" s="755"/>
      <c r="PGE280" s="755"/>
      <c r="PGF280" s="755"/>
      <c r="PGG280" s="755"/>
      <c r="PGH280" s="755"/>
      <c r="PGI280" s="755"/>
      <c r="PGJ280" s="755"/>
      <c r="PGK280" s="755"/>
      <c r="PGL280" s="755"/>
      <c r="PGM280" s="755"/>
      <c r="PGN280" s="755"/>
      <c r="PGO280" s="755"/>
      <c r="PGP280" s="755"/>
      <c r="PGQ280" s="755"/>
      <c r="PGR280" s="755"/>
      <c r="PGS280" s="755"/>
      <c r="PGT280" s="755"/>
      <c r="PGU280" s="755"/>
      <c r="PGV280" s="755"/>
      <c r="PGW280" s="755"/>
      <c r="PGX280" s="755"/>
      <c r="PGY280" s="755"/>
      <c r="PGZ280" s="755"/>
      <c r="PHA280" s="755"/>
      <c r="PHB280" s="755"/>
      <c r="PHC280" s="755"/>
      <c r="PHD280" s="755"/>
      <c r="PHE280" s="755"/>
      <c r="PHF280" s="755"/>
      <c r="PHG280" s="755"/>
      <c r="PHH280" s="755"/>
      <c r="PHI280" s="755"/>
      <c r="PHJ280" s="755"/>
      <c r="PHK280" s="755"/>
      <c r="PHL280" s="755"/>
      <c r="PHM280" s="755"/>
      <c r="PHN280" s="755"/>
      <c r="PHO280" s="755"/>
      <c r="PHP280" s="755"/>
      <c r="PHQ280" s="755"/>
      <c r="PHR280" s="755"/>
      <c r="PHS280" s="755"/>
      <c r="PHT280" s="755"/>
      <c r="PHU280" s="755"/>
      <c r="PHV280" s="755"/>
      <c r="PHW280" s="755"/>
      <c r="PHX280" s="755"/>
      <c r="PHY280" s="755"/>
      <c r="PHZ280" s="755"/>
      <c r="PIA280" s="755"/>
      <c r="PIB280" s="755"/>
      <c r="PIC280" s="755"/>
      <c r="PID280" s="755"/>
      <c r="PIE280" s="755"/>
      <c r="PIF280" s="755"/>
      <c r="PIG280" s="755"/>
      <c r="PIH280" s="755"/>
      <c r="PII280" s="755"/>
      <c r="PIJ280" s="755"/>
      <c r="PIK280" s="755"/>
      <c r="PIL280" s="755"/>
      <c r="PIM280" s="755"/>
      <c r="PIN280" s="755"/>
      <c r="PIO280" s="755"/>
      <c r="PIP280" s="755"/>
      <c r="PIQ280" s="755"/>
      <c r="PIR280" s="755"/>
      <c r="PIS280" s="755"/>
      <c r="PIT280" s="755"/>
      <c r="PIU280" s="755"/>
      <c r="PIV280" s="755"/>
      <c r="PIW280" s="755"/>
      <c r="PIX280" s="755"/>
      <c r="PIY280" s="755"/>
      <c r="PIZ280" s="755"/>
      <c r="PJA280" s="755"/>
      <c r="PJB280" s="755"/>
      <c r="PJC280" s="755"/>
      <c r="PJD280" s="755"/>
      <c r="PJE280" s="755"/>
      <c r="PJF280" s="755"/>
      <c r="PJG280" s="755"/>
      <c r="PJH280" s="755"/>
      <c r="PJI280" s="755"/>
      <c r="PJJ280" s="755"/>
      <c r="PJK280" s="755"/>
      <c r="PJL280" s="755"/>
      <c r="PJM280" s="755"/>
      <c r="PJN280" s="755"/>
      <c r="PJO280" s="755"/>
      <c r="PJP280" s="755"/>
      <c r="PJQ280" s="755"/>
      <c r="PJR280" s="755"/>
      <c r="PJS280" s="755"/>
      <c r="PJT280" s="755"/>
      <c r="PJU280" s="755"/>
      <c r="PJV280" s="755"/>
      <c r="PJW280" s="755"/>
      <c r="PJX280" s="755"/>
      <c r="PJY280" s="755"/>
      <c r="PJZ280" s="755"/>
      <c r="PKA280" s="755"/>
      <c r="PKB280" s="755"/>
      <c r="PKC280" s="755"/>
      <c r="PKD280" s="755"/>
      <c r="PKE280" s="755"/>
      <c r="PKF280" s="755"/>
      <c r="PKG280" s="755"/>
      <c r="PKH280" s="755"/>
      <c r="PKI280" s="755"/>
      <c r="PKJ280" s="755"/>
      <c r="PKK280" s="755"/>
      <c r="PKL280" s="755"/>
      <c r="PKM280" s="755"/>
      <c r="PKN280" s="755"/>
      <c r="PKO280" s="755"/>
      <c r="PKP280" s="755"/>
      <c r="PKQ280" s="755"/>
      <c r="PKR280" s="755"/>
      <c r="PKS280" s="755"/>
      <c r="PKT280" s="755"/>
      <c r="PKU280" s="755"/>
      <c r="PKV280" s="755"/>
      <c r="PKW280" s="755"/>
      <c r="PKX280" s="755"/>
      <c r="PKY280" s="755"/>
      <c r="PKZ280" s="755"/>
      <c r="PLA280" s="755"/>
      <c r="PLB280" s="755"/>
      <c r="PLC280" s="755"/>
      <c r="PLD280" s="755"/>
      <c r="PLE280" s="755"/>
      <c r="PLF280" s="755"/>
      <c r="PLG280" s="755"/>
      <c r="PLH280" s="755"/>
      <c r="PLI280" s="755"/>
      <c r="PLJ280" s="755"/>
      <c r="PLK280" s="755"/>
      <c r="PLL280" s="755"/>
      <c r="PLM280" s="755"/>
      <c r="PLN280" s="755"/>
      <c r="PLO280" s="755"/>
      <c r="PLP280" s="755"/>
      <c r="PLQ280" s="755"/>
      <c r="PLR280" s="755"/>
      <c r="PLS280" s="755"/>
      <c r="PLT280" s="755"/>
      <c r="PLU280" s="755"/>
      <c r="PLV280" s="755"/>
      <c r="PLW280" s="755"/>
      <c r="PLX280" s="755"/>
      <c r="PLY280" s="755"/>
      <c r="PLZ280" s="755"/>
      <c r="PMA280" s="755"/>
      <c r="PMB280" s="755"/>
      <c r="PMC280" s="755"/>
      <c r="PMD280" s="755"/>
      <c r="PME280" s="755"/>
      <c r="PMF280" s="755"/>
      <c r="PMG280" s="755"/>
      <c r="PMH280" s="755"/>
      <c r="PMI280" s="755"/>
      <c r="PMJ280" s="755"/>
      <c r="PMK280" s="755"/>
      <c r="PML280" s="755"/>
      <c r="PMM280" s="755"/>
      <c r="PMN280" s="755"/>
      <c r="PMO280" s="755"/>
      <c r="PMP280" s="755"/>
      <c r="PMQ280" s="755"/>
      <c r="PMR280" s="755"/>
      <c r="PMS280" s="755"/>
      <c r="PMT280" s="755"/>
      <c r="PMU280" s="755"/>
      <c r="PMV280" s="755"/>
      <c r="PMW280" s="755"/>
      <c r="PMX280" s="755"/>
      <c r="PMY280" s="755"/>
      <c r="PMZ280" s="755"/>
      <c r="PNA280" s="755"/>
      <c r="PNB280" s="755"/>
      <c r="PNC280" s="755"/>
      <c r="PND280" s="755"/>
      <c r="PNE280" s="755"/>
      <c r="PNF280" s="755"/>
      <c r="PNG280" s="755"/>
      <c r="PNH280" s="755"/>
      <c r="PNI280" s="755"/>
      <c r="PNJ280" s="755"/>
      <c r="PNK280" s="755"/>
      <c r="PNL280" s="755"/>
      <c r="PNM280" s="755"/>
      <c r="PNN280" s="755"/>
      <c r="PNO280" s="755"/>
      <c r="PNP280" s="755"/>
      <c r="PNQ280" s="755"/>
      <c r="PNR280" s="755"/>
      <c r="PNS280" s="755"/>
      <c r="PNT280" s="755"/>
      <c r="PNU280" s="755"/>
      <c r="PNV280" s="755"/>
      <c r="PNW280" s="755"/>
      <c r="PNX280" s="755"/>
      <c r="PNY280" s="755"/>
      <c r="PNZ280" s="755"/>
      <c r="POA280" s="755"/>
      <c r="POB280" s="755"/>
      <c r="POC280" s="755"/>
      <c r="POD280" s="755"/>
      <c r="POE280" s="755"/>
      <c r="POF280" s="755"/>
      <c r="POG280" s="755"/>
      <c r="POH280" s="755"/>
      <c r="POI280" s="755"/>
      <c r="POJ280" s="755"/>
      <c r="POK280" s="755"/>
      <c r="POL280" s="755"/>
      <c r="POM280" s="755"/>
      <c r="PON280" s="755"/>
      <c r="POO280" s="755"/>
      <c r="POP280" s="755"/>
      <c r="POQ280" s="755"/>
      <c r="POR280" s="755"/>
      <c r="POS280" s="755"/>
      <c r="POT280" s="755"/>
      <c r="POU280" s="755"/>
      <c r="POV280" s="755"/>
      <c r="POW280" s="755"/>
      <c r="POX280" s="755"/>
      <c r="POY280" s="755"/>
      <c r="POZ280" s="755"/>
      <c r="PPA280" s="755"/>
      <c r="PPB280" s="755"/>
      <c r="PPC280" s="755"/>
      <c r="PPD280" s="755"/>
      <c r="PPE280" s="755"/>
      <c r="PPF280" s="755"/>
      <c r="PPG280" s="755"/>
      <c r="PPH280" s="755"/>
      <c r="PPI280" s="755"/>
      <c r="PPJ280" s="755"/>
      <c r="PPK280" s="755"/>
      <c r="PPL280" s="755"/>
      <c r="PPM280" s="755"/>
      <c r="PPN280" s="755"/>
      <c r="PPO280" s="755"/>
      <c r="PPP280" s="755"/>
      <c r="PPQ280" s="755"/>
      <c r="PPR280" s="755"/>
      <c r="PPS280" s="755"/>
      <c r="PPT280" s="755"/>
      <c r="PPU280" s="755"/>
      <c r="PPV280" s="755"/>
      <c r="PPW280" s="755"/>
      <c r="PPX280" s="755"/>
      <c r="PPY280" s="755"/>
      <c r="PPZ280" s="755"/>
      <c r="PQA280" s="755"/>
      <c r="PQB280" s="755"/>
      <c r="PQC280" s="755"/>
      <c r="PQD280" s="755"/>
      <c r="PQE280" s="755"/>
      <c r="PQF280" s="755"/>
      <c r="PQG280" s="755"/>
      <c r="PQH280" s="755"/>
      <c r="PQI280" s="755"/>
      <c r="PQJ280" s="755"/>
      <c r="PQK280" s="755"/>
      <c r="PQL280" s="755"/>
      <c r="PQM280" s="755"/>
      <c r="PQN280" s="755"/>
      <c r="PQO280" s="755"/>
      <c r="PQP280" s="755"/>
      <c r="PQQ280" s="755"/>
      <c r="PQR280" s="755"/>
      <c r="PQS280" s="755"/>
      <c r="PQT280" s="755"/>
      <c r="PQU280" s="755"/>
      <c r="PQV280" s="755"/>
      <c r="PQW280" s="755"/>
      <c r="PQX280" s="755"/>
      <c r="PQY280" s="755"/>
      <c r="PQZ280" s="755"/>
      <c r="PRA280" s="755"/>
      <c r="PRB280" s="755"/>
      <c r="PRC280" s="755"/>
      <c r="PRD280" s="755"/>
      <c r="PRE280" s="755"/>
      <c r="PRF280" s="755"/>
      <c r="PRG280" s="755"/>
      <c r="PRH280" s="755"/>
      <c r="PRI280" s="755"/>
      <c r="PRJ280" s="755"/>
      <c r="PRK280" s="755"/>
      <c r="PRL280" s="755"/>
      <c r="PRM280" s="755"/>
      <c r="PRN280" s="755"/>
      <c r="PRO280" s="755"/>
      <c r="PRP280" s="755"/>
      <c r="PRQ280" s="755"/>
      <c r="PRR280" s="755"/>
      <c r="PRS280" s="755"/>
      <c r="PRT280" s="755"/>
      <c r="PRU280" s="755"/>
      <c r="PRV280" s="755"/>
      <c r="PRW280" s="755"/>
      <c r="PRX280" s="755"/>
      <c r="PRY280" s="755"/>
      <c r="PRZ280" s="755"/>
      <c r="PSA280" s="755"/>
      <c r="PSB280" s="755"/>
      <c r="PSC280" s="755"/>
      <c r="PSD280" s="755"/>
      <c r="PSE280" s="755"/>
      <c r="PSF280" s="755"/>
      <c r="PSG280" s="755"/>
      <c r="PSH280" s="755"/>
      <c r="PSI280" s="755"/>
      <c r="PSJ280" s="755"/>
      <c r="PSK280" s="755"/>
      <c r="PSL280" s="755"/>
      <c r="PSM280" s="755"/>
      <c r="PSN280" s="755"/>
      <c r="PSO280" s="755"/>
      <c r="PSP280" s="755"/>
      <c r="PSQ280" s="755"/>
      <c r="PSR280" s="755"/>
      <c r="PSS280" s="755"/>
      <c r="PST280" s="755"/>
      <c r="PSU280" s="755"/>
      <c r="PSV280" s="755"/>
      <c r="PSW280" s="755"/>
      <c r="PSX280" s="755"/>
      <c r="PSY280" s="755"/>
      <c r="PSZ280" s="755"/>
      <c r="PTA280" s="755"/>
      <c r="PTB280" s="755"/>
      <c r="PTC280" s="755"/>
      <c r="PTD280" s="755"/>
      <c r="PTE280" s="755"/>
      <c r="PTF280" s="755"/>
      <c r="PTG280" s="755"/>
      <c r="PTH280" s="755"/>
      <c r="PTI280" s="755"/>
      <c r="PTJ280" s="755"/>
      <c r="PTK280" s="755"/>
      <c r="PTL280" s="755"/>
      <c r="PTM280" s="755"/>
      <c r="PTN280" s="755"/>
      <c r="PTO280" s="755"/>
      <c r="PTP280" s="755"/>
      <c r="PTQ280" s="755"/>
      <c r="PTR280" s="755"/>
      <c r="PTS280" s="755"/>
      <c r="PTT280" s="755"/>
      <c r="PTU280" s="755"/>
      <c r="PTV280" s="755"/>
      <c r="PTW280" s="755"/>
      <c r="PTX280" s="755"/>
      <c r="PTY280" s="755"/>
      <c r="PTZ280" s="755"/>
      <c r="PUA280" s="755"/>
      <c r="PUB280" s="755"/>
      <c r="PUC280" s="755"/>
      <c r="PUD280" s="755"/>
      <c r="PUE280" s="755"/>
      <c r="PUF280" s="755"/>
      <c r="PUG280" s="755"/>
      <c r="PUH280" s="755"/>
      <c r="PUI280" s="755"/>
      <c r="PUJ280" s="755"/>
      <c r="PUK280" s="755"/>
      <c r="PUL280" s="755"/>
      <c r="PUM280" s="755"/>
      <c r="PUN280" s="755"/>
      <c r="PUO280" s="755"/>
      <c r="PUP280" s="755"/>
      <c r="PUQ280" s="755"/>
      <c r="PUR280" s="755"/>
      <c r="PUS280" s="755"/>
      <c r="PUT280" s="755"/>
      <c r="PUU280" s="755"/>
      <c r="PUV280" s="755"/>
      <c r="PUW280" s="755"/>
      <c r="PUX280" s="755"/>
      <c r="PUY280" s="755"/>
      <c r="PUZ280" s="755"/>
      <c r="PVA280" s="755"/>
      <c r="PVB280" s="755"/>
      <c r="PVC280" s="755"/>
      <c r="PVD280" s="755"/>
      <c r="PVE280" s="755"/>
      <c r="PVF280" s="755"/>
      <c r="PVG280" s="755"/>
      <c r="PVH280" s="755"/>
      <c r="PVI280" s="755"/>
      <c r="PVJ280" s="755"/>
      <c r="PVK280" s="755"/>
      <c r="PVL280" s="755"/>
      <c r="PVM280" s="755"/>
      <c r="PVN280" s="755"/>
      <c r="PVO280" s="755"/>
      <c r="PVP280" s="755"/>
      <c r="PVQ280" s="755"/>
      <c r="PVR280" s="755"/>
      <c r="PVS280" s="755"/>
      <c r="PVT280" s="755"/>
      <c r="PVU280" s="755"/>
      <c r="PVV280" s="755"/>
      <c r="PVW280" s="755"/>
      <c r="PVX280" s="755"/>
      <c r="PVY280" s="755"/>
      <c r="PVZ280" s="755"/>
      <c r="PWA280" s="755"/>
      <c r="PWB280" s="755"/>
      <c r="PWC280" s="755"/>
      <c r="PWD280" s="755"/>
      <c r="PWE280" s="755"/>
      <c r="PWF280" s="755"/>
      <c r="PWG280" s="755"/>
      <c r="PWH280" s="755"/>
      <c r="PWI280" s="755"/>
      <c r="PWJ280" s="755"/>
      <c r="PWK280" s="755"/>
      <c r="PWL280" s="755"/>
      <c r="PWM280" s="755"/>
      <c r="PWN280" s="755"/>
      <c r="PWO280" s="755"/>
      <c r="PWP280" s="755"/>
      <c r="PWQ280" s="755"/>
      <c r="PWR280" s="755"/>
      <c r="PWS280" s="755"/>
      <c r="PWT280" s="755"/>
      <c r="PWU280" s="755"/>
      <c r="PWV280" s="755"/>
      <c r="PWW280" s="755"/>
      <c r="PWX280" s="755"/>
      <c r="PWY280" s="755"/>
      <c r="PWZ280" s="755"/>
      <c r="PXA280" s="755"/>
      <c r="PXB280" s="755"/>
      <c r="PXC280" s="755"/>
      <c r="PXD280" s="755"/>
      <c r="PXE280" s="755"/>
      <c r="PXF280" s="755"/>
      <c r="PXG280" s="755"/>
      <c r="PXH280" s="755"/>
      <c r="PXI280" s="755"/>
      <c r="PXJ280" s="755"/>
      <c r="PXK280" s="755"/>
      <c r="PXL280" s="755"/>
      <c r="PXM280" s="755"/>
      <c r="PXN280" s="755"/>
      <c r="PXO280" s="755"/>
      <c r="PXP280" s="755"/>
      <c r="PXQ280" s="755"/>
      <c r="PXR280" s="755"/>
      <c r="PXS280" s="755"/>
      <c r="PXT280" s="755"/>
      <c r="PXU280" s="755"/>
      <c r="PXV280" s="755"/>
      <c r="PXW280" s="755"/>
      <c r="PXX280" s="755"/>
      <c r="PXY280" s="755"/>
      <c r="PXZ280" s="755"/>
      <c r="PYA280" s="755"/>
      <c r="PYB280" s="755"/>
      <c r="PYC280" s="755"/>
      <c r="PYD280" s="755"/>
      <c r="PYE280" s="755"/>
      <c r="PYF280" s="755"/>
      <c r="PYG280" s="755"/>
      <c r="PYH280" s="755"/>
      <c r="PYI280" s="755"/>
      <c r="PYJ280" s="755"/>
      <c r="PYK280" s="755"/>
      <c r="PYL280" s="755"/>
      <c r="PYM280" s="755"/>
      <c r="PYN280" s="755"/>
      <c r="PYO280" s="755"/>
      <c r="PYP280" s="755"/>
      <c r="PYQ280" s="755"/>
      <c r="PYR280" s="755"/>
      <c r="PYS280" s="755"/>
      <c r="PYT280" s="755"/>
      <c r="PYU280" s="755"/>
      <c r="PYV280" s="755"/>
      <c r="PYW280" s="755"/>
      <c r="PYX280" s="755"/>
      <c r="PYY280" s="755"/>
      <c r="PYZ280" s="755"/>
      <c r="PZA280" s="755"/>
      <c r="PZB280" s="755"/>
      <c r="PZC280" s="755"/>
      <c r="PZD280" s="755"/>
      <c r="PZE280" s="755"/>
      <c r="PZF280" s="755"/>
      <c r="PZG280" s="755"/>
      <c r="PZH280" s="755"/>
      <c r="PZI280" s="755"/>
      <c r="PZJ280" s="755"/>
      <c r="PZK280" s="755"/>
      <c r="PZL280" s="755"/>
      <c r="PZM280" s="755"/>
      <c r="PZN280" s="755"/>
      <c r="PZO280" s="755"/>
      <c r="PZP280" s="755"/>
      <c r="PZQ280" s="755"/>
      <c r="PZR280" s="755"/>
      <c r="PZS280" s="755"/>
      <c r="PZT280" s="755"/>
      <c r="PZU280" s="755"/>
      <c r="PZV280" s="755"/>
      <c r="PZW280" s="755"/>
      <c r="PZX280" s="755"/>
      <c r="PZY280" s="755"/>
      <c r="PZZ280" s="755"/>
      <c r="QAA280" s="755"/>
      <c r="QAB280" s="755"/>
      <c r="QAC280" s="755"/>
      <c r="QAD280" s="755"/>
      <c r="QAE280" s="755"/>
      <c r="QAF280" s="755"/>
      <c r="QAG280" s="755"/>
      <c r="QAH280" s="755"/>
      <c r="QAI280" s="755"/>
      <c r="QAJ280" s="755"/>
      <c r="QAK280" s="755"/>
      <c r="QAL280" s="755"/>
      <c r="QAM280" s="755"/>
      <c r="QAN280" s="755"/>
      <c r="QAO280" s="755"/>
      <c r="QAP280" s="755"/>
      <c r="QAQ280" s="755"/>
      <c r="QAR280" s="755"/>
      <c r="QAS280" s="755"/>
      <c r="QAT280" s="755"/>
      <c r="QAU280" s="755"/>
      <c r="QAV280" s="755"/>
      <c r="QAW280" s="755"/>
      <c r="QAX280" s="755"/>
      <c r="QAY280" s="755"/>
      <c r="QAZ280" s="755"/>
      <c r="QBA280" s="755"/>
      <c r="QBB280" s="755"/>
      <c r="QBC280" s="755"/>
      <c r="QBD280" s="755"/>
      <c r="QBE280" s="755"/>
      <c r="QBF280" s="755"/>
      <c r="QBG280" s="755"/>
      <c r="QBH280" s="755"/>
      <c r="QBI280" s="755"/>
      <c r="QBJ280" s="755"/>
      <c r="QBK280" s="755"/>
      <c r="QBL280" s="755"/>
      <c r="QBM280" s="755"/>
      <c r="QBN280" s="755"/>
      <c r="QBO280" s="755"/>
      <c r="QBP280" s="755"/>
      <c r="QBQ280" s="755"/>
      <c r="QBR280" s="755"/>
      <c r="QBS280" s="755"/>
      <c r="QBT280" s="755"/>
      <c r="QBU280" s="755"/>
      <c r="QBV280" s="755"/>
      <c r="QBW280" s="755"/>
      <c r="QBX280" s="755"/>
      <c r="QBY280" s="755"/>
      <c r="QBZ280" s="755"/>
      <c r="QCA280" s="755"/>
      <c r="QCB280" s="755"/>
      <c r="QCC280" s="755"/>
      <c r="QCD280" s="755"/>
      <c r="QCE280" s="755"/>
      <c r="QCF280" s="755"/>
      <c r="QCG280" s="755"/>
      <c r="QCH280" s="755"/>
      <c r="QCI280" s="755"/>
      <c r="QCJ280" s="755"/>
      <c r="QCK280" s="755"/>
      <c r="QCL280" s="755"/>
      <c r="QCM280" s="755"/>
      <c r="QCN280" s="755"/>
      <c r="QCO280" s="755"/>
      <c r="QCP280" s="755"/>
      <c r="QCQ280" s="755"/>
      <c r="QCR280" s="755"/>
      <c r="QCS280" s="755"/>
      <c r="QCT280" s="755"/>
      <c r="QCU280" s="755"/>
      <c r="QCV280" s="755"/>
      <c r="QCW280" s="755"/>
      <c r="QCX280" s="755"/>
      <c r="QCY280" s="755"/>
      <c r="QCZ280" s="755"/>
      <c r="QDA280" s="755"/>
      <c r="QDB280" s="755"/>
      <c r="QDC280" s="755"/>
      <c r="QDD280" s="755"/>
      <c r="QDE280" s="755"/>
      <c r="QDF280" s="755"/>
      <c r="QDG280" s="755"/>
      <c r="QDH280" s="755"/>
      <c r="QDI280" s="755"/>
      <c r="QDJ280" s="755"/>
      <c r="QDK280" s="755"/>
      <c r="QDL280" s="755"/>
      <c r="QDM280" s="755"/>
      <c r="QDN280" s="755"/>
      <c r="QDO280" s="755"/>
      <c r="QDP280" s="755"/>
      <c r="QDQ280" s="755"/>
      <c r="QDR280" s="755"/>
      <c r="QDS280" s="755"/>
      <c r="QDT280" s="755"/>
      <c r="QDU280" s="755"/>
      <c r="QDV280" s="755"/>
      <c r="QDW280" s="755"/>
      <c r="QDX280" s="755"/>
      <c r="QDY280" s="755"/>
      <c r="QDZ280" s="755"/>
      <c r="QEA280" s="755"/>
      <c r="QEB280" s="755"/>
      <c r="QEC280" s="755"/>
      <c r="QED280" s="755"/>
      <c r="QEE280" s="755"/>
      <c r="QEF280" s="755"/>
      <c r="QEG280" s="755"/>
      <c r="QEH280" s="755"/>
      <c r="QEI280" s="755"/>
      <c r="QEJ280" s="755"/>
      <c r="QEK280" s="755"/>
      <c r="QEL280" s="755"/>
      <c r="QEM280" s="755"/>
      <c r="QEN280" s="755"/>
      <c r="QEO280" s="755"/>
      <c r="QEP280" s="755"/>
      <c r="QEQ280" s="755"/>
      <c r="QER280" s="755"/>
      <c r="QES280" s="755"/>
      <c r="QET280" s="755"/>
      <c r="QEU280" s="755"/>
      <c r="QEV280" s="755"/>
      <c r="QEW280" s="755"/>
      <c r="QEX280" s="755"/>
      <c r="QEY280" s="755"/>
      <c r="QEZ280" s="755"/>
      <c r="QFA280" s="755"/>
      <c r="QFB280" s="755"/>
      <c r="QFC280" s="755"/>
      <c r="QFD280" s="755"/>
      <c r="QFE280" s="755"/>
      <c r="QFF280" s="755"/>
      <c r="QFG280" s="755"/>
      <c r="QFH280" s="755"/>
      <c r="QFI280" s="755"/>
      <c r="QFJ280" s="755"/>
      <c r="QFK280" s="755"/>
      <c r="QFL280" s="755"/>
      <c r="QFM280" s="755"/>
      <c r="QFN280" s="755"/>
      <c r="QFO280" s="755"/>
      <c r="QFP280" s="755"/>
      <c r="QFQ280" s="755"/>
      <c r="QFR280" s="755"/>
      <c r="QFS280" s="755"/>
      <c r="QFT280" s="755"/>
      <c r="QFU280" s="755"/>
      <c r="QFV280" s="755"/>
      <c r="QFW280" s="755"/>
      <c r="QFX280" s="755"/>
      <c r="QFY280" s="755"/>
      <c r="QFZ280" s="755"/>
      <c r="QGA280" s="755"/>
      <c r="QGB280" s="755"/>
      <c r="QGC280" s="755"/>
      <c r="QGD280" s="755"/>
      <c r="QGE280" s="755"/>
      <c r="QGF280" s="755"/>
      <c r="QGG280" s="755"/>
      <c r="QGH280" s="755"/>
      <c r="QGI280" s="755"/>
      <c r="QGJ280" s="755"/>
      <c r="QGK280" s="755"/>
      <c r="QGL280" s="755"/>
      <c r="QGM280" s="755"/>
      <c r="QGN280" s="755"/>
      <c r="QGO280" s="755"/>
      <c r="QGP280" s="755"/>
      <c r="QGQ280" s="755"/>
      <c r="QGR280" s="755"/>
      <c r="QGS280" s="755"/>
      <c r="QGT280" s="755"/>
      <c r="QGU280" s="755"/>
      <c r="QGV280" s="755"/>
      <c r="QGW280" s="755"/>
      <c r="QGX280" s="755"/>
      <c r="QGY280" s="755"/>
      <c r="QGZ280" s="755"/>
      <c r="QHA280" s="755"/>
      <c r="QHB280" s="755"/>
      <c r="QHC280" s="755"/>
      <c r="QHD280" s="755"/>
      <c r="QHE280" s="755"/>
      <c r="QHF280" s="755"/>
      <c r="QHG280" s="755"/>
      <c r="QHH280" s="755"/>
      <c r="QHI280" s="755"/>
      <c r="QHJ280" s="755"/>
      <c r="QHK280" s="755"/>
      <c r="QHL280" s="755"/>
      <c r="QHM280" s="755"/>
      <c r="QHN280" s="755"/>
      <c r="QHO280" s="755"/>
      <c r="QHP280" s="755"/>
      <c r="QHQ280" s="755"/>
      <c r="QHR280" s="755"/>
      <c r="QHS280" s="755"/>
      <c r="QHT280" s="755"/>
      <c r="QHU280" s="755"/>
      <c r="QHV280" s="755"/>
      <c r="QHW280" s="755"/>
      <c r="QHX280" s="755"/>
      <c r="QHY280" s="755"/>
      <c r="QHZ280" s="755"/>
      <c r="QIA280" s="755"/>
      <c r="QIB280" s="755"/>
      <c r="QIC280" s="755"/>
      <c r="QID280" s="755"/>
      <c r="QIE280" s="755"/>
      <c r="QIF280" s="755"/>
      <c r="QIG280" s="755"/>
      <c r="QIH280" s="755"/>
      <c r="QII280" s="755"/>
      <c r="QIJ280" s="755"/>
      <c r="QIK280" s="755"/>
      <c r="QIL280" s="755"/>
      <c r="QIM280" s="755"/>
      <c r="QIN280" s="755"/>
      <c r="QIO280" s="755"/>
      <c r="QIP280" s="755"/>
      <c r="QIQ280" s="755"/>
      <c r="QIR280" s="755"/>
      <c r="QIS280" s="755"/>
      <c r="QIT280" s="755"/>
      <c r="QIU280" s="755"/>
      <c r="QIV280" s="755"/>
      <c r="QIW280" s="755"/>
      <c r="QIX280" s="755"/>
      <c r="QIY280" s="755"/>
      <c r="QIZ280" s="755"/>
      <c r="QJA280" s="755"/>
      <c r="QJB280" s="755"/>
      <c r="QJC280" s="755"/>
      <c r="QJD280" s="755"/>
      <c r="QJE280" s="755"/>
      <c r="QJF280" s="755"/>
      <c r="QJG280" s="755"/>
      <c r="QJH280" s="755"/>
      <c r="QJI280" s="755"/>
      <c r="QJJ280" s="755"/>
      <c r="QJK280" s="755"/>
      <c r="QJL280" s="755"/>
      <c r="QJM280" s="755"/>
      <c r="QJN280" s="755"/>
      <c r="QJO280" s="755"/>
      <c r="QJP280" s="755"/>
      <c r="QJQ280" s="755"/>
      <c r="QJR280" s="755"/>
      <c r="QJS280" s="755"/>
      <c r="QJT280" s="755"/>
      <c r="QJU280" s="755"/>
      <c r="QJV280" s="755"/>
      <c r="QJW280" s="755"/>
      <c r="QJX280" s="755"/>
      <c r="QJY280" s="755"/>
      <c r="QJZ280" s="755"/>
      <c r="QKA280" s="755"/>
      <c r="QKB280" s="755"/>
      <c r="QKC280" s="755"/>
      <c r="QKD280" s="755"/>
      <c r="QKE280" s="755"/>
      <c r="QKF280" s="755"/>
      <c r="QKG280" s="755"/>
      <c r="QKH280" s="755"/>
      <c r="QKI280" s="755"/>
      <c r="QKJ280" s="755"/>
      <c r="QKK280" s="755"/>
      <c r="QKL280" s="755"/>
      <c r="QKM280" s="755"/>
      <c r="QKN280" s="755"/>
      <c r="QKO280" s="755"/>
      <c r="QKP280" s="755"/>
      <c r="QKQ280" s="755"/>
      <c r="QKR280" s="755"/>
      <c r="QKS280" s="755"/>
      <c r="QKT280" s="755"/>
      <c r="QKU280" s="755"/>
      <c r="QKV280" s="755"/>
      <c r="QKW280" s="755"/>
      <c r="QKX280" s="755"/>
      <c r="QKY280" s="755"/>
      <c r="QKZ280" s="755"/>
      <c r="QLA280" s="755"/>
      <c r="QLB280" s="755"/>
      <c r="QLC280" s="755"/>
      <c r="QLD280" s="755"/>
      <c r="QLE280" s="755"/>
      <c r="QLF280" s="755"/>
      <c r="QLG280" s="755"/>
      <c r="QLH280" s="755"/>
      <c r="QLI280" s="755"/>
      <c r="QLJ280" s="755"/>
      <c r="QLK280" s="755"/>
      <c r="QLL280" s="755"/>
      <c r="QLM280" s="755"/>
      <c r="QLN280" s="755"/>
      <c r="QLO280" s="755"/>
      <c r="QLP280" s="755"/>
      <c r="QLQ280" s="755"/>
      <c r="QLR280" s="755"/>
      <c r="QLS280" s="755"/>
      <c r="QLT280" s="755"/>
      <c r="QLU280" s="755"/>
      <c r="QLV280" s="755"/>
      <c r="QLW280" s="755"/>
      <c r="QLX280" s="755"/>
      <c r="QLY280" s="755"/>
      <c r="QLZ280" s="755"/>
      <c r="QMA280" s="755"/>
      <c r="QMB280" s="755"/>
      <c r="QMC280" s="755"/>
      <c r="QMD280" s="755"/>
      <c r="QME280" s="755"/>
      <c r="QMF280" s="755"/>
      <c r="QMG280" s="755"/>
      <c r="QMH280" s="755"/>
      <c r="QMI280" s="755"/>
      <c r="QMJ280" s="755"/>
      <c r="QMK280" s="755"/>
      <c r="QML280" s="755"/>
      <c r="QMM280" s="755"/>
      <c r="QMN280" s="755"/>
      <c r="QMO280" s="755"/>
      <c r="QMP280" s="755"/>
      <c r="QMQ280" s="755"/>
      <c r="QMR280" s="755"/>
      <c r="QMS280" s="755"/>
      <c r="QMT280" s="755"/>
      <c r="QMU280" s="755"/>
      <c r="QMV280" s="755"/>
      <c r="QMW280" s="755"/>
      <c r="QMX280" s="755"/>
      <c r="QMY280" s="755"/>
      <c r="QMZ280" s="755"/>
      <c r="QNA280" s="755"/>
      <c r="QNB280" s="755"/>
      <c r="QNC280" s="755"/>
      <c r="QND280" s="755"/>
      <c r="QNE280" s="755"/>
      <c r="QNF280" s="755"/>
      <c r="QNG280" s="755"/>
      <c r="QNH280" s="755"/>
      <c r="QNI280" s="755"/>
      <c r="QNJ280" s="755"/>
      <c r="QNK280" s="755"/>
      <c r="QNL280" s="755"/>
      <c r="QNM280" s="755"/>
      <c r="QNN280" s="755"/>
      <c r="QNO280" s="755"/>
      <c r="QNP280" s="755"/>
      <c r="QNQ280" s="755"/>
      <c r="QNR280" s="755"/>
      <c r="QNS280" s="755"/>
      <c r="QNT280" s="755"/>
      <c r="QNU280" s="755"/>
      <c r="QNV280" s="755"/>
      <c r="QNW280" s="755"/>
      <c r="QNX280" s="755"/>
      <c r="QNY280" s="755"/>
      <c r="QNZ280" s="755"/>
      <c r="QOA280" s="755"/>
      <c r="QOB280" s="755"/>
      <c r="QOC280" s="755"/>
      <c r="QOD280" s="755"/>
      <c r="QOE280" s="755"/>
      <c r="QOF280" s="755"/>
      <c r="QOG280" s="755"/>
      <c r="QOH280" s="755"/>
      <c r="QOI280" s="755"/>
      <c r="QOJ280" s="755"/>
      <c r="QOK280" s="755"/>
      <c r="QOL280" s="755"/>
      <c r="QOM280" s="755"/>
      <c r="QON280" s="755"/>
      <c r="QOO280" s="755"/>
      <c r="QOP280" s="755"/>
      <c r="QOQ280" s="755"/>
      <c r="QOR280" s="755"/>
      <c r="QOS280" s="755"/>
      <c r="QOT280" s="755"/>
      <c r="QOU280" s="755"/>
      <c r="QOV280" s="755"/>
      <c r="QOW280" s="755"/>
      <c r="QOX280" s="755"/>
      <c r="QOY280" s="755"/>
      <c r="QOZ280" s="755"/>
      <c r="QPA280" s="755"/>
      <c r="QPB280" s="755"/>
      <c r="QPC280" s="755"/>
      <c r="QPD280" s="755"/>
      <c r="QPE280" s="755"/>
      <c r="QPF280" s="755"/>
      <c r="QPG280" s="755"/>
      <c r="QPH280" s="755"/>
      <c r="QPI280" s="755"/>
      <c r="QPJ280" s="755"/>
      <c r="QPK280" s="755"/>
      <c r="QPL280" s="755"/>
      <c r="QPM280" s="755"/>
      <c r="QPN280" s="755"/>
      <c r="QPO280" s="755"/>
      <c r="QPP280" s="755"/>
      <c r="QPQ280" s="755"/>
      <c r="QPR280" s="755"/>
      <c r="QPS280" s="755"/>
      <c r="QPT280" s="755"/>
      <c r="QPU280" s="755"/>
      <c r="QPV280" s="755"/>
      <c r="QPW280" s="755"/>
      <c r="QPX280" s="755"/>
      <c r="QPY280" s="755"/>
      <c r="QPZ280" s="755"/>
      <c r="QQA280" s="755"/>
      <c r="QQB280" s="755"/>
      <c r="QQC280" s="755"/>
      <c r="QQD280" s="755"/>
      <c r="QQE280" s="755"/>
      <c r="QQF280" s="755"/>
      <c r="QQG280" s="755"/>
      <c r="QQH280" s="755"/>
      <c r="QQI280" s="755"/>
      <c r="QQJ280" s="755"/>
      <c r="QQK280" s="755"/>
      <c r="QQL280" s="755"/>
      <c r="QQM280" s="755"/>
      <c r="QQN280" s="755"/>
      <c r="QQO280" s="755"/>
      <c r="QQP280" s="755"/>
      <c r="QQQ280" s="755"/>
      <c r="QQR280" s="755"/>
      <c r="QQS280" s="755"/>
      <c r="QQT280" s="755"/>
      <c r="QQU280" s="755"/>
      <c r="QQV280" s="755"/>
      <c r="QQW280" s="755"/>
      <c r="QQX280" s="755"/>
      <c r="QQY280" s="755"/>
      <c r="QQZ280" s="755"/>
      <c r="QRA280" s="755"/>
      <c r="QRB280" s="755"/>
      <c r="QRC280" s="755"/>
      <c r="QRD280" s="755"/>
      <c r="QRE280" s="755"/>
      <c r="QRF280" s="755"/>
      <c r="QRG280" s="755"/>
      <c r="QRH280" s="755"/>
      <c r="QRI280" s="755"/>
      <c r="QRJ280" s="755"/>
      <c r="QRK280" s="755"/>
      <c r="QRL280" s="755"/>
      <c r="QRM280" s="755"/>
      <c r="QRN280" s="755"/>
      <c r="QRO280" s="755"/>
      <c r="QRP280" s="755"/>
      <c r="QRQ280" s="755"/>
      <c r="QRR280" s="755"/>
      <c r="QRS280" s="755"/>
      <c r="QRT280" s="755"/>
      <c r="QRU280" s="755"/>
      <c r="QRV280" s="755"/>
      <c r="QRW280" s="755"/>
      <c r="QRX280" s="755"/>
      <c r="QRY280" s="755"/>
      <c r="QRZ280" s="755"/>
      <c r="QSA280" s="755"/>
      <c r="QSB280" s="755"/>
      <c r="QSC280" s="755"/>
      <c r="QSD280" s="755"/>
      <c r="QSE280" s="755"/>
      <c r="QSF280" s="755"/>
      <c r="QSG280" s="755"/>
      <c r="QSH280" s="755"/>
      <c r="QSI280" s="755"/>
      <c r="QSJ280" s="755"/>
      <c r="QSK280" s="755"/>
      <c r="QSL280" s="755"/>
      <c r="QSM280" s="755"/>
      <c r="QSN280" s="755"/>
      <c r="QSO280" s="755"/>
      <c r="QSP280" s="755"/>
      <c r="QSQ280" s="755"/>
      <c r="QSR280" s="755"/>
      <c r="QSS280" s="755"/>
      <c r="QST280" s="755"/>
      <c r="QSU280" s="755"/>
      <c r="QSV280" s="755"/>
      <c r="QSW280" s="755"/>
      <c r="QSX280" s="755"/>
      <c r="QSY280" s="755"/>
      <c r="QSZ280" s="755"/>
      <c r="QTA280" s="755"/>
      <c r="QTB280" s="755"/>
      <c r="QTC280" s="755"/>
      <c r="QTD280" s="755"/>
      <c r="QTE280" s="755"/>
      <c r="QTF280" s="755"/>
      <c r="QTG280" s="755"/>
      <c r="QTH280" s="755"/>
      <c r="QTI280" s="755"/>
      <c r="QTJ280" s="755"/>
      <c r="QTK280" s="755"/>
      <c r="QTL280" s="755"/>
      <c r="QTM280" s="755"/>
      <c r="QTN280" s="755"/>
      <c r="QTO280" s="755"/>
      <c r="QTP280" s="755"/>
      <c r="QTQ280" s="755"/>
      <c r="QTR280" s="755"/>
      <c r="QTS280" s="755"/>
      <c r="QTT280" s="755"/>
      <c r="QTU280" s="755"/>
      <c r="QTV280" s="755"/>
      <c r="QTW280" s="755"/>
      <c r="QTX280" s="755"/>
      <c r="QTY280" s="755"/>
      <c r="QTZ280" s="755"/>
      <c r="QUA280" s="755"/>
      <c r="QUB280" s="755"/>
      <c r="QUC280" s="755"/>
      <c r="QUD280" s="755"/>
      <c r="QUE280" s="755"/>
      <c r="QUF280" s="755"/>
      <c r="QUG280" s="755"/>
      <c r="QUH280" s="755"/>
      <c r="QUI280" s="755"/>
      <c r="QUJ280" s="755"/>
      <c r="QUK280" s="755"/>
      <c r="QUL280" s="755"/>
      <c r="QUM280" s="755"/>
      <c r="QUN280" s="755"/>
      <c r="QUO280" s="755"/>
      <c r="QUP280" s="755"/>
      <c r="QUQ280" s="755"/>
      <c r="QUR280" s="755"/>
      <c r="QUS280" s="755"/>
      <c r="QUT280" s="755"/>
      <c r="QUU280" s="755"/>
      <c r="QUV280" s="755"/>
      <c r="QUW280" s="755"/>
      <c r="QUX280" s="755"/>
      <c r="QUY280" s="755"/>
      <c r="QUZ280" s="755"/>
      <c r="QVA280" s="755"/>
      <c r="QVB280" s="755"/>
      <c r="QVC280" s="755"/>
      <c r="QVD280" s="755"/>
      <c r="QVE280" s="755"/>
      <c r="QVF280" s="755"/>
      <c r="QVG280" s="755"/>
      <c r="QVH280" s="755"/>
      <c r="QVI280" s="755"/>
      <c r="QVJ280" s="755"/>
      <c r="QVK280" s="755"/>
      <c r="QVL280" s="755"/>
      <c r="QVM280" s="755"/>
      <c r="QVN280" s="755"/>
      <c r="QVO280" s="755"/>
      <c r="QVP280" s="755"/>
      <c r="QVQ280" s="755"/>
      <c r="QVR280" s="755"/>
      <c r="QVS280" s="755"/>
      <c r="QVT280" s="755"/>
      <c r="QVU280" s="755"/>
      <c r="QVV280" s="755"/>
      <c r="QVW280" s="755"/>
      <c r="QVX280" s="755"/>
      <c r="QVY280" s="755"/>
      <c r="QVZ280" s="755"/>
      <c r="QWA280" s="755"/>
      <c r="QWB280" s="755"/>
      <c r="QWC280" s="755"/>
      <c r="QWD280" s="755"/>
      <c r="QWE280" s="755"/>
      <c r="QWF280" s="755"/>
      <c r="QWG280" s="755"/>
      <c r="QWH280" s="755"/>
      <c r="QWI280" s="755"/>
      <c r="QWJ280" s="755"/>
      <c r="QWK280" s="755"/>
      <c r="QWL280" s="755"/>
      <c r="QWM280" s="755"/>
      <c r="QWN280" s="755"/>
      <c r="QWO280" s="755"/>
      <c r="QWP280" s="755"/>
      <c r="QWQ280" s="755"/>
      <c r="QWR280" s="755"/>
      <c r="QWS280" s="755"/>
      <c r="QWT280" s="755"/>
      <c r="QWU280" s="755"/>
      <c r="QWV280" s="755"/>
      <c r="QWW280" s="755"/>
      <c r="QWX280" s="755"/>
      <c r="QWY280" s="755"/>
      <c r="QWZ280" s="755"/>
      <c r="QXA280" s="755"/>
      <c r="QXB280" s="755"/>
      <c r="QXC280" s="755"/>
      <c r="QXD280" s="755"/>
      <c r="QXE280" s="755"/>
      <c r="QXF280" s="755"/>
      <c r="QXG280" s="755"/>
      <c r="QXH280" s="755"/>
      <c r="QXI280" s="755"/>
      <c r="QXJ280" s="755"/>
      <c r="QXK280" s="755"/>
      <c r="QXL280" s="755"/>
      <c r="QXM280" s="755"/>
      <c r="QXN280" s="755"/>
      <c r="QXO280" s="755"/>
      <c r="QXP280" s="755"/>
      <c r="QXQ280" s="755"/>
      <c r="QXR280" s="755"/>
      <c r="QXS280" s="755"/>
      <c r="QXT280" s="755"/>
      <c r="QXU280" s="755"/>
      <c r="QXV280" s="755"/>
      <c r="QXW280" s="755"/>
      <c r="QXX280" s="755"/>
      <c r="QXY280" s="755"/>
      <c r="QXZ280" s="755"/>
      <c r="QYA280" s="755"/>
      <c r="QYB280" s="755"/>
      <c r="QYC280" s="755"/>
      <c r="QYD280" s="755"/>
      <c r="QYE280" s="755"/>
      <c r="QYF280" s="755"/>
      <c r="QYG280" s="755"/>
      <c r="QYH280" s="755"/>
      <c r="QYI280" s="755"/>
      <c r="QYJ280" s="755"/>
      <c r="QYK280" s="755"/>
      <c r="QYL280" s="755"/>
      <c r="QYM280" s="755"/>
      <c r="QYN280" s="755"/>
      <c r="QYO280" s="755"/>
      <c r="QYP280" s="755"/>
      <c r="QYQ280" s="755"/>
      <c r="QYR280" s="755"/>
      <c r="QYS280" s="755"/>
      <c r="QYT280" s="755"/>
      <c r="QYU280" s="755"/>
      <c r="QYV280" s="755"/>
      <c r="QYW280" s="755"/>
      <c r="QYX280" s="755"/>
      <c r="QYY280" s="755"/>
      <c r="QYZ280" s="755"/>
      <c r="QZA280" s="755"/>
      <c r="QZB280" s="755"/>
      <c r="QZC280" s="755"/>
      <c r="QZD280" s="755"/>
      <c r="QZE280" s="755"/>
      <c r="QZF280" s="755"/>
      <c r="QZG280" s="755"/>
      <c r="QZH280" s="755"/>
      <c r="QZI280" s="755"/>
      <c r="QZJ280" s="755"/>
      <c r="QZK280" s="755"/>
      <c r="QZL280" s="755"/>
      <c r="QZM280" s="755"/>
      <c r="QZN280" s="755"/>
      <c r="QZO280" s="755"/>
      <c r="QZP280" s="755"/>
      <c r="QZQ280" s="755"/>
      <c r="QZR280" s="755"/>
      <c r="QZS280" s="755"/>
      <c r="QZT280" s="755"/>
      <c r="QZU280" s="755"/>
      <c r="QZV280" s="755"/>
      <c r="QZW280" s="755"/>
      <c r="QZX280" s="755"/>
      <c r="QZY280" s="755"/>
      <c r="QZZ280" s="755"/>
      <c r="RAA280" s="755"/>
      <c r="RAB280" s="755"/>
      <c r="RAC280" s="755"/>
      <c r="RAD280" s="755"/>
      <c r="RAE280" s="755"/>
      <c r="RAF280" s="755"/>
      <c r="RAG280" s="755"/>
      <c r="RAH280" s="755"/>
      <c r="RAI280" s="755"/>
      <c r="RAJ280" s="755"/>
      <c r="RAK280" s="755"/>
      <c r="RAL280" s="755"/>
      <c r="RAM280" s="755"/>
      <c r="RAN280" s="755"/>
      <c r="RAO280" s="755"/>
      <c r="RAP280" s="755"/>
      <c r="RAQ280" s="755"/>
      <c r="RAR280" s="755"/>
      <c r="RAS280" s="755"/>
      <c r="RAT280" s="755"/>
      <c r="RAU280" s="755"/>
      <c r="RAV280" s="755"/>
      <c r="RAW280" s="755"/>
      <c r="RAX280" s="755"/>
      <c r="RAY280" s="755"/>
      <c r="RAZ280" s="755"/>
      <c r="RBA280" s="755"/>
      <c r="RBB280" s="755"/>
      <c r="RBC280" s="755"/>
      <c r="RBD280" s="755"/>
      <c r="RBE280" s="755"/>
      <c r="RBF280" s="755"/>
      <c r="RBG280" s="755"/>
      <c r="RBH280" s="755"/>
      <c r="RBI280" s="755"/>
      <c r="RBJ280" s="755"/>
      <c r="RBK280" s="755"/>
      <c r="RBL280" s="755"/>
      <c r="RBM280" s="755"/>
      <c r="RBN280" s="755"/>
      <c r="RBO280" s="755"/>
      <c r="RBP280" s="755"/>
      <c r="RBQ280" s="755"/>
      <c r="RBR280" s="755"/>
      <c r="RBS280" s="755"/>
      <c r="RBT280" s="755"/>
      <c r="RBU280" s="755"/>
      <c r="RBV280" s="755"/>
      <c r="RBW280" s="755"/>
      <c r="RBX280" s="755"/>
      <c r="RBY280" s="755"/>
      <c r="RBZ280" s="755"/>
      <c r="RCA280" s="755"/>
      <c r="RCB280" s="755"/>
      <c r="RCC280" s="755"/>
      <c r="RCD280" s="755"/>
      <c r="RCE280" s="755"/>
      <c r="RCF280" s="755"/>
      <c r="RCG280" s="755"/>
      <c r="RCH280" s="755"/>
      <c r="RCI280" s="755"/>
      <c r="RCJ280" s="755"/>
      <c r="RCK280" s="755"/>
      <c r="RCL280" s="755"/>
      <c r="RCM280" s="755"/>
      <c r="RCN280" s="755"/>
      <c r="RCO280" s="755"/>
      <c r="RCP280" s="755"/>
      <c r="RCQ280" s="755"/>
      <c r="RCR280" s="755"/>
      <c r="RCS280" s="755"/>
      <c r="RCT280" s="755"/>
      <c r="RCU280" s="755"/>
      <c r="RCV280" s="755"/>
      <c r="RCW280" s="755"/>
      <c r="RCX280" s="755"/>
      <c r="RCY280" s="755"/>
      <c r="RCZ280" s="755"/>
      <c r="RDA280" s="755"/>
      <c r="RDB280" s="755"/>
      <c r="RDC280" s="755"/>
      <c r="RDD280" s="755"/>
      <c r="RDE280" s="755"/>
      <c r="RDF280" s="755"/>
      <c r="RDG280" s="755"/>
      <c r="RDH280" s="755"/>
      <c r="RDI280" s="755"/>
      <c r="RDJ280" s="755"/>
      <c r="RDK280" s="755"/>
      <c r="RDL280" s="755"/>
      <c r="RDM280" s="755"/>
      <c r="RDN280" s="755"/>
      <c r="RDO280" s="755"/>
      <c r="RDP280" s="755"/>
      <c r="RDQ280" s="755"/>
      <c r="RDR280" s="755"/>
      <c r="RDS280" s="755"/>
      <c r="RDT280" s="755"/>
      <c r="RDU280" s="755"/>
      <c r="RDV280" s="755"/>
      <c r="RDW280" s="755"/>
      <c r="RDX280" s="755"/>
      <c r="RDY280" s="755"/>
      <c r="RDZ280" s="755"/>
      <c r="REA280" s="755"/>
      <c r="REB280" s="755"/>
      <c r="REC280" s="755"/>
      <c r="RED280" s="755"/>
      <c r="REE280" s="755"/>
      <c r="REF280" s="755"/>
      <c r="REG280" s="755"/>
      <c r="REH280" s="755"/>
      <c r="REI280" s="755"/>
      <c r="REJ280" s="755"/>
      <c r="REK280" s="755"/>
      <c r="REL280" s="755"/>
      <c r="REM280" s="755"/>
      <c r="REN280" s="755"/>
      <c r="REO280" s="755"/>
      <c r="REP280" s="755"/>
      <c r="REQ280" s="755"/>
      <c r="RER280" s="755"/>
      <c r="RES280" s="755"/>
      <c r="RET280" s="755"/>
      <c r="REU280" s="755"/>
      <c r="REV280" s="755"/>
      <c r="REW280" s="755"/>
      <c r="REX280" s="755"/>
      <c r="REY280" s="755"/>
      <c r="REZ280" s="755"/>
      <c r="RFA280" s="755"/>
      <c r="RFB280" s="755"/>
      <c r="RFC280" s="755"/>
      <c r="RFD280" s="755"/>
      <c r="RFE280" s="755"/>
      <c r="RFF280" s="755"/>
      <c r="RFG280" s="755"/>
      <c r="RFH280" s="755"/>
      <c r="RFI280" s="755"/>
      <c r="RFJ280" s="755"/>
      <c r="RFK280" s="755"/>
      <c r="RFL280" s="755"/>
      <c r="RFM280" s="755"/>
      <c r="RFN280" s="755"/>
      <c r="RFO280" s="755"/>
      <c r="RFP280" s="755"/>
      <c r="RFQ280" s="755"/>
      <c r="RFR280" s="755"/>
      <c r="RFS280" s="755"/>
      <c r="RFT280" s="755"/>
      <c r="RFU280" s="755"/>
      <c r="RFV280" s="755"/>
      <c r="RFW280" s="755"/>
      <c r="RFX280" s="755"/>
      <c r="RFY280" s="755"/>
      <c r="RFZ280" s="755"/>
      <c r="RGA280" s="755"/>
      <c r="RGB280" s="755"/>
      <c r="RGC280" s="755"/>
      <c r="RGD280" s="755"/>
      <c r="RGE280" s="755"/>
      <c r="RGF280" s="755"/>
      <c r="RGG280" s="755"/>
      <c r="RGH280" s="755"/>
      <c r="RGI280" s="755"/>
      <c r="RGJ280" s="755"/>
      <c r="RGK280" s="755"/>
      <c r="RGL280" s="755"/>
      <c r="RGM280" s="755"/>
      <c r="RGN280" s="755"/>
      <c r="RGO280" s="755"/>
      <c r="RGP280" s="755"/>
      <c r="RGQ280" s="755"/>
      <c r="RGR280" s="755"/>
      <c r="RGS280" s="755"/>
      <c r="RGT280" s="755"/>
      <c r="RGU280" s="755"/>
      <c r="RGV280" s="755"/>
      <c r="RGW280" s="755"/>
      <c r="RGX280" s="755"/>
      <c r="RGY280" s="755"/>
      <c r="RGZ280" s="755"/>
      <c r="RHA280" s="755"/>
      <c r="RHB280" s="755"/>
      <c r="RHC280" s="755"/>
      <c r="RHD280" s="755"/>
      <c r="RHE280" s="755"/>
      <c r="RHF280" s="755"/>
      <c r="RHG280" s="755"/>
      <c r="RHH280" s="755"/>
      <c r="RHI280" s="755"/>
      <c r="RHJ280" s="755"/>
      <c r="RHK280" s="755"/>
      <c r="RHL280" s="755"/>
      <c r="RHM280" s="755"/>
      <c r="RHN280" s="755"/>
      <c r="RHO280" s="755"/>
      <c r="RHP280" s="755"/>
      <c r="RHQ280" s="755"/>
      <c r="RHR280" s="755"/>
      <c r="RHS280" s="755"/>
      <c r="RHT280" s="755"/>
      <c r="RHU280" s="755"/>
      <c r="RHV280" s="755"/>
      <c r="RHW280" s="755"/>
      <c r="RHX280" s="755"/>
      <c r="RHY280" s="755"/>
      <c r="RHZ280" s="755"/>
      <c r="RIA280" s="755"/>
      <c r="RIB280" s="755"/>
      <c r="RIC280" s="755"/>
      <c r="RID280" s="755"/>
      <c r="RIE280" s="755"/>
      <c r="RIF280" s="755"/>
      <c r="RIG280" s="755"/>
      <c r="RIH280" s="755"/>
      <c r="RII280" s="755"/>
      <c r="RIJ280" s="755"/>
      <c r="RIK280" s="755"/>
      <c r="RIL280" s="755"/>
      <c r="RIM280" s="755"/>
      <c r="RIN280" s="755"/>
      <c r="RIO280" s="755"/>
      <c r="RIP280" s="755"/>
      <c r="RIQ280" s="755"/>
      <c r="RIR280" s="755"/>
      <c r="RIS280" s="755"/>
      <c r="RIT280" s="755"/>
      <c r="RIU280" s="755"/>
      <c r="RIV280" s="755"/>
      <c r="RIW280" s="755"/>
      <c r="RIX280" s="755"/>
      <c r="RIY280" s="755"/>
      <c r="RIZ280" s="755"/>
      <c r="RJA280" s="755"/>
      <c r="RJB280" s="755"/>
      <c r="RJC280" s="755"/>
      <c r="RJD280" s="755"/>
      <c r="RJE280" s="755"/>
      <c r="RJF280" s="755"/>
      <c r="RJG280" s="755"/>
      <c r="RJH280" s="755"/>
      <c r="RJI280" s="755"/>
      <c r="RJJ280" s="755"/>
      <c r="RJK280" s="755"/>
      <c r="RJL280" s="755"/>
      <c r="RJM280" s="755"/>
      <c r="RJN280" s="755"/>
      <c r="RJO280" s="755"/>
      <c r="RJP280" s="755"/>
      <c r="RJQ280" s="755"/>
      <c r="RJR280" s="755"/>
      <c r="RJS280" s="755"/>
      <c r="RJT280" s="755"/>
      <c r="RJU280" s="755"/>
      <c r="RJV280" s="755"/>
      <c r="RJW280" s="755"/>
      <c r="RJX280" s="755"/>
      <c r="RJY280" s="755"/>
      <c r="RJZ280" s="755"/>
      <c r="RKA280" s="755"/>
      <c r="RKB280" s="755"/>
      <c r="RKC280" s="755"/>
      <c r="RKD280" s="755"/>
      <c r="RKE280" s="755"/>
      <c r="RKF280" s="755"/>
      <c r="RKG280" s="755"/>
      <c r="RKH280" s="755"/>
      <c r="RKI280" s="755"/>
      <c r="RKJ280" s="755"/>
      <c r="RKK280" s="755"/>
      <c r="RKL280" s="755"/>
      <c r="RKM280" s="755"/>
      <c r="RKN280" s="755"/>
      <c r="RKO280" s="755"/>
      <c r="RKP280" s="755"/>
      <c r="RKQ280" s="755"/>
      <c r="RKR280" s="755"/>
      <c r="RKS280" s="755"/>
      <c r="RKT280" s="755"/>
      <c r="RKU280" s="755"/>
      <c r="RKV280" s="755"/>
      <c r="RKW280" s="755"/>
      <c r="RKX280" s="755"/>
      <c r="RKY280" s="755"/>
      <c r="RKZ280" s="755"/>
      <c r="RLA280" s="755"/>
      <c r="RLB280" s="755"/>
      <c r="RLC280" s="755"/>
      <c r="RLD280" s="755"/>
      <c r="RLE280" s="755"/>
      <c r="RLF280" s="755"/>
      <c r="RLG280" s="755"/>
      <c r="RLH280" s="755"/>
      <c r="RLI280" s="755"/>
      <c r="RLJ280" s="755"/>
      <c r="RLK280" s="755"/>
      <c r="RLL280" s="755"/>
      <c r="RLM280" s="755"/>
      <c r="RLN280" s="755"/>
      <c r="RLO280" s="755"/>
      <c r="RLP280" s="755"/>
      <c r="RLQ280" s="755"/>
      <c r="RLR280" s="755"/>
      <c r="RLS280" s="755"/>
      <c r="RLT280" s="755"/>
      <c r="RLU280" s="755"/>
      <c r="RLV280" s="755"/>
      <c r="RLW280" s="755"/>
      <c r="RLX280" s="755"/>
      <c r="RLY280" s="755"/>
      <c r="RLZ280" s="755"/>
      <c r="RMA280" s="755"/>
      <c r="RMB280" s="755"/>
      <c r="RMC280" s="755"/>
      <c r="RMD280" s="755"/>
      <c r="RME280" s="755"/>
      <c r="RMF280" s="755"/>
      <c r="RMG280" s="755"/>
      <c r="RMH280" s="755"/>
      <c r="RMI280" s="755"/>
      <c r="RMJ280" s="755"/>
      <c r="RMK280" s="755"/>
      <c r="RML280" s="755"/>
      <c r="RMM280" s="755"/>
      <c r="RMN280" s="755"/>
      <c r="RMO280" s="755"/>
      <c r="RMP280" s="755"/>
      <c r="RMQ280" s="755"/>
      <c r="RMR280" s="755"/>
      <c r="RMS280" s="755"/>
      <c r="RMT280" s="755"/>
      <c r="RMU280" s="755"/>
      <c r="RMV280" s="755"/>
      <c r="RMW280" s="755"/>
      <c r="RMX280" s="755"/>
      <c r="RMY280" s="755"/>
      <c r="RMZ280" s="755"/>
      <c r="RNA280" s="755"/>
      <c r="RNB280" s="755"/>
      <c r="RNC280" s="755"/>
      <c r="RND280" s="755"/>
      <c r="RNE280" s="755"/>
      <c r="RNF280" s="755"/>
      <c r="RNG280" s="755"/>
      <c r="RNH280" s="755"/>
      <c r="RNI280" s="755"/>
      <c r="RNJ280" s="755"/>
      <c r="RNK280" s="755"/>
      <c r="RNL280" s="755"/>
      <c r="RNM280" s="755"/>
      <c r="RNN280" s="755"/>
      <c r="RNO280" s="755"/>
      <c r="RNP280" s="755"/>
      <c r="RNQ280" s="755"/>
      <c r="RNR280" s="755"/>
      <c r="RNS280" s="755"/>
      <c r="RNT280" s="755"/>
      <c r="RNU280" s="755"/>
      <c r="RNV280" s="755"/>
      <c r="RNW280" s="755"/>
      <c r="RNX280" s="755"/>
      <c r="RNY280" s="755"/>
      <c r="RNZ280" s="755"/>
      <c r="ROA280" s="755"/>
      <c r="ROB280" s="755"/>
      <c r="ROC280" s="755"/>
      <c r="ROD280" s="755"/>
      <c r="ROE280" s="755"/>
      <c r="ROF280" s="755"/>
      <c r="ROG280" s="755"/>
      <c r="ROH280" s="755"/>
      <c r="ROI280" s="755"/>
      <c r="ROJ280" s="755"/>
      <c r="ROK280" s="755"/>
      <c r="ROL280" s="755"/>
      <c r="ROM280" s="755"/>
      <c r="RON280" s="755"/>
      <c r="ROO280" s="755"/>
      <c r="ROP280" s="755"/>
      <c r="ROQ280" s="755"/>
      <c r="ROR280" s="755"/>
      <c r="ROS280" s="755"/>
      <c r="ROT280" s="755"/>
      <c r="ROU280" s="755"/>
      <c r="ROV280" s="755"/>
      <c r="ROW280" s="755"/>
      <c r="ROX280" s="755"/>
      <c r="ROY280" s="755"/>
      <c r="ROZ280" s="755"/>
      <c r="RPA280" s="755"/>
      <c r="RPB280" s="755"/>
      <c r="RPC280" s="755"/>
      <c r="RPD280" s="755"/>
      <c r="RPE280" s="755"/>
      <c r="RPF280" s="755"/>
      <c r="RPG280" s="755"/>
      <c r="RPH280" s="755"/>
      <c r="RPI280" s="755"/>
      <c r="RPJ280" s="755"/>
      <c r="RPK280" s="755"/>
      <c r="RPL280" s="755"/>
      <c r="RPM280" s="755"/>
      <c r="RPN280" s="755"/>
      <c r="RPO280" s="755"/>
      <c r="RPP280" s="755"/>
      <c r="RPQ280" s="755"/>
      <c r="RPR280" s="755"/>
      <c r="RPS280" s="755"/>
      <c r="RPT280" s="755"/>
      <c r="RPU280" s="755"/>
      <c r="RPV280" s="755"/>
      <c r="RPW280" s="755"/>
      <c r="RPX280" s="755"/>
      <c r="RPY280" s="755"/>
      <c r="RPZ280" s="755"/>
      <c r="RQA280" s="755"/>
      <c r="RQB280" s="755"/>
      <c r="RQC280" s="755"/>
      <c r="RQD280" s="755"/>
      <c r="RQE280" s="755"/>
      <c r="RQF280" s="755"/>
      <c r="RQG280" s="755"/>
      <c r="RQH280" s="755"/>
      <c r="RQI280" s="755"/>
      <c r="RQJ280" s="755"/>
      <c r="RQK280" s="755"/>
      <c r="RQL280" s="755"/>
      <c r="RQM280" s="755"/>
      <c r="RQN280" s="755"/>
      <c r="RQO280" s="755"/>
      <c r="RQP280" s="755"/>
      <c r="RQQ280" s="755"/>
      <c r="RQR280" s="755"/>
      <c r="RQS280" s="755"/>
      <c r="RQT280" s="755"/>
      <c r="RQU280" s="755"/>
      <c r="RQV280" s="755"/>
      <c r="RQW280" s="755"/>
      <c r="RQX280" s="755"/>
      <c r="RQY280" s="755"/>
      <c r="RQZ280" s="755"/>
      <c r="RRA280" s="755"/>
      <c r="RRB280" s="755"/>
      <c r="RRC280" s="755"/>
      <c r="RRD280" s="755"/>
      <c r="RRE280" s="755"/>
      <c r="RRF280" s="755"/>
      <c r="RRG280" s="755"/>
      <c r="RRH280" s="755"/>
      <c r="RRI280" s="755"/>
      <c r="RRJ280" s="755"/>
      <c r="RRK280" s="755"/>
      <c r="RRL280" s="755"/>
      <c r="RRM280" s="755"/>
      <c r="RRN280" s="755"/>
      <c r="RRO280" s="755"/>
      <c r="RRP280" s="755"/>
      <c r="RRQ280" s="755"/>
      <c r="RRR280" s="755"/>
      <c r="RRS280" s="755"/>
      <c r="RRT280" s="755"/>
      <c r="RRU280" s="755"/>
      <c r="RRV280" s="755"/>
      <c r="RRW280" s="755"/>
      <c r="RRX280" s="755"/>
      <c r="RRY280" s="755"/>
      <c r="RRZ280" s="755"/>
      <c r="RSA280" s="755"/>
      <c r="RSB280" s="755"/>
      <c r="RSC280" s="755"/>
      <c r="RSD280" s="755"/>
      <c r="RSE280" s="755"/>
      <c r="RSF280" s="755"/>
      <c r="RSG280" s="755"/>
      <c r="RSH280" s="755"/>
      <c r="RSI280" s="755"/>
      <c r="RSJ280" s="755"/>
      <c r="RSK280" s="755"/>
      <c r="RSL280" s="755"/>
      <c r="RSM280" s="755"/>
      <c r="RSN280" s="755"/>
      <c r="RSO280" s="755"/>
      <c r="RSP280" s="755"/>
      <c r="RSQ280" s="755"/>
      <c r="RSR280" s="755"/>
      <c r="RSS280" s="755"/>
      <c r="RST280" s="755"/>
      <c r="RSU280" s="755"/>
      <c r="RSV280" s="755"/>
      <c r="RSW280" s="755"/>
      <c r="RSX280" s="755"/>
      <c r="RSY280" s="755"/>
      <c r="RSZ280" s="755"/>
      <c r="RTA280" s="755"/>
      <c r="RTB280" s="755"/>
      <c r="RTC280" s="755"/>
      <c r="RTD280" s="755"/>
      <c r="RTE280" s="755"/>
      <c r="RTF280" s="755"/>
      <c r="RTG280" s="755"/>
      <c r="RTH280" s="755"/>
      <c r="RTI280" s="755"/>
      <c r="RTJ280" s="755"/>
      <c r="RTK280" s="755"/>
      <c r="RTL280" s="755"/>
      <c r="RTM280" s="755"/>
      <c r="RTN280" s="755"/>
      <c r="RTO280" s="755"/>
      <c r="RTP280" s="755"/>
      <c r="RTQ280" s="755"/>
      <c r="RTR280" s="755"/>
      <c r="RTS280" s="755"/>
      <c r="RTT280" s="755"/>
      <c r="RTU280" s="755"/>
      <c r="RTV280" s="755"/>
      <c r="RTW280" s="755"/>
      <c r="RTX280" s="755"/>
      <c r="RTY280" s="755"/>
      <c r="RTZ280" s="755"/>
      <c r="RUA280" s="755"/>
      <c r="RUB280" s="755"/>
      <c r="RUC280" s="755"/>
      <c r="RUD280" s="755"/>
      <c r="RUE280" s="755"/>
      <c r="RUF280" s="755"/>
      <c r="RUG280" s="755"/>
      <c r="RUH280" s="755"/>
      <c r="RUI280" s="755"/>
      <c r="RUJ280" s="755"/>
      <c r="RUK280" s="755"/>
      <c r="RUL280" s="755"/>
      <c r="RUM280" s="755"/>
      <c r="RUN280" s="755"/>
      <c r="RUO280" s="755"/>
      <c r="RUP280" s="755"/>
      <c r="RUQ280" s="755"/>
      <c r="RUR280" s="755"/>
      <c r="RUS280" s="755"/>
      <c r="RUT280" s="755"/>
      <c r="RUU280" s="755"/>
      <c r="RUV280" s="755"/>
      <c r="RUW280" s="755"/>
      <c r="RUX280" s="755"/>
      <c r="RUY280" s="755"/>
      <c r="RUZ280" s="755"/>
      <c r="RVA280" s="755"/>
      <c r="RVB280" s="755"/>
      <c r="RVC280" s="755"/>
      <c r="RVD280" s="755"/>
      <c r="RVE280" s="755"/>
      <c r="RVF280" s="755"/>
      <c r="RVG280" s="755"/>
      <c r="RVH280" s="755"/>
      <c r="RVI280" s="755"/>
      <c r="RVJ280" s="755"/>
      <c r="RVK280" s="755"/>
      <c r="RVL280" s="755"/>
      <c r="RVM280" s="755"/>
      <c r="RVN280" s="755"/>
      <c r="RVO280" s="755"/>
      <c r="RVP280" s="755"/>
      <c r="RVQ280" s="755"/>
      <c r="RVR280" s="755"/>
      <c r="RVS280" s="755"/>
      <c r="RVT280" s="755"/>
      <c r="RVU280" s="755"/>
      <c r="RVV280" s="755"/>
      <c r="RVW280" s="755"/>
      <c r="RVX280" s="755"/>
      <c r="RVY280" s="755"/>
      <c r="RVZ280" s="755"/>
      <c r="RWA280" s="755"/>
      <c r="RWB280" s="755"/>
      <c r="RWC280" s="755"/>
      <c r="RWD280" s="755"/>
      <c r="RWE280" s="755"/>
      <c r="RWF280" s="755"/>
      <c r="RWG280" s="755"/>
      <c r="RWH280" s="755"/>
      <c r="RWI280" s="755"/>
      <c r="RWJ280" s="755"/>
      <c r="RWK280" s="755"/>
      <c r="RWL280" s="755"/>
      <c r="RWM280" s="755"/>
      <c r="RWN280" s="755"/>
      <c r="RWO280" s="755"/>
      <c r="RWP280" s="755"/>
      <c r="RWQ280" s="755"/>
      <c r="RWR280" s="755"/>
      <c r="RWS280" s="755"/>
      <c r="RWT280" s="755"/>
      <c r="RWU280" s="755"/>
      <c r="RWV280" s="755"/>
      <c r="RWW280" s="755"/>
      <c r="RWX280" s="755"/>
      <c r="RWY280" s="755"/>
      <c r="RWZ280" s="755"/>
      <c r="RXA280" s="755"/>
      <c r="RXB280" s="755"/>
      <c r="RXC280" s="755"/>
      <c r="RXD280" s="755"/>
      <c r="RXE280" s="755"/>
      <c r="RXF280" s="755"/>
      <c r="RXG280" s="755"/>
      <c r="RXH280" s="755"/>
      <c r="RXI280" s="755"/>
      <c r="RXJ280" s="755"/>
      <c r="RXK280" s="755"/>
      <c r="RXL280" s="755"/>
      <c r="RXM280" s="755"/>
      <c r="RXN280" s="755"/>
      <c r="RXO280" s="755"/>
      <c r="RXP280" s="755"/>
      <c r="RXQ280" s="755"/>
      <c r="RXR280" s="755"/>
      <c r="RXS280" s="755"/>
      <c r="RXT280" s="755"/>
      <c r="RXU280" s="755"/>
      <c r="RXV280" s="755"/>
      <c r="RXW280" s="755"/>
      <c r="RXX280" s="755"/>
      <c r="RXY280" s="755"/>
      <c r="RXZ280" s="755"/>
      <c r="RYA280" s="755"/>
      <c r="RYB280" s="755"/>
      <c r="RYC280" s="755"/>
      <c r="RYD280" s="755"/>
      <c r="RYE280" s="755"/>
      <c r="RYF280" s="755"/>
      <c r="RYG280" s="755"/>
      <c r="RYH280" s="755"/>
      <c r="RYI280" s="755"/>
      <c r="RYJ280" s="755"/>
      <c r="RYK280" s="755"/>
      <c r="RYL280" s="755"/>
      <c r="RYM280" s="755"/>
      <c r="RYN280" s="755"/>
      <c r="RYO280" s="755"/>
      <c r="RYP280" s="755"/>
      <c r="RYQ280" s="755"/>
      <c r="RYR280" s="755"/>
      <c r="RYS280" s="755"/>
      <c r="RYT280" s="755"/>
      <c r="RYU280" s="755"/>
      <c r="RYV280" s="755"/>
      <c r="RYW280" s="755"/>
      <c r="RYX280" s="755"/>
      <c r="RYY280" s="755"/>
      <c r="RYZ280" s="755"/>
      <c r="RZA280" s="755"/>
      <c r="RZB280" s="755"/>
      <c r="RZC280" s="755"/>
      <c r="RZD280" s="755"/>
      <c r="RZE280" s="755"/>
      <c r="RZF280" s="755"/>
      <c r="RZG280" s="755"/>
      <c r="RZH280" s="755"/>
      <c r="RZI280" s="755"/>
      <c r="RZJ280" s="755"/>
      <c r="RZK280" s="755"/>
      <c r="RZL280" s="755"/>
      <c r="RZM280" s="755"/>
      <c r="RZN280" s="755"/>
      <c r="RZO280" s="755"/>
      <c r="RZP280" s="755"/>
      <c r="RZQ280" s="755"/>
      <c r="RZR280" s="755"/>
      <c r="RZS280" s="755"/>
      <c r="RZT280" s="755"/>
      <c r="RZU280" s="755"/>
      <c r="RZV280" s="755"/>
      <c r="RZW280" s="755"/>
      <c r="RZX280" s="755"/>
      <c r="RZY280" s="755"/>
      <c r="RZZ280" s="755"/>
      <c r="SAA280" s="755"/>
      <c r="SAB280" s="755"/>
      <c r="SAC280" s="755"/>
      <c r="SAD280" s="755"/>
      <c r="SAE280" s="755"/>
      <c r="SAF280" s="755"/>
      <c r="SAG280" s="755"/>
      <c r="SAH280" s="755"/>
      <c r="SAI280" s="755"/>
      <c r="SAJ280" s="755"/>
      <c r="SAK280" s="755"/>
      <c r="SAL280" s="755"/>
      <c r="SAM280" s="755"/>
      <c r="SAN280" s="755"/>
      <c r="SAO280" s="755"/>
      <c r="SAP280" s="755"/>
      <c r="SAQ280" s="755"/>
      <c r="SAR280" s="755"/>
      <c r="SAS280" s="755"/>
      <c r="SAT280" s="755"/>
      <c r="SAU280" s="755"/>
      <c r="SAV280" s="755"/>
      <c r="SAW280" s="755"/>
      <c r="SAX280" s="755"/>
      <c r="SAY280" s="755"/>
      <c r="SAZ280" s="755"/>
      <c r="SBA280" s="755"/>
      <c r="SBB280" s="755"/>
      <c r="SBC280" s="755"/>
      <c r="SBD280" s="755"/>
      <c r="SBE280" s="755"/>
      <c r="SBF280" s="755"/>
      <c r="SBG280" s="755"/>
      <c r="SBH280" s="755"/>
      <c r="SBI280" s="755"/>
      <c r="SBJ280" s="755"/>
      <c r="SBK280" s="755"/>
      <c r="SBL280" s="755"/>
      <c r="SBM280" s="755"/>
      <c r="SBN280" s="755"/>
      <c r="SBO280" s="755"/>
      <c r="SBP280" s="755"/>
      <c r="SBQ280" s="755"/>
      <c r="SBR280" s="755"/>
      <c r="SBS280" s="755"/>
      <c r="SBT280" s="755"/>
      <c r="SBU280" s="755"/>
      <c r="SBV280" s="755"/>
      <c r="SBW280" s="755"/>
      <c r="SBX280" s="755"/>
      <c r="SBY280" s="755"/>
      <c r="SBZ280" s="755"/>
      <c r="SCA280" s="755"/>
      <c r="SCB280" s="755"/>
      <c r="SCC280" s="755"/>
      <c r="SCD280" s="755"/>
      <c r="SCE280" s="755"/>
      <c r="SCF280" s="755"/>
      <c r="SCG280" s="755"/>
      <c r="SCH280" s="755"/>
      <c r="SCI280" s="755"/>
      <c r="SCJ280" s="755"/>
      <c r="SCK280" s="755"/>
      <c r="SCL280" s="755"/>
      <c r="SCM280" s="755"/>
      <c r="SCN280" s="755"/>
      <c r="SCO280" s="755"/>
      <c r="SCP280" s="755"/>
      <c r="SCQ280" s="755"/>
      <c r="SCR280" s="755"/>
      <c r="SCS280" s="755"/>
      <c r="SCT280" s="755"/>
      <c r="SCU280" s="755"/>
      <c r="SCV280" s="755"/>
      <c r="SCW280" s="755"/>
      <c r="SCX280" s="755"/>
      <c r="SCY280" s="755"/>
      <c r="SCZ280" s="755"/>
      <c r="SDA280" s="755"/>
      <c r="SDB280" s="755"/>
      <c r="SDC280" s="755"/>
      <c r="SDD280" s="755"/>
      <c r="SDE280" s="755"/>
      <c r="SDF280" s="755"/>
      <c r="SDG280" s="755"/>
      <c r="SDH280" s="755"/>
      <c r="SDI280" s="755"/>
      <c r="SDJ280" s="755"/>
      <c r="SDK280" s="755"/>
      <c r="SDL280" s="755"/>
      <c r="SDM280" s="755"/>
      <c r="SDN280" s="755"/>
      <c r="SDO280" s="755"/>
      <c r="SDP280" s="755"/>
      <c r="SDQ280" s="755"/>
      <c r="SDR280" s="755"/>
      <c r="SDS280" s="755"/>
      <c r="SDT280" s="755"/>
      <c r="SDU280" s="755"/>
      <c r="SDV280" s="755"/>
      <c r="SDW280" s="755"/>
      <c r="SDX280" s="755"/>
      <c r="SDY280" s="755"/>
      <c r="SDZ280" s="755"/>
      <c r="SEA280" s="755"/>
      <c r="SEB280" s="755"/>
      <c r="SEC280" s="755"/>
      <c r="SED280" s="755"/>
      <c r="SEE280" s="755"/>
      <c r="SEF280" s="755"/>
      <c r="SEG280" s="755"/>
      <c r="SEH280" s="755"/>
      <c r="SEI280" s="755"/>
      <c r="SEJ280" s="755"/>
      <c r="SEK280" s="755"/>
      <c r="SEL280" s="755"/>
      <c r="SEM280" s="755"/>
      <c r="SEN280" s="755"/>
      <c r="SEO280" s="755"/>
      <c r="SEP280" s="755"/>
      <c r="SEQ280" s="755"/>
      <c r="SER280" s="755"/>
      <c r="SES280" s="755"/>
      <c r="SET280" s="755"/>
      <c r="SEU280" s="755"/>
      <c r="SEV280" s="755"/>
      <c r="SEW280" s="755"/>
      <c r="SEX280" s="755"/>
      <c r="SEY280" s="755"/>
      <c r="SEZ280" s="755"/>
      <c r="SFA280" s="755"/>
      <c r="SFB280" s="755"/>
      <c r="SFC280" s="755"/>
      <c r="SFD280" s="755"/>
      <c r="SFE280" s="755"/>
      <c r="SFF280" s="755"/>
      <c r="SFG280" s="755"/>
      <c r="SFH280" s="755"/>
      <c r="SFI280" s="755"/>
      <c r="SFJ280" s="755"/>
      <c r="SFK280" s="755"/>
      <c r="SFL280" s="755"/>
      <c r="SFM280" s="755"/>
      <c r="SFN280" s="755"/>
      <c r="SFO280" s="755"/>
      <c r="SFP280" s="755"/>
      <c r="SFQ280" s="755"/>
      <c r="SFR280" s="755"/>
      <c r="SFS280" s="755"/>
      <c r="SFT280" s="755"/>
      <c r="SFU280" s="755"/>
      <c r="SFV280" s="755"/>
      <c r="SFW280" s="755"/>
      <c r="SFX280" s="755"/>
      <c r="SFY280" s="755"/>
      <c r="SFZ280" s="755"/>
      <c r="SGA280" s="755"/>
      <c r="SGB280" s="755"/>
      <c r="SGC280" s="755"/>
      <c r="SGD280" s="755"/>
      <c r="SGE280" s="755"/>
      <c r="SGF280" s="755"/>
      <c r="SGG280" s="755"/>
      <c r="SGH280" s="755"/>
      <c r="SGI280" s="755"/>
      <c r="SGJ280" s="755"/>
      <c r="SGK280" s="755"/>
      <c r="SGL280" s="755"/>
      <c r="SGM280" s="755"/>
      <c r="SGN280" s="755"/>
      <c r="SGO280" s="755"/>
      <c r="SGP280" s="755"/>
      <c r="SGQ280" s="755"/>
      <c r="SGR280" s="755"/>
      <c r="SGS280" s="755"/>
      <c r="SGT280" s="755"/>
      <c r="SGU280" s="755"/>
      <c r="SGV280" s="755"/>
      <c r="SGW280" s="755"/>
      <c r="SGX280" s="755"/>
      <c r="SGY280" s="755"/>
      <c r="SGZ280" s="755"/>
      <c r="SHA280" s="755"/>
      <c r="SHB280" s="755"/>
      <c r="SHC280" s="755"/>
      <c r="SHD280" s="755"/>
      <c r="SHE280" s="755"/>
      <c r="SHF280" s="755"/>
      <c r="SHG280" s="755"/>
      <c r="SHH280" s="755"/>
      <c r="SHI280" s="755"/>
      <c r="SHJ280" s="755"/>
      <c r="SHK280" s="755"/>
      <c r="SHL280" s="755"/>
      <c r="SHM280" s="755"/>
      <c r="SHN280" s="755"/>
      <c r="SHO280" s="755"/>
      <c r="SHP280" s="755"/>
      <c r="SHQ280" s="755"/>
      <c r="SHR280" s="755"/>
      <c r="SHS280" s="755"/>
      <c r="SHT280" s="755"/>
      <c r="SHU280" s="755"/>
      <c r="SHV280" s="755"/>
      <c r="SHW280" s="755"/>
      <c r="SHX280" s="755"/>
      <c r="SHY280" s="755"/>
      <c r="SHZ280" s="755"/>
      <c r="SIA280" s="755"/>
      <c r="SIB280" s="755"/>
      <c r="SIC280" s="755"/>
      <c r="SID280" s="755"/>
      <c r="SIE280" s="755"/>
      <c r="SIF280" s="755"/>
      <c r="SIG280" s="755"/>
      <c r="SIH280" s="755"/>
      <c r="SII280" s="755"/>
      <c r="SIJ280" s="755"/>
      <c r="SIK280" s="755"/>
      <c r="SIL280" s="755"/>
      <c r="SIM280" s="755"/>
      <c r="SIN280" s="755"/>
      <c r="SIO280" s="755"/>
      <c r="SIP280" s="755"/>
      <c r="SIQ280" s="755"/>
      <c r="SIR280" s="755"/>
      <c r="SIS280" s="755"/>
      <c r="SIT280" s="755"/>
      <c r="SIU280" s="755"/>
      <c r="SIV280" s="755"/>
      <c r="SIW280" s="755"/>
      <c r="SIX280" s="755"/>
      <c r="SIY280" s="755"/>
      <c r="SIZ280" s="755"/>
      <c r="SJA280" s="755"/>
      <c r="SJB280" s="755"/>
      <c r="SJC280" s="755"/>
      <c r="SJD280" s="755"/>
      <c r="SJE280" s="755"/>
      <c r="SJF280" s="755"/>
      <c r="SJG280" s="755"/>
      <c r="SJH280" s="755"/>
      <c r="SJI280" s="755"/>
      <c r="SJJ280" s="755"/>
      <c r="SJK280" s="755"/>
      <c r="SJL280" s="755"/>
      <c r="SJM280" s="755"/>
      <c r="SJN280" s="755"/>
      <c r="SJO280" s="755"/>
      <c r="SJP280" s="755"/>
      <c r="SJQ280" s="755"/>
      <c r="SJR280" s="755"/>
      <c r="SJS280" s="755"/>
      <c r="SJT280" s="755"/>
      <c r="SJU280" s="755"/>
      <c r="SJV280" s="755"/>
      <c r="SJW280" s="755"/>
      <c r="SJX280" s="755"/>
      <c r="SJY280" s="755"/>
      <c r="SJZ280" s="755"/>
      <c r="SKA280" s="755"/>
      <c r="SKB280" s="755"/>
      <c r="SKC280" s="755"/>
      <c r="SKD280" s="755"/>
      <c r="SKE280" s="755"/>
      <c r="SKF280" s="755"/>
      <c r="SKG280" s="755"/>
      <c r="SKH280" s="755"/>
      <c r="SKI280" s="755"/>
      <c r="SKJ280" s="755"/>
      <c r="SKK280" s="755"/>
      <c r="SKL280" s="755"/>
      <c r="SKM280" s="755"/>
      <c r="SKN280" s="755"/>
      <c r="SKO280" s="755"/>
      <c r="SKP280" s="755"/>
      <c r="SKQ280" s="755"/>
      <c r="SKR280" s="755"/>
      <c r="SKS280" s="755"/>
      <c r="SKT280" s="755"/>
      <c r="SKU280" s="755"/>
      <c r="SKV280" s="755"/>
      <c r="SKW280" s="755"/>
      <c r="SKX280" s="755"/>
      <c r="SKY280" s="755"/>
      <c r="SKZ280" s="755"/>
      <c r="SLA280" s="755"/>
      <c r="SLB280" s="755"/>
      <c r="SLC280" s="755"/>
      <c r="SLD280" s="755"/>
      <c r="SLE280" s="755"/>
      <c r="SLF280" s="755"/>
      <c r="SLG280" s="755"/>
      <c r="SLH280" s="755"/>
      <c r="SLI280" s="755"/>
      <c r="SLJ280" s="755"/>
      <c r="SLK280" s="755"/>
      <c r="SLL280" s="755"/>
      <c r="SLM280" s="755"/>
      <c r="SLN280" s="755"/>
      <c r="SLO280" s="755"/>
      <c r="SLP280" s="755"/>
      <c r="SLQ280" s="755"/>
      <c r="SLR280" s="755"/>
      <c r="SLS280" s="755"/>
      <c r="SLT280" s="755"/>
      <c r="SLU280" s="755"/>
      <c r="SLV280" s="755"/>
      <c r="SLW280" s="755"/>
      <c r="SLX280" s="755"/>
      <c r="SLY280" s="755"/>
      <c r="SLZ280" s="755"/>
      <c r="SMA280" s="755"/>
      <c r="SMB280" s="755"/>
      <c r="SMC280" s="755"/>
      <c r="SMD280" s="755"/>
      <c r="SME280" s="755"/>
      <c r="SMF280" s="755"/>
      <c r="SMG280" s="755"/>
      <c r="SMH280" s="755"/>
      <c r="SMI280" s="755"/>
      <c r="SMJ280" s="755"/>
      <c r="SMK280" s="755"/>
      <c r="SML280" s="755"/>
      <c r="SMM280" s="755"/>
      <c r="SMN280" s="755"/>
      <c r="SMO280" s="755"/>
      <c r="SMP280" s="755"/>
      <c r="SMQ280" s="755"/>
      <c r="SMR280" s="755"/>
      <c r="SMS280" s="755"/>
      <c r="SMT280" s="755"/>
      <c r="SMU280" s="755"/>
      <c r="SMV280" s="755"/>
      <c r="SMW280" s="755"/>
      <c r="SMX280" s="755"/>
      <c r="SMY280" s="755"/>
      <c r="SMZ280" s="755"/>
      <c r="SNA280" s="755"/>
      <c r="SNB280" s="755"/>
      <c r="SNC280" s="755"/>
      <c r="SND280" s="755"/>
      <c r="SNE280" s="755"/>
      <c r="SNF280" s="755"/>
      <c r="SNG280" s="755"/>
      <c r="SNH280" s="755"/>
      <c r="SNI280" s="755"/>
      <c r="SNJ280" s="755"/>
      <c r="SNK280" s="755"/>
      <c r="SNL280" s="755"/>
      <c r="SNM280" s="755"/>
      <c r="SNN280" s="755"/>
      <c r="SNO280" s="755"/>
      <c r="SNP280" s="755"/>
      <c r="SNQ280" s="755"/>
      <c r="SNR280" s="755"/>
      <c r="SNS280" s="755"/>
      <c r="SNT280" s="755"/>
      <c r="SNU280" s="755"/>
      <c r="SNV280" s="755"/>
      <c r="SNW280" s="755"/>
      <c r="SNX280" s="755"/>
      <c r="SNY280" s="755"/>
      <c r="SNZ280" s="755"/>
      <c r="SOA280" s="755"/>
      <c r="SOB280" s="755"/>
      <c r="SOC280" s="755"/>
      <c r="SOD280" s="755"/>
      <c r="SOE280" s="755"/>
      <c r="SOF280" s="755"/>
      <c r="SOG280" s="755"/>
      <c r="SOH280" s="755"/>
      <c r="SOI280" s="755"/>
      <c r="SOJ280" s="755"/>
      <c r="SOK280" s="755"/>
      <c r="SOL280" s="755"/>
      <c r="SOM280" s="755"/>
      <c r="SON280" s="755"/>
      <c r="SOO280" s="755"/>
      <c r="SOP280" s="755"/>
      <c r="SOQ280" s="755"/>
      <c r="SOR280" s="755"/>
      <c r="SOS280" s="755"/>
      <c r="SOT280" s="755"/>
      <c r="SOU280" s="755"/>
      <c r="SOV280" s="755"/>
      <c r="SOW280" s="755"/>
      <c r="SOX280" s="755"/>
      <c r="SOY280" s="755"/>
      <c r="SOZ280" s="755"/>
      <c r="SPA280" s="755"/>
      <c r="SPB280" s="755"/>
      <c r="SPC280" s="755"/>
      <c r="SPD280" s="755"/>
      <c r="SPE280" s="755"/>
      <c r="SPF280" s="755"/>
      <c r="SPG280" s="755"/>
      <c r="SPH280" s="755"/>
      <c r="SPI280" s="755"/>
      <c r="SPJ280" s="755"/>
      <c r="SPK280" s="755"/>
      <c r="SPL280" s="755"/>
      <c r="SPM280" s="755"/>
      <c r="SPN280" s="755"/>
      <c r="SPO280" s="755"/>
      <c r="SPP280" s="755"/>
      <c r="SPQ280" s="755"/>
      <c r="SPR280" s="755"/>
      <c r="SPS280" s="755"/>
      <c r="SPT280" s="755"/>
      <c r="SPU280" s="755"/>
      <c r="SPV280" s="755"/>
      <c r="SPW280" s="755"/>
      <c r="SPX280" s="755"/>
      <c r="SPY280" s="755"/>
      <c r="SPZ280" s="755"/>
      <c r="SQA280" s="755"/>
      <c r="SQB280" s="755"/>
      <c r="SQC280" s="755"/>
      <c r="SQD280" s="755"/>
      <c r="SQE280" s="755"/>
      <c r="SQF280" s="755"/>
      <c r="SQG280" s="755"/>
      <c r="SQH280" s="755"/>
      <c r="SQI280" s="755"/>
      <c r="SQJ280" s="755"/>
      <c r="SQK280" s="755"/>
      <c r="SQL280" s="755"/>
      <c r="SQM280" s="755"/>
      <c r="SQN280" s="755"/>
      <c r="SQO280" s="755"/>
      <c r="SQP280" s="755"/>
      <c r="SQQ280" s="755"/>
      <c r="SQR280" s="755"/>
      <c r="SQS280" s="755"/>
      <c r="SQT280" s="755"/>
      <c r="SQU280" s="755"/>
      <c r="SQV280" s="755"/>
      <c r="SQW280" s="755"/>
      <c r="SQX280" s="755"/>
      <c r="SQY280" s="755"/>
      <c r="SQZ280" s="755"/>
      <c r="SRA280" s="755"/>
      <c r="SRB280" s="755"/>
      <c r="SRC280" s="755"/>
      <c r="SRD280" s="755"/>
      <c r="SRE280" s="755"/>
      <c r="SRF280" s="755"/>
      <c r="SRG280" s="755"/>
      <c r="SRH280" s="755"/>
      <c r="SRI280" s="755"/>
      <c r="SRJ280" s="755"/>
      <c r="SRK280" s="755"/>
      <c r="SRL280" s="755"/>
      <c r="SRM280" s="755"/>
      <c r="SRN280" s="755"/>
      <c r="SRO280" s="755"/>
      <c r="SRP280" s="755"/>
      <c r="SRQ280" s="755"/>
      <c r="SRR280" s="755"/>
      <c r="SRS280" s="755"/>
      <c r="SRT280" s="755"/>
      <c r="SRU280" s="755"/>
      <c r="SRV280" s="755"/>
      <c r="SRW280" s="755"/>
      <c r="SRX280" s="755"/>
      <c r="SRY280" s="755"/>
      <c r="SRZ280" s="755"/>
      <c r="SSA280" s="755"/>
      <c r="SSB280" s="755"/>
      <c r="SSC280" s="755"/>
      <c r="SSD280" s="755"/>
      <c r="SSE280" s="755"/>
      <c r="SSF280" s="755"/>
      <c r="SSG280" s="755"/>
      <c r="SSH280" s="755"/>
      <c r="SSI280" s="755"/>
      <c r="SSJ280" s="755"/>
      <c r="SSK280" s="755"/>
      <c r="SSL280" s="755"/>
      <c r="SSM280" s="755"/>
      <c r="SSN280" s="755"/>
      <c r="SSO280" s="755"/>
      <c r="SSP280" s="755"/>
      <c r="SSQ280" s="755"/>
      <c r="SSR280" s="755"/>
      <c r="SSS280" s="755"/>
      <c r="SST280" s="755"/>
      <c r="SSU280" s="755"/>
      <c r="SSV280" s="755"/>
      <c r="SSW280" s="755"/>
      <c r="SSX280" s="755"/>
      <c r="SSY280" s="755"/>
      <c r="SSZ280" s="755"/>
      <c r="STA280" s="755"/>
      <c r="STB280" s="755"/>
      <c r="STC280" s="755"/>
      <c r="STD280" s="755"/>
      <c r="STE280" s="755"/>
      <c r="STF280" s="755"/>
      <c r="STG280" s="755"/>
      <c r="STH280" s="755"/>
      <c r="STI280" s="755"/>
      <c r="STJ280" s="755"/>
      <c r="STK280" s="755"/>
      <c r="STL280" s="755"/>
      <c r="STM280" s="755"/>
      <c r="STN280" s="755"/>
      <c r="STO280" s="755"/>
      <c r="STP280" s="755"/>
      <c r="STQ280" s="755"/>
      <c r="STR280" s="755"/>
      <c r="STS280" s="755"/>
      <c r="STT280" s="755"/>
      <c r="STU280" s="755"/>
      <c r="STV280" s="755"/>
      <c r="STW280" s="755"/>
      <c r="STX280" s="755"/>
      <c r="STY280" s="755"/>
      <c r="STZ280" s="755"/>
      <c r="SUA280" s="755"/>
      <c r="SUB280" s="755"/>
      <c r="SUC280" s="755"/>
      <c r="SUD280" s="755"/>
      <c r="SUE280" s="755"/>
      <c r="SUF280" s="755"/>
      <c r="SUG280" s="755"/>
      <c r="SUH280" s="755"/>
      <c r="SUI280" s="755"/>
      <c r="SUJ280" s="755"/>
      <c r="SUK280" s="755"/>
      <c r="SUL280" s="755"/>
      <c r="SUM280" s="755"/>
      <c r="SUN280" s="755"/>
      <c r="SUO280" s="755"/>
      <c r="SUP280" s="755"/>
      <c r="SUQ280" s="755"/>
      <c r="SUR280" s="755"/>
      <c r="SUS280" s="755"/>
      <c r="SUT280" s="755"/>
      <c r="SUU280" s="755"/>
      <c r="SUV280" s="755"/>
      <c r="SUW280" s="755"/>
      <c r="SUX280" s="755"/>
      <c r="SUY280" s="755"/>
      <c r="SUZ280" s="755"/>
      <c r="SVA280" s="755"/>
      <c r="SVB280" s="755"/>
      <c r="SVC280" s="755"/>
      <c r="SVD280" s="755"/>
      <c r="SVE280" s="755"/>
      <c r="SVF280" s="755"/>
      <c r="SVG280" s="755"/>
      <c r="SVH280" s="755"/>
      <c r="SVI280" s="755"/>
      <c r="SVJ280" s="755"/>
      <c r="SVK280" s="755"/>
      <c r="SVL280" s="755"/>
      <c r="SVM280" s="755"/>
      <c r="SVN280" s="755"/>
      <c r="SVO280" s="755"/>
      <c r="SVP280" s="755"/>
      <c r="SVQ280" s="755"/>
      <c r="SVR280" s="755"/>
      <c r="SVS280" s="755"/>
      <c r="SVT280" s="755"/>
      <c r="SVU280" s="755"/>
      <c r="SVV280" s="755"/>
      <c r="SVW280" s="755"/>
      <c r="SVX280" s="755"/>
      <c r="SVY280" s="755"/>
      <c r="SVZ280" s="755"/>
      <c r="SWA280" s="755"/>
      <c r="SWB280" s="755"/>
      <c r="SWC280" s="755"/>
      <c r="SWD280" s="755"/>
      <c r="SWE280" s="755"/>
      <c r="SWF280" s="755"/>
      <c r="SWG280" s="755"/>
      <c r="SWH280" s="755"/>
      <c r="SWI280" s="755"/>
      <c r="SWJ280" s="755"/>
      <c r="SWK280" s="755"/>
      <c r="SWL280" s="755"/>
      <c r="SWM280" s="755"/>
      <c r="SWN280" s="755"/>
      <c r="SWO280" s="755"/>
      <c r="SWP280" s="755"/>
      <c r="SWQ280" s="755"/>
      <c r="SWR280" s="755"/>
      <c r="SWS280" s="755"/>
      <c r="SWT280" s="755"/>
      <c r="SWU280" s="755"/>
      <c r="SWV280" s="755"/>
      <c r="SWW280" s="755"/>
      <c r="SWX280" s="755"/>
      <c r="SWY280" s="755"/>
      <c r="SWZ280" s="755"/>
      <c r="SXA280" s="755"/>
      <c r="SXB280" s="755"/>
      <c r="SXC280" s="755"/>
      <c r="SXD280" s="755"/>
      <c r="SXE280" s="755"/>
      <c r="SXF280" s="755"/>
      <c r="SXG280" s="755"/>
      <c r="SXH280" s="755"/>
      <c r="SXI280" s="755"/>
      <c r="SXJ280" s="755"/>
      <c r="SXK280" s="755"/>
      <c r="SXL280" s="755"/>
      <c r="SXM280" s="755"/>
      <c r="SXN280" s="755"/>
      <c r="SXO280" s="755"/>
      <c r="SXP280" s="755"/>
      <c r="SXQ280" s="755"/>
      <c r="SXR280" s="755"/>
      <c r="SXS280" s="755"/>
      <c r="SXT280" s="755"/>
      <c r="SXU280" s="755"/>
      <c r="SXV280" s="755"/>
      <c r="SXW280" s="755"/>
      <c r="SXX280" s="755"/>
      <c r="SXY280" s="755"/>
      <c r="SXZ280" s="755"/>
      <c r="SYA280" s="755"/>
      <c r="SYB280" s="755"/>
      <c r="SYC280" s="755"/>
      <c r="SYD280" s="755"/>
      <c r="SYE280" s="755"/>
      <c r="SYF280" s="755"/>
      <c r="SYG280" s="755"/>
      <c r="SYH280" s="755"/>
      <c r="SYI280" s="755"/>
      <c r="SYJ280" s="755"/>
      <c r="SYK280" s="755"/>
      <c r="SYL280" s="755"/>
      <c r="SYM280" s="755"/>
      <c r="SYN280" s="755"/>
      <c r="SYO280" s="755"/>
      <c r="SYP280" s="755"/>
      <c r="SYQ280" s="755"/>
      <c r="SYR280" s="755"/>
      <c r="SYS280" s="755"/>
      <c r="SYT280" s="755"/>
      <c r="SYU280" s="755"/>
      <c r="SYV280" s="755"/>
      <c r="SYW280" s="755"/>
      <c r="SYX280" s="755"/>
      <c r="SYY280" s="755"/>
      <c r="SYZ280" s="755"/>
      <c r="SZA280" s="755"/>
      <c r="SZB280" s="755"/>
      <c r="SZC280" s="755"/>
      <c r="SZD280" s="755"/>
      <c r="SZE280" s="755"/>
      <c r="SZF280" s="755"/>
      <c r="SZG280" s="755"/>
      <c r="SZH280" s="755"/>
      <c r="SZI280" s="755"/>
      <c r="SZJ280" s="755"/>
      <c r="SZK280" s="755"/>
      <c r="SZL280" s="755"/>
      <c r="SZM280" s="755"/>
      <c r="SZN280" s="755"/>
      <c r="SZO280" s="755"/>
      <c r="SZP280" s="755"/>
      <c r="SZQ280" s="755"/>
      <c r="SZR280" s="755"/>
      <c r="SZS280" s="755"/>
      <c r="SZT280" s="755"/>
      <c r="SZU280" s="755"/>
      <c r="SZV280" s="755"/>
      <c r="SZW280" s="755"/>
      <c r="SZX280" s="755"/>
      <c r="SZY280" s="755"/>
      <c r="SZZ280" s="755"/>
      <c r="TAA280" s="755"/>
      <c r="TAB280" s="755"/>
      <c r="TAC280" s="755"/>
      <c r="TAD280" s="755"/>
      <c r="TAE280" s="755"/>
      <c r="TAF280" s="755"/>
      <c r="TAG280" s="755"/>
      <c r="TAH280" s="755"/>
      <c r="TAI280" s="755"/>
      <c r="TAJ280" s="755"/>
      <c r="TAK280" s="755"/>
      <c r="TAL280" s="755"/>
      <c r="TAM280" s="755"/>
      <c r="TAN280" s="755"/>
      <c r="TAO280" s="755"/>
      <c r="TAP280" s="755"/>
      <c r="TAQ280" s="755"/>
      <c r="TAR280" s="755"/>
      <c r="TAS280" s="755"/>
      <c r="TAT280" s="755"/>
      <c r="TAU280" s="755"/>
      <c r="TAV280" s="755"/>
      <c r="TAW280" s="755"/>
      <c r="TAX280" s="755"/>
      <c r="TAY280" s="755"/>
      <c r="TAZ280" s="755"/>
      <c r="TBA280" s="755"/>
      <c r="TBB280" s="755"/>
      <c r="TBC280" s="755"/>
      <c r="TBD280" s="755"/>
      <c r="TBE280" s="755"/>
      <c r="TBF280" s="755"/>
      <c r="TBG280" s="755"/>
      <c r="TBH280" s="755"/>
      <c r="TBI280" s="755"/>
      <c r="TBJ280" s="755"/>
      <c r="TBK280" s="755"/>
      <c r="TBL280" s="755"/>
      <c r="TBM280" s="755"/>
      <c r="TBN280" s="755"/>
      <c r="TBO280" s="755"/>
      <c r="TBP280" s="755"/>
      <c r="TBQ280" s="755"/>
      <c r="TBR280" s="755"/>
      <c r="TBS280" s="755"/>
      <c r="TBT280" s="755"/>
      <c r="TBU280" s="755"/>
      <c r="TBV280" s="755"/>
      <c r="TBW280" s="755"/>
      <c r="TBX280" s="755"/>
      <c r="TBY280" s="755"/>
      <c r="TBZ280" s="755"/>
      <c r="TCA280" s="755"/>
      <c r="TCB280" s="755"/>
      <c r="TCC280" s="755"/>
      <c r="TCD280" s="755"/>
      <c r="TCE280" s="755"/>
      <c r="TCF280" s="755"/>
      <c r="TCG280" s="755"/>
      <c r="TCH280" s="755"/>
      <c r="TCI280" s="755"/>
      <c r="TCJ280" s="755"/>
      <c r="TCK280" s="755"/>
      <c r="TCL280" s="755"/>
      <c r="TCM280" s="755"/>
      <c r="TCN280" s="755"/>
      <c r="TCO280" s="755"/>
      <c r="TCP280" s="755"/>
      <c r="TCQ280" s="755"/>
      <c r="TCR280" s="755"/>
      <c r="TCS280" s="755"/>
      <c r="TCT280" s="755"/>
      <c r="TCU280" s="755"/>
      <c r="TCV280" s="755"/>
      <c r="TCW280" s="755"/>
      <c r="TCX280" s="755"/>
      <c r="TCY280" s="755"/>
      <c r="TCZ280" s="755"/>
      <c r="TDA280" s="755"/>
      <c r="TDB280" s="755"/>
      <c r="TDC280" s="755"/>
      <c r="TDD280" s="755"/>
      <c r="TDE280" s="755"/>
      <c r="TDF280" s="755"/>
      <c r="TDG280" s="755"/>
      <c r="TDH280" s="755"/>
      <c r="TDI280" s="755"/>
      <c r="TDJ280" s="755"/>
      <c r="TDK280" s="755"/>
      <c r="TDL280" s="755"/>
      <c r="TDM280" s="755"/>
      <c r="TDN280" s="755"/>
      <c r="TDO280" s="755"/>
      <c r="TDP280" s="755"/>
      <c r="TDQ280" s="755"/>
      <c r="TDR280" s="755"/>
      <c r="TDS280" s="755"/>
      <c r="TDT280" s="755"/>
      <c r="TDU280" s="755"/>
      <c r="TDV280" s="755"/>
      <c r="TDW280" s="755"/>
      <c r="TDX280" s="755"/>
      <c r="TDY280" s="755"/>
      <c r="TDZ280" s="755"/>
      <c r="TEA280" s="755"/>
      <c r="TEB280" s="755"/>
      <c r="TEC280" s="755"/>
      <c r="TED280" s="755"/>
      <c r="TEE280" s="755"/>
      <c r="TEF280" s="755"/>
      <c r="TEG280" s="755"/>
      <c r="TEH280" s="755"/>
      <c r="TEI280" s="755"/>
      <c r="TEJ280" s="755"/>
      <c r="TEK280" s="755"/>
      <c r="TEL280" s="755"/>
      <c r="TEM280" s="755"/>
      <c r="TEN280" s="755"/>
      <c r="TEO280" s="755"/>
      <c r="TEP280" s="755"/>
      <c r="TEQ280" s="755"/>
      <c r="TER280" s="755"/>
      <c r="TES280" s="755"/>
      <c r="TET280" s="755"/>
      <c r="TEU280" s="755"/>
      <c r="TEV280" s="755"/>
      <c r="TEW280" s="755"/>
      <c r="TEX280" s="755"/>
      <c r="TEY280" s="755"/>
      <c r="TEZ280" s="755"/>
      <c r="TFA280" s="755"/>
      <c r="TFB280" s="755"/>
      <c r="TFC280" s="755"/>
      <c r="TFD280" s="755"/>
      <c r="TFE280" s="755"/>
      <c r="TFF280" s="755"/>
      <c r="TFG280" s="755"/>
      <c r="TFH280" s="755"/>
      <c r="TFI280" s="755"/>
      <c r="TFJ280" s="755"/>
      <c r="TFK280" s="755"/>
      <c r="TFL280" s="755"/>
      <c r="TFM280" s="755"/>
      <c r="TFN280" s="755"/>
      <c r="TFO280" s="755"/>
      <c r="TFP280" s="755"/>
      <c r="TFQ280" s="755"/>
      <c r="TFR280" s="755"/>
      <c r="TFS280" s="755"/>
      <c r="TFT280" s="755"/>
      <c r="TFU280" s="755"/>
      <c r="TFV280" s="755"/>
      <c r="TFW280" s="755"/>
      <c r="TFX280" s="755"/>
      <c r="TFY280" s="755"/>
      <c r="TFZ280" s="755"/>
      <c r="TGA280" s="755"/>
      <c r="TGB280" s="755"/>
      <c r="TGC280" s="755"/>
      <c r="TGD280" s="755"/>
      <c r="TGE280" s="755"/>
      <c r="TGF280" s="755"/>
      <c r="TGG280" s="755"/>
      <c r="TGH280" s="755"/>
      <c r="TGI280" s="755"/>
      <c r="TGJ280" s="755"/>
      <c r="TGK280" s="755"/>
      <c r="TGL280" s="755"/>
      <c r="TGM280" s="755"/>
      <c r="TGN280" s="755"/>
      <c r="TGO280" s="755"/>
      <c r="TGP280" s="755"/>
      <c r="TGQ280" s="755"/>
      <c r="TGR280" s="755"/>
      <c r="TGS280" s="755"/>
      <c r="TGT280" s="755"/>
      <c r="TGU280" s="755"/>
      <c r="TGV280" s="755"/>
      <c r="TGW280" s="755"/>
      <c r="TGX280" s="755"/>
      <c r="TGY280" s="755"/>
      <c r="TGZ280" s="755"/>
      <c r="THA280" s="755"/>
      <c r="THB280" s="755"/>
      <c r="THC280" s="755"/>
      <c r="THD280" s="755"/>
      <c r="THE280" s="755"/>
      <c r="THF280" s="755"/>
      <c r="THG280" s="755"/>
      <c r="THH280" s="755"/>
      <c r="THI280" s="755"/>
      <c r="THJ280" s="755"/>
      <c r="THK280" s="755"/>
      <c r="THL280" s="755"/>
      <c r="THM280" s="755"/>
      <c r="THN280" s="755"/>
      <c r="THO280" s="755"/>
      <c r="THP280" s="755"/>
      <c r="THQ280" s="755"/>
      <c r="THR280" s="755"/>
      <c r="THS280" s="755"/>
      <c r="THT280" s="755"/>
      <c r="THU280" s="755"/>
      <c r="THV280" s="755"/>
      <c r="THW280" s="755"/>
      <c r="THX280" s="755"/>
      <c r="THY280" s="755"/>
      <c r="THZ280" s="755"/>
      <c r="TIA280" s="755"/>
      <c r="TIB280" s="755"/>
      <c r="TIC280" s="755"/>
      <c r="TID280" s="755"/>
      <c r="TIE280" s="755"/>
      <c r="TIF280" s="755"/>
      <c r="TIG280" s="755"/>
      <c r="TIH280" s="755"/>
      <c r="TII280" s="755"/>
      <c r="TIJ280" s="755"/>
      <c r="TIK280" s="755"/>
      <c r="TIL280" s="755"/>
      <c r="TIM280" s="755"/>
      <c r="TIN280" s="755"/>
      <c r="TIO280" s="755"/>
      <c r="TIP280" s="755"/>
      <c r="TIQ280" s="755"/>
      <c r="TIR280" s="755"/>
      <c r="TIS280" s="755"/>
      <c r="TIT280" s="755"/>
      <c r="TIU280" s="755"/>
      <c r="TIV280" s="755"/>
      <c r="TIW280" s="755"/>
      <c r="TIX280" s="755"/>
      <c r="TIY280" s="755"/>
      <c r="TIZ280" s="755"/>
      <c r="TJA280" s="755"/>
      <c r="TJB280" s="755"/>
      <c r="TJC280" s="755"/>
      <c r="TJD280" s="755"/>
      <c r="TJE280" s="755"/>
      <c r="TJF280" s="755"/>
      <c r="TJG280" s="755"/>
      <c r="TJH280" s="755"/>
      <c r="TJI280" s="755"/>
      <c r="TJJ280" s="755"/>
      <c r="TJK280" s="755"/>
      <c r="TJL280" s="755"/>
      <c r="TJM280" s="755"/>
      <c r="TJN280" s="755"/>
      <c r="TJO280" s="755"/>
      <c r="TJP280" s="755"/>
      <c r="TJQ280" s="755"/>
      <c r="TJR280" s="755"/>
      <c r="TJS280" s="755"/>
      <c r="TJT280" s="755"/>
      <c r="TJU280" s="755"/>
      <c r="TJV280" s="755"/>
      <c r="TJW280" s="755"/>
      <c r="TJX280" s="755"/>
      <c r="TJY280" s="755"/>
      <c r="TJZ280" s="755"/>
      <c r="TKA280" s="755"/>
      <c r="TKB280" s="755"/>
      <c r="TKC280" s="755"/>
      <c r="TKD280" s="755"/>
      <c r="TKE280" s="755"/>
      <c r="TKF280" s="755"/>
      <c r="TKG280" s="755"/>
      <c r="TKH280" s="755"/>
      <c r="TKI280" s="755"/>
      <c r="TKJ280" s="755"/>
      <c r="TKK280" s="755"/>
      <c r="TKL280" s="755"/>
      <c r="TKM280" s="755"/>
      <c r="TKN280" s="755"/>
      <c r="TKO280" s="755"/>
      <c r="TKP280" s="755"/>
      <c r="TKQ280" s="755"/>
      <c r="TKR280" s="755"/>
      <c r="TKS280" s="755"/>
      <c r="TKT280" s="755"/>
      <c r="TKU280" s="755"/>
      <c r="TKV280" s="755"/>
      <c r="TKW280" s="755"/>
      <c r="TKX280" s="755"/>
      <c r="TKY280" s="755"/>
      <c r="TKZ280" s="755"/>
      <c r="TLA280" s="755"/>
      <c r="TLB280" s="755"/>
      <c r="TLC280" s="755"/>
      <c r="TLD280" s="755"/>
      <c r="TLE280" s="755"/>
      <c r="TLF280" s="755"/>
      <c r="TLG280" s="755"/>
      <c r="TLH280" s="755"/>
      <c r="TLI280" s="755"/>
      <c r="TLJ280" s="755"/>
      <c r="TLK280" s="755"/>
      <c r="TLL280" s="755"/>
      <c r="TLM280" s="755"/>
      <c r="TLN280" s="755"/>
      <c r="TLO280" s="755"/>
      <c r="TLP280" s="755"/>
      <c r="TLQ280" s="755"/>
      <c r="TLR280" s="755"/>
      <c r="TLS280" s="755"/>
      <c r="TLT280" s="755"/>
      <c r="TLU280" s="755"/>
      <c r="TLV280" s="755"/>
      <c r="TLW280" s="755"/>
      <c r="TLX280" s="755"/>
      <c r="TLY280" s="755"/>
      <c r="TLZ280" s="755"/>
      <c r="TMA280" s="755"/>
      <c r="TMB280" s="755"/>
      <c r="TMC280" s="755"/>
      <c r="TMD280" s="755"/>
      <c r="TME280" s="755"/>
      <c r="TMF280" s="755"/>
      <c r="TMG280" s="755"/>
      <c r="TMH280" s="755"/>
      <c r="TMI280" s="755"/>
      <c r="TMJ280" s="755"/>
      <c r="TMK280" s="755"/>
      <c r="TML280" s="755"/>
      <c r="TMM280" s="755"/>
      <c r="TMN280" s="755"/>
      <c r="TMO280" s="755"/>
      <c r="TMP280" s="755"/>
      <c r="TMQ280" s="755"/>
      <c r="TMR280" s="755"/>
      <c r="TMS280" s="755"/>
      <c r="TMT280" s="755"/>
      <c r="TMU280" s="755"/>
      <c r="TMV280" s="755"/>
      <c r="TMW280" s="755"/>
      <c r="TMX280" s="755"/>
      <c r="TMY280" s="755"/>
      <c r="TMZ280" s="755"/>
      <c r="TNA280" s="755"/>
      <c r="TNB280" s="755"/>
      <c r="TNC280" s="755"/>
      <c r="TND280" s="755"/>
      <c r="TNE280" s="755"/>
      <c r="TNF280" s="755"/>
      <c r="TNG280" s="755"/>
      <c r="TNH280" s="755"/>
      <c r="TNI280" s="755"/>
      <c r="TNJ280" s="755"/>
      <c r="TNK280" s="755"/>
      <c r="TNL280" s="755"/>
      <c r="TNM280" s="755"/>
      <c r="TNN280" s="755"/>
      <c r="TNO280" s="755"/>
      <c r="TNP280" s="755"/>
      <c r="TNQ280" s="755"/>
      <c r="TNR280" s="755"/>
      <c r="TNS280" s="755"/>
      <c r="TNT280" s="755"/>
      <c r="TNU280" s="755"/>
      <c r="TNV280" s="755"/>
      <c r="TNW280" s="755"/>
      <c r="TNX280" s="755"/>
      <c r="TNY280" s="755"/>
      <c r="TNZ280" s="755"/>
      <c r="TOA280" s="755"/>
      <c r="TOB280" s="755"/>
      <c r="TOC280" s="755"/>
      <c r="TOD280" s="755"/>
      <c r="TOE280" s="755"/>
      <c r="TOF280" s="755"/>
      <c r="TOG280" s="755"/>
      <c r="TOH280" s="755"/>
      <c r="TOI280" s="755"/>
      <c r="TOJ280" s="755"/>
      <c r="TOK280" s="755"/>
      <c r="TOL280" s="755"/>
      <c r="TOM280" s="755"/>
      <c r="TON280" s="755"/>
      <c r="TOO280" s="755"/>
      <c r="TOP280" s="755"/>
      <c r="TOQ280" s="755"/>
      <c r="TOR280" s="755"/>
      <c r="TOS280" s="755"/>
      <c r="TOT280" s="755"/>
      <c r="TOU280" s="755"/>
      <c r="TOV280" s="755"/>
      <c r="TOW280" s="755"/>
      <c r="TOX280" s="755"/>
      <c r="TOY280" s="755"/>
      <c r="TOZ280" s="755"/>
      <c r="TPA280" s="755"/>
      <c r="TPB280" s="755"/>
      <c r="TPC280" s="755"/>
      <c r="TPD280" s="755"/>
      <c r="TPE280" s="755"/>
      <c r="TPF280" s="755"/>
      <c r="TPG280" s="755"/>
      <c r="TPH280" s="755"/>
      <c r="TPI280" s="755"/>
      <c r="TPJ280" s="755"/>
      <c r="TPK280" s="755"/>
      <c r="TPL280" s="755"/>
      <c r="TPM280" s="755"/>
      <c r="TPN280" s="755"/>
      <c r="TPO280" s="755"/>
      <c r="TPP280" s="755"/>
      <c r="TPQ280" s="755"/>
      <c r="TPR280" s="755"/>
      <c r="TPS280" s="755"/>
      <c r="TPT280" s="755"/>
      <c r="TPU280" s="755"/>
      <c r="TPV280" s="755"/>
      <c r="TPW280" s="755"/>
      <c r="TPX280" s="755"/>
      <c r="TPY280" s="755"/>
      <c r="TPZ280" s="755"/>
      <c r="TQA280" s="755"/>
      <c r="TQB280" s="755"/>
      <c r="TQC280" s="755"/>
      <c r="TQD280" s="755"/>
      <c r="TQE280" s="755"/>
      <c r="TQF280" s="755"/>
      <c r="TQG280" s="755"/>
      <c r="TQH280" s="755"/>
      <c r="TQI280" s="755"/>
      <c r="TQJ280" s="755"/>
      <c r="TQK280" s="755"/>
      <c r="TQL280" s="755"/>
      <c r="TQM280" s="755"/>
      <c r="TQN280" s="755"/>
      <c r="TQO280" s="755"/>
      <c r="TQP280" s="755"/>
      <c r="TQQ280" s="755"/>
      <c r="TQR280" s="755"/>
      <c r="TQS280" s="755"/>
      <c r="TQT280" s="755"/>
      <c r="TQU280" s="755"/>
      <c r="TQV280" s="755"/>
      <c r="TQW280" s="755"/>
      <c r="TQX280" s="755"/>
      <c r="TQY280" s="755"/>
      <c r="TQZ280" s="755"/>
      <c r="TRA280" s="755"/>
      <c r="TRB280" s="755"/>
      <c r="TRC280" s="755"/>
      <c r="TRD280" s="755"/>
      <c r="TRE280" s="755"/>
      <c r="TRF280" s="755"/>
      <c r="TRG280" s="755"/>
      <c r="TRH280" s="755"/>
      <c r="TRI280" s="755"/>
      <c r="TRJ280" s="755"/>
      <c r="TRK280" s="755"/>
      <c r="TRL280" s="755"/>
      <c r="TRM280" s="755"/>
      <c r="TRN280" s="755"/>
      <c r="TRO280" s="755"/>
      <c r="TRP280" s="755"/>
      <c r="TRQ280" s="755"/>
      <c r="TRR280" s="755"/>
      <c r="TRS280" s="755"/>
      <c r="TRT280" s="755"/>
      <c r="TRU280" s="755"/>
      <c r="TRV280" s="755"/>
      <c r="TRW280" s="755"/>
      <c r="TRX280" s="755"/>
      <c r="TRY280" s="755"/>
      <c r="TRZ280" s="755"/>
      <c r="TSA280" s="755"/>
      <c r="TSB280" s="755"/>
      <c r="TSC280" s="755"/>
      <c r="TSD280" s="755"/>
      <c r="TSE280" s="755"/>
      <c r="TSF280" s="755"/>
      <c r="TSG280" s="755"/>
      <c r="TSH280" s="755"/>
      <c r="TSI280" s="755"/>
      <c r="TSJ280" s="755"/>
      <c r="TSK280" s="755"/>
      <c r="TSL280" s="755"/>
      <c r="TSM280" s="755"/>
      <c r="TSN280" s="755"/>
      <c r="TSO280" s="755"/>
      <c r="TSP280" s="755"/>
      <c r="TSQ280" s="755"/>
      <c r="TSR280" s="755"/>
      <c r="TSS280" s="755"/>
      <c r="TST280" s="755"/>
      <c r="TSU280" s="755"/>
      <c r="TSV280" s="755"/>
      <c r="TSW280" s="755"/>
      <c r="TSX280" s="755"/>
      <c r="TSY280" s="755"/>
      <c r="TSZ280" s="755"/>
      <c r="TTA280" s="755"/>
      <c r="TTB280" s="755"/>
      <c r="TTC280" s="755"/>
      <c r="TTD280" s="755"/>
      <c r="TTE280" s="755"/>
      <c r="TTF280" s="755"/>
      <c r="TTG280" s="755"/>
      <c r="TTH280" s="755"/>
      <c r="TTI280" s="755"/>
      <c r="TTJ280" s="755"/>
      <c r="TTK280" s="755"/>
      <c r="TTL280" s="755"/>
      <c r="TTM280" s="755"/>
      <c r="TTN280" s="755"/>
      <c r="TTO280" s="755"/>
      <c r="TTP280" s="755"/>
      <c r="TTQ280" s="755"/>
      <c r="TTR280" s="755"/>
      <c r="TTS280" s="755"/>
      <c r="TTT280" s="755"/>
      <c r="TTU280" s="755"/>
      <c r="TTV280" s="755"/>
      <c r="TTW280" s="755"/>
      <c r="TTX280" s="755"/>
      <c r="TTY280" s="755"/>
      <c r="TTZ280" s="755"/>
      <c r="TUA280" s="755"/>
      <c r="TUB280" s="755"/>
      <c r="TUC280" s="755"/>
      <c r="TUD280" s="755"/>
      <c r="TUE280" s="755"/>
      <c r="TUF280" s="755"/>
      <c r="TUG280" s="755"/>
      <c r="TUH280" s="755"/>
      <c r="TUI280" s="755"/>
      <c r="TUJ280" s="755"/>
      <c r="TUK280" s="755"/>
      <c r="TUL280" s="755"/>
      <c r="TUM280" s="755"/>
      <c r="TUN280" s="755"/>
      <c r="TUO280" s="755"/>
      <c r="TUP280" s="755"/>
      <c r="TUQ280" s="755"/>
      <c r="TUR280" s="755"/>
      <c r="TUS280" s="755"/>
      <c r="TUT280" s="755"/>
      <c r="TUU280" s="755"/>
      <c r="TUV280" s="755"/>
      <c r="TUW280" s="755"/>
      <c r="TUX280" s="755"/>
      <c r="TUY280" s="755"/>
      <c r="TUZ280" s="755"/>
      <c r="TVA280" s="755"/>
      <c r="TVB280" s="755"/>
      <c r="TVC280" s="755"/>
      <c r="TVD280" s="755"/>
      <c r="TVE280" s="755"/>
      <c r="TVF280" s="755"/>
      <c r="TVG280" s="755"/>
      <c r="TVH280" s="755"/>
      <c r="TVI280" s="755"/>
      <c r="TVJ280" s="755"/>
      <c r="TVK280" s="755"/>
      <c r="TVL280" s="755"/>
      <c r="TVM280" s="755"/>
      <c r="TVN280" s="755"/>
      <c r="TVO280" s="755"/>
      <c r="TVP280" s="755"/>
      <c r="TVQ280" s="755"/>
      <c r="TVR280" s="755"/>
      <c r="TVS280" s="755"/>
      <c r="TVT280" s="755"/>
      <c r="TVU280" s="755"/>
      <c r="TVV280" s="755"/>
      <c r="TVW280" s="755"/>
      <c r="TVX280" s="755"/>
      <c r="TVY280" s="755"/>
      <c r="TVZ280" s="755"/>
      <c r="TWA280" s="755"/>
      <c r="TWB280" s="755"/>
      <c r="TWC280" s="755"/>
      <c r="TWD280" s="755"/>
      <c r="TWE280" s="755"/>
      <c r="TWF280" s="755"/>
      <c r="TWG280" s="755"/>
      <c r="TWH280" s="755"/>
      <c r="TWI280" s="755"/>
      <c r="TWJ280" s="755"/>
      <c r="TWK280" s="755"/>
      <c r="TWL280" s="755"/>
      <c r="TWM280" s="755"/>
      <c r="TWN280" s="755"/>
      <c r="TWO280" s="755"/>
      <c r="TWP280" s="755"/>
      <c r="TWQ280" s="755"/>
      <c r="TWR280" s="755"/>
      <c r="TWS280" s="755"/>
      <c r="TWT280" s="755"/>
      <c r="TWU280" s="755"/>
      <c r="TWV280" s="755"/>
      <c r="TWW280" s="755"/>
      <c r="TWX280" s="755"/>
      <c r="TWY280" s="755"/>
      <c r="TWZ280" s="755"/>
      <c r="TXA280" s="755"/>
      <c r="TXB280" s="755"/>
      <c r="TXC280" s="755"/>
      <c r="TXD280" s="755"/>
      <c r="TXE280" s="755"/>
      <c r="TXF280" s="755"/>
      <c r="TXG280" s="755"/>
      <c r="TXH280" s="755"/>
      <c r="TXI280" s="755"/>
      <c r="TXJ280" s="755"/>
      <c r="TXK280" s="755"/>
      <c r="TXL280" s="755"/>
      <c r="TXM280" s="755"/>
      <c r="TXN280" s="755"/>
      <c r="TXO280" s="755"/>
      <c r="TXP280" s="755"/>
      <c r="TXQ280" s="755"/>
      <c r="TXR280" s="755"/>
      <c r="TXS280" s="755"/>
      <c r="TXT280" s="755"/>
      <c r="TXU280" s="755"/>
      <c r="TXV280" s="755"/>
      <c r="TXW280" s="755"/>
      <c r="TXX280" s="755"/>
      <c r="TXY280" s="755"/>
      <c r="TXZ280" s="755"/>
      <c r="TYA280" s="755"/>
      <c r="TYB280" s="755"/>
      <c r="TYC280" s="755"/>
      <c r="TYD280" s="755"/>
      <c r="TYE280" s="755"/>
      <c r="TYF280" s="755"/>
      <c r="TYG280" s="755"/>
      <c r="TYH280" s="755"/>
      <c r="TYI280" s="755"/>
      <c r="TYJ280" s="755"/>
      <c r="TYK280" s="755"/>
      <c r="TYL280" s="755"/>
      <c r="TYM280" s="755"/>
      <c r="TYN280" s="755"/>
      <c r="TYO280" s="755"/>
      <c r="TYP280" s="755"/>
      <c r="TYQ280" s="755"/>
      <c r="TYR280" s="755"/>
      <c r="TYS280" s="755"/>
      <c r="TYT280" s="755"/>
      <c r="TYU280" s="755"/>
      <c r="TYV280" s="755"/>
      <c r="TYW280" s="755"/>
      <c r="TYX280" s="755"/>
      <c r="TYY280" s="755"/>
      <c r="TYZ280" s="755"/>
      <c r="TZA280" s="755"/>
      <c r="TZB280" s="755"/>
      <c r="TZC280" s="755"/>
      <c r="TZD280" s="755"/>
      <c r="TZE280" s="755"/>
      <c r="TZF280" s="755"/>
      <c r="TZG280" s="755"/>
      <c r="TZH280" s="755"/>
      <c r="TZI280" s="755"/>
      <c r="TZJ280" s="755"/>
      <c r="TZK280" s="755"/>
      <c r="TZL280" s="755"/>
      <c r="TZM280" s="755"/>
      <c r="TZN280" s="755"/>
      <c r="TZO280" s="755"/>
      <c r="TZP280" s="755"/>
      <c r="TZQ280" s="755"/>
      <c r="TZR280" s="755"/>
      <c r="TZS280" s="755"/>
      <c r="TZT280" s="755"/>
      <c r="TZU280" s="755"/>
      <c r="TZV280" s="755"/>
      <c r="TZW280" s="755"/>
      <c r="TZX280" s="755"/>
      <c r="TZY280" s="755"/>
      <c r="TZZ280" s="755"/>
      <c r="UAA280" s="755"/>
      <c r="UAB280" s="755"/>
      <c r="UAC280" s="755"/>
      <c r="UAD280" s="755"/>
      <c r="UAE280" s="755"/>
      <c r="UAF280" s="755"/>
      <c r="UAG280" s="755"/>
      <c r="UAH280" s="755"/>
      <c r="UAI280" s="755"/>
      <c r="UAJ280" s="755"/>
      <c r="UAK280" s="755"/>
      <c r="UAL280" s="755"/>
      <c r="UAM280" s="755"/>
      <c r="UAN280" s="755"/>
      <c r="UAO280" s="755"/>
      <c r="UAP280" s="755"/>
      <c r="UAQ280" s="755"/>
      <c r="UAR280" s="755"/>
      <c r="UAS280" s="755"/>
      <c r="UAT280" s="755"/>
      <c r="UAU280" s="755"/>
      <c r="UAV280" s="755"/>
      <c r="UAW280" s="755"/>
      <c r="UAX280" s="755"/>
      <c r="UAY280" s="755"/>
      <c r="UAZ280" s="755"/>
      <c r="UBA280" s="755"/>
      <c r="UBB280" s="755"/>
      <c r="UBC280" s="755"/>
      <c r="UBD280" s="755"/>
      <c r="UBE280" s="755"/>
      <c r="UBF280" s="755"/>
      <c r="UBG280" s="755"/>
      <c r="UBH280" s="755"/>
      <c r="UBI280" s="755"/>
      <c r="UBJ280" s="755"/>
      <c r="UBK280" s="755"/>
      <c r="UBL280" s="755"/>
      <c r="UBM280" s="755"/>
      <c r="UBN280" s="755"/>
      <c r="UBO280" s="755"/>
      <c r="UBP280" s="755"/>
      <c r="UBQ280" s="755"/>
      <c r="UBR280" s="755"/>
      <c r="UBS280" s="755"/>
      <c r="UBT280" s="755"/>
      <c r="UBU280" s="755"/>
      <c r="UBV280" s="755"/>
      <c r="UBW280" s="755"/>
      <c r="UBX280" s="755"/>
      <c r="UBY280" s="755"/>
      <c r="UBZ280" s="755"/>
      <c r="UCA280" s="755"/>
      <c r="UCB280" s="755"/>
      <c r="UCC280" s="755"/>
      <c r="UCD280" s="755"/>
      <c r="UCE280" s="755"/>
      <c r="UCF280" s="755"/>
      <c r="UCG280" s="755"/>
      <c r="UCH280" s="755"/>
      <c r="UCI280" s="755"/>
      <c r="UCJ280" s="755"/>
      <c r="UCK280" s="755"/>
      <c r="UCL280" s="755"/>
      <c r="UCM280" s="755"/>
      <c r="UCN280" s="755"/>
      <c r="UCO280" s="755"/>
      <c r="UCP280" s="755"/>
      <c r="UCQ280" s="755"/>
      <c r="UCR280" s="755"/>
      <c r="UCS280" s="755"/>
      <c r="UCT280" s="755"/>
      <c r="UCU280" s="755"/>
      <c r="UCV280" s="755"/>
      <c r="UCW280" s="755"/>
      <c r="UCX280" s="755"/>
      <c r="UCY280" s="755"/>
      <c r="UCZ280" s="755"/>
      <c r="UDA280" s="755"/>
      <c r="UDB280" s="755"/>
      <c r="UDC280" s="755"/>
      <c r="UDD280" s="755"/>
      <c r="UDE280" s="755"/>
      <c r="UDF280" s="755"/>
      <c r="UDG280" s="755"/>
      <c r="UDH280" s="755"/>
      <c r="UDI280" s="755"/>
      <c r="UDJ280" s="755"/>
      <c r="UDK280" s="755"/>
      <c r="UDL280" s="755"/>
      <c r="UDM280" s="755"/>
      <c r="UDN280" s="755"/>
      <c r="UDO280" s="755"/>
      <c r="UDP280" s="755"/>
      <c r="UDQ280" s="755"/>
      <c r="UDR280" s="755"/>
      <c r="UDS280" s="755"/>
      <c r="UDT280" s="755"/>
      <c r="UDU280" s="755"/>
      <c r="UDV280" s="755"/>
      <c r="UDW280" s="755"/>
      <c r="UDX280" s="755"/>
      <c r="UDY280" s="755"/>
      <c r="UDZ280" s="755"/>
      <c r="UEA280" s="755"/>
      <c r="UEB280" s="755"/>
      <c r="UEC280" s="755"/>
      <c r="UED280" s="755"/>
      <c r="UEE280" s="755"/>
      <c r="UEF280" s="755"/>
      <c r="UEG280" s="755"/>
      <c r="UEH280" s="755"/>
      <c r="UEI280" s="755"/>
      <c r="UEJ280" s="755"/>
      <c r="UEK280" s="755"/>
      <c r="UEL280" s="755"/>
      <c r="UEM280" s="755"/>
      <c r="UEN280" s="755"/>
      <c r="UEO280" s="755"/>
      <c r="UEP280" s="755"/>
      <c r="UEQ280" s="755"/>
      <c r="UER280" s="755"/>
      <c r="UES280" s="755"/>
      <c r="UET280" s="755"/>
      <c r="UEU280" s="755"/>
      <c r="UEV280" s="755"/>
      <c r="UEW280" s="755"/>
      <c r="UEX280" s="755"/>
      <c r="UEY280" s="755"/>
      <c r="UEZ280" s="755"/>
      <c r="UFA280" s="755"/>
      <c r="UFB280" s="755"/>
      <c r="UFC280" s="755"/>
      <c r="UFD280" s="755"/>
      <c r="UFE280" s="755"/>
      <c r="UFF280" s="755"/>
      <c r="UFG280" s="755"/>
      <c r="UFH280" s="755"/>
      <c r="UFI280" s="755"/>
      <c r="UFJ280" s="755"/>
      <c r="UFK280" s="755"/>
      <c r="UFL280" s="755"/>
      <c r="UFM280" s="755"/>
      <c r="UFN280" s="755"/>
      <c r="UFO280" s="755"/>
      <c r="UFP280" s="755"/>
      <c r="UFQ280" s="755"/>
      <c r="UFR280" s="755"/>
      <c r="UFS280" s="755"/>
      <c r="UFT280" s="755"/>
      <c r="UFU280" s="755"/>
      <c r="UFV280" s="755"/>
      <c r="UFW280" s="755"/>
      <c r="UFX280" s="755"/>
      <c r="UFY280" s="755"/>
      <c r="UFZ280" s="755"/>
      <c r="UGA280" s="755"/>
      <c r="UGB280" s="755"/>
      <c r="UGC280" s="755"/>
      <c r="UGD280" s="755"/>
      <c r="UGE280" s="755"/>
      <c r="UGF280" s="755"/>
      <c r="UGG280" s="755"/>
      <c r="UGH280" s="755"/>
      <c r="UGI280" s="755"/>
      <c r="UGJ280" s="755"/>
      <c r="UGK280" s="755"/>
      <c r="UGL280" s="755"/>
      <c r="UGM280" s="755"/>
      <c r="UGN280" s="755"/>
      <c r="UGO280" s="755"/>
      <c r="UGP280" s="755"/>
      <c r="UGQ280" s="755"/>
      <c r="UGR280" s="755"/>
      <c r="UGS280" s="755"/>
      <c r="UGT280" s="755"/>
      <c r="UGU280" s="755"/>
      <c r="UGV280" s="755"/>
      <c r="UGW280" s="755"/>
      <c r="UGX280" s="755"/>
      <c r="UGY280" s="755"/>
      <c r="UGZ280" s="755"/>
      <c r="UHA280" s="755"/>
      <c r="UHB280" s="755"/>
      <c r="UHC280" s="755"/>
      <c r="UHD280" s="755"/>
      <c r="UHE280" s="755"/>
      <c r="UHF280" s="755"/>
      <c r="UHG280" s="755"/>
      <c r="UHH280" s="755"/>
      <c r="UHI280" s="755"/>
      <c r="UHJ280" s="755"/>
      <c r="UHK280" s="755"/>
      <c r="UHL280" s="755"/>
      <c r="UHM280" s="755"/>
      <c r="UHN280" s="755"/>
      <c r="UHO280" s="755"/>
      <c r="UHP280" s="755"/>
      <c r="UHQ280" s="755"/>
      <c r="UHR280" s="755"/>
      <c r="UHS280" s="755"/>
      <c r="UHT280" s="755"/>
      <c r="UHU280" s="755"/>
      <c r="UHV280" s="755"/>
      <c r="UHW280" s="755"/>
      <c r="UHX280" s="755"/>
      <c r="UHY280" s="755"/>
      <c r="UHZ280" s="755"/>
      <c r="UIA280" s="755"/>
      <c r="UIB280" s="755"/>
      <c r="UIC280" s="755"/>
      <c r="UID280" s="755"/>
      <c r="UIE280" s="755"/>
      <c r="UIF280" s="755"/>
      <c r="UIG280" s="755"/>
      <c r="UIH280" s="755"/>
      <c r="UII280" s="755"/>
      <c r="UIJ280" s="755"/>
      <c r="UIK280" s="755"/>
      <c r="UIL280" s="755"/>
      <c r="UIM280" s="755"/>
      <c r="UIN280" s="755"/>
      <c r="UIO280" s="755"/>
      <c r="UIP280" s="755"/>
      <c r="UIQ280" s="755"/>
      <c r="UIR280" s="755"/>
      <c r="UIS280" s="755"/>
      <c r="UIT280" s="755"/>
      <c r="UIU280" s="755"/>
      <c r="UIV280" s="755"/>
      <c r="UIW280" s="755"/>
      <c r="UIX280" s="755"/>
      <c r="UIY280" s="755"/>
      <c r="UIZ280" s="755"/>
      <c r="UJA280" s="755"/>
      <c r="UJB280" s="755"/>
      <c r="UJC280" s="755"/>
      <c r="UJD280" s="755"/>
      <c r="UJE280" s="755"/>
      <c r="UJF280" s="755"/>
      <c r="UJG280" s="755"/>
      <c r="UJH280" s="755"/>
      <c r="UJI280" s="755"/>
      <c r="UJJ280" s="755"/>
      <c r="UJK280" s="755"/>
      <c r="UJL280" s="755"/>
      <c r="UJM280" s="755"/>
      <c r="UJN280" s="755"/>
      <c r="UJO280" s="755"/>
      <c r="UJP280" s="755"/>
      <c r="UJQ280" s="755"/>
      <c r="UJR280" s="755"/>
      <c r="UJS280" s="755"/>
      <c r="UJT280" s="755"/>
      <c r="UJU280" s="755"/>
      <c r="UJV280" s="755"/>
      <c r="UJW280" s="755"/>
      <c r="UJX280" s="755"/>
      <c r="UJY280" s="755"/>
      <c r="UJZ280" s="755"/>
      <c r="UKA280" s="755"/>
      <c r="UKB280" s="755"/>
      <c r="UKC280" s="755"/>
      <c r="UKD280" s="755"/>
      <c r="UKE280" s="755"/>
      <c r="UKF280" s="755"/>
      <c r="UKG280" s="755"/>
      <c r="UKH280" s="755"/>
      <c r="UKI280" s="755"/>
      <c r="UKJ280" s="755"/>
      <c r="UKK280" s="755"/>
      <c r="UKL280" s="755"/>
      <c r="UKM280" s="755"/>
      <c r="UKN280" s="755"/>
      <c r="UKO280" s="755"/>
      <c r="UKP280" s="755"/>
      <c r="UKQ280" s="755"/>
      <c r="UKR280" s="755"/>
      <c r="UKS280" s="755"/>
      <c r="UKT280" s="755"/>
      <c r="UKU280" s="755"/>
      <c r="UKV280" s="755"/>
      <c r="UKW280" s="755"/>
      <c r="UKX280" s="755"/>
      <c r="UKY280" s="755"/>
      <c r="UKZ280" s="755"/>
      <c r="ULA280" s="755"/>
      <c r="ULB280" s="755"/>
      <c r="ULC280" s="755"/>
      <c r="ULD280" s="755"/>
      <c r="ULE280" s="755"/>
      <c r="ULF280" s="755"/>
      <c r="ULG280" s="755"/>
      <c r="ULH280" s="755"/>
      <c r="ULI280" s="755"/>
      <c r="ULJ280" s="755"/>
      <c r="ULK280" s="755"/>
      <c r="ULL280" s="755"/>
      <c r="ULM280" s="755"/>
      <c r="ULN280" s="755"/>
      <c r="ULO280" s="755"/>
      <c r="ULP280" s="755"/>
      <c r="ULQ280" s="755"/>
      <c r="ULR280" s="755"/>
      <c r="ULS280" s="755"/>
      <c r="ULT280" s="755"/>
      <c r="ULU280" s="755"/>
      <c r="ULV280" s="755"/>
      <c r="ULW280" s="755"/>
      <c r="ULX280" s="755"/>
      <c r="ULY280" s="755"/>
      <c r="ULZ280" s="755"/>
      <c r="UMA280" s="755"/>
      <c r="UMB280" s="755"/>
      <c r="UMC280" s="755"/>
      <c r="UMD280" s="755"/>
      <c r="UME280" s="755"/>
      <c r="UMF280" s="755"/>
      <c r="UMG280" s="755"/>
      <c r="UMH280" s="755"/>
      <c r="UMI280" s="755"/>
      <c r="UMJ280" s="755"/>
      <c r="UMK280" s="755"/>
      <c r="UML280" s="755"/>
      <c r="UMM280" s="755"/>
      <c r="UMN280" s="755"/>
      <c r="UMO280" s="755"/>
      <c r="UMP280" s="755"/>
      <c r="UMQ280" s="755"/>
      <c r="UMR280" s="755"/>
      <c r="UMS280" s="755"/>
      <c r="UMT280" s="755"/>
      <c r="UMU280" s="755"/>
      <c r="UMV280" s="755"/>
      <c r="UMW280" s="755"/>
      <c r="UMX280" s="755"/>
      <c r="UMY280" s="755"/>
      <c r="UMZ280" s="755"/>
      <c r="UNA280" s="755"/>
      <c r="UNB280" s="755"/>
      <c r="UNC280" s="755"/>
      <c r="UND280" s="755"/>
      <c r="UNE280" s="755"/>
      <c r="UNF280" s="755"/>
      <c r="UNG280" s="755"/>
      <c r="UNH280" s="755"/>
      <c r="UNI280" s="755"/>
      <c r="UNJ280" s="755"/>
      <c r="UNK280" s="755"/>
      <c r="UNL280" s="755"/>
      <c r="UNM280" s="755"/>
      <c r="UNN280" s="755"/>
      <c r="UNO280" s="755"/>
      <c r="UNP280" s="755"/>
      <c r="UNQ280" s="755"/>
      <c r="UNR280" s="755"/>
      <c r="UNS280" s="755"/>
      <c r="UNT280" s="755"/>
      <c r="UNU280" s="755"/>
      <c r="UNV280" s="755"/>
      <c r="UNW280" s="755"/>
      <c r="UNX280" s="755"/>
      <c r="UNY280" s="755"/>
      <c r="UNZ280" s="755"/>
      <c r="UOA280" s="755"/>
      <c r="UOB280" s="755"/>
      <c r="UOC280" s="755"/>
      <c r="UOD280" s="755"/>
      <c r="UOE280" s="755"/>
      <c r="UOF280" s="755"/>
      <c r="UOG280" s="755"/>
      <c r="UOH280" s="755"/>
      <c r="UOI280" s="755"/>
      <c r="UOJ280" s="755"/>
      <c r="UOK280" s="755"/>
      <c r="UOL280" s="755"/>
      <c r="UOM280" s="755"/>
      <c r="UON280" s="755"/>
      <c r="UOO280" s="755"/>
      <c r="UOP280" s="755"/>
      <c r="UOQ280" s="755"/>
      <c r="UOR280" s="755"/>
      <c r="UOS280" s="755"/>
      <c r="UOT280" s="755"/>
      <c r="UOU280" s="755"/>
      <c r="UOV280" s="755"/>
      <c r="UOW280" s="755"/>
      <c r="UOX280" s="755"/>
      <c r="UOY280" s="755"/>
      <c r="UOZ280" s="755"/>
      <c r="UPA280" s="755"/>
      <c r="UPB280" s="755"/>
      <c r="UPC280" s="755"/>
      <c r="UPD280" s="755"/>
      <c r="UPE280" s="755"/>
      <c r="UPF280" s="755"/>
      <c r="UPG280" s="755"/>
      <c r="UPH280" s="755"/>
      <c r="UPI280" s="755"/>
      <c r="UPJ280" s="755"/>
      <c r="UPK280" s="755"/>
      <c r="UPL280" s="755"/>
      <c r="UPM280" s="755"/>
      <c r="UPN280" s="755"/>
      <c r="UPO280" s="755"/>
      <c r="UPP280" s="755"/>
      <c r="UPQ280" s="755"/>
      <c r="UPR280" s="755"/>
      <c r="UPS280" s="755"/>
      <c r="UPT280" s="755"/>
      <c r="UPU280" s="755"/>
      <c r="UPV280" s="755"/>
      <c r="UPW280" s="755"/>
      <c r="UPX280" s="755"/>
      <c r="UPY280" s="755"/>
      <c r="UPZ280" s="755"/>
      <c r="UQA280" s="755"/>
      <c r="UQB280" s="755"/>
      <c r="UQC280" s="755"/>
      <c r="UQD280" s="755"/>
      <c r="UQE280" s="755"/>
      <c r="UQF280" s="755"/>
      <c r="UQG280" s="755"/>
      <c r="UQH280" s="755"/>
      <c r="UQI280" s="755"/>
      <c r="UQJ280" s="755"/>
      <c r="UQK280" s="755"/>
      <c r="UQL280" s="755"/>
      <c r="UQM280" s="755"/>
      <c r="UQN280" s="755"/>
      <c r="UQO280" s="755"/>
      <c r="UQP280" s="755"/>
      <c r="UQQ280" s="755"/>
      <c r="UQR280" s="755"/>
      <c r="UQS280" s="755"/>
      <c r="UQT280" s="755"/>
      <c r="UQU280" s="755"/>
      <c r="UQV280" s="755"/>
      <c r="UQW280" s="755"/>
      <c r="UQX280" s="755"/>
      <c r="UQY280" s="755"/>
      <c r="UQZ280" s="755"/>
      <c r="URA280" s="755"/>
      <c r="URB280" s="755"/>
      <c r="URC280" s="755"/>
      <c r="URD280" s="755"/>
      <c r="URE280" s="755"/>
      <c r="URF280" s="755"/>
      <c r="URG280" s="755"/>
      <c r="URH280" s="755"/>
      <c r="URI280" s="755"/>
      <c r="URJ280" s="755"/>
      <c r="URK280" s="755"/>
      <c r="URL280" s="755"/>
      <c r="URM280" s="755"/>
      <c r="URN280" s="755"/>
      <c r="URO280" s="755"/>
      <c r="URP280" s="755"/>
      <c r="URQ280" s="755"/>
      <c r="URR280" s="755"/>
      <c r="URS280" s="755"/>
      <c r="URT280" s="755"/>
      <c r="URU280" s="755"/>
      <c r="URV280" s="755"/>
      <c r="URW280" s="755"/>
      <c r="URX280" s="755"/>
      <c r="URY280" s="755"/>
      <c r="URZ280" s="755"/>
      <c r="USA280" s="755"/>
      <c r="USB280" s="755"/>
      <c r="USC280" s="755"/>
      <c r="USD280" s="755"/>
      <c r="USE280" s="755"/>
      <c r="USF280" s="755"/>
      <c r="USG280" s="755"/>
      <c r="USH280" s="755"/>
      <c r="USI280" s="755"/>
      <c r="USJ280" s="755"/>
      <c r="USK280" s="755"/>
      <c r="USL280" s="755"/>
      <c r="USM280" s="755"/>
      <c r="USN280" s="755"/>
      <c r="USO280" s="755"/>
      <c r="USP280" s="755"/>
      <c r="USQ280" s="755"/>
      <c r="USR280" s="755"/>
      <c r="USS280" s="755"/>
      <c r="UST280" s="755"/>
      <c r="USU280" s="755"/>
      <c r="USV280" s="755"/>
      <c r="USW280" s="755"/>
      <c r="USX280" s="755"/>
      <c r="USY280" s="755"/>
      <c r="USZ280" s="755"/>
      <c r="UTA280" s="755"/>
      <c r="UTB280" s="755"/>
      <c r="UTC280" s="755"/>
      <c r="UTD280" s="755"/>
      <c r="UTE280" s="755"/>
      <c r="UTF280" s="755"/>
      <c r="UTG280" s="755"/>
      <c r="UTH280" s="755"/>
      <c r="UTI280" s="755"/>
      <c r="UTJ280" s="755"/>
      <c r="UTK280" s="755"/>
      <c r="UTL280" s="755"/>
      <c r="UTM280" s="755"/>
      <c r="UTN280" s="755"/>
      <c r="UTO280" s="755"/>
      <c r="UTP280" s="755"/>
      <c r="UTQ280" s="755"/>
      <c r="UTR280" s="755"/>
      <c r="UTS280" s="755"/>
      <c r="UTT280" s="755"/>
      <c r="UTU280" s="755"/>
      <c r="UTV280" s="755"/>
      <c r="UTW280" s="755"/>
      <c r="UTX280" s="755"/>
      <c r="UTY280" s="755"/>
      <c r="UTZ280" s="755"/>
      <c r="UUA280" s="755"/>
      <c r="UUB280" s="755"/>
      <c r="UUC280" s="755"/>
      <c r="UUD280" s="755"/>
      <c r="UUE280" s="755"/>
      <c r="UUF280" s="755"/>
      <c r="UUG280" s="755"/>
      <c r="UUH280" s="755"/>
      <c r="UUI280" s="755"/>
      <c r="UUJ280" s="755"/>
      <c r="UUK280" s="755"/>
      <c r="UUL280" s="755"/>
      <c r="UUM280" s="755"/>
      <c r="UUN280" s="755"/>
      <c r="UUO280" s="755"/>
      <c r="UUP280" s="755"/>
      <c r="UUQ280" s="755"/>
      <c r="UUR280" s="755"/>
      <c r="UUS280" s="755"/>
      <c r="UUT280" s="755"/>
      <c r="UUU280" s="755"/>
      <c r="UUV280" s="755"/>
      <c r="UUW280" s="755"/>
      <c r="UUX280" s="755"/>
      <c r="UUY280" s="755"/>
      <c r="UUZ280" s="755"/>
      <c r="UVA280" s="755"/>
      <c r="UVB280" s="755"/>
      <c r="UVC280" s="755"/>
      <c r="UVD280" s="755"/>
      <c r="UVE280" s="755"/>
      <c r="UVF280" s="755"/>
      <c r="UVG280" s="755"/>
      <c r="UVH280" s="755"/>
      <c r="UVI280" s="755"/>
      <c r="UVJ280" s="755"/>
      <c r="UVK280" s="755"/>
      <c r="UVL280" s="755"/>
      <c r="UVM280" s="755"/>
      <c r="UVN280" s="755"/>
      <c r="UVO280" s="755"/>
      <c r="UVP280" s="755"/>
      <c r="UVQ280" s="755"/>
      <c r="UVR280" s="755"/>
      <c r="UVS280" s="755"/>
      <c r="UVT280" s="755"/>
      <c r="UVU280" s="755"/>
      <c r="UVV280" s="755"/>
      <c r="UVW280" s="755"/>
      <c r="UVX280" s="755"/>
      <c r="UVY280" s="755"/>
      <c r="UVZ280" s="755"/>
      <c r="UWA280" s="755"/>
      <c r="UWB280" s="755"/>
      <c r="UWC280" s="755"/>
      <c r="UWD280" s="755"/>
      <c r="UWE280" s="755"/>
      <c r="UWF280" s="755"/>
      <c r="UWG280" s="755"/>
      <c r="UWH280" s="755"/>
      <c r="UWI280" s="755"/>
      <c r="UWJ280" s="755"/>
      <c r="UWK280" s="755"/>
      <c r="UWL280" s="755"/>
      <c r="UWM280" s="755"/>
      <c r="UWN280" s="755"/>
      <c r="UWO280" s="755"/>
      <c r="UWP280" s="755"/>
      <c r="UWQ280" s="755"/>
      <c r="UWR280" s="755"/>
      <c r="UWS280" s="755"/>
      <c r="UWT280" s="755"/>
      <c r="UWU280" s="755"/>
      <c r="UWV280" s="755"/>
      <c r="UWW280" s="755"/>
      <c r="UWX280" s="755"/>
      <c r="UWY280" s="755"/>
      <c r="UWZ280" s="755"/>
      <c r="UXA280" s="755"/>
      <c r="UXB280" s="755"/>
      <c r="UXC280" s="755"/>
      <c r="UXD280" s="755"/>
      <c r="UXE280" s="755"/>
      <c r="UXF280" s="755"/>
      <c r="UXG280" s="755"/>
      <c r="UXH280" s="755"/>
      <c r="UXI280" s="755"/>
      <c r="UXJ280" s="755"/>
      <c r="UXK280" s="755"/>
      <c r="UXL280" s="755"/>
      <c r="UXM280" s="755"/>
      <c r="UXN280" s="755"/>
      <c r="UXO280" s="755"/>
      <c r="UXP280" s="755"/>
      <c r="UXQ280" s="755"/>
      <c r="UXR280" s="755"/>
      <c r="UXS280" s="755"/>
      <c r="UXT280" s="755"/>
      <c r="UXU280" s="755"/>
      <c r="UXV280" s="755"/>
      <c r="UXW280" s="755"/>
      <c r="UXX280" s="755"/>
      <c r="UXY280" s="755"/>
      <c r="UXZ280" s="755"/>
      <c r="UYA280" s="755"/>
      <c r="UYB280" s="755"/>
      <c r="UYC280" s="755"/>
      <c r="UYD280" s="755"/>
      <c r="UYE280" s="755"/>
      <c r="UYF280" s="755"/>
      <c r="UYG280" s="755"/>
      <c r="UYH280" s="755"/>
      <c r="UYI280" s="755"/>
      <c r="UYJ280" s="755"/>
      <c r="UYK280" s="755"/>
      <c r="UYL280" s="755"/>
      <c r="UYM280" s="755"/>
      <c r="UYN280" s="755"/>
      <c r="UYO280" s="755"/>
      <c r="UYP280" s="755"/>
      <c r="UYQ280" s="755"/>
      <c r="UYR280" s="755"/>
      <c r="UYS280" s="755"/>
      <c r="UYT280" s="755"/>
      <c r="UYU280" s="755"/>
      <c r="UYV280" s="755"/>
      <c r="UYW280" s="755"/>
      <c r="UYX280" s="755"/>
      <c r="UYY280" s="755"/>
      <c r="UYZ280" s="755"/>
      <c r="UZA280" s="755"/>
      <c r="UZB280" s="755"/>
      <c r="UZC280" s="755"/>
      <c r="UZD280" s="755"/>
      <c r="UZE280" s="755"/>
      <c r="UZF280" s="755"/>
      <c r="UZG280" s="755"/>
      <c r="UZH280" s="755"/>
      <c r="UZI280" s="755"/>
      <c r="UZJ280" s="755"/>
      <c r="UZK280" s="755"/>
      <c r="UZL280" s="755"/>
      <c r="UZM280" s="755"/>
      <c r="UZN280" s="755"/>
      <c r="UZO280" s="755"/>
      <c r="UZP280" s="755"/>
      <c r="UZQ280" s="755"/>
      <c r="UZR280" s="755"/>
      <c r="UZS280" s="755"/>
      <c r="UZT280" s="755"/>
      <c r="UZU280" s="755"/>
      <c r="UZV280" s="755"/>
      <c r="UZW280" s="755"/>
      <c r="UZX280" s="755"/>
      <c r="UZY280" s="755"/>
      <c r="UZZ280" s="755"/>
      <c r="VAA280" s="755"/>
      <c r="VAB280" s="755"/>
      <c r="VAC280" s="755"/>
      <c r="VAD280" s="755"/>
      <c r="VAE280" s="755"/>
      <c r="VAF280" s="755"/>
      <c r="VAG280" s="755"/>
      <c r="VAH280" s="755"/>
      <c r="VAI280" s="755"/>
      <c r="VAJ280" s="755"/>
      <c r="VAK280" s="755"/>
      <c r="VAL280" s="755"/>
      <c r="VAM280" s="755"/>
      <c r="VAN280" s="755"/>
      <c r="VAO280" s="755"/>
      <c r="VAP280" s="755"/>
      <c r="VAQ280" s="755"/>
      <c r="VAR280" s="755"/>
      <c r="VAS280" s="755"/>
      <c r="VAT280" s="755"/>
      <c r="VAU280" s="755"/>
      <c r="VAV280" s="755"/>
      <c r="VAW280" s="755"/>
      <c r="VAX280" s="755"/>
      <c r="VAY280" s="755"/>
      <c r="VAZ280" s="755"/>
      <c r="VBA280" s="755"/>
      <c r="VBB280" s="755"/>
      <c r="VBC280" s="755"/>
      <c r="VBD280" s="755"/>
      <c r="VBE280" s="755"/>
      <c r="VBF280" s="755"/>
      <c r="VBG280" s="755"/>
      <c r="VBH280" s="755"/>
      <c r="VBI280" s="755"/>
      <c r="VBJ280" s="755"/>
      <c r="VBK280" s="755"/>
      <c r="VBL280" s="755"/>
      <c r="VBM280" s="755"/>
      <c r="VBN280" s="755"/>
      <c r="VBO280" s="755"/>
      <c r="VBP280" s="755"/>
      <c r="VBQ280" s="755"/>
      <c r="VBR280" s="755"/>
      <c r="VBS280" s="755"/>
      <c r="VBT280" s="755"/>
      <c r="VBU280" s="755"/>
      <c r="VBV280" s="755"/>
      <c r="VBW280" s="755"/>
      <c r="VBX280" s="755"/>
      <c r="VBY280" s="755"/>
      <c r="VBZ280" s="755"/>
      <c r="VCA280" s="755"/>
      <c r="VCB280" s="755"/>
      <c r="VCC280" s="755"/>
      <c r="VCD280" s="755"/>
      <c r="VCE280" s="755"/>
      <c r="VCF280" s="755"/>
      <c r="VCG280" s="755"/>
      <c r="VCH280" s="755"/>
      <c r="VCI280" s="755"/>
      <c r="VCJ280" s="755"/>
      <c r="VCK280" s="755"/>
      <c r="VCL280" s="755"/>
      <c r="VCM280" s="755"/>
      <c r="VCN280" s="755"/>
      <c r="VCO280" s="755"/>
      <c r="VCP280" s="755"/>
      <c r="VCQ280" s="755"/>
      <c r="VCR280" s="755"/>
      <c r="VCS280" s="755"/>
      <c r="VCT280" s="755"/>
      <c r="VCU280" s="755"/>
      <c r="VCV280" s="755"/>
      <c r="VCW280" s="755"/>
      <c r="VCX280" s="755"/>
      <c r="VCY280" s="755"/>
      <c r="VCZ280" s="755"/>
      <c r="VDA280" s="755"/>
      <c r="VDB280" s="755"/>
      <c r="VDC280" s="755"/>
      <c r="VDD280" s="755"/>
      <c r="VDE280" s="755"/>
      <c r="VDF280" s="755"/>
      <c r="VDG280" s="755"/>
      <c r="VDH280" s="755"/>
      <c r="VDI280" s="755"/>
      <c r="VDJ280" s="755"/>
      <c r="VDK280" s="755"/>
      <c r="VDL280" s="755"/>
      <c r="VDM280" s="755"/>
      <c r="VDN280" s="755"/>
      <c r="VDO280" s="755"/>
      <c r="VDP280" s="755"/>
      <c r="VDQ280" s="755"/>
      <c r="VDR280" s="755"/>
      <c r="VDS280" s="755"/>
      <c r="VDT280" s="755"/>
      <c r="VDU280" s="755"/>
      <c r="VDV280" s="755"/>
      <c r="VDW280" s="755"/>
      <c r="VDX280" s="755"/>
      <c r="VDY280" s="755"/>
      <c r="VDZ280" s="755"/>
      <c r="VEA280" s="755"/>
      <c r="VEB280" s="755"/>
      <c r="VEC280" s="755"/>
      <c r="VED280" s="755"/>
      <c r="VEE280" s="755"/>
      <c r="VEF280" s="755"/>
      <c r="VEG280" s="755"/>
      <c r="VEH280" s="755"/>
      <c r="VEI280" s="755"/>
      <c r="VEJ280" s="755"/>
      <c r="VEK280" s="755"/>
      <c r="VEL280" s="755"/>
      <c r="VEM280" s="755"/>
      <c r="VEN280" s="755"/>
      <c r="VEO280" s="755"/>
      <c r="VEP280" s="755"/>
      <c r="VEQ280" s="755"/>
      <c r="VER280" s="755"/>
      <c r="VES280" s="755"/>
      <c r="VET280" s="755"/>
      <c r="VEU280" s="755"/>
      <c r="VEV280" s="755"/>
      <c r="VEW280" s="755"/>
      <c r="VEX280" s="755"/>
      <c r="VEY280" s="755"/>
      <c r="VEZ280" s="755"/>
      <c r="VFA280" s="755"/>
      <c r="VFB280" s="755"/>
      <c r="VFC280" s="755"/>
      <c r="VFD280" s="755"/>
      <c r="VFE280" s="755"/>
      <c r="VFF280" s="755"/>
      <c r="VFG280" s="755"/>
      <c r="VFH280" s="755"/>
      <c r="VFI280" s="755"/>
      <c r="VFJ280" s="755"/>
      <c r="VFK280" s="755"/>
      <c r="VFL280" s="755"/>
      <c r="VFM280" s="755"/>
      <c r="VFN280" s="755"/>
      <c r="VFO280" s="755"/>
      <c r="VFP280" s="755"/>
      <c r="VFQ280" s="755"/>
      <c r="VFR280" s="755"/>
      <c r="VFS280" s="755"/>
      <c r="VFT280" s="755"/>
      <c r="VFU280" s="755"/>
      <c r="VFV280" s="755"/>
      <c r="VFW280" s="755"/>
      <c r="VFX280" s="755"/>
      <c r="VFY280" s="755"/>
      <c r="VFZ280" s="755"/>
      <c r="VGA280" s="755"/>
      <c r="VGB280" s="755"/>
      <c r="VGC280" s="755"/>
      <c r="VGD280" s="755"/>
      <c r="VGE280" s="755"/>
      <c r="VGF280" s="755"/>
      <c r="VGG280" s="755"/>
      <c r="VGH280" s="755"/>
      <c r="VGI280" s="755"/>
      <c r="VGJ280" s="755"/>
      <c r="VGK280" s="755"/>
      <c r="VGL280" s="755"/>
      <c r="VGM280" s="755"/>
      <c r="VGN280" s="755"/>
      <c r="VGO280" s="755"/>
      <c r="VGP280" s="755"/>
      <c r="VGQ280" s="755"/>
      <c r="VGR280" s="755"/>
      <c r="VGS280" s="755"/>
      <c r="VGT280" s="755"/>
      <c r="VGU280" s="755"/>
      <c r="VGV280" s="755"/>
      <c r="VGW280" s="755"/>
      <c r="VGX280" s="755"/>
      <c r="VGY280" s="755"/>
      <c r="VGZ280" s="755"/>
      <c r="VHA280" s="755"/>
      <c r="VHB280" s="755"/>
      <c r="VHC280" s="755"/>
      <c r="VHD280" s="755"/>
      <c r="VHE280" s="755"/>
      <c r="VHF280" s="755"/>
      <c r="VHG280" s="755"/>
      <c r="VHH280" s="755"/>
      <c r="VHI280" s="755"/>
      <c r="VHJ280" s="755"/>
      <c r="VHK280" s="755"/>
      <c r="VHL280" s="755"/>
      <c r="VHM280" s="755"/>
      <c r="VHN280" s="755"/>
      <c r="VHO280" s="755"/>
      <c r="VHP280" s="755"/>
      <c r="VHQ280" s="755"/>
      <c r="VHR280" s="755"/>
      <c r="VHS280" s="755"/>
      <c r="VHT280" s="755"/>
      <c r="VHU280" s="755"/>
      <c r="VHV280" s="755"/>
      <c r="VHW280" s="755"/>
      <c r="VHX280" s="755"/>
      <c r="VHY280" s="755"/>
      <c r="VHZ280" s="755"/>
      <c r="VIA280" s="755"/>
      <c r="VIB280" s="755"/>
      <c r="VIC280" s="755"/>
      <c r="VID280" s="755"/>
      <c r="VIE280" s="755"/>
      <c r="VIF280" s="755"/>
      <c r="VIG280" s="755"/>
      <c r="VIH280" s="755"/>
      <c r="VII280" s="755"/>
      <c r="VIJ280" s="755"/>
      <c r="VIK280" s="755"/>
      <c r="VIL280" s="755"/>
      <c r="VIM280" s="755"/>
      <c r="VIN280" s="755"/>
      <c r="VIO280" s="755"/>
      <c r="VIP280" s="755"/>
      <c r="VIQ280" s="755"/>
      <c r="VIR280" s="755"/>
      <c r="VIS280" s="755"/>
      <c r="VIT280" s="755"/>
      <c r="VIU280" s="755"/>
      <c r="VIV280" s="755"/>
      <c r="VIW280" s="755"/>
      <c r="VIX280" s="755"/>
      <c r="VIY280" s="755"/>
      <c r="VIZ280" s="755"/>
      <c r="VJA280" s="755"/>
      <c r="VJB280" s="755"/>
      <c r="VJC280" s="755"/>
      <c r="VJD280" s="755"/>
      <c r="VJE280" s="755"/>
      <c r="VJF280" s="755"/>
      <c r="VJG280" s="755"/>
      <c r="VJH280" s="755"/>
      <c r="VJI280" s="755"/>
      <c r="VJJ280" s="755"/>
      <c r="VJK280" s="755"/>
      <c r="VJL280" s="755"/>
      <c r="VJM280" s="755"/>
      <c r="VJN280" s="755"/>
      <c r="VJO280" s="755"/>
      <c r="VJP280" s="755"/>
      <c r="VJQ280" s="755"/>
      <c r="VJR280" s="755"/>
      <c r="VJS280" s="755"/>
      <c r="VJT280" s="755"/>
      <c r="VJU280" s="755"/>
      <c r="VJV280" s="755"/>
      <c r="VJW280" s="755"/>
      <c r="VJX280" s="755"/>
      <c r="VJY280" s="755"/>
      <c r="VJZ280" s="755"/>
      <c r="VKA280" s="755"/>
      <c r="VKB280" s="755"/>
      <c r="VKC280" s="755"/>
      <c r="VKD280" s="755"/>
      <c r="VKE280" s="755"/>
      <c r="VKF280" s="755"/>
      <c r="VKG280" s="755"/>
      <c r="VKH280" s="755"/>
      <c r="VKI280" s="755"/>
      <c r="VKJ280" s="755"/>
      <c r="VKK280" s="755"/>
      <c r="VKL280" s="755"/>
      <c r="VKM280" s="755"/>
      <c r="VKN280" s="755"/>
      <c r="VKO280" s="755"/>
      <c r="VKP280" s="755"/>
      <c r="VKQ280" s="755"/>
      <c r="VKR280" s="755"/>
      <c r="VKS280" s="755"/>
      <c r="VKT280" s="755"/>
      <c r="VKU280" s="755"/>
      <c r="VKV280" s="755"/>
      <c r="VKW280" s="755"/>
      <c r="VKX280" s="755"/>
      <c r="VKY280" s="755"/>
      <c r="VKZ280" s="755"/>
      <c r="VLA280" s="755"/>
      <c r="VLB280" s="755"/>
      <c r="VLC280" s="755"/>
      <c r="VLD280" s="755"/>
      <c r="VLE280" s="755"/>
      <c r="VLF280" s="755"/>
      <c r="VLG280" s="755"/>
      <c r="VLH280" s="755"/>
      <c r="VLI280" s="755"/>
      <c r="VLJ280" s="755"/>
      <c r="VLK280" s="755"/>
      <c r="VLL280" s="755"/>
      <c r="VLM280" s="755"/>
      <c r="VLN280" s="755"/>
      <c r="VLO280" s="755"/>
      <c r="VLP280" s="755"/>
      <c r="VLQ280" s="755"/>
      <c r="VLR280" s="755"/>
      <c r="VLS280" s="755"/>
      <c r="VLT280" s="755"/>
      <c r="VLU280" s="755"/>
      <c r="VLV280" s="755"/>
      <c r="VLW280" s="755"/>
      <c r="VLX280" s="755"/>
      <c r="VLY280" s="755"/>
      <c r="VLZ280" s="755"/>
      <c r="VMA280" s="755"/>
      <c r="VMB280" s="755"/>
      <c r="VMC280" s="755"/>
      <c r="VMD280" s="755"/>
      <c r="VME280" s="755"/>
      <c r="VMF280" s="755"/>
      <c r="VMG280" s="755"/>
      <c r="VMH280" s="755"/>
      <c r="VMI280" s="755"/>
      <c r="VMJ280" s="755"/>
      <c r="VMK280" s="755"/>
      <c r="VML280" s="755"/>
      <c r="VMM280" s="755"/>
      <c r="VMN280" s="755"/>
      <c r="VMO280" s="755"/>
      <c r="VMP280" s="755"/>
      <c r="VMQ280" s="755"/>
      <c r="VMR280" s="755"/>
      <c r="VMS280" s="755"/>
      <c r="VMT280" s="755"/>
      <c r="VMU280" s="755"/>
      <c r="VMV280" s="755"/>
      <c r="VMW280" s="755"/>
      <c r="VMX280" s="755"/>
      <c r="VMY280" s="755"/>
      <c r="VMZ280" s="755"/>
      <c r="VNA280" s="755"/>
      <c r="VNB280" s="755"/>
      <c r="VNC280" s="755"/>
      <c r="VND280" s="755"/>
      <c r="VNE280" s="755"/>
      <c r="VNF280" s="755"/>
      <c r="VNG280" s="755"/>
      <c r="VNH280" s="755"/>
      <c r="VNI280" s="755"/>
      <c r="VNJ280" s="755"/>
      <c r="VNK280" s="755"/>
      <c r="VNL280" s="755"/>
      <c r="VNM280" s="755"/>
      <c r="VNN280" s="755"/>
      <c r="VNO280" s="755"/>
      <c r="VNP280" s="755"/>
      <c r="VNQ280" s="755"/>
      <c r="VNR280" s="755"/>
      <c r="VNS280" s="755"/>
      <c r="VNT280" s="755"/>
      <c r="VNU280" s="755"/>
      <c r="VNV280" s="755"/>
      <c r="VNW280" s="755"/>
      <c r="VNX280" s="755"/>
      <c r="VNY280" s="755"/>
      <c r="VNZ280" s="755"/>
      <c r="VOA280" s="755"/>
      <c r="VOB280" s="755"/>
      <c r="VOC280" s="755"/>
      <c r="VOD280" s="755"/>
      <c r="VOE280" s="755"/>
      <c r="VOF280" s="755"/>
      <c r="VOG280" s="755"/>
      <c r="VOH280" s="755"/>
      <c r="VOI280" s="755"/>
      <c r="VOJ280" s="755"/>
      <c r="VOK280" s="755"/>
      <c r="VOL280" s="755"/>
      <c r="VOM280" s="755"/>
      <c r="VON280" s="755"/>
      <c r="VOO280" s="755"/>
      <c r="VOP280" s="755"/>
      <c r="VOQ280" s="755"/>
      <c r="VOR280" s="755"/>
      <c r="VOS280" s="755"/>
      <c r="VOT280" s="755"/>
      <c r="VOU280" s="755"/>
      <c r="VOV280" s="755"/>
      <c r="VOW280" s="755"/>
      <c r="VOX280" s="755"/>
      <c r="VOY280" s="755"/>
      <c r="VOZ280" s="755"/>
      <c r="VPA280" s="755"/>
      <c r="VPB280" s="755"/>
      <c r="VPC280" s="755"/>
      <c r="VPD280" s="755"/>
      <c r="VPE280" s="755"/>
      <c r="VPF280" s="755"/>
      <c r="VPG280" s="755"/>
      <c r="VPH280" s="755"/>
      <c r="VPI280" s="755"/>
      <c r="VPJ280" s="755"/>
      <c r="VPK280" s="755"/>
      <c r="VPL280" s="755"/>
      <c r="VPM280" s="755"/>
      <c r="VPN280" s="755"/>
      <c r="VPO280" s="755"/>
      <c r="VPP280" s="755"/>
      <c r="VPQ280" s="755"/>
      <c r="VPR280" s="755"/>
      <c r="VPS280" s="755"/>
      <c r="VPT280" s="755"/>
      <c r="VPU280" s="755"/>
      <c r="VPV280" s="755"/>
      <c r="VPW280" s="755"/>
      <c r="VPX280" s="755"/>
      <c r="VPY280" s="755"/>
      <c r="VPZ280" s="755"/>
      <c r="VQA280" s="755"/>
      <c r="VQB280" s="755"/>
      <c r="VQC280" s="755"/>
      <c r="VQD280" s="755"/>
      <c r="VQE280" s="755"/>
      <c r="VQF280" s="755"/>
      <c r="VQG280" s="755"/>
      <c r="VQH280" s="755"/>
      <c r="VQI280" s="755"/>
      <c r="VQJ280" s="755"/>
      <c r="VQK280" s="755"/>
      <c r="VQL280" s="755"/>
      <c r="VQM280" s="755"/>
      <c r="VQN280" s="755"/>
      <c r="VQO280" s="755"/>
      <c r="VQP280" s="755"/>
      <c r="VQQ280" s="755"/>
      <c r="VQR280" s="755"/>
      <c r="VQS280" s="755"/>
      <c r="VQT280" s="755"/>
      <c r="VQU280" s="755"/>
      <c r="VQV280" s="755"/>
      <c r="VQW280" s="755"/>
      <c r="VQX280" s="755"/>
      <c r="VQY280" s="755"/>
      <c r="VQZ280" s="755"/>
      <c r="VRA280" s="755"/>
      <c r="VRB280" s="755"/>
      <c r="VRC280" s="755"/>
      <c r="VRD280" s="755"/>
      <c r="VRE280" s="755"/>
      <c r="VRF280" s="755"/>
      <c r="VRG280" s="755"/>
      <c r="VRH280" s="755"/>
      <c r="VRI280" s="755"/>
      <c r="VRJ280" s="755"/>
      <c r="VRK280" s="755"/>
      <c r="VRL280" s="755"/>
      <c r="VRM280" s="755"/>
      <c r="VRN280" s="755"/>
      <c r="VRO280" s="755"/>
      <c r="VRP280" s="755"/>
      <c r="VRQ280" s="755"/>
      <c r="VRR280" s="755"/>
      <c r="VRS280" s="755"/>
      <c r="VRT280" s="755"/>
      <c r="VRU280" s="755"/>
      <c r="VRV280" s="755"/>
      <c r="VRW280" s="755"/>
      <c r="VRX280" s="755"/>
      <c r="VRY280" s="755"/>
      <c r="VRZ280" s="755"/>
      <c r="VSA280" s="755"/>
      <c r="VSB280" s="755"/>
      <c r="VSC280" s="755"/>
      <c r="VSD280" s="755"/>
      <c r="VSE280" s="755"/>
      <c r="VSF280" s="755"/>
      <c r="VSG280" s="755"/>
      <c r="VSH280" s="755"/>
      <c r="VSI280" s="755"/>
      <c r="VSJ280" s="755"/>
      <c r="VSK280" s="755"/>
      <c r="VSL280" s="755"/>
      <c r="VSM280" s="755"/>
      <c r="VSN280" s="755"/>
      <c r="VSO280" s="755"/>
      <c r="VSP280" s="755"/>
      <c r="VSQ280" s="755"/>
      <c r="VSR280" s="755"/>
      <c r="VSS280" s="755"/>
      <c r="VST280" s="755"/>
      <c r="VSU280" s="755"/>
      <c r="VSV280" s="755"/>
      <c r="VSW280" s="755"/>
      <c r="VSX280" s="755"/>
      <c r="VSY280" s="755"/>
      <c r="VSZ280" s="755"/>
      <c r="VTA280" s="755"/>
      <c r="VTB280" s="755"/>
      <c r="VTC280" s="755"/>
      <c r="VTD280" s="755"/>
      <c r="VTE280" s="755"/>
      <c r="VTF280" s="755"/>
      <c r="VTG280" s="755"/>
      <c r="VTH280" s="755"/>
      <c r="VTI280" s="755"/>
      <c r="VTJ280" s="755"/>
      <c r="VTK280" s="755"/>
      <c r="VTL280" s="755"/>
      <c r="VTM280" s="755"/>
      <c r="VTN280" s="755"/>
      <c r="VTO280" s="755"/>
      <c r="VTP280" s="755"/>
      <c r="VTQ280" s="755"/>
      <c r="VTR280" s="755"/>
      <c r="VTS280" s="755"/>
      <c r="VTT280" s="755"/>
      <c r="VTU280" s="755"/>
      <c r="VTV280" s="755"/>
      <c r="VTW280" s="755"/>
      <c r="VTX280" s="755"/>
      <c r="VTY280" s="755"/>
      <c r="VTZ280" s="755"/>
      <c r="VUA280" s="755"/>
      <c r="VUB280" s="755"/>
      <c r="VUC280" s="755"/>
      <c r="VUD280" s="755"/>
      <c r="VUE280" s="755"/>
      <c r="VUF280" s="755"/>
      <c r="VUG280" s="755"/>
      <c r="VUH280" s="755"/>
      <c r="VUI280" s="755"/>
      <c r="VUJ280" s="755"/>
      <c r="VUK280" s="755"/>
      <c r="VUL280" s="755"/>
      <c r="VUM280" s="755"/>
      <c r="VUN280" s="755"/>
      <c r="VUO280" s="755"/>
      <c r="VUP280" s="755"/>
      <c r="VUQ280" s="755"/>
      <c r="VUR280" s="755"/>
      <c r="VUS280" s="755"/>
      <c r="VUT280" s="755"/>
      <c r="VUU280" s="755"/>
      <c r="VUV280" s="755"/>
      <c r="VUW280" s="755"/>
      <c r="VUX280" s="755"/>
      <c r="VUY280" s="755"/>
      <c r="VUZ280" s="755"/>
      <c r="VVA280" s="755"/>
      <c r="VVB280" s="755"/>
      <c r="VVC280" s="755"/>
      <c r="VVD280" s="755"/>
      <c r="VVE280" s="755"/>
      <c r="VVF280" s="755"/>
      <c r="VVG280" s="755"/>
      <c r="VVH280" s="755"/>
      <c r="VVI280" s="755"/>
      <c r="VVJ280" s="755"/>
      <c r="VVK280" s="755"/>
      <c r="VVL280" s="755"/>
      <c r="VVM280" s="755"/>
      <c r="VVN280" s="755"/>
      <c r="VVO280" s="755"/>
      <c r="VVP280" s="755"/>
      <c r="VVQ280" s="755"/>
      <c r="VVR280" s="755"/>
      <c r="VVS280" s="755"/>
      <c r="VVT280" s="755"/>
      <c r="VVU280" s="755"/>
      <c r="VVV280" s="755"/>
      <c r="VVW280" s="755"/>
      <c r="VVX280" s="755"/>
      <c r="VVY280" s="755"/>
      <c r="VVZ280" s="755"/>
      <c r="VWA280" s="755"/>
      <c r="VWB280" s="755"/>
      <c r="VWC280" s="755"/>
      <c r="VWD280" s="755"/>
      <c r="VWE280" s="755"/>
      <c r="VWF280" s="755"/>
      <c r="VWG280" s="755"/>
      <c r="VWH280" s="755"/>
      <c r="VWI280" s="755"/>
      <c r="VWJ280" s="755"/>
      <c r="VWK280" s="755"/>
      <c r="VWL280" s="755"/>
      <c r="VWM280" s="755"/>
      <c r="VWN280" s="755"/>
      <c r="VWO280" s="755"/>
      <c r="VWP280" s="755"/>
      <c r="VWQ280" s="755"/>
      <c r="VWR280" s="755"/>
      <c r="VWS280" s="755"/>
      <c r="VWT280" s="755"/>
      <c r="VWU280" s="755"/>
      <c r="VWV280" s="755"/>
      <c r="VWW280" s="755"/>
      <c r="VWX280" s="755"/>
      <c r="VWY280" s="755"/>
      <c r="VWZ280" s="755"/>
      <c r="VXA280" s="755"/>
      <c r="VXB280" s="755"/>
      <c r="VXC280" s="755"/>
      <c r="VXD280" s="755"/>
      <c r="VXE280" s="755"/>
      <c r="VXF280" s="755"/>
      <c r="VXG280" s="755"/>
      <c r="VXH280" s="755"/>
      <c r="VXI280" s="755"/>
      <c r="VXJ280" s="755"/>
      <c r="VXK280" s="755"/>
      <c r="VXL280" s="755"/>
      <c r="VXM280" s="755"/>
      <c r="VXN280" s="755"/>
      <c r="VXO280" s="755"/>
      <c r="VXP280" s="755"/>
      <c r="VXQ280" s="755"/>
      <c r="VXR280" s="755"/>
      <c r="VXS280" s="755"/>
      <c r="VXT280" s="755"/>
      <c r="VXU280" s="755"/>
      <c r="VXV280" s="755"/>
      <c r="VXW280" s="755"/>
      <c r="VXX280" s="755"/>
      <c r="VXY280" s="755"/>
      <c r="VXZ280" s="755"/>
      <c r="VYA280" s="755"/>
      <c r="VYB280" s="755"/>
      <c r="VYC280" s="755"/>
      <c r="VYD280" s="755"/>
      <c r="VYE280" s="755"/>
      <c r="VYF280" s="755"/>
      <c r="VYG280" s="755"/>
      <c r="VYH280" s="755"/>
      <c r="VYI280" s="755"/>
      <c r="VYJ280" s="755"/>
      <c r="VYK280" s="755"/>
      <c r="VYL280" s="755"/>
      <c r="VYM280" s="755"/>
      <c r="VYN280" s="755"/>
      <c r="VYO280" s="755"/>
      <c r="VYP280" s="755"/>
      <c r="VYQ280" s="755"/>
      <c r="VYR280" s="755"/>
      <c r="VYS280" s="755"/>
      <c r="VYT280" s="755"/>
      <c r="VYU280" s="755"/>
      <c r="VYV280" s="755"/>
      <c r="VYW280" s="755"/>
      <c r="VYX280" s="755"/>
      <c r="VYY280" s="755"/>
      <c r="VYZ280" s="755"/>
      <c r="VZA280" s="755"/>
      <c r="VZB280" s="755"/>
      <c r="VZC280" s="755"/>
      <c r="VZD280" s="755"/>
      <c r="VZE280" s="755"/>
      <c r="VZF280" s="755"/>
      <c r="VZG280" s="755"/>
      <c r="VZH280" s="755"/>
      <c r="VZI280" s="755"/>
      <c r="VZJ280" s="755"/>
      <c r="VZK280" s="755"/>
      <c r="VZL280" s="755"/>
      <c r="VZM280" s="755"/>
      <c r="VZN280" s="755"/>
      <c r="VZO280" s="755"/>
      <c r="VZP280" s="755"/>
      <c r="VZQ280" s="755"/>
      <c r="VZR280" s="755"/>
      <c r="VZS280" s="755"/>
      <c r="VZT280" s="755"/>
      <c r="VZU280" s="755"/>
      <c r="VZV280" s="755"/>
      <c r="VZW280" s="755"/>
      <c r="VZX280" s="755"/>
      <c r="VZY280" s="755"/>
      <c r="VZZ280" s="755"/>
      <c r="WAA280" s="755"/>
      <c r="WAB280" s="755"/>
      <c r="WAC280" s="755"/>
      <c r="WAD280" s="755"/>
      <c r="WAE280" s="755"/>
      <c r="WAF280" s="755"/>
      <c r="WAG280" s="755"/>
      <c r="WAH280" s="755"/>
      <c r="WAI280" s="755"/>
      <c r="WAJ280" s="755"/>
      <c r="WAK280" s="755"/>
      <c r="WAL280" s="755"/>
      <c r="WAM280" s="755"/>
      <c r="WAN280" s="755"/>
      <c r="WAO280" s="755"/>
      <c r="WAP280" s="755"/>
      <c r="WAQ280" s="755"/>
      <c r="WAR280" s="755"/>
      <c r="WAS280" s="755"/>
      <c r="WAT280" s="755"/>
      <c r="WAU280" s="755"/>
      <c r="WAV280" s="755"/>
      <c r="WAW280" s="755"/>
      <c r="WAX280" s="755"/>
      <c r="WAY280" s="755"/>
      <c r="WAZ280" s="755"/>
      <c r="WBA280" s="755"/>
      <c r="WBB280" s="755"/>
      <c r="WBC280" s="755"/>
      <c r="WBD280" s="755"/>
      <c r="WBE280" s="755"/>
      <c r="WBF280" s="755"/>
      <c r="WBG280" s="755"/>
      <c r="WBH280" s="755"/>
      <c r="WBI280" s="755"/>
      <c r="WBJ280" s="755"/>
      <c r="WBK280" s="755"/>
      <c r="WBL280" s="755"/>
      <c r="WBM280" s="755"/>
      <c r="WBN280" s="755"/>
      <c r="WBO280" s="755"/>
      <c r="WBP280" s="755"/>
      <c r="WBQ280" s="755"/>
      <c r="WBR280" s="755"/>
      <c r="WBS280" s="755"/>
      <c r="WBT280" s="755"/>
      <c r="WBU280" s="755"/>
      <c r="WBV280" s="755"/>
      <c r="WBW280" s="755"/>
      <c r="WBX280" s="755"/>
      <c r="WBY280" s="755"/>
      <c r="WBZ280" s="755"/>
      <c r="WCA280" s="755"/>
      <c r="WCB280" s="755"/>
      <c r="WCC280" s="755"/>
      <c r="WCD280" s="755"/>
      <c r="WCE280" s="755"/>
      <c r="WCF280" s="755"/>
      <c r="WCG280" s="755"/>
      <c r="WCH280" s="755"/>
      <c r="WCI280" s="755"/>
      <c r="WCJ280" s="755"/>
      <c r="WCK280" s="755"/>
      <c r="WCL280" s="755"/>
      <c r="WCM280" s="755"/>
      <c r="WCN280" s="755"/>
      <c r="WCO280" s="755"/>
      <c r="WCP280" s="755"/>
      <c r="WCQ280" s="755"/>
      <c r="WCR280" s="755"/>
      <c r="WCS280" s="755"/>
      <c r="WCT280" s="755"/>
      <c r="WCU280" s="755"/>
      <c r="WCV280" s="755"/>
      <c r="WCW280" s="755"/>
      <c r="WCX280" s="755"/>
      <c r="WCY280" s="755"/>
      <c r="WCZ280" s="755"/>
      <c r="WDA280" s="755"/>
      <c r="WDB280" s="755"/>
      <c r="WDC280" s="755"/>
      <c r="WDD280" s="755"/>
      <c r="WDE280" s="755"/>
      <c r="WDF280" s="755"/>
      <c r="WDG280" s="755"/>
      <c r="WDH280" s="755"/>
      <c r="WDI280" s="755"/>
      <c r="WDJ280" s="755"/>
      <c r="WDK280" s="755"/>
      <c r="WDL280" s="755"/>
      <c r="WDM280" s="755"/>
      <c r="WDN280" s="755"/>
      <c r="WDO280" s="755"/>
      <c r="WDP280" s="755"/>
      <c r="WDQ280" s="755"/>
      <c r="WDR280" s="755"/>
      <c r="WDS280" s="755"/>
      <c r="WDT280" s="755"/>
      <c r="WDU280" s="755"/>
      <c r="WDV280" s="755"/>
      <c r="WDW280" s="755"/>
      <c r="WDX280" s="755"/>
      <c r="WDY280" s="755"/>
      <c r="WDZ280" s="755"/>
      <c r="WEA280" s="755"/>
      <c r="WEB280" s="755"/>
      <c r="WEC280" s="755"/>
      <c r="WED280" s="755"/>
      <c r="WEE280" s="755"/>
      <c r="WEF280" s="755"/>
      <c r="WEG280" s="755"/>
      <c r="WEH280" s="755"/>
      <c r="WEI280" s="755"/>
      <c r="WEJ280" s="755"/>
      <c r="WEK280" s="755"/>
      <c r="WEL280" s="755"/>
      <c r="WEM280" s="755"/>
      <c r="WEN280" s="755"/>
      <c r="WEO280" s="755"/>
      <c r="WEP280" s="755"/>
      <c r="WEQ280" s="755"/>
      <c r="WER280" s="755"/>
      <c r="WES280" s="755"/>
      <c r="WET280" s="755"/>
      <c r="WEU280" s="755"/>
      <c r="WEV280" s="755"/>
      <c r="WEW280" s="755"/>
      <c r="WEX280" s="755"/>
      <c r="WEY280" s="755"/>
      <c r="WEZ280" s="755"/>
      <c r="WFA280" s="755"/>
      <c r="WFB280" s="755"/>
      <c r="WFC280" s="755"/>
      <c r="WFD280" s="755"/>
      <c r="WFE280" s="755"/>
      <c r="WFF280" s="755"/>
      <c r="WFG280" s="755"/>
      <c r="WFH280" s="755"/>
      <c r="WFI280" s="755"/>
      <c r="WFJ280" s="755"/>
      <c r="WFK280" s="755"/>
      <c r="WFL280" s="755"/>
      <c r="WFM280" s="755"/>
      <c r="WFN280" s="755"/>
      <c r="WFO280" s="755"/>
      <c r="WFP280" s="755"/>
      <c r="WFQ280" s="755"/>
      <c r="WFR280" s="755"/>
      <c r="WFS280" s="755"/>
      <c r="WFT280" s="755"/>
      <c r="WFU280" s="755"/>
      <c r="WFV280" s="755"/>
      <c r="WFW280" s="755"/>
      <c r="WFX280" s="755"/>
      <c r="WFY280" s="755"/>
      <c r="WFZ280" s="755"/>
      <c r="WGA280" s="755"/>
      <c r="WGB280" s="755"/>
      <c r="WGC280" s="755"/>
      <c r="WGD280" s="755"/>
      <c r="WGE280" s="755"/>
      <c r="WGF280" s="755"/>
      <c r="WGG280" s="755"/>
      <c r="WGH280" s="755"/>
      <c r="WGI280" s="755"/>
      <c r="WGJ280" s="755"/>
      <c r="WGK280" s="755"/>
      <c r="WGL280" s="755"/>
      <c r="WGM280" s="755"/>
      <c r="WGN280" s="755"/>
      <c r="WGO280" s="755"/>
      <c r="WGP280" s="755"/>
      <c r="WGQ280" s="755"/>
      <c r="WGR280" s="755"/>
      <c r="WGS280" s="755"/>
      <c r="WGT280" s="755"/>
      <c r="WGU280" s="755"/>
      <c r="WGV280" s="755"/>
      <c r="WGW280" s="755"/>
      <c r="WGX280" s="755"/>
      <c r="WGY280" s="755"/>
      <c r="WGZ280" s="755"/>
      <c r="WHA280" s="755"/>
      <c r="WHB280" s="755"/>
      <c r="WHC280" s="755"/>
      <c r="WHD280" s="755"/>
      <c r="WHE280" s="755"/>
      <c r="WHF280" s="755"/>
      <c r="WHG280" s="755"/>
      <c r="WHH280" s="755"/>
      <c r="WHI280" s="755"/>
      <c r="WHJ280" s="755"/>
      <c r="WHK280" s="755"/>
      <c r="WHL280" s="755"/>
      <c r="WHM280" s="755"/>
      <c r="WHN280" s="755"/>
      <c r="WHO280" s="755"/>
      <c r="WHP280" s="755"/>
      <c r="WHQ280" s="755"/>
      <c r="WHR280" s="755"/>
      <c r="WHS280" s="755"/>
      <c r="WHT280" s="755"/>
      <c r="WHU280" s="755"/>
      <c r="WHV280" s="755"/>
      <c r="WHW280" s="755"/>
      <c r="WHX280" s="755"/>
      <c r="WHY280" s="755"/>
      <c r="WHZ280" s="755"/>
      <c r="WIA280" s="755"/>
      <c r="WIB280" s="755"/>
      <c r="WIC280" s="755"/>
      <c r="WID280" s="755"/>
      <c r="WIE280" s="755"/>
      <c r="WIF280" s="755"/>
      <c r="WIG280" s="755"/>
      <c r="WIH280" s="755"/>
      <c r="WII280" s="755"/>
      <c r="WIJ280" s="755"/>
      <c r="WIK280" s="755"/>
      <c r="WIL280" s="755"/>
      <c r="WIM280" s="755"/>
      <c r="WIN280" s="755"/>
      <c r="WIO280" s="755"/>
      <c r="WIP280" s="755"/>
      <c r="WIQ280" s="755"/>
      <c r="WIR280" s="755"/>
      <c r="WIS280" s="755"/>
      <c r="WIT280" s="755"/>
      <c r="WIU280" s="755"/>
      <c r="WIV280" s="755"/>
      <c r="WIW280" s="755"/>
      <c r="WIX280" s="755"/>
      <c r="WIY280" s="755"/>
      <c r="WIZ280" s="755"/>
      <c r="WJA280" s="755"/>
      <c r="WJB280" s="755"/>
      <c r="WJC280" s="755"/>
      <c r="WJD280" s="755"/>
      <c r="WJE280" s="755"/>
      <c r="WJF280" s="755"/>
      <c r="WJG280" s="755"/>
      <c r="WJH280" s="755"/>
      <c r="WJI280" s="755"/>
      <c r="WJJ280" s="755"/>
      <c r="WJK280" s="755"/>
      <c r="WJL280" s="755"/>
      <c r="WJM280" s="755"/>
      <c r="WJN280" s="755"/>
      <c r="WJO280" s="755"/>
      <c r="WJP280" s="755"/>
      <c r="WJQ280" s="755"/>
      <c r="WJR280" s="755"/>
      <c r="WJS280" s="755"/>
      <c r="WJT280" s="755"/>
      <c r="WJU280" s="755"/>
      <c r="WJV280" s="755"/>
      <c r="WJW280" s="755"/>
      <c r="WJX280" s="755"/>
      <c r="WJY280" s="755"/>
      <c r="WJZ280" s="755"/>
      <c r="WKA280" s="755"/>
      <c r="WKB280" s="755"/>
      <c r="WKC280" s="755"/>
      <c r="WKD280" s="755"/>
      <c r="WKE280" s="755"/>
      <c r="WKF280" s="755"/>
      <c r="WKG280" s="755"/>
      <c r="WKH280" s="755"/>
      <c r="WKI280" s="755"/>
      <c r="WKJ280" s="755"/>
      <c r="WKK280" s="755"/>
      <c r="WKL280" s="755"/>
      <c r="WKM280" s="755"/>
      <c r="WKN280" s="755"/>
      <c r="WKO280" s="755"/>
      <c r="WKP280" s="755"/>
      <c r="WKQ280" s="755"/>
      <c r="WKR280" s="755"/>
      <c r="WKS280" s="755"/>
      <c r="WKT280" s="755"/>
      <c r="WKU280" s="755"/>
      <c r="WKV280" s="755"/>
      <c r="WKW280" s="755"/>
      <c r="WKX280" s="755"/>
      <c r="WKY280" s="755"/>
      <c r="WKZ280" s="755"/>
      <c r="WLA280" s="755"/>
      <c r="WLB280" s="755"/>
      <c r="WLC280" s="755"/>
      <c r="WLD280" s="755"/>
      <c r="WLE280" s="755"/>
      <c r="WLF280" s="755"/>
      <c r="WLG280" s="755"/>
      <c r="WLH280" s="755"/>
      <c r="WLI280" s="755"/>
      <c r="WLJ280" s="755"/>
      <c r="WLK280" s="755"/>
      <c r="WLL280" s="755"/>
      <c r="WLM280" s="755"/>
      <c r="WLN280" s="755"/>
      <c r="WLO280" s="755"/>
      <c r="WLP280" s="755"/>
      <c r="WLQ280" s="755"/>
      <c r="WLR280" s="755"/>
      <c r="WLS280" s="755"/>
      <c r="WLT280" s="755"/>
      <c r="WLU280" s="755"/>
      <c r="WLV280" s="755"/>
      <c r="WLW280" s="755"/>
      <c r="WLX280" s="755"/>
      <c r="WLY280" s="755"/>
      <c r="WLZ280" s="755"/>
      <c r="WMA280" s="755"/>
      <c r="WMB280" s="755"/>
      <c r="WMC280" s="755"/>
      <c r="WMD280" s="755"/>
      <c r="WME280" s="755"/>
      <c r="WMF280" s="755"/>
      <c r="WMG280" s="755"/>
      <c r="WMH280" s="755"/>
      <c r="WMI280" s="755"/>
      <c r="WMJ280" s="755"/>
      <c r="WMK280" s="755"/>
      <c r="WML280" s="755"/>
      <c r="WMM280" s="755"/>
      <c r="WMN280" s="755"/>
      <c r="WMO280" s="755"/>
      <c r="WMP280" s="755"/>
      <c r="WMQ280" s="755"/>
      <c r="WMR280" s="755"/>
      <c r="WMS280" s="755"/>
      <c r="WMT280" s="755"/>
      <c r="WMU280" s="755"/>
      <c r="WMV280" s="755"/>
      <c r="WMW280" s="755"/>
      <c r="WMX280" s="755"/>
      <c r="WMY280" s="755"/>
      <c r="WMZ280" s="755"/>
      <c r="WNA280" s="755"/>
      <c r="WNB280" s="755"/>
      <c r="WNC280" s="755"/>
      <c r="WND280" s="755"/>
      <c r="WNE280" s="755"/>
      <c r="WNF280" s="755"/>
      <c r="WNG280" s="755"/>
      <c r="WNH280" s="755"/>
      <c r="WNI280" s="755"/>
      <c r="WNJ280" s="755"/>
      <c r="WNK280" s="755"/>
      <c r="WNL280" s="755"/>
      <c r="WNM280" s="755"/>
      <c r="WNN280" s="755"/>
      <c r="WNO280" s="755"/>
      <c r="WNP280" s="755"/>
      <c r="WNQ280" s="755"/>
      <c r="WNR280" s="755"/>
      <c r="WNS280" s="755"/>
      <c r="WNT280" s="755"/>
      <c r="WNU280" s="755"/>
      <c r="WNV280" s="755"/>
      <c r="WNW280" s="755"/>
      <c r="WNX280" s="755"/>
      <c r="WNY280" s="755"/>
      <c r="WNZ280" s="755"/>
      <c r="WOA280" s="755"/>
      <c r="WOB280" s="755"/>
      <c r="WOC280" s="755"/>
      <c r="WOD280" s="755"/>
      <c r="WOE280" s="755"/>
      <c r="WOF280" s="755"/>
      <c r="WOG280" s="755"/>
      <c r="WOH280" s="755"/>
      <c r="WOI280" s="755"/>
      <c r="WOJ280" s="755"/>
      <c r="WOK280" s="755"/>
      <c r="WOL280" s="755"/>
      <c r="WOM280" s="755"/>
      <c r="WON280" s="755"/>
      <c r="WOO280" s="755"/>
      <c r="WOP280" s="755"/>
      <c r="WOQ280" s="755"/>
      <c r="WOR280" s="755"/>
      <c r="WOS280" s="755"/>
      <c r="WOT280" s="755"/>
      <c r="WOU280" s="755"/>
      <c r="WOV280" s="755"/>
      <c r="WOW280" s="755"/>
      <c r="WOX280" s="755"/>
      <c r="WOY280" s="755"/>
      <c r="WOZ280" s="755"/>
      <c r="WPA280" s="755"/>
      <c r="WPB280" s="755"/>
      <c r="WPC280" s="755"/>
      <c r="WPD280" s="755"/>
      <c r="WPE280" s="755"/>
      <c r="WPF280" s="755"/>
      <c r="WPG280" s="755"/>
      <c r="WPH280" s="755"/>
      <c r="WPI280" s="755"/>
      <c r="WPJ280" s="755"/>
      <c r="WPK280" s="755"/>
      <c r="WPL280" s="755"/>
      <c r="WPM280" s="755"/>
      <c r="WPN280" s="755"/>
      <c r="WPO280" s="755"/>
      <c r="WPP280" s="755"/>
      <c r="WPQ280" s="755"/>
      <c r="WPR280" s="755"/>
      <c r="WPS280" s="755"/>
      <c r="WPT280" s="755"/>
      <c r="WPU280" s="755"/>
      <c r="WPV280" s="755"/>
      <c r="WPW280" s="755"/>
      <c r="WPX280" s="755"/>
      <c r="WPY280" s="755"/>
      <c r="WPZ280" s="755"/>
      <c r="WQA280" s="755"/>
      <c r="WQB280" s="755"/>
      <c r="WQC280" s="755"/>
      <c r="WQD280" s="755"/>
      <c r="WQE280" s="755"/>
      <c r="WQF280" s="755"/>
      <c r="WQG280" s="755"/>
      <c r="WQH280" s="755"/>
      <c r="WQI280" s="755"/>
      <c r="WQJ280" s="755"/>
      <c r="WQK280" s="755"/>
      <c r="WQL280" s="755"/>
      <c r="WQM280" s="755"/>
      <c r="WQN280" s="755"/>
      <c r="WQO280" s="755"/>
      <c r="WQP280" s="755"/>
      <c r="WQQ280" s="755"/>
      <c r="WQR280" s="755"/>
      <c r="WQS280" s="755"/>
      <c r="WQT280" s="755"/>
      <c r="WQU280" s="755"/>
      <c r="WQV280" s="755"/>
      <c r="WQW280" s="755"/>
      <c r="WQX280" s="755"/>
      <c r="WQY280" s="755"/>
      <c r="WQZ280" s="755"/>
      <c r="WRA280" s="755"/>
      <c r="WRB280" s="755"/>
      <c r="WRC280" s="755"/>
      <c r="WRD280" s="755"/>
      <c r="WRE280" s="755"/>
      <c r="WRF280" s="755"/>
      <c r="WRG280" s="755"/>
      <c r="WRH280" s="755"/>
      <c r="WRI280" s="755"/>
      <c r="WRJ280" s="755"/>
      <c r="WRK280" s="755"/>
      <c r="WRL280" s="755"/>
      <c r="WRM280" s="755"/>
      <c r="WRN280" s="755"/>
      <c r="WRO280" s="755"/>
      <c r="WRP280" s="755"/>
      <c r="WRQ280" s="755"/>
      <c r="WRR280" s="755"/>
      <c r="WRS280" s="755"/>
      <c r="WRT280" s="755"/>
      <c r="WRU280" s="755"/>
      <c r="WRV280" s="755"/>
      <c r="WRW280" s="755"/>
      <c r="WRX280" s="755"/>
      <c r="WRY280" s="755"/>
      <c r="WRZ280" s="755"/>
      <c r="WSA280" s="755"/>
      <c r="WSB280" s="755"/>
      <c r="WSC280" s="755"/>
      <c r="WSD280" s="755"/>
      <c r="WSE280" s="755"/>
      <c r="WSF280" s="755"/>
      <c r="WSG280" s="755"/>
      <c r="WSH280" s="755"/>
      <c r="WSI280" s="755"/>
      <c r="WSJ280" s="755"/>
      <c r="WSK280" s="755"/>
      <c r="WSL280" s="755"/>
      <c r="WSM280" s="755"/>
      <c r="WSN280" s="755"/>
      <c r="WSO280" s="755"/>
      <c r="WSP280" s="755"/>
      <c r="WSQ280" s="755"/>
      <c r="WSR280" s="755"/>
      <c r="WSS280" s="755"/>
      <c r="WST280" s="755"/>
      <c r="WSU280" s="755"/>
      <c r="WSV280" s="755"/>
      <c r="WSW280" s="755"/>
      <c r="WSX280" s="755"/>
      <c r="WSY280" s="755"/>
      <c r="WSZ280" s="755"/>
      <c r="WTA280" s="755"/>
      <c r="WTB280" s="755"/>
      <c r="WTC280" s="755"/>
      <c r="WTD280" s="755"/>
      <c r="WTE280" s="755"/>
      <c r="WTF280" s="755"/>
      <c r="WTG280" s="755"/>
      <c r="WTH280" s="755"/>
      <c r="WTI280" s="755"/>
      <c r="WTJ280" s="755"/>
      <c r="WTK280" s="755"/>
      <c r="WTL280" s="755"/>
      <c r="WTM280" s="755"/>
      <c r="WTN280" s="755"/>
      <c r="WTO280" s="755"/>
      <c r="WTP280" s="755"/>
      <c r="WTQ280" s="755"/>
      <c r="WTR280" s="755"/>
      <c r="WTS280" s="755"/>
      <c r="WTT280" s="755"/>
      <c r="WTU280" s="755"/>
      <c r="WTV280" s="755"/>
      <c r="WTW280" s="755"/>
      <c r="WTX280" s="755"/>
      <c r="WTY280" s="755"/>
      <c r="WTZ280" s="755"/>
      <c r="WUA280" s="755"/>
      <c r="WUB280" s="755"/>
      <c r="WUC280" s="755"/>
      <c r="WUD280" s="755"/>
      <c r="WUE280" s="755"/>
      <c r="WUF280" s="755"/>
      <c r="WUG280" s="755"/>
      <c r="WUH280" s="755"/>
      <c r="WUI280" s="755"/>
      <c r="WUJ280" s="755"/>
      <c r="WUK280" s="755"/>
      <c r="WUL280" s="755"/>
      <c r="WUM280" s="755"/>
      <c r="WUN280" s="755"/>
      <c r="WUO280" s="755"/>
      <c r="WUP280" s="755"/>
      <c r="WUQ280" s="755"/>
      <c r="WUR280" s="755"/>
      <c r="WUS280" s="755"/>
      <c r="WUT280" s="755"/>
      <c r="WUU280" s="755"/>
      <c r="WUV280" s="755"/>
      <c r="WUW280" s="755"/>
      <c r="WUX280" s="755"/>
      <c r="WUY280" s="755"/>
      <c r="WUZ280" s="755"/>
      <c r="WVA280" s="755"/>
      <c r="WVB280" s="755"/>
      <c r="WVC280" s="755"/>
      <c r="WVD280" s="755"/>
      <c r="WVE280" s="755"/>
      <c r="WVF280" s="755"/>
      <c r="WVG280" s="755"/>
      <c r="WVH280" s="755"/>
      <c r="WVI280" s="755"/>
      <c r="WVJ280" s="755"/>
      <c r="WVK280" s="755"/>
      <c r="WVL280" s="755"/>
      <c r="WVM280" s="755"/>
      <c r="WVN280" s="755"/>
      <c r="WVO280" s="755"/>
      <c r="WVP280" s="755"/>
      <c r="WVQ280" s="755"/>
      <c r="WVR280" s="755"/>
      <c r="WVS280" s="755"/>
      <c r="WVT280" s="755"/>
      <c r="WVU280" s="755"/>
      <c r="WVV280" s="755"/>
      <c r="WVW280" s="755"/>
      <c r="WVX280" s="755"/>
      <c r="WVY280" s="755"/>
      <c r="WVZ280" s="755"/>
      <c r="WWA280" s="755"/>
      <c r="WWB280" s="755"/>
      <c r="WWC280" s="755"/>
      <c r="WWD280" s="755"/>
      <c r="WWE280" s="755"/>
      <c r="WWF280" s="755"/>
      <c r="WWG280" s="755"/>
      <c r="WWH280" s="755"/>
      <c r="WWI280" s="755"/>
      <c r="WWJ280" s="755"/>
      <c r="WWK280" s="755"/>
      <c r="WWL280" s="755"/>
      <c r="WWM280" s="755"/>
      <c r="WWN280" s="755"/>
      <c r="WWO280" s="755"/>
      <c r="WWP280" s="755"/>
      <c r="WWQ280" s="755"/>
      <c r="WWR280" s="755"/>
      <c r="WWS280" s="755"/>
      <c r="WWT280" s="755"/>
      <c r="WWU280" s="755"/>
      <c r="WWV280" s="755"/>
      <c r="WWW280" s="755"/>
      <c r="WWX280" s="755"/>
      <c r="WWY280" s="755"/>
      <c r="WWZ280" s="755"/>
      <c r="WXA280" s="755"/>
      <c r="WXB280" s="755"/>
      <c r="WXC280" s="755"/>
      <c r="WXD280" s="755"/>
      <c r="WXE280" s="755"/>
      <c r="WXF280" s="755"/>
      <c r="WXG280" s="755"/>
      <c r="WXH280" s="755"/>
      <c r="WXI280" s="755"/>
      <c r="WXJ280" s="755"/>
      <c r="WXK280" s="755"/>
      <c r="WXL280" s="755"/>
      <c r="WXM280" s="755"/>
      <c r="WXN280" s="755"/>
      <c r="WXO280" s="755"/>
      <c r="WXP280" s="755"/>
      <c r="WXQ280" s="755"/>
      <c r="WXR280" s="755"/>
      <c r="WXS280" s="755"/>
      <c r="WXT280" s="755"/>
      <c r="WXU280" s="755"/>
      <c r="WXV280" s="755"/>
      <c r="WXW280" s="755"/>
      <c r="WXX280" s="755"/>
      <c r="WXY280" s="755"/>
      <c r="WXZ280" s="755"/>
      <c r="WYA280" s="755"/>
      <c r="WYB280" s="755"/>
      <c r="WYC280" s="755"/>
      <c r="WYD280" s="755"/>
      <c r="WYE280" s="755"/>
      <c r="WYF280" s="755"/>
      <c r="WYG280" s="755"/>
      <c r="WYH280" s="755"/>
      <c r="WYI280" s="755"/>
      <c r="WYJ280" s="755"/>
      <c r="WYK280" s="755"/>
      <c r="WYL280" s="755"/>
      <c r="WYM280" s="755"/>
      <c r="WYN280" s="755"/>
      <c r="WYO280" s="755"/>
      <c r="WYP280" s="755"/>
      <c r="WYQ280" s="755"/>
      <c r="WYR280" s="755"/>
      <c r="WYS280" s="755"/>
      <c r="WYT280" s="755"/>
      <c r="WYU280" s="755"/>
      <c r="WYV280" s="755"/>
      <c r="WYW280" s="755"/>
      <c r="WYX280" s="755"/>
      <c r="WYY280" s="755"/>
      <c r="WYZ280" s="755"/>
      <c r="WZA280" s="755"/>
      <c r="WZB280" s="755"/>
      <c r="WZC280" s="755"/>
      <c r="WZD280" s="755"/>
      <c r="WZE280" s="755"/>
      <c r="WZF280" s="755"/>
      <c r="WZG280" s="755"/>
      <c r="WZH280" s="755"/>
      <c r="WZI280" s="755"/>
      <c r="WZJ280" s="755"/>
      <c r="WZK280" s="755"/>
      <c r="WZL280" s="755"/>
      <c r="WZM280" s="755"/>
      <c r="WZN280" s="755"/>
      <c r="WZO280" s="755"/>
      <c r="WZP280" s="755"/>
      <c r="WZQ280" s="755"/>
      <c r="WZR280" s="755"/>
      <c r="WZS280" s="755"/>
      <c r="WZT280" s="755"/>
      <c r="WZU280" s="755"/>
      <c r="WZV280" s="755"/>
      <c r="WZW280" s="755"/>
      <c r="WZX280" s="755"/>
      <c r="WZY280" s="755"/>
      <c r="WZZ280" s="755"/>
      <c r="XAA280" s="755"/>
      <c r="XAB280" s="755"/>
      <c r="XAC280" s="755"/>
      <c r="XAD280" s="755"/>
      <c r="XAE280" s="755"/>
      <c r="XAF280" s="755"/>
      <c r="XAG280" s="755"/>
      <c r="XAH280" s="755"/>
      <c r="XAI280" s="755"/>
      <c r="XAJ280" s="755"/>
      <c r="XAK280" s="755"/>
      <c r="XAL280" s="755"/>
      <c r="XAM280" s="755"/>
      <c r="XAN280" s="755"/>
      <c r="XAO280" s="755"/>
      <c r="XAP280" s="755"/>
      <c r="XAQ280" s="755"/>
      <c r="XAR280" s="755"/>
      <c r="XAS280" s="755"/>
      <c r="XAT280" s="755"/>
      <c r="XAU280" s="755"/>
      <c r="XAV280" s="755"/>
      <c r="XAW280" s="755"/>
      <c r="XAX280" s="755"/>
      <c r="XAY280" s="755"/>
      <c r="XAZ280" s="755"/>
      <c r="XBA280" s="755"/>
      <c r="XBB280" s="755"/>
      <c r="XBC280" s="755"/>
      <c r="XBD280" s="755"/>
      <c r="XBE280" s="755"/>
      <c r="XBF280" s="755"/>
      <c r="XBG280" s="755"/>
      <c r="XBH280" s="755"/>
      <c r="XBI280" s="755"/>
      <c r="XBJ280" s="755"/>
      <c r="XBK280" s="755"/>
      <c r="XBL280" s="755"/>
      <c r="XBM280" s="755"/>
      <c r="XBN280" s="755"/>
      <c r="XBO280" s="755"/>
      <c r="XBP280" s="755"/>
      <c r="XBQ280" s="755"/>
      <c r="XBR280" s="755"/>
      <c r="XBS280" s="755"/>
      <c r="XBT280" s="755"/>
      <c r="XBU280" s="755"/>
      <c r="XBV280" s="755"/>
      <c r="XBW280" s="755"/>
      <c r="XBX280" s="755"/>
      <c r="XBY280" s="755"/>
      <c r="XBZ280" s="755"/>
      <c r="XCA280" s="755"/>
      <c r="XCB280" s="755"/>
      <c r="XCC280" s="755"/>
      <c r="XCD280" s="755"/>
      <c r="XCE280" s="755"/>
      <c r="XCF280" s="755"/>
      <c r="XCG280" s="755"/>
      <c r="XCH280" s="755"/>
      <c r="XCI280" s="755"/>
      <c r="XCJ280" s="755"/>
      <c r="XCK280" s="755"/>
      <c r="XCL280" s="755"/>
      <c r="XCM280" s="755"/>
      <c r="XCN280" s="755"/>
      <c r="XCO280" s="755"/>
      <c r="XCP280" s="755"/>
      <c r="XCQ280" s="755"/>
      <c r="XCR280" s="755"/>
      <c r="XCS280" s="755"/>
      <c r="XCT280" s="755"/>
      <c r="XCU280" s="755"/>
      <c r="XCV280" s="755"/>
      <c r="XCW280" s="755"/>
      <c r="XCX280" s="755"/>
      <c r="XCY280" s="755"/>
      <c r="XCZ280" s="755"/>
      <c r="XDA280" s="755"/>
      <c r="XDB280" s="755"/>
      <c r="XDC280" s="755"/>
      <c r="XDD280" s="755"/>
      <c r="XDE280" s="755"/>
      <c r="XDF280" s="755"/>
      <c r="XDG280" s="755"/>
      <c r="XDH280" s="755"/>
      <c r="XDI280" s="755"/>
      <c r="XDJ280" s="755"/>
      <c r="XDK280" s="755"/>
      <c r="XDL280" s="755"/>
      <c r="XDM280" s="755"/>
      <c r="XDN280" s="755"/>
      <c r="XDO280" s="755"/>
      <c r="XDP280" s="755"/>
      <c r="XDQ280" s="755"/>
      <c r="XDR280" s="755"/>
      <c r="XDS280" s="755"/>
      <c r="XDT280" s="755"/>
      <c r="XDU280" s="755"/>
      <c r="XDV280" s="755"/>
      <c r="XDW280" s="755"/>
      <c r="XDX280" s="755"/>
      <c r="XDY280" s="755"/>
      <c r="XDZ280" s="755"/>
      <c r="XEA280" s="755"/>
      <c r="XEB280" s="755"/>
      <c r="XEC280" s="755"/>
      <c r="XED280" s="755"/>
      <c r="XEE280" s="755"/>
      <c r="XEF280" s="755"/>
      <c r="XEG280" s="755"/>
      <c r="XEH280" s="755"/>
      <c r="XEI280" s="755"/>
      <c r="XEJ280" s="755"/>
      <c r="XEK280" s="755"/>
      <c r="XEL280" s="755"/>
      <c r="XEM280" s="755"/>
      <c r="XEN280" s="755"/>
      <c r="XEO280" s="755"/>
      <c r="XEP280" s="755"/>
      <c r="XEQ280" s="755"/>
      <c r="XER280" s="755"/>
      <c r="XES280" s="755"/>
      <c r="XET280" s="755"/>
      <c r="XEU280" s="755"/>
      <c r="XEV280" s="755"/>
      <c r="XEW280" s="755"/>
      <c r="XEX280" s="755"/>
      <c r="XEY280" s="755"/>
      <c r="XEZ280" s="755"/>
      <c r="XFA280" s="755"/>
    </row>
    <row r="281" spans="1:16381" s="248" customFormat="1" ht="15" customHeight="1" x14ac:dyDescent="0.25">
      <c r="A281" s="837"/>
      <c r="B281" s="1153" t="s">
        <v>1079</v>
      </c>
      <c r="C281" s="2126" t="str">
        <f>'CCR and CVA'!B57</f>
        <v>Possibility to use CCR capital requirement</v>
      </c>
      <c r="D281" s="1110" t="str">
        <f>'CCR and CVA'!C57</f>
        <v/>
      </c>
      <c r="E281" s="1158"/>
      <c r="F281" s="1158"/>
      <c r="G281" s="1158"/>
      <c r="H281" s="1158"/>
      <c r="I281" s="1150"/>
      <c r="J281" s="755"/>
      <c r="K281" s="755"/>
      <c r="L281" s="755"/>
      <c r="M281" s="755"/>
      <c r="N281" s="755"/>
      <c r="O281" s="755"/>
      <c r="P281" s="755"/>
      <c r="Q281" s="755"/>
      <c r="R281" s="755"/>
      <c r="S281" s="755"/>
      <c r="T281" s="755"/>
      <c r="U281" s="755"/>
      <c r="V281" s="755"/>
      <c r="W281" s="755"/>
      <c r="X281" s="755"/>
      <c r="Y281" s="755"/>
      <c r="Z281" s="755"/>
      <c r="AA281" s="755"/>
      <c r="AB281" s="755"/>
      <c r="AC281" s="755"/>
      <c r="AD281" s="755"/>
      <c r="AE281" s="755"/>
      <c r="AF281" s="755"/>
      <c r="AG281" s="755"/>
      <c r="AH281" s="755"/>
      <c r="AI281" s="755"/>
      <c r="AJ281" s="755"/>
      <c r="AK281" s="755"/>
      <c r="AL281" s="755"/>
      <c r="AM281" s="755"/>
      <c r="AN281" s="836"/>
      <c r="AO281" s="755"/>
      <c r="AP281" s="755"/>
      <c r="AQ281" s="755"/>
      <c r="AR281" s="755"/>
      <c r="AS281" s="755"/>
      <c r="AT281" s="755"/>
      <c r="AU281" s="755"/>
      <c r="AV281" s="755"/>
      <c r="AW281" s="755"/>
      <c r="AX281" s="755"/>
      <c r="AY281" s="755"/>
      <c r="AZ281" s="755"/>
      <c r="BA281" s="755"/>
      <c r="BB281" s="755"/>
      <c r="BC281" s="755"/>
      <c r="BD281" s="755"/>
      <c r="BE281" s="755"/>
      <c r="BF281" s="755"/>
      <c r="BG281" s="755"/>
      <c r="BH281" s="755"/>
      <c r="BI281" s="755"/>
      <c r="BJ281" s="755"/>
      <c r="BK281" s="755"/>
      <c r="BL281" s="755"/>
      <c r="BM281" s="755"/>
      <c r="BN281" s="755"/>
      <c r="BO281" s="755"/>
      <c r="BP281" s="755"/>
      <c r="BQ281" s="755"/>
      <c r="BR281" s="755"/>
      <c r="BS281" s="755"/>
      <c r="BT281" s="755"/>
      <c r="BU281" s="755"/>
      <c r="BV281" s="755"/>
      <c r="BW281" s="755"/>
      <c r="BX281" s="755"/>
      <c r="BY281" s="755"/>
      <c r="BZ281" s="755"/>
      <c r="CA281" s="755"/>
      <c r="CB281" s="755"/>
      <c r="CC281" s="755"/>
      <c r="CD281" s="755"/>
      <c r="CE281" s="755"/>
      <c r="CF281" s="755"/>
      <c r="CG281" s="755"/>
      <c r="CH281" s="755"/>
      <c r="CI281" s="755"/>
      <c r="CJ281" s="755"/>
      <c r="CK281" s="755"/>
      <c r="CL281" s="755"/>
      <c r="CM281" s="755"/>
      <c r="CN281" s="755"/>
      <c r="CO281" s="755"/>
      <c r="CP281" s="755"/>
      <c r="CQ281" s="755"/>
      <c r="CR281" s="755"/>
      <c r="CS281" s="755"/>
      <c r="CT281" s="755"/>
      <c r="CU281" s="755"/>
      <c r="CV281" s="755"/>
      <c r="CW281" s="755"/>
      <c r="CX281" s="755"/>
      <c r="CY281" s="755"/>
      <c r="CZ281" s="755"/>
      <c r="DA281" s="755"/>
      <c r="DB281" s="755"/>
      <c r="DC281" s="755"/>
      <c r="DD281" s="755"/>
      <c r="DE281" s="755"/>
      <c r="DF281" s="755"/>
      <c r="DG281" s="755"/>
      <c r="DH281" s="755"/>
      <c r="DI281" s="755"/>
      <c r="DJ281" s="755"/>
      <c r="DK281" s="755"/>
      <c r="DL281" s="755"/>
      <c r="DM281" s="755"/>
      <c r="DN281" s="755"/>
      <c r="DO281" s="755"/>
      <c r="DP281" s="755"/>
      <c r="DQ281" s="755"/>
      <c r="DR281" s="755"/>
      <c r="DS281" s="755"/>
      <c r="DT281" s="755"/>
      <c r="DU281" s="755"/>
      <c r="DV281" s="755"/>
      <c r="DW281" s="755"/>
      <c r="DX281" s="755"/>
      <c r="DY281" s="755"/>
      <c r="DZ281" s="755"/>
      <c r="EA281" s="755"/>
      <c r="EB281" s="755"/>
      <c r="EC281" s="755"/>
      <c r="ED281" s="755"/>
      <c r="EE281" s="755"/>
      <c r="EF281" s="755"/>
      <c r="EG281" s="755"/>
      <c r="EH281" s="755"/>
      <c r="EI281" s="755"/>
      <c r="EJ281" s="755"/>
      <c r="EK281" s="755"/>
      <c r="EL281" s="755"/>
      <c r="EM281" s="755"/>
      <c r="EN281" s="755"/>
      <c r="EO281" s="755"/>
      <c r="EP281" s="755"/>
      <c r="EQ281" s="755"/>
      <c r="ER281" s="755"/>
      <c r="ES281" s="755"/>
      <c r="ET281" s="755"/>
      <c r="EU281" s="755"/>
      <c r="EV281" s="755"/>
      <c r="EW281" s="755"/>
      <c r="EX281" s="755"/>
      <c r="EY281" s="755"/>
      <c r="EZ281" s="755"/>
      <c r="FA281" s="755"/>
      <c r="FB281" s="755"/>
      <c r="FC281" s="755"/>
      <c r="FD281" s="755"/>
      <c r="FE281" s="755"/>
      <c r="FF281" s="755"/>
      <c r="FG281" s="755"/>
      <c r="FH281" s="755"/>
      <c r="FI281" s="755"/>
      <c r="FJ281" s="755"/>
      <c r="FK281" s="755"/>
      <c r="FL281" s="755"/>
      <c r="FM281" s="755"/>
      <c r="FN281" s="755"/>
      <c r="FO281" s="755"/>
      <c r="FP281" s="755"/>
      <c r="FQ281" s="755"/>
      <c r="FR281" s="755"/>
      <c r="FS281" s="755"/>
      <c r="FT281" s="755"/>
      <c r="FU281" s="755"/>
      <c r="FV281" s="755"/>
      <c r="FW281" s="755"/>
      <c r="FX281" s="755"/>
      <c r="FY281" s="755"/>
      <c r="FZ281" s="755"/>
      <c r="GA281" s="755"/>
      <c r="GB281" s="755"/>
      <c r="GC281" s="755"/>
      <c r="GD281" s="755"/>
      <c r="GE281" s="755"/>
      <c r="GF281" s="755"/>
      <c r="GG281" s="755"/>
      <c r="GH281" s="755"/>
      <c r="GI281" s="755"/>
      <c r="GJ281" s="755"/>
      <c r="GK281" s="755"/>
      <c r="GL281" s="755"/>
      <c r="GM281" s="755"/>
      <c r="GN281" s="755"/>
      <c r="GO281" s="755"/>
      <c r="GP281" s="755"/>
      <c r="GQ281" s="755"/>
      <c r="GR281" s="755"/>
      <c r="GS281" s="755"/>
      <c r="GT281" s="755"/>
      <c r="GU281" s="755"/>
      <c r="GV281" s="755"/>
      <c r="GW281" s="755"/>
      <c r="GX281" s="755"/>
      <c r="GY281" s="755"/>
      <c r="GZ281" s="755"/>
      <c r="HA281" s="755"/>
      <c r="HB281" s="755"/>
      <c r="HC281" s="755"/>
      <c r="HD281" s="755"/>
      <c r="HE281" s="755"/>
      <c r="HF281" s="755"/>
      <c r="HG281" s="755"/>
      <c r="HH281" s="755"/>
      <c r="HI281" s="755"/>
      <c r="HJ281" s="755"/>
      <c r="HK281" s="755"/>
      <c r="HL281" s="755"/>
      <c r="HM281" s="755"/>
      <c r="HN281" s="755"/>
      <c r="HO281" s="755"/>
      <c r="HP281" s="755"/>
      <c r="HQ281" s="755"/>
      <c r="HR281" s="755"/>
      <c r="HS281" s="755"/>
      <c r="HT281" s="755"/>
      <c r="HU281" s="755"/>
      <c r="HV281" s="755"/>
      <c r="HW281" s="755"/>
      <c r="HX281" s="755"/>
      <c r="HY281" s="755"/>
      <c r="HZ281" s="755"/>
      <c r="IA281" s="755"/>
      <c r="IB281" s="755"/>
      <c r="IC281" s="755"/>
      <c r="ID281" s="755"/>
      <c r="IE281" s="755"/>
      <c r="IF281" s="755"/>
      <c r="IG281" s="755"/>
      <c r="IH281" s="755"/>
      <c r="II281" s="755"/>
      <c r="IJ281" s="755"/>
      <c r="IK281" s="755"/>
      <c r="IL281" s="755"/>
      <c r="IM281" s="755"/>
      <c r="IN281" s="755"/>
      <c r="IO281" s="755"/>
      <c r="IP281" s="755"/>
      <c r="IQ281" s="755"/>
      <c r="IR281" s="755"/>
      <c r="IS281" s="755"/>
      <c r="IT281" s="755"/>
      <c r="IU281" s="755"/>
      <c r="IV281" s="755"/>
      <c r="IW281" s="755"/>
      <c r="IX281" s="755"/>
      <c r="IY281" s="755"/>
      <c r="IZ281" s="755"/>
      <c r="JA281" s="755"/>
      <c r="JB281" s="755"/>
      <c r="JC281" s="755"/>
      <c r="JD281" s="755"/>
      <c r="JE281" s="755"/>
      <c r="JF281" s="755"/>
      <c r="JG281" s="755"/>
      <c r="JH281" s="755"/>
      <c r="JI281" s="755"/>
      <c r="JJ281" s="755"/>
      <c r="JK281" s="755"/>
      <c r="JL281" s="755"/>
      <c r="JM281" s="755"/>
      <c r="JN281" s="755"/>
      <c r="JO281" s="755"/>
      <c r="JP281" s="755"/>
      <c r="JQ281" s="755"/>
      <c r="JR281" s="755"/>
      <c r="JS281" s="755"/>
      <c r="JT281" s="755"/>
      <c r="JU281" s="755"/>
      <c r="JV281" s="755"/>
      <c r="JW281" s="755"/>
      <c r="JX281" s="755"/>
      <c r="JY281" s="755"/>
      <c r="JZ281" s="755"/>
      <c r="KA281" s="755"/>
      <c r="KB281" s="755"/>
      <c r="KC281" s="755"/>
      <c r="KD281" s="755"/>
      <c r="KE281" s="755"/>
      <c r="KF281" s="755"/>
      <c r="KG281" s="755"/>
      <c r="KH281" s="755"/>
      <c r="KI281" s="755"/>
      <c r="KJ281" s="755"/>
      <c r="KK281" s="755"/>
      <c r="KL281" s="755"/>
      <c r="KM281" s="755"/>
      <c r="KN281" s="755"/>
      <c r="KO281" s="755"/>
      <c r="KP281" s="755"/>
      <c r="KQ281" s="755"/>
      <c r="KR281" s="755"/>
      <c r="KS281" s="755"/>
      <c r="KT281" s="755"/>
      <c r="KU281" s="755"/>
      <c r="KV281" s="755"/>
      <c r="KW281" s="755"/>
      <c r="KX281" s="755"/>
      <c r="KY281" s="755"/>
      <c r="KZ281" s="755"/>
      <c r="LA281" s="755"/>
      <c r="LB281" s="755"/>
      <c r="LC281" s="755"/>
      <c r="LD281" s="755"/>
      <c r="LE281" s="755"/>
      <c r="LF281" s="755"/>
      <c r="LG281" s="755"/>
      <c r="LH281" s="755"/>
      <c r="LI281" s="755"/>
      <c r="LJ281" s="755"/>
      <c r="LK281" s="755"/>
      <c r="LL281" s="755"/>
      <c r="LM281" s="755"/>
      <c r="LN281" s="755"/>
      <c r="LO281" s="755"/>
      <c r="LP281" s="755"/>
      <c r="LQ281" s="755"/>
      <c r="LR281" s="755"/>
      <c r="LS281" s="755"/>
      <c r="LT281" s="755"/>
      <c r="LU281" s="755"/>
      <c r="LV281" s="755"/>
      <c r="LW281" s="755"/>
      <c r="LX281" s="755"/>
      <c r="LY281" s="755"/>
      <c r="LZ281" s="755"/>
      <c r="MA281" s="755"/>
      <c r="MB281" s="755"/>
      <c r="MC281" s="755"/>
      <c r="MD281" s="755"/>
      <c r="ME281" s="755"/>
      <c r="MF281" s="755"/>
      <c r="MG281" s="755"/>
      <c r="MH281" s="755"/>
      <c r="MI281" s="755"/>
      <c r="MJ281" s="755"/>
      <c r="MK281" s="755"/>
      <c r="ML281" s="755"/>
      <c r="MM281" s="755"/>
      <c r="MN281" s="755"/>
      <c r="MO281" s="755"/>
      <c r="MP281" s="755"/>
      <c r="MQ281" s="755"/>
      <c r="MR281" s="755"/>
      <c r="MS281" s="755"/>
      <c r="MT281" s="755"/>
      <c r="MU281" s="755"/>
      <c r="MV281" s="755"/>
      <c r="MW281" s="755"/>
      <c r="MX281" s="755"/>
      <c r="MY281" s="755"/>
      <c r="MZ281" s="755"/>
      <c r="NA281" s="755"/>
      <c r="NB281" s="755"/>
      <c r="NC281" s="755"/>
      <c r="ND281" s="755"/>
      <c r="NE281" s="755"/>
      <c r="NF281" s="755"/>
      <c r="NG281" s="755"/>
      <c r="NH281" s="755"/>
      <c r="NI281" s="755"/>
      <c r="NJ281" s="755"/>
      <c r="NK281" s="755"/>
      <c r="NL281" s="755"/>
      <c r="NM281" s="755"/>
      <c r="NN281" s="755"/>
      <c r="NO281" s="755"/>
      <c r="NP281" s="755"/>
      <c r="NQ281" s="755"/>
      <c r="NR281" s="755"/>
      <c r="NS281" s="755"/>
      <c r="NT281" s="755"/>
      <c r="NU281" s="755"/>
      <c r="NV281" s="755"/>
      <c r="NW281" s="755"/>
      <c r="NX281" s="755"/>
      <c r="NY281" s="755"/>
      <c r="NZ281" s="755"/>
      <c r="OA281" s="755"/>
      <c r="OB281" s="755"/>
      <c r="OC281" s="755"/>
      <c r="OD281" s="755"/>
      <c r="OE281" s="755"/>
      <c r="OF281" s="755"/>
      <c r="OG281" s="755"/>
      <c r="OH281" s="755"/>
      <c r="OI281" s="755"/>
      <c r="OJ281" s="755"/>
      <c r="OK281" s="755"/>
      <c r="OL281" s="755"/>
      <c r="OM281" s="755"/>
      <c r="ON281" s="755"/>
      <c r="OO281" s="755"/>
      <c r="OP281" s="755"/>
      <c r="OQ281" s="755"/>
      <c r="OR281" s="755"/>
      <c r="OS281" s="755"/>
      <c r="OT281" s="755"/>
      <c r="OU281" s="755"/>
      <c r="OV281" s="755"/>
      <c r="OW281" s="755"/>
      <c r="OX281" s="755"/>
      <c r="OY281" s="755"/>
      <c r="OZ281" s="755"/>
      <c r="PA281" s="755"/>
      <c r="PB281" s="755"/>
      <c r="PC281" s="755"/>
      <c r="PD281" s="755"/>
      <c r="PE281" s="755"/>
      <c r="PF281" s="755"/>
      <c r="PG281" s="755"/>
      <c r="PH281" s="755"/>
      <c r="PI281" s="755"/>
      <c r="PJ281" s="755"/>
      <c r="PK281" s="755"/>
      <c r="PL281" s="755"/>
      <c r="PM281" s="755"/>
      <c r="PN281" s="755"/>
      <c r="PO281" s="755"/>
      <c r="PP281" s="755"/>
      <c r="PQ281" s="755"/>
      <c r="PR281" s="755"/>
      <c r="PS281" s="755"/>
      <c r="PT281" s="755"/>
      <c r="PU281" s="755"/>
      <c r="PV281" s="755"/>
      <c r="PW281" s="755"/>
      <c r="PX281" s="755"/>
      <c r="PY281" s="755"/>
      <c r="PZ281" s="755"/>
      <c r="QA281" s="755"/>
      <c r="QB281" s="755"/>
      <c r="QC281" s="755"/>
      <c r="QD281" s="755"/>
      <c r="QE281" s="755"/>
      <c r="QF281" s="755"/>
      <c r="QG281" s="755"/>
      <c r="QH281" s="755"/>
      <c r="QI281" s="755"/>
      <c r="QJ281" s="755"/>
      <c r="QK281" s="755"/>
      <c r="QL281" s="755"/>
      <c r="QM281" s="755"/>
      <c r="QN281" s="755"/>
      <c r="QO281" s="755"/>
      <c r="QP281" s="755"/>
      <c r="QQ281" s="755"/>
      <c r="QR281" s="755"/>
      <c r="QS281" s="755"/>
      <c r="QT281" s="755"/>
      <c r="QU281" s="755"/>
      <c r="QV281" s="755"/>
      <c r="QW281" s="755"/>
      <c r="QX281" s="755"/>
      <c r="QY281" s="755"/>
      <c r="QZ281" s="755"/>
      <c r="RA281" s="755"/>
      <c r="RB281" s="755"/>
      <c r="RC281" s="755"/>
      <c r="RD281" s="755"/>
      <c r="RE281" s="755"/>
      <c r="RF281" s="755"/>
      <c r="RG281" s="755"/>
      <c r="RH281" s="755"/>
      <c r="RI281" s="755"/>
      <c r="RJ281" s="755"/>
      <c r="RK281" s="755"/>
      <c r="RL281" s="755"/>
      <c r="RM281" s="755"/>
      <c r="RN281" s="755"/>
      <c r="RO281" s="755"/>
      <c r="RP281" s="755"/>
      <c r="RQ281" s="755"/>
      <c r="RR281" s="755"/>
      <c r="RS281" s="755"/>
      <c r="RT281" s="755"/>
      <c r="RU281" s="755"/>
      <c r="RV281" s="755"/>
      <c r="RW281" s="755"/>
      <c r="RX281" s="755"/>
      <c r="RY281" s="755"/>
      <c r="RZ281" s="755"/>
      <c r="SA281" s="755"/>
      <c r="SB281" s="755"/>
      <c r="SC281" s="755"/>
      <c r="SD281" s="755"/>
      <c r="SE281" s="755"/>
      <c r="SF281" s="755"/>
      <c r="SG281" s="755"/>
      <c r="SH281" s="755"/>
      <c r="SI281" s="755"/>
      <c r="SJ281" s="755"/>
      <c r="SK281" s="755"/>
      <c r="SL281" s="755"/>
      <c r="SM281" s="755"/>
      <c r="SN281" s="755"/>
      <c r="SO281" s="755"/>
      <c r="SP281" s="755"/>
      <c r="SQ281" s="755"/>
      <c r="SR281" s="755"/>
      <c r="SS281" s="755"/>
      <c r="ST281" s="755"/>
      <c r="SU281" s="755"/>
      <c r="SV281" s="755"/>
      <c r="SW281" s="755"/>
      <c r="SX281" s="755"/>
      <c r="SY281" s="755"/>
      <c r="SZ281" s="755"/>
      <c r="TA281" s="755"/>
      <c r="TB281" s="755"/>
      <c r="TC281" s="755"/>
      <c r="TD281" s="755"/>
      <c r="TE281" s="755"/>
      <c r="TF281" s="755"/>
      <c r="TG281" s="755"/>
      <c r="TH281" s="755"/>
      <c r="TI281" s="755"/>
      <c r="TJ281" s="755"/>
      <c r="TK281" s="755"/>
      <c r="TL281" s="755"/>
      <c r="TM281" s="755"/>
      <c r="TN281" s="755"/>
      <c r="TO281" s="755"/>
      <c r="TP281" s="755"/>
      <c r="TQ281" s="755"/>
      <c r="TR281" s="755"/>
      <c r="TS281" s="755"/>
      <c r="TT281" s="755"/>
      <c r="TU281" s="755"/>
      <c r="TV281" s="755"/>
      <c r="TW281" s="755"/>
      <c r="TX281" s="755"/>
      <c r="TY281" s="755"/>
      <c r="TZ281" s="755"/>
      <c r="UA281" s="755"/>
      <c r="UB281" s="755"/>
      <c r="UC281" s="755"/>
      <c r="UD281" s="755"/>
      <c r="UE281" s="755"/>
      <c r="UF281" s="755"/>
      <c r="UG281" s="755"/>
      <c r="UH281" s="755"/>
      <c r="UI281" s="755"/>
      <c r="UJ281" s="755"/>
      <c r="UK281" s="755"/>
      <c r="UL281" s="755"/>
      <c r="UM281" s="755"/>
      <c r="UN281" s="755"/>
      <c r="UO281" s="755"/>
      <c r="UP281" s="755"/>
      <c r="UQ281" s="755"/>
      <c r="UR281" s="755"/>
      <c r="US281" s="755"/>
      <c r="UT281" s="755"/>
      <c r="UU281" s="755"/>
      <c r="UV281" s="755"/>
      <c r="UW281" s="755"/>
      <c r="UX281" s="755"/>
      <c r="UY281" s="755"/>
      <c r="UZ281" s="755"/>
      <c r="VA281" s="755"/>
      <c r="VB281" s="755"/>
      <c r="VC281" s="755"/>
      <c r="VD281" s="755"/>
      <c r="VE281" s="755"/>
      <c r="VF281" s="755"/>
      <c r="VG281" s="755"/>
      <c r="VH281" s="755"/>
      <c r="VI281" s="755"/>
      <c r="VJ281" s="755"/>
      <c r="VK281" s="755"/>
      <c r="VL281" s="755"/>
      <c r="VM281" s="755"/>
      <c r="VN281" s="755"/>
      <c r="VO281" s="755"/>
      <c r="VP281" s="755"/>
      <c r="VQ281" s="755"/>
      <c r="VR281" s="755"/>
      <c r="VS281" s="755"/>
      <c r="VT281" s="755"/>
      <c r="VU281" s="755"/>
      <c r="VV281" s="755"/>
      <c r="VW281" s="755"/>
      <c r="VX281" s="755"/>
      <c r="VY281" s="755"/>
      <c r="VZ281" s="755"/>
      <c r="WA281" s="755"/>
      <c r="WB281" s="755"/>
      <c r="WC281" s="755"/>
      <c r="WD281" s="755"/>
      <c r="WE281" s="755"/>
      <c r="WF281" s="755"/>
      <c r="WG281" s="755"/>
      <c r="WH281" s="755"/>
      <c r="WI281" s="755"/>
      <c r="WJ281" s="755"/>
      <c r="WK281" s="755"/>
      <c r="WL281" s="755"/>
      <c r="WM281" s="755"/>
      <c r="WN281" s="755"/>
      <c r="WO281" s="755"/>
      <c r="WP281" s="755"/>
      <c r="WQ281" s="755"/>
      <c r="WR281" s="755"/>
      <c r="WS281" s="755"/>
      <c r="WT281" s="755"/>
      <c r="WU281" s="755"/>
      <c r="WV281" s="755"/>
      <c r="WW281" s="755"/>
      <c r="WX281" s="755"/>
      <c r="WY281" s="755"/>
      <c r="WZ281" s="755"/>
      <c r="XA281" s="755"/>
      <c r="XB281" s="755"/>
      <c r="XC281" s="755"/>
      <c r="XD281" s="755"/>
      <c r="XE281" s="755"/>
      <c r="XF281" s="755"/>
      <c r="XG281" s="755"/>
      <c r="XH281" s="755"/>
      <c r="XI281" s="755"/>
      <c r="XJ281" s="755"/>
      <c r="XK281" s="755"/>
      <c r="XL281" s="755"/>
      <c r="XM281" s="755"/>
      <c r="XN281" s="755"/>
      <c r="XO281" s="755"/>
      <c r="XP281" s="755"/>
      <c r="XQ281" s="755"/>
      <c r="XR281" s="755"/>
      <c r="XS281" s="755"/>
      <c r="XT281" s="755"/>
      <c r="XU281" s="755"/>
      <c r="XV281" s="755"/>
      <c r="XW281" s="755"/>
      <c r="XX281" s="755"/>
      <c r="XY281" s="755"/>
      <c r="XZ281" s="755"/>
      <c r="YA281" s="755"/>
      <c r="YB281" s="755"/>
      <c r="YC281" s="755"/>
      <c r="YD281" s="755"/>
      <c r="YE281" s="755"/>
      <c r="YF281" s="755"/>
      <c r="YG281" s="755"/>
      <c r="YH281" s="755"/>
      <c r="YI281" s="755"/>
      <c r="YJ281" s="755"/>
      <c r="YK281" s="755"/>
      <c r="YL281" s="755"/>
      <c r="YM281" s="755"/>
      <c r="YN281" s="755"/>
      <c r="YO281" s="755"/>
      <c r="YP281" s="755"/>
      <c r="YQ281" s="755"/>
      <c r="YR281" s="755"/>
      <c r="YS281" s="755"/>
      <c r="YT281" s="755"/>
      <c r="YU281" s="755"/>
      <c r="YV281" s="755"/>
      <c r="YW281" s="755"/>
      <c r="YX281" s="755"/>
      <c r="YY281" s="755"/>
      <c r="YZ281" s="755"/>
      <c r="ZA281" s="755"/>
      <c r="ZB281" s="755"/>
      <c r="ZC281" s="755"/>
      <c r="ZD281" s="755"/>
      <c r="ZE281" s="755"/>
      <c r="ZF281" s="755"/>
      <c r="ZG281" s="755"/>
      <c r="ZH281" s="755"/>
      <c r="ZI281" s="755"/>
      <c r="ZJ281" s="755"/>
      <c r="ZK281" s="755"/>
      <c r="ZL281" s="755"/>
      <c r="ZM281" s="755"/>
      <c r="ZN281" s="755"/>
      <c r="ZO281" s="755"/>
      <c r="ZP281" s="755"/>
      <c r="ZQ281" s="755"/>
      <c r="ZR281" s="755"/>
      <c r="ZS281" s="755"/>
      <c r="ZT281" s="755"/>
      <c r="ZU281" s="755"/>
      <c r="ZV281" s="755"/>
      <c r="ZW281" s="755"/>
      <c r="ZX281" s="755"/>
      <c r="ZY281" s="755"/>
      <c r="ZZ281" s="755"/>
      <c r="AAA281" s="755"/>
      <c r="AAB281" s="755"/>
      <c r="AAC281" s="755"/>
      <c r="AAD281" s="755"/>
      <c r="AAE281" s="755"/>
      <c r="AAF281" s="755"/>
      <c r="AAG281" s="755"/>
      <c r="AAH281" s="755"/>
      <c r="AAI281" s="755"/>
      <c r="AAJ281" s="755"/>
      <c r="AAK281" s="755"/>
      <c r="AAL281" s="755"/>
      <c r="AAM281" s="755"/>
      <c r="AAN281" s="755"/>
      <c r="AAO281" s="755"/>
      <c r="AAP281" s="755"/>
      <c r="AAQ281" s="755"/>
      <c r="AAR281" s="755"/>
      <c r="AAS281" s="755"/>
      <c r="AAT281" s="755"/>
      <c r="AAU281" s="755"/>
      <c r="AAV281" s="755"/>
      <c r="AAW281" s="755"/>
      <c r="AAX281" s="755"/>
      <c r="AAY281" s="755"/>
      <c r="AAZ281" s="755"/>
      <c r="ABA281" s="755"/>
      <c r="ABB281" s="755"/>
      <c r="ABC281" s="755"/>
      <c r="ABD281" s="755"/>
      <c r="ABE281" s="755"/>
      <c r="ABF281" s="755"/>
      <c r="ABG281" s="755"/>
      <c r="ABH281" s="755"/>
      <c r="ABI281" s="755"/>
      <c r="ABJ281" s="755"/>
      <c r="ABK281" s="755"/>
      <c r="ABL281" s="755"/>
      <c r="ABM281" s="755"/>
      <c r="ABN281" s="755"/>
      <c r="ABO281" s="755"/>
      <c r="ABP281" s="755"/>
      <c r="ABQ281" s="755"/>
      <c r="ABR281" s="755"/>
      <c r="ABS281" s="755"/>
      <c r="ABT281" s="755"/>
      <c r="ABU281" s="755"/>
      <c r="ABV281" s="755"/>
      <c r="ABW281" s="755"/>
      <c r="ABX281" s="755"/>
      <c r="ABY281" s="755"/>
      <c r="ABZ281" s="755"/>
      <c r="ACA281" s="755"/>
      <c r="ACB281" s="755"/>
      <c r="ACC281" s="755"/>
      <c r="ACD281" s="755"/>
      <c r="ACE281" s="755"/>
      <c r="ACF281" s="755"/>
      <c r="ACG281" s="755"/>
      <c r="ACH281" s="755"/>
      <c r="ACI281" s="755"/>
      <c r="ACJ281" s="755"/>
      <c r="ACK281" s="755"/>
      <c r="ACL281" s="755"/>
      <c r="ACM281" s="755"/>
      <c r="ACN281" s="755"/>
      <c r="ACO281" s="755"/>
      <c r="ACP281" s="755"/>
      <c r="ACQ281" s="755"/>
      <c r="ACR281" s="755"/>
      <c r="ACS281" s="755"/>
      <c r="ACT281" s="755"/>
      <c r="ACU281" s="755"/>
      <c r="ACV281" s="755"/>
      <c r="ACW281" s="755"/>
      <c r="ACX281" s="755"/>
      <c r="ACY281" s="755"/>
      <c r="ACZ281" s="755"/>
      <c r="ADA281" s="755"/>
      <c r="ADB281" s="755"/>
      <c r="ADC281" s="755"/>
      <c r="ADD281" s="755"/>
      <c r="ADE281" s="755"/>
      <c r="ADF281" s="755"/>
      <c r="ADG281" s="755"/>
      <c r="ADH281" s="755"/>
      <c r="ADI281" s="755"/>
      <c r="ADJ281" s="755"/>
      <c r="ADK281" s="755"/>
      <c r="ADL281" s="755"/>
      <c r="ADM281" s="755"/>
      <c r="ADN281" s="755"/>
      <c r="ADO281" s="755"/>
      <c r="ADP281" s="755"/>
      <c r="ADQ281" s="755"/>
      <c r="ADR281" s="755"/>
      <c r="ADS281" s="755"/>
      <c r="ADT281" s="755"/>
      <c r="ADU281" s="755"/>
      <c r="ADV281" s="755"/>
      <c r="ADW281" s="755"/>
      <c r="ADX281" s="755"/>
      <c r="ADY281" s="755"/>
      <c r="ADZ281" s="755"/>
      <c r="AEA281" s="755"/>
      <c r="AEB281" s="755"/>
      <c r="AEC281" s="755"/>
      <c r="AED281" s="755"/>
      <c r="AEE281" s="755"/>
      <c r="AEF281" s="755"/>
      <c r="AEG281" s="755"/>
      <c r="AEH281" s="755"/>
      <c r="AEI281" s="755"/>
      <c r="AEJ281" s="755"/>
      <c r="AEK281" s="755"/>
      <c r="AEL281" s="755"/>
      <c r="AEM281" s="755"/>
      <c r="AEN281" s="755"/>
      <c r="AEO281" s="755"/>
      <c r="AEP281" s="755"/>
      <c r="AEQ281" s="755"/>
      <c r="AER281" s="755"/>
      <c r="AES281" s="755"/>
      <c r="AET281" s="755"/>
      <c r="AEU281" s="755"/>
      <c r="AEV281" s="755"/>
      <c r="AEW281" s="755"/>
      <c r="AEX281" s="755"/>
      <c r="AEY281" s="755"/>
      <c r="AEZ281" s="755"/>
      <c r="AFA281" s="755"/>
      <c r="AFB281" s="755"/>
      <c r="AFC281" s="755"/>
      <c r="AFD281" s="755"/>
      <c r="AFE281" s="755"/>
      <c r="AFF281" s="755"/>
      <c r="AFG281" s="755"/>
      <c r="AFH281" s="755"/>
      <c r="AFI281" s="755"/>
      <c r="AFJ281" s="755"/>
      <c r="AFK281" s="755"/>
      <c r="AFL281" s="755"/>
      <c r="AFM281" s="755"/>
      <c r="AFN281" s="755"/>
      <c r="AFO281" s="755"/>
      <c r="AFP281" s="755"/>
      <c r="AFQ281" s="755"/>
      <c r="AFR281" s="755"/>
      <c r="AFS281" s="755"/>
      <c r="AFT281" s="755"/>
      <c r="AFU281" s="755"/>
      <c r="AFV281" s="755"/>
      <c r="AFW281" s="755"/>
      <c r="AFX281" s="755"/>
      <c r="AFY281" s="755"/>
      <c r="AFZ281" s="755"/>
      <c r="AGA281" s="755"/>
      <c r="AGB281" s="755"/>
      <c r="AGC281" s="755"/>
      <c r="AGD281" s="755"/>
      <c r="AGE281" s="755"/>
      <c r="AGF281" s="755"/>
      <c r="AGG281" s="755"/>
      <c r="AGH281" s="755"/>
      <c r="AGI281" s="755"/>
      <c r="AGJ281" s="755"/>
      <c r="AGK281" s="755"/>
      <c r="AGL281" s="755"/>
      <c r="AGM281" s="755"/>
      <c r="AGN281" s="755"/>
      <c r="AGO281" s="755"/>
      <c r="AGP281" s="755"/>
      <c r="AGQ281" s="755"/>
      <c r="AGR281" s="755"/>
      <c r="AGS281" s="755"/>
      <c r="AGT281" s="755"/>
      <c r="AGU281" s="755"/>
      <c r="AGV281" s="755"/>
      <c r="AGW281" s="755"/>
      <c r="AGX281" s="755"/>
      <c r="AGY281" s="755"/>
      <c r="AGZ281" s="755"/>
      <c r="AHA281" s="755"/>
      <c r="AHB281" s="755"/>
      <c r="AHC281" s="755"/>
      <c r="AHD281" s="755"/>
      <c r="AHE281" s="755"/>
      <c r="AHF281" s="755"/>
      <c r="AHG281" s="755"/>
      <c r="AHH281" s="755"/>
      <c r="AHI281" s="755"/>
      <c r="AHJ281" s="755"/>
      <c r="AHK281" s="755"/>
      <c r="AHL281" s="755"/>
      <c r="AHM281" s="755"/>
      <c r="AHN281" s="755"/>
      <c r="AHO281" s="755"/>
      <c r="AHP281" s="755"/>
      <c r="AHQ281" s="755"/>
      <c r="AHR281" s="755"/>
      <c r="AHS281" s="755"/>
      <c r="AHT281" s="755"/>
      <c r="AHU281" s="755"/>
      <c r="AHV281" s="755"/>
      <c r="AHW281" s="755"/>
      <c r="AHX281" s="755"/>
      <c r="AHY281" s="755"/>
      <c r="AHZ281" s="755"/>
      <c r="AIA281" s="755"/>
      <c r="AIB281" s="755"/>
      <c r="AIC281" s="755"/>
      <c r="AID281" s="755"/>
      <c r="AIE281" s="755"/>
      <c r="AIF281" s="755"/>
      <c r="AIG281" s="755"/>
      <c r="AIH281" s="755"/>
      <c r="AII281" s="755"/>
      <c r="AIJ281" s="755"/>
      <c r="AIK281" s="755"/>
      <c r="AIL281" s="755"/>
      <c r="AIM281" s="755"/>
      <c r="AIN281" s="755"/>
      <c r="AIO281" s="755"/>
      <c r="AIP281" s="755"/>
      <c r="AIQ281" s="755"/>
      <c r="AIR281" s="755"/>
      <c r="AIS281" s="755"/>
      <c r="AIT281" s="755"/>
      <c r="AIU281" s="755"/>
      <c r="AIV281" s="755"/>
      <c r="AIW281" s="755"/>
      <c r="AIX281" s="755"/>
      <c r="AIY281" s="755"/>
      <c r="AIZ281" s="755"/>
      <c r="AJA281" s="755"/>
      <c r="AJB281" s="755"/>
      <c r="AJC281" s="755"/>
      <c r="AJD281" s="755"/>
      <c r="AJE281" s="755"/>
      <c r="AJF281" s="755"/>
      <c r="AJG281" s="755"/>
      <c r="AJH281" s="755"/>
      <c r="AJI281" s="755"/>
      <c r="AJJ281" s="755"/>
      <c r="AJK281" s="755"/>
      <c r="AJL281" s="755"/>
      <c r="AJM281" s="755"/>
      <c r="AJN281" s="755"/>
      <c r="AJO281" s="755"/>
      <c r="AJP281" s="755"/>
      <c r="AJQ281" s="755"/>
      <c r="AJR281" s="755"/>
      <c r="AJS281" s="755"/>
      <c r="AJT281" s="755"/>
      <c r="AJU281" s="755"/>
      <c r="AJV281" s="755"/>
      <c r="AJW281" s="755"/>
      <c r="AJX281" s="755"/>
      <c r="AJY281" s="755"/>
      <c r="AJZ281" s="755"/>
      <c r="AKA281" s="755"/>
      <c r="AKB281" s="755"/>
      <c r="AKC281" s="755"/>
      <c r="AKD281" s="755"/>
      <c r="AKE281" s="755"/>
      <c r="AKF281" s="755"/>
      <c r="AKG281" s="755"/>
      <c r="AKH281" s="755"/>
      <c r="AKI281" s="755"/>
      <c r="AKJ281" s="755"/>
      <c r="AKK281" s="755"/>
      <c r="AKL281" s="755"/>
      <c r="AKM281" s="755"/>
      <c r="AKN281" s="755"/>
      <c r="AKO281" s="755"/>
      <c r="AKP281" s="755"/>
      <c r="AKQ281" s="755"/>
      <c r="AKR281" s="755"/>
      <c r="AKS281" s="755"/>
      <c r="AKT281" s="755"/>
      <c r="AKU281" s="755"/>
      <c r="AKV281" s="755"/>
      <c r="AKW281" s="755"/>
      <c r="AKX281" s="755"/>
      <c r="AKY281" s="755"/>
      <c r="AKZ281" s="755"/>
      <c r="ALA281" s="755"/>
      <c r="ALB281" s="755"/>
      <c r="ALC281" s="755"/>
      <c r="ALD281" s="755"/>
      <c r="ALE281" s="755"/>
      <c r="ALF281" s="755"/>
      <c r="ALG281" s="755"/>
      <c r="ALH281" s="755"/>
      <c r="ALI281" s="755"/>
      <c r="ALJ281" s="755"/>
      <c r="ALK281" s="755"/>
      <c r="ALL281" s="755"/>
      <c r="ALM281" s="755"/>
      <c r="ALN281" s="755"/>
      <c r="ALO281" s="755"/>
      <c r="ALP281" s="755"/>
      <c r="ALQ281" s="755"/>
      <c r="ALR281" s="755"/>
      <c r="ALS281" s="755"/>
      <c r="ALT281" s="755"/>
      <c r="ALU281" s="755"/>
      <c r="ALV281" s="755"/>
      <c r="ALW281" s="755"/>
      <c r="ALX281" s="755"/>
      <c r="ALY281" s="755"/>
      <c r="ALZ281" s="755"/>
      <c r="AMA281" s="755"/>
      <c r="AMB281" s="755"/>
      <c r="AMC281" s="755"/>
      <c r="AMD281" s="755"/>
      <c r="AME281" s="755"/>
      <c r="AMF281" s="755"/>
      <c r="AMG281" s="755"/>
      <c r="AMH281" s="755"/>
      <c r="AMI281" s="755"/>
      <c r="AMJ281" s="755"/>
      <c r="AMK281" s="755"/>
      <c r="AML281" s="755"/>
      <c r="AMM281" s="755"/>
      <c r="AMN281" s="755"/>
      <c r="AMO281" s="755"/>
      <c r="AMP281" s="755"/>
      <c r="AMQ281" s="755"/>
      <c r="AMR281" s="755"/>
      <c r="AMS281" s="755"/>
      <c r="AMT281" s="755"/>
      <c r="AMU281" s="755"/>
      <c r="AMV281" s="755"/>
      <c r="AMW281" s="755"/>
      <c r="AMX281" s="755"/>
      <c r="AMY281" s="755"/>
      <c r="AMZ281" s="755"/>
      <c r="ANA281" s="755"/>
      <c r="ANB281" s="755"/>
      <c r="ANC281" s="755"/>
      <c r="AND281" s="755"/>
      <c r="ANE281" s="755"/>
      <c r="ANF281" s="755"/>
      <c r="ANG281" s="755"/>
      <c r="ANH281" s="755"/>
      <c r="ANI281" s="755"/>
      <c r="ANJ281" s="755"/>
      <c r="ANK281" s="755"/>
      <c r="ANL281" s="755"/>
      <c r="ANM281" s="755"/>
      <c r="ANN281" s="755"/>
      <c r="ANO281" s="755"/>
      <c r="ANP281" s="755"/>
      <c r="ANQ281" s="755"/>
      <c r="ANR281" s="755"/>
      <c r="ANS281" s="755"/>
      <c r="ANT281" s="755"/>
      <c r="ANU281" s="755"/>
      <c r="ANV281" s="755"/>
      <c r="ANW281" s="755"/>
      <c r="ANX281" s="755"/>
      <c r="ANY281" s="755"/>
      <c r="ANZ281" s="755"/>
      <c r="AOA281" s="755"/>
      <c r="AOB281" s="755"/>
      <c r="AOC281" s="755"/>
      <c r="AOD281" s="755"/>
      <c r="AOE281" s="755"/>
      <c r="AOF281" s="755"/>
      <c r="AOG281" s="755"/>
      <c r="AOH281" s="755"/>
      <c r="AOI281" s="755"/>
      <c r="AOJ281" s="755"/>
      <c r="AOK281" s="755"/>
      <c r="AOL281" s="755"/>
      <c r="AOM281" s="755"/>
      <c r="AON281" s="755"/>
      <c r="AOO281" s="755"/>
      <c r="AOP281" s="755"/>
      <c r="AOQ281" s="755"/>
      <c r="AOR281" s="755"/>
      <c r="AOS281" s="755"/>
      <c r="AOT281" s="755"/>
      <c r="AOU281" s="755"/>
      <c r="AOV281" s="755"/>
      <c r="AOW281" s="755"/>
      <c r="AOX281" s="755"/>
      <c r="AOY281" s="755"/>
      <c r="AOZ281" s="755"/>
      <c r="APA281" s="755"/>
      <c r="APB281" s="755"/>
      <c r="APC281" s="755"/>
      <c r="APD281" s="755"/>
      <c r="APE281" s="755"/>
      <c r="APF281" s="755"/>
      <c r="APG281" s="755"/>
      <c r="APH281" s="755"/>
      <c r="API281" s="755"/>
      <c r="APJ281" s="755"/>
      <c r="APK281" s="755"/>
      <c r="APL281" s="755"/>
      <c r="APM281" s="755"/>
      <c r="APN281" s="755"/>
      <c r="APO281" s="755"/>
      <c r="APP281" s="755"/>
      <c r="APQ281" s="755"/>
      <c r="APR281" s="755"/>
      <c r="APS281" s="755"/>
      <c r="APT281" s="755"/>
      <c r="APU281" s="755"/>
      <c r="APV281" s="755"/>
      <c r="APW281" s="755"/>
      <c r="APX281" s="755"/>
      <c r="APY281" s="755"/>
      <c r="APZ281" s="755"/>
      <c r="AQA281" s="755"/>
      <c r="AQB281" s="755"/>
      <c r="AQC281" s="755"/>
      <c r="AQD281" s="755"/>
      <c r="AQE281" s="755"/>
      <c r="AQF281" s="755"/>
      <c r="AQG281" s="755"/>
      <c r="AQH281" s="755"/>
      <c r="AQI281" s="755"/>
      <c r="AQJ281" s="755"/>
      <c r="AQK281" s="755"/>
      <c r="AQL281" s="755"/>
      <c r="AQM281" s="755"/>
      <c r="AQN281" s="755"/>
      <c r="AQO281" s="755"/>
      <c r="AQP281" s="755"/>
      <c r="AQQ281" s="755"/>
      <c r="AQR281" s="755"/>
      <c r="AQS281" s="755"/>
      <c r="AQT281" s="755"/>
      <c r="AQU281" s="755"/>
      <c r="AQV281" s="755"/>
      <c r="AQW281" s="755"/>
      <c r="AQX281" s="755"/>
      <c r="AQY281" s="755"/>
      <c r="AQZ281" s="755"/>
      <c r="ARA281" s="755"/>
      <c r="ARB281" s="755"/>
      <c r="ARC281" s="755"/>
      <c r="ARD281" s="755"/>
      <c r="ARE281" s="755"/>
      <c r="ARF281" s="755"/>
      <c r="ARG281" s="755"/>
      <c r="ARH281" s="755"/>
      <c r="ARI281" s="755"/>
      <c r="ARJ281" s="755"/>
      <c r="ARK281" s="755"/>
      <c r="ARL281" s="755"/>
      <c r="ARM281" s="755"/>
      <c r="ARN281" s="755"/>
      <c r="ARO281" s="755"/>
      <c r="ARP281" s="755"/>
      <c r="ARQ281" s="755"/>
      <c r="ARR281" s="755"/>
      <c r="ARS281" s="755"/>
      <c r="ART281" s="755"/>
      <c r="ARU281" s="755"/>
      <c r="ARV281" s="755"/>
      <c r="ARW281" s="755"/>
      <c r="ARX281" s="755"/>
      <c r="ARY281" s="755"/>
      <c r="ARZ281" s="755"/>
      <c r="ASA281" s="755"/>
      <c r="ASB281" s="755"/>
      <c r="ASC281" s="755"/>
      <c r="ASD281" s="755"/>
      <c r="ASE281" s="755"/>
      <c r="ASF281" s="755"/>
      <c r="ASG281" s="755"/>
      <c r="ASH281" s="755"/>
      <c r="ASI281" s="755"/>
      <c r="ASJ281" s="755"/>
      <c r="ASK281" s="755"/>
      <c r="ASL281" s="755"/>
      <c r="ASM281" s="755"/>
      <c r="ASN281" s="755"/>
      <c r="ASO281" s="755"/>
      <c r="ASP281" s="755"/>
      <c r="ASQ281" s="755"/>
      <c r="ASR281" s="755"/>
      <c r="ASS281" s="755"/>
      <c r="AST281" s="755"/>
      <c r="ASU281" s="755"/>
      <c r="ASV281" s="755"/>
      <c r="ASW281" s="755"/>
      <c r="ASX281" s="755"/>
      <c r="ASY281" s="755"/>
      <c r="ASZ281" s="755"/>
      <c r="ATA281" s="755"/>
      <c r="ATB281" s="755"/>
      <c r="ATC281" s="755"/>
      <c r="ATD281" s="755"/>
      <c r="ATE281" s="755"/>
      <c r="ATF281" s="755"/>
      <c r="ATG281" s="755"/>
      <c r="ATH281" s="755"/>
      <c r="ATI281" s="755"/>
      <c r="ATJ281" s="755"/>
      <c r="ATK281" s="755"/>
      <c r="ATL281" s="755"/>
      <c r="ATM281" s="755"/>
      <c r="ATN281" s="755"/>
      <c r="ATO281" s="755"/>
      <c r="ATP281" s="755"/>
      <c r="ATQ281" s="755"/>
      <c r="ATR281" s="755"/>
      <c r="ATS281" s="755"/>
      <c r="ATT281" s="755"/>
      <c r="ATU281" s="755"/>
      <c r="ATV281" s="755"/>
      <c r="ATW281" s="755"/>
      <c r="ATX281" s="755"/>
      <c r="ATY281" s="755"/>
      <c r="ATZ281" s="755"/>
      <c r="AUA281" s="755"/>
      <c r="AUB281" s="755"/>
      <c r="AUC281" s="755"/>
      <c r="AUD281" s="755"/>
      <c r="AUE281" s="755"/>
      <c r="AUF281" s="755"/>
      <c r="AUG281" s="755"/>
      <c r="AUH281" s="755"/>
      <c r="AUI281" s="755"/>
      <c r="AUJ281" s="755"/>
      <c r="AUK281" s="755"/>
      <c r="AUL281" s="755"/>
      <c r="AUM281" s="755"/>
      <c r="AUN281" s="755"/>
      <c r="AUO281" s="755"/>
      <c r="AUP281" s="755"/>
      <c r="AUQ281" s="755"/>
      <c r="AUR281" s="755"/>
      <c r="AUS281" s="755"/>
      <c r="AUT281" s="755"/>
      <c r="AUU281" s="755"/>
      <c r="AUV281" s="755"/>
      <c r="AUW281" s="755"/>
      <c r="AUX281" s="755"/>
      <c r="AUY281" s="755"/>
      <c r="AUZ281" s="755"/>
      <c r="AVA281" s="755"/>
      <c r="AVB281" s="755"/>
      <c r="AVC281" s="755"/>
      <c r="AVD281" s="755"/>
      <c r="AVE281" s="755"/>
      <c r="AVF281" s="755"/>
      <c r="AVG281" s="755"/>
      <c r="AVH281" s="755"/>
      <c r="AVI281" s="755"/>
      <c r="AVJ281" s="755"/>
      <c r="AVK281" s="755"/>
      <c r="AVL281" s="755"/>
      <c r="AVM281" s="755"/>
      <c r="AVN281" s="755"/>
      <c r="AVO281" s="755"/>
      <c r="AVP281" s="755"/>
      <c r="AVQ281" s="755"/>
      <c r="AVR281" s="755"/>
      <c r="AVS281" s="755"/>
      <c r="AVT281" s="755"/>
      <c r="AVU281" s="755"/>
      <c r="AVV281" s="755"/>
      <c r="AVW281" s="755"/>
      <c r="AVX281" s="755"/>
      <c r="AVY281" s="755"/>
      <c r="AVZ281" s="755"/>
      <c r="AWA281" s="755"/>
      <c r="AWB281" s="755"/>
      <c r="AWC281" s="755"/>
      <c r="AWD281" s="755"/>
      <c r="AWE281" s="755"/>
      <c r="AWF281" s="755"/>
      <c r="AWG281" s="755"/>
      <c r="AWH281" s="755"/>
      <c r="AWI281" s="755"/>
      <c r="AWJ281" s="755"/>
      <c r="AWK281" s="755"/>
      <c r="AWL281" s="755"/>
      <c r="AWM281" s="755"/>
      <c r="AWN281" s="755"/>
      <c r="AWO281" s="755"/>
      <c r="AWP281" s="755"/>
      <c r="AWQ281" s="755"/>
      <c r="AWR281" s="755"/>
      <c r="AWS281" s="755"/>
      <c r="AWT281" s="755"/>
      <c r="AWU281" s="755"/>
      <c r="AWV281" s="755"/>
      <c r="AWW281" s="755"/>
      <c r="AWX281" s="755"/>
      <c r="AWY281" s="755"/>
      <c r="AWZ281" s="755"/>
      <c r="AXA281" s="755"/>
      <c r="AXB281" s="755"/>
      <c r="AXC281" s="755"/>
      <c r="AXD281" s="755"/>
      <c r="AXE281" s="755"/>
      <c r="AXF281" s="755"/>
      <c r="AXG281" s="755"/>
      <c r="AXH281" s="755"/>
      <c r="AXI281" s="755"/>
      <c r="AXJ281" s="755"/>
      <c r="AXK281" s="755"/>
      <c r="AXL281" s="755"/>
      <c r="AXM281" s="755"/>
      <c r="AXN281" s="755"/>
      <c r="AXO281" s="755"/>
      <c r="AXP281" s="755"/>
      <c r="AXQ281" s="755"/>
      <c r="AXR281" s="755"/>
      <c r="AXS281" s="755"/>
      <c r="AXT281" s="755"/>
      <c r="AXU281" s="755"/>
      <c r="AXV281" s="755"/>
      <c r="AXW281" s="755"/>
      <c r="AXX281" s="755"/>
      <c r="AXY281" s="755"/>
      <c r="AXZ281" s="755"/>
      <c r="AYA281" s="755"/>
      <c r="AYB281" s="755"/>
      <c r="AYC281" s="755"/>
      <c r="AYD281" s="755"/>
      <c r="AYE281" s="755"/>
      <c r="AYF281" s="755"/>
      <c r="AYG281" s="755"/>
      <c r="AYH281" s="755"/>
      <c r="AYI281" s="755"/>
      <c r="AYJ281" s="755"/>
      <c r="AYK281" s="755"/>
      <c r="AYL281" s="755"/>
      <c r="AYM281" s="755"/>
      <c r="AYN281" s="755"/>
      <c r="AYO281" s="755"/>
      <c r="AYP281" s="755"/>
      <c r="AYQ281" s="755"/>
      <c r="AYR281" s="755"/>
      <c r="AYS281" s="755"/>
      <c r="AYT281" s="755"/>
      <c r="AYU281" s="755"/>
      <c r="AYV281" s="755"/>
      <c r="AYW281" s="755"/>
      <c r="AYX281" s="755"/>
      <c r="AYY281" s="755"/>
      <c r="AYZ281" s="755"/>
      <c r="AZA281" s="755"/>
      <c r="AZB281" s="755"/>
      <c r="AZC281" s="755"/>
      <c r="AZD281" s="755"/>
      <c r="AZE281" s="755"/>
      <c r="AZF281" s="755"/>
      <c r="AZG281" s="755"/>
      <c r="AZH281" s="755"/>
      <c r="AZI281" s="755"/>
      <c r="AZJ281" s="755"/>
      <c r="AZK281" s="755"/>
      <c r="AZL281" s="755"/>
      <c r="AZM281" s="755"/>
      <c r="AZN281" s="755"/>
      <c r="AZO281" s="755"/>
      <c r="AZP281" s="755"/>
      <c r="AZQ281" s="755"/>
      <c r="AZR281" s="755"/>
      <c r="AZS281" s="755"/>
      <c r="AZT281" s="755"/>
      <c r="AZU281" s="755"/>
      <c r="AZV281" s="755"/>
      <c r="AZW281" s="755"/>
      <c r="AZX281" s="755"/>
      <c r="AZY281" s="755"/>
      <c r="AZZ281" s="755"/>
      <c r="BAA281" s="755"/>
      <c r="BAB281" s="755"/>
      <c r="BAC281" s="755"/>
      <c r="BAD281" s="755"/>
      <c r="BAE281" s="755"/>
      <c r="BAF281" s="755"/>
      <c r="BAG281" s="755"/>
      <c r="BAH281" s="755"/>
      <c r="BAI281" s="755"/>
      <c r="BAJ281" s="755"/>
      <c r="BAK281" s="755"/>
      <c r="BAL281" s="755"/>
      <c r="BAM281" s="755"/>
      <c r="BAN281" s="755"/>
      <c r="BAO281" s="755"/>
      <c r="BAP281" s="755"/>
      <c r="BAQ281" s="755"/>
      <c r="BAR281" s="755"/>
      <c r="BAS281" s="755"/>
      <c r="BAT281" s="755"/>
      <c r="BAU281" s="755"/>
      <c r="BAV281" s="755"/>
      <c r="BAW281" s="755"/>
      <c r="BAX281" s="755"/>
      <c r="BAY281" s="755"/>
      <c r="BAZ281" s="755"/>
      <c r="BBA281" s="755"/>
      <c r="BBB281" s="755"/>
      <c r="BBC281" s="755"/>
      <c r="BBD281" s="755"/>
      <c r="BBE281" s="755"/>
      <c r="BBF281" s="755"/>
      <c r="BBG281" s="755"/>
      <c r="BBH281" s="755"/>
      <c r="BBI281" s="755"/>
      <c r="BBJ281" s="755"/>
      <c r="BBK281" s="755"/>
      <c r="BBL281" s="755"/>
      <c r="BBM281" s="755"/>
      <c r="BBN281" s="755"/>
      <c r="BBO281" s="755"/>
      <c r="BBP281" s="755"/>
      <c r="BBQ281" s="755"/>
      <c r="BBR281" s="755"/>
      <c r="BBS281" s="755"/>
      <c r="BBT281" s="755"/>
      <c r="BBU281" s="755"/>
      <c r="BBV281" s="755"/>
      <c r="BBW281" s="755"/>
      <c r="BBX281" s="755"/>
      <c r="BBY281" s="755"/>
      <c r="BBZ281" s="755"/>
      <c r="BCA281" s="755"/>
      <c r="BCB281" s="755"/>
      <c r="BCC281" s="755"/>
      <c r="BCD281" s="755"/>
      <c r="BCE281" s="755"/>
      <c r="BCF281" s="755"/>
      <c r="BCG281" s="755"/>
      <c r="BCH281" s="755"/>
      <c r="BCI281" s="755"/>
      <c r="BCJ281" s="755"/>
      <c r="BCK281" s="755"/>
      <c r="BCL281" s="755"/>
      <c r="BCM281" s="755"/>
      <c r="BCN281" s="755"/>
      <c r="BCO281" s="755"/>
      <c r="BCP281" s="755"/>
      <c r="BCQ281" s="755"/>
      <c r="BCR281" s="755"/>
      <c r="BCS281" s="755"/>
      <c r="BCT281" s="755"/>
      <c r="BCU281" s="755"/>
      <c r="BCV281" s="755"/>
      <c r="BCW281" s="755"/>
      <c r="BCX281" s="755"/>
      <c r="BCY281" s="755"/>
      <c r="BCZ281" s="755"/>
      <c r="BDA281" s="755"/>
      <c r="BDB281" s="755"/>
      <c r="BDC281" s="755"/>
      <c r="BDD281" s="755"/>
      <c r="BDE281" s="755"/>
      <c r="BDF281" s="755"/>
      <c r="BDG281" s="755"/>
      <c r="BDH281" s="755"/>
      <c r="BDI281" s="755"/>
      <c r="BDJ281" s="755"/>
      <c r="BDK281" s="755"/>
      <c r="BDL281" s="755"/>
      <c r="BDM281" s="755"/>
      <c r="BDN281" s="755"/>
      <c r="BDO281" s="755"/>
      <c r="BDP281" s="755"/>
      <c r="BDQ281" s="755"/>
      <c r="BDR281" s="755"/>
      <c r="BDS281" s="755"/>
      <c r="BDT281" s="755"/>
      <c r="BDU281" s="755"/>
      <c r="BDV281" s="755"/>
      <c r="BDW281" s="755"/>
      <c r="BDX281" s="755"/>
      <c r="BDY281" s="755"/>
      <c r="BDZ281" s="755"/>
      <c r="BEA281" s="755"/>
      <c r="BEB281" s="755"/>
      <c r="BEC281" s="755"/>
      <c r="BED281" s="755"/>
      <c r="BEE281" s="755"/>
      <c r="BEF281" s="755"/>
      <c r="BEG281" s="755"/>
      <c r="BEH281" s="755"/>
      <c r="BEI281" s="755"/>
      <c r="BEJ281" s="755"/>
      <c r="BEK281" s="755"/>
      <c r="BEL281" s="755"/>
      <c r="BEM281" s="755"/>
      <c r="BEN281" s="755"/>
      <c r="BEO281" s="755"/>
      <c r="BEP281" s="755"/>
      <c r="BEQ281" s="755"/>
      <c r="BER281" s="755"/>
      <c r="BES281" s="755"/>
      <c r="BET281" s="755"/>
      <c r="BEU281" s="755"/>
      <c r="BEV281" s="755"/>
      <c r="BEW281" s="755"/>
      <c r="BEX281" s="755"/>
      <c r="BEY281" s="755"/>
      <c r="BEZ281" s="755"/>
      <c r="BFA281" s="755"/>
      <c r="BFB281" s="755"/>
      <c r="BFC281" s="755"/>
      <c r="BFD281" s="755"/>
      <c r="BFE281" s="755"/>
      <c r="BFF281" s="755"/>
      <c r="BFG281" s="755"/>
      <c r="BFH281" s="755"/>
      <c r="BFI281" s="755"/>
      <c r="BFJ281" s="755"/>
      <c r="BFK281" s="755"/>
      <c r="BFL281" s="755"/>
      <c r="BFM281" s="755"/>
      <c r="BFN281" s="755"/>
      <c r="BFO281" s="755"/>
      <c r="BFP281" s="755"/>
      <c r="BFQ281" s="755"/>
      <c r="BFR281" s="755"/>
      <c r="BFS281" s="755"/>
      <c r="BFT281" s="755"/>
      <c r="BFU281" s="755"/>
      <c r="BFV281" s="755"/>
      <c r="BFW281" s="755"/>
      <c r="BFX281" s="755"/>
      <c r="BFY281" s="755"/>
      <c r="BFZ281" s="755"/>
      <c r="BGA281" s="755"/>
      <c r="BGB281" s="755"/>
      <c r="BGC281" s="755"/>
      <c r="BGD281" s="755"/>
      <c r="BGE281" s="755"/>
      <c r="BGF281" s="755"/>
      <c r="BGG281" s="755"/>
      <c r="BGH281" s="755"/>
      <c r="BGI281" s="755"/>
      <c r="BGJ281" s="755"/>
      <c r="BGK281" s="755"/>
      <c r="BGL281" s="755"/>
      <c r="BGM281" s="755"/>
      <c r="BGN281" s="755"/>
      <c r="BGO281" s="755"/>
      <c r="BGP281" s="755"/>
      <c r="BGQ281" s="755"/>
      <c r="BGR281" s="755"/>
      <c r="BGS281" s="755"/>
      <c r="BGT281" s="755"/>
      <c r="BGU281" s="755"/>
      <c r="BGV281" s="755"/>
      <c r="BGW281" s="755"/>
      <c r="BGX281" s="755"/>
      <c r="BGY281" s="755"/>
      <c r="BGZ281" s="755"/>
      <c r="BHA281" s="755"/>
      <c r="BHB281" s="755"/>
      <c r="BHC281" s="755"/>
      <c r="BHD281" s="755"/>
      <c r="BHE281" s="755"/>
      <c r="BHF281" s="755"/>
      <c r="BHG281" s="755"/>
      <c r="BHH281" s="755"/>
      <c r="BHI281" s="755"/>
      <c r="BHJ281" s="755"/>
      <c r="BHK281" s="755"/>
      <c r="BHL281" s="755"/>
      <c r="BHM281" s="755"/>
      <c r="BHN281" s="755"/>
      <c r="BHO281" s="755"/>
      <c r="BHP281" s="755"/>
      <c r="BHQ281" s="755"/>
      <c r="BHR281" s="755"/>
      <c r="BHS281" s="755"/>
      <c r="BHT281" s="755"/>
      <c r="BHU281" s="755"/>
      <c r="BHV281" s="755"/>
      <c r="BHW281" s="755"/>
      <c r="BHX281" s="755"/>
      <c r="BHY281" s="755"/>
      <c r="BHZ281" s="755"/>
      <c r="BIA281" s="755"/>
      <c r="BIB281" s="755"/>
      <c r="BIC281" s="755"/>
      <c r="BID281" s="755"/>
      <c r="BIE281" s="755"/>
      <c r="BIF281" s="755"/>
      <c r="BIG281" s="755"/>
      <c r="BIH281" s="755"/>
      <c r="BII281" s="755"/>
      <c r="BIJ281" s="755"/>
      <c r="BIK281" s="755"/>
      <c r="BIL281" s="755"/>
      <c r="BIM281" s="755"/>
      <c r="BIN281" s="755"/>
      <c r="BIO281" s="755"/>
      <c r="BIP281" s="755"/>
      <c r="BIQ281" s="755"/>
      <c r="BIR281" s="755"/>
      <c r="BIS281" s="755"/>
      <c r="BIT281" s="755"/>
      <c r="BIU281" s="755"/>
      <c r="BIV281" s="755"/>
      <c r="BIW281" s="755"/>
      <c r="BIX281" s="755"/>
      <c r="BIY281" s="755"/>
      <c r="BIZ281" s="755"/>
      <c r="BJA281" s="755"/>
      <c r="BJB281" s="755"/>
      <c r="BJC281" s="755"/>
      <c r="BJD281" s="755"/>
      <c r="BJE281" s="755"/>
      <c r="BJF281" s="755"/>
      <c r="BJG281" s="755"/>
      <c r="BJH281" s="755"/>
      <c r="BJI281" s="755"/>
      <c r="BJJ281" s="755"/>
      <c r="BJK281" s="755"/>
      <c r="BJL281" s="755"/>
      <c r="BJM281" s="755"/>
      <c r="BJN281" s="755"/>
      <c r="BJO281" s="755"/>
      <c r="BJP281" s="755"/>
      <c r="BJQ281" s="755"/>
      <c r="BJR281" s="755"/>
      <c r="BJS281" s="755"/>
      <c r="BJT281" s="755"/>
      <c r="BJU281" s="755"/>
      <c r="BJV281" s="755"/>
      <c r="BJW281" s="755"/>
      <c r="BJX281" s="755"/>
      <c r="BJY281" s="755"/>
      <c r="BJZ281" s="755"/>
      <c r="BKA281" s="755"/>
      <c r="BKB281" s="755"/>
      <c r="BKC281" s="755"/>
      <c r="BKD281" s="755"/>
      <c r="BKE281" s="755"/>
      <c r="BKF281" s="755"/>
      <c r="BKG281" s="755"/>
      <c r="BKH281" s="755"/>
      <c r="BKI281" s="755"/>
      <c r="BKJ281" s="755"/>
      <c r="BKK281" s="755"/>
      <c r="BKL281" s="755"/>
      <c r="BKM281" s="755"/>
      <c r="BKN281" s="755"/>
      <c r="BKO281" s="755"/>
      <c r="BKP281" s="755"/>
      <c r="BKQ281" s="755"/>
      <c r="BKR281" s="755"/>
      <c r="BKS281" s="755"/>
      <c r="BKT281" s="755"/>
      <c r="BKU281" s="755"/>
      <c r="BKV281" s="755"/>
      <c r="BKW281" s="755"/>
      <c r="BKX281" s="755"/>
      <c r="BKY281" s="755"/>
      <c r="BKZ281" s="755"/>
      <c r="BLA281" s="755"/>
      <c r="BLB281" s="755"/>
      <c r="BLC281" s="755"/>
      <c r="BLD281" s="755"/>
      <c r="BLE281" s="755"/>
      <c r="BLF281" s="755"/>
      <c r="BLG281" s="755"/>
      <c r="BLH281" s="755"/>
      <c r="BLI281" s="755"/>
      <c r="BLJ281" s="755"/>
      <c r="BLK281" s="755"/>
      <c r="BLL281" s="755"/>
      <c r="BLM281" s="755"/>
      <c r="BLN281" s="755"/>
      <c r="BLO281" s="755"/>
      <c r="BLP281" s="755"/>
      <c r="BLQ281" s="755"/>
      <c r="BLR281" s="755"/>
      <c r="BLS281" s="755"/>
      <c r="BLT281" s="755"/>
      <c r="BLU281" s="755"/>
      <c r="BLV281" s="755"/>
      <c r="BLW281" s="755"/>
      <c r="BLX281" s="755"/>
      <c r="BLY281" s="755"/>
      <c r="BLZ281" s="755"/>
      <c r="BMA281" s="755"/>
      <c r="BMB281" s="755"/>
      <c r="BMC281" s="755"/>
      <c r="BMD281" s="755"/>
      <c r="BME281" s="755"/>
      <c r="BMF281" s="755"/>
      <c r="BMG281" s="755"/>
      <c r="BMH281" s="755"/>
      <c r="BMI281" s="755"/>
      <c r="BMJ281" s="755"/>
      <c r="BMK281" s="755"/>
      <c r="BML281" s="755"/>
      <c r="BMM281" s="755"/>
      <c r="BMN281" s="755"/>
      <c r="BMO281" s="755"/>
      <c r="BMP281" s="755"/>
      <c r="BMQ281" s="755"/>
      <c r="BMR281" s="755"/>
      <c r="BMS281" s="755"/>
      <c r="BMT281" s="755"/>
      <c r="BMU281" s="755"/>
      <c r="BMV281" s="755"/>
      <c r="BMW281" s="755"/>
      <c r="BMX281" s="755"/>
      <c r="BMY281" s="755"/>
      <c r="BMZ281" s="755"/>
      <c r="BNA281" s="755"/>
      <c r="BNB281" s="755"/>
      <c r="BNC281" s="755"/>
      <c r="BND281" s="755"/>
      <c r="BNE281" s="755"/>
      <c r="BNF281" s="755"/>
      <c r="BNG281" s="755"/>
      <c r="BNH281" s="755"/>
      <c r="BNI281" s="755"/>
      <c r="BNJ281" s="755"/>
      <c r="BNK281" s="755"/>
      <c r="BNL281" s="755"/>
      <c r="BNM281" s="755"/>
      <c r="BNN281" s="755"/>
      <c r="BNO281" s="755"/>
      <c r="BNP281" s="755"/>
      <c r="BNQ281" s="755"/>
      <c r="BNR281" s="755"/>
      <c r="BNS281" s="755"/>
      <c r="BNT281" s="755"/>
      <c r="BNU281" s="755"/>
      <c r="BNV281" s="755"/>
      <c r="BNW281" s="755"/>
      <c r="BNX281" s="755"/>
      <c r="BNY281" s="755"/>
      <c r="BNZ281" s="755"/>
      <c r="BOA281" s="755"/>
      <c r="BOB281" s="755"/>
      <c r="BOC281" s="755"/>
      <c r="BOD281" s="755"/>
      <c r="BOE281" s="755"/>
      <c r="BOF281" s="755"/>
      <c r="BOG281" s="755"/>
      <c r="BOH281" s="755"/>
      <c r="BOI281" s="755"/>
      <c r="BOJ281" s="755"/>
      <c r="BOK281" s="755"/>
      <c r="BOL281" s="755"/>
      <c r="BOM281" s="755"/>
      <c r="BON281" s="755"/>
      <c r="BOO281" s="755"/>
      <c r="BOP281" s="755"/>
      <c r="BOQ281" s="755"/>
      <c r="BOR281" s="755"/>
      <c r="BOS281" s="755"/>
      <c r="BOT281" s="755"/>
      <c r="BOU281" s="755"/>
      <c r="BOV281" s="755"/>
      <c r="BOW281" s="755"/>
      <c r="BOX281" s="755"/>
      <c r="BOY281" s="755"/>
      <c r="BOZ281" s="755"/>
      <c r="BPA281" s="755"/>
      <c r="BPB281" s="755"/>
      <c r="BPC281" s="755"/>
      <c r="BPD281" s="755"/>
      <c r="BPE281" s="755"/>
      <c r="BPF281" s="755"/>
      <c r="BPG281" s="755"/>
      <c r="BPH281" s="755"/>
      <c r="BPI281" s="755"/>
      <c r="BPJ281" s="755"/>
      <c r="BPK281" s="755"/>
      <c r="BPL281" s="755"/>
      <c r="BPM281" s="755"/>
      <c r="BPN281" s="755"/>
      <c r="BPO281" s="755"/>
      <c r="BPP281" s="755"/>
      <c r="BPQ281" s="755"/>
      <c r="BPR281" s="755"/>
      <c r="BPS281" s="755"/>
      <c r="BPT281" s="755"/>
      <c r="BPU281" s="755"/>
      <c r="BPV281" s="755"/>
      <c r="BPW281" s="755"/>
      <c r="BPX281" s="755"/>
      <c r="BPY281" s="755"/>
      <c r="BPZ281" s="755"/>
      <c r="BQA281" s="755"/>
      <c r="BQB281" s="755"/>
      <c r="BQC281" s="755"/>
      <c r="BQD281" s="755"/>
      <c r="BQE281" s="755"/>
      <c r="BQF281" s="755"/>
      <c r="BQG281" s="755"/>
      <c r="BQH281" s="755"/>
      <c r="BQI281" s="755"/>
      <c r="BQJ281" s="755"/>
      <c r="BQK281" s="755"/>
      <c r="BQL281" s="755"/>
      <c r="BQM281" s="755"/>
      <c r="BQN281" s="755"/>
      <c r="BQO281" s="755"/>
      <c r="BQP281" s="755"/>
      <c r="BQQ281" s="755"/>
      <c r="BQR281" s="755"/>
      <c r="BQS281" s="755"/>
      <c r="BQT281" s="755"/>
      <c r="BQU281" s="755"/>
      <c r="BQV281" s="755"/>
      <c r="BQW281" s="755"/>
      <c r="BQX281" s="755"/>
      <c r="BQY281" s="755"/>
      <c r="BQZ281" s="755"/>
      <c r="BRA281" s="755"/>
      <c r="BRB281" s="755"/>
      <c r="BRC281" s="755"/>
      <c r="BRD281" s="755"/>
      <c r="BRE281" s="755"/>
      <c r="BRF281" s="755"/>
      <c r="BRG281" s="755"/>
      <c r="BRH281" s="755"/>
      <c r="BRI281" s="755"/>
      <c r="BRJ281" s="755"/>
      <c r="BRK281" s="755"/>
      <c r="BRL281" s="755"/>
      <c r="BRM281" s="755"/>
      <c r="BRN281" s="755"/>
      <c r="BRO281" s="755"/>
      <c r="BRP281" s="755"/>
      <c r="BRQ281" s="755"/>
      <c r="BRR281" s="755"/>
      <c r="BRS281" s="755"/>
      <c r="BRT281" s="755"/>
      <c r="BRU281" s="755"/>
      <c r="BRV281" s="755"/>
      <c r="BRW281" s="755"/>
      <c r="BRX281" s="755"/>
      <c r="BRY281" s="755"/>
      <c r="BRZ281" s="755"/>
      <c r="BSA281" s="755"/>
      <c r="BSB281" s="755"/>
      <c r="BSC281" s="755"/>
      <c r="BSD281" s="755"/>
      <c r="BSE281" s="755"/>
      <c r="BSF281" s="755"/>
      <c r="BSG281" s="755"/>
      <c r="BSH281" s="755"/>
      <c r="BSI281" s="755"/>
      <c r="BSJ281" s="755"/>
      <c r="BSK281" s="755"/>
      <c r="BSL281" s="755"/>
      <c r="BSM281" s="755"/>
      <c r="BSN281" s="755"/>
      <c r="BSO281" s="755"/>
      <c r="BSP281" s="755"/>
      <c r="BSQ281" s="755"/>
      <c r="BSR281" s="755"/>
      <c r="BSS281" s="755"/>
      <c r="BST281" s="755"/>
      <c r="BSU281" s="755"/>
      <c r="BSV281" s="755"/>
      <c r="BSW281" s="755"/>
      <c r="BSX281" s="755"/>
      <c r="BSY281" s="755"/>
      <c r="BSZ281" s="755"/>
      <c r="BTA281" s="755"/>
      <c r="BTB281" s="755"/>
      <c r="BTC281" s="755"/>
      <c r="BTD281" s="755"/>
      <c r="BTE281" s="755"/>
      <c r="BTF281" s="755"/>
      <c r="BTG281" s="755"/>
      <c r="BTH281" s="755"/>
      <c r="BTI281" s="755"/>
      <c r="BTJ281" s="755"/>
      <c r="BTK281" s="755"/>
      <c r="BTL281" s="755"/>
      <c r="BTM281" s="755"/>
      <c r="BTN281" s="755"/>
      <c r="BTO281" s="755"/>
      <c r="BTP281" s="755"/>
      <c r="BTQ281" s="755"/>
      <c r="BTR281" s="755"/>
      <c r="BTS281" s="755"/>
      <c r="BTT281" s="755"/>
      <c r="BTU281" s="755"/>
      <c r="BTV281" s="755"/>
      <c r="BTW281" s="755"/>
      <c r="BTX281" s="755"/>
      <c r="BTY281" s="755"/>
      <c r="BTZ281" s="755"/>
      <c r="BUA281" s="755"/>
      <c r="BUB281" s="755"/>
      <c r="BUC281" s="755"/>
      <c r="BUD281" s="755"/>
      <c r="BUE281" s="755"/>
      <c r="BUF281" s="755"/>
      <c r="BUG281" s="755"/>
      <c r="BUH281" s="755"/>
      <c r="BUI281" s="755"/>
      <c r="BUJ281" s="755"/>
      <c r="BUK281" s="755"/>
      <c r="BUL281" s="755"/>
      <c r="BUM281" s="755"/>
      <c r="BUN281" s="755"/>
      <c r="BUO281" s="755"/>
      <c r="BUP281" s="755"/>
      <c r="BUQ281" s="755"/>
      <c r="BUR281" s="755"/>
      <c r="BUS281" s="755"/>
      <c r="BUT281" s="755"/>
      <c r="BUU281" s="755"/>
      <c r="BUV281" s="755"/>
      <c r="BUW281" s="755"/>
      <c r="BUX281" s="755"/>
      <c r="BUY281" s="755"/>
      <c r="BUZ281" s="755"/>
      <c r="BVA281" s="755"/>
      <c r="BVB281" s="755"/>
      <c r="BVC281" s="755"/>
      <c r="BVD281" s="755"/>
      <c r="BVE281" s="755"/>
      <c r="BVF281" s="755"/>
      <c r="BVG281" s="755"/>
      <c r="BVH281" s="755"/>
      <c r="BVI281" s="755"/>
      <c r="BVJ281" s="755"/>
      <c r="BVK281" s="755"/>
      <c r="BVL281" s="755"/>
      <c r="BVM281" s="755"/>
      <c r="BVN281" s="755"/>
      <c r="BVO281" s="755"/>
      <c r="BVP281" s="755"/>
      <c r="BVQ281" s="755"/>
      <c r="BVR281" s="755"/>
      <c r="BVS281" s="755"/>
      <c r="BVT281" s="755"/>
      <c r="BVU281" s="755"/>
      <c r="BVV281" s="755"/>
      <c r="BVW281" s="755"/>
      <c r="BVX281" s="755"/>
      <c r="BVY281" s="755"/>
      <c r="BVZ281" s="755"/>
      <c r="BWA281" s="755"/>
      <c r="BWB281" s="755"/>
      <c r="BWC281" s="755"/>
      <c r="BWD281" s="755"/>
      <c r="BWE281" s="755"/>
      <c r="BWF281" s="755"/>
      <c r="BWG281" s="755"/>
      <c r="BWH281" s="755"/>
      <c r="BWI281" s="755"/>
      <c r="BWJ281" s="755"/>
      <c r="BWK281" s="755"/>
      <c r="BWL281" s="755"/>
      <c r="BWM281" s="755"/>
      <c r="BWN281" s="755"/>
      <c r="BWO281" s="755"/>
      <c r="BWP281" s="755"/>
      <c r="BWQ281" s="755"/>
      <c r="BWR281" s="755"/>
      <c r="BWS281" s="755"/>
      <c r="BWT281" s="755"/>
      <c r="BWU281" s="755"/>
      <c r="BWV281" s="755"/>
      <c r="BWW281" s="755"/>
      <c r="BWX281" s="755"/>
      <c r="BWY281" s="755"/>
      <c r="BWZ281" s="755"/>
      <c r="BXA281" s="755"/>
      <c r="BXB281" s="755"/>
      <c r="BXC281" s="755"/>
      <c r="BXD281" s="755"/>
      <c r="BXE281" s="755"/>
      <c r="BXF281" s="755"/>
      <c r="BXG281" s="755"/>
      <c r="BXH281" s="755"/>
      <c r="BXI281" s="755"/>
      <c r="BXJ281" s="755"/>
      <c r="BXK281" s="755"/>
      <c r="BXL281" s="755"/>
      <c r="BXM281" s="755"/>
      <c r="BXN281" s="755"/>
      <c r="BXO281" s="755"/>
      <c r="BXP281" s="755"/>
      <c r="BXQ281" s="755"/>
      <c r="BXR281" s="755"/>
      <c r="BXS281" s="755"/>
      <c r="BXT281" s="755"/>
      <c r="BXU281" s="755"/>
      <c r="BXV281" s="755"/>
      <c r="BXW281" s="755"/>
      <c r="BXX281" s="755"/>
      <c r="BXY281" s="755"/>
      <c r="BXZ281" s="755"/>
      <c r="BYA281" s="755"/>
      <c r="BYB281" s="755"/>
      <c r="BYC281" s="755"/>
      <c r="BYD281" s="755"/>
      <c r="BYE281" s="755"/>
      <c r="BYF281" s="755"/>
      <c r="BYG281" s="755"/>
      <c r="BYH281" s="755"/>
      <c r="BYI281" s="755"/>
      <c r="BYJ281" s="755"/>
      <c r="BYK281" s="755"/>
      <c r="BYL281" s="755"/>
      <c r="BYM281" s="755"/>
      <c r="BYN281" s="755"/>
      <c r="BYO281" s="755"/>
      <c r="BYP281" s="755"/>
      <c r="BYQ281" s="755"/>
      <c r="BYR281" s="755"/>
      <c r="BYS281" s="755"/>
      <c r="BYT281" s="755"/>
      <c r="BYU281" s="755"/>
      <c r="BYV281" s="755"/>
      <c r="BYW281" s="755"/>
      <c r="BYX281" s="755"/>
      <c r="BYY281" s="755"/>
      <c r="BYZ281" s="755"/>
      <c r="BZA281" s="755"/>
      <c r="BZB281" s="755"/>
      <c r="BZC281" s="755"/>
      <c r="BZD281" s="755"/>
      <c r="BZE281" s="755"/>
      <c r="BZF281" s="755"/>
      <c r="BZG281" s="755"/>
      <c r="BZH281" s="755"/>
      <c r="BZI281" s="755"/>
      <c r="BZJ281" s="755"/>
      <c r="BZK281" s="755"/>
      <c r="BZL281" s="755"/>
      <c r="BZM281" s="755"/>
      <c r="BZN281" s="755"/>
      <c r="BZO281" s="755"/>
      <c r="BZP281" s="755"/>
      <c r="BZQ281" s="755"/>
      <c r="BZR281" s="755"/>
      <c r="BZS281" s="755"/>
      <c r="BZT281" s="755"/>
      <c r="BZU281" s="755"/>
      <c r="BZV281" s="755"/>
      <c r="BZW281" s="755"/>
      <c r="BZX281" s="755"/>
      <c r="BZY281" s="755"/>
      <c r="BZZ281" s="755"/>
      <c r="CAA281" s="755"/>
      <c r="CAB281" s="755"/>
      <c r="CAC281" s="755"/>
      <c r="CAD281" s="755"/>
      <c r="CAE281" s="755"/>
      <c r="CAF281" s="755"/>
      <c r="CAG281" s="755"/>
      <c r="CAH281" s="755"/>
      <c r="CAI281" s="755"/>
      <c r="CAJ281" s="755"/>
      <c r="CAK281" s="755"/>
      <c r="CAL281" s="755"/>
      <c r="CAM281" s="755"/>
      <c r="CAN281" s="755"/>
      <c r="CAO281" s="755"/>
      <c r="CAP281" s="755"/>
      <c r="CAQ281" s="755"/>
      <c r="CAR281" s="755"/>
      <c r="CAS281" s="755"/>
      <c r="CAT281" s="755"/>
      <c r="CAU281" s="755"/>
      <c r="CAV281" s="755"/>
      <c r="CAW281" s="755"/>
      <c r="CAX281" s="755"/>
      <c r="CAY281" s="755"/>
      <c r="CAZ281" s="755"/>
      <c r="CBA281" s="755"/>
      <c r="CBB281" s="755"/>
      <c r="CBC281" s="755"/>
      <c r="CBD281" s="755"/>
      <c r="CBE281" s="755"/>
      <c r="CBF281" s="755"/>
      <c r="CBG281" s="755"/>
      <c r="CBH281" s="755"/>
      <c r="CBI281" s="755"/>
      <c r="CBJ281" s="755"/>
      <c r="CBK281" s="755"/>
      <c r="CBL281" s="755"/>
      <c r="CBM281" s="755"/>
      <c r="CBN281" s="755"/>
      <c r="CBO281" s="755"/>
      <c r="CBP281" s="755"/>
      <c r="CBQ281" s="755"/>
      <c r="CBR281" s="755"/>
      <c r="CBS281" s="755"/>
      <c r="CBT281" s="755"/>
      <c r="CBU281" s="755"/>
      <c r="CBV281" s="755"/>
      <c r="CBW281" s="755"/>
      <c r="CBX281" s="755"/>
      <c r="CBY281" s="755"/>
      <c r="CBZ281" s="755"/>
      <c r="CCA281" s="755"/>
      <c r="CCB281" s="755"/>
      <c r="CCC281" s="755"/>
      <c r="CCD281" s="755"/>
      <c r="CCE281" s="755"/>
      <c r="CCF281" s="755"/>
      <c r="CCG281" s="755"/>
      <c r="CCH281" s="755"/>
      <c r="CCI281" s="755"/>
      <c r="CCJ281" s="755"/>
      <c r="CCK281" s="755"/>
      <c r="CCL281" s="755"/>
      <c r="CCM281" s="755"/>
      <c r="CCN281" s="755"/>
      <c r="CCO281" s="755"/>
      <c r="CCP281" s="755"/>
      <c r="CCQ281" s="755"/>
      <c r="CCR281" s="755"/>
      <c r="CCS281" s="755"/>
      <c r="CCT281" s="755"/>
      <c r="CCU281" s="755"/>
      <c r="CCV281" s="755"/>
      <c r="CCW281" s="755"/>
      <c r="CCX281" s="755"/>
      <c r="CCY281" s="755"/>
      <c r="CCZ281" s="755"/>
      <c r="CDA281" s="755"/>
      <c r="CDB281" s="755"/>
      <c r="CDC281" s="755"/>
      <c r="CDD281" s="755"/>
      <c r="CDE281" s="755"/>
      <c r="CDF281" s="755"/>
      <c r="CDG281" s="755"/>
      <c r="CDH281" s="755"/>
      <c r="CDI281" s="755"/>
      <c r="CDJ281" s="755"/>
      <c r="CDK281" s="755"/>
      <c r="CDL281" s="755"/>
      <c r="CDM281" s="755"/>
      <c r="CDN281" s="755"/>
      <c r="CDO281" s="755"/>
      <c r="CDP281" s="755"/>
      <c r="CDQ281" s="755"/>
      <c r="CDR281" s="755"/>
      <c r="CDS281" s="755"/>
      <c r="CDT281" s="755"/>
      <c r="CDU281" s="755"/>
      <c r="CDV281" s="755"/>
      <c r="CDW281" s="755"/>
      <c r="CDX281" s="755"/>
      <c r="CDY281" s="755"/>
      <c r="CDZ281" s="755"/>
      <c r="CEA281" s="755"/>
      <c r="CEB281" s="755"/>
      <c r="CEC281" s="755"/>
      <c r="CED281" s="755"/>
      <c r="CEE281" s="755"/>
      <c r="CEF281" s="755"/>
      <c r="CEG281" s="755"/>
      <c r="CEH281" s="755"/>
      <c r="CEI281" s="755"/>
      <c r="CEJ281" s="755"/>
      <c r="CEK281" s="755"/>
      <c r="CEL281" s="755"/>
      <c r="CEM281" s="755"/>
      <c r="CEN281" s="755"/>
      <c r="CEO281" s="755"/>
      <c r="CEP281" s="755"/>
      <c r="CEQ281" s="755"/>
      <c r="CER281" s="755"/>
      <c r="CES281" s="755"/>
      <c r="CET281" s="755"/>
      <c r="CEU281" s="755"/>
      <c r="CEV281" s="755"/>
      <c r="CEW281" s="755"/>
      <c r="CEX281" s="755"/>
      <c r="CEY281" s="755"/>
      <c r="CEZ281" s="755"/>
      <c r="CFA281" s="755"/>
      <c r="CFB281" s="755"/>
      <c r="CFC281" s="755"/>
      <c r="CFD281" s="755"/>
      <c r="CFE281" s="755"/>
      <c r="CFF281" s="755"/>
      <c r="CFG281" s="755"/>
      <c r="CFH281" s="755"/>
      <c r="CFI281" s="755"/>
      <c r="CFJ281" s="755"/>
      <c r="CFK281" s="755"/>
      <c r="CFL281" s="755"/>
      <c r="CFM281" s="755"/>
      <c r="CFN281" s="755"/>
      <c r="CFO281" s="755"/>
      <c r="CFP281" s="755"/>
      <c r="CFQ281" s="755"/>
      <c r="CFR281" s="755"/>
      <c r="CFS281" s="755"/>
      <c r="CFT281" s="755"/>
      <c r="CFU281" s="755"/>
      <c r="CFV281" s="755"/>
      <c r="CFW281" s="755"/>
      <c r="CFX281" s="755"/>
      <c r="CFY281" s="755"/>
      <c r="CFZ281" s="755"/>
      <c r="CGA281" s="755"/>
      <c r="CGB281" s="755"/>
      <c r="CGC281" s="755"/>
      <c r="CGD281" s="755"/>
      <c r="CGE281" s="755"/>
      <c r="CGF281" s="755"/>
      <c r="CGG281" s="755"/>
      <c r="CGH281" s="755"/>
      <c r="CGI281" s="755"/>
      <c r="CGJ281" s="755"/>
      <c r="CGK281" s="755"/>
      <c r="CGL281" s="755"/>
      <c r="CGM281" s="755"/>
      <c r="CGN281" s="755"/>
      <c r="CGO281" s="755"/>
      <c r="CGP281" s="755"/>
      <c r="CGQ281" s="755"/>
      <c r="CGR281" s="755"/>
      <c r="CGS281" s="755"/>
      <c r="CGT281" s="755"/>
      <c r="CGU281" s="755"/>
      <c r="CGV281" s="755"/>
      <c r="CGW281" s="755"/>
      <c r="CGX281" s="755"/>
      <c r="CGY281" s="755"/>
      <c r="CGZ281" s="755"/>
      <c r="CHA281" s="755"/>
      <c r="CHB281" s="755"/>
      <c r="CHC281" s="755"/>
      <c r="CHD281" s="755"/>
      <c r="CHE281" s="755"/>
      <c r="CHF281" s="755"/>
      <c r="CHG281" s="755"/>
      <c r="CHH281" s="755"/>
      <c r="CHI281" s="755"/>
      <c r="CHJ281" s="755"/>
      <c r="CHK281" s="755"/>
      <c r="CHL281" s="755"/>
      <c r="CHM281" s="755"/>
      <c r="CHN281" s="755"/>
      <c r="CHO281" s="755"/>
      <c r="CHP281" s="755"/>
      <c r="CHQ281" s="755"/>
      <c r="CHR281" s="755"/>
      <c r="CHS281" s="755"/>
      <c r="CHT281" s="755"/>
      <c r="CHU281" s="755"/>
      <c r="CHV281" s="755"/>
      <c r="CHW281" s="755"/>
      <c r="CHX281" s="755"/>
      <c r="CHY281" s="755"/>
      <c r="CHZ281" s="755"/>
      <c r="CIA281" s="755"/>
      <c r="CIB281" s="755"/>
      <c r="CIC281" s="755"/>
      <c r="CID281" s="755"/>
      <c r="CIE281" s="755"/>
      <c r="CIF281" s="755"/>
      <c r="CIG281" s="755"/>
      <c r="CIH281" s="755"/>
      <c r="CII281" s="755"/>
      <c r="CIJ281" s="755"/>
      <c r="CIK281" s="755"/>
      <c r="CIL281" s="755"/>
      <c r="CIM281" s="755"/>
      <c r="CIN281" s="755"/>
      <c r="CIO281" s="755"/>
      <c r="CIP281" s="755"/>
      <c r="CIQ281" s="755"/>
      <c r="CIR281" s="755"/>
      <c r="CIS281" s="755"/>
      <c r="CIT281" s="755"/>
      <c r="CIU281" s="755"/>
      <c r="CIV281" s="755"/>
      <c r="CIW281" s="755"/>
      <c r="CIX281" s="755"/>
      <c r="CIY281" s="755"/>
      <c r="CIZ281" s="755"/>
      <c r="CJA281" s="755"/>
      <c r="CJB281" s="755"/>
      <c r="CJC281" s="755"/>
      <c r="CJD281" s="755"/>
      <c r="CJE281" s="755"/>
      <c r="CJF281" s="755"/>
      <c r="CJG281" s="755"/>
      <c r="CJH281" s="755"/>
      <c r="CJI281" s="755"/>
      <c r="CJJ281" s="755"/>
      <c r="CJK281" s="755"/>
      <c r="CJL281" s="755"/>
      <c r="CJM281" s="755"/>
      <c r="CJN281" s="755"/>
      <c r="CJO281" s="755"/>
      <c r="CJP281" s="755"/>
      <c r="CJQ281" s="755"/>
      <c r="CJR281" s="755"/>
      <c r="CJS281" s="755"/>
      <c r="CJT281" s="755"/>
      <c r="CJU281" s="755"/>
      <c r="CJV281" s="755"/>
      <c r="CJW281" s="755"/>
      <c r="CJX281" s="755"/>
      <c r="CJY281" s="755"/>
      <c r="CJZ281" s="755"/>
      <c r="CKA281" s="755"/>
      <c r="CKB281" s="755"/>
      <c r="CKC281" s="755"/>
      <c r="CKD281" s="755"/>
      <c r="CKE281" s="755"/>
      <c r="CKF281" s="755"/>
      <c r="CKG281" s="755"/>
      <c r="CKH281" s="755"/>
      <c r="CKI281" s="755"/>
      <c r="CKJ281" s="755"/>
      <c r="CKK281" s="755"/>
      <c r="CKL281" s="755"/>
      <c r="CKM281" s="755"/>
      <c r="CKN281" s="755"/>
      <c r="CKO281" s="755"/>
      <c r="CKP281" s="755"/>
      <c r="CKQ281" s="755"/>
      <c r="CKR281" s="755"/>
      <c r="CKS281" s="755"/>
      <c r="CKT281" s="755"/>
      <c r="CKU281" s="755"/>
      <c r="CKV281" s="755"/>
      <c r="CKW281" s="755"/>
      <c r="CKX281" s="755"/>
      <c r="CKY281" s="755"/>
      <c r="CKZ281" s="755"/>
      <c r="CLA281" s="755"/>
      <c r="CLB281" s="755"/>
      <c r="CLC281" s="755"/>
      <c r="CLD281" s="755"/>
      <c r="CLE281" s="755"/>
      <c r="CLF281" s="755"/>
      <c r="CLG281" s="755"/>
      <c r="CLH281" s="755"/>
      <c r="CLI281" s="755"/>
      <c r="CLJ281" s="755"/>
      <c r="CLK281" s="755"/>
      <c r="CLL281" s="755"/>
      <c r="CLM281" s="755"/>
      <c r="CLN281" s="755"/>
      <c r="CLO281" s="755"/>
      <c r="CLP281" s="755"/>
      <c r="CLQ281" s="755"/>
      <c r="CLR281" s="755"/>
      <c r="CLS281" s="755"/>
      <c r="CLT281" s="755"/>
      <c r="CLU281" s="755"/>
      <c r="CLV281" s="755"/>
      <c r="CLW281" s="755"/>
      <c r="CLX281" s="755"/>
      <c r="CLY281" s="755"/>
      <c r="CLZ281" s="755"/>
      <c r="CMA281" s="755"/>
      <c r="CMB281" s="755"/>
      <c r="CMC281" s="755"/>
      <c r="CMD281" s="755"/>
      <c r="CME281" s="755"/>
      <c r="CMF281" s="755"/>
      <c r="CMG281" s="755"/>
      <c r="CMH281" s="755"/>
      <c r="CMI281" s="755"/>
      <c r="CMJ281" s="755"/>
      <c r="CMK281" s="755"/>
      <c r="CML281" s="755"/>
      <c r="CMM281" s="755"/>
      <c r="CMN281" s="755"/>
      <c r="CMO281" s="755"/>
      <c r="CMP281" s="755"/>
      <c r="CMQ281" s="755"/>
      <c r="CMR281" s="755"/>
      <c r="CMS281" s="755"/>
      <c r="CMT281" s="755"/>
      <c r="CMU281" s="755"/>
      <c r="CMV281" s="755"/>
      <c r="CMW281" s="755"/>
      <c r="CMX281" s="755"/>
      <c r="CMY281" s="755"/>
      <c r="CMZ281" s="755"/>
      <c r="CNA281" s="755"/>
      <c r="CNB281" s="755"/>
      <c r="CNC281" s="755"/>
      <c r="CND281" s="755"/>
      <c r="CNE281" s="755"/>
      <c r="CNF281" s="755"/>
      <c r="CNG281" s="755"/>
      <c r="CNH281" s="755"/>
      <c r="CNI281" s="755"/>
      <c r="CNJ281" s="755"/>
      <c r="CNK281" s="755"/>
      <c r="CNL281" s="755"/>
      <c r="CNM281" s="755"/>
      <c r="CNN281" s="755"/>
      <c r="CNO281" s="755"/>
      <c r="CNP281" s="755"/>
      <c r="CNQ281" s="755"/>
      <c r="CNR281" s="755"/>
      <c r="CNS281" s="755"/>
      <c r="CNT281" s="755"/>
      <c r="CNU281" s="755"/>
      <c r="CNV281" s="755"/>
      <c r="CNW281" s="755"/>
      <c r="CNX281" s="755"/>
      <c r="CNY281" s="755"/>
      <c r="CNZ281" s="755"/>
      <c r="COA281" s="755"/>
      <c r="COB281" s="755"/>
      <c r="COC281" s="755"/>
      <c r="COD281" s="755"/>
      <c r="COE281" s="755"/>
      <c r="COF281" s="755"/>
      <c r="COG281" s="755"/>
      <c r="COH281" s="755"/>
      <c r="COI281" s="755"/>
      <c r="COJ281" s="755"/>
      <c r="COK281" s="755"/>
      <c r="COL281" s="755"/>
      <c r="COM281" s="755"/>
      <c r="CON281" s="755"/>
      <c r="COO281" s="755"/>
      <c r="COP281" s="755"/>
      <c r="COQ281" s="755"/>
      <c r="COR281" s="755"/>
      <c r="COS281" s="755"/>
      <c r="COT281" s="755"/>
      <c r="COU281" s="755"/>
      <c r="COV281" s="755"/>
      <c r="COW281" s="755"/>
      <c r="COX281" s="755"/>
      <c r="COY281" s="755"/>
      <c r="COZ281" s="755"/>
      <c r="CPA281" s="755"/>
      <c r="CPB281" s="755"/>
      <c r="CPC281" s="755"/>
      <c r="CPD281" s="755"/>
      <c r="CPE281" s="755"/>
      <c r="CPF281" s="755"/>
      <c r="CPG281" s="755"/>
      <c r="CPH281" s="755"/>
      <c r="CPI281" s="755"/>
      <c r="CPJ281" s="755"/>
      <c r="CPK281" s="755"/>
      <c r="CPL281" s="755"/>
      <c r="CPM281" s="755"/>
      <c r="CPN281" s="755"/>
      <c r="CPO281" s="755"/>
      <c r="CPP281" s="755"/>
      <c r="CPQ281" s="755"/>
      <c r="CPR281" s="755"/>
      <c r="CPS281" s="755"/>
      <c r="CPT281" s="755"/>
      <c r="CPU281" s="755"/>
      <c r="CPV281" s="755"/>
      <c r="CPW281" s="755"/>
      <c r="CPX281" s="755"/>
      <c r="CPY281" s="755"/>
      <c r="CPZ281" s="755"/>
      <c r="CQA281" s="755"/>
      <c r="CQB281" s="755"/>
      <c r="CQC281" s="755"/>
      <c r="CQD281" s="755"/>
      <c r="CQE281" s="755"/>
      <c r="CQF281" s="755"/>
      <c r="CQG281" s="755"/>
      <c r="CQH281" s="755"/>
      <c r="CQI281" s="755"/>
      <c r="CQJ281" s="755"/>
      <c r="CQK281" s="755"/>
      <c r="CQL281" s="755"/>
      <c r="CQM281" s="755"/>
      <c r="CQN281" s="755"/>
      <c r="CQO281" s="755"/>
      <c r="CQP281" s="755"/>
      <c r="CQQ281" s="755"/>
      <c r="CQR281" s="755"/>
      <c r="CQS281" s="755"/>
      <c r="CQT281" s="755"/>
      <c r="CQU281" s="755"/>
      <c r="CQV281" s="755"/>
      <c r="CQW281" s="755"/>
      <c r="CQX281" s="755"/>
      <c r="CQY281" s="755"/>
      <c r="CQZ281" s="755"/>
      <c r="CRA281" s="755"/>
      <c r="CRB281" s="755"/>
      <c r="CRC281" s="755"/>
      <c r="CRD281" s="755"/>
      <c r="CRE281" s="755"/>
      <c r="CRF281" s="755"/>
      <c r="CRG281" s="755"/>
      <c r="CRH281" s="755"/>
      <c r="CRI281" s="755"/>
      <c r="CRJ281" s="755"/>
      <c r="CRK281" s="755"/>
      <c r="CRL281" s="755"/>
      <c r="CRM281" s="755"/>
      <c r="CRN281" s="755"/>
      <c r="CRO281" s="755"/>
      <c r="CRP281" s="755"/>
      <c r="CRQ281" s="755"/>
      <c r="CRR281" s="755"/>
      <c r="CRS281" s="755"/>
      <c r="CRT281" s="755"/>
      <c r="CRU281" s="755"/>
      <c r="CRV281" s="755"/>
      <c r="CRW281" s="755"/>
      <c r="CRX281" s="755"/>
      <c r="CRY281" s="755"/>
      <c r="CRZ281" s="755"/>
      <c r="CSA281" s="755"/>
      <c r="CSB281" s="755"/>
      <c r="CSC281" s="755"/>
      <c r="CSD281" s="755"/>
      <c r="CSE281" s="755"/>
      <c r="CSF281" s="755"/>
      <c r="CSG281" s="755"/>
      <c r="CSH281" s="755"/>
      <c r="CSI281" s="755"/>
      <c r="CSJ281" s="755"/>
      <c r="CSK281" s="755"/>
      <c r="CSL281" s="755"/>
      <c r="CSM281" s="755"/>
      <c r="CSN281" s="755"/>
      <c r="CSO281" s="755"/>
      <c r="CSP281" s="755"/>
      <c r="CSQ281" s="755"/>
      <c r="CSR281" s="755"/>
      <c r="CSS281" s="755"/>
      <c r="CST281" s="755"/>
      <c r="CSU281" s="755"/>
      <c r="CSV281" s="755"/>
      <c r="CSW281" s="755"/>
      <c r="CSX281" s="755"/>
      <c r="CSY281" s="755"/>
      <c r="CSZ281" s="755"/>
      <c r="CTA281" s="755"/>
      <c r="CTB281" s="755"/>
      <c r="CTC281" s="755"/>
      <c r="CTD281" s="755"/>
      <c r="CTE281" s="755"/>
      <c r="CTF281" s="755"/>
      <c r="CTG281" s="755"/>
      <c r="CTH281" s="755"/>
      <c r="CTI281" s="755"/>
      <c r="CTJ281" s="755"/>
      <c r="CTK281" s="755"/>
      <c r="CTL281" s="755"/>
      <c r="CTM281" s="755"/>
      <c r="CTN281" s="755"/>
      <c r="CTO281" s="755"/>
      <c r="CTP281" s="755"/>
      <c r="CTQ281" s="755"/>
      <c r="CTR281" s="755"/>
      <c r="CTS281" s="755"/>
      <c r="CTT281" s="755"/>
      <c r="CTU281" s="755"/>
      <c r="CTV281" s="755"/>
      <c r="CTW281" s="755"/>
      <c r="CTX281" s="755"/>
      <c r="CTY281" s="755"/>
      <c r="CTZ281" s="755"/>
      <c r="CUA281" s="755"/>
      <c r="CUB281" s="755"/>
      <c r="CUC281" s="755"/>
      <c r="CUD281" s="755"/>
      <c r="CUE281" s="755"/>
      <c r="CUF281" s="755"/>
      <c r="CUG281" s="755"/>
      <c r="CUH281" s="755"/>
      <c r="CUI281" s="755"/>
      <c r="CUJ281" s="755"/>
      <c r="CUK281" s="755"/>
      <c r="CUL281" s="755"/>
      <c r="CUM281" s="755"/>
      <c r="CUN281" s="755"/>
      <c r="CUO281" s="755"/>
      <c r="CUP281" s="755"/>
      <c r="CUQ281" s="755"/>
      <c r="CUR281" s="755"/>
      <c r="CUS281" s="755"/>
      <c r="CUT281" s="755"/>
      <c r="CUU281" s="755"/>
      <c r="CUV281" s="755"/>
      <c r="CUW281" s="755"/>
      <c r="CUX281" s="755"/>
      <c r="CUY281" s="755"/>
      <c r="CUZ281" s="755"/>
      <c r="CVA281" s="755"/>
      <c r="CVB281" s="755"/>
      <c r="CVC281" s="755"/>
      <c r="CVD281" s="755"/>
      <c r="CVE281" s="755"/>
      <c r="CVF281" s="755"/>
      <c r="CVG281" s="755"/>
      <c r="CVH281" s="755"/>
      <c r="CVI281" s="755"/>
      <c r="CVJ281" s="755"/>
      <c r="CVK281" s="755"/>
      <c r="CVL281" s="755"/>
      <c r="CVM281" s="755"/>
      <c r="CVN281" s="755"/>
      <c r="CVO281" s="755"/>
      <c r="CVP281" s="755"/>
      <c r="CVQ281" s="755"/>
      <c r="CVR281" s="755"/>
      <c r="CVS281" s="755"/>
      <c r="CVT281" s="755"/>
      <c r="CVU281" s="755"/>
      <c r="CVV281" s="755"/>
      <c r="CVW281" s="755"/>
      <c r="CVX281" s="755"/>
      <c r="CVY281" s="755"/>
      <c r="CVZ281" s="755"/>
      <c r="CWA281" s="755"/>
      <c r="CWB281" s="755"/>
      <c r="CWC281" s="755"/>
      <c r="CWD281" s="755"/>
      <c r="CWE281" s="755"/>
      <c r="CWF281" s="755"/>
      <c r="CWG281" s="755"/>
      <c r="CWH281" s="755"/>
      <c r="CWI281" s="755"/>
      <c r="CWJ281" s="755"/>
      <c r="CWK281" s="755"/>
      <c r="CWL281" s="755"/>
      <c r="CWM281" s="755"/>
      <c r="CWN281" s="755"/>
      <c r="CWO281" s="755"/>
      <c r="CWP281" s="755"/>
      <c r="CWQ281" s="755"/>
      <c r="CWR281" s="755"/>
      <c r="CWS281" s="755"/>
      <c r="CWT281" s="755"/>
      <c r="CWU281" s="755"/>
      <c r="CWV281" s="755"/>
      <c r="CWW281" s="755"/>
      <c r="CWX281" s="755"/>
      <c r="CWY281" s="755"/>
      <c r="CWZ281" s="755"/>
      <c r="CXA281" s="755"/>
      <c r="CXB281" s="755"/>
      <c r="CXC281" s="755"/>
      <c r="CXD281" s="755"/>
      <c r="CXE281" s="755"/>
      <c r="CXF281" s="755"/>
      <c r="CXG281" s="755"/>
      <c r="CXH281" s="755"/>
      <c r="CXI281" s="755"/>
      <c r="CXJ281" s="755"/>
      <c r="CXK281" s="755"/>
      <c r="CXL281" s="755"/>
      <c r="CXM281" s="755"/>
      <c r="CXN281" s="755"/>
      <c r="CXO281" s="755"/>
      <c r="CXP281" s="755"/>
      <c r="CXQ281" s="755"/>
      <c r="CXR281" s="755"/>
      <c r="CXS281" s="755"/>
      <c r="CXT281" s="755"/>
      <c r="CXU281" s="755"/>
      <c r="CXV281" s="755"/>
      <c r="CXW281" s="755"/>
      <c r="CXX281" s="755"/>
      <c r="CXY281" s="755"/>
      <c r="CXZ281" s="755"/>
      <c r="CYA281" s="755"/>
      <c r="CYB281" s="755"/>
      <c r="CYC281" s="755"/>
      <c r="CYD281" s="755"/>
      <c r="CYE281" s="755"/>
      <c r="CYF281" s="755"/>
      <c r="CYG281" s="755"/>
      <c r="CYH281" s="755"/>
      <c r="CYI281" s="755"/>
      <c r="CYJ281" s="755"/>
      <c r="CYK281" s="755"/>
      <c r="CYL281" s="755"/>
      <c r="CYM281" s="755"/>
      <c r="CYN281" s="755"/>
      <c r="CYO281" s="755"/>
      <c r="CYP281" s="755"/>
      <c r="CYQ281" s="755"/>
      <c r="CYR281" s="755"/>
      <c r="CYS281" s="755"/>
      <c r="CYT281" s="755"/>
      <c r="CYU281" s="755"/>
      <c r="CYV281" s="755"/>
      <c r="CYW281" s="755"/>
      <c r="CYX281" s="755"/>
      <c r="CYY281" s="755"/>
      <c r="CYZ281" s="755"/>
      <c r="CZA281" s="755"/>
      <c r="CZB281" s="755"/>
      <c r="CZC281" s="755"/>
      <c r="CZD281" s="755"/>
      <c r="CZE281" s="755"/>
      <c r="CZF281" s="755"/>
      <c r="CZG281" s="755"/>
      <c r="CZH281" s="755"/>
      <c r="CZI281" s="755"/>
      <c r="CZJ281" s="755"/>
      <c r="CZK281" s="755"/>
      <c r="CZL281" s="755"/>
      <c r="CZM281" s="755"/>
      <c r="CZN281" s="755"/>
      <c r="CZO281" s="755"/>
      <c r="CZP281" s="755"/>
      <c r="CZQ281" s="755"/>
      <c r="CZR281" s="755"/>
      <c r="CZS281" s="755"/>
      <c r="CZT281" s="755"/>
      <c r="CZU281" s="755"/>
      <c r="CZV281" s="755"/>
      <c r="CZW281" s="755"/>
      <c r="CZX281" s="755"/>
      <c r="CZY281" s="755"/>
      <c r="CZZ281" s="755"/>
      <c r="DAA281" s="755"/>
      <c r="DAB281" s="755"/>
      <c r="DAC281" s="755"/>
      <c r="DAD281" s="755"/>
      <c r="DAE281" s="755"/>
      <c r="DAF281" s="755"/>
      <c r="DAG281" s="755"/>
      <c r="DAH281" s="755"/>
      <c r="DAI281" s="755"/>
      <c r="DAJ281" s="755"/>
      <c r="DAK281" s="755"/>
      <c r="DAL281" s="755"/>
      <c r="DAM281" s="755"/>
      <c r="DAN281" s="755"/>
      <c r="DAO281" s="755"/>
      <c r="DAP281" s="755"/>
      <c r="DAQ281" s="755"/>
      <c r="DAR281" s="755"/>
      <c r="DAS281" s="755"/>
      <c r="DAT281" s="755"/>
      <c r="DAU281" s="755"/>
      <c r="DAV281" s="755"/>
      <c r="DAW281" s="755"/>
      <c r="DAX281" s="755"/>
      <c r="DAY281" s="755"/>
      <c r="DAZ281" s="755"/>
      <c r="DBA281" s="755"/>
      <c r="DBB281" s="755"/>
      <c r="DBC281" s="755"/>
      <c r="DBD281" s="755"/>
      <c r="DBE281" s="755"/>
      <c r="DBF281" s="755"/>
      <c r="DBG281" s="755"/>
      <c r="DBH281" s="755"/>
      <c r="DBI281" s="755"/>
      <c r="DBJ281" s="755"/>
      <c r="DBK281" s="755"/>
      <c r="DBL281" s="755"/>
      <c r="DBM281" s="755"/>
      <c r="DBN281" s="755"/>
      <c r="DBO281" s="755"/>
      <c r="DBP281" s="755"/>
      <c r="DBQ281" s="755"/>
      <c r="DBR281" s="755"/>
      <c r="DBS281" s="755"/>
      <c r="DBT281" s="755"/>
      <c r="DBU281" s="755"/>
      <c r="DBV281" s="755"/>
      <c r="DBW281" s="755"/>
      <c r="DBX281" s="755"/>
      <c r="DBY281" s="755"/>
      <c r="DBZ281" s="755"/>
      <c r="DCA281" s="755"/>
      <c r="DCB281" s="755"/>
      <c r="DCC281" s="755"/>
      <c r="DCD281" s="755"/>
      <c r="DCE281" s="755"/>
      <c r="DCF281" s="755"/>
      <c r="DCG281" s="755"/>
      <c r="DCH281" s="755"/>
      <c r="DCI281" s="755"/>
      <c r="DCJ281" s="755"/>
      <c r="DCK281" s="755"/>
      <c r="DCL281" s="755"/>
      <c r="DCM281" s="755"/>
      <c r="DCN281" s="755"/>
      <c r="DCO281" s="755"/>
      <c r="DCP281" s="755"/>
      <c r="DCQ281" s="755"/>
      <c r="DCR281" s="755"/>
      <c r="DCS281" s="755"/>
      <c r="DCT281" s="755"/>
      <c r="DCU281" s="755"/>
      <c r="DCV281" s="755"/>
      <c r="DCW281" s="755"/>
      <c r="DCX281" s="755"/>
      <c r="DCY281" s="755"/>
      <c r="DCZ281" s="755"/>
      <c r="DDA281" s="755"/>
      <c r="DDB281" s="755"/>
      <c r="DDC281" s="755"/>
      <c r="DDD281" s="755"/>
      <c r="DDE281" s="755"/>
      <c r="DDF281" s="755"/>
      <c r="DDG281" s="755"/>
      <c r="DDH281" s="755"/>
      <c r="DDI281" s="755"/>
      <c r="DDJ281" s="755"/>
      <c r="DDK281" s="755"/>
      <c r="DDL281" s="755"/>
      <c r="DDM281" s="755"/>
      <c r="DDN281" s="755"/>
      <c r="DDO281" s="755"/>
      <c r="DDP281" s="755"/>
      <c r="DDQ281" s="755"/>
      <c r="DDR281" s="755"/>
      <c r="DDS281" s="755"/>
      <c r="DDT281" s="755"/>
      <c r="DDU281" s="755"/>
      <c r="DDV281" s="755"/>
      <c r="DDW281" s="755"/>
      <c r="DDX281" s="755"/>
      <c r="DDY281" s="755"/>
      <c r="DDZ281" s="755"/>
      <c r="DEA281" s="755"/>
      <c r="DEB281" s="755"/>
      <c r="DEC281" s="755"/>
      <c r="DED281" s="755"/>
      <c r="DEE281" s="755"/>
      <c r="DEF281" s="755"/>
      <c r="DEG281" s="755"/>
      <c r="DEH281" s="755"/>
      <c r="DEI281" s="755"/>
      <c r="DEJ281" s="755"/>
      <c r="DEK281" s="755"/>
      <c r="DEL281" s="755"/>
      <c r="DEM281" s="755"/>
      <c r="DEN281" s="755"/>
      <c r="DEO281" s="755"/>
      <c r="DEP281" s="755"/>
      <c r="DEQ281" s="755"/>
      <c r="DER281" s="755"/>
      <c r="DES281" s="755"/>
      <c r="DET281" s="755"/>
      <c r="DEU281" s="755"/>
      <c r="DEV281" s="755"/>
      <c r="DEW281" s="755"/>
      <c r="DEX281" s="755"/>
      <c r="DEY281" s="755"/>
      <c r="DEZ281" s="755"/>
      <c r="DFA281" s="755"/>
      <c r="DFB281" s="755"/>
      <c r="DFC281" s="755"/>
      <c r="DFD281" s="755"/>
      <c r="DFE281" s="755"/>
      <c r="DFF281" s="755"/>
      <c r="DFG281" s="755"/>
      <c r="DFH281" s="755"/>
      <c r="DFI281" s="755"/>
      <c r="DFJ281" s="755"/>
      <c r="DFK281" s="755"/>
      <c r="DFL281" s="755"/>
      <c r="DFM281" s="755"/>
      <c r="DFN281" s="755"/>
      <c r="DFO281" s="755"/>
      <c r="DFP281" s="755"/>
      <c r="DFQ281" s="755"/>
      <c r="DFR281" s="755"/>
      <c r="DFS281" s="755"/>
      <c r="DFT281" s="755"/>
      <c r="DFU281" s="755"/>
      <c r="DFV281" s="755"/>
      <c r="DFW281" s="755"/>
      <c r="DFX281" s="755"/>
      <c r="DFY281" s="755"/>
      <c r="DFZ281" s="755"/>
      <c r="DGA281" s="755"/>
      <c r="DGB281" s="755"/>
      <c r="DGC281" s="755"/>
      <c r="DGD281" s="755"/>
      <c r="DGE281" s="755"/>
      <c r="DGF281" s="755"/>
      <c r="DGG281" s="755"/>
      <c r="DGH281" s="755"/>
      <c r="DGI281" s="755"/>
      <c r="DGJ281" s="755"/>
      <c r="DGK281" s="755"/>
      <c r="DGL281" s="755"/>
      <c r="DGM281" s="755"/>
      <c r="DGN281" s="755"/>
      <c r="DGO281" s="755"/>
      <c r="DGP281" s="755"/>
      <c r="DGQ281" s="755"/>
      <c r="DGR281" s="755"/>
      <c r="DGS281" s="755"/>
      <c r="DGT281" s="755"/>
      <c r="DGU281" s="755"/>
      <c r="DGV281" s="755"/>
      <c r="DGW281" s="755"/>
      <c r="DGX281" s="755"/>
      <c r="DGY281" s="755"/>
      <c r="DGZ281" s="755"/>
      <c r="DHA281" s="755"/>
      <c r="DHB281" s="755"/>
      <c r="DHC281" s="755"/>
      <c r="DHD281" s="755"/>
      <c r="DHE281" s="755"/>
      <c r="DHF281" s="755"/>
      <c r="DHG281" s="755"/>
      <c r="DHH281" s="755"/>
      <c r="DHI281" s="755"/>
      <c r="DHJ281" s="755"/>
      <c r="DHK281" s="755"/>
      <c r="DHL281" s="755"/>
      <c r="DHM281" s="755"/>
      <c r="DHN281" s="755"/>
      <c r="DHO281" s="755"/>
      <c r="DHP281" s="755"/>
      <c r="DHQ281" s="755"/>
      <c r="DHR281" s="755"/>
      <c r="DHS281" s="755"/>
      <c r="DHT281" s="755"/>
      <c r="DHU281" s="755"/>
      <c r="DHV281" s="755"/>
      <c r="DHW281" s="755"/>
      <c r="DHX281" s="755"/>
      <c r="DHY281" s="755"/>
      <c r="DHZ281" s="755"/>
      <c r="DIA281" s="755"/>
      <c r="DIB281" s="755"/>
      <c r="DIC281" s="755"/>
      <c r="DID281" s="755"/>
      <c r="DIE281" s="755"/>
      <c r="DIF281" s="755"/>
      <c r="DIG281" s="755"/>
      <c r="DIH281" s="755"/>
      <c r="DII281" s="755"/>
      <c r="DIJ281" s="755"/>
      <c r="DIK281" s="755"/>
      <c r="DIL281" s="755"/>
      <c r="DIM281" s="755"/>
      <c r="DIN281" s="755"/>
      <c r="DIO281" s="755"/>
      <c r="DIP281" s="755"/>
      <c r="DIQ281" s="755"/>
      <c r="DIR281" s="755"/>
      <c r="DIS281" s="755"/>
      <c r="DIT281" s="755"/>
      <c r="DIU281" s="755"/>
      <c r="DIV281" s="755"/>
      <c r="DIW281" s="755"/>
      <c r="DIX281" s="755"/>
      <c r="DIY281" s="755"/>
      <c r="DIZ281" s="755"/>
      <c r="DJA281" s="755"/>
      <c r="DJB281" s="755"/>
      <c r="DJC281" s="755"/>
      <c r="DJD281" s="755"/>
      <c r="DJE281" s="755"/>
      <c r="DJF281" s="755"/>
      <c r="DJG281" s="755"/>
      <c r="DJH281" s="755"/>
      <c r="DJI281" s="755"/>
      <c r="DJJ281" s="755"/>
      <c r="DJK281" s="755"/>
      <c r="DJL281" s="755"/>
      <c r="DJM281" s="755"/>
      <c r="DJN281" s="755"/>
      <c r="DJO281" s="755"/>
      <c r="DJP281" s="755"/>
      <c r="DJQ281" s="755"/>
      <c r="DJR281" s="755"/>
      <c r="DJS281" s="755"/>
      <c r="DJT281" s="755"/>
      <c r="DJU281" s="755"/>
      <c r="DJV281" s="755"/>
      <c r="DJW281" s="755"/>
      <c r="DJX281" s="755"/>
      <c r="DJY281" s="755"/>
      <c r="DJZ281" s="755"/>
      <c r="DKA281" s="755"/>
      <c r="DKB281" s="755"/>
      <c r="DKC281" s="755"/>
      <c r="DKD281" s="755"/>
      <c r="DKE281" s="755"/>
      <c r="DKF281" s="755"/>
      <c r="DKG281" s="755"/>
      <c r="DKH281" s="755"/>
      <c r="DKI281" s="755"/>
      <c r="DKJ281" s="755"/>
      <c r="DKK281" s="755"/>
      <c r="DKL281" s="755"/>
      <c r="DKM281" s="755"/>
      <c r="DKN281" s="755"/>
      <c r="DKO281" s="755"/>
      <c r="DKP281" s="755"/>
      <c r="DKQ281" s="755"/>
      <c r="DKR281" s="755"/>
      <c r="DKS281" s="755"/>
      <c r="DKT281" s="755"/>
      <c r="DKU281" s="755"/>
      <c r="DKV281" s="755"/>
      <c r="DKW281" s="755"/>
      <c r="DKX281" s="755"/>
      <c r="DKY281" s="755"/>
      <c r="DKZ281" s="755"/>
      <c r="DLA281" s="755"/>
      <c r="DLB281" s="755"/>
      <c r="DLC281" s="755"/>
      <c r="DLD281" s="755"/>
      <c r="DLE281" s="755"/>
      <c r="DLF281" s="755"/>
      <c r="DLG281" s="755"/>
      <c r="DLH281" s="755"/>
      <c r="DLI281" s="755"/>
      <c r="DLJ281" s="755"/>
      <c r="DLK281" s="755"/>
      <c r="DLL281" s="755"/>
      <c r="DLM281" s="755"/>
      <c r="DLN281" s="755"/>
      <c r="DLO281" s="755"/>
      <c r="DLP281" s="755"/>
      <c r="DLQ281" s="755"/>
      <c r="DLR281" s="755"/>
      <c r="DLS281" s="755"/>
      <c r="DLT281" s="755"/>
      <c r="DLU281" s="755"/>
      <c r="DLV281" s="755"/>
      <c r="DLW281" s="755"/>
      <c r="DLX281" s="755"/>
      <c r="DLY281" s="755"/>
      <c r="DLZ281" s="755"/>
      <c r="DMA281" s="755"/>
      <c r="DMB281" s="755"/>
      <c r="DMC281" s="755"/>
      <c r="DMD281" s="755"/>
      <c r="DME281" s="755"/>
      <c r="DMF281" s="755"/>
      <c r="DMG281" s="755"/>
      <c r="DMH281" s="755"/>
      <c r="DMI281" s="755"/>
      <c r="DMJ281" s="755"/>
      <c r="DMK281" s="755"/>
      <c r="DML281" s="755"/>
      <c r="DMM281" s="755"/>
      <c r="DMN281" s="755"/>
      <c r="DMO281" s="755"/>
      <c r="DMP281" s="755"/>
      <c r="DMQ281" s="755"/>
      <c r="DMR281" s="755"/>
      <c r="DMS281" s="755"/>
      <c r="DMT281" s="755"/>
      <c r="DMU281" s="755"/>
      <c r="DMV281" s="755"/>
      <c r="DMW281" s="755"/>
      <c r="DMX281" s="755"/>
      <c r="DMY281" s="755"/>
      <c r="DMZ281" s="755"/>
      <c r="DNA281" s="755"/>
      <c r="DNB281" s="755"/>
      <c r="DNC281" s="755"/>
      <c r="DND281" s="755"/>
      <c r="DNE281" s="755"/>
      <c r="DNF281" s="755"/>
      <c r="DNG281" s="755"/>
      <c r="DNH281" s="755"/>
      <c r="DNI281" s="755"/>
      <c r="DNJ281" s="755"/>
      <c r="DNK281" s="755"/>
      <c r="DNL281" s="755"/>
      <c r="DNM281" s="755"/>
      <c r="DNN281" s="755"/>
      <c r="DNO281" s="755"/>
      <c r="DNP281" s="755"/>
      <c r="DNQ281" s="755"/>
      <c r="DNR281" s="755"/>
      <c r="DNS281" s="755"/>
      <c r="DNT281" s="755"/>
      <c r="DNU281" s="755"/>
      <c r="DNV281" s="755"/>
      <c r="DNW281" s="755"/>
      <c r="DNX281" s="755"/>
      <c r="DNY281" s="755"/>
      <c r="DNZ281" s="755"/>
      <c r="DOA281" s="755"/>
      <c r="DOB281" s="755"/>
      <c r="DOC281" s="755"/>
      <c r="DOD281" s="755"/>
      <c r="DOE281" s="755"/>
      <c r="DOF281" s="755"/>
      <c r="DOG281" s="755"/>
      <c r="DOH281" s="755"/>
      <c r="DOI281" s="755"/>
      <c r="DOJ281" s="755"/>
      <c r="DOK281" s="755"/>
      <c r="DOL281" s="755"/>
      <c r="DOM281" s="755"/>
      <c r="DON281" s="755"/>
      <c r="DOO281" s="755"/>
      <c r="DOP281" s="755"/>
      <c r="DOQ281" s="755"/>
      <c r="DOR281" s="755"/>
      <c r="DOS281" s="755"/>
      <c r="DOT281" s="755"/>
      <c r="DOU281" s="755"/>
      <c r="DOV281" s="755"/>
      <c r="DOW281" s="755"/>
      <c r="DOX281" s="755"/>
      <c r="DOY281" s="755"/>
      <c r="DOZ281" s="755"/>
      <c r="DPA281" s="755"/>
      <c r="DPB281" s="755"/>
      <c r="DPC281" s="755"/>
      <c r="DPD281" s="755"/>
      <c r="DPE281" s="755"/>
      <c r="DPF281" s="755"/>
      <c r="DPG281" s="755"/>
      <c r="DPH281" s="755"/>
      <c r="DPI281" s="755"/>
      <c r="DPJ281" s="755"/>
      <c r="DPK281" s="755"/>
      <c r="DPL281" s="755"/>
      <c r="DPM281" s="755"/>
      <c r="DPN281" s="755"/>
      <c r="DPO281" s="755"/>
      <c r="DPP281" s="755"/>
      <c r="DPQ281" s="755"/>
      <c r="DPR281" s="755"/>
      <c r="DPS281" s="755"/>
      <c r="DPT281" s="755"/>
      <c r="DPU281" s="755"/>
      <c r="DPV281" s="755"/>
      <c r="DPW281" s="755"/>
      <c r="DPX281" s="755"/>
      <c r="DPY281" s="755"/>
      <c r="DPZ281" s="755"/>
      <c r="DQA281" s="755"/>
      <c r="DQB281" s="755"/>
      <c r="DQC281" s="755"/>
      <c r="DQD281" s="755"/>
      <c r="DQE281" s="755"/>
      <c r="DQF281" s="755"/>
      <c r="DQG281" s="755"/>
      <c r="DQH281" s="755"/>
      <c r="DQI281" s="755"/>
      <c r="DQJ281" s="755"/>
      <c r="DQK281" s="755"/>
      <c r="DQL281" s="755"/>
      <c r="DQM281" s="755"/>
      <c r="DQN281" s="755"/>
      <c r="DQO281" s="755"/>
      <c r="DQP281" s="755"/>
      <c r="DQQ281" s="755"/>
      <c r="DQR281" s="755"/>
      <c r="DQS281" s="755"/>
      <c r="DQT281" s="755"/>
      <c r="DQU281" s="755"/>
      <c r="DQV281" s="755"/>
      <c r="DQW281" s="755"/>
      <c r="DQX281" s="755"/>
      <c r="DQY281" s="755"/>
      <c r="DQZ281" s="755"/>
      <c r="DRA281" s="755"/>
      <c r="DRB281" s="755"/>
      <c r="DRC281" s="755"/>
      <c r="DRD281" s="755"/>
      <c r="DRE281" s="755"/>
      <c r="DRF281" s="755"/>
      <c r="DRG281" s="755"/>
      <c r="DRH281" s="755"/>
      <c r="DRI281" s="755"/>
      <c r="DRJ281" s="755"/>
      <c r="DRK281" s="755"/>
      <c r="DRL281" s="755"/>
      <c r="DRM281" s="755"/>
      <c r="DRN281" s="755"/>
      <c r="DRO281" s="755"/>
      <c r="DRP281" s="755"/>
      <c r="DRQ281" s="755"/>
      <c r="DRR281" s="755"/>
      <c r="DRS281" s="755"/>
      <c r="DRT281" s="755"/>
      <c r="DRU281" s="755"/>
      <c r="DRV281" s="755"/>
      <c r="DRW281" s="755"/>
      <c r="DRX281" s="755"/>
      <c r="DRY281" s="755"/>
      <c r="DRZ281" s="755"/>
      <c r="DSA281" s="755"/>
      <c r="DSB281" s="755"/>
      <c r="DSC281" s="755"/>
      <c r="DSD281" s="755"/>
      <c r="DSE281" s="755"/>
      <c r="DSF281" s="755"/>
      <c r="DSG281" s="755"/>
      <c r="DSH281" s="755"/>
      <c r="DSI281" s="755"/>
      <c r="DSJ281" s="755"/>
      <c r="DSK281" s="755"/>
      <c r="DSL281" s="755"/>
      <c r="DSM281" s="755"/>
      <c r="DSN281" s="755"/>
      <c r="DSO281" s="755"/>
      <c r="DSP281" s="755"/>
      <c r="DSQ281" s="755"/>
      <c r="DSR281" s="755"/>
      <c r="DSS281" s="755"/>
      <c r="DST281" s="755"/>
      <c r="DSU281" s="755"/>
      <c r="DSV281" s="755"/>
      <c r="DSW281" s="755"/>
      <c r="DSX281" s="755"/>
      <c r="DSY281" s="755"/>
      <c r="DSZ281" s="755"/>
      <c r="DTA281" s="755"/>
      <c r="DTB281" s="755"/>
      <c r="DTC281" s="755"/>
      <c r="DTD281" s="755"/>
      <c r="DTE281" s="755"/>
      <c r="DTF281" s="755"/>
      <c r="DTG281" s="755"/>
      <c r="DTH281" s="755"/>
      <c r="DTI281" s="755"/>
      <c r="DTJ281" s="755"/>
      <c r="DTK281" s="755"/>
      <c r="DTL281" s="755"/>
      <c r="DTM281" s="755"/>
      <c r="DTN281" s="755"/>
      <c r="DTO281" s="755"/>
      <c r="DTP281" s="755"/>
      <c r="DTQ281" s="755"/>
      <c r="DTR281" s="755"/>
      <c r="DTS281" s="755"/>
      <c r="DTT281" s="755"/>
      <c r="DTU281" s="755"/>
      <c r="DTV281" s="755"/>
      <c r="DTW281" s="755"/>
      <c r="DTX281" s="755"/>
      <c r="DTY281" s="755"/>
      <c r="DTZ281" s="755"/>
      <c r="DUA281" s="755"/>
      <c r="DUB281" s="755"/>
      <c r="DUC281" s="755"/>
      <c r="DUD281" s="755"/>
      <c r="DUE281" s="755"/>
      <c r="DUF281" s="755"/>
      <c r="DUG281" s="755"/>
      <c r="DUH281" s="755"/>
      <c r="DUI281" s="755"/>
      <c r="DUJ281" s="755"/>
      <c r="DUK281" s="755"/>
      <c r="DUL281" s="755"/>
      <c r="DUM281" s="755"/>
      <c r="DUN281" s="755"/>
      <c r="DUO281" s="755"/>
      <c r="DUP281" s="755"/>
      <c r="DUQ281" s="755"/>
      <c r="DUR281" s="755"/>
      <c r="DUS281" s="755"/>
      <c r="DUT281" s="755"/>
      <c r="DUU281" s="755"/>
      <c r="DUV281" s="755"/>
      <c r="DUW281" s="755"/>
      <c r="DUX281" s="755"/>
      <c r="DUY281" s="755"/>
      <c r="DUZ281" s="755"/>
      <c r="DVA281" s="755"/>
      <c r="DVB281" s="755"/>
      <c r="DVC281" s="755"/>
      <c r="DVD281" s="755"/>
      <c r="DVE281" s="755"/>
      <c r="DVF281" s="755"/>
      <c r="DVG281" s="755"/>
      <c r="DVH281" s="755"/>
      <c r="DVI281" s="755"/>
      <c r="DVJ281" s="755"/>
      <c r="DVK281" s="755"/>
      <c r="DVL281" s="755"/>
      <c r="DVM281" s="755"/>
      <c r="DVN281" s="755"/>
      <c r="DVO281" s="755"/>
      <c r="DVP281" s="755"/>
      <c r="DVQ281" s="755"/>
      <c r="DVR281" s="755"/>
      <c r="DVS281" s="755"/>
      <c r="DVT281" s="755"/>
      <c r="DVU281" s="755"/>
      <c r="DVV281" s="755"/>
      <c r="DVW281" s="755"/>
      <c r="DVX281" s="755"/>
      <c r="DVY281" s="755"/>
      <c r="DVZ281" s="755"/>
      <c r="DWA281" s="755"/>
      <c r="DWB281" s="755"/>
      <c r="DWC281" s="755"/>
      <c r="DWD281" s="755"/>
      <c r="DWE281" s="755"/>
      <c r="DWF281" s="755"/>
      <c r="DWG281" s="755"/>
      <c r="DWH281" s="755"/>
      <c r="DWI281" s="755"/>
      <c r="DWJ281" s="755"/>
      <c r="DWK281" s="755"/>
      <c r="DWL281" s="755"/>
      <c r="DWM281" s="755"/>
      <c r="DWN281" s="755"/>
      <c r="DWO281" s="755"/>
      <c r="DWP281" s="755"/>
      <c r="DWQ281" s="755"/>
      <c r="DWR281" s="755"/>
      <c r="DWS281" s="755"/>
      <c r="DWT281" s="755"/>
      <c r="DWU281" s="755"/>
      <c r="DWV281" s="755"/>
      <c r="DWW281" s="755"/>
      <c r="DWX281" s="755"/>
      <c r="DWY281" s="755"/>
      <c r="DWZ281" s="755"/>
      <c r="DXA281" s="755"/>
      <c r="DXB281" s="755"/>
      <c r="DXC281" s="755"/>
      <c r="DXD281" s="755"/>
      <c r="DXE281" s="755"/>
      <c r="DXF281" s="755"/>
      <c r="DXG281" s="755"/>
      <c r="DXH281" s="755"/>
      <c r="DXI281" s="755"/>
      <c r="DXJ281" s="755"/>
      <c r="DXK281" s="755"/>
      <c r="DXL281" s="755"/>
      <c r="DXM281" s="755"/>
      <c r="DXN281" s="755"/>
      <c r="DXO281" s="755"/>
      <c r="DXP281" s="755"/>
      <c r="DXQ281" s="755"/>
      <c r="DXR281" s="755"/>
      <c r="DXS281" s="755"/>
      <c r="DXT281" s="755"/>
      <c r="DXU281" s="755"/>
      <c r="DXV281" s="755"/>
      <c r="DXW281" s="755"/>
      <c r="DXX281" s="755"/>
      <c r="DXY281" s="755"/>
      <c r="DXZ281" s="755"/>
      <c r="DYA281" s="755"/>
      <c r="DYB281" s="755"/>
      <c r="DYC281" s="755"/>
      <c r="DYD281" s="755"/>
      <c r="DYE281" s="755"/>
      <c r="DYF281" s="755"/>
      <c r="DYG281" s="755"/>
      <c r="DYH281" s="755"/>
      <c r="DYI281" s="755"/>
      <c r="DYJ281" s="755"/>
      <c r="DYK281" s="755"/>
      <c r="DYL281" s="755"/>
      <c r="DYM281" s="755"/>
      <c r="DYN281" s="755"/>
      <c r="DYO281" s="755"/>
      <c r="DYP281" s="755"/>
      <c r="DYQ281" s="755"/>
      <c r="DYR281" s="755"/>
      <c r="DYS281" s="755"/>
      <c r="DYT281" s="755"/>
      <c r="DYU281" s="755"/>
      <c r="DYV281" s="755"/>
      <c r="DYW281" s="755"/>
      <c r="DYX281" s="755"/>
      <c r="DYY281" s="755"/>
      <c r="DYZ281" s="755"/>
      <c r="DZA281" s="755"/>
      <c r="DZB281" s="755"/>
      <c r="DZC281" s="755"/>
      <c r="DZD281" s="755"/>
      <c r="DZE281" s="755"/>
      <c r="DZF281" s="755"/>
      <c r="DZG281" s="755"/>
      <c r="DZH281" s="755"/>
      <c r="DZI281" s="755"/>
      <c r="DZJ281" s="755"/>
      <c r="DZK281" s="755"/>
      <c r="DZL281" s="755"/>
      <c r="DZM281" s="755"/>
      <c r="DZN281" s="755"/>
      <c r="DZO281" s="755"/>
      <c r="DZP281" s="755"/>
      <c r="DZQ281" s="755"/>
      <c r="DZR281" s="755"/>
      <c r="DZS281" s="755"/>
      <c r="DZT281" s="755"/>
      <c r="DZU281" s="755"/>
      <c r="DZV281" s="755"/>
      <c r="DZW281" s="755"/>
      <c r="DZX281" s="755"/>
      <c r="DZY281" s="755"/>
      <c r="DZZ281" s="755"/>
      <c r="EAA281" s="755"/>
      <c r="EAB281" s="755"/>
      <c r="EAC281" s="755"/>
      <c r="EAD281" s="755"/>
      <c r="EAE281" s="755"/>
      <c r="EAF281" s="755"/>
      <c r="EAG281" s="755"/>
      <c r="EAH281" s="755"/>
      <c r="EAI281" s="755"/>
      <c r="EAJ281" s="755"/>
      <c r="EAK281" s="755"/>
      <c r="EAL281" s="755"/>
      <c r="EAM281" s="755"/>
      <c r="EAN281" s="755"/>
      <c r="EAO281" s="755"/>
      <c r="EAP281" s="755"/>
      <c r="EAQ281" s="755"/>
      <c r="EAR281" s="755"/>
      <c r="EAS281" s="755"/>
      <c r="EAT281" s="755"/>
      <c r="EAU281" s="755"/>
      <c r="EAV281" s="755"/>
      <c r="EAW281" s="755"/>
      <c r="EAX281" s="755"/>
      <c r="EAY281" s="755"/>
      <c r="EAZ281" s="755"/>
      <c r="EBA281" s="755"/>
      <c r="EBB281" s="755"/>
      <c r="EBC281" s="755"/>
      <c r="EBD281" s="755"/>
      <c r="EBE281" s="755"/>
      <c r="EBF281" s="755"/>
      <c r="EBG281" s="755"/>
      <c r="EBH281" s="755"/>
      <c r="EBI281" s="755"/>
      <c r="EBJ281" s="755"/>
      <c r="EBK281" s="755"/>
      <c r="EBL281" s="755"/>
      <c r="EBM281" s="755"/>
      <c r="EBN281" s="755"/>
      <c r="EBO281" s="755"/>
      <c r="EBP281" s="755"/>
      <c r="EBQ281" s="755"/>
      <c r="EBR281" s="755"/>
      <c r="EBS281" s="755"/>
      <c r="EBT281" s="755"/>
      <c r="EBU281" s="755"/>
      <c r="EBV281" s="755"/>
      <c r="EBW281" s="755"/>
      <c r="EBX281" s="755"/>
      <c r="EBY281" s="755"/>
      <c r="EBZ281" s="755"/>
      <c r="ECA281" s="755"/>
      <c r="ECB281" s="755"/>
      <c r="ECC281" s="755"/>
      <c r="ECD281" s="755"/>
      <c r="ECE281" s="755"/>
      <c r="ECF281" s="755"/>
      <c r="ECG281" s="755"/>
      <c r="ECH281" s="755"/>
      <c r="ECI281" s="755"/>
      <c r="ECJ281" s="755"/>
      <c r="ECK281" s="755"/>
      <c r="ECL281" s="755"/>
      <c r="ECM281" s="755"/>
      <c r="ECN281" s="755"/>
      <c r="ECO281" s="755"/>
      <c r="ECP281" s="755"/>
      <c r="ECQ281" s="755"/>
      <c r="ECR281" s="755"/>
      <c r="ECS281" s="755"/>
      <c r="ECT281" s="755"/>
      <c r="ECU281" s="755"/>
      <c r="ECV281" s="755"/>
      <c r="ECW281" s="755"/>
      <c r="ECX281" s="755"/>
      <c r="ECY281" s="755"/>
      <c r="ECZ281" s="755"/>
      <c r="EDA281" s="755"/>
      <c r="EDB281" s="755"/>
      <c r="EDC281" s="755"/>
      <c r="EDD281" s="755"/>
      <c r="EDE281" s="755"/>
      <c r="EDF281" s="755"/>
      <c r="EDG281" s="755"/>
      <c r="EDH281" s="755"/>
      <c r="EDI281" s="755"/>
      <c r="EDJ281" s="755"/>
      <c r="EDK281" s="755"/>
      <c r="EDL281" s="755"/>
      <c r="EDM281" s="755"/>
      <c r="EDN281" s="755"/>
      <c r="EDO281" s="755"/>
      <c r="EDP281" s="755"/>
      <c r="EDQ281" s="755"/>
      <c r="EDR281" s="755"/>
      <c r="EDS281" s="755"/>
      <c r="EDT281" s="755"/>
      <c r="EDU281" s="755"/>
      <c r="EDV281" s="755"/>
      <c r="EDW281" s="755"/>
      <c r="EDX281" s="755"/>
      <c r="EDY281" s="755"/>
      <c r="EDZ281" s="755"/>
      <c r="EEA281" s="755"/>
      <c r="EEB281" s="755"/>
      <c r="EEC281" s="755"/>
      <c r="EED281" s="755"/>
      <c r="EEE281" s="755"/>
      <c r="EEF281" s="755"/>
      <c r="EEG281" s="755"/>
      <c r="EEH281" s="755"/>
      <c r="EEI281" s="755"/>
      <c r="EEJ281" s="755"/>
      <c r="EEK281" s="755"/>
      <c r="EEL281" s="755"/>
      <c r="EEM281" s="755"/>
      <c r="EEN281" s="755"/>
      <c r="EEO281" s="755"/>
      <c r="EEP281" s="755"/>
      <c r="EEQ281" s="755"/>
      <c r="EER281" s="755"/>
      <c r="EES281" s="755"/>
      <c r="EET281" s="755"/>
      <c r="EEU281" s="755"/>
      <c r="EEV281" s="755"/>
      <c r="EEW281" s="755"/>
      <c r="EEX281" s="755"/>
      <c r="EEY281" s="755"/>
      <c r="EEZ281" s="755"/>
      <c r="EFA281" s="755"/>
      <c r="EFB281" s="755"/>
      <c r="EFC281" s="755"/>
      <c r="EFD281" s="755"/>
      <c r="EFE281" s="755"/>
      <c r="EFF281" s="755"/>
      <c r="EFG281" s="755"/>
      <c r="EFH281" s="755"/>
      <c r="EFI281" s="755"/>
      <c r="EFJ281" s="755"/>
      <c r="EFK281" s="755"/>
      <c r="EFL281" s="755"/>
      <c r="EFM281" s="755"/>
      <c r="EFN281" s="755"/>
      <c r="EFO281" s="755"/>
      <c r="EFP281" s="755"/>
      <c r="EFQ281" s="755"/>
      <c r="EFR281" s="755"/>
      <c r="EFS281" s="755"/>
      <c r="EFT281" s="755"/>
      <c r="EFU281" s="755"/>
      <c r="EFV281" s="755"/>
      <c r="EFW281" s="755"/>
      <c r="EFX281" s="755"/>
      <c r="EFY281" s="755"/>
      <c r="EFZ281" s="755"/>
      <c r="EGA281" s="755"/>
      <c r="EGB281" s="755"/>
      <c r="EGC281" s="755"/>
      <c r="EGD281" s="755"/>
      <c r="EGE281" s="755"/>
      <c r="EGF281" s="755"/>
      <c r="EGG281" s="755"/>
      <c r="EGH281" s="755"/>
      <c r="EGI281" s="755"/>
      <c r="EGJ281" s="755"/>
      <c r="EGK281" s="755"/>
      <c r="EGL281" s="755"/>
      <c r="EGM281" s="755"/>
      <c r="EGN281" s="755"/>
      <c r="EGO281" s="755"/>
      <c r="EGP281" s="755"/>
      <c r="EGQ281" s="755"/>
      <c r="EGR281" s="755"/>
      <c r="EGS281" s="755"/>
      <c r="EGT281" s="755"/>
      <c r="EGU281" s="755"/>
      <c r="EGV281" s="755"/>
      <c r="EGW281" s="755"/>
      <c r="EGX281" s="755"/>
      <c r="EGY281" s="755"/>
      <c r="EGZ281" s="755"/>
      <c r="EHA281" s="755"/>
      <c r="EHB281" s="755"/>
      <c r="EHC281" s="755"/>
      <c r="EHD281" s="755"/>
      <c r="EHE281" s="755"/>
      <c r="EHF281" s="755"/>
      <c r="EHG281" s="755"/>
      <c r="EHH281" s="755"/>
      <c r="EHI281" s="755"/>
      <c r="EHJ281" s="755"/>
      <c r="EHK281" s="755"/>
      <c r="EHL281" s="755"/>
      <c r="EHM281" s="755"/>
      <c r="EHN281" s="755"/>
      <c r="EHO281" s="755"/>
      <c r="EHP281" s="755"/>
      <c r="EHQ281" s="755"/>
      <c r="EHR281" s="755"/>
      <c r="EHS281" s="755"/>
      <c r="EHT281" s="755"/>
      <c r="EHU281" s="755"/>
      <c r="EHV281" s="755"/>
      <c r="EHW281" s="755"/>
      <c r="EHX281" s="755"/>
      <c r="EHY281" s="755"/>
      <c r="EHZ281" s="755"/>
      <c r="EIA281" s="755"/>
      <c r="EIB281" s="755"/>
      <c r="EIC281" s="755"/>
      <c r="EID281" s="755"/>
      <c r="EIE281" s="755"/>
      <c r="EIF281" s="755"/>
      <c r="EIG281" s="755"/>
      <c r="EIH281" s="755"/>
      <c r="EII281" s="755"/>
      <c r="EIJ281" s="755"/>
      <c r="EIK281" s="755"/>
      <c r="EIL281" s="755"/>
      <c r="EIM281" s="755"/>
      <c r="EIN281" s="755"/>
      <c r="EIO281" s="755"/>
      <c r="EIP281" s="755"/>
      <c r="EIQ281" s="755"/>
      <c r="EIR281" s="755"/>
      <c r="EIS281" s="755"/>
      <c r="EIT281" s="755"/>
      <c r="EIU281" s="755"/>
      <c r="EIV281" s="755"/>
      <c r="EIW281" s="755"/>
      <c r="EIX281" s="755"/>
      <c r="EIY281" s="755"/>
      <c r="EIZ281" s="755"/>
      <c r="EJA281" s="755"/>
      <c r="EJB281" s="755"/>
      <c r="EJC281" s="755"/>
      <c r="EJD281" s="755"/>
      <c r="EJE281" s="755"/>
      <c r="EJF281" s="755"/>
      <c r="EJG281" s="755"/>
      <c r="EJH281" s="755"/>
      <c r="EJI281" s="755"/>
      <c r="EJJ281" s="755"/>
      <c r="EJK281" s="755"/>
      <c r="EJL281" s="755"/>
      <c r="EJM281" s="755"/>
      <c r="EJN281" s="755"/>
      <c r="EJO281" s="755"/>
      <c r="EJP281" s="755"/>
      <c r="EJQ281" s="755"/>
      <c r="EJR281" s="755"/>
      <c r="EJS281" s="755"/>
      <c r="EJT281" s="755"/>
      <c r="EJU281" s="755"/>
      <c r="EJV281" s="755"/>
      <c r="EJW281" s="755"/>
      <c r="EJX281" s="755"/>
      <c r="EJY281" s="755"/>
      <c r="EJZ281" s="755"/>
      <c r="EKA281" s="755"/>
      <c r="EKB281" s="755"/>
      <c r="EKC281" s="755"/>
      <c r="EKD281" s="755"/>
      <c r="EKE281" s="755"/>
      <c r="EKF281" s="755"/>
      <c r="EKG281" s="755"/>
      <c r="EKH281" s="755"/>
      <c r="EKI281" s="755"/>
      <c r="EKJ281" s="755"/>
      <c r="EKK281" s="755"/>
      <c r="EKL281" s="755"/>
      <c r="EKM281" s="755"/>
      <c r="EKN281" s="755"/>
      <c r="EKO281" s="755"/>
      <c r="EKP281" s="755"/>
      <c r="EKQ281" s="755"/>
      <c r="EKR281" s="755"/>
      <c r="EKS281" s="755"/>
      <c r="EKT281" s="755"/>
      <c r="EKU281" s="755"/>
      <c r="EKV281" s="755"/>
      <c r="EKW281" s="755"/>
      <c r="EKX281" s="755"/>
      <c r="EKY281" s="755"/>
      <c r="EKZ281" s="755"/>
      <c r="ELA281" s="755"/>
      <c r="ELB281" s="755"/>
      <c r="ELC281" s="755"/>
      <c r="ELD281" s="755"/>
      <c r="ELE281" s="755"/>
      <c r="ELF281" s="755"/>
      <c r="ELG281" s="755"/>
      <c r="ELH281" s="755"/>
      <c r="ELI281" s="755"/>
      <c r="ELJ281" s="755"/>
      <c r="ELK281" s="755"/>
      <c r="ELL281" s="755"/>
      <c r="ELM281" s="755"/>
      <c r="ELN281" s="755"/>
      <c r="ELO281" s="755"/>
      <c r="ELP281" s="755"/>
      <c r="ELQ281" s="755"/>
      <c r="ELR281" s="755"/>
      <c r="ELS281" s="755"/>
      <c r="ELT281" s="755"/>
      <c r="ELU281" s="755"/>
      <c r="ELV281" s="755"/>
      <c r="ELW281" s="755"/>
      <c r="ELX281" s="755"/>
      <c r="ELY281" s="755"/>
      <c r="ELZ281" s="755"/>
      <c r="EMA281" s="755"/>
      <c r="EMB281" s="755"/>
      <c r="EMC281" s="755"/>
      <c r="EMD281" s="755"/>
      <c r="EME281" s="755"/>
      <c r="EMF281" s="755"/>
      <c r="EMG281" s="755"/>
      <c r="EMH281" s="755"/>
      <c r="EMI281" s="755"/>
      <c r="EMJ281" s="755"/>
      <c r="EMK281" s="755"/>
      <c r="EML281" s="755"/>
      <c r="EMM281" s="755"/>
      <c r="EMN281" s="755"/>
      <c r="EMO281" s="755"/>
      <c r="EMP281" s="755"/>
      <c r="EMQ281" s="755"/>
      <c r="EMR281" s="755"/>
      <c r="EMS281" s="755"/>
      <c r="EMT281" s="755"/>
      <c r="EMU281" s="755"/>
      <c r="EMV281" s="755"/>
      <c r="EMW281" s="755"/>
      <c r="EMX281" s="755"/>
      <c r="EMY281" s="755"/>
      <c r="EMZ281" s="755"/>
      <c r="ENA281" s="755"/>
      <c r="ENB281" s="755"/>
      <c r="ENC281" s="755"/>
      <c r="END281" s="755"/>
      <c r="ENE281" s="755"/>
      <c r="ENF281" s="755"/>
      <c r="ENG281" s="755"/>
      <c r="ENH281" s="755"/>
      <c r="ENI281" s="755"/>
      <c r="ENJ281" s="755"/>
      <c r="ENK281" s="755"/>
      <c r="ENL281" s="755"/>
      <c r="ENM281" s="755"/>
      <c r="ENN281" s="755"/>
      <c r="ENO281" s="755"/>
      <c r="ENP281" s="755"/>
      <c r="ENQ281" s="755"/>
      <c r="ENR281" s="755"/>
      <c r="ENS281" s="755"/>
      <c r="ENT281" s="755"/>
      <c r="ENU281" s="755"/>
      <c r="ENV281" s="755"/>
      <c r="ENW281" s="755"/>
      <c r="ENX281" s="755"/>
      <c r="ENY281" s="755"/>
      <c r="ENZ281" s="755"/>
      <c r="EOA281" s="755"/>
      <c r="EOB281" s="755"/>
      <c r="EOC281" s="755"/>
      <c r="EOD281" s="755"/>
      <c r="EOE281" s="755"/>
      <c r="EOF281" s="755"/>
      <c r="EOG281" s="755"/>
      <c r="EOH281" s="755"/>
      <c r="EOI281" s="755"/>
      <c r="EOJ281" s="755"/>
      <c r="EOK281" s="755"/>
      <c r="EOL281" s="755"/>
      <c r="EOM281" s="755"/>
      <c r="EON281" s="755"/>
      <c r="EOO281" s="755"/>
      <c r="EOP281" s="755"/>
      <c r="EOQ281" s="755"/>
      <c r="EOR281" s="755"/>
      <c r="EOS281" s="755"/>
      <c r="EOT281" s="755"/>
      <c r="EOU281" s="755"/>
      <c r="EOV281" s="755"/>
      <c r="EOW281" s="755"/>
      <c r="EOX281" s="755"/>
      <c r="EOY281" s="755"/>
      <c r="EOZ281" s="755"/>
      <c r="EPA281" s="755"/>
      <c r="EPB281" s="755"/>
      <c r="EPC281" s="755"/>
      <c r="EPD281" s="755"/>
      <c r="EPE281" s="755"/>
      <c r="EPF281" s="755"/>
      <c r="EPG281" s="755"/>
      <c r="EPH281" s="755"/>
      <c r="EPI281" s="755"/>
      <c r="EPJ281" s="755"/>
      <c r="EPK281" s="755"/>
      <c r="EPL281" s="755"/>
      <c r="EPM281" s="755"/>
      <c r="EPN281" s="755"/>
      <c r="EPO281" s="755"/>
      <c r="EPP281" s="755"/>
      <c r="EPQ281" s="755"/>
      <c r="EPR281" s="755"/>
      <c r="EPS281" s="755"/>
      <c r="EPT281" s="755"/>
      <c r="EPU281" s="755"/>
      <c r="EPV281" s="755"/>
      <c r="EPW281" s="755"/>
      <c r="EPX281" s="755"/>
      <c r="EPY281" s="755"/>
      <c r="EPZ281" s="755"/>
      <c r="EQA281" s="755"/>
      <c r="EQB281" s="755"/>
      <c r="EQC281" s="755"/>
      <c r="EQD281" s="755"/>
      <c r="EQE281" s="755"/>
      <c r="EQF281" s="755"/>
      <c r="EQG281" s="755"/>
      <c r="EQH281" s="755"/>
      <c r="EQI281" s="755"/>
      <c r="EQJ281" s="755"/>
      <c r="EQK281" s="755"/>
      <c r="EQL281" s="755"/>
      <c r="EQM281" s="755"/>
      <c r="EQN281" s="755"/>
      <c r="EQO281" s="755"/>
      <c r="EQP281" s="755"/>
      <c r="EQQ281" s="755"/>
      <c r="EQR281" s="755"/>
      <c r="EQS281" s="755"/>
      <c r="EQT281" s="755"/>
      <c r="EQU281" s="755"/>
      <c r="EQV281" s="755"/>
      <c r="EQW281" s="755"/>
      <c r="EQX281" s="755"/>
      <c r="EQY281" s="755"/>
      <c r="EQZ281" s="755"/>
      <c r="ERA281" s="755"/>
      <c r="ERB281" s="755"/>
      <c r="ERC281" s="755"/>
      <c r="ERD281" s="755"/>
      <c r="ERE281" s="755"/>
      <c r="ERF281" s="755"/>
      <c r="ERG281" s="755"/>
      <c r="ERH281" s="755"/>
      <c r="ERI281" s="755"/>
      <c r="ERJ281" s="755"/>
      <c r="ERK281" s="755"/>
      <c r="ERL281" s="755"/>
      <c r="ERM281" s="755"/>
      <c r="ERN281" s="755"/>
      <c r="ERO281" s="755"/>
      <c r="ERP281" s="755"/>
      <c r="ERQ281" s="755"/>
      <c r="ERR281" s="755"/>
      <c r="ERS281" s="755"/>
      <c r="ERT281" s="755"/>
      <c r="ERU281" s="755"/>
      <c r="ERV281" s="755"/>
      <c r="ERW281" s="755"/>
      <c r="ERX281" s="755"/>
      <c r="ERY281" s="755"/>
      <c r="ERZ281" s="755"/>
      <c r="ESA281" s="755"/>
      <c r="ESB281" s="755"/>
      <c r="ESC281" s="755"/>
      <c r="ESD281" s="755"/>
      <c r="ESE281" s="755"/>
      <c r="ESF281" s="755"/>
      <c r="ESG281" s="755"/>
      <c r="ESH281" s="755"/>
      <c r="ESI281" s="755"/>
      <c r="ESJ281" s="755"/>
      <c r="ESK281" s="755"/>
      <c r="ESL281" s="755"/>
      <c r="ESM281" s="755"/>
      <c r="ESN281" s="755"/>
      <c r="ESO281" s="755"/>
      <c r="ESP281" s="755"/>
      <c r="ESQ281" s="755"/>
      <c r="ESR281" s="755"/>
      <c r="ESS281" s="755"/>
      <c r="EST281" s="755"/>
      <c r="ESU281" s="755"/>
      <c r="ESV281" s="755"/>
      <c r="ESW281" s="755"/>
      <c r="ESX281" s="755"/>
      <c r="ESY281" s="755"/>
      <c r="ESZ281" s="755"/>
      <c r="ETA281" s="755"/>
      <c r="ETB281" s="755"/>
      <c r="ETC281" s="755"/>
      <c r="ETD281" s="755"/>
      <c r="ETE281" s="755"/>
      <c r="ETF281" s="755"/>
      <c r="ETG281" s="755"/>
      <c r="ETH281" s="755"/>
      <c r="ETI281" s="755"/>
      <c r="ETJ281" s="755"/>
      <c r="ETK281" s="755"/>
      <c r="ETL281" s="755"/>
      <c r="ETM281" s="755"/>
      <c r="ETN281" s="755"/>
      <c r="ETO281" s="755"/>
      <c r="ETP281" s="755"/>
      <c r="ETQ281" s="755"/>
      <c r="ETR281" s="755"/>
      <c r="ETS281" s="755"/>
      <c r="ETT281" s="755"/>
      <c r="ETU281" s="755"/>
      <c r="ETV281" s="755"/>
      <c r="ETW281" s="755"/>
      <c r="ETX281" s="755"/>
      <c r="ETY281" s="755"/>
      <c r="ETZ281" s="755"/>
      <c r="EUA281" s="755"/>
      <c r="EUB281" s="755"/>
      <c r="EUC281" s="755"/>
      <c r="EUD281" s="755"/>
      <c r="EUE281" s="755"/>
      <c r="EUF281" s="755"/>
      <c r="EUG281" s="755"/>
      <c r="EUH281" s="755"/>
      <c r="EUI281" s="755"/>
      <c r="EUJ281" s="755"/>
      <c r="EUK281" s="755"/>
      <c r="EUL281" s="755"/>
      <c r="EUM281" s="755"/>
      <c r="EUN281" s="755"/>
      <c r="EUO281" s="755"/>
      <c r="EUP281" s="755"/>
      <c r="EUQ281" s="755"/>
      <c r="EUR281" s="755"/>
      <c r="EUS281" s="755"/>
      <c r="EUT281" s="755"/>
      <c r="EUU281" s="755"/>
      <c r="EUV281" s="755"/>
      <c r="EUW281" s="755"/>
      <c r="EUX281" s="755"/>
      <c r="EUY281" s="755"/>
      <c r="EUZ281" s="755"/>
      <c r="EVA281" s="755"/>
      <c r="EVB281" s="755"/>
      <c r="EVC281" s="755"/>
      <c r="EVD281" s="755"/>
      <c r="EVE281" s="755"/>
      <c r="EVF281" s="755"/>
      <c r="EVG281" s="755"/>
      <c r="EVH281" s="755"/>
      <c r="EVI281" s="755"/>
      <c r="EVJ281" s="755"/>
      <c r="EVK281" s="755"/>
      <c r="EVL281" s="755"/>
      <c r="EVM281" s="755"/>
      <c r="EVN281" s="755"/>
      <c r="EVO281" s="755"/>
      <c r="EVP281" s="755"/>
      <c r="EVQ281" s="755"/>
      <c r="EVR281" s="755"/>
      <c r="EVS281" s="755"/>
      <c r="EVT281" s="755"/>
      <c r="EVU281" s="755"/>
      <c r="EVV281" s="755"/>
      <c r="EVW281" s="755"/>
      <c r="EVX281" s="755"/>
      <c r="EVY281" s="755"/>
      <c r="EVZ281" s="755"/>
      <c r="EWA281" s="755"/>
      <c r="EWB281" s="755"/>
      <c r="EWC281" s="755"/>
      <c r="EWD281" s="755"/>
      <c r="EWE281" s="755"/>
      <c r="EWF281" s="755"/>
      <c r="EWG281" s="755"/>
      <c r="EWH281" s="755"/>
      <c r="EWI281" s="755"/>
      <c r="EWJ281" s="755"/>
      <c r="EWK281" s="755"/>
      <c r="EWL281" s="755"/>
      <c r="EWM281" s="755"/>
      <c r="EWN281" s="755"/>
      <c r="EWO281" s="755"/>
      <c r="EWP281" s="755"/>
      <c r="EWQ281" s="755"/>
      <c r="EWR281" s="755"/>
      <c r="EWS281" s="755"/>
      <c r="EWT281" s="755"/>
      <c r="EWU281" s="755"/>
      <c r="EWV281" s="755"/>
      <c r="EWW281" s="755"/>
      <c r="EWX281" s="755"/>
      <c r="EWY281" s="755"/>
      <c r="EWZ281" s="755"/>
      <c r="EXA281" s="755"/>
      <c r="EXB281" s="755"/>
      <c r="EXC281" s="755"/>
      <c r="EXD281" s="755"/>
      <c r="EXE281" s="755"/>
      <c r="EXF281" s="755"/>
      <c r="EXG281" s="755"/>
      <c r="EXH281" s="755"/>
      <c r="EXI281" s="755"/>
      <c r="EXJ281" s="755"/>
      <c r="EXK281" s="755"/>
      <c r="EXL281" s="755"/>
      <c r="EXM281" s="755"/>
      <c r="EXN281" s="755"/>
      <c r="EXO281" s="755"/>
      <c r="EXP281" s="755"/>
      <c r="EXQ281" s="755"/>
      <c r="EXR281" s="755"/>
      <c r="EXS281" s="755"/>
      <c r="EXT281" s="755"/>
      <c r="EXU281" s="755"/>
      <c r="EXV281" s="755"/>
      <c r="EXW281" s="755"/>
      <c r="EXX281" s="755"/>
      <c r="EXY281" s="755"/>
      <c r="EXZ281" s="755"/>
      <c r="EYA281" s="755"/>
      <c r="EYB281" s="755"/>
      <c r="EYC281" s="755"/>
      <c r="EYD281" s="755"/>
      <c r="EYE281" s="755"/>
      <c r="EYF281" s="755"/>
      <c r="EYG281" s="755"/>
      <c r="EYH281" s="755"/>
      <c r="EYI281" s="755"/>
      <c r="EYJ281" s="755"/>
      <c r="EYK281" s="755"/>
      <c r="EYL281" s="755"/>
      <c r="EYM281" s="755"/>
      <c r="EYN281" s="755"/>
      <c r="EYO281" s="755"/>
      <c r="EYP281" s="755"/>
      <c r="EYQ281" s="755"/>
      <c r="EYR281" s="755"/>
      <c r="EYS281" s="755"/>
      <c r="EYT281" s="755"/>
      <c r="EYU281" s="755"/>
      <c r="EYV281" s="755"/>
      <c r="EYW281" s="755"/>
      <c r="EYX281" s="755"/>
      <c r="EYY281" s="755"/>
      <c r="EYZ281" s="755"/>
      <c r="EZA281" s="755"/>
      <c r="EZB281" s="755"/>
      <c r="EZC281" s="755"/>
      <c r="EZD281" s="755"/>
      <c r="EZE281" s="755"/>
      <c r="EZF281" s="755"/>
      <c r="EZG281" s="755"/>
      <c r="EZH281" s="755"/>
      <c r="EZI281" s="755"/>
      <c r="EZJ281" s="755"/>
      <c r="EZK281" s="755"/>
      <c r="EZL281" s="755"/>
      <c r="EZM281" s="755"/>
      <c r="EZN281" s="755"/>
      <c r="EZO281" s="755"/>
      <c r="EZP281" s="755"/>
      <c r="EZQ281" s="755"/>
      <c r="EZR281" s="755"/>
      <c r="EZS281" s="755"/>
      <c r="EZT281" s="755"/>
      <c r="EZU281" s="755"/>
      <c r="EZV281" s="755"/>
      <c r="EZW281" s="755"/>
      <c r="EZX281" s="755"/>
      <c r="EZY281" s="755"/>
      <c r="EZZ281" s="755"/>
      <c r="FAA281" s="755"/>
      <c r="FAB281" s="755"/>
      <c r="FAC281" s="755"/>
      <c r="FAD281" s="755"/>
      <c r="FAE281" s="755"/>
      <c r="FAF281" s="755"/>
      <c r="FAG281" s="755"/>
      <c r="FAH281" s="755"/>
      <c r="FAI281" s="755"/>
      <c r="FAJ281" s="755"/>
      <c r="FAK281" s="755"/>
      <c r="FAL281" s="755"/>
      <c r="FAM281" s="755"/>
      <c r="FAN281" s="755"/>
      <c r="FAO281" s="755"/>
      <c r="FAP281" s="755"/>
      <c r="FAQ281" s="755"/>
      <c r="FAR281" s="755"/>
      <c r="FAS281" s="755"/>
      <c r="FAT281" s="755"/>
      <c r="FAU281" s="755"/>
      <c r="FAV281" s="755"/>
      <c r="FAW281" s="755"/>
      <c r="FAX281" s="755"/>
      <c r="FAY281" s="755"/>
      <c r="FAZ281" s="755"/>
      <c r="FBA281" s="755"/>
      <c r="FBB281" s="755"/>
      <c r="FBC281" s="755"/>
      <c r="FBD281" s="755"/>
      <c r="FBE281" s="755"/>
      <c r="FBF281" s="755"/>
      <c r="FBG281" s="755"/>
      <c r="FBH281" s="755"/>
      <c r="FBI281" s="755"/>
      <c r="FBJ281" s="755"/>
      <c r="FBK281" s="755"/>
      <c r="FBL281" s="755"/>
      <c r="FBM281" s="755"/>
      <c r="FBN281" s="755"/>
      <c r="FBO281" s="755"/>
      <c r="FBP281" s="755"/>
      <c r="FBQ281" s="755"/>
      <c r="FBR281" s="755"/>
      <c r="FBS281" s="755"/>
      <c r="FBT281" s="755"/>
      <c r="FBU281" s="755"/>
      <c r="FBV281" s="755"/>
      <c r="FBW281" s="755"/>
      <c r="FBX281" s="755"/>
      <c r="FBY281" s="755"/>
      <c r="FBZ281" s="755"/>
      <c r="FCA281" s="755"/>
      <c r="FCB281" s="755"/>
      <c r="FCC281" s="755"/>
      <c r="FCD281" s="755"/>
      <c r="FCE281" s="755"/>
      <c r="FCF281" s="755"/>
      <c r="FCG281" s="755"/>
      <c r="FCH281" s="755"/>
      <c r="FCI281" s="755"/>
      <c r="FCJ281" s="755"/>
      <c r="FCK281" s="755"/>
      <c r="FCL281" s="755"/>
      <c r="FCM281" s="755"/>
      <c r="FCN281" s="755"/>
      <c r="FCO281" s="755"/>
      <c r="FCP281" s="755"/>
      <c r="FCQ281" s="755"/>
      <c r="FCR281" s="755"/>
      <c r="FCS281" s="755"/>
      <c r="FCT281" s="755"/>
      <c r="FCU281" s="755"/>
      <c r="FCV281" s="755"/>
      <c r="FCW281" s="755"/>
      <c r="FCX281" s="755"/>
      <c r="FCY281" s="755"/>
      <c r="FCZ281" s="755"/>
      <c r="FDA281" s="755"/>
      <c r="FDB281" s="755"/>
      <c r="FDC281" s="755"/>
      <c r="FDD281" s="755"/>
      <c r="FDE281" s="755"/>
      <c r="FDF281" s="755"/>
      <c r="FDG281" s="755"/>
      <c r="FDH281" s="755"/>
      <c r="FDI281" s="755"/>
      <c r="FDJ281" s="755"/>
      <c r="FDK281" s="755"/>
      <c r="FDL281" s="755"/>
      <c r="FDM281" s="755"/>
      <c r="FDN281" s="755"/>
      <c r="FDO281" s="755"/>
      <c r="FDP281" s="755"/>
      <c r="FDQ281" s="755"/>
      <c r="FDR281" s="755"/>
      <c r="FDS281" s="755"/>
      <c r="FDT281" s="755"/>
      <c r="FDU281" s="755"/>
      <c r="FDV281" s="755"/>
      <c r="FDW281" s="755"/>
      <c r="FDX281" s="755"/>
      <c r="FDY281" s="755"/>
      <c r="FDZ281" s="755"/>
      <c r="FEA281" s="755"/>
      <c r="FEB281" s="755"/>
      <c r="FEC281" s="755"/>
      <c r="FED281" s="755"/>
      <c r="FEE281" s="755"/>
      <c r="FEF281" s="755"/>
      <c r="FEG281" s="755"/>
      <c r="FEH281" s="755"/>
      <c r="FEI281" s="755"/>
      <c r="FEJ281" s="755"/>
      <c r="FEK281" s="755"/>
      <c r="FEL281" s="755"/>
      <c r="FEM281" s="755"/>
      <c r="FEN281" s="755"/>
      <c r="FEO281" s="755"/>
      <c r="FEP281" s="755"/>
      <c r="FEQ281" s="755"/>
      <c r="FER281" s="755"/>
      <c r="FES281" s="755"/>
      <c r="FET281" s="755"/>
      <c r="FEU281" s="755"/>
      <c r="FEV281" s="755"/>
      <c r="FEW281" s="755"/>
      <c r="FEX281" s="755"/>
      <c r="FEY281" s="755"/>
      <c r="FEZ281" s="755"/>
      <c r="FFA281" s="755"/>
      <c r="FFB281" s="755"/>
      <c r="FFC281" s="755"/>
      <c r="FFD281" s="755"/>
      <c r="FFE281" s="755"/>
      <c r="FFF281" s="755"/>
      <c r="FFG281" s="755"/>
      <c r="FFH281" s="755"/>
      <c r="FFI281" s="755"/>
      <c r="FFJ281" s="755"/>
      <c r="FFK281" s="755"/>
      <c r="FFL281" s="755"/>
      <c r="FFM281" s="755"/>
      <c r="FFN281" s="755"/>
      <c r="FFO281" s="755"/>
      <c r="FFP281" s="755"/>
      <c r="FFQ281" s="755"/>
      <c r="FFR281" s="755"/>
      <c r="FFS281" s="755"/>
      <c r="FFT281" s="755"/>
      <c r="FFU281" s="755"/>
      <c r="FFV281" s="755"/>
      <c r="FFW281" s="755"/>
      <c r="FFX281" s="755"/>
      <c r="FFY281" s="755"/>
      <c r="FFZ281" s="755"/>
      <c r="FGA281" s="755"/>
      <c r="FGB281" s="755"/>
      <c r="FGC281" s="755"/>
      <c r="FGD281" s="755"/>
      <c r="FGE281" s="755"/>
      <c r="FGF281" s="755"/>
      <c r="FGG281" s="755"/>
      <c r="FGH281" s="755"/>
      <c r="FGI281" s="755"/>
      <c r="FGJ281" s="755"/>
      <c r="FGK281" s="755"/>
      <c r="FGL281" s="755"/>
      <c r="FGM281" s="755"/>
      <c r="FGN281" s="755"/>
      <c r="FGO281" s="755"/>
      <c r="FGP281" s="755"/>
      <c r="FGQ281" s="755"/>
      <c r="FGR281" s="755"/>
      <c r="FGS281" s="755"/>
      <c r="FGT281" s="755"/>
      <c r="FGU281" s="755"/>
      <c r="FGV281" s="755"/>
      <c r="FGW281" s="755"/>
      <c r="FGX281" s="755"/>
      <c r="FGY281" s="755"/>
      <c r="FGZ281" s="755"/>
      <c r="FHA281" s="755"/>
      <c r="FHB281" s="755"/>
      <c r="FHC281" s="755"/>
      <c r="FHD281" s="755"/>
      <c r="FHE281" s="755"/>
      <c r="FHF281" s="755"/>
      <c r="FHG281" s="755"/>
      <c r="FHH281" s="755"/>
      <c r="FHI281" s="755"/>
      <c r="FHJ281" s="755"/>
      <c r="FHK281" s="755"/>
      <c r="FHL281" s="755"/>
      <c r="FHM281" s="755"/>
      <c r="FHN281" s="755"/>
      <c r="FHO281" s="755"/>
      <c r="FHP281" s="755"/>
      <c r="FHQ281" s="755"/>
      <c r="FHR281" s="755"/>
      <c r="FHS281" s="755"/>
      <c r="FHT281" s="755"/>
      <c r="FHU281" s="755"/>
      <c r="FHV281" s="755"/>
      <c r="FHW281" s="755"/>
      <c r="FHX281" s="755"/>
      <c r="FHY281" s="755"/>
      <c r="FHZ281" s="755"/>
      <c r="FIA281" s="755"/>
      <c r="FIB281" s="755"/>
      <c r="FIC281" s="755"/>
      <c r="FID281" s="755"/>
      <c r="FIE281" s="755"/>
      <c r="FIF281" s="755"/>
      <c r="FIG281" s="755"/>
      <c r="FIH281" s="755"/>
      <c r="FII281" s="755"/>
      <c r="FIJ281" s="755"/>
      <c r="FIK281" s="755"/>
      <c r="FIL281" s="755"/>
      <c r="FIM281" s="755"/>
      <c r="FIN281" s="755"/>
      <c r="FIO281" s="755"/>
      <c r="FIP281" s="755"/>
      <c r="FIQ281" s="755"/>
      <c r="FIR281" s="755"/>
      <c r="FIS281" s="755"/>
      <c r="FIT281" s="755"/>
      <c r="FIU281" s="755"/>
      <c r="FIV281" s="755"/>
      <c r="FIW281" s="755"/>
      <c r="FIX281" s="755"/>
      <c r="FIY281" s="755"/>
      <c r="FIZ281" s="755"/>
      <c r="FJA281" s="755"/>
      <c r="FJB281" s="755"/>
      <c r="FJC281" s="755"/>
      <c r="FJD281" s="755"/>
      <c r="FJE281" s="755"/>
      <c r="FJF281" s="755"/>
      <c r="FJG281" s="755"/>
      <c r="FJH281" s="755"/>
      <c r="FJI281" s="755"/>
      <c r="FJJ281" s="755"/>
      <c r="FJK281" s="755"/>
      <c r="FJL281" s="755"/>
      <c r="FJM281" s="755"/>
      <c r="FJN281" s="755"/>
      <c r="FJO281" s="755"/>
      <c r="FJP281" s="755"/>
      <c r="FJQ281" s="755"/>
      <c r="FJR281" s="755"/>
      <c r="FJS281" s="755"/>
      <c r="FJT281" s="755"/>
      <c r="FJU281" s="755"/>
      <c r="FJV281" s="755"/>
      <c r="FJW281" s="755"/>
      <c r="FJX281" s="755"/>
      <c r="FJY281" s="755"/>
      <c r="FJZ281" s="755"/>
      <c r="FKA281" s="755"/>
      <c r="FKB281" s="755"/>
      <c r="FKC281" s="755"/>
      <c r="FKD281" s="755"/>
      <c r="FKE281" s="755"/>
      <c r="FKF281" s="755"/>
      <c r="FKG281" s="755"/>
      <c r="FKH281" s="755"/>
      <c r="FKI281" s="755"/>
      <c r="FKJ281" s="755"/>
      <c r="FKK281" s="755"/>
      <c r="FKL281" s="755"/>
      <c r="FKM281" s="755"/>
      <c r="FKN281" s="755"/>
      <c r="FKO281" s="755"/>
      <c r="FKP281" s="755"/>
      <c r="FKQ281" s="755"/>
      <c r="FKR281" s="755"/>
      <c r="FKS281" s="755"/>
      <c r="FKT281" s="755"/>
      <c r="FKU281" s="755"/>
      <c r="FKV281" s="755"/>
      <c r="FKW281" s="755"/>
      <c r="FKX281" s="755"/>
      <c r="FKY281" s="755"/>
      <c r="FKZ281" s="755"/>
      <c r="FLA281" s="755"/>
      <c r="FLB281" s="755"/>
      <c r="FLC281" s="755"/>
      <c r="FLD281" s="755"/>
      <c r="FLE281" s="755"/>
      <c r="FLF281" s="755"/>
      <c r="FLG281" s="755"/>
      <c r="FLH281" s="755"/>
      <c r="FLI281" s="755"/>
      <c r="FLJ281" s="755"/>
      <c r="FLK281" s="755"/>
      <c r="FLL281" s="755"/>
      <c r="FLM281" s="755"/>
      <c r="FLN281" s="755"/>
      <c r="FLO281" s="755"/>
      <c r="FLP281" s="755"/>
      <c r="FLQ281" s="755"/>
      <c r="FLR281" s="755"/>
      <c r="FLS281" s="755"/>
      <c r="FLT281" s="755"/>
      <c r="FLU281" s="755"/>
      <c r="FLV281" s="755"/>
      <c r="FLW281" s="755"/>
      <c r="FLX281" s="755"/>
      <c r="FLY281" s="755"/>
      <c r="FLZ281" s="755"/>
      <c r="FMA281" s="755"/>
      <c r="FMB281" s="755"/>
      <c r="FMC281" s="755"/>
      <c r="FMD281" s="755"/>
      <c r="FME281" s="755"/>
      <c r="FMF281" s="755"/>
      <c r="FMG281" s="755"/>
      <c r="FMH281" s="755"/>
      <c r="FMI281" s="755"/>
      <c r="FMJ281" s="755"/>
      <c r="FMK281" s="755"/>
      <c r="FML281" s="755"/>
      <c r="FMM281" s="755"/>
      <c r="FMN281" s="755"/>
      <c r="FMO281" s="755"/>
      <c r="FMP281" s="755"/>
      <c r="FMQ281" s="755"/>
      <c r="FMR281" s="755"/>
      <c r="FMS281" s="755"/>
      <c r="FMT281" s="755"/>
      <c r="FMU281" s="755"/>
      <c r="FMV281" s="755"/>
      <c r="FMW281" s="755"/>
      <c r="FMX281" s="755"/>
      <c r="FMY281" s="755"/>
      <c r="FMZ281" s="755"/>
      <c r="FNA281" s="755"/>
      <c r="FNB281" s="755"/>
      <c r="FNC281" s="755"/>
      <c r="FND281" s="755"/>
      <c r="FNE281" s="755"/>
      <c r="FNF281" s="755"/>
      <c r="FNG281" s="755"/>
      <c r="FNH281" s="755"/>
      <c r="FNI281" s="755"/>
      <c r="FNJ281" s="755"/>
      <c r="FNK281" s="755"/>
      <c r="FNL281" s="755"/>
      <c r="FNM281" s="755"/>
      <c r="FNN281" s="755"/>
      <c r="FNO281" s="755"/>
      <c r="FNP281" s="755"/>
      <c r="FNQ281" s="755"/>
      <c r="FNR281" s="755"/>
      <c r="FNS281" s="755"/>
      <c r="FNT281" s="755"/>
      <c r="FNU281" s="755"/>
      <c r="FNV281" s="755"/>
      <c r="FNW281" s="755"/>
      <c r="FNX281" s="755"/>
      <c r="FNY281" s="755"/>
      <c r="FNZ281" s="755"/>
      <c r="FOA281" s="755"/>
      <c r="FOB281" s="755"/>
      <c r="FOC281" s="755"/>
      <c r="FOD281" s="755"/>
      <c r="FOE281" s="755"/>
      <c r="FOF281" s="755"/>
      <c r="FOG281" s="755"/>
      <c r="FOH281" s="755"/>
      <c r="FOI281" s="755"/>
      <c r="FOJ281" s="755"/>
      <c r="FOK281" s="755"/>
      <c r="FOL281" s="755"/>
      <c r="FOM281" s="755"/>
      <c r="FON281" s="755"/>
      <c r="FOO281" s="755"/>
      <c r="FOP281" s="755"/>
      <c r="FOQ281" s="755"/>
      <c r="FOR281" s="755"/>
      <c r="FOS281" s="755"/>
      <c r="FOT281" s="755"/>
      <c r="FOU281" s="755"/>
      <c r="FOV281" s="755"/>
      <c r="FOW281" s="755"/>
      <c r="FOX281" s="755"/>
      <c r="FOY281" s="755"/>
      <c r="FOZ281" s="755"/>
      <c r="FPA281" s="755"/>
      <c r="FPB281" s="755"/>
      <c r="FPC281" s="755"/>
      <c r="FPD281" s="755"/>
      <c r="FPE281" s="755"/>
      <c r="FPF281" s="755"/>
      <c r="FPG281" s="755"/>
      <c r="FPH281" s="755"/>
      <c r="FPI281" s="755"/>
      <c r="FPJ281" s="755"/>
      <c r="FPK281" s="755"/>
      <c r="FPL281" s="755"/>
      <c r="FPM281" s="755"/>
      <c r="FPN281" s="755"/>
      <c r="FPO281" s="755"/>
      <c r="FPP281" s="755"/>
      <c r="FPQ281" s="755"/>
      <c r="FPR281" s="755"/>
      <c r="FPS281" s="755"/>
      <c r="FPT281" s="755"/>
      <c r="FPU281" s="755"/>
      <c r="FPV281" s="755"/>
      <c r="FPW281" s="755"/>
      <c r="FPX281" s="755"/>
      <c r="FPY281" s="755"/>
      <c r="FPZ281" s="755"/>
      <c r="FQA281" s="755"/>
      <c r="FQB281" s="755"/>
      <c r="FQC281" s="755"/>
      <c r="FQD281" s="755"/>
      <c r="FQE281" s="755"/>
      <c r="FQF281" s="755"/>
      <c r="FQG281" s="755"/>
      <c r="FQH281" s="755"/>
      <c r="FQI281" s="755"/>
      <c r="FQJ281" s="755"/>
      <c r="FQK281" s="755"/>
      <c r="FQL281" s="755"/>
      <c r="FQM281" s="755"/>
      <c r="FQN281" s="755"/>
      <c r="FQO281" s="755"/>
      <c r="FQP281" s="755"/>
      <c r="FQQ281" s="755"/>
      <c r="FQR281" s="755"/>
      <c r="FQS281" s="755"/>
      <c r="FQT281" s="755"/>
      <c r="FQU281" s="755"/>
      <c r="FQV281" s="755"/>
      <c r="FQW281" s="755"/>
      <c r="FQX281" s="755"/>
      <c r="FQY281" s="755"/>
      <c r="FQZ281" s="755"/>
      <c r="FRA281" s="755"/>
      <c r="FRB281" s="755"/>
      <c r="FRC281" s="755"/>
      <c r="FRD281" s="755"/>
      <c r="FRE281" s="755"/>
      <c r="FRF281" s="755"/>
      <c r="FRG281" s="755"/>
      <c r="FRH281" s="755"/>
      <c r="FRI281" s="755"/>
      <c r="FRJ281" s="755"/>
      <c r="FRK281" s="755"/>
      <c r="FRL281" s="755"/>
      <c r="FRM281" s="755"/>
      <c r="FRN281" s="755"/>
      <c r="FRO281" s="755"/>
      <c r="FRP281" s="755"/>
      <c r="FRQ281" s="755"/>
      <c r="FRR281" s="755"/>
      <c r="FRS281" s="755"/>
      <c r="FRT281" s="755"/>
      <c r="FRU281" s="755"/>
      <c r="FRV281" s="755"/>
      <c r="FRW281" s="755"/>
      <c r="FRX281" s="755"/>
      <c r="FRY281" s="755"/>
      <c r="FRZ281" s="755"/>
      <c r="FSA281" s="755"/>
      <c r="FSB281" s="755"/>
      <c r="FSC281" s="755"/>
      <c r="FSD281" s="755"/>
      <c r="FSE281" s="755"/>
      <c r="FSF281" s="755"/>
      <c r="FSG281" s="755"/>
      <c r="FSH281" s="755"/>
      <c r="FSI281" s="755"/>
      <c r="FSJ281" s="755"/>
      <c r="FSK281" s="755"/>
      <c r="FSL281" s="755"/>
      <c r="FSM281" s="755"/>
      <c r="FSN281" s="755"/>
      <c r="FSO281" s="755"/>
      <c r="FSP281" s="755"/>
      <c r="FSQ281" s="755"/>
      <c r="FSR281" s="755"/>
      <c r="FSS281" s="755"/>
      <c r="FST281" s="755"/>
      <c r="FSU281" s="755"/>
      <c r="FSV281" s="755"/>
      <c r="FSW281" s="755"/>
      <c r="FSX281" s="755"/>
      <c r="FSY281" s="755"/>
      <c r="FSZ281" s="755"/>
      <c r="FTA281" s="755"/>
      <c r="FTB281" s="755"/>
      <c r="FTC281" s="755"/>
      <c r="FTD281" s="755"/>
      <c r="FTE281" s="755"/>
      <c r="FTF281" s="755"/>
      <c r="FTG281" s="755"/>
      <c r="FTH281" s="755"/>
      <c r="FTI281" s="755"/>
      <c r="FTJ281" s="755"/>
      <c r="FTK281" s="755"/>
      <c r="FTL281" s="755"/>
      <c r="FTM281" s="755"/>
      <c r="FTN281" s="755"/>
      <c r="FTO281" s="755"/>
      <c r="FTP281" s="755"/>
      <c r="FTQ281" s="755"/>
      <c r="FTR281" s="755"/>
      <c r="FTS281" s="755"/>
      <c r="FTT281" s="755"/>
      <c r="FTU281" s="755"/>
      <c r="FTV281" s="755"/>
      <c r="FTW281" s="755"/>
      <c r="FTX281" s="755"/>
      <c r="FTY281" s="755"/>
      <c r="FTZ281" s="755"/>
      <c r="FUA281" s="755"/>
      <c r="FUB281" s="755"/>
      <c r="FUC281" s="755"/>
      <c r="FUD281" s="755"/>
      <c r="FUE281" s="755"/>
      <c r="FUF281" s="755"/>
      <c r="FUG281" s="755"/>
      <c r="FUH281" s="755"/>
      <c r="FUI281" s="755"/>
      <c r="FUJ281" s="755"/>
      <c r="FUK281" s="755"/>
      <c r="FUL281" s="755"/>
      <c r="FUM281" s="755"/>
      <c r="FUN281" s="755"/>
      <c r="FUO281" s="755"/>
      <c r="FUP281" s="755"/>
      <c r="FUQ281" s="755"/>
      <c r="FUR281" s="755"/>
      <c r="FUS281" s="755"/>
      <c r="FUT281" s="755"/>
      <c r="FUU281" s="755"/>
      <c r="FUV281" s="755"/>
      <c r="FUW281" s="755"/>
      <c r="FUX281" s="755"/>
      <c r="FUY281" s="755"/>
      <c r="FUZ281" s="755"/>
      <c r="FVA281" s="755"/>
      <c r="FVB281" s="755"/>
      <c r="FVC281" s="755"/>
      <c r="FVD281" s="755"/>
      <c r="FVE281" s="755"/>
      <c r="FVF281" s="755"/>
      <c r="FVG281" s="755"/>
      <c r="FVH281" s="755"/>
      <c r="FVI281" s="755"/>
      <c r="FVJ281" s="755"/>
      <c r="FVK281" s="755"/>
      <c r="FVL281" s="755"/>
      <c r="FVM281" s="755"/>
      <c r="FVN281" s="755"/>
      <c r="FVO281" s="755"/>
      <c r="FVP281" s="755"/>
      <c r="FVQ281" s="755"/>
      <c r="FVR281" s="755"/>
      <c r="FVS281" s="755"/>
      <c r="FVT281" s="755"/>
      <c r="FVU281" s="755"/>
      <c r="FVV281" s="755"/>
      <c r="FVW281" s="755"/>
      <c r="FVX281" s="755"/>
      <c r="FVY281" s="755"/>
      <c r="FVZ281" s="755"/>
      <c r="FWA281" s="755"/>
      <c r="FWB281" s="755"/>
      <c r="FWC281" s="755"/>
      <c r="FWD281" s="755"/>
      <c r="FWE281" s="755"/>
      <c r="FWF281" s="755"/>
      <c r="FWG281" s="755"/>
      <c r="FWH281" s="755"/>
      <c r="FWI281" s="755"/>
      <c r="FWJ281" s="755"/>
      <c r="FWK281" s="755"/>
      <c r="FWL281" s="755"/>
      <c r="FWM281" s="755"/>
      <c r="FWN281" s="755"/>
      <c r="FWO281" s="755"/>
      <c r="FWP281" s="755"/>
      <c r="FWQ281" s="755"/>
      <c r="FWR281" s="755"/>
      <c r="FWS281" s="755"/>
      <c r="FWT281" s="755"/>
      <c r="FWU281" s="755"/>
      <c r="FWV281" s="755"/>
      <c r="FWW281" s="755"/>
      <c r="FWX281" s="755"/>
      <c r="FWY281" s="755"/>
      <c r="FWZ281" s="755"/>
      <c r="FXA281" s="755"/>
      <c r="FXB281" s="755"/>
      <c r="FXC281" s="755"/>
      <c r="FXD281" s="755"/>
      <c r="FXE281" s="755"/>
      <c r="FXF281" s="755"/>
      <c r="FXG281" s="755"/>
      <c r="FXH281" s="755"/>
      <c r="FXI281" s="755"/>
      <c r="FXJ281" s="755"/>
      <c r="FXK281" s="755"/>
      <c r="FXL281" s="755"/>
      <c r="FXM281" s="755"/>
      <c r="FXN281" s="755"/>
      <c r="FXO281" s="755"/>
      <c r="FXP281" s="755"/>
      <c r="FXQ281" s="755"/>
      <c r="FXR281" s="755"/>
      <c r="FXS281" s="755"/>
      <c r="FXT281" s="755"/>
      <c r="FXU281" s="755"/>
      <c r="FXV281" s="755"/>
      <c r="FXW281" s="755"/>
      <c r="FXX281" s="755"/>
      <c r="FXY281" s="755"/>
      <c r="FXZ281" s="755"/>
      <c r="FYA281" s="755"/>
      <c r="FYB281" s="755"/>
      <c r="FYC281" s="755"/>
      <c r="FYD281" s="755"/>
      <c r="FYE281" s="755"/>
      <c r="FYF281" s="755"/>
      <c r="FYG281" s="755"/>
      <c r="FYH281" s="755"/>
      <c r="FYI281" s="755"/>
      <c r="FYJ281" s="755"/>
      <c r="FYK281" s="755"/>
      <c r="FYL281" s="755"/>
      <c r="FYM281" s="755"/>
      <c r="FYN281" s="755"/>
      <c r="FYO281" s="755"/>
      <c r="FYP281" s="755"/>
      <c r="FYQ281" s="755"/>
      <c r="FYR281" s="755"/>
      <c r="FYS281" s="755"/>
      <c r="FYT281" s="755"/>
      <c r="FYU281" s="755"/>
      <c r="FYV281" s="755"/>
      <c r="FYW281" s="755"/>
      <c r="FYX281" s="755"/>
      <c r="FYY281" s="755"/>
      <c r="FYZ281" s="755"/>
      <c r="FZA281" s="755"/>
      <c r="FZB281" s="755"/>
      <c r="FZC281" s="755"/>
      <c r="FZD281" s="755"/>
      <c r="FZE281" s="755"/>
      <c r="FZF281" s="755"/>
      <c r="FZG281" s="755"/>
      <c r="FZH281" s="755"/>
      <c r="FZI281" s="755"/>
      <c r="FZJ281" s="755"/>
      <c r="FZK281" s="755"/>
      <c r="FZL281" s="755"/>
      <c r="FZM281" s="755"/>
      <c r="FZN281" s="755"/>
      <c r="FZO281" s="755"/>
      <c r="FZP281" s="755"/>
      <c r="FZQ281" s="755"/>
      <c r="FZR281" s="755"/>
      <c r="FZS281" s="755"/>
      <c r="FZT281" s="755"/>
      <c r="FZU281" s="755"/>
      <c r="FZV281" s="755"/>
      <c r="FZW281" s="755"/>
      <c r="FZX281" s="755"/>
      <c r="FZY281" s="755"/>
      <c r="FZZ281" s="755"/>
      <c r="GAA281" s="755"/>
      <c r="GAB281" s="755"/>
      <c r="GAC281" s="755"/>
      <c r="GAD281" s="755"/>
      <c r="GAE281" s="755"/>
      <c r="GAF281" s="755"/>
      <c r="GAG281" s="755"/>
      <c r="GAH281" s="755"/>
      <c r="GAI281" s="755"/>
      <c r="GAJ281" s="755"/>
      <c r="GAK281" s="755"/>
      <c r="GAL281" s="755"/>
      <c r="GAM281" s="755"/>
      <c r="GAN281" s="755"/>
      <c r="GAO281" s="755"/>
      <c r="GAP281" s="755"/>
      <c r="GAQ281" s="755"/>
      <c r="GAR281" s="755"/>
      <c r="GAS281" s="755"/>
      <c r="GAT281" s="755"/>
      <c r="GAU281" s="755"/>
      <c r="GAV281" s="755"/>
      <c r="GAW281" s="755"/>
      <c r="GAX281" s="755"/>
      <c r="GAY281" s="755"/>
      <c r="GAZ281" s="755"/>
      <c r="GBA281" s="755"/>
      <c r="GBB281" s="755"/>
      <c r="GBC281" s="755"/>
      <c r="GBD281" s="755"/>
      <c r="GBE281" s="755"/>
      <c r="GBF281" s="755"/>
      <c r="GBG281" s="755"/>
      <c r="GBH281" s="755"/>
      <c r="GBI281" s="755"/>
      <c r="GBJ281" s="755"/>
      <c r="GBK281" s="755"/>
      <c r="GBL281" s="755"/>
      <c r="GBM281" s="755"/>
      <c r="GBN281" s="755"/>
      <c r="GBO281" s="755"/>
      <c r="GBP281" s="755"/>
      <c r="GBQ281" s="755"/>
      <c r="GBR281" s="755"/>
      <c r="GBS281" s="755"/>
      <c r="GBT281" s="755"/>
      <c r="GBU281" s="755"/>
      <c r="GBV281" s="755"/>
      <c r="GBW281" s="755"/>
      <c r="GBX281" s="755"/>
      <c r="GBY281" s="755"/>
      <c r="GBZ281" s="755"/>
      <c r="GCA281" s="755"/>
      <c r="GCB281" s="755"/>
      <c r="GCC281" s="755"/>
      <c r="GCD281" s="755"/>
      <c r="GCE281" s="755"/>
      <c r="GCF281" s="755"/>
      <c r="GCG281" s="755"/>
      <c r="GCH281" s="755"/>
      <c r="GCI281" s="755"/>
      <c r="GCJ281" s="755"/>
      <c r="GCK281" s="755"/>
      <c r="GCL281" s="755"/>
      <c r="GCM281" s="755"/>
      <c r="GCN281" s="755"/>
      <c r="GCO281" s="755"/>
      <c r="GCP281" s="755"/>
      <c r="GCQ281" s="755"/>
      <c r="GCR281" s="755"/>
      <c r="GCS281" s="755"/>
      <c r="GCT281" s="755"/>
      <c r="GCU281" s="755"/>
      <c r="GCV281" s="755"/>
      <c r="GCW281" s="755"/>
      <c r="GCX281" s="755"/>
      <c r="GCY281" s="755"/>
      <c r="GCZ281" s="755"/>
      <c r="GDA281" s="755"/>
      <c r="GDB281" s="755"/>
      <c r="GDC281" s="755"/>
      <c r="GDD281" s="755"/>
      <c r="GDE281" s="755"/>
      <c r="GDF281" s="755"/>
      <c r="GDG281" s="755"/>
      <c r="GDH281" s="755"/>
      <c r="GDI281" s="755"/>
      <c r="GDJ281" s="755"/>
      <c r="GDK281" s="755"/>
      <c r="GDL281" s="755"/>
      <c r="GDM281" s="755"/>
      <c r="GDN281" s="755"/>
      <c r="GDO281" s="755"/>
      <c r="GDP281" s="755"/>
      <c r="GDQ281" s="755"/>
      <c r="GDR281" s="755"/>
      <c r="GDS281" s="755"/>
      <c r="GDT281" s="755"/>
      <c r="GDU281" s="755"/>
      <c r="GDV281" s="755"/>
      <c r="GDW281" s="755"/>
      <c r="GDX281" s="755"/>
      <c r="GDY281" s="755"/>
      <c r="GDZ281" s="755"/>
      <c r="GEA281" s="755"/>
      <c r="GEB281" s="755"/>
      <c r="GEC281" s="755"/>
      <c r="GED281" s="755"/>
      <c r="GEE281" s="755"/>
      <c r="GEF281" s="755"/>
      <c r="GEG281" s="755"/>
      <c r="GEH281" s="755"/>
      <c r="GEI281" s="755"/>
      <c r="GEJ281" s="755"/>
      <c r="GEK281" s="755"/>
      <c r="GEL281" s="755"/>
      <c r="GEM281" s="755"/>
      <c r="GEN281" s="755"/>
      <c r="GEO281" s="755"/>
      <c r="GEP281" s="755"/>
      <c r="GEQ281" s="755"/>
      <c r="GER281" s="755"/>
      <c r="GES281" s="755"/>
      <c r="GET281" s="755"/>
      <c r="GEU281" s="755"/>
      <c r="GEV281" s="755"/>
      <c r="GEW281" s="755"/>
      <c r="GEX281" s="755"/>
      <c r="GEY281" s="755"/>
      <c r="GEZ281" s="755"/>
      <c r="GFA281" s="755"/>
      <c r="GFB281" s="755"/>
      <c r="GFC281" s="755"/>
      <c r="GFD281" s="755"/>
      <c r="GFE281" s="755"/>
      <c r="GFF281" s="755"/>
      <c r="GFG281" s="755"/>
      <c r="GFH281" s="755"/>
      <c r="GFI281" s="755"/>
      <c r="GFJ281" s="755"/>
      <c r="GFK281" s="755"/>
      <c r="GFL281" s="755"/>
      <c r="GFM281" s="755"/>
      <c r="GFN281" s="755"/>
      <c r="GFO281" s="755"/>
      <c r="GFP281" s="755"/>
      <c r="GFQ281" s="755"/>
      <c r="GFR281" s="755"/>
      <c r="GFS281" s="755"/>
      <c r="GFT281" s="755"/>
      <c r="GFU281" s="755"/>
      <c r="GFV281" s="755"/>
      <c r="GFW281" s="755"/>
      <c r="GFX281" s="755"/>
      <c r="GFY281" s="755"/>
      <c r="GFZ281" s="755"/>
      <c r="GGA281" s="755"/>
      <c r="GGB281" s="755"/>
      <c r="GGC281" s="755"/>
      <c r="GGD281" s="755"/>
      <c r="GGE281" s="755"/>
      <c r="GGF281" s="755"/>
      <c r="GGG281" s="755"/>
      <c r="GGH281" s="755"/>
      <c r="GGI281" s="755"/>
      <c r="GGJ281" s="755"/>
      <c r="GGK281" s="755"/>
      <c r="GGL281" s="755"/>
      <c r="GGM281" s="755"/>
      <c r="GGN281" s="755"/>
      <c r="GGO281" s="755"/>
      <c r="GGP281" s="755"/>
      <c r="GGQ281" s="755"/>
      <c r="GGR281" s="755"/>
      <c r="GGS281" s="755"/>
      <c r="GGT281" s="755"/>
      <c r="GGU281" s="755"/>
      <c r="GGV281" s="755"/>
      <c r="GGW281" s="755"/>
      <c r="GGX281" s="755"/>
      <c r="GGY281" s="755"/>
      <c r="GGZ281" s="755"/>
      <c r="GHA281" s="755"/>
      <c r="GHB281" s="755"/>
      <c r="GHC281" s="755"/>
      <c r="GHD281" s="755"/>
      <c r="GHE281" s="755"/>
      <c r="GHF281" s="755"/>
      <c r="GHG281" s="755"/>
      <c r="GHH281" s="755"/>
      <c r="GHI281" s="755"/>
      <c r="GHJ281" s="755"/>
      <c r="GHK281" s="755"/>
      <c r="GHL281" s="755"/>
      <c r="GHM281" s="755"/>
      <c r="GHN281" s="755"/>
      <c r="GHO281" s="755"/>
      <c r="GHP281" s="755"/>
      <c r="GHQ281" s="755"/>
      <c r="GHR281" s="755"/>
      <c r="GHS281" s="755"/>
      <c r="GHT281" s="755"/>
      <c r="GHU281" s="755"/>
      <c r="GHV281" s="755"/>
      <c r="GHW281" s="755"/>
      <c r="GHX281" s="755"/>
      <c r="GHY281" s="755"/>
      <c r="GHZ281" s="755"/>
      <c r="GIA281" s="755"/>
      <c r="GIB281" s="755"/>
      <c r="GIC281" s="755"/>
      <c r="GID281" s="755"/>
      <c r="GIE281" s="755"/>
      <c r="GIF281" s="755"/>
      <c r="GIG281" s="755"/>
      <c r="GIH281" s="755"/>
      <c r="GII281" s="755"/>
      <c r="GIJ281" s="755"/>
      <c r="GIK281" s="755"/>
      <c r="GIL281" s="755"/>
      <c r="GIM281" s="755"/>
      <c r="GIN281" s="755"/>
      <c r="GIO281" s="755"/>
      <c r="GIP281" s="755"/>
      <c r="GIQ281" s="755"/>
      <c r="GIR281" s="755"/>
      <c r="GIS281" s="755"/>
      <c r="GIT281" s="755"/>
      <c r="GIU281" s="755"/>
      <c r="GIV281" s="755"/>
      <c r="GIW281" s="755"/>
      <c r="GIX281" s="755"/>
      <c r="GIY281" s="755"/>
      <c r="GIZ281" s="755"/>
      <c r="GJA281" s="755"/>
      <c r="GJB281" s="755"/>
      <c r="GJC281" s="755"/>
      <c r="GJD281" s="755"/>
      <c r="GJE281" s="755"/>
      <c r="GJF281" s="755"/>
      <c r="GJG281" s="755"/>
      <c r="GJH281" s="755"/>
      <c r="GJI281" s="755"/>
      <c r="GJJ281" s="755"/>
      <c r="GJK281" s="755"/>
      <c r="GJL281" s="755"/>
      <c r="GJM281" s="755"/>
      <c r="GJN281" s="755"/>
      <c r="GJO281" s="755"/>
      <c r="GJP281" s="755"/>
      <c r="GJQ281" s="755"/>
      <c r="GJR281" s="755"/>
      <c r="GJS281" s="755"/>
      <c r="GJT281" s="755"/>
      <c r="GJU281" s="755"/>
      <c r="GJV281" s="755"/>
      <c r="GJW281" s="755"/>
      <c r="GJX281" s="755"/>
      <c r="GJY281" s="755"/>
      <c r="GJZ281" s="755"/>
      <c r="GKA281" s="755"/>
      <c r="GKB281" s="755"/>
      <c r="GKC281" s="755"/>
      <c r="GKD281" s="755"/>
      <c r="GKE281" s="755"/>
      <c r="GKF281" s="755"/>
      <c r="GKG281" s="755"/>
      <c r="GKH281" s="755"/>
      <c r="GKI281" s="755"/>
      <c r="GKJ281" s="755"/>
      <c r="GKK281" s="755"/>
      <c r="GKL281" s="755"/>
      <c r="GKM281" s="755"/>
      <c r="GKN281" s="755"/>
      <c r="GKO281" s="755"/>
      <c r="GKP281" s="755"/>
      <c r="GKQ281" s="755"/>
      <c r="GKR281" s="755"/>
      <c r="GKS281" s="755"/>
      <c r="GKT281" s="755"/>
      <c r="GKU281" s="755"/>
      <c r="GKV281" s="755"/>
      <c r="GKW281" s="755"/>
      <c r="GKX281" s="755"/>
      <c r="GKY281" s="755"/>
      <c r="GKZ281" s="755"/>
      <c r="GLA281" s="755"/>
      <c r="GLB281" s="755"/>
      <c r="GLC281" s="755"/>
      <c r="GLD281" s="755"/>
      <c r="GLE281" s="755"/>
      <c r="GLF281" s="755"/>
      <c r="GLG281" s="755"/>
      <c r="GLH281" s="755"/>
      <c r="GLI281" s="755"/>
      <c r="GLJ281" s="755"/>
      <c r="GLK281" s="755"/>
      <c r="GLL281" s="755"/>
      <c r="GLM281" s="755"/>
      <c r="GLN281" s="755"/>
      <c r="GLO281" s="755"/>
      <c r="GLP281" s="755"/>
      <c r="GLQ281" s="755"/>
      <c r="GLR281" s="755"/>
      <c r="GLS281" s="755"/>
      <c r="GLT281" s="755"/>
      <c r="GLU281" s="755"/>
      <c r="GLV281" s="755"/>
      <c r="GLW281" s="755"/>
      <c r="GLX281" s="755"/>
      <c r="GLY281" s="755"/>
      <c r="GLZ281" s="755"/>
      <c r="GMA281" s="755"/>
      <c r="GMB281" s="755"/>
      <c r="GMC281" s="755"/>
      <c r="GMD281" s="755"/>
      <c r="GME281" s="755"/>
      <c r="GMF281" s="755"/>
      <c r="GMG281" s="755"/>
      <c r="GMH281" s="755"/>
      <c r="GMI281" s="755"/>
      <c r="GMJ281" s="755"/>
      <c r="GMK281" s="755"/>
      <c r="GML281" s="755"/>
      <c r="GMM281" s="755"/>
      <c r="GMN281" s="755"/>
      <c r="GMO281" s="755"/>
      <c r="GMP281" s="755"/>
      <c r="GMQ281" s="755"/>
      <c r="GMR281" s="755"/>
      <c r="GMS281" s="755"/>
      <c r="GMT281" s="755"/>
      <c r="GMU281" s="755"/>
      <c r="GMV281" s="755"/>
      <c r="GMW281" s="755"/>
      <c r="GMX281" s="755"/>
      <c r="GMY281" s="755"/>
      <c r="GMZ281" s="755"/>
      <c r="GNA281" s="755"/>
      <c r="GNB281" s="755"/>
      <c r="GNC281" s="755"/>
      <c r="GND281" s="755"/>
      <c r="GNE281" s="755"/>
      <c r="GNF281" s="755"/>
      <c r="GNG281" s="755"/>
      <c r="GNH281" s="755"/>
      <c r="GNI281" s="755"/>
      <c r="GNJ281" s="755"/>
      <c r="GNK281" s="755"/>
      <c r="GNL281" s="755"/>
      <c r="GNM281" s="755"/>
      <c r="GNN281" s="755"/>
      <c r="GNO281" s="755"/>
      <c r="GNP281" s="755"/>
      <c r="GNQ281" s="755"/>
      <c r="GNR281" s="755"/>
      <c r="GNS281" s="755"/>
      <c r="GNT281" s="755"/>
      <c r="GNU281" s="755"/>
      <c r="GNV281" s="755"/>
      <c r="GNW281" s="755"/>
      <c r="GNX281" s="755"/>
      <c r="GNY281" s="755"/>
      <c r="GNZ281" s="755"/>
      <c r="GOA281" s="755"/>
      <c r="GOB281" s="755"/>
      <c r="GOC281" s="755"/>
      <c r="GOD281" s="755"/>
      <c r="GOE281" s="755"/>
      <c r="GOF281" s="755"/>
      <c r="GOG281" s="755"/>
      <c r="GOH281" s="755"/>
      <c r="GOI281" s="755"/>
      <c r="GOJ281" s="755"/>
      <c r="GOK281" s="755"/>
      <c r="GOL281" s="755"/>
      <c r="GOM281" s="755"/>
      <c r="GON281" s="755"/>
      <c r="GOO281" s="755"/>
      <c r="GOP281" s="755"/>
      <c r="GOQ281" s="755"/>
      <c r="GOR281" s="755"/>
      <c r="GOS281" s="755"/>
      <c r="GOT281" s="755"/>
      <c r="GOU281" s="755"/>
      <c r="GOV281" s="755"/>
      <c r="GOW281" s="755"/>
      <c r="GOX281" s="755"/>
      <c r="GOY281" s="755"/>
      <c r="GOZ281" s="755"/>
      <c r="GPA281" s="755"/>
      <c r="GPB281" s="755"/>
      <c r="GPC281" s="755"/>
      <c r="GPD281" s="755"/>
      <c r="GPE281" s="755"/>
      <c r="GPF281" s="755"/>
      <c r="GPG281" s="755"/>
      <c r="GPH281" s="755"/>
      <c r="GPI281" s="755"/>
      <c r="GPJ281" s="755"/>
      <c r="GPK281" s="755"/>
      <c r="GPL281" s="755"/>
      <c r="GPM281" s="755"/>
      <c r="GPN281" s="755"/>
      <c r="GPO281" s="755"/>
      <c r="GPP281" s="755"/>
      <c r="GPQ281" s="755"/>
      <c r="GPR281" s="755"/>
      <c r="GPS281" s="755"/>
      <c r="GPT281" s="755"/>
      <c r="GPU281" s="755"/>
      <c r="GPV281" s="755"/>
      <c r="GPW281" s="755"/>
      <c r="GPX281" s="755"/>
      <c r="GPY281" s="755"/>
      <c r="GPZ281" s="755"/>
      <c r="GQA281" s="755"/>
      <c r="GQB281" s="755"/>
      <c r="GQC281" s="755"/>
      <c r="GQD281" s="755"/>
      <c r="GQE281" s="755"/>
      <c r="GQF281" s="755"/>
      <c r="GQG281" s="755"/>
      <c r="GQH281" s="755"/>
      <c r="GQI281" s="755"/>
      <c r="GQJ281" s="755"/>
      <c r="GQK281" s="755"/>
      <c r="GQL281" s="755"/>
      <c r="GQM281" s="755"/>
      <c r="GQN281" s="755"/>
      <c r="GQO281" s="755"/>
      <c r="GQP281" s="755"/>
      <c r="GQQ281" s="755"/>
      <c r="GQR281" s="755"/>
      <c r="GQS281" s="755"/>
      <c r="GQT281" s="755"/>
      <c r="GQU281" s="755"/>
      <c r="GQV281" s="755"/>
      <c r="GQW281" s="755"/>
      <c r="GQX281" s="755"/>
      <c r="GQY281" s="755"/>
      <c r="GQZ281" s="755"/>
      <c r="GRA281" s="755"/>
      <c r="GRB281" s="755"/>
      <c r="GRC281" s="755"/>
      <c r="GRD281" s="755"/>
      <c r="GRE281" s="755"/>
      <c r="GRF281" s="755"/>
      <c r="GRG281" s="755"/>
      <c r="GRH281" s="755"/>
      <c r="GRI281" s="755"/>
      <c r="GRJ281" s="755"/>
      <c r="GRK281" s="755"/>
      <c r="GRL281" s="755"/>
      <c r="GRM281" s="755"/>
      <c r="GRN281" s="755"/>
      <c r="GRO281" s="755"/>
      <c r="GRP281" s="755"/>
      <c r="GRQ281" s="755"/>
      <c r="GRR281" s="755"/>
      <c r="GRS281" s="755"/>
      <c r="GRT281" s="755"/>
      <c r="GRU281" s="755"/>
      <c r="GRV281" s="755"/>
      <c r="GRW281" s="755"/>
      <c r="GRX281" s="755"/>
      <c r="GRY281" s="755"/>
      <c r="GRZ281" s="755"/>
      <c r="GSA281" s="755"/>
      <c r="GSB281" s="755"/>
      <c r="GSC281" s="755"/>
      <c r="GSD281" s="755"/>
      <c r="GSE281" s="755"/>
      <c r="GSF281" s="755"/>
      <c r="GSG281" s="755"/>
      <c r="GSH281" s="755"/>
      <c r="GSI281" s="755"/>
      <c r="GSJ281" s="755"/>
      <c r="GSK281" s="755"/>
      <c r="GSL281" s="755"/>
      <c r="GSM281" s="755"/>
      <c r="GSN281" s="755"/>
      <c r="GSO281" s="755"/>
      <c r="GSP281" s="755"/>
      <c r="GSQ281" s="755"/>
      <c r="GSR281" s="755"/>
      <c r="GSS281" s="755"/>
      <c r="GST281" s="755"/>
      <c r="GSU281" s="755"/>
      <c r="GSV281" s="755"/>
      <c r="GSW281" s="755"/>
      <c r="GSX281" s="755"/>
      <c r="GSY281" s="755"/>
      <c r="GSZ281" s="755"/>
      <c r="GTA281" s="755"/>
      <c r="GTB281" s="755"/>
      <c r="GTC281" s="755"/>
      <c r="GTD281" s="755"/>
      <c r="GTE281" s="755"/>
      <c r="GTF281" s="755"/>
      <c r="GTG281" s="755"/>
      <c r="GTH281" s="755"/>
      <c r="GTI281" s="755"/>
      <c r="GTJ281" s="755"/>
      <c r="GTK281" s="755"/>
      <c r="GTL281" s="755"/>
      <c r="GTM281" s="755"/>
      <c r="GTN281" s="755"/>
      <c r="GTO281" s="755"/>
      <c r="GTP281" s="755"/>
      <c r="GTQ281" s="755"/>
      <c r="GTR281" s="755"/>
      <c r="GTS281" s="755"/>
      <c r="GTT281" s="755"/>
      <c r="GTU281" s="755"/>
      <c r="GTV281" s="755"/>
      <c r="GTW281" s="755"/>
      <c r="GTX281" s="755"/>
      <c r="GTY281" s="755"/>
      <c r="GTZ281" s="755"/>
      <c r="GUA281" s="755"/>
      <c r="GUB281" s="755"/>
      <c r="GUC281" s="755"/>
      <c r="GUD281" s="755"/>
      <c r="GUE281" s="755"/>
      <c r="GUF281" s="755"/>
      <c r="GUG281" s="755"/>
      <c r="GUH281" s="755"/>
      <c r="GUI281" s="755"/>
      <c r="GUJ281" s="755"/>
      <c r="GUK281" s="755"/>
      <c r="GUL281" s="755"/>
      <c r="GUM281" s="755"/>
      <c r="GUN281" s="755"/>
      <c r="GUO281" s="755"/>
      <c r="GUP281" s="755"/>
      <c r="GUQ281" s="755"/>
      <c r="GUR281" s="755"/>
      <c r="GUS281" s="755"/>
      <c r="GUT281" s="755"/>
      <c r="GUU281" s="755"/>
      <c r="GUV281" s="755"/>
      <c r="GUW281" s="755"/>
      <c r="GUX281" s="755"/>
      <c r="GUY281" s="755"/>
      <c r="GUZ281" s="755"/>
      <c r="GVA281" s="755"/>
      <c r="GVB281" s="755"/>
      <c r="GVC281" s="755"/>
      <c r="GVD281" s="755"/>
      <c r="GVE281" s="755"/>
      <c r="GVF281" s="755"/>
      <c r="GVG281" s="755"/>
      <c r="GVH281" s="755"/>
      <c r="GVI281" s="755"/>
      <c r="GVJ281" s="755"/>
      <c r="GVK281" s="755"/>
      <c r="GVL281" s="755"/>
      <c r="GVM281" s="755"/>
      <c r="GVN281" s="755"/>
      <c r="GVO281" s="755"/>
      <c r="GVP281" s="755"/>
      <c r="GVQ281" s="755"/>
      <c r="GVR281" s="755"/>
      <c r="GVS281" s="755"/>
      <c r="GVT281" s="755"/>
      <c r="GVU281" s="755"/>
      <c r="GVV281" s="755"/>
      <c r="GVW281" s="755"/>
      <c r="GVX281" s="755"/>
      <c r="GVY281" s="755"/>
      <c r="GVZ281" s="755"/>
      <c r="GWA281" s="755"/>
      <c r="GWB281" s="755"/>
      <c r="GWC281" s="755"/>
      <c r="GWD281" s="755"/>
      <c r="GWE281" s="755"/>
      <c r="GWF281" s="755"/>
      <c r="GWG281" s="755"/>
      <c r="GWH281" s="755"/>
      <c r="GWI281" s="755"/>
      <c r="GWJ281" s="755"/>
      <c r="GWK281" s="755"/>
      <c r="GWL281" s="755"/>
      <c r="GWM281" s="755"/>
      <c r="GWN281" s="755"/>
      <c r="GWO281" s="755"/>
      <c r="GWP281" s="755"/>
      <c r="GWQ281" s="755"/>
      <c r="GWR281" s="755"/>
      <c r="GWS281" s="755"/>
      <c r="GWT281" s="755"/>
      <c r="GWU281" s="755"/>
      <c r="GWV281" s="755"/>
      <c r="GWW281" s="755"/>
      <c r="GWX281" s="755"/>
      <c r="GWY281" s="755"/>
      <c r="GWZ281" s="755"/>
      <c r="GXA281" s="755"/>
      <c r="GXB281" s="755"/>
      <c r="GXC281" s="755"/>
      <c r="GXD281" s="755"/>
      <c r="GXE281" s="755"/>
      <c r="GXF281" s="755"/>
      <c r="GXG281" s="755"/>
      <c r="GXH281" s="755"/>
      <c r="GXI281" s="755"/>
      <c r="GXJ281" s="755"/>
      <c r="GXK281" s="755"/>
      <c r="GXL281" s="755"/>
      <c r="GXM281" s="755"/>
      <c r="GXN281" s="755"/>
      <c r="GXO281" s="755"/>
      <c r="GXP281" s="755"/>
      <c r="GXQ281" s="755"/>
      <c r="GXR281" s="755"/>
      <c r="GXS281" s="755"/>
      <c r="GXT281" s="755"/>
      <c r="GXU281" s="755"/>
      <c r="GXV281" s="755"/>
      <c r="GXW281" s="755"/>
      <c r="GXX281" s="755"/>
      <c r="GXY281" s="755"/>
      <c r="GXZ281" s="755"/>
      <c r="GYA281" s="755"/>
      <c r="GYB281" s="755"/>
      <c r="GYC281" s="755"/>
      <c r="GYD281" s="755"/>
      <c r="GYE281" s="755"/>
      <c r="GYF281" s="755"/>
      <c r="GYG281" s="755"/>
      <c r="GYH281" s="755"/>
      <c r="GYI281" s="755"/>
      <c r="GYJ281" s="755"/>
      <c r="GYK281" s="755"/>
      <c r="GYL281" s="755"/>
      <c r="GYM281" s="755"/>
      <c r="GYN281" s="755"/>
      <c r="GYO281" s="755"/>
      <c r="GYP281" s="755"/>
      <c r="GYQ281" s="755"/>
      <c r="GYR281" s="755"/>
      <c r="GYS281" s="755"/>
      <c r="GYT281" s="755"/>
      <c r="GYU281" s="755"/>
      <c r="GYV281" s="755"/>
      <c r="GYW281" s="755"/>
      <c r="GYX281" s="755"/>
      <c r="GYY281" s="755"/>
      <c r="GYZ281" s="755"/>
      <c r="GZA281" s="755"/>
      <c r="GZB281" s="755"/>
      <c r="GZC281" s="755"/>
      <c r="GZD281" s="755"/>
      <c r="GZE281" s="755"/>
      <c r="GZF281" s="755"/>
      <c r="GZG281" s="755"/>
      <c r="GZH281" s="755"/>
      <c r="GZI281" s="755"/>
      <c r="GZJ281" s="755"/>
      <c r="GZK281" s="755"/>
      <c r="GZL281" s="755"/>
      <c r="GZM281" s="755"/>
      <c r="GZN281" s="755"/>
      <c r="GZO281" s="755"/>
      <c r="GZP281" s="755"/>
      <c r="GZQ281" s="755"/>
      <c r="GZR281" s="755"/>
      <c r="GZS281" s="755"/>
      <c r="GZT281" s="755"/>
      <c r="GZU281" s="755"/>
      <c r="GZV281" s="755"/>
      <c r="GZW281" s="755"/>
      <c r="GZX281" s="755"/>
      <c r="GZY281" s="755"/>
      <c r="GZZ281" s="755"/>
      <c r="HAA281" s="755"/>
      <c r="HAB281" s="755"/>
      <c r="HAC281" s="755"/>
      <c r="HAD281" s="755"/>
      <c r="HAE281" s="755"/>
      <c r="HAF281" s="755"/>
      <c r="HAG281" s="755"/>
      <c r="HAH281" s="755"/>
      <c r="HAI281" s="755"/>
      <c r="HAJ281" s="755"/>
      <c r="HAK281" s="755"/>
      <c r="HAL281" s="755"/>
      <c r="HAM281" s="755"/>
      <c r="HAN281" s="755"/>
      <c r="HAO281" s="755"/>
      <c r="HAP281" s="755"/>
      <c r="HAQ281" s="755"/>
      <c r="HAR281" s="755"/>
      <c r="HAS281" s="755"/>
      <c r="HAT281" s="755"/>
      <c r="HAU281" s="755"/>
      <c r="HAV281" s="755"/>
      <c r="HAW281" s="755"/>
      <c r="HAX281" s="755"/>
      <c r="HAY281" s="755"/>
      <c r="HAZ281" s="755"/>
      <c r="HBA281" s="755"/>
      <c r="HBB281" s="755"/>
      <c r="HBC281" s="755"/>
      <c r="HBD281" s="755"/>
      <c r="HBE281" s="755"/>
      <c r="HBF281" s="755"/>
      <c r="HBG281" s="755"/>
      <c r="HBH281" s="755"/>
      <c r="HBI281" s="755"/>
      <c r="HBJ281" s="755"/>
      <c r="HBK281" s="755"/>
      <c r="HBL281" s="755"/>
      <c r="HBM281" s="755"/>
      <c r="HBN281" s="755"/>
      <c r="HBO281" s="755"/>
      <c r="HBP281" s="755"/>
      <c r="HBQ281" s="755"/>
      <c r="HBR281" s="755"/>
      <c r="HBS281" s="755"/>
      <c r="HBT281" s="755"/>
      <c r="HBU281" s="755"/>
      <c r="HBV281" s="755"/>
      <c r="HBW281" s="755"/>
      <c r="HBX281" s="755"/>
      <c r="HBY281" s="755"/>
      <c r="HBZ281" s="755"/>
      <c r="HCA281" s="755"/>
      <c r="HCB281" s="755"/>
      <c r="HCC281" s="755"/>
      <c r="HCD281" s="755"/>
      <c r="HCE281" s="755"/>
      <c r="HCF281" s="755"/>
      <c r="HCG281" s="755"/>
      <c r="HCH281" s="755"/>
      <c r="HCI281" s="755"/>
      <c r="HCJ281" s="755"/>
      <c r="HCK281" s="755"/>
      <c r="HCL281" s="755"/>
      <c r="HCM281" s="755"/>
      <c r="HCN281" s="755"/>
      <c r="HCO281" s="755"/>
      <c r="HCP281" s="755"/>
      <c r="HCQ281" s="755"/>
      <c r="HCR281" s="755"/>
      <c r="HCS281" s="755"/>
      <c r="HCT281" s="755"/>
      <c r="HCU281" s="755"/>
      <c r="HCV281" s="755"/>
      <c r="HCW281" s="755"/>
      <c r="HCX281" s="755"/>
      <c r="HCY281" s="755"/>
      <c r="HCZ281" s="755"/>
      <c r="HDA281" s="755"/>
      <c r="HDB281" s="755"/>
      <c r="HDC281" s="755"/>
      <c r="HDD281" s="755"/>
      <c r="HDE281" s="755"/>
      <c r="HDF281" s="755"/>
      <c r="HDG281" s="755"/>
      <c r="HDH281" s="755"/>
      <c r="HDI281" s="755"/>
      <c r="HDJ281" s="755"/>
      <c r="HDK281" s="755"/>
      <c r="HDL281" s="755"/>
      <c r="HDM281" s="755"/>
      <c r="HDN281" s="755"/>
      <c r="HDO281" s="755"/>
      <c r="HDP281" s="755"/>
      <c r="HDQ281" s="755"/>
      <c r="HDR281" s="755"/>
      <c r="HDS281" s="755"/>
      <c r="HDT281" s="755"/>
      <c r="HDU281" s="755"/>
      <c r="HDV281" s="755"/>
      <c r="HDW281" s="755"/>
      <c r="HDX281" s="755"/>
      <c r="HDY281" s="755"/>
      <c r="HDZ281" s="755"/>
      <c r="HEA281" s="755"/>
      <c r="HEB281" s="755"/>
      <c r="HEC281" s="755"/>
      <c r="HED281" s="755"/>
      <c r="HEE281" s="755"/>
      <c r="HEF281" s="755"/>
      <c r="HEG281" s="755"/>
      <c r="HEH281" s="755"/>
      <c r="HEI281" s="755"/>
      <c r="HEJ281" s="755"/>
      <c r="HEK281" s="755"/>
      <c r="HEL281" s="755"/>
      <c r="HEM281" s="755"/>
      <c r="HEN281" s="755"/>
      <c r="HEO281" s="755"/>
      <c r="HEP281" s="755"/>
      <c r="HEQ281" s="755"/>
      <c r="HER281" s="755"/>
      <c r="HES281" s="755"/>
      <c r="HET281" s="755"/>
      <c r="HEU281" s="755"/>
      <c r="HEV281" s="755"/>
      <c r="HEW281" s="755"/>
      <c r="HEX281" s="755"/>
      <c r="HEY281" s="755"/>
      <c r="HEZ281" s="755"/>
      <c r="HFA281" s="755"/>
      <c r="HFB281" s="755"/>
      <c r="HFC281" s="755"/>
      <c r="HFD281" s="755"/>
      <c r="HFE281" s="755"/>
      <c r="HFF281" s="755"/>
      <c r="HFG281" s="755"/>
      <c r="HFH281" s="755"/>
      <c r="HFI281" s="755"/>
      <c r="HFJ281" s="755"/>
      <c r="HFK281" s="755"/>
      <c r="HFL281" s="755"/>
      <c r="HFM281" s="755"/>
      <c r="HFN281" s="755"/>
      <c r="HFO281" s="755"/>
      <c r="HFP281" s="755"/>
      <c r="HFQ281" s="755"/>
      <c r="HFR281" s="755"/>
      <c r="HFS281" s="755"/>
      <c r="HFT281" s="755"/>
      <c r="HFU281" s="755"/>
      <c r="HFV281" s="755"/>
      <c r="HFW281" s="755"/>
      <c r="HFX281" s="755"/>
      <c r="HFY281" s="755"/>
      <c r="HFZ281" s="755"/>
      <c r="HGA281" s="755"/>
      <c r="HGB281" s="755"/>
      <c r="HGC281" s="755"/>
      <c r="HGD281" s="755"/>
      <c r="HGE281" s="755"/>
      <c r="HGF281" s="755"/>
      <c r="HGG281" s="755"/>
      <c r="HGH281" s="755"/>
      <c r="HGI281" s="755"/>
      <c r="HGJ281" s="755"/>
      <c r="HGK281" s="755"/>
      <c r="HGL281" s="755"/>
      <c r="HGM281" s="755"/>
      <c r="HGN281" s="755"/>
      <c r="HGO281" s="755"/>
      <c r="HGP281" s="755"/>
      <c r="HGQ281" s="755"/>
      <c r="HGR281" s="755"/>
      <c r="HGS281" s="755"/>
      <c r="HGT281" s="755"/>
      <c r="HGU281" s="755"/>
      <c r="HGV281" s="755"/>
      <c r="HGW281" s="755"/>
      <c r="HGX281" s="755"/>
      <c r="HGY281" s="755"/>
      <c r="HGZ281" s="755"/>
      <c r="HHA281" s="755"/>
      <c r="HHB281" s="755"/>
      <c r="HHC281" s="755"/>
      <c r="HHD281" s="755"/>
      <c r="HHE281" s="755"/>
      <c r="HHF281" s="755"/>
      <c r="HHG281" s="755"/>
      <c r="HHH281" s="755"/>
      <c r="HHI281" s="755"/>
      <c r="HHJ281" s="755"/>
      <c r="HHK281" s="755"/>
      <c r="HHL281" s="755"/>
      <c r="HHM281" s="755"/>
      <c r="HHN281" s="755"/>
      <c r="HHO281" s="755"/>
      <c r="HHP281" s="755"/>
      <c r="HHQ281" s="755"/>
      <c r="HHR281" s="755"/>
      <c r="HHS281" s="755"/>
      <c r="HHT281" s="755"/>
      <c r="HHU281" s="755"/>
      <c r="HHV281" s="755"/>
      <c r="HHW281" s="755"/>
      <c r="HHX281" s="755"/>
      <c r="HHY281" s="755"/>
      <c r="HHZ281" s="755"/>
      <c r="HIA281" s="755"/>
      <c r="HIB281" s="755"/>
      <c r="HIC281" s="755"/>
      <c r="HID281" s="755"/>
      <c r="HIE281" s="755"/>
      <c r="HIF281" s="755"/>
      <c r="HIG281" s="755"/>
      <c r="HIH281" s="755"/>
      <c r="HII281" s="755"/>
      <c r="HIJ281" s="755"/>
      <c r="HIK281" s="755"/>
      <c r="HIL281" s="755"/>
      <c r="HIM281" s="755"/>
      <c r="HIN281" s="755"/>
      <c r="HIO281" s="755"/>
      <c r="HIP281" s="755"/>
      <c r="HIQ281" s="755"/>
      <c r="HIR281" s="755"/>
      <c r="HIS281" s="755"/>
      <c r="HIT281" s="755"/>
      <c r="HIU281" s="755"/>
      <c r="HIV281" s="755"/>
      <c r="HIW281" s="755"/>
      <c r="HIX281" s="755"/>
      <c r="HIY281" s="755"/>
      <c r="HIZ281" s="755"/>
      <c r="HJA281" s="755"/>
      <c r="HJB281" s="755"/>
      <c r="HJC281" s="755"/>
      <c r="HJD281" s="755"/>
      <c r="HJE281" s="755"/>
      <c r="HJF281" s="755"/>
      <c r="HJG281" s="755"/>
      <c r="HJH281" s="755"/>
      <c r="HJI281" s="755"/>
      <c r="HJJ281" s="755"/>
      <c r="HJK281" s="755"/>
      <c r="HJL281" s="755"/>
      <c r="HJM281" s="755"/>
      <c r="HJN281" s="755"/>
      <c r="HJO281" s="755"/>
      <c r="HJP281" s="755"/>
      <c r="HJQ281" s="755"/>
      <c r="HJR281" s="755"/>
      <c r="HJS281" s="755"/>
      <c r="HJT281" s="755"/>
      <c r="HJU281" s="755"/>
      <c r="HJV281" s="755"/>
      <c r="HJW281" s="755"/>
      <c r="HJX281" s="755"/>
      <c r="HJY281" s="755"/>
      <c r="HJZ281" s="755"/>
      <c r="HKA281" s="755"/>
      <c r="HKB281" s="755"/>
      <c r="HKC281" s="755"/>
      <c r="HKD281" s="755"/>
      <c r="HKE281" s="755"/>
      <c r="HKF281" s="755"/>
      <c r="HKG281" s="755"/>
      <c r="HKH281" s="755"/>
      <c r="HKI281" s="755"/>
      <c r="HKJ281" s="755"/>
      <c r="HKK281" s="755"/>
      <c r="HKL281" s="755"/>
      <c r="HKM281" s="755"/>
      <c r="HKN281" s="755"/>
      <c r="HKO281" s="755"/>
      <c r="HKP281" s="755"/>
      <c r="HKQ281" s="755"/>
      <c r="HKR281" s="755"/>
      <c r="HKS281" s="755"/>
      <c r="HKT281" s="755"/>
      <c r="HKU281" s="755"/>
      <c r="HKV281" s="755"/>
      <c r="HKW281" s="755"/>
      <c r="HKX281" s="755"/>
      <c r="HKY281" s="755"/>
      <c r="HKZ281" s="755"/>
      <c r="HLA281" s="755"/>
      <c r="HLB281" s="755"/>
      <c r="HLC281" s="755"/>
      <c r="HLD281" s="755"/>
      <c r="HLE281" s="755"/>
      <c r="HLF281" s="755"/>
      <c r="HLG281" s="755"/>
      <c r="HLH281" s="755"/>
      <c r="HLI281" s="755"/>
      <c r="HLJ281" s="755"/>
      <c r="HLK281" s="755"/>
      <c r="HLL281" s="755"/>
      <c r="HLM281" s="755"/>
      <c r="HLN281" s="755"/>
      <c r="HLO281" s="755"/>
      <c r="HLP281" s="755"/>
      <c r="HLQ281" s="755"/>
      <c r="HLR281" s="755"/>
      <c r="HLS281" s="755"/>
      <c r="HLT281" s="755"/>
      <c r="HLU281" s="755"/>
      <c r="HLV281" s="755"/>
      <c r="HLW281" s="755"/>
      <c r="HLX281" s="755"/>
      <c r="HLY281" s="755"/>
      <c r="HLZ281" s="755"/>
      <c r="HMA281" s="755"/>
      <c r="HMB281" s="755"/>
      <c r="HMC281" s="755"/>
      <c r="HMD281" s="755"/>
      <c r="HME281" s="755"/>
      <c r="HMF281" s="755"/>
      <c r="HMG281" s="755"/>
      <c r="HMH281" s="755"/>
      <c r="HMI281" s="755"/>
      <c r="HMJ281" s="755"/>
      <c r="HMK281" s="755"/>
      <c r="HML281" s="755"/>
      <c r="HMM281" s="755"/>
      <c r="HMN281" s="755"/>
      <c r="HMO281" s="755"/>
      <c r="HMP281" s="755"/>
      <c r="HMQ281" s="755"/>
      <c r="HMR281" s="755"/>
      <c r="HMS281" s="755"/>
      <c r="HMT281" s="755"/>
      <c r="HMU281" s="755"/>
      <c r="HMV281" s="755"/>
      <c r="HMW281" s="755"/>
      <c r="HMX281" s="755"/>
      <c r="HMY281" s="755"/>
      <c r="HMZ281" s="755"/>
      <c r="HNA281" s="755"/>
      <c r="HNB281" s="755"/>
      <c r="HNC281" s="755"/>
      <c r="HND281" s="755"/>
      <c r="HNE281" s="755"/>
      <c r="HNF281" s="755"/>
      <c r="HNG281" s="755"/>
      <c r="HNH281" s="755"/>
      <c r="HNI281" s="755"/>
      <c r="HNJ281" s="755"/>
      <c r="HNK281" s="755"/>
      <c r="HNL281" s="755"/>
      <c r="HNM281" s="755"/>
      <c r="HNN281" s="755"/>
      <c r="HNO281" s="755"/>
      <c r="HNP281" s="755"/>
      <c r="HNQ281" s="755"/>
      <c r="HNR281" s="755"/>
      <c r="HNS281" s="755"/>
      <c r="HNT281" s="755"/>
      <c r="HNU281" s="755"/>
      <c r="HNV281" s="755"/>
      <c r="HNW281" s="755"/>
      <c r="HNX281" s="755"/>
      <c r="HNY281" s="755"/>
      <c r="HNZ281" s="755"/>
      <c r="HOA281" s="755"/>
      <c r="HOB281" s="755"/>
      <c r="HOC281" s="755"/>
      <c r="HOD281" s="755"/>
      <c r="HOE281" s="755"/>
      <c r="HOF281" s="755"/>
      <c r="HOG281" s="755"/>
      <c r="HOH281" s="755"/>
      <c r="HOI281" s="755"/>
      <c r="HOJ281" s="755"/>
      <c r="HOK281" s="755"/>
      <c r="HOL281" s="755"/>
      <c r="HOM281" s="755"/>
      <c r="HON281" s="755"/>
      <c r="HOO281" s="755"/>
      <c r="HOP281" s="755"/>
      <c r="HOQ281" s="755"/>
      <c r="HOR281" s="755"/>
      <c r="HOS281" s="755"/>
      <c r="HOT281" s="755"/>
      <c r="HOU281" s="755"/>
      <c r="HOV281" s="755"/>
      <c r="HOW281" s="755"/>
      <c r="HOX281" s="755"/>
      <c r="HOY281" s="755"/>
      <c r="HOZ281" s="755"/>
      <c r="HPA281" s="755"/>
      <c r="HPB281" s="755"/>
      <c r="HPC281" s="755"/>
      <c r="HPD281" s="755"/>
      <c r="HPE281" s="755"/>
      <c r="HPF281" s="755"/>
      <c r="HPG281" s="755"/>
      <c r="HPH281" s="755"/>
      <c r="HPI281" s="755"/>
      <c r="HPJ281" s="755"/>
      <c r="HPK281" s="755"/>
      <c r="HPL281" s="755"/>
      <c r="HPM281" s="755"/>
      <c r="HPN281" s="755"/>
      <c r="HPO281" s="755"/>
      <c r="HPP281" s="755"/>
      <c r="HPQ281" s="755"/>
      <c r="HPR281" s="755"/>
      <c r="HPS281" s="755"/>
      <c r="HPT281" s="755"/>
      <c r="HPU281" s="755"/>
      <c r="HPV281" s="755"/>
      <c r="HPW281" s="755"/>
      <c r="HPX281" s="755"/>
      <c r="HPY281" s="755"/>
      <c r="HPZ281" s="755"/>
      <c r="HQA281" s="755"/>
      <c r="HQB281" s="755"/>
      <c r="HQC281" s="755"/>
      <c r="HQD281" s="755"/>
      <c r="HQE281" s="755"/>
      <c r="HQF281" s="755"/>
      <c r="HQG281" s="755"/>
      <c r="HQH281" s="755"/>
      <c r="HQI281" s="755"/>
      <c r="HQJ281" s="755"/>
      <c r="HQK281" s="755"/>
      <c r="HQL281" s="755"/>
      <c r="HQM281" s="755"/>
      <c r="HQN281" s="755"/>
      <c r="HQO281" s="755"/>
      <c r="HQP281" s="755"/>
      <c r="HQQ281" s="755"/>
      <c r="HQR281" s="755"/>
      <c r="HQS281" s="755"/>
      <c r="HQT281" s="755"/>
      <c r="HQU281" s="755"/>
      <c r="HQV281" s="755"/>
      <c r="HQW281" s="755"/>
      <c r="HQX281" s="755"/>
      <c r="HQY281" s="755"/>
      <c r="HQZ281" s="755"/>
      <c r="HRA281" s="755"/>
      <c r="HRB281" s="755"/>
      <c r="HRC281" s="755"/>
      <c r="HRD281" s="755"/>
      <c r="HRE281" s="755"/>
      <c r="HRF281" s="755"/>
      <c r="HRG281" s="755"/>
      <c r="HRH281" s="755"/>
      <c r="HRI281" s="755"/>
      <c r="HRJ281" s="755"/>
      <c r="HRK281" s="755"/>
      <c r="HRL281" s="755"/>
      <c r="HRM281" s="755"/>
      <c r="HRN281" s="755"/>
      <c r="HRO281" s="755"/>
      <c r="HRP281" s="755"/>
      <c r="HRQ281" s="755"/>
      <c r="HRR281" s="755"/>
      <c r="HRS281" s="755"/>
      <c r="HRT281" s="755"/>
      <c r="HRU281" s="755"/>
      <c r="HRV281" s="755"/>
      <c r="HRW281" s="755"/>
      <c r="HRX281" s="755"/>
      <c r="HRY281" s="755"/>
      <c r="HRZ281" s="755"/>
      <c r="HSA281" s="755"/>
      <c r="HSB281" s="755"/>
      <c r="HSC281" s="755"/>
      <c r="HSD281" s="755"/>
      <c r="HSE281" s="755"/>
      <c r="HSF281" s="755"/>
      <c r="HSG281" s="755"/>
      <c r="HSH281" s="755"/>
      <c r="HSI281" s="755"/>
      <c r="HSJ281" s="755"/>
      <c r="HSK281" s="755"/>
      <c r="HSL281" s="755"/>
      <c r="HSM281" s="755"/>
      <c r="HSN281" s="755"/>
      <c r="HSO281" s="755"/>
      <c r="HSP281" s="755"/>
      <c r="HSQ281" s="755"/>
      <c r="HSR281" s="755"/>
      <c r="HSS281" s="755"/>
      <c r="HST281" s="755"/>
      <c r="HSU281" s="755"/>
      <c r="HSV281" s="755"/>
      <c r="HSW281" s="755"/>
      <c r="HSX281" s="755"/>
      <c r="HSY281" s="755"/>
      <c r="HSZ281" s="755"/>
      <c r="HTA281" s="755"/>
      <c r="HTB281" s="755"/>
      <c r="HTC281" s="755"/>
      <c r="HTD281" s="755"/>
      <c r="HTE281" s="755"/>
      <c r="HTF281" s="755"/>
      <c r="HTG281" s="755"/>
      <c r="HTH281" s="755"/>
      <c r="HTI281" s="755"/>
      <c r="HTJ281" s="755"/>
      <c r="HTK281" s="755"/>
      <c r="HTL281" s="755"/>
      <c r="HTM281" s="755"/>
      <c r="HTN281" s="755"/>
      <c r="HTO281" s="755"/>
      <c r="HTP281" s="755"/>
      <c r="HTQ281" s="755"/>
      <c r="HTR281" s="755"/>
      <c r="HTS281" s="755"/>
      <c r="HTT281" s="755"/>
      <c r="HTU281" s="755"/>
      <c r="HTV281" s="755"/>
      <c r="HTW281" s="755"/>
      <c r="HTX281" s="755"/>
      <c r="HTY281" s="755"/>
      <c r="HTZ281" s="755"/>
      <c r="HUA281" s="755"/>
      <c r="HUB281" s="755"/>
      <c r="HUC281" s="755"/>
      <c r="HUD281" s="755"/>
      <c r="HUE281" s="755"/>
      <c r="HUF281" s="755"/>
      <c r="HUG281" s="755"/>
      <c r="HUH281" s="755"/>
      <c r="HUI281" s="755"/>
      <c r="HUJ281" s="755"/>
      <c r="HUK281" s="755"/>
      <c r="HUL281" s="755"/>
      <c r="HUM281" s="755"/>
      <c r="HUN281" s="755"/>
      <c r="HUO281" s="755"/>
      <c r="HUP281" s="755"/>
      <c r="HUQ281" s="755"/>
      <c r="HUR281" s="755"/>
      <c r="HUS281" s="755"/>
      <c r="HUT281" s="755"/>
      <c r="HUU281" s="755"/>
      <c r="HUV281" s="755"/>
      <c r="HUW281" s="755"/>
      <c r="HUX281" s="755"/>
      <c r="HUY281" s="755"/>
      <c r="HUZ281" s="755"/>
      <c r="HVA281" s="755"/>
      <c r="HVB281" s="755"/>
      <c r="HVC281" s="755"/>
      <c r="HVD281" s="755"/>
      <c r="HVE281" s="755"/>
      <c r="HVF281" s="755"/>
      <c r="HVG281" s="755"/>
      <c r="HVH281" s="755"/>
      <c r="HVI281" s="755"/>
      <c r="HVJ281" s="755"/>
      <c r="HVK281" s="755"/>
      <c r="HVL281" s="755"/>
      <c r="HVM281" s="755"/>
      <c r="HVN281" s="755"/>
      <c r="HVO281" s="755"/>
      <c r="HVP281" s="755"/>
      <c r="HVQ281" s="755"/>
      <c r="HVR281" s="755"/>
      <c r="HVS281" s="755"/>
      <c r="HVT281" s="755"/>
      <c r="HVU281" s="755"/>
      <c r="HVV281" s="755"/>
      <c r="HVW281" s="755"/>
      <c r="HVX281" s="755"/>
      <c r="HVY281" s="755"/>
      <c r="HVZ281" s="755"/>
      <c r="HWA281" s="755"/>
      <c r="HWB281" s="755"/>
      <c r="HWC281" s="755"/>
      <c r="HWD281" s="755"/>
      <c r="HWE281" s="755"/>
      <c r="HWF281" s="755"/>
      <c r="HWG281" s="755"/>
      <c r="HWH281" s="755"/>
      <c r="HWI281" s="755"/>
      <c r="HWJ281" s="755"/>
      <c r="HWK281" s="755"/>
      <c r="HWL281" s="755"/>
      <c r="HWM281" s="755"/>
      <c r="HWN281" s="755"/>
      <c r="HWO281" s="755"/>
      <c r="HWP281" s="755"/>
      <c r="HWQ281" s="755"/>
      <c r="HWR281" s="755"/>
      <c r="HWS281" s="755"/>
      <c r="HWT281" s="755"/>
      <c r="HWU281" s="755"/>
      <c r="HWV281" s="755"/>
      <c r="HWW281" s="755"/>
      <c r="HWX281" s="755"/>
      <c r="HWY281" s="755"/>
      <c r="HWZ281" s="755"/>
      <c r="HXA281" s="755"/>
      <c r="HXB281" s="755"/>
      <c r="HXC281" s="755"/>
      <c r="HXD281" s="755"/>
      <c r="HXE281" s="755"/>
      <c r="HXF281" s="755"/>
      <c r="HXG281" s="755"/>
      <c r="HXH281" s="755"/>
      <c r="HXI281" s="755"/>
      <c r="HXJ281" s="755"/>
      <c r="HXK281" s="755"/>
      <c r="HXL281" s="755"/>
      <c r="HXM281" s="755"/>
      <c r="HXN281" s="755"/>
      <c r="HXO281" s="755"/>
      <c r="HXP281" s="755"/>
      <c r="HXQ281" s="755"/>
      <c r="HXR281" s="755"/>
      <c r="HXS281" s="755"/>
      <c r="HXT281" s="755"/>
      <c r="HXU281" s="755"/>
      <c r="HXV281" s="755"/>
      <c r="HXW281" s="755"/>
      <c r="HXX281" s="755"/>
      <c r="HXY281" s="755"/>
      <c r="HXZ281" s="755"/>
      <c r="HYA281" s="755"/>
      <c r="HYB281" s="755"/>
      <c r="HYC281" s="755"/>
      <c r="HYD281" s="755"/>
      <c r="HYE281" s="755"/>
      <c r="HYF281" s="755"/>
      <c r="HYG281" s="755"/>
      <c r="HYH281" s="755"/>
      <c r="HYI281" s="755"/>
      <c r="HYJ281" s="755"/>
      <c r="HYK281" s="755"/>
      <c r="HYL281" s="755"/>
      <c r="HYM281" s="755"/>
      <c r="HYN281" s="755"/>
      <c r="HYO281" s="755"/>
      <c r="HYP281" s="755"/>
      <c r="HYQ281" s="755"/>
      <c r="HYR281" s="755"/>
      <c r="HYS281" s="755"/>
      <c r="HYT281" s="755"/>
      <c r="HYU281" s="755"/>
      <c r="HYV281" s="755"/>
      <c r="HYW281" s="755"/>
      <c r="HYX281" s="755"/>
      <c r="HYY281" s="755"/>
      <c r="HYZ281" s="755"/>
      <c r="HZA281" s="755"/>
      <c r="HZB281" s="755"/>
      <c r="HZC281" s="755"/>
      <c r="HZD281" s="755"/>
      <c r="HZE281" s="755"/>
      <c r="HZF281" s="755"/>
      <c r="HZG281" s="755"/>
      <c r="HZH281" s="755"/>
      <c r="HZI281" s="755"/>
      <c r="HZJ281" s="755"/>
      <c r="HZK281" s="755"/>
      <c r="HZL281" s="755"/>
      <c r="HZM281" s="755"/>
      <c r="HZN281" s="755"/>
      <c r="HZO281" s="755"/>
      <c r="HZP281" s="755"/>
      <c r="HZQ281" s="755"/>
      <c r="HZR281" s="755"/>
      <c r="HZS281" s="755"/>
      <c r="HZT281" s="755"/>
      <c r="HZU281" s="755"/>
      <c r="HZV281" s="755"/>
      <c r="HZW281" s="755"/>
      <c r="HZX281" s="755"/>
      <c r="HZY281" s="755"/>
      <c r="HZZ281" s="755"/>
      <c r="IAA281" s="755"/>
      <c r="IAB281" s="755"/>
      <c r="IAC281" s="755"/>
      <c r="IAD281" s="755"/>
      <c r="IAE281" s="755"/>
      <c r="IAF281" s="755"/>
      <c r="IAG281" s="755"/>
      <c r="IAH281" s="755"/>
      <c r="IAI281" s="755"/>
      <c r="IAJ281" s="755"/>
      <c r="IAK281" s="755"/>
      <c r="IAL281" s="755"/>
      <c r="IAM281" s="755"/>
      <c r="IAN281" s="755"/>
      <c r="IAO281" s="755"/>
      <c r="IAP281" s="755"/>
      <c r="IAQ281" s="755"/>
      <c r="IAR281" s="755"/>
      <c r="IAS281" s="755"/>
      <c r="IAT281" s="755"/>
      <c r="IAU281" s="755"/>
      <c r="IAV281" s="755"/>
      <c r="IAW281" s="755"/>
      <c r="IAX281" s="755"/>
      <c r="IAY281" s="755"/>
      <c r="IAZ281" s="755"/>
      <c r="IBA281" s="755"/>
      <c r="IBB281" s="755"/>
      <c r="IBC281" s="755"/>
      <c r="IBD281" s="755"/>
      <c r="IBE281" s="755"/>
      <c r="IBF281" s="755"/>
      <c r="IBG281" s="755"/>
      <c r="IBH281" s="755"/>
      <c r="IBI281" s="755"/>
      <c r="IBJ281" s="755"/>
      <c r="IBK281" s="755"/>
      <c r="IBL281" s="755"/>
      <c r="IBM281" s="755"/>
      <c r="IBN281" s="755"/>
      <c r="IBO281" s="755"/>
      <c r="IBP281" s="755"/>
      <c r="IBQ281" s="755"/>
      <c r="IBR281" s="755"/>
      <c r="IBS281" s="755"/>
      <c r="IBT281" s="755"/>
      <c r="IBU281" s="755"/>
      <c r="IBV281" s="755"/>
      <c r="IBW281" s="755"/>
      <c r="IBX281" s="755"/>
      <c r="IBY281" s="755"/>
      <c r="IBZ281" s="755"/>
      <c r="ICA281" s="755"/>
      <c r="ICB281" s="755"/>
      <c r="ICC281" s="755"/>
      <c r="ICD281" s="755"/>
      <c r="ICE281" s="755"/>
      <c r="ICF281" s="755"/>
      <c r="ICG281" s="755"/>
      <c r="ICH281" s="755"/>
      <c r="ICI281" s="755"/>
      <c r="ICJ281" s="755"/>
      <c r="ICK281" s="755"/>
      <c r="ICL281" s="755"/>
      <c r="ICM281" s="755"/>
      <c r="ICN281" s="755"/>
      <c r="ICO281" s="755"/>
      <c r="ICP281" s="755"/>
      <c r="ICQ281" s="755"/>
      <c r="ICR281" s="755"/>
      <c r="ICS281" s="755"/>
      <c r="ICT281" s="755"/>
      <c r="ICU281" s="755"/>
      <c r="ICV281" s="755"/>
      <c r="ICW281" s="755"/>
      <c r="ICX281" s="755"/>
      <c r="ICY281" s="755"/>
      <c r="ICZ281" s="755"/>
      <c r="IDA281" s="755"/>
      <c r="IDB281" s="755"/>
      <c r="IDC281" s="755"/>
      <c r="IDD281" s="755"/>
      <c r="IDE281" s="755"/>
      <c r="IDF281" s="755"/>
      <c r="IDG281" s="755"/>
      <c r="IDH281" s="755"/>
      <c r="IDI281" s="755"/>
      <c r="IDJ281" s="755"/>
      <c r="IDK281" s="755"/>
      <c r="IDL281" s="755"/>
      <c r="IDM281" s="755"/>
      <c r="IDN281" s="755"/>
      <c r="IDO281" s="755"/>
      <c r="IDP281" s="755"/>
      <c r="IDQ281" s="755"/>
      <c r="IDR281" s="755"/>
      <c r="IDS281" s="755"/>
      <c r="IDT281" s="755"/>
      <c r="IDU281" s="755"/>
      <c r="IDV281" s="755"/>
      <c r="IDW281" s="755"/>
      <c r="IDX281" s="755"/>
      <c r="IDY281" s="755"/>
      <c r="IDZ281" s="755"/>
      <c r="IEA281" s="755"/>
      <c r="IEB281" s="755"/>
      <c r="IEC281" s="755"/>
      <c r="IED281" s="755"/>
      <c r="IEE281" s="755"/>
      <c r="IEF281" s="755"/>
      <c r="IEG281" s="755"/>
      <c r="IEH281" s="755"/>
      <c r="IEI281" s="755"/>
      <c r="IEJ281" s="755"/>
      <c r="IEK281" s="755"/>
      <c r="IEL281" s="755"/>
      <c r="IEM281" s="755"/>
      <c r="IEN281" s="755"/>
      <c r="IEO281" s="755"/>
      <c r="IEP281" s="755"/>
      <c r="IEQ281" s="755"/>
      <c r="IER281" s="755"/>
      <c r="IES281" s="755"/>
      <c r="IET281" s="755"/>
      <c r="IEU281" s="755"/>
      <c r="IEV281" s="755"/>
      <c r="IEW281" s="755"/>
      <c r="IEX281" s="755"/>
      <c r="IEY281" s="755"/>
      <c r="IEZ281" s="755"/>
      <c r="IFA281" s="755"/>
      <c r="IFB281" s="755"/>
      <c r="IFC281" s="755"/>
      <c r="IFD281" s="755"/>
      <c r="IFE281" s="755"/>
      <c r="IFF281" s="755"/>
      <c r="IFG281" s="755"/>
      <c r="IFH281" s="755"/>
      <c r="IFI281" s="755"/>
      <c r="IFJ281" s="755"/>
      <c r="IFK281" s="755"/>
      <c r="IFL281" s="755"/>
      <c r="IFM281" s="755"/>
      <c r="IFN281" s="755"/>
      <c r="IFO281" s="755"/>
      <c r="IFP281" s="755"/>
      <c r="IFQ281" s="755"/>
      <c r="IFR281" s="755"/>
      <c r="IFS281" s="755"/>
      <c r="IFT281" s="755"/>
      <c r="IFU281" s="755"/>
      <c r="IFV281" s="755"/>
      <c r="IFW281" s="755"/>
      <c r="IFX281" s="755"/>
      <c r="IFY281" s="755"/>
      <c r="IFZ281" s="755"/>
      <c r="IGA281" s="755"/>
      <c r="IGB281" s="755"/>
      <c r="IGC281" s="755"/>
      <c r="IGD281" s="755"/>
      <c r="IGE281" s="755"/>
      <c r="IGF281" s="755"/>
      <c r="IGG281" s="755"/>
      <c r="IGH281" s="755"/>
      <c r="IGI281" s="755"/>
      <c r="IGJ281" s="755"/>
      <c r="IGK281" s="755"/>
      <c r="IGL281" s="755"/>
      <c r="IGM281" s="755"/>
      <c r="IGN281" s="755"/>
      <c r="IGO281" s="755"/>
      <c r="IGP281" s="755"/>
      <c r="IGQ281" s="755"/>
      <c r="IGR281" s="755"/>
      <c r="IGS281" s="755"/>
      <c r="IGT281" s="755"/>
      <c r="IGU281" s="755"/>
      <c r="IGV281" s="755"/>
      <c r="IGW281" s="755"/>
      <c r="IGX281" s="755"/>
      <c r="IGY281" s="755"/>
      <c r="IGZ281" s="755"/>
      <c r="IHA281" s="755"/>
      <c r="IHB281" s="755"/>
      <c r="IHC281" s="755"/>
      <c r="IHD281" s="755"/>
      <c r="IHE281" s="755"/>
      <c r="IHF281" s="755"/>
      <c r="IHG281" s="755"/>
      <c r="IHH281" s="755"/>
      <c r="IHI281" s="755"/>
      <c r="IHJ281" s="755"/>
      <c r="IHK281" s="755"/>
      <c r="IHL281" s="755"/>
      <c r="IHM281" s="755"/>
      <c r="IHN281" s="755"/>
      <c r="IHO281" s="755"/>
      <c r="IHP281" s="755"/>
      <c r="IHQ281" s="755"/>
      <c r="IHR281" s="755"/>
      <c r="IHS281" s="755"/>
      <c r="IHT281" s="755"/>
      <c r="IHU281" s="755"/>
      <c r="IHV281" s="755"/>
      <c r="IHW281" s="755"/>
      <c r="IHX281" s="755"/>
      <c r="IHY281" s="755"/>
      <c r="IHZ281" s="755"/>
      <c r="IIA281" s="755"/>
      <c r="IIB281" s="755"/>
      <c r="IIC281" s="755"/>
      <c r="IID281" s="755"/>
      <c r="IIE281" s="755"/>
      <c r="IIF281" s="755"/>
      <c r="IIG281" s="755"/>
      <c r="IIH281" s="755"/>
      <c r="III281" s="755"/>
      <c r="IIJ281" s="755"/>
      <c r="IIK281" s="755"/>
      <c r="IIL281" s="755"/>
      <c r="IIM281" s="755"/>
      <c r="IIN281" s="755"/>
      <c r="IIO281" s="755"/>
      <c r="IIP281" s="755"/>
      <c r="IIQ281" s="755"/>
      <c r="IIR281" s="755"/>
      <c r="IIS281" s="755"/>
      <c r="IIT281" s="755"/>
      <c r="IIU281" s="755"/>
      <c r="IIV281" s="755"/>
      <c r="IIW281" s="755"/>
      <c r="IIX281" s="755"/>
      <c r="IIY281" s="755"/>
      <c r="IIZ281" s="755"/>
      <c r="IJA281" s="755"/>
      <c r="IJB281" s="755"/>
      <c r="IJC281" s="755"/>
      <c r="IJD281" s="755"/>
      <c r="IJE281" s="755"/>
      <c r="IJF281" s="755"/>
      <c r="IJG281" s="755"/>
      <c r="IJH281" s="755"/>
      <c r="IJI281" s="755"/>
      <c r="IJJ281" s="755"/>
      <c r="IJK281" s="755"/>
      <c r="IJL281" s="755"/>
      <c r="IJM281" s="755"/>
      <c r="IJN281" s="755"/>
      <c r="IJO281" s="755"/>
      <c r="IJP281" s="755"/>
      <c r="IJQ281" s="755"/>
      <c r="IJR281" s="755"/>
      <c r="IJS281" s="755"/>
      <c r="IJT281" s="755"/>
      <c r="IJU281" s="755"/>
      <c r="IJV281" s="755"/>
      <c r="IJW281" s="755"/>
      <c r="IJX281" s="755"/>
      <c r="IJY281" s="755"/>
      <c r="IJZ281" s="755"/>
      <c r="IKA281" s="755"/>
      <c r="IKB281" s="755"/>
      <c r="IKC281" s="755"/>
      <c r="IKD281" s="755"/>
      <c r="IKE281" s="755"/>
      <c r="IKF281" s="755"/>
      <c r="IKG281" s="755"/>
      <c r="IKH281" s="755"/>
      <c r="IKI281" s="755"/>
      <c r="IKJ281" s="755"/>
      <c r="IKK281" s="755"/>
      <c r="IKL281" s="755"/>
      <c r="IKM281" s="755"/>
      <c r="IKN281" s="755"/>
      <c r="IKO281" s="755"/>
      <c r="IKP281" s="755"/>
      <c r="IKQ281" s="755"/>
      <c r="IKR281" s="755"/>
      <c r="IKS281" s="755"/>
      <c r="IKT281" s="755"/>
      <c r="IKU281" s="755"/>
      <c r="IKV281" s="755"/>
      <c r="IKW281" s="755"/>
      <c r="IKX281" s="755"/>
      <c r="IKY281" s="755"/>
      <c r="IKZ281" s="755"/>
      <c r="ILA281" s="755"/>
      <c r="ILB281" s="755"/>
      <c r="ILC281" s="755"/>
      <c r="ILD281" s="755"/>
      <c r="ILE281" s="755"/>
      <c r="ILF281" s="755"/>
      <c r="ILG281" s="755"/>
      <c r="ILH281" s="755"/>
      <c r="ILI281" s="755"/>
      <c r="ILJ281" s="755"/>
      <c r="ILK281" s="755"/>
      <c r="ILL281" s="755"/>
      <c r="ILM281" s="755"/>
      <c r="ILN281" s="755"/>
      <c r="ILO281" s="755"/>
      <c r="ILP281" s="755"/>
      <c r="ILQ281" s="755"/>
      <c r="ILR281" s="755"/>
      <c r="ILS281" s="755"/>
      <c r="ILT281" s="755"/>
      <c r="ILU281" s="755"/>
      <c r="ILV281" s="755"/>
      <c r="ILW281" s="755"/>
      <c r="ILX281" s="755"/>
      <c r="ILY281" s="755"/>
      <c r="ILZ281" s="755"/>
      <c r="IMA281" s="755"/>
      <c r="IMB281" s="755"/>
      <c r="IMC281" s="755"/>
      <c r="IMD281" s="755"/>
      <c r="IME281" s="755"/>
      <c r="IMF281" s="755"/>
      <c r="IMG281" s="755"/>
      <c r="IMH281" s="755"/>
      <c r="IMI281" s="755"/>
      <c r="IMJ281" s="755"/>
      <c r="IMK281" s="755"/>
      <c r="IML281" s="755"/>
      <c r="IMM281" s="755"/>
      <c r="IMN281" s="755"/>
      <c r="IMO281" s="755"/>
      <c r="IMP281" s="755"/>
      <c r="IMQ281" s="755"/>
      <c r="IMR281" s="755"/>
      <c r="IMS281" s="755"/>
      <c r="IMT281" s="755"/>
      <c r="IMU281" s="755"/>
      <c r="IMV281" s="755"/>
      <c r="IMW281" s="755"/>
      <c r="IMX281" s="755"/>
      <c r="IMY281" s="755"/>
      <c r="IMZ281" s="755"/>
      <c r="INA281" s="755"/>
      <c r="INB281" s="755"/>
      <c r="INC281" s="755"/>
      <c r="IND281" s="755"/>
      <c r="INE281" s="755"/>
      <c r="INF281" s="755"/>
      <c r="ING281" s="755"/>
      <c r="INH281" s="755"/>
      <c r="INI281" s="755"/>
      <c r="INJ281" s="755"/>
      <c r="INK281" s="755"/>
      <c r="INL281" s="755"/>
      <c r="INM281" s="755"/>
      <c r="INN281" s="755"/>
      <c r="INO281" s="755"/>
      <c r="INP281" s="755"/>
      <c r="INQ281" s="755"/>
      <c r="INR281" s="755"/>
      <c r="INS281" s="755"/>
      <c r="INT281" s="755"/>
      <c r="INU281" s="755"/>
      <c r="INV281" s="755"/>
      <c r="INW281" s="755"/>
      <c r="INX281" s="755"/>
      <c r="INY281" s="755"/>
      <c r="INZ281" s="755"/>
      <c r="IOA281" s="755"/>
      <c r="IOB281" s="755"/>
      <c r="IOC281" s="755"/>
      <c r="IOD281" s="755"/>
      <c r="IOE281" s="755"/>
      <c r="IOF281" s="755"/>
      <c r="IOG281" s="755"/>
      <c r="IOH281" s="755"/>
      <c r="IOI281" s="755"/>
      <c r="IOJ281" s="755"/>
      <c r="IOK281" s="755"/>
      <c r="IOL281" s="755"/>
      <c r="IOM281" s="755"/>
      <c r="ION281" s="755"/>
      <c r="IOO281" s="755"/>
      <c r="IOP281" s="755"/>
      <c r="IOQ281" s="755"/>
      <c r="IOR281" s="755"/>
      <c r="IOS281" s="755"/>
      <c r="IOT281" s="755"/>
      <c r="IOU281" s="755"/>
      <c r="IOV281" s="755"/>
      <c r="IOW281" s="755"/>
      <c r="IOX281" s="755"/>
      <c r="IOY281" s="755"/>
      <c r="IOZ281" s="755"/>
      <c r="IPA281" s="755"/>
      <c r="IPB281" s="755"/>
      <c r="IPC281" s="755"/>
      <c r="IPD281" s="755"/>
      <c r="IPE281" s="755"/>
      <c r="IPF281" s="755"/>
      <c r="IPG281" s="755"/>
      <c r="IPH281" s="755"/>
      <c r="IPI281" s="755"/>
      <c r="IPJ281" s="755"/>
      <c r="IPK281" s="755"/>
      <c r="IPL281" s="755"/>
      <c r="IPM281" s="755"/>
      <c r="IPN281" s="755"/>
      <c r="IPO281" s="755"/>
      <c r="IPP281" s="755"/>
      <c r="IPQ281" s="755"/>
      <c r="IPR281" s="755"/>
      <c r="IPS281" s="755"/>
      <c r="IPT281" s="755"/>
      <c r="IPU281" s="755"/>
      <c r="IPV281" s="755"/>
      <c r="IPW281" s="755"/>
      <c r="IPX281" s="755"/>
      <c r="IPY281" s="755"/>
      <c r="IPZ281" s="755"/>
      <c r="IQA281" s="755"/>
      <c r="IQB281" s="755"/>
      <c r="IQC281" s="755"/>
      <c r="IQD281" s="755"/>
      <c r="IQE281" s="755"/>
      <c r="IQF281" s="755"/>
      <c r="IQG281" s="755"/>
      <c r="IQH281" s="755"/>
      <c r="IQI281" s="755"/>
      <c r="IQJ281" s="755"/>
      <c r="IQK281" s="755"/>
      <c r="IQL281" s="755"/>
      <c r="IQM281" s="755"/>
      <c r="IQN281" s="755"/>
      <c r="IQO281" s="755"/>
      <c r="IQP281" s="755"/>
      <c r="IQQ281" s="755"/>
      <c r="IQR281" s="755"/>
      <c r="IQS281" s="755"/>
      <c r="IQT281" s="755"/>
      <c r="IQU281" s="755"/>
      <c r="IQV281" s="755"/>
      <c r="IQW281" s="755"/>
      <c r="IQX281" s="755"/>
      <c r="IQY281" s="755"/>
      <c r="IQZ281" s="755"/>
      <c r="IRA281" s="755"/>
      <c r="IRB281" s="755"/>
      <c r="IRC281" s="755"/>
      <c r="IRD281" s="755"/>
      <c r="IRE281" s="755"/>
      <c r="IRF281" s="755"/>
      <c r="IRG281" s="755"/>
      <c r="IRH281" s="755"/>
      <c r="IRI281" s="755"/>
      <c r="IRJ281" s="755"/>
      <c r="IRK281" s="755"/>
      <c r="IRL281" s="755"/>
      <c r="IRM281" s="755"/>
      <c r="IRN281" s="755"/>
      <c r="IRO281" s="755"/>
      <c r="IRP281" s="755"/>
      <c r="IRQ281" s="755"/>
      <c r="IRR281" s="755"/>
      <c r="IRS281" s="755"/>
      <c r="IRT281" s="755"/>
      <c r="IRU281" s="755"/>
      <c r="IRV281" s="755"/>
      <c r="IRW281" s="755"/>
      <c r="IRX281" s="755"/>
      <c r="IRY281" s="755"/>
      <c r="IRZ281" s="755"/>
      <c r="ISA281" s="755"/>
      <c r="ISB281" s="755"/>
      <c r="ISC281" s="755"/>
      <c r="ISD281" s="755"/>
      <c r="ISE281" s="755"/>
      <c r="ISF281" s="755"/>
      <c r="ISG281" s="755"/>
      <c r="ISH281" s="755"/>
      <c r="ISI281" s="755"/>
      <c r="ISJ281" s="755"/>
      <c r="ISK281" s="755"/>
      <c r="ISL281" s="755"/>
      <c r="ISM281" s="755"/>
      <c r="ISN281" s="755"/>
      <c r="ISO281" s="755"/>
      <c r="ISP281" s="755"/>
      <c r="ISQ281" s="755"/>
      <c r="ISR281" s="755"/>
      <c r="ISS281" s="755"/>
      <c r="IST281" s="755"/>
      <c r="ISU281" s="755"/>
      <c r="ISV281" s="755"/>
      <c r="ISW281" s="755"/>
      <c r="ISX281" s="755"/>
      <c r="ISY281" s="755"/>
      <c r="ISZ281" s="755"/>
      <c r="ITA281" s="755"/>
      <c r="ITB281" s="755"/>
      <c r="ITC281" s="755"/>
      <c r="ITD281" s="755"/>
      <c r="ITE281" s="755"/>
      <c r="ITF281" s="755"/>
      <c r="ITG281" s="755"/>
      <c r="ITH281" s="755"/>
      <c r="ITI281" s="755"/>
      <c r="ITJ281" s="755"/>
      <c r="ITK281" s="755"/>
      <c r="ITL281" s="755"/>
      <c r="ITM281" s="755"/>
      <c r="ITN281" s="755"/>
      <c r="ITO281" s="755"/>
      <c r="ITP281" s="755"/>
      <c r="ITQ281" s="755"/>
      <c r="ITR281" s="755"/>
      <c r="ITS281" s="755"/>
      <c r="ITT281" s="755"/>
      <c r="ITU281" s="755"/>
      <c r="ITV281" s="755"/>
      <c r="ITW281" s="755"/>
      <c r="ITX281" s="755"/>
      <c r="ITY281" s="755"/>
      <c r="ITZ281" s="755"/>
      <c r="IUA281" s="755"/>
      <c r="IUB281" s="755"/>
      <c r="IUC281" s="755"/>
      <c r="IUD281" s="755"/>
      <c r="IUE281" s="755"/>
      <c r="IUF281" s="755"/>
      <c r="IUG281" s="755"/>
      <c r="IUH281" s="755"/>
      <c r="IUI281" s="755"/>
      <c r="IUJ281" s="755"/>
      <c r="IUK281" s="755"/>
      <c r="IUL281" s="755"/>
      <c r="IUM281" s="755"/>
      <c r="IUN281" s="755"/>
      <c r="IUO281" s="755"/>
      <c r="IUP281" s="755"/>
      <c r="IUQ281" s="755"/>
      <c r="IUR281" s="755"/>
      <c r="IUS281" s="755"/>
      <c r="IUT281" s="755"/>
      <c r="IUU281" s="755"/>
      <c r="IUV281" s="755"/>
      <c r="IUW281" s="755"/>
      <c r="IUX281" s="755"/>
      <c r="IUY281" s="755"/>
      <c r="IUZ281" s="755"/>
      <c r="IVA281" s="755"/>
      <c r="IVB281" s="755"/>
      <c r="IVC281" s="755"/>
      <c r="IVD281" s="755"/>
      <c r="IVE281" s="755"/>
      <c r="IVF281" s="755"/>
      <c r="IVG281" s="755"/>
      <c r="IVH281" s="755"/>
      <c r="IVI281" s="755"/>
      <c r="IVJ281" s="755"/>
      <c r="IVK281" s="755"/>
      <c r="IVL281" s="755"/>
      <c r="IVM281" s="755"/>
      <c r="IVN281" s="755"/>
      <c r="IVO281" s="755"/>
      <c r="IVP281" s="755"/>
      <c r="IVQ281" s="755"/>
      <c r="IVR281" s="755"/>
      <c r="IVS281" s="755"/>
      <c r="IVT281" s="755"/>
      <c r="IVU281" s="755"/>
      <c r="IVV281" s="755"/>
      <c r="IVW281" s="755"/>
      <c r="IVX281" s="755"/>
      <c r="IVY281" s="755"/>
      <c r="IVZ281" s="755"/>
      <c r="IWA281" s="755"/>
      <c r="IWB281" s="755"/>
      <c r="IWC281" s="755"/>
      <c r="IWD281" s="755"/>
      <c r="IWE281" s="755"/>
      <c r="IWF281" s="755"/>
      <c r="IWG281" s="755"/>
      <c r="IWH281" s="755"/>
      <c r="IWI281" s="755"/>
      <c r="IWJ281" s="755"/>
      <c r="IWK281" s="755"/>
      <c r="IWL281" s="755"/>
      <c r="IWM281" s="755"/>
      <c r="IWN281" s="755"/>
      <c r="IWO281" s="755"/>
      <c r="IWP281" s="755"/>
      <c r="IWQ281" s="755"/>
      <c r="IWR281" s="755"/>
      <c r="IWS281" s="755"/>
      <c r="IWT281" s="755"/>
      <c r="IWU281" s="755"/>
      <c r="IWV281" s="755"/>
      <c r="IWW281" s="755"/>
      <c r="IWX281" s="755"/>
      <c r="IWY281" s="755"/>
      <c r="IWZ281" s="755"/>
      <c r="IXA281" s="755"/>
      <c r="IXB281" s="755"/>
      <c r="IXC281" s="755"/>
      <c r="IXD281" s="755"/>
      <c r="IXE281" s="755"/>
      <c r="IXF281" s="755"/>
      <c r="IXG281" s="755"/>
      <c r="IXH281" s="755"/>
      <c r="IXI281" s="755"/>
      <c r="IXJ281" s="755"/>
      <c r="IXK281" s="755"/>
      <c r="IXL281" s="755"/>
      <c r="IXM281" s="755"/>
      <c r="IXN281" s="755"/>
      <c r="IXO281" s="755"/>
      <c r="IXP281" s="755"/>
      <c r="IXQ281" s="755"/>
      <c r="IXR281" s="755"/>
      <c r="IXS281" s="755"/>
      <c r="IXT281" s="755"/>
      <c r="IXU281" s="755"/>
      <c r="IXV281" s="755"/>
      <c r="IXW281" s="755"/>
      <c r="IXX281" s="755"/>
      <c r="IXY281" s="755"/>
      <c r="IXZ281" s="755"/>
      <c r="IYA281" s="755"/>
      <c r="IYB281" s="755"/>
      <c r="IYC281" s="755"/>
      <c r="IYD281" s="755"/>
      <c r="IYE281" s="755"/>
      <c r="IYF281" s="755"/>
      <c r="IYG281" s="755"/>
      <c r="IYH281" s="755"/>
      <c r="IYI281" s="755"/>
      <c r="IYJ281" s="755"/>
      <c r="IYK281" s="755"/>
      <c r="IYL281" s="755"/>
      <c r="IYM281" s="755"/>
      <c r="IYN281" s="755"/>
      <c r="IYO281" s="755"/>
      <c r="IYP281" s="755"/>
      <c r="IYQ281" s="755"/>
      <c r="IYR281" s="755"/>
      <c r="IYS281" s="755"/>
      <c r="IYT281" s="755"/>
      <c r="IYU281" s="755"/>
      <c r="IYV281" s="755"/>
      <c r="IYW281" s="755"/>
      <c r="IYX281" s="755"/>
      <c r="IYY281" s="755"/>
      <c r="IYZ281" s="755"/>
      <c r="IZA281" s="755"/>
      <c r="IZB281" s="755"/>
      <c r="IZC281" s="755"/>
      <c r="IZD281" s="755"/>
      <c r="IZE281" s="755"/>
      <c r="IZF281" s="755"/>
      <c r="IZG281" s="755"/>
      <c r="IZH281" s="755"/>
      <c r="IZI281" s="755"/>
      <c r="IZJ281" s="755"/>
      <c r="IZK281" s="755"/>
      <c r="IZL281" s="755"/>
      <c r="IZM281" s="755"/>
      <c r="IZN281" s="755"/>
      <c r="IZO281" s="755"/>
      <c r="IZP281" s="755"/>
      <c r="IZQ281" s="755"/>
      <c r="IZR281" s="755"/>
      <c r="IZS281" s="755"/>
      <c r="IZT281" s="755"/>
      <c r="IZU281" s="755"/>
      <c r="IZV281" s="755"/>
      <c r="IZW281" s="755"/>
      <c r="IZX281" s="755"/>
      <c r="IZY281" s="755"/>
      <c r="IZZ281" s="755"/>
      <c r="JAA281" s="755"/>
      <c r="JAB281" s="755"/>
      <c r="JAC281" s="755"/>
      <c r="JAD281" s="755"/>
      <c r="JAE281" s="755"/>
      <c r="JAF281" s="755"/>
      <c r="JAG281" s="755"/>
      <c r="JAH281" s="755"/>
      <c r="JAI281" s="755"/>
      <c r="JAJ281" s="755"/>
      <c r="JAK281" s="755"/>
      <c r="JAL281" s="755"/>
      <c r="JAM281" s="755"/>
      <c r="JAN281" s="755"/>
      <c r="JAO281" s="755"/>
      <c r="JAP281" s="755"/>
      <c r="JAQ281" s="755"/>
      <c r="JAR281" s="755"/>
      <c r="JAS281" s="755"/>
      <c r="JAT281" s="755"/>
      <c r="JAU281" s="755"/>
      <c r="JAV281" s="755"/>
      <c r="JAW281" s="755"/>
      <c r="JAX281" s="755"/>
      <c r="JAY281" s="755"/>
      <c r="JAZ281" s="755"/>
      <c r="JBA281" s="755"/>
      <c r="JBB281" s="755"/>
      <c r="JBC281" s="755"/>
      <c r="JBD281" s="755"/>
      <c r="JBE281" s="755"/>
      <c r="JBF281" s="755"/>
      <c r="JBG281" s="755"/>
      <c r="JBH281" s="755"/>
      <c r="JBI281" s="755"/>
      <c r="JBJ281" s="755"/>
      <c r="JBK281" s="755"/>
      <c r="JBL281" s="755"/>
      <c r="JBM281" s="755"/>
      <c r="JBN281" s="755"/>
      <c r="JBO281" s="755"/>
      <c r="JBP281" s="755"/>
      <c r="JBQ281" s="755"/>
      <c r="JBR281" s="755"/>
      <c r="JBS281" s="755"/>
      <c r="JBT281" s="755"/>
      <c r="JBU281" s="755"/>
      <c r="JBV281" s="755"/>
      <c r="JBW281" s="755"/>
      <c r="JBX281" s="755"/>
      <c r="JBY281" s="755"/>
      <c r="JBZ281" s="755"/>
      <c r="JCA281" s="755"/>
      <c r="JCB281" s="755"/>
      <c r="JCC281" s="755"/>
      <c r="JCD281" s="755"/>
      <c r="JCE281" s="755"/>
      <c r="JCF281" s="755"/>
      <c r="JCG281" s="755"/>
      <c r="JCH281" s="755"/>
      <c r="JCI281" s="755"/>
      <c r="JCJ281" s="755"/>
      <c r="JCK281" s="755"/>
      <c r="JCL281" s="755"/>
      <c r="JCM281" s="755"/>
      <c r="JCN281" s="755"/>
      <c r="JCO281" s="755"/>
      <c r="JCP281" s="755"/>
      <c r="JCQ281" s="755"/>
      <c r="JCR281" s="755"/>
      <c r="JCS281" s="755"/>
      <c r="JCT281" s="755"/>
      <c r="JCU281" s="755"/>
      <c r="JCV281" s="755"/>
      <c r="JCW281" s="755"/>
      <c r="JCX281" s="755"/>
      <c r="JCY281" s="755"/>
      <c r="JCZ281" s="755"/>
      <c r="JDA281" s="755"/>
      <c r="JDB281" s="755"/>
      <c r="JDC281" s="755"/>
      <c r="JDD281" s="755"/>
      <c r="JDE281" s="755"/>
      <c r="JDF281" s="755"/>
      <c r="JDG281" s="755"/>
      <c r="JDH281" s="755"/>
      <c r="JDI281" s="755"/>
      <c r="JDJ281" s="755"/>
      <c r="JDK281" s="755"/>
      <c r="JDL281" s="755"/>
      <c r="JDM281" s="755"/>
      <c r="JDN281" s="755"/>
      <c r="JDO281" s="755"/>
      <c r="JDP281" s="755"/>
      <c r="JDQ281" s="755"/>
      <c r="JDR281" s="755"/>
      <c r="JDS281" s="755"/>
      <c r="JDT281" s="755"/>
      <c r="JDU281" s="755"/>
      <c r="JDV281" s="755"/>
      <c r="JDW281" s="755"/>
      <c r="JDX281" s="755"/>
      <c r="JDY281" s="755"/>
      <c r="JDZ281" s="755"/>
      <c r="JEA281" s="755"/>
      <c r="JEB281" s="755"/>
      <c r="JEC281" s="755"/>
      <c r="JED281" s="755"/>
      <c r="JEE281" s="755"/>
      <c r="JEF281" s="755"/>
      <c r="JEG281" s="755"/>
      <c r="JEH281" s="755"/>
      <c r="JEI281" s="755"/>
      <c r="JEJ281" s="755"/>
      <c r="JEK281" s="755"/>
      <c r="JEL281" s="755"/>
      <c r="JEM281" s="755"/>
      <c r="JEN281" s="755"/>
      <c r="JEO281" s="755"/>
      <c r="JEP281" s="755"/>
      <c r="JEQ281" s="755"/>
      <c r="JER281" s="755"/>
      <c r="JES281" s="755"/>
      <c r="JET281" s="755"/>
      <c r="JEU281" s="755"/>
      <c r="JEV281" s="755"/>
      <c r="JEW281" s="755"/>
      <c r="JEX281" s="755"/>
      <c r="JEY281" s="755"/>
      <c r="JEZ281" s="755"/>
      <c r="JFA281" s="755"/>
      <c r="JFB281" s="755"/>
      <c r="JFC281" s="755"/>
      <c r="JFD281" s="755"/>
      <c r="JFE281" s="755"/>
      <c r="JFF281" s="755"/>
      <c r="JFG281" s="755"/>
      <c r="JFH281" s="755"/>
      <c r="JFI281" s="755"/>
      <c r="JFJ281" s="755"/>
      <c r="JFK281" s="755"/>
      <c r="JFL281" s="755"/>
      <c r="JFM281" s="755"/>
      <c r="JFN281" s="755"/>
      <c r="JFO281" s="755"/>
      <c r="JFP281" s="755"/>
      <c r="JFQ281" s="755"/>
      <c r="JFR281" s="755"/>
      <c r="JFS281" s="755"/>
      <c r="JFT281" s="755"/>
      <c r="JFU281" s="755"/>
      <c r="JFV281" s="755"/>
      <c r="JFW281" s="755"/>
      <c r="JFX281" s="755"/>
      <c r="JFY281" s="755"/>
      <c r="JFZ281" s="755"/>
      <c r="JGA281" s="755"/>
      <c r="JGB281" s="755"/>
      <c r="JGC281" s="755"/>
      <c r="JGD281" s="755"/>
      <c r="JGE281" s="755"/>
      <c r="JGF281" s="755"/>
      <c r="JGG281" s="755"/>
      <c r="JGH281" s="755"/>
      <c r="JGI281" s="755"/>
      <c r="JGJ281" s="755"/>
      <c r="JGK281" s="755"/>
      <c r="JGL281" s="755"/>
      <c r="JGM281" s="755"/>
      <c r="JGN281" s="755"/>
      <c r="JGO281" s="755"/>
      <c r="JGP281" s="755"/>
      <c r="JGQ281" s="755"/>
      <c r="JGR281" s="755"/>
      <c r="JGS281" s="755"/>
      <c r="JGT281" s="755"/>
      <c r="JGU281" s="755"/>
      <c r="JGV281" s="755"/>
      <c r="JGW281" s="755"/>
      <c r="JGX281" s="755"/>
      <c r="JGY281" s="755"/>
      <c r="JGZ281" s="755"/>
      <c r="JHA281" s="755"/>
      <c r="JHB281" s="755"/>
      <c r="JHC281" s="755"/>
      <c r="JHD281" s="755"/>
      <c r="JHE281" s="755"/>
      <c r="JHF281" s="755"/>
      <c r="JHG281" s="755"/>
      <c r="JHH281" s="755"/>
      <c r="JHI281" s="755"/>
      <c r="JHJ281" s="755"/>
      <c r="JHK281" s="755"/>
      <c r="JHL281" s="755"/>
      <c r="JHM281" s="755"/>
      <c r="JHN281" s="755"/>
      <c r="JHO281" s="755"/>
      <c r="JHP281" s="755"/>
      <c r="JHQ281" s="755"/>
      <c r="JHR281" s="755"/>
      <c r="JHS281" s="755"/>
      <c r="JHT281" s="755"/>
      <c r="JHU281" s="755"/>
      <c r="JHV281" s="755"/>
      <c r="JHW281" s="755"/>
      <c r="JHX281" s="755"/>
      <c r="JHY281" s="755"/>
      <c r="JHZ281" s="755"/>
      <c r="JIA281" s="755"/>
      <c r="JIB281" s="755"/>
      <c r="JIC281" s="755"/>
      <c r="JID281" s="755"/>
      <c r="JIE281" s="755"/>
      <c r="JIF281" s="755"/>
      <c r="JIG281" s="755"/>
      <c r="JIH281" s="755"/>
      <c r="JII281" s="755"/>
      <c r="JIJ281" s="755"/>
      <c r="JIK281" s="755"/>
      <c r="JIL281" s="755"/>
      <c r="JIM281" s="755"/>
      <c r="JIN281" s="755"/>
      <c r="JIO281" s="755"/>
      <c r="JIP281" s="755"/>
      <c r="JIQ281" s="755"/>
      <c r="JIR281" s="755"/>
      <c r="JIS281" s="755"/>
      <c r="JIT281" s="755"/>
      <c r="JIU281" s="755"/>
      <c r="JIV281" s="755"/>
      <c r="JIW281" s="755"/>
      <c r="JIX281" s="755"/>
      <c r="JIY281" s="755"/>
      <c r="JIZ281" s="755"/>
      <c r="JJA281" s="755"/>
      <c r="JJB281" s="755"/>
      <c r="JJC281" s="755"/>
      <c r="JJD281" s="755"/>
      <c r="JJE281" s="755"/>
      <c r="JJF281" s="755"/>
      <c r="JJG281" s="755"/>
      <c r="JJH281" s="755"/>
      <c r="JJI281" s="755"/>
      <c r="JJJ281" s="755"/>
      <c r="JJK281" s="755"/>
      <c r="JJL281" s="755"/>
      <c r="JJM281" s="755"/>
      <c r="JJN281" s="755"/>
      <c r="JJO281" s="755"/>
      <c r="JJP281" s="755"/>
      <c r="JJQ281" s="755"/>
      <c r="JJR281" s="755"/>
      <c r="JJS281" s="755"/>
      <c r="JJT281" s="755"/>
      <c r="JJU281" s="755"/>
      <c r="JJV281" s="755"/>
      <c r="JJW281" s="755"/>
      <c r="JJX281" s="755"/>
      <c r="JJY281" s="755"/>
      <c r="JJZ281" s="755"/>
      <c r="JKA281" s="755"/>
      <c r="JKB281" s="755"/>
      <c r="JKC281" s="755"/>
      <c r="JKD281" s="755"/>
      <c r="JKE281" s="755"/>
      <c r="JKF281" s="755"/>
      <c r="JKG281" s="755"/>
      <c r="JKH281" s="755"/>
      <c r="JKI281" s="755"/>
      <c r="JKJ281" s="755"/>
      <c r="JKK281" s="755"/>
      <c r="JKL281" s="755"/>
      <c r="JKM281" s="755"/>
      <c r="JKN281" s="755"/>
      <c r="JKO281" s="755"/>
      <c r="JKP281" s="755"/>
      <c r="JKQ281" s="755"/>
      <c r="JKR281" s="755"/>
      <c r="JKS281" s="755"/>
      <c r="JKT281" s="755"/>
      <c r="JKU281" s="755"/>
      <c r="JKV281" s="755"/>
      <c r="JKW281" s="755"/>
      <c r="JKX281" s="755"/>
      <c r="JKY281" s="755"/>
      <c r="JKZ281" s="755"/>
      <c r="JLA281" s="755"/>
      <c r="JLB281" s="755"/>
      <c r="JLC281" s="755"/>
      <c r="JLD281" s="755"/>
      <c r="JLE281" s="755"/>
      <c r="JLF281" s="755"/>
      <c r="JLG281" s="755"/>
      <c r="JLH281" s="755"/>
      <c r="JLI281" s="755"/>
      <c r="JLJ281" s="755"/>
      <c r="JLK281" s="755"/>
      <c r="JLL281" s="755"/>
      <c r="JLM281" s="755"/>
      <c r="JLN281" s="755"/>
      <c r="JLO281" s="755"/>
      <c r="JLP281" s="755"/>
      <c r="JLQ281" s="755"/>
      <c r="JLR281" s="755"/>
      <c r="JLS281" s="755"/>
      <c r="JLT281" s="755"/>
      <c r="JLU281" s="755"/>
      <c r="JLV281" s="755"/>
      <c r="JLW281" s="755"/>
      <c r="JLX281" s="755"/>
      <c r="JLY281" s="755"/>
      <c r="JLZ281" s="755"/>
      <c r="JMA281" s="755"/>
      <c r="JMB281" s="755"/>
      <c r="JMC281" s="755"/>
      <c r="JMD281" s="755"/>
      <c r="JME281" s="755"/>
      <c r="JMF281" s="755"/>
      <c r="JMG281" s="755"/>
      <c r="JMH281" s="755"/>
      <c r="JMI281" s="755"/>
      <c r="JMJ281" s="755"/>
      <c r="JMK281" s="755"/>
      <c r="JML281" s="755"/>
      <c r="JMM281" s="755"/>
      <c r="JMN281" s="755"/>
      <c r="JMO281" s="755"/>
      <c r="JMP281" s="755"/>
      <c r="JMQ281" s="755"/>
      <c r="JMR281" s="755"/>
      <c r="JMS281" s="755"/>
      <c r="JMT281" s="755"/>
      <c r="JMU281" s="755"/>
      <c r="JMV281" s="755"/>
      <c r="JMW281" s="755"/>
      <c r="JMX281" s="755"/>
      <c r="JMY281" s="755"/>
      <c r="JMZ281" s="755"/>
      <c r="JNA281" s="755"/>
      <c r="JNB281" s="755"/>
      <c r="JNC281" s="755"/>
      <c r="JND281" s="755"/>
      <c r="JNE281" s="755"/>
      <c r="JNF281" s="755"/>
      <c r="JNG281" s="755"/>
      <c r="JNH281" s="755"/>
      <c r="JNI281" s="755"/>
      <c r="JNJ281" s="755"/>
      <c r="JNK281" s="755"/>
      <c r="JNL281" s="755"/>
      <c r="JNM281" s="755"/>
      <c r="JNN281" s="755"/>
      <c r="JNO281" s="755"/>
      <c r="JNP281" s="755"/>
      <c r="JNQ281" s="755"/>
      <c r="JNR281" s="755"/>
      <c r="JNS281" s="755"/>
      <c r="JNT281" s="755"/>
      <c r="JNU281" s="755"/>
      <c r="JNV281" s="755"/>
      <c r="JNW281" s="755"/>
      <c r="JNX281" s="755"/>
      <c r="JNY281" s="755"/>
      <c r="JNZ281" s="755"/>
      <c r="JOA281" s="755"/>
      <c r="JOB281" s="755"/>
      <c r="JOC281" s="755"/>
      <c r="JOD281" s="755"/>
      <c r="JOE281" s="755"/>
      <c r="JOF281" s="755"/>
      <c r="JOG281" s="755"/>
      <c r="JOH281" s="755"/>
      <c r="JOI281" s="755"/>
      <c r="JOJ281" s="755"/>
      <c r="JOK281" s="755"/>
      <c r="JOL281" s="755"/>
      <c r="JOM281" s="755"/>
      <c r="JON281" s="755"/>
      <c r="JOO281" s="755"/>
      <c r="JOP281" s="755"/>
      <c r="JOQ281" s="755"/>
      <c r="JOR281" s="755"/>
      <c r="JOS281" s="755"/>
      <c r="JOT281" s="755"/>
      <c r="JOU281" s="755"/>
      <c r="JOV281" s="755"/>
      <c r="JOW281" s="755"/>
      <c r="JOX281" s="755"/>
      <c r="JOY281" s="755"/>
      <c r="JOZ281" s="755"/>
      <c r="JPA281" s="755"/>
      <c r="JPB281" s="755"/>
      <c r="JPC281" s="755"/>
      <c r="JPD281" s="755"/>
      <c r="JPE281" s="755"/>
      <c r="JPF281" s="755"/>
      <c r="JPG281" s="755"/>
      <c r="JPH281" s="755"/>
      <c r="JPI281" s="755"/>
      <c r="JPJ281" s="755"/>
      <c r="JPK281" s="755"/>
      <c r="JPL281" s="755"/>
      <c r="JPM281" s="755"/>
      <c r="JPN281" s="755"/>
      <c r="JPO281" s="755"/>
      <c r="JPP281" s="755"/>
      <c r="JPQ281" s="755"/>
      <c r="JPR281" s="755"/>
      <c r="JPS281" s="755"/>
      <c r="JPT281" s="755"/>
      <c r="JPU281" s="755"/>
      <c r="JPV281" s="755"/>
      <c r="JPW281" s="755"/>
      <c r="JPX281" s="755"/>
      <c r="JPY281" s="755"/>
      <c r="JPZ281" s="755"/>
      <c r="JQA281" s="755"/>
      <c r="JQB281" s="755"/>
      <c r="JQC281" s="755"/>
      <c r="JQD281" s="755"/>
      <c r="JQE281" s="755"/>
      <c r="JQF281" s="755"/>
      <c r="JQG281" s="755"/>
      <c r="JQH281" s="755"/>
      <c r="JQI281" s="755"/>
      <c r="JQJ281" s="755"/>
      <c r="JQK281" s="755"/>
      <c r="JQL281" s="755"/>
      <c r="JQM281" s="755"/>
      <c r="JQN281" s="755"/>
      <c r="JQO281" s="755"/>
      <c r="JQP281" s="755"/>
      <c r="JQQ281" s="755"/>
      <c r="JQR281" s="755"/>
      <c r="JQS281" s="755"/>
      <c r="JQT281" s="755"/>
      <c r="JQU281" s="755"/>
      <c r="JQV281" s="755"/>
      <c r="JQW281" s="755"/>
      <c r="JQX281" s="755"/>
      <c r="JQY281" s="755"/>
      <c r="JQZ281" s="755"/>
      <c r="JRA281" s="755"/>
      <c r="JRB281" s="755"/>
      <c r="JRC281" s="755"/>
      <c r="JRD281" s="755"/>
      <c r="JRE281" s="755"/>
      <c r="JRF281" s="755"/>
      <c r="JRG281" s="755"/>
      <c r="JRH281" s="755"/>
      <c r="JRI281" s="755"/>
      <c r="JRJ281" s="755"/>
      <c r="JRK281" s="755"/>
      <c r="JRL281" s="755"/>
      <c r="JRM281" s="755"/>
      <c r="JRN281" s="755"/>
      <c r="JRO281" s="755"/>
      <c r="JRP281" s="755"/>
      <c r="JRQ281" s="755"/>
      <c r="JRR281" s="755"/>
      <c r="JRS281" s="755"/>
      <c r="JRT281" s="755"/>
      <c r="JRU281" s="755"/>
      <c r="JRV281" s="755"/>
      <c r="JRW281" s="755"/>
      <c r="JRX281" s="755"/>
      <c r="JRY281" s="755"/>
      <c r="JRZ281" s="755"/>
      <c r="JSA281" s="755"/>
      <c r="JSB281" s="755"/>
      <c r="JSC281" s="755"/>
      <c r="JSD281" s="755"/>
      <c r="JSE281" s="755"/>
      <c r="JSF281" s="755"/>
      <c r="JSG281" s="755"/>
      <c r="JSH281" s="755"/>
      <c r="JSI281" s="755"/>
      <c r="JSJ281" s="755"/>
      <c r="JSK281" s="755"/>
      <c r="JSL281" s="755"/>
      <c r="JSM281" s="755"/>
      <c r="JSN281" s="755"/>
      <c r="JSO281" s="755"/>
      <c r="JSP281" s="755"/>
      <c r="JSQ281" s="755"/>
      <c r="JSR281" s="755"/>
      <c r="JSS281" s="755"/>
      <c r="JST281" s="755"/>
      <c r="JSU281" s="755"/>
      <c r="JSV281" s="755"/>
      <c r="JSW281" s="755"/>
      <c r="JSX281" s="755"/>
      <c r="JSY281" s="755"/>
      <c r="JSZ281" s="755"/>
      <c r="JTA281" s="755"/>
      <c r="JTB281" s="755"/>
      <c r="JTC281" s="755"/>
      <c r="JTD281" s="755"/>
      <c r="JTE281" s="755"/>
      <c r="JTF281" s="755"/>
      <c r="JTG281" s="755"/>
      <c r="JTH281" s="755"/>
      <c r="JTI281" s="755"/>
      <c r="JTJ281" s="755"/>
      <c r="JTK281" s="755"/>
      <c r="JTL281" s="755"/>
      <c r="JTM281" s="755"/>
      <c r="JTN281" s="755"/>
      <c r="JTO281" s="755"/>
      <c r="JTP281" s="755"/>
      <c r="JTQ281" s="755"/>
      <c r="JTR281" s="755"/>
      <c r="JTS281" s="755"/>
      <c r="JTT281" s="755"/>
      <c r="JTU281" s="755"/>
      <c r="JTV281" s="755"/>
      <c r="JTW281" s="755"/>
      <c r="JTX281" s="755"/>
      <c r="JTY281" s="755"/>
      <c r="JTZ281" s="755"/>
      <c r="JUA281" s="755"/>
      <c r="JUB281" s="755"/>
      <c r="JUC281" s="755"/>
      <c r="JUD281" s="755"/>
      <c r="JUE281" s="755"/>
      <c r="JUF281" s="755"/>
      <c r="JUG281" s="755"/>
      <c r="JUH281" s="755"/>
      <c r="JUI281" s="755"/>
      <c r="JUJ281" s="755"/>
      <c r="JUK281" s="755"/>
      <c r="JUL281" s="755"/>
      <c r="JUM281" s="755"/>
      <c r="JUN281" s="755"/>
      <c r="JUO281" s="755"/>
      <c r="JUP281" s="755"/>
      <c r="JUQ281" s="755"/>
      <c r="JUR281" s="755"/>
      <c r="JUS281" s="755"/>
      <c r="JUT281" s="755"/>
      <c r="JUU281" s="755"/>
      <c r="JUV281" s="755"/>
      <c r="JUW281" s="755"/>
      <c r="JUX281" s="755"/>
      <c r="JUY281" s="755"/>
      <c r="JUZ281" s="755"/>
      <c r="JVA281" s="755"/>
      <c r="JVB281" s="755"/>
      <c r="JVC281" s="755"/>
      <c r="JVD281" s="755"/>
      <c r="JVE281" s="755"/>
      <c r="JVF281" s="755"/>
      <c r="JVG281" s="755"/>
      <c r="JVH281" s="755"/>
      <c r="JVI281" s="755"/>
      <c r="JVJ281" s="755"/>
      <c r="JVK281" s="755"/>
      <c r="JVL281" s="755"/>
      <c r="JVM281" s="755"/>
      <c r="JVN281" s="755"/>
      <c r="JVO281" s="755"/>
      <c r="JVP281" s="755"/>
      <c r="JVQ281" s="755"/>
      <c r="JVR281" s="755"/>
      <c r="JVS281" s="755"/>
      <c r="JVT281" s="755"/>
      <c r="JVU281" s="755"/>
      <c r="JVV281" s="755"/>
      <c r="JVW281" s="755"/>
      <c r="JVX281" s="755"/>
      <c r="JVY281" s="755"/>
      <c r="JVZ281" s="755"/>
      <c r="JWA281" s="755"/>
      <c r="JWB281" s="755"/>
      <c r="JWC281" s="755"/>
      <c r="JWD281" s="755"/>
      <c r="JWE281" s="755"/>
      <c r="JWF281" s="755"/>
      <c r="JWG281" s="755"/>
      <c r="JWH281" s="755"/>
      <c r="JWI281" s="755"/>
      <c r="JWJ281" s="755"/>
      <c r="JWK281" s="755"/>
      <c r="JWL281" s="755"/>
      <c r="JWM281" s="755"/>
      <c r="JWN281" s="755"/>
      <c r="JWO281" s="755"/>
      <c r="JWP281" s="755"/>
      <c r="JWQ281" s="755"/>
      <c r="JWR281" s="755"/>
      <c r="JWS281" s="755"/>
      <c r="JWT281" s="755"/>
      <c r="JWU281" s="755"/>
      <c r="JWV281" s="755"/>
      <c r="JWW281" s="755"/>
      <c r="JWX281" s="755"/>
      <c r="JWY281" s="755"/>
      <c r="JWZ281" s="755"/>
      <c r="JXA281" s="755"/>
      <c r="JXB281" s="755"/>
      <c r="JXC281" s="755"/>
      <c r="JXD281" s="755"/>
      <c r="JXE281" s="755"/>
      <c r="JXF281" s="755"/>
      <c r="JXG281" s="755"/>
      <c r="JXH281" s="755"/>
      <c r="JXI281" s="755"/>
      <c r="JXJ281" s="755"/>
      <c r="JXK281" s="755"/>
      <c r="JXL281" s="755"/>
      <c r="JXM281" s="755"/>
      <c r="JXN281" s="755"/>
      <c r="JXO281" s="755"/>
      <c r="JXP281" s="755"/>
      <c r="JXQ281" s="755"/>
      <c r="JXR281" s="755"/>
      <c r="JXS281" s="755"/>
      <c r="JXT281" s="755"/>
      <c r="JXU281" s="755"/>
      <c r="JXV281" s="755"/>
      <c r="JXW281" s="755"/>
      <c r="JXX281" s="755"/>
      <c r="JXY281" s="755"/>
      <c r="JXZ281" s="755"/>
      <c r="JYA281" s="755"/>
      <c r="JYB281" s="755"/>
      <c r="JYC281" s="755"/>
      <c r="JYD281" s="755"/>
      <c r="JYE281" s="755"/>
      <c r="JYF281" s="755"/>
      <c r="JYG281" s="755"/>
      <c r="JYH281" s="755"/>
      <c r="JYI281" s="755"/>
      <c r="JYJ281" s="755"/>
      <c r="JYK281" s="755"/>
      <c r="JYL281" s="755"/>
      <c r="JYM281" s="755"/>
      <c r="JYN281" s="755"/>
      <c r="JYO281" s="755"/>
      <c r="JYP281" s="755"/>
      <c r="JYQ281" s="755"/>
      <c r="JYR281" s="755"/>
      <c r="JYS281" s="755"/>
      <c r="JYT281" s="755"/>
      <c r="JYU281" s="755"/>
      <c r="JYV281" s="755"/>
      <c r="JYW281" s="755"/>
      <c r="JYX281" s="755"/>
      <c r="JYY281" s="755"/>
      <c r="JYZ281" s="755"/>
      <c r="JZA281" s="755"/>
      <c r="JZB281" s="755"/>
      <c r="JZC281" s="755"/>
      <c r="JZD281" s="755"/>
      <c r="JZE281" s="755"/>
      <c r="JZF281" s="755"/>
      <c r="JZG281" s="755"/>
      <c r="JZH281" s="755"/>
      <c r="JZI281" s="755"/>
      <c r="JZJ281" s="755"/>
      <c r="JZK281" s="755"/>
      <c r="JZL281" s="755"/>
      <c r="JZM281" s="755"/>
      <c r="JZN281" s="755"/>
      <c r="JZO281" s="755"/>
      <c r="JZP281" s="755"/>
      <c r="JZQ281" s="755"/>
      <c r="JZR281" s="755"/>
      <c r="JZS281" s="755"/>
      <c r="JZT281" s="755"/>
      <c r="JZU281" s="755"/>
      <c r="JZV281" s="755"/>
      <c r="JZW281" s="755"/>
      <c r="JZX281" s="755"/>
      <c r="JZY281" s="755"/>
      <c r="JZZ281" s="755"/>
      <c r="KAA281" s="755"/>
      <c r="KAB281" s="755"/>
      <c r="KAC281" s="755"/>
      <c r="KAD281" s="755"/>
      <c r="KAE281" s="755"/>
      <c r="KAF281" s="755"/>
      <c r="KAG281" s="755"/>
      <c r="KAH281" s="755"/>
      <c r="KAI281" s="755"/>
      <c r="KAJ281" s="755"/>
      <c r="KAK281" s="755"/>
      <c r="KAL281" s="755"/>
      <c r="KAM281" s="755"/>
      <c r="KAN281" s="755"/>
      <c r="KAO281" s="755"/>
      <c r="KAP281" s="755"/>
      <c r="KAQ281" s="755"/>
      <c r="KAR281" s="755"/>
      <c r="KAS281" s="755"/>
      <c r="KAT281" s="755"/>
      <c r="KAU281" s="755"/>
      <c r="KAV281" s="755"/>
      <c r="KAW281" s="755"/>
      <c r="KAX281" s="755"/>
      <c r="KAY281" s="755"/>
      <c r="KAZ281" s="755"/>
      <c r="KBA281" s="755"/>
      <c r="KBB281" s="755"/>
      <c r="KBC281" s="755"/>
      <c r="KBD281" s="755"/>
      <c r="KBE281" s="755"/>
      <c r="KBF281" s="755"/>
      <c r="KBG281" s="755"/>
      <c r="KBH281" s="755"/>
      <c r="KBI281" s="755"/>
      <c r="KBJ281" s="755"/>
      <c r="KBK281" s="755"/>
      <c r="KBL281" s="755"/>
      <c r="KBM281" s="755"/>
      <c r="KBN281" s="755"/>
      <c r="KBO281" s="755"/>
      <c r="KBP281" s="755"/>
      <c r="KBQ281" s="755"/>
      <c r="KBR281" s="755"/>
      <c r="KBS281" s="755"/>
      <c r="KBT281" s="755"/>
      <c r="KBU281" s="755"/>
      <c r="KBV281" s="755"/>
      <c r="KBW281" s="755"/>
      <c r="KBX281" s="755"/>
      <c r="KBY281" s="755"/>
      <c r="KBZ281" s="755"/>
      <c r="KCA281" s="755"/>
      <c r="KCB281" s="755"/>
      <c r="KCC281" s="755"/>
      <c r="KCD281" s="755"/>
      <c r="KCE281" s="755"/>
      <c r="KCF281" s="755"/>
      <c r="KCG281" s="755"/>
      <c r="KCH281" s="755"/>
      <c r="KCI281" s="755"/>
      <c r="KCJ281" s="755"/>
      <c r="KCK281" s="755"/>
      <c r="KCL281" s="755"/>
      <c r="KCM281" s="755"/>
      <c r="KCN281" s="755"/>
      <c r="KCO281" s="755"/>
      <c r="KCP281" s="755"/>
      <c r="KCQ281" s="755"/>
      <c r="KCR281" s="755"/>
      <c r="KCS281" s="755"/>
      <c r="KCT281" s="755"/>
      <c r="KCU281" s="755"/>
      <c r="KCV281" s="755"/>
      <c r="KCW281" s="755"/>
      <c r="KCX281" s="755"/>
      <c r="KCY281" s="755"/>
      <c r="KCZ281" s="755"/>
      <c r="KDA281" s="755"/>
      <c r="KDB281" s="755"/>
      <c r="KDC281" s="755"/>
      <c r="KDD281" s="755"/>
      <c r="KDE281" s="755"/>
      <c r="KDF281" s="755"/>
      <c r="KDG281" s="755"/>
      <c r="KDH281" s="755"/>
      <c r="KDI281" s="755"/>
      <c r="KDJ281" s="755"/>
      <c r="KDK281" s="755"/>
      <c r="KDL281" s="755"/>
      <c r="KDM281" s="755"/>
      <c r="KDN281" s="755"/>
      <c r="KDO281" s="755"/>
      <c r="KDP281" s="755"/>
      <c r="KDQ281" s="755"/>
      <c r="KDR281" s="755"/>
      <c r="KDS281" s="755"/>
      <c r="KDT281" s="755"/>
      <c r="KDU281" s="755"/>
      <c r="KDV281" s="755"/>
      <c r="KDW281" s="755"/>
      <c r="KDX281" s="755"/>
      <c r="KDY281" s="755"/>
      <c r="KDZ281" s="755"/>
      <c r="KEA281" s="755"/>
      <c r="KEB281" s="755"/>
      <c r="KEC281" s="755"/>
      <c r="KED281" s="755"/>
      <c r="KEE281" s="755"/>
      <c r="KEF281" s="755"/>
      <c r="KEG281" s="755"/>
      <c r="KEH281" s="755"/>
      <c r="KEI281" s="755"/>
      <c r="KEJ281" s="755"/>
      <c r="KEK281" s="755"/>
      <c r="KEL281" s="755"/>
      <c r="KEM281" s="755"/>
      <c r="KEN281" s="755"/>
      <c r="KEO281" s="755"/>
      <c r="KEP281" s="755"/>
      <c r="KEQ281" s="755"/>
      <c r="KER281" s="755"/>
      <c r="KES281" s="755"/>
      <c r="KET281" s="755"/>
      <c r="KEU281" s="755"/>
      <c r="KEV281" s="755"/>
      <c r="KEW281" s="755"/>
      <c r="KEX281" s="755"/>
      <c r="KEY281" s="755"/>
      <c r="KEZ281" s="755"/>
      <c r="KFA281" s="755"/>
      <c r="KFB281" s="755"/>
      <c r="KFC281" s="755"/>
      <c r="KFD281" s="755"/>
      <c r="KFE281" s="755"/>
      <c r="KFF281" s="755"/>
      <c r="KFG281" s="755"/>
      <c r="KFH281" s="755"/>
      <c r="KFI281" s="755"/>
      <c r="KFJ281" s="755"/>
      <c r="KFK281" s="755"/>
      <c r="KFL281" s="755"/>
      <c r="KFM281" s="755"/>
      <c r="KFN281" s="755"/>
      <c r="KFO281" s="755"/>
      <c r="KFP281" s="755"/>
      <c r="KFQ281" s="755"/>
      <c r="KFR281" s="755"/>
      <c r="KFS281" s="755"/>
      <c r="KFT281" s="755"/>
      <c r="KFU281" s="755"/>
      <c r="KFV281" s="755"/>
      <c r="KFW281" s="755"/>
      <c r="KFX281" s="755"/>
      <c r="KFY281" s="755"/>
      <c r="KFZ281" s="755"/>
      <c r="KGA281" s="755"/>
      <c r="KGB281" s="755"/>
      <c r="KGC281" s="755"/>
      <c r="KGD281" s="755"/>
      <c r="KGE281" s="755"/>
      <c r="KGF281" s="755"/>
      <c r="KGG281" s="755"/>
      <c r="KGH281" s="755"/>
      <c r="KGI281" s="755"/>
      <c r="KGJ281" s="755"/>
      <c r="KGK281" s="755"/>
      <c r="KGL281" s="755"/>
      <c r="KGM281" s="755"/>
      <c r="KGN281" s="755"/>
      <c r="KGO281" s="755"/>
      <c r="KGP281" s="755"/>
      <c r="KGQ281" s="755"/>
      <c r="KGR281" s="755"/>
      <c r="KGS281" s="755"/>
      <c r="KGT281" s="755"/>
      <c r="KGU281" s="755"/>
      <c r="KGV281" s="755"/>
      <c r="KGW281" s="755"/>
      <c r="KGX281" s="755"/>
      <c r="KGY281" s="755"/>
      <c r="KGZ281" s="755"/>
      <c r="KHA281" s="755"/>
      <c r="KHB281" s="755"/>
      <c r="KHC281" s="755"/>
      <c r="KHD281" s="755"/>
      <c r="KHE281" s="755"/>
      <c r="KHF281" s="755"/>
      <c r="KHG281" s="755"/>
      <c r="KHH281" s="755"/>
      <c r="KHI281" s="755"/>
      <c r="KHJ281" s="755"/>
      <c r="KHK281" s="755"/>
      <c r="KHL281" s="755"/>
      <c r="KHM281" s="755"/>
      <c r="KHN281" s="755"/>
      <c r="KHO281" s="755"/>
      <c r="KHP281" s="755"/>
      <c r="KHQ281" s="755"/>
      <c r="KHR281" s="755"/>
      <c r="KHS281" s="755"/>
      <c r="KHT281" s="755"/>
      <c r="KHU281" s="755"/>
      <c r="KHV281" s="755"/>
      <c r="KHW281" s="755"/>
      <c r="KHX281" s="755"/>
      <c r="KHY281" s="755"/>
      <c r="KHZ281" s="755"/>
      <c r="KIA281" s="755"/>
      <c r="KIB281" s="755"/>
      <c r="KIC281" s="755"/>
      <c r="KID281" s="755"/>
      <c r="KIE281" s="755"/>
      <c r="KIF281" s="755"/>
      <c r="KIG281" s="755"/>
      <c r="KIH281" s="755"/>
      <c r="KII281" s="755"/>
      <c r="KIJ281" s="755"/>
      <c r="KIK281" s="755"/>
      <c r="KIL281" s="755"/>
      <c r="KIM281" s="755"/>
      <c r="KIN281" s="755"/>
      <c r="KIO281" s="755"/>
      <c r="KIP281" s="755"/>
      <c r="KIQ281" s="755"/>
      <c r="KIR281" s="755"/>
      <c r="KIS281" s="755"/>
      <c r="KIT281" s="755"/>
      <c r="KIU281" s="755"/>
      <c r="KIV281" s="755"/>
      <c r="KIW281" s="755"/>
      <c r="KIX281" s="755"/>
      <c r="KIY281" s="755"/>
      <c r="KIZ281" s="755"/>
      <c r="KJA281" s="755"/>
      <c r="KJB281" s="755"/>
      <c r="KJC281" s="755"/>
      <c r="KJD281" s="755"/>
      <c r="KJE281" s="755"/>
      <c r="KJF281" s="755"/>
      <c r="KJG281" s="755"/>
      <c r="KJH281" s="755"/>
      <c r="KJI281" s="755"/>
      <c r="KJJ281" s="755"/>
      <c r="KJK281" s="755"/>
      <c r="KJL281" s="755"/>
      <c r="KJM281" s="755"/>
      <c r="KJN281" s="755"/>
      <c r="KJO281" s="755"/>
      <c r="KJP281" s="755"/>
      <c r="KJQ281" s="755"/>
      <c r="KJR281" s="755"/>
      <c r="KJS281" s="755"/>
      <c r="KJT281" s="755"/>
      <c r="KJU281" s="755"/>
      <c r="KJV281" s="755"/>
      <c r="KJW281" s="755"/>
      <c r="KJX281" s="755"/>
      <c r="KJY281" s="755"/>
      <c r="KJZ281" s="755"/>
      <c r="KKA281" s="755"/>
      <c r="KKB281" s="755"/>
      <c r="KKC281" s="755"/>
      <c r="KKD281" s="755"/>
      <c r="KKE281" s="755"/>
      <c r="KKF281" s="755"/>
      <c r="KKG281" s="755"/>
      <c r="KKH281" s="755"/>
      <c r="KKI281" s="755"/>
      <c r="KKJ281" s="755"/>
      <c r="KKK281" s="755"/>
      <c r="KKL281" s="755"/>
      <c r="KKM281" s="755"/>
      <c r="KKN281" s="755"/>
      <c r="KKO281" s="755"/>
      <c r="KKP281" s="755"/>
      <c r="KKQ281" s="755"/>
      <c r="KKR281" s="755"/>
      <c r="KKS281" s="755"/>
      <c r="KKT281" s="755"/>
      <c r="KKU281" s="755"/>
      <c r="KKV281" s="755"/>
      <c r="KKW281" s="755"/>
      <c r="KKX281" s="755"/>
      <c r="KKY281" s="755"/>
      <c r="KKZ281" s="755"/>
      <c r="KLA281" s="755"/>
      <c r="KLB281" s="755"/>
      <c r="KLC281" s="755"/>
      <c r="KLD281" s="755"/>
      <c r="KLE281" s="755"/>
      <c r="KLF281" s="755"/>
      <c r="KLG281" s="755"/>
      <c r="KLH281" s="755"/>
      <c r="KLI281" s="755"/>
      <c r="KLJ281" s="755"/>
      <c r="KLK281" s="755"/>
      <c r="KLL281" s="755"/>
      <c r="KLM281" s="755"/>
      <c r="KLN281" s="755"/>
      <c r="KLO281" s="755"/>
      <c r="KLP281" s="755"/>
      <c r="KLQ281" s="755"/>
      <c r="KLR281" s="755"/>
      <c r="KLS281" s="755"/>
      <c r="KLT281" s="755"/>
      <c r="KLU281" s="755"/>
      <c r="KLV281" s="755"/>
      <c r="KLW281" s="755"/>
      <c r="KLX281" s="755"/>
      <c r="KLY281" s="755"/>
      <c r="KLZ281" s="755"/>
      <c r="KMA281" s="755"/>
      <c r="KMB281" s="755"/>
      <c r="KMC281" s="755"/>
      <c r="KMD281" s="755"/>
      <c r="KME281" s="755"/>
      <c r="KMF281" s="755"/>
      <c r="KMG281" s="755"/>
      <c r="KMH281" s="755"/>
      <c r="KMI281" s="755"/>
      <c r="KMJ281" s="755"/>
      <c r="KMK281" s="755"/>
      <c r="KML281" s="755"/>
      <c r="KMM281" s="755"/>
      <c r="KMN281" s="755"/>
      <c r="KMO281" s="755"/>
      <c r="KMP281" s="755"/>
      <c r="KMQ281" s="755"/>
      <c r="KMR281" s="755"/>
      <c r="KMS281" s="755"/>
      <c r="KMT281" s="755"/>
      <c r="KMU281" s="755"/>
      <c r="KMV281" s="755"/>
      <c r="KMW281" s="755"/>
      <c r="KMX281" s="755"/>
      <c r="KMY281" s="755"/>
      <c r="KMZ281" s="755"/>
      <c r="KNA281" s="755"/>
      <c r="KNB281" s="755"/>
      <c r="KNC281" s="755"/>
      <c r="KND281" s="755"/>
      <c r="KNE281" s="755"/>
      <c r="KNF281" s="755"/>
      <c r="KNG281" s="755"/>
      <c r="KNH281" s="755"/>
      <c r="KNI281" s="755"/>
      <c r="KNJ281" s="755"/>
      <c r="KNK281" s="755"/>
      <c r="KNL281" s="755"/>
      <c r="KNM281" s="755"/>
      <c r="KNN281" s="755"/>
      <c r="KNO281" s="755"/>
      <c r="KNP281" s="755"/>
      <c r="KNQ281" s="755"/>
      <c r="KNR281" s="755"/>
      <c r="KNS281" s="755"/>
      <c r="KNT281" s="755"/>
      <c r="KNU281" s="755"/>
      <c r="KNV281" s="755"/>
      <c r="KNW281" s="755"/>
      <c r="KNX281" s="755"/>
      <c r="KNY281" s="755"/>
      <c r="KNZ281" s="755"/>
      <c r="KOA281" s="755"/>
      <c r="KOB281" s="755"/>
      <c r="KOC281" s="755"/>
      <c r="KOD281" s="755"/>
      <c r="KOE281" s="755"/>
      <c r="KOF281" s="755"/>
      <c r="KOG281" s="755"/>
      <c r="KOH281" s="755"/>
      <c r="KOI281" s="755"/>
      <c r="KOJ281" s="755"/>
      <c r="KOK281" s="755"/>
      <c r="KOL281" s="755"/>
      <c r="KOM281" s="755"/>
      <c r="KON281" s="755"/>
      <c r="KOO281" s="755"/>
      <c r="KOP281" s="755"/>
      <c r="KOQ281" s="755"/>
      <c r="KOR281" s="755"/>
      <c r="KOS281" s="755"/>
      <c r="KOT281" s="755"/>
      <c r="KOU281" s="755"/>
      <c r="KOV281" s="755"/>
      <c r="KOW281" s="755"/>
      <c r="KOX281" s="755"/>
      <c r="KOY281" s="755"/>
      <c r="KOZ281" s="755"/>
      <c r="KPA281" s="755"/>
      <c r="KPB281" s="755"/>
      <c r="KPC281" s="755"/>
      <c r="KPD281" s="755"/>
      <c r="KPE281" s="755"/>
      <c r="KPF281" s="755"/>
      <c r="KPG281" s="755"/>
      <c r="KPH281" s="755"/>
      <c r="KPI281" s="755"/>
      <c r="KPJ281" s="755"/>
      <c r="KPK281" s="755"/>
      <c r="KPL281" s="755"/>
      <c r="KPM281" s="755"/>
      <c r="KPN281" s="755"/>
      <c r="KPO281" s="755"/>
      <c r="KPP281" s="755"/>
      <c r="KPQ281" s="755"/>
      <c r="KPR281" s="755"/>
      <c r="KPS281" s="755"/>
      <c r="KPT281" s="755"/>
      <c r="KPU281" s="755"/>
      <c r="KPV281" s="755"/>
      <c r="KPW281" s="755"/>
      <c r="KPX281" s="755"/>
      <c r="KPY281" s="755"/>
      <c r="KPZ281" s="755"/>
      <c r="KQA281" s="755"/>
      <c r="KQB281" s="755"/>
      <c r="KQC281" s="755"/>
      <c r="KQD281" s="755"/>
      <c r="KQE281" s="755"/>
      <c r="KQF281" s="755"/>
      <c r="KQG281" s="755"/>
      <c r="KQH281" s="755"/>
      <c r="KQI281" s="755"/>
      <c r="KQJ281" s="755"/>
      <c r="KQK281" s="755"/>
      <c r="KQL281" s="755"/>
      <c r="KQM281" s="755"/>
      <c r="KQN281" s="755"/>
      <c r="KQO281" s="755"/>
      <c r="KQP281" s="755"/>
      <c r="KQQ281" s="755"/>
      <c r="KQR281" s="755"/>
      <c r="KQS281" s="755"/>
      <c r="KQT281" s="755"/>
      <c r="KQU281" s="755"/>
      <c r="KQV281" s="755"/>
      <c r="KQW281" s="755"/>
      <c r="KQX281" s="755"/>
      <c r="KQY281" s="755"/>
      <c r="KQZ281" s="755"/>
      <c r="KRA281" s="755"/>
      <c r="KRB281" s="755"/>
      <c r="KRC281" s="755"/>
      <c r="KRD281" s="755"/>
      <c r="KRE281" s="755"/>
      <c r="KRF281" s="755"/>
      <c r="KRG281" s="755"/>
      <c r="KRH281" s="755"/>
      <c r="KRI281" s="755"/>
      <c r="KRJ281" s="755"/>
      <c r="KRK281" s="755"/>
      <c r="KRL281" s="755"/>
      <c r="KRM281" s="755"/>
      <c r="KRN281" s="755"/>
      <c r="KRO281" s="755"/>
      <c r="KRP281" s="755"/>
      <c r="KRQ281" s="755"/>
      <c r="KRR281" s="755"/>
      <c r="KRS281" s="755"/>
      <c r="KRT281" s="755"/>
      <c r="KRU281" s="755"/>
      <c r="KRV281" s="755"/>
      <c r="KRW281" s="755"/>
      <c r="KRX281" s="755"/>
      <c r="KRY281" s="755"/>
      <c r="KRZ281" s="755"/>
      <c r="KSA281" s="755"/>
      <c r="KSB281" s="755"/>
      <c r="KSC281" s="755"/>
      <c r="KSD281" s="755"/>
      <c r="KSE281" s="755"/>
      <c r="KSF281" s="755"/>
      <c r="KSG281" s="755"/>
      <c r="KSH281" s="755"/>
      <c r="KSI281" s="755"/>
      <c r="KSJ281" s="755"/>
      <c r="KSK281" s="755"/>
      <c r="KSL281" s="755"/>
      <c r="KSM281" s="755"/>
      <c r="KSN281" s="755"/>
      <c r="KSO281" s="755"/>
      <c r="KSP281" s="755"/>
      <c r="KSQ281" s="755"/>
      <c r="KSR281" s="755"/>
      <c r="KSS281" s="755"/>
      <c r="KST281" s="755"/>
      <c r="KSU281" s="755"/>
      <c r="KSV281" s="755"/>
      <c r="KSW281" s="755"/>
      <c r="KSX281" s="755"/>
      <c r="KSY281" s="755"/>
      <c r="KSZ281" s="755"/>
      <c r="KTA281" s="755"/>
      <c r="KTB281" s="755"/>
      <c r="KTC281" s="755"/>
      <c r="KTD281" s="755"/>
      <c r="KTE281" s="755"/>
      <c r="KTF281" s="755"/>
      <c r="KTG281" s="755"/>
      <c r="KTH281" s="755"/>
      <c r="KTI281" s="755"/>
      <c r="KTJ281" s="755"/>
      <c r="KTK281" s="755"/>
      <c r="KTL281" s="755"/>
      <c r="KTM281" s="755"/>
      <c r="KTN281" s="755"/>
      <c r="KTO281" s="755"/>
      <c r="KTP281" s="755"/>
      <c r="KTQ281" s="755"/>
      <c r="KTR281" s="755"/>
      <c r="KTS281" s="755"/>
      <c r="KTT281" s="755"/>
      <c r="KTU281" s="755"/>
      <c r="KTV281" s="755"/>
      <c r="KTW281" s="755"/>
      <c r="KTX281" s="755"/>
      <c r="KTY281" s="755"/>
      <c r="KTZ281" s="755"/>
      <c r="KUA281" s="755"/>
      <c r="KUB281" s="755"/>
      <c r="KUC281" s="755"/>
      <c r="KUD281" s="755"/>
      <c r="KUE281" s="755"/>
      <c r="KUF281" s="755"/>
      <c r="KUG281" s="755"/>
      <c r="KUH281" s="755"/>
      <c r="KUI281" s="755"/>
      <c r="KUJ281" s="755"/>
      <c r="KUK281" s="755"/>
      <c r="KUL281" s="755"/>
      <c r="KUM281" s="755"/>
      <c r="KUN281" s="755"/>
      <c r="KUO281" s="755"/>
      <c r="KUP281" s="755"/>
      <c r="KUQ281" s="755"/>
      <c r="KUR281" s="755"/>
      <c r="KUS281" s="755"/>
      <c r="KUT281" s="755"/>
      <c r="KUU281" s="755"/>
      <c r="KUV281" s="755"/>
      <c r="KUW281" s="755"/>
      <c r="KUX281" s="755"/>
      <c r="KUY281" s="755"/>
      <c r="KUZ281" s="755"/>
      <c r="KVA281" s="755"/>
      <c r="KVB281" s="755"/>
      <c r="KVC281" s="755"/>
      <c r="KVD281" s="755"/>
      <c r="KVE281" s="755"/>
      <c r="KVF281" s="755"/>
      <c r="KVG281" s="755"/>
      <c r="KVH281" s="755"/>
      <c r="KVI281" s="755"/>
      <c r="KVJ281" s="755"/>
      <c r="KVK281" s="755"/>
      <c r="KVL281" s="755"/>
      <c r="KVM281" s="755"/>
      <c r="KVN281" s="755"/>
      <c r="KVO281" s="755"/>
      <c r="KVP281" s="755"/>
      <c r="KVQ281" s="755"/>
      <c r="KVR281" s="755"/>
      <c r="KVS281" s="755"/>
      <c r="KVT281" s="755"/>
      <c r="KVU281" s="755"/>
      <c r="KVV281" s="755"/>
      <c r="KVW281" s="755"/>
      <c r="KVX281" s="755"/>
      <c r="KVY281" s="755"/>
      <c r="KVZ281" s="755"/>
      <c r="KWA281" s="755"/>
      <c r="KWB281" s="755"/>
      <c r="KWC281" s="755"/>
      <c r="KWD281" s="755"/>
      <c r="KWE281" s="755"/>
      <c r="KWF281" s="755"/>
      <c r="KWG281" s="755"/>
      <c r="KWH281" s="755"/>
      <c r="KWI281" s="755"/>
      <c r="KWJ281" s="755"/>
      <c r="KWK281" s="755"/>
      <c r="KWL281" s="755"/>
      <c r="KWM281" s="755"/>
      <c r="KWN281" s="755"/>
      <c r="KWO281" s="755"/>
      <c r="KWP281" s="755"/>
      <c r="KWQ281" s="755"/>
      <c r="KWR281" s="755"/>
      <c r="KWS281" s="755"/>
      <c r="KWT281" s="755"/>
      <c r="KWU281" s="755"/>
      <c r="KWV281" s="755"/>
      <c r="KWW281" s="755"/>
      <c r="KWX281" s="755"/>
      <c r="KWY281" s="755"/>
      <c r="KWZ281" s="755"/>
      <c r="KXA281" s="755"/>
      <c r="KXB281" s="755"/>
      <c r="KXC281" s="755"/>
      <c r="KXD281" s="755"/>
      <c r="KXE281" s="755"/>
      <c r="KXF281" s="755"/>
      <c r="KXG281" s="755"/>
      <c r="KXH281" s="755"/>
      <c r="KXI281" s="755"/>
      <c r="KXJ281" s="755"/>
      <c r="KXK281" s="755"/>
      <c r="KXL281" s="755"/>
      <c r="KXM281" s="755"/>
      <c r="KXN281" s="755"/>
      <c r="KXO281" s="755"/>
      <c r="KXP281" s="755"/>
      <c r="KXQ281" s="755"/>
      <c r="KXR281" s="755"/>
      <c r="KXS281" s="755"/>
      <c r="KXT281" s="755"/>
      <c r="KXU281" s="755"/>
      <c r="KXV281" s="755"/>
      <c r="KXW281" s="755"/>
      <c r="KXX281" s="755"/>
      <c r="KXY281" s="755"/>
      <c r="KXZ281" s="755"/>
      <c r="KYA281" s="755"/>
      <c r="KYB281" s="755"/>
      <c r="KYC281" s="755"/>
      <c r="KYD281" s="755"/>
      <c r="KYE281" s="755"/>
      <c r="KYF281" s="755"/>
      <c r="KYG281" s="755"/>
      <c r="KYH281" s="755"/>
      <c r="KYI281" s="755"/>
      <c r="KYJ281" s="755"/>
      <c r="KYK281" s="755"/>
      <c r="KYL281" s="755"/>
      <c r="KYM281" s="755"/>
      <c r="KYN281" s="755"/>
      <c r="KYO281" s="755"/>
      <c r="KYP281" s="755"/>
      <c r="KYQ281" s="755"/>
      <c r="KYR281" s="755"/>
      <c r="KYS281" s="755"/>
      <c r="KYT281" s="755"/>
      <c r="KYU281" s="755"/>
      <c r="KYV281" s="755"/>
      <c r="KYW281" s="755"/>
      <c r="KYX281" s="755"/>
      <c r="KYY281" s="755"/>
      <c r="KYZ281" s="755"/>
      <c r="KZA281" s="755"/>
      <c r="KZB281" s="755"/>
      <c r="KZC281" s="755"/>
      <c r="KZD281" s="755"/>
      <c r="KZE281" s="755"/>
      <c r="KZF281" s="755"/>
      <c r="KZG281" s="755"/>
      <c r="KZH281" s="755"/>
      <c r="KZI281" s="755"/>
      <c r="KZJ281" s="755"/>
      <c r="KZK281" s="755"/>
      <c r="KZL281" s="755"/>
      <c r="KZM281" s="755"/>
      <c r="KZN281" s="755"/>
      <c r="KZO281" s="755"/>
      <c r="KZP281" s="755"/>
      <c r="KZQ281" s="755"/>
      <c r="KZR281" s="755"/>
      <c r="KZS281" s="755"/>
      <c r="KZT281" s="755"/>
      <c r="KZU281" s="755"/>
      <c r="KZV281" s="755"/>
      <c r="KZW281" s="755"/>
      <c r="KZX281" s="755"/>
      <c r="KZY281" s="755"/>
      <c r="KZZ281" s="755"/>
      <c r="LAA281" s="755"/>
      <c r="LAB281" s="755"/>
      <c r="LAC281" s="755"/>
      <c r="LAD281" s="755"/>
      <c r="LAE281" s="755"/>
      <c r="LAF281" s="755"/>
      <c r="LAG281" s="755"/>
      <c r="LAH281" s="755"/>
      <c r="LAI281" s="755"/>
      <c r="LAJ281" s="755"/>
      <c r="LAK281" s="755"/>
      <c r="LAL281" s="755"/>
      <c r="LAM281" s="755"/>
      <c r="LAN281" s="755"/>
      <c r="LAO281" s="755"/>
      <c r="LAP281" s="755"/>
      <c r="LAQ281" s="755"/>
      <c r="LAR281" s="755"/>
      <c r="LAS281" s="755"/>
      <c r="LAT281" s="755"/>
      <c r="LAU281" s="755"/>
      <c r="LAV281" s="755"/>
      <c r="LAW281" s="755"/>
      <c r="LAX281" s="755"/>
      <c r="LAY281" s="755"/>
      <c r="LAZ281" s="755"/>
      <c r="LBA281" s="755"/>
      <c r="LBB281" s="755"/>
      <c r="LBC281" s="755"/>
      <c r="LBD281" s="755"/>
      <c r="LBE281" s="755"/>
      <c r="LBF281" s="755"/>
      <c r="LBG281" s="755"/>
      <c r="LBH281" s="755"/>
      <c r="LBI281" s="755"/>
      <c r="LBJ281" s="755"/>
      <c r="LBK281" s="755"/>
      <c r="LBL281" s="755"/>
      <c r="LBM281" s="755"/>
      <c r="LBN281" s="755"/>
      <c r="LBO281" s="755"/>
      <c r="LBP281" s="755"/>
      <c r="LBQ281" s="755"/>
      <c r="LBR281" s="755"/>
      <c r="LBS281" s="755"/>
      <c r="LBT281" s="755"/>
      <c r="LBU281" s="755"/>
      <c r="LBV281" s="755"/>
      <c r="LBW281" s="755"/>
      <c r="LBX281" s="755"/>
      <c r="LBY281" s="755"/>
      <c r="LBZ281" s="755"/>
      <c r="LCA281" s="755"/>
      <c r="LCB281" s="755"/>
      <c r="LCC281" s="755"/>
      <c r="LCD281" s="755"/>
      <c r="LCE281" s="755"/>
      <c r="LCF281" s="755"/>
      <c r="LCG281" s="755"/>
      <c r="LCH281" s="755"/>
      <c r="LCI281" s="755"/>
      <c r="LCJ281" s="755"/>
      <c r="LCK281" s="755"/>
      <c r="LCL281" s="755"/>
      <c r="LCM281" s="755"/>
      <c r="LCN281" s="755"/>
      <c r="LCO281" s="755"/>
      <c r="LCP281" s="755"/>
      <c r="LCQ281" s="755"/>
      <c r="LCR281" s="755"/>
      <c r="LCS281" s="755"/>
      <c r="LCT281" s="755"/>
      <c r="LCU281" s="755"/>
      <c r="LCV281" s="755"/>
      <c r="LCW281" s="755"/>
      <c r="LCX281" s="755"/>
      <c r="LCY281" s="755"/>
      <c r="LCZ281" s="755"/>
      <c r="LDA281" s="755"/>
      <c r="LDB281" s="755"/>
      <c r="LDC281" s="755"/>
      <c r="LDD281" s="755"/>
      <c r="LDE281" s="755"/>
      <c r="LDF281" s="755"/>
      <c r="LDG281" s="755"/>
      <c r="LDH281" s="755"/>
      <c r="LDI281" s="755"/>
      <c r="LDJ281" s="755"/>
      <c r="LDK281" s="755"/>
      <c r="LDL281" s="755"/>
      <c r="LDM281" s="755"/>
      <c r="LDN281" s="755"/>
      <c r="LDO281" s="755"/>
      <c r="LDP281" s="755"/>
      <c r="LDQ281" s="755"/>
      <c r="LDR281" s="755"/>
      <c r="LDS281" s="755"/>
      <c r="LDT281" s="755"/>
      <c r="LDU281" s="755"/>
      <c r="LDV281" s="755"/>
      <c r="LDW281" s="755"/>
      <c r="LDX281" s="755"/>
      <c r="LDY281" s="755"/>
      <c r="LDZ281" s="755"/>
      <c r="LEA281" s="755"/>
      <c r="LEB281" s="755"/>
      <c r="LEC281" s="755"/>
      <c r="LED281" s="755"/>
      <c r="LEE281" s="755"/>
      <c r="LEF281" s="755"/>
      <c r="LEG281" s="755"/>
      <c r="LEH281" s="755"/>
      <c r="LEI281" s="755"/>
      <c r="LEJ281" s="755"/>
      <c r="LEK281" s="755"/>
      <c r="LEL281" s="755"/>
      <c r="LEM281" s="755"/>
      <c r="LEN281" s="755"/>
      <c r="LEO281" s="755"/>
      <c r="LEP281" s="755"/>
      <c r="LEQ281" s="755"/>
      <c r="LER281" s="755"/>
      <c r="LES281" s="755"/>
      <c r="LET281" s="755"/>
      <c r="LEU281" s="755"/>
      <c r="LEV281" s="755"/>
      <c r="LEW281" s="755"/>
      <c r="LEX281" s="755"/>
      <c r="LEY281" s="755"/>
      <c r="LEZ281" s="755"/>
      <c r="LFA281" s="755"/>
      <c r="LFB281" s="755"/>
      <c r="LFC281" s="755"/>
      <c r="LFD281" s="755"/>
      <c r="LFE281" s="755"/>
      <c r="LFF281" s="755"/>
      <c r="LFG281" s="755"/>
      <c r="LFH281" s="755"/>
      <c r="LFI281" s="755"/>
      <c r="LFJ281" s="755"/>
      <c r="LFK281" s="755"/>
      <c r="LFL281" s="755"/>
      <c r="LFM281" s="755"/>
      <c r="LFN281" s="755"/>
      <c r="LFO281" s="755"/>
      <c r="LFP281" s="755"/>
      <c r="LFQ281" s="755"/>
      <c r="LFR281" s="755"/>
      <c r="LFS281" s="755"/>
      <c r="LFT281" s="755"/>
      <c r="LFU281" s="755"/>
      <c r="LFV281" s="755"/>
      <c r="LFW281" s="755"/>
      <c r="LFX281" s="755"/>
      <c r="LFY281" s="755"/>
      <c r="LFZ281" s="755"/>
      <c r="LGA281" s="755"/>
      <c r="LGB281" s="755"/>
      <c r="LGC281" s="755"/>
      <c r="LGD281" s="755"/>
      <c r="LGE281" s="755"/>
      <c r="LGF281" s="755"/>
      <c r="LGG281" s="755"/>
      <c r="LGH281" s="755"/>
      <c r="LGI281" s="755"/>
      <c r="LGJ281" s="755"/>
      <c r="LGK281" s="755"/>
      <c r="LGL281" s="755"/>
      <c r="LGM281" s="755"/>
      <c r="LGN281" s="755"/>
      <c r="LGO281" s="755"/>
      <c r="LGP281" s="755"/>
      <c r="LGQ281" s="755"/>
      <c r="LGR281" s="755"/>
      <c r="LGS281" s="755"/>
      <c r="LGT281" s="755"/>
      <c r="LGU281" s="755"/>
      <c r="LGV281" s="755"/>
      <c r="LGW281" s="755"/>
      <c r="LGX281" s="755"/>
      <c r="LGY281" s="755"/>
      <c r="LGZ281" s="755"/>
      <c r="LHA281" s="755"/>
      <c r="LHB281" s="755"/>
      <c r="LHC281" s="755"/>
      <c r="LHD281" s="755"/>
      <c r="LHE281" s="755"/>
      <c r="LHF281" s="755"/>
      <c r="LHG281" s="755"/>
      <c r="LHH281" s="755"/>
      <c r="LHI281" s="755"/>
      <c r="LHJ281" s="755"/>
      <c r="LHK281" s="755"/>
      <c r="LHL281" s="755"/>
      <c r="LHM281" s="755"/>
      <c r="LHN281" s="755"/>
      <c r="LHO281" s="755"/>
      <c r="LHP281" s="755"/>
      <c r="LHQ281" s="755"/>
      <c r="LHR281" s="755"/>
      <c r="LHS281" s="755"/>
      <c r="LHT281" s="755"/>
      <c r="LHU281" s="755"/>
      <c r="LHV281" s="755"/>
      <c r="LHW281" s="755"/>
      <c r="LHX281" s="755"/>
      <c r="LHY281" s="755"/>
      <c r="LHZ281" s="755"/>
      <c r="LIA281" s="755"/>
      <c r="LIB281" s="755"/>
      <c r="LIC281" s="755"/>
      <c r="LID281" s="755"/>
      <c r="LIE281" s="755"/>
      <c r="LIF281" s="755"/>
      <c r="LIG281" s="755"/>
      <c r="LIH281" s="755"/>
      <c r="LII281" s="755"/>
      <c r="LIJ281" s="755"/>
      <c r="LIK281" s="755"/>
      <c r="LIL281" s="755"/>
      <c r="LIM281" s="755"/>
      <c r="LIN281" s="755"/>
      <c r="LIO281" s="755"/>
      <c r="LIP281" s="755"/>
      <c r="LIQ281" s="755"/>
      <c r="LIR281" s="755"/>
      <c r="LIS281" s="755"/>
      <c r="LIT281" s="755"/>
      <c r="LIU281" s="755"/>
      <c r="LIV281" s="755"/>
      <c r="LIW281" s="755"/>
      <c r="LIX281" s="755"/>
      <c r="LIY281" s="755"/>
      <c r="LIZ281" s="755"/>
      <c r="LJA281" s="755"/>
      <c r="LJB281" s="755"/>
      <c r="LJC281" s="755"/>
      <c r="LJD281" s="755"/>
      <c r="LJE281" s="755"/>
      <c r="LJF281" s="755"/>
      <c r="LJG281" s="755"/>
      <c r="LJH281" s="755"/>
      <c r="LJI281" s="755"/>
      <c r="LJJ281" s="755"/>
      <c r="LJK281" s="755"/>
      <c r="LJL281" s="755"/>
      <c r="LJM281" s="755"/>
      <c r="LJN281" s="755"/>
      <c r="LJO281" s="755"/>
      <c r="LJP281" s="755"/>
      <c r="LJQ281" s="755"/>
      <c r="LJR281" s="755"/>
      <c r="LJS281" s="755"/>
      <c r="LJT281" s="755"/>
      <c r="LJU281" s="755"/>
      <c r="LJV281" s="755"/>
      <c r="LJW281" s="755"/>
      <c r="LJX281" s="755"/>
      <c r="LJY281" s="755"/>
      <c r="LJZ281" s="755"/>
      <c r="LKA281" s="755"/>
      <c r="LKB281" s="755"/>
      <c r="LKC281" s="755"/>
      <c r="LKD281" s="755"/>
      <c r="LKE281" s="755"/>
      <c r="LKF281" s="755"/>
      <c r="LKG281" s="755"/>
      <c r="LKH281" s="755"/>
      <c r="LKI281" s="755"/>
      <c r="LKJ281" s="755"/>
      <c r="LKK281" s="755"/>
      <c r="LKL281" s="755"/>
      <c r="LKM281" s="755"/>
      <c r="LKN281" s="755"/>
      <c r="LKO281" s="755"/>
      <c r="LKP281" s="755"/>
      <c r="LKQ281" s="755"/>
      <c r="LKR281" s="755"/>
      <c r="LKS281" s="755"/>
      <c r="LKT281" s="755"/>
      <c r="LKU281" s="755"/>
      <c r="LKV281" s="755"/>
      <c r="LKW281" s="755"/>
      <c r="LKX281" s="755"/>
      <c r="LKY281" s="755"/>
      <c r="LKZ281" s="755"/>
      <c r="LLA281" s="755"/>
      <c r="LLB281" s="755"/>
      <c r="LLC281" s="755"/>
      <c r="LLD281" s="755"/>
      <c r="LLE281" s="755"/>
      <c r="LLF281" s="755"/>
      <c r="LLG281" s="755"/>
      <c r="LLH281" s="755"/>
      <c r="LLI281" s="755"/>
      <c r="LLJ281" s="755"/>
      <c r="LLK281" s="755"/>
      <c r="LLL281" s="755"/>
      <c r="LLM281" s="755"/>
      <c r="LLN281" s="755"/>
      <c r="LLO281" s="755"/>
      <c r="LLP281" s="755"/>
      <c r="LLQ281" s="755"/>
      <c r="LLR281" s="755"/>
      <c r="LLS281" s="755"/>
      <c r="LLT281" s="755"/>
      <c r="LLU281" s="755"/>
      <c r="LLV281" s="755"/>
      <c r="LLW281" s="755"/>
      <c r="LLX281" s="755"/>
      <c r="LLY281" s="755"/>
      <c r="LLZ281" s="755"/>
      <c r="LMA281" s="755"/>
      <c r="LMB281" s="755"/>
      <c r="LMC281" s="755"/>
      <c r="LMD281" s="755"/>
      <c r="LME281" s="755"/>
      <c r="LMF281" s="755"/>
      <c r="LMG281" s="755"/>
      <c r="LMH281" s="755"/>
      <c r="LMI281" s="755"/>
      <c r="LMJ281" s="755"/>
      <c r="LMK281" s="755"/>
      <c r="LML281" s="755"/>
      <c r="LMM281" s="755"/>
      <c r="LMN281" s="755"/>
      <c r="LMO281" s="755"/>
      <c r="LMP281" s="755"/>
      <c r="LMQ281" s="755"/>
      <c r="LMR281" s="755"/>
      <c r="LMS281" s="755"/>
      <c r="LMT281" s="755"/>
      <c r="LMU281" s="755"/>
      <c r="LMV281" s="755"/>
      <c r="LMW281" s="755"/>
      <c r="LMX281" s="755"/>
      <c r="LMY281" s="755"/>
      <c r="LMZ281" s="755"/>
      <c r="LNA281" s="755"/>
      <c r="LNB281" s="755"/>
      <c r="LNC281" s="755"/>
      <c r="LND281" s="755"/>
      <c r="LNE281" s="755"/>
      <c r="LNF281" s="755"/>
      <c r="LNG281" s="755"/>
      <c r="LNH281" s="755"/>
      <c r="LNI281" s="755"/>
      <c r="LNJ281" s="755"/>
      <c r="LNK281" s="755"/>
      <c r="LNL281" s="755"/>
      <c r="LNM281" s="755"/>
      <c r="LNN281" s="755"/>
      <c r="LNO281" s="755"/>
      <c r="LNP281" s="755"/>
      <c r="LNQ281" s="755"/>
      <c r="LNR281" s="755"/>
      <c r="LNS281" s="755"/>
      <c r="LNT281" s="755"/>
      <c r="LNU281" s="755"/>
      <c r="LNV281" s="755"/>
      <c r="LNW281" s="755"/>
      <c r="LNX281" s="755"/>
      <c r="LNY281" s="755"/>
      <c r="LNZ281" s="755"/>
      <c r="LOA281" s="755"/>
      <c r="LOB281" s="755"/>
      <c r="LOC281" s="755"/>
      <c r="LOD281" s="755"/>
      <c r="LOE281" s="755"/>
      <c r="LOF281" s="755"/>
      <c r="LOG281" s="755"/>
      <c r="LOH281" s="755"/>
      <c r="LOI281" s="755"/>
      <c r="LOJ281" s="755"/>
      <c r="LOK281" s="755"/>
      <c r="LOL281" s="755"/>
      <c r="LOM281" s="755"/>
      <c r="LON281" s="755"/>
      <c r="LOO281" s="755"/>
      <c r="LOP281" s="755"/>
      <c r="LOQ281" s="755"/>
      <c r="LOR281" s="755"/>
      <c r="LOS281" s="755"/>
      <c r="LOT281" s="755"/>
      <c r="LOU281" s="755"/>
      <c r="LOV281" s="755"/>
      <c r="LOW281" s="755"/>
      <c r="LOX281" s="755"/>
      <c r="LOY281" s="755"/>
      <c r="LOZ281" s="755"/>
      <c r="LPA281" s="755"/>
      <c r="LPB281" s="755"/>
      <c r="LPC281" s="755"/>
      <c r="LPD281" s="755"/>
      <c r="LPE281" s="755"/>
      <c r="LPF281" s="755"/>
      <c r="LPG281" s="755"/>
      <c r="LPH281" s="755"/>
      <c r="LPI281" s="755"/>
      <c r="LPJ281" s="755"/>
      <c r="LPK281" s="755"/>
      <c r="LPL281" s="755"/>
      <c r="LPM281" s="755"/>
      <c r="LPN281" s="755"/>
      <c r="LPO281" s="755"/>
      <c r="LPP281" s="755"/>
      <c r="LPQ281" s="755"/>
      <c r="LPR281" s="755"/>
      <c r="LPS281" s="755"/>
      <c r="LPT281" s="755"/>
      <c r="LPU281" s="755"/>
      <c r="LPV281" s="755"/>
      <c r="LPW281" s="755"/>
      <c r="LPX281" s="755"/>
      <c r="LPY281" s="755"/>
      <c r="LPZ281" s="755"/>
      <c r="LQA281" s="755"/>
      <c r="LQB281" s="755"/>
      <c r="LQC281" s="755"/>
      <c r="LQD281" s="755"/>
      <c r="LQE281" s="755"/>
      <c r="LQF281" s="755"/>
      <c r="LQG281" s="755"/>
      <c r="LQH281" s="755"/>
      <c r="LQI281" s="755"/>
      <c r="LQJ281" s="755"/>
      <c r="LQK281" s="755"/>
      <c r="LQL281" s="755"/>
      <c r="LQM281" s="755"/>
      <c r="LQN281" s="755"/>
      <c r="LQO281" s="755"/>
      <c r="LQP281" s="755"/>
      <c r="LQQ281" s="755"/>
      <c r="LQR281" s="755"/>
      <c r="LQS281" s="755"/>
      <c r="LQT281" s="755"/>
      <c r="LQU281" s="755"/>
      <c r="LQV281" s="755"/>
      <c r="LQW281" s="755"/>
      <c r="LQX281" s="755"/>
      <c r="LQY281" s="755"/>
      <c r="LQZ281" s="755"/>
      <c r="LRA281" s="755"/>
      <c r="LRB281" s="755"/>
      <c r="LRC281" s="755"/>
      <c r="LRD281" s="755"/>
      <c r="LRE281" s="755"/>
      <c r="LRF281" s="755"/>
      <c r="LRG281" s="755"/>
      <c r="LRH281" s="755"/>
      <c r="LRI281" s="755"/>
      <c r="LRJ281" s="755"/>
      <c r="LRK281" s="755"/>
      <c r="LRL281" s="755"/>
      <c r="LRM281" s="755"/>
      <c r="LRN281" s="755"/>
      <c r="LRO281" s="755"/>
      <c r="LRP281" s="755"/>
      <c r="LRQ281" s="755"/>
      <c r="LRR281" s="755"/>
      <c r="LRS281" s="755"/>
      <c r="LRT281" s="755"/>
      <c r="LRU281" s="755"/>
      <c r="LRV281" s="755"/>
      <c r="LRW281" s="755"/>
      <c r="LRX281" s="755"/>
      <c r="LRY281" s="755"/>
      <c r="LRZ281" s="755"/>
      <c r="LSA281" s="755"/>
      <c r="LSB281" s="755"/>
      <c r="LSC281" s="755"/>
      <c r="LSD281" s="755"/>
      <c r="LSE281" s="755"/>
      <c r="LSF281" s="755"/>
      <c r="LSG281" s="755"/>
      <c r="LSH281" s="755"/>
      <c r="LSI281" s="755"/>
      <c r="LSJ281" s="755"/>
      <c r="LSK281" s="755"/>
      <c r="LSL281" s="755"/>
      <c r="LSM281" s="755"/>
      <c r="LSN281" s="755"/>
      <c r="LSO281" s="755"/>
      <c r="LSP281" s="755"/>
      <c r="LSQ281" s="755"/>
      <c r="LSR281" s="755"/>
      <c r="LSS281" s="755"/>
      <c r="LST281" s="755"/>
      <c r="LSU281" s="755"/>
      <c r="LSV281" s="755"/>
      <c r="LSW281" s="755"/>
      <c r="LSX281" s="755"/>
      <c r="LSY281" s="755"/>
      <c r="LSZ281" s="755"/>
      <c r="LTA281" s="755"/>
      <c r="LTB281" s="755"/>
      <c r="LTC281" s="755"/>
      <c r="LTD281" s="755"/>
      <c r="LTE281" s="755"/>
      <c r="LTF281" s="755"/>
      <c r="LTG281" s="755"/>
      <c r="LTH281" s="755"/>
      <c r="LTI281" s="755"/>
      <c r="LTJ281" s="755"/>
      <c r="LTK281" s="755"/>
      <c r="LTL281" s="755"/>
      <c r="LTM281" s="755"/>
      <c r="LTN281" s="755"/>
      <c r="LTO281" s="755"/>
      <c r="LTP281" s="755"/>
      <c r="LTQ281" s="755"/>
      <c r="LTR281" s="755"/>
      <c r="LTS281" s="755"/>
      <c r="LTT281" s="755"/>
      <c r="LTU281" s="755"/>
      <c r="LTV281" s="755"/>
      <c r="LTW281" s="755"/>
      <c r="LTX281" s="755"/>
      <c r="LTY281" s="755"/>
      <c r="LTZ281" s="755"/>
      <c r="LUA281" s="755"/>
      <c r="LUB281" s="755"/>
      <c r="LUC281" s="755"/>
      <c r="LUD281" s="755"/>
      <c r="LUE281" s="755"/>
      <c r="LUF281" s="755"/>
      <c r="LUG281" s="755"/>
      <c r="LUH281" s="755"/>
      <c r="LUI281" s="755"/>
      <c r="LUJ281" s="755"/>
      <c r="LUK281" s="755"/>
      <c r="LUL281" s="755"/>
      <c r="LUM281" s="755"/>
      <c r="LUN281" s="755"/>
      <c r="LUO281" s="755"/>
      <c r="LUP281" s="755"/>
      <c r="LUQ281" s="755"/>
      <c r="LUR281" s="755"/>
      <c r="LUS281" s="755"/>
      <c r="LUT281" s="755"/>
      <c r="LUU281" s="755"/>
      <c r="LUV281" s="755"/>
      <c r="LUW281" s="755"/>
      <c r="LUX281" s="755"/>
      <c r="LUY281" s="755"/>
      <c r="LUZ281" s="755"/>
      <c r="LVA281" s="755"/>
      <c r="LVB281" s="755"/>
      <c r="LVC281" s="755"/>
      <c r="LVD281" s="755"/>
      <c r="LVE281" s="755"/>
      <c r="LVF281" s="755"/>
      <c r="LVG281" s="755"/>
      <c r="LVH281" s="755"/>
      <c r="LVI281" s="755"/>
      <c r="LVJ281" s="755"/>
      <c r="LVK281" s="755"/>
      <c r="LVL281" s="755"/>
      <c r="LVM281" s="755"/>
      <c r="LVN281" s="755"/>
      <c r="LVO281" s="755"/>
      <c r="LVP281" s="755"/>
      <c r="LVQ281" s="755"/>
      <c r="LVR281" s="755"/>
      <c r="LVS281" s="755"/>
      <c r="LVT281" s="755"/>
      <c r="LVU281" s="755"/>
      <c r="LVV281" s="755"/>
      <c r="LVW281" s="755"/>
      <c r="LVX281" s="755"/>
      <c r="LVY281" s="755"/>
      <c r="LVZ281" s="755"/>
      <c r="LWA281" s="755"/>
      <c r="LWB281" s="755"/>
      <c r="LWC281" s="755"/>
      <c r="LWD281" s="755"/>
      <c r="LWE281" s="755"/>
      <c r="LWF281" s="755"/>
      <c r="LWG281" s="755"/>
      <c r="LWH281" s="755"/>
      <c r="LWI281" s="755"/>
      <c r="LWJ281" s="755"/>
      <c r="LWK281" s="755"/>
      <c r="LWL281" s="755"/>
      <c r="LWM281" s="755"/>
      <c r="LWN281" s="755"/>
      <c r="LWO281" s="755"/>
      <c r="LWP281" s="755"/>
      <c r="LWQ281" s="755"/>
      <c r="LWR281" s="755"/>
      <c r="LWS281" s="755"/>
      <c r="LWT281" s="755"/>
      <c r="LWU281" s="755"/>
      <c r="LWV281" s="755"/>
      <c r="LWW281" s="755"/>
      <c r="LWX281" s="755"/>
      <c r="LWY281" s="755"/>
      <c r="LWZ281" s="755"/>
      <c r="LXA281" s="755"/>
      <c r="LXB281" s="755"/>
      <c r="LXC281" s="755"/>
      <c r="LXD281" s="755"/>
      <c r="LXE281" s="755"/>
      <c r="LXF281" s="755"/>
      <c r="LXG281" s="755"/>
      <c r="LXH281" s="755"/>
      <c r="LXI281" s="755"/>
      <c r="LXJ281" s="755"/>
      <c r="LXK281" s="755"/>
      <c r="LXL281" s="755"/>
      <c r="LXM281" s="755"/>
      <c r="LXN281" s="755"/>
      <c r="LXO281" s="755"/>
      <c r="LXP281" s="755"/>
      <c r="LXQ281" s="755"/>
      <c r="LXR281" s="755"/>
      <c r="LXS281" s="755"/>
      <c r="LXT281" s="755"/>
      <c r="LXU281" s="755"/>
      <c r="LXV281" s="755"/>
      <c r="LXW281" s="755"/>
      <c r="LXX281" s="755"/>
      <c r="LXY281" s="755"/>
      <c r="LXZ281" s="755"/>
      <c r="LYA281" s="755"/>
      <c r="LYB281" s="755"/>
      <c r="LYC281" s="755"/>
      <c r="LYD281" s="755"/>
      <c r="LYE281" s="755"/>
      <c r="LYF281" s="755"/>
      <c r="LYG281" s="755"/>
      <c r="LYH281" s="755"/>
      <c r="LYI281" s="755"/>
      <c r="LYJ281" s="755"/>
      <c r="LYK281" s="755"/>
      <c r="LYL281" s="755"/>
      <c r="LYM281" s="755"/>
      <c r="LYN281" s="755"/>
      <c r="LYO281" s="755"/>
      <c r="LYP281" s="755"/>
      <c r="LYQ281" s="755"/>
      <c r="LYR281" s="755"/>
      <c r="LYS281" s="755"/>
      <c r="LYT281" s="755"/>
      <c r="LYU281" s="755"/>
      <c r="LYV281" s="755"/>
      <c r="LYW281" s="755"/>
      <c r="LYX281" s="755"/>
      <c r="LYY281" s="755"/>
      <c r="LYZ281" s="755"/>
      <c r="LZA281" s="755"/>
      <c r="LZB281" s="755"/>
      <c r="LZC281" s="755"/>
      <c r="LZD281" s="755"/>
      <c r="LZE281" s="755"/>
      <c r="LZF281" s="755"/>
      <c r="LZG281" s="755"/>
      <c r="LZH281" s="755"/>
      <c r="LZI281" s="755"/>
      <c r="LZJ281" s="755"/>
      <c r="LZK281" s="755"/>
      <c r="LZL281" s="755"/>
      <c r="LZM281" s="755"/>
      <c r="LZN281" s="755"/>
      <c r="LZO281" s="755"/>
      <c r="LZP281" s="755"/>
      <c r="LZQ281" s="755"/>
      <c r="LZR281" s="755"/>
      <c r="LZS281" s="755"/>
      <c r="LZT281" s="755"/>
      <c r="LZU281" s="755"/>
      <c r="LZV281" s="755"/>
      <c r="LZW281" s="755"/>
      <c r="LZX281" s="755"/>
      <c r="LZY281" s="755"/>
      <c r="LZZ281" s="755"/>
      <c r="MAA281" s="755"/>
      <c r="MAB281" s="755"/>
      <c r="MAC281" s="755"/>
      <c r="MAD281" s="755"/>
      <c r="MAE281" s="755"/>
      <c r="MAF281" s="755"/>
      <c r="MAG281" s="755"/>
      <c r="MAH281" s="755"/>
      <c r="MAI281" s="755"/>
      <c r="MAJ281" s="755"/>
      <c r="MAK281" s="755"/>
      <c r="MAL281" s="755"/>
      <c r="MAM281" s="755"/>
      <c r="MAN281" s="755"/>
      <c r="MAO281" s="755"/>
      <c r="MAP281" s="755"/>
      <c r="MAQ281" s="755"/>
      <c r="MAR281" s="755"/>
      <c r="MAS281" s="755"/>
      <c r="MAT281" s="755"/>
      <c r="MAU281" s="755"/>
      <c r="MAV281" s="755"/>
      <c r="MAW281" s="755"/>
      <c r="MAX281" s="755"/>
      <c r="MAY281" s="755"/>
      <c r="MAZ281" s="755"/>
      <c r="MBA281" s="755"/>
      <c r="MBB281" s="755"/>
      <c r="MBC281" s="755"/>
      <c r="MBD281" s="755"/>
      <c r="MBE281" s="755"/>
      <c r="MBF281" s="755"/>
      <c r="MBG281" s="755"/>
      <c r="MBH281" s="755"/>
      <c r="MBI281" s="755"/>
      <c r="MBJ281" s="755"/>
      <c r="MBK281" s="755"/>
      <c r="MBL281" s="755"/>
      <c r="MBM281" s="755"/>
      <c r="MBN281" s="755"/>
      <c r="MBO281" s="755"/>
      <c r="MBP281" s="755"/>
      <c r="MBQ281" s="755"/>
      <c r="MBR281" s="755"/>
      <c r="MBS281" s="755"/>
      <c r="MBT281" s="755"/>
      <c r="MBU281" s="755"/>
      <c r="MBV281" s="755"/>
      <c r="MBW281" s="755"/>
      <c r="MBX281" s="755"/>
      <c r="MBY281" s="755"/>
      <c r="MBZ281" s="755"/>
      <c r="MCA281" s="755"/>
      <c r="MCB281" s="755"/>
      <c r="MCC281" s="755"/>
      <c r="MCD281" s="755"/>
      <c r="MCE281" s="755"/>
      <c r="MCF281" s="755"/>
      <c r="MCG281" s="755"/>
      <c r="MCH281" s="755"/>
      <c r="MCI281" s="755"/>
      <c r="MCJ281" s="755"/>
      <c r="MCK281" s="755"/>
      <c r="MCL281" s="755"/>
      <c r="MCM281" s="755"/>
      <c r="MCN281" s="755"/>
      <c r="MCO281" s="755"/>
      <c r="MCP281" s="755"/>
      <c r="MCQ281" s="755"/>
      <c r="MCR281" s="755"/>
      <c r="MCS281" s="755"/>
      <c r="MCT281" s="755"/>
      <c r="MCU281" s="755"/>
      <c r="MCV281" s="755"/>
      <c r="MCW281" s="755"/>
      <c r="MCX281" s="755"/>
      <c r="MCY281" s="755"/>
      <c r="MCZ281" s="755"/>
      <c r="MDA281" s="755"/>
      <c r="MDB281" s="755"/>
      <c r="MDC281" s="755"/>
      <c r="MDD281" s="755"/>
      <c r="MDE281" s="755"/>
      <c r="MDF281" s="755"/>
      <c r="MDG281" s="755"/>
      <c r="MDH281" s="755"/>
      <c r="MDI281" s="755"/>
      <c r="MDJ281" s="755"/>
      <c r="MDK281" s="755"/>
      <c r="MDL281" s="755"/>
      <c r="MDM281" s="755"/>
      <c r="MDN281" s="755"/>
      <c r="MDO281" s="755"/>
      <c r="MDP281" s="755"/>
      <c r="MDQ281" s="755"/>
      <c r="MDR281" s="755"/>
      <c r="MDS281" s="755"/>
      <c r="MDT281" s="755"/>
      <c r="MDU281" s="755"/>
      <c r="MDV281" s="755"/>
      <c r="MDW281" s="755"/>
      <c r="MDX281" s="755"/>
      <c r="MDY281" s="755"/>
      <c r="MDZ281" s="755"/>
      <c r="MEA281" s="755"/>
      <c r="MEB281" s="755"/>
      <c r="MEC281" s="755"/>
      <c r="MED281" s="755"/>
      <c r="MEE281" s="755"/>
      <c r="MEF281" s="755"/>
      <c r="MEG281" s="755"/>
      <c r="MEH281" s="755"/>
      <c r="MEI281" s="755"/>
      <c r="MEJ281" s="755"/>
      <c r="MEK281" s="755"/>
      <c r="MEL281" s="755"/>
      <c r="MEM281" s="755"/>
      <c r="MEN281" s="755"/>
      <c r="MEO281" s="755"/>
      <c r="MEP281" s="755"/>
      <c r="MEQ281" s="755"/>
      <c r="MER281" s="755"/>
      <c r="MES281" s="755"/>
      <c r="MET281" s="755"/>
      <c r="MEU281" s="755"/>
      <c r="MEV281" s="755"/>
      <c r="MEW281" s="755"/>
      <c r="MEX281" s="755"/>
      <c r="MEY281" s="755"/>
      <c r="MEZ281" s="755"/>
      <c r="MFA281" s="755"/>
      <c r="MFB281" s="755"/>
      <c r="MFC281" s="755"/>
      <c r="MFD281" s="755"/>
      <c r="MFE281" s="755"/>
      <c r="MFF281" s="755"/>
      <c r="MFG281" s="755"/>
      <c r="MFH281" s="755"/>
      <c r="MFI281" s="755"/>
      <c r="MFJ281" s="755"/>
      <c r="MFK281" s="755"/>
      <c r="MFL281" s="755"/>
      <c r="MFM281" s="755"/>
      <c r="MFN281" s="755"/>
      <c r="MFO281" s="755"/>
      <c r="MFP281" s="755"/>
      <c r="MFQ281" s="755"/>
      <c r="MFR281" s="755"/>
      <c r="MFS281" s="755"/>
      <c r="MFT281" s="755"/>
      <c r="MFU281" s="755"/>
      <c r="MFV281" s="755"/>
      <c r="MFW281" s="755"/>
      <c r="MFX281" s="755"/>
      <c r="MFY281" s="755"/>
      <c r="MFZ281" s="755"/>
      <c r="MGA281" s="755"/>
      <c r="MGB281" s="755"/>
      <c r="MGC281" s="755"/>
      <c r="MGD281" s="755"/>
      <c r="MGE281" s="755"/>
      <c r="MGF281" s="755"/>
      <c r="MGG281" s="755"/>
      <c r="MGH281" s="755"/>
      <c r="MGI281" s="755"/>
      <c r="MGJ281" s="755"/>
      <c r="MGK281" s="755"/>
      <c r="MGL281" s="755"/>
      <c r="MGM281" s="755"/>
      <c r="MGN281" s="755"/>
      <c r="MGO281" s="755"/>
      <c r="MGP281" s="755"/>
      <c r="MGQ281" s="755"/>
      <c r="MGR281" s="755"/>
      <c r="MGS281" s="755"/>
      <c r="MGT281" s="755"/>
      <c r="MGU281" s="755"/>
      <c r="MGV281" s="755"/>
      <c r="MGW281" s="755"/>
      <c r="MGX281" s="755"/>
      <c r="MGY281" s="755"/>
      <c r="MGZ281" s="755"/>
      <c r="MHA281" s="755"/>
      <c r="MHB281" s="755"/>
      <c r="MHC281" s="755"/>
      <c r="MHD281" s="755"/>
      <c r="MHE281" s="755"/>
      <c r="MHF281" s="755"/>
      <c r="MHG281" s="755"/>
      <c r="MHH281" s="755"/>
      <c r="MHI281" s="755"/>
      <c r="MHJ281" s="755"/>
      <c r="MHK281" s="755"/>
      <c r="MHL281" s="755"/>
      <c r="MHM281" s="755"/>
      <c r="MHN281" s="755"/>
      <c r="MHO281" s="755"/>
      <c r="MHP281" s="755"/>
      <c r="MHQ281" s="755"/>
      <c r="MHR281" s="755"/>
      <c r="MHS281" s="755"/>
      <c r="MHT281" s="755"/>
      <c r="MHU281" s="755"/>
      <c r="MHV281" s="755"/>
      <c r="MHW281" s="755"/>
      <c r="MHX281" s="755"/>
      <c r="MHY281" s="755"/>
      <c r="MHZ281" s="755"/>
      <c r="MIA281" s="755"/>
      <c r="MIB281" s="755"/>
      <c r="MIC281" s="755"/>
      <c r="MID281" s="755"/>
      <c r="MIE281" s="755"/>
      <c r="MIF281" s="755"/>
      <c r="MIG281" s="755"/>
      <c r="MIH281" s="755"/>
      <c r="MII281" s="755"/>
      <c r="MIJ281" s="755"/>
      <c r="MIK281" s="755"/>
      <c r="MIL281" s="755"/>
      <c r="MIM281" s="755"/>
      <c r="MIN281" s="755"/>
      <c r="MIO281" s="755"/>
      <c r="MIP281" s="755"/>
      <c r="MIQ281" s="755"/>
      <c r="MIR281" s="755"/>
      <c r="MIS281" s="755"/>
      <c r="MIT281" s="755"/>
      <c r="MIU281" s="755"/>
      <c r="MIV281" s="755"/>
      <c r="MIW281" s="755"/>
      <c r="MIX281" s="755"/>
      <c r="MIY281" s="755"/>
      <c r="MIZ281" s="755"/>
      <c r="MJA281" s="755"/>
      <c r="MJB281" s="755"/>
      <c r="MJC281" s="755"/>
      <c r="MJD281" s="755"/>
      <c r="MJE281" s="755"/>
      <c r="MJF281" s="755"/>
      <c r="MJG281" s="755"/>
      <c r="MJH281" s="755"/>
      <c r="MJI281" s="755"/>
      <c r="MJJ281" s="755"/>
      <c r="MJK281" s="755"/>
      <c r="MJL281" s="755"/>
      <c r="MJM281" s="755"/>
      <c r="MJN281" s="755"/>
      <c r="MJO281" s="755"/>
      <c r="MJP281" s="755"/>
      <c r="MJQ281" s="755"/>
      <c r="MJR281" s="755"/>
      <c r="MJS281" s="755"/>
      <c r="MJT281" s="755"/>
      <c r="MJU281" s="755"/>
      <c r="MJV281" s="755"/>
      <c r="MJW281" s="755"/>
      <c r="MJX281" s="755"/>
      <c r="MJY281" s="755"/>
      <c r="MJZ281" s="755"/>
      <c r="MKA281" s="755"/>
      <c r="MKB281" s="755"/>
      <c r="MKC281" s="755"/>
      <c r="MKD281" s="755"/>
      <c r="MKE281" s="755"/>
      <c r="MKF281" s="755"/>
      <c r="MKG281" s="755"/>
      <c r="MKH281" s="755"/>
      <c r="MKI281" s="755"/>
      <c r="MKJ281" s="755"/>
      <c r="MKK281" s="755"/>
      <c r="MKL281" s="755"/>
      <c r="MKM281" s="755"/>
      <c r="MKN281" s="755"/>
      <c r="MKO281" s="755"/>
      <c r="MKP281" s="755"/>
      <c r="MKQ281" s="755"/>
      <c r="MKR281" s="755"/>
      <c r="MKS281" s="755"/>
      <c r="MKT281" s="755"/>
      <c r="MKU281" s="755"/>
      <c r="MKV281" s="755"/>
      <c r="MKW281" s="755"/>
      <c r="MKX281" s="755"/>
      <c r="MKY281" s="755"/>
      <c r="MKZ281" s="755"/>
      <c r="MLA281" s="755"/>
      <c r="MLB281" s="755"/>
      <c r="MLC281" s="755"/>
      <c r="MLD281" s="755"/>
      <c r="MLE281" s="755"/>
      <c r="MLF281" s="755"/>
      <c r="MLG281" s="755"/>
      <c r="MLH281" s="755"/>
      <c r="MLI281" s="755"/>
      <c r="MLJ281" s="755"/>
      <c r="MLK281" s="755"/>
      <c r="MLL281" s="755"/>
      <c r="MLM281" s="755"/>
      <c r="MLN281" s="755"/>
      <c r="MLO281" s="755"/>
      <c r="MLP281" s="755"/>
      <c r="MLQ281" s="755"/>
      <c r="MLR281" s="755"/>
      <c r="MLS281" s="755"/>
      <c r="MLT281" s="755"/>
      <c r="MLU281" s="755"/>
      <c r="MLV281" s="755"/>
      <c r="MLW281" s="755"/>
      <c r="MLX281" s="755"/>
      <c r="MLY281" s="755"/>
      <c r="MLZ281" s="755"/>
      <c r="MMA281" s="755"/>
      <c r="MMB281" s="755"/>
      <c r="MMC281" s="755"/>
      <c r="MMD281" s="755"/>
      <c r="MME281" s="755"/>
      <c r="MMF281" s="755"/>
      <c r="MMG281" s="755"/>
      <c r="MMH281" s="755"/>
      <c r="MMI281" s="755"/>
      <c r="MMJ281" s="755"/>
      <c r="MMK281" s="755"/>
      <c r="MML281" s="755"/>
      <c r="MMM281" s="755"/>
      <c r="MMN281" s="755"/>
      <c r="MMO281" s="755"/>
      <c r="MMP281" s="755"/>
      <c r="MMQ281" s="755"/>
      <c r="MMR281" s="755"/>
      <c r="MMS281" s="755"/>
      <c r="MMT281" s="755"/>
      <c r="MMU281" s="755"/>
      <c r="MMV281" s="755"/>
      <c r="MMW281" s="755"/>
      <c r="MMX281" s="755"/>
      <c r="MMY281" s="755"/>
      <c r="MMZ281" s="755"/>
      <c r="MNA281" s="755"/>
      <c r="MNB281" s="755"/>
      <c r="MNC281" s="755"/>
      <c r="MND281" s="755"/>
      <c r="MNE281" s="755"/>
      <c r="MNF281" s="755"/>
      <c r="MNG281" s="755"/>
      <c r="MNH281" s="755"/>
      <c r="MNI281" s="755"/>
      <c r="MNJ281" s="755"/>
      <c r="MNK281" s="755"/>
      <c r="MNL281" s="755"/>
      <c r="MNM281" s="755"/>
      <c r="MNN281" s="755"/>
      <c r="MNO281" s="755"/>
      <c r="MNP281" s="755"/>
      <c r="MNQ281" s="755"/>
      <c r="MNR281" s="755"/>
      <c r="MNS281" s="755"/>
      <c r="MNT281" s="755"/>
      <c r="MNU281" s="755"/>
      <c r="MNV281" s="755"/>
      <c r="MNW281" s="755"/>
      <c r="MNX281" s="755"/>
      <c r="MNY281" s="755"/>
      <c r="MNZ281" s="755"/>
      <c r="MOA281" s="755"/>
      <c r="MOB281" s="755"/>
      <c r="MOC281" s="755"/>
      <c r="MOD281" s="755"/>
      <c r="MOE281" s="755"/>
      <c r="MOF281" s="755"/>
      <c r="MOG281" s="755"/>
      <c r="MOH281" s="755"/>
      <c r="MOI281" s="755"/>
      <c r="MOJ281" s="755"/>
      <c r="MOK281" s="755"/>
      <c r="MOL281" s="755"/>
      <c r="MOM281" s="755"/>
      <c r="MON281" s="755"/>
      <c r="MOO281" s="755"/>
      <c r="MOP281" s="755"/>
      <c r="MOQ281" s="755"/>
      <c r="MOR281" s="755"/>
      <c r="MOS281" s="755"/>
      <c r="MOT281" s="755"/>
      <c r="MOU281" s="755"/>
      <c r="MOV281" s="755"/>
      <c r="MOW281" s="755"/>
      <c r="MOX281" s="755"/>
      <c r="MOY281" s="755"/>
      <c r="MOZ281" s="755"/>
      <c r="MPA281" s="755"/>
      <c r="MPB281" s="755"/>
      <c r="MPC281" s="755"/>
      <c r="MPD281" s="755"/>
      <c r="MPE281" s="755"/>
      <c r="MPF281" s="755"/>
      <c r="MPG281" s="755"/>
      <c r="MPH281" s="755"/>
      <c r="MPI281" s="755"/>
      <c r="MPJ281" s="755"/>
      <c r="MPK281" s="755"/>
      <c r="MPL281" s="755"/>
      <c r="MPM281" s="755"/>
      <c r="MPN281" s="755"/>
      <c r="MPO281" s="755"/>
      <c r="MPP281" s="755"/>
      <c r="MPQ281" s="755"/>
      <c r="MPR281" s="755"/>
      <c r="MPS281" s="755"/>
      <c r="MPT281" s="755"/>
      <c r="MPU281" s="755"/>
      <c r="MPV281" s="755"/>
      <c r="MPW281" s="755"/>
      <c r="MPX281" s="755"/>
      <c r="MPY281" s="755"/>
      <c r="MPZ281" s="755"/>
      <c r="MQA281" s="755"/>
      <c r="MQB281" s="755"/>
      <c r="MQC281" s="755"/>
      <c r="MQD281" s="755"/>
      <c r="MQE281" s="755"/>
      <c r="MQF281" s="755"/>
      <c r="MQG281" s="755"/>
      <c r="MQH281" s="755"/>
      <c r="MQI281" s="755"/>
      <c r="MQJ281" s="755"/>
      <c r="MQK281" s="755"/>
      <c r="MQL281" s="755"/>
      <c r="MQM281" s="755"/>
      <c r="MQN281" s="755"/>
      <c r="MQO281" s="755"/>
      <c r="MQP281" s="755"/>
      <c r="MQQ281" s="755"/>
      <c r="MQR281" s="755"/>
      <c r="MQS281" s="755"/>
      <c r="MQT281" s="755"/>
      <c r="MQU281" s="755"/>
      <c r="MQV281" s="755"/>
      <c r="MQW281" s="755"/>
      <c r="MQX281" s="755"/>
      <c r="MQY281" s="755"/>
      <c r="MQZ281" s="755"/>
      <c r="MRA281" s="755"/>
      <c r="MRB281" s="755"/>
      <c r="MRC281" s="755"/>
      <c r="MRD281" s="755"/>
      <c r="MRE281" s="755"/>
      <c r="MRF281" s="755"/>
      <c r="MRG281" s="755"/>
      <c r="MRH281" s="755"/>
      <c r="MRI281" s="755"/>
      <c r="MRJ281" s="755"/>
      <c r="MRK281" s="755"/>
      <c r="MRL281" s="755"/>
      <c r="MRM281" s="755"/>
      <c r="MRN281" s="755"/>
      <c r="MRO281" s="755"/>
      <c r="MRP281" s="755"/>
      <c r="MRQ281" s="755"/>
      <c r="MRR281" s="755"/>
      <c r="MRS281" s="755"/>
      <c r="MRT281" s="755"/>
      <c r="MRU281" s="755"/>
      <c r="MRV281" s="755"/>
      <c r="MRW281" s="755"/>
      <c r="MRX281" s="755"/>
      <c r="MRY281" s="755"/>
      <c r="MRZ281" s="755"/>
      <c r="MSA281" s="755"/>
      <c r="MSB281" s="755"/>
      <c r="MSC281" s="755"/>
      <c r="MSD281" s="755"/>
      <c r="MSE281" s="755"/>
      <c r="MSF281" s="755"/>
      <c r="MSG281" s="755"/>
      <c r="MSH281" s="755"/>
      <c r="MSI281" s="755"/>
      <c r="MSJ281" s="755"/>
      <c r="MSK281" s="755"/>
      <c r="MSL281" s="755"/>
      <c r="MSM281" s="755"/>
      <c r="MSN281" s="755"/>
      <c r="MSO281" s="755"/>
      <c r="MSP281" s="755"/>
      <c r="MSQ281" s="755"/>
      <c r="MSR281" s="755"/>
      <c r="MSS281" s="755"/>
      <c r="MST281" s="755"/>
      <c r="MSU281" s="755"/>
      <c r="MSV281" s="755"/>
      <c r="MSW281" s="755"/>
      <c r="MSX281" s="755"/>
      <c r="MSY281" s="755"/>
      <c r="MSZ281" s="755"/>
      <c r="MTA281" s="755"/>
      <c r="MTB281" s="755"/>
      <c r="MTC281" s="755"/>
      <c r="MTD281" s="755"/>
      <c r="MTE281" s="755"/>
      <c r="MTF281" s="755"/>
      <c r="MTG281" s="755"/>
      <c r="MTH281" s="755"/>
      <c r="MTI281" s="755"/>
      <c r="MTJ281" s="755"/>
      <c r="MTK281" s="755"/>
      <c r="MTL281" s="755"/>
      <c r="MTM281" s="755"/>
      <c r="MTN281" s="755"/>
      <c r="MTO281" s="755"/>
      <c r="MTP281" s="755"/>
      <c r="MTQ281" s="755"/>
      <c r="MTR281" s="755"/>
      <c r="MTS281" s="755"/>
      <c r="MTT281" s="755"/>
      <c r="MTU281" s="755"/>
      <c r="MTV281" s="755"/>
      <c r="MTW281" s="755"/>
      <c r="MTX281" s="755"/>
      <c r="MTY281" s="755"/>
      <c r="MTZ281" s="755"/>
      <c r="MUA281" s="755"/>
      <c r="MUB281" s="755"/>
      <c r="MUC281" s="755"/>
      <c r="MUD281" s="755"/>
      <c r="MUE281" s="755"/>
      <c r="MUF281" s="755"/>
      <c r="MUG281" s="755"/>
      <c r="MUH281" s="755"/>
      <c r="MUI281" s="755"/>
      <c r="MUJ281" s="755"/>
      <c r="MUK281" s="755"/>
      <c r="MUL281" s="755"/>
      <c r="MUM281" s="755"/>
      <c r="MUN281" s="755"/>
      <c r="MUO281" s="755"/>
      <c r="MUP281" s="755"/>
      <c r="MUQ281" s="755"/>
      <c r="MUR281" s="755"/>
      <c r="MUS281" s="755"/>
      <c r="MUT281" s="755"/>
      <c r="MUU281" s="755"/>
      <c r="MUV281" s="755"/>
      <c r="MUW281" s="755"/>
      <c r="MUX281" s="755"/>
      <c r="MUY281" s="755"/>
      <c r="MUZ281" s="755"/>
      <c r="MVA281" s="755"/>
      <c r="MVB281" s="755"/>
      <c r="MVC281" s="755"/>
      <c r="MVD281" s="755"/>
      <c r="MVE281" s="755"/>
      <c r="MVF281" s="755"/>
      <c r="MVG281" s="755"/>
      <c r="MVH281" s="755"/>
      <c r="MVI281" s="755"/>
      <c r="MVJ281" s="755"/>
      <c r="MVK281" s="755"/>
      <c r="MVL281" s="755"/>
      <c r="MVM281" s="755"/>
      <c r="MVN281" s="755"/>
      <c r="MVO281" s="755"/>
      <c r="MVP281" s="755"/>
      <c r="MVQ281" s="755"/>
      <c r="MVR281" s="755"/>
      <c r="MVS281" s="755"/>
      <c r="MVT281" s="755"/>
      <c r="MVU281" s="755"/>
      <c r="MVV281" s="755"/>
      <c r="MVW281" s="755"/>
      <c r="MVX281" s="755"/>
      <c r="MVY281" s="755"/>
      <c r="MVZ281" s="755"/>
      <c r="MWA281" s="755"/>
      <c r="MWB281" s="755"/>
      <c r="MWC281" s="755"/>
      <c r="MWD281" s="755"/>
      <c r="MWE281" s="755"/>
      <c r="MWF281" s="755"/>
      <c r="MWG281" s="755"/>
      <c r="MWH281" s="755"/>
      <c r="MWI281" s="755"/>
      <c r="MWJ281" s="755"/>
      <c r="MWK281" s="755"/>
      <c r="MWL281" s="755"/>
      <c r="MWM281" s="755"/>
      <c r="MWN281" s="755"/>
      <c r="MWO281" s="755"/>
      <c r="MWP281" s="755"/>
      <c r="MWQ281" s="755"/>
      <c r="MWR281" s="755"/>
      <c r="MWS281" s="755"/>
      <c r="MWT281" s="755"/>
      <c r="MWU281" s="755"/>
      <c r="MWV281" s="755"/>
      <c r="MWW281" s="755"/>
      <c r="MWX281" s="755"/>
      <c r="MWY281" s="755"/>
      <c r="MWZ281" s="755"/>
      <c r="MXA281" s="755"/>
      <c r="MXB281" s="755"/>
      <c r="MXC281" s="755"/>
      <c r="MXD281" s="755"/>
      <c r="MXE281" s="755"/>
      <c r="MXF281" s="755"/>
      <c r="MXG281" s="755"/>
      <c r="MXH281" s="755"/>
      <c r="MXI281" s="755"/>
      <c r="MXJ281" s="755"/>
      <c r="MXK281" s="755"/>
      <c r="MXL281" s="755"/>
      <c r="MXM281" s="755"/>
      <c r="MXN281" s="755"/>
      <c r="MXO281" s="755"/>
      <c r="MXP281" s="755"/>
      <c r="MXQ281" s="755"/>
      <c r="MXR281" s="755"/>
      <c r="MXS281" s="755"/>
      <c r="MXT281" s="755"/>
      <c r="MXU281" s="755"/>
      <c r="MXV281" s="755"/>
      <c r="MXW281" s="755"/>
      <c r="MXX281" s="755"/>
      <c r="MXY281" s="755"/>
      <c r="MXZ281" s="755"/>
      <c r="MYA281" s="755"/>
      <c r="MYB281" s="755"/>
      <c r="MYC281" s="755"/>
      <c r="MYD281" s="755"/>
      <c r="MYE281" s="755"/>
      <c r="MYF281" s="755"/>
      <c r="MYG281" s="755"/>
      <c r="MYH281" s="755"/>
      <c r="MYI281" s="755"/>
      <c r="MYJ281" s="755"/>
      <c r="MYK281" s="755"/>
      <c r="MYL281" s="755"/>
      <c r="MYM281" s="755"/>
      <c r="MYN281" s="755"/>
      <c r="MYO281" s="755"/>
      <c r="MYP281" s="755"/>
      <c r="MYQ281" s="755"/>
      <c r="MYR281" s="755"/>
      <c r="MYS281" s="755"/>
      <c r="MYT281" s="755"/>
      <c r="MYU281" s="755"/>
      <c r="MYV281" s="755"/>
      <c r="MYW281" s="755"/>
      <c r="MYX281" s="755"/>
      <c r="MYY281" s="755"/>
      <c r="MYZ281" s="755"/>
      <c r="MZA281" s="755"/>
      <c r="MZB281" s="755"/>
      <c r="MZC281" s="755"/>
      <c r="MZD281" s="755"/>
      <c r="MZE281" s="755"/>
      <c r="MZF281" s="755"/>
      <c r="MZG281" s="755"/>
      <c r="MZH281" s="755"/>
      <c r="MZI281" s="755"/>
      <c r="MZJ281" s="755"/>
      <c r="MZK281" s="755"/>
      <c r="MZL281" s="755"/>
      <c r="MZM281" s="755"/>
      <c r="MZN281" s="755"/>
      <c r="MZO281" s="755"/>
      <c r="MZP281" s="755"/>
      <c r="MZQ281" s="755"/>
      <c r="MZR281" s="755"/>
      <c r="MZS281" s="755"/>
      <c r="MZT281" s="755"/>
      <c r="MZU281" s="755"/>
      <c r="MZV281" s="755"/>
      <c r="MZW281" s="755"/>
      <c r="MZX281" s="755"/>
      <c r="MZY281" s="755"/>
      <c r="MZZ281" s="755"/>
      <c r="NAA281" s="755"/>
      <c r="NAB281" s="755"/>
      <c r="NAC281" s="755"/>
      <c r="NAD281" s="755"/>
      <c r="NAE281" s="755"/>
      <c r="NAF281" s="755"/>
      <c r="NAG281" s="755"/>
      <c r="NAH281" s="755"/>
      <c r="NAI281" s="755"/>
      <c r="NAJ281" s="755"/>
      <c r="NAK281" s="755"/>
      <c r="NAL281" s="755"/>
      <c r="NAM281" s="755"/>
      <c r="NAN281" s="755"/>
      <c r="NAO281" s="755"/>
      <c r="NAP281" s="755"/>
      <c r="NAQ281" s="755"/>
      <c r="NAR281" s="755"/>
      <c r="NAS281" s="755"/>
      <c r="NAT281" s="755"/>
      <c r="NAU281" s="755"/>
      <c r="NAV281" s="755"/>
      <c r="NAW281" s="755"/>
      <c r="NAX281" s="755"/>
      <c r="NAY281" s="755"/>
      <c r="NAZ281" s="755"/>
      <c r="NBA281" s="755"/>
      <c r="NBB281" s="755"/>
      <c r="NBC281" s="755"/>
      <c r="NBD281" s="755"/>
      <c r="NBE281" s="755"/>
      <c r="NBF281" s="755"/>
      <c r="NBG281" s="755"/>
      <c r="NBH281" s="755"/>
      <c r="NBI281" s="755"/>
      <c r="NBJ281" s="755"/>
      <c r="NBK281" s="755"/>
      <c r="NBL281" s="755"/>
      <c r="NBM281" s="755"/>
      <c r="NBN281" s="755"/>
      <c r="NBO281" s="755"/>
      <c r="NBP281" s="755"/>
      <c r="NBQ281" s="755"/>
      <c r="NBR281" s="755"/>
      <c r="NBS281" s="755"/>
      <c r="NBT281" s="755"/>
      <c r="NBU281" s="755"/>
      <c r="NBV281" s="755"/>
      <c r="NBW281" s="755"/>
      <c r="NBX281" s="755"/>
      <c r="NBY281" s="755"/>
      <c r="NBZ281" s="755"/>
      <c r="NCA281" s="755"/>
      <c r="NCB281" s="755"/>
      <c r="NCC281" s="755"/>
      <c r="NCD281" s="755"/>
      <c r="NCE281" s="755"/>
      <c r="NCF281" s="755"/>
      <c r="NCG281" s="755"/>
      <c r="NCH281" s="755"/>
      <c r="NCI281" s="755"/>
      <c r="NCJ281" s="755"/>
      <c r="NCK281" s="755"/>
      <c r="NCL281" s="755"/>
      <c r="NCM281" s="755"/>
      <c r="NCN281" s="755"/>
      <c r="NCO281" s="755"/>
      <c r="NCP281" s="755"/>
      <c r="NCQ281" s="755"/>
      <c r="NCR281" s="755"/>
      <c r="NCS281" s="755"/>
      <c r="NCT281" s="755"/>
      <c r="NCU281" s="755"/>
      <c r="NCV281" s="755"/>
      <c r="NCW281" s="755"/>
      <c r="NCX281" s="755"/>
      <c r="NCY281" s="755"/>
      <c r="NCZ281" s="755"/>
      <c r="NDA281" s="755"/>
      <c r="NDB281" s="755"/>
      <c r="NDC281" s="755"/>
      <c r="NDD281" s="755"/>
      <c r="NDE281" s="755"/>
      <c r="NDF281" s="755"/>
      <c r="NDG281" s="755"/>
      <c r="NDH281" s="755"/>
      <c r="NDI281" s="755"/>
      <c r="NDJ281" s="755"/>
      <c r="NDK281" s="755"/>
      <c r="NDL281" s="755"/>
      <c r="NDM281" s="755"/>
      <c r="NDN281" s="755"/>
      <c r="NDO281" s="755"/>
      <c r="NDP281" s="755"/>
      <c r="NDQ281" s="755"/>
      <c r="NDR281" s="755"/>
      <c r="NDS281" s="755"/>
      <c r="NDT281" s="755"/>
      <c r="NDU281" s="755"/>
      <c r="NDV281" s="755"/>
      <c r="NDW281" s="755"/>
      <c r="NDX281" s="755"/>
      <c r="NDY281" s="755"/>
      <c r="NDZ281" s="755"/>
      <c r="NEA281" s="755"/>
      <c r="NEB281" s="755"/>
      <c r="NEC281" s="755"/>
      <c r="NED281" s="755"/>
      <c r="NEE281" s="755"/>
      <c r="NEF281" s="755"/>
      <c r="NEG281" s="755"/>
      <c r="NEH281" s="755"/>
      <c r="NEI281" s="755"/>
      <c r="NEJ281" s="755"/>
      <c r="NEK281" s="755"/>
      <c r="NEL281" s="755"/>
      <c r="NEM281" s="755"/>
      <c r="NEN281" s="755"/>
      <c r="NEO281" s="755"/>
      <c r="NEP281" s="755"/>
      <c r="NEQ281" s="755"/>
      <c r="NER281" s="755"/>
      <c r="NES281" s="755"/>
      <c r="NET281" s="755"/>
      <c r="NEU281" s="755"/>
      <c r="NEV281" s="755"/>
      <c r="NEW281" s="755"/>
      <c r="NEX281" s="755"/>
      <c r="NEY281" s="755"/>
      <c r="NEZ281" s="755"/>
      <c r="NFA281" s="755"/>
      <c r="NFB281" s="755"/>
      <c r="NFC281" s="755"/>
      <c r="NFD281" s="755"/>
      <c r="NFE281" s="755"/>
      <c r="NFF281" s="755"/>
      <c r="NFG281" s="755"/>
      <c r="NFH281" s="755"/>
      <c r="NFI281" s="755"/>
      <c r="NFJ281" s="755"/>
      <c r="NFK281" s="755"/>
      <c r="NFL281" s="755"/>
      <c r="NFM281" s="755"/>
      <c r="NFN281" s="755"/>
      <c r="NFO281" s="755"/>
      <c r="NFP281" s="755"/>
      <c r="NFQ281" s="755"/>
      <c r="NFR281" s="755"/>
      <c r="NFS281" s="755"/>
      <c r="NFT281" s="755"/>
      <c r="NFU281" s="755"/>
      <c r="NFV281" s="755"/>
      <c r="NFW281" s="755"/>
      <c r="NFX281" s="755"/>
      <c r="NFY281" s="755"/>
      <c r="NFZ281" s="755"/>
      <c r="NGA281" s="755"/>
      <c r="NGB281" s="755"/>
      <c r="NGC281" s="755"/>
      <c r="NGD281" s="755"/>
      <c r="NGE281" s="755"/>
      <c r="NGF281" s="755"/>
      <c r="NGG281" s="755"/>
      <c r="NGH281" s="755"/>
      <c r="NGI281" s="755"/>
      <c r="NGJ281" s="755"/>
      <c r="NGK281" s="755"/>
      <c r="NGL281" s="755"/>
      <c r="NGM281" s="755"/>
      <c r="NGN281" s="755"/>
      <c r="NGO281" s="755"/>
      <c r="NGP281" s="755"/>
      <c r="NGQ281" s="755"/>
      <c r="NGR281" s="755"/>
      <c r="NGS281" s="755"/>
      <c r="NGT281" s="755"/>
      <c r="NGU281" s="755"/>
      <c r="NGV281" s="755"/>
      <c r="NGW281" s="755"/>
      <c r="NGX281" s="755"/>
      <c r="NGY281" s="755"/>
      <c r="NGZ281" s="755"/>
      <c r="NHA281" s="755"/>
      <c r="NHB281" s="755"/>
      <c r="NHC281" s="755"/>
      <c r="NHD281" s="755"/>
      <c r="NHE281" s="755"/>
      <c r="NHF281" s="755"/>
      <c r="NHG281" s="755"/>
      <c r="NHH281" s="755"/>
      <c r="NHI281" s="755"/>
      <c r="NHJ281" s="755"/>
      <c r="NHK281" s="755"/>
      <c r="NHL281" s="755"/>
      <c r="NHM281" s="755"/>
      <c r="NHN281" s="755"/>
      <c r="NHO281" s="755"/>
      <c r="NHP281" s="755"/>
      <c r="NHQ281" s="755"/>
      <c r="NHR281" s="755"/>
      <c r="NHS281" s="755"/>
      <c r="NHT281" s="755"/>
      <c r="NHU281" s="755"/>
      <c r="NHV281" s="755"/>
      <c r="NHW281" s="755"/>
      <c r="NHX281" s="755"/>
      <c r="NHY281" s="755"/>
      <c r="NHZ281" s="755"/>
      <c r="NIA281" s="755"/>
      <c r="NIB281" s="755"/>
      <c r="NIC281" s="755"/>
      <c r="NID281" s="755"/>
      <c r="NIE281" s="755"/>
      <c r="NIF281" s="755"/>
      <c r="NIG281" s="755"/>
      <c r="NIH281" s="755"/>
      <c r="NII281" s="755"/>
      <c r="NIJ281" s="755"/>
      <c r="NIK281" s="755"/>
      <c r="NIL281" s="755"/>
      <c r="NIM281" s="755"/>
      <c r="NIN281" s="755"/>
      <c r="NIO281" s="755"/>
      <c r="NIP281" s="755"/>
      <c r="NIQ281" s="755"/>
      <c r="NIR281" s="755"/>
      <c r="NIS281" s="755"/>
      <c r="NIT281" s="755"/>
      <c r="NIU281" s="755"/>
      <c r="NIV281" s="755"/>
      <c r="NIW281" s="755"/>
      <c r="NIX281" s="755"/>
      <c r="NIY281" s="755"/>
      <c r="NIZ281" s="755"/>
      <c r="NJA281" s="755"/>
      <c r="NJB281" s="755"/>
      <c r="NJC281" s="755"/>
      <c r="NJD281" s="755"/>
      <c r="NJE281" s="755"/>
      <c r="NJF281" s="755"/>
      <c r="NJG281" s="755"/>
      <c r="NJH281" s="755"/>
      <c r="NJI281" s="755"/>
      <c r="NJJ281" s="755"/>
      <c r="NJK281" s="755"/>
      <c r="NJL281" s="755"/>
      <c r="NJM281" s="755"/>
      <c r="NJN281" s="755"/>
      <c r="NJO281" s="755"/>
      <c r="NJP281" s="755"/>
      <c r="NJQ281" s="755"/>
      <c r="NJR281" s="755"/>
      <c r="NJS281" s="755"/>
      <c r="NJT281" s="755"/>
      <c r="NJU281" s="755"/>
      <c r="NJV281" s="755"/>
      <c r="NJW281" s="755"/>
      <c r="NJX281" s="755"/>
      <c r="NJY281" s="755"/>
      <c r="NJZ281" s="755"/>
      <c r="NKA281" s="755"/>
      <c r="NKB281" s="755"/>
      <c r="NKC281" s="755"/>
      <c r="NKD281" s="755"/>
      <c r="NKE281" s="755"/>
      <c r="NKF281" s="755"/>
      <c r="NKG281" s="755"/>
      <c r="NKH281" s="755"/>
      <c r="NKI281" s="755"/>
      <c r="NKJ281" s="755"/>
      <c r="NKK281" s="755"/>
      <c r="NKL281" s="755"/>
      <c r="NKM281" s="755"/>
      <c r="NKN281" s="755"/>
      <c r="NKO281" s="755"/>
      <c r="NKP281" s="755"/>
      <c r="NKQ281" s="755"/>
      <c r="NKR281" s="755"/>
      <c r="NKS281" s="755"/>
      <c r="NKT281" s="755"/>
      <c r="NKU281" s="755"/>
      <c r="NKV281" s="755"/>
      <c r="NKW281" s="755"/>
      <c r="NKX281" s="755"/>
      <c r="NKY281" s="755"/>
      <c r="NKZ281" s="755"/>
      <c r="NLA281" s="755"/>
      <c r="NLB281" s="755"/>
      <c r="NLC281" s="755"/>
      <c r="NLD281" s="755"/>
      <c r="NLE281" s="755"/>
      <c r="NLF281" s="755"/>
      <c r="NLG281" s="755"/>
      <c r="NLH281" s="755"/>
      <c r="NLI281" s="755"/>
      <c r="NLJ281" s="755"/>
      <c r="NLK281" s="755"/>
      <c r="NLL281" s="755"/>
      <c r="NLM281" s="755"/>
      <c r="NLN281" s="755"/>
      <c r="NLO281" s="755"/>
      <c r="NLP281" s="755"/>
      <c r="NLQ281" s="755"/>
      <c r="NLR281" s="755"/>
      <c r="NLS281" s="755"/>
      <c r="NLT281" s="755"/>
      <c r="NLU281" s="755"/>
      <c r="NLV281" s="755"/>
      <c r="NLW281" s="755"/>
      <c r="NLX281" s="755"/>
      <c r="NLY281" s="755"/>
      <c r="NLZ281" s="755"/>
      <c r="NMA281" s="755"/>
      <c r="NMB281" s="755"/>
      <c r="NMC281" s="755"/>
      <c r="NMD281" s="755"/>
      <c r="NME281" s="755"/>
      <c r="NMF281" s="755"/>
      <c r="NMG281" s="755"/>
      <c r="NMH281" s="755"/>
      <c r="NMI281" s="755"/>
      <c r="NMJ281" s="755"/>
      <c r="NMK281" s="755"/>
      <c r="NML281" s="755"/>
      <c r="NMM281" s="755"/>
      <c r="NMN281" s="755"/>
      <c r="NMO281" s="755"/>
      <c r="NMP281" s="755"/>
      <c r="NMQ281" s="755"/>
      <c r="NMR281" s="755"/>
      <c r="NMS281" s="755"/>
      <c r="NMT281" s="755"/>
      <c r="NMU281" s="755"/>
      <c r="NMV281" s="755"/>
      <c r="NMW281" s="755"/>
      <c r="NMX281" s="755"/>
      <c r="NMY281" s="755"/>
      <c r="NMZ281" s="755"/>
      <c r="NNA281" s="755"/>
      <c r="NNB281" s="755"/>
      <c r="NNC281" s="755"/>
      <c r="NND281" s="755"/>
      <c r="NNE281" s="755"/>
      <c r="NNF281" s="755"/>
      <c r="NNG281" s="755"/>
      <c r="NNH281" s="755"/>
      <c r="NNI281" s="755"/>
      <c r="NNJ281" s="755"/>
      <c r="NNK281" s="755"/>
      <c r="NNL281" s="755"/>
      <c r="NNM281" s="755"/>
      <c r="NNN281" s="755"/>
      <c r="NNO281" s="755"/>
      <c r="NNP281" s="755"/>
      <c r="NNQ281" s="755"/>
      <c r="NNR281" s="755"/>
      <c r="NNS281" s="755"/>
      <c r="NNT281" s="755"/>
      <c r="NNU281" s="755"/>
      <c r="NNV281" s="755"/>
      <c r="NNW281" s="755"/>
      <c r="NNX281" s="755"/>
      <c r="NNY281" s="755"/>
      <c r="NNZ281" s="755"/>
      <c r="NOA281" s="755"/>
      <c r="NOB281" s="755"/>
      <c r="NOC281" s="755"/>
      <c r="NOD281" s="755"/>
      <c r="NOE281" s="755"/>
      <c r="NOF281" s="755"/>
      <c r="NOG281" s="755"/>
      <c r="NOH281" s="755"/>
      <c r="NOI281" s="755"/>
      <c r="NOJ281" s="755"/>
      <c r="NOK281" s="755"/>
      <c r="NOL281" s="755"/>
      <c r="NOM281" s="755"/>
      <c r="NON281" s="755"/>
      <c r="NOO281" s="755"/>
      <c r="NOP281" s="755"/>
      <c r="NOQ281" s="755"/>
      <c r="NOR281" s="755"/>
      <c r="NOS281" s="755"/>
      <c r="NOT281" s="755"/>
      <c r="NOU281" s="755"/>
      <c r="NOV281" s="755"/>
      <c r="NOW281" s="755"/>
      <c r="NOX281" s="755"/>
      <c r="NOY281" s="755"/>
      <c r="NOZ281" s="755"/>
      <c r="NPA281" s="755"/>
      <c r="NPB281" s="755"/>
      <c r="NPC281" s="755"/>
      <c r="NPD281" s="755"/>
      <c r="NPE281" s="755"/>
      <c r="NPF281" s="755"/>
      <c r="NPG281" s="755"/>
      <c r="NPH281" s="755"/>
      <c r="NPI281" s="755"/>
      <c r="NPJ281" s="755"/>
      <c r="NPK281" s="755"/>
      <c r="NPL281" s="755"/>
      <c r="NPM281" s="755"/>
      <c r="NPN281" s="755"/>
      <c r="NPO281" s="755"/>
      <c r="NPP281" s="755"/>
      <c r="NPQ281" s="755"/>
      <c r="NPR281" s="755"/>
      <c r="NPS281" s="755"/>
      <c r="NPT281" s="755"/>
      <c r="NPU281" s="755"/>
      <c r="NPV281" s="755"/>
      <c r="NPW281" s="755"/>
      <c r="NPX281" s="755"/>
      <c r="NPY281" s="755"/>
      <c r="NPZ281" s="755"/>
      <c r="NQA281" s="755"/>
      <c r="NQB281" s="755"/>
      <c r="NQC281" s="755"/>
      <c r="NQD281" s="755"/>
      <c r="NQE281" s="755"/>
      <c r="NQF281" s="755"/>
      <c r="NQG281" s="755"/>
      <c r="NQH281" s="755"/>
      <c r="NQI281" s="755"/>
      <c r="NQJ281" s="755"/>
      <c r="NQK281" s="755"/>
      <c r="NQL281" s="755"/>
      <c r="NQM281" s="755"/>
      <c r="NQN281" s="755"/>
      <c r="NQO281" s="755"/>
      <c r="NQP281" s="755"/>
      <c r="NQQ281" s="755"/>
      <c r="NQR281" s="755"/>
      <c r="NQS281" s="755"/>
      <c r="NQT281" s="755"/>
      <c r="NQU281" s="755"/>
      <c r="NQV281" s="755"/>
      <c r="NQW281" s="755"/>
      <c r="NQX281" s="755"/>
      <c r="NQY281" s="755"/>
      <c r="NQZ281" s="755"/>
      <c r="NRA281" s="755"/>
      <c r="NRB281" s="755"/>
      <c r="NRC281" s="755"/>
      <c r="NRD281" s="755"/>
      <c r="NRE281" s="755"/>
      <c r="NRF281" s="755"/>
      <c r="NRG281" s="755"/>
      <c r="NRH281" s="755"/>
      <c r="NRI281" s="755"/>
      <c r="NRJ281" s="755"/>
      <c r="NRK281" s="755"/>
      <c r="NRL281" s="755"/>
      <c r="NRM281" s="755"/>
      <c r="NRN281" s="755"/>
      <c r="NRO281" s="755"/>
      <c r="NRP281" s="755"/>
      <c r="NRQ281" s="755"/>
      <c r="NRR281" s="755"/>
      <c r="NRS281" s="755"/>
      <c r="NRT281" s="755"/>
      <c r="NRU281" s="755"/>
      <c r="NRV281" s="755"/>
      <c r="NRW281" s="755"/>
      <c r="NRX281" s="755"/>
      <c r="NRY281" s="755"/>
      <c r="NRZ281" s="755"/>
      <c r="NSA281" s="755"/>
      <c r="NSB281" s="755"/>
      <c r="NSC281" s="755"/>
      <c r="NSD281" s="755"/>
      <c r="NSE281" s="755"/>
      <c r="NSF281" s="755"/>
      <c r="NSG281" s="755"/>
      <c r="NSH281" s="755"/>
      <c r="NSI281" s="755"/>
      <c r="NSJ281" s="755"/>
      <c r="NSK281" s="755"/>
      <c r="NSL281" s="755"/>
      <c r="NSM281" s="755"/>
      <c r="NSN281" s="755"/>
      <c r="NSO281" s="755"/>
      <c r="NSP281" s="755"/>
      <c r="NSQ281" s="755"/>
      <c r="NSR281" s="755"/>
      <c r="NSS281" s="755"/>
      <c r="NST281" s="755"/>
      <c r="NSU281" s="755"/>
      <c r="NSV281" s="755"/>
      <c r="NSW281" s="755"/>
      <c r="NSX281" s="755"/>
      <c r="NSY281" s="755"/>
      <c r="NSZ281" s="755"/>
      <c r="NTA281" s="755"/>
      <c r="NTB281" s="755"/>
      <c r="NTC281" s="755"/>
      <c r="NTD281" s="755"/>
      <c r="NTE281" s="755"/>
      <c r="NTF281" s="755"/>
      <c r="NTG281" s="755"/>
      <c r="NTH281" s="755"/>
      <c r="NTI281" s="755"/>
      <c r="NTJ281" s="755"/>
      <c r="NTK281" s="755"/>
      <c r="NTL281" s="755"/>
      <c r="NTM281" s="755"/>
      <c r="NTN281" s="755"/>
      <c r="NTO281" s="755"/>
      <c r="NTP281" s="755"/>
      <c r="NTQ281" s="755"/>
      <c r="NTR281" s="755"/>
      <c r="NTS281" s="755"/>
      <c r="NTT281" s="755"/>
      <c r="NTU281" s="755"/>
      <c r="NTV281" s="755"/>
      <c r="NTW281" s="755"/>
      <c r="NTX281" s="755"/>
      <c r="NTY281" s="755"/>
      <c r="NTZ281" s="755"/>
      <c r="NUA281" s="755"/>
      <c r="NUB281" s="755"/>
      <c r="NUC281" s="755"/>
      <c r="NUD281" s="755"/>
      <c r="NUE281" s="755"/>
      <c r="NUF281" s="755"/>
      <c r="NUG281" s="755"/>
      <c r="NUH281" s="755"/>
      <c r="NUI281" s="755"/>
      <c r="NUJ281" s="755"/>
      <c r="NUK281" s="755"/>
      <c r="NUL281" s="755"/>
      <c r="NUM281" s="755"/>
      <c r="NUN281" s="755"/>
      <c r="NUO281" s="755"/>
      <c r="NUP281" s="755"/>
      <c r="NUQ281" s="755"/>
      <c r="NUR281" s="755"/>
      <c r="NUS281" s="755"/>
      <c r="NUT281" s="755"/>
      <c r="NUU281" s="755"/>
      <c r="NUV281" s="755"/>
      <c r="NUW281" s="755"/>
      <c r="NUX281" s="755"/>
      <c r="NUY281" s="755"/>
      <c r="NUZ281" s="755"/>
      <c r="NVA281" s="755"/>
      <c r="NVB281" s="755"/>
      <c r="NVC281" s="755"/>
      <c r="NVD281" s="755"/>
      <c r="NVE281" s="755"/>
      <c r="NVF281" s="755"/>
      <c r="NVG281" s="755"/>
      <c r="NVH281" s="755"/>
      <c r="NVI281" s="755"/>
      <c r="NVJ281" s="755"/>
      <c r="NVK281" s="755"/>
      <c r="NVL281" s="755"/>
      <c r="NVM281" s="755"/>
      <c r="NVN281" s="755"/>
      <c r="NVO281" s="755"/>
      <c r="NVP281" s="755"/>
      <c r="NVQ281" s="755"/>
      <c r="NVR281" s="755"/>
      <c r="NVS281" s="755"/>
      <c r="NVT281" s="755"/>
      <c r="NVU281" s="755"/>
      <c r="NVV281" s="755"/>
      <c r="NVW281" s="755"/>
      <c r="NVX281" s="755"/>
      <c r="NVY281" s="755"/>
      <c r="NVZ281" s="755"/>
      <c r="NWA281" s="755"/>
      <c r="NWB281" s="755"/>
      <c r="NWC281" s="755"/>
      <c r="NWD281" s="755"/>
      <c r="NWE281" s="755"/>
      <c r="NWF281" s="755"/>
      <c r="NWG281" s="755"/>
      <c r="NWH281" s="755"/>
      <c r="NWI281" s="755"/>
      <c r="NWJ281" s="755"/>
      <c r="NWK281" s="755"/>
      <c r="NWL281" s="755"/>
      <c r="NWM281" s="755"/>
      <c r="NWN281" s="755"/>
      <c r="NWO281" s="755"/>
      <c r="NWP281" s="755"/>
      <c r="NWQ281" s="755"/>
      <c r="NWR281" s="755"/>
      <c r="NWS281" s="755"/>
      <c r="NWT281" s="755"/>
      <c r="NWU281" s="755"/>
      <c r="NWV281" s="755"/>
      <c r="NWW281" s="755"/>
      <c r="NWX281" s="755"/>
      <c r="NWY281" s="755"/>
      <c r="NWZ281" s="755"/>
      <c r="NXA281" s="755"/>
      <c r="NXB281" s="755"/>
      <c r="NXC281" s="755"/>
      <c r="NXD281" s="755"/>
      <c r="NXE281" s="755"/>
      <c r="NXF281" s="755"/>
      <c r="NXG281" s="755"/>
      <c r="NXH281" s="755"/>
      <c r="NXI281" s="755"/>
      <c r="NXJ281" s="755"/>
      <c r="NXK281" s="755"/>
      <c r="NXL281" s="755"/>
      <c r="NXM281" s="755"/>
      <c r="NXN281" s="755"/>
      <c r="NXO281" s="755"/>
      <c r="NXP281" s="755"/>
      <c r="NXQ281" s="755"/>
      <c r="NXR281" s="755"/>
      <c r="NXS281" s="755"/>
      <c r="NXT281" s="755"/>
      <c r="NXU281" s="755"/>
      <c r="NXV281" s="755"/>
      <c r="NXW281" s="755"/>
      <c r="NXX281" s="755"/>
      <c r="NXY281" s="755"/>
      <c r="NXZ281" s="755"/>
      <c r="NYA281" s="755"/>
      <c r="NYB281" s="755"/>
      <c r="NYC281" s="755"/>
      <c r="NYD281" s="755"/>
      <c r="NYE281" s="755"/>
      <c r="NYF281" s="755"/>
      <c r="NYG281" s="755"/>
      <c r="NYH281" s="755"/>
      <c r="NYI281" s="755"/>
      <c r="NYJ281" s="755"/>
      <c r="NYK281" s="755"/>
      <c r="NYL281" s="755"/>
      <c r="NYM281" s="755"/>
      <c r="NYN281" s="755"/>
      <c r="NYO281" s="755"/>
      <c r="NYP281" s="755"/>
      <c r="NYQ281" s="755"/>
      <c r="NYR281" s="755"/>
      <c r="NYS281" s="755"/>
      <c r="NYT281" s="755"/>
      <c r="NYU281" s="755"/>
      <c r="NYV281" s="755"/>
      <c r="NYW281" s="755"/>
      <c r="NYX281" s="755"/>
      <c r="NYY281" s="755"/>
      <c r="NYZ281" s="755"/>
      <c r="NZA281" s="755"/>
      <c r="NZB281" s="755"/>
      <c r="NZC281" s="755"/>
      <c r="NZD281" s="755"/>
      <c r="NZE281" s="755"/>
      <c r="NZF281" s="755"/>
      <c r="NZG281" s="755"/>
      <c r="NZH281" s="755"/>
      <c r="NZI281" s="755"/>
      <c r="NZJ281" s="755"/>
      <c r="NZK281" s="755"/>
      <c r="NZL281" s="755"/>
      <c r="NZM281" s="755"/>
      <c r="NZN281" s="755"/>
      <c r="NZO281" s="755"/>
      <c r="NZP281" s="755"/>
      <c r="NZQ281" s="755"/>
      <c r="NZR281" s="755"/>
      <c r="NZS281" s="755"/>
      <c r="NZT281" s="755"/>
      <c r="NZU281" s="755"/>
      <c r="NZV281" s="755"/>
      <c r="NZW281" s="755"/>
      <c r="NZX281" s="755"/>
      <c r="NZY281" s="755"/>
      <c r="NZZ281" s="755"/>
      <c r="OAA281" s="755"/>
      <c r="OAB281" s="755"/>
      <c r="OAC281" s="755"/>
      <c r="OAD281" s="755"/>
      <c r="OAE281" s="755"/>
      <c r="OAF281" s="755"/>
      <c r="OAG281" s="755"/>
      <c r="OAH281" s="755"/>
      <c r="OAI281" s="755"/>
      <c r="OAJ281" s="755"/>
      <c r="OAK281" s="755"/>
      <c r="OAL281" s="755"/>
      <c r="OAM281" s="755"/>
      <c r="OAN281" s="755"/>
      <c r="OAO281" s="755"/>
      <c r="OAP281" s="755"/>
      <c r="OAQ281" s="755"/>
      <c r="OAR281" s="755"/>
      <c r="OAS281" s="755"/>
      <c r="OAT281" s="755"/>
      <c r="OAU281" s="755"/>
      <c r="OAV281" s="755"/>
      <c r="OAW281" s="755"/>
      <c r="OAX281" s="755"/>
      <c r="OAY281" s="755"/>
      <c r="OAZ281" s="755"/>
      <c r="OBA281" s="755"/>
      <c r="OBB281" s="755"/>
      <c r="OBC281" s="755"/>
      <c r="OBD281" s="755"/>
      <c r="OBE281" s="755"/>
      <c r="OBF281" s="755"/>
      <c r="OBG281" s="755"/>
      <c r="OBH281" s="755"/>
      <c r="OBI281" s="755"/>
      <c r="OBJ281" s="755"/>
      <c r="OBK281" s="755"/>
      <c r="OBL281" s="755"/>
      <c r="OBM281" s="755"/>
      <c r="OBN281" s="755"/>
      <c r="OBO281" s="755"/>
      <c r="OBP281" s="755"/>
      <c r="OBQ281" s="755"/>
      <c r="OBR281" s="755"/>
      <c r="OBS281" s="755"/>
      <c r="OBT281" s="755"/>
      <c r="OBU281" s="755"/>
      <c r="OBV281" s="755"/>
      <c r="OBW281" s="755"/>
      <c r="OBX281" s="755"/>
      <c r="OBY281" s="755"/>
      <c r="OBZ281" s="755"/>
      <c r="OCA281" s="755"/>
      <c r="OCB281" s="755"/>
      <c r="OCC281" s="755"/>
      <c r="OCD281" s="755"/>
      <c r="OCE281" s="755"/>
      <c r="OCF281" s="755"/>
      <c r="OCG281" s="755"/>
      <c r="OCH281" s="755"/>
      <c r="OCI281" s="755"/>
      <c r="OCJ281" s="755"/>
      <c r="OCK281" s="755"/>
      <c r="OCL281" s="755"/>
      <c r="OCM281" s="755"/>
      <c r="OCN281" s="755"/>
      <c r="OCO281" s="755"/>
      <c r="OCP281" s="755"/>
      <c r="OCQ281" s="755"/>
      <c r="OCR281" s="755"/>
      <c r="OCS281" s="755"/>
      <c r="OCT281" s="755"/>
      <c r="OCU281" s="755"/>
      <c r="OCV281" s="755"/>
      <c r="OCW281" s="755"/>
      <c r="OCX281" s="755"/>
      <c r="OCY281" s="755"/>
      <c r="OCZ281" s="755"/>
      <c r="ODA281" s="755"/>
      <c r="ODB281" s="755"/>
      <c r="ODC281" s="755"/>
      <c r="ODD281" s="755"/>
      <c r="ODE281" s="755"/>
      <c r="ODF281" s="755"/>
      <c r="ODG281" s="755"/>
      <c r="ODH281" s="755"/>
      <c r="ODI281" s="755"/>
      <c r="ODJ281" s="755"/>
      <c r="ODK281" s="755"/>
      <c r="ODL281" s="755"/>
      <c r="ODM281" s="755"/>
      <c r="ODN281" s="755"/>
      <c r="ODO281" s="755"/>
      <c r="ODP281" s="755"/>
      <c r="ODQ281" s="755"/>
      <c r="ODR281" s="755"/>
      <c r="ODS281" s="755"/>
      <c r="ODT281" s="755"/>
      <c r="ODU281" s="755"/>
      <c r="ODV281" s="755"/>
      <c r="ODW281" s="755"/>
      <c r="ODX281" s="755"/>
      <c r="ODY281" s="755"/>
      <c r="ODZ281" s="755"/>
      <c r="OEA281" s="755"/>
      <c r="OEB281" s="755"/>
      <c r="OEC281" s="755"/>
      <c r="OED281" s="755"/>
      <c r="OEE281" s="755"/>
      <c r="OEF281" s="755"/>
      <c r="OEG281" s="755"/>
      <c r="OEH281" s="755"/>
      <c r="OEI281" s="755"/>
      <c r="OEJ281" s="755"/>
      <c r="OEK281" s="755"/>
      <c r="OEL281" s="755"/>
      <c r="OEM281" s="755"/>
      <c r="OEN281" s="755"/>
      <c r="OEO281" s="755"/>
      <c r="OEP281" s="755"/>
      <c r="OEQ281" s="755"/>
      <c r="OER281" s="755"/>
      <c r="OES281" s="755"/>
      <c r="OET281" s="755"/>
      <c r="OEU281" s="755"/>
      <c r="OEV281" s="755"/>
      <c r="OEW281" s="755"/>
      <c r="OEX281" s="755"/>
      <c r="OEY281" s="755"/>
      <c r="OEZ281" s="755"/>
      <c r="OFA281" s="755"/>
      <c r="OFB281" s="755"/>
      <c r="OFC281" s="755"/>
      <c r="OFD281" s="755"/>
      <c r="OFE281" s="755"/>
      <c r="OFF281" s="755"/>
      <c r="OFG281" s="755"/>
      <c r="OFH281" s="755"/>
      <c r="OFI281" s="755"/>
      <c r="OFJ281" s="755"/>
      <c r="OFK281" s="755"/>
      <c r="OFL281" s="755"/>
      <c r="OFM281" s="755"/>
      <c r="OFN281" s="755"/>
      <c r="OFO281" s="755"/>
      <c r="OFP281" s="755"/>
      <c r="OFQ281" s="755"/>
      <c r="OFR281" s="755"/>
      <c r="OFS281" s="755"/>
      <c r="OFT281" s="755"/>
      <c r="OFU281" s="755"/>
      <c r="OFV281" s="755"/>
      <c r="OFW281" s="755"/>
      <c r="OFX281" s="755"/>
      <c r="OFY281" s="755"/>
      <c r="OFZ281" s="755"/>
      <c r="OGA281" s="755"/>
      <c r="OGB281" s="755"/>
      <c r="OGC281" s="755"/>
      <c r="OGD281" s="755"/>
      <c r="OGE281" s="755"/>
      <c r="OGF281" s="755"/>
      <c r="OGG281" s="755"/>
      <c r="OGH281" s="755"/>
      <c r="OGI281" s="755"/>
      <c r="OGJ281" s="755"/>
      <c r="OGK281" s="755"/>
      <c r="OGL281" s="755"/>
      <c r="OGM281" s="755"/>
      <c r="OGN281" s="755"/>
      <c r="OGO281" s="755"/>
      <c r="OGP281" s="755"/>
      <c r="OGQ281" s="755"/>
      <c r="OGR281" s="755"/>
      <c r="OGS281" s="755"/>
      <c r="OGT281" s="755"/>
      <c r="OGU281" s="755"/>
      <c r="OGV281" s="755"/>
      <c r="OGW281" s="755"/>
      <c r="OGX281" s="755"/>
      <c r="OGY281" s="755"/>
      <c r="OGZ281" s="755"/>
      <c r="OHA281" s="755"/>
      <c r="OHB281" s="755"/>
      <c r="OHC281" s="755"/>
      <c r="OHD281" s="755"/>
      <c r="OHE281" s="755"/>
      <c r="OHF281" s="755"/>
      <c r="OHG281" s="755"/>
      <c r="OHH281" s="755"/>
      <c r="OHI281" s="755"/>
      <c r="OHJ281" s="755"/>
      <c r="OHK281" s="755"/>
      <c r="OHL281" s="755"/>
      <c r="OHM281" s="755"/>
      <c r="OHN281" s="755"/>
      <c r="OHO281" s="755"/>
      <c r="OHP281" s="755"/>
      <c r="OHQ281" s="755"/>
      <c r="OHR281" s="755"/>
      <c r="OHS281" s="755"/>
      <c r="OHT281" s="755"/>
      <c r="OHU281" s="755"/>
      <c r="OHV281" s="755"/>
      <c r="OHW281" s="755"/>
      <c r="OHX281" s="755"/>
      <c r="OHY281" s="755"/>
      <c r="OHZ281" s="755"/>
      <c r="OIA281" s="755"/>
      <c r="OIB281" s="755"/>
      <c r="OIC281" s="755"/>
      <c r="OID281" s="755"/>
      <c r="OIE281" s="755"/>
      <c r="OIF281" s="755"/>
      <c r="OIG281" s="755"/>
      <c r="OIH281" s="755"/>
      <c r="OII281" s="755"/>
      <c r="OIJ281" s="755"/>
      <c r="OIK281" s="755"/>
      <c r="OIL281" s="755"/>
      <c r="OIM281" s="755"/>
      <c r="OIN281" s="755"/>
      <c r="OIO281" s="755"/>
      <c r="OIP281" s="755"/>
      <c r="OIQ281" s="755"/>
      <c r="OIR281" s="755"/>
      <c r="OIS281" s="755"/>
      <c r="OIT281" s="755"/>
      <c r="OIU281" s="755"/>
      <c r="OIV281" s="755"/>
      <c r="OIW281" s="755"/>
      <c r="OIX281" s="755"/>
      <c r="OIY281" s="755"/>
      <c r="OIZ281" s="755"/>
      <c r="OJA281" s="755"/>
      <c r="OJB281" s="755"/>
      <c r="OJC281" s="755"/>
      <c r="OJD281" s="755"/>
      <c r="OJE281" s="755"/>
      <c r="OJF281" s="755"/>
      <c r="OJG281" s="755"/>
      <c r="OJH281" s="755"/>
      <c r="OJI281" s="755"/>
      <c r="OJJ281" s="755"/>
      <c r="OJK281" s="755"/>
      <c r="OJL281" s="755"/>
      <c r="OJM281" s="755"/>
      <c r="OJN281" s="755"/>
      <c r="OJO281" s="755"/>
      <c r="OJP281" s="755"/>
      <c r="OJQ281" s="755"/>
      <c r="OJR281" s="755"/>
      <c r="OJS281" s="755"/>
      <c r="OJT281" s="755"/>
      <c r="OJU281" s="755"/>
      <c r="OJV281" s="755"/>
      <c r="OJW281" s="755"/>
      <c r="OJX281" s="755"/>
      <c r="OJY281" s="755"/>
      <c r="OJZ281" s="755"/>
      <c r="OKA281" s="755"/>
      <c r="OKB281" s="755"/>
      <c r="OKC281" s="755"/>
      <c r="OKD281" s="755"/>
      <c r="OKE281" s="755"/>
      <c r="OKF281" s="755"/>
      <c r="OKG281" s="755"/>
      <c r="OKH281" s="755"/>
      <c r="OKI281" s="755"/>
      <c r="OKJ281" s="755"/>
      <c r="OKK281" s="755"/>
      <c r="OKL281" s="755"/>
      <c r="OKM281" s="755"/>
      <c r="OKN281" s="755"/>
      <c r="OKO281" s="755"/>
      <c r="OKP281" s="755"/>
      <c r="OKQ281" s="755"/>
      <c r="OKR281" s="755"/>
      <c r="OKS281" s="755"/>
      <c r="OKT281" s="755"/>
      <c r="OKU281" s="755"/>
      <c r="OKV281" s="755"/>
      <c r="OKW281" s="755"/>
      <c r="OKX281" s="755"/>
      <c r="OKY281" s="755"/>
      <c r="OKZ281" s="755"/>
      <c r="OLA281" s="755"/>
      <c r="OLB281" s="755"/>
      <c r="OLC281" s="755"/>
      <c r="OLD281" s="755"/>
      <c r="OLE281" s="755"/>
      <c r="OLF281" s="755"/>
      <c r="OLG281" s="755"/>
      <c r="OLH281" s="755"/>
      <c r="OLI281" s="755"/>
      <c r="OLJ281" s="755"/>
      <c r="OLK281" s="755"/>
      <c r="OLL281" s="755"/>
      <c r="OLM281" s="755"/>
      <c r="OLN281" s="755"/>
      <c r="OLO281" s="755"/>
      <c r="OLP281" s="755"/>
      <c r="OLQ281" s="755"/>
      <c r="OLR281" s="755"/>
      <c r="OLS281" s="755"/>
      <c r="OLT281" s="755"/>
      <c r="OLU281" s="755"/>
      <c r="OLV281" s="755"/>
      <c r="OLW281" s="755"/>
      <c r="OLX281" s="755"/>
      <c r="OLY281" s="755"/>
      <c r="OLZ281" s="755"/>
      <c r="OMA281" s="755"/>
      <c r="OMB281" s="755"/>
      <c r="OMC281" s="755"/>
      <c r="OMD281" s="755"/>
      <c r="OME281" s="755"/>
      <c r="OMF281" s="755"/>
      <c r="OMG281" s="755"/>
      <c r="OMH281" s="755"/>
      <c r="OMI281" s="755"/>
      <c r="OMJ281" s="755"/>
      <c r="OMK281" s="755"/>
      <c r="OML281" s="755"/>
      <c r="OMM281" s="755"/>
      <c r="OMN281" s="755"/>
      <c r="OMO281" s="755"/>
      <c r="OMP281" s="755"/>
      <c r="OMQ281" s="755"/>
      <c r="OMR281" s="755"/>
      <c r="OMS281" s="755"/>
      <c r="OMT281" s="755"/>
      <c r="OMU281" s="755"/>
      <c r="OMV281" s="755"/>
      <c r="OMW281" s="755"/>
      <c r="OMX281" s="755"/>
      <c r="OMY281" s="755"/>
      <c r="OMZ281" s="755"/>
      <c r="ONA281" s="755"/>
      <c r="ONB281" s="755"/>
      <c r="ONC281" s="755"/>
      <c r="OND281" s="755"/>
      <c r="ONE281" s="755"/>
      <c r="ONF281" s="755"/>
      <c r="ONG281" s="755"/>
      <c r="ONH281" s="755"/>
      <c r="ONI281" s="755"/>
      <c r="ONJ281" s="755"/>
      <c r="ONK281" s="755"/>
      <c r="ONL281" s="755"/>
      <c r="ONM281" s="755"/>
      <c r="ONN281" s="755"/>
      <c r="ONO281" s="755"/>
      <c r="ONP281" s="755"/>
      <c r="ONQ281" s="755"/>
      <c r="ONR281" s="755"/>
      <c r="ONS281" s="755"/>
      <c r="ONT281" s="755"/>
      <c r="ONU281" s="755"/>
      <c r="ONV281" s="755"/>
      <c r="ONW281" s="755"/>
      <c r="ONX281" s="755"/>
      <c r="ONY281" s="755"/>
      <c r="ONZ281" s="755"/>
      <c r="OOA281" s="755"/>
      <c r="OOB281" s="755"/>
      <c r="OOC281" s="755"/>
      <c r="OOD281" s="755"/>
      <c r="OOE281" s="755"/>
      <c r="OOF281" s="755"/>
      <c r="OOG281" s="755"/>
      <c r="OOH281" s="755"/>
      <c r="OOI281" s="755"/>
      <c r="OOJ281" s="755"/>
      <c r="OOK281" s="755"/>
      <c r="OOL281" s="755"/>
      <c r="OOM281" s="755"/>
      <c r="OON281" s="755"/>
      <c r="OOO281" s="755"/>
      <c r="OOP281" s="755"/>
      <c r="OOQ281" s="755"/>
      <c r="OOR281" s="755"/>
      <c r="OOS281" s="755"/>
      <c r="OOT281" s="755"/>
      <c r="OOU281" s="755"/>
      <c r="OOV281" s="755"/>
      <c r="OOW281" s="755"/>
      <c r="OOX281" s="755"/>
      <c r="OOY281" s="755"/>
      <c r="OOZ281" s="755"/>
      <c r="OPA281" s="755"/>
      <c r="OPB281" s="755"/>
      <c r="OPC281" s="755"/>
      <c r="OPD281" s="755"/>
      <c r="OPE281" s="755"/>
      <c r="OPF281" s="755"/>
      <c r="OPG281" s="755"/>
      <c r="OPH281" s="755"/>
      <c r="OPI281" s="755"/>
      <c r="OPJ281" s="755"/>
      <c r="OPK281" s="755"/>
      <c r="OPL281" s="755"/>
      <c r="OPM281" s="755"/>
      <c r="OPN281" s="755"/>
      <c r="OPO281" s="755"/>
      <c r="OPP281" s="755"/>
      <c r="OPQ281" s="755"/>
      <c r="OPR281" s="755"/>
      <c r="OPS281" s="755"/>
      <c r="OPT281" s="755"/>
      <c r="OPU281" s="755"/>
      <c r="OPV281" s="755"/>
      <c r="OPW281" s="755"/>
      <c r="OPX281" s="755"/>
      <c r="OPY281" s="755"/>
      <c r="OPZ281" s="755"/>
      <c r="OQA281" s="755"/>
      <c r="OQB281" s="755"/>
      <c r="OQC281" s="755"/>
      <c r="OQD281" s="755"/>
      <c r="OQE281" s="755"/>
      <c r="OQF281" s="755"/>
      <c r="OQG281" s="755"/>
      <c r="OQH281" s="755"/>
      <c r="OQI281" s="755"/>
      <c r="OQJ281" s="755"/>
      <c r="OQK281" s="755"/>
      <c r="OQL281" s="755"/>
      <c r="OQM281" s="755"/>
      <c r="OQN281" s="755"/>
      <c r="OQO281" s="755"/>
      <c r="OQP281" s="755"/>
      <c r="OQQ281" s="755"/>
      <c r="OQR281" s="755"/>
      <c r="OQS281" s="755"/>
      <c r="OQT281" s="755"/>
      <c r="OQU281" s="755"/>
      <c r="OQV281" s="755"/>
      <c r="OQW281" s="755"/>
      <c r="OQX281" s="755"/>
      <c r="OQY281" s="755"/>
      <c r="OQZ281" s="755"/>
      <c r="ORA281" s="755"/>
      <c r="ORB281" s="755"/>
      <c r="ORC281" s="755"/>
      <c r="ORD281" s="755"/>
      <c r="ORE281" s="755"/>
      <c r="ORF281" s="755"/>
      <c r="ORG281" s="755"/>
      <c r="ORH281" s="755"/>
      <c r="ORI281" s="755"/>
      <c r="ORJ281" s="755"/>
      <c r="ORK281" s="755"/>
      <c r="ORL281" s="755"/>
      <c r="ORM281" s="755"/>
      <c r="ORN281" s="755"/>
      <c r="ORO281" s="755"/>
      <c r="ORP281" s="755"/>
      <c r="ORQ281" s="755"/>
      <c r="ORR281" s="755"/>
      <c r="ORS281" s="755"/>
      <c r="ORT281" s="755"/>
      <c r="ORU281" s="755"/>
      <c r="ORV281" s="755"/>
      <c r="ORW281" s="755"/>
      <c r="ORX281" s="755"/>
      <c r="ORY281" s="755"/>
      <c r="ORZ281" s="755"/>
      <c r="OSA281" s="755"/>
      <c r="OSB281" s="755"/>
      <c r="OSC281" s="755"/>
      <c r="OSD281" s="755"/>
      <c r="OSE281" s="755"/>
      <c r="OSF281" s="755"/>
      <c r="OSG281" s="755"/>
      <c r="OSH281" s="755"/>
      <c r="OSI281" s="755"/>
      <c r="OSJ281" s="755"/>
      <c r="OSK281" s="755"/>
      <c r="OSL281" s="755"/>
      <c r="OSM281" s="755"/>
      <c r="OSN281" s="755"/>
      <c r="OSO281" s="755"/>
      <c r="OSP281" s="755"/>
      <c r="OSQ281" s="755"/>
      <c r="OSR281" s="755"/>
      <c r="OSS281" s="755"/>
      <c r="OST281" s="755"/>
      <c r="OSU281" s="755"/>
      <c r="OSV281" s="755"/>
      <c r="OSW281" s="755"/>
      <c r="OSX281" s="755"/>
      <c r="OSY281" s="755"/>
      <c r="OSZ281" s="755"/>
      <c r="OTA281" s="755"/>
      <c r="OTB281" s="755"/>
      <c r="OTC281" s="755"/>
      <c r="OTD281" s="755"/>
      <c r="OTE281" s="755"/>
      <c r="OTF281" s="755"/>
      <c r="OTG281" s="755"/>
      <c r="OTH281" s="755"/>
      <c r="OTI281" s="755"/>
      <c r="OTJ281" s="755"/>
      <c r="OTK281" s="755"/>
      <c r="OTL281" s="755"/>
      <c r="OTM281" s="755"/>
      <c r="OTN281" s="755"/>
      <c r="OTO281" s="755"/>
      <c r="OTP281" s="755"/>
      <c r="OTQ281" s="755"/>
      <c r="OTR281" s="755"/>
      <c r="OTS281" s="755"/>
      <c r="OTT281" s="755"/>
      <c r="OTU281" s="755"/>
      <c r="OTV281" s="755"/>
      <c r="OTW281" s="755"/>
      <c r="OTX281" s="755"/>
      <c r="OTY281" s="755"/>
      <c r="OTZ281" s="755"/>
      <c r="OUA281" s="755"/>
      <c r="OUB281" s="755"/>
      <c r="OUC281" s="755"/>
      <c r="OUD281" s="755"/>
      <c r="OUE281" s="755"/>
      <c r="OUF281" s="755"/>
      <c r="OUG281" s="755"/>
      <c r="OUH281" s="755"/>
      <c r="OUI281" s="755"/>
      <c r="OUJ281" s="755"/>
      <c r="OUK281" s="755"/>
      <c r="OUL281" s="755"/>
      <c r="OUM281" s="755"/>
      <c r="OUN281" s="755"/>
      <c r="OUO281" s="755"/>
      <c r="OUP281" s="755"/>
      <c r="OUQ281" s="755"/>
      <c r="OUR281" s="755"/>
      <c r="OUS281" s="755"/>
      <c r="OUT281" s="755"/>
      <c r="OUU281" s="755"/>
      <c r="OUV281" s="755"/>
      <c r="OUW281" s="755"/>
      <c r="OUX281" s="755"/>
      <c r="OUY281" s="755"/>
      <c r="OUZ281" s="755"/>
      <c r="OVA281" s="755"/>
      <c r="OVB281" s="755"/>
      <c r="OVC281" s="755"/>
      <c r="OVD281" s="755"/>
      <c r="OVE281" s="755"/>
      <c r="OVF281" s="755"/>
      <c r="OVG281" s="755"/>
      <c r="OVH281" s="755"/>
      <c r="OVI281" s="755"/>
      <c r="OVJ281" s="755"/>
      <c r="OVK281" s="755"/>
      <c r="OVL281" s="755"/>
      <c r="OVM281" s="755"/>
      <c r="OVN281" s="755"/>
      <c r="OVO281" s="755"/>
      <c r="OVP281" s="755"/>
      <c r="OVQ281" s="755"/>
      <c r="OVR281" s="755"/>
      <c r="OVS281" s="755"/>
      <c r="OVT281" s="755"/>
      <c r="OVU281" s="755"/>
      <c r="OVV281" s="755"/>
      <c r="OVW281" s="755"/>
      <c r="OVX281" s="755"/>
      <c r="OVY281" s="755"/>
      <c r="OVZ281" s="755"/>
      <c r="OWA281" s="755"/>
      <c r="OWB281" s="755"/>
      <c r="OWC281" s="755"/>
      <c r="OWD281" s="755"/>
      <c r="OWE281" s="755"/>
      <c r="OWF281" s="755"/>
      <c r="OWG281" s="755"/>
      <c r="OWH281" s="755"/>
      <c r="OWI281" s="755"/>
      <c r="OWJ281" s="755"/>
      <c r="OWK281" s="755"/>
      <c r="OWL281" s="755"/>
      <c r="OWM281" s="755"/>
      <c r="OWN281" s="755"/>
      <c r="OWO281" s="755"/>
      <c r="OWP281" s="755"/>
      <c r="OWQ281" s="755"/>
      <c r="OWR281" s="755"/>
      <c r="OWS281" s="755"/>
      <c r="OWT281" s="755"/>
      <c r="OWU281" s="755"/>
      <c r="OWV281" s="755"/>
      <c r="OWW281" s="755"/>
      <c r="OWX281" s="755"/>
      <c r="OWY281" s="755"/>
      <c r="OWZ281" s="755"/>
      <c r="OXA281" s="755"/>
      <c r="OXB281" s="755"/>
      <c r="OXC281" s="755"/>
      <c r="OXD281" s="755"/>
      <c r="OXE281" s="755"/>
      <c r="OXF281" s="755"/>
      <c r="OXG281" s="755"/>
      <c r="OXH281" s="755"/>
      <c r="OXI281" s="755"/>
      <c r="OXJ281" s="755"/>
      <c r="OXK281" s="755"/>
      <c r="OXL281" s="755"/>
      <c r="OXM281" s="755"/>
      <c r="OXN281" s="755"/>
      <c r="OXO281" s="755"/>
      <c r="OXP281" s="755"/>
      <c r="OXQ281" s="755"/>
      <c r="OXR281" s="755"/>
      <c r="OXS281" s="755"/>
      <c r="OXT281" s="755"/>
      <c r="OXU281" s="755"/>
      <c r="OXV281" s="755"/>
      <c r="OXW281" s="755"/>
      <c r="OXX281" s="755"/>
      <c r="OXY281" s="755"/>
      <c r="OXZ281" s="755"/>
      <c r="OYA281" s="755"/>
      <c r="OYB281" s="755"/>
      <c r="OYC281" s="755"/>
      <c r="OYD281" s="755"/>
      <c r="OYE281" s="755"/>
      <c r="OYF281" s="755"/>
      <c r="OYG281" s="755"/>
      <c r="OYH281" s="755"/>
      <c r="OYI281" s="755"/>
      <c r="OYJ281" s="755"/>
      <c r="OYK281" s="755"/>
      <c r="OYL281" s="755"/>
      <c r="OYM281" s="755"/>
      <c r="OYN281" s="755"/>
      <c r="OYO281" s="755"/>
      <c r="OYP281" s="755"/>
      <c r="OYQ281" s="755"/>
      <c r="OYR281" s="755"/>
      <c r="OYS281" s="755"/>
      <c r="OYT281" s="755"/>
      <c r="OYU281" s="755"/>
      <c r="OYV281" s="755"/>
      <c r="OYW281" s="755"/>
      <c r="OYX281" s="755"/>
      <c r="OYY281" s="755"/>
      <c r="OYZ281" s="755"/>
      <c r="OZA281" s="755"/>
      <c r="OZB281" s="755"/>
      <c r="OZC281" s="755"/>
      <c r="OZD281" s="755"/>
      <c r="OZE281" s="755"/>
      <c r="OZF281" s="755"/>
      <c r="OZG281" s="755"/>
      <c r="OZH281" s="755"/>
      <c r="OZI281" s="755"/>
      <c r="OZJ281" s="755"/>
      <c r="OZK281" s="755"/>
      <c r="OZL281" s="755"/>
      <c r="OZM281" s="755"/>
      <c r="OZN281" s="755"/>
      <c r="OZO281" s="755"/>
      <c r="OZP281" s="755"/>
      <c r="OZQ281" s="755"/>
      <c r="OZR281" s="755"/>
      <c r="OZS281" s="755"/>
      <c r="OZT281" s="755"/>
      <c r="OZU281" s="755"/>
      <c r="OZV281" s="755"/>
      <c r="OZW281" s="755"/>
      <c r="OZX281" s="755"/>
      <c r="OZY281" s="755"/>
      <c r="OZZ281" s="755"/>
      <c r="PAA281" s="755"/>
      <c r="PAB281" s="755"/>
      <c r="PAC281" s="755"/>
      <c r="PAD281" s="755"/>
      <c r="PAE281" s="755"/>
      <c r="PAF281" s="755"/>
      <c r="PAG281" s="755"/>
      <c r="PAH281" s="755"/>
      <c r="PAI281" s="755"/>
      <c r="PAJ281" s="755"/>
      <c r="PAK281" s="755"/>
      <c r="PAL281" s="755"/>
      <c r="PAM281" s="755"/>
      <c r="PAN281" s="755"/>
      <c r="PAO281" s="755"/>
      <c r="PAP281" s="755"/>
      <c r="PAQ281" s="755"/>
      <c r="PAR281" s="755"/>
      <c r="PAS281" s="755"/>
      <c r="PAT281" s="755"/>
      <c r="PAU281" s="755"/>
      <c r="PAV281" s="755"/>
      <c r="PAW281" s="755"/>
      <c r="PAX281" s="755"/>
      <c r="PAY281" s="755"/>
      <c r="PAZ281" s="755"/>
      <c r="PBA281" s="755"/>
      <c r="PBB281" s="755"/>
      <c r="PBC281" s="755"/>
      <c r="PBD281" s="755"/>
      <c r="PBE281" s="755"/>
      <c r="PBF281" s="755"/>
      <c r="PBG281" s="755"/>
      <c r="PBH281" s="755"/>
      <c r="PBI281" s="755"/>
      <c r="PBJ281" s="755"/>
      <c r="PBK281" s="755"/>
      <c r="PBL281" s="755"/>
      <c r="PBM281" s="755"/>
      <c r="PBN281" s="755"/>
      <c r="PBO281" s="755"/>
      <c r="PBP281" s="755"/>
      <c r="PBQ281" s="755"/>
      <c r="PBR281" s="755"/>
      <c r="PBS281" s="755"/>
      <c r="PBT281" s="755"/>
      <c r="PBU281" s="755"/>
      <c r="PBV281" s="755"/>
      <c r="PBW281" s="755"/>
      <c r="PBX281" s="755"/>
      <c r="PBY281" s="755"/>
      <c r="PBZ281" s="755"/>
      <c r="PCA281" s="755"/>
      <c r="PCB281" s="755"/>
      <c r="PCC281" s="755"/>
      <c r="PCD281" s="755"/>
      <c r="PCE281" s="755"/>
      <c r="PCF281" s="755"/>
      <c r="PCG281" s="755"/>
      <c r="PCH281" s="755"/>
      <c r="PCI281" s="755"/>
      <c r="PCJ281" s="755"/>
      <c r="PCK281" s="755"/>
      <c r="PCL281" s="755"/>
      <c r="PCM281" s="755"/>
      <c r="PCN281" s="755"/>
      <c r="PCO281" s="755"/>
      <c r="PCP281" s="755"/>
      <c r="PCQ281" s="755"/>
      <c r="PCR281" s="755"/>
      <c r="PCS281" s="755"/>
      <c r="PCT281" s="755"/>
      <c r="PCU281" s="755"/>
      <c r="PCV281" s="755"/>
      <c r="PCW281" s="755"/>
      <c r="PCX281" s="755"/>
      <c r="PCY281" s="755"/>
      <c r="PCZ281" s="755"/>
      <c r="PDA281" s="755"/>
      <c r="PDB281" s="755"/>
      <c r="PDC281" s="755"/>
      <c r="PDD281" s="755"/>
      <c r="PDE281" s="755"/>
      <c r="PDF281" s="755"/>
      <c r="PDG281" s="755"/>
      <c r="PDH281" s="755"/>
      <c r="PDI281" s="755"/>
      <c r="PDJ281" s="755"/>
      <c r="PDK281" s="755"/>
      <c r="PDL281" s="755"/>
      <c r="PDM281" s="755"/>
      <c r="PDN281" s="755"/>
      <c r="PDO281" s="755"/>
      <c r="PDP281" s="755"/>
      <c r="PDQ281" s="755"/>
      <c r="PDR281" s="755"/>
      <c r="PDS281" s="755"/>
      <c r="PDT281" s="755"/>
      <c r="PDU281" s="755"/>
      <c r="PDV281" s="755"/>
      <c r="PDW281" s="755"/>
      <c r="PDX281" s="755"/>
      <c r="PDY281" s="755"/>
      <c r="PDZ281" s="755"/>
      <c r="PEA281" s="755"/>
      <c r="PEB281" s="755"/>
      <c r="PEC281" s="755"/>
      <c r="PED281" s="755"/>
      <c r="PEE281" s="755"/>
      <c r="PEF281" s="755"/>
      <c r="PEG281" s="755"/>
      <c r="PEH281" s="755"/>
      <c r="PEI281" s="755"/>
      <c r="PEJ281" s="755"/>
      <c r="PEK281" s="755"/>
      <c r="PEL281" s="755"/>
      <c r="PEM281" s="755"/>
      <c r="PEN281" s="755"/>
      <c r="PEO281" s="755"/>
      <c r="PEP281" s="755"/>
      <c r="PEQ281" s="755"/>
      <c r="PER281" s="755"/>
      <c r="PES281" s="755"/>
      <c r="PET281" s="755"/>
      <c r="PEU281" s="755"/>
      <c r="PEV281" s="755"/>
      <c r="PEW281" s="755"/>
      <c r="PEX281" s="755"/>
      <c r="PEY281" s="755"/>
      <c r="PEZ281" s="755"/>
      <c r="PFA281" s="755"/>
      <c r="PFB281" s="755"/>
      <c r="PFC281" s="755"/>
      <c r="PFD281" s="755"/>
      <c r="PFE281" s="755"/>
      <c r="PFF281" s="755"/>
      <c r="PFG281" s="755"/>
      <c r="PFH281" s="755"/>
      <c r="PFI281" s="755"/>
      <c r="PFJ281" s="755"/>
      <c r="PFK281" s="755"/>
      <c r="PFL281" s="755"/>
      <c r="PFM281" s="755"/>
      <c r="PFN281" s="755"/>
      <c r="PFO281" s="755"/>
      <c r="PFP281" s="755"/>
      <c r="PFQ281" s="755"/>
      <c r="PFR281" s="755"/>
      <c r="PFS281" s="755"/>
      <c r="PFT281" s="755"/>
      <c r="PFU281" s="755"/>
      <c r="PFV281" s="755"/>
      <c r="PFW281" s="755"/>
      <c r="PFX281" s="755"/>
      <c r="PFY281" s="755"/>
      <c r="PFZ281" s="755"/>
      <c r="PGA281" s="755"/>
      <c r="PGB281" s="755"/>
      <c r="PGC281" s="755"/>
      <c r="PGD281" s="755"/>
      <c r="PGE281" s="755"/>
      <c r="PGF281" s="755"/>
      <c r="PGG281" s="755"/>
      <c r="PGH281" s="755"/>
      <c r="PGI281" s="755"/>
      <c r="PGJ281" s="755"/>
      <c r="PGK281" s="755"/>
      <c r="PGL281" s="755"/>
      <c r="PGM281" s="755"/>
      <c r="PGN281" s="755"/>
      <c r="PGO281" s="755"/>
      <c r="PGP281" s="755"/>
      <c r="PGQ281" s="755"/>
      <c r="PGR281" s="755"/>
      <c r="PGS281" s="755"/>
      <c r="PGT281" s="755"/>
      <c r="PGU281" s="755"/>
      <c r="PGV281" s="755"/>
      <c r="PGW281" s="755"/>
      <c r="PGX281" s="755"/>
      <c r="PGY281" s="755"/>
      <c r="PGZ281" s="755"/>
      <c r="PHA281" s="755"/>
      <c r="PHB281" s="755"/>
      <c r="PHC281" s="755"/>
      <c r="PHD281" s="755"/>
      <c r="PHE281" s="755"/>
      <c r="PHF281" s="755"/>
      <c r="PHG281" s="755"/>
      <c r="PHH281" s="755"/>
      <c r="PHI281" s="755"/>
      <c r="PHJ281" s="755"/>
      <c r="PHK281" s="755"/>
      <c r="PHL281" s="755"/>
      <c r="PHM281" s="755"/>
      <c r="PHN281" s="755"/>
      <c r="PHO281" s="755"/>
      <c r="PHP281" s="755"/>
      <c r="PHQ281" s="755"/>
      <c r="PHR281" s="755"/>
      <c r="PHS281" s="755"/>
      <c r="PHT281" s="755"/>
      <c r="PHU281" s="755"/>
      <c r="PHV281" s="755"/>
      <c r="PHW281" s="755"/>
      <c r="PHX281" s="755"/>
      <c r="PHY281" s="755"/>
      <c r="PHZ281" s="755"/>
      <c r="PIA281" s="755"/>
      <c r="PIB281" s="755"/>
      <c r="PIC281" s="755"/>
      <c r="PID281" s="755"/>
      <c r="PIE281" s="755"/>
      <c r="PIF281" s="755"/>
      <c r="PIG281" s="755"/>
      <c r="PIH281" s="755"/>
      <c r="PII281" s="755"/>
      <c r="PIJ281" s="755"/>
      <c r="PIK281" s="755"/>
      <c r="PIL281" s="755"/>
      <c r="PIM281" s="755"/>
      <c r="PIN281" s="755"/>
      <c r="PIO281" s="755"/>
      <c r="PIP281" s="755"/>
      <c r="PIQ281" s="755"/>
      <c r="PIR281" s="755"/>
      <c r="PIS281" s="755"/>
      <c r="PIT281" s="755"/>
      <c r="PIU281" s="755"/>
      <c r="PIV281" s="755"/>
      <c r="PIW281" s="755"/>
      <c r="PIX281" s="755"/>
      <c r="PIY281" s="755"/>
      <c r="PIZ281" s="755"/>
      <c r="PJA281" s="755"/>
      <c r="PJB281" s="755"/>
      <c r="PJC281" s="755"/>
      <c r="PJD281" s="755"/>
      <c r="PJE281" s="755"/>
      <c r="PJF281" s="755"/>
      <c r="PJG281" s="755"/>
      <c r="PJH281" s="755"/>
      <c r="PJI281" s="755"/>
      <c r="PJJ281" s="755"/>
      <c r="PJK281" s="755"/>
      <c r="PJL281" s="755"/>
      <c r="PJM281" s="755"/>
      <c r="PJN281" s="755"/>
      <c r="PJO281" s="755"/>
      <c r="PJP281" s="755"/>
      <c r="PJQ281" s="755"/>
      <c r="PJR281" s="755"/>
      <c r="PJS281" s="755"/>
      <c r="PJT281" s="755"/>
      <c r="PJU281" s="755"/>
      <c r="PJV281" s="755"/>
      <c r="PJW281" s="755"/>
      <c r="PJX281" s="755"/>
      <c r="PJY281" s="755"/>
      <c r="PJZ281" s="755"/>
      <c r="PKA281" s="755"/>
      <c r="PKB281" s="755"/>
      <c r="PKC281" s="755"/>
      <c r="PKD281" s="755"/>
      <c r="PKE281" s="755"/>
      <c r="PKF281" s="755"/>
      <c r="PKG281" s="755"/>
      <c r="PKH281" s="755"/>
      <c r="PKI281" s="755"/>
      <c r="PKJ281" s="755"/>
      <c r="PKK281" s="755"/>
      <c r="PKL281" s="755"/>
      <c r="PKM281" s="755"/>
      <c r="PKN281" s="755"/>
      <c r="PKO281" s="755"/>
      <c r="PKP281" s="755"/>
      <c r="PKQ281" s="755"/>
      <c r="PKR281" s="755"/>
      <c r="PKS281" s="755"/>
      <c r="PKT281" s="755"/>
      <c r="PKU281" s="755"/>
      <c r="PKV281" s="755"/>
      <c r="PKW281" s="755"/>
      <c r="PKX281" s="755"/>
      <c r="PKY281" s="755"/>
      <c r="PKZ281" s="755"/>
      <c r="PLA281" s="755"/>
      <c r="PLB281" s="755"/>
      <c r="PLC281" s="755"/>
      <c r="PLD281" s="755"/>
      <c r="PLE281" s="755"/>
      <c r="PLF281" s="755"/>
      <c r="PLG281" s="755"/>
      <c r="PLH281" s="755"/>
      <c r="PLI281" s="755"/>
      <c r="PLJ281" s="755"/>
      <c r="PLK281" s="755"/>
      <c r="PLL281" s="755"/>
      <c r="PLM281" s="755"/>
      <c r="PLN281" s="755"/>
      <c r="PLO281" s="755"/>
      <c r="PLP281" s="755"/>
      <c r="PLQ281" s="755"/>
      <c r="PLR281" s="755"/>
      <c r="PLS281" s="755"/>
      <c r="PLT281" s="755"/>
      <c r="PLU281" s="755"/>
      <c r="PLV281" s="755"/>
      <c r="PLW281" s="755"/>
      <c r="PLX281" s="755"/>
      <c r="PLY281" s="755"/>
      <c r="PLZ281" s="755"/>
      <c r="PMA281" s="755"/>
      <c r="PMB281" s="755"/>
      <c r="PMC281" s="755"/>
      <c r="PMD281" s="755"/>
      <c r="PME281" s="755"/>
      <c r="PMF281" s="755"/>
      <c r="PMG281" s="755"/>
      <c r="PMH281" s="755"/>
      <c r="PMI281" s="755"/>
      <c r="PMJ281" s="755"/>
      <c r="PMK281" s="755"/>
      <c r="PML281" s="755"/>
      <c r="PMM281" s="755"/>
      <c r="PMN281" s="755"/>
      <c r="PMO281" s="755"/>
      <c r="PMP281" s="755"/>
      <c r="PMQ281" s="755"/>
      <c r="PMR281" s="755"/>
      <c r="PMS281" s="755"/>
      <c r="PMT281" s="755"/>
      <c r="PMU281" s="755"/>
      <c r="PMV281" s="755"/>
      <c r="PMW281" s="755"/>
      <c r="PMX281" s="755"/>
      <c r="PMY281" s="755"/>
      <c r="PMZ281" s="755"/>
      <c r="PNA281" s="755"/>
      <c r="PNB281" s="755"/>
      <c r="PNC281" s="755"/>
      <c r="PND281" s="755"/>
      <c r="PNE281" s="755"/>
      <c r="PNF281" s="755"/>
      <c r="PNG281" s="755"/>
      <c r="PNH281" s="755"/>
      <c r="PNI281" s="755"/>
      <c r="PNJ281" s="755"/>
      <c r="PNK281" s="755"/>
      <c r="PNL281" s="755"/>
      <c r="PNM281" s="755"/>
      <c r="PNN281" s="755"/>
      <c r="PNO281" s="755"/>
      <c r="PNP281" s="755"/>
      <c r="PNQ281" s="755"/>
      <c r="PNR281" s="755"/>
      <c r="PNS281" s="755"/>
      <c r="PNT281" s="755"/>
      <c r="PNU281" s="755"/>
      <c r="PNV281" s="755"/>
      <c r="PNW281" s="755"/>
      <c r="PNX281" s="755"/>
      <c r="PNY281" s="755"/>
      <c r="PNZ281" s="755"/>
      <c r="POA281" s="755"/>
      <c r="POB281" s="755"/>
      <c r="POC281" s="755"/>
      <c r="POD281" s="755"/>
      <c r="POE281" s="755"/>
      <c r="POF281" s="755"/>
      <c r="POG281" s="755"/>
      <c r="POH281" s="755"/>
      <c r="POI281" s="755"/>
      <c r="POJ281" s="755"/>
      <c r="POK281" s="755"/>
      <c r="POL281" s="755"/>
      <c r="POM281" s="755"/>
      <c r="PON281" s="755"/>
      <c r="POO281" s="755"/>
      <c r="POP281" s="755"/>
      <c r="POQ281" s="755"/>
      <c r="POR281" s="755"/>
      <c r="POS281" s="755"/>
      <c r="POT281" s="755"/>
      <c r="POU281" s="755"/>
      <c r="POV281" s="755"/>
      <c r="POW281" s="755"/>
      <c r="POX281" s="755"/>
      <c r="POY281" s="755"/>
      <c r="POZ281" s="755"/>
      <c r="PPA281" s="755"/>
      <c r="PPB281" s="755"/>
      <c r="PPC281" s="755"/>
      <c r="PPD281" s="755"/>
      <c r="PPE281" s="755"/>
      <c r="PPF281" s="755"/>
      <c r="PPG281" s="755"/>
      <c r="PPH281" s="755"/>
      <c r="PPI281" s="755"/>
      <c r="PPJ281" s="755"/>
      <c r="PPK281" s="755"/>
      <c r="PPL281" s="755"/>
      <c r="PPM281" s="755"/>
      <c r="PPN281" s="755"/>
      <c r="PPO281" s="755"/>
      <c r="PPP281" s="755"/>
      <c r="PPQ281" s="755"/>
      <c r="PPR281" s="755"/>
      <c r="PPS281" s="755"/>
      <c r="PPT281" s="755"/>
      <c r="PPU281" s="755"/>
      <c r="PPV281" s="755"/>
      <c r="PPW281" s="755"/>
      <c r="PPX281" s="755"/>
      <c r="PPY281" s="755"/>
      <c r="PPZ281" s="755"/>
      <c r="PQA281" s="755"/>
      <c r="PQB281" s="755"/>
      <c r="PQC281" s="755"/>
      <c r="PQD281" s="755"/>
      <c r="PQE281" s="755"/>
      <c r="PQF281" s="755"/>
      <c r="PQG281" s="755"/>
      <c r="PQH281" s="755"/>
      <c r="PQI281" s="755"/>
      <c r="PQJ281" s="755"/>
      <c r="PQK281" s="755"/>
      <c r="PQL281" s="755"/>
      <c r="PQM281" s="755"/>
      <c r="PQN281" s="755"/>
      <c r="PQO281" s="755"/>
      <c r="PQP281" s="755"/>
      <c r="PQQ281" s="755"/>
      <c r="PQR281" s="755"/>
      <c r="PQS281" s="755"/>
      <c r="PQT281" s="755"/>
      <c r="PQU281" s="755"/>
      <c r="PQV281" s="755"/>
      <c r="PQW281" s="755"/>
      <c r="PQX281" s="755"/>
      <c r="PQY281" s="755"/>
      <c r="PQZ281" s="755"/>
      <c r="PRA281" s="755"/>
      <c r="PRB281" s="755"/>
      <c r="PRC281" s="755"/>
      <c r="PRD281" s="755"/>
      <c r="PRE281" s="755"/>
      <c r="PRF281" s="755"/>
      <c r="PRG281" s="755"/>
      <c r="PRH281" s="755"/>
      <c r="PRI281" s="755"/>
      <c r="PRJ281" s="755"/>
      <c r="PRK281" s="755"/>
      <c r="PRL281" s="755"/>
      <c r="PRM281" s="755"/>
      <c r="PRN281" s="755"/>
      <c r="PRO281" s="755"/>
      <c r="PRP281" s="755"/>
      <c r="PRQ281" s="755"/>
      <c r="PRR281" s="755"/>
      <c r="PRS281" s="755"/>
      <c r="PRT281" s="755"/>
      <c r="PRU281" s="755"/>
      <c r="PRV281" s="755"/>
      <c r="PRW281" s="755"/>
      <c r="PRX281" s="755"/>
      <c r="PRY281" s="755"/>
      <c r="PRZ281" s="755"/>
      <c r="PSA281" s="755"/>
      <c r="PSB281" s="755"/>
      <c r="PSC281" s="755"/>
      <c r="PSD281" s="755"/>
      <c r="PSE281" s="755"/>
      <c r="PSF281" s="755"/>
      <c r="PSG281" s="755"/>
      <c r="PSH281" s="755"/>
      <c r="PSI281" s="755"/>
      <c r="PSJ281" s="755"/>
      <c r="PSK281" s="755"/>
      <c r="PSL281" s="755"/>
      <c r="PSM281" s="755"/>
      <c r="PSN281" s="755"/>
      <c r="PSO281" s="755"/>
      <c r="PSP281" s="755"/>
      <c r="PSQ281" s="755"/>
      <c r="PSR281" s="755"/>
      <c r="PSS281" s="755"/>
      <c r="PST281" s="755"/>
      <c r="PSU281" s="755"/>
      <c r="PSV281" s="755"/>
      <c r="PSW281" s="755"/>
      <c r="PSX281" s="755"/>
      <c r="PSY281" s="755"/>
      <c r="PSZ281" s="755"/>
      <c r="PTA281" s="755"/>
      <c r="PTB281" s="755"/>
      <c r="PTC281" s="755"/>
      <c r="PTD281" s="755"/>
      <c r="PTE281" s="755"/>
      <c r="PTF281" s="755"/>
      <c r="PTG281" s="755"/>
      <c r="PTH281" s="755"/>
      <c r="PTI281" s="755"/>
      <c r="PTJ281" s="755"/>
      <c r="PTK281" s="755"/>
      <c r="PTL281" s="755"/>
      <c r="PTM281" s="755"/>
      <c r="PTN281" s="755"/>
      <c r="PTO281" s="755"/>
      <c r="PTP281" s="755"/>
      <c r="PTQ281" s="755"/>
      <c r="PTR281" s="755"/>
      <c r="PTS281" s="755"/>
      <c r="PTT281" s="755"/>
      <c r="PTU281" s="755"/>
      <c r="PTV281" s="755"/>
      <c r="PTW281" s="755"/>
      <c r="PTX281" s="755"/>
      <c r="PTY281" s="755"/>
      <c r="PTZ281" s="755"/>
      <c r="PUA281" s="755"/>
      <c r="PUB281" s="755"/>
      <c r="PUC281" s="755"/>
      <c r="PUD281" s="755"/>
      <c r="PUE281" s="755"/>
      <c r="PUF281" s="755"/>
      <c r="PUG281" s="755"/>
      <c r="PUH281" s="755"/>
      <c r="PUI281" s="755"/>
      <c r="PUJ281" s="755"/>
      <c r="PUK281" s="755"/>
      <c r="PUL281" s="755"/>
      <c r="PUM281" s="755"/>
      <c r="PUN281" s="755"/>
      <c r="PUO281" s="755"/>
      <c r="PUP281" s="755"/>
      <c r="PUQ281" s="755"/>
      <c r="PUR281" s="755"/>
      <c r="PUS281" s="755"/>
      <c r="PUT281" s="755"/>
      <c r="PUU281" s="755"/>
      <c r="PUV281" s="755"/>
      <c r="PUW281" s="755"/>
      <c r="PUX281" s="755"/>
      <c r="PUY281" s="755"/>
      <c r="PUZ281" s="755"/>
      <c r="PVA281" s="755"/>
      <c r="PVB281" s="755"/>
      <c r="PVC281" s="755"/>
      <c r="PVD281" s="755"/>
      <c r="PVE281" s="755"/>
      <c r="PVF281" s="755"/>
      <c r="PVG281" s="755"/>
      <c r="PVH281" s="755"/>
      <c r="PVI281" s="755"/>
      <c r="PVJ281" s="755"/>
      <c r="PVK281" s="755"/>
      <c r="PVL281" s="755"/>
      <c r="PVM281" s="755"/>
      <c r="PVN281" s="755"/>
      <c r="PVO281" s="755"/>
      <c r="PVP281" s="755"/>
      <c r="PVQ281" s="755"/>
      <c r="PVR281" s="755"/>
      <c r="PVS281" s="755"/>
      <c r="PVT281" s="755"/>
      <c r="PVU281" s="755"/>
      <c r="PVV281" s="755"/>
      <c r="PVW281" s="755"/>
      <c r="PVX281" s="755"/>
      <c r="PVY281" s="755"/>
      <c r="PVZ281" s="755"/>
      <c r="PWA281" s="755"/>
      <c r="PWB281" s="755"/>
      <c r="PWC281" s="755"/>
      <c r="PWD281" s="755"/>
      <c r="PWE281" s="755"/>
      <c r="PWF281" s="755"/>
      <c r="PWG281" s="755"/>
      <c r="PWH281" s="755"/>
      <c r="PWI281" s="755"/>
      <c r="PWJ281" s="755"/>
      <c r="PWK281" s="755"/>
      <c r="PWL281" s="755"/>
      <c r="PWM281" s="755"/>
      <c r="PWN281" s="755"/>
      <c r="PWO281" s="755"/>
      <c r="PWP281" s="755"/>
      <c r="PWQ281" s="755"/>
      <c r="PWR281" s="755"/>
      <c r="PWS281" s="755"/>
      <c r="PWT281" s="755"/>
      <c r="PWU281" s="755"/>
      <c r="PWV281" s="755"/>
      <c r="PWW281" s="755"/>
      <c r="PWX281" s="755"/>
      <c r="PWY281" s="755"/>
      <c r="PWZ281" s="755"/>
      <c r="PXA281" s="755"/>
      <c r="PXB281" s="755"/>
      <c r="PXC281" s="755"/>
      <c r="PXD281" s="755"/>
      <c r="PXE281" s="755"/>
      <c r="PXF281" s="755"/>
      <c r="PXG281" s="755"/>
      <c r="PXH281" s="755"/>
      <c r="PXI281" s="755"/>
      <c r="PXJ281" s="755"/>
      <c r="PXK281" s="755"/>
      <c r="PXL281" s="755"/>
      <c r="PXM281" s="755"/>
      <c r="PXN281" s="755"/>
      <c r="PXO281" s="755"/>
      <c r="PXP281" s="755"/>
      <c r="PXQ281" s="755"/>
      <c r="PXR281" s="755"/>
      <c r="PXS281" s="755"/>
      <c r="PXT281" s="755"/>
      <c r="PXU281" s="755"/>
      <c r="PXV281" s="755"/>
      <c r="PXW281" s="755"/>
      <c r="PXX281" s="755"/>
      <c r="PXY281" s="755"/>
      <c r="PXZ281" s="755"/>
      <c r="PYA281" s="755"/>
      <c r="PYB281" s="755"/>
      <c r="PYC281" s="755"/>
      <c r="PYD281" s="755"/>
      <c r="PYE281" s="755"/>
      <c r="PYF281" s="755"/>
      <c r="PYG281" s="755"/>
      <c r="PYH281" s="755"/>
      <c r="PYI281" s="755"/>
      <c r="PYJ281" s="755"/>
      <c r="PYK281" s="755"/>
      <c r="PYL281" s="755"/>
      <c r="PYM281" s="755"/>
      <c r="PYN281" s="755"/>
      <c r="PYO281" s="755"/>
      <c r="PYP281" s="755"/>
      <c r="PYQ281" s="755"/>
      <c r="PYR281" s="755"/>
      <c r="PYS281" s="755"/>
      <c r="PYT281" s="755"/>
      <c r="PYU281" s="755"/>
      <c r="PYV281" s="755"/>
      <c r="PYW281" s="755"/>
      <c r="PYX281" s="755"/>
      <c r="PYY281" s="755"/>
      <c r="PYZ281" s="755"/>
      <c r="PZA281" s="755"/>
      <c r="PZB281" s="755"/>
      <c r="PZC281" s="755"/>
      <c r="PZD281" s="755"/>
      <c r="PZE281" s="755"/>
      <c r="PZF281" s="755"/>
      <c r="PZG281" s="755"/>
      <c r="PZH281" s="755"/>
      <c r="PZI281" s="755"/>
      <c r="PZJ281" s="755"/>
      <c r="PZK281" s="755"/>
      <c r="PZL281" s="755"/>
      <c r="PZM281" s="755"/>
      <c r="PZN281" s="755"/>
      <c r="PZO281" s="755"/>
      <c r="PZP281" s="755"/>
      <c r="PZQ281" s="755"/>
      <c r="PZR281" s="755"/>
      <c r="PZS281" s="755"/>
      <c r="PZT281" s="755"/>
      <c r="PZU281" s="755"/>
      <c r="PZV281" s="755"/>
      <c r="PZW281" s="755"/>
      <c r="PZX281" s="755"/>
      <c r="PZY281" s="755"/>
      <c r="PZZ281" s="755"/>
      <c r="QAA281" s="755"/>
      <c r="QAB281" s="755"/>
      <c r="QAC281" s="755"/>
      <c r="QAD281" s="755"/>
      <c r="QAE281" s="755"/>
      <c r="QAF281" s="755"/>
      <c r="QAG281" s="755"/>
      <c r="QAH281" s="755"/>
      <c r="QAI281" s="755"/>
      <c r="QAJ281" s="755"/>
      <c r="QAK281" s="755"/>
      <c r="QAL281" s="755"/>
      <c r="QAM281" s="755"/>
      <c r="QAN281" s="755"/>
      <c r="QAO281" s="755"/>
      <c r="QAP281" s="755"/>
      <c r="QAQ281" s="755"/>
      <c r="QAR281" s="755"/>
      <c r="QAS281" s="755"/>
      <c r="QAT281" s="755"/>
      <c r="QAU281" s="755"/>
      <c r="QAV281" s="755"/>
      <c r="QAW281" s="755"/>
      <c r="QAX281" s="755"/>
      <c r="QAY281" s="755"/>
      <c r="QAZ281" s="755"/>
      <c r="QBA281" s="755"/>
      <c r="QBB281" s="755"/>
      <c r="QBC281" s="755"/>
      <c r="QBD281" s="755"/>
      <c r="QBE281" s="755"/>
      <c r="QBF281" s="755"/>
      <c r="QBG281" s="755"/>
      <c r="QBH281" s="755"/>
      <c r="QBI281" s="755"/>
      <c r="QBJ281" s="755"/>
      <c r="QBK281" s="755"/>
      <c r="QBL281" s="755"/>
      <c r="QBM281" s="755"/>
      <c r="QBN281" s="755"/>
      <c r="QBO281" s="755"/>
      <c r="QBP281" s="755"/>
      <c r="QBQ281" s="755"/>
      <c r="QBR281" s="755"/>
      <c r="QBS281" s="755"/>
      <c r="QBT281" s="755"/>
      <c r="QBU281" s="755"/>
      <c r="QBV281" s="755"/>
      <c r="QBW281" s="755"/>
      <c r="QBX281" s="755"/>
      <c r="QBY281" s="755"/>
      <c r="QBZ281" s="755"/>
      <c r="QCA281" s="755"/>
      <c r="QCB281" s="755"/>
      <c r="QCC281" s="755"/>
      <c r="QCD281" s="755"/>
      <c r="QCE281" s="755"/>
      <c r="QCF281" s="755"/>
      <c r="QCG281" s="755"/>
      <c r="QCH281" s="755"/>
      <c r="QCI281" s="755"/>
      <c r="QCJ281" s="755"/>
      <c r="QCK281" s="755"/>
      <c r="QCL281" s="755"/>
      <c r="QCM281" s="755"/>
      <c r="QCN281" s="755"/>
      <c r="QCO281" s="755"/>
      <c r="QCP281" s="755"/>
      <c r="QCQ281" s="755"/>
      <c r="QCR281" s="755"/>
      <c r="QCS281" s="755"/>
      <c r="QCT281" s="755"/>
      <c r="QCU281" s="755"/>
      <c r="QCV281" s="755"/>
      <c r="QCW281" s="755"/>
      <c r="QCX281" s="755"/>
      <c r="QCY281" s="755"/>
      <c r="QCZ281" s="755"/>
      <c r="QDA281" s="755"/>
      <c r="QDB281" s="755"/>
      <c r="QDC281" s="755"/>
      <c r="QDD281" s="755"/>
      <c r="QDE281" s="755"/>
      <c r="QDF281" s="755"/>
      <c r="QDG281" s="755"/>
      <c r="QDH281" s="755"/>
      <c r="QDI281" s="755"/>
      <c r="QDJ281" s="755"/>
      <c r="QDK281" s="755"/>
      <c r="QDL281" s="755"/>
      <c r="QDM281" s="755"/>
      <c r="QDN281" s="755"/>
      <c r="QDO281" s="755"/>
      <c r="QDP281" s="755"/>
      <c r="QDQ281" s="755"/>
      <c r="QDR281" s="755"/>
      <c r="QDS281" s="755"/>
      <c r="QDT281" s="755"/>
      <c r="QDU281" s="755"/>
      <c r="QDV281" s="755"/>
      <c r="QDW281" s="755"/>
      <c r="QDX281" s="755"/>
      <c r="QDY281" s="755"/>
      <c r="QDZ281" s="755"/>
      <c r="QEA281" s="755"/>
      <c r="QEB281" s="755"/>
      <c r="QEC281" s="755"/>
      <c r="QED281" s="755"/>
      <c r="QEE281" s="755"/>
      <c r="QEF281" s="755"/>
      <c r="QEG281" s="755"/>
      <c r="QEH281" s="755"/>
      <c r="QEI281" s="755"/>
      <c r="QEJ281" s="755"/>
      <c r="QEK281" s="755"/>
      <c r="QEL281" s="755"/>
      <c r="QEM281" s="755"/>
      <c r="QEN281" s="755"/>
      <c r="QEO281" s="755"/>
      <c r="QEP281" s="755"/>
      <c r="QEQ281" s="755"/>
      <c r="QER281" s="755"/>
      <c r="QES281" s="755"/>
      <c r="QET281" s="755"/>
      <c r="QEU281" s="755"/>
      <c r="QEV281" s="755"/>
      <c r="QEW281" s="755"/>
      <c r="QEX281" s="755"/>
      <c r="QEY281" s="755"/>
      <c r="QEZ281" s="755"/>
      <c r="QFA281" s="755"/>
      <c r="QFB281" s="755"/>
      <c r="QFC281" s="755"/>
      <c r="QFD281" s="755"/>
      <c r="QFE281" s="755"/>
      <c r="QFF281" s="755"/>
      <c r="QFG281" s="755"/>
      <c r="QFH281" s="755"/>
      <c r="QFI281" s="755"/>
      <c r="QFJ281" s="755"/>
      <c r="QFK281" s="755"/>
      <c r="QFL281" s="755"/>
      <c r="QFM281" s="755"/>
      <c r="QFN281" s="755"/>
      <c r="QFO281" s="755"/>
      <c r="QFP281" s="755"/>
      <c r="QFQ281" s="755"/>
      <c r="QFR281" s="755"/>
      <c r="QFS281" s="755"/>
      <c r="QFT281" s="755"/>
      <c r="QFU281" s="755"/>
      <c r="QFV281" s="755"/>
      <c r="QFW281" s="755"/>
      <c r="QFX281" s="755"/>
      <c r="QFY281" s="755"/>
      <c r="QFZ281" s="755"/>
      <c r="QGA281" s="755"/>
      <c r="QGB281" s="755"/>
      <c r="QGC281" s="755"/>
      <c r="QGD281" s="755"/>
      <c r="QGE281" s="755"/>
      <c r="QGF281" s="755"/>
      <c r="QGG281" s="755"/>
      <c r="QGH281" s="755"/>
      <c r="QGI281" s="755"/>
      <c r="QGJ281" s="755"/>
      <c r="QGK281" s="755"/>
      <c r="QGL281" s="755"/>
      <c r="QGM281" s="755"/>
      <c r="QGN281" s="755"/>
      <c r="QGO281" s="755"/>
      <c r="QGP281" s="755"/>
      <c r="QGQ281" s="755"/>
      <c r="QGR281" s="755"/>
      <c r="QGS281" s="755"/>
      <c r="QGT281" s="755"/>
      <c r="QGU281" s="755"/>
      <c r="QGV281" s="755"/>
      <c r="QGW281" s="755"/>
      <c r="QGX281" s="755"/>
      <c r="QGY281" s="755"/>
      <c r="QGZ281" s="755"/>
      <c r="QHA281" s="755"/>
      <c r="QHB281" s="755"/>
      <c r="QHC281" s="755"/>
      <c r="QHD281" s="755"/>
      <c r="QHE281" s="755"/>
      <c r="QHF281" s="755"/>
      <c r="QHG281" s="755"/>
      <c r="QHH281" s="755"/>
      <c r="QHI281" s="755"/>
      <c r="QHJ281" s="755"/>
      <c r="QHK281" s="755"/>
      <c r="QHL281" s="755"/>
      <c r="QHM281" s="755"/>
      <c r="QHN281" s="755"/>
      <c r="QHO281" s="755"/>
      <c r="QHP281" s="755"/>
      <c r="QHQ281" s="755"/>
      <c r="QHR281" s="755"/>
      <c r="QHS281" s="755"/>
      <c r="QHT281" s="755"/>
      <c r="QHU281" s="755"/>
      <c r="QHV281" s="755"/>
      <c r="QHW281" s="755"/>
      <c r="QHX281" s="755"/>
      <c r="QHY281" s="755"/>
      <c r="QHZ281" s="755"/>
      <c r="QIA281" s="755"/>
      <c r="QIB281" s="755"/>
      <c r="QIC281" s="755"/>
      <c r="QID281" s="755"/>
      <c r="QIE281" s="755"/>
      <c r="QIF281" s="755"/>
      <c r="QIG281" s="755"/>
      <c r="QIH281" s="755"/>
      <c r="QII281" s="755"/>
      <c r="QIJ281" s="755"/>
      <c r="QIK281" s="755"/>
      <c r="QIL281" s="755"/>
      <c r="QIM281" s="755"/>
      <c r="QIN281" s="755"/>
      <c r="QIO281" s="755"/>
      <c r="QIP281" s="755"/>
      <c r="QIQ281" s="755"/>
      <c r="QIR281" s="755"/>
      <c r="QIS281" s="755"/>
      <c r="QIT281" s="755"/>
      <c r="QIU281" s="755"/>
      <c r="QIV281" s="755"/>
      <c r="QIW281" s="755"/>
      <c r="QIX281" s="755"/>
      <c r="QIY281" s="755"/>
      <c r="QIZ281" s="755"/>
      <c r="QJA281" s="755"/>
      <c r="QJB281" s="755"/>
      <c r="QJC281" s="755"/>
      <c r="QJD281" s="755"/>
      <c r="QJE281" s="755"/>
      <c r="QJF281" s="755"/>
      <c r="QJG281" s="755"/>
      <c r="QJH281" s="755"/>
      <c r="QJI281" s="755"/>
      <c r="QJJ281" s="755"/>
      <c r="QJK281" s="755"/>
      <c r="QJL281" s="755"/>
      <c r="QJM281" s="755"/>
      <c r="QJN281" s="755"/>
      <c r="QJO281" s="755"/>
      <c r="QJP281" s="755"/>
      <c r="QJQ281" s="755"/>
      <c r="QJR281" s="755"/>
      <c r="QJS281" s="755"/>
      <c r="QJT281" s="755"/>
      <c r="QJU281" s="755"/>
      <c r="QJV281" s="755"/>
      <c r="QJW281" s="755"/>
      <c r="QJX281" s="755"/>
      <c r="QJY281" s="755"/>
      <c r="QJZ281" s="755"/>
      <c r="QKA281" s="755"/>
      <c r="QKB281" s="755"/>
      <c r="QKC281" s="755"/>
      <c r="QKD281" s="755"/>
      <c r="QKE281" s="755"/>
      <c r="QKF281" s="755"/>
      <c r="QKG281" s="755"/>
      <c r="QKH281" s="755"/>
      <c r="QKI281" s="755"/>
      <c r="QKJ281" s="755"/>
      <c r="QKK281" s="755"/>
      <c r="QKL281" s="755"/>
      <c r="QKM281" s="755"/>
      <c r="QKN281" s="755"/>
      <c r="QKO281" s="755"/>
      <c r="QKP281" s="755"/>
      <c r="QKQ281" s="755"/>
      <c r="QKR281" s="755"/>
      <c r="QKS281" s="755"/>
      <c r="QKT281" s="755"/>
      <c r="QKU281" s="755"/>
      <c r="QKV281" s="755"/>
      <c r="QKW281" s="755"/>
      <c r="QKX281" s="755"/>
      <c r="QKY281" s="755"/>
      <c r="QKZ281" s="755"/>
      <c r="QLA281" s="755"/>
      <c r="QLB281" s="755"/>
      <c r="QLC281" s="755"/>
      <c r="QLD281" s="755"/>
      <c r="QLE281" s="755"/>
      <c r="QLF281" s="755"/>
      <c r="QLG281" s="755"/>
      <c r="QLH281" s="755"/>
      <c r="QLI281" s="755"/>
      <c r="QLJ281" s="755"/>
      <c r="QLK281" s="755"/>
      <c r="QLL281" s="755"/>
      <c r="QLM281" s="755"/>
      <c r="QLN281" s="755"/>
      <c r="QLO281" s="755"/>
      <c r="QLP281" s="755"/>
      <c r="QLQ281" s="755"/>
      <c r="QLR281" s="755"/>
      <c r="QLS281" s="755"/>
      <c r="QLT281" s="755"/>
      <c r="QLU281" s="755"/>
      <c r="QLV281" s="755"/>
      <c r="QLW281" s="755"/>
      <c r="QLX281" s="755"/>
      <c r="QLY281" s="755"/>
      <c r="QLZ281" s="755"/>
      <c r="QMA281" s="755"/>
      <c r="QMB281" s="755"/>
      <c r="QMC281" s="755"/>
      <c r="QMD281" s="755"/>
      <c r="QME281" s="755"/>
      <c r="QMF281" s="755"/>
      <c r="QMG281" s="755"/>
      <c r="QMH281" s="755"/>
      <c r="QMI281" s="755"/>
      <c r="QMJ281" s="755"/>
      <c r="QMK281" s="755"/>
      <c r="QML281" s="755"/>
      <c r="QMM281" s="755"/>
      <c r="QMN281" s="755"/>
      <c r="QMO281" s="755"/>
      <c r="QMP281" s="755"/>
      <c r="QMQ281" s="755"/>
      <c r="QMR281" s="755"/>
      <c r="QMS281" s="755"/>
      <c r="QMT281" s="755"/>
      <c r="QMU281" s="755"/>
      <c r="QMV281" s="755"/>
      <c r="QMW281" s="755"/>
      <c r="QMX281" s="755"/>
      <c r="QMY281" s="755"/>
      <c r="QMZ281" s="755"/>
      <c r="QNA281" s="755"/>
      <c r="QNB281" s="755"/>
      <c r="QNC281" s="755"/>
      <c r="QND281" s="755"/>
      <c r="QNE281" s="755"/>
      <c r="QNF281" s="755"/>
      <c r="QNG281" s="755"/>
      <c r="QNH281" s="755"/>
      <c r="QNI281" s="755"/>
      <c r="QNJ281" s="755"/>
      <c r="QNK281" s="755"/>
      <c r="QNL281" s="755"/>
      <c r="QNM281" s="755"/>
      <c r="QNN281" s="755"/>
      <c r="QNO281" s="755"/>
      <c r="QNP281" s="755"/>
      <c r="QNQ281" s="755"/>
      <c r="QNR281" s="755"/>
      <c r="QNS281" s="755"/>
      <c r="QNT281" s="755"/>
      <c r="QNU281" s="755"/>
      <c r="QNV281" s="755"/>
      <c r="QNW281" s="755"/>
      <c r="QNX281" s="755"/>
      <c r="QNY281" s="755"/>
      <c r="QNZ281" s="755"/>
      <c r="QOA281" s="755"/>
      <c r="QOB281" s="755"/>
      <c r="QOC281" s="755"/>
      <c r="QOD281" s="755"/>
      <c r="QOE281" s="755"/>
      <c r="QOF281" s="755"/>
      <c r="QOG281" s="755"/>
      <c r="QOH281" s="755"/>
      <c r="QOI281" s="755"/>
      <c r="QOJ281" s="755"/>
      <c r="QOK281" s="755"/>
      <c r="QOL281" s="755"/>
      <c r="QOM281" s="755"/>
      <c r="QON281" s="755"/>
      <c r="QOO281" s="755"/>
      <c r="QOP281" s="755"/>
      <c r="QOQ281" s="755"/>
      <c r="QOR281" s="755"/>
      <c r="QOS281" s="755"/>
      <c r="QOT281" s="755"/>
      <c r="QOU281" s="755"/>
      <c r="QOV281" s="755"/>
      <c r="QOW281" s="755"/>
      <c r="QOX281" s="755"/>
      <c r="QOY281" s="755"/>
      <c r="QOZ281" s="755"/>
      <c r="QPA281" s="755"/>
      <c r="QPB281" s="755"/>
      <c r="QPC281" s="755"/>
      <c r="QPD281" s="755"/>
      <c r="QPE281" s="755"/>
      <c r="QPF281" s="755"/>
      <c r="QPG281" s="755"/>
      <c r="QPH281" s="755"/>
      <c r="QPI281" s="755"/>
      <c r="QPJ281" s="755"/>
      <c r="QPK281" s="755"/>
      <c r="QPL281" s="755"/>
      <c r="QPM281" s="755"/>
      <c r="QPN281" s="755"/>
      <c r="QPO281" s="755"/>
      <c r="QPP281" s="755"/>
      <c r="QPQ281" s="755"/>
      <c r="QPR281" s="755"/>
      <c r="QPS281" s="755"/>
      <c r="QPT281" s="755"/>
      <c r="QPU281" s="755"/>
      <c r="QPV281" s="755"/>
      <c r="QPW281" s="755"/>
      <c r="QPX281" s="755"/>
      <c r="QPY281" s="755"/>
      <c r="QPZ281" s="755"/>
      <c r="QQA281" s="755"/>
      <c r="QQB281" s="755"/>
      <c r="QQC281" s="755"/>
      <c r="QQD281" s="755"/>
      <c r="QQE281" s="755"/>
      <c r="QQF281" s="755"/>
      <c r="QQG281" s="755"/>
      <c r="QQH281" s="755"/>
      <c r="QQI281" s="755"/>
      <c r="QQJ281" s="755"/>
      <c r="QQK281" s="755"/>
      <c r="QQL281" s="755"/>
      <c r="QQM281" s="755"/>
      <c r="QQN281" s="755"/>
      <c r="QQO281" s="755"/>
      <c r="QQP281" s="755"/>
      <c r="QQQ281" s="755"/>
      <c r="QQR281" s="755"/>
      <c r="QQS281" s="755"/>
      <c r="QQT281" s="755"/>
      <c r="QQU281" s="755"/>
      <c r="QQV281" s="755"/>
      <c r="QQW281" s="755"/>
      <c r="QQX281" s="755"/>
      <c r="QQY281" s="755"/>
      <c r="QQZ281" s="755"/>
      <c r="QRA281" s="755"/>
      <c r="QRB281" s="755"/>
      <c r="QRC281" s="755"/>
      <c r="QRD281" s="755"/>
      <c r="QRE281" s="755"/>
      <c r="QRF281" s="755"/>
      <c r="QRG281" s="755"/>
      <c r="QRH281" s="755"/>
      <c r="QRI281" s="755"/>
      <c r="QRJ281" s="755"/>
      <c r="QRK281" s="755"/>
      <c r="QRL281" s="755"/>
      <c r="QRM281" s="755"/>
      <c r="QRN281" s="755"/>
      <c r="QRO281" s="755"/>
      <c r="QRP281" s="755"/>
      <c r="QRQ281" s="755"/>
      <c r="QRR281" s="755"/>
      <c r="QRS281" s="755"/>
      <c r="QRT281" s="755"/>
      <c r="QRU281" s="755"/>
      <c r="QRV281" s="755"/>
      <c r="QRW281" s="755"/>
      <c r="QRX281" s="755"/>
      <c r="QRY281" s="755"/>
      <c r="QRZ281" s="755"/>
      <c r="QSA281" s="755"/>
      <c r="QSB281" s="755"/>
      <c r="QSC281" s="755"/>
      <c r="QSD281" s="755"/>
      <c r="QSE281" s="755"/>
      <c r="QSF281" s="755"/>
      <c r="QSG281" s="755"/>
      <c r="QSH281" s="755"/>
      <c r="QSI281" s="755"/>
      <c r="QSJ281" s="755"/>
      <c r="QSK281" s="755"/>
      <c r="QSL281" s="755"/>
      <c r="QSM281" s="755"/>
      <c r="QSN281" s="755"/>
      <c r="QSO281" s="755"/>
      <c r="QSP281" s="755"/>
      <c r="QSQ281" s="755"/>
      <c r="QSR281" s="755"/>
      <c r="QSS281" s="755"/>
      <c r="QST281" s="755"/>
      <c r="QSU281" s="755"/>
      <c r="QSV281" s="755"/>
      <c r="QSW281" s="755"/>
      <c r="QSX281" s="755"/>
      <c r="QSY281" s="755"/>
      <c r="QSZ281" s="755"/>
      <c r="QTA281" s="755"/>
      <c r="QTB281" s="755"/>
      <c r="QTC281" s="755"/>
      <c r="QTD281" s="755"/>
      <c r="QTE281" s="755"/>
      <c r="QTF281" s="755"/>
      <c r="QTG281" s="755"/>
      <c r="QTH281" s="755"/>
      <c r="QTI281" s="755"/>
      <c r="QTJ281" s="755"/>
      <c r="QTK281" s="755"/>
      <c r="QTL281" s="755"/>
      <c r="QTM281" s="755"/>
      <c r="QTN281" s="755"/>
      <c r="QTO281" s="755"/>
      <c r="QTP281" s="755"/>
      <c r="QTQ281" s="755"/>
      <c r="QTR281" s="755"/>
      <c r="QTS281" s="755"/>
      <c r="QTT281" s="755"/>
      <c r="QTU281" s="755"/>
      <c r="QTV281" s="755"/>
      <c r="QTW281" s="755"/>
      <c r="QTX281" s="755"/>
      <c r="QTY281" s="755"/>
      <c r="QTZ281" s="755"/>
      <c r="QUA281" s="755"/>
      <c r="QUB281" s="755"/>
      <c r="QUC281" s="755"/>
      <c r="QUD281" s="755"/>
      <c r="QUE281" s="755"/>
      <c r="QUF281" s="755"/>
      <c r="QUG281" s="755"/>
      <c r="QUH281" s="755"/>
      <c r="QUI281" s="755"/>
      <c r="QUJ281" s="755"/>
      <c r="QUK281" s="755"/>
      <c r="QUL281" s="755"/>
      <c r="QUM281" s="755"/>
      <c r="QUN281" s="755"/>
      <c r="QUO281" s="755"/>
      <c r="QUP281" s="755"/>
      <c r="QUQ281" s="755"/>
      <c r="QUR281" s="755"/>
      <c r="QUS281" s="755"/>
      <c r="QUT281" s="755"/>
      <c r="QUU281" s="755"/>
      <c r="QUV281" s="755"/>
      <c r="QUW281" s="755"/>
      <c r="QUX281" s="755"/>
      <c r="QUY281" s="755"/>
      <c r="QUZ281" s="755"/>
      <c r="QVA281" s="755"/>
      <c r="QVB281" s="755"/>
      <c r="QVC281" s="755"/>
      <c r="QVD281" s="755"/>
      <c r="QVE281" s="755"/>
      <c r="QVF281" s="755"/>
      <c r="QVG281" s="755"/>
      <c r="QVH281" s="755"/>
      <c r="QVI281" s="755"/>
      <c r="QVJ281" s="755"/>
      <c r="QVK281" s="755"/>
      <c r="QVL281" s="755"/>
      <c r="QVM281" s="755"/>
      <c r="QVN281" s="755"/>
      <c r="QVO281" s="755"/>
      <c r="QVP281" s="755"/>
      <c r="QVQ281" s="755"/>
      <c r="QVR281" s="755"/>
      <c r="QVS281" s="755"/>
      <c r="QVT281" s="755"/>
      <c r="QVU281" s="755"/>
      <c r="QVV281" s="755"/>
      <c r="QVW281" s="755"/>
      <c r="QVX281" s="755"/>
      <c r="QVY281" s="755"/>
      <c r="QVZ281" s="755"/>
      <c r="QWA281" s="755"/>
      <c r="QWB281" s="755"/>
      <c r="QWC281" s="755"/>
      <c r="QWD281" s="755"/>
      <c r="QWE281" s="755"/>
      <c r="QWF281" s="755"/>
      <c r="QWG281" s="755"/>
      <c r="QWH281" s="755"/>
      <c r="QWI281" s="755"/>
      <c r="QWJ281" s="755"/>
      <c r="QWK281" s="755"/>
      <c r="QWL281" s="755"/>
      <c r="QWM281" s="755"/>
      <c r="QWN281" s="755"/>
      <c r="QWO281" s="755"/>
      <c r="QWP281" s="755"/>
      <c r="QWQ281" s="755"/>
      <c r="QWR281" s="755"/>
      <c r="QWS281" s="755"/>
      <c r="QWT281" s="755"/>
      <c r="QWU281" s="755"/>
      <c r="QWV281" s="755"/>
      <c r="QWW281" s="755"/>
      <c r="QWX281" s="755"/>
      <c r="QWY281" s="755"/>
      <c r="QWZ281" s="755"/>
      <c r="QXA281" s="755"/>
      <c r="QXB281" s="755"/>
      <c r="QXC281" s="755"/>
      <c r="QXD281" s="755"/>
      <c r="QXE281" s="755"/>
      <c r="QXF281" s="755"/>
      <c r="QXG281" s="755"/>
      <c r="QXH281" s="755"/>
      <c r="QXI281" s="755"/>
      <c r="QXJ281" s="755"/>
      <c r="QXK281" s="755"/>
      <c r="QXL281" s="755"/>
      <c r="QXM281" s="755"/>
      <c r="QXN281" s="755"/>
      <c r="QXO281" s="755"/>
      <c r="QXP281" s="755"/>
      <c r="QXQ281" s="755"/>
      <c r="QXR281" s="755"/>
      <c r="QXS281" s="755"/>
      <c r="QXT281" s="755"/>
      <c r="QXU281" s="755"/>
      <c r="QXV281" s="755"/>
      <c r="QXW281" s="755"/>
      <c r="QXX281" s="755"/>
      <c r="QXY281" s="755"/>
      <c r="QXZ281" s="755"/>
      <c r="QYA281" s="755"/>
      <c r="QYB281" s="755"/>
      <c r="QYC281" s="755"/>
      <c r="QYD281" s="755"/>
      <c r="QYE281" s="755"/>
      <c r="QYF281" s="755"/>
      <c r="QYG281" s="755"/>
      <c r="QYH281" s="755"/>
      <c r="QYI281" s="755"/>
      <c r="QYJ281" s="755"/>
      <c r="QYK281" s="755"/>
      <c r="QYL281" s="755"/>
      <c r="QYM281" s="755"/>
      <c r="QYN281" s="755"/>
      <c r="QYO281" s="755"/>
      <c r="QYP281" s="755"/>
      <c r="QYQ281" s="755"/>
      <c r="QYR281" s="755"/>
      <c r="QYS281" s="755"/>
      <c r="QYT281" s="755"/>
      <c r="QYU281" s="755"/>
      <c r="QYV281" s="755"/>
      <c r="QYW281" s="755"/>
      <c r="QYX281" s="755"/>
      <c r="QYY281" s="755"/>
      <c r="QYZ281" s="755"/>
      <c r="QZA281" s="755"/>
      <c r="QZB281" s="755"/>
      <c r="QZC281" s="755"/>
      <c r="QZD281" s="755"/>
      <c r="QZE281" s="755"/>
      <c r="QZF281" s="755"/>
      <c r="QZG281" s="755"/>
      <c r="QZH281" s="755"/>
      <c r="QZI281" s="755"/>
      <c r="QZJ281" s="755"/>
      <c r="QZK281" s="755"/>
      <c r="QZL281" s="755"/>
      <c r="QZM281" s="755"/>
      <c r="QZN281" s="755"/>
      <c r="QZO281" s="755"/>
      <c r="QZP281" s="755"/>
      <c r="QZQ281" s="755"/>
      <c r="QZR281" s="755"/>
      <c r="QZS281" s="755"/>
      <c r="QZT281" s="755"/>
      <c r="QZU281" s="755"/>
      <c r="QZV281" s="755"/>
      <c r="QZW281" s="755"/>
      <c r="QZX281" s="755"/>
      <c r="QZY281" s="755"/>
      <c r="QZZ281" s="755"/>
      <c r="RAA281" s="755"/>
      <c r="RAB281" s="755"/>
      <c r="RAC281" s="755"/>
      <c r="RAD281" s="755"/>
      <c r="RAE281" s="755"/>
      <c r="RAF281" s="755"/>
      <c r="RAG281" s="755"/>
      <c r="RAH281" s="755"/>
      <c r="RAI281" s="755"/>
      <c r="RAJ281" s="755"/>
      <c r="RAK281" s="755"/>
      <c r="RAL281" s="755"/>
      <c r="RAM281" s="755"/>
      <c r="RAN281" s="755"/>
      <c r="RAO281" s="755"/>
      <c r="RAP281" s="755"/>
      <c r="RAQ281" s="755"/>
      <c r="RAR281" s="755"/>
      <c r="RAS281" s="755"/>
      <c r="RAT281" s="755"/>
      <c r="RAU281" s="755"/>
      <c r="RAV281" s="755"/>
      <c r="RAW281" s="755"/>
      <c r="RAX281" s="755"/>
      <c r="RAY281" s="755"/>
      <c r="RAZ281" s="755"/>
      <c r="RBA281" s="755"/>
      <c r="RBB281" s="755"/>
      <c r="RBC281" s="755"/>
      <c r="RBD281" s="755"/>
      <c r="RBE281" s="755"/>
      <c r="RBF281" s="755"/>
      <c r="RBG281" s="755"/>
      <c r="RBH281" s="755"/>
      <c r="RBI281" s="755"/>
      <c r="RBJ281" s="755"/>
      <c r="RBK281" s="755"/>
      <c r="RBL281" s="755"/>
      <c r="RBM281" s="755"/>
      <c r="RBN281" s="755"/>
      <c r="RBO281" s="755"/>
      <c r="RBP281" s="755"/>
      <c r="RBQ281" s="755"/>
      <c r="RBR281" s="755"/>
      <c r="RBS281" s="755"/>
      <c r="RBT281" s="755"/>
      <c r="RBU281" s="755"/>
      <c r="RBV281" s="755"/>
      <c r="RBW281" s="755"/>
      <c r="RBX281" s="755"/>
      <c r="RBY281" s="755"/>
      <c r="RBZ281" s="755"/>
      <c r="RCA281" s="755"/>
      <c r="RCB281" s="755"/>
      <c r="RCC281" s="755"/>
      <c r="RCD281" s="755"/>
      <c r="RCE281" s="755"/>
      <c r="RCF281" s="755"/>
      <c r="RCG281" s="755"/>
      <c r="RCH281" s="755"/>
      <c r="RCI281" s="755"/>
      <c r="RCJ281" s="755"/>
      <c r="RCK281" s="755"/>
      <c r="RCL281" s="755"/>
      <c r="RCM281" s="755"/>
      <c r="RCN281" s="755"/>
      <c r="RCO281" s="755"/>
      <c r="RCP281" s="755"/>
      <c r="RCQ281" s="755"/>
      <c r="RCR281" s="755"/>
      <c r="RCS281" s="755"/>
      <c r="RCT281" s="755"/>
      <c r="RCU281" s="755"/>
      <c r="RCV281" s="755"/>
      <c r="RCW281" s="755"/>
      <c r="RCX281" s="755"/>
      <c r="RCY281" s="755"/>
      <c r="RCZ281" s="755"/>
      <c r="RDA281" s="755"/>
      <c r="RDB281" s="755"/>
      <c r="RDC281" s="755"/>
      <c r="RDD281" s="755"/>
      <c r="RDE281" s="755"/>
      <c r="RDF281" s="755"/>
      <c r="RDG281" s="755"/>
      <c r="RDH281" s="755"/>
      <c r="RDI281" s="755"/>
      <c r="RDJ281" s="755"/>
      <c r="RDK281" s="755"/>
      <c r="RDL281" s="755"/>
      <c r="RDM281" s="755"/>
      <c r="RDN281" s="755"/>
      <c r="RDO281" s="755"/>
      <c r="RDP281" s="755"/>
      <c r="RDQ281" s="755"/>
      <c r="RDR281" s="755"/>
      <c r="RDS281" s="755"/>
      <c r="RDT281" s="755"/>
      <c r="RDU281" s="755"/>
      <c r="RDV281" s="755"/>
      <c r="RDW281" s="755"/>
      <c r="RDX281" s="755"/>
      <c r="RDY281" s="755"/>
      <c r="RDZ281" s="755"/>
      <c r="REA281" s="755"/>
      <c r="REB281" s="755"/>
      <c r="REC281" s="755"/>
      <c r="RED281" s="755"/>
      <c r="REE281" s="755"/>
      <c r="REF281" s="755"/>
      <c r="REG281" s="755"/>
      <c r="REH281" s="755"/>
      <c r="REI281" s="755"/>
      <c r="REJ281" s="755"/>
      <c r="REK281" s="755"/>
      <c r="REL281" s="755"/>
      <c r="REM281" s="755"/>
      <c r="REN281" s="755"/>
      <c r="REO281" s="755"/>
      <c r="REP281" s="755"/>
      <c r="REQ281" s="755"/>
      <c r="RER281" s="755"/>
      <c r="RES281" s="755"/>
      <c r="RET281" s="755"/>
      <c r="REU281" s="755"/>
      <c r="REV281" s="755"/>
      <c r="REW281" s="755"/>
      <c r="REX281" s="755"/>
      <c r="REY281" s="755"/>
      <c r="REZ281" s="755"/>
      <c r="RFA281" s="755"/>
      <c r="RFB281" s="755"/>
      <c r="RFC281" s="755"/>
      <c r="RFD281" s="755"/>
      <c r="RFE281" s="755"/>
      <c r="RFF281" s="755"/>
      <c r="RFG281" s="755"/>
      <c r="RFH281" s="755"/>
      <c r="RFI281" s="755"/>
      <c r="RFJ281" s="755"/>
      <c r="RFK281" s="755"/>
      <c r="RFL281" s="755"/>
      <c r="RFM281" s="755"/>
      <c r="RFN281" s="755"/>
      <c r="RFO281" s="755"/>
      <c r="RFP281" s="755"/>
      <c r="RFQ281" s="755"/>
      <c r="RFR281" s="755"/>
      <c r="RFS281" s="755"/>
      <c r="RFT281" s="755"/>
      <c r="RFU281" s="755"/>
      <c r="RFV281" s="755"/>
      <c r="RFW281" s="755"/>
      <c r="RFX281" s="755"/>
      <c r="RFY281" s="755"/>
      <c r="RFZ281" s="755"/>
      <c r="RGA281" s="755"/>
      <c r="RGB281" s="755"/>
      <c r="RGC281" s="755"/>
      <c r="RGD281" s="755"/>
      <c r="RGE281" s="755"/>
      <c r="RGF281" s="755"/>
      <c r="RGG281" s="755"/>
      <c r="RGH281" s="755"/>
      <c r="RGI281" s="755"/>
      <c r="RGJ281" s="755"/>
      <c r="RGK281" s="755"/>
      <c r="RGL281" s="755"/>
      <c r="RGM281" s="755"/>
      <c r="RGN281" s="755"/>
      <c r="RGO281" s="755"/>
      <c r="RGP281" s="755"/>
      <c r="RGQ281" s="755"/>
      <c r="RGR281" s="755"/>
      <c r="RGS281" s="755"/>
      <c r="RGT281" s="755"/>
      <c r="RGU281" s="755"/>
      <c r="RGV281" s="755"/>
      <c r="RGW281" s="755"/>
      <c r="RGX281" s="755"/>
      <c r="RGY281" s="755"/>
      <c r="RGZ281" s="755"/>
      <c r="RHA281" s="755"/>
      <c r="RHB281" s="755"/>
      <c r="RHC281" s="755"/>
      <c r="RHD281" s="755"/>
      <c r="RHE281" s="755"/>
      <c r="RHF281" s="755"/>
      <c r="RHG281" s="755"/>
      <c r="RHH281" s="755"/>
      <c r="RHI281" s="755"/>
      <c r="RHJ281" s="755"/>
      <c r="RHK281" s="755"/>
      <c r="RHL281" s="755"/>
      <c r="RHM281" s="755"/>
      <c r="RHN281" s="755"/>
      <c r="RHO281" s="755"/>
      <c r="RHP281" s="755"/>
      <c r="RHQ281" s="755"/>
      <c r="RHR281" s="755"/>
      <c r="RHS281" s="755"/>
      <c r="RHT281" s="755"/>
      <c r="RHU281" s="755"/>
      <c r="RHV281" s="755"/>
      <c r="RHW281" s="755"/>
      <c r="RHX281" s="755"/>
      <c r="RHY281" s="755"/>
      <c r="RHZ281" s="755"/>
      <c r="RIA281" s="755"/>
      <c r="RIB281" s="755"/>
      <c r="RIC281" s="755"/>
      <c r="RID281" s="755"/>
      <c r="RIE281" s="755"/>
      <c r="RIF281" s="755"/>
      <c r="RIG281" s="755"/>
      <c r="RIH281" s="755"/>
      <c r="RII281" s="755"/>
      <c r="RIJ281" s="755"/>
      <c r="RIK281" s="755"/>
      <c r="RIL281" s="755"/>
      <c r="RIM281" s="755"/>
      <c r="RIN281" s="755"/>
      <c r="RIO281" s="755"/>
      <c r="RIP281" s="755"/>
      <c r="RIQ281" s="755"/>
      <c r="RIR281" s="755"/>
      <c r="RIS281" s="755"/>
      <c r="RIT281" s="755"/>
      <c r="RIU281" s="755"/>
      <c r="RIV281" s="755"/>
      <c r="RIW281" s="755"/>
      <c r="RIX281" s="755"/>
      <c r="RIY281" s="755"/>
      <c r="RIZ281" s="755"/>
      <c r="RJA281" s="755"/>
      <c r="RJB281" s="755"/>
      <c r="RJC281" s="755"/>
      <c r="RJD281" s="755"/>
      <c r="RJE281" s="755"/>
      <c r="RJF281" s="755"/>
      <c r="RJG281" s="755"/>
      <c r="RJH281" s="755"/>
      <c r="RJI281" s="755"/>
      <c r="RJJ281" s="755"/>
      <c r="RJK281" s="755"/>
      <c r="RJL281" s="755"/>
      <c r="RJM281" s="755"/>
      <c r="RJN281" s="755"/>
      <c r="RJO281" s="755"/>
      <c r="RJP281" s="755"/>
      <c r="RJQ281" s="755"/>
      <c r="RJR281" s="755"/>
      <c r="RJS281" s="755"/>
      <c r="RJT281" s="755"/>
      <c r="RJU281" s="755"/>
      <c r="RJV281" s="755"/>
      <c r="RJW281" s="755"/>
      <c r="RJX281" s="755"/>
      <c r="RJY281" s="755"/>
      <c r="RJZ281" s="755"/>
      <c r="RKA281" s="755"/>
      <c r="RKB281" s="755"/>
      <c r="RKC281" s="755"/>
      <c r="RKD281" s="755"/>
      <c r="RKE281" s="755"/>
      <c r="RKF281" s="755"/>
      <c r="RKG281" s="755"/>
      <c r="RKH281" s="755"/>
      <c r="RKI281" s="755"/>
      <c r="RKJ281" s="755"/>
      <c r="RKK281" s="755"/>
      <c r="RKL281" s="755"/>
      <c r="RKM281" s="755"/>
      <c r="RKN281" s="755"/>
      <c r="RKO281" s="755"/>
      <c r="RKP281" s="755"/>
      <c r="RKQ281" s="755"/>
      <c r="RKR281" s="755"/>
      <c r="RKS281" s="755"/>
      <c r="RKT281" s="755"/>
      <c r="RKU281" s="755"/>
      <c r="RKV281" s="755"/>
      <c r="RKW281" s="755"/>
      <c r="RKX281" s="755"/>
      <c r="RKY281" s="755"/>
      <c r="RKZ281" s="755"/>
      <c r="RLA281" s="755"/>
      <c r="RLB281" s="755"/>
      <c r="RLC281" s="755"/>
      <c r="RLD281" s="755"/>
      <c r="RLE281" s="755"/>
      <c r="RLF281" s="755"/>
      <c r="RLG281" s="755"/>
      <c r="RLH281" s="755"/>
      <c r="RLI281" s="755"/>
      <c r="RLJ281" s="755"/>
      <c r="RLK281" s="755"/>
      <c r="RLL281" s="755"/>
      <c r="RLM281" s="755"/>
      <c r="RLN281" s="755"/>
      <c r="RLO281" s="755"/>
      <c r="RLP281" s="755"/>
      <c r="RLQ281" s="755"/>
      <c r="RLR281" s="755"/>
      <c r="RLS281" s="755"/>
      <c r="RLT281" s="755"/>
      <c r="RLU281" s="755"/>
      <c r="RLV281" s="755"/>
      <c r="RLW281" s="755"/>
      <c r="RLX281" s="755"/>
      <c r="RLY281" s="755"/>
      <c r="RLZ281" s="755"/>
      <c r="RMA281" s="755"/>
      <c r="RMB281" s="755"/>
      <c r="RMC281" s="755"/>
      <c r="RMD281" s="755"/>
      <c r="RME281" s="755"/>
      <c r="RMF281" s="755"/>
      <c r="RMG281" s="755"/>
      <c r="RMH281" s="755"/>
      <c r="RMI281" s="755"/>
      <c r="RMJ281" s="755"/>
      <c r="RMK281" s="755"/>
      <c r="RML281" s="755"/>
      <c r="RMM281" s="755"/>
      <c r="RMN281" s="755"/>
      <c r="RMO281" s="755"/>
      <c r="RMP281" s="755"/>
      <c r="RMQ281" s="755"/>
      <c r="RMR281" s="755"/>
      <c r="RMS281" s="755"/>
      <c r="RMT281" s="755"/>
      <c r="RMU281" s="755"/>
      <c r="RMV281" s="755"/>
      <c r="RMW281" s="755"/>
      <c r="RMX281" s="755"/>
      <c r="RMY281" s="755"/>
      <c r="RMZ281" s="755"/>
      <c r="RNA281" s="755"/>
      <c r="RNB281" s="755"/>
      <c r="RNC281" s="755"/>
      <c r="RND281" s="755"/>
      <c r="RNE281" s="755"/>
      <c r="RNF281" s="755"/>
      <c r="RNG281" s="755"/>
      <c r="RNH281" s="755"/>
      <c r="RNI281" s="755"/>
      <c r="RNJ281" s="755"/>
      <c r="RNK281" s="755"/>
      <c r="RNL281" s="755"/>
      <c r="RNM281" s="755"/>
      <c r="RNN281" s="755"/>
      <c r="RNO281" s="755"/>
      <c r="RNP281" s="755"/>
      <c r="RNQ281" s="755"/>
      <c r="RNR281" s="755"/>
      <c r="RNS281" s="755"/>
      <c r="RNT281" s="755"/>
      <c r="RNU281" s="755"/>
      <c r="RNV281" s="755"/>
      <c r="RNW281" s="755"/>
      <c r="RNX281" s="755"/>
      <c r="RNY281" s="755"/>
      <c r="RNZ281" s="755"/>
      <c r="ROA281" s="755"/>
      <c r="ROB281" s="755"/>
      <c r="ROC281" s="755"/>
      <c r="ROD281" s="755"/>
      <c r="ROE281" s="755"/>
      <c r="ROF281" s="755"/>
      <c r="ROG281" s="755"/>
      <c r="ROH281" s="755"/>
      <c r="ROI281" s="755"/>
      <c r="ROJ281" s="755"/>
      <c r="ROK281" s="755"/>
      <c r="ROL281" s="755"/>
      <c r="ROM281" s="755"/>
      <c r="RON281" s="755"/>
      <c r="ROO281" s="755"/>
      <c r="ROP281" s="755"/>
      <c r="ROQ281" s="755"/>
      <c r="ROR281" s="755"/>
      <c r="ROS281" s="755"/>
      <c r="ROT281" s="755"/>
      <c r="ROU281" s="755"/>
      <c r="ROV281" s="755"/>
      <c r="ROW281" s="755"/>
      <c r="ROX281" s="755"/>
      <c r="ROY281" s="755"/>
      <c r="ROZ281" s="755"/>
      <c r="RPA281" s="755"/>
      <c r="RPB281" s="755"/>
      <c r="RPC281" s="755"/>
      <c r="RPD281" s="755"/>
      <c r="RPE281" s="755"/>
      <c r="RPF281" s="755"/>
      <c r="RPG281" s="755"/>
      <c r="RPH281" s="755"/>
      <c r="RPI281" s="755"/>
      <c r="RPJ281" s="755"/>
      <c r="RPK281" s="755"/>
      <c r="RPL281" s="755"/>
      <c r="RPM281" s="755"/>
      <c r="RPN281" s="755"/>
      <c r="RPO281" s="755"/>
      <c r="RPP281" s="755"/>
      <c r="RPQ281" s="755"/>
      <c r="RPR281" s="755"/>
      <c r="RPS281" s="755"/>
      <c r="RPT281" s="755"/>
      <c r="RPU281" s="755"/>
      <c r="RPV281" s="755"/>
      <c r="RPW281" s="755"/>
      <c r="RPX281" s="755"/>
      <c r="RPY281" s="755"/>
      <c r="RPZ281" s="755"/>
      <c r="RQA281" s="755"/>
      <c r="RQB281" s="755"/>
      <c r="RQC281" s="755"/>
      <c r="RQD281" s="755"/>
      <c r="RQE281" s="755"/>
      <c r="RQF281" s="755"/>
      <c r="RQG281" s="755"/>
      <c r="RQH281" s="755"/>
      <c r="RQI281" s="755"/>
      <c r="RQJ281" s="755"/>
      <c r="RQK281" s="755"/>
      <c r="RQL281" s="755"/>
      <c r="RQM281" s="755"/>
      <c r="RQN281" s="755"/>
      <c r="RQO281" s="755"/>
      <c r="RQP281" s="755"/>
      <c r="RQQ281" s="755"/>
      <c r="RQR281" s="755"/>
      <c r="RQS281" s="755"/>
      <c r="RQT281" s="755"/>
      <c r="RQU281" s="755"/>
      <c r="RQV281" s="755"/>
      <c r="RQW281" s="755"/>
      <c r="RQX281" s="755"/>
      <c r="RQY281" s="755"/>
      <c r="RQZ281" s="755"/>
      <c r="RRA281" s="755"/>
      <c r="RRB281" s="755"/>
      <c r="RRC281" s="755"/>
      <c r="RRD281" s="755"/>
      <c r="RRE281" s="755"/>
      <c r="RRF281" s="755"/>
      <c r="RRG281" s="755"/>
      <c r="RRH281" s="755"/>
      <c r="RRI281" s="755"/>
      <c r="RRJ281" s="755"/>
      <c r="RRK281" s="755"/>
      <c r="RRL281" s="755"/>
      <c r="RRM281" s="755"/>
      <c r="RRN281" s="755"/>
      <c r="RRO281" s="755"/>
      <c r="RRP281" s="755"/>
      <c r="RRQ281" s="755"/>
      <c r="RRR281" s="755"/>
      <c r="RRS281" s="755"/>
      <c r="RRT281" s="755"/>
      <c r="RRU281" s="755"/>
      <c r="RRV281" s="755"/>
      <c r="RRW281" s="755"/>
      <c r="RRX281" s="755"/>
      <c r="RRY281" s="755"/>
      <c r="RRZ281" s="755"/>
      <c r="RSA281" s="755"/>
      <c r="RSB281" s="755"/>
      <c r="RSC281" s="755"/>
      <c r="RSD281" s="755"/>
      <c r="RSE281" s="755"/>
      <c r="RSF281" s="755"/>
      <c r="RSG281" s="755"/>
      <c r="RSH281" s="755"/>
      <c r="RSI281" s="755"/>
      <c r="RSJ281" s="755"/>
      <c r="RSK281" s="755"/>
      <c r="RSL281" s="755"/>
      <c r="RSM281" s="755"/>
      <c r="RSN281" s="755"/>
      <c r="RSO281" s="755"/>
      <c r="RSP281" s="755"/>
      <c r="RSQ281" s="755"/>
      <c r="RSR281" s="755"/>
      <c r="RSS281" s="755"/>
      <c r="RST281" s="755"/>
      <c r="RSU281" s="755"/>
      <c r="RSV281" s="755"/>
      <c r="RSW281" s="755"/>
      <c r="RSX281" s="755"/>
      <c r="RSY281" s="755"/>
      <c r="RSZ281" s="755"/>
      <c r="RTA281" s="755"/>
      <c r="RTB281" s="755"/>
      <c r="RTC281" s="755"/>
      <c r="RTD281" s="755"/>
      <c r="RTE281" s="755"/>
      <c r="RTF281" s="755"/>
      <c r="RTG281" s="755"/>
      <c r="RTH281" s="755"/>
      <c r="RTI281" s="755"/>
      <c r="RTJ281" s="755"/>
      <c r="RTK281" s="755"/>
      <c r="RTL281" s="755"/>
      <c r="RTM281" s="755"/>
      <c r="RTN281" s="755"/>
      <c r="RTO281" s="755"/>
      <c r="RTP281" s="755"/>
      <c r="RTQ281" s="755"/>
      <c r="RTR281" s="755"/>
      <c r="RTS281" s="755"/>
      <c r="RTT281" s="755"/>
      <c r="RTU281" s="755"/>
      <c r="RTV281" s="755"/>
      <c r="RTW281" s="755"/>
      <c r="RTX281" s="755"/>
      <c r="RTY281" s="755"/>
      <c r="RTZ281" s="755"/>
      <c r="RUA281" s="755"/>
      <c r="RUB281" s="755"/>
      <c r="RUC281" s="755"/>
      <c r="RUD281" s="755"/>
      <c r="RUE281" s="755"/>
      <c r="RUF281" s="755"/>
      <c r="RUG281" s="755"/>
      <c r="RUH281" s="755"/>
      <c r="RUI281" s="755"/>
      <c r="RUJ281" s="755"/>
      <c r="RUK281" s="755"/>
      <c r="RUL281" s="755"/>
      <c r="RUM281" s="755"/>
      <c r="RUN281" s="755"/>
      <c r="RUO281" s="755"/>
      <c r="RUP281" s="755"/>
      <c r="RUQ281" s="755"/>
      <c r="RUR281" s="755"/>
      <c r="RUS281" s="755"/>
      <c r="RUT281" s="755"/>
      <c r="RUU281" s="755"/>
      <c r="RUV281" s="755"/>
      <c r="RUW281" s="755"/>
      <c r="RUX281" s="755"/>
      <c r="RUY281" s="755"/>
      <c r="RUZ281" s="755"/>
      <c r="RVA281" s="755"/>
      <c r="RVB281" s="755"/>
      <c r="RVC281" s="755"/>
      <c r="RVD281" s="755"/>
      <c r="RVE281" s="755"/>
      <c r="RVF281" s="755"/>
      <c r="RVG281" s="755"/>
      <c r="RVH281" s="755"/>
      <c r="RVI281" s="755"/>
      <c r="RVJ281" s="755"/>
      <c r="RVK281" s="755"/>
      <c r="RVL281" s="755"/>
      <c r="RVM281" s="755"/>
      <c r="RVN281" s="755"/>
      <c r="RVO281" s="755"/>
      <c r="RVP281" s="755"/>
      <c r="RVQ281" s="755"/>
      <c r="RVR281" s="755"/>
      <c r="RVS281" s="755"/>
      <c r="RVT281" s="755"/>
      <c r="RVU281" s="755"/>
      <c r="RVV281" s="755"/>
      <c r="RVW281" s="755"/>
      <c r="RVX281" s="755"/>
      <c r="RVY281" s="755"/>
      <c r="RVZ281" s="755"/>
      <c r="RWA281" s="755"/>
      <c r="RWB281" s="755"/>
      <c r="RWC281" s="755"/>
      <c r="RWD281" s="755"/>
      <c r="RWE281" s="755"/>
      <c r="RWF281" s="755"/>
      <c r="RWG281" s="755"/>
      <c r="RWH281" s="755"/>
      <c r="RWI281" s="755"/>
      <c r="RWJ281" s="755"/>
      <c r="RWK281" s="755"/>
      <c r="RWL281" s="755"/>
      <c r="RWM281" s="755"/>
      <c r="RWN281" s="755"/>
      <c r="RWO281" s="755"/>
      <c r="RWP281" s="755"/>
      <c r="RWQ281" s="755"/>
      <c r="RWR281" s="755"/>
      <c r="RWS281" s="755"/>
      <c r="RWT281" s="755"/>
      <c r="RWU281" s="755"/>
      <c r="RWV281" s="755"/>
      <c r="RWW281" s="755"/>
      <c r="RWX281" s="755"/>
      <c r="RWY281" s="755"/>
      <c r="RWZ281" s="755"/>
      <c r="RXA281" s="755"/>
      <c r="RXB281" s="755"/>
      <c r="RXC281" s="755"/>
      <c r="RXD281" s="755"/>
      <c r="RXE281" s="755"/>
      <c r="RXF281" s="755"/>
      <c r="RXG281" s="755"/>
      <c r="RXH281" s="755"/>
      <c r="RXI281" s="755"/>
      <c r="RXJ281" s="755"/>
      <c r="RXK281" s="755"/>
      <c r="RXL281" s="755"/>
      <c r="RXM281" s="755"/>
      <c r="RXN281" s="755"/>
      <c r="RXO281" s="755"/>
      <c r="RXP281" s="755"/>
      <c r="RXQ281" s="755"/>
      <c r="RXR281" s="755"/>
      <c r="RXS281" s="755"/>
      <c r="RXT281" s="755"/>
      <c r="RXU281" s="755"/>
      <c r="RXV281" s="755"/>
      <c r="RXW281" s="755"/>
      <c r="RXX281" s="755"/>
      <c r="RXY281" s="755"/>
      <c r="RXZ281" s="755"/>
      <c r="RYA281" s="755"/>
      <c r="RYB281" s="755"/>
      <c r="RYC281" s="755"/>
      <c r="RYD281" s="755"/>
      <c r="RYE281" s="755"/>
      <c r="RYF281" s="755"/>
      <c r="RYG281" s="755"/>
      <c r="RYH281" s="755"/>
      <c r="RYI281" s="755"/>
      <c r="RYJ281" s="755"/>
      <c r="RYK281" s="755"/>
      <c r="RYL281" s="755"/>
      <c r="RYM281" s="755"/>
      <c r="RYN281" s="755"/>
      <c r="RYO281" s="755"/>
      <c r="RYP281" s="755"/>
      <c r="RYQ281" s="755"/>
      <c r="RYR281" s="755"/>
      <c r="RYS281" s="755"/>
      <c r="RYT281" s="755"/>
      <c r="RYU281" s="755"/>
      <c r="RYV281" s="755"/>
      <c r="RYW281" s="755"/>
      <c r="RYX281" s="755"/>
      <c r="RYY281" s="755"/>
      <c r="RYZ281" s="755"/>
      <c r="RZA281" s="755"/>
      <c r="RZB281" s="755"/>
      <c r="RZC281" s="755"/>
      <c r="RZD281" s="755"/>
      <c r="RZE281" s="755"/>
      <c r="RZF281" s="755"/>
      <c r="RZG281" s="755"/>
      <c r="RZH281" s="755"/>
      <c r="RZI281" s="755"/>
      <c r="RZJ281" s="755"/>
      <c r="RZK281" s="755"/>
      <c r="RZL281" s="755"/>
      <c r="RZM281" s="755"/>
      <c r="RZN281" s="755"/>
      <c r="RZO281" s="755"/>
      <c r="RZP281" s="755"/>
      <c r="RZQ281" s="755"/>
      <c r="RZR281" s="755"/>
      <c r="RZS281" s="755"/>
      <c r="RZT281" s="755"/>
      <c r="RZU281" s="755"/>
      <c r="RZV281" s="755"/>
      <c r="RZW281" s="755"/>
      <c r="RZX281" s="755"/>
      <c r="RZY281" s="755"/>
      <c r="RZZ281" s="755"/>
      <c r="SAA281" s="755"/>
      <c r="SAB281" s="755"/>
      <c r="SAC281" s="755"/>
      <c r="SAD281" s="755"/>
      <c r="SAE281" s="755"/>
      <c r="SAF281" s="755"/>
      <c r="SAG281" s="755"/>
      <c r="SAH281" s="755"/>
      <c r="SAI281" s="755"/>
      <c r="SAJ281" s="755"/>
      <c r="SAK281" s="755"/>
      <c r="SAL281" s="755"/>
      <c r="SAM281" s="755"/>
      <c r="SAN281" s="755"/>
      <c r="SAO281" s="755"/>
      <c r="SAP281" s="755"/>
      <c r="SAQ281" s="755"/>
      <c r="SAR281" s="755"/>
      <c r="SAS281" s="755"/>
      <c r="SAT281" s="755"/>
      <c r="SAU281" s="755"/>
      <c r="SAV281" s="755"/>
      <c r="SAW281" s="755"/>
      <c r="SAX281" s="755"/>
      <c r="SAY281" s="755"/>
      <c r="SAZ281" s="755"/>
      <c r="SBA281" s="755"/>
      <c r="SBB281" s="755"/>
      <c r="SBC281" s="755"/>
      <c r="SBD281" s="755"/>
      <c r="SBE281" s="755"/>
      <c r="SBF281" s="755"/>
      <c r="SBG281" s="755"/>
      <c r="SBH281" s="755"/>
      <c r="SBI281" s="755"/>
      <c r="SBJ281" s="755"/>
      <c r="SBK281" s="755"/>
      <c r="SBL281" s="755"/>
      <c r="SBM281" s="755"/>
      <c r="SBN281" s="755"/>
      <c r="SBO281" s="755"/>
      <c r="SBP281" s="755"/>
      <c r="SBQ281" s="755"/>
      <c r="SBR281" s="755"/>
      <c r="SBS281" s="755"/>
      <c r="SBT281" s="755"/>
      <c r="SBU281" s="755"/>
      <c r="SBV281" s="755"/>
      <c r="SBW281" s="755"/>
      <c r="SBX281" s="755"/>
      <c r="SBY281" s="755"/>
      <c r="SBZ281" s="755"/>
      <c r="SCA281" s="755"/>
      <c r="SCB281" s="755"/>
      <c r="SCC281" s="755"/>
      <c r="SCD281" s="755"/>
      <c r="SCE281" s="755"/>
      <c r="SCF281" s="755"/>
      <c r="SCG281" s="755"/>
      <c r="SCH281" s="755"/>
      <c r="SCI281" s="755"/>
      <c r="SCJ281" s="755"/>
      <c r="SCK281" s="755"/>
      <c r="SCL281" s="755"/>
      <c r="SCM281" s="755"/>
      <c r="SCN281" s="755"/>
      <c r="SCO281" s="755"/>
      <c r="SCP281" s="755"/>
      <c r="SCQ281" s="755"/>
      <c r="SCR281" s="755"/>
      <c r="SCS281" s="755"/>
      <c r="SCT281" s="755"/>
      <c r="SCU281" s="755"/>
      <c r="SCV281" s="755"/>
      <c r="SCW281" s="755"/>
      <c r="SCX281" s="755"/>
      <c r="SCY281" s="755"/>
      <c r="SCZ281" s="755"/>
      <c r="SDA281" s="755"/>
      <c r="SDB281" s="755"/>
      <c r="SDC281" s="755"/>
      <c r="SDD281" s="755"/>
      <c r="SDE281" s="755"/>
      <c r="SDF281" s="755"/>
      <c r="SDG281" s="755"/>
      <c r="SDH281" s="755"/>
      <c r="SDI281" s="755"/>
      <c r="SDJ281" s="755"/>
      <c r="SDK281" s="755"/>
      <c r="SDL281" s="755"/>
      <c r="SDM281" s="755"/>
      <c r="SDN281" s="755"/>
      <c r="SDO281" s="755"/>
      <c r="SDP281" s="755"/>
      <c r="SDQ281" s="755"/>
      <c r="SDR281" s="755"/>
      <c r="SDS281" s="755"/>
      <c r="SDT281" s="755"/>
      <c r="SDU281" s="755"/>
      <c r="SDV281" s="755"/>
      <c r="SDW281" s="755"/>
      <c r="SDX281" s="755"/>
      <c r="SDY281" s="755"/>
      <c r="SDZ281" s="755"/>
      <c r="SEA281" s="755"/>
      <c r="SEB281" s="755"/>
      <c r="SEC281" s="755"/>
      <c r="SED281" s="755"/>
      <c r="SEE281" s="755"/>
      <c r="SEF281" s="755"/>
      <c r="SEG281" s="755"/>
      <c r="SEH281" s="755"/>
      <c r="SEI281" s="755"/>
      <c r="SEJ281" s="755"/>
      <c r="SEK281" s="755"/>
      <c r="SEL281" s="755"/>
      <c r="SEM281" s="755"/>
      <c r="SEN281" s="755"/>
      <c r="SEO281" s="755"/>
      <c r="SEP281" s="755"/>
      <c r="SEQ281" s="755"/>
      <c r="SER281" s="755"/>
      <c r="SES281" s="755"/>
      <c r="SET281" s="755"/>
      <c r="SEU281" s="755"/>
      <c r="SEV281" s="755"/>
      <c r="SEW281" s="755"/>
      <c r="SEX281" s="755"/>
      <c r="SEY281" s="755"/>
      <c r="SEZ281" s="755"/>
      <c r="SFA281" s="755"/>
      <c r="SFB281" s="755"/>
      <c r="SFC281" s="755"/>
      <c r="SFD281" s="755"/>
      <c r="SFE281" s="755"/>
      <c r="SFF281" s="755"/>
      <c r="SFG281" s="755"/>
      <c r="SFH281" s="755"/>
      <c r="SFI281" s="755"/>
      <c r="SFJ281" s="755"/>
      <c r="SFK281" s="755"/>
      <c r="SFL281" s="755"/>
      <c r="SFM281" s="755"/>
      <c r="SFN281" s="755"/>
      <c r="SFO281" s="755"/>
      <c r="SFP281" s="755"/>
      <c r="SFQ281" s="755"/>
      <c r="SFR281" s="755"/>
      <c r="SFS281" s="755"/>
      <c r="SFT281" s="755"/>
      <c r="SFU281" s="755"/>
      <c r="SFV281" s="755"/>
      <c r="SFW281" s="755"/>
      <c r="SFX281" s="755"/>
      <c r="SFY281" s="755"/>
      <c r="SFZ281" s="755"/>
      <c r="SGA281" s="755"/>
      <c r="SGB281" s="755"/>
      <c r="SGC281" s="755"/>
      <c r="SGD281" s="755"/>
      <c r="SGE281" s="755"/>
      <c r="SGF281" s="755"/>
      <c r="SGG281" s="755"/>
      <c r="SGH281" s="755"/>
      <c r="SGI281" s="755"/>
      <c r="SGJ281" s="755"/>
      <c r="SGK281" s="755"/>
      <c r="SGL281" s="755"/>
      <c r="SGM281" s="755"/>
      <c r="SGN281" s="755"/>
      <c r="SGO281" s="755"/>
      <c r="SGP281" s="755"/>
      <c r="SGQ281" s="755"/>
      <c r="SGR281" s="755"/>
      <c r="SGS281" s="755"/>
      <c r="SGT281" s="755"/>
      <c r="SGU281" s="755"/>
      <c r="SGV281" s="755"/>
      <c r="SGW281" s="755"/>
      <c r="SGX281" s="755"/>
      <c r="SGY281" s="755"/>
      <c r="SGZ281" s="755"/>
      <c r="SHA281" s="755"/>
      <c r="SHB281" s="755"/>
      <c r="SHC281" s="755"/>
      <c r="SHD281" s="755"/>
      <c r="SHE281" s="755"/>
      <c r="SHF281" s="755"/>
      <c r="SHG281" s="755"/>
      <c r="SHH281" s="755"/>
      <c r="SHI281" s="755"/>
      <c r="SHJ281" s="755"/>
      <c r="SHK281" s="755"/>
      <c r="SHL281" s="755"/>
      <c r="SHM281" s="755"/>
      <c r="SHN281" s="755"/>
      <c r="SHO281" s="755"/>
      <c r="SHP281" s="755"/>
      <c r="SHQ281" s="755"/>
      <c r="SHR281" s="755"/>
      <c r="SHS281" s="755"/>
      <c r="SHT281" s="755"/>
      <c r="SHU281" s="755"/>
      <c r="SHV281" s="755"/>
      <c r="SHW281" s="755"/>
      <c r="SHX281" s="755"/>
      <c r="SHY281" s="755"/>
      <c r="SHZ281" s="755"/>
      <c r="SIA281" s="755"/>
      <c r="SIB281" s="755"/>
      <c r="SIC281" s="755"/>
      <c r="SID281" s="755"/>
      <c r="SIE281" s="755"/>
      <c r="SIF281" s="755"/>
      <c r="SIG281" s="755"/>
      <c r="SIH281" s="755"/>
      <c r="SII281" s="755"/>
      <c r="SIJ281" s="755"/>
      <c r="SIK281" s="755"/>
      <c r="SIL281" s="755"/>
      <c r="SIM281" s="755"/>
      <c r="SIN281" s="755"/>
      <c r="SIO281" s="755"/>
      <c r="SIP281" s="755"/>
      <c r="SIQ281" s="755"/>
      <c r="SIR281" s="755"/>
      <c r="SIS281" s="755"/>
      <c r="SIT281" s="755"/>
      <c r="SIU281" s="755"/>
      <c r="SIV281" s="755"/>
      <c r="SIW281" s="755"/>
      <c r="SIX281" s="755"/>
      <c r="SIY281" s="755"/>
      <c r="SIZ281" s="755"/>
      <c r="SJA281" s="755"/>
      <c r="SJB281" s="755"/>
      <c r="SJC281" s="755"/>
      <c r="SJD281" s="755"/>
      <c r="SJE281" s="755"/>
      <c r="SJF281" s="755"/>
      <c r="SJG281" s="755"/>
      <c r="SJH281" s="755"/>
      <c r="SJI281" s="755"/>
      <c r="SJJ281" s="755"/>
      <c r="SJK281" s="755"/>
      <c r="SJL281" s="755"/>
      <c r="SJM281" s="755"/>
      <c r="SJN281" s="755"/>
      <c r="SJO281" s="755"/>
      <c r="SJP281" s="755"/>
      <c r="SJQ281" s="755"/>
      <c r="SJR281" s="755"/>
      <c r="SJS281" s="755"/>
      <c r="SJT281" s="755"/>
      <c r="SJU281" s="755"/>
      <c r="SJV281" s="755"/>
      <c r="SJW281" s="755"/>
      <c r="SJX281" s="755"/>
      <c r="SJY281" s="755"/>
      <c r="SJZ281" s="755"/>
      <c r="SKA281" s="755"/>
      <c r="SKB281" s="755"/>
      <c r="SKC281" s="755"/>
      <c r="SKD281" s="755"/>
      <c r="SKE281" s="755"/>
      <c r="SKF281" s="755"/>
      <c r="SKG281" s="755"/>
      <c r="SKH281" s="755"/>
      <c r="SKI281" s="755"/>
      <c r="SKJ281" s="755"/>
      <c r="SKK281" s="755"/>
      <c r="SKL281" s="755"/>
      <c r="SKM281" s="755"/>
      <c r="SKN281" s="755"/>
      <c r="SKO281" s="755"/>
      <c r="SKP281" s="755"/>
      <c r="SKQ281" s="755"/>
      <c r="SKR281" s="755"/>
      <c r="SKS281" s="755"/>
      <c r="SKT281" s="755"/>
      <c r="SKU281" s="755"/>
      <c r="SKV281" s="755"/>
      <c r="SKW281" s="755"/>
      <c r="SKX281" s="755"/>
      <c r="SKY281" s="755"/>
      <c r="SKZ281" s="755"/>
      <c r="SLA281" s="755"/>
      <c r="SLB281" s="755"/>
      <c r="SLC281" s="755"/>
      <c r="SLD281" s="755"/>
      <c r="SLE281" s="755"/>
      <c r="SLF281" s="755"/>
      <c r="SLG281" s="755"/>
      <c r="SLH281" s="755"/>
      <c r="SLI281" s="755"/>
      <c r="SLJ281" s="755"/>
      <c r="SLK281" s="755"/>
      <c r="SLL281" s="755"/>
      <c r="SLM281" s="755"/>
      <c r="SLN281" s="755"/>
      <c r="SLO281" s="755"/>
      <c r="SLP281" s="755"/>
      <c r="SLQ281" s="755"/>
      <c r="SLR281" s="755"/>
      <c r="SLS281" s="755"/>
      <c r="SLT281" s="755"/>
      <c r="SLU281" s="755"/>
      <c r="SLV281" s="755"/>
      <c r="SLW281" s="755"/>
      <c r="SLX281" s="755"/>
      <c r="SLY281" s="755"/>
      <c r="SLZ281" s="755"/>
      <c r="SMA281" s="755"/>
      <c r="SMB281" s="755"/>
      <c r="SMC281" s="755"/>
      <c r="SMD281" s="755"/>
      <c r="SME281" s="755"/>
      <c r="SMF281" s="755"/>
      <c r="SMG281" s="755"/>
      <c r="SMH281" s="755"/>
      <c r="SMI281" s="755"/>
      <c r="SMJ281" s="755"/>
      <c r="SMK281" s="755"/>
      <c r="SML281" s="755"/>
      <c r="SMM281" s="755"/>
      <c r="SMN281" s="755"/>
      <c r="SMO281" s="755"/>
      <c r="SMP281" s="755"/>
      <c r="SMQ281" s="755"/>
      <c r="SMR281" s="755"/>
      <c r="SMS281" s="755"/>
      <c r="SMT281" s="755"/>
      <c r="SMU281" s="755"/>
      <c r="SMV281" s="755"/>
      <c r="SMW281" s="755"/>
      <c r="SMX281" s="755"/>
      <c r="SMY281" s="755"/>
      <c r="SMZ281" s="755"/>
      <c r="SNA281" s="755"/>
      <c r="SNB281" s="755"/>
      <c r="SNC281" s="755"/>
      <c r="SND281" s="755"/>
      <c r="SNE281" s="755"/>
      <c r="SNF281" s="755"/>
      <c r="SNG281" s="755"/>
      <c r="SNH281" s="755"/>
      <c r="SNI281" s="755"/>
      <c r="SNJ281" s="755"/>
      <c r="SNK281" s="755"/>
      <c r="SNL281" s="755"/>
      <c r="SNM281" s="755"/>
      <c r="SNN281" s="755"/>
      <c r="SNO281" s="755"/>
      <c r="SNP281" s="755"/>
      <c r="SNQ281" s="755"/>
      <c r="SNR281" s="755"/>
      <c r="SNS281" s="755"/>
      <c r="SNT281" s="755"/>
      <c r="SNU281" s="755"/>
      <c r="SNV281" s="755"/>
      <c r="SNW281" s="755"/>
      <c r="SNX281" s="755"/>
      <c r="SNY281" s="755"/>
      <c r="SNZ281" s="755"/>
      <c r="SOA281" s="755"/>
      <c r="SOB281" s="755"/>
      <c r="SOC281" s="755"/>
      <c r="SOD281" s="755"/>
      <c r="SOE281" s="755"/>
      <c r="SOF281" s="755"/>
      <c r="SOG281" s="755"/>
      <c r="SOH281" s="755"/>
      <c r="SOI281" s="755"/>
      <c r="SOJ281" s="755"/>
      <c r="SOK281" s="755"/>
      <c r="SOL281" s="755"/>
      <c r="SOM281" s="755"/>
      <c r="SON281" s="755"/>
      <c r="SOO281" s="755"/>
      <c r="SOP281" s="755"/>
      <c r="SOQ281" s="755"/>
      <c r="SOR281" s="755"/>
      <c r="SOS281" s="755"/>
      <c r="SOT281" s="755"/>
      <c r="SOU281" s="755"/>
      <c r="SOV281" s="755"/>
      <c r="SOW281" s="755"/>
      <c r="SOX281" s="755"/>
      <c r="SOY281" s="755"/>
      <c r="SOZ281" s="755"/>
      <c r="SPA281" s="755"/>
      <c r="SPB281" s="755"/>
      <c r="SPC281" s="755"/>
      <c r="SPD281" s="755"/>
      <c r="SPE281" s="755"/>
      <c r="SPF281" s="755"/>
      <c r="SPG281" s="755"/>
      <c r="SPH281" s="755"/>
      <c r="SPI281" s="755"/>
      <c r="SPJ281" s="755"/>
      <c r="SPK281" s="755"/>
      <c r="SPL281" s="755"/>
      <c r="SPM281" s="755"/>
      <c r="SPN281" s="755"/>
      <c r="SPO281" s="755"/>
      <c r="SPP281" s="755"/>
      <c r="SPQ281" s="755"/>
      <c r="SPR281" s="755"/>
      <c r="SPS281" s="755"/>
      <c r="SPT281" s="755"/>
      <c r="SPU281" s="755"/>
      <c r="SPV281" s="755"/>
      <c r="SPW281" s="755"/>
      <c r="SPX281" s="755"/>
      <c r="SPY281" s="755"/>
      <c r="SPZ281" s="755"/>
      <c r="SQA281" s="755"/>
      <c r="SQB281" s="755"/>
      <c r="SQC281" s="755"/>
      <c r="SQD281" s="755"/>
      <c r="SQE281" s="755"/>
      <c r="SQF281" s="755"/>
      <c r="SQG281" s="755"/>
      <c r="SQH281" s="755"/>
      <c r="SQI281" s="755"/>
      <c r="SQJ281" s="755"/>
      <c r="SQK281" s="755"/>
      <c r="SQL281" s="755"/>
      <c r="SQM281" s="755"/>
      <c r="SQN281" s="755"/>
      <c r="SQO281" s="755"/>
      <c r="SQP281" s="755"/>
      <c r="SQQ281" s="755"/>
      <c r="SQR281" s="755"/>
      <c r="SQS281" s="755"/>
      <c r="SQT281" s="755"/>
      <c r="SQU281" s="755"/>
      <c r="SQV281" s="755"/>
      <c r="SQW281" s="755"/>
      <c r="SQX281" s="755"/>
      <c r="SQY281" s="755"/>
      <c r="SQZ281" s="755"/>
      <c r="SRA281" s="755"/>
      <c r="SRB281" s="755"/>
      <c r="SRC281" s="755"/>
      <c r="SRD281" s="755"/>
      <c r="SRE281" s="755"/>
      <c r="SRF281" s="755"/>
      <c r="SRG281" s="755"/>
      <c r="SRH281" s="755"/>
      <c r="SRI281" s="755"/>
      <c r="SRJ281" s="755"/>
      <c r="SRK281" s="755"/>
      <c r="SRL281" s="755"/>
      <c r="SRM281" s="755"/>
      <c r="SRN281" s="755"/>
      <c r="SRO281" s="755"/>
      <c r="SRP281" s="755"/>
      <c r="SRQ281" s="755"/>
      <c r="SRR281" s="755"/>
      <c r="SRS281" s="755"/>
      <c r="SRT281" s="755"/>
      <c r="SRU281" s="755"/>
      <c r="SRV281" s="755"/>
      <c r="SRW281" s="755"/>
      <c r="SRX281" s="755"/>
      <c r="SRY281" s="755"/>
      <c r="SRZ281" s="755"/>
      <c r="SSA281" s="755"/>
      <c r="SSB281" s="755"/>
      <c r="SSC281" s="755"/>
      <c r="SSD281" s="755"/>
      <c r="SSE281" s="755"/>
      <c r="SSF281" s="755"/>
      <c r="SSG281" s="755"/>
      <c r="SSH281" s="755"/>
      <c r="SSI281" s="755"/>
      <c r="SSJ281" s="755"/>
      <c r="SSK281" s="755"/>
      <c r="SSL281" s="755"/>
      <c r="SSM281" s="755"/>
      <c r="SSN281" s="755"/>
      <c r="SSO281" s="755"/>
      <c r="SSP281" s="755"/>
      <c r="SSQ281" s="755"/>
      <c r="SSR281" s="755"/>
      <c r="SSS281" s="755"/>
      <c r="SST281" s="755"/>
      <c r="SSU281" s="755"/>
      <c r="SSV281" s="755"/>
      <c r="SSW281" s="755"/>
      <c r="SSX281" s="755"/>
      <c r="SSY281" s="755"/>
      <c r="SSZ281" s="755"/>
      <c r="STA281" s="755"/>
      <c r="STB281" s="755"/>
      <c r="STC281" s="755"/>
      <c r="STD281" s="755"/>
      <c r="STE281" s="755"/>
      <c r="STF281" s="755"/>
      <c r="STG281" s="755"/>
      <c r="STH281" s="755"/>
      <c r="STI281" s="755"/>
      <c r="STJ281" s="755"/>
      <c r="STK281" s="755"/>
      <c r="STL281" s="755"/>
      <c r="STM281" s="755"/>
      <c r="STN281" s="755"/>
      <c r="STO281" s="755"/>
      <c r="STP281" s="755"/>
      <c r="STQ281" s="755"/>
      <c r="STR281" s="755"/>
      <c r="STS281" s="755"/>
      <c r="STT281" s="755"/>
      <c r="STU281" s="755"/>
      <c r="STV281" s="755"/>
      <c r="STW281" s="755"/>
      <c r="STX281" s="755"/>
      <c r="STY281" s="755"/>
      <c r="STZ281" s="755"/>
      <c r="SUA281" s="755"/>
      <c r="SUB281" s="755"/>
      <c r="SUC281" s="755"/>
      <c r="SUD281" s="755"/>
      <c r="SUE281" s="755"/>
      <c r="SUF281" s="755"/>
      <c r="SUG281" s="755"/>
      <c r="SUH281" s="755"/>
      <c r="SUI281" s="755"/>
      <c r="SUJ281" s="755"/>
      <c r="SUK281" s="755"/>
      <c r="SUL281" s="755"/>
      <c r="SUM281" s="755"/>
      <c r="SUN281" s="755"/>
      <c r="SUO281" s="755"/>
      <c r="SUP281" s="755"/>
      <c r="SUQ281" s="755"/>
      <c r="SUR281" s="755"/>
      <c r="SUS281" s="755"/>
      <c r="SUT281" s="755"/>
      <c r="SUU281" s="755"/>
      <c r="SUV281" s="755"/>
      <c r="SUW281" s="755"/>
      <c r="SUX281" s="755"/>
      <c r="SUY281" s="755"/>
      <c r="SUZ281" s="755"/>
      <c r="SVA281" s="755"/>
      <c r="SVB281" s="755"/>
      <c r="SVC281" s="755"/>
      <c r="SVD281" s="755"/>
      <c r="SVE281" s="755"/>
      <c r="SVF281" s="755"/>
      <c r="SVG281" s="755"/>
      <c r="SVH281" s="755"/>
      <c r="SVI281" s="755"/>
      <c r="SVJ281" s="755"/>
      <c r="SVK281" s="755"/>
      <c r="SVL281" s="755"/>
      <c r="SVM281" s="755"/>
      <c r="SVN281" s="755"/>
      <c r="SVO281" s="755"/>
      <c r="SVP281" s="755"/>
      <c r="SVQ281" s="755"/>
      <c r="SVR281" s="755"/>
      <c r="SVS281" s="755"/>
      <c r="SVT281" s="755"/>
      <c r="SVU281" s="755"/>
      <c r="SVV281" s="755"/>
      <c r="SVW281" s="755"/>
      <c r="SVX281" s="755"/>
      <c r="SVY281" s="755"/>
      <c r="SVZ281" s="755"/>
      <c r="SWA281" s="755"/>
      <c r="SWB281" s="755"/>
      <c r="SWC281" s="755"/>
      <c r="SWD281" s="755"/>
      <c r="SWE281" s="755"/>
      <c r="SWF281" s="755"/>
      <c r="SWG281" s="755"/>
      <c r="SWH281" s="755"/>
      <c r="SWI281" s="755"/>
      <c r="SWJ281" s="755"/>
      <c r="SWK281" s="755"/>
      <c r="SWL281" s="755"/>
      <c r="SWM281" s="755"/>
      <c r="SWN281" s="755"/>
      <c r="SWO281" s="755"/>
      <c r="SWP281" s="755"/>
      <c r="SWQ281" s="755"/>
      <c r="SWR281" s="755"/>
      <c r="SWS281" s="755"/>
      <c r="SWT281" s="755"/>
      <c r="SWU281" s="755"/>
      <c r="SWV281" s="755"/>
      <c r="SWW281" s="755"/>
      <c r="SWX281" s="755"/>
      <c r="SWY281" s="755"/>
      <c r="SWZ281" s="755"/>
      <c r="SXA281" s="755"/>
      <c r="SXB281" s="755"/>
      <c r="SXC281" s="755"/>
      <c r="SXD281" s="755"/>
      <c r="SXE281" s="755"/>
      <c r="SXF281" s="755"/>
      <c r="SXG281" s="755"/>
      <c r="SXH281" s="755"/>
      <c r="SXI281" s="755"/>
      <c r="SXJ281" s="755"/>
      <c r="SXK281" s="755"/>
      <c r="SXL281" s="755"/>
      <c r="SXM281" s="755"/>
      <c r="SXN281" s="755"/>
      <c r="SXO281" s="755"/>
      <c r="SXP281" s="755"/>
      <c r="SXQ281" s="755"/>
      <c r="SXR281" s="755"/>
      <c r="SXS281" s="755"/>
      <c r="SXT281" s="755"/>
      <c r="SXU281" s="755"/>
      <c r="SXV281" s="755"/>
      <c r="SXW281" s="755"/>
      <c r="SXX281" s="755"/>
      <c r="SXY281" s="755"/>
      <c r="SXZ281" s="755"/>
      <c r="SYA281" s="755"/>
      <c r="SYB281" s="755"/>
      <c r="SYC281" s="755"/>
      <c r="SYD281" s="755"/>
      <c r="SYE281" s="755"/>
      <c r="SYF281" s="755"/>
      <c r="SYG281" s="755"/>
      <c r="SYH281" s="755"/>
      <c r="SYI281" s="755"/>
      <c r="SYJ281" s="755"/>
      <c r="SYK281" s="755"/>
      <c r="SYL281" s="755"/>
      <c r="SYM281" s="755"/>
      <c r="SYN281" s="755"/>
      <c r="SYO281" s="755"/>
      <c r="SYP281" s="755"/>
      <c r="SYQ281" s="755"/>
      <c r="SYR281" s="755"/>
      <c r="SYS281" s="755"/>
      <c r="SYT281" s="755"/>
      <c r="SYU281" s="755"/>
      <c r="SYV281" s="755"/>
      <c r="SYW281" s="755"/>
      <c r="SYX281" s="755"/>
      <c r="SYY281" s="755"/>
      <c r="SYZ281" s="755"/>
      <c r="SZA281" s="755"/>
      <c r="SZB281" s="755"/>
      <c r="SZC281" s="755"/>
      <c r="SZD281" s="755"/>
      <c r="SZE281" s="755"/>
      <c r="SZF281" s="755"/>
      <c r="SZG281" s="755"/>
      <c r="SZH281" s="755"/>
      <c r="SZI281" s="755"/>
      <c r="SZJ281" s="755"/>
      <c r="SZK281" s="755"/>
      <c r="SZL281" s="755"/>
      <c r="SZM281" s="755"/>
      <c r="SZN281" s="755"/>
      <c r="SZO281" s="755"/>
      <c r="SZP281" s="755"/>
      <c r="SZQ281" s="755"/>
      <c r="SZR281" s="755"/>
      <c r="SZS281" s="755"/>
      <c r="SZT281" s="755"/>
      <c r="SZU281" s="755"/>
      <c r="SZV281" s="755"/>
      <c r="SZW281" s="755"/>
      <c r="SZX281" s="755"/>
      <c r="SZY281" s="755"/>
      <c r="SZZ281" s="755"/>
      <c r="TAA281" s="755"/>
      <c r="TAB281" s="755"/>
      <c r="TAC281" s="755"/>
      <c r="TAD281" s="755"/>
      <c r="TAE281" s="755"/>
      <c r="TAF281" s="755"/>
      <c r="TAG281" s="755"/>
      <c r="TAH281" s="755"/>
      <c r="TAI281" s="755"/>
      <c r="TAJ281" s="755"/>
      <c r="TAK281" s="755"/>
      <c r="TAL281" s="755"/>
      <c r="TAM281" s="755"/>
      <c r="TAN281" s="755"/>
      <c r="TAO281" s="755"/>
      <c r="TAP281" s="755"/>
      <c r="TAQ281" s="755"/>
      <c r="TAR281" s="755"/>
      <c r="TAS281" s="755"/>
      <c r="TAT281" s="755"/>
      <c r="TAU281" s="755"/>
      <c r="TAV281" s="755"/>
      <c r="TAW281" s="755"/>
      <c r="TAX281" s="755"/>
      <c r="TAY281" s="755"/>
      <c r="TAZ281" s="755"/>
      <c r="TBA281" s="755"/>
      <c r="TBB281" s="755"/>
      <c r="TBC281" s="755"/>
      <c r="TBD281" s="755"/>
      <c r="TBE281" s="755"/>
      <c r="TBF281" s="755"/>
      <c r="TBG281" s="755"/>
      <c r="TBH281" s="755"/>
      <c r="TBI281" s="755"/>
      <c r="TBJ281" s="755"/>
      <c r="TBK281" s="755"/>
      <c r="TBL281" s="755"/>
      <c r="TBM281" s="755"/>
      <c r="TBN281" s="755"/>
      <c r="TBO281" s="755"/>
      <c r="TBP281" s="755"/>
      <c r="TBQ281" s="755"/>
      <c r="TBR281" s="755"/>
      <c r="TBS281" s="755"/>
      <c r="TBT281" s="755"/>
      <c r="TBU281" s="755"/>
      <c r="TBV281" s="755"/>
      <c r="TBW281" s="755"/>
      <c r="TBX281" s="755"/>
      <c r="TBY281" s="755"/>
      <c r="TBZ281" s="755"/>
      <c r="TCA281" s="755"/>
      <c r="TCB281" s="755"/>
      <c r="TCC281" s="755"/>
      <c r="TCD281" s="755"/>
      <c r="TCE281" s="755"/>
      <c r="TCF281" s="755"/>
      <c r="TCG281" s="755"/>
      <c r="TCH281" s="755"/>
      <c r="TCI281" s="755"/>
      <c r="TCJ281" s="755"/>
      <c r="TCK281" s="755"/>
      <c r="TCL281" s="755"/>
      <c r="TCM281" s="755"/>
      <c r="TCN281" s="755"/>
      <c r="TCO281" s="755"/>
      <c r="TCP281" s="755"/>
      <c r="TCQ281" s="755"/>
      <c r="TCR281" s="755"/>
      <c r="TCS281" s="755"/>
      <c r="TCT281" s="755"/>
      <c r="TCU281" s="755"/>
      <c r="TCV281" s="755"/>
      <c r="TCW281" s="755"/>
      <c r="TCX281" s="755"/>
      <c r="TCY281" s="755"/>
      <c r="TCZ281" s="755"/>
      <c r="TDA281" s="755"/>
      <c r="TDB281" s="755"/>
      <c r="TDC281" s="755"/>
      <c r="TDD281" s="755"/>
      <c r="TDE281" s="755"/>
      <c r="TDF281" s="755"/>
      <c r="TDG281" s="755"/>
      <c r="TDH281" s="755"/>
      <c r="TDI281" s="755"/>
      <c r="TDJ281" s="755"/>
      <c r="TDK281" s="755"/>
      <c r="TDL281" s="755"/>
      <c r="TDM281" s="755"/>
      <c r="TDN281" s="755"/>
      <c r="TDO281" s="755"/>
      <c r="TDP281" s="755"/>
      <c r="TDQ281" s="755"/>
      <c r="TDR281" s="755"/>
      <c r="TDS281" s="755"/>
      <c r="TDT281" s="755"/>
      <c r="TDU281" s="755"/>
      <c r="TDV281" s="755"/>
      <c r="TDW281" s="755"/>
      <c r="TDX281" s="755"/>
      <c r="TDY281" s="755"/>
      <c r="TDZ281" s="755"/>
      <c r="TEA281" s="755"/>
      <c r="TEB281" s="755"/>
      <c r="TEC281" s="755"/>
      <c r="TED281" s="755"/>
      <c r="TEE281" s="755"/>
      <c r="TEF281" s="755"/>
      <c r="TEG281" s="755"/>
      <c r="TEH281" s="755"/>
      <c r="TEI281" s="755"/>
      <c r="TEJ281" s="755"/>
      <c r="TEK281" s="755"/>
      <c r="TEL281" s="755"/>
      <c r="TEM281" s="755"/>
      <c r="TEN281" s="755"/>
      <c r="TEO281" s="755"/>
      <c r="TEP281" s="755"/>
      <c r="TEQ281" s="755"/>
      <c r="TER281" s="755"/>
      <c r="TES281" s="755"/>
      <c r="TET281" s="755"/>
      <c r="TEU281" s="755"/>
      <c r="TEV281" s="755"/>
      <c r="TEW281" s="755"/>
      <c r="TEX281" s="755"/>
      <c r="TEY281" s="755"/>
      <c r="TEZ281" s="755"/>
      <c r="TFA281" s="755"/>
      <c r="TFB281" s="755"/>
      <c r="TFC281" s="755"/>
      <c r="TFD281" s="755"/>
      <c r="TFE281" s="755"/>
      <c r="TFF281" s="755"/>
      <c r="TFG281" s="755"/>
      <c r="TFH281" s="755"/>
      <c r="TFI281" s="755"/>
      <c r="TFJ281" s="755"/>
      <c r="TFK281" s="755"/>
      <c r="TFL281" s="755"/>
      <c r="TFM281" s="755"/>
      <c r="TFN281" s="755"/>
      <c r="TFO281" s="755"/>
      <c r="TFP281" s="755"/>
      <c r="TFQ281" s="755"/>
      <c r="TFR281" s="755"/>
      <c r="TFS281" s="755"/>
      <c r="TFT281" s="755"/>
      <c r="TFU281" s="755"/>
      <c r="TFV281" s="755"/>
      <c r="TFW281" s="755"/>
      <c r="TFX281" s="755"/>
      <c r="TFY281" s="755"/>
      <c r="TFZ281" s="755"/>
      <c r="TGA281" s="755"/>
      <c r="TGB281" s="755"/>
      <c r="TGC281" s="755"/>
      <c r="TGD281" s="755"/>
      <c r="TGE281" s="755"/>
      <c r="TGF281" s="755"/>
      <c r="TGG281" s="755"/>
      <c r="TGH281" s="755"/>
      <c r="TGI281" s="755"/>
      <c r="TGJ281" s="755"/>
      <c r="TGK281" s="755"/>
      <c r="TGL281" s="755"/>
      <c r="TGM281" s="755"/>
      <c r="TGN281" s="755"/>
      <c r="TGO281" s="755"/>
      <c r="TGP281" s="755"/>
      <c r="TGQ281" s="755"/>
      <c r="TGR281" s="755"/>
      <c r="TGS281" s="755"/>
      <c r="TGT281" s="755"/>
      <c r="TGU281" s="755"/>
      <c r="TGV281" s="755"/>
      <c r="TGW281" s="755"/>
      <c r="TGX281" s="755"/>
      <c r="TGY281" s="755"/>
      <c r="TGZ281" s="755"/>
      <c r="THA281" s="755"/>
      <c r="THB281" s="755"/>
      <c r="THC281" s="755"/>
      <c r="THD281" s="755"/>
      <c r="THE281" s="755"/>
      <c r="THF281" s="755"/>
      <c r="THG281" s="755"/>
      <c r="THH281" s="755"/>
      <c r="THI281" s="755"/>
      <c r="THJ281" s="755"/>
      <c r="THK281" s="755"/>
      <c r="THL281" s="755"/>
      <c r="THM281" s="755"/>
      <c r="THN281" s="755"/>
      <c r="THO281" s="755"/>
      <c r="THP281" s="755"/>
      <c r="THQ281" s="755"/>
      <c r="THR281" s="755"/>
      <c r="THS281" s="755"/>
      <c r="THT281" s="755"/>
      <c r="THU281" s="755"/>
      <c r="THV281" s="755"/>
      <c r="THW281" s="755"/>
      <c r="THX281" s="755"/>
      <c r="THY281" s="755"/>
      <c r="THZ281" s="755"/>
      <c r="TIA281" s="755"/>
      <c r="TIB281" s="755"/>
      <c r="TIC281" s="755"/>
      <c r="TID281" s="755"/>
      <c r="TIE281" s="755"/>
      <c r="TIF281" s="755"/>
      <c r="TIG281" s="755"/>
      <c r="TIH281" s="755"/>
      <c r="TII281" s="755"/>
      <c r="TIJ281" s="755"/>
      <c r="TIK281" s="755"/>
      <c r="TIL281" s="755"/>
      <c r="TIM281" s="755"/>
      <c r="TIN281" s="755"/>
      <c r="TIO281" s="755"/>
      <c r="TIP281" s="755"/>
      <c r="TIQ281" s="755"/>
      <c r="TIR281" s="755"/>
      <c r="TIS281" s="755"/>
      <c r="TIT281" s="755"/>
      <c r="TIU281" s="755"/>
      <c r="TIV281" s="755"/>
      <c r="TIW281" s="755"/>
      <c r="TIX281" s="755"/>
      <c r="TIY281" s="755"/>
      <c r="TIZ281" s="755"/>
      <c r="TJA281" s="755"/>
      <c r="TJB281" s="755"/>
      <c r="TJC281" s="755"/>
      <c r="TJD281" s="755"/>
      <c r="TJE281" s="755"/>
      <c r="TJF281" s="755"/>
      <c r="TJG281" s="755"/>
      <c r="TJH281" s="755"/>
      <c r="TJI281" s="755"/>
      <c r="TJJ281" s="755"/>
      <c r="TJK281" s="755"/>
      <c r="TJL281" s="755"/>
      <c r="TJM281" s="755"/>
      <c r="TJN281" s="755"/>
      <c r="TJO281" s="755"/>
      <c r="TJP281" s="755"/>
      <c r="TJQ281" s="755"/>
      <c r="TJR281" s="755"/>
      <c r="TJS281" s="755"/>
      <c r="TJT281" s="755"/>
      <c r="TJU281" s="755"/>
      <c r="TJV281" s="755"/>
      <c r="TJW281" s="755"/>
      <c r="TJX281" s="755"/>
      <c r="TJY281" s="755"/>
      <c r="TJZ281" s="755"/>
      <c r="TKA281" s="755"/>
      <c r="TKB281" s="755"/>
      <c r="TKC281" s="755"/>
      <c r="TKD281" s="755"/>
      <c r="TKE281" s="755"/>
      <c r="TKF281" s="755"/>
      <c r="TKG281" s="755"/>
      <c r="TKH281" s="755"/>
      <c r="TKI281" s="755"/>
      <c r="TKJ281" s="755"/>
      <c r="TKK281" s="755"/>
      <c r="TKL281" s="755"/>
      <c r="TKM281" s="755"/>
      <c r="TKN281" s="755"/>
      <c r="TKO281" s="755"/>
      <c r="TKP281" s="755"/>
      <c r="TKQ281" s="755"/>
      <c r="TKR281" s="755"/>
      <c r="TKS281" s="755"/>
      <c r="TKT281" s="755"/>
      <c r="TKU281" s="755"/>
      <c r="TKV281" s="755"/>
      <c r="TKW281" s="755"/>
      <c r="TKX281" s="755"/>
      <c r="TKY281" s="755"/>
      <c r="TKZ281" s="755"/>
      <c r="TLA281" s="755"/>
      <c r="TLB281" s="755"/>
      <c r="TLC281" s="755"/>
      <c r="TLD281" s="755"/>
      <c r="TLE281" s="755"/>
      <c r="TLF281" s="755"/>
      <c r="TLG281" s="755"/>
      <c r="TLH281" s="755"/>
      <c r="TLI281" s="755"/>
      <c r="TLJ281" s="755"/>
      <c r="TLK281" s="755"/>
      <c r="TLL281" s="755"/>
      <c r="TLM281" s="755"/>
      <c r="TLN281" s="755"/>
      <c r="TLO281" s="755"/>
      <c r="TLP281" s="755"/>
      <c r="TLQ281" s="755"/>
      <c r="TLR281" s="755"/>
      <c r="TLS281" s="755"/>
      <c r="TLT281" s="755"/>
      <c r="TLU281" s="755"/>
      <c r="TLV281" s="755"/>
      <c r="TLW281" s="755"/>
      <c r="TLX281" s="755"/>
      <c r="TLY281" s="755"/>
      <c r="TLZ281" s="755"/>
      <c r="TMA281" s="755"/>
      <c r="TMB281" s="755"/>
      <c r="TMC281" s="755"/>
      <c r="TMD281" s="755"/>
      <c r="TME281" s="755"/>
      <c r="TMF281" s="755"/>
      <c r="TMG281" s="755"/>
      <c r="TMH281" s="755"/>
      <c r="TMI281" s="755"/>
      <c r="TMJ281" s="755"/>
      <c r="TMK281" s="755"/>
      <c r="TML281" s="755"/>
      <c r="TMM281" s="755"/>
      <c r="TMN281" s="755"/>
      <c r="TMO281" s="755"/>
      <c r="TMP281" s="755"/>
      <c r="TMQ281" s="755"/>
      <c r="TMR281" s="755"/>
      <c r="TMS281" s="755"/>
      <c r="TMT281" s="755"/>
      <c r="TMU281" s="755"/>
      <c r="TMV281" s="755"/>
      <c r="TMW281" s="755"/>
      <c r="TMX281" s="755"/>
      <c r="TMY281" s="755"/>
      <c r="TMZ281" s="755"/>
      <c r="TNA281" s="755"/>
      <c r="TNB281" s="755"/>
      <c r="TNC281" s="755"/>
      <c r="TND281" s="755"/>
      <c r="TNE281" s="755"/>
      <c r="TNF281" s="755"/>
      <c r="TNG281" s="755"/>
      <c r="TNH281" s="755"/>
      <c r="TNI281" s="755"/>
      <c r="TNJ281" s="755"/>
      <c r="TNK281" s="755"/>
      <c r="TNL281" s="755"/>
      <c r="TNM281" s="755"/>
      <c r="TNN281" s="755"/>
      <c r="TNO281" s="755"/>
      <c r="TNP281" s="755"/>
      <c r="TNQ281" s="755"/>
      <c r="TNR281" s="755"/>
      <c r="TNS281" s="755"/>
      <c r="TNT281" s="755"/>
      <c r="TNU281" s="755"/>
      <c r="TNV281" s="755"/>
      <c r="TNW281" s="755"/>
      <c r="TNX281" s="755"/>
      <c r="TNY281" s="755"/>
      <c r="TNZ281" s="755"/>
      <c r="TOA281" s="755"/>
      <c r="TOB281" s="755"/>
      <c r="TOC281" s="755"/>
      <c r="TOD281" s="755"/>
      <c r="TOE281" s="755"/>
      <c r="TOF281" s="755"/>
      <c r="TOG281" s="755"/>
      <c r="TOH281" s="755"/>
      <c r="TOI281" s="755"/>
      <c r="TOJ281" s="755"/>
      <c r="TOK281" s="755"/>
      <c r="TOL281" s="755"/>
      <c r="TOM281" s="755"/>
      <c r="TON281" s="755"/>
      <c r="TOO281" s="755"/>
      <c r="TOP281" s="755"/>
      <c r="TOQ281" s="755"/>
      <c r="TOR281" s="755"/>
      <c r="TOS281" s="755"/>
      <c r="TOT281" s="755"/>
      <c r="TOU281" s="755"/>
      <c r="TOV281" s="755"/>
      <c r="TOW281" s="755"/>
      <c r="TOX281" s="755"/>
      <c r="TOY281" s="755"/>
      <c r="TOZ281" s="755"/>
      <c r="TPA281" s="755"/>
      <c r="TPB281" s="755"/>
      <c r="TPC281" s="755"/>
      <c r="TPD281" s="755"/>
      <c r="TPE281" s="755"/>
      <c r="TPF281" s="755"/>
      <c r="TPG281" s="755"/>
      <c r="TPH281" s="755"/>
      <c r="TPI281" s="755"/>
      <c r="TPJ281" s="755"/>
      <c r="TPK281" s="755"/>
      <c r="TPL281" s="755"/>
      <c r="TPM281" s="755"/>
      <c r="TPN281" s="755"/>
      <c r="TPO281" s="755"/>
      <c r="TPP281" s="755"/>
      <c r="TPQ281" s="755"/>
      <c r="TPR281" s="755"/>
      <c r="TPS281" s="755"/>
      <c r="TPT281" s="755"/>
      <c r="TPU281" s="755"/>
      <c r="TPV281" s="755"/>
      <c r="TPW281" s="755"/>
      <c r="TPX281" s="755"/>
      <c r="TPY281" s="755"/>
      <c r="TPZ281" s="755"/>
      <c r="TQA281" s="755"/>
      <c r="TQB281" s="755"/>
      <c r="TQC281" s="755"/>
      <c r="TQD281" s="755"/>
      <c r="TQE281" s="755"/>
      <c r="TQF281" s="755"/>
      <c r="TQG281" s="755"/>
      <c r="TQH281" s="755"/>
      <c r="TQI281" s="755"/>
      <c r="TQJ281" s="755"/>
      <c r="TQK281" s="755"/>
      <c r="TQL281" s="755"/>
      <c r="TQM281" s="755"/>
      <c r="TQN281" s="755"/>
      <c r="TQO281" s="755"/>
      <c r="TQP281" s="755"/>
      <c r="TQQ281" s="755"/>
      <c r="TQR281" s="755"/>
      <c r="TQS281" s="755"/>
      <c r="TQT281" s="755"/>
      <c r="TQU281" s="755"/>
      <c r="TQV281" s="755"/>
      <c r="TQW281" s="755"/>
      <c r="TQX281" s="755"/>
      <c r="TQY281" s="755"/>
      <c r="TQZ281" s="755"/>
      <c r="TRA281" s="755"/>
      <c r="TRB281" s="755"/>
      <c r="TRC281" s="755"/>
      <c r="TRD281" s="755"/>
      <c r="TRE281" s="755"/>
      <c r="TRF281" s="755"/>
      <c r="TRG281" s="755"/>
      <c r="TRH281" s="755"/>
      <c r="TRI281" s="755"/>
      <c r="TRJ281" s="755"/>
      <c r="TRK281" s="755"/>
      <c r="TRL281" s="755"/>
      <c r="TRM281" s="755"/>
      <c r="TRN281" s="755"/>
      <c r="TRO281" s="755"/>
      <c r="TRP281" s="755"/>
      <c r="TRQ281" s="755"/>
      <c r="TRR281" s="755"/>
      <c r="TRS281" s="755"/>
      <c r="TRT281" s="755"/>
      <c r="TRU281" s="755"/>
      <c r="TRV281" s="755"/>
      <c r="TRW281" s="755"/>
      <c r="TRX281" s="755"/>
      <c r="TRY281" s="755"/>
      <c r="TRZ281" s="755"/>
      <c r="TSA281" s="755"/>
      <c r="TSB281" s="755"/>
      <c r="TSC281" s="755"/>
      <c r="TSD281" s="755"/>
      <c r="TSE281" s="755"/>
      <c r="TSF281" s="755"/>
      <c r="TSG281" s="755"/>
      <c r="TSH281" s="755"/>
      <c r="TSI281" s="755"/>
      <c r="TSJ281" s="755"/>
      <c r="TSK281" s="755"/>
      <c r="TSL281" s="755"/>
      <c r="TSM281" s="755"/>
      <c r="TSN281" s="755"/>
      <c r="TSO281" s="755"/>
      <c r="TSP281" s="755"/>
      <c r="TSQ281" s="755"/>
      <c r="TSR281" s="755"/>
      <c r="TSS281" s="755"/>
      <c r="TST281" s="755"/>
      <c r="TSU281" s="755"/>
      <c r="TSV281" s="755"/>
      <c r="TSW281" s="755"/>
      <c r="TSX281" s="755"/>
      <c r="TSY281" s="755"/>
      <c r="TSZ281" s="755"/>
      <c r="TTA281" s="755"/>
      <c r="TTB281" s="755"/>
      <c r="TTC281" s="755"/>
      <c r="TTD281" s="755"/>
      <c r="TTE281" s="755"/>
      <c r="TTF281" s="755"/>
      <c r="TTG281" s="755"/>
      <c r="TTH281" s="755"/>
      <c r="TTI281" s="755"/>
      <c r="TTJ281" s="755"/>
      <c r="TTK281" s="755"/>
      <c r="TTL281" s="755"/>
      <c r="TTM281" s="755"/>
      <c r="TTN281" s="755"/>
      <c r="TTO281" s="755"/>
      <c r="TTP281" s="755"/>
      <c r="TTQ281" s="755"/>
      <c r="TTR281" s="755"/>
      <c r="TTS281" s="755"/>
      <c r="TTT281" s="755"/>
      <c r="TTU281" s="755"/>
      <c r="TTV281" s="755"/>
      <c r="TTW281" s="755"/>
      <c r="TTX281" s="755"/>
      <c r="TTY281" s="755"/>
      <c r="TTZ281" s="755"/>
      <c r="TUA281" s="755"/>
      <c r="TUB281" s="755"/>
      <c r="TUC281" s="755"/>
      <c r="TUD281" s="755"/>
      <c r="TUE281" s="755"/>
      <c r="TUF281" s="755"/>
      <c r="TUG281" s="755"/>
      <c r="TUH281" s="755"/>
      <c r="TUI281" s="755"/>
      <c r="TUJ281" s="755"/>
      <c r="TUK281" s="755"/>
      <c r="TUL281" s="755"/>
      <c r="TUM281" s="755"/>
      <c r="TUN281" s="755"/>
      <c r="TUO281" s="755"/>
      <c r="TUP281" s="755"/>
      <c r="TUQ281" s="755"/>
      <c r="TUR281" s="755"/>
      <c r="TUS281" s="755"/>
      <c r="TUT281" s="755"/>
      <c r="TUU281" s="755"/>
      <c r="TUV281" s="755"/>
      <c r="TUW281" s="755"/>
      <c r="TUX281" s="755"/>
      <c r="TUY281" s="755"/>
      <c r="TUZ281" s="755"/>
      <c r="TVA281" s="755"/>
      <c r="TVB281" s="755"/>
      <c r="TVC281" s="755"/>
      <c r="TVD281" s="755"/>
      <c r="TVE281" s="755"/>
      <c r="TVF281" s="755"/>
      <c r="TVG281" s="755"/>
      <c r="TVH281" s="755"/>
      <c r="TVI281" s="755"/>
      <c r="TVJ281" s="755"/>
      <c r="TVK281" s="755"/>
      <c r="TVL281" s="755"/>
      <c r="TVM281" s="755"/>
      <c r="TVN281" s="755"/>
      <c r="TVO281" s="755"/>
      <c r="TVP281" s="755"/>
      <c r="TVQ281" s="755"/>
      <c r="TVR281" s="755"/>
      <c r="TVS281" s="755"/>
      <c r="TVT281" s="755"/>
      <c r="TVU281" s="755"/>
      <c r="TVV281" s="755"/>
      <c r="TVW281" s="755"/>
      <c r="TVX281" s="755"/>
      <c r="TVY281" s="755"/>
      <c r="TVZ281" s="755"/>
      <c r="TWA281" s="755"/>
      <c r="TWB281" s="755"/>
      <c r="TWC281" s="755"/>
      <c r="TWD281" s="755"/>
      <c r="TWE281" s="755"/>
      <c r="TWF281" s="755"/>
      <c r="TWG281" s="755"/>
      <c r="TWH281" s="755"/>
      <c r="TWI281" s="755"/>
      <c r="TWJ281" s="755"/>
      <c r="TWK281" s="755"/>
      <c r="TWL281" s="755"/>
      <c r="TWM281" s="755"/>
      <c r="TWN281" s="755"/>
      <c r="TWO281" s="755"/>
      <c r="TWP281" s="755"/>
      <c r="TWQ281" s="755"/>
      <c r="TWR281" s="755"/>
      <c r="TWS281" s="755"/>
      <c r="TWT281" s="755"/>
      <c r="TWU281" s="755"/>
      <c r="TWV281" s="755"/>
      <c r="TWW281" s="755"/>
      <c r="TWX281" s="755"/>
      <c r="TWY281" s="755"/>
      <c r="TWZ281" s="755"/>
      <c r="TXA281" s="755"/>
      <c r="TXB281" s="755"/>
      <c r="TXC281" s="755"/>
      <c r="TXD281" s="755"/>
      <c r="TXE281" s="755"/>
      <c r="TXF281" s="755"/>
      <c r="TXG281" s="755"/>
      <c r="TXH281" s="755"/>
      <c r="TXI281" s="755"/>
      <c r="TXJ281" s="755"/>
      <c r="TXK281" s="755"/>
      <c r="TXL281" s="755"/>
      <c r="TXM281" s="755"/>
      <c r="TXN281" s="755"/>
      <c r="TXO281" s="755"/>
      <c r="TXP281" s="755"/>
      <c r="TXQ281" s="755"/>
      <c r="TXR281" s="755"/>
      <c r="TXS281" s="755"/>
      <c r="TXT281" s="755"/>
      <c r="TXU281" s="755"/>
      <c r="TXV281" s="755"/>
      <c r="TXW281" s="755"/>
      <c r="TXX281" s="755"/>
      <c r="TXY281" s="755"/>
      <c r="TXZ281" s="755"/>
      <c r="TYA281" s="755"/>
      <c r="TYB281" s="755"/>
      <c r="TYC281" s="755"/>
      <c r="TYD281" s="755"/>
      <c r="TYE281" s="755"/>
      <c r="TYF281" s="755"/>
      <c r="TYG281" s="755"/>
      <c r="TYH281" s="755"/>
      <c r="TYI281" s="755"/>
      <c r="TYJ281" s="755"/>
      <c r="TYK281" s="755"/>
      <c r="TYL281" s="755"/>
      <c r="TYM281" s="755"/>
      <c r="TYN281" s="755"/>
      <c r="TYO281" s="755"/>
      <c r="TYP281" s="755"/>
      <c r="TYQ281" s="755"/>
      <c r="TYR281" s="755"/>
      <c r="TYS281" s="755"/>
      <c r="TYT281" s="755"/>
      <c r="TYU281" s="755"/>
      <c r="TYV281" s="755"/>
      <c r="TYW281" s="755"/>
      <c r="TYX281" s="755"/>
      <c r="TYY281" s="755"/>
      <c r="TYZ281" s="755"/>
      <c r="TZA281" s="755"/>
      <c r="TZB281" s="755"/>
      <c r="TZC281" s="755"/>
      <c r="TZD281" s="755"/>
      <c r="TZE281" s="755"/>
      <c r="TZF281" s="755"/>
      <c r="TZG281" s="755"/>
      <c r="TZH281" s="755"/>
      <c r="TZI281" s="755"/>
      <c r="TZJ281" s="755"/>
      <c r="TZK281" s="755"/>
      <c r="TZL281" s="755"/>
      <c r="TZM281" s="755"/>
      <c r="TZN281" s="755"/>
      <c r="TZO281" s="755"/>
      <c r="TZP281" s="755"/>
      <c r="TZQ281" s="755"/>
      <c r="TZR281" s="755"/>
      <c r="TZS281" s="755"/>
      <c r="TZT281" s="755"/>
      <c r="TZU281" s="755"/>
      <c r="TZV281" s="755"/>
      <c r="TZW281" s="755"/>
      <c r="TZX281" s="755"/>
      <c r="TZY281" s="755"/>
      <c r="TZZ281" s="755"/>
      <c r="UAA281" s="755"/>
      <c r="UAB281" s="755"/>
      <c r="UAC281" s="755"/>
      <c r="UAD281" s="755"/>
      <c r="UAE281" s="755"/>
      <c r="UAF281" s="755"/>
      <c r="UAG281" s="755"/>
      <c r="UAH281" s="755"/>
      <c r="UAI281" s="755"/>
      <c r="UAJ281" s="755"/>
      <c r="UAK281" s="755"/>
      <c r="UAL281" s="755"/>
      <c r="UAM281" s="755"/>
      <c r="UAN281" s="755"/>
      <c r="UAO281" s="755"/>
      <c r="UAP281" s="755"/>
      <c r="UAQ281" s="755"/>
      <c r="UAR281" s="755"/>
      <c r="UAS281" s="755"/>
      <c r="UAT281" s="755"/>
      <c r="UAU281" s="755"/>
      <c r="UAV281" s="755"/>
      <c r="UAW281" s="755"/>
      <c r="UAX281" s="755"/>
      <c r="UAY281" s="755"/>
      <c r="UAZ281" s="755"/>
      <c r="UBA281" s="755"/>
      <c r="UBB281" s="755"/>
      <c r="UBC281" s="755"/>
      <c r="UBD281" s="755"/>
      <c r="UBE281" s="755"/>
      <c r="UBF281" s="755"/>
      <c r="UBG281" s="755"/>
      <c r="UBH281" s="755"/>
      <c r="UBI281" s="755"/>
      <c r="UBJ281" s="755"/>
      <c r="UBK281" s="755"/>
      <c r="UBL281" s="755"/>
      <c r="UBM281" s="755"/>
      <c r="UBN281" s="755"/>
      <c r="UBO281" s="755"/>
      <c r="UBP281" s="755"/>
      <c r="UBQ281" s="755"/>
      <c r="UBR281" s="755"/>
      <c r="UBS281" s="755"/>
      <c r="UBT281" s="755"/>
      <c r="UBU281" s="755"/>
      <c r="UBV281" s="755"/>
      <c r="UBW281" s="755"/>
      <c r="UBX281" s="755"/>
      <c r="UBY281" s="755"/>
      <c r="UBZ281" s="755"/>
      <c r="UCA281" s="755"/>
      <c r="UCB281" s="755"/>
      <c r="UCC281" s="755"/>
      <c r="UCD281" s="755"/>
      <c r="UCE281" s="755"/>
      <c r="UCF281" s="755"/>
      <c r="UCG281" s="755"/>
      <c r="UCH281" s="755"/>
      <c r="UCI281" s="755"/>
      <c r="UCJ281" s="755"/>
      <c r="UCK281" s="755"/>
      <c r="UCL281" s="755"/>
      <c r="UCM281" s="755"/>
      <c r="UCN281" s="755"/>
      <c r="UCO281" s="755"/>
      <c r="UCP281" s="755"/>
      <c r="UCQ281" s="755"/>
      <c r="UCR281" s="755"/>
      <c r="UCS281" s="755"/>
      <c r="UCT281" s="755"/>
      <c r="UCU281" s="755"/>
      <c r="UCV281" s="755"/>
      <c r="UCW281" s="755"/>
      <c r="UCX281" s="755"/>
      <c r="UCY281" s="755"/>
      <c r="UCZ281" s="755"/>
      <c r="UDA281" s="755"/>
      <c r="UDB281" s="755"/>
      <c r="UDC281" s="755"/>
      <c r="UDD281" s="755"/>
      <c r="UDE281" s="755"/>
      <c r="UDF281" s="755"/>
      <c r="UDG281" s="755"/>
      <c r="UDH281" s="755"/>
      <c r="UDI281" s="755"/>
      <c r="UDJ281" s="755"/>
      <c r="UDK281" s="755"/>
      <c r="UDL281" s="755"/>
      <c r="UDM281" s="755"/>
      <c r="UDN281" s="755"/>
      <c r="UDO281" s="755"/>
      <c r="UDP281" s="755"/>
      <c r="UDQ281" s="755"/>
      <c r="UDR281" s="755"/>
      <c r="UDS281" s="755"/>
      <c r="UDT281" s="755"/>
      <c r="UDU281" s="755"/>
      <c r="UDV281" s="755"/>
      <c r="UDW281" s="755"/>
      <c r="UDX281" s="755"/>
      <c r="UDY281" s="755"/>
      <c r="UDZ281" s="755"/>
      <c r="UEA281" s="755"/>
      <c r="UEB281" s="755"/>
      <c r="UEC281" s="755"/>
      <c r="UED281" s="755"/>
      <c r="UEE281" s="755"/>
      <c r="UEF281" s="755"/>
      <c r="UEG281" s="755"/>
      <c r="UEH281" s="755"/>
      <c r="UEI281" s="755"/>
      <c r="UEJ281" s="755"/>
      <c r="UEK281" s="755"/>
      <c r="UEL281" s="755"/>
      <c r="UEM281" s="755"/>
      <c r="UEN281" s="755"/>
      <c r="UEO281" s="755"/>
      <c r="UEP281" s="755"/>
      <c r="UEQ281" s="755"/>
      <c r="UER281" s="755"/>
      <c r="UES281" s="755"/>
      <c r="UET281" s="755"/>
      <c r="UEU281" s="755"/>
      <c r="UEV281" s="755"/>
      <c r="UEW281" s="755"/>
      <c r="UEX281" s="755"/>
      <c r="UEY281" s="755"/>
      <c r="UEZ281" s="755"/>
      <c r="UFA281" s="755"/>
      <c r="UFB281" s="755"/>
      <c r="UFC281" s="755"/>
      <c r="UFD281" s="755"/>
      <c r="UFE281" s="755"/>
      <c r="UFF281" s="755"/>
      <c r="UFG281" s="755"/>
      <c r="UFH281" s="755"/>
      <c r="UFI281" s="755"/>
      <c r="UFJ281" s="755"/>
      <c r="UFK281" s="755"/>
      <c r="UFL281" s="755"/>
      <c r="UFM281" s="755"/>
      <c r="UFN281" s="755"/>
      <c r="UFO281" s="755"/>
      <c r="UFP281" s="755"/>
      <c r="UFQ281" s="755"/>
      <c r="UFR281" s="755"/>
      <c r="UFS281" s="755"/>
      <c r="UFT281" s="755"/>
      <c r="UFU281" s="755"/>
      <c r="UFV281" s="755"/>
      <c r="UFW281" s="755"/>
      <c r="UFX281" s="755"/>
      <c r="UFY281" s="755"/>
      <c r="UFZ281" s="755"/>
      <c r="UGA281" s="755"/>
      <c r="UGB281" s="755"/>
      <c r="UGC281" s="755"/>
      <c r="UGD281" s="755"/>
      <c r="UGE281" s="755"/>
      <c r="UGF281" s="755"/>
      <c r="UGG281" s="755"/>
      <c r="UGH281" s="755"/>
      <c r="UGI281" s="755"/>
      <c r="UGJ281" s="755"/>
      <c r="UGK281" s="755"/>
      <c r="UGL281" s="755"/>
      <c r="UGM281" s="755"/>
      <c r="UGN281" s="755"/>
      <c r="UGO281" s="755"/>
      <c r="UGP281" s="755"/>
      <c r="UGQ281" s="755"/>
      <c r="UGR281" s="755"/>
      <c r="UGS281" s="755"/>
      <c r="UGT281" s="755"/>
      <c r="UGU281" s="755"/>
      <c r="UGV281" s="755"/>
      <c r="UGW281" s="755"/>
      <c r="UGX281" s="755"/>
      <c r="UGY281" s="755"/>
      <c r="UGZ281" s="755"/>
      <c r="UHA281" s="755"/>
      <c r="UHB281" s="755"/>
      <c r="UHC281" s="755"/>
      <c r="UHD281" s="755"/>
      <c r="UHE281" s="755"/>
      <c r="UHF281" s="755"/>
      <c r="UHG281" s="755"/>
      <c r="UHH281" s="755"/>
      <c r="UHI281" s="755"/>
      <c r="UHJ281" s="755"/>
      <c r="UHK281" s="755"/>
      <c r="UHL281" s="755"/>
      <c r="UHM281" s="755"/>
      <c r="UHN281" s="755"/>
      <c r="UHO281" s="755"/>
      <c r="UHP281" s="755"/>
      <c r="UHQ281" s="755"/>
      <c r="UHR281" s="755"/>
      <c r="UHS281" s="755"/>
      <c r="UHT281" s="755"/>
      <c r="UHU281" s="755"/>
      <c r="UHV281" s="755"/>
      <c r="UHW281" s="755"/>
      <c r="UHX281" s="755"/>
      <c r="UHY281" s="755"/>
      <c r="UHZ281" s="755"/>
      <c r="UIA281" s="755"/>
      <c r="UIB281" s="755"/>
      <c r="UIC281" s="755"/>
      <c r="UID281" s="755"/>
      <c r="UIE281" s="755"/>
      <c r="UIF281" s="755"/>
      <c r="UIG281" s="755"/>
      <c r="UIH281" s="755"/>
      <c r="UII281" s="755"/>
      <c r="UIJ281" s="755"/>
      <c r="UIK281" s="755"/>
      <c r="UIL281" s="755"/>
      <c r="UIM281" s="755"/>
      <c r="UIN281" s="755"/>
      <c r="UIO281" s="755"/>
      <c r="UIP281" s="755"/>
      <c r="UIQ281" s="755"/>
      <c r="UIR281" s="755"/>
      <c r="UIS281" s="755"/>
      <c r="UIT281" s="755"/>
      <c r="UIU281" s="755"/>
      <c r="UIV281" s="755"/>
      <c r="UIW281" s="755"/>
      <c r="UIX281" s="755"/>
      <c r="UIY281" s="755"/>
      <c r="UIZ281" s="755"/>
      <c r="UJA281" s="755"/>
      <c r="UJB281" s="755"/>
      <c r="UJC281" s="755"/>
      <c r="UJD281" s="755"/>
      <c r="UJE281" s="755"/>
      <c r="UJF281" s="755"/>
      <c r="UJG281" s="755"/>
      <c r="UJH281" s="755"/>
      <c r="UJI281" s="755"/>
      <c r="UJJ281" s="755"/>
      <c r="UJK281" s="755"/>
      <c r="UJL281" s="755"/>
      <c r="UJM281" s="755"/>
      <c r="UJN281" s="755"/>
      <c r="UJO281" s="755"/>
      <c r="UJP281" s="755"/>
      <c r="UJQ281" s="755"/>
      <c r="UJR281" s="755"/>
      <c r="UJS281" s="755"/>
      <c r="UJT281" s="755"/>
      <c r="UJU281" s="755"/>
      <c r="UJV281" s="755"/>
      <c r="UJW281" s="755"/>
      <c r="UJX281" s="755"/>
      <c r="UJY281" s="755"/>
      <c r="UJZ281" s="755"/>
      <c r="UKA281" s="755"/>
      <c r="UKB281" s="755"/>
      <c r="UKC281" s="755"/>
      <c r="UKD281" s="755"/>
      <c r="UKE281" s="755"/>
      <c r="UKF281" s="755"/>
      <c r="UKG281" s="755"/>
      <c r="UKH281" s="755"/>
      <c r="UKI281" s="755"/>
      <c r="UKJ281" s="755"/>
      <c r="UKK281" s="755"/>
      <c r="UKL281" s="755"/>
      <c r="UKM281" s="755"/>
      <c r="UKN281" s="755"/>
      <c r="UKO281" s="755"/>
      <c r="UKP281" s="755"/>
      <c r="UKQ281" s="755"/>
      <c r="UKR281" s="755"/>
      <c r="UKS281" s="755"/>
      <c r="UKT281" s="755"/>
      <c r="UKU281" s="755"/>
      <c r="UKV281" s="755"/>
      <c r="UKW281" s="755"/>
      <c r="UKX281" s="755"/>
      <c r="UKY281" s="755"/>
      <c r="UKZ281" s="755"/>
      <c r="ULA281" s="755"/>
      <c r="ULB281" s="755"/>
      <c r="ULC281" s="755"/>
      <c r="ULD281" s="755"/>
      <c r="ULE281" s="755"/>
      <c r="ULF281" s="755"/>
      <c r="ULG281" s="755"/>
      <c r="ULH281" s="755"/>
      <c r="ULI281" s="755"/>
      <c r="ULJ281" s="755"/>
      <c r="ULK281" s="755"/>
      <c r="ULL281" s="755"/>
      <c r="ULM281" s="755"/>
      <c r="ULN281" s="755"/>
      <c r="ULO281" s="755"/>
      <c r="ULP281" s="755"/>
      <c r="ULQ281" s="755"/>
      <c r="ULR281" s="755"/>
      <c r="ULS281" s="755"/>
      <c r="ULT281" s="755"/>
      <c r="ULU281" s="755"/>
      <c r="ULV281" s="755"/>
      <c r="ULW281" s="755"/>
      <c r="ULX281" s="755"/>
      <c r="ULY281" s="755"/>
      <c r="ULZ281" s="755"/>
      <c r="UMA281" s="755"/>
      <c r="UMB281" s="755"/>
      <c r="UMC281" s="755"/>
      <c r="UMD281" s="755"/>
      <c r="UME281" s="755"/>
      <c r="UMF281" s="755"/>
      <c r="UMG281" s="755"/>
      <c r="UMH281" s="755"/>
      <c r="UMI281" s="755"/>
      <c r="UMJ281" s="755"/>
      <c r="UMK281" s="755"/>
      <c r="UML281" s="755"/>
      <c r="UMM281" s="755"/>
      <c r="UMN281" s="755"/>
      <c r="UMO281" s="755"/>
      <c r="UMP281" s="755"/>
      <c r="UMQ281" s="755"/>
      <c r="UMR281" s="755"/>
      <c r="UMS281" s="755"/>
      <c r="UMT281" s="755"/>
      <c r="UMU281" s="755"/>
      <c r="UMV281" s="755"/>
      <c r="UMW281" s="755"/>
      <c r="UMX281" s="755"/>
      <c r="UMY281" s="755"/>
      <c r="UMZ281" s="755"/>
      <c r="UNA281" s="755"/>
      <c r="UNB281" s="755"/>
      <c r="UNC281" s="755"/>
      <c r="UND281" s="755"/>
      <c r="UNE281" s="755"/>
      <c r="UNF281" s="755"/>
      <c r="UNG281" s="755"/>
      <c r="UNH281" s="755"/>
      <c r="UNI281" s="755"/>
      <c r="UNJ281" s="755"/>
      <c r="UNK281" s="755"/>
      <c r="UNL281" s="755"/>
      <c r="UNM281" s="755"/>
      <c r="UNN281" s="755"/>
      <c r="UNO281" s="755"/>
      <c r="UNP281" s="755"/>
      <c r="UNQ281" s="755"/>
      <c r="UNR281" s="755"/>
      <c r="UNS281" s="755"/>
      <c r="UNT281" s="755"/>
      <c r="UNU281" s="755"/>
      <c r="UNV281" s="755"/>
      <c r="UNW281" s="755"/>
      <c r="UNX281" s="755"/>
      <c r="UNY281" s="755"/>
      <c r="UNZ281" s="755"/>
      <c r="UOA281" s="755"/>
      <c r="UOB281" s="755"/>
      <c r="UOC281" s="755"/>
      <c r="UOD281" s="755"/>
      <c r="UOE281" s="755"/>
      <c r="UOF281" s="755"/>
      <c r="UOG281" s="755"/>
      <c r="UOH281" s="755"/>
      <c r="UOI281" s="755"/>
      <c r="UOJ281" s="755"/>
      <c r="UOK281" s="755"/>
      <c r="UOL281" s="755"/>
      <c r="UOM281" s="755"/>
      <c r="UON281" s="755"/>
      <c r="UOO281" s="755"/>
      <c r="UOP281" s="755"/>
      <c r="UOQ281" s="755"/>
      <c r="UOR281" s="755"/>
      <c r="UOS281" s="755"/>
      <c r="UOT281" s="755"/>
      <c r="UOU281" s="755"/>
      <c r="UOV281" s="755"/>
      <c r="UOW281" s="755"/>
      <c r="UOX281" s="755"/>
      <c r="UOY281" s="755"/>
      <c r="UOZ281" s="755"/>
      <c r="UPA281" s="755"/>
      <c r="UPB281" s="755"/>
      <c r="UPC281" s="755"/>
      <c r="UPD281" s="755"/>
      <c r="UPE281" s="755"/>
      <c r="UPF281" s="755"/>
      <c r="UPG281" s="755"/>
      <c r="UPH281" s="755"/>
      <c r="UPI281" s="755"/>
      <c r="UPJ281" s="755"/>
      <c r="UPK281" s="755"/>
      <c r="UPL281" s="755"/>
      <c r="UPM281" s="755"/>
      <c r="UPN281" s="755"/>
      <c r="UPO281" s="755"/>
      <c r="UPP281" s="755"/>
      <c r="UPQ281" s="755"/>
      <c r="UPR281" s="755"/>
      <c r="UPS281" s="755"/>
      <c r="UPT281" s="755"/>
      <c r="UPU281" s="755"/>
      <c r="UPV281" s="755"/>
      <c r="UPW281" s="755"/>
      <c r="UPX281" s="755"/>
      <c r="UPY281" s="755"/>
      <c r="UPZ281" s="755"/>
      <c r="UQA281" s="755"/>
      <c r="UQB281" s="755"/>
      <c r="UQC281" s="755"/>
      <c r="UQD281" s="755"/>
      <c r="UQE281" s="755"/>
      <c r="UQF281" s="755"/>
      <c r="UQG281" s="755"/>
      <c r="UQH281" s="755"/>
      <c r="UQI281" s="755"/>
      <c r="UQJ281" s="755"/>
      <c r="UQK281" s="755"/>
      <c r="UQL281" s="755"/>
      <c r="UQM281" s="755"/>
      <c r="UQN281" s="755"/>
      <c r="UQO281" s="755"/>
      <c r="UQP281" s="755"/>
      <c r="UQQ281" s="755"/>
      <c r="UQR281" s="755"/>
      <c r="UQS281" s="755"/>
      <c r="UQT281" s="755"/>
      <c r="UQU281" s="755"/>
      <c r="UQV281" s="755"/>
      <c r="UQW281" s="755"/>
      <c r="UQX281" s="755"/>
      <c r="UQY281" s="755"/>
      <c r="UQZ281" s="755"/>
      <c r="URA281" s="755"/>
      <c r="URB281" s="755"/>
      <c r="URC281" s="755"/>
      <c r="URD281" s="755"/>
      <c r="URE281" s="755"/>
      <c r="URF281" s="755"/>
      <c r="URG281" s="755"/>
      <c r="URH281" s="755"/>
      <c r="URI281" s="755"/>
      <c r="URJ281" s="755"/>
      <c r="URK281" s="755"/>
      <c r="URL281" s="755"/>
      <c r="URM281" s="755"/>
      <c r="URN281" s="755"/>
      <c r="URO281" s="755"/>
      <c r="URP281" s="755"/>
      <c r="URQ281" s="755"/>
      <c r="URR281" s="755"/>
      <c r="URS281" s="755"/>
      <c r="URT281" s="755"/>
      <c r="URU281" s="755"/>
      <c r="URV281" s="755"/>
      <c r="URW281" s="755"/>
      <c r="URX281" s="755"/>
      <c r="URY281" s="755"/>
      <c r="URZ281" s="755"/>
      <c r="USA281" s="755"/>
      <c r="USB281" s="755"/>
      <c r="USC281" s="755"/>
      <c r="USD281" s="755"/>
      <c r="USE281" s="755"/>
      <c r="USF281" s="755"/>
      <c r="USG281" s="755"/>
      <c r="USH281" s="755"/>
      <c r="USI281" s="755"/>
      <c r="USJ281" s="755"/>
      <c r="USK281" s="755"/>
      <c r="USL281" s="755"/>
      <c r="USM281" s="755"/>
      <c r="USN281" s="755"/>
      <c r="USO281" s="755"/>
      <c r="USP281" s="755"/>
      <c r="USQ281" s="755"/>
      <c r="USR281" s="755"/>
      <c r="USS281" s="755"/>
      <c r="UST281" s="755"/>
      <c r="USU281" s="755"/>
      <c r="USV281" s="755"/>
      <c r="USW281" s="755"/>
      <c r="USX281" s="755"/>
      <c r="USY281" s="755"/>
      <c r="USZ281" s="755"/>
      <c r="UTA281" s="755"/>
      <c r="UTB281" s="755"/>
      <c r="UTC281" s="755"/>
      <c r="UTD281" s="755"/>
      <c r="UTE281" s="755"/>
      <c r="UTF281" s="755"/>
      <c r="UTG281" s="755"/>
      <c r="UTH281" s="755"/>
      <c r="UTI281" s="755"/>
      <c r="UTJ281" s="755"/>
      <c r="UTK281" s="755"/>
      <c r="UTL281" s="755"/>
      <c r="UTM281" s="755"/>
      <c r="UTN281" s="755"/>
      <c r="UTO281" s="755"/>
      <c r="UTP281" s="755"/>
      <c r="UTQ281" s="755"/>
      <c r="UTR281" s="755"/>
      <c r="UTS281" s="755"/>
      <c r="UTT281" s="755"/>
      <c r="UTU281" s="755"/>
      <c r="UTV281" s="755"/>
      <c r="UTW281" s="755"/>
      <c r="UTX281" s="755"/>
      <c r="UTY281" s="755"/>
      <c r="UTZ281" s="755"/>
      <c r="UUA281" s="755"/>
      <c r="UUB281" s="755"/>
      <c r="UUC281" s="755"/>
      <c r="UUD281" s="755"/>
      <c r="UUE281" s="755"/>
      <c r="UUF281" s="755"/>
      <c r="UUG281" s="755"/>
      <c r="UUH281" s="755"/>
      <c r="UUI281" s="755"/>
      <c r="UUJ281" s="755"/>
      <c r="UUK281" s="755"/>
      <c r="UUL281" s="755"/>
      <c r="UUM281" s="755"/>
      <c r="UUN281" s="755"/>
      <c r="UUO281" s="755"/>
      <c r="UUP281" s="755"/>
      <c r="UUQ281" s="755"/>
      <c r="UUR281" s="755"/>
      <c r="UUS281" s="755"/>
      <c r="UUT281" s="755"/>
      <c r="UUU281" s="755"/>
      <c r="UUV281" s="755"/>
      <c r="UUW281" s="755"/>
      <c r="UUX281" s="755"/>
      <c r="UUY281" s="755"/>
      <c r="UUZ281" s="755"/>
      <c r="UVA281" s="755"/>
      <c r="UVB281" s="755"/>
      <c r="UVC281" s="755"/>
      <c r="UVD281" s="755"/>
      <c r="UVE281" s="755"/>
      <c r="UVF281" s="755"/>
      <c r="UVG281" s="755"/>
      <c r="UVH281" s="755"/>
      <c r="UVI281" s="755"/>
      <c r="UVJ281" s="755"/>
      <c r="UVK281" s="755"/>
      <c r="UVL281" s="755"/>
      <c r="UVM281" s="755"/>
      <c r="UVN281" s="755"/>
      <c r="UVO281" s="755"/>
      <c r="UVP281" s="755"/>
      <c r="UVQ281" s="755"/>
      <c r="UVR281" s="755"/>
      <c r="UVS281" s="755"/>
      <c r="UVT281" s="755"/>
      <c r="UVU281" s="755"/>
      <c r="UVV281" s="755"/>
      <c r="UVW281" s="755"/>
      <c r="UVX281" s="755"/>
      <c r="UVY281" s="755"/>
      <c r="UVZ281" s="755"/>
      <c r="UWA281" s="755"/>
      <c r="UWB281" s="755"/>
      <c r="UWC281" s="755"/>
      <c r="UWD281" s="755"/>
      <c r="UWE281" s="755"/>
      <c r="UWF281" s="755"/>
      <c r="UWG281" s="755"/>
      <c r="UWH281" s="755"/>
      <c r="UWI281" s="755"/>
      <c r="UWJ281" s="755"/>
      <c r="UWK281" s="755"/>
      <c r="UWL281" s="755"/>
      <c r="UWM281" s="755"/>
      <c r="UWN281" s="755"/>
      <c r="UWO281" s="755"/>
      <c r="UWP281" s="755"/>
      <c r="UWQ281" s="755"/>
      <c r="UWR281" s="755"/>
      <c r="UWS281" s="755"/>
      <c r="UWT281" s="755"/>
      <c r="UWU281" s="755"/>
      <c r="UWV281" s="755"/>
      <c r="UWW281" s="755"/>
      <c r="UWX281" s="755"/>
      <c r="UWY281" s="755"/>
      <c r="UWZ281" s="755"/>
      <c r="UXA281" s="755"/>
      <c r="UXB281" s="755"/>
      <c r="UXC281" s="755"/>
      <c r="UXD281" s="755"/>
      <c r="UXE281" s="755"/>
      <c r="UXF281" s="755"/>
      <c r="UXG281" s="755"/>
      <c r="UXH281" s="755"/>
      <c r="UXI281" s="755"/>
      <c r="UXJ281" s="755"/>
      <c r="UXK281" s="755"/>
      <c r="UXL281" s="755"/>
      <c r="UXM281" s="755"/>
      <c r="UXN281" s="755"/>
      <c r="UXO281" s="755"/>
      <c r="UXP281" s="755"/>
      <c r="UXQ281" s="755"/>
      <c r="UXR281" s="755"/>
      <c r="UXS281" s="755"/>
      <c r="UXT281" s="755"/>
      <c r="UXU281" s="755"/>
      <c r="UXV281" s="755"/>
      <c r="UXW281" s="755"/>
      <c r="UXX281" s="755"/>
      <c r="UXY281" s="755"/>
      <c r="UXZ281" s="755"/>
      <c r="UYA281" s="755"/>
      <c r="UYB281" s="755"/>
      <c r="UYC281" s="755"/>
      <c r="UYD281" s="755"/>
      <c r="UYE281" s="755"/>
      <c r="UYF281" s="755"/>
      <c r="UYG281" s="755"/>
      <c r="UYH281" s="755"/>
      <c r="UYI281" s="755"/>
      <c r="UYJ281" s="755"/>
      <c r="UYK281" s="755"/>
      <c r="UYL281" s="755"/>
      <c r="UYM281" s="755"/>
      <c r="UYN281" s="755"/>
      <c r="UYO281" s="755"/>
      <c r="UYP281" s="755"/>
      <c r="UYQ281" s="755"/>
      <c r="UYR281" s="755"/>
      <c r="UYS281" s="755"/>
      <c r="UYT281" s="755"/>
      <c r="UYU281" s="755"/>
      <c r="UYV281" s="755"/>
      <c r="UYW281" s="755"/>
      <c r="UYX281" s="755"/>
      <c r="UYY281" s="755"/>
      <c r="UYZ281" s="755"/>
      <c r="UZA281" s="755"/>
      <c r="UZB281" s="755"/>
      <c r="UZC281" s="755"/>
      <c r="UZD281" s="755"/>
      <c r="UZE281" s="755"/>
      <c r="UZF281" s="755"/>
      <c r="UZG281" s="755"/>
      <c r="UZH281" s="755"/>
      <c r="UZI281" s="755"/>
      <c r="UZJ281" s="755"/>
      <c r="UZK281" s="755"/>
      <c r="UZL281" s="755"/>
      <c r="UZM281" s="755"/>
      <c r="UZN281" s="755"/>
      <c r="UZO281" s="755"/>
      <c r="UZP281" s="755"/>
      <c r="UZQ281" s="755"/>
      <c r="UZR281" s="755"/>
      <c r="UZS281" s="755"/>
      <c r="UZT281" s="755"/>
      <c r="UZU281" s="755"/>
      <c r="UZV281" s="755"/>
      <c r="UZW281" s="755"/>
      <c r="UZX281" s="755"/>
      <c r="UZY281" s="755"/>
      <c r="UZZ281" s="755"/>
      <c r="VAA281" s="755"/>
      <c r="VAB281" s="755"/>
      <c r="VAC281" s="755"/>
      <c r="VAD281" s="755"/>
      <c r="VAE281" s="755"/>
      <c r="VAF281" s="755"/>
      <c r="VAG281" s="755"/>
      <c r="VAH281" s="755"/>
      <c r="VAI281" s="755"/>
      <c r="VAJ281" s="755"/>
      <c r="VAK281" s="755"/>
      <c r="VAL281" s="755"/>
      <c r="VAM281" s="755"/>
      <c r="VAN281" s="755"/>
      <c r="VAO281" s="755"/>
      <c r="VAP281" s="755"/>
      <c r="VAQ281" s="755"/>
      <c r="VAR281" s="755"/>
      <c r="VAS281" s="755"/>
      <c r="VAT281" s="755"/>
      <c r="VAU281" s="755"/>
      <c r="VAV281" s="755"/>
      <c r="VAW281" s="755"/>
      <c r="VAX281" s="755"/>
      <c r="VAY281" s="755"/>
      <c r="VAZ281" s="755"/>
      <c r="VBA281" s="755"/>
      <c r="VBB281" s="755"/>
      <c r="VBC281" s="755"/>
      <c r="VBD281" s="755"/>
      <c r="VBE281" s="755"/>
      <c r="VBF281" s="755"/>
      <c r="VBG281" s="755"/>
      <c r="VBH281" s="755"/>
      <c r="VBI281" s="755"/>
      <c r="VBJ281" s="755"/>
      <c r="VBK281" s="755"/>
      <c r="VBL281" s="755"/>
      <c r="VBM281" s="755"/>
      <c r="VBN281" s="755"/>
      <c r="VBO281" s="755"/>
      <c r="VBP281" s="755"/>
      <c r="VBQ281" s="755"/>
      <c r="VBR281" s="755"/>
      <c r="VBS281" s="755"/>
      <c r="VBT281" s="755"/>
      <c r="VBU281" s="755"/>
      <c r="VBV281" s="755"/>
      <c r="VBW281" s="755"/>
      <c r="VBX281" s="755"/>
      <c r="VBY281" s="755"/>
      <c r="VBZ281" s="755"/>
      <c r="VCA281" s="755"/>
      <c r="VCB281" s="755"/>
      <c r="VCC281" s="755"/>
      <c r="VCD281" s="755"/>
      <c r="VCE281" s="755"/>
      <c r="VCF281" s="755"/>
      <c r="VCG281" s="755"/>
      <c r="VCH281" s="755"/>
      <c r="VCI281" s="755"/>
      <c r="VCJ281" s="755"/>
      <c r="VCK281" s="755"/>
      <c r="VCL281" s="755"/>
      <c r="VCM281" s="755"/>
      <c r="VCN281" s="755"/>
      <c r="VCO281" s="755"/>
      <c r="VCP281" s="755"/>
      <c r="VCQ281" s="755"/>
      <c r="VCR281" s="755"/>
      <c r="VCS281" s="755"/>
      <c r="VCT281" s="755"/>
      <c r="VCU281" s="755"/>
      <c r="VCV281" s="755"/>
      <c r="VCW281" s="755"/>
      <c r="VCX281" s="755"/>
      <c r="VCY281" s="755"/>
      <c r="VCZ281" s="755"/>
      <c r="VDA281" s="755"/>
      <c r="VDB281" s="755"/>
      <c r="VDC281" s="755"/>
      <c r="VDD281" s="755"/>
      <c r="VDE281" s="755"/>
      <c r="VDF281" s="755"/>
      <c r="VDG281" s="755"/>
      <c r="VDH281" s="755"/>
      <c r="VDI281" s="755"/>
      <c r="VDJ281" s="755"/>
      <c r="VDK281" s="755"/>
      <c r="VDL281" s="755"/>
      <c r="VDM281" s="755"/>
      <c r="VDN281" s="755"/>
      <c r="VDO281" s="755"/>
      <c r="VDP281" s="755"/>
      <c r="VDQ281" s="755"/>
      <c r="VDR281" s="755"/>
      <c r="VDS281" s="755"/>
      <c r="VDT281" s="755"/>
      <c r="VDU281" s="755"/>
      <c r="VDV281" s="755"/>
      <c r="VDW281" s="755"/>
      <c r="VDX281" s="755"/>
      <c r="VDY281" s="755"/>
      <c r="VDZ281" s="755"/>
      <c r="VEA281" s="755"/>
      <c r="VEB281" s="755"/>
      <c r="VEC281" s="755"/>
      <c r="VED281" s="755"/>
      <c r="VEE281" s="755"/>
      <c r="VEF281" s="755"/>
      <c r="VEG281" s="755"/>
      <c r="VEH281" s="755"/>
      <c r="VEI281" s="755"/>
      <c r="VEJ281" s="755"/>
      <c r="VEK281" s="755"/>
      <c r="VEL281" s="755"/>
      <c r="VEM281" s="755"/>
      <c r="VEN281" s="755"/>
      <c r="VEO281" s="755"/>
      <c r="VEP281" s="755"/>
      <c r="VEQ281" s="755"/>
      <c r="VER281" s="755"/>
      <c r="VES281" s="755"/>
      <c r="VET281" s="755"/>
      <c r="VEU281" s="755"/>
      <c r="VEV281" s="755"/>
      <c r="VEW281" s="755"/>
      <c r="VEX281" s="755"/>
      <c r="VEY281" s="755"/>
      <c r="VEZ281" s="755"/>
      <c r="VFA281" s="755"/>
      <c r="VFB281" s="755"/>
      <c r="VFC281" s="755"/>
      <c r="VFD281" s="755"/>
      <c r="VFE281" s="755"/>
      <c r="VFF281" s="755"/>
      <c r="VFG281" s="755"/>
      <c r="VFH281" s="755"/>
      <c r="VFI281" s="755"/>
      <c r="VFJ281" s="755"/>
      <c r="VFK281" s="755"/>
      <c r="VFL281" s="755"/>
      <c r="VFM281" s="755"/>
      <c r="VFN281" s="755"/>
      <c r="VFO281" s="755"/>
      <c r="VFP281" s="755"/>
      <c r="VFQ281" s="755"/>
      <c r="VFR281" s="755"/>
      <c r="VFS281" s="755"/>
      <c r="VFT281" s="755"/>
      <c r="VFU281" s="755"/>
      <c r="VFV281" s="755"/>
      <c r="VFW281" s="755"/>
      <c r="VFX281" s="755"/>
      <c r="VFY281" s="755"/>
      <c r="VFZ281" s="755"/>
      <c r="VGA281" s="755"/>
      <c r="VGB281" s="755"/>
      <c r="VGC281" s="755"/>
      <c r="VGD281" s="755"/>
      <c r="VGE281" s="755"/>
      <c r="VGF281" s="755"/>
      <c r="VGG281" s="755"/>
      <c r="VGH281" s="755"/>
      <c r="VGI281" s="755"/>
      <c r="VGJ281" s="755"/>
      <c r="VGK281" s="755"/>
      <c r="VGL281" s="755"/>
      <c r="VGM281" s="755"/>
      <c r="VGN281" s="755"/>
      <c r="VGO281" s="755"/>
      <c r="VGP281" s="755"/>
      <c r="VGQ281" s="755"/>
      <c r="VGR281" s="755"/>
      <c r="VGS281" s="755"/>
      <c r="VGT281" s="755"/>
      <c r="VGU281" s="755"/>
      <c r="VGV281" s="755"/>
      <c r="VGW281" s="755"/>
      <c r="VGX281" s="755"/>
      <c r="VGY281" s="755"/>
      <c r="VGZ281" s="755"/>
      <c r="VHA281" s="755"/>
      <c r="VHB281" s="755"/>
      <c r="VHC281" s="755"/>
      <c r="VHD281" s="755"/>
      <c r="VHE281" s="755"/>
      <c r="VHF281" s="755"/>
      <c r="VHG281" s="755"/>
      <c r="VHH281" s="755"/>
      <c r="VHI281" s="755"/>
      <c r="VHJ281" s="755"/>
      <c r="VHK281" s="755"/>
      <c r="VHL281" s="755"/>
      <c r="VHM281" s="755"/>
      <c r="VHN281" s="755"/>
      <c r="VHO281" s="755"/>
      <c r="VHP281" s="755"/>
      <c r="VHQ281" s="755"/>
      <c r="VHR281" s="755"/>
      <c r="VHS281" s="755"/>
      <c r="VHT281" s="755"/>
      <c r="VHU281" s="755"/>
      <c r="VHV281" s="755"/>
      <c r="VHW281" s="755"/>
      <c r="VHX281" s="755"/>
      <c r="VHY281" s="755"/>
      <c r="VHZ281" s="755"/>
      <c r="VIA281" s="755"/>
      <c r="VIB281" s="755"/>
      <c r="VIC281" s="755"/>
      <c r="VID281" s="755"/>
      <c r="VIE281" s="755"/>
      <c r="VIF281" s="755"/>
      <c r="VIG281" s="755"/>
      <c r="VIH281" s="755"/>
      <c r="VII281" s="755"/>
      <c r="VIJ281" s="755"/>
      <c r="VIK281" s="755"/>
      <c r="VIL281" s="755"/>
      <c r="VIM281" s="755"/>
      <c r="VIN281" s="755"/>
      <c r="VIO281" s="755"/>
      <c r="VIP281" s="755"/>
      <c r="VIQ281" s="755"/>
      <c r="VIR281" s="755"/>
      <c r="VIS281" s="755"/>
      <c r="VIT281" s="755"/>
      <c r="VIU281" s="755"/>
      <c r="VIV281" s="755"/>
      <c r="VIW281" s="755"/>
      <c r="VIX281" s="755"/>
      <c r="VIY281" s="755"/>
      <c r="VIZ281" s="755"/>
      <c r="VJA281" s="755"/>
      <c r="VJB281" s="755"/>
      <c r="VJC281" s="755"/>
      <c r="VJD281" s="755"/>
      <c r="VJE281" s="755"/>
      <c r="VJF281" s="755"/>
      <c r="VJG281" s="755"/>
      <c r="VJH281" s="755"/>
      <c r="VJI281" s="755"/>
      <c r="VJJ281" s="755"/>
      <c r="VJK281" s="755"/>
      <c r="VJL281" s="755"/>
      <c r="VJM281" s="755"/>
      <c r="VJN281" s="755"/>
      <c r="VJO281" s="755"/>
      <c r="VJP281" s="755"/>
      <c r="VJQ281" s="755"/>
      <c r="VJR281" s="755"/>
      <c r="VJS281" s="755"/>
      <c r="VJT281" s="755"/>
      <c r="VJU281" s="755"/>
      <c r="VJV281" s="755"/>
      <c r="VJW281" s="755"/>
      <c r="VJX281" s="755"/>
      <c r="VJY281" s="755"/>
      <c r="VJZ281" s="755"/>
      <c r="VKA281" s="755"/>
      <c r="VKB281" s="755"/>
      <c r="VKC281" s="755"/>
      <c r="VKD281" s="755"/>
      <c r="VKE281" s="755"/>
      <c r="VKF281" s="755"/>
      <c r="VKG281" s="755"/>
      <c r="VKH281" s="755"/>
      <c r="VKI281" s="755"/>
      <c r="VKJ281" s="755"/>
      <c r="VKK281" s="755"/>
      <c r="VKL281" s="755"/>
      <c r="VKM281" s="755"/>
      <c r="VKN281" s="755"/>
      <c r="VKO281" s="755"/>
      <c r="VKP281" s="755"/>
      <c r="VKQ281" s="755"/>
      <c r="VKR281" s="755"/>
      <c r="VKS281" s="755"/>
      <c r="VKT281" s="755"/>
      <c r="VKU281" s="755"/>
      <c r="VKV281" s="755"/>
      <c r="VKW281" s="755"/>
      <c r="VKX281" s="755"/>
      <c r="VKY281" s="755"/>
      <c r="VKZ281" s="755"/>
      <c r="VLA281" s="755"/>
      <c r="VLB281" s="755"/>
      <c r="VLC281" s="755"/>
      <c r="VLD281" s="755"/>
      <c r="VLE281" s="755"/>
      <c r="VLF281" s="755"/>
      <c r="VLG281" s="755"/>
      <c r="VLH281" s="755"/>
      <c r="VLI281" s="755"/>
      <c r="VLJ281" s="755"/>
      <c r="VLK281" s="755"/>
      <c r="VLL281" s="755"/>
      <c r="VLM281" s="755"/>
      <c r="VLN281" s="755"/>
      <c r="VLO281" s="755"/>
      <c r="VLP281" s="755"/>
      <c r="VLQ281" s="755"/>
      <c r="VLR281" s="755"/>
      <c r="VLS281" s="755"/>
      <c r="VLT281" s="755"/>
      <c r="VLU281" s="755"/>
      <c r="VLV281" s="755"/>
      <c r="VLW281" s="755"/>
      <c r="VLX281" s="755"/>
      <c r="VLY281" s="755"/>
      <c r="VLZ281" s="755"/>
      <c r="VMA281" s="755"/>
      <c r="VMB281" s="755"/>
      <c r="VMC281" s="755"/>
      <c r="VMD281" s="755"/>
      <c r="VME281" s="755"/>
      <c r="VMF281" s="755"/>
      <c r="VMG281" s="755"/>
      <c r="VMH281" s="755"/>
      <c r="VMI281" s="755"/>
      <c r="VMJ281" s="755"/>
      <c r="VMK281" s="755"/>
      <c r="VML281" s="755"/>
      <c r="VMM281" s="755"/>
      <c r="VMN281" s="755"/>
      <c r="VMO281" s="755"/>
      <c r="VMP281" s="755"/>
      <c r="VMQ281" s="755"/>
      <c r="VMR281" s="755"/>
      <c r="VMS281" s="755"/>
      <c r="VMT281" s="755"/>
      <c r="VMU281" s="755"/>
      <c r="VMV281" s="755"/>
      <c r="VMW281" s="755"/>
      <c r="VMX281" s="755"/>
      <c r="VMY281" s="755"/>
      <c r="VMZ281" s="755"/>
      <c r="VNA281" s="755"/>
      <c r="VNB281" s="755"/>
      <c r="VNC281" s="755"/>
      <c r="VND281" s="755"/>
      <c r="VNE281" s="755"/>
      <c r="VNF281" s="755"/>
      <c r="VNG281" s="755"/>
      <c r="VNH281" s="755"/>
      <c r="VNI281" s="755"/>
      <c r="VNJ281" s="755"/>
      <c r="VNK281" s="755"/>
      <c r="VNL281" s="755"/>
      <c r="VNM281" s="755"/>
      <c r="VNN281" s="755"/>
      <c r="VNO281" s="755"/>
      <c r="VNP281" s="755"/>
      <c r="VNQ281" s="755"/>
      <c r="VNR281" s="755"/>
      <c r="VNS281" s="755"/>
      <c r="VNT281" s="755"/>
      <c r="VNU281" s="755"/>
      <c r="VNV281" s="755"/>
      <c r="VNW281" s="755"/>
      <c r="VNX281" s="755"/>
      <c r="VNY281" s="755"/>
      <c r="VNZ281" s="755"/>
      <c r="VOA281" s="755"/>
      <c r="VOB281" s="755"/>
      <c r="VOC281" s="755"/>
      <c r="VOD281" s="755"/>
      <c r="VOE281" s="755"/>
      <c r="VOF281" s="755"/>
      <c r="VOG281" s="755"/>
      <c r="VOH281" s="755"/>
      <c r="VOI281" s="755"/>
      <c r="VOJ281" s="755"/>
      <c r="VOK281" s="755"/>
      <c r="VOL281" s="755"/>
      <c r="VOM281" s="755"/>
      <c r="VON281" s="755"/>
      <c r="VOO281" s="755"/>
      <c r="VOP281" s="755"/>
      <c r="VOQ281" s="755"/>
      <c r="VOR281" s="755"/>
      <c r="VOS281" s="755"/>
      <c r="VOT281" s="755"/>
      <c r="VOU281" s="755"/>
      <c r="VOV281" s="755"/>
      <c r="VOW281" s="755"/>
      <c r="VOX281" s="755"/>
      <c r="VOY281" s="755"/>
      <c r="VOZ281" s="755"/>
      <c r="VPA281" s="755"/>
      <c r="VPB281" s="755"/>
      <c r="VPC281" s="755"/>
      <c r="VPD281" s="755"/>
      <c r="VPE281" s="755"/>
      <c r="VPF281" s="755"/>
      <c r="VPG281" s="755"/>
      <c r="VPH281" s="755"/>
      <c r="VPI281" s="755"/>
      <c r="VPJ281" s="755"/>
      <c r="VPK281" s="755"/>
      <c r="VPL281" s="755"/>
      <c r="VPM281" s="755"/>
      <c r="VPN281" s="755"/>
      <c r="VPO281" s="755"/>
      <c r="VPP281" s="755"/>
      <c r="VPQ281" s="755"/>
      <c r="VPR281" s="755"/>
      <c r="VPS281" s="755"/>
      <c r="VPT281" s="755"/>
      <c r="VPU281" s="755"/>
      <c r="VPV281" s="755"/>
      <c r="VPW281" s="755"/>
      <c r="VPX281" s="755"/>
      <c r="VPY281" s="755"/>
      <c r="VPZ281" s="755"/>
      <c r="VQA281" s="755"/>
      <c r="VQB281" s="755"/>
      <c r="VQC281" s="755"/>
      <c r="VQD281" s="755"/>
      <c r="VQE281" s="755"/>
      <c r="VQF281" s="755"/>
      <c r="VQG281" s="755"/>
      <c r="VQH281" s="755"/>
      <c r="VQI281" s="755"/>
      <c r="VQJ281" s="755"/>
      <c r="VQK281" s="755"/>
      <c r="VQL281" s="755"/>
      <c r="VQM281" s="755"/>
      <c r="VQN281" s="755"/>
      <c r="VQO281" s="755"/>
      <c r="VQP281" s="755"/>
      <c r="VQQ281" s="755"/>
      <c r="VQR281" s="755"/>
      <c r="VQS281" s="755"/>
      <c r="VQT281" s="755"/>
      <c r="VQU281" s="755"/>
      <c r="VQV281" s="755"/>
      <c r="VQW281" s="755"/>
      <c r="VQX281" s="755"/>
      <c r="VQY281" s="755"/>
      <c r="VQZ281" s="755"/>
      <c r="VRA281" s="755"/>
      <c r="VRB281" s="755"/>
      <c r="VRC281" s="755"/>
      <c r="VRD281" s="755"/>
      <c r="VRE281" s="755"/>
      <c r="VRF281" s="755"/>
      <c r="VRG281" s="755"/>
      <c r="VRH281" s="755"/>
      <c r="VRI281" s="755"/>
      <c r="VRJ281" s="755"/>
      <c r="VRK281" s="755"/>
      <c r="VRL281" s="755"/>
      <c r="VRM281" s="755"/>
      <c r="VRN281" s="755"/>
      <c r="VRO281" s="755"/>
      <c r="VRP281" s="755"/>
      <c r="VRQ281" s="755"/>
      <c r="VRR281" s="755"/>
      <c r="VRS281" s="755"/>
      <c r="VRT281" s="755"/>
      <c r="VRU281" s="755"/>
      <c r="VRV281" s="755"/>
      <c r="VRW281" s="755"/>
      <c r="VRX281" s="755"/>
      <c r="VRY281" s="755"/>
      <c r="VRZ281" s="755"/>
      <c r="VSA281" s="755"/>
      <c r="VSB281" s="755"/>
      <c r="VSC281" s="755"/>
      <c r="VSD281" s="755"/>
      <c r="VSE281" s="755"/>
      <c r="VSF281" s="755"/>
      <c r="VSG281" s="755"/>
      <c r="VSH281" s="755"/>
      <c r="VSI281" s="755"/>
      <c r="VSJ281" s="755"/>
      <c r="VSK281" s="755"/>
      <c r="VSL281" s="755"/>
      <c r="VSM281" s="755"/>
      <c r="VSN281" s="755"/>
      <c r="VSO281" s="755"/>
      <c r="VSP281" s="755"/>
      <c r="VSQ281" s="755"/>
      <c r="VSR281" s="755"/>
      <c r="VSS281" s="755"/>
      <c r="VST281" s="755"/>
      <c r="VSU281" s="755"/>
      <c r="VSV281" s="755"/>
      <c r="VSW281" s="755"/>
      <c r="VSX281" s="755"/>
      <c r="VSY281" s="755"/>
      <c r="VSZ281" s="755"/>
      <c r="VTA281" s="755"/>
      <c r="VTB281" s="755"/>
      <c r="VTC281" s="755"/>
      <c r="VTD281" s="755"/>
      <c r="VTE281" s="755"/>
      <c r="VTF281" s="755"/>
      <c r="VTG281" s="755"/>
      <c r="VTH281" s="755"/>
      <c r="VTI281" s="755"/>
      <c r="VTJ281" s="755"/>
      <c r="VTK281" s="755"/>
      <c r="VTL281" s="755"/>
      <c r="VTM281" s="755"/>
      <c r="VTN281" s="755"/>
      <c r="VTO281" s="755"/>
      <c r="VTP281" s="755"/>
      <c r="VTQ281" s="755"/>
      <c r="VTR281" s="755"/>
      <c r="VTS281" s="755"/>
      <c r="VTT281" s="755"/>
      <c r="VTU281" s="755"/>
      <c r="VTV281" s="755"/>
      <c r="VTW281" s="755"/>
      <c r="VTX281" s="755"/>
      <c r="VTY281" s="755"/>
      <c r="VTZ281" s="755"/>
      <c r="VUA281" s="755"/>
      <c r="VUB281" s="755"/>
      <c r="VUC281" s="755"/>
      <c r="VUD281" s="755"/>
      <c r="VUE281" s="755"/>
      <c r="VUF281" s="755"/>
      <c r="VUG281" s="755"/>
      <c r="VUH281" s="755"/>
      <c r="VUI281" s="755"/>
      <c r="VUJ281" s="755"/>
      <c r="VUK281" s="755"/>
      <c r="VUL281" s="755"/>
      <c r="VUM281" s="755"/>
      <c r="VUN281" s="755"/>
      <c r="VUO281" s="755"/>
      <c r="VUP281" s="755"/>
      <c r="VUQ281" s="755"/>
      <c r="VUR281" s="755"/>
      <c r="VUS281" s="755"/>
      <c r="VUT281" s="755"/>
      <c r="VUU281" s="755"/>
      <c r="VUV281" s="755"/>
      <c r="VUW281" s="755"/>
      <c r="VUX281" s="755"/>
      <c r="VUY281" s="755"/>
      <c r="VUZ281" s="755"/>
      <c r="VVA281" s="755"/>
      <c r="VVB281" s="755"/>
      <c r="VVC281" s="755"/>
      <c r="VVD281" s="755"/>
      <c r="VVE281" s="755"/>
      <c r="VVF281" s="755"/>
      <c r="VVG281" s="755"/>
      <c r="VVH281" s="755"/>
      <c r="VVI281" s="755"/>
      <c r="VVJ281" s="755"/>
      <c r="VVK281" s="755"/>
      <c r="VVL281" s="755"/>
      <c r="VVM281" s="755"/>
      <c r="VVN281" s="755"/>
      <c r="VVO281" s="755"/>
      <c r="VVP281" s="755"/>
      <c r="VVQ281" s="755"/>
      <c r="VVR281" s="755"/>
      <c r="VVS281" s="755"/>
      <c r="VVT281" s="755"/>
      <c r="VVU281" s="755"/>
      <c r="VVV281" s="755"/>
      <c r="VVW281" s="755"/>
      <c r="VVX281" s="755"/>
      <c r="VVY281" s="755"/>
      <c r="VVZ281" s="755"/>
      <c r="VWA281" s="755"/>
      <c r="VWB281" s="755"/>
      <c r="VWC281" s="755"/>
      <c r="VWD281" s="755"/>
      <c r="VWE281" s="755"/>
      <c r="VWF281" s="755"/>
      <c r="VWG281" s="755"/>
      <c r="VWH281" s="755"/>
      <c r="VWI281" s="755"/>
      <c r="VWJ281" s="755"/>
      <c r="VWK281" s="755"/>
      <c r="VWL281" s="755"/>
      <c r="VWM281" s="755"/>
      <c r="VWN281" s="755"/>
      <c r="VWO281" s="755"/>
      <c r="VWP281" s="755"/>
      <c r="VWQ281" s="755"/>
      <c r="VWR281" s="755"/>
      <c r="VWS281" s="755"/>
      <c r="VWT281" s="755"/>
      <c r="VWU281" s="755"/>
      <c r="VWV281" s="755"/>
      <c r="VWW281" s="755"/>
      <c r="VWX281" s="755"/>
      <c r="VWY281" s="755"/>
      <c r="VWZ281" s="755"/>
      <c r="VXA281" s="755"/>
      <c r="VXB281" s="755"/>
      <c r="VXC281" s="755"/>
      <c r="VXD281" s="755"/>
      <c r="VXE281" s="755"/>
      <c r="VXF281" s="755"/>
      <c r="VXG281" s="755"/>
      <c r="VXH281" s="755"/>
      <c r="VXI281" s="755"/>
      <c r="VXJ281" s="755"/>
      <c r="VXK281" s="755"/>
      <c r="VXL281" s="755"/>
      <c r="VXM281" s="755"/>
      <c r="VXN281" s="755"/>
      <c r="VXO281" s="755"/>
      <c r="VXP281" s="755"/>
      <c r="VXQ281" s="755"/>
      <c r="VXR281" s="755"/>
      <c r="VXS281" s="755"/>
      <c r="VXT281" s="755"/>
      <c r="VXU281" s="755"/>
      <c r="VXV281" s="755"/>
      <c r="VXW281" s="755"/>
      <c r="VXX281" s="755"/>
      <c r="VXY281" s="755"/>
      <c r="VXZ281" s="755"/>
      <c r="VYA281" s="755"/>
      <c r="VYB281" s="755"/>
      <c r="VYC281" s="755"/>
      <c r="VYD281" s="755"/>
      <c r="VYE281" s="755"/>
      <c r="VYF281" s="755"/>
      <c r="VYG281" s="755"/>
      <c r="VYH281" s="755"/>
      <c r="VYI281" s="755"/>
      <c r="VYJ281" s="755"/>
      <c r="VYK281" s="755"/>
      <c r="VYL281" s="755"/>
      <c r="VYM281" s="755"/>
      <c r="VYN281" s="755"/>
      <c r="VYO281" s="755"/>
      <c r="VYP281" s="755"/>
      <c r="VYQ281" s="755"/>
      <c r="VYR281" s="755"/>
      <c r="VYS281" s="755"/>
      <c r="VYT281" s="755"/>
      <c r="VYU281" s="755"/>
      <c r="VYV281" s="755"/>
      <c r="VYW281" s="755"/>
      <c r="VYX281" s="755"/>
      <c r="VYY281" s="755"/>
      <c r="VYZ281" s="755"/>
      <c r="VZA281" s="755"/>
      <c r="VZB281" s="755"/>
      <c r="VZC281" s="755"/>
      <c r="VZD281" s="755"/>
      <c r="VZE281" s="755"/>
      <c r="VZF281" s="755"/>
      <c r="VZG281" s="755"/>
      <c r="VZH281" s="755"/>
      <c r="VZI281" s="755"/>
      <c r="VZJ281" s="755"/>
      <c r="VZK281" s="755"/>
      <c r="VZL281" s="755"/>
      <c r="VZM281" s="755"/>
      <c r="VZN281" s="755"/>
      <c r="VZO281" s="755"/>
      <c r="VZP281" s="755"/>
      <c r="VZQ281" s="755"/>
      <c r="VZR281" s="755"/>
      <c r="VZS281" s="755"/>
      <c r="VZT281" s="755"/>
      <c r="VZU281" s="755"/>
      <c r="VZV281" s="755"/>
      <c r="VZW281" s="755"/>
      <c r="VZX281" s="755"/>
      <c r="VZY281" s="755"/>
      <c r="VZZ281" s="755"/>
      <c r="WAA281" s="755"/>
      <c r="WAB281" s="755"/>
      <c r="WAC281" s="755"/>
      <c r="WAD281" s="755"/>
      <c r="WAE281" s="755"/>
      <c r="WAF281" s="755"/>
      <c r="WAG281" s="755"/>
      <c r="WAH281" s="755"/>
      <c r="WAI281" s="755"/>
      <c r="WAJ281" s="755"/>
      <c r="WAK281" s="755"/>
      <c r="WAL281" s="755"/>
      <c r="WAM281" s="755"/>
      <c r="WAN281" s="755"/>
      <c r="WAO281" s="755"/>
      <c r="WAP281" s="755"/>
      <c r="WAQ281" s="755"/>
      <c r="WAR281" s="755"/>
      <c r="WAS281" s="755"/>
      <c r="WAT281" s="755"/>
      <c r="WAU281" s="755"/>
      <c r="WAV281" s="755"/>
      <c r="WAW281" s="755"/>
      <c r="WAX281" s="755"/>
      <c r="WAY281" s="755"/>
      <c r="WAZ281" s="755"/>
      <c r="WBA281" s="755"/>
      <c r="WBB281" s="755"/>
      <c r="WBC281" s="755"/>
      <c r="WBD281" s="755"/>
      <c r="WBE281" s="755"/>
      <c r="WBF281" s="755"/>
      <c r="WBG281" s="755"/>
      <c r="WBH281" s="755"/>
      <c r="WBI281" s="755"/>
      <c r="WBJ281" s="755"/>
      <c r="WBK281" s="755"/>
      <c r="WBL281" s="755"/>
      <c r="WBM281" s="755"/>
      <c r="WBN281" s="755"/>
      <c r="WBO281" s="755"/>
      <c r="WBP281" s="755"/>
      <c r="WBQ281" s="755"/>
      <c r="WBR281" s="755"/>
      <c r="WBS281" s="755"/>
      <c r="WBT281" s="755"/>
      <c r="WBU281" s="755"/>
      <c r="WBV281" s="755"/>
      <c r="WBW281" s="755"/>
      <c r="WBX281" s="755"/>
      <c r="WBY281" s="755"/>
      <c r="WBZ281" s="755"/>
      <c r="WCA281" s="755"/>
      <c r="WCB281" s="755"/>
      <c r="WCC281" s="755"/>
      <c r="WCD281" s="755"/>
      <c r="WCE281" s="755"/>
      <c r="WCF281" s="755"/>
      <c r="WCG281" s="755"/>
      <c r="WCH281" s="755"/>
      <c r="WCI281" s="755"/>
      <c r="WCJ281" s="755"/>
      <c r="WCK281" s="755"/>
      <c r="WCL281" s="755"/>
      <c r="WCM281" s="755"/>
      <c r="WCN281" s="755"/>
      <c r="WCO281" s="755"/>
      <c r="WCP281" s="755"/>
      <c r="WCQ281" s="755"/>
      <c r="WCR281" s="755"/>
      <c r="WCS281" s="755"/>
      <c r="WCT281" s="755"/>
      <c r="WCU281" s="755"/>
      <c r="WCV281" s="755"/>
      <c r="WCW281" s="755"/>
      <c r="WCX281" s="755"/>
      <c r="WCY281" s="755"/>
      <c r="WCZ281" s="755"/>
      <c r="WDA281" s="755"/>
      <c r="WDB281" s="755"/>
      <c r="WDC281" s="755"/>
      <c r="WDD281" s="755"/>
      <c r="WDE281" s="755"/>
      <c r="WDF281" s="755"/>
      <c r="WDG281" s="755"/>
      <c r="WDH281" s="755"/>
      <c r="WDI281" s="755"/>
      <c r="WDJ281" s="755"/>
      <c r="WDK281" s="755"/>
      <c r="WDL281" s="755"/>
      <c r="WDM281" s="755"/>
      <c r="WDN281" s="755"/>
      <c r="WDO281" s="755"/>
      <c r="WDP281" s="755"/>
      <c r="WDQ281" s="755"/>
      <c r="WDR281" s="755"/>
      <c r="WDS281" s="755"/>
      <c r="WDT281" s="755"/>
      <c r="WDU281" s="755"/>
      <c r="WDV281" s="755"/>
      <c r="WDW281" s="755"/>
      <c r="WDX281" s="755"/>
      <c r="WDY281" s="755"/>
      <c r="WDZ281" s="755"/>
      <c r="WEA281" s="755"/>
      <c r="WEB281" s="755"/>
      <c r="WEC281" s="755"/>
      <c r="WED281" s="755"/>
      <c r="WEE281" s="755"/>
      <c r="WEF281" s="755"/>
      <c r="WEG281" s="755"/>
      <c r="WEH281" s="755"/>
      <c r="WEI281" s="755"/>
      <c r="WEJ281" s="755"/>
      <c r="WEK281" s="755"/>
      <c r="WEL281" s="755"/>
      <c r="WEM281" s="755"/>
      <c r="WEN281" s="755"/>
      <c r="WEO281" s="755"/>
      <c r="WEP281" s="755"/>
      <c r="WEQ281" s="755"/>
      <c r="WER281" s="755"/>
      <c r="WES281" s="755"/>
      <c r="WET281" s="755"/>
      <c r="WEU281" s="755"/>
      <c r="WEV281" s="755"/>
      <c r="WEW281" s="755"/>
      <c r="WEX281" s="755"/>
      <c r="WEY281" s="755"/>
      <c r="WEZ281" s="755"/>
      <c r="WFA281" s="755"/>
      <c r="WFB281" s="755"/>
      <c r="WFC281" s="755"/>
      <c r="WFD281" s="755"/>
      <c r="WFE281" s="755"/>
      <c r="WFF281" s="755"/>
      <c r="WFG281" s="755"/>
      <c r="WFH281" s="755"/>
      <c r="WFI281" s="755"/>
      <c r="WFJ281" s="755"/>
      <c r="WFK281" s="755"/>
      <c r="WFL281" s="755"/>
      <c r="WFM281" s="755"/>
      <c r="WFN281" s="755"/>
      <c r="WFO281" s="755"/>
      <c r="WFP281" s="755"/>
      <c r="WFQ281" s="755"/>
      <c r="WFR281" s="755"/>
      <c r="WFS281" s="755"/>
      <c r="WFT281" s="755"/>
      <c r="WFU281" s="755"/>
      <c r="WFV281" s="755"/>
      <c r="WFW281" s="755"/>
      <c r="WFX281" s="755"/>
      <c r="WFY281" s="755"/>
      <c r="WFZ281" s="755"/>
      <c r="WGA281" s="755"/>
      <c r="WGB281" s="755"/>
      <c r="WGC281" s="755"/>
      <c r="WGD281" s="755"/>
      <c r="WGE281" s="755"/>
      <c r="WGF281" s="755"/>
      <c r="WGG281" s="755"/>
      <c r="WGH281" s="755"/>
      <c r="WGI281" s="755"/>
      <c r="WGJ281" s="755"/>
      <c r="WGK281" s="755"/>
      <c r="WGL281" s="755"/>
      <c r="WGM281" s="755"/>
      <c r="WGN281" s="755"/>
      <c r="WGO281" s="755"/>
      <c r="WGP281" s="755"/>
      <c r="WGQ281" s="755"/>
      <c r="WGR281" s="755"/>
      <c r="WGS281" s="755"/>
      <c r="WGT281" s="755"/>
      <c r="WGU281" s="755"/>
      <c r="WGV281" s="755"/>
      <c r="WGW281" s="755"/>
      <c r="WGX281" s="755"/>
      <c r="WGY281" s="755"/>
      <c r="WGZ281" s="755"/>
      <c r="WHA281" s="755"/>
      <c r="WHB281" s="755"/>
      <c r="WHC281" s="755"/>
      <c r="WHD281" s="755"/>
      <c r="WHE281" s="755"/>
      <c r="WHF281" s="755"/>
      <c r="WHG281" s="755"/>
      <c r="WHH281" s="755"/>
      <c r="WHI281" s="755"/>
      <c r="WHJ281" s="755"/>
      <c r="WHK281" s="755"/>
      <c r="WHL281" s="755"/>
      <c r="WHM281" s="755"/>
      <c r="WHN281" s="755"/>
      <c r="WHO281" s="755"/>
      <c r="WHP281" s="755"/>
      <c r="WHQ281" s="755"/>
      <c r="WHR281" s="755"/>
      <c r="WHS281" s="755"/>
      <c r="WHT281" s="755"/>
      <c r="WHU281" s="755"/>
      <c r="WHV281" s="755"/>
      <c r="WHW281" s="755"/>
      <c r="WHX281" s="755"/>
      <c r="WHY281" s="755"/>
      <c r="WHZ281" s="755"/>
      <c r="WIA281" s="755"/>
      <c r="WIB281" s="755"/>
      <c r="WIC281" s="755"/>
      <c r="WID281" s="755"/>
      <c r="WIE281" s="755"/>
      <c r="WIF281" s="755"/>
      <c r="WIG281" s="755"/>
      <c r="WIH281" s="755"/>
      <c r="WII281" s="755"/>
      <c r="WIJ281" s="755"/>
      <c r="WIK281" s="755"/>
      <c r="WIL281" s="755"/>
      <c r="WIM281" s="755"/>
      <c r="WIN281" s="755"/>
      <c r="WIO281" s="755"/>
      <c r="WIP281" s="755"/>
      <c r="WIQ281" s="755"/>
      <c r="WIR281" s="755"/>
      <c r="WIS281" s="755"/>
      <c r="WIT281" s="755"/>
      <c r="WIU281" s="755"/>
      <c r="WIV281" s="755"/>
      <c r="WIW281" s="755"/>
      <c r="WIX281" s="755"/>
      <c r="WIY281" s="755"/>
      <c r="WIZ281" s="755"/>
      <c r="WJA281" s="755"/>
      <c r="WJB281" s="755"/>
      <c r="WJC281" s="755"/>
      <c r="WJD281" s="755"/>
      <c r="WJE281" s="755"/>
      <c r="WJF281" s="755"/>
      <c r="WJG281" s="755"/>
      <c r="WJH281" s="755"/>
      <c r="WJI281" s="755"/>
      <c r="WJJ281" s="755"/>
      <c r="WJK281" s="755"/>
      <c r="WJL281" s="755"/>
      <c r="WJM281" s="755"/>
      <c r="WJN281" s="755"/>
      <c r="WJO281" s="755"/>
      <c r="WJP281" s="755"/>
      <c r="WJQ281" s="755"/>
      <c r="WJR281" s="755"/>
      <c r="WJS281" s="755"/>
      <c r="WJT281" s="755"/>
      <c r="WJU281" s="755"/>
      <c r="WJV281" s="755"/>
      <c r="WJW281" s="755"/>
      <c r="WJX281" s="755"/>
      <c r="WJY281" s="755"/>
      <c r="WJZ281" s="755"/>
      <c r="WKA281" s="755"/>
      <c r="WKB281" s="755"/>
      <c r="WKC281" s="755"/>
      <c r="WKD281" s="755"/>
      <c r="WKE281" s="755"/>
      <c r="WKF281" s="755"/>
      <c r="WKG281" s="755"/>
      <c r="WKH281" s="755"/>
      <c r="WKI281" s="755"/>
      <c r="WKJ281" s="755"/>
      <c r="WKK281" s="755"/>
      <c r="WKL281" s="755"/>
      <c r="WKM281" s="755"/>
      <c r="WKN281" s="755"/>
      <c r="WKO281" s="755"/>
      <c r="WKP281" s="755"/>
      <c r="WKQ281" s="755"/>
      <c r="WKR281" s="755"/>
      <c r="WKS281" s="755"/>
      <c r="WKT281" s="755"/>
      <c r="WKU281" s="755"/>
      <c r="WKV281" s="755"/>
      <c r="WKW281" s="755"/>
      <c r="WKX281" s="755"/>
      <c r="WKY281" s="755"/>
      <c r="WKZ281" s="755"/>
      <c r="WLA281" s="755"/>
      <c r="WLB281" s="755"/>
      <c r="WLC281" s="755"/>
      <c r="WLD281" s="755"/>
      <c r="WLE281" s="755"/>
      <c r="WLF281" s="755"/>
      <c r="WLG281" s="755"/>
      <c r="WLH281" s="755"/>
      <c r="WLI281" s="755"/>
      <c r="WLJ281" s="755"/>
      <c r="WLK281" s="755"/>
      <c r="WLL281" s="755"/>
      <c r="WLM281" s="755"/>
      <c r="WLN281" s="755"/>
      <c r="WLO281" s="755"/>
      <c r="WLP281" s="755"/>
      <c r="WLQ281" s="755"/>
      <c r="WLR281" s="755"/>
      <c r="WLS281" s="755"/>
      <c r="WLT281" s="755"/>
      <c r="WLU281" s="755"/>
      <c r="WLV281" s="755"/>
      <c r="WLW281" s="755"/>
      <c r="WLX281" s="755"/>
      <c r="WLY281" s="755"/>
      <c r="WLZ281" s="755"/>
      <c r="WMA281" s="755"/>
      <c r="WMB281" s="755"/>
      <c r="WMC281" s="755"/>
      <c r="WMD281" s="755"/>
      <c r="WME281" s="755"/>
      <c r="WMF281" s="755"/>
      <c r="WMG281" s="755"/>
      <c r="WMH281" s="755"/>
      <c r="WMI281" s="755"/>
      <c r="WMJ281" s="755"/>
      <c r="WMK281" s="755"/>
      <c r="WML281" s="755"/>
      <c r="WMM281" s="755"/>
      <c r="WMN281" s="755"/>
      <c r="WMO281" s="755"/>
      <c r="WMP281" s="755"/>
      <c r="WMQ281" s="755"/>
      <c r="WMR281" s="755"/>
      <c r="WMS281" s="755"/>
      <c r="WMT281" s="755"/>
      <c r="WMU281" s="755"/>
      <c r="WMV281" s="755"/>
      <c r="WMW281" s="755"/>
      <c r="WMX281" s="755"/>
      <c r="WMY281" s="755"/>
      <c r="WMZ281" s="755"/>
      <c r="WNA281" s="755"/>
      <c r="WNB281" s="755"/>
      <c r="WNC281" s="755"/>
      <c r="WND281" s="755"/>
      <c r="WNE281" s="755"/>
      <c r="WNF281" s="755"/>
      <c r="WNG281" s="755"/>
      <c r="WNH281" s="755"/>
      <c r="WNI281" s="755"/>
      <c r="WNJ281" s="755"/>
      <c r="WNK281" s="755"/>
      <c r="WNL281" s="755"/>
      <c r="WNM281" s="755"/>
      <c r="WNN281" s="755"/>
      <c r="WNO281" s="755"/>
      <c r="WNP281" s="755"/>
      <c r="WNQ281" s="755"/>
      <c r="WNR281" s="755"/>
      <c r="WNS281" s="755"/>
      <c r="WNT281" s="755"/>
      <c r="WNU281" s="755"/>
      <c r="WNV281" s="755"/>
      <c r="WNW281" s="755"/>
      <c r="WNX281" s="755"/>
      <c r="WNY281" s="755"/>
      <c r="WNZ281" s="755"/>
      <c r="WOA281" s="755"/>
      <c r="WOB281" s="755"/>
      <c r="WOC281" s="755"/>
      <c r="WOD281" s="755"/>
      <c r="WOE281" s="755"/>
      <c r="WOF281" s="755"/>
      <c r="WOG281" s="755"/>
      <c r="WOH281" s="755"/>
      <c r="WOI281" s="755"/>
      <c r="WOJ281" s="755"/>
      <c r="WOK281" s="755"/>
      <c r="WOL281" s="755"/>
      <c r="WOM281" s="755"/>
      <c r="WON281" s="755"/>
      <c r="WOO281" s="755"/>
      <c r="WOP281" s="755"/>
      <c r="WOQ281" s="755"/>
      <c r="WOR281" s="755"/>
      <c r="WOS281" s="755"/>
      <c r="WOT281" s="755"/>
      <c r="WOU281" s="755"/>
      <c r="WOV281" s="755"/>
      <c r="WOW281" s="755"/>
      <c r="WOX281" s="755"/>
      <c r="WOY281" s="755"/>
      <c r="WOZ281" s="755"/>
      <c r="WPA281" s="755"/>
      <c r="WPB281" s="755"/>
      <c r="WPC281" s="755"/>
      <c r="WPD281" s="755"/>
      <c r="WPE281" s="755"/>
      <c r="WPF281" s="755"/>
      <c r="WPG281" s="755"/>
      <c r="WPH281" s="755"/>
      <c r="WPI281" s="755"/>
      <c r="WPJ281" s="755"/>
      <c r="WPK281" s="755"/>
      <c r="WPL281" s="755"/>
      <c r="WPM281" s="755"/>
      <c r="WPN281" s="755"/>
      <c r="WPO281" s="755"/>
      <c r="WPP281" s="755"/>
      <c r="WPQ281" s="755"/>
      <c r="WPR281" s="755"/>
      <c r="WPS281" s="755"/>
      <c r="WPT281" s="755"/>
      <c r="WPU281" s="755"/>
      <c r="WPV281" s="755"/>
      <c r="WPW281" s="755"/>
      <c r="WPX281" s="755"/>
      <c r="WPY281" s="755"/>
      <c r="WPZ281" s="755"/>
      <c r="WQA281" s="755"/>
      <c r="WQB281" s="755"/>
      <c r="WQC281" s="755"/>
      <c r="WQD281" s="755"/>
      <c r="WQE281" s="755"/>
      <c r="WQF281" s="755"/>
      <c r="WQG281" s="755"/>
      <c r="WQH281" s="755"/>
      <c r="WQI281" s="755"/>
      <c r="WQJ281" s="755"/>
      <c r="WQK281" s="755"/>
      <c r="WQL281" s="755"/>
      <c r="WQM281" s="755"/>
      <c r="WQN281" s="755"/>
      <c r="WQO281" s="755"/>
      <c r="WQP281" s="755"/>
      <c r="WQQ281" s="755"/>
      <c r="WQR281" s="755"/>
      <c r="WQS281" s="755"/>
      <c r="WQT281" s="755"/>
      <c r="WQU281" s="755"/>
      <c r="WQV281" s="755"/>
      <c r="WQW281" s="755"/>
      <c r="WQX281" s="755"/>
      <c r="WQY281" s="755"/>
      <c r="WQZ281" s="755"/>
      <c r="WRA281" s="755"/>
      <c r="WRB281" s="755"/>
      <c r="WRC281" s="755"/>
      <c r="WRD281" s="755"/>
      <c r="WRE281" s="755"/>
      <c r="WRF281" s="755"/>
      <c r="WRG281" s="755"/>
      <c r="WRH281" s="755"/>
      <c r="WRI281" s="755"/>
      <c r="WRJ281" s="755"/>
      <c r="WRK281" s="755"/>
      <c r="WRL281" s="755"/>
      <c r="WRM281" s="755"/>
      <c r="WRN281" s="755"/>
      <c r="WRO281" s="755"/>
      <c r="WRP281" s="755"/>
      <c r="WRQ281" s="755"/>
      <c r="WRR281" s="755"/>
      <c r="WRS281" s="755"/>
      <c r="WRT281" s="755"/>
      <c r="WRU281" s="755"/>
      <c r="WRV281" s="755"/>
      <c r="WRW281" s="755"/>
      <c r="WRX281" s="755"/>
      <c r="WRY281" s="755"/>
      <c r="WRZ281" s="755"/>
      <c r="WSA281" s="755"/>
      <c r="WSB281" s="755"/>
      <c r="WSC281" s="755"/>
      <c r="WSD281" s="755"/>
      <c r="WSE281" s="755"/>
      <c r="WSF281" s="755"/>
      <c r="WSG281" s="755"/>
      <c r="WSH281" s="755"/>
      <c r="WSI281" s="755"/>
      <c r="WSJ281" s="755"/>
      <c r="WSK281" s="755"/>
      <c r="WSL281" s="755"/>
      <c r="WSM281" s="755"/>
      <c r="WSN281" s="755"/>
      <c r="WSO281" s="755"/>
      <c r="WSP281" s="755"/>
      <c r="WSQ281" s="755"/>
      <c r="WSR281" s="755"/>
      <c r="WSS281" s="755"/>
      <c r="WST281" s="755"/>
      <c r="WSU281" s="755"/>
      <c r="WSV281" s="755"/>
      <c r="WSW281" s="755"/>
      <c r="WSX281" s="755"/>
      <c r="WSY281" s="755"/>
      <c r="WSZ281" s="755"/>
      <c r="WTA281" s="755"/>
      <c r="WTB281" s="755"/>
      <c r="WTC281" s="755"/>
      <c r="WTD281" s="755"/>
      <c r="WTE281" s="755"/>
      <c r="WTF281" s="755"/>
      <c r="WTG281" s="755"/>
      <c r="WTH281" s="755"/>
      <c r="WTI281" s="755"/>
      <c r="WTJ281" s="755"/>
      <c r="WTK281" s="755"/>
      <c r="WTL281" s="755"/>
      <c r="WTM281" s="755"/>
      <c r="WTN281" s="755"/>
      <c r="WTO281" s="755"/>
      <c r="WTP281" s="755"/>
      <c r="WTQ281" s="755"/>
      <c r="WTR281" s="755"/>
      <c r="WTS281" s="755"/>
      <c r="WTT281" s="755"/>
      <c r="WTU281" s="755"/>
      <c r="WTV281" s="755"/>
      <c r="WTW281" s="755"/>
      <c r="WTX281" s="755"/>
      <c r="WTY281" s="755"/>
      <c r="WTZ281" s="755"/>
      <c r="WUA281" s="755"/>
      <c r="WUB281" s="755"/>
      <c r="WUC281" s="755"/>
      <c r="WUD281" s="755"/>
      <c r="WUE281" s="755"/>
      <c r="WUF281" s="755"/>
      <c r="WUG281" s="755"/>
      <c r="WUH281" s="755"/>
      <c r="WUI281" s="755"/>
      <c r="WUJ281" s="755"/>
      <c r="WUK281" s="755"/>
      <c r="WUL281" s="755"/>
      <c r="WUM281" s="755"/>
      <c r="WUN281" s="755"/>
      <c r="WUO281" s="755"/>
      <c r="WUP281" s="755"/>
      <c r="WUQ281" s="755"/>
      <c r="WUR281" s="755"/>
      <c r="WUS281" s="755"/>
      <c r="WUT281" s="755"/>
      <c r="WUU281" s="755"/>
      <c r="WUV281" s="755"/>
      <c r="WUW281" s="755"/>
      <c r="WUX281" s="755"/>
      <c r="WUY281" s="755"/>
      <c r="WUZ281" s="755"/>
      <c r="WVA281" s="755"/>
      <c r="WVB281" s="755"/>
      <c r="WVC281" s="755"/>
      <c r="WVD281" s="755"/>
      <c r="WVE281" s="755"/>
      <c r="WVF281" s="755"/>
      <c r="WVG281" s="755"/>
      <c r="WVH281" s="755"/>
      <c r="WVI281" s="755"/>
      <c r="WVJ281" s="755"/>
      <c r="WVK281" s="755"/>
      <c r="WVL281" s="755"/>
      <c r="WVM281" s="755"/>
      <c r="WVN281" s="755"/>
      <c r="WVO281" s="755"/>
      <c r="WVP281" s="755"/>
      <c r="WVQ281" s="755"/>
      <c r="WVR281" s="755"/>
      <c r="WVS281" s="755"/>
      <c r="WVT281" s="755"/>
      <c r="WVU281" s="755"/>
      <c r="WVV281" s="755"/>
      <c r="WVW281" s="755"/>
      <c r="WVX281" s="755"/>
      <c r="WVY281" s="755"/>
      <c r="WVZ281" s="755"/>
      <c r="WWA281" s="755"/>
      <c r="WWB281" s="755"/>
      <c r="WWC281" s="755"/>
      <c r="WWD281" s="755"/>
      <c r="WWE281" s="755"/>
      <c r="WWF281" s="755"/>
      <c r="WWG281" s="755"/>
      <c r="WWH281" s="755"/>
      <c r="WWI281" s="755"/>
      <c r="WWJ281" s="755"/>
      <c r="WWK281" s="755"/>
      <c r="WWL281" s="755"/>
      <c r="WWM281" s="755"/>
      <c r="WWN281" s="755"/>
      <c r="WWO281" s="755"/>
      <c r="WWP281" s="755"/>
      <c r="WWQ281" s="755"/>
      <c r="WWR281" s="755"/>
      <c r="WWS281" s="755"/>
      <c r="WWT281" s="755"/>
      <c r="WWU281" s="755"/>
      <c r="WWV281" s="755"/>
      <c r="WWW281" s="755"/>
      <c r="WWX281" s="755"/>
      <c r="WWY281" s="755"/>
      <c r="WWZ281" s="755"/>
      <c r="WXA281" s="755"/>
      <c r="WXB281" s="755"/>
      <c r="WXC281" s="755"/>
      <c r="WXD281" s="755"/>
      <c r="WXE281" s="755"/>
      <c r="WXF281" s="755"/>
      <c r="WXG281" s="755"/>
      <c r="WXH281" s="755"/>
      <c r="WXI281" s="755"/>
      <c r="WXJ281" s="755"/>
      <c r="WXK281" s="755"/>
      <c r="WXL281" s="755"/>
      <c r="WXM281" s="755"/>
      <c r="WXN281" s="755"/>
      <c r="WXO281" s="755"/>
      <c r="WXP281" s="755"/>
      <c r="WXQ281" s="755"/>
      <c r="WXR281" s="755"/>
      <c r="WXS281" s="755"/>
      <c r="WXT281" s="755"/>
      <c r="WXU281" s="755"/>
      <c r="WXV281" s="755"/>
      <c r="WXW281" s="755"/>
      <c r="WXX281" s="755"/>
      <c r="WXY281" s="755"/>
      <c r="WXZ281" s="755"/>
      <c r="WYA281" s="755"/>
      <c r="WYB281" s="755"/>
      <c r="WYC281" s="755"/>
      <c r="WYD281" s="755"/>
      <c r="WYE281" s="755"/>
      <c r="WYF281" s="755"/>
      <c r="WYG281" s="755"/>
      <c r="WYH281" s="755"/>
      <c r="WYI281" s="755"/>
      <c r="WYJ281" s="755"/>
      <c r="WYK281" s="755"/>
      <c r="WYL281" s="755"/>
      <c r="WYM281" s="755"/>
      <c r="WYN281" s="755"/>
      <c r="WYO281" s="755"/>
      <c r="WYP281" s="755"/>
      <c r="WYQ281" s="755"/>
      <c r="WYR281" s="755"/>
      <c r="WYS281" s="755"/>
      <c r="WYT281" s="755"/>
      <c r="WYU281" s="755"/>
      <c r="WYV281" s="755"/>
      <c r="WYW281" s="755"/>
      <c r="WYX281" s="755"/>
      <c r="WYY281" s="755"/>
      <c r="WYZ281" s="755"/>
      <c r="WZA281" s="755"/>
      <c r="WZB281" s="755"/>
      <c r="WZC281" s="755"/>
      <c r="WZD281" s="755"/>
      <c r="WZE281" s="755"/>
      <c r="WZF281" s="755"/>
      <c r="WZG281" s="755"/>
      <c r="WZH281" s="755"/>
      <c r="WZI281" s="755"/>
      <c r="WZJ281" s="755"/>
      <c r="WZK281" s="755"/>
      <c r="WZL281" s="755"/>
      <c r="WZM281" s="755"/>
      <c r="WZN281" s="755"/>
      <c r="WZO281" s="755"/>
      <c r="WZP281" s="755"/>
      <c r="WZQ281" s="755"/>
      <c r="WZR281" s="755"/>
      <c r="WZS281" s="755"/>
      <c r="WZT281" s="755"/>
      <c r="WZU281" s="755"/>
      <c r="WZV281" s="755"/>
      <c r="WZW281" s="755"/>
      <c r="WZX281" s="755"/>
      <c r="WZY281" s="755"/>
      <c r="WZZ281" s="755"/>
      <c r="XAA281" s="755"/>
      <c r="XAB281" s="755"/>
      <c r="XAC281" s="755"/>
      <c r="XAD281" s="755"/>
      <c r="XAE281" s="755"/>
      <c r="XAF281" s="755"/>
      <c r="XAG281" s="755"/>
      <c r="XAH281" s="755"/>
      <c r="XAI281" s="755"/>
      <c r="XAJ281" s="755"/>
      <c r="XAK281" s="755"/>
      <c r="XAL281" s="755"/>
      <c r="XAM281" s="755"/>
      <c r="XAN281" s="755"/>
      <c r="XAO281" s="755"/>
      <c r="XAP281" s="755"/>
      <c r="XAQ281" s="755"/>
      <c r="XAR281" s="755"/>
      <c r="XAS281" s="755"/>
      <c r="XAT281" s="755"/>
      <c r="XAU281" s="755"/>
      <c r="XAV281" s="755"/>
      <c r="XAW281" s="755"/>
      <c r="XAX281" s="755"/>
      <c r="XAY281" s="755"/>
      <c r="XAZ281" s="755"/>
      <c r="XBA281" s="755"/>
      <c r="XBB281" s="755"/>
      <c r="XBC281" s="755"/>
      <c r="XBD281" s="755"/>
      <c r="XBE281" s="755"/>
      <c r="XBF281" s="755"/>
      <c r="XBG281" s="755"/>
      <c r="XBH281" s="755"/>
      <c r="XBI281" s="755"/>
      <c r="XBJ281" s="755"/>
      <c r="XBK281" s="755"/>
      <c r="XBL281" s="755"/>
      <c r="XBM281" s="755"/>
      <c r="XBN281" s="755"/>
      <c r="XBO281" s="755"/>
      <c r="XBP281" s="755"/>
      <c r="XBQ281" s="755"/>
      <c r="XBR281" s="755"/>
      <c r="XBS281" s="755"/>
      <c r="XBT281" s="755"/>
      <c r="XBU281" s="755"/>
      <c r="XBV281" s="755"/>
      <c r="XBW281" s="755"/>
      <c r="XBX281" s="755"/>
      <c r="XBY281" s="755"/>
      <c r="XBZ281" s="755"/>
      <c r="XCA281" s="755"/>
      <c r="XCB281" s="755"/>
      <c r="XCC281" s="755"/>
      <c r="XCD281" s="755"/>
      <c r="XCE281" s="755"/>
      <c r="XCF281" s="755"/>
      <c r="XCG281" s="755"/>
      <c r="XCH281" s="755"/>
      <c r="XCI281" s="755"/>
      <c r="XCJ281" s="755"/>
      <c r="XCK281" s="755"/>
      <c r="XCL281" s="755"/>
      <c r="XCM281" s="755"/>
      <c r="XCN281" s="755"/>
      <c r="XCO281" s="755"/>
      <c r="XCP281" s="755"/>
      <c r="XCQ281" s="755"/>
      <c r="XCR281" s="755"/>
      <c r="XCS281" s="755"/>
      <c r="XCT281" s="755"/>
      <c r="XCU281" s="755"/>
      <c r="XCV281" s="755"/>
      <c r="XCW281" s="755"/>
      <c r="XCX281" s="755"/>
      <c r="XCY281" s="755"/>
      <c r="XCZ281" s="755"/>
      <c r="XDA281" s="755"/>
      <c r="XDB281" s="755"/>
      <c r="XDC281" s="755"/>
      <c r="XDD281" s="755"/>
      <c r="XDE281" s="755"/>
      <c r="XDF281" s="755"/>
      <c r="XDG281" s="755"/>
      <c r="XDH281" s="755"/>
      <c r="XDI281" s="755"/>
      <c r="XDJ281" s="755"/>
      <c r="XDK281" s="755"/>
      <c r="XDL281" s="755"/>
      <c r="XDM281" s="755"/>
      <c r="XDN281" s="755"/>
      <c r="XDO281" s="755"/>
      <c r="XDP281" s="755"/>
      <c r="XDQ281" s="755"/>
      <c r="XDR281" s="755"/>
      <c r="XDS281" s="755"/>
      <c r="XDT281" s="755"/>
      <c r="XDU281" s="755"/>
      <c r="XDV281" s="755"/>
      <c r="XDW281" s="755"/>
      <c r="XDX281" s="755"/>
      <c r="XDY281" s="755"/>
      <c r="XDZ281" s="755"/>
      <c r="XEA281" s="755"/>
      <c r="XEB281" s="755"/>
      <c r="XEC281" s="755"/>
      <c r="XED281" s="755"/>
      <c r="XEE281" s="755"/>
      <c r="XEF281" s="755"/>
      <c r="XEG281" s="755"/>
      <c r="XEH281" s="755"/>
      <c r="XEI281" s="755"/>
      <c r="XEJ281" s="755"/>
      <c r="XEK281" s="755"/>
      <c r="XEL281" s="755"/>
      <c r="XEM281" s="755"/>
      <c r="XEN281" s="755"/>
      <c r="XEO281" s="755"/>
      <c r="XEP281" s="755"/>
      <c r="XEQ281" s="755"/>
      <c r="XER281" s="755"/>
      <c r="XES281" s="755"/>
      <c r="XET281" s="755"/>
      <c r="XEU281" s="755"/>
      <c r="XEV281" s="755"/>
      <c r="XEW281" s="755"/>
      <c r="XEX281" s="755"/>
      <c r="XEY281" s="755"/>
      <c r="XEZ281" s="755"/>
      <c r="XFA281" s="755"/>
    </row>
    <row r="282" spans="1:16381" s="248" customFormat="1" ht="15" customHeight="1" x14ac:dyDescent="0.25">
      <c r="A282" s="837"/>
      <c r="B282" s="357" t="s">
        <v>1852</v>
      </c>
      <c r="C282" s="2127" t="str">
        <f>'CCR and CVA'!D57</f>
        <v>Calculation using CCR capital requirement</v>
      </c>
      <c r="D282" s="352"/>
      <c r="E282" s="352"/>
      <c r="F282" s="352"/>
      <c r="G282" s="847" t="str">
        <f>'CCR and CVA'!F57</f>
        <v/>
      </c>
      <c r="H282" s="352"/>
      <c r="I282" s="349"/>
      <c r="J282" s="755"/>
      <c r="K282" s="755"/>
      <c r="L282" s="755"/>
      <c r="M282" s="755"/>
      <c r="N282" s="755"/>
      <c r="O282" s="755"/>
      <c r="P282" s="755"/>
      <c r="Q282" s="755"/>
      <c r="R282" s="755"/>
      <c r="S282" s="755"/>
      <c r="T282" s="755"/>
      <c r="U282" s="755"/>
      <c r="V282" s="755"/>
      <c r="W282" s="755"/>
      <c r="X282" s="755"/>
      <c r="Y282" s="755"/>
      <c r="Z282" s="755"/>
      <c r="AA282" s="755"/>
      <c r="AB282" s="755"/>
      <c r="AC282" s="755"/>
      <c r="AD282" s="755"/>
      <c r="AE282" s="755"/>
      <c r="AF282" s="755"/>
      <c r="AG282" s="755"/>
      <c r="AH282" s="755"/>
      <c r="AI282" s="755"/>
      <c r="AJ282" s="755"/>
      <c r="AK282" s="755"/>
      <c r="AL282" s="755"/>
      <c r="AM282" s="755"/>
      <c r="AN282" s="836"/>
      <c r="AO282" s="755"/>
      <c r="AP282" s="755"/>
      <c r="AQ282" s="755"/>
      <c r="AR282" s="755"/>
      <c r="AS282" s="755"/>
      <c r="AT282" s="755"/>
      <c r="AU282" s="755"/>
      <c r="AV282" s="755"/>
      <c r="AW282" s="755"/>
      <c r="AX282" s="755"/>
      <c r="AY282" s="755"/>
      <c r="AZ282" s="755"/>
      <c r="BA282" s="755"/>
      <c r="BB282" s="755"/>
      <c r="BC282" s="755"/>
      <c r="BD282" s="755"/>
      <c r="BE282" s="755"/>
      <c r="BF282" s="755"/>
      <c r="BG282" s="755"/>
      <c r="BH282" s="755"/>
      <c r="BI282" s="755"/>
      <c r="BJ282" s="755"/>
      <c r="BK282" s="755"/>
      <c r="BL282" s="755"/>
      <c r="BM282" s="755"/>
      <c r="BN282" s="755"/>
      <c r="BO282" s="755"/>
      <c r="BP282" s="755"/>
      <c r="BQ282" s="755"/>
      <c r="BR282" s="755"/>
      <c r="BS282" s="755"/>
      <c r="BT282" s="755"/>
      <c r="BU282" s="755"/>
      <c r="BV282" s="755"/>
      <c r="BW282" s="755"/>
      <c r="BX282" s="755"/>
      <c r="BY282" s="755"/>
      <c r="BZ282" s="755"/>
      <c r="CA282" s="755"/>
      <c r="CB282" s="755"/>
      <c r="CC282" s="755"/>
      <c r="CD282" s="755"/>
      <c r="CE282" s="755"/>
      <c r="CF282" s="755"/>
      <c r="CG282" s="755"/>
      <c r="CH282" s="755"/>
      <c r="CI282" s="755"/>
      <c r="CJ282" s="755"/>
      <c r="CK282" s="755"/>
      <c r="CL282" s="755"/>
      <c r="CM282" s="755"/>
      <c r="CN282" s="755"/>
      <c r="CO282" s="755"/>
      <c r="CP282" s="755"/>
      <c r="CQ282" s="755"/>
      <c r="CR282" s="755"/>
      <c r="CS282" s="755"/>
      <c r="CT282" s="755"/>
      <c r="CU282" s="755"/>
      <c r="CV282" s="755"/>
      <c r="CW282" s="755"/>
      <c r="CX282" s="755"/>
      <c r="CY282" s="755"/>
      <c r="CZ282" s="755"/>
      <c r="DA282" s="755"/>
      <c r="DB282" s="755"/>
      <c r="DC282" s="755"/>
      <c r="DD282" s="755"/>
      <c r="DE282" s="755"/>
      <c r="DF282" s="755"/>
      <c r="DG282" s="755"/>
      <c r="DH282" s="755"/>
      <c r="DI282" s="755"/>
      <c r="DJ282" s="755"/>
      <c r="DK282" s="755"/>
      <c r="DL282" s="755"/>
      <c r="DM282" s="755"/>
      <c r="DN282" s="755"/>
      <c r="DO282" s="755"/>
      <c r="DP282" s="755"/>
      <c r="DQ282" s="755"/>
      <c r="DR282" s="755"/>
      <c r="DS282" s="755"/>
      <c r="DT282" s="755"/>
      <c r="DU282" s="755"/>
      <c r="DV282" s="755"/>
      <c r="DW282" s="755"/>
      <c r="DX282" s="755"/>
      <c r="DY282" s="755"/>
      <c r="DZ282" s="755"/>
      <c r="EA282" s="755"/>
      <c r="EB282" s="755"/>
      <c r="EC282" s="755"/>
      <c r="ED282" s="755"/>
      <c r="EE282" s="755"/>
      <c r="EF282" s="755"/>
      <c r="EG282" s="755"/>
      <c r="EH282" s="755"/>
      <c r="EI282" s="755"/>
      <c r="EJ282" s="755"/>
      <c r="EK282" s="755"/>
      <c r="EL282" s="755"/>
      <c r="EM282" s="755"/>
      <c r="EN282" s="755"/>
      <c r="EO282" s="755"/>
      <c r="EP282" s="755"/>
      <c r="EQ282" s="755"/>
      <c r="ER282" s="755"/>
      <c r="ES282" s="755"/>
      <c r="ET282" s="755"/>
      <c r="EU282" s="755"/>
      <c r="EV282" s="755"/>
      <c r="EW282" s="755"/>
      <c r="EX282" s="755"/>
      <c r="EY282" s="755"/>
      <c r="EZ282" s="755"/>
      <c r="FA282" s="755"/>
      <c r="FB282" s="755"/>
      <c r="FC282" s="755"/>
      <c r="FD282" s="755"/>
      <c r="FE282" s="755"/>
      <c r="FF282" s="755"/>
      <c r="FG282" s="755"/>
      <c r="FH282" s="755"/>
      <c r="FI282" s="755"/>
      <c r="FJ282" s="755"/>
      <c r="FK282" s="755"/>
      <c r="FL282" s="755"/>
      <c r="FM282" s="755"/>
      <c r="FN282" s="755"/>
      <c r="FO282" s="755"/>
      <c r="FP282" s="755"/>
      <c r="FQ282" s="755"/>
      <c r="FR282" s="755"/>
      <c r="FS282" s="755"/>
      <c r="FT282" s="755"/>
      <c r="FU282" s="755"/>
      <c r="FV282" s="755"/>
      <c r="FW282" s="755"/>
      <c r="FX282" s="755"/>
      <c r="FY282" s="755"/>
      <c r="FZ282" s="755"/>
      <c r="GA282" s="755"/>
      <c r="GB282" s="755"/>
      <c r="GC282" s="755"/>
      <c r="GD282" s="755"/>
      <c r="GE282" s="755"/>
      <c r="GF282" s="755"/>
      <c r="GG282" s="755"/>
      <c r="GH282" s="755"/>
      <c r="GI282" s="755"/>
      <c r="GJ282" s="755"/>
      <c r="GK282" s="755"/>
      <c r="GL282" s="755"/>
      <c r="GM282" s="755"/>
      <c r="GN282" s="755"/>
      <c r="GO282" s="755"/>
      <c r="GP282" s="755"/>
      <c r="GQ282" s="755"/>
      <c r="GR282" s="755"/>
      <c r="GS282" s="755"/>
      <c r="GT282" s="755"/>
      <c r="GU282" s="755"/>
      <c r="GV282" s="755"/>
      <c r="GW282" s="755"/>
      <c r="GX282" s="755"/>
      <c r="GY282" s="755"/>
      <c r="GZ282" s="755"/>
      <c r="HA282" s="755"/>
      <c r="HB282" s="755"/>
      <c r="HC282" s="755"/>
      <c r="HD282" s="755"/>
      <c r="HE282" s="755"/>
      <c r="HF282" s="755"/>
      <c r="HG282" s="755"/>
      <c r="HH282" s="755"/>
      <c r="HI282" s="755"/>
      <c r="HJ282" s="755"/>
      <c r="HK282" s="755"/>
      <c r="HL282" s="755"/>
      <c r="HM282" s="755"/>
      <c r="HN282" s="755"/>
      <c r="HO282" s="755"/>
      <c r="HP282" s="755"/>
      <c r="HQ282" s="755"/>
      <c r="HR282" s="755"/>
      <c r="HS282" s="755"/>
      <c r="HT282" s="755"/>
      <c r="HU282" s="755"/>
      <c r="HV282" s="755"/>
      <c r="HW282" s="755"/>
      <c r="HX282" s="755"/>
      <c r="HY282" s="755"/>
      <c r="HZ282" s="755"/>
      <c r="IA282" s="755"/>
      <c r="IB282" s="755"/>
      <c r="IC282" s="755"/>
      <c r="ID282" s="755"/>
      <c r="IE282" s="755"/>
      <c r="IF282" s="755"/>
      <c r="IG282" s="755"/>
      <c r="IH282" s="755"/>
      <c r="II282" s="755"/>
      <c r="IJ282" s="755"/>
      <c r="IK282" s="755"/>
      <c r="IL282" s="755"/>
      <c r="IM282" s="755"/>
      <c r="IN282" s="755"/>
      <c r="IO282" s="755"/>
      <c r="IP282" s="755"/>
      <c r="IQ282" s="755"/>
      <c r="IR282" s="755"/>
      <c r="IS282" s="755"/>
      <c r="IT282" s="755"/>
      <c r="IU282" s="755"/>
      <c r="IV282" s="755"/>
      <c r="IW282" s="755"/>
      <c r="IX282" s="755"/>
      <c r="IY282" s="755"/>
      <c r="IZ282" s="755"/>
      <c r="JA282" s="755"/>
      <c r="JB282" s="755"/>
      <c r="JC282" s="755"/>
      <c r="JD282" s="755"/>
      <c r="JE282" s="755"/>
      <c r="JF282" s="755"/>
      <c r="JG282" s="755"/>
      <c r="JH282" s="755"/>
      <c r="JI282" s="755"/>
      <c r="JJ282" s="755"/>
      <c r="JK282" s="755"/>
      <c r="JL282" s="755"/>
      <c r="JM282" s="755"/>
      <c r="JN282" s="755"/>
      <c r="JO282" s="755"/>
      <c r="JP282" s="755"/>
      <c r="JQ282" s="755"/>
      <c r="JR282" s="755"/>
      <c r="JS282" s="755"/>
      <c r="JT282" s="755"/>
      <c r="JU282" s="755"/>
      <c r="JV282" s="755"/>
      <c r="JW282" s="755"/>
      <c r="JX282" s="755"/>
      <c r="JY282" s="755"/>
      <c r="JZ282" s="755"/>
      <c r="KA282" s="755"/>
      <c r="KB282" s="755"/>
      <c r="KC282" s="755"/>
      <c r="KD282" s="755"/>
      <c r="KE282" s="755"/>
      <c r="KF282" s="755"/>
      <c r="KG282" s="755"/>
      <c r="KH282" s="755"/>
      <c r="KI282" s="755"/>
      <c r="KJ282" s="755"/>
      <c r="KK282" s="755"/>
      <c r="KL282" s="755"/>
      <c r="KM282" s="755"/>
      <c r="KN282" s="755"/>
      <c r="KO282" s="755"/>
      <c r="KP282" s="755"/>
      <c r="KQ282" s="755"/>
      <c r="KR282" s="755"/>
      <c r="KS282" s="755"/>
      <c r="KT282" s="755"/>
      <c r="KU282" s="755"/>
      <c r="KV282" s="755"/>
      <c r="KW282" s="755"/>
      <c r="KX282" s="755"/>
      <c r="KY282" s="755"/>
      <c r="KZ282" s="755"/>
      <c r="LA282" s="755"/>
      <c r="LB282" s="755"/>
      <c r="LC282" s="755"/>
      <c r="LD282" s="755"/>
      <c r="LE282" s="755"/>
      <c r="LF282" s="755"/>
      <c r="LG282" s="755"/>
      <c r="LH282" s="755"/>
      <c r="LI282" s="755"/>
      <c r="LJ282" s="755"/>
      <c r="LK282" s="755"/>
      <c r="LL282" s="755"/>
      <c r="LM282" s="755"/>
      <c r="LN282" s="755"/>
      <c r="LO282" s="755"/>
      <c r="LP282" s="755"/>
      <c r="LQ282" s="755"/>
      <c r="LR282" s="755"/>
      <c r="LS282" s="755"/>
      <c r="LT282" s="755"/>
      <c r="LU282" s="755"/>
      <c r="LV282" s="755"/>
      <c r="LW282" s="755"/>
      <c r="LX282" s="755"/>
      <c r="LY282" s="755"/>
      <c r="LZ282" s="755"/>
      <c r="MA282" s="755"/>
      <c r="MB282" s="755"/>
      <c r="MC282" s="755"/>
      <c r="MD282" s="755"/>
      <c r="ME282" s="755"/>
      <c r="MF282" s="755"/>
      <c r="MG282" s="755"/>
      <c r="MH282" s="755"/>
      <c r="MI282" s="755"/>
      <c r="MJ282" s="755"/>
      <c r="MK282" s="755"/>
      <c r="ML282" s="755"/>
      <c r="MM282" s="755"/>
      <c r="MN282" s="755"/>
      <c r="MO282" s="755"/>
      <c r="MP282" s="755"/>
      <c r="MQ282" s="755"/>
      <c r="MR282" s="755"/>
      <c r="MS282" s="755"/>
      <c r="MT282" s="755"/>
      <c r="MU282" s="755"/>
      <c r="MV282" s="755"/>
      <c r="MW282" s="755"/>
      <c r="MX282" s="755"/>
      <c r="MY282" s="755"/>
      <c r="MZ282" s="755"/>
      <c r="NA282" s="755"/>
      <c r="NB282" s="755"/>
      <c r="NC282" s="755"/>
      <c r="ND282" s="755"/>
      <c r="NE282" s="755"/>
      <c r="NF282" s="755"/>
      <c r="NG282" s="755"/>
      <c r="NH282" s="755"/>
      <c r="NI282" s="755"/>
      <c r="NJ282" s="755"/>
      <c r="NK282" s="755"/>
      <c r="NL282" s="755"/>
      <c r="NM282" s="755"/>
      <c r="NN282" s="755"/>
      <c r="NO282" s="755"/>
      <c r="NP282" s="755"/>
      <c r="NQ282" s="755"/>
      <c r="NR282" s="755"/>
      <c r="NS282" s="755"/>
      <c r="NT282" s="755"/>
      <c r="NU282" s="755"/>
      <c r="NV282" s="755"/>
      <c r="NW282" s="755"/>
      <c r="NX282" s="755"/>
      <c r="NY282" s="755"/>
      <c r="NZ282" s="755"/>
      <c r="OA282" s="755"/>
      <c r="OB282" s="755"/>
      <c r="OC282" s="755"/>
      <c r="OD282" s="755"/>
      <c r="OE282" s="755"/>
      <c r="OF282" s="755"/>
      <c r="OG282" s="755"/>
      <c r="OH282" s="755"/>
      <c r="OI282" s="755"/>
      <c r="OJ282" s="755"/>
      <c r="OK282" s="755"/>
      <c r="OL282" s="755"/>
      <c r="OM282" s="755"/>
      <c r="ON282" s="755"/>
      <c r="OO282" s="755"/>
      <c r="OP282" s="755"/>
      <c r="OQ282" s="755"/>
      <c r="OR282" s="755"/>
      <c r="OS282" s="755"/>
      <c r="OT282" s="755"/>
      <c r="OU282" s="755"/>
      <c r="OV282" s="755"/>
      <c r="OW282" s="755"/>
      <c r="OX282" s="755"/>
      <c r="OY282" s="755"/>
      <c r="OZ282" s="755"/>
      <c r="PA282" s="755"/>
      <c r="PB282" s="755"/>
      <c r="PC282" s="755"/>
      <c r="PD282" s="755"/>
      <c r="PE282" s="755"/>
      <c r="PF282" s="755"/>
      <c r="PG282" s="755"/>
      <c r="PH282" s="755"/>
      <c r="PI282" s="755"/>
      <c r="PJ282" s="755"/>
      <c r="PK282" s="755"/>
      <c r="PL282" s="755"/>
      <c r="PM282" s="755"/>
      <c r="PN282" s="755"/>
      <c r="PO282" s="755"/>
      <c r="PP282" s="755"/>
      <c r="PQ282" s="755"/>
      <c r="PR282" s="755"/>
      <c r="PS282" s="755"/>
      <c r="PT282" s="755"/>
      <c r="PU282" s="755"/>
      <c r="PV282" s="755"/>
      <c r="PW282" s="755"/>
      <c r="PX282" s="755"/>
      <c r="PY282" s="755"/>
      <c r="PZ282" s="755"/>
      <c r="QA282" s="755"/>
      <c r="QB282" s="755"/>
      <c r="QC282" s="755"/>
      <c r="QD282" s="755"/>
      <c r="QE282" s="755"/>
      <c r="QF282" s="755"/>
      <c r="QG282" s="755"/>
      <c r="QH282" s="755"/>
      <c r="QI282" s="755"/>
      <c r="QJ282" s="755"/>
      <c r="QK282" s="755"/>
      <c r="QL282" s="755"/>
      <c r="QM282" s="755"/>
      <c r="QN282" s="755"/>
      <c r="QO282" s="755"/>
      <c r="QP282" s="755"/>
      <c r="QQ282" s="755"/>
      <c r="QR282" s="755"/>
      <c r="QS282" s="755"/>
      <c r="QT282" s="755"/>
      <c r="QU282" s="755"/>
      <c r="QV282" s="755"/>
      <c r="QW282" s="755"/>
      <c r="QX282" s="755"/>
      <c r="QY282" s="755"/>
      <c r="QZ282" s="755"/>
      <c r="RA282" s="755"/>
      <c r="RB282" s="755"/>
      <c r="RC282" s="755"/>
      <c r="RD282" s="755"/>
      <c r="RE282" s="755"/>
      <c r="RF282" s="755"/>
      <c r="RG282" s="755"/>
      <c r="RH282" s="755"/>
      <c r="RI282" s="755"/>
      <c r="RJ282" s="755"/>
      <c r="RK282" s="755"/>
      <c r="RL282" s="755"/>
      <c r="RM282" s="755"/>
      <c r="RN282" s="755"/>
      <c r="RO282" s="755"/>
      <c r="RP282" s="755"/>
      <c r="RQ282" s="755"/>
      <c r="RR282" s="755"/>
      <c r="RS282" s="755"/>
      <c r="RT282" s="755"/>
      <c r="RU282" s="755"/>
      <c r="RV282" s="755"/>
      <c r="RW282" s="755"/>
      <c r="RX282" s="755"/>
      <c r="RY282" s="755"/>
      <c r="RZ282" s="755"/>
      <c r="SA282" s="755"/>
      <c r="SB282" s="755"/>
      <c r="SC282" s="755"/>
      <c r="SD282" s="755"/>
      <c r="SE282" s="755"/>
      <c r="SF282" s="755"/>
      <c r="SG282" s="755"/>
      <c r="SH282" s="755"/>
      <c r="SI282" s="755"/>
      <c r="SJ282" s="755"/>
      <c r="SK282" s="755"/>
      <c r="SL282" s="755"/>
      <c r="SM282" s="755"/>
      <c r="SN282" s="755"/>
      <c r="SO282" s="755"/>
      <c r="SP282" s="755"/>
      <c r="SQ282" s="755"/>
      <c r="SR282" s="755"/>
      <c r="SS282" s="755"/>
      <c r="ST282" s="755"/>
      <c r="SU282" s="755"/>
      <c r="SV282" s="755"/>
      <c r="SW282" s="755"/>
      <c r="SX282" s="755"/>
      <c r="SY282" s="755"/>
      <c r="SZ282" s="755"/>
      <c r="TA282" s="755"/>
      <c r="TB282" s="755"/>
      <c r="TC282" s="755"/>
      <c r="TD282" s="755"/>
      <c r="TE282" s="755"/>
      <c r="TF282" s="755"/>
      <c r="TG282" s="755"/>
      <c r="TH282" s="755"/>
      <c r="TI282" s="755"/>
      <c r="TJ282" s="755"/>
      <c r="TK282" s="755"/>
      <c r="TL282" s="755"/>
      <c r="TM282" s="755"/>
      <c r="TN282" s="755"/>
      <c r="TO282" s="755"/>
      <c r="TP282" s="755"/>
      <c r="TQ282" s="755"/>
      <c r="TR282" s="755"/>
      <c r="TS282" s="755"/>
      <c r="TT282" s="755"/>
      <c r="TU282" s="755"/>
      <c r="TV282" s="755"/>
      <c r="TW282" s="755"/>
      <c r="TX282" s="755"/>
      <c r="TY282" s="755"/>
      <c r="TZ282" s="755"/>
      <c r="UA282" s="755"/>
      <c r="UB282" s="755"/>
      <c r="UC282" s="755"/>
      <c r="UD282" s="755"/>
      <c r="UE282" s="755"/>
      <c r="UF282" s="755"/>
      <c r="UG282" s="755"/>
      <c r="UH282" s="755"/>
      <c r="UI282" s="755"/>
      <c r="UJ282" s="755"/>
      <c r="UK282" s="755"/>
      <c r="UL282" s="755"/>
      <c r="UM282" s="755"/>
      <c r="UN282" s="755"/>
      <c r="UO282" s="755"/>
      <c r="UP282" s="755"/>
      <c r="UQ282" s="755"/>
      <c r="UR282" s="755"/>
      <c r="US282" s="755"/>
      <c r="UT282" s="755"/>
      <c r="UU282" s="755"/>
      <c r="UV282" s="755"/>
      <c r="UW282" s="755"/>
      <c r="UX282" s="755"/>
      <c r="UY282" s="755"/>
      <c r="UZ282" s="755"/>
      <c r="VA282" s="755"/>
      <c r="VB282" s="755"/>
      <c r="VC282" s="755"/>
      <c r="VD282" s="755"/>
      <c r="VE282" s="755"/>
      <c r="VF282" s="755"/>
      <c r="VG282" s="755"/>
      <c r="VH282" s="755"/>
      <c r="VI282" s="755"/>
      <c r="VJ282" s="755"/>
      <c r="VK282" s="755"/>
      <c r="VL282" s="755"/>
      <c r="VM282" s="755"/>
      <c r="VN282" s="755"/>
      <c r="VO282" s="755"/>
      <c r="VP282" s="755"/>
      <c r="VQ282" s="755"/>
      <c r="VR282" s="755"/>
      <c r="VS282" s="755"/>
      <c r="VT282" s="755"/>
      <c r="VU282" s="755"/>
      <c r="VV282" s="755"/>
      <c r="VW282" s="755"/>
      <c r="VX282" s="755"/>
      <c r="VY282" s="755"/>
      <c r="VZ282" s="755"/>
      <c r="WA282" s="755"/>
      <c r="WB282" s="755"/>
      <c r="WC282" s="755"/>
      <c r="WD282" s="755"/>
      <c r="WE282" s="755"/>
      <c r="WF282" s="755"/>
      <c r="WG282" s="755"/>
      <c r="WH282" s="755"/>
      <c r="WI282" s="755"/>
      <c r="WJ282" s="755"/>
      <c r="WK282" s="755"/>
      <c r="WL282" s="755"/>
      <c r="WM282" s="755"/>
      <c r="WN282" s="755"/>
      <c r="WO282" s="755"/>
      <c r="WP282" s="755"/>
      <c r="WQ282" s="755"/>
      <c r="WR282" s="755"/>
      <c r="WS282" s="755"/>
      <c r="WT282" s="755"/>
      <c r="WU282" s="755"/>
      <c r="WV282" s="755"/>
      <c r="WW282" s="755"/>
      <c r="WX282" s="755"/>
      <c r="WY282" s="755"/>
      <c r="WZ282" s="755"/>
      <c r="XA282" s="755"/>
      <c r="XB282" s="755"/>
      <c r="XC282" s="755"/>
      <c r="XD282" s="755"/>
      <c r="XE282" s="755"/>
      <c r="XF282" s="755"/>
      <c r="XG282" s="755"/>
      <c r="XH282" s="755"/>
      <c r="XI282" s="755"/>
      <c r="XJ282" s="755"/>
      <c r="XK282" s="755"/>
      <c r="XL282" s="755"/>
      <c r="XM282" s="755"/>
      <c r="XN282" s="755"/>
      <c r="XO282" s="755"/>
      <c r="XP282" s="755"/>
      <c r="XQ282" s="755"/>
      <c r="XR282" s="755"/>
      <c r="XS282" s="755"/>
      <c r="XT282" s="755"/>
      <c r="XU282" s="755"/>
      <c r="XV282" s="755"/>
      <c r="XW282" s="755"/>
      <c r="XX282" s="755"/>
      <c r="XY282" s="755"/>
      <c r="XZ282" s="755"/>
      <c r="YA282" s="755"/>
      <c r="YB282" s="755"/>
      <c r="YC282" s="755"/>
      <c r="YD282" s="755"/>
      <c r="YE282" s="755"/>
      <c r="YF282" s="755"/>
      <c r="YG282" s="755"/>
      <c r="YH282" s="755"/>
      <c r="YI282" s="755"/>
      <c r="YJ282" s="755"/>
      <c r="YK282" s="755"/>
      <c r="YL282" s="755"/>
      <c r="YM282" s="755"/>
      <c r="YN282" s="755"/>
      <c r="YO282" s="755"/>
      <c r="YP282" s="755"/>
      <c r="YQ282" s="755"/>
      <c r="YR282" s="755"/>
      <c r="YS282" s="755"/>
      <c r="YT282" s="755"/>
      <c r="YU282" s="755"/>
      <c r="YV282" s="755"/>
      <c r="YW282" s="755"/>
      <c r="YX282" s="755"/>
      <c r="YY282" s="755"/>
      <c r="YZ282" s="755"/>
      <c r="ZA282" s="755"/>
      <c r="ZB282" s="755"/>
      <c r="ZC282" s="755"/>
      <c r="ZD282" s="755"/>
      <c r="ZE282" s="755"/>
      <c r="ZF282" s="755"/>
      <c r="ZG282" s="755"/>
      <c r="ZH282" s="755"/>
      <c r="ZI282" s="755"/>
      <c r="ZJ282" s="755"/>
      <c r="ZK282" s="755"/>
      <c r="ZL282" s="755"/>
      <c r="ZM282" s="755"/>
      <c r="ZN282" s="755"/>
      <c r="ZO282" s="755"/>
      <c r="ZP282" s="755"/>
      <c r="ZQ282" s="755"/>
      <c r="ZR282" s="755"/>
      <c r="ZS282" s="755"/>
      <c r="ZT282" s="755"/>
      <c r="ZU282" s="755"/>
      <c r="ZV282" s="755"/>
      <c r="ZW282" s="755"/>
      <c r="ZX282" s="755"/>
      <c r="ZY282" s="755"/>
      <c r="ZZ282" s="755"/>
      <c r="AAA282" s="755"/>
      <c r="AAB282" s="755"/>
      <c r="AAC282" s="755"/>
      <c r="AAD282" s="755"/>
      <c r="AAE282" s="755"/>
      <c r="AAF282" s="755"/>
      <c r="AAG282" s="755"/>
      <c r="AAH282" s="755"/>
      <c r="AAI282" s="755"/>
      <c r="AAJ282" s="755"/>
      <c r="AAK282" s="755"/>
      <c r="AAL282" s="755"/>
      <c r="AAM282" s="755"/>
      <c r="AAN282" s="755"/>
      <c r="AAO282" s="755"/>
      <c r="AAP282" s="755"/>
      <c r="AAQ282" s="755"/>
      <c r="AAR282" s="755"/>
      <c r="AAS282" s="755"/>
      <c r="AAT282" s="755"/>
      <c r="AAU282" s="755"/>
      <c r="AAV282" s="755"/>
      <c r="AAW282" s="755"/>
      <c r="AAX282" s="755"/>
      <c r="AAY282" s="755"/>
      <c r="AAZ282" s="755"/>
      <c r="ABA282" s="755"/>
      <c r="ABB282" s="755"/>
      <c r="ABC282" s="755"/>
      <c r="ABD282" s="755"/>
      <c r="ABE282" s="755"/>
      <c r="ABF282" s="755"/>
      <c r="ABG282" s="755"/>
      <c r="ABH282" s="755"/>
      <c r="ABI282" s="755"/>
      <c r="ABJ282" s="755"/>
      <c r="ABK282" s="755"/>
      <c r="ABL282" s="755"/>
      <c r="ABM282" s="755"/>
      <c r="ABN282" s="755"/>
      <c r="ABO282" s="755"/>
      <c r="ABP282" s="755"/>
      <c r="ABQ282" s="755"/>
      <c r="ABR282" s="755"/>
      <c r="ABS282" s="755"/>
      <c r="ABT282" s="755"/>
      <c r="ABU282" s="755"/>
      <c r="ABV282" s="755"/>
      <c r="ABW282" s="755"/>
      <c r="ABX282" s="755"/>
      <c r="ABY282" s="755"/>
      <c r="ABZ282" s="755"/>
      <c r="ACA282" s="755"/>
      <c r="ACB282" s="755"/>
      <c r="ACC282" s="755"/>
      <c r="ACD282" s="755"/>
      <c r="ACE282" s="755"/>
      <c r="ACF282" s="755"/>
      <c r="ACG282" s="755"/>
      <c r="ACH282" s="755"/>
      <c r="ACI282" s="755"/>
      <c r="ACJ282" s="755"/>
      <c r="ACK282" s="755"/>
      <c r="ACL282" s="755"/>
      <c r="ACM282" s="755"/>
      <c r="ACN282" s="755"/>
      <c r="ACO282" s="755"/>
      <c r="ACP282" s="755"/>
      <c r="ACQ282" s="755"/>
      <c r="ACR282" s="755"/>
      <c r="ACS282" s="755"/>
      <c r="ACT282" s="755"/>
      <c r="ACU282" s="755"/>
      <c r="ACV282" s="755"/>
      <c r="ACW282" s="755"/>
      <c r="ACX282" s="755"/>
      <c r="ACY282" s="755"/>
      <c r="ACZ282" s="755"/>
      <c r="ADA282" s="755"/>
      <c r="ADB282" s="755"/>
      <c r="ADC282" s="755"/>
      <c r="ADD282" s="755"/>
      <c r="ADE282" s="755"/>
      <c r="ADF282" s="755"/>
      <c r="ADG282" s="755"/>
      <c r="ADH282" s="755"/>
      <c r="ADI282" s="755"/>
      <c r="ADJ282" s="755"/>
      <c r="ADK282" s="755"/>
      <c r="ADL282" s="755"/>
      <c r="ADM282" s="755"/>
      <c r="ADN282" s="755"/>
      <c r="ADO282" s="755"/>
      <c r="ADP282" s="755"/>
      <c r="ADQ282" s="755"/>
      <c r="ADR282" s="755"/>
      <c r="ADS282" s="755"/>
      <c r="ADT282" s="755"/>
      <c r="ADU282" s="755"/>
      <c r="ADV282" s="755"/>
      <c r="ADW282" s="755"/>
      <c r="ADX282" s="755"/>
      <c r="ADY282" s="755"/>
      <c r="ADZ282" s="755"/>
      <c r="AEA282" s="755"/>
      <c r="AEB282" s="755"/>
      <c r="AEC282" s="755"/>
      <c r="AED282" s="755"/>
      <c r="AEE282" s="755"/>
      <c r="AEF282" s="755"/>
      <c r="AEG282" s="755"/>
      <c r="AEH282" s="755"/>
      <c r="AEI282" s="755"/>
      <c r="AEJ282" s="755"/>
      <c r="AEK282" s="755"/>
      <c r="AEL282" s="755"/>
      <c r="AEM282" s="755"/>
      <c r="AEN282" s="755"/>
      <c r="AEO282" s="755"/>
      <c r="AEP282" s="755"/>
      <c r="AEQ282" s="755"/>
      <c r="AER282" s="755"/>
      <c r="AES282" s="755"/>
      <c r="AET282" s="755"/>
      <c r="AEU282" s="755"/>
      <c r="AEV282" s="755"/>
      <c r="AEW282" s="755"/>
      <c r="AEX282" s="755"/>
      <c r="AEY282" s="755"/>
      <c r="AEZ282" s="755"/>
      <c r="AFA282" s="755"/>
      <c r="AFB282" s="755"/>
      <c r="AFC282" s="755"/>
      <c r="AFD282" s="755"/>
      <c r="AFE282" s="755"/>
      <c r="AFF282" s="755"/>
      <c r="AFG282" s="755"/>
      <c r="AFH282" s="755"/>
      <c r="AFI282" s="755"/>
      <c r="AFJ282" s="755"/>
      <c r="AFK282" s="755"/>
      <c r="AFL282" s="755"/>
      <c r="AFM282" s="755"/>
      <c r="AFN282" s="755"/>
      <c r="AFO282" s="755"/>
      <c r="AFP282" s="755"/>
      <c r="AFQ282" s="755"/>
      <c r="AFR282" s="755"/>
      <c r="AFS282" s="755"/>
      <c r="AFT282" s="755"/>
      <c r="AFU282" s="755"/>
      <c r="AFV282" s="755"/>
      <c r="AFW282" s="755"/>
      <c r="AFX282" s="755"/>
      <c r="AFY282" s="755"/>
      <c r="AFZ282" s="755"/>
      <c r="AGA282" s="755"/>
      <c r="AGB282" s="755"/>
      <c r="AGC282" s="755"/>
      <c r="AGD282" s="755"/>
      <c r="AGE282" s="755"/>
      <c r="AGF282" s="755"/>
      <c r="AGG282" s="755"/>
      <c r="AGH282" s="755"/>
      <c r="AGI282" s="755"/>
      <c r="AGJ282" s="755"/>
      <c r="AGK282" s="755"/>
      <c r="AGL282" s="755"/>
      <c r="AGM282" s="755"/>
      <c r="AGN282" s="755"/>
      <c r="AGO282" s="755"/>
      <c r="AGP282" s="755"/>
      <c r="AGQ282" s="755"/>
      <c r="AGR282" s="755"/>
      <c r="AGS282" s="755"/>
      <c r="AGT282" s="755"/>
      <c r="AGU282" s="755"/>
      <c r="AGV282" s="755"/>
      <c r="AGW282" s="755"/>
      <c r="AGX282" s="755"/>
      <c r="AGY282" s="755"/>
      <c r="AGZ282" s="755"/>
      <c r="AHA282" s="755"/>
      <c r="AHB282" s="755"/>
      <c r="AHC282" s="755"/>
      <c r="AHD282" s="755"/>
      <c r="AHE282" s="755"/>
      <c r="AHF282" s="755"/>
      <c r="AHG282" s="755"/>
      <c r="AHH282" s="755"/>
      <c r="AHI282" s="755"/>
      <c r="AHJ282" s="755"/>
      <c r="AHK282" s="755"/>
      <c r="AHL282" s="755"/>
      <c r="AHM282" s="755"/>
      <c r="AHN282" s="755"/>
      <c r="AHO282" s="755"/>
      <c r="AHP282" s="755"/>
      <c r="AHQ282" s="755"/>
      <c r="AHR282" s="755"/>
      <c r="AHS282" s="755"/>
      <c r="AHT282" s="755"/>
      <c r="AHU282" s="755"/>
      <c r="AHV282" s="755"/>
      <c r="AHW282" s="755"/>
      <c r="AHX282" s="755"/>
      <c r="AHY282" s="755"/>
      <c r="AHZ282" s="755"/>
      <c r="AIA282" s="755"/>
      <c r="AIB282" s="755"/>
      <c r="AIC282" s="755"/>
      <c r="AID282" s="755"/>
      <c r="AIE282" s="755"/>
      <c r="AIF282" s="755"/>
      <c r="AIG282" s="755"/>
      <c r="AIH282" s="755"/>
      <c r="AII282" s="755"/>
      <c r="AIJ282" s="755"/>
      <c r="AIK282" s="755"/>
      <c r="AIL282" s="755"/>
      <c r="AIM282" s="755"/>
      <c r="AIN282" s="755"/>
      <c r="AIO282" s="755"/>
      <c r="AIP282" s="755"/>
      <c r="AIQ282" s="755"/>
      <c r="AIR282" s="755"/>
      <c r="AIS282" s="755"/>
      <c r="AIT282" s="755"/>
      <c r="AIU282" s="755"/>
      <c r="AIV282" s="755"/>
      <c r="AIW282" s="755"/>
      <c r="AIX282" s="755"/>
      <c r="AIY282" s="755"/>
      <c r="AIZ282" s="755"/>
      <c r="AJA282" s="755"/>
      <c r="AJB282" s="755"/>
      <c r="AJC282" s="755"/>
      <c r="AJD282" s="755"/>
      <c r="AJE282" s="755"/>
      <c r="AJF282" s="755"/>
      <c r="AJG282" s="755"/>
      <c r="AJH282" s="755"/>
      <c r="AJI282" s="755"/>
      <c r="AJJ282" s="755"/>
      <c r="AJK282" s="755"/>
      <c r="AJL282" s="755"/>
      <c r="AJM282" s="755"/>
      <c r="AJN282" s="755"/>
      <c r="AJO282" s="755"/>
      <c r="AJP282" s="755"/>
      <c r="AJQ282" s="755"/>
      <c r="AJR282" s="755"/>
      <c r="AJS282" s="755"/>
      <c r="AJT282" s="755"/>
      <c r="AJU282" s="755"/>
      <c r="AJV282" s="755"/>
      <c r="AJW282" s="755"/>
      <c r="AJX282" s="755"/>
      <c r="AJY282" s="755"/>
      <c r="AJZ282" s="755"/>
      <c r="AKA282" s="755"/>
      <c r="AKB282" s="755"/>
      <c r="AKC282" s="755"/>
      <c r="AKD282" s="755"/>
      <c r="AKE282" s="755"/>
      <c r="AKF282" s="755"/>
      <c r="AKG282" s="755"/>
      <c r="AKH282" s="755"/>
      <c r="AKI282" s="755"/>
      <c r="AKJ282" s="755"/>
      <c r="AKK282" s="755"/>
      <c r="AKL282" s="755"/>
      <c r="AKM282" s="755"/>
      <c r="AKN282" s="755"/>
      <c r="AKO282" s="755"/>
      <c r="AKP282" s="755"/>
      <c r="AKQ282" s="755"/>
      <c r="AKR282" s="755"/>
      <c r="AKS282" s="755"/>
      <c r="AKT282" s="755"/>
      <c r="AKU282" s="755"/>
      <c r="AKV282" s="755"/>
      <c r="AKW282" s="755"/>
      <c r="AKX282" s="755"/>
      <c r="AKY282" s="755"/>
      <c r="AKZ282" s="755"/>
      <c r="ALA282" s="755"/>
      <c r="ALB282" s="755"/>
      <c r="ALC282" s="755"/>
      <c r="ALD282" s="755"/>
      <c r="ALE282" s="755"/>
      <c r="ALF282" s="755"/>
      <c r="ALG282" s="755"/>
      <c r="ALH282" s="755"/>
      <c r="ALI282" s="755"/>
      <c r="ALJ282" s="755"/>
      <c r="ALK282" s="755"/>
      <c r="ALL282" s="755"/>
      <c r="ALM282" s="755"/>
      <c r="ALN282" s="755"/>
      <c r="ALO282" s="755"/>
      <c r="ALP282" s="755"/>
      <c r="ALQ282" s="755"/>
      <c r="ALR282" s="755"/>
      <c r="ALS282" s="755"/>
      <c r="ALT282" s="755"/>
      <c r="ALU282" s="755"/>
      <c r="ALV282" s="755"/>
      <c r="ALW282" s="755"/>
      <c r="ALX282" s="755"/>
      <c r="ALY282" s="755"/>
      <c r="ALZ282" s="755"/>
      <c r="AMA282" s="755"/>
      <c r="AMB282" s="755"/>
      <c r="AMC282" s="755"/>
      <c r="AMD282" s="755"/>
      <c r="AME282" s="755"/>
      <c r="AMF282" s="755"/>
      <c r="AMG282" s="755"/>
      <c r="AMH282" s="755"/>
      <c r="AMI282" s="755"/>
      <c r="AMJ282" s="755"/>
      <c r="AMK282" s="755"/>
      <c r="AML282" s="755"/>
      <c r="AMM282" s="755"/>
      <c r="AMN282" s="755"/>
      <c r="AMO282" s="755"/>
      <c r="AMP282" s="755"/>
      <c r="AMQ282" s="755"/>
      <c r="AMR282" s="755"/>
      <c r="AMS282" s="755"/>
      <c r="AMT282" s="755"/>
      <c r="AMU282" s="755"/>
      <c r="AMV282" s="755"/>
      <c r="AMW282" s="755"/>
      <c r="AMX282" s="755"/>
      <c r="AMY282" s="755"/>
      <c r="AMZ282" s="755"/>
      <c r="ANA282" s="755"/>
      <c r="ANB282" s="755"/>
      <c r="ANC282" s="755"/>
      <c r="AND282" s="755"/>
      <c r="ANE282" s="755"/>
      <c r="ANF282" s="755"/>
      <c r="ANG282" s="755"/>
      <c r="ANH282" s="755"/>
      <c r="ANI282" s="755"/>
      <c r="ANJ282" s="755"/>
      <c r="ANK282" s="755"/>
      <c r="ANL282" s="755"/>
      <c r="ANM282" s="755"/>
      <c r="ANN282" s="755"/>
      <c r="ANO282" s="755"/>
      <c r="ANP282" s="755"/>
      <c r="ANQ282" s="755"/>
      <c r="ANR282" s="755"/>
      <c r="ANS282" s="755"/>
      <c r="ANT282" s="755"/>
      <c r="ANU282" s="755"/>
      <c r="ANV282" s="755"/>
      <c r="ANW282" s="755"/>
      <c r="ANX282" s="755"/>
      <c r="ANY282" s="755"/>
      <c r="ANZ282" s="755"/>
      <c r="AOA282" s="755"/>
      <c r="AOB282" s="755"/>
      <c r="AOC282" s="755"/>
      <c r="AOD282" s="755"/>
      <c r="AOE282" s="755"/>
      <c r="AOF282" s="755"/>
      <c r="AOG282" s="755"/>
      <c r="AOH282" s="755"/>
      <c r="AOI282" s="755"/>
      <c r="AOJ282" s="755"/>
      <c r="AOK282" s="755"/>
      <c r="AOL282" s="755"/>
      <c r="AOM282" s="755"/>
      <c r="AON282" s="755"/>
      <c r="AOO282" s="755"/>
      <c r="AOP282" s="755"/>
      <c r="AOQ282" s="755"/>
      <c r="AOR282" s="755"/>
      <c r="AOS282" s="755"/>
      <c r="AOT282" s="755"/>
      <c r="AOU282" s="755"/>
      <c r="AOV282" s="755"/>
      <c r="AOW282" s="755"/>
      <c r="AOX282" s="755"/>
      <c r="AOY282" s="755"/>
      <c r="AOZ282" s="755"/>
      <c r="APA282" s="755"/>
      <c r="APB282" s="755"/>
      <c r="APC282" s="755"/>
      <c r="APD282" s="755"/>
      <c r="APE282" s="755"/>
      <c r="APF282" s="755"/>
      <c r="APG282" s="755"/>
      <c r="APH282" s="755"/>
      <c r="API282" s="755"/>
      <c r="APJ282" s="755"/>
      <c r="APK282" s="755"/>
      <c r="APL282" s="755"/>
      <c r="APM282" s="755"/>
      <c r="APN282" s="755"/>
      <c r="APO282" s="755"/>
      <c r="APP282" s="755"/>
      <c r="APQ282" s="755"/>
      <c r="APR282" s="755"/>
      <c r="APS282" s="755"/>
      <c r="APT282" s="755"/>
      <c r="APU282" s="755"/>
      <c r="APV282" s="755"/>
      <c r="APW282" s="755"/>
      <c r="APX282" s="755"/>
      <c r="APY282" s="755"/>
      <c r="APZ282" s="755"/>
      <c r="AQA282" s="755"/>
      <c r="AQB282" s="755"/>
      <c r="AQC282" s="755"/>
      <c r="AQD282" s="755"/>
      <c r="AQE282" s="755"/>
      <c r="AQF282" s="755"/>
      <c r="AQG282" s="755"/>
      <c r="AQH282" s="755"/>
      <c r="AQI282" s="755"/>
      <c r="AQJ282" s="755"/>
      <c r="AQK282" s="755"/>
      <c r="AQL282" s="755"/>
      <c r="AQM282" s="755"/>
      <c r="AQN282" s="755"/>
      <c r="AQO282" s="755"/>
      <c r="AQP282" s="755"/>
      <c r="AQQ282" s="755"/>
      <c r="AQR282" s="755"/>
      <c r="AQS282" s="755"/>
      <c r="AQT282" s="755"/>
      <c r="AQU282" s="755"/>
      <c r="AQV282" s="755"/>
      <c r="AQW282" s="755"/>
      <c r="AQX282" s="755"/>
      <c r="AQY282" s="755"/>
      <c r="AQZ282" s="755"/>
      <c r="ARA282" s="755"/>
      <c r="ARB282" s="755"/>
      <c r="ARC282" s="755"/>
      <c r="ARD282" s="755"/>
      <c r="ARE282" s="755"/>
      <c r="ARF282" s="755"/>
      <c r="ARG282" s="755"/>
      <c r="ARH282" s="755"/>
      <c r="ARI282" s="755"/>
      <c r="ARJ282" s="755"/>
      <c r="ARK282" s="755"/>
      <c r="ARL282" s="755"/>
      <c r="ARM282" s="755"/>
      <c r="ARN282" s="755"/>
      <c r="ARO282" s="755"/>
      <c r="ARP282" s="755"/>
      <c r="ARQ282" s="755"/>
      <c r="ARR282" s="755"/>
      <c r="ARS282" s="755"/>
      <c r="ART282" s="755"/>
      <c r="ARU282" s="755"/>
      <c r="ARV282" s="755"/>
      <c r="ARW282" s="755"/>
      <c r="ARX282" s="755"/>
      <c r="ARY282" s="755"/>
      <c r="ARZ282" s="755"/>
      <c r="ASA282" s="755"/>
      <c r="ASB282" s="755"/>
      <c r="ASC282" s="755"/>
      <c r="ASD282" s="755"/>
      <c r="ASE282" s="755"/>
      <c r="ASF282" s="755"/>
      <c r="ASG282" s="755"/>
      <c r="ASH282" s="755"/>
      <c r="ASI282" s="755"/>
      <c r="ASJ282" s="755"/>
      <c r="ASK282" s="755"/>
      <c r="ASL282" s="755"/>
      <c r="ASM282" s="755"/>
      <c r="ASN282" s="755"/>
      <c r="ASO282" s="755"/>
      <c r="ASP282" s="755"/>
      <c r="ASQ282" s="755"/>
      <c r="ASR282" s="755"/>
      <c r="ASS282" s="755"/>
      <c r="AST282" s="755"/>
      <c r="ASU282" s="755"/>
      <c r="ASV282" s="755"/>
      <c r="ASW282" s="755"/>
      <c r="ASX282" s="755"/>
      <c r="ASY282" s="755"/>
      <c r="ASZ282" s="755"/>
      <c r="ATA282" s="755"/>
      <c r="ATB282" s="755"/>
      <c r="ATC282" s="755"/>
      <c r="ATD282" s="755"/>
      <c r="ATE282" s="755"/>
      <c r="ATF282" s="755"/>
      <c r="ATG282" s="755"/>
      <c r="ATH282" s="755"/>
      <c r="ATI282" s="755"/>
      <c r="ATJ282" s="755"/>
      <c r="ATK282" s="755"/>
      <c r="ATL282" s="755"/>
      <c r="ATM282" s="755"/>
      <c r="ATN282" s="755"/>
      <c r="ATO282" s="755"/>
      <c r="ATP282" s="755"/>
      <c r="ATQ282" s="755"/>
      <c r="ATR282" s="755"/>
      <c r="ATS282" s="755"/>
      <c r="ATT282" s="755"/>
      <c r="ATU282" s="755"/>
      <c r="ATV282" s="755"/>
      <c r="ATW282" s="755"/>
      <c r="ATX282" s="755"/>
      <c r="ATY282" s="755"/>
      <c r="ATZ282" s="755"/>
      <c r="AUA282" s="755"/>
      <c r="AUB282" s="755"/>
      <c r="AUC282" s="755"/>
      <c r="AUD282" s="755"/>
      <c r="AUE282" s="755"/>
      <c r="AUF282" s="755"/>
      <c r="AUG282" s="755"/>
      <c r="AUH282" s="755"/>
      <c r="AUI282" s="755"/>
      <c r="AUJ282" s="755"/>
      <c r="AUK282" s="755"/>
      <c r="AUL282" s="755"/>
      <c r="AUM282" s="755"/>
      <c r="AUN282" s="755"/>
      <c r="AUO282" s="755"/>
      <c r="AUP282" s="755"/>
      <c r="AUQ282" s="755"/>
      <c r="AUR282" s="755"/>
      <c r="AUS282" s="755"/>
      <c r="AUT282" s="755"/>
      <c r="AUU282" s="755"/>
      <c r="AUV282" s="755"/>
      <c r="AUW282" s="755"/>
      <c r="AUX282" s="755"/>
      <c r="AUY282" s="755"/>
      <c r="AUZ282" s="755"/>
      <c r="AVA282" s="755"/>
      <c r="AVB282" s="755"/>
      <c r="AVC282" s="755"/>
      <c r="AVD282" s="755"/>
      <c r="AVE282" s="755"/>
      <c r="AVF282" s="755"/>
      <c r="AVG282" s="755"/>
      <c r="AVH282" s="755"/>
      <c r="AVI282" s="755"/>
      <c r="AVJ282" s="755"/>
      <c r="AVK282" s="755"/>
      <c r="AVL282" s="755"/>
      <c r="AVM282" s="755"/>
      <c r="AVN282" s="755"/>
      <c r="AVO282" s="755"/>
      <c r="AVP282" s="755"/>
      <c r="AVQ282" s="755"/>
      <c r="AVR282" s="755"/>
      <c r="AVS282" s="755"/>
      <c r="AVT282" s="755"/>
      <c r="AVU282" s="755"/>
      <c r="AVV282" s="755"/>
      <c r="AVW282" s="755"/>
      <c r="AVX282" s="755"/>
      <c r="AVY282" s="755"/>
      <c r="AVZ282" s="755"/>
      <c r="AWA282" s="755"/>
      <c r="AWB282" s="755"/>
      <c r="AWC282" s="755"/>
      <c r="AWD282" s="755"/>
      <c r="AWE282" s="755"/>
      <c r="AWF282" s="755"/>
      <c r="AWG282" s="755"/>
      <c r="AWH282" s="755"/>
      <c r="AWI282" s="755"/>
      <c r="AWJ282" s="755"/>
      <c r="AWK282" s="755"/>
      <c r="AWL282" s="755"/>
      <c r="AWM282" s="755"/>
      <c r="AWN282" s="755"/>
      <c r="AWO282" s="755"/>
      <c r="AWP282" s="755"/>
      <c r="AWQ282" s="755"/>
      <c r="AWR282" s="755"/>
      <c r="AWS282" s="755"/>
      <c r="AWT282" s="755"/>
      <c r="AWU282" s="755"/>
      <c r="AWV282" s="755"/>
      <c r="AWW282" s="755"/>
      <c r="AWX282" s="755"/>
      <c r="AWY282" s="755"/>
      <c r="AWZ282" s="755"/>
      <c r="AXA282" s="755"/>
      <c r="AXB282" s="755"/>
      <c r="AXC282" s="755"/>
      <c r="AXD282" s="755"/>
      <c r="AXE282" s="755"/>
      <c r="AXF282" s="755"/>
      <c r="AXG282" s="755"/>
      <c r="AXH282" s="755"/>
      <c r="AXI282" s="755"/>
      <c r="AXJ282" s="755"/>
      <c r="AXK282" s="755"/>
      <c r="AXL282" s="755"/>
      <c r="AXM282" s="755"/>
      <c r="AXN282" s="755"/>
      <c r="AXO282" s="755"/>
      <c r="AXP282" s="755"/>
      <c r="AXQ282" s="755"/>
      <c r="AXR282" s="755"/>
      <c r="AXS282" s="755"/>
      <c r="AXT282" s="755"/>
      <c r="AXU282" s="755"/>
      <c r="AXV282" s="755"/>
      <c r="AXW282" s="755"/>
      <c r="AXX282" s="755"/>
      <c r="AXY282" s="755"/>
      <c r="AXZ282" s="755"/>
      <c r="AYA282" s="755"/>
      <c r="AYB282" s="755"/>
      <c r="AYC282" s="755"/>
      <c r="AYD282" s="755"/>
      <c r="AYE282" s="755"/>
      <c r="AYF282" s="755"/>
      <c r="AYG282" s="755"/>
      <c r="AYH282" s="755"/>
      <c r="AYI282" s="755"/>
      <c r="AYJ282" s="755"/>
      <c r="AYK282" s="755"/>
      <c r="AYL282" s="755"/>
      <c r="AYM282" s="755"/>
      <c r="AYN282" s="755"/>
      <c r="AYO282" s="755"/>
      <c r="AYP282" s="755"/>
      <c r="AYQ282" s="755"/>
      <c r="AYR282" s="755"/>
      <c r="AYS282" s="755"/>
      <c r="AYT282" s="755"/>
      <c r="AYU282" s="755"/>
      <c r="AYV282" s="755"/>
      <c r="AYW282" s="755"/>
      <c r="AYX282" s="755"/>
      <c r="AYY282" s="755"/>
      <c r="AYZ282" s="755"/>
      <c r="AZA282" s="755"/>
      <c r="AZB282" s="755"/>
      <c r="AZC282" s="755"/>
      <c r="AZD282" s="755"/>
      <c r="AZE282" s="755"/>
      <c r="AZF282" s="755"/>
      <c r="AZG282" s="755"/>
      <c r="AZH282" s="755"/>
      <c r="AZI282" s="755"/>
      <c r="AZJ282" s="755"/>
      <c r="AZK282" s="755"/>
      <c r="AZL282" s="755"/>
      <c r="AZM282" s="755"/>
      <c r="AZN282" s="755"/>
      <c r="AZO282" s="755"/>
      <c r="AZP282" s="755"/>
      <c r="AZQ282" s="755"/>
      <c r="AZR282" s="755"/>
      <c r="AZS282" s="755"/>
      <c r="AZT282" s="755"/>
      <c r="AZU282" s="755"/>
      <c r="AZV282" s="755"/>
      <c r="AZW282" s="755"/>
      <c r="AZX282" s="755"/>
      <c r="AZY282" s="755"/>
      <c r="AZZ282" s="755"/>
      <c r="BAA282" s="755"/>
      <c r="BAB282" s="755"/>
      <c r="BAC282" s="755"/>
      <c r="BAD282" s="755"/>
      <c r="BAE282" s="755"/>
      <c r="BAF282" s="755"/>
      <c r="BAG282" s="755"/>
      <c r="BAH282" s="755"/>
      <c r="BAI282" s="755"/>
      <c r="BAJ282" s="755"/>
      <c r="BAK282" s="755"/>
      <c r="BAL282" s="755"/>
      <c r="BAM282" s="755"/>
      <c r="BAN282" s="755"/>
      <c r="BAO282" s="755"/>
      <c r="BAP282" s="755"/>
      <c r="BAQ282" s="755"/>
      <c r="BAR282" s="755"/>
      <c r="BAS282" s="755"/>
      <c r="BAT282" s="755"/>
      <c r="BAU282" s="755"/>
      <c r="BAV282" s="755"/>
      <c r="BAW282" s="755"/>
      <c r="BAX282" s="755"/>
      <c r="BAY282" s="755"/>
      <c r="BAZ282" s="755"/>
      <c r="BBA282" s="755"/>
      <c r="BBB282" s="755"/>
      <c r="BBC282" s="755"/>
      <c r="BBD282" s="755"/>
      <c r="BBE282" s="755"/>
      <c r="BBF282" s="755"/>
      <c r="BBG282" s="755"/>
      <c r="BBH282" s="755"/>
      <c r="BBI282" s="755"/>
      <c r="BBJ282" s="755"/>
      <c r="BBK282" s="755"/>
      <c r="BBL282" s="755"/>
      <c r="BBM282" s="755"/>
      <c r="BBN282" s="755"/>
      <c r="BBO282" s="755"/>
      <c r="BBP282" s="755"/>
      <c r="BBQ282" s="755"/>
      <c r="BBR282" s="755"/>
      <c r="BBS282" s="755"/>
      <c r="BBT282" s="755"/>
      <c r="BBU282" s="755"/>
      <c r="BBV282" s="755"/>
      <c r="BBW282" s="755"/>
      <c r="BBX282" s="755"/>
      <c r="BBY282" s="755"/>
      <c r="BBZ282" s="755"/>
      <c r="BCA282" s="755"/>
      <c r="BCB282" s="755"/>
      <c r="BCC282" s="755"/>
      <c r="BCD282" s="755"/>
      <c r="BCE282" s="755"/>
      <c r="BCF282" s="755"/>
      <c r="BCG282" s="755"/>
      <c r="BCH282" s="755"/>
      <c r="BCI282" s="755"/>
      <c r="BCJ282" s="755"/>
      <c r="BCK282" s="755"/>
      <c r="BCL282" s="755"/>
      <c r="BCM282" s="755"/>
      <c r="BCN282" s="755"/>
      <c r="BCO282" s="755"/>
      <c r="BCP282" s="755"/>
      <c r="BCQ282" s="755"/>
      <c r="BCR282" s="755"/>
      <c r="BCS282" s="755"/>
      <c r="BCT282" s="755"/>
      <c r="BCU282" s="755"/>
      <c r="BCV282" s="755"/>
      <c r="BCW282" s="755"/>
      <c r="BCX282" s="755"/>
      <c r="BCY282" s="755"/>
      <c r="BCZ282" s="755"/>
      <c r="BDA282" s="755"/>
      <c r="BDB282" s="755"/>
      <c r="BDC282" s="755"/>
      <c r="BDD282" s="755"/>
      <c r="BDE282" s="755"/>
      <c r="BDF282" s="755"/>
      <c r="BDG282" s="755"/>
      <c r="BDH282" s="755"/>
      <c r="BDI282" s="755"/>
      <c r="BDJ282" s="755"/>
      <c r="BDK282" s="755"/>
      <c r="BDL282" s="755"/>
      <c r="BDM282" s="755"/>
      <c r="BDN282" s="755"/>
      <c r="BDO282" s="755"/>
      <c r="BDP282" s="755"/>
      <c r="BDQ282" s="755"/>
      <c r="BDR282" s="755"/>
      <c r="BDS282" s="755"/>
      <c r="BDT282" s="755"/>
      <c r="BDU282" s="755"/>
      <c r="BDV282" s="755"/>
      <c r="BDW282" s="755"/>
      <c r="BDX282" s="755"/>
      <c r="BDY282" s="755"/>
      <c r="BDZ282" s="755"/>
      <c r="BEA282" s="755"/>
      <c r="BEB282" s="755"/>
      <c r="BEC282" s="755"/>
      <c r="BED282" s="755"/>
      <c r="BEE282" s="755"/>
      <c r="BEF282" s="755"/>
      <c r="BEG282" s="755"/>
      <c r="BEH282" s="755"/>
      <c r="BEI282" s="755"/>
      <c r="BEJ282" s="755"/>
      <c r="BEK282" s="755"/>
      <c r="BEL282" s="755"/>
      <c r="BEM282" s="755"/>
      <c r="BEN282" s="755"/>
      <c r="BEO282" s="755"/>
      <c r="BEP282" s="755"/>
      <c r="BEQ282" s="755"/>
      <c r="BER282" s="755"/>
      <c r="BES282" s="755"/>
      <c r="BET282" s="755"/>
      <c r="BEU282" s="755"/>
      <c r="BEV282" s="755"/>
      <c r="BEW282" s="755"/>
      <c r="BEX282" s="755"/>
      <c r="BEY282" s="755"/>
      <c r="BEZ282" s="755"/>
      <c r="BFA282" s="755"/>
      <c r="BFB282" s="755"/>
      <c r="BFC282" s="755"/>
      <c r="BFD282" s="755"/>
      <c r="BFE282" s="755"/>
      <c r="BFF282" s="755"/>
      <c r="BFG282" s="755"/>
      <c r="BFH282" s="755"/>
      <c r="BFI282" s="755"/>
      <c r="BFJ282" s="755"/>
      <c r="BFK282" s="755"/>
      <c r="BFL282" s="755"/>
      <c r="BFM282" s="755"/>
      <c r="BFN282" s="755"/>
      <c r="BFO282" s="755"/>
      <c r="BFP282" s="755"/>
      <c r="BFQ282" s="755"/>
      <c r="BFR282" s="755"/>
      <c r="BFS282" s="755"/>
      <c r="BFT282" s="755"/>
      <c r="BFU282" s="755"/>
      <c r="BFV282" s="755"/>
      <c r="BFW282" s="755"/>
      <c r="BFX282" s="755"/>
      <c r="BFY282" s="755"/>
      <c r="BFZ282" s="755"/>
      <c r="BGA282" s="755"/>
      <c r="BGB282" s="755"/>
      <c r="BGC282" s="755"/>
      <c r="BGD282" s="755"/>
      <c r="BGE282" s="755"/>
      <c r="BGF282" s="755"/>
      <c r="BGG282" s="755"/>
      <c r="BGH282" s="755"/>
      <c r="BGI282" s="755"/>
      <c r="BGJ282" s="755"/>
      <c r="BGK282" s="755"/>
      <c r="BGL282" s="755"/>
      <c r="BGM282" s="755"/>
      <c r="BGN282" s="755"/>
      <c r="BGO282" s="755"/>
      <c r="BGP282" s="755"/>
      <c r="BGQ282" s="755"/>
      <c r="BGR282" s="755"/>
      <c r="BGS282" s="755"/>
      <c r="BGT282" s="755"/>
      <c r="BGU282" s="755"/>
      <c r="BGV282" s="755"/>
      <c r="BGW282" s="755"/>
      <c r="BGX282" s="755"/>
      <c r="BGY282" s="755"/>
      <c r="BGZ282" s="755"/>
      <c r="BHA282" s="755"/>
      <c r="BHB282" s="755"/>
      <c r="BHC282" s="755"/>
      <c r="BHD282" s="755"/>
      <c r="BHE282" s="755"/>
      <c r="BHF282" s="755"/>
      <c r="BHG282" s="755"/>
      <c r="BHH282" s="755"/>
      <c r="BHI282" s="755"/>
      <c r="BHJ282" s="755"/>
      <c r="BHK282" s="755"/>
      <c r="BHL282" s="755"/>
      <c r="BHM282" s="755"/>
      <c r="BHN282" s="755"/>
      <c r="BHO282" s="755"/>
      <c r="BHP282" s="755"/>
      <c r="BHQ282" s="755"/>
      <c r="BHR282" s="755"/>
      <c r="BHS282" s="755"/>
      <c r="BHT282" s="755"/>
      <c r="BHU282" s="755"/>
      <c r="BHV282" s="755"/>
      <c r="BHW282" s="755"/>
      <c r="BHX282" s="755"/>
      <c r="BHY282" s="755"/>
      <c r="BHZ282" s="755"/>
      <c r="BIA282" s="755"/>
      <c r="BIB282" s="755"/>
      <c r="BIC282" s="755"/>
      <c r="BID282" s="755"/>
      <c r="BIE282" s="755"/>
      <c r="BIF282" s="755"/>
      <c r="BIG282" s="755"/>
      <c r="BIH282" s="755"/>
      <c r="BII282" s="755"/>
      <c r="BIJ282" s="755"/>
      <c r="BIK282" s="755"/>
      <c r="BIL282" s="755"/>
      <c r="BIM282" s="755"/>
      <c r="BIN282" s="755"/>
      <c r="BIO282" s="755"/>
      <c r="BIP282" s="755"/>
      <c r="BIQ282" s="755"/>
      <c r="BIR282" s="755"/>
      <c r="BIS282" s="755"/>
      <c r="BIT282" s="755"/>
      <c r="BIU282" s="755"/>
      <c r="BIV282" s="755"/>
      <c r="BIW282" s="755"/>
      <c r="BIX282" s="755"/>
      <c r="BIY282" s="755"/>
      <c r="BIZ282" s="755"/>
      <c r="BJA282" s="755"/>
      <c r="BJB282" s="755"/>
      <c r="BJC282" s="755"/>
      <c r="BJD282" s="755"/>
      <c r="BJE282" s="755"/>
      <c r="BJF282" s="755"/>
      <c r="BJG282" s="755"/>
      <c r="BJH282" s="755"/>
      <c r="BJI282" s="755"/>
      <c r="BJJ282" s="755"/>
      <c r="BJK282" s="755"/>
      <c r="BJL282" s="755"/>
      <c r="BJM282" s="755"/>
      <c r="BJN282" s="755"/>
      <c r="BJO282" s="755"/>
      <c r="BJP282" s="755"/>
      <c r="BJQ282" s="755"/>
      <c r="BJR282" s="755"/>
      <c r="BJS282" s="755"/>
      <c r="BJT282" s="755"/>
      <c r="BJU282" s="755"/>
      <c r="BJV282" s="755"/>
      <c r="BJW282" s="755"/>
      <c r="BJX282" s="755"/>
      <c r="BJY282" s="755"/>
      <c r="BJZ282" s="755"/>
      <c r="BKA282" s="755"/>
      <c r="BKB282" s="755"/>
      <c r="BKC282" s="755"/>
      <c r="BKD282" s="755"/>
      <c r="BKE282" s="755"/>
      <c r="BKF282" s="755"/>
      <c r="BKG282" s="755"/>
      <c r="BKH282" s="755"/>
      <c r="BKI282" s="755"/>
      <c r="BKJ282" s="755"/>
      <c r="BKK282" s="755"/>
      <c r="BKL282" s="755"/>
      <c r="BKM282" s="755"/>
      <c r="BKN282" s="755"/>
      <c r="BKO282" s="755"/>
      <c r="BKP282" s="755"/>
      <c r="BKQ282" s="755"/>
      <c r="BKR282" s="755"/>
      <c r="BKS282" s="755"/>
      <c r="BKT282" s="755"/>
      <c r="BKU282" s="755"/>
      <c r="BKV282" s="755"/>
      <c r="BKW282" s="755"/>
      <c r="BKX282" s="755"/>
      <c r="BKY282" s="755"/>
      <c r="BKZ282" s="755"/>
      <c r="BLA282" s="755"/>
      <c r="BLB282" s="755"/>
      <c r="BLC282" s="755"/>
      <c r="BLD282" s="755"/>
      <c r="BLE282" s="755"/>
      <c r="BLF282" s="755"/>
      <c r="BLG282" s="755"/>
      <c r="BLH282" s="755"/>
      <c r="BLI282" s="755"/>
      <c r="BLJ282" s="755"/>
      <c r="BLK282" s="755"/>
      <c r="BLL282" s="755"/>
      <c r="BLM282" s="755"/>
      <c r="BLN282" s="755"/>
      <c r="BLO282" s="755"/>
      <c r="BLP282" s="755"/>
      <c r="BLQ282" s="755"/>
      <c r="BLR282" s="755"/>
      <c r="BLS282" s="755"/>
      <c r="BLT282" s="755"/>
      <c r="BLU282" s="755"/>
      <c r="BLV282" s="755"/>
      <c r="BLW282" s="755"/>
      <c r="BLX282" s="755"/>
      <c r="BLY282" s="755"/>
      <c r="BLZ282" s="755"/>
      <c r="BMA282" s="755"/>
      <c r="BMB282" s="755"/>
      <c r="BMC282" s="755"/>
      <c r="BMD282" s="755"/>
      <c r="BME282" s="755"/>
      <c r="BMF282" s="755"/>
      <c r="BMG282" s="755"/>
      <c r="BMH282" s="755"/>
      <c r="BMI282" s="755"/>
      <c r="BMJ282" s="755"/>
      <c r="BMK282" s="755"/>
      <c r="BML282" s="755"/>
      <c r="BMM282" s="755"/>
      <c r="BMN282" s="755"/>
      <c r="BMO282" s="755"/>
      <c r="BMP282" s="755"/>
      <c r="BMQ282" s="755"/>
      <c r="BMR282" s="755"/>
      <c r="BMS282" s="755"/>
      <c r="BMT282" s="755"/>
      <c r="BMU282" s="755"/>
      <c r="BMV282" s="755"/>
      <c r="BMW282" s="755"/>
      <c r="BMX282" s="755"/>
      <c r="BMY282" s="755"/>
      <c r="BMZ282" s="755"/>
      <c r="BNA282" s="755"/>
      <c r="BNB282" s="755"/>
      <c r="BNC282" s="755"/>
      <c r="BND282" s="755"/>
      <c r="BNE282" s="755"/>
      <c r="BNF282" s="755"/>
      <c r="BNG282" s="755"/>
      <c r="BNH282" s="755"/>
      <c r="BNI282" s="755"/>
      <c r="BNJ282" s="755"/>
      <c r="BNK282" s="755"/>
      <c r="BNL282" s="755"/>
      <c r="BNM282" s="755"/>
      <c r="BNN282" s="755"/>
      <c r="BNO282" s="755"/>
      <c r="BNP282" s="755"/>
      <c r="BNQ282" s="755"/>
      <c r="BNR282" s="755"/>
      <c r="BNS282" s="755"/>
      <c r="BNT282" s="755"/>
      <c r="BNU282" s="755"/>
      <c r="BNV282" s="755"/>
      <c r="BNW282" s="755"/>
      <c r="BNX282" s="755"/>
      <c r="BNY282" s="755"/>
      <c r="BNZ282" s="755"/>
      <c r="BOA282" s="755"/>
      <c r="BOB282" s="755"/>
      <c r="BOC282" s="755"/>
      <c r="BOD282" s="755"/>
      <c r="BOE282" s="755"/>
      <c r="BOF282" s="755"/>
      <c r="BOG282" s="755"/>
      <c r="BOH282" s="755"/>
      <c r="BOI282" s="755"/>
      <c r="BOJ282" s="755"/>
      <c r="BOK282" s="755"/>
      <c r="BOL282" s="755"/>
      <c r="BOM282" s="755"/>
      <c r="BON282" s="755"/>
      <c r="BOO282" s="755"/>
      <c r="BOP282" s="755"/>
      <c r="BOQ282" s="755"/>
      <c r="BOR282" s="755"/>
      <c r="BOS282" s="755"/>
      <c r="BOT282" s="755"/>
      <c r="BOU282" s="755"/>
      <c r="BOV282" s="755"/>
      <c r="BOW282" s="755"/>
      <c r="BOX282" s="755"/>
      <c r="BOY282" s="755"/>
      <c r="BOZ282" s="755"/>
      <c r="BPA282" s="755"/>
      <c r="BPB282" s="755"/>
      <c r="BPC282" s="755"/>
      <c r="BPD282" s="755"/>
      <c r="BPE282" s="755"/>
      <c r="BPF282" s="755"/>
      <c r="BPG282" s="755"/>
      <c r="BPH282" s="755"/>
      <c r="BPI282" s="755"/>
      <c r="BPJ282" s="755"/>
      <c r="BPK282" s="755"/>
      <c r="BPL282" s="755"/>
      <c r="BPM282" s="755"/>
      <c r="BPN282" s="755"/>
      <c r="BPO282" s="755"/>
      <c r="BPP282" s="755"/>
      <c r="BPQ282" s="755"/>
      <c r="BPR282" s="755"/>
      <c r="BPS282" s="755"/>
      <c r="BPT282" s="755"/>
      <c r="BPU282" s="755"/>
      <c r="BPV282" s="755"/>
      <c r="BPW282" s="755"/>
      <c r="BPX282" s="755"/>
      <c r="BPY282" s="755"/>
      <c r="BPZ282" s="755"/>
      <c r="BQA282" s="755"/>
      <c r="BQB282" s="755"/>
      <c r="BQC282" s="755"/>
      <c r="BQD282" s="755"/>
      <c r="BQE282" s="755"/>
      <c r="BQF282" s="755"/>
      <c r="BQG282" s="755"/>
      <c r="BQH282" s="755"/>
      <c r="BQI282" s="755"/>
      <c r="BQJ282" s="755"/>
      <c r="BQK282" s="755"/>
      <c r="BQL282" s="755"/>
      <c r="BQM282" s="755"/>
      <c r="BQN282" s="755"/>
      <c r="BQO282" s="755"/>
      <c r="BQP282" s="755"/>
      <c r="BQQ282" s="755"/>
      <c r="BQR282" s="755"/>
      <c r="BQS282" s="755"/>
      <c r="BQT282" s="755"/>
      <c r="BQU282" s="755"/>
      <c r="BQV282" s="755"/>
      <c r="BQW282" s="755"/>
      <c r="BQX282" s="755"/>
      <c r="BQY282" s="755"/>
      <c r="BQZ282" s="755"/>
      <c r="BRA282" s="755"/>
      <c r="BRB282" s="755"/>
      <c r="BRC282" s="755"/>
      <c r="BRD282" s="755"/>
      <c r="BRE282" s="755"/>
      <c r="BRF282" s="755"/>
      <c r="BRG282" s="755"/>
      <c r="BRH282" s="755"/>
      <c r="BRI282" s="755"/>
      <c r="BRJ282" s="755"/>
      <c r="BRK282" s="755"/>
      <c r="BRL282" s="755"/>
      <c r="BRM282" s="755"/>
      <c r="BRN282" s="755"/>
      <c r="BRO282" s="755"/>
      <c r="BRP282" s="755"/>
      <c r="BRQ282" s="755"/>
      <c r="BRR282" s="755"/>
      <c r="BRS282" s="755"/>
      <c r="BRT282" s="755"/>
      <c r="BRU282" s="755"/>
      <c r="BRV282" s="755"/>
      <c r="BRW282" s="755"/>
      <c r="BRX282" s="755"/>
      <c r="BRY282" s="755"/>
      <c r="BRZ282" s="755"/>
      <c r="BSA282" s="755"/>
      <c r="BSB282" s="755"/>
      <c r="BSC282" s="755"/>
      <c r="BSD282" s="755"/>
      <c r="BSE282" s="755"/>
      <c r="BSF282" s="755"/>
      <c r="BSG282" s="755"/>
      <c r="BSH282" s="755"/>
      <c r="BSI282" s="755"/>
      <c r="BSJ282" s="755"/>
      <c r="BSK282" s="755"/>
      <c r="BSL282" s="755"/>
      <c r="BSM282" s="755"/>
      <c r="BSN282" s="755"/>
      <c r="BSO282" s="755"/>
      <c r="BSP282" s="755"/>
      <c r="BSQ282" s="755"/>
      <c r="BSR282" s="755"/>
      <c r="BSS282" s="755"/>
      <c r="BST282" s="755"/>
      <c r="BSU282" s="755"/>
      <c r="BSV282" s="755"/>
      <c r="BSW282" s="755"/>
      <c r="BSX282" s="755"/>
      <c r="BSY282" s="755"/>
      <c r="BSZ282" s="755"/>
      <c r="BTA282" s="755"/>
      <c r="BTB282" s="755"/>
      <c r="BTC282" s="755"/>
      <c r="BTD282" s="755"/>
      <c r="BTE282" s="755"/>
      <c r="BTF282" s="755"/>
      <c r="BTG282" s="755"/>
      <c r="BTH282" s="755"/>
      <c r="BTI282" s="755"/>
      <c r="BTJ282" s="755"/>
      <c r="BTK282" s="755"/>
      <c r="BTL282" s="755"/>
      <c r="BTM282" s="755"/>
      <c r="BTN282" s="755"/>
      <c r="BTO282" s="755"/>
      <c r="BTP282" s="755"/>
      <c r="BTQ282" s="755"/>
      <c r="BTR282" s="755"/>
      <c r="BTS282" s="755"/>
      <c r="BTT282" s="755"/>
      <c r="BTU282" s="755"/>
      <c r="BTV282" s="755"/>
      <c r="BTW282" s="755"/>
      <c r="BTX282" s="755"/>
      <c r="BTY282" s="755"/>
      <c r="BTZ282" s="755"/>
      <c r="BUA282" s="755"/>
      <c r="BUB282" s="755"/>
      <c r="BUC282" s="755"/>
      <c r="BUD282" s="755"/>
      <c r="BUE282" s="755"/>
      <c r="BUF282" s="755"/>
      <c r="BUG282" s="755"/>
      <c r="BUH282" s="755"/>
      <c r="BUI282" s="755"/>
      <c r="BUJ282" s="755"/>
      <c r="BUK282" s="755"/>
      <c r="BUL282" s="755"/>
      <c r="BUM282" s="755"/>
      <c r="BUN282" s="755"/>
      <c r="BUO282" s="755"/>
      <c r="BUP282" s="755"/>
      <c r="BUQ282" s="755"/>
      <c r="BUR282" s="755"/>
      <c r="BUS282" s="755"/>
      <c r="BUT282" s="755"/>
      <c r="BUU282" s="755"/>
      <c r="BUV282" s="755"/>
      <c r="BUW282" s="755"/>
      <c r="BUX282" s="755"/>
      <c r="BUY282" s="755"/>
      <c r="BUZ282" s="755"/>
      <c r="BVA282" s="755"/>
      <c r="BVB282" s="755"/>
      <c r="BVC282" s="755"/>
      <c r="BVD282" s="755"/>
      <c r="BVE282" s="755"/>
      <c r="BVF282" s="755"/>
      <c r="BVG282" s="755"/>
      <c r="BVH282" s="755"/>
      <c r="BVI282" s="755"/>
      <c r="BVJ282" s="755"/>
      <c r="BVK282" s="755"/>
      <c r="BVL282" s="755"/>
      <c r="BVM282" s="755"/>
      <c r="BVN282" s="755"/>
      <c r="BVO282" s="755"/>
      <c r="BVP282" s="755"/>
      <c r="BVQ282" s="755"/>
      <c r="BVR282" s="755"/>
      <c r="BVS282" s="755"/>
      <c r="BVT282" s="755"/>
      <c r="BVU282" s="755"/>
      <c r="BVV282" s="755"/>
      <c r="BVW282" s="755"/>
      <c r="BVX282" s="755"/>
      <c r="BVY282" s="755"/>
      <c r="BVZ282" s="755"/>
      <c r="BWA282" s="755"/>
      <c r="BWB282" s="755"/>
      <c r="BWC282" s="755"/>
      <c r="BWD282" s="755"/>
      <c r="BWE282" s="755"/>
      <c r="BWF282" s="755"/>
      <c r="BWG282" s="755"/>
      <c r="BWH282" s="755"/>
      <c r="BWI282" s="755"/>
      <c r="BWJ282" s="755"/>
      <c r="BWK282" s="755"/>
      <c r="BWL282" s="755"/>
      <c r="BWM282" s="755"/>
      <c r="BWN282" s="755"/>
      <c r="BWO282" s="755"/>
      <c r="BWP282" s="755"/>
      <c r="BWQ282" s="755"/>
      <c r="BWR282" s="755"/>
      <c r="BWS282" s="755"/>
      <c r="BWT282" s="755"/>
      <c r="BWU282" s="755"/>
      <c r="BWV282" s="755"/>
      <c r="BWW282" s="755"/>
      <c r="BWX282" s="755"/>
      <c r="BWY282" s="755"/>
      <c r="BWZ282" s="755"/>
      <c r="BXA282" s="755"/>
      <c r="BXB282" s="755"/>
      <c r="BXC282" s="755"/>
      <c r="BXD282" s="755"/>
      <c r="BXE282" s="755"/>
      <c r="BXF282" s="755"/>
      <c r="BXG282" s="755"/>
      <c r="BXH282" s="755"/>
      <c r="BXI282" s="755"/>
      <c r="BXJ282" s="755"/>
      <c r="BXK282" s="755"/>
      <c r="BXL282" s="755"/>
      <c r="BXM282" s="755"/>
      <c r="BXN282" s="755"/>
      <c r="BXO282" s="755"/>
      <c r="BXP282" s="755"/>
      <c r="BXQ282" s="755"/>
      <c r="BXR282" s="755"/>
      <c r="BXS282" s="755"/>
      <c r="BXT282" s="755"/>
      <c r="BXU282" s="755"/>
      <c r="BXV282" s="755"/>
      <c r="BXW282" s="755"/>
      <c r="BXX282" s="755"/>
      <c r="BXY282" s="755"/>
      <c r="BXZ282" s="755"/>
      <c r="BYA282" s="755"/>
      <c r="BYB282" s="755"/>
      <c r="BYC282" s="755"/>
      <c r="BYD282" s="755"/>
      <c r="BYE282" s="755"/>
      <c r="BYF282" s="755"/>
      <c r="BYG282" s="755"/>
      <c r="BYH282" s="755"/>
      <c r="BYI282" s="755"/>
      <c r="BYJ282" s="755"/>
      <c r="BYK282" s="755"/>
      <c r="BYL282" s="755"/>
      <c r="BYM282" s="755"/>
      <c r="BYN282" s="755"/>
      <c r="BYO282" s="755"/>
      <c r="BYP282" s="755"/>
      <c r="BYQ282" s="755"/>
      <c r="BYR282" s="755"/>
      <c r="BYS282" s="755"/>
      <c r="BYT282" s="755"/>
      <c r="BYU282" s="755"/>
      <c r="BYV282" s="755"/>
      <c r="BYW282" s="755"/>
      <c r="BYX282" s="755"/>
      <c r="BYY282" s="755"/>
      <c r="BYZ282" s="755"/>
      <c r="BZA282" s="755"/>
      <c r="BZB282" s="755"/>
      <c r="BZC282" s="755"/>
      <c r="BZD282" s="755"/>
      <c r="BZE282" s="755"/>
      <c r="BZF282" s="755"/>
      <c r="BZG282" s="755"/>
      <c r="BZH282" s="755"/>
      <c r="BZI282" s="755"/>
      <c r="BZJ282" s="755"/>
      <c r="BZK282" s="755"/>
      <c r="BZL282" s="755"/>
      <c r="BZM282" s="755"/>
      <c r="BZN282" s="755"/>
      <c r="BZO282" s="755"/>
      <c r="BZP282" s="755"/>
      <c r="BZQ282" s="755"/>
      <c r="BZR282" s="755"/>
      <c r="BZS282" s="755"/>
      <c r="BZT282" s="755"/>
      <c r="BZU282" s="755"/>
      <c r="BZV282" s="755"/>
      <c r="BZW282" s="755"/>
      <c r="BZX282" s="755"/>
      <c r="BZY282" s="755"/>
      <c r="BZZ282" s="755"/>
      <c r="CAA282" s="755"/>
      <c r="CAB282" s="755"/>
      <c r="CAC282" s="755"/>
      <c r="CAD282" s="755"/>
      <c r="CAE282" s="755"/>
      <c r="CAF282" s="755"/>
      <c r="CAG282" s="755"/>
      <c r="CAH282" s="755"/>
      <c r="CAI282" s="755"/>
      <c r="CAJ282" s="755"/>
      <c r="CAK282" s="755"/>
      <c r="CAL282" s="755"/>
      <c r="CAM282" s="755"/>
      <c r="CAN282" s="755"/>
      <c r="CAO282" s="755"/>
      <c r="CAP282" s="755"/>
      <c r="CAQ282" s="755"/>
      <c r="CAR282" s="755"/>
      <c r="CAS282" s="755"/>
      <c r="CAT282" s="755"/>
      <c r="CAU282" s="755"/>
      <c r="CAV282" s="755"/>
      <c r="CAW282" s="755"/>
      <c r="CAX282" s="755"/>
      <c r="CAY282" s="755"/>
      <c r="CAZ282" s="755"/>
      <c r="CBA282" s="755"/>
      <c r="CBB282" s="755"/>
      <c r="CBC282" s="755"/>
      <c r="CBD282" s="755"/>
      <c r="CBE282" s="755"/>
      <c r="CBF282" s="755"/>
      <c r="CBG282" s="755"/>
      <c r="CBH282" s="755"/>
      <c r="CBI282" s="755"/>
      <c r="CBJ282" s="755"/>
      <c r="CBK282" s="755"/>
      <c r="CBL282" s="755"/>
      <c r="CBM282" s="755"/>
      <c r="CBN282" s="755"/>
      <c r="CBO282" s="755"/>
      <c r="CBP282" s="755"/>
      <c r="CBQ282" s="755"/>
      <c r="CBR282" s="755"/>
      <c r="CBS282" s="755"/>
      <c r="CBT282" s="755"/>
      <c r="CBU282" s="755"/>
      <c r="CBV282" s="755"/>
      <c r="CBW282" s="755"/>
      <c r="CBX282" s="755"/>
      <c r="CBY282" s="755"/>
      <c r="CBZ282" s="755"/>
      <c r="CCA282" s="755"/>
      <c r="CCB282" s="755"/>
      <c r="CCC282" s="755"/>
      <c r="CCD282" s="755"/>
      <c r="CCE282" s="755"/>
      <c r="CCF282" s="755"/>
      <c r="CCG282" s="755"/>
      <c r="CCH282" s="755"/>
      <c r="CCI282" s="755"/>
      <c r="CCJ282" s="755"/>
      <c r="CCK282" s="755"/>
      <c r="CCL282" s="755"/>
      <c r="CCM282" s="755"/>
      <c r="CCN282" s="755"/>
      <c r="CCO282" s="755"/>
      <c r="CCP282" s="755"/>
      <c r="CCQ282" s="755"/>
      <c r="CCR282" s="755"/>
      <c r="CCS282" s="755"/>
      <c r="CCT282" s="755"/>
      <c r="CCU282" s="755"/>
      <c r="CCV282" s="755"/>
      <c r="CCW282" s="755"/>
      <c r="CCX282" s="755"/>
      <c r="CCY282" s="755"/>
      <c r="CCZ282" s="755"/>
      <c r="CDA282" s="755"/>
      <c r="CDB282" s="755"/>
      <c r="CDC282" s="755"/>
      <c r="CDD282" s="755"/>
      <c r="CDE282" s="755"/>
      <c r="CDF282" s="755"/>
      <c r="CDG282" s="755"/>
      <c r="CDH282" s="755"/>
      <c r="CDI282" s="755"/>
      <c r="CDJ282" s="755"/>
      <c r="CDK282" s="755"/>
      <c r="CDL282" s="755"/>
      <c r="CDM282" s="755"/>
      <c r="CDN282" s="755"/>
      <c r="CDO282" s="755"/>
      <c r="CDP282" s="755"/>
      <c r="CDQ282" s="755"/>
      <c r="CDR282" s="755"/>
      <c r="CDS282" s="755"/>
      <c r="CDT282" s="755"/>
      <c r="CDU282" s="755"/>
      <c r="CDV282" s="755"/>
      <c r="CDW282" s="755"/>
      <c r="CDX282" s="755"/>
      <c r="CDY282" s="755"/>
      <c r="CDZ282" s="755"/>
      <c r="CEA282" s="755"/>
      <c r="CEB282" s="755"/>
      <c r="CEC282" s="755"/>
      <c r="CED282" s="755"/>
      <c r="CEE282" s="755"/>
      <c r="CEF282" s="755"/>
      <c r="CEG282" s="755"/>
      <c r="CEH282" s="755"/>
      <c r="CEI282" s="755"/>
      <c r="CEJ282" s="755"/>
      <c r="CEK282" s="755"/>
      <c r="CEL282" s="755"/>
      <c r="CEM282" s="755"/>
      <c r="CEN282" s="755"/>
      <c r="CEO282" s="755"/>
      <c r="CEP282" s="755"/>
      <c r="CEQ282" s="755"/>
      <c r="CER282" s="755"/>
      <c r="CES282" s="755"/>
      <c r="CET282" s="755"/>
      <c r="CEU282" s="755"/>
      <c r="CEV282" s="755"/>
      <c r="CEW282" s="755"/>
      <c r="CEX282" s="755"/>
      <c r="CEY282" s="755"/>
      <c r="CEZ282" s="755"/>
      <c r="CFA282" s="755"/>
      <c r="CFB282" s="755"/>
      <c r="CFC282" s="755"/>
      <c r="CFD282" s="755"/>
      <c r="CFE282" s="755"/>
      <c r="CFF282" s="755"/>
      <c r="CFG282" s="755"/>
      <c r="CFH282" s="755"/>
      <c r="CFI282" s="755"/>
      <c r="CFJ282" s="755"/>
      <c r="CFK282" s="755"/>
      <c r="CFL282" s="755"/>
      <c r="CFM282" s="755"/>
      <c r="CFN282" s="755"/>
      <c r="CFO282" s="755"/>
      <c r="CFP282" s="755"/>
      <c r="CFQ282" s="755"/>
      <c r="CFR282" s="755"/>
      <c r="CFS282" s="755"/>
      <c r="CFT282" s="755"/>
      <c r="CFU282" s="755"/>
      <c r="CFV282" s="755"/>
      <c r="CFW282" s="755"/>
      <c r="CFX282" s="755"/>
      <c r="CFY282" s="755"/>
      <c r="CFZ282" s="755"/>
      <c r="CGA282" s="755"/>
      <c r="CGB282" s="755"/>
      <c r="CGC282" s="755"/>
      <c r="CGD282" s="755"/>
      <c r="CGE282" s="755"/>
      <c r="CGF282" s="755"/>
      <c r="CGG282" s="755"/>
      <c r="CGH282" s="755"/>
      <c r="CGI282" s="755"/>
      <c r="CGJ282" s="755"/>
      <c r="CGK282" s="755"/>
      <c r="CGL282" s="755"/>
      <c r="CGM282" s="755"/>
      <c r="CGN282" s="755"/>
      <c r="CGO282" s="755"/>
      <c r="CGP282" s="755"/>
      <c r="CGQ282" s="755"/>
      <c r="CGR282" s="755"/>
      <c r="CGS282" s="755"/>
      <c r="CGT282" s="755"/>
      <c r="CGU282" s="755"/>
      <c r="CGV282" s="755"/>
      <c r="CGW282" s="755"/>
      <c r="CGX282" s="755"/>
      <c r="CGY282" s="755"/>
      <c r="CGZ282" s="755"/>
      <c r="CHA282" s="755"/>
      <c r="CHB282" s="755"/>
      <c r="CHC282" s="755"/>
      <c r="CHD282" s="755"/>
      <c r="CHE282" s="755"/>
      <c r="CHF282" s="755"/>
      <c r="CHG282" s="755"/>
      <c r="CHH282" s="755"/>
      <c r="CHI282" s="755"/>
      <c r="CHJ282" s="755"/>
      <c r="CHK282" s="755"/>
      <c r="CHL282" s="755"/>
      <c r="CHM282" s="755"/>
      <c r="CHN282" s="755"/>
      <c r="CHO282" s="755"/>
      <c r="CHP282" s="755"/>
      <c r="CHQ282" s="755"/>
      <c r="CHR282" s="755"/>
      <c r="CHS282" s="755"/>
      <c r="CHT282" s="755"/>
      <c r="CHU282" s="755"/>
      <c r="CHV282" s="755"/>
      <c r="CHW282" s="755"/>
      <c r="CHX282" s="755"/>
      <c r="CHY282" s="755"/>
      <c r="CHZ282" s="755"/>
      <c r="CIA282" s="755"/>
      <c r="CIB282" s="755"/>
      <c r="CIC282" s="755"/>
      <c r="CID282" s="755"/>
      <c r="CIE282" s="755"/>
      <c r="CIF282" s="755"/>
      <c r="CIG282" s="755"/>
      <c r="CIH282" s="755"/>
      <c r="CII282" s="755"/>
      <c r="CIJ282" s="755"/>
      <c r="CIK282" s="755"/>
      <c r="CIL282" s="755"/>
      <c r="CIM282" s="755"/>
      <c r="CIN282" s="755"/>
      <c r="CIO282" s="755"/>
      <c r="CIP282" s="755"/>
      <c r="CIQ282" s="755"/>
      <c r="CIR282" s="755"/>
      <c r="CIS282" s="755"/>
      <c r="CIT282" s="755"/>
      <c r="CIU282" s="755"/>
      <c r="CIV282" s="755"/>
      <c r="CIW282" s="755"/>
      <c r="CIX282" s="755"/>
      <c r="CIY282" s="755"/>
      <c r="CIZ282" s="755"/>
      <c r="CJA282" s="755"/>
      <c r="CJB282" s="755"/>
      <c r="CJC282" s="755"/>
      <c r="CJD282" s="755"/>
      <c r="CJE282" s="755"/>
      <c r="CJF282" s="755"/>
      <c r="CJG282" s="755"/>
      <c r="CJH282" s="755"/>
      <c r="CJI282" s="755"/>
      <c r="CJJ282" s="755"/>
      <c r="CJK282" s="755"/>
      <c r="CJL282" s="755"/>
      <c r="CJM282" s="755"/>
      <c r="CJN282" s="755"/>
      <c r="CJO282" s="755"/>
      <c r="CJP282" s="755"/>
      <c r="CJQ282" s="755"/>
      <c r="CJR282" s="755"/>
      <c r="CJS282" s="755"/>
      <c r="CJT282" s="755"/>
      <c r="CJU282" s="755"/>
      <c r="CJV282" s="755"/>
      <c r="CJW282" s="755"/>
      <c r="CJX282" s="755"/>
      <c r="CJY282" s="755"/>
      <c r="CJZ282" s="755"/>
      <c r="CKA282" s="755"/>
      <c r="CKB282" s="755"/>
      <c r="CKC282" s="755"/>
      <c r="CKD282" s="755"/>
      <c r="CKE282" s="755"/>
      <c r="CKF282" s="755"/>
      <c r="CKG282" s="755"/>
      <c r="CKH282" s="755"/>
      <c r="CKI282" s="755"/>
      <c r="CKJ282" s="755"/>
      <c r="CKK282" s="755"/>
      <c r="CKL282" s="755"/>
      <c r="CKM282" s="755"/>
      <c r="CKN282" s="755"/>
      <c r="CKO282" s="755"/>
      <c r="CKP282" s="755"/>
      <c r="CKQ282" s="755"/>
      <c r="CKR282" s="755"/>
      <c r="CKS282" s="755"/>
      <c r="CKT282" s="755"/>
      <c r="CKU282" s="755"/>
      <c r="CKV282" s="755"/>
      <c r="CKW282" s="755"/>
      <c r="CKX282" s="755"/>
      <c r="CKY282" s="755"/>
      <c r="CKZ282" s="755"/>
      <c r="CLA282" s="755"/>
      <c r="CLB282" s="755"/>
      <c r="CLC282" s="755"/>
      <c r="CLD282" s="755"/>
      <c r="CLE282" s="755"/>
      <c r="CLF282" s="755"/>
      <c r="CLG282" s="755"/>
      <c r="CLH282" s="755"/>
      <c r="CLI282" s="755"/>
      <c r="CLJ282" s="755"/>
      <c r="CLK282" s="755"/>
      <c r="CLL282" s="755"/>
      <c r="CLM282" s="755"/>
      <c r="CLN282" s="755"/>
      <c r="CLO282" s="755"/>
      <c r="CLP282" s="755"/>
      <c r="CLQ282" s="755"/>
      <c r="CLR282" s="755"/>
      <c r="CLS282" s="755"/>
      <c r="CLT282" s="755"/>
      <c r="CLU282" s="755"/>
      <c r="CLV282" s="755"/>
      <c r="CLW282" s="755"/>
      <c r="CLX282" s="755"/>
      <c r="CLY282" s="755"/>
      <c r="CLZ282" s="755"/>
      <c r="CMA282" s="755"/>
      <c r="CMB282" s="755"/>
      <c r="CMC282" s="755"/>
      <c r="CMD282" s="755"/>
      <c r="CME282" s="755"/>
      <c r="CMF282" s="755"/>
      <c r="CMG282" s="755"/>
      <c r="CMH282" s="755"/>
      <c r="CMI282" s="755"/>
      <c r="CMJ282" s="755"/>
      <c r="CMK282" s="755"/>
      <c r="CML282" s="755"/>
      <c r="CMM282" s="755"/>
      <c r="CMN282" s="755"/>
      <c r="CMO282" s="755"/>
      <c r="CMP282" s="755"/>
      <c r="CMQ282" s="755"/>
      <c r="CMR282" s="755"/>
      <c r="CMS282" s="755"/>
      <c r="CMT282" s="755"/>
      <c r="CMU282" s="755"/>
      <c r="CMV282" s="755"/>
      <c r="CMW282" s="755"/>
      <c r="CMX282" s="755"/>
      <c r="CMY282" s="755"/>
      <c r="CMZ282" s="755"/>
      <c r="CNA282" s="755"/>
      <c r="CNB282" s="755"/>
      <c r="CNC282" s="755"/>
      <c r="CND282" s="755"/>
      <c r="CNE282" s="755"/>
      <c r="CNF282" s="755"/>
      <c r="CNG282" s="755"/>
      <c r="CNH282" s="755"/>
      <c r="CNI282" s="755"/>
      <c r="CNJ282" s="755"/>
      <c r="CNK282" s="755"/>
      <c r="CNL282" s="755"/>
      <c r="CNM282" s="755"/>
      <c r="CNN282" s="755"/>
      <c r="CNO282" s="755"/>
      <c r="CNP282" s="755"/>
      <c r="CNQ282" s="755"/>
      <c r="CNR282" s="755"/>
      <c r="CNS282" s="755"/>
      <c r="CNT282" s="755"/>
      <c r="CNU282" s="755"/>
      <c r="CNV282" s="755"/>
      <c r="CNW282" s="755"/>
      <c r="CNX282" s="755"/>
      <c r="CNY282" s="755"/>
      <c r="CNZ282" s="755"/>
      <c r="COA282" s="755"/>
      <c r="COB282" s="755"/>
      <c r="COC282" s="755"/>
      <c r="COD282" s="755"/>
      <c r="COE282" s="755"/>
      <c r="COF282" s="755"/>
      <c r="COG282" s="755"/>
      <c r="COH282" s="755"/>
      <c r="COI282" s="755"/>
      <c r="COJ282" s="755"/>
      <c r="COK282" s="755"/>
      <c r="COL282" s="755"/>
      <c r="COM282" s="755"/>
      <c r="CON282" s="755"/>
      <c r="COO282" s="755"/>
      <c r="COP282" s="755"/>
      <c r="COQ282" s="755"/>
      <c r="COR282" s="755"/>
      <c r="COS282" s="755"/>
      <c r="COT282" s="755"/>
      <c r="COU282" s="755"/>
      <c r="COV282" s="755"/>
      <c r="COW282" s="755"/>
      <c r="COX282" s="755"/>
      <c r="COY282" s="755"/>
      <c r="COZ282" s="755"/>
      <c r="CPA282" s="755"/>
      <c r="CPB282" s="755"/>
      <c r="CPC282" s="755"/>
      <c r="CPD282" s="755"/>
      <c r="CPE282" s="755"/>
      <c r="CPF282" s="755"/>
      <c r="CPG282" s="755"/>
      <c r="CPH282" s="755"/>
      <c r="CPI282" s="755"/>
      <c r="CPJ282" s="755"/>
      <c r="CPK282" s="755"/>
      <c r="CPL282" s="755"/>
      <c r="CPM282" s="755"/>
      <c r="CPN282" s="755"/>
      <c r="CPO282" s="755"/>
      <c r="CPP282" s="755"/>
      <c r="CPQ282" s="755"/>
      <c r="CPR282" s="755"/>
      <c r="CPS282" s="755"/>
      <c r="CPT282" s="755"/>
      <c r="CPU282" s="755"/>
      <c r="CPV282" s="755"/>
      <c r="CPW282" s="755"/>
      <c r="CPX282" s="755"/>
      <c r="CPY282" s="755"/>
      <c r="CPZ282" s="755"/>
      <c r="CQA282" s="755"/>
      <c r="CQB282" s="755"/>
      <c r="CQC282" s="755"/>
      <c r="CQD282" s="755"/>
      <c r="CQE282" s="755"/>
      <c r="CQF282" s="755"/>
      <c r="CQG282" s="755"/>
      <c r="CQH282" s="755"/>
      <c r="CQI282" s="755"/>
      <c r="CQJ282" s="755"/>
      <c r="CQK282" s="755"/>
      <c r="CQL282" s="755"/>
      <c r="CQM282" s="755"/>
      <c r="CQN282" s="755"/>
      <c r="CQO282" s="755"/>
      <c r="CQP282" s="755"/>
      <c r="CQQ282" s="755"/>
      <c r="CQR282" s="755"/>
      <c r="CQS282" s="755"/>
      <c r="CQT282" s="755"/>
      <c r="CQU282" s="755"/>
      <c r="CQV282" s="755"/>
      <c r="CQW282" s="755"/>
      <c r="CQX282" s="755"/>
      <c r="CQY282" s="755"/>
      <c r="CQZ282" s="755"/>
      <c r="CRA282" s="755"/>
      <c r="CRB282" s="755"/>
      <c r="CRC282" s="755"/>
      <c r="CRD282" s="755"/>
      <c r="CRE282" s="755"/>
      <c r="CRF282" s="755"/>
      <c r="CRG282" s="755"/>
      <c r="CRH282" s="755"/>
      <c r="CRI282" s="755"/>
      <c r="CRJ282" s="755"/>
      <c r="CRK282" s="755"/>
      <c r="CRL282" s="755"/>
      <c r="CRM282" s="755"/>
      <c r="CRN282" s="755"/>
      <c r="CRO282" s="755"/>
      <c r="CRP282" s="755"/>
      <c r="CRQ282" s="755"/>
      <c r="CRR282" s="755"/>
      <c r="CRS282" s="755"/>
      <c r="CRT282" s="755"/>
      <c r="CRU282" s="755"/>
      <c r="CRV282" s="755"/>
      <c r="CRW282" s="755"/>
      <c r="CRX282" s="755"/>
      <c r="CRY282" s="755"/>
      <c r="CRZ282" s="755"/>
      <c r="CSA282" s="755"/>
      <c r="CSB282" s="755"/>
      <c r="CSC282" s="755"/>
      <c r="CSD282" s="755"/>
      <c r="CSE282" s="755"/>
      <c r="CSF282" s="755"/>
      <c r="CSG282" s="755"/>
      <c r="CSH282" s="755"/>
      <c r="CSI282" s="755"/>
      <c r="CSJ282" s="755"/>
      <c r="CSK282" s="755"/>
      <c r="CSL282" s="755"/>
      <c r="CSM282" s="755"/>
      <c r="CSN282" s="755"/>
      <c r="CSO282" s="755"/>
      <c r="CSP282" s="755"/>
      <c r="CSQ282" s="755"/>
      <c r="CSR282" s="755"/>
      <c r="CSS282" s="755"/>
      <c r="CST282" s="755"/>
      <c r="CSU282" s="755"/>
      <c r="CSV282" s="755"/>
      <c r="CSW282" s="755"/>
      <c r="CSX282" s="755"/>
      <c r="CSY282" s="755"/>
      <c r="CSZ282" s="755"/>
      <c r="CTA282" s="755"/>
      <c r="CTB282" s="755"/>
      <c r="CTC282" s="755"/>
      <c r="CTD282" s="755"/>
      <c r="CTE282" s="755"/>
      <c r="CTF282" s="755"/>
      <c r="CTG282" s="755"/>
      <c r="CTH282" s="755"/>
      <c r="CTI282" s="755"/>
      <c r="CTJ282" s="755"/>
      <c r="CTK282" s="755"/>
      <c r="CTL282" s="755"/>
      <c r="CTM282" s="755"/>
      <c r="CTN282" s="755"/>
      <c r="CTO282" s="755"/>
      <c r="CTP282" s="755"/>
      <c r="CTQ282" s="755"/>
      <c r="CTR282" s="755"/>
      <c r="CTS282" s="755"/>
      <c r="CTT282" s="755"/>
      <c r="CTU282" s="755"/>
      <c r="CTV282" s="755"/>
      <c r="CTW282" s="755"/>
      <c r="CTX282" s="755"/>
      <c r="CTY282" s="755"/>
      <c r="CTZ282" s="755"/>
      <c r="CUA282" s="755"/>
      <c r="CUB282" s="755"/>
      <c r="CUC282" s="755"/>
      <c r="CUD282" s="755"/>
      <c r="CUE282" s="755"/>
      <c r="CUF282" s="755"/>
      <c r="CUG282" s="755"/>
      <c r="CUH282" s="755"/>
      <c r="CUI282" s="755"/>
      <c r="CUJ282" s="755"/>
      <c r="CUK282" s="755"/>
      <c r="CUL282" s="755"/>
      <c r="CUM282" s="755"/>
      <c r="CUN282" s="755"/>
      <c r="CUO282" s="755"/>
      <c r="CUP282" s="755"/>
      <c r="CUQ282" s="755"/>
      <c r="CUR282" s="755"/>
      <c r="CUS282" s="755"/>
      <c r="CUT282" s="755"/>
      <c r="CUU282" s="755"/>
      <c r="CUV282" s="755"/>
      <c r="CUW282" s="755"/>
      <c r="CUX282" s="755"/>
      <c r="CUY282" s="755"/>
      <c r="CUZ282" s="755"/>
      <c r="CVA282" s="755"/>
      <c r="CVB282" s="755"/>
      <c r="CVC282" s="755"/>
      <c r="CVD282" s="755"/>
      <c r="CVE282" s="755"/>
      <c r="CVF282" s="755"/>
      <c r="CVG282" s="755"/>
      <c r="CVH282" s="755"/>
      <c r="CVI282" s="755"/>
      <c r="CVJ282" s="755"/>
      <c r="CVK282" s="755"/>
      <c r="CVL282" s="755"/>
      <c r="CVM282" s="755"/>
      <c r="CVN282" s="755"/>
      <c r="CVO282" s="755"/>
      <c r="CVP282" s="755"/>
      <c r="CVQ282" s="755"/>
      <c r="CVR282" s="755"/>
      <c r="CVS282" s="755"/>
      <c r="CVT282" s="755"/>
      <c r="CVU282" s="755"/>
      <c r="CVV282" s="755"/>
      <c r="CVW282" s="755"/>
      <c r="CVX282" s="755"/>
      <c r="CVY282" s="755"/>
      <c r="CVZ282" s="755"/>
      <c r="CWA282" s="755"/>
      <c r="CWB282" s="755"/>
      <c r="CWC282" s="755"/>
      <c r="CWD282" s="755"/>
      <c r="CWE282" s="755"/>
      <c r="CWF282" s="755"/>
      <c r="CWG282" s="755"/>
      <c r="CWH282" s="755"/>
      <c r="CWI282" s="755"/>
      <c r="CWJ282" s="755"/>
      <c r="CWK282" s="755"/>
      <c r="CWL282" s="755"/>
      <c r="CWM282" s="755"/>
      <c r="CWN282" s="755"/>
      <c r="CWO282" s="755"/>
      <c r="CWP282" s="755"/>
      <c r="CWQ282" s="755"/>
      <c r="CWR282" s="755"/>
      <c r="CWS282" s="755"/>
      <c r="CWT282" s="755"/>
      <c r="CWU282" s="755"/>
      <c r="CWV282" s="755"/>
      <c r="CWW282" s="755"/>
      <c r="CWX282" s="755"/>
      <c r="CWY282" s="755"/>
      <c r="CWZ282" s="755"/>
      <c r="CXA282" s="755"/>
      <c r="CXB282" s="755"/>
      <c r="CXC282" s="755"/>
      <c r="CXD282" s="755"/>
      <c r="CXE282" s="755"/>
      <c r="CXF282" s="755"/>
      <c r="CXG282" s="755"/>
      <c r="CXH282" s="755"/>
      <c r="CXI282" s="755"/>
      <c r="CXJ282" s="755"/>
      <c r="CXK282" s="755"/>
      <c r="CXL282" s="755"/>
      <c r="CXM282" s="755"/>
      <c r="CXN282" s="755"/>
      <c r="CXO282" s="755"/>
      <c r="CXP282" s="755"/>
      <c r="CXQ282" s="755"/>
      <c r="CXR282" s="755"/>
      <c r="CXS282" s="755"/>
      <c r="CXT282" s="755"/>
      <c r="CXU282" s="755"/>
      <c r="CXV282" s="755"/>
      <c r="CXW282" s="755"/>
      <c r="CXX282" s="755"/>
      <c r="CXY282" s="755"/>
      <c r="CXZ282" s="755"/>
      <c r="CYA282" s="755"/>
      <c r="CYB282" s="755"/>
      <c r="CYC282" s="755"/>
      <c r="CYD282" s="755"/>
      <c r="CYE282" s="755"/>
      <c r="CYF282" s="755"/>
      <c r="CYG282" s="755"/>
      <c r="CYH282" s="755"/>
      <c r="CYI282" s="755"/>
      <c r="CYJ282" s="755"/>
      <c r="CYK282" s="755"/>
      <c r="CYL282" s="755"/>
      <c r="CYM282" s="755"/>
      <c r="CYN282" s="755"/>
      <c r="CYO282" s="755"/>
      <c r="CYP282" s="755"/>
      <c r="CYQ282" s="755"/>
      <c r="CYR282" s="755"/>
      <c r="CYS282" s="755"/>
      <c r="CYT282" s="755"/>
      <c r="CYU282" s="755"/>
      <c r="CYV282" s="755"/>
      <c r="CYW282" s="755"/>
      <c r="CYX282" s="755"/>
      <c r="CYY282" s="755"/>
      <c r="CYZ282" s="755"/>
      <c r="CZA282" s="755"/>
      <c r="CZB282" s="755"/>
      <c r="CZC282" s="755"/>
      <c r="CZD282" s="755"/>
      <c r="CZE282" s="755"/>
      <c r="CZF282" s="755"/>
      <c r="CZG282" s="755"/>
      <c r="CZH282" s="755"/>
      <c r="CZI282" s="755"/>
      <c r="CZJ282" s="755"/>
      <c r="CZK282" s="755"/>
      <c r="CZL282" s="755"/>
      <c r="CZM282" s="755"/>
      <c r="CZN282" s="755"/>
      <c r="CZO282" s="755"/>
      <c r="CZP282" s="755"/>
      <c r="CZQ282" s="755"/>
      <c r="CZR282" s="755"/>
      <c r="CZS282" s="755"/>
      <c r="CZT282" s="755"/>
      <c r="CZU282" s="755"/>
      <c r="CZV282" s="755"/>
      <c r="CZW282" s="755"/>
      <c r="CZX282" s="755"/>
      <c r="CZY282" s="755"/>
      <c r="CZZ282" s="755"/>
      <c r="DAA282" s="755"/>
      <c r="DAB282" s="755"/>
      <c r="DAC282" s="755"/>
      <c r="DAD282" s="755"/>
      <c r="DAE282" s="755"/>
      <c r="DAF282" s="755"/>
      <c r="DAG282" s="755"/>
      <c r="DAH282" s="755"/>
      <c r="DAI282" s="755"/>
      <c r="DAJ282" s="755"/>
      <c r="DAK282" s="755"/>
      <c r="DAL282" s="755"/>
      <c r="DAM282" s="755"/>
      <c r="DAN282" s="755"/>
      <c r="DAO282" s="755"/>
      <c r="DAP282" s="755"/>
      <c r="DAQ282" s="755"/>
      <c r="DAR282" s="755"/>
      <c r="DAS282" s="755"/>
      <c r="DAT282" s="755"/>
      <c r="DAU282" s="755"/>
      <c r="DAV282" s="755"/>
      <c r="DAW282" s="755"/>
      <c r="DAX282" s="755"/>
      <c r="DAY282" s="755"/>
      <c r="DAZ282" s="755"/>
      <c r="DBA282" s="755"/>
      <c r="DBB282" s="755"/>
      <c r="DBC282" s="755"/>
      <c r="DBD282" s="755"/>
      <c r="DBE282" s="755"/>
      <c r="DBF282" s="755"/>
      <c r="DBG282" s="755"/>
      <c r="DBH282" s="755"/>
      <c r="DBI282" s="755"/>
      <c r="DBJ282" s="755"/>
      <c r="DBK282" s="755"/>
      <c r="DBL282" s="755"/>
      <c r="DBM282" s="755"/>
      <c r="DBN282" s="755"/>
      <c r="DBO282" s="755"/>
      <c r="DBP282" s="755"/>
      <c r="DBQ282" s="755"/>
      <c r="DBR282" s="755"/>
      <c r="DBS282" s="755"/>
      <c r="DBT282" s="755"/>
      <c r="DBU282" s="755"/>
      <c r="DBV282" s="755"/>
      <c r="DBW282" s="755"/>
      <c r="DBX282" s="755"/>
      <c r="DBY282" s="755"/>
      <c r="DBZ282" s="755"/>
      <c r="DCA282" s="755"/>
      <c r="DCB282" s="755"/>
      <c r="DCC282" s="755"/>
      <c r="DCD282" s="755"/>
      <c r="DCE282" s="755"/>
      <c r="DCF282" s="755"/>
      <c r="DCG282" s="755"/>
      <c r="DCH282" s="755"/>
      <c r="DCI282" s="755"/>
      <c r="DCJ282" s="755"/>
      <c r="DCK282" s="755"/>
      <c r="DCL282" s="755"/>
      <c r="DCM282" s="755"/>
      <c r="DCN282" s="755"/>
      <c r="DCO282" s="755"/>
      <c r="DCP282" s="755"/>
      <c r="DCQ282" s="755"/>
      <c r="DCR282" s="755"/>
      <c r="DCS282" s="755"/>
      <c r="DCT282" s="755"/>
      <c r="DCU282" s="755"/>
      <c r="DCV282" s="755"/>
      <c r="DCW282" s="755"/>
      <c r="DCX282" s="755"/>
      <c r="DCY282" s="755"/>
      <c r="DCZ282" s="755"/>
      <c r="DDA282" s="755"/>
      <c r="DDB282" s="755"/>
      <c r="DDC282" s="755"/>
      <c r="DDD282" s="755"/>
      <c r="DDE282" s="755"/>
      <c r="DDF282" s="755"/>
      <c r="DDG282" s="755"/>
      <c r="DDH282" s="755"/>
      <c r="DDI282" s="755"/>
      <c r="DDJ282" s="755"/>
      <c r="DDK282" s="755"/>
      <c r="DDL282" s="755"/>
      <c r="DDM282" s="755"/>
      <c r="DDN282" s="755"/>
      <c r="DDO282" s="755"/>
      <c r="DDP282" s="755"/>
      <c r="DDQ282" s="755"/>
      <c r="DDR282" s="755"/>
      <c r="DDS282" s="755"/>
      <c r="DDT282" s="755"/>
      <c r="DDU282" s="755"/>
      <c r="DDV282" s="755"/>
      <c r="DDW282" s="755"/>
      <c r="DDX282" s="755"/>
      <c r="DDY282" s="755"/>
      <c r="DDZ282" s="755"/>
      <c r="DEA282" s="755"/>
      <c r="DEB282" s="755"/>
      <c r="DEC282" s="755"/>
      <c r="DED282" s="755"/>
      <c r="DEE282" s="755"/>
      <c r="DEF282" s="755"/>
      <c r="DEG282" s="755"/>
      <c r="DEH282" s="755"/>
      <c r="DEI282" s="755"/>
      <c r="DEJ282" s="755"/>
      <c r="DEK282" s="755"/>
      <c r="DEL282" s="755"/>
      <c r="DEM282" s="755"/>
      <c r="DEN282" s="755"/>
      <c r="DEO282" s="755"/>
      <c r="DEP282" s="755"/>
      <c r="DEQ282" s="755"/>
      <c r="DER282" s="755"/>
      <c r="DES282" s="755"/>
      <c r="DET282" s="755"/>
      <c r="DEU282" s="755"/>
      <c r="DEV282" s="755"/>
      <c r="DEW282" s="755"/>
      <c r="DEX282" s="755"/>
      <c r="DEY282" s="755"/>
      <c r="DEZ282" s="755"/>
      <c r="DFA282" s="755"/>
      <c r="DFB282" s="755"/>
      <c r="DFC282" s="755"/>
      <c r="DFD282" s="755"/>
      <c r="DFE282" s="755"/>
      <c r="DFF282" s="755"/>
      <c r="DFG282" s="755"/>
      <c r="DFH282" s="755"/>
      <c r="DFI282" s="755"/>
      <c r="DFJ282" s="755"/>
      <c r="DFK282" s="755"/>
      <c r="DFL282" s="755"/>
      <c r="DFM282" s="755"/>
      <c r="DFN282" s="755"/>
      <c r="DFO282" s="755"/>
      <c r="DFP282" s="755"/>
      <c r="DFQ282" s="755"/>
      <c r="DFR282" s="755"/>
      <c r="DFS282" s="755"/>
      <c r="DFT282" s="755"/>
      <c r="DFU282" s="755"/>
      <c r="DFV282" s="755"/>
      <c r="DFW282" s="755"/>
      <c r="DFX282" s="755"/>
      <c r="DFY282" s="755"/>
      <c r="DFZ282" s="755"/>
      <c r="DGA282" s="755"/>
      <c r="DGB282" s="755"/>
      <c r="DGC282" s="755"/>
      <c r="DGD282" s="755"/>
      <c r="DGE282" s="755"/>
      <c r="DGF282" s="755"/>
      <c r="DGG282" s="755"/>
      <c r="DGH282" s="755"/>
      <c r="DGI282" s="755"/>
      <c r="DGJ282" s="755"/>
      <c r="DGK282" s="755"/>
      <c r="DGL282" s="755"/>
      <c r="DGM282" s="755"/>
      <c r="DGN282" s="755"/>
      <c r="DGO282" s="755"/>
      <c r="DGP282" s="755"/>
      <c r="DGQ282" s="755"/>
      <c r="DGR282" s="755"/>
      <c r="DGS282" s="755"/>
      <c r="DGT282" s="755"/>
      <c r="DGU282" s="755"/>
      <c r="DGV282" s="755"/>
      <c r="DGW282" s="755"/>
      <c r="DGX282" s="755"/>
      <c r="DGY282" s="755"/>
      <c r="DGZ282" s="755"/>
      <c r="DHA282" s="755"/>
      <c r="DHB282" s="755"/>
      <c r="DHC282" s="755"/>
      <c r="DHD282" s="755"/>
      <c r="DHE282" s="755"/>
      <c r="DHF282" s="755"/>
      <c r="DHG282" s="755"/>
      <c r="DHH282" s="755"/>
      <c r="DHI282" s="755"/>
      <c r="DHJ282" s="755"/>
      <c r="DHK282" s="755"/>
      <c r="DHL282" s="755"/>
      <c r="DHM282" s="755"/>
      <c r="DHN282" s="755"/>
      <c r="DHO282" s="755"/>
      <c r="DHP282" s="755"/>
      <c r="DHQ282" s="755"/>
      <c r="DHR282" s="755"/>
      <c r="DHS282" s="755"/>
      <c r="DHT282" s="755"/>
      <c r="DHU282" s="755"/>
      <c r="DHV282" s="755"/>
      <c r="DHW282" s="755"/>
      <c r="DHX282" s="755"/>
      <c r="DHY282" s="755"/>
      <c r="DHZ282" s="755"/>
      <c r="DIA282" s="755"/>
      <c r="DIB282" s="755"/>
      <c r="DIC282" s="755"/>
      <c r="DID282" s="755"/>
      <c r="DIE282" s="755"/>
      <c r="DIF282" s="755"/>
      <c r="DIG282" s="755"/>
      <c r="DIH282" s="755"/>
      <c r="DII282" s="755"/>
      <c r="DIJ282" s="755"/>
      <c r="DIK282" s="755"/>
      <c r="DIL282" s="755"/>
      <c r="DIM282" s="755"/>
      <c r="DIN282" s="755"/>
      <c r="DIO282" s="755"/>
      <c r="DIP282" s="755"/>
      <c r="DIQ282" s="755"/>
      <c r="DIR282" s="755"/>
      <c r="DIS282" s="755"/>
      <c r="DIT282" s="755"/>
      <c r="DIU282" s="755"/>
      <c r="DIV282" s="755"/>
      <c r="DIW282" s="755"/>
      <c r="DIX282" s="755"/>
      <c r="DIY282" s="755"/>
      <c r="DIZ282" s="755"/>
      <c r="DJA282" s="755"/>
      <c r="DJB282" s="755"/>
      <c r="DJC282" s="755"/>
      <c r="DJD282" s="755"/>
      <c r="DJE282" s="755"/>
      <c r="DJF282" s="755"/>
      <c r="DJG282" s="755"/>
      <c r="DJH282" s="755"/>
      <c r="DJI282" s="755"/>
      <c r="DJJ282" s="755"/>
      <c r="DJK282" s="755"/>
      <c r="DJL282" s="755"/>
      <c r="DJM282" s="755"/>
      <c r="DJN282" s="755"/>
      <c r="DJO282" s="755"/>
      <c r="DJP282" s="755"/>
      <c r="DJQ282" s="755"/>
      <c r="DJR282" s="755"/>
      <c r="DJS282" s="755"/>
      <c r="DJT282" s="755"/>
      <c r="DJU282" s="755"/>
      <c r="DJV282" s="755"/>
      <c r="DJW282" s="755"/>
      <c r="DJX282" s="755"/>
      <c r="DJY282" s="755"/>
      <c r="DJZ282" s="755"/>
      <c r="DKA282" s="755"/>
      <c r="DKB282" s="755"/>
      <c r="DKC282" s="755"/>
      <c r="DKD282" s="755"/>
      <c r="DKE282" s="755"/>
      <c r="DKF282" s="755"/>
      <c r="DKG282" s="755"/>
      <c r="DKH282" s="755"/>
      <c r="DKI282" s="755"/>
      <c r="DKJ282" s="755"/>
      <c r="DKK282" s="755"/>
      <c r="DKL282" s="755"/>
      <c r="DKM282" s="755"/>
      <c r="DKN282" s="755"/>
      <c r="DKO282" s="755"/>
      <c r="DKP282" s="755"/>
      <c r="DKQ282" s="755"/>
      <c r="DKR282" s="755"/>
      <c r="DKS282" s="755"/>
      <c r="DKT282" s="755"/>
      <c r="DKU282" s="755"/>
      <c r="DKV282" s="755"/>
      <c r="DKW282" s="755"/>
      <c r="DKX282" s="755"/>
      <c r="DKY282" s="755"/>
      <c r="DKZ282" s="755"/>
      <c r="DLA282" s="755"/>
      <c r="DLB282" s="755"/>
      <c r="DLC282" s="755"/>
      <c r="DLD282" s="755"/>
      <c r="DLE282" s="755"/>
      <c r="DLF282" s="755"/>
      <c r="DLG282" s="755"/>
      <c r="DLH282" s="755"/>
      <c r="DLI282" s="755"/>
      <c r="DLJ282" s="755"/>
      <c r="DLK282" s="755"/>
      <c r="DLL282" s="755"/>
      <c r="DLM282" s="755"/>
      <c r="DLN282" s="755"/>
      <c r="DLO282" s="755"/>
      <c r="DLP282" s="755"/>
      <c r="DLQ282" s="755"/>
      <c r="DLR282" s="755"/>
      <c r="DLS282" s="755"/>
      <c r="DLT282" s="755"/>
      <c r="DLU282" s="755"/>
      <c r="DLV282" s="755"/>
      <c r="DLW282" s="755"/>
      <c r="DLX282" s="755"/>
      <c r="DLY282" s="755"/>
      <c r="DLZ282" s="755"/>
      <c r="DMA282" s="755"/>
      <c r="DMB282" s="755"/>
      <c r="DMC282" s="755"/>
      <c r="DMD282" s="755"/>
      <c r="DME282" s="755"/>
      <c r="DMF282" s="755"/>
      <c r="DMG282" s="755"/>
      <c r="DMH282" s="755"/>
      <c r="DMI282" s="755"/>
      <c r="DMJ282" s="755"/>
      <c r="DMK282" s="755"/>
      <c r="DML282" s="755"/>
      <c r="DMM282" s="755"/>
      <c r="DMN282" s="755"/>
      <c r="DMO282" s="755"/>
      <c r="DMP282" s="755"/>
      <c r="DMQ282" s="755"/>
      <c r="DMR282" s="755"/>
      <c r="DMS282" s="755"/>
      <c r="DMT282" s="755"/>
      <c r="DMU282" s="755"/>
      <c r="DMV282" s="755"/>
      <c r="DMW282" s="755"/>
      <c r="DMX282" s="755"/>
      <c r="DMY282" s="755"/>
      <c r="DMZ282" s="755"/>
      <c r="DNA282" s="755"/>
      <c r="DNB282" s="755"/>
      <c r="DNC282" s="755"/>
      <c r="DND282" s="755"/>
      <c r="DNE282" s="755"/>
      <c r="DNF282" s="755"/>
      <c r="DNG282" s="755"/>
      <c r="DNH282" s="755"/>
      <c r="DNI282" s="755"/>
      <c r="DNJ282" s="755"/>
      <c r="DNK282" s="755"/>
      <c r="DNL282" s="755"/>
      <c r="DNM282" s="755"/>
      <c r="DNN282" s="755"/>
      <c r="DNO282" s="755"/>
      <c r="DNP282" s="755"/>
      <c r="DNQ282" s="755"/>
      <c r="DNR282" s="755"/>
      <c r="DNS282" s="755"/>
      <c r="DNT282" s="755"/>
      <c r="DNU282" s="755"/>
      <c r="DNV282" s="755"/>
      <c r="DNW282" s="755"/>
      <c r="DNX282" s="755"/>
      <c r="DNY282" s="755"/>
      <c r="DNZ282" s="755"/>
      <c r="DOA282" s="755"/>
      <c r="DOB282" s="755"/>
      <c r="DOC282" s="755"/>
      <c r="DOD282" s="755"/>
      <c r="DOE282" s="755"/>
      <c r="DOF282" s="755"/>
      <c r="DOG282" s="755"/>
      <c r="DOH282" s="755"/>
      <c r="DOI282" s="755"/>
      <c r="DOJ282" s="755"/>
      <c r="DOK282" s="755"/>
      <c r="DOL282" s="755"/>
      <c r="DOM282" s="755"/>
      <c r="DON282" s="755"/>
      <c r="DOO282" s="755"/>
      <c r="DOP282" s="755"/>
      <c r="DOQ282" s="755"/>
      <c r="DOR282" s="755"/>
      <c r="DOS282" s="755"/>
      <c r="DOT282" s="755"/>
      <c r="DOU282" s="755"/>
      <c r="DOV282" s="755"/>
      <c r="DOW282" s="755"/>
      <c r="DOX282" s="755"/>
      <c r="DOY282" s="755"/>
      <c r="DOZ282" s="755"/>
      <c r="DPA282" s="755"/>
      <c r="DPB282" s="755"/>
      <c r="DPC282" s="755"/>
      <c r="DPD282" s="755"/>
      <c r="DPE282" s="755"/>
      <c r="DPF282" s="755"/>
      <c r="DPG282" s="755"/>
      <c r="DPH282" s="755"/>
      <c r="DPI282" s="755"/>
      <c r="DPJ282" s="755"/>
      <c r="DPK282" s="755"/>
      <c r="DPL282" s="755"/>
      <c r="DPM282" s="755"/>
      <c r="DPN282" s="755"/>
      <c r="DPO282" s="755"/>
      <c r="DPP282" s="755"/>
      <c r="DPQ282" s="755"/>
      <c r="DPR282" s="755"/>
      <c r="DPS282" s="755"/>
      <c r="DPT282" s="755"/>
      <c r="DPU282" s="755"/>
      <c r="DPV282" s="755"/>
      <c r="DPW282" s="755"/>
      <c r="DPX282" s="755"/>
      <c r="DPY282" s="755"/>
      <c r="DPZ282" s="755"/>
      <c r="DQA282" s="755"/>
      <c r="DQB282" s="755"/>
      <c r="DQC282" s="755"/>
      <c r="DQD282" s="755"/>
      <c r="DQE282" s="755"/>
      <c r="DQF282" s="755"/>
      <c r="DQG282" s="755"/>
      <c r="DQH282" s="755"/>
      <c r="DQI282" s="755"/>
      <c r="DQJ282" s="755"/>
      <c r="DQK282" s="755"/>
      <c r="DQL282" s="755"/>
      <c r="DQM282" s="755"/>
      <c r="DQN282" s="755"/>
      <c r="DQO282" s="755"/>
      <c r="DQP282" s="755"/>
      <c r="DQQ282" s="755"/>
      <c r="DQR282" s="755"/>
      <c r="DQS282" s="755"/>
      <c r="DQT282" s="755"/>
      <c r="DQU282" s="755"/>
      <c r="DQV282" s="755"/>
      <c r="DQW282" s="755"/>
      <c r="DQX282" s="755"/>
      <c r="DQY282" s="755"/>
      <c r="DQZ282" s="755"/>
      <c r="DRA282" s="755"/>
      <c r="DRB282" s="755"/>
      <c r="DRC282" s="755"/>
      <c r="DRD282" s="755"/>
      <c r="DRE282" s="755"/>
      <c r="DRF282" s="755"/>
      <c r="DRG282" s="755"/>
      <c r="DRH282" s="755"/>
      <c r="DRI282" s="755"/>
      <c r="DRJ282" s="755"/>
      <c r="DRK282" s="755"/>
      <c r="DRL282" s="755"/>
      <c r="DRM282" s="755"/>
      <c r="DRN282" s="755"/>
      <c r="DRO282" s="755"/>
      <c r="DRP282" s="755"/>
      <c r="DRQ282" s="755"/>
      <c r="DRR282" s="755"/>
      <c r="DRS282" s="755"/>
      <c r="DRT282" s="755"/>
      <c r="DRU282" s="755"/>
      <c r="DRV282" s="755"/>
      <c r="DRW282" s="755"/>
      <c r="DRX282" s="755"/>
      <c r="DRY282" s="755"/>
      <c r="DRZ282" s="755"/>
      <c r="DSA282" s="755"/>
      <c r="DSB282" s="755"/>
      <c r="DSC282" s="755"/>
      <c r="DSD282" s="755"/>
      <c r="DSE282" s="755"/>
      <c r="DSF282" s="755"/>
      <c r="DSG282" s="755"/>
      <c r="DSH282" s="755"/>
      <c r="DSI282" s="755"/>
      <c r="DSJ282" s="755"/>
      <c r="DSK282" s="755"/>
      <c r="DSL282" s="755"/>
      <c r="DSM282" s="755"/>
      <c r="DSN282" s="755"/>
      <c r="DSO282" s="755"/>
      <c r="DSP282" s="755"/>
      <c r="DSQ282" s="755"/>
      <c r="DSR282" s="755"/>
      <c r="DSS282" s="755"/>
      <c r="DST282" s="755"/>
      <c r="DSU282" s="755"/>
      <c r="DSV282" s="755"/>
      <c r="DSW282" s="755"/>
      <c r="DSX282" s="755"/>
      <c r="DSY282" s="755"/>
      <c r="DSZ282" s="755"/>
      <c r="DTA282" s="755"/>
      <c r="DTB282" s="755"/>
      <c r="DTC282" s="755"/>
      <c r="DTD282" s="755"/>
      <c r="DTE282" s="755"/>
      <c r="DTF282" s="755"/>
      <c r="DTG282" s="755"/>
      <c r="DTH282" s="755"/>
      <c r="DTI282" s="755"/>
      <c r="DTJ282" s="755"/>
      <c r="DTK282" s="755"/>
      <c r="DTL282" s="755"/>
      <c r="DTM282" s="755"/>
      <c r="DTN282" s="755"/>
      <c r="DTO282" s="755"/>
      <c r="DTP282" s="755"/>
      <c r="DTQ282" s="755"/>
      <c r="DTR282" s="755"/>
      <c r="DTS282" s="755"/>
      <c r="DTT282" s="755"/>
      <c r="DTU282" s="755"/>
      <c r="DTV282" s="755"/>
      <c r="DTW282" s="755"/>
      <c r="DTX282" s="755"/>
      <c r="DTY282" s="755"/>
      <c r="DTZ282" s="755"/>
      <c r="DUA282" s="755"/>
      <c r="DUB282" s="755"/>
      <c r="DUC282" s="755"/>
      <c r="DUD282" s="755"/>
      <c r="DUE282" s="755"/>
      <c r="DUF282" s="755"/>
      <c r="DUG282" s="755"/>
      <c r="DUH282" s="755"/>
      <c r="DUI282" s="755"/>
      <c r="DUJ282" s="755"/>
      <c r="DUK282" s="755"/>
      <c r="DUL282" s="755"/>
      <c r="DUM282" s="755"/>
      <c r="DUN282" s="755"/>
      <c r="DUO282" s="755"/>
      <c r="DUP282" s="755"/>
      <c r="DUQ282" s="755"/>
      <c r="DUR282" s="755"/>
      <c r="DUS282" s="755"/>
      <c r="DUT282" s="755"/>
      <c r="DUU282" s="755"/>
      <c r="DUV282" s="755"/>
      <c r="DUW282" s="755"/>
      <c r="DUX282" s="755"/>
      <c r="DUY282" s="755"/>
      <c r="DUZ282" s="755"/>
      <c r="DVA282" s="755"/>
      <c r="DVB282" s="755"/>
      <c r="DVC282" s="755"/>
      <c r="DVD282" s="755"/>
      <c r="DVE282" s="755"/>
      <c r="DVF282" s="755"/>
      <c r="DVG282" s="755"/>
      <c r="DVH282" s="755"/>
      <c r="DVI282" s="755"/>
      <c r="DVJ282" s="755"/>
      <c r="DVK282" s="755"/>
      <c r="DVL282" s="755"/>
      <c r="DVM282" s="755"/>
      <c r="DVN282" s="755"/>
      <c r="DVO282" s="755"/>
      <c r="DVP282" s="755"/>
      <c r="DVQ282" s="755"/>
      <c r="DVR282" s="755"/>
      <c r="DVS282" s="755"/>
      <c r="DVT282" s="755"/>
      <c r="DVU282" s="755"/>
      <c r="DVV282" s="755"/>
      <c r="DVW282" s="755"/>
      <c r="DVX282" s="755"/>
      <c r="DVY282" s="755"/>
      <c r="DVZ282" s="755"/>
      <c r="DWA282" s="755"/>
      <c r="DWB282" s="755"/>
      <c r="DWC282" s="755"/>
      <c r="DWD282" s="755"/>
      <c r="DWE282" s="755"/>
      <c r="DWF282" s="755"/>
      <c r="DWG282" s="755"/>
      <c r="DWH282" s="755"/>
      <c r="DWI282" s="755"/>
      <c r="DWJ282" s="755"/>
      <c r="DWK282" s="755"/>
      <c r="DWL282" s="755"/>
      <c r="DWM282" s="755"/>
      <c r="DWN282" s="755"/>
      <c r="DWO282" s="755"/>
      <c r="DWP282" s="755"/>
      <c r="DWQ282" s="755"/>
      <c r="DWR282" s="755"/>
      <c r="DWS282" s="755"/>
      <c r="DWT282" s="755"/>
      <c r="DWU282" s="755"/>
      <c r="DWV282" s="755"/>
      <c r="DWW282" s="755"/>
      <c r="DWX282" s="755"/>
      <c r="DWY282" s="755"/>
      <c r="DWZ282" s="755"/>
      <c r="DXA282" s="755"/>
      <c r="DXB282" s="755"/>
      <c r="DXC282" s="755"/>
      <c r="DXD282" s="755"/>
      <c r="DXE282" s="755"/>
      <c r="DXF282" s="755"/>
      <c r="DXG282" s="755"/>
      <c r="DXH282" s="755"/>
      <c r="DXI282" s="755"/>
      <c r="DXJ282" s="755"/>
      <c r="DXK282" s="755"/>
      <c r="DXL282" s="755"/>
      <c r="DXM282" s="755"/>
      <c r="DXN282" s="755"/>
      <c r="DXO282" s="755"/>
      <c r="DXP282" s="755"/>
      <c r="DXQ282" s="755"/>
      <c r="DXR282" s="755"/>
      <c r="DXS282" s="755"/>
      <c r="DXT282" s="755"/>
      <c r="DXU282" s="755"/>
      <c r="DXV282" s="755"/>
      <c r="DXW282" s="755"/>
      <c r="DXX282" s="755"/>
      <c r="DXY282" s="755"/>
      <c r="DXZ282" s="755"/>
      <c r="DYA282" s="755"/>
      <c r="DYB282" s="755"/>
      <c r="DYC282" s="755"/>
      <c r="DYD282" s="755"/>
      <c r="DYE282" s="755"/>
      <c r="DYF282" s="755"/>
      <c r="DYG282" s="755"/>
      <c r="DYH282" s="755"/>
      <c r="DYI282" s="755"/>
      <c r="DYJ282" s="755"/>
      <c r="DYK282" s="755"/>
      <c r="DYL282" s="755"/>
      <c r="DYM282" s="755"/>
      <c r="DYN282" s="755"/>
      <c r="DYO282" s="755"/>
      <c r="DYP282" s="755"/>
      <c r="DYQ282" s="755"/>
      <c r="DYR282" s="755"/>
      <c r="DYS282" s="755"/>
      <c r="DYT282" s="755"/>
      <c r="DYU282" s="755"/>
      <c r="DYV282" s="755"/>
      <c r="DYW282" s="755"/>
      <c r="DYX282" s="755"/>
      <c r="DYY282" s="755"/>
      <c r="DYZ282" s="755"/>
      <c r="DZA282" s="755"/>
      <c r="DZB282" s="755"/>
      <c r="DZC282" s="755"/>
      <c r="DZD282" s="755"/>
      <c r="DZE282" s="755"/>
      <c r="DZF282" s="755"/>
      <c r="DZG282" s="755"/>
      <c r="DZH282" s="755"/>
      <c r="DZI282" s="755"/>
      <c r="DZJ282" s="755"/>
      <c r="DZK282" s="755"/>
      <c r="DZL282" s="755"/>
      <c r="DZM282" s="755"/>
      <c r="DZN282" s="755"/>
      <c r="DZO282" s="755"/>
      <c r="DZP282" s="755"/>
      <c r="DZQ282" s="755"/>
      <c r="DZR282" s="755"/>
      <c r="DZS282" s="755"/>
      <c r="DZT282" s="755"/>
      <c r="DZU282" s="755"/>
      <c r="DZV282" s="755"/>
      <c r="DZW282" s="755"/>
      <c r="DZX282" s="755"/>
      <c r="DZY282" s="755"/>
      <c r="DZZ282" s="755"/>
      <c r="EAA282" s="755"/>
      <c r="EAB282" s="755"/>
      <c r="EAC282" s="755"/>
      <c r="EAD282" s="755"/>
      <c r="EAE282" s="755"/>
      <c r="EAF282" s="755"/>
      <c r="EAG282" s="755"/>
      <c r="EAH282" s="755"/>
      <c r="EAI282" s="755"/>
      <c r="EAJ282" s="755"/>
      <c r="EAK282" s="755"/>
      <c r="EAL282" s="755"/>
      <c r="EAM282" s="755"/>
      <c r="EAN282" s="755"/>
      <c r="EAO282" s="755"/>
      <c r="EAP282" s="755"/>
      <c r="EAQ282" s="755"/>
      <c r="EAR282" s="755"/>
      <c r="EAS282" s="755"/>
      <c r="EAT282" s="755"/>
      <c r="EAU282" s="755"/>
      <c r="EAV282" s="755"/>
      <c r="EAW282" s="755"/>
      <c r="EAX282" s="755"/>
      <c r="EAY282" s="755"/>
      <c r="EAZ282" s="755"/>
      <c r="EBA282" s="755"/>
      <c r="EBB282" s="755"/>
      <c r="EBC282" s="755"/>
      <c r="EBD282" s="755"/>
      <c r="EBE282" s="755"/>
      <c r="EBF282" s="755"/>
      <c r="EBG282" s="755"/>
      <c r="EBH282" s="755"/>
      <c r="EBI282" s="755"/>
      <c r="EBJ282" s="755"/>
      <c r="EBK282" s="755"/>
      <c r="EBL282" s="755"/>
      <c r="EBM282" s="755"/>
      <c r="EBN282" s="755"/>
      <c r="EBO282" s="755"/>
      <c r="EBP282" s="755"/>
      <c r="EBQ282" s="755"/>
      <c r="EBR282" s="755"/>
      <c r="EBS282" s="755"/>
      <c r="EBT282" s="755"/>
      <c r="EBU282" s="755"/>
      <c r="EBV282" s="755"/>
      <c r="EBW282" s="755"/>
      <c r="EBX282" s="755"/>
      <c r="EBY282" s="755"/>
      <c r="EBZ282" s="755"/>
      <c r="ECA282" s="755"/>
      <c r="ECB282" s="755"/>
      <c r="ECC282" s="755"/>
      <c r="ECD282" s="755"/>
      <c r="ECE282" s="755"/>
      <c r="ECF282" s="755"/>
      <c r="ECG282" s="755"/>
      <c r="ECH282" s="755"/>
      <c r="ECI282" s="755"/>
      <c r="ECJ282" s="755"/>
      <c r="ECK282" s="755"/>
      <c r="ECL282" s="755"/>
      <c r="ECM282" s="755"/>
      <c r="ECN282" s="755"/>
      <c r="ECO282" s="755"/>
      <c r="ECP282" s="755"/>
      <c r="ECQ282" s="755"/>
      <c r="ECR282" s="755"/>
      <c r="ECS282" s="755"/>
      <c r="ECT282" s="755"/>
      <c r="ECU282" s="755"/>
      <c r="ECV282" s="755"/>
      <c r="ECW282" s="755"/>
      <c r="ECX282" s="755"/>
      <c r="ECY282" s="755"/>
      <c r="ECZ282" s="755"/>
      <c r="EDA282" s="755"/>
      <c r="EDB282" s="755"/>
      <c r="EDC282" s="755"/>
      <c r="EDD282" s="755"/>
      <c r="EDE282" s="755"/>
      <c r="EDF282" s="755"/>
      <c r="EDG282" s="755"/>
      <c r="EDH282" s="755"/>
      <c r="EDI282" s="755"/>
      <c r="EDJ282" s="755"/>
      <c r="EDK282" s="755"/>
      <c r="EDL282" s="755"/>
      <c r="EDM282" s="755"/>
      <c r="EDN282" s="755"/>
      <c r="EDO282" s="755"/>
      <c r="EDP282" s="755"/>
      <c r="EDQ282" s="755"/>
      <c r="EDR282" s="755"/>
      <c r="EDS282" s="755"/>
      <c r="EDT282" s="755"/>
      <c r="EDU282" s="755"/>
      <c r="EDV282" s="755"/>
      <c r="EDW282" s="755"/>
      <c r="EDX282" s="755"/>
      <c r="EDY282" s="755"/>
      <c r="EDZ282" s="755"/>
      <c r="EEA282" s="755"/>
      <c r="EEB282" s="755"/>
      <c r="EEC282" s="755"/>
      <c r="EED282" s="755"/>
      <c r="EEE282" s="755"/>
      <c r="EEF282" s="755"/>
      <c r="EEG282" s="755"/>
      <c r="EEH282" s="755"/>
      <c r="EEI282" s="755"/>
      <c r="EEJ282" s="755"/>
      <c r="EEK282" s="755"/>
      <c r="EEL282" s="755"/>
      <c r="EEM282" s="755"/>
      <c r="EEN282" s="755"/>
      <c r="EEO282" s="755"/>
      <c r="EEP282" s="755"/>
      <c r="EEQ282" s="755"/>
      <c r="EER282" s="755"/>
      <c r="EES282" s="755"/>
      <c r="EET282" s="755"/>
      <c r="EEU282" s="755"/>
      <c r="EEV282" s="755"/>
      <c r="EEW282" s="755"/>
      <c r="EEX282" s="755"/>
      <c r="EEY282" s="755"/>
      <c r="EEZ282" s="755"/>
      <c r="EFA282" s="755"/>
      <c r="EFB282" s="755"/>
      <c r="EFC282" s="755"/>
      <c r="EFD282" s="755"/>
      <c r="EFE282" s="755"/>
      <c r="EFF282" s="755"/>
      <c r="EFG282" s="755"/>
      <c r="EFH282" s="755"/>
      <c r="EFI282" s="755"/>
      <c r="EFJ282" s="755"/>
      <c r="EFK282" s="755"/>
      <c r="EFL282" s="755"/>
      <c r="EFM282" s="755"/>
      <c r="EFN282" s="755"/>
      <c r="EFO282" s="755"/>
      <c r="EFP282" s="755"/>
      <c r="EFQ282" s="755"/>
      <c r="EFR282" s="755"/>
      <c r="EFS282" s="755"/>
      <c r="EFT282" s="755"/>
      <c r="EFU282" s="755"/>
      <c r="EFV282" s="755"/>
      <c r="EFW282" s="755"/>
      <c r="EFX282" s="755"/>
      <c r="EFY282" s="755"/>
      <c r="EFZ282" s="755"/>
      <c r="EGA282" s="755"/>
      <c r="EGB282" s="755"/>
      <c r="EGC282" s="755"/>
      <c r="EGD282" s="755"/>
      <c r="EGE282" s="755"/>
      <c r="EGF282" s="755"/>
      <c r="EGG282" s="755"/>
      <c r="EGH282" s="755"/>
      <c r="EGI282" s="755"/>
      <c r="EGJ282" s="755"/>
      <c r="EGK282" s="755"/>
      <c r="EGL282" s="755"/>
      <c r="EGM282" s="755"/>
      <c r="EGN282" s="755"/>
      <c r="EGO282" s="755"/>
      <c r="EGP282" s="755"/>
      <c r="EGQ282" s="755"/>
      <c r="EGR282" s="755"/>
      <c r="EGS282" s="755"/>
      <c r="EGT282" s="755"/>
      <c r="EGU282" s="755"/>
      <c r="EGV282" s="755"/>
      <c r="EGW282" s="755"/>
      <c r="EGX282" s="755"/>
      <c r="EGY282" s="755"/>
      <c r="EGZ282" s="755"/>
      <c r="EHA282" s="755"/>
      <c r="EHB282" s="755"/>
      <c r="EHC282" s="755"/>
      <c r="EHD282" s="755"/>
      <c r="EHE282" s="755"/>
      <c r="EHF282" s="755"/>
      <c r="EHG282" s="755"/>
      <c r="EHH282" s="755"/>
      <c r="EHI282" s="755"/>
      <c r="EHJ282" s="755"/>
      <c r="EHK282" s="755"/>
      <c r="EHL282" s="755"/>
      <c r="EHM282" s="755"/>
      <c r="EHN282" s="755"/>
      <c r="EHO282" s="755"/>
      <c r="EHP282" s="755"/>
      <c r="EHQ282" s="755"/>
      <c r="EHR282" s="755"/>
      <c r="EHS282" s="755"/>
      <c r="EHT282" s="755"/>
      <c r="EHU282" s="755"/>
      <c r="EHV282" s="755"/>
      <c r="EHW282" s="755"/>
      <c r="EHX282" s="755"/>
      <c r="EHY282" s="755"/>
      <c r="EHZ282" s="755"/>
      <c r="EIA282" s="755"/>
      <c r="EIB282" s="755"/>
      <c r="EIC282" s="755"/>
      <c r="EID282" s="755"/>
      <c r="EIE282" s="755"/>
      <c r="EIF282" s="755"/>
      <c r="EIG282" s="755"/>
      <c r="EIH282" s="755"/>
      <c r="EII282" s="755"/>
      <c r="EIJ282" s="755"/>
      <c r="EIK282" s="755"/>
      <c r="EIL282" s="755"/>
      <c r="EIM282" s="755"/>
      <c r="EIN282" s="755"/>
      <c r="EIO282" s="755"/>
      <c r="EIP282" s="755"/>
      <c r="EIQ282" s="755"/>
      <c r="EIR282" s="755"/>
      <c r="EIS282" s="755"/>
      <c r="EIT282" s="755"/>
      <c r="EIU282" s="755"/>
      <c r="EIV282" s="755"/>
      <c r="EIW282" s="755"/>
      <c r="EIX282" s="755"/>
      <c r="EIY282" s="755"/>
      <c r="EIZ282" s="755"/>
      <c r="EJA282" s="755"/>
      <c r="EJB282" s="755"/>
      <c r="EJC282" s="755"/>
      <c r="EJD282" s="755"/>
      <c r="EJE282" s="755"/>
      <c r="EJF282" s="755"/>
      <c r="EJG282" s="755"/>
      <c r="EJH282" s="755"/>
      <c r="EJI282" s="755"/>
      <c r="EJJ282" s="755"/>
      <c r="EJK282" s="755"/>
      <c r="EJL282" s="755"/>
      <c r="EJM282" s="755"/>
      <c r="EJN282" s="755"/>
      <c r="EJO282" s="755"/>
      <c r="EJP282" s="755"/>
      <c r="EJQ282" s="755"/>
      <c r="EJR282" s="755"/>
      <c r="EJS282" s="755"/>
      <c r="EJT282" s="755"/>
      <c r="EJU282" s="755"/>
      <c r="EJV282" s="755"/>
      <c r="EJW282" s="755"/>
      <c r="EJX282" s="755"/>
      <c r="EJY282" s="755"/>
      <c r="EJZ282" s="755"/>
      <c r="EKA282" s="755"/>
      <c r="EKB282" s="755"/>
      <c r="EKC282" s="755"/>
      <c r="EKD282" s="755"/>
      <c r="EKE282" s="755"/>
      <c r="EKF282" s="755"/>
      <c r="EKG282" s="755"/>
      <c r="EKH282" s="755"/>
      <c r="EKI282" s="755"/>
      <c r="EKJ282" s="755"/>
      <c r="EKK282" s="755"/>
      <c r="EKL282" s="755"/>
      <c r="EKM282" s="755"/>
      <c r="EKN282" s="755"/>
      <c r="EKO282" s="755"/>
      <c r="EKP282" s="755"/>
      <c r="EKQ282" s="755"/>
      <c r="EKR282" s="755"/>
      <c r="EKS282" s="755"/>
      <c r="EKT282" s="755"/>
      <c r="EKU282" s="755"/>
      <c r="EKV282" s="755"/>
      <c r="EKW282" s="755"/>
      <c r="EKX282" s="755"/>
      <c r="EKY282" s="755"/>
      <c r="EKZ282" s="755"/>
      <c r="ELA282" s="755"/>
      <c r="ELB282" s="755"/>
      <c r="ELC282" s="755"/>
      <c r="ELD282" s="755"/>
      <c r="ELE282" s="755"/>
      <c r="ELF282" s="755"/>
      <c r="ELG282" s="755"/>
      <c r="ELH282" s="755"/>
      <c r="ELI282" s="755"/>
      <c r="ELJ282" s="755"/>
      <c r="ELK282" s="755"/>
      <c r="ELL282" s="755"/>
      <c r="ELM282" s="755"/>
      <c r="ELN282" s="755"/>
      <c r="ELO282" s="755"/>
      <c r="ELP282" s="755"/>
      <c r="ELQ282" s="755"/>
      <c r="ELR282" s="755"/>
      <c r="ELS282" s="755"/>
      <c r="ELT282" s="755"/>
      <c r="ELU282" s="755"/>
      <c r="ELV282" s="755"/>
      <c r="ELW282" s="755"/>
      <c r="ELX282" s="755"/>
      <c r="ELY282" s="755"/>
      <c r="ELZ282" s="755"/>
      <c r="EMA282" s="755"/>
      <c r="EMB282" s="755"/>
      <c r="EMC282" s="755"/>
      <c r="EMD282" s="755"/>
      <c r="EME282" s="755"/>
      <c r="EMF282" s="755"/>
      <c r="EMG282" s="755"/>
      <c r="EMH282" s="755"/>
      <c r="EMI282" s="755"/>
      <c r="EMJ282" s="755"/>
      <c r="EMK282" s="755"/>
      <c r="EML282" s="755"/>
      <c r="EMM282" s="755"/>
      <c r="EMN282" s="755"/>
      <c r="EMO282" s="755"/>
      <c r="EMP282" s="755"/>
      <c r="EMQ282" s="755"/>
      <c r="EMR282" s="755"/>
      <c r="EMS282" s="755"/>
      <c r="EMT282" s="755"/>
      <c r="EMU282" s="755"/>
      <c r="EMV282" s="755"/>
      <c r="EMW282" s="755"/>
      <c r="EMX282" s="755"/>
      <c r="EMY282" s="755"/>
      <c r="EMZ282" s="755"/>
      <c r="ENA282" s="755"/>
      <c r="ENB282" s="755"/>
      <c r="ENC282" s="755"/>
      <c r="END282" s="755"/>
      <c r="ENE282" s="755"/>
      <c r="ENF282" s="755"/>
      <c r="ENG282" s="755"/>
      <c r="ENH282" s="755"/>
      <c r="ENI282" s="755"/>
      <c r="ENJ282" s="755"/>
      <c r="ENK282" s="755"/>
      <c r="ENL282" s="755"/>
      <c r="ENM282" s="755"/>
      <c r="ENN282" s="755"/>
      <c r="ENO282" s="755"/>
      <c r="ENP282" s="755"/>
      <c r="ENQ282" s="755"/>
      <c r="ENR282" s="755"/>
      <c r="ENS282" s="755"/>
      <c r="ENT282" s="755"/>
      <c r="ENU282" s="755"/>
      <c r="ENV282" s="755"/>
      <c r="ENW282" s="755"/>
      <c r="ENX282" s="755"/>
      <c r="ENY282" s="755"/>
      <c r="ENZ282" s="755"/>
      <c r="EOA282" s="755"/>
      <c r="EOB282" s="755"/>
      <c r="EOC282" s="755"/>
      <c r="EOD282" s="755"/>
      <c r="EOE282" s="755"/>
      <c r="EOF282" s="755"/>
      <c r="EOG282" s="755"/>
      <c r="EOH282" s="755"/>
      <c r="EOI282" s="755"/>
      <c r="EOJ282" s="755"/>
      <c r="EOK282" s="755"/>
      <c r="EOL282" s="755"/>
      <c r="EOM282" s="755"/>
      <c r="EON282" s="755"/>
      <c r="EOO282" s="755"/>
      <c r="EOP282" s="755"/>
      <c r="EOQ282" s="755"/>
      <c r="EOR282" s="755"/>
      <c r="EOS282" s="755"/>
      <c r="EOT282" s="755"/>
      <c r="EOU282" s="755"/>
      <c r="EOV282" s="755"/>
      <c r="EOW282" s="755"/>
      <c r="EOX282" s="755"/>
      <c r="EOY282" s="755"/>
      <c r="EOZ282" s="755"/>
      <c r="EPA282" s="755"/>
      <c r="EPB282" s="755"/>
      <c r="EPC282" s="755"/>
      <c r="EPD282" s="755"/>
      <c r="EPE282" s="755"/>
      <c r="EPF282" s="755"/>
      <c r="EPG282" s="755"/>
      <c r="EPH282" s="755"/>
      <c r="EPI282" s="755"/>
      <c r="EPJ282" s="755"/>
      <c r="EPK282" s="755"/>
      <c r="EPL282" s="755"/>
      <c r="EPM282" s="755"/>
      <c r="EPN282" s="755"/>
      <c r="EPO282" s="755"/>
      <c r="EPP282" s="755"/>
      <c r="EPQ282" s="755"/>
      <c r="EPR282" s="755"/>
      <c r="EPS282" s="755"/>
      <c r="EPT282" s="755"/>
      <c r="EPU282" s="755"/>
      <c r="EPV282" s="755"/>
      <c r="EPW282" s="755"/>
      <c r="EPX282" s="755"/>
      <c r="EPY282" s="755"/>
      <c r="EPZ282" s="755"/>
      <c r="EQA282" s="755"/>
      <c r="EQB282" s="755"/>
      <c r="EQC282" s="755"/>
      <c r="EQD282" s="755"/>
      <c r="EQE282" s="755"/>
      <c r="EQF282" s="755"/>
      <c r="EQG282" s="755"/>
      <c r="EQH282" s="755"/>
      <c r="EQI282" s="755"/>
      <c r="EQJ282" s="755"/>
      <c r="EQK282" s="755"/>
      <c r="EQL282" s="755"/>
      <c r="EQM282" s="755"/>
      <c r="EQN282" s="755"/>
      <c r="EQO282" s="755"/>
      <c r="EQP282" s="755"/>
      <c r="EQQ282" s="755"/>
      <c r="EQR282" s="755"/>
      <c r="EQS282" s="755"/>
      <c r="EQT282" s="755"/>
      <c r="EQU282" s="755"/>
      <c r="EQV282" s="755"/>
      <c r="EQW282" s="755"/>
      <c r="EQX282" s="755"/>
      <c r="EQY282" s="755"/>
      <c r="EQZ282" s="755"/>
      <c r="ERA282" s="755"/>
      <c r="ERB282" s="755"/>
      <c r="ERC282" s="755"/>
      <c r="ERD282" s="755"/>
      <c r="ERE282" s="755"/>
      <c r="ERF282" s="755"/>
      <c r="ERG282" s="755"/>
      <c r="ERH282" s="755"/>
      <c r="ERI282" s="755"/>
      <c r="ERJ282" s="755"/>
      <c r="ERK282" s="755"/>
      <c r="ERL282" s="755"/>
      <c r="ERM282" s="755"/>
      <c r="ERN282" s="755"/>
      <c r="ERO282" s="755"/>
      <c r="ERP282" s="755"/>
      <c r="ERQ282" s="755"/>
      <c r="ERR282" s="755"/>
      <c r="ERS282" s="755"/>
      <c r="ERT282" s="755"/>
      <c r="ERU282" s="755"/>
      <c r="ERV282" s="755"/>
      <c r="ERW282" s="755"/>
      <c r="ERX282" s="755"/>
      <c r="ERY282" s="755"/>
      <c r="ERZ282" s="755"/>
      <c r="ESA282" s="755"/>
      <c r="ESB282" s="755"/>
      <c r="ESC282" s="755"/>
      <c r="ESD282" s="755"/>
      <c r="ESE282" s="755"/>
      <c r="ESF282" s="755"/>
      <c r="ESG282" s="755"/>
      <c r="ESH282" s="755"/>
      <c r="ESI282" s="755"/>
      <c r="ESJ282" s="755"/>
      <c r="ESK282" s="755"/>
      <c r="ESL282" s="755"/>
      <c r="ESM282" s="755"/>
      <c r="ESN282" s="755"/>
      <c r="ESO282" s="755"/>
      <c r="ESP282" s="755"/>
      <c r="ESQ282" s="755"/>
      <c r="ESR282" s="755"/>
      <c r="ESS282" s="755"/>
      <c r="EST282" s="755"/>
      <c r="ESU282" s="755"/>
      <c r="ESV282" s="755"/>
      <c r="ESW282" s="755"/>
      <c r="ESX282" s="755"/>
      <c r="ESY282" s="755"/>
      <c r="ESZ282" s="755"/>
      <c r="ETA282" s="755"/>
      <c r="ETB282" s="755"/>
      <c r="ETC282" s="755"/>
      <c r="ETD282" s="755"/>
      <c r="ETE282" s="755"/>
      <c r="ETF282" s="755"/>
      <c r="ETG282" s="755"/>
      <c r="ETH282" s="755"/>
      <c r="ETI282" s="755"/>
      <c r="ETJ282" s="755"/>
      <c r="ETK282" s="755"/>
      <c r="ETL282" s="755"/>
      <c r="ETM282" s="755"/>
      <c r="ETN282" s="755"/>
      <c r="ETO282" s="755"/>
      <c r="ETP282" s="755"/>
      <c r="ETQ282" s="755"/>
      <c r="ETR282" s="755"/>
      <c r="ETS282" s="755"/>
      <c r="ETT282" s="755"/>
      <c r="ETU282" s="755"/>
      <c r="ETV282" s="755"/>
      <c r="ETW282" s="755"/>
      <c r="ETX282" s="755"/>
      <c r="ETY282" s="755"/>
      <c r="ETZ282" s="755"/>
      <c r="EUA282" s="755"/>
      <c r="EUB282" s="755"/>
      <c r="EUC282" s="755"/>
      <c r="EUD282" s="755"/>
      <c r="EUE282" s="755"/>
      <c r="EUF282" s="755"/>
      <c r="EUG282" s="755"/>
      <c r="EUH282" s="755"/>
      <c r="EUI282" s="755"/>
      <c r="EUJ282" s="755"/>
      <c r="EUK282" s="755"/>
      <c r="EUL282" s="755"/>
      <c r="EUM282" s="755"/>
      <c r="EUN282" s="755"/>
      <c r="EUO282" s="755"/>
      <c r="EUP282" s="755"/>
      <c r="EUQ282" s="755"/>
      <c r="EUR282" s="755"/>
      <c r="EUS282" s="755"/>
      <c r="EUT282" s="755"/>
      <c r="EUU282" s="755"/>
      <c r="EUV282" s="755"/>
      <c r="EUW282" s="755"/>
      <c r="EUX282" s="755"/>
      <c r="EUY282" s="755"/>
      <c r="EUZ282" s="755"/>
      <c r="EVA282" s="755"/>
      <c r="EVB282" s="755"/>
      <c r="EVC282" s="755"/>
      <c r="EVD282" s="755"/>
      <c r="EVE282" s="755"/>
      <c r="EVF282" s="755"/>
      <c r="EVG282" s="755"/>
      <c r="EVH282" s="755"/>
      <c r="EVI282" s="755"/>
      <c r="EVJ282" s="755"/>
      <c r="EVK282" s="755"/>
      <c r="EVL282" s="755"/>
      <c r="EVM282" s="755"/>
      <c r="EVN282" s="755"/>
      <c r="EVO282" s="755"/>
      <c r="EVP282" s="755"/>
      <c r="EVQ282" s="755"/>
      <c r="EVR282" s="755"/>
      <c r="EVS282" s="755"/>
      <c r="EVT282" s="755"/>
      <c r="EVU282" s="755"/>
      <c r="EVV282" s="755"/>
      <c r="EVW282" s="755"/>
      <c r="EVX282" s="755"/>
      <c r="EVY282" s="755"/>
      <c r="EVZ282" s="755"/>
      <c r="EWA282" s="755"/>
      <c r="EWB282" s="755"/>
      <c r="EWC282" s="755"/>
      <c r="EWD282" s="755"/>
      <c r="EWE282" s="755"/>
      <c r="EWF282" s="755"/>
      <c r="EWG282" s="755"/>
      <c r="EWH282" s="755"/>
      <c r="EWI282" s="755"/>
      <c r="EWJ282" s="755"/>
      <c r="EWK282" s="755"/>
      <c r="EWL282" s="755"/>
      <c r="EWM282" s="755"/>
      <c r="EWN282" s="755"/>
      <c r="EWO282" s="755"/>
      <c r="EWP282" s="755"/>
      <c r="EWQ282" s="755"/>
      <c r="EWR282" s="755"/>
      <c r="EWS282" s="755"/>
      <c r="EWT282" s="755"/>
      <c r="EWU282" s="755"/>
      <c r="EWV282" s="755"/>
      <c r="EWW282" s="755"/>
      <c r="EWX282" s="755"/>
      <c r="EWY282" s="755"/>
      <c r="EWZ282" s="755"/>
      <c r="EXA282" s="755"/>
      <c r="EXB282" s="755"/>
      <c r="EXC282" s="755"/>
      <c r="EXD282" s="755"/>
      <c r="EXE282" s="755"/>
      <c r="EXF282" s="755"/>
      <c r="EXG282" s="755"/>
      <c r="EXH282" s="755"/>
      <c r="EXI282" s="755"/>
      <c r="EXJ282" s="755"/>
      <c r="EXK282" s="755"/>
      <c r="EXL282" s="755"/>
      <c r="EXM282" s="755"/>
      <c r="EXN282" s="755"/>
      <c r="EXO282" s="755"/>
      <c r="EXP282" s="755"/>
      <c r="EXQ282" s="755"/>
      <c r="EXR282" s="755"/>
      <c r="EXS282" s="755"/>
      <c r="EXT282" s="755"/>
      <c r="EXU282" s="755"/>
      <c r="EXV282" s="755"/>
      <c r="EXW282" s="755"/>
      <c r="EXX282" s="755"/>
      <c r="EXY282" s="755"/>
      <c r="EXZ282" s="755"/>
      <c r="EYA282" s="755"/>
      <c r="EYB282" s="755"/>
      <c r="EYC282" s="755"/>
      <c r="EYD282" s="755"/>
      <c r="EYE282" s="755"/>
      <c r="EYF282" s="755"/>
      <c r="EYG282" s="755"/>
      <c r="EYH282" s="755"/>
      <c r="EYI282" s="755"/>
      <c r="EYJ282" s="755"/>
      <c r="EYK282" s="755"/>
      <c r="EYL282" s="755"/>
      <c r="EYM282" s="755"/>
      <c r="EYN282" s="755"/>
      <c r="EYO282" s="755"/>
      <c r="EYP282" s="755"/>
      <c r="EYQ282" s="755"/>
      <c r="EYR282" s="755"/>
      <c r="EYS282" s="755"/>
      <c r="EYT282" s="755"/>
      <c r="EYU282" s="755"/>
      <c r="EYV282" s="755"/>
      <c r="EYW282" s="755"/>
      <c r="EYX282" s="755"/>
      <c r="EYY282" s="755"/>
      <c r="EYZ282" s="755"/>
      <c r="EZA282" s="755"/>
      <c r="EZB282" s="755"/>
      <c r="EZC282" s="755"/>
      <c r="EZD282" s="755"/>
      <c r="EZE282" s="755"/>
      <c r="EZF282" s="755"/>
      <c r="EZG282" s="755"/>
      <c r="EZH282" s="755"/>
      <c r="EZI282" s="755"/>
      <c r="EZJ282" s="755"/>
      <c r="EZK282" s="755"/>
      <c r="EZL282" s="755"/>
      <c r="EZM282" s="755"/>
      <c r="EZN282" s="755"/>
      <c r="EZO282" s="755"/>
      <c r="EZP282" s="755"/>
      <c r="EZQ282" s="755"/>
      <c r="EZR282" s="755"/>
      <c r="EZS282" s="755"/>
      <c r="EZT282" s="755"/>
      <c r="EZU282" s="755"/>
      <c r="EZV282" s="755"/>
      <c r="EZW282" s="755"/>
      <c r="EZX282" s="755"/>
      <c r="EZY282" s="755"/>
      <c r="EZZ282" s="755"/>
      <c r="FAA282" s="755"/>
      <c r="FAB282" s="755"/>
      <c r="FAC282" s="755"/>
      <c r="FAD282" s="755"/>
      <c r="FAE282" s="755"/>
      <c r="FAF282" s="755"/>
      <c r="FAG282" s="755"/>
      <c r="FAH282" s="755"/>
      <c r="FAI282" s="755"/>
      <c r="FAJ282" s="755"/>
      <c r="FAK282" s="755"/>
      <c r="FAL282" s="755"/>
      <c r="FAM282" s="755"/>
      <c r="FAN282" s="755"/>
      <c r="FAO282" s="755"/>
      <c r="FAP282" s="755"/>
      <c r="FAQ282" s="755"/>
      <c r="FAR282" s="755"/>
      <c r="FAS282" s="755"/>
      <c r="FAT282" s="755"/>
      <c r="FAU282" s="755"/>
      <c r="FAV282" s="755"/>
      <c r="FAW282" s="755"/>
      <c r="FAX282" s="755"/>
      <c r="FAY282" s="755"/>
      <c r="FAZ282" s="755"/>
      <c r="FBA282" s="755"/>
      <c r="FBB282" s="755"/>
      <c r="FBC282" s="755"/>
      <c r="FBD282" s="755"/>
      <c r="FBE282" s="755"/>
      <c r="FBF282" s="755"/>
      <c r="FBG282" s="755"/>
      <c r="FBH282" s="755"/>
      <c r="FBI282" s="755"/>
      <c r="FBJ282" s="755"/>
      <c r="FBK282" s="755"/>
      <c r="FBL282" s="755"/>
      <c r="FBM282" s="755"/>
      <c r="FBN282" s="755"/>
      <c r="FBO282" s="755"/>
      <c r="FBP282" s="755"/>
      <c r="FBQ282" s="755"/>
      <c r="FBR282" s="755"/>
      <c r="FBS282" s="755"/>
      <c r="FBT282" s="755"/>
      <c r="FBU282" s="755"/>
      <c r="FBV282" s="755"/>
      <c r="FBW282" s="755"/>
      <c r="FBX282" s="755"/>
      <c r="FBY282" s="755"/>
      <c r="FBZ282" s="755"/>
      <c r="FCA282" s="755"/>
      <c r="FCB282" s="755"/>
      <c r="FCC282" s="755"/>
      <c r="FCD282" s="755"/>
      <c r="FCE282" s="755"/>
      <c r="FCF282" s="755"/>
      <c r="FCG282" s="755"/>
      <c r="FCH282" s="755"/>
      <c r="FCI282" s="755"/>
      <c r="FCJ282" s="755"/>
      <c r="FCK282" s="755"/>
      <c r="FCL282" s="755"/>
      <c r="FCM282" s="755"/>
      <c r="FCN282" s="755"/>
      <c r="FCO282" s="755"/>
      <c r="FCP282" s="755"/>
      <c r="FCQ282" s="755"/>
      <c r="FCR282" s="755"/>
      <c r="FCS282" s="755"/>
      <c r="FCT282" s="755"/>
      <c r="FCU282" s="755"/>
      <c r="FCV282" s="755"/>
      <c r="FCW282" s="755"/>
      <c r="FCX282" s="755"/>
      <c r="FCY282" s="755"/>
      <c r="FCZ282" s="755"/>
      <c r="FDA282" s="755"/>
      <c r="FDB282" s="755"/>
      <c r="FDC282" s="755"/>
      <c r="FDD282" s="755"/>
      <c r="FDE282" s="755"/>
      <c r="FDF282" s="755"/>
      <c r="FDG282" s="755"/>
      <c r="FDH282" s="755"/>
      <c r="FDI282" s="755"/>
      <c r="FDJ282" s="755"/>
      <c r="FDK282" s="755"/>
      <c r="FDL282" s="755"/>
      <c r="FDM282" s="755"/>
      <c r="FDN282" s="755"/>
      <c r="FDO282" s="755"/>
      <c r="FDP282" s="755"/>
      <c r="FDQ282" s="755"/>
      <c r="FDR282" s="755"/>
      <c r="FDS282" s="755"/>
      <c r="FDT282" s="755"/>
      <c r="FDU282" s="755"/>
      <c r="FDV282" s="755"/>
      <c r="FDW282" s="755"/>
      <c r="FDX282" s="755"/>
      <c r="FDY282" s="755"/>
      <c r="FDZ282" s="755"/>
      <c r="FEA282" s="755"/>
      <c r="FEB282" s="755"/>
      <c r="FEC282" s="755"/>
      <c r="FED282" s="755"/>
      <c r="FEE282" s="755"/>
      <c r="FEF282" s="755"/>
      <c r="FEG282" s="755"/>
      <c r="FEH282" s="755"/>
      <c r="FEI282" s="755"/>
      <c r="FEJ282" s="755"/>
      <c r="FEK282" s="755"/>
      <c r="FEL282" s="755"/>
      <c r="FEM282" s="755"/>
      <c r="FEN282" s="755"/>
      <c r="FEO282" s="755"/>
      <c r="FEP282" s="755"/>
      <c r="FEQ282" s="755"/>
      <c r="FER282" s="755"/>
      <c r="FES282" s="755"/>
      <c r="FET282" s="755"/>
      <c r="FEU282" s="755"/>
      <c r="FEV282" s="755"/>
      <c r="FEW282" s="755"/>
      <c r="FEX282" s="755"/>
      <c r="FEY282" s="755"/>
      <c r="FEZ282" s="755"/>
      <c r="FFA282" s="755"/>
      <c r="FFB282" s="755"/>
      <c r="FFC282" s="755"/>
      <c r="FFD282" s="755"/>
      <c r="FFE282" s="755"/>
      <c r="FFF282" s="755"/>
      <c r="FFG282" s="755"/>
      <c r="FFH282" s="755"/>
      <c r="FFI282" s="755"/>
      <c r="FFJ282" s="755"/>
      <c r="FFK282" s="755"/>
      <c r="FFL282" s="755"/>
      <c r="FFM282" s="755"/>
      <c r="FFN282" s="755"/>
      <c r="FFO282" s="755"/>
      <c r="FFP282" s="755"/>
      <c r="FFQ282" s="755"/>
      <c r="FFR282" s="755"/>
      <c r="FFS282" s="755"/>
      <c r="FFT282" s="755"/>
      <c r="FFU282" s="755"/>
      <c r="FFV282" s="755"/>
      <c r="FFW282" s="755"/>
      <c r="FFX282" s="755"/>
      <c r="FFY282" s="755"/>
      <c r="FFZ282" s="755"/>
      <c r="FGA282" s="755"/>
      <c r="FGB282" s="755"/>
      <c r="FGC282" s="755"/>
      <c r="FGD282" s="755"/>
      <c r="FGE282" s="755"/>
      <c r="FGF282" s="755"/>
      <c r="FGG282" s="755"/>
      <c r="FGH282" s="755"/>
      <c r="FGI282" s="755"/>
      <c r="FGJ282" s="755"/>
      <c r="FGK282" s="755"/>
      <c r="FGL282" s="755"/>
      <c r="FGM282" s="755"/>
      <c r="FGN282" s="755"/>
      <c r="FGO282" s="755"/>
      <c r="FGP282" s="755"/>
      <c r="FGQ282" s="755"/>
      <c r="FGR282" s="755"/>
      <c r="FGS282" s="755"/>
      <c r="FGT282" s="755"/>
      <c r="FGU282" s="755"/>
      <c r="FGV282" s="755"/>
      <c r="FGW282" s="755"/>
      <c r="FGX282" s="755"/>
      <c r="FGY282" s="755"/>
      <c r="FGZ282" s="755"/>
      <c r="FHA282" s="755"/>
      <c r="FHB282" s="755"/>
      <c r="FHC282" s="755"/>
      <c r="FHD282" s="755"/>
      <c r="FHE282" s="755"/>
      <c r="FHF282" s="755"/>
      <c r="FHG282" s="755"/>
      <c r="FHH282" s="755"/>
      <c r="FHI282" s="755"/>
      <c r="FHJ282" s="755"/>
      <c r="FHK282" s="755"/>
      <c r="FHL282" s="755"/>
      <c r="FHM282" s="755"/>
      <c r="FHN282" s="755"/>
      <c r="FHO282" s="755"/>
      <c r="FHP282" s="755"/>
      <c r="FHQ282" s="755"/>
      <c r="FHR282" s="755"/>
      <c r="FHS282" s="755"/>
      <c r="FHT282" s="755"/>
      <c r="FHU282" s="755"/>
      <c r="FHV282" s="755"/>
      <c r="FHW282" s="755"/>
      <c r="FHX282" s="755"/>
      <c r="FHY282" s="755"/>
      <c r="FHZ282" s="755"/>
      <c r="FIA282" s="755"/>
      <c r="FIB282" s="755"/>
      <c r="FIC282" s="755"/>
      <c r="FID282" s="755"/>
      <c r="FIE282" s="755"/>
      <c r="FIF282" s="755"/>
      <c r="FIG282" s="755"/>
      <c r="FIH282" s="755"/>
      <c r="FII282" s="755"/>
      <c r="FIJ282" s="755"/>
      <c r="FIK282" s="755"/>
      <c r="FIL282" s="755"/>
      <c r="FIM282" s="755"/>
      <c r="FIN282" s="755"/>
      <c r="FIO282" s="755"/>
      <c r="FIP282" s="755"/>
      <c r="FIQ282" s="755"/>
      <c r="FIR282" s="755"/>
      <c r="FIS282" s="755"/>
      <c r="FIT282" s="755"/>
      <c r="FIU282" s="755"/>
      <c r="FIV282" s="755"/>
      <c r="FIW282" s="755"/>
      <c r="FIX282" s="755"/>
      <c r="FIY282" s="755"/>
      <c r="FIZ282" s="755"/>
      <c r="FJA282" s="755"/>
      <c r="FJB282" s="755"/>
      <c r="FJC282" s="755"/>
      <c r="FJD282" s="755"/>
      <c r="FJE282" s="755"/>
      <c r="FJF282" s="755"/>
      <c r="FJG282" s="755"/>
      <c r="FJH282" s="755"/>
      <c r="FJI282" s="755"/>
      <c r="FJJ282" s="755"/>
      <c r="FJK282" s="755"/>
      <c r="FJL282" s="755"/>
      <c r="FJM282" s="755"/>
      <c r="FJN282" s="755"/>
      <c r="FJO282" s="755"/>
      <c r="FJP282" s="755"/>
      <c r="FJQ282" s="755"/>
      <c r="FJR282" s="755"/>
      <c r="FJS282" s="755"/>
      <c r="FJT282" s="755"/>
      <c r="FJU282" s="755"/>
      <c r="FJV282" s="755"/>
      <c r="FJW282" s="755"/>
      <c r="FJX282" s="755"/>
      <c r="FJY282" s="755"/>
      <c r="FJZ282" s="755"/>
      <c r="FKA282" s="755"/>
      <c r="FKB282" s="755"/>
      <c r="FKC282" s="755"/>
      <c r="FKD282" s="755"/>
      <c r="FKE282" s="755"/>
      <c r="FKF282" s="755"/>
      <c r="FKG282" s="755"/>
      <c r="FKH282" s="755"/>
      <c r="FKI282" s="755"/>
      <c r="FKJ282" s="755"/>
      <c r="FKK282" s="755"/>
      <c r="FKL282" s="755"/>
      <c r="FKM282" s="755"/>
      <c r="FKN282" s="755"/>
      <c r="FKO282" s="755"/>
      <c r="FKP282" s="755"/>
      <c r="FKQ282" s="755"/>
      <c r="FKR282" s="755"/>
      <c r="FKS282" s="755"/>
      <c r="FKT282" s="755"/>
      <c r="FKU282" s="755"/>
      <c r="FKV282" s="755"/>
      <c r="FKW282" s="755"/>
      <c r="FKX282" s="755"/>
      <c r="FKY282" s="755"/>
      <c r="FKZ282" s="755"/>
      <c r="FLA282" s="755"/>
      <c r="FLB282" s="755"/>
      <c r="FLC282" s="755"/>
      <c r="FLD282" s="755"/>
      <c r="FLE282" s="755"/>
      <c r="FLF282" s="755"/>
      <c r="FLG282" s="755"/>
      <c r="FLH282" s="755"/>
      <c r="FLI282" s="755"/>
      <c r="FLJ282" s="755"/>
      <c r="FLK282" s="755"/>
      <c r="FLL282" s="755"/>
      <c r="FLM282" s="755"/>
      <c r="FLN282" s="755"/>
      <c r="FLO282" s="755"/>
      <c r="FLP282" s="755"/>
      <c r="FLQ282" s="755"/>
      <c r="FLR282" s="755"/>
      <c r="FLS282" s="755"/>
      <c r="FLT282" s="755"/>
      <c r="FLU282" s="755"/>
      <c r="FLV282" s="755"/>
      <c r="FLW282" s="755"/>
      <c r="FLX282" s="755"/>
      <c r="FLY282" s="755"/>
      <c r="FLZ282" s="755"/>
      <c r="FMA282" s="755"/>
      <c r="FMB282" s="755"/>
      <c r="FMC282" s="755"/>
      <c r="FMD282" s="755"/>
      <c r="FME282" s="755"/>
      <c r="FMF282" s="755"/>
      <c r="FMG282" s="755"/>
      <c r="FMH282" s="755"/>
      <c r="FMI282" s="755"/>
      <c r="FMJ282" s="755"/>
      <c r="FMK282" s="755"/>
      <c r="FML282" s="755"/>
      <c r="FMM282" s="755"/>
      <c r="FMN282" s="755"/>
      <c r="FMO282" s="755"/>
      <c r="FMP282" s="755"/>
      <c r="FMQ282" s="755"/>
      <c r="FMR282" s="755"/>
      <c r="FMS282" s="755"/>
      <c r="FMT282" s="755"/>
      <c r="FMU282" s="755"/>
      <c r="FMV282" s="755"/>
      <c r="FMW282" s="755"/>
      <c r="FMX282" s="755"/>
      <c r="FMY282" s="755"/>
      <c r="FMZ282" s="755"/>
      <c r="FNA282" s="755"/>
      <c r="FNB282" s="755"/>
      <c r="FNC282" s="755"/>
      <c r="FND282" s="755"/>
      <c r="FNE282" s="755"/>
      <c r="FNF282" s="755"/>
      <c r="FNG282" s="755"/>
      <c r="FNH282" s="755"/>
      <c r="FNI282" s="755"/>
      <c r="FNJ282" s="755"/>
      <c r="FNK282" s="755"/>
      <c r="FNL282" s="755"/>
      <c r="FNM282" s="755"/>
      <c r="FNN282" s="755"/>
      <c r="FNO282" s="755"/>
      <c r="FNP282" s="755"/>
      <c r="FNQ282" s="755"/>
      <c r="FNR282" s="755"/>
      <c r="FNS282" s="755"/>
      <c r="FNT282" s="755"/>
      <c r="FNU282" s="755"/>
      <c r="FNV282" s="755"/>
      <c r="FNW282" s="755"/>
      <c r="FNX282" s="755"/>
      <c r="FNY282" s="755"/>
      <c r="FNZ282" s="755"/>
      <c r="FOA282" s="755"/>
      <c r="FOB282" s="755"/>
      <c r="FOC282" s="755"/>
      <c r="FOD282" s="755"/>
      <c r="FOE282" s="755"/>
      <c r="FOF282" s="755"/>
      <c r="FOG282" s="755"/>
      <c r="FOH282" s="755"/>
      <c r="FOI282" s="755"/>
      <c r="FOJ282" s="755"/>
      <c r="FOK282" s="755"/>
      <c r="FOL282" s="755"/>
      <c r="FOM282" s="755"/>
      <c r="FON282" s="755"/>
      <c r="FOO282" s="755"/>
      <c r="FOP282" s="755"/>
      <c r="FOQ282" s="755"/>
      <c r="FOR282" s="755"/>
      <c r="FOS282" s="755"/>
      <c r="FOT282" s="755"/>
      <c r="FOU282" s="755"/>
      <c r="FOV282" s="755"/>
      <c r="FOW282" s="755"/>
      <c r="FOX282" s="755"/>
      <c r="FOY282" s="755"/>
      <c r="FOZ282" s="755"/>
      <c r="FPA282" s="755"/>
      <c r="FPB282" s="755"/>
      <c r="FPC282" s="755"/>
      <c r="FPD282" s="755"/>
      <c r="FPE282" s="755"/>
      <c r="FPF282" s="755"/>
      <c r="FPG282" s="755"/>
      <c r="FPH282" s="755"/>
      <c r="FPI282" s="755"/>
      <c r="FPJ282" s="755"/>
      <c r="FPK282" s="755"/>
      <c r="FPL282" s="755"/>
      <c r="FPM282" s="755"/>
      <c r="FPN282" s="755"/>
      <c r="FPO282" s="755"/>
      <c r="FPP282" s="755"/>
      <c r="FPQ282" s="755"/>
      <c r="FPR282" s="755"/>
      <c r="FPS282" s="755"/>
      <c r="FPT282" s="755"/>
      <c r="FPU282" s="755"/>
      <c r="FPV282" s="755"/>
      <c r="FPW282" s="755"/>
      <c r="FPX282" s="755"/>
      <c r="FPY282" s="755"/>
      <c r="FPZ282" s="755"/>
      <c r="FQA282" s="755"/>
      <c r="FQB282" s="755"/>
      <c r="FQC282" s="755"/>
      <c r="FQD282" s="755"/>
      <c r="FQE282" s="755"/>
      <c r="FQF282" s="755"/>
      <c r="FQG282" s="755"/>
      <c r="FQH282" s="755"/>
      <c r="FQI282" s="755"/>
      <c r="FQJ282" s="755"/>
      <c r="FQK282" s="755"/>
      <c r="FQL282" s="755"/>
      <c r="FQM282" s="755"/>
      <c r="FQN282" s="755"/>
      <c r="FQO282" s="755"/>
      <c r="FQP282" s="755"/>
      <c r="FQQ282" s="755"/>
      <c r="FQR282" s="755"/>
      <c r="FQS282" s="755"/>
      <c r="FQT282" s="755"/>
      <c r="FQU282" s="755"/>
      <c r="FQV282" s="755"/>
      <c r="FQW282" s="755"/>
      <c r="FQX282" s="755"/>
      <c r="FQY282" s="755"/>
      <c r="FQZ282" s="755"/>
      <c r="FRA282" s="755"/>
      <c r="FRB282" s="755"/>
      <c r="FRC282" s="755"/>
      <c r="FRD282" s="755"/>
      <c r="FRE282" s="755"/>
      <c r="FRF282" s="755"/>
      <c r="FRG282" s="755"/>
      <c r="FRH282" s="755"/>
      <c r="FRI282" s="755"/>
      <c r="FRJ282" s="755"/>
      <c r="FRK282" s="755"/>
      <c r="FRL282" s="755"/>
      <c r="FRM282" s="755"/>
      <c r="FRN282" s="755"/>
      <c r="FRO282" s="755"/>
      <c r="FRP282" s="755"/>
      <c r="FRQ282" s="755"/>
      <c r="FRR282" s="755"/>
      <c r="FRS282" s="755"/>
      <c r="FRT282" s="755"/>
      <c r="FRU282" s="755"/>
      <c r="FRV282" s="755"/>
      <c r="FRW282" s="755"/>
      <c r="FRX282" s="755"/>
      <c r="FRY282" s="755"/>
      <c r="FRZ282" s="755"/>
      <c r="FSA282" s="755"/>
      <c r="FSB282" s="755"/>
      <c r="FSC282" s="755"/>
      <c r="FSD282" s="755"/>
      <c r="FSE282" s="755"/>
      <c r="FSF282" s="755"/>
      <c r="FSG282" s="755"/>
      <c r="FSH282" s="755"/>
      <c r="FSI282" s="755"/>
      <c r="FSJ282" s="755"/>
      <c r="FSK282" s="755"/>
      <c r="FSL282" s="755"/>
      <c r="FSM282" s="755"/>
      <c r="FSN282" s="755"/>
      <c r="FSO282" s="755"/>
      <c r="FSP282" s="755"/>
      <c r="FSQ282" s="755"/>
      <c r="FSR282" s="755"/>
      <c r="FSS282" s="755"/>
      <c r="FST282" s="755"/>
      <c r="FSU282" s="755"/>
      <c r="FSV282" s="755"/>
      <c r="FSW282" s="755"/>
      <c r="FSX282" s="755"/>
      <c r="FSY282" s="755"/>
      <c r="FSZ282" s="755"/>
      <c r="FTA282" s="755"/>
      <c r="FTB282" s="755"/>
      <c r="FTC282" s="755"/>
      <c r="FTD282" s="755"/>
      <c r="FTE282" s="755"/>
      <c r="FTF282" s="755"/>
      <c r="FTG282" s="755"/>
      <c r="FTH282" s="755"/>
      <c r="FTI282" s="755"/>
      <c r="FTJ282" s="755"/>
      <c r="FTK282" s="755"/>
      <c r="FTL282" s="755"/>
      <c r="FTM282" s="755"/>
      <c r="FTN282" s="755"/>
      <c r="FTO282" s="755"/>
      <c r="FTP282" s="755"/>
      <c r="FTQ282" s="755"/>
      <c r="FTR282" s="755"/>
      <c r="FTS282" s="755"/>
      <c r="FTT282" s="755"/>
      <c r="FTU282" s="755"/>
      <c r="FTV282" s="755"/>
      <c r="FTW282" s="755"/>
      <c r="FTX282" s="755"/>
      <c r="FTY282" s="755"/>
      <c r="FTZ282" s="755"/>
      <c r="FUA282" s="755"/>
      <c r="FUB282" s="755"/>
      <c r="FUC282" s="755"/>
      <c r="FUD282" s="755"/>
      <c r="FUE282" s="755"/>
      <c r="FUF282" s="755"/>
      <c r="FUG282" s="755"/>
      <c r="FUH282" s="755"/>
      <c r="FUI282" s="755"/>
      <c r="FUJ282" s="755"/>
      <c r="FUK282" s="755"/>
      <c r="FUL282" s="755"/>
      <c r="FUM282" s="755"/>
      <c r="FUN282" s="755"/>
      <c r="FUO282" s="755"/>
      <c r="FUP282" s="755"/>
      <c r="FUQ282" s="755"/>
      <c r="FUR282" s="755"/>
      <c r="FUS282" s="755"/>
      <c r="FUT282" s="755"/>
      <c r="FUU282" s="755"/>
      <c r="FUV282" s="755"/>
      <c r="FUW282" s="755"/>
      <c r="FUX282" s="755"/>
      <c r="FUY282" s="755"/>
      <c r="FUZ282" s="755"/>
      <c r="FVA282" s="755"/>
      <c r="FVB282" s="755"/>
      <c r="FVC282" s="755"/>
      <c r="FVD282" s="755"/>
      <c r="FVE282" s="755"/>
      <c r="FVF282" s="755"/>
      <c r="FVG282" s="755"/>
      <c r="FVH282" s="755"/>
      <c r="FVI282" s="755"/>
      <c r="FVJ282" s="755"/>
      <c r="FVK282" s="755"/>
      <c r="FVL282" s="755"/>
      <c r="FVM282" s="755"/>
      <c r="FVN282" s="755"/>
      <c r="FVO282" s="755"/>
      <c r="FVP282" s="755"/>
      <c r="FVQ282" s="755"/>
      <c r="FVR282" s="755"/>
      <c r="FVS282" s="755"/>
      <c r="FVT282" s="755"/>
      <c r="FVU282" s="755"/>
      <c r="FVV282" s="755"/>
      <c r="FVW282" s="755"/>
      <c r="FVX282" s="755"/>
      <c r="FVY282" s="755"/>
      <c r="FVZ282" s="755"/>
      <c r="FWA282" s="755"/>
      <c r="FWB282" s="755"/>
      <c r="FWC282" s="755"/>
      <c r="FWD282" s="755"/>
      <c r="FWE282" s="755"/>
      <c r="FWF282" s="755"/>
      <c r="FWG282" s="755"/>
      <c r="FWH282" s="755"/>
      <c r="FWI282" s="755"/>
      <c r="FWJ282" s="755"/>
      <c r="FWK282" s="755"/>
      <c r="FWL282" s="755"/>
      <c r="FWM282" s="755"/>
      <c r="FWN282" s="755"/>
      <c r="FWO282" s="755"/>
      <c r="FWP282" s="755"/>
      <c r="FWQ282" s="755"/>
      <c r="FWR282" s="755"/>
      <c r="FWS282" s="755"/>
      <c r="FWT282" s="755"/>
      <c r="FWU282" s="755"/>
      <c r="FWV282" s="755"/>
      <c r="FWW282" s="755"/>
      <c r="FWX282" s="755"/>
      <c r="FWY282" s="755"/>
      <c r="FWZ282" s="755"/>
      <c r="FXA282" s="755"/>
      <c r="FXB282" s="755"/>
      <c r="FXC282" s="755"/>
      <c r="FXD282" s="755"/>
      <c r="FXE282" s="755"/>
      <c r="FXF282" s="755"/>
      <c r="FXG282" s="755"/>
      <c r="FXH282" s="755"/>
      <c r="FXI282" s="755"/>
      <c r="FXJ282" s="755"/>
      <c r="FXK282" s="755"/>
      <c r="FXL282" s="755"/>
      <c r="FXM282" s="755"/>
      <c r="FXN282" s="755"/>
      <c r="FXO282" s="755"/>
      <c r="FXP282" s="755"/>
      <c r="FXQ282" s="755"/>
      <c r="FXR282" s="755"/>
      <c r="FXS282" s="755"/>
      <c r="FXT282" s="755"/>
      <c r="FXU282" s="755"/>
      <c r="FXV282" s="755"/>
      <c r="FXW282" s="755"/>
      <c r="FXX282" s="755"/>
      <c r="FXY282" s="755"/>
      <c r="FXZ282" s="755"/>
      <c r="FYA282" s="755"/>
      <c r="FYB282" s="755"/>
      <c r="FYC282" s="755"/>
      <c r="FYD282" s="755"/>
      <c r="FYE282" s="755"/>
      <c r="FYF282" s="755"/>
      <c r="FYG282" s="755"/>
      <c r="FYH282" s="755"/>
      <c r="FYI282" s="755"/>
      <c r="FYJ282" s="755"/>
      <c r="FYK282" s="755"/>
      <c r="FYL282" s="755"/>
      <c r="FYM282" s="755"/>
      <c r="FYN282" s="755"/>
      <c r="FYO282" s="755"/>
      <c r="FYP282" s="755"/>
      <c r="FYQ282" s="755"/>
      <c r="FYR282" s="755"/>
      <c r="FYS282" s="755"/>
      <c r="FYT282" s="755"/>
      <c r="FYU282" s="755"/>
      <c r="FYV282" s="755"/>
      <c r="FYW282" s="755"/>
      <c r="FYX282" s="755"/>
      <c r="FYY282" s="755"/>
      <c r="FYZ282" s="755"/>
      <c r="FZA282" s="755"/>
      <c r="FZB282" s="755"/>
      <c r="FZC282" s="755"/>
      <c r="FZD282" s="755"/>
      <c r="FZE282" s="755"/>
      <c r="FZF282" s="755"/>
      <c r="FZG282" s="755"/>
      <c r="FZH282" s="755"/>
      <c r="FZI282" s="755"/>
      <c r="FZJ282" s="755"/>
      <c r="FZK282" s="755"/>
      <c r="FZL282" s="755"/>
      <c r="FZM282" s="755"/>
      <c r="FZN282" s="755"/>
      <c r="FZO282" s="755"/>
      <c r="FZP282" s="755"/>
      <c r="FZQ282" s="755"/>
      <c r="FZR282" s="755"/>
      <c r="FZS282" s="755"/>
      <c r="FZT282" s="755"/>
      <c r="FZU282" s="755"/>
      <c r="FZV282" s="755"/>
      <c r="FZW282" s="755"/>
      <c r="FZX282" s="755"/>
      <c r="FZY282" s="755"/>
      <c r="FZZ282" s="755"/>
      <c r="GAA282" s="755"/>
      <c r="GAB282" s="755"/>
      <c r="GAC282" s="755"/>
      <c r="GAD282" s="755"/>
      <c r="GAE282" s="755"/>
      <c r="GAF282" s="755"/>
      <c r="GAG282" s="755"/>
      <c r="GAH282" s="755"/>
      <c r="GAI282" s="755"/>
      <c r="GAJ282" s="755"/>
      <c r="GAK282" s="755"/>
      <c r="GAL282" s="755"/>
      <c r="GAM282" s="755"/>
      <c r="GAN282" s="755"/>
      <c r="GAO282" s="755"/>
      <c r="GAP282" s="755"/>
      <c r="GAQ282" s="755"/>
      <c r="GAR282" s="755"/>
      <c r="GAS282" s="755"/>
      <c r="GAT282" s="755"/>
      <c r="GAU282" s="755"/>
      <c r="GAV282" s="755"/>
      <c r="GAW282" s="755"/>
      <c r="GAX282" s="755"/>
      <c r="GAY282" s="755"/>
      <c r="GAZ282" s="755"/>
      <c r="GBA282" s="755"/>
      <c r="GBB282" s="755"/>
      <c r="GBC282" s="755"/>
      <c r="GBD282" s="755"/>
      <c r="GBE282" s="755"/>
      <c r="GBF282" s="755"/>
      <c r="GBG282" s="755"/>
      <c r="GBH282" s="755"/>
      <c r="GBI282" s="755"/>
      <c r="GBJ282" s="755"/>
      <c r="GBK282" s="755"/>
      <c r="GBL282" s="755"/>
      <c r="GBM282" s="755"/>
      <c r="GBN282" s="755"/>
      <c r="GBO282" s="755"/>
      <c r="GBP282" s="755"/>
      <c r="GBQ282" s="755"/>
      <c r="GBR282" s="755"/>
      <c r="GBS282" s="755"/>
      <c r="GBT282" s="755"/>
      <c r="GBU282" s="755"/>
      <c r="GBV282" s="755"/>
      <c r="GBW282" s="755"/>
      <c r="GBX282" s="755"/>
      <c r="GBY282" s="755"/>
      <c r="GBZ282" s="755"/>
      <c r="GCA282" s="755"/>
      <c r="GCB282" s="755"/>
      <c r="GCC282" s="755"/>
      <c r="GCD282" s="755"/>
      <c r="GCE282" s="755"/>
      <c r="GCF282" s="755"/>
      <c r="GCG282" s="755"/>
      <c r="GCH282" s="755"/>
      <c r="GCI282" s="755"/>
      <c r="GCJ282" s="755"/>
      <c r="GCK282" s="755"/>
      <c r="GCL282" s="755"/>
      <c r="GCM282" s="755"/>
      <c r="GCN282" s="755"/>
      <c r="GCO282" s="755"/>
      <c r="GCP282" s="755"/>
      <c r="GCQ282" s="755"/>
      <c r="GCR282" s="755"/>
      <c r="GCS282" s="755"/>
      <c r="GCT282" s="755"/>
      <c r="GCU282" s="755"/>
      <c r="GCV282" s="755"/>
      <c r="GCW282" s="755"/>
      <c r="GCX282" s="755"/>
      <c r="GCY282" s="755"/>
      <c r="GCZ282" s="755"/>
      <c r="GDA282" s="755"/>
      <c r="GDB282" s="755"/>
      <c r="GDC282" s="755"/>
      <c r="GDD282" s="755"/>
      <c r="GDE282" s="755"/>
      <c r="GDF282" s="755"/>
      <c r="GDG282" s="755"/>
      <c r="GDH282" s="755"/>
      <c r="GDI282" s="755"/>
      <c r="GDJ282" s="755"/>
      <c r="GDK282" s="755"/>
      <c r="GDL282" s="755"/>
      <c r="GDM282" s="755"/>
      <c r="GDN282" s="755"/>
      <c r="GDO282" s="755"/>
      <c r="GDP282" s="755"/>
      <c r="GDQ282" s="755"/>
      <c r="GDR282" s="755"/>
      <c r="GDS282" s="755"/>
      <c r="GDT282" s="755"/>
      <c r="GDU282" s="755"/>
      <c r="GDV282" s="755"/>
      <c r="GDW282" s="755"/>
      <c r="GDX282" s="755"/>
      <c r="GDY282" s="755"/>
      <c r="GDZ282" s="755"/>
      <c r="GEA282" s="755"/>
      <c r="GEB282" s="755"/>
      <c r="GEC282" s="755"/>
      <c r="GED282" s="755"/>
      <c r="GEE282" s="755"/>
      <c r="GEF282" s="755"/>
      <c r="GEG282" s="755"/>
      <c r="GEH282" s="755"/>
      <c r="GEI282" s="755"/>
      <c r="GEJ282" s="755"/>
      <c r="GEK282" s="755"/>
      <c r="GEL282" s="755"/>
      <c r="GEM282" s="755"/>
      <c r="GEN282" s="755"/>
      <c r="GEO282" s="755"/>
      <c r="GEP282" s="755"/>
      <c r="GEQ282" s="755"/>
      <c r="GER282" s="755"/>
      <c r="GES282" s="755"/>
      <c r="GET282" s="755"/>
      <c r="GEU282" s="755"/>
      <c r="GEV282" s="755"/>
      <c r="GEW282" s="755"/>
      <c r="GEX282" s="755"/>
      <c r="GEY282" s="755"/>
      <c r="GEZ282" s="755"/>
      <c r="GFA282" s="755"/>
      <c r="GFB282" s="755"/>
      <c r="GFC282" s="755"/>
      <c r="GFD282" s="755"/>
      <c r="GFE282" s="755"/>
      <c r="GFF282" s="755"/>
      <c r="GFG282" s="755"/>
      <c r="GFH282" s="755"/>
      <c r="GFI282" s="755"/>
      <c r="GFJ282" s="755"/>
      <c r="GFK282" s="755"/>
      <c r="GFL282" s="755"/>
      <c r="GFM282" s="755"/>
      <c r="GFN282" s="755"/>
      <c r="GFO282" s="755"/>
      <c r="GFP282" s="755"/>
      <c r="GFQ282" s="755"/>
      <c r="GFR282" s="755"/>
      <c r="GFS282" s="755"/>
      <c r="GFT282" s="755"/>
      <c r="GFU282" s="755"/>
      <c r="GFV282" s="755"/>
      <c r="GFW282" s="755"/>
      <c r="GFX282" s="755"/>
      <c r="GFY282" s="755"/>
      <c r="GFZ282" s="755"/>
      <c r="GGA282" s="755"/>
      <c r="GGB282" s="755"/>
      <c r="GGC282" s="755"/>
      <c r="GGD282" s="755"/>
      <c r="GGE282" s="755"/>
      <c r="GGF282" s="755"/>
      <c r="GGG282" s="755"/>
      <c r="GGH282" s="755"/>
      <c r="GGI282" s="755"/>
      <c r="GGJ282" s="755"/>
      <c r="GGK282" s="755"/>
      <c r="GGL282" s="755"/>
      <c r="GGM282" s="755"/>
      <c r="GGN282" s="755"/>
      <c r="GGO282" s="755"/>
      <c r="GGP282" s="755"/>
      <c r="GGQ282" s="755"/>
      <c r="GGR282" s="755"/>
      <c r="GGS282" s="755"/>
      <c r="GGT282" s="755"/>
      <c r="GGU282" s="755"/>
      <c r="GGV282" s="755"/>
      <c r="GGW282" s="755"/>
      <c r="GGX282" s="755"/>
      <c r="GGY282" s="755"/>
      <c r="GGZ282" s="755"/>
      <c r="GHA282" s="755"/>
      <c r="GHB282" s="755"/>
      <c r="GHC282" s="755"/>
      <c r="GHD282" s="755"/>
      <c r="GHE282" s="755"/>
      <c r="GHF282" s="755"/>
      <c r="GHG282" s="755"/>
      <c r="GHH282" s="755"/>
      <c r="GHI282" s="755"/>
      <c r="GHJ282" s="755"/>
      <c r="GHK282" s="755"/>
      <c r="GHL282" s="755"/>
      <c r="GHM282" s="755"/>
      <c r="GHN282" s="755"/>
      <c r="GHO282" s="755"/>
      <c r="GHP282" s="755"/>
      <c r="GHQ282" s="755"/>
      <c r="GHR282" s="755"/>
      <c r="GHS282" s="755"/>
      <c r="GHT282" s="755"/>
      <c r="GHU282" s="755"/>
      <c r="GHV282" s="755"/>
      <c r="GHW282" s="755"/>
      <c r="GHX282" s="755"/>
      <c r="GHY282" s="755"/>
      <c r="GHZ282" s="755"/>
      <c r="GIA282" s="755"/>
      <c r="GIB282" s="755"/>
      <c r="GIC282" s="755"/>
      <c r="GID282" s="755"/>
      <c r="GIE282" s="755"/>
      <c r="GIF282" s="755"/>
      <c r="GIG282" s="755"/>
      <c r="GIH282" s="755"/>
      <c r="GII282" s="755"/>
      <c r="GIJ282" s="755"/>
      <c r="GIK282" s="755"/>
      <c r="GIL282" s="755"/>
      <c r="GIM282" s="755"/>
      <c r="GIN282" s="755"/>
      <c r="GIO282" s="755"/>
      <c r="GIP282" s="755"/>
      <c r="GIQ282" s="755"/>
      <c r="GIR282" s="755"/>
      <c r="GIS282" s="755"/>
      <c r="GIT282" s="755"/>
      <c r="GIU282" s="755"/>
      <c r="GIV282" s="755"/>
      <c r="GIW282" s="755"/>
      <c r="GIX282" s="755"/>
      <c r="GIY282" s="755"/>
      <c r="GIZ282" s="755"/>
      <c r="GJA282" s="755"/>
      <c r="GJB282" s="755"/>
      <c r="GJC282" s="755"/>
      <c r="GJD282" s="755"/>
      <c r="GJE282" s="755"/>
      <c r="GJF282" s="755"/>
      <c r="GJG282" s="755"/>
      <c r="GJH282" s="755"/>
      <c r="GJI282" s="755"/>
      <c r="GJJ282" s="755"/>
      <c r="GJK282" s="755"/>
      <c r="GJL282" s="755"/>
      <c r="GJM282" s="755"/>
      <c r="GJN282" s="755"/>
      <c r="GJO282" s="755"/>
      <c r="GJP282" s="755"/>
      <c r="GJQ282" s="755"/>
      <c r="GJR282" s="755"/>
      <c r="GJS282" s="755"/>
      <c r="GJT282" s="755"/>
      <c r="GJU282" s="755"/>
      <c r="GJV282" s="755"/>
      <c r="GJW282" s="755"/>
      <c r="GJX282" s="755"/>
      <c r="GJY282" s="755"/>
      <c r="GJZ282" s="755"/>
      <c r="GKA282" s="755"/>
      <c r="GKB282" s="755"/>
      <c r="GKC282" s="755"/>
      <c r="GKD282" s="755"/>
      <c r="GKE282" s="755"/>
      <c r="GKF282" s="755"/>
      <c r="GKG282" s="755"/>
      <c r="GKH282" s="755"/>
      <c r="GKI282" s="755"/>
      <c r="GKJ282" s="755"/>
      <c r="GKK282" s="755"/>
      <c r="GKL282" s="755"/>
      <c r="GKM282" s="755"/>
      <c r="GKN282" s="755"/>
      <c r="GKO282" s="755"/>
      <c r="GKP282" s="755"/>
      <c r="GKQ282" s="755"/>
      <c r="GKR282" s="755"/>
      <c r="GKS282" s="755"/>
      <c r="GKT282" s="755"/>
      <c r="GKU282" s="755"/>
      <c r="GKV282" s="755"/>
      <c r="GKW282" s="755"/>
      <c r="GKX282" s="755"/>
      <c r="GKY282" s="755"/>
      <c r="GKZ282" s="755"/>
      <c r="GLA282" s="755"/>
      <c r="GLB282" s="755"/>
      <c r="GLC282" s="755"/>
      <c r="GLD282" s="755"/>
      <c r="GLE282" s="755"/>
      <c r="GLF282" s="755"/>
      <c r="GLG282" s="755"/>
      <c r="GLH282" s="755"/>
      <c r="GLI282" s="755"/>
      <c r="GLJ282" s="755"/>
      <c r="GLK282" s="755"/>
      <c r="GLL282" s="755"/>
      <c r="GLM282" s="755"/>
      <c r="GLN282" s="755"/>
      <c r="GLO282" s="755"/>
      <c r="GLP282" s="755"/>
      <c r="GLQ282" s="755"/>
      <c r="GLR282" s="755"/>
      <c r="GLS282" s="755"/>
      <c r="GLT282" s="755"/>
      <c r="GLU282" s="755"/>
      <c r="GLV282" s="755"/>
      <c r="GLW282" s="755"/>
      <c r="GLX282" s="755"/>
      <c r="GLY282" s="755"/>
      <c r="GLZ282" s="755"/>
      <c r="GMA282" s="755"/>
      <c r="GMB282" s="755"/>
      <c r="GMC282" s="755"/>
      <c r="GMD282" s="755"/>
      <c r="GME282" s="755"/>
      <c r="GMF282" s="755"/>
      <c r="GMG282" s="755"/>
      <c r="GMH282" s="755"/>
      <c r="GMI282" s="755"/>
      <c r="GMJ282" s="755"/>
      <c r="GMK282" s="755"/>
      <c r="GML282" s="755"/>
      <c r="GMM282" s="755"/>
      <c r="GMN282" s="755"/>
      <c r="GMO282" s="755"/>
      <c r="GMP282" s="755"/>
      <c r="GMQ282" s="755"/>
      <c r="GMR282" s="755"/>
      <c r="GMS282" s="755"/>
      <c r="GMT282" s="755"/>
      <c r="GMU282" s="755"/>
      <c r="GMV282" s="755"/>
      <c r="GMW282" s="755"/>
      <c r="GMX282" s="755"/>
      <c r="GMY282" s="755"/>
      <c r="GMZ282" s="755"/>
      <c r="GNA282" s="755"/>
      <c r="GNB282" s="755"/>
      <c r="GNC282" s="755"/>
      <c r="GND282" s="755"/>
      <c r="GNE282" s="755"/>
      <c r="GNF282" s="755"/>
      <c r="GNG282" s="755"/>
      <c r="GNH282" s="755"/>
      <c r="GNI282" s="755"/>
      <c r="GNJ282" s="755"/>
      <c r="GNK282" s="755"/>
      <c r="GNL282" s="755"/>
      <c r="GNM282" s="755"/>
      <c r="GNN282" s="755"/>
      <c r="GNO282" s="755"/>
      <c r="GNP282" s="755"/>
      <c r="GNQ282" s="755"/>
      <c r="GNR282" s="755"/>
      <c r="GNS282" s="755"/>
      <c r="GNT282" s="755"/>
      <c r="GNU282" s="755"/>
      <c r="GNV282" s="755"/>
      <c r="GNW282" s="755"/>
      <c r="GNX282" s="755"/>
      <c r="GNY282" s="755"/>
      <c r="GNZ282" s="755"/>
      <c r="GOA282" s="755"/>
      <c r="GOB282" s="755"/>
      <c r="GOC282" s="755"/>
      <c r="GOD282" s="755"/>
      <c r="GOE282" s="755"/>
      <c r="GOF282" s="755"/>
      <c r="GOG282" s="755"/>
      <c r="GOH282" s="755"/>
      <c r="GOI282" s="755"/>
      <c r="GOJ282" s="755"/>
      <c r="GOK282" s="755"/>
      <c r="GOL282" s="755"/>
      <c r="GOM282" s="755"/>
      <c r="GON282" s="755"/>
      <c r="GOO282" s="755"/>
      <c r="GOP282" s="755"/>
      <c r="GOQ282" s="755"/>
      <c r="GOR282" s="755"/>
      <c r="GOS282" s="755"/>
      <c r="GOT282" s="755"/>
      <c r="GOU282" s="755"/>
      <c r="GOV282" s="755"/>
      <c r="GOW282" s="755"/>
      <c r="GOX282" s="755"/>
      <c r="GOY282" s="755"/>
      <c r="GOZ282" s="755"/>
      <c r="GPA282" s="755"/>
      <c r="GPB282" s="755"/>
      <c r="GPC282" s="755"/>
      <c r="GPD282" s="755"/>
      <c r="GPE282" s="755"/>
      <c r="GPF282" s="755"/>
      <c r="GPG282" s="755"/>
      <c r="GPH282" s="755"/>
      <c r="GPI282" s="755"/>
      <c r="GPJ282" s="755"/>
      <c r="GPK282" s="755"/>
      <c r="GPL282" s="755"/>
      <c r="GPM282" s="755"/>
      <c r="GPN282" s="755"/>
      <c r="GPO282" s="755"/>
      <c r="GPP282" s="755"/>
      <c r="GPQ282" s="755"/>
      <c r="GPR282" s="755"/>
      <c r="GPS282" s="755"/>
      <c r="GPT282" s="755"/>
      <c r="GPU282" s="755"/>
      <c r="GPV282" s="755"/>
      <c r="GPW282" s="755"/>
      <c r="GPX282" s="755"/>
      <c r="GPY282" s="755"/>
      <c r="GPZ282" s="755"/>
      <c r="GQA282" s="755"/>
      <c r="GQB282" s="755"/>
      <c r="GQC282" s="755"/>
      <c r="GQD282" s="755"/>
      <c r="GQE282" s="755"/>
      <c r="GQF282" s="755"/>
      <c r="GQG282" s="755"/>
      <c r="GQH282" s="755"/>
      <c r="GQI282" s="755"/>
      <c r="GQJ282" s="755"/>
      <c r="GQK282" s="755"/>
      <c r="GQL282" s="755"/>
      <c r="GQM282" s="755"/>
      <c r="GQN282" s="755"/>
      <c r="GQO282" s="755"/>
      <c r="GQP282" s="755"/>
      <c r="GQQ282" s="755"/>
      <c r="GQR282" s="755"/>
      <c r="GQS282" s="755"/>
      <c r="GQT282" s="755"/>
      <c r="GQU282" s="755"/>
      <c r="GQV282" s="755"/>
      <c r="GQW282" s="755"/>
      <c r="GQX282" s="755"/>
      <c r="GQY282" s="755"/>
      <c r="GQZ282" s="755"/>
      <c r="GRA282" s="755"/>
      <c r="GRB282" s="755"/>
      <c r="GRC282" s="755"/>
      <c r="GRD282" s="755"/>
      <c r="GRE282" s="755"/>
      <c r="GRF282" s="755"/>
      <c r="GRG282" s="755"/>
      <c r="GRH282" s="755"/>
      <c r="GRI282" s="755"/>
      <c r="GRJ282" s="755"/>
      <c r="GRK282" s="755"/>
      <c r="GRL282" s="755"/>
      <c r="GRM282" s="755"/>
      <c r="GRN282" s="755"/>
      <c r="GRO282" s="755"/>
      <c r="GRP282" s="755"/>
      <c r="GRQ282" s="755"/>
      <c r="GRR282" s="755"/>
      <c r="GRS282" s="755"/>
      <c r="GRT282" s="755"/>
      <c r="GRU282" s="755"/>
      <c r="GRV282" s="755"/>
      <c r="GRW282" s="755"/>
      <c r="GRX282" s="755"/>
      <c r="GRY282" s="755"/>
      <c r="GRZ282" s="755"/>
      <c r="GSA282" s="755"/>
      <c r="GSB282" s="755"/>
      <c r="GSC282" s="755"/>
      <c r="GSD282" s="755"/>
      <c r="GSE282" s="755"/>
      <c r="GSF282" s="755"/>
      <c r="GSG282" s="755"/>
      <c r="GSH282" s="755"/>
      <c r="GSI282" s="755"/>
      <c r="GSJ282" s="755"/>
      <c r="GSK282" s="755"/>
      <c r="GSL282" s="755"/>
      <c r="GSM282" s="755"/>
      <c r="GSN282" s="755"/>
      <c r="GSO282" s="755"/>
      <c r="GSP282" s="755"/>
      <c r="GSQ282" s="755"/>
      <c r="GSR282" s="755"/>
      <c r="GSS282" s="755"/>
      <c r="GST282" s="755"/>
      <c r="GSU282" s="755"/>
      <c r="GSV282" s="755"/>
      <c r="GSW282" s="755"/>
      <c r="GSX282" s="755"/>
      <c r="GSY282" s="755"/>
      <c r="GSZ282" s="755"/>
      <c r="GTA282" s="755"/>
      <c r="GTB282" s="755"/>
      <c r="GTC282" s="755"/>
      <c r="GTD282" s="755"/>
      <c r="GTE282" s="755"/>
      <c r="GTF282" s="755"/>
      <c r="GTG282" s="755"/>
      <c r="GTH282" s="755"/>
      <c r="GTI282" s="755"/>
      <c r="GTJ282" s="755"/>
      <c r="GTK282" s="755"/>
      <c r="GTL282" s="755"/>
      <c r="GTM282" s="755"/>
      <c r="GTN282" s="755"/>
      <c r="GTO282" s="755"/>
      <c r="GTP282" s="755"/>
      <c r="GTQ282" s="755"/>
      <c r="GTR282" s="755"/>
      <c r="GTS282" s="755"/>
      <c r="GTT282" s="755"/>
      <c r="GTU282" s="755"/>
      <c r="GTV282" s="755"/>
      <c r="GTW282" s="755"/>
      <c r="GTX282" s="755"/>
      <c r="GTY282" s="755"/>
      <c r="GTZ282" s="755"/>
      <c r="GUA282" s="755"/>
      <c r="GUB282" s="755"/>
      <c r="GUC282" s="755"/>
      <c r="GUD282" s="755"/>
      <c r="GUE282" s="755"/>
      <c r="GUF282" s="755"/>
      <c r="GUG282" s="755"/>
      <c r="GUH282" s="755"/>
      <c r="GUI282" s="755"/>
      <c r="GUJ282" s="755"/>
      <c r="GUK282" s="755"/>
      <c r="GUL282" s="755"/>
      <c r="GUM282" s="755"/>
      <c r="GUN282" s="755"/>
      <c r="GUO282" s="755"/>
      <c r="GUP282" s="755"/>
      <c r="GUQ282" s="755"/>
      <c r="GUR282" s="755"/>
      <c r="GUS282" s="755"/>
      <c r="GUT282" s="755"/>
      <c r="GUU282" s="755"/>
      <c r="GUV282" s="755"/>
      <c r="GUW282" s="755"/>
      <c r="GUX282" s="755"/>
      <c r="GUY282" s="755"/>
      <c r="GUZ282" s="755"/>
      <c r="GVA282" s="755"/>
      <c r="GVB282" s="755"/>
      <c r="GVC282" s="755"/>
      <c r="GVD282" s="755"/>
      <c r="GVE282" s="755"/>
      <c r="GVF282" s="755"/>
      <c r="GVG282" s="755"/>
      <c r="GVH282" s="755"/>
      <c r="GVI282" s="755"/>
      <c r="GVJ282" s="755"/>
      <c r="GVK282" s="755"/>
      <c r="GVL282" s="755"/>
      <c r="GVM282" s="755"/>
      <c r="GVN282" s="755"/>
      <c r="GVO282" s="755"/>
      <c r="GVP282" s="755"/>
      <c r="GVQ282" s="755"/>
      <c r="GVR282" s="755"/>
      <c r="GVS282" s="755"/>
      <c r="GVT282" s="755"/>
      <c r="GVU282" s="755"/>
      <c r="GVV282" s="755"/>
      <c r="GVW282" s="755"/>
      <c r="GVX282" s="755"/>
      <c r="GVY282" s="755"/>
      <c r="GVZ282" s="755"/>
      <c r="GWA282" s="755"/>
      <c r="GWB282" s="755"/>
      <c r="GWC282" s="755"/>
      <c r="GWD282" s="755"/>
      <c r="GWE282" s="755"/>
      <c r="GWF282" s="755"/>
      <c r="GWG282" s="755"/>
      <c r="GWH282" s="755"/>
      <c r="GWI282" s="755"/>
      <c r="GWJ282" s="755"/>
      <c r="GWK282" s="755"/>
      <c r="GWL282" s="755"/>
      <c r="GWM282" s="755"/>
      <c r="GWN282" s="755"/>
      <c r="GWO282" s="755"/>
      <c r="GWP282" s="755"/>
      <c r="GWQ282" s="755"/>
      <c r="GWR282" s="755"/>
      <c r="GWS282" s="755"/>
      <c r="GWT282" s="755"/>
      <c r="GWU282" s="755"/>
      <c r="GWV282" s="755"/>
      <c r="GWW282" s="755"/>
      <c r="GWX282" s="755"/>
      <c r="GWY282" s="755"/>
      <c r="GWZ282" s="755"/>
      <c r="GXA282" s="755"/>
      <c r="GXB282" s="755"/>
      <c r="GXC282" s="755"/>
      <c r="GXD282" s="755"/>
      <c r="GXE282" s="755"/>
      <c r="GXF282" s="755"/>
      <c r="GXG282" s="755"/>
      <c r="GXH282" s="755"/>
      <c r="GXI282" s="755"/>
      <c r="GXJ282" s="755"/>
      <c r="GXK282" s="755"/>
      <c r="GXL282" s="755"/>
      <c r="GXM282" s="755"/>
      <c r="GXN282" s="755"/>
      <c r="GXO282" s="755"/>
      <c r="GXP282" s="755"/>
      <c r="GXQ282" s="755"/>
      <c r="GXR282" s="755"/>
      <c r="GXS282" s="755"/>
      <c r="GXT282" s="755"/>
      <c r="GXU282" s="755"/>
      <c r="GXV282" s="755"/>
      <c r="GXW282" s="755"/>
      <c r="GXX282" s="755"/>
      <c r="GXY282" s="755"/>
      <c r="GXZ282" s="755"/>
      <c r="GYA282" s="755"/>
      <c r="GYB282" s="755"/>
      <c r="GYC282" s="755"/>
      <c r="GYD282" s="755"/>
      <c r="GYE282" s="755"/>
      <c r="GYF282" s="755"/>
      <c r="GYG282" s="755"/>
      <c r="GYH282" s="755"/>
      <c r="GYI282" s="755"/>
      <c r="GYJ282" s="755"/>
      <c r="GYK282" s="755"/>
      <c r="GYL282" s="755"/>
      <c r="GYM282" s="755"/>
      <c r="GYN282" s="755"/>
      <c r="GYO282" s="755"/>
      <c r="GYP282" s="755"/>
      <c r="GYQ282" s="755"/>
      <c r="GYR282" s="755"/>
      <c r="GYS282" s="755"/>
      <c r="GYT282" s="755"/>
      <c r="GYU282" s="755"/>
      <c r="GYV282" s="755"/>
      <c r="GYW282" s="755"/>
      <c r="GYX282" s="755"/>
      <c r="GYY282" s="755"/>
      <c r="GYZ282" s="755"/>
      <c r="GZA282" s="755"/>
      <c r="GZB282" s="755"/>
      <c r="GZC282" s="755"/>
      <c r="GZD282" s="755"/>
      <c r="GZE282" s="755"/>
      <c r="GZF282" s="755"/>
      <c r="GZG282" s="755"/>
      <c r="GZH282" s="755"/>
      <c r="GZI282" s="755"/>
      <c r="GZJ282" s="755"/>
      <c r="GZK282" s="755"/>
      <c r="GZL282" s="755"/>
      <c r="GZM282" s="755"/>
      <c r="GZN282" s="755"/>
      <c r="GZO282" s="755"/>
      <c r="GZP282" s="755"/>
      <c r="GZQ282" s="755"/>
      <c r="GZR282" s="755"/>
      <c r="GZS282" s="755"/>
      <c r="GZT282" s="755"/>
      <c r="GZU282" s="755"/>
      <c r="GZV282" s="755"/>
      <c r="GZW282" s="755"/>
      <c r="GZX282" s="755"/>
      <c r="GZY282" s="755"/>
      <c r="GZZ282" s="755"/>
      <c r="HAA282" s="755"/>
      <c r="HAB282" s="755"/>
      <c r="HAC282" s="755"/>
      <c r="HAD282" s="755"/>
      <c r="HAE282" s="755"/>
      <c r="HAF282" s="755"/>
      <c r="HAG282" s="755"/>
      <c r="HAH282" s="755"/>
      <c r="HAI282" s="755"/>
      <c r="HAJ282" s="755"/>
      <c r="HAK282" s="755"/>
      <c r="HAL282" s="755"/>
      <c r="HAM282" s="755"/>
      <c r="HAN282" s="755"/>
      <c r="HAO282" s="755"/>
      <c r="HAP282" s="755"/>
      <c r="HAQ282" s="755"/>
      <c r="HAR282" s="755"/>
      <c r="HAS282" s="755"/>
      <c r="HAT282" s="755"/>
      <c r="HAU282" s="755"/>
      <c r="HAV282" s="755"/>
      <c r="HAW282" s="755"/>
      <c r="HAX282" s="755"/>
      <c r="HAY282" s="755"/>
      <c r="HAZ282" s="755"/>
      <c r="HBA282" s="755"/>
      <c r="HBB282" s="755"/>
      <c r="HBC282" s="755"/>
      <c r="HBD282" s="755"/>
      <c r="HBE282" s="755"/>
      <c r="HBF282" s="755"/>
      <c r="HBG282" s="755"/>
      <c r="HBH282" s="755"/>
      <c r="HBI282" s="755"/>
      <c r="HBJ282" s="755"/>
      <c r="HBK282" s="755"/>
      <c r="HBL282" s="755"/>
      <c r="HBM282" s="755"/>
      <c r="HBN282" s="755"/>
      <c r="HBO282" s="755"/>
      <c r="HBP282" s="755"/>
      <c r="HBQ282" s="755"/>
      <c r="HBR282" s="755"/>
      <c r="HBS282" s="755"/>
      <c r="HBT282" s="755"/>
      <c r="HBU282" s="755"/>
      <c r="HBV282" s="755"/>
      <c r="HBW282" s="755"/>
      <c r="HBX282" s="755"/>
      <c r="HBY282" s="755"/>
      <c r="HBZ282" s="755"/>
      <c r="HCA282" s="755"/>
      <c r="HCB282" s="755"/>
      <c r="HCC282" s="755"/>
      <c r="HCD282" s="755"/>
      <c r="HCE282" s="755"/>
      <c r="HCF282" s="755"/>
      <c r="HCG282" s="755"/>
      <c r="HCH282" s="755"/>
      <c r="HCI282" s="755"/>
      <c r="HCJ282" s="755"/>
      <c r="HCK282" s="755"/>
      <c r="HCL282" s="755"/>
      <c r="HCM282" s="755"/>
      <c r="HCN282" s="755"/>
      <c r="HCO282" s="755"/>
      <c r="HCP282" s="755"/>
      <c r="HCQ282" s="755"/>
      <c r="HCR282" s="755"/>
      <c r="HCS282" s="755"/>
      <c r="HCT282" s="755"/>
      <c r="HCU282" s="755"/>
      <c r="HCV282" s="755"/>
      <c r="HCW282" s="755"/>
      <c r="HCX282" s="755"/>
      <c r="HCY282" s="755"/>
      <c r="HCZ282" s="755"/>
      <c r="HDA282" s="755"/>
      <c r="HDB282" s="755"/>
      <c r="HDC282" s="755"/>
      <c r="HDD282" s="755"/>
      <c r="HDE282" s="755"/>
      <c r="HDF282" s="755"/>
      <c r="HDG282" s="755"/>
      <c r="HDH282" s="755"/>
      <c r="HDI282" s="755"/>
      <c r="HDJ282" s="755"/>
      <c r="HDK282" s="755"/>
      <c r="HDL282" s="755"/>
      <c r="HDM282" s="755"/>
      <c r="HDN282" s="755"/>
      <c r="HDO282" s="755"/>
      <c r="HDP282" s="755"/>
      <c r="HDQ282" s="755"/>
      <c r="HDR282" s="755"/>
      <c r="HDS282" s="755"/>
      <c r="HDT282" s="755"/>
      <c r="HDU282" s="755"/>
      <c r="HDV282" s="755"/>
      <c r="HDW282" s="755"/>
      <c r="HDX282" s="755"/>
      <c r="HDY282" s="755"/>
      <c r="HDZ282" s="755"/>
      <c r="HEA282" s="755"/>
      <c r="HEB282" s="755"/>
      <c r="HEC282" s="755"/>
      <c r="HED282" s="755"/>
      <c r="HEE282" s="755"/>
      <c r="HEF282" s="755"/>
      <c r="HEG282" s="755"/>
      <c r="HEH282" s="755"/>
      <c r="HEI282" s="755"/>
      <c r="HEJ282" s="755"/>
      <c r="HEK282" s="755"/>
      <c r="HEL282" s="755"/>
      <c r="HEM282" s="755"/>
      <c r="HEN282" s="755"/>
      <c r="HEO282" s="755"/>
      <c r="HEP282" s="755"/>
      <c r="HEQ282" s="755"/>
      <c r="HER282" s="755"/>
      <c r="HES282" s="755"/>
      <c r="HET282" s="755"/>
      <c r="HEU282" s="755"/>
      <c r="HEV282" s="755"/>
      <c r="HEW282" s="755"/>
      <c r="HEX282" s="755"/>
      <c r="HEY282" s="755"/>
      <c r="HEZ282" s="755"/>
      <c r="HFA282" s="755"/>
      <c r="HFB282" s="755"/>
      <c r="HFC282" s="755"/>
      <c r="HFD282" s="755"/>
      <c r="HFE282" s="755"/>
      <c r="HFF282" s="755"/>
      <c r="HFG282" s="755"/>
      <c r="HFH282" s="755"/>
      <c r="HFI282" s="755"/>
      <c r="HFJ282" s="755"/>
      <c r="HFK282" s="755"/>
      <c r="HFL282" s="755"/>
      <c r="HFM282" s="755"/>
      <c r="HFN282" s="755"/>
      <c r="HFO282" s="755"/>
      <c r="HFP282" s="755"/>
      <c r="HFQ282" s="755"/>
      <c r="HFR282" s="755"/>
      <c r="HFS282" s="755"/>
      <c r="HFT282" s="755"/>
      <c r="HFU282" s="755"/>
      <c r="HFV282" s="755"/>
      <c r="HFW282" s="755"/>
      <c r="HFX282" s="755"/>
      <c r="HFY282" s="755"/>
      <c r="HFZ282" s="755"/>
      <c r="HGA282" s="755"/>
      <c r="HGB282" s="755"/>
      <c r="HGC282" s="755"/>
      <c r="HGD282" s="755"/>
      <c r="HGE282" s="755"/>
      <c r="HGF282" s="755"/>
      <c r="HGG282" s="755"/>
      <c r="HGH282" s="755"/>
      <c r="HGI282" s="755"/>
      <c r="HGJ282" s="755"/>
      <c r="HGK282" s="755"/>
      <c r="HGL282" s="755"/>
      <c r="HGM282" s="755"/>
      <c r="HGN282" s="755"/>
      <c r="HGO282" s="755"/>
      <c r="HGP282" s="755"/>
      <c r="HGQ282" s="755"/>
      <c r="HGR282" s="755"/>
      <c r="HGS282" s="755"/>
      <c r="HGT282" s="755"/>
      <c r="HGU282" s="755"/>
      <c r="HGV282" s="755"/>
      <c r="HGW282" s="755"/>
      <c r="HGX282" s="755"/>
      <c r="HGY282" s="755"/>
      <c r="HGZ282" s="755"/>
      <c r="HHA282" s="755"/>
      <c r="HHB282" s="755"/>
      <c r="HHC282" s="755"/>
      <c r="HHD282" s="755"/>
      <c r="HHE282" s="755"/>
      <c r="HHF282" s="755"/>
      <c r="HHG282" s="755"/>
      <c r="HHH282" s="755"/>
      <c r="HHI282" s="755"/>
      <c r="HHJ282" s="755"/>
      <c r="HHK282" s="755"/>
      <c r="HHL282" s="755"/>
      <c r="HHM282" s="755"/>
      <c r="HHN282" s="755"/>
      <c r="HHO282" s="755"/>
      <c r="HHP282" s="755"/>
      <c r="HHQ282" s="755"/>
      <c r="HHR282" s="755"/>
      <c r="HHS282" s="755"/>
      <c r="HHT282" s="755"/>
      <c r="HHU282" s="755"/>
      <c r="HHV282" s="755"/>
      <c r="HHW282" s="755"/>
      <c r="HHX282" s="755"/>
      <c r="HHY282" s="755"/>
      <c r="HHZ282" s="755"/>
      <c r="HIA282" s="755"/>
      <c r="HIB282" s="755"/>
      <c r="HIC282" s="755"/>
      <c r="HID282" s="755"/>
      <c r="HIE282" s="755"/>
      <c r="HIF282" s="755"/>
      <c r="HIG282" s="755"/>
      <c r="HIH282" s="755"/>
      <c r="HII282" s="755"/>
      <c r="HIJ282" s="755"/>
      <c r="HIK282" s="755"/>
      <c r="HIL282" s="755"/>
      <c r="HIM282" s="755"/>
      <c r="HIN282" s="755"/>
      <c r="HIO282" s="755"/>
      <c r="HIP282" s="755"/>
      <c r="HIQ282" s="755"/>
      <c r="HIR282" s="755"/>
      <c r="HIS282" s="755"/>
      <c r="HIT282" s="755"/>
      <c r="HIU282" s="755"/>
      <c r="HIV282" s="755"/>
      <c r="HIW282" s="755"/>
      <c r="HIX282" s="755"/>
      <c r="HIY282" s="755"/>
      <c r="HIZ282" s="755"/>
      <c r="HJA282" s="755"/>
      <c r="HJB282" s="755"/>
      <c r="HJC282" s="755"/>
      <c r="HJD282" s="755"/>
      <c r="HJE282" s="755"/>
      <c r="HJF282" s="755"/>
      <c r="HJG282" s="755"/>
      <c r="HJH282" s="755"/>
      <c r="HJI282" s="755"/>
      <c r="HJJ282" s="755"/>
      <c r="HJK282" s="755"/>
      <c r="HJL282" s="755"/>
      <c r="HJM282" s="755"/>
      <c r="HJN282" s="755"/>
      <c r="HJO282" s="755"/>
      <c r="HJP282" s="755"/>
      <c r="HJQ282" s="755"/>
      <c r="HJR282" s="755"/>
      <c r="HJS282" s="755"/>
      <c r="HJT282" s="755"/>
      <c r="HJU282" s="755"/>
      <c r="HJV282" s="755"/>
      <c r="HJW282" s="755"/>
      <c r="HJX282" s="755"/>
      <c r="HJY282" s="755"/>
      <c r="HJZ282" s="755"/>
      <c r="HKA282" s="755"/>
      <c r="HKB282" s="755"/>
      <c r="HKC282" s="755"/>
      <c r="HKD282" s="755"/>
      <c r="HKE282" s="755"/>
      <c r="HKF282" s="755"/>
      <c r="HKG282" s="755"/>
      <c r="HKH282" s="755"/>
      <c r="HKI282" s="755"/>
      <c r="HKJ282" s="755"/>
      <c r="HKK282" s="755"/>
      <c r="HKL282" s="755"/>
      <c r="HKM282" s="755"/>
      <c r="HKN282" s="755"/>
      <c r="HKO282" s="755"/>
      <c r="HKP282" s="755"/>
      <c r="HKQ282" s="755"/>
      <c r="HKR282" s="755"/>
      <c r="HKS282" s="755"/>
      <c r="HKT282" s="755"/>
      <c r="HKU282" s="755"/>
      <c r="HKV282" s="755"/>
      <c r="HKW282" s="755"/>
      <c r="HKX282" s="755"/>
      <c r="HKY282" s="755"/>
      <c r="HKZ282" s="755"/>
      <c r="HLA282" s="755"/>
      <c r="HLB282" s="755"/>
      <c r="HLC282" s="755"/>
      <c r="HLD282" s="755"/>
      <c r="HLE282" s="755"/>
      <c r="HLF282" s="755"/>
      <c r="HLG282" s="755"/>
      <c r="HLH282" s="755"/>
      <c r="HLI282" s="755"/>
      <c r="HLJ282" s="755"/>
      <c r="HLK282" s="755"/>
      <c r="HLL282" s="755"/>
      <c r="HLM282" s="755"/>
      <c r="HLN282" s="755"/>
      <c r="HLO282" s="755"/>
      <c r="HLP282" s="755"/>
      <c r="HLQ282" s="755"/>
      <c r="HLR282" s="755"/>
      <c r="HLS282" s="755"/>
      <c r="HLT282" s="755"/>
      <c r="HLU282" s="755"/>
      <c r="HLV282" s="755"/>
      <c r="HLW282" s="755"/>
      <c r="HLX282" s="755"/>
      <c r="HLY282" s="755"/>
      <c r="HLZ282" s="755"/>
      <c r="HMA282" s="755"/>
      <c r="HMB282" s="755"/>
      <c r="HMC282" s="755"/>
      <c r="HMD282" s="755"/>
      <c r="HME282" s="755"/>
      <c r="HMF282" s="755"/>
      <c r="HMG282" s="755"/>
      <c r="HMH282" s="755"/>
      <c r="HMI282" s="755"/>
      <c r="HMJ282" s="755"/>
      <c r="HMK282" s="755"/>
      <c r="HML282" s="755"/>
      <c r="HMM282" s="755"/>
      <c r="HMN282" s="755"/>
      <c r="HMO282" s="755"/>
      <c r="HMP282" s="755"/>
      <c r="HMQ282" s="755"/>
      <c r="HMR282" s="755"/>
      <c r="HMS282" s="755"/>
      <c r="HMT282" s="755"/>
      <c r="HMU282" s="755"/>
      <c r="HMV282" s="755"/>
      <c r="HMW282" s="755"/>
      <c r="HMX282" s="755"/>
      <c r="HMY282" s="755"/>
      <c r="HMZ282" s="755"/>
      <c r="HNA282" s="755"/>
      <c r="HNB282" s="755"/>
      <c r="HNC282" s="755"/>
      <c r="HND282" s="755"/>
      <c r="HNE282" s="755"/>
      <c r="HNF282" s="755"/>
      <c r="HNG282" s="755"/>
      <c r="HNH282" s="755"/>
      <c r="HNI282" s="755"/>
      <c r="HNJ282" s="755"/>
      <c r="HNK282" s="755"/>
      <c r="HNL282" s="755"/>
      <c r="HNM282" s="755"/>
      <c r="HNN282" s="755"/>
      <c r="HNO282" s="755"/>
      <c r="HNP282" s="755"/>
      <c r="HNQ282" s="755"/>
      <c r="HNR282" s="755"/>
      <c r="HNS282" s="755"/>
      <c r="HNT282" s="755"/>
      <c r="HNU282" s="755"/>
      <c r="HNV282" s="755"/>
      <c r="HNW282" s="755"/>
      <c r="HNX282" s="755"/>
      <c r="HNY282" s="755"/>
      <c r="HNZ282" s="755"/>
      <c r="HOA282" s="755"/>
      <c r="HOB282" s="755"/>
      <c r="HOC282" s="755"/>
      <c r="HOD282" s="755"/>
      <c r="HOE282" s="755"/>
      <c r="HOF282" s="755"/>
      <c r="HOG282" s="755"/>
      <c r="HOH282" s="755"/>
      <c r="HOI282" s="755"/>
      <c r="HOJ282" s="755"/>
      <c r="HOK282" s="755"/>
      <c r="HOL282" s="755"/>
      <c r="HOM282" s="755"/>
      <c r="HON282" s="755"/>
      <c r="HOO282" s="755"/>
      <c r="HOP282" s="755"/>
      <c r="HOQ282" s="755"/>
      <c r="HOR282" s="755"/>
      <c r="HOS282" s="755"/>
      <c r="HOT282" s="755"/>
      <c r="HOU282" s="755"/>
      <c r="HOV282" s="755"/>
      <c r="HOW282" s="755"/>
      <c r="HOX282" s="755"/>
      <c r="HOY282" s="755"/>
      <c r="HOZ282" s="755"/>
      <c r="HPA282" s="755"/>
      <c r="HPB282" s="755"/>
      <c r="HPC282" s="755"/>
      <c r="HPD282" s="755"/>
      <c r="HPE282" s="755"/>
      <c r="HPF282" s="755"/>
      <c r="HPG282" s="755"/>
      <c r="HPH282" s="755"/>
      <c r="HPI282" s="755"/>
      <c r="HPJ282" s="755"/>
      <c r="HPK282" s="755"/>
      <c r="HPL282" s="755"/>
      <c r="HPM282" s="755"/>
      <c r="HPN282" s="755"/>
      <c r="HPO282" s="755"/>
      <c r="HPP282" s="755"/>
      <c r="HPQ282" s="755"/>
      <c r="HPR282" s="755"/>
      <c r="HPS282" s="755"/>
      <c r="HPT282" s="755"/>
      <c r="HPU282" s="755"/>
      <c r="HPV282" s="755"/>
      <c r="HPW282" s="755"/>
      <c r="HPX282" s="755"/>
      <c r="HPY282" s="755"/>
      <c r="HPZ282" s="755"/>
      <c r="HQA282" s="755"/>
      <c r="HQB282" s="755"/>
      <c r="HQC282" s="755"/>
      <c r="HQD282" s="755"/>
      <c r="HQE282" s="755"/>
      <c r="HQF282" s="755"/>
      <c r="HQG282" s="755"/>
      <c r="HQH282" s="755"/>
      <c r="HQI282" s="755"/>
      <c r="HQJ282" s="755"/>
      <c r="HQK282" s="755"/>
      <c r="HQL282" s="755"/>
      <c r="HQM282" s="755"/>
      <c r="HQN282" s="755"/>
      <c r="HQO282" s="755"/>
      <c r="HQP282" s="755"/>
      <c r="HQQ282" s="755"/>
      <c r="HQR282" s="755"/>
      <c r="HQS282" s="755"/>
      <c r="HQT282" s="755"/>
      <c r="HQU282" s="755"/>
      <c r="HQV282" s="755"/>
      <c r="HQW282" s="755"/>
      <c r="HQX282" s="755"/>
      <c r="HQY282" s="755"/>
      <c r="HQZ282" s="755"/>
      <c r="HRA282" s="755"/>
      <c r="HRB282" s="755"/>
      <c r="HRC282" s="755"/>
      <c r="HRD282" s="755"/>
      <c r="HRE282" s="755"/>
      <c r="HRF282" s="755"/>
      <c r="HRG282" s="755"/>
      <c r="HRH282" s="755"/>
      <c r="HRI282" s="755"/>
      <c r="HRJ282" s="755"/>
      <c r="HRK282" s="755"/>
      <c r="HRL282" s="755"/>
      <c r="HRM282" s="755"/>
      <c r="HRN282" s="755"/>
      <c r="HRO282" s="755"/>
      <c r="HRP282" s="755"/>
      <c r="HRQ282" s="755"/>
      <c r="HRR282" s="755"/>
      <c r="HRS282" s="755"/>
      <c r="HRT282" s="755"/>
      <c r="HRU282" s="755"/>
      <c r="HRV282" s="755"/>
      <c r="HRW282" s="755"/>
      <c r="HRX282" s="755"/>
      <c r="HRY282" s="755"/>
      <c r="HRZ282" s="755"/>
      <c r="HSA282" s="755"/>
      <c r="HSB282" s="755"/>
      <c r="HSC282" s="755"/>
      <c r="HSD282" s="755"/>
      <c r="HSE282" s="755"/>
      <c r="HSF282" s="755"/>
      <c r="HSG282" s="755"/>
      <c r="HSH282" s="755"/>
      <c r="HSI282" s="755"/>
      <c r="HSJ282" s="755"/>
      <c r="HSK282" s="755"/>
      <c r="HSL282" s="755"/>
      <c r="HSM282" s="755"/>
      <c r="HSN282" s="755"/>
      <c r="HSO282" s="755"/>
      <c r="HSP282" s="755"/>
      <c r="HSQ282" s="755"/>
      <c r="HSR282" s="755"/>
      <c r="HSS282" s="755"/>
      <c r="HST282" s="755"/>
      <c r="HSU282" s="755"/>
      <c r="HSV282" s="755"/>
      <c r="HSW282" s="755"/>
      <c r="HSX282" s="755"/>
      <c r="HSY282" s="755"/>
      <c r="HSZ282" s="755"/>
      <c r="HTA282" s="755"/>
      <c r="HTB282" s="755"/>
      <c r="HTC282" s="755"/>
      <c r="HTD282" s="755"/>
      <c r="HTE282" s="755"/>
      <c r="HTF282" s="755"/>
      <c r="HTG282" s="755"/>
      <c r="HTH282" s="755"/>
      <c r="HTI282" s="755"/>
      <c r="HTJ282" s="755"/>
      <c r="HTK282" s="755"/>
      <c r="HTL282" s="755"/>
      <c r="HTM282" s="755"/>
      <c r="HTN282" s="755"/>
      <c r="HTO282" s="755"/>
      <c r="HTP282" s="755"/>
      <c r="HTQ282" s="755"/>
      <c r="HTR282" s="755"/>
      <c r="HTS282" s="755"/>
      <c r="HTT282" s="755"/>
      <c r="HTU282" s="755"/>
      <c r="HTV282" s="755"/>
      <c r="HTW282" s="755"/>
      <c r="HTX282" s="755"/>
      <c r="HTY282" s="755"/>
      <c r="HTZ282" s="755"/>
      <c r="HUA282" s="755"/>
      <c r="HUB282" s="755"/>
      <c r="HUC282" s="755"/>
      <c r="HUD282" s="755"/>
      <c r="HUE282" s="755"/>
      <c r="HUF282" s="755"/>
      <c r="HUG282" s="755"/>
      <c r="HUH282" s="755"/>
      <c r="HUI282" s="755"/>
      <c r="HUJ282" s="755"/>
      <c r="HUK282" s="755"/>
      <c r="HUL282" s="755"/>
      <c r="HUM282" s="755"/>
      <c r="HUN282" s="755"/>
      <c r="HUO282" s="755"/>
      <c r="HUP282" s="755"/>
      <c r="HUQ282" s="755"/>
      <c r="HUR282" s="755"/>
      <c r="HUS282" s="755"/>
      <c r="HUT282" s="755"/>
      <c r="HUU282" s="755"/>
      <c r="HUV282" s="755"/>
      <c r="HUW282" s="755"/>
      <c r="HUX282" s="755"/>
      <c r="HUY282" s="755"/>
      <c r="HUZ282" s="755"/>
      <c r="HVA282" s="755"/>
      <c r="HVB282" s="755"/>
      <c r="HVC282" s="755"/>
      <c r="HVD282" s="755"/>
      <c r="HVE282" s="755"/>
      <c r="HVF282" s="755"/>
      <c r="HVG282" s="755"/>
      <c r="HVH282" s="755"/>
      <c r="HVI282" s="755"/>
      <c r="HVJ282" s="755"/>
      <c r="HVK282" s="755"/>
      <c r="HVL282" s="755"/>
      <c r="HVM282" s="755"/>
      <c r="HVN282" s="755"/>
      <c r="HVO282" s="755"/>
      <c r="HVP282" s="755"/>
      <c r="HVQ282" s="755"/>
      <c r="HVR282" s="755"/>
      <c r="HVS282" s="755"/>
      <c r="HVT282" s="755"/>
      <c r="HVU282" s="755"/>
      <c r="HVV282" s="755"/>
      <c r="HVW282" s="755"/>
      <c r="HVX282" s="755"/>
      <c r="HVY282" s="755"/>
      <c r="HVZ282" s="755"/>
      <c r="HWA282" s="755"/>
      <c r="HWB282" s="755"/>
      <c r="HWC282" s="755"/>
      <c r="HWD282" s="755"/>
      <c r="HWE282" s="755"/>
      <c r="HWF282" s="755"/>
      <c r="HWG282" s="755"/>
      <c r="HWH282" s="755"/>
      <c r="HWI282" s="755"/>
      <c r="HWJ282" s="755"/>
      <c r="HWK282" s="755"/>
      <c r="HWL282" s="755"/>
      <c r="HWM282" s="755"/>
      <c r="HWN282" s="755"/>
      <c r="HWO282" s="755"/>
      <c r="HWP282" s="755"/>
      <c r="HWQ282" s="755"/>
      <c r="HWR282" s="755"/>
      <c r="HWS282" s="755"/>
      <c r="HWT282" s="755"/>
      <c r="HWU282" s="755"/>
      <c r="HWV282" s="755"/>
      <c r="HWW282" s="755"/>
      <c r="HWX282" s="755"/>
      <c r="HWY282" s="755"/>
      <c r="HWZ282" s="755"/>
      <c r="HXA282" s="755"/>
      <c r="HXB282" s="755"/>
      <c r="HXC282" s="755"/>
      <c r="HXD282" s="755"/>
      <c r="HXE282" s="755"/>
      <c r="HXF282" s="755"/>
      <c r="HXG282" s="755"/>
      <c r="HXH282" s="755"/>
      <c r="HXI282" s="755"/>
      <c r="HXJ282" s="755"/>
      <c r="HXK282" s="755"/>
      <c r="HXL282" s="755"/>
      <c r="HXM282" s="755"/>
      <c r="HXN282" s="755"/>
      <c r="HXO282" s="755"/>
      <c r="HXP282" s="755"/>
      <c r="HXQ282" s="755"/>
      <c r="HXR282" s="755"/>
      <c r="HXS282" s="755"/>
      <c r="HXT282" s="755"/>
      <c r="HXU282" s="755"/>
      <c r="HXV282" s="755"/>
      <c r="HXW282" s="755"/>
      <c r="HXX282" s="755"/>
      <c r="HXY282" s="755"/>
      <c r="HXZ282" s="755"/>
      <c r="HYA282" s="755"/>
      <c r="HYB282" s="755"/>
      <c r="HYC282" s="755"/>
      <c r="HYD282" s="755"/>
      <c r="HYE282" s="755"/>
      <c r="HYF282" s="755"/>
      <c r="HYG282" s="755"/>
      <c r="HYH282" s="755"/>
      <c r="HYI282" s="755"/>
      <c r="HYJ282" s="755"/>
      <c r="HYK282" s="755"/>
      <c r="HYL282" s="755"/>
      <c r="HYM282" s="755"/>
      <c r="HYN282" s="755"/>
      <c r="HYO282" s="755"/>
      <c r="HYP282" s="755"/>
      <c r="HYQ282" s="755"/>
      <c r="HYR282" s="755"/>
      <c r="HYS282" s="755"/>
      <c r="HYT282" s="755"/>
      <c r="HYU282" s="755"/>
      <c r="HYV282" s="755"/>
      <c r="HYW282" s="755"/>
      <c r="HYX282" s="755"/>
      <c r="HYY282" s="755"/>
      <c r="HYZ282" s="755"/>
      <c r="HZA282" s="755"/>
      <c r="HZB282" s="755"/>
      <c r="HZC282" s="755"/>
      <c r="HZD282" s="755"/>
      <c r="HZE282" s="755"/>
      <c r="HZF282" s="755"/>
      <c r="HZG282" s="755"/>
      <c r="HZH282" s="755"/>
      <c r="HZI282" s="755"/>
      <c r="HZJ282" s="755"/>
      <c r="HZK282" s="755"/>
      <c r="HZL282" s="755"/>
      <c r="HZM282" s="755"/>
      <c r="HZN282" s="755"/>
      <c r="HZO282" s="755"/>
      <c r="HZP282" s="755"/>
      <c r="HZQ282" s="755"/>
      <c r="HZR282" s="755"/>
      <c r="HZS282" s="755"/>
      <c r="HZT282" s="755"/>
      <c r="HZU282" s="755"/>
      <c r="HZV282" s="755"/>
      <c r="HZW282" s="755"/>
      <c r="HZX282" s="755"/>
      <c r="HZY282" s="755"/>
      <c r="HZZ282" s="755"/>
      <c r="IAA282" s="755"/>
      <c r="IAB282" s="755"/>
      <c r="IAC282" s="755"/>
      <c r="IAD282" s="755"/>
      <c r="IAE282" s="755"/>
      <c r="IAF282" s="755"/>
      <c r="IAG282" s="755"/>
      <c r="IAH282" s="755"/>
      <c r="IAI282" s="755"/>
      <c r="IAJ282" s="755"/>
      <c r="IAK282" s="755"/>
      <c r="IAL282" s="755"/>
      <c r="IAM282" s="755"/>
      <c r="IAN282" s="755"/>
      <c r="IAO282" s="755"/>
      <c r="IAP282" s="755"/>
      <c r="IAQ282" s="755"/>
      <c r="IAR282" s="755"/>
      <c r="IAS282" s="755"/>
      <c r="IAT282" s="755"/>
      <c r="IAU282" s="755"/>
      <c r="IAV282" s="755"/>
      <c r="IAW282" s="755"/>
      <c r="IAX282" s="755"/>
      <c r="IAY282" s="755"/>
      <c r="IAZ282" s="755"/>
      <c r="IBA282" s="755"/>
      <c r="IBB282" s="755"/>
      <c r="IBC282" s="755"/>
      <c r="IBD282" s="755"/>
      <c r="IBE282" s="755"/>
      <c r="IBF282" s="755"/>
      <c r="IBG282" s="755"/>
      <c r="IBH282" s="755"/>
      <c r="IBI282" s="755"/>
      <c r="IBJ282" s="755"/>
      <c r="IBK282" s="755"/>
      <c r="IBL282" s="755"/>
      <c r="IBM282" s="755"/>
      <c r="IBN282" s="755"/>
      <c r="IBO282" s="755"/>
      <c r="IBP282" s="755"/>
      <c r="IBQ282" s="755"/>
      <c r="IBR282" s="755"/>
      <c r="IBS282" s="755"/>
      <c r="IBT282" s="755"/>
      <c r="IBU282" s="755"/>
      <c r="IBV282" s="755"/>
      <c r="IBW282" s="755"/>
      <c r="IBX282" s="755"/>
      <c r="IBY282" s="755"/>
      <c r="IBZ282" s="755"/>
      <c r="ICA282" s="755"/>
      <c r="ICB282" s="755"/>
      <c r="ICC282" s="755"/>
      <c r="ICD282" s="755"/>
      <c r="ICE282" s="755"/>
      <c r="ICF282" s="755"/>
      <c r="ICG282" s="755"/>
      <c r="ICH282" s="755"/>
      <c r="ICI282" s="755"/>
      <c r="ICJ282" s="755"/>
      <c r="ICK282" s="755"/>
      <c r="ICL282" s="755"/>
      <c r="ICM282" s="755"/>
      <c r="ICN282" s="755"/>
      <c r="ICO282" s="755"/>
      <c r="ICP282" s="755"/>
      <c r="ICQ282" s="755"/>
      <c r="ICR282" s="755"/>
      <c r="ICS282" s="755"/>
      <c r="ICT282" s="755"/>
      <c r="ICU282" s="755"/>
      <c r="ICV282" s="755"/>
      <c r="ICW282" s="755"/>
      <c r="ICX282" s="755"/>
      <c r="ICY282" s="755"/>
      <c r="ICZ282" s="755"/>
      <c r="IDA282" s="755"/>
      <c r="IDB282" s="755"/>
      <c r="IDC282" s="755"/>
      <c r="IDD282" s="755"/>
      <c r="IDE282" s="755"/>
      <c r="IDF282" s="755"/>
      <c r="IDG282" s="755"/>
      <c r="IDH282" s="755"/>
      <c r="IDI282" s="755"/>
      <c r="IDJ282" s="755"/>
      <c r="IDK282" s="755"/>
      <c r="IDL282" s="755"/>
      <c r="IDM282" s="755"/>
      <c r="IDN282" s="755"/>
      <c r="IDO282" s="755"/>
      <c r="IDP282" s="755"/>
      <c r="IDQ282" s="755"/>
      <c r="IDR282" s="755"/>
      <c r="IDS282" s="755"/>
      <c r="IDT282" s="755"/>
      <c r="IDU282" s="755"/>
      <c r="IDV282" s="755"/>
      <c r="IDW282" s="755"/>
      <c r="IDX282" s="755"/>
      <c r="IDY282" s="755"/>
      <c r="IDZ282" s="755"/>
      <c r="IEA282" s="755"/>
      <c r="IEB282" s="755"/>
      <c r="IEC282" s="755"/>
      <c r="IED282" s="755"/>
      <c r="IEE282" s="755"/>
      <c r="IEF282" s="755"/>
      <c r="IEG282" s="755"/>
      <c r="IEH282" s="755"/>
      <c r="IEI282" s="755"/>
      <c r="IEJ282" s="755"/>
      <c r="IEK282" s="755"/>
      <c r="IEL282" s="755"/>
      <c r="IEM282" s="755"/>
      <c r="IEN282" s="755"/>
      <c r="IEO282" s="755"/>
      <c r="IEP282" s="755"/>
      <c r="IEQ282" s="755"/>
      <c r="IER282" s="755"/>
      <c r="IES282" s="755"/>
      <c r="IET282" s="755"/>
      <c r="IEU282" s="755"/>
      <c r="IEV282" s="755"/>
      <c r="IEW282" s="755"/>
      <c r="IEX282" s="755"/>
      <c r="IEY282" s="755"/>
      <c r="IEZ282" s="755"/>
      <c r="IFA282" s="755"/>
      <c r="IFB282" s="755"/>
      <c r="IFC282" s="755"/>
      <c r="IFD282" s="755"/>
      <c r="IFE282" s="755"/>
      <c r="IFF282" s="755"/>
      <c r="IFG282" s="755"/>
      <c r="IFH282" s="755"/>
      <c r="IFI282" s="755"/>
      <c r="IFJ282" s="755"/>
      <c r="IFK282" s="755"/>
      <c r="IFL282" s="755"/>
      <c r="IFM282" s="755"/>
      <c r="IFN282" s="755"/>
      <c r="IFO282" s="755"/>
      <c r="IFP282" s="755"/>
      <c r="IFQ282" s="755"/>
      <c r="IFR282" s="755"/>
      <c r="IFS282" s="755"/>
      <c r="IFT282" s="755"/>
      <c r="IFU282" s="755"/>
      <c r="IFV282" s="755"/>
      <c r="IFW282" s="755"/>
      <c r="IFX282" s="755"/>
      <c r="IFY282" s="755"/>
      <c r="IFZ282" s="755"/>
      <c r="IGA282" s="755"/>
      <c r="IGB282" s="755"/>
      <c r="IGC282" s="755"/>
      <c r="IGD282" s="755"/>
      <c r="IGE282" s="755"/>
      <c r="IGF282" s="755"/>
      <c r="IGG282" s="755"/>
      <c r="IGH282" s="755"/>
      <c r="IGI282" s="755"/>
      <c r="IGJ282" s="755"/>
      <c r="IGK282" s="755"/>
      <c r="IGL282" s="755"/>
      <c r="IGM282" s="755"/>
      <c r="IGN282" s="755"/>
      <c r="IGO282" s="755"/>
      <c r="IGP282" s="755"/>
      <c r="IGQ282" s="755"/>
      <c r="IGR282" s="755"/>
      <c r="IGS282" s="755"/>
      <c r="IGT282" s="755"/>
      <c r="IGU282" s="755"/>
      <c r="IGV282" s="755"/>
      <c r="IGW282" s="755"/>
      <c r="IGX282" s="755"/>
      <c r="IGY282" s="755"/>
      <c r="IGZ282" s="755"/>
      <c r="IHA282" s="755"/>
      <c r="IHB282" s="755"/>
      <c r="IHC282" s="755"/>
      <c r="IHD282" s="755"/>
      <c r="IHE282" s="755"/>
      <c r="IHF282" s="755"/>
      <c r="IHG282" s="755"/>
      <c r="IHH282" s="755"/>
      <c r="IHI282" s="755"/>
      <c r="IHJ282" s="755"/>
      <c r="IHK282" s="755"/>
      <c r="IHL282" s="755"/>
      <c r="IHM282" s="755"/>
      <c r="IHN282" s="755"/>
      <c r="IHO282" s="755"/>
      <c r="IHP282" s="755"/>
      <c r="IHQ282" s="755"/>
      <c r="IHR282" s="755"/>
      <c r="IHS282" s="755"/>
      <c r="IHT282" s="755"/>
      <c r="IHU282" s="755"/>
      <c r="IHV282" s="755"/>
      <c r="IHW282" s="755"/>
      <c r="IHX282" s="755"/>
      <c r="IHY282" s="755"/>
      <c r="IHZ282" s="755"/>
      <c r="IIA282" s="755"/>
      <c r="IIB282" s="755"/>
      <c r="IIC282" s="755"/>
      <c r="IID282" s="755"/>
      <c r="IIE282" s="755"/>
      <c r="IIF282" s="755"/>
      <c r="IIG282" s="755"/>
      <c r="IIH282" s="755"/>
      <c r="III282" s="755"/>
      <c r="IIJ282" s="755"/>
      <c r="IIK282" s="755"/>
      <c r="IIL282" s="755"/>
      <c r="IIM282" s="755"/>
      <c r="IIN282" s="755"/>
      <c r="IIO282" s="755"/>
      <c r="IIP282" s="755"/>
      <c r="IIQ282" s="755"/>
      <c r="IIR282" s="755"/>
      <c r="IIS282" s="755"/>
      <c r="IIT282" s="755"/>
      <c r="IIU282" s="755"/>
      <c r="IIV282" s="755"/>
      <c r="IIW282" s="755"/>
      <c r="IIX282" s="755"/>
      <c r="IIY282" s="755"/>
      <c r="IIZ282" s="755"/>
      <c r="IJA282" s="755"/>
      <c r="IJB282" s="755"/>
      <c r="IJC282" s="755"/>
      <c r="IJD282" s="755"/>
      <c r="IJE282" s="755"/>
      <c r="IJF282" s="755"/>
      <c r="IJG282" s="755"/>
      <c r="IJH282" s="755"/>
      <c r="IJI282" s="755"/>
      <c r="IJJ282" s="755"/>
      <c r="IJK282" s="755"/>
      <c r="IJL282" s="755"/>
      <c r="IJM282" s="755"/>
      <c r="IJN282" s="755"/>
      <c r="IJO282" s="755"/>
      <c r="IJP282" s="755"/>
      <c r="IJQ282" s="755"/>
      <c r="IJR282" s="755"/>
      <c r="IJS282" s="755"/>
      <c r="IJT282" s="755"/>
      <c r="IJU282" s="755"/>
      <c r="IJV282" s="755"/>
      <c r="IJW282" s="755"/>
      <c r="IJX282" s="755"/>
      <c r="IJY282" s="755"/>
      <c r="IJZ282" s="755"/>
      <c r="IKA282" s="755"/>
      <c r="IKB282" s="755"/>
      <c r="IKC282" s="755"/>
      <c r="IKD282" s="755"/>
      <c r="IKE282" s="755"/>
      <c r="IKF282" s="755"/>
      <c r="IKG282" s="755"/>
      <c r="IKH282" s="755"/>
      <c r="IKI282" s="755"/>
      <c r="IKJ282" s="755"/>
      <c r="IKK282" s="755"/>
      <c r="IKL282" s="755"/>
      <c r="IKM282" s="755"/>
      <c r="IKN282" s="755"/>
      <c r="IKO282" s="755"/>
      <c r="IKP282" s="755"/>
      <c r="IKQ282" s="755"/>
      <c r="IKR282" s="755"/>
      <c r="IKS282" s="755"/>
      <c r="IKT282" s="755"/>
      <c r="IKU282" s="755"/>
      <c r="IKV282" s="755"/>
      <c r="IKW282" s="755"/>
      <c r="IKX282" s="755"/>
      <c r="IKY282" s="755"/>
      <c r="IKZ282" s="755"/>
      <c r="ILA282" s="755"/>
      <c r="ILB282" s="755"/>
      <c r="ILC282" s="755"/>
      <c r="ILD282" s="755"/>
      <c r="ILE282" s="755"/>
      <c r="ILF282" s="755"/>
      <c r="ILG282" s="755"/>
      <c r="ILH282" s="755"/>
      <c r="ILI282" s="755"/>
      <c r="ILJ282" s="755"/>
      <c r="ILK282" s="755"/>
      <c r="ILL282" s="755"/>
      <c r="ILM282" s="755"/>
      <c r="ILN282" s="755"/>
      <c r="ILO282" s="755"/>
      <c r="ILP282" s="755"/>
      <c r="ILQ282" s="755"/>
      <c r="ILR282" s="755"/>
      <c r="ILS282" s="755"/>
      <c r="ILT282" s="755"/>
      <c r="ILU282" s="755"/>
      <c r="ILV282" s="755"/>
      <c r="ILW282" s="755"/>
      <c r="ILX282" s="755"/>
      <c r="ILY282" s="755"/>
      <c r="ILZ282" s="755"/>
      <c r="IMA282" s="755"/>
      <c r="IMB282" s="755"/>
      <c r="IMC282" s="755"/>
      <c r="IMD282" s="755"/>
      <c r="IME282" s="755"/>
      <c r="IMF282" s="755"/>
      <c r="IMG282" s="755"/>
      <c r="IMH282" s="755"/>
      <c r="IMI282" s="755"/>
      <c r="IMJ282" s="755"/>
      <c r="IMK282" s="755"/>
      <c r="IML282" s="755"/>
      <c r="IMM282" s="755"/>
      <c r="IMN282" s="755"/>
      <c r="IMO282" s="755"/>
      <c r="IMP282" s="755"/>
      <c r="IMQ282" s="755"/>
      <c r="IMR282" s="755"/>
      <c r="IMS282" s="755"/>
      <c r="IMT282" s="755"/>
      <c r="IMU282" s="755"/>
      <c r="IMV282" s="755"/>
      <c r="IMW282" s="755"/>
      <c r="IMX282" s="755"/>
      <c r="IMY282" s="755"/>
      <c r="IMZ282" s="755"/>
      <c r="INA282" s="755"/>
      <c r="INB282" s="755"/>
      <c r="INC282" s="755"/>
      <c r="IND282" s="755"/>
      <c r="INE282" s="755"/>
      <c r="INF282" s="755"/>
      <c r="ING282" s="755"/>
      <c r="INH282" s="755"/>
      <c r="INI282" s="755"/>
      <c r="INJ282" s="755"/>
      <c r="INK282" s="755"/>
      <c r="INL282" s="755"/>
      <c r="INM282" s="755"/>
      <c r="INN282" s="755"/>
      <c r="INO282" s="755"/>
      <c r="INP282" s="755"/>
      <c r="INQ282" s="755"/>
      <c r="INR282" s="755"/>
      <c r="INS282" s="755"/>
      <c r="INT282" s="755"/>
      <c r="INU282" s="755"/>
      <c r="INV282" s="755"/>
      <c r="INW282" s="755"/>
      <c r="INX282" s="755"/>
      <c r="INY282" s="755"/>
      <c r="INZ282" s="755"/>
      <c r="IOA282" s="755"/>
      <c r="IOB282" s="755"/>
      <c r="IOC282" s="755"/>
      <c r="IOD282" s="755"/>
      <c r="IOE282" s="755"/>
      <c r="IOF282" s="755"/>
      <c r="IOG282" s="755"/>
      <c r="IOH282" s="755"/>
      <c r="IOI282" s="755"/>
      <c r="IOJ282" s="755"/>
      <c r="IOK282" s="755"/>
      <c r="IOL282" s="755"/>
      <c r="IOM282" s="755"/>
      <c r="ION282" s="755"/>
      <c r="IOO282" s="755"/>
      <c r="IOP282" s="755"/>
      <c r="IOQ282" s="755"/>
      <c r="IOR282" s="755"/>
      <c r="IOS282" s="755"/>
      <c r="IOT282" s="755"/>
      <c r="IOU282" s="755"/>
      <c r="IOV282" s="755"/>
      <c r="IOW282" s="755"/>
      <c r="IOX282" s="755"/>
      <c r="IOY282" s="755"/>
      <c r="IOZ282" s="755"/>
      <c r="IPA282" s="755"/>
      <c r="IPB282" s="755"/>
      <c r="IPC282" s="755"/>
      <c r="IPD282" s="755"/>
      <c r="IPE282" s="755"/>
      <c r="IPF282" s="755"/>
      <c r="IPG282" s="755"/>
      <c r="IPH282" s="755"/>
      <c r="IPI282" s="755"/>
      <c r="IPJ282" s="755"/>
      <c r="IPK282" s="755"/>
      <c r="IPL282" s="755"/>
      <c r="IPM282" s="755"/>
      <c r="IPN282" s="755"/>
      <c r="IPO282" s="755"/>
      <c r="IPP282" s="755"/>
      <c r="IPQ282" s="755"/>
      <c r="IPR282" s="755"/>
      <c r="IPS282" s="755"/>
      <c r="IPT282" s="755"/>
      <c r="IPU282" s="755"/>
      <c r="IPV282" s="755"/>
      <c r="IPW282" s="755"/>
      <c r="IPX282" s="755"/>
      <c r="IPY282" s="755"/>
      <c r="IPZ282" s="755"/>
      <c r="IQA282" s="755"/>
      <c r="IQB282" s="755"/>
      <c r="IQC282" s="755"/>
      <c r="IQD282" s="755"/>
      <c r="IQE282" s="755"/>
      <c r="IQF282" s="755"/>
      <c r="IQG282" s="755"/>
      <c r="IQH282" s="755"/>
      <c r="IQI282" s="755"/>
      <c r="IQJ282" s="755"/>
      <c r="IQK282" s="755"/>
      <c r="IQL282" s="755"/>
      <c r="IQM282" s="755"/>
      <c r="IQN282" s="755"/>
      <c r="IQO282" s="755"/>
      <c r="IQP282" s="755"/>
      <c r="IQQ282" s="755"/>
      <c r="IQR282" s="755"/>
      <c r="IQS282" s="755"/>
      <c r="IQT282" s="755"/>
      <c r="IQU282" s="755"/>
      <c r="IQV282" s="755"/>
      <c r="IQW282" s="755"/>
      <c r="IQX282" s="755"/>
      <c r="IQY282" s="755"/>
      <c r="IQZ282" s="755"/>
      <c r="IRA282" s="755"/>
      <c r="IRB282" s="755"/>
      <c r="IRC282" s="755"/>
      <c r="IRD282" s="755"/>
      <c r="IRE282" s="755"/>
      <c r="IRF282" s="755"/>
      <c r="IRG282" s="755"/>
      <c r="IRH282" s="755"/>
      <c r="IRI282" s="755"/>
      <c r="IRJ282" s="755"/>
      <c r="IRK282" s="755"/>
      <c r="IRL282" s="755"/>
      <c r="IRM282" s="755"/>
      <c r="IRN282" s="755"/>
      <c r="IRO282" s="755"/>
      <c r="IRP282" s="755"/>
      <c r="IRQ282" s="755"/>
      <c r="IRR282" s="755"/>
      <c r="IRS282" s="755"/>
      <c r="IRT282" s="755"/>
      <c r="IRU282" s="755"/>
      <c r="IRV282" s="755"/>
      <c r="IRW282" s="755"/>
      <c r="IRX282" s="755"/>
      <c r="IRY282" s="755"/>
      <c r="IRZ282" s="755"/>
      <c r="ISA282" s="755"/>
      <c r="ISB282" s="755"/>
      <c r="ISC282" s="755"/>
      <c r="ISD282" s="755"/>
      <c r="ISE282" s="755"/>
      <c r="ISF282" s="755"/>
      <c r="ISG282" s="755"/>
      <c r="ISH282" s="755"/>
      <c r="ISI282" s="755"/>
      <c r="ISJ282" s="755"/>
      <c r="ISK282" s="755"/>
      <c r="ISL282" s="755"/>
      <c r="ISM282" s="755"/>
      <c r="ISN282" s="755"/>
      <c r="ISO282" s="755"/>
      <c r="ISP282" s="755"/>
      <c r="ISQ282" s="755"/>
      <c r="ISR282" s="755"/>
      <c r="ISS282" s="755"/>
      <c r="IST282" s="755"/>
      <c r="ISU282" s="755"/>
      <c r="ISV282" s="755"/>
      <c r="ISW282" s="755"/>
      <c r="ISX282" s="755"/>
      <c r="ISY282" s="755"/>
      <c r="ISZ282" s="755"/>
      <c r="ITA282" s="755"/>
      <c r="ITB282" s="755"/>
      <c r="ITC282" s="755"/>
      <c r="ITD282" s="755"/>
      <c r="ITE282" s="755"/>
      <c r="ITF282" s="755"/>
      <c r="ITG282" s="755"/>
      <c r="ITH282" s="755"/>
      <c r="ITI282" s="755"/>
      <c r="ITJ282" s="755"/>
      <c r="ITK282" s="755"/>
      <c r="ITL282" s="755"/>
      <c r="ITM282" s="755"/>
      <c r="ITN282" s="755"/>
      <c r="ITO282" s="755"/>
      <c r="ITP282" s="755"/>
      <c r="ITQ282" s="755"/>
      <c r="ITR282" s="755"/>
      <c r="ITS282" s="755"/>
      <c r="ITT282" s="755"/>
      <c r="ITU282" s="755"/>
      <c r="ITV282" s="755"/>
      <c r="ITW282" s="755"/>
      <c r="ITX282" s="755"/>
      <c r="ITY282" s="755"/>
      <c r="ITZ282" s="755"/>
      <c r="IUA282" s="755"/>
      <c r="IUB282" s="755"/>
      <c r="IUC282" s="755"/>
      <c r="IUD282" s="755"/>
      <c r="IUE282" s="755"/>
      <c r="IUF282" s="755"/>
      <c r="IUG282" s="755"/>
      <c r="IUH282" s="755"/>
      <c r="IUI282" s="755"/>
      <c r="IUJ282" s="755"/>
      <c r="IUK282" s="755"/>
      <c r="IUL282" s="755"/>
      <c r="IUM282" s="755"/>
      <c r="IUN282" s="755"/>
      <c r="IUO282" s="755"/>
      <c r="IUP282" s="755"/>
      <c r="IUQ282" s="755"/>
      <c r="IUR282" s="755"/>
      <c r="IUS282" s="755"/>
      <c r="IUT282" s="755"/>
      <c r="IUU282" s="755"/>
      <c r="IUV282" s="755"/>
      <c r="IUW282" s="755"/>
      <c r="IUX282" s="755"/>
      <c r="IUY282" s="755"/>
      <c r="IUZ282" s="755"/>
      <c r="IVA282" s="755"/>
      <c r="IVB282" s="755"/>
      <c r="IVC282" s="755"/>
      <c r="IVD282" s="755"/>
      <c r="IVE282" s="755"/>
      <c r="IVF282" s="755"/>
      <c r="IVG282" s="755"/>
      <c r="IVH282" s="755"/>
      <c r="IVI282" s="755"/>
      <c r="IVJ282" s="755"/>
      <c r="IVK282" s="755"/>
      <c r="IVL282" s="755"/>
      <c r="IVM282" s="755"/>
      <c r="IVN282" s="755"/>
      <c r="IVO282" s="755"/>
      <c r="IVP282" s="755"/>
      <c r="IVQ282" s="755"/>
      <c r="IVR282" s="755"/>
      <c r="IVS282" s="755"/>
      <c r="IVT282" s="755"/>
      <c r="IVU282" s="755"/>
      <c r="IVV282" s="755"/>
      <c r="IVW282" s="755"/>
      <c r="IVX282" s="755"/>
      <c r="IVY282" s="755"/>
      <c r="IVZ282" s="755"/>
      <c r="IWA282" s="755"/>
      <c r="IWB282" s="755"/>
      <c r="IWC282" s="755"/>
      <c r="IWD282" s="755"/>
      <c r="IWE282" s="755"/>
      <c r="IWF282" s="755"/>
      <c r="IWG282" s="755"/>
      <c r="IWH282" s="755"/>
      <c r="IWI282" s="755"/>
      <c r="IWJ282" s="755"/>
      <c r="IWK282" s="755"/>
      <c r="IWL282" s="755"/>
      <c r="IWM282" s="755"/>
      <c r="IWN282" s="755"/>
      <c r="IWO282" s="755"/>
      <c r="IWP282" s="755"/>
      <c r="IWQ282" s="755"/>
      <c r="IWR282" s="755"/>
      <c r="IWS282" s="755"/>
      <c r="IWT282" s="755"/>
      <c r="IWU282" s="755"/>
      <c r="IWV282" s="755"/>
      <c r="IWW282" s="755"/>
      <c r="IWX282" s="755"/>
      <c r="IWY282" s="755"/>
      <c r="IWZ282" s="755"/>
      <c r="IXA282" s="755"/>
      <c r="IXB282" s="755"/>
      <c r="IXC282" s="755"/>
      <c r="IXD282" s="755"/>
      <c r="IXE282" s="755"/>
      <c r="IXF282" s="755"/>
      <c r="IXG282" s="755"/>
      <c r="IXH282" s="755"/>
      <c r="IXI282" s="755"/>
      <c r="IXJ282" s="755"/>
      <c r="IXK282" s="755"/>
      <c r="IXL282" s="755"/>
      <c r="IXM282" s="755"/>
      <c r="IXN282" s="755"/>
      <c r="IXO282" s="755"/>
      <c r="IXP282" s="755"/>
      <c r="IXQ282" s="755"/>
      <c r="IXR282" s="755"/>
      <c r="IXS282" s="755"/>
      <c r="IXT282" s="755"/>
      <c r="IXU282" s="755"/>
      <c r="IXV282" s="755"/>
      <c r="IXW282" s="755"/>
      <c r="IXX282" s="755"/>
      <c r="IXY282" s="755"/>
      <c r="IXZ282" s="755"/>
      <c r="IYA282" s="755"/>
      <c r="IYB282" s="755"/>
      <c r="IYC282" s="755"/>
      <c r="IYD282" s="755"/>
      <c r="IYE282" s="755"/>
      <c r="IYF282" s="755"/>
      <c r="IYG282" s="755"/>
      <c r="IYH282" s="755"/>
      <c r="IYI282" s="755"/>
      <c r="IYJ282" s="755"/>
      <c r="IYK282" s="755"/>
      <c r="IYL282" s="755"/>
      <c r="IYM282" s="755"/>
      <c r="IYN282" s="755"/>
      <c r="IYO282" s="755"/>
      <c r="IYP282" s="755"/>
      <c r="IYQ282" s="755"/>
      <c r="IYR282" s="755"/>
      <c r="IYS282" s="755"/>
      <c r="IYT282" s="755"/>
      <c r="IYU282" s="755"/>
      <c r="IYV282" s="755"/>
      <c r="IYW282" s="755"/>
      <c r="IYX282" s="755"/>
      <c r="IYY282" s="755"/>
      <c r="IYZ282" s="755"/>
      <c r="IZA282" s="755"/>
      <c r="IZB282" s="755"/>
      <c r="IZC282" s="755"/>
      <c r="IZD282" s="755"/>
      <c r="IZE282" s="755"/>
      <c r="IZF282" s="755"/>
      <c r="IZG282" s="755"/>
      <c r="IZH282" s="755"/>
      <c r="IZI282" s="755"/>
      <c r="IZJ282" s="755"/>
      <c r="IZK282" s="755"/>
      <c r="IZL282" s="755"/>
      <c r="IZM282" s="755"/>
      <c r="IZN282" s="755"/>
      <c r="IZO282" s="755"/>
      <c r="IZP282" s="755"/>
      <c r="IZQ282" s="755"/>
      <c r="IZR282" s="755"/>
      <c r="IZS282" s="755"/>
      <c r="IZT282" s="755"/>
      <c r="IZU282" s="755"/>
      <c r="IZV282" s="755"/>
      <c r="IZW282" s="755"/>
      <c r="IZX282" s="755"/>
      <c r="IZY282" s="755"/>
      <c r="IZZ282" s="755"/>
      <c r="JAA282" s="755"/>
      <c r="JAB282" s="755"/>
      <c r="JAC282" s="755"/>
      <c r="JAD282" s="755"/>
      <c r="JAE282" s="755"/>
      <c r="JAF282" s="755"/>
      <c r="JAG282" s="755"/>
      <c r="JAH282" s="755"/>
      <c r="JAI282" s="755"/>
      <c r="JAJ282" s="755"/>
      <c r="JAK282" s="755"/>
      <c r="JAL282" s="755"/>
      <c r="JAM282" s="755"/>
      <c r="JAN282" s="755"/>
      <c r="JAO282" s="755"/>
      <c r="JAP282" s="755"/>
      <c r="JAQ282" s="755"/>
      <c r="JAR282" s="755"/>
      <c r="JAS282" s="755"/>
      <c r="JAT282" s="755"/>
      <c r="JAU282" s="755"/>
      <c r="JAV282" s="755"/>
      <c r="JAW282" s="755"/>
      <c r="JAX282" s="755"/>
      <c r="JAY282" s="755"/>
      <c r="JAZ282" s="755"/>
      <c r="JBA282" s="755"/>
      <c r="JBB282" s="755"/>
      <c r="JBC282" s="755"/>
      <c r="JBD282" s="755"/>
      <c r="JBE282" s="755"/>
      <c r="JBF282" s="755"/>
      <c r="JBG282" s="755"/>
      <c r="JBH282" s="755"/>
      <c r="JBI282" s="755"/>
      <c r="JBJ282" s="755"/>
      <c r="JBK282" s="755"/>
      <c r="JBL282" s="755"/>
      <c r="JBM282" s="755"/>
      <c r="JBN282" s="755"/>
      <c r="JBO282" s="755"/>
      <c r="JBP282" s="755"/>
      <c r="JBQ282" s="755"/>
      <c r="JBR282" s="755"/>
      <c r="JBS282" s="755"/>
      <c r="JBT282" s="755"/>
      <c r="JBU282" s="755"/>
      <c r="JBV282" s="755"/>
      <c r="JBW282" s="755"/>
      <c r="JBX282" s="755"/>
      <c r="JBY282" s="755"/>
      <c r="JBZ282" s="755"/>
      <c r="JCA282" s="755"/>
      <c r="JCB282" s="755"/>
      <c r="JCC282" s="755"/>
      <c r="JCD282" s="755"/>
      <c r="JCE282" s="755"/>
      <c r="JCF282" s="755"/>
      <c r="JCG282" s="755"/>
      <c r="JCH282" s="755"/>
      <c r="JCI282" s="755"/>
      <c r="JCJ282" s="755"/>
      <c r="JCK282" s="755"/>
      <c r="JCL282" s="755"/>
      <c r="JCM282" s="755"/>
      <c r="JCN282" s="755"/>
      <c r="JCO282" s="755"/>
      <c r="JCP282" s="755"/>
      <c r="JCQ282" s="755"/>
      <c r="JCR282" s="755"/>
      <c r="JCS282" s="755"/>
      <c r="JCT282" s="755"/>
      <c r="JCU282" s="755"/>
      <c r="JCV282" s="755"/>
      <c r="JCW282" s="755"/>
      <c r="JCX282" s="755"/>
      <c r="JCY282" s="755"/>
      <c r="JCZ282" s="755"/>
      <c r="JDA282" s="755"/>
      <c r="JDB282" s="755"/>
      <c r="JDC282" s="755"/>
      <c r="JDD282" s="755"/>
      <c r="JDE282" s="755"/>
      <c r="JDF282" s="755"/>
      <c r="JDG282" s="755"/>
      <c r="JDH282" s="755"/>
      <c r="JDI282" s="755"/>
      <c r="JDJ282" s="755"/>
      <c r="JDK282" s="755"/>
      <c r="JDL282" s="755"/>
      <c r="JDM282" s="755"/>
      <c r="JDN282" s="755"/>
      <c r="JDO282" s="755"/>
      <c r="JDP282" s="755"/>
      <c r="JDQ282" s="755"/>
      <c r="JDR282" s="755"/>
      <c r="JDS282" s="755"/>
      <c r="JDT282" s="755"/>
      <c r="JDU282" s="755"/>
      <c r="JDV282" s="755"/>
      <c r="JDW282" s="755"/>
      <c r="JDX282" s="755"/>
      <c r="JDY282" s="755"/>
      <c r="JDZ282" s="755"/>
      <c r="JEA282" s="755"/>
      <c r="JEB282" s="755"/>
      <c r="JEC282" s="755"/>
      <c r="JED282" s="755"/>
      <c r="JEE282" s="755"/>
      <c r="JEF282" s="755"/>
      <c r="JEG282" s="755"/>
      <c r="JEH282" s="755"/>
      <c r="JEI282" s="755"/>
      <c r="JEJ282" s="755"/>
      <c r="JEK282" s="755"/>
      <c r="JEL282" s="755"/>
      <c r="JEM282" s="755"/>
      <c r="JEN282" s="755"/>
      <c r="JEO282" s="755"/>
      <c r="JEP282" s="755"/>
      <c r="JEQ282" s="755"/>
      <c r="JER282" s="755"/>
      <c r="JES282" s="755"/>
      <c r="JET282" s="755"/>
      <c r="JEU282" s="755"/>
      <c r="JEV282" s="755"/>
      <c r="JEW282" s="755"/>
      <c r="JEX282" s="755"/>
      <c r="JEY282" s="755"/>
      <c r="JEZ282" s="755"/>
      <c r="JFA282" s="755"/>
      <c r="JFB282" s="755"/>
      <c r="JFC282" s="755"/>
      <c r="JFD282" s="755"/>
      <c r="JFE282" s="755"/>
      <c r="JFF282" s="755"/>
      <c r="JFG282" s="755"/>
      <c r="JFH282" s="755"/>
      <c r="JFI282" s="755"/>
      <c r="JFJ282" s="755"/>
      <c r="JFK282" s="755"/>
      <c r="JFL282" s="755"/>
      <c r="JFM282" s="755"/>
      <c r="JFN282" s="755"/>
      <c r="JFO282" s="755"/>
      <c r="JFP282" s="755"/>
      <c r="JFQ282" s="755"/>
      <c r="JFR282" s="755"/>
      <c r="JFS282" s="755"/>
      <c r="JFT282" s="755"/>
      <c r="JFU282" s="755"/>
      <c r="JFV282" s="755"/>
      <c r="JFW282" s="755"/>
      <c r="JFX282" s="755"/>
      <c r="JFY282" s="755"/>
      <c r="JFZ282" s="755"/>
      <c r="JGA282" s="755"/>
      <c r="JGB282" s="755"/>
      <c r="JGC282" s="755"/>
      <c r="JGD282" s="755"/>
      <c r="JGE282" s="755"/>
      <c r="JGF282" s="755"/>
      <c r="JGG282" s="755"/>
      <c r="JGH282" s="755"/>
      <c r="JGI282" s="755"/>
      <c r="JGJ282" s="755"/>
      <c r="JGK282" s="755"/>
      <c r="JGL282" s="755"/>
      <c r="JGM282" s="755"/>
      <c r="JGN282" s="755"/>
      <c r="JGO282" s="755"/>
      <c r="JGP282" s="755"/>
      <c r="JGQ282" s="755"/>
      <c r="JGR282" s="755"/>
      <c r="JGS282" s="755"/>
      <c r="JGT282" s="755"/>
      <c r="JGU282" s="755"/>
      <c r="JGV282" s="755"/>
      <c r="JGW282" s="755"/>
      <c r="JGX282" s="755"/>
      <c r="JGY282" s="755"/>
      <c r="JGZ282" s="755"/>
      <c r="JHA282" s="755"/>
      <c r="JHB282" s="755"/>
      <c r="JHC282" s="755"/>
      <c r="JHD282" s="755"/>
      <c r="JHE282" s="755"/>
      <c r="JHF282" s="755"/>
      <c r="JHG282" s="755"/>
      <c r="JHH282" s="755"/>
      <c r="JHI282" s="755"/>
      <c r="JHJ282" s="755"/>
      <c r="JHK282" s="755"/>
      <c r="JHL282" s="755"/>
      <c r="JHM282" s="755"/>
      <c r="JHN282" s="755"/>
      <c r="JHO282" s="755"/>
      <c r="JHP282" s="755"/>
      <c r="JHQ282" s="755"/>
      <c r="JHR282" s="755"/>
      <c r="JHS282" s="755"/>
      <c r="JHT282" s="755"/>
      <c r="JHU282" s="755"/>
      <c r="JHV282" s="755"/>
      <c r="JHW282" s="755"/>
      <c r="JHX282" s="755"/>
      <c r="JHY282" s="755"/>
      <c r="JHZ282" s="755"/>
      <c r="JIA282" s="755"/>
      <c r="JIB282" s="755"/>
      <c r="JIC282" s="755"/>
      <c r="JID282" s="755"/>
      <c r="JIE282" s="755"/>
      <c r="JIF282" s="755"/>
      <c r="JIG282" s="755"/>
      <c r="JIH282" s="755"/>
      <c r="JII282" s="755"/>
      <c r="JIJ282" s="755"/>
      <c r="JIK282" s="755"/>
      <c r="JIL282" s="755"/>
      <c r="JIM282" s="755"/>
      <c r="JIN282" s="755"/>
      <c r="JIO282" s="755"/>
      <c r="JIP282" s="755"/>
      <c r="JIQ282" s="755"/>
      <c r="JIR282" s="755"/>
      <c r="JIS282" s="755"/>
      <c r="JIT282" s="755"/>
      <c r="JIU282" s="755"/>
      <c r="JIV282" s="755"/>
      <c r="JIW282" s="755"/>
      <c r="JIX282" s="755"/>
      <c r="JIY282" s="755"/>
      <c r="JIZ282" s="755"/>
      <c r="JJA282" s="755"/>
      <c r="JJB282" s="755"/>
      <c r="JJC282" s="755"/>
      <c r="JJD282" s="755"/>
      <c r="JJE282" s="755"/>
      <c r="JJF282" s="755"/>
      <c r="JJG282" s="755"/>
      <c r="JJH282" s="755"/>
      <c r="JJI282" s="755"/>
      <c r="JJJ282" s="755"/>
      <c r="JJK282" s="755"/>
      <c r="JJL282" s="755"/>
      <c r="JJM282" s="755"/>
      <c r="JJN282" s="755"/>
      <c r="JJO282" s="755"/>
      <c r="JJP282" s="755"/>
      <c r="JJQ282" s="755"/>
      <c r="JJR282" s="755"/>
      <c r="JJS282" s="755"/>
      <c r="JJT282" s="755"/>
      <c r="JJU282" s="755"/>
      <c r="JJV282" s="755"/>
      <c r="JJW282" s="755"/>
      <c r="JJX282" s="755"/>
      <c r="JJY282" s="755"/>
      <c r="JJZ282" s="755"/>
      <c r="JKA282" s="755"/>
      <c r="JKB282" s="755"/>
      <c r="JKC282" s="755"/>
      <c r="JKD282" s="755"/>
      <c r="JKE282" s="755"/>
      <c r="JKF282" s="755"/>
      <c r="JKG282" s="755"/>
      <c r="JKH282" s="755"/>
      <c r="JKI282" s="755"/>
      <c r="JKJ282" s="755"/>
      <c r="JKK282" s="755"/>
      <c r="JKL282" s="755"/>
      <c r="JKM282" s="755"/>
      <c r="JKN282" s="755"/>
      <c r="JKO282" s="755"/>
      <c r="JKP282" s="755"/>
      <c r="JKQ282" s="755"/>
      <c r="JKR282" s="755"/>
      <c r="JKS282" s="755"/>
      <c r="JKT282" s="755"/>
      <c r="JKU282" s="755"/>
      <c r="JKV282" s="755"/>
      <c r="JKW282" s="755"/>
      <c r="JKX282" s="755"/>
      <c r="JKY282" s="755"/>
      <c r="JKZ282" s="755"/>
      <c r="JLA282" s="755"/>
      <c r="JLB282" s="755"/>
      <c r="JLC282" s="755"/>
      <c r="JLD282" s="755"/>
      <c r="JLE282" s="755"/>
      <c r="JLF282" s="755"/>
      <c r="JLG282" s="755"/>
      <c r="JLH282" s="755"/>
      <c r="JLI282" s="755"/>
      <c r="JLJ282" s="755"/>
      <c r="JLK282" s="755"/>
      <c r="JLL282" s="755"/>
      <c r="JLM282" s="755"/>
      <c r="JLN282" s="755"/>
      <c r="JLO282" s="755"/>
      <c r="JLP282" s="755"/>
      <c r="JLQ282" s="755"/>
      <c r="JLR282" s="755"/>
      <c r="JLS282" s="755"/>
      <c r="JLT282" s="755"/>
      <c r="JLU282" s="755"/>
      <c r="JLV282" s="755"/>
      <c r="JLW282" s="755"/>
      <c r="JLX282" s="755"/>
      <c r="JLY282" s="755"/>
      <c r="JLZ282" s="755"/>
      <c r="JMA282" s="755"/>
      <c r="JMB282" s="755"/>
      <c r="JMC282" s="755"/>
      <c r="JMD282" s="755"/>
      <c r="JME282" s="755"/>
      <c r="JMF282" s="755"/>
      <c r="JMG282" s="755"/>
      <c r="JMH282" s="755"/>
      <c r="JMI282" s="755"/>
      <c r="JMJ282" s="755"/>
      <c r="JMK282" s="755"/>
      <c r="JML282" s="755"/>
      <c r="JMM282" s="755"/>
      <c r="JMN282" s="755"/>
      <c r="JMO282" s="755"/>
      <c r="JMP282" s="755"/>
      <c r="JMQ282" s="755"/>
      <c r="JMR282" s="755"/>
      <c r="JMS282" s="755"/>
      <c r="JMT282" s="755"/>
      <c r="JMU282" s="755"/>
      <c r="JMV282" s="755"/>
      <c r="JMW282" s="755"/>
      <c r="JMX282" s="755"/>
      <c r="JMY282" s="755"/>
      <c r="JMZ282" s="755"/>
      <c r="JNA282" s="755"/>
      <c r="JNB282" s="755"/>
      <c r="JNC282" s="755"/>
      <c r="JND282" s="755"/>
      <c r="JNE282" s="755"/>
      <c r="JNF282" s="755"/>
      <c r="JNG282" s="755"/>
      <c r="JNH282" s="755"/>
      <c r="JNI282" s="755"/>
      <c r="JNJ282" s="755"/>
      <c r="JNK282" s="755"/>
      <c r="JNL282" s="755"/>
      <c r="JNM282" s="755"/>
      <c r="JNN282" s="755"/>
      <c r="JNO282" s="755"/>
      <c r="JNP282" s="755"/>
      <c r="JNQ282" s="755"/>
      <c r="JNR282" s="755"/>
      <c r="JNS282" s="755"/>
      <c r="JNT282" s="755"/>
      <c r="JNU282" s="755"/>
      <c r="JNV282" s="755"/>
      <c r="JNW282" s="755"/>
      <c r="JNX282" s="755"/>
      <c r="JNY282" s="755"/>
      <c r="JNZ282" s="755"/>
      <c r="JOA282" s="755"/>
      <c r="JOB282" s="755"/>
      <c r="JOC282" s="755"/>
      <c r="JOD282" s="755"/>
      <c r="JOE282" s="755"/>
      <c r="JOF282" s="755"/>
      <c r="JOG282" s="755"/>
      <c r="JOH282" s="755"/>
      <c r="JOI282" s="755"/>
      <c r="JOJ282" s="755"/>
      <c r="JOK282" s="755"/>
      <c r="JOL282" s="755"/>
      <c r="JOM282" s="755"/>
      <c r="JON282" s="755"/>
      <c r="JOO282" s="755"/>
      <c r="JOP282" s="755"/>
      <c r="JOQ282" s="755"/>
      <c r="JOR282" s="755"/>
      <c r="JOS282" s="755"/>
      <c r="JOT282" s="755"/>
      <c r="JOU282" s="755"/>
      <c r="JOV282" s="755"/>
      <c r="JOW282" s="755"/>
      <c r="JOX282" s="755"/>
      <c r="JOY282" s="755"/>
      <c r="JOZ282" s="755"/>
      <c r="JPA282" s="755"/>
      <c r="JPB282" s="755"/>
      <c r="JPC282" s="755"/>
      <c r="JPD282" s="755"/>
      <c r="JPE282" s="755"/>
      <c r="JPF282" s="755"/>
      <c r="JPG282" s="755"/>
      <c r="JPH282" s="755"/>
      <c r="JPI282" s="755"/>
      <c r="JPJ282" s="755"/>
      <c r="JPK282" s="755"/>
      <c r="JPL282" s="755"/>
      <c r="JPM282" s="755"/>
      <c r="JPN282" s="755"/>
      <c r="JPO282" s="755"/>
      <c r="JPP282" s="755"/>
      <c r="JPQ282" s="755"/>
      <c r="JPR282" s="755"/>
      <c r="JPS282" s="755"/>
      <c r="JPT282" s="755"/>
      <c r="JPU282" s="755"/>
      <c r="JPV282" s="755"/>
      <c r="JPW282" s="755"/>
      <c r="JPX282" s="755"/>
      <c r="JPY282" s="755"/>
      <c r="JPZ282" s="755"/>
      <c r="JQA282" s="755"/>
      <c r="JQB282" s="755"/>
      <c r="JQC282" s="755"/>
      <c r="JQD282" s="755"/>
      <c r="JQE282" s="755"/>
      <c r="JQF282" s="755"/>
      <c r="JQG282" s="755"/>
      <c r="JQH282" s="755"/>
      <c r="JQI282" s="755"/>
      <c r="JQJ282" s="755"/>
      <c r="JQK282" s="755"/>
      <c r="JQL282" s="755"/>
      <c r="JQM282" s="755"/>
      <c r="JQN282" s="755"/>
      <c r="JQO282" s="755"/>
      <c r="JQP282" s="755"/>
      <c r="JQQ282" s="755"/>
      <c r="JQR282" s="755"/>
      <c r="JQS282" s="755"/>
      <c r="JQT282" s="755"/>
      <c r="JQU282" s="755"/>
      <c r="JQV282" s="755"/>
      <c r="JQW282" s="755"/>
      <c r="JQX282" s="755"/>
      <c r="JQY282" s="755"/>
      <c r="JQZ282" s="755"/>
      <c r="JRA282" s="755"/>
      <c r="JRB282" s="755"/>
      <c r="JRC282" s="755"/>
      <c r="JRD282" s="755"/>
      <c r="JRE282" s="755"/>
      <c r="JRF282" s="755"/>
      <c r="JRG282" s="755"/>
      <c r="JRH282" s="755"/>
      <c r="JRI282" s="755"/>
      <c r="JRJ282" s="755"/>
      <c r="JRK282" s="755"/>
      <c r="JRL282" s="755"/>
      <c r="JRM282" s="755"/>
      <c r="JRN282" s="755"/>
      <c r="JRO282" s="755"/>
      <c r="JRP282" s="755"/>
      <c r="JRQ282" s="755"/>
      <c r="JRR282" s="755"/>
      <c r="JRS282" s="755"/>
      <c r="JRT282" s="755"/>
      <c r="JRU282" s="755"/>
      <c r="JRV282" s="755"/>
      <c r="JRW282" s="755"/>
      <c r="JRX282" s="755"/>
      <c r="JRY282" s="755"/>
      <c r="JRZ282" s="755"/>
      <c r="JSA282" s="755"/>
      <c r="JSB282" s="755"/>
      <c r="JSC282" s="755"/>
      <c r="JSD282" s="755"/>
      <c r="JSE282" s="755"/>
      <c r="JSF282" s="755"/>
      <c r="JSG282" s="755"/>
      <c r="JSH282" s="755"/>
      <c r="JSI282" s="755"/>
      <c r="JSJ282" s="755"/>
      <c r="JSK282" s="755"/>
      <c r="JSL282" s="755"/>
      <c r="JSM282" s="755"/>
      <c r="JSN282" s="755"/>
      <c r="JSO282" s="755"/>
      <c r="JSP282" s="755"/>
      <c r="JSQ282" s="755"/>
      <c r="JSR282" s="755"/>
      <c r="JSS282" s="755"/>
      <c r="JST282" s="755"/>
      <c r="JSU282" s="755"/>
      <c r="JSV282" s="755"/>
      <c r="JSW282" s="755"/>
      <c r="JSX282" s="755"/>
      <c r="JSY282" s="755"/>
      <c r="JSZ282" s="755"/>
      <c r="JTA282" s="755"/>
      <c r="JTB282" s="755"/>
      <c r="JTC282" s="755"/>
      <c r="JTD282" s="755"/>
      <c r="JTE282" s="755"/>
      <c r="JTF282" s="755"/>
      <c r="JTG282" s="755"/>
      <c r="JTH282" s="755"/>
      <c r="JTI282" s="755"/>
      <c r="JTJ282" s="755"/>
      <c r="JTK282" s="755"/>
      <c r="JTL282" s="755"/>
      <c r="JTM282" s="755"/>
      <c r="JTN282" s="755"/>
      <c r="JTO282" s="755"/>
      <c r="JTP282" s="755"/>
      <c r="JTQ282" s="755"/>
      <c r="JTR282" s="755"/>
      <c r="JTS282" s="755"/>
      <c r="JTT282" s="755"/>
      <c r="JTU282" s="755"/>
      <c r="JTV282" s="755"/>
      <c r="JTW282" s="755"/>
      <c r="JTX282" s="755"/>
      <c r="JTY282" s="755"/>
      <c r="JTZ282" s="755"/>
      <c r="JUA282" s="755"/>
      <c r="JUB282" s="755"/>
      <c r="JUC282" s="755"/>
      <c r="JUD282" s="755"/>
      <c r="JUE282" s="755"/>
      <c r="JUF282" s="755"/>
      <c r="JUG282" s="755"/>
      <c r="JUH282" s="755"/>
      <c r="JUI282" s="755"/>
      <c r="JUJ282" s="755"/>
      <c r="JUK282" s="755"/>
      <c r="JUL282" s="755"/>
      <c r="JUM282" s="755"/>
      <c r="JUN282" s="755"/>
      <c r="JUO282" s="755"/>
      <c r="JUP282" s="755"/>
      <c r="JUQ282" s="755"/>
      <c r="JUR282" s="755"/>
      <c r="JUS282" s="755"/>
      <c r="JUT282" s="755"/>
      <c r="JUU282" s="755"/>
      <c r="JUV282" s="755"/>
      <c r="JUW282" s="755"/>
      <c r="JUX282" s="755"/>
      <c r="JUY282" s="755"/>
      <c r="JUZ282" s="755"/>
      <c r="JVA282" s="755"/>
      <c r="JVB282" s="755"/>
      <c r="JVC282" s="755"/>
      <c r="JVD282" s="755"/>
      <c r="JVE282" s="755"/>
      <c r="JVF282" s="755"/>
      <c r="JVG282" s="755"/>
      <c r="JVH282" s="755"/>
      <c r="JVI282" s="755"/>
      <c r="JVJ282" s="755"/>
      <c r="JVK282" s="755"/>
      <c r="JVL282" s="755"/>
      <c r="JVM282" s="755"/>
      <c r="JVN282" s="755"/>
      <c r="JVO282" s="755"/>
      <c r="JVP282" s="755"/>
      <c r="JVQ282" s="755"/>
      <c r="JVR282" s="755"/>
      <c r="JVS282" s="755"/>
      <c r="JVT282" s="755"/>
      <c r="JVU282" s="755"/>
      <c r="JVV282" s="755"/>
      <c r="JVW282" s="755"/>
      <c r="JVX282" s="755"/>
      <c r="JVY282" s="755"/>
      <c r="JVZ282" s="755"/>
      <c r="JWA282" s="755"/>
      <c r="JWB282" s="755"/>
      <c r="JWC282" s="755"/>
      <c r="JWD282" s="755"/>
      <c r="JWE282" s="755"/>
      <c r="JWF282" s="755"/>
      <c r="JWG282" s="755"/>
      <c r="JWH282" s="755"/>
      <c r="JWI282" s="755"/>
      <c r="JWJ282" s="755"/>
      <c r="JWK282" s="755"/>
      <c r="JWL282" s="755"/>
      <c r="JWM282" s="755"/>
      <c r="JWN282" s="755"/>
      <c r="JWO282" s="755"/>
      <c r="JWP282" s="755"/>
      <c r="JWQ282" s="755"/>
      <c r="JWR282" s="755"/>
      <c r="JWS282" s="755"/>
      <c r="JWT282" s="755"/>
      <c r="JWU282" s="755"/>
      <c r="JWV282" s="755"/>
      <c r="JWW282" s="755"/>
      <c r="JWX282" s="755"/>
      <c r="JWY282" s="755"/>
      <c r="JWZ282" s="755"/>
      <c r="JXA282" s="755"/>
      <c r="JXB282" s="755"/>
      <c r="JXC282" s="755"/>
      <c r="JXD282" s="755"/>
      <c r="JXE282" s="755"/>
      <c r="JXF282" s="755"/>
      <c r="JXG282" s="755"/>
      <c r="JXH282" s="755"/>
      <c r="JXI282" s="755"/>
      <c r="JXJ282" s="755"/>
      <c r="JXK282" s="755"/>
      <c r="JXL282" s="755"/>
      <c r="JXM282" s="755"/>
      <c r="JXN282" s="755"/>
      <c r="JXO282" s="755"/>
      <c r="JXP282" s="755"/>
      <c r="JXQ282" s="755"/>
      <c r="JXR282" s="755"/>
      <c r="JXS282" s="755"/>
      <c r="JXT282" s="755"/>
      <c r="JXU282" s="755"/>
      <c r="JXV282" s="755"/>
      <c r="JXW282" s="755"/>
      <c r="JXX282" s="755"/>
      <c r="JXY282" s="755"/>
      <c r="JXZ282" s="755"/>
      <c r="JYA282" s="755"/>
      <c r="JYB282" s="755"/>
      <c r="JYC282" s="755"/>
      <c r="JYD282" s="755"/>
      <c r="JYE282" s="755"/>
      <c r="JYF282" s="755"/>
      <c r="JYG282" s="755"/>
      <c r="JYH282" s="755"/>
      <c r="JYI282" s="755"/>
      <c r="JYJ282" s="755"/>
      <c r="JYK282" s="755"/>
      <c r="JYL282" s="755"/>
      <c r="JYM282" s="755"/>
      <c r="JYN282" s="755"/>
      <c r="JYO282" s="755"/>
      <c r="JYP282" s="755"/>
      <c r="JYQ282" s="755"/>
      <c r="JYR282" s="755"/>
      <c r="JYS282" s="755"/>
      <c r="JYT282" s="755"/>
      <c r="JYU282" s="755"/>
      <c r="JYV282" s="755"/>
      <c r="JYW282" s="755"/>
      <c r="JYX282" s="755"/>
      <c r="JYY282" s="755"/>
      <c r="JYZ282" s="755"/>
      <c r="JZA282" s="755"/>
      <c r="JZB282" s="755"/>
      <c r="JZC282" s="755"/>
      <c r="JZD282" s="755"/>
      <c r="JZE282" s="755"/>
      <c r="JZF282" s="755"/>
      <c r="JZG282" s="755"/>
      <c r="JZH282" s="755"/>
      <c r="JZI282" s="755"/>
      <c r="JZJ282" s="755"/>
      <c r="JZK282" s="755"/>
      <c r="JZL282" s="755"/>
      <c r="JZM282" s="755"/>
      <c r="JZN282" s="755"/>
      <c r="JZO282" s="755"/>
      <c r="JZP282" s="755"/>
      <c r="JZQ282" s="755"/>
      <c r="JZR282" s="755"/>
      <c r="JZS282" s="755"/>
      <c r="JZT282" s="755"/>
      <c r="JZU282" s="755"/>
      <c r="JZV282" s="755"/>
      <c r="JZW282" s="755"/>
      <c r="JZX282" s="755"/>
      <c r="JZY282" s="755"/>
      <c r="JZZ282" s="755"/>
      <c r="KAA282" s="755"/>
      <c r="KAB282" s="755"/>
      <c r="KAC282" s="755"/>
      <c r="KAD282" s="755"/>
      <c r="KAE282" s="755"/>
      <c r="KAF282" s="755"/>
      <c r="KAG282" s="755"/>
      <c r="KAH282" s="755"/>
      <c r="KAI282" s="755"/>
      <c r="KAJ282" s="755"/>
      <c r="KAK282" s="755"/>
      <c r="KAL282" s="755"/>
      <c r="KAM282" s="755"/>
      <c r="KAN282" s="755"/>
      <c r="KAO282" s="755"/>
      <c r="KAP282" s="755"/>
      <c r="KAQ282" s="755"/>
      <c r="KAR282" s="755"/>
      <c r="KAS282" s="755"/>
      <c r="KAT282" s="755"/>
      <c r="KAU282" s="755"/>
      <c r="KAV282" s="755"/>
      <c r="KAW282" s="755"/>
      <c r="KAX282" s="755"/>
      <c r="KAY282" s="755"/>
      <c r="KAZ282" s="755"/>
      <c r="KBA282" s="755"/>
      <c r="KBB282" s="755"/>
      <c r="KBC282" s="755"/>
      <c r="KBD282" s="755"/>
      <c r="KBE282" s="755"/>
      <c r="KBF282" s="755"/>
      <c r="KBG282" s="755"/>
      <c r="KBH282" s="755"/>
      <c r="KBI282" s="755"/>
      <c r="KBJ282" s="755"/>
      <c r="KBK282" s="755"/>
      <c r="KBL282" s="755"/>
      <c r="KBM282" s="755"/>
      <c r="KBN282" s="755"/>
      <c r="KBO282" s="755"/>
      <c r="KBP282" s="755"/>
      <c r="KBQ282" s="755"/>
      <c r="KBR282" s="755"/>
      <c r="KBS282" s="755"/>
      <c r="KBT282" s="755"/>
      <c r="KBU282" s="755"/>
      <c r="KBV282" s="755"/>
      <c r="KBW282" s="755"/>
      <c r="KBX282" s="755"/>
      <c r="KBY282" s="755"/>
      <c r="KBZ282" s="755"/>
      <c r="KCA282" s="755"/>
      <c r="KCB282" s="755"/>
      <c r="KCC282" s="755"/>
      <c r="KCD282" s="755"/>
      <c r="KCE282" s="755"/>
      <c r="KCF282" s="755"/>
      <c r="KCG282" s="755"/>
      <c r="KCH282" s="755"/>
      <c r="KCI282" s="755"/>
      <c r="KCJ282" s="755"/>
      <c r="KCK282" s="755"/>
      <c r="KCL282" s="755"/>
      <c r="KCM282" s="755"/>
      <c r="KCN282" s="755"/>
      <c r="KCO282" s="755"/>
      <c r="KCP282" s="755"/>
      <c r="KCQ282" s="755"/>
      <c r="KCR282" s="755"/>
      <c r="KCS282" s="755"/>
      <c r="KCT282" s="755"/>
      <c r="KCU282" s="755"/>
      <c r="KCV282" s="755"/>
      <c r="KCW282" s="755"/>
      <c r="KCX282" s="755"/>
      <c r="KCY282" s="755"/>
      <c r="KCZ282" s="755"/>
      <c r="KDA282" s="755"/>
      <c r="KDB282" s="755"/>
      <c r="KDC282" s="755"/>
      <c r="KDD282" s="755"/>
      <c r="KDE282" s="755"/>
      <c r="KDF282" s="755"/>
      <c r="KDG282" s="755"/>
      <c r="KDH282" s="755"/>
      <c r="KDI282" s="755"/>
      <c r="KDJ282" s="755"/>
      <c r="KDK282" s="755"/>
      <c r="KDL282" s="755"/>
      <c r="KDM282" s="755"/>
      <c r="KDN282" s="755"/>
      <c r="KDO282" s="755"/>
      <c r="KDP282" s="755"/>
      <c r="KDQ282" s="755"/>
      <c r="KDR282" s="755"/>
      <c r="KDS282" s="755"/>
      <c r="KDT282" s="755"/>
      <c r="KDU282" s="755"/>
      <c r="KDV282" s="755"/>
      <c r="KDW282" s="755"/>
      <c r="KDX282" s="755"/>
      <c r="KDY282" s="755"/>
      <c r="KDZ282" s="755"/>
      <c r="KEA282" s="755"/>
      <c r="KEB282" s="755"/>
      <c r="KEC282" s="755"/>
      <c r="KED282" s="755"/>
      <c r="KEE282" s="755"/>
      <c r="KEF282" s="755"/>
      <c r="KEG282" s="755"/>
      <c r="KEH282" s="755"/>
      <c r="KEI282" s="755"/>
      <c r="KEJ282" s="755"/>
      <c r="KEK282" s="755"/>
      <c r="KEL282" s="755"/>
      <c r="KEM282" s="755"/>
      <c r="KEN282" s="755"/>
      <c r="KEO282" s="755"/>
      <c r="KEP282" s="755"/>
      <c r="KEQ282" s="755"/>
      <c r="KER282" s="755"/>
      <c r="KES282" s="755"/>
      <c r="KET282" s="755"/>
      <c r="KEU282" s="755"/>
      <c r="KEV282" s="755"/>
      <c r="KEW282" s="755"/>
      <c r="KEX282" s="755"/>
      <c r="KEY282" s="755"/>
      <c r="KEZ282" s="755"/>
      <c r="KFA282" s="755"/>
      <c r="KFB282" s="755"/>
      <c r="KFC282" s="755"/>
      <c r="KFD282" s="755"/>
      <c r="KFE282" s="755"/>
      <c r="KFF282" s="755"/>
      <c r="KFG282" s="755"/>
      <c r="KFH282" s="755"/>
      <c r="KFI282" s="755"/>
      <c r="KFJ282" s="755"/>
      <c r="KFK282" s="755"/>
      <c r="KFL282" s="755"/>
      <c r="KFM282" s="755"/>
      <c r="KFN282" s="755"/>
      <c r="KFO282" s="755"/>
      <c r="KFP282" s="755"/>
      <c r="KFQ282" s="755"/>
      <c r="KFR282" s="755"/>
      <c r="KFS282" s="755"/>
      <c r="KFT282" s="755"/>
      <c r="KFU282" s="755"/>
      <c r="KFV282" s="755"/>
      <c r="KFW282" s="755"/>
      <c r="KFX282" s="755"/>
      <c r="KFY282" s="755"/>
      <c r="KFZ282" s="755"/>
      <c r="KGA282" s="755"/>
      <c r="KGB282" s="755"/>
      <c r="KGC282" s="755"/>
      <c r="KGD282" s="755"/>
      <c r="KGE282" s="755"/>
      <c r="KGF282" s="755"/>
      <c r="KGG282" s="755"/>
      <c r="KGH282" s="755"/>
      <c r="KGI282" s="755"/>
      <c r="KGJ282" s="755"/>
      <c r="KGK282" s="755"/>
      <c r="KGL282" s="755"/>
      <c r="KGM282" s="755"/>
      <c r="KGN282" s="755"/>
      <c r="KGO282" s="755"/>
      <c r="KGP282" s="755"/>
      <c r="KGQ282" s="755"/>
      <c r="KGR282" s="755"/>
      <c r="KGS282" s="755"/>
      <c r="KGT282" s="755"/>
      <c r="KGU282" s="755"/>
      <c r="KGV282" s="755"/>
      <c r="KGW282" s="755"/>
      <c r="KGX282" s="755"/>
      <c r="KGY282" s="755"/>
      <c r="KGZ282" s="755"/>
      <c r="KHA282" s="755"/>
      <c r="KHB282" s="755"/>
      <c r="KHC282" s="755"/>
      <c r="KHD282" s="755"/>
      <c r="KHE282" s="755"/>
      <c r="KHF282" s="755"/>
      <c r="KHG282" s="755"/>
      <c r="KHH282" s="755"/>
      <c r="KHI282" s="755"/>
      <c r="KHJ282" s="755"/>
      <c r="KHK282" s="755"/>
      <c r="KHL282" s="755"/>
      <c r="KHM282" s="755"/>
      <c r="KHN282" s="755"/>
      <c r="KHO282" s="755"/>
      <c r="KHP282" s="755"/>
      <c r="KHQ282" s="755"/>
      <c r="KHR282" s="755"/>
      <c r="KHS282" s="755"/>
      <c r="KHT282" s="755"/>
      <c r="KHU282" s="755"/>
      <c r="KHV282" s="755"/>
      <c r="KHW282" s="755"/>
      <c r="KHX282" s="755"/>
      <c r="KHY282" s="755"/>
      <c r="KHZ282" s="755"/>
      <c r="KIA282" s="755"/>
      <c r="KIB282" s="755"/>
      <c r="KIC282" s="755"/>
      <c r="KID282" s="755"/>
      <c r="KIE282" s="755"/>
      <c r="KIF282" s="755"/>
      <c r="KIG282" s="755"/>
      <c r="KIH282" s="755"/>
      <c r="KII282" s="755"/>
      <c r="KIJ282" s="755"/>
      <c r="KIK282" s="755"/>
      <c r="KIL282" s="755"/>
      <c r="KIM282" s="755"/>
      <c r="KIN282" s="755"/>
      <c r="KIO282" s="755"/>
      <c r="KIP282" s="755"/>
      <c r="KIQ282" s="755"/>
      <c r="KIR282" s="755"/>
      <c r="KIS282" s="755"/>
      <c r="KIT282" s="755"/>
      <c r="KIU282" s="755"/>
      <c r="KIV282" s="755"/>
      <c r="KIW282" s="755"/>
      <c r="KIX282" s="755"/>
      <c r="KIY282" s="755"/>
      <c r="KIZ282" s="755"/>
      <c r="KJA282" s="755"/>
      <c r="KJB282" s="755"/>
      <c r="KJC282" s="755"/>
      <c r="KJD282" s="755"/>
      <c r="KJE282" s="755"/>
      <c r="KJF282" s="755"/>
      <c r="KJG282" s="755"/>
      <c r="KJH282" s="755"/>
      <c r="KJI282" s="755"/>
      <c r="KJJ282" s="755"/>
      <c r="KJK282" s="755"/>
      <c r="KJL282" s="755"/>
      <c r="KJM282" s="755"/>
      <c r="KJN282" s="755"/>
      <c r="KJO282" s="755"/>
      <c r="KJP282" s="755"/>
      <c r="KJQ282" s="755"/>
      <c r="KJR282" s="755"/>
      <c r="KJS282" s="755"/>
      <c r="KJT282" s="755"/>
      <c r="KJU282" s="755"/>
      <c r="KJV282" s="755"/>
      <c r="KJW282" s="755"/>
      <c r="KJX282" s="755"/>
      <c r="KJY282" s="755"/>
      <c r="KJZ282" s="755"/>
      <c r="KKA282" s="755"/>
      <c r="KKB282" s="755"/>
      <c r="KKC282" s="755"/>
      <c r="KKD282" s="755"/>
      <c r="KKE282" s="755"/>
      <c r="KKF282" s="755"/>
      <c r="KKG282" s="755"/>
      <c r="KKH282" s="755"/>
      <c r="KKI282" s="755"/>
      <c r="KKJ282" s="755"/>
      <c r="KKK282" s="755"/>
      <c r="KKL282" s="755"/>
      <c r="KKM282" s="755"/>
      <c r="KKN282" s="755"/>
      <c r="KKO282" s="755"/>
      <c r="KKP282" s="755"/>
      <c r="KKQ282" s="755"/>
      <c r="KKR282" s="755"/>
      <c r="KKS282" s="755"/>
      <c r="KKT282" s="755"/>
      <c r="KKU282" s="755"/>
      <c r="KKV282" s="755"/>
      <c r="KKW282" s="755"/>
      <c r="KKX282" s="755"/>
      <c r="KKY282" s="755"/>
      <c r="KKZ282" s="755"/>
      <c r="KLA282" s="755"/>
      <c r="KLB282" s="755"/>
      <c r="KLC282" s="755"/>
      <c r="KLD282" s="755"/>
      <c r="KLE282" s="755"/>
      <c r="KLF282" s="755"/>
      <c r="KLG282" s="755"/>
      <c r="KLH282" s="755"/>
      <c r="KLI282" s="755"/>
      <c r="KLJ282" s="755"/>
      <c r="KLK282" s="755"/>
      <c r="KLL282" s="755"/>
      <c r="KLM282" s="755"/>
      <c r="KLN282" s="755"/>
      <c r="KLO282" s="755"/>
      <c r="KLP282" s="755"/>
      <c r="KLQ282" s="755"/>
      <c r="KLR282" s="755"/>
      <c r="KLS282" s="755"/>
      <c r="KLT282" s="755"/>
      <c r="KLU282" s="755"/>
      <c r="KLV282" s="755"/>
      <c r="KLW282" s="755"/>
      <c r="KLX282" s="755"/>
      <c r="KLY282" s="755"/>
      <c r="KLZ282" s="755"/>
      <c r="KMA282" s="755"/>
      <c r="KMB282" s="755"/>
      <c r="KMC282" s="755"/>
      <c r="KMD282" s="755"/>
      <c r="KME282" s="755"/>
      <c r="KMF282" s="755"/>
      <c r="KMG282" s="755"/>
      <c r="KMH282" s="755"/>
      <c r="KMI282" s="755"/>
      <c r="KMJ282" s="755"/>
      <c r="KMK282" s="755"/>
      <c r="KML282" s="755"/>
      <c r="KMM282" s="755"/>
      <c r="KMN282" s="755"/>
      <c r="KMO282" s="755"/>
      <c r="KMP282" s="755"/>
      <c r="KMQ282" s="755"/>
      <c r="KMR282" s="755"/>
      <c r="KMS282" s="755"/>
      <c r="KMT282" s="755"/>
      <c r="KMU282" s="755"/>
      <c r="KMV282" s="755"/>
      <c r="KMW282" s="755"/>
      <c r="KMX282" s="755"/>
      <c r="KMY282" s="755"/>
      <c r="KMZ282" s="755"/>
      <c r="KNA282" s="755"/>
      <c r="KNB282" s="755"/>
      <c r="KNC282" s="755"/>
      <c r="KND282" s="755"/>
      <c r="KNE282" s="755"/>
      <c r="KNF282" s="755"/>
      <c r="KNG282" s="755"/>
      <c r="KNH282" s="755"/>
      <c r="KNI282" s="755"/>
      <c r="KNJ282" s="755"/>
      <c r="KNK282" s="755"/>
      <c r="KNL282" s="755"/>
      <c r="KNM282" s="755"/>
      <c r="KNN282" s="755"/>
      <c r="KNO282" s="755"/>
      <c r="KNP282" s="755"/>
      <c r="KNQ282" s="755"/>
      <c r="KNR282" s="755"/>
      <c r="KNS282" s="755"/>
      <c r="KNT282" s="755"/>
      <c r="KNU282" s="755"/>
      <c r="KNV282" s="755"/>
      <c r="KNW282" s="755"/>
      <c r="KNX282" s="755"/>
      <c r="KNY282" s="755"/>
      <c r="KNZ282" s="755"/>
      <c r="KOA282" s="755"/>
      <c r="KOB282" s="755"/>
      <c r="KOC282" s="755"/>
      <c r="KOD282" s="755"/>
      <c r="KOE282" s="755"/>
      <c r="KOF282" s="755"/>
      <c r="KOG282" s="755"/>
      <c r="KOH282" s="755"/>
      <c r="KOI282" s="755"/>
      <c r="KOJ282" s="755"/>
      <c r="KOK282" s="755"/>
      <c r="KOL282" s="755"/>
      <c r="KOM282" s="755"/>
      <c r="KON282" s="755"/>
      <c r="KOO282" s="755"/>
      <c r="KOP282" s="755"/>
      <c r="KOQ282" s="755"/>
      <c r="KOR282" s="755"/>
      <c r="KOS282" s="755"/>
      <c r="KOT282" s="755"/>
      <c r="KOU282" s="755"/>
      <c r="KOV282" s="755"/>
      <c r="KOW282" s="755"/>
      <c r="KOX282" s="755"/>
      <c r="KOY282" s="755"/>
      <c r="KOZ282" s="755"/>
      <c r="KPA282" s="755"/>
      <c r="KPB282" s="755"/>
      <c r="KPC282" s="755"/>
      <c r="KPD282" s="755"/>
      <c r="KPE282" s="755"/>
      <c r="KPF282" s="755"/>
      <c r="KPG282" s="755"/>
      <c r="KPH282" s="755"/>
      <c r="KPI282" s="755"/>
      <c r="KPJ282" s="755"/>
      <c r="KPK282" s="755"/>
      <c r="KPL282" s="755"/>
      <c r="KPM282" s="755"/>
      <c r="KPN282" s="755"/>
      <c r="KPO282" s="755"/>
      <c r="KPP282" s="755"/>
      <c r="KPQ282" s="755"/>
      <c r="KPR282" s="755"/>
      <c r="KPS282" s="755"/>
      <c r="KPT282" s="755"/>
      <c r="KPU282" s="755"/>
      <c r="KPV282" s="755"/>
      <c r="KPW282" s="755"/>
      <c r="KPX282" s="755"/>
      <c r="KPY282" s="755"/>
      <c r="KPZ282" s="755"/>
      <c r="KQA282" s="755"/>
      <c r="KQB282" s="755"/>
      <c r="KQC282" s="755"/>
      <c r="KQD282" s="755"/>
      <c r="KQE282" s="755"/>
      <c r="KQF282" s="755"/>
      <c r="KQG282" s="755"/>
      <c r="KQH282" s="755"/>
      <c r="KQI282" s="755"/>
      <c r="KQJ282" s="755"/>
      <c r="KQK282" s="755"/>
      <c r="KQL282" s="755"/>
      <c r="KQM282" s="755"/>
      <c r="KQN282" s="755"/>
      <c r="KQO282" s="755"/>
      <c r="KQP282" s="755"/>
      <c r="KQQ282" s="755"/>
      <c r="KQR282" s="755"/>
      <c r="KQS282" s="755"/>
      <c r="KQT282" s="755"/>
      <c r="KQU282" s="755"/>
      <c r="KQV282" s="755"/>
      <c r="KQW282" s="755"/>
      <c r="KQX282" s="755"/>
      <c r="KQY282" s="755"/>
      <c r="KQZ282" s="755"/>
      <c r="KRA282" s="755"/>
      <c r="KRB282" s="755"/>
      <c r="KRC282" s="755"/>
      <c r="KRD282" s="755"/>
      <c r="KRE282" s="755"/>
      <c r="KRF282" s="755"/>
      <c r="KRG282" s="755"/>
      <c r="KRH282" s="755"/>
      <c r="KRI282" s="755"/>
      <c r="KRJ282" s="755"/>
      <c r="KRK282" s="755"/>
      <c r="KRL282" s="755"/>
      <c r="KRM282" s="755"/>
      <c r="KRN282" s="755"/>
      <c r="KRO282" s="755"/>
      <c r="KRP282" s="755"/>
      <c r="KRQ282" s="755"/>
      <c r="KRR282" s="755"/>
      <c r="KRS282" s="755"/>
      <c r="KRT282" s="755"/>
      <c r="KRU282" s="755"/>
      <c r="KRV282" s="755"/>
      <c r="KRW282" s="755"/>
      <c r="KRX282" s="755"/>
      <c r="KRY282" s="755"/>
      <c r="KRZ282" s="755"/>
      <c r="KSA282" s="755"/>
      <c r="KSB282" s="755"/>
      <c r="KSC282" s="755"/>
      <c r="KSD282" s="755"/>
      <c r="KSE282" s="755"/>
      <c r="KSF282" s="755"/>
      <c r="KSG282" s="755"/>
      <c r="KSH282" s="755"/>
      <c r="KSI282" s="755"/>
      <c r="KSJ282" s="755"/>
      <c r="KSK282" s="755"/>
      <c r="KSL282" s="755"/>
      <c r="KSM282" s="755"/>
      <c r="KSN282" s="755"/>
      <c r="KSO282" s="755"/>
      <c r="KSP282" s="755"/>
      <c r="KSQ282" s="755"/>
      <c r="KSR282" s="755"/>
      <c r="KSS282" s="755"/>
      <c r="KST282" s="755"/>
      <c r="KSU282" s="755"/>
      <c r="KSV282" s="755"/>
      <c r="KSW282" s="755"/>
      <c r="KSX282" s="755"/>
      <c r="KSY282" s="755"/>
      <c r="KSZ282" s="755"/>
      <c r="KTA282" s="755"/>
      <c r="KTB282" s="755"/>
      <c r="KTC282" s="755"/>
      <c r="KTD282" s="755"/>
      <c r="KTE282" s="755"/>
      <c r="KTF282" s="755"/>
      <c r="KTG282" s="755"/>
      <c r="KTH282" s="755"/>
      <c r="KTI282" s="755"/>
      <c r="KTJ282" s="755"/>
      <c r="KTK282" s="755"/>
      <c r="KTL282" s="755"/>
      <c r="KTM282" s="755"/>
      <c r="KTN282" s="755"/>
      <c r="KTO282" s="755"/>
      <c r="KTP282" s="755"/>
      <c r="KTQ282" s="755"/>
      <c r="KTR282" s="755"/>
      <c r="KTS282" s="755"/>
      <c r="KTT282" s="755"/>
      <c r="KTU282" s="755"/>
      <c r="KTV282" s="755"/>
      <c r="KTW282" s="755"/>
      <c r="KTX282" s="755"/>
      <c r="KTY282" s="755"/>
      <c r="KTZ282" s="755"/>
      <c r="KUA282" s="755"/>
      <c r="KUB282" s="755"/>
      <c r="KUC282" s="755"/>
      <c r="KUD282" s="755"/>
      <c r="KUE282" s="755"/>
      <c r="KUF282" s="755"/>
      <c r="KUG282" s="755"/>
      <c r="KUH282" s="755"/>
      <c r="KUI282" s="755"/>
      <c r="KUJ282" s="755"/>
      <c r="KUK282" s="755"/>
      <c r="KUL282" s="755"/>
      <c r="KUM282" s="755"/>
      <c r="KUN282" s="755"/>
      <c r="KUO282" s="755"/>
      <c r="KUP282" s="755"/>
      <c r="KUQ282" s="755"/>
      <c r="KUR282" s="755"/>
      <c r="KUS282" s="755"/>
      <c r="KUT282" s="755"/>
      <c r="KUU282" s="755"/>
      <c r="KUV282" s="755"/>
      <c r="KUW282" s="755"/>
      <c r="KUX282" s="755"/>
      <c r="KUY282" s="755"/>
      <c r="KUZ282" s="755"/>
      <c r="KVA282" s="755"/>
      <c r="KVB282" s="755"/>
      <c r="KVC282" s="755"/>
      <c r="KVD282" s="755"/>
      <c r="KVE282" s="755"/>
      <c r="KVF282" s="755"/>
      <c r="KVG282" s="755"/>
      <c r="KVH282" s="755"/>
      <c r="KVI282" s="755"/>
      <c r="KVJ282" s="755"/>
      <c r="KVK282" s="755"/>
      <c r="KVL282" s="755"/>
      <c r="KVM282" s="755"/>
      <c r="KVN282" s="755"/>
      <c r="KVO282" s="755"/>
      <c r="KVP282" s="755"/>
      <c r="KVQ282" s="755"/>
      <c r="KVR282" s="755"/>
      <c r="KVS282" s="755"/>
      <c r="KVT282" s="755"/>
      <c r="KVU282" s="755"/>
      <c r="KVV282" s="755"/>
      <c r="KVW282" s="755"/>
      <c r="KVX282" s="755"/>
      <c r="KVY282" s="755"/>
      <c r="KVZ282" s="755"/>
      <c r="KWA282" s="755"/>
      <c r="KWB282" s="755"/>
      <c r="KWC282" s="755"/>
      <c r="KWD282" s="755"/>
      <c r="KWE282" s="755"/>
      <c r="KWF282" s="755"/>
      <c r="KWG282" s="755"/>
      <c r="KWH282" s="755"/>
      <c r="KWI282" s="755"/>
      <c r="KWJ282" s="755"/>
      <c r="KWK282" s="755"/>
      <c r="KWL282" s="755"/>
      <c r="KWM282" s="755"/>
      <c r="KWN282" s="755"/>
      <c r="KWO282" s="755"/>
      <c r="KWP282" s="755"/>
      <c r="KWQ282" s="755"/>
      <c r="KWR282" s="755"/>
      <c r="KWS282" s="755"/>
      <c r="KWT282" s="755"/>
      <c r="KWU282" s="755"/>
      <c r="KWV282" s="755"/>
      <c r="KWW282" s="755"/>
      <c r="KWX282" s="755"/>
      <c r="KWY282" s="755"/>
      <c r="KWZ282" s="755"/>
      <c r="KXA282" s="755"/>
      <c r="KXB282" s="755"/>
      <c r="KXC282" s="755"/>
      <c r="KXD282" s="755"/>
      <c r="KXE282" s="755"/>
      <c r="KXF282" s="755"/>
      <c r="KXG282" s="755"/>
      <c r="KXH282" s="755"/>
      <c r="KXI282" s="755"/>
      <c r="KXJ282" s="755"/>
      <c r="KXK282" s="755"/>
      <c r="KXL282" s="755"/>
      <c r="KXM282" s="755"/>
      <c r="KXN282" s="755"/>
      <c r="KXO282" s="755"/>
      <c r="KXP282" s="755"/>
      <c r="KXQ282" s="755"/>
      <c r="KXR282" s="755"/>
      <c r="KXS282" s="755"/>
      <c r="KXT282" s="755"/>
      <c r="KXU282" s="755"/>
      <c r="KXV282" s="755"/>
      <c r="KXW282" s="755"/>
      <c r="KXX282" s="755"/>
      <c r="KXY282" s="755"/>
      <c r="KXZ282" s="755"/>
      <c r="KYA282" s="755"/>
      <c r="KYB282" s="755"/>
      <c r="KYC282" s="755"/>
      <c r="KYD282" s="755"/>
      <c r="KYE282" s="755"/>
      <c r="KYF282" s="755"/>
      <c r="KYG282" s="755"/>
      <c r="KYH282" s="755"/>
      <c r="KYI282" s="755"/>
      <c r="KYJ282" s="755"/>
      <c r="KYK282" s="755"/>
      <c r="KYL282" s="755"/>
      <c r="KYM282" s="755"/>
      <c r="KYN282" s="755"/>
      <c r="KYO282" s="755"/>
      <c r="KYP282" s="755"/>
      <c r="KYQ282" s="755"/>
      <c r="KYR282" s="755"/>
      <c r="KYS282" s="755"/>
      <c r="KYT282" s="755"/>
      <c r="KYU282" s="755"/>
      <c r="KYV282" s="755"/>
      <c r="KYW282" s="755"/>
      <c r="KYX282" s="755"/>
      <c r="KYY282" s="755"/>
      <c r="KYZ282" s="755"/>
      <c r="KZA282" s="755"/>
      <c r="KZB282" s="755"/>
      <c r="KZC282" s="755"/>
      <c r="KZD282" s="755"/>
      <c r="KZE282" s="755"/>
      <c r="KZF282" s="755"/>
      <c r="KZG282" s="755"/>
      <c r="KZH282" s="755"/>
      <c r="KZI282" s="755"/>
      <c r="KZJ282" s="755"/>
      <c r="KZK282" s="755"/>
      <c r="KZL282" s="755"/>
      <c r="KZM282" s="755"/>
      <c r="KZN282" s="755"/>
      <c r="KZO282" s="755"/>
      <c r="KZP282" s="755"/>
      <c r="KZQ282" s="755"/>
      <c r="KZR282" s="755"/>
      <c r="KZS282" s="755"/>
      <c r="KZT282" s="755"/>
      <c r="KZU282" s="755"/>
      <c r="KZV282" s="755"/>
      <c r="KZW282" s="755"/>
      <c r="KZX282" s="755"/>
      <c r="KZY282" s="755"/>
      <c r="KZZ282" s="755"/>
      <c r="LAA282" s="755"/>
      <c r="LAB282" s="755"/>
      <c r="LAC282" s="755"/>
      <c r="LAD282" s="755"/>
      <c r="LAE282" s="755"/>
      <c r="LAF282" s="755"/>
      <c r="LAG282" s="755"/>
      <c r="LAH282" s="755"/>
      <c r="LAI282" s="755"/>
      <c r="LAJ282" s="755"/>
      <c r="LAK282" s="755"/>
      <c r="LAL282" s="755"/>
      <c r="LAM282" s="755"/>
      <c r="LAN282" s="755"/>
      <c r="LAO282" s="755"/>
      <c r="LAP282" s="755"/>
      <c r="LAQ282" s="755"/>
      <c r="LAR282" s="755"/>
      <c r="LAS282" s="755"/>
      <c r="LAT282" s="755"/>
      <c r="LAU282" s="755"/>
      <c r="LAV282" s="755"/>
      <c r="LAW282" s="755"/>
      <c r="LAX282" s="755"/>
      <c r="LAY282" s="755"/>
      <c r="LAZ282" s="755"/>
      <c r="LBA282" s="755"/>
      <c r="LBB282" s="755"/>
      <c r="LBC282" s="755"/>
      <c r="LBD282" s="755"/>
      <c r="LBE282" s="755"/>
      <c r="LBF282" s="755"/>
      <c r="LBG282" s="755"/>
      <c r="LBH282" s="755"/>
      <c r="LBI282" s="755"/>
      <c r="LBJ282" s="755"/>
      <c r="LBK282" s="755"/>
      <c r="LBL282" s="755"/>
      <c r="LBM282" s="755"/>
      <c r="LBN282" s="755"/>
      <c r="LBO282" s="755"/>
      <c r="LBP282" s="755"/>
      <c r="LBQ282" s="755"/>
      <c r="LBR282" s="755"/>
      <c r="LBS282" s="755"/>
      <c r="LBT282" s="755"/>
      <c r="LBU282" s="755"/>
      <c r="LBV282" s="755"/>
      <c r="LBW282" s="755"/>
      <c r="LBX282" s="755"/>
      <c r="LBY282" s="755"/>
      <c r="LBZ282" s="755"/>
      <c r="LCA282" s="755"/>
      <c r="LCB282" s="755"/>
      <c r="LCC282" s="755"/>
      <c r="LCD282" s="755"/>
      <c r="LCE282" s="755"/>
      <c r="LCF282" s="755"/>
      <c r="LCG282" s="755"/>
      <c r="LCH282" s="755"/>
      <c r="LCI282" s="755"/>
      <c r="LCJ282" s="755"/>
      <c r="LCK282" s="755"/>
      <c r="LCL282" s="755"/>
      <c r="LCM282" s="755"/>
      <c r="LCN282" s="755"/>
      <c r="LCO282" s="755"/>
      <c r="LCP282" s="755"/>
      <c r="LCQ282" s="755"/>
      <c r="LCR282" s="755"/>
      <c r="LCS282" s="755"/>
      <c r="LCT282" s="755"/>
      <c r="LCU282" s="755"/>
      <c r="LCV282" s="755"/>
      <c r="LCW282" s="755"/>
      <c r="LCX282" s="755"/>
      <c r="LCY282" s="755"/>
      <c r="LCZ282" s="755"/>
      <c r="LDA282" s="755"/>
      <c r="LDB282" s="755"/>
      <c r="LDC282" s="755"/>
      <c r="LDD282" s="755"/>
      <c r="LDE282" s="755"/>
      <c r="LDF282" s="755"/>
      <c r="LDG282" s="755"/>
      <c r="LDH282" s="755"/>
      <c r="LDI282" s="755"/>
      <c r="LDJ282" s="755"/>
      <c r="LDK282" s="755"/>
      <c r="LDL282" s="755"/>
      <c r="LDM282" s="755"/>
      <c r="LDN282" s="755"/>
      <c r="LDO282" s="755"/>
      <c r="LDP282" s="755"/>
      <c r="LDQ282" s="755"/>
      <c r="LDR282" s="755"/>
      <c r="LDS282" s="755"/>
      <c r="LDT282" s="755"/>
      <c r="LDU282" s="755"/>
      <c r="LDV282" s="755"/>
      <c r="LDW282" s="755"/>
      <c r="LDX282" s="755"/>
      <c r="LDY282" s="755"/>
      <c r="LDZ282" s="755"/>
      <c r="LEA282" s="755"/>
      <c r="LEB282" s="755"/>
      <c r="LEC282" s="755"/>
      <c r="LED282" s="755"/>
      <c r="LEE282" s="755"/>
      <c r="LEF282" s="755"/>
      <c r="LEG282" s="755"/>
      <c r="LEH282" s="755"/>
      <c r="LEI282" s="755"/>
      <c r="LEJ282" s="755"/>
      <c r="LEK282" s="755"/>
      <c r="LEL282" s="755"/>
      <c r="LEM282" s="755"/>
      <c r="LEN282" s="755"/>
      <c r="LEO282" s="755"/>
      <c r="LEP282" s="755"/>
      <c r="LEQ282" s="755"/>
      <c r="LER282" s="755"/>
      <c r="LES282" s="755"/>
      <c r="LET282" s="755"/>
      <c r="LEU282" s="755"/>
      <c r="LEV282" s="755"/>
      <c r="LEW282" s="755"/>
      <c r="LEX282" s="755"/>
      <c r="LEY282" s="755"/>
      <c r="LEZ282" s="755"/>
      <c r="LFA282" s="755"/>
      <c r="LFB282" s="755"/>
      <c r="LFC282" s="755"/>
      <c r="LFD282" s="755"/>
      <c r="LFE282" s="755"/>
      <c r="LFF282" s="755"/>
      <c r="LFG282" s="755"/>
      <c r="LFH282" s="755"/>
      <c r="LFI282" s="755"/>
      <c r="LFJ282" s="755"/>
      <c r="LFK282" s="755"/>
      <c r="LFL282" s="755"/>
      <c r="LFM282" s="755"/>
      <c r="LFN282" s="755"/>
      <c r="LFO282" s="755"/>
      <c r="LFP282" s="755"/>
      <c r="LFQ282" s="755"/>
      <c r="LFR282" s="755"/>
      <c r="LFS282" s="755"/>
      <c r="LFT282" s="755"/>
      <c r="LFU282" s="755"/>
      <c r="LFV282" s="755"/>
      <c r="LFW282" s="755"/>
      <c r="LFX282" s="755"/>
      <c r="LFY282" s="755"/>
      <c r="LFZ282" s="755"/>
      <c r="LGA282" s="755"/>
      <c r="LGB282" s="755"/>
      <c r="LGC282" s="755"/>
      <c r="LGD282" s="755"/>
      <c r="LGE282" s="755"/>
      <c r="LGF282" s="755"/>
      <c r="LGG282" s="755"/>
      <c r="LGH282" s="755"/>
      <c r="LGI282" s="755"/>
      <c r="LGJ282" s="755"/>
      <c r="LGK282" s="755"/>
      <c r="LGL282" s="755"/>
      <c r="LGM282" s="755"/>
      <c r="LGN282" s="755"/>
      <c r="LGO282" s="755"/>
      <c r="LGP282" s="755"/>
      <c r="LGQ282" s="755"/>
      <c r="LGR282" s="755"/>
      <c r="LGS282" s="755"/>
      <c r="LGT282" s="755"/>
      <c r="LGU282" s="755"/>
      <c r="LGV282" s="755"/>
      <c r="LGW282" s="755"/>
      <c r="LGX282" s="755"/>
      <c r="LGY282" s="755"/>
      <c r="LGZ282" s="755"/>
      <c r="LHA282" s="755"/>
      <c r="LHB282" s="755"/>
      <c r="LHC282" s="755"/>
      <c r="LHD282" s="755"/>
      <c r="LHE282" s="755"/>
      <c r="LHF282" s="755"/>
      <c r="LHG282" s="755"/>
      <c r="LHH282" s="755"/>
      <c r="LHI282" s="755"/>
      <c r="LHJ282" s="755"/>
      <c r="LHK282" s="755"/>
      <c r="LHL282" s="755"/>
      <c r="LHM282" s="755"/>
      <c r="LHN282" s="755"/>
      <c r="LHO282" s="755"/>
      <c r="LHP282" s="755"/>
      <c r="LHQ282" s="755"/>
      <c r="LHR282" s="755"/>
      <c r="LHS282" s="755"/>
      <c r="LHT282" s="755"/>
      <c r="LHU282" s="755"/>
      <c r="LHV282" s="755"/>
      <c r="LHW282" s="755"/>
      <c r="LHX282" s="755"/>
      <c r="LHY282" s="755"/>
      <c r="LHZ282" s="755"/>
      <c r="LIA282" s="755"/>
      <c r="LIB282" s="755"/>
      <c r="LIC282" s="755"/>
      <c r="LID282" s="755"/>
      <c r="LIE282" s="755"/>
      <c r="LIF282" s="755"/>
      <c r="LIG282" s="755"/>
      <c r="LIH282" s="755"/>
      <c r="LII282" s="755"/>
      <c r="LIJ282" s="755"/>
      <c r="LIK282" s="755"/>
      <c r="LIL282" s="755"/>
      <c r="LIM282" s="755"/>
      <c r="LIN282" s="755"/>
      <c r="LIO282" s="755"/>
      <c r="LIP282" s="755"/>
      <c r="LIQ282" s="755"/>
      <c r="LIR282" s="755"/>
      <c r="LIS282" s="755"/>
      <c r="LIT282" s="755"/>
      <c r="LIU282" s="755"/>
      <c r="LIV282" s="755"/>
      <c r="LIW282" s="755"/>
      <c r="LIX282" s="755"/>
      <c r="LIY282" s="755"/>
      <c r="LIZ282" s="755"/>
      <c r="LJA282" s="755"/>
      <c r="LJB282" s="755"/>
      <c r="LJC282" s="755"/>
      <c r="LJD282" s="755"/>
      <c r="LJE282" s="755"/>
      <c r="LJF282" s="755"/>
      <c r="LJG282" s="755"/>
      <c r="LJH282" s="755"/>
      <c r="LJI282" s="755"/>
      <c r="LJJ282" s="755"/>
      <c r="LJK282" s="755"/>
      <c r="LJL282" s="755"/>
      <c r="LJM282" s="755"/>
      <c r="LJN282" s="755"/>
      <c r="LJO282" s="755"/>
      <c r="LJP282" s="755"/>
      <c r="LJQ282" s="755"/>
      <c r="LJR282" s="755"/>
      <c r="LJS282" s="755"/>
      <c r="LJT282" s="755"/>
      <c r="LJU282" s="755"/>
      <c r="LJV282" s="755"/>
      <c r="LJW282" s="755"/>
      <c r="LJX282" s="755"/>
      <c r="LJY282" s="755"/>
      <c r="LJZ282" s="755"/>
      <c r="LKA282" s="755"/>
      <c r="LKB282" s="755"/>
      <c r="LKC282" s="755"/>
      <c r="LKD282" s="755"/>
      <c r="LKE282" s="755"/>
      <c r="LKF282" s="755"/>
      <c r="LKG282" s="755"/>
      <c r="LKH282" s="755"/>
      <c r="LKI282" s="755"/>
      <c r="LKJ282" s="755"/>
      <c r="LKK282" s="755"/>
      <c r="LKL282" s="755"/>
      <c r="LKM282" s="755"/>
      <c r="LKN282" s="755"/>
      <c r="LKO282" s="755"/>
      <c r="LKP282" s="755"/>
      <c r="LKQ282" s="755"/>
      <c r="LKR282" s="755"/>
      <c r="LKS282" s="755"/>
      <c r="LKT282" s="755"/>
      <c r="LKU282" s="755"/>
      <c r="LKV282" s="755"/>
      <c r="LKW282" s="755"/>
      <c r="LKX282" s="755"/>
      <c r="LKY282" s="755"/>
      <c r="LKZ282" s="755"/>
      <c r="LLA282" s="755"/>
      <c r="LLB282" s="755"/>
      <c r="LLC282" s="755"/>
      <c r="LLD282" s="755"/>
      <c r="LLE282" s="755"/>
      <c r="LLF282" s="755"/>
      <c r="LLG282" s="755"/>
      <c r="LLH282" s="755"/>
      <c r="LLI282" s="755"/>
      <c r="LLJ282" s="755"/>
      <c r="LLK282" s="755"/>
      <c r="LLL282" s="755"/>
      <c r="LLM282" s="755"/>
      <c r="LLN282" s="755"/>
      <c r="LLO282" s="755"/>
      <c r="LLP282" s="755"/>
      <c r="LLQ282" s="755"/>
      <c r="LLR282" s="755"/>
      <c r="LLS282" s="755"/>
      <c r="LLT282" s="755"/>
      <c r="LLU282" s="755"/>
      <c r="LLV282" s="755"/>
      <c r="LLW282" s="755"/>
      <c r="LLX282" s="755"/>
      <c r="LLY282" s="755"/>
      <c r="LLZ282" s="755"/>
      <c r="LMA282" s="755"/>
      <c r="LMB282" s="755"/>
      <c r="LMC282" s="755"/>
      <c r="LMD282" s="755"/>
      <c r="LME282" s="755"/>
      <c r="LMF282" s="755"/>
      <c r="LMG282" s="755"/>
      <c r="LMH282" s="755"/>
      <c r="LMI282" s="755"/>
      <c r="LMJ282" s="755"/>
      <c r="LMK282" s="755"/>
      <c r="LML282" s="755"/>
      <c r="LMM282" s="755"/>
      <c r="LMN282" s="755"/>
      <c r="LMO282" s="755"/>
      <c r="LMP282" s="755"/>
      <c r="LMQ282" s="755"/>
      <c r="LMR282" s="755"/>
      <c r="LMS282" s="755"/>
      <c r="LMT282" s="755"/>
      <c r="LMU282" s="755"/>
      <c r="LMV282" s="755"/>
      <c r="LMW282" s="755"/>
      <c r="LMX282" s="755"/>
      <c r="LMY282" s="755"/>
      <c r="LMZ282" s="755"/>
      <c r="LNA282" s="755"/>
      <c r="LNB282" s="755"/>
      <c r="LNC282" s="755"/>
      <c r="LND282" s="755"/>
      <c r="LNE282" s="755"/>
      <c r="LNF282" s="755"/>
      <c r="LNG282" s="755"/>
      <c r="LNH282" s="755"/>
      <c r="LNI282" s="755"/>
      <c r="LNJ282" s="755"/>
      <c r="LNK282" s="755"/>
      <c r="LNL282" s="755"/>
      <c r="LNM282" s="755"/>
      <c r="LNN282" s="755"/>
      <c r="LNO282" s="755"/>
      <c r="LNP282" s="755"/>
      <c r="LNQ282" s="755"/>
      <c r="LNR282" s="755"/>
      <c r="LNS282" s="755"/>
      <c r="LNT282" s="755"/>
      <c r="LNU282" s="755"/>
      <c r="LNV282" s="755"/>
      <c r="LNW282" s="755"/>
      <c r="LNX282" s="755"/>
      <c r="LNY282" s="755"/>
      <c r="LNZ282" s="755"/>
      <c r="LOA282" s="755"/>
      <c r="LOB282" s="755"/>
      <c r="LOC282" s="755"/>
      <c r="LOD282" s="755"/>
      <c r="LOE282" s="755"/>
      <c r="LOF282" s="755"/>
      <c r="LOG282" s="755"/>
      <c r="LOH282" s="755"/>
      <c r="LOI282" s="755"/>
      <c r="LOJ282" s="755"/>
      <c r="LOK282" s="755"/>
      <c r="LOL282" s="755"/>
      <c r="LOM282" s="755"/>
      <c r="LON282" s="755"/>
      <c r="LOO282" s="755"/>
      <c r="LOP282" s="755"/>
      <c r="LOQ282" s="755"/>
      <c r="LOR282" s="755"/>
      <c r="LOS282" s="755"/>
      <c r="LOT282" s="755"/>
      <c r="LOU282" s="755"/>
      <c r="LOV282" s="755"/>
      <c r="LOW282" s="755"/>
      <c r="LOX282" s="755"/>
      <c r="LOY282" s="755"/>
      <c r="LOZ282" s="755"/>
      <c r="LPA282" s="755"/>
      <c r="LPB282" s="755"/>
      <c r="LPC282" s="755"/>
      <c r="LPD282" s="755"/>
      <c r="LPE282" s="755"/>
      <c r="LPF282" s="755"/>
      <c r="LPG282" s="755"/>
      <c r="LPH282" s="755"/>
      <c r="LPI282" s="755"/>
      <c r="LPJ282" s="755"/>
      <c r="LPK282" s="755"/>
      <c r="LPL282" s="755"/>
      <c r="LPM282" s="755"/>
      <c r="LPN282" s="755"/>
      <c r="LPO282" s="755"/>
      <c r="LPP282" s="755"/>
      <c r="LPQ282" s="755"/>
      <c r="LPR282" s="755"/>
      <c r="LPS282" s="755"/>
      <c r="LPT282" s="755"/>
      <c r="LPU282" s="755"/>
      <c r="LPV282" s="755"/>
      <c r="LPW282" s="755"/>
      <c r="LPX282" s="755"/>
      <c r="LPY282" s="755"/>
      <c r="LPZ282" s="755"/>
      <c r="LQA282" s="755"/>
      <c r="LQB282" s="755"/>
      <c r="LQC282" s="755"/>
      <c r="LQD282" s="755"/>
      <c r="LQE282" s="755"/>
      <c r="LQF282" s="755"/>
      <c r="LQG282" s="755"/>
      <c r="LQH282" s="755"/>
      <c r="LQI282" s="755"/>
      <c r="LQJ282" s="755"/>
      <c r="LQK282" s="755"/>
      <c r="LQL282" s="755"/>
      <c r="LQM282" s="755"/>
      <c r="LQN282" s="755"/>
      <c r="LQO282" s="755"/>
      <c r="LQP282" s="755"/>
      <c r="LQQ282" s="755"/>
      <c r="LQR282" s="755"/>
      <c r="LQS282" s="755"/>
      <c r="LQT282" s="755"/>
      <c r="LQU282" s="755"/>
      <c r="LQV282" s="755"/>
      <c r="LQW282" s="755"/>
      <c r="LQX282" s="755"/>
      <c r="LQY282" s="755"/>
      <c r="LQZ282" s="755"/>
      <c r="LRA282" s="755"/>
      <c r="LRB282" s="755"/>
      <c r="LRC282" s="755"/>
      <c r="LRD282" s="755"/>
      <c r="LRE282" s="755"/>
      <c r="LRF282" s="755"/>
      <c r="LRG282" s="755"/>
      <c r="LRH282" s="755"/>
      <c r="LRI282" s="755"/>
      <c r="LRJ282" s="755"/>
      <c r="LRK282" s="755"/>
      <c r="LRL282" s="755"/>
      <c r="LRM282" s="755"/>
      <c r="LRN282" s="755"/>
      <c r="LRO282" s="755"/>
      <c r="LRP282" s="755"/>
      <c r="LRQ282" s="755"/>
      <c r="LRR282" s="755"/>
      <c r="LRS282" s="755"/>
      <c r="LRT282" s="755"/>
      <c r="LRU282" s="755"/>
      <c r="LRV282" s="755"/>
      <c r="LRW282" s="755"/>
      <c r="LRX282" s="755"/>
      <c r="LRY282" s="755"/>
      <c r="LRZ282" s="755"/>
      <c r="LSA282" s="755"/>
      <c r="LSB282" s="755"/>
      <c r="LSC282" s="755"/>
      <c r="LSD282" s="755"/>
      <c r="LSE282" s="755"/>
      <c r="LSF282" s="755"/>
      <c r="LSG282" s="755"/>
      <c r="LSH282" s="755"/>
      <c r="LSI282" s="755"/>
      <c r="LSJ282" s="755"/>
      <c r="LSK282" s="755"/>
      <c r="LSL282" s="755"/>
      <c r="LSM282" s="755"/>
      <c r="LSN282" s="755"/>
      <c r="LSO282" s="755"/>
      <c r="LSP282" s="755"/>
      <c r="LSQ282" s="755"/>
      <c r="LSR282" s="755"/>
      <c r="LSS282" s="755"/>
      <c r="LST282" s="755"/>
      <c r="LSU282" s="755"/>
      <c r="LSV282" s="755"/>
      <c r="LSW282" s="755"/>
      <c r="LSX282" s="755"/>
      <c r="LSY282" s="755"/>
      <c r="LSZ282" s="755"/>
      <c r="LTA282" s="755"/>
      <c r="LTB282" s="755"/>
      <c r="LTC282" s="755"/>
      <c r="LTD282" s="755"/>
      <c r="LTE282" s="755"/>
      <c r="LTF282" s="755"/>
      <c r="LTG282" s="755"/>
      <c r="LTH282" s="755"/>
      <c r="LTI282" s="755"/>
      <c r="LTJ282" s="755"/>
      <c r="LTK282" s="755"/>
      <c r="LTL282" s="755"/>
      <c r="LTM282" s="755"/>
      <c r="LTN282" s="755"/>
      <c r="LTO282" s="755"/>
      <c r="LTP282" s="755"/>
      <c r="LTQ282" s="755"/>
      <c r="LTR282" s="755"/>
      <c r="LTS282" s="755"/>
      <c r="LTT282" s="755"/>
      <c r="LTU282" s="755"/>
      <c r="LTV282" s="755"/>
      <c r="LTW282" s="755"/>
      <c r="LTX282" s="755"/>
      <c r="LTY282" s="755"/>
      <c r="LTZ282" s="755"/>
      <c r="LUA282" s="755"/>
      <c r="LUB282" s="755"/>
      <c r="LUC282" s="755"/>
      <c r="LUD282" s="755"/>
      <c r="LUE282" s="755"/>
      <c r="LUF282" s="755"/>
      <c r="LUG282" s="755"/>
      <c r="LUH282" s="755"/>
      <c r="LUI282" s="755"/>
      <c r="LUJ282" s="755"/>
      <c r="LUK282" s="755"/>
      <c r="LUL282" s="755"/>
      <c r="LUM282" s="755"/>
      <c r="LUN282" s="755"/>
      <c r="LUO282" s="755"/>
      <c r="LUP282" s="755"/>
      <c r="LUQ282" s="755"/>
      <c r="LUR282" s="755"/>
      <c r="LUS282" s="755"/>
      <c r="LUT282" s="755"/>
      <c r="LUU282" s="755"/>
      <c r="LUV282" s="755"/>
      <c r="LUW282" s="755"/>
      <c r="LUX282" s="755"/>
      <c r="LUY282" s="755"/>
      <c r="LUZ282" s="755"/>
      <c r="LVA282" s="755"/>
      <c r="LVB282" s="755"/>
      <c r="LVC282" s="755"/>
      <c r="LVD282" s="755"/>
      <c r="LVE282" s="755"/>
      <c r="LVF282" s="755"/>
      <c r="LVG282" s="755"/>
      <c r="LVH282" s="755"/>
      <c r="LVI282" s="755"/>
      <c r="LVJ282" s="755"/>
      <c r="LVK282" s="755"/>
      <c r="LVL282" s="755"/>
      <c r="LVM282" s="755"/>
      <c r="LVN282" s="755"/>
      <c r="LVO282" s="755"/>
      <c r="LVP282" s="755"/>
      <c r="LVQ282" s="755"/>
      <c r="LVR282" s="755"/>
      <c r="LVS282" s="755"/>
      <c r="LVT282" s="755"/>
      <c r="LVU282" s="755"/>
      <c r="LVV282" s="755"/>
      <c r="LVW282" s="755"/>
      <c r="LVX282" s="755"/>
      <c r="LVY282" s="755"/>
      <c r="LVZ282" s="755"/>
      <c r="LWA282" s="755"/>
      <c r="LWB282" s="755"/>
      <c r="LWC282" s="755"/>
      <c r="LWD282" s="755"/>
      <c r="LWE282" s="755"/>
      <c r="LWF282" s="755"/>
      <c r="LWG282" s="755"/>
      <c r="LWH282" s="755"/>
      <c r="LWI282" s="755"/>
      <c r="LWJ282" s="755"/>
      <c r="LWK282" s="755"/>
      <c r="LWL282" s="755"/>
      <c r="LWM282" s="755"/>
      <c r="LWN282" s="755"/>
      <c r="LWO282" s="755"/>
      <c r="LWP282" s="755"/>
      <c r="LWQ282" s="755"/>
      <c r="LWR282" s="755"/>
      <c r="LWS282" s="755"/>
      <c r="LWT282" s="755"/>
      <c r="LWU282" s="755"/>
      <c r="LWV282" s="755"/>
      <c r="LWW282" s="755"/>
      <c r="LWX282" s="755"/>
      <c r="LWY282" s="755"/>
      <c r="LWZ282" s="755"/>
      <c r="LXA282" s="755"/>
      <c r="LXB282" s="755"/>
      <c r="LXC282" s="755"/>
      <c r="LXD282" s="755"/>
      <c r="LXE282" s="755"/>
      <c r="LXF282" s="755"/>
      <c r="LXG282" s="755"/>
      <c r="LXH282" s="755"/>
      <c r="LXI282" s="755"/>
      <c r="LXJ282" s="755"/>
      <c r="LXK282" s="755"/>
      <c r="LXL282" s="755"/>
      <c r="LXM282" s="755"/>
      <c r="LXN282" s="755"/>
      <c r="LXO282" s="755"/>
      <c r="LXP282" s="755"/>
      <c r="LXQ282" s="755"/>
      <c r="LXR282" s="755"/>
      <c r="LXS282" s="755"/>
      <c r="LXT282" s="755"/>
      <c r="LXU282" s="755"/>
      <c r="LXV282" s="755"/>
      <c r="LXW282" s="755"/>
      <c r="LXX282" s="755"/>
      <c r="LXY282" s="755"/>
      <c r="LXZ282" s="755"/>
      <c r="LYA282" s="755"/>
      <c r="LYB282" s="755"/>
      <c r="LYC282" s="755"/>
      <c r="LYD282" s="755"/>
      <c r="LYE282" s="755"/>
      <c r="LYF282" s="755"/>
      <c r="LYG282" s="755"/>
      <c r="LYH282" s="755"/>
      <c r="LYI282" s="755"/>
      <c r="LYJ282" s="755"/>
      <c r="LYK282" s="755"/>
      <c r="LYL282" s="755"/>
      <c r="LYM282" s="755"/>
      <c r="LYN282" s="755"/>
      <c r="LYO282" s="755"/>
      <c r="LYP282" s="755"/>
      <c r="LYQ282" s="755"/>
      <c r="LYR282" s="755"/>
      <c r="LYS282" s="755"/>
      <c r="LYT282" s="755"/>
      <c r="LYU282" s="755"/>
      <c r="LYV282" s="755"/>
      <c r="LYW282" s="755"/>
      <c r="LYX282" s="755"/>
      <c r="LYY282" s="755"/>
      <c r="LYZ282" s="755"/>
      <c r="LZA282" s="755"/>
      <c r="LZB282" s="755"/>
      <c r="LZC282" s="755"/>
      <c r="LZD282" s="755"/>
      <c r="LZE282" s="755"/>
      <c r="LZF282" s="755"/>
      <c r="LZG282" s="755"/>
      <c r="LZH282" s="755"/>
      <c r="LZI282" s="755"/>
      <c r="LZJ282" s="755"/>
      <c r="LZK282" s="755"/>
      <c r="LZL282" s="755"/>
      <c r="LZM282" s="755"/>
      <c r="LZN282" s="755"/>
      <c r="LZO282" s="755"/>
      <c r="LZP282" s="755"/>
      <c r="LZQ282" s="755"/>
      <c r="LZR282" s="755"/>
      <c r="LZS282" s="755"/>
      <c r="LZT282" s="755"/>
      <c r="LZU282" s="755"/>
      <c r="LZV282" s="755"/>
      <c r="LZW282" s="755"/>
      <c r="LZX282" s="755"/>
      <c r="LZY282" s="755"/>
      <c r="LZZ282" s="755"/>
      <c r="MAA282" s="755"/>
      <c r="MAB282" s="755"/>
      <c r="MAC282" s="755"/>
      <c r="MAD282" s="755"/>
      <c r="MAE282" s="755"/>
      <c r="MAF282" s="755"/>
      <c r="MAG282" s="755"/>
      <c r="MAH282" s="755"/>
      <c r="MAI282" s="755"/>
      <c r="MAJ282" s="755"/>
      <c r="MAK282" s="755"/>
      <c r="MAL282" s="755"/>
      <c r="MAM282" s="755"/>
      <c r="MAN282" s="755"/>
      <c r="MAO282" s="755"/>
      <c r="MAP282" s="755"/>
      <c r="MAQ282" s="755"/>
      <c r="MAR282" s="755"/>
      <c r="MAS282" s="755"/>
      <c r="MAT282" s="755"/>
      <c r="MAU282" s="755"/>
      <c r="MAV282" s="755"/>
      <c r="MAW282" s="755"/>
      <c r="MAX282" s="755"/>
      <c r="MAY282" s="755"/>
      <c r="MAZ282" s="755"/>
      <c r="MBA282" s="755"/>
      <c r="MBB282" s="755"/>
      <c r="MBC282" s="755"/>
      <c r="MBD282" s="755"/>
      <c r="MBE282" s="755"/>
      <c r="MBF282" s="755"/>
      <c r="MBG282" s="755"/>
      <c r="MBH282" s="755"/>
      <c r="MBI282" s="755"/>
      <c r="MBJ282" s="755"/>
      <c r="MBK282" s="755"/>
      <c r="MBL282" s="755"/>
      <c r="MBM282" s="755"/>
      <c r="MBN282" s="755"/>
      <c r="MBO282" s="755"/>
      <c r="MBP282" s="755"/>
      <c r="MBQ282" s="755"/>
      <c r="MBR282" s="755"/>
      <c r="MBS282" s="755"/>
      <c r="MBT282" s="755"/>
      <c r="MBU282" s="755"/>
      <c r="MBV282" s="755"/>
      <c r="MBW282" s="755"/>
      <c r="MBX282" s="755"/>
      <c r="MBY282" s="755"/>
      <c r="MBZ282" s="755"/>
      <c r="MCA282" s="755"/>
      <c r="MCB282" s="755"/>
      <c r="MCC282" s="755"/>
      <c r="MCD282" s="755"/>
      <c r="MCE282" s="755"/>
      <c r="MCF282" s="755"/>
      <c r="MCG282" s="755"/>
      <c r="MCH282" s="755"/>
      <c r="MCI282" s="755"/>
      <c r="MCJ282" s="755"/>
      <c r="MCK282" s="755"/>
      <c r="MCL282" s="755"/>
      <c r="MCM282" s="755"/>
      <c r="MCN282" s="755"/>
      <c r="MCO282" s="755"/>
      <c r="MCP282" s="755"/>
      <c r="MCQ282" s="755"/>
      <c r="MCR282" s="755"/>
      <c r="MCS282" s="755"/>
      <c r="MCT282" s="755"/>
      <c r="MCU282" s="755"/>
      <c r="MCV282" s="755"/>
      <c r="MCW282" s="755"/>
      <c r="MCX282" s="755"/>
      <c r="MCY282" s="755"/>
      <c r="MCZ282" s="755"/>
      <c r="MDA282" s="755"/>
      <c r="MDB282" s="755"/>
      <c r="MDC282" s="755"/>
      <c r="MDD282" s="755"/>
      <c r="MDE282" s="755"/>
      <c r="MDF282" s="755"/>
      <c r="MDG282" s="755"/>
      <c r="MDH282" s="755"/>
      <c r="MDI282" s="755"/>
      <c r="MDJ282" s="755"/>
      <c r="MDK282" s="755"/>
      <c r="MDL282" s="755"/>
      <c r="MDM282" s="755"/>
      <c r="MDN282" s="755"/>
      <c r="MDO282" s="755"/>
      <c r="MDP282" s="755"/>
      <c r="MDQ282" s="755"/>
      <c r="MDR282" s="755"/>
      <c r="MDS282" s="755"/>
      <c r="MDT282" s="755"/>
      <c r="MDU282" s="755"/>
      <c r="MDV282" s="755"/>
      <c r="MDW282" s="755"/>
      <c r="MDX282" s="755"/>
      <c r="MDY282" s="755"/>
      <c r="MDZ282" s="755"/>
      <c r="MEA282" s="755"/>
      <c r="MEB282" s="755"/>
      <c r="MEC282" s="755"/>
      <c r="MED282" s="755"/>
      <c r="MEE282" s="755"/>
      <c r="MEF282" s="755"/>
      <c r="MEG282" s="755"/>
      <c r="MEH282" s="755"/>
      <c r="MEI282" s="755"/>
      <c r="MEJ282" s="755"/>
      <c r="MEK282" s="755"/>
      <c r="MEL282" s="755"/>
      <c r="MEM282" s="755"/>
      <c r="MEN282" s="755"/>
      <c r="MEO282" s="755"/>
      <c r="MEP282" s="755"/>
      <c r="MEQ282" s="755"/>
      <c r="MER282" s="755"/>
      <c r="MES282" s="755"/>
      <c r="MET282" s="755"/>
      <c r="MEU282" s="755"/>
      <c r="MEV282" s="755"/>
      <c r="MEW282" s="755"/>
      <c r="MEX282" s="755"/>
      <c r="MEY282" s="755"/>
      <c r="MEZ282" s="755"/>
      <c r="MFA282" s="755"/>
      <c r="MFB282" s="755"/>
      <c r="MFC282" s="755"/>
      <c r="MFD282" s="755"/>
      <c r="MFE282" s="755"/>
      <c r="MFF282" s="755"/>
      <c r="MFG282" s="755"/>
      <c r="MFH282" s="755"/>
      <c r="MFI282" s="755"/>
      <c r="MFJ282" s="755"/>
      <c r="MFK282" s="755"/>
      <c r="MFL282" s="755"/>
      <c r="MFM282" s="755"/>
      <c r="MFN282" s="755"/>
      <c r="MFO282" s="755"/>
      <c r="MFP282" s="755"/>
      <c r="MFQ282" s="755"/>
      <c r="MFR282" s="755"/>
      <c r="MFS282" s="755"/>
      <c r="MFT282" s="755"/>
      <c r="MFU282" s="755"/>
      <c r="MFV282" s="755"/>
      <c r="MFW282" s="755"/>
      <c r="MFX282" s="755"/>
      <c r="MFY282" s="755"/>
      <c r="MFZ282" s="755"/>
      <c r="MGA282" s="755"/>
      <c r="MGB282" s="755"/>
      <c r="MGC282" s="755"/>
      <c r="MGD282" s="755"/>
      <c r="MGE282" s="755"/>
      <c r="MGF282" s="755"/>
      <c r="MGG282" s="755"/>
      <c r="MGH282" s="755"/>
      <c r="MGI282" s="755"/>
      <c r="MGJ282" s="755"/>
      <c r="MGK282" s="755"/>
      <c r="MGL282" s="755"/>
      <c r="MGM282" s="755"/>
      <c r="MGN282" s="755"/>
      <c r="MGO282" s="755"/>
      <c r="MGP282" s="755"/>
      <c r="MGQ282" s="755"/>
      <c r="MGR282" s="755"/>
      <c r="MGS282" s="755"/>
      <c r="MGT282" s="755"/>
      <c r="MGU282" s="755"/>
      <c r="MGV282" s="755"/>
      <c r="MGW282" s="755"/>
      <c r="MGX282" s="755"/>
      <c r="MGY282" s="755"/>
      <c r="MGZ282" s="755"/>
      <c r="MHA282" s="755"/>
      <c r="MHB282" s="755"/>
      <c r="MHC282" s="755"/>
      <c r="MHD282" s="755"/>
      <c r="MHE282" s="755"/>
      <c r="MHF282" s="755"/>
      <c r="MHG282" s="755"/>
      <c r="MHH282" s="755"/>
      <c r="MHI282" s="755"/>
      <c r="MHJ282" s="755"/>
      <c r="MHK282" s="755"/>
      <c r="MHL282" s="755"/>
      <c r="MHM282" s="755"/>
      <c r="MHN282" s="755"/>
      <c r="MHO282" s="755"/>
      <c r="MHP282" s="755"/>
      <c r="MHQ282" s="755"/>
      <c r="MHR282" s="755"/>
      <c r="MHS282" s="755"/>
      <c r="MHT282" s="755"/>
      <c r="MHU282" s="755"/>
      <c r="MHV282" s="755"/>
      <c r="MHW282" s="755"/>
      <c r="MHX282" s="755"/>
      <c r="MHY282" s="755"/>
      <c r="MHZ282" s="755"/>
      <c r="MIA282" s="755"/>
      <c r="MIB282" s="755"/>
      <c r="MIC282" s="755"/>
      <c r="MID282" s="755"/>
      <c r="MIE282" s="755"/>
      <c r="MIF282" s="755"/>
      <c r="MIG282" s="755"/>
      <c r="MIH282" s="755"/>
      <c r="MII282" s="755"/>
      <c r="MIJ282" s="755"/>
      <c r="MIK282" s="755"/>
      <c r="MIL282" s="755"/>
      <c r="MIM282" s="755"/>
      <c r="MIN282" s="755"/>
      <c r="MIO282" s="755"/>
      <c r="MIP282" s="755"/>
      <c r="MIQ282" s="755"/>
      <c r="MIR282" s="755"/>
      <c r="MIS282" s="755"/>
      <c r="MIT282" s="755"/>
      <c r="MIU282" s="755"/>
      <c r="MIV282" s="755"/>
      <c r="MIW282" s="755"/>
      <c r="MIX282" s="755"/>
      <c r="MIY282" s="755"/>
      <c r="MIZ282" s="755"/>
      <c r="MJA282" s="755"/>
      <c r="MJB282" s="755"/>
      <c r="MJC282" s="755"/>
      <c r="MJD282" s="755"/>
      <c r="MJE282" s="755"/>
      <c r="MJF282" s="755"/>
      <c r="MJG282" s="755"/>
      <c r="MJH282" s="755"/>
      <c r="MJI282" s="755"/>
      <c r="MJJ282" s="755"/>
      <c r="MJK282" s="755"/>
      <c r="MJL282" s="755"/>
      <c r="MJM282" s="755"/>
      <c r="MJN282" s="755"/>
      <c r="MJO282" s="755"/>
      <c r="MJP282" s="755"/>
      <c r="MJQ282" s="755"/>
      <c r="MJR282" s="755"/>
      <c r="MJS282" s="755"/>
      <c r="MJT282" s="755"/>
      <c r="MJU282" s="755"/>
      <c r="MJV282" s="755"/>
      <c r="MJW282" s="755"/>
      <c r="MJX282" s="755"/>
      <c r="MJY282" s="755"/>
      <c r="MJZ282" s="755"/>
      <c r="MKA282" s="755"/>
      <c r="MKB282" s="755"/>
      <c r="MKC282" s="755"/>
      <c r="MKD282" s="755"/>
      <c r="MKE282" s="755"/>
      <c r="MKF282" s="755"/>
      <c r="MKG282" s="755"/>
      <c r="MKH282" s="755"/>
      <c r="MKI282" s="755"/>
      <c r="MKJ282" s="755"/>
      <c r="MKK282" s="755"/>
      <c r="MKL282" s="755"/>
      <c r="MKM282" s="755"/>
      <c r="MKN282" s="755"/>
      <c r="MKO282" s="755"/>
      <c r="MKP282" s="755"/>
      <c r="MKQ282" s="755"/>
      <c r="MKR282" s="755"/>
      <c r="MKS282" s="755"/>
      <c r="MKT282" s="755"/>
      <c r="MKU282" s="755"/>
      <c r="MKV282" s="755"/>
      <c r="MKW282" s="755"/>
      <c r="MKX282" s="755"/>
      <c r="MKY282" s="755"/>
      <c r="MKZ282" s="755"/>
      <c r="MLA282" s="755"/>
      <c r="MLB282" s="755"/>
      <c r="MLC282" s="755"/>
      <c r="MLD282" s="755"/>
      <c r="MLE282" s="755"/>
      <c r="MLF282" s="755"/>
      <c r="MLG282" s="755"/>
      <c r="MLH282" s="755"/>
      <c r="MLI282" s="755"/>
      <c r="MLJ282" s="755"/>
      <c r="MLK282" s="755"/>
      <c r="MLL282" s="755"/>
      <c r="MLM282" s="755"/>
      <c r="MLN282" s="755"/>
      <c r="MLO282" s="755"/>
      <c r="MLP282" s="755"/>
      <c r="MLQ282" s="755"/>
      <c r="MLR282" s="755"/>
      <c r="MLS282" s="755"/>
      <c r="MLT282" s="755"/>
      <c r="MLU282" s="755"/>
      <c r="MLV282" s="755"/>
      <c r="MLW282" s="755"/>
      <c r="MLX282" s="755"/>
      <c r="MLY282" s="755"/>
      <c r="MLZ282" s="755"/>
      <c r="MMA282" s="755"/>
      <c r="MMB282" s="755"/>
      <c r="MMC282" s="755"/>
      <c r="MMD282" s="755"/>
      <c r="MME282" s="755"/>
      <c r="MMF282" s="755"/>
      <c r="MMG282" s="755"/>
      <c r="MMH282" s="755"/>
      <c r="MMI282" s="755"/>
      <c r="MMJ282" s="755"/>
      <c r="MMK282" s="755"/>
      <c r="MML282" s="755"/>
      <c r="MMM282" s="755"/>
      <c r="MMN282" s="755"/>
      <c r="MMO282" s="755"/>
      <c r="MMP282" s="755"/>
      <c r="MMQ282" s="755"/>
      <c r="MMR282" s="755"/>
      <c r="MMS282" s="755"/>
      <c r="MMT282" s="755"/>
      <c r="MMU282" s="755"/>
      <c r="MMV282" s="755"/>
      <c r="MMW282" s="755"/>
      <c r="MMX282" s="755"/>
      <c r="MMY282" s="755"/>
      <c r="MMZ282" s="755"/>
      <c r="MNA282" s="755"/>
      <c r="MNB282" s="755"/>
      <c r="MNC282" s="755"/>
      <c r="MND282" s="755"/>
      <c r="MNE282" s="755"/>
      <c r="MNF282" s="755"/>
      <c r="MNG282" s="755"/>
      <c r="MNH282" s="755"/>
      <c r="MNI282" s="755"/>
      <c r="MNJ282" s="755"/>
      <c r="MNK282" s="755"/>
      <c r="MNL282" s="755"/>
      <c r="MNM282" s="755"/>
      <c r="MNN282" s="755"/>
      <c r="MNO282" s="755"/>
      <c r="MNP282" s="755"/>
      <c r="MNQ282" s="755"/>
      <c r="MNR282" s="755"/>
      <c r="MNS282" s="755"/>
      <c r="MNT282" s="755"/>
      <c r="MNU282" s="755"/>
      <c r="MNV282" s="755"/>
      <c r="MNW282" s="755"/>
      <c r="MNX282" s="755"/>
      <c r="MNY282" s="755"/>
      <c r="MNZ282" s="755"/>
      <c r="MOA282" s="755"/>
      <c r="MOB282" s="755"/>
      <c r="MOC282" s="755"/>
      <c r="MOD282" s="755"/>
      <c r="MOE282" s="755"/>
      <c r="MOF282" s="755"/>
      <c r="MOG282" s="755"/>
      <c r="MOH282" s="755"/>
      <c r="MOI282" s="755"/>
      <c r="MOJ282" s="755"/>
      <c r="MOK282" s="755"/>
      <c r="MOL282" s="755"/>
      <c r="MOM282" s="755"/>
      <c r="MON282" s="755"/>
      <c r="MOO282" s="755"/>
      <c r="MOP282" s="755"/>
      <c r="MOQ282" s="755"/>
      <c r="MOR282" s="755"/>
      <c r="MOS282" s="755"/>
      <c r="MOT282" s="755"/>
      <c r="MOU282" s="755"/>
      <c r="MOV282" s="755"/>
      <c r="MOW282" s="755"/>
      <c r="MOX282" s="755"/>
      <c r="MOY282" s="755"/>
      <c r="MOZ282" s="755"/>
      <c r="MPA282" s="755"/>
      <c r="MPB282" s="755"/>
      <c r="MPC282" s="755"/>
      <c r="MPD282" s="755"/>
      <c r="MPE282" s="755"/>
      <c r="MPF282" s="755"/>
      <c r="MPG282" s="755"/>
      <c r="MPH282" s="755"/>
      <c r="MPI282" s="755"/>
      <c r="MPJ282" s="755"/>
      <c r="MPK282" s="755"/>
      <c r="MPL282" s="755"/>
      <c r="MPM282" s="755"/>
      <c r="MPN282" s="755"/>
      <c r="MPO282" s="755"/>
      <c r="MPP282" s="755"/>
      <c r="MPQ282" s="755"/>
      <c r="MPR282" s="755"/>
      <c r="MPS282" s="755"/>
      <c r="MPT282" s="755"/>
      <c r="MPU282" s="755"/>
      <c r="MPV282" s="755"/>
      <c r="MPW282" s="755"/>
      <c r="MPX282" s="755"/>
      <c r="MPY282" s="755"/>
      <c r="MPZ282" s="755"/>
      <c r="MQA282" s="755"/>
      <c r="MQB282" s="755"/>
      <c r="MQC282" s="755"/>
      <c r="MQD282" s="755"/>
      <c r="MQE282" s="755"/>
      <c r="MQF282" s="755"/>
      <c r="MQG282" s="755"/>
      <c r="MQH282" s="755"/>
      <c r="MQI282" s="755"/>
      <c r="MQJ282" s="755"/>
      <c r="MQK282" s="755"/>
      <c r="MQL282" s="755"/>
      <c r="MQM282" s="755"/>
      <c r="MQN282" s="755"/>
      <c r="MQO282" s="755"/>
      <c r="MQP282" s="755"/>
      <c r="MQQ282" s="755"/>
      <c r="MQR282" s="755"/>
      <c r="MQS282" s="755"/>
      <c r="MQT282" s="755"/>
      <c r="MQU282" s="755"/>
      <c r="MQV282" s="755"/>
      <c r="MQW282" s="755"/>
      <c r="MQX282" s="755"/>
      <c r="MQY282" s="755"/>
      <c r="MQZ282" s="755"/>
      <c r="MRA282" s="755"/>
      <c r="MRB282" s="755"/>
      <c r="MRC282" s="755"/>
      <c r="MRD282" s="755"/>
      <c r="MRE282" s="755"/>
      <c r="MRF282" s="755"/>
      <c r="MRG282" s="755"/>
      <c r="MRH282" s="755"/>
      <c r="MRI282" s="755"/>
      <c r="MRJ282" s="755"/>
      <c r="MRK282" s="755"/>
      <c r="MRL282" s="755"/>
      <c r="MRM282" s="755"/>
      <c r="MRN282" s="755"/>
      <c r="MRO282" s="755"/>
      <c r="MRP282" s="755"/>
      <c r="MRQ282" s="755"/>
      <c r="MRR282" s="755"/>
      <c r="MRS282" s="755"/>
      <c r="MRT282" s="755"/>
      <c r="MRU282" s="755"/>
      <c r="MRV282" s="755"/>
      <c r="MRW282" s="755"/>
      <c r="MRX282" s="755"/>
      <c r="MRY282" s="755"/>
      <c r="MRZ282" s="755"/>
      <c r="MSA282" s="755"/>
      <c r="MSB282" s="755"/>
      <c r="MSC282" s="755"/>
      <c r="MSD282" s="755"/>
      <c r="MSE282" s="755"/>
      <c r="MSF282" s="755"/>
      <c r="MSG282" s="755"/>
      <c r="MSH282" s="755"/>
      <c r="MSI282" s="755"/>
      <c r="MSJ282" s="755"/>
      <c r="MSK282" s="755"/>
      <c r="MSL282" s="755"/>
      <c r="MSM282" s="755"/>
      <c r="MSN282" s="755"/>
      <c r="MSO282" s="755"/>
      <c r="MSP282" s="755"/>
      <c r="MSQ282" s="755"/>
      <c r="MSR282" s="755"/>
      <c r="MSS282" s="755"/>
      <c r="MST282" s="755"/>
      <c r="MSU282" s="755"/>
      <c r="MSV282" s="755"/>
      <c r="MSW282" s="755"/>
      <c r="MSX282" s="755"/>
      <c r="MSY282" s="755"/>
      <c r="MSZ282" s="755"/>
      <c r="MTA282" s="755"/>
      <c r="MTB282" s="755"/>
      <c r="MTC282" s="755"/>
      <c r="MTD282" s="755"/>
      <c r="MTE282" s="755"/>
      <c r="MTF282" s="755"/>
      <c r="MTG282" s="755"/>
      <c r="MTH282" s="755"/>
      <c r="MTI282" s="755"/>
      <c r="MTJ282" s="755"/>
      <c r="MTK282" s="755"/>
      <c r="MTL282" s="755"/>
      <c r="MTM282" s="755"/>
      <c r="MTN282" s="755"/>
      <c r="MTO282" s="755"/>
      <c r="MTP282" s="755"/>
      <c r="MTQ282" s="755"/>
      <c r="MTR282" s="755"/>
      <c r="MTS282" s="755"/>
      <c r="MTT282" s="755"/>
      <c r="MTU282" s="755"/>
      <c r="MTV282" s="755"/>
      <c r="MTW282" s="755"/>
      <c r="MTX282" s="755"/>
      <c r="MTY282" s="755"/>
      <c r="MTZ282" s="755"/>
      <c r="MUA282" s="755"/>
      <c r="MUB282" s="755"/>
      <c r="MUC282" s="755"/>
      <c r="MUD282" s="755"/>
      <c r="MUE282" s="755"/>
      <c r="MUF282" s="755"/>
      <c r="MUG282" s="755"/>
      <c r="MUH282" s="755"/>
      <c r="MUI282" s="755"/>
      <c r="MUJ282" s="755"/>
      <c r="MUK282" s="755"/>
      <c r="MUL282" s="755"/>
      <c r="MUM282" s="755"/>
      <c r="MUN282" s="755"/>
      <c r="MUO282" s="755"/>
      <c r="MUP282" s="755"/>
      <c r="MUQ282" s="755"/>
      <c r="MUR282" s="755"/>
      <c r="MUS282" s="755"/>
      <c r="MUT282" s="755"/>
      <c r="MUU282" s="755"/>
      <c r="MUV282" s="755"/>
      <c r="MUW282" s="755"/>
      <c r="MUX282" s="755"/>
      <c r="MUY282" s="755"/>
      <c r="MUZ282" s="755"/>
      <c r="MVA282" s="755"/>
      <c r="MVB282" s="755"/>
      <c r="MVC282" s="755"/>
      <c r="MVD282" s="755"/>
      <c r="MVE282" s="755"/>
      <c r="MVF282" s="755"/>
      <c r="MVG282" s="755"/>
      <c r="MVH282" s="755"/>
      <c r="MVI282" s="755"/>
      <c r="MVJ282" s="755"/>
      <c r="MVK282" s="755"/>
      <c r="MVL282" s="755"/>
      <c r="MVM282" s="755"/>
      <c r="MVN282" s="755"/>
      <c r="MVO282" s="755"/>
      <c r="MVP282" s="755"/>
      <c r="MVQ282" s="755"/>
      <c r="MVR282" s="755"/>
      <c r="MVS282" s="755"/>
      <c r="MVT282" s="755"/>
      <c r="MVU282" s="755"/>
      <c r="MVV282" s="755"/>
      <c r="MVW282" s="755"/>
      <c r="MVX282" s="755"/>
      <c r="MVY282" s="755"/>
      <c r="MVZ282" s="755"/>
      <c r="MWA282" s="755"/>
      <c r="MWB282" s="755"/>
      <c r="MWC282" s="755"/>
      <c r="MWD282" s="755"/>
      <c r="MWE282" s="755"/>
      <c r="MWF282" s="755"/>
      <c r="MWG282" s="755"/>
      <c r="MWH282" s="755"/>
      <c r="MWI282" s="755"/>
      <c r="MWJ282" s="755"/>
      <c r="MWK282" s="755"/>
      <c r="MWL282" s="755"/>
      <c r="MWM282" s="755"/>
      <c r="MWN282" s="755"/>
      <c r="MWO282" s="755"/>
      <c r="MWP282" s="755"/>
      <c r="MWQ282" s="755"/>
      <c r="MWR282" s="755"/>
      <c r="MWS282" s="755"/>
      <c r="MWT282" s="755"/>
      <c r="MWU282" s="755"/>
      <c r="MWV282" s="755"/>
      <c r="MWW282" s="755"/>
      <c r="MWX282" s="755"/>
      <c r="MWY282" s="755"/>
      <c r="MWZ282" s="755"/>
      <c r="MXA282" s="755"/>
      <c r="MXB282" s="755"/>
      <c r="MXC282" s="755"/>
      <c r="MXD282" s="755"/>
      <c r="MXE282" s="755"/>
      <c r="MXF282" s="755"/>
      <c r="MXG282" s="755"/>
      <c r="MXH282" s="755"/>
      <c r="MXI282" s="755"/>
      <c r="MXJ282" s="755"/>
      <c r="MXK282" s="755"/>
      <c r="MXL282" s="755"/>
      <c r="MXM282" s="755"/>
      <c r="MXN282" s="755"/>
      <c r="MXO282" s="755"/>
      <c r="MXP282" s="755"/>
      <c r="MXQ282" s="755"/>
      <c r="MXR282" s="755"/>
      <c r="MXS282" s="755"/>
      <c r="MXT282" s="755"/>
      <c r="MXU282" s="755"/>
      <c r="MXV282" s="755"/>
      <c r="MXW282" s="755"/>
      <c r="MXX282" s="755"/>
      <c r="MXY282" s="755"/>
      <c r="MXZ282" s="755"/>
      <c r="MYA282" s="755"/>
      <c r="MYB282" s="755"/>
      <c r="MYC282" s="755"/>
      <c r="MYD282" s="755"/>
      <c r="MYE282" s="755"/>
      <c r="MYF282" s="755"/>
      <c r="MYG282" s="755"/>
      <c r="MYH282" s="755"/>
      <c r="MYI282" s="755"/>
      <c r="MYJ282" s="755"/>
      <c r="MYK282" s="755"/>
      <c r="MYL282" s="755"/>
      <c r="MYM282" s="755"/>
      <c r="MYN282" s="755"/>
      <c r="MYO282" s="755"/>
      <c r="MYP282" s="755"/>
      <c r="MYQ282" s="755"/>
      <c r="MYR282" s="755"/>
      <c r="MYS282" s="755"/>
      <c r="MYT282" s="755"/>
      <c r="MYU282" s="755"/>
      <c r="MYV282" s="755"/>
      <c r="MYW282" s="755"/>
      <c r="MYX282" s="755"/>
      <c r="MYY282" s="755"/>
      <c r="MYZ282" s="755"/>
      <c r="MZA282" s="755"/>
      <c r="MZB282" s="755"/>
      <c r="MZC282" s="755"/>
      <c r="MZD282" s="755"/>
      <c r="MZE282" s="755"/>
      <c r="MZF282" s="755"/>
      <c r="MZG282" s="755"/>
      <c r="MZH282" s="755"/>
      <c r="MZI282" s="755"/>
      <c r="MZJ282" s="755"/>
      <c r="MZK282" s="755"/>
      <c r="MZL282" s="755"/>
      <c r="MZM282" s="755"/>
      <c r="MZN282" s="755"/>
      <c r="MZO282" s="755"/>
      <c r="MZP282" s="755"/>
      <c r="MZQ282" s="755"/>
      <c r="MZR282" s="755"/>
      <c r="MZS282" s="755"/>
      <c r="MZT282" s="755"/>
      <c r="MZU282" s="755"/>
      <c r="MZV282" s="755"/>
      <c r="MZW282" s="755"/>
      <c r="MZX282" s="755"/>
      <c r="MZY282" s="755"/>
      <c r="MZZ282" s="755"/>
      <c r="NAA282" s="755"/>
      <c r="NAB282" s="755"/>
      <c r="NAC282" s="755"/>
      <c r="NAD282" s="755"/>
      <c r="NAE282" s="755"/>
      <c r="NAF282" s="755"/>
      <c r="NAG282" s="755"/>
      <c r="NAH282" s="755"/>
      <c r="NAI282" s="755"/>
      <c r="NAJ282" s="755"/>
      <c r="NAK282" s="755"/>
      <c r="NAL282" s="755"/>
      <c r="NAM282" s="755"/>
      <c r="NAN282" s="755"/>
      <c r="NAO282" s="755"/>
      <c r="NAP282" s="755"/>
      <c r="NAQ282" s="755"/>
      <c r="NAR282" s="755"/>
      <c r="NAS282" s="755"/>
      <c r="NAT282" s="755"/>
      <c r="NAU282" s="755"/>
      <c r="NAV282" s="755"/>
      <c r="NAW282" s="755"/>
      <c r="NAX282" s="755"/>
      <c r="NAY282" s="755"/>
      <c r="NAZ282" s="755"/>
      <c r="NBA282" s="755"/>
      <c r="NBB282" s="755"/>
      <c r="NBC282" s="755"/>
      <c r="NBD282" s="755"/>
      <c r="NBE282" s="755"/>
      <c r="NBF282" s="755"/>
      <c r="NBG282" s="755"/>
      <c r="NBH282" s="755"/>
      <c r="NBI282" s="755"/>
      <c r="NBJ282" s="755"/>
      <c r="NBK282" s="755"/>
      <c r="NBL282" s="755"/>
      <c r="NBM282" s="755"/>
      <c r="NBN282" s="755"/>
      <c r="NBO282" s="755"/>
      <c r="NBP282" s="755"/>
      <c r="NBQ282" s="755"/>
      <c r="NBR282" s="755"/>
      <c r="NBS282" s="755"/>
      <c r="NBT282" s="755"/>
      <c r="NBU282" s="755"/>
      <c r="NBV282" s="755"/>
      <c r="NBW282" s="755"/>
      <c r="NBX282" s="755"/>
      <c r="NBY282" s="755"/>
      <c r="NBZ282" s="755"/>
      <c r="NCA282" s="755"/>
      <c r="NCB282" s="755"/>
      <c r="NCC282" s="755"/>
      <c r="NCD282" s="755"/>
      <c r="NCE282" s="755"/>
      <c r="NCF282" s="755"/>
      <c r="NCG282" s="755"/>
      <c r="NCH282" s="755"/>
      <c r="NCI282" s="755"/>
      <c r="NCJ282" s="755"/>
      <c r="NCK282" s="755"/>
      <c r="NCL282" s="755"/>
      <c r="NCM282" s="755"/>
      <c r="NCN282" s="755"/>
      <c r="NCO282" s="755"/>
      <c r="NCP282" s="755"/>
      <c r="NCQ282" s="755"/>
      <c r="NCR282" s="755"/>
      <c r="NCS282" s="755"/>
      <c r="NCT282" s="755"/>
      <c r="NCU282" s="755"/>
      <c r="NCV282" s="755"/>
      <c r="NCW282" s="755"/>
      <c r="NCX282" s="755"/>
      <c r="NCY282" s="755"/>
      <c r="NCZ282" s="755"/>
      <c r="NDA282" s="755"/>
      <c r="NDB282" s="755"/>
      <c r="NDC282" s="755"/>
      <c r="NDD282" s="755"/>
      <c r="NDE282" s="755"/>
      <c r="NDF282" s="755"/>
      <c r="NDG282" s="755"/>
      <c r="NDH282" s="755"/>
      <c r="NDI282" s="755"/>
      <c r="NDJ282" s="755"/>
      <c r="NDK282" s="755"/>
      <c r="NDL282" s="755"/>
      <c r="NDM282" s="755"/>
      <c r="NDN282" s="755"/>
      <c r="NDO282" s="755"/>
      <c r="NDP282" s="755"/>
      <c r="NDQ282" s="755"/>
      <c r="NDR282" s="755"/>
      <c r="NDS282" s="755"/>
      <c r="NDT282" s="755"/>
      <c r="NDU282" s="755"/>
      <c r="NDV282" s="755"/>
      <c r="NDW282" s="755"/>
      <c r="NDX282" s="755"/>
      <c r="NDY282" s="755"/>
      <c r="NDZ282" s="755"/>
      <c r="NEA282" s="755"/>
      <c r="NEB282" s="755"/>
      <c r="NEC282" s="755"/>
      <c r="NED282" s="755"/>
      <c r="NEE282" s="755"/>
      <c r="NEF282" s="755"/>
      <c r="NEG282" s="755"/>
      <c r="NEH282" s="755"/>
      <c r="NEI282" s="755"/>
      <c r="NEJ282" s="755"/>
      <c r="NEK282" s="755"/>
      <c r="NEL282" s="755"/>
      <c r="NEM282" s="755"/>
      <c r="NEN282" s="755"/>
      <c r="NEO282" s="755"/>
      <c r="NEP282" s="755"/>
      <c r="NEQ282" s="755"/>
      <c r="NER282" s="755"/>
      <c r="NES282" s="755"/>
      <c r="NET282" s="755"/>
      <c r="NEU282" s="755"/>
      <c r="NEV282" s="755"/>
      <c r="NEW282" s="755"/>
      <c r="NEX282" s="755"/>
      <c r="NEY282" s="755"/>
      <c r="NEZ282" s="755"/>
      <c r="NFA282" s="755"/>
      <c r="NFB282" s="755"/>
      <c r="NFC282" s="755"/>
      <c r="NFD282" s="755"/>
      <c r="NFE282" s="755"/>
      <c r="NFF282" s="755"/>
      <c r="NFG282" s="755"/>
      <c r="NFH282" s="755"/>
      <c r="NFI282" s="755"/>
      <c r="NFJ282" s="755"/>
      <c r="NFK282" s="755"/>
      <c r="NFL282" s="755"/>
      <c r="NFM282" s="755"/>
      <c r="NFN282" s="755"/>
      <c r="NFO282" s="755"/>
      <c r="NFP282" s="755"/>
      <c r="NFQ282" s="755"/>
      <c r="NFR282" s="755"/>
      <c r="NFS282" s="755"/>
      <c r="NFT282" s="755"/>
      <c r="NFU282" s="755"/>
      <c r="NFV282" s="755"/>
      <c r="NFW282" s="755"/>
      <c r="NFX282" s="755"/>
      <c r="NFY282" s="755"/>
      <c r="NFZ282" s="755"/>
      <c r="NGA282" s="755"/>
      <c r="NGB282" s="755"/>
      <c r="NGC282" s="755"/>
      <c r="NGD282" s="755"/>
      <c r="NGE282" s="755"/>
      <c r="NGF282" s="755"/>
      <c r="NGG282" s="755"/>
      <c r="NGH282" s="755"/>
      <c r="NGI282" s="755"/>
      <c r="NGJ282" s="755"/>
      <c r="NGK282" s="755"/>
      <c r="NGL282" s="755"/>
      <c r="NGM282" s="755"/>
      <c r="NGN282" s="755"/>
      <c r="NGO282" s="755"/>
      <c r="NGP282" s="755"/>
      <c r="NGQ282" s="755"/>
      <c r="NGR282" s="755"/>
      <c r="NGS282" s="755"/>
      <c r="NGT282" s="755"/>
      <c r="NGU282" s="755"/>
      <c r="NGV282" s="755"/>
      <c r="NGW282" s="755"/>
      <c r="NGX282" s="755"/>
      <c r="NGY282" s="755"/>
      <c r="NGZ282" s="755"/>
      <c r="NHA282" s="755"/>
      <c r="NHB282" s="755"/>
      <c r="NHC282" s="755"/>
      <c r="NHD282" s="755"/>
      <c r="NHE282" s="755"/>
      <c r="NHF282" s="755"/>
      <c r="NHG282" s="755"/>
      <c r="NHH282" s="755"/>
      <c r="NHI282" s="755"/>
      <c r="NHJ282" s="755"/>
      <c r="NHK282" s="755"/>
      <c r="NHL282" s="755"/>
      <c r="NHM282" s="755"/>
      <c r="NHN282" s="755"/>
      <c r="NHO282" s="755"/>
      <c r="NHP282" s="755"/>
      <c r="NHQ282" s="755"/>
      <c r="NHR282" s="755"/>
      <c r="NHS282" s="755"/>
      <c r="NHT282" s="755"/>
      <c r="NHU282" s="755"/>
      <c r="NHV282" s="755"/>
      <c r="NHW282" s="755"/>
      <c r="NHX282" s="755"/>
      <c r="NHY282" s="755"/>
      <c r="NHZ282" s="755"/>
      <c r="NIA282" s="755"/>
      <c r="NIB282" s="755"/>
      <c r="NIC282" s="755"/>
      <c r="NID282" s="755"/>
      <c r="NIE282" s="755"/>
      <c r="NIF282" s="755"/>
      <c r="NIG282" s="755"/>
      <c r="NIH282" s="755"/>
      <c r="NII282" s="755"/>
      <c r="NIJ282" s="755"/>
      <c r="NIK282" s="755"/>
      <c r="NIL282" s="755"/>
      <c r="NIM282" s="755"/>
      <c r="NIN282" s="755"/>
      <c r="NIO282" s="755"/>
      <c r="NIP282" s="755"/>
      <c r="NIQ282" s="755"/>
      <c r="NIR282" s="755"/>
      <c r="NIS282" s="755"/>
      <c r="NIT282" s="755"/>
      <c r="NIU282" s="755"/>
      <c r="NIV282" s="755"/>
      <c r="NIW282" s="755"/>
      <c r="NIX282" s="755"/>
      <c r="NIY282" s="755"/>
      <c r="NIZ282" s="755"/>
      <c r="NJA282" s="755"/>
      <c r="NJB282" s="755"/>
      <c r="NJC282" s="755"/>
      <c r="NJD282" s="755"/>
      <c r="NJE282" s="755"/>
      <c r="NJF282" s="755"/>
      <c r="NJG282" s="755"/>
      <c r="NJH282" s="755"/>
      <c r="NJI282" s="755"/>
      <c r="NJJ282" s="755"/>
      <c r="NJK282" s="755"/>
      <c r="NJL282" s="755"/>
      <c r="NJM282" s="755"/>
      <c r="NJN282" s="755"/>
      <c r="NJO282" s="755"/>
      <c r="NJP282" s="755"/>
      <c r="NJQ282" s="755"/>
      <c r="NJR282" s="755"/>
      <c r="NJS282" s="755"/>
      <c r="NJT282" s="755"/>
      <c r="NJU282" s="755"/>
      <c r="NJV282" s="755"/>
      <c r="NJW282" s="755"/>
      <c r="NJX282" s="755"/>
      <c r="NJY282" s="755"/>
      <c r="NJZ282" s="755"/>
      <c r="NKA282" s="755"/>
      <c r="NKB282" s="755"/>
      <c r="NKC282" s="755"/>
      <c r="NKD282" s="755"/>
      <c r="NKE282" s="755"/>
      <c r="NKF282" s="755"/>
      <c r="NKG282" s="755"/>
      <c r="NKH282" s="755"/>
      <c r="NKI282" s="755"/>
      <c r="NKJ282" s="755"/>
      <c r="NKK282" s="755"/>
      <c r="NKL282" s="755"/>
      <c r="NKM282" s="755"/>
      <c r="NKN282" s="755"/>
      <c r="NKO282" s="755"/>
      <c r="NKP282" s="755"/>
      <c r="NKQ282" s="755"/>
      <c r="NKR282" s="755"/>
      <c r="NKS282" s="755"/>
      <c r="NKT282" s="755"/>
      <c r="NKU282" s="755"/>
      <c r="NKV282" s="755"/>
      <c r="NKW282" s="755"/>
      <c r="NKX282" s="755"/>
      <c r="NKY282" s="755"/>
      <c r="NKZ282" s="755"/>
      <c r="NLA282" s="755"/>
      <c r="NLB282" s="755"/>
      <c r="NLC282" s="755"/>
      <c r="NLD282" s="755"/>
      <c r="NLE282" s="755"/>
      <c r="NLF282" s="755"/>
      <c r="NLG282" s="755"/>
      <c r="NLH282" s="755"/>
      <c r="NLI282" s="755"/>
      <c r="NLJ282" s="755"/>
      <c r="NLK282" s="755"/>
      <c r="NLL282" s="755"/>
      <c r="NLM282" s="755"/>
      <c r="NLN282" s="755"/>
      <c r="NLO282" s="755"/>
      <c r="NLP282" s="755"/>
      <c r="NLQ282" s="755"/>
      <c r="NLR282" s="755"/>
      <c r="NLS282" s="755"/>
      <c r="NLT282" s="755"/>
      <c r="NLU282" s="755"/>
      <c r="NLV282" s="755"/>
      <c r="NLW282" s="755"/>
      <c r="NLX282" s="755"/>
      <c r="NLY282" s="755"/>
      <c r="NLZ282" s="755"/>
      <c r="NMA282" s="755"/>
      <c r="NMB282" s="755"/>
      <c r="NMC282" s="755"/>
      <c r="NMD282" s="755"/>
      <c r="NME282" s="755"/>
      <c r="NMF282" s="755"/>
      <c r="NMG282" s="755"/>
      <c r="NMH282" s="755"/>
      <c r="NMI282" s="755"/>
      <c r="NMJ282" s="755"/>
      <c r="NMK282" s="755"/>
      <c r="NML282" s="755"/>
      <c r="NMM282" s="755"/>
      <c r="NMN282" s="755"/>
      <c r="NMO282" s="755"/>
      <c r="NMP282" s="755"/>
      <c r="NMQ282" s="755"/>
      <c r="NMR282" s="755"/>
      <c r="NMS282" s="755"/>
      <c r="NMT282" s="755"/>
      <c r="NMU282" s="755"/>
      <c r="NMV282" s="755"/>
      <c r="NMW282" s="755"/>
      <c r="NMX282" s="755"/>
      <c r="NMY282" s="755"/>
      <c r="NMZ282" s="755"/>
      <c r="NNA282" s="755"/>
      <c r="NNB282" s="755"/>
      <c r="NNC282" s="755"/>
      <c r="NND282" s="755"/>
      <c r="NNE282" s="755"/>
      <c r="NNF282" s="755"/>
      <c r="NNG282" s="755"/>
      <c r="NNH282" s="755"/>
      <c r="NNI282" s="755"/>
      <c r="NNJ282" s="755"/>
      <c r="NNK282" s="755"/>
      <c r="NNL282" s="755"/>
      <c r="NNM282" s="755"/>
      <c r="NNN282" s="755"/>
      <c r="NNO282" s="755"/>
      <c r="NNP282" s="755"/>
      <c r="NNQ282" s="755"/>
      <c r="NNR282" s="755"/>
      <c r="NNS282" s="755"/>
      <c r="NNT282" s="755"/>
      <c r="NNU282" s="755"/>
      <c r="NNV282" s="755"/>
      <c r="NNW282" s="755"/>
      <c r="NNX282" s="755"/>
      <c r="NNY282" s="755"/>
      <c r="NNZ282" s="755"/>
      <c r="NOA282" s="755"/>
      <c r="NOB282" s="755"/>
      <c r="NOC282" s="755"/>
      <c r="NOD282" s="755"/>
      <c r="NOE282" s="755"/>
      <c r="NOF282" s="755"/>
      <c r="NOG282" s="755"/>
      <c r="NOH282" s="755"/>
      <c r="NOI282" s="755"/>
      <c r="NOJ282" s="755"/>
      <c r="NOK282" s="755"/>
      <c r="NOL282" s="755"/>
      <c r="NOM282" s="755"/>
      <c r="NON282" s="755"/>
      <c r="NOO282" s="755"/>
      <c r="NOP282" s="755"/>
      <c r="NOQ282" s="755"/>
      <c r="NOR282" s="755"/>
      <c r="NOS282" s="755"/>
      <c r="NOT282" s="755"/>
      <c r="NOU282" s="755"/>
      <c r="NOV282" s="755"/>
      <c r="NOW282" s="755"/>
      <c r="NOX282" s="755"/>
      <c r="NOY282" s="755"/>
      <c r="NOZ282" s="755"/>
      <c r="NPA282" s="755"/>
      <c r="NPB282" s="755"/>
      <c r="NPC282" s="755"/>
      <c r="NPD282" s="755"/>
      <c r="NPE282" s="755"/>
      <c r="NPF282" s="755"/>
      <c r="NPG282" s="755"/>
      <c r="NPH282" s="755"/>
      <c r="NPI282" s="755"/>
      <c r="NPJ282" s="755"/>
      <c r="NPK282" s="755"/>
      <c r="NPL282" s="755"/>
      <c r="NPM282" s="755"/>
      <c r="NPN282" s="755"/>
      <c r="NPO282" s="755"/>
      <c r="NPP282" s="755"/>
      <c r="NPQ282" s="755"/>
      <c r="NPR282" s="755"/>
      <c r="NPS282" s="755"/>
      <c r="NPT282" s="755"/>
      <c r="NPU282" s="755"/>
      <c r="NPV282" s="755"/>
      <c r="NPW282" s="755"/>
      <c r="NPX282" s="755"/>
      <c r="NPY282" s="755"/>
      <c r="NPZ282" s="755"/>
      <c r="NQA282" s="755"/>
      <c r="NQB282" s="755"/>
      <c r="NQC282" s="755"/>
      <c r="NQD282" s="755"/>
      <c r="NQE282" s="755"/>
      <c r="NQF282" s="755"/>
      <c r="NQG282" s="755"/>
      <c r="NQH282" s="755"/>
      <c r="NQI282" s="755"/>
      <c r="NQJ282" s="755"/>
      <c r="NQK282" s="755"/>
      <c r="NQL282" s="755"/>
      <c r="NQM282" s="755"/>
      <c r="NQN282" s="755"/>
      <c r="NQO282" s="755"/>
      <c r="NQP282" s="755"/>
      <c r="NQQ282" s="755"/>
      <c r="NQR282" s="755"/>
      <c r="NQS282" s="755"/>
      <c r="NQT282" s="755"/>
      <c r="NQU282" s="755"/>
      <c r="NQV282" s="755"/>
      <c r="NQW282" s="755"/>
      <c r="NQX282" s="755"/>
      <c r="NQY282" s="755"/>
      <c r="NQZ282" s="755"/>
      <c r="NRA282" s="755"/>
      <c r="NRB282" s="755"/>
      <c r="NRC282" s="755"/>
      <c r="NRD282" s="755"/>
      <c r="NRE282" s="755"/>
      <c r="NRF282" s="755"/>
      <c r="NRG282" s="755"/>
      <c r="NRH282" s="755"/>
      <c r="NRI282" s="755"/>
      <c r="NRJ282" s="755"/>
      <c r="NRK282" s="755"/>
      <c r="NRL282" s="755"/>
      <c r="NRM282" s="755"/>
      <c r="NRN282" s="755"/>
      <c r="NRO282" s="755"/>
      <c r="NRP282" s="755"/>
      <c r="NRQ282" s="755"/>
      <c r="NRR282" s="755"/>
      <c r="NRS282" s="755"/>
      <c r="NRT282" s="755"/>
      <c r="NRU282" s="755"/>
      <c r="NRV282" s="755"/>
      <c r="NRW282" s="755"/>
      <c r="NRX282" s="755"/>
      <c r="NRY282" s="755"/>
      <c r="NRZ282" s="755"/>
      <c r="NSA282" s="755"/>
      <c r="NSB282" s="755"/>
      <c r="NSC282" s="755"/>
      <c r="NSD282" s="755"/>
      <c r="NSE282" s="755"/>
      <c r="NSF282" s="755"/>
      <c r="NSG282" s="755"/>
      <c r="NSH282" s="755"/>
      <c r="NSI282" s="755"/>
      <c r="NSJ282" s="755"/>
      <c r="NSK282" s="755"/>
      <c r="NSL282" s="755"/>
      <c r="NSM282" s="755"/>
      <c r="NSN282" s="755"/>
      <c r="NSO282" s="755"/>
      <c r="NSP282" s="755"/>
      <c r="NSQ282" s="755"/>
      <c r="NSR282" s="755"/>
      <c r="NSS282" s="755"/>
      <c r="NST282" s="755"/>
      <c r="NSU282" s="755"/>
      <c r="NSV282" s="755"/>
      <c r="NSW282" s="755"/>
      <c r="NSX282" s="755"/>
      <c r="NSY282" s="755"/>
      <c r="NSZ282" s="755"/>
      <c r="NTA282" s="755"/>
      <c r="NTB282" s="755"/>
      <c r="NTC282" s="755"/>
      <c r="NTD282" s="755"/>
      <c r="NTE282" s="755"/>
      <c r="NTF282" s="755"/>
      <c r="NTG282" s="755"/>
      <c r="NTH282" s="755"/>
      <c r="NTI282" s="755"/>
      <c r="NTJ282" s="755"/>
      <c r="NTK282" s="755"/>
      <c r="NTL282" s="755"/>
      <c r="NTM282" s="755"/>
      <c r="NTN282" s="755"/>
      <c r="NTO282" s="755"/>
      <c r="NTP282" s="755"/>
      <c r="NTQ282" s="755"/>
      <c r="NTR282" s="755"/>
      <c r="NTS282" s="755"/>
      <c r="NTT282" s="755"/>
      <c r="NTU282" s="755"/>
      <c r="NTV282" s="755"/>
      <c r="NTW282" s="755"/>
      <c r="NTX282" s="755"/>
      <c r="NTY282" s="755"/>
      <c r="NTZ282" s="755"/>
      <c r="NUA282" s="755"/>
      <c r="NUB282" s="755"/>
      <c r="NUC282" s="755"/>
      <c r="NUD282" s="755"/>
      <c r="NUE282" s="755"/>
      <c r="NUF282" s="755"/>
      <c r="NUG282" s="755"/>
      <c r="NUH282" s="755"/>
      <c r="NUI282" s="755"/>
      <c r="NUJ282" s="755"/>
      <c r="NUK282" s="755"/>
      <c r="NUL282" s="755"/>
      <c r="NUM282" s="755"/>
      <c r="NUN282" s="755"/>
      <c r="NUO282" s="755"/>
      <c r="NUP282" s="755"/>
      <c r="NUQ282" s="755"/>
      <c r="NUR282" s="755"/>
      <c r="NUS282" s="755"/>
      <c r="NUT282" s="755"/>
      <c r="NUU282" s="755"/>
      <c r="NUV282" s="755"/>
      <c r="NUW282" s="755"/>
      <c r="NUX282" s="755"/>
      <c r="NUY282" s="755"/>
      <c r="NUZ282" s="755"/>
      <c r="NVA282" s="755"/>
      <c r="NVB282" s="755"/>
      <c r="NVC282" s="755"/>
      <c r="NVD282" s="755"/>
      <c r="NVE282" s="755"/>
      <c r="NVF282" s="755"/>
      <c r="NVG282" s="755"/>
      <c r="NVH282" s="755"/>
      <c r="NVI282" s="755"/>
      <c r="NVJ282" s="755"/>
      <c r="NVK282" s="755"/>
      <c r="NVL282" s="755"/>
      <c r="NVM282" s="755"/>
      <c r="NVN282" s="755"/>
      <c r="NVO282" s="755"/>
      <c r="NVP282" s="755"/>
      <c r="NVQ282" s="755"/>
      <c r="NVR282" s="755"/>
      <c r="NVS282" s="755"/>
      <c r="NVT282" s="755"/>
      <c r="NVU282" s="755"/>
      <c r="NVV282" s="755"/>
      <c r="NVW282" s="755"/>
      <c r="NVX282" s="755"/>
      <c r="NVY282" s="755"/>
      <c r="NVZ282" s="755"/>
      <c r="NWA282" s="755"/>
      <c r="NWB282" s="755"/>
      <c r="NWC282" s="755"/>
      <c r="NWD282" s="755"/>
      <c r="NWE282" s="755"/>
      <c r="NWF282" s="755"/>
      <c r="NWG282" s="755"/>
      <c r="NWH282" s="755"/>
      <c r="NWI282" s="755"/>
      <c r="NWJ282" s="755"/>
      <c r="NWK282" s="755"/>
      <c r="NWL282" s="755"/>
      <c r="NWM282" s="755"/>
      <c r="NWN282" s="755"/>
      <c r="NWO282" s="755"/>
      <c r="NWP282" s="755"/>
      <c r="NWQ282" s="755"/>
      <c r="NWR282" s="755"/>
      <c r="NWS282" s="755"/>
      <c r="NWT282" s="755"/>
      <c r="NWU282" s="755"/>
      <c r="NWV282" s="755"/>
      <c r="NWW282" s="755"/>
      <c r="NWX282" s="755"/>
      <c r="NWY282" s="755"/>
      <c r="NWZ282" s="755"/>
      <c r="NXA282" s="755"/>
      <c r="NXB282" s="755"/>
      <c r="NXC282" s="755"/>
      <c r="NXD282" s="755"/>
      <c r="NXE282" s="755"/>
      <c r="NXF282" s="755"/>
      <c r="NXG282" s="755"/>
      <c r="NXH282" s="755"/>
      <c r="NXI282" s="755"/>
      <c r="NXJ282" s="755"/>
      <c r="NXK282" s="755"/>
      <c r="NXL282" s="755"/>
      <c r="NXM282" s="755"/>
      <c r="NXN282" s="755"/>
      <c r="NXO282" s="755"/>
      <c r="NXP282" s="755"/>
      <c r="NXQ282" s="755"/>
      <c r="NXR282" s="755"/>
      <c r="NXS282" s="755"/>
      <c r="NXT282" s="755"/>
      <c r="NXU282" s="755"/>
      <c r="NXV282" s="755"/>
      <c r="NXW282" s="755"/>
      <c r="NXX282" s="755"/>
      <c r="NXY282" s="755"/>
      <c r="NXZ282" s="755"/>
      <c r="NYA282" s="755"/>
      <c r="NYB282" s="755"/>
      <c r="NYC282" s="755"/>
      <c r="NYD282" s="755"/>
      <c r="NYE282" s="755"/>
      <c r="NYF282" s="755"/>
      <c r="NYG282" s="755"/>
      <c r="NYH282" s="755"/>
      <c r="NYI282" s="755"/>
      <c r="NYJ282" s="755"/>
      <c r="NYK282" s="755"/>
      <c r="NYL282" s="755"/>
      <c r="NYM282" s="755"/>
      <c r="NYN282" s="755"/>
      <c r="NYO282" s="755"/>
      <c r="NYP282" s="755"/>
      <c r="NYQ282" s="755"/>
      <c r="NYR282" s="755"/>
      <c r="NYS282" s="755"/>
      <c r="NYT282" s="755"/>
      <c r="NYU282" s="755"/>
      <c r="NYV282" s="755"/>
      <c r="NYW282" s="755"/>
      <c r="NYX282" s="755"/>
      <c r="NYY282" s="755"/>
      <c r="NYZ282" s="755"/>
      <c r="NZA282" s="755"/>
      <c r="NZB282" s="755"/>
      <c r="NZC282" s="755"/>
      <c r="NZD282" s="755"/>
      <c r="NZE282" s="755"/>
      <c r="NZF282" s="755"/>
      <c r="NZG282" s="755"/>
      <c r="NZH282" s="755"/>
      <c r="NZI282" s="755"/>
      <c r="NZJ282" s="755"/>
      <c r="NZK282" s="755"/>
      <c r="NZL282" s="755"/>
      <c r="NZM282" s="755"/>
      <c r="NZN282" s="755"/>
      <c r="NZO282" s="755"/>
      <c r="NZP282" s="755"/>
      <c r="NZQ282" s="755"/>
      <c r="NZR282" s="755"/>
      <c r="NZS282" s="755"/>
      <c r="NZT282" s="755"/>
      <c r="NZU282" s="755"/>
      <c r="NZV282" s="755"/>
      <c r="NZW282" s="755"/>
      <c r="NZX282" s="755"/>
      <c r="NZY282" s="755"/>
      <c r="NZZ282" s="755"/>
      <c r="OAA282" s="755"/>
      <c r="OAB282" s="755"/>
      <c r="OAC282" s="755"/>
      <c r="OAD282" s="755"/>
      <c r="OAE282" s="755"/>
      <c r="OAF282" s="755"/>
      <c r="OAG282" s="755"/>
      <c r="OAH282" s="755"/>
      <c r="OAI282" s="755"/>
      <c r="OAJ282" s="755"/>
      <c r="OAK282" s="755"/>
      <c r="OAL282" s="755"/>
      <c r="OAM282" s="755"/>
      <c r="OAN282" s="755"/>
      <c r="OAO282" s="755"/>
      <c r="OAP282" s="755"/>
      <c r="OAQ282" s="755"/>
      <c r="OAR282" s="755"/>
      <c r="OAS282" s="755"/>
      <c r="OAT282" s="755"/>
      <c r="OAU282" s="755"/>
      <c r="OAV282" s="755"/>
      <c r="OAW282" s="755"/>
      <c r="OAX282" s="755"/>
      <c r="OAY282" s="755"/>
      <c r="OAZ282" s="755"/>
      <c r="OBA282" s="755"/>
      <c r="OBB282" s="755"/>
      <c r="OBC282" s="755"/>
      <c r="OBD282" s="755"/>
      <c r="OBE282" s="755"/>
      <c r="OBF282" s="755"/>
      <c r="OBG282" s="755"/>
      <c r="OBH282" s="755"/>
      <c r="OBI282" s="755"/>
      <c r="OBJ282" s="755"/>
      <c r="OBK282" s="755"/>
      <c r="OBL282" s="755"/>
      <c r="OBM282" s="755"/>
      <c r="OBN282" s="755"/>
      <c r="OBO282" s="755"/>
      <c r="OBP282" s="755"/>
      <c r="OBQ282" s="755"/>
      <c r="OBR282" s="755"/>
      <c r="OBS282" s="755"/>
      <c r="OBT282" s="755"/>
      <c r="OBU282" s="755"/>
      <c r="OBV282" s="755"/>
      <c r="OBW282" s="755"/>
      <c r="OBX282" s="755"/>
      <c r="OBY282" s="755"/>
      <c r="OBZ282" s="755"/>
      <c r="OCA282" s="755"/>
      <c r="OCB282" s="755"/>
      <c r="OCC282" s="755"/>
      <c r="OCD282" s="755"/>
      <c r="OCE282" s="755"/>
      <c r="OCF282" s="755"/>
      <c r="OCG282" s="755"/>
      <c r="OCH282" s="755"/>
      <c r="OCI282" s="755"/>
      <c r="OCJ282" s="755"/>
      <c r="OCK282" s="755"/>
      <c r="OCL282" s="755"/>
      <c r="OCM282" s="755"/>
      <c r="OCN282" s="755"/>
      <c r="OCO282" s="755"/>
      <c r="OCP282" s="755"/>
      <c r="OCQ282" s="755"/>
      <c r="OCR282" s="755"/>
      <c r="OCS282" s="755"/>
      <c r="OCT282" s="755"/>
      <c r="OCU282" s="755"/>
      <c r="OCV282" s="755"/>
      <c r="OCW282" s="755"/>
      <c r="OCX282" s="755"/>
      <c r="OCY282" s="755"/>
      <c r="OCZ282" s="755"/>
      <c r="ODA282" s="755"/>
      <c r="ODB282" s="755"/>
      <c r="ODC282" s="755"/>
      <c r="ODD282" s="755"/>
      <c r="ODE282" s="755"/>
      <c r="ODF282" s="755"/>
      <c r="ODG282" s="755"/>
      <c r="ODH282" s="755"/>
      <c r="ODI282" s="755"/>
      <c r="ODJ282" s="755"/>
      <c r="ODK282" s="755"/>
      <c r="ODL282" s="755"/>
      <c r="ODM282" s="755"/>
      <c r="ODN282" s="755"/>
      <c r="ODO282" s="755"/>
      <c r="ODP282" s="755"/>
      <c r="ODQ282" s="755"/>
      <c r="ODR282" s="755"/>
      <c r="ODS282" s="755"/>
      <c r="ODT282" s="755"/>
      <c r="ODU282" s="755"/>
      <c r="ODV282" s="755"/>
      <c r="ODW282" s="755"/>
      <c r="ODX282" s="755"/>
      <c r="ODY282" s="755"/>
      <c r="ODZ282" s="755"/>
      <c r="OEA282" s="755"/>
      <c r="OEB282" s="755"/>
      <c r="OEC282" s="755"/>
      <c r="OED282" s="755"/>
      <c r="OEE282" s="755"/>
      <c r="OEF282" s="755"/>
      <c r="OEG282" s="755"/>
      <c r="OEH282" s="755"/>
      <c r="OEI282" s="755"/>
      <c r="OEJ282" s="755"/>
      <c r="OEK282" s="755"/>
      <c r="OEL282" s="755"/>
      <c r="OEM282" s="755"/>
      <c r="OEN282" s="755"/>
      <c r="OEO282" s="755"/>
      <c r="OEP282" s="755"/>
      <c r="OEQ282" s="755"/>
      <c r="OER282" s="755"/>
      <c r="OES282" s="755"/>
      <c r="OET282" s="755"/>
      <c r="OEU282" s="755"/>
      <c r="OEV282" s="755"/>
      <c r="OEW282" s="755"/>
      <c r="OEX282" s="755"/>
      <c r="OEY282" s="755"/>
      <c r="OEZ282" s="755"/>
      <c r="OFA282" s="755"/>
      <c r="OFB282" s="755"/>
      <c r="OFC282" s="755"/>
      <c r="OFD282" s="755"/>
      <c r="OFE282" s="755"/>
      <c r="OFF282" s="755"/>
      <c r="OFG282" s="755"/>
      <c r="OFH282" s="755"/>
      <c r="OFI282" s="755"/>
      <c r="OFJ282" s="755"/>
      <c r="OFK282" s="755"/>
      <c r="OFL282" s="755"/>
      <c r="OFM282" s="755"/>
      <c r="OFN282" s="755"/>
      <c r="OFO282" s="755"/>
      <c r="OFP282" s="755"/>
      <c r="OFQ282" s="755"/>
      <c r="OFR282" s="755"/>
      <c r="OFS282" s="755"/>
      <c r="OFT282" s="755"/>
      <c r="OFU282" s="755"/>
      <c r="OFV282" s="755"/>
      <c r="OFW282" s="755"/>
      <c r="OFX282" s="755"/>
      <c r="OFY282" s="755"/>
      <c r="OFZ282" s="755"/>
      <c r="OGA282" s="755"/>
      <c r="OGB282" s="755"/>
      <c r="OGC282" s="755"/>
      <c r="OGD282" s="755"/>
      <c r="OGE282" s="755"/>
      <c r="OGF282" s="755"/>
      <c r="OGG282" s="755"/>
      <c r="OGH282" s="755"/>
      <c r="OGI282" s="755"/>
      <c r="OGJ282" s="755"/>
      <c r="OGK282" s="755"/>
      <c r="OGL282" s="755"/>
      <c r="OGM282" s="755"/>
      <c r="OGN282" s="755"/>
      <c r="OGO282" s="755"/>
      <c r="OGP282" s="755"/>
      <c r="OGQ282" s="755"/>
      <c r="OGR282" s="755"/>
      <c r="OGS282" s="755"/>
      <c r="OGT282" s="755"/>
      <c r="OGU282" s="755"/>
      <c r="OGV282" s="755"/>
      <c r="OGW282" s="755"/>
      <c r="OGX282" s="755"/>
      <c r="OGY282" s="755"/>
      <c r="OGZ282" s="755"/>
      <c r="OHA282" s="755"/>
      <c r="OHB282" s="755"/>
      <c r="OHC282" s="755"/>
      <c r="OHD282" s="755"/>
      <c r="OHE282" s="755"/>
      <c r="OHF282" s="755"/>
      <c r="OHG282" s="755"/>
      <c r="OHH282" s="755"/>
      <c r="OHI282" s="755"/>
      <c r="OHJ282" s="755"/>
      <c r="OHK282" s="755"/>
      <c r="OHL282" s="755"/>
      <c r="OHM282" s="755"/>
      <c r="OHN282" s="755"/>
      <c r="OHO282" s="755"/>
      <c r="OHP282" s="755"/>
      <c r="OHQ282" s="755"/>
      <c r="OHR282" s="755"/>
      <c r="OHS282" s="755"/>
      <c r="OHT282" s="755"/>
      <c r="OHU282" s="755"/>
      <c r="OHV282" s="755"/>
      <c r="OHW282" s="755"/>
      <c r="OHX282" s="755"/>
      <c r="OHY282" s="755"/>
      <c r="OHZ282" s="755"/>
      <c r="OIA282" s="755"/>
      <c r="OIB282" s="755"/>
      <c r="OIC282" s="755"/>
      <c r="OID282" s="755"/>
      <c r="OIE282" s="755"/>
      <c r="OIF282" s="755"/>
      <c r="OIG282" s="755"/>
      <c r="OIH282" s="755"/>
      <c r="OII282" s="755"/>
      <c r="OIJ282" s="755"/>
      <c r="OIK282" s="755"/>
      <c r="OIL282" s="755"/>
      <c r="OIM282" s="755"/>
      <c r="OIN282" s="755"/>
      <c r="OIO282" s="755"/>
      <c r="OIP282" s="755"/>
      <c r="OIQ282" s="755"/>
      <c r="OIR282" s="755"/>
      <c r="OIS282" s="755"/>
      <c r="OIT282" s="755"/>
      <c r="OIU282" s="755"/>
      <c r="OIV282" s="755"/>
      <c r="OIW282" s="755"/>
      <c r="OIX282" s="755"/>
      <c r="OIY282" s="755"/>
      <c r="OIZ282" s="755"/>
      <c r="OJA282" s="755"/>
      <c r="OJB282" s="755"/>
      <c r="OJC282" s="755"/>
      <c r="OJD282" s="755"/>
      <c r="OJE282" s="755"/>
      <c r="OJF282" s="755"/>
      <c r="OJG282" s="755"/>
      <c r="OJH282" s="755"/>
      <c r="OJI282" s="755"/>
      <c r="OJJ282" s="755"/>
      <c r="OJK282" s="755"/>
      <c r="OJL282" s="755"/>
      <c r="OJM282" s="755"/>
      <c r="OJN282" s="755"/>
      <c r="OJO282" s="755"/>
      <c r="OJP282" s="755"/>
      <c r="OJQ282" s="755"/>
      <c r="OJR282" s="755"/>
      <c r="OJS282" s="755"/>
      <c r="OJT282" s="755"/>
      <c r="OJU282" s="755"/>
      <c r="OJV282" s="755"/>
      <c r="OJW282" s="755"/>
      <c r="OJX282" s="755"/>
      <c r="OJY282" s="755"/>
      <c r="OJZ282" s="755"/>
      <c r="OKA282" s="755"/>
      <c r="OKB282" s="755"/>
      <c r="OKC282" s="755"/>
      <c r="OKD282" s="755"/>
      <c r="OKE282" s="755"/>
      <c r="OKF282" s="755"/>
      <c r="OKG282" s="755"/>
      <c r="OKH282" s="755"/>
      <c r="OKI282" s="755"/>
      <c r="OKJ282" s="755"/>
      <c r="OKK282" s="755"/>
      <c r="OKL282" s="755"/>
      <c r="OKM282" s="755"/>
      <c r="OKN282" s="755"/>
      <c r="OKO282" s="755"/>
      <c r="OKP282" s="755"/>
      <c r="OKQ282" s="755"/>
      <c r="OKR282" s="755"/>
      <c r="OKS282" s="755"/>
      <c r="OKT282" s="755"/>
      <c r="OKU282" s="755"/>
      <c r="OKV282" s="755"/>
      <c r="OKW282" s="755"/>
      <c r="OKX282" s="755"/>
      <c r="OKY282" s="755"/>
      <c r="OKZ282" s="755"/>
      <c r="OLA282" s="755"/>
      <c r="OLB282" s="755"/>
      <c r="OLC282" s="755"/>
      <c r="OLD282" s="755"/>
      <c r="OLE282" s="755"/>
      <c r="OLF282" s="755"/>
      <c r="OLG282" s="755"/>
      <c r="OLH282" s="755"/>
      <c r="OLI282" s="755"/>
      <c r="OLJ282" s="755"/>
      <c r="OLK282" s="755"/>
      <c r="OLL282" s="755"/>
      <c r="OLM282" s="755"/>
      <c r="OLN282" s="755"/>
      <c r="OLO282" s="755"/>
      <c r="OLP282" s="755"/>
      <c r="OLQ282" s="755"/>
      <c r="OLR282" s="755"/>
      <c r="OLS282" s="755"/>
      <c r="OLT282" s="755"/>
      <c r="OLU282" s="755"/>
      <c r="OLV282" s="755"/>
      <c r="OLW282" s="755"/>
      <c r="OLX282" s="755"/>
      <c r="OLY282" s="755"/>
      <c r="OLZ282" s="755"/>
      <c r="OMA282" s="755"/>
      <c r="OMB282" s="755"/>
      <c r="OMC282" s="755"/>
      <c r="OMD282" s="755"/>
      <c r="OME282" s="755"/>
      <c r="OMF282" s="755"/>
      <c r="OMG282" s="755"/>
      <c r="OMH282" s="755"/>
      <c r="OMI282" s="755"/>
      <c r="OMJ282" s="755"/>
      <c r="OMK282" s="755"/>
      <c r="OML282" s="755"/>
      <c r="OMM282" s="755"/>
      <c r="OMN282" s="755"/>
      <c r="OMO282" s="755"/>
      <c r="OMP282" s="755"/>
      <c r="OMQ282" s="755"/>
      <c r="OMR282" s="755"/>
      <c r="OMS282" s="755"/>
      <c r="OMT282" s="755"/>
      <c r="OMU282" s="755"/>
      <c r="OMV282" s="755"/>
      <c r="OMW282" s="755"/>
      <c r="OMX282" s="755"/>
      <c r="OMY282" s="755"/>
      <c r="OMZ282" s="755"/>
      <c r="ONA282" s="755"/>
      <c r="ONB282" s="755"/>
      <c r="ONC282" s="755"/>
      <c r="OND282" s="755"/>
      <c r="ONE282" s="755"/>
      <c r="ONF282" s="755"/>
      <c r="ONG282" s="755"/>
      <c r="ONH282" s="755"/>
      <c r="ONI282" s="755"/>
      <c r="ONJ282" s="755"/>
      <c r="ONK282" s="755"/>
      <c r="ONL282" s="755"/>
      <c r="ONM282" s="755"/>
      <c r="ONN282" s="755"/>
      <c r="ONO282" s="755"/>
      <c r="ONP282" s="755"/>
      <c r="ONQ282" s="755"/>
      <c r="ONR282" s="755"/>
      <c r="ONS282" s="755"/>
      <c r="ONT282" s="755"/>
      <c r="ONU282" s="755"/>
      <c r="ONV282" s="755"/>
      <c r="ONW282" s="755"/>
      <c r="ONX282" s="755"/>
      <c r="ONY282" s="755"/>
      <c r="ONZ282" s="755"/>
      <c r="OOA282" s="755"/>
      <c r="OOB282" s="755"/>
      <c r="OOC282" s="755"/>
      <c r="OOD282" s="755"/>
      <c r="OOE282" s="755"/>
      <c r="OOF282" s="755"/>
      <c r="OOG282" s="755"/>
      <c r="OOH282" s="755"/>
      <c r="OOI282" s="755"/>
      <c r="OOJ282" s="755"/>
      <c r="OOK282" s="755"/>
      <c r="OOL282" s="755"/>
      <c r="OOM282" s="755"/>
      <c r="OON282" s="755"/>
      <c r="OOO282" s="755"/>
      <c r="OOP282" s="755"/>
      <c r="OOQ282" s="755"/>
      <c r="OOR282" s="755"/>
      <c r="OOS282" s="755"/>
      <c r="OOT282" s="755"/>
      <c r="OOU282" s="755"/>
      <c r="OOV282" s="755"/>
      <c r="OOW282" s="755"/>
      <c r="OOX282" s="755"/>
      <c r="OOY282" s="755"/>
      <c r="OOZ282" s="755"/>
      <c r="OPA282" s="755"/>
      <c r="OPB282" s="755"/>
      <c r="OPC282" s="755"/>
      <c r="OPD282" s="755"/>
      <c r="OPE282" s="755"/>
      <c r="OPF282" s="755"/>
      <c r="OPG282" s="755"/>
      <c r="OPH282" s="755"/>
      <c r="OPI282" s="755"/>
      <c r="OPJ282" s="755"/>
      <c r="OPK282" s="755"/>
      <c r="OPL282" s="755"/>
      <c r="OPM282" s="755"/>
      <c r="OPN282" s="755"/>
      <c r="OPO282" s="755"/>
      <c r="OPP282" s="755"/>
      <c r="OPQ282" s="755"/>
      <c r="OPR282" s="755"/>
      <c r="OPS282" s="755"/>
      <c r="OPT282" s="755"/>
      <c r="OPU282" s="755"/>
      <c r="OPV282" s="755"/>
      <c r="OPW282" s="755"/>
      <c r="OPX282" s="755"/>
      <c r="OPY282" s="755"/>
      <c r="OPZ282" s="755"/>
      <c r="OQA282" s="755"/>
      <c r="OQB282" s="755"/>
      <c r="OQC282" s="755"/>
      <c r="OQD282" s="755"/>
      <c r="OQE282" s="755"/>
      <c r="OQF282" s="755"/>
      <c r="OQG282" s="755"/>
      <c r="OQH282" s="755"/>
      <c r="OQI282" s="755"/>
      <c r="OQJ282" s="755"/>
      <c r="OQK282" s="755"/>
      <c r="OQL282" s="755"/>
      <c r="OQM282" s="755"/>
      <c r="OQN282" s="755"/>
      <c r="OQO282" s="755"/>
      <c r="OQP282" s="755"/>
      <c r="OQQ282" s="755"/>
      <c r="OQR282" s="755"/>
      <c r="OQS282" s="755"/>
      <c r="OQT282" s="755"/>
      <c r="OQU282" s="755"/>
      <c r="OQV282" s="755"/>
      <c r="OQW282" s="755"/>
      <c r="OQX282" s="755"/>
      <c r="OQY282" s="755"/>
      <c r="OQZ282" s="755"/>
      <c r="ORA282" s="755"/>
      <c r="ORB282" s="755"/>
      <c r="ORC282" s="755"/>
      <c r="ORD282" s="755"/>
      <c r="ORE282" s="755"/>
      <c r="ORF282" s="755"/>
      <c r="ORG282" s="755"/>
      <c r="ORH282" s="755"/>
      <c r="ORI282" s="755"/>
      <c r="ORJ282" s="755"/>
      <c r="ORK282" s="755"/>
      <c r="ORL282" s="755"/>
      <c r="ORM282" s="755"/>
      <c r="ORN282" s="755"/>
      <c r="ORO282" s="755"/>
      <c r="ORP282" s="755"/>
      <c r="ORQ282" s="755"/>
      <c r="ORR282" s="755"/>
      <c r="ORS282" s="755"/>
      <c r="ORT282" s="755"/>
      <c r="ORU282" s="755"/>
      <c r="ORV282" s="755"/>
      <c r="ORW282" s="755"/>
      <c r="ORX282" s="755"/>
      <c r="ORY282" s="755"/>
      <c r="ORZ282" s="755"/>
      <c r="OSA282" s="755"/>
      <c r="OSB282" s="755"/>
      <c r="OSC282" s="755"/>
      <c r="OSD282" s="755"/>
      <c r="OSE282" s="755"/>
      <c r="OSF282" s="755"/>
      <c r="OSG282" s="755"/>
      <c r="OSH282" s="755"/>
      <c r="OSI282" s="755"/>
      <c r="OSJ282" s="755"/>
      <c r="OSK282" s="755"/>
      <c r="OSL282" s="755"/>
      <c r="OSM282" s="755"/>
      <c r="OSN282" s="755"/>
      <c r="OSO282" s="755"/>
      <c r="OSP282" s="755"/>
      <c r="OSQ282" s="755"/>
      <c r="OSR282" s="755"/>
      <c r="OSS282" s="755"/>
      <c r="OST282" s="755"/>
      <c r="OSU282" s="755"/>
      <c r="OSV282" s="755"/>
      <c r="OSW282" s="755"/>
      <c r="OSX282" s="755"/>
      <c r="OSY282" s="755"/>
      <c r="OSZ282" s="755"/>
      <c r="OTA282" s="755"/>
      <c r="OTB282" s="755"/>
      <c r="OTC282" s="755"/>
      <c r="OTD282" s="755"/>
      <c r="OTE282" s="755"/>
      <c r="OTF282" s="755"/>
      <c r="OTG282" s="755"/>
      <c r="OTH282" s="755"/>
      <c r="OTI282" s="755"/>
      <c r="OTJ282" s="755"/>
      <c r="OTK282" s="755"/>
      <c r="OTL282" s="755"/>
      <c r="OTM282" s="755"/>
      <c r="OTN282" s="755"/>
      <c r="OTO282" s="755"/>
      <c r="OTP282" s="755"/>
      <c r="OTQ282" s="755"/>
      <c r="OTR282" s="755"/>
      <c r="OTS282" s="755"/>
      <c r="OTT282" s="755"/>
      <c r="OTU282" s="755"/>
      <c r="OTV282" s="755"/>
      <c r="OTW282" s="755"/>
      <c r="OTX282" s="755"/>
      <c r="OTY282" s="755"/>
      <c r="OTZ282" s="755"/>
      <c r="OUA282" s="755"/>
      <c r="OUB282" s="755"/>
      <c r="OUC282" s="755"/>
      <c r="OUD282" s="755"/>
      <c r="OUE282" s="755"/>
      <c r="OUF282" s="755"/>
      <c r="OUG282" s="755"/>
      <c r="OUH282" s="755"/>
      <c r="OUI282" s="755"/>
      <c r="OUJ282" s="755"/>
      <c r="OUK282" s="755"/>
      <c r="OUL282" s="755"/>
      <c r="OUM282" s="755"/>
      <c r="OUN282" s="755"/>
      <c r="OUO282" s="755"/>
      <c r="OUP282" s="755"/>
      <c r="OUQ282" s="755"/>
      <c r="OUR282" s="755"/>
      <c r="OUS282" s="755"/>
      <c r="OUT282" s="755"/>
      <c r="OUU282" s="755"/>
      <c r="OUV282" s="755"/>
      <c r="OUW282" s="755"/>
      <c r="OUX282" s="755"/>
      <c r="OUY282" s="755"/>
      <c r="OUZ282" s="755"/>
      <c r="OVA282" s="755"/>
      <c r="OVB282" s="755"/>
      <c r="OVC282" s="755"/>
      <c r="OVD282" s="755"/>
      <c r="OVE282" s="755"/>
      <c r="OVF282" s="755"/>
      <c r="OVG282" s="755"/>
      <c r="OVH282" s="755"/>
      <c r="OVI282" s="755"/>
      <c r="OVJ282" s="755"/>
      <c r="OVK282" s="755"/>
      <c r="OVL282" s="755"/>
      <c r="OVM282" s="755"/>
      <c r="OVN282" s="755"/>
      <c r="OVO282" s="755"/>
      <c r="OVP282" s="755"/>
      <c r="OVQ282" s="755"/>
      <c r="OVR282" s="755"/>
      <c r="OVS282" s="755"/>
      <c r="OVT282" s="755"/>
      <c r="OVU282" s="755"/>
      <c r="OVV282" s="755"/>
      <c r="OVW282" s="755"/>
      <c r="OVX282" s="755"/>
      <c r="OVY282" s="755"/>
      <c r="OVZ282" s="755"/>
      <c r="OWA282" s="755"/>
      <c r="OWB282" s="755"/>
      <c r="OWC282" s="755"/>
      <c r="OWD282" s="755"/>
      <c r="OWE282" s="755"/>
      <c r="OWF282" s="755"/>
      <c r="OWG282" s="755"/>
      <c r="OWH282" s="755"/>
      <c r="OWI282" s="755"/>
      <c r="OWJ282" s="755"/>
      <c r="OWK282" s="755"/>
      <c r="OWL282" s="755"/>
      <c r="OWM282" s="755"/>
      <c r="OWN282" s="755"/>
      <c r="OWO282" s="755"/>
      <c r="OWP282" s="755"/>
      <c r="OWQ282" s="755"/>
      <c r="OWR282" s="755"/>
      <c r="OWS282" s="755"/>
      <c r="OWT282" s="755"/>
      <c r="OWU282" s="755"/>
      <c r="OWV282" s="755"/>
      <c r="OWW282" s="755"/>
      <c r="OWX282" s="755"/>
      <c r="OWY282" s="755"/>
      <c r="OWZ282" s="755"/>
      <c r="OXA282" s="755"/>
      <c r="OXB282" s="755"/>
      <c r="OXC282" s="755"/>
      <c r="OXD282" s="755"/>
      <c r="OXE282" s="755"/>
      <c r="OXF282" s="755"/>
      <c r="OXG282" s="755"/>
      <c r="OXH282" s="755"/>
      <c r="OXI282" s="755"/>
      <c r="OXJ282" s="755"/>
      <c r="OXK282" s="755"/>
      <c r="OXL282" s="755"/>
      <c r="OXM282" s="755"/>
      <c r="OXN282" s="755"/>
      <c r="OXO282" s="755"/>
      <c r="OXP282" s="755"/>
      <c r="OXQ282" s="755"/>
      <c r="OXR282" s="755"/>
      <c r="OXS282" s="755"/>
      <c r="OXT282" s="755"/>
      <c r="OXU282" s="755"/>
      <c r="OXV282" s="755"/>
      <c r="OXW282" s="755"/>
      <c r="OXX282" s="755"/>
      <c r="OXY282" s="755"/>
      <c r="OXZ282" s="755"/>
      <c r="OYA282" s="755"/>
      <c r="OYB282" s="755"/>
      <c r="OYC282" s="755"/>
      <c r="OYD282" s="755"/>
      <c r="OYE282" s="755"/>
      <c r="OYF282" s="755"/>
      <c r="OYG282" s="755"/>
      <c r="OYH282" s="755"/>
      <c r="OYI282" s="755"/>
      <c r="OYJ282" s="755"/>
      <c r="OYK282" s="755"/>
      <c r="OYL282" s="755"/>
      <c r="OYM282" s="755"/>
      <c r="OYN282" s="755"/>
      <c r="OYO282" s="755"/>
      <c r="OYP282" s="755"/>
      <c r="OYQ282" s="755"/>
      <c r="OYR282" s="755"/>
      <c r="OYS282" s="755"/>
      <c r="OYT282" s="755"/>
      <c r="OYU282" s="755"/>
      <c r="OYV282" s="755"/>
      <c r="OYW282" s="755"/>
      <c r="OYX282" s="755"/>
      <c r="OYY282" s="755"/>
      <c r="OYZ282" s="755"/>
      <c r="OZA282" s="755"/>
      <c r="OZB282" s="755"/>
      <c r="OZC282" s="755"/>
      <c r="OZD282" s="755"/>
      <c r="OZE282" s="755"/>
      <c r="OZF282" s="755"/>
      <c r="OZG282" s="755"/>
      <c r="OZH282" s="755"/>
      <c r="OZI282" s="755"/>
      <c r="OZJ282" s="755"/>
      <c r="OZK282" s="755"/>
      <c r="OZL282" s="755"/>
      <c r="OZM282" s="755"/>
      <c r="OZN282" s="755"/>
      <c r="OZO282" s="755"/>
      <c r="OZP282" s="755"/>
      <c r="OZQ282" s="755"/>
      <c r="OZR282" s="755"/>
      <c r="OZS282" s="755"/>
      <c r="OZT282" s="755"/>
      <c r="OZU282" s="755"/>
      <c r="OZV282" s="755"/>
      <c r="OZW282" s="755"/>
      <c r="OZX282" s="755"/>
      <c r="OZY282" s="755"/>
      <c r="OZZ282" s="755"/>
      <c r="PAA282" s="755"/>
      <c r="PAB282" s="755"/>
      <c r="PAC282" s="755"/>
      <c r="PAD282" s="755"/>
      <c r="PAE282" s="755"/>
      <c r="PAF282" s="755"/>
      <c r="PAG282" s="755"/>
      <c r="PAH282" s="755"/>
      <c r="PAI282" s="755"/>
      <c r="PAJ282" s="755"/>
      <c r="PAK282" s="755"/>
      <c r="PAL282" s="755"/>
      <c r="PAM282" s="755"/>
      <c r="PAN282" s="755"/>
      <c r="PAO282" s="755"/>
      <c r="PAP282" s="755"/>
      <c r="PAQ282" s="755"/>
      <c r="PAR282" s="755"/>
      <c r="PAS282" s="755"/>
      <c r="PAT282" s="755"/>
      <c r="PAU282" s="755"/>
      <c r="PAV282" s="755"/>
      <c r="PAW282" s="755"/>
      <c r="PAX282" s="755"/>
      <c r="PAY282" s="755"/>
      <c r="PAZ282" s="755"/>
      <c r="PBA282" s="755"/>
      <c r="PBB282" s="755"/>
      <c r="PBC282" s="755"/>
      <c r="PBD282" s="755"/>
      <c r="PBE282" s="755"/>
      <c r="PBF282" s="755"/>
      <c r="PBG282" s="755"/>
      <c r="PBH282" s="755"/>
      <c r="PBI282" s="755"/>
      <c r="PBJ282" s="755"/>
      <c r="PBK282" s="755"/>
      <c r="PBL282" s="755"/>
      <c r="PBM282" s="755"/>
      <c r="PBN282" s="755"/>
      <c r="PBO282" s="755"/>
      <c r="PBP282" s="755"/>
      <c r="PBQ282" s="755"/>
      <c r="PBR282" s="755"/>
      <c r="PBS282" s="755"/>
      <c r="PBT282" s="755"/>
      <c r="PBU282" s="755"/>
      <c r="PBV282" s="755"/>
      <c r="PBW282" s="755"/>
      <c r="PBX282" s="755"/>
      <c r="PBY282" s="755"/>
      <c r="PBZ282" s="755"/>
      <c r="PCA282" s="755"/>
      <c r="PCB282" s="755"/>
      <c r="PCC282" s="755"/>
      <c r="PCD282" s="755"/>
      <c r="PCE282" s="755"/>
      <c r="PCF282" s="755"/>
      <c r="PCG282" s="755"/>
      <c r="PCH282" s="755"/>
      <c r="PCI282" s="755"/>
      <c r="PCJ282" s="755"/>
      <c r="PCK282" s="755"/>
      <c r="PCL282" s="755"/>
      <c r="PCM282" s="755"/>
      <c r="PCN282" s="755"/>
      <c r="PCO282" s="755"/>
      <c r="PCP282" s="755"/>
      <c r="PCQ282" s="755"/>
      <c r="PCR282" s="755"/>
      <c r="PCS282" s="755"/>
      <c r="PCT282" s="755"/>
      <c r="PCU282" s="755"/>
      <c r="PCV282" s="755"/>
      <c r="PCW282" s="755"/>
      <c r="PCX282" s="755"/>
      <c r="PCY282" s="755"/>
      <c r="PCZ282" s="755"/>
      <c r="PDA282" s="755"/>
      <c r="PDB282" s="755"/>
      <c r="PDC282" s="755"/>
      <c r="PDD282" s="755"/>
      <c r="PDE282" s="755"/>
      <c r="PDF282" s="755"/>
      <c r="PDG282" s="755"/>
      <c r="PDH282" s="755"/>
      <c r="PDI282" s="755"/>
      <c r="PDJ282" s="755"/>
      <c r="PDK282" s="755"/>
      <c r="PDL282" s="755"/>
      <c r="PDM282" s="755"/>
      <c r="PDN282" s="755"/>
      <c r="PDO282" s="755"/>
      <c r="PDP282" s="755"/>
      <c r="PDQ282" s="755"/>
      <c r="PDR282" s="755"/>
      <c r="PDS282" s="755"/>
      <c r="PDT282" s="755"/>
      <c r="PDU282" s="755"/>
      <c r="PDV282" s="755"/>
      <c r="PDW282" s="755"/>
      <c r="PDX282" s="755"/>
      <c r="PDY282" s="755"/>
      <c r="PDZ282" s="755"/>
      <c r="PEA282" s="755"/>
      <c r="PEB282" s="755"/>
      <c r="PEC282" s="755"/>
      <c r="PED282" s="755"/>
      <c r="PEE282" s="755"/>
      <c r="PEF282" s="755"/>
      <c r="PEG282" s="755"/>
      <c r="PEH282" s="755"/>
      <c r="PEI282" s="755"/>
      <c r="PEJ282" s="755"/>
      <c r="PEK282" s="755"/>
      <c r="PEL282" s="755"/>
      <c r="PEM282" s="755"/>
      <c r="PEN282" s="755"/>
      <c r="PEO282" s="755"/>
      <c r="PEP282" s="755"/>
      <c r="PEQ282" s="755"/>
      <c r="PER282" s="755"/>
      <c r="PES282" s="755"/>
      <c r="PET282" s="755"/>
      <c r="PEU282" s="755"/>
      <c r="PEV282" s="755"/>
      <c r="PEW282" s="755"/>
      <c r="PEX282" s="755"/>
      <c r="PEY282" s="755"/>
      <c r="PEZ282" s="755"/>
      <c r="PFA282" s="755"/>
      <c r="PFB282" s="755"/>
      <c r="PFC282" s="755"/>
      <c r="PFD282" s="755"/>
      <c r="PFE282" s="755"/>
      <c r="PFF282" s="755"/>
      <c r="PFG282" s="755"/>
      <c r="PFH282" s="755"/>
      <c r="PFI282" s="755"/>
      <c r="PFJ282" s="755"/>
      <c r="PFK282" s="755"/>
      <c r="PFL282" s="755"/>
      <c r="PFM282" s="755"/>
      <c r="PFN282" s="755"/>
      <c r="PFO282" s="755"/>
      <c r="PFP282" s="755"/>
      <c r="PFQ282" s="755"/>
      <c r="PFR282" s="755"/>
      <c r="PFS282" s="755"/>
      <c r="PFT282" s="755"/>
      <c r="PFU282" s="755"/>
      <c r="PFV282" s="755"/>
      <c r="PFW282" s="755"/>
      <c r="PFX282" s="755"/>
      <c r="PFY282" s="755"/>
      <c r="PFZ282" s="755"/>
      <c r="PGA282" s="755"/>
      <c r="PGB282" s="755"/>
      <c r="PGC282" s="755"/>
      <c r="PGD282" s="755"/>
      <c r="PGE282" s="755"/>
      <c r="PGF282" s="755"/>
      <c r="PGG282" s="755"/>
      <c r="PGH282" s="755"/>
      <c r="PGI282" s="755"/>
      <c r="PGJ282" s="755"/>
      <c r="PGK282" s="755"/>
      <c r="PGL282" s="755"/>
      <c r="PGM282" s="755"/>
      <c r="PGN282" s="755"/>
      <c r="PGO282" s="755"/>
      <c r="PGP282" s="755"/>
      <c r="PGQ282" s="755"/>
      <c r="PGR282" s="755"/>
      <c r="PGS282" s="755"/>
      <c r="PGT282" s="755"/>
      <c r="PGU282" s="755"/>
      <c r="PGV282" s="755"/>
      <c r="PGW282" s="755"/>
      <c r="PGX282" s="755"/>
      <c r="PGY282" s="755"/>
      <c r="PGZ282" s="755"/>
      <c r="PHA282" s="755"/>
      <c r="PHB282" s="755"/>
      <c r="PHC282" s="755"/>
      <c r="PHD282" s="755"/>
      <c r="PHE282" s="755"/>
      <c r="PHF282" s="755"/>
      <c r="PHG282" s="755"/>
      <c r="PHH282" s="755"/>
      <c r="PHI282" s="755"/>
      <c r="PHJ282" s="755"/>
      <c r="PHK282" s="755"/>
      <c r="PHL282" s="755"/>
      <c r="PHM282" s="755"/>
      <c r="PHN282" s="755"/>
      <c r="PHO282" s="755"/>
      <c r="PHP282" s="755"/>
      <c r="PHQ282" s="755"/>
      <c r="PHR282" s="755"/>
      <c r="PHS282" s="755"/>
      <c r="PHT282" s="755"/>
      <c r="PHU282" s="755"/>
      <c r="PHV282" s="755"/>
      <c r="PHW282" s="755"/>
      <c r="PHX282" s="755"/>
      <c r="PHY282" s="755"/>
      <c r="PHZ282" s="755"/>
      <c r="PIA282" s="755"/>
      <c r="PIB282" s="755"/>
      <c r="PIC282" s="755"/>
      <c r="PID282" s="755"/>
      <c r="PIE282" s="755"/>
      <c r="PIF282" s="755"/>
      <c r="PIG282" s="755"/>
      <c r="PIH282" s="755"/>
      <c r="PII282" s="755"/>
      <c r="PIJ282" s="755"/>
      <c r="PIK282" s="755"/>
      <c r="PIL282" s="755"/>
      <c r="PIM282" s="755"/>
      <c r="PIN282" s="755"/>
      <c r="PIO282" s="755"/>
      <c r="PIP282" s="755"/>
      <c r="PIQ282" s="755"/>
      <c r="PIR282" s="755"/>
      <c r="PIS282" s="755"/>
      <c r="PIT282" s="755"/>
      <c r="PIU282" s="755"/>
      <c r="PIV282" s="755"/>
      <c r="PIW282" s="755"/>
      <c r="PIX282" s="755"/>
      <c r="PIY282" s="755"/>
      <c r="PIZ282" s="755"/>
      <c r="PJA282" s="755"/>
      <c r="PJB282" s="755"/>
      <c r="PJC282" s="755"/>
      <c r="PJD282" s="755"/>
      <c r="PJE282" s="755"/>
      <c r="PJF282" s="755"/>
      <c r="PJG282" s="755"/>
      <c r="PJH282" s="755"/>
      <c r="PJI282" s="755"/>
      <c r="PJJ282" s="755"/>
      <c r="PJK282" s="755"/>
      <c r="PJL282" s="755"/>
      <c r="PJM282" s="755"/>
      <c r="PJN282" s="755"/>
      <c r="PJO282" s="755"/>
      <c r="PJP282" s="755"/>
      <c r="PJQ282" s="755"/>
      <c r="PJR282" s="755"/>
      <c r="PJS282" s="755"/>
      <c r="PJT282" s="755"/>
      <c r="PJU282" s="755"/>
      <c r="PJV282" s="755"/>
      <c r="PJW282" s="755"/>
      <c r="PJX282" s="755"/>
      <c r="PJY282" s="755"/>
      <c r="PJZ282" s="755"/>
      <c r="PKA282" s="755"/>
      <c r="PKB282" s="755"/>
      <c r="PKC282" s="755"/>
      <c r="PKD282" s="755"/>
      <c r="PKE282" s="755"/>
      <c r="PKF282" s="755"/>
      <c r="PKG282" s="755"/>
      <c r="PKH282" s="755"/>
      <c r="PKI282" s="755"/>
      <c r="PKJ282" s="755"/>
      <c r="PKK282" s="755"/>
      <c r="PKL282" s="755"/>
      <c r="PKM282" s="755"/>
      <c r="PKN282" s="755"/>
      <c r="PKO282" s="755"/>
      <c r="PKP282" s="755"/>
      <c r="PKQ282" s="755"/>
      <c r="PKR282" s="755"/>
      <c r="PKS282" s="755"/>
      <c r="PKT282" s="755"/>
      <c r="PKU282" s="755"/>
      <c r="PKV282" s="755"/>
      <c r="PKW282" s="755"/>
      <c r="PKX282" s="755"/>
      <c r="PKY282" s="755"/>
      <c r="PKZ282" s="755"/>
      <c r="PLA282" s="755"/>
      <c r="PLB282" s="755"/>
      <c r="PLC282" s="755"/>
      <c r="PLD282" s="755"/>
      <c r="PLE282" s="755"/>
      <c r="PLF282" s="755"/>
      <c r="PLG282" s="755"/>
      <c r="PLH282" s="755"/>
      <c r="PLI282" s="755"/>
      <c r="PLJ282" s="755"/>
      <c r="PLK282" s="755"/>
      <c r="PLL282" s="755"/>
      <c r="PLM282" s="755"/>
      <c r="PLN282" s="755"/>
      <c r="PLO282" s="755"/>
      <c r="PLP282" s="755"/>
      <c r="PLQ282" s="755"/>
      <c r="PLR282" s="755"/>
      <c r="PLS282" s="755"/>
      <c r="PLT282" s="755"/>
      <c r="PLU282" s="755"/>
      <c r="PLV282" s="755"/>
      <c r="PLW282" s="755"/>
      <c r="PLX282" s="755"/>
      <c r="PLY282" s="755"/>
      <c r="PLZ282" s="755"/>
      <c r="PMA282" s="755"/>
      <c r="PMB282" s="755"/>
      <c r="PMC282" s="755"/>
      <c r="PMD282" s="755"/>
      <c r="PME282" s="755"/>
      <c r="PMF282" s="755"/>
      <c r="PMG282" s="755"/>
      <c r="PMH282" s="755"/>
      <c r="PMI282" s="755"/>
      <c r="PMJ282" s="755"/>
      <c r="PMK282" s="755"/>
      <c r="PML282" s="755"/>
      <c r="PMM282" s="755"/>
      <c r="PMN282" s="755"/>
      <c r="PMO282" s="755"/>
      <c r="PMP282" s="755"/>
      <c r="PMQ282" s="755"/>
      <c r="PMR282" s="755"/>
      <c r="PMS282" s="755"/>
      <c r="PMT282" s="755"/>
      <c r="PMU282" s="755"/>
      <c r="PMV282" s="755"/>
      <c r="PMW282" s="755"/>
      <c r="PMX282" s="755"/>
      <c r="PMY282" s="755"/>
      <c r="PMZ282" s="755"/>
      <c r="PNA282" s="755"/>
      <c r="PNB282" s="755"/>
      <c r="PNC282" s="755"/>
      <c r="PND282" s="755"/>
      <c r="PNE282" s="755"/>
      <c r="PNF282" s="755"/>
      <c r="PNG282" s="755"/>
      <c r="PNH282" s="755"/>
      <c r="PNI282" s="755"/>
      <c r="PNJ282" s="755"/>
      <c r="PNK282" s="755"/>
      <c r="PNL282" s="755"/>
      <c r="PNM282" s="755"/>
      <c r="PNN282" s="755"/>
      <c r="PNO282" s="755"/>
      <c r="PNP282" s="755"/>
      <c r="PNQ282" s="755"/>
      <c r="PNR282" s="755"/>
      <c r="PNS282" s="755"/>
      <c r="PNT282" s="755"/>
      <c r="PNU282" s="755"/>
      <c r="PNV282" s="755"/>
      <c r="PNW282" s="755"/>
      <c r="PNX282" s="755"/>
      <c r="PNY282" s="755"/>
      <c r="PNZ282" s="755"/>
      <c r="POA282" s="755"/>
      <c r="POB282" s="755"/>
      <c r="POC282" s="755"/>
      <c r="POD282" s="755"/>
      <c r="POE282" s="755"/>
      <c r="POF282" s="755"/>
      <c r="POG282" s="755"/>
      <c r="POH282" s="755"/>
      <c r="POI282" s="755"/>
      <c r="POJ282" s="755"/>
      <c r="POK282" s="755"/>
      <c r="POL282" s="755"/>
      <c r="POM282" s="755"/>
      <c r="PON282" s="755"/>
      <c r="POO282" s="755"/>
      <c r="POP282" s="755"/>
      <c r="POQ282" s="755"/>
      <c r="POR282" s="755"/>
      <c r="POS282" s="755"/>
      <c r="POT282" s="755"/>
      <c r="POU282" s="755"/>
      <c r="POV282" s="755"/>
      <c r="POW282" s="755"/>
      <c r="POX282" s="755"/>
      <c r="POY282" s="755"/>
      <c r="POZ282" s="755"/>
      <c r="PPA282" s="755"/>
      <c r="PPB282" s="755"/>
      <c r="PPC282" s="755"/>
      <c r="PPD282" s="755"/>
      <c r="PPE282" s="755"/>
      <c r="PPF282" s="755"/>
      <c r="PPG282" s="755"/>
      <c r="PPH282" s="755"/>
      <c r="PPI282" s="755"/>
      <c r="PPJ282" s="755"/>
      <c r="PPK282" s="755"/>
      <c r="PPL282" s="755"/>
      <c r="PPM282" s="755"/>
      <c r="PPN282" s="755"/>
      <c r="PPO282" s="755"/>
      <c r="PPP282" s="755"/>
      <c r="PPQ282" s="755"/>
      <c r="PPR282" s="755"/>
      <c r="PPS282" s="755"/>
      <c r="PPT282" s="755"/>
      <c r="PPU282" s="755"/>
      <c r="PPV282" s="755"/>
      <c r="PPW282" s="755"/>
      <c r="PPX282" s="755"/>
      <c r="PPY282" s="755"/>
      <c r="PPZ282" s="755"/>
      <c r="PQA282" s="755"/>
      <c r="PQB282" s="755"/>
      <c r="PQC282" s="755"/>
      <c r="PQD282" s="755"/>
      <c r="PQE282" s="755"/>
      <c r="PQF282" s="755"/>
      <c r="PQG282" s="755"/>
      <c r="PQH282" s="755"/>
      <c r="PQI282" s="755"/>
      <c r="PQJ282" s="755"/>
      <c r="PQK282" s="755"/>
      <c r="PQL282" s="755"/>
      <c r="PQM282" s="755"/>
      <c r="PQN282" s="755"/>
      <c r="PQO282" s="755"/>
      <c r="PQP282" s="755"/>
      <c r="PQQ282" s="755"/>
      <c r="PQR282" s="755"/>
      <c r="PQS282" s="755"/>
      <c r="PQT282" s="755"/>
      <c r="PQU282" s="755"/>
      <c r="PQV282" s="755"/>
      <c r="PQW282" s="755"/>
      <c r="PQX282" s="755"/>
      <c r="PQY282" s="755"/>
      <c r="PQZ282" s="755"/>
      <c r="PRA282" s="755"/>
      <c r="PRB282" s="755"/>
      <c r="PRC282" s="755"/>
      <c r="PRD282" s="755"/>
      <c r="PRE282" s="755"/>
      <c r="PRF282" s="755"/>
      <c r="PRG282" s="755"/>
      <c r="PRH282" s="755"/>
      <c r="PRI282" s="755"/>
      <c r="PRJ282" s="755"/>
      <c r="PRK282" s="755"/>
      <c r="PRL282" s="755"/>
      <c r="PRM282" s="755"/>
      <c r="PRN282" s="755"/>
      <c r="PRO282" s="755"/>
      <c r="PRP282" s="755"/>
      <c r="PRQ282" s="755"/>
      <c r="PRR282" s="755"/>
      <c r="PRS282" s="755"/>
      <c r="PRT282" s="755"/>
      <c r="PRU282" s="755"/>
      <c r="PRV282" s="755"/>
      <c r="PRW282" s="755"/>
      <c r="PRX282" s="755"/>
      <c r="PRY282" s="755"/>
      <c r="PRZ282" s="755"/>
      <c r="PSA282" s="755"/>
      <c r="PSB282" s="755"/>
      <c r="PSC282" s="755"/>
      <c r="PSD282" s="755"/>
      <c r="PSE282" s="755"/>
      <c r="PSF282" s="755"/>
      <c r="PSG282" s="755"/>
      <c r="PSH282" s="755"/>
      <c r="PSI282" s="755"/>
      <c r="PSJ282" s="755"/>
      <c r="PSK282" s="755"/>
      <c r="PSL282" s="755"/>
      <c r="PSM282" s="755"/>
      <c r="PSN282" s="755"/>
      <c r="PSO282" s="755"/>
      <c r="PSP282" s="755"/>
      <c r="PSQ282" s="755"/>
      <c r="PSR282" s="755"/>
      <c r="PSS282" s="755"/>
      <c r="PST282" s="755"/>
      <c r="PSU282" s="755"/>
      <c r="PSV282" s="755"/>
      <c r="PSW282" s="755"/>
      <c r="PSX282" s="755"/>
      <c r="PSY282" s="755"/>
      <c r="PSZ282" s="755"/>
      <c r="PTA282" s="755"/>
      <c r="PTB282" s="755"/>
      <c r="PTC282" s="755"/>
      <c r="PTD282" s="755"/>
      <c r="PTE282" s="755"/>
      <c r="PTF282" s="755"/>
      <c r="PTG282" s="755"/>
      <c r="PTH282" s="755"/>
      <c r="PTI282" s="755"/>
      <c r="PTJ282" s="755"/>
      <c r="PTK282" s="755"/>
      <c r="PTL282" s="755"/>
      <c r="PTM282" s="755"/>
      <c r="PTN282" s="755"/>
      <c r="PTO282" s="755"/>
      <c r="PTP282" s="755"/>
      <c r="PTQ282" s="755"/>
      <c r="PTR282" s="755"/>
      <c r="PTS282" s="755"/>
      <c r="PTT282" s="755"/>
      <c r="PTU282" s="755"/>
      <c r="PTV282" s="755"/>
      <c r="PTW282" s="755"/>
      <c r="PTX282" s="755"/>
      <c r="PTY282" s="755"/>
      <c r="PTZ282" s="755"/>
      <c r="PUA282" s="755"/>
      <c r="PUB282" s="755"/>
      <c r="PUC282" s="755"/>
      <c r="PUD282" s="755"/>
      <c r="PUE282" s="755"/>
      <c r="PUF282" s="755"/>
      <c r="PUG282" s="755"/>
      <c r="PUH282" s="755"/>
      <c r="PUI282" s="755"/>
      <c r="PUJ282" s="755"/>
      <c r="PUK282" s="755"/>
      <c r="PUL282" s="755"/>
      <c r="PUM282" s="755"/>
      <c r="PUN282" s="755"/>
      <c r="PUO282" s="755"/>
      <c r="PUP282" s="755"/>
      <c r="PUQ282" s="755"/>
      <c r="PUR282" s="755"/>
      <c r="PUS282" s="755"/>
      <c r="PUT282" s="755"/>
      <c r="PUU282" s="755"/>
      <c r="PUV282" s="755"/>
      <c r="PUW282" s="755"/>
      <c r="PUX282" s="755"/>
      <c r="PUY282" s="755"/>
      <c r="PUZ282" s="755"/>
      <c r="PVA282" s="755"/>
      <c r="PVB282" s="755"/>
      <c r="PVC282" s="755"/>
      <c r="PVD282" s="755"/>
      <c r="PVE282" s="755"/>
      <c r="PVF282" s="755"/>
      <c r="PVG282" s="755"/>
      <c r="PVH282" s="755"/>
      <c r="PVI282" s="755"/>
      <c r="PVJ282" s="755"/>
      <c r="PVK282" s="755"/>
      <c r="PVL282" s="755"/>
      <c r="PVM282" s="755"/>
      <c r="PVN282" s="755"/>
      <c r="PVO282" s="755"/>
      <c r="PVP282" s="755"/>
      <c r="PVQ282" s="755"/>
      <c r="PVR282" s="755"/>
      <c r="PVS282" s="755"/>
      <c r="PVT282" s="755"/>
      <c r="PVU282" s="755"/>
      <c r="PVV282" s="755"/>
      <c r="PVW282" s="755"/>
      <c r="PVX282" s="755"/>
      <c r="PVY282" s="755"/>
      <c r="PVZ282" s="755"/>
      <c r="PWA282" s="755"/>
      <c r="PWB282" s="755"/>
      <c r="PWC282" s="755"/>
      <c r="PWD282" s="755"/>
      <c r="PWE282" s="755"/>
      <c r="PWF282" s="755"/>
      <c r="PWG282" s="755"/>
      <c r="PWH282" s="755"/>
      <c r="PWI282" s="755"/>
      <c r="PWJ282" s="755"/>
      <c r="PWK282" s="755"/>
      <c r="PWL282" s="755"/>
      <c r="PWM282" s="755"/>
      <c r="PWN282" s="755"/>
      <c r="PWO282" s="755"/>
      <c r="PWP282" s="755"/>
      <c r="PWQ282" s="755"/>
      <c r="PWR282" s="755"/>
      <c r="PWS282" s="755"/>
      <c r="PWT282" s="755"/>
      <c r="PWU282" s="755"/>
      <c r="PWV282" s="755"/>
      <c r="PWW282" s="755"/>
      <c r="PWX282" s="755"/>
      <c r="PWY282" s="755"/>
      <c r="PWZ282" s="755"/>
      <c r="PXA282" s="755"/>
      <c r="PXB282" s="755"/>
      <c r="PXC282" s="755"/>
      <c r="PXD282" s="755"/>
      <c r="PXE282" s="755"/>
      <c r="PXF282" s="755"/>
      <c r="PXG282" s="755"/>
      <c r="PXH282" s="755"/>
      <c r="PXI282" s="755"/>
      <c r="PXJ282" s="755"/>
      <c r="PXK282" s="755"/>
      <c r="PXL282" s="755"/>
      <c r="PXM282" s="755"/>
      <c r="PXN282" s="755"/>
      <c r="PXO282" s="755"/>
      <c r="PXP282" s="755"/>
      <c r="PXQ282" s="755"/>
      <c r="PXR282" s="755"/>
      <c r="PXS282" s="755"/>
      <c r="PXT282" s="755"/>
      <c r="PXU282" s="755"/>
      <c r="PXV282" s="755"/>
      <c r="PXW282" s="755"/>
      <c r="PXX282" s="755"/>
      <c r="PXY282" s="755"/>
      <c r="PXZ282" s="755"/>
      <c r="PYA282" s="755"/>
      <c r="PYB282" s="755"/>
      <c r="PYC282" s="755"/>
      <c r="PYD282" s="755"/>
      <c r="PYE282" s="755"/>
      <c r="PYF282" s="755"/>
      <c r="PYG282" s="755"/>
      <c r="PYH282" s="755"/>
      <c r="PYI282" s="755"/>
      <c r="PYJ282" s="755"/>
      <c r="PYK282" s="755"/>
      <c r="PYL282" s="755"/>
      <c r="PYM282" s="755"/>
      <c r="PYN282" s="755"/>
      <c r="PYO282" s="755"/>
      <c r="PYP282" s="755"/>
      <c r="PYQ282" s="755"/>
      <c r="PYR282" s="755"/>
      <c r="PYS282" s="755"/>
      <c r="PYT282" s="755"/>
      <c r="PYU282" s="755"/>
      <c r="PYV282" s="755"/>
      <c r="PYW282" s="755"/>
      <c r="PYX282" s="755"/>
      <c r="PYY282" s="755"/>
      <c r="PYZ282" s="755"/>
      <c r="PZA282" s="755"/>
      <c r="PZB282" s="755"/>
      <c r="PZC282" s="755"/>
      <c r="PZD282" s="755"/>
      <c r="PZE282" s="755"/>
      <c r="PZF282" s="755"/>
      <c r="PZG282" s="755"/>
      <c r="PZH282" s="755"/>
      <c r="PZI282" s="755"/>
      <c r="PZJ282" s="755"/>
      <c r="PZK282" s="755"/>
      <c r="PZL282" s="755"/>
      <c r="PZM282" s="755"/>
      <c r="PZN282" s="755"/>
      <c r="PZO282" s="755"/>
      <c r="PZP282" s="755"/>
      <c r="PZQ282" s="755"/>
      <c r="PZR282" s="755"/>
      <c r="PZS282" s="755"/>
      <c r="PZT282" s="755"/>
      <c r="PZU282" s="755"/>
      <c r="PZV282" s="755"/>
      <c r="PZW282" s="755"/>
      <c r="PZX282" s="755"/>
      <c r="PZY282" s="755"/>
      <c r="PZZ282" s="755"/>
      <c r="QAA282" s="755"/>
      <c r="QAB282" s="755"/>
      <c r="QAC282" s="755"/>
      <c r="QAD282" s="755"/>
      <c r="QAE282" s="755"/>
      <c r="QAF282" s="755"/>
      <c r="QAG282" s="755"/>
      <c r="QAH282" s="755"/>
      <c r="QAI282" s="755"/>
      <c r="QAJ282" s="755"/>
      <c r="QAK282" s="755"/>
      <c r="QAL282" s="755"/>
      <c r="QAM282" s="755"/>
      <c r="QAN282" s="755"/>
      <c r="QAO282" s="755"/>
      <c r="QAP282" s="755"/>
      <c r="QAQ282" s="755"/>
      <c r="QAR282" s="755"/>
      <c r="QAS282" s="755"/>
      <c r="QAT282" s="755"/>
      <c r="QAU282" s="755"/>
      <c r="QAV282" s="755"/>
      <c r="QAW282" s="755"/>
      <c r="QAX282" s="755"/>
      <c r="QAY282" s="755"/>
      <c r="QAZ282" s="755"/>
      <c r="QBA282" s="755"/>
      <c r="QBB282" s="755"/>
      <c r="QBC282" s="755"/>
      <c r="QBD282" s="755"/>
      <c r="QBE282" s="755"/>
      <c r="QBF282" s="755"/>
      <c r="QBG282" s="755"/>
      <c r="QBH282" s="755"/>
      <c r="QBI282" s="755"/>
      <c r="QBJ282" s="755"/>
      <c r="QBK282" s="755"/>
      <c r="QBL282" s="755"/>
      <c r="QBM282" s="755"/>
      <c r="QBN282" s="755"/>
      <c r="QBO282" s="755"/>
      <c r="QBP282" s="755"/>
      <c r="QBQ282" s="755"/>
      <c r="QBR282" s="755"/>
      <c r="QBS282" s="755"/>
      <c r="QBT282" s="755"/>
      <c r="QBU282" s="755"/>
      <c r="QBV282" s="755"/>
      <c r="QBW282" s="755"/>
      <c r="QBX282" s="755"/>
      <c r="QBY282" s="755"/>
      <c r="QBZ282" s="755"/>
      <c r="QCA282" s="755"/>
      <c r="QCB282" s="755"/>
      <c r="QCC282" s="755"/>
      <c r="QCD282" s="755"/>
      <c r="QCE282" s="755"/>
      <c r="QCF282" s="755"/>
      <c r="QCG282" s="755"/>
      <c r="QCH282" s="755"/>
      <c r="QCI282" s="755"/>
      <c r="QCJ282" s="755"/>
      <c r="QCK282" s="755"/>
      <c r="QCL282" s="755"/>
      <c r="QCM282" s="755"/>
      <c r="QCN282" s="755"/>
      <c r="QCO282" s="755"/>
      <c r="QCP282" s="755"/>
      <c r="QCQ282" s="755"/>
      <c r="QCR282" s="755"/>
      <c r="QCS282" s="755"/>
      <c r="QCT282" s="755"/>
      <c r="QCU282" s="755"/>
      <c r="QCV282" s="755"/>
      <c r="QCW282" s="755"/>
      <c r="QCX282" s="755"/>
      <c r="QCY282" s="755"/>
      <c r="QCZ282" s="755"/>
      <c r="QDA282" s="755"/>
      <c r="QDB282" s="755"/>
      <c r="QDC282" s="755"/>
      <c r="QDD282" s="755"/>
      <c r="QDE282" s="755"/>
      <c r="QDF282" s="755"/>
      <c r="QDG282" s="755"/>
      <c r="QDH282" s="755"/>
      <c r="QDI282" s="755"/>
      <c r="QDJ282" s="755"/>
      <c r="QDK282" s="755"/>
      <c r="QDL282" s="755"/>
      <c r="QDM282" s="755"/>
      <c r="QDN282" s="755"/>
      <c r="QDO282" s="755"/>
      <c r="QDP282" s="755"/>
      <c r="QDQ282" s="755"/>
      <c r="QDR282" s="755"/>
      <c r="QDS282" s="755"/>
      <c r="QDT282" s="755"/>
      <c r="QDU282" s="755"/>
      <c r="QDV282" s="755"/>
      <c r="QDW282" s="755"/>
      <c r="QDX282" s="755"/>
      <c r="QDY282" s="755"/>
      <c r="QDZ282" s="755"/>
      <c r="QEA282" s="755"/>
      <c r="QEB282" s="755"/>
      <c r="QEC282" s="755"/>
      <c r="QED282" s="755"/>
      <c r="QEE282" s="755"/>
      <c r="QEF282" s="755"/>
      <c r="QEG282" s="755"/>
      <c r="QEH282" s="755"/>
      <c r="QEI282" s="755"/>
      <c r="QEJ282" s="755"/>
      <c r="QEK282" s="755"/>
      <c r="QEL282" s="755"/>
      <c r="QEM282" s="755"/>
      <c r="QEN282" s="755"/>
      <c r="QEO282" s="755"/>
      <c r="QEP282" s="755"/>
      <c r="QEQ282" s="755"/>
      <c r="QER282" s="755"/>
      <c r="QES282" s="755"/>
      <c r="QET282" s="755"/>
      <c r="QEU282" s="755"/>
      <c r="QEV282" s="755"/>
      <c r="QEW282" s="755"/>
      <c r="QEX282" s="755"/>
      <c r="QEY282" s="755"/>
      <c r="QEZ282" s="755"/>
      <c r="QFA282" s="755"/>
      <c r="QFB282" s="755"/>
      <c r="QFC282" s="755"/>
      <c r="QFD282" s="755"/>
      <c r="QFE282" s="755"/>
      <c r="QFF282" s="755"/>
      <c r="QFG282" s="755"/>
      <c r="QFH282" s="755"/>
      <c r="QFI282" s="755"/>
      <c r="QFJ282" s="755"/>
      <c r="QFK282" s="755"/>
      <c r="QFL282" s="755"/>
      <c r="QFM282" s="755"/>
      <c r="QFN282" s="755"/>
      <c r="QFO282" s="755"/>
      <c r="QFP282" s="755"/>
      <c r="QFQ282" s="755"/>
      <c r="QFR282" s="755"/>
      <c r="QFS282" s="755"/>
      <c r="QFT282" s="755"/>
      <c r="QFU282" s="755"/>
      <c r="QFV282" s="755"/>
      <c r="QFW282" s="755"/>
      <c r="QFX282" s="755"/>
      <c r="QFY282" s="755"/>
      <c r="QFZ282" s="755"/>
      <c r="QGA282" s="755"/>
      <c r="QGB282" s="755"/>
      <c r="QGC282" s="755"/>
      <c r="QGD282" s="755"/>
      <c r="QGE282" s="755"/>
      <c r="QGF282" s="755"/>
      <c r="QGG282" s="755"/>
      <c r="QGH282" s="755"/>
      <c r="QGI282" s="755"/>
      <c r="QGJ282" s="755"/>
      <c r="QGK282" s="755"/>
      <c r="QGL282" s="755"/>
      <c r="QGM282" s="755"/>
      <c r="QGN282" s="755"/>
      <c r="QGO282" s="755"/>
      <c r="QGP282" s="755"/>
      <c r="QGQ282" s="755"/>
      <c r="QGR282" s="755"/>
      <c r="QGS282" s="755"/>
      <c r="QGT282" s="755"/>
      <c r="QGU282" s="755"/>
      <c r="QGV282" s="755"/>
      <c r="QGW282" s="755"/>
      <c r="QGX282" s="755"/>
      <c r="QGY282" s="755"/>
      <c r="QGZ282" s="755"/>
      <c r="QHA282" s="755"/>
      <c r="QHB282" s="755"/>
      <c r="QHC282" s="755"/>
      <c r="QHD282" s="755"/>
      <c r="QHE282" s="755"/>
      <c r="QHF282" s="755"/>
      <c r="QHG282" s="755"/>
      <c r="QHH282" s="755"/>
      <c r="QHI282" s="755"/>
      <c r="QHJ282" s="755"/>
      <c r="QHK282" s="755"/>
      <c r="QHL282" s="755"/>
      <c r="QHM282" s="755"/>
      <c r="QHN282" s="755"/>
      <c r="QHO282" s="755"/>
      <c r="QHP282" s="755"/>
      <c r="QHQ282" s="755"/>
      <c r="QHR282" s="755"/>
      <c r="QHS282" s="755"/>
      <c r="QHT282" s="755"/>
      <c r="QHU282" s="755"/>
      <c r="QHV282" s="755"/>
      <c r="QHW282" s="755"/>
      <c r="QHX282" s="755"/>
      <c r="QHY282" s="755"/>
      <c r="QHZ282" s="755"/>
      <c r="QIA282" s="755"/>
      <c r="QIB282" s="755"/>
      <c r="QIC282" s="755"/>
      <c r="QID282" s="755"/>
      <c r="QIE282" s="755"/>
      <c r="QIF282" s="755"/>
      <c r="QIG282" s="755"/>
      <c r="QIH282" s="755"/>
      <c r="QII282" s="755"/>
      <c r="QIJ282" s="755"/>
      <c r="QIK282" s="755"/>
      <c r="QIL282" s="755"/>
      <c r="QIM282" s="755"/>
      <c r="QIN282" s="755"/>
      <c r="QIO282" s="755"/>
      <c r="QIP282" s="755"/>
      <c r="QIQ282" s="755"/>
      <c r="QIR282" s="755"/>
      <c r="QIS282" s="755"/>
      <c r="QIT282" s="755"/>
      <c r="QIU282" s="755"/>
      <c r="QIV282" s="755"/>
      <c r="QIW282" s="755"/>
      <c r="QIX282" s="755"/>
      <c r="QIY282" s="755"/>
      <c r="QIZ282" s="755"/>
      <c r="QJA282" s="755"/>
      <c r="QJB282" s="755"/>
      <c r="QJC282" s="755"/>
      <c r="QJD282" s="755"/>
      <c r="QJE282" s="755"/>
      <c r="QJF282" s="755"/>
      <c r="QJG282" s="755"/>
      <c r="QJH282" s="755"/>
      <c r="QJI282" s="755"/>
      <c r="QJJ282" s="755"/>
      <c r="QJK282" s="755"/>
      <c r="QJL282" s="755"/>
      <c r="QJM282" s="755"/>
      <c r="QJN282" s="755"/>
      <c r="QJO282" s="755"/>
      <c r="QJP282" s="755"/>
      <c r="QJQ282" s="755"/>
      <c r="QJR282" s="755"/>
      <c r="QJS282" s="755"/>
      <c r="QJT282" s="755"/>
      <c r="QJU282" s="755"/>
      <c r="QJV282" s="755"/>
      <c r="QJW282" s="755"/>
      <c r="QJX282" s="755"/>
      <c r="QJY282" s="755"/>
      <c r="QJZ282" s="755"/>
      <c r="QKA282" s="755"/>
      <c r="QKB282" s="755"/>
      <c r="QKC282" s="755"/>
      <c r="QKD282" s="755"/>
      <c r="QKE282" s="755"/>
      <c r="QKF282" s="755"/>
      <c r="QKG282" s="755"/>
      <c r="QKH282" s="755"/>
      <c r="QKI282" s="755"/>
      <c r="QKJ282" s="755"/>
      <c r="QKK282" s="755"/>
      <c r="QKL282" s="755"/>
      <c r="QKM282" s="755"/>
      <c r="QKN282" s="755"/>
      <c r="QKO282" s="755"/>
      <c r="QKP282" s="755"/>
      <c r="QKQ282" s="755"/>
      <c r="QKR282" s="755"/>
      <c r="QKS282" s="755"/>
      <c r="QKT282" s="755"/>
      <c r="QKU282" s="755"/>
      <c r="QKV282" s="755"/>
      <c r="QKW282" s="755"/>
      <c r="QKX282" s="755"/>
      <c r="QKY282" s="755"/>
      <c r="QKZ282" s="755"/>
      <c r="QLA282" s="755"/>
      <c r="QLB282" s="755"/>
      <c r="QLC282" s="755"/>
      <c r="QLD282" s="755"/>
      <c r="QLE282" s="755"/>
      <c r="QLF282" s="755"/>
      <c r="QLG282" s="755"/>
      <c r="QLH282" s="755"/>
      <c r="QLI282" s="755"/>
      <c r="QLJ282" s="755"/>
      <c r="QLK282" s="755"/>
      <c r="QLL282" s="755"/>
      <c r="QLM282" s="755"/>
      <c r="QLN282" s="755"/>
      <c r="QLO282" s="755"/>
      <c r="QLP282" s="755"/>
      <c r="QLQ282" s="755"/>
      <c r="QLR282" s="755"/>
      <c r="QLS282" s="755"/>
      <c r="QLT282" s="755"/>
      <c r="QLU282" s="755"/>
      <c r="QLV282" s="755"/>
      <c r="QLW282" s="755"/>
      <c r="QLX282" s="755"/>
      <c r="QLY282" s="755"/>
      <c r="QLZ282" s="755"/>
      <c r="QMA282" s="755"/>
      <c r="QMB282" s="755"/>
      <c r="QMC282" s="755"/>
      <c r="QMD282" s="755"/>
      <c r="QME282" s="755"/>
      <c r="QMF282" s="755"/>
      <c r="QMG282" s="755"/>
      <c r="QMH282" s="755"/>
      <c r="QMI282" s="755"/>
      <c r="QMJ282" s="755"/>
      <c r="QMK282" s="755"/>
      <c r="QML282" s="755"/>
      <c r="QMM282" s="755"/>
      <c r="QMN282" s="755"/>
      <c r="QMO282" s="755"/>
      <c r="QMP282" s="755"/>
      <c r="QMQ282" s="755"/>
      <c r="QMR282" s="755"/>
      <c r="QMS282" s="755"/>
      <c r="QMT282" s="755"/>
      <c r="QMU282" s="755"/>
      <c r="QMV282" s="755"/>
      <c r="QMW282" s="755"/>
      <c r="QMX282" s="755"/>
      <c r="QMY282" s="755"/>
      <c r="QMZ282" s="755"/>
      <c r="QNA282" s="755"/>
      <c r="QNB282" s="755"/>
      <c r="QNC282" s="755"/>
      <c r="QND282" s="755"/>
      <c r="QNE282" s="755"/>
      <c r="QNF282" s="755"/>
      <c r="QNG282" s="755"/>
      <c r="QNH282" s="755"/>
      <c r="QNI282" s="755"/>
      <c r="QNJ282" s="755"/>
      <c r="QNK282" s="755"/>
      <c r="QNL282" s="755"/>
      <c r="QNM282" s="755"/>
      <c r="QNN282" s="755"/>
      <c r="QNO282" s="755"/>
      <c r="QNP282" s="755"/>
      <c r="QNQ282" s="755"/>
      <c r="QNR282" s="755"/>
      <c r="QNS282" s="755"/>
      <c r="QNT282" s="755"/>
      <c r="QNU282" s="755"/>
      <c r="QNV282" s="755"/>
      <c r="QNW282" s="755"/>
      <c r="QNX282" s="755"/>
      <c r="QNY282" s="755"/>
      <c r="QNZ282" s="755"/>
      <c r="QOA282" s="755"/>
      <c r="QOB282" s="755"/>
      <c r="QOC282" s="755"/>
      <c r="QOD282" s="755"/>
      <c r="QOE282" s="755"/>
      <c r="QOF282" s="755"/>
      <c r="QOG282" s="755"/>
      <c r="QOH282" s="755"/>
      <c r="QOI282" s="755"/>
      <c r="QOJ282" s="755"/>
      <c r="QOK282" s="755"/>
      <c r="QOL282" s="755"/>
      <c r="QOM282" s="755"/>
      <c r="QON282" s="755"/>
      <c r="QOO282" s="755"/>
      <c r="QOP282" s="755"/>
      <c r="QOQ282" s="755"/>
      <c r="QOR282" s="755"/>
      <c r="QOS282" s="755"/>
      <c r="QOT282" s="755"/>
      <c r="QOU282" s="755"/>
      <c r="QOV282" s="755"/>
      <c r="QOW282" s="755"/>
      <c r="QOX282" s="755"/>
      <c r="QOY282" s="755"/>
      <c r="QOZ282" s="755"/>
      <c r="QPA282" s="755"/>
      <c r="QPB282" s="755"/>
      <c r="QPC282" s="755"/>
      <c r="QPD282" s="755"/>
      <c r="QPE282" s="755"/>
      <c r="QPF282" s="755"/>
      <c r="QPG282" s="755"/>
      <c r="QPH282" s="755"/>
      <c r="QPI282" s="755"/>
      <c r="QPJ282" s="755"/>
      <c r="QPK282" s="755"/>
      <c r="QPL282" s="755"/>
      <c r="QPM282" s="755"/>
      <c r="QPN282" s="755"/>
      <c r="QPO282" s="755"/>
      <c r="QPP282" s="755"/>
      <c r="QPQ282" s="755"/>
      <c r="QPR282" s="755"/>
      <c r="QPS282" s="755"/>
      <c r="QPT282" s="755"/>
      <c r="QPU282" s="755"/>
      <c r="QPV282" s="755"/>
      <c r="QPW282" s="755"/>
      <c r="QPX282" s="755"/>
      <c r="QPY282" s="755"/>
      <c r="QPZ282" s="755"/>
      <c r="QQA282" s="755"/>
      <c r="QQB282" s="755"/>
      <c r="QQC282" s="755"/>
      <c r="QQD282" s="755"/>
      <c r="QQE282" s="755"/>
      <c r="QQF282" s="755"/>
      <c r="QQG282" s="755"/>
      <c r="QQH282" s="755"/>
      <c r="QQI282" s="755"/>
      <c r="QQJ282" s="755"/>
      <c r="QQK282" s="755"/>
      <c r="QQL282" s="755"/>
      <c r="QQM282" s="755"/>
      <c r="QQN282" s="755"/>
      <c r="QQO282" s="755"/>
      <c r="QQP282" s="755"/>
      <c r="QQQ282" s="755"/>
      <c r="QQR282" s="755"/>
      <c r="QQS282" s="755"/>
      <c r="QQT282" s="755"/>
      <c r="QQU282" s="755"/>
      <c r="QQV282" s="755"/>
      <c r="QQW282" s="755"/>
      <c r="QQX282" s="755"/>
      <c r="QQY282" s="755"/>
      <c r="QQZ282" s="755"/>
      <c r="QRA282" s="755"/>
      <c r="QRB282" s="755"/>
      <c r="QRC282" s="755"/>
      <c r="QRD282" s="755"/>
      <c r="QRE282" s="755"/>
      <c r="QRF282" s="755"/>
      <c r="QRG282" s="755"/>
      <c r="QRH282" s="755"/>
      <c r="QRI282" s="755"/>
      <c r="QRJ282" s="755"/>
      <c r="QRK282" s="755"/>
      <c r="QRL282" s="755"/>
      <c r="QRM282" s="755"/>
      <c r="QRN282" s="755"/>
      <c r="QRO282" s="755"/>
      <c r="QRP282" s="755"/>
      <c r="QRQ282" s="755"/>
      <c r="QRR282" s="755"/>
      <c r="QRS282" s="755"/>
      <c r="QRT282" s="755"/>
      <c r="QRU282" s="755"/>
      <c r="QRV282" s="755"/>
      <c r="QRW282" s="755"/>
      <c r="QRX282" s="755"/>
      <c r="QRY282" s="755"/>
      <c r="QRZ282" s="755"/>
      <c r="QSA282" s="755"/>
      <c r="QSB282" s="755"/>
      <c r="QSC282" s="755"/>
      <c r="QSD282" s="755"/>
      <c r="QSE282" s="755"/>
      <c r="QSF282" s="755"/>
      <c r="QSG282" s="755"/>
      <c r="QSH282" s="755"/>
      <c r="QSI282" s="755"/>
      <c r="QSJ282" s="755"/>
      <c r="QSK282" s="755"/>
      <c r="QSL282" s="755"/>
      <c r="QSM282" s="755"/>
      <c r="QSN282" s="755"/>
      <c r="QSO282" s="755"/>
      <c r="QSP282" s="755"/>
      <c r="QSQ282" s="755"/>
      <c r="QSR282" s="755"/>
      <c r="QSS282" s="755"/>
      <c r="QST282" s="755"/>
      <c r="QSU282" s="755"/>
      <c r="QSV282" s="755"/>
      <c r="QSW282" s="755"/>
      <c r="QSX282" s="755"/>
      <c r="QSY282" s="755"/>
      <c r="QSZ282" s="755"/>
      <c r="QTA282" s="755"/>
      <c r="QTB282" s="755"/>
      <c r="QTC282" s="755"/>
      <c r="QTD282" s="755"/>
      <c r="QTE282" s="755"/>
      <c r="QTF282" s="755"/>
      <c r="QTG282" s="755"/>
      <c r="QTH282" s="755"/>
      <c r="QTI282" s="755"/>
      <c r="QTJ282" s="755"/>
      <c r="QTK282" s="755"/>
      <c r="QTL282" s="755"/>
      <c r="QTM282" s="755"/>
      <c r="QTN282" s="755"/>
      <c r="QTO282" s="755"/>
      <c r="QTP282" s="755"/>
      <c r="QTQ282" s="755"/>
      <c r="QTR282" s="755"/>
      <c r="QTS282" s="755"/>
      <c r="QTT282" s="755"/>
      <c r="QTU282" s="755"/>
      <c r="QTV282" s="755"/>
      <c r="QTW282" s="755"/>
      <c r="QTX282" s="755"/>
      <c r="QTY282" s="755"/>
      <c r="QTZ282" s="755"/>
      <c r="QUA282" s="755"/>
      <c r="QUB282" s="755"/>
      <c r="QUC282" s="755"/>
      <c r="QUD282" s="755"/>
      <c r="QUE282" s="755"/>
      <c r="QUF282" s="755"/>
      <c r="QUG282" s="755"/>
      <c r="QUH282" s="755"/>
      <c r="QUI282" s="755"/>
      <c r="QUJ282" s="755"/>
      <c r="QUK282" s="755"/>
      <c r="QUL282" s="755"/>
      <c r="QUM282" s="755"/>
      <c r="QUN282" s="755"/>
      <c r="QUO282" s="755"/>
      <c r="QUP282" s="755"/>
      <c r="QUQ282" s="755"/>
      <c r="QUR282" s="755"/>
      <c r="QUS282" s="755"/>
      <c r="QUT282" s="755"/>
      <c r="QUU282" s="755"/>
      <c r="QUV282" s="755"/>
      <c r="QUW282" s="755"/>
      <c r="QUX282" s="755"/>
      <c r="QUY282" s="755"/>
      <c r="QUZ282" s="755"/>
      <c r="QVA282" s="755"/>
      <c r="QVB282" s="755"/>
      <c r="QVC282" s="755"/>
      <c r="QVD282" s="755"/>
      <c r="QVE282" s="755"/>
      <c r="QVF282" s="755"/>
      <c r="QVG282" s="755"/>
      <c r="QVH282" s="755"/>
      <c r="QVI282" s="755"/>
      <c r="QVJ282" s="755"/>
      <c r="QVK282" s="755"/>
      <c r="QVL282" s="755"/>
      <c r="QVM282" s="755"/>
      <c r="QVN282" s="755"/>
      <c r="QVO282" s="755"/>
      <c r="QVP282" s="755"/>
      <c r="QVQ282" s="755"/>
      <c r="QVR282" s="755"/>
      <c r="QVS282" s="755"/>
      <c r="QVT282" s="755"/>
      <c r="QVU282" s="755"/>
      <c r="QVV282" s="755"/>
      <c r="QVW282" s="755"/>
      <c r="QVX282" s="755"/>
      <c r="QVY282" s="755"/>
      <c r="QVZ282" s="755"/>
      <c r="QWA282" s="755"/>
      <c r="QWB282" s="755"/>
      <c r="QWC282" s="755"/>
      <c r="QWD282" s="755"/>
      <c r="QWE282" s="755"/>
      <c r="QWF282" s="755"/>
      <c r="QWG282" s="755"/>
      <c r="QWH282" s="755"/>
      <c r="QWI282" s="755"/>
      <c r="QWJ282" s="755"/>
      <c r="QWK282" s="755"/>
      <c r="QWL282" s="755"/>
      <c r="QWM282" s="755"/>
      <c r="QWN282" s="755"/>
      <c r="QWO282" s="755"/>
      <c r="QWP282" s="755"/>
      <c r="QWQ282" s="755"/>
      <c r="QWR282" s="755"/>
      <c r="QWS282" s="755"/>
      <c r="QWT282" s="755"/>
      <c r="QWU282" s="755"/>
      <c r="QWV282" s="755"/>
      <c r="QWW282" s="755"/>
      <c r="QWX282" s="755"/>
      <c r="QWY282" s="755"/>
      <c r="QWZ282" s="755"/>
      <c r="QXA282" s="755"/>
      <c r="QXB282" s="755"/>
      <c r="QXC282" s="755"/>
      <c r="QXD282" s="755"/>
      <c r="QXE282" s="755"/>
      <c r="QXF282" s="755"/>
      <c r="QXG282" s="755"/>
      <c r="QXH282" s="755"/>
      <c r="QXI282" s="755"/>
      <c r="QXJ282" s="755"/>
      <c r="QXK282" s="755"/>
      <c r="QXL282" s="755"/>
      <c r="QXM282" s="755"/>
      <c r="QXN282" s="755"/>
      <c r="QXO282" s="755"/>
      <c r="QXP282" s="755"/>
      <c r="QXQ282" s="755"/>
      <c r="QXR282" s="755"/>
      <c r="QXS282" s="755"/>
      <c r="QXT282" s="755"/>
      <c r="QXU282" s="755"/>
      <c r="QXV282" s="755"/>
      <c r="QXW282" s="755"/>
      <c r="QXX282" s="755"/>
      <c r="QXY282" s="755"/>
      <c r="QXZ282" s="755"/>
      <c r="QYA282" s="755"/>
      <c r="QYB282" s="755"/>
      <c r="QYC282" s="755"/>
      <c r="QYD282" s="755"/>
      <c r="QYE282" s="755"/>
      <c r="QYF282" s="755"/>
      <c r="QYG282" s="755"/>
      <c r="QYH282" s="755"/>
      <c r="QYI282" s="755"/>
      <c r="QYJ282" s="755"/>
      <c r="QYK282" s="755"/>
      <c r="QYL282" s="755"/>
      <c r="QYM282" s="755"/>
      <c r="QYN282" s="755"/>
      <c r="QYO282" s="755"/>
      <c r="QYP282" s="755"/>
      <c r="QYQ282" s="755"/>
      <c r="QYR282" s="755"/>
      <c r="QYS282" s="755"/>
      <c r="QYT282" s="755"/>
      <c r="QYU282" s="755"/>
      <c r="QYV282" s="755"/>
      <c r="QYW282" s="755"/>
      <c r="QYX282" s="755"/>
      <c r="QYY282" s="755"/>
      <c r="QYZ282" s="755"/>
      <c r="QZA282" s="755"/>
      <c r="QZB282" s="755"/>
      <c r="QZC282" s="755"/>
      <c r="QZD282" s="755"/>
      <c r="QZE282" s="755"/>
      <c r="QZF282" s="755"/>
      <c r="QZG282" s="755"/>
      <c r="QZH282" s="755"/>
      <c r="QZI282" s="755"/>
      <c r="QZJ282" s="755"/>
      <c r="QZK282" s="755"/>
      <c r="QZL282" s="755"/>
      <c r="QZM282" s="755"/>
      <c r="QZN282" s="755"/>
      <c r="QZO282" s="755"/>
      <c r="QZP282" s="755"/>
      <c r="QZQ282" s="755"/>
      <c r="QZR282" s="755"/>
      <c r="QZS282" s="755"/>
      <c r="QZT282" s="755"/>
      <c r="QZU282" s="755"/>
      <c r="QZV282" s="755"/>
      <c r="QZW282" s="755"/>
      <c r="QZX282" s="755"/>
      <c r="QZY282" s="755"/>
      <c r="QZZ282" s="755"/>
      <c r="RAA282" s="755"/>
      <c r="RAB282" s="755"/>
      <c r="RAC282" s="755"/>
      <c r="RAD282" s="755"/>
      <c r="RAE282" s="755"/>
      <c r="RAF282" s="755"/>
      <c r="RAG282" s="755"/>
      <c r="RAH282" s="755"/>
      <c r="RAI282" s="755"/>
      <c r="RAJ282" s="755"/>
      <c r="RAK282" s="755"/>
      <c r="RAL282" s="755"/>
      <c r="RAM282" s="755"/>
      <c r="RAN282" s="755"/>
      <c r="RAO282" s="755"/>
      <c r="RAP282" s="755"/>
      <c r="RAQ282" s="755"/>
      <c r="RAR282" s="755"/>
      <c r="RAS282" s="755"/>
      <c r="RAT282" s="755"/>
      <c r="RAU282" s="755"/>
      <c r="RAV282" s="755"/>
      <c r="RAW282" s="755"/>
      <c r="RAX282" s="755"/>
      <c r="RAY282" s="755"/>
      <c r="RAZ282" s="755"/>
      <c r="RBA282" s="755"/>
      <c r="RBB282" s="755"/>
      <c r="RBC282" s="755"/>
      <c r="RBD282" s="755"/>
      <c r="RBE282" s="755"/>
      <c r="RBF282" s="755"/>
      <c r="RBG282" s="755"/>
      <c r="RBH282" s="755"/>
      <c r="RBI282" s="755"/>
      <c r="RBJ282" s="755"/>
      <c r="RBK282" s="755"/>
      <c r="RBL282" s="755"/>
      <c r="RBM282" s="755"/>
      <c r="RBN282" s="755"/>
      <c r="RBO282" s="755"/>
      <c r="RBP282" s="755"/>
      <c r="RBQ282" s="755"/>
      <c r="RBR282" s="755"/>
      <c r="RBS282" s="755"/>
      <c r="RBT282" s="755"/>
      <c r="RBU282" s="755"/>
      <c r="RBV282" s="755"/>
      <c r="RBW282" s="755"/>
      <c r="RBX282" s="755"/>
      <c r="RBY282" s="755"/>
      <c r="RBZ282" s="755"/>
      <c r="RCA282" s="755"/>
      <c r="RCB282" s="755"/>
      <c r="RCC282" s="755"/>
      <c r="RCD282" s="755"/>
      <c r="RCE282" s="755"/>
      <c r="RCF282" s="755"/>
      <c r="RCG282" s="755"/>
      <c r="RCH282" s="755"/>
      <c r="RCI282" s="755"/>
      <c r="RCJ282" s="755"/>
      <c r="RCK282" s="755"/>
      <c r="RCL282" s="755"/>
      <c r="RCM282" s="755"/>
      <c r="RCN282" s="755"/>
      <c r="RCO282" s="755"/>
      <c r="RCP282" s="755"/>
      <c r="RCQ282" s="755"/>
      <c r="RCR282" s="755"/>
      <c r="RCS282" s="755"/>
      <c r="RCT282" s="755"/>
      <c r="RCU282" s="755"/>
      <c r="RCV282" s="755"/>
      <c r="RCW282" s="755"/>
      <c r="RCX282" s="755"/>
      <c r="RCY282" s="755"/>
      <c r="RCZ282" s="755"/>
      <c r="RDA282" s="755"/>
      <c r="RDB282" s="755"/>
      <c r="RDC282" s="755"/>
      <c r="RDD282" s="755"/>
      <c r="RDE282" s="755"/>
      <c r="RDF282" s="755"/>
      <c r="RDG282" s="755"/>
      <c r="RDH282" s="755"/>
      <c r="RDI282" s="755"/>
      <c r="RDJ282" s="755"/>
      <c r="RDK282" s="755"/>
      <c r="RDL282" s="755"/>
      <c r="RDM282" s="755"/>
      <c r="RDN282" s="755"/>
      <c r="RDO282" s="755"/>
      <c r="RDP282" s="755"/>
      <c r="RDQ282" s="755"/>
      <c r="RDR282" s="755"/>
      <c r="RDS282" s="755"/>
      <c r="RDT282" s="755"/>
      <c r="RDU282" s="755"/>
      <c r="RDV282" s="755"/>
      <c r="RDW282" s="755"/>
      <c r="RDX282" s="755"/>
      <c r="RDY282" s="755"/>
      <c r="RDZ282" s="755"/>
      <c r="REA282" s="755"/>
      <c r="REB282" s="755"/>
      <c r="REC282" s="755"/>
      <c r="RED282" s="755"/>
      <c r="REE282" s="755"/>
      <c r="REF282" s="755"/>
      <c r="REG282" s="755"/>
      <c r="REH282" s="755"/>
      <c r="REI282" s="755"/>
      <c r="REJ282" s="755"/>
      <c r="REK282" s="755"/>
      <c r="REL282" s="755"/>
      <c r="REM282" s="755"/>
      <c r="REN282" s="755"/>
      <c r="REO282" s="755"/>
      <c r="REP282" s="755"/>
      <c r="REQ282" s="755"/>
      <c r="RER282" s="755"/>
      <c r="RES282" s="755"/>
      <c r="RET282" s="755"/>
      <c r="REU282" s="755"/>
      <c r="REV282" s="755"/>
      <c r="REW282" s="755"/>
      <c r="REX282" s="755"/>
      <c r="REY282" s="755"/>
      <c r="REZ282" s="755"/>
      <c r="RFA282" s="755"/>
      <c r="RFB282" s="755"/>
      <c r="RFC282" s="755"/>
      <c r="RFD282" s="755"/>
      <c r="RFE282" s="755"/>
      <c r="RFF282" s="755"/>
      <c r="RFG282" s="755"/>
      <c r="RFH282" s="755"/>
      <c r="RFI282" s="755"/>
      <c r="RFJ282" s="755"/>
      <c r="RFK282" s="755"/>
      <c r="RFL282" s="755"/>
      <c r="RFM282" s="755"/>
      <c r="RFN282" s="755"/>
      <c r="RFO282" s="755"/>
      <c r="RFP282" s="755"/>
      <c r="RFQ282" s="755"/>
      <c r="RFR282" s="755"/>
      <c r="RFS282" s="755"/>
      <c r="RFT282" s="755"/>
      <c r="RFU282" s="755"/>
      <c r="RFV282" s="755"/>
      <c r="RFW282" s="755"/>
      <c r="RFX282" s="755"/>
      <c r="RFY282" s="755"/>
      <c r="RFZ282" s="755"/>
      <c r="RGA282" s="755"/>
      <c r="RGB282" s="755"/>
      <c r="RGC282" s="755"/>
      <c r="RGD282" s="755"/>
      <c r="RGE282" s="755"/>
      <c r="RGF282" s="755"/>
      <c r="RGG282" s="755"/>
      <c r="RGH282" s="755"/>
      <c r="RGI282" s="755"/>
      <c r="RGJ282" s="755"/>
      <c r="RGK282" s="755"/>
      <c r="RGL282" s="755"/>
      <c r="RGM282" s="755"/>
      <c r="RGN282" s="755"/>
      <c r="RGO282" s="755"/>
      <c r="RGP282" s="755"/>
      <c r="RGQ282" s="755"/>
      <c r="RGR282" s="755"/>
      <c r="RGS282" s="755"/>
      <c r="RGT282" s="755"/>
      <c r="RGU282" s="755"/>
      <c r="RGV282" s="755"/>
      <c r="RGW282" s="755"/>
      <c r="RGX282" s="755"/>
      <c r="RGY282" s="755"/>
      <c r="RGZ282" s="755"/>
      <c r="RHA282" s="755"/>
      <c r="RHB282" s="755"/>
      <c r="RHC282" s="755"/>
      <c r="RHD282" s="755"/>
      <c r="RHE282" s="755"/>
      <c r="RHF282" s="755"/>
      <c r="RHG282" s="755"/>
      <c r="RHH282" s="755"/>
      <c r="RHI282" s="755"/>
      <c r="RHJ282" s="755"/>
      <c r="RHK282" s="755"/>
      <c r="RHL282" s="755"/>
      <c r="RHM282" s="755"/>
      <c r="RHN282" s="755"/>
      <c r="RHO282" s="755"/>
      <c r="RHP282" s="755"/>
      <c r="RHQ282" s="755"/>
      <c r="RHR282" s="755"/>
      <c r="RHS282" s="755"/>
      <c r="RHT282" s="755"/>
      <c r="RHU282" s="755"/>
      <c r="RHV282" s="755"/>
      <c r="RHW282" s="755"/>
      <c r="RHX282" s="755"/>
      <c r="RHY282" s="755"/>
      <c r="RHZ282" s="755"/>
      <c r="RIA282" s="755"/>
      <c r="RIB282" s="755"/>
      <c r="RIC282" s="755"/>
      <c r="RID282" s="755"/>
      <c r="RIE282" s="755"/>
      <c r="RIF282" s="755"/>
      <c r="RIG282" s="755"/>
      <c r="RIH282" s="755"/>
      <c r="RII282" s="755"/>
      <c r="RIJ282" s="755"/>
      <c r="RIK282" s="755"/>
      <c r="RIL282" s="755"/>
      <c r="RIM282" s="755"/>
      <c r="RIN282" s="755"/>
      <c r="RIO282" s="755"/>
      <c r="RIP282" s="755"/>
      <c r="RIQ282" s="755"/>
      <c r="RIR282" s="755"/>
      <c r="RIS282" s="755"/>
      <c r="RIT282" s="755"/>
      <c r="RIU282" s="755"/>
      <c r="RIV282" s="755"/>
      <c r="RIW282" s="755"/>
      <c r="RIX282" s="755"/>
      <c r="RIY282" s="755"/>
      <c r="RIZ282" s="755"/>
      <c r="RJA282" s="755"/>
      <c r="RJB282" s="755"/>
      <c r="RJC282" s="755"/>
      <c r="RJD282" s="755"/>
      <c r="RJE282" s="755"/>
      <c r="RJF282" s="755"/>
      <c r="RJG282" s="755"/>
      <c r="RJH282" s="755"/>
      <c r="RJI282" s="755"/>
      <c r="RJJ282" s="755"/>
      <c r="RJK282" s="755"/>
      <c r="RJL282" s="755"/>
      <c r="RJM282" s="755"/>
      <c r="RJN282" s="755"/>
      <c r="RJO282" s="755"/>
      <c r="RJP282" s="755"/>
      <c r="RJQ282" s="755"/>
      <c r="RJR282" s="755"/>
      <c r="RJS282" s="755"/>
      <c r="RJT282" s="755"/>
      <c r="RJU282" s="755"/>
      <c r="RJV282" s="755"/>
      <c r="RJW282" s="755"/>
      <c r="RJX282" s="755"/>
      <c r="RJY282" s="755"/>
      <c r="RJZ282" s="755"/>
      <c r="RKA282" s="755"/>
      <c r="RKB282" s="755"/>
      <c r="RKC282" s="755"/>
      <c r="RKD282" s="755"/>
      <c r="RKE282" s="755"/>
      <c r="RKF282" s="755"/>
      <c r="RKG282" s="755"/>
      <c r="RKH282" s="755"/>
      <c r="RKI282" s="755"/>
      <c r="RKJ282" s="755"/>
      <c r="RKK282" s="755"/>
      <c r="RKL282" s="755"/>
      <c r="RKM282" s="755"/>
      <c r="RKN282" s="755"/>
      <c r="RKO282" s="755"/>
      <c r="RKP282" s="755"/>
      <c r="RKQ282" s="755"/>
      <c r="RKR282" s="755"/>
      <c r="RKS282" s="755"/>
      <c r="RKT282" s="755"/>
      <c r="RKU282" s="755"/>
      <c r="RKV282" s="755"/>
      <c r="RKW282" s="755"/>
      <c r="RKX282" s="755"/>
      <c r="RKY282" s="755"/>
      <c r="RKZ282" s="755"/>
      <c r="RLA282" s="755"/>
      <c r="RLB282" s="755"/>
      <c r="RLC282" s="755"/>
      <c r="RLD282" s="755"/>
      <c r="RLE282" s="755"/>
      <c r="RLF282" s="755"/>
      <c r="RLG282" s="755"/>
      <c r="RLH282" s="755"/>
      <c r="RLI282" s="755"/>
      <c r="RLJ282" s="755"/>
      <c r="RLK282" s="755"/>
      <c r="RLL282" s="755"/>
      <c r="RLM282" s="755"/>
      <c r="RLN282" s="755"/>
      <c r="RLO282" s="755"/>
      <c r="RLP282" s="755"/>
      <c r="RLQ282" s="755"/>
      <c r="RLR282" s="755"/>
      <c r="RLS282" s="755"/>
      <c r="RLT282" s="755"/>
      <c r="RLU282" s="755"/>
      <c r="RLV282" s="755"/>
      <c r="RLW282" s="755"/>
      <c r="RLX282" s="755"/>
      <c r="RLY282" s="755"/>
      <c r="RLZ282" s="755"/>
      <c r="RMA282" s="755"/>
      <c r="RMB282" s="755"/>
      <c r="RMC282" s="755"/>
      <c r="RMD282" s="755"/>
      <c r="RME282" s="755"/>
      <c r="RMF282" s="755"/>
      <c r="RMG282" s="755"/>
      <c r="RMH282" s="755"/>
      <c r="RMI282" s="755"/>
      <c r="RMJ282" s="755"/>
      <c r="RMK282" s="755"/>
      <c r="RML282" s="755"/>
      <c r="RMM282" s="755"/>
      <c r="RMN282" s="755"/>
      <c r="RMO282" s="755"/>
      <c r="RMP282" s="755"/>
      <c r="RMQ282" s="755"/>
      <c r="RMR282" s="755"/>
      <c r="RMS282" s="755"/>
      <c r="RMT282" s="755"/>
      <c r="RMU282" s="755"/>
      <c r="RMV282" s="755"/>
      <c r="RMW282" s="755"/>
      <c r="RMX282" s="755"/>
      <c r="RMY282" s="755"/>
      <c r="RMZ282" s="755"/>
      <c r="RNA282" s="755"/>
      <c r="RNB282" s="755"/>
      <c r="RNC282" s="755"/>
      <c r="RND282" s="755"/>
      <c r="RNE282" s="755"/>
      <c r="RNF282" s="755"/>
      <c r="RNG282" s="755"/>
      <c r="RNH282" s="755"/>
      <c r="RNI282" s="755"/>
      <c r="RNJ282" s="755"/>
      <c r="RNK282" s="755"/>
      <c r="RNL282" s="755"/>
      <c r="RNM282" s="755"/>
      <c r="RNN282" s="755"/>
      <c r="RNO282" s="755"/>
      <c r="RNP282" s="755"/>
      <c r="RNQ282" s="755"/>
      <c r="RNR282" s="755"/>
      <c r="RNS282" s="755"/>
      <c r="RNT282" s="755"/>
      <c r="RNU282" s="755"/>
      <c r="RNV282" s="755"/>
      <c r="RNW282" s="755"/>
      <c r="RNX282" s="755"/>
      <c r="RNY282" s="755"/>
      <c r="RNZ282" s="755"/>
      <c r="ROA282" s="755"/>
      <c r="ROB282" s="755"/>
      <c r="ROC282" s="755"/>
      <c r="ROD282" s="755"/>
      <c r="ROE282" s="755"/>
      <c r="ROF282" s="755"/>
      <c r="ROG282" s="755"/>
      <c r="ROH282" s="755"/>
      <c r="ROI282" s="755"/>
      <c r="ROJ282" s="755"/>
      <c r="ROK282" s="755"/>
      <c r="ROL282" s="755"/>
      <c r="ROM282" s="755"/>
      <c r="RON282" s="755"/>
      <c r="ROO282" s="755"/>
      <c r="ROP282" s="755"/>
      <c r="ROQ282" s="755"/>
      <c r="ROR282" s="755"/>
      <c r="ROS282" s="755"/>
      <c r="ROT282" s="755"/>
      <c r="ROU282" s="755"/>
      <c r="ROV282" s="755"/>
      <c r="ROW282" s="755"/>
      <c r="ROX282" s="755"/>
      <c r="ROY282" s="755"/>
      <c r="ROZ282" s="755"/>
      <c r="RPA282" s="755"/>
      <c r="RPB282" s="755"/>
      <c r="RPC282" s="755"/>
      <c r="RPD282" s="755"/>
      <c r="RPE282" s="755"/>
      <c r="RPF282" s="755"/>
      <c r="RPG282" s="755"/>
      <c r="RPH282" s="755"/>
      <c r="RPI282" s="755"/>
      <c r="RPJ282" s="755"/>
      <c r="RPK282" s="755"/>
      <c r="RPL282" s="755"/>
      <c r="RPM282" s="755"/>
      <c r="RPN282" s="755"/>
      <c r="RPO282" s="755"/>
      <c r="RPP282" s="755"/>
      <c r="RPQ282" s="755"/>
      <c r="RPR282" s="755"/>
      <c r="RPS282" s="755"/>
      <c r="RPT282" s="755"/>
      <c r="RPU282" s="755"/>
      <c r="RPV282" s="755"/>
      <c r="RPW282" s="755"/>
      <c r="RPX282" s="755"/>
      <c r="RPY282" s="755"/>
      <c r="RPZ282" s="755"/>
      <c r="RQA282" s="755"/>
      <c r="RQB282" s="755"/>
      <c r="RQC282" s="755"/>
      <c r="RQD282" s="755"/>
      <c r="RQE282" s="755"/>
      <c r="RQF282" s="755"/>
      <c r="RQG282" s="755"/>
      <c r="RQH282" s="755"/>
      <c r="RQI282" s="755"/>
      <c r="RQJ282" s="755"/>
      <c r="RQK282" s="755"/>
      <c r="RQL282" s="755"/>
      <c r="RQM282" s="755"/>
      <c r="RQN282" s="755"/>
      <c r="RQO282" s="755"/>
      <c r="RQP282" s="755"/>
      <c r="RQQ282" s="755"/>
      <c r="RQR282" s="755"/>
      <c r="RQS282" s="755"/>
      <c r="RQT282" s="755"/>
      <c r="RQU282" s="755"/>
      <c r="RQV282" s="755"/>
      <c r="RQW282" s="755"/>
      <c r="RQX282" s="755"/>
      <c r="RQY282" s="755"/>
      <c r="RQZ282" s="755"/>
      <c r="RRA282" s="755"/>
      <c r="RRB282" s="755"/>
      <c r="RRC282" s="755"/>
      <c r="RRD282" s="755"/>
      <c r="RRE282" s="755"/>
      <c r="RRF282" s="755"/>
      <c r="RRG282" s="755"/>
      <c r="RRH282" s="755"/>
      <c r="RRI282" s="755"/>
      <c r="RRJ282" s="755"/>
      <c r="RRK282" s="755"/>
      <c r="RRL282" s="755"/>
      <c r="RRM282" s="755"/>
      <c r="RRN282" s="755"/>
      <c r="RRO282" s="755"/>
      <c r="RRP282" s="755"/>
      <c r="RRQ282" s="755"/>
      <c r="RRR282" s="755"/>
      <c r="RRS282" s="755"/>
      <c r="RRT282" s="755"/>
      <c r="RRU282" s="755"/>
      <c r="RRV282" s="755"/>
      <c r="RRW282" s="755"/>
      <c r="RRX282" s="755"/>
      <c r="RRY282" s="755"/>
      <c r="RRZ282" s="755"/>
      <c r="RSA282" s="755"/>
      <c r="RSB282" s="755"/>
      <c r="RSC282" s="755"/>
      <c r="RSD282" s="755"/>
      <c r="RSE282" s="755"/>
      <c r="RSF282" s="755"/>
      <c r="RSG282" s="755"/>
      <c r="RSH282" s="755"/>
      <c r="RSI282" s="755"/>
      <c r="RSJ282" s="755"/>
      <c r="RSK282" s="755"/>
      <c r="RSL282" s="755"/>
      <c r="RSM282" s="755"/>
      <c r="RSN282" s="755"/>
      <c r="RSO282" s="755"/>
      <c r="RSP282" s="755"/>
      <c r="RSQ282" s="755"/>
      <c r="RSR282" s="755"/>
      <c r="RSS282" s="755"/>
      <c r="RST282" s="755"/>
      <c r="RSU282" s="755"/>
      <c r="RSV282" s="755"/>
      <c r="RSW282" s="755"/>
      <c r="RSX282" s="755"/>
      <c r="RSY282" s="755"/>
      <c r="RSZ282" s="755"/>
      <c r="RTA282" s="755"/>
      <c r="RTB282" s="755"/>
      <c r="RTC282" s="755"/>
      <c r="RTD282" s="755"/>
      <c r="RTE282" s="755"/>
      <c r="RTF282" s="755"/>
      <c r="RTG282" s="755"/>
      <c r="RTH282" s="755"/>
      <c r="RTI282" s="755"/>
      <c r="RTJ282" s="755"/>
      <c r="RTK282" s="755"/>
      <c r="RTL282" s="755"/>
      <c r="RTM282" s="755"/>
      <c r="RTN282" s="755"/>
      <c r="RTO282" s="755"/>
      <c r="RTP282" s="755"/>
      <c r="RTQ282" s="755"/>
      <c r="RTR282" s="755"/>
      <c r="RTS282" s="755"/>
      <c r="RTT282" s="755"/>
      <c r="RTU282" s="755"/>
      <c r="RTV282" s="755"/>
      <c r="RTW282" s="755"/>
      <c r="RTX282" s="755"/>
      <c r="RTY282" s="755"/>
      <c r="RTZ282" s="755"/>
      <c r="RUA282" s="755"/>
      <c r="RUB282" s="755"/>
      <c r="RUC282" s="755"/>
      <c r="RUD282" s="755"/>
      <c r="RUE282" s="755"/>
      <c r="RUF282" s="755"/>
      <c r="RUG282" s="755"/>
      <c r="RUH282" s="755"/>
      <c r="RUI282" s="755"/>
      <c r="RUJ282" s="755"/>
      <c r="RUK282" s="755"/>
      <c r="RUL282" s="755"/>
      <c r="RUM282" s="755"/>
      <c r="RUN282" s="755"/>
      <c r="RUO282" s="755"/>
      <c r="RUP282" s="755"/>
      <c r="RUQ282" s="755"/>
      <c r="RUR282" s="755"/>
      <c r="RUS282" s="755"/>
      <c r="RUT282" s="755"/>
      <c r="RUU282" s="755"/>
      <c r="RUV282" s="755"/>
      <c r="RUW282" s="755"/>
      <c r="RUX282" s="755"/>
      <c r="RUY282" s="755"/>
      <c r="RUZ282" s="755"/>
      <c r="RVA282" s="755"/>
      <c r="RVB282" s="755"/>
      <c r="RVC282" s="755"/>
      <c r="RVD282" s="755"/>
      <c r="RVE282" s="755"/>
      <c r="RVF282" s="755"/>
      <c r="RVG282" s="755"/>
      <c r="RVH282" s="755"/>
      <c r="RVI282" s="755"/>
      <c r="RVJ282" s="755"/>
      <c r="RVK282" s="755"/>
      <c r="RVL282" s="755"/>
      <c r="RVM282" s="755"/>
      <c r="RVN282" s="755"/>
      <c r="RVO282" s="755"/>
      <c r="RVP282" s="755"/>
      <c r="RVQ282" s="755"/>
      <c r="RVR282" s="755"/>
      <c r="RVS282" s="755"/>
      <c r="RVT282" s="755"/>
      <c r="RVU282" s="755"/>
      <c r="RVV282" s="755"/>
      <c r="RVW282" s="755"/>
      <c r="RVX282" s="755"/>
      <c r="RVY282" s="755"/>
      <c r="RVZ282" s="755"/>
      <c r="RWA282" s="755"/>
      <c r="RWB282" s="755"/>
      <c r="RWC282" s="755"/>
      <c r="RWD282" s="755"/>
      <c r="RWE282" s="755"/>
      <c r="RWF282" s="755"/>
      <c r="RWG282" s="755"/>
      <c r="RWH282" s="755"/>
      <c r="RWI282" s="755"/>
      <c r="RWJ282" s="755"/>
      <c r="RWK282" s="755"/>
      <c r="RWL282" s="755"/>
      <c r="RWM282" s="755"/>
      <c r="RWN282" s="755"/>
      <c r="RWO282" s="755"/>
      <c r="RWP282" s="755"/>
      <c r="RWQ282" s="755"/>
      <c r="RWR282" s="755"/>
      <c r="RWS282" s="755"/>
      <c r="RWT282" s="755"/>
      <c r="RWU282" s="755"/>
      <c r="RWV282" s="755"/>
      <c r="RWW282" s="755"/>
      <c r="RWX282" s="755"/>
      <c r="RWY282" s="755"/>
      <c r="RWZ282" s="755"/>
      <c r="RXA282" s="755"/>
      <c r="RXB282" s="755"/>
      <c r="RXC282" s="755"/>
      <c r="RXD282" s="755"/>
      <c r="RXE282" s="755"/>
      <c r="RXF282" s="755"/>
      <c r="RXG282" s="755"/>
      <c r="RXH282" s="755"/>
      <c r="RXI282" s="755"/>
      <c r="RXJ282" s="755"/>
      <c r="RXK282" s="755"/>
      <c r="RXL282" s="755"/>
      <c r="RXM282" s="755"/>
      <c r="RXN282" s="755"/>
      <c r="RXO282" s="755"/>
      <c r="RXP282" s="755"/>
      <c r="RXQ282" s="755"/>
      <c r="RXR282" s="755"/>
      <c r="RXS282" s="755"/>
      <c r="RXT282" s="755"/>
      <c r="RXU282" s="755"/>
      <c r="RXV282" s="755"/>
      <c r="RXW282" s="755"/>
      <c r="RXX282" s="755"/>
      <c r="RXY282" s="755"/>
      <c r="RXZ282" s="755"/>
      <c r="RYA282" s="755"/>
      <c r="RYB282" s="755"/>
      <c r="RYC282" s="755"/>
      <c r="RYD282" s="755"/>
      <c r="RYE282" s="755"/>
      <c r="RYF282" s="755"/>
      <c r="RYG282" s="755"/>
      <c r="RYH282" s="755"/>
      <c r="RYI282" s="755"/>
      <c r="RYJ282" s="755"/>
      <c r="RYK282" s="755"/>
      <c r="RYL282" s="755"/>
      <c r="RYM282" s="755"/>
      <c r="RYN282" s="755"/>
      <c r="RYO282" s="755"/>
      <c r="RYP282" s="755"/>
      <c r="RYQ282" s="755"/>
      <c r="RYR282" s="755"/>
      <c r="RYS282" s="755"/>
      <c r="RYT282" s="755"/>
      <c r="RYU282" s="755"/>
      <c r="RYV282" s="755"/>
      <c r="RYW282" s="755"/>
      <c r="RYX282" s="755"/>
      <c r="RYY282" s="755"/>
      <c r="RYZ282" s="755"/>
      <c r="RZA282" s="755"/>
      <c r="RZB282" s="755"/>
      <c r="RZC282" s="755"/>
      <c r="RZD282" s="755"/>
      <c r="RZE282" s="755"/>
      <c r="RZF282" s="755"/>
      <c r="RZG282" s="755"/>
      <c r="RZH282" s="755"/>
      <c r="RZI282" s="755"/>
      <c r="RZJ282" s="755"/>
      <c r="RZK282" s="755"/>
      <c r="RZL282" s="755"/>
      <c r="RZM282" s="755"/>
      <c r="RZN282" s="755"/>
      <c r="RZO282" s="755"/>
      <c r="RZP282" s="755"/>
      <c r="RZQ282" s="755"/>
      <c r="RZR282" s="755"/>
      <c r="RZS282" s="755"/>
      <c r="RZT282" s="755"/>
      <c r="RZU282" s="755"/>
      <c r="RZV282" s="755"/>
      <c r="RZW282" s="755"/>
      <c r="RZX282" s="755"/>
      <c r="RZY282" s="755"/>
      <c r="RZZ282" s="755"/>
      <c r="SAA282" s="755"/>
      <c r="SAB282" s="755"/>
      <c r="SAC282" s="755"/>
      <c r="SAD282" s="755"/>
      <c r="SAE282" s="755"/>
      <c r="SAF282" s="755"/>
      <c r="SAG282" s="755"/>
      <c r="SAH282" s="755"/>
      <c r="SAI282" s="755"/>
      <c r="SAJ282" s="755"/>
      <c r="SAK282" s="755"/>
      <c r="SAL282" s="755"/>
      <c r="SAM282" s="755"/>
      <c r="SAN282" s="755"/>
      <c r="SAO282" s="755"/>
      <c r="SAP282" s="755"/>
      <c r="SAQ282" s="755"/>
      <c r="SAR282" s="755"/>
      <c r="SAS282" s="755"/>
      <c r="SAT282" s="755"/>
      <c r="SAU282" s="755"/>
      <c r="SAV282" s="755"/>
      <c r="SAW282" s="755"/>
      <c r="SAX282" s="755"/>
      <c r="SAY282" s="755"/>
      <c r="SAZ282" s="755"/>
      <c r="SBA282" s="755"/>
      <c r="SBB282" s="755"/>
      <c r="SBC282" s="755"/>
      <c r="SBD282" s="755"/>
      <c r="SBE282" s="755"/>
      <c r="SBF282" s="755"/>
      <c r="SBG282" s="755"/>
      <c r="SBH282" s="755"/>
      <c r="SBI282" s="755"/>
      <c r="SBJ282" s="755"/>
      <c r="SBK282" s="755"/>
      <c r="SBL282" s="755"/>
      <c r="SBM282" s="755"/>
      <c r="SBN282" s="755"/>
      <c r="SBO282" s="755"/>
      <c r="SBP282" s="755"/>
      <c r="SBQ282" s="755"/>
      <c r="SBR282" s="755"/>
      <c r="SBS282" s="755"/>
      <c r="SBT282" s="755"/>
      <c r="SBU282" s="755"/>
      <c r="SBV282" s="755"/>
      <c r="SBW282" s="755"/>
      <c r="SBX282" s="755"/>
      <c r="SBY282" s="755"/>
      <c r="SBZ282" s="755"/>
      <c r="SCA282" s="755"/>
      <c r="SCB282" s="755"/>
      <c r="SCC282" s="755"/>
      <c r="SCD282" s="755"/>
      <c r="SCE282" s="755"/>
      <c r="SCF282" s="755"/>
      <c r="SCG282" s="755"/>
      <c r="SCH282" s="755"/>
      <c r="SCI282" s="755"/>
      <c r="SCJ282" s="755"/>
      <c r="SCK282" s="755"/>
      <c r="SCL282" s="755"/>
      <c r="SCM282" s="755"/>
      <c r="SCN282" s="755"/>
      <c r="SCO282" s="755"/>
      <c r="SCP282" s="755"/>
      <c r="SCQ282" s="755"/>
      <c r="SCR282" s="755"/>
      <c r="SCS282" s="755"/>
      <c r="SCT282" s="755"/>
      <c r="SCU282" s="755"/>
      <c r="SCV282" s="755"/>
      <c r="SCW282" s="755"/>
      <c r="SCX282" s="755"/>
      <c r="SCY282" s="755"/>
      <c r="SCZ282" s="755"/>
      <c r="SDA282" s="755"/>
      <c r="SDB282" s="755"/>
      <c r="SDC282" s="755"/>
      <c r="SDD282" s="755"/>
      <c r="SDE282" s="755"/>
      <c r="SDF282" s="755"/>
      <c r="SDG282" s="755"/>
      <c r="SDH282" s="755"/>
      <c r="SDI282" s="755"/>
      <c r="SDJ282" s="755"/>
      <c r="SDK282" s="755"/>
      <c r="SDL282" s="755"/>
      <c r="SDM282" s="755"/>
      <c r="SDN282" s="755"/>
      <c r="SDO282" s="755"/>
      <c r="SDP282" s="755"/>
      <c r="SDQ282" s="755"/>
      <c r="SDR282" s="755"/>
      <c r="SDS282" s="755"/>
      <c r="SDT282" s="755"/>
      <c r="SDU282" s="755"/>
      <c r="SDV282" s="755"/>
      <c r="SDW282" s="755"/>
      <c r="SDX282" s="755"/>
      <c r="SDY282" s="755"/>
      <c r="SDZ282" s="755"/>
      <c r="SEA282" s="755"/>
      <c r="SEB282" s="755"/>
      <c r="SEC282" s="755"/>
      <c r="SED282" s="755"/>
      <c r="SEE282" s="755"/>
      <c r="SEF282" s="755"/>
      <c r="SEG282" s="755"/>
      <c r="SEH282" s="755"/>
      <c r="SEI282" s="755"/>
      <c r="SEJ282" s="755"/>
      <c r="SEK282" s="755"/>
      <c r="SEL282" s="755"/>
      <c r="SEM282" s="755"/>
      <c r="SEN282" s="755"/>
      <c r="SEO282" s="755"/>
      <c r="SEP282" s="755"/>
      <c r="SEQ282" s="755"/>
      <c r="SER282" s="755"/>
      <c r="SES282" s="755"/>
      <c r="SET282" s="755"/>
      <c r="SEU282" s="755"/>
      <c r="SEV282" s="755"/>
      <c r="SEW282" s="755"/>
      <c r="SEX282" s="755"/>
      <c r="SEY282" s="755"/>
      <c r="SEZ282" s="755"/>
      <c r="SFA282" s="755"/>
      <c r="SFB282" s="755"/>
      <c r="SFC282" s="755"/>
      <c r="SFD282" s="755"/>
      <c r="SFE282" s="755"/>
      <c r="SFF282" s="755"/>
      <c r="SFG282" s="755"/>
      <c r="SFH282" s="755"/>
      <c r="SFI282" s="755"/>
      <c r="SFJ282" s="755"/>
      <c r="SFK282" s="755"/>
      <c r="SFL282" s="755"/>
      <c r="SFM282" s="755"/>
      <c r="SFN282" s="755"/>
      <c r="SFO282" s="755"/>
      <c r="SFP282" s="755"/>
      <c r="SFQ282" s="755"/>
      <c r="SFR282" s="755"/>
      <c r="SFS282" s="755"/>
      <c r="SFT282" s="755"/>
      <c r="SFU282" s="755"/>
      <c r="SFV282" s="755"/>
      <c r="SFW282" s="755"/>
      <c r="SFX282" s="755"/>
      <c r="SFY282" s="755"/>
      <c r="SFZ282" s="755"/>
      <c r="SGA282" s="755"/>
      <c r="SGB282" s="755"/>
      <c r="SGC282" s="755"/>
      <c r="SGD282" s="755"/>
      <c r="SGE282" s="755"/>
      <c r="SGF282" s="755"/>
      <c r="SGG282" s="755"/>
      <c r="SGH282" s="755"/>
      <c r="SGI282" s="755"/>
      <c r="SGJ282" s="755"/>
      <c r="SGK282" s="755"/>
      <c r="SGL282" s="755"/>
      <c r="SGM282" s="755"/>
      <c r="SGN282" s="755"/>
      <c r="SGO282" s="755"/>
      <c r="SGP282" s="755"/>
      <c r="SGQ282" s="755"/>
      <c r="SGR282" s="755"/>
      <c r="SGS282" s="755"/>
      <c r="SGT282" s="755"/>
      <c r="SGU282" s="755"/>
      <c r="SGV282" s="755"/>
      <c r="SGW282" s="755"/>
      <c r="SGX282" s="755"/>
      <c r="SGY282" s="755"/>
      <c r="SGZ282" s="755"/>
      <c r="SHA282" s="755"/>
      <c r="SHB282" s="755"/>
      <c r="SHC282" s="755"/>
      <c r="SHD282" s="755"/>
      <c r="SHE282" s="755"/>
      <c r="SHF282" s="755"/>
      <c r="SHG282" s="755"/>
      <c r="SHH282" s="755"/>
      <c r="SHI282" s="755"/>
      <c r="SHJ282" s="755"/>
      <c r="SHK282" s="755"/>
      <c r="SHL282" s="755"/>
      <c r="SHM282" s="755"/>
      <c r="SHN282" s="755"/>
      <c r="SHO282" s="755"/>
      <c r="SHP282" s="755"/>
      <c r="SHQ282" s="755"/>
      <c r="SHR282" s="755"/>
      <c r="SHS282" s="755"/>
      <c r="SHT282" s="755"/>
      <c r="SHU282" s="755"/>
      <c r="SHV282" s="755"/>
      <c r="SHW282" s="755"/>
      <c r="SHX282" s="755"/>
      <c r="SHY282" s="755"/>
      <c r="SHZ282" s="755"/>
      <c r="SIA282" s="755"/>
      <c r="SIB282" s="755"/>
      <c r="SIC282" s="755"/>
      <c r="SID282" s="755"/>
      <c r="SIE282" s="755"/>
      <c r="SIF282" s="755"/>
      <c r="SIG282" s="755"/>
      <c r="SIH282" s="755"/>
      <c r="SII282" s="755"/>
      <c r="SIJ282" s="755"/>
      <c r="SIK282" s="755"/>
      <c r="SIL282" s="755"/>
      <c r="SIM282" s="755"/>
      <c r="SIN282" s="755"/>
      <c r="SIO282" s="755"/>
      <c r="SIP282" s="755"/>
      <c r="SIQ282" s="755"/>
      <c r="SIR282" s="755"/>
      <c r="SIS282" s="755"/>
      <c r="SIT282" s="755"/>
      <c r="SIU282" s="755"/>
      <c r="SIV282" s="755"/>
      <c r="SIW282" s="755"/>
      <c r="SIX282" s="755"/>
      <c r="SIY282" s="755"/>
      <c r="SIZ282" s="755"/>
      <c r="SJA282" s="755"/>
      <c r="SJB282" s="755"/>
      <c r="SJC282" s="755"/>
      <c r="SJD282" s="755"/>
      <c r="SJE282" s="755"/>
      <c r="SJF282" s="755"/>
      <c r="SJG282" s="755"/>
      <c r="SJH282" s="755"/>
      <c r="SJI282" s="755"/>
      <c r="SJJ282" s="755"/>
      <c r="SJK282" s="755"/>
      <c r="SJL282" s="755"/>
      <c r="SJM282" s="755"/>
      <c r="SJN282" s="755"/>
      <c r="SJO282" s="755"/>
      <c r="SJP282" s="755"/>
      <c r="SJQ282" s="755"/>
      <c r="SJR282" s="755"/>
      <c r="SJS282" s="755"/>
      <c r="SJT282" s="755"/>
      <c r="SJU282" s="755"/>
      <c r="SJV282" s="755"/>
      <c r="SJW282" s="755"/>
      <c r="SJX282" s="755"/>
      <c r="SJY282" s="755"/>
      <c r="SJZ282" s="755"/>
      <c r="SKA282" s="755"/>
      <c r="SKB282" s="755"/>
      <c r="SKC282" s="755"/>
      <c r="SKD282" s="755"/>
      <c r="SKE282" s="755"/>
      <c r="SKF282" s="755"/>
      <c r="SKG282" s="755"/>
      <c r="SKH282" s="755"/>
      <c r="SKI282" s="755"/>
      <c r="SKJ282" s="755"/>
      <c r="SKK282" s="755"/>
      <c r="SKL282" s="755"/>
      <c r="SKM282" s="755"/>
      <c r="SKN282" s="755"/>
      <c r="SKO282" s="755"/>
      <c r="SKP282" s="755"/>
      <c r="SKQ282" s="755"/>
      <c r="SKR282" s="755"/>
      <c r="SKS282" s="755"/>
      <c r="SKT282" s="755"/>
      <c r="SKU282" s="755"/>
      <c r="SKV282" s="755"/>
      <c r="SKW282" s="755"/>
      <c r="SKX282" s="755"/>
      <c r="SKY282" s="755"/>
      <c r="SKZ282" s="755"/>
      <c r="SLA282" s="755"/>
      <c r="SLB282" s="755"/>
      <c r="SLC282" s="755"/>
      <c r="SLD282" s="755"/>
      <c r="SLE282" s="755"/>
      <c r="SLF282" s="755"/>
      <c r="SLG282" s="755"/>
      <c r="SLH282" s="755"/>
      <c r="SLI282" s="755"/>
      <c r="SLJ282" s="755"/>
      <c r="SLK282" s="755"/>
      <c r="SLL282" s="755"/>
      <c r="SLM282" s="755"/>
      <c r="SLN282" s="755"/>
      <c r="SLO282" s="755"/>
      <c r="SLP282" s="755"/>
      <c r="SLQ282" s="755"/>
      <c r="SLR282" s="755"/>
      <c r="SLS282" s="755"/>
      <c r="SLT282" s="755"/>
      <c r="SLU282" s="755"/>
      <c r="SLV282" s="755"/>
      <c r="SLW282" s="755"/>
      <c r="SLX282" s="755"/>
      <c r="SLY282" s="755"/>
      <c r="SLZ282" s="755"/>
      <c r="SMA282" s="755"/>
      <c r="SMB282" s="755"/>
      <c r="SMC282" s="755"/>
      <c r="SMD282" s="755"/>
      <c r="SME282" s="755"/>
      <c r="SMF282" s="755"/>
      <c r="SMG282" s="755"/>
      <c r="SMH282" s="755"/>
      <c r="SMI282" s="755"/>
      <c r="SMJ282" s="755"/>
      <c r="SMK282" s="755"/>
      <c r="SML282" s="755"/>
      <c r="SMM282" s="755"/>
      <c r="SMN282" s="755"/>
      <c r="SMO282" s="755"/>
      <c r="SMP282" s="755"/>
      <c r="SMQ282" s="755"/>
      <c r="SMR282" s="755"/>
      <c r="SMS282" s="755"/>
      <c r="SMT282" s="755"/>
      <c r="SMU282" s="755"/>
      <c r="SMV282" s="755"/>
      <c r="SMW282" s="755"/>
      <c r="SMX282" s="755"/>
      <c r="SMY282" s="755"/>
      <c r="SMZ282" s="755"/>
      <c r="SNA282" s="755"/>
      <c r="SNB282" s="755"/>
      <c r="SNC282" s="755"/>
      <c r="SND282" s="755"/>
      <c r="SNE282" s="755"/>
      <c r="SNF282" s="755"/>
      <c r="SNG282" s="755"/>
      <c r="SNH282" s="755"/>
      <c r="SNI282" s="755"/>
      <c r="SNJ282" s="755"/>
      <c r="SNK282" s="755"/>
      <c r="SNL282" s="755"/>
      <c r="SNM282" s="755"/>
      <c r="SNN282" s="755"/>
      <c r="SNO282" s="755"/>
      <c r="SNP282" s="755"/>
      <c r="SNQ282" s="755"/>
      <c r="SNR282" s="755"/>
      <c r="SNS282" s="755"/>
      <c r="SNT282" s="755"/>
      <c r="SNU282" s="755"/>
      <c r="SNV282" s="755"/>
      <c r="SNW282" s="755"/>
      <c r="SNX282" s="755"/>
      <c r="SNY282" s="755"/>
      <c r="SNZ282" s="755"/>
      <c r="SOA282" s="755"/>
      <c r="SOB282" s="755"/>
      <c r="SOC282" s="755"/>
      <c r="SOD282" s="755"/>
      <c r="SOE282" s="755"/>
      <c r="SOF282" s="755"/>
      <c r="SOG282" s="755"/>
      <c r="SOH282" s="755"/>
      <c r="SOI282" s="755"/>
      <c r="SOJ282" s="755"/>
      <c r="SOK282" s="755"/>
      <c r="SOL282" s="755"/>
      <c r="SOM282" s="755"/>
      <c r="SON282" s="755"/>
      <c r="SOO282" s="755"/>
      <c r="SOP282" s="755"/>
      <c r="SOQ282" s="755"/>
      <c r="SOR282" s="755"/>
      <c r="SOS282" s="755"/>
      <c r="SOT282" s="755"/>
      <c r="SOU282" s="755"/>
      <c r="SOV282" s="755"/>
      <c r="SOW282" s="755"/>
      <c r="SOX282" s="755"/>
      <c r="SOY282" s="755"/>
      <c r="SOZ282" s="755"/>
      <c r="SPA282" s="755"/>
      <c r="SPB282" s="755"/>
      <c r="SPC282" s="755"/>
      <c r="SPD282" s="755"/>
      <c r="SPE282" s="755"/>
      <c r="SPF282" s="755"/>
      <c r="SPG282" s="755"/>
      <c r="SPH282" s="755"/>
      <c r="SPI282" s="755"/>
      <c r="SPJ282" s="755"/>
      <c r="SPK282" s="755"/>
      <c r="SPL282" s="755"/>
      <c r="SPM282" s="755"/>
      <c r="SPN282" s="755"/>
      <c r="SPO282" s="755"/>
      <c r="SPP282" s="755"/>
      <c r="SPQ282" s="755"/>
      <c r="SPR282" s="755"/>
      <c r="SPS282" s="755"/>
      <c r="SPT282" s="755"/>
      <c r="SPU282" s="755"/>
      <c r="SPV282" s="755"/>
      <c r="SPW282" s="755"/>
      <c r="SPX282" s="755"/>
      <c r="SPY282" s="755"/>
      <c r="SPZ282" s="755"/>
      <c r="SQA282" s="755"/>
      <c r="SQB282" s="755"/>
      <c r="SQC282" s="755"/>
      <c r="SQD282" s="755"/>
      <c r="SQE282" s="755"/>
      <c r="SQF282" s="755"/>
      <c r="SQG282" s="755"/>
      <c r="SQH282" s="755"/>
      <c r="SQI282" s="755"/>
      <c r="SQJ282" s="755"/>
      <c r="SQK282" s="755"/>
      <c r="SQL282" s="755"/>
      <c r="SQM282" s="755"/>
      <c r="SQN282" s="755"/>
      <c r="SQO282" s="755"/>
      <c r="SQP282" s="755"/>
      <c r="SQQ282" s="755"/>
      <c r="SQR282" s="755"/>
      <c r="SQS282" s="755"/>
      <c r="SQT282" s="755"/>
      <c r="SQU282" s="755"/>
      <c r="SQV282" s="755"/>
      <c r="SQW282" s="755"/>
      <c r="SQX282" s="755"/>
      <c r="SQY282" s="755"/>
      <c r="SQZ282" s="755"/>
      <c r="SRA282" s="755"/>
      <c r="SRB282" s="755"/>
      <c r="SRC282" s="755"/>
      <c r="SRD282" s="755"/>
      <c r="SRE282" s="755"/>
      <c r="SRF282" s="755"/>
      <c r="SRG282" s="755"/>
      <c r="SRH282" s="755"/>
      <c r="SRI282" s="755"/>
      <c r="SRJ282" s="755"/>
      <c r="SRK282" s="755"/>
      <c r="SRL282" s="755"/>
      <c r="SRM282" s="755"/>
      <c r="SRN282" s="755"/>
      <c r="SRO282" s="755"/>
      <c r="SRP282" s="755"/>
      <c r="SRQ282" s="755"/>
      <c r="SRR282" s="755"/>
      <c r="SRS282" s="755"/>
      <c r="SRT282" s="755"/>
      <c r="SRU282" s="755"/>
      <c r="SRV282" s="755"/>
      <c r="SRW282" s="755"/>
      <c r="SRX282" s="755"/>
      <c r="SRY282" s="755"/>
      <c r="SRZ282" s="755"/>
      <c r="SSA282" s="755"/>
      <c r="SSB282" s="755"/>
      <c r="SSC282" s="755"/>
      <c r="SSD282" s="755"/>
      <c r="SSE282" s="755"/>
      <c r="SSF282" s="755"/>
      <c r="SSG282" s="755"/>
      <c r="SSH282" s="755"/>
      <c r="SSI282" s="755"/>
      <c r="SSJ282" s="755"/>
      <c r="SSK282" s="755"/>
      <c r="SSL282" s="755"/>
      <c r="SSM282" s="755"/>
      <c r="SSN282" s="755"/>
      <c r="SSO282" s="755"/>
      <c r="SSP282" s="755"/>
      <c r="SSQ282" s="755"/>
      <c r="SSR282" s="755"/>
      <c r="SSS282" s="755"/>
      <c r="SST282" s="755"/>
      <c r="SSU282" s="755"/>
      <c r="SSV282" s="755"/>
      <c r="SSW282" s="755"/>
      <c r="SSX282" s="755"/>
      <c r="SSY282" s="755"/>
      <c r="SSZ282" s="755"/>
      <c r="STA282" s="755"/>
      <c r="STB282" s="755"/>
      <c r="STC282" s="755"/>
      <c r="STD282" s="755"/>
      <c r="STE282" s="755"/>
      <c r="STF282" s="755"/>
      <c r="STG282" s="755"/>
      <c r="STH282" s="755"/>
      <c r="STI282" s="755"/>
      <c r="STJ282" s="755"/>
      <c r="STK282" s="755"/>
      <c r="STL282" s="755"/>
      <c r="STM282" s="755"/>
      <c r="STN282" s="755"/>
      <c r="STO282" s="755"/>
      <c r="STP282" s="755"/>
      <c r="STQ282" s="755"/>
      <c r="STR282" s="755"/>
      <c r="STS282" s="755"/>
      <c r="STT282" s="755"/>
      <c r="STU282" s="755"/>
      <c r="STV282" s="755"/>
      <c r="STW282" s="755"/>
      <c r="STX282" s="755"/>
      <c r="STY282" s="755"/>
      <c r="STZ282" s="755"/>
      <c r="SUA282" s="755"/>
      <c r="SUB282" s="755"/>
      <c r="SUC282" s="755"/>
      <c r="SUD282" s="755"/>
      <c r="SUE282" s="755"/>
      <c r="SUF282" s="755"/>
      <c r="SUG282" s="755"/>
      <c r="SUH282" s="755"/>
      <c r="SUI282" s="755"/>
      <c r="SUJ282" s="755"/>
      <c r="SUK282" s="755"/>
      <c r="SUL282" s="755"/>
      <c r="SUM282" s="755"/>
      <c r="SUN282" s="755"/>
      <c r="SUO282" s="755"/>
      <c r="SUP282" s="755"/>
      <c r="SUQ282" s="755"/>
      <c r="SUR282" s="755"/>
      <c r="SUS282" s="755"/>
      <c r="SUT282" s="755"/>
      <c r="SUU282" s="755"/>
      <c r="SUV282" s="755"/>
      <c r="SUW282" s="755"/>
      <c r="SUX282" s="755"/>
      <c r="SUY282" s="755"/>
      <c r="SUZ282" s="755"/>
      <c r="SVA282" s="755"/>
      <c r="SVB282" s="755"/>
      <c r="SVC282" s="755"/>
      <c r="SVD282" s="755"/>
      <c r="SVE282" s="755"/>
      <c r="SVF282" s="755"/>
      <c r="SVG282" s="755"/>
      <c r="SVH282" s="755"/>
      <c r="SVI282" s="755"/>
      <c r="SVJ282" s="755"/>
      <c r="SVK282" s="755"/>
      <c r="SVL282" s="755"/>
      <c r="SVM282" s="755"/>
      <c r="SVN282" s="755"/>
      <c r="SVO282" s="755"/>
      <c r="SVP282" s="755"/>
      <c r="SVQ282" s="755"/>
      <c r="SVR282" s="755"/>
      <c r="SVS282" s="755"/>
      <c r="SVT282" s="755"/>
      <c r="SVU282" s="755"/>
      <c r="SVV282" s="755"/>
      <c r="SVW282" s="755"/>
      <c r="SVX282" s="755"/>
      <c r="SVY282" s="755"/>
      <c r="SVZ282" s="755"/>
      <c r="SWA282" s="755"/>
      <c r="SWB282" s="755"/>
      <c r="SWC282" s="755"/>
      <c r="SWD282" s="755"/>
      <c r="SWE282" s="755"/>
      <c r="SWF282" s="755"/>
      <c r="SWG282" s="755"/>
      <c r="SWH282" s="755"/>
      <c r="SWI282" s="755"/>
      <c r="SWJ282" s="755"/>
      <c r="SWK282" s="755"/>
      <c r="SWL282" s="755"/>
      <c r="SWM282" s="755"/>
      <c r="SWN282" s="755"/>
      <c r="SWO282" s="755"/>
      <c r="SWP282" s="755"/>
      <c r="SWQ282" s="755"/>
      <c r="SWR282" s="755"/>
      <c r="SWS282" s="755"/>
      <c r="SWT282" s="755"/>
      <c r="SWU282" s="755"/>
      <c r="SWV282" s="755"/>
      <c r="SWW282" s="755"/>
      <c r="SWX282" s="755"/>
      <c r="SWY282" s="755"/>
      <c r="SWZ282" s="755"/>
      <c r="SXA282" s="755"/>
      <c r="SXB282" s="755"/>
      <c r="SXC282" s="755"/>
      <c r="SXD282" s="755"/>
      <c r="SXE282" s="755"/>
      <c r="SXF282" s="755"/>
      <c r="SXG282" s="755"/>
      <c r="SXH282" s="755"/>
      <c r="SXI282" s="755"/>
      <c r="SXJ282" s="755"/>
      <c r="SXK282" s="755"/>
      <c r="SXL282" s="755"/>
      <c r="SXM282" s="755"/>
      <c r="SXN282" s="755"/>
      <c r="SXO282" s="755"/>
      <c r="SXP282" s="755"/>
      <c r="SXQ282" s="755"/>
      <c r="SXR282" s="755"/>
      <c r="SXS282" s="755"/>
      <c r="SXT282" s="755"/>
      <c r="SXU282" s="755"/>
      <c r="SXV282" s="755"/>
      <c r="SXW282" s="755"/>
      <c r="SXX282" s="755"/>
      <c r="SXY282" s="755"/>
      <c r="SXZ282" s="755"/>
      <c r="SYA282" s="755"/>
      <c r="SYB282" s="755"/>
      <c r="SYC282" s="755"/>
      <c r="SYD282" s="755"/>
      <c r="SYE282" s="755"/>
      <c r="SYF282" s="755"/>
      <c r="SYG282" s="755"/>
      <c r="SYH282" s="755"/>
      <c r="SYI282" s="755"/>
      <c r="SYJ282" s="755"/>
      <c r="SYK282" s="755"/>
      <c r="SYL282" s="755"/>
      <c r="SYM282" s="755"/>
      <c r="SYN282" s="755"/>
      <c r="SYO282" s="755"/>
      <c r="SYP282" s="755"/>
      <c r="SYQ282" s="755"/>
      <c r="SYR282" s="755"/>
      <c r="SYS282" s="755"/>
      <c r="SYT282" s="755"/>
      <c r="SYU282" s="755"/>
      <c r="SYV282" s="755"/>
      <c r="SYW282" s="755"/>
      <c r="SYX282" s="755"/>
      <c r="SYY282" s="755"/>
      <c r="SYZ282" s="755"/>
      <c r="SZA282" s="755"/>
      <c r="SZB282" s="755"/>
      <c r="SZC282" s="755"/>
      <c r="SZD282" s="755"/>
      <c r="SZE282" s="755"/>
      <c r="SZF282" s="755"/>
      <c r="SZG282" s="755"/>
      <c r="SZH282" s="755"/>
      <c r="SZI282" s="755"/>
      <c r="SZJ282" s="755"/>
      <c r="SZK282" s="755"/>
      <c r="SZL282" s="755"/>
      <c r="SZM282" s="755"/>
      <c r="SZN282" s="755"/>
      <c r="SZO282" s="755"/>
      <c r="SZP282" s="755"/>
      <c r="SZQ282" s="755"/>
      <c r="SZR282" s="755"/>
      <c r="SZS282" s="755"/>
      <c r="SZT282" s="755"/>
      <c r="SZU282" s="755"/>
      <c r="SZV282" s="755"/>
      <c r="SZW282" s="755"/>
      <c r="SZX282" s="755"/>
      <c r="SZY282" s="755"/>
      <c r="SZZ282" s="755"/>
      <c r="TAA282" s="755"/>
      <c r="TAB282" s="755"/>
      <c r="TAC282" s="755"/>
      <c r="TAD282" s="755"/>
      <c r="TAE282" s="755"/>
      <c r="TAF282" s="755"/>
      <c r="TAG282" s="755"/>
      <c r="TAH282" s="755"/>
      <c r="TAI282" s="755"/>
      <c r="TAJ282" s="755"/>
      <c r="TAK282" s="755"/>
      <c r="TAL282" s="755"/>
      <c r="TAM282" s="755"/>
      <c r="TAN282" s="755"/>
      <c r="TAO282" s="755"/>
      <c r="TAP282" s="755"/>
      <c r="TAQ282" s="755"/>
      <c r="TAR282" s="755"/>
      <c r="TAS282" s="755"/>
      <c r="TAT282" s="755"/>
      <c r="TAU282" s="755"/>
      <c r="TAV282" s="755"/>
      <c r="TAW282" s="755"/>
      <c r="TAX282" s="755"/>
      <c r="TAY282" s="755"/>
      <c r="TAZ282" s="755"/>
      <c r="TBA282" s="755"/>
      <c r="TBB282" s="755"/>
      <c r="TBC282" s="755"/>
      <c r="TBD282" s="755"/>
      <c r="TBE282" s="755"/>
      <c r="TBF282" s="755"/>
      <c r="TBG282" s="755"/>
      <c r="TBH282" s="755"/>
      <c r="TBI282" s="755"/>
      <c r="TBJ282" s="755"/>
      <c r="TBK282" s="755"/>
      <c r="TBL282" s="755"/>
      <c r="TBM282" s="755"/>
      <c r="TBN282" s="755"/>
      <c r="TBO282" s="755"/>
      <c r="TBP282" s="755"/>
      <c r="TBQ282" s="755"/>
      <c r="TBR282" s="755"/>
      <c r="TBS282" s="755"/>
      <c r="TBT282" s="755"/>
      <c r="TBU282" s="755"/>
      <c r="TBV282" s="755"/>
      <c r="TBW282" s="755"/>
      <c r="TBX282" s="755"/>
      <c r="TBY282" s="755"/>
      <c r="TBZ282" s="755"/>
      <c r="TCA282" s="755"/>
      <c r="TCB282" s="755"/>
      <c r="TCC282" s="755"/>
      <c r="TCD282" s="755"/>
      <c r="TCE282" s="755"/>
      <c r="TCF282" s="755"/>
      <c r="TCG282" s="755"/>
      <c r="TCH282" s="755"/>
      <c r="TCI282" s="755"/>
      <c r="TCJ282" s="755"/>
      <c r="TCK282" s="755"/>
      <c r="TCL282" s="755"/>
      <c r="TCM282" s="755"/>
      <c r="TCN282" s="755"/>
      <c r="TCO282" s="755"/>
      <c r="TCP282" s="755"/>
      <c r="TCQ282" s="755"/>
      <c r="TCR282" s="755"/>
      <c r="TCS282" s="755"/>
      <c r="TCT282" s="755"/>
      <c r="TCU282" s="755"/>
      <c r="TCV282" s="755"/>
      <c r="TCW282" s="755"/>
      <c r="TCX282" s="755"/>
      <c r="TCY282" s="755"/>
      <c r="TCZ282" s="755"/>
      <c r="TDA282" s="755"/>
      <c r="TDB282" s="755"/>
      <c r="TDC282" s="755"/>
      <c r="TDD282" s="755"/>
      <c r="TDE282" s="755"/>
      <c r="TDF282" s="755"/>
      <c r="TDG282" s="755"/>
      <c r="TDH282" s="755"/>
      <c r="TDI282" s="755"/>
      <c r="TDJ282" s="755"/>
      <c r="TDK282" s="755"/>
      <c r="TDL282" s="755"/>
      <c r="TDM282" s="755"/>
      <c r="TDN282" s="755"/>
      <c r="TDO282" s="755"/>
      <c r="TDP282" s="755"/>
      <c r="TDQ282" s="755"/>
      <c r="TDR282" s="755"/>
      <c r="TDS282" s="755"/>
      <c r="TDT282" s="755"/>
      <c r="TDU282" s="755"/>
      <c r="TDV282" s="755"/>
      <c r="TDW282" s="755"/>
      <c r="TDX282" s="755"/>
      <c r="TDY282" s="755"/>
      <c r="TDZ282" s="755"/>
      <c r="TEA282" s="755"/>
      <c r="TEB282" s="755"/>
      <c r="TEC282" s="755"/>
      <c r="TED282" s="755"/>
      <c r="TEE282" s="755"/>
      <c r="TEF282" s="755"/>
      <c r="TEG282" s="755"/>
      <c r="TEH282" s="755"/>
      <c r="TEI282" s="755"/>
      <c r="TEJ282" s="755"/>
      <c r="TEK282" s="755"/>
      <c r="TEL282" s="755"/>
      <c r="TEM282" s="755"/>
      <c r="TEN282" s="755"/>
      <c r="TEO282" s="755"/>
      <c r="TEP282" s="755"/>
      <c r="TEQ282" s="755"/>
      <c r="TER282" s="755"/>
      <c r="TES282" s="755"/>
      <c r="TET282" s="755"/>
      <c r="TEU282" s="755"/>
      <c r="TEV282" s="755"/>
      <c r="TEW282" s="755"/>
      <c r="TEX282" s="755"/>
      <c r="TEY282" s="755"/>
      <c r="TEZ282" s="755"/>
      <c r="TFA282" s="755"/>
      <c r="TFB282" s="755"/>
      <c r="TFC282" s="755"/>
      <c r="TFD282" s="755"/>
      <c r="TFE282" s="755"/>
      <c r="TFF282" s="755"/>
      <c r="TFG282" s="755"/>
      <c r="TFH282" s="755"/>
      <c r="TFI282" s="755"/>
      <c r="TFJ282" s="755"/>
      <c r="TFK282" s="755"/>
      <c r="TFL282" s="755"/>
      <c r="TFM282" s="755"/>
      <c r="TFN282" s="755"/>
      <c r="TFO282" s="755"/>
      <c r="TFP282" s="755"/>
      <c r="TFQ282" s="755"/>
      <c r="TFR282" s="755"/>
      <c r="TFS282" s="755"/>
      <c r="TFT282" s="755"/>
      <c r="TFU282" s="755"/>
      <c r="TFV282" s="755"/>
      <c r="TFW282" s="755"/>
      <c r="TFX282" s="755"/>
      <c r="TFY282" s="755"/>
      <c r="TFZ282" s="755"/>
      <c r="TGA282" s="755"/>
      <c r="TGB282" s="755"/>
      <c r="TGC282" s="755"/>
      <c r="TGD282" s="755"/>
      <c r="TGE282" s="755"/>
      <c r="TGF282" s="755"/>
      <c r="TGG282" s="755"/>
      <c r="TGH282" s="755"/>
      <c r="TGI282" s="755"/>
      <c r="TGJ282" s="755"/>
      <c r="TGK282" s="755"/>
      <c r="TGL282" s="755"/>
      <c r="TGM282" s="755"/>
      <c r="TGN282" s="755"/>
      <c r="TGO282" s="755"/>
      <c r="TGP282" s="755"/>
      <c r="TGQ282" s="755"/>
      <c r="TGR282" s="755"/>
      <c r="TGS282" s="755"/>
      <c r="TGT282" s="755"/>
      <c r="TGU282" s="755"/>
      <c r="TGV282" s="755"/>
      <c r="TGW282" s="755"/>
      <c r="TGX282" s="755"/>
      <c r="TGY282" s="755"/>
      <c r="TGZ282" s="755"/>
      <c r="THA282" s="755"/>
      <c r="THB282" s="755"/>
      <c r="THC282" s="755"/>
      <c r="THD282" s="755"/>
      <c r="THE282" s="755"/>
      <c r="THF282" s="755"/>
      <c r="THG282" s="755"/>
      <c r="THH282" s="755"/>
      <c r="THI282" s="755"/>
      <c r="THJ282" s="755"/>
      <c r="THK282" s="755"/>
      <c r="THL282" s="755"/>
      <c r="THM282" s="755"/>
      <c r="THN282" s="755"/>
      <c r="THO282" s="755"/>
      <c r="THP282" s="755"/>
      <c r="THQ282" s="755"/>
      <c r="THR282" s="755"/>
      <c r="THS282" s="755"/>
      <c r="THT282" s="755"/>
      <c r="THU282" s="755"/>
      <c r="THV282" s="755"/>
      <c r="THW282" s="755"/>
      <c r="THX282" s="755"/>
      <c r="THY282" s="755"/>
      <c r="THZ282" s="755"/>
      <c r="TIA282" s="755"/>
      <c r="TIB282" s="755"/>
      <c r="TIC282" s="755"/>
      <c r="TID282" s="755"/>
      <c r="TIE282" s="755"/>
      <c r="TIF282" s="755"/>
      <c r="TIG282" s="755"/>
      <c r="TIH282" s="755"/>
      <c r="TII282" s="755"/>
      <c r="TIJ282" s="755"/>
      <c r="TIK282" s="755"/>
      <c r="TIL282" s="755"/>
      <c r="TIM282" s="755"/>
      <c r="TIN282" s="755"/>
      <c r="TIO282" s="755"/>
      <c r="TIP282" s="755"/>
      <c r="TIQ282" s="755"/>
      <c r="TIR282" s="755"/>
      <c r="TIS282" s="755"/>
      <c r="TIT282" s="755"/>
      <c r="TIU282" s="755"/>
      <c r="TIV282" s="755"/>
      <c r="TIW282" s="755"/>
      <c r="TIX282" s="755"/>
      <c r="TIY282" s="755"/>
      <c r="TIZ282" s="755"/>
      <c r="TJA282" s="755"/>
      <c r="TJB282" s="755"/>
      <c r="TJC282" s="755"/>
      <c r="TJD282" s="755"/>
      <c r="TJE282" s="755"/>
      <c r="TJF282" s="755"/>
      <c r="TJG282" s="755"/>
      <c r="TJH282" s="755"/>
      <c r="TJI282" s="755"/>
      <c r="TJJ282" s="755"/>
      <c r="TJK282" s="755"/>
      <c r="TJL282" s="755"/>
      <c r="TJM282" s="755"/>
      <c r="TJN282" s="755"/>
      <c r="TJO282" s="755"/>
      <c r="TJP282" s="755"/>
      <c r="TJQ282" s="755"/>
      <c r="TJR282" s="755"/>
      <c r="TJS282" s="755"/>
      <c r="TJT282" s="755"/>
      <c r="TJU282" s="755"/>
      <c r="TJV282" s="755"/>
      <c r="TJW282" s="755"/>
      <c r="TJX282" s="755"/>
      <c r="TJY282" s="755"/>
      <c r="TJZ282" s="755"/>
      <c r="TKA282" s="755"/>
      <c r="TKB282" s="755"/>
      <c r="TKC282" s="755"/>
      <c r="TKD282" s="755"/>
      <c r="TKE282" s="755"/>
      <c r="TKF282" s="755"/>
      <c r="TKG282" s="755"/>
      <c r="TKH282" s="755"/>
      <c r="TKI282" s="755"/>
      <c r="TKJ282" s="755"/>
      <c r="TKK282" s="755"/>
      <c r="TKL282" s="755"/>
      <c r="TKM282" s="755"/>
      <c r="TKN282" s="755"/>
      <c r="TKO282" s="755"/>
      <c r="TKP282" s="755"/>
      <c r="TKQ282" s="755"/>
      <c r="TKR282" s="755"/>
      <c r="TKS282" s="755"/>
      <c r="TKT282" s="755"/>
      <c r="TKU282" s="755"/>
      <c r="TKV282" s="755"/>
      <c r="TKW282" s="755"/>
      <c r="TKX282" s="755"/>
      <c r="TKY282" s="755"/>
      <c r="TKZ282" s="755"/>
      <c r="TLA282" s="755"/>
      <c r="TLB282" s="755"/>
      <c r="TLC282" s="755"/>
      <c r="TLD282" s="755"/>
      <c r="TLE282" s="755"/>
      <c r="TLF282" s="755"/>
      <c r="TLG282" s="755"/>
      <c r="TLH282" s="755"/>
      <c r="TLI282" s="755"/>
      <c r="TLJ282" s="755"/>
      <c r="TLK282" s="755"/>
      <c r="TLL282" s="755"/>
      <c r="TLM282" s="755"/>
      <c r="TLN282" s="755"/>
      <c r="TLO282" s="755"/>
      <c r="TLP282" s="755"/>
      <c r="TLQ282" s="755"/>
      <c r="TLR282" s="755"/>
      <c r="TLS282" s="755"/>
      <c r="TLT282" s="755"/>
      <c r="TLU282" s="755"/>
      <c r="TLV282" s="755"/>
      <c r="TLW282" s="755"/>
      <c r="TLX282" s="755"/>
      <c r="TLY282" s="755"/>
      <c r="TLZ282" s="755"/>
      <c r="TMA282" s="755"/>
      <c r="TMB282" s="755"/>
      <c r="TMC282" s="755"/>
      <c r="TMD282" s="755"/>
      <c r="TME282" s="755"/>
      <c r="TMF282" s="755"/>
      <c r="TMG282" s="755"/>
      <c r="TMH282" s="755"/>
      <c r="TMI282" s="755"/>
      <c r="TMJ282" s="755"/>
      <c r="TMK282" s="755"/>
      <c r="TML282" s="755"/>
      <c r="TMM282" s="755"/>
      <c r="TMN282" s="755"/>
      <c r="TMO282" s="755"/>
      <c r="TMP282" s="755"/>
      <c r="TMQ282" s="755"/>
      <c r="TMR282" s="755"/>
      <c r="TMS282" s="755"/>
      <c r="TMT282" s="755"/>
      <c r="TMU282" s="755"/>
      <c r="TMV282" s="755"/>
      <c r="TMW282" s="755"/>
      <c r="TMX282" s="755"/>
      <c r="TMY282" s="755"/>
      <c r="TMZ282" s="755"/>
      <c r="TNA282" s="755"/>
      <c r="TNB282" s="755"/>
      <c r="TNC282" s="755"/>
      <c r="TND282" s="755"/>
      <c r="TNE282" s="755"/>
      <c r="TNF282" s="755"/>
      <c r="TNG282" s="755"/>
      <c r="TNH282" s="755"/>
      <c r="TNI282" s="755"/>
      <c r="TNJ282" s="755"/>
      <c r="TNK282" s="755"/>
      <c r="TNL282" s="755"/>
      <c r="TNM282" s="755"/>
      <c r="TNN282" s="755"/>
      <c r="TNO282" s="755"/>
      <c r="TNP282" s="755"/>
      <c r="TNQ282" s="755"/>
      <c r="TNR282" s="755"/>
      <c r="TNS282" s="755"/>
      <c r="TNT282" s="755"/>
      <c r="TNU282" s="755"/>
      <c r="TNV282" s="755"/>
      <c r="TNW282" s="755"/>
      <c r="TNX282" s="755"/>
      <c r="TNY282" s="755"/>
      <c r="TNZ282" s="755"/>
      <c r="TOA282" s="755"/>
      <c r="TOB282" s="755"/>
      <c r="TOC282" s="755"/>
      <c r="TOD282" s="755"/>
      <c r="TOE282" s="755"/>
      <c r="TOF282" s="755"/>
      <c r="TOG282" s="755"/>
      <c r="TOH282" s="755"/>
      <c r="TOI282" s="755"/>
      <c r="TOJ282" s="755"/>
      <c r="TOK282" s="755"/>
      <c r="TOL282" s="755"/>
      <c r="TOM282" s="755"/>
      <c r="TON282" s="755"/>
      <c r="TOO282" s="755"/>
      <c r="TOP282" s="755"/>
      <c r="TOQ282" s="755"/>
      <c r="TOR282" s="755"/>
      <c r="TOS282" s="755"/>
      <c r="TOT282" s="755"/>
      <c r="TOU282" s="755"/>
      <c r="TOV282" s="755"/>
      <c r="TOW282" s="755"/>
      <c r="TOX282" s="755"/>
      <c r="TOY282" s="755"/>
      <c r="TOZ282" s="755"/>
      <c r="TPA282" s="755"/>
      <c r="TPB282" s="755"/>
      <c r="TPC282" s="755"/>
      <c r="TPD282" s="755"/>
      <c r="TPE282" s="755"/>
      <c r="TPF282" s="755"/>
      <c r="TPG282" s="755"/>
      <c r="TPH282" s="755"/>
      <c r="TPI282" s="755"/>
      <c r="TPJ282" s="755"/>
      <c r="TPK282" s="755"/>
      <c r="TPL282" s="755"/>
      <c r="TPM282" s="755"/>
      <c r="TPN282" s="755"/>
      <c r="TPO282" s="755"/>
      <c r="TPP282" s="755"/>
      <c r="TPQ282" s="755"/>
      <c r="TPR282" s="755"/>
      <c r="TPS282" s="755"/>
      <c r="TPT282" s="755"/>
      <c r="TPU282" s="755"/>
      <c r="TPV282" s="755"/>
      <c r="TPW282" s="755"/>
      <c r="TPX282" s="755"/>
      <c r="TPY282" s="755"/>
      <c r="TPZ282" s="755"/>
      <c r="TQA282" s="755"/>
      <c r="TQB282" s="755"/>
      <c r="TQC282" s="755"/>
      <c r="TQD282" s="755"/>
      <c r="TQE282" s="755"/>
      <c r="TQF282" s="755"/>
      <c r="TQG282" s="755"/>
      <c r="TQH282" s="755"/>
      <c r="TQI282" s="755"/>
      <c r="TQJ282" s="755"/>
      <c r="TQK282" s="755"/>
      <c r="TQL282" s="755"/>
      <c r="TQM282" s="755"/>
      <c r="TQN282" s="755"/>
      <c r="TQO282" s="755"/>
      <c r="TQP282" s="755"/>
      <c r="TQQ282" s="755"/>
      <c r="TQR282" s="755"/>
      <c r="TQS282" s="755"/>
      <c r="TQT282" s="755"/>
      <c r="TQU282" s="755"/>
      <c r="TQV282" s="755"/>
      <c r="TQW282" s="755"/>
      <c r="TQX282" s="755"/>
      <c r="TQY282" s="755"/>
      <c r="TQZ282" s="755"/>
      <c r="TRA282" s="755"/>
      <c r="TRB282" s="755"/>
      <c r="TRC282" s="755"/>
      <c r="TRD282" s="755"/>
      <c r="TRE282" s="755"/>
      <c r="TRF282" s="755"/>
      <c r="TRG282" s="755"/>
      <c r="TRH282" s="755"/>
      <c r="TRI282" s="755"/>
      <c r="TRJ282" s="755"/>
      <c r="TRK282" s="755"/>
      <c r="TRL282" s="755"/>
      <c r="TRM282" s="755"/>
      <c r="TRN282" s="755"/>
      <c r="TRO282" s="755"/>
      <c r="TRP282" s="755"/>
      <c r="TRQ282" s="755"/>
      <c r="TRR282" s="755"/>
      <c r="TRS282" s="755"/>
      <c r="TRT282" s="755"/>
      <c r="TRU282" s="755"/>
      <c r="TRV282" s="755"/>
      <c r="TRW282" s="755"/>
      <c r="TRX282" s="755"/>
      <c r="TRY282" s="755"/>
      <c r="TRZ282" s="755"/>
      <c r="TSA282" s="755"/>
      <c r="TSB282" s="755"/>
      <c r="TSC282" s="755"/>
      <c r="TSD282" s="755"/>
      <c r="TSE282" s="755"/>
      <c r="TSF282" s="755"/>
      <c r="TSG282" s="755"/>
      <c r="TSH282" s="755"/>
      <c r="TSI282" s="755"/>
      <c r="TSJ282" s="755"/>
      <c r="TSK282" s="755"/>
      <c r="TSL282" s="755"/>
      <c r="TSM282" s="755"/>
      <c r="TSN282" s="755"/>
      <c r="TSO282" s="755"/>
      <c r="TSP282" s="755"/>
      <c r="TSQ282" s="755"/>
      <c r="TSR282" s="755"/>
      <c r="TSS282" s="755"/>
      <c r="TST282" s="755"/>
      <c r="TSU282" s="755"/>
      <c r="TSV282" s="755"/>
      <c r="TSW282" s="755"/>
      <c r="TSX282" s="755"/>
      <c r="TSY282" s="755"/>
      <c r="TSZ282" s="755"/>
      <c r="TTA282" s="755"/>
      <c r="TTB282" s="755"/>
      <c r="TTC282" s="755"/>
      <c r="TTD282" s="755"/>
      <c r="TTE282" s="755"/>
      <c r="TTF282" s="755"/>
      <c r="TTG282" s="755"/>
      <c r="TTH282" s="755"/>
      <c r="TTI282" s="755"/>
      <c r="TTJ282" s="755"/>
      <c r="TTK282" s="755"/>
      <c r="TTL282" s="755"/>
      <c r="TTM282" s="755"/>
      <c r="TTN282" s="755"/>
      <c r="TTO282" s="755"/>
      <c r="TTP282" s="755"/>
      <c r="TTQ282" s="755"/>
      <c r="TTR282" s="755"/>
      <c r="TTS282" s="755"/>
      <c r="TTT282" s="755"/>
      <c r="TTU282" s="755"/>
      <c r="TTV282" s="755"/>
      <c r="TTW282" s="755"/>
      <c r="TTX282" s="755"/>
      <c r="TTY282" s="755"/>
      <c r="TTZ282" s="755"/>
      <c r="TUA282" s="755"/>
      <c r="TUB282" s="755"/>
      <c r="TUC282" s="755"/>
      <c r="TUD282" s="755"/>
      <c r="TUE282" s="755"/>
      <c r="TUF282" s="755"/>
      <c r="TUG282" s="755"/>
      <c r="TUH282" s="755"/>
      <c r="TUI282" s="755"/>
      <c r="TUJ282" s="755"/>
      <c r="TUK282" s="755"/>
      <c r="TUL282" s="755"/>
      <c r="TUM282" s="755"/>
      <c r="TUN282" s="755"/>
      <c r="TUO282" s="755"/>
      <c r="TUP282" s="755"/>
      <c r="TUQ282" s="755"/>
      <c r="TUR282" s="755"/>
      <c r="TUS282" s="755"/>
      <c r="TUT282" s="755"/>
      <c r="TUU282" s="755"/>
      <c r="TUV282" s="755"/>
      <c r="TUW282" s="755"/>
      <c r="TUX282" s="755"/>
      <c r="TUY282" s="755"/>
      <c r="TUZ282" s="755"/>
      <c r="TVA282" s="755"/>
      <c r="TVB282" s="755"/>
      <c r="TVC282" s="755"/>
      <c r="TVD282" s="755"/>
      <c r="TVE282" s="755"/>
      <c r="TVF282" s="755"/>
      <c r="TVG282" s="755"/>
      <c r="TVH282" s="755"/>
      <c r="TVI282" s="755"/>
      <c r="TVJ282" s="755"/>
      <c r="TVK282" s="755"/>
      <c r="TVL282" s="755"/>
      <c r="TVM282" s="755"/>
      <c r="TVN282" s="755"/>
      <c r="TVO282" s="755"/>
      <c r="TVP282" s="755"/>
      <c r="TVQ282" s="755"/>
      <c r="TVR282" s="755"/>
      <c r="TVS282" s="755"/>
      <c r="TVT282" s="755"/>
      <c r="TVU282" s="755"/>
      <c r="TVV282" s="755"/>
      <c r="TVW282" s="755"/>
      <c r="TVX282" s="755"/>
      <c r="TVY282" s="755"/>
      <c r="TVZ282" s="755"/>
      <c r="TWA282" s="755"/>
      <c r="TWB282" s="755"/>
      <c r="TWC282" s="755"/>
      <c r="TWD282" s="755"/>
      <c r="TWE282" s="755"/>
      <c r="TWF282" s="755"/>
      <c r="TWG282" s="755"/>
      <c r="TWH282" s="755"/>
      <c r="TWI282" s="755"/>
      <c r="TWJ282" s="755"/>
      <c r="TWK282" s="755"/>
      <c r="TWL282" s="755"/>
      <c r="TWM282" s="755"/>
      <c r="TWN282" s="755"/>
      <c r="TWO282" s="755"/>
      <c r="TWP282" s="755"/>
      <c r="TWQ282" s="755"/>
      <c r="TWR282" s="755"/>
      <c r="TWS282" s="755"/>
      <c r="TWT282" s="755"/>
      <c r="TWU282" s="755"/>
      <c r="TWV282" s="755"/>
      <c r="TWW282" s="755"/>
      <c r="TWX282" s="755"/>
      <c r="TWY282" s="755"/>
      <c r="TWZ282" s="755"/>
      <c r="TXA282" s="755"/>
      <c r="TXB282" s="755"/>
      <c r="TXC282" s="755"/>
      <c r="TXD282" s="755"/>
      <c r="TXE282" s="755"/>
      <c r="TXF282" s="755"/>
      <c r="TXG282" s="755"/>
      <c r="TXH282" s="755"/>
      <c r="TXI282" s="755"/>
      <c r="TXJ282" s="755"/>
      <c r="TXK282" s="755"/>
      <c r="TXL282" s="755"/>
      <c r="TXM282" s="755"/>
      <c r="TXN282" s="755"/>
      <c r="TXO282" s="755"/>
      <c r="TXP282" s="755"/>
      <c r="TXQ282" s="755"/>
      <c r="TXR282" s="755"/>
      <c r="TXS282" s="755"/>
      <c r="TXT282" s="755"/>
      <c r="TXU282" s="755"/>
      <c r="TXV282" s="755"/>
      <c r="TXW282" s="755"/>
      <c r="TXX282" s="755"/>
      <c r="TXY282" s="755"/>
      <c r="TXZ282" s="755"/>
      <c r="TYA282" s="755"/>
      <c r="TYB282" s="755"/>
      <c r="TYC282" s="755"/>
      <c r="TYD282" s="755"/>
      <c r="TYE282" s="755"/>
      <c r="TYF282" s="755"/>
      <c r="TYG282" s="755"/>
      <c r="TYH282" s="755"/>
      <c r="TYI282" s="755"/>
      <c r="TYJ282" s="755"/>
      <c r="TYK282" s="755"/>
      <c r="TYL282" s="755"/>
      <c r="TYM282" s="755"/>
      <c r="TYN282" s="755"/>
      <c r="TYO282" s="755"/>
      <c r="TYP282" s="755"/>
      <c r="TYQ282" s="755"/>
      <c r="TYR282" s="755"/>
      <c r="TYS282" s="755"/>
      <c r="TYT282" s="755"/>
      <c r="TYU282" s="755"/>
      <c r="TYV282" s="755"/>
      <c r="TYW282" s="755"/>
      <c r="TYX282" s="755"/>
      <c r="TYY282" s="755"/>
      <c r="TYZ282" s="755"/>
      <c r="TZA282" s="755"/>
      <c r="TZB282" s="755"/>
      <c r="TZC282" s="755"/>
      <c r="TZD282" s="755"/>
      <c r="TZE282" s="755"/>
      <c r="TZF282" s="755"/>
      <c r="TZG282" s="755"/>
      <c r="TZH282" s="755"/>
      <c r="TZI282" s="755"/>
      <c r="TZJ282" s="755"/>
      <c r="TZK282" s="755"/>
      <c r="TZL282" s="755"/>
      <c r="TZM282" s="755"/>
      <c r="TZN282" s="755"/>
      <c r="TZO282" s="755"/>
      <c r="TZP282" s="755"/>
      <c r="TZQ282" s="755"/>
      <c r="TZR282" s="755"/>
      <c r="TZS282" s="755"/>
      <c r="TZT282" s="755"/>
      <c r="TZU282" s="755"/>
      <c r="TZV282" s="755"/>
      <c r="TZW282" s="755"/>
      <c r="TZX282" s="755"/>
      <c r="TZY282" s="755"/>
      <c r="TZZ282" s="755"/>
      <c r="UAA282" s="755"/>
      <c r="UAB282" s="755"/>
      <c r="UAC282" s="755"/>
      <c r="UAD282" s="755"/>
      <c r="UAE282" s="755"/>
      <c r="UAF282" s="755"/>
      <c r="UAG282" s="755"/>
      <c r="UAH282" s="755"/>
      <c r="UAI282" s="755"/>
      <c r="UAJ282" s="755"/>
      <c r="UAK282" s="755"/>
      <c r="UAL282" s="755"/>
      <c r="UAM282" s="755"/>
      <c r="UAN282" s="755"/>
      <c r="UAO282" s="755"/>
      <c r="UAP282" s="755"/>
      <c r="UAQ282" s="755"/>
      <c r="UAR282" s="755"/>
      <c r="UAS282" s="755"/>
      <c r="UAT282" s="755"/>
      <c r="UAU282" s="755"/>
      <c r="UAV282" s="755"/>
      <c r="UAW282" s="755"/>
      <c r="UAX282" s="755"/>
      <c r="UAY282" s="755"/>
      <c r="UAZ282" s="755"/>
      <c r="UBA282" s="755"/>
      <c r="UBB282" s="755"/>
      <c r="UBC282" s="755"/>
      <c r="UBD282" s="755"/>
      <c r="UBE282" s="755"/>
      <c r="UBF282" s="755"/>
      <c r="UBG282" s="755"/>
      <c r="UBH282" s="755"/>
      <c r="UBI282" s="755"/>
      <c r="UBJ282" s="755"/>
      <c r="UBK282" s="755"/>
      <c r="UBL282" s="755"/>
      <c r="UBM282" s="755"/>
      <c r="UBN282" s="755"/>
      <c r="UBO282" s="755"/>
      <c r="UBP282" s="755"/>
      <c r="UBQ282" s="755"/>
      <c r="UBR282" s="755"/>
      <c r="UBS282" s="755"/>
      <c r="UBT282" s="755"/>
      <c r="UBU282" s="755"/>
      <c r="UBV282" s="755"/>
      <c r="UBW282" s="755"/>
      <c r="UBX282" s="755"/>
      <c r="UBY282" s="755"/>
      <c r="UBZ282" s="755"/>
      <c r="UCA282" s="755"/>
      <c r="UCB282" s="755"/>
      <c r="UCC282" s="755"/>
      <c r="UCD282" s="755"/>
      <c r="UCE282" s="755"/>
      <c r="UCF282" s="755"/>
      <c r="UCG282" s="755"/>
      <c r="UCH282" s="755"/>
      <c r="UCI282" s="755"/>
      <c r="UCJ282" s="755"/>
      <c r="UCK282" s="755"/>
      <c r="UCL282" s="755"/>
      <c r="UCM282" s="755"/>
      <c r="UCN282" s="755"/>
      <c r="UCO282" s="755"/>
      <c r="UCP282" s="755"/>
      <c r="UCQ282" s="755"/>
      <c r="UCR282" s="755"/>
      <c r="UCS282" s="755"/>
      <c r="UCT282" s="755"/>
      <c r="UCU282" s="755"/>
      <c r="UCV282" s="755"/>
      <c r="UCW282" s="755"/>
      <c r="UCX282" s="755"/>
      <c r="UCY282" s="755"/>
      <c r="UCZ282" s="755"/>
      <c r="UDA282" s="755"/>
      <c r="UDB282" s="755"/>
      <c r="UDC282" s="755"/>
      <c r="UDD282" s="755"/>
      <c r="UDE282" s="755"/>
      <c r="UDF282" s="755"/>
      <c r="UDG282" s="755"/>
      <c r="UDH282" s="755"/>
      <c r="UDI282" s="755"/>
      <c r="UDJ282" s="755"/>
      <c r="UDK282" s="755"/>
      <c r="UDL282" s="755"/>
      <c r="UDM282" s="755"/>
      <c r="UDN282" s="755"/>
      <c r="UDO282" s="755"/>
      <c r="UDP282" s="755"/>
      <c r="UDQ282" s="755"/>
      <c r="UDR282" s="755"/>
      <c r="UDS282" s="755"/>
      <c r="UDT282" s="755"/>
      <c r="UDU282" s="755"/>
      <c r="UDV282" s="755"/>
      <c r="UDW282" s="755"/>
      <c r="UDX282" s="755"/>
      <c r="UDY282" s="755"/>
      <c r="UDZ282" s="755"/>
      <c r="UEA282" s="755"/>
      <c r="UEB282" s="755"/>
      <c r="UEC282" s="755"/>
      <c r="UED282" s="755"/>
      <c r="UEE282" s="755"/>
      <c r="UEF282" s="755"/>
      <c r="UEG282" s="755"/>
      <c r="UEH282" s="755"/>
      <c r="UEI282" s="755"/>
      <c r="UEJ282" s="755"/>
      <c r="UEK282" s="755"/>
      <c r="UEL282" s="755"/>
      <c r="UEM282" s="755"/>
      <c r="UEN282" s="755"/>
      <c r="UEO282" s="755"/>
      <c r="UEP282" s="755"/>
      <c r="UEQ282" s="755"/>
      <c r="UER282" s="755"/>
      <c r="UES282" s="755"/>
      <c r="UET282" s="755"/>
      <c r="UEU282" s="755"/>
      <c r="UEV282" s="755"/>
      <c r="UEW282" s="755"/>
      <c r="UEX282" s="755"/>
      <c r="UEY282" s="755"/>
      <c r="UEZ282" s="755"/>
      <c r="UFA282" s="755"/>
      <c r="UFB282" s="755"/>
      <c r="UFC282" s="755"/>
      <c r="UFD282" s="755"/>
      <c r="UFE282" s="755"/>
      <c r="UFF282" s="755"/>
      <c r="UFG282" s="755"/>
      <c r="UFH282" s="755"/>
      <c r="UFI282" s="755"/>
      <c r="UFJ282" s="755"/>
      <c r="UFK282" s="755"/>
      <c r="UFL282" s="755"/>
      <c r="UFM282" s="755"/>
      <c r="UFN282" s="755"/>
      <c r="UFO282" s="755"/>
      <c r="UFP282" s="755"/>
      <c r="UFQ282" s="755"/>
      <c r="UFR282" s="755"/>
      <c r="UFS282" s="755"/>
      <c r="UFT282" s="755"/>
      <c r="UFU282" s="755"/>
      <c r="UFV282" s="755"/>
      <c r="UFW282" s="755"/>
      <c r="UFX282" s="755"/>
      <c r="UFY282" s="755"/>
      <c r="UFZ282" s="755"/>
      <c r="UGA282" s="755"/>
      <c r="UGB282" s="755"/>
      <c r="UGC282" s="755"/>
      <c r="UGD282" s="755"/>
      <c r="UGE282" s="755"/>
      <c r="UGF282" s="755"/>
      <c r="UGG282" s="755"/>
      <c r="UGH282" s="755"/>
      <c r="UGI282" s="755"/>
      <c r="UGJ282" s="755"/>
      <c r="UGK282" s="755"/>
      <c r="UGL282" s="755"/>
      <c r="UGM282" s="755"/>
      <c r="UGN282" s="755"/>
      <c r="UGO282" s="755"/>
      <c r="UGP282" s="755"/>
      <c r="UGQ282" s="755"/>
      <c r="UGR282" s="755"/>
      <c r="UGS282" s="755"/>
      <c r="UGT282" s="755"/>
      <c r="UGU282" s="755"/>
      <c r="UGV282" s="755"/>
      <c r="UGW282" s="755"/>
      <c r="UGX282" s="755"/>
      <c r="UGY282" s="755"/>
      <c r="UGZ282" s="755"/>
      <c r="UHA282" s="755"/>
      <c r="UHB282" s="755"/>
      <c r="UHC282" s="755"/>
      <c r="UHD282" s="755"/>
      <c r="UHE282" s="755"/>
      <c r="UHF282" s="755"/>
      <c r="UHG282" s="755"/>
      <c r="UHH282" s="755"/>
      <c r="UHI282" s="755"/>
      <c r="UHJ282" s="755"/>
      <c r="UHK282" s="755"/>
      <c r="UHL282" s="755"/>
      <c r="UHM282" s="755"/>
      <c r="UHN282" s="755"/>
      <c r="UHO282" s="755"/>
      <c r="UHP282" s="755"/>
      <c r="UHQ282" s="755"/>
      <c r="UHR282" s="755"/>
      <c r="UHS282" s="755"/>
      <c r="UHT282" s="755"/>
      <c r="UHU282" s="755"/>
      <c r="UHV282" s="755"/>
      <c r="UHW282" s="755"/>
      <c r="UHX282" s="755"/>
      <c r="UHY282" s="755"/>
      <c r="UHZ282" s="755"/>
      <c r="UIA282" s="755"/>
      <c r="UIB282" s="755"/>
      <c r="UIC282" s="755"/>
      <c r="UID282" s="755"/>
      <c r="UIE282" s="755"/>
      <c r="UIF282" s="755"/>
      <c r="UIG282" s="755"/>
      <c r="UIH282" s="755"/>
      <c r="UII282" s="755"/>
      <c r="UIJ282" s="755"/>
      <c r="UIK282" s="755"/>
      <c r="UIL282" s="755"/>
      <c r="UIM282" s="755"/>
      <c r="UIN282" s="755"/>
      <c r="UIO282" s="755"/>
      <c r="UIP282" s="755"/>
      <c r="UIQ282" s="755"/>
      <c r="UIR282" s="755"/>
      <c r="UIS282" s="755"/>
      <c r="UIT282" s="755"/>
      <c r="UIU282" s="755"/>
      <c r="UIV282" s="755"/>
      <c r="UIW282" s="755"/>
      <c r="UIX282" s="755"/>
      <c r="UIY282" s="755"/>
      <c r="UIZ282" s="755"/>
      <c r="UJA282" s="755"/>
      <c r="UJB282" s="755"/>
      <c r="UJC282" s="755"/>
      <c r="UJD282" s="755"/>
      <c r="UJE282" s="755"/>
      <c r="UJF282" s="755"/>
      <c r="UJG282" s="755"/>
      <c r="UJH282" s="755"/>
      <c r="UJI282" s="755"/>
      <c r="UJJ282" s="755"/>
      <c r="UJK282" s="755"/>
      <c r="UJL282" s="755"/>
      <c r="UJM282" s="755"/>
      <c r="UJN282" s="755"/>
      <c r="UJO282" s="755"/>
      <c r="UJP282" s="755"/>
      <c r="UJQ282" s="755"/>
      <c r="UJR282" s="755"/>
      <c r="UJS282" s="755"/>
      <c r="UJT282" s="755"/>
      <c r="UJU282" s="755"/>
      <c r="UJV282" s="755"/>
      <c r="UJW282" s="755"/>
      <c r="UJX282" s="755"/>
      <c r="UJY282" s="755"/>
      <c r="UJZ282" s="755"/>
      <c r="UKA282" s="755"/>
      <c r="UKB282" s="755"/>
      <c r="UKC282" s="755"/>
      <c r="UKD282" s="755"/>
      <c r="UKE282" s="755"/>
      <c r="UKF282" s="755"/>
      <c r="UKG282" s="755"/>
      <c r="UKH282" s="755"/>
      <c r="UKI282" s="755"/>
      <c r="UKJ282" s="755"/>
      <c r="UKK282" s="755"/>
      <c r="UKL282" s="755"/>
      <c r="UKM282" s="755"/>
      <c r="UKN282" s="755"/>
      <c r="UKO282" s="755"/>
      <c r="UKP282" s="755"/>
      <c r="UKQ282" s="755"/>
      <c r="UKR282" s="755"/>
      <c r="UKS282" s="755"/>
      <c r="UKT282" s="755"/>
      <c r="UKU282" s="755"/>
      <c r="UKV282" s="755"/>
      <c r="UKW282" s="755"/>
      <c r="UKX282" s="755"/>
      <c r="UKY282" s="755"/>
      <c r="UKZ282" s="755"/>
      <c r="ULA282" s="755"/>
      <c r="ULB282" s="755"/>
      <c r="ULC282" s="755"/>
      <c r="ULD282" s="755"/>
      <c r="ULE282" s="755"/>
      <c r="ULF282" s="755"/>
      <c r="ULG282" s="755"/>
      <c r="ULH282" s="755"/>
      <c r="ULI282" s="755"/>
      <c r="ULJ282" s="755"/>
      <c r="ULK282" s="755"/>
      <c r="ULL282" s="755"/>
      <c r="ULM282" s="755"/>
      <c r="ULN282" s="755"/>
      <c r="ULO282" s="755"/>
      <c r="ULP282" s="755"/>
      <c r="ULQ282" s="755"/>
      <c r="ULR282" s="755"/>
      <c r="ULS282" s="755"/>
      <c r="ULT282" s="755"/>
      <c r="ULU282" s="755"/>
      <c r="ULV282" s="755"/>
      <c r="ULW282" s="755"/>
      <c r="ULX282" s="755"/>
      <c r="ULY282" s="755"/>
      <c r="ULZ282" s="755"/>
      <c r="UMA282" s="755"/>
      <c r="UMB282" s="755"/>
      <c r="UMC282" s="755"/>
      <c r="UMD282" s="755"/>
      <c r="UME282" s="755"/>
      <c r="UMF282" s="755"/>
      <c r="UMG282" s="755"/>
      <c r="UMH282" s="755"/>
      <c r="UMI282" s="755"/>
      <c r="UMJ282" s="755"/>
      <c r="UMK282" s="755"/>
      <c r="UML282" s="755"/>
      <c r="UMM282" s="755"/>
      <c r="UMN282" s="755"/>
      <c r="UMO282" s="755"/>
      <c r="UMP282" s="755"/>
      <c r="UMQ282" s="755"/>
      <c r="UMR282" s="755"/>
      <c r="UMS282" s="755"/>
      <c r="UMT282" s="755"/>
      <c r="UMU282" s="755"/>
      <c r="UMV282" s="755"/>
      <c r="UMW282" s="755"/>
      <c r="UMX282" s="755"/>
      <c r="UMY282" s="755"/>
      <c r="UMZ282" s="755"/>
      <c r="UNA282" s="755"/>
      <c r="UNB282" s="755"/>
      <c r="UNC282" s="755"/>
      <c r="UND282" s="755"/>
      <c r="UNE282" s="755"/>
      <c r="UNF282" s="755"/>
      <c r="UNG282" s="755"/>
      <c r="UNH282" s="755"/>
      <c r="UNI282" s="755"/>
      <c r="UNJ282" s="755"/>
      <c r="UNK282" s="755"/>
      <c r="UNL282" s="755"/>
      <c r="UNM282" s="755"/>
      <c r="UNN282" s="755"/>
      <c r="UNO282" s="755"/>
      <c r="UNP282" s="755"/>
      <c r="UNQ282" s="755"/>
      <c r="UNR282" s="755"/>
      <c r="UNS282" s="755"/>
      <c r="UNT282" s="755"/>
      <c r="UNU282" s="755"/>
      <c r="UNV282" s="755"/>
      <c r="UNW282" s="755"/>
      <c r="UNX282" s="755"/>
      <c r="UNY282" s="755"/>
      <c r="UNZ282" s="755"/>
      <c r="UOA282" s="755"/>
      <c r="UOB282" s="755"/>
      <c r="UOC282" s="755"/>
      <c r="UOD282" s="755"/>
      <c r="UOE282" s="755"/>
      <c r="UOF282" s="755"/>
      <c r="UOG282" s="755"/>
      <c r="UOH282" s="755"/>
      <c r="UOI282" s="755"/>
      <c r="UOJ282" s="755"/>
      <c r="UOK282" s="755"/>
      <c r="UOL282" s="755"/>
      <c r="UOM282" s="755"/>
      <c r="UON282" s="755"/>
      <c r="UOO282" s="755"/>
      <c r="UOP282" s="755"/>
      <c r="UOQ282" s="755"/>
      <c r="UOR282" s="755"/>
      <c r="UOS282" s="755"/>
      <c r="UOT282" s="755"/>
      <c r="UOU282" s="755"/>
      <c r="UOV282" s="755"/>
      <c r="UOW282" s="755"/>
      <c r="UOX282" s="755"/>
      <c r="UOY282" s="755"/>
      <c r="UOZ282" s="755"/>
      <c r="UPA282" s="755"/>
      <c r="UPB282" s="755"/>
      <c r="UPC282" s="755"/>
      <c r="UPD282" s="755"/>
      <c r="UPE282" s="755"/>
      <c r="UPF282" s="755"/>
      <c r="UPG282" s="755"/>
      <c r="UPH282" s="755"/>
      <c r="UPI282" s="755"/>
      <c r="UPJ282" s="755"/>
      <c r="UPK282" s="755"/>
      <c r="UPL282" s="755"/>
      <c r="UPM282" s="755"/>
      <c r="UPN282" s="755"/>
      <c r="UPO282" s="755"/>
      <c r="UPP282" s="755"/>
      <c r="UPQ282" s="755"/>
      <c r="UPR282" s="755"/>
      <c r="UPS282" s="755"/>
      <c r="UPT282" s="755"/>
      <c r="UPU282" s="755"/>
      <c r="UPV282" s="755"/>
      <c r="UPW282" s="755"/>
      <c r="UPX282" s="755"/>
      <c r="UPY282" s="755"/>
      <c r="UPZ282" s="755"/>
      <c r="UQA282" s="755"/>
      <c r="UQB282" s="755"/>
      <c r="UQC282" s="755"/>
      <c r="UQD282" s="755"/>
      <c r="UQE282" s="755"/>
      <c r="UQF282" s="755"/>
      <c r="UQG282" s="755"/>
      <c r="UQH282" s="755"/>
      <c r="UQI282" s="755"/>
      <c r="UQJ282" s="755"/>
      <c r="UQK282" s="755"/>
      <c r="UQL282" s="755"/>
      <c r="UQM282" s="755"/>
      <c r="UQN282" s="755"/>
      <c r="UQO282" s="755"/>
      <c r="UQP282" s="755"/>
      <c r="UQQ282" s="755"/>
      <c r="UQR282" s="755"/>
      <c r="UQS282" s="755"/>
      <c r="UQT282" s="755"/>
      <c r="UQU282" s="755"/>
      <c r="UQV282" s="755"/>
      <c r="UQW282" s="755"/>
      <c r="UQX282" s="755"/>
      <c r="UQY282" s="755"/>
      <c r="UQZ282" s="755"/>
      <c r="URA282" s="755"/>
      <c r="URB282" s="755"/>
      <c r="URC282" s="755"/>
      <c r="URD282" s="755"/>
      <c r="URE282" s="755"/>
      <c r="URF282" s="755"/>
      <c r="URG282" s="755"/>
      <c r="URH282" s="755"/>
      <c r="URI282" s="755"/>
      <c r="URJ282" s="755"/>
      <c r="URK282" s="755"/>
      <c r="URL282" s="755"/>
      <c r="URM282" s="755"/>
      <c r="URN282" s="755"/>
      <c r="URO282" s="755"/>
      <c r="URP282" s="755"/>
      <c r="URQ282" s="755"/>
      <c r="URR282" s="755"/>
      <c r="URS282" s="755"/>
      <c r="URT282" s="755"/>
      <c r="URU282" s="755"/>
      <c r="URV282" s="755"/>
      <c r="URW282" s="755"/>
      <c r="URX282" s="755"/>
      <c r="URY282" s="755"/>
      <c r="URZ282" s="755"/>
      <c r="USA282" s="755"/>
      <c r="USB282" s="755"/>
      <c r="USC282" s="755"/>
      <c r="USD282" s="755"/>
      <c r="USE282" s="755"/>
      <c r="USF282" s="755"/>
      <c r="USG282" s="755"/>
      <c r="USH282" s="755"/>
      <c r="USI282" s="755"/>
      <c r="USJ282" s="755"/>
      <c r="USK282" s="755"/>
      <c r="USL282" s="755"/>
      <c r="USM282" s="755"/>
      <c r="USN282" s="755"/>
      <c r="USO282" s="755"/>
      <c r="USP282" s="755"/>
      <c r="USQ282" s="755"/>
      <c r="USR282" s="755"/>
      <c r="USS282" s="755"/>
      <c r="UST282" s="755"/>
      <c r="USU282" s="755"/>
      <c r="USV282" s="755"/>
      <c r="USW282" s="755"/>
      <c r="USX282" s="755"/>
      <c r="USY282" s="755"/>
      <c r="USZ282" s="755"/>
      <c r="UTA282" s="755"/>
      <c r="UTB282" s="755"/>
      <c r="UTC282" s="755"/>
      <c r="UTD282" s="755"/>
      <c r="UTE282" s="755"/>
      <c r="UTF282" s="755"/>
      <c r="UTG282" s="755"/>
      <c r="UTH282" s="755"/>
      <c r="UTI282" s="755"/>
      <c r="UTJ282" s="755"/>
      <c r="UTK282" s="755"/>
      <c r="UTL282" s="755"/>
      <c r="UTM282" s="755"/>
      <c r="UTN282" s="755"/>
      <c r="UTO282" s="755"/>
      <c r="UTP282" s="755"/>
      <c r="UTQ282" s="755"/>
      <c r="UTR282" s="755"/>
      <c r="UTS282" s="755"/>
      <c r="UTT282" s="755"/>
      <c r="UTU282" s="755"/>
      <c r="UTV282" s="755"/>
      <c r="UTW282" s="755"/>
      <c r="UTX282" s="755"/>
      <c r="UTY282" s="755"/>
      <c r="UTZ282" s="755"/>
      <c r="UUA282" s="755"/>
      <c r="UUB282" s="755"/>
      <c r="UUC282" s="755"/>
      <c r="UUD282" s="755"/>
      <c r="UUE282" s="755"/>
      <c r="UUF282" s="755"/>
      <c r="UUG282" s="755"/>
      <c r="UUH282" s="755"/>
      <c r="UUI282" s="755"/>
      <c r="UUJ282" s="755"/>
      <c r="UUK282" s="755"/>
      <c r="UUL282" s="755"/>
      <c r="UUM282" s="755"/>
      <c r="UUN282" s="755"/>
      <c r="UUO282" s="755"/>
      <c r="UUP282" s="755"/>
      <c r="UUQ282" s="755"/>
      <c r="UUR282" s="755"/>
      <c r="UUS282" s="755"/>
      <c r="UUT282" s="755"/>
      <c r="UUU282" s="755"/>
      <c r="UUV282" s="755"/>
      <c r="UUW282" s="755"/>
      <c r="UUX282" s="755"/>
      <c r="UUY282" s="755"/>
      <c r="UUZ282" s="755"/>
      <c r="UVA282" s="755"/>
      <c r="UVB282" s="755"/>
      <c r="UVC282" s="755"/>
      <c r="UVD282" s="755"/>
      <c r="UVE282" s="755"/>
      <c r="UVF282" s="755"/>
      <c r="UVG282" s="755"/>
      <c r="UVH282" s="755"/>
      <c r="UVI282" s="755"/>
      <c r="UVJ282" s="755"/>
      <c r="UVK282" s="755"/>
      <c r="UVL282" s="755"/>
      <c r="UVM282" s="755"/>
      <c r="UVN282" s="755"/>
      <c r="UVO282" s="755"/>
      <c r="UVP282" s="755"/>
      <c r="UVQ282" s="755"/>
      <c r="UVR282" s="755"/>
      <c r="UVS282" s="755"/>
      <c r="UVT282" s="755"/>
      <c r="UVU282" s="755"/>
      <c r="UVV282" s="755"/>
      <c r="UVW282" s="755"/>
      <c r="UVX282" s="755"/>
      <c r="UVY282" s="755"/>
      <c r="UVZ282" s="755"/>
      <c r="UWA282" s="755"/>
      <c r="UWB282" s="755"/>
      <c r="UWC282" s="755"/>
      <c r="UWD282" s="755"/>
      <c r="UWE282" s="755"/>
      <c r="UWF282" s="755"/>
      <c r="UWG282" s="755"/>
      <c r="UWH282" s="755"/>
      <c r="UWI282" s="755"/>
      <c r="UWJ282" s="755"/>
      <c r="UWK282" s="755"/>
      <c r="UWL282" s="755"/>
      <c r="UWM282" s="755"/>
      <c r="UWN282" s="755"/>
      <c r="UWO282" s="755"/>
      <c r="UWP282" s="755"/>
      <c r="UWQ282" s="755"/>
      <c r="UWR282" s="755"/>
      <c r="UWS282" s="755"/>
      <c r="UWT282" s="755"/>
      <c r="UWU282" s="755"/>
      <c r="UWV282" s="755"/>
      <c r="UWW282" s="755"/>
      <c r="UWX282" s="755"/>
      <c r="UWY282" s="755"/>
      <c r="UWZ282" s="755"/>
      <c r="UXA282" s="755"/>
      <c r="UXB282" s="755"/>
      <c r="UXC282" s="755"/>
      <c r="UXD282" s="755"/>
      <c r="UXE282" s="755"/>
      <c r="UXF282" s="755"/>
      <c r="UXG282" s="755"/>
      <c r="UXH282" s="755"/>
      <c r="UXI282" s="755"/>
      <c r="UXJ282" s="755"/>
      <c r="UXK282" s="755"/>
      <c r="UXL282" s="755"/>
      <c r="UXM282" s="755"/>
      <c r="UXN282" s="755"/>
      <c r="UXO282" s="755"/>
      <c r="UXP282" s="755"/>
      <c r="UXQ282" s="755"/>
      <c r="UXR282" s="755"/>
      <c r="UXS282" s="755"/>
      <c r="UXT282" s="755"/>
      <c r="UXU282" s="755"/>
      <c r="UXV282" s="755"/>
      <c r="UXW282" s="755"/>
      <c r="UXX282" s="755"/>
      <c r="UXY282" s="755"/>
      <c r="UXZ282" s="755"/>
      <c r="UYA282" s="755"/>
      <c r="UYB282" s="755"/>
      <c r="UYC282" s="755"/>
      <c r="UYD282" s="755"/>
      <c r="UYE282" s="755"/>
      <c r="UYF282" s="755"/>
      <c r="UYG282" s="755"/>
      <c r="UYH282" s="755"/>
      <c r="UYI282" s="755"/>
      <c r="UYJ282" s="755"/>
      <c r="UYK282" s="755"/>
      <c r="UYL282" s="755"/>
      <c r="UYM282" s="755"/>
      <c r="UYN282" s="755"/>
      <c r="UYO282" s="755"/>
      <c r="UYP282" s="755"/>
      <c r="UYQ282" s="755"/>
      <c r="UYR282" s="755"/>
      <c r="UYS282" s="755"/>
      <c r="UYT282" s="755"/>
      <c r="UYU282" s="755"/>
      <c r="UYV282" s="755"/>
      <c r="UYW282" s="755"/>
      <c r="UYX282" s="755"/>
      <c r="UYY282" s="755"/>
      <c r="UYZ282" s="755"/>
      <c r="UZA282" s="755"/>
      <c r="UZB282" s="755"/>
      <c r="UZC282" s="755"/>
      <c r="UZD282" s="755"/>
      <c r="UZE282" s="755"/>
      <c r="UZF282" s="755"/>
      <c r="UZG282" s="755"/>
      <c r="UZH282" s="755"/>
      <c r="UZI282" s="755"/>
      <c r="UZJ282" s="755"/>
      <c r="UZK282" s="755"/>
      <c r="UZL282" s="755"/>
      <c r="UZM282" s="755"/>
      <c r="UZN282" s="755"/>
      <c r="UZO282" s="755"/>
      <c r="UZP282" s="755"/>
      <c r="UZQ282" s="755"/>
      <c r="UZR282" s="755"/>
      <c r="UZS282" s="755"/>
      <c r="UZT282" s="755"/>
      <c r="UZU282" s="755"/>
      <c r="UZV282" s="755"/>
      <c r="UZW282" s="755"/>
      <c r="UZX282" s="755"/>
      <c r="UZY282" s="755"/>
      <c r="UZZ282" s="755"/>
      <c r="VAA282" s="755"/>
      <c r="VAB282" s="755"/>
      <c r="VAC282" s="755"/>
      <c r="VAD282" s="755"/>
      <c r="VAE282" s="755"/>
      <c r="VAF282" s="755"/>
      <c r="VAG282" s="755"/>
      <c r="VAH282" s="755"/>
      <c r="VAI282" s="755"/>
      <c r="VAJ282" s="755"/>
      <c r="VAK282" s="755"/>
      <c r="VAL282" s="755"/>
      <c r="VAM282" s="755"/>
      <c r="VAN282" s="755"/>
      <c r="VAO282" s="755"/>
      <c r="VAP282" s="755"/>
      <c r="VAQ282" s="755"/>
      <c r="VAR282" s="755"/>
      <c r="VAS282" s="755"/>
      <c r="VAT282" s="755"/>
      <c r="VAU282" s="755"/>
      <c r="VAV282" s="755"/>
      <c r="VAW282" s="755"/>
      <c r="VAX282" s="755"/>
      <c r="VAY282" s="755"/>
      <c r="VAZ282" s="755"/>
      <c r="VBA282" s="755"/>
      <c r="VBB282" s="755"/>
      <c r="VBC282" s="755"/>
      <c r="VBD282" s="755"/>
      <c r="VBE282" s="755"/>
      <c r="VBF282" s="755"/>
      <c r="VBG282" s="755"/>
      <c r="VBH282" s="755"/>
      <c r="VBI282" s="755"/>
      <c r="VBJ282" s="755"/>
      <c r="VBK282" s="755"/>
      <c r="VBL282" s="755"/>
      <c r="VBM282" s="755"/>
      <c r="VBN282" s="755"/>
      <c r="VBO282" s="755"/>
      <c r="VBP282" s="755"/>
      <c r="VBQ282" s="755"/>
      <c r="VBR282" s="755"/>
      <c r="VBS282" s="755"/>
      <c r="VBT282" s="755"/>
      <c r="VBU282" s="755"/>
      <c r="VBV282" s="755"/>
      <c r="VBW282" s="755"/>
      <c r="VBX282" s="755"/>
      <c r="VBY282" s="755"/>
      <c r="VBZ282" s="755"/>
      <c r="VCA282" s="755"/>
      <c r="VCB282" s="755"/>
      <c r="VCC282" s="755"/>
      <c r="VCD282" s="755"/>
      <c r="VCE282" s="755"/>
      <c r="VCF282" s="755"/>
      <c r="VCG282" s="755"/>
      <c r="VCH282" s="755"/>
      <c r="VCI282" s="755"/>
      <c r="VCJ282" s="755"/>
      <c r="VCK282" s="755"/>
      <c r="VCL282" s="755"/>
      <c r="VCM282" s="755"/>
      <c r="VCN282" s="755"/>
      <c r="VCO282" s="755"/>
      <c r="VCP282" s="755"/>
      <c r="VCQ282" s="755"/>
      <c r="VCR282" s="755"/>
      <c r="VCS282" s="755"/>
      <c r="VCT282" s="755"/>
      <c r="VCU282" s="755"/>
      <c r="VCV282" s="755"/>
      <c r="VCW282" s="755"/>
      <c r="VCX282" s="755"/>
      <c r="VCY282" s="755"/>
      <c r="VCZ282" s="755"/>
      <c r="VDA282" s="755"/>
      <c r="VDB282" s="755"/>
      <c r="VDC282" s="755"/>
      <c r="VDD282" s="755"/>
      <c r="VDE282" s="755"/>
      <c r="VDF282" s="755"/>
      <c r="VDG282" s="755"/>
      <c r="VDH282" s="755"/>
      <c r="VDI282" s="755"/>
      <c r="VDJ282" s="755"/>
      <c r="VDK282" s="755"/>
      <c r="VDL282" s="755"/>
      <c r="VDM282" s="755"/>
      <c r="VDN282" s="755"/>
      <c r="VDO282" s="755"/>
      <c r="VDP282" s="755"/>
      <c r="VDQ282" s="755"/>
      <c r="VDR282" s="755"/>
      <c r="VDS282" s="755"/>
      <c r="VDT282" s="755"/>
      <c r="VDU282" s="755"/>
      <c r="VDV282" s="755"/>
      <c r="VDW282" s="755"/>
      <c r="VDX282" s="755"/>
      <c r="VDY282" s="755"/>
      <c r="VDZ282" s="755"/>
      <c r="VEA282" s="755"/>
      <c r="VEB282" s="755"/>
      <c r="VEC282" s="755"/>
      <c r="VED282" s="755"/>
      <c r="VEE282" s="755"/>
      <c r="VEF282" s="755"/>
      <c r="VEG282" s="755"/>
      <c r="VEH282" s="755"/>
      <c r="VEI282" s="755"/>
      <c r="VEJ282" s="755"/>
      <c r="VEK282" s="755"/>
      <c r="VEL282" s="755"/>
      <c r="VEM282" s="755"/>
      <c r="VEN282" s="755"/>
      <c r="VEO282" s="755"/>
      <c r="VEP282" s="755"/>
      <c r="VEQ282" s="755"/>
      <c r="VER282" s="755"/>
      <c r="VES282" s="755"/>
      <c r="VET282" s="755"/>
      <c r="VEU282" s="755"/>
      <c r="VEV282" s="755"/>
      <c r="VEW282" s="755"/>
      <c r="VEX282" s="755"/>
      <c r="VEY282" s="755"/>
      <c r="VEZ282" s="755"/>
      <c r="VFA282" s="755"/>
      <c r="VFB282" s="755"/>
      <c r="VFC282" s="755"/>
      <c r="VFD282" s="755"/>
      <c r="VFE282" s="755"/>
      <c r="VFF282" s="755"/>
      <c r="VFG282" s="755"/>
      <c r="VFH282" s="755"/>
      <c r="VFI282" s="755"/>
      <c r="VFJ282" s="755"/>
      <c r="VFK282" s="755"/>
      <c r="VFL282" s="755"/>
      <c r="VFM282" s="755"/>
      <c r="VFN282" s="755"/>
      <c r="VFO282" s="755"/>
      <c r="VFP282" s="755"/>
      <c r="VFQ282" s="755"/>
      <c r="VFR282" s="755"/>
      <c r="VFS282" s="755"/>
      <c r="VFT282" s="755"/>
      <c r="VFU282" s="755"/>
      <c r="VFV282" s="755"/>
      <c r="VFW282" s="755"/>
      <c r="VFX282" s="755"/>
      <c r="VFY282" s="755"/>
      <c r="VFZ282" s="755"/>
      <c r="VGA282" s="755"/>
      <c r="VGB282" s="755"/>
      <c r="VGC282" s="755"/>
      <c r="VGD282" s="755"/>
      <c r="VGE282" s="755"/>
      <c r="VGF282" s="755"/>
      <c r="VGG282" s="755"/>
      <c r="VGH282" s="755"/>
      <c r="VGI282" s="755"/>
      <c r="VGJ282" s="755"/>
      <c r="VGK282" s="755"/>
      <c r="VGL282" s="755"/>
      <c r="VGM282" s="755"/>
      <c r="VGN282" s="755"/>
      <c r="VGO282" s="755"/>
      <c r="VGP282" s="755"/>
      <c r="VGQ282" s="755"/>
      <c r="VGR282" s="755"/>
      <c r="VGS282" s="755"/>
      <c r="VGT282" s="755"/>
      <c r="VGU282" s="755"/>
      <c r="VGV282" s="755"/>
      <c r="VGW282" s="755"/>
      <c r="VGX282" s="755"/>
      <c r="VGY282" s="755"/>
      <c r="VGZ282" s="755"/>
      <c r="VHA282" s="755"/>
      <c r="VHB282" s="755"/>
      <c r="VHC282" s="755"/>
      <c r="VHD282" s="755"/>
      <c r="VHE282" s="755"/>
      <c r="VHF282" s="755"/>
      <c r="VHG282" s="755"/>
      <c r="VHH282" s="755"/>
      <c r="VHI282" s="755"/>
      <c r="VHJ282" s="755"/>
      <c r="VHK282" s="755"/>
      <c r="VHL282" s="755"/>
      <c r="VHM282" s="755"/>
      <c r="VHN282" s="755"/>
      <c r="VHO282" s="755"/>
      <c r="VHP282" s="755"/>
      <c r="VHQ282" s="755"/>
      <c r="VHR282" s="755"/>
      <c r="VHS282" s="755"/>
      <c r="VHT282" s="755"/>
      <c r="VHU282" s="755"/>
      <c r="VHV282" s="755"/>
      <c r="VHW282" s="755"/>
      <c r="VHX282" s="755"/>
      <c r="VHY282" s="755"/>
      <c r="VHZ282" s="755"/>
      <c r="VIA282" s="755"/>
      <c r="VIB282" s="755"/>
      <c r="VIC282" s="755"/>
      <c r="VID282" s="755"/>
      <c r="VIE282" s="755"/>
      <c r="VIF282" s="755"/>
      <c r="VIG282" s="755"/>
      <c r="VIH282" s="755"/>
      <c r="VII282" s="755"/>
      <c r="VIJ282" s="755"/>
      <c r="VIK282" s="755"/>
      <c r="VIL282" s="755"/>
      <c r="VIM282" s="755"/>
      <c r="VIN282" s="755"/>
      <c r="VIO282" s="755"/>
      <c r="VIP282" s="755"/>
      <c r="VIQ282" s="755"/>
      <c r="VIR282" s="755"/>
      <c r="VIS282" s="755"/>
      <c r="VIT282" s="755"/>
      <c r="VIU282" s="755"/>
      <c r="VIV282" s="755"/>
      <c r="VIW282" s="755"/>
      <c r="VIX282" s="755"/>
      <c r="VIY282" s="755"/>
      <c r="VIZ282" s="755"/>
      <c r="VJA282" s="755"/>
      <c r="VJB282" s="755"/>
      <c r="VJC282" s="755"/>
      <c r="VJD282" s="755"/>
      <c r="VJE282" s="755"/>
      <c r="VJF282" s="755"/>
      <c r="VJG282" s="755"/>
      <c r="VJH282" s="755"/>
      <c r="VJI282" s="755"/>
      <c r="VJJ282" s="755"/>
      <c r="VJK282" s="755"/>
      <c r="VJL282" s="755"/>
      <c r="VJM282" s="755"/>
      <c r="VJN282" s="755"/>
      <c r="VJO282" s="755"/>
      <c r="VJP282" s="755"/>
      <c r="VJQ282" s="755"/>
      <c r="VJR282" s="755"/>
      <c r="VJS282" s="755"/>
      <c r="VJT282" s="755"/>
      <c r="VJU282" s="755"/>
      <c r="VJV282" s="755"/>
      <c r="VJW282" s="755"/>
      <c r="VJX282" s="755"/>
      <c r="VJY282" s="755"/>
      <c r="VJZ282" s="755"/>
      <c r="VKA282" s="755"/>
      <c r="VKB282" s="755"/>
      <c r="VKC282" s="755"/>
      <c r="VKD282" s="755"/>
      <c r="VKE282" s="755"/>
      <c r="VKF282" s="755"/>
      <c r="VKG282" s="755"/>
      <c r="VKH282" s="755"/>
      <c r="VKI282" s="755"/>
      <c r="VKJ282" s="755"/>
      <c r="VKK282" s="755"/>
      <c r="VKL282" s="755"/>
      <c r="VKM282" s="755"/>
      <c r="VKN282" s="755"/>
      <c r="VKO282" s="755"/>
      <c r="VKP282" s="755"/>
      <c r="VKQ282" s="755"/>
      <c r="VKR282" s="755"/>
      <c r="VKS282" s="755"/>
      <c r="VKT282" s="755"/>
      <c r="VKU282" s="755"/>
      <c r="VKV282" s="755"/>
      <c r="VKW282" s="755"/>
      <c r="VKX282" s="755"/>
      <c r="VKY282" s="755"/>
      <c r="VKZ282" s="755"/>
      <c r="VLA282" s="755"/>
      <c r="VLB282" s="755"/>
      <c r="VLC282" s="755"/>
      <c r="VLD282" s="755"/>
      <c r="VLE282" s="755"/>
      <c r="VLF282" s="755"/>
      <c r="VLG282" s="755"/>
      <c r="VLH282" s="755"/>
      <c r="VLI282" s="755"/>
      <c r="VLJ282" s="755"/>
      <c r="VLK282" s="755"/>
      <c r="VLL282" s="755"/>
      <c r="VLM282" s="755"/>
      <c r="VLN282" s="755"/>
      <c r="VLO282" s="755"/>
      <c r="VLP282" s="755"/>
      <c r="VLQ282" s="755"/>
      <c r="VLR282" s="755"/>
      <c r="VLS282" s="755"/>
      <c r="VLT282" s="755"/>
      <c r="VLU282" s="755"/>
      <c r="VLV282" s="755"/>
      <c r="VLW282" s="755"/>
      <c r="VLX282" s="755"/>
      <c r="VLY282" s="755"/>
      <c r="VLZ282" s="755"/>
      <c r="VMA282" s="755"/>
      <c r="VMB282" s="755"/>
      <c r="VMC282" s="755"/>
      <c r="VMD282" s="755"/>
      <c r="VME282" s="755"/>
      <c r="VMF282" s="755"/>
      <c r="VMG282" s="755"/>
      <c r="VMH282" s="755"/>
      <c r="VMI282" s="755"/>
      <c r="VMJ282" s="755"/>
      <c r="VMK282" s="755"/>
      <c r="VML282" s="755"/>
      <c r="VMM282" s="755"/>
      <c r="VMN282" s="755"/>
      <c r="VMO282" s="755"/>
      <c r="VMP282" s="755"/>
      <c r="VMQ282" s="755"/>
      <c r="VMR282" s="755"/>
      <c r="VMS282" s="755"/>
      <c r="VMT282" s="755"/>
      <c r="VMU282" s="755"/>
      <c r="VMV282" s="755"/>
      <c r="VMW282" s="755"/>
      <c r="VMX282" s="755"/>
      <c r="VMY282" s="755"/>
      <c r="VMZ282" s="755"/>
      <c r="VNA282" s="755"/>
      <c r="VNB282" s="755"/>
      <c r="VNC282" s="755"/>
      <c r="VND282" s="755"/>
      <c r="VNE282" s="755"/>
      <c r="VNF282" s="755"/>
      <c r="VNG282" s="755"/>
      <c r="VNH282" s="755"/>
      <c r="VNI282" s="755"/>
      <c r="VNJ282" s="755"/>
      <c r="VNK282" s="755"/>
      <c r="VNL282" s="755"/>
      <c r="VNM282" s="755"/>
      <c r="VNN282" s="755"/>
      <c r="VNO282" s="755"/>
      <c r="VNP282" s="755"/>
      <c r="VNQ282" s="755"/>
      <c r="VNR282" s="755"/>
      <c r="VNS282" s="755"/>
      <c r="VNT282" s="755"/>
      <c r="VNU282" s="755"/>
      <c r="VNV282" s="755"/>
      <c r="VNW282" s="755"/>
      <c r="VNX282" s="755"/>
      <c r="VNY282" s="755"/>
      <c r="VNZ282" s="755"/>
      <c r="VOA282" s="755"/>
      <c r="VOB282" s="755"/>
      <c r="VOC282" s="755"/>
      <c r="VOD282" s="755"/>
      <c r="VOE282" s="755"/>
      <c r="VOF282" s="755"/>
      <c r="VOG282" s="755"/>
      <c r="VOH282" s="755"/>
      <c r="VOI282" s="755"/>
      <c r="VOJ282" s="755"/>
      <c r="VOK282" s="755"/>
      <c r="VOL282" s="755"/>
      <c r="VOM282" s="755"/>
      <c r="VON282" s="755"/>
      <c r="VOO282" s="755"/>
      <c r="VOP282" s="755"/>
      <c r="VOQ282" s="755"/>
      <c r="VOR282" s="755"/>
      <c r="VOS282" s="755"/>
      <c r="VOT282" s="755"/>
      <c r="VOU282" s="755"/>
      <c r="VOV282" s="755"/>
      <c r="VOW282" s="755"/>
      <c r="VOX282" s="755"/>
      <c r="VOY282" s="755"/>
      <c r="VOZ282" s="755"/>
      <c r="VPA282" s="755"/>
      <c r="VPB282" s="755"/>
      <c r="VPC282" s="755"/>
      <c r="VPD282" s="755"/>
      <c r="VPE282" s="755"/>
      <c r="VPF282" s="755"/>
      <c r="VPG282" s="755"/>
      <c r="VPH282" s="755"/>
      <c r="VPI282" s="755"/>
      <c r="VPJ282" s="755"/>
      <c r="VPK282" s="755"/>
      <c r="VPL282" s="755"/>
      <c r="VPM282" s="755"/>
      <c r="VPN282" s="755"/>
      <c r="VPO282" s="755"/>
      <c r="VPP282" s="755"/>
      <c r="VPQ282" s="755"/>
      <c r="VPR282" s="755"/>
      <c r="VPS282" s="755"/>
      <c r="VPT282" s="755"/>
      <c r="VPU282" s="755"/>
      <c r="VPV282" s="755"/>
      <c r="VPW282" s="755"/>
      <c r="VPX282" s="755"/>
      <c r="VPY282" s="755"/>
      <c r="VPZ282" s="755"/>
      <c r="VQA282" s="755"/>
      <c r="VQB282" s="755"/>
      <c r="VQC282" s="755"/>
      <c r="VQD282" s="755"/>
      <c r="VQE282" s="755"/>
      <c r="VQF282" s="755"/>
      <c r="VQG282" s="755"/>
      <c r="VQH282" s="755"/>
      <c r="VQI282" s="755"/>
      <c r="VQJ282" s="755"/>
      <c r="VQK282" s="755"/>
      <c r="VQL282" s="755"/>
      <c r="VQM282" s="755"/>
      <c r="VQN282" s="755"/>
      <c r="VQO282" s="755"/>
      <c r="VQP282" s="755"/>
      <c r="VQQ282" s="755"/>
      <c r="VQR282" s="755"/>
      <c r="VQS282" s="755"/>
      <c r="VQT282" s="755"/>
      <c r="VQU282" s="755"/>
      <c r="VQV282" s="755"/>
      <c r="VQW282" s="755"/>
      <c r="VQX282" s="755"/>
      <c r="VQY282" s="755"/>
      <c r="VQZ282" s="755"/>
      <c r="VRA282" s="755"/>
      <c r="VRB282" s="755"/>
      <c r="VRC282" s="755"/>
      <c r="VRD282" s="755"/>
      <c r="VRE282" s="755"/>
      <c r="VRF282" s="755"/>
      <c r="VRG282" s="755"/>
      <c r="VRH282" s="755"/>
      <c r="VRI282" s="755"/>
      <c r="VRJ282" s="755"/>
      <c r="VRK282" s="755"/>
      <c r="VRL282" s="755"/>
      <c r="VRM282" s="755"/>
      <c r="VRN282" s="755"/>
      <c r="VRO282" s="755"/>
      <c r="VRP282" s="755"/>
      <c r="VRQ282" s="755"/>
      <c r="VRR282" s="755"/>
      <c r="VRS282" s="755"/>
      <c r="VRT282" s="755"/>
      <c r="VRU282" s="755"/>
      <c r="VRV282" s="755"/>
      <c r="VRW282" s="755"/>
      <c r="VRX282" s="755"/>
      <c r="VRY282" s="755"/>
      <c r="VRZ282" s="755"/>
      <c r="VSA282" s="755"/>
      <c r="VSB282" s="755"/>
      <c r="VSC282" s="755"/>
      <c r="VSD282" s="755"/>
      <c r="VSE282" s="755"/>
      <c r="VSF282" s="755"/>
      <c r="VSG282" s="755"/>
      <c r="VSH282" s="755"/>
      <c r="VSI282" s="755"/>
      <c r="VSJ282" s="755"/>
      <c r="VSK282" s="755"/>
      <c r="VSL282" s="755"/>
      <c r="VSM282" s="755"/>
      <c r="VSN282" s="755"/>
      <c r="VSO282" s="755"/>
      <c r="VSP282" s="755"/>
      <c r="VSQ282" s="755"/>
      <c r="VSR282" s="755"/>
      <c r="VSS282" s="755"/>
      <c r="VST282" s="755"/>
      <c r="VSU282" s="755"/>
      <c r="VSV282" s="755"/>
      <c r="VSW282" s="755"/>
      <c r="VSX282" s="755"/>
      <c r="VSY282" s="755"/>
      <c r="VSZ282" s="755"/>
      <c r="VTA282" s="755"/>
      <c r="VTB282" s="755"/>
      <c r="VTC282" s="755"/>
      <c r="VTD282" s="755"/>
      <c r="VTE282" s="755"/>
      <c r="VTF282" s="755"/>
      <c r="VTG282" s="755"/>
      <c r="VTH282" s="755"/>
      <c r="VTI282" s="755"/>
      <c r="VTJ282" s="755"/>
      <c r="VTK282" s="755"/>
      <c r="VTL282" s="755"/>
      <c r="VTM282" s="755"/>
      <c r="VTN282" s="755"/>
      <c r="VTO282" s="755"/>
      <c r="VTP282" s="755"/>
      <c r="VTQ282" s="755"/>
      <c r="VTR282" s="755"/>
      <c r="VTS282" s="755"/>
      <c r="VTT282" s="755"/>
      <c r="VTU282" s="755"/>
      <c r="VTV282" s="755"/>
      <c r="VTW282" s="755"/>
      <c r="VTX282" s="755"/>
      <c r="VTY282" s="755"/>
      <c r="VTZ282" s="755"/>
      <c r="VUA282" s="755"/>
      <c r="VUB282" s="755"/>
      <c r="VUC282" s="755"/>
      <c r="VUD282" s="755"/>
      <c r="VUE282" s="755"/>
      <c r="VUF282" s="755"/>
      <c r="VUG282" s="755"/>
      <c r="VUH282" s="755"/>
      <c r="VUI282" s="755"/>
      <c r="VUJ282" s="755"/>
      <c r="VUK282" s="755"/>
      <c r="VUL282" s="755"/>
      <c r="VUM282" s="755"/>
      <c r="VUN282" s="755"/>
      <c r="VUO282" s="755"/>
      <c r="VUP282" s="755"/>
      <c r="VUQ282" s="755"/>
      <c r="VUR282" s="755"/>
      <c r="VUS282" s="755"/>
      <c r="VUT282" s="755"/>
      <c r="VUU282" s="755"/>
      <c r="VUV282" s="755"/>
      <c r="VUW282" s="755"/>
      <c r="VUX282" s="755"/>
      <c r="VUY282" s="755"/>
      <c r="VUZ282" s="755"/>
      <c r="VVA282" s="755"/>
      <c r="VVB282" s="755"/>
      <c r="VVC282" s="755"/>
      <c r="VVD282" s="755"/>
      <c r="VVE282" s="755"/>
      <c r="VVF282" s="755"/>
      <c r="VVG282" s="755"/>
      <c r="VVH282" s="755"/>
      <c r="VVI282" s="755"/>
      <c r="VVJ282" s="755"/>
      <c r="VVK282" s="755"/>
      <c r="VVL282" s="755"/>
      <c r="VVM282" s="755"/>
      <c r="VVN282" s="755"/>
      <c r="VVO282" s="755"/>
      <c r="VVP282" s="755"/>
      <c r="VVQ282" s="755"/>
      <c r="VVR282" s="755"/>
      <c r="VVS282" s="755"/>
      <c r="VVT282" s="755"/>
      <c r="VVU282" s="755"/>
      <c r="VVV282" s="755"/>
      <c r="VVW282" s="755"/>
      <c r="VVX282" s="755"/>
      <c r="VVY282" s="755"/>
      <c r="VVZ282" s="755"/>
      <c r="VWA282" s="755"/>
      <c r="VWB282" s="755"/>
      <c r="VWC282" s="755"/>
      <c r="VWD282" s="755"/>
      <c r="VWE282" s="755"/>
      <c r="VWF282" s="755"/>
      <c r="VWG282" s="755"/>
      <c r="VWH282" s="755"/>
      <c r="VWI282" s="755"/>
      <c r="VWJ282" s="755"/>
      <c r="VWK282" s="755"/>
      <c r="VWL282" s="755"/>
      <c r="VWM282" s="755"/>
      <c r="VWN282" s="755"/>
      <c r="VWO282" s="755"/>
      <c r="VWP282" s="755"/>
      <c r="VWQ282" s="755"/>
      <c r="VWR282" s="755"/>
      <c r="VWS282" s="755"/>
      <c r="VWT282" s="755"/>
      <c r="VWU282" s="755"/>
      <c r="VWV282" s="755"/>
      <c r="VWW282" s="755"/>
      <c r="VWX282" s="755"/>
      <c r="VWY282" s="755"/>
      <c r="VWZ282" s="755"/>
      <c r="VXA282" s="755"/>
      <c r="VXB282" s="755"/>
      <c r="VXC282" s="755"/>
      <c r="VXD282" s="755"/>
      <c r="VXE282" s="755"/>
      <c r="VXF282" s="755"/>
      <c r="VXG282" s="755"/>
      <c r="VXH282" s="755"/>
      <c r="VXI282" s="755"/>
      <c r="VXJ282" s="755"/>
      <c r="VXK282" s="755"/>
      <c r="VXL282" s="755"/>
      <c r="VXM282" s="755"/>
      <c r="VXN282" s="755"/>
      <c r="VXO282" s="755"/>
      <c r="VXP282" s="755"/>
      <c r="VXQ282" s="755"/>
      <c r="VXR282" s="755"/>
      <c r="VXS282" s="755"/>
      <c r="VXT282" s="755"/>
      <c r="VXU282" s="755"/>
      <c r="VXV282" s="755"/>
      <c r="VXW282" s="755"/>
      <c r="VXX282" s="755"/>
      <c r="VXY282" s="755"/>
      <c r="VXZ282" s="755"/>
      <c r="VYA282" s="755"/>
      <c r="VYB282" s="755"/>
      <c r="VYC282" s="755"/>
      <c r="VYD282" s="755"/>
      <c r="VYE282" s="755"/>
      <c r="VYF282" s="755"/>
      <c r="VYG282" s="755"/>
      <c r="VYH282" s="755"/>
      <c r="VYI282" s="755"/>
      <c r="VYJ282" s="755"/>
      <c r="VYK282" s="755"/>
      <c r="VYL282" s="755"/>
      <c r="VYM282" s="755"/>
      <c r="VYN282" s="755"/>
      <c r="VYO282" s="755"/>
      <c r="VYP282" s="755"/>
      <c r="VYQ282" s="755"/>
      <c r="VYR282" s="755"/>
      <c r="VYS282" s="755"/>
      <c r="VYT282" s="755"/>
      <c r="VYU282" s="755"/>
      <c r="VYV282" s="755"/>
      <c r="VYW282" s="755"/>
      <c r="VYX282" s="755"/>
      <c r="VYY282" s="755"/>
      <c r="VYZ282" s="755"/>
      <c r="VZA282" s="755"/>
      <c r="VZB282" s="755"/>
      <c r="VZC282" s="755"/>
      <c r="VZD282" s="755"/>
      <c r="VZE282" s="755"/>
      <c r="VZF282" s="755"/>
      <c r="VZG282" s="755"/>
      <c r="VZH282" s="755"/>
      <c r="VZI282" s="755"/>
      <c r="VZJ282" s="755"/>
      <c r="VZK282" s="755"/>
      <c r="VZL282" s="755"/>
      <c r="VZM282" s="755"/>
      <c r="VZN282" s="755"/>
      <c r="VZO282" s="755"/>
      <c r="VZP282" s="755"/>
      <c r="VZQ282" s="755"/>
      <c r="VZR282" s="755"/>
      <c r="VZS282" s="755"/>
      <c r="VZT282" s="755"/>
      <c r="VZU282" s="755"/>
      <c r="VZV282" s="755"/>
      <c r="VZW282" s="755"/>
      <c r="VZX282" s="755"/>
      <c r="VZY282" s="755"/>
      <c r="VZZ282" s="755"/>
      <c r="WAA282" s="755"/>
      <c r="WAB282" s="755"/>
      <c r="WAC282" s="755"/>
      <c r="WAD282" s="755"/>
      <c r="WAE282" s="755"/>
      <c r="WAF282" s="755"/>
      <c r="WAG282" s="755"/>
      <c r="WAH282" s="755"/>
      <c r="WAI282" s="755"/>
      <c r="WAJ282" s="755"/>
      <c r="WAK282" s="755"/>
      <c r="WAL282" s="755"/>
      <c r="WAM282" s="755"/>
      <c r="WAN282" s="755"/>
      <c r="WAO282" s="755"/>
      <c r="WAP282" s="755"/>
      <c r="WAQ282" s="755"/>
      <c r="WAR282" s="755"/>
      <c r="WAS282" s="755"/>
      <c r="WAT282" s="755"/>
      <c r="WAU282" s="755"/>
      <c r="WAV282" s="755"/>
      <c r="WAW282" s="755"/>
      <c r="WAX282" s="755"/>
      <c r="WAY282" s="755"/>
      <c r="WAZ282" s="755"/>
      <c r="WBA282" s="755"/>
      <c r="WBB282" s="755"/>
      <c r="WBC282" s="755"/>
      <c r="WBD282" s="755"/>
      <c r="WBE282" s="755"/>
      <c r="WBF282" s="755"/>
      <c r="WBG282" s="755"/>
      <c r="WBH282" s="755"/>
      <c r="WBI282" s="755"/>
      <c r="WBJ282" s="755"/>
      <c r="WBK282" s="755"/>
      <c r="WBL282" s="755"/>
      <c r="WBM282" s="755"/>
      <c r="WBN282" s="755"/>
      <c r="WBO282" s="755"/>
      <c r="WBP282" s="755"/>
      <c r="WBQ282" s="755"/>
      <c r="WBR282" s="755"/>
      <c r="WBS282" s="755"/>
      <c r="WBT282" s="755"/>
      <c r="WBU282" s="755"/>
      <c r="WBV282" s="755"/>
      <c r="WBW282" s="755"/>
      <c r="WBX282" s="755"/>
      <c r="WBY282" s="755"/>
      <c r="WBZ282" s="755"/>
      <c r="WCA282" s="755"/>
      <c r="WCB282" s="755"/>
      <c r="WCC282" s="755"/>
      <c r="WCD282" s="755"/>
      <c r="WCE282" s="755"/>
      <c r="WCF282" s="755"/>
      <c r="WCG282" s="755"/>
      <c r="WCH282" s="755"/>
      <c r="WCI282" s="755"/>
      <c r="WCJ282" s="755"/>
      <c r="WCK282" s="755"/>
      <c r="WCL282" s="755"/>
      <c r="WCM282" s="755"/>
      <c r="WCN282" s="755"/>
      <c r="WCO282" s="755"/>
      <c r="WCP282" s="755"/>
      <c r="WCQ282" s="755"/>
      <c r="WCR282" s="755"/>
      <c r="WCS282" s="755"/>
      <c r="WCT282" s="755"/>
      <c r="WCU282" s="755"/>
      <c r="WCV282" s="755"/>
      <c r="WCW282" s="755"/>
      <c r="WCX282" s="755"/>
      <c r="WCY282" s="755"/>
      <c r="WCZ282" s="755"/>
      <c r="WDA282" s="755"/>
      <c r="WDB282" s="755"/>
      <c r="WDC282" s="755"/>
      <c r="WDD282" s="755"/>
      <c r="WDE282" s="755"/>
      <c r="WDF282" s="755"/>
      <c r="WDG282" s="755"/>
      <c r="WDH282" s="755"/>
      <c r="WDI282" s="755"/>
      <c r="WDJ282" s="755"/>
      <c r="WDK282" s="755"/>
      <c r="WDL282" s="755"/>
      <c r="WDM282" s="755"/>
      <c r="WDN282" s="755"/>
      <c r="WDO282" s="755"/>
      <c r="WDP282" s="755"/>
      <c r="WDQ282" s="755"/>
      <c r="WDR282" s="755"/>
      <c r="WDS282" s="755"/>
      <c r="WDT282" s="755"/>
      <c r="WDU282" s="755"/>
      <c r="WDV282" s="755"/>
      <c r="WDW282" s="755"/>
      <c r="WDX282" s="755"/>
      <c r="WDY282" s="755"/>
      <c r="WDZ282" s="755"/>
      <c r="WEA282" s="755"/>
      <c r="WEB282" s="755"/>
      <c r="WEC282" s="755"/>
      <c r="WED282" s="755"/>
      <c r="WEE282" s="755"/>
      <c r="WEF282" s="755"/>
      <c r="WEG282" s="755"/>
      <c r="WEH282" s="755"/>
      <c r="WEI282" s="755"/>
      <c r="WEJ282" s="755"/>
      <c r="WEK282" s="755"/>
      <c r="WEL282" s="755"/>
      <c r="WEM282" s="755"/>
      <c r="WEN282" s="755"/>
      <c r="WEO282" s="755"/>
      <c r="WEP282" s="755"/>
      <c r="WEQ282" s="755"/>
      <c r="WER282" s="755"/>
      <c r="WES282" s="755"/>
      <c r="WET282" s="755"/>
      <c r="WEU282" s="755"/>
      <c r="WEV282" s="755"/>
      <c r="WEW282" s="755"/>
      <c r="WEX282" s="755"/>
      <c r="WEY282" s="755"/>
      <c r="WEZ282" s="755"/>
      <c r="WFA282" s="755"/>
      <c r="WFB282" s="755"/>
      <c r="WFC282" s="755"/>
      <c r="WFD282" s="755"/>
      <c r="WFE282" s="755"/>
      <c r="WFF282" s="755"/>
      <c r="WFG282" s="755"/>
      <c r="WFH282" s="755"/>
      <c r="WFI282" s="755"/>
      <c r="WFJ282" s="755"/>
      <c r="WFK282" s="755"/>
      <c r="WFL282" s="755"/>
      <c r="WFM282" s="755"/>
      <c r="WFN282" s="755"/>
      <c r="WFO282" s="755"/>
      <c r="WFP282" s="755"/>
      <c r="WFQ282" s="755"/>
      <c r="WFR282" s="755"/>
      <c r="WFS282" s="755"/>
      <c r="WFT282" s="755"/>
      <c r="WFU282" s="755"/>
      <c r="WFV282" s="755"/>
      <c r="WFW282" s="755"/>
      <c r="WFX282" s="755"/>
      <c r="WFY282" s="755"/>
      <c r="WFZ282" s="755"/>
      <c r="WGA282" s="755"/>
      <c r="WGB282" s="755"/>
      <c r="WGC282" s="755"/>
      <c r="WGD282" s="755"/>
      <c r="WGE282" s="755"/>
      <c r="WGF282" s="755"/>
      <c r="WGG282" s="755"/>
      <c r="WGH282" s="755"/>
      <c r="WGI282" s="755"/>
      <c r="WGJ282" s="755"/>
      <c r="WGK282" s="755"/>
      <c r="WGL282" s="755"/>
      <c r="WGM282" s="755"/>
      <c r="WGN282" s="755"/>
      <c r="WGO282" s="755"/>
      <c r="WGP282" s="755"/>
      <c r="WGQ282" s="755"/>
      <c r="WGR282" s="755"/>
      <c r="WGS282" s="755"/>
      <c r="WGT282" s="755"/>
      <c r="WGU282" s="755"/>
      <c r="WGV282" s="755"/>
      <c r="WGW282" s="755"/>
      <c r="WGX282" s="755"/>
      <c r="WGY282" s="755"/>
      <c r="WGZ282" s="755"/>
      <c r="WHA282" s="755"/>
      <c r="WHB282" s="755"/>
      <c r="WHC282" s="755"/>
      <c r="WHD282" s="755"/>
      <c r="WHE282" s="755"/>
      <c r="WHF282" s="755"/>
      <c r="WHG282" s="755"/>
      <c r="WHH282" s="755"/>
      <c r="WHI282" s="755"/>
      <c r="WHJ282" s="755"/>
      <c r="WHK282" s="755"/>
      <c r="WHL282" s="755"/>
      <c r="WHM282" s="755"/>
      <c r="WHN282" s="755"/>
      <c r="WHO282" s="755"/>
      <c r="WHP282" s="755"/>
      <c r="WHQ282" s="755"/>
      <c r="WHR282" s="755"/>
      <c r="WHS282" s="755"/>
      <c r="WHT282" s="755"/>
      <c r="WHU282" s="755"/>
      <c r="WHV282" s="755"/>
      <c r="WHW282" s="755"/>
      <c r="WHX282" s="755"/>
      <c r="WHY282" s="755"/>
      <c r="WHZ282" s="755"/>
      <c r="WIA282" s="755"/>
      <c r="WIB282" s="755"/>
      <c r="WIC282" s="755"/>
      <c r="WID282" s="755"/>
      <c r="WIE282" s="755"/>
      <c r="WIF282" s="755"/>
      <c r="WIG282" s="755"/>
      <c r="WIH282" s="755"/>
      <c r="WII282" s="755"/>
      <c r="WIJ282" s="755"/>
      <c r="WIK282" s="755"/>
      <c r="WIL282" s="755"/>
      <c r="WIM282" s="755"/>
      <c r="WIN282" s="755"/>
      <c r="WIO282" s="755"/>
      <c r="WIP282" s="755"/>
      <c r="WIQ282" s="755"/>
      <c r="WIR282" s="755"/>
      <c r="WIS282" s="755"/>
      <c r="WIT282" s="755"/>
      <c r="WIU282" s="755"/>
      <c r="WIV282" s="755"/>
      <c r="WIW282" s="755"/>
      <c r="WIX282" s="755"/>
      <c r="WIY282" s="755"/>
      <c r="WIZ282" s="755"/>
      <c r="WJA282" s="755"/>
      <c r="WJB282" s="755"/>
      <c r="WJC282" s="755"/>
      <c r="WJD282" s="755"/>
      <c r="WJE282" s="755"/>
      <c r="WJF282" s="755"/>
      <c r="WJG282" s="755"/>
      <c r="WJH282" s="755"/>
      <c r="WJI282" s="755"/>
      <c r="WJJ282" s="755"/>
      <c r="WJK282" s="755"/>
      <c r="WJL282" s="755"/>
      <c r="WJM282" s="755"/>
      <c r="WJN282" s="755"/>
      <c r="WJO282" s="755"/>
      <c r="WJP282" s="755"/>
      <c r="WJQ282" s="755"/>
      <c r="WJR282" s="755"/>
      <c r="WJS282" s="755"/>
      <c r="WJT282" s="755"/>
      <c r="WJU282" s="755"/>
      <c r="WJV282" s="755"/>
      <c r="WJW282" s="755"/>
      <c r="WJX282" s="755"/>
      <c r="WJY282" s="755"/>
      <c r="WJZ282" s="755"/>
      <c r="WKA282" s="755"/>
      <c r="WKB282" s="755"/>
      <c r="WKC282" s="755"/>
      <c r="WKD282" s="755"/>
      <c r="WKE282" s="755"/>
      <c r="WKF282" s="755"/>
      <c r="WKG282" s="755"/>
      <c r="WKH282" s="755"/>
      <c r="WKI282" s="755"/>
      <c r="WKJ282" s="755"/>
      <c r="WKK282" s="755"/>
      <c r="WKL282" s="755"/>
      <c r="WKM282" s="755"/>
      <c r="WKN282" s="755"/>
      <c r="WKO282" s="755"/>
      <c r="WKP282" s="755"/>
      <c r="WKQ282" s="755"/>
      <c r="WKR282" s="755"/>
      <c r="WKS282" s="755"/>
      <c r="WKT282" s="755"/>
      <c r="WKU282" s="755"/>
      <c r="WKV282" s="755"/>
      <c r="WKW282" s="755"/>
      <c r="WKX282" s="755"/>
      <c r="WKY282" s="755"/>
      <c r="WKZ282" s="755"/>
      <c r="WLA282" s="755"/>
      <c r="WLB282" s="755"/>
      <c r="WLC282" s="755"/>
      <c r="WLD282" s="755"/>
      <c r="WLE282" s="755"/>
      <c r="WLF282" s="755"/>
      <c r="WLG282" s="755"/>
      <c r="WLH282" s="755"/>
      <c r="WLI282" s="755"/>
      <c r="WLJ282" s="755"/>
      <c r="WLK282" s="755"/>
      <c r="WLL282" s="755"/>
      <c r="WLM282" s="755"/>
      <c r="WLN282" s="755"/>
      <c r="WLO282" s="755"/>
      <c r="WLP282" s="755"/>
      <c r="WLQ282" s="755"/>
      <c r="WLR282" s="755"/>
      <c r="WLS282" s="755"/>
      <c r="WLT282" s="755"/>
      <c r="WLU282" s="755"/>
      <c r="WLV282" s="755"/>
      <c r="WLW282" s="755"/>
      <c r="WLX282" s="755"/>
      <c r="WLY282" s="755"/>
      <c r="WLZ282" s="755"/>
      <c r="WMA282" s="755"/>
      <c r="WMB282" s="755"/>
      <c r="WMC282" s="755"/>
      <c r="WMD282" s="755"/>
      <c r="WME282" s="755"/>
      <c r="WMF282" s="755"/>
      <c r="WMG282" s="755"/>
      <c r="WMH282" s="755"/>
      <c r="WMI282" s="755"/>
      <c r="WMJ282" s="755"/>
      <c r="WMK282" s="755"/>
      <c r="WML282" s="755"/>
      <c r="WMM282" s="755"/>
      <c r="WMN282" s="755"/>
      <c r="WMO282" s="755"/>
      <c r="WMP282" s="755"/>
      <c r="WMQ282" s="755"/>
      <c r="WMR282" s="755"/>
      <c r="WMS282" s="755"/>
      <c r="WMT282" s="755"/>
      <c r="WMU282" s="755"/>
      <c r="WMV282" s="755"/>
      <c r="WMW282" s="755"/>
      <c r="WMX282" s="755"/>
      <c r="WMY282" s="755"/>
      <c r="WMZ282" s="755"/>
      <c r="WNA282" s="755"/>
      <c r="WNB282" s="755"/>
      <c r="WNC282" s="755"/>
      <c r="WND282" s="755"/>
      <c r="WNE282" s="755"/>
      <c r="WNF282" s="755"/>
      <c r="WNG282" s="755"/>
      <c r="WNH282" s="755"/>
      <c r="WNI282" s="755"/>
      <c r="WNJ282" s="755"/>
      <c r="WNK282" s="755"/>
      <c r="WNL282" s="755"/>
      <c r="WNM282" s="755"/>
      <c r="WNN282" s="755"/>
      <c r="WNO282" s="755"/>
      <c r="WNP282" s="755"/>
      <c r="WNQ282" s="755"/>
      <c r="WNR282" s="755"/>
      <c r="WNS282" s="755"/>
      <c r="WNT282" s="755"/>
      <c r="WNU282" s="755"/>
      <c r="WNV282" s="755"/>
      <c r="WNW282" s="755"/>
      <c r="WNX282" s="755"/>
      <c r="WNY282" s="755"/>
      <c r="WNZ282" s="755"/>
      <c r="WOA282" s="755"/>
      <c r="WOB282" s="755"/>
      <c r="WOC282" s="755"/>
      <c r="WOD282" s="755"/>
      <c r="WOE282" s="755"/>
      <c r="WOF282" s="755"/>
      <c r="WOG282" s="755"/>
      <c r="WOH282" s="755"/>
      <c r="WOI282" s="755"/>
      <c r="WOJ282" s="755"/>
      <c r="WOK282" s="755"/>
      <c r="WOL282" s="755"/>
      <c r="WOM282" s="755"/>
      <c r="WON282" s="755"/>
      <c r="WOO282" s="755"/>
      <c r="WOP282" s="755"/>
      <c r="WOQ282" s="755"/>
      <c r="WOR282" s="755"/>
      <c r="WOS282" s="755"/>
      <c r="WOT282" s="755"/>
      <c r="WOU282" s="755"/>
      <c r="WOV282" s="755"/>
      <c r="WOW282" s="755"/>
      <c r="WOX282" s="755"/>
      <c r="WOY282" s="755"/>
      <c r="WOZ282" s="755"/>
      <c r="WPA282" s="755"/>
      <c r="WPB282" s="755"/>
      <c r="WPC282" s="755"/>
      <c r="WPD282" s="755"/>
      <c r="WPE282" s="755"/>
      <c r="WPF282" s="755"/>
      <c r="WPG282" s="755"/>
      <c r="WPH282" s="755"/>
      <c r="WPI282" s="755"/>
      <c r="WPJ282" s="755"/>
      <c r="WPK282" s="755"/>
      <c r="WPL282" s="755"/>
      <c r="WPM282" s="755"/>
      <c r="WPN282" s="755"/>
      <c r="WPO282" s="755"/>
      <c r="WPP282" s="755"/>
      <c r="WPQ282" s="755"/>
      <c r="WPR282" s="755"/>
      <c r="WPS282" s="755"/>
      <c r="WPT282" s="755"/>
      <c r="WPU282" s="755"/>
      <c r="WPV282" s="755"/>
      <c r="WPW282" s="755"/>
      <c r="WPX282" s="755"/>
      <c r="WPY282" s="755"/>
      <c r="WPZ282" s="755"/>
      <c r="WQA282" s="755"/>
      <c r="WQB282" s="755"/>
      <c r="WQC282" s="755"/>
      <c r="WQD282" s="755"/>
      <c r="WQE282" s="755"/>
      <c r="WQF282" s="755"/>
      <c r="WQG282" s="755"/>
      <c r="WQH282" s="755"/>
      <c r="WQI282" s="755"/>
      <c r="WQJ282" s="755"/>
      <c r="WQK282" s="755"/>
      <c r="WQL282" s="755"/>
      <c r="WQM282" s="755"/>
      <c r="WQN282" s="755"/>
      <c r="WQO282" s="755"/>
      <c r="WQP282" s="755"/>
      <c r="WQQ282" s="755"/>
      <c r="WQR282" s="755"/>
      <c r="WQS282" s="755"/>
      <c r="WQT282" s="755"/>
      <c r="WQU282" s="755"/>
      <c r="WQV282" s="755"/>
      <c r="WQW282" s="755"/>
      <c r="WQX282" s="755"/>
      <c r="WQY282" s="755"/>
      <c r="WQZ282" s="755"/>
      <c r="WRA282" s="755"/>
      <c r="WRB282" s="755"/>
      <c r="WRC282" s="755"/>
      <c r="WRD282" s="755"/>
      <c r="WRE282" s="755"/>
      <c r="WRF282" s="755"/>
      <c r="WRG282" s="755"/>
      <c r="WRH282" s="755"/>
      <c r="WRI282" s="755"/>
      <c r="WRJ282" s="755"/>
      <c r="WRK282" s="755"/>
      <c r="WRL282" s="755"/>
      <c r="WRM282" s="755"/>
      <c r="WRN282" s="755"/>
      <c r="WRO282" s="755"/>
      <c r="WRP282" s="755"/>
      <c r="WRQ282" s="755"/>
      <c r="WRR282" s="755"/>
      <c r="WRS282" s="755"/>
      <c r="WRT282" s="755"/>
      <c r="WRU282" s="755"/>
      <c r="WRV282" s="755"/>
      <c r="WRW282" s="755"/>
      <c r="WRX282" s="755"/>
      <c r="WRY282" s="755"/>
      <c r="WRZ282" s="755"/>
      <c r="WSA282" s="755"/>
      <c r="WSB282" s="755"/>
      <c r="WSC282" s="755"/>
      <c r="WSD282" s="755"/>
      <c r="WSE282" s="755"/>
      <c r="WSF282" s="755"/>
      <c r="WSG282" s="755"/>
      <c r="WSH282" s="755"/>
      <c r="WSI282" s="755"/>
      <c r="WSJ282" s="755"/>
      <c r="WSK282" s="755"/>
      <c r="WSL282" s="755"/>
      <c r="WSM282" s="755"/>
      <c r="WSN282" s="755"/>
      <c r="WSO282" s="755"/>
      <c r="WSP282" s="755"/>
      <c r="WSQ282" s="755"/>
      <c r="WSR282" s="755"/>
      <c r="WSS282" s="755"/>
      <c r="WST282" s="755"/>
      <c r="WSU282" s="755"/>
      <c r="WSV282" s="755"/>
      <c r="WSW282" s="755"/>
      <c r="WSX282" s="755"/>
      <c r="WSY282" s="755"/>
      <c r="WSZ282" s="755"/>
      <c r="WTA282" s="755"/>
      <c r="WTB282" s="755"/>
      <c r="WTC282" s="755"/>
      <c r="WTD282" s="755"/>
      <c r="WTE282" s="755"/>
      <c r="WTF282" s="755"/>
      <c r="WTG282" s="755"/>
      <c r="WTH282" s="755"/>
      <c r="WTI282" s="755"/>
      <c r="WTJ282" s="755"/>
      <c r="WTK282" s="755"/>
      <c r="WTL282" s="755"/>
      <c r="WTM282" s="755"/>
      <c r="WTN282" s="755"/>
      <c r="WTO282" s="755"/>
      <c r="WTP282" s="755"/>
      <c r="WTQ282" s="755"/>
      <c r="WTR282" s="755"/>
      <c r="WTS282" s="755"/>
      <c r="WTT282" s="755"/>
      <c r="WTU282" s="755"/>
      <c r="WTV282" s="755"/>
      <c r="WTW282" s="755"/>
      <c r="WTX282" s="755"/>
      <c r="WTY282" s="755"/>
      <c r="WTZ282" s="755"/>
      <c r="WUA282" s="755"/>
      <c r="WUB282" s="755"/>
      <c r="WUC282" s="755"/>
      <c r="WUD282" s="755"/>
      <c r="WUE282" s="755"/>
      <c r="WUF282" s="755"/>
      <c r="WUG282" s="755"/>
      <c r="WUH282" s="755"/>
      <c r="WUI282" s="755"/>
      <c r="WUJ282" s="755"/>
      <c r="WUK282" s="755"/>
      <c r="WUL282" s="755"/>
      <c r="WUM282" s="755"/>
      <c r="WUN282" s="755"/>
      <c r="WUO282" s="755"/>
      <c r="WUP282" s="755"/>
      <c r="WUQ282" s="755"/>
      <c r="WUR282" s="755"/>
      <c r="WUS282" s="755"/>
      <c r="WUT282" s="755"/>
      <c r="WUU282" s="755"/>
      <c r="WUV282" s="755"/>
      <c r="WUW282" s="755"/>
      <c r="WUX282" s="755"/>
      <c r="WUY282" s="755"/>
      <c r="WUZ282" s="755"/>
      <c r="WVA282" s="755"/>
      <c r="WVB282" s="755"/>
      <c r="WVC282" s="755"/>
      <c r="WVD282" s="755"/>
      <c r="WVE282" s="755"/>
      <c r="WVF282" s="755"/>
      <c r="WVG282" s="755"/>
      <c r="WVH282" s="755"/>
      <c r="WVI282" s="755"/>
      <c r="WVJ282" s="755"/>
      <c r="WVK282" s="755"/>
      <c r="WVL282" s="755"/>
      <c r="WVM282" s="755"/>
      <c r="WVN282" s="755"/>
      <c r="WVO282" s="755"/>
      <c r="WVP282" s="755"/>
      <c r="WVQ282" s="755"/>
      <c r="WVR282" s="755"/>
      <c r="WVS282" s="755"/>
      <c r="WVT282" s="755"/>
      <c r="WVU282" s="755"/>
      <c r="WVV282" s="755"/>
      <c r="WVW282" s="755"/>
      <c r="WVX282" s="755"/>
      <c r="WVY282" s="755"/>
      <c r="WVZ282" s="755"/>
      <c r="WWA282" s="755"/>
      <c r="WWB282" s="755"/>
      <c r="WWC282" s="755"/>
      <c r="WWD282" s="755"/>
      <c r="WWE282" s="755"/>
      <c r="WWF282" s="755"/>
      <c r="WWG282" s="755"/>
      <c r="WWH282" s="755"/>
      <c r="WWI282" s="755"/>
      <c r="WWJ282" s="755"/>
      <c r="WWK282" s="755"/>
      <c r="WWL282" s="755"/>
      <c r="WWM282" s="755"/>
      <c r="WWN282" s="755"/>
      <c r="WWO282" s="755"/>
      <c r="WWP282" s="755"/>
      <c r="WWQ282" s="755"/>
      <c r="WWR282" s="755"/>
      <c r="WWS282" s="755"/>
      <c r="WWT282" s="755"/>
      <c r="WWU282" s="755"/>
      <c r="WWV282" s="755"/>
      <c r="WWW282" s="755"/>
      <c r="WWX282" s="755"/>
      <c r="WWY282" s="755"/>
      <c r="WWZ282" s="755"/>
      <c r="WXA282" s="755"/>
      <c r="WXB282" s="755"/>
      <c r="WXC282" s="755"/>
      <c r="WXD282" s="755"/>
      <c r="WXE282" s="755"/>
      <c r="WXF282" s="755"/>
      <c r="WXG282" s="755"/>
      <c r="WXH282" s="755"/>
      <c r="WXI282" s="755"/>
      <c r="WXJ282" s="755"/>
      <c r="WXK282" s="755"/>
      <c r="WXL282" s="755"/>
      <c r="WXM282" s="755"/>
      <c r="WXN282" s="755"/>
      <c r="WXO282" s="755"/>
      <c r="WXP282" s="755"/>
      <c r="WXQ282" s="755"/>
      <c r="WXR282" s="755"/>
      <c r="WXS282" s="755"/>
      <c r="WXT282" s="755"/>
      <c r="WXU282" s="755"/>
      <c r="WXV282" s="755"/>
      <c r="WXW282" s="755"/>
      <c r="WXX282" s="755"/>
      <c r="WXY282" s="755"/>
      <c r="WXZ282" s="755"/>
      <c r="WYA282" s="755"/>
      <c r="WYB282" s="755"/>
      <c r="WYC282" s="755"/>
      <c r="WYD282" s="755"/>
      <c r="WYE282" s="755"/>
      <c r="WYF282" s="755"/>
      <c r="WYG282" s="755"/>
      <c r="WYH282" s="755"/>
      <c r="WYI282" s="755"/>
      <c r="WYJ282" s="755"/>
      <c r="WYK282" s="755"/>
      <c r="WYL282" s="755"/>
      <c r="WYM282" s="755"/>
      <c r="WYN282" s="755"/>
      <c r="WYO282" s="755"/>
      <c r="WYP282" s="755"/>
      <c r="WYQ282" s="755"/>
      <c r="WYR282" s="755"/>
      <c r="WYS282" s="755"/>
      <c r="WYT282" s="755"/>
      <c r="WYU282" s="755"/>
      <c r="WYV282" s="755"/>
      <c r="WYW282" s="755"/>
      <c r="WYX282" s="755"/>
      <c r="WYY282" s="755"/>
      <c r="WYZ282" s="755"/>
      <c r="WZA282" s="755"/>
      <c r="WZB282" s="755"/>
      <c r="WZC282" s="755"/>
      <c r="WZD282" s="755"/>
      <c r="WZE282" s="755"/>
      <c r="WZF282" s="755"/>
      <c r="WZG282" s="755"/>
      <c r="WZH282" s="755"/>
      <c r="WZI282" s="755"/>
      <c r="WZJ282" s="755"/>
      <c r="WZK282" s="755"/>
      <c r="WZL282" s="755"/>
      <c r="WZM282" s="755"/>
      <c r="WZN282" s="755"/>
      <c r="WZO282" s="755"/>
      <c r="WZP282" s="755"/>
      <c r="WZQ282" s="755"/>
      <c r="WZR282" s="755"/>
      <c r="WZS282" s="755"/>
      <c r="WZT282" s="755"/>
      <c r="WZU282" s="755"/>
      <c r="WZV282" s="755"/>
      <c r="WZW282" s="755"/>
      <c r="WZX282" s="755"/>
      <c r="WZY282" s="755"/>
      <c r="WZZ282" s="755"/>
      <c r="XAA282" s="755"/>
      <c r="XAB282" s="755"/>
      <c r="XAC282" s="755"/>
      <c r="XAD282" s="755"/>
      <c r="XAE282" s="755"/>
      <c r="XAF282" s="755"/>
      <c r="XAG282" s="755"/>
      <c r="XAH282" s="755"/>
      <c r="XAI282" s="755"/>
      <c r="XAJ282" s="755"/>
      <c r="XAK282" s="755"/>
      <c r="XAL282" s="755"/>
      <c r="XAM282" s="755"/>
      <c r="XAN282" s="755"/>
      <c r="XAO282" s="755"/>
      <c r="XAP282" s="755"/>
      <c r="XAQ282" s="755"/>
      <c r="XAR282" s="755"/>
      <c r="XAS282" s="755"/>
      <c r="XAT282" s="755"/>
      <c r="XAU282" s="755"/>
      <c r="XAV282" s="755"/>
      <c r="XAW282" s="755"/>
      <c r="XAX282" s="755"/>
      <c r="XAY282" s="755"/>
      <c r="XAZ282" s="755"/>
      <c r="XBA282" s="755"/>
      <c r="XBB282" s="755"/>
      <c r="XBC282" s="755"/>
      <c r="XBD282" s="755"/>
      <c r="XBE282" s="755"/>
      <c r="XBF282" s="755"/>
      <c r="XBG282" s="755"/>
      <c r="XBH282" s="755"/>
      <c r="XBI282" s="755"/>
      <c r="XBJ282" s="755"/>
      <c r="XBK282" s="755"/>
      <c r="XBL282" s="755"/>
      <c r="XBM282" s="755"/>
      <c r="XBN282" s="755"/>
      <c r="XBO282" s="755"/>
      <c r="XBP282" s="755"/>
      <c r="XBQ282" s="755"/>
      <c r="XBR282" s="755"/>
      <c r="XBS282" s="755"/>
      <c r="XBT282" s="755"/>
      <c r="XBU282" s="755"/>
      <c r="XBV282" s="755"/>
      <c r="XBW282" s="755"/>
      <c r="XBX282" s="755"/>
      <c r="XBY282" s="755"/>
      <c r="XBZ282" s="755"/>
      <c r="XCA282" s="755"/>
      <c r="XCB282" s="755"/>
      <c r="XCC282" s="755"/>
      <c r="XCD282" s="755"/>
      <c r="XCE282" s="755"/>
      <c r="XCF282" s="755"/>
      <c r="XCG282" s="755"/>
      <c r="XCH282" s="755"/>
      <c r="XCI282" s="755"/>
      <c r="XCJ282" s="755"/>
      <c r="XCK282" s="755"/>
      <c r="XCL282" s="755"/>
      <c r="XCM282" s="755"/>
      <c r="XCN282" s="755"/>
      <c r="XCO282" s="755"/>
      <c r="XCP282" s="755"/>
      <c r="XCQ282" s="755"/>
      <c r="XCR282" s="755"/>
      <c r="XCS282" s="755"/>
      <c r="XCT282" s="755"/>
      <c r="XCU282" s="755"/>
      <c r="XCV282" s="755"/>
      <c r="XCW282" s="755"/>
      <c r="XCX282" s="755"/>
      <c r="XCY282" s="755"/>
      <c r="XCZ282" s="755"/>
      <c r="XDA282" s="755"/>
      <c r="XDB282" s="755"/>
      <c r="XDC282" s="755"/>
      <c r="XDD282" s="755"/>
      <c r="XDE282" s="755"/>
      <c r="XDF282" s="755"/>
      <c r="XDG282" s="755"/>
      <c r="XDH282" s="755"/>
      <c r="XDI282" s="755"/>
      <c r="XDJ282" s="755"/>
      <c r="XDK282" s="755"/>
      <c r="XDL282" s="755"/>
      <c r="XDM282" s="755"/>
      <c r="XDN282" s="755"/>
      <c r="XDO282" s="755"/>
      <c r="XDP282" s="755"/>
      <c r="XDQ282" s="755"/>
      <c r="XDR282" s="755"/>
      <c r="XDS282" s="755"/>
      <c r="XDT282" s="755"/>
      <c r="XDU282" s="755"/>
      <c r="XDV282" s="755"/>
      <c r="XDW282" s="755"/>
      <c r="XDX282" s="755"/>
      <c r="XDY282" s="755"/>
      <c r="XDZ282" s="755"/>
      <c r="XEA282" s="755"/>
      <c r="XEB282" s="755"/>
      <c r="XEC282" s="755"/>
      <c r="XED282" s="755"/>
      <c r="XEE282" s="755"/>
      <c r="XEF282" s="755"/>
      <c r="XEG282" s="755"/>
      <c r="XEH282" s="755"/>
      <c r="XEI282" s="755"/>
      <c r="XEJ282" s="755"/>
      <c r="XEK282" s="755"/>
      <c r="XEL282" s="755"/>
      <c r="XEM282" s="755"/>
      <c r="XEN282" s="755"/>
      <c r="XEO282" s="755"/>
      <c r="XEP282" s="755"/>
      <c r="XEQ282" s="755"/>
      <c r="XER282" s="755"/>
      <c r="XES282" s="755"/>
      <c r="XET282" s="755"/>
      <c r="XEU282" s="755"/>
      <c r="XEV282" s="755"/>
      <c r="XEW282" s="755"/>
      <c r="XEX282" s="755"/>
      <c r="XEY282" s="755"/>
      <c r="XEZ282" s="755"/>
      <c r="XFA282" s="755"/>
    </row>
    <row r="283" spans="1:16381" s="248" customFormat="1" ht="17.25" customHeight="1" x14ac:dyDescent="0.25">
      <c r="A283" s="837"/>
      <c r="B283" s="357" t="s">
        <v>1847</v>
      </c>
      <c r="C283" s="2128" t="str">
        <f>CONCATENATE('CCR and CVA'!E60:E60, " : ", 'CCR and CVA'!B61)</f>
        <v>Check: Col C will be ignored if flags on General Info rows 37 and 38 are set to "No", respectively : Advanced approach</v>
      </c>
      <c r="D283" s="352"/>
      <c r="E283" s="352"/>
      <c r="F283" s="847" t="str">
        <f>'CCR and CVA'!E61</f>
        <v/>
      </c>
      <c r="G283" s="352"/>
      <c r="H283" s="352"/>
      <c r="I283" s="349"/>
      <c r="J283" s="755"/>
      <c r="K283" s="755"/>
      <c r="L283" s="755"/>
      <c r="M283" s="755"/>
      <c r="N283" s="755"/>
      <c r="O283" s="755"/>
      <c r="P283" s="755"/>
      <c r="Q283" s="755"/>
      <c r="R283" s="755"/>
      <c r="S283" s="755"/>
      <c r="T283" s="755"/>
      <c r="U283" s="755"/>
      <c r="V283" s="755"/>
      <c r="W283" s="755"/>
      <c r="X283" s="755"/>
      <c r="Y283" s="755"/>
      <c r="Z283" s="755"/>
      <c r="AA283" s="755"/>
      <c r="AB283" s="755"/>
      <c r="AC283" s="755"/>
      <c r="AD283" s="755"/>
      <c r="AE283" s="755"/>
      <c r="AF283" s="755"/>
      <c r="AG283" s="755"/>
      <c r="AH283" s="755"/>
      <c r="AI283" s="755"/>
      <c r="AJ283" s="755"/>
      <c r="AK283" s="755"/>
      <c r="AL283" s="755"/>
      <c r="AM283" s="755"/>
      <c r="AN283" s="836"/>
      <c r="AO283" s="755"/>
      <c r="AP283" s="755"/>
      <c r="AQ283" s="755"/>
      <c r="AR283" s="755"/>
      <c r="AS283" s="755"/>
      <c r="AT283" s="755"/>
      <c r="AU283" s="755"/>
      <c r="AV283" s="755"/>
      <c r="AW283" s="755"/>
      <c r="AX283" s="755"/>
      <c r="AY283" s="755"/>
      <c r="AZ283" s="755"/>
      <c r="BA283" s="755"/>
      <c r="BB283" s="755"/>
      <c r="BC283" s="755"/>
      <c r="BD283" s="755"/>
      <c r="BE283" s="755"/>
      <c r="BF283" s="755"/>
      <c r="BG283" s="755"/>
      <c r="BH283" s="755"/>
      <c r="BI283" s="755"/>
      <c r="BJ283" s="755"/>
      <c r="BK283" s="755"/>
      <c r="BL283" s="755"/>
      <c r="BM283" s="755"/>
      <c r="BN283" s="755"/>
      <c r="BO283" s="755"/>
      <c r="BP283" s="755"/>
      <c r="BQ283" s="755"/>
      <c r="BR283" s="755"/>
      <c r="BS283" s="755"/>
      <c r="BT283" s="755"/>
      <c r="BU283" s="755"/>
      <c r="BV283" s="755"/>
      <c r="BW283" s="755"/>
      <c r="BX283" s="755"/>
      <c r="BY283" s="755"/>
      <c r="BZ283" s="755"/>
      <c r="CA283" s="755"/>
      <c r="CB283" s="755"/>
      <c r="CC283" s="755"/>
      <c r="CD283" s="755"/>
      <c r="CE283" s="755"/>
      <c r="CF283" s="755"/>
      <c r="CG283" s="755"/>
      <c r="CH283" s="755"/>
      <c r="CI283" s="755"/>
      <c r="CJ283" s="755"/>
      <c r="CK283" s="755"/>
      <c r="CL283" s="755"/>
      <c r="CM283" s="755"/>
      <c r="CN283" s="755"/>
      <c r="CO283" s="755"/>
      <c r="CP283" s="755"/>
      <c r="CQ283" s="755"/>
      <c r="CR283" s="755"/>
      <c r="CS283" s="755"/>
      <c r="CT283" s="755"/>
      <c r="CU283" s="755"/>
      <c r="CV283" s="755"/>
      <c r="CW283" s="755"/>
      <c r="CX283" s="755"/>
      <c r="CY283" s="755"/>
      <c r="CZ283" s="755"/>
      <c r="DA283" s="755"/>
      <c r="DB283" s="755"/>
      <c r="DC283" s="755"/>
      <c r="DD283" s="755"/>
      <c r="DE283" s="755"/>
      <c r="DF283" s="755"/>
      <c r="DG283" s="755"/>
      <c r="DH283" s="755"/>
      <c r="DI283" s="755"/>
      <c r="DJ283" s="755"/>
      <c r="DK283" s="755"/>
      <c r="DL283" s="755"/>
      <c r="DM283" s="755"/>
      <c r="DN283" s="755"/>
      <c r="DO283" s="755"/>
      <c r="DP283" s="755"/>
      <c r="DQ283" s="755"/>
      <c r="DR283" s="755"/>
      <c r="DS283" s="755"/>
      <c r="DT283" s="755"/>
      <c r="DU283" s="755"/>
      <c r="DV283" s="755"/>
      <c r="DW283" s="755"/>
      <c r="DX283" s="755"/>
      <c r="DY283" s="755"/>
      <c r="DZ283" s="755"/>
      <c r="EA283" s="755"/>
      <c r="EB283" s="755"/>
      <c r="EC283" s="755"/>
      <c r="ED283" s="755"/>
      <c r="EE283" s="755"/>
      <c r="EF283" s="755"/>
      <c r="EG283" s="755"/>
      <c r="EH283" s="755"/>
      <c r="EI283" s="755"/>
      <c r="EJ283" s="755"/>
      <c r="EK283" s="755"/>
      <c r="EL283" s="755"/>
      <c r="EM283" s="755"/>
      <c r="EN283" s="755"/>
      <c r="EO283" s="755"/>
      <c r="EP283" s="755"/>
      <c r="EQ283" s="755"/>
      <c r="ER283" s="755"/>
      <c r="ES283" s="755"/>
      <c r="ET283" s="755"/>
      <c r="EU283" s="755"/>
      <c r="EV283" s="755"/>
      <c r="EW283" s="755"/>
      <c r="EX283" s="755"/>
      <c r="EY283" s="755"/>
      <c r="EZ283" s="755"/>
      <c r="FA283" s="755"/>
      <c r="FB283" s="755"/>
      <c r="FC283" s="755"/>
      <c r="FD283" s="755"/>
      <c r="FE283" s="755"/>
      <c r="FF283" s="755"/>
      <c r="FG283" s="755"/>
      <c r="FH283" s="755"/>
      <c r="FI283" s="755"/>
      <c r="FJ283" s="755"/>
      <c r="FK283" s="755"/>
      <c r="FL283" s="755"/>
      <c r="FM283" s="755"/>
      <c r="FN283" s="755"/>
      <c r="FO283" s="755"/>
      <c r="FP283" s="755"/>
      <c r="FQ283" s="755"/>
      <c r="FR283" s="755"/>
      <c r="FS283" s="755"/>
      <c r="FT283" s="755"/>
      <c r="FU283" s="755"/>
      <c r="FV283" s="755"/>
      <c r="FW283" s="755"/>
      <c r="FX283" s="755"/>
      <c r="FY283" s="755"/>
      <c r="FZ283" s="755"/>
      <c r="GA283" s="755"/>
      <c r="GB283" s="755"/>
      <c r="GC283" s="755"/>
      <c r="GD283" s="755"/>
      <c r="GE283" s="755"/>
      <c r="GF283" s="755"/>
      <c r="GG283" s="755"/>
      <c r="GH283" s="755"/>
      <c r="GI283" s="755"/>
      <c r="GJ283" s="755"/>
      <c r="GK283" s="755"/>
      <c r="GL283" s="755"/>
      <c r="GM283" s="755"/>
      <c r="GN283" s="755"/>
      <c r="GO283" s="755"/>
      <c r="GP283" s="755"/>
      <c r="GQ283" s="755"/>
      <c r="GR283" s="755"/>
      <c r="GS283" s="755"/>
      <c r="GT283" s="755"/>
      <c r="GU283" s="755"/>
      <c r="GV283" s="755"/>
      <c r="GW283" s="755"/>
      <c r="GX283" s="755"/>
      <c r="GY283" s="755"/>
      <c r="GZ283" s="755"/>
      <c r="HA283" s="755"/>
      <c r="HB283" s="755"/>
      <c r="HC283" s="755"/>
      <c r="HD283" s="755"/>
      <c r="HE283" s="755"/>
      <c r="HF283" s="755"/>
      <c r="HG283" s="755"/>
      <c r="HH283" s="755"/>
      <c r="HI283" s="755"/>
      <c r="HJ283" s="755"/>
      <c r="HK283" s="755"/>
      <c r="HL283" s="755"/>
      <c r="HM283" s="755"/>
      <c r="HN283" s="755"/>
      <c r="HO283" s="755"/>
      <c r="HP283" s="755"/>
      <c r="HQ283" s="755"/>
      <c r="HR283" s="755"/>
      <c r="HS283" s="755"/>
      <c r="HT283" s="755"/>
      <c r="HU283" s="755"/>
      <c r="HV283" s="755"/>
      <c r="HW283" s="755"/>
      <c r="HX283" s="755"/>
      <c r="HY283" s="755"/>
      <c r="HZ283" s="755"/>
      <c r="IA283" s="755"/>
      <c r="IB283" s="755"/>
      <c r="IC283" s="755"/>
      <c r="ID283" s="755"/>
      <c r="IE283" s="755"/>
      <c r="IF283" s="755"/>
      <c r="IG283" s="755"/>
      <c r="IH283" s="755"/>
      <c r="II283" s="755"/>
      <c r="IJ283" s="755"/>
      <c r="IK283" s="755"/>
      <c r="IL283" s="755"/>
      <c r="IM283" s="755"/>
      <c r="IN283" s="755"/>
      <c r="IO283" s="755"/>
      <c r="IP283" s="755"/>
      <c r="IQ283" s="755"/>
      <c r="IR283" s="755"/>
      <c r="IS283" s="755"/>
      <c r="IT283" s="755"/>
      <c r="IU283" s="755"/>
      <c r="IV283" s="755"/>
      <c r="IW283" s="755"/>
      <c r="IX283" s="755"/>
      <c r="IY283" s="755"/>
      <c r="IZ283" s="755"/>
      <c r="JA283" s="755"/>
      <c r="JB283" s="755"/>
      <c r="JC283" s="755"/>
      <c r="JD283" s="755"/>
      <c r="JE283" s="755"/>
      <c r="JF283" s="755"/>
      <c r="JG283" s="755"/>
      <c r="JH283" s="755"/>
      <c r="JI283" s="755"/>
      <c r="JJ283" s="755"/>
      <c r="JK283" s="755"/>
      <c r="JL283" s="755"/>
      <c r="JM283" s="755"/>
      <c r="JN283" s="755"/>
      <c r="JO283" s="755"/>
      <c r="JP283" s="755"/>
      <c r="JQ283" s="755"/>
      <c r="JR283" s="755"/>
      <c r="JS283" s="755"/>
      <c r="JT283" s="755"/>
      <c r="JU283" s="755"/>
      <c r="JV283" s="755"/>
      <c r="JW283" s="755"/>
      <c r="JX283" s="755"/>
      <c r="JY283" s="755"/>
      <c r="JZ283" s="755"/>
      <c r="KA283" s="755"/>
      <c r="KB283" s="755"/>
      <c r="KC283" s="755"/>
      <c r="KD283" s="755"/>
      <c r="KE283" s="755"/>
      <c r="KF283" s="755"/>
      <c r="KG283" s="755"/>
      <c r="KH283" s="755"/>
      <c r="KI283" s="755"/>
      <c r="KJ283" s="755"/>
      <c r="KK283" s="755"/>
      <c r="KL283" s="755"/>
      <c r="KM283" s="755"/>
      <c r="KN283" s="755"/>
      <c r="KO283" s="755"/>
      <c r="KP283" s="755"/>
      <c r="KQ283" s="755"/>
      <c r="KR283" s="755"/>
      <c r="KS283" s="755"/>
      <c r="KT283" s="755"/>
      <c r="KU283" s="755"/>
      <c r="KV283" s="755"/>
      <c r="KW283" s="755"/>
      <c r="KX283" s="755"/>
      <c r="KY283" s="755"/>
      <c r="KZ283" s="755"/>
      <c r="LA283" s="755"/>
      <c r="LB283" s="755"/>
      <c r="LC283" s="755"/>
      <c r="LD283" s="755"/>
      <c r="LE283" s="755"/>
      <c r="LF283" s="755"/>
      <c r="LG283" s="755"/>
      <c r="LH283" s="755"/>
      <c r="LI283" s="755"/>
      <c r="LJ283" s="755"/>
      <c r="LK283" s="755"/>
      <c r="LL283" s="755"/>
      <c r="LM283" s="755"/>
      <c r="LN283" s="755"/>
      <c r="LO283" s="755"/>
      <c r="LP283" s="755"/>
      <c r="LQ283" s="755"/>
      <c r="LR283" s="755"/>
      <c r="LS283" s="755"/>
      <c r="LT283" s="755"/>
      <c r="LU283" s="755"/>
      <c r="LV283" s="755"/>
      <c r="LW283" s="755"/>
      <c r="LX283" s="755"/>
      <c r="LY283" s="755"/>
      <c r="LZ283" s="755"/>
      <c r="MA283" s="755"/>
      <c r="MB283" s="755"/>
      <c r="MC283" s="755"/>
      <c r="MD283" s="755"/>
      <c r="ME283" s="755"/>
      <c r="MF283" s="755"/>
      <c r="MG283" s="755"/>
      <c r="MH283" s="755"/>
      <c r="MI283" s="755"/>
      <c r="MJ283" s="755"/>
      <c r="MK283" s="755"/>
      <c r="ML283" s="755"/>
      <c r="MM283" s="755"/>
      <c r="MN283" s="755"/>
      <c r="MO283" s="755"/>
      <c r="MP283" s="755"/>
      <c r="MQ283" s="755"/>
      <c r="MR283" s="755"/>
      <c r="MS283" s="755"/>
      <c r="MT283" s="755"/>
      <c r="MU283" s="755"/>
      <c r="MV283" s="755"/>
      <c r="MW283" s="755"/>
      <c r="MX283" s="755"/>
      <c r="MY283" s="755"/>
      <c r="MZ283" s="755"/>
      <c r="NA283" s="755"/>
      <c r="NB283" s="755"/>
      <c r="NC283" s="755"/>
      <c r="ND283" s="755"/>
      <c r="NE283" s="755"/>
      <c r="NF283" s="755"/>
      <c r="NG283" s="755"/>
      <c r="NH283" s="755"/>
      <c r="NI283" s="755"/>
      <c r="NJ283" s="755"/>
      <c r="NK283" s="755"/>
      <c r="NL283" s="755"/>
      <c r="NM283" s="755"/>
      <c r="NN283" s="755"/>
      <c r="NO283" s="755"/>
      <c r="NP283" s="755"/>
      <c r="NQ283" s="755"/>
      <c r="NR283" s="755"/>
      <c r="NS283" s="755"/>
      <c r="NT283" s="755"/>
      <c r="NU283" s="755"/>
      <c r="NV283" s="755"/>
      <c r="NW283" s="755"/>
      <c r="NX283" s="755"/>
      <c r="NY283" s="755"/>
      <c r="NZ283" s="755"/>
      <c r="OA283" s="755"/>
      <c r="OB283" s="755"/>
      <c r="OC283" s="755"/>
      <c r="OD283" s="755"/>
      <c r="OE283" s="755"/>
      <c r="OF283" s="755"/>
      <c r="OG283" s="755"/>
      <c r="OH283" s="755"/>
      <c r="OI283" s="755"/>
      <c r="OJ283" s="755"/>
      <c r="OK283" s="755"/>
      <c r="OL283" s="755"/>
      <c r="OM283" s="755"/>
      <c r="ON283" s="755"/>
      <c r="OO283" s="755"/>
      <c r="OP283" s="755"/>
      <c r="OQ283" s="755"/>
      <c r="OR283" s="755"/>
      <c r="OS283" s="755"/>
      <c r="OT283" s="755"/>
      <c r="OU283" s="755"/>
      <c r="OV283" s="755"/>
      <c r="OW283" s="755"/>
      <c r="OX283" s="755"/>
      <c r="OY283" s="755"/>
      <c r="OZ283" s="755"/>
      <c r="PA283" s="755"/>
      <c r="PB283" s="755"/>
      <c r="PC283" s="755"/>
      <c r="PD283" s="755"/>
      <c r="PE283" s="755"/>
      <c r="PF283" s="755"/>
      <c r="PG283" s="755"/>
      <c r="PH283" s="755"/>
      <c r="PI283" s="755"/>
      <c r="PJ283" s="755"/>
      <c r="PK283" s="755"/>
      <c r="PL283" s="755"/>
      <c r="PM283" s="755"/>
      <c r="PN283" s="755"/>
      <c r="PO283" s="755"/>
      <c r="PP283" s="755"/>
      <c r="PQ283" s="755"/>
      <c r="PR283" s="755"/>
      <c r="PS283" s="755"/>
      <c r="PT283" s="755"/>
      <c r="PU283" s="755"/>
      <c r="PV283" s="755"/>
      <c r="PW283" s="755"/>
      <c r="PX283" s="755"/>
      <c r="PY283" s="755"/>
      <c r="PZ283" s="755"/>
      <c r="QA283" s="755"/>
      <c r="QB283" s="755"/>
      <c r="QC283" s="755"/>
      <c r="QD283" s="755"/>
      <c r="QE283" s="755"/>
      <c r="QF283" s="755"/>
      <c r="QG283" s="755"/>
      <c r="QH283" s="755"/>
      <c r="QI283" s="755"/>
      <c r="QJ283" s="755"/>
      <c r="QK283" s="755"/>
      <c r="QL283" s="755"/>
      <c r="QM283" s="755"/>
      <c r="QN283" s="755"/>
      <c r="QO283" s="755"/>
      <c r="QP283" s="755"/>
      <c r="QQ283" s="755"/>
      <c r="QR283" s="755"/>
      <c r="QS283" s="755"/>
      <c r="QT283" s="755"/>
      <c r="QU283" s="755"/>
      <c r="QV283" s="755"/>
      <c r="QW283" s="755"/>
      <c r="QX283" s="755"/>
      <c r="QY283" s="755"/>
      <c r="QZ283" s="755"/>
      <c r="RA283" s="755"/>
      <c r="RB283" s="755"/>
      <c r="RC283" s="755"/>
      <c r="RD283" s="755"/>
      <c r="RE283" s="755"/>
      <c r="RF283" s="755"/>
      <c r="RG283" s="755"/>
      <c r="RH283" s="755"/>
      <c r="RI283" s="755"/>
      <c r="RJ283" s="755"/>
      <c r="RK283" s="755"/>
      <c r="RL283" s="755"/>
      <c r="RM283" s="755"/>
      <c r="RN283" s="755"/>
      <c r="RO283" s="755"/>
      <c r="RP283" s="755"/>
      <c r="RQ283" s="755"/>
      <c r="RR283" s="755"/>
      <c r="RS283" s="755"/>
      <c r="RT283" s="755"/>
      <c r="RU283" s="755"/>
      <c r="RV283" s="755"/>
      <c r="RW283" s="755"/>
      <c r="RX283" s="755"/>
      <c r="RY283" s="755"/>
      <c r="RZ283" s="755"/>
      <c r="SA283" s="755"/>
      <c r="SB283" s="755"/>
      <c r="SC283" s="755"/>
      <c r="SD283" s="755"/>
      <c r="SE283" s="755"/>
      <c r="SF283" s="755"/>
      <c r="SG283" s="755"/>
      <c r="SH283" s="755"/>
      <c r="SI283" s="755"/>
      <c r="SJ283" s="755"/>
      <c r="SK283" s="755"/>
      <c r="SL283" s="755"/>
      <c r="SM283" s="755"/>
      <c r="SN283" s="755"/>
      <c r="SO283" s="755"/>
      <c r="SP283" s="755"/>
      <c r="SQ283" s="755"/>
      <c r="SR283" s="755"/>
      <c r="SS283" s="755"/>
      <c r="ST283" s="755"/>
      <c r="SU283" s="755"/>
      <c r="SV283" s="755"/>
      <c r="SW283" s="755"/>
      <c r="SX283" s="755"/>
      <c r="SY283" s="755"/>
      <c r="SZ283" s="755"/>
      <c r="TA283" s="755"/>
      <c r="TB283" s="755"/>
      <c r="TC283" s="755"/>
      <c r="TD283" s="755"/>
      <c r="TE283" s="755"/>
      <c r="TF283" s="755"/>
      <c r="TG283" s="755"/>
      <c r="TH283" s="755"/>
      <c r="TI283" s="755"/>
      <c r="TJ283" s="755"/>
      <c r="TK283" s="755"/>
      <c r="TL283" s="755"/>
      <c r="TM283" s="755"/>
      <c r="TN283" s="755"/>
      <c r="TO283" s="755"/>
      <c r="TP283" s="755"/>
      <c r="TQ283" s="755"/>
      <c r="TR283" s="755"/>
      <c r="TS283" s="755"/>
      <c r="TT283" s="755"/>
      <c r="TU283" s="755"/>
      <c r="TV283" s="755"/>
      <c r="TW283" s="755"/>
      <c r="TX283" s="755"/>
      <c r="TY283" s="755"/>
      <c r="TZ283" s="755"/>
      <c r="UA283" s="755"/>
      <c r="UB283" s="755"/>
      <c r="UC283" s="755"/>
      <c r="UD283" s="755"/>
      <c r="UE283" s="755"/>
      <c r="UF283" s="755"/>
      <c r="UG283" s="755"/>
      <c r="UH283" s="755"/>
      <c r="UI283" s="755"/>
      <c r="UJ283" s="755"/>
      <c r="UK283" s="755"/>
      <c r="UL283" s="755"/>
      <c r="UM283" s="755"/>
      <c r="UN283" s="755"/>
      <c r="UO283" s="755"/>
      <c r="UP283" s="755"/>
      <c r="UQ283" s="755"/>
      <c r="UR283" s="755"/>
      <c r="US283" s="755"/>
      <c r="UT283" s="755"/>
      <c r="UU283" s="755"/>
      <c r="UV283" s="755"/>
      <c r="UW283" s="755"/>
      <c r="UX283" s="755"/>
      <c r="UY283" s="755"/>
      <c r="UZ283" s="755"/>
      <c r="VA283" s="755"/>
      <c r="VB283" s="755"/>
      <c r="VC283" s="755"/>
      <c r="VD283" s="755"/>
      <c r="VE283" s="755"/>
      <c r="VF283" s="755"/>
      <c r="VG283" s="755"/>
      <c r="VH283" s="755"/>
      <c r="VI283" s="755"/>
      <c r="VJ283" s="755"/>
      <c r="VK283" s="755"/>
      <c r="VL283" s="755"/>
      <c r="VM283" s="755"/>
      <c r="VN283" s="755"/>
      <c r="VO283" s="755"/>
      <c r="VP283" s="755"/>
      <c r="VQ283" s="755"/>
      <c r="VR283" s="755"/>
      <c r="VS283" s="755"/>
      <c r="VT283" s="755"/>
      <c r="VU283" s="755"/>
      <c r="VV283" s="755"/>
      <c r="VW283" s="755"/>
      <c r="VX283" s="755"/>
      <c r="VY283" s="755"/>
      <c r="VZ283" s="755"/>
      <c r="WA283" s="755"/>
      <c r="WB283" s="755"/>
      <c r="WC283" s="755"/>
      <c r="WD283" s="755"/>
      <c r="WE283" s="755"/>
      <c r="WF283" s="755"/>
      <c r="WG283" s="755"/>
      <c r="WH283" s="755"/>
      <c r="WI283" s="755"/>
      <c r="WJ283" s="755"/>
      <c r="WK283" s="755"/>
      <c r="WL283" s="755"/>
      <c r="WM283" s="755"/>
      <c r="WN283" s="755"/>
      <c r="WO283" s="755"/>
      <c r="WP283" s="755"/>
      <c r="WQ283" s="755"/>
      <c r="WR283" s="755"/>
      <c r="WS283" s="755"/>
      <c r="WT283" s="755"/>
      <c r="WU283" s="755"/>
      <c r="WV283" s="755"/>
      <c r="WW283" s="755"/>
      <c r="WX283" s="755"/>
      <c r="WY283" s="755"/>
      <c r="WZ283" s="755"/>
      <c r="XA283" s="755"/>
      <c r="XB283" s="755"/>
      <c r="XC283" s="755"/>
      <c r="XD283" s="755"/>
      <c r="XE283" s="755"/>
      <c r="XF283" s="755"/>
      <c r="XG283" s="755"/>
      <c r="XH283" s="755"/>
      <c r="XI283" s="755"/>
      <c r="XJ283" s="755"/>
      <c r="XK283" s="755"/>
      <c r="XL283" s="755"/>
      <c r="XM283" s="755"/>
      <c r="XN283" s="755"/>
      <c r="XO283" s="755"/>
      <c r="XP283" s="755"/>
      <c r="XQ283" s="755"/>
      <c r="XR283" s="755"/>
      <c r="XS283" s="755"/>
      <c r="XT283" s="755"/>
      <c r="XU283" s="755"/>
      <c r="XV283" s="755"/>
      <c r="XW283" s="755"/>
      <c r="XX283" s="755"/>
      <c r="XY283" s="755"/>
      <c r="XZ283" s="755"/>
      <c r="YA283" s="755"/>
      <c r="YB283" s="755"/>
      <c r="YC283" s="755"/>
      <c r="YD283" s="755"/>
      <c r="YE283" s="755"/>
      <c r="YF283" s="755"/>
      <c r="YG283" s="755"/>
      <c r="YH283" s="755"/>
      <c r="YI283" s="755"/>
      <c r="YJ283" s="755"/>
      <c r="YK283" s="755"/>
      <c r="YL283" s="755"/>
      <c r="YM283" s="755"/>
      <c r="YN283" s="755"/>
      <c r="YO283" s="755"/>
      <c r="YP283" s="755"/>
      <c r="YQ283" s="755"/>
      <c r="YR283" s="755"/>
      <c r="YS283" s="755"/>
      <c r="YT283" s="755"/>
      <c r="YU283" s="755"/>
      <c r="YV283" s="755"/>
      <c r="YW283" s="755"/>
      <c r="YX283" s="755"/>
      <c r="YY283" s="755"/>
      <c r="YZ283" s="755"/>
      <c r="ZA283" s="755"/>
      <c r="ZB283" s="755"/>
      <c r="ZC283" s="755"/>
      <c r="ZD283" s="755"/>
      <c r="ZE283" s="755"/>
      <c r="ZF283" s="755"/>
      <c r="ZG283" s="755"/>
      <c r="ZH283" s="755"/>
      <c r="ZI283" s="755"/>
      <c r="ZJ283" s="755"/>
      <c r="ZK283" s="755"/>
      <c r="ZL283" s="755"/>
      <c r="ZM283" s="755"/>
      <c r="ZN283" s="755"/>
      <c r="ZO283" s="755"/>
      <c r="ZP283" s="755"/>
      <c r="ZQ283" s="755"/>
      <c r="ZR283" s="755"/>
      <c r="ZS283" s="755"/>
      <c r="ZT283" s="755"/>
      <c r="ZU283" s="755"/>
      <c r="ZV283" s="755"/>
      <c r="ZW283" s="755"/>
      <c r="ZX283" s="755"/>
      <c r="ZY283" s="755"/>
      <c r="ZZ283" s="755"/>
      <c r="AAA283" s="755"/>
      <c r="AAB283" s="755"/>
      <c r="AAC283" s="755"/>
      <c r="AAD283" s="755"/>
      <c r="AAE283" s="755"/>
      <c r="AAF283" s="755"/>
      <c r="AAG283" s="755"/>
      <c r="AAH283" s="755"/>
      <c r="AAI283" s="755"/>
      <c r="AAJ283" s="755"/>
      <c r="AAK283" s="755"/>
      <c r="AAL283" s="755"/>
      <c r="AAM283" s="755"/>
      <c r="AAN283" s="755"/>
      <c r="AAO283" s="755"/>
      <c r="AAP283" s="755"/>
      <c r="AAQ283" s="755"/>
      <c r="AAR283" s="755"/>
      <c r="AAS283" s="755"/>
      <c r="AAT283" s="755"/>
      <c r="AAU283" s="755"/>
      <c r="AAV283" s="755"/>
      <c r="AAW283" s="755"/>
      <c r="AAX283" s="755"/>
      <c r="AAY283" s="755"/>
      <c r="AAZ283" s="755"/>
      <c r="ABA283" s="755"/>
      <c r="ABB283" s="755"/>
      <c r="ABC283" s="755"/>
      <c r="ABD283" s="755"/>
      <c r="ABE283" s="755"/>
      <c r="ABF283" s="755"/>
      <c r="ABG283" s="755"/>
      <c r="ABH283" s="755"/>
      <c r="ABI283" s="755"/>
      <c r="ABJ283" s="755"/>
      <c r="ABK283" s="755"/>
      <c r="ABL283" s="755"/>
      <c r="ABM283" s="755"/>
      <c r="ABN283" s="755"/>
      <c r="ABO283" s="755"/>
      <c r="ABP283" s="755"/>
      <c r="ABQ283" s="755"/>
      <c r="ABR283" s="755"/>
      <c r="ABS283" s="755"/>
      <c r="ABT283" s="755"/>
      <c r="ABU283" s="755"/>
      <c r="ABV283" s="755"/>
      <c r="ABW283" s="755"/>
      <c r="ABX283" s="755"/>
      <c r="ABY283" s="755"/>
      <c r="ABZ283" s="755"/>
      <c r="ACA283" s="755"/>
      <c r="ACB283" s="755"/>
      <c r="ACC283" s="755"/>
      <c r="ACD283" s="755"/>
      <c r="ACE283" s="755"/>
      <c r="ACF283" s="755"/>
      <c r="ACG283" s="755"/>
      <c r="ACH283" s="755"/>
      <c r="ACI283" s="755"/>
      <c r="ACJ283" s="755"/>
      <c r="ACK283" s="755"/>
      <c r="ACL283" s="755"/>
      <c r="ACM283" s="755"/>
      <c r="ACN283" s="755"/>
      <c r="ACO283" s="755"/>
      <c r="ACP283" s="755"/>
      <c r="ACQ283" s="755"/>
      <c r="ACR283" s="755"/>
      <c r="ACS283" s="755"/>
      <c r="ACT283" s="755"/>
      <c r="ACU283" s="755"/>
      <c r="ACV283" s="755"/>
      <c r="ACW283" s="755"/>
      <c r="ACX283" s="755"/>
      <c r="ACY283" s="755"/>
      <c r="ACZ283" s="755"/>
      <c r="ADA283" s="755"/>
      <c r="ADB283" s="755"/>
      <c r="ADC283" s="755"/>
      <c r="ADD283" s="755"/>
      <c r="ADE283" s="755"/>
      <c r="ADF283" s="755"/>
      <c r="ADG283" s="755"/>
      <c r="ADH283" s="755"/>
      <c r="ADI283" s="755"/>
      <c r="ADJ283" s="755"/>
      <c r="ADK283" s="755"/>
      <c r="ADL283" s="755"/>
      <c r="ADM283" s="755"/>
      <c r="ADN283" s="755"/>
      <c r="ADO283" s="755"/>
      <c r="ADP283" s="755"/>
      <c r="ADQ283" s="755"/>
      <c r="ADR283" s="755"/>
      <c r="ADS283" s="755"/>
      <c r="ADT283" s="755"/>
      <c r="ADU283" s="755"/>
      <c r="ADV283" s="755"/>
      <c r="ADW283" s="755"/>
      <c r="ADX283" s="755"/>
      <c r="ADY283" s="755"/>
      <c r="ADZ283" s="755"/>
      <c r="AEA283" s="755"/>
      <c r="AEB283" s="755"/>
      <c r="AEC283" s="755"/>
      <c r="AED283" s="755"/>
      <c r="AEE283" s="755"/>
      <c r="AEF283" s="755"/>
      <c r="AEG283" s="755"/>
      <c r="AEH283" s="755"/>
      <c r="AEI283" s="755"/>
      <c r="AEJ283" s="755"/>
      <c r="AEK283" s="755"/>
      <c r="AEL283" s="755"/>
      <c r="AEM283" s="755"/>
      <c r="AEN283" s="755"/>
      <c r="AEO283" s="755"/>
      <c r="AEP283" s="755"/>
      <c r="AEQ283" s="755"/>
      <c r="AER283" s="755"/>
      <c r="AES283" s="755"/>
      <c r="AET283" s="755"/>
      <c r="AEU283" s="755"/>
      <c r="AEV283" s="755"/>
      <c r="AEW283" s="755"/>
      <c r="AEX283" s="755"/>
      <c r="AEY283" s="755"/>
      <c r="AEZ283" s="755"/>
      <c r="AFA283" s="755"/>
      <c r="AFB283" s="755"/>
      <c r="AFC283" s="755"/>
      <c r="AFD283" s="755"/>
      <c r="AFE283" s="755"/>
      <c r="AFF283" s="755"/>
      <c r="AFG283" s="755"/>
      <c r="AFH283" s="755"/>
      <c r="AFI283" s="755"/>
      <c r="AFJ283" s="755"/>
      <c r="AFK283" s="755"/>
      <c r="AFL283" s="755"/>
      <c r="AFM283" s="755"/>
      <c r="AFN283" s="755"/>
      <c r="AFO283" s="755"/>
      <c r="AFP283" s="755"/>
      <c r="AFQ283" s="755"/>
      <c r="AFR283" s="755"/>
      <c r="AFS283" s="755"/>
      <c r="AFT283" s="755"/>
      <c r="AFU283" s="755"/>
      <c r="AFV283" s="755"/>
      <c r="AFW283" s="755"/>
      <c r="AFX283" s="755"/>
      <c r="AFY283" s="755"/>
      <c r="AFZ283" s="755"/>
      <c r="AGA283" s="755"/>
      <c r="AGB283" s="755"/>
      <c r="AGC283" s="755"/>
      <c r="AGD283" s="755"/>
      <c r="AGE283" s="755"/>
      <c r="AGF283" s="755"/>
      <c r="AGG283" s="755"/>
      <c r="AGH283" s="755"/>
      <c r="AGI283" s="755"/>
      <c r="AGJ283" s="755"/>
      <c r="AGK283" s="755"/>
      <c r="AGL283" s="755"/>
      <c r="AGM283" s="755"/>
      <c r="AGN283" s="755"/>
      <c r="AGO283" s="755"/>
      <c r="AGP283" s="755"/>
      <c r="AGQ283" s="755"/>
      <c r="AGR283" s="755"/>
      <c r="AGS283" s="755"/>
      <c r="AGT283" s="755"/>
      <c r="AGU283" s="755"/>
      <c r="AGV283" s="755"/>
      <c r="AGW283" s="755"/>
      <c r="AGX283" s="755"/>
      <c r="AGY283" s="755"/>
      <c r="AGZ283" s="755"/>
      <c r="AHA283" s="755"/>
      <c r="AHB283" s="755"/>
      <c r="AHC283" s="755"/>
      <c r="AHD283" s="755"/>
      <c r="AHE283" s="755"/>
      <c r="AHF283" s="755"/>
      <c r="AHG283" s="755"/>
      <c r="AHH283" s="755"/>
      <c r="AHI283" s="755"/>
      <c r="AHJ283" s="755"/>
      <c r="AHK283" s="755"/>
      <c r="AHL283" s="755"/>
      <c r="AHM283" s="755"/>
      <c r="AHN283" s="755"/>
      <c r="AHO283" s="755"/>
      <c r="AHP283" s="755"/>
      <c r="AHQ283" s="755"/>
      <c r="AHR283" s="755"/>
      <c r="AHS283" s="755"/>
      <c r="AHT283" s="755"/>
      <c r="AHU283" s="755"/>
      <c r="AHV283" s="755"/>
      <c r="AHW283" s="755"/>
      <c r="AHX283" s="755"/>
      <c r="AHY283" s="755"/>
      <c r="AHZ283" s="755"/>
      <c r="AIA283" s="755"/>
      <c r="AIB283" s="755"/>
      <c r="AIC283" s="755"/>
      <c r="AID283" s="755"/>
      <c r="AIE283" s="755"/>
      <c r="AIF283" s="755"/>
      <c r="AIG283" s="755"/>
      <c r="AIH283" s="755"/>
      <c r="AII283" s="755"/>
      <c r="AIJ283" s="755"/>
      <c r="AIK283" s="755"/>
      <c r="AIL283" s="755"/>
      <c r="AIM283" s="755"/>
      <c r="AIN283" s="755"/>
      <c r="AIO283" s="755"/>
      <c r="AIP283" s="755"/>
      <c r="AIQ283" s="755"/>
      <c r="AIR283" s="755"/>
      <c r="AIS283" s="755"/>
      <c r="AIT283" s="755"/>
      <c r="AIU283" s="755"/>
      <c r="AIV283" s="755"/>
      <c r="AIW283" s="755"/>
      <c r="AIX283" s="755"/>
      <c r="AIY283" s="755"/>
      <c r="AIZ283" s="755"/>
      <c r="AJA283" s="755"/>
      <c r="AJB283" s="755"/>
      <c r="AJC283" s="755"/>
      <c r="AJD283" s="755"/>
      <c r="AJE283" s="755"/>
      <c r="AJF283" s="755"/>
      <c r="AJG283" s="755"/>
      <c r="AJH283" s="755"/>
      <c r="AJI283" s="755"/>
      <c r="AJJ283" s="755"/>
      <c r="AJK283" s="755"/>
      <c r="AJL283" s="755"/>
      <c r="AJM283" s="755"/>
      <c r="AJN283" s="755"/>
      <c r="AJO283" s="755"/>
      <c r="AJP283" s="755"/>
      <c r="AJQ283" s="755"/>
      <c r="AJR283" s="755"/>
      <c r="AJS283" s="755"/>
      <c r="AJT283" s="755"/>
      <c r="AJU283" s="755"/>
      <c r="AJV283" s="755"/>
      <c r="AJW283" s="755"/>
      <c r="AJX283" s="755"/>
      <c r="AJY283" s="755"/>
      <c r="AJZ283" s="755"/>
      <c r="AKA283" s="755"/>
      <c r="AKB283" s="755"/>
      <c r="AKC283" s="755"/>
      <c r="AKD283" s="755"/>
      <c r="AKE283" s="755"/>
      <c r="AKF283" s="755"/>
      <c r="AKG283" s="755"/>
      <c r="AKH283" s="755"/>
      <c r="AKI283" s="755"/>
      <c r="AKJ283" s="755"/>
      <c r="AKK283" s="755"/>
      <c r="AKL283" s="755"/>
      <c r="AKM283" s="755"/>
      <c r="AKN283" s="755"/>
      <c r="AKO283" s="755"/>
      <c r="AKP283" s="755"/>
      <c r="AKQ283" s="755"/>
      <c r="AKR283" s="755"/>
      <c r="AKS283" s="755"/>
      <c r="AKT283" s="755"/>
      <c r="AKU283" s="755"/>
      <c r="AKV283" s="755"/>
      <c r="AKW283" s="755"/>
      <c r="AKX283" s="755"/>
      <c r="AKY283" s="755"/>
      <c r="AKZ283" s="755"/>
      <c r="ALA283" s="755"/>
      <c r="ALB283" s="755"/>
      <c r="ALC283" s="755"/>
      <c r="ALD283" s="755"/>
      <c r="ALE283" s="755"/>
      <c r="ALF283" s="755"/>
      <c r="ALG283" s="755"/>
      <c r="ALH283" s="755"/>
      <c r="ALI283" s="755"/>
      <c r="ALJ283" s="755"/>
      <c r="ALK283" s="755"/>
      <c r="ALL283" s="755"/>
      <c r="ALM283" s="755"/>
      <c r="ALN283" s="755"/>
      <c r="ALO283" s="755"/>
      <c r="ALP283" s="755"/>
      <c r="ALQ283" s="755"/>
      <c r="ALR283" s="755"/>
      <c r="ALS283" s="755"/>
      <c r="ALT283" s="755"/>
      <c r="ALU283" s="755"/>
      <c r="ALV283" s="755"/>
      <c r="ALW283" s="755"/>
      <c r="ALX283" s="755"/>
      <c r="ALY283" s="755"/>
      <c r="ALZ283" s="755"/>
      <c r="AMA283" s="755"/>
      <c r="AMB283" s="755"/>
      <c r="AMC283" s="755"/>
      <c r="AMD283" s="755"/>
      <c r="AME283" s="755"/>
      <c r="AMF283" s="755"/>
      <c r="AMG283" s="755"/>
      <c r="AMH283" s="755"/>
      <c r="AMI283" s="755"/>
      <c r="AMJ283" s="755"/>
      <c r="AMK283" s="755"/>
      <c r="AML283" s="755"/>
      <c r="AMM283" s="755"/>
      <c r="AMN283" s="755"/>
      <c r="AMO283" s="755"/>
      <c r="AMP283" s="755"/>
      <c r="AMQ283" s="755"/>
      <c r="AMR283" s="755"/>
      <c r="AMS283" s="755"/>
      <c r="AMT283" s="755"/>
      <c r="AMU283" s="755"/>
      <c r="AMV283" s="755"/>
      <c r="AMW283" s="755"/>
      <c r="AMX283" s="755"/>
      <c r="AMY283" s="755"/>
      <c r="AMZ283" s="755"/>
      <c r="ANA283" s="755"/>
      <c r="ANB283" s="755"/>
      <c r="ANC283" s="755"/>
      <c r="AND283" s="755"/>
      <c r="ANE283" s="755"/>
      <c r="ANF283" s="755"/>
      <c r="ANG283" s="755"/>
      <c r="ANH283" s="755"/>
      <c r="ANI283" s="755"/>
      <c r="ANJ283" s="755"/>
      <c r="ANK283" s="755"/>
      <c r="ANL283" s="755"/>
      <c r="ANM283" s="755"/>
      <c r="ANN283" s="755"/>
      <c r="ANO283" s="755"/>
      <c r="ANP283" s="755"/>
      <c r="ANQ283" s="755"/>
      <c r="ANR283" s="755"/>
      <c r="ANS283" s="755"/>
      <c r="ANT283" s="755"/>
      <c r="ANU283" s="755"/>
      <c r="ANV283" s="755"/>
      <c r="ANW283" s="755"/>
      <c r="ANX283" s="755"/>
      <c r="ANY283" s="755"/>
      <c r="ANZ283" s="755"/>
      <c r="AOA283" s="755"/>
      <c r="AOB283" s="755"/>
      <c r="AOC283" s="755"/>
      <c r="AOD283" s="755"/>
      <c r="AOE283" s="755"/>
      <c r="AOF283" s="755"/>
      <c r="AOG283" s="755"/>
      <c r="AOH283" s="755"/>
      <c r="AOI283" s="755"/>
      <c r="AOJ283" s="755"/>
      <c r="AOK283" s="755"/>
      <c r="AOL283" s="755"/>
      <c r="AOM283" s="755"/>
      <c r="AON283" s="755"/>
      <c r="AOO283" s="755"/>
      <c r="AOP283" s="755"/>
      <c r="AOQ283" s="755"/>
      <c r="AOR283" s="755"/>
      <c r="AOS283" s="755"/>
      <c r="AOT283" s="755"/>
      <c r="AOU283" s="755"/>
      <c r="AOV283" s="755"/>
      <c r="AOW283" s="755"/>
      <c r="AOX283" s="755"/>
      <c r="AOY283" s="755"/>
      <c r="AOZ283" s="755"/>
      <c r="APA283" s="755"/>
      <c r="APB283" s="755"/>
      <c r="APC283" s="755"/>
      <c r="APD283" s="755"/>
      <c r="APE283" s="755"/>
      <c r="APF283" s="755"/>
      <c r="APG283" s="755"/>
      <c r="APH283" s="755"/>
      <c r="API283" s="755"/>
      <c r="APJ283" s="755"/>
      <c r="APK283" s="755"/>
      <c r="APL283" s="755"/>
      <c r="APM283" s="755"/>
      <c r="APN283" s="755"/>
      <c r="APO283" s="755"/>
      <c r="APP283" s="755"/>
      <c r="APQ283" s="755"/>
      <c r="APR283" s="755"/>
      <c r="APS283" s="755"/>
      <c r="APT283" s="755"/>
      <c r="APU283" s="755"/>
      <c r="APV283" s="755"/>
      <c r="APW283" s="755"/>
      <c r="APX283" s="755"/>
      <c r="APY283" s="755"/>
      <c r="APZ283" s="755"/>
      <c r="AQA283" s="755"/>
      <c r="AQB283" s="755"/>
      <c r="AQC283" s="755"/>
      <c r="AQD283" s="755"/>
      <c r="AQE283" s="755"/>
      <c r="AQF283" s="755"/>
      <c r="AQG283" s="755"/>
      <c r="AQH283" s="755"/>
      <c r="AQI283" s="755"/>
      <c r="AQJ283" s="755"/>
      <c r="AQK283" s="755"/>
      <c r="AQL283" s="755"/>
      <c r="AQM283" s="755"/>
      <c r="AQN283" s="755"/>
      <c r="AQO283" s="755"/>
      <c r="AQP283" s="755"/>
      <c r="AQQ283" s="755"/>
      <c r="AQR283" s="755"/>
      <c r="AQS283" s="755"/>
      <c r="AQT283" s="755"/>
      <c r="AQU283" s="755"/>
      <c r="AQV283" s="755"/>
      <c r="AQW283" s="755"/>
      <c r="AQX283" s="755"/>
      <c r="AQY283" s="755"/>
      <c r="AQZ283" s="755"/>
      <c r="ARA283" s="755"/>
      <c r="ARB283" s="755"/>
      <c r="ARC283" s="755"/>
      <c r="ARD283" s="755"/>
      <c r="ARE283" s="755"/>
      <c r="ARF283" s="755"/>
      <c r="ARG283" s="755"/>
      <c r="ARH283" s="755"/>
      <c r="ARI283" s="755"/>
      <c r="ARJ283" s="755"/>
      <c r="ARK283" s="755"/>
      <c r="ARL283" s="755"/>
      <c r="ARM283" s="755"/>
      <c r="ARN283" s="755"/>
      <c r="ARO283" s="755"/>
      <c r="ARP283" s="755"/>
      <c r="ARQ283" s="755"/>
      <c r="ARR283" s="755"/>
      <c r="ARS283" s="755"/>
      <c r="ART283" s="755"/>
      <c r="ARU283" s="755"/>
      <c r="ARV283" s="755"/>
      <c r="ARW283" s="755"/>
      <c r="ARX283" s="755"/>
      <c r="ARY283" s="755"/>
      <c r="ARZ283" s="755"/>
      <c r="ASA283" s="755"/>
      <c r="ASB283" s="755"/>
      <c r="ASC283" s="755"/>
      <c r="ASD283" s="755"/>
      <c r="ASE283" s="755"/>
      <c r="ASF283" s="755"/>
      <c r="ASG283" s="755"/>
      <c r="ASH283" s="755"/>
      <c r="ASI283" s="755"/>
      <c r="ASJ283" s="755"/>
      <c r="ASK283" s="755"/>
      <c r="ASL283" s="755"/>
      <c r="ASM283" s="755"/>
      <c r="ASN283" s="755"/>
      <c r="ASO283" s="755"/>
      <c r="ASP283" s="755"/>
      <c r="ASQ283" s="755"/>
      <c r="ASR283" s="755"/>
      <c r="ASS283" s="755"/>
      <c r="AST283" s="755"/>
      <c r="ASU283" s="755"/>
      <c r="ASV283" s="755"/>
      <c r="ASW283" s="755"/>
      <c r="ASX283" s="755"/>
      <c r="ASY283" s="755"/>
      <c r="ASZ283" s="755"/>
      <c r="ATA283" s="755"/>
      <c r="ATB283" s="755"/>
      <c r="ATC283" s="755"/>
      <c r="ATD283" s="755"/>
      <c r="ATE283" s="755"/>
      <c r="ATF283" s="755"/>
      <c r="ATG283" s="755"/>
      <c r="ATH283" s="755"/>
      <c r="ATI283" s="755"/>
      <c r="ATJ283" s="755"/>
      <c r="ATK283" s="755"/>
      <c r="ATL283" s="755"/>
      <c r="ATM283" s="755"/>
      <c r="ATN283" s="755"/>
      <c r="ATO283" s="755"/>
      <c r="ATP283" s="755"/>
      <c r="ATQ283" s="755"/>
      <c r="ATR283" s="755"/>
      <c r="ATS283" s="755"/>
      <c r="ATT283" s="755"/>
      <c r="ATU283" s="755"/>
      <c r="ATV283" s="755"/>
      <c r="ATW283" s="755"/>
      <c r="ATX283" s="755"/>
      <c r="ATY283" s="755"/>
      <c r="ATZ283" s="755"/>
      <c r="AUA283" s="755"/>
      <c r="AUB283" s="755"/>
      <c r="AUC283" s="755"/>
      <c r="AUD283" s="755"/>
      <c r="AUE283" s="755"/>
      <c r="AUF283" s="755"/>
      <c r="AUG283" s="755"/>
      <c r="AUH283" s="755"/>
      <c r="AUI283" s="755"/>
      <c r="AUJ283" s="755"/>
      <c r="AUK283" s="755"/>
      <c r="AUL283" s="755"/>
      <c r="AUM283" s="755"/>
      <c r="AUN283" s="755"/>
      <c r="AUO283" s="755"/>
      <c r="AUP283" s="755"/>
      <c r="AUQ283" s="755"/>
      <c r="AUR283" s="755"/>
      <c r="AUS283" s="755"/>
      <c r="AUT283" s="755"/>
      <c r="AUU283" s="755"/>
      <c r="AUV283" s="755"/>
      <c r="AUW283" s="755"/>
      <c r="AUX283" s="755"/>
      <c r="AUY283" s="755"/>
      <c r="AUZ283" s="755"/>
      <c r="AVA283" s="755"/>
      <c r="AVB283" s="755"/>
      <c r="AVC283" s="755"/>
      <c r="AVD283" s="755"/>
      <c r="AVE283" s="755"/>
      <c r="AVF283" s="755"/>
      <c r="AVG283" s="755"/>
      <c r="AVH283" s="755"/>
      <c r="AVI283" s="755"/>
      <c r="AVJ283" s="755"/>
      <c r="AVK283" s="755"/>
      <c r="AVL283" s="755"/>
      <c r="AVM283" s="755"/>
      <c r="AVN283" s="755"/>
      <c r="AVO283" s="755"/>
      <c r="AVP283" s="755"/>
      <c r="AVQ283" s="755"/>
      <c r="AVR283" s="755"/>
      <c r="AVS283" s="755"/>
      <c r="AVT283" s="755"/>
      <c r="AVU283" s="755"/>
      <c r="AVV283" s="755"/>
      <c r="AVW283" s="755"/>
      <c r="AVX283" s="755"/>
      <c r="AVY283" s="755"/>
      <c r="AVZ283" s="755"/>
      <c r="AWA283" s="755"/>
      <c r="AWB283" s="755"/>
      <c r="AWC283" s="755"/>
      <c r="AWD283" s="755"/>
      <c r="AWE283" s="755"/>
      <c r="AWF283" s="755"/>
      <c r="AWG283" s="755"/>
      <c r="AWH283" s="755"/>
      <c r="AWI283" s="755"/>
      <c r="AWJ283" s="755"/>
      <c r="AWK283" s="755"/>
      <c r="AWL283" s="755"/>
      <c r="AWM283" s="755"/>
      <c r="AWN283" s="755"/>
      <c r="AWO283" s="755"/>
      <c r="AWP283" s="755"/>
      <c r="AWQ283" s="755"/>
      <c r="AWR283" s="755"/>
      <c r="AWS283" s="755"/>
      <c r="AWT283" s="755"/>
      <c r="AWU283" s="755"/>
      <c r="AWV283" s="755"/>
      <c r="AWW283" s="755"/>
      <c r="AWX283" s="755"/>
      <c r="AWY283" s="755"/>
      <c r="AWZ283" s="755"/>
      <c r="AXA283" s="755"/>
      <c r="AXB283" s="755"/>
      <c r="AXC283" s="755"/>
      <c r="AXD283" s="755"/>
      <c r="AXE283" s="755"/>
      <c r="AXF283" s="755"/>
      <c r="AXG283" s="755"/>
      <c r="AXH283" s="755"/>
      <c r="AXI283" s="755"/>
      <c r="AXJ283" s="755"/>
      <c r="AXK283" s="755"/>
      <c r="AXL283" s="755"/>
      <c r="AXM283" s="755"/>
      <c r="AXN283" s="755"/>
      <c r="AXO283" s="755"/>
      <c r="AXP283" s="755"/>
      <c r="AXQ283" s="755"/>
      <c r="AXR283" s="755"/>
      <c r="AXS283" s="755"/>
      <c r="AXT283" s="755"/>
      <c r="AXU283" s="755"/>
      <c r="AXV283" s="755"/>
      <c r="AXW283" s="755"/>
      <c r="AXX283" s="755"/>
      <c r="AXY283" s="755"/>
      <c r="AXZ283" s="755"/>
      <c r="AYA283" s="755"/>
      <c r="AYB283" s="755"/>
      <c r="AYC283" s="755"/>
      <c r="AYD283" s="755"/>
      <c r="AYE283" s="755"/>
      <c r="AYF283" s="755"/>
      <c r="AYG283" s="755"/>
      <c r="AYH283" s="755"/>
      <c r="AYI283" s="755"/>
      <c r="AYJ283" s="755"/>
      <c r="AYK283" s="755"/>
      <c r="AYL283" s="755"/>
      <c r="AYM283" s="755"/>
      <c r="AYN283" s="755"/>
      <c r="AYO283" s="755"/>
      <c r="AYP283" s="755"/>
      <c r="AYQ283" s="755"/>
      <c r="AYR283" s="755"/>
      <c r="AYS283" s="755"/>
      <c r="AYT283" s="755"/>
      <c r="AYU283" s="755"/>
      <c r="AYV283" s="755"/>
      <c r="AYW283" s="755"/>
      <c r="AYX283" s="755"/>
      <c r="AYY283" s="755"/>
      <c r="AYZ283" s="755"/>
      <c r="AZA283" s="755"/>
      <c r="AZB283" s="755"/>
      <c r="AZC283" s="755"/>
      <c r="AZD283" s="755"/>
      <c r="AZE283" s="755"/>
      <c r="AZF283" s="755"/>
      <c r="AZG283" s="755"/>
      <c r="AZH283" s="755"/>
      <c r="AZI283" s="755"/>
      <c r="AZJ283" s="755"/>
      <c r="AZK283" s="755"/>
      <c r="AZL283" s="755"/>
      <c r="AZM283" s="755"/>
      <c r="AZN283" s="755"/>
      <c r="AZO283" s="755"/>
      <c r="AZP283" s="755"/>
      <c r="AZQ283" s="755"/>
      <c r="AZR283" s="755"/>
      <c r="AZS283" s="755"/>
      <c r="AZT283" s="755"/>
      <c r="AZU283" s="755"/>
      <c r="AZV283" s="755"/>
      <c r="AZW283" s="755"/>
      <c r="AZX283" s="755"/>
      <c r="AZY283" s="755"/>
      <c r="AZZ283" s="755"/>
      <c r="BAA283" s="755"/>
      <c r="BAB283" s="755"/>
      <c r="BAC283" s="755"/>
      <c r="BAD283" s="755"/>
      <c r="BAE283" s="755"/>
      <c r="BAF283" s="755"/>
      <c r="BAG283" s="755"/>
      <c r="BAH283" s="755"/>
      <c r="BAI283" s="755"/>
      <c r="BAJ283" s="755"/>
      <c r="BAK283" s="755"/>
      <c r="BAL283" s="755"/>
      <c r="BAM283" s="755"/>
      <c r="BAN283" s="755"/>
      <c r="BAO283" s="755"/>
      <c r="BAP283" s="755"/>
      <c r="BAQ283" s="755"/>
      <c r="BAR283" s="755"/>
      <c r="BAS283" s="755"/>
      <c r="BAT283" s="755"/>
      <c r="BAU283" s="755"/>
      <c r="BAV283" s="755"/>
      <c r="BAW283" s="755"/>
      <c r="BAX283" s="755"/>
      <c r="BAY283" s="755"/>
      <c r="BAZ283" s="755"/>
      <c r="BBA283" s="755"/>
      <c r="BBB283" s="755"/>
      <c r="BBC283" s="755"/>
      <c r="BBD283" s="755"/>
      <c r="BBE283" s="755"/>
      <c r="BBF283" s="755"/>
      <c r="BBG283" s="755"/>
      <c r="BBH283" s="755"/>
      <c r="BBI283" s="755"/>
      <c r="BBJ283" s="755"/>
      <c r="BBK283" s="755"/>
      <c r="BBL283" s="755"/>
      <c r="BBM283" s="755"/>
      <c r="BBN283" s="755"/>
      <c r="BBO283" s="755"/>
      <c r="BBP283" s="755"/>
      <c r="BBQ283" s="755"/>
      <c r="BBR283" s="755"/>
      <c r="BBS283" s="755"/>
      <c r="BBT283" s="755"/>
      <c r="BBU283" s="755"/>
      <c r="BBV283" s="755"/>
      <c r="BBW283" s="755"/>
      <c r="BBX283" s="755"/>
      <c r="BBY283" s="755"/>
      <c r="BBZ283" s="755"/>
      <c r="BCA283" s="755"/>
      <c r="BCB283" s="755"/>
      <c r="BCC283" s="755"/>
      <c r="BCD283" s="755"/>
      <c r="BCE283" s="755"/>
      <c r="BCF283" s="755"/>
      <c r="BCG283" s="755"/>
      <c r="BCH283" s="755"/>
      <c r="BCI283" s="755"/>
      <c r="BCJ283" s="755"/>
      <c r="BCK283" s="755"/>
      <c r="BCL283" s="755"/>
      <c r="BCM283" s="755"/>
      <c r="BCN283" s="755"/>
      <c r="BCO283" s="755"/>
      <c r="BCP283" s="755"/>
      <c r="BCQ283" s="755"/>
      <c r="BCR283" s="755"/>
      <c r="BCS283" s="755"/>
      <c r="BCT283" s="755"/>
      <c r="BCU283" s="755"/>
      <c r="BCV283" s="755"/>
      <c r="BCW283" s="755"/>
      <c r="BCX283" s="755"/>
      <c r="BCY283" s="755"/>
      <c r="BCZ283" s="755"/>
      <c r="BDA283" s="755"/>
      <c r="BDB283" s="755"/>
      <c r="BDC283" s="755"/>
      <c r="BDD283" s="755"/>
      <c r="BDE283" s="755"/>
      <c r="BDF283" s="755"/>
      <c r="BDG283" s="755"/>
      <c r="BDH283" s="755"/>
      <c r="BDI283" s="755"/>
      <c r="BDJ283" s="755"/>
      <c r="BDK283" s="755"/>
      <c r="BDL283" s="755"/>
      <c r="BDM283" s="755"/>
      <c r="BDN283" s="755"/>
      <c r="BDO283" s="755"/>
      <c r="BDP283" s="755"/>
      <c r="BDQ283" s="755"/>
      <c r="BDR283" s="755"/>
      <c r="BDS283" s="755"/>
      <c r="BDT283" s="755"/>
      <c r="BDU283" s="755"/>
      <c r="BDV283" s="755"/>
      <c r="BDW283" s="755"/>
      <c r="BDX283" s="755"/>
      <c r="BDY283" s="755"/>
      <c r="BDZ283" s="755"/>
      <c r="BEA283" s="755"/>
      <c r="BEB283" s="755"/>
      <c r="BEC283" s="755"/>
      <c r="BED283" s="755"/>
      <c r="BEE283" s="755"/>
      <c r="BEF283" s="755"/>
      <c r="BEG283" s="755"/>
      <c r="BEH283" s="755"/>
      <c r="BEI283" s="755"/>
      <c r="BEJ283" s="755"/>
      <c r="BEK283" s="755"/>
      <c r="BEL283" s="755"/>
      <c r="BEM283" s="755"/>
      <c r="BEN283" s="755"/>
      <c r="BEO283" s="755"/>
      <c r="BEP283" s="755"/>
      <c r="BEQ283" s="755"/>
      <c r="BER283" s="755"/>
      <c r="BES283" s="755"/>
      <c r="BET283" s="755"/>
      <c r="BEU283" s="755"/>
      <c r="BEV283" s="755"/>
      <c r="BEW283" s="755"/>
      <c r="BEX283" s="755"/>
      <c r="BEY283" s="755"/>
      <c r="BEZ283" s="755"/>
      <c r="BFA283" s="755"/>
      <c r="BFB283" s="755"/>
      <c r="BFC283" s="755"/>
      <c r="BFD283" s="755"/>
      <c r="BFE283" s="755"/>
      <c r="BFF283" s="755"/>
      <c r="BFG283" s="755"/>
      <c r="BFH283" s="755"/>
      <c r="BFI283" s="755"/>
      <c r="BFJ283" s="755"/>
      <c r="BFK283" s="755"/>
      <c r="BFL283" s="755"/>
      <c r="BFM283" s="755"/>
      <c r="BFN283" s="755"/>
      <c r="BFO283" s="755"/>
      <c r="BFP283" s="755"/>
      <c r="BFQ283" s="755"/>
      <c r="BFR283" s="755"/>
      <c r="BFS283" s="755"/>
      <c r="BFT283" s="755"/>
      <c r="BFU283" s="755"/>
      <c r="BFV283" s="755"/>
      <c r="BFW283" s="755"/>
      <c r="BFX283" s="755"/>
      <c r="BFY283" s="755"/>
      <c r="BFZ283" s="755"/>
      <c r="BGA283" s="755"/>
      <c r="BGB283" s="755"/>
      <c r="BGC283" s="755"/>
      <c r="BGD283" s="755"/>
      <c r="BGE283" s="755"/>
      <c r="BGF283" s="755"/>
      <c r="BGG283" s="755"/>
      <c r="BGH283" s="755"/>
      <c r="BGI283" s="755"/>
      <c r="BGJ283" s="755"/>
      <c r="BGK283" s="755"/>
      <c r="BGL283" s="755"/>
      <c r="BGM283" s="755"/>
      <c r="BGN283" s="755"/>
      <c r="BGO283" s="755"/>
      <c r="BGP283" s="755"/>
      <c r="BGQ283" s="755"/>
      <c r="BGR283" s="755"/>
      <c r="BGS283" s="755"/>
      <c r="BGT283" s="755"/>
      <c r="BGU283" s="755"/>
      <c r="BGV283" s="755"/>
      <c r="BGW283" s="755"/>
      <c r="BGX283" s="755"/>
      <c r="BGY283" s="755"/>
      <c r="BGZ283" s="755"/>
      <c r="BHA283" s="755"/>
      <c r="BHB283" s="755"/>
      <c r="BHC283" s="755"/>
      <c r="BHD283" s="755"/>
      <c r="BHE283" s="755"/>
      <c r="BHF283" s="755"/>
      <c r="BHG283" s="755"/>
      <c r="BHH283" s="755"/>
      <c r="BHI283" s="755"/>
      <c r="BHJ283" s="755"/>
      <c r="BHK283" s="755"/>
      <c r="BHL283" s="755"/>
      <c r="BHM283" s="755"/>
      <c r="BHN283" s="755"/>
      <c r="BHO283" s="755"/>
      <c r="BHP283" s="755"/>
      <c r="BHQ283" s="755"/>
      <c r="BHR283" s="755"/>
      <c r="BHS283" s="755"/>
      <c r="BHT283" s="755"/>
      <c r="BHU283" s="755"/>
      <c r="BHV283" s="755"/>
      <c r="BHW283" s="755"/>
      <c r="BHX283" s="755"/>
      <c r="BHY283" s="755"/>
      <c r="BHZ283" s="755"/>
      <c r="BIA283" s="755"/>
      <c r="BIB283" s="755"/>
      <c r="BIC283" s="755"/>
      <c r="BID283" s="755"/>
      <c r="BIE283" s="755"/>
      <c r="BIF283" s="755"/>
      <c r="BIG283" s="755"/>
      <c r="BIH283" s="755"/>
      <c r="BII283" s="755"/>
      <c r="BIJ283" s="755"/>
      <c r="BIK283" s="755"/>
      <c r="BIL283" s="755"/>
      <c r="BIM283" s="755"/>
      <c r="BIN283" s="755"/>
      <c r="BIO283" s="755"/>
      <c r="BIP283" s="755"/>
      <c r="BIQ283" s="755"/>
      <c r="BIR283" s="755"/>
      <c r="BIS283" s="755"/>
      <c r="BIT283" s="755"/>
      <c r="BIU283" s="755"/>
      <c r="BIV283" s="755"/>
      <c r="BIW283" s="755"/>
      <c r="BIX283" s="755"/>
      <c r="BIY283" s="755"/>
      <c r="BIZ283" s="755"/>
      <c r="BJA283" s="755"/>
      <c r="BJB283" s="755"/>
      <c r="BJC283" s="755"/>
      <c r="BJD283" s="755"/>
      <c r="BJE283" s="755"/>
      <c r="BJF283" s="755"/>
      <c r="BJG283" s="755"/>
      <c r="BJH283" s="755"/>
      <c r="BJI283" s="755"/>
      <c r="BJJ283" s="755"/>
      <c r="BJK283" s="755"/>
      <c r="BJL283" s="755"/>
      <c r="BJM283" s="755"/>
      <c r="BJN283" s="755"/>
      <c r="BJO283" s="755"/>
      <c r="BJP283" s="755"/>
      <c r="BJQ283" s="755"/>
      <c r="BJR283" s="755"/>
      <c r="BJS283" s="755"/>
      <c r="BJT283" s="755"/>
      <c r="BJU283" s="755"/>
      <c r="BJV283" s="755"/>
      <c r="BJW283" s="755"/>
      <c r="BJX283" s="755"/>
      <c r="BJY283" s="755"/>
      <c r="BJZ283" s="755"/>
      <c r="BKA283" s="755"/>
      <c r="BKB283" s="755"/>
      <c r="BKC283" s="755"/>
      <c r="BKD283" s="755"/>
      <c r="BKE283" s="755"/>
      <c r="BKF283" s="755"/>
      <c r="BKG283" s="755"/>
      <c r="BKH283" s="755"/>
      <c r="BKI283" s="755"/>
      <c r="BKJ283" s="755"/>
      <c r="BKK283" s="755"/>
      <c r="BKL283" s="755"/>
      <c r="BKM283" s="755"/>
      <c r="BKN283" s="755"/>
      <c r="BKO283" s="755"/>
      <c r="BKP283" s="755"/>
      <c r="BKQ283" s="755"/>
      <c r="BKR283" s="755"/>
      <c r="BKS283" s="755"/>
      <c r="BKT283" s="755"/>
      <c r="BKU283" s="755"/>
      <c r="BKV283" s="755"/>
      <c r="BKW283" s="755"/>
      <c r="BKX283" s="755"/>
      <c r="BKY283" s="755"/>
      <c r="BKZ283" s="755"/>
      <c r="BLA283" s="755"/>
      <c r="BLB283" s="755"/>
      <c r="BLC283" s="755"/>
      <c r="BLD283" s="755"/>
      <c r="BLE283" s="755"/>
      <c r="BLF283" s="755"/>
      <c r="BLG283" s="755"/>
      <c r="BLH283" s="755"/>
      <c r="BLI283" s="755"/>
      <c r="BLJ283" s="755"/>
      <c r="BLK283" s="755"/>
      <c r="BLL283" s="755"/>
      <c r="BLM283" s="755"/>
      <c r="BLN283" s="755"/>
      <c r="BLO283" s="755"/>
      <c r="BLP283" s="755"/>
      <c r="BLQ283" s="755"/>
      <c r="BLR283" s="755"/>
      <c r="BLS283" s="755"/>
      <c r="BLT283" s="755"/>
      <c r="BLU283" s="755"/>
      <c r="BLV283" s="755"/>
      <c r="BLW283" s="755"/>
      <c r="BLX283" s="755"/>
      <c r="BLY283" s="755"/>
      <c r="BLZ283" s="755"/>
      <c r="BMA283" s="755"/>
      <c r="BMB283" s="755"/>
      <c r="BMC283" s="755"/>
      <c r="BMD283" s="755"/>
      <c r="BME283" s="755"/>
      <c r="BMF283" s="755"/>
      <c r="BMG283" s="755"/>
      <c r="BMH283" s="755"/>
      <c r="BMI283" s="755"/>
      <c r="BMJ283" s="755"/>
      <c r="BMK283" s="755"/>
      <c r="BML283" s="755"/>
      <c r="BMM283" s="755"/>
      <c r="BMN283" s="755"/>
      <c r="BMO283" s="755"/>
      <c r="BMP283" s="755"/>
      <c r="BMQ283" s="755"/>
      <c r="BMR283" s="755"/>
      <c r="BMS283" s="755"/>
      <c r="BMT283" s="755"/>
      <c r="BMU283" s="755"/>
      <c r="BMV283" s="755"/>
      <c r="BMW283" s="755"/>
      <c r="BMX283" s="755"/>
      <c r="BMY283" s="755"/>
      <c r="BMZ283" s="755"/>
      <c r="BNA283" s="755"/>
      <c r="BNB283" s="755"/>
      <c r="BNC283" s="755"/>
      <c r="BND283" s="755"/>
      <c r="BNE283" s="755"/>
      <c r="BNF283" s="755"/>
      <c r="BNG283" s="755"/>
      <c r="BNH283" s="755"/>
      <c r="BNI283" s="755"/>
      <c r="BNJ283" s="755"/>
      <c r="BNK283" s="755"/>
      <c r="BNL283" s="755"/>
      <c r="BNM283" s="755"/>
      <c r="BNN283" s="755"/>
      <c r="BNO283" s="755"/>
      <c r="BNP283" s="755"/>
      <c r="BNQ283" s="755"/>
      <c r="BNR283" s="755"/>
      <c r="BNS283" s="755"/>
      <c r="BNT283" s="755"/>
      <c r="BNU283" s="755"/>
      <c r="BNV283" s="755"/>
      <c r="BNW283" s="755"/>
      <c r="BNX283" s="755"/>
      <c r="BNY283" s="755"/>
      <c r="BNZ283" s="755"/>
      <c r="BOA283" s="755"/>
      <c r="BOB283" s="755"/>
      <c r="BOC283" s="755"/>
      <c r="BOD283" s="755"/>
      <c r="BOE283" s="755"/>
      <c r="BOF283" s="755"/>
      <c r="BOG283" s="755"/>
      <c r="BOH283" s="755"/>
      <c r="BOI283" s="755"/>
      <c r="BOJ283" s="755"/>
      <c r="BOK283" s="755"/>
      <c r="BOL283" s="755"/>
      <c r="BOM283" s="755"/>
      <c r="BON283" s="755"/>
      <c r="BOO283" s="755"/>
      <c r="BOP283" s="755"/>
      <c r="BOQ283" s="755"/>
      <c r="BOR283" s="755"/>
      <c r="BOS283" s="755"/>
      <c r="BOT283" s="755"/>
      <c r="BOU283" s="755"/>
      <c r="BOV283" s="755"/>
      <c r="BOW283" s="755"/>
      <c r="BOX283" s="755"/>
      <c r="BOY283" s="755"/>
      <c r="BOZ283" s="755"/>
      <c r="BPA283" s="755"/>
      <c r="BPB283" s="755"/>
      <c r="BPC283" s="755"/>
      <c r="BPD283" s="755"/>
      <c r="BPE283" s="755"/>
      <c r="BPF283" s="755"/>
      <c r="BPG283" s="755"/>
      <c r="BPH283" s="755"/>
      <c r="BPI283" s="755"/>
      <c r="BPJ283" s="755"/>
      <c r="BPK283" s="755"/>
      <c r="BPL283" s="755"/>
      <c r="BPM283" s="755"/>
      <c r="BPN283" s="755"/>
      <c r="BPO283" s="755"/>
      <c r="BPP283" s="755"/>
      <c r="BPQ283" s="755"/>
      <c r="BPR283" s="755"/>
      <c r="BPS283" s="755"/>
      <c r="BPT283" s="755"/>
      <c r="BPU283" s="755"/>
      <c r="BPV283" s="755"/>
      <c r="BPW283" s="755"/>
      <c r="BPX283" s="755"/>
      <c r="BPY283" s="755"/>
      <c r="BPZ283" s="755"/>
      <c r="BQA283" s="755"/>
      <c r="BQB283" s="755"/>
      <c r="BQC283" s="755"/>
      <c r="BQD283" s="755"/>
      <c r="BQE283" s="755"/>
      <c r="BQF283" s="755"/>
      <c r="BQG283" s="755"/>
      <c r="BQH283" s="755"/>
      <c r="BQI283" s="755"/>
      <c r="BQJ283" s="755"/>
      <c r="BQK283" s="755"/>
      <c r="BQL283" s="755"/>
      <c r="BQM283" s="755"/>
      <c r="BQN283" s="755"/>
      <c r="BQO283" s="755"/>
      <c r="BQP283" s="755"/>
      <c r="BQQ283" s="755"/>
      <c r="BQR283" s="755"/>
      <c r="BQS283" s="755"/>
      <c r="BQT283" s="755"/>
      <c r="BQU283" s="755"/>
      <c r="BQV283" s="755"/>
      <c r="BQW283" s="755"/>
      <c r="BQX283" s="755"/>
      <c r="BQY283" s="755"/>
      <c r="BQZ283" s="755"/>
      <c r="BRA283" s="755"/>
      <c r="BRB283" s="755"/>
      <c r="BRC283" s="755"/>
      <c r="BRD283" s="755"/>
      <c r="BRE283" s="755"/>
      <c r="BRF283" s="755"/>
      <c r="BRG283" s="755"/>
      <c r="BRH283" s="755"/>
      <c r="BRI283" s="755"/>
      <c r="BRJ283" s="755"/>
      <c r="BRK283" s="755"/>
      <c r="BRL283" s="755"/>
      <c r="BRM283" s="755"/>
      <c r="BRN283" s="755"/>
      <c r="BRO283" s="755"/>
      <c r="BRP283" s="755"/>
      <c r="BRQ283" s="755"/>
      <c r="BRR283" s="755"/>
      <c r="BRS283" s="755"/>
      <c r="BRT283" s="755"/>
      <c r="BRU283" s="755"/>
      <c r="BRV283" s="755"/>
      <c r="BRW283" s="755"/>
      <c r="BRX283" s="755"/>
      <c r="BRY283" s="755"/>
      <c r="BRZ283" s="755"/>
      <c r="BSA283" s="755"/>
      <c r="BSB283" s="755"/>
      <c r="BSC283" s="755"/>
      <c r="BSD283" s="755"/>
      <c r="BSE283" s="755"/>
      <c r="BSF283" s="755"/>
      <c r="BSG283" s="755"/>
      <c r="BSH283" s="755"/>
      <c r="BSI283" s="755"/>
      <c r="BSJ283" s="755"/>
      <c r="BSK283" s="755"/>
      <c r="BSL283" s="755"/>
      <c r="BSM283" s="755"/>
      <c r="BSN283" s="755"/>
      <c r="BSO283" s="755"/>
      <c r="BSP283" s="755"/>
      <c r="BSQ283" s="755"/>
      <c r="BSR283" s="755"/>
      <c r="BSS283" s="755"/>
      <c r="BST283" s="755"/>
      <c r="BSU283" s="755"/>
      <c r="BSV283" s="755"/>
      <c r="BSW283" s="755"/>
      <c r="BSX283" s="755"/>
      <c r="BSY283" s="755"/>
      <c r="BSZ283" s="755"/>
      <c r="BTA283" s="755"/>
      <c r="BTB283" s="755"/>
      <c r="BTC283" s="755"/>
      <c r="BTD283" s="755"/>
      <c r="BTE283" s="755"/>
      <c r="BTF283" s="755"/>
      <c r="BTG283" s="755"/>
      <c r="BTH283" s="755"/>
      <c r="BTI283" s="755"/>
      <c r="BTJ283" s="755"/>
      <c r="BTK283" s="755"/>
      <c r="BTL283" s="755"/>
      <c r="BTM283" s="755"/>
      <c r="BTN283" s="755"/>
      <c r="BTO283" s="755"/>
      <c r="BTP283" s="755"/>
      <c r="BTQ283" s="755"/>
      <c r="BTR283" s="755"/>
      <c r="BTS283" s="755"/>
      <c r="BTT283" s="755"/>
      <c r="BTU283" s="755"/>
      <c r="BTV283" s="755"/>
      <c r="BTW283" s="755"/>
      <c r="BTX283" s="755"/>
      <c r="BTY283" s="755"/>
      <c r="BTZ283" s="755"/>
      <c r="BUA283" s="755"/>
      <c r="BUB283" s="755"/>
      <c r="BUC283" s="755"/>
      <c r="BUD283" s="755"/>
      <c r="BUE283" s="755"/>
      <c r="BUF283" s="755"/>
      <c r="BUG283" s="755"/>
      <c r="BUH283" s="755"/>
      <c r="BUI283" s="755"/>
      <c r="BUJ283" s="755"/>
      <c r="BUK283" s="755"/>
      <c r="BUL283" s="755"/>
      <c r="BUM283" s="755"/>
      <c r="BUN283" s="755"/>
      <c r="BUO283" s="755"/>
      <c r="BUP283" s="755"/>
      <c r="BUQ283" s="755"/>
      <c r="BUR283" s="755"/>
      <c r="BUS283" s="755"/>
      <c r="BUT283" s="755"/>
      <c r="BUU283" s="755"/>
      <c r="BUV283" s="755"/>
      <c r="BUW283" s="755"/>
      <c r="BUX283" s="755"/>
      <c r="BUY283" s="755"/>
      <c r="BUZ283" s="755"/>
      <c r="BVA283" s="755"/>
      <c r="BVB283" s="755"/>
      <c r="BVC283" s="755"/>
      <c r="BVD283" s="755"/>
      <c r="BVE283" s="755"/>
      <c r="BVF283" s="755"/>
      <c r="BVG283" s="755"/>
      <c r="BVH283" s="755"/>
      <c r="BVI283" s="755"/>
      <c r="BVJ283" s="755"/>
      <c r="BVK283" s="755"/>
      <c r="BVL283" s="755"/>
      <c r="BVM283" s="755"/>
      <c r="BVN283" s="755"/>
      <c r="BVO283" s="755"/>
      <c r="BVP283" s="755"/>
      <c r="BVQ283" s="755"/>
      <c r="BVR283" s="755"/>
      <c r="BVS283" s="755"/>
      <c r="BVT283" s="755"/>
      <c r="BVU283" s="755"/>
      <c r="BVV283" s="755"/>
      <c r="BVW283" s="755"/>
      <c r="BVX283" s="755"/>
      <c r="BVY283" s="755"/>
      <c r="BVZ283" s="755"/>
      <c r="BWA283" s="755"/>
      <c r="BWB283" s="755"/>
      <c r="BWC283" s="755"/>
      <c r="BWD283" s="755"/>
      <c r="BWE283" s="755"/>
      <c r="BWF283" s="755"/>
      <c r="BWG283" s="755"/>
      <c r="BWH283" s="755"/>
      <c r="BWI283" s="755"/>
      <c r="BWJ283" s="755"/>
      <c r="BWK283" s="755"/>
      <c r="BWL283" s="755"/>
      <c r="BWM283" s="755"/>
      <c r="BWN283" s="755"/>
      <c r="BWO283" s="755"/>
      <c r="BWP283" s="755"/>
      <c r="BWQ283" s="755"/>
      <c r="BWR283" s="755"/>
      <c r="BWS283" s="755"/>
      <c r="BWT283" s="755"/>
      <c r="BWU283" s="755"/>
      <c r="BWV283" s="755"/>
      <c r="BWW283" s="755"/>
      <c r="BWX283" s="755"/>
      <c r="BWY283" s="755"/>
      <c r="BWZ283" s="755"/>
      <c r="BXA283" s="755"/>
      <c r="BXB283" s="755"/>
      <c r="BXC283" s="755"/>
      <c r="BXD283" s="755"/>
      <c r="BXE283" s="755"/>
      <c r="BXF283" s="755"/>
      <c r="BXG283" s="755"/>
      <c r="BXH283" s="755"/>
      <c r="BXI283" s="755"/>
      <c r="BXJ283" s="755"/>
      <c r="BXK283" s="755"/>
      <c r="BXL283" s="755"/>
      <c r="BXM283" s="755"/>
      <c r="BXN283" s="755"/>
      <c r="BXO283" s="755"/>
      <c r="BXP283" s="755"/>
      <c r="BXQ283" s="755"/>
      <c r="BXR283" s="755"/>
      <c r="BXS283" s="755"/>
      <c r="BXT283" s="755"/>
      <c r="BXU283" s="755"/>
      <c r="BXV283" s="755"/>
      <c r="BXW283" s="755"/>
      <c r="BXX283" s="755"/>
      <c r="BXY283" s="755"/>
      <c r="BXZ283" s="755"/>
      <c r="BYA283" s="755"/>
      <c r="BYB283" s="755"/>
      <c r="BYC283" s="755"/>
      <c r="BYD283" s="755"/>
      <c r="BYE283" s="755"/>
      <c r="BYF283" s="755"/>
      <c r="BYG283" s="755"/>
      <c r="BYH283" s="755"/>
      <c r="BYI283" s="755"/>
      <c r="BYJ283" s="755"/>
      <c r="BYK283" s="755"/>
      <c r="BYL283" s="755"/>
      <c r="BYM283" s="755"/>
      <c r="BYN283" s="755"/>
      <c r="BYO283" s="755"/>
      <c r="BYP283" s="755"/>
      <c r="BYQ283" s="755"/>
      <c r="BYR283" s="755"/>
      <c r="BYS283" s="755"/>
      <c r="BYT283" s="755"/>
      <c r="BYU283" s="755"/>
      <c r="BYV283" s="755"/>
      <c r="BYW283" s="755"/>
      <c r="BYX283" s="755"/>
      <c r="BYY283" s="755"/>
      <c r="BYZ283" s="755"/>
      <c r="BZA283" s="755"/>
      <c r="BZB283" s="755"/>
      <c r="BZC283" s="755"/>
      <c r="BZD283" s="755"/>
      <c r="BZE283" s="755"/>
      <c r="BZF283" s="755"/>
      <c r="BZG283" s="755"/>
      <c r="BZH283" s="755"/>
      <c r="BZI283" s="755"/>
      <c r="BZJ283" s="755"/>
      <c r="BZK283" s="755"/>
      <c r="BZL283" s="755"/>
      <c r="BZM283" s="755"/>
      <c r="BZN283" s="755"/>
      <c r="BZO283" s="755"/>
      <c r="BZP283" s="755"/>
      <c r="BZQ283" s="755"/>
      <c r="BZR283" s="755"/>
      <c r="BZS283" s="755"/>
      <c r="BZT283" s="755"/>
      <c r="BZU283" s="755"/>
      <c r="BZV283" s="755"/>
      <c r="BZW283" s="755"/>
      <c r="BZX283" s="755"/>
      <c r="BZY283" s="755"/>
      <c r="BZZ283" s="755"/>
      <c r="CAA283" s="755"/>
      <c r="CAB283" s="755"/>
      <c r="CAC283" s="755"/>
      <c r="CAD283" s="755"/>
      <c r="CAE283" s="755"/>
      <c r="CAF283" s="755"/>
      <c r="CAG283" s="755"/>
      <c r="CAH283" s="755"/>
      <c r="CAI283" s="755"/>
      <c r="CAJ283" s="755"/>
      <c r="CAK283" s="755"/>
      <c r="CAL283" s="755"/>
      <c r="CAM283" s="755"/>
      <c r="CAN283" s="755"/>
      <c r="CAO283" s="755"/>
      <c r="CAP283" s="755"/>
      <c r="CAQ283" s="755"/>
      <c r="CAR283" s="755"/>
      <c r="CAS283" s="755"/>
      <c r="CAT283" s="755"/>
      <c r="CAU283" s="755"/>
      <c r="CAV283" s="755"/>
      <c r="CAW283" s="755"/>
      <c r="CAX283" s="755"/>
      <c r="CAY283" s="755"/>
      <c r="CAZ283" s="755"/>
      <c r="CBA283" s="755"/>
      <c r="CBB283" s="755"/>
      <c r="CBC283" s="755"/>
      <c r="CBD283" s="755"/>
      <c r="CBE283" s="755"/>
      <c r="CBF283" s="755"/>
      <c r="CBG283" s="755"/>
      <c r="CBH283" s="755"/>
      <c r="CBI283" s="755"/>
      <c r="CBJ283" s="755"/>
      <c r="CBK283" s="755"/>
      <c r="CBL283" s="755"/>
      <c r="CBM283" s="755"/>
      <c r="CBN283" s="755"/>
      <c r="CBO283" s="755"/>
      <c r="CBP283" s="755"/>
      <c r="CBQ283" s="755"/>
      <c r="CBR283" s="755"/>
      <c r="CBS283" s="755"/>
      <c r="CBT283" s="755"/>
      <c r="CBU283" s="755"/>
      <c r="CBV283" s="755"/>
      <c r="CBW283" s="755"/>
      <c r="CBX283" s="755"/>
      <c r="CBY283" s="755"/>
      <c r="CBZ283" s="755"/>
      <c r="CCA283" s="755"/>
      <c r="CCB283" s="755"/>
      <c r="CCC283" s="755"/>
      <c r="CCD283" s="755"/>
      <c r="CCE283" s="755"/>
      <c r="CCF283" s="755"/>
      <c r="CCG283" s="755"/>
      <c r="CCH283" s="755"/>
      <c r="CCI283" s="755"/>
      <c r="CCJ283" s="755"/>
      <c r="CCK283" s="755"/>
      <c r="CCL283" s="755"/>
      <c r="CCM283" s="755"/>
      <c r="CCN283" s="755"/>
      <c r="CCO283" s="755"/>
      <c r="CCP283" s="755"/>
      <c r="CCQ283" s="755"/>
      <c r="CCR283" s="755"/>
      <c r="CCS283" s="755"/>
      <c r="CCT283" s="755"/>
      <c r="CCU283" s="755"/>
      <c r="CCV283" s="755"/>
      <c r="CCW283" s="755"/>
      <c r="CCX283" s="755"/>
      <c r="CCY283" s="755"/>
      <c r="CCZ283" s="755"/>
      <c r="CDA283" s="755"/>
      <c r="CDB283" s="755"/>
      <c r="CDC283" s="755"/>
      <c r="CDD283" s="755"/>
      <c r="CDE283" s="755"/>
      <c r="CDF283" s="755"/>
      <c r="CDG283" s="755"/>
      <c r="CDH283" s="755"/>
      <c r="CDI283" s="755"/>
      <c r="CDJ283" s="755"/>
      <c r="CDK283" s="755"/>
      <c r="CDL283" s="755"/>
      <c r="CDM283" s="755"/>
      <c r="CDN283" s="755"/>
      <c r="CDO283" s="755"/>
      <c r="CDP283" s="755"/>
      <c r="CDQ283" s="755"/>
      <c r="CDR283" s="755"/>
      <c r="CDS283" s="755"/>
      <c r="CDT283" s="755"/>
      <c r="CDU283" s="755"/>
      <c r="CDV283" s="755"/>
      <c r="CDW283" s="755"/>
      <c r="CDX283" s="755"/>
      <c r="CDY283" s="755"/>
      <c r="CDZ283" s="755"/>
      <c r="CEA283" s="755"/>
      <c r="CEB283" s="755"/>
      <c r="CEC283" s="755"/>
      <c r="CED283" s="755"/>
      <c r="CEE283" s="755"/>
      <c r="CEF283" s="755"/>
      <c r="CEG283" s="755"/>
      <c r="CEH283" s="755"/>
      <c r="CEI283" s="755"/>
      <c r="CEJ283" s="755"/>
      <c r="CEK283" s="755"/>
      <c r="CEL283" s="755"/>
      <c r="CEM283" s="755"/>
      <c r="CEN283" s="755"/>
      <c r="CEO283" s="755"/>
      <c r="CEP283" s="755"/>
      <c r="CEQ283" s="755"/>
      <c r="CER283" s="755"/>
      <c r="CES283" s="755"/>
      <c r="CET283" s="755"/>
      <c r="CEU283" s="755"/>
      <c r="CEV283" s="755"/>
      <c r="CEW283" s="755"/>
      <c r="CEX283" s="755"/>
      <c r="CEY283" s="755"/>
      <c r="CEZ283" s="755"/>
      <c r="CFA283" s="755"/>
      <c r="CFB283" s="755"/>
      <c r="CFC283" s="755"/>
      <c r="CFD283" s="755"/>
      <c r="CFE283" s="755"/>
      <c r="CFF283" s="755"/>
      <c r="CFG283" s="755"/>
      <c r="CFH283" s="755"/>
      <c r="CFI283" s="755"/>
      <c r="CFJ283" s="755"/>
      <c r="CFK283" s="755"/>
      <c r="CFL283" s="755"/>
      <c r="CFM283" s="755"/>
      <c r="CFN283" s="755"/>
      <c r="CFO283" s="755"/>
      <c r="CFP283" s="755"/>
      <c r="CFQ283" s="755"/>
      <c r="CFR283" s="755"/>
      <c r="CFS283" s="755"/>
      <c r="CFT283" s="755"/>
      <c r="CFU283" s="755"/>
      <c r="CFV283" s="755"/>
      <c r="CFW283" s="755"/>
      <c r="CFX283" s="755"/>
      <c r="CFY283" s="755"/>
      <c r="CFZ283" s="755"/>
      <c r="CGA283" s="755"/>
      <c r="CGB283" s="755"/>
      <c r="CGC283" s="755"/>
      <c r="CGD283" s="755"/>
      <c r="CGE283" s="755"/>
      <c r="CGF283" s="755"/>
      <c r="CGG283" s="755"/>
      <c r="CGH283" s="755"/>
      <c r="CGI283" s="755"/>
      <c r="CGJ283" s="755"/>
      <c r="CGK283" s="755"/>
      <c r="CGL283" s="755"/>
      <c r="CGM283" s="755"/>
      <c r="CGN283" s="755"/>
      <c r="CGO283" s="755"/>
      <c r="CGP283" s="755"/>
      <c r="CGQ283" s="755"/>
      <c r="CGR283" s="755"/>
      <c r="CGS283" s="755"/>
      <c r="CGT283" s="755"/>
      <c r="CGU283" s="755"/>
      <c r="CGV283" s="755"/>
      <c r="CGW283" s="755"/>
      <c r="CGX283" s="755"/>
      <c r="CGY283" s="755"/>
      <c r="CGZ283" s="755"/>
      <c r="CHA283" s="755"/>
      <c r="CHB283" s="755"/>
      <c r="CHC283" s="755"/>
      <c r="CHD283" s="755"/>
      <c r="CHE283" s="755"/>
      <c r="CHF283" s="755"/>
      <c r="CHG283" s="755"/>
      <c r="CHH283" s="755"/>
      <c r="CHI283" s="755"/>
      <c r="CHJ283" s="755"/>
      <c r="CHK283" s="755"/>
      <c r="CHL283" s="755"/>
      <c r="CHM283" s="755"/>
      <c r="CHN283" s="755"/>
      <c r="CHO283" s="755"/>
      <c r="CHP283" s="755"/>
      <c r="CHQ283" s="755"/>
      <c r="CHR283" s="755"/>
      <c r="CHS283" s="755"/>
      <c r="CHT283" s="755"/>
      <c r="CHU283" s="755"/>
      <c r="CHV283" s="755"/>
      <c r="CHW283" s="755"/>
      <c r="CHX283" s="755"/>
      <c r="CHY283" s="755"/>
      <c r="CHZ283" s="755"/>
      <c r="CIA283" s="755"/>
      <c r="CIB283" s="755"/>
      <c r="CIC283" s="755"/>
      <c r="CID283" s="755"/>
      <c r="CIE283" s="755"/>
      <c r="CIF283" s="755"/>
      <c r="CIG283" s="755"/>
      <c r="CIH283" s="755"/>
      <c r="CII283" s="755"/>
      <c r="CIJ283" s="755"/>
      <c r="CIK283" s="755"/>
      <c r="CIL283" s="755"/>
      <c r="CIM283" s="755"/>
      <c r="CIN283" s="755"/>
      <c r="CIO283" s="755"/>
      <c r="CIP283" s="755"/>
      <c r="CIQ283" s="755"/>
      <c r="CIR283" s="755"/>
      <c r="CIS283" s="755"/>
      <c r="CIT283" s="755"/>
      <c r="CIU283" s="755"/>
      <c r="CIV283" s="755"/>
      <c r="CIW283" s="755"/>
      <c r="CIX283" s="755"/>
      <c r="CIY283" s="755"/>
      <c r="CIZ283" s="755"/>
      <c r="CJA283" s="755"/>
      <c r="CJB283" s="755"/>
      <c r="CJC283" s="755"/>
      <c r="CJD283" s="755"/>
      <c r="CJE283" s="755"/>
      <c r="CJF283" s="755"/>
      <c r="CJG283" s="755"/>
      <c r="CJH283" s="755"/>
      <c r="CJI283" s="755"/>
      <c r="CJJ283" s="755"/>
      <c r="CJK283" s="755"/>
      <c r="CJL283" s="755"/>
      <c r="CJM283" s="755"/>
      <c r="CJN283" s="755"/>
      <c r="CJO283" s="755"/>
      <c r="CJP283" s="755"/>
      <c r="CJQ283" s="755"/>
      <c r="CJR283" s="755"/>
      <c r="CJS283" s="755"/>
      <c r="CJT283" s="755"/>
      <c r="CJU283" s="755"/>
      <c r="CJV283" s="755"/>
      <c r="CJW283" s="755"/>
      <c r="CJX283" s="755"/>
      <c r="CJY283" s="755"/>
      <c r="CJZ283" s="755"/>
      <c r="CKA283" s="755"/>
      <c r="CKB283" s="755"/>
      <c r="CKC283" s="755"/>
      <c r="CKD283" s="755"/>
      <c r="CKE283" s="755"/>
      <c r="CKF283" s="755"/>
      <c r="CKG283" s="755"/>
      <c r="CKH283" s="755"/>
      <c r="CKI283" s="755"/>
      <c r="CKJ283" s="755"/>
      <c r="CKK283" s="755"/>
      <c r="CKL283" s="755"/>
      <c r="CKM283" s="755"/>
      <c r="CKN283" s="755"/>
      <c r="CKO283" s="755"/>
      <c r="CKP283" s="755"/>
      <c r="CKQ283" s="755"/>
      <c r="CKR283" s="755"/>
      <c r="CKS283" s="755"/>
      <c r="CKT283" s="755"/>
      <c r="CKU283" s="755"/>
      <c r="CKV283" s="755"/>
      <c r="CKW283" s="755"/>
      <c r="CKX283" s="755"/>
      <c r="CKY283" s="755"/>
      <c r="CKZ283" s="755"/>
      <c r="CLA283" s="755"/>
      <c r="CLB283" s="755"/>
      <c r="CLC283" s="755"/>
      <c r="CLD283" s="755"/>
      <c r="CLE283" s="755"/>
      <c r="CLF283" s="755"/>
      <c r="CLG283" s="755"/>
      <c r="CLH283" s="755"/>
      <c r="CLI283" s="755"/>
      <c r="CLJ283" s="755"/>
      <c r="CLK283" s="755"/>
      <c r="CLL283" s="755"/>
      <c r="CLM283" s="755"/>
      <c r="CLN283" s="755"/>
      <c r="CLO283" s="755"/>
      <c r="CLP283" s="755"/>
      <c r="CLQ283" s="755"/>
      <c r="CLR283" s="755"/>
      <c r="CLS283" s="755"/>
      <c r="CLT283" s="755"/>
      <c r="CLU283" s="755"/>
      <c r="CLV283" s="755"/>
      <c r="CLW283" s="755"/>
      <c r="CLX283" s="755"/>
      <c r="CLY283" s="755"/>
      <c r="CLZ283" s="755"/>
      <c r="CMA283" s="755"/>
      <c r="CMB283" s="755"/>
      <c r="CMC283" s="755"/>
      <c r="CMD283" s="755"/>
      <c r="CME283" s="755"/>
      <c r="CMF283" s="755"/>
      <c r="CMG283" s="755"/>
      <c r="CMH283" s="755"/>
      <c r="CMI283" s="755"/>
      <c r="CMJ283" s="755"/>
      <c r="CMK283" s="755"/>
      <c r="CML283" s="755"/>
      <c r="CMM283" s="755"/>
      <c r="CMN283" s="755"/>
      <c r="CMO283" s="755"/>
      <c r="CMP283" s="755"/>
      <c r="CMQ283" s="755"/>
      <c r="CMR283" s="755"/>
      <c r="CMS283" s="755"/>
      <c r="CMT283" s="755"/>
      <c r="CMU283" s="755"/>
      <c r="CMV283" s="755"/>
      <c r="CMW283" s="755"/>
      <c r="CMX283" s="755"/>
      <c r="CMY283" s="755"/>
      <c r="CMZ283" s="755"/>
      <c r="CNA283" s="755"/>
      <c r="CNB283" s="755"/>
      <c r="CNC283" s="755"/>
      <c r="CND283" s="755"/>
      <c r="CNE283" s="755"/>
      <c r="CNF283" s="755"/>
      <c r="CNG283" s="755"/>
      <c r="CNH283" s="755"/>
      <c r="CNI283" s="755"/>
      <c r="CNJ283" s="755"/>
      <c r="CNK283" s="755"/>
      <c r="CNL283" s="755"/>
      <c r="CNM283" s="755"/>
      <c r="CNN283" s="755"/>
      <c r="CNO283" s="755"/>
      <c r="CNP283" s="755"/>
      <c r="CNQ283" s="755"/>
      <c r="CNR283" s="755"/>
      <c r="CNS283" s="755"/>
      <c r="CNT283" s="755"/>
      <c r="CNU283" s="755"/>
      <c r="CNV283" s="755"/>
      <c r="CNW283" s="755"/>
      <c r="CNX283" s="755"/>
      <c r="CNY283" s="755"/>
      <c r="CNZ283" s="755"/>
      <c r="COA283" s="755"/>
      <c r="COB283" s="755"/>
      <c r="COC283" s="755"/>
      <c r="COD283" s="755"/>
      <c r="COE283" s="755"/>
      <c r="COF283" s="755"/>
      <c r="COG283" s="755"/>
      <c r="COH283" s="755"/>
      <c r="COI283" s="755"/>
      <c r="COJ283" s="755"/>
      <c r="COK283" s="755"/>
      <c r="COL283" s="755"/>
      <c r="COM283" s="755"/>
      <c r="CON283" s="755"/>
      <c r="COO283" s="755"/>
      <c r="COP283" s="755"/>
      <c r="COQ283" s="755"/>
      <c r="COR283" s="755"/>
      <c r="COS283" s="755"/>
      <c r="COT283" s="755"/>
      <c r="COU283" s="755"/>
      <c r="COV283" s="755"/>
      <c r="COW283" s="755"/>
      <c r="COX283" s="755"/>
      <c r="COY283" s="755"/>
      <c r="COZ283" s="755"/>
      <c r="CPA283" s="755"/>
      <c r="CPB283" s="755"/>
      <c r="CPC283" s="755"/>
      <c r="CPD283" s="755"/>
      <c r="CPE283" s="755"/>
      <c r="CPF283" s="755"/>
      <c r="CPG283" s="755"/>
      <c r="CPH283" s="755"/>
      <c r="CPI283" s="755"/>
      <c r="CPJ283" s="755"/>
      <c r="CPK283" s="755"/>
      <c r="CPL283" s="755"/>
      <c r="CPM283" s="755"/>
      <c r="CPN283" s="755"/>
      <c r="CPO283" s="755"/>
      <c r="CPP283" s="755"/>
      <c r="CPQ283" s="755"/>
      <c r="CPR283" s="755"/>
      <c r="CPS283" s="755"/>
      <c r="CPT283" s="755"/>
      <c r="CPU283" s="755"/>
      <c r="CPV283" s="755"/>
      <c r="CPW283" s="755"/>
      <c r="CPX283" s="755"/>
      <c r="CPY283" s="755"/>
      <c r="CPZ283" s="755"/>
      <c r="CQA283" s="755"/>
      <c r="CQB283" s="755"/>
      <c r="CQC283" s="755"/>
      <c r="CQD283" s="755"/>
      <c r="CQE283" s="755"/>
      <c r="CQF283" s="755"/>
      <c r="CQG283" s="755"/>
      <c r="CQH283" s="755"/>
      <c r="CQI283" s="755"/>
      <c r="CQJ283" s="755"/>
      <c r="CQK283" s="755"/>
      <c r="CQL283" s="755"/>
      <c r="CQM283" s="755"/>
      <c r="CQN283" s="755"/>
      <c r="CQO283" s="755"/>
      <c r="CQP283" s="755"/>
      <c r="CQQ283" s="755"/>
      <c r="CQR283" s="755"/>
      <c r="CQS283" s="755"/>
      <c r="CQT283" s="755"/>
      <c r="CQU283" s="755"/>
      <c r="CQV283" s="755"/>
      <c r="CQW283" s="755"/>
      <c r="CQX283" s="755"/>
      <c r="CQY283" s="755"/>
      <c r="CQZ283" s="755"/>
      <c r="CRA283" s="755"/>
      <c r="CRB283" s="755"/>
      <c r="CRC283" s="755"/>
      <c r="CRD283" s="755"/>
      <c r="CRE283" s="755"/>
      <c r="CRF283" s="755"/>
      <c r="CRG283" s="755"/>
      <c r="CRH283" s="755"/>
      <c r="CRI283" s="755"/>
      <c r="CRJ283" s="755"/>
      <c r="CRK283" s="755"/>
      <c r="CRL283" s="755"/>
      <c r="CRM283" s="755"/>
      <c r="CRN283" s="755"/>
      <c r="CRO283" s="755"/>
      <c r="CRP283" s="755"/>
      <c r="CRQ283" s="755"/>
      <c r="CRR283" s="755"/>
      <c r="CRS283" s="755"/>
      <c r="CRT283" s="755"/>
      <c r="CRU283" s="755"/>
      <c r="CRV283" s="755"/>
      <c r="CRW283" s="755"/>
      <c r="CRX283" s="755"/>
      <c r="CRY283" s="755"/>
      <c r="CRZ283" s="755"/>
      <c r="CSA283" s="755"/>
      <c r="CSB283" s="755"/>
      <c r="CSC283" s="755"/>
      <c r="CSD283" s="755"/>
      <c r="CSE283" s="755"/>
      <c r="CSF283" s="755"/>
      <c r="CSG283" s="755"/>
      <c r="CSH283" s="755"/>
      <c r="CSI283" s="755"/>
      <c r="CSJ283" s="755"/>
      <c r="CSK283" s="755"/>
      <c r="CSL283" s="755"/>
      <c r="CSM283" s="755"/>
      <c r="CSN283" s="755"/>
      <c r="CSO283" s="755"/>
      <c r="CSP283" s="755"/>
      <c r="CSQ283" s="755"/>
      <c r="CSR283" s="755"/>
      <c r="CSS283" s="755"/>
      <c r="CST283" s="755"/>
      <c r="CSU283" s="755"/>
      <c r="CSV283" s="755"/>
      <c r="CSW283" s="755"/>
      <c r="CSX283" s="755"/>
      <c r="CSY283" s="755"/>
      <c r="CSZ283" s="755"/>
      <c r="CTA283" s="755"/>
      <c r="CTB283" s="755"/>
      <c r="CTC283" s="755"/>
      <c r="CTD283" s="755"/>
      <c r="CTE283" s="755"/>
      <c r="CTF283" s="755"/>
      <c r="CTG283" s="755"/>
      <c r="CTH283" s="755"/>
      <c r="CTI283" s="755"/>
      <c r="CTJ283" s="755"/>
      <c r="CTK283" s="755"/>
      <c r="CTL283" s="755"/>
      <c r="CTM283" s="755"/>
      <c r="CTN283" s="755"/>
      <c r="CTO283" s="755"/>
      <c r="CTP283" s="755"/>
      <c r="CTQ283" s="755"/>
      <c r="CTR283" s="755"/>
      <c r="CTS283" s="755"/>
      <c r="CTT283" s="755"/>
      <c r="CTU283" s="755"/>
      <c r="CTV283" s="755"/>
      <c r="CTW283" s="755"/>
      <c r="CTX283" s="755"/>
      <c r="CTY283" s="755"/>
      <c r="CTZ283" s="755"/>
      <c r="CUA283" s="755"/>
      <c r="CUB283" s="755"/>
      <c r="CUC283" s="755"/>
      <c r="CUD283" s="755"/>
      <c r="CUE283" s="755"/>
      <c r="CUF283" s="755"/>
      <c r="CUG283" s="755"/>
      <c r="CUH283" s="755"/>
      <c r="CUI283" s="755"/>
      <c r="CUJ283" s="755"/>
      <c r="CUK283" s="755"/>
      <c r="CUL283" s="755"/>
      <c r="CUM283" s="755"/>
      <c r="CUN283" s="755"/>
      <c r="CUO283" s="755"/>
      <c r="CUP283" s="755"/>
      <c r="CUQ283" s="755"/>
      <c r="CUR283" s="755"/>
      <c r="CUS283" s="755"/>
      <c r="CUT283" s="755"/>
      <c r="CUU283" s="755"/>
      <c r="CUV283" s="755"/>
      <c r="CUW283" s="755"/>
      <c r="CUX283" s="755"/>
      <c r="CUY283" s="755"/>
      <c r="CUZ283" s="755"/>
      <c r="CVA283" s="755"/>
      <c r="CVB283" s="755"/>
      <c r="CVC283" s="755"/>
      <c r="CVD283" s="755"/>
      <c r="CVE283" s="755"/>
      <c r="CVF283" s="755"/>
      <c r="CVG283" s="755"/>
      <c r="CVH283" s="755"/>
      <c r="CVI283" s="755"/>
      <c r="CVJ283" s="755"/>
      <c r="CVK283" s="755"/>
      <c r="CVL283" s="755"/>
      <c r="CVM283" s="755"/>
      <c r="CVN283" s="755"/>
      <c r="CVO283" s="755"/>
      <c r="CVP283" s="755"/>
      <c r="CVQ283" s="755"/>
      <c r="CVR283" s="755"/>
      <c r="CVS283" s="755"/>
      <c r="CVT283" s="755"/>
      <c r="CVU283" s="755"/>
      <c r="CVV283" s="755"/>
      <c r="CVW283" s="755"/>
      <c r="CVX283" s="755"/>
      <c r="CVY283" s="755"/>
      <c r="CVZ283" s="755"/>
      <c r="CWA283" s="755"/>
      <c r="CWB283" s="755"/>
      <c r="CWC283" s="755"/>
      <c r="CWD283" s="755"/>
      <c r="CWE283" s="755"/>
      <c r="CWF283" s="755"/>
      <c r="CWG283" s="755"/>
      <c r="CWH283" s="755"/>
      <c r="CWI283" s="755"/>
      <c r="CWJ283" s="755"/>
      <c r="CWK283" s="755"/>
      <c r="CWL283" s="755"/>
      <c r="CWM283" s="755"/>
      <c r="CWN283" s="755"/>
      <c r="CWO283" s="755"/>
      <c r="CWP283" s="755"/>
      <c r="CWQ283" s="755"/>
      <c r="CWR283" s="755"/>
      <c r="CWS283" s="755"/>
      <c r="CWT283" s="755"/>
      <c r="CWU283" s="755"/>
      <c r="CWV283" s="755"/>
      <c r="CWW283" s="755"/>
      <c r="CWX283" s="755"/>
      <c r="CWY283" s="755"/>
      <c r="CWZ283" s="755"/>
      <c r="CXA283" s="755"/>
      <c r="CXB283" s="755"/>
      <c r="CXC283" s="755"/>
      <c r="CXD283" s="755"/>
      <c r="CXE283" s="755"/>
      <c r="CXF283" s="755"/>
      <c r="CXG283" s="755"/>
      <c r="CXH283" s="755"/>
      <c r="CXI283" s="755"/>
      <c r="CXJ283" s="755"/>
      <c r="CXK283" s="755"/>
      <c r="CXL283" s="755"/>
      <c r="CXM283" s="755"/>
      <c r="CXN283" s="755"/>
      <c r="CXO283" s="755"/>
      <c r="CXP283" s="755"/>
      <c r="CXQ283" s="755"/>
      <c r="CXR283" s="755"/>
      <c r="CXS283" s="755"/>
      <c r="CXT283" s="755"/>
      <c r="CXU283" s="755"/>
      <c r="CXV283" s="755"/>
      <c r="CXW283" s="755"/>
      <c r="CXX283" s="755"/>
      <c r="CXY283" s="755"/>
      <c r="CXZ283" s="755"/>
      <c r="CYA283" s="755"/>
      <c r="CYB283" s="755"/>
      <c r="CYC283" s="755"/>
      <c r="CYD283" s="755"/>
      <c r="CYE283" s="755"/>
      <c r="CYF283" s="755"/>
      <c r="CYG283" s="755"/>
      <c r="CYH283" s="755"/>
      <c r="CYI283" s="755"/>
      <c r="CYJ283" s="755"/>
      <c r="CYK283" s="755"/>
      <c r="CYL283" s="755"/>
      <c r="CYM283" s="755"/>
      <c r="CYN283" s="755"/>
      <c r="CYO283" s="755"/>
      <c r="CYP283" s="755"/>
      <c r="CYQ283" s="755"/>
      <c r="CYR283" s="755"/>
      <c r="CYS283" s="755"/>
      <c r="CYT283" s="755"/>
      <c r="CYU283" s="755"/>
      <c r="CYV283" s="755"/>
      <c r="CYW283" s="755"/>
      <c r="CYX283" s="755"/>
      <c r="CYY283" s="755"/>
      <c r="CYZ283" s="755"/>
      <c r="CZA283" s="755"/>
      <c r="CZB283" s="755"/>
      <c r="CZC283" s="755"/>
      <c r="CZD283" s="755"/>
      <c r="CZE283" s="755"/>
      <c r="CZF283" s="755"/>
      <c r="CZG283" s="755"/>
      <c r="CZH283" s="755"/>
      <c r="CZI283" s="755"/>
      <c r="CZJ283" s="755"/>
      <c r="CZK283" s="755"/>
      <c r="CZL283" s="755"/>
      <c r="CZM283" s="755"/>
      <c r="CZN283" s="755"/>
      <c r="CZO283" s="755"/>
      <c r="CZP283" s="755"/>
      <c r="CZQ283" s="755"/>
      <c r="CZR283" s="755"/>
      <c r="CZS283" s="755"/>
      <c r="CZT283" s="755"/>
      <c r="CZU283" s="755"/>
      <c r="CZV283" s="755"/>
      <c r="CZW283" s="755"/>
      <c r="CZX283" s="755"/>
      <c r="CZY283" s="755"/>
      <c r="CZZ283" s="755"/>
      <c r="DAA283" s="755"/>
      <c r="DAB283" s="755"/>
      <c r="DAC283" s="755"/>
      <c r="DAD283" s="755"/>
      <c r="DAE283" s="755"/>
      <c r="DAF283" s="755"/>
      <c r="DAG283" s="755"/>
      <c r="DAH283" s="755"/>
      <c r="DAI283" s="755"/>
      <c r="DAJ283" s="755"/>
      <c r="DAK283" s="755"/>
      <c r="DAL283" s="755"/>
      <c r="DAM283" s="755"/>
      <c r="DAN283" s="755"/>
      <c r="DAO283" s="755"/>
      <c r="DAP283" s="755"/>
      <c r="DAQ283" s="755"/>
      <c r="DAR283" s="755"/>
      <c r="DAS283" s="755"/>
      <c r="DAT283" s="755"/>
      <c r="DAU283" s="755"/>
      <c r="DAV283" s="755"/>
      <c r="DAW283" s="755"/>
      <c r="DAX283" s="755"/>
      <c r="DAY283" s="755"/>
      <c r="DAZ283" s="755"/>
      <c r="DBA283" s="755"/>
      <c r="DBB283" s="755"/>
      <c r="DBC283" s="755"/>
      <c r="DBD283" s="755"/>
      <c r="DBE283" s="755"/>
      <c r="DBF283" s="755"/>
      <c r="DBG283" s="755"/>
      <c r="DBH283" s="755"/>
      <c r="DBI283" s="755"/>
      <c r="DBJ283" s="755"/>
      <c r="DBK283" s="755"/>
      <c r="DBL283" s="755"/>
      <c r="DBM283" s="755"/>
      <c r="DBN283" s="755"/>
      <c r="DBO283" s="755"/>
      <c r="DBP283" s="755"/>
      <c r="DBQ283" s="755"/>
      <c r="DBR283" s="755"/>
      <c r="DBS283" s="755"/>
      <c r="DBT283" s="755"/>
      <c r="DBU283" s="755"/>
      <c r="DBV283" s="755"/>
      <c r="DBW283" s="755"/>
      <c r="DBX283" s="755"/>
      <c r="DBY283" s="755"/>
      <c r="DBZ283" s="755"/>
      <c r="DCA283" s="755"/>
      <c r="DCB283" s="755"/>
      <c r="DCC283" s="755"/>
      <c r="DCD283" s="755"/>
      <c r="DCE283" s="755"/>
      <c r="DCF283" s="755"/>
      <c r="DCG283" s="755"/>
      <c r="DCH283" s="755"/>
      <c r="DCI283" s="755"/>
      <c r="DCJ283" s="755"/>
      <c r="DCK283" s="755"/>
      <c r="DCL283" s="755"/>
      <c r="DCM283" s="755"/>
      <c r="DCN283" s="755"/>
      <c r="DCO283" s="755"/>
      <c r="DCP283" s="755"/>
      <c r="DCQ283" s="755"/>
      <c r="DCR283" s="755"/>
      <c r="DCS283" s="755"/>
      <c r="DCT283" s="755"/>
      <c r="DCU283" s="755"/>
      <c r="DCV283" s="755"/>
      <c r="DCW283" s="755"/>
      <c r="DCX283" s="755"/>
      <c r="DCY283" s="755"/>
      <c r="DCZ283" s="755"/>
      <c r="DDA283" s="755"/>
      <c r="DDB283" s="755"/>
      <c r="DDC283" s="755"/>
      <c r="DDD283" s="755"/>
      <c r="DDE283" s="755"/>
      <c r="DDF283" s="755"/>
      <c r="DDG283" s="755"/>
      <c r="DDH283" s="755"/>
      <c r="DDI283" s="755"/>
      <c r="DDJ283" s="755"/>
      <c r="DDK283" s="755"/>
      <c r="DDL283" s="755"/>
      <c r="DDM283" s="755"/>
      <c r="DDN283" s="755"/>
      <c r="DDO283" s="755"/>
      <c r="DDP283" s="755"/>
      <c r="DDQ283" s="755"/>
      <c r="DDR283" s="755"/>
      <c r="DDS283" s="755"/>
      <c r="DDT283" s="755"/>
      <c r="DDU283" s="755"/>
      <c r="DDV283" s="755"/>
      <c r="DDW283" s="755"/>
      <c r="DDX283" s="755"/>
      <c r="DDY283" s="755"/>
      <c r="DDZ283" s="755"/>
      <c r="DEA283" s="755"/>
      <c r="DEB283" s="755"/>
      <c r="DEC283" s="755"/>
      <c r="DED283" s="755"/>
      <c r="DEE283" s="755"/>
      <c r="DEF283" s="755"/>
      <c r="DEG283" s="755"/>
      <c r="DEH283" s="755"/>
      <c r="DEI283" s="755"/>
      <c r="DEJ283" s="755"/>
      <c r="DEK283" s="755"/>
      <c r="DEL283" s="755"/>
      <c r="DEM283" s="755"/>
      <c r="DEN283" s="755"/>
      <c r="DEO283" s="755"/>
      <c r="DEP283" s="755"/>
      <c r="DEQ283" s="755"/>
      <c r="DER283" s="755"/>
      <c r="DES283" s="755"/>
      <c r="DET283" s="755"/>
      <c r="DEU283" s="755"/>
      <c r="DEV283" s="755"/>
      <c r="DEW283" s="755"/>
      <c r="DEX283" s="755"/>
      <c r="DEY283" s="755"/>
      <c r="DEZ283" s="755"/>
      <c r="DFA283" s="755"/>
      <c r="DFB283" s="755"/>
      <c r="DFC283" s="755"/>
      <c r="DFD283" s="755"/>
      <c r="DFE283" s="755"/>
      <c r="DFF283" s="755"/>
      <c r="DFG283" s="755"/>
      <c r="DFH283" s="755"/>
      <c r="DFI283" s="755"/>
      <c r="DFJ283" s="755"/>
      <c r="DFK283" s="755"/>
      <c r="DFL283" s="755"/>
      <c r="DFM283" s="755"/>
      <c r="DFN283" s="755"/>
      <c r="DFO283" s="755"/>
      <c r="DFP283" s="755"/>
      <c r="DFQ283" s="755"/>
      <c r="DFR283" s="755"/>
      <c r="DFS283" s="755"/>
      <c r="DFT283" s="755"/>
      <c r="DFU283" s="755"/>
      <c r="DFV283" s="755"/>
      <c r="DFW283" s="755"/>
      <c r="DFX283" s="755"/>
      <c r="DFY283" s="755"/>
      <c r="DFZ283" s="755"/>
      <c r="DGA283" s="755"/>
      <c r="DGB283" s="755"/>
      <c r="DGC283" s="755"/>
      <c r="DGD283" s="755"/>
      <c r="DGE283" s="755"/>
      <c r="DGF283" s="755"/>
      <c r="DGG283" s="755"/>
      <c r="DGH283" s="755"/>
      <c r="DGI283" s="755"/>
      <c r="DGJ283" s="755"/>
      <c r="DGK283" s="755"/>
      <c r="DGL283" s="755"/>
      <c r="DGM283" s="755"/>
      <c r="DGN283" s="755"/>
      <c r="DGO283" s="755"/>
      <c r="DGP283" s="755"/>
      <c r="DGQ283" s="755"/>
      <c r="DGR283" s="755"/>
      <c r="DGS283" s="755"/>
      <c r="DGT283" s="755"/>
      <c r="DGU283" s="755"/>
      <c r="DGV283" s="755"/>
      <c r="DGW283" s="755"/>
      <c r="DGX283" s="755"/>
      <c r="DGY283" s="755"/>
      <c r="DGZ283" s="755"/>
      <c r="DHA283" s="755"/>
      <c r="DHB283" s="755"/>
      <c r="DHC283" s="755"/>
      <c r="DHD283" s="755"/>
      <c r="DHE283" s="755"/>
      <c r="DHF283" s="755"/>
      <c r="DHG283" s="755"/>
      <c r="DHH283" s="755"/>
      <c r="DHI283" s="755"/>
      <c r="DHJ283" s="755"/>
      <c r="DHK283" s="755"/>
      <c r="DHL283" s="755"/>
      <c r="DHM283" s="755"/>
      <c r="DHN283" s="755"/>
      <c r="DHO283" s="755"/>
      <c r="DHP283" s="755"/>
      <c r="DHQ283" s="755"/>
      <c r="DHR283" s="755"/>
      <c r="DHS283" s="755"/>
      <c r="DHT283" s="755"/>
      <c r="DHU283" s="755"/>
      <c r="DHV283" s="755"/>
      <c r="DHW283" s="755"/>
      <c r="DHX283" s="755"/>
      <c r="DHY283" s="755"/>
      <c r="DHZ283" s="755"/>
      <c r="DIA283" s="755"/>
      <c r="DIB283" s="755"/>
      <c r="DIC283" s="755"/>
      <c r="DID283" s="755"/>
      <c r="DIE283" s="755"/>
      <c r="DIF283" s="755"/>
      <c r="DIG283" s="755"/>
      <c r="DIH283" s="755"/>
      <c r="DII283" s="755"/>
      <c r="DIJ283" s="755"/>
      <c r="DIK283" s="755"/>
      <c r="DIL283" s="755"/>
      <c r="DIM283" s="755"/>
      <c r="DIN283" s="755"/>
      <c r="DIO283" s="755"/>
      <c r="DIP283" s="755"/>
      <c r="DIQ283" s="755"/>
      <c r="DIR283" s="755"/>
      <c r="DIS283" s="755"/>
      <c r="DIT283" s="755"/>
      <c r="DIU283" s="755"/>
      <c r="DIV283" s="755"/>
      <c r="DIW283" s="755"/>
      <c r="DIX283" s="755"/>
      <c r="DIY283" s="755"/>
      <c r="DIZ283" s="755"/>
      <c r="DJA283" s="755"/>
      <c r="DJB283" s="755"/>
      <c r="DJC283" s="755"/>
      <c r="DJD283" s="755"/>
      <c r="DJE283" s="755"/>
      <c r="DJF283" s="755"/>
      <c r="DJG283" s="755"/>
      <c r="DJH283" s="755"/>
      <c r="DJI283" s="755"/>
      <c r="DJJ283" s="755"/>
      <c r="DJK283" s="755"/>
      <c r="DJL283" s="755"/>
      <c r="DJM283" s="755"/>
      <c r="DJN283" s="755"/>
      <c r="DJO283" s="755"/>
      <c r="DJP283" s="755"/>
      <c r="DJQ283" s="755"/>
      <c r="DJR283" s="755"/>
      <c r="DJS283" s="755"/>
      <c r="DJT283" s="755"/>
      <c r="DJU283" s="755"/>
      <c r="DJV283" s="755"/>
      <c r="DJW283" s="755"/>
      <c r="DJX283" s="755"/>
      <c r="DJY283" s="755"/>
      <c r="DJZ283" s="755"/>
      <c r="DKA283" s="755"/>
      <c r="DKB283" s="755"/>
      <c r="DKC283" s="755"/>
      <c r="DKD283" s="755"/>
      <c r="DKE283" s="755"/>
      <c r="DKF283" s="755"/>
      <c r="DKG283" s="755"/>
      <c r="DKH283" s="755"/>
      <c r="DKI283" s="755"/>
      <c r="DKJ283" s="755"/>
      <c r="DKK283" s="755"/>
      <c r="DKL283" s="755"/>
      <c r="DKM283" s="755"/>
      <c r="DKN283" s="755"/>
      <c r="DKO283" s="755"/>
      <c r="DKP283" s="755"/>
      <c r="DKQ283" s="755"/>
      <c r="DKR283" s="755"/>
      <c r="DKS283" s="755"/>
      <c r="DKT283" s="755"/>
      <c r="DKU283" s="755"/>
      <c r="DKV283" s="755"/>
      <c r="DKW283" s="755"/>
      <c r="DKX283" s="755"/>
      <c r="DKY283" s="755"/>
      <c r="DKZ283" s="755"/>
      <c r="DLA283" s="755"/>
      <c r="DLB283" s="755"/>
      <c r="DLC283" s="755"/>
      <c r="DLD283" s="755"/>
      <c r="DLE283" s="755"/>
      <c r="DLF283" s="755"/>
      <c r="DLG283" s="755"/>
      <c r="DLH283" s="755"/>
      <c r="DLI283" s="755"/>
      <c r="DLJ283" s="755"/>
      <c r="DLK283" s="755"/>
      <c r="DLL283" s="755"/>
      <c r="DLM283" s="755"/>
      <c r="DLN283" s="755"/>
      <c r="DLO283" s="755"/>
      <c r="DLP283" s="755"/>
      <c r="DLQ283" s="755"/>
      <c r="DLR283" s="755"/>
      <c r="DLS283" s="755"/>
      <c r="DLT283" s="755"/>
      <c r="DLU283" s="755"/>
      <c r="DLV283" s="755"/>
      <c r="DLW283" s="755"/>
      <c r="DLX283" s="755"/>
      <c r="DLY283" s="755"/>
      <c r="DLZ283" s="755"/>
      <c r="DMA283" s="755"/>
      <c r="DMB283" s="755"/>
      <c r="DMC283" s="755"/>
      <c r="DMD283" s="755"/>
      <c r="DME283" s="755"/>
      <c r="DMF283" s="755"/>
      <c r="DMG283" s="755"/>
      <c r="DMH283" s="755"/>
      <c r="DMI283" s="755"/>
      <c r="DMJ283" s="755"/>
      <c r="DMK283" s="755"/>
      <c r="DML283" s="755"/>
      <c r="DMM283" s="755"/>
      <c r="DMN283" s="755"/>
      <c r="DMO283" s="755"/>
      <c r="DMP283" s="755"/>
      <c r="DMQ283" s="755"/>
      <c r="DMR283" s="755"/>
      <c r="DMS283" s="755"/>
      <c r="DMT283" s="755"/>
      <c r="DMU283" s="755"/>
      <c r="DMV283" s="755"/>
      <c r="DMW283" s="755"/>
      <c r="DMX283" s="755"/>
      <c r="DMY283" s="755"/>
      <c r="DMZ283" s="755"/>
      <c r="DNA283" s="755"/>
      <c r="DNB283" s="755"/>
      <c r="DNC283" s="755"/>
      <c r="DND283" s="755"/>
      <c r="DNE283" s="755"/>
      <c r="DNF283" s="755"/>
      <c r="DNG283" s="755"/>
      <c r="DNH283" s="755"/>
      <c r="DNI283" s="755"/>
      <c r="DNJ283" s="755"/>
      <c r="DNK283" s="755"/>
      <c r="DNL283" s="755"/>
      <c r="DNM283" s="755"/>
      <c r="DNN283" s="755"/>
      <c r="DNO283" s="755"/>
      <c r="DNP283" s="755"/>
      <c r="DNQ283" s="755"/>
      <c r="DNR283" s="755"/>
      <c r="DNS283" s="755"/>
      <c r="DNT283" s="755"/>
      <c r="DNU283" s="755"/>
      <c r="DNV283" s="755"/>
      <c r="DNW283" s="755"/>
      <c r="DNX283" s="755"/>
      <c r="DNY283" s="755"/>
      <c r="DNZ283" s="755"/>
      <c r="DOA283" s="755"/>
      <c r="DOB283" s="755"/>
      <c r="DOC283" s="755"/>
      <c r="DOD283" s="755"/>
      <c r="DOE283" s="755"/>
      <c r="DOF283" s="755"/>
      <c r="DOG283" s="755"/>
      <c r="DOH283" s="755"/>
      <c r="DOI283" s="755"/>
      <c r="DOJ283" s="755"/>
      <c r="DOK283" s="755"/>
      <c r="DOL283" s="755"/>
      <c r="DOM283" s="755"/>
      <c r="DON283" s="755"/>
      <c r="DOO283" s="755"/>
      <c r="DOP283" s="755"/>
      <c r="DOQ283" s="755"/>
      <c r="DOR283" s="755"/>
      <c r="DOS283" s="755"/>
      <c r="DOT283" s="755"/>
      <c r="DOU283" s="755"/>
      <c r="DOV283" s="755"/>
      <c r="DOW283" s="755"/>
      <c r="DOX283" s="755"/>
      <c r="DOY283" s="755"/>
      <c r="DOZ283" s="755"/>
      <c r="DPA283" s="755"/>
      <c r="DPB283" s="755"/>
      <c r="DPC283" s="755"/>
      <c r="DPD283" s="755"/>
      <c r="DPE283" s="755"/>
      <c r="DPF283" s="755"/>
      <c r="DPG283" s="755"/>
      <c r="DPH283" s="755"/>
      <c r="DPI283" s="755"/>
      <c r="DPJ283" s="755"/>
      <c r="DPK283" s="755"/>
      <c r="DPL283" s="755"/>
      <c r="DPM283" s="755"/>
      <c r="DPN283" s="755"/>
      <c r="DPO283" s="755"/>
      <c r="DPP283" s="755"/>
      <c r="DPQ283" s="755"/>
      <c r="DPR283" s="755"/>
      <c r="DPS283" s="755"/>
      <c r="DPT283" s="755"/>
      <c r="DPU283" s="755"/>
      <c r="DPV283" s="755"/>
      <c r="DPW283" s="755"/>
      <c r="DPX283" s="755"/>
      <c r="DPY283" s="755"/>
      <c r="DPZ283" s="755"/>
      <c r="DQA283" s="755"/>
      <c r="DQB283" s="755"/>
      <c r="DQC283" s="755"/>
      <c r="DQD283" s="755"/>
      <c r="DQE283" s="755"/>
      <c r="DQF283" s="755"/>
      <c r="DQG283" s="755"/>
      <c r="DQH283" s="755"/>
      <c r="DQI283" s="755"/>
      <c r="DQJ283" s="755"/>
      <c r="DQK283" s="755"/>
      <c r="DQL283" s="755"/>
      <c r="DQM283" s="755"/>
      <c r="DQN283" s="755"/>
      <c r="DQO283" s="755"/>
      <c r="DQP283" s="755"/>
      <c r="DQQ283" s="755"/>
      <c r="DQR283" s="755"/>
      <c r="DQS283" s="755"/>
      <c r="DQT283" s="755"/>
      <c r="DQU283" s="755"/>
      <c r="DQV283" s="755"/>
      <c r="DQW283" s="755"/>
      <c r="DQX283" s="755"/>
      <c r="DQY283" s="755"/>
      <c r="DQZ283" s="755"/>
      <c r="DRA283" s="755"/>
      <c r="DRB283" s="755"/>
      <c r="DRC283" s="755"/>
      <c r="DRD283" s="755"/>
      <c r="DRE283" s="755"/>
      <c r="DRF283" s="755"/>
      <c r="DRG283" s="755"/>
      <c r="DRH283" s="755"/>
      <c r="DRI283" s="755"/>
      <c r="DRJ283" s="755"/>
      <c r="DRK283" s="755"/>
      <c r="DRL283" s="755"/>
      <c r="DRM283" s="755"/>
      <c r="DRN283" s="755"/>
      <c r="DRO283" s="755"/>
      <c r="DRP283" s="755"/>
      <c r="DRQ283" s="755"/>
      <c r="DRR283" s="755"/>
      <c r="DRS283" s="755"/>
      <c r="DRT283" s="755"/>
      <c r="DRU283" s="755"/>
      <c r="DRV283" s="755"/>
      <c r="DRW283" s="755"/>
      <c r="DRX283" s="755"/>
      <c r="DRY283" s="755"/>
      <c r="DRZ283" s="755"/>
      <c r="DSA283" s="755"/>
      <c r="DSB283" s="755"/>
      <c r="DSC283" s="755"/>
      <c r="DSD283" s="755"/>
      <c r="DSE283" s="755"/>
      <c r="DSF283" s="755"/>
      <c r="DSG283" s="755"/>
      <c r="DSH283" s="755"/>
      <c r="DSI283" s="755"/>
      <c r="DSJ283" s="755"/>
      <c r="DSK283" s="755"/>
      <c r="DSL283" s="755"/>
      <c r="DSM283" s="755"/>
      <c r="DSN283" s="755"/>
      <c r="DSO283" s="755"/>
      <c r="DSP283" s="755"/>
      <c r="DSQ283" s="755"/>
      <c r="DSR283" s="755"/>
      <c r="DSS283" s="755"/>
      <c r="DST283" s="755"/>
      <c r="DSU283" s="755"/>
      <c r="DSV283" s="755"/>
      <c r="DSW283" s="755"/>
      <c r="DSX283" s="755"/>
      <c r="DSY283" s="755"/>
      <c r="DSZ283" s="755"/>
      <c r="DTA283" s="755"/>
      <c r="DTB283" s="755"/>
      <c r="DTC283" s="755"/>
      <c r="DTD283" s="755"/>
      <c r="DTE283" s="755"/>
      <c r="DTF283" s="755"/>
      <c r="DTG283" s="755"/>
      <c r="DTH283" s="755"/>
      <c r="DTI283" s="755"/>
      <c r="DTJ283" s="755"/>
      <c r="DTK283" s="755"/>
      <c r="DTL283" s="755"/>
      <c r="DTM283" s="755"/>
      <c r="DTN283" s="755"/>
      <c r="DTO283" s="755"/>
      <c r="DTP283" s="755"/>
      <c r="DTQ283" s="755"/>
      <c r="DTR283" s="755"/>
      <c r="DTS283" s="755"/>
      <c r="DTT283" s="755"/>
      <c r="DTU283" s="755"/>
      <c r="DTV283" s="755"/>
      <c r="DTW283" s="755"/>
      <c r="DTX283" s="755"/>
      <c r="DTY283" s="755"/>
      <c r="DTZ283" s="755"/>
      <c r="DUA283" s="755"/>
      <c r="DUB283" s="755"/>
      <c r="DUC283" s="755"/>
      <c r="DUD283" s="755"/>
      <c r="DUE283" s="755"/>
      <c r="DUF283" s="755"/>
      <c r="DUG283" s="755"/>
      <c r="DUH283" s="755"/>
      <c r="DUI283" s="755"/>
      <c r="DUJ283" s="755"/>
      <c r="DUK283" s="755"/>
      <c r="DUL283" s="755"/>
      <c r="DUM283" s="755"/>
      <c r="DUN283" s="755"/>
      <c r="DUO283" s="755"/>
      <c r="DUP283" s="755"/>
      <c r="DUQ283" s="755"/>
      <c r="DUR283" s="755"/>
      <c r="DUS283" s="755"/>
      <c r="DUT283" s="755"/>
      <c r="DUU283" s="755"/>
      <c r="DUV283" s="755"/>
      <c r="DUW283" s="755"/>
      <c r="DUX283" s="755"/>
      <c r="DUY283" s="755"/>
      <c r="DUZ283" s="755"/>
      <c r="DVA283" s="755"/>
      <c r="DVB283" s="755"/>
      <c r="DVC283" s="755"/>
      <c r="DVD283" s="755"/>
      <c r="DVE283" s="755"/>
      <c r="DVF283" s="755"/>
      <c r="DVG283" s="755"/>
      <c r="DVH283" s="755"/>
      <c r="DVI283" s="755"/>
      <c r="DVJ283" s="755"/>
      <c r="DVK283" s="755"/>
      <c r="DVL283" s="755"/>
      <c r="DVM283" s="755"/>
      <c r="DVN283" s="755"/>
      <c r="DVO283" s="755"/>
      <c r="DVP283" s="755"/>
      <c r="DVQ283" s="755"/>
      <c r="DVR283" s="755"/>
      <c r="DVS283" s="755"/>
      <c r="DVT283" s="755"/>
      <c r="DVU283" s="755"/>
      <c r="DVV283" s="755"/>
      <c r="DVW283" s="755"/>
      <c r="DVX283" s="755"/>
      <c r="DVY283" s="755"/>
      <c r="DVZ283" s="755"/>
      <c r="DWA283" s="755"/>
      <c r="DWB283" s="755"/>
      <c r="DWC283" s="755"/>
      <c r="DWD283" s="755"/>
      <c r="DWE283" s="755"/>
      <c r="DWF283" s="755"/>
      <c r="DWG283" s="755"/>
      <c r="DWH283" s="755"/>
      <c r="DWI283" s="755"/>
      <c r="DWJ283" s="755"/>
      <c r="DWK283" s="755"/>
      <c r="DWL283" s="755"/>
      <c r="DWM283" s="755"/>
      <c r="DWN283" s="755"/>
      <c r="DWO283" s="755"/>
      <c r="DWP283" s="755"/>
      <c r="DWQ283" s="755"/>
      <c r="DWR283" s="755"/>
      <c r="DWS283" s="755"/>
      <c r="DWT283" s="755"/>
      <c r="DWU283" s="755"/>
      <c r="DWV283" s="755"/>
      <c r="DWW283" s="755"/>
      <c r="DWX283" s="755"/>
      <c r="DWY283" s="755"/>
      <c r="DWZ283" s="755"/>
      <c r="DXA283" s="755"/>
      <c r="DXB283" s="755"/>
      <c r="DXC283" s="755"/>
      <c r="DXD283" s="755"/>
      <c r="DXE283" s="755"/>
      <c r="DXF283" s="755"/>
      <c r="DXG283" s="755"/>
      <c r="DXH283" s="755"/>
      <c r="DXI283" s="755"/>
      <c r="DXJ283" s="755"/>
      <c r="DXK283" s="755"/>
      <c r="DXL283" s="755"/>
      <c r="DXM283" s="755"/>
      <c r="DXN283" s="755"/>
      <c r="DXO283" s="755"/>
      <c r="DXP283" s="755"/>
      <c r="DXQ283" s="755"/>
      <c r="DXR283" s="755"/>
      <c r="DXS283" s="755"/>
      <c r="DXT283" s="755"/>
      <c r="DXU283" s="755"/>
      <c r="DXV283" s="755"/>
      <c r="DXW283" s="755"/>
      <c r="DXX283" s="755"/>
      <c r="DXY283" s="755"/>
      <c r="DXZ283" s="755"/>
      <c r="DYA283" s="755"/>
      <c r="DYB283" s="755"/>
      <c r="DYC283" s="755"/>
      <c r="DYD283" s="755"/>
      <c r="DYE283" s="755"/>
      <c r="DYF283" s="755"/>
      <c r="DYG283" s="755"/>
      <c r="DYH283" s="755"/>
      <c r="DYI283" s="755"/>
      <c r="DYJ283" s="755"/>
      <c r="DYK283" s="755"/>
      <c r="DYL283" s="755"/>
      <c r="DYM283" s="755"/>
      <c r="DYN283" s="755"/>
      <c r="DYO283" s="755"/>
      <c r="DYP283" s="755"/>
      <c r="DYQ283" s="755"/>
      <c r="DYR283" s="755"/>
      <c r="DYS283" s="755"/>
      <c r="DYT283" s="755"/>
      <c r="DYU283" s="755"/>
      <c r="DYV283" s="755"/>
      <c r="DYW283" s="755"/>
      <c r="DYX283" s="755"/>
      <c r="DYY283" s="755"/>
      <c r="DYZ283" s="755"/>
      <c r="DZA283" s="755"/>
      <c r="DZB283" s="755"/>
      <c r="DZC283" s="755"/>
      <c r="DZD283" s="755"/>
      <c r="DZE283" s="755"/>
      <c r="DZF283" s="755"/>
      <c r="DZG283" s="755"/>
      <c r="DZH283" s="755"/>
      <c r="DZI283" s="755"/>
      <c r="DZJ283" s="755"/>
      <c r="DZK283" s="755"/>
      <c r="DZL283" s="755"/>
      <c r="DZM283" s="755"/>
      <c r="DZN283" s="755"/>
      <c r="DZO283" s="755"/>
      <c r="DZP283" s="755"/>
      <c r="DZQ283" s="755"/>
      <c r="DZR283" s="755"/>
      <c r="DZS283" s="755"/>
      <c r="DZT283" s="755"/>
      <c r="DZU283" s="755"/>
      <c r="DZV283" s="755"/>
      <c r="DZW283" s="755"/>
      <c r="DZX283" s="755"/>
      <c r="DZY283" s="755"/>
      <c r="DZZ283" s="755"/>
      <c r="EAA283" s="755"/>
      <c r="EAB283" s="755"/>
      <c r="EAC283" s="755"/>
      <c r="EAD283" s="755"/>
      <c r="EAE283" s="755"/>
      <c r="EAF283" s="755"/>
      <c r="EAG283" s="755"/>
      <c r="EAH283" s="755"/>
      <c r="EAI283" s="755"/>
      <c r="EAJ283" s="755"/>
      <c r="EAK283" s="755"/>
      <c r="EAL283" s="755"/>
      <c r="EAM283" s="755"/>
      <c r="EAN283" s="755"/>
      <c r="EAO283" s="755"/>
      <c r="EAP283" s="755"/>
      <c r="EAQ283" s="755"/>
      <c r="EAR283" s="755"/>
      <c r="EAS283" s="755"/>
      <c r="EAT283" s="755"/>
      <c r="EAU283" s="755"/>
      <c r="EAV283" s="755"/>
      <c r="EAW283" s="755"/>
      <c r="EAX283" s="755"/>
      <c r="EAY283" s="755"/>
      <c r="EAZ283" s="755"/>
      <c r="EBA283" s="755"/>
      <c r="EBB283" s="755"/>
      <c r="EBC283" s="755"/>
      <c r="EBD283" s="755"/>
      <c r="EBE283" s="755"/>
      <c r="EBF283" s="755"/>
      <c r="EBG283" s="755"/>
      <c r="EBH283" s="755"/>
      <c r="EBI283" s="755"/>
      <c r="EBJ283" s="755"/>
      <c r="EBK283" s="755"/>
      <c r="EBL283" s="755"/>
      <c r="EBM283" s="755"/>
      <c r="EBN283" s="755"/>
      <c r="EBO283" s="755"/>
      <c r="EBP283" s="755"/>
      <c r="EBQ283" s="755"/>
      <c r="EBR283" s="755"/>
      <c r="EBS283" s="755"/>
      <c r="EBT283" s="755"/>
      <c r="EBU283" s="755"/>
      <c r="EBV283" s="755"/>
      <c r="EBW283" s="755"/>
      <c r="EBX283" s="755"/>
      <c r="EBY283" s="755"/>
      <c r="EBZ283" s="755"/>
      <c r="ECA283" s="755"/>
      <c r="ECB283" s="755"/>
      <c r="ECC283" s="755"/>
      <c r="ECD283" s="755"/>
      <c r="ECE283" s="755"/>
      <c r="ECF283" s="755"/>
      <c r="ECG283" s="755"/>
      <c r="ECH283" s="755"/>
      <c r="ECI283" s="755"/>
      <c r="ECJ283" s="755"/>
      <c r="ECK283" s="755"/>
      <c r="ECL283" s="755"/>
      <c r="ECM283" s="755"/>
      <c r="ECN283" s="755"/>
      <c r="ECO283" s="755"/>
      <c r="ECP283" s="755"/>
      <c r="ECQ283" s="755"/>
      <c r="ECR283" s="755"/>
      <c r="ECS283" s="755"/>
      <c r="ECT283" s="755"/>
      <c r="ECU283" s="755"/>
      <c r="ECV283" s="755"/>
      <c r="ECW283" s="755"/>
      <c r="ECX283" s="755"/>
      <c r="ECY283" s="755"/>
      <c r="ECZ283" s="755"/>
      <c r="EDA283" s="755"/>
      <c r="EDB283" s="755"/>
      <c r="EDC283" s="755"/>
      <c r="EDD283" s="755"/>
      <c r="EDE283" s="755"/>
      <c r="EDF283" s="755"/>
      <c r="EDG283" s="755"/>
      <c r="EDH283" s="755"/>
      <c r="EDI283" s="755"/>
      <c r="EDJ283" s="755"/>
      <c r="EDK283" s="755"/>
      <c r="EDL283" s="755"/>
      <c r="EDM283" s="755"/>
      <c r="EDN283" s="755"/>
      <c r="EDO283" s="755"/>
      <c r="EDP283" s="755"/>
      <c r="EDQ283" s="755"/>
      <c r="EDR283" s="755"/>
      <c r="EDS283" s="755"/>
      <c r="EDT283" s="755"/>
      <c r="EDU283" s="755"/>
      <c r="EDV283" s="755"/>
      <c r="EDW283" s="755"/>
      <c r="EDX283" s="755"/>
      <c r="EDY283" s="755"/>
      <c r="EDZ283" s="755"/>
      <c r="EEA283" s="755"/>
      <c r="EEB283" s="755"/>
      <c r="EEC283" s="755"/>
      <c r="EED283" s="755"/>
      <c r="EEE283" s="755"/>
      <c r="EEF283" s="755"/>
      <c r="EEG283" s="755"/>
      <c r="EEH283" s="755"/>
      <c r="EEI283" s="755"/>
      <c r="EEJ283" s="755"/>
      <c r="EEK283" s="755"/>
      <c r="EEL283" s="755"/>
      <c r="EEM283" s="755"/>
      <c r="EEN283" s="755"/>
      <c r="EEO283" s="755"/>
      <c r="EEP283" s="755"/>
      <c r="EEQ283" s="755"/>
      <c r="EER283" s="755"/>
      <c r="EES283" s="755"/>
      <c r="EET283" s="755"/>
      <c r="EEU283" s="755"/>
      <c r="EEV283" s="755"/>
      <c r="EEW283" s="755"/>
      <c r="EEX283" s="755"/>
      <c r="EEY283" s="755"/>
      <c r="EEZ283" s="755"/>
      <c r="EFA283" s="755"/>
      <c r="EFB283" s="755"/>
      <c r="EFC283" s="755"/>
      <c r="EFD283" s="755"/>
      <c r="EFE283" s="755"/>
      <c r="EFF283" s="755"/>
      <c r="EFG283" s="755"/>
      <c r="EFH283" s="755"/>
      <c r="EFI283" s="755"/>
      <c r="EFJ283" s="755"/>
      <c r="EFK283" s="755"/>
      <c r="EFL283" s="755"/>
      <c r="EFM283" s="755"/>
      <c r="EFN283" s="755"/>
      <c r="EFO283" s="755"/>
      <c r="EFP283" s="755"/>
      <c r="EFQ283" s="755"/>
      <c r="EFR283" s="755"/>
      <c r="EFS283" s="755"/>
      <c r="EFT283" s="755"/>
      <c r="EFU283" s="755"/>
      <c r="EFV283" s="755"/>
      <c r="EFW283" s="755"/>
      <c r="EFX283" s="755"/>
      <c r="EFY283" s="755"/>
      <c r="EFZ283" s="755"/>
      <c r="EGA283" s="755"/>
      <c r="EGB283" s="755"/>
      <c r="EGC283" s="755"/>
      <c r="EGD283" s="755"/>
      <c r="EGE283" s="755"/>
      <c r="EGF283" s="755"/>
      <c r="EGG283" s="755"/>
      <c r="EGH283" s="755"/>
      <c r="EGI283" s="755"/>
      <c r="EGJ283" s="755"/>
      <c r="EGK283" s="755"/>
      <c r="EGL283" s="755"/>
      <c r="EGM283" s="755"/>
      <c r="EGN283" s="755"/>
      <c r="EGO283" s="755"/>
      <c r="EGP283" s="755"/>
      <c r="EGQ283" s="755"/>
      <c r="EGR283" s="755"/>
      <c r="EGS283" s="755"/>
      <c r="EGT283" s="755"/>
      <c r="EGU283" s="755"/>
      <c r="EGV283" s="755"/>
      <c r="EGW283" s="755"/>
      <c r="EGX283" s="755"/>
      <c r="EGY283" s="755"/>
      <c r="EGZ283" s="755"/>
      <c r="EHA283" s="755"/>
      <c r="EHB283" s="755"/>
      <c r="EHC283" s="755"/>
      <c r="EHD283" s="755"/>
      <c r="EHE283" s="755"/>
      <c r="EHF283" s="755"/>
      <c r="EHG283" s="755"/>
      <c r="EHH283" s="755"/>
      <c r="EHI283" s="755"/>
      <c r="EHJ283" s="755"/>
      <c r="EHK283" s="755"/>
      <c r="EHL283" s="755"/>
      <c r="EHM283" s="755"/>
      <c r="EHN283" s="755"/>
      <c r="EHO283" s="755"/>
      <c r="EHP283" s="755"/>
      <c r="EHQ283" s="755"/>
      <c r="EHR283" s="755"/>
      <c r="EHS283" s="755"/>
      <c r="EHT283" s="755"/>
      <c r="EHU283" s="755"/>
      <c r="EHV283" s="755"/>
      <c r="EHW283" s="755"/>
      <c r="EHX283" s="755"/>
      <c r="EHY283" s="755"/>
      <c r="EHZ283" s="755"/>
      <c r="EIA283" s="755"/>
      <c r="EIB283" s="755"/>
      <c r="EIC283" s="755"/>
      <c r="EID283" s="755"/>
      <c r="EIE283" s="755"/>
      <c r="EIF283" s="755"/>
      <c r="EIG283" s="755"/>
      <c r="EIH283" s="755"/>
      <c r="EII283" s="755"/>
      <c r="EIJ283" s="755"/>
      <c r="EIK283" s="755"/>
      <c r="EIL283" s="755"/>
      <c r="EIM283" s="755"/>
      <c r="EIN283" s="755"/>
      <c r="EIO283" s="755"/>
      <c r="EIP283" s="755"/>
      <c r="EIQ283" s="755"/>
      <c r="EIR283" s="755"/>
      <c r="EIS283" s="755"/>
      <c r="EIT283" s="755"/>
      <c r="EIU283" s="755"/>
      <c r="EIV283" s="755"/>
      <c r="EIW283" s="755"/>
      <c r="EIX283" s="755"/>
      <c r="EIY283" s="755"/>
      <c r="EIZ283" s="755"/>
      <c r="EJA283" s="755"/>
      <c r="EJB283" s="755"/>
      <c r="EJC283" s="755"/>
      <c r="EJD283" s="755"/>
      <c r="EJE283" s="755"/>
      <c r="EJF283" s="755"/>
      <c r="EJG283" s="755"/>
      <c r="EJH283" s="755"/>
      <c r="EJI283" s="755"/>
      <c r="EJJ283" s="755"/>
      <c r="EJK283" s="755"/>
      <c r="EJL283" s="755"/>
      <c r="EJM283" s="755"/>
      <c r="EJN283" s="755"/>
      <c r="EJO283" s="755"/>
      <c r="EJP283" s="755"/>
      <c r="EJQ283" s="755"/>
      <c r="EJR283" s="755"/>
      <c r="EJS283" s="755"/>
      <c r="EJT283" s="755"/>
      <c r="EJU283" s="755"/>
      <c r="EJV283" s="755"/>
      <c r="EJW283" s="755"/>
      <c r="EJX283" s="755"/>
      <c r="EJY283" s="755"/>
      <c r="EJZ283" s="755"/>
      <c r="EKA283" s="755"/>
      <c r="EKB283" s="755"/>
      <c r="EKC283" s="755"/>
      <c r="EKD283" s="755"/>
      <c r="EKE283" s="755"/>
      <c r="EKF283" s="755"/>
      <c r="EKG283" s="755"/>
      <c r="EKH283" s="755"/>
      <c r="EKI283" s="755"/>
      <c r="EKJ283" s="755"/>
      <c r="EKK283" s="755"/>
      <c r="EKL283" s="755"/>
      <c r="EKM283" s="755"/>
      <c r="EKN283" s="755"/>
      <c r="EKO283" s="755"/>
      <c r="EKP283" s="755"/>
      <c r="EKQ283" s="755"/>
      <c r="EKR283" s="755"/>
      <c r="EKS283" s="755"/>
      <c r="EKT283" s="755"/>
      <c r="EKU283" s="755"/>
      <c r="EKV283" s="755"/>
      <c r="EKW283" s="755"/>
      <c r="EKX283" s="755"/>
      <c r="EKY283" s="755"/>
      <c r="EKZ283" s="755"/>
      <c r="ELA283" s="755"/>
      <c r="ELB283" s="755"/>
      <c r="ELC283" s="755"/>
      <c r="ELD283" s="755"/>
      <c r="ELE283" s="755"/>
      <c r="ELF283" s="755"/>
      <c r="ELG283" s="755"/>
      <c r="ELH283" s="755"/>
      <c r="ELI283" s="755"/>
      <c r="ELJ283" s="755"/>
      <c r="ELK283" s="755"/>
      <c r="ELL283" s="755"/>
      <c r="ELM283" s="755"/>
      <c r="ELN283" s="755"/>
      <c r="ELO283" s="755"/>
      <c r="ELP283" s="755"/>
      <c r="ELQ283" s="755"/>
      <c r="ELR283" s="755"/>
      <c r="ELS283" s="755"/>
      <c r="ELT283" s="755"/>
      <c r="ELU283" s="755"/>
      <c r="ELV283" s="755"/>
      <c r="ELW283" s="755"/>
      <c r="ELX283" s="755"/>
      <c r="ELY283" s="755"/>
      <c r="ELZ283" s="755"/>
      <c r="EMA283" s="755"/>
      <c r="EMB283" s="755"/>
      <c r="EMC283" s="755"/>
      <c r="EMD283" s="755"/>
      <c r="EME283" s="755"/>
      <c r="EMF283" s="755"/>
      <c r="EMG283" s="755"/>
      <c r="EMH283" s="755"/>
      <c r="EMI283" s="755"/>
      <c r="EMJ283" s="755"/>
      <c r="EMK283" s="755"/>
      <c r="EML283" s="755"/>
      <c r="EMM283" s="755"/>
      <c r="EMN283" s="755"/>
      <c r="EMO283" s="755"/>
      <c r="EMP283" s="755"/>
      <c r="EMQ283" s="755"/>
      <c r="EMR283" s="755"/>
      <c r="EMS283" s="755"/>
      <c r="EMT283" s="755"/>
      <c r="EMU283" s="755"/>
      <c r="EMV283" s="755"/>
      <c r="EMW283" s="755"/>
      <c r="EMX283" s="755"/>
      <c r="EMY283" s="755"/>
      <c r="EMZ283" s="755"/>
      <c r="ENA283" s="755"/>
      <c r="ENB283" s="755"/>
      <c r="ENC283" s="755"/>
      <c r="END283" s="755"/>
      <c r="ENE283" s="755"/>
      <c r="ENF283" s="755"/>
      <c r="ENG283" s="755"/>
      <c r="ENH283" s="755"/>
      <c r="ENI283" s="755"/>
      <c r="ENJ283" s="755"/>
      <c r="ENK283" s="755"/>
      <c r="ENL283" s="755"/>
      <c r="ENM283" s="755"/>
      <c r="ENN283" s="755"/>
      <c r="ENO283" s="755"/>
      <c r="ENP283" s="755"/>
      <c r="ENQ283" s="755"/>
      <c r="ENR283" s="755"/>
      <c r="ENS283" s="755"/>
      <c r="ENT283" s="755"/>
      <c r="ENU283" s="755"/>
      <c r="ENV283" s="755"/>
      <c r="ENW283" s="755"/>
      <c r="ENX283" s="755"/>
      <c r="ENY283" s="755"/>
      <c r="ENZ283" s="755"/>
      <c r="EOA283" s="755"/>
      <c r="EOB283" s="755"/>
      <c r="EOC283" s="755"/>
      <c r="EOD283" s="755"/>
      <c r="EOE283" s="755"/>
      <c r="EOF283" s="755"/>
      <c r="EOG283" s="755"/>
      <c r="EOH283" s="755"/>
      <c r="EOI283" s="755"/>
      <c r="EOJ283" s="755"/>
      <c r="EOK283" s="755"/>
      <c r="EOL283" s="755"/>
      <c r="EOM283" s="755"/>
      <c r="EON283" s="755"/>
      <c r="EOO283" s="755"/>
      <c r="EOP283" s="755"/>
      <c r="EOQ283" s="755"/>
      <c r="EOR283" s="755"/>
      <c r="EOS283" s="755"/>
      <c r="EOT283" s="755"/>
      <c r="EOU283" s="755"/>
      <c r="EOV283" s="755"/>
      <c r="EOW283" s="755"/>
      <c r="EOX283" s="755"/>
      <c r="EOY283" s="755"/>
      <c r="EOZ283" s="755"/>
      <c r="EPA283" s="755"/>
      <c r="EPB283" s="755"/>
      <c r="EPC283" s="755"/>
      <c r="EPD283" s="755"/>
      <c r="EPE283" s="755"/>
      <c r="EPF283" s="755"/>
      <c r="EPG283" s="755"/>
      <c r="EPH283" s="755"/>
      <c r="EPI283" s="755"/>
      <c r="EPJ283" s="755"/>
      <c r="EPK283" s="755"/>
      <c r="EPL283" s="755"/>
      <c r="EPM283" s="755"/>
      <c r="EPN283" s="755"/>
      <c r="EPO283" s="755"/>
      <c r="EPP283" s="755"/>
      <c r="EPQ283" s="755"/>
      <c r="EPR283" s="755"/>
      <c r="EPS283" s="755"/>
      <c r="EPT283" s="755"/>
      <c r="EPU283" s="755"/>
      <c r="EPV283" s="755"/>
      <c r="EPW283" s="755"/>
      <c r="EPX283" s="755"/>
      <c r="EPY283" s="755"/>
      <c r="EPZ283" s="755"/>
      <c r="EQA283" s="755"/>
      <c r="EQB283" s="755"/>
      <c r="EQC283" s="755"/>
      <c r="EQD283" s="755"/>
      <c r="EQE283" s="755"/>
      <c r="EQF283" s="755"/>
      <c r="EQG283" s="755"/>
      <c r="EQH283" s="755"/>
      <c r="EQI283" s="755"/>
      <c r="EQJ283" s="755"/>
      <c r="EQK283" s="755"/>
      <c r="EQL283" s="755"/>
      <c r="EQM283" s="755"/>
      <c r="EQN283" s="755"/>
      <c r="EQO283" s="755"/>
      <c r="EQP283" s="755"/>
      <c r="EQQ283" s="755"/>
      <c r="EQR283" s="755"/>
      <c r="EQS283" s="755"/>
      <c r="EQT283" s="755"/>
      <c r="EQU283" s="755"/>
      <c r="EQV283" s="755"/>
      <c r="EQW283" s="755"/>
      <c r="EQX283" s="755"/>
      <c r="EQY283" s="755"/>
      <c r="EQZ283" s="755"/>
      <c r="ERA283" s="755"/>
      <c r="ERB283" s="755"/>
      <c r="ERC283" s="755"/>
      <c r="ERD283" s="755"/>
      <c r="ERE283" s="755"/>
      <c r="ERF283" s="755"/>
      <c r="ERG283" s="755"/>
      <c r="ERH283" s="755"/>
      <c r="ERI283" s="755"/>
      <c r="ERJ283" s="755"/>
      <c r="ERK283" s="755"/>
      <c r="ERL283" s="755"/>
      <c r="ERM283" s="755"/>
      <c r="ERN283" s="755"/>
      <c r="ERO283" s="755"/>
      <c r="ERP283" s="755"/>
      <c r="ERQ283" s="755"/>
      <c r="ERR283" s="755"/>
      <c r="ERS283" s="755"/>
      <c r="ERT283" s="755"/>
      <c r="ERU283" s="755"/>
      <c r="ERV283" s="755"/>
      <c r="ERW283" s="755"/>
      <c r="ERX283" s="755"/>
      <c r="ERY283" s="755"/>
      <c r="ERZ283" s="755"/>
      <c r="ESA283" s="755"/>
      <c r="ESB283" s="755"/>
      <c r="ESC283" s="755"/>
      <c r="ESD283" s="755"/>
      <c r="ESE283" s="755"/>
      <c r="ESF283" s="755"/>
      <c r="ESG283" s="755"/>
      <c r="ESH283" s="755"/>
      <c r="ESI283" s="755"/>
      <c r="ESJ283" s="755"/>
      <c r="ESK283" s="755"/>
      <c r="ESL283" s="755"/>
      <c r="ESM283" s="755"/>
      <c r="ESN283" s="755"/>
      <c r="ESO283" s="755"/>
      <c r="ESP283" s="755"/>
      <c r="ESQ283" s="755"/>
      <c r="ESR283" s="755"/>
      <c r="ESS283" s="755"/>
      <c r="EST283" s="755"/>
      <c r="ESU283" s="755"/>
      <c r="ESV283" s="755"/>
      <c r="ESW283" s="755"/>
      <c r="ESX283" s="755"/>
      <c r="ESY283" s="755"/>
      <c r="ESZ283" s="755"/>
      <c r="ETA283" s="755"/>
      <c r="ETB283" s="755"/>
      <c r="ETC283" s="755"/>
      <c r="ETD283" s="755"/>
      <c r="ETE283" s="755"/>
      <c r="ETF283" s="755"/>
      <c r="ETG283" s="755"/>
      <c r="ETH283" s="755"/>
      <c r="ETI283" s="755"/>
      <c r="ETJ283" s="755"/>
      <c r="ETK283" s="755"/>
      <c r="ETL283" s="755"/>
      <c r="ETM283" s="755"/>
      <c r="ETN283" s="755"/>
      <c r="ETO283" s="755"/>
      <c r="ETP283" s="755"/>
      <c r="ETQ283" s="755"/>
      <c r="ETR283" s="755"/>
      <c r="ETS283" s="755"/>
      <c r="ETT283" s="755"/>
      <c r="ETU283" s="755"/>
      <c r="ETV283" s="755"/>
      <c r="ETW283" s="755"/>
      <c r="ETX283" s="755"/>
      <c r="ETY283" s="755"/>
      <c r="ETZ283" s="755"/>
      <c r="EUA283" s="755"/>
      <c r="EUB283" s="755"/>
      <c r="EUC283" s="755"/>
      <c r="EUD283" s="755"/>
      <c r="EUE283" s="755"/>
      <c r="EUF283" s="755"/>
      <c r="EUG283" s="755"/>
      <c r="EUH283" s="755"/>
      <c r="EUI283" s="755"/>
      <c r="EUJ283" s="755"/>
      <c r="EUK283" s="755"/>
      <c r="EUL283" s="755"/>
      <c r="EUM283" s="755"/>
      <c r="EUN283" s="755"/>
      <c r="EUO283" s="755"/>
      <c r="EUP283" s="755"/>
      <c r="EUQ283" s="755"/>
      <c r="EUR283" s="755"/>
      <c r="EUS283" s="755"/>
      <c r="EUT283" s="755"/>
      <c r="EUU283" s="755"/>
      <c r="EUV283" s="755"/>
      <c r="EUW283" s="755"/>
      <c r="EUX283" s="755"/>
      <c r="EUY283" s="755"/>
      <c r="EUZ283" s="755"/>
      <c r="EVA283" s="755"/>
      <c r="EVB283" s="755"/>
      <c r="EVC283" s="755"/>
      <c r="EVD283" s="755"/>
      <c r="EVE283" s="755"/>
      <c r="EVF283" s="755"/>
      <c r="EVG283" s="755"/>
      <c r="EVH283" s="755"/>
      <c r="EVI283" s="755"/>
      <c r="EVJ283" s="755"/>
      <c r="EVK283" s="755"/>
      <c r="EVL283" s="755"/>
      <c r="EVM283" s="755"/>
      <c r="EVN283" s="755"/>
      <c r="EVO283" s="755"/>
      <c r="EVP283" s="755"/>
      <c r="EVQ283" s="755"/>
      <c r="EVR283" s="755"/>
      <c r="EVS283" s="755"/>
      <c r="EVT283" s="755"/>
      <c r="EVU283" s="755"/>
      <c r="EVV283" s="755"/>
      <c r="EVW283" s="755"/>
      <c r="EVX283" s="755"/>
      <c r="EVY283" s="755"/>
      <c r="EVZ283" s="755"/>
      <c r="EWA283" s="755"/>
      <c r="EWB283" s="755"/>
      <c r="EWC283" s="755"/>
      <c r="EWD283" s="755"/>
      <c r="EWE283" s="755"/>
      <c r="EWF283" s="755"/>
      <c r="EWG283" s="755"/>
      <c r="EWH283" s="755"/>
      <c r="EWI283" s="755"/>
      <c r="EWJ283" s="755"/>
      <c r="EWK283" s="755"/>
      <c r="EWL283" s="755"/>
      <c r="EWM283" s="755"/>
      <c r="EWN283" s="755"/>
      <c r="EWO283" s="755"/>
      <c r="EWP283" s="755"/>
      <c r="EWQ283" s="755"/>
      <c r="EWR283" s="755"/>
      <c r="EWS283" s="755"/>
      <c r="EWT283" s="755"/>
      <c r="EWU283" s="755"/>
      <c r="EWV283" s="755"/>
      <c r="EWW283" s="755"/>
      <c r="EWX283" s="755"/>
      <c r="EWY283" s="755"/>
      <c r="EWZ283" s="755"/>
      <c r="EXA283" s="755"/>
      <c r="EXB283" s="755"/>
      <c r="EXC283" s="755"/>
      <c r="EXD283" s="755"/>
      <c r="EXE283" s="755"/>
      <c r="EXF283" s="755"/>
      <c r="EXG283" s="755"/>
      <c r="EXH283" s="755"/>
      <c r="EXI283" s="755"/>
      <c r="EXJ283" s="755"/>
      <c r="EXK283" s="755"/>
      <c r="EXL283" s="755"/>
      <c r="EXM283" s="755"/>
      <c r="EXN283" s="755"/>
      <c r="EXO283" s="755"/>
      <c r="EXP283" s="755"/>
      <c r="EXQ283" s="755"/>
      <c r="EXR283" s="755"/>
      <c r="EXS283" s="755"/>
      <c r="EXT283" s="755"/>
      <c r="EXU283" s="755"/>
      <c r="EXV283" s="755"/>
      <c r="EXW283" s="755"/>
      <c r="EXX283" s="755"/>
      <c r="EXY283" s="755"/>
      <c r="EXZ283" s="755"/>
      <c r="EYA283" s="755"/>
      <c r="EYB283" s="755"/>
      <c r="EYC283" s="755"/>
      <c r="EYD283" s="755"/>
      <c r="EYE283" s="755"/>
      <c r="EYF283" s="755"/>
      <c r="EYG283" s="755"/>
      <c r="EYH283" s="755"/>
      <c r="EYI283" s="755"/>
      <c r="EYJ283" s="755"/>
      <c r="EYK283" s="755"/>
      <c r="EYL283" s="755"/>
      <c r="EYM283" s="755"/>
      <c r="EYN283" s="755"/>
      <c r="EYO283" s="755"/>
      <c r="EYP283" s="755"/>
      <c r="EYQ283" s="755"/>
      <c r="EYR283" s="755"/>
      <c r="EYS283" s="755"/>
      <c r="EYT283" s="755"/>
      <c r="EYU283" s="755"/>
      <c r="EYV283" s="755"/>
      <c r="EYW283" s="755"/>
      <c r="EYX283" s="755"/>
      <c r="EYY283" s="755"/>
      <c r="EYZ283" s="755"/>
      <c r="EZA283" s="755"/>
      <c r="EZB283" s="755"/>
      <c r="EZC283" s="755"/>
      <c r="EZD283" s="755"/>
      <c r="EZE283" s="755"/>
      <c r="EZF283" s="755"/>
      <c r="EZG283" s="755"/>
      <c r="EZH283" s="755"/>
      <c r="EZI283" s="755"/>
      <c r="EZJ283" s="755"/>
      <c r="EZK283" s="755"/>
      <c r="EZL283" s="755"/>
      <c r="EZM283" s="755"/>
      <c r="EZN283" s="755"/>
      <c r="EZO283" s="755"/>
      <c r="EZP283" s="755"/>
      <c r="EZQ283" s="755"/>
      <c r="EZR283" s="755"/>
      <c r="EZS283" s="755"/>
      <c r="EZT283" s="755"/>
      <c r="EZU283" s="755"/>
      <c r="EZV283" s="755"/>
      <c r="EZW283" s="755"/>
      <c r="EZX283" s="755"/>
      <c r="EZY283" s="755"/>
      <c r="EZZ283" s="755"/>
      <c r="FAA283" s="755"/>
      <c r="FAB283" s="755"/>
      <c r="FAC283" s="755"/>
      <c r="FAD283" s="755"/>
      <c r="FAE283" s="755"/>
      <c r="FAF283" s="755"/>
      <c r="FAG283" s="755"/>
      <c r="FAH283" s="755"/>
      <c r="FAI283" s="755"/>
      <c r="FAJ283" s="755"/>
      <c r="FAK283" s="755"/>
      <c r="FAL283" s="755"/>
      <c r="FAM283" s="755"/>
      <c r="FAN283" s="755"/>
      <c r="FAO283" s="755"/>
      <c r="FAP283" s="755"/>
      <c r="FAQ283" s="755"/>
      <c r="FAR283" s="755"/>
      <c r="FAS283" s="755"/>
      <c r="FAT283" s="755"/>
      <c r="FAU283" s="755"/>
      <c r="FAV283" s="755"/>
      <c r="FAW283" s="755"/>
      <c r="FAX283" s="755"/>
      <c r="FAY283" s="755"/>
      <c r="FAZ283" s="755"/>
      <c r="FBA283" s="755"/>
      <c r="FBB283" s="755"/>
      <c r="FBC283" s="755"/>
      <c r="FBD283" s="755"/>
      <c r="FBE283" s="755"/>
      <c r="FBF283" s="755"/>
      <c r="FBG283" s="755"/>
      <c r="FBH283" s="755"/>
      <c r="FBI283" s="755"/>
      <c r="FBJ283" s="755"/>
      <c r="FBK283" s="755"/>
      <c r="FBL283" s="755"/>
      <c r="FBM283" s="755"/>
      <c r="FBN283" s="755"/>
      <c r="FBO283" s="755"/>
      <c r="FBP283" s="755"/>
      <c r="FBQ283" s="755"/>
      <c r="FBR283" s="755"/>
      <c r="FBS283" s="755"/>
      <c r="FBT283" s="755"/>
      <c r="FBU283" s="755"/>
      <c r="FBV283" s="755"/>
      <c r="FBW283" s="755"/>
      <c r="FBX283" s="755"/>
      <c r="FBY283" s="755"/>
      <c r="FBZ283" s="755"/>
      <c r="FCA283" s="755"/>
      <c r="FCB283" s="755"/>
      <c r="FCC283" s="755"/>
      <c r="FCD283" s="755"/>
      <c r="FCE283" s="755"/>
      <c r="FCF283" s="755"/>
      <c r="FCG283" s="755"/>
      <c r="FCH283" s="755"/>
      <c r="FCI283" s="755"/>
      <c r="FCJ283" s="755"/>
      <c r="FCK283" s="755"/>
      <c r="FCL283" s="755"/>
      <c r="FCM283" s="755"/>
      <c r="FCN283" s="755"/>
      <c r="FCO283" s="755"/>
      <c r="FCP283" s="755"/>
      <c r="FCQ283" s="755"/>
      <c r="FCR283" s="755"/>
      <c r="FCS283" s="755"/>
      <c r="FCT283" s="755"/>
      <c r="FCU283" s="755"/>
      <c r="FCV283" s="755"/>
      <c r="FCW283" s="755"/>
      <c r="FCX283" s="755"/>
      <c r="FCY283" s="755"/>
      <c r="FCZ283" s="755"/>
      <c r="FDA283" s="755"/>
      <c r="FDB283" s="755"/>
      <c r="FDC283" s="755"/>
      <c r="FDD283" s="755"/>
      <c r="FDE283" s="755"/>
      <c r="FDF283" s="755"/>
      <c r="FDG283" s="755"/>
      <c r="FDH283" s="755"/>
      <c r="FDI283" s="755"/>
      <c r="FDJ283" s="755"/>
      <c r="FDK283" s="755"/>
      <c r="FDL283" s="755"/>
      <c r="FDM283" s="755"/>
      <c r="FDN283" s="755"/>
      <c r="FDO283" s="755"/>
      <c r="FDP283" s="755"/>
      <c r="FDQ283" s="755"/>
      <c r="FDR283" s="755"/>
      <c r="FDS283" s="755"/>
      <c r="FDT283" s="755"/>
      <c r="FDU283" s="755"/>
      <c r="FDV283" s="755"/>
      <c r="FDW283" s="755"/>
      <c r="FDX283" s="755"/>
      <c r="FDY283" s="755"/>
      <c r="FDZ283" s="755"/>
      <c r="FEA283" s="755"/>
      <c r="FEB283" s="755"/>
      <c r="FEC283" s="755"/>
      <c r="FED283" s="755"/>
      <c r="FEE283" s="755"/>
      <c r="FEF283" s="755"/>
      <c r="FEG283" s="755"/>
      <c r="FEH283" s="755"/>
      <c r="FEI283" s="755"/>
      <c r="FEJ283" s="755"/>
      <c r="FEK283" s="755"/>
      <c r="FEL283" s="755"/>
      <c r="FEM283" s="755"/>
      <c r="FEN283" s="755"/>
      <c r="FEO283" s="755"/>
      <c r="FEP283" s="755"/>
      <c r="FEQ283" s="755"/>
      <c r="FER283" s="755"/>
      <c r="FES283" s="755"/>
      <c r="FET283" s="755"/>
      <c r="FEU283" s="755"/>
      <c r="FEV283" s="755"/>
      <c r="FEW283" s="755"/>
      <c r="FEX283" s="755"/>
      <c r="FEY283" s="755"/>
      <c r="FEZ283" s="755"/>
      <c r="FFA283" s="755"/>
      <c r="FFB283" s="755"/>
      <c r="FFC283" s="755"/>
      <c r="FFD283" s="755"/>
      <c r="FFE283" s="755"/>
      <c r="FFF283" s="755"/>
      <c r="FFG283" s="755"/>
      <c r="FFH283" s="755"/>
      <c r="FFI283" s="755"/>
      <c r="FFJ283" s="755"/>
      <c r="FFK283" s="755"/>
      <c r="FFL283" s="755"/>
      <c r="FFM283" s="755"/>
      <c r="FFN283" s="755"/>
      <c r="FFO283" s="755"/>
      <c r="FFP283" s="755"/>
      <c r="FFQ283" s="755"/>
      <c r="FFR283" s="755"/>
      <c r="FFS283" s="755"/>
      <c r="FFT283" s="755"/>
      <c r="FFU283" s="755"/>
      <c r="FFV283" s="755"/>
      <c r="FFW283" s="755"/>
      <c r="FFX283" s="755"/>
      <c r="FFY283" s="755"/>
      <c r="FFZ283" s="755"/>
      <c r="FGA283" s="755"/>
      <c r="FGB283" s="755"/>
      <c r="FGC283" s="755"/>
      <c r="FGD283" s="755"/>
      <c r="FGE283" s="755"/>
      <c r="FGF283" s="755"/>
      <c r="FGG283" s="755"/>
      <c r="FGH283" s="755"/>
      <c r="FGI283" s="755"/>
      <c r="FGJ283" s="755"/>
      <c r="FGK283" s="755"/>
      <c r="FGL283" s="755"/>
      <c r="FGM283" s="755"/>
      <c r="FGN283" s="755"/>
      <c r="FGO283" s="755"/>
      <c r="FGP283" s="755"/>
      <c r="FGQ283" s="755"/>
      <c r="FGR283" s="755"/>
      <c r="FGS283" s="755"/>
      <c r="FGT283" s="755"/>
      <c r="FGU283" s="755"/>
      <c r="FGV283" s="755"/>
      <c r="FGW283" s="755"/>
      <c r="FGX283" s="755"/>
      <c r="FGY283" s="755"/>
      <c r="FGZ283" s="755"/>
      <c r="FHA283" s="755"/>
      <c r="FHB283" s="755"/>
      <c r="FHC283" s="755"/>
      <c r="FHD283" s="755"/>
      <c r="FHE283" s="755"/>
      <c r="FHF283" s="755"/>
      <c r="FHG283" s="755"/>
      <c r="FHH283" s="755"/>
      <c r="FHI283" s="755"/>
      <c r="FHJ283" s="755"/>
      <c r="FHK283" s="755"/>
      <c r="FHL283" s="755"/>
      <c r="FHM283" s="755"/>
      <c r="FHN283" s="755"/>
      <c r="FHO283" s="755"/>
      <c r="FHP283" s="755"/>
      <c r="FHQ283" s="755"/>
      <c r="FHR283" s="755"/>
      <c r="FHS283" s="755"/>
      <c r="FHT283" s="755"/>
      <c r="FHU283" s="755"/>
      <c r="FHV283" s="755"/>
      <c r="FHW283" s="755"/>
      <c r="FHX283" s="755"/>
      <c r="FHY283" s="755"/>
      <c r="FHZ283" s="755"/>
      <c r="FIA283" s="755"/>
      <c r="FIB283" s="755"/>
      <c r="FIC283" s="755"/>
      <c r="FID283" s="755"/>
      <c r="FIE283" s="755"/>
      <c r="FIF283" s="755"/>
      <c r="FIG283" s="755"/>
      <c r="FIH283" s="755"/>
      <c r="FII283" s="755"/>
      <c r="FIJ283" s="755"/>
      <c r="FIK283" s="755"/>
      <c r="FIL283" s="755"/>
      <c r="FIM283" s="755"/>
      <c r="FIN283" s="755"/>
      <c r="FIO283" s="755"/>
      <c r="FIP283" s="755"/>
      <c r="FIQ283" s="755"/>
      <c r="FIR283" s="755"/>
      <c r="FIS283" s="755"/>
      <c r="FIT283" s="755"/>
      <c r="FIU283" s="755"/>
      <c r="FIV283" s="755"/>
      <c r="FIW283" s="755"/>
      <c r="FIX283" s="755"/>
      <c r="FIY283" s="755"/>
      <c r="FIZ283" s="755"/>
      <c r="FJA283" s="755"/>
      <c r="FJB283" s="755"/>
      <c r="FJC283" s="755"/>
      <c r="FJD283" s="755"/>
      <c r="FJE283" s="755"/>
      <c r="FJF283" s="755"/>
      <c r="FJG283" s="755"/>
      <c r="FJH283" s="755"/>
      <c r="FJI283" s="755"/>
      <c r="FJJ283" s="755"/>
      <c r="FJK283" s="755"/>
      <c r="FJL283" s="755"/>
      <c r="FJM283" s="755"/>
      <c r="FJN283" s="755"/>
      <c r="FJO283" s="755"/>
      <c r="FJP283" s="755"/>
      <c r="FJQ283" s="755"/>
      <c r="FJR283" s="755"/>
      <c r="FJS283" s="755"/>
      <c r="FJT283" s="755"/>
      <c r="FJU283" s="755"/>
      <c r="FJV283" s="755"/>
      <c r="FJW283" s="755"/>
      <c r="FJX283" s="755"/>
      <c r="FJY283" s="755"/>
      <c r="FJZ283" s="755"/>
      <c r="FKA283" s="755"/>
      <c r="FKB283" s="755"/>
      <c r="FKC283" s="755"/>
      <c r="FKD283" s="755"/>
      <c r="FKE283" s="755"/>
      <c r="FKF283" s="755"/>
      <c r="FKG283" s="755"/>
      <c r="FKH283" s="755"/>
      <c r="FKI283" s="755"/>
      <c r="FKJ283" s="755"/>
      <c r="FKK283" s="755"/>
      <c r="FKL283" s="755"/>
      <c r="FKM283" s="755"/>
      <c r="FKN283" s="755"/>
      <c r="FKO283" s="755"/>
      <c r="FKP283" s="755"/>
      <c r="FKQ283" s="755"/>
      <c r="FKR283" s="755"/>
      <c r="FKS283" s="755"/>
      <c r="FKT283" s="755"/>
      <c r="FKU283" s="755"/>
      <c r="FKV283" s="755"/>
      <c r="FKW283" s="755"/>
      <c r="FKX283" s="755"/>
      <c r="FKY283" s="755"/>
      <c r="FKZ283" s="755"/>
      <c r="FLA283" s="755"/>
      <c r="FLB283" s="755"/>
      <c r="FLC283" s="755"/>
      <c r="FLD283" s="755"/>
      <c r="FLE283" s="755"/>
      <c r="FLF283" s="755"/>
      <c r="FLG283" s="755"/>
      <c r="FLH283" s="755"/>
      <c r="FLI283" s="755"/>
      <c r="FLJ283" s="755"/>
      <c r="FLK283" s="755"/>
      <c r="FLL283" s="755"/>
      <c r="FLM283" s="755"/>
      <c r="FLN283" s="755"/>
      <c r="FLO283" s="755"/>
      <c r="FLP283" s="755"/>
      <c r="FLQ283" s="755"/>
      <c r="FLR283" s="755"/>
      <c r="FLS283" s="755"/>
      <c r="FLT283" s="755"/>
      <c r="FLU283" s="755"/>
      <c r="FLV283" s="755"/>
      <c r="FLW283" s="755"/>
      <c r="FLX283" s="755"/>
      <c r="FLY283" s="755"/>
      <c r="FLZ283" s="755"/>
      <c r="FMA283" s="755"/>
      <c r="FMB283" s="755"/>
      <c r="FMC283" s="755"/>
      <c r="FMD283" s="755"/>
      <c r="FME283" s="755"/>
      <c r="FMF283" s="755"/>
      <c r="FMG283" s="755"/>
      <c r="FMH283" s="755"/>
      <c r="FMI283" s="755"/>
      <c r="FMJ283" s="755"/>
      <c r="FMK283" s="755"/>
      <c r="FML283" s="755"/>
      <c r="FMM283" s="755"/>
      <c r="FMN283" s="755"/>
      <c r="FMO283" s="755"/>
      <c r="FMP283" s="755"/>
      <c r="FMQ283" s="755"/>
      <c r="FMR283" s="755"/>
      <c r="FMS283" s="755"/>
      <c r="FMT283" s="755"/>
      <c r="FMU283" s="755"/>
      <c r="FMV283" s="755"/>
      <c r="FMW283" s="755"/>
      <c r="FMX283" s="755"/>
      <c r="FMY283" s="755"/>
      <c r="FMZ283" s="755"/>
      <c r="FNA283" s="755"/>
      <c r="FNB283" s="755"/>
      <c r="FNC283" s="755"/>
      <c r="FND283" s="755"/>
      <c r="FNE283" s="755"/>
      <c r="FNF283" s="755"/>
      <c r="FNG283" s="755"/>
      <c r="FNH283" s="755"/>
      <c r="FNI283" s="755"/>
      <c r="FNJ283" s="755"/>
      <c r="FNK283" s="755"/>
      <c r="FNL283" s="755"/>
      <c r="FNM283" s="755"/>
      <c r="FNN283" s="755"/>
      <c r="FNO283" s="755"/>
      <c r="FNP283" s="755"/>
      <c r="FNQ283" s="755"/>
      <c r="FNR283" s="755"/>
      <c r="FNS283" s="755"/>
      <c r="FNT283" s="755"/>
      <c r="FNU283" s="755"/>
      <c r="FNV283" s="755"/>
      <c r="FNW283" s="755"/>
      <c r="FNX283" s="755"/>
      <c r="FNY283" s="755"/>
      <c r="FNZ283" s="755"/>
      <c r="FOA283" s="755"/>
      <c r="FOB283" s="755"/>
      <c r="FOC283" s="755"/>
      <c r="FOD283" s="755"/>
      <c r="FOE283" s="755"/>
      <c r="FOF283" s="755"/>
      <c r="FOG283" s="755"/>
      <c r="FOH283" s="755"/>
      <c r="FOI283" s="755"/>
      <c r="FOJ283" s="755"/>
      <c r="FOK283" s="755"/>
      <c r="FOL283" s="755"/>
      <c r="FOM283" s="755"/>
      <c r="FON283" s="755"/>
      <c r="FOO283" s="755"/>
      <c r="FOP283" s="755"/>
      <c r="FOQ283" s="755"/>
      <c r="FOR283" s="755"/>
      <c r="FOS283" s="755"/>
      <c r="FOT283" s="755"/>
      <c r="FOU283" s="755"/>
      <c r="FOV283" s="755"/>
      <c r="FOW283" s="755"/>
      <c r="FOX283" s="755"/>
      <c r="FOY283" s="755"/>
      <c r="FOZ283" s="755"/>
      <c r="FPA283" s="755"/>
      <c r="FPB283" s="755"/>
      <c r="FPC283" s="755"/>
      <c r="FPD283" s="755"/>
      <c r="FPE283" s="755"/>
      <c r="FPF283" s="755"/>
      <c r="FPG283" s="755"/>
      <c r="FPH283" s="755"/>
      <c r="FPI283" s="755"/>
      <c r="FPJ283" s="755"/>
      <c r="FPK283" s="755"/>
      <c r="FPL283" s="755"/>
      <c r="FPM283" s="755"/>
      <c r="FPN283" s="755"/>
      <c r="FPO283" s="755"/>
      <c r="FPP283" s="755"/>
      <c r="FPQ283" s="755"/>
      <c r="FPR283" s="755"/>
      <c r="FPS283" s="755"/>
      <c r="FPT283" s="755"/>
      <c r="FPU283" s="755"/>
      <c r="FPV283" s="755"/>
      <c r="FPW283" s="755"/>
      <c r="FPX283" s="755"/>
      <c r="FPY283" s="755"/>
      <c r="FPZ283" s="755"/>
      <c r="FQA283" s="755"/>
      <c r="FQB283" s="755"/>
      <c r="FQC283" s="755"/>
      <c r="FQD283" s="755"/>
      <c r="FQE283" s="755"/>
      <c r="FQF283" s="755"/>
      <c r="FQG283" s="755"/>
      <c r="FQH283" s="755"/>
      <c r="FQI283" s="755"/>
      <c r="FQJ283" s="755"/>
      <c r="FQK283" s="755"/>
      <c r="FQL283" s="755"/>
      <c r="FQM283" s="755"/>
      <c r="FQN283" s="755"/>
      <c r="FQO283" s="755"/>
      <c r="FQP283" s="755"/>
      <c r="FQQ283" s="755"/>
      <c r="FQR283" s="755"/>
      <c r="FQS283" s="755"/>
      <c r="FQT283" s="755"/>
      <c r="FQU283" s="755"/>
      <c r="FQV283" s="755"/>
      <c r="FQW283" s="755"/>
      <c r="FQX283" s="755"/>
      <c r="FQY283" s="755"/>
      <c r="FQZ283" s="755"/>
      <c r="FRA283" s="755"/>
      <c r="FRB283" s="755"/>
      <c r="FRC283" s="755"/>
      <c r="FRD283" s="755"/>
      <c r="FRE283" s="755"/>
      <c r="FRF283" s="755"/>
      <c r="FRG283" s="755"/>
      <c r="FRH283" s="755"/>
      <c r="FRI283" s="755"/>
      <c r="FRJ283" s="755"/>
      <c r="FRK283" s="755"/>
      <c r="FRL283" s="755"/>
      <c r="FRM283" s="755"/>
      <c r="FRN283" s="755"/>
      <c r="FRO283" s="755"/>
      <c r="FRP283" s="755"/>
      <c r="FRQ283" s="755"/>
      <c r="FRR283" s="755"/>
      <c r="FRS283" s="755"/>
      <c r="FRT283" s="755"/>
      <c r="FRU283" s="755"/>
      <c r="FRV283" s="755"/>
      <c r="FRW283" s="755"/>
      <c r="FRX283" s="755"/>
      <c r="FRY283" s="755"/>
      <c r="FRZ283" s="755"/>
      <c r="FSA283" s="755"/>
      <c r="FSB283" s="755"/>
      <c r="FSC283" s="755"/>
      <c r="FSD283" s="755"/>
      <c r="FSE283" s="755"/>
      <c r="FSF283" s="755"/>
      <c r="FSG283" s="755"/>
      <c r="FSH283" s="755"/>
      <c r="FSI283" s="755"/>
      <c r="FSJ283" s="755"/>
      <c r="FSK283" s="755"/>
      <c r="FSL283" s="755"/>
      <c r="FSM283" s="755"/>
      <c r="FSN283" s="755"/>
      <c r="FSO283" s="755"/>
      <c r="FSP283" s="755"/>
      <c r="FSQ283" s="755"/>
      <c r="FSR283" s="755"/>
      <c r="FSS283" s="755"/>
      <c r="FST283" s="755"/>
      <c r="FSU283" s="755"/>
      <c r="FSV283" s="755"/>
      <c r="FSW283" s="755"/>
      <c r="FSX283" s="755"/>
      <c r="FSY283" s="755"/>
      <c r="FSZ283" s="755"/>
      <c r="FTA283" s="755"/>
      <c r="FTB283" s="755"/>
      <c r="FTC283" s="755"/>
      <c r="FTD283" s="755"/>
      <c r="FTE283" s="755"/>
      <c r="FTF283" s="755"/>
      <c r="FTG283" s="755"/>
      <c r="FTH283" s="755"/>
      <c r="FTI283" s="755"/>
      <c r="FTJ283" s="755"/>
      <c r="FTK283" s="755"/>
      <c r="FTL283" s="755"/>
      <c r="FTM283" s="755"/>
      <c r="FTN283" s="755"/>
      <c r="FTO283" s="755"/>
      <c r="FTP283" s="755"/>
      <c r="FTQ283" s="755"/>
      <c r="FTR283" s="755"/>
      <c r="FTS283" s="755"/>
      <c r="FTT283" s="755"/>
      <c r="FTU283" s="755"/>
      <c r="FTV283" s="755"/>
      <c r="FTW283" s="755"/>
      <c r="FTX283" s="755"/>
      <c r="FTY283" s="755"/>
      <c r="FTZ283" s="755"/>
      <c r="FUA283" s="755"/>
      <c r="FUB283" s="755"/>
      <c r="FUC283" s="755"/>
      <c r="FUD283" s="755"/>
      <c r="FUE283" s="755"/>
      <c r="FUF283" s="755"/>
      <c r="FUG283" s="755"/>
      <c r="FUH283" s="755"/>
      <c r="FUI283" s="755"/>
      <c r="FUJ283" s="755"/>
      <c r="FUK283" s="755"/>
      <c r="FUL283" s="755"/>
      <c r="FUM283" s="755"/>
      <c r="FUN283" s="755"/>
      <c r="FUO283" s="755"/>
      <c r="FUP283" s="755"/>
      <c r="FUQ283" s="755"/>
      <c r="FUR283" s="755"/>
      <c r="FUS283" s="755"/>
      <c r="FUT283" s="755"/>
      <c r="FUU283" s="755"/>
      <c r="FUV283" s="755"/>
      <c r="FUW283" s="755"/>
      <c r="FUX283" s="755"/>
      <c r="FUY283" s="755"/>
      <c r="FUZ283" s="755"/>
      <c r="FVA283" s="755"/>
      <c r="FVB283" s="755"/>
      <c r="FVC283" s="755"/>
      <c r="FVD283" s="755"/>
      <c r="FVE283" s="755"/>
      <c r="FVF283" s="755"/>
      <c r="FVG283" s="755"/>
      <c r="FVH283" s="755"/>
      <c r="FVI283" s="755"/>
      <c r="FVJ283" s="755"/>
      <c r="FVK283" s="755"/>
      <c r="FVL283" s="755"/>
      <c r="FVM283" s="755"/>
      <c r="FVN283" s="755"/>
      <c r="FVO283" s="755"/>
      <c r="FVP283" s="755"/>
      <c r="FVQ283" s="755"/>
      <c r="FVR283" s="755"/>
      <c r="FVS283" s="755"/>
      <c r="FVT283" s="755"/>
      <c r="FVU283" s="755"/>
      <c r="FVV283" s="755"/>
      <c r="FVW283" s="755"/>
      <c r="FVX283" s="755"/>
      <c r="FVY283" s="755"/>
      <c r="FVZ283" s="755"/>
      <c r="FWA283" s="755"/>
      <c r="FWB283" s="755"/>
      <c r="FWC283" s="755"/>
      <c r="FWD283" s="755"/>
      <c r="FWE283" s="755"/>
      <c r="FWF283" s="755"/>
      <c r="FWG283" s="755"/>
      <c r="FWH283" s="755"/>
      <c r="FWI283" s="755"/>
      <c r="FWJ283" s="755"/>
      <c r="FWK283" s="755"/>
      <c r="FWL283" s="755"/>
      <c r="FWM283" s="755"/>
      <c r="FWN283" s="755"/>
      <c r="FWO283" s="755"/>
      <c r="FWP283" s="755"/>
      <c r="FWQ283" s="755"/>
      <c r="FWR283" s="755"/>
      <c r="FWS283" s="755"/>
      <c r="FWT283" s="755"/>
      <c r="FWU283" s="755"/>
      <c r="FWV283" s="755"/>
      <c r="FWW283" s="755"/>
      <c r="FWX283" s="755"/>
      <c r="FWY283" s="755"/>
      <c r="FWZ283" s="755"/>
      <c r="FXA283" s="755"/>
      <c r="FXB283" s="755"/>
      <c r="FXC283" s="755"/>
      <c r="FXD283" s="755"/>
      <c r="FXE283" s="755"/>
      <c r="FXF283" s="755"/>
      <c r="FXG283" s="755"/>
      <c r="FXH283" s="755"/>
      <c r="FXI283" s="755"/>
      <c r="FXJ283" s="755"/>
      <c r="FXK283" s="755"/>
      <c r="FXL283" s="755"/>
      <c r="FXM283" s="755"/>
      <c r="FXN283" s="755"/>
      <c r="FXO283" s="755"/>
      <c r="FXP283" s="755"/>
      <c r="FXQ283" s="755"/>
      <c r="FXR283" s="755"/>
      <c r="FXS283" s="755"/>
      <c r="FXT283" s="755"/>
      <c r="FXU283" s="755"/>
      <c r="FXV283" s="755"/>
      <c r="FXW283" s="755"/>
      <c r="FXX283" s="755"/>
      <c r="FXY283" s="755"/>
      <c r="FXZ283" s="755"/>
      <c r="FYA283" s="755"/>
      <c r="FYB283" s="755"/>
      <c r="FYC283" s="755"/>
      <c r="FYD283" s="755"/>
      <c r="FYE283" s="755"/>
      <c r="FYF283" s="755"/>
      <c r="FYG283" s="755"/>
      <c r="FYH283" s="755"/>
      <c r="FYI283" s="755"/>
      <c r="FYJ283" s="755"/>
      <c r="FYK283" s="755"/>
      <c r="FYL283" s="755"/>
      <c r="FYM283" s="755"/>
      <c r="FYN283" s="755"/>
      <c r="FYO283" s="755"/>
      <c r="FYP283" s="755"/>
      <c r="FYQ283" s="755"/>
      <c r="FYR283" s="755"/>
      <c r="FYS283" s="755"/>
      <c r="FYT283" s="755"/>
      <c r="FYU283" s="755"/>
      <c r="FYV283" s="755"/>
      <c r="FYW283" s="755"/>
      <c r="FYX283" s="755"/>
      <c r="FYY283" s="755"/>
      <c r="FYZ283" s="755"/>
      <c r="FZA283" s="755"/>
      <c r="FZB283" s="755"/>
      <c r="FZC283" s="755"/>
      <c r="FZD283" s="755"/>
      <c r="FZE283" s="755"/>
      <c r="FZF283" s="755"/>
      <c r="FZG283" s="755"/>
      <c r="FZH283" s="755"/>
      <c r="FZI283" s="755"/>
      <c r="FZJ283" s="755"/>
      <c r="FZK283" s="755"/>
      <c r="FZL283" s="755"/>
      <c r="FZM283" s="755"/>
      <c r="FZN283" s="755"/>
      <c r="FZO283" s="755"/>
      <c r="FZP283" s="755"/>
      <c r="FZQ283" s="755"/>
      <c r="FZR283" s="755"/>
      <c r="FZS283" s="755"/>
      <c r="FZT283" s="755"/>
      <c r="FZU283" s="755"/>
      <c r="FZV283" s="755"/>
      <c r="FZW283" s="755"/>
      <c r="FZX283" s="755"/>
      <c r="FZY283" s="755"/>
      <c r="FZZ283" s="755"/>
      <c r="GAA283" s="755"/>
      <c r="GAB283" s="755"/>
      <c r="GAC283" s="755"/>
      <c r="GAD283" s="755"/>
      <c r="GAE283" s="755"/>
      <c r="GAF283" s="755"/>
      <c r="GAG283" s="755"/>
      <c r="GAH283" s="755"/>
      <c r="GAI283" s="755"/>
      <c r="GAJ283" s="755"/>
      <c r="GAK283" s="755"/>
      <c r="GAL283" s="755"/>
      <c r="GAM283" s="755"/>
      <c r="GAN283" s="755"/>
      <c r="GAO283" s="755"/>
      <c r="GAP283" s="755"/>
      <c r="GAQ283" s="755"/>
      <c r="GAR283" s="755"/>
      <c r="GAS283" s="755"/>
      <c r="GAT283" s="755"/>
      <c r="GAU283" s="755"/>
      <c r="GAV283" s="755"/>
      <c r="GAW283" s="755"/>
      <c r="GAX283" s="755"/>
      <c r="GAY283" s="755"/>
      <c r="GAZ283" s="755"/>
      <c r="GBA283" s="755"/>
      <c r="GBB283" s="755"/>
      <c r="GBC283" s="755"/>
      <c r="GBD283" s="755"/>
      <c r="GBE283" s="755"/>
      <c r="GBF283" s="755"/>
      <c r="GBG283" s="755"/>
      <c r="GBH283" s="755"/>
      <c r="GBI283" s="755"/>
      <c r="GBJ283" s="755"/>
      <c r="GBK283" s="755"/>
      <c r="GBL283" s="755"/>
      <c r="GBM283" s="755"/>
      <c r="GBN283" s="755"/>
      <c r="GBO283" s="755"/>
      <c r="GBP283" s="755"/>
      <c r="GBQ283" s="755"/>
      <c r="GBR283" s="755"/>
      <c r="GBS283" s="755"/>
      <c r="GBT283" s="755"/>
      <c r="GBU283" s="755"/>
      <c r="GBV283" s="755"/>
      <c r="GBW283" s="755"/>
      <c r="GBX283" s="755"/>
      <c r="GBY283" s="755"/>
      <c r="GBZ283" s="755"/>
      <c r="GCA283" s="755"/>
      <c r="GCB283" s="755"/>
      <c r="GCC283" s="755"/>
      <c r="GCD283" s="755"/>
      <c r="GCE283" s="755"/>
      <c r="GCF283" s="755"/>
      <c r="GCG283" s="755"/>
      <c r="GCH283" s="755"/>
      <c r="GCI283" s="755"/>
      <c r="GCJ283" s="755"/>
      <c r="GCK283" s="755"/>
      <c r="GCL283" s="755"/>
      <c r="GCM283" s="755"/>
      <c r="GCN283" s="755"/>
      <c r="GCO283" s="755"/>
      <c r="GCP283" s="755"/>
      <c r="GCQ283" s="755"/>
      <c r="GCR283" s="755"/>
      <c r="GCS283" s="755"/>
      <c r="GCT283" s="755"/>
      <c r="GCU283" s="755"/>
      <c r="GCV283" s="755"/>
      <c r="GCW283" s="755"/>
      <c r="GCX283" s="755"/>
      <c r="GCY283" s="755"/>
      <c r="GCZ283" s="755"/>
      <c r="GDA283" s="755"/>
      <c r="GDB283" s="755"/>
      <c r="GDC283" s="755"/>
      <c r="GDD283" s="755"/>
      <c r="GDE283" s="755"/>
      <c r="GDF283" s="755"/>
      <c r="GDG283" s="755"/>
      <c r="GDH283" s="755"/>
      <c r="GDI283" s="755"/>
      <c r="GDJ283" s="755"/>
      <c r="GDK283" s="755"/>
      <c r="GDL283" s="755"/>
      <c r="GDM283" s="755"/>
      <c r="GDN283" s="755"/>
      <c r="GDO283" s="755"/>
      <c r="GDP283" s="755"/>
      <c r="GDQ283" s="755"/>
      <c r="GDR283" s="755"/>
      <c r="GDS283" s="755"/>
      <c r="GDT283" s="755"/>
      <c r="GDU283" s="755"/>
      <c r="GDV283" s="755"/>
      <c r="GDW283" s="755"/>
      <c r="GDX283" s="755"/>
      <c r="GDY283" s="755"/>
      <c r="GDZ283" s="755"/>
      <c r="GEA283" s="755"/>
      <c r="GEB283" s="755"/>
      <c r="GEC283" s="755"/>
      <c r="GED283" s="755"/>
      <c r="GEE283" s="755"/>
      <c r="GEF283" s="755"/>
      <c r="GEG283" s="755"/>
      <c r="GEH283" s="755"/>
      <c r="GEI283" s="755"/>
      <c r="GEJ283" s="755"/>
      <c r="GEK283" s="755"/>
      <c r="GEL283" s="755"/>
      <c r="GEM283" s="755"/>
      <c r="GEN283" s="755"/>
      <c r="GEO283" s="755"/>
      <c r="GEP283" s="755"/>
      <c r="GEQ283" s="755"/>
      <c r="GER283" s="755"/>
      <c r="GES283" s="755"/>
      <c r="GET283" s="755"/>
      <c r="GEU283" s="755"/>
      <c r="GEV283" s="755"/>
      <c r="GEW283" s="755"/>
      <c r="GEX283" s="755"/>
      <c r="GEY283" s="755"/>
      <c r="GEZ283" s="755"/>
      <c r="GFA283" s="755"/>
      <c r="GFB283" s="755"/>
      <c r="GFC283" s="755"/>
      <c r="GFD283" s="755"/>
      <c r="GFE283" s="755"/>
      <c r="GFF283" s="755"/>
      <c r="GFG283" s="755"/>
      <c r="GFH283" s="755"/>
      <c r="GFI283" s="755"/>
      <c r="GFJ283" s="755"/>
      <c r="GFK283" s="755"/>
      <c r="GFL283" s="755"/>
      <c r="GFM283" s="755"/>
      <c r="GFN283" s="755"/>
      <c r="GFO283" s="755"/>
      <c r="GFP283" s="755"/>
      <c r="GFQ283" s="755"/>
      <c r="GFR283" s="755"/>
      <c r="GFS283" s="755"/>
      <c r="GFT283" s="755"/>
      <c r="GFU283" s="755"/>
      <c r="GFV283" s="755"/>
      <c r="GFW283" s="755"/>
      <c r="GFX283" s="755"/>
      <c r="GFY283" s="755"/>
      <c r="GFZ283" s="755"/>
      <c r="GGA283" s="755"/>
      <c r="GGB283" s="755"/>
      <c r="GGC283" s="755"/>
      <c r="GGD283" s="755"/>
      <c r="GGE283" s="755"/>
      <c r="GGF283" s="755"/>
      <c r="GGG283" s="755"/>
      <c r="GGH283" s="755"/>
      <c r="GGI283" s="755"/>
      <c r="GGJ283" s="755"/>
      <c r="GGK283" s="755"/>
      <c r="GGL283" s="755"/>
      <c r="GGM283" s="755"/>
      <c r="GGN283" s="755"/>
      <c r="GGO283" s="755"/>
      <c r="GGP283" s="755"/>
      <c r="GGQ283" s="755"/>
      <c r="GGR283" s="755"/>
      <c r="GGS283" s="755"/>
      <c r="GGT283" s="755"/>
      <c r="GGU283" s="755"/>
      <c r="GGV283" s="755"/>
      <c r="GGW283" s="755"/>
      <c r="GGX283" s="755"/>
      <c r="GGY283" s="755"/>
      <c r="GGZ283" s="755"/>
      <c r="GHA283" s="755"/>
      <c r="GHB283" s="755"/>
      <c r="GHC283" s="755"/>
      <c r="GHD283" s="755"/>
      <c r="GHE283" s="755"/>
      <c r="GHF283" s="755"/>
      <c r="GHG283" s="755"/>
      <c r="GHH283" s="755"/>
      <c r="GHI283" s="755"/>
      <c r="GHJ283" s="755"/>
      <c r="GHK283" s="755"/>
      <c r="GHL283" s="755"/>
      <c r="GHM283" s="755"/>
      <c r="GHN283" s="755"/>
      <c r="GHO283" s="755"/>
      <c r="GHP283" s="755"/>
      <c r="GHQ283" s="755"/>
      <c r="GHR283" s="755"/>
      <c r="GHS283" s="755"/>
      <c r="GHT283" s="755"/>
      <c r="GHU283" s="755"/>
      <c r="GHV283" s="755"/>
      <c r="GHW283" s="755"/>
      <c r="GHX283" s="755"/>
      <c r="GHY283" s="755"/>
      <c r="GHZ283" s="755"/>
      <c r="GIA283" s="755"/>
      <c r="GIB283" s="755"/>
      <c r="GIC283" s="755"/>
      <c r="GID283" s="755"/>
      <c r="GIE283" s="755"/>
      <c r="GIF283" s="755"/>
      <c r="GIG283" s="755"/>
      <c r="GIH283" s="755"/>
      <c r="GII283" s="755"/>
      <c r="GIJ283" s="755"/>
      <c r="GIK283" s="755"/>
      <c r="GIL283" s="755"/>
      <c r="GIM283" s="755"/>
      <c r="GIN283" s="755"/>
      <c r="GIO283" s="755"/>
      <c r="GIP283" s="755"/>
      <c r="GIQ283" s="755"/>
      <c r="GIR283" s="755"/>
      <c r="GIS283" s="755"/>
      <c r="GIT283" s="755"/>
      <c r="GIU283" s="755"/>
      <c r="GIV283" s="755"/>
      <c r="GIW283" s="755"/>
      <c r="GIX283" s="755"/>
      <c r="GIY283" s="755"/>
      <c r="GIZ283" s="755"/>
      <c r="GJA283" s="755"/>
      <c r="GJB283" s="755"/>
      <c r="GJC283" s="755"/>
      <c r="GJD283" s="755"/>
      <c r="GJE283" s="755"/>
      <c r="GJF283" s="755"/>
      <c r="GJG283" s="755"/>
      <c r="GJH283" s="755"/>
      <c r="GJI283" s="755"/>
      <c r="GJJ283" s="755"/>
      <c r="GJK283" s="755"/>
      <c r="GJL283" s="755"/>
      <c r="GJM283" s="755"/>
      <c r="GJN283" s="755"/>
      <c r="GJO283" s="755"/>
      <c r="GJP283" s="755"/>
      <c r="GJQ283" s="755"/>
      <c r="GJR283" s="755"/>
      <c r="GJS283" s="755"/>
      <c r="GJT283" s="755"/>
      <c r="GJU283" s="755"/>
      <c r="GJV283" s="755"/>
      <c r="GJW283" s="755"/>
      <c r="GJX283" s="755"/>
      <c r="GJY283" s="755"/>
      <c r="GJZ283" s="755"/>
      <c r="GKA283" s="755"/>
      <c r="GKB283" s="755"/>
      <c r="GKC283" s="755"/>
      <c r="GKD283" s="755"/>
      <c r="GKE283" s="755"/>
      <c r="GKF283" s="755"/>
      <c r="GKG283" s="755"/>
      <c r="GKH283" s="755"/>
      <c r="GKI283" s="755"/>
      <c r="GKJ283" s="755"/>
      <c r="GKK283" s="755"/>
      <c r="GKL283" s="755"/>
      <c r="GKM283" s="755"/>
      <c r="GKN283" s="755"/>
      <c r="GKO283" s="755"/>
      <c r="GKP283" s="755"/>
      <c r="GKQ283" s="755"/>
      <c r="GKR283" s="755"/>
      <c r="GKS283" s="755"/>
      <c r="GKT283" s="755"/>
      <c r="GKU283" s="755"/>
      <c r="GKV283" s="755"/>
      <c r="GKW283" s="755"/>
      <c r="GKX283" s="755"/>
      <c r="GKY283" s="755"/>
      <c r="GKZ283" s="755"/>
      <c r="GLA283" s="755"/>
      <c r="GLB283" s="755"/>
      <c r="GLC283" s="755"/>
      <c r="GLD283" s="755"/>
      <c r="GLE283" s="755"/>
      <c r="GLF283" s="755"/>
      <c r="GLG283" s="755"/>
      <c r="GLH283" s="755"/>
      <c r="GLI283" s="755"/>
      <c r="GLJ283" s="755"/>
      <c r="GLK283" s="755"/>
      <c r="GLL283" s="755"/>
      <c r="GLM283" s="755"/>
      <c r="GLN283" s="755"/>
      <c r="GLO283" s="755"/>
      <c r="GLP283" s="755"/>
      <c r="GLQ283" s="755"/>
      <c r="GLR283" s="755"/>
      <c r="GLS283" s="755"/>
      <c r="GLT283" s="755"/>
      <c r="GLU283" s="755"/>
      <c r="GLV283" s="755"/>
      <c r="GLW283" s="755"/>
      <c r="GLX283" s="755"/>
      <c r="GLY283" s="755"/>
      <c r="GLZ283" s="755"/>
      <c r="GMA283" s="755"/>
      <c r="GMB283" s="755"/>
      <c r="GMC283" s="755"/>
      <c r="GMD283" s="755"/>
      <c r="GME283" s="755"/>
      <c r="GMF283" s="755"/>
      <c r="GMG283" s="755"/>
      <c r="GMH283" s="755"/>
      <c r="GMI283" s="755"/>
      <c r="GMJ283" s="755"/>
      <c r="GMK283" s="755"/>
      <c r="GML283" s="755"/>
      <c r="GMM283" s="755"/>
      <c r="GMN283" s="755"/>
      <c r="GMO283" s="755"/>
      <c r="GMP283" s="755"/>
      <c r="GMQ283" s="755"/>
      <c r="GMR283" s="755"/>
      <c r="GMS283" s="755"/>
      <c r="GMT283" s="755"/>
      <c r="GMU283" s="755"/>
      <c r="GMV283" s="755"/>
      <c r="GMW283" s="755"/>
      <c r="GMX283" s="755"/>
      <c r="GMY283" s="755"/>
      <c r="GMZ283" s="755"/>
      <c r="GNA283" s="755"/>
      <c r="GNB283" s="755"/>
      <c r="GNC283" s="755"/>
      <c r="GND283" s="755"/>
      <c r="GNE283" s="755"/>
      <c r="GNF283" s="755"/>
      <c r="GNG283" s="755"/>
      <c r="GNH283" s="755"/>
      <c r="GNI283" s="755"/>
      <c r="GNJ283" s="755"/>
      <c r="GNK283" s="755"/>
      <c r="GNL283" s="755"/>
      <c r="GNM283" s="755"/>
      <c r="GNN283" s="755"/>
      <c r="GNO283" s="755"/>
      <c r="GNP283" s="755"/>
      <c r="GNQ283" s="755"/>
      <c r="GNR283" s="755"/>
      <c r="GNS283" s="755"/>
      <c r="GNT283" s="755"/>
      <c r="GNU283" s="755"/>
      <c r="GNV283" s="755"/>
      <c r="GNW283" s="755"/>
      <c r="GNX283" s="755"/>
      <c r="GNY283" s="755"/>
      <c r="GNZ283" s="755"/>
      <c r="GOA283" s="755"/>
      <c r="GOB283" s="755"/>
      <c r="GOC283" s="755"/>
      <c r="GOD283" s="755"/>
      <c r="GOE283" s="755"/>
      <c r="GOF283" s="755"/>
      <c r="GOG283" s="755"/>
      <c r="GOH283" s="755"/>
      <c r="GOI283" s="755"/>
      <c r="GOJ283" s="755"/>
      <c r="GOK283" s="755"/>
      <c r="GOL283" s="755"/>
      <c r="GOM283" s="755"/>
      <c r="GON283" s="755"/>
      <c r="GOO283" s="755"/>
      <c r="GOP283" s="755"/>
      <c r="GOQ283" s="755"/>
      <c r="GOR283" s="755"/>
      <c r="GOS283" s="755"/>
      <c r="GOT283" s="755"/>
      <c r="GOU283" s="755"/>
      <c r="GOV283" s="755"/>
      <c r="GOW283" s="755"/>
      <c r="GOX283" s="755"/>
      <c r="GOY283" s="755"/>
      <c r="GOZ283" s="755"/>
      <c r="GPA283" s="755"/>
      <c r="GPB283" s="755"/>
      <c r="GPC283" s="755"/>
      <c r="GPD283" s="755"/>
      <c r="GPE283" s="755"/>
      <c r="GPF283" s="755"/>
      <c r="GPG283" s="755"/>
      <c r="GPH283" s="755"/>
      <c r="GPI283" s="755"/>
      <c r="GPJ283" s="755"/>
      <c r="GPK283" s="755"/>
      <c r="GPL283" s="755"/>
      <c r="GPM283" s="755"/>
      <c r="GPN283" s="755"/>
      <c r="GPO283" s="755"/>
      <c r="GPP283" s="755"/>
      <c r="GPQ283" s="755"/>
      <c r="GPR283" s="755"/>
      <c r="GPS283" s="755"/>
      <c r="GPT283" s="755"/>
      <c r="GPU283" s="755"/>
      <c r="GPV283" s="755"/>
      <c r="GPW283" s="755"/>
      <c r="GPX283" s="755"/>
      <c r="GPY283" s="755"/>
      <c r="GPZ283" s="755"/>
      <c r="GQA283" s="755"/>
      <c r="GQB283" s="755"/>
      <c r="GQC283" s="755"/>
      <c r="GQD283" s="755"/>
      <c r="GQE283" s="755"/>
      <c r="GQF283" s="755"/>
      <c r="GQG283" s="755"/>
      <c r="GQH283" s="755"/>
      <c r="GQI283" s="755"/>
      <c r="GQJ283" s="755"/>
      <c r="GQK283" s="755"/>
      <c r="GQL283" s="755"/>
      <c r="GQM283" s="755"/>
      <c r="GQN283" s="755"/>
      <c r="GQO283" s="755"/>
      <c r="GQP283" s="755"/>
      <c r="GQQ283" s="755"/>
      <c r="GQR283" s="755"/>
      <c r="GQS283" s="755"/>
      <c r="GQT283" s="755"/>
      <c r="GQU283" s="755"/>
      <c r="GQV283" s="755"/>
      <c r="GQW283" s="755"/>
      <c r="GQX283" s="755"/>
      <c r="GQY283" s="755"/>
      <c r="GQZ283" s="755"/>
      <c r="GRA283" s="755"/>
      <c r="GRB283" s="755"/>
      <c r="GRC283" s="755"/>
      <c r="GRD283" s="755"/>
      <c r="GRE283" s="755"/>
      <c r="GRF283" s="755"/>
      <c r="GRG283" s="755"/>
      <c r="GRH283" s="755"/>
      <c r="GRI283" s="755"/>
      <c r="GRJ283" s="755"/>
      <c r="GRK283" s="755"/>
      <c r="GRL283" s="755"/>
      <c r="GRM283" s="755"/>
      <c r="GRN283" s="755"/>
      <c r="GRO283" s="755"/>
      <c r="GRP283" s="755"/>
      <c r="GRQ283" s="755"/>
      <c r="GRR283" s="755"/>
      <c r="GRS283" s="755"/>
      <c r="GRT283" s="755"/>
      <c r="GRU283" s="755"/>
      <c r="GRV283" s="755"/>
      <c r="GRW283" s="755"/>
      <c r="GRX283" s="755"/>
      <c r="GRY283" s="755"/>
      <c r="GRZ283" s="755"/>
      <c r="GSA283" s="755"/>
      <c r="GSB283" s="755"/>
      <c r="GSC283" s="755"/>
      <c r="GSD283" s="755"/>
      <c r="GSE283" s="755"/>
      <c r="GSF283" s="755"/>
      <c r="GSG283" s="755"/>
      <c r="GSH283" s="755"/>
      <c r="GSI283" s="755"/>
      <c r="GSJ283" s="755"/>
      <c r="GSK283" s="755"/>
      <c r="GSL283" s="755"/>
      <c r="GSM283" s="755"/>
      <c r="GSN283" s="755"/>
      <c r="GSO283" s="755"/>
      <c r="GSP283" s="755"/>
      <c r="GSQ283" s="755"/>
      <c r="GSR283" s="755"/>
      <c r="GSS283" s="755"/>
      <c r="GST283" s="755"/>
      <c r="GSU283" s="755"/>
      <c r="GSV283" s="755"/>
      <c r="GSW283" s="755"/>
      <c r="GSX283" s="755"/>
      <c r="GSY283" s="755"/>
      <c r="GSZ283" s="755"/>
      <c r="GTA283" s="755"/>
      <c r="GTB283" s="755"/>
      <c r="GTC283" s="755"/>
      <c r="GTD283" s="755"/>
      <c r="GTE283" s="755"/>
      <c r="GTF283" s="755"/>
      <c r="GTG283" s="755"/>
      <c r="GTH283" s="755"/>
      <c r="GTI283" s="755"/>
      <c r="GTJ283" s="755"/>
      <c r="GTK283" s="755"/>
      <c r="GTL283" s="755"/>
      <c r="GTM283" s="755"/>
      <c r="GTN283" s="755"/>
      <c r="GTO283" s="755"/>
      <c r="GTP283" s="755"/>
      <c r="GTQ283" s="755"/>
      <c r="GTR283" s="755"/>
      <c r="GTS283" s="755"/>
      <c r="GTT283" s="755"/>
      <c r="GTU283" s="755"/>
      <c r="GTV283" s="755"/>
      <c r="GTW283" s="755"/>
      <c r="GTX283" s="755"/>
      <c r="GTY283" s="755"/>
      <c r="GTZ283" s="755"/>
      <c r="GUA283" s="755"/>
      <c r="GUB283" s="755"/>
      <c r="GUC283" s="755"/>
      <c r="GUD283" s="755"/>
      <c r="GUE283" s="755"/>
      <c r="GUF283" s="755"/>
      <c r="GUG283" s="755"/>
      <c r="GUH283" s="755"/>
      <c r="GUI283" s="755"/>
      <c r="GUJ283" s="755"/>
      <c r="GUK283" s="755"/>
      <c r="GUL283" s="755"/>
      <c r="GUM283" s="755"/>
      <c r="GUN283" s="755"/>
      <c r="GUO283" s="755"/>
      <c r="GUP283" s="755"/>
      <c r="GUQ283" s="755"/>
      <c r="GUR283" s="755"/>
      <c r="GUS283" s="755"/>
      <c r="GUT283" s="755"/>
      <c r="GUU283" s="755"/>
      <c r="GUV283" s="755"/>
      <c r="GUW283" s="755"/>
      <c r="GUX283" s="755"/>
      <c r="GUY283" s="755"/>
      <c r="GUZ283" s="755"/>
      <c r="GVA283" s="755"/>
      <c r="GVB283" s="755"/>
      <c r="GVC283" s="755"/>
      <c r="GVD283" s="755"/>
      <c r="GVE283" s="755"/>
      <c r="GVF283" s="755"/>
      <c r="GVG283" s="755"/>
      <c r="GVH283" s="755"/>
      <c r="GVI283" s="755"/>
      <c r="GVJ283" s="755"/>
      <c r="GVK283" s="755"/>
      <c r="GVL283" s="755"/>
      <c r="GVM283" s="755"/>
      <c r="GVN283" s="755"/>
      <c r="GVO283" s="755"/>
      <c r="GVP283" s="755"/>
      <c r="GVQ283" s="755"/>
      <c r="GVR283" s="755"/>
      <c r="GVS283" s="755"/>
      <c r="GVT283" s="755"/>
      <c r="GVU283" s="755"/>
      <c r="GVV283" s="755"/>
      <c r="GVW283" s="755"/>
      <c r="GVX283" s="755"/>
      <c r="GVY283" s="755"/>
      <c r="GVZ283" s="755"/>
      <c r="GWA283" s="755"/>
      <c r="GWB283" s="755"/>
      <c r="GWC283" s="755"/>
      <c r="GWD283" s="755"/>
      <c r="GWE283" s="755"/>
      <c r="GWF283" s="755"/>
      <c r="GWG283" s="755"/>
      <c r="GWH283" s="755"/>
      <c r="GWI283" s="755"/>
      <c r="GWJ283" s="755"/>
      <c r="GWK283" s="755"/>
      <c r="GWL283" s="755"/>
      <c r="GWM283" s="755"/>
      <c r="GWN283" s="755"/>
      <c r="GWO283" s="755"/>
      <c r="GWP283" s="755"/>
      <c r="GWQ283" s="755"/>
      <c r="GWR283" s="755"/>
      <c r="GWS283" s="755"/>
      <c r="GWT283" s="755"/>
      <c r="GWU283" s="755"/>
      <c r="GWV283" s="755"/>
      <c r="GWW283" s="755"/>
      <c r="GWX283" s="755"/>
      <c r="GWY283" s="755"/>
      <c r="GWZ283" s="755"/>
      <c r="GXA283" s="755"/>
      <c r="GXB283" s="755"/>
      <c r="GXC283" s="755"/>
      <c r="GXD283" s="755"/>
      <c r="GXE283" s="755"/>
      <c r="GXF283" s="755"/>
      <c r="GXG283" s="755"/>
      <c r="GXH283" s="755"/>
      <c r="GXI283" s="755"/>
      <c r="GXJ283" s="755"/>
      <c r="GXK283" s="755"/>
      <c r="GXL283" s="755"/>
      <c r="GXM283" s="755"/>
      <c r="GXN283" s="755"/>
      <c r="GXO283" s="755"/>
      <c r="GXP283" s="755"/>
      <c r="GXQ283" s="755"/>
      <c r="GXR283" s="755"/>
      <c r="GXS283" s="755"/>
      <c r="GXT283" s="755"/>
      <c r="GXU283" s="755"/>
      <c r="GXV283" s="755"/>
      <c r="GXW283" s="755"/>
      <c r="GXX283" s="755"/>
      <c r="GXY283" s="755"/>
      <c r="GXZ283" s="755"/>
      <c r="GYA283" s="755"/>
      <c r="GYB283" s="755"/>
      <c r="GYC283" s="755"/>
      <c r="GYD283" s="755"/>
      <c r="GYE283" s="755"/>
      <c r="GYF283" s="755"/>
      <c r="GYG283" s="755"/>
      <c r="GYH283" s="755"/>
      <c r="GYI283" s="755"/>
      <c r="GYJ283" s="755"/>
      <c r="GYK283" s="755"/>
      <c r="GYL283" s="755"/>
      <c r="GYM283" s="755"/>
      <c r="GYN283" s="755"/>
      <c r="GYO283" s="755"/>
      <c r="GYP283" s="755"/>
      <c r="GYQ283" s="755"/>
      <c r="GYR283" s="755"/>
      <c r="GYS283" s="755"/>
      <c r="GYT283" s="755"/>
      <c r="GYU283" s="755"/>
      <c r="GYV283" s="755"/>
      <c r="GYW283" s="755"/>
      <c r="GYX283" s="755"/>
      <c r="GYY283" s="755"/>
      <c r="GYZ283" s="755"/>
      <c r="GZA283" s="755"/>
      <c r="GZB283" s="755"/>
      <c r="GZC283" s="755"/>
      <c r="GZD283" s="755"/>
      <c r="GZE283" s="755"/>
      <c r="GZF283" s="755"/>
      <c r="GZG283" s="755"/>
      <c r="GZH283" s="755"/>
      <c r="GZI283" s="755"/>
      <c r="GZJ283" s="755"/>
      <c r="GZK283" s="755"/>
      <c r="GZL283" s="755"/>
      <c r="GZM283" s="755"/>
      <c r="GZN283" s="755"/>
      <c r="GZO283" s="755"/>
      <c r="GZP283" s="755"/>
      <c r="GZQ283" s="755"/>
      <c r="GZR283" s="755"/>
      <c r="GZS283" s="755"/>
      <c r="GZT283" s="755"/>
      <c r="GZU283" s="755"/>
      <c r="GZV283" s="755"/>
      <c r="GZW283" s="755"/>
      <c r="GZX283" s="755"/>
      <c r="GZY283" s="755"/>
      <c r="GZZ283" s="755"/>
      <c r="HAA283" s="755"/>
      <c r="HAB283" s="755"/>
      <c r="HAC283" s="755"/>
      <c r="HAD283" s="755"/>
      <c r="HAE283" s="755"/>
      <c r="HAF283" s="755"/>
      <c r="HAG283" s="755"/>
      <c r="HAH283" s="755"/>
      <c r="HAI283" s="755"/>
      <c r="HAJ283" s="755"/>
      <c r="HAK283" s="755"/>
      <c r="HAL283" s="755"/>
      <c r="HAM283" s="755"/>
      <c r="HAN283" s="755"/>
      <c r="HAO283" s="755"/>
      <c r="HAP283" s="755"/>
      <c r="HAQ283" s="755"/>
      <c r="HAR283" s="755"/>
      <c r="HAS283" s="755"/>
      <c r="HAT283" s="755"/>
      <c r="HAU283" s="755"/>
      <c r="HAV283" s="755"/>
      <c r="HAW283" s="755"/>
      <c r="HAX283" s="755"/>
      <c r="HAY283" s="755"/>
      <c r="HAZ283" s="755"/>
      <c r="HBA283" s="755"/>
      <c r="HBB283" s="755"/>
      <c r="HBC283" s="755"/>
      <c r="HBD283" s="755"/>
      <c r="HBE283" s="755"/>
      <c r="HBF283" s="755"/>
      <c r="HBG283" s="755"/>
      <c r="HBH283" s="755"/>
      <c r="HBI283" s="755"/>
      <c r="HBJ283" s="755"/>
      <c r="HBK283" s="755"/>
      <c r="HBL283" s="755"/>
      <c r="HBM283" s="755"/>
      <c r="HBN283" s="755"/>
      <c r="HBO283" s="755"/>
      <c r="HBP283" s="755"/>
      <c r="HBQ283" s="755"/>
      <c r="HBR283" s="755"/>
      <c r="HBS283" s="755"/>
      <c r="HBT283" s="755"/>
      <c r="HBU283" s="755"/>
      <c r="HBV283" s="755"/>
      <c r="HBW283" s="755"/>
      <c r="HBX283" s="755"/>
      <c r="HBY283" s="755"/>
      <c r="HBZ283" s="755"/>
      <c r="HCA283" s="755"/>
      <c r="HCB283" s="755"/>
      <c r="HCC283" s="755"/>
      <c r="HCD283" s="755"/>
      <c r="HCE283" s="755"/>
      <c r="HCF283" s="755"/>
      <c r="HCG283" s="755"/>
      <c r="HCH283" s="755"/>
      <c r="HCI283" s="755"/>
      <c r="HCJ283" s="755"/>
      <c r="HCK283" s="755"/>
      <c r="HCL283" s="755"/>
      <c r="HCM283" s="755"/>
      <c r="HCN283" s="755"/>
      <c r="HCO283" s="755"/>
      <c r="HCP283" s="755"/>
      <c r="HCQ283" s="755"/>
      <c r="HCR283" s="755"/>
      <c r="HCS283" s="755"/>
      <c r="HCT283" s="755"/>
      <c r="HCU283" s="755"/>
      <c r="HCV283" s="755"/>
      <c r="HCW283" s="755"/>
      <c r="HCX283" s="755"/>
      <c r="HCY283" s="755"/>
      <c r="HCZ283" s="755"/>
      <c r="HDA283" s="755"/>
      <c r="HDB283" s="755"/>
      <c r="HDC283" s="755"/>
      <c r="HDD283" s="755"/>
      <c r="HDE283" s="755"/>
      <c r="HDF283" s="755"/>
      <c r="HDG283" s="755"/>
      <c r="HDH283" s="755"/>
      <c r="HDI283" s="755"/>
      <c r="HDJ283" s="755"/>
      <c r="HDK283" s="755"/>
      <c r="HDL283" s="755"/>
      <c r="HDM283" s="755"/>
      <c r="HDN283" s="755"/>
      <c r="HDO283" s="755"/>
      <c r="HDP283" s="755"/>
      <c r="HDQ283" s="755"/>
      <c r="HDR283" s="755"/>
      <c r="HDS283" s="755"/>
      <c r="HDT283" s="755"/>
      <c r="HDU283" s="755"/>
      <c r="HDV283" s="755"/>
      <c r="HDW283" s="755"/>
      <c r="HDX283" s="755"/>
      <c r="HDY283" s="755"/>
      <c r="HDZ283" s="755"/>
      <c r="HEA283" s="755"/>
      <c r="HEB283" s="755"/>
      <c r="HEC283" s="755"/>
      <c r="HED283" s="755"/>
      <c r="HEE283" s="755"/>
      <c r="HEF283" s="755"/>
      <c r="HEG283" s="755"/>
      <c r="HEH283" s="755"/>
      <c r="HEI283" s="755"/>
      <c r="HEJ283" s="755"/>
      <c r="HEK283" s="755"/>
      <c r="HEL283" s="755"/>
      <c r="HEM283" s="755"/>
      <c r="HEN283" s="755"/>
      <c r="HEO283" s="755"/>
      <c r="HEP283" s="755"/>
      <c r="HEQ283" s="755"/>
      <c r="HER283" s="755"/>
      <c r="HES283" s="755"/>
      <c r="HET283" s="755"/>
      <c r="HEU283" s="755"/>
      <c r="HEV283" s="755"/>
      <c r="HEW283" s="755"/>
      <c r="HEX283" s="755"/>
      <c r="HEY283" s="755"/>
      <c r="HEZ283" s="755"/>
      <c r="HFA283" s="755"/>
      <c r="HFB283" s="755"/>
      <c r="HFC283" s="755"/>
      <c r="HFD283" s="755"/>
      <c r="HFE283" s="755"/>
      <c r="HFF283" s="755"/>
      <c r="HFG283" s="755"/>
      <c r="HFH283" s="755"/>
      <c r="HFI283" s="755"/>
      <c r="HFJ283" s="755"/>
      <c r="HFK283" s="755"/>
      <c r="HFL283" s="755"/>
      <c r="HFM283" s="755"/>
      <c r="HFN283" s="755"/>
      <c r="HFO283" s="755"/>
      <c r="HFP283" s="755"/>
      <c r="HFQ283" s="755"/>
      <c r="HFR283" s="755"/>
      <c r="HFS283" s="755"/>
      <c r="HFT283" s="755"/>
      <c r="HFU283" s="755"/>
      <c r="HFV283" s="755"/>
      <c r="HFW283" s="755"/>
      <c r="HFX283" s="755"/>
      <c r="HFY283" s="755"/>
      <c r="HFZ283" s="755"/>
      <c r="HGA283" s="755"/>
      <c r="HGB283" s="755"/>
      <c r="HGC283" s="755"/>
      <c r="HGD283" s="755"/>
      <c r="HGE283" s="755"/>
      <c r="HGF283" s="755"/>
      <c r="HGG283" s="755"/>
      <c r="HGH283" s="755"/>
      <c r="HGI283" s="755"/>
      <c r="HGJ283" s="755"/>
      <c r="HGK283" s="755"/>
      <c r="HGL283" s="755"/>
      <c r="HGM283" s="755"/>
      <c r="HGN283" s="755"/>
      <c r="HGO283" s="755"/>
      <c r="HGP283" s="755"/>
      <c r="HGQ283" s="755"/>
      <c r="HGR283" s="755"/>
      <c r="HGS283" s="755"/>
      <c r="HGT283" s="755"/>
      <c r="HGU283" s="755"/>
      <c r="HGV283" s="755"/>
      <c r="HGW283" s="755"/>
      <c r="HGX283" s="755"/>
      <c r="HGY283" s="755"/>
      <c r="HGZ283" s="755"/>
      <c r="HHA283" s="755"/>
      <c r="HHB283" s="755"/>
      <c r="HHC283" s="755"/>
      <c r="HHD283" s="755"/>
      <c r="HHE283" s="755"/>
      <c r="HHF283" s="755"/>
      <c r="HHG283" s="755"/>
      <c r="HHH283" s="755"/>
      <c r="HHI283" s="755"/>
      <c r="HHJ283" s="755"/>
      <c r="HHK283" s="755"/>
      <c r="HHL283" s="755"/>
      <c r="HHM283" s="755"/>
      <c r="HHN283" s="755"/>
      <c r="HHO283" s="755"/>
      <c r="HHP283" s="755"/>
      <c r="HHQ283" s="755"/>
      <c r="HHR283" s="755"/>
      <c r="HHS283" s="755"/>
      <c r="HHT283" s="755"/>
      <c r="HHU283" s="755"/>
      <c r="HHV283" s="755"/>
      <c r="HHW283" s="755"/>
      <c r="HHX283" s="755"/>
      <c r="HHY283" s="755"/>
      <c r="HHZ283" s="755"/>
      <c r="HIA283" s="755"/>
      <c r="HIB283" s="755"/>
      <c r="HIC283" s="755"/>
      <c r="HID283" s="755"/>
      <c r="HIE283" s="755"/>
      <c r="HIF283" s="755"/>
      <c r="HIG283" s="755"/>
      <c r="HIH283" s="755"/>
      <c r="HII283" s="755"/>
      <c r="HIJ283" s="755"/>
      <c r="HIK283" s="755"/>
      <c r="HIL283" s="755"/>
      <c r="HIM283" s="755"/>
      <c r="HIN283" s="755"/>
      <c r="HIO283" s="755"/>
      <c r="HIP283" s="755"/>
      <c r="HIQ283" s="755"/>
      <c r="HIR283" s="755"/>
      <c r="HIS283" s="755"/>
      <c r="HIT283" s="755"/>
      <c r="HIU283" s="755"/>
      <c r="HIV283" s="755"/>
      <c r="HIW283" s="755"/>
      <c r="HIX283" s="755"/>
      <c r="HIY283" s="755"/>
      <c r="HIZ283" s="755"/>
      <c r="HJA283" s="755"/>
      <c r="HJB283" s="755"/>
      <c r="HJC283" s="755"/>
      <c r="HJD283" s="755"/>
      <c r="HJE283" s="755"/>
      <c r="HJF283" s="755"/>
      <c r="HJG283" s="755"/>
      <c r="HJH283" s="755"/>
      <c r="HJI283" s="755"/>
      <c r="HJJ283" s="755"/>
      <c r="HJK283" s="755"/>
      <c r="HJL283" s="755"/>
      <c r="HJM283" s="755"/>
      <c r="HJN283" s="755"/>
      <c r="HJO283" s="755"/>
      <c r="HJP283" s="755"/>
      <c r="HJQ283" s="755"/>
      <c r="HJR283" s="755"/>
      <c r="HJS283" s="755"/>
      <c r="HJT283" s="755"/>
      <c r="HJU283" s="755"/>
      <c r="HJV283" s="755"/>
      <c r="HJW283" s="755"/>
      <c r="HJX283" s="755"/>
      <c r="HJY283" s="755"/>
      <c r="HJZ283" s="755"/>
      <c r="HKA283" s="755"/>
      <c r="HKB283" s="755"/>
      <c r="HKC283" s="755"/>
      <c r="HKD283" s="755"/>
      <c r="HKE283" s="755"/>
      <c r="HKF283" s="755"/>
      <c r="HKG283" s="755"/>
      <c r="HKH283" s="755"/>
      <c r="HKI283" s="755"/>
      <c r="HKJ283" s="755"/>
      <c r="HKK283" s="755"/>
      <c r="HKL283" s="755"/>
      <c r="HKM283" s="755"/>
      <c r="HKN283" s="755"/>
      <c r="HKO283" s="755"/>
      <c r="HKP283" s="755"/>
      <c r="HKQ283" s="755"/>
      <c r="HKR283" s="755"/>
      <c r="HKS283" s="755"/>
      <c r="HKT283" s="755"/>
      <c r="HKU283" s="755"/>
      <c r="HKV283" s="755"/>
      <c r="HKW283" s="755"/>
      <c r="HKX283" s="755"/>
      <c r="HKY283" s="755"/>
      <c r="HKZ283" s="755"/>
      <c r="HLA283" s="755"/>
      <c r="HLB283" s="755"/>
      <c r="HLC283" s="755"/>
      <c r="HLD283" s="755"/>
      <c r="HLE283" s="755"/>
      <c r="HLF283" s="755"/>
      <c r="HLG283" s="755"/>
      <c r="HLH283" s="755"/>
      <c r="HLI283" s="755"/>
      <c r="HLJ283" s="755"/>
      <c r="HLK283" s="755"/>
      <c r="HLL283" s="755"/>
      <c r="HLM283" s="755"/>
      <c r="HLN283" s="755"/>
      <c r="HLO283" s="755"/>
      <c r="HLP283" s="755"/>
      <c r="HLQ283" s="755"/>
      <c r="HLR283" s="755"/>
      <c r="HLS283" s="755"/>
      <c r="HLT283" s="755"/>
      <c r="HLU283" s="755"/>
      <c r="HLV283" s="755"/>
      <c r="HLW283" s="755"/>
      <c r="HLX283" s="755"/>
      <c r="HLY283" s="755"/>
      <c r="HLZ283" s="755"/>
      <c r="HMA283" s="755"/>
      <c r="HMB283" s="755"/>
      <c r="HMC283" s="755"/>
      <c r="HMD283" s="755"/>
      <c r="HME283" s="755"/>
      <c r="HMF283" s="755"/>
      <c r="HMG283" s="755"/>
      <c r="HMH283" s="755"/>
      <c r="HMI283" s="755"/>
      <c r="HMJ283" s="755"/>
      <c r="HMK283" s="755"/>
      <c r="HML283" s="755"/>
      <c r="HMM283" s="755"/>
      <c r="HMN283" s="755"/>
      <c r="HMO283" s="755"/>
      <c r="HMP283" s="755"/>
      <c r="HMQ283" s="755"/>
      <c r="HMR283" s="755"/>
      <c r="HMS283" s="755"/>
      <c r="HMT283" s="755"/>
      <c r="HMU283" s="755"/>
      <c r="HMV283" s="755"/>
      <c r="HMW283" s="755"/>
      <c r="HMX283" s="755"/>
      <c r="HMY283" s="755"/>
      <c r="HMZ283" s="755"/>
      <c r="HNA283" s="755"/>
      <c r="HNB283" s="755"/>
      <c r="HNC283" s="755"/>
      <c r="HND283" s="755"/>
      <c r="HNE283" s="755"/>
      <c r="HNF283" s="755"/>
      <c r="HNG283" s="755"/>
      <c r="HNH283" s="755"/>
      <c r="HNI283" s="755"/>
      <c r="HNJ283" s="755"/>
      <c r="HNK283" s="755"/>
      <c r="HNL283" s="755"/>
      <c r="HNM283" s="755"/>
      <c r="HNN283" s="755"/>
      <c r="HNO283" s="755"/>
      <c r="HNP283" s="755"/>
      <c r="HNQ283" s="755"/>
      <c r="HNR283" s="755"/>
      <c r="HNS283" s="755"/>
      <c r="HNT283" s="755"/>
      <c r="HNU283" s="755"/>
      <c r="HNV283" s="755"/>
      <c r="HNW283" s="755"/>
      <c r="HNX283" s="755"/>
      <c r="HNY283" s="755"/>
      <c r="HNZ283" s="755"/>
      <c r="HOA283" s="755"/>
      <c r="HOB283" s="755"/>
      <c r="HOC283" s="755"/>
      <c r="HOD283" s="755"/>
      <c r="HOE283" s="755"/>
      <c r="HOF283" s="755"/>
      <c r="HOG283" s="755"/>
      <c r="HOH283" s="755"/>
      <c r="HOI283" s="755"/>
      <c r="HOJ283" s="755"/>
      <c r="HOK283" s="755"/>
      <c r="HOL283" s="755"/>
      <c r="HOM283" s="755"/>
      <c r="HON283" s="755"/>
      <c r="HOO283" s="755"/>
      <c r="HOP283" s="755"/>
      <c r="HOQ283" s="755"/>
      <c r="HOR283" s="755"/>
      <c r="HOS283" s="755"/>
      <c r="HOT283" s="755"/>
      <c r="HOU283" s="755"/>
      <c r="HOV283" s="755"/>
      <c r="HOW283" s="755"/>
      <c r="HOX283" s="755"/>
      <c r="HOY283" s="755"/>
      <c r="HOZ283" s="755"/>
      <c r="HPA283" s="755"/>
      <c r="HPB283" s="755"/>
      <c r="HPC283" s="755"/>
      <c r="HPD283" s="755"/>
      <c r="HPE283" s="755"/>
      <c r="HPF283" s="755"/>
      <c r="HPG283" s="755"/>
      <c r="HPH283" s="755"/>
      <c r="HPI283" s="755"/>
      <c r="HPJ283" s="755"/>
      <c r="HPK283" s="755"/>
      <c r="HPL283" s="755"/>
      <c r="HPM283" s="755"/>
      <c r="HPN283" s="755"/>
      <c r="HPO283" s="755"/>
      <c r="HPP283" s="755"/>
      <c r="HPQ283" s="755"/>
      <c r="HPR283" s="755"/>
      <c r="HPS283" s="755"/>
      <c r="HPT283" s="755"/>
      <c r="HPU283" s="755"/>
      <c r="HPV283" s="755"/>
      <c r="HPW283" s="755"/>
      <c r="HPX283" s="755"/>
      <c r="HPY283" s="755"/>
      <c r="HPZ283" s="755"/>
      <c r="HQA283" s="755"/>
      <c r="HQB283" s="755"/>
      <c r="HQC283" s="755"/>
      <c r="HQD283" s="755"/>
      <c r="HQE283" s="755"/>
      <c r="HQF283" s="755"/>
      <c r="HQG283" s="755"/>
      <c r="HQH283" s="755"/>
      <c r="HQI283" s="755"/>
      <c r="HQJ283" s="755"/>
      <c r="HQK283" s="755"/>
      <c r="HQL283" s="755"/>
      <c r="HQM283" s="755"/>
      <c r="HQN283" s="755"/>
      <c r="HQO283" s="755"/>
      <c r="HQP283" s="755"/>
      <c r="HQQ283" s="755"/>
      <c r="HQR283" s="755"/>
      <c r="HQS283" s="755"/>
      <c r="HQT283" s="755"/>
      <c r="HQU283" s="755"/>
      <c r="HQV283" s="755"/>
      <c r="HQW283" s="755"/>
      <c r="HQX283" s="755"/>
      <c r="HQY283" s="755"/>
      <c r="HQZ283" s="755"/>
      <c r="HRA283" s="755"/>
      <c r="HRB283" s="755"/>
      <c r="HRC283" s="755"/>
      <c r="HRD283" s="755"/>
      <c r="HRE283" s="755"/>
      <c r="HRF283" s="755"/>
      <c r="HRG283" s="755"/>
      <c r="HRH283" s="755"/>
      <c r="HRI283" s="755"/>
      <c r="HRJ283" s="755"/>
      <c r="HRK283" s="755"/>
      <c r="HRL283" s="755"/>
      <c r="HRM283" s="755"/>
      <c r="HRN283" s="755"/>
      <c r="HRO283" s="755"/>
      <c r="HRP283" s="755"/>
      <c r="HRQ283" s="755"/>
      <c r="HRR283" s="755"/>
      <c r="HRS283" s="755"/>
      <c r="HRT283" s="755"/>
      <c r="HRU283" s="755"/>
      <c r="HRV283" s="755"/>
      <c r="HRW283" s="755"/>
      <c r="HRX283" s="755"/>
      <c r="HRY283" s="755"/>
      <c r="HRZ283" s="755"/>
      <c r="HSA283" s="755"/>
      <c r="HSB283" s="755"/>
      <c r="HSC283" s="755"/>
      <c r="HSD283" s="755"/>
      <c r="HSE283" s="755"/>
      <c r="HSF283" s="755"/>
      <c r="HSG283" s="755"/>
      <c r="HSH283" s="755"/>
      <c r="HSI283" s="755"/>
      <c r="HSJ283" s="755"/>
      <c r="HSK283" s="755"/>
      <c r="HSL283" s="755"/>
      <c r="HSM283" s="755"/>
      <c r="HSN283" s="755"/>
      <c r="HSO283" s="755"/>
      <c r="HSP283" s="755"/>
      <c r="HSQ283" s="755"/>
      <c r="HSR283" s="755"/>
      <c r="HSS283" s="755"/>
      <c r="HST283" s="755"/>
      <c r="HSU283" s="755"/>
      <c r="HSV283" s="755"/>
      <c r="HSW283" s="755"/>
      <c r="HSX283" s="755"/>
      <c r="HSY283" s="755"/>
      <c r="HSZ283" s="755"/>
      <c r="HTA283" s="755"/>
      <c r="HTB283" s="755"/>
      <c r="HTC283" s="755"/>
      <c r="HTD283" s="755"/>
      <c r="HTE283" s="755"/>
      <c r="HTF283" s="755"/>
      <c r="HTG283" s="755"/>
      <c r="HTH283" s="755"/>
      <c r="HTI283" s="755"/>
      <c r="HTJ283" s="755"/>
      <c r="HTK283" s="755"/>
      <c r="HTL283" s="755"/>
      <c r="HTM283" s="755"/>
      <c r="HTN283" s="755"/>
      <c r="HTO283" s="755"/>
      <c r="HTP283" s="755"/>
      <c r="HTQ283" s="755"/>
      <c r="HTR283" s="755"/>
      <c r="HTS283" s="755"/>
      <c r="HTT283" s="755"/>
      <c r="HTU283" s="755"/>
      <c r="HTV283" s="755"/>
      <c r="HTW283" s="755"/>
      <c r="HTX283" s="755"/>
      <c r="HTY283" s="755"/>
      <c r="HTZ283" s="755"/>
      <c r="HUA283" s="755"/>
      <c r="HUB283" s="755"/>
      <c r="HUC283" s="755"/>
      <c r="HUD283" s="755"/>
      <c r="HUE283" s="755"/>
      <c r="HUF283" s="755"/>
      <c r="HUG283" s="755"/>
      <c r="HUH283" s="755"/>
      <c r="HUI283" s="755"/>
      <c r="HUJ283" s="755"/>
      <c r="HUK283" s="755"/>
      <c r="HUL283" s="755"/>
      <c r="HUM283" s="755"/>
      <c r="HUN283" s="755"/>
      <c r="HUO283" s="755"/>
      <c r="HUP283" s="755"/>
      <c r="HUQ283" s="755"/>
      <c r="HUR283" s="755"/>
      <c r="HUS283" s="755"/>
      <c r="HUT283" s="755"/>
      <c r="HUU283" s="755"/>
      <c r="HUV283" s="755"/>
      <c r="HUW283" s="755"/>
      <c r="HUX283" s="755"/>
      <c r="HUY283" s="755"/>
      <c r="HUZ283" s="755"/>
      <c r="HVA283" s="755"/>
      <c r="HVB283" s="755"/>
      <c r="HVC283" s="755"/>
      <c r="HVD283" s="755"/>
      <c r="HVE283" s="755"/>
      <c r="HVF283" s="755"/>
      <c r="HVG283" s="755"/>
      <c r="HVH283" s="755"/>
      <c r="HVI283" s="755"/>
      <c r="HVJ283" s="755"/>
      <c r="HVK283" s="755"/>
      <c r="HVL283" s="755"/>
      <c r="HVM283" s="755"/>
      <c r="HVN283" s="755"/>
      <c r="HVO283" s="755"/>
      <c r="HVP283" s="755"/>
      <c r="HVQ283" s="755"/>
      <c r="HVR283" s="755"/>
      <c r="HVS283" s="755"/>
      <c r="HVT283" s="755"/>
      <c r="HVU283" s="755"/>
      <c r="HVV283" s="755"/>
      <c r="HVW283" s="755"/>
      <c r="HVX283" s="755"/>
      <c r="HVY283" s="755"/>
      <c r="HVZ283" s="755"/>
      <c r="HWA283" s="755"/>
      <c r="HWB283" s="755"/>
      <c r="HWC283" s="755"/>
      <c r="HWD283" s="755"/>
      <c r="HWE283" s="755"/>
      <c r="HWF283" s="755"/>
      <c r="HWG283" s="755"/>
      <c r="HWH283" s="755"/>
      <c r="HWI283" s="755"/>
      <c r="HWJ283" s="755"/>
      <c r="HWK283" s="755"/>
      <c r="HWL283" s="755"/>
      <c r="HWM283" s="755"/>
      <c r="HWN283" s="755"/>
      <c r="HWO283" s="755"/>
      <c r="HWP283" s="755"/>
      <c r="HWQ283" s="755"/>
      <c r="HWR283" s="755"/>
      <c r="HWS283" s="755"/>
      <c r="HWT283" s="755"/>
      <c r="HWU283" s="755"/>
      <c r="HWV283" s="755"/>
      <c r="HWW283" s="755"/>
      <c r="HWX283" s="755"/>
      <c r="HWY283" s="755"/>
      <c r="HWZ283" s="755"/>
      <c r="HXA283" s="755"/>
      <c r="HXB283" s="755"/>
      <c r="HXC283" s="755"/>
      <c r="HXD283" s="755"/>
      <c r="HXE283" s="755"/>
      <c r="HXF283" s="755"/>
      <c r="HXG283" s="755"/>
      <c r="HXH283" s="755"/>
      <c r="HXI283" s="755"/>
      <c r="HXJ283" s="755"/>
      <c r="HXK283" s="755"/>
      <c r="HXL283" s="755"/>
      <c r="HXM283" s="755"/>
      <c r="HXN283" s="755"/>
      <c r="HXO283" s="755"/>
      <c r="HXP283" s="755"/>
      <c r="HXQ283" s="755"/>
      <c r="HXR283" s="755"/>
      <c r="HXS283" s="755"/>
      <c r="HXT283" s="755"/>
      <c r="HXU283" s="755"/>
      <c r="HXV283" s="755"/>
      <c r="HXW283" s="755"/>
      <c r="HXX283" s="755"/>
      <c r="HXY283" s="755"/>
      <c r="HXZ283" s="755"/>
      <c r="HYA283" s="755"/>
      <c r="HYB283" s="755"/>
      <c r="HYC283" s="755"/>
      <c r="HYD283" s="755"/>
      <c r="HYE283" s="755"/>
      <c r="HYF283" s="755"/>
      <c r="HYG283" s="755"/>
      <c r="HYH283" s="755"/>
      <c r="HYI283" s="755"/>
      <c r="HYJ283" s="755"/>
      <c r="HYK283" s="755"/>
      <c r="HYL283" s="755"/>
      <c r="HYM283" s="755"/>
      <c r="HYN283" s="755"/>
      <c r="HYO283" s="755"/>
      <c r="HYP283" s="755"/>
      <c r="HYQ283" s="755"/>
      <c r="HYR283" s="755"/>
      <c r="HYS283" s="755"/>
      <c r="HYT283" s="755"/>
      <c r="HYU283" s="755"/>
      <c r="HYV283" s="755"/>
      <c r="HYW283" s="755"/>
      <c r="HYX283" s="755"/>
      <c r="HYY283" s="755"/>
      <c r="HYZ283" s="755"/>
      <c r="HZA283" s="755"/>
      <c r="HZB283" s="755"/>
      <c r="HZC283" s="755"/>
      <c r="HZD283" s="755"/>
      <c r="HZE283" s="755"/>
      <c r="HZF283" s="755"/>
      <c r="HZG283" s="755"/>
      <c r="HZH283" s="755"/>
      <c r="HZI283" s="755"/>
      <c r="HZJ283" s="755"/>
      <c r="HZK283" s="755"/>
      <c r="HZL283" s="755"/>
      <c r="HZM283" s="755"/>
      <c r="HZN283" s="755"/>
      <c r="HZO283" s="755"/>
      <c r="HZP283" s="755"/>
      <c r="HZQ283" s="755"/>
      <c r="HZR283" s="755"/>
      <c r="HZS283" s="755"/>
      <c r="HZT283" s="755"/>
      <c r="HZU283" s="755"/>
      <c r="HZV283" s="755"/>
      <c r="HZW283" s="755"/>
      <c r="HZX283" s="755"/>
      <c r="HZY283" s="755"/>
      <c r="HZZ283" s="755"/>
      <c r="IAA283" s="755"/>
      <c r="IAB283" s="755"/>
      <c r="IAC283" s="755"/>
      <c r="IAD283" s="755"/>
      <c r="IAE283" s="755"/>
      <c r="IAF283" s="755"/>
      <c r="IAG283" s="755"/>
      <c r="IAH283" s="755"/>
      <c r="IAI283" s="755"/>
      <c r="IAJ283" s="755"/>
      <c r="IAK283" s="755"/>
      <c r="IAL283" s="755"/>
      <c r="IAM283" s="755"/>
      <c r="IAN283" s="755"/>
      <c r="IAO283" s="755"/>
      <c r="IAP283" s="755"/>
      <c r="IAQ283" s="755"/>
      <c r="IAR283" s="755"/>
      <c r="IAS283" s="755"/>
      <c r="IAT283" s="755"/>
      <c r="IAU283" s="755"/>
      <c r="IAV283" s="755"/>
      <c r="IAW283" s="755"/>
      <c r="IAX283" s="755"/>
      <c r="IAY283" s="755"/>
      <c r="IAZ283" s="755"/>
      <c r="IBA283" s="755"/>
      <c r="IBB283" s="755"/>
      <c r="IBC283" s="755"/>
      <c r="IBD283" s="755"/>
      <c r="IBE283" s="755"/>
      <c r="IBF283" s="755"/>
      <c r="IBG283" s="755"/>
      <c r="IBH283" s="755"/>
      <c r="IBI283" s="755"/>
      <c r="IBJ283" s="755"/>
      <c r="IBK283" s="755"/>
      <c r="IBL283" s="755"/>
      <c r="IBM283" s="755"/>
      <c r="IBN283" s="755"/>
      <c r="IBO283" s="755"/>
      <c r="IBP283" s="755"/>
      <c r="IBQ283" s="755"/>
      <c r="IBR283" s="755"/>
      <c r="IBS283" s="755"/>
      <c r="IBT283" s="755"/>
      <c r="IBU283" s="755"/>
      <c r="IBV283" s="755"/>
      <c r="IBW283" s="755"/>
      <c r="IBX283" s="755"/>
      <c r="IBY283" s="755"/>
      <c r="IBZ283" s="755"/>
      <c r="ICA283" s="755"/>
      <c r="ICB283" s="755"/>
      <c r="ICC283" s="755"/>
      <c r="ICD283" s="755"/>
      <c r="ICE283" s="755"/>
      <c r="ICF283" s="755"/>
      <c r="ICG283" s="755"/>
      <c r="ICH283" s="755"/>
      <c r="ICI283" s="755"/>
      <c r="ICJ283" s="755"/>
      <c r="ICK283" s="755"/>
      <c r="ICL283" s="755"/>
      <c r="ICM283" s="755"/>
      <c r="ICN283" s="755"/>
      <c r="ICO283" s="755"/>
      <c r="ICP283" s="755"/>
      <c r="ICQ283" s="755"/>
      <c r="ICR283" s="755"/>
      <c r="ICS283" s="755"/>
      <c r="ICT283" s="755"/>
      <c r="ICU283" s="755"/>
      <c r="ICV283" s="755"/>
      <c r="ICW283" s="755"/>
      <c r="ICX283" s="755"/>
      <c r="ICY283" s="755"/>
      <c r="ICZ283" s="755"/>
      <c r="IDA283" s="755"/>
      <c r="IDB283" s="755"/>
      <c r="IDC283" s="755"/>
      <c r="IDD283" s="755"/>
      <c r="IDE283" s="755"/>
      <c r="IDF283" s="755"/>
      <c r="IDG283" s="755"/>
      <c r="IDH283" s="755"/>
      <c r="IDI283" s="755"/>
      <c r="IDJ283" s="755"/>
      <c r="IDK283" s="755"/>
      <c r="IDL283" s="755"/>
      <c r="IDM283" s="755"/>
      <c r="IDN283" s="755"/>
      <c r="IDO283" s="755"/>
      <c r="IDP283" s="755"/>
      <c r="IDQ283" s="755"/>
      <c r="IDR283" s="755"/>
      <c r="IDS283" s="755"/>
      <c r="IDT283" s="755"/>
      <c r="IDU283" s="755"/>
      <c r="IDV283" s="755"/>
      <c r="IDW283" s="755"/>
      <c r="IDX283" s="755"/>
      <c r="IDY283" s="755"/>
      <c r="IDZ283" s="755"/>
      <c r="IEA283" s="755"/>
      <c r="IEB283" s="755"/>
      <c r="IEC283" s="755"/>
      <c r="IED283" s="755"/>
      <c r="IEE283" s="755"/>
      <c r="IEF283" s="755"/>
      <c r="IEG283" s="755"/>
      <c r="IEH283" s="755"/>
      <c r="IEI283" s="755"/>
      <c r="IEJ283" s="755"/>
      <c r="IEK283" s="755"/>
      <c r="IEL283" s="755"/>
      <c r="IEM283" s="755"/>
      <c r="IEN283" s="755"/>
      <c r="IEO283" s="755"/>
      <c r="IEP283" s="755"/>
      <c r="IEQ283" s="755"/>
      <c r="IER283" s="755"/>
      <c r="IES283" s="755"/>
      <c r="IET283" s="755"/>
      <c r="IEU283" s="755"/>
      <c r="IEV283" s="755"/>
      <c r="IEW283" s="755"/>
      <c r="IEX283" s="755"/>
      <c r="IEY283" s="755"/>
      <c r="IEZ283" s="755"/>
      <c r="IFA283" s="755"/>
      <c r="IFB283" s="755"/>
      <c r="IFC283" s="755"/>
      <c r="IFD283" s="755"/>
      <c r="IFE283" s="755"/>
      <c r="IFF283" s="755"/>
      <c r="IFG283" s="755"/>
      <c r="IFH283" s="755"/>
      <c r="IFI283" s="755"/>
      <c r="IFJ283" s="755"/>
      <c r="IFK283" s="755"/>
      <c r="IFL283" s="755"/>
      <c r="IFM283" s="755"/>
      <c r="IFN283" s="755"/>
      <c r="IFO283" s="755"/>
      <c r="IFP283" s="755"/>
      <c r="IFQ283" s="755"/>
      <c r="IFR283" s="755"/>
      <c r="IFS283" s="755"/>
      <c r="IFT283" s="755"/>
      <c r="IFU283" s="755"/>
      <c r="IFV283" s="755"/>
      <c r="IFW283" s="755"/>
      <c r="IFX283" s="755"/>
      <c r="IFY283" s="755"/>
      <c r="IFZ283" s="755"/>
      <c r="IGA283" s="755"/>
      <c r="IGB283" s="755"/>
      <c r="IGC283" s="755"/>
      <c r="IGD283" s="755"/>
      <c r="IGE283" s="755"/>
      <c r="IGF283" s="755"/>
      <c r="IGG283" s="755"/>
      <c r="IGH283" s="755"/>
      <c r="IGI283" s="755"/>
      <c r="IGJ283" s="755"/>
      <c r="IGK283" s="755"/>
      <c r="IGL283" s="755"/>
      <c r="IGM283" s="755"/>
      <c r="IGN283" s="755"/>
      <c r="IGO283" s="755"/>
      <c r="IGP283" s="755"/>
      <c r="IGQ283" s="755"/>
      <c r="IGR283" s="755"/>
      <c r="IGS283" s="755"/>
      <c r="IGT283" s="755"/>
      <c r="IGU283" s="755"/>
      <c r="IGV283" s="755"/>
      <c r="IGW283" s="755"/>
      <c r="IGX283" s="755"/>
      <c r="IGY283" s="755"/>
      <c r="IGZ283" s="755"/>
      <c r="IHA283" s="755"/>
      <c r="IHB283" s="755"/>
      <c r="IHC283" s="755"/>
      <c r="IHD283" s="755"/>
      <c r="IHE283" s="755"/>
      <c r="IHF283" s="755"/>
      <c r="IHG283" s="755"/>
      <c r="IHH283" s="755"/>
      <c r="IHI283" s="755"/>
      <c r="IHJ283" s="755"/>
      <c r="IHK283" s="755"/>
      <c r="IHL283" s="755"/>
      <c r="IHM283" s="755"/>
      <c r="IHN283" s="755"/>
      <c r="IHO283" s="755"/>
      <c r="IHP283" s="755"/>
      <c r="IHQ283" s="755"/>
      <c r="IHR283" s="755"/>
      <c r="IHS283" s="755"/>
      <c r="IHT283" s="755"/>
      <c r="IHU283" s="755"/>
      <c r="IHV283" s="755"/>
      <c r="IHW283" s="755"/>
      <c r="IHX283" s="755"/>
      <c r="IHY283" s="755"/>
      <c r="IHZ283" s="755"/>
      <c r="IIA283" s="755"/>
      <c r="IIB283" s="755"/>
      <c r="IIC283" s="755"/>
      <c r="IID283" s="755"/>
      <c r="IIE283" s="755"/>
      <c r="IIF283" s="755"/>
      <c r="IIG283" s="755"/>
      <c r="IIH283" s="755"/>
      <c r="III283" s="755"/>
      <c r="IIJ283" s="755"/>
      <c r="IIK283" s="755"/>
      <c r="IIL283" s="755"/>
      <c r="IIM283" s="755"/>
      <c r="IIN283" s="755"/>
      <c r="IIO283" s="755"/>
      <c r="IIP283" s="755"/>
      <c r="IIQ283" s="755"/>
      <c r="IIR283" s="755"/>
      <c r="IIS283" s="755"/>
      <c r="IIT283" s="755"/>
      <c r="IIU283" s="755"/>
      <c r="IIV283" s="755"/>
      <c r="IIW283" s="755"/>
      <c r="IIX283" s="755"/>
      <c r="IIY283" s="755"/>
      <c r="IIZ283" s="755"/>
      <c r="IJA283" s="755"/>
      <c r="IJB283" s="755"/>
      <c r="IJC283" s="755"/>
      <c r="IJD283" s="755"/>
      <c r="IJE283" s="755"/>
      <c r="IJF283" s="755"/>
      <c r="IJG283" s="755"/>
      <c r="IJH283" s="755"/>
      <c r="IJI283" s="755"/>
      <c r="IJJ283" s="755"/>
      <c r="IJK283" s="755"/>
      <c r="IJL283" s="755"/>
      <c r="IJM283" s="755"/>
      <c r="IJN283" s="755"/>
      <c r="IJO283" s="755"/>
      <c r="IJP283" s="755"/>
      <c r="IJQ283" s="755"/>
      <c r="IJR283" s="755"/>
      <c r="IJS283" s="755"/>
      <c r="IJT283" s="755"/>
      <c r="IJU283" s="755"/>
      <c r="IJV283" s="755"/>
      <c r="IJW283" s="755"/>
      <c r="IJX283" s="755"/>
      <c r="IJY283" s="755"/>
      <c r="IJZ283" s="755"/>
      <c r="IKA283" s="755"/>
      <c r="IKB283" s="755"/>
      <c r="IKC283" s="755"/>
      <c r="IKD283" s="755"/>
      <c r="IKE283" s="755"/>
      <c r="IKF283" s="755"/>
      <c r="IKG283" s="755"/>
      <c r="IKH283" s="755"/>
      <c r="IKI283" s="755"/>
      <c r="IKJ283" s="755"/>
      <c r="IKK283" s="755"/>
      <c r="IKL283" s="755"/>
      <c r="IKM283" s="755"/>
      <c r="IKN283" s="755"/>
      <c r="IKO283" s="755"/>
      <c r="IKP283" s="755"/>
      <c r="IKQ283" s="755"/>
      <c r="IKR283" s="755"/>
      <c r="IKS283" s="755"/>
      <c r="IKT283" s="755"/>
      <c r="IKU283" s="755"/>
      <c r="IKV283" s="755"/>
      <c r="IKW283" s="755"/>
      <c r="IKX283" s="755"/>
      <c r="IKY283" s="755"/>
      <c r="IKZ283" s="755"/>
      <c r="ILA283" s="755"/>
      <c r="ILB283" s="755"/>
      <c r="ILC283" s="755"/>
      <c r="ILD283" s="755"/>
      <c r="ILE283" s="755"/>
      <c r="ILF283" s="755"/>
      <c r="ILG283" s="755"/>
      <c r="ILH283" s="755"/>
      <c r="ILI283" s="755"/>
      <c r="ILJ283" s="755"/>
      <c r="ILK283" s="755"/>
      <c r="ILL283" s="755"/>
      <c r="ILM283" s="755"/>
      <c r="ILN283" s="755"/>
      <c r="ILO283" s="755"/>
      <c r="ILP283" s="755"/>
      <c r="ILQ283" s="755"/>
      <c r="ILR283" s="755"/>
      <c r="ILS283" s="755"/>
      <c r="ILT283" s="755"/>
      <c r="ILU283" s="755"/>
      <c r="ILV283" s="755"/>
      <c r="ILW283" s="755"/>
      <c r="ILX283" s="755"/>
      <c r="ILY283" s="755"/>
      <c r="ILZ283" s="755"/>
      <c r="IMA283" s="755"/>
      <c r="IMB283" s="755"/>
      <c r="IMC283" s="755"/>
      <c r="IMD283" s="755"/>
      <c r="IME283" s="755"/>
      <c r="IMF283" s="755"/>
      <c r="IMG283" s="755"/>
      <c r="IMH283" s="755"/>
      <c r="IMI283" s="755"/>
      <c r="IMJ283" s="755"/>
      <c r="IMK283" s="755"/>
      <c r="IML283" s="755"/>
      <c r="IMM283" s="755"/>
      <c r="IMN283" s="755"/>
      <c r="IMO283" s="755"/>
      <c r="IMP283" s="755"/>
      <c r="IMQ283" s="755"/>
      <c r="IMR283" s="755"/>
      <c r="IMS283" s="755"/>
      <c r="IMT283" s="755"/>
      <c r="IMU283" s="755"/>
      <c r="IMV283" s="755"/>
      <c r="IMW283" s="755"/>
      <c r="IMX283" s="755"/>
      <c r="IMY283" s="755"/>
      <c r="IMZ283" s="755"/>
      <c r="INA283" s="755"/>
      <c r="INB283" s="755"/>
      <c r="INC283" s="755"/>
      <c r="IND283" s="755"/>
      <c r="INE283" s="755"/>
      <c r="INF283" s="755"/>
      <c r="ING283" s="755"/>
      <c r="INH283" s="755"/>
      <c r="INI283" s="755"/>
      <c r="INJ283" s="755"/>
      <c r="INK283" s="755"/>
      <c r="INL283" s="755"/>
      <c r="INM283" s="755"/>
      <c r="INN283" s="755"/>
      <c r="INO283" s="755"/>
      <c r="INP283" s="755"/>
      <c r="INQ283" s="755"/>
      <c r="INR283" s="755"/>
      <c r="INS283" s="755"/>
      <c r="INT283" s="755"/>
      <c r="INU283" s="755"/>
      <c r="INV283" s="755"/>
      <c r="INW283" s="755"/>
      <c r="INX283" s="755"/>
      <c r="INY283" s="755"/>
      <c r="INZ283" s="755"/>
      <c r="IOA283" s="755"/>
      <c r="IOB283" s="755"/>
      <c r="IOC283" s="755"/>
      <c r="IOD283" s="755"/>
      <c r="IOE283" s="755"/>
      <c r="IOF283" s="755"/>
      <c r="IOG283" s="755"/>
      <c r="IOH283" s="755"/>
      <c r="IOI283" s="755"/>
      <c r="IOJ283" s="755"/>
      <c r="IOK283" s="755"/>
      <c r="IOL283" s="755"/>
      <c r="IOM283" s="755"/>
      <c r="ION283" s="755"/>
      <c r="IOO283" s="755"/>
      <c r="IOP283" s="755"/>
      <c r="IOQ283" s="755"/>
      <c r="IOR283" s="755"/>
      <c r="IOS283" s="755"/>
      <c r="IOT283" s="755"/>
      <c r="IOU283" s="755"/>
      <c r="IOV283" s="755"/>
      <c r="IOW283" s="755"/>
      <c r="IOX283" s="755"/>
      <c r="IOY283" s="755"/>
      <c r="IOZ283" s="755"/>
      <c r="IPA283" s="755"/>
      <c r="IPB283" s="755"/>
      <c r="IPC283" s="755"/>
      <c r="IPD283" s="755"/>
      <c r="IPE283" s="755"/>
      <c r="IPF283" s="755"/>
      <c r="IPG283" s="755"/>
      <c r="IPH283" s="755"/>
      <c r="IPI283" s="755"/>
      <c r="IPJ283" s="755"/>
      <c r="IPK283" s="755"/>
      <c r="IPL283" s="755"/>
      <c r="IPM283" s="755"/>
      <c r="IPN283" s="755"/>
      <c r="IPO283" s="755"/>
      <c r="IPP283" s="755"/>
      <c r="IPQ283" s="755"/>
      <c r="IPR283" s="755"/>
      <c r="IPS283" s="755"/>
      <c r="IPT283" s="755"/>
      <c r="IPU283" s="755"/>
      <c r="IPV283" s="755"/>
      <c r="IPW283" s="755"/>
      <c r="IPX283" s="755"/>
      <c r="IPY283" s="755"/>
      <c r="IPZ283" s="755"/>
      <c r="IQA283" s="755"/>
      <c r="IQB283" s="755"/>
      <c r="IQC283" s="755"/>
      <c r="IQD283" s="755"/>
      <c r="IQE283" s="755"/>
      <c r="IQF283" s="755"/>
      <c r="IQG283" s="755"/>
      <c r="IQH283" s="755"/>
      <c r="IQI283" s="755"/>
      <c r="IQJ283" s="755"/>
      <c r="IQK283" s="755"/>
      <c r="IQL283" s="755"/>
      <c r="IQM283" s="755"/>
      <c r="IQN283" s="755"/>
      <c r="IQO283" s="755"/>
      <c r="IQP283" s="755"/>
      <c r="IQQ283" s="755"/>
      <c r="IQR283" s="755"/>
      <c r="IQS283" s="755"/>
      <c r="IQT283" s="755"/>
      <c r="IQU283" s="755"/>
      <c r="IQV283" s="755"/>
      <c r="IQW283" s="755"/>
      <c r="IQX283" s="755"/>
      <c r="IQY283" s="755"/>
      <c r="IQZ283" s="755"/>
      <c r="IRA283" s="755"/>
      <c r="IRB283" s="755"/>
      <c r="IRC283" s="755"/>
      <c r="IRD283" s="755"/>
      <c r="IRE283" s="755"/>
      <c r="IRF283" s="755"/>
      <c r="IRG283" s="755"/>
      <c r="IRH283" s="755"/>
      <c r="IRI283" s="755"/>
      <c r="IRJ283" s="755"/>
      <c r="IRK283" s="755"/>
      <c r="IRL283" s="755"/>
      <c r="IRM283" s="755"/>
      <c r="IRN283" s="755"/>
      <c r="IRO283" s="755"/>
      <c r="IRP283" s="755"/>
      <c r="IRQ283" s="755"/>
      <c r="IRR283" s="755"/>
      <c r="IRS283" s="755"/>
      <c r="IRT283" s="755"/>
      <c r="IRU283" s="755"/>
      <c r="IRV283" s="755"/>
      <c r="IRW283" s="755"/>
      <c r="IRX283" s="755"/>
      <c r="IRY283" s="755"/>
      <c r="IRZ283" s="755"/>
      <c r="ISA283" s="755"/>
      <c r="ISB283" s="755"/>
      <c r="ISC283" s="755"/>
      <c r="ISD283" s="755"/>
      <c r="ISE283" s="755"/>
      <c r="ISF283" s="755"/>
      <c r="ISG283" s="755"/>
      <c r="ISH283" s="755"/>
      <c r="ISI283" s="755"/>
      <c r="ISJ283" s="755"/>
      <c r="ISK283" s="755"/>
      <c r="ISL283" s="755"/>
      <c r="ISM283" s="755"/>
      <c r="ISN283" s="755"/>
      <c r="ISO283" s="755"/>
      <c r="ISP283" s="755"/>
      <c r="ISQ283" s="755"/>
      <c r="ISR283" s="755"/>
      <c r="ISS283" s="755"/>
      <c r="IST283" s="755"/>
      <c r="ISU283" s="755"/>
      <c r="ISV283" s="755"/>
      <c r="ISW283" s="755"/>
      <c r="ISX283" s="755"/>
      <c r="ISY283" s="755"/>
      <c r="ISZ283" s="755"/>
      <c r="ITA283" s="755"/>
      <c r="ITB283" s="755"/>
      <c r="ITC283" s="755"/>
      <c r="ITD283" s="755"/>
      <c r="ITE283" s="755"/>
      <c r="ITF283" s="755"/>
      <c r="ITG283" s="755"/>
      <c r="ITH283" s="755"/>
      <c r="ITI283" s="755"/>
      <c r="ITJ283" s="755"/>
      <c r="ITK283" s="755"/>
      <c r="ITL283" s="755"/>
      <c r="ITM283" s="755"/>
      <c r="ITN283" s="755"/>
      <c r="ITO283" s="755"/>
      <c r="ITP283" s="755"/>
      <c r="ITQ283" s="755"/>
      <c r="ITR283" s="755"/>
      <c r="ITS283" s="755"/>
      <c r="ITT283" s="755"/>
      <c r="ITU283" s="755"/>
      <c r="ITV283" s="755"/>
      <c r="ITW283" s="755"/>
      <c r="ITX283" s="755"/>
      <c r="ITY283" s="755"/>
      <c r="ITZ283" s="755"/>
      <c r="IUA283" s="755"/>
      <c r="IUB283" s="755"/>
      <c r="IUC283" s="755"/>
      <c r="IUD283" s="755"/>
      <c r="IUE283" s="755"/>
      <c r="IUF283" s="755"/>
      <c r="IUG283" s="755"/>
      <c r="IUH283" s="755"/>
      <c r="IUI283" s="755"/>
      <c r="IUJ283" s="755"/>
      <c r="IUK283" s="755"/>
      <c r="IUL283" s="755"/>
      <c r="IUM283" s="755"/>
      <c r="IUN283" s="755"/>
      <c r="IUO283" s="755"/>
      <c r="IUP283" s="755"/>
      <c r="IUQ283" s="755"/>
      <c r="IUR283" s="755"/>
      <c r="IUS283" s="755"/>
      <c r="IUT283" s="755"/>
      <c r="IUU283" s="755"/>
      <c r="IUV283" s="755"/>
      <c r="IUW283" s="755"/>
      <c r="IUX283" s="755"/>
      <c r="IUY283" s="755"/>
      <c r="IUZ283" s="755"/>
      <c r="IVA283" s="755"/>
      <c r="IVB283" s="755"/>
      <c r="IVC283" s="755"/>
      <c r="IVD283" s="755"/>
      <c r="IVE283" s="755"/>
      <c r="IVF283" s="755"/>
      <c r="IVG283" s="755"/>
      <c r="IVH283" s="755"/>
      <c r="IVI283" s="755"/>
      <c r="IVJ283" s="755"/>
      <c r="IVK283" s="755"/>
      <c r="IVL283" s="755"/>
      <c r="IVM283" s="755"/>
      <c r="IVN283" s="755"/>
      <c r="IVO283" s="755"/>
      <c r="IVP283" s="755"/>
      <c r="IVQ283" s="755"/>
      <c r="IVR283" s="755"/>
      <c r="IVS283" s="755"/>
      <c r="IVT283" s="755"/>
      <c r="IVU283" s="755"/>
      <c r="IVV283" s="755"/>
      <c r="IVW283" s="755"/>
      <c r="IVX283" s="755"/>
      <c r="IVY283" s="755"/>
      <c r="IVZ283" s="755"/>
      <c r="IWA283" s="755"/>
      <c r="IWB283" s="755"/>
      <c r="IWC283" s="755"/>
      <c r="IWD283" s="755"/>
      <c r="IWE283" s="755"/>
      <c r="IWF283" s="755"/>
      <c r="IWG283" s="755"/>
      <c r="IWH283" s="755"/>
      <c r="IWI283" s="755"/>
      <c r="IWJ283" s="755"/>
      <c r="IWK283" s="755"/>
      <c r="IWL283" s="755"/>
      <c r="IWM283" s="755"/>
      <c r="IWN283" s="755"/>
      <c r="IWO283" s="755"/>
      <c r="IWP283" s="755"/>
      <c r="IWQ283" s="755"/>
      <c r="IWR283" s="755"/>
      <c r="IWS283" s="755"/>
      <c r="IWT283" s="755"/>
      <c r="IWU283" s="755"/>
      <c r="IWV283" s="755"/>
      <c r="IWW283" s="755"/>
      <c r="IWX283" s="755"/>
      <c r="IWY283" s="755"/>
      <c r="IWZ283" s="755"/>
      <c r="IXA283" s="755"/>
      <c r="IXB283" s="755"/>
      <c r="IXC283" s="755"/>
      <c r="IXD283" s="755"/>
      <c r="IXE283" s="755"/>
      <c r="IXF283" s="755"/>
      <c r="IXG283" s="755"/>
      <c r="IXH283" s="755"/>
      <c r="IXI283" s="755"/>
      <c r="IXJ283" s="755"/>
      <c r="IXK283" s="755"/>
      <c r="IXL283" s="755"/>
      <c r="IXM283" s="755"/>
      <c r="IXN283" s="755"/>
      <c r="IXO283" s="755"/>
      <c r="IXP283" s="755"/>
      <c r="IXQ283" s="755"/>
      <c r="IXR283" s="755"/>
      <c r="IXS283" s="755"/>
      <c r="IXT283" s="755"/>
      <c r="IXU283" s="755"/>
      <c r="IXV283" s="755"/>
      <c r="IXW283" s="755"/>
      <c r="IXX283" s="755"/>
      <c r="IXY283" s="755"/>
      <c r="IXZ283" s="755"/>
      <c r="IYA283" s="755"/>
      <c r="IYB283" s="755"/>
      <c r="IYC283" s="755"/>
      <c r="IYD283" s="755"/>
      <c r="IYE283" s="755"/>
      <c r="IYF283" s="755"/>
      <c r="IYG283" s="755"/>
      <c r="IYH283" s="755"/>
      <c r="IYI283" s="755"/>
      <c r="IYJ283" s="755"/>
      <c r="IYK283" s="755"/>
      <c r="IYL283" s="755"/>
      <c r="IYM283" s="755"/>
      <c r="IYN283" s="755"/>
      <c r="IYO283" s="755"/>
      <c r="IYP283" s="755"/>
      <c r="IYQ283" s="755"/>
      <c r="IYR283" s="755"/>
      <c r="IYS283" s="755"/>
      <c r="IYT283" s="755"/>
      <c r="IYU283" s="755"/>
      <c r="IYV283" s="755"/>
      <c r="IYW283" s="755"/>
      <c r="IYX283" s="755"/>
      <c r="IYY283" s="755"/>
      <c r="IYZ283" s="755"/>
      <c r="IZA283" s="755"/>
      <c r="IZB283" s="755"/>
      <c r="IZC283" s="755"/>
      <c r="IZD283" s="755"/>
      <c r="IZE283" s="755"/>
      <c r="IZF283" s="755"/>
      <c r="IZG283" s="755"/>
      <c r="IZH283" s="755"/>
      <c r="IZI283" s="755"/>
      <c r="IZJ283" s="755"/>
      <c r="IZK283" s="755"/>
      <c r="IZL283" s="755"/>
      <c r="IZM283" s="755"/>
      <c r="IZN283" s="755"/>
      <c r="IZO283" s="755"/>
      <c r="IZP283" s="755"/>
      <c r="IZQ283" s="755"/>
      <c r="IZR283" s="755"/>
      <c r="IZS283" s="755"/>
      <c r="IZT283" s="755"/>
      <c r="IZU283" s="755"/>
      <c r="IZV283" s="755"/>
      <c r="IZW283" s="755"/>
      <c r="IZX283" s="755"/>
      <c r="IZY283" s="755"/>
      <c r="IZZ283" s="755"/>
      <c r="JAA283" s="755"/>
      <c r="JAB283" s="755"/>
      <c r="JAC283" s="755"/>
      <c r="JAD283" s="755"/>
      <c r="JAE283" s="755"/>
      <c r="JAF283" s="755"/>
      <c r="JAG283" s="755"/>
      <c r="JAH283" s="755"/>
      <c r="JAI283" s="755"/>
      <c r="JAJ283" s="755"/>
      <c r="JAK283" s="755"/>
      <c r="JAL283" s="755"/>
      <c r="JAM283" s="755"/>
      <c r="JAN283" s="755"/>
      <c r="JAO283" s="755"/>
      <c r="JAP283" s="755"/>
      <c r="JAQ283" s="755"/>
      <c r="JAR283" s="755"/>
      <c r="JAS283" s="755"/>
      <c r="JAT283" s="755"/>
      <c r="JAU283" s="755"/>
      <c r="JAV283" s="755"/>
      <c r="JAW283" s="755"/>
      <c r="JAX283" s="755"/>
      <c r="JAY283" s="755"/>
      <c r="JAZ283" s="755"/>
      <c r="JBA283" s="755"/>
      <c r="JBB283" s="755"/>
      <c r="JBC283" s="755"/>
      <c r="JBD283" s="755"/>
      <c r="JBE283" s="755"/>
      <c r="JBF283" s="755"/>
      <c r="JBG283" s="755"/>
      <c r="JBH283" s="755"/>
      <c r="JBI283" s="755"/>
      <c r="JBJ283" s="755"/>
      <c r="JBK283" s="755"/>
      <c r="JBL283" s="755"/>
      <c r="JBM283" s="755"/>
      <c r="JBN283" s="755"/>
      <c r="JBO283" s="755"/>
      <c r="JBP283" s="755"/>
      <c r="JBQ283" s="755"/>
      <c r="JBR283" s="755"/>
      <c r="JBS283" s="755"/>
      <c r="JBT283" s="755"/>
      <c r="JBU283" s="755"/>
      <c r="JBV283" s="755"/>
      <c r="JBW283" s="755"/>
      <c r="JBX283" s="755"/>
      <c r="JBY283" s="755"/>
      <c r="JBZ283" s="755"/>
      <c r="JCA283" s="755"/>
      <c r="JCB283" s="755"/>
      <c r="JCC283" s="755"/>
      <c r="JCD283" s="755"/>
      <c r="JCE283" s="755"/>
      <c r="JCF283" s="755"/>
      <c r="JCG283" s="755"/>
      <c r="JCH283" s="755"/>
      <c r="JCI283" s="755"/>
      <c r="JCJ283" s="755"/>
      <c r="JCK283" s="755"/>
      <c r="JCL283" s="755"/>
      <c r="JCM283" s="755"/>
      <c r="JCN283" s="755"/>
      <c r="JCO283" s="755"/>
      <c r="JCP283" s="755"/>
      <c r="JCQ283" s="755"/>
      <c r="JCR283" s="755"/>
      <c r="JCS283" s="755"/>
      <c r="JCT283" s="755"/>
      <c r="JCU283" s="755"/>
      <c r="JCV283" s="755"/>
      <c r="JCW283" s="755"/>
      <c r="JCX283" s="755"/>
      <c r="JCY283" s="755"/>
      <c r="JCZ283" s="755"/>
      <c r="JDA283" s="755"/>
      <c r="JDB283" s="755"/>
      <c r="JDC283" s="755"/>
      <c r="JDD283" s="755"/>
      <c r="JDE283" s="755"/>
      <c r="JDF283" s="755"/>
      <c r="JDG283" s="755"/>
      <c r="JDH283" s="755"/>
      <c r="JDI283" s="755"/>
      <c r="JDJ283" s="755"/>
      <c r="JDK283" s="755"/>
      <c r="JDL283" s="755"/>
      <c r="JDM283" s="755"/>
      <c r="JDN283" s="755"/>
      <c r="JDO283" s="755"/>
      <c r="JDP283" s="755"/>
      <c r="JDQ283" s="755"/>
      <c r="JDR283" s="755"/>
      <c r="JDS283" s="755"/>
      <c r="JDT283" s="755"/>
      <c r="JDU283" s="755"/>
      <c r="JDV283" s="755"/>
      <c r="JDW283" s="755"/>
      <c r="JDX283" s="755"/>
      <c r="JDY283" s="755"/>
      <c r="JDZ283" s="755"/>
      <c r="JEA283" s="755"/>
      <c r="JEB283" s="755"/>
      <c r="JEC283" s="755"/>
      <c r="JED283" s="755"/>
      <c r="JEE283" s="755"/>
      <c r="JEF283" s="755"/>
      <c r="JEG283" s="755"/>
      <c r="JEH283" s="755"/>
      <c r="JEI283" s="755"/>
      <c r="JEJ283" s="755"/>
      <c r="JEK283" s="755"/>
      <c r="JEL283" s="755"/>
      <c r="JEM283" s="755"/>
      <c r="JEN283" s="755"/>
      <c r="JEO283" s="755"/>
      <c r="JEP283" s="755"/>
      <c r="JEQ283" s="755"/>
      <c r="JER283" s="755"/>
      <c r="JES283" s="755"/>
      <c r="JET283" s="755"/>
      <c r="JEU283" s="755"/>
      <c r="JEV283" s="755"/>
      <c r="JEW283" s="755"/>
      <c r="JEX283" s="755"/>
      <c r="JEY283" s="755"/>
      <c r="JEZ283" s="755"/>
      <c r="JFA283" s="755"/>
      <c r="JFB283" s="755"/>
      <c r="JFC283" s="755"/>
      <c r="JFD283" s="755"/>
      <c r="JFE283" s="755"/>
      <c r="JFF283" s="755"/>
      <c r="JFG283" s="755"/>
      <c r="JFH283" s="755"/>
      <c r="JFI283" s="755"/>
      <c r="JFJ283" s="755"/>
      <c r="JFK283" s="755"/>
      <c r="JFL283" s="755"/>
      <c r="JFM283" s="755"/>
      <c r="JFN283" s="755"/>
      <c r="JFO283" s="755"/>
      <c r="JFP283" s="755"/>
      <c r="JFQ283" s="755"/>
      <c r="JFR283" s="755"/>
      <c r="JFS283" s="755"/>
      <c r="JFT283" s="755"/>
      <c r="JFU283" s="755"/>
      <c r="JFV283" s="755"/>
      <c r="JFW283" s="755"/>
      <c r="JFX283" s="755"/>
      <c r="JFY283" s="755"/>
      <c r="JFZ283" s="755"/>
      <c r="JGA283" s="755"/>
      <c r="JGB283" s="755"/>
      <c r="JGC283" s="755"/>
      <c r="JGD283" s="755"/>
      <c r="JGE283" s="755"/>
      <c r="JGF283" s="755"/>
      <c r="JGG283" s="755"/>
      <c r="JGH283" s="755"/>
      <c r="JGI283" s="755"/>
      <c r="JGJ283" s="755"/>
      <c r="JGK283" s="755"/>
      <c r="JGL283" s="755"/>
      <c r="JGM283" s="755"/>
      <c r="JGN283" s="755"/>
      <c r="JGO283" s="755"/>
      <c r="JGP283" s="755"/>
      <c r="JGQ283" s="755"/>
      <c r="JGR283" s="755"/>
      <c r="JGS283" s="755"/>
      <c r="JGT283" s="755"/>
      <c r="JGU283" s="755"/>
      <c r="JGV283" s="755"/>
      <c r="JGW283" s="755"/>
      <c r="JGX283" s="755"/>
      <c r="JGY283" s="755"/>
      <c r="JGZ283" s="755"/>
      <c r="JHA283" s="755"/>
      <c r="JHB283" s="755"/>
      <c r="JHC283" s="755"/>
      <c r="JHD283" s="755"/>
      <c r="JHE283" s="755"/>
      <c r="JHF283" s="755"/>
      <c r="JHG283" s="755"/>
      <c r="JHH283" s="755"/>
      <c r="JHI283" s="755"/>
      <c r="JHJ283" s="755"/>
      <c r="JHK283" s="755"/>
      <c r="JHL283" s="755"/>
      <c r="JHM283" s="755"/>
      <c r="JHN283" s="755"/>
      <c r="JHO283" s="755"/>
      <c r="JHP283" s="755"/>
      <c r="JHQ283" s="755"/>
      <c r="JHR283" s="755"/>
      <c r="JHS283" s="755"/>
      <c r="JHT283" s="755"/>
      <c r="JHU283" s="755"/>
      <c r="JHV283" s="755"/>
      <c r="JHW283" s="755"/>
      <c r="JHX283" s="755"/>
      <c r="JHY283" s="755"/>
      <c r="JHZ283" s="755"/>
      <c r="JIA283" s="755"/>
      <c r="JIB283" s="755"/>
      <c r="JIC283" s="755"/>
      <c r="JID283" s="755"/>
      <c r="JIE283" s="755"/>
      <c r="JIF283" s="755"/>
      <c r="JIG283" s="755"/>
      <c r="JIH283" s="755"/>
      <c r="JII283" s="755"/>
      <c r="JIJ283" s="755"/>
      <c r="JIK283" s="755"/>
      <c r="JIL283" s="755"/>
      <c r="JIM283" s="755"/>
      <c r="JIN283" s="755"/>
      <c r="JIO283" s="755"/>
      <c r="JIP283" s="755"/>
      <c r="JIQ283" s="755"/>
      <c r="JIR283" s="755"/>
      <c r="JIS283" s="755"/>
      <c r="JIT283" s="755"/>
      <c r="JIU283" s="755"/>
      <c r="JIV283" s="755"/>
      <c r="JIW283" s="755"/>
      <c r="JIX283" s="755"/>
      <c r="JIY283" s="755"/>
      <c r="JIZ283" s="755"/>
      <c r="JJA283" s="755"/>
      <c r="JJB283" s="755"/>
      <c r="JJC283" s="755"/>
      <c r="JJD283" s="755"/>
      <c r="JJE283" s="755"/>
      <c r="JJF283" s="755"/>
      <c r="JJG283" s="755"/>
      <c r="JJH283" s="755"/>
      <c r="JJI283" s="755"/>
      <c r="JJJ283" s="755"/>
      <c r="JJK283" s="755"/>
      <c r="JJL283" s="755"/>
      <c r="JJM283" s="755"/>
      <c r="JJN283" s="755"/>
      <c r="JJO283" s="755"/>
      <c r="JJP283" s="755"/>
      <c r="JJQ283" s="755"/>
      <c r="JJR283" s="755"/>
      <c r="JJS283" s="755"/>
      <c r="JJT283" s="755"/>
      <c r="JJU283" s="755"/>
      <c r="JJV283" s="755"/>
      <c r="JJW283" s="755"/>
      <c r="JJX283" s="755"/>
      <c r="JJY283" s="755"/>
      <c r="JJZ283" s="755"/>
      <c r="JKA283" s="755"/>
      <c r="JKB283" s="755"/>
      <c r="JKC283" s="755"/>
      <c r="JKD283" s="755"/>
      <c r="JKE283" s="755"/>
      <c r="JKF283" s="755"/>
      <c r="JKG283" s="755"/>
      <c r="JKH283" s="755"/>
      <c r="JKI283" s="755"/>
      <c r="JKJ283" s="755"/>
      <c r="JKK283" s="755"/>
      <c r="JKL283" s="755"/>
      <c r="JKM283" s="755"/>
      <c r="JKN283" s="755"/>
      <c r="JKO283" s="755"/>
      <c r="JKP283" s="755"/>
      <c r="JKQ283" s="755"/>
      <c r="JKR283" s="755"/>
      <c r="JKS283" s="755"/>
      <c r="JKT283" s="755"/>
      <c r="JKU283" s="755"/>
      <c r="JKV283" s="755"/>
      <c r="JKW283" s="755"/>
      <c r="JKX283" s="755"/>
      <c r="JKY283" s="755"/>
      <c r="JKZ283" s="755"/>
      <c r="JLA283" s="755"/>
      <c r="JLB283" s="755"/>
      <c r="JLC283" s="755"/>
      <c r="JLD283" s="755"/>
      <c r="JLE283" s="755"/>
      <c r="JLF283" s="755"/>
      <c r="JLG283" s="755"/>
      <c r="JLH283" s="755"/>
      <c r="JLI283" s="755"/>
      <c r="JLJ283" s="755"/>
      <c r="JLK283" s="755"/>
      <c r="JLL283" s="755"/>
      <c r="JLM283" s="755"/>
      <c r="JLN283" s="755"/>
      <c r="JLO283" s="755"/>
      <c r="JLP283" s="755"/>
      <c r="JLQ283" s="755"/>
      <c r="JLR283" s="755"/>
      <c r="JLS283" s="755"/>
      <c r="JLT283" s="755"/>
      <c r="JLU283" s="755"/>
      <c r="JLV283" s="755"/>
      <c r="JLW283" s="755"/>
      <c r="JLX283" s="755"/>
      <c r="JLY283" s="755"/>
      <c r="JLZ283" s="755"/>
      <c r="JMA283" s="755"/>
      <c r="JMB283" s="755"/>
      <c r="JMC283" s="755"/>
      <c r="JMD283" s="755"/>
      <c r="JME283" s="755"/>
      <c r="JMF283" s="755"/>
      <c r="JMG283" s="755"/>
      <c r="JMH283" s="755"/>
      <c r="JMI283" s="755"/>
      <c r="JMJ283" s="755"/>
      <c r="JMK283" s="755"/>
      <c r="JML283" s="755"/>
      <c r="JMM283" s="755"/>
      <c r="JMN283" s="755"/>
      <c r="JMO283" s="755"/>
      <c r="JMP283" s="755"/>
      <c r="JMQ283" s="755"/>
      <c r="JMR283" s="755"/>
      <c r="JMS283" s="755"/>
      <c r="JMT283" s="755"/>
      <c r="JMU283" s="755"/>
      <c r="JMV283" s="755"/>
      <c r="JMW283" s="755"/>
      <c r="JMX283" s="755"/>
      <c r="JMY283" s="755"/>
      <c r="JMZ283" s="755"/>
      <c r="JNA283" s="755"/>
      <c r="JNB283" s="755"/>
      <c r="JNC283" s="755"/>
      <c r="JND283" s="755"/>
      <c r="JNE283" s="755"/>
      <c r="JNF283" s="755"/>
      <c r="JNG283" s="755"/>
      <c r="JNH283" s="755"/>
      <c r="JNI283" s="755"/>
      <c r="JNJ283" s="755"/>
      <c r="JNK283" s="755"/>
      <c r="JNL283" s="755"/>
      <c r="JNM283" s="755"/>
      <c r="JNN283" s="755"/>
      <c r="JNO283" s="755"/>
      <c r="JNP283" s="755"/>
      <c r="JNQ283" s="755"/>
      <c r="JNR283" s="755"/>
      <c r="JNS283" s="755"/>
      <c r="JNT283" s="755"/>
      <c r="JNU283" s="755"/>
      <c r="JNV283" s="755"/>
      <c r="JNW283" s="755"/>
      <c r="JNX283" s="755"/>
      <c r="JNY283" s="755"/>
      <c r="JNZ283" s="755"/>
      <c r="JOA283" s="755"/>
      <c r="JOB283" s="755"/>
      <c r="JOC283" s="755"/>
      <c r="JOD283" s="755"/>
      <c r="JOE283" s="755"/>
      <c r="JOF283" s="755"/>
      <c r="JOG283" s="755"/>
      <c r="JOH283" s="755"/>
      <c r="JOI283" s="755"/>
      <c r="JOJ283" s="755"/>
      <c r="JOK283" s="755"/>
      <c r="JOL283" s="755"/>
      <c r="JOM283" s="755"/>
      <c r="JON283" s="755"/>
      <c r="JOO283" s="755"/>
      <c r="JOP283" s="755"/>
      <c r="JOQ283" s="755"/>
      <c r="JOR283" s="755"/>
      <c r="JOS283" s="755"/>
      <c r="JOT283" s="755"/>
      <c r="JOU283" s="755"/>
      <c r="JOV283" s="755"/>
      <c r="JOW283" s="755"/>
      <c r="JOX283" s="755"/>
      <c r="JOY283" s="755"/>
      <c r="JOZ283" s="755"/>
      <c r="JPA283" s="755"/>
      <c r="JPB283" s="755"/>
      <c r="JPC283" s="755"/>
      <c r="JPD283" s="755"/>
      <c r="JPE283" s="755"/>
      <c r="JPF283" s="755"/>
      <c r="JPG283" s="755"/>
      <c r="JPH283" s="755"/>
      <c r="JPI283" s="755"/>
      <c r="JPJ283" s="755"/>
      <c r="JPK283" s="755"/>
      <c r="JPL283" s="755"/>
      <c r="JPM283" s="755"/>
      <c r="JPN283" s="755"/>
      <c r="JPO283" s="755"/>
      <c r="JPP283" s="755"/>
      <c r="JPQ283" s="755"/>
      <c r="JPR283" s="755"/>
      <c r="JPS283" s="755"/>
      <c r="JPT283" s="755"/>
      <c r="JPU283" s="755"/>
      <c r="JPV283" s="755"/>
      <c r="JPW283" s="755"/>
      <c r="JPX283" s="755"/>
      <c r="JPY283" s="755"/>
      <c r="JPZ283" s="755"/>
      <c r="JQA283" s="755"/>
      <c r="JQB283" s="755"/>
      <c r="JQC283" s="755"/>
      <c r="JQD283" s="755"/>
      <c r="JQE283" s="755"/>
      <c r="JQF283" s="755"/>
      <c r="JQG283" s="755"/>
      <c r="JQH283" s="755"/>
      <c r="JQI283" s="755"/>
      <c r="JQJ283" s="755"/>
      <c r="JQK283" s="755"/>
      <c r="JQL283" s="755"/>
      <c r="JQM283" s="755"/>
      <c r="JQN283" s="755"/>
      <c r="JQO283" s="755"/>
      <c r="JQP283" s="755"/>
      <c r="JQQ283" s="755"/>
      <c r="JQR283" s="755"/>
      <c r="JQS283" s="755"/>
      <c r="JQT283" s="755"/>
      <c r="JQU283" s="755"/>
      <c r="JQV283" s="755"/>
      <c r="JQW283" s="755"/>
      <c r="JQX283" s="755"/>
      <c r="JQY283" s="755"/>
      <c r="JQZ283" s="755"/>
      <c r="JRA283" s="755"/>
      <c r="JRB283" s="755"/>
      <c r="JRC283" s="755"/>
      <c r="JRD283" s="755"/>
      <c r="JRE283" s="755"/>
      <c r="JRF283" s="755"/>
      <c r="JRG283" s="755"/>
      <c r="JRH283" s="755"/>
      <c r="JRI283" s="755"/>
      <c r="JRJ283" s="755"/>
      <c r="JRK283" s="755"/>
      <c r="JRL283" s="755"/>
      <c r="JRM283" s="755"/>
      <c r="JRN283" s="755"/>
      <c r="JRO283" s="755"/>
      <c r="JRP283" s="755"/>
      <c r="JRQ283" s="755"/>
      <c r="JRR283" s="755"/>
      <c r="JRS283" s="755"/>
      <c r="JRT283" s="755"/>
      <c r="JRU283" s="755"/>
      <c r="JRV283" s="755"/>
      <c r="JRW283" s="755"/>
      <c r="JRX283" s="755"/>
      <c r="JRY283" s="755"/>
      <c r="JRZ283" s="755"/>
      <c r="JSA283" s="755"/>
      <c r="JSB283" s="755"/>
      <c r="JSC283" s="755"/>
      <c r="JSD283" s="755"/>
      <c r="JSE283" s="755"/>
      <c r="JSF283" s="755"/>
      <c r="JSG283" s="755"/>
      <c r="JSH283" s="755"/>
      <c r="JSI283" s="755"/>
      <c r="JSJ283" s="755"/>
      <c r="JSK283" s="755"/>
      <c r="JSL283" s="755"/>
      <c r="JSM283" s="755"/>
      <c r="JSN283" s="755"/>
      <c r="JSO283" s="755"/>
      <c r="JSP283" s="755"/>
      <c r="JSQ283" s="755"/>
      <c r="JSR283" s="755"/>
      <c r="JSS283" s="755"/>
      <c r="JST283" s="755"/>
      <c r="JSU283" s="755"/>
      <c r="JSV283" s="755"/>
      <c r="JSW283" s="755"/>
      <c r="JSX283" s="755"/>
      <c r="JSY283" s="755"/>
      <c r="JSZ283" s="755"/>
      <c r="JTA283" s="755"/>
      <c r="JTB283" s="755"/>
      <c r="JTC283" s="755"/>
      <c r="JTD283" s="755"/>
      <c r="JTE283" s="755"/>
      <c r="JTF283" s="755"/>
      <c r="JTG283" s="755"/>
      <c r="JTH283" s="755"/>
      <c r="JTI283" s="755"/>
      <c r="JTJ283" s="755"/>
      <c r="JTK283" s="755"/>
      <c r="JTL283" s="755"/>
      <c r="JTM283" s="755"/>
      <c r="JTN283" s="755"/>
      <c r="JTO283" s="755"/>
      <c r="JTP283" s="755"/>
      <c r="JTQ283" s="755"/>
      <c r="JTR283" s="755"/>
      <c r="JTS283" s="755"/>
      <c r="JTT283" s="755"/>
      <c r="JTU283" s="755"/>
      <c r="JTV283" s="755"/>
      <c r="JTW283" s="755"/>
      <c r="JTX283" s="755"/>
      <c r="JTY283" s="755"/>
      <c r="JTZ283" s="755"/>
      <c r="JUA283" s="755"/>
      <c r="JUB283" s="755"/>
      <c r="JUC283" s="755"/>
      <c r="JUD283" s="755"/>
      <c r="JUE283" s="755"/>
      <c r="JUF283" s="755"/>
      <c r="JUG283" s="755"/>
      <c r="JUH283" s="755"/>
      <c r="JUI283" s="755"/>
      <c r="JUJ283" s="755"/>
      <c r="JUK283" s="755"/>
      <c r="JUL283" s="755"/>
      <c r="JUM283" s="755"/>
      <c r="JUN283" s="755"/>
      <c r="JUO283" s="755"/>
      <c r="JUP283" s="755"/>
      <c r="JUQ283" s="755"/>
      <c r="JUR283" s="755"/>
      <c r="JUS283" s="755"/>
      <c r="JUT283" s="755"/>
      <c r="JUU283" s="755"/>
      <c r="JUV283" s="755"/>
      <c r="JUW283" s="755"/>
      <c r="JUX283" s="755"/>
      <c r="JUY283" s="755"/>
      <c r="JUZ283" s="755"/>
      <c r="JVA283" s="755"/>
      <c r="JVB283" s="755"/>
      <c r="JVC283" s="755"/>
      <c r="JVD283" s="755"/>
      <c r="JVE283" s="755"/>
      <c r="JVF283" s="755"/>
      <c r="JVG283" s="755"/>
      <c r="JVH283" s="755"/>
      <c r="JVI283" s="755"/>
      <c r="JVJ283" s="755"/>
      <c r="JVK283" s="755"/>
      <c r="JVL283" s="755"/>
      <c r="JVM283" s="755"/>
      <c r="JVN283" s="755"/>
      <c r="JVO283" s="755"/>
      <c r="JVP283" s="755"/>
      <c r="JVQ283" s="755"/>
      <c r="JVR283" s="755"/>
      <c r="JVS283" s="755"/>
      <c r="JVT283" s="755"/>
      <c r="JVU283" s="755"/>
      <c r="JVV283" s="755"/>
      <c r="JVW283" s="755"/>
      <c r="JVX283" s="755"/>
      <c r="JVY283" s="755"/>
      <c r="JVZ283" s="755"/>
      <c r="JWA283" s="755"/>
      <c r="JWB283" s="755"/>
      <c r="JWC283" s="755"/>
      <c r="JWD283" s="755"/>
      <c r="JWE283" s="755"/>
      <c r="JWF283" s="755"/>
      <c r="JWG283" s="755"/>
      <c r="JWH283" s="755"/>
      <c r="JWI283" s="755"/>
      <c r="JWJ283" s="755"/>
      <c r="JWK283" s="755"/>
      <c r="JWL283" s="755"/>
      <c r="JWM283" s="755"/>
      <c r="JWN283" s="755"/>
      <c r="JWO283" s="755"/>
      <c r="JWP283" s="755"/>
      <c r="JWQ283" s="755"/>
      <c r="JWR283" s="755"/>
      <c r="JWS283" s="755"/>
      <c r="JWT283" s="755"/>
      <c r="JWU283" s="755"/>
      <c r="JWV283" s="755"/>
      <c r="JWW283" s="755"/>
      <c r="JWX283" s="755"/>
      <c r="JWY283" s="755"/>
      <c r="JWZ283" s="755"/>
      <c r="JXA283" s="755"/>
      <c r="JXB283" s="755"/>
      <c r="JXC283" s="755"/>
      <c r="JXD283" s="755"/>
      <c r="JXE283" s="755"/>
      <c r="JXF283" s="755"/>
      <c r="JXG283" s="755"/>
      <c r="JXH283" s="755"/>
      <c r="JXI283" s="755"/>
      <c r="JXJ283" s="755"/>
      <c r="JXK283" s="755"/>
      <c r="JXL283" s="755"/>
      <c r="JXM283" s="755"/>
      <c r="JXN283" s="755"/>
      <c r="JXO283" s="755"/>
      <c r="JXP283" s="755"/>
      <c r="JXQ283" s="755"/>
      <c r="JXR283" s="755"/>
      <c r="JXS283" s="755"/>
      <c r="JXT283" s="755"/>
      <c r="JXU283" s="755"/>
      <c r="JXV283" s="755"/>
      <c r="JXW283" s="755"/>
      <c r="JXX283" s="755"/>
      <c r="JXY283" s="755"/>
      <c r="JXZ283" s="755"/>
      <c r="JYA283" s="755"/>
      <c r="JYB283" s="755"/>
      <c r="JYC283" s="755"/>
      <c r="JYD283" s="755"/>
      <c r="JYE283" s="755"/>
      <c r="JYF283" s="755"/>
      <c r="JYG283" s="755"/>
      <c r="JYH283" s="755"/>
      <c r="JYI283" s="755"/>
      <c r="JYJ283" s="755"/>
      <c r="JYK283" s="755"/>
      <c r="JYL283" s="755"/>
      <c r="JYM283" s="755"/>
      <c r="JYN283" s="755"/>
      <c r="JYO283" s="755"/>
      <c r="JYP283" s="755"/>
      <c r="JYQ283" s="755"/>
      <c r="JYR283" s="755"/>
      <c r="JYS283" s="755"/>
      <c r="JYT283" s="755"/>
      <c r="JYU283" s="755"/>
      <c r="JYV283" s="755"/>
      <c r="JYW283" s="755"/>
      <c r="JYX283" s="755"/>
      <c r="JYY283" s="755"/>
      <c r="JYZ283" s="755"/>
      <c r="JZA283" s="755"/>
      <c r="JZB283" s="755"/>
      <c r="JZC283" s="755"/>
      <c r="JZD283" s="755"/>
      <c r="JZE283" s="755"/>
      <c r="JZF283" s="755"/>
      <c r="JZG283" s="755"/>
      <c r="JZH283" s="755"/>
      <c r="JZI283" s="755"/>
      <c r="JZJ283" s="755"/>
      <c r="JZK283" s="755"/>
      <c r="JZL283" s="755"/>
      <c r="JZM283" s="755"/>
      <c r="JZN283" s="755"/>
      <c r="JZO283" s="755"/>
      <c r="JZP283" s="755"/>
      <c r="JZQ283" s="755"/>
      <c r="JZR283" s="755"/>
      <c r="JZS283" s="755"/>
      <c r="JZT283" s="755"/>
      <c r="JZU283" s="755"/>
      <c r="JZV283" s="755"/>
      <c r="JZW283" s="755"/>
      <c r="JZX283" s="755"/>
      <c r="JZY283" s="755"/>
      <c r="JZZ283" s="755"/>
      <c r="KAA283" s="755"/>
      <c r="KAB283" s="755"/>
      <c r="KAC283" s="755"/>
      <c r="KAD283" s="755"/>
      <c r="KAE283" s="755"/>
      <c r="KAF283" s="755"/>
      <c r="KAG283" s="755"/>
      <c r="KAH283" s="755"/>
      <c r="KAI283" s="755"/>
      <c r="KAJ283" s="755"/>
      <c r="KAK283" s="755"/>
      <c r="KAL283" s="755"/>
      <c r="KAM283" s="755"/>
      <c r="KAN283" s="755"/>
      <c r="KAO283" s="755"/>
      <c r="KAP283" s="755"/>
      <c r="KAQ283" s="755"/>
      <c r="KAR283" s="755"/>
      <c r="KAS283" s="755"/>
      <c r="KAT283" s="755"/>
      <c r="KAU283" s="755"/>
      <c r="KAV283" s="755"/>
      <c r="KAW283" s="755"/>
      <c r="KAX283" s="755"/>
      <c r="KAY283" s="755"/>
      <c r="KAZ283" s="755"/>
      <c r="KBA283" s="755"/>
      <c r="KBB283" s="755"/>
      <c r="KBC283" s="755"/>
      <c r="KBD283" s="755"/>
      <c r="KBE283" s="755"/>
      <c r="KBF283" s="755"/>
      <c r="KBG283" s="755"/>
      <c r="KBH283" s="755"/>
      <c r="KBI283" s="755"/>
      <c r="KBJ283" s="755"/>
      <c r="KBK283" s="755"/>
      <c r="KBL283" s="755"/>
      <c r="KBM283" s="755"/>
      <c r="KBN283" s="755"/>
      <c r="KBO283" s="755"/>
      <c r="KBP283" s="755"/>
      <c r="KBQ283" s="755"/>
      <c r="KBR283" s="755"/>
      <c r="KBS283" s="755"/>
      <c r="KBT283" s="755"/>
      <c r="KBU283" s="755"/>
      <c r="KBV283" s="755"/>
      <c r="KBW283" s="755"/>
      <c r="KBX283" s="755"/>
      <c r="KBY283" s="755"/>
      <c r="KBZ283" s="755"/>
      <c r="KCA283" s="755"/>
      <c r="KCB283" s="755"/>
      <c r="KCC283" s="755"/>
      <c r="KCD283" s="755"/>
      <c r="KCE283" s="755"/>
      <c r="KCF283" s="755"/>
      <c r="KCG283" s="755"/>
      <c r="KCH283" s="755"/>
      <c r="KCI283" s="755"/>
      <c r="KCJ283" s="755"/>
      <c r="KCK283" s="755"/>
      <c r="KCL283" s="755"/>
      <c r="KCM283" s="755"/>
      <c r="KCN283" s="755"/>
      <c r="KCO283" s="755"/>
      <c r="KCP283" s="755"/>
      <c r="KCQ283" s="755"/>
      <c r="KCR283" s="755"/>
      <c r="KCS283" s="755"/>
      <c r="KCT283" s="755"/>
      <c r="KCU283" s="755"/>
      <c r="KCV283" s="755"/>
      <c r="KCW283" s="755"/>
      <c r="KCX283" s="755"/>
      <c r="KCY283" s="755"/>
      <c r="KCZ283" s="755"/>
      <c r="KDA283" s="755"/>
      <c r="KDB283" s="755"/>
      <c r="KDC283" s="755"/>
      <c r="KDD283" s="755"/>
      <c r="KDE283" s="755"/>
      <c r="KDF283" s="755"/>
      <c r="KDG283" s="755"/>
      <c r="KDH283" s="755"/>
      <c r="KDI283" s="755"/>
      <c r="KDJ283" s="755"/>
      <c r="KDK283" s="755"/>
      <c r="KDL283" s="755"/>
      <c r="KDM283" s="755"/>
      <c r="KDN283" s="755"/>
      <c r="KDO283" s="755"/>
      <c r="KDP283" s="755"/>
      <c r="KDQ283" s="755"/>
      <c r="KDR283" s="755"/>
      <c r="KDS283" s="755"/>
      <c r="KDT283" s="755"/>
      <c r="KDU283" s="755"/>
      <c r="KDV283" s="755"/>
      <c r="KDW283" s="755"/>
      <c r="KDX283" s="755"/>
      <c r="KDY283" s="755"/>
      <c r="KDZ283" s="755"/>
      <c r="KEA283" s="755"/>
      <c r="KEB283" s="755"/>
      <c r="KEC283" s="755"/>
      <c r="KED283" s="755"/>
      <c r="KEE283" s="755"/>
      <c r="KEF283" s="755"/>
      <c r="KEG283" s="755"/>
      <c r="KEH283" s="755"/>
      <c r="KEI283" s="755"/>
      <c r="KEJ283" s="755"/>
      <c r="KEK283" s="755"/>
      <c r="KEL283" s="755"/>
      <c r="KEM283" s="755"/>
      <c r="KEN283" s="755"/>
      <c r="KEO283" s="755"/>
      <c r="KEP283" s="755"/>
      <c r="KEQ283" s="755"/>
      <c r="KER283" s="755"/>
      <c r="KES283" s="755"/>
      <c r="KET283" s="755"/>
      <c r="KEU283" s="755"/>
      <c r="KEV283" s="755"/>
      <c r="KEW283" s="755"/>
      <c r="KEX283" s="755"/>
      <c r="KEY283" s="755"/>
      <c r="KEZ283" s="755"/>
      <c r="KFA283" s="755"/>
      <c r="KFB283" s="755"/>
      <c r="KFC283" s="755"/>
      <c r="KFD283" s="755"/>
      <c r="KFE283" s="755"/>
      <c r="KFF283" s="755"/>
      <c r="KFG283" s="755"/>
      <c r="KFH283" s="755"/>
      <c r="KFI283" s="755"/>
      <c r="KFJ283" s="755"/>
      <c r="KFK283" s="755"/>
      <c r="KFL283" s="755"/>
      <c r="KFM283" s="755"/>
      <c r="KFN283" s="755"/>
      <c r="KFO283" s="755"/>
      <c r="KFP283" s="755"/>
      <c r="KFQ283" s="755"/>
      <c r="KFR283" s="755"/>
      <c r="KFS283" s="755"/>
      <c r="KFT283" s="755"/>
      <c r="KFU283" s="755"/>
      <c r="KFV283" s="755"/>
      <c r="KFW283" s="755"/>
      <c r="KFX283" s="755"/>
      <c r="KFY283" s="755"/>
      <c r="KFZ283" s="755"/>
      <c r="KGA283" s="755"/>
      <c r="KGB283" s="755"/>
      <c r="KGC283" s="755"/>
      <c r="KGD283" s="755"/>
      <c r="KGE283" s="755"/>
      <c r="KGF283" s="755"/>
      <c r="KGG283" s="755"/>
      <c r="KGH283" s="755"/>
      <c r="KGI283" s="755"/>
      <c r="KGJ283" s="755"/>
      <c r="KGK283" s="755"/>
      <c r="KGL283" s="755"/>
      <c r="KGM283" s="755"/>
      <c r="KGN283" s="755"/>
      <c r="KGO283" s="755"/>
      <c r="KGP283" s="755"/>
      <c r="KGQ283" s="755"/>
      <c r="KGR283" s="755"/>
      <c r="KGS283" s="755"/>
      <c r="KGT283" s="755"/>
      <c r="KGU283" s="755"/>
      <c r="KGV283" s="755"/>
      <c r="KGW283" s="755"/>
      <c r="KGX283" s="755"/>
      <c r="KGY283" s="755"/>
      <c r="KGZ283" s="755"/>
      <c r="KHA283" s="755"/>
      <c r="KHB283" s="755"/>
      <c r="KHC283" s="755"/>
      <c r="KHD283" s="755"/>
      <c r="KHE283" s="755"/>
      <c r="KHF283" s="755"/>
      <c r="KHG283" s="755"/>
      <c r="KHH283" s="755"/>
      <c r="KHI283" s="755"/>
      <c r="KHJ283" s="755"/>
      <c r="KHK283" s="755"/>
      <c r="KHL283" s="755"/>
      <c r="KHM283" s="755"/>
      <c r="KHN283" s="755"/>
      <c r="KHO283" s="755"/>
      <c r="KHP283" s="755"/>
      <c r="KHQ283" s="755"/>
      <c r="KHR283" s="755"/>
      <c r="KHS283" s="755"/>
      <c r="KHT283" s="755"/>
      <c r="KHU283" s="755"/>
      <c r="KHV283" s="755"/>
      <c r="KHW283" s="755"/>
      <c r="KHX283" s="755"/>
      <c r="KHY283" s="755"/>
      <c r="KHZ283" s="755"/>
      <c r="KIA283" s="755"/>
      <c r="KIB283" s="755"/>
      <c r="KIC283" s="755"/>
      <c r="KID283" s="755"/>
      <c r="KIE283" s="755"/>
      <c r="KIF283" s="755"/>
      <c r="KIG283" s="755"/>
      <c r="KIH283" s="755"/>
      <c r="KII283" s="755"/>
      <c r="KIJ283" s="755"/>
      <c r="KIK283" s="755"/>
      <c r="KIL283" s="755"/>
      <c r="KIM283" s="755"/>
      <c r="KIN283" s="755"/>
      <c r="KIO283" s="755"/>
      <c r="KIP283" s="755"/>
      <c r="KIQ283" s="755"/>
      <c r="KIR283" s="755"/>
      <c r="KIS283" s="755"/>
      <c r="KIT283" s="755"/>
      <c r="KIU283" s="755"/>
      <c r="KIV283" s="755"/>
      <c r="KIW283" s="755"/>
      <c r="KIX283" s="755"/>
      <c r="KIY283" s="755"/>
      <c r="KIZ283" s="755"/>
      <c r="KJA283" s="755"/>
      <c r="KJB283" s="755"/>
      <c r="KJC283" s="755"/>
      <c r="KJD283" s="755"/>
      <c r="KJE283" s="755"/>
      <c r="KJF283" s="755"/>
      <c r="KJG283" s="755"/>
      <c r="KJH283" s="755"/>
      <c r="KJI283" s="755"/>
      <c r="KJJ283" s="755"/>
      <c r="KJK283" s="755"/>
      <c r="KJL283" s="755"/>
      <c r="KJM283" s="755"/>
      <c r="KJN283" s="755"/>
      <c r="KJO283" s="755"/>
      <c r="KJP283" s="755"/>
      <c r="KJQ283" s="755"/>
      <c r="KJR283" s="755"/>
      <c r="KJS283" s="755"/>
      <c r="KJT283" s="755"/>
      <c r="KJU283" s="755"/>
      <c r="KJV283" s="755"/>
      <c r="KJW283" s="755"/>
      <c r="KJX283" s="755"/>
      <c r="KJY283" s="755"/>
      <c r="KJZ283" s="755"/>
      <c r="KKA283" s="755"/>
      <c r="KKB283" s="755"/>
      <c r="KKC283" s="755"/>
      <c r="KKD283" s="755"/>
      <c r="KKE283" s="755"/>
      <c r="KKF283" s="755"/>
      <c r="KKG283" s="755"/>
      <c r="KKH283" s="755"/>
      <c r="KKI283" s="755"/>
      <c r="KKJ283" s="755"/>
      <c r="KKK283" s="755"/>
      <c r="KKL283" s="755"/>
      <c r="KKM283" s="755"/>
      <c r="KKN283" s="755"/>
      <c r="KKO283" s="755"/>
      <c r="KKP283" s="755"/>
      <c r="KKQ283" s="755"/>
      <c r="KKR283" s="755"/>
      <c r="KKS283" s="755"/>
      <c r="KKT283" s="755"/>
      <c r="KKU283" s="755"/>
      <c r="KKV283" s="755"/>
      <c r="KKW283" s="755"/>
      <c r="KKX283" s="755"/>
      <c r="KKY283" s="755"/>
      <c r="KKZ283" s="755"/>
      <c r="KLA283" s="755"/>
      <c r="KLB283" s="755"/>
      <c r="KLC283" s="755"/>
      <c r="KLD283" s="755"/>
      <c r="KLE283" s="755"/>
      <c r="KLF283" s="755"/>
      <c r="KLG283" s="755"/>
      <c r="KLH283" s="755"/>
      <c r="KLI283" s="755"/>
      <c r="KLJ283" s="755"/>
      <c r="KLK283" s="755"/>
      <c r="KLL283" s="755"/>
      <c r="KLM283" s="755"/>
      <c r="KLN283" s="755"/>
      <c r="KLO283" s="755"/>
      <c r="KLP283" s="755"/>
      <c r="KLQ283" s="755"/>
      <c r="KLR283" s="755"/>
      <c r="KLS283" s="755"/>
      <c r="KLT283" s="755"/>
      <c r="KLU283" s="755"/>
      <c r="KLV283" s="755"/>
      <c r="KLW283" s="755"/>
      <c r="KLX283" s="755"/>
      <c r="KLY283" s="755"/>
      <c r="KLZ283" s="755"/>
      <c r="KMA283" s="755"/>
      <c r="KMB283" s="755"/>
      <c r="KMC283" s="755"/>
      <c r="KMD283" s="755"/>
      <c r="KME283" s="755"/>
      <c r="KMF283" s="755"/>
      <c r="KMG283" s="755"/>
      <c r="KMH283" s="755"/>
      <c r="KMI283" s="755"/>
      <c r="KMJ283" s="755"/>
      <c r="KMK283" s="755"/>
      <c r="KML283" s="755"/>
      <c r="KMM283" s="755"/>
      <c r="KMN283" s="755"/>
      <c r="KMO283" s="755"/>
      <c r="KMP283" s="755"/>
      <c r="KMQ283" s="755"/>
      <c r="KMR283" s="755"/>
      <c r="KMS283" s="755"/>
      <c r="KMT283" s="755"/>
      <c r="KMU283" s="755"/>
      <c r="KMV283" s="755"/>
      <c r="KMW283" s="755"/>
      <c r="KMX283" s="755"/>
      <c r="KMY283" s="755"/>
      <c r="KMZ283" s="755"/>
      <c r="KNA283" s="755"/>
      <c r="KNB283" s="755"/>
      <c r="KNC283" s="755"/>
      <c r="KND283" s="755"/>
      <c r="KNE283" s="755"/>
      <c r="KNF283" s="755"/>
      <c r="KNG283" s="755"/>
      <c r="KNH283" s="755"/>
      <c r="KNI283" s="755"/>
      <c r="KNJ283" s="755"/>
      <c r="KNK283" s="755"/>
      <c r="KNL283" s="755"/>
      <c r="KNM283" s="755"/>
      <c r="KNN283" s="755"/>
      <c r="KNO283" s="755"/>
      <c r="KNP283" s="755"/>
      <c r="KNQ283" s="755"/>
      <c r="KNR283" s="755"/>
      <c r="KNS283" s="755"/>
      <c r="KNT283" s="755"/>
      <c r="KNU283" s="755"/>
      <c r="KNV283" s="755"/>
      <c r="KNW283" s="755"/>
      <c r="KNX283" s="755"/>
      <c r="KNY283" s="755"/>
      <c r="KNZ283" s="755"/>
      <c r="KOA283" s="755"/>
      <c r="KOB283" s="755"/>
      <c r="KOC283" s="755"/>
      <c r="KOD283" s="755"/>
      <c r="KOE283" s="755"/>
      <c r="KOF283" s="755"/>
      <c r="KOG283" s="755"/>
      <c r="KOH283" s="755"/>
      <c r="KOI283" s="755"/>
      <c r="KOJ283" s="755"/>
      <c r="KOK283" s="755"/>
      <c r="KOL283" s="755"/>
      <c r="KOM283" s="755"/>
      <c r="KON283" s="755"/>
      <c r="KOO283" s="755"/>
      <c r="KOP283" s="755"/>
      <c r="KOQ283" s="755"/>
      <c r="KOR283" s="755"/>
      <c r="KOS283" s="755"/>
      <c r="KOT283" s="755"/>
      <c r="KOU283" s="755"/>
      <c r="KOV283" s="755"/>
      <c r="KOW283" s="755"/>
      <c r="KOX283" s="755"/>
      <c r="KOY283" s="755"/>
      <c r="KOZ283" s="755"/>
      <c r="KPA283" s="755"/>
      <c r="KPB283" s="755"/>
      <c r="KPC283" s="755"/>
      <c r="KPD283" s="755"/>
      <c r="KPE283" s="755"/>
      <c r="KPF283" s="755"/>
      <c r="KPG283" s="755"/>
      <c r="KPH283" s="755"/>
      <c r="KPI283" s="755"/>
      <c r="KPJ283" s="755"/>
      <c r="KPK283" s="755"/>
      <c r="KPL283" s="755"/>
      <c r="KPM283" s="755"/>
      <c r="KPN283" s="755"/>
      <c r="KPO283" s="755"/>
      <c r="KPP283" s="755"/>
      <c r="KPQ283" s="755"/>
      <c r="KPR283" s="755"/>
      <c r="KPS283" s="755"/>
      <c r="KPT283" s="755"/>
      <c r="KPU283" s="755"/>
      <c r="KPV283" s="755"/>
      <c r="KPW283" s="755"/>
      <c r="KPX283" s="755"/>
      <c r="KPY283" s="755"/>
      <c r="KPZ283" s="755"/>
      <c r="KQA283" s="755"/>
      <c r="KQB283" s="755"/>
      <c r="KQC283" s="755"/>
      <c r="KQD283" s="755"/>
      <c r="KQE283" s="755"/>
      <c r="KQF283" s="755"/>
      <c r="KQG283" s="755"/>
      <c r="KQH283" s="755"/>
      <c r="KQI283" s="755"/>
      <c r="KQJ283" s="755"/>
      <c r="KQK283" s="755"/>
      <c r="KQL283" s="755"/>
      <c r="KQM283" s="755"/>
      <c r="KQN283" s="755"/>
      <c r="KQO283" s="755"/>
      <c r="KQP283" s="755"/>
      <c r="KQQ283" s="755"/>
      <c r="KQR283" s="755"/>
      <c r="KQS283" s="755"/>
      <c r="KQT283" s="755"/>
      <c r="KQU283" s="755"/>
      <c r="KQV283" s="755"/>
      <c r="KQW283" s="755"/>
      <c r="KQX283" s="755"/>
      <c r="KQY283" s="755"/>
      <c r="KQZ283" s="755"/>
      <c r="KRA283" s="755"/>
      <c r="KRB283" s="755"/>
      <c r="KRC283" s="755"/>
      <c r="KRD283" s="755"/>
      <c r="KRE283" s="755"/>
      <c r="KRF283" s="755"/>
      <c r="KRG283" s="755"/>
      <c r="KRH283" s="755"/>
      <c r="KRI283" s="755"/>
      <c r="KRJ283" s="755"/>
      <c r="KRK283" s="755"/>
      <c r="KRL283" s="755"/>
      <c r="KRM283" s="755"/>
      <c r="KRN283" s="755"/>
      <c r="KRO283" s="755"/>
      <c r="KRP283" s="755"/>
      <c r="KRQ283" s="755"/>
      <c r="KRR283" s="755"/>
      <c r="KRS283" s="755"/>
      <c r="KRT283" s="755"/>
      <c r="KRU283" s="755"/>
      <c r="KRV283" s="755"/>
      <c r="KRW283" s="755"/>
      <c r="KRX283" s="755"/>
      <c r="KRY283" s="755"/>
      <c r="KRZ283" s="755"/>
      <c r="KSA283" s="755"/>
      <c r="KSB283" s="755"/>
      <c r="KSC283" s="755"/>
      <c r="KSD283" s="755"/>
      <c r="KSE283" s="755"/>
      <c r="KSF283" s="755"/>
      <c r="KSG283" s="755"/>
      <c r="KSH283" s="755"/>
      <c r="KSI283" s="755"/>
      <c r="KSJ283" s="755"/>
      <c r="KSK283" s="755"/>
      <c r="KSL283" s="755"/>
      <c r="KSM283" s="755"/>
      <c r="KSN283" s="755"/>
      <c r="KSO283" s="755"/>
      <c r="KSP283" s="755"/>
      <c r="KSQ283" s="755"/>
      <c r="KSR283" s="755"/>
      <c r="KSS283" s="755"/>
      <c r="KST283" s="755"/>
      <c r="KSU283" s="755"/>
      <c r="KSV283" s="755"/>
      <c r="KSW283" s="755"/>
      <c r="KSX283" s="755"/>
      <c r="KSY283" s="755"/>
      <c r="KSZ283" s="755"/>
      <c r="KTA283" s="755"/>
      <c r="KTB283" s="755"/>
      <c r="KTC283" s="755"/>
      <c r="KTD283" s="755"/>
      <c r="KTE283" s="755"/>
      <c r="KTF283" s="755"/>
      <c r="KTG283" s="755"/>
      <c r="KTH283" s="755"/>
      <c r="KTI283" s="755"/>
      <c r="KTJ283" s="755"/>
      <c r="KTK283" s="755"/>
      <c r="KTL283" s="755"/>
      <c r="KTM283" s="755"/>
      <c r="KTN283" s="755"/>
      <c r="KTO283" s="755"/>
      <c r="KTP283" s="755"/>
      <c r="KTQ283" s="755"/>
      <c r="KTR283" s="755"/>
      <c r="KTS283" s="755"/>
      <c r="KTT283" s="755"/>
      <c r="KTU283" s="755"/>
      <c r="KTV283" s="755"/>
      <c r="KTW283" s="755"/>
      <c r="KTX283" s="755"/>
      <c r="KTY283" s="755"/>
      <c r="KTZ283" s="755"/>
      <c r="KUA283" s="755"/>
      <c r="KUB283" s="755"/>
      <c r="KUC283" s="755"/>
      <c r="KUD283" s="755"/>
      <c r="KUE283" s="755"/>
      <c r="KUF283" s="755"/>
      <c r="KUG283" s="755"/>
      <c r="KUH283" s="755"/>
      <c r="KUI283" s="755"/>
      <c r="KUJ283" s="755"/>
      <c r="KUK283" s="755"/>
      <c r="KUL283" s="755"/>
      <c r="KUM283" s="755"/>
      <c r="KUN283" s="755"/>
      <c r="KUO283" s="755"/>
      <c r="KUP283" s="755"/>
      <c r="KUQ283" s="755"/>
      <c r="KUR283" s="755"/>
      <c r="KUS283" s="755"/>
      <c r="KUT283" s="755"/>
      <c r="KUU283" s="755"/>
      <c r="KUV283" s="755"/>
      <c r="KUW283" s="755"/>
      <c r="KUX283" s="755"/>
      <c r="KUY283" s="755"/>
      <c r="KUZ283" s="755"/>
      <c r="KVA283" s="755"/>
      <c r="KVB283" s="755"/>
      <c r="KVC283" s="755"/>
      <c r="KVD283" s="755"/>
      <c r="KVE283" s="755"/>
      <c r="KVF283" s="755"/>
      <c r="KVG283" s="755"/>
      <c r="KVH283" s="755"/>
      <c r="KVI283" s="755"/>
      <c r="KVJ283" s="755"/>
      <c r="KVK283" s="755"/>
      <c r="KVL283" s="755"/>
      <c r="KVM283" s="755"/>
      <c r="KVN283" s="755"/>
      <c r="KVO283" s="755"/>
      <c r="KVP283" s="755"/>
      <c r="KVQ283" s="755"/>
      <c r="KVR283" s="755"/>
      <c r="KVS283" s="755"/>
      <c r="KVT283" s="755"/>
      <c r="KVU283" s="755"/>
      <c r="KVV283" s="755"/>
      <c r="KVW283" s="755"/>
      <c r="KVX283" s="755"/>
      <c r="KVY283" s="755"/>
      <c r="KVZ283" s="755"/>
      <c r="KWA283" s="755"/>
      <c r="KWB283" s="755"/>
      <c r="KWC283" s="755"/>
      <c r="KWD283" s="755"/>
      <c r="KWE283" s="755"/>
      <c r="KWF283" s="755"/>
      <c r="KWG283" s="755"/>
      <c r="KWH283" s="755"/>
      <c r="KWI283" s="755"/>
      <c r="KWJ283" s="755"/>
      <c r="KWK283" s="755"/>
      <c r="KWL283" s="755"/>
      <c r="KWM283" s="755"/>
      <c r="KWN283" s="755"/>
      <c r="KWO283" s="755"/>
      <c r="KWP283" s="755"/>
      <c r="KWQ283" s="755"/>
      <c r="KWR283" s="755"/>
      <c r="KWS283" s="755"/>
      <c r="KWT283" s="755"/>
      <c r="KWU283" s="755"/>
      <c r="KWV283" s="755"/>
      <c r="KWW283" s="755"/>
      <c r="KWX283" s="755"/>
      <c r="KWY283" s="755"/>
      <c r="KWZ283" s="755"/>
      <c r="KXA283" s="755"/>
      <c r="KXB283" s="755"/>
      <c r="KXC283" s="755"/>
      <c r="KXD283" s="755"/>
      <c r="KXE283" s="755"/>
      <c r="KXF283" s="755"/>
      <c r="KXG283" s="755"/>
      <c r="KXH283" s="755"/>
      <c r="KXI283" s="755"/>
      <c r="KXJ283" s="755"/>
      <c r="KXK283" s="755"/>
      <c r="KXL283" s="755"/>
      <c r="KXM283" s="755"/>
      <c r="KXN283" s="755"/>
      <c r="KXO283" s="755"/>
      <c r="KXP283" s="755"/>
      <c r="KXQ283" s="755"/>
      <c r="KXR283" s="755"/>
      <c r="KXS283" s="755"/>
      <c r="KXT283" s="755"/>
      <c r="KXU283" s="755"/>
      <c r="KXV283" s="755"/>
      <c r="KXW283" s="755"/>
      <c r="KXX283" s="755"/>
      <c r="KXY283" s="755"/>
      <c r="KXZ283" s="755"/>
      <c r="KYA283" s="755"/>
      <c r="KYB283" s="755"/>
      <c r="KYC283" s="755"/>
      <c r="KYD283" s="755"/>
      <c r="KYE283" s="755"/>
      <c r="KYF283" s="755"/>
      <c r="KYG283" s="755"/>
      <c r="KYH283" s="755"/>
      <c r="KYI283" s="755"/>
      <c r="KYJ283" s="755"/>
      <c r="KYK283" s="755"/>
      <c r="KYL283" s="755"/>
      <c r="KYM283" s="755"/>
      <c r="KYN283" s="755"/>
      <c r="KYO283" s="755"/>
      <c r="KYP283" s="755"/>
      <c r="KYQ283" s="755"/>
      <c r="KYR283" s="755"/>
      <c r="KYS283" s="755"/>
      <c r="KYT283" s="755"/>
      <c r="KYU283" s="755"/>
      <c r="KYV283" s="755"/>
      <c r="KYW283" s="755"/>
      <c r="KYX283" s="755"/>
      <c r="KYY283" s="755"/>
      <c r="KYZ283" s="755"/>
      <c r="KZA283" s="755"/>
      <c r="KZB283" s="755"/>
      <c r="KZC283" s="755"/>
      <c r="KZD283" s="755"/>
      <c r="KZE283" s="755"/>
      <c r="KZF283" s="755"/>
      <c r="KZG283" s="755"/>
      <c r="KZH283" s="755"/>
      <c r="KZI283" s="755"/>
      <c r="KZJ283" s="755"/>
      <c r="KZK283" s="755"/>
      <c r="KZL283" s="755"/>
      <c r="KZM283" s="755"/>
      <c r="KZN283" s="755"/>
      <c r="KZO283" s="755"/>
      <c r="KZP283" s="755"/>
      <c r="KZQ283" s="755"/>
      <c r="KZR283" s="755"/>
      <c r="KZS283" s="755"/>
      <c r="KZT283" s="755"/>
      <c r="KZU283" s="755"/>
      <c r="KZV283" s="755"/>
      <c r="KZW283" s="755"/>
      <c r="KZX283" s="755"/>
      <c r="KZY283" s="755"/>
      <c r="KZZ283" s="755"/>
      <c r="LAA283" s="755"/>
      <c r="LAB283" s="755"/>
      <c r="LAC283" s="755"/>
      <c r="LAD283" s="755"/>
      <c r="LAE283" s="755"/>
      <c r="LAF283" s="755"/>
      <c r="LAG283" s="755"/>
      <c r="LAH283" s="755"/>
      <c r="LAI283" s="755"/>
      <c r="LAJ283" s="755"/>
      <c r="LAK283" s="755"/>
      <c r="LAL283" s="755"/>
      <c r="LAM283" s="755"/>
      <c r="LAN283" s="755"/>
      <c r="LAO283" s="755"/>
      <c r="LAP283" s="755"/>
      <c r="LAQ283" s="755"/>
      <c r="LAR283" s="755"/>
      <c r="LAS283" s="755"/>
      <c r="LAT283" s="755"/>
      <c r="LAU283" s="755"/>
      <c r="LAV283" s="755"/>
      <c r="LAW283" s="755"/>
      <c r="LAX283" s="755"/>
      <c r="LAY283" s="755"/>
      <c r="LAZ283" s="755"/>
      <c r="LBA283" s="755"/>
      <c r="LBB283" s="755"/>
      <c r="LBC283" s="755"/>
      <c r="LBD283" s="755"/>
      <c r="LBE283" s="755"/>
      <c r="LBF283" s="755"/>
      <c r="LBG283" s="755"/>
      <c r="LBH283" s="755"/>
      <c r="LBI283" s="755"/>
      <c r="LBJ283" s="755"/>
      <c r="LBK283" s="755"/>
      <c r="LBL283" s="755"/>
      <c r="LBM283" s="755"/>
      <c r="LBN283" s="755"/>
      <c r="LBO283" s="755"/>
      <c r="LBP283" s="755"/>
      <c r="LBQ283" s="755"/>
      <c r="LBR283" s="755"/>
      <c r="LBS283" s="755"/>
      <c r="LBT283" s="755"/>
      <c r="LBU283" s="755"/>
      <c r="LBV283" s="755"/>
      <c r="LBW283" s="755"/>
      <c r="LBX283" s="755"/>
      <c r="LBY283" s="755"/>
      <c r="LBZ283" s="755"/>
      <c r="LCA283" s="755"/>
      <c r="LCB283" s="755"/>
      <c r="LCC283" s="755"/>
      <c r="LCD283" s="755"/>
      <c r="LCE283" s="755"/>
      <c r="LCF283" s="755"/>
      <c r="LCG283" s="755"/>
      <c r="LCH283" s="755"/>
      <c r="LCI283" s="755"/>
      <c r="LCJ283" s="755"/>
      <c r="LCK283" s="755"/>
      <c r="LCL283" s="755"/>
      <c r="LCM283" s="755"/>
      <c r="LCN283" s="755"/>
      <c r="LCO283" s="755"/>
      <c r="LCP283" s="755"/>
      <c r="LCQ283" s="755"/>
      <c r="LCR283" s="755"/>
      <c r="LCS283" s="755"/>
      <c r="LCT283" s="755"/>
      <c r="LCU283" s="755"/>
      <c r="LCV283" s="755"/>
      <c r="LCW283" s="755"/>
      <c r="LCX283" s="755"/>
      <c r="LCY283" s="755"/>
      <c r="LCZ283" s="755"/>
      <c r="LDA283" s="755"/>
      <c r="LDB283" s="755"/>
      <c r="LDC283" s="755"/>
      <c r="LDD283" s="755"/>
      <c r="LDE283" s="755"/>
      <c r="LDF283" s="755"/>
      <c r="LDG283" s="755"/>
      <c r="LDH283" s="755"/>
      <c r="LDI283" s="755"/>
      <c r="LDJ283" s="755"/>
      <c r="LDK283" s="755"/>
      <c r="LDL283" s="755"/>
      <c r="LDM283" s="755"/>
      <c r="LDN283" s="755"/>
      <c r="LDO283" s="755"/>
      <c r="LDP283" s="755"/>
      <c r="LDQ283" s="755"/>
      <c r="LDR283" s="755"/>
      <c r="LDS283" s="755"/>
      <c r="LDT283" s="755"/>
      <c r="LDU283" s="755"/>
      <c r="LDV283" s="755"/>
      <c r="LDW283" s="755"/>
      <c r="LDX283" s="755"/>
      <c r="LDY283" s="755"/>
      <c r="LDZ283" s="755"/>
      <c r="LEA283" s="755"/>
      <c r="LEB283" s="755"/>
      <c r="LEC283" s="755"/>
      <c r="LED283" s="755"/>
      <c r="LEE283" s="755"/>
      <c r="LEF283" s="755"/>
      <c r="LEG283" s="755"/>
      <c r="LEH283" s="755"/>
      <c r="LEI283" s="755"/>
      <c r="LEJ283" s="755"/>
      <c r="LEK283" s="755"/>
      <c r="LEL283" s="755"/>
      <c r="LEM283" s="755"/>
      <c r="LEN283" s="755"/>
      <c r="LEO283" s="755"/>
      <c r="LEP283" s="755"/>
      <c r="LEQ283" s="755"/>
      <c r="LER283" s="755"/>
      <c r="LES283" s="755"/>
      <c r="LET283" s="755"/>
      <c r="LEU283" s="755"/>
      <c r="LEV283" s="755"/>
      <c r="LEW283" s="755"/>
      <c r="LEX283" s="755"/>
      <c r="LEY283" s="755"/>
      <c r="LEZ283" s="755"/>
      <c r="LFA283" s="755"/>
      <c r="LFB283" s="755"/>
      <c r="LFC283" s="755"/>
      <c r="LFD283" s="755"/>
      <c r="LFE283" s="755"/>
      <c r="LFF283" s="755"/>
      <c r="LFG283" s="755"/>
      <c r="LFH283" s="755"/>
      <c r="LFI283" s="755"/>
      <c r="LFJ283" s="755"/>
      <c r="LFK283" s="755"/>
      <c r="LFL283" s="755"/>
      <c r="LFM283" s="755"/>
      <c r="LFN283" s="755"/>
      <c r="LFO283" s="755"/>
      <c r="LFP283" s="755"/>
      <c r="LFQ283" s="755"/>
      <c r="LFR283" s="755"/>
      <c r="LFS283" s="755"/>
      <c r="LFT283" s="755"/>
      <c r="LFU283" s="755"/>
      <c r="LFV283" s="755"/>
      <c r="LFW283" s="755"/>
      <c r="LFX283" s="755"/>
      <c r="LFY283" s="755"/>
      <c r="LFZ283" s="755"/>
      <c r="LGA283" s="755"/>
      <c r="LGB283" s="755"/>
      <c r="LGC283" s="755"/>
      <c r="LGD283" s="755"/>
      <c r="LGE283" s="755"/>
      <c r="LGF283" s="755"/>
      <c r="LGG283" s="755"/>
      <c r="LGH283" s="755"/>
      <c r="LGI283" s="755"/>
      <c r="LGJ283" s="755"/>
      <c r="LGK283" s="755"/>
      <c r="LGL283" s="755"/>
      <c r="LGM283" s="755"/>
      <c r="LGN283" s="755"/>
      <c r="LGO283" s="755"/>
      <c r="LGP283" s="755"/>
      <c r="LGQ283" s="755"/>
      <c r="LGR283" s="755"/>
      <c r="LGS283" s="755"/>
      <c r="LGT283" s="755"/>
      <c r="LGU283" s="755"/>
      <c r="LGV283" s="755"/>
      <c r="LGW283" s="755"/>
      <c r="LGX283" s="755"/>
      <c r="LGY283" s="755"/>
      <c r="LGZ283" s="755"/>
      <c r="LHA283" s="755"/>
      <c r="LHB283" s="755"/>
      <c r="LHC283" s="755"/>
      <c r="LHD283" s="755"/>
      <c r="LHE283" s="755"/>
      <c r="LHF283" s="755"/>
      <c r="LHG283" s="755"/>
      <c r="LHH283" s="755"/>
      <c r="LHI283" s="755"/>
      <c r="LHJ283" s="755"/>
      <c r="LHK283" s="755"/>
      <c r="LHL283" s="755"/>
      <c r="LHM283" s="755"/>
      <c r="LHN283" s="755"/>
      <c r="LHO283" s="755"/>
      <c r="LHP283" s="755"/>
      <c r="LHQ283" s="755"/>
      <c r="LHR283" s="755"/>
      <c r="LHS283" s="755"/>
      <c r="LHT283" s="755"/>
      <c r="LHU283" s="755"/>
      <c r="LHV283" s="755"/>
      <c r="LHW283" s="755"/>
      <c r="LHX283" s="755"/>
      <c r="LHY283" s="755"/>
      <c r="LHZ283" s="755"/>
      <c r="LIA283" s="755"/>
      <c r="LIB283" s="755"/>
      <c r="LIC283" s="755"/>
      <c r="LID283" s="755"/>
      <c r="LIE283" s="755"/>
      <c r="LIF283" s="755"/>
      <c r="LIG283" s="755"/>
      <c r="LIH283" s="755"/>
      <c r="LII283" s="755"/>
      <c r="LIJ283" s="755"/>
      <c r="LIK283" s="755"/>
      <c r="LIL283" s="755"/>
      <c r="LIM283" s="755"/>
      <c r="LIN283" s="755"/>
      <c r="LIO283" s="755"/>
      <c r="LIP283" s="755"/>
      <c r="LIQ283" s="755"/>
      <c r="LIR283" s="755"/>
      <c r="LIS283" s="755"/>
      <c r="LIT283" s="755"/>
      <c r="LIU283" s="755"/>
      <c r="LIV283" s="755"/>
      <c r="LIW283" s="755"/>
      <c r="LIX283" s="755"/>
      <c r="LIY283" s="755"/>
      <c r="LIZ283" s="755"/>
      <c r="LJA283" s="755"/>
      <c r="LJB283" s="755"/>
      <c r="LJC283" s="755"/>
      <c r="LJD283" s="755"/>
      <c r="LJE283" s="755"/>
      <c r="LJF283" s="755"/>
      <c r="LJG283" s="755"/>
      <c r="LJH283" s="755"/>
      <c r="LJI283" s="755"/>
      <c r="LJJ283" s="755"/>
      <c r="LJK283" s="755"/>
      <c r="LJL283" s="755"/>
      <c r="LJM283" s="755"/>
      <c r="LJN283" s="755"/>
      <c r="LJO283" s="755"/>
      <c r="LJP283" s="755"/>
      <c r="LJQ283" s="755"/>
      <c r="LJR283" s="755"/>
      <c r="LJS283" s="755"/>
      <c r="LJT283" s="755"/>
      <c r="LJU283" s="755"/>
      <c r="LJV283" s="755"/>
      <c r="LJW283" s="755"/>
      <c r="LJX283" s="755"/>
      <c r="LJY283" s="755"/>
      <c r="LJZ283" s="755"/>
      <c r="LKA283" s="755"/>
      <c r="LKB283" s="755"/>
      <c r="LKC283" s="755"/>
      <c r="LKD283" s="755"/>
      <c r="LKE283" s="755"/>
      <c r="LKF283" s="755"/>
      <c r="LKG283" s="755"/>
      <c r="LKH283" s="755"/>
      <c r="LKI283" s="755"/>
      <c r="LKJ283" s="755"/>
      <c r="LKK283" s="755"/>
      <c r="LKL283" s="755"/>
      <c r="LKM283" s="755"/>
      <c r="LKN283" s="755"/>
      <c r="LKO283" s="755"/>
      <c r="LKP283" s="755"/>
      <c r="LKQ283" s="755"/>
      <c r="LKR283" s="755"/>
      <c r="LKS283" s="755"/>
      <c r="LKT283" s="755"/>
      <c r="LKU283" s="755"/>
      <c r="LKV283" s="755"/>
      <c r="LKW283" s="755"/>
      <c r="LKX283" s="755"/>
      <c r="LKY283" s="755"/>
      <c r="LKZ283" s="755"/>
      <c r="LLA283" s="755"/>
      <c r="LLB283" s="755"/>
      <c r="LLC283" s="755"/>
      <c r="LLD283" s="755"/>
      <c r="LLE283" s="755"/>
      <c r="LLF283" s="755"/>
      <c r="LLG283" s="755"/>
      <c r="LLH283" s="755"/>
      <c r="LLI283" s="755"/>
      <c r="LLJ283" s="755"/>
      <c r="LLK283" s="755"/>
      <c r="LLL283" s="755"/>
      <c r="LLM283" s="755"/>
      <c r="LLN283" s="755"/>
      <c r="LLO283" s="755"/>
      <c r="LLP283" s="755"/>
      <c r="LLQ283" s="755"/>
      <c r="LLR283" s="755"/>
      <c r="LLS283" s="755"/>
      <c r="LLT283" s="755"/>
      <c r="LLU283" s="755"/>
      <c r="LLV283" s="755"/>
      <c r="LLW283" s="755"/>
      <c r="LLX283" s="755"/>
      <c r="LLY283" s="755"/>
      <c r="LLZ283" s="755"/>
      <c r="LMA283" s="755"/>
      <c r="LMB283" s="755"/>
      <c r="LMC283" s="755"/>
      <c r="LMD283" s="755"/>
      <c r="LME283" s="755"/>
      <c r="LMF283" s="755"/>
      <c r="LMG283" s="755"/>
      <c r="LMH283" s="755"/>
      <c r="LMI283" s="755"/>
      <c r="LMJ283" s="755"/>
      <c r="LMK283" s="755"/>
      <c r="LML283" s="755"/>
      <c r="LMM283" s="755"/>
      <c r="LMN283" s="755"/>
      <c r="LMO283" s="755"/>
      <c r="LMP283" s="755"/>
      <c r="LMQ283" s="755"/>
      <c r="LMR283" s="755"/>
      <c r="LMS283" s="755"/>
      <c r="LMT283" s="755"/>
      <c r="LMU283" s="755"/>
      <c r="LMV283" s="755"/>
      <c r="LMW283" s="755"/>
      <c r="LMX283" s="755"/>
      <c r="LMY283" s="755"/>
      <c r="LMZ283" s="755"/>
      <c r="LNA283" s="755"/>
      <c r="LNB283" s="755"/>
      <c r="LNC283" s="755"/>
      <c r="LND283" s="755"/>
      <c r="LNE283" s="755"/>
      <c r="LNF283" s="755"/>
      <c r="LNG283" s="755"/>
      <c r="LNH283" s="755"/>
      <c r="LNI283" s="755"/>
      <c r="LNJ283" s="755"/>
      <c r="LNK283" s="755"/>
      <c r="LNL283" s="755"/>
      <c r="LNM283" s="755"/>
      <c r="LNN283" s="755"/>
      <c r="LNO283" s="755"/>
      <c r="LNP283" s="755"/>
      <c r="LNQ283" s="755"/>
      <c r="LNR283" s="755"/>
      <c r="LNS283" s="755"/>
      <c r="LNT283" s="755"/>
      <c r="LNU283" s="755"/>
      <c r="LNV283" s="755"/>
      <c r="LNW283" s="755"/>
      <c r="LNX283" s="755"/>
      <c r="LNY283" s="755"/>
      <c r="LNZ283" s="755"/>
      <c r="LOA283" s="755"/>
      <c r="LOB283" s="755"/>
      <c r="LOC283" s="755"/>
      <c r="LOD283" s="755"/>
      <c r="LOE283" s="755"/>
      <c r="LOF283" s="755"/>
      <c r="LOG283" s="755"/>
      <c r="LOH283" s="755"/>
      <c r="LOI283" s="755"/>
      <c r="LOJ283" s="755"/>
      <c r="LOK283" s="755"/>
      <c r="LOL283" s="755"/>
      <c r="LOM283" s="755"/>
      <c r="LON283" s="755"/>
      <c r="LOO283" s="755"/>
      <c r="LOP283" s="755"/>
      <c r="LOQ283" s="755"/>
      <c r="LOR283" s="755"/>
      <c r="LOS283" s="755"/>
      <c r="LOT283" s="755"/>
      <c r="LOU283" s="755"/>
      <c r="LOV283" s="755"/>
      <c r="LOW283" s="755"/>
      <c r="LOX283" s="755"/>
      <c r="LOY283" s="755"/>
      <c r="LOZ283" s="755"/>
      <c r="LPA283" s="755"/>
      <c r="LPB283" s="755"/>
      <c r="LPC283" s="755"/>
      <c r="LPD283" s="755"/>
      <c r="LPE283" s="755"/>
      <c r="LPF283" s="755"/>
      <c r="LPG283" s="755"/>
      <c r="LPH283" s="755"/>
      <c r="LPI283" s="755"/>
      <c r="LPJ283" s="755"/>
      <c r="LPK283" s="755"/>
      <c r="LPL283" s="755"/>
      <c r="LPM283" s="755"/>
      <c r="LPN283" s="755"/>
      <c r="LPO283" s="755"/>
      <c r="LPP283" s="755"/>
      <c r="LPQ283" s="755"/>
      <c r="LPR283" s="755"/>
      <c r="LPS283" s="755"/>
      <c r="LPT283" s="755"/>
      <c r="LPU283" s="755"/>
      <c r="LPV283" s="755"/>
      <c r="LPW283" s="755"/>
      <c r="LPX283" s="755"/>
      <c r="LPY283" s="755"/>
      <c r="LPZ283" s="755"/>
      <c r="LQA283" s="755"/>
      <c r="LQB283" s="755"/>
      <c r="LQC283" s="755"/>
      <c r="LQD283" s="755"/>
      <c r="LQE283" s="755"/>
      <c r="LQF283" s="755"/>
      <c r="LQG283" s="755"/>
      <c r="LQH283" s="755"/>
      <c r="LQI283" s="755"/>
      <c r="LQJ283" s="755"/>
      <c r="LQK283" s="755"/>
      <c r="LQL283" s="755"/>
      <c r="LQM283" s="755"/>
      <c r="LQN283" s="755"/>
      <c r="LQO283" s="755"/>
      <c r="LQP283" s="755"/>
      <c r="LQQ283" s="755"/>
      <c r="LQR283" s="755"/>
      <c r="LQS283" s="755"/>
      <c r="LQT283" s="755"/>
      <c r="LQU283" s="755"/>
      <c r="LQV283" s="755"/>
      <c r="LQW283" s="755"/>
      <c r="LQX283" s="755"/>
      <c r="LQY283" s="755"/>
      <c r="LQZ283" s="755"/>
      <c r="LRA283" s="755"/>
      <c r="LRB283" s="755"/>
      <c r="LRC283" s="755"/>
      <c r="LRD283" s="755"/>
      <c r="LRE283" s="755"/>
      <c r="LRF283" s="755"/>
      <c r="LRG283" s="755"/>
      <c r="LRH283" s="755"/>
      <c r="LRI283" s="755"/>
      <c r="LRJ283" s="755"/>
      <c r="LRK283" s="755"/>
      <c r="LRL283" s="755"/>
      <c r="LRM283" s="755"/>
      <c r="LRN283" s="755"/>
      <c r="LRO283" s="755"/>
      <c r="LRP283" s="755"/>
      <c r="LRQ283" s="755"/>
      <c r="LRR283" s="755"/>
      <c r="LRS283" s="755"/>
      <c r="LRT283" s="755"/>
      <c r="LRU283" s="755"/>
      <c r="LRV283" s="755"/>
      <c r="LRW283" s="755"/>
      <c r="LRX283" s="755"/>
      <c r="LRY283" s="755"/>
      <c r="LRZ283" s="755"/>
      <c r="LSA283" s="755"/>
      <c r="LSB283" s="755"/>
      <c r="LSC283" s="755"/>
      <c r="LSD283" s="755"/>
      <c r="LSE283" s="755"/>
      <c r="LSF283" s="755"/>
      <c r="LSG283" s="755"/>
      <c r="LSH283" s="755"/>
      <c r="LSI283" s="755"/>
      <c r="LSJ283" s="755"/>
      <c r="LSK283" s="755"/>
      <c r="LSL283" s="755"/>
      <c r="LSM283" s="755"/>
      <c r="LSN283" s="755"/>
      <c r="LSO283" s="755"/>
      <c r="LSP283" s="755"/>
      <c r="LSQ283" s="755"/>
      <c r="LSR283" s="755"/>
      <c r="LSS283" s="755"/>
      <c r="LST283" s="755"/>
      <c r="LSU283" s="755"/>
      <c r="LSV283" s="755"/>
      <c r="LSW283" s="755"/>
      <c r="LSX283" s="755"/>
      <c r="LSY283" s="755"/>
      <c r="LSZ283" s="755"/>
      <c r="LTA283" s="755"/>
      <c r="LTB283" s="755"/>
      <c r="LTC283" s="755"/>
      <c r="LTD283" s="755"/>
      <c r="LTE283" s="755"/>
      <c r="LTF283" s="755"/>
      <c r="LTG283" s="755"/>
      <c r="LTH283" s="755"/>
      <c r="LTI283" s="755"/>
      <c r="LTJ283" s="755"/>
      <c r="LTK283" s="755"/>
      <c r="LTL283" s="755"/>
      <c r="LTM283" s="755"/>
      <c r="LTN283" s="755"/>
      <c r="LTO283" s="755"/>
      <c r="LTP283" s="755"/>
      <c r="LTQ283" s="755"/>
      <c r="LTR283" s="755"/>
      <c r="LTS283" s="755"/>
      <c r="LTT283" s="755"/>
      <c r="LTU283" s="755"/>
      <c r="LTV283" s="755"/>
      <c r="LTW283" s="755"/>
      <c r="LTX283" s="755"/>
      <c r="LTY283" s="755"/>
      <c r="LTZ283" s="755"/>
      <c r="LUA283" s="755"/>
      <c r="LUB283" s="755"/>
      <c r="LUC283" s="755"/>
      <c r="LUD283" s="755"/>
      <c r="LUE283" s="755"/>
      <c r="LUF283" s="755"/>
      <c r="LUG283" s="755"/>
      <c r="LUH283" s="755"/>
      <c r="LUI283" s="755"/>
      <c r="LUJ283" s="755"/>
      <c r="LUK283" s="755"/>
      <c r="LUL283" s="755"/>
      <c r="LUM283" s="755"/>
      <c r="LUN283" s="755"/>
      <c r="LUO283" s="755"/>
      <c r="LUP283" s="755"/>
      <c r="LUQ283" s="755"/>
      <c r="LUR283" s="755"/>
      <c r="LUS283" s="755"/>
      <c r="LUT283" s="755"/>
      <c r="LUU283" s="755"/>
      <c r="LUV283" s="755"/>
      <c r="LUW283" s="755"/>
      <c r="LUX283" s="755"/>
      <c r="LUY283" s="755"/>
      <c r="LUZ283" s="755"/>
      <c r="LVA283" s="755"/>
      <c r="LVB283" s="755"/>
      <c r="LVC283" s="755"/>
      <c r="LVD283" s="755"/>
      <c r="LVE283" s="755"/>
      <c r="LVF283" s="755"/>
      <c r="LVG283" s="755"/>
      <c r="LVH283" s="755"/>
      <c r="LVI283" s="755"/>
      <c r="LVJ283" s="755"/>
      <c r="LVK283" s="755"/>
      <c r="LVL283" s="755"/>
      <c r="LVM283" s="755"/>
      <c r="LVN283" s="755"/>
      <c r="LVO283" s="755"/>
      <c r="LVP283" s="755"/>
      <c r="LVQ283" s="755"/>
      <c r="LVR283" s="755"/>
      <c r="LVS283" s="755"/>
      <c r="LVT283" s="755"/>
      <c r="LVU283" s="755"/>
      <c r="LVV283" s="755"/>
      <c r="LVW283" s="755"/>
      <c r="LVX283" s="755"/>
      <c r="LVY283" s="755"/>
      <c r="LVZ283" s="755"/>
      <c r="LWA283" s="755"/>
      <c r="LWB283" s="755"/>
      <c r="LWC283" s="755"/>
      <c r="LWD283" s="755"/>
      <c r="LWE283" s="755"/>
      <c r="LWF283" s="755"/>
      <c r="LWG283" s="755"/>
      <c r="LWH283" s="755"/>
      <c r="LWI283" s="755"/>
      <c r="LWJ283" s="755"/>
      <c r="LWK283" s="755"/>
      <c r="LWL283" s="755"/>
      <c r="LWM283" s="755"/>
      <c r="LWN283" s="755"/>
      <c r="LWO283" s="755"/>
      <c r="LWP283" s="755"/>
      <c r="LWQ283" s="755"/>
      <c r="LWR283" s="755"/>
      <c r="LWS283" s="755"/>
      <c r="LWT283" s="755"/>
      <c r="LWU283" s="755"/>
      <c r="LWV283" s="755"/>
      <c r="LWW283" s="755"/>
      <c r="LWX283" s="755"/>
      <c r="LWY283" s="755"/>
      <c r="LWZ283" s="755"/>
      <c r="LXA283" s="755"/>
      <c r="LXB283" s="755"/>
      <c r="LXC283" s="755"/>
      <c r="LXD283" s="755"/>
      <c r="LXE283" s="755"/>
      <c r="LXF283" s="755"/>
      <c r="LXG283" s="755"/>
      <c r="LXH283" s="755"/>
      <c r="LXI283" s="755"/>
      <c r="LXJ283" s="755"/>
      <c r="LXK283" s="755"/>
      <c r="LXL283" s="755"/>
      <c r="LXM283" s="755"/>
      <c r="LXN283" s="755"/>
      <c r="LXO283" s="755"/>
      <c r="LXP283" s="755"/>
      <c r="LXQ283" s="755"/>
      <c r="LXR283" s="755"/>
      <c r="LXS283" s="755"/>
      <c r="LXT283" s="755"/>
      <c r="LXU283" s="755"/>
      <c r="LXV283" s="755"/>
      <c r="LXW283" s="755"/>
      <c r="LXX283" s="755"/>
      <c r="LXY283" s="755"/>
      <c r="LXZ283" s="755"/>
      <c r="LYA283" s="755"/>
      <c r="LYB283" s="755"/>
      <c r="LYC283" s="755"/>
      <c r="LYD283" s="755"/>
      <c r="LYE283" s="755"/>
      <c r="LYF283" s="755"/>
      <c r="LYG283" s="755"/>
      <c r="LYH283" s="755"/>
      <c r="LYI283" s="755"/>
      <c r="LYJ283" s="755"/>
      <c r="LYK283" s="755"/>
      <c r="LYL283" s="755"/>
      <c r="LYM283" s="755"/>
      <c r="LYN283" s="755"/>
      <c r="LYO283" s="755"/>
      <c r="LYP283" s="755"/>
      <c r="LYQ283" s="755"/>
      <c r="LYR283" s="755"/>
      <c r="LYS283" s="755"/>
      <c r="LYT283" s="755"/>
      <c r="LYU283" s="755"/>
      <c r="LYV283" s="755"/>
      <c r="LYW283" s="755"/>
      <c r="LYX283" s="755"/>
      <c r="LYY283" s="755"/>
      <c r="LYZ283" s="755"/>
      <c r="LZA283" s="755"/>
      <c r="LZB283" s="755"/>
      <c r="LZC283" s="755"/>
      <c r="LZD283" s="755"/>
      <c r="LZE283" s="755"/>
      <c r="LZF283" s="755"/>
      <c r="LZG283" s="755"/>
      <c r="LZH283" s="755"/>
      <c r="LZI283" s="755"/>
      <c r="LZJ283" s="755"/>
      <c r="LZK283" s="755"/>
      <c r="LZL283" s="755"/>
      <c r="LZM283" s="755"/>
      <c r="LZN283" s="755"/>
      <c r="LZO283" s="755"/>
      <c r="LZP283" s="755"/>
      <c r="LZQ283" s="755"/>
      <c r="LZR283" s="755"/>
      <c r="LZS283" s="755"/>
      <c r="LZT283" s="755"/>
      <c r="LZU283" s="755"/>
      <c r="LZV283" s="755"/>
      <c r="LZW283" s="755"/>
      <c r="LZX283" s="755"/>
      <c r="LZY283" s="755"/>
      <c r="LZZ283" s="755"/>
      <c r="MAA283" s="755"/>
      <c r="MAB283" s="755"/>
      <c r="MAC283" s="755"/>
      <c r="MAD283" s="755"/>
      <c r="MAE283" s="755"/>
      <c r="MAF283" s="755"/>
      <c r="MAG283" s="755"/>
      <c r="MAH283" s="755"/>
      <c r="MAI283" s="755"/>
      <c r="MAJ283" s="755"/>
      <c r="MAK283" s="755"/>
      <c r="MAL283" s="755"/>
      <c r="MAM283" s="755"/>
      <c r="MAN283" s="755"/>
      <c r="MAO283" s="755"/>
      <c r="MAP283" s="755"/>
      <c r="MAQ283" s="755"/>
      <c r="MAR283" s="755"/>
      <c r="MAS283" s="755"/>
      <c r="MAT283" s="755"/>
      <c r="MAU283" s="755"/>
      <c r="MAV283" s="755"/>
      <c r="MAW283" s="755"/>
      <c r="MAX283" s="755"/>
      <c r="MAY283" s="755"/>
      <c r="MAZ283" s="755"/>
      <c r="MBA283" s="755"/>
      <c r="MBB283" s="755"/>
      <c r="MBC283" s="755"/>
      <c r="MBD283" s="755"/>
      <c r="MBE283" s="755"/>
      <c r="MBF283" s="755"/>
      <c r="MBG283" s="755"/>
      <c r="MBH283" s="755"/>
      <c r="MBI283" s="755"/>
      <c r="MBJ283" s="755"/>
      <c r="MBK283" s="755"/>
      <c r="MBL283" s="755"/>
      <c r="MBM283" s="755"/>
      <c r="MBN283" s="755"/>
      <c r="MBO283" s="755"/>
      <c r="MBP283" s="755"/>
      <c r="MBQ283" s="755"/>
      <c r="MBR283" s="755"/>
      <c r="MBS283" s="755"/>
      <c r="MBT283" s="755"/>
      <c r="MBU283" s="755"/>
      <c r="MBV283" s="755"/>
      <c r="MBW283" s="755"/>
      <c r="MBX283" s="755"/>
      <c r="MBY283" s="755"/>
      <c r="MBZ283" s="755"/>
      <c r="MCA283" s="755"/>
      <c r="MCB283" s="755"/>
      <c r="MCC283" s="755"/>
      <c r="MCD283" s="755"/>
      <c r="MCE283" s="755"/>
      <c r="MCF283" s="755"/>
      <c r="MCG283" s="755"/>
      <c r="MCH283" s="755"/>
      <c r="MCI283" s="755"/>
      <c r="MCJ283" s="755"/>
      <c r="MCK283" s="755"/>
      <c r="MCL283" s="755"/>
      <c r="MCM283" s="755"/>
      <c r="MCN283" s="755"/>
      <c r="MCO283" s="755"/>
      <c r="MCP283" s="755"/>
      <c r="MCQ283" s="755"/>
      <c r="MCR283" s="755"/>
      <c r="MCS283" s="755"/>
      <c r="MCT283" s="755"/>
      <c r="MCU283" s="755"/>
      <c r="MCV283" s="755"/>
      <c r="MCW283" s="755"/>
      <c r="MCX283" s="755"/>
      <c r="MCY283" s="755"/>
      <c r="MCZ283" s="755"/>
      <c r="MDA283" s="755"/>
      <c r="MDB283" s="755"/>
      <c r="MDC283" s="755"/>
      <c r="MDD283" s="755"/>
      <c r="MDE283" s="755"/>
      <c r="MDF283" s="755"/>
      <c r="MDG283" s="755"/>
      <c r="MDH283" s="755"/>
      <c r="MDI283" s="755"/>
      <c r="MDJ283" s="755"/>
      <c r="MDK283" s="755"/>
      <c r="MDL283" s="755"/>
      <c r="MDM283" s="755"/>
      <c r="MDN283" s="755"/>
      <c r="MDO283" s="755"/>
      <c r="MDP283" s="755"/>
      <c r="MDQ283" s="755"/>
      <c r="MDR283" s="755"/>
      <c r="MDS283" s="755"/>
      <c r="MDT283" s="755"/>
      <c r="MDU283" s="755"/>
      <c r="MDV283" s="755"/>
      <c r="MDW283" s="755"/>
      <c r="MDX283" s="755"/>
      <c r="MDY283" s="755"/>
      <c r="MDZ283" s="755"/>
      <c r="MEA283" s="755"/>
      <c r="MEB283" s="755"/>
      <c r="MEC283" s="755"/>
      <c r="MED283" s="755"/>
      <c r="MEE283" s="755"/>
      <c r="MEF283" s="755"/>
      <c r="MEG283" s="755"/>
      <c r="MEH283" s="755"/>
      <c r="MEI283" s="755"/>
      <c r="MEJ283" s="755"/>
      <c r="MEK283" s="755"/>
      <c r="MEL283" s="755"/>
      <c r="MEM283" s="755"/>
      <c r="MEN283" s="755"/>
      <c r="MEO283" s="755"/>
      <c r="MEP283" s="755"/>
      <c r="MEQ283" s="755"/>
      <c r="MER283" s="755"/>
      <c r="MES283" s="755"/>
      <c r="MET283" s="755"/>
      <c r="MEU283" s="755"/>
      <c r="MEV283" s="755"/>
      <c r="MEW283" s="755"/>
      <c r="MEX283" s="755"/>
      <c r="MEY283" s="755"/>
      <c r="MEZ283" s="755"/>
      <c r="MFA283" s="755"/>
      <c r="MFB283" s="755"/>
      <c r="MFC283" s="755"/>
      <c r="MFD283" s="755"/>
      <c r="MFE283" s="755"/>
      <c r="MFF283" s="755"/>
      <c r="MFG283" s="755"/>
      <c r="MFH283" s="755"/>
      <c r="MFI283" s="755"/>
      <c r="MFJ283" s="755"/>
      <c r="MFK283" s="755"/>
      <c r="MFL283" s="755"/>
      <c r="MFM283" s="755"/>
      <c r="MFN283" s="755"/>
      <c r="MFO283" s="755"/>
      <c r="MFP283" s="755"/>
      <c r="MFQ283" s="755"/>
      <c r="MFR283" s="755"/>
      <c r="MFS283" s="755"/>
      <c r="MFT283" s="755"/>
      <c r="MFU283" s="755"/>
      <c r="MFV283" s="755"/>
      <c r="MFW283" s="755"/>
      <c r="MFX283" s="755"/>
      <c r="MFY283" s="755"/>
      <c r="MFZ283" s="755"/>
      <c r="MGA283" s="755"/>
      <c r="MGB283" s="755"/>
      <c r="MGC283" s="755"/>
      <c r="MGD283" s="755"/>
      <c r="MGE283" s="755"/>
      <c r="MGF283" s="755"/>
      <c r="MGG283" s="755"/>
      <c r="MGH283" s="755"/>
      <c r="MGI283" s="755"/>
      <c r="MGJ283" s="755"/>
      <c r="MGK283" s="755"/>
      <c r="MGL283" s="755"/>
      <c r="MGM283" s="755"/>
      <c r="MGN283" s="755"/>
      <c r="MGO283" s="755"/>
      <c r="MGP283" s="755"/>
      <c r="MGQ283" s="755"/>
      <c r="MGR283" s="755"/>
      <c r="MGS283" s="755"/>
      <c r="MGT283" s="755"/>
      <c r="MGU283" s="755"/>
      <c r="MGV283" s="755"/>
      <c r="MGW283" s="755"/>
      <c r="MGX283" s="755"/>
      <c r="MGY283" s="755"/>
      <c r="MGZ283" s="755"/>
      <c r="MHA283" s="755"/>
      <c r="MHB283" s="755"/>
      <c r="MHC283" s="755"/>
      <c r="MHD283" s="755"/>
      <c r="MHE283" s="755"/>
      <c r="MHF283" s="755"/>
      <c r="MHG283" s="755"/>
      <c r="MHH283" s="755"/>
      <c r="MHI283" s="755"/>
      <c r="MHJ283" s="755"/>
      <c r="MHK283" s="755"/>
      <c r="MHL283" s="755"/>
      <c r="MHM283" s="755"/>
      <c r="MHN283" s="755"/>
      <c r="MHO283" s="755"/>
      <c r="MHP283" s="755"/>
      <c r="MHQ283" s="755"/>
      <c r="MHR283" s="755"/>
      <c r="MHS283" s="755"/>
      <c r="MHT283" s="755"/>
      <c r="MHU283" s="755"/>
      <c r="MHV283" s="755"/>
      <c r="MHW283" s="755"/>
      <c r="MHX283" s="755"/>
      <c r="MHY283" s="755"/>
      <c r="MHZ283" s="755"/>
      <c r="MIA283" s="755"/>
      <c r="MIB283" s="755"/>
      <c r="MIC283" s="755"/>
      <c r="MID283" s="755"/>
      <c r="MIE283" s="755"/>
      <c r="MIF283" s="755"/>
      <c r="MIG283" s="755"/>
      <c r="MIH283" s="755"/>
      <c r="MII283" s="755"/>
      <c r="MIJ283" s="755"/>
      <c r="MIK283" s="755"/>
      <c r="MIL283" s="755"/>
      <c r="MIM283" s="755"/>
      <c r="MIN283" s="755"/>
      <c r="MIO283" s="755"/>
      <c r="MIP283" s="755"/>
      <c r="MIQ283" s="755"/>
      <c r="MIR283" s="755"/>
      <c r="MIS283" s="755"/>
      <c r="MIT283" s="755"/>
      <c r="MIU283" s="755"/>
      <c r="MIV283" s="755"/>
      <c r="MIW283" s="755"/>
      <c r="MIX283" s="755"/>
      <c r="MIY283" s="755"/>
      <c r="MIZ283" s="755"/>
      <c r="MJA283" s="755"/>
      <c r="MJB283" s="755"/>
      <c r="MJC283" s="755"/>
      <c r="MJD283" s="755"/>
      <c r="MJE283" s="755"/>
      <c r="MJF283" s="755"/>
      <c r="MJG283" s="755"/>
      <c r="MJH283" s="755"/>
      <c r="MJI283" s="755"/>
      <c r="MJJ283" s="755"/>
      <c r="MJK283" s="755"/>
      <c r="MJL283" s="755"/>
      <c r="MJM283" s="755"/>
      <c r="MJN283" s="755"/>
      <c r="MJO283" s="755"/>
      <c r="MJP283" s="755"/>
      <c r="MJQ283" s="755"/>
      <c r="MJR283" s="755"/>
      <c r="MJS283" s="755"/>
      <c r="MJT283" s="755"/>
      <c r="MJU283" s="755"/>
      <c r="MJV283" s="755"/>
      <c r="MJW283" s="755"/>
      <c r="MJX283" s="755"/>
      <c r="MJY283" s="755"/>
      <c r="MJZ283" s="755"/>
      <c r="MKA283" s="755"/>
      <c r="MKB283" s="755"/>
      <c r="MKC283" s="755"/>
      <c r="MKD283" s="755"/>
      <c r="MKE283" s="755"/>
      <c r="MKF283" s="755"/>
      <c r="MKG283" s="755"/>
      <c r="MKH283" s="755"/>
      <c r="MKI283" s="755"/>
      <c r="MKJ283" s="755"/>
      <c r="MKK283" s="755"/>
      <c r="MKL283" s="755"/>
      <c r="MKM283" s="755"/>
      <c r="MKN283" s="755"/>
      <c r="MKO283" s="755"/>
      <c r="MKP283" s="755"/>
      <c r="MKQ283" s="755"/>
      <c r="MKR283" s="755"/>
      <c r="MKS283" s="755"/>
      <c r="MKT283" s="755"/>
      <c r="MKU283" s="755"/>
      <c r="MKV283" s="755"/>
      <c r="MKW283" s="755"/>
      <c r="MKX283" s="755"/>
      <c r="MKY283" s="755"/>
      <c r="MKZ283" s="755"/>
      <c r="MLA283" s="755"/>
      <c r="MLB283" s="755"/>
      <c r="MLC283" s="755"/>
      <c r="MLD283" s="755"/>
      <c r="MLE283" s="755"/>
      <c r="MLF283" s="755"/>
      <c r="MLG283" s="755"/>
      <c r="MLH283" s="755"/>
      <c r="MLI283" s="755"/>
      <c r="MLJ283" s="755"/>
      <c r="MLK283" s="755"/>
      <c r="MLL283" s="755"/>
      <c r="MLM283" s="755"/>
      <c r="MLN283" s="755"/>
      <c r="MLO283" s="755"/>
      <c r="MLP283" s="755"/>
      <c r="MLQ283" s="755"/>
      <c r="MLR283" s="755"/>
      <c r="MLS283" s="755"/>
      <c r="MLT283" s="755"/>
      <c r="MLU283" s="755"/>
      <c r="MLV283" s="755"/>
      <c r="MLW283" s="755"/>
      <c r="MLX283" s="755"/>
      <c r="MLY283" s="755"/>
      <c r="MLZ283" s="755"/>
      <c r="MMA283" s="755"/>
      <c r="MMB283" s="755"/>
      <c r="MMC283" s="755"/>
      <c r="MMD283" s="755"/>
      <c r="MME283" s="755"/>
      <c r="MMF283" s="755"/>
      <c r="MMG283" s="755"/>
      <c r="MMH283" s="755"/>
      <c r="MMI283" s="755"/>
      <c r="MMJ283" s="755"/>
      <c r="MMK283" s="755"/>
      <c r="MML283" s="755"/>
      <c r="MMM283" s="755"/>
      <c r="MMN283" s="755"/>
      <c r="MMO283" s="755"/>
      <c r="MMP283" s="755"/>
      <c r="MMQ283" s="755"/>
      <c r="MMR283" s="755"/>
      <c r="MMS283" s="755"/>
      <c r="MMT283" s="755"/>
      <c r="MMU283" s="755"/>
      <c r="MMV283" s="755"/>
      <c r="MMW283" s="755"/>
      <c r="MMX283" s="755"/>
      <c r="MMY283" s="755"/>
      <c r="MMZ283" s="755"/>
      <c r="MNA283" s="755"/>
      <c r="MNB283" s="755"/>
      <c r="MNC283" s="755"/>
      <c r="MND283" s="755"/>
      <c r="MNE283" s="755"/>
      <c r="MNF283" s="755"/>
      <c r="MNG283" s="755"/>
      <c r="MNH283" s="755"/>
      <c r="MNI283" s="755"/>
      <c r="MNJ283" s="755"/>
      <c r="MNK283" s="755"/>
      <c r="MNL283" s="755"/>
      <c r="MNM283" s="755"/>
      <c r="MNN283" s="755"/>
      <c r="MNO283" s="755"/>
      <c r="MNP283" s="755"/>
      <c r="MNQ283" s="755"/>
      <c r="MNR283" s="755"/>
      <c r="MNS283" s="755"/>
      <c r="MNT283" s="755"/>
      <c r="MNU283" s="755"/>
      <c r="MNV283" s="755"/>
      <c r="MNW283" s="755"/>
      <c r="MNX283" s="755"/>
      <c r="MNY283" s="755"/>
      <c r="MNZ283" s="755"/>
      <c r="MOA283" s="755"/>
      <c r="MOB283" s="755"/>
      <c r="MOC283" s="755"/>
      <c r="MOD283" s="755"/>
      <c r="MOE283" s="755"/>
      <c r="MOF283" s="755"/>
      <c r="MOG283" s="755"/>
      <c r="MOH283" s="755"/>
      <c r="MOI283" s="755"/>
      <c r="MOJ283" s="755"/>
      <c r="MOK283" s="755"/>
      <c r="MOL283" s="755"/>
      <c r="MOM283" s="755"/>
      <c r="MON283" s="755"/>
      <c r="MOO283" s="755"/>
      <c r="MOP283" s="755"/>
      <c r="MOQ283" s="755"/>
      <c r="MOR283" s="755"/>
      <c r="MOS283" s="755"/>
      <c r="MOT283" s="755"/>
      <c r="MOU283" s="755"/>
      <c r="MOV283" s="755"/>
      <c r="MOW283" s="755"/>
      <c r="MOX283" s="755"/>
      <c r="MOY283" s="755"/>
      <c r="MOZ283" s="755"/>
      <c r="MPA283" s="755"/>
      <c r="MPB283" s="755"/>
      <c r="MPC283" s="755"/>
      <c r="MPD283" s="755"/>
      <c r="MPE283" s="755"/>
      <c r="MPF283" s="755"/>
      <c r="MPG283" s="755"/>
      <c r="MPH283" s="755"/>
      <c r="MPI283" s="755"/>
      <c r="MPJ283" s="755"/>
      <c r="MPK283" s="755"/>
      <c r="MPL283" s="755"/>
      <c r="MPM283" s="755"/>
      <c r="MPN283" s="755"/>
      <c r="MPO283" s="755"/>
      <c r="MPP283" s="755"/>
      <c r="MPQ283" s="755"/>
      <c r="MPR283" s="755"/>
      <c r="MPS283" s="755"/>
      <c r="MPT283" s="755"/>
      <c r="MPU283" s="755"/>
      <c r="MPV283" s="755"/>
      <c r="MPW283" s="755"/>
      <c r="MPX283" s="755"/>
      <c r="MPY283" s="755"/>
      <c r="MPZ283" s="755"/>
      <c r="MQA283" s="755"/>
      <c r="MQB283" s="755"/>
      <c r="MQC283" s="755"/>
      <c r="MQD283" s="755"/>
      <c r="MQE283" s="755"/>
      <c r="MQF283" s="755"/>
      <c r="MQG283" s="755"/>
      <c r="MQH283" s="755"/>
      <c r="MQI283" s="755"/>
      <c r="MQJ283" s="755"/>
      <c r="MQK283" s="755"/>
      <c r="MQL283" s="755"/>
      <c r="MQM283" s="755"/>
      <c r="MQN283" s="755"/>
      <c r="MQO283" s="755"/>
      <c r="MQP283" s="755"/>
      <c r="MQQ283" s="755"/>
      <c r="MQR283" s="755"/>
      <c r="MQS283" s="755"/>
      <c r="MQT283" s="755"/>
      <c r="MQU283" s="755"/>
      <c r="MQV283" s="755"/>
      <c r="MQW283" s="755"/>
      <c r="MQX283" s="755"/>
      <c r="MQY283" s="755"/>
      <c r="MQZ283" s="755"/>
      <c r="MRA283" s="755"/>
      <c r="MRB283" s="755"/>
      <c r="MRC283" s="755"/>
      <c r="MRD283" s="755"/>
      <c r="MRE283" s="755"/>
      <c r="MRF283" s="755"/>
      <c r="MRG283" s="755"/>
      <c r="MRH283" s="755"/>
      <c r="MRI283" s="755"/>
      <c r="MRJ283" s="755"/>
      <c r="MRK283" s="755"/>
      <c r="MRL283" s="755"/>
      <c r="MRM283" s="755"/>
      <c r="MRN283" s="755"/>
      <c r="MRO283" s="755"/>
      <c r="MRP283" s="755"/>
      <c r="MRQ283" s="755"/>
      <c r="MRR283" s="755"/>
      <c r="MRS283" s="755"/>
      <c r="MRT283" s="755"/>
      <c r="MRU283" s="755"/>
      <c r="MRV283" s="755"/>
      <c r="MRW283" s="755"/>
      <c r="MRX283" s="755"/>
      <c r="MRY283" s="755"/>
      <c r="MRZ283" s="755"/>
      <c r="MSA283" s="755"/>
      <c r="MSB283" s="755"/>
      <c r="MSC283" s="755"/>
      <c r="MSD283" s="755"/>
      <c r="MSE283" s="755"/>
      <c r="MSF283" s="755"/>
      <c r="MSG283" s="755"/>
      <c r="MSH283" s="755"/>
      <c r="MSI283" s="755"/>
      <c r="MSJ283" s="755"/>
      <c r="MSK283" s="755"/>
      <c r="MSL283" s="755"/>
      <c r="MSM283" s="755"/>
      <c r="MSN283" s="755"/>
      <c r="MSO283" s="755"/>
      <c r="MSP283" s="755"/>
      <c r="MSQ283" s="755"/>
      <c r="MSR283" s="755"/>
      <c r="MSS283" s="755"/>
      <c r="MST283" s="755"/>
      <c r="MSU283" s="755"/>
      <c r="MSV283" s="755"/>
      <c r="MSW283" s="755"/>
      <c r="MSX283" s="755"/>
      <c r="MSY283" s="755"/>
      <c r="MSZ283" s="755"/>
      <c r="MTA283" s="755"/>
      <c r="MTB283" s="755"/>
      <c r="MTC283" s="755"/>
      <c r="MTD283" s="755"/>
      <c r="MTE283" s="755"/>
      <c r="MTF283" s="755"/>
      <c r="MTG283" s="755"/>
      <c r="MTH283" s="755"/>
      <c r="MTI283" s="755"/>
      <c r="MTJ283" s="755"/>
      <c r="MTK283" s="755"/>
      <c r="MTL283" s="755"/>
      <c r="MTM283" s="755"/>
      <c r="MTN283" s="755"/>
      <c r="MTO283" s="755"/>
      <c r="MTP283" s="755"/>
      <c r="MTQ283" s="755"/>
      <c r="MTR283" s="755"/>
      <c r="MTS283" s="755"/>
      <c r="MTT283" s="755"/>
      <c r="MTU283" s="755"/>
      <c r="MTV283" s="755"/>
      <c r="MTW283" s="755"/>
      <c r="MTX283" s="755"/>
      <c r="MTY283" s="755"/>
      <c r="MTZ283" s="755"/>
      <c r="MUA283" s="755"/>
      <c r="MUB283" s="755"/>
      <c r="MUC283" s="755"/>
      <c r="MUD283" s="755"/>
      <c r="MUE283" s="755"/>
      <c r="MUF283" s="755"/>
      <c r="MUG283" s="755"/>
      <c r="MUH283" s="755"/>
      <c r="MUI283" s="755"/>
      <c r="MUJ283" s="755"/>
      <c r="MUK283" s="755"/>
      <c r="MUL283" s="755"/>
      <c r="MUM283" s="755"/>
      <c r="MUN283" s="755"/>
      <c r="MUO283" s="755"/>
      <c r="MUP283" s="755"/>
      <c r="MUQ283" s="755"/>
      <c r="MUR283" s="755"/>
      <c r="MUS283" s="755"/>
      <c r="MUT283" s="755"/>
      <c r="MUU283" s="755"/>
      <c r="MUV283" s="755"/>
      <c r="MUW283" s="755"/>
      <c r="MUX283" s="755"/>
      <c r="MUY283" s="755"/>
      <c r="MUZ283" s="755"/>
      <c r="MVA283" s="755"/>
      <c r="MVB283" s="755"/>
      <c r="MVC283" s="755"/>
      <c r="MVD283" s="755"/>
      <c r="MVE283" s="755"/>
      <c r="MVF283" s="755"/>
      <c r="MVG283" s="755"/>
      <c r="MVH283" s="755"/>
      <c r="MVI283" s="755"/>
      <c r="MVJ283" s="755"/>
      <c r="MVK283" s="755"/>
      <c r="MVL283" s="755"/>
      <c r="MVM283" s="755"/>
      <c r="MVN283" s="755"/>
      <c r="MVO283" s="755"/>
      <c r="MVP283" s="755"/>
      <c r="MVQ283" s="755"/>
      <c r="MVR283" s="755"/>
      <c r="MVS283" s="755"/>
      <c r="MVT283" s="755"/>
      <c r="MVU283" s="755"/>
      <c r="MVV283" s="755"/>
      <c r="MVW283" s="755"/>
      <c r="MVX283" s="755"/>
      <c r="MVY283" s="755"/>
      <c r="MVZ283" s="755"/>
      <c r="MWA283" s="755"/>
      <c r="MWB283" s="755"/>
      <c r="MWC283" s="755"/>
      <c r="MWD283" s="755"/>
      <c r="MWE283" s="755"/>
      <c r="MWF283" s="755"/>
      <c r="MWG283" s="755"/>
      <c r="MWH283" s="755"/>
      <c r="MWI283" s="755"/>
      <c r="MWJ283" s="755"/>
      <c r="MWK283" s="755"/>
      <c r="MWL283" s="755"/>
      <c r="MWM283" s="755"/>
      <c r="MWN283" s="755"/>
      <c r="MWO283" s="755"/>
      <c r="MWP283" s="755"/>
      <c r="MWQ283" s="755"/>
      <c r="MWR283" s="755"/>
      <c r="MWS283" s="755"/>
      <c r="MWT283" s="755"/>
      <c r="MWU283" s="755"/>
      <c r="MWV283" s="755"/>
      <c r="MWW283" s="755"/>
      <c r="MWX283" s="755"/>
      <c r="MWY283" s="755"/>
      <c r="MWZ283" s="755"/>
      <c r="MXA283" s="755"/>
      <c r="MXB283" s="755"/>
      <c r="MXC283" s="755"/>
      <c r="MXD283" s="755"/>
      <c r="MXE283" s="755"/>
      <c r="MXF283" s="755"/>
      <c r="MXG283" s="755"/>
      <c r="MXH283" s="755"/>
      <c r="MXI283" s="755"/>
      <c r="MXJ283" s="755"/>
      <c r="MXK283" s="755"/>
      <c r="MXL283" s="755"/>
      <c r="MXM283" s="755"/>
      <c r="MXN283" s="755"/>
      <c r="MXO283" s="755"/>
      <c r="MXP283" s="755"/>
      <c r="MXQ283" s="755"/>
      <c r="MXR283" s="755"/>
      <c r="MXS283" s="755"/>
      <c r="MXT283" s="755"/>
      <c r="MXU283" s="755"/>
      <c r="MXV283" s="755"/>
      <c r="MXW283" s="755"/>
      <c r="MXX283" s="755"/>
      <c r="MXY283" s="755"/>
      <c r="MXZ283" s="755"/>
      <c r="MYA283" s="755"/>
      <c r="MYB283" s="755"/>
      <c r="MYC283" s="755"/>
      <c r="MYD283" s="755"/>
      <c r="MYE283" s="755"/>
      <c r="MYF283" s="755"/>
      <c r="MYG283" s="755"/>
      <c r="MYH283" s="755"/>
      <c r="MYI283" s="755"/>
      <c r="MYJ283" s="755"/>
      <c r="MYK283" s="755"/>
      <c r="MYL283" s="755"/>
      <c r="MYM283" s="755"/>
      <c r="MYN283" s="755"/>
      <c r="MYO283" s="755"/>
      <c r="MYP283" s="755"/>
      <c r="MYQ283" s="755"/>
      <c r="MYR283" s="755"/>
      <c r="MYS283" s="755"/>
      <c r="MYT283" s="755"/>
      <c r="MYU283" s="755"/>
      <c r="MYV283" s="755"/>
      <c r="MYW283" s="755"/>
      <c r="MYX283" s="755"/>
      <c r="MYY283" s="755"/>
      <c r="MYZ283" s="755"/>
      <c r="MZA283" s="755"/>
      <c r="MZB283" s="755"/>
      <c r="MZC283" s="755"/>
      <c r="MZD283" s="755"/>
      <c r="MZE283" s="755"/>
      <c r="MZF283" s="755"/>
      <c r="MZG283" s="755"/>
      <c r="MZH283" s="755"/>
      <c r="MZI283" s="755"/>
      <c r="MZJ283" s="755"/>
      <c r="MZK283" s="755"/>
      <c r="MZL283" s="755"/>
      <c r="MZM283" s="755"/>
      <c r="MZN283" s="755"/>
      <c r="MZO283" s="755"/>
      <c r="MZP283" s="755"/>
      <c r="MZQ283" s="755"/>
      <c r="MZR283" s="755"/>
      <c r="MZS283" s="755"/>
      <c r="MZT283" s="755"/>
      <c r="MZU283" s="755"/>
      <c r="MZV283" s="755"/>
      <c r="MZW283" s="755"/>
      <c r="MZX283" s="755"/>
      <c r="MZY283" s="755"/>
      <c r="MZZ283" s="755"/>
      <c r="NAA283" s="755"/>
      <c r="NAB283" s="755"/>
      <c r="NAC283" s="755"/>
      <c r="NAD283" s="755"/>
      <c r="NAE283" s="755"/>
      <c r="NAF283" s="755"/>
      <c r="NAG283" s="755"/>
      <c r="NAH283" s="755"/>
      <c r="NAI283" s="755"/>
      <c r="NAJ283" s="755"/>
      <c r="NAK283" s="755"/>
      <c r="NAL283" s="755"/>
      <c r="NAM283" s="755"/>
      <c r="NAN283" s="755"/>
      <c r="NAO283" s="755"/>
      <c r="NAP283" s="755"/>
      <c r="NAQ283" s="755"/>
      <c r="NAR283" s="755"/>
      <c r="NAS283" s="755"/>
      <c r="NAT283" s="755"/>
      <c r="NAU283" s="755"/>
      <c r="NAV283" s="755"/>
      <c r="NAW283" s="755"/>
      <c r="NAX283" s="755"/>
      <c r="NAY283" s="755"/>
      <c r="NAZ283" s="755"/>
      <c r="NBA283" s="755"/>
      <c r="NBB283" s="755"/>
      <c r="NBC283" s="755"/>
      <c r="NBD283" s="755"/>
      <c r="NBE283" s="755"/>
      <c r="NBF283" s="755"/>
      <c r="NBG283" s="755"/>
      <c r="NBH283" s="755"/>
      <c r="NBI283" s="755"/>
      <c r="NBJ283" s="755"/>
      <c r="NBK283" s="755"/>
      <c r="NBL283" s="755"/>
      <c r="NBM283" s="755"/>
      <c r="NBN283" s="755"/>
      <c r="NBO283" s="755"/>
      <c r="NBP283" s="755"/>
      <c r="NBQ283" s="755"/>
      <c r="NBR283" s="755"/>
      <c r="NBS283" s="755"/>
      <c r="NBT283" s="755"/>
      <c r="NBU283" s="755"/>
      <c r="NBV283" s="755"/>
      <c r="NBW283" s="755"/>
      <c r="NBX283" s="755"/>
      <c r="NBY283" s="755"/>
      <c r="NBZ283" s="755"/>
      <c r="NCA283" s="755"/>
      <c r="NCB283" s="755"/>
      <c r="NCC283" s="755"/>
      <c r="NCD283" s="755"/>
      <c r="NCE283" s="755"/>
      <c r="NCF283" s="755"/>
      <c r="NCG283" s="755"/>
      <c r="NCH283" s="755"/>
      <c r="NCI283" s="755"/>
      <c r="NCJ283" s="755"/>
      <c r="NCK283" s="755"/>
      <c r="NCL283" s="755"/>
      <c r="NCM283" s="755"/>
      <c r="NCN283" s="755"/>
      <c r="NCO283" s="755"/>
      <c r="NCP283" s="755"/>
      <c r="NCQ283" s="755"/>
      <c r="NCR283" s="755"/>
      <c r="NCS283" s="755"/>
      <c r="NCT283" s="755"/>
      <c r="NCU283" s="755"/>
      <c r="NCV283" s="755"/>
      <c r="NCW283" s="755"/>
      <c r="NCX283" s="755"/>
      <c r="NCY283" s="755"/>
      <c r="NCZ283" s="755"/>
      <c r="NDA283" s="755"/>
      <c r="NDB283" s="755"/>
      <c r="NDC283" s="755"/>
      <c r="NDD283" s="755"/>
      <c r="NDE283" s="755"/>
      <c r="NDF283" s="755"/>
      <c r="NDG283" s="755"/>
      <c r="NDH283" s="755"/>
      <c r="NDI283" s="755"/>
      <c r="NDJ283" s="755"/>
      <c r="NDK283" s="755"/>
      <c r="NDL283" s="755"/>
      <c r="NDM283" s="755"/>
      <c r="NDN283" s="755"/>
      <c r="NDO283" s="755"/>
      <c r="NDP283" s="755"/>
      <c r="NDQ283" s="755"/>
      <c r="NDR283" s="755"/>
      <c r="NDS283" s="755"/>
      <c r="NDT283" s="755"/>
      <c r="NDU283" s="755"/>
      <c r="NDV283" s="755"/>
      <c r="NDW283" s="755"/>
      <c r="NDX283" s="755"/>
      <c r="NDY283" s="755"/>
      <c r="NDZ283" s="755"/>
      <c r="NEA283" s="755"/>
      <c r="NEB283" s="755"/>
      <c r="NEC283" s="755"/>
      <c r="NED283" s="755"/>
      <c r="NEE283" s="755"/>
      <c r="NEF283" s="755"/>
      <c r="NEG283" s="755"/>
      <c r="NEH283" s="755"/>
      <c r="NEI283" s="755"/>
      <c r="NEJ283" s="755"/>
      <c r="NEK283" s="755"/>
      <c r="NEL283" s="755"/>
      <c r="NEM283" s="755"/>
      <c r="NEN283" s="755"/>
      <c r="NEO283" s="755"/>
      <c r="NEP283" s="755"/>
      <c r="NEQ283" s="755"/>
      <c r="NER283" s="755"/>
      <c r="NES283" s="755"/>
      <c r="NET283" s="755"/>
      <c r="NEU283" s="755"/>
      <c r="NEV283" s="755"/>
      <c r="NEW283" s="755"/>
      <c r="NEX283" s="755"/>
      <c r="NEY283" s="755"/>
      <c r="NEZ283" s="755"/>
      <c r="NFA283" s="755"/>
      <c r="NFB283" s="755"/>
      <c r="NFC283" s="755"/>
      <c r="NFD283" s="755"/>
      <c r="NFE283" s="755"/>
      <c r="NFF283" s="755"/>
      <c r="NFG283" s="755"/>
      <c r="NFH283" s="755"/>
      <c r="NFI283" s="755"/>
      <c r="NFJ283" s="755"/>
      <c r="NFK283" s="755"/>
      <c r="NFL283" s="755"/>
      <c r="NFM283" s="755"/>
      <c r="NFN283" s="755"/>
      <c r="NFO283" s="755"/>
      <c r="NFP283" s="755"/>
      <c r="NFQ283" s="755"/>
      <c r="NFR283" s="755"/>
      <c r="NFS283" s="755"/>
      <c r="NFT283" s="755"/>
      <c r="NFU283" s="755"/>
      <c r="NFV283" s="755"/>
      <c r="NFW283" s="755"/>
      <c r="NFX283" s="755"/>
      <c r="NFY283" s="755"/>
      <c r="NFZ283" s="755"/>
      <c r="NGA283" s="755"/>
      <c r="NGB283" s="755"/>
      <c r="NGC283" s="755"/>
      <c r="NGD283" s="755"/>
      <c r="NGE283" s="755"/>
      <c r="NGF283" s="755"/>
      <c r="NGG283" s="755"/>
      <c r="NGH283" s="755"/>
      <c r="NGI283" s="755"/>
      <c r="NGJ283" s="755"/>
      <c r="NGK283" s="755"/>
      <c r="NGL283" s="755"/>
      <c r="NGM283" s="755"/>
      <c r="NGN283" s="755"/>
      <c r="NGO283" s="755"/>
      <c r="NGP283" s="755"/>
      <c r="NGQ283" s="755"/>
      <c r="NGR283" s="755"/>
      <c r="NGS283" s="755"/>
      <c r="NGT283" s="755"/>
      <c r="NGU283" s="755"/>
      <c r="NGV283" s="755"/>
      <c r="NGW283" s="755"/>
      <c r="NGX283" s="755"/>
      <c r="NGY283" s="755"/>
      <c r="NGZ283" s="755"/>
      <c r="NHA283" s="755"/>
      <c r="NHB283" s="755"/>
      <c r="NHC283" s="755"/>
      <c r="NHD283" s="755"/>
      <c r="NHE283" s="755"/>
      <c r="NHF283" s="755"/>
      <c r="NHG283" s="755"/>
      <c r="NHH283" s="755"/>
      <c r="NHI283" s="755"/>
      <c r="NHJ283" s="755"/>
      <c r="NHK283" s="755"/>
      <c r="NHL283" s="755"/>
      <c r="NHM283" s="755"/>
      <c r="NHN283" s="755"/>
      <c r="NHO283" s="755"/>
      <c r="NHP283" s="755"/>
      <c r="NHQ283" s="755"/>
      <c r="NHR283" s="755"/>
      <c r="NHS283" s="755"/>
      <c r="NHT283" s="755"/>
      <c r="NHU283" s="755"/>
      <c r="NHV283" s="755"/>
      <c r="NHW283" s="755"/>
      <c r="NHX283" s="755"/>
      <c r="NHY283" s="755"/>
      <c r="NHZ283" s="755"/>
      <c r="NIA283" s="755"/>
      <c r="NIB283" s="755"/>
      <c r="NIC283" s="755"/>
      <c r="NID283" s="755"/>
      <c r="NIE283" s="755"/>
      <c r="NIF283" s="755"/>
      <c r="NIG283" s="755"/>
      <c r="NIH283" s="755"/>
      <c r="NII283" s="755"/>
      <c r="NIJ283" s="755"/>
      <c r="NIK283" s="755"/>
      <c r="NIL283" s="755"/>
      <c r="NIM283" s="755"/>
      <c r="NIN283" s="755"/>
      <c r="NIO283" s="755"/>
      <c r="NIP283" s="755"/>
      <c r="NIQ283" s="755"/>
      <c r="NIR283" s="755"/>
      <c r="NIS283" s="755"/>
      <c r="NIT283" s="755"/>
      <c r="NIU283" s="755"/>
      <c r="NIV283" s="755"/>
      <c r="NIW283" s="755"/>
      <c r="NIX283" s="755"/>
      <c r="NIY283" s="755"/>
      <c r="NIZ283" s="755"/>
      <c r="NJA283" s="755"/>
      <c r="NJB283" s="755"/>
      <c r="NJC283" s="755"/>
      <c r="NJD283" s="755"/>
      <c r="NJE283" s="755"/>
      <c r="NJF283" s="755"/>
      <c r="NJG283" s="755"/>
      <c r="NJH283" s="755"/>
      <c r="NJI283" s="755"/>
      <c r="NJJ283" s="755"/>
      <c r="NJK283" s="755"/>
      <c r="NJL283" s="755"/>
      <c r="NJM283" s="755"/>
      <c r="NJN283" s="755"/>
      <c r="NJO283" s="755"/>
      <c r="NJP283" s="755"/>
      <c r="NJQ283" s="755"/>
      <c r="NJR283" s="755"/>
      <c r="NJS283" s="755"/>
      <c r="NJT283" s="755"/>
      <c r="NJU283" s="755"/>
      <c r="NJV283" s="755"/>
      <c r="NJW283" s="755"/>
      <c r="NJX283" s="755"/>
      <c r="NJY283" s="755"/>
      <c r="NJZ283" s="755"/>
      <c r="NKA283" s="755"/>
      <c r="NKB283" s="755"/>
      <c r="NKC283" s="755"/>
      <c r="NKD283" s="755"/>
      <c r="NKE283" s="755"/>
      <c r="NKF283" s="755"/>
      <c r="NKG283" s="755"/>
      <c r="NKH283" s="755"/>
      <c r="NKI283" s="755"/>
      <c r="NKJ283" s="755"/>
      <c r="NKK283" s="755"/>
      <c r="NKL283" s="755"/>
      <c r="NKM283" s="755"/>
      <c r="NKN283" s="755"/>
      <c r="NKO283" s="755"/>
      <c r="NKP283" s="755"/>
      <c r="NKQ283" s="755"/>
      <c r="NKR283" s="755"/>
      <c r="NKS283" s="755"/>
      <c r="NKT283" s="755"/>
      <c r="NKU283" s="755"/>
      <c r="NKV283" s="755"/>
      <c r="NKW283" s="755"/>
      <c r="NKX283" s="755"/>
      <c r="NKY283" s="755"/>
      <c r="NKZ283" s="755"/>
      <c r="NLA283" s="755"/>
      <c r="NLB283" s="755"/>
      <c r="NLC283" s="755"/>
      <c r="NLD283" s="755"/>
      <c r="NLE283" s="755"/>
      <c r="NLF283" s="755"/>
      <c r="NLG283" s="755"/>
      <c r="NLH283" s="755"/>
      <c r="NLI283" s="755"/>
      <c r="NLJ283" s="755"/>
      <c r="NLK283" s="755"/>
      <c r="NLL283" s="755"/>
      <c r="NLM283" s="755"/>
      <c r="NLN283" s="755"/>
      <c r="NLO283" s="755"/>
      <c r="NLP283" s="755"/>
      <c r="NLQ283" s="755"/>
      <c r="NLR283" s="755"/>
      <c r="NLS283" s="755"/>
      <c r="NLT283" s="755"/>
      <c r="NLU283" s="755"/>
      <c r="NLV283" s="755"/>
      <c r="NLW283" s="755"/>
      <c r="NLX283" s="755"/>
      <c r="NLY283" s="755"/>
      <c r="NLZ283" s="755"/>
      <c r="NMA283" s="755"/>
      <c r="NMB283" s="755"/>
      <c r="NMC283" s="755"/>
      <c r="NMD283" s="755"/>
      <c r="NME283" s="755"/>
      <c r="NMF283" s="755"/>
      <c r="NMG283" s="755"/>
      <c r="NMH283" s="755"/>
      <c r="NMI283" s="755"/>
      <c r="NMJ283" s="755"/>
      <c r="NMK283" s="755"/>
      <c r="NML283" s="755"/>
      <c r="NMM283" s="755"/>
      <c r="NMN283" s="755"/>
      <c r="NMO283" s="755"/>
      <c r="NMP283" s="755"/>
      <c r="NMQ283" s="755"/>
      <c r="NMR283" s="755"/>
      <c r="NMS283" s="755"/>
      <c r="NMT283" s="755"/>
      <c r="NMU283" s="755"/>
      <c r="NMV283" s="755"/>
      <c r="NMW283" s="755"/>
      <c r="NMX283" s="755"/>
      <c r="NMY283" s="755"/>
      <c r="NMZ283" s="755"/>
      <c r="NNA283" s="755"/>
      <c r="NNB283" s="755"/>
      <c r="NNC283" s="755"/>
      <c r="NND283" s="755"/>
      <c r="NNE283" s="755"/>
      <c r="NNF283" s="755"/>
      <c r="NNG283" s="755"/>
      <c r="NNH283" s="755"/>
      <c r="NNI283" s="755"/>
      <c r="NNJ283" s="755"/>
      <c r="NNK283" s="755"/>
      <c r="NNL283" s="755"/>
      <c r="NNM283" s="755"/>
      <c r="NNN283" s="755"/>
      <c r="NNO283" s="755"/>
      <c r="NNP283" s="755"/>
      <c r="NNQ283" s="755"/>
      <c r="NNR283" s="755"/>
      <c r="NNS283" s="755"/>
      <c r="NNT283" s="755"/>
      <c r="NNU283" s="755"/>
      <c r="NNV283" s="755"/>
      <c r="NNW283" s="755"/>
      <c r="NNX283" s="755"/>
      <c r="NNY283" s="755"/>
      <c r="NNZ283" s="755"/>
      <c r="NOA283" s="755"/>
      <c r="NOB283" s="755"/>
      <c r="NOC283" s="755"/>
      <c r="NOD283" s="755"/>
      <c r="NOE283" s="755"/>
      <c r="NOF283" s="755"/>
      <c r="NOG283" s="755"/>
      <c r="NOH283" s="755"/>
      <c r="NOI283" s="755"/>
      <c r="NOJ283" s="755"/>
      <c r="NOK283" s="755"/>
      <c r="NOL283" s="755"/>
      <c r="NOM283" s="755"/>
      <c r="NON283" s="755"/>
      <c r="NOO283" s="755"/>
      <c r="NOP283" s="755"/>
      <c r="NOQ283" s="755"/>
      <c r="NOR283" s="755"/>
      <c r="NOS283" s="755"/>
      <c r="NOT283" s="755"/>
      <c r="NOU283" s="755"/>
      <c r="NOV283" s="755"/>
      <c r="NOW283" s="755"/>
      <c r="NOX283" s="755"/>
      <c r="NOY283" s="755"/>
      <c r="NOZ283" s="755"/>
      <c r="NPA283" s="755"/>
      <c r="NPB283" s="755"/>
      <c r="NPC283" s="755"/>
      <c r="NPD283" s="755"/>
      <c r="NPE283" s="755"/>
      <c r="NPF283" s="755"/>
      <c r="NPG283" s="755"/>
      <c r="NPH283" s="755"/>
      <c r="NPI283" s="755"/>
      <c r="NPJ283" s="755"/>
      <c r="NPK283" s="755"/>
      <c r="NPL283" s="755"/>
      <c r="NPM283" s="755"/>
      <c r="NPN283" s="755"/>
      <c r="NPO283" s="755"/>
      <c r="NPP283" s="755"/>
      <c r="NPQ283" s="755"/>
      <c r="NPR283" s="755"/>
      <c r="NPS283" s="755"/>
      <c r="NPT283" s="755"/>
      <c r="NPU283" s="755"/>
      <c r="NPV283" s="755"/>
      <c r="NPW283" s="755"/>
      <c r="NPX283" s="755"/>
      <c r="NPY283" s="755"/>
      <c r="NPZ283" s="755"/>
      <c r="NQA283" s="755"/>
      <c r="NQB283" s="755"/>
      <c r="NQC283" s="755"/>
      <c r="NQD283" s="755"/>
      <c r="NQE283" s="755"/>
      <c r="NQF283" s="755"/>
      <c r="NQG283" s="755"/>
      <c r="NQH283" s="755"/>
      <c r="NQI283" s="755"/>
      <c r="NQJ283" s="755"/>
      <c r="NQK283" s="755"/>
      <c r="NQL283" s="755"/>
      <c r="NQM283" s="755"/>
      <c r="NQN283" s="755"/>
      <c r="NQO283" s="755"/>
      <c r="NQP283" s="755"/>
      <c r="NQQ283" s="755"/>
      <c r="NQR283" s="755"/>
      <c r="NQS283" s="755"/>
      <c r="NQT283" s="755"/>
      <c r="NQU283" s="755"/>
      <c r="NQV283" s="755"/>
      <c r="NQW283" s="755"/>
      <c r="NQX283" s="755"/>
      <c r="NQY283" s="755"/>
      <c r="NQZ283" s="755"/>
      <c r="NRA283" s="755"/>
      <c r="NRB283" s="755"/>
      <c r="NRC283" s="755"/>
      <c r="NRD283" s="755"/>
      <c r="NRE283" s="755"/>
      <c r="NRF283" s="755"/>
      <c r="NRG283" s="755"/>
      <c r="NRH283" s="755"/>
      <c r="NRI283" s="755"/>
      <c r="NRJ283" s="755"/>
      <c r="NRK283" s="755"/>
      <c r="NRL283" s="755"/>
      <c r="NRM283" s="755"/>
      <c r="NRN283" s="755"/>
      <c r="NRO283" s="755"/>
      <c r="NRP283" s="755"/>
      <c r="NRQ283" s="755"/>
      <c r="NRR283" s="755"/>
      <c r="NRS283" s="755"/>
      <c r="NRT283" s="755"/>
      <c r="NRU283" s="755"/>
      <c r="NRV283" s="755"/>
      <c r="NRW283" s="755"/>
      <c r="NRX283" s="755"/>
      <c r="NRY283" s="755"/>
      <c r="NRZ283" s="755"/>
      <c r="NSA283" s="755"/>
      <c r="NSB283" s="755"/>
      <c r="NSC283" s="755"/>
      <c r="NSD283" s="755"/>
      <c r="NSE283" s="755"/>
      <c r="NSF283" s="755"/>
      <c r="NSG283" s="755"/>
      <c r="NSH283" s="755"/>
      <c r="NSI283" s="755"/>
      <c r="NSJ283" s="755"/>
      <c r="NSK283" s="755"/>
      <c r="NSL283" s="755"/>
      <c r="NSM283" s="755"/>
      <c r="NSN283" s="755"/>
      <c r="NSO283" s="755"/>
      <c r="NSP283" s="755"/>
      <c r="NSQ283" s="755"/>
      <c r="NSR283" s="755"/>
      <c r="NSS283" s="755"/>
      <c r="NST283" s="755"/>
      <c r="NSU283" s="755"/>
      <c r="NSV283" s="755"/>
      <c r="NSW283" s="755"/>
      <c r="NSX283" s="755"/>
      <c r="NSY283" s="755"/>
      <c r="NSZ283" s="755"/>
      <c r="NTA283" s="755"/>
      <c r="NTB283" s="755"/>
      <c r="NTC283" s="755"/>
      <c r="NTD283" s="755"/>
      <c r="NTE283" s="755"/>
      <c r="NTF283" s="755"/>
      <c r="NTG283" s="755"/>
      <c r="NTH283" s="755"/>
      <c r="NTI283" s="755"/>
      <c r="NTJ283" s="755"/>
      <c r="NTK283" s="755"/>
      <c r="NTL283" s="755"/>
      <c r="NTM283" s="755"/>
      <c r="NTN283" s="755"/>
      <c r="NTO283" s="755"/>
      <c r="NTP283" s="755"/>
      <c r="NTQ283" s="755"/>
      <c r="NTR283" s="755"/>
      <c r="NTS283" s="755"/>
      <c r="NTT283" s="755"/>
      <c r="NTU283" s="755"/>
      <c r="NTV283" s="755"/>
      <c r="NTW283" s="755"/>
      <c r="NTX283" s="755"/>
      <c r="NTY283" s="755"/>
      <c r="NTZ283" s="755"/>
      <c r="NUA283" s="755"/>
      <c r="NUB283" s="755"/>
      <c r="NUC283" s="755"/>
      <c r="NUD283" s="755"/>
      <c r="NUE283" s="755"/>
      <c r="NUF283" s="755"/>
      <c r="NUG283" s="755"/>
      <c r="NUH283" s="755"/>
      <c r="NUI283" s="755"/>
      <c r="NUJ283" s="755"/>
      <c r="NUK283" s="755"/>
      <c r="NUL283" s="755"/>
      <c r="NUM283" s="755"/>
      <c r="NUN283" s="755"/>
      <c r="NUO283" s="755"/>
      <c r="NUP283" s="755"/>
      <c r="NUQ283" s="755"/>
      <c r="NUR283" s="755"/>
      <c r="NUS283" s="755"/>
      <c r="NUT283" s="755"/>
      <c r="NUU283" s="755"/>
      <c r="NUV283" s="755"/>
      <c r="NUW283" s="755"/>
      <c r="NUX283" s="755"/>
      <c r="NUY283" s="755"/>
      <c r="NUZ283" s="755"/>
      <c r="NVA283" s="755"/>
      <c r="NVB283" s="755"/>
      <c r="NVC283" s="755"/>
      <c r="NVD283" s="755"/>
      <c r="NVE283" s="755"/>
      <c r="NVF283" s="755"/>
      <c r="NVG283" s="755"/>
      <c r="NVH283" s="755"/>
      <c r="NVI283" s="755"/>
      <c r="NVJ283" s="755"/>
      <c r="NVK283" s="755"/>
      <c r="NVL283" s="755"/>
      <c r="NVM283" s="755"/>
      <c r="NVN283" s="755"/>
      <c r="NVO283" s="755"/>
      <c r="NVP283" s="755"/>
      <c r="NVQ283" s="755"/>
      <c r="NVR283" s="755"/>
      <c r="NVS283" s="755"/>
      <c r="NVT283" s="755"/>
      <c r="NVU283" s="755"/>
      <c r="NVV283" s="755"/>
      <c r="NVW283" s="755"/>
      <c r="NVX283" s="755"/>
      <c r="NVY283" s="755"/>
      <c r="NVZ283" s="755"/>
      <c r="NWA283" s="755"/>
      <c r="NWB283" s="755"/>
      <c r="NWC283" s="755"/>
      <c r="NWD283" s="755"/>
      <c r="NWE283" s="755"/>
      <c r="NWF283" s="755"/>
      <c r="NWG283" s="755"/>
      <c r="NWH283" s="755"/>
      <c r="NWI283" s="755"/>
      <c r="NWJ283" s="755"/>
      <c r="NWK283" s="755"/>
      <c r="NWL283" s="755"/>
      <c r="NWM283" s="755"/>
      <c r="NWN283" s="755"/>
      <c r="NWO283" s="755"/>
      <c r="NWP283" s="755"/>
      <c r="NWQ283" s="755"/>
      <c r="NWR283" s="755"/>
      <c r="NWS283" s="755"/>
      <c r="NWT283" s="755"/>
      <c r="NWU283" s="755"/>
      <c r="NWV283" s="755"/>
      <c r="NWW283" s="755"/>
      <c r="NWX283" s="755"/>
      <c r="NWY283" s="755"/>
      <c r="NWZ283" s="755"/>
      <c r="NXA283" s="755"/>
      <c r="NXB283" s="755"/>
      <c r="NXC283" s="755"/>
      <c r="NXD283" s="755"/>
      <c r="NXE283" s="755"/>
      <c r="NXF283" s="755"/>
      <c r="NXG283" s="755"/>
      <c r="NXH283" s="755"/>
      <c r="NXI283" s="755"/>
      <c r="NXJ283" s="755"/>
      <c r="NXK283" s="755"/>
      <c r="NXL283" s="755"/>
      <c r="NXM283" s="755"/>
      <c r="NXN283" s="755"/>
      <c r="NXO283" s="755"/>
      <c r="NXP283" s="755"/>
      <c r="NXQ283" s="755"/>
      <c r="NXR283" s="755"/>
      <c r="NXS283" s="755"/>
      <c r="NXT283" s="755"/>
      <c r="NXU283" s="755"/>
      <c r="NXV283" s="755"/>
      <c r="NXW283" s="755"/>
      <c r="NXX283" s="755"/>
      <c r="NXY283" s="755"/>
      <c r="NXZ283" s="755"/>
      <c r="NYA283" s="755"/>
      <c r="NYB283" s="755"/>
      <c r="NYC283" s="755"/>
      <c r="NYD283" s="755"/>
      <c r="NYE283" s="755"/>
      <c r="NYF283" s="755"/>
      <c r="NYG283" s="755"/>
      <c r="NYH283" s="755"/>
      <c r="NYI283" s="755"/>
      <c r="NYJ283" s="755"/>
      <c r="NYK283" s="755"/>
      <c r="NYL283" s="755"/>
      <c r="NYM283" s="755"/>
      <c r="NYN283" s="755"/>
      <c r="NYO283" s="755"/>
      <c r="NYP283" s="755"/>
      <c r="NYQ283" s="755"/>
      <c r="NYR283" s="755"/>
      <c r="NYS283" s="755"/>
      <c r="NYT283" s="755"/>
      <c r="NYU283" s="755"/>
      <c r="NYV283" s="755"/>
      <c r="NYW283" s="755"/>
      <c r="NYX283" s="755"/>
      <c r="NYY283" s="755"/>
      <c r="NYZ283" s="755"/>
      <c r="NZA283" s="755"/>
      <c r="NZB283" s="755"/>
      <c r="NZC283" s="755"/>
      <c r="NZD283" s="755"/>
      <c r="NZE283" s="755"/>
      <c r="NZF283" s="755"/>
      <c r="NZG283" s="755"/>
      <c r="NZH283" s="755"/>
      <c r="NZI283" s="755"/>
      <c r="NZJ283" s="755"/>
      <c r="NZK283" s="755"/>
      <c r="NZL283" s="755"/>
      <c r="NZM283" s="755"/>
      <c r="NZN283" s="755"/>
      <c r="NZO283" s="755"/>
      <c r="NZP283" s="755"/>
      <c r="NZQ283" s="755"/>
      <c r="NZR283" s="755"/>
      <c r="NZS283" s="755"/>
      <c r="NZT283" s="755"/>
      <c r="NZU283" s="755"/>
      <c r="NZV283" s="755"/>
      <c r="NZW283" s="755"/>
      <c r="NZX283" s="755"/>
      <c r="NZY283" s="755"/>
      <c r="NZZ283" s="755"/>
      <c r="OAA283" s="755"/>
      <c r="OAB283" s="755"/>
      <c r="OAC283" s="755"/>
      <c r="OAD283" s="755"/>
      <c r="OAE283" s="755"/>
      <c r="OAF283" s="755"/>
      <c r="OAG283" s="755"/>
      <c r="OAH283" s="755"/>
      <c r="OAI283" s="755"/>
      <c r="OAJ283" s="755"/>
      <c r="OAK283" s="755"/>
      <c r="OAL283" s="755"/>
      <c r="OAM283" s="755"/>
      <c r="OAN283" s="755"/>
      <c r="OAO283" s="755"/>
      <c r="OAP283" s="755"/>
      <c r="OAQ283" s="755"/>
      <c r="OAR283" s="755"/>
      <c r="OAS283" s="755"/>
      <c r="OAT283" s="755"/>
      <c r="OAU283" s="755"/>
      <c r="OAV283" s="755"/>
      <c r="OAW283" s="755"/>
      <c r="OAX283" s="755"/>
      <c r="OAY283" s="755"/>
      <c r="OAZ283" s="755"/>
      <c r="OBA283" s="755"/>
      <c r="OBB283" s="755"/>
      <c r="OBC283" s="755"/>
      <c r="OBD283" s="755"/>
      <c r="OBE283" s="755"/>
      <c r="OBF283" s="755"/>
      <c r="OBG283" s="755"/>
      <c r="OBH283" s="755"/>
      <c r="OBI283" s="755"/>
      <c r="OBJ283" s="755"/>
      <c r="OBK283" s="755"/>
      <c r="OBL283" s="755"/>
      <c r="OBM283" s="755"/>
      <c r="OBN283" s="755"/>
      <c r="OBO283" s="755"/>
      <c r="OBP283" s="755"/>
      <c r="OBQ283" s="755"/>
      <c r="OBR283" s="755"/>
      <c r="OBS283" s="755"/>
      <c r="OBT283" s="755"/>
      <c r="OBU283" s="755"/>
      <c r="OBV283" s="755"/>
      <c r="OBW283" s="755"/>
      <c r="OBX283" s="755"/>
      <c r="OBY283" s="755"/>
      <c r="OBZ283" s="755"/>
      <c r="OCA283" s="755"/>
      <c r="OCB283" s="755"/>
      <c r="OCC283" s="755"/>
      <c r="OCD283" s="755"/>
      <c r="OCE283" s="755"/>
      <c r="OCF283" s="755"/>
      <c r="OCG283" s="755"/>
      <c r="OCH283" s="755"/>
      <c r="OCI283" s="755"/>
      <c r="OCJ283" s="755"/>
      <c r="OCK283" s="755"/>
      <c r="OCL283" s="755"/>
      <c r="OCM283" s="755"/>
      <c r="OCN283" s="755"/>
      <c r="OCO283" s="755"/>
      <c r="OCP283" s="755"/>
      <c r="OCQ283" s="755"/>
      <c r="OCR283" s="755"/>
      <c r="OCS283" s="755"/>
      <c r="OCT283" s="755"/>
      <c r="OCU283" s="755"/>
      <c r="OCV283" s="755"/>
      <c r="OCW283" s="755"/>
      <c r="OCX283" s="755"/>
      <c r="OCY283" s="755"/>
      <c r="OCZ283" s="755"/>
      <c r="ODA283" s="755"/>
      <c r="ODB283" s="755"/>
      <c r="ODC283" s="755"/>
      <c r="ODD283" s="755"/>
      <c r="ODE283" s="755"/>
      <c r="ODF283" s="755"/>
      <c r="ODG283" s="755"/>
      <c r="ODH283" s="755"/>
      <c r="ODI283" s="755"/>
      <c r="ODJ283" s="755"/>
      <c r="ODK283" s="755"/>
      <c r="ODL283" s="755"/>
      <c r="ODM283" s="755"/>
      <c r="ODN283" s="755"/>
      <c r="ODO283" s="755"/>
      <c r="ODP283" s="755"/>
      <c r="ODQ283" s="755"/>
      <c r="ODR283" s="755"/>
      <c r="ODS283" s="755"/>
      <c r="ODT283" s="755"/>
      <c r="ODU283" s="755"/>
      <c r="ODV283" s="755"/>
      <c r="ODW283" s="755"/>
      <c r="ODX283" s="755"/>
      <c r="ODY283" s="755"/>
      <c r="ODZ283" s="755"/>
      <c r="OEA283" s="755"/>
      <c r="OEB283" s="755"/>
      <c r="OEC283" s="755"/>
      <c r="OED283" s="755"/>
      <c r="OEE283" s="755"/>
      <c r="OEF283" s="755"/>
      <c r="OEG283" s="755"/>
      <c r="OEH283" s="755"/>
      <c r="OEI283" s="755"/>
      <c r="OEJ283" s="755"/>
      <c r="OEK283" s="755"/>
      <c r="OEL283" s="755"/>
      <c r="OEM283" s="755"/>
      <c r="OEN283" s="755"/>
      <c r="OEO283" s="755"/>
      <c r="OEP283" s="755"/>
      <c r="OEQ283" s="755"/>
      <c r="OER283" s="755"/>
      <c r="OES283" s="755"/>
      <c r="OET283" s="755"/>
      <c r="OEU283" s="755"/>
      <c r="OEV283" s="755"/>
      <c r="OEW283" s="755"/>
      <c r="OEX283" s="755"/>
      <c r="OEY283" s="755"/>
      <c r="OEZ283" s="755"/>
      <c r="OFA283" s="755"/>
      <c r="OFB283" s="755"/>
      <c r="OFC283" s="755"/>
      <c r="OFD283" s="755"/>
      <c r="OFE283" s="755"/>
      <c r="OFF283" s="755"/>
      <c r="OFG283" s="755"/>
      <c r="OFH283" s="755"/>
      <c r="OFI283" s="755"/>
      <c r="OFJ283" s="755"/>
      <c r="OFK283" s="755"/>
      <c r="OFL283" s="755"/>
      <c r="OFM283" s="755"/>
      <c r="OFN283" s="755"/>
      <c r="OFO283" s="755"/>
      <c r="OFP283" s="755"/>
      <c r="OFQ283" s="755"/>
      <c r="OFR283" s="755"/>
      <c r="OFS283" s="755"/>
      <c r="OFT283" s="755"/>
      <c r="OFU283" s="755"/>
      <c r="OFV283" s="755"/>
      <c r="OFW283" s="755"/>
      <c r="OFX283" s="755"/>
      <c r="OFY283" s="755"/>
      <c r="OFZ283" s="755"/>
      <c r="OGA283" s="755"/>
      <c r="OGB283" s="755"/>
      <c r="OGC283" s="755"/>
      <c r="OGD283" s="755"/>
      <c r="OGE283" s="755"/>
      <c r="OGF283" s="755"/>
      <c r="OGG283" s="755"/>
      <c r="OGH283" s="755"/>
      <c r="OGI283" s="755"/>
      <c r="OGJ283" s="755"/>
      <c r="OGK283" s="755"/>
      <c r="OGL283" s="755"/>
      <c r="OGM283" s="755"/>
      <c r="OGN283" s="755"/>
      <c r="OGO283" s="755"/>
      <c r="OGP283" s="755"/>
      <c r="OGQ283" s="755"/>
      <c r="OGR283" s="755"/>
      <c r="OGS283" s="755"/>
      <c r="OGT283" s="755"/>
      <c r="OGU283" s="755"/>
      <c r="OGV283" s="755"/>
      <c r="OGW283" s="755"/>
      <c r="OGX283" s="755"/>
      <c r="OGY283" s="755"/>
      <c r="OGZ283" s="755"/>
      <c r="OHA283" s="755"/>
      <c r="OHB283" s="755"/>
      <c r="OHC283" s="755"/>
      <c r="OHD283" s="755"/>
      <c r="OHE283" s="755"/>
      <c r="OHF283" s="755"/>
      <c r="OHG283" s="755"/>
      <c r="OHH283" s="755"/>
      <c r="OHI283" s="755"/>
      <c r="OHJ283" s="755"/>
      <c r="OHK283" s="755"/>
      <c r="OHL283" s="755"/>
      <c r="OHM283" s="755"/>
      <c r="OHN283" s="755"/>
      <c r="OHO283" s="755"/>
      <c r="OHP283" s="755"/>
      <c r="OHQ283" s="755"/>
      <c r="OHR283" s="755"/>
      <c r="OHS283" s="755"/>
      <c r="OHT283" s="755"/>
      <c r="OHU283" s="755"/>
      <c r="OHV283" s="755"/>
      <c r="OHW283" s="755"/>
      <c r="OHX283" s="755"/>
      <c r="OHY283" s="755"/>
      <c r="OHZ283" s="755"/>
      <c r="OIA283" s="755"/>
      <c r="OIB283" s="755"/>
      <c r="OIC283" s="755"/>
      <c r="OID283" s="755"/>
      <c r="OIE283" s="755"/>
      <c r="OIF283" s="755"/>
      <c r="OIG283" s="755"/>
      <c r="OIH283" s="755"/>
      <c r="OII283" s="755"/>
      <c r="OIJ283" s="755"/>
      <c r="OIK283" s="755"/>
      <c r="OIL283" s="755"/>
      <c r="OIM283" s="755"/>
      <c r="OIN283" s="755"/>
      <c r="OIO283" s="755"/>
      <c r="OIP283" s="755"/>
      <c r="OIQ283" s="755"/>
      <c r="OIR283" s="755"/>
      <c r="OIS283" s="755"/>
      <c r="OIT283" s="755"/>
      <c r="OIU283" s="755"/>
      <c r="OIV283" s="755"/>
      <c r="OIW283" s="755"/>
      <c r="OIX283" s="755"/>
      <c r="OIY283" s="755"/>
      <c r="OIZ283" s="755"/>
      <c r="OJA283" s="755"/>
      <c r="OJB283" s="755"/>
      <c r="OJC283" s="755"/>
      <c r="OJD283" s="755"/>
      <c r="OJE283" s="755"/>
      <c r="OJF283" s="755"/>
      <c r="OJG283" s="755"/>
      <c r="OJH283" s="755"/>
      <c r="OJI283" s="755"/>
      <c r="OJJ283" s="755"/>
      <c r="OJK283" s="755"/>
      <c r="OJL283" s="755"/>
      <c r="OJM283" s="755"/>
      <c r="OJN283" s="755"/>
      <c r="OJO283" s="755"/>
      <c r="OJP283" s="755"/>
      <c r="OJQ283" s="755"/>
      <c r="OJR283" s="755"/>
      <c r="OJS283" s="755"/>
      <c r="OJT283" s="755"/>
      <c r="OJU283" s="755"/>
      <c r="OJV283" s="755"/>
      <c r="OJW283" s="755"/>
      <c r="OJX283" s="755"/>
      <c r="OJY283" s="755"/>
      <c r="OJZ283" s="755"/>
      <c r="OKA283" s="755"/>
      <c r="OKB283" s="755"/>
      <c r="OKC283" s="755"/>
      <c r="OKD283" s="755"/>
      <c r="OKE283" s="755"/>
      <c r="OKF283" s="755"/>
      <c r="OKG283" s="755"/>
      <c r="OKH283" s="755"/>
      <c r="OKI283" s="755"/>
      <c r="OKJ283" s="755"/>
      <c r="OKK283" s="755"/>
      <c r="OKL283" s="755"/>
      <c r="OKM283" s="755"/>
      <c r="OKN283" s="755"/>
      <c r="OKO283" s="755"/>
      <c r="OKP283" s="755"/>
      <c r="OKQ283" s="755"/>
      <c r="OKR283" s="755"/>
      <c r="OKS283" s="755"/>
      <c r="OKT283" s="755"/>
      <c r="OKU283" s="755"/>
      <c r="OKV283" s="755"/>
      <c r="OKW283" s="755"/>
      <c r="OKX283" s="755"/>
      <c r="OKY283" s="755"/>
      <c r="OKZ283" s="755"/>
      <c r="OLA283" s="755"/>
      <c r="OLB283" s="755"/>
      <c r="OLC283" s="755"/>
      <c r="OLD283" s="755"/>
      <c r="OLE283" s="755"/>
      <c r="OLF283" s="755"/>
      <c r="OLG283" s="755"/>
      <c r="OLH283" s="755"/>
      <c r="OLI283" s="755"/>
      <c r="OLJ283" s="755"/>
      <c r="OLK283" s="755"/>
      <c r="OLL283" s="755"/>
      <c r="OLM283" s="755"/>
      <c r="OLN283" s="755"/>
      <c r="OLO283" s="755"/>
      <c r="OLP283" s="755"/>
      <c r="OLQ283" s="755"/>
      <c r="OLR283" s="755"/>
      <c r="OLS283" s="755"/>
      <c r="OLT283" s="755"/>
      <c r="OLU283" s="755"/>
      <c r="OLV283" s="755"/>
      <c r="OLW283" s="755"/>
      <c r="OLX283" s="755"/>
      <c r="OLY283" s="755"/>
      <c r="OLZ283" s="755"/>
      <c r="OMA283" s="755"/>
      <c r="OMB283" s="755"/>
      <c r="OMC283" s="755"/>
      <c r="OMD283" s="755"/>
      <c r="OME283" s="755"/>
      <c r="OMF283" s="755"/>
      <c r="OMG283" s="755"/>
      <c r="OMH283" s="755"/>
      <c r="OMI283" s="755"/>
      <c r="OMJ283" s="755"/>
      <c r="OMK283" s="755"/>
      <c r="OML283" s="755"/>
      <c r="OMM283" s="755"/>
      <c r="OMN283" s="755"/>
      <c r="OMO283" s="755"/>
      <c r="OMP283" s="755"/>
      <c r="OMQ283" s="755"/>
      <c r="OMR283" s="755"/>
      <c r="OMS283" s="755"/>
      <c r="OMT283" s="755"/>
      <c r="OMU283" s="755"/>
      <c r="OMV283" s="755"/>
      <c r="OMW283" s="755"/>
      <c r="OMX283" s="755"/>
      <c r="OMY283" s="755"/>
      <c r="OMZ283" s="755"/>
      <c r="ONA283" s="755"/>
      <c r="ONB283" s="755"/>
      <c r="ONC283" s="755"/>
      <c r="OND283" s="755"/>
      <c r="ONE283" s="755"/>
      <c r="ONF283" s="755"/>
      <c r="ONG283" s="755"/>
      <c r="ONH283" s="755"/>
      <c r="ONI283" s="755"/>
      <c r="ONJ283" s="755"/>
      <c r="ONK283" s="755"/>
      <c r="ONL283" s="755"/>
      <c r="ONM283" s="755"/>
      <c r="ONN283" s="755"/>
      <c r="ONO283" s="755"/>
      <c r="ONP283" s="755"/>
      <c r="ONQ283" s="755"/>
      <c r="ONR283" s="755"/>
      <c r="ONS283" s="755"/>
      <c r="ONT283" s="755"/>
      <c r="ONU283" s="755"/>
      <c r="ONV283" s="755"/>
      <c r="ONW283" s="755"/>
      <c r="ONX283" s="755"/>
      <c r="ONY283" s="755"/>
      <c r="ONZ283" s="755"/>
      <c r="OOA283" s="755"/>
      <c r="OOB283" s="755"/>
      <c r="OOC283" s="755"/>
      <c r="OOD283" s="755"/>
      <c r="OOE283" s="755"/>
      <c r="OOF283" s="755"/>
      <c r="OOG283" s="755"/>
      <c r="OOH283" s="755"/>
      <c r="OOI283" s="755"/>
      <c r="OOJ283" s="755"/>
      <c r="OOK283" s="755"/>
      <c r="OOL283" s="755"/>
      <c r="OOM283" s="755"/>
      <c r="OON283" s="755"/>
      <c r="OOO283" s="755"/>
      <c r="OOP283" s="755"/>
      <c r="OOQ283" s="755"/>
      <c r="OOR283" s="755"/>
      <c r="OOS283" s="755"/>
      <c r="OOT283" s="755"/>
      <c r="OOU283" s="755"/>
      <c r="OOV283" s="755"/>
      <c r="OOW283" s="755"/>
      <c r="OOX283" s="755"/>
      <c r="OOY283" s="755"/>
      <c r="OOZ283" s="755"/>
      <c r="OPA283" s="755"/>
      <c r="OPB283" s="755"/>
      <c r="OPC283" s="755"/>
      <c r="OPD283" s="755"/>
      <c r="OPE283" s="755"/>
      <c r="OPF283" s="755"/>
      <c r="OPG283" s="755"/>
      <c r="OPH283" s="755"/>
      <c r="OPI283" s="755"/>
      <c r="OPJ283" s="755"/>
      <c r="OPK283" s="755"/>
      <c r="OPL283" s="755"/>
      <c r="OPM283" s="755"/>
      <c r="OPN283" s="755"/>
      <c r="OPO283" s="755"/>
      <c r="OPP283" s="755"/>
      <c r="OPQ283" s="755"/>
      <c r="OPR283" s="755"/>
      <c r="OPS283" s="755"/>
      <c r="OPT283" s="755"/>
      <c r="OPU283" s="755"/>
      <c r="OPV283" s="755"/>
      <c r="OPW283" s="755"/>
      <c r="OPX283" s="755"/>
      <c r="OPY283" s="755"/>
      <c r="OPZ283" s="755"/>
      <c r="OQA283" s="755"/>
      <c r="OQB283" s="755"/>
      <c r="OQC283" s="755"/>
      <c r="OQD283" s="755"/>
      <c r="OQE283" s="755"/>
      <c r="OQF283" s="755"/>
      <c r="OQG283" s="755"/>
      <c r="OQH283" s="755"/>
      <c r="OQI283" s="755"/>
      <c r="OQJ283" s="755"/>
      <c r="OQK283" s="755"/>
      <c r="OQL283" s="755"/>
      <c r="OQM283" s="755"/>
      <c r="OQN283" s="755"/>
      <c r="OQO283" s="755"/>
      <c r="OQP283" s="755"/>
      <c r="OQQ283" s="755"/>
      <c r="OQR283" s="755"/>
      <c r="OQS283" s="755"/>
      <c r="OQT283" s="755"/>
      <c r="OQU283" s="755"/>
      <c r="OQV283" s="755"/>
      <c r="OQW283" s="755"/>
      <c r="OQX283" s="755"/>
      <c r="OQY283" s="755"/>
      <c r="OQZ283" s="755"/>
      <c r="ORA283" s="755"/>
      <c r="ORB283" s="755"/>
      <c r="ORC283" s="755"/>
      <c r="ORD283" s="755"/>
      <c r="ORE283" s="755"/>
      <c r="ORF283" s="755"/>
      <c r="ORG283" s="755"/>
      <c r="ORH283" s="755"/>
      <c r="ORI283" s="755"/>
      <c r="ORJ283" s="755"/>
      <c r="ORK283" s="755"/>
      <c r="ORL283" s="755"/>
      <c r="ORM283" s="755"/>
      <c r="ORN283" s="755"/>
      <c r="ORO283" s="755"/>
      <c r="ORP283" s="755"/>
      <c r="ORQ283" s="755"/>
      <c r="ORR283" s="755"/>
      <c r="ORS283" s="755"/>
      <c r="ORT283" s="755"/>
      <c r="ORU283" s="755"/>
      <c r="ORV283" s="755"/>
      <c r="ORW283" s="755"/>
      <c r="ORX283" s="755"/>
      <c r="ORY283" s="755"/>
      <c r="ORZ283" s="755"/>
      <c r="OSA283" s="755"/>
      <c r="OSB283" s="755"/>
      <c r="OSC283" s="755"/>
      <c r="OSD283" s="755"/>
      <c r="OSE283" s="755"/>
      <c r="OSF283" s="755"/>
      <c r="OSG283" s="755"/>
      <c r="OSH283" s="755"/>
      <c r="OSI283" s="755"/>
      <c r="OSJ283" s="755"/>
      <c r="OSK283" s="755"/>
      <c r="OSL283" s="755"/>
      <c r="OSM283" s="755"/>
      <c r="OSN283" s="755"/>
      <c r="OSO283" s="755"/>
      <c r="OSP283" s="755"/>
      <c r="OSQ283" s="755"/>
      <c r="OSR283" s="755"/>
      <c r="OSS283" s="755"/>
      <c r="OST283" s="755"/>
      <c r="OSU283" s="755"/>
      <c r="OSV283" s="755"/>
      <c r="OSW283" s="755"/>
      <c r="OSX283" s="755"/>
      <c r="OSY283" s="755"/>
      <c r="OSZ283" s="755"/>
      <c r="OTA283" s="755"/>
      <c r="OTB283" s="755"/>
      <c r="OTC283" s="755"/>
      <c r="OTD283" s="755"/>
      <c r="OTE283" s="755"/>
      <c r="OTF283" s="755"/>
      <c r="OTG283" s="755"/>
      <c r="OTH283" s="755"/>
      <c r="OTI283" s="755"/>
      <c r="OTJ283" s="755"/>
      <c r="OTK283" s="755"/>
      <c r="OTL283" s="755"/>
      <c r="OTM283" s="755"/>
      <c r="OTN283" s="755"/>
      <c r="OTO283" s="755"/>
      <c r="OTP283" s="755"/>
      <c r="OTQ283" s="755"/>
      <c r="OTR283" s="755"/>
      <c r="OTS283" s="755"/>
      <c r="OTT283" s="755"/>
      <c r="OTU283" s="755"/>
      <c r="OTV283" s="755"/>
      <c r="OTW283" s="755"/>
      <c r="OTX283" s="755"/>
      <c r="OTY283" s="755"/>
      <c r="OTZ283" s="755"/>
      <c r="OUA283" s="755"/>
      <c r="OUB283" s="755"/>
      <c r="OUC283" s="755"/>
      <c r="OUD283" s="755"/>
      <c r="OUE283" s="755"/>
      <c r="OUF283" s="755"/>
      <c r="OUG283" s="755"/>
      <c r="OUH283" s="755"/>
      <c r="OUI283" s="755"/>
      <c r="OUJ283" s="755"/>
      <c r="OUK283" s="755"/>
      <c r="OUL283" s="755"/>
      <c r="OUM283" s="755"/>
      <c r="OUN283" s="755"/>
      <c r="OUO283" s="755"/>
      <c r="OUP283" s="755"/>
      <c r="OUQ283" s="755"/>
      <c r="OUR283" s="755"/>
      <c r="OUS283" s="755"/>
      <c r="OUT283" s="755"/>
      <c r="OUU283" s="755"/>
      <c r="OUV283" s="755"/>
      <c r="OUW283" s="755"/>
      <c r="OUX283" s="755"/>
      <c r="OUY283" s="755"/>
      <c r="OUZ283" s="755"/>
      <c r="OVA283" s="755"/>
      <c r="OVB283" s="755"/>
      <c r="OVC283" s="755"/>
      <c r="OVD283" s="755"/>
      <c r="OVE283" s="755"/>
      <c r="OVF283" s="755"/>
      <c r="OVG283" s="755"/>
      <c r="OVH283" s="755"/>
      <c r="OVI283" s="755"/>
      <c r="OVJ283" s="755"/>
      <c r="OVK283" s="755"/>
      <c r="OVL283" s="755"/>
      <c r="OVM283" s="755"/>
      <c r="OVN283" s="755"/>
      <c r="OVO283" s="755"/>
      <c r="OVP283" s="755"/>
      <c r="OVQ283" s="755"/>
      <c r="OVR283" s="755"/>
      <c r="OVS283" s="755"/>
      <c r="OVT283" s="755"/>
      <c r="OVU283" s="755"/>
      <c r="OVV283" s="755"/>
      <c r="OVW283" s="755"/>
      <c r="OVX283" s="755"/>
      <c r="OVY283" s="755"/>
      <c r="OVZ283" s="755"/>
      <c r="OWA283" s="755"/>
      <c r="OWB283" s="755"/>
      <c r="OWC283" s="755"/>
      <c r="OWD283" s="755"/>
      <c r="OWE283" s="755"/>
      <c r="OWF283" s="755"/>
      <c r="OWG283" s="755"/>
      <c r="OWH283" s="755"/>
      <c r="OWI283" s="755"/>
      <c r="OWJ283" s="755"/>
      <c r="OWK283" s="755"/>
      <c r="OWL283" s="755"/>
      <c r="OWM283" s="755"/>
      <c r="OWN283" s="755"/>
      <c r="OWO283" s="755"/>
      <c r="OWP283" s="755"/>
      <c r="OWQ283" s="755"/>
      <c r="OWR283" s="755"/>
      <c r="OWS283" s="755"/>
      <c r="OWT283" s="755"/>
      <c r="OWU283" s="755"/>
      <c r="OWV283" s="755"/>
      <c r="OWW283" s="755"/>
      <c r="OWX283" s="755"/>
      <c r="OWY283" s="755"/>
      <c r="OWZ283" s="755"/>
      <c r="OXA283" s="755"/>
      <c r="OXB283" s="755"/>
      <c r="OXC283" s="755"/>
      <c r="OXD283" s="755"/>
      <c r="OXE283" s="755"/>
      <c r="OXF283" s="755"/>
      <c r="OXG283" s="755"/>
      <c r="OXH283" s="755"/>
      <c r="OXI283" s="755"/>
      <c r="OXJ283" s="755"/>
      <c r="OXK283" s="755"/>
      <c r="OXL283" s="755"/>
      <c r="OXM283" s="755"/>
      <c r="OXN283" s="755"/>
      <c r="OXO283" s="755"/>
      <c r="OXP283" s="755"/>
      <c r="OXQ283" s="755"/>
      <c r="OXR283" s="755"/>
      <c r="OXS283" s="755"/>
      <c r="OXT283" s="755"/>
      <c r="OXU283" s="755"/>
      <c r="OXV283" s="755"/>
      <c r="OXW283" s="755"/>
      <c r="OXX283" s="755"/>
      <c r="OXY283" s="755"/>
      <c r="OXZ283" s="755"/>
      <c r="OYA283" s="755"/>
      <c r="OYB283" s="755"/>
      <c r="OYC283" s="755"/>
      <c r="OYD283" s="755"/>
      <c r="OYE283" s="755"/>
      <c r="OYF283" s="755"/>
      <c r="OYG283" s="755"/>
      <c r="OYH283" s="755"/>
      <c r="OYI283" s="755"/>
      <c r="OYJ283" s="755"/>
      <c r="OYK283" s="755"/>
      <c r="OYL283" s="755"/>
      <c r="OYM283" s="755"/>
      <c r="OYN283" s="755"/>
      <c r="OYO283" s="755"/>
      <c r="OYP283" s="755"/>
      <c r="OYQ283" s="755"/>
      <c r="OYR283" s="755"/>
      <c r="OYS283" s="755"/>
      <c r="OYT283" s="755"/>
      <c r="OYU283" s="755"/>
      <c r="OYV283" s="755"/>
      <c r="OYW283" s="755"/>
      <c r="OYX283" s="755"/>
      <c r="OYY283" s="755"/>
      <c r="OYZ283" s="755"/>
      <c r="OZA283" s="755"/>
      <c r="OZB283" s="755"/>
      <c r="OZC283" s="755"/>
      <c r="OZD283" s="755"/>
      <c r="OZE283" s="755"/>
      <c r="OZF283" s="755"/>
      <c r="OZG283" s="755"/>
      <c r="OZH283" s="755"/>
      <c r="OZI283" s="755"/>
      <c r="OZJ283" s="755"/>
      <c r="OZK283" s="755"/>
      <c r="OZL283" s="755"/>
      <c r="OZM283" s="755"/>
      <c r="OZN283" s="755"/>
      <c r="OZO283" s="755"/>
      <c r="OZP283" s="755"/>
      <c r="OZQ283" s="755"/>
      <c r="OZR283" s="755"/>
      <c r="OZS283" s="755"/>
      <c r="OZT283" s="755"/>
      <c r="OZU283" s="755"/>
      <c r="OZV283" s="755"/>
      <c r="OZW283" s="755"/>
      <c r="OZX283" s="755"/>
      <c r="OZY283" s="755"/>
      <c r="OZZ283" s="755"/>
      <c r="PAA283" s="755"/>
      <c r="PAB283" s="755"/>
      <c r="PAC283" s="755"/>
      <c r="PAD283" s="755"/>
      <c r="PAE283" s="755"/>
      <c r="PAF283" s="755"/>
      <c r="PAG283" s="755"/>
      <c r="PAH283" s="755"/>
      <c r="PAI283" s="755"/>
      <c r="PAJ283" s="755"/>
      <c r="PAK283" s="755"/>
      <c r="PAL283" s="755"/>
      <c r="PAM283" s="755"/>
      <c r="PAN283" s="755"/>
      <c r="PAO283" s="755"/>
      <c r="PAP283" s="755"/>
      <c r="PAQ283" s="755"/>
      <c r="PAR283" s="755"/>
      <c r="PAS283" s="755"/>
      <c r="PAT283" s="755"/>
      <c r="PAU283" s="755"/>
      <c r="PAV283" s="755"/>
      <c r="PAW283" s="755"/>
      <c r="PAX283" s="755"/>
      <c r="PAY283" s="755"/>
      <c r="PAZ283" s="755"/>
      <c r="PBA283" s="755"/>
      <c r="PBB283" s="755"/>
      <c r="PBC283" s="755"/>
      <c r="PBD283" s="755"/>
      <c r="PBE283" s="755"/>
      <c r="PBF283" s="755"/>
      <c r="PBG283" s="755"/>
      <c r="PBH283" s="755"/>
      <c r="PBI283" s="755"/>
      <c r="PBJ283" s="755"/>
      <c r="PBK283" s="755"/>
      <c r="PBL283" s="755"/>
      <c r="PBM283" s="755"/>
      <c r="PBN283" s="755"/>
      <c r="PBO283" s="755"/>
      <c r="PBP283" s="755"/>
      <c r="PBQ283" s="755"/>
      <c r="PBR283" s="755"/>
      <c r="PBS283" s="755"/>
      <c r="PBT283" s="755"/>
      <c r="PBU283" s="755"/>
      <c r="PBV283" s="755"/>
      <c r="PBW283" s="755"/>
      <c r="PBX283" s="755"/>
      <c r="PBY283" s="755"/>
      <c r="PBZ283" s="755"/>
      <c r="PCA283" s="755"/>
      <c r="PCB283" s="755"/>
      <c r="PCC283" s="755"/>
      <c r="PCD283" s="755"/>
      <c r="PCE283" s="755"/>
      <c r="PCF283" s="755"/>
      <c r="PCG283" s="755"/>
      <c r="PCH283" s="755"/>
      <c r="PCI283" s="755"/>
      <c r="PCJ283" s="755"/>
      <c r="PCK283" s="755"/>
      <c r="PCL283" s="755"/>
      <c r="PCM283" s="755"/>
      <c r="PCN283" s="755"/>
      <c r="PCO283" s="755"/>
      <c r="PCP283" s="755"/>
      <c r="PCQ283" s="755"/>
      <c r="PCR283" s="755"/>
      <c r="PCS283" s="755"/>
      <c r="PCT283" s="755"/>
      <c r="PCU283" s="755"/>
      <c r="PCV283" s="755"/>
      <c r="PCW283" s="755"/>
      <c r="PCX283" s="755"/>
      <c r="PCY283" s="755"/>
      <c r="PCZ283" s="755"/>
      <c r="PDA283" s="755"/>
      <c r="PDB283" s="755"/>
      <c r="PDC283" s="755"/>
      <c r="PDD283" s="755"/>
      <c r="PDE283" s="755"/>
      <c r="PDF283" s="755"/>
      <c r="PDG283" s="755"/>
      <c r="PDH283" s="755"/>
      <c r="PDI283" s="755"/>
      <c r="PDJ283" s="755"/>
      <c r="PDK283" s="755"/>
      <c r="PDL283" s="755"/>
      <c r="PDM283" s="755"/>
      <c r="PDN283" s="755"/>
      <c r="PDO283" s="755"/>
      <c r="PDP283" s="755"/>
      <c r="PDQ283" s="755"/>
      <c r="PDR283" s="755"/>
      <c r="PDS283" s="755"/>
      <c r="PDT283" s="755"/>
      <c r="PDU283" s="755"/>
      <c r="PDV283" s="755"/>
      <c r="PDW283" s="755"/>
      <c r="PDX283" s="755"/>
      <c r="PDY283" s="755"/>
      <c r="PDZ283" s="755"/>
      <c r="PEA283" s="755"/>
      <c r="PEB283" s="755"/>
      <c r="PEC283" s="755"/>
      <c r="PED283" s="755"/>
      <c r="PEE283" s="755"/>
      <c r="PEF283" s="755"/>
      <c r="PEG283" s="755"/>
      <c r="PEH283" s="755"/>
      <c r="PEI283" s="755"/>
      <c r="PEJ283" s="755"/>
      <c r="PEK283" s="755"/>
      <c r="PEL283" s="755"/>
      <c r="PEM283" s="755"/>
      <c r="PEN283" s="755"/>
      <c r="PEO283" s="755"/>
      <c r="PEP283" s="755"/>
      <c r="PEQ283" s="755"/>
      <c r="PER283" s="755"/>
      <c r="PES283" s="755"/>
      <c r="PET283" s="755"/>
      <c r="PEU283" s="755"/>
      <c r="PEV283" s="755"/>
      <c r="PEW283" s="755"/>
      <c r="PEX283" s="755"/>
      <c r="PEY283" s="755"/>
      <c r="PEZ283" s="755"/>
      <c r="PFA283" s="755"/>
      <c r="PFB283" s="755"/>
      <c r="PFC283" s="755"/>
      <c r="PFD283" s="755"/>
      <c r="PFE283" s="755"/>
      <c r="PFF283" s="755"/>
      <c r="PFG283" s="755"/>
      <c r="PFH283" s="755"/>
      <c r="PFI283" s="755"/>
      <c r="PFJ283" s="755"/>
      <c r="PFK283" s="755"/>
      <c r="PFL283" s="755"/>
      <c r="PFM283" s="755"/>
      <c r="PFN283" s="755"/>
      <c r="PFO283" s="755"/>
      <c r="PFP283" s="755"/>
      <c r="PFQ283" s="755"/>
      <c r="PFR283" s="755"/>
      <c r="PFS283" s="755"/>
      <c r="PFT283" s="755"/>
      <c r="PFU283" s="755"/>
      <c r="PFV283" s="755"/>
      <c r="PFW283" s="755"/>
      <c r="PFX283" s="755"/>
      <c r="PFY283" s="755"/>
      <c r="PFZ283" s="755"/>
      <c r="PGA283" s="755"/>
      <c r="PGB283" s="755"/>
      <c r="PGC283" s="755"/>
      <c r="PGD283" s="755"/>
      <c r="PGE283" s="755"/>
      <c r="PGF283" s="755"/>
      <c r="PGG283" s="755"/>
      <c r="PGH283" s="755"/>
      <c r="PGI283" s="755"/>
      <c r="PGJ283" s="755"/>
      <c r="PGK283" s="755"/>
      <c r="PGL283" s="755"/>
      <c r="PGM283" s="755"/>
      <c r="PGN283" s="755"/>
      <c r="PGO283" s="755"/>
      <c r="PGP283" s="755"/>
      <c r="PGQ283" s="755"/>
      <c r="PGR283" s="755"/>
      <c r="PGS283" s="755"/>
      <c r="PGT283" s="755"/>
      <c r="PGU283" s="755"/>
      <c r="PGV283" s="755"/>
      <c r="PGW283" s="755"/>
      <c r="PGX283" s="755"/>
      <c r="PGY283" s="755"/>
      <c r="PGZ283" s="755"/>
      <c r="PHA283" s="755"/>
      <c r="PHB283" s="755"/>
      <c r="PHC283" s="755"/>
      <c r="PHD283" s="755"/>
      <c r="PHE283" s="755"/>
      <c r="PHF283" s="755"/>
      <c r="PHG283" s="755"/>
      <c r="PHH283" s="755"/>
      <c r="PHI283" s="755"/>
      <c r="PHJ283" s="755"/>
      <c r="PHK283" s="755"/>
      <c r="PHL283" s="755"/>
      <c r="PHM283" s="755"/>
      <c r="PHN283" s="755"/>
      <c r="PHO283" s="755"/>
      <c r="PHP283" s="755"/>
      <c r="PHQ283" s="755"/>
      <c r="PHR283" s="755"/>
      <c r="PHS283" s="755"/>
      <c r="PHT283" s="755"/>
      <c r="PHU283" s="755"/>
      <c r="PHV283" s="755"/>
      <c r="PHW283" s="755"/>
      <c r="PHX283" s="755"/>
      <c r="PHY283" s="755"/>
      <c r="PHZ283" s="755"/>
      <c r="PIA283" s="755"/>
      <c r="PIB283" s="755"/>
      <c r="PIC283" s="755"/>
      <c r="PID283" s="755"/>
      <c r="PIE283" s="755"/>
      <c r="PIF283" s="755"/>
      <c r="PIG283" s="755"/>
      <c r="PIH283" s="755"/>
      <c r="PII283" s="755"/>
      <c r="PIJ283" s="755"/>
      <c r="PIK283" s="755"/>
      <c r="PIL283" s="755"/>
      <c r="PIM283" s="755"/>
      <c r="PIN283" s="755"/>
      <c r="PIO283" s="755"/>
      <c r="PIP283" s="755"/>
      <c r="PIQ283" s="755"/>
      <c r="PIR283" s="755"/>
      <c r="PIS283" s="755"/>
      <c r="PIT283" s="755"/>
      <c r="PIU283" s="755"/>
      <c r="PIV283" s="755"/>
      <c r="PIW283" s="755"/>
      <c r="PIX283" s="755"/>
      <c r="PIY283" s="755"/>
      <c r="PIZ283" s="755"/>
      <c r="PJA283" s="755"/>
      <c r="PJB283" s="755"/>
      <c r="PJC283" s="755"/>
      <c r="PJD283" s="755"/>
      <c r="PJE283" s="755"/>
      <c r="PJF283" s="755"/>
      <c r="PJG283" s="755"/>
      <c r="PJH283" s="755"/>
      <c r="PJI283" s="755"/>
      <c r="PJJ283" s="755"/>
      <c r="PJK283" s="755"/>
      <c r="PJL283" s="755"/>
      <c r="PJM283" s="755"/>
      <c r="PJN283" s="755"/>
      <c r="PJO283" s="755"/>
      <c r="PJP283" s="755"/>
      <c r="PJQ283" s="755"/>
      <c r="PJR283" s="755"/>
      <c r="PJS283" s="755"/>
      <c r="PJT283" s="755"/>
      <c r="PJU283" s="755"/>
      <c r="PJV283" s="755"/>
      <c r="PJW283" s="755"/>
      <c r="PJX283" s="755"/>
      <c r="PJY283" s="755"/>
      <c r="PJZ283" s="755"/>
      <c r="PKA283" s="755"/>
      <c r="PKB283" s="755"/>
      <c r="PKC283" s="755"/>
      <c r="PKD283" s="755"/>
      <c r="PKE283" s="755"/>
      <c r="PKF283" s="755"/>
      <c r="PKG283" s="755"/>
      <c r="PKH283" s="755"/>
      <c r="PKI283" s="755"/>
      <c r="PKJ283" s="755"/>
      <c r="PKK283" s="755"/>
      <c r="PKL283" s="755"/>
      <c r="PKM283" s="755"/>
      <c r="PKN283" s="755"/>
      <c r="PKO283" s="755"/>
      <c r="PKP283" s="755"/>
      <c r="PKQ283" s="755"/>
      <c r="PKR283" s="755"/>
      <c r="PKS283" s="755"/>
      <c r="PKT283" s="755"/>
      <c r="PKU283" s="755"/>
      <c r="PKV283" s="755"/>
      <c r="PKW283" s="755"/>
      <c r="PKX283" s="755"/>
      <c r="PKY283" s="755"/>
      <c r="PKZ283" s="755"/>
      <c r="PLA283" s="755"/>
      <c r="PLB283" s="755"/>
      <c r="PLC283" s="755"/>
      <c r="PLD283" s="755"/>
      <c r="PLE283" s="755"/>
      <c r="PLF283" s="755"/>
      <c r="PLG283" s="755"/>
      <c r="PLH283" s="755"/>
      <c r="PLI283" s="755"/>
      <c r="PLJ283" s="755"/>
      <c r="PLK283" s="755"/>
      <c r="PLL283" s="755"/>
      <c r="PLM283" s="755"/>
      <c r="PLN283" s="755"/>
      <c r="PLO283" s="755"/>
      <c r="PLP283" s="755"/>
      <c r="PLQ283" s="755"/>
      <c r="PLR283" s="755"/>
      <c r="PLS283" s="755"/>
      <c r="PLT283" s="755"/>
      <c r="PLU283" s="755"/>
      <c r="PLV283" s="755"/>
      <c r="PLW283" s="755"/>
      <c r="PLX283" s="755"/>
      <c r="PLY283" s="755"/>
      <c r="PLZ283" s="755"/>
      <c r="PMA283" s="755"/>
      <c r="PMB283" s="755"/>
      <c r="PMC283" s="755"/>
      <c r="PMD283" s="755"/>
      <c r="PME283" s="755"/>
      <c r="PMF283" s="755"/>
      <c r="PMG283" s="755"/>
      <c r="PMH283" s="755"/>
      <c r="PMI283" s="755"/>
      <c r="PMJ283" s="755"/>
      <c r="PMK283" s="755"/>
      <c r="PML283" s="755"/>
      <c r="PMM283" s="755"/>
      <c r="PMN283" s="755"/>
      <c r="PMO283" s="755"/>
      <c r="PMP283" s="755"/>
      <c r="PMQ283" s="755"/>
      <c r="PMR283" s="755"/>
      <c r="PMS283" s="755"/>
      <c r="PMT283" s="755"/>
      <c r="PMU283" s="755"/>
      <c r="PMV283" s="755"/>
      <c r="PMW283" s="755"/>
      <c r="PMX283" s="755"/>
      <c r="PMY283" s="755"/>
      <c r="PMZ283" s="755"/>
      <c r="PNA283" s="755"/>
      <c r="PNB283" s="755"/>
      <c r="PNC283" s="755"/>
      <c r="PND283" s="755"/>
      <c r="PNE283" s="755"/>
      <c r="PNF283" s="755"/>
      <c r="PNG283" s="755"/>
      <c r="PNH283" s="755"/>
      <c r="PNI283" s="755"/>
      <c r="PNJ283" s="755"/>
      <c r="PNK283" s="755"/>
      <c r="PNL283" s="755"/>
      <c r="PNM283" s="755"/>
      <c r="PNN283" s="755"/>
      <c r="PNO283" s="755"/>
      <c r="PNP283" s="755"/>
      <c r="PNQ283" s="755"/>
      <c r="PNR283" s="755"/>
      <c r="PNS283" s="755"/>
      <c r="PNT283" s="755"/>
      <c r="PNU283" s="755"/>
      <c r="PNV283" s="755"/>
      <c r="PNW283" s="755"/>
      <c r="PNX283" s="755"/>
      <c r="PNY283" s="755"/>
      <c r="PNZ283" s="755"/>
      <c r="POA283" s="755"/>
      <c r="POB283" s="755"/>
      <c r="POC283" s="755"/>
      <c r="POD283" s="755"/>
      <c r="POE283" s="755"/>
      <c r="POF283" s="755"/>
      <c r="POG283" s="755"/>
      <c r="POH283" s="755"/>
      <c r="POI283" s="755"/>
      <c r="POJ283" s="755"/>
      <c r="POK283" s="755"/>
      <c r="POL283" s="755"/>
      <c r="POM283" s="755"/>
      <c r="PON283" s="755"/>
      <c r="POO283" s="755"/>
      <c r="POP283" s="755"/>
      <c r="POQ283" s="755"/>
      <c r="POR283" s="755"/>
      <c r="POS283" s="755"/>
      <c r="POT283" s="755"/>
      <c r="POU283" s="755"/>
      <c r="POV283" s="755"/>
      <c r="POW283" s="755"/>
      <c r="POX283" s="755"/>
      <c r="POY283" s="755"/>
      <c r="POZ283" s="755"/>
      <c r="PPA283" s="755"/>
      <c r="PPB283" s="755"/>
      <c r="PPC283" s="755"/>
      <c r="PPD283" s="755"/>
      <c r="PPE283" s="755"/>
      <c r="PPF283" s="755"/>
      <c r="PPG283" s="755"/>
      <c r="PPH283" s="755"/>
      <c r="PPI283" s="755"/>
      <c r="PPJ283" s="755"/>
      <c r="PPK283" s="755"/>
      <c r="PPL283" s="755"/>
      <c r="PPM283" s="755"/>
      <c r="PPN283" s="755"/>
      <c r="PPO283" s="755"/>
      <c r="PPP283" s="755"/>
      <c r="PPQ283" s="755"/>
      <c r="PPR283" s="755"/>
      <c r="PPS283" s="755"/>
      <c r="PPT283" s="755"/>
      <c r="PPU283" s="755"/>
      <c r="PPV283" s="755"/>
      <c r="PPW283" s="755"/>
      <c r="PPX283" s="755"/>
      <c r="PPY283" s="755"/>
      <c r="PPZ283" s="755"/>
      <c r="PQA283" s="755"/>
      <c r="PQB283" s="755"/>
      <c r="PQC283" s="755"/>
      <c r="PQD283" s="755"/>
      <c r="PQE283" s="755"/>
      <c r="PQF283" s="755"/>
      <c r="PQG283" s="755"/>
      <c r="PQH283" s="755"/>
      <c r="PQI283" s="755"/>
      <c r="PQJ283" s="755"/>
      <c r="PQK283" s="755"/>
      <c r="PQL283" s="755"/>
      <c r="PQM283" s="755"/>
      <c r="PQN283" s="755"/>
      <c r="PQO283" s="755"/>
      <c r="PQP283" s="755"/>
      <c r="PQQ283" s="755"/>
      <c r="PQR283" s="755"/>
      <c r="PQS283" s="755"/>
      <c r="PQT283" s="755"/>
      <c r="PQU283" s="755"/>
      <c r="PQV283" s="755"/>
      <c r="PQW283" s="755"/>
      <c r="PQX283" s="755"/>
      <c r="PQY283" s="755"/>
      <c r="PQZ283" s="755"/>
      <c r="PRA283" s="755"/>
      <c r="PRB283" s="755"/>
      <c r="PRC283" s="755"/>
      <c r="PRD283" s="755"/>
      <c r="PRE283" s="755"/>
      <c r="PRF283" s="755"/>
      <c r="PRG283" s="755"/>
      <c r="PRH283" s="755"/>
      <c r="PRI283" s="755"/>
      <c r="PRJ283" s="755"/>
      <c r="PRK283" s="755"/>
      <c r="PRL283" s="755"/>
      <c r="PRM283" s="755"/>
      <c r="PRN283" s="755"/>
      <c r="PRO283" s="755"/>
      <c r="PRP283" s="755"/>
      <c r="PRQ283" s="755"/>
      <c r="PRR283" s="755"/>
      <c r="PRS283" s="755"/>
      <c r="PRT283" s="755"/>
      <c r="PRU283" s="755"/>
      <c r="PRV283" s="755"/>
      <c r="PRW283" s="755"/>
      <c r="PRX283" s="755"/>
      <c r="PRY283" s="755"/>
      <c r="PRZ283" s="755"/>
      <c r="PSA283" s="755"/>
      <c r="PSB283" s="755"/>
      <c r="PSC283" s="755"/>
      <c r="PSD283" s="755"/>
      <c r="PSE283" s="755"/>
      <c r="PSF283" s="755"/>
      <c r="PSG283" s="755"/>
      <c r="PSH283" s="755"/>
      <c r="PSI283" s="755"/>
      <c r="PSJ283" s="755"/>
      <c r="PSK283" s="755"/>
      <c r="PSL283" s="755"/>
      <c r="PSM283" s="755"/>
      <c r="PSN283" s="755"/>
      <c r="PSO283" s="755"/>
      <c r="PSP283" s="755"/>
      <c r="PSQ283" s="755"/>
      <c r="PSR283" s="755"/>
      <c r="PSS283" s="755"/>
      <c r="PST283" s="755"/>
      <c r="PSU283" s="755"/>
      <c r="PSV283" s="755"/>
      <c r="PSW283" s="755"/>
      <c r="PSX283" s="755"/>
      <c r="PSY283" s="755"/>
      <c r="PSZ283" s="755"/>
      <c r="PTA283" s="755"/>
      <c r="PTB283" s="755"/>
      <c r="PTC283" s="755"/>
      <c r="PTD283" s="755"/>
      <c r="PTE283" s="755"/>
      <c r="PTF283" s="755"/>
      <c r="PTG283" s="755"/>
      <c r="PTH283" s="755"/>
      <c r="PTI283" s="755"/>
      <c r="PTJ283" s="755"/>
      <c r="PTK283" s="755"/>
      <c r="PTL283" s="755"/>
      <c r="PTM283" s="755"/>
      <c r="PTN283" s="755"/>
      <c r="PTO283" s="755"/>
      <c r="PTP283" s="755"/>
      <c r="PTQ283" s="755"/>
      <c r="PTR283" s="755"/>
      <c r="PTS283" s="755"/>
      <c r="PTT283" s="755"/>
      <c r="PTU283" s="755"/>
      <c r="PTV283" s="755"/>
      <c r="PTW283" s="755"/>
      <c r="PTX283" s="755"/>
      <c r="PTY283" s="755"/>
      <c r="PTZ283" s="755"/>
      <c r="PUA283" s="755"/>
      <c r="PUB283" s="755"/>
      <c r="PUC283" s="755"/>
      <c r="PUD283" s="755"/>
      <c r="PUE283" s="755"/>
      <c r="PUF283" s="755"/>
      <c r="PUG283" s="755"/>
      <c r="PUH283" s="755"/>
      <c r="PUI283" s="755"/>
      <c r="PUJ283" s="755"/>
      <c r="PUK283" s="755"/>
      <c r="PUL283" s="755"/>
      <c r="PUM283" s="755"/>
      <c r="PUN283" s="755"/>
      <c r="PUO283" s="755"/>
      <c r="PUP283" s="755"/>
      <c r="PUQ283" s="755"/>
      <c r="PUR283" s="755"/>
      <c r="PUS283" s="755"/>
      <c r="PUT283" s="755"/>
      <c r="PUU283" s="755"/>
      <c r="PUV283" s="755"/>
      <c r="PUW283" s="755"/>
      <c r="PUX283" s="755"/>
      <c r="PUY283" s="755"/>
      <c r="PUZ283" s="755"/>
      <c r="PVA283" s="755"/>
      <c r="PVB283" s="755"/>
      <c r="PVC283" s="755"/>
      <c r="PVD283" s="755"/>
      <c r="PVE283" s="755"/>
      <c r="PVF283" s="755"/>
      <c r="PVG283" s="755"/>
      <c r="PVH283" s="755"/>
      <c r="PVI283" s="755"/>
      <c r="PVJ283" s="755"/>
      <c r="PVK283" s="755"/>
      <c r="PVL283" s="755"/>
      <c r="PVM283" s="755"/>
      <c r="PVN283" s="755"/>
      <c r="PVO283" s="755"/>
      <c r="PVP283" s="755"/>
      <c r="PVQ283" s="755"/>
      <c r="PVR283" s="755"/>
      <c r="PVS283" s="755"/>
      <c r="PVT283" s="755"/>
      <c r="PVU283" s="755"/>
      <c r="PVV283" s="755"/>
      <c r="PVW283" s="755"/>
      <c r="PVX283" s="755"/>
      <c r="PVY283" s="755"/>
      <c r="PVZ283" s="755"/>
      <c r="PWA283" s="755"/>
      <c r="PWB283" s="755"/>
      <c r="PWC283" s="755"/>
      <c r="PWD283" s="755"/>
      <c r="PWE283" s="755"/>
      <c r="PWF283" s="755"/>
      <c r="PWG283" s="755"/>
      <c r="PWH283" s="755"/>
      <c r="PWI283" s="755"/>
      <c r="PWJ283" s="755"/>
      <c r="PWK283" s="755"/>
      <c r="PWL283" s="755"/>
      <c r="PWM283" s="755"/>
      <c r="PWN283" s="755"/>
      <c r="PWO283" s="755"/>
      <c r="PWP283" s="755"/>
      <c r="PWQ283" s="755"/>
      <c r="PWR283" s="755"/>
      <c r="PWS283" s="755"/>
      <c r="PWT283" s="755"/>
      <c r="PWU283" s="755"/>
      <c r="PWV283" s="755"/>
      <c r="PWW283" s="755"/>
      <c r="PWX283" s="755"/>
      <c r="PWY283" s="755"/>
      <c r="PWZ283" s="755"/>
      <c r="PXA283" s="755"/>
      <c r="PXB283" s="755"/>
      <c r="PXC283" s="755"/>
      <c r="PXD283" s="755"/>
      <c r="PXE283" s="755"/>
      <c r="PXF283" s="755"/>
      <c r="PXG283" s="755"/>
      <c r="PXH283" s="755"/>
      <c r="PXI283" s="755"/>
      <c r="PXJ283" s="755"/>
      <c r="PXK283" s="755"/>
      <c r="PXL283" s="755"/>
      <c r="PXM283" s="755"/>
      <c r="PXN283" s="755"/>
      <c r="PXO283" s="755"/>
      <c r="PXP283" s="755"/>
      <c r="PXQ283" s="755"/>
      <c r="PXR283" s="755"/>
      <c r="PXS283" s="755"/>
      <c r="PXT283" s="755"/>
      <c r="PXU283" s="755"/>
      <c r="PXV283" s="755"/>
      <c r="PXW283" s="755"/>
      <c r="PXX283" s="755"/>
      <c r="PXY283" s="755"/>
      <c r="PXZ283" s="755"/>
      <c r="PYA283" s="755"/>
      <c r="PYB283" s="755"/>
      <c r="PYC283" s="755"/>
      <c r="PYD283" s="755"/>
      <c r="PYE283" s="755"/>
      <c r="PYF283" s="755"/>
      <c r="PYG283" s="755"/>
      <c r="PYH283" s="755"/>
      <c r="PYI283" s="755"/>
      <c r="PYJ283" s="755"/>
      <c r="PYK283" s="755"/>
      <c r="PYL283" s="755"/>
      <c r="PYM283" s="755"/>
      <c r="PYN283" s="755"/>
      <c r="PYO283" s="755"/>
      <c r="PYP283" s="755"/>
      <c r="PYQ283" s="755"/>
      <c r="PYR283" s="755"/>
      <c r="PYS283" s="755"/>
      <c r="PYT283" s="755"/>
      <c r="PYU283" s="755"/>
      <c r="PYV283" s="755"/>
      <c r="PYW283" s="755"/>
      <c r="PYX283" s="755"/>
      <c r="PYY283" s="755"/>
      <c r="PYZ283" s="755"/>
      <c r="PZA283" s="755"/>
      <c r="PZB283" s="755"/>
      <c r="PZC283" s="755"/>
      <c r="PZD283" s="755"/>
      <c r="PZE283" s="755"/>
      <c r="PZF283" s="755"/>
      <c r="PZG283" s="755"/>
      <c r="PZH283" s="755"/>
      <c r="PZI283" s="755"/>
      <c r="PZJ283" s="755"/>
      <c r="PZK283" s="755"/>
      <c r="PZL283" s="755"/>
      <c r="PZM283" s="755"/>
      <c r="PZN283" s="755"/>
      <c r="PZO283" s="755"/>
      <c r="PZP283" s="755"/>
      <c r="PZQ283" s="755"/>
      <c r="PZR283" s="755"/>
      <c r="PZS283" s="755"/>
      <c r="PZT283" s="755"/>
      <c r="PZU283" s="755"/>
      <c r="PZV283" s="755"/>
      <c r="PZW283" s="755"/>
      <c r="PZX283" s="755"/>
      <c r="PZY283" s="755"/>
      <c r="PZZ283" s="755"/>
      <c r="QAA283" s="755"/>
      <c r="QAB283" s="755"/>
      <c r="QAC283" s="755"/>
      <c r="QAD283" s="755"/>
      <c r="QAE283" s="755"/>
      <c r="QAF283" s="755"/>
      <c r="QAG283" s="755"/>
      <c r="QAH283" s="755"/>
      <c r="QAI283" s="755"/>
      <c r="QAJ283" s="755"/>
      <c r="QAK283" s="755"/>
      <c r="QAL283" s="755"/>
      <c r="QAM283" s="755"/>
      <c r="QAN283" s="755"/>
      <c r="QAO283" s="755"/>
      <c r="QAP283" s="755"/>
      <c r="QAQ283" s="755"/>
      <c r="QAR283" s="755"/>
      <c r="QAS283" s="755"/>
      <c r="QAT283" s="755"/>
      <c r="QAU283" s="755"/>
      <c r="QAV283" s="755"/>
      <c r="QAW283" s="755"/>
      <c r="QAX283" s="755"/>
      <c r="QAY283" s="755"/>
      <c r="QAZ283" s="755"/>
      <c r="QBA283" s="755"/>
      <c r="QBB283" s="755"/>
      <c r="QBC283" s="755"/>
      <c r="QBD283" s="755"/>
      <c r="QBE283" s="755"/>
      <c r="QBF283" s="755"/>
      <c r="QBG283" s="755"/>
      <c r="QBH283" s="755"/>
      <c r="QBI283" s="755"/>
      <c r="QBJ283" s="755"/>
      <c r="QBK283" s="755"/>
      <c r="QBL283" s="755"/>
      <c r="QBM283" s="755"/>
      <c r="QBN283" s="755"/>
      <c r="QBO283" s="755"/>
      <c r="QBP283" s="755"/>
      <c r="QBQ283" s="755"/>
      <c r="QBR283" s="755"/>
      <c r="QBS283" s="755"/>
      <c r="QBT283" s="755"/>
      <c r="QBU283" s="755"/>
      <c r="QBV283" s="755"/>
      <c r="QBW283" s="755"/>
      <c r="QBX283" s="755"/>
      <c r="QBY283" s="755"/>
      <c r="QBZ283" s="755"/>
      <c r="QCA283" s="755"/>
      <c r="QCB283" s="755"/>
      <c r="QCC283" s="755"/>
      <c r="QCD283" s="755"/>
      <c r="QCE283" s="755"/>
      <c r="QCF283" s="755"/>
      <c r="QCG283" s="755"/>
      <c r="QCH283" s="755"/>
      <c r="QCI283" s="755"/>
      <c r="QCJ283" s="755"/>
      <c r="QCK283" s="755"/>
      <c r="QCL283" s="755"/>
      <c r="QCM283" s="755"/>
      <c r="QCN283" s="755"/>
      <c r="QCO283" s="755"/>
      <c r="QCP283" s="755"/>
      <c r="QCQ283" s="755"/>
      <c r="QCR283" s="755"/>
      <c r="QCS283" s="755"/>
      <c r="QCT283" s="755"/>
      <c r="QCU283" s="755"/>
      <c r="QCV283" s="755"/>
      <c r="QCW283" s="755"/>
      <c r="QCX283" s="755"/>
      <c r="QCY283" s="755"/>
      <c r="QCZ283" s="755"/>
      <c r="QDA283" s="755"/>
      <c r="QDB283" s="755"/>
      <c r="QDC283" s="755"/>
      <c r="QDD283" s="755"/>
      <c r="QDE283" s="755"/>
      <c r="QDF283" s="755"/>
      <c r="QDG283" s="755"/>
      <c r="QDH283" s="755"/>
      <c r="QDI283" s="755"/>
      <c r="QDJ283" s="755"/>
      <c r="QDK283" s="755"/>
      <c r="QDL283" s="755"/>
      <c r="QDM283" s="755"/>
      <c r="QDN283" s="755"/>
      <c r="QDO283" s="755"/>
      <c r="QDP283" s="755"/>
      <c r="QDQ283" s="755"/>
      <c r="QDR283" s="755"/>
      <c r="QDS283" s="755"/>
      <c r="QDT283" s="755"/>
      <c r="QDU283" s="755"/>
      <c r="QDV283" s="755"/>
      <c r="QDW283" s="755"/>
      <c r="QDX283" s="755"/>
      <c r="QDY283" s="755"/>
      <c r="QDZ283" s="755"/>
      <c r="QEA283" s="755"/>
      <c r="QEB283" s="755"/>
      <c r="QEC283" s="755"/>
      <c r="QED283" s="755"/>
      <c r="QEE283" s="755"/>
      <c r="QEF283" s="755"/>
      <c r="QEG283" s="755"/>
      <c r="QEH283" s="755"/>
      <c r="QEI283" s="755"/>
      <c r="QEJ283" s="755"/>
      <c r="QEK283" s="755"/>
      <c r="QEL283" s="755"/>
      <c r="QEM283" s="755"/>
      <c r="QEN283" s="755"/>
      <c r="QEO283" s="755"/>
      <c r="QEP283" s="755"/>
      <c r="QEQ283" s="755"/>
      <c r="QER283" s="755"/>
      <c r="QES283" s="755"/>
      <c r="QET283" s="755"/>
      <c r="QEU283" s="755"/>
      <c r="QEV283" s="755"/>
      <c r="QEW283" s="755"/>
      <c r="QEX283" s="755"/>
      <c r="QEY283" s="755"/>
      <c r="QEZ283" s="755"/>
      <c r="QFA283" s="755"/>
      <c r="QFB283" s="755"/>
      <c r="QFC283" s="755"/>
      <c r="QFD283" s="755"/>
      <c r="QFE283" s="755"/>
      <c r="QFF283" s="755"/>
      <c r="QFG283" s="755"/>
      <c r="QFH283" s="755"/>
      <c r="QFI283" s="755"/>
      <c r="QFJ283" s="755"/>
      <c r="QFK283" s="755"/>
      <c r="QFL283" s="755"/>
      <c r="QFM283" s="755"/>
      <c r="QFN283" s="755"/>
      <c r="QFO283" s="755"/>
      <c r="QFP283" s="755"/>
      <c r="QFQ283" s="755"/>
      <c r="QFR283" s="755"/>
      <c r="QFS283" s="755"/>
      <c r="QFT283" s="755"/>
      <c r="QFU283" s="755"/>
      <c r="QFV283" s="755"/>
      <c r="QFW283" s="755"/>
      <c r="QFX283" s="755"/>
      <c r="QFY283" s="755"/>
      <c r="QFZ283" s="755"/>
      <c r="QGA283" s="755"/>
      <c r="QGB283" s="755"/>
      <c r="QGC283" s="755"/>
      <c r="QGD283" s="755"/>
      <c r="QGE283" s="755"/>
      <c r="QGF283" s="755"/>
      <c r="QGG283" s="755"/>
      <c r="QGH283" s="755"/>
      <c r="QGI283" s="755"/>
      <c r="QGJ283" s="755"/>
      <c r="QGK283" s="755"/>
      <c r="QGL283" s="755"/>
      <c r="QGM283" s="755"/>
      <c r="QGN283" s="755"/>
      <c r="QGO283" s="755"/>
      <c r="QGP283" s="755"/>
      <c r="QGQ283" s="755"/>
      <c r="QGR283" s="755"/>
      <c r="QGS283" s="755"/>
      <c r="QGT283" s="755"/>
      <c r="QGU283" s="755"/>
      <c r="QGV283" s="755"/>
      <c r="QGW283" s="755"/>
      <c r="QGX283" s="755"/>
      <c r="QGY283" s="755"/>
      <c r="QGZ283" s="755"/>
      <c r="QHA283" s="755"/>
      <c r="QHB283" s="755"/>
      <c r="QHC283" s="755"/>
      <c r="QHD283" s="755"/>
      <c r="QHE283" s="755"/>
      <c r="QHF283" s="755"/>
      <c r="QHG283" s="755"/>
      <c r="QHH283" s="755"/>
      <c r="QHI283" s="755"/>
      <c r="QHJ283" s="755"/>
      <c r="QHK283" s="755"/>
      <c r="QHL283" s="755"/>
      <c r="QHM283" s="755"/>
      <c r="QHN283" s="755"/>
      <c r="QHO283" s="755"/>
      <c r="QHP283" s="755"/>
      <c r="QHQ283" s="755"/>
      <c r="QHR283" s="755"/>
      <c r="QHS283" s="755"/>
      <c r="QHT283" s="755"/>
      <c r="QHU283" s="755"/>
      <c r="QHV283" s="755"/>
      <c r="QHW283" s="755"/>
      <c r="QHX283" s="755"/>
      <c r="QHY283" s="755"/>
      <c r="QHZ283" s="755"/>
      <c r="QIA283" s="755"/>
      <c r="QIB283" s="755"/>
      <c r="QIC283" s="755"/>
      <c r="QID283" s="755"/>
      <c r="QIE283" s="755"/>
      <c r="QIF283" s="755"/>
      <c r="QIG283" s="755"/>
      <c r="QIH283" s="755"/>
      <c r="QII283" s="755"/>
      <c r="QIJ283" s="755"/>
      <c r="QIK283" s="755"/>
      <c r="QIL283" s="755"/>
      <c r="QIM283" s="755"/>
      <c r="QIN283" s="755"/>
      <c r="QIO283" s="755"/>
      <c r="QIP283" s="755"/>
      <c r="QIQ283" s="755"/>
      <c r="QIR283" s="755"/>
      <c r="QIS283" s="755"/>
      <c r="QIT283" s="755"/>
      <c r="QIU283" s="755"/>
      <c r="QIV283" s="755"/>
      <c r="QIW283" s="755"/>
      <c r="QIX283" s="755"/>
      <c r="QIY283" s="755"/>
      <c r="QIZ283" s="755"/>
      <c r="QJA283" s="755"/>
      <c r="QJB283" s="755"/>
      <c r="QJC283" s="755"/>
      <c r="QJD283" s="755"/>
      <c r="QJE283" s="755"/>
      <c r="QJF283" s="755"/>
      <c r="QJG283" s="755"/>
      <c r="QJH283" s="755"/>
      <c r="QJI283" s="755"/>
      <c r="QJJ283" s="755"/>
      <c r="QJK283" s="755"/>
      <c r="QJL283" s="755"/>
      <c r="QJM283" s="755"/>
      <c r="QJN283" s="755"/>
      <c r="QJO283" s="755"/>
      <c r="QJP283" s="755"/>
      <c r="QJQ283" s="755"/>
      <c r="QJR283" s="755"/>
      <c r="QJS283" s="755"/>
      <c r="QJT283" s="755"/>
      <c r="QJU283" s="755"/>
      <c r="QJV283" s="755"/>
      <c r="QJW283" s="755"/>
      <c r="QJX283" s="755"/>
      <c r="QJY283" s="755"/>
      <c r="QJZ283" s="755"/>
      <c r="QKA283" s="755"/>
      <c r="QKB283" s="755"/>
      <c r="QKC283" s="755"/>
      <c r="QKD283" s="755"/>
      <c r="QKE283" s="755"/>
      <c r="QKF283" s="755"/>
      <c r="QKG283" s="755"/>
      <c r="QKH283" s="755"/>
      <c r="QKI283" s="755"/>
      <c r="QKJ283" s="755"/>
      <c r="QKK283" s="755"/>
      <c r="QKL283" s="755"/>
      <c r="QKM283" s="755"/>
      <c r="QKN283" s="755"/>
      <c r="QKO283" s="755"/>
      <c r="QKP283" s="755"/>
      <c r="QKQ283" s="755"/>
      <c r="QKR283" s="755"/>
      <c r="QKS283" s="755"/>
      <c r="QKT283" s="755"/>
      <c r="QKU283" s="755"/>
      <c r="QKV283" s="755"/>
      <c r="QKW283" s="755"/>
      <c r="QKX283" s="755"/>
      <c r="QKY283" s="755"/>
      <c r="QKZ283" s="755"/>
      <c r="QLA283" s="755"/>
      <c r="QLB283" s="755"/>
      <c r="QLC283" s="755"/>
      <c r="QLD283" s="755"/>
      <c r="QLE283" s="755"/>
      <c r="QLF283" s="755"/>
      <c r="QLG283" s="755"/>
      <c r="QLH283" s="755"/>
      <c r="QLI283" s="755"/>
      <c r="QLJ283" s="755"/>
      <c r="QLK283" s="755"/>
      <c r="QLL283" s="755"/>
      <c r="QLM283" s="755"/>
      <c r="QLN283" s="755"/>
      <c r="QLO283" s="755"/>
      <c r="QLP283" s="755"/>
      <c r="QLQ283" s="755"/>
      <c r="QLR283" s="755"/>
      <c r="QLS283" s="755"/>
      <c r="QLT283" s="755"/>
      <c r="QLU283" s="755"/>
      <c r="QLV283" s="755"/>
      <c r="QLW283" s="755"/>
      <c r="QLX283" s="755"/>
      <c r="QLY283" s="755"/>
      <c r="QLZ283" s="755"/>
      <c r="QMA283" s="755"/>
      <c r="QMB283" s="755"/>
      <c r="QMC283" s="755"/>
      <c r="QMD283" s="755"/>
      <c r="QME283" s="755"/>
      <c r="QMF283" s="755"/>
      <c r="QMG283" s="755"/>
      <c r="QMH283" s="755"/>
      <c r="QMI283" s="755"/>
      <c r="QMJ283" s="755"/>
      <c r="QMK283" s="755"/>
      <c r="QML283" s="755"/>
      <c r="QMM283" s="755"/>
      <c r="QMN283" s="755"/>
      <c r="QMO283" s="755"/>
      <c r="QMP283" s="755"/>
      <c r="QMQ283" s="755"/>
      <c r="QMR283" s="755"/>
      <c r="QMS283" s="755"/>
      <c r="QMT283" s="755"/>
      <c r="QMU283" s="755"/>
      <c r="QMV283" s="755"/>
      <c r="QMW283" s="755"/>
      <c r="QMX283" s="755"/>
      <c r="QMY283" s="755"/>
      <c r="QMZ283" s="755"/>
      <c r="QNA283" s="755"/>
      <c r="QNB283" s="755"/>
      <c r="QNC283" s="755"/>
      <c r="QND283" s="755"/>
      <c r="QNE283" s="755"/>
      <c r="QNF283" s="755"/>
      <c r="QNG283" s="755"/>
      <c r="QNH283" s="755"/>
      <c r="QNI283" s="755"/>
      <c r="QNJ283" s="755"/>
      <c r="QNK283" s="755"/>
      <c r="QNL283" s="755"/>
      <c r="QNM283" s="755"/>
      <c r="QNN283" s="755"/>
      <c r="QNO283" s="755"/>
      <c r="QNP283" s="755"/>
      <c r="QNQ283" s="755"/>
      <c r="QNR283" s="755"/>
      <c r="QNS283" s="755"/>
      <c r="QNT283" s="755"/>
      <c r="QNU283" s="755"/>
      <c r="QNV283" s="755"/>
      <c r="QNW283" s="755"/>
      <c r="QNX283" s="755"/>
      <c r="QNY283" s="755"/>
      <c r="QNZ283" s="755"/>
      <c r="QOA283" s="755"/>
      <c r="QOB283" s="755"/>
      <c r="QOC283" s="755"/>
      <c r="QOD283" s="755"/>
      <c r="QOE283" s="755"/>
      <c r="QOF283" s="755"/>
      <c r="QOG283" s="755"/>
      <c r="QOH283" s="755"/>
      <c r="QOI283" s="755"/>
      <c r="QOJ283" s="755"/>
      <c r="QOK283" s="755"/>
      <c r="QOL283" s="755"/>
      <c r="QOM283" s="755"/>
      <c r="QON283" s="755"/>
      <c r="QOO283" s="755"/>
      <c r="QOP283" s="755"/>
      <c r="QOQ283" s="755"/>
      <c r="QOR283" s="755"/>
      <c r="QOS283" s="755"/>
      <c r="QOT283" s="755"/>
      <c r="QOU283" s="755"/>
      <c r="QOV283" s="755"/>
      <c r="QOW283" s="755"/>
      <c r="QOX283" s="755"/>
      <c r="QOY283" s="755"/>
      <c r="QOZ283" s="755"/>
      <c r="QPA283" s="755"/>
      <c r="QPB283" s="755"/>
      <c r="QPC283" s="755"/>
      <c r="QPD283" s="755"/>
      <c r="QPE283" s="755"/>
      <c r="QPF283" s="755"/>
      <c r="QPG283" s="755"/>
      <c r="QPH283" s="755"/>
      <c r="QPI283" s="755"/>
      <c r="QPJ283" s="755"/>
      <c r="QPK283" s="755"/>
      <c r="QPL283" s="755"/>
      <c r="QPM283" s="755"/>
      <c r="QPN283" s="755"/>
      <c r="QPO283" s="755"/>
      <c r="QPP283" s="755"/>
      <c r="QPQ283" s="755"/>
      <c r="QPR283" s="755"/>
      <c r="QPS283" s="755"/>
      <c r="QPT283" s="755"/>
      <c r="QPU283" s="755"/>
      <c r="QPV283" s="755"/>
      <c r="QPW283" s="755"/>
      <c r="QPX283" s="755"/>
      <c r="QPY283" s="755"/>
      <c r="QPZ283" s="755"/>
      <c r="QQA283" s="755"/>
      <c r="QQB283" s="755"/>
      <c r="QQC283" s="755"/>
      <c r="QQD283" s="755"/>
      <c r="QQE283" s="755"/>
      <c r="QQF283" s="755"/>
      <c r="QQG283" s="755"/>
      <c r="QQH283" s="755"/>
      <c r="QQI283" s="755"/>
      <c r="QQJ283" s="755"/>
      <c r="QQK283" s="755"/>
      <c r="QQL283" s="755"/>
      <c r="QQM283" s="755"/>
      <c r="QQN283" s="755"/>
      <c r="QQO283" s="755"/>
      <c r="QQP283" s="755"/>
      <c r="QQQ283" s="755"/>
      <c r="QQR283" s="755"/>
      <c r="QQS283" s="755"/>
      <c r="QQT283" s="755"/>
      <c r="QQU283" s="755"/>
      <c r="QQV283" s="755"/>
      <c r="QQW283" s="755"/>
      <c r="QQX283" s="755"/>
      <c r="QQY283" s="755"/>
      <c r="QQZ283" s="755"/>
      <c r="QRA283" s="755"/>
      <c r="QRB283" s="755"/>
      <c r="QRC283" s="755"/>
      <c r="QRD283" s="755"/>
      <c r="QRE283" s="755"/>
      <c r="QRF283" s="755"/>
      <c r="QRG283" s="755"/>
      <c r="QRH283" s="755"/>
      <c r="QRI283" s="755"/>
      <c r="QRJ283" s="755"/>
      <c r="QRK283" s="755"/>
      <c r="QRL283" s="755"/>
      <c r="QRM283" s="755"/>
      <c r="QRN283" s="755"/>
      <c r="QRO283" s="755"/>
      <c r="QRP283" s="755"/>
      <c r="QRQ283" s="755"/>
      <c r="QRR283" s="755"/>
      <c r="QRS283" s="755"/>
      <c r="QRT283" s="755"/>
      <c r="QRU283" s="755"/>
      <c r="QRV283" s="755"/>
      <c r="QRW283" s="755"/>
      <c r="QRX283" s="755"/>
      <c r="QRY283" s="755"/>
      <c r="QRZ283" s="755"/>
      <c r="QSA283" s="755"/>
      <c r="QSB283" s="755"/>
      <c r="QSC283" s="755"/>
      <c r="QSD283" s="755"/>
      <c r="QSE283" s="755"/>
      <c r="QSF283" s="755"/>
      <c r="QSG283" s="755"/>
      <c r="QSH283" s="755"/>
      <c r="QSI283" s="755"/>
      <c r="QSJ283" s="755"/>
      <c r="QSK283" s="755"/>
      <c r="QSL283" s="755"/>
      <c r="QSM283" s="755"/>
      <c r="QSN283" s="755"/>
      <c r="QSO283" s="755"/>
      <c r="QSP283" s="755"/>
      <c r="QSQ283" s="755"/>
      <c r="QSR283" s="755"/>
      <c r="QSS283" s="755"/>
      <c r="QST283" s="755"/>
      <c r="QSU283" s="755"/>
      <c r="QSV283" s="755"/>
      <c r="QSW283" s="755"/>
      <c r="QSX283" s="755"/>
      <c r="QSY283" s="755"/>
      <c r="QSZ283" s="755"/>
      <c r="QTA283" s="755"/>
      <c r="QTB283" s="755"/>
      <c r="QTC283" s="755"/>
      <c r="QTD283" s="755"/>
      <c r="QTE283" s="755"/>
      <c r="QTF283" s="755"/>
      <c r="QTG283" s="755"/>
      <c r="QTH283" s="755"/>
      <c r="QTI283" s="755"/>
      <c r="QTJ283" s="755"/>
      <c r="QTK283" s="755"/>
      <c r="QTL283" s="755"/>
      <c r="QTM283" s="755"/>
      <c r="QTN283" s="755"/>
      <c r="QTO283" s="755"/>
      <c r="QTP283" s="755"/>
      <c r="QTQ283" s="755"/>
      <c r="QTR283" s="755"/>
      <c r="QTS283" s="755"/>
      <c r="QTT283" s="755"/>
      <c r="QTU283" s="755"/>
      <c r="QTV283" s="755"/>
      <c r="QTW283" s="755"/>
      <c r="QTX283" s="755"/>
      <c r="QTY283" s="755"/>
      <c r="QTZ283" s="755"/>
      <c r="QUA283" s="755"/>
      <c r="QUB283" s="755"/>
      <c r="QUC283" s="755"/>
      <c r="QUD283" s="755"/>
      <c r="QUE283" s="755"/>
      <c r="QUF283" s="755"/>
      <c r="QUG283" s="755"/>
      <c r="QUH283" s="755"/>
      <c r="QUI283" s="755"/>
      <c r="QUJ283" s="755"/>
      <c r="QUK283" s="755"/>
      <c r="QUL283" s="755"/>
      <c r="QUM283" s="755"/>
      <c r="QUN283" s="755"/>
      <c r="QUO283" s="755"/>
      <c r="QUP283" s="755"/>
      <c r="QUQ283" s="755"/>
      <c r="QUR283" s="755"/>
      <c r="QUS283" s="755"/>
      <c r="QUT283" s="755"/>
      <c r="QUU283" s="755"/>
      <c r="QUV283" s="755"/>
      <c r="QUW283" s="755"/>
      <c r="QUX283" s="755"/>
      <c r="QUY283" s="755"/>
      <c r="QUZ283" s="755"/>
      <c r="QVA283" s="755"/>
      <c r="QVB283" s="755"/>
      <c r="QVC283" s="755"/>
      <c r="QVD283" s="755"/>
      <c r="QVE283" s="755"/>
      <c r="QVF283" s="755"/>
      <c r="QVG283" s="755"/>
      <c r="QVH283" s="755"/>
      <c r="QVI283" s="755"/>
      <c r="QVJ283" s="755"/>
      <c r="QVK283" s="755"/>
      <c r="QVL283" s="755"/>
      <c r="QVM283" s="755"/>
      <c r="QVN283" s="755"/>
      <c r="QVO283" s="755"/>
      <c r="QVP283" s="755"/>
      <c r="QVQ283" s="755"/>
      <c r="QVR283" s="755"/>
      <c r="QVS283" s="755"/>
      <c r="QVT283" s="755"/>
      <c r="QVU283" s="755"/>
      <c r="QVV283" s="755"/>
      <c r="QVW283" s="755"/>
      <c r="QVX283" s="755"/>
      <c r="QVY283" s="755"/>
      <c r="QVZ283" s="755"/>
      <c r="QWA283" s="755"/>
      <c r="QWB283" s="755"/>
      <c r="QWC283" s="755"/>
      <c r="QWD283" s="755"/>
      <c r="QWE283" s="755"/>
      <c r="QWF283" s="755"/>
      <c r="QWG283" s="755"/>
      <c r="QWH283" s="755"/>
      <c r="QWI283" s="755"/>
      <c r="QWJ283" s="755"/>
      <c r="QWK283" s="755"/>
      <c r="QWL283" s="755"/>
      <c r="QWM283" s="755"/>
      <c r="QWN283" s="755"/>
      <c r="QWO283" s="755"/>
      <c r="QWP283" s="755"/>
      <c r="QWQ283" s="755"/>
      <c r="QWR283" s="755"/>
      <c r="QWS283" s="755"/>
      <c r="QWT283" s="755"/>
      <c r="QWU283" s="755"/>
      <c r="QWV283" s="755"/>
      <c r="QWW283" s="755"/>
      <c r="QWX283" s="755"/>
      <c r="QWY283" s="755"/>
      <c r="QWZ283" s="755"/>
      <c r="QXA283" s="755"/>
      <c r="QXB283" s="755"/>
      <c r="QXC283" s="755"/>
      <c r="QXD283" s="755"/>
      <c r="QXE283" s="755"/>
      <c r="QXF283" s="755"/>
      <c r="QXG283" s="755"/>
      <c r="QXH283" s="755"/>
      <c r="QXI283" s="755"/>
      <c r="QXJ283" s="755"/>
      <c r="QXK283" s="755"/>
      <c r="QXL283" s="755"/>
      <c r="QXM283" s="755"/>
      <c r="QXN283" s="755"/>
      <c r="QXO283" s="755"/>
      <c r="QXP283" s="755"/>
      <c r="QXQ283" s="755"/>
      <c r="QXR283" s="755"/>
      <c r="QXS283" s="755"/>
      <c r="QXT283" s="755"/>
      <c r="QXU283" s="755"/>
      <c r="QXV283" s="755"/>
      <c r="QXW283" s="755"/>
      <c r="QXX283" s="755"/>
      <c r="QXY283" s="755"/>
      <c r="QXZ283" s="755"/>
      <c r="QYA283" s="755"/>
      <c r="QYB283" s="755"/>
      <c r="QYC283" s="755"/>
      <c r="QYD283" s="755"/>
      <c r="QYE283" s="755"/>
      <c r="QYF283" s="755"/>
      <c r="QYG283" s="755"/>
      <c r="QYH283" s="755"/>
      <c r="QYI283" s="755"/>
      <c r="QYJ283" s="755"/>
      <c r="QYK283" s="755"/>
      <c r="QYL283" s="755"/>
      <c r="QYM283" s="755"/>
      <c r="QYN283" s="755"/>
      <c r="QYO283" s="755"/>
      <c r="QYP283" s="755"/>
      <c r="QYQ283" s="755"/>
      <c r="QYR283" s="755"/>
      <c r="QYS283" s="755"/>
      <c r="QYT283" s="755"/>
      <c r="QYU283" s="755"/>
      <c r="QYV283" s="755"/>
      <c r="QYW283" s="755"/>
      <c r="QYX283" s="755"/>
      <c r="QYY283" s="755"/>
      <c r="QYZ283" s="755"/>
      <c r="QZA283" s="755"/>
      <c r="QZB283" s="755"/>
      <c r="QZC283" s="755"/>
      <c r="QZD283" s="755"/>
      <c r="QZE283" s="755"/>
      <c r="QZF283" s="755"/>
      <c r="QZG283" s="755"/>
      <c r="QZH283" s="755"/>
      <c r="QZI283" s="755"/>
      <c r="QZJ283" s="755"/>
      <c r="QZK283" s="755"/>
      <c r="QZL283" s="755"/>
      <c r="QZM283" s="755"/>
      <c r="QZN283" s="755"/>
      <c r="QZO283" s="755"/>
      <c r="QZP283" s="755"/>
      <c r="QZQ283" s="755"/>
      <c r="QZR283" s="755"/>
      <c r="QZS283" s="755"/>
      <c r="QZT283" s="755"/>
      <c r="QZU283" s="755"/>
      <c r="QZV283" s="755"/>
      <c r="QZW283" s="755"/>
      <c r="QZX283" s="755"/>
      <c r="QZY283" s="755"/>
      <c r="QZZ283" s="755"/>
      <c r="RAA283" s="755"/>
      <c r="RAB283" s="755"/>
      <c r="RAC283" s="755"/>
      <c r="RAD283" s="755"/>
      <c r="RAE283" s="755"/>
      <c r="RAF283" s="755"/>
      <c r="RAG283" s="755"/>
      <c r="RAH283" s="755"/>
      <c r="RAI283" s="755"/>
      <c r="RAJ283" s="755"/>
      <c r="RAK283" s="755"/>
      <c r="RAL283" s="755"/>
      <c r="RAM283" s="755"/>
      <c r="RAN283" s="755"/>
      <c r="RAO283" s="755"/>
      <c r="RAP283" s="755"/>
      <c r="RAQ283" s="755"/>
      <c r="RAR283" s="755"/>
      <c r="RAS283" s="755"/>
      <c r="RAT283" s="755"/>
      <c r="RAU283" s="755"/>
      <c r="RAV283" s="755"/>
      <c r="RAW283" s="755"/>
      <c r="RAX283" s="755"/>
      <c r="RAY283" s="755"/>
      <c r="RAZ283" s="755"/>
      <c r="RBA283" s="755"/>
      <c r="RBB283" s="755"/>
      <c r="RBC283" s="755"/>
      <c r="RBD283" s="755"/>
      <c r="RBE283" s="755"/>
      <c r="RBF283" s="755"/>
      <c r="RBG283" s="755"/>
      <c r="RBH283" s="755"/>
      <c r="RBI283" s="755"/>
      <c r="RBJ283" s="755"/>
      <c r="RBK283" s="755"/>
      <c r="RBL283" s="755"/>
      <c r="RBM283" s="755"/>
      <c r="RBN283" s="755"/>
      <c r="RBO283" s="755"/>
      <c r="RBP283" s="755"/>
      <c r="RBQ283" s="755"/>
      <c r="RBR283" s="755"/>
      <c r="RBS283" s="755"/>
      <c r="RBT283" s="755"/>
      <c r="RBU283" s="755"/>
      <c r="RBV283" s="755"/>
      <c r="RBW283" s="755"/>
      <c r="RBX283" s="755"/>
      <c r="RBY283" s="755"/>
      <c r="RBZ283" s="755"/>
      <c r="RCA283" s="755"/>
      <c r="RCB283" s="755"/>
      <c r="RCC283" s="755"/>
      <c r="RCD283" s="755"/>
      <c r="RCE283" s="755"/>
      <c r="RCF283" s="755"/>
      <c r="RCG283" s="755"/>
      <c r="RCH283" s="755"/>
      <c r="RCI283" s="755"/>
      <c r="RCJ283" s="755"/>
      <c r="RCK283" s="755"/>
      <c r="RCL283" s="755"/>
      <c r="RCM283" s="755"/>
      <c r="RCN283" s="755"/>
      <c r="RCO283" s="755"/>
      <c r="RCP283" s="755"/>
      <c r="RCQ283" s="755"/>
      <c r="RCR283" s="755"/>
      <c r="RCS283" s="755"/>
      <c r="RCT283" s="755"/>
      <c r="RCU283" s="755"/>
      <c r="RCV283" s="755"/>
      <c r="RCW283" s="755"/>
      <c r="RCX283" s="755"/>
      <c r="RCY283" s="755"/>
      <c r="RCZ283" s="755"/>
      <c r="RDA283" s="755"/>
      <c r="RDB283" s="755"/>
      <c r="RDC283" s="755"/>
      <c r="RDD283" s="755"/>
      <c r="RDE283" s="755"/>
      <c r="RDF283" s="755"/>
      <c r="RDG283" s="755"/>
      <c r="RDH283" s="755"/>
      <c r="RDI283" s="755"/>
      <c r="RDJ283" s="755"/>
      <c r="RDK283" s="755"/>
      <c r="RDL283" s="755"/>
      <c r="RDM283" s="755"/>
      <c r="RDN283" s="755"/>
      <c r="RDO283" s="755"/>
      <c r="RDP283" s="755"/>
      <c r="RDQ283" s="755"/>
      <c r="RDR283" s="755"/>
      <c r="RDS283" s="755"/>
      <c r="RDT283" s="755"/>
      <c r="RDU283" s="755"/>
      <c r="RDV283" s="755"/>
      <c r="RDW283" s="755"/>
      <c r="RDX283" s="755"/>
      <c r="RDY283" s="755"/>
      <c r="RDZ283" s="755"/>
      <c r="REA283" s="755"/>
      <c r="REB283" s="755"/>
      <c r="REC283" s="755"/>
      <c r="RED283" s="755"/>
      <c r="REE283" s="755"/>
      <c r="REF283" s="755"/>
      <c r="REG283" s="755"/>
      <c r="REH283" s="755"/>
      <c r="REI283" s="755"/>
      <c r="REJ283" s="755"/>
      <c r="REK283" s="755"/>
      <c r="REL283" s="755"/>
      <c r="REM283" s="755"/>
      <c r="REN283" s="755"/>
      <c r="REO283" s="755"/>
      <c r="REP283" s="755"/>
      <c r="REQ283" s="755"/>
      <c r="RER283" s="755"/>
      <c r="RES283" s="755"/>
      <c r="RET283" s="755"/>
      <c r="REU283" s="755"/>
      <c r="REV283" s="755"/>
      <c r="REW283" s="755"/>
      <c r="REX283" s="755"/>
      <c r="REY283" s="755"/>
      <c r="REZ283" s="755"/>
      <c r="RFA283" s="755"/>
      <c r="RFB283" s="755"/>
      <c r="RFC283" s="755"/>
      <c r="RFD283" s="755"/>
      <c r="RFE283" s="755"/>
      <c r="RFF283" s="755"/>
      <c r="RFG283" s="755"/>
      <c r="RFH283" s="755"/>
      <c r="RFI283" s="755"/>
      <c r="RFJ283" s="755"/>
      <c r="RFK283" s="755"/>
      <c r="RFL283" s="755"/>
      <c r="RFM283" s="755"/>
      <c r="RFN283" s="755"/>
      <c r="RFO283" s="755"/>
      <c r="RFP283" s="755"/>
      <c r="RFQ283" s="755"/>
      <c r="RFR283" s="755"/>
      <c r="RFS283" s="755"/>
      <c r="RFT283" s="755"/>
      <c r="RFU283" s="755"/>
      <c r="RFV283" s="755"/>
      <c r="RFW283" s="755"/>
      <c r="RFX283" s="755"/>
      <c r="RFY283" s="755"/>
      <c r="RFZ283" s="755"/>
      <c r="RGA283" s="755"/>
      <c r="RGB283" s="755"/>
      <c r="RGC283" s="755"/>
      <c r="RGD283" s="755"/>
      <c r="RGE283" s="755"/>
      <c r="RGF283" s="755"/>
      <c r="RGG283" s="755"/>
      <c r="RGH283" s="755"/>
      <c r="RGI283" s="755"/>
      <c r="RGJ283" s="755"/>
      <c r="RGK283" s="755"/>
      <c r="RGL283" s="755"/>
      <c r="RGM283" s="755"/>
      <c r="RGN283" s="755"/>
      <c r="RGO283" s="755"/>
      <c r="RGP283" s="755"/>
      <c r="RGQ283" s="755"/>
      <c r="RGR283" s="755"/>
      <c r="RGS283" s="755"/>
      <c r="RGT283" s="755"/>
      <c r="RGU283" s="755"/>
      <c r="RGV283" s="755"/>
      <c r="RGW283" s="755"/>
      <c r="RGX283" s="755"/>
      <c r="RGY283" s="755"/>
      <c r="RGZ283" s="755"/>
      <c r="RHA283" s="755"/>
      <c r="RHB283" s="755"/>
      <c r="RHC283" s="755"/>
      <c r="RHD283" s="755"/>
      <c r="RHE283" s="755"/>
      <c r="RHF283" s="755"/>
      <c r="RHG283" s="755"/>
      <c r="RHH283" s="755"/>
      <c r="RHI283" s="755"/>
      <c r="RHJ283" s="755"/>
      <c r="RHK283" s="755"/>
      <c r="RHL283" s="755"/>
      <c r="RHM283" s="755"/>
      <c r="RHN283" s="755"/>
      <c r="RHO283" s="755"/>
      <c r="RHP283" s="755"/>
      <c r="RHQ283" s="755"/>
      <c r="RHR283" s="755"/>
      <c r="RHS283" s="755"/>
      <c r="RHT283" s="755"/>
      <c r="RHU283" s="755"/>
      <c r="RHV283" s="755"/>
      <c r="RHW283" s="755"/>
      <c r="RHX283" s="755"/>
      <c r="RHY283" s="755"/>
      <c r="RHZ283" s="755"/>
      <c r="RIA283" s="755"/>
      <c r="RIB283" s="755"/>
      <c r="RIC283" s="755"/>
      <c r="RID283" s="755"/>
      <c r="RIE283" s="755"/>
      <c r="RIF283" s="755"/>
      <c r="RIG283" s="755"/>
      <c r="RIH283" s="755"/>
      <c r="RII283" s="755"/>
      <c r="RIJ283" s="755"/>
      <c r="RIK283" s="755"/>
      <c r="RIL283" s="755"/>
      <c r="RIM283" s="755"/>
      <c r="RIN283" s="755"/>
      <c r="RIO283" s="755"/>
      <c r="RIP283" s="755"/>
      <c r="RIQ283" s="755"/>
      <c r="RIR283" s="755"/>
      <c r="RIS283" s="755"/>
      <c r="RIT283" s="755"/>
      <c r="RIU283" s="755"/>
      <c r="RIV283" s="755"/>
      <c r="RIW283" s="755"/>
      <c r="RIX283" s="755"/>
      <c r="RIY283" s="755"/>
      <c r="RIZ283" s="755"/>
      <c r="RJA283" s="755"/>
      <c r="RJB283" s="755"/>
      <c r="RJC283" s="755"/>
      <c r="RJD283" s="755"/>
      <c r="RJE283" s="755"/>
      <c r="RJF283" s="755"/>
      <c r="RJG283" s="755"/>
      <c r="RJH283" s="755"/>
      <c r="RJI283" s="755"/>
      <c r="RJJ283" s="755"/>
      <c r="RJK283" s="755"/>
      <c r="RJL283" s="755"/>
      <c r="RJM283" s="755"/>
      <c r="RJN283" s="755"/>
      <c r="RJO283" s="755"/>
      <c r="RJP283" s="755"/>
      <c r="RJQ283" s="755"/>
      <c r="RJR283" s="755"/>
      <c r="RJS283" s="755"/>
      <c r="RJT283" s="755"/>
      <c r="RJU283" s="755"/>
      <c r="RJV283" s="755"/>
      <c r="RJW283" s="755"/>
      <c r="RJX283" s="755"/>
      <c r="RJY283" s="755"/>
      <c r="RJZ283" s="755"/>
      <c r="RKA283" s="755"/>
      <c r="RKB283" s="755"/>
      <c r="RKC283" s="755"/>
      <c r="RKD283" s="755"/>
      <c r="RKE283" s="755"/>
      <c r="RKF283" s="755"/>
      <c r="RKG283" s="755"/>
      <c r="RKH283" s="755"/>
      <c r="RKI283" s="755"/>
      <c r="RKJ283" s="755"/>
      <c r="RKK283" s="755"/>
      <c r="RKL283" s="755"/>
      <c r="RKM283" s="755"/>
      <c r="RKN283" s="755"/>
      <c r="RKO283" s="755"/>
      <c r="RKP283" s="755"/>
      <c r="RKQ283" s="755"/>
      <c r="RKR283" s="755"/>
      <c r="RKS283" s="755"/>
      <c r="RKT283" s="755"/>
      <c r="RKU283" s="755"/>
      <c r="RKV283" s="755"/>
      <c r="RKW283" s="755"/>
      <c r="RKX283" s="755"/>
      <c r="RKY283" s="755"/>
      <c r="RKZ283" s="755"/>
      <c r="RLA283" s="755"/>
      <c r="RLB283" s="755"/>
      <c r="RLC283" s="755"/>
      <c r="RLD283" s="755"/>
      <c r="RLE283" s="755"/>
      <c r="RLF283" s="755"/>
      <c r="RLG283" s="755"/>
      <c r="RLH283" s="755"/>
      <c r="RLI283" s="755"/>
      <c r="RLJ283" s="755"/>
      <c r="RLK283" s="755"/>
      <c r="RLL283" s="755"/>
      <c r="RLM283" s="755"/>
      <c r="RLN283" s="755"/>
      <c r="RLO283" s="755"/>
      <c r="RLP283" s="755"/>
      <c r="RLQ283" s="755"/>
      <c r="RLR283" s="755"/>
      <c r="RLS283" s="755"/>
      <c r="RLT283" s="755"/>
      <c r="RLU283" s="755"/>
      <c r="RLV283" s="755"/>
      <c r="RLW283" s="755"/>
      <c r="RLX283" s="755"/>
      <c r="RLY283" s="755"/>
      <c r="RLZ283" s="755"/>
      <c r="RMA283" s="755"/>
      <c r="RMB283" s="755"/>
      <c r="RMC283" s="755"/>
      <c r="RMD283" s="755"/>
      <c r="RME283" s="755"/>
      <c r="RMF283" s="755"/>
      <c r="RMG283" s="755"/>
      <c r="RMH283" s="755"/>
      <c r="RMI283" s="755"/>
      <c r="RMJ283" s="755"/>
      <c r="RMK283" s="755"/>
      <c r="RML283" s="755"/>
      <c r="RMM283" s="755"/>
      <c r="RMN283" s="755"/>
      <c r="RMO283" s="755"/>
      <c r="RMP283" s="755"/>
      <c r="RMQ283" s="755"/>
      <c r="RMR283" s="755"/>
      <c r="RMS283" s="755"/>
      <c r="RMT283" s="755"/>
      <c r="RMU283" s="755"/>
      <c r="RMV283" s="755"/>
      <c r="RMW283" s="755"/>
      <c r="RMX283" s="755"/>
      <c r="RMY283" s="755"/>
      <c r="RMZ283" s="755"/>
      <c r="RNA283" s="755"/>
      <c r="RNB283" s="755"/>
      <c r="RNC283" s="755"/>
      <c r="RND283" s="755"/>
      <c r="RNE283" s="755"/>
      <c r="RNF283" s="755"/>
      <c r="RNG283" s="755"/>
      <c r="RNH283" s="755"/>
      <c r="RNI283" s="755"/>
      <c r="RNJ283" s="755"/>
      <c r="RNK283" s="755"/>
      <c r="RNL283" s="755"/>
      <c r="RNM283" s="755"/>
      <c r="RNN283" s="755"/>
      <c r="RNO283" s="755"/>
      <c r="RNP283" s="755"/>
      <c r="RNQ283" s="755"/>
      <c r="RNR283" s="755"/>
      <c r="RNS283" s="755"/>
      <c r="RNT283" s="755"/>
      <c r="RNU283" s="755"/>
      <c r="RNV283" s="755"/>
      <c r="RNW283" s="755"/>
      <c r="RNX283" s="755"/>
      <c r="RNY283" s="755"/>
      <c r="RNZ283" s="755"/>
      <c r="ROA283" s="755"/>
      <c r="ROB283" s="755"/>
      <c r="ROC283" s="755"/>
      <c r="ROD283" s="755"/>
      <c r="ROE283" s="755"/>
      <c r="ROF283" s="755"/>
      <c r="ROG283" s="755"/>
      <c r="ROH283" s="755"/>
      <c r="ROI283" s="755"/>
      <c r="ROJ283" s="755"/>
      <c r="ROK283" s="755"/>
      <c r="ROL283" s="755"/>
      <c r="ROM283" s="755"/>
      <c r="RON283" s="755"/>
      <c r="ROO283" s="755"/>
      <c r="ROP283" s="755"/>
      <c r="ROQ283" s="755"/>
      <c r="ROR283" s="755"/>
      <c r="ROS283" s="755"/>
      <c r="ROT283" s="755"/>
      <c r="ROU283" s="755"/>
      <c r="ROV283" s="755"/>
      <c r="ROW283" s="755"/>
      <c r="ROX283" s="755"/>
      <c r="ROY283" s="755"/>
      <c r="ROZ283" s="755"/>
      <c r="RPA283" s="755"/>
      <c r="RPB283" s="755"/>
      <c r="RPC283" s="755"/>
      <c r="RPD283" s="755"/>
      <c r="RPE283" s="755"/>
      <c r="RPF283" s="755"/>
      <c r="RPG283" s="755"/>
      <c r="RPH283" s="755"/>
      <c r="RPI283" s="755"/>
      <c r="RPJ283" s="755"/>
      <c r="RPK283" s="755"/>
      <c r="RPL283" s="755"/>
      <c r="RPM283" s="755"/>
      <c r="RPN283" s="755"/>
      <c r="RPO283" s="755"/>
      <c r="RPP283" s="755"/>
      <c r="RPQ283" s="755"/>
      <c r="RPR283" s="755"/>
      <c r="RPS283" s="755"/>
      <c r="RPT283" s="755"/>
      <c r="RPU283" s="755"/>
      <c r="RPV283" s="755"/>
      <c r="RPW283" s="755"/>
      <c r="RPX283" s="755"/>
      <c r="RPY283" s="755"/>
      <c r="RPZ283" s="755"/>
      <c r="RQA283" s="755"/>
      <c r="RQB283" s="755"/>
      <c r="RQC283" s="755"/>
      <c r="RQD283" s="755"/>
      <c r="RQE283" s="755"/>
      <c r="RQF283" s="755"/>
      <c r="RQG283" s="755"/>
      <c r="RQH283" s="755"/>
      <c r="RQI283" s="755"/>
      <c r="RQJ283" s="755"/>
      <c r="RQK283" s="755"/>
      <c r="RQL283" s="755"/>
      <c r="RQM283" s="755"/>
      <c r="RQN283" s="755"/>
      <c r="RQO283" s="755"/>
      <c r="RQP283" s="755"/>
      <c r="RQQ283" s="755"/>
      <c r="RQR283" s="755"/>
      <c r="RQS283" s="755"/>
      <c r="RQT283" s="755"/>
      <c r="RQU283" s="755"/>
      <c r="RQV283" s="755"/>
      <c r="RQW283" s="755"/>
      <c r="RQX283" s="755"/>
      <c r="RQY283" s="755"/>
      <c r="RQZ283" s="755"/>
      <c r="RRA283" s="755"/>
      <c r="RRB283" s="755"/>
      <c r="RRC283" s="755"/>
      <c r="RRD283" s="755"/>
      <c r="RRE283" s="755"/>
      <c r="RRF283" s="755"/>
      <c r="RRG283" s="755"/>
      <c r="RRH283" s="755"/>
      <c r="RRI283" s="755"/>
      <c r="RRJ283" s="755"/>
      <c r="RRK283" s="755"/>
      <c r="RRL283" s="755"/>
      <c r="RRM283" s="755"/>
      <c r="RRN283" s="755"/>
      <c r="RRO283" s="755"/>
      <c r="RRP283" s="755"/>
      <c r="RRQ283" s="755"/>
      <c r="RRR283" s="755"/>
      <c r="RRS283" s="755"/>
      <c r="RRT283" s="755"/>
      <c r="RRU283" s="755"/>
      <c r="RRV283" s="755"/>
      <c r="RRW283" s="755"/>
      <c r="RRX283" s="755"/>
      <c r="RRY283" s="755"/>
      <c r="RRZ283" s="755"/>
      <c r="RSA283" s="755"/>
      <c r="RSB283" s="755"/>
      <c r="RSC283" s="755"/>
      <c r="RSD283" s="755"/>
      <c r="RSE283" s="755"/>
      <c r="RSF283" s="755"/>
      <c r="RSG283" s="755"/>
      <c r="RSH283" s="755"/>
      <c r="RSI283" s="755"/>
      <c r="RSJ283" s="755"/>
      <c r="RSK283" s="755"/>
      <c r="RSL283" s="755"/>
      <c r="RSM283" s="755"/>
      <c r="RSN283" s="755"/>
      <c r="RSO283" s="755"/>
      <c r="RSP283" s="755"/>
      <c r="RSQ283" s="755"/>
      <c r="RSR283" s="755"/>
      <c r="RSS283" s="755"/>
      <c r="RST283" s="755"/>
      <c r="RSU283" s="755"/>
      <c r="RSV283" s="755"/>
      <c r="RSW283" s="755"/>
      <c r="RSX283" s="755"/>
      <c r="RSY283" s="755"/>
      <c r="RSZ283" s="755"/>
      <c r="RTA283" s="755"/>
      <c r="RTB283" s="755"/>
      <c r="RTC283" s="755"/>
      <c r="RTD283" s="755"/>
      <c r="RTE283" s="755"/>
      <c r="RTF283" s="755"/>
      <c r="RTG283" s="755"/>
      <c r="RTH283" s="755"/>
      <c r="RTI283" s="755"/>
      <c r="RTJ283" s="755"/>
      <c r="RTK283" s="755"/>
      <c r="RTL283" s="755"/>
      <c r="RTM283" s="755"/>
      <c r="RTN283" s="755"/>
      <c r="RTO283" s="755"/>
      <c r="RTP283" s="755"/>
      <c r="RTQ283" s="755"/>
      <c r="RTR283" s="755"/>
      <c r="RTS283" s="755"/>
      <c r="RTT283" s="755"/>
      <c r="RTU283" s="755"/>
      <c r="RTV283" s="755"/>
      <c r="RTW283" s="755"/>
      <c r="RTX283" s="755"/>
      <c r="RTY283" s="755"/>
      <c r="RTZ283" s="755"/>
      <c r="RUA283" s="755"/>
      <c r="RUB283" s="755"/>
      <c r="RUC283" s="755"/>
      <c r="RUD283" s="755"/>
      <c r="RUE283" s="755"/>
      <c r="RUF283" s="755"/>
      <c r="RUG283" s="755"/>
      <c r="RUH283" s="755"/>
      <c r="RUI283" s="755"/>
      <c r="RUJ283" s="755"/>
      <c r="RUK283" s="755"/>
      <c r="RUL283" s="755"/>
      <c r="RUM283" s="755"/>
      <c r="RUN283" s="755"/>
      <c r="RUO283" s="755"/>
      <c r="RUP283" s="755"/>
      <c r="RUQ283" s="755"/>
      <c r="RUR283" s="755"/>
      <c r="RUS283" s="755"/>
      <c r="RUT283" s="755"/>
      <c r="RUU283" s="755"/>
      <c r="RUV283" s="755"/>
      <c r="RUW283" s="755"/>
      <c r="RUX283" s="755"/>
      <c r="RUY283" s="755"/>
      <c r="RUZ283" s="755"/>
      <c r="RVA283" s="755"/>
      <c r="RVB283" s="755"/>
      <c r="RVC283" s="755"/>
      <c r="RVD283" s="755"/>
      <c r="RVE283" s="755"/>
      <c r="RVF283" s="755"/>
      <c r="RVG283" s="755"/>
      <c r="RVH283" s="755"/>
      <c r="RVI283" s="755"/>
      <c r="RVJ283" s="755"/>
      <c r="RVK283" s="755"/>
      <c r="RVL283" s="755"/>
      <c r="RVM283" s="755"/>
      <c r="RVN283" s="755"/>
      <c r="RVO283" s="755"/>
      <c r="RVP283" s="755"/>
      <c r="RVQ283" s="755"/>
      <c r="RVR283" s="755"/>
      <c r="RVS283" s="755"/>
      <c r="RVT283" s="755"/>
      <c r="RVU283" s="755"/>
      <c r="RVV283" s="755"/>
      <c r="RVW283" s="755"/>
      <c r="RVX283" s="755"/>
      <c r="RVY283" s="755"/>
      <c r="RVZ283" s="755"/>
      <c r="RWA283" s="755"/>
      <c r="RWB283" s="755"/>
      <c r="RWC283" s="755"/>
      <c r="RWD283" s="755"/>
      <c r="RWE283" s="755"/>
      <c r="RWF283" s="755"/>
      <c r="RWG283" s="755"/>
      <c r="RWH283" s="755"/>
      <c r="RWI283" s="755"/>
      <c r="RWJ283" s="755"/>
      <c r="RWK283" s="755"/>
      <c r="RWL283" s="755"/>
      <c r="RWM283" s="755"/>
      <c r="RWN283" s="755"/>
      <c r="RWO283" s="755"/>
      <c r="RWP283" s="755"/>
      <c r="RWQ283" s="755"/>
      <c r="RWR283" s="755"/>
      <c r="RWS283" s="755"/>
      <c r="RWT283" s="755"/>
      <c r="RWU283" s="755"/>
      <c r="RWV283" s="755"/>
      <c r="RWW283" s="755"/>
      <c r="RWX283" s="755"/>
      <c r="RWY283" s="755"/>
      <c r="RWZ283" s="755"/>
      <c r="RXA283" s="755"/>
      <c r="RXB283" s="755"/>
      <c r="RXC283" s="755"/>
      <c r="RXD283" s="755"/>
      <c r="RXE283" s="755"/>
      <c r="RXF283" s="755"/>
      <c r="RXG283" s="755"/>
      <c r="RXH283" s="755"/>
      <c r="RXI283" s="755"/>
      <c r="RXJ283" s="755"/>
      <c r="RXK283" s="755"/>
      <c r="RXL283" s="755"/>
      <c r="RXM283" s="755"/>
      <c r="RXN283" s="755"/>
      <c r="RXO283" s="755"/>
      <c r="RXP283" s="755"/>
      <c r="RXQ283" s="755"/>
      <c r="RXR283" s="755"/>
      <c r="RXS283" s="755"/>
      <c r="RXT283" s="755"/>
      <c r="RXU283" s="755"/>
      <c r="RXV283" s="755"/>
      <c r="RXW283" s="755"/>
      <c r="RXX283" s="755"/>
      <c r="RXY283" s="755"/>
      <c r="RXZ283" s="755"/>
      <c r="RYA283" s="755"/>
      <c r="RYB283" s="755"/>
      <c r="RYC283" s="755"/>
      <c r="RYD283" s="755"/>
      <c r="RYE283" s="755"/>
      <c r="RYF283" s="755"/>
      <c r="RYG283" s="755"/>
      <c r="RYH283" s="755"/>
      <c r="RYI283" s="755"/>
      <c r="RYJ283" s="755"/>
      <c r="RYK283" s="755"/>
      <c r="RYL283" s="755"/>
      <c r="RYM283" s="755"/>
      <c r="RYN283" s="755"/>
      <c r="RYO283" s="755"/>
      <c r="RYP283" s="755"/>
      <c r="RYQ283" s="755"/>
      <c r="RYR283" s="755"/>
      <c r="RYS283" s="755"/>
      <c r="RYT283" s="755"/>
      <c r="RYU283" s="755"/>
      <c r="RYV283" s="755"/>
      <c r="RYW283" s="755"/>
      <c r="RYX283" s="755"/>
      <c r="RYY283" s="755"/>
      <c r="RYZ283" s="755"/>
      <c r="RZA283" s="755"/>
      <c r="RZB283" s="755"/>
      <c r="RZC283" s="755"/>
      <c r="RZD283" s="755"/>
      <c r="RZE283" s="755"/>
      <c r="RZF283" s="755"/>
      <c r="RZG283" s="755"/>
      <c r="RZH283" s="755"/>
      <c r="RZI283" s="755"/>
      <c r="RZJ283" s="755"/>
      <c r="RZK283" s="755"/>
      <c r="RZL283" s="755"/>
      <c r="RZM283" s="755"/>
      <c r="RZN283" s="755"/>
      <c r="RZO283" s="755"/>
      <c r="RZP283" s="755"/>
      <c r="RZQ283" s="755"/>
      <c r="RZR283" s="755"/>
      <c r="RZS283" s="755"/>
      <c r="RZT283" s="755"/>
      <c r="RZU283" s="755"/>
      <c r="RZV283" s="755"/>
      <c r="RZW283" s="755"/>
      <c r="RZX283" s="755"/>
      <c r="RZY283" s="755"/>
      <c r="RZZ283" s="755"/>
      <c r="SAA283" s="755"/>
      <c r="SAB283" s="755"/>
      <c r="SAC283" s="755"/>
      <c r="SAD283" s="755"/>
      <c r="SAE283" s="755"/>
      <c r="SAF283" s="755"/>
      <c r="SAG283" s="755"/>
      <c r="SAH283" s="755"/>
      <c r="SAI283" s="755"/>
      <c r="SAJ283" s="755"/>
      <c r="SAK283" s="755"/>
      <c r="SAL283" s="755"/>
      <c r="SAM283" s="755"/>
      <c r="SAN283" s="755"/>
      <c r="SAO283" s="755"/>
      <c r="SAP283" s="755"/>
      <c r="SAQ283" s="755"/>
      <c r="SAR283" s="755"/>
      <c r="SAS283" s="755"/>
      <c r="SAT283" s="755"/>
      <c r="SAU283" s="755"/>
      <c r="SAV283" s="755"/>
      <c r="SAW283" s="755"/>
      <c r="SAX283" s="755"/>
      <c r="SAY283" s="755"/>
      <c r="SAZ283" s="755"/>
      <c r="SBA283" s="755"/>
      <c r="SBB283" s="755"/>
      <c r="SBC283" s="755"/>
      <c r="SBD283" s="755"/>
      <c r="SBE283" s="755"/>
      <c r="SBF283" s="755"/>
      <c r="SBG283" s="755"/>
      <c r="SBH283" s="755"/>
      <c r="SBI283" s="755"/>
      <c r="SBJ283" s="755"/>
      <c r="SBK283" s="755"/>
      <c r="SBL283" s="755"/>
      <c r="SBM283" s="755"/>
      <c r="SBN283" s="755"/>
      <c r="SBO283" s="755"/>
      <c r="SBP283" s="755"/>
      <c r="SBQ283" s="755"/>
      <c r="SBR283" s="755"/>
      <c r="SBS283" s="755"/>
      <c r="SBT283" s="755"/>
      <c r="SBU283" s="755"/>
      <c r="SBV283" s="755"/>
      <c r="SBW283" s="755"/>
      <c r="SBX283" s="755"/>
      <c r="SBY283" s="755"/>
      <c r="SBZ283" s="755"/>
      <c r="SCA283" s="755"/>
      <c r="SCB283" s="755"/>
      <c r="SCC283" s="755"/>
      <c r="SCD283" s="755"/>
      <c r="SCE283" s="755"/>
      <c r="SCF283" s="755"/>
      <c r="SCG283" s="755"/>
      <c r="SCH283" s="755"/>
      <c r="SCI283" s="755"/>
      <c r="SCJ283" s="755"/>
      <c r="SCK283" s="755"/>
      <c r="SCL283" s="755"/>
      <c r="SCM283" s="755"/>
      <c r="SCN283" s="755"/>
      <c r="SCO283" s="755"/>
      <c r="SCP283" s="755"/>
      <c r="SCQ283" s="755"/>
      <c r="SCR283" s="755"/>
      <c r="SCS283" s="755"/>
      <c r="SCT283" s="755"/>
      <c r="SCU283" s="755"/>
      <c r="SCV283" s="755"/>
      <c r="SCW283" s="755"/>
      <c r="SCX283" s="755"/>
      <c r="SCY283" s="755"/>
      <c r="SCZ283" s="755"/>
      <c r="SDA283" s="755"/>
      <c r="SDB283" s="755"/>
      <c r="SDC283" s="755"/>
      <c r="SDD283" s="755"/>
      <c r="SDE283" s="755"/>
      <c r="SDF283" s="755"/>
      <c r="SDG283" s="755"/>
      <c r="SDH283" s="755"/>
      <c r="SDI283" s="755"/>
      <c r="SDJ283" s="755"/>
      <c r="SDK283" s="755"/>
      <c r="SDL283" s="755"/>
      <c r="SDM283" s="755"/>
      <c r="SDN283" s="755"/>
      <c r="SDO283" s="755"/>
      <c r="SDP283" s="755"/>
      <c r="SDQ283" s="755"/>
      <c r="SDR283" s="755"/>
      <c r="SDS283" s="755"/>
      <c r="SDT283" s="755"/>
      <c r="SDU283" s="755"/>
      <c r="SDV283" s="755"/>
      <c r="SDW283" s="755"/>
      <c r="SDX283" s="755"/>
      <c r="SDY283" s="755"/>
      <c r="SDZ283" s="755"/>
      <c r="SEA283" s="755"/>
      <c r="SEB283" s="755"/>
      <c r="SEC283" s="755"/>
      <c r="SED283" s="755"/>
      <c r="SEE283" s="755"/>
      <c r="SEF283" s="755"/>
      <c r="SEG283" s="755"/>
      <c r="SEH283" s="755"/>
      <c r="SEI283" s="755"/>
      <c r="SEJ283" s="755"/>
      <c r="SEK283" s="755"/>
      <c r="SEL283" s="755"/>
      <c r="SEM283" s="755"/>
      <c r="SEN283" s="755"/>
      <c r="SEO283" s="755"/>
      <c r="SEP283" s="755"/>
      <c r="SEQ283" s="755"/>
      <c r="SER283" s="755"/>
      <c r="SES283" s="755"/>
      <c r="SET283" s="755"/>
      <c r="SEU283" s="755"/>
      <c r="SEV283" s="755"/>
      <c r="SEW283" s="755"/>
      <c r="SEX283" s="755"/>
      <c r="SEY283" s="755"/>
      <c r="SEZ283" s="755"/>
      <c r="SFA283" s="755"/>
      <c r="SFB283" s="755"/>
      <c r="SFC283" s="755"/>
      <c r="SFD283" s="755"/>
      <c r="SFE283" s="755"/>
      <c r="SFF283" s="755"/>
      <c r="SFG283" s="755"/>
      <c r="SFH283" s="755"/>
      <c r="SFI283" s="755"/>
      <c r="SFJ283" s="755"/>
      <c r="SFK283" s="755"/>
      <c r="SFL283" s="755"/>
      <c r="SFM283" s="755"/>
      <c r="SFN283" s="755"/>
      <c r="SFO283" s="755"/>
      <c r="SFP283" s="755"/>
      <c r="SFQ283" s="755"/>
      <c r="SFR283" s="755"/>
      <c r="SFS283" s="755"/>
      <c r="SFT283" s="755"/>
      <c r="SFU283" s="755"/>
      <c r="SFV283" s="755"/>
      <c r="SFW283" s="755"/>
      <c r="SFX283" s="755"/>
      <c r="SFY283" s="755"/>
      <c r="SFZ283" s="755"/>
      <c r="SGA283" s="755"/>
      <c r="SGB283" s="755"/>
      <c r="SGC283" s="755"/>
      <c r="SGD283" s="755"/>
      <c r="SGE283" s="755"/>
      <c r="SGF283" s="755"/>
      <c r="SGG283" s="755"/>
      <c r="SGH283" s="755"/>
      <c r="SGI283" s="755"/>
      <c r="SGJ283" s="755"/>
      <c r="SGK283" s="755"/>
      <c r="SGL283" s="755"/>
      <c r="SGM283" s="755"/>
      <c r="SGN283" s="755"/>
      <c r="SGO283" s="755"/>
      <c r="SGP283" s="755"/>
      <c r="SGQ283" s="755"/>
      <c r="SGR283" s="755"/>
      <c r="SGS283" s="755"/>
      <c r="SGT283" s="755"/>
      <c r="SGU283" s="755"/>
      <c r="SGV283" s="755"/>
      <c r="SGW283" s="755"/>
      <c r="SGX283" s="755"/>
      <c r="SGY283" s="755"/>
      <c r="SGZ283" s="755"/>
      <c r="SHA283" s="755"/>
      <c r="SHB283" s="755"/>
      <c r="SHC283" s="755"/>
      <c r="SHD283" s="755"/>
      <c r="SHE283" s="755"/>
      <c r="SHF283" s="755"/>
      <c r="SHG283" s="755"/>
      <c r="SHH283" s="755"/>
      <c r="SHI283" s="755"/>
      <c r="SHJ283" s="755"/>
      <c r="SHK283" s="755"/>
      <c r="SHL283" s="755"/>
      <c r="SHM283" s="755"/>
      <c r="SHN283" s="755"/>
      <c r="SHO283" s="755"/>
      <c r="SHP283" s="755"/>
      <c r="SHQ283" s="755"/>
      <c r="SHR283" s="755"/>
      <c r="SHS283" s="755"/>
      <c r="SHT283" s="755"/>
      <c r="SHU283" s="755"/>
      <c r="SHV283" s="755"/>
      <c r="SHW283" s="755"/>
      <c r="SHX283" s="755"/>
      <c r="SHY283" s="755"/>
      <c r="SHZ283" s="755"/>
      <c r="SIA283" s="755"/>
      <c r="SIB283" s="755"/>
      <c r="SIC283" s="755"/>
      <c r="SID283" s="755"/>
      <c r="SIE283" s="755"/>
      <c r="SIF283" s="755"/>
      <c r="SIG283" s="755"/>
      <c r="SIH283" s="755"/>
      <c r="SII283" s="755"/>
      <c r="SIJ283" s="755"/>
      <c r="SIK283" s="755"/>
      <c r="SIL283" s="755"/>
      <c r="SIM283" s="755"/>
      <c r="SIN283" s="755"/>
      <c r="SIO283" s="755"/>
      <c r="SIP283" s="755"/>
      <c r="SIQ283" s="755"/>
      <c r="SIR283" s="755"/>
      <c r="SIS283" s="755"/>
      <c r="SIT283" s="755"/>
      <c r="SIU283" s="755"/>
      <c r="SIV283" s="755"/>
      <c r="SIW283" s="755"/>
      <c r="SIX283" s="755"/>
      <c r="SIY283" s="755"/>
      <c r="SIZ283" s="755"/>
      <c r="SJA283" s="755"/>
      <c r="SJB283" s="755"/>
      <c r="SJC283" s="755"/>
      <c r="SJD283" s="755"/>
      <c r="SJE283" s="755"/>
      <c r="SJF283" s="755"/>
      <c r="SJG283" s="755"/>
      <c r="SJH283" s="755"/>
      <c r="SJI283" s="755"/>
      <c r="SJJ283" s="755"/>
      <c r="SJK283" s="755"/>
      <c r="SJL283" s="755"/>
      <c r="SJM283" s="755"/>
      <c r="SJN283" s="755"/>
      <c r="SJO283" s="755"/>
      <c r="SJP283" s="755"/>
      <c r="SJQ283" s="755"/>
      <c r="SJR283" s="755"/>
      <c r="SJS283" s="755"/>
      <c r="SJT283" s="755"/>
      <c r="SJU283" s="755"/>
      <c r="SJV283" s="755"/>
      <c r="SJW283" s="755"/>
      <c r="SJX283" s="755"/>
      <c r="SJY283" s="755"/>
      <c r="SJZ283" s="755"/>
      <c r="SKA283" s="755"/>
      <c r="SKB283" s="755"/>
      <c r="SKC283" s="755"/>
      <c r="SKD283" s="755"/>
      <c r="SKE283" s="755"/>
      <c r="SKF283" s="755"/>
      <c r="SKG283" s="755"/>
      <c r="SKH283" s="755"/>
      <c r="SKI283" s="755"/>
      <c r="SKJ283" s="755"/>
      <c r="SKK283" s="755"/>
      <c r="SKL283" s="755"/>
      <c r="SKM283" s="755"/>
      <c r="SKN283" s="755"/>
      <c r="SKO283" s="755"/>
      <c r="SKP283" s="755"/>
      <c r="SKQ283" s="755"/>
      <c r="SKR283" s="755"/>
      <c r="SKS283" s="755"/>
      <c r="SKT283" s="755"/>
      <c r="SKU283" s="755"/>
      <c r="SKV283" s="755"/>
      <c r="SKW283" s="755"/>
      <c r="SKX283" s="755"/>
      <c r="SKY283" s="755"/>
      <c r="SKZ283" s="755"/>
      <c r="SLA283" s="755"/>
      <c r="SLB283" s="755"/>
      <c r="SLC283" s="755"/>
      <c r="SLD283" s="755"/>
      <c r="SLE283" s="755"/>
      <c r="SLF283" s="755"/>
      <c r="SLG283" s="755"/>
      <c r="SLH283" s="755"/>
      <c r="SLI283" s="755"/>
      <c r="SLJ283" s="755"/>
      <c r="SLK283" s="755"/>
      <c r="SLL283" s="755"/>
      <c r="SLM283" s="755"/>
      <c r="SLN283" s="755"/>
      <c r="SLO283" s="755"/>
      <c r="SLP283" s="755"/>
      <c r="SLQ283" s="755"/>
      <c r="SLR283" s="755"/>
      <c r="SLS283" s="755"/>
      <c r="SLT283" s="755"/>
      <c r="SLU283" s="755"/>
      <c r="SLV283" s="755"/>
      <c r="SLW283" s="755"/>
      <c r="SLX283" s="755"/>
      <c r="SLY283" s="755"/>
      <c r="SLZ283" s="755"/>
      <c r="SMA283" s="755"/>
      <c r="SMB283" s="755"/>
      <c r="SMC283" s="755"/>
      <c r="SMD283" s="755"/>
      <c r="SME283" s="755"/>
      <c r="SMF283" s="755"/>
      <c r="SMG283" s="755"/>
      <c r="SMH283" s="755"/>
      <c r="SMI283" s="755"/>
      <c r="SMJ283" s="755"/>
      <c r="SMK283" s="755"/>
      <c r="SML283" s="755"/>
      <c r="SMM283" s="755"/>
      <c r="SMN283" s="755"/>
      <c r="SMO283" s="755"/>
      <c r="SMP283" s="755"/>
      <c r="SMQ283" s="755"/>
      <c r="SMR283" s="755"/>
      <c r="SMS283" s="755"/>
      <c r="SMT283" s="755"/>
      <c r="SMU283" s="755"/>
      <c r="SMV283" s="755"/>
      <c r="SMW283" s="755"/>
      <c r="SMX283" s="755"/>
      <c r="SMY283" s="755"/>
      <c r="SMZ283" s="755"/>
      <c r="SNA283" s="755"/>
      <c r="SNB283" s="755"/>
      <c r="SNC283" s="755"/>
      <c r="SND283" s="755"/>
      <c r="SNE283" s="755"/>
      <c r="SNF283" s="755"/>
      <c r="SNG283" s="755"/>
      <c r="SNH283" s="755"/>
      <c r="SNI283" s="755"/>
      <c r="SNJ283" s="755"/>
      <c r="SNK283" s="755"/>
      <c r="SNL283" s="755"/>
      <c r="SNM283" s="755"/>
      <c r="SNN283" s="755"/>
      <c r="SNO283" s="755"/>
      <c r="SNP283" s="755"/>
      <c r="SNQ283" s="755"/>
      <c r="SNR283" s="755"/>
      <c r="SNS283" s="755"/>
      <c r="SNT283" s="755"/>
      <c r="SNU283" s="755"/>
      <c r="SNV283" s="755"/>
      <c r="SNW283" s="755"/>
      <c r="SNX283" s="755"/>
      <c r="SNY283" s="755"/>
      <c r="SNZ283" s="755"/>
      <c r="SOA283" s="755"/>
      <c r="SOB283" s="755"/>
      <c r="SOC283" s="755"/>
      <c r="SOD283" s="755"/>
      <c r="SOE283" s="755"/>
      <c r="SOF283" s="755"/>
      <c r="SOG283" s="755"/>
      <c r="SOH283" s="755"/>
      <c r="SOI283" s="755"/>
      <c r="SOJ283" s="755"/>
      <c r="SOK283" s="755"/>
      <c r="SOL283" s="755"/>
      <c r="SOM283" s="755"/>
      <c r="SON283" s="755"/>
      <c r="SOO283" s="755"/>
      <c r="SOP283" s="755"/>
      <c r="SOQ283" s="755"/>
      <c r="SOR283" s="755"/>
      <c r="SOS283" s="755"/>
      <c r="SOT283" s="755"/>
      <c r="SOU283" s="755"/>
      <c r="SOV283" s="755"/>
      <c r="SOW283" s="755"/>
      <c r="SOX283" s="755"/>
      <c r="SOY283" s="755"/>
      <c r="SOZ283" s="755"/>
      <c r="SPA283" s="755"/>
      <c r="SPB283" s="755"/>
      <c r="SPC283" s="755"/>
      <c r="SPD283" s="755"/>
      <c r="SPE283" s="755"/>
      <c r="SPF283" s="755"/>
      <c r="SPG283" s="755"/>
      <c r="SPH283" s="755"/>
      <c r="SPI283" s="755"/>
      <c r="SPJ283" s="755"/>
      <c r="SPK283" s="755"/>
      <c r="SPL283" s="755"/>
      <c r="SPM283" s="755"/>
      <c r="SPN283" s="755"/>
      <c r="SPO283" s="755"/>
      <c r="SPP283" s="755"/>
      <c r="SPQ283" s="755"/>
      <c r="SPR283" s="755"/>
      <c r="SPS283" s="755"/>
      <c r="SPT283" s="755"/>
      <c r="SPU283" s="755"/>
      <c r="SPV283" s="755"/>
      <c r="SPW283" s="755"/>
      <c r="SPX283" s="755"/>
      <c r="SPY283" s="755"/>
      <c r="SPZ283" s="755"/>
      <c r="SQA283" s="755"/>
      <c r="SQB283" s="755"/>
      <c r="SQC283" s="755"/>
      <c r="SQD283" s="755"/>
      <c r="SQE283" s="755"/>
      <c r="SQF283" s="755"/>
      <c r="SQG283" s="755"/>
      <c r="SQH283" s="755"/>
      <c r="SQI283" s="755"/>
      <c r="SQJ283" s="755"/>
      <c r="SQK283" s="755"/>
      <c r="SQL283" s="755"/>
      <c r="SQM283" s="755"/>
      <c r="SQN283" s="755"/>
      <c r="SQO283" s="755"/>
      <c r="SQP283" s="755"/>
      <c r="SQQ283" s="755"/>
      <c r="SQR283" s="755"/>
      <c r="SQS283" s="755"/>
      <c r="SQT283" s="755"/>
      <c r="SQU283" s="755"/>
      <c r="SQV283" s="755"/>
      <c r="SQW283" s="755"/>
      <c r="SQX283" s="755"/>
      <c r="SQY283" s="755"/>
      <c r="SQZ283" s="755"/>
      <c r="SRA283" s="755"/>
      <c r="SRB283" s="755"/>
      <c r="SRC283" s="755"/>
      <c r="SRD283" s="755"/>
      <c r="SRE283" s="755"/>
      <c r="SRF283" s="755"/>
      <c r="SRG283" s="755"/>
      <c r="SRH283" s="755"/>
      <c r="SRI283" s="755"/>
      <c r="SRJ283" s="755"/>
      <c r="SRK283" s="755"/>
      <c r="SRL283" s="755"/>
      <c r="SRM283" s="755"/>
      <c r="SRN283" s="755"/>
      <c r="SRO283" s="755"/>
      <c r="SRP283" s="755"/>
      <c r="SRQ283" s="755"/>
      <c r="SRR283" s="755"/>
      <c r="SRS283" s="755"/>
      <c r="SRT283" s="755"/>
      <c r="SRU283" s="755"/>
      <c r="SRV283" s="755"/>
      <c r="SRW283" s="755"/>
      <c r="SRX283" s="755"/>
      <c r="SRY283" s="755"/>
      <c r="SRZ283" s="755"/>
      <c r="SSA283" s="755"/>
      <c r="SSB283" s="755"/>
      <c r="SSC283" s="755"/>
      <c r="SSD283" s="755"/>
      <c r="SSE283" s="755"/>
      <c r="SSF283" s="755"/>
      <c r="SSG283" s="755"/>
      <c r="SSH283" s="755"/>
      <c r="SSI283" s="755"/>
      <c r="SSJ283" s="755"/>
      <c r="SSK283" s="755"/>
      <c r="SSL283" s="755"/>
      <c r="SSM283" s="755"/>
      <c r="SSN283" s="755"/>
      <c r="SSO283" s="755"/>
      <c r="SSP283" s="755"/>
      <c r="SSQ283" s="755"/>
      <c r="SSR283" s="755"/>
      <c r="SSS283" s="755"/>
      <c r="SST283" s="755"/>
      <c r="SSU283" s="755"/>
      <c r="SSV283" s="755"/>
      <c r="SSW283" s="755"/>
      <c r="SSX283" s="755"/>
      <c r="SSY283" s="755"/>
      <c r="SSZ283" s="755"/>
      <c r="STA283" s="755"/>
      <c r="STB283" s="755"/>
      <c r="STC283" s="755"/>
      <c r="STD283" s="755"/>
      <c r="STE283" s="755"/>
      <c r="STF283" s="755"/>
      <c r="STG283" s="755"/>
      <c r="STH283" s="755"/>
      <c r="STI283" s="755"/>
      <c r="STJ283" s="755"/>
      <c r="STK283" s="755"/>
      <c r="STL283" s="755"/>
      <c r="STM283" s="755"/>
      <c r="STN283" s="755"/>
      <c r="STO283" s="755"/>
      <c r="STP283" s="755"/>
      <c r="STQ283" s="755"/>
      <c r="STR283" s="755"/>
      <c r="STS283" s="755"/>
      <c r="STT283" s="755"/>
      <c r="STU283" s="755"/>
      <c r="STV283" s="755"/>
      <c r="STW283" s="755"/>
      <c r="STX283" s="755"/>
      <c r="STY283" s="755"/>
      <c r="STZ283" s="755"/>
      <c r="SUA283" s="755"/>
      <c r="SUB283" s="755"/>
      <c r="SUC283" s="755"/>
      <c r="SUD283" s="755"/>
      <c r="SUE283" s="755"/>
      <c r="SUF283" s="755"/>
      <c r="SUG283" s="755"/>
      <c r="SUH283" s="755"/>
      <c r="SUI283" s="755"/>
      <c r="SUJ283" s="755"/>
      <c r="SUK283" s="755"/>
      <c r="SUL283" s="755"/>
      <c r="SUM283" s="755"/>
      <c r="SUN283" s="755"/>
      <c r="SUO283" s="755"/>
      <c r="SUP283" s="755"/>
      <c r="SUQ283" s="755"/>
      <c r="SUR283" s="755"/>
      <c r="SUS283" s="755"/>
      <c r="SUT283" s="755"/>
      <c r="SUU283" s="755"/>
      <c r="SUV283" s="755"/>
      <c r="SUW283" s="755"/>
      <c r="SUX283" s="755"/>
      <c r="SUY283" s="755"/>
      <c r="SUZ283" s="755"/>
      <c r="SVA283" s="755"/>
      <c r="SVB283" s="755"/>
      <c r="SVC283" s="755"/>
      <c r="SVD283" s="755"/>
      <c r="SVE283" s="755"/>
      <c r="SVF283" s="755"/>
      <c r="SVG283" s="755"/>
      <c r="SVH283" s="755"/>
      <c r="SVI283" s="755"/>
      <c r="SVJ283" s="755"/>
      <c r="SVK283" s="755"/>
      <c r="SVL283" s="755"/>
      <c r="SVM283" s="755"/>
      <c r="SVN283" s="755"/>
      <c r="SVO283" s="755"/>
      <c r="SVP283" s="755"/>
      <c r="SVQ283" s="755"/>
      <c r="SVR283" s="755"/>
      <c r="SVS283" s="755"/>
      <c r="SVT283" s="755"/>
      <c r="SVU283" s="755"/>
      <c r="SVV283" s="755"/>
      <c r="SVW283" s="755"/>
      <c r="SVX283" s="755"/>
      <c r="SVY283" s="755"/>
      <c r="SVZ283" s="755"/>
      <c r="SWA283" s="755"/>
      <c r="SWB283" s="755"/>
      <c r="SWC283" s="755"/>
      <c r="SWD283" s="755"/>
      <c r="SWE283" s="755"/>
      <c r="SWF283" s="755"/>
      <c r="SWG283" s="755"/>
      <c r="SWH283" s="755"/>
      <c r="SWI283" s="755"/>
      <c r="SWJ283" s="755"/>
      <c r="SWK283" s="755"/>
      <c r="SWL283" s="755"/>
      <c r="SWM283" s="755"/>
      <c r="SWN283" s="755"/>
      <c r="SWO283" s="755"/>
      <c r="SWP283" s="755"/>
      <c r="SWQ283" s="755"/>
      <c r="SWR283" s="755"/>
      <c r="SWS283" s="755"/>
      <c r="SWT283" s="755"/>
      <c r="SWU283" s="755"/>
      <c r="SWV283" s="755"/>
      <c r="SWW283" s="755"/>
      <c r="SWX283" s="755"/>
      <c r="SWY283" s="755"/>
      <c r="SWZ283" s="755"/>
      <c r="SXA283" s="755"/>
      <c r="SXB283" s="755"/>
      <c r="SXC283" s="755"/>
      <c r="SXD283" s="755"/>
      <c r="SXE283" s="755"/>
      <c r="SXF283" s="755"/>
      <c r="SXG283" s="755"/>
      <c r="SXH283" s="755"/>
      <c r="SXI283" s="755"/>
      <c r="SXJ283" s="755"/>
      <c r="SXK283" s="755"/>
      <c r="SXL283" s="755"/>
      <c r="SXM283" s="755"/>
      <c r="SXN283" s="755"/>
      <c r="SXO283" s="755"/>
      <c r="SXP283" s="755"/>
      <c r="SXQ283" s="755"/>
      <c r="SXR283" s="755"/>
      <c r="SXS283" s="755"/>
      <c r="SXT283" s="755"/>
      <c r="SXU283" s="755"/>
      <c r="SXV283" s="755"/>
      <c r="SXW283" s="755"/>
      <c r="SXX283" s="755"/>
      <c r="SXY283" s="755"/>
      <c r="SXZ283" s="755"/>
      <c r="SYA283" s="755"/>
      <c r="SYB283" s="755"/>
      <c r="SYC283" s="755"/>
      <c r="SYD283" s="755"/>
      <c r="SYE283" s="755"/>
      <c r="SYF283" s="755"/>
      <c r="SYG283" s="755"/>
      <c r="SYH283" s="755"/>
      <c r="SYI283" s="755"/>
      <c r="SYJ283" s="755"/>
      <c r="SYK283" s="755"/>
      <c r="SYL283" s="755"/>
      <c r="SYM283" s="755"/>
      <c r="SYN283" s="755"/>
      <c r="SYO283" s="755"/>
      <c r="SYP283" s="755"/>
      <c r="SYQ283" s="755"/>
      <c r="SYR283" s="755"/>
      <c r="SYS283" s="755"/>
      <c r="SYT283" s="755"/>
      <c r="SYU283" s="755"/>
      <c r="SYV283" s="755"/>
      <c r="SYW283" s="755"/>
      <c r="SYX283" s="755"/>
      <c r="SYY283" s="755"/>
      <c r="SYZ283" s="755"/>
      <c r="SZA283" s="755"/>
      <c r="SZB283" s="755"/>
      <c r="SZC283" s="755"/>
      <c r="SZD283" s="755"/>
      <c r="SZE283" s="755"/>
      <c r="SZF283" s="755"/>
      <c r="SZG283" s="755"/>
      <c r="SZH283" s="755"/>
      <c r="SZI283" s="755"/>
      <c r="SZJ283" s="755"/>
      <c r="SZK283" s="755"/>
      <c r="SZL283" s="755"/>
      <c r="SZM283" s="755"/>
      <c r="SZN283" s="755"/>
      <c r="SZO283" s="755"/>
      <c r="SZP283" s="755"/>
      <c r="SZQ283" s="755"/>
      <c r="SZR283" s="755"/>
      <c r="SZS283" s="755"/>
      <c r="SZT283" s="755"/>
      <c r="SZU283" s="755"/>
      <c r="SZV283" s="755"/>
      <c r="SZW283" s="755"/>
      <c r="SZX283" s="755"/>
      <c r="SZY283" s="755"/>
      <c r="SZZ283" s="755"/>
      <c r="TAA283" s="755"/>
      <c r="TAB283" s="755"/>
      <c r="TAC283" s="755"/>
      <c r="TAD283" s="755"/>
      <c r="TAE283" s="755"/>
      <c r="TAF283" s="755"/>
      <c r="TAG283" s="755"/>
      <c r="TAH283" s="755"/>
      <c r="TAI283" s="755"/>
      <c r="TAJ283" s="755"/>
      <c r="TAK283" s="755"/>
      <c r="TAL283" s="755"/>
      <c r="TAM283" s="755"/>
      <c r="TAN283" s="755"/>
      <c r="TAO283" s="755"/>
      <c r="TAP283" s="755"/>
      <c r="TAQ283" s="755"/>
      <c r="TAR283" s="755"/>
      <c r="TAS283" s="755"/>
      <c r="TAT283" s="755"/>
      <c r="TAU283" s="755"/>
      <c r="TAV283" s="755"/>
      <c r="TAW283" s="755"/>
      <c r="TAX283" s="755"/>
      <c r="TAY283" s="755"/>
      <c r="TAZ283" s="755"/>
      <c r="TBA283" s="755"/>
      <c r="TBB283" s="755"/>
      <c r="TBC283" s="755"/>
      <c r="TBD283" s="755"/>
      <c r="TBE283" s="755"/>
      <c r="TBF283" s="755"/>
      <c r="TBG283" s="755"/>
      <c r="TBH283" s="755"/>
      <c r="TBI283" s="755"/>
      <c r="TBJ283" s="755"/>
      <c r="TBK283" s="755"/>
      <c r="TBL283" s="755"/>
      <c r="TBM283" s="755"/>
      <c r="TBN283" s="755"/>
      <c r="TBO283" s="755"/>
      <c r="TBP283" s="755"/>
      <c r="TBQ283" s="755"/>
      <c r="TBR283" s="755"/>
      <c r="TBS283" s="755"/>
      <c r="TBT283" s="755"/>
      <c r="TBU283" s="755"/>
      <c r="TBV283" s="755"/>
      <c r="TBW283" s="755"/>
      <c r="TBX283" s="755"/>
      <c r="TBY283" s="755"/>
      <c r="TBZ283" s="755"/>
      <c r="TCA283" s="755"/>
      <c r="TCB283" s="755"/>
      <c r="TCC283" s="755"/>
      <c r="TCD283" s="755"/>
      <c r="TCE283" s="755"/>
      <c r="TCF283" s="755"/>
      <c r="TCG283" s="755"/>
      <c r="TCH283" s="755"/>
      <c r="TCI283" s="755"/>
      <c r="TCJ283" s="755"/>
      <c r="TCK283" s="755"/>
      <c r="TCL283" s="755"/>
      <c r="TCM283" s="755"/>
      <c r="TCN283" s="755"/>
      <c r="TCO283" s="755"/>
      <c r="TCP283" s="755"/>
      <c r="TCQ283" s="755"/>
      <c r="TCR283" s="755"/>
      <c r="TCS283" s="755"/>
      <c r="TCT283" s="755"/>
      <c r="TCU283" s="755"/>
      <c r="TCV283" s="755"/>
      <c r="TCW283" s="755"/>
      <c r="TCX283" s="755"/>
      <c r="TCY283" s="755"/>
      <c r="TCZ283" s="755"/>
      <c r="TDA283" s="755"/>
      <c r="TDB283" s="755"/>
      <c r="TDC283" s="755"/>
      <c r="TDD283" s="755"/>
      <c r="TDE283" s="755"/>
      <c r="TDF283" s="755"/>
      <c r="TDG283" s="755"/>
      <c r="TDH283" s="755"/>
      <c r="TDI283" s="755"/>
      <c r="TDJ283" s="755"/>
      <c r="TDK283" s="755"/>
      <c r="TDL283" s="755"/>
      <c r="TDM283" s="755"/>
      <c r="TDN283" s="755"/>
      <c r="TDO283" s="755"/>
      <c r="TDP283" s="755"/>
      <c r="TDQ283" s="755"/>
      <c r="TDR283" s="755"/>
      <c r="TDS283" s="755"/>
      <c r="TDT283" s="755"/>
      <c r="TDU283" s="755"/>
      <c r="TDV283" s="755"/>
      <c r="TDW283" s="755"/>
      <c r="TDX283" s="755"/>
      <c r="TDY283" s="755"/>
      <c r="TDZ283" s="755"/>
      <c r="TEA283" s="755"/>
      <c r="TEB283" s="755"/>
      <c r="TEC283" s="755"/>
      <c r="TED283" s="755"/>
      <c r="TEE283" s="755"/>
      <c r="TEF283" s="755"/>
      <c r="TEG283" s="755"/>
      <c r="TEH283" s="755"/>
      <c r="TEI283" s="755"/>
      <c r="TEJ283" s="755"/>
      <c r="TEK283" s="755"/>
      <c r="TEL283" s="755"/>
      <c r="TEM283" s="755"/>
      <c r="TEN283" s="755"/>
      <c r="TEO283" s="755"/>
      <c r="TEP283" s="755"/>
      <c r="TEQ283" s="755"/>
      <c r="TER283" s="755"/>
      <c r="TES283" s="755"/>
      <c r="TET283" s="755"/>
      <c r="TEU283" s="755"/>
      <c r="TEV283" s="755"/>
      <c r="TEW283" s="755"/>
      <c r="TEX283" s="755"/>
      <c r="TEY283" s="755"/>
      <c r="TEZ283" s="755"/>
      <c r="TFA283" s="755"/>
      <c r="TFB283" s="755"/>
      <c r="TFC283" s="755"/>
      <c r="TFD283" s="755"/>
      <c r="TFE283" s="755"/>
      <c r="TFF283" s="755"/>
      <c r="TFG283" s="755"/>
      <c r="TFH283" s="755"/>
      <c r="TFI283" s="755"/>
      <c r="TFJ283" s="755"/>
      <c r="TFK283" s="755"/>
      <c r="TFL283" s="755"/>
      <c r="TFM283" s="755"/>
      <c r="TFN283" s="755"/>
      <c r="TFO283" s="755"/>
      <c r="TFP283" s="755"/>
      <c r="TFQ283" s="755"/>
      <c r="TFR283" s="755"/>
      <c r="TFS283" s="755"/>
      <c r="TFT283" s="755"/>
      <c r="TFU283" s="755"/>
      <c r="TFV283" s="755"/>
      <c r="TFW283" s="755"/>
      <c r="TFX283" s="755"/>
      <c r="TFY283" s="755"/>
      <c r="TFZ283" s="755"/>
      <c r="TGA283" s="755"/>
      <c r="TGB283" s="755"/>
      <c r="TGC283" s="755"/>
      <c r="TGD283" s="755"/>
      <c r="TGE283" s="755"/>
      <c r="TGF283" s="755"/>
      <c r="TGG283" s="755"/>
      <c r="TGH283" s="755"/>
      <c r="TGI283" s="755"/>
      <c r="TGJ283" s="755"/>
      <c r="TGK283" s="755"/>
      <c r="TGL283" s="755"/>
      <c r="TGM283" s="755"/>
      <c r="TGN283" s="755"/>
      <c r="TGO283" s="755"/>
      <c r="TGP283" s="755"/>
      <c r="TGQ283" s="755"/>
      <c r="TGR283" s="755"/>
      <c r="TGS283" s="755"/>
      <c r="TGT283" s="755"/>
      <c r="TGU283" s="755"/>
      <c r="TGV283" s="755"/>
      <c r="TGW283" s="755"/>
      <c r="TGX283" s="755"/>
      <c r="TGY283" s="755"/>
      <c r="TGZ283" s="755"/>
      <c r="THA283" s="755"/>
      <c r="THB283" s="755"/>
      <c r="THC283" s="755"/>
      <c r="THD283" s="755"/>
      <c r="THE283" s="755"/>
      <c r="THF283" s="755"/>
      <c r="THG283" s="755"/>
      <c r="THH283" s="755"/>
      <c r="THI283" s="755"/>
      <c r="THJ283" s="755"/>
      <c r="THK283" s="755"/>
      <c r="THL283" s="755"/>
      <c r="THM283" s="755"/>
      <c r="THN283" s="755"/>
      <c r="THO283" s="755"/>
      <c r="THP283" s="755"/>
      <c r="THQ283" s="755"/>
      <c r="THR283" s="755"/>
      <c r="THS283" s="755"/>
      <c r="THT283" s="755"/>
      <c r="THU283" s="755"/>
      <c r="THV283" s="755"/>
      <c r="THW283" s="755"/>
      <c r="THX283" s="755"/>
      <c r="THY283" s="755"/>
      <c r="THZ283" s="755"/>
      <c r="TIA283" s="755"/>
      <c r="TIB283" s="755"/>
      <c r="TIC283" s="755"/>
      <c r="TID283" s="755"/>
      <c r="TIE283" s="755"/>
      <c r="TIF283" s="755"/>
      <c r="TIG283" s="755"/>
      <c r="TIH283" s="755"/>
      <c r="TII283" s="755"/>
      <c r="TIJ283" s="755"/>
      <c r="TIK283" s="755"/>
      <c r="TIL283" s="755"/>
      <c r="TIM283" s="755"/>
      <c r="TIN283" s="755"/>
      <c r="TIO283" s="755"/>
      <c r="TIP283" s="755"/>
      <c r="TIQ283" s="755"/>
      <c r="TIR283" s="755"/>
      <c r="TIS283" s="755"/>
      <c r="TIT283" s="755"/>
      <c r="TIU283" s="755"/>
      <c r="TIV283" s="755"/>
      <c r="TIW283" s="755"/>
      <c r="TIX283" s="755"/>
      <c r="TIY283" s="755"/>
      <c r="TIZ283" s="755"/>
      <c r="TJA283" s="755"/>
      <c r="TJB283" s="755"/>
      <c r="TJC283" s="755"/>
      <c r="TJD283" s="755"/>
      <c r="TJE283" s="755"/>
      <c r="TJF283" s="755"/>
      <c r="TJG283" s="755"/>
      <c r="TJH283" s="755"/>
      <c r="TJI283" s="755"/>
      <c r="TJJ283" s="755"/>
      <c r="TJK283" s="755"/>
      <c r="TJL283" s="755"/>
      <c r="TJM283" s="755"/>
      <c r="TJN283" s="755"/>
      <c r="TJO283" s="755"/>
      <c r="TJP283" s="755"/>
      <c r="TJQ283" s="755"/>
      <c r="TJR283" s="755"/>
      <c r="TJS283" s="755"/>
      <c r="TJT283" s="755"/>
      <c r="TJU283" s="755"/>
      <c r="TJV283" s="755"/>
      <c r="TJW283" s="755"/>
      <c r="TJX283" s="755"/>
      <c r="TJY283" s="755"/>
      <c r="TJZ283" s="755"/>
      <c r="TKA283" s="755"/>
      <c r="TKB283" s="755"/>
      <c r="TKC283" s="755"/>
      <c r="TKD283" s="755"/>
      <c r="TKE283" s="755"/>
      <c r="TKF283" s="755"/>
      <c r="TKG283" s="755"/>
      <c r="TKH283" s="755"/>
      <c r="TKI283" s="755"/>
      <c r="TKJ283" s="755"/>
      <c r="TKK283" s="755"/>
      <c r="TKL283" s="755"/>
      <c r="TKM283" s="755"/>
      <c r="TKN283" s="755"/>
      <c r="TKO283" s="755"/>
      <c r="TKP283" s="755"/>
      <c r="TKQ283" s="755"/>
      <c r="TKR283" s="755"/>
      <c r="TKS283" s="755"/>
      <c r="TKT283" s="755"/>
      <c r="TKU283" s="755"/>
      <c r="TKV283" s="755"/>
      <c r="TKW283" s="755"/>
      <c r="TKX283" s="755"/>
      <c r="TKY283" s="755"/>
      <c r="TKZ283" s="755"/>
      <c r="TLA283" s="755"/>
      <c r="TLB283" s="755"/>
      <c r="TLC283" s="755"/>
      <c r="TLD283" s="755"/>
      <c r="TLE283" s="755"/>
      <c r="TLF283" s="755"/>
      <c r="TLG283" s="755"/>
      <c r="TLH283" s="755"/>
      <c r="TLI283" s="755"/>
      <c r="TLJ283" s="755"/>
      <c r="TLK283" s="755"/>
      <c r="TLL283" s="755"/>
      <c r="TLM283" s="755"/>
      <c r="TLN283" s="755"/>
      <c r="TLO283" s="755"/>
      <c r="TLP283" s="755"/>
      <c r="TLQ283" s="755"/>
      <c r="TLR283" s="755"/>
      <c r="TLS283" s="755"/>
      <c r="TLT283" s="755"/>
      <c r="TLU283" s="755"/>
      <c r="TLV283" s="755"/>
      <c r="TLW283" s="755"/>
      <c r="TLX283" s="755"/>
      <c r="TLY283" s="755"/>
      <c r="TLZ283" s="755"/>
      <c r="TMA283" s="755"/>
      <c r="TMB283" s="755"/>
      <c r="TMC283" s="755"/>
      <c r="TMD283" s="755"/>
      <c r="TME283" s="755"/>
      <c r="TMF283" s="755"/>
      <c r="TMG283" s="755"/>
      <c r="TMH283" s="755"/>
      <c r="TMI283" s="755"/>
      <c r="TMJ283" s="755"/>
      <c r="TMK283" s="755"/>
      <c r="TML283" s="755"/>
      <c r="TMM283" s="755"/>
      <c r="TMN283" s="755"/>
      <c r="TMO283" s="755"/>
      <c r="TMP283" s="755"/>
      <c r="TMQ283" s="755"/>
      <c r="TMR283" s="755"/>
      <c r="TMS283" s="755"/>
      <c r="TMT283" s="755"/>
      <c r="TMU283" s="755"/>
      <c r="TMV283" s="755"/>
      <c r="TMW283" s="755"/>
      <c r="TMX283" s="755"/>
      <c r="TMY283" s="755"/>
      <c r="TMZ283" s="755"/>
      <c r="TNA283" s="755"/>
      <c r="TNB283" s="755"/>
      <c r="TNC283" s="755"/>
      <c r="TND283" s="755"/>
      <c r="TNE283" s="755"/>
      <c r="TNF283" s="755"/>
      <c r="TNG283" s="755"/>
      <c r="TNH283" s="755"/>
      <c r="TNI283" s="755"/>
      <c r="TNJ283" s="755"/>
      <c r="TNK283" s="755"/>
      <c r="TNL283" s="755"/>
      <c r="TNM283" s="755"/>
      <c r="TNN283" s="755"/>
      <c r="TNO283" s="755"/>
      <c r="TNP283" s="755"/>
      <c r="TNQ283" s="755"/>
      <c r="TNR283" s="755"/>
      <c r="TNS283" s="755"/>
      <c r="TNT283" s="755"/>
      <c r="TNU283" s="755"/>
      <c r="TNV283" s="755"/>
      <c r="TNW283" s="755"/>
      <c r="TNX283" s="755"/>
      <c r="TNY283" s="755"/>
      <c r="TNZ283" s="755"/>
      <c r="TOA283" s="755"/>
      <c r="TOB283" s="755"/>
      <c r="TOC283" s="755"/>
      <c r="TOD283" s="755"/>
      <c r="TOE283" s="755"/>
      <c r="TOF283" s="755"/>
      <c r="TOG283" s="755"/>
      <c r="TOH283" s="755"/>
      <c r="TOI283" s="755"/>
      <c r="TOJ283" s="755"/>
      <c r="TOK283" s="755"/>
      <c r="TOL283" s="755"/>
      <c r="TOM283" s="755"/>
      <c r="TON283" s="755"/>
      <c r="TOO283" s="755"/>
      <c r="TOP283" s="755"/>
      <c r="TOQ283" s="755"/>
      <c r="TOR283" s="755"/>
      <c r="TOS283" s="755"/>
      <c r="TOT283" s="755"/>
      <c r="TOU283" s="755"/>
      <c r="TOV283" s="755"/>
      <c r="TOW283" s="755"/>
      <c r="TOX283" s="755"/>
      <c r="TOY283" s="755"/>
      <c r="TOZ283" s="755"/>
      <c r="TPA283" s="755"/>
      <c r="TPB283" s="755"/>
      <c r="TPC283" s="755"/>
      <c r="TPD283" s="755"/>
      <c r="TPE283" s="755"/>
      <c r="TPF283" s="755"/>
      <c r="TPG283" s="755"/>
      <c r="TPH283" s="755"/>
      <c r="TPI283" s="755"/>
      <c r="TPJ283" s="755"/>
      <c r="TPK283" s="755"/>
      <c r="TPL283" s="755"/>
      <c r="TPM283" s="755"/>
      <c r="TPN283" s="755"/>
      <c r="TPO283" s="755"/>
      <c r="TPP283" s="755"/>
      <c r="TPQ283" s="755"/>
      <c r="TPR283" s="755"/>
      <c r="TPS283" s="755"/>
      <c r="TPT283" s="755"/>
      <c r="TPU283" s="755"/>
      <c r="TPV283" s="755"/>
      <c r="TPW283" s="755"/>
      <c r="TPX283" s="755"/>
      <c r="TPY283" s="755"/>
      <c r="TPZ283" s="755"/>
      <c r="TQA283" s="755"/>
      <c r="TQB283" s="755"/>
      <c r="TQC283" s="755"/>
      <c r="TQD283" s="755"/>
      <c r="TQE283" s="755"/>
      <c r="TQF283" s="755"/>
      <c r="TQG283" s="755"/>
      <c r="TQH283" s="755"/>
      <c r="TQI283" s="755"/>
      <c r="TQJ283" s="755"/>
      <c r="TQK283" s="755"/>
      <c r="TQL283" s="755"/>
      <c r="TQM283" s="755"/>
      <c r="TQN283" s="755"/>
      <c r="TQO283" s="755"/>
      <c r="TQP283" s="755"/>
      <c r="TQQ283" s="755"/>
      <c r="TQR283" s="755"/>
      <c r="TQS283" s="755"/>
      <c r="TQT283" s="755"/>
      <c r="TQU283" s="755"/>
      <c r="TQV283" s="755"/>
      <c r="TQW283" s="755"/>
      <c r="TQX283" s="755"/>
      <c r="TQY283" s="755"/>
      <c r="TQZ283" s="755"/>
      <c r="TRA283" s="755"/>
      <c r="TRB283" s="755"/>
      <c r="TRC283" s="755"/>
      <c r="TRD283" s="755"/>
      <c r="TRE283" s="755"/>
      <c r="TRF283" s="755"/>
      <c r="TRG283" s="755"/>
      <c r="TRH283" s="755"/>
      <c r="TRI283" s="755"/>
      <c r="TRJ283" s="755"/>
      <c r="TRK283" s="755"/>
      <c r="TRL283" s="755"/>
      <c r="TRM283" s="755"/>
      <c r="TRN283" s="755"/>
      <c r="TRO283" s="755"/>
      <c r="TRP283" s="755"/>
      <c r="TRQ283" s="755"/>
      <c r="TRR283" s="755"/>
      <c r="TRS283" s="755"/>
      <c r="TRT283" s="755"/>
      <c r="TRU283" s="755"/>
      <c r="TRV283" s="755"/>
      <c r="TRW283" s="755"/>
      <c r="TRX283" s="755"/>
      <c r="TRY283" s="755"/>
      <c r="TRZ283" s="755"/>
      <c r="TSA283" s="755"/>
      <c r="TSB283" s="755"/>
      <c r="TSC283" s="755"/>
      <c r="TSD283" s="755"/>
      <c r="TSE283" s="755"/>
      <c r="TSF283" s="755"/>
      <c r="TSG283" s="755"/>
      <c r="TSH283" s="755"/>
      <c r="TSI283" s="755"/>
      <c r="TSJ283" s="755"/>
      <c r="TSK283" s="755"/>
      <c r="TSL283" s="755"/>
      <c r="TSM283" s="755"/>
      <c r="TSN283" s="755"/>
      <c r="TSO283" s="755"/>
      <c r="TSP283" s="755"/>
      <c r="TSQ283" s="755"/>
      <c r="TSR283" s="755"/>
      <c r="TSS283" s="755"/>
      <c r="TST283" s="755"/>
      <c r="TSU283" s="755"/>
      <c r="TSV283" s="755"/>
      <c r="TSW283" s="755"/>
      <c r="TSX283" s="755"/>
      <c r="TSY283" s="755"/>
      <c r="TSZ283" s="755"/>
      <c r="TTA283" s="755"/>
      <c r="TTB283" s="755"/>
      <c r="TTC283" s="755"/>
      <c r="TTD283" s="755"/>
      <c r="TTE283" s="755"/>
      <c r="TTF283" s="755"/>
      <c r="TTG283" s="755"/>
      <c r="TTH283" s="755"/>
      <c r="TTI283" s="755"/>
      <c r="TTJ283" s="755"/>
      <c r="TTK283" s="755"/>
      <c r="TTL283" s="755"/>
      <c r="TTM283" s="755"/>
      <c r="TTN283" s="755"/>
      <c r="TTO283" s="755"/>
      <c r="TTP283" s="755"/>
      <c r="TTQ283" s="755"/>
      <c r="TTR283" s="755"/>
      <c r="TTS283" s="755"/>
      <c r="TTT283" s="755"/>
      <c r="TTU283" s="755"/>
      <c r="TTV283" s="755"/>
      <c r="TTW283" s="755"/>
      <c r="TTX283" s="755"/>
      <c r="TTY283" s="755"/>
      <c r="TTZ283" s="755"/>
      <c r="TUA283" s="755"/>
      <c r="TUB283" s="755"/>
      <c r="TUC283" s="755"/>
      <c r="TUD283" s="755"/>
      <c r="TUE283" s="755"/>
      <c r="TUF283" s="755"/>
      <c r="TUG283" s="755"/>
      <c r="TUH283" s="755"/>
      <c r="TUI283" s="755"/>
      <c r="TUJ283" s="755"/>
      <c r="TUK283" s="755"/>
      <c r="TUL283" s="755"/>
      <c r="TUM283" s="755"/>
      <c r="TUN283" s="755"/>
      <c r="TUO283" s="755"/>
      <c r="TUP283" s="755"/>
      <c r="TUQ283" s="755"/>
      <c r="TUR283" s="755"/>
      <c r="TUS283" s="755"/>
      <c r="TUT283" s="755"/>
      <c r="TUU283" s="755"/>
      <c r="TUV283" s="755"/>
      <c r="TUW283" s="755"/>
      <c r="TUX283" s="755"/>
      <c r="TUY283" s="755"/>
      <c r="TUZ283" s="755"/>
      <c r="TVA283" s="755"/>
      <c r="TVB283" s="755"/>
      <c r="TVC283" s="755"/>
      <c r="TVD283" s="755"/>
      <c r="TVE283" s="755"/>
      <c r="TVF283" s="755"/>
      <c r="TVG283" s="755"/>
      <c r="TVH283" s="755"/>
      <c r="TVI283" s="755"/>
      <c r="TVJ283" s="755"/>
      <c r="TVK283" s="755"/>
      <c r="TVL283" s="755"/>
      <c r="TVM283" s="755"/>
      <c r="TVN283" s="755"/>
      <c r="TVO283" s="755"/>
      <c r="TVP283" s="755"/>
      <c r="TVQ283" s="755"/>
      <c r="TVR283" s="755"/>
      <c r="TVS283" s="755"/>
      <c r="TVT283" s="755"/>
      <c r="TVU283" s="755"/>
      <c r="TVV283" s="755"/>
      <c r="TVW283" s="755"/>
      <c r="TVX283" s="755"/>
      <c r="TVY283" s="755"/>
      <c r="TVZ283" s="755"/>
      <c r="TWA283" s="755"/>
      <c r="TWB283" s="755"/>
      <c r="TWC283" s="755"/>
      <c r="TWD283" s="755"/>
      <c r="TWE283" s="755"/>
      <c r="TWF283" s="755"/>
      <c r="TWG283" s="755"/>
      <c r="TWH283" s="755"/>
      <c r="TWI283" s="755"/>
      <c r="TWJ283" s="755"/>
      <c r="TWK283" s="755"/>
      <c r="TWL283" s="755"/>
      <c r="TWM283" s="755"/>
      <c r="TWN283" s="755"/>
      <c r="TWO283" s="755"/>
      <c r="TWP283" s="755"/>
      <c r="TWQ283" s="755"/>
      <c r="TWR283" s="755"/>
      <c r="TWS283" s="755"/>
      <c r="TWT283" s="755"/>
      <c r="TWU283" s="755"/>
      <c r="TWV283" s="755"/>
      <c r="TWW283" s="755"/>
      <c r="TWX283" s="755"/>
      <c r="TWY283" s="755"/>
      <c r="TWZ283" s="755"/>
      <c r="TXA283" s="755"/>
      <c r="TXB283" s="755"/>
      <c r="TXC283" s="755"/>
      <c r="TXD283" s="755"/>
      <c r="TXE283" s="755"/>
      <c r="TXF283" s="755"/>
      <c r="TXG283" s="755"/>
      <c r="TXH283" s="755"/>
      <c r="TXI283" s="755"/>
      <c r="TXJ283" s="755"/>
      <c r="TXK283" s="755"/>
      <c r="TXL283" s="755"/>
      <c r="TXM283" s="755"/>
      <c r="TXN283" s="755"/>
      <c r="TXO283" s="755"/>
      <c r="TXP283" s="755"/>
      <c r="TXQ283" s="755"/>
      <c r="TXR283" s="755"/>
      <c r="TXS283" s="755"/>
      <c r="TXT283" s="755"/>
      <c r="TXU283" s="755"/>
      <c r="TXV283" s="755"/>
      <c r="TXW283" s="755"/>
      <c r="TXX283" s="755"/>
      <c r="TXY283" s="755"/>
      <c r="TXZ283" s="755"/>
      <c r="TYA283" s="755"/>
      <c r="TYB283" s="755"/>
      <c r="TYC283" s="755"/>
      <c r="TYD283" s="755"/>
      <c r="TYE283" s="755"/>
      <c r="TYF283" s="755"/>
      <c r="TYG283" s="755"/>
      <c r="TYH283" s="755"/>
      <c r="TYI283" s="755"/>
      <c r="TYJ283" s="755"/>
      <c r="TYK283" s="755"/>
      <c r="TYL283" s="755"/>
      <c r="TYM283" s="755"/>
      <c r="TYN283" s="755"/>
      <c r="TYO283" s="755"/>
      <c r="TYP283" s="755"/>
      <c r="TYQ283" s="755"/>
      <c r="TYR283" s="755"/>
      <c r="TYS283" s="755"/>
      <c r="TYT283" s="755"/>
      <c r="TYU283" s="755"/>
      <c r="TYV283" s="755"/>
      <c r="TYW283" s="755"/>
      <c r="TYX283" s="755"/>
      <c r="TYY283" s="755"/>
      <c r="TYZ283" s="755"/>
      <c r="TZA283" s="755"/>
      <c r="TZB283" s="755"/>
      <c r="TZC283" s="755"/>
      <c r="TZD283" s="755"/>
      <c r="TZE283" s="755"/>
      <c r="TZF283" s="755"/>
      <c r="TZG283" s="755"/>
      <c r="TZH283" s="755"/>
      <c r="TZI283" s="755"/>
      <c r="TZJ283" s="755"/>
      <c r="TZK283" s="755"/>
      <c r="TZL283" s="755"/>
      <c r="TZM283" s="755"/>
      <c r="TZN283" s="755"/>
      <c r="TZO283" s="755"/>
      <c r="TZP283" s="755"/>
      <c r="TZQ283" s="755"/>
      <c r="TZR283" s="755"/>
      <c r="TZS283" s="755"/>
      <c r="TZT283" s="755"/>
      <c r="TZU283" s="755"/>
      <c r="TZV283" s="755"/>
      <c r="TZW283" s="755"/>
      <c r="TZX283" s="755"/>
      <c r="TZY283" s="755"/>
      <c r="TZZ283" s="755"/>
      <c r="UAA283" s="755"/>
      <c r="UAB283" s="755"/>
      <c r="UAC283" s="755"/>
      <c r="UAD283" s="755"/>
      <c r="UAE283" s="755"/>
      <c r="UAF283" s="755"/>
      <c r="UAG283" s="755"/>
      <c r="UAH283" s="755"/>
      <c r="UAI283" s="755"/>
      <c r="UAJ283" s="755"/>
      <c r="UAK283" s="755"/>
      <c r="UAL283" s="755"/>
      <c r="UAM283" s="755"/>
      <c r="UAN283" s="755"/>
      <c r="UAO283" s="755"/>
      <c r="UAP283" s="755"/>
      <c r="UAQ283" s="755"/>
      <c r="UAR283" s="755"/>
      <c r="UAS283" s="755"/>
      <c r="UAT283" s="755"/>
      <c r="UAU283" s="755"/>
      <c r="UAV283" s="755"/>
      <c r="UAW283" s="755"/>
      <c r="UAX283" s="755"/>
      <c r="UAY283" s="755"/>
      <c r="UAZ283" s="755"/>
      <c r="UBA283" s="755"/>
      <c r="UBB283" s="755"/>
      <c r="UBC283" s="755"/>
      <c r="UBD283" s="755"/>
      <c r="UBE283" s="755"/>
      <c r="UBF283" s="755"/>
      <c r="UBG283" s="755"/>
      <c r="UBH283" s="755"/>
      <c r="UBI283" s="755"/>
      <c r="UBJ283" s="755"/>
      <c r="UBK283" s="755"/>
      <c r="UBL283" s="755"/>
      <c r="UBM283" s="755"/>
      <c r="UBN283" s="755"/>
      <c r="UBO283" s="755"/>
      <c r="UBP283" s="755"/>
      <c r="UBQ283" s="755"/>
      <c r="UBR283" s="755"/>
      <c r="UBS283" s="755"/>
      <c r="UBT283" s="755"/>
      <c r="UBU283" s="755"/>
      <c r="UBV283" s="755"/>
      <c r="UBW283" s="755"/>
      <c r="UBX283" s="755"/>
      <c r="UBY283" s="755"/>
      <c r="UBZ283" s="755"/>
      <c r="UCA283" s="755"/>
      <c r="UCB283" s="755"/>
      <c r="UCC283" s="755"/>
      <c r="UCD283" s="755"/>
      <c r="UCE283" s="755"/>
      <c r="UCF283" s="755"/>
      <c r="UCG283" s="755"/>
      <c r="UCH283" s="755"/>
      <c r="UCI283" s="755"/>
      <c r="UCJ283" s="755"/>
      <c r="UCK283" s="755"/>
      <c r="UCL283" s="755"/>
      <c r="UCM283" s="755"/>
      <c r="UCN283" s="755"/>
      <c r="UCO283" s="755"/>
      <c r="UCP283" s="755"/>
      <c r="UCQ283" s="755"/>
      <c r="UCR283" s="755"/>
      <c r="UCS283" s="755"/>
      <c r="UCT283" s="755"/>
      <c r="UCU283" s="755"/>
      <c r="UCV283" s="755"/>
      <c r="UCW283" s="755"/>
      <c r="UCX283" s="755"/>
      <c r="UCY283" s="755"/>
      <c r="UCZ283" s="755"/>
      <c r="UDA283" s="755"/>
      <c r="UDB283" s="755"/>
      <c r="UDC283" s="755"/>
      <c r="UDD283" s="755"/>
      <c r="UDE283" s="755"/>
      <c r="UDF283" s="755"/>
      <c r="UDG283" s="755"/>
      <c r="UDH283" s="755"/>
      <c r="UDI283" s="755"/>
      <c r="UDJ283" s="755"/>
      <c r="UDK283" s="755"/>
      <c r="UDL283" s="755"/>
      <c r="UDM283" s="755"/>
      <c r="UDN283" s="755"/>
      <c r="UDO283" s="755"/>
      <c r="UDP283" s="755"/>
      <c r="UDQ283" s="755"/>
      <c r="UDR283" s="755"/>
      <c r="UDS283" s="755"/>
      <c r="UDT283" s="755"/>
      <c r="UDU283" s="755"/>
      <c r="UDV283" s="755"/>
      <c r="UDW283" s="755"/>
      <c r="UDX283" s="755"/>
      <c r="UDY283" s="755"/>
      <c r="UDZ283" s="755"/>
      <c r="UEA283" s="755"/>
      <c r="UEB283" s="755"/>
      <c r="UEC283" s="755"/>
      <c r="UED283" s="755"/>
      <c r="UEE283" s="755"/>
      <c r="UEF283" s="755"/>
      <c r="UEG283" s="755"/>
      <c r="UEH283" s="755"/>
      <c r="UEI283" s="755"/>
      <c r="UEJ283" s="755"/>
      <c r="UEK283" s="755"/>
      <c r="UEL283" s="755"/>
      <c r="UEM283" s="755"/>
      <c r="UEN283" s="755"/>
      <c r="UEO283" s="755"/>
      <c r="UEP283" s="755"/>
      <c r="UEQ283" s="755"/>
      <c r="UER283" s="755"/>
      <c r="UES283" s="755"/>
      <c r="UET283" s="755"/>
      <c r="UEU283" s="755"/>
      <c r="UEV283" s="755"/>
      <c r="UEW283" s="755"/>
      <c r="UEX283" s="755"/>
      <c r="UEY283" s="755"/>
      <c r="UEZ283" s="755"/>
      <c r="UFA283" s="755"/>
      <c r="UFB283" s="755"/>
      <c r="UFC283" s="755"/>
      <c r="UFD283" s="755"/>
      <c r="UFE283" s="755"/>
      <c r="UFF283" s="755"/>
      <c r="UFG283" s="755"/>
      <c r="UFH283" s="755"/>
      <c r="UFI283" s="755"/>
      <c r="UFJ283" s="755"/>
      <c r="UFK283" s="755"/>
      <c r="UFL283" s="755"/>
      <c r="UFM283" s="755"/>
      <c r="UFN283" s="755"/>
      <c r="UFO283" s="755"/>
      <c r="UFP283" s="755"/>
      <c r="UFQ283" s="755"/>
      <c r="UFR283" s="755"/>
      <c r="UFS283" s="755"/>
      <c r="UFT283" s="755"/>
      <c r="UFU283" s="755"/>
      <c r="UFV283" s="755"/>
      <c r="UFW283" s="755"/>
      <c r="UFX283" s="755"/>
      <c r="UFY283" s="755"/>
      <c r="UFZ283" s="755"/>
      <c r="UGA283" s="755"/>
      <c r="UGB283" s="755"/>
      <c r="UGC283" s="755"/>
      <c r="UGD283" s="755"/>
      <c r="UGE283" s="755"/>
      <c r="UGF283" s="755"/>
      <c r="UGG283" s="755"/>
      <c r="UGH283" s="755"/>
      <c r="UGI283" s="755"/>
      <c r="UGJ283" s="755"/>
      <c r="UGK283" s="755"/>
      <c r="UGL283" s="755"/>
      <c r="UGM283" s="755"/>
      <c r="UGN283" s="755"/>
      <c r="UGO283" s="755"/>
      <c r="UGP283" s="755"/>
      <c r="UGQ283" s="755"/>
      <c r="UGR283" s="755"/>
      <c r="UGS283" s="755"/>
      <c r="UGT283" s="755"/>
      <c r="UGU283" s="755"/>
      <c r="UGV283" s="755"/>
      <c r="UGW283" s="755"/>
      <c r="UGX283" s="755"/>
      <c r="UGY283" s="755"/>
      <c r="UGZ283" s="755"/>
      <c r="UHA283" s="755"/>
      <c r="UHB283" s="755"/>
      <c r="UHC283" s="755"/>
      <c r="UHD283" s="755"/>
      <c r="UHE283" s="755"/>
      <c r="UHF283" s="755"/>
      <c r="UHG283" s="755"/>
      <c r="UHH283" s="755"/>
      <c r="UHI283" s="755"/>
      <c r="UHJ283" s="755"/>
      <c r="UHK283" s="755"/>
      <c r="UHL283" s="755"/>
      <c r="UHM283" s="755"/>
      <c r="UHN283" s="755"/>
      <c r="UHO283" s="755"/>
      <c r="UHP283" s="755"/>
      <c r="UHQ283" s="755"/>
      <c r="UHR283" s="755"/>
      <c r="UHS283" s="755"/>
      <c r="UHT283" s="755"/>
      <c r="UHU283" s="755"/>
      <c r="UHV283" s="755"/>
      <c r="UHW283" s="755"/>
      <c r="UHX283" s="755"/>
      <c r="UHY283" s="755"/>
      <c r="UHZ283" s="755"/>
      <c r="UIA283" s="755"/>
      <c r="UIB283" s="755"/>
      <c r="UIC283" s="755"/>
      <c r="UID283" s="755"/>
      <c r="UIE283" s="755"/>
      <c r="UIF283" s="755"/>
      <c r="UIG283" s="755"/>
      <c r="UIH283" s="755"/>
      <c r="UII283" s="755"/>
      <c r="UIJ283" s="755"/>
      <c r="UIK283" s="755"/>
      <c r="UIL283" s="755"/>
      <c r="UIM283" s="755"/>
      <c r="UIN283" s="755"/>
      <c r="UIO283" s="755"/>
      <c r="UIP283" s="755"/>
      <c r="UIQ283" s="755"/>
      <c r="UIR283" s="755"/>
      <c r="UIS283" s="755"/>
      <c r="UIT283" s="755"/>
      <c r="UIU283" s="755"/>
      <c r="UIV283" s="755"/>
      <c r="UIW283" s="755"/>
      <c r="UIX283" s="755"/>
      <c r="UIY283" s="755"/>
      <c r="UIZ283" s="755"/>
      <c r="UJA283" s="755"/>
      <c r="UJB283" s="755"/>
      <c r="UJC283" s="755"/>
      <c r="UJD283" s="755"/>
      <c r="UJE283" s="755"/>
      <c r="UJF283" s="755"/>
      <c r="UJG283" s="755"/>
      <c r="UJH283" s="755"/>
      <c r="UJI283" s="755"/>
      <c r="UJJ283" s="755"/>
      <c r="UJK283" s="755"/>
      <c r="UJL283" s="755"/>
      <c r="UJM283" s="755"/>
      <c r="UJN283" s="755"/>
      <c r="UJO283" s="755"/>
      <c r="UJP283" s="755"/>
      <c r="UJQ283" s="755"/>
      <c r="UJR283" s="755"/>
      <c r="UJS283" s="755"/>
      <c r="UJT283" s="755"/>
      <c r="UJU283" s="755"/>
      <c r="UJV283" s="755"/>
      <c r="UJW283" s="755"/>
      <c r="UJX283" s="755"/>
      <c r="UJY283" s="755"/>
      <c r="UJZ283" s="755"/>
      <c r="UKA283" s="755"/>
      <c r="UKB283" s="755"/>
      <c r="UKC283" s="755"/>
      <c r="UKD283" s="755"/>
      <c r="UKE283" s="755"/>
      <c r="UKF283" s="755"/>
      <c r="UKG283" s="755"/>
      <c r="UKH283" s="755"/>
      <c r="UKI283" s="755"/>
      <c r="UKJ283" s="755"/>
      <c r="UKK283" s="755"/>
      <c r="UKL283" s="755"/>
      <c r="UKM283" s="755"/>
      <c r="UKN283" s="755"/>
      <c r="UKO283" s="755"/>
      <c r="UKP283" s="755"/>
      <c r="UKQ283" s="755"/>
      <c r="UKR283" s="755"/>
      <c r="UKS283" s="755"/>
      <c r="UKT283" s="755"/>
      <c r="UKU283" s="755"/>
      <c r="UKV283" s="755"/>
      <c r="UKW283" s="755"/>
      <c r="UKX283" s="755"/>
      <c r="UKY283" s="755"/>
      <c r="UKZ283" s="755"/>
      <c r="ULA283" s="755"/>
      <c r="ULB283" s="755"/>
      <c r="ULC283" s="755"/>
      <c r="ULD283" s="755"/>
      <c r="ULE283" s="755"/>
      <c r="ULF283" s="755"/>
      <c r="ULG283" s="755"/>
      <c r="ULH283" s="755"/>
      <c r="ULI283" s="755"/>
      <c r="ULJ283" s="755"/>
      <c r="ULK283" s="755"/>
      <c r="ULL283" s="755"/>
      <c r="ULM283" s="755"/>
      <c r="ULN283" s="755"/>
      <c r="ULO283" s="755"/>
      <c r="ULP283" s="755"/>
      <c r="ULQ283" s="755"/>
      <c r="ULR283" s="755"/>
      <c r="ULS283" s="755"/>
      <c r="ULT283" s="755"/>
      <c r="ULU283" s="755"/>
      <c r="ULV283" s="755"/>
      <c r="ULW283" s="755"/>
      <c r="ULX283" s="755"/>
      <c r="ULY283" s="755"/>
      <c r="ULZ283" s="755"/>
      <c r="UMA283" s="755"/>
      <c r="UMB283" s="755"/>
      <c r="UMC283" s="755"/>
      <c r="UMD283" s="755"/>
      <c r="UME283" s="755"/>
      <c r="UMF283" s="755"/>
      <c r="UMG283" s="755"/>
      <c r="UMH283" s="755"/>
      <c r="UMI283" s="755"/>
      <c r="UMJ283" s="755"/>
      <c r="UMK283" s="755"/>
      <c r="UML283" s="755"/>
      <c r="UMM283" s="755"/>
      <c r="UMN283" s="755"/>
      <c r="UMO283" s="755"/>
      <c r="UMP283" s="755"/>
      <c r="UMQ283" s="755"/>
      <c r="UMR283" s="755"/>
      <c r="UMS283" s="755"/>
      <c r="UMT283" s="755"/>
      <c r="UMU283" s="755"/>
      <c r="UMV283" s="755"/>
      <c r="UMW283" s="755"/>
      <c r="UMX283" s="755"/>
      <c r="UMY283" s="755"/>
      <c r="UMZ283" s="755"/>
      <c r="UNA283" s="755"/>
      <c r="UNB283" s="755"/>
      <c r="UNC283" s="755"/>
      <c r="UND283" s="755"/>
      <c r="UNE283" s="755"/>
      <c r="UNF283" s="755"/>
      <c r="UNG283" s="755"/>
      <c r="UNH283" s="755"/>
      <c r="UNI283" s="755"/>
      <c r="UNJ283" s="755"/>
      <c r="UNK283" s="755"/>
      <c r="UNL283" s="755"/>
      <c r="UNM283" s="755"/>
      <c r="UNN283" s="755"/>
      <c r="UNO283" s="755"/>
      <c r="UNP283" s="755"/>
      <c r="UNQ283" s="755"/>
      <c r="UNR283" s="755"/>
      <c r="UNS283" s="755"/>
      <c r="UNT283" s="755"/>
      <c r="UNU283" s="755"/>
      <c r="UNV283" s="755"/>
      <c r="UNW283" s="755"/>
      <c r="UNX283" s="755"/>
      <c r="UNY283" s="755"/>
      <c r="UNZ283" s="755"/>
      <c r="UOA283" s="755"/>
      <c r="UOB283" s="755"/>
      <c r="UOC283" s="755"/>
      <c r="UOD283" s="755"/>
      <c r="UOE283" s="755"/>
      <c r="UOF283" s="755"/>
      <c r="UOG283" s="755"/>
      <c r="UOH283" s="755"/>
      <c r="UOI283" s="755"/>
      <c r="UOJ283" s="755"/>
      <c r="UOK283" s="755"/>
      <c r="UOL283" s="755"/>
      <c r="UOM283" s="755"/>
      <c r="UON283" s="755"/>
      <c r="UOO283" s="755"/>
      <c r="UOP283" s="755"/>
      <c r="UOQ283" s="755"/>
      <c r="UOR283" s="755"/>
      <c r="UOS283" s="755"/>
      <c r="UOT283" s="755"/>
      <c r="UOU283" s="755"/>
      <c r="UOV283" s="755"/>
      <c r="UOW283" s="755"/>
      <c r="UOX283" s="755"/>
      <c r="UOY283" s="755"/>
      <c r="UOZ283" s="755"/>
      <c r="UPA283" s="755"/>
      <c r="UPB283" s="755"/>
      <c r="UPC283" s="755"/>
      <c r="UPD283" s="755"/>
      <c r="UPE283" s="755"/>
      <c r="UPF283" s="755"/>
      <c r="UPG283" s="755"/>
      <c r="UPH283" s="755"/>
      <c r="UPI283" s="755"/>
      <c r="UPJ283" s="755"/>
      <c r="UPK283" s="755"/>
      <c r="UPL283" s="755"/>
      <c r="UPM283" s="755"/>
      <c r="UPN283" s="755"/>
      <c r="UPO283" s="755"/>
      <c r="UPP283" s="755"/>
      <c r="UPQ283" s="755"/>
      <c r="UPR283" s="755"/>
      <c r="UPS283" s="755"/>
      <c r="UPT283" s="755"/>
      <c r="UPU283" s="755"/>
      <c r="UPV283" s="755"/>
      <c r="UPW283" s="755"/>
      <c r="UPX283" s="755"/>
      <c r="UPY283" s="755"/>
      <c r="UPZ283" s="755"/>
      <c r="UQA283" s="755"/>
      <c r="UQB283" s="755"/>
      <c r="UQC283" s="755"/>
      <c r="UQD283" s="755"/>
      <c r="UQE283" s="755"/>
      <c r="UQF283" s="755"/>
      <c r="UQG283" s="755"/>
      <c r="UQH283" s="755"/>
      <c r="UQI283" s="755"/>
      <c r="UQJ283" s="755"/>
      <c r="UQK283" s="755"/>
      <c r="UQL283" s="755"/>
      <c r="UQM283" s="755"/>
      <c r="UQN283" s="755"/>
      <c r="UQO283" s="755"/>
      <c r="UQP283" s="755"/>
      <c r="UQQ283" s="755"/>
      <c r="UQR283" s="755"/>
      <c r="UQS283" s="755"/>
      <c r="UQT283" s="755"/>
      <c r="UQU283" s="755"/>
      <c r="UQV283" s="755"/>
      <c r="UQW283" s="755"/>
      <c r="UQX283" s="755"/>
      <c r="UQY283" s="755"/>
      <c r="UQZ283" s="755"/>
      <c r="URA283" s="755"/>
      <c r="URB283" s="755"/>
      <c r="URC283" s="755"/>
      <c r="URD283" s="755"/>
      <c r="URE283" s="755"/>
      <c r="URF283" s="755"/>
      <c r="URG283" s="755"/>
      <c r="URH283" s="755"/>
      <c r="URI283" s="755"/>
      <c r="URJ283" s="755"/>
      <c r="URK283" s="755"/>
      <c r="URL283" s="755"/>
      <c r="URM283" s="755"/>
      <c r="URN283" s="755"/>
      <c r="URO283" s="755"/>
      <c r="URP283" s="755"/>
      <c r="URQ283" s="755"/>
      <c r="URR283" s="755"/>
      <c r="URS283" s="755"/>
      <c r="URT283" s="755"/>
      <c r="URU283" s="755"/>
      <c r="URV283" s="755"/>
      <c r="URW283" s="755"/>
      <c r="URX283" s="755"/>
      <c r="URY283" s="755"/>
      <c r="URZ283" s="755"/>
      <c r="USA283" s="755"/>
      <c r="USB283" s="755"/>
      <c r="USC283" s="755"/>
      <c r="USD283" s="755"/>
      <c r="USE283" s="755"/>
      <c r="USF283" s="755"/>
      <c r="USG283" s="755"/>
      <c r="USH283" s="755"/>
      <c r="USI283" s="755"/>
      <c r="USJ283" s="755"/>
      <c r="USK283" s="755"/>
      <c r="USL283" s="755"/>
      <c r="USM283" s="755"/>
      <c r="USN283" s="755"/>
      <c r="USO283" s="755"/>
      <c r="USP283" s="755"/>
      <c r="USQ283" s="755"/>
      <c r="USR283" s="755"/>
      <c r="USS283" s="755"/>
      <c r="UST283" s="755"/>
      <c r="USU283" s="755"/>
      <c r="USV283" s="755"/>
      <c r="USW283" s="755"/>
      <c r="USX283" s="755"/>
      <c r="USY283" s="755"/>
      <c r="USZ283" s="755"/>
      <c r="UTA283" s="755"/>
      <c r="UTB283" s="755"/>
      <c r="UTC283" s="755"/>
      <c r="UTD283" s="755"/>
      <c r="UTE283" s="755"/>
      <c r="UTF283" s="755"/>
      <c r="UTG283" s="755"/>
      <c r="UTH283" s="755"/>
      <c r="UTI283" s="755"/>
      <c r="UTJ283" s="755"/>
      <c r="UTK283" s="755"/>
      <c r="UTL283" s="755"/>
      <c r="UTM283" s="755"/>
      <c r="UTN283" s="755"/>
      <c r="UTO283" s="755"/>
      <c r="UTP283" s="755"/>
      <c r="UTQ283" s="755"/>
      <c r="UTR283" s="755"/>
      <c r="UTS283" s="755"/>
      <c r="UTT283" s="755"/>
      <c r="UTU283" s="755"/>
      <c r="UTV283" s="755"/>
      <c r="UTW283" s="755"/>
      <c r="UTX283" s="755"/>
      <c r="UTY283" s="755"/>
      <c r="UTZ283" s="755"/>
      <c r="UUA283" s="755"/>
      <c r="UUB283" s="755"/>
      <c r="UUC283" s="755"/>
      <c r="UUD283" s="755"/>
      <c r="UUE283" s="755"/>
      <c r="UUF283" s="755"/>
      <c r="UUG283" s="755"/>
      <c r="UUH283" s="755"/>
      <c r="UUI283" s="755"/>
      <c r="UUJ283" s="755"/>
      <c r="UUK283" s="755"/>
      <c r="UUL283" s="755"/>
      <c r="UUM283" s="755"/>
      <c r="UUN283" s="755"/>
      <c r="UUO283" s="755"/>
      <c r="UUP283" s="755"/>
      <c r="UUQ283" s="755"/>
      <c r="UUR283" s="755"/>
      <c r="UUS283" s="755"/>
      <c r="UUT283" s="755"/>
      <c r="UUU283" s="755"/>
      <c r="UUV283" s="755"/>
      <c r="UUW283" s="755"/>
      <c r="UUX283" s="755"/>
      <c r="UUY283" s="755"/>
      <c r="UUZ283" s="755"/>
      <c r="UVA283" s="755"/>
      <c r="UVB283" s="755"/>
      <c r="UVC283" s="755"/>
      <c r="UVD283" s="755"/>
      <c r="UVE283" s="755"/>
      <c r="UVF283" s="755"/>
      <c r="UVG283" s="755"/>
      <c r="UVH283" s="755"/>
      <c r="UVI283" s="755"/>
      <c r="UVJ283" s="755"/>
      <c r="UVK283" s="755"/>
      <c r="UVL283" s="755"/>
      <c r="UVM283" s="755"/>
      <c r="UVN283" s="755"/>
      <c r="UVO283" s="755"/>
      <c r="UVP283" s="755"/>
      <c r="UVQ283" s="755"/>
      <c r="UVR283" s="755"/>
      <c r="UVS283" s="755"/>
      <c r="UVT283" s="755"/>
      <c r="UVU283" s="755"/>
      <c r="UVV283" s="755"/>
      <c r="UVW283" s="755"/>
      <c r="UVX283" s="755"/>
      <c r="UVY283" s="755"/>
      <c r="UVZ283" s="755"/>
      <c r="UWA283" s="755"/>
      <c r="UWB283" s="755"/>
      <c r="UWC283" s="755"/>
      <c r="UWD283" s="755"/>
      <c r="UWE283" s="755"/>
      <c r="UWF283" s="755"/>
      <c r="UWG283" s="755"/>
      <c r="UWH283" s="755"/>
      <c r="UWI283" s="755"/>
      <c r="UWJ283" s="755"/>
      <c r="UWK283" s="755"/>
      <c r="UWL283" s="755"/>
      <c r="UWM283" s="755"/>
      <c r="UWN283" s="755"/>
      <c r="UWO283" s="755"/>
      <c r="UWP283" s="755"/>
      <c r="UWQ283" s="755"/>
      <c r="UWR283" s="755"/>
      <c r="UWS283" s="755"/>
      <c r="UWT283" s="755"/>
      <c r="UWU283" s="755"/>
      <c r="UWV283" s="755"/>
      <c r="UWW283" s="755"/>
      <c r="UWX283" s="755"/>
      <c r="UWY283" s="755"/>
      <c r="UWZ283" s="755"/>
      <c r="UXA283" s="755"/>
      <c r="UXB283" s="755"/>
      <c r="UXC283" s="755"/>
      <c r="UXD283" s="755"/>
      <c r="UXE283" s="755"/>
      <c r="UXF283" s="755"/>
      <c r="UXG283" s="755"/>
      <c r="UXH283" s="755"/>
      <c r="UXI283" s="755"/>
      <c r="UXJ283" s="755"/>
      <c r="UXK283" s="755"/>
      <c r="UXL283" s="755"/>
      <c r="UXM283" s="755"/>
      <c r="UXN283" s="755"/>
      <c r="UXO283" s="755"/>
      <c r="UXP283" s="755"/>
      <c r="UXQ283" s="755"/>
      <c r="UXR283" s="755"/>
      <c r="UXS283" s="755"/>
      <c r="UXT283" s="755"/>
      <c r="UXU283" s="755"/>
      <c r="UXV283" s="755"/>
      <c r="UXW283" s="755"/>
      <c r="UXX283" s="755"/>
      <c r="UXY283" s="755"/>
      <c r="UXZ283" s="755"/>
      <c r="UYA283" s="755"/>
      <c r="UYB283" s="755"/>
      <c r="UYC283" s="755"/>
      <c r="UYD283" s="755"/>
      <c r="UYE283" s="755"/>
      <c r="UYF283" s="755"/>
      <c r="UYG283" s="755"/>
      <c r="UYH283" s="755"/>
      <c r="UYI283" s="755"/>
      <c r="UYJ283" s="755"/>
      <c r="UYK283" s="755"/>
      <c r="UYL283" s="755"/>
      <c r="UYM283" s="755"/>
      <c r="UYN283" s="755"/>
      <c r="UYO283" s="755"/>
      <c r="UYP283" s="755"/>
      <c r="UYQ283" s="755"/>
      <c r="UYR283" s="755"/>
      <c r="UYS283" s="755"/>
      <c r="UYT283" s="755"/>
      <c r="UYU283" s="755"/>
      <c r="UYV283" s="755"/>
      <c r="UYW283" s="755"/>
      <c r="UYX283" s="755"/>
      <c r="UYY283" s="755"/>
      <c r="UYZ283" s="755"/>
      <c r="UZA283" s="755"/>
      <c r="UZB283" s="755"/>
      <c r="UZC283" s="755"/>
      <c r="UZD283" s="755"/>
      <c r="UZE283" s="755"/>
      <c r="UZF283" s="755"/>
      <c r="UZG283" s="755"/>
      <c r="UZH283" s="755"/>
      <c r="UZI283" s="755"/>
      <c r="UZJ283" s="755"/>
      <c r="UZK283" s="755"/>
      <c r="UZL283" s="755"/>
      <c r="UZM283" s="755"/>
      <c r="UZN283" s="755"/>
      <c r="UZO283" s="755"/>
      <c r="UZP283" s="755"/>
      <c r="UZQ283" s="755"/>
      <c r="UZR283" s="755"/>
      <c r="UZS283" s="755"/>
      <c r="UZT283" s="755"/>
      <c r="UZU283" s="755"/>
      <c r="UZV283" s="755"/>
      <c r="UZW283" s="755"/>
      <c r="UZX283" s="755"/>
      <c r="UZY283" s="755"/>
      <c r="UZZ283" s="755"/>
      <c r="VAA283" s="755"/>
      <c r="VAB283" s="755"/>
      <c r="VAC283" s="755"/>
      <c r="VAD283" s="755"/>
      <c r="VAE283" s="755"/>
      <c r="VAF283" s="755"/>
      <c r="VAG283" s="755"/>
      <c r="VAH283" s="755"/>
      <c r="VAI283" s="755"/>
      <c r="VAJ283" s="755"/>
      <c r="VAK283" s="755"/>
      <c r="VAL283" s="755"/>
      <c r="VAM283" s="755"/>
      <c r="VAN283" s="755"/>
      <c r="VAO283" s="755"/>
      <c r="VAP283" s="755"/>
      <c r="VAQ283" s="755"/>
      <c r="VAR283" s="755"/>
      <c r="VAS283" s="755"/>
      <c r="VAT283" s="755"/>
      <c r="VAU283" s="755"/>
      <c r="VAV283" s="755"/>
      <c r="VAW283" s="755"/>
      <c r="VAX283" s="755"/>
      <c r="VAY283" s="755"/>
      <c r="VAZ283" s="755"/>
      <c r="VBA283" s="755"/>
      <c r="VBB283" s="755"/>
      <c r="VBC283" s="755"/>
      <c r="VBD283" s="755"/>
      <c r="VBE283" s="755"/>
      <c r="VBF283" s="755"/>
      <c r="VBG283" s="755"/>
      <c r="VBH283" s="755"/>
      <c r="VBI283" s="755"/>
      <c r="VBJ283" s="755"/>
      <c r="VBK283" s="755"/>
      <c r="VBL283" s="755"/>
      <c r="VBM283" s="755"/>
      <c r="VBN283" s="755"/>
      <c r="VBO283" s="755"/>
      <c r="VBP283" s="755"/>
      <c r="VBQ283" s="755"/>
      <c r="VBR283" s="755"/>
      <c r="VBS283" s="755"/>
      <c r="VBT283" s="755"/>
      <c r="VBU283" s="755"/>
      <c r="VBV283" s="755"/>
      <c r="VBW283" s="755"/>
      <c r="VBX283" s="755"/>
      <c r="VBY283" s="755"/>
      <c r="VBZ283" s="755"/>
      <c r="VCA283" s="755"/>
      <c r="VCB283" s="755"/>
      <c r="VCC283" s="755"/>
      <c r="VCD283" s="755"/>
      <c r="VCE283" s="755"/>
      <c r="VCF283" s="755"/>
      <c r="VCG283" s="755"/>
      <c r="VCH283" s="755"/>
      <c r="VCI283" s="755"/>
      <c r="VCJ283" s="755"/>
      <c r="VCK283" s="755"/>
      <c r="VCL283" s="755"/>
      <c r="VCM283" s="755"/>
      <c r="VCN283" s="755"/>
      <c r="VCO283" s="755"/>
      <c r="VCP283" s="755"/>
      <c r="VCQ283" s="755"/>
      <c r="VCR283" s="755"/>
      <c r="VCS283" s="755"/>
      <c r="VCT283" s="755"/>
      <c r="VCU283" s="755"/>
      <c r="VCV283" s="755"/>
      <c r="VCW283" s="755"/>
      <c r="VCX283" s="755"/>
      <c r="VCY283" s="755"/>
      <c r="VCZ283" s="755"/>
      <c r="VDA283" s="755"/>
      <c r="VDB283" s="755"/>
      <c r="VDC283" s="755"/>
      <c r="VDD283" s="755"/>
      <c r="VDE283" s="755"/>
      <c r="VDF283" s="755"/>
      <c r="VDG283" s="755"/>
      <c r="VDH283" s="755"/>
      <c r="VDI283" s="755"/>
      <c r="VDJ283" s="755"/>
      <c r="VDK283" s="755"/>
      <c r="VDL283" s="755"/>
      <c r="VDM283" s="755"/>
      <c r="VDN283" s="755"/>
      <c r="VDO283" s="755"/>
      <c r="VDP283" s="755"/>
      <c r="VDQ283" s="755"/>
      <c r="VDR283" s="755"/>
      <c r="VDS283" s="755"/>
      <c r="VDT283" s="755"/>
      <c r="VDU283" s="755"/>
      <c r="VDV283" s="755"/>
      <c r="VDW283" s="755"/>
      <c r="VDX283" s="755"/>
      <c r="VDY283" s="755"/>
      <c r="VDZ283" s="755"/>
      <c r="VEA283" s="755"/>
      <c r="VEB283" s="755"/>
      <c r="VEC283" s="755"/>
      <c r="VED283" s="755"/>
      <c r="VEE283" s="755"/>
      <c r="VEF283" s="755"/>
      <c r="VEG283" s="755"/>
      <c r="VEH283" s="755"/>
      <c r="VEI283" s="755"/>
      <c r="VEJ283" s="755"/>
      <c r="VEK283" s="755"/>
      <c r="VEL283" s="755"/>
      <c r="VEM283" s="755"/>
      <c r="VEN283" s="755"/>
      <c r="VEO283" s="755"/>
      <c r="VEP283" s="755"/>
      <c r="VEQ283" s="755"/>
      <c r="VER283" s="755"/>
      <c r="VES283" s="755"/>
      <c r="VET283" s="755"/>
      <c r="VEU283" s="755"/>
      <c r="VEV283" s="755"/>
      <c r="VEW283" s="755"/>
      <c r="VEX283" s="755"/>
      <c r="VEY283" s="755"/>
      <c r="VEZ283" s="755"/>
      <c r="VFA283" s="755"/>
      <c r="VFB283" s="755"/>
      <c r="VFC283" s="755"/>
      <c r="VFD283" s="755"/>
      <c r="VFE283" s="755"/>
      <c r="VFF283" s="755"/>
      <c r="VFG283" s="755"/>
      <c r="VFH283" s="755"/>
      <c r="VFI283" s="755"/>
      <c r="VFJ283" s="755"/>
      <c r="VFK283" s="755"/>
      <c r="VFL283" s="755"/>
      <c r="VFM283" s="755"/>
      <c r="VFN283" s="755"/>
      <c r="VFO283" s="755"/>
      <c r="VFP283" s="755"/>
      <c r="VFQ283" s="755"/>
      <c r="VFR283" s="755"/>
      <c r="VFS283" s="755"/>
      <c r="VFT283" s="755"/>
      <c r="VFU283" s="755"/>
      <c r="VFV283" s="755"/>
      <c r="VFW283" s="755"/>
      <c r="VFX283" s="755"/>
      <c r="VFY283" s="755"/>
      <c r="VFZ283" s="755"/>
      <c r="VGA283" s="755"/>
      <c r="VGB283" s="755"/>
      <c r="VGC283" s="755"/>
      <c r="VGD283" s="755"/>
      <c r="VGE283" s="755"/>
      <c r="VGF283" s="755"/>
      <c r="VGG283" s="755"/>
      <c r="VGH283" s="755"/>
      <c r="VGI283" s="755"/>
      <c r="VGJ283" s="755"/>
      <c r="VGK283" s="755"/>
      <c r="VGL283" s="755"/>
      <c r="VGM283" s="755"/>
      <c r="VGN283" s="755"/>
      <c r="VGO283" s="755"/>
      <c r="VGP283" s="755"/>
      <c r="VGQ283" s="755"/>
      <c r="VGR283" s="755"/>
      <c r="VGS283" s="755"/>
      <c r="VGT283" s="755"/>
      <c r="VGU283" s="755"/>
      <c r="VGV283" s="755"/>
      <c r="VGW283" s="755"/>
      <c r="VGX283" s="755"/>
      <c r="VGY283" s="755"/>
      <c r="VGZ283" s="755"/>
      <c r="VHA283" s="755"/>
      <c r="VHB283" s="755"/>
      <c r="VHC283" s="755"/>
      <c r="VHD283" s="755"/>
      <c r="VHE283" s="755"/>
      <c r="VHF283" s="755"/>
      <c r="VHG283" s="755"/>
      <c r="VHH283" s="755"/>
      <c r="VHI283" s="755"/>
      <c r="VHJ283" s="755"/>
      <c r="VHK283" s="755"/>
      <c r="VHL283" s="755"/>
      <c r="VHM283" s="755"/>
      <c r="VHN283" s="755"/>
      <c r="VHO283" s="755"/>
      <c r="VHP283" s="755"/>
      <c r="VHQ283" s="755"/>
      <c r="VHR283" s="755"/>
      <c r="VHS283" s="755"/>
      <c r="VHT283" s="755"/>
      <c r="VHU283" s="755"/>
      <c r="VHV283" s="755"/>
      <c r="VHW283" s="755"/>
      <c r="VHX283" s="755"/>
      <c r="VHY283" s="755"/>
      <c r="VHZ283" s="755"/>
      <c r="VIA283" s="755"/>
      <c r="VIB283" s="755"/>
      <c r="VIC283" s="755"/>
      <c r="VID283" s="755"/>
      <c r="VIE283" s="755"/>
      <c r="VIF283" s="755"/>
      <c r="VIG283" s="755"/>
      <c r="VIH283" s="755"/>
      <c r="VII283" s="755"/>
      <c r="VIJ283" s="755"/>
      <c r="VIK283" s="755"/>
      <c r="VIL283" s="755"/>
      <c r="VIM283" s="755"/>
      <c r="VIN283" s="755"/>
      <c r="VIO283" s="755"/>
      <c r="VIP283" s="755"/>
      <c r="VIQ283" s="755"/>
      <c r="VIR283" s="755"/>
      <c r="VIS283" s="755"/>
      <c r="VIT283" s="755"/>
      <c r="VIU283" s="755"/>
      <c r="VIV283" s="755"/>
      <c r="VIW283" s="755"/>
      <c r="VIX283" s="755"/>
      <c r="VIY283" s="755"/>
      <c r="VIZ283" s="755"/>
      <c r="VJA283" s="755"/>
      <c r="VJB283" s="755"/>
      <c r="VJC283" s="755"/>
      <c r="VJD283" s="755"/>
      <c r="VJE283" s="755"/>
      <c r="VJF283" s="755"/>
      <c r="VJG283" s="755"/>
      <c r="VJH283" s="755"/>
      <c r="VJI283" s="755"/>
      <c r="VJJ283" s="755"/>
      <c r="VJK283" s="755"/>
      <c r="VJL283" s="755"/>
      <c r="VJM283" s="755"/>
      <c r="VJN283" s="755"/>
      <c r="VJO283" s="755"/>
      <c r="VJP283" s="755"/>
      <c r="VJQ283" s="755"/>
      <c r="VJR283" s="755"/>
      <c r="VJS283" s="755"/>
      <c r="VJT283" s="755"/>
      <c r="VJU283" s="755"/>
      <c r="VJV283" s="755"/>
      <c r="VJW283" s="755"/>
      <c r="VJX283" s="755"/>
      <c r="VJY283" s="755"/>
      <c r="VJZ283" s="755"/>
      <c r="VKA283" s="755"/>
      <c r="VKB283" s="755"/>
      <c r="VKC283" s="755"/>
      <c r="VKD283" s="755"/>
      <c r="VKE283" s="755"/>
      <c r="VKF283" s="755"/>
      <c r="VKG283" s="755"/>
      <c r="VKH283" s="755"/>
      <c r="VKI283" s="755"/>
      <c r="VKJ283" s="755"/>
      <c r="VKK283" s="755"/>
      <c r="VKL283" s="755"/>
      <c r="VKM283" s="755"/>
      <c r="VKN283" s="755"/>
      <c r="VKO283" s="755"/>
      <c r="VKP283" s="755"/>
      <c r="VKQ283" s="755"/>
      <c r="VKR283" s="755"/>
      <c r="VKS283" s="755"/>
      <c r="VKT283" s="755"/>
      <c r="VKU283" s="755"/>
      <c r="VKV283" s="755"/>
      <c r="VKW283" s="755"/>
      <c r="VKX283" s="755"/>
      <c r="VKY283" s="755"/>
      <c r="VKZ283" s="755"/>
      <c r="VLA283" s="755"/>
      <c r="VLB283" s="755"/>
      <c r="VLC283" s="755"/>
      <c r="VLD283" s="755"/>
      <c r="VLE283" s="755"/>
      <c r="VLF283" s="755"/>
      <c r="VLG283" s="755"/>
      <c r="VLH283" s="755"/>
      <c r="VLI283" s="755"/>
      <c r="VLJ283" s="755"/>
      <c r="VLK283" s="755"/>
      <c r="VLL283" s="755"/>
      <c r="VLM283" s="755"/>
      <c r="VLN283" s="755"/>
      <c r="VLO283" s="755"/>
      <c r="VLP283" s="755"/>
      <c r="VLQ283" s="755"/>
      <c r="VLR283" s="755"/>
      <c r="VLS283" s="755"/>
      <c r="VLT283" s="755"/>
      <c r="VLU283" s="755"/>
      <c r="VLV283" s="755"/>
      <c r="VLW283" s="755"/>
      <c r="VLX283" s="755"/>
      <c r="VLY283" s="755"/>
      <c r="VLZ283" s="755"/>
      <c r="VMA283" s="755"/>
      <c r="VMB283" s="755"/>
      <c r="VMC283" s="755"/>
      <c r="VMD283" s="755"/>
      <c r="VME283" s="755"/>
      <c r="VMF283" s="755"/>
      <c r="VMG283" s="755"/>
      <c r="VMH283" s="755"/>
      <c r="VMI283" s="755"/>
      <c r="VMJ283" s="755"/>
      <c r="VMK283" s="755"/>
      <c r="VML283" s="755"/>
      <c r="VMM283" s="755"/>
      <c r="VMN283" s="755"/>
      <c r="VMO283" s="755"/>
      <c r="VMP283" s="755"/>
      <c r="VMQ283" s="755"/>
      <c r="VMR283" s="755"/>
      <c r="VMS283" s="755"/>
      <c r="VMT283" s="755"/>
      <c r="VMU283" s="755"/>
      <c r="VMV283" s="755"/>
      <c r="VMW283" s="755"/>
      <c r="VMX283" s="755"/>
      <c r="VMY283" s="755"/>
      <c r="VMZ283" s="755"/>
      <c r="VNA283" s="755"/>
      <c r="VNB283" s="755"/>
      <c r="VNC283" s="755"/>
      <c r="VND283" s="755"/>
      <c r="VNE283" s="755"/>
      <c r="VNF283" s="755"/>
      <c r="VNG283" s="755"/>
      <c r="VNH283" s="755"/>
      <c r="VNI283" s="755"/>
      <c r="VNJ283" s="755"/>
      <c r="VNK283" s="755"/>
      <c r="VNL283" s="755"/>
      <c r="VNM283" s="755"/>
      <c r="VNN283" s="755"/>
      <c r="VNO283" s="755"/>
      <c r="VNP283" s="755"/>
      <c r="VNQ283" s="755"/>
      <c r="VNR283" s="755"/>
      <c r="VNS283" s="755"/>
      <c r="VNT283" s="755"/>
      <c r="VNU283" s="755"/>
      <c r="VNV283" s="755"/>
      <c r="VNW283" s="755"/>
      <c r="VNX283" s="755"/>
      <c r="VNY283" s="755"/>
      <c r="VNZ283" s="755"/>
      <c r="VOA283" s="755"/>
      <c r="VOB283" s="755"/>
      <c r="VOC283" s="755"/>
      <c r="VOD283" s="755"/>
      <c r="VOE283" s="755"/>
      <c r="VOF283" s="755"/>
      <c r="VOG283" s="755"/>
      <c r="VOH283" s="755"/>
      <c r="VOI283" s="755"/>
      <c r="VOJ283" s="755"/>
      <c r="VOK283" s="755"/>
      <c r="VOL283" s="755"/>
      <c r="VOM283" s="755"/>
      <c r="VON283" s="755"/>
      <c r="VOO283" s="755"/>
      <c r="VOP283" s="755"/>
      <c r="VOQ283" s="755"/>
      <c r="VOR283" s="755"/>
      <c r="VOS283" s="755"/>
      <c r="VOT283" s="755"/>
      <c r="VOU283" s="755"/>
      <c r="VOV283" s="755"/>
      <c r="VOW283" s="755"/>
      <c r="VOX283" s="755"/>
      <c r="VOY283" s="755"/>
      <c r="VOZ283" s="755"/>
      <c r="VPA283" s="755"/>
      <c r="VPB283" s="755"/>
      <c r="VPC283" s="755"/>
      <c r="VPD283" s="755"/>
      <c r="VPE283" s="755"/>
      <c r="VPF283" s="755"/>
      <c r="VPG283" s="755"/>
      <c r="VPH283" s="755"/>
      <c r="VPI283" s="755"/>
      <c r="VPJ283" s="755"/>
      <c r="VPK283" s="755"/>
      <c r="VPL283" s="755"/>
      <c r="VPM283" s="755"/>
      <c r="VPN283" s="755"/>
      <c r="VPO283" s="755"/>
      <c r="VPP283" s="755"/>
      <c r="VPQ283" s="755"/>
      <c r="VPR283" s="755"/>
      <c r="VPS283" s="755"/>
      <c r="VPT283" s="755"/>
      <c r="VPU283" s="755"/>
      <c r="VPV283" s="755"/>
      <c r="VPW283" s="755"/>
      <c r="VPX283" s="755"/>
      <c r="VPY283" s="755"/>
      <c r="VPZ283" s="755"/>
      <c r="VQA283" s="755"/>
      <c r="VQB283" s="755"/>
      <c r="VQC283" s="755"/>
      <c r="VQD283" s="755"/>
      <c r="VQE283" s="755"/>
      <c r="VQF283" s="755"/>
      <c r="VQG283" s="755"/>
      <c r="VQH283" s="755"/>
      <c r="VQI283" s="755"/>
      <c r="VQJ283" s="755"/>
      <c r="VQK283" s="755"/>
      <c r="VQL283" s="755"/>
      <c r="VQM283" s="755"/>
      <c r="VQN283" s="755"/>
      <c r="VQO283" s="755"/>
      <c r="VQP283" s="755"/>
      <c r="VQQ283" s="755"/>
      <c r="VQR283" s="755"/>
      <c r="VQS283" s="755"/>
      <c r="VQT283" s="755"/>
      <c r="VQU283" s="755"/>
      <c r="VQV283" s="755"/>
      <c r="VQW283" s="755"/>
      <c r="VQX283" s="755"/>
      <c r="VQY283" s="755"/>
      <c r="VQZ283" s="755"/>
      <c r="VRA283" s="755"/>
      <c r="VRB283" s="755"/>
      <c r="VRC283" s="755"/>
      <c r="VRD283" s="755"/>
      <c r="VRE283" s="755"/>
      <c r="VRF283" s="755"/>
      <c r="VRG283" s="755"/>
      <c r="VRH283" s="755"/>
      <c r="VRI283" s="755"/>
      <c r="VRJ283" s="755"/>
      <c r="VRK283" s="755"/>
      <c r="VRL283" s="755"/>
      <c r="VRM283" s="755"/>
      <c r="VRN283" s="755"/>
      <c r="VRO283" s="755"/>
      <c r="VRP283" s="755"/>
      <c r="VRQ283" s="755"/>
      <c r="VRR283" s="755"/>
      <c r="VRS283" s="755"/>
      <c r="VRT283" s="755"/>
      <c r="VRU283" s="755"/>
      <c r="VRV283" s="755"/>
      <c r="VRW283" s="755"/>
      <c r="VRX283" s="755"/>
      <c r="VRY283" s="755"/>
      <c r="VRZ283" s="755"/>
      <c r="VSA283" s="755"/>
      <c r="VSB283" s="755"/>
      <c r="VSC283" s="755"/>
      <c r="VSD283" s="755"/>
      <c r="VSE283" s="755"/>
      <c r="VSF283" s="755"/>
      <c r="VSG283" s="755"/>
      <c r="VSH283" s="755"/>
      <c r="VSI283" s="755"/>
      <c r="VSJ283" s="755"/>
      <c r="VSK283" s="755"/>
      <c r="VSL283" s="755"/>
      <c r="VSM283" s="755"/>
      <c r="VSN283" s="755"/>
      <c r="VSO283" s="755"/>
      <c r="VSP283" s="755"/>
      <c r="VSQ283" s="755"/>
      <c r="VSR283" s="755"/>
      <c r="VSS283" s="755"/>
      <c r="VST283" s="755"/>
      <c r="VSU283" s="755"/>
      <c r="VSV283" s="755"/>
      <c r="VSW283" s="755"/>
      <c r="VSX283" s="755"/>
      <c r="VSY283" s="755"/>
      <c r="VSZ283" s="755"/>
      <c r="VTA283" s="755"/>
      <c r="VTB283" s="755"/>
      <c r="VTC283" s="755"/>
      <c r="VTD283" s="755"/>
      <c r="VTE283" s="755"/>
      <c r="VTF283" s="755"/>
      <c r="VTG283" s="755"/>
      <c r="VTH283" s="755"/>
      <c r="VTI283" s="755"/>
      <c r="VTJ283" s="755"/>
      <c r="VTK283" s="755"/>
      <c r="VTL283" s="755"/>
      <c r="VTM283" s="755"/>
      <c r="VTN283" s="755"/>
      <c r="VTO283" s="755"/>
      <c r="VTP283" s="755"/>
      <c r="VTQ283" s="755"/>
      <c r="VTR283" s="755"/>
      <c r="VTS283" s="755"/>
      <c r="VTT283" s="755"/>
      <c r="VTU283" s="755"/>
      <c r="VTV283" s="755"/>
      <c r="VTW283" s="755"/>
      <c r="VTX283" s="755"/>
      <c r="VTY283" s="755"/>
      <c r="VTZ283" s="755"/>
      <c r="VUA283" s="755"/>
      <c r="VUB283" s="755"/>
      <c r="VUC283" s="755"/>
      <c r="VUD283" s="755"/>
      <c r="VUE283" s="755"/>
      <c r="VUF283" s="755"/>
      <c r="VUG283" s="755"/>
      <c r="VUH283" s="755"/>
      <c r="VUI283" s="755"/>
      <c r="VUJ283" s="755"/>
      <c r="VUK283" s="755"/>
      <c r="VUL283" s="755"/>
      <c r="VUM283" s="755"/>
      <c r="VUN283" s="755"/>
      <c r="VUO283" s="755"/>
      <c r="VUP283" s="755"/>
      <c r="VUQ283" s="755"/>
      <c r="VUR283" s="755"/>
      <c r="VUS283" s="755"/>
      <c r="VUT283" s="755"/>
      <c r="VUU283" s="755"/>
      <c r="VUV283" s="755"/>
      <c r="VUW283" s="755"/>
      <c r="VUX283" s="755"/>
      <c r="VUY283" s="755"/>
      <c r="VUZ283" s="755"/>
      <c r="VVA283" s="755"/>
      <c r="VVB283" s="755"/>
      <c r="VVC283" s="755"/>
      <c r="VVD283" s="755"/>
      <c r="VVE283" s="755"/>
      <c r="VVF283" s="755"/>
      <c r="VVG283" s="755"/>
      <c r="VVH283" s="755"/>
      <c r="VVI283" s="755"/>
      <c r="VVJ283" s="755"/>
      <c r="VVK283" s="755"/>
      <c r="VVL283" s="755"/>
      <c r="VVM283" s="755"/>
      <c r="VVN283" s="755"/>
      <c r="VVO283" s="755"/>
      <c r="VVP283" s="755"/>
      <c r="VVQ283" s="755"/>
      <c r="VVR283" s="755"/>
      <c r="VVS283" s="755"/>
      <c r="VVT283" s="755"/>
      <c r="VVU283" s="755"/>
      <c r="VVV283" s="755"/>
      <c r="VVW283" s="755"/>
      <c r="VVX283" s="755"/>
      <c r="VVY283" s="755"/>
      <c r="VVZ283" s="755"/>
      <c r="VWA283" s="755"/>
      <c r="VWB283" s="755"/>
      <c r="VWC283" s="755"/>
      <c r="VWD283" s="755"/>
      <c r="VWE283" s="755"/>
      <c r="VWF283" s="755"/>
      <c r="VWG283" s="755"/>
      <c r="VWH283" s="755"/>
      <c r="VWI283" s="755"/>
      <c r="VWJ283" s="755"/>
      <c r="VWK283" s="755"/>
      <c r="VWL283" s="755"/>
      <c r="VWM283" s="755"/>
      <c r="VWN283" s="755"/>
      <c r="VWO283" s="755"/>
      <c r="VWP283" s="755"/>
      <c r="VWQ283" s="755"/>
      <c r="VWR283" s="755"/>
      <c r="VWS283" s="755"/>
      <c r="VWT283" s="755"/>
      <c r="VWU283" s="755"/>
      <c r="VWV283" s="755"/>
      <c r="VWW283" s="755"/>
      <c r="VWX283" s="755"/>
      <c r="VWY283" s="755"/>
      <c r="VWZ283" s="755"/>
      <c r="VXA283" s="755"/>
      <c r="VXB283" s="755"/>
      <c r="VXC283" s="755"/>
      <c r="VXD283" s="755"/>
      <c r="VXE283" s="755"/>
      <c r="VXF283" s="755"/>
      <c r="VXG283" s="755"/>
      <c r="VXH283" s="755"/>
      <c r="VXI283" s="755"/>
      <c r="VXJ283" s="755"/>
      <c r="VXK283" s="755"/>
      <c r="VXL283" s="755"/>
      <c r="VXM283" s="755"/>
      <c r="VXN283" s="755"/>
      <c r="VXO283" s="755"/>
      <c r="VXP283" s="755"/>
      <c r="VXQ283" s="755"/>
      <c r="VXR283" s="755"/>
      <c r="VXS283" s="755"/>
      <c r="VXT283" s="755"/>
      <c r="VXU283" s="755"/>
      <c r="VXV283" s="755"/>
      <c r="VXW283" s="755"/>
      <c r="VXX283" s="755"/>
      <c r="VXY283" s="755"/>
      <c r="VXZ283" s="755"/>
      <c r="VYA283" s="755"/>
      <c r="VYB283" s="755"/>
      <c r="VYC283" s="755"/>
      <c r="VYD283" s="755"/>
      <c r="VYE283" s="755"/>
      <c r="VYF283" s="755"/>
      <c r="VYG283" s="755"/>
      <c r="VYH283" s="755"/>
      <c r="VYI283" s="755"/>
      <c r="VYJ283" s="755"/>
      <c r="VYK283" s="755"/>
      <c r="VYL283" s="755"/>
      <c r="VYM283" s="755"/>
      <c r="VYN283" s="755"/>
      <c r="VYO283" s="755"/>
      <c r="VYP283" s="755"/>
      <c r="VYQ283" s="755"/>
      <c r="VYR283" s="755"/>
      <c r="VYS283" s="755"/>
      <c r="VYT283" s="755"/>
      <c r="VYU283" s="755"/>
      <c r="VYV283" s="755"/>
      <c r="VYW283" s="755"/>
      <c r="VYX283" s="755"/>
      <c r="VYY283" s="755"/>
      <c r="VYZ283" s="755"/>
      <c r="VZA283" s="755"/>
      <c r="VZB283" s="755"/>
      <c r="VZC283" s="755"/>
      <c r="VZD283" s="755"/>
      <c r="VZE283" s="755"/>
      <c r="VZF283" s="755"/>
      <c r="VZG283" s="755"/>
      <c r="VZH283" s="755"/>
      <c r="VZI283" s="755"/>
      <c r="VZJ283" s="755"/>
      <c r="VZK283" s="755"/>
      <c r="VZL283" s="755"/>
      <c r="VZM283" s="755"/>
      <c r="VZN283" s="755"/>
      <c r="VZO283" s="755"/>
      <c r="VZP283" s="755"/>
      <c r="VZQ283" s="755"/>
      <c r="VZR283" s="755"/>
      <c r="VZS283" s="755"/>
      <c r="VZT283" s="755"/>
      <c r="VZU283" s="755"/>
      <c r="VZV283" s="755"/>
      <c r="VZW283" s="755"/>
      <c r="VZX283" s="755"/>
      <c r="VZY283" s="755"/>
      <c r="VZZ283" s="755"/>
      <c r="WAA283" s="755"/>
      <c r="WAB283" s="755"/>
      <c r="WAC283" s="755"/>
      <c r="WAD283" s="755"/>
      <c r="WAE283" s="755"/>
      <c r="WAF283" s="755"/>
      <c r="WAG283" s="755"/>
      <c r="WAH283" s="755"/>
      <c r="WAI283" s="755"/>
      <c r="WAJ283" s="755"/>
      <c r="WAK283" s="755"/>
      <c r="WAL283" s="755"/>
      <c r="WAM283" s="755"/>
      <c r="WAN283" s="755"/>
      <c r="WAO283" s="755"/>
      <c r="WAP283" s="755"/>
      <c r="WAQ283" s="755"/>
      <c r="WAR283" s="755"/>
      <c r="WAS283" s="755"/>
      <c r="WAT283" s="755"/>
      <c r="WAU283" s="755"/>
      <c r="WAV283" s="755"/>
      <c r="WAW283" s="755"/>
      <c r="WAX283" s="755"/>
      <c r="WAY283" s="755"/>
      <c r="WAZ283" s="755"/>
      <c r="WBA283" s="755"/>
      <c r="WBB283" s="755"/>
      <c r="WBC283" s="755"/>
      <c r="WBD283" s="755"/>
      <c r="WBE283" s="755"/>
      <c r="WBF283" s="755"/>
      <c r="WBG283" s="755"/>
      <c r="WBH283" s="755"/>
      <c r="WBI283" s="755"/>
      <c r="WBJ283" s="755"/>
      <c r="WBK283" s="755"/>
      <c r="WBL283" s="755"/>
      <c r="WBM283" s="755"/>
      <c r="WBN283" s="755"/>
      <c r="WBO283" s="755"/>
      <c r="WBP283" s="755"/>
      <c r="WBQ283" s="755"/>
      <c r="WBR283" s="755"/>
      <c r="WBS283" s="755"/>
      <c r="WBT283" s="755"/>
      <c r="WBU283" s="755"/>
      <c r="WBV283" s="755"/>
      <c r="WBW283" s="755"/>
      <c r="WBX283" s="755"/>
      <c r="WBY283" s="755"/>
      <c r="WBZ283" s="755"/>
      <c r="WCA283" s="755"/>
      <c r="WCB283" s="755"/>
      <c r="WCC283" s="755"/>
      <c r="WCD283" s="755"/>
      <c r="WCE283" s="755"/>
      <c r="WCF283" s="755"/>
      <c r="WCG283" s="755"/>
      <c r="WCH283" s="755"/>
      <c r="WCI283" s="755"/>
      <c r="WCJ283" s="755"/>
      <c r="WCK283" s="755"/>
      <c r="WCL283" s="755"/>
      <c r="WCM283" s="755"/>
      <c r="WCN283" s="755"/>
      <c r="WCO283" s="755"/>
      <c r="WCP283" s="755"/>
      <c r="WCQ283" s="755"/>
      <c r="WCR283" s="755"/>
      <c r="WCS283" s="755"/>
      <c r="WCT283" s="755"/>
      <c r="WCU283" s="755"/>
      <c r="WCV283" s="755"/>
      <c r="WCW283" s="755"/>
      <c r="WCX283" s="755"/>
      <c r="WCY283" s="755"/>
      <c r="WCZ283" s="755"/>
      <c r="WDA283" s="755"/>
      <c r="WDB283" s="755"/>
      <c r="WDC283" s="755"/>
      <c r="WDD283" s="755"/>
      <c r="WDE283" s="755"/>
      <c r="WDF283" s="755"/>
      <c r="WDG283" s="755"/>
      <c r="WDH283" s="755"/>
      <c r="WDI283" s="755"/>
      <c r="WDJ283" s="755"/>
      <c r="WDK283" s="755"/>
      <c r="WDL283" s="755"/>
      <c r="WDM283" s="755"/>
      <c r="WDN283" s="755"/>
      <c r="WDO283" s="755"/>
      <c r="WDP283" s="755"/>
      <c r="WDQ283" s="755"/>
      <c r="WDR283" s="755"/>
      <c r="WDS283" s="755"/>
      <c r="WDT283" s="755"/>
      <c r="WDU283" s="755"/>
      <c r="WDV283" s="755"/>
      <c r="WDW283" s="755"/>
      <c r="WDX283" s="755"/>
      <c r="WDY283" s="755"/>
      <c r="WDZ283" s="755"/>
      <c r="WEA283" s="755"/>
      <c r="WEB283" s="755"/>
      <c r="WEC283" s="755"/>
      <c r="WED283" s="755"/>
      <c r="WEE283" s="755"/>
      <c r="WEF283" s="755"/>
      <c r="WEG283" s="755"/>
      <c r="WEH283" s="755"/>
      <c r="WEI283" s="755"/>
      <c r="WEJ283" s="755"/>
      <c r="WEK283" s="755"/>
      <c r="WEL283" s="755"/>
      <c r="WEM283" s="755"/>
      <c r="WEN283" s="755"/>
      <c r="WEO283" s="755"/>
      <c r="WEP283" s="755"/>
      <c r="WEQ283" s="755"/>
      <c r="WER283" s="755"/>
      <c r="WES283" s="755"/>
      <c r="WET283" s="755"/>
      <c r="WEU283" s="755"/>
      <c r="WEV283" s="755"/>
      <c r="WEW283" s="755"/>
      <c r="WEX283" s="755"/>
      <c r="WEY283" s="755"/>
      <c r="WEZ283" s="755"/>
      <c r="WFA283" s="755"/>
      <c r="WFB283" s="755"/>
      <c r="WFC283" s="755"/>
      <c r="WFD283" s="755"/>
      <c r="WFE283" s="755"/>
      <c r="WFF283" s="755"/>
      <c r="WFG283" s="755"/>
      <c r="WFH283" s="755"/>
      <c r="WFI283" s="755"/>
      <c r="WFJ283" s="755"/>
      <c r="WFK283" s="755"/>
      <c r="WFL283" s="755"/>
      <c r="WFM283" s="755"/>
      <c r="WFN283" s="755"/>
      <c r="WFO283" s="755"/>
      <c r="WFP283" s="755"/>
      <c r="WFQ283" s="755"/>
      <c r="WFR283" s="755"/>
      <c r="WFS283" s="755"/>
      <c r="WFT283" s="755"/>
      <c r="WFU283" s="755"/>
      <c r="WFV283" s="755"/>
      <c r="WFW283" s="755"/>
      <c r="WFX283" s="755"/>
      <c r="WFY283" s="755"/>
      <c r="WFZ283" s="755"/>
      <c r="WGA283" s="755"/>
      <c r="WGB283" s="755"/>
      <c r="WGC283" s="755"/>
      <c r="WGD283" s="755"/>
      <c r="WGE283" s="755"/>
      <c r="WGF283" s="755"/>
      <c r="WGG283" s="755"/>
      <c r="WGH283" s="755"/>
      <c r="WGI283" s="755"/>
      <c r="WGJ283" s="755"/>
      <c r="WGK283" s="755"/>
      <c r="WGL283" s="755"/>
      <c r="WGM283" s="755"/>
      <c r="WGN283" s="755"/>
      <c r="WGO283" s="755"/>
      <c r="WGP283" s="755"/>
      <c r="WGQ283" s="755"/>
      <c r="WGR283" s="755"/>
      <c r="WGS283" s="755"/>
      <c r="WGT283" s="755"/>
      <c r="WGU283" s="755"/>
      <c r="WGV283" s="755"/>
      <c r="WGW283" s="755"/>
      <c r="WGX283" s="755"/>
      <c r="WGY283" s="755"/>
      <c r="WGZ283" s="755"/>
      <c r="WHA283" s="755"/>
      <c r="WHB283" s="755"/>
      <c r="WHC283" s="755"/>
      <c r="WHD283" s="755"/>
      <c r="WHE283" s="755"/>
      <c r="WHF283" s="755"/>
      <c r="WHG283" s="755"/>
      <c r="WHH283" s="755"/>
      <c r="WHI283" s="755"/>
      <c r="WHJ283" s="755"/>
      <c r="WHK283" s="755"/>
      <c r="WHL283" s="755"/>
      <c r="WHM283" s="755"/>
      <c r="WHN283" s="755"/>
      <c r="WHO283" s="755"/>
      <c r="WHP283" s="755"/>
      <c r="WHQ283" s="755"/>
      <c r="WHR283" s="755"/>
      <c r="WHS283" s="755"/>
      <c r="WHT283" s="755"/>
      <c r="WHU283" s="755"/>
      <c r="WHV283" s="755"/>
      <c r="WHW283" s="755"/>
      <c r="WHX283" s="755"/>
      <c r="WHY283" s="755"/>
      <c r="WHZ283" s="755"/>
      <c r="WIA283" s="755"/>
      <c r="WIB283" s="755"/>
      <c r="WIC283" s="755"/>
      <c r="WID283" s="755"/>
      <c r="WIE283" s="755"/>
      <c r="WIF283" s="755"/>
      <c r="WIG283" s="755"/>
      <c r="WIH283" s="755"/>
      <c r="WII283" s="755"/>
      <c r="WIJ283" s="755"/>
      <c r="WIK283" s="755"/>
      <c r="WIL283" s="755"/>
      <c r="WIM283" s="755"/>
      <c r="WIN283" s="755"/>
      <c r="WIO283" s="755"/>
      <c r="WIP283" s="755"/>
      <c r="WIQ283" s="755"/>
      <c r="WIR283" s="755"/>
      <c r="WIS283" s="755"/>
      <c r="WIT283" s="755"/>
      <c r="WIU283" s="755"/>
      <c r="WIV283" s="755"/>
      <c r="WIW283" s="755"/>
      <c r="WIX283" s="755"/>
      <c r="WIY283" s="755"/>
      <c r="WIZ283" s="755"/>
      <c r="WJA283" s="755"/>
      <c r="WJB283" s="755"/>
      <c r="WJC283" s="755"/>
      <c r="WJD283" s="755"/>
      <c r="WJE283" s="755"/>
      <c r="WJF283" s="755"/>
      <c r="WJG283" s="755"/>
      <c r="WJH283" s="755"/>
      <c r="WJI283" s="755"/>
      <c r="WJJ283" s="755"/>
      <c r="WJK283" s="755"/>
      <c r="WJL283" s="755"/>
      <c r="WJM283" s="755"/>
      <c r="WJN283" s="755"/>
      <c r="WJO283" s="755"/>
      <c r="WJP283" s="755"/>
      <c r="WJQ283" s="755"/>
      <c r="WJR283" s="755"/>
      <c r="WJS283" s="755"/>
      <c r="WJT283" s="755"/>
      <c r="WJU283" s="755"/>
      <c r="WJV283" s="755"/>
      <c r="WJW283" s="755"/>
      <c r="WJX283" s="755"/>
      <c r="WJY283" s="755"/>
      <c r="WJZ283" s="755"/>
      <c r="WKA283" s="755"/>
      <c r="WKB283" s="755"/>
      <c r="WKC283" s="755"/>
      <c r="WKD283" s="755"/>
      <c r="WKE283" s="755"/>
      <c r="WKF283" s="755"/>
      <c r="WKG283" s="755"/>
      <c r="WKH283" s="755"/>
      <c r="WKI283" s="755"/>
      <c r="WKJ283" s="755"/>
      <c r="WKK283" s="755"/>
      <c r="WKL283" s="755"/>
      <c r="WKM283" s="755"/>
      <c r="WKN283" s="755"/>
      <c r="WKO283" s="755"/>
      <c r="WKP283" s="755"/>
      <c r="WKQ283" s="755"/>
      <c r="WKR283" s="755"/>
      <c r="WKS283" s="755"/>
      <c r="WKT283" s="755"/>
      <c r="WKU283" s="755"/>
      <c r="WKV283" s="755"/>
      <c r="WKW283" s="755"/>
      <c r="WKX283" s="755"/>
      <c r="WKY283" s="755"/>
      <c r="WKZ283" s="755"/>
      <c r="WLA283" s="755"/>
      <c r="WLB283" s="755"/>
      <c r="WLC283" s="755"/>
      <c r="WLD283" s="755"/>
      <c r="WLE283" s="755"/>
      <c r="WLF283" s="755"/>
      <c r="WLG283" s="755"/>
      <c r="WLH283" s="755"/>
      <c r="WLI283" s="755"/>
      <c r="WLJ283" s="755"/>
      <c r="WLK283" s="755"/>
      <c r="WLL283" s="755"/>
      <c r="WLM283" s="755"/>
      <c r="WLN283" s="755"/>
      <c r="WLO283" s="755"/>
      <c r="WLP283" s="755"/>
      <c r="WLQ283" s="755"/>
      <c r="WLR283" s="755"/>
      <c r="WLS283" s="755"/>
      <c r="WLT283" s="755"/>
      <c r="WLU283" s="755"/>
      <c r="WLV283" s="755"/>
      <c r="WLW283" s="755"/>
      <c r="WLX283" s="755"/>
      <c r="WLY283" s="755"/>
      <c r="WLZ283" s="755"/>
      <c r="WMA283" s="755"/>
      <c r="WMB283" s="755"/>
      <c r="WMC283" s="755"/>
      <c r="WMD283" s="755"/>
      <c r="WME283" s="755"/>
      <c r="WMF283" s="755"/>
      <c r="WMG283" s="755"/>
      <c r="WMH283" s="755"/>
      <c r="WMI283" s="755"/>
      <c r="WMJ283" s="755"/>
      <c r="WMK283" s="755"/>
      <c r="WML283" s="755"/>
      <c r="WMM283" s="755"/>
      <c r="WMN283" s="755"/>
      <c r="WMO283" s="755"/>
      <c r="WMP283" s="755"/>
      <c r="WMQ283" s="755"/>
      <c r="WMR283" s="755"/>
      <c r="WMS283" s="755"/>
      <c r="WMT283" s="755"/>
      <c r="WMU283" s="755"/>
      <c r="WMV283" s="755"/>
      <c r="WMW283" s="755"/>
      <c r="WMX283" s="755"/>
      <c r="WMY283" s="755"/>
      <c r="WMZ283" s="755"/>
      <c r="WNA283" s="755"/>
      <c r="WNB283" s="755"/>
      <c r="WNC283" s="755"/>
      <c r="WND283" s="755"/>
      <c r="WNE283" s="755"/>
      <c r="WNF283" s="755"/>
      <c r="WNG283" s="755"/>
      <c r="WNH283" s="755"/>
      <c r="WNI283" s="755"/>
      <c r="WNJ283" s="755"/>
      <c r="WNK283" s="755"/>
      <c r="WNL283" s="755"/>
      <c r="WNM283" s="755"/>
      <c r="WNN283" s="755"/>
      <c r="WNO283" s="755"/>
      <c r="WNP283" s="755"/>
      <c r="WNQ283" s="755"/>
      <c r="WNR283" s="755"/>
      <c r="WNS283" s="755"/>
      <c r="WNT283" s="755"/>
      <c r="WNU283" s="755"/>
      <c r="WNV283" s="755"/>
      <c r="WNW283" s="755"/>
      <c r="WNX283" s="755"/>
      <c r="WNY283" s="755"/>
      <c r="WNZ283" s="755"/>
      <c r="WOA283" s="755"/>
      <c r="WOB283" s="755"/>
      <c r="WOC283" s="755"/>
      <c r="WOD283" s="755"/>
      <c r="WOE283" s="755"/>
      <c r="WOF283" s="755"/>
      <c r="WOG283" s="755"/>
      <c r="WOH283" s="755"/>
      <c r="WOI283" s="755"/>
      <c r="WOJ283" s="755"/>
      <c r="WOK283" s="755"/>
      <c r="WOL283" s="755"/>
      <c r="WOM283" s="755"/>
      <c r="WON283" s="755"/>
      <c r="WOO283" s="755"/>
      <c r="WOP283" s="755"/>
      <c r="WOQ283" s="755"/>
      <c r="WOR283" s="755"/>
      <c r="WOS283" s="755"/>
      <c r="WOT283" s="755"/>
      <c r="WOU283" s="755"/>
      <c r="WOV283" s="755"/>
      <c r="WOW283" s="755"/>
      <c r="WOX283" s="755"/>
      <c r="WOY283" s="755"/>
      <c r="WOZ283" s="755"/>
      <c r="WPA283" s="755"/>
      <c r="WPB283" s="755"/>
      <c r="WPC283" s="755"/>
      <c r="WPD283" s="755"/>
      <c r="WPE283" s="755"/>
      <c r="WPF283" s="755"/>
      <c r="WPG283" s="755"/>
      <c r="WPH283" s="755"/>
      <c r="WPI283" s="755"/>
      <c r="WPJ283" s="755"/>
      <c r="WPK283" s="755"/>
      <c r="WPL283" s="755"/>
      <c r="WPM283" s="755"/>
      <c r="WPN283" s="755"/>
      <c r="WPO283" s="755"/>
      <c r="WPP283" s="755"/>
      <c r="WPQ283" s="755"/>
      <c r="WPR283" s="755"/>
      <c r="WPS283" s="755"/>
      <c r="WPT283" s="755"/>
      <c r="WPU283" s="755"/>
      <c r="WPV283" s="755"/>
      <c r="WPW283" s="755"/>
      <c r="WPX283" s="755"/>
      <c r="WPY283" s="755"/>
      <c r="WPZ283" s="755"/>
      <c r="WQA283" s="755"/>
      <c r="WQB283" s="755"/>
      <c r="WQC283" s="755"/>
      <c r="WQD283" s="755"/>
      <c r="WQE283" s="755"/>
      <c r="WQF283" s="755"/>
      <c r="WQG283" s="755"/>
      <c r="WQH283" s="755"/>
      <c r="WQI283" s="755"/>
      <c r="WQJ283" s="755"/>
      <c r="WQK283" s="755"/>
      <c r="WQL283" s="755"/>
      <c r="WQM283" s="755"/>
      <c r="WQN283" s="755"/>
      <c r="WQO283" s="755"/>
      <c r="WQP283" s="755"/>
      <c r="WQQ283" s="755"/>
      <c r="WQR283" s="755"/>
      <c r="WQS283" s="755"/>
      <c r="WQT283" s="755"/>
      <c r="WQU283" s="755"/>
      <c r="WQV283" s="755"/>
      <c r="WQW283" s="755"/>
      <c r="WQX283" s="755"/>
      <c r="WQY283" s="755"/>
      <c r="WQZ283" s="755"/>
      <c r="WRA283" s="755"/>
      <c r="WRB283" s="755"/>
      <c r="WRC283" s="755"/>
      <c r="WRD283" s="755"/>
      <c r="WRE283" s="755"/>
      <c r="WRF283" s="755"/>
      <c r="WRG283" s="755"/>
      <c r="WRH283" s="755"/>
      <c r="WRI283" s="755"/>
      <c r="WRJ283" s="755"/>
      <c r="WRK283" s="755"/>
      <c r="WRL283" s="755"/>
      <c r="WRM283" s="755"/>
      <c r="WRN283" s="755"/>
      <c r="WRO283" s="755"/>
      <c r="WRP283" s="755"/>
      <c r="WRQ283" s="755"/>
      <c r="WRR283" s="755"/>
      <c r="WRS283" s="755"/>
      <c r="WRT283" s="755"/>
      <c r="WRU283" s="755"/>
      <c r="WRV283" s="755"/>
      <c r="WRW283" s="755"/>
      <c r="WRX283" s="755"/>
      <c r="WRY283" s="755"/>
      <c r="WRZ283" s="755"/>
      <c r="WSA283" s="755"/>
      <c r="WSB283" s="755"/>
      <c r="WSC283" s="755"/>
      <c r="WSD283" s="755"/>
      <c r="WSE283" s="755"/>
      <c r="WSF283" s="755"/>
      <c r="WSG283" s="755"/>
      <c r="WSH283" s="755"/>
      <c r="WSI283" s="755"/>
      <c r="WSJ283" s="755"/>
      <c r="WSK283" s="755"/>
      <c r="WSL283" s="755"/>
      <c r="WSM283" s="755"/>
      <c r="WSN283" s="755"/>
      <c r="WSO283" s="755"/>
      <c r="WSP283" s="755"/>
      <c r="WSQ283" s="755"/>
      <c r="WSR283" s="755"/>
      <c r="WSS283" s="755"/>
      <c r="WST283" s="755"/>
      <c r="WSU283" s="755"/>
      <c r="WSV283" s="755"/>
      <c r="WSW283" s="755"/>
      <c r="WSX283" s="755"/>
      <c r="WSY283" s="755"/>
      <c r="WSZ283" s="755"/>
      <c r="WTA283" s="755"/>
      <c r="WTB283" s="755"/>
      <c r="WTC283" s="755"/>
      <c r="WTD283" s="755"/>
      <c r="WTE283" s="755"/>
      <c r="WTF283" s="755"/>
      <c r="WTG283" s="755"/>
      <c r="WTH283" s="755"/>
      <c r="WTI283" s="755"/>
      <c r="WTJ283" s="755"/>
      <c r="WTK283" s="755"/>
      <c r="WTL283" s="755"/>
      <c r="WTM283" s="755"/>
      <c r="WTN283" s="755"/>
      <c r="WTO283" s="755"/>
      <c r="WTP283" s="755"/>
      <c r="WTQ283" s="755"/>
      <c r="WTR283" s="755"/>
      <c r="WTS283" s="755"/>
      <c r="WTT283" s="755"/>
      <c r="WTU283" s="755"/>
      <c r="WTV283" s="755"/>
      <c r="WTW283" s="755"/>
      <c r="WTX283" s="755"/>
      <c r="WTY283" s="755"/>
      <c r="WTZ283" s="755"/>
      <c r="WUA283" s="755"/>
      <c r="WUB283" s="755"/>
      <c r="WUC283" s="755"/>
      <c r="WUD283" s="755"/>
      <c r="WUE283" s="755"/>
      <c r="WUF283" s="755"/>
      <c r="WUG283" s="755"/>
      <c r="WUH283" s="755"/>
      <c r="WUI283" s="755"/>
      <c r="WUJ283" s="755"/>
      <c r="WUK283" s="755"/>
      <c r="WUL283" s="755"/>
      <c r="WUM283" s="755"/>
      <c r="WUN283" s="755"/>
      <c r="WUO283" s="755"/>
      <c r="WUP283" s="755"/>
      <c r="WUQ283" s="755"/>
      <c r="WUR283" s="755"/>
      <c r="WUS283" s="755"/>
      <c r="WUT283" s="755"/>
      <c r="WUU283" s="755"/>
      <c r="WUV283" s="755"/>
      <c r="WUW283" s="755"/>
      <c r="WUX283" s="755"/>
      <c r="WUY283" s="755"/>
      <c r="WUZ283" s="755"/>
      <c r="WVA283" s="755"/>
      <c r="WVB283" s="755"/>
      <c r="WVC283" s="755"/>
      <c r="WVD283" s="755"/>
      <c r="WVE283" s="755"/>
      <c r="WVF283" s="755"/>
      <c r="WVG283" s="755"/>
      <c r="WVH283" s="755"/>
      <c r="WVI283" s="755"/>
      <c r="WVJ283" s="755"/>
      <c r="WVK283" s="755"/>
      <c r="WVL283" s="755"/>
      <c r="WVM283" s="755"/>
      <c r="WVN283" s="755"/>
      <c r="WVO283" s="755"/>
      <c r="WVP283" s="755"/>
      <c r="WVQ283" s="755"/>
      <c r="WVR283" s="755"/>
      <c r="WVS283" s="755"/>
      <c r="WVT283" s="755"/>
      <c r="WVU283" s="755"/>
      <c r="WVV283" s="755"/>
      <c r="WVW283" s="755"/>
      <c r="WVX283" s="755"/>
      <c r="WVY283" s="755"/>
      <c r="WVZ283" s="755"/>
      <c r="WWA283" s="755"/>
      <c r="WWB283" s="755"/>
      <c r="WWC283" s="755"/>
      <c r="WWD283" s="755"/>
      <c r="WWE283" s="755"/>
      <c r="WWF283" s="755"/>
      <c r="WWG283" s="755"/>
      <c r="WWH283" s="755"/>
      <c r="WWI283" s="755"/>
      <c r="WWJ283" s="755"/>
      <c r="WWK283" s="755"/>
      <c r="WWL283" s="755"/>
      <c r="WWM283" s="755"/>
      <c r="WWN283" s="755"/>
      <c r="WWO283" s="755"/>
      <c r="WWP283" s="755"/>
      <c r="WWQ283" s="755"/>
      <c r="WWR283" s="755"/>
      <c r="WWS283" s="755"/>
      <c r="WWT283" s="755"/>
      <c r="WWU283" s="755"/>
      <c r="WWV283" s="755"/>
      <c r="WWW283" s="755"/>
      <c r="WWX283" s="755"/>
      <c r="WWY283" s="755"/>
      <c r="WWZ283" s="755"/>
      <c r="WXA283" s="755"/>
      <c r="WXB283" s="755"/>
      <c r="WXC283" s="755"/>
      <c r="WXD283" s="755"/>
      <c r="WXE283" s="755"/>
      <c r="WXF283" s="755"/>
      <c r="WXG283" s="755"/>
      <c r="WXH283" s="755"/>
      <c r="WXI283" s="755"/>
      <c r="WXJ283" s="755"/>
      <c r="WXK283" s="755"/>
      <c r="WXL283" s="755"/>
      <c r="WXM283" s="755"/>
      <c r="WXN283" s="755"/>
      <c r="WXO283" s="755"/>
      <c r="WXP283" s="755"/>
      <c r="WXQ283" s="755"/>
      <c r="WXR283" s="755"/>
      <c r="WXS283" s="755"/>
      <c r="WXT283" s="755"/>
      <c r="WXU283" s="755"/>
      <c r="WXV283" s="755"/>
      <c r="WXW283" s="755"/>
      <c r="WXX283" s="755"/>
      <c r="WXY283" s="755"/>
      <c r="WXZ283" s="755"/>
      <c r="WYA283" s="755"/>
      <c r="WYB283" s="755"/>
      <c r="WYC283" s="755"/>
      <c r="WYD283" s="755"/>
      <c r="WYE283" s="755"/>
      <c r="WYF283" s="755"/>
      <c r="WYG283" s="755"/>
      <c r="WYH283" s="755"/>
      <c r="WYI283" s="755"/>
      <c r="WYJ283" s="755"/>
      <c r="WYK283" s="755"/>
      <c r="WYL283" s="755"/>
      <c r="WYM283" s="755"/>
      <c r="WYN283" s="755"/>
      <c r="WYO283" s="755"/>
      <c r="WYP283" s="755"/>
      <c r="WYQ283" s="755"/>
      <c r="WYR283" s="755"/>
      <c r="WYS283" s="755"/>
      <c r="WYT283" s="755"/>
      <c r="WYU283" s="755"/>
      <c r="WYV283" s="755"/>
      <c r="WYW283" s="755"/>
      <c r="WYX283" s="755"/>
      <c r="WYY283" s="755"/>
      <c r="WYZ283" s="755"/>
      <c r="WZA283" s="755"/>
      <c r="WZB283" s="755"/>
      <c r="WZC283" s="755"/>
      <c r="WZD283" s="755"/>
      <c r="WZE283" s="755"/>
      <c r="WZF283" s="755"/>
      <c r="WZG283" s="755"/>
      <c r="WZH283" s="755"/>
      <c r="WZI283" s="755"/>
      <c r="WZJ283" s="755"/>
      <c r="WZK283" s="755"/>
      <c r="WZL283" s="755"/>
      <c r="WZM283" s="755"/>
      <c r="WZN283" s="755"/>
      <c r="WZO283" s="755"/>
      <c r="WZP283" s="755"/>
      <c r="WZQ283" s="755"/>
      <c r="WZR283" s="755"/>
      <c r="WZS283" s="755"/>
      <c r="WZT283" s="755"/>
      <c r="WZU283" s="755"/>
      <c r="WZV283" s="755"/>
      <c r="WZW283" s="755"/>
      <c r="WZX283" s="755"/>
      <c r="WZY283" s="755"/>
      <c r="WZZ283" s="755"/>
      <c r="XAA283" s="755"/>
      <c r="XAB283" s="755"/>
      <c r="XAC283" s="755"/>
      <c r="XAD283" s="755"/>
      <c r="XAE283" s="755"/>
      <c r="XAF283" s="755"/>
      <c r="XAG283" s="755"/>
      <c r="XAH283" s="755"/>
      <c r="XAI283" s="755"/>
      <c r="XAJ283" s="755"/>
      <c r="XAK283" s="755"/>
      <c r="XAL283" s="755"/>
      <c r="XAM283" s="755"/>
      <c r="XAN283" s="755"/>
      <c r="XAO283" s="755"/>
      <c r="XAP283" s="755"/>
      <c r="XAQ283" s="755"/>
      <c r="XAR283" s="755"/>
      <c r="XAS283" s="755"/>
      <c r="XAT283" s="755"/>
      <c r="XAU283" s="755"/>
      <c r="XAV283" s="755"/>
      <c r="XAW283" s="755"/>
      <c r="XAX283" s="755"/>
      <c r="XAY283" s="755"/>
      <c r="XAZ283" s="755"/>
      <c r="XBA283" s="755"/>
      <c r="XBB283" s="755"/>
      <c r="XBC283" s="755"/>
      <c r="XBD283" s="755"/>
      <c r="XBE283" s="755"/>
      <c r="XBF283" s="755"/>
      <c r="XBG283" s="755"/>
      <c r="XBH283" s="755"/>
      <c r="XBI283" s="755"/>
      <c r="XBJ283" s="755"/>
      <c r="XBK283" s="755"/>
      <c r="XBL283" s="755"/>
      <c r="XBM283" s="755"/>
      <c r="XBN283" s="755"/>
      <c r="XBO283" s="755"/>
      <c r="XBP283" s="755"/>
      <c r="XBQ283" s="755"/>
      <c r="XBR283" s="755"/>
      <c r="XBS283" s="755"/>
      <c r="XBT283" s="755"/>
      <c r="XBU283" s="755"/>
      <c r="XBV283" s="755"/>
      <c r="XBW283" s="755"/>
      <c r="XBX283" s="755"/>
      <c r="XBY283" s="755"/>
      <c r="XBZ283" s="755"/>
      <c r="XCA283" s="755"/>
      <c r="XCB283" s="755"/>
      <c r="XCC283" s="755"/>
      <c r="XCD283" s="755"/>
      <c r="XCE283" s="755"/>
      <c r="XCF283" s="755"/>
      <c r="XCG283" s="755"/>
      <c r="XCH283" s="755"/>
      <c r="XCI283" s="755"/>
      <c r="XCJ283" s="755"/>
      <c r="XCK283" s="755"/>
      <c r="XCL283" s="755"/>
      <c r="XCM283" s="755"/>
      <c r="XCN283" s="755"/>
      <c r="XCO283" s="755"/>
      <c r="XCP283" s="755"/>
      <c r="XCQ283" s="755"/>
      <c r="XCR283" s="755"/>
      <c r="XCS283" s="755"/>
      <c r="XCT283" s="755"/>
      <c r="XCU283" s="755"/>
      <c r="XCV283" s="755"/>
      <c r="XCW283" s="755"/>
      <c r="XCX283" s="755"/>
      <c r="XCY283" s="755"/>
      <c r="XCZ283" s="755"/>
      <c r="XDA283" s="755"/>
      <c r="XDB283" s="755"/>
      <c r="XDC283" s="755"/>
      <c r="XDD283" s="755"/>
      <c r="XDE283" s="755"/>
      <c r="XDF283" s="755"/>
      <c r="XDG283" s="755"/>
      <c r="XDH283" s="755"/>
      <c r="XDI283" s="755"/>
      <c r="XDJ283" s="755"/>
      <c r="XDK283" s="755"/>
      <c r="XDL283" s="755"/>
      <c r="XDM283" s="755"/>
      <c r="XDN283" s="755"/>
      <c r="XDO283" s="755"/>
      <c r="XDP283" s="755"/>
      <c r="XDQ283" s="755"/>
      <c r="XDR283" s="755"/>
      <c r="XDS283" s="755"/>
      <c r="XDT283" s="755"/>
      <c r="XDU283" s="755"/>
      <c r="XDV283" s="755"/>
      <c r="XDW283" s="755"/>
      <c r="XDX283" s="755"/>
      <c r="XDY283" s="755"/>
      <c r="XDZ283" s="755"/>
      <c r="XEA283" s="755"/>
      <c r="XEB283" s="755"/>
      <c r="XEC283" s="755"/>
      <c r="XED283" s="755"/>
      <c r="XEE283" s="755"/>
      <c r="XEF283" s="755"/>
      <c r="XEG283" s="755"/>
      <c r="XEH283" s="755"/>
      <c r="XEI283" s="755"/>
      <c r="XEJ283" s="755"/>
      <c r="XEK283" s="755"/>
      <c r="XEL283" s="755"/>
      <c r="XEM283" s="755"/>
      <c r="XEN283" s="755"/>
      <c r="XEO283" s="755"/>
      <c r="XEP283" s="755"/>
      <c r="XEQ283" s="755"/>
      <c r="XER283" s="755"/>
      <c r="XES283" s="755"/>
      <c r="XET283" s="755"/>
      <c r="XEU283" s="755"/>
      <c r="XEV283" s="755"/>
      <c r="XEW283" s="755"/>
      <c r="XEX283" s="755"/>
      <c r="XEY283" s="755"/>
      <c r="XEZ283" s="755"/>
      <c r="XFA283" s="755"/>
    </row>
    <row r="284" spans="1:16381" s="248" customFormat="1" ht="15" customHeight="1" x14ac:dyDescent="0.25">
      <c r="A284" s="837"/>
      <c r="B284" s="357" t="s">
        <v>1847</v>
      </c>
      <c r="C284" s="2128" t="str">
        <f>CONCATENATE('CCR and CVA'!E60, " : ", 'CCR and CVA'!B62)</f>
        <v>Check: Col C will be ignored if flags on General Info rows 37 and 38 are set to "No", respectively : Standardised approach</v>
      </c>
      <c r="D284" s="352"/>
      <c r="E284" s="352"/>
      <c r="F284" s="847" t="str">
        <f>'CCR and CVA'!E62</f>
        <v/>
      </c>
      <c r="G284" s="352"/>
      <c r="H284" s="352"/>
      <c r="I284" s="349"/>
      <c r="J284" s="755"/>
      <c r="K284" s="755"/>
      <c r="L284" s="755"/>
      <c r="M284" s="755"/>
      <c r="N284" s="755"/>
      <c r="O284" s="755"/>
      <c r="P284" s="755"/>
      <c r="Q284" s="755"/>
      <c r="R284" s="755"/>
      <c r="S284" s="755"/>
      <c r="T284" s="755"/>
      <c r="U284" s="755"/>
      <c r="V284" s="755"/>
      <c r="W284" s="755"/>
      <c r="X284" s="755"/>
      <c r="Y284" s="755"/>
      <c r="Z284" s="755"/>
      <c r="AA284" s="755"/>
      <c r="AB284" s="755"/>
      <c r="AC284" s="755"/>
      <c r="AD284" s="755"/>
      <c r="AE284" s="755"/>
      <c r="AF284" s="755"/>
      <c r="AG284" s="755"/>
      <c r="AH284" s="755"/>
      <c r="AI284" s="755"/>
      <c r="AJ284" s="755"/>
      <c r="AK284" s="755"/>
      <c r="AL284" s="755"/>
      <c r="AM284" s="755"/>
      <c r="AN284" s="836"/>
      <c r="AO284" s="755"/>
      <c r="AP284" s="755"/>
      <c r="AQ284" s="755"/>
      <c r="AR284" s="755"/>
      <c r="AS284" s="755"/>
      <c r="AT284" s="755"/>
      <c r="AU284" s="755"/>
      <c r="AV284" s="755"/>
      <c r="AW284" s="755"/>
      <c r="AX284" s="755"/>
      <c r="AY284" s="755"/>
      <c r="AZ284" s="755"/>
      <c r="BA284" s="755"/>
      <c r="BB284" s="755"/>
      <c r="BC284" s="755"/>
      <c r="BD284" s="755"/>
      <c r="BE284" s="755"/>
      <c r="BF284" s="755"/>
      <c r="BG284" s="755"/>
      <c r="BH284" s="755"/>
      <c r="BI284" s="755"/>
      <c r="BJ284" s="755"/>
      <c r="BK284" s="755"/>
      <c r="BL284" s="755"/>
      <c r="BM284" s="755"/>
      <c r="BN284" s="755"/>
      <c r="BO284" s="755"/>
      <c r="BP284" s="755"/>
      <c r="BQ284" s="755"/>
      <c r="BR284" s="755"/>
      <c r="BS284" s="755"/>
      <c r="BT284" s="755"/>
      <c r="BU284" s="755"/>
      <c r="BV284" s="755"/>
      <c r="BW284" s="755"/>
      <c r="BX284" s="755"/>
      <c r="BY284" s="755"/>
      <c r="BZ284" s="755"/>
      <c r="CA284" s="755"/>
      <c r="CB284" s="755"/>
      <c r="CC284" s="755"/>
      <c r="CD284" s="755"/>
      <c r="CE284" s="755"/>
      <c r="CF284" s="755"/>
      <c r="CG284" s="755"/>
      <c r="CH284" s="755"/>
      <c r="CI284" s="755"/>
      <c r="CJ284" s="755"/>
      <c r="CK284" s="755"/>
      <c r="CL284" s="755"/>
      <c r="CM284" s="755"/>
      <c r="CN284" s="755"/>
      <c r="CO284" s="755"/>
      <c r="CP284" s="755"/>
      <c r="CQ284" s="755"/>
      <c r="CR284" s="755"/>
      <c r="CS284" s="755"/>
      <c r="CT284" s="755"/>
      <c r="CU284" s="755"/>
      <c r="CV284" s="755"/>
      <c r="CW284" s="755"/>
      <c r="CX284" s="755"/>
      <c r="CY284" s="755"/>
      <c r="CZ284" s="755"/>
      <c r="DA284" s="755"/>
      <c r="DB284" s="755"/>
      <c r="DC284" s="755"/>
      <c r="DD284" s="755"/>
      <c r="DE284" s="755"/>
      <c r="DF284" s="755"/>
      <c r="DG284" s="755"/>
      <c r="DH284" s="755"/>
      <c r="DI284" s="755"/>
      <c r="DJ284" s="755"/>
      <c r="DK284" s="755"/>
      <c r="DL284" s="755"/>
      <c r="DM284" s="755"/>
      <c r="DN284" s="755"/>
      <c r="DO284" s="755"/>
      <c r="DP284" s="755"/>
      <c r="DQ284" s="755"/>
      <c r="DR284" s="755"/>
      <c r="DS284" s="755"/>
      <c r="DT284" s="755"/>
      <c r="DU284" s="755"/>
      <c r="DV284" s="755"/>
      <c r="DW284" s="755"/>
      <c r="DX284" s="755"/>
      <c r="DY284" s="755"/>
      <c r="DZ284" s="755"/>
      <c r="EA284" s="755"/>
      <c r="EB284" s="755"/>
      <c r="EC284" s="755"/>
      <c r="ED284" s="755"/>
      <c r="EE284" s="755"/>
      <c r="EF284" s="755"/>
      <c r="EG284" s="755"/>
      <c r="EH284" s="755"/>
      <c r="EI284" s="755"/>
      <c r="EJ284" s="755"/>
      <c r="EK284" s="755"/>
      <c r="EL284" s="755"/>
      <c r="EM284" s="755"/>
      <c r="EN284" s="755"/>
      <c r="EO284" s="755"/>
      <c r="EP284" s="755"/>
      <c r="EQ284" s="755"/>
      <c r="ER284" s="755"/>
      <c r="ES284" s="755"/>
      <c r="ET284" s="755"/>
      <c r="EU284" s="755"/>
      <c r="EV284" s="755"/>
      <c r="EW284" s="755"/>
      <c r="EX284" s="755"/>
      <c r="EY284" s="755"/>
      <c r="EZ284" s="755"/>
      <c r="FA284" s="755"/>
      <c r="FB284" s="755"/>
      <c r="FC284" s="755"/>
      <c r="FD284" s="755"/>
      <c r="FE284" s="755"/>
      <c r="FF284" s="755"/>
      <c r="FG284" s="755"/>
      <c r="FH284" s="755"/>
      <c r="FI284" s="755"/>
      <c r="FJ284" s="755"/>
      <c r="FK284" s="755"/>
      <c r="FL284" s="755"/>
      <c r="FM284" s="755"/>
      <c r="FN284" s="755"/>
      <c r="FO284" s="755"/>
      <c r="FP284" s="755"/>
      <c r="FQ284" s="755"/>
      <c r="FR284" s="755"/>
      <c r="FS284" s="755"/>
      <c r="FT284" s="755"/>
      <c r="FU284" s="755"/>
      <c r="FV284" s="755"/>
      <c r="FW284" s="755"/>
      <c r="FX284" s="755"/>
      <c r="FY284" s="755"/>
      <c r="FZ284" s="755"/>
      <c r="GA284" s="755"/>
      <c r="GB284" s="755"/>
      <c r="GC284" s="755"/>
      <c r="GD284" s="755"/>
      <c r="GE284" s="755"/>
      <c r="GF284" s="755"/>
      <c r="GG284" s="755"/>
      <c r="GH284" s="755"/>
      <c r="GI284" s="755"/>
      <c r="GJ284" s="755"/>
      <c r="GK284" s="755"/>
      <c r="GL284" s="755"/>
      <c r="GM284" s="755"/>
      <c r="GN284" s="755"/>
      <c r="GO284" s="755"/>
      <c r="GP284" s="755"/>
      <c r="GQ284" s="755"/>
      <c r="GR284" s="755"/>
      <c r="GS284" s="755"/>
      <c r="GT284" s="755"/>
      <c r="GU284" s="755"/>
      <c r="GV284" s="755"/>
      <c r="GW284" s="755"/>
      <c r="GX284" s="755"/>
      <c r="GY284" s="755"/>
      <c r="GZ284" s="755"/>
      <c r="HA284" s="755"/>
      <c r="HB284" s="755"/>
      <c r="HC284" s="755"/>
      <c r="HD284" s="755"/>
      <c r="HE284" s="755"/>
      <c r="HF284" s="755"/>
      <c r="HG284" s="755"/>
      <c r="HH284" s="755"/>
      <c r="HI284" s="755"/>
      <c r="HJ284" s="755"/>
      <c r="HK284" s="755"/>
      <c r="HL284" s="755"/>
      <c r="HM284" s="755"/>
      <c r="HN284" s="755"/>
      <c r="HO284" s="755"/>
      <c r="HP284" s="755"/>
      <c r="HQ284" s="755"/>
      <c r="HR284" s="755"/>
      <c r="HS284" s="755"/>
      <c r="HT284" s="755"/>
      <c r="HU284" s="755"/>
      <c r="HV284" s="755"/>
      <c r="HW284" s="755"/>
      <c r="HX284" s="755"/>
      <c r="HY284" s="755"/>
      <c r="HZ284" s="755"/>
      <c r="IA284" s="755"/>
      <c r="IB284" s="755"/>
      <c r="IC284" s="755"/>
      <c r="ID284" s="755"/>
      <c r="IE284" s="755"/>
      <c r="IF284" s="755"/>
      <c r="IG284" s="755"/>
      <c r="IH284" s="755"/>
      <c r="II284" s="755"/>
      <c r="IJ284" s="755"/>
      <c r="IK284" s="755"/>
      <c r="IL284" s="755"/>
      <c r="IM284" s="755"/>
      <c r="IN284" s="755"/>
      <c r="IO284" s="755"/>
      <c r="IP284" s="755"/>
      <c r="IQ284" s="755"/>
      <c r="IR284" s="755"/>
      <c r="IS284" s="755"/>
      <c r="IT284" s="755"/>
      <c r="IU284" s="755"/>
      <c r="IV284" s="755"/>
      <c r="IW284" s="755"/>
      <c r="IX284" s="755"/>
      <c r="IY284" s="755"/>
      <c r="IZ284" s="755"/>
      <c r="JA284" s="755"/>
      <c r="JB284" s="755"/>
      <c r="JC284" s="755"/>
      <c r="JD284" s="755"/>
      <c r="JE284" s="755"/>
      <c r="JF284" s="755"/>
      <c r="JG284" s="755"/>
      <c r="JH284" s="755"/>
      <c r="JI284" s="755"/>
      <c r="JJ284" s="755"/>
      <c r="JK284" s="755"/>
      <c r="JL284" s="755"/>
      <c r="JM284" s="755"/>
      <c r="JN284" s="755"/>
      <c r="JO284" s="755"/>
      <c r="JP284" s="755"/>
      <c r="JQ284" s="755"/>
      <c r="JR284" s="755"/>
      <c r="JS284" s="755"/>
      <c r="JT284" s="755"/>
      <c r="JU284" s="755"/>
      <c r="JV284" s="755"/>
      <c r="JW284" s="755"/>
      <c r="JX284" s="755"/>
      <c r="JY284" s="755"/>
      <c r="JZ284" s="755"/>
      <c r="KA284" s="755"/>
      <c r="KB284" s="755"/>
      <c r="KC284" s="755"/>
      <c r="KD284" s="755"/>
      <c r="KE284" s="755"/>
      <c r="KF284" s="755"/>
      <c r="KG284" s="755"/>
      <c r="KH284" s="755"/>
      <c r="KI284" s="755"/>
      <c r="KJ284" s="755"/>
      <c r="KK284" s="755"/>
      <c r="KL284" s="755"/>
      <c r="KM284" s="755"/>
      <c r="KN284" s="755"/>
      <c r="KO284" s="755"/>
      <c r="KP284" s="755"/>
      <c r="KQ284" s="755"/>
      <c r="KR284" s="755"/>
      <c r="KS284" s="755"/>
      <c r="KT284" s="755"/>
      <c r="KU284" s="755"/>
      <c r="KV284" s="755"/>
      <c r="KW284" s="755"/>
      <c r="KX284" s="755"/>
      <c r="KY284" s="755"/>
      <c r="KZ284" s="755"/>
      <c r="LA284" s="755"/>
      <c r="LB284" s="755"/>
      <c r="LC284" s="755"/>
      <c r="LD284" s="755"/>
      <c r="LE284" s="755"/>
      <c r="LF284" s="755"/>
      <c r="LG284" s="755"/>
      <c r="LH284" s="755"/>
      <c r="LI284" s="755"/>
      <c r="LJ284" s="755"/>
      <c r="LK284" s="755"/>
      <c r="LL284" s="755"/>
      <c r="LM284" s="755"/>
      <c r="LN284" s="755"/>
      <c r="LO284" s="755"/>
      <c r="LP284" s="755"/>
      <c r="LQ284" s="755"/>
      <c r="LR284" s="755"/>
      <c r="LS284" s="755"/>
      <c r="LT284" s="755"/>
      <c r="LU284" s="755"/>
      <c r="LV284" s="755"/>
      <c r="LW284" s="755"/>
      <c r="LX284" s="755"/>
      <c r="LY284" s="755"/>
      <c r="LZ284" s="755"/>
      <c r="MA284" s="755"/>
      <c r="MB284" s="755"/>
      <c r="MC284" s="755"/>
      <c r="MD284" s="755"/>
      <c r="ME284" s="755"/>
      <c r="MF284" s="755"/>
      <c r="MG284" s="755"/>
      <c r="MH284" s="755"/>
      <c r="MI284" s="755"/>
      <c r="MJ284" s="755"/>
      <c r="MK284" s="755"/>
      <c r="ML284" s="755"/>
      <c r="MM284" s="755"/>
      <c r="MN284" s="755"/>
      <c r="MO284" s="755"/>
      <c r="MP284" s="755"/>
      <c r="MQ284" s="755"/>
      <c r="MR284" s="755"/>
      <c r="MS284" s="755"/>
      <c r="MT284" s="755"/>
      <c r="MU284" s="755"/>
      <c r="MV284" s="755"/>
      <c r="MW284" s="755"/>
      <c r="MX284" s="755"/>
      <c r="MY284" s="755"/>
      <c r="MZ284" s="755"/>
      <c r="NA284" s="755"/>
      <c r="NB284" s="755"/>
      <c r="NC284" s="755"/>
      <c r="ND284" s="755"/>
      <c r="NE284" s="755"/>
      <c r="NF284" s="755"/>
      <c r="NG284" s="755"/>
      <c r="NH284" s="755"/>
      <c r="NI284" s="755"/>
      <c r="NJ284" s="755"/>
      <c r="NK284" s="755"/>
      <c r="NL284" s="755"/>
      <c r="NM284" s="755"/>
      <c r="NN284" s="755"/>
      <c r="NO284" s="755"/>
      <c r="NP284" s="755"/>
      <c r="NQ284" s="755"/>
      <c r="NR284" s="755"/>
      <c r="NS284" s="755"/>
      <c r="NT284" s="755"/>
      <c r="NU284" s="755"/>
      <c r="NV284" s="755"/>
      <c r="NW284" s="755"/>
      <c r="NX284" s="755"/>
      <c r="NY284" s="755"/>
      <c r="NZ284" s="755"/>
      <c r="OA284" s="755"/>
      <c r="OB284" s="755"/>
      <c r="OC284" s="755"/>
      <c r="OD284" s="755"/>
      <c r="OE284" s="755"/>
      <c r="OF284" s="755"/>
      <c r="OG284" s="755"/>
      <c r="OH284" s="755"/>
      <c r="OI284" s="755"/>
      <c r="OJ284" s="755"/>
      <c r="OK284" s="755"/>
      <c r="OL284" s="755"/>
      <c r="OM284" s="755"/>
      <c r="ON284" s="755"/>
      <c r="OO284" s="755"/>
      <c r="OP284" s="755"/>
      <c r="OQ284" s="755"/>
      <c r="OR284" s="755"/>
      <c r="OS284" s="755"/>
      <c r="OT284" s="755"/>
      <c r="OU284" s="755"/>
      <c r="OV284" s="755"/>
      <c r="OW284" s="755"/>
      <c r="OX284" s="755"/>
      <c r="OY284" s="755"/>
      <c r="OZ284" s="755"/>
      <c r="PA284" s="755"/>
      <c r="PB284" s="755"/>
      <c r="PC284" s="755"/>
      <c r="PD284" s="755"/>
      <c r="PE284" s="755"/>
      <c r="PF284" s="755"/>
      <c r="PG284" s="755"/>
      <c r="PH284" s="755"/>
      <c r="PI284" s="755"/>
      <c r="PJ284" s="755"/>
      <c r="PK284" s="755"/>
      <c r="PL284" s="755"/>
      <c r="PM284" s="755"/>
      <c r="PN284" s="755"/>
      <c r="PO284" s="755"/>
      <c r="PP284" s="755"/>
      <c r="PQ284" s="755"/>
      <c r="PR284" s="755"/>
      <c r="PS284" s="755"/>
      <c r="PT284" s="755"/>
      <c r="PU284" s="755"/>
      <c r="PV284" s="755"/>
      <c r="PW284" s="755"/>
      <c r="PX284" s="755"/>
      <c r="PY284" s="755"/>
      <c r="PZ284" s="755"/>
      <c r="QA284" s="755"/>
      <c r="QB284" s="755"/>
      <c r="QC284" s="755"/>
      <c r="QD284" s="755"/>
      <c r="QE284" s="755"/>
      <c r="QF284" s="755"/>
      <c r="QG284" s="755"/>
      <c r="QH284" s="755"/>
      <c r="QI284" s="755"/>
      <c r="QJ284" s="755"/>
      <c r="QK284" s="755"/>
      <c r="QL284" s="755"/>
      <c r="QM284" s="755"/>
      <c r="QN284" s="755"/>
      <c r="QO284" s="755"/>
      <c r="QP284" s="755"/>
      <c r="QQ284" s="755"/>
      <c r="QR284" s="755"/>
      <c r="QS284" s="755"/>
      <c r="QT284" s="755"/>
      <c r="QU284" s="755"/>
      <c r="QV284" s="755"/>
      <c r="QW284" s="755"/>
      <c r="QX284" s="755"/>
      <c r="QY284" s="755"/>
      <c r="QZ284" s="755"/>
      <c r="RA284" s="755"/>
      <c r="RB284" s="755"/>
      <c r="RC284" s="755"/>
      <c r="RD284" s="755"/>
      <c r="RE284" s="755"/>
      <c r="RF284" s="755"/>
      <c r="RG284" s="755"/>
      <c r="RH284" s="755"/>
      <c r="RI284" s="755"/>
      <c r="RJ284" s="755"/>
      <c r="RK284" s="755"/>
      <c r="RL284" s="755"/>
      <c r="RM284" s="755"/>
      <c r="RN284" s="755"/>
      <c r="RO284" s="755"/>
      <c r="RP284" s="755"/>
      <c r="RQ284" s="755"/>
      <c r="RR284" s="755"/>
      <c r="RS284" s="755"/>
      <c r="RT284" s="755"/>
      <c r="RU284" s="755"/>
      <c r="RV284" s="755"/>
      <c r="RW284" s="755"/>
      <c r="RX284" s="755"/>
      <c r="RY284" s="755"/>
      <c r="RZ284" s="755"/>
      <c r="SA284" s="755"/>
      <c r="SB284" s="755"/>
      <c r="SC284" s="755"/>
      <c r="SD284" s="755"/>
      <c r="SE284" s="755"/>
      <c r="SF284" s="755"/>
      <c r="SG284" s="755"/>
      <c r="SH284" s="755"/>
      <c r="SI284" s="755"/>
      <c r="SJ284" s="755"/>
      <c r="SK284" s="755"/>
      <c r="SL284" s="755"/>
      <c r="SM284" s="755"/>
      <c r="SN284" s="755"/>
      <c r="SO284" s="755"/>
      <c r="SP284" s="755"/>
      <c r="SQ284" s="755"/>
      <c r="SR284" s="755"/>
      <c r="SS284" s="755"/>
      <c r="ST284" s="755"/>
      <c r="SU284" s="755"/>
      <c r="SV284" s="755"/>
      <c r="SW284" s="755"/>
      <c r="SX284" s="755"/>
      <c r="SY284" s="755"/>
      <c r="SZ284" s="755"/>
      <c r="TA284" s="755"/>
      <c r="TB284" s="755"/>
      <c r="TC284" s="755"/>
      <c r="TD284" s="755"/>
      <c r="TE284" s="755"/>
      <c r="TF284" s="755"/>
      <c r="TG284" s="755"/>
      <c r="TH284" s="755"/>
      <c r="TI284" s="755"/>
      <c r="TJ284" s="755"/>
      <c r="TK284" s="755"/>
      <c r="TL284" s="755"/>
      <c r="TM284" s="755"/>
      <c r="TN284" s="755"/>
      <c r="TO284" s="755"/>
      <c r="TP284" s="755"/>
      <c r="TQ284" s="755"/>
      <c r="TR284" s="755"/>
      <c r="TS284" s="755"/>
      <c r="TT284" s="755"/>
      <c r="TU284" s="755"/>
      <c r="TV284" s="755"/>
      <c r="TW284" s="755"/>
      <c r="TX284" s="755"/>
      <c r="TY284" s="755"/>
      <c r="TZ284" s="755"/>
      <c r="UA284" s="755"/>
      <c r="UB284" s="755"/>
      <c r="UC284" s="755"/>
      <c r="UD284" s="755"/>
      <c r="UE284" s="755"/>
      <c r="UF284" s="755"/>
      <c r="UG284" s="755"/>
      <c r="UH284" s="755"/>
      <c r="UI284" s="755"/>
      <c r="UJ284" s="755"/>
      <c r="UK284" s="755"/>
      <c r="UL284" s="755"/>
      <c r="UM284" s="755"/>
      <c r="UN284" s="755"/>
      <c r="UO284" s="755"/>
      <c r="UP284" s="755"/>
      <c r="UQ284" s="755"/>
      <c r="UR284" s="755"/>
      <c r="US284" s="755"/>
      <c r="UT284" s="755"/>
      <c r="UU284" s="755"/>
      <c r="UV284" s="755"/>
      <c r="UW284" s="755"/>
      <c r="UX284" s="755"/>
      <c r="UY284" s="755"/>
      <c r="UZ284" s="755"/>
      <c r="VA284" s="755"/>
      <c r="VB284" s="755"/>
      <c r="VC284" s="755"/>
      <c r="VD284" s="755"/>
      <c r="VE284" s="755"/>
      <c r="VF284" s="755"/>
      <c r="VG284" s="755"/>
      <c r="VH284" s="755"/>
      <c r="VI284" s="755"/>
      <c r="VJ284" s="755"/>
      <c r="VK284" s="755"/>
      <c r="VL284" s="755"/>
      <c r="VM284" s="755"/>
      <c r="VN284" s="755"/>
      <c r="VO284" s="755"/>
      <c r="VP284" s="755"/>
      <c r="VQ284" s="755"/>
      <c r="VR284" s="755"/>
      <c r="VS284" s="755"/>
      <c r="VT284" s="755"/>
      <c r="VU284" s="755"/>
      <c r="VV284" s="755"/>
      <c r="VW284" s="755"/>
      <c r="VX284" s="755"/>
      <c r="VY284" s="755"/>
      <c r="VZ284" s="755"/>
      <c r="WA284" s="755"/>
      <c r="WB284" s="755"/>
      <c r="WC284" s="755"/>
      <c r="WD284" s="755"/>
      <c r="WE284" s="755"/>
      <c r="WF284" s="755"/>
      <c r="WG284" s="755"/>
      <c r="WH284" s="755"/>
      <c r="WI284" s="755"/>
      <c r="WJ284" s="755"/>
      <c r="WK284" s="755"/>
      <c r="WL284" s="755"/>
      <c r="WM284" s="755"/>
      <c r="WN284" s="755"/>
      <c r="WO284" s="755"/>
      <c r="WP284" s="755"/>
      <c r="WQ284" s="755"/>
      <c r="WR284" s="755"/>
      <c r="WS284" s="755"/>
      <c r="WT284" s="755"/>
      <c r="WU284" s="755"/>
      <c r="WV284" s="755"/>
      <c r="WW284" s="755"/>
      <c r="WX284" s="755"/>
      <c r="WY284" s="755"/>
      <c r="WZ284" s="755"/>
      <c r="XA284" s="755"/>
      <c r="XB284" s="755"/>
      <c r="XC284" s="755"/>
      <c r="XD284" s="755"/>
      <c r="XE284" s="755"/>
      <c r="XF284" s="755"/>
      <c r="XG284" s="755"/>
      <c r="XH284" s="755"/>
      <c r="XI284" s="755"/>
      <c r="XJ284" s="755"/>
      <c r="XK284" s="755"/>
      <c r="XL284" s="755"/>
      <c r="XM284" s="755"/>
      <c r="XN284" s="755"/>
      <c r="XO284" s="755"/>
      <c r="XP284" s="755"/>
      <c r="XQ284" s="755"/>
      <c r="XR284" s="755"/>
      <c r="XS284" s="755"/>
      <c r="XT284" s="755"/>
      <c r="XU284" s="755"/>
      <c r="XV284" s="755"/>
      <c r="XW284" s="755"/>
      <c r="XX284" s="755"/>
      <c r="XY284" s="755"/>
      <c r="XZ284" s="755"/>
      <c r="YA284" s="755"/>
      <c r="YB284" s="755"/>
      <c r="YC284" s="755"/>
      <c r="YD284" s="755"/>
      <c r="YE284" s="755"/>
      <c r="YF284" s="755"/>
      <c r="YG284" s="755"/>
      <c r="YH284" s="755"/>
      <c r="YI284" s="755"/>
      <c r="YJ284" s="755"/>
      <c r="YK284" s="755"/>
      <c r="YL284" s="755"/>
      <c r="YM284" s="755"/>
      <c r="YN284" s="755"/>
      <c r="YO284" s="755"/>
      <c r="YP284" s="755"/>
      <c r="YQ284" s="755"/>
      <c r="YR284" s="755"/>
      <c r="YS284" s="755"/>
      <c r="YT284" s="755"/>
      <c r="YU284" s="755"/>
      <c r="YV284" s="755"/>
      <c r="YW284" s="755"/>
      <c r="YX284" s="755"/>
      <c r="YY284" s="755"/>
      <c r="YZ284" s="755"/>
      <c r="ZA284" s="755"/>
      <c r="ZB284" s="755"/>
      <c r="ZC284" s="755"/>
      <c r="ZD284" s="755"/>
      <c r="ZE284" s="755"/>
      <c r="ZF284" s="755"/>
      <c r="ZG284" s="755"/>
      <c r="ZH284" s="755"/>
      <c r="ZI284" s="755"/>
      <c r="ZJ284" s="755"/>
      <c r="ZK284" s="755"/>
      <c r="ZL284" s="755"/>
      <c r="ZM284" s="755"/>
      <c r="ZN284" s="755"/>
      <c r="ZO284" s="755"/>
      <c r="ZP284" s="755"/>
      <c r="ZQ284" s="755"/>
      <c r="ZR284" s="755"/>
      <c r="ZS284" s="755"/>
      <c r="ZT284" s="755"/>
      <c r="ZU284" s="755"/>
      <c r="ZV284" s="755"/>
      <c r="ZW284" s="755"/>
      <c r="ZX284" s="755"/>
      <c r="ZY284" s="755"/>
      <c r="ZZ284" s="755"/>
      <c r="AAA284" s="755"/>
      <c r="AAB284" s="755"/>
      <c r="AAC284" s="755"/>
      <c r="AAD284" s="755"/>
      <c r="AAE284" s="755"/>
      <c r="AAF284" s="755"/>
      <c r="AAG284" s="755"/>
      <c r="AAH284" s="755"/>
      <c r="AAI284" s="755"/>
      <c r="AAJ284" s="755"/>
      <c r="AAK284" s="755"/>
      <c r="AAL284" s="755"/>
      <c r="AAM284" s="755"/>
      <c r="AAN284" s="755"/>
      <c r="AAO284" s="755"/>
      <c r="AAP284" s="755"/>
      <c r="AAQ284" s="755"/>
      <c r="AAR284" s="755"/>
      <c r="AAS284" s="755"/>
      <c r="AAT284" s="755"/>
      <c r="AAU284" s="755"/>
      <c r="AAV284" s="755"/>
      <c r="AAW284" s="755"/>
      <c r="AAX284" s="755"/>
      <c r="AAY284" s="755"/>
      <c r="AAZ284" s="755"/>
      <c r="ABA284" s="755"/>
      <c r="ABB284" s="755"/>
      <c r="ABC284" s="755"/>
      <c r="ABD284" s="755"/>
      <c r="ABE284" s="755"/>
      <c r="ABF284" s="755"/>
      <c r="ABG284" s="755"/>
      <c r="ABH284" s="755"/>
      <c r="ABI284" s="755"/>
      <c r="ABJ284" s="755"/>
      <c r="ABK284" s="755"/>
      <c r="ABL284" s="755"/>
      <c r="ABM284" s="755"/>
      <c r="ABN284" s="755"/>
      <c r="ABO284" s="755"/>
      <c r="ABP284" s="755"/>
      <c r="ABQ284" s="755"/>
      <c r="ABR284" s="755"/>
      <c r="ABS284" s="755"/>
      <c r="ABT284" s="755"/>
      <c r="ABU284" s="755"/>
      <c r="ABV284" s="755"/>
      <c r="ABW284" s="755"/>
      <c r="ABX284" s="755"/>
      <c r="ABY284" s="755"/>
      <c r="ABZ284" s="755"/>
      <c r="ACA284" s="755"/>
      <c r="ACB284" s="755"/>
      <c r="ACC284" s="755"/>
      <c r="ACD284" s="755"/>
      <c r="ACE284" s="755"/>
      <c r="ACF284" s="755"/>
      <c r="ACG284" s="755"/>
      <c r="ACH284" s="755"/>
      <c r="ACI284" s="755"/>
      <c r="ACJ284" s="755"/>
      <c r="ACK284" s="755"/>
      <c r="ACL284" s="755"/>
      <c r="ACM284" s="755"/>
      <c r="ACN284" s="755"/>
      <c r="ACO284" s="755"/>
      <c r="ACP284" s="755"/>
      <c r="ACQ284" s="755"/>
      <c r="ACR284" s="755"/>
      <c r="ACS284" s="755"/>
      <c r="ACT284" s="755"/>
      <c r="ACU284" s="755"/>
      <c r="ACV284" s="755"/>
      <c r="ACW284" s="755"/>
      <c r="ACX284" s="755"/>
      <c r="ACY284" s="755"/>
      <c r="ACZ284" s="755"/>
      <c r="ADA284" s="755"/>
      <c r="ADB284" s="755"/>
      <c r="ADC284" s="755"/>
      <c r="ADD284" s="755"/>
      <c r="ADE284" s="755"/>
      <c r="ADF284" s="755"/>
      <c r="ADG284" s="755"/>
      <c r="ADH284" s="755"/>
      <c r="ADI284" s="755"/>
      <c r="ADJ284" s="755"/>
      <c r="ADK284" s="755"/>
      <c r="ADL284" s="755"/>
      <c r="ADM284" s="755"/>
      <c r="ADN284" s="755"/>
      <c r="ADO284" s="755"/>
      <c r="ADP284" s="755"/>
      <c r="ADQ284" s="755"/>
      <c r="ADR284" s="755"/>
      <c r="ADS284" s="755"/>
      <c r="ADT284" s="755"/>
      <c r="ADU284" s="755"/>
      <c r="ADV284" s="755"/>
      <c r="ADW284" s="755"/>
      <c r="ADX284" s="755"/>
      <c r="ADY284" s="755"/>
      <c r="ADZ284" s="755"/>
      <c r="AEA284" s="755"/>
      <c r="AEB284" s="755"/>
      <c r="AEC284" s="755"/>
      <c r="AED284" s="755"/>
      <c r="AEE284" s="755"/>
      <c r="AEF284" s="755"/>
      <c r="AEG284" s="755"/>
      <c r="AEH284" s="755"/>
      <c r="AEI284" s="755"/>
      <c r="AEJ284" s="755"/>
      <c r="AEK284" s="755"/>
      <c r="AEL284" s="755"/>
      <c r="AEM284" s="755"/>
      <c r="AEN284" s="755"/>
      <c r="AEO284" s="755"/>
      <c r="AEP284" s="755"/>
      <c r="AEQ284" s="755"/>
      <c r="AER284" s="755"/>
      <c r="AES284" s="755"/>
      <c r="AET284" s="755"/>
      <c r="AEU284" s="755"/>
      <c r="AEV284" s="755"/>
      <c r="AEW284" s="755"/>
      <c r="AEX284" s="755"/>
      <c r="AEY284" s="755"/>
      <c r="AEZ284" s="755"/>
      <c r="AFA284" s="755"/>
      <c r="AFB284" s="755"/>
      <c r="AFC284" s="755"/>
      <c r="AFD284" s="755"/>
      <c r="AFE284" s="755"/>
      <c r="AFF284" s="755"/>
      <c r="AFG284" s="755"/>
      <c r="AFH284" s="755"/>
      <c r="AFI284" s="755"/>
      <c r="AFJ284" s="755"/>
      <c r="AFK284" s="755"/>
      <c r="AFL284" s="755"/>
      <c r="AFM284" s="755"/>
      <c r="AFN284" s="755"/>
      <c r="AFO284" s="755"/>
      <c r="AFP284" s="755"/>
      <c r="AFQ284" s="755"/>
      <c r="AFR284" s="755"/>
      <c r="AFS284" s="755"/>
      <c r="AFT284" s="755"/>
      <c r="AFU284" s="755"/>
      <c r="AFV284" s="755"/>
      <c r="AFW284" s="755"/>
      <c r="AFX284" s="755"/>
      <c r="AFY284" s="755"/>
      <c r="AFZ284" s="755"/>
      <c r="AGA284" s="755"/>
      <c r="AGB284" s="755"/>
      <c r="AGC284" s="755"/>
      <c r="AGD284" s="755"/>
      <c r="AGE284" s="755"/>
      <c r="AGF284" s="755"/>
      <c r="AGG284" s="755"/>
      <c r="AGH284" s="755"/>
      <c r="AGI284" s="755"/>
      <c r="AGJ284" s="755"/>
      <c r="AGK284" s="755"/>
      <c r="AGL284" s="755"/>
      <c r="AGM284" s="755"/>
      <c r="AGN284" s="755"/>
      <c r="AGO284" s="755"/>
      <c r="AGP284" s="755"/>
      <c r="AGQ284" s="755"/>
      <c r="AGR284" s="755"/>
      <c r="AGS284" s="755"/>
      <c r="AGT284" s="755"/>
      <c r="AGU284" s="755"/>
      <c r="AGV284" s="755"/>
      <c r="AGW284" s="755"/>
      <c r="AGX284" s="755"/>
      <c r="AGY284" s="755"/>
      <c r="AGZ284" s="755"/>
      <c r="AHA284" s="755"/>
      <c r="AHB284" s="755"/>
      <c r="AHC284" s="755"/>
      <c r="AHD284" s="755"/>
      <c r="AHE284" s="755"/>
      <c r="AHF284" s="755"/>
      <c r="AHG284" s="755"/>
      <c r="AHH284" s="755"/>
      <c r="AHI284" s="755"/>
      <c r="AHJ284" s="755"/>
      <c r="AHK284" s="755"/>
      <c r="AHL284" s="755"/>
      <c r="AHM284" s="755"/>
      <c r="AHN284" s="755"/>
      <c r="AHO284" s="755"/>
      <c r="AHP284" s="755"/>
      <c r="AHQ284" s="755"/>
      <c r="AHR284" s="755"/>
      <c r="AHS284" s="755"/>
      <c r="AHT284" s="755"/>
      <c r="AHU284" s="755"/>
      <c r="AHV284" s="755"/>
      <c r="AHW284" s="755"/>
      <c r="AHX284" s="755"/>
      <c r="AHY284" s="755"/>
      <c r="AHZ284" s="755"/>
      <c r="AIA284" s="755"/>
      <c r="AIB284" s="755"/>
      <c r="AIC284" s="755"/>
      <c r="AID284" s="755"/>
      <c r="AIE284" s="755"/>
      <c r="AIF284" s="755"/>
      <c r="AIG284" s="755"/>
      <c r="AIH284" s="755"/>
      <c r="AII284" s="755"/>
      <c r="AIJ284" s="755"/>
      <c r="AIK284" s="755"/>
      <c r="AIL284" s="755"/>
      <c r="AIM284" s="755"/>
      <c r="AIN284" s="755"/>
      <c r="AIO284" s="755"/>
      <c r="AIP284" s="755"/>
      <c r="AIQ284" s="755"/>
      <c r="AIR284" s="755"/>
      <c r="AIS284" s="755"/>
      <c r="AIT284" s="755"/>
      <c r="AIU284" s="755"/>
      <c r="AIV284" s="755"/>
      <c r="AIW284" s="755"/>
      <c r="AIX284" s="755"/>
      <c r="AIY284" s="755"/>
      <c r="AIZ284" s="755"/>
      <c r="AJA284" s="755"/>
      <c r="AJB284" s="755"/>
      <c r="AJC284" s="755"/>
      <c r="AJD284" s="755"/>
      <c r="AJE284" s="755"/>
      <c r="AJF284" s="755"/>
      <c r="AJG284" s="755"/>
      <c r="AJH284" s="755"/>
      <c r="AJI284" s="755"/>
      <c r="AJJ284" s="755"/>
      <c r="AJK284" s="755"/>
      <c r="AJL284" s="755"/>
      <c r="AJM284" s="755"/>
      <c r="AJN284" s="755"/>
      <c r="AJO284" s="755"/>
      <c r="AJP284" s="755"/>
      <c r="AJQ284" s="755"/>
      <c r="AJR284" s="755"/>
      <c r="AJS284" s="755"/>
      <c r="AJT284" s="755"/>
      <c r="AJU284" s="755"/>
      <c r="AJV284" s="755"/>
      <c r="AJW284" s="755"/>
      <c r="AJX284" s="755"/>
      <c r="AJY284" s="755"/>
      <c r="AJZ284" s="755"/>
      <c r="AKA284" s="755"/>
      <c r="AKB284" s="755"/>
      <c r="AKC284" s="755"/>
      <c r="AKD284" s="755"/>
      <c r="AKE284" s="755"/>
      <c r="AKF284" s="755"/>
      <c r="AKG284" s="755"/>
      <c r="AKH284" s="755"/>
      <c r="AKI284" s="755"/>
      <c r="AKJ284" s="755"/>
      <c r="AKK284" s="755"/>
      <c r="AKL284" s="755"/>
      <c r="AKM284" s="755"/>
      <c r="AKN284" s="755"/>
      <c r="AKO284" s="755"/>
      <c r="AKP284" s="755"/>
      <c r="AKQ284" s="755"/>
      <c r="AKR284" s="755"/>
      <c r="AKS284" s="755"/>
      <c r="AKT284" s="755"/>
      <c r="AKU284" s="755"/>
      <c r="AKV284" s="755"/>
      <c r="AKW284" s="755"/>
      <c r="AKX284" s="755"/>
      <c r="AKY284" s="755"/>
      <c r="AKZ284" s="755"/>
      <c r="ALA284" s="755"/>
      <c r="ALB284" s="755"/>
      <c r="ALC284" s="755"/>
      <c r="ALD284" s="755"/>
      <c r="ALE284" s="755"/>
      <c r="ALF284" s="755"/>
      <c r="ALG284" s="755"/>
      <c r="ALH284" s="755"/>
      <c r="ALI284" s="755"/>
      <c r="ALJ284" s="755"/>
      <c r="ALK284" s="755"/>
      <c r="ALL284" s="755"/>
      <c r="ALM284" s="755"/>
      <c r="ALN284" s="755"/>
      <c r="ALO284" s="755"/>
      <c r="ALP284" s="755"/>
      <c r="ALQ284" s="755"/>
      <c r="ALR284" s="755"/>
      <c r="ALS284" s="755"/>
      <c r="ALT284" s="755"/>
      <c r="ALU284" s="755"/>
      <c r="ALV284" s="755"/>
      <c r="ALW284" s="755"/>
      <c r="ALX284" s="755"/>
      <c r="ALY284" s="755"/>
      <c r="ALZ284" s="755"/>
      <c r="AMA284" s="755"/>
      <c r="AMB284" s="755"/>
      <c r="AMC284" s="755"/>
      <c r="AMD284" s="755"/>
      <c r="AME284" s="755"/>
      <c r="AMF284" s="755"/>
      <c r="AMG284" s="755"/>
      <c r="AMH284" s="755"/>
      <c r="AMI284" s="755"/>
      <c r="AMJ284" s="755"/>
      <c r="AMK284" s="755"/>
      <c r="AML284" s="755"/>
      <c r="AMM284" s="755"/>
      <c r="AMN284" s="755"/>
      <c r="AMO284" s="755"/>
      <c r="AMP284" s="755"/>
      <c r="AMQ284" s="755"/>
      <c r="AMR284" s="755"/>
      <c r="AMS284" s="755"/>
      <c r="AMT284" s="755"/>
      <c r="AMU284" s="755"/>
      <c r="AMV284" s="755"/>
      <c r="AMW284" s="755"/>
      <c r="AMX284" s="755"/>
      <c r="AMY284" s="755"/>
      <c r="AMZ284" s="755"/>
      <c r="ANA284" s="755"/>
      <c r="ANB284" s="755"/>
      <c r="ANC284" s="755"/>
      <c r="AND284" s="755"/>
      <c r="ANE284" s="755"/>
      <c r="ANF284" s="755"/>
      <c r="ANG284" s="755"/>
      <c r="ANH284" s="755"/>
      <c r="ANI284" s="755"/>
      <c r="ANJ284" s="755"/>
      <c r="ANK284" s="755"/>
      <c r="ANL284" s="755"/>
      <c r="ANM284" s="755"/>
      <c r="ANN284" s="755"/>
      <c r="ANO284" s="755"/>
      <c r="ANP284" s="755"/>
      <c r="ANQ284" s="755"/>
      <c r="ANR284" s="755"/>
      <c r="ANS284" s="755"/>
      <c r="ANT284" s="755"/>
      <c r="ANU284" s="755"/>
      <c r="ANV284" s="755"/>
      <c r="ANW284" s="755"/>
      <c r="ANX284" s="755"/>
      <c r="ANY284" s="755"/>
      <c r="ANZ284" s="755"/>
      <c r="AOA284" s="755"/>
      <c r="AOB284" s="755"/>
      <c r="AOC284" s="755"/>
      <c r="AOD284" s="755"/>
      <c r="AOE284" s="755"/>
      <c r="AOF284" s="755"/>
      <c r="AOG284" s="755"/>
      <c r="AOH284" s="755"/>
      <c r="AOI284" s="755"/>
      <c r="AOJ284" s="755"/>
      <c r="AOK284" s="755"/>
      <c r="AOL284" s="755"/>
      <c r="AOM284" s="755"/>
      <c r="AON284" s="755"/>
      <c r="AOO284" s="755"/>
      <c r="AOP284" s="755"/>
      <c r="AOQ284" s="755"/>
      <c r="AOR284" s="755"/>
      <c r="AOS284" s="755"/>
      <c r="AOT284" s="755"/>
      <c r="AOU284" s="755"/>
      <c r="AOV284" s="755"/>
      <c r="AOW284" s="755"/>
      <c r="AOX284" s="755"/>
      <c r="AOY284" s="755"/>
      <c r="AOZ284" s="755"/>
      <c r="APA284" s="755"/>
      <c r="APB284" s="755"/>
      <c r="APC284" s="755"/>
      <c r="APD284" s="755"/>
      <c r="APE284" s="755"/>
      <c r="APF284" s="755"/>
      <c r="APG284" s="755"/>
      <c r="APH284" s="755"/>
      <c r="API284" s="755"/>
      <c r="APJ284" s="755"/>
      <c r="APK284" s="755"/>
      <c r="APL284" s="755"/>
      <c r="APM284" s="755"/>
      <c r="APN284" s="755"/>
      <c r="APO284" s="755"/>
      <c r="APP284" s="755"/>
      <c r="APQ284" s="755"/>
      <c r="APR284" s="755"/>
      <c r="APS284" s="755"/>
      <c r="APT284" s="755"/>
      <c r="APU284" s="755"/>
      <c r="APV284" s="755"/>
      <c r="APW284" s="755"/>
      <c r="APX284" s="755"/>
      <c r="APY284" s="755"/>
      <c r="APZ284" s="755"/>
      <c r="AQA284" s="755"/>
      <c r="AQB284" s="755"/>
      <c r="AQC284" s="755"/>
      <c r="AQD284" s="755"/>
      <c r="AQE284" s="755"/>
      <c r="AQF284" s="755"/>
      <c r="AQG284" s="755"/>
      <c r="AQH284" s="755"/>
      <c r="AQI284" s="755"/>
      <c r="AQJ284" s="755"/>
      <c r="AQK284" s="755"/>
      <c r="AQL284" s="755"/>
      <c r="AQM284" s="755"/>
      <c r="AQN284" s="755"/>
      <c r="AQO284" s="755"/>
      <c r="AQP284" s="755"/>
      <c r="AQQ284" s="755"/>
      <c r="AQR284" s="755"/>
      <c r="AQS284" s="755"/>
      <c r="AQT284" s="755"/>
      <c r="AQU284" s="755"/>
      <c r="AQV284" s="755"/>
      <c r="AQW284" s="755"/>
      <c r="AQX284" s="755"/>
      <c r="AQY284" s="755"/>
      <c r="AQZ284" s="755"/>
      <c r="ARA284" s="755"/>
      <c r="ARB284" s="755"/>
      <c r="ARC284" s="755"/>
      <c r="ARD284" s="755"/>
      <c r="ARE284" s="755"/>
      <c r="ARF284" s="755"/>
      <c r="ARG284" s="755"/>
      <c r="ARH284" s="755"/>
      <c r="ARI284" s="755"/>
      <c r="ARJ284" s="755"/>
      <c r="ARK284" s="755"/>
      <c r="ARL284" s="755"/>
      <c r="ARM284" s="755"/>
      <c r="ARN284" s="755"/>
      <c r="ARO284" s="755"/>
      <c r="ARP284" s="755"/>
      <c r="ARQ284" s="755"/>
      <c r="ARR284" s="755"/>
      <c r="ARS284" s="755"/>
      <c r="ART284" s="755"/>
      <c r="ARU284" s="755"/>
      <c r="ARV284" s="755"/>
      <c r="ARW284" s="755"/>
      <c r="ARX284" s="755"/>
      <c r="ARY284" s="755"/>
      <c r="ARZ284" s="755"/>
      <c r="ASA284" s="755"/>
      <c r="ASB284" s="755"/>
      <c r="ASC284" s="755"/>
      <c r="ASD284" s="755"/>
      <c r="ASE284" s="755"/>
      <c r="ASF284" s="755"/>
      <c r="ASG284" s="755"/>
      <c r="ASH284" s="755"/>
      <c r="ASI284" s="755"/>
      <c r="ASJ284" s="755"/>
      <c r="ASK284" s="755"/>
      <c r="ASL284" s="755"/>
      <c r="ASM284" s="755"/>
      <c r="ASN284" s="755"/>
      <c r="ASO284" s="755"/>
      <c r="ASP284" s="755"/>
      <c r="ASQ284" s="755"/>
      <c r="ASR284" s="755"/>
      <c r="ASS284" s="755"/>
      <c r="AST284" s="755"/>
      <c r="ASU284" s="755"/>
      <c r="ASV284" s="755"/>
      <c r="ASW284" s="755"/>
      <c r="ASX284" s="755"/>
      <c r="ASY284" s="755"/>
      <c r="ASZ284" s="755"/>
      <c r="ATA284" s="755"/>
      <c r="ATB284" s="755"/>
      <c r="ATC284" s="755"/>
      <c r="ATD284" s="755"/>
      <c r="ATE284" s="755"/>
      <c r="ATF284" s="755"/>
      <c r="ATG284" s="755"/>
      <c r="ATH284" s="755"/>
      <c r="ATI284" s="755"/>
      <c r="ATJ284" s="755"/>
      <c r="ATK284" s="755"/>
      <c r="ATL284" s="755"/>
      <c r="ATM284" s="755"/>
      <c r="ATN284" s="755"/>
      <c r="ATO284" s="755"/>
      <c r="ATP284" s="755"/>
      <c r="ATQ284" s="755"/>
      <c r="ATR284" s="755"/>
      <c r="ATS284" s="755"/>
      <c r="ATT284" s="755"/>
      <c r="ATU284" s="755"/>
      <c r="ATV284" s="755"/>
      <c r="ATW284" s="755"/>
      <c r="ATX284" s="755"/>
      <c r="ATY284" s="755"/>
      <c r="ATZ284" s="755"/>
      <c r="AUA284" s="755"/>
      <c r="AUB284" s="755"/>
      <c r="AUC284" s="755"/>
      <c r="AUD284" s="755"/>
      <c r="AUE284" s="755"/>
      <c r="AUF284" s="755"/>
      <c r="AUG284" s="755"/>
      <c r="AUH284" s="755"/>
      <c r="AUI284" s="755"/>
      <c r="AUJ284" s="755"/>
      <c r="AUK284" s="755"/>
      <c r="AUL284" s="755"/>
      <c r="AUM284" s="755"/>
      <c r="AUN284" s="755"/>
      <c r="AUO284" s="755"/>
      <c r="AUP284" s="755"/>
      <c r="AUQ284" s="755"/>
      <c r="AUR284" s="755"/>
      <c r="AUS284" s="755"/>
      <c r="AUT284" s="755"/>
      <c r="AUU284" s="755"/>
      <c r="AUV284" s="755"/>
      <c r="AUW284" s="755"/>
      <c r="AUX284" s="755"/>
      <c r="AUY284" s="755"/>
      <c r="AUZ284" s="755"/>
      <c r="AVA284" s="755"/>
      <c r="AVB284" s="755"/>
      <c r="AVC284" s="755"/>
      <c r="AVD284" s="755"/>
      <c r="AVE284" s="755"/>
      <c r="AVF284" s="755"/>
      <c r="AVG284" s="755"/>
      <c r="AVH284" s="755"/>
      <c r="AVI284" s="755"/>
      <c r="AVJ284" s="755"/>
      <c r="AVK284" s="755"/>
      <c r="AVL284" s="755"/>
      <c r="AVM284" s="755"/>
      <c r="AVN284" s="755"/>
      <c r="AVO284" s="755"/>
      <c r="AVP284" s="755"/>
      <c r="AVQ284" s="755"/>
      <c r="AVR284" s="755"/>
      <c r="AVS284" s="755"/>
      <c r="AVT284" s="755"/>
      <c r="AVU284" s="755"/>
      <c r="AVV284" s="755"/>
      <c r="AVW284" s="755"/>
      <c r="AVX284" s="755"/>
      <c r="AVY284" s="755"/>
      <c r="AVZ284" s="755"/>
      <c r="AWA284" s="755"/>
      <c r="AWB284" s="755"/>
      <c r="AWC284" s="755"/>
      <c r="AWD284" s="755"/>
      <c r="AWE284" s="755"/>
      <c r="AWF284" s="755"/>
      <c r="AWG284" s="755"/>
      <c r="AWH284" s="755"/>
      <c r="AWI284" s="755"/>
      <c r="AWJ284" s="755"/>
      <c r="AWK284" s="755"/>
      <c r="AWL284" s="755"/>
      <c r="AWM284" s="755"/>
      <c r="AWN284" s="755"/>
      <c r="AWO284" s="755"/>
      <c r="AWP284" s="755"/>
      <c r="AWQ284" s="755"/>
      <c r="AWR284" s="755"/>
      <c r="AWS284" s="755"/>
      <c r="AWT284" s="755"/>
      <c r="AWU284" s="755"/>
      <c r="AWV284" s="755"/>
      <c r="AWW284" s="755"/>
      <c r="AWX284" s="755"/>
      <c r="AWY284" s="755"/>
      <c r="AWZ284" s="755"/>
      <c r="AXA284" s="755"/>
      <c r="AXB284" s="755"/>
      <c r="AXC284" s="755"/>
      <c r="AXD284" s="755"/>
      <c r="AXE284" s="755"/>
      <c r="AXF284" s="755"/>
      <c r="AXG284" s="755"/>
      <c r="AXH284" s="755"/>
      <c r="AXI284" s="755"/>
      <c r="AXJ284" s="755"/>
      <c r="AXK284" s="755"/>
      <c r="AXL284" s="755"/>
      <c r="AXM284" s="755"/>
      <c r="AXN284" s="755"/>
      <c r="AXO284" s="755"/>
      <c r="AXP284" s="755"/>
      <c r="AXQ284" s="755"/>
      <c r="AXR284" s="755"/>
      <c r="AXS284" s="755"/>
      <c r="AXT284" s="755"/>
      <c r="AXU284" s="755"/>
      <c r="AXV284" s="755"/>
      <c r="AXW284" s="755"/>
      <c r="AXX284" s="755"/>
      <c r="AXY284" s="755"/>
      <c r="AXZ284" s="755"/>
      <c r="AYA284" s="755"/>
      <c r="AYB284" s="755"/>
      <c r="AYC284" s="755"/>
      <c r="AYD284" s="755"/>
      <c r="AYE284" s="755"/>
      <c r="AYF284" s="755"/>
      <c r="AYG284" s="755"/>
      <c r="AYH284" s="755"/>
      <c r="AYI284" s="755"/>
      <c r="AYJ284" s="755"/>
      <c r="AYK284" s="755"/>
      <c r="AYL284" s="755"/>
      <c r="AYM284" s="755"/>
      <c r="AYN284" s="755"/>
      <c r="AYO284" s="755"/>
      <c r="AYP284" s="755"/>
      <c r="AYQ284" s="755"/>
      <c r="AYR284" s="755"/>
      <c r="AYS284" s="755"/>
      <c r="AYT284" s="755"/>
      <c r="AYU284" s="755"/>
      <c r="AYV284" s="755"/>
      <c r="AYW284" s="755"/>
      <c r="AYX284" s="755"/>
      <c r="AYY284" s="755"/>
      <c r="AYZ284" s="755"/>
      <c r="AZA284" s="755"/>
      <c r="AZB284" s="755"/>
      <c r="AZC284" s="755"/>
      <c r="AZD284" s="755"/>
      <c r="AZE284" s="755"/>
      <c r="AZF284" s="755"/>
      <c r="AZG284" s="755"/>
      <c r="AZH284" s="755"/>
      <c r="AZI284" s="755"/>
      <c r="AZJ284" s="755"/>
      <c r="AZK284" s="755"/>
      <c r="AZL284" s="755"/>
      <c r="AZM284" s="755"/>
      <c r="AZN284" s="755"/>
      <c r="AZO284" s="755"/>
      <c r="AZP284" s="755"/>
      <c r="AZQ284" s="755"/>
      <c r="AZR284" s="755"/>
      <c r="AZS284" s="755"/>
      <c r="AZT284" s="755"/>
      <c r="AZU284" s="755"/>
      <c r="AZV284" s="755"/>
      <c r="AZW284" s="755"/>
      <c r="AZX284" s="755"/>
      <c r="AZY284" s="755"/>
      <c r="AZZ284" s="755"/>
      <c r="BAA284" s="755"/>
      <c r="BAB284" s="755"/>
      <c r="BAC284" s="755"/>
      <c r="BAD284" s="755"/>
      <c r="BAE284" s="755"/>
      <c r="BAF284" s="755"/>
      <c r="BAG284" s="755"/>
      <c r="BAH284" s="755"/>
      <c r="BAI284" s="755"/>
      <c r="BAJ284" s="755"/>
      <c r="BAK284" s="755"/>
      <c r="BAL284" s="755"/>
      <c r="BAM284" s="755"/>
      <c r="BAN284" s="755"/>
      <c r="BAO284" s="755"/>
      <c r="BAP284" s="755"/>
      <c r="BAQ284" s="755"/>
      <c r="BAR284" s="755"/>
      <c r="BAS284" s="755"/>
      <c r="BAT284" s="755"/>
      <c r="BAU284" s="755"/>
      <c r="BAV284" s="755"/>
      <c r="BAW284" s="755"/>
      <c r="BAX284" s="755"/>
      <c r="BAY284" s="755"/>
      <c r="BAZ284" s="755"/>
      <c r="BBA284" s="755"/>
      <c r="BBB284" s="755"/>
      <c r="BBC284" s="755"/>
      <c r="BBD284" s="755"/>
      <c r="BBE284" s="755"/>
      <c r="BBF284" s="755"/>
      <c r="BBG284" s="755"/>
      <c r="BBH284" s="755"/>
      <c r="BBI284" s="755"/>
      <c r="BBJ284" s="755"/>
      <c r="BBK284" s="755"/>
      <c r="BBL284" s="755"/>
      <c r="BBM284" s="755"/>
      <c r="BBN284" s="755"/>
      <c r="BBO284" s="755"/>
      <c r="BBP284" s="755"/>
      <c r="BBQ284" s="755"/>
      <c r="BBR284" s="755"/>
      <c r="BBS284" s="755"/>
      <c r="BBT284" s="755"/>
      <c r="BBU284" s="755"/>
      <c r="BBV284" s="755"/>
      <c r="BBW284" s="755"/>
      <c r="BBX284" s="755"/>
      <c r="BBY284" s="755"/>
      <c r="BBZ284" s="755"/>
      <c r="BCA284" s="755"/>
      <c r="BCB284" s="755"/>
      <c r="BCC284" s="755"/>
      <c r="BCD284" s="755"/>
      <c r="BCE284" s="755"/>
      <c r="BCF284" s="755"/>
      <c r="BCG284" s="755"/>
      <c r="BCH284" s="755"/>
      <c r="BCI284" s="755"/>
      <c r="BCJ284" s="755"/>
      <c r="BCK284" s="755"/>
      <c r="BCL284" s="755"/>
      <c r="BCM284" s="755"/>
      <c r="BCN284" s="755"/>
      <c r="BCO284" s="755"/>
      <c r="BCP284" s="755"/>
      <c r="BCQ284" s="755"/>
      <c r="BCR284" s="755"/>
      <c r="BCS284" s="755"/>
      <c r="BCT284" s="755"/>
      <c r="BCU284" s="755"/>
      <c r="BCV284" s="755"/>
      <c r="BCW284" s="755"/>
      <c r="BCX284" s="755"/>
      <c r="BCY284" s="755"/>
      <c r="BCZ284" s="755"/>
      <c r="BDA284" s="755"/>
      <c r="BDB284" s="755"/>
      <c r="BDC284" s="755"/>
      <c r="BDD284" s="755"/>
      <c r="BDE284" s="755"/>
      <c r="BDF284" s="755"/>
      <c r="BDG284" s="755"/>
      <c r="BDH284" s="755"/>
      <c r="BDI284" s="755"/>
      <c r="BDJ284" s="755"/>
      <c r="BDK284" s="755"/>
      <c r="BDL284" s="755"/>
      <c r="BDM284" s="755"/>
      <c r="BDN284" s="755"/>
      <c r="BDO284" s="755"/>
      <c r="BDP284" s="755"/>
      <c r="BDQ284" s="755"/>
      <c r="BDR284" s="755"/>
      <c r="BDS284" s="755"/>
      <c r="BDT284" s="755"/>
      <c r="BDU284" s="755"/>
      <c r="BDV284" s="755"/>
      <c r="BDW284" s="755"/>
      <c r="BDX284" s="755"/>
      <c r="BDY284" s="755"/>
      <c r="BDZ284" s="755"/>
      <c r="BEA284" s="755"/>
      <c r="BEB284" s="755"/>
      <c r="BEC284" s="755"/>
      <c r="BED284" s="755"/>
      <c r="BEE284" s="755"/>
      <c r="BEF284" s="755"/>
      <c r="BEG284" s="755"/>
      <c r="BEH284" s="755"/>
      <c r="BEI284" s="755"/>
      <c r="BEJ284" s="755"/>
      <c r="BEK284" s="755"/>
      <c r="BEL284" s="755"/>
      <c r="BEM284" s="755"/>
      <c r="BEN284" s="755"/>
      <c r="BEO284" s="755"/>
      <c r="BEP284" s="755"/>
      <c r="BEQ284" s="755"/>
      <c r="BER284" s="755"/>
      <c r="BES284" s="755"/>
      <c r="BET284" s="755"/>
      <c r="BEU284" s="755"/>
      <c r="BEV284" s="755"/>
      <c r="BEW284" s="755"/>
      <c r="BEX284" s="755"/>
      <c r="BEY284" s="755"/>
      <c r="BEZ284" s="755"/>
      <c r="BFA284" s="755"/>
      <c r="BFB284" s="755"/>
      <c r="BFC284" s="755"/>
      <c r="BFD284" s="755"/>
      <c r="BFE284" s="755"/>
      <c r="BFF284" s="755"/>
      <c r="BFG284" s="755"/>
      <c r="BFH284" s="755"/>
      <c r="BFI284" s="755"/>
      <c r="BFJ284" s="755"/>
      <c r="BFK284" s="755"/>
      <c r="BFL284" s="755"/>
      <c r="BFM284" s="755"/>
      <c r="BFN284" s="755"/>
      <c r="BFO284" s="755"/>
      <c r="BFP284" s="755"/>
      <c r="BFQ284" s="755"/>
      <c r="BFR284" s="755"/>
      <c r="BFS284" s="755"/>
      <c r="BFT284" s="755"/>
      <c r="BFU284" s="755"/>
      <c r="BFV284" s="755"/>
      <c r="BFW284" s="755"/>
      <c r="BFX284" s="755"/>
      <c r="BFY284" s="755"/>
      <c r="BFZ284" s="755"/>
      <c r="BGA284" s="755"/>
      <c r="BGB284" s="755"/>
      <c r="BGC284" s="755"/>
      <c r="BGD284" s="755"/>
      <c r="BGE284" s="755"/>
      <c r="BGF284" s="755"/>
      <c r="BGG284" s="755"/>
      <c r="BGH284" s="755"/>
      <c r="BGI284" s="755"/>
      <c r="BGJ284" s="755"/>
      <c r="BGK284" s="755"/>
      <c r="BGL284" s="755"/>
      <c r="BGM284" s="755"/>
      <c r="BGN284" s="755"/>
      <c r="BGO284" s="755"/>
      <c r="BGP284" s="755"/>
      <c r="BGQ284" s="755"/>
      <c r="BGR284" s="755"/>
      <c r="BGS284" s="755"/>
      <c r="BGT284" s="755"/>
      <c r="BGU284" s="755"/>
      <c r="BGV284" s="755"/>
      <c r="BGW284" s="755"/>
      <c r="BGX284" s="755"/>
      <c r="BGY284" s="755"/>
      <c r="BGZ284" s="755"/>
      <c r="BHA284" s="755"/>
      <c r="BHB284" s="755"/>
      <c r="BHC284" s="755"/>
      <c r="BHD284" s="755"/>
      <c r="BHE284" s="755"/>
      <c r="BHF284" s="755"/>
      <c r="BHG284" s="755"/>
      <c r="BHH284" s="755"/>
      <c r="BHI284" s="755"/>
      <c r="BHJ284" s="755"/>
      <c r="BHK284" s="755"/>
      <c r="BHL284" s="755"/>
      <c r="BHM284" s="755"/>
      <c r="BHN284" s="755"/>
      <c r="BHO284" s="755"/>
      <c r="BHP284" s="755"/>
      <c r="BHQ284" s="755"/>
      <c r="BHR284" s="755"/>
      <c r="BHS284" s="755"/>
      <c r="BHT284" s="755"/>
      <c r="BHU284" s="755"/>
      <c r="BHV284" s="755"/>
      <c r="BHW284" s="755"/>
      <c r="BHX284" s="755"/>
      <c r="BHY284" s="755"/>
      <c r="BHZ284" s="755"/>
      <c r="BIA284" s="755"/>
      <c r="BIB284" s="755"/>
      <c r="BIC284" s="755"/>
      <c r="BID284" s="755"/>
      <c r="BIE284" s="755"/>
      <c r="BIF284" s="755"/>
      <c r="BIG284" s="755"/>
      <c r="BIH284" s="755"/>
      <c r="BII284" s="755"/>
      <c r="BIJ284" s="755"/>
      <c r="BIK284" s="755"/>
      <c r="BIL284" s="755"/>
      <c r="BIM284" s="755"/>
      <c r="BIN284" s="755"/>
      <c r="BIO284" s="755"/>
      <c r="BIP284" s="755"/>
      <c r="BIQ284" s="755"/>
      <c r="BIR284" s="755"/>
      <c r="BIS284" s="755"/>
      <c r="BIT284" s="755"/>
      <c r="BIU284" s="755"/>
      <c r="BIV284" s="755"/>
      <c r="BIW284" s="755"/>
      <c r="BIX284" s="755"/>
      <c r="BIY284" s="755"/>
      <c r="BIZ284" s="755"/>
      <c r="BJA284" s="755"/>
      <c r="BJB284" s="755"/>
      <c r="BJC284" s="755"/>
      <c r="BJD284" s="755"/>
      <c r="BJE284" s="755"/>
      <c r="BJF284" s="755"/>
      <c r="BJG284" s="755"/>
      <c r="BJH284" s="755"/>
      <c r="BJI284" s="755"/>
      <c r="BJJ284" s="755"/>
      <c r="BJK284" s="755"/>
      <c r="BJL284" s="755"/>
      <c r="BJM284" s="755"/>
      <c r="BJN284" s="755"/>
      <c r="BJO284" s="755"/>
      <c r="BJP284" s="755"/>
      <c r="BJQ284" s="755"/>
      <c r="BJR284" s="755"/>
      <c r="BJS284" s="755"/>
      <c r="BJT284" s="755"/>
      <c r="BJU284" s="755"/>
      <c r="BJV284" s="755"/>
      <c r="BJW284" s="755"/>
      <c r="BJX284" s="755"/>
      <c r="BJY284" s="755"/>
      <c r="BJZ284" s="755"/>
      <c r="BKA284" s="755"/>
      <c r="BKB284" s="755"/>
      <c r="BKC284" s="755"/>
      <c r="BKD284" s="755"/>
      <c r="BKE284" s="755"/>
      <c r="BKF284" s="755"/>
      <c r="BKG284" s="755"/>
      <c r="BKH284" s="755"/>
      <c r="BKI284" s="755"/>
      <c r="BKJ284" s="755"/>
      <c r="BKK284" s="755"/>
      <c r="BKL284" s="755"/>
      <c r="BKM284" s="755"/>
      <c r="BKN284" s="755"/>
      <c r="BKO284" s="755"/>
      <c r="BKP284" s="755"/>
      <c r="BKQ284" s="755"/>
      <c r="BKR284" s="755"/>
      <c r="BKS284" s="755"/>
      <c r="BKT284" s="755"/>
      <c r="BKU284" s="755"/>
      <c r="BKV284" s="755"/>
      <c r="BKW284" s="755"/>
      <c r="BKX284" s="755"/>
      <c r="BKY284" s="755"/>
      <c r="BKZ284" s="755"/>
      <c r="BLA284" s="755"/>
      <c r="BLB284" s="755"/>
      <c r="BLC284" s="755"/>
      <c r="BLD284" s="755"/>
      <c r="BLE284" s="755"/>
      <c r="BLF284" s="755"/>
      <c r="BLG284" s="755"/>
      <c r="BLH284" s="755"/>
      <c r="BLI284" s="755"/>
      <c r="BLJ284" s="755"/>
      <c r="BLK284" s="755"/>
      <c r="BLL284" s="755"/>
      <c r="BLM284" s="755"/>
      <c r="BLN284" s="755"/>
      <c r="BLO284" s="755"/>
      <c r="BLP284" s="755"/>
      <c r="BLQ284" s="755"/>
      <c r="BLR284" s="755"/>
      <c r="BLS284" s="755"/>
      <c r="BLT284" s="755"/>
      <c r="BLU284" s="755"/>
      <c r="BLV284" s="755"/>
      <c r="BLW284" s="755"/>
      <c r="BLX284" s="755"/>
      <c r="BLY284" s="755"/>
      <c r="BLZ284" s="755"/>
      <c r="BMA284" s="755"/>
      <c r="BMB284" s="755"/>
      <c r="BMC284" s="755"/>
      <c r="BMD284" s="755"/>
      <c r="BME284" s="755"/>
      <c r="BMF284" s="755"/>
      <c r="BMG284" s="755"/>
      <c r="BMH284" s="755"/>
      <c r="BMI284" s="755"/>
      <c r="BMJ284" s="755"/>
      <c r="BMK284" s="755"/>
      <c r="BML284" s="755"/>
      <c r="BMM284" s="755"/>
      <c r="BMN284" s="755"/>
      <c r="BMO284" s="755"/>
      <c r="BMP284" s="755"/>
      <c r="BMQ284" s="755"/>
      <c r="BMR284" s="755"/>
      <c r="BMS284" s="755"/>
      <c r="BMT284" s="755"/>
      <c r="BMU284" s="755"/>
      <c r="BMV284" s="755"/>
      <c r="BMW284" s="755"/>
      <c r="BMX284" s="755"/>
      <c r="BMY284" s="755"/>
      <c r="BMZ284" s="755"/>
      <c r="BNA284" s="755"/>
      <c r="BNB284" s="755"/>
      <c r="BNC284" s="755"/>
      <c r="BND284" s="755"/>
      <c r="BNE284" s="755"/>
      <c r="BNF284" s="755"/>
      <c r="BNG284" s="755"/>
      <c r="BNH284" s="755"/>
      <c r="BNI284" s="755"/>
      <c r="BNJ284" s="755"/>
      <c r="BNK284" s="755"/>
      <c r="BNL284" s="755"/>
      <c r="BNM284" s="755"/>
      <c r="BNN284" s="755"/>
      <c r="BNO284" s="755"/>
      <c r="BNP284" s="755"/>
      <c r="BNQ284" s="755"/>
      <c r="BNR284" s="755"/>
      <c r="BNS284" s="755"/>
      <c r="BNT284" s="755"/>
      <c r="BNU284" s="755"/>
      <c r="BNV284" s="755"/>
      <c r="BNW284" s="755"/>
      <c r="BNX284" s="755"/>
      <c r="BNY284" s="755"/>
      <c r="BNZ284" s="755"/>
      <c r="BOA284" s="755"/>
      <c r="BOB284" s="755"/>
      <c r="BOC284" s="755"/>
      <c r="BOD284" s="755"/>
      <c r="BOE284" s="755"/>
      <c r="BOF284" s="755"/>
      <c r="BOG284" s="755"/>
      <c r="BOH284" s="755"/>
      <c r="BOI284" s="755"/>
      <c r="BOJ284" s="755"/>
      <c r="BOK284" s="755"/>
      <c r="BOL284" s="755"/>
      <c r="BOM284" s="755"/>
      <c r="BON284" s="755"/>
      <c r="BOO284" s="755"/>
      <c r="BOP284" s="755"/>
      <c r="BOQ284" s="755"/>
      <c r="BOR284" s="755"/>
      <c r="BOS284" s="755"/>
      <c r="BOT284" s="755"/>
      <c r="BOU284" s="755"/>
      <c r="BOV284" s="755"/>
      <c r="BOW284" s="755"/>
      <c r="BOX284" s="755"/>
      <c r="BOY284" s="755"/>
      <c r="BOZ284" s="755"/>
      <c r="BPA284" s="755"/>
      <c r="BPB284" s="755"/>
      <c r="BPC284" s="755"/>
      <c r="BPD284" s="755"/>
      <c r="BPE284" s="755"/>
      <c r="BPF284" s="755"/>
      <c r="BPG284" s="755"/>
      <c r="BPH284" s="755"/>
      <c r="BPI284" s="755"/>
      <c r="BPJ284" s="755"/>
      <c r="BPK284" s="755"/>
      <c r="BPL284" s="755"/>
      <c r="BPM284" s="755"/>
      <c r="BPN284" s="755"/>
      <c r="BPO284" s="755"/>
      <c r="BPP284" s="755"/>
      <c r="BPQ284" s="755"/>
      <c r="BPR284" s="755"/>
      <c r="BPS284" s="755"/>
      <c r="BPT284" s="755"/>
      <c r="BPU284" s="755"/>
      <c r="BPV284" s="755"/>
      <c r="BPW284" s="755"/>
      <c r="BPX284" s="755"/>
      <c r="BPY284" s="755"/>
      <c r="BPZ284" s="755"/>
      <c r="BQA284" s="755"/>
      <c r="BQB284" s="755"/>
      <c r="BQC284" s="755"/>
      <c r="BQD284" s="755"/>
      <c r="BQE284" s="755"/>
      <c r="BQF284" s="755"/>
      <c r="BQG284" s="755"/>
      <c r="BQH284" s="755"/>
      <c r="BQI284" s="755"/>
      <c r="BQJ284" s="755"/>
      <c r="BQK284" s="755"/>
      <c r="BQL284" s="755"/>
      <c r="BQM284" s="755"/>
      <c r="BQN284" s="755"/>
      <c r="BQO284" s="755"/>
      <c r="BQP284" s="755"/>
      <c r="BQQ284" s="755"/>
      <c r="BQR284" s="755"/>
      <c r="BQS284" s="755"/>
      <c r="BQT284" s="755"/>
      <c r="BQU284" s="755"/>
      <c r="BQV284" s="755"/>
      <c r="BQW284" s="755"/>
      <c r="BQX284" s="755"/>
      <c r="BQY284" s="755"/>
      <c r="BQZ284" s="755"/>
      <c r="BRA284" s="755"/>
      <c r="BRB284" s="755"/>
      <c r="BRC284" s="755"/>
      <c r="BRD284" s="755"/>
      <c r="BRE284" s="755"/>
      <c r="BRF284" s="755"/>
      <c r="BRG284" s="755"/>
      <c r="BRH284" s="755"/>
      <c r="BRI284" s="755"/>
      <c r="BRJ284" s="755"/>
      <c r="BRK284" s="755"/>
      <c r="BRL284" s="755"/>
      <c r="BRM284" s="755"/>
      <c r="BRN284" s="755"/>
      <c r="BRO284" s="755"/>
      <c r="BRP284" s="755"/>
      <c r="BRQ284" s="755"/>
      <c r="BRR284" s="755"/>
      <c r="BRS284" s="755"/>
      <c r="BRT284" s="755"/>
      <c r="BRU284" s="755"/>
      <c r="BRV284" s="755"/>
      <c r="BRW284" s="755"/>
      <c r="BRX284" s="755"/>
      <c r="BRY284" s="755"/>
      <c r="BRZ284" s="755"/>
      <c r="BSA284" s="755"/>
      <c r="BSB284" s="755"/>
      <c r="BSC284" s="755"/>
      <c r="BSD284" s="755"/>
      <c r="BSE284" s="755"/>
      <c r="BSF284" s="755"/>
      <c r="BSG284" s="755"/>
      <c r="BSH284" s="755"/>
      <c r="BSI284" s="755"/>
      <c r="BSJ284" s="755"/>
      <c r="BSK284" s="755"/>
      <c r="BSL284" s="755"/>
      <c r="BSM284" s="755"/>
      <c r="BSN284" s="755"/>
      <c r="BSO284" s="755"/>
      <c r="BSP284" s="755"/>
      <c r="BSQ284" s="755"/>
      <c r="BSR284" s="755"/>
      <c r="BSS284" s="755"/>
      <c r="BST284" s="755"/>
      <c r="BSU284" s="755"/>
      <c r="BSV284" s="755"/>
      <c r="BSW284" s="755"/>
      <c r="BSX284" s="755"/>
      <c r="BSY284" s="755"/>
      <c r="BSZ284" s="755"/>
      <c r="BTA284" s="755"/>
      <c r="BTB284" s="755"/>
      <c r="BTC284" s="755"/>
      <c r="BTD284" s="755"/>
      <c r="BTE284" s="755"/>
      <c r="BTF284" s="755"/>
      <c r="BTG284" s="755"/>
      <c r="BTH284" s="755"/>
      <c r="BTI284" s="755"/>
      <c r="BTJ284" s="755"/>
      <c r="BTK284" s="755"/>
      <c r="BTL284" s="755"/>
      <c r="BTM284" s="755"/>
      <c r="BTN284" s="755"/>
      <c r="BTO284" s="755"/>
      <c r="BTP284" s="755"/>
      <c r="BTQ284" s="755"/>
      <c r="BTR284" s="755"/>
      <c r="BTS284" s="755"/>
      <c r="BTT284" s="755"/>
      <c r="BTU284" s="755"/>
      <c r="BTV284" s="755"/>
      <c r="BTW284" s="755"/>
      <c r="BTX284" s="755"/>
      <c r="BTY284" s="755"/>
      <c r="BTZ284" s="755"/>
      <c r="BUA284" s="755"/>
      <c r="BUB284" s="755"/>
      <c r="BUC284" s="755"/>
      <c r="BUD284" s="755"/>
      <c r="BUE284" s="755"/>
      <c r="BUF284" s="755"/>
      <c r="BUG284" s="755"/>
      <c r="BUH284" s="755"/>
      <c r="BUI284" s="755"/>
      <c r="BUJ284" s="755"/>
      <c r="BUK284" s="755"/>
      <c r="BUL284" s="755"/>
      <c r="BUM284" s="755"/>
      <c r="BUN284" s="755"/>
      <c r="BUO284" s="755"/>
      <c r="BUP284" s="755"/>
      <c r="BUQ284" s="755"/>
      <c r="BUR284" s="755"/>
      <c r="BUS284" s="755"/>
      <c r="BUT284" s="755"/>
      <c r="BUU284" s="755"/>
      <c r="BUV284" s="755"/>
      <c r="BUW284" s="755"/>
      <c r="BUX284" s="755"/>
      <c r="BUY284" s="755"/>
      <c r="BUZ284" s="755"/>
      <c r="BVA284" s="755"/>
      <c r="BVB284" s="755"/>
      <c r="BVC284" s="755"/>
      <c r="BVD284" s="755"/>
      <c r="BVE284" s="755"/>
      <c r="BVF284" s="755"/>
      <c r="BVG284" s="755"/>
      <c r="BVH284" s="755"/>
      <c r="BVI284" s="755"/>
      <c r="BVJ284" s="755"/>
      <c r="BVK284" s="755"/>
      <c r="BVL284" s="755"/>
      <c r="BVM284" s="755"/>
      <c r="BVN284" s="755"/>
      <c r="BVO284" s="755"/>
      <c r="BVP284" s="755"/>
      <c r="BVQ284" s="755"/>
      <c r="BVR284" s="755"/>
      <c r="BVS284" s="755"/>
      <c r="BVT284" s="755"/>
      <c r="BVU284" s="755"/>
      <c r="BVV284" s="755"/>
      <c r="BVW284" s="755"/>
      <c r="BVX284" s="755"/>
      <c r="BVY284" s="755"/>
      <c r="BVZ284" s="755"/>
      <c r="BWA284" s="755"/>
      <c r="BWB284" s="755"/>
      <c r="BWC284" s="755"/>
      <c r="BWD284" s="755"/>
      <c r="BWE284" s="755"/>
      <c r="BWF284" s="755"/>
      <c r="BWG284" s="755"/>
      <c r="BWH284" s="755"/>
      <c r="BWI284" s="755"/>
      <c r="BWJ284" s="755"/>
      <c r="BWK284" s="755"/>
      <c r="BWL284" s="755"/>
      <c r="BWM284" s="755"/>
      <c r="BWN284" s="755"/>
      <c r="BWO284" s="755"/>
      <c r="BWP284" s="755"/>
      <c r="BWQ284" s="755"/>
      <c r="BWR284" s="755"/>
      <c r="BWS284" s="755"/>
      <c r="BWT284" s="755"/>
      <c r="BWU284" s="755"/>
      <c r="BWV284" s="755"/>
      <c r="BWW284" s="755"/>
      <c r="BWX284" s="755"/>
      <c r="BWY284" s="755"/>
      <c r="BWZ284" s="755"/>
      <c r="BXA284" s="755"/>
      <c r="BXB284" s="755"/>
      <c r="BXC284" s="755"/>
      <c r="BXD284" s="755"/>
      <c r="BXE284" s="755"/>
      <c r="BXF284" s="755"/>
      <c r="BXG284" s="755"/>
      <c r="BXH284" s="755"/>
      <c r="BXI284" s="755"/>
      <c r="BXJ284" s="755"/>
      <c r="BXK284" s="755"/>
      <c r="BXL284" s="755"/>
      <c r="BXM284" s="755"/>
      <c r="BXN284" s="755"/>
      <c r="BXO284" s="755"/>
      <c r="BXP284" s="755"/>
      <c r="BXQ284" s="755"/>
      <c r="BXR284" s="755"/>
      <c r="BXS284" s="755"/>
      <c r="BXT284" s="755"/>
      <c r="BXU284" s="755"/>
      <c r="BXV284" s="755"/>
      <c r="BXW284" s="755"/>
      <c r="BXX284" s="755"/>
      <c r="BXY284" s="755"/>
      <c r="BXZ284" s="755"/>
      <c r="BYA284" s="755"/>
      <c r="BYB284" s="755"/>
      <c r="BYC284" s="755"/>
      <c r="BYD284" s="755"/>
      <c r="BYE284" s="755"/>
      <c r="BYF284" s="755"/>
      <c r="BYG284" s="755"/>
      <c r="BYH284" s="755"/>
      <c r="BYI284" s="755"/>
      <c r="BYJ284" s="755"/>
      <c r="BYK284" s="755"/>
      <c r="BYL284" s="755"/>
      <c r="BYM284" s="755"/>
      <c r="BYN284" s="755"/>
      <c r="BYO284" s="755"/>
      <c r="BYP284" s="755"/>
      <c r="BYQ284" s="755"/>
      <c r="BYR284" s="755"/>
      <c r="BYS284" s="755"/>
      <c r="BYT284" s="755"/>
      <c r="BYU284" s="755"/>
      <c r="BYV284" s="755"/>
      <c r="BYW284" s="755"/>
      <c r="BYX284" s="755"/>
      <c r="BYY284" s="755"/>
      <c r="BYZ284" s="755"/>
      <c r="BZA284" s="755"/>
      <c r="BZB284" s="755"/>
      <c r="BZC284" s="755"/>
      <c r="BZD284" s="755"/>
      <c r="BZE284" s="755"/>
      <c r="BZF284" s="755"/>
      <c r="BZG284" s="755"/>
      <c r="BZH284" s="755"/>
      <c r="BZI284" s="755"/>
      <c r="BZJ284" s="755"/>
      <c r="BZK284" s="755"/>
      <c r="BZL284" s="755"/>
      <c r="BZM284" s="755"/>
      <c r="BZN284" s="755"/>
      <c r="BZO284" s="755"/>
      <c r="BZP284" s="755"/>
      <c r="BZQ284" s="755"/>
      <c r="BZR284" s="755"/>
      <c r="BZS284" s="755"/>
      <c r="BZT284" s="755"/>
      <c r="BZU284" s="755"/>
      <c r="BZV284" s="755"/>
      <c r="BZW284" s="755"/>
      <c r="BZX284" s="755"/>
      <c r="BZY284" s="755"/>
      <c r="BZZ284" s="755"/>
      <c r="CAA284" s="755"/>
      <c r="CAB284" s="755"/>
      <c r="CAC284" s="755"/>
      <c r="CAD284" s="755"/>
      <c r="CAE284" s="755"/>
      <c r="CAF284" s="755"/>
      <c r="CAG284" s="755"/>
      <c r="CAH284" s="755"/>
      <c r="CAI284" s="755"/>
      <c r="CAJ284" s="755"/>
      <c r="CAK284" s="755"/>
      <c r="CAL284" s="755"/>
      <c r="CAM284" s="755"/>
      <c r="CAN284" s="755"/>
      <c r="CAO284" s="755"/>
      <c r="CAP284" s="755"/>
      <c r="CAQ284" s="755"/>
      <c r="CAR284" s="755"/>
      <c r="CAS284" s="755"/>
      <c r="CAT284" s="755"/>
      <c r="CAU284" s="755"/>
      <c r="CAV284" s="755"/>
      <c r="CAW284" s="755"/>
      <c r="CAX284" s="755"/>
      <c r="CAY284" s="755"/>
      <c r="CAZ284" s="755"/>
      <c r="CBA284" s="755"/>
      <c r="CBB284" s="755"/>
      <c r="CBC284" s="755"/>
      <c r="CBD284" s="755"/>
      <c r="CBE284" s="755"/>
      <c r="CBF284" s="755"/>
      <c r="CBG284" s="755"/>
      <c r="CBH284" s="755"/>
      <c r="CBI284" s="755"/>
      <c r="CBJ284" s="755"/>
      <c r="CBK284" s="755"/>
      <c r="CBL284" s="755"/>
      <c r="CBM284" s="755"/>
      <c r="CBN284" s="755"/>
      <c r="CBO284" s="755"/>
      <c r="CBP284" s="755"/>
      <c r="CBQ284" s="755"/>
      <c r="CBR284" s="755"/>
      <c r="CBS284" s="755"/>
      <c r="CBT284" s="755"/>
      <c r="CBU284" s="755"/>
      <c r="CBV284" s="755"/>
      <c r="CBW284" s="755"/>
      <c r="CBX284" s="755"/>
      <c r="CBY284" s="755"/>
      <c r="CBZ284" s="755"/>
      <c r="CCA284" s="755"/>
      <c r="CCB284" s="755"/>
      <c r="CCC284" s="755"/>
      <c r="CCD284" s="755"/>
      <c r="CCE284" s="755"/>
      <c r="CCF284" s="755"/>
      <c r="CCG284" s="755"/>
      <c r="CCH284" s="755"/>
      <c r="CCI284" s="755"/>
      <c r="CCJ284" s="755"/>
      <c r="CCK284" s="755"/>
      <c r="CCL284" s="755"/>
      <c r="CCM284" s="755"/>
      <c r="CCN284" s="755"/>
      <c r="CCO284" s="755"/>
      <c r="CCP284" s="755"/>
      <c r="CCQ284" s="755"/>
      <c r="CCR284" s="755"/>
      <c r="CCS284" s="755"/>
      <c r="CCT284" s="755"/>
      <c r="CCU284" s="755"/>
      <c r="CCV284" s="755"/>
      <c r="CCW284" s="755"/>
      <c r="CCX284" s="755"/>
      <c r="CCY284" s="755"/>
      <c r="CCZ284" s="755"/>
      <c r="CDA284" s="755"/>
      <c r="CDB284" s="755"/>
      <c r="CDC284" s="755"/>
      <c r="CDD284" s="755"/>
      <c r="CDE284" s="755"/>
      <c r="CDF284" s="755"/>
      <c r="CDG284" s="755"/>
      <c r="CDH284" s="755"/>
      <c r="CDI284" s="755"/>
      <c r="CDJ284" s="755"/>
      <c r="CDK284" s="755"/>
      <c r="CDL284" s="755"/>
      <c r="CDM284" s="755"/>
      <c r="CDN284" s="755"/>
      <c r="CDO284" s="755"/>
      <c r="CDP284" s="755"/>
      <c r="CDQ284" s="755"/>
      <c r="CDR284" s="755"/>
      <c r="CDS284" s="755"/>
      <c r="CDT284" s="755"/>
      <c r="CDU284" s="755"/>
      <c r="CDV284" s="755"/>
      <c r="CDW284" s="755"/>
      <c r="CDX284" s="755"/>
      <c r="CDY284" s="755"/>
      <c r="CDZ284" s="755"/>
      <c r="CEA284" s="755"/>
      <c r="CEB284" s="755"/>
      <c r="CEC284" s="755"/>
      <c r="CED284" s="755"/>
      <c r="CEE284" s="755"/>
      <c r="CEF284" s="755"/>
      <c r="CEG284" s="755"/>
      <c r="CEH284" s="755"/>
      <c r="CEI284" s="755"/>
      <c r="CEJ284" s="755"/>
      <c r="CEK284" s="755"/>
      <c r="CEL284" s="755"/>
      <c r="CEM284" s="755"/>
      <c r="CEN284" s="755"/>
      <c r="CEO284" s="755"/>
      <c r="CEP284" s="755"/>
      <c r="CEQ284" s="755"/>
      <c r="CER284" s="755"/>
      <c r="CES284" s="755"/>
      <c r="CET284" s="755"/>
      <c r="CEU284" s="755"/>
      <c r="CEV284" s="755"/>
      <c r="CEW284" s="755"/>
      <c r="CEX284" s="755"/>
      <c r="CEY284" s="755"/>
      <c r="CEZ284" s="755"/>
      <c r="CFA284" s="755"/>
      <c r="CFB284" s="755"/>
      <c r="CFC284" s="755"/>
      <c r="CFD284" s="755"/>
      <c r="CFE284" s="755"/>
      <c r="CFF284" s="755"/>
      <c r="CFG284" s="755"/>
      <c r="CFH284" s="755"/>
      <c r="CFI284" s="755"/>
      <c r="CFJ284" s="755"/>
      <c r="CFK284" s="755"/>
      <c r="CFL284" s="755"/>
      <c r="CFM284" s="755"/>
      <c r="CFN284" s="755"/>
      <c r="CFO284" s="755"/>
      <c r="CFP284" s="755"/>
      <c r="CFQ284" s="755"/>
      <c r="CFR284" s="755"/>
      <c r="CFS284" s="755"/>
      <c r="CFT284" s="755"/>
      <c r="CFU284" s="755"/>
      <c r="CFV284" s="755"/>
      <c r="CFW284" s="755"/>
      <c r="CFX284" s="755"/>
      <c r="CFY284" s="755"/>
      <c r="CFZ284" s="755"/>
      <c r="CGA284" s="755"/>
      <c r="CGB284" s="755"/>
      <c r="CGC284" s="755"/>
      <c r="CGD284" s="755"/>
      <c r="CGE284" s="755"/>
      <c r="CGF284" s="755"/>
      <c r="CGG284" s="755"/>
      <c r="CGH284" s="755"/>
      <c r="CGI284" s="755"/>
      <c r="CGJ284" s="755"/>
      <c r="CGK284" s="755"/>
      <c r="CGL284" s="755"/>
      <c r="CGM284" s="755"/>
      <c r="CGN284" s="755"/>
      <c r="CGO284" s="755"/>
      <c r="CGP284" s="755"/>
      <c r="CGQ284" s="755"/>
      <c r="CGR284" s="755"/>
      <c r="CGS284" s="755"/>
      <c r="CGT284" s="755"/>
      <c r="CGU284" s="755"/>
      <c r="CGV284" s="755"/>
      <c r="CGW284" s="755"/>
      <c r="CGX284" s="755"/>
      <c r="CGY284" s="755"/>
      <c r="CGZ284" s="755"/>
      <c r="CHA284" s="755"/>
      <c r="CHB284" s="755"/>
      <c r="CHC284" s="755"/>
      <c r="CHD284" s="755"/>
      <c r="CHE284" s="755"/>
      <c r="CHF284" s="755"/>
      <c r="CHG284" s="755"/>
      <c r="CHH284" s="755"/>
      <c r="CHI284" s="755"/>
      <c r="CHJ284" s="755"/>
      <c r="CHK284" s="755"/>
      <c r="CHL284" s="755"/>
      <c r="CHM284" s="755"/>
      <c r="CHN284" s="755"/>
      <c r="CHO284" s="755"/>
      <c r="CHP284" s="755"/>
      <c r="CHQ284" s="755"/>
      <c r="CHR284" s="755"/>
      <c r="CHS284" s="755"/>
      <c r="CHT284" s="755"/>
      <c r="CHU284" s="755"/>
      <c r="CHV284" s="755"/>
      <c r="CHW284" s="755"/>
      <c r="CHX284" s="755"/>
      <c r="CHY284" s="755"/>
      <c r="CHZ284" s="755"/>
      <c r="CIA284" s="755"/>
      <c r="CIB284" s="755"/>
      <c r="CIC284" s="755"/>
      <c r="CID284" s="755"/>
      <c r="CIE284" s="755"/>
      <c r="CIF284" s="755"/>
      <c r="CIG284" s="755"/>
      <c r="CIH284" s="755"/>
      <c r="CII284" s="755"/>
      <c r="CIJ284" s="755"/>
      <c r="CIK284" s="755"/>
      <c r="CIL284" s="755"/>
      <c r="CIM284" s="755"/>
      <c r="CIN284" s="755"/>
      <c r="CIO284" s="755"/>
      <c r="CIP284" s="755"/>
      <c r="CIQ284" s="755"/>
      <c r="CIR284" s="755"/>
      <c r="CIS284" s="755"/>
      <c r="CIT284" s="755"/>
      <c r="CIU284" s="755"/>
      <c r="CIV284" s="755"/>
      <c r="CIW284" s="755"/>
      <c r="CIX284" s="755"/>
      <c r="CIY284" s="755"/>
      <c r="CIZ284" s="755"/>
      <c r="CJA284" s="755"/>
      <c r="CJB284" s="755"/>
      <c r="CJC284" s="755"/>
      <c r="CJD284" s="755"/>
      <c r="CJE284" s="755"/>
      <c r="CJF284" s="755"/>
      <c r="CJG284" s="755"/>
      <c r="CJH284" s="755"/>
      <c r="CJI284" s="755"/>
      <c r="CJJ284" s="755"/>
      <c r="CJK284" s="755"/>
      <c r="CJL284" s="755"/>
      <c r="CJM284" s="755"/>
      <c r="CJN284" s="755"/>
      <c r="CJO284" s="755"/>
      <c r="CJP284" s="755"/>
      <c r="CJQ284" s="755"/>
      <c r="CJR284" s="755"/>
      <c r="CJS284" s="755"/>
      <c r="CJT284" s="755"/>
      <c r="CJU284" s="755"/>
      <c r="CJV284" s="755"/>
      <c r="CJW284" s="755"/>
      <c r="CJX284" s="755"/>
      <c r="CJY284" s="755"/>
      <c r="CJZ284" s="755"/>
      <c r="CKA284" s="755"/>
      <c r="CKB284" s="755"/>
      <c r="CKC284" s="755"/>
      <c r="CKD284" s="755"/>
      <c r="CKE284" s="755"/>
      <c r="CKF284" s="755"/>
      <c r="CKG284" s="755"/>
      <c r="CKH284" s="755"/>
      <c r="CKI284" s="755"/>
      <c r="CKJ284" s="755"/>
      <c r="CKK284" s="755"/>
      <c r="CKL284" s="755"/>
      <c r="CKM284" s="755"/>
      <c r="CKN284" s="755"/>
      <c r="CKO284" s="755"/>
      <c r="CKP284" s="755"/>
      <c r="CKQ284" s="755"/>
      <c r="CKR284" s="755"/>
      <c r="CKS284" s="755"/>
      <c r="CKT284" s="755"/>
      <c r="CKU284" s="755"/>
      <c r="CKV284" s="755"/>
      <c r="CKW284" s="755"/>
      <c r="CKX284" s="755"/>
      <c r="CKY284" s="755"/>
      <c r="CKZ284" s="755"/>
      <c r="CLA284" s="755"/>
      <c r="CLB284" s="755"/>
      <c r="CLC284" s="755"/>
      <c r="CLD284" s="755"/>
      <c r="CLE284" s="755"/>
      <c r="CLF284" s="755"/>
      <c r="CLG284" s="755"/>
      <c r="CLH284" s="755"/>
      <c r="CLI284" s="755"/>
      <c r="CLJ284" s="755"/>
      <c r="CLK284" s="755"/>
      <c r="CLL284" s="755"/>
      <c r="CLM284" s="755"/>
      <c r="CLN284" s="755"/>
      <c r="CLO284" s="755"/>
      <c r="CLP284" s="755"/>
      <c r="CLQ284" s="755"/>
      <c r="CLR284" s="755"/>
      <c r="CLS284" s="755"/>
      <c r="CLT284" s="755"/>
      <c r="CLU284" s="755"/>
      <c r="CLV284" s="755"/>
      <c r="CLW284" s="755"/>
      <c r="CLX284" s="755"/>
      <c r="CLY284" s="755"/>
      <c r="CLZ284" s="755"/>
      <c r="CMA284" s="755"/>
      <c r="CMB284" s="755"/>
      <c r="CMC284" s="755"/>
      <c r="CMD284" s="755"/>
      <c r="CME284" s="755"/>
      <c r="CMF284" s="755"/>
      <c r="CMG284" s="755"/>
      <c r="CMH284" s="755"/>
      <c r="CMI284" s="755"/>
      <c r="CMJ284" s="755"/>
      <c r="CMK284" s="755"/>
      <c r="CML284" s="755"/>
      <c r="CMM284" s="755"/>
      <c r="CMN284" s="755"/>
      <c r="CMO284" s="755"/>
      <c r="CMP284" s="755"/>
      <c r="CMQ284" s="755"/>
      <c r="CMR284" s="755"/>
      <c r="CMS284" s="755"/>
      <c r="CMT284" s="755"/>
      <c r="CMU284" s="755"/>
      <c r="CMV284" s="755"/>
      <c r="CMW284" s="755"/>
      <c r="CMX284" s="755"/>
      <c r="CMY284" s="755"/>
      <c r="CMZ284" s="755"/>
      <c r="CNA284" s="755"/>
      <c r="CNB284" s="755"/>
      <c r="CNC284" s="755"/>
      <c r="CND284" s="755"/>
      <c r="CNE284" s="755"/>
      <c r="CNF284" s="755"/>
      <c r="CNG284" s="755"/>
      <c r="CNH284" s="755"/>
      <c r="CNI284" s="755"/>
      <c r="CNJ284" s="755"/>
      <c r="CNK284" s="755"/>
      <c r="CNL284" s="755"/>
      <c r="CNM284" s="755"/>
      <c r="CNN284" s="755"/>
      <c r="CNO284" s="755"/>
      <c r="CNP284" s="755"/>
      <c r="CNQ284" s="755"/>
      <c r="CNR284" s="755"/>
      <c r="CNS284" s="755"/>
      <c r="CNT284" s="755"/>
      <c r="CNU284" s="755"/>
      <c r="CNV284" s="755"/>
      <c r="CNW284" s="755"/>
      <c r="CNX284" s="755"/>
      <c r="CNY284" s="755"/>
      <c r="CNZ284" s="755"/>
      <c r="COA284" s="755"/>
      <c r="COB284" s="755"/>
      <c r="COC284" s="755"/>
      <c r="COD284" s="755"/>
      <c r="COE284" s="755"/>
      <c r="COF284" s="755"/>
      <c r="COG284" s="755"/>
      <c r="COH284" s="755"/>
      <c r="COI284" s="755"/>
      <c r="COJ284" s="755"/>
      <c r="COK284" s="755"/>
      <c r="COL284" s="755"/>
      <c r="COM284" s="755"/>
      <c r="CON284" s="755"/>
      <c r="COO284" s="755"/>
      <c r="COP284" s="755"/>
      <c r="COQ284" s="755"/>
      <c r="COR284" s="755"/>
      <c r="COS284" s="755"/>
      <c r="COT284" s="755"/>
      <c r="COU284" s="755"/>
      <c r="COV284" s="755"/>
      <c r="COW284" s="755"/>
      <c r="COX284" s="755"/>
      <c r="COY284" s="755"/>
      <c r="COZ284" s="755"/>
      <c r="CPA284" s="755"/>
      <c r="CPB284" s="755"/>
      <c r="CPC284" s="755"/>
      <c r="CPD284" s="755"/>
      <c r="CPE284" s="755"/>
      <c r="CPF284" s="755"/>
      <c r="CPG284" s="755"/>
      <c r="CPH284" s="755"/>
      <c r="CPI284" s="755"/>
      <c r="CPJ284" s="755"/>
      <c r="CPK284" s="755"/>
      <c r="CPL284" s="755"/>
      <c r="CPM284" s="755"/>
      <c r="CPN284" s="755"/>
      <c r="CPO284" s="755"/>
      <c r="CPP284" s="755"/>
      <c r="CPQ284" s="755"/>
      <c r="CPR284" s="755"/>
      <c r="CPS284" s="755"/>
      <c r="CPT284" s="755"/>
      <c r="CPU284" s="755"/>
      <c r="CPV284" s="755"/>
      <c r="CPW284" s="755"/>
      <c r="CPX284" s="755"/>
      <c r="CPY284" s="755"/>
      <c r="CPZ284" s="755"/>
      <c r="CQA284" s="755"/>
      <c r="CQB284" s="755"/>
      <c r="CQC284" s="755"/>
      <c r="CQD284" s="755"/>
      <c r="CQE284" s="755"/>
      <c r="CQF284" s="755"/>
      <c r="CQG284" s="755"/>
      <c r="CQH284" s="755"/>
      <c r="CQI284" s="755"/>
      <c r="CQJ284" s="755"/>
      <c r="CQK284" s="755"/>
      <c r="CQL284" s="755"/>
      <c r="CQM284" s="755"/>
      <c r="CQN284" s="755"/>
      <c r="CQO284" s="755"/>
      <c r="CQP284" s="755"/>
      <c r="CQQ284" s="755"/>
      <c r="CQR284" s="755"/>
      <c r="CQS284" s="755"/>
      <c r="CQT284" s="755"/>
      <c r="CQU284" s="755"/>
      <c r="CQV284" s="755"/>
      <c r="CQW284" s="755"/>
      <c r="CQX284" s="755"/>
      <c r="CQY284" s="755"/>
      <c r="CQZ284" s="755"/>
      <c r="CRA284" s="755"/>
      <c r="CRB284" s="755"/>
      <c r="CRC284" s="755"/>
      <c r="CRD284" s="755"/>
      <c r="CRE284" s="755"/>
      <c r="CRF284" s="755"/>
      <c r="CRG284" s="755"/>
      <c r="CRH284" s="755"/>
      <c r="CRI284" s="755"/>
      <c r="CRJ284" s="755"/>
      <c r="CRK284" s="755"/>
      <c r="CRL284" s="755"/>
      <c r="CRM284" s="755"/>
      <c r="CRN284" s="755"/>
      <c r="CRO284" s="755"/>
      <c r="CRP284" s="755"/>
      <c r="CRQ284" s="755"/>
      <c r="CRR284" s="755"/>
      <c r="CRS284" s="755"/>
      <c r="CRT284" s="755"/>
      <c r="CRU284" s="755"/>
      <c r="CRV284" s="755"/>
      <c r="CRW284" s="755"/>
      <c r="CRX284" s="755"/>
      <c r="CRY284" s="755"/>
      <c r="CRZ284" s="755"/>
      <c r="CSA284" s="755"/>
      <c r="CSB284" s="755"/>
      <c r="CSC284" s="755"/>
      <c r="CSD284" s="755"/>
      <c r="CSE284" s="755"/>
      <c r="CSF284" s="755"/>
      <c r="CSG284" s="755"/>
      <c r="CSH284" s="755"/>
      <c r="CSI284" s="755"/>
      <c r="CSJ284" s="755"/>
      <c r="CSK284" s="755"/>
      <c r="CSL284" s="755"/>
      <c r="CSM284" s="755"/>
      <c r="CSN284" s="755"/>
      <c r="CSO284" s="755"/>
      <c r="CSP284" s="755"/>
      <c r="CSQ284" s="755"/>
      <c r="CSR284" s="755"/>
      <c r="CSS284" s="755"/>
      <c r="CST284" s="755"/>
      <c r="CSU284" s="755"/>
      <c r="CSV284" s="755"/>
      <c r="CSW284" s="755"/>
      <c r="CSX284" s="755"/>
      <c r="CSY284" s="755"/>
      <c r="CSZ284" s="755"/>
      <c r="CTA284" s="755"/>
      <c r="CTB284" s="755"/>
      <c r="CTC284" s="755"/>
      <c r="CTD284" s="755"/>
      <c r="CTE284" s="755"/>
      <c r="CTF284" s="755"/>
      <c r="CTG284" s="755"/>
      <c r="CTH284" s="755"/>
      <c r="CTI284" s="755"/>
      <c r="CTJ284" s="755"/>
      <c r="CTK284" s="755"/>
      <c r="CTL284" s="755"/>
      <c r="CTM284" s="755"/>
      <c r="CTN284" s="755"/>
      <c r="CTO284" s="755"/>
      <c r="CTP284" s="755"/>
      <c r="CTQ284" s="755"/>
      <c r="CTR284" s="755"/>
      <c r="CTS284" s="755"/>
      <c r="CTT284" s="755"/>
      <c r="CTU284" s="755"/>
      <c r="CTV284" s="755"/>
      <c r="CTW284" s="755"/>
      <c r="CTX284" s="755"/>
      <c r="CTY284" s="755"/>
      <c r="CTZ284" s="755"/>
      <c r="CUA284" s="755"/>
      <c r="CUB284" s="755"/>
      <c r="CUC284" s="755"/>
      <c r="CUD284" s="755"/>
      <c r="CUE284" s="755"/>
      <c r="CUF284" s="755"/>
      <c r="CUG284" s="755"/>
      <c r="CUH284" s="755"/>
      <c r="CUI284" s="755"/>
      <c r="CUJ284" s="755"/>
      <c r="CUK284" s="755"/>
      <c r="CUL284" s="755"/>
      <c r="CUM284" s="755"/>
      <c r="CUN284" s="755"/>
      <c r="CUO284" s="755"/>
      <c r="CUP284" s="755"/>
      <c r="CUQ284" s="755"/>
      <c r="CUR284" s="755"/>
      <c r="CUS284" s="755"/>
      <c r="CUT284" s="755"/>
      <c r="CUU284" s="755"/>
      <c r="CUV284" s="755"/>
      <c r="CUW284" s="755"/>
      <c r="CUX284" s="755"/>
      <c r="CUY284" s="755"/>
      <c r="CUZ284" s="755"/>
      <c r="CVA284" s="755"/>
      <c r="CVB284" s="755"/>
      <c r="CVC284" s="755"/>
      <c r="CVD284" s="755"/>
      <c r="CVE284" s="755"/>
      <c r="CVF284" s="755"/>
      <c r="CVG284" s="755"/>
      <c r="CVH284" s="755"/>
      <c r="CVI284" s="755"/>
      <c r="CVJ284" s="755"/>
      <c r="CVK284" s="755"/>
      <c r="CVL284" s="755"/>
      <c r="CVM284" s="755"/>
      <c r="CVN284" s="755"/>
      <c r="CVO284" s="755"/>
      <c r="CVP284" s="755"/>
      <c r="CVQ284" s="755"/>
      <c r="CVR284" s="755"/>
      <c r="CVS284" s="755"/>
      <c r="CVT284" s="755"/>
      <c r="CVU284" s="755"/>
      <c r="CVV284" s="755"/>
      <c r="CVW284" s="755"/>
      <c r="CVX284" s="755"/>
      <c r="CVY284" s="755"/>
      <c r="CVZ284" s="755"/>
      <c r="CWA284" s="755"/>
      <c r="CWB284" s="755"/>
      <c r="CWC284" s="755"/>
      <c r="CWD284" s="755"/>
      <c r="CWE284" s="755"/>
      <c r="CWF284" s="755"/>
      <c r="CWG284" s="755"/>
      <c r="CWH284" s="755"/>
      <c r="CWI284" s="755"/>
      <c r="CWJ284" s="755"/>
      <c r="CWK284" s="755"/>
      <c r="CWL284" s="755"/>
      <c r="CWM284" s="755"/>
      <c r="CWN284" s="755"/>
      <c r="CWO284" s="755"/>
      <c r="CWP284" s="755"/>
      <c r="CWQ284" s="755"/>
      <c r="CWR284" s="755"/>
      <c r="CWS284" s="755"/>
      <c r="CWT284" s="755"/>
      <c r="CWU284" s="755"/>
      <c r="CWV284" s="755"/>
      <c r="CWW284" s="755"/>
      <c r="CWX284" s="755"/>
      <c r="CWY284" s="755"/>
      <c r="CWZ284" s="755"/>
      <c r="CXA284" s="755"/>
      <c r="CXB284" s="755"/>
      <c r="CXC284" s="755"/>
      <c r="CXD284" s="755"/>
      <c r="CXE284" s="755"/>
      <c r="CXF284" s="755"/>
      <c r="CXG284" s="755"/>
      <c r="CXH284" s="755"/>
      <c r="CXI284" s="755"/>
      <c r="CXJ284" s="755"/>
      <c r="CXK284" s="755"/>
      <c r="CXL284" s="755"/>
      <c r="CXM284" s="755"/>
      <c r="CXN284" s="755"/>
      <c r="CXO284" s="755"/>
      <c r="CXP284" s="755"/>
      <c r="CXQ284" s="755"/>
      <c r="CXR284" s="755"/>
      <c r="CXS284" s="755"/>
      <c r="CXT284" s="755"/>
      <c r="CXU284" s="755"/>
      <c r="CXV284" s="755"/>
      <c r="CXW284" s="755"/>
      <c r="CXX284" s="755"/>
      <c r="CXY284" s="755"/>
      <c r="CXZ284" s="755"/>
      <c r="CYA284" s="755"/>
      <c r="CYB284" s="755"/>
      <c r="CYC284" s="755"/>
      <c r="CYD284" s="755"/>
      <c r="CYE284" s="755"/>
      <c r="CYF284" s="755"/>
      <c r="CYG284" s="755"/>
      <c r="CYH284" s="755"/>
      <c r="CYI284" s="755"/>
      <c r="CYJ284" s="755"/>
      <c r="CYK284" s="755"/>
      <c r="CYL284" s="755"/>
      <c r="CYM284" s="755"/>
      <c r="CYN284" s="755"/>
      <c r="CYO284" s="755"/>
      <c r="CYP284" s="755"/>
      <c r="CYQ284" s="755"/>
      <c r="CYR284" s="755"/>
      <c r="CYS284" s="755"/>
      <c r="CYT284" s="755"/>
      <c r="CYU284" s="755"/>
      <c r="CYV284" s="755"/>
      <c r="CYW284" s="755"/>
      <c r="CYX284" s="755"/>
      <c r="CYY284" s="755"/>
      <c r="CYZ284" s="755"/>
      <c r="CZA284" s="755"/>
      <c r="CZB284" s="755"/>
      <c r="CZC284" s="755"/>
      <c r="CZD284" s="755"/>
      <c r="CZE284" s="755"/>
      <c r="CZF284" s="755"/>
      <c r="CZG284" s="755"/>
      <c r="CZH284" s="755"/>
      <c r="CZI284" s="755"/>
      <c r="CZJ284" s="755"/>
      <c r="CZK284" s="755"/>
      <c r="CZL284" s="755"/>
      <c r="CZM284" s="755"/>
      <c r="CZN284" s="755"/>
      <c r="CZO284" s="755"/>
      <c r="CZP284" s="755"/>
      <c r="CZQ284" s="755"/>
      <c r="CZR284" s="755"/>
      <c r="CZS284" s="755"/>
      <c r="CZT284" s="755"/>
      <c r="CZU284" s="755"/>
      <c r="CZV284" s="755"/>
      <c r="CZW284" s="755"/>
      <c r="CZX284" s="755"/>
      <c r="CZY284" s="755"/>
      <c r="CZZ284" s="755"/>
      <c r="DAA284" s="755"/>
      <c r="DAB284" s="755"/>
      <c r="DAC284" s="755"/>
      <c r="DAD284" s="755"/>
      <c r="DAE284" s="755"/>
      <c r="DAF284" s="755"/>
      <c r="DAG284" s="755"/>
      <c r="DAH284" s="755"/>
      <c r="DAI284" s="755"/>
      <c r="DAJ284" s="755"/>
      <c r="DAK284" s="755"/>
      <c r="DAL284" s="755"/>
      <c r="DAM284" s="755"/>
      <c r="DAN284" s="755"/>
      <c r="DAO284" s="755"/>
      <c r="DAP284" s="755"/>
      <c r="DAQ284" s="755"/>
      <c r="DAR284" s="755"/>
      <c r="DAS284" s="755"/>
      <c r="DAT284" s="755"/>
      <c r="DAU284" s="755"/>
      <c r="DAV284" s="755"/>
      <c r="DAW284" s="755"/>
      <c r="DAX284" s="755"/>
      <c r="DAY284" s="755"/>
      <c r="DAZ284" s="755"/>
      <c r="DBA284" s="755"/>
      <c r="DBB284" s="755"/>
      <c r="DBC284" s="755"/>
      <c r="DBD284" s="755"/>
      <c r="DBE284" s="755"/>
      <c r="DBF284" s="755"/>
      <c r="DBG284" s="755"/>
      <c r="DBH284" s="755"/>
      <c r="DBI284" s="755"/>
      <c r="DBJ284" s="755"/>
      <c r="DBK284" s="755"/>
      <c r="DBL284" s="755"/>
      <c r="DBM284" s="755"/>
      <c r="DBN284" s="755"/>
      <c r="DBO284" s="755"/>
      <c r="DBP284" s="755"/>
      <c r="DBQ284" s="755"/>
      <c r="DBR284" s="755"/>
      <c r="DBS284" s="755"/>
      <c r="DBT284" s="755"/>
      <c r="DBU284" s="755"/>
      <c r="DBV284" s="755"/>
      <c r="DBW284" s="755"/>
      <c r="DBX284" s="755"/>
      <c r="DBY284" s="755"/>
      <c r="DBZ284" s="755"/>
      <c r="DCA284" s="755"/>
      <c r="DCB284" s="755"/>
      <c r="DCC284" s="755"/>
      <c r="DCD284" s="755"/>
      <c r="DCE284" s="755"/>
      <c r="DCF284" s="755"/>
      <c r="DCG284" s="755"/>
      <c r="DCH284" s="755"/>
      <c r="DCI284" s="755"/>
      <c r="DCJ284" s="755"/>
      <c r="DCK284" s="755"/>
      <c r="DCL284" s="755"/>
      <c r="DCM284" s="755"/>
      <c r="DCN284" s="755"/>
      <c r="DCO284" s="755"/>
      <c r="DCP284" s="755"/>
      <c r="DCQ284" s="755"/>
      <c r="DCR284" s="755"/>
      <c r="DCS284" s="755"/>
      <c r="DCT284" s="755"/>
      <c r="DCU284" s="755"/>
      <c r="DCV284" s="755"/>
      <c r="DCW284" s="755"/>
      <c r="DCX284" s="755"/>
      <c r="DCY284" s="755"/>
      <c r="DCZ284" s="755"/>
      <c r="DDA284" s="755"/>
      <c r="DDB284" s="755"/>
      <c r="DDC284" s="755"/>
      <c r="DDD284" s="755"/>
      <c r="DDE284" s="755"/>
      <c r="DDF284" s="755"/>
      <c r="DDG284" s="755"/>
      <c r="DDH284" s="755"/>
      <c r="DDI284" s="755"/>
      <c r="DDJ284" s="755"/>
      <c r="DDK284" s="755"/>
      <c r="DDL284" s="755"/>
      <c r="DDM284" s="755"/>
      <c r="DDN284" s="755"/>
      <c r="DDO284" s="755"/>
      <c r="DDP284" s="755"/>
      <c r="DDQ284" s="755"/>
      <c r="DDR284" s="755"/>
      <c r="DDS284" s="755"/>
      <c r="DDT284" s="755"/>
      <c r="DDU284" s="755"/>
      <c r="DDV284" s="755"/>
      <c r="DDW284" s="755"/>
      <c r="DDX284" s="755"/>
      <c r="DDY284" s="755"/>
      <c r="DDZ284" s="755"/>
      <c r="DEA284" s="755"/>
      <c r="DEB284" s="755"/>
      <c r="DEC284" s="755"/>
      <c r="DED284" s="755"/>
      <c r="DEE284" s="755"/>
      <c r="DEF284" s="755"/>
      <c r="DEG284" s="755"/>
      <c r="DEH284" s="755"/>
      <c r="DEI284" s="755"/>
      <c r="DEJ284" s="755"/>
      <c r="DEK284" s="755"/>
      <c r="DEL284" s="755"/>
      <c r="DEM284" s="755"/>
      <c r="DEN284" s="755"/>
      <c r="DEO284" s="755"/>
      <c r="DEP284" s="755"/>
      <c r="DEQ284" s="755"/>
      <c r="DER284" s="755"/>
      <c r="DES284" s="755"/>
      <c r="DET284" s="755"/>
      <c r="DEU284" s="755"/>
      <c r="DEV284" s="755"/>
      <c r="DEW284" s="755"/>
      <c r="DEX284" s="755"/>
      <c r="DEY284" s="755"/>
      <c r="DEZ284" s="755"/>
      <c r="DFA284" s="755"/>
      <c r="DFB284" s="755"/>
      <c r="DFC284" s="755"/>
      <c r="DFD284" s="755"/>
      <c r="DFE284" s="755"/>
      <c r="DFF284" s="755"/>
      <c r="DFG284" s="755"/>
      <c r="DFH284" s="755"/>
      <c r="DFI284" s="755"/>
      <c r="DFJ284" s="755"/>
      <c r="DFK284" s="755"/>
      <c r="DFL284" s="755"/>
      <c r="DFM284" s="755"/>
      <c r="DFN284" s="755"/>
      <c r="DFO284" s="755"/>
      <c r="DFP284" s="755"/>
      <c r="DFQ284" s="755"/>
      <c r="DFR284" s="755"/>
      <c r="DFS284" s="755"/>
      <c r="DFT284" s="755"/>
      <c r="DFU284" s="755"/>
      <c r="DFV284" s="755"/>
      <c r="DFW284" s="755"/>
      <c r="DFX284" s="755"/>
      <c r="DFY284" s="755"/>
      <c r="DFZ284" s="755"/>
      <c r="DGA284" s="755"/>
      <c r="DGB284" s="755"/>
      <c r="DGC284" s="755"/>
      <c r="DGD284" s="755"/>
      <c r="DGE284" s="755"/>
      <c r="DGF284" s="755"/>
      <c r="DGG284" s="755"/>
      <c r="DGH284" s="755"/>
      <c r="DGI284" s="755"/>
      <c r="DGJ284" s="755"/>
      <c r="DGK284" s="755"/>
      <c r="DGL284" s="755"/>
      <c r="DGM284" s="755"/>
      <c r="DGN284" s="755"/>
      <c r="DGO284" s="755"/>
      <c r="DGP284" s="755"/>
      <c r="DGQ284" s="755"/>
      <c r="DGR284" s="755"/>
      <c r="DGS284" s="755"/>
      <c r="DGT284" s="755"/>
      <c r="DGU284" s="755"/>
      <c r="DGV284" s="755"/>
      <c r="DGW284" s="755"/>
      <c r="DGX284" s="755"/>
      <c r="DGY284" s="755"/>
      <c r="DGZ284" s="755"/>
      <c r="DHA284" s="755"/>
      <c r="DHB284" s="755"/>
      <c r="DHC284" s="755"/>
      <c r="DHD284" s="755"/>
      <c r="DHE284" s="755"/>
      <c r="DHF284" s="755"/>
      <c r="DHG284" s="755"/>
      <c r="DHH284" s="755"/>
      <c r="DHI284" s="755"/>
      <c r="DHJ284" s="755"/>
      <c r="DHK284" s="755"/>
      <c r="DHL284" s="755"/>
      <c r="DHM284" s="755"/>
      <c r="DHN284" s="755"/>
      <c r="DHO284" s="755"/>
      <c r="DHP284" s="755"/>
      <c r="DHQ284" s="755"/>
      <c r="DHR284" s="755"/>
      <c r="DHS284" s="755"/>
      <c r="DHT284" s="755"/>
      <c r="DHU284" s="755"/>
      <c r="DHV284" s="755"/>
      <c r="DHW284" s="755"/>
      <c r="DHX284" s="755"/>
      <c r="DHY284" s="755"/>
      <c r="DHZ284" s="755"/>
      <c r="DIA284" s="755"/>
      <c r="DIB284" s="755"/>
      <c r="DIC284" s="755"/>
      <c r="DID284" s="755"/>
      <c r="DIE284" s="755"/>
      <c r="DIF284" s="755"/>
      <c r="DIG284" s="755"/>
      <c r="DIH284" s="755"/>
      <c r="DII284" s="755"/>
      <c r="DIJ284" s="755"/>
      <c r="DIK284" s="755"/>
      <c r="DIL284" s="755"/>
      <c r="DIM284" s="755"/>
      <c r="DIN284" s="755"/>
      <c r="DIO284" s="755"/>
      <c r="DIP284" s="755"/>
      <c r="DIQ284" s="755"/>
      <c r="DIR284" s="755"/>
      <c r="DIS284" s="755"/>
      <c r="DIT284" s="755"/>
      <c r="DIU284" s="755"/>
      <c r="DIV284" s="755"/>
      <c r="DIW284" s="755"/>
      <c r="DIX284" s="755"/>
      <c r="DIY284" s="755"/>
      <c r="DIZ284" s="755"/>
      <c r="DJA284" s="755"/>
      <c r="DJB284" s="755"/>
      <c r="DJC284" s="755"/>
      <c r="DJD284" s="755"/>
      <c r="DJE284" s="755"/>
      <c r="DJF284" s="755"/>
      <c r="DJG284" s="755"/>
      <c r="DJH284" s="755"/>
      <c r="DJI284" s="755"/>
      <c r="DJJ284" s="755"/>
      <c r="DJK284" s="755"/>
      <c r="DJL284" s="755"/>
      <c r="DJM284" s="755"/>
      <c r="DJN284" s="755"/>
      <c r="DJO284" s="755"/>
      <c r="DJP284" s="755"/>
      <c r="DJQ284" s="755"/>
      <c r="DJR284" s="755"/>
      <c r="DJS284" s="755"/>
      <c r="DJT284" s="755"/>
      <c r="DJU284" s="755"/>
      <c r="DJV284" s="755"/>
      <c r="DJW284" s="755"/>
      <c r="DJX284" s="755"/>
      <c r="DJY284" s="755"/>
      <c r="DJZ284" s="755"/>
      <c r="DKA284" s="755"/>
      <c r="DKB284" s="755"/>
      <c r="DKC284" s="755"/>
      <c r="DKD284" s="755"/>
      <c r="DKE284" s="755"/>
      <c r="DKF284" s="755"/>
      <c r="DKG284" s="755"/>
      <c r="DKH284" s="755"/>
      <c r="DKI284" s="755"/>
      <c r="DKJ284" s="755"/>
      <c r="DKK284" s="755"/>
      <c r="DKL284" s="755"/>
      <c r="DKM284" s="755"/>
      <c r="DKN284" s="755"/>
      <c r="DKO284" s="755"/>
      <c r="DKP284" s="755"/>
      <c r="DKQ284" s="755"/>
      <c r="DKR284" s="755"/>
      <c r="DKS284" s="755"/>
      <c r="DKT284" s="755"/>
      <c r="DKU284" s="755"/>
      <c r="DKV284" s="755"/>
      <c r="DKW284" s="755"/>
      <c r="DKX284" s="755"/>
      <c r="DKY284" s="755"/>
      <c r="DKZ284" s="755"/>
      <c r="DLA284" s="755"/>
      <c r="DLB284" s="755"/>
      <c r="DLC284" s="755"/>
      <c r="DLD284" s="755"/>
      <c r="DLE284" s="755"/>
      <c r="DLF284" s="755"/>
      <c r="DLG284" s="755"/>
      <c r="DLH284" s="755"/>
      <c r="DLI284" s="755"/>
      <c r="DLJ284" s="755"/>
      <c r="DLK284" s="755"/>
      <c r="DLL284" s="755"/>
      <c r="DLM284" s="755"/>
      <c r="DLN284" s="755"/>
      <c r="DLO284" s="755"/>
      <c r="DLP284" s="755"/>
      <c r="DLQ284" s="755"/>
      <c r="DLR284" s="755"/>
      <c r="DLS284" s="755"/>
      <c r="DLT284" s="755"/>
      <c r="DLU284" s="755"/>
      <c r="DLV284" s="755"/>
      <c r="DLW284" s="755"/>
      <c r="DLX284" s="755"/>
      <c r="DLY284" s="755"/>
      <c r="DLZ284" s="755"/>
      <c r="DMA284" s="755"/>
      <c r="DMB284" s="755"/>
      <c r="DMC284" s="755"/>
      <c r="DMD284" s="755"/>
      <c r="DME284" s="755"/>
      <c r="DMF284" s="755"/>
      <c r="DMG284" s="755"/>
      <c r="DMH284" s="755"/>
      <c r="DMI284" s="755"/>
      <c r="DMJ284" s="755"/>
      <c r="DMK284" s="755"/>
      <c r="DML284" s="755"/>
      <c r="DMM284" s="755"/>
      <c r="DMN284" s="755"/>
      <c r="DMO284" s="755"/>
      <c r="DMP284" s="755"/>
      <c r="DMQ284" s="755"/>
      <c r="DMR284" s="755"/>
      <c r="DMS284" s="755"/>
      <c r="DMT284" s="755"/>
      <c r="DMU284" s="755"/>
      <c r="DMV284" s="755"/>
      <c r="DMW284" s="755"/>
      <c r="DMX284" s="755"/>
      <c r="DMY284" s="755"/>
      <c r="DMZ284" s="755"/>
      <c r="DNA284" s="755"/>
      <c r="DNB284" s="755"/>
      <c r="DNC284" s="755"/>
      <c r="DND284" s="755"/>
      <c r="DNE284" s="755"/>
      <c r="DNF284" s="755"/>
      <c r="DNG284" s="755"/>
      <c r="DNH284" s="755"/>
      <c r="DNI284" s="755"/>
      <c r="DNJ284" s="755"/>
      <c r="DNK284" s="755"/>
      <c r="DNL284" s="755"/>
      <c r="DNM284" s="755"/>
      <c r="DNN284" s="755"/>
      <c r="DNO284" s="755"/>
      <c r="DNP284" s="755"/>
      <c r="DNQ284" s="755"/>
      <c r="DNR284" s="755"/>
      <c r="DNS284" s="755"/>
      <c r="DNT284" s="755"/>
      <c r="DNU284" s="755"/>
      <c r="DNV284" s="755"/>
      <c r="DNW284" s="755"/>
      <c r="DNX284" s="755"/>
      <c r="DNY284" s="755"/>
      <c r="DNZ284" s="755"/>
      <c r="DOA284" s="755"/>
      <c r="DOB284" s="755"/>
      <c r="DOC284" s="755"/>
      <c r="DOD284" s="755"/>
      <c r="DOE284" s="755"/>
      <c r="DOF284" s="755"/>
      <c r="DOG284" s="755"/>
      <c r="DOH284" s="755"/>
      <c r="DOI284" s="755"/>
      <c r="DOJ284" s="755"/>
      <c r="DOK284" s="755"/>
      <c r="DOL284" s="755"/>
      <c r="DOM284" s="755"/>
      <c r="DON284" s="755"/>
      <c r="DOO284" s="755"/>
      <c r="DOP284" s="755"/>
      <c r="DOQ284" s="755"/>
      <c r="DOR284" s="755"/>
      <c r="DOS284" s="755"/>
      <c r="DOT284" s="755"/>
      <c r="DOU284" s="755"/>
      <c r="DOV284" s="755"/>
      <c r="DOW284" s="755"/>
      <c r="DOX284" s="755"/>
      <c r="DOY284" s="755"/>
      <c r="DOZ284" s="755"/>
      <c r="DPA284" s="755"/>
      <c r="DPB284" s="755"/>
      <c r="DPC284" s="755"/>
      <c r="DPD284" s="755"/>
      <c r="DPE284" s="755"/>
      <c r="DPF284" s="755"/>
      <c r="DPG284" s="755"/>
      <c r="DPH284" s="755"/>
      <c r="DPI284" s="755"/>
      <c r="DPJ284" s="755"/>
      <c r="DPK284" s="755"/>
      <c r="DPL284" s="755"/>
      <c r="DPM284" s="755"/>
      <c r="DPN284" s="755"/>
      <c r="DPO284" s="755"/>
      <c r="DPP284" s="755"/>
      <c r="DPQ284" s="755"/>
      <c r="DPR284" s="755"/>
      <c r="DPS284" s="755"/>
      <c r="DPT284" s="755"/>
      <c r="DPU284" s="755"/>
      <c r="DPV284" s="755"/>
      <c r="DPW284" s="755"/>
      <c r="DPX284" s="755"/>
      <c r="DPY284" s="755"/>
      <c r="DPZ284" s="755"/>
      <c r="DQA284" s="755"/>
      <c r="DQB284" s="755"/>
      <c r="DQC284" s="755"/>
      <c r="DQD284" s="755"/>
      <c r="DQE284" s="755"/>
      <c r="DQF284" s="755"/>
      <c r="DQG284" s="755"/>
      <c r="DQH284" s="755"/>
      <c r="DQI284" s="755"/>
      <c r="DQJ284" s="755"/>
      <c r="DQK284" s="755"/>
      <c r="DQL284" s="755"/>
      <c r="DQM284" s="755"/>
      <c r="DQN284" s="755"/>
      <c r="DQO284" s="755"/>
      <c r="DQP284" s="755"/>
      <c r="DQQ284" s="755"/>
      <c r="DQR284" s="755"/>
      <c r="DQS284" s="755"/>
      <c r="DQT284" s="755"/>
      <c r="DQU284" s="755"/>
      <c r="DQV284" s="755"/>
      <c r="DQW284" s="755"/>
      <c r="DQX284" s="755"/>
      <c r="DQY284" s="755"/>
      <c r="DQZ284" s="755"/>
      <c r="DRA284" s="755"/>
      <c r="DRB284" s="755"/>
      <c r="DRC284" s="755"/>
      <c r="DRD284" s="755"/>
      <c r="DRE284" s="755"/>
      <c r="DRF284" s="755"/>
      <c r="DRG284" s="755"/>
      <c r="DRH284" s="755"/>
      <c r="DRI284" s="755"/>
      <c r="DRJ284" s="755"/>
      <c r="DRK284" s="755"/>
      <c r="DRL284" s="755"/>
      <c r="DRM284" s="755"/>
      <c r="DRN284" s="755"/>
      <c r="DRO284" s="755"/>
      <c r="DRP284" s="755"/>
      <c r="DRQ284" s="755"/>
      <c r="DRR284" s="755"/>
      <c r="DRS284" s="755"/>
      <c r="DRT284" s="755"/>
      <c r="DRU284" s="755"/>
      <c r="DRV284" s="755"/>
      <c r="DRW284" s="755"/>
      <c r="DRX284" s="755"/>
      <c r="DRY284" s="755"/>
      <c r="DRZ284" s="755"/>
      <c r="DSA284" s="755"/>
      <c r="DSB284" s="755"/>
      <c r="DSC284" s="755"/>
      <c r="DSD284" s="755"/>
      <c r="DSE284" s="755"/>
      <c r="DSF284" s="755"/>
      <c r="DSG284" s="755"/>
      <c r="DSH284" s="755"/>
      <c r="DSI284" s="755"/>
      <c r="DSJ284" s="755"/>
      <c r="DSK284" s="755"/>
      <c r="DSL284" s="755"/>
      <c r="DSM284" s="755"/>
      <c r="DSN284" s="755"/>
      <c r="DSO284" s="755"/>
      <c r="DSP284" s="755"/>
      <c r="DSQ284" s="755"/>
      <c r="DSR284" s="755"/>
      <c r="DSS284" s="755"/>
      <c r="DST284" s="755"/>
      <c r="DSU284" s="755"/>
      <c r="DSV284" s="755"/>
      <c r="DSW284" s="755"/>
      <c r="DSX284" s="755"/>
      <c r="DSY284" s="755"/>
      <c r="DSZ284" s="755"/>
      <c r="DTA284" s="755"/>
      <c r="DTB284" s="755"/>
      <c r="DTC284" s="755"/>
      <c r="DTD284" s="755"/>
      <c r="DTE284" s="755"/>
      <c r="DTF284" s="755"/>
      <c r="DTG284" s="755"/>
      <c r="DTH284" s="755"/>
      <c r="DTI284" s="755"/>
      <c r="DTJ284" s="755"/>
      <c r="DTK284" s="755"/>
      <c r="DTL284" s="755"/>
      <c r="DTM284" s="755"/>
      <c r="DTN284" s="755"/>
      <c r="DTO284" s="755"/>
      <c r="DTP284" s="755"/>
      <c r="DTQ284" s="755"/>
      <c r="DTR284" s="755"/>
      <c r="DTS284" s="755"/>
      <c r="DTT284" s="755"/>
      <c r="DTU284" s="755"/>
      <c r="DTV284" s="755"/>
      <c r="DTW284" s="755"/>
      <c r="DTX284" s="755"/>
      <c r="DTY284" s="755"/>
      <c r="DTZ284" s="755"/>
      <c r="DUA284" s="755"/>
      <c r="DUB284" s="755"/>
      <c r="DUC284" s="755"/>
      <c r="DUD284" s="755"/>
      <c r="DUE284" s="755"/>
      <c r="DUF284" s="755"/>
      <c r="DUG284" s="755"/>
      <c r="DUH284" s="755"/>
      <c r="DUI284" s="755"/>
      <c r="DUJ284" s="755"/>
      <c r="DUK284" s="755"/>
      <c r="DUL284" s="755"/>
      <c r="DUM284" s="755"/>
      <c r="DUN284" s="755"/>
      <c r="DUO284" s="755"/>
      <c r="DUP284" s="755"/>
      <c r="DUQ284" s="755"/>
      <c r="DUR284" s="755"/>
      <c r="DUS284" s="755"/>
      <c r="DUT284" s="755"/>
      <c r="DUU284" s="755"/>
      <c r="DUV284" s="755"/>
      <c r="DUW284" s="755"/>
      <c r="DUX284" s="755"/>
      <c r="DUY284" s="755"/>
      <c r="DUZ284" s="755"/>
      <c r="DVA284" s="755"/>
      <c r="DVB284" s="755"/>
      <c r="DVC284" s="755"/>
      <c r="DVD284" s="755"/>
      <c r="DVE284" s="755"/>
      <c r="DVF284" s="755"/>
      <c r="DVG284" s="755"/>
      <c r="DVH284" s="755"/>
      <c r="DVI284" s="755"/>
      <c r="DVJ284" s="755"/>
      <c r="DVK284" s="755"/>
      <c r="DVL284" s="755"/>
      <c r="DVM284" s="755"/>
      <c r="DVN284" s="755"/>
      <c r="DVO284" s="755"/>
      <c r="DVP284" s="755"/>
      <c r="DVQ284" s="755"/>
      <c r="DVR284" s="755"/>
      <c r="DVS284" s="755"/>
      <c r="DVT284" s="755"/>
      <c r="DVU284" s="755"/>
      <c r="DVV284" s="755"/>
      <c r="DVW284" s="755"/>
      <c r="DVX284" s="755"/>
      <c r="DVY284" s="755"/>
      <c r="DVZ284" s="755"/>
      <c r="DWA284" s="755"/>
      <c r="DWB284" s="755"/>
      <c r="DWC284" s="755"/>
      <c r="DWD284" s="755"/>
      <c r="DWE284" s="755"/>
      <c r="DWF284" s="755"/>
      <c r="DWG284" s="755"/>
      <c r="DWH284" s="755"/>
      <c r="DWI284" s="755"/>
      <c r="DWJ284" s="755"/>
      <c r="DWK284" s="755"/>
      <c r="DWL284" s="755"/>
      <c r="DWM284" s="755"/>
      <c r="DWN284" s="755"/>
      <c r="DWO284" s="755"/>
      <c r="DWP284" s="755"/>
      <c r="DWQ284" s="755"/>
      <c r="DWR284" s="755"/>
      <c r="DWS284" s="755"/>
      <c r="DWT284" s="755"/>
      <c r="DWU284" s="755"/>
      <c r="DWV284" s="755"/>
      <c r="DWW284" s="755"/>
      <c r="DWX284" s="755"/>
      <c r="DWY284" s="755"/>
      <c r="DWZ284" s="755"/>
      <c r="DXA284" s="755"/>
      <c r="DXB284" s="755"/>
      <c r="DXC284" s="755"/>
      <c r="DXD284" s="755"/>
      <c r="DXE284" s="755"/>
      <c r="DXF284" s="755"/>
      <c r="DXG284" s="755"/>
      <c r="DXH284" s="755"/>
      <c r="DXI284" s="755"/>
      <c r="DXJ284" s="755"/>
      <c r="DXK284" s="755"/>
      <c r="DXL284" s="755"/>
      <c r="DXM284" s="755"/>
      <c r="DXN284" s="755"/>
      <c r="DXO284" s="755"/>
      <c r="DXP284" s="755"/>
      <c r="DXQ284" s="755"/>
      <c r="DXR284" s="755"/>
      <c r="DXS284" s="755"/>
      <c r="DXT284" s="755"/>
      <c r="DXU284" s="755"/>
      <c r="DXV284" s="755"/>
      <c r="DXW284" s="755"/>
      <c r="DXX284" s="755"/>
      <c r="DXY284" s="755"/>
      <c r="DXZ284" s="755"/>
      <c r="DYA284" s="755"/>
      <c r="DYB284" s="755"/>
      <c r="DYC284" s="755"/>
      <c r="DYD284" s="755"/>
      <c r="DYE284" s="755"/>
      <c r="DYF284" s="755"/>
      <c r="DYG284" s="755"/>
      <c r="DYH284" s="755"/>
      <c r="DYI284" s="755"/>
      <c r="DYJ284" s="755"/>
      <c r="DYK284" s="755"/>
      <c r="DYL284" s="755"/>
      <c r="DYM284" s="755"/>
      <c r="DYN284" s="755"/>
      <c r="DYO284" s="755"/>
      <c r="DYP284" s="755"/>
      <c r="DYQ284" s="755"/>
      <c r="DYR284" s="755"/>
      <c r="DYS284" s="755"/>
      <c r="DYT284" s="755"/>
      <c r="DYU284" s="755"/>
      <c r="DYV284" s="755"/>
      <c r="DYW284" s="755"/>
      <c r="DYX284" s="755"/>
      <c r="DYY284" s="755"/>
      <c r="DYZ284" s="755"/>
      <c r="DZA284" s="755"/>
      <c r="DZB284" s="755"/>
      <c r="DZC284" s="755"/>
      <c r="DZD284" s="755"/>
      <c r="DZE284" s="755"/>
      <c r="DZF284" s="755"/>
      <c r="DZG284" s="755"/>
      <c r="DZH284" s="755"/>
      <c r="DZI284" s="755"/>
      <c r="DZJ284" s="755"/>
      <c r="DZK284" s="755"/>
      <c r="DZL284" s="755"/>
      <c r="DZM284" s="755"/>
      <c r="DZN284" s="755"/>
      <c r="DZO284" s="755"/>
      <c r="DZP284" s="755"/>
      <c r="DZQ284" s="755"/>
      <c r="DZR284" s="755"/>
      <c r="DZS284" s="755"/>
      <c r="DZT284" s="755"/>
      <c r="DZU284" s="755"/>
      <c r="DZV284" s="755"/>
      <c r="DZW284" s="755"/>
      <c r="DZX284" s="755"/>
      <c r="DZY284" s="755"/>
      <c r="DZZ284" s="755"/>
      <c r="EAA284" s="755"/>
      <c r="EAB284" s="755"/>
      <c r="EAC284" s="755"/>
      <c r="EAD284" s="755"/>
      <c r="EAE284" s="755"/>
      <c r="EAF284" s="755"/>
      <c r="EAG284" s="755"/>
      <c r="EAH284" s="755"/>
      <c r="EAI284" s="755"/>
      <c r="EAJ284" s="755"/>
      <c r="EAK284" s="755"/>
      <c r="EAL284" s="755"/>
      <c r="EAM284" s="755"/>
      <c r="EAN284" s="755"/>
      <c r="EAO284" s="755"/>
      <c r="EAP284" s="755"/>
      <c r="EAQ284" s="755"/>
      <c r="EAR284" s="755"/>
      <c r="EAS284" s="755"/>
      <c r="EAT284" s="755"/>
      <c r="EAU284" s="755"/>
      <c r="EAV284" s="755"/>
      <c r="EAW284" s="755"/>
      <c r="EAX284" s="755"/>
      <c r="EAY284" s="755"/>
      <c r="EAZ284" s="755"/>
      <c r="EBA284" s="755"/>
      <c r="EBB284" s="755"/>
      <c r="EBC284" s="755"/>
      <c r="EBD284" s="755"/>
      <c r="EBE284" s="755"/>
      <c r="EBF284" s="755"/>
      <c r="EBG284" s="755"/>
      <c r="EBH284" s="755"/>
      <c r="EBI284" s="755"/>
      <c r="EBJ284" s="755"/>
      <c r="EBK284" s="755"/>
      <c r="EBL284" s="755"/>
      <c r="EBM284" s="755"/>
      <c r="EBN284" s="755"/>
      <c r="EBO284" s="755"/>
      <c r="EBP284" s="755"/>
      <c r="EBQ284" s="755"/>
      <c r="EBR284" s="755"/>
      <c r="EBS284" s="755"/>
      <c r="EBT284" s="755"/>
      <c r="EBU284" s="755"/>
      <c r="EBV284" s="755"/>
      <c r="EBW284" s="755"/>
      <c r="EBX284" s="755"/>
      <c r="EBY284" s="755"/>
      <c r="EBZ284" s="755"/>
      <c r="ECA284" s="755"/>
      <c r="ECB284" s="755"/>
      <c r="ECC284" s="755"/>
      <c r="ECD284" s="755"/>
      <c r="ECE284" s="755"/>
      <c r="ECF284" s="755"/>
      <c r="ECG284" s="755"/>
      <c r="ECH284" s="755"/>
      <c r="ECI284" s="755"/>
      <c r="ECJ284" s="755"/>
      <c r="ECK284" s="755"/>
      <c r="ECL284" s="755"/>
      <c r="ECM284" s="755"/>
      <c r="ECN284" s="755"/>
      <c r="ECO284" s="755"/>
      <c r="ECP284" s="755"/>
      <c r="ECQ284" s="755"/>
      <c r="ECR284" s="755"/>
      <c r="ECS284" s="755"/>
      <c r="ECT284" s="755"/>
      <c r="ECU284" s="755"/>
      <c r="ECV284" s="755"/>
      <c r="ECW284" s="755"/>
      <c r="ECX284" s="755"/>
      <c r="ECY284" s="755"/>
      <c r="ECZ284" s="755"/>
      <c r="EDA284" s="755"/>
      <c r="EDB284" s="755"/>
      <c r="EDC284" s="755"/>
      <c r="EDD284" s="755"/>
      <c r="EDE284" s="755"/>
      <c r="EDF284" s="755"/>
      <c r="EDG284" s="755"/>
      <c r="EDH284" s="755"/>
      <c r="EDI284" s="755"/>
      <c r="EDJ284" s="755"/>
      <c r="EDK284" s="755"/>
      <c r="EDL284" s="755"/>
      <c r="EDM284" s="755"/>
      <c r="EDN284" s="755"/>
      <c r="EDO284" s="755"/>
      <c r="EDP284" s="755"/>
      <c r="EDQ284" s="755"/>
      <c r="EDR284" s="755"/>
      <c r="EDS284" s="755"/>
      <c r="EDT284" s="755"/>
      <c r="EDU284" s="755"/>
      <c r="EDV284" s="755"/>
      <c r="EDW284" s="755"/>
      <c r="EDX284" s="755"/>
      <c r="EDY284" s="755"/>
      <c r="EDZ284" s="755"/>
      <c r="EEA284" s="755"/>
      <c r="EEB284" s="755"/>
      <c r="EEC284" s="755"/>
      <c r="EED284" s="755"/>
      <c r="EEE284" s="755"/>
      <c r="EEF284" s="755"/>
      <c r="EEG284" s="755"/>
      <c r="EEH284" s="755"/>
      <c r="EEI284" s="755"/>
      <c r="EEJ284" s="755"/>
      <c r="EEK284" s="755"/>
      <c r="EEL284" s="755"/>
      <c r="EEM284" s="755"/>
      <c r="EEN284" s="755"/>
      <c r="EEO284" s="755"/>
      <c r="EEP284" s="755"/>
      <c r="EEQ284" s="755"/>
      <c r="EER284" s="755"/>
      <c r="EES284" s="755"/>
      <c r="EET284" s="755"/>
      <c r="EEU284" s="755"/>
      <c r="EEV284" s="755"/>
      <c r="EEW284" s="755"/>
      <c r="EEX284" s="755"/>
      <c r="EEY284" s="755"/>
      <c r="EEZ284" s="755"/>
      <c r="EFA284" s="755"/>
      <c r="EFB284" s="755"/>
      <c r="EFC284" s="755"/>
      <c r="EFD284" s="755"/>
      <c r="EFE284" s="755"/>
      <c r="EFF284" s="755"/>
      <c r="EFG284" s="755"/>
      <c r="EFH284" s="755"/>
      <c r="EFI284" s="755"/>
      <c r="EFJ284" s="755"/>
      <c r="EFK284" s="755"/>
      <c r="EFL284" s="755"/>
      <c r="EFM284" s="755"/>
      <c r="EFN284" s="755"/>
      <c r="EFO284" s="755"/>
      <c r="EFP284" s="755"/>
      <c r="EFQ284" s="755"/>
      <c r="EFR284" s="755"/>
      <c r="EFS284" s="755"/>
      <c r="EFT284" s="755"/>
      <c r="EFU284" s="755"/>
      <c r="EFV284" s="755"/>
      <c r="EFW284" s="755"/>
      <c r="EFX284" s="755"/>
      <c r="EFY284" s="755"/>
      <c r="EFZ284" s="755"/>
      <c r="EGA284" s="755"/>
      <c r="EGB284" s="755"/>
      <c r="EGC284" s="755"/>
      <c r="EGD284" s="755"/>
      <c r="EGE284" s="755"/>
      <c r="EGF284" s="755"/>
      <c r="EGG284" s="755"/>
      <c r="EGH284" s="755"/>
      <c r="EGI284" s="755"/>
      <c r="EGJ284" s="755"/>
      <c r="EGK284" s="755"/>
      <c r="EGL284" s="755"/>
      <c r="EGM284" s="755"/>
      <c r="EGN284" s="755"/>
      <c r="EGO284" s="755"/>
      <c r="EGP284" s="755"/>
      <c r="EGQ284" s="755"/>
      <c r="EGR284" s="755"/>
      <c r="EGS284" s="755"/>
      <c r="EGT284" s="755"/>
      <c r="EGU284" s="755"/>
      <c r="EGV284" s="755"/>
      <c r="EGW284" s="755"/>
      <c r="EGX284" s="755"/>
      <c r="EGY284" s="755"/>
      <c r="EGZ284" s="755"/>
      <c r="EHA284" s="755"/>
      <c r="EHB284" s="755"/>
      <c r="EHC284" s="755"/>
      <c r="EHD284" s="755"/>
      <c r="EHE284" s="755"/>
      <c r="EHF284" s="755"/>
      <c r="EHG284" s="755"/>
      <c r="EHH284" s="755"/>
      <c r="EHI284" s="755"/>
      <c r="EHJ284" s="755"/>
      <c r="EHK284" s="755"/>
      <c r="EHL284" s="755"/>
      <c r="EHM284" s="755"/>
      <c r="EHN284" s="755"/>
      <c r="EHO284" s="755"/>
      <c r="EHP284" s="755"/>
      <c r="EHQ284" s="755"/>
      <c r="EHR284" s="755"/>
      <c r="EHS284" s="755"/>
      <c r="EHT284" s="755"/>
      <c r="EHU284" s="755"/>
      <c r="EHV284" s="755"/>
      <c r="EHW284" s="755"/>
      <c r="EHX284" s="755"/>
      <c r="EHY284" s="755"/>
      <c r="EHZ284" s="755"/>
      <c r="EIA284" s="755"/>
      <c r="EIB284" s="755"/>
      <c r="EIC284" s="755"/>
      <c r="EID284" s="755"/>
      <c r="EIE284" s="755"/>
      <c r="EIF284" s="755"/>
      <c r="EIG284" s="755"/>
      <c r="EIH284" s="755"/>
      <c r="EII284" s="755"/>
      <c r="EIJ284" s="755"/>
      <c r="EIK284" s="755"/>
      <c r="EIL284" s="755"/>
      <c r="EIM284" s="755"/>
      <c r="EIN284" s="755"/>
      <c r="EIO284" s="755"/>
      <c r="EIP284" s="755"/>
      <c r="EIQ284" s="755"/>
      <c r="EIR284" s="755"/>
      <c r="EIS284" s="755"/>
      <c r="EIT284" s="755"/>
      <c r="EIU284" s="755"/>
      <c r="EIV284" s="755"/>
      <c r="EIW284" s="755"/>
      <c r="EIX284" s="755"/>
      <c r="EIY284" s="755"/>
      <c r="EIZ284" s="755"/>
      <c r="EJA284" s="755"/>
      <c r="EJB284" s="755"/>
      <c r="EJC284" s="755"/>
      <c r="EJD284" s="755"/>
      <c r="EJE284" s="755"/>
      <c r="EJF284" s="755"/>
      <c r="EJG284" s="755"/>
      <c r="EJH284" s="755"/>
      <c r="EJI284" s="755"/>
      <c r="EJJ284" s="755"/>
      <c r="EJK284" s="755"/>
      <c r="EJL284" s="755"/>
      <c r="EJM284" s="755"/>
      <c r="EJN284" s="755"/>
      <c r="EJO284" s="755"/>
      <c r="EJP284" s="755"/>
      <c r="EJQ284" s="755"/>
      <c r="EJR284" s="755"/>
      <c r="EJS284" s="755"/>
      <c r="EJT284" s="755"/>
      <c r="EJU284" s="755"/>
      <c r="EJV284" s="755"/>
      <c r="EJW284" s="755"/>
      <c r="EJX284" s="755"/>
      <c r="EJY284" s="755"/>
      <c r="EJZ284" s="755"/>
      <c r="EKA284" s="755"/>
      <c r="EKB284" s="755"/>
      <c r="EKC284" s="755"/>
      <c r="EKD284" s="755"/>
      <c r="EKE284" s="755"/>
      <c r="EKF284" s="755"/>
      <c r="EKG284" s="755"/>
      <c r="EKH284" s="755"/>
      <c r="EKI284" s="755"/>
      <c r="EKJ284" s="755"/>
      <c r="EKK284" s="755"/>
      <c r="EKL284" s="755"/>
      <c r="EKM284" s="755"/>
      <c r="EKN284" s="755"/>
      <c r="EKO284" s="755"/>
      <c r="EKP284" s="755"/>
      <c r="EKQ284" s="755"/>
      <c r="EKR284" s="755"/>
      <c r="EKS284" s="755"/>
      <c r="EKT284" s="755"/>
      <c r="EKU284" s="755"/>
      <c r="EKV284" s="755"/>
      <c r="EKW284" s="755"/>
      <c r="EKX284" s="755"/>
      <c r="EKY284" s="755"/>
      <c r="EKZ284" s="755"/>
      <c r="ELA284" s="755"/>
      <c r="ELB284" s="755"/>
      <c r="ELC284" s="755"/>
      <c r="ELD284" s="755"/>
      <c r="ELE284" s="755"/>
      <c r="ELF284" s="755"/>
      <c r="ELG284" s="755"/>
      <c r="ELH284" s="755"/>
      <c r="ELI284" s="755"/>
      <c r="ELJ284" s="755"/>
      <c r="ELK284" s="755"/>
      <c r="ELL284" s="755"/>
      <c r="ELM284" s="755"/>
      <c r="ELN284" s="755"/>
      <c r="ELO284" s="755"/>
      <c r="ELP284" s="755"/>
      <c r="ELQ284" s="755"/>
      <c r="ELR284" s="755"/>
      <c r="ELS284" s="755"/>
      <c r="ELT284" s="755"/>
      <c r="ELU284" s="755"/>
      <c r="ELV284" s="755"/>
      <c r="ELW284" s="755"/>
      <c r="ELX284" s="755"/>
      <c r="ELY284" s="755"/>
      <c r="ELZ284" s="755"/>
      <c r="EMA284" s="755"/>
      <c r="EMB284" s="755"/>
      <c r="EMC284" s="755"/>
      <c r="EMD284" s="755"/>
      <c r="EME284" s="755"/>
      <c r="EMF284" s="755"/>
      <c r="EMG284" s="755"/>
      <c r="EMH284" s="755"/>
      <c r="EMI284" s="755"/>
      <c r="EMJ284" s="755"/>
      <c r="EMK284" s="755"/>
      <c r="EML284" s="755"/>
      <c r="EMM284" s="755"/>
      <c r="EMN284" s="755"/>
      <c r="EMO284" s="755"/>
      <c r="EMP284" s="755"/>
      <c r="EMQ284" s="755"/>
      <c r="EMR284" s="755"/>
      <c r="EMS284" s="755"/>
      <c r="EMT284" s="755"/>
      <c r="EMU284" s="755"/>
      <c r="EMV284" s="755"/>
      <c r="EMW284" s="755"/>
      <c r="EMX284" s="755"/>
      <c r="EMY284" s="755"/>
      <c r="EMZ284" s="755"/>
      <c r="ENA284" s="755"/>
      <c r="ENB284" s="755"/>
      <c r="ENC284" s="755"/>
      <c r="END284" s="755"/>
      <c r="ENE284" s="755"/>
      <c r="ENF284" s="755"/>
      <c r="ENG284" s="755"/>
      <c r="ENH284" s="755"/>
      <c r="ENI284" s="755"/>
      <c r="ENJ284" s="755"/>
      <c r="ENK284" s="755"/>
      <c r="ENL284" s="755"/>
      <c r="ENM284" s="755"/>
      <c r="ENN284" s="755"/>
      <c r="ENO284" s="755"/>
      <c r="ENP284" s="755"/>
      <c r="ENQ284" s="755"/>
      <c r="ENR284" s="755"/>
      <c r="ENS284" s="755"/>
      <c r="ENT284" s="755"/>
      <c r="ENU284" s="755"/>
      <c r="ENV284" s="755"/>
      <c r="ENW284" s="755"/>
      <c r="ENX284" s="755"/>
      <c r="ENY284" s="755"/>
      <c r="ENZ284" s="755"/>
      <c r="EOA284" s="755"/>
      <c r="EOB284" s="755"/>
      <c r="EOC284" s="755"/>
      <c r="EOD284" s="755"/>
      <c r="EOE284" s="755"/>
      <c r="EOF284" s="755"/>
      <c r="EOG284" s="755"/>
      <c r="EOH284" s="755"/>
      <c r="EOI284" s="755"/>
      <c r="EOJ284" s="755"/>
      <c r="EOK284" s="755"/>
      <c r="EOL284" s="755"/>
      <c r="EOM284" s="755"/>
      <c r="EON284" s="755"/>
      <c r="EOO284" s="755"/>
      <c r="EOP284" s="755"/>
      <c r="EOQ284" s="755"/>
      <c r="EOR284" s="755"/>
      <c r="EOS284" s="755"/>
      <c r="EOT284" s="755"/>
      <c r="EOU284" s="755"/>
      <c r="EOV284" s="755"/>
      <c r="EOW284" s="755"/>
      <c r="EOX284" s="755"/>
      <c r="EOY284" s="755"/>
      <c r="EOZ284" s="755"/>
      <c r="EPA284" s="755"/>
      <c r="EPB284" s="755"/>
      <c r="EPC284" s="755"/>
      <c r="EPD284" s="755"/>
      <c r="EPE284" s="755"/>
      <c r="EPF284" s="755"/>
      <c r="EPG284" s="755"/>
      <c r="EPH284" s="755"/>
      <c r="EPI284" s="755"/>
      <c r="EPJ284" s="755"/>
      <c r="EPK284" s="755"/>
      <c r="EPL284" s="755"/>
      <c r="EPM284" s="755"/>
      <c r="EPN284" s="755"/>
      <c r="EPO284" s="755"/>
      <c r="EPP284" s="755"/>
      <c r="EPQ284" s="755"/>
      <c r="EPR284" s="755"/>
      <c r="EPS284" s="755"/>
      <c r="EPT284" s="755"/>
      <c r="EPU284" s="755"/>
      <c r="EPV284" s="755"/>
      <c r="EPW284" s="755"/>
      <c r="EPX284" s="755"/>
      <c r="EPY284" s="755"/>
      <c r="EPZ284" s="755"/>
      <c r="EQA284" s="755"/>
      <c r="EQB284" s="755"/>
      <c r="EQC284" s="755"/>
      <c r="EQD284" s="755"/>
      <c r="EQE284" s="755"/>
      <c r="EQF284" s="755"/>
      <c r="EQG284" s="755"/>
      <c r="EQH284" s="755"/>
      <c r="EQI284" s="755"/>
      <c r="EQJ284" s="755"/>
      <c r="EQK284" s="755"/>
      <c r="EQL284" s="755"/>
      <c r="EQM284" s="755"/>
      <c r="EQN284" s="755"/>
      <c r="EQO284" s="755"/>
      <c r="EQP284" s="755"/>
      <c r="EQQ284" s="755"/>
      <c r="EQR284" s="755"/>
      <c r="EQS284" s="755"/>
      <c r="EQT284" s="755"/>
      <c r="EQU284" s="755"/>
      <c r="EQV284" s="755"/>
      <c r="EQW284" s="755"/>
      <c r="EQX284" s="755"/>
      <c r="EQY284" s="755"/>
      <c r="EQZ284" s="755"/>
      <c r="ERA284" s="755"/>
      <c r="ERB284" s="755"/>
      <c r="ERC284" s="755"/>
      <c r="ERD284" s="755"/>
      <c r="ERE284" s="755"/>
      <c r="ERF284" s="755"/>
      <c r="ERG284" s="755"/>
      <c r="ERH284" s="755"/>
      <c r="ERI284" s="755"/>
      <c r="ERJ284" s="755"/>
      <c r="ERK284" s="755"/>
      <c r="ERL284" s="755"/>
      <c r="ERM284" s="755"/>
      <c r="ERN284" s="755"/>
      <c r="ERO284" s="755"/>
      <c r="ERP284" s="755"/>
      <c r="ERQ284" s="755"/>
      <c r="ERR284" s="755"/>
      <c r="ERS284" s="755"/>
      <c r="ERT284" s="755"/>
      <c r="ERU284" s="755"/>
      <c r="ERV284" s="755"/>
      <c r="ERW284" s="755"/>
      <c r="ERX284" s="755"/>
      <c r="ERY284" s="755"/>
      <c r="ERZ284" s="755"/>
      <c r="ESA284" s="755"/>
      <c r="ESB284" s="755"/>
      <c r="ESC284" s="755"/>
      <c r="ESD284" s="755"/>
      <c r="ESE284" s="755"/>
      <c r="ESF284" s="755"/>
      <c r="ESG284" s="755"/>
      <c r="ESH284" s="755"/>
      <c r="ESI284" s="755"/>
      <c r="ESJ284" s="755"/>
      <c r="ESK284" s="755"/>
      <c r="ESL284" s="755"/>
      <c r="ESM284" s="755"/>
      <c r="ESN284" s="755"/>
      <c r="ESO284" s="755"/>
      <c r="ESP284" s="755"/>
      <c r="ESQ284" s="755"/>
      <c r="ESR284" s="755"/>
      <c r="ESS284" s="755"/>
      <c r="EST284" s="755"/>
      <c r="ESU284" s="755"/>
      <c r="ESV284" s="755"/>
      <c r="ESW284" s="755"/>
      <c r="ESX284" s="755"/>
      <c r="ESY284" s="755"/>
      <c r="ESZ284" s="755"/>
      <c r="ETA284" s="755"/>
      <c r="ETB284" s="755"/>
      <c r="ETC284" s="755"/>
      <c r="ETD284" s="755"/>
      <c r="ETE284" s="755"/>
      <c r="ETF284" s="755"/>
      <c r="ETG284" s="755"/>
      <c r="ETH284" s="755"/>
      <c r="ETI284" s="755"/>
      <c r="ETJ284" s="755"/>
      <c r="ETK284" s="755"/>
      <c r="ETL284" s="755"/>
      <c r="ETM284" s="755"/>
      <c r="ETN284" s="755"/>
      <c r="ETO284" s="755"/>
      <c r="ETP284" s="755"/>
      <c r="ETQ284" s="755"/>
      <c r="ETR284" s="755"/>
      <c r="ETS284" s="755"/>
      <c r="ETT284" s="755"/>
      <c r="ETU284" s="755"/>
      <c r="ETV284" s="755"/>
      <c r="ETW284" s="755"/>
      <c r="ETX284" s="755"/>
      <c r="ETY284" s="755"/>
      <c r="ETZ284" s="755"/>
      <c r="EUA284" s="755"/>
      <c r="EUB284" s="755"/>
      <c r="EUC284" s="755"/>
      <c r="EUD284" s="755"/>
      <c r="EUE284" s="755"/>
      <c r="EUF284" s="755"/>
      <c r="EUG284" s="755"/>
      <c r="EUH284" s="755"/>
      <c r="EUI284" s="755"/>
      <c r="EUJ284" s="755"/>
      <c r="EUK284" s="755"/>
      <c r="EUL284" s="755"/>
      <c r="EUM284" s="755"/>
      <c r="EUN284" s="755"/>
      <c r="EUO284" s="755"/>
      <c r="EUP284" s="755"/>
      <c r="EUQ284" s="755"/>
      <c r="EUR284" s="755"/>
      <c r="EUS284" s="755"/>
      <c r="EUT284" s="755"/>
      <c r="EUU284" s="755"/>
      <c r="EUV284" s="755"/>
      <c r="EUW284" s="755"/>
      <c r="EUX284" s="755"/>
      <c r="EUY284" s="755"/>
      <c r="EUZ284" s="755"/>
      <c r="EVA284" s="755"/>
      <c r="EVB284" s="755"/>
      <c r="EVC284" s="755"/>
      <c r="EVD284" s="755"/>
      <c r="EVE284" s="755"/>
      <c r="EVF284" s="755"/>
      <c r="EVG284" s="755"/>
      <c r="EVH284" s="755"/>
      <c r="EVI284" s="755"/>
      <c r="EVJ284" s="755"/>
      <c r="EVK284" s="755"/>
      <c r="EVL284" s="755"/>
      <c r="EVM284" s="755"/>
      <c r="EVN284" s="755"/>
      <c r="EVO284" s="755"/>
      <c r="EVP284" s="755"/>
      <c r="EVQ284" s="755"/>
      <c r="EVR284" s="755"/>
      <c r="EVS284" s="755"/>
      <c r="EVT284" s="755"/>
      <c r="EVU284" s="755"/>
      <c r="EVV284" s="755"/>
      <c r="EVW284" s="755"/>
      <c r="EVX284" s="755"/>
      <c r="EVY284" s="755"/>
      <c r="EVZ284" s="755"/>
      <c r="EWA284" s="755"/>
      <c r="EWB284" s="755"/>
      <c r="EWC284" s="755"/>
      <c r="EWD284" s="755"/>
      <c r="EWE284" s="755"/>
      <c r="EWF284" s="755"/>
      <c r="EWG284" s="755"/>
      <c r="EWH284" s="755"/>
      <c r="EWI284" s="755"/>
      <c r="EWJ284" s="755"/>
      <c r="EWK284" s="755"/>
      <c r="EWL284" s="755"/>
      <c r="EWM284" s="755"/>
      <c r="EWN284" s="755"/>
      <c r="EWO284" s="755"/>
      <c r="EWP284" s="755"/>
      <c r="EWQ284" s="755"/>
      <c r="EWR284" s="755"/>
      <c r="EWS284" s="755"/>
      <c r="EWT284" s="755"/>
      <c r="EWU284" s="755"/>
      <c r="EWV284" s="755"/>
      <c r="EWW284" s="755"/>
      <c r="EWX284" s="755"/>
      <c r="EWY284" s="755"/>
      <c r="EWZ284" s="755"/>
      <c r="EXA284" s="755"/>
      <c r="EXB284" s="755"/>
      <c r="EXC284" s="755"/>
      <c r="EXD284" s="755"/>
      <c r="EXE284" s="755"/>
      <c r="EXF284" s="755"/>
      <c r="EXG284" s="755"/>
      <c r="EXH284" s="755"/>
      <c r="EXI284" s="755"/>
      <c r="EXJ284" s="755"/>
      <c r="EXK284" s="755"/>
      <c r="EXL284" s="755"/>
      <c r="EXM284" s="755"/>
      <c r="EXN284" s="755"/>
      <c r="EXO284" s="755"/>
      <c r="EXP284" s="755"/>
      <c r="EXQ284" s="755"/>
      <c r="EXR284" s="755"/>
      <c r="EXS284" s="755"/>
      <c r="EXT284" s="755"/>
      <c r="EXU284" s="755"/>
      <c r="EXV284" s="755"/>
      <c r="EXW284" s="755"/>
      <c r="EXX284" s="755"/>
      <c r="EXY284" s="755"/>
      <c r="EXZ284" s="755"/>
      <c r="EYA284" s="755"/>
      <c r="EYB284" s="755"/>
      <c r="EYC284" s="755"/>
      <c r="EYD284" s="755"/>
      <c r="EYE284" s="755"/>
      <c r="EYF284" s="755"/>
      <c r="EYG284" s="755"/>
      <c r="EYH284" s="755"/>
      <c r="EYI284" s="755"/>
      <c r="EYJ284" s="755"/>
      <c r="EYK284" s="755"/>
      <c r="EYL284" s="755"/>
      <c r="EYM284" s="755"/>
      <c r="EYN284" s="755"/>
      <c r="EYO284" s="755"/>
      <c r="EYP284" s="755"/>
      <c r="EYQ284" s="755"/>
      <c r="EYR284" s="755"/>
      <c r="EYS284" s="755"/>
      <c r="EYT284" s="755"/>
      <c r="EYU284" s="755"/>
      <c r="EYV284" s="755"/>
      <c r="EYW284" s="755"/>
      <c r="EYX284" s="755"/>
      <c r="EYY284" s="755"/>
      <c r="EYZ284" s="755"/>
      <c r="EZA284" s="755"/>
      <c r="EZB284" s="755"/>
      <c r="EZC284" s="755"/>
      <c r="EZD284" s="755"/>
      <c r="EZE284" s="755"/>
      <c r="EZF284" s="755"/>
      <c r="EZG284" s="755"/>
      <c r="EZH284" s="755"/>
      <c r="EZI284" s="755"/>
      <c r="EZJ284" s="755"/>
      <c r="EZK284" s="755"/>
      <c r="EZL284" s="755"/>
      <c r="EZM284" s="755"/>
      <c r="EZN284" s="755"/>
      <c r="EZO284" s="755"/>
      <c r="EZP284" s="755"/>
      <c r="EZQ284" s="755"/>
      <c r="EZR284" s="755"/>
      <c r="EZS284" s="755"/>
      <c r="EZT284" s="755"/>
      <c r="EZU284" s="755"/>
      <c r="EZV284" s="755"/>
      <c r="EZW284" s="755"/>
      <c r="EZX284" s="755"/>
      <c r="EZY284" s="755"/>
      <c r="EZZ284" s="755"/>
      <c r="FAA284" s="755"/>
      <c r="FAB284" s="755"/>
      <c r="FAC284" s="755"/>
      <c r="FAD284" s="755"/>
      <c r="FAE284" s="755"/>
      <c r="FAF284" s="755"/>
      <c r="FAG284" s="755"/>
      <c r="FAH284" s="755"/>
      <c r="FAI284" s="755"/>
      <c r="FAJ284" s="755"/>
      <c r="FAK284" s="755"/>
      <c r="FAL284" s="755"/>
      <c r="FAM284" s="755"/>
      <c r="FAN284" s="755"/>
      <c r="FAO284" s="755"/>
      <c r="FAP284" s="755"/>
      <c r="FAQ284" s="755"/>
      <c r="FAR284" s="755"/>
      <c r="FAS284" s="755"/>
      <c r="FAT284" s="755"/>
      <c r="FAU284" s="755"/>
      <c r="FAV284" s="755"/>
      <c r="FAW284" s="755"/>
      <c r="FAX284" s="755"/>
      <c r="FAY284" s="755"/>
      <c r="FAZ284" s="755"/>
      <c r="FBA284" s="755"/>
      <c r="FBB284" s="755"/>
      <c r="FBC284" s="755"/>
      <c r="FBD284" s="755"/>
      <c r="FBE284" s="755"/>
      <c r="FBF284" s="755"/>
      <c r="FBG284" s="755"/>
      <c r="FBH284" s="755"/>
      <c r="FBI284" s="755"/>
      <c r="FBJ284" s="755"/>
      <c r="FBK284" s="755"/>
      <c r="FBL284" s="755"/>
      <c r="FBM284" s="755"/>
      <c r="FBN284" s="755"/>
      <c r="FBO284" s="755"/>
      <c r="FBP284" s="755"/>
      <c r="FBQ284" s="755"/>
      <c r="FBR284" s="755"/>
      <c r="FBS284" s="755"/>
      <c r="FBT284" s="755"/>
      <c r="FBU284" s="755"/>
      <c r="FBV284" s="755"/>
      <c r="FBW284" s="755"/>
      <c r="FBX284" s="755"/>
      <c r="FBY284" s="755"/>
      <c r="FBZ284" s="755"/>
      <c r="FCA284" s="755"/>
      <c r="FCB284" s="755"/>
      <c r="FCC284" s="755"/>
      <c r="FCD284" s="755"/>
      <c r="FCE284" s="755"/>
      <c r="FCF284" s="755"/>
      <c r="FCG284" s="755"/>
      <c r="FCH284" s="755"/>
      <c r="FCI284" s="755"/>
      <c r="FCJ284" s="755"/>
      <c r="FCK284" s="755"/>
      <c r="FCL284" s="755"/>
      <c r="FCM284" s="755"/>
      <c r="FCN284" s="755"/>
      <c r="FCO284" s="755"/>
      <c r="FCP284" s="755"/>
      <c r="FCQ284" s="755"/>
      <c r="FCR284" s="755"/>
      <c r="FCS284" s="755"/>
      <c r="FCT284" s="755"/>
      <c r="FCU284" s="755"/>
      <c r="FCV284" s="755"/>
      <c r="FCW284" s="755"/>
      <c r="FCX284" s="755"/>
      <c r="FCY284" s="755"/>
      <c r="FCZ284" s="755"/>
      <c r="FDA284" s="755"/>
      <c r="FDB284" s="755"/>
      <c r="FDC284" s="755"/>
      <c r="FDD284" s="755"/>
      <c r="FDE284" s="755"/>
      <c r="FDF284" s="755"/>
      <c r="FDG284" s="755"/>
      <c r="FDH284" s="755"/>
      <c r="FDI284" s="755"/>
      <c r="FDJ284" s="755"/>
      <c r="FDK284" s="755"/>
      <c r="FDL284" s="755"/>
      <c r="FDM284" s="755"/>
      <c r="FDN284" s="755"/>
      <c r="FDO284" s="755"/>
      <c r="FDP284" s="755"/>
      <c r="FDQ284" s="755"/>
      <c r="FDR284" s="755"/>
      <c r="FDS284" s="755"/>
      <c r="FDT284" s="755"/>
      <c r="FDU284" s="755"/>
      <c r="FDV284" s="755"/>
      <c r="FDW284" s="755"/>
      <c r="FDX284" s="755"/>
      <c r="FDY284" s="755"/>
      <c r="FDZ284" s="755"/>
      <c r="FEA284" s="755"/>
      <c r="FEB284" s="755"/>
      <c r="FEC284" s="755"/>
      <c r="FED284" s="755"/>
      <c r="FEE284" s="755"/>
      <c r="FEF284" s="755"/>
      <c r="FEG284" s="755"/>
      <c r="FEH284" s="755"/>
      <c r="FEI284" s="755"/>
      <c r="FEJ284" s="755"/>
      <c r="FEK284" s="755"/>
      <c r="FEL284" s="755"/>
      <c r="FEM284" s="755"/>
      <c r="FEN284" s="755"/>
      <c r="FEO284" s="755"/>
      <c r="FEP284" s="755"/>
      <c r="FEQ284" s="755"/>
      <c r="FER284" s="755"/>
      <c r="FES284" s="755"/>
      <c r="FET284" s="755"/>
      <c r="FEU284" s="755"/>
      <c r="FEV284" s="755"/>
      <c r="FEW284" s="755"/>
      <c r="FEX284" s="755"/>
      <c r="FEY284" s="755"/>
      <c r="FEZ284" s="755"/>
      <c r="FFA284" s="755"/>
      <c r="FFB284" s="755"/>
      <c r="FFC284" s="755"/>
      <c r="FFD284" s="755"/>
      <c r="FFE284" s="755"/>
      <c r="FFF284" s="755"/>
      <c r="FFG284" s="755"/>
      <c r="FFH284" s="755"/>
      <c r="FFI284" s="755"/>
      <c r="FFJ284" s="755"/>
      <c r="FFK284" s="755"/>
      <c r="FFL284" s="755"/>
      <c r="FFM284" s="755"/>
      <c r="FFN284" s="755"/>
      <c r="FFO284" s="755"/>
      <c r="FFP284" s="755"/>
      <c r="FFQ284" s="755"/>
      <c r="FFR284" s="755"/>
      <c r="FFS284" s="755"/>
      <c r="FFT284" s="755"/>
      <c r="FFU284" s="755"/>
      <c r="FFV284" s="755"/>
      <c r="FFW284" s="755"/>
      <c r="FFX284" s="755"/>
      <c r="FFY284" s="755"/>
      <c r="FFZ284" s="755"/>
      <c r="FGA284" s="755"/>
      <c r="FGB284" s="755"/>
      <c r="FGC284" s="755"/>
      <c r="FGD284" s="755"/>
      <c r="FGE284" s="755"/>
      <c r="FGF284" s="755"/>
      <c r="FGG284" s="755"/>
      <c r="FGH284" s="755"/>
      <c r="FGI284" s="755"/>
      <c r="FGJ284" s="755"/>
      <c r="FGK284" s="755"/>
      <c r="FGL284" s="755"/>
      <c r="FGM284" s="755"/>
      <c r="FGN284" s="755"/>
      <c r="FGO284" s="755"/>
      <c r="FGP284" s="755"/>
      <c r="FGQ284" s="755"/>
      <c r="FGR284" s="755"/>
      <c r="FGS284" s="755"/>
      <c r="FGT284" s="755"/>
      <c r="FGU284" s="755"/>
      <c r="FGV284" s="755"/>
      <c r="FGW284" s="755"/>
      <c r="FGX284" s="755"/>
      <c r="FGY284" s="755"/>
      <c r="FGZ284" s="755"/>
      <c r="FHA284" s="755"/>
      <c r="FHB284" s="755"/>
      <c r="FHC284" s="755"/>
      <c r="FHD284" s="755"/>
      <c r="FHE284" s="755"/>
      <c r="FHF284" s="755"/>
      <c r="FHG284" s="755"/>
      <c r="FHH284" s="755"/>
      <c r="FHI284" s="755"/>
      <c r="FHJ284" s="755"/>
      <c r="FHK284" s="755"/>
      <c r="FHL284" s="755"/>
      <c r="FHM284" s="755"/>
      <c r="FHN284" s="755"/>
      <c r="FHO284" s="755"/>
      <c r="FHP284" s="755"/>
      <c r="FHQ284" s="755"/>
      <c r="FHR284" s="755"/>
      <c r="FHS284" s="755"/>
      <c r="FHT284" s="755"/>
      <c r="FHU284" s="755"/>
      <c r="FHV284" s="755"/>
      <c r="FHW284" s="755"/>
      <c r="FHX284" s="755"/>
      <c r="FHY284" s="755"/>
      <c r="FHZ284" s="755"/>
      <c r="FIA284" s="755"/>
      <c r="FIB284" s="755"/>
      <c r="FIC284" s="755"/>
      <c r="FID284" s="755"/>
      <c r="FIE284" s="755"/>
      <c r="FIF284" s="755"/>
      <c r="FIG284" s="755"/>
      <c r="FIH284" s="755"/>
      <c r="FII284" s="755"/>
      <c r="FIJ284" s="755"/>
      <c r="FIK284" s="755"/>
      <c r="FIL284" s="755"/>
      <c r="FIM284" s="755"/>
      <c r="FIN284" s="755"/>
      <c r="FIO284" s="755"/>
      <c r="FIP284" s="755"/>
      <c r="FIQ284" s="755"/>
      <c r="FIR284" s="755"/>
      <c r="FIS284" s="755"/>
      <c r="FIT284" s="755"/>
      <c r="FIU284" s="755"/>
      <c r="FIV284" s="755"/>
      <c r="FIW284" s="755"/>
      <c r="FIX284" s="755"/>
      <c r="FIY284" s="755"/>
      <c r="FIZ284" s="755"/>
      <c r="FJA284" s="755"/>
      <c r="FJB284" s="755"/>
      <c r="FJC284" s="755"/>
      <c r="FJD284" s="755"/>
      <c r="FJE284" s="755"/>
      <c r="FJF284" s="755"/>
      <c r="FJG284" s="755"/>
      <c r="FJH284" s="755"/>
      <c r="FJI284" s="755"/>
      <c r="FJJ284" s="755"/>
      <c r="FJK284" s="755"/>
      <c r="FJL284" s="755"/>
      <c r="FJM284" s="755"/>
      <c r="FJN284" s="755"/>
      <c r="FJO284" s="755"/>
      <c r="FJP284" s="755"/>
      <c r="FJQ284" s="755"/>
      <c r="FJR284" s="755"/>
      <c r="FJS284" s="755"/>
      <c r="FJT284" s="755"/>
      <c r="FJU284" s="755"/>
      <c r="FJV284" s="755"/>
      <c r="FJW284" s="755"/>
      <c r="FJX284" s="755"/>
      <c r="FJY284" s="755"/>
      <c r="FJZ284" s="755"/>
      <c r="FKA284" s="755"/>
      <c r="FKB284" s="755"/>
      <c r="FKC284" s="755"/>
      <c r="FKD284" s="755"/>
      <c r="FKE284" s="755"/>
      <c r="FKF284" s="755"/>
      <c r="FKG284" s="755"/>
      <c r="FKH284" s="755"/>
      <c r="FKI284" s="755"/>
      <c r="FKJ284" s="755"/>
      <c r="FKK284" s="755"/>
      <c r="FKL284" s="755"/>
      <c r="FKM284" s="755"/>
      <c r="FKN284" s="755"/>
      <c r="FKO284" s="755"/>
      <c r="FKP284" s="755"/>
      <c r="FKQ284" s="755"/>
      <c r="FKR284" s="755"/>
      <c r="FKS284" s="755"/>
      <c r="FKT284" s="755"/>
      <c r="FKU284" s="755"/>
      <c r="FKV284" s="755"/>
      <c r="FKW284" s="755"/>
      <c r="FKX284" s="755"/>
      <c r="FKY284" s="755"/>
      <c r="FKZ284" s="755"/>
      <c r="FLA284" s="755"/>
      <c r="FLB284" s="755"/>
      <c r="FLC284" s="755"/>
      <c r="FLD284" s="755"/>
      <c r="FLE284" s="755"/>
      <c r="FLF284" s="755"/>
      <c r="FLG284" s="755"/>
      <c r="FLH284" s="755"/>
      <c r="FLI284" s="755"/>
      <c r="FLJ284" s="755"/>
      <c r="FLK284" s="755"/>
      <c r="FLL284" s="755"/>
      <c r="FLM284" s="755"/>
      <c r="FLN284" s="755"/>
      <c r="FLO284" s="755"/>
      <c r="FLP284" s="755"/>
      <c r="FLQ284" s="755"/>
      <c r="FLR284" s="755"/>
      <c r="FLS284" s="755"/>
      <c r="FLT284" s="755"/>
      <c r="FLU284" s="755"/>
      <c r="FLV284" s="755"/>
      <c r="FLW284" s="755"/>
      <c r="FLX284" s="755"/>
      <c r="FLY284" s="755"/>
      <c r="FLZ284" s="755"/>
      <c r="FMA284" s="755"/>
      <c r="FMB284" s="755"/>
      <c r="FMC284" s="755"/>
      <c r="FMD284" s="755"/>
      <c r="FME284" s="755"/>
      <c r="FMF284" s="755"/>
      <c r="FMG284" s="755"/>
      <c r="FMH284" s="755"/>
      <c r="FMI284" s="755"/>
      <c r="FMJ284" s="755"/>
      <c r="FMK284" s="755"/>
      <c r="FML284" s="755"/>
      <c r="FMM284" s="755"/>
      <c r="FMN284" s="755"/>
      <c r="FMO284" s="755"/>
      <c r="FMP284" s="755"/>
      <c r="FMQ284" s="755"/>
      <c r="FMR284" s="755"/>
      <c r="FMS284" s="755"/>
      <c r="FMT284" s="755"/>
      <c r="FMU284" s="755"/>
      <c r="FMV284" s="755"/>
      <c r="FMW284" s="755"/>
      <c r="FMX284" s="755"/>
      <c r="FMY284" s="755"/>
      <c r="FMZ284" s="755"/>
      <c r="FNA284" s="755"/>
      <c r="FNB284" s="755"/>
      <c r="FNC284" s="755"/>
      <c r="FND284" s="755"/>
      <c r="FNE284" s="755"/>
      <c r="FNF284" s="755"/>
      <c r="FNG284" s="755"/>
      <c r="FNH284" s="755"/>
      <c r="FNI284" s="755"/>
      <c r="FNJ284" s="755"/>
      <c r="FNK284" s="755"/>
      <c r="FNL284" s="755"/>
      <c r="FNM284" s="755"/>
      <c r="FNN284" s="755"/>
      <c r="FNO284" s="755"/>
      <c r="FNP284" s="755"/>
      <c r="FNQ284" s="755"/>
      <c r="FNR284" s="755"/>
      <c r="FNS284" s="755"/>
      <c r="FNT284" s="755"/>
      <c r="FNU284" s="755"/>
      <c r="FNV284" s="755"/>
      <c r="FNW284" s="755"/>
      <c r="FNX284" s="755"/>
      <c r="FNY284" s="755"/>
      <c r="FNZ284" s="755"/>
      <c r="FOA284" s="755"/>
      <c r="FOB284" s="755"/>
      <c r="FOC284" s="755"/>
      <c r="FOD284" s="755"/>
      <c r="FOE284" s="755"/>
      <c r="FOF284" s="755"/>
      <c r="FOG284" s="755"/>
      <c r="FOH284" s="755"/>
      <c r="FOI284" s="755"/>
      <c r="FOJ284" s="755"/>
      <c r="FOK284" s="755"/>
      <c r="FOL284" s="755"/>
      <c r="FOM284" s="755"/>
      <c r="FON284" s="755"/>
      <c r="FOO284" s="755"/>
      <c r="FOP284" s="755"/>
      <c r="FOQ284" s="755"/>
      <c r="FOR284" s="755"/>
      <c r="FOS284" s="755"/>
      <c r="FOT284" s="755"/>
      <c r="FOU284" s="755"/>
      <c r="FOV284" s="755"/>
      <c r="FOW284" s="755"/>
      <c r="FOX284" s="755"/>
      <c r="FOY284" s="755"/>
      <c r="FOZ284" s="755"/>
      <c r="FPA284" s="755"/>
      <c r="FPB284" s="755"/>
      <c r="FPC284" s="755"/>
      <c r="FPD284" s="755"/>
      <c r="FPE284" s="755"/>
      <c r="FPF284" s="755"/>
      <c r="FPG284" s="755"/>
      <c r="FPH284" s="755"/>
      <c r="FPI284" s="755"/>
      <c r="FPJ284" s="755"/>
      <c r="FPK284" s="755"/>
      <c r="FPL284" s="755"/>
      <c r="FPM284" s="755"/>
      <c r="FPN284" s="755"/>
      <c r="FPO284" s="755"/>
      <c r="FPP284" s="755"/>
      <c r="FPQ284" s="755"/>
      <c r="FPR284" s="755"/>
      <c r="FPS284" s="755"/>
      <c r="FPT284" s="755"/>
      <c r="FPU284" s="755"/>
      <c r="FPV284" s="755"/>
      <c r="FPW284" s="755"/>
      <c r="FPX284" s="755"/>
      <c r="FPY284" s="755"/>
      <c r="FPZ284" s="755"/>
      <c r="FQA284" s="755"/>
      <c r="FQB284" s="755"/>
      <c r="FQC284" s="755"/>
      <c r="FQD284" s="755"/>
      <c r="FQE284" s="755"/>
      <c r="FQF284" s="755"/>
      <c r="FQG284" s="755"/>
      <c r="FQH284" s="755"/>
      <c r="FQI284" s="755"/>
      <c r="FQJ284" s="755"/>
      <c r="FQK284" s="755"/>
      <c r="FQL284" s="755"/>
      <c r="FQM284" s="755"/>
      <c r="FQN284" s="755"/>
      <c r="FQO284" s="755"/>
      <c r="FQP284" s="755"/>
      <c r="FQQ284" s="755"/>
      <c r="FQR284" s="755"/>
      <c r="FQS284" s="755"/>
      <c r="FQT284" s="755"/>
      <c r="FQU284" s="755"/>
      <c r="FQV284" s="755"/>
      <c r="FQW284" s="755"/>
      <c r="FQX284" s="755"/>
      <c r="FQY284" s="755"/>
      <c r="FQZ284" s="755"/>
      <c r="FRA284" s="755"/>
      <c r="FRB284" s="755"/>
      <c r="FRC284" s="755"/>
      <c r="FRD284" s="755"/>
      <c r="FRE284" s="755"/>
      <c r="FRF284" s="755"/>
      <c r="FRG284" s="755"/>
      <c r="FRH284" s="755"/>
      <c r="FRI284" s="755"/>
      <c r="FRJ284" s="755"/>
      <c r="FRK284" s="755"/>
      <c r="FRL284" s="755"/>
      <c r="FRM284" s="755"/>
      <c r="FRN284" s="755"/>
      <c r="FRO284" s="755"/>
      <c r="FRP284" s="755"/>
      <c r="FRQ284" s="755"/>
      <c r="FRR284" s="755"/>
      <c r="FRS284" s="755"/>
      <c r="FRT284" s="755"/>
      <c r="FRU284" s="755"/>
      <c r="FRV284" s="755"/>
      <c r="FRW284" s="755"/>
      <c r="FRX284" s="755"/>
      <c r="FRY284" s="755"/>
      <c r="FRZ284" s="755"/>
      <c r="FSA284" s="755"/>
      <c r="FSB284" s="755"/>
      <c r="FSC284" s="755"/>
      <c r="FSD284" s="755"/>
      <c r="FSE284" s="755"/>
      <c r="FSF284" s="755"/>
      <c r="FSG284" s="755"/>
      <c r="FSH284" s="755"/>
      <c r="FSI284" s="755"/>
      <c r="FSJ284" s="755"/>
      <c r="FSK284" s="755"/>
      <c r="FSL284" s="755"/>
      <c r="FSM284" s="755"/>
      <c r="FSN284" s="755"/>
      <c r="FSO284" s="755"/>
      <c r="FSP284" s="755"/>
      <c r="FSQ284" s="755"/>
      <c r="FSR284" s="755"/>
      <c r="FSS284" s="755"/>
      <c r="FST284" s="755"/>
      <c r="FSU284" s="755"/>
      <c r="FSV284" s="755"/>
      <c r="FSW284" s="755"/>
      <c r="FSX284" s="755"/>
      <c r="FSY284" s="755"/>
      <c r="FSZ284" s="755"/>
      <c r="FTA284" s="755"/>
      <c r="FTB284" s="755"/>
      <c r="FTC284" s="755"/>
      <c r="FTD284" s="755"/>
      <c r="FTE284" s="755"/>
      <c r="FTF284" s="755"/>
      <c r="FTG284" s="755"/>
      <c r="FTH284" s="755"/>
      <c r="FTI284" s="755"/>
      <c r="FTJ284" s="755"/>
      <c r="FTK284" s="755"/>
      <c r="FTL284" s="755"/>
      <c r="FTM284" s="755"/>
      <c r="FTN284" s="755"/>
      <c r="FTO284" s="755"/>
      <c r="FTP284" s="755"/>
      <c r="FTQ284" s="755"/>
      <c r="FTR284" s="755"/>
      <c r="FTS284" s="755"/>
      <c r="FTT284" s="755"/>
      <c r="FTU284" s="755"/>
      <c r="FTV284" s="755"/>
      <c r="FTW284" s="755"/>
      <c r="FTX284" s="755"/>
      <c r="FTY284" s="755"/>
      <c r="FTZ284" s="755"/>
      <c r="FUA284" s="755"/>
      <c r="FUB284" s="755"/>
      <c r="FUC284" s="755"/>
      <c r="FUD284" s="755"/>
      <c r="FUE284" s="755"/>
      <c r="FUF284" s="755"/>
      <c r="FUG284" s="755"/>
      <c r="FUH284" s="755"/>
      <c r="FUI284" s="755"/>
      <c r="FUJ284" s="755"/>
      <c r="FUK284" s="755"/>
      <c r="FUL284" s="755"/>
      <c r="FUM284" s="755"/>
      <c r="FUN284" s="755"/>
      <c r="FUO284" s="755"/>
      <c r="FUP284" s="755"/>
      <c r="FUQ284" s="755"/>
      <c r="FUR284" s="755"/>
      <c r="FUS284" s="755"/>
      <c r="FUT284" s="755"/>
      <c r="FUU284" s="755"/>
      <c r="FUV284" s="755"/>
      <c r="FUW284" s="755"/>
      <c r="FUX284" s="755"/>
      <c r="FUY284" s="755"/>
      <c r="FUZ284" s="755"/>
      <c r="FVA284" s="755"/>
      <c r="FVB284" s="755"/>
      <c r="FVC284" s="755"/>
      <c r="FVD284" s="755"/>
      <c r="FVE284" s="755"/>
      <c r="FVF284" s="755"/>
      <c r="FVG284" s="755"/>
      <c r="FVH284" s="755"/>
      <c r="FVI284" s="755"/>
      <c r="FVJ284" s="755"/>
      <c r="FVK284" s="755"/>
      <c r="FVL284" s="755"/>
      <c r="FVM284" s="755"/>
      <c r="FVN284" s="755"/>
      <c r="FVO284" s="755"/>
      <c r="FVP284" s="755"/>
      <c r="FVQ284" s="755"/>
      <c r="FVR284" s="755"/>
      <c r="FVS284" s="755"/>
      <c r="FVT284" s="755"/>
      <c r="FVU284" s="755"/>
      <c r="FVV284" s="755"/>
      <c r="FVW284" s="755"/>
      <c r="FVX284" s="755"/>
      <c r="FVY284" s="755"/>
      <c r="FVZ284" s="755"/>
      <c r="FWA284" s="755"/>
      <c r="FWB284" s="755"/>
      <c r="FWC284" s="755"/>
      <c r="FWD284" s="755"/>
      <c r="FWE284" s="755"/>
      <c r="FWF284" s="755"/>
      <c r="FWG284" s="755"/>
      <c r="FWH284" s="755"/>
      <c r="FWI284" s="755"/>
      <c r="FWJ284" s="755"/>
      <c r="FWK284" s="755"/>
      <c r="FWL284" s="755"/>
      <c r="FWM284" s="755"/>
      <c r="FWN284" s="755"/>
      <c r="FWO284" s="755"/>
      <c r="FWP284" s="755"/>
      <c r="FWQ284" s="755"/>
      <c r="FWR284" s="755"/>
      <c r="FWS284" s="755"/>
      <c r="FWT284" s="755"/>
      <c r="FWU284" s="755"/>
      <c r="FWV284" s="755"/>
      <c r="FWW284" s="755"/>
      <c r="FWX284" s="755"/>
      <c r="FWY284" s="755"/>
      <c r="FWZ284" s="755"/>
      <c r="FXA284" s="755"/>
      <c r="FXB284" s="755"/>
      <c r="FXC284" s="755"/>
      <c r="FXD284" s="755"/>
      <c r="FXE284" s="755"/>
      <c r="FXF284" s="755"/>
      <c r="FXG284" s="755"/>
      <c r="FXH284" s="755"/>
      <c r="FXI284" s="755"/>
      <c r="FXJ284" s="755"/>
      <c r="FXK284" s="755"/>
      <c r="FXL284" s="755"/>
      <c r="FXM284" s="755"/>
      <c r="FXN284" s="755"/>
      <c r="FXO284" s="755"/>
      <c r="FXP284" s="755"/>
      <c r="FXQ284" s="755"/>
      <c r="FXR284" s="755"/>
      <c r="FXS284" s="755"/>
      <c r="FXT284" s="755"/>
      <c r="FXU284" s="755"/>
      <c r="FXV284" s="755"/>
      <c r="FXW284" s="755"/>
      <c r="FXX284" s="755"/>
      <c r="FXY284" s="755"/>
      <c r="FXZ284" s="755"/>
      <c r="FYA284" s="755"/>
      <c r="FYB284" s="755"/>
      <c r="FYC284" s="755"/>
      <c r="FYD284" s="755"/>
      <c r="FYE284" s="755"/>
      <c r="FYF284" s="755"/>
      <c r="FYG284" s="755"/>
      <c r="FYH284" s="755"/>
      <c r="FYI284" s="755"/>
      <c r="FYJ284" s="755"/>
      <c r="FYK284" s="755"/>
      <c r="FYL284" s="755"/>
      <c r="FYM284" s="755"/>
      <c r="FYN284" s="755"/>
      <c r="FYO284" s="755"/>
      <c r="FYP284" s="755"/>
      <c r="FYQ284" s="755"/>
      <c r="FYR284" s="755"/>
      <c r="FYS284" s="755"/>
      <c r="FYT284" s="755"/>
      <c r="FYU284" s="755"/>
      <c r="FYV284" s="755"/>
      <c r="FYW284" s="755"/>
      <c r="FYX284" s="755"/>
      <c r="FYY284" s="755"/>
      <c r="FYZ284" s="755"/>
      <c r="FZA284" s="755"/>
      <c r="FZB284" s="755"/>
      <c r="FZC284" s="755"/>
      <c r="FZD284" s="755"/>
      <c r="FZE284" s="755"/>
      <c r="FZF284" s="755"/>
      <c r="FZG284" s="755"/>
      <c r="FZH284" s="755"/>
      <c r="FZI284" s="755"/>
      <c r="FZJ284" s="755"/>
      <c r="FZK284" s="755"/>
      <c r="FZL284" s="755"/>
      <c r="FZM284" s="755"/>
      <c r="FZN284" s="755"/>
      <c r="FZO284" s="755"/>
      <c r="FZP284" s="755"/>
      <c r="FZQ284" s="755"/>
      <c r="FZR284" s="755"/>
      <c r="FZS284" s="755"/>
      <c r="FZT284" s="755"/>
      <c r="FZU284" s="755"/>
      <c r="FZV284" s="755"/>
      <c r="FZW284" s="755"/>
      <c r="FZX284" s="755"/>
      <c r="FZY284" s="755"/>
      <c r="FZZ284" s="755"/>
      <c r="GAA284" s="755"/>
      <c r="GAB284" s="755"/>
      <c r="GAC284" s="755"/>
      <c r="GAD284" s="755"/>
      <c r="GAE284" s="755"/>
      <c r="GAF284" s="755"/>
      <c r="GAG284" s="755"/>
      <c r="GAH284" s="755"/>
      <c r="GAI284" s="755"/>
      <c r="GAJ284" s="755"/>
      <c r="GAK284" s="755"/>
      <c r="GAL284" s="755"/>
      <c r="GAM284" s="755"/>
      <c r="GAN284" s="755"/>
      <c r="GAO284" s="755"/>
      <c r="GAP284" s="755"/>
      <c r="GAQ284" s="755"/>
      <c r="GAR284" s="755"/>
      <c r="GAS284" s="755"/>
      <c r="GAT284" s="755"/>
      <c r="GAU284" s="755"/>
      <c r="GAV284" s="755"/>
      <c r="GAW284" s="755"/>
      <c r="GAX284" s="755"/>
      <c r="GAY284" s="755"/>
      <c r="GAZ284" s="755"/>
      <c r="GBA284" s="755"/>
      <c r="GBB284" s="755"/>
      <c r="GBC284" s="755"/>
      <c r="GBD284" s="755"/>
      <c r="GBE284" s="755"/>
      <c r="GBF284" s="755"/>
      <c r="GBG284" s="755"/>
      <c r="GBH284" s="755"/>
      <c r="GBI284" s="755"/>
      <c r="GBJ284" s="755"/>
      <c r="GBK284" s="755"/>
      <c r="GBL284" s="755"/>
      <c r="GBM284" s="755"/>
      <c r="GBN284" s="755"/>
      <c r="GBO284" s="755"/>
      <c r="GBP284" s="755"/>
      <c r="GBQ284" s="755"/>
      <c r="GBR284" s="755"/>
      <c r="GBS284" s="755"/>
      <c r="GBT284" s="755"/>
      <c r="GBU284" s="755"/>
      <c r="GBV284" s="755"/>
      <c r="GBW284" s="755"/>
      <c r="GBX284" s="755"/>
      <c r="GBY284" s="755"/>
      <c r="GBZ284" s="755"/>
      <c r="GCA284" s="755"/>
      <c r="GCB284" s="755"/>
      <c r="GCC284" s="755"/>
      <c r="GCD284" s="755"/>
      <c r="GCE284" s="755"/>
      <c r="GCF284" s="755"/>
      <c r="GCG284" s="755"/>
      <c r="GCH284" s="755"/>
      <c r="GCI284" s="755"/>
      <c r="GCJ284" s="755"/>
      <c r="GCK284" s="755"/>
      <c r="GCL284" s="755"/>
      <c r="GCM284" s="755"/>
      <c r="GCN284" s="755"/>
      <c r="GCO284" s="755"/>
      <c r="GCP284" s="755"/>
      <c r="GCQ284" s="755"/>
      <c r="GCR284" s="755"/>
      <c r="GCS284" s="755"/>
      <c r="GCT284" s="755"/>
      <c r="GCU284" s="755"/>
      <c r="GCV284" s="755"/>
      <c r="GCW284" s="755"/>
      <c r="GCX284" s="755"/>
      <c r="GCY284" s="755"/>
      <c r="GCZ284" s="755"/>
      <c r="GDA284" s="755"/>
      <c r="GDB284" s="755"/>
      <c r="GDC284" s="755"/>
      <c r="GDD284" s="755"/>
      <c r="GDE284" s="755"/>
      <c r="GDF284" s="755"/>
      <c r="GDG284" s="755"/>
      <c r="GDH284" s="755"/>
      <c r="GDI284" s="755"/>
      <c r="GDJ284" s="755"/>
      <c r="GDK284" s="755"/>
      <c r="GDL284" s="755"/>
      <c r="GDM284" s="755"/>
      <c r="GDN284" s="755"/>
      <c r="GDO284" s="755"/>
      <c r="GDP284" s="755"/>
      <c r="GDQ284" s="755"/>
      <c r="GDR284" s="755"/>
      <c r="GDS284" s="755"/>
      <c r="GDT284" s="755"/>
      <c r="GDU284" s="755"/>
      <c r="GDV284" s="755"/>
      <c r="GDW284" s="755"/>
      <c r="GDX284" s="755"/>
      <c r="GDY284" s="755"/>
      <c r="GDZ284" s="755"/>
      <c r="GEA284" s="755"/>
      <c r="GEB284" s="755"/>
      <c r="GEC284" s="755"/>
      <c r="GED284" s="755"/>
      <c r="GEE284" s="755"/>
      <c r="GEF284" s="755"/>
      <c r="GEG284" s="755"/>
      <c r="GEH284" s="755"/>
      <c r="GEI284" s="755"/>
      <c r="GEJ284" s="755"/>
      <c r="GEK284" s="755"/>
      <c r="GEL284" s="755"/>
      <c r="GEM284" s="755"/>
      <c r="GEN284" s="755"/>
      <c r="GEO284" s="755"/>
      <c r="GEP284" s="755"/>
      <c r="GEQ284" s="755"/>
      <c r="GER284" s="755"/>
      <c r="GES284" s="755"/>
      <c r="GET284" s="755"/>
      <c r="GEU284" s="755"/>
      <c r="GEV284" s="755"/>
      <c r="GEW284" s="755"/>
      <c r="GEX284" s="755"/>
      <c r="GEY284" s="755"/>
      <c r="GEZ284" s="755"/>
      <c r="GFA284" s="755"/>
      <c r="GFB284" s="755"/>
      <c r="GFC284" s="755"/>
      <c r="GFD284" s="755"/>
      <c r="GFE284" s="755"/>
      <c r="GFF284" s="755"/>
      <c r="GFG284" s="755"/>
      <c r="GFH284" s="755"/>
      <c r="GFI284" s="755"/>
      <c r="GFJ284" s="755"/>
      <c r="GFK284" s="755"/>
      <c r="GFL284" s="755"/>
      <c r="GFM284" s="755"/>
      <c r="GFN284" s="755"/>
      <c r="GFO284" s="755"/>
      <c r="GFP284" s="755"/>
      <c r="GFQ284" s="755"/>
      <c r="GFR284" s="755"/>
      <c r="GFS284" s="755"/>
      <c r="GFT284" s="755"/>
      <c r="GFU284" s="755"/>
      <c r="GFV284" s="755"/>
      <c r="GFW284" s="755"/>
      <c r="GFX284" s="755"/>
      <c r="GFY284" s="755"/>
      <c r="GFZ284" s="755"/>
      <c r="GGA284" s="755"/>
      <c r="GGB284" s="755"/>
      <c r="GGC284" s="755"/>
      <c r="GGD284" s="755"/>
      <c r="GGE284" s="755"/>
      <c r="GGF284" s="755"/>
      <c r="GGG284" s="755"/>
      <c r="GGH284" s="755"/>
      <c r="GGI284" s="755"/>
      <c r="GGJ284" s="755"/>
      <c r="GGK284" s="755"/>
      <c r="GGL284" s="755"/>
      <c r="GGM284" s="755"/>
      <c r="GGN284" s="755"/>
      <c r="GGO284" s="755"/>
      <c r="GGP284" s="755"/>
      <c r="GGQ284" s="755"/>
      <c r="GGR284" s="755"/>
      <c r="GGS284" s="755"/>
      <c r="GGT284" s="755"/>
      <c r="GGU284" s="755"/>
      <c r="GGV284" s="755"/>
      <c r="GGW284" s="755"/>
      <c r="GGX284" s="755"/>
      <c r="GGY284" s="755"/>
      <c r="GGZ284" s="755"/>
      <c r="GHA284" s="755"/>
      <c r="GHB284" s="755"/>
      <c r="GHC284" s="755"/>
      <c r="GHD284" s="755"/>
      <c r="GHE284" s="755"/>
      <c r="GHF284" s="755"/>
      <c r="GHG284" s="755"/>
      <c r="GHH284" s="755"/>
      <c r="GHI284" s="755"/>
      <c r="GHJ284" s="755"/>
      <c r="GHK284" s="755"/>
      <c r="GHL284" s="755"/>
      <c r="GHM284" s="755"/>
      <c r="GHN284" s="755"/>
      <c r="GHO284" s="755"/>
      <c r="GHP284" s="755"/>
      <c r="GHQ284" s="755"/>
      <c r="GHR284" s="755"/>
      <c r="GHS284" s="755"/>
      <c r="GHT284" s="755"/>
      <c r="GHU284" s="755"/>
      <c r="GHV284" s="755"/>
      <c r="GHW284" s="755"/>
      <c r="GHX284" s="755"/>
      <c r="GHY284" s="755"/>
      <c r="GHZ284" s="755"/>
      <c r="GIA284" s="755"/>
      <c r="GIB284" s="755"/>
      <c r="GIC284" s="755"/>
      <c r="GID284" s="755"/>
      <c r="GIE284" s="755"/>
      <c r="GIF284" s="755"/>
      <c r="GIG284" s="755"/>
      <c r="GIH284" s="755"/>
      <c r="GII284" s="755"/>
      <c r="GIJ284" s="755"/>
      <c r="GIK284" s="755"/>
      <c r="GIL284" s="755"/>
      <c r="GIM284" s="755"/>
      <c r="GIN284" s="755"/>
      <c r="GIO284" s="755"/>
      <c r="GIP284" s="755"/>
      <c r="GIQ284" s="755"/>
      <c r="GIR284" s="755"/>
      <c r="GIS284" s="755"/>
      <c r="GIT284" s="755"/>
      <c r="GIU284" s="755"/>
      <c r="GIV284" s="755"/>
      <c r="GIW284" s="755"/>
      <c r="GIX284" s="755"/>
      <c r="GIY284" s="755"/>
      <c r="GIZ284" s="755"/>
      <c r="GJA284" s="755"/>
      <c r="GJB284" s="755"/>
      <c r="GJC284" s="755"/>
      <c r="GJD284" s="755"/>
      <c r="GJE284" s="755"/>
      <c r="GJF284" s="755"/>
      <c r="GJG284" s="755"/>
      <c r="GJH284" s="755"/>
      <c r="GJI284" s="755"/>
      <c r="GJJ284" s="755"/>
      <c r="GJK284" s="755"/>
      <c r="GJL284" s="755"/>
      <c r="GJM284" s="755"/>
      <c r="GJN284" s="755"/>
      <c r="GJO284" s="755"/>
      <c r="GJP284" s="755"/>
      <c r="GJQ284" s="755"/>
      <c r="GJR284" s="755"/>
      <c r="GJS284" s="755"/>
      <c r="GJT284" s="755"/>
      <c r="GJU284" s="755"/>
      <c r="GJV284" s="755"/>
      <c r="GJW284" s="755"/>
      <c r="GJX284" s="755"/>
      <c r="GJY284" s="755"/>
      <c r="GJZ284" s="755"/>
      <c r="GKA284" s="755"/>
      <c r="GKB284" s="755"/>
      <c r="GKC284" s="755"/>
      <c r="GKD284" s="755"/>
      <c r="GKE284" s="755"/>
      <c r="GKF284" s="755"/>
      <c r="GKG284" s="755"/>
      <c r="GKH284" s="755"/>
      <c r="GKI284" s="755"/>
      <c r="GKJ284" s="755"/>
      <c r="GKK284" s="755"/>
      <c r="GKL284" s="755"/>
      <c r="GKM284" s="755"/>
      <c r="GKN284" s="755"/>
      <c r="GKO284" s="755"/>
      <c r="GKP284" s="755"/>
      <c r="GKQ284" s="755"/>
      <c r="GKR284" s="755"/>
      <c r="GKS284" s="755"/>
      <c r="GKT284" s="755"/>
      <c r="GKU284" s="755"/>
      <c r="GKV284" s="755"/>
      <c r="GKW284" s="755"/>
      <c r="GKX284" s="755"/>
      <c r="GKY284" s="755"/>
      <c r="GKZ284" s="755"/>
      <c r="GLA284" s="755"/>
      <c r="GLB284" s="755"/>
      <c r="GLC284" s="755"/>
      <c r="GLD284" s="755"/>
      <c r="GLE284" s="755"/>
      <c r="GLF284" s="755"/>
      <c r="GLG284" s="755"/>
      <c r="GLH284" s="755"/>
      <c r="GLI284" s="755"/>
      <c r="GLJ284" s="755"/>
      <c r="GLK284" s="755"/>
      <c r="GLL284" s="755"/>
      <c r="GLM284" s="755"/>
      <c r="GLN284" s="755"/>
      <c r="GLO284" s="755"/>
      <c r="GLP284" s="755"/>
      <c r="GLQ284" s="755"/>
      <c r="GLR284" s="755"/>
      <c r="GLS284" s="755"/>
      <c r="GLT284" s="755"/>
      <c r="GLU284" s="755"/>
      <c r="GLV284" s="755"/>
      <c r="GLW284" s="755"/>
      <c r="GLX284" s="755"/>
      <c r="GLY284" s="755"/>
      <c r="GLZ284" s="755"/>
      <c r="GMA284" s="755"/>
      <c r="GMB284" s="755"/>
      <c r="GMC284" s="755"/>
      <c r="GMD284" s="755"/>
      <c r="GME284" s="755"/>
      <c r="GMF284" s="755"/>
      <c r="GMG284" s="755"/>
      <c r="GMH284" s="755"/>
      <c r="GMI284" s="755"/>
      <c r="GMJ284" s="755"/>
      <c r="GMK284" s="755"/>
      <c r="GML284" s="755"/>
      <c r="GMM284" s="755"/>
      <c r="GMN284" s="755"/>
      <c r="GMO284" s="755"/>
      <c r="GMP284" s="755"/>
      <c r="GMQ284" s="755"/>
      <c r="GMR284" s="755"/>
      <c r="GMS284" s="755"/>
      <c r="GMT284" s="755"/>
      <c r="GMU284" s="755"/>
      <c r="GMV284" s="755"/>
      <c r="GMW284" s="755"/>
      <c r="GMX284" s="755"/>
      <c r="GMY284" s="755"/>
      <c r="GMZ284" s="755"/>
      <c r="GNA284" s="755"/>
      <c r="GNB284" s="755"/>
      <c r="GNC284" s="755"/>
      <c r="GND284" s="755"/>
      <c r="GNE284" s="755"/>
      <c r="GNF284" s="755"/>
      <c r="GNG284" s="755"/>
      <c r="GNH284" s="755"/>
      <c r="GNI284" s="755"/>
      <c r="GNJ284" s="755"/>
      <c r="GNK284" s="755"/>
      <c r="GNL284" s="755"/>
      <c r="GNM284" s="755"/>
      <c r="GNN284" s="755"/>
      <c r="GNO284" s="755"/>
      <c r="GNP284" s="755"/>
      <c r="GNQ284" s="755"/>
      <c r="GNR284" s="755"/>
      <c r="GNS284" s="755"/>
      <c r="GNT284" s="755"/>
      <c r="GNU284" s="755"/>
      <c r="GNV284" s="755"/>
      <c r="GNW284" s="755"/>
      <c r="GNX284" s="755"/>
      <c r="GNY284" s="755"/>
      <c r="GNZ284" s="755"/>
      <c r="GOA284" s="755"/>
      <c r="GOB284" s="755"/>
      <c r="GOC284" s="755"/>
      <c r="GOD284" s="755"/>
      <c r="GOE284" s="755"/>
      <c r="GOF284" s="755"/>
      <c r="GOG284" s="755"/>
      <c r="GOH284" s="755"/>
      <c r="GOI284" s="755"/>
      <c r="GOJ284" s="755"/>
      <c r="GOK284" s="755"/>
      <c r="GOL284" s="755"/>
      <c r="GOM284" s="755"/>
      <c r="GON284" s="755"/>
      <c r="GOO284" s="755"/>
      <c r="GOP284" s="755"/>
      <c r="GOQ284" s="755"/>
      <c r="GOR284" s="755"/>
      <c r="GOS284" s="755"/>
      <c r="GOT284" s="755"/>
      <c r="GOU284" s="755"/>
      <c r="GOV284" s="755"/>
      <c r="GOW284" s="755"/>
      <c r="GOX284" s="755"/>
      <c r="GOY284" s="755"/>
      <c r="GOZ284" s="755"/>
      <c r="GPA284" s="755"/>
      <c r="GPB284" s="755"/>
      <c r="GPC284" s="755"/>
      <c r="GPD284" s="755"/>
      <c r="GPE284" s="755"/>
      <c r="GPF284" s="755"/>
      <c r="GPG284" s="755"/>
      <c r="GPH284" s="755"/>
      <c r="GPI284" s="755"/>
      <c r="GPJ284" s="755"/>
      <c r="GPK284" s="755"/>
      <c r="GPL284" s="755"/>
      <c r="GPM284" s="755"/>
      <c r="GPN284" s="755"/>
      <c r="GPO284" s="755"/>
      <c r="GPP284" s="755"/>
      <c r="GPQ284" s="755"/>
      <c r="GPR284" s="755"/>
      <c r="GPS284" s="755"/>
      <c r="GPT284" s="755"/>
      <c r="GPU284" s="755"/>
      <c r="GPV284" s="755"/>
      <c r="GPW284" s="755"/>
      <c r="GPX284" s="755"/>
      <c r="GPY284" s="755"/>
      <c r="GPZ284" s="755"/>
      <c r="GQA284" s="755"/>
      <c r="GQB284" s="755"/>
      <c r="GQC284" s="755"/>
      <c r="GQD284" s="755"/>
      <c r="GQE284" s="755"/>
      <c r="GQF284" s="755"/>
      <c r="GQG284" s="755"/>
      <c r="GQH284" s="755"/>
      <c r="GQI284" s="755"/>
      <c r="GQJ284" s="755"/>
      <c r="GQK284" s="755"/>
      <c r="GQL284" s="755"/>
      <c r="GQM284" s="755"/>
      <c r="GQN284" s="755"/>
      <c r="GQO284" s="755"/>
      <c r="GQP284" s="755"/>
      <c r="GQQ284" s="755"/>
      <c r="GQR284" s="755"/>
      <c r="GQS284" s="755"/>
      <c r="GQT284" s="755"/>
      <c r="GQU284" s="755"/>
      <c r="GQV284" s="755"/>
      <c r="GQW284" s="755"/>
      <c r="GQX284" s="755"/>
      <c r="GQY284" s="755"/>
      <c r="GQZ284" s="755"/>
      <c r="GRA284" s="755"/>
      <c r="GRB284" s="755"/>
      <c r="GRC284" s="755"/>
      <c r="GRD284" s="755"/>
      <c r="GRE284" s="755"/>
      <c r="GRF284" s="755"/>
      <c r="GRG284" s="755"/>
      <c r="GRH284" s="755"/>
      <c r="GRI284" s="755"/>
      <c r="GRJ284" s="755"/>
      <c r="GRK284" s="755"/>
      <c r="GRL284" s="755"/>
      <c r="GRM284" s="755"/>
      <c r="GRN284" s="755"/>
      <c r="GRO284" s="755"/>
      <c r="GRP284" s="755"/>
      <c r="GRQ284" s="755"/>
      <c r="GRR284" s="755"/>
      <c r="GRS284" s="755"/>
      <c r="GRT284" s="755"/>
      <c r="GRU284" s="755"/>
      <c r="GRV284" s="755"/>
      <c r="GRW284" s="755"/>
      <c r="GRX284" s="755"/>
      <c r="GRY284" s="755"/>
      <c r="GRZ284" s="755"/>
      <c r="GSA284" s="755"/>
      <c r="GSB284" s="755"/>
      <c r="GSC284" s="755"/>
      <c r="GSD284" s="755"/>
      <c r="GSE284" s="755"/>
      <c r="GSF284" s="755"/>
      <c r="GSG284" s="755"/>
      <c r="GSH284" s="755"/>
      <c r="GSI284" s="755"/>
      <c r="GSJ284" s="755"/>
      <c r="GSK284" s="755"/>
      <c r="GSL284" s="755"/>
      <c r="GSM284" s="755"/>
      <c r="GSN284" s="755"/>
      <c r="GSO284" s="755"/>
      <c r="GSP284" s="755"/>
      <c r="GSQ284" s="755"/>
      <c r="GSR284" s="755"/>
      <c r="GSS284" s="755"/>
      <c r="GST284" s="755"/>
      <c r="GSU284" s="755"/>
      <c r="GSV284" s="755"/>
      <c r="GSW284" s="755"/>
      <c r="GSX284" s="755"/>
      <c r="GSY284" s="755"/>
      <c r="GSZ284" s="755"/>
      <c r="GTA284" s="755"/>
      <c r="GTB284" s="755"/>
      <c r="GTC284" s="755"/>
      <c r="GTD284" s="755"/>
      <c r="GTE284" s="755"/>
      <c r="GTF284" s="755"/>
      <c r="GTG284" s="755"/>
      <c r="GTH284" s="755"/>
      <c r="GTI284" s="755"/>
      <c r="GTJ284" s="755"/>
      <c r="GTK284" s="755"/>
      <c r="GTL284" s="755"/>
      <c r="GTM284" s="755"/>
      <c r="GTN284" s="755"/>
      <c r="GTO284" s="755"/>
      <c r="GTP284" s="755"/>
      <c r="GTQ284" s="755"/>
      <c r="GTR284" s="755"/>
      <c r="GTS284" s="755"/>
      <c r="GTT284" s="755"/>
      <c r="GTU284" s="755"/>
      <c r="GTV284" s="755"/>
      <c r="GTW284" s="755"/>
      <c r="GTX284" s="755"/>
      <c r="GTY284" s="755"/>
      <c r="GTZ284" s="755"/>
      <c r="GUA284" s="755"/>
      <c r="GUB284" s="755"/>
      <c r="GUC284" s="755"/>
      <c r="GUD284" s="755"/>
      <c r="GUE284" s="755"/>
      <c r="GUF284" s="755"/>
      <c r="GUG284" s="755"/>
      <c r="GUH284" s="755"/>
      <c r="GUI284" s="755"/>
      <c r="GUJ284" s="755"/>
      <c r="GUK284" s="755"/>
      <c r="GUL284" s="755"/>
      <c r="GUM284" s="755"/>
      <c r="GUN284" s="755"/>
      <c r="GUO284" s="755"/>
      <c r="GUP284" s="755"/>
      <c r="GUQ284" s="755"/>
      <c r="GUR284" s="755"/>
      <c r="GUS284" s="755"/>
      <c r="GUT284" s="755"/>
      <c r="GUU284" s="755"/>
      <c r="GUV284" s="755"/>
      <c r="GUW284" s="755"/>
      <c r="GUX284" s="755"/>
      <c r="GUY284" s="755"/>
      <c r="GUZ284" s="755"/>
      <c r="GVA284" s="755"/>
      <c r="GVB284" s="755"/>
      <c r="GVC284" s="755"/>
      <c r="GVD284" s="755"/>
      <c r="GVE284" s="755"/>
      <c r="GVF284" s="755"/>
      <c r="GVG284" s="755"/>
      <c r="GVH284" s="755"/>
      <c r="GVI284" s="755"/>
      <c r="GVJ284" s="755"/>
      <c r="GVK284" s="755"/>
      <c r="GVL284" s="755"/>
      <c r="GVM284" s="755"/>
      <c r="GVN284" s="755"/>
      <c r="GVO284" s="755"/>
      <c r="GVP284" s="755"/>
      <c r="GVQ284" s="755"/>
      <c r="GVR284" s="755"/>
      <c r="GVS284" s="755"/>
      <c r="GVT284" s="755"/>
      <c r="GVU284" s="755"/>
      <c r="GVV284" s="755"/>
      <c r="GVW284" s="755"/>
      <c r="GVX284" s="755"/>
      <c r="GVY284" s="755"/>
      <c r="GVZ284" s="755"/>
      <c r="GWA284" s="755"/>
      <c r="GWB284" s="755"/>
      <c r="GWC284" s="755"/>
      <c r="GWD284" s="755"/>
      <c r="GWE284" s="755"/>
      <c r="GWF284" s="755"/>
      <c r="GWG284" s="755"/>
      <c r="GWH284" s="755"/>
      <c r="GWI284" s="755"/>
      <c r="GWJ284" s="755"/>
      <c r="GWK284" s="755"/>
      <c r="GWL284" s="755"/>
      <c r="GWM284" s="755"/>
      <c r="GWN284" s="755"/>
      <c r="GWO284" s="755"/>
      <c r="GWP284" s="755"/>
      <c r="GWQ284" s="755"/>
      <c r="GWR284" s="755"/>
      <c r="GWS284" s="755"/>
      <c r="GWT284" s="755"/>
      <c r="GWU284" s="755"/>
      <c r="GWV284" s="755"/>
      <c r="GWW284" s="755"/>
      <c r="GWX284" s="755"/>
      <c r="GWY284" s="755"/>
      <c r="GWZ284" s="755"/>
      <c r="GXA284" s="755"/>
      <c r="GXB284" s="755"/>
      <c r="GXC284" s="755"/>
      <c r="GXD284" s="755"/>
      <c r="GXE284" s="755"/>
      <c r="GXF284" s="755"/>
      <c r="GXG284" s="755"/>
      <c r="GXH284" s="755"/>
      <c r="GXI284" s="755"/>
      <c r="GXJ284" s="755"/>
      <c r="GXK284" s="755"/>
      <c r="GXL284" s="755"/>
      <c r="GXM284" s="755"/>
      <c r="GXN284" s="755"/>
      <c r="GXO284" s="755"/>
      <c r="GXP284" s="755"/>
      <c r="GXQ284" s="755"/>
      <c r="GXR284" s="755"/>
      <c r="GXS284" s="755"/>
      <c r="GXT284" s="755"/>
      <c r="GXU284" s="755"/>
      <c r="GXV284" s="755"/>
      <c r="GXW284" s="755"/>
      <c r="GXX284" s="755"/>
      <c r="GXY284" s="755"/>
      <c r="GXZ284" s="755"/>
      <c r="GYA284" s="755"/>
      <c r="GYB284" s="755"/>
      <c r="GYC284" s="755"/>
      <c r="GYD284" s="755"/>
      <c r="GYE284" s="755"/>
      <c r="GYF284" s="755"/>
      <c r="GYG284" s="755"/>
      <c r="GYH284" s="755"/>
      <c r="GYI284" s="755"/>
      <c r="GYJ284" s="755"/>
      <c r="GYK284" s="755"/>
      <c r="GYL284" s="755"/>
      <c r="GYM284" s="755"/>
      <c r="GYN284" s="755"/>
      <c r="GYO284" s="755"/>
      <c r="GYP284" s="755"/>
      <c r="GYQ284" s="755"/>
      <c r="GYR284" s="755"/>
      <c r="GYS284" s="755"/>
      <c r="GYT284" s="755"/>
      <c r="GYU284" s="755"/>
      <c r="GYV284" s="755"/>
      <c r="GYW284" s="755"/>
      <c r="GYX284" s="755"/>
      <c r="GYY284" s="755"/>
      <c r="GYZ284" s="755"/>
      <c r="GZA284" s="755"/>
      <c r="GZB284" s="755"/>
      <c r="GZC284" s="755"/>
      <c r="GZD284" s="755"/>
      <c r="GZE284" s="755"/>
      <c r="GZF284" s="755"/>
      <c r="GZG284" s="755"/>
      <c r="GZH284" s="755"/>
      <c r="GZI284" s="755"/>
      <c r="GZJ284" s="755"/>
      <c r="GZK284" s="755"/>
      <c r="GZL284" s="755"/>
      <c r="GZM284" s="755"/>
      <c r="GZN284" s="755"/>
      <c r="GZO284" s="755"/>
      <c r="GZP284" s="755"/>
      <c r="GZQ284" s="755"/>
      <c r="GZR284" s="755"/>
      <c r="GZS284" s="755"/>
      <c r="GZT284" s="755"/>
      <c r="GZU284" s="755"/>
      <c r="GZV284" s="755"/>
      <c r="GZW284" s="755"/>
      <c r="GZX284" s="755"/>
      <c r="GZY284" s="755"/>
      <c r="GZZ284" s="755"/>
      <c r="HAA284" s="755"/>
      <c r="HAB284" s="755"/>
      <c r="HAC284" s="755"/>
      <c r="HAD284" s="755"/>
      <c r="HAE284" s="755"/>
      <c r="HAF284" s="755"/>
      <c r="HAG284" s="755"/>
      <c r="HAH284" s="755"/>
      <c r="HAI284" s="755"/>
      <c r="HAJ284" s="755"/>
      <c r="HAK284" s="755"/>
      <c r="HAL284" s="755"/>
      <c r="HAM284" s="755"/>
      <c r="HAN284" s="755"/>
      <c r="HAO284" s="755"/>
      <c r="HAP284" s="755"/>
      <c r="HAQ284" s="755"/>
      <c r="HAR284" s="755"/>
      <c r="HAS284" s="755"/>
      <c r="HAT284" s="755"/>
      <c r="HAU284" s="755"/>
      <c r="HAV284" s="755"/>
      <c r="HAW284" s="755"/>
      <c r="HAX284" s="755"/>
      <c r="HAY284" s="755"/>
      <c r="HAZ284" s="755"/>
      <c r="HBA284" s="755"/>
      <c r="HBB284" s="755"/>
      <c r="HBC284" s="755"/>
      <c r="HBD284" s="755"/>
      <c r="HBE284" s="755"/>
      <c r="HBF284" s="755"/>
      <c r="HBG284" s="755"/>
      <c r="HBH284" s="755"/>
      <c r="HBI284" s="755"/>
      <c r="HBJ284" s="755"/>
      <c r="HBK284" s="755"/>
      <c r="HBL284" s="755"/>
      <c r="HBM284" s="755"/>
      <c r="HBN284" s="755"/>
      <c r="HBO284" s="755"/>
      <c r="HBP284" s="755"/>
      <c r="HBQ284" s="755"/>
      <c r="HBR284" s="755"/>
      <c r="HBS284" s="755"/>
      <c r="HBT284" s="755"/>
      <c r="HBU284" s="755"/>
      <c r="HBV284" s="755"/>
      <c r="HBW284" s="755"/>
      <c r="HBX284" s="755"/>
      <c r="HBY284" s="755"/>
      <c r="HBZ284" s="755"/>
      <c r="HCA284" s="755"/>
      <c r="HCB284" s="755"/>
      <c r="HCC284" s="755"/>
      <c r="HCD284" s="755"/>
      <c r="HCE284" s="755"/>
      <c r="HCF284" s="755"/>
      <c r="HCG284" s="755"/>
      <c r="HCH284" s="755"/>
      <c r="HCI284" s="755"/>
      <c r="HCJ284" s="755"/>
      <c r="HCK284" s="755"/>
      <c r="HCL284" s="755"/>
      <c r="HCM284" s="755"/>
      <c r="HCN284" s="755"/>
      <c r="HCO284" s="755"/>
      <c r="HCP284" s="755"/>
      <c r="HCQ284" s="755"/>
      <c r="HCR284" s="755"/>
      <c r="HCS284" s="755"/>
      <c r="HCT284" s="755"/>
      <c r="HCU284" s="755"/>
      <c r="HCV284" s="755"/>
      <c r="HCW284" s="755"/>
      <c r="HCX284" s="755"/>
      <c r="HCY284" s="755"/>
      <c r="HCZ284" s="755"/>
      <c r="HDA284" s="755"/>
      <c r="HDB284" s="755"/>
      <c r="HDC284" s="755"/>
      <c r="HDD284" s="755"/>
      <c r="HDE284" s="755"/>
      <c r="HDF284" s="755"/>
      <c r="HDG284" s="755"/>
      <c r="HDH284" s="755"/>
      <c r="HDI284" s="755"/>
      <c r="HDJ284" s="755"/>
      <c r="HDK284" s="755"/>
      <c r="HDL284" s="755"/>
      <c r="HDM284" s="755"/>
      <c r="HDN284" s="755"/>
      <c r="HDO284" s="755"/>
      <c r="HDP284" s="755"/>
      <c r="HDQ284" s="755"/>
      <c r="HDR284" s="755"/>
      <c r="HDS284" s="755"/>
      <c r="HDT284" s="755"/>
      <c r="HDU284" s="755"/>
      <c r="HDV284" s="755"/>
      <c r="HDW284" s="755"/>
      <c r="HDX284" s="755"/>
      <c r="HDY284" s="755"/>
      <c r="HDZ284" s="755"/>
      <c r="HEA284" s="755"/>
      <c r="HEB284" s="755"/>
      <c r="HEC284" s="755"/>
      <c r="HED284" s="755"/>
      <c r="HEE284" s="755"/>
      <c r="HEF284" s="755"/>
      <c r="HEG284" s="755"/>
      <c r="HEH284" s="755"/>
      <c r="HEI284" s="755"/>
      <c r="HEJ284" s="755"/>
      <c r="HEK284" s="755"/>
      <c r="HEL284" s="755"/>
      <c r="HEM284" s="755"/>
      <c r="HEN284" s="755"/>
      <c r="HEO284" s="755"/>
      <c r="HEP284" s="755"/>
      <c r="HEQ284" s="755"/>
      <c r="HER284" s="755"/>
      <c r="HES284" s="755"/>
      <c r="HET284" s="755"/>
      <c r="HEU284" s="755"/>
      <c r="HEV284" s="755"/>
      <c r="HEW284" s="755"/>
      <c r="HEX284" s="755"/>
      <c r="HEY284" s="755"/>
      <c r="HEZ284" s="755"/>
      <c r="HFA284" s="755"/>
      <c r="HFB284" s="755"/>
      <c r="HFC284" s="755"/>
      <c r="HFD284" s="755"/>
      <c r="HFE284" s="755"/>
      <c r="HFF284" s="755"/>
      <c r="HFG284" s="755"/>
      <c r="HFH284" s="755"/>
      <c r="HFI284" s="755"/>
      <c r="HFJ284" s="755"/>
      <c r="HFK284" s="755"/>
      <c r="HFL284" s="755"/>
      <c r="HFM284" s="755"/>
      <c r="HFN284" s="755"/>
      <c r="HFO284" s="755"/>
      <c r="HFP284" s="755"/>
      <c r="HFQ284" s="755"/>
      <c r="HFR284" s="755"/>
      <c r="HFS284" s="755"/>
      <c r="HFT284" s="755"/>
      <c r="HFU284" s="755"/>
      <c r="HFV284" s="755"/>
      <c r="HFW284" s="755"/>
      <c r="HFX284" s="755"/>
      <c r="HFY284" s="755"/>
      <c r="HFZ284" s="755"/>
      <c r="HGA284" s="755"/>
      <c r="HGB284" s="755"/>
      <c r="HGC284" s="755"/>
      <c r="HGD284" s="755"/>
      <c r="HGE284" s="755"/>
      <c r="HGF284" s="755"/>
      <c r="HGG284" s="755"/>
      <c r="HGH284" s="755"/>
      <c r="HGI284" s="755"/>
      <c r="HGJ284" s="755"/>
      <c r="HGK284" s="755"/>
      <c r="HGL284" s="755"/>
      <c r="HGM284" s="755"/>
      <c r="HGN284" s="755"/>
      <c r="HGO284" s="755"/>
      <c r="HGP284" s="755"/>
      <c r="HGQ284" s="755"/>
      <c r="HGR284" s="755"/>
      <c r="HGS284" s="755"/>
      <c r="HGT284" s="755"/>
      <c r="HGU284" s="755"/>
      <c r="HGV284" s="755"/>
      <c r="HGW284" s="755"/>
      <c r="HGX284" s="755"/>
      <c r="HGY284" s="755"/>
      <c r="HGZ284" s="755"/>
      <c r="HHA284" s="755"/>
      <c r="HHB284" s="755"/>
      <c r="HHC284" s="755"/>
      <c r="HHD284" s="755"/>
      <c r="HHE284" s="755"/>
      <c r="HHF284" s="755"/>
      <c r="HHG284" s="755"/>
      <c r="HHH284" s="755"/>
      <c r="HHI284" s="755"/>
      <c r="HHJ284" s="755"/>
      <c r="HHK284" s="755"/>
      <c r="HHL284" s="755"/>
      <c r="HHM284" s="755"/>
      <c r="HHN284" s="755"/>
      <c r="HHO284" s="755"/>
      <c r="HHP284" s="755"/>
      <c r="HHQ284" s="755"/>
      <c r="HHR284" s="755"/>
      <c r="HHS284" s="755"/>
      <c r="HHT284" s="755"/>
      <c r="HHU284" s="755"/>
      <c r="HHV284" s="755"/>
      <c r="HHW284" s="755"/>
      <c r="HHX284" s="755"/>
      <c r="HHY284" s="755"/>
      <c r="HHZ284" s="755"/>
      <c r="HIA284" s="755"/>
      <c r="HIB284" s="755"/>
      <c r="HIC284" s="755"/>
      <c r="HID284" s="755"/>
      <c r="HIE284" s="755"/>
      <c r="HIF284" s="755"/>
      <c r="HIG284" s="755"/>
      <c r="HIH284" s="755"/>
      <c r="HII284" s="755"/>
      <c r="HIJ284" s="755"/>
      <c r="HIK284" s="755"/>
      <c r="HIL284" s="755"/>
      <c r="HIM284" s="755"/>
      <c r="HIN284" s="755"/>
      <c r="HIO284" s="755"/>
      <c r="HIP284" s="755"/>
      <c r="HIQ284" s="755"/>
      <c r="HIR284" s="755"/>
      <c r="HIS284" s="755"/>
      <c r="HIT284" s="755"/>
      <c r="HIU284" s="755"/>
      <c r="HIV284" s="755"/>
      <c r="HIW284" s="755"/>
      <c r="HIX284" s="755"/>
      <c r="HIY284" s="755"/>
      <c r="HIZ284" s="755"/>
      <c r="HJA284" s="755"/>
      <c r="HJB284" s="755"/>
      <c r="HJC284" s="755"/>
      <c r="HJD284" s="755"/>
      <c r="HJE284" s="755"/>
      <c r="HJF284" s="755"/>
      <c r="HJG284" s="755"/>
      <c r="HJH284" s="755"/>
      <c r="HJI284" s="755"/>
      <c r="HJJ284" s="755"/>
      <c r="HJK284" s="755"/>
      <c r="HJL284" s="755"/>
      <c r="HJM284" s="755"/>
      <c r="HJN284" s="755"/>
      <c r="HJO284" s="755"/>
      <c r="HJP284" s="755"/>
      <c r="HJQ284" s="755"/>
      <c r="HJR284" s="755"/>
      <c r="HJS284" s="755"/>
      <c r="HJT284" s="755"/>
      <c r="HJU284" s="755"/>
      <c r="HJV284" s="755"/>
      <c r="HJW284" s="755"/>
      <c r="HJX284" s="755"/>
      <c r="HJY284" s="755"/>
      <c r="HJZ284" s="755"/>
      <c r="HKA284" s="755"/>
      <c r="HKB284" s="755"/>
      <c r="HKC284" s="755"/>
      <c r="HKD284" s="755"/>
      <c r="HKE284" s="755"/>
      <c r="HKF284" s="755"/>
      <c r="HKG284" s="755"/>
      <c r="HKH284" s="755"/>
      <c r="HKI284" s="755"/>
      <c r="HKJ284" s="755"/>
      <c r="HKK284" s="755"/>
      <c r="HKL284" s="755"/>
      <c r="HKM284" s="755"/>
      <c r="HKN284" s="755"/>
      <c r="HKO284" s="755"/>
      <c r="HKP284" s="755"/>
      <c r="HKQ284" s="755"/>
      <c r="HKR284" s="755"/>
      <c r="HKS284" s="755"/>
      <c r="HKT284" s="755"/>
      <c r="HKU284" s="755"/>
      <c r="HKV284" s="755"/>
      <c r="HKW284" s="755"/>
      <c r="HKX284" s="755"/>
      <c r="HKY284" s="755"/>
      <c r="HKZ284" s="755"/>
      <c r="HLA284" s="755"/>
      <c r="HLB284" s="755"/>
      <c r="HLC284" s="755"/>
      <c r="HLD284" s="755"/>
      <c r="HLE284" s="755"/>
      <c r="HLF284" s="755"/>
      <c r="HLG284" s="755"/>
      <c r="HLH284" s="755"/>
      <c r="HLI284" s="755"/>
      <c r="HLJ284" s="755"/>
      <c r="HLK284" s="755"/>
      <c r="HLL284" s="755"/>
      <c r="HLM284" s="755"/>
      <c r="HLN284" s="755"/>
      <c r="HLO284" s="755"/>
      <c r="HLP284" s="755"/>
      <c r="HLQ284" s="755"/>
      <c r="HLR284" s="755"/>
      <c r="HLS284" s="755"/>
      <c r="HLT284" s="755"/>
      <c r="HLU284" s="755"/>
      <c r="HLV284" s="755"/>
      <c r="HLW284" s="755"/>
      <c r="HLX284" s="755"/>
      <c r="HLY284" s="755"/>
      <c r="HLZ284" s="755"/>
      <c r="HMA284" s="755"/>
      <c r="HMB284" s="755"/>
      <c r="HMC284" s="755"/>
      <c r="HMD284" s="755"/>
      <c r="HME284" s="755"/>
      <c r="HMF284" s="755"/>
      <c r="HMG284" s="755"/>
      <c r="HMH284" s="755"/>
      <c r="HMI284" s="755"/>
      <c r="HMJ284" s="755"/>
      <c r="HMK284" s="755"/>
      <c r="HML284" s="755"/>
      <c r="HMM284" s="755"/>
      <c r="HMN284" s="755"/>
      <c r="HMO284" s="755"/>
      <c r="HMP284" s="755"/>
      <c r="HMQ284" s="755"/>
      <c r="HMR284" s="755"/>
      <c r="HMS284" s="755"/>
      <c r="HMT284" s="755"/>
      <c r="HMU284" s="755"/>
      <c r="HMV284" s="755"/>
      <c r="HMW284" s="755"/>
      <c r="HMX284" s="755"/>
      <c r="HMY284" s="755"/>
      <c r="HMZ284" s="755"/>
      <c r="HNA284" s="755"/>
      <c r="HNB284" s="755"/>
      <c r="HNC284" s="755"/>
      <c r="HND284" s="755"/>
      <c r="HNE284" s="755"/>
      <c r="HNF284" s="755"/>
      <c r="HNG284" s="755"/>
      <c r="HNH284" s="755"/>
      <c r="HNI284" s="755"/>
      <c r="HNJ284" s="755"/>
      <c r="HNK284" s="755"/>
      <c r="HNL284" s="755"/>
      <c r="HNM284" s="755"/>
      <c r="HNN284" s="755"/>
      <c r="HNO284" s="755"/>
      <c r="HNP284" s="755"/>
      <c r="HNQ284" s="755"/>
      <c r="HNR284" s="755"/>
      <c r="HNS284" s="755"/>
      <c r="HNT284" s="755"/>
      <c r="HNU284" s="755"/>
      <c r="HNV284" s="755"/>
      <c r="HNW284" s="755"/>
      <c r="HNX284" s="755"/>
      <c r="HNY284" s="755"/>
      <c r="HNZ284" s="755"/>
      <c r="HOA284" s="755"/>
      <c r="HOB284" s="755"/>
      <c r="HOC284" s="755"/>
      <c r="HOD284" s="755"/>
      <c r="HOE284" s="755"/>
      <c r="HOF284" s="755"/>
      <c r="HOG284" s="755"/>
      <c r="HOH284" s="755"/>
      <c r="HOI284" s="755"/>
      <c r="HOJ284" s="755"/>
      <c r="HOK284" s="755"/>
      <c r="HOL284" s="755"/>
      <c r="HOM284" s="755"/>
      <c r="HON284" s="755"/>
      <c r="HOO284" s="755"/>
      <c r="HOP284" s="755"/>
      <c r="HOQ284" s="755"/>
      <c r="HOR284" s="755"/>
      <c r="HOS284" s="755"/>
      <c r="HOT284" s="755"/>
      <c r="HOU284" s="755"/>
      <c r="HOV284" s="755"/>
      <c r="HOW284" s="755"/>
      <c r="HOX284" s="755"/>
      <c r="HOY284" s="755"/>
      <c r="HOZ284" s="755"/>
      <c r="HPA284" s="755"/>
      <c r="HPB284" s="755"/>
      <c r="HPC284" s="755"/>
      <c r="HPD284" s="755"/>
      <c r="HPE284" s="755"/>
      <c r="HPF284" s="755"/>
      <c r="HPG284" s="755"/>
      <c r="HPH284" s="755"/>
      <c r="HPI284" s="755"/>
      <c r="HPJ284" s="755"/>
      <c r="HPK284" s="755"/>
      <c r="HPL284" s="755"/>
      <c r="HPM284" s="755"/>
      <c r="HPN284" s="755"/>
      <c r="HPO284" s="755"/>
      <c r="HPP284" s="755"/>
      <c r="HPQ284" s="755"/>
      <c r="HPR284" s="755"/>
      <c r="HPS284" s="755"/>
      <c r="HPT284" s="755"/>
      <c r="HPU284" s="755"/>
      <c r="HPV284" s="755"/>
      <c r="HPW284" s="755"/>
      <c r="HPX284" s="755"/>
      <c r="HPY284" s="755"/>
      <c r="HPZ284" s="755"/>
      <c r="HQA284" s="755"/>
      <c r="HQB284" s="755"/>
      <c r="HQC284" s="755"/>
      <c r="HQD284" s="755"/>
      <c r="HQE284" s="755"/>
      <c r="HQF284" s="755"/>
      <c r="HQG284" s="755"/>
      <c r="HQH284" s="755"/>
      <c r="HQI284" s="755"/>
      <c r="HQJ284" s="755"/>
      <c r="HQK284" s="755"/>
      <c r="HQL284" s="755"/>
      <c r="HQM284" s="755"/>
      <c r="HQN284" s="755"/>
      <c r="HQO284" s="755"/>
      <c r="HQP284" s="755"/>
      <c r="HQQ284" s="755"/>
      <c r="HQR284" s="755"/>
      <c r="HQS284" s="755"/>
      <c r="HQT284" s="755"/>
      <c r="HQU284" s="755"/>
      <c r="HQV284" s="755"/>
      <c r="HQW284" s="755"/>
      <c r="HQX284" s="755"/>
      <c r="HQY284" s="755"/>
      <c r="HQZ284" s="755"/>
      <c r="HRA284" s="755"/>
      <c r="HRB284" s="755"/>
      <c r="HRC284" s="755"/>
      <c r="HRD284" s="755"/>
      <c r="HRE284" s="755"/>
      <c r="HRF284" s="755"/>
      <c r="HRG284" s="755"/>
      <c r="HRH284" s="755"/>
      <c r="HRI284" s="755"/>
      <c r="HRJ284" s="755"/>
      <c r="HRK284" s="755"/>
      <c r="HRL284" s="755"/>
      <c r="HRM284" s="755"/>
      <c r="HRN284" s="755"/>
      <c r="HRO284" s="755"/>
      <c r="HRP284" s="755"/>
      <c r="HRQ284" s="755"/>
      <c r="HRR284" s="755"/>
      <c r="HRS284" s="755"/>
      <c r="HRT284" s="755"/>
      <c r="HRU284" s="755"/>
      <c r="HRV284" s="755"/>
      <c r="HRW284" s="755"/>
      <c r="HRX284" s="755"/>
      <c r="HRY284" s="755"/>
      <c r="HRZ284" s="755"/>
      <c r="HSA284" s="755"/>
      <c r="HSB284" s="755"/>
      <c r="HSC284" s="755"/>
      <c r="HSD284" s="755"/>
      <c r="HSE284" s="755"/>
      <c r="HSF284" s="755"/>
      <c r="HSG284" s="755"/>
      <c r="HSH284" s="755"/>
      <c r="HSI284" s="755"/>
      <c r="HSJ284" s="755"/>
      <c r="HSK284" s="755"/>
      <c r="HSL284" s="755"/>
      <c r="HSM284" s="755"/>
      <c r="HSN284" s="755"/>
      <c r="HSO284" s="755"/>
      <c r="HSP284" s="755"/>
      <c r="HSQ284" s="755"/>
      <c r="HSR284" s="755"/>
      <c r="HSS284" s="755"/>
      <c r="HST284" s="755"/>
      <c r="HSU284" s="755"/>
      <c r="HSV284" s="755"/>
      <c r="HSW284" s="755"/>
      <c r="HSX284" s="755"/>
      <c r="HSY284" s="755"/>
      <c r="HSZ284" s="755"/>
      <c r="HTA284" s="755"/>
      <c r="HTB284" s="755"/>
      <c r="HTC284" s="755"/>
      <c r="HTD284" s="755"/>
      <c r="HTE284" s="755"/>
      <c r="HTF284" s="755"/>
      <c r="HTG284" s="755"/>
      <c r="HTH284" s="755"/>
      <c r="HTI284" s="755"/>
      <c r="HTJ284" s="755"/>
      <c r="HTK284" s="755"/>
      <c r="HTL284" s="755"/>
      <c r="HTM284" s="755"/>
      <c r="HTN284" s="755"/>
      <c r="HTO284" s="755"/>
      <c r="HTP284" s="755"/>
      <c r="HTQ284" s="755"/>
      <c r="HTR284" s="755"/>
      <c r="HTS284" s="755"/>
      <c r="HTT284" s="755"/>
      <c r="HTU284" s="755"/>
      <c r="HTV284" s="755"/>
      <c r="HTW284" s="755"/>
      <c r="HTX284" s="755"/>
      <c r="HTY284" s="755"/>
      <c r="HTZ284" s="755"/>
      <c r="HUA284" s="755"/>
      <c r="HUB284" s="755"/>
      <c r="HUC284" s="755"/>
      <c r="HUD284" s="755"/>
      <c r="HUE284" s="755"/>
      <c r="HUF284" s="755"/>
      <c r="HUG284" s="755"/>
      <c r="HUH284" s="755"/>
      <c r="HUI284" s="755"/>
      <c r="HUJ284" s="755"/>
      <c r="HUK284" s="755"/>
      <c r="HUL284" s="755"/>
      <c r="HUM284" s="755"/>
      <c r="HUN284" s="755"/>
      <c r="HUO284" s="755"/>
      <c r="HUP284" s="755"/>
      <c r="HUQ284" s="755"/>
      <c r="HUR284" s="755"/>
      <c r="HUS284" s="755"/>
      <c r="HUT284" s="755"/>
      <c r="HUU284" s="755"/>
      <c r="HUV284" s="755"/>
      <c r="HUW284" s="755"/>
      <c r="HUX284" s="755"/>
      <c r="HUY284" s="755"/>
      <c r="HUZ284" s="755"/>
      <c r="HVA284" s="755"/>
      <c r="HVB284" s="755"/>
      <c r="HVC284" s="755"/>
      <c r="HVD284" s="755"/>
      <c r="HVE284" s="755"/>
      <c r="HVF284" s="755"/>
      <c r="HVG284" s="755"/>
      <c r="HVH284" s="755"/>
      <c r="HVI284" s="755"/>
      <c r="HVJ284" s="755"/>
      <c r="HVK284" s="755"/>
      <c r="HVL284" s="755"/>
      <c r="HVM284" s="755"/>
      <c r="HVN284" s="755"/>
      <c r="HVO284" s="755"/>
      <c r="HVP284" s="755"/>
      <c r="HVQ284" s="755"/>
      <c r="HVR284" s="755"/>
      <c r="HVS284" s="755"/>
      <c r="HVT284" s="755"/>
      <c r="HVU284" s="755"/>
      <c r="HVV284" s="755"/>
      <c r="HVW284" s="755"/>
      <c r="HVX284" s="755"/>
      <c r="HVY284" s="755"/>
      <c r="HVZ284" s="755"/>
      <c r="HWA284" s="755"/>
      <c r="HWB284" s="755"/>
      <c r="HWC284" s="755"/>
      <c r="HWD284" s="755"/>
      <c r="HWE284" s="755"/>
      <c r="HWF284" s="755"/>
      <c r="HWG284" s="755"/>
      <c r="HWH284" s="755"/>
      <c r="HWI284" s="755"/>
      <c r="HWJ284" s="755"/>
      <c r="HWK284" s="755"/>
      <c r="HWL284" s="755"/>
      <c r="HWM284" s="755"/>
      <c r="HWN284" s="755"/>
      <c r="HWO284" s="755"/>
      <c r="HWP284" s="755"/>
      <c r="HWQ284" s="755"/>
      <c r="HWR284" s="755"/>
      <c r="HWS284" s="755"/>
      <c r="HWT284" s="755"/>
      <c r="HWU284" s="755"/>
      <c r="HWV284" s="755"/>
      <c r="HWW284" s="755"/>
      <c r="HWX284" s="755"/>
      <c r="HWY284" s="755"/>
      <c r="HWZ284" s="755"/>
      <c r="HXA284" s="755"/>
      <c r="HXB284" s="755"/>
      <c r="HXC284" s="755"/>
      <c r="HXD284" s="755"/>
      <c r="HXE284" s="755"/>
      <c r="HXF284" s="755"/>
      <c r="HXG284" s="755"/>
      <c r="HXH284" s="755"/>
      <c r="HXI284" s="755"/>
      <c r="HXJ284" s="755"/>
      <c r="HXK284" s="755"/>
      <c r="HXL284" s="755"/>
      <c r="HXM284" s="755"/>
      <c r="HXN284" s="755"/>
      <c r="HXO284" s="755"/>
      <c r="HXP284" s="755"/>
      <c r="HXQ284" s="755"/>
      <c r="HXR284" s="755"/>
      <c r="HXS284" s="755"/>
      <c r="HXT284" s="755"/>
      <c r="HXU284" s="755"/>
      <c r="HXV284" s="755"/>
      <c r="HXW284" s="755"/>
      <c r="HXX284" s="755"/>
      <c r="HXY284" s="755"/>
      <c r="HXZ284" s="755"/>
      <c r="HYA284" s="755"/>
      <c r="HYB284" s="755"/>
      <c r="HYC284" s="755"/>
      <c r="HYD284" s="755"/>
      <c r="HYE284" s="755"/>
      <c r="HYF284" s="755"/>
      <c r="HYG284" s="755"/>
      <c r="HYH284" s="755"/>
      <c r="HYI284" s="755"/>
      <c r="HYJ284" s="755"/>
      <c r="HYK284" s="755"/>
      <c r="HYL284" s="755"/>
      <c r="HYM284" s="755"/>
      <c r="HYN284" s="755"/>
      <c r="HYO284" s="755"/>
      <c r="HYP284" s="755"/>
      <c r="HYQ284" s="755"/>
      <c r="HYR284" s="755"/>
      <c r="HYS284" s="755"/>
      <c r="HYT284" s="755"/>
      <c r="HYU284" s="755"/>
      <c r="HYV284" s="755"/>
      <c r="HYW284" s="755"/>
      <c r="HYX284" s="755"/>
      <c r="HYY284" s="755"/>
      <c r="HYZ284" s="755"/>
      <c r="HZA284" s="755"/>
      <c r="HZB284" s="755"/>
      <c r="HZC284" s="755"/>
      <c r="HZD284" s="755"/>
      <c r="HZE284" s="755"/>
      <c r="HZF284" s="755"/>
      <c r="HZG284" s="755"/>
      <c r="HZH284" s="755"/>
      <c r="HZI284" s="755"/>
      <c r="HZJ284" s="755"/>
      <c r="HZK284" s="755"/>
      <c r="HZL284" s="755"/>
      <c r="HZM284" s="755"/>
      <c r="HZN284" s="755"/>
      <c r="HZO284" s="755"/>
      <c r="HZP284" s="755"/>
      <c r="HZQ284" s="755"/>
      <c r="HZR284" s="755"/>
      <c r="HZS284" s="755"/>
      <c r="HZT284" s="755"/>
      <c r="HZU284" s="755"/>
      <c r="HZV284" s="755"/>
      <c r="HZW284" s="755"/>
      <c r="HZX284" s="755"/>
      <c r="HZY284" s="755"/>
      <c r="HZZ284" s="755"/>
      <c r="IAA284" s="755"/>
      <c r="IAB284" s="755"/>
      <c r="IAC284" s="755"/>
      <c r="IAD284" s="755"/>
      <c r="IAE284" s="755"/>
      <c r="IAF284" s="755"/>
      <c r="IAG284" s="755"/>
      <c r="IAH284" s="755"/>
      <c r="IAI284" s="755"/>
      <c r="IAJ284" s="755"/>
      <c r="IAK284" s="755"/>
      <c r="IAL284" s="755"/>
      <c r="IAM284" s="755"/>
      <c r="IAN284" s="755"/>
      <c r="IAO284" s="755"/>
      <c r="IAP284" s="755"/>
      <c r="IAQ284" s="755"/>
      <c r="IAR284" s="755"/>
      <c r="IAS284" s="755"/>
      <c r="IAT284" s="755"/>
      <c r="IAU284" s="755"/>
      <c r="IAV284" s="755"/>
      <c r="IAW284" s="755"/>
      <c r="IAX284" s="755"/>
      <c r="IAY284" s="755"/>
      <c r="IAZ284" s="755"/>
      <c r="IBA284" s="755"/>
      <c r="IBB284" s="755"/>
      <c r="IBC284" s="755"/>
      <c r="IBD284" s="755"/>
      <c r="IBE284" s="755"/>
      <c r="IBF284" s="755"/>
      <c r="IBG284" s="755"/>
      <c r="IBH284" s="755"/>
      <c r="IBI284" s="755"/>
      <c r="IBJ284" s="755"/>
      <c r="IBK284" s="755"/>
      <c r="IBL284" s="755"/>
      <c r="IBM284" s="755"/>
      <c r="IBN284" s="755"/>
      <c r="IBO284" s="755"/>
      <c r="IBP284" s="755"/>
      <c r="IBQ284" s="755"/>
      <c r="IBR284" s="755"/>
      <c r="IBS284" s="755"/>
      <c r="IBT284" s="755"/>
      <c r="IBU284" s="755"/>
      <c r="IBV284" s="755"/>
      <c r="IBW284" s="755"/>
      <c r="IBX284" s="755"/>
      <c r="IBY284" s="755"/>
      <c r="IBZ284" s="755"/>
      <c r="ICA284" s="755"/>
      <c r="ICB284" s="755"/>
      <c r="ICC284" s="755"/>
      <c r="ICD284" s="755"/>
      <c r="ICE284" s="755"/>
      <c r="ICF284" s="755"/>
      <c r="ICG284" s="755"/>
      <c r="ICH284" s="755"/>
      <c r="ICI284" s="755"/>
      <c r="ICJ284" s="755"/>
      <c r="ICK284" s="755"/>
      <c r="ICL284" s="755"/>
      <c r="ICM284" s="755"/>
      <c r="ICN284" s="755"/>
      <c r="ICO284" s="755"/>
      <c r="ICP284" s="755"/>
      <c r="ICQ284" s="755"/>
      <c r="ICR284" s="755"/>
      <c r="ICS284" s="755"/>
      <c r="ICT284" s="755"/>
      <c r="ICU284" s="755"/>
      <c r="ICV284" s="755"/>
      <c r="ICW284" s="755"/>
      <c r="ICX284" s="755"/>
      <c r="ICY284" s="755"/>
      <c r="ICZ284" s="755"/>
      <c r="IDA284" s="755"/>
      <c r="IDB284" s="755"/>
      <c r="IDC284" s="755"/>
      <c r="IDD284" s="755"/>
      <c r="IDE284" s="755"/>
      <c r="IDF284" s="755"/>
      <c r="IDG284" s="755"/>
      <c r="IDH284" s="755"/>
      <c r="IDI284" s="755"/>
      <c r="IDJ284" s="755"/>
      <c r="IDK284" s="755"/>
      <c r="IDL284" s="755"/>
      <c r="IDM284" s="755"/>
      <c r="IDN284" s="755"/>
      <c r="IDO284" s="755"/>
      <c r="IDP284" s="755"/>
      <c r="IDQ284" s="755"/>
      <c r="IDR284" s="755"/>
      <c r="IDS284" s="755"/>
      <c r="IDT284" s="755"/>
      <c r="IDU284" s="755"/>
      <c r="IDV284" s="755"/>
      <c r="IDW284" s="755"/>
      <c r="IDX284" s="755"/>
      <c r="IDY284" s="755"/>
      <c r="IDZ284" s="755"/>
      <c r="IEA284" s="755"/>
      <c r="IEB284" s="755"/>
      <c r="IEC284" s="755"/>
      <c r="IED284" s="755"/>
      <c r="IEE284" s="755"/>
      <c r="IEF284" s="755"/>
      <c r="IEG284" s="755"/>
      <c r="IEH284" s="755"/>
      <c r="IEI284" s="755"/>
      <c r="IEJ284" s="755"/>
      <c r="IEK284" s="755"/>
      <c r="IEL284" s="755"/>
      <c r="IEM284" s="755"/>
      <c r="IEN284" s="755"/>
      <c r="IEO284" s="755"/>
      <c r="IEP284" s="755"/>
      <c r="IEQ284" s="755"/>
      <c r="IER284" s="755"/>
      <c r="IES284" s="755"/>
      <c r="IET284" s="755"/>
      <c r="IEU284" s="755"/>
      <c r="IEV284" s="755"/>
      <c r="IEW284" s="755"/>
      <c r="IEX284" s="755"/>
      <c r="IEY284" s="755"/>
      <c r="IEZ284" s="755"/>
      <c r="IFA284" s="755"/>
      <c r="IFB284" s="755"/>
      <c r="IFC284" s="755"/>
      <c r="IFD284" s="755"/>
      <c r="IFE284" s="755"/>
      <c r="IFF284" s="755"/>
      <c r="IFG284" s="755"/>
      <c r="IFH284" s="755"/>
      <c r="IFI284" s="755"/>
      <c r="IFJ284" s="755"/>
      <c r="IFK284" s="755"/>
      <c r="IFL284" s="755"/>
      <c r="IFM284" s="755"/>
      <c r="IFN284" s="755"/>
      <c r="IFO284" s="755"/>
      <c r="IFP284" s="755"/>
      <c r="IFQ284" s="755"/>
      <c r="IFR284" s="755"/>
      <c r="IFS284" s="755"/>
      <c r="IFT284" s="755"/>
      <c r="IFU284" s="755"/>
      <c r="IFV284" s="755"/>
      <c r="IFW284" s="755"/>
      <c r="IFX284" s="755"/>
      <c r="IFY284" s="755"/>
      <c r="IFZ284" s="755"/>
      <c r="IGA284" s="755"/>
      <c r="IGB284" s="755"/>
      <c r="IGC284" s="755"/>
      <c r="IGD284" s="755"/>
      <c r="IGE284" s="755"/>
      <c r="IGF284" s="755"/>
      <c r="IGG284" s="755"/>
      <c r="IGH284" s="755"/>
      <c r="IGI284" s="755"/>
      <c r="IGJ284" s="755"/>
      <c r="IGK284" s="755"/>
      <c r="IGL284" s="755"/>
      <c r="IGM284" s="755"/>
      <c r="IGN284" s="755"/>
      <c r="IGO284" s="755"/>
      <c r="IGP284" s="755"/>
      <c r="IGQ284" s="755"/>
      <c r="IGR284" s="755"/>
      <c r="IGS284" s="755"/>
      <c r="IGT284" s="755"/>
      <c r="IGU284" s="755"/>
      <c r="IGV284" s="755"/>
      <c r="IGW284" s="755"/>
      <c r="IGX284" s="755"/>
      <c r="IGY284" s="755"/>
      <c r="IGZ284" s="755"/>
      <c r="IHA284" s="755"/>
      <c r="IHB284" s="755"/>
      <c r="IHC284" s="755"/>
      <c r="IHD284" s="755"/>
      <c r="IHE284" s="755"/>
      <c r="IHF284" s="755"/>
      <c r="IHG284" s="755"/>
      <c r="IHH284" s="755"/>
      <c r="IHI284" s="755"/>
      <c r="IHJ284" s="755"/>
      <c r="IHK284" s="755"/>
      <c r="IHL284" s="755"/>
      <c r="IHM284" s="755"/>
      <c r="IHN284" s="755"/>
      <c r="IHO284" s="755"/>
      <c r="IHP284" s="755"/>
      <c r="IHQ284" s="755"/>
      <c r="IHR284" s="755"/>
      <c r="IHS284" s="755"/>
      <c r="IHT284" s="755"/>
      <c r="IHU284" s="755"/>
      <c r="IHV284" s="755"/>
      <c r="IHW284" s="755"/>
      <c r="IHX284" s="755"/>
      <c r="IHY284" s="755"/>
      <c r="IHZ284" s="755"/>
      <c r="IIA284" s="755"/>
      <c r="IIB284" s="755"/>
      <c r="IIC284" s="755"/>
      <c r="IID284" s="755"/>
      <c r="IIE284" s="755"/>
      <c r="IIF284" s="755"/>
      <c r="IIG284" s="755"/>
      <c r="IIH284" s="755"/>
      <c r="III284" s="755"/>
      <c r="IIJ284" s="755"/>
      <c r="IIK284" s="755"/>
      <c r="IIL284" s="755"/>
      <c r="IIM284" s="755"/>
      <c r="IIN284" s="755"/>
      <c r="IIO284" s="755"/>
      <c r="IIP284" s="755"/>
      <c r="IIQ284" s="755"/>
      <c r="IIR284" s="755"/>
      <c r="IIS284" s="755"/>
      <c r="IIT284" s="755"/>
      <c r="IIU284" s="755"/>
      <c r="IIV284" s="755"/>
      <c r="IIW284" s="755"/>
      <c r="IIX284" s="755"/>
      <c r="IIY284" s="755"/>
      <c r="IIZ284" s="755"/>
      <c r="IJA284" s="755"/>
      <c r="IJB284" s="755"/>
      <c r="IJC284" s="755"/>
      <c r="IJD284" s="755"/>
      <c r="IJE284" s="755"/>
      <c r="IJF284" s="755"/>
      <c r="IJG284" s="755"/>
      <c r="IJH284" s="755"/>
      <c r="IJI284" s="755"/>
      <c r="IJJ284" s="755"/>
      <c r="IJK284" s="755"/>
      <c r="IJL284" s="755"/>
      <c r="IJM284" s="755"/>
      <c r="IJN284" s="755"/>
      <c r="IJO284" s="755"/>
      <c r="IJP284" s="755"/>
      <c r="IJQ284" s="755"/>
      <c r="IJR284" s="755"/>
      <c r="IJS284" s="755"/>
      <c r="IJT284" s="755"/>
      <c r="IJU284" s="755"/>
      <c r="IJV284" s="755"/>
      <c r="IJW284" s="755"/>
      <c r="IJX284" s="755"/>
      <c r="IJY284" s="755"/>
      <c r="IJZ284" s="755"/>
      <c r="IKA284" s="755"/>
      <c r="IKB284" s="755"/>
      <c r="IKC284" s="755"/>
      <c r="IKD284" s="755"/>
      <c r="IKE284" s="755"/>
      <c r="IKF284" s="755"/>
      <c r="IKG284" s="755"/>
      <c r="IKH284" s="755"/>
      <c r="IKI284" s="755"/>
      <c r="IKJ284" s="755"/>
      <c r="IKK284" s="755"/>
      <c r="IKL284" s="755"/>
      <c r="IKM284" s="755"/>
      <c r="IKN284" s="755"/>
      <c r="IKO284" s="755"/>
      <c r="IKP284" s="755"/>
      <c r="IKQ284" s="755"/>
      <c r="IKR284" s="755"/>
      <c r="IKS284" s="755"/>
      <c r="IKT284" s="755"/>
      <c r="IKU284" s="755"/>
      <c r="IKV284" s="755"/>
      <c r="IKW284" s="755"/>
      <c r="IKX284" s="755"/>
      <c r="IKY284" s="755"/>
      <c r="IKZ284" s="755"/>
      <c r="ILA284" s="755"/>
      <c r="ILB284" s="755"/>
      <c r="ILC284" s="755"/>
      <c r="ILD284" s="755"/>
      <c r="ILE284" s="755"/>
      <c r="ILF284" s="755"/>
      <c r="ILG284" s="755"/>
      <c r="ILH284" s="755"/>
      <c r="ILI284" s="755"/>
      <c r="ILJ284" s="755"/>
      <c r="ILK284" s="755"/>
      <c r="ILL284" s="755"/>
      <c r="ILM284" s="755"/>
      <c r="ILN284" s="755"/>
      <c r="ILO284" s="755"/>
      <c r="ILP284" s="755"/>
      <c r="ILQ284" s="755"/>
      <c r="ILR284" s="755"/>
      <c r="ILS284" s="755"/>
      <c r="ILT284" s="755"/>
      <c r="ILU284" s="755"/>
      <c r="ILV284" s="755"/>
      <c r="ILW284" s="755"/>
      <c r="ILX284" s="755"/>
      <c r="ILY284" s="755"/>
      <c r="ILZ284" s="755"/>
      <c r="IMA284" s="755"/>
      <c r="IMB284" s="755"/>
      <c r="IMC284" s="755"/>
      <c r="IMD284" s="755"/>
      <c r="IME284" s="755"/>
      <c r="IMF284" s="755"/>
      <c r="IMG284" s="755"/>
      <c r="IMH284" s="755"/>
      <c r="IMI284" s="755"/>
      <c r="IMJ284" s="755"/>
      <c r="IMK284" s="755"/>
      <c r="IML284" s="755"/>
      <c r="IMM284" s="755"/>
      <c r="IMN284" s="755"/>
      <c r="IMO284" s="755"/>
      <c r="IMP284" s="755"/>
      <c r="IMQ284" s="755"/>
      <c r="IMR284" s="755"/>
      <c r="IMS284" s="755"/>
      <c r="IMT284" s="755"/>
      <c r="IMU284" s="755"/>
      <c r="IMV284" s="755"/>
      <c r="IMW284" s="755"/>
      <c r="IMX284" s="755"/>
      <c r="IMY284" s="755"/>
      <c r="IMZ284" s="755"/>
      <c r="INA284" s="755"/>
      <c r="INB284" s="755"/>
      <c r="INC284" s="755"/>
      <c r="IND284" s="755"/>
      <c r="INE284" s="755"/>
      <c r="INF284" s="755"/>
      <c r="ING284" s="755"/>
      <c r="INH284" s="755"/>
      <c r="INI284" s="755"/>
      <c r="INJ284" s="755"/>
      <c r="INK284" s="755"/>
      <c r="INL284" s="755"/>
      <c r="INM284" s="755"/>
      <c r="INN284" s="755"/>
      <c r="INO284" s="755"/>
      <c r="INP284" s="755"/>
      <c r="INQ284" s="755"/>
      <c r="INR284" s="755"/>
      <c r="INS284" s="755"/>
      <c r="INT284" s="755"/>
      <c r="INU284" s="755"/>
      <c r="INV284" s="755"/>
      <c r="INW284" s="755"/>
      <c r="INX284" s="755"/>
      <c r="INY284" s="755"/>
      <c r="INZ284" s="755"/>
      <c r="IOA284" s="755"/>
      <c r="IOB284" s="755"/>
      <c r="IOC284" s="755"/>
      <c r="IOD284" s="755"/>
      <c r="IOE284" s="755"/>
      <c r="IOF284" s="755"/>
      <c r="IOG284" s="755"/>
      <c r="IOH284" s="755"/>
      <c r="IOI284" s="755"/>
      <c r="IOJ284" s="755"/>
      <c r="IOK284" s="755"/>
      <c r="IOL284" s="755"/>
      <c r="IOM284" s="755"/>
      <c r="ION284" s="755"/>
      <c r="IOO284" s="755"/>
      <c r="IOP284" s="755"/>
      <c r="IOQ284" s="755"/>
      <c r="IOR284" s="755"/>
      <c r="IOS284" s="755"/>
      <c r="IOT284" s="755"/>
      <c r="IOU284" s="755"/>
      <c r="IOV284" s="755"/>
      <c r="IOW284" s="755"/>
      <c r="IOX284" s="755"/>
      <c r="IOY284" s="755"/>
      <c r="IOZ284" s="755"/>
      <c r="IPA284" s="755"/>
      <c r="IPB284" s="755"/>
      <c r="IPC284" s="755"/>
      <c r="IPD284" s="755"/>
      <c r="IPE284" s="755"/>
      <c r="IPF284" s="755"/>
      <c r="IPG284" s="755"/>
      <c r="IPH284" s="755"/>
      <c r="IPI284" s="755"/>
      <c r="IPJ284" s="755"/>
      <c r="IPK284" s="755"/>
      <c r="IPL284" s="755"/>
      <c r="IPM284" s="755"/>
      <c r="IPN284" s="755"/>
      <c r="IPO284" s="755"/>
      <c r="IPP284" s="755"/>
      <c r="IPQ284" s="755"/>
      <c r="IPR284" s="755"/>
      <c r="IPS284" s="755"/>
      <c r="IPT284" s="755"/>
      <c r="IPU284" s="755"/>
      <c r="IPV284" s="755"/>
      <c r="IPW284" s="755"/>
      <c r="IPX284" s="755"/>
      <c r="IPY284" s="755"/>
      <c r="IPZ284" s="755"/>
      <c r="IQA284" s="755"/>
      <c r="IQB284" s="755"/>
      <c r="IQC284" s="755"/>
      <c r="IQD284" s="755"/>
      <c r="IQE284" s="755"/>
      <c r="IQF284" s="755"/>
      <c r="IQG284" s="755"/>
      <c r="IQH284" s="755"/>
      <c r="IQI284" s="755"/>
      <c r="IQJ284" s="755"/>
      <c r="IQK284" s="755"/>
      <c r="IQL284" s="755"/>
      <c r="IQM284" s="755"/>
      <c r="IQN284" s="755"/>
      <c r="IQO284" s="755"/>
      <c r="IQP284" s="755"/>
      <c r="IQQ284" s="755"/>
      <c r="IQR284" s="755"/>
      <c r="IQS284" s="755"/>
      <c r="IQT284" s="755"/>
      <c r="IQU284" s="755"/>
      <c r="IQV284" s="755"/>
      <c r="IQW284" s="755"/>
      <c r="IQX284" s="755"/>
      <c r="IQY284" s="755"/>
      <c r="IQZ284" s="755"/>
      <c r="IRA284" s="755"/>
      <c r="IRB284" s="755"/>
      <c r="IRC284" s="755"/>
      <c r="IRD284" s="755"/>
      <c r="IRE284" s="755"/>
      <c r="IRF284" s="755"/>
      <c r="IRG284" s="755"/>
      <c r="IRH284" s="755"/>
      <c r="IRI284" s="755"/>
      <c r="IRJ284" s="755"/>
      <c r="IRK284" s="755"/>
      <c r="IRL284" s="755"/>
      <c r="IRM284" s="755"/>
      <c r="IRN284" s="755"/>
      <c r="IRO284" s="755"/>
      <c r="IRP284" s="755"/>
      <c r="IRQ284" s="755"/>
      <c r="IRR284" s="755"/>
      <c r="IRS284" s="755"/>
      <c r="IRT284" s="755"/>
      <c r="IRU284" s="755"/>
      <c r="IRV284" s="755"/>
      <c r="IRW284" s="755"/>
      <c r="IRX284" s="755"/>
      <c r="IRY284" s="755"/>
      <c r="IRZ284" s="755"/>
      <c r="ISA284" s="755"/>
      <c r="ISB284" s="755"/>
      <c r="ISC284" s="755"/>
      <c r="ISD284" s="755"/>
      <c r="ISE284" s="755"/>
      <c r="ISF284" s="755"/>
      <c r="ISG284" s="755"/>
      <c r="ISH284" s="755"/>
      <c r="ISI284" s="755"/>
      <c r="ISJ284" s="755"/>
      <c r="ISK284" s="755"/>
      <c r="ISL284" s="755"/>
      <c r="ISM284" s="755"/>
      <c r="ISN284" s="755"/>
      <c r="ISO284" s="755"/>
      <c r="ISP284" s="755"/>
      <c r="ISQ284" s="755"/>
      <c r="ISR284" s="755"/>
      <c r="ISS284" s="755"/>
      <c r="IST284" s="755"/>
      <c r="ISU284" s="755"/>
      <c r="ISV284" s="755"/>
      <c r="ISW284" s="755"/>
      <c r="ISX284" s="755"/>
      <c r="ISY284" s="755"/>
      <c r="ISZ284" s="755"/>
      <c r="ITA284" s="755"/>
      <c r="ITB284" s="755"/>
      <c r="ITC284" s="755"/>
      <c r="ITD284" s="755"/>
      <c r="ITE284" s="755"/>
      <c r="ITF284" s="755"/>
      <c r="ITG284" s="755"/>
      <c r="ITH284" s="755"/>
      <c r="ITI284" s="755"/>
      <c r="ITJ284" s="755"/>
      <c r="ITK284" s="755"/>
      <c r="ITL284" s="755"/>
      <c r="ITM284" s="755"/>
      <c r="ITN284" s="755"/>
      <c r="ITO284" s="755"/>
      <c r="ITP284" s="755"/>
      <c r="ITQ284" s="755"/>
      <c r="ITR284" s="755"/>
      <c r="ITS284" s="755"/>
      <c r="ITT284" s="755"/>
      <c r="ITU284" s="755"/>
      <c r="ITV284" s="755"/>
      <c r="ITW284" s="755"/>
      <c r="ITX284" s="755"/>
      <c r="ITY284" s="755"/>
      <c r="ITZ284" s="755"/>
      <c r="IUA284" s="755"/>
      <c r="IUB284" s="755"/>
      <c r="IUC284" s="755"/>
      <c r="IUD284" s="755"/>
      <c r="IUE284" s="755"/>
      <c r="IUF284" s="755"/>
      <c r="IUG284" s="755"/>
      <c r="IUH284" s="755"/>
      <c r="IUI284" s="755"/>
      <c r="IUJ284" s="755"/>
      <c r="IUK284" s="755"/>
      <c r="IUL284" s="755"/>
      <c r="IUM284" s="755"/>
      <c r="IUN284" s="755"/>
      <c r="IUO284" s="755"/>
      <c r="IUP284" s="755"/>
      <c r="IUQ284" s="755"/>
      <c r="IUR284" s="755"/>
      <c r="IUS284" s="755"/>
      <c r="IUT284" s="755"/>
      <c r="IUU284" s="755"/>
      <c r="IUV284" s="755"/>
      <c r="IUW284" s="755"/>
      <c r="IUX284" s="755"/>
      <c r="IUY284" s="755"/>
      <c r="IUZ284" s="755"/>
      <c r="IVA284" s="755"/>
      <c r="IVB284" s="755"/>
      <c r="IVC284" s="755"/>
      <c r="IVD284" s="755"/>
      <c r="IVE284" s="755"/>
      <c r="IVF284" s="755"/>
      <c r="IVG284" s="755"/>
      <c r="IVH284" s="755"/>
      <c r="IVI284" s="755"/>
      <c r="IVJ284" s="755"/>
      <c r="IVK284" s="755"/>
      <c r="IVL284" s="755"/>
      <c r="IVM284" s="755"/>
      <c r="IVN284" s="755"/>
      <c r="IVO284" s="755"/>
      <c r="IVP284" s="755"/>
      <c r="IVQ284" s="755"/>
      <c r="IVR284" s="755"/>
      <c r="IVS284" s="755"/>
      <c r="IVT284" s="755"/>
      <c r="IVU284" s="755"/>
      <c r="IVV284" s="755"/>
      <c r="IVW284" s="755"/>
      <c r="IVX284" s="755"/>
      <c r="IVY284" s="755"/>
      <c r="IVZ284" s="755"/>
      <c r="IWA284" s="755"/>
      <c r="IWB284" s="755"/>
      <c r="IWC284" s="755"/>
      <c r="IWD284" s="755"/>
      <c r="IWE284" s="755"/>
      <c r="IWF284" s="755"/>
      <c r="IWG284" s="755"/>
      <c r="IWH284" s="755"/>
      <c r="IWI284" s="755"/>
      <c r="IWJ284" s="755"/>
      <c r="IWK284" s="755"/>
      <c r="IWL284" s="755"/>
      <c r="IWM284" s="755"/>
      <c r="IWN284" s="755"/>
      <c r="IWO284" s="755"/>
      <c r="IWP284" s="755"/>
      <c r="IWQ284" s="755"/>
      <c r="IWR284" s="755"/>
      <c r="IWS284" s="755"/>
      <c r="IWT284" s="755"/>
      <c r="IWU284" s="755"/>
      <c r="IWV284" s="755"/>
      <c r="IWW284" s="755"/>
      <c r="IWX284" s="755"/>
      <c r="IWY284" s="755"/>
      <c r="IWZ284" s="755"/>
      <c r="IXA284" s="755"/>
      <c r="IXB284" s="755"/>
      <c r="IXC284" s="755"/>
      <c r="IXD284" s="755"/>
      <c r="IXE284" s="755"/>
      <c r="IXF284" s="755"/>
      <c r="IXG284" s="755"/>
      <c r="IXH284" s="755"/>
      <c r="IXI284" s="755"/>
      <c r="IXJ284" s="755"/>
      <c r="IXK284" s="755"/>
      <c r="IXL284" s="755"/>
      <c r="IXM284" s="755"/>
      <c r="IXN284" s="755"/>
      <c r="IXO284" s="755"/>
      <c r="IXP284" s="755"/>
      <c r="IXQ284" s="755"/>
      <c r="IXR284" s="755"/>
      <c r="IXS284" s="755"/>
      <c r="IXT284" s="755"/>
      <c r="IXU284" s="755"/>
      <c r="IXV284" s="755"/>
      <c r="IXW284" s="755"/>
      <c r="IXX284" s="755"/>
      <c r="IXY284" s="755"/>
      <c r="IXZ284" s="755"/>
      <c r="IYA284" s="755"/>
      <c r="IYB284" s="755"/>
      <c r="IYC284" s="755"/>
      <c r="IYD284" s="755"/>
      <c r="IYE284" s="755"/>
      <c r="IYF284" s="755"/>
      <c r="IYG284" s="755"/>
      <c r="IYH284" s="755"/>
      <c r="IYI284" s="755"/>
      <c r="IYJ284" s="755"/>
      <c r="IYK284" s="755"/>
      <c r="IYL284" s="755"/>
      <c r="IYM284" s="755"/>
      <c r="IYN284" s="755"/>
      <c r="IYO284" s="755"/>
      <c r="IYP284" s="755"/>
      <c r="IYQ284" s="755"/>
      <c r="IYR284" s="755"/>
      <c r="IYS284" s="755"/>
      <c r="IYT284" s="755"/>
      <c r="IYU284" s="755"/>
      <c r="IYV284" s="755"/>
      <c r="IYW284" s="755"/>
      <c r="IYX284" s="755"/>
      <c r="IYY284" s="755"/>
      <c r="IYZ284" s="755"/>
      <c r="IZA284" s="755"/>
      <c r="IZB284" s="755"/>
      <c r="IZC284" s="755"/>
      <c r="IZD284" s="755"/>
      <c r="IZE284" s="755"/>
      <c r="IZF284" s="755"/>
      <c r="IZG284" s="755"/>
      <c r="IZH284" s="755"/>
      <c r="IZI284" s="755"/>
      <c r="IZJ284" s="755"/>
      <c r="IZK284" s="755"/>
      <c r="IZL284" s="755"/>
      <c r="IZM284" s="755"/>
      <c r="IZN284" s="755"/>
      <c r="IZO284" s="755"/>
      <c r="IZP284" s="755"/>
      <c r="IZQ284" s="755"/>
      <c r="IZR284" s="755"/>
      <c r="IZS284" s="755"/>
      <c r="IZT284" s="755"/>
      <c r="IZU284" s="755"/>
      <c r="IZV284" s="755"/>
      <c r="IZW284" s="755"/>
      <c r="IZX284" s="755"/>
      <c r="IZY284" s="755"/>
      <c r="IZZ284" s="755"/>
      <c r="JAA284" s="755"/>
      <c r="JAB284" s="755"/>
      <c r="JAC284" s="755"/>
      <c r="JAD284" s="755"/>
      <c r="JAE284" s="755"/>
      <c r="JAF284" s="755"/>
      <c r="JAG284" s="755"/>
      <c r="JAH284" s="755"/>
      <c r="JAI284" s="755"/>
      <c r="JAJ284" s="755"/>
      <c r="JAK284" s="755"/>
      <c r="JAL284" s="755"/>
      <c r="JAM284" s="755"/>
      <c r="JAN284" s="755"/>
      <c r="JAO284" s="755"/>
      <c r="JAP284" s="755"/>
      <c r="JAQ284" s="755"/>
      <c r="JAR284" s="755"/>
      <c r="JAS284" s="755"/>
      <c r="JAT284" s="755"/>
      <c r="JAU284" s="755"/>
      <c r="JAV284" s="755"/>
      <c r="JAW284" s="755"/>
      <c r="JAX284" s="755"/>
      <c r="JAY284" s="755"/>
      <c r="JAZ284" s="755"/>
      <c r="JBA284" s="755"/>
      <c r="JBB284" s="755"/>
      <c r="JBC284" s="755"/>
      <c r="JBD284" s="755"/>
      <c r="JBE284" s="755"/>
      <c r="JBF284" s="755"/>
      <c r="JBG284" s="755"/>
      <c r="JBH284" s="755"/>
      <c r="JBI284" s="755"/>
      <c r="JBJ284" s="755"/>
      <c r="JBK284" s="755"/>
      <c r="JBL284" s="755"/>
      <c r="JBM284" s="755"/>
      <c r="JBN284" s="755"/>
      <c r="JBO284" s="755"/>
      <c r="JBP284" s="755"/>
      <c r="JBQ284" s="755"/>
      <c r="JBR284" s="755"/>
      <c r="JBS284" s="755"/>
      <c r="JBT284" s="755"/>
      <c r="JBU284" s="755"/>
      <c r="JBV284" s="755"/>
      <c r="JBW284" s="755"/>
      <c r="JBX284" s="755"/>
      <c r="JBY284" s="755"/>
      <c r="JBZ284" s="755"/>
      <c r="JCA284" s="755"/>
      <c r="JCB284" s="755"/>
      <c r="JCC284" s="755"/>
      <c r="JCD284" s="755"/>
      <c r="JCE284" s="755"/>
      <c r="JCF284" s="755"/>
      <c r="JCG284" s="755"/>
      <c r="JCH284" s="755"/>
      <c r="JCI284" s="755"/>
      <c r="JCJ284" s="755"/>
      <c r="JCK284" s="755"/>
      <c r="JCL284" s="755"/>
      <c r="JCM284" s="755"/>
      <c r="JCN284" s="755"/>
      <c r="JCO284" s="755"/>
      <c r="JCP284" s="755"/>
      <c r="JCQ284" s="755"/>
      <c r="JCR284" s="755"/>
      <c r="JCS284" s="755"/>
      <c r="JCT284" s="755"/>
      <c r="JCU284" s="755"/>
      <c r="JCV284" s="755"/>
      <c r="JCW284" s="755"/>
      <c r="JCX284" s="755"/>
      <c r="JCY284" s="755"/>
      <c r="JCZ284" s="755"/>
      <c r="JDA284" s="755"/>
      <c r="JDB284" s="755"/>
      <c r="JDC284" s="755"/>
      <c r="JDD284" s="755"/>
      <c r="JDE284" s="755"/>
      <c r="JDF284" s="755"/>
      <c r="JDG284" s="755"/>
      <c r="JDH284" s="755"/>
      <c r="JDI284" s="755"/>
      <c r="JDJ284" s="755"/>
      <c r="JDK284" s="755"/>
      <c r="JDL284" s="755"/>
      <c r="JDM284" s="755"/>
      <c r="JDN284" s="755"/>
      <c r="JDO284" s="755"/>
      <c r="JDP284" s="755"/>
      <c r="JDQ284" s="755"/>
      <c r="JDR284" s="755"/>
      <c r="JDS284" s="755"/>
      <c r="JDT284" s="755"/>
      <c r="JDU284" s="755"/>
      <c r="JDV284" s="755"/>
      <c r="JDW284" s="755"/>
      <c r="JDX284" s="755"/>
      <c r="JDY284" s="755"/>
      <c r="JDZ284" s="755"/>
      <c r="JEA284" s="755"/>
      <c r="JEB284" s="755"/>
      <c r="JEC284" s="755"/>
      <c r="JED284" s="755"/>
      <c r="JEE284" s="755"/>
      <c r="JEF284" s="755"/>
      <c r="JEG284" s="755"/>
      <c r="JEH284" s="755"/>
      <c r="JEI284" s="755"/>
      <c r="JEJ284" s="755"/>
      <c r="JEK284" s="755"/>
      <c r="JEL284" s="755"/>
      <c r="JEM284" s="755"/>
      <c r="JEN284" s="755"/>
      <c r="JEO284" s="755"/>
      <c r="JEP284" s="755"/>
      <c r="JEQ284" s="755"/>
      <c r="JER284" s="755"/>
      <c r="JES284" s="755"/>
      <c r="JET284" s="755"/>
      <c r="JEU284" s="755"/>
      <c r="JEV284" s="755"/>
      <c r="JEW284" s="755"/>
      <c r="JEX284" s="755"/>
      <c r="JEY284" s="755"/>
      <c r="JEZ284" s="755"/>
      <c r="JFA284" s="755"/>
      <c r="JFB284" s="755"/>
      <c r="JFC284" s="755"/>
      <c r="JFD284" s="755"/>
      <c r="JFE284" s="755"/>
      <c r="JFF284" s="755"/>
      <c r="JFG284" s="755"/>
      <c r="JFH284" s="755"/>
      <c r="JFI284" s="755"/>
      <c r="JFJ284" s="755"/>
      <c r="JFK284" s="755"/>
      <c r="JFL284" s="755"/>
      <c r="JFM284" s="755"/>
      <c r="JFN284" s="755"/>
      <c r="JFO284" s="755"/>
      <c r="JFP284" s="755"/>
      <c r="JFQ284" s="755"/>
      <c r="JFR284" s="755"/>
      <c r="JFS284" s="755"/>
      <c r="JFT284" s="755"/>
      <c r="JFU284" s="755"/>
      <c r="JFV284" s="755"/>
      <c r="JFW284" s="755"/>
      <c r="JFX284" s="755"/>
      <c r="JFY284" s="755"/>
      <c r="JFZ284" s="755"/>
      <c r="JGA284" s="755"/>
      <c r="JGB284" s="755"/>
      <c r="JGC284" s="755"/>
      <c r="JGD284" s="755"/>
      <c r="JGE284" s="755"/>
      <c r="JGF284" s="755"/>
      <c r="JGG284" s="755"/>
      <c r="JGH284" s="755"/>
      <c r="JGI284" s="755"/>
      <c r="JGJ284" s="755"/>
      <c r="JGK284" s="755"/>
      <c r="JGL284" s="755"/>
      <c r="JGM284" s="755"/>
      <c r="JGN284" s="755"/>
      <c r="JGO284" s="755"/>
      <c r="JGP284" s="755"/>
      <c r="JGQ284" s="755"/>
      <c r="JGR284" s="755"/>
      <c r="JGS284" s="755"/>
      <c r="JGT284" s="755"/>
      <c r="JGU284" s="755"/>
      <c r="JGV284" s="755"/>
      <c r="JGW284" s="755"/>
      <c r="JGX284" s="755"/>
      <c r="JGY284" s="755"/>
      <c r="JGZ284" s="755"/>
      <c r="JHA284" s="755"/>
      <c r="JHB284" s="755"/>
      <c r="JHC284" s="755"/>
      <c r="JHD284" s="755"/>
      <c r="JHE284" s="755"/>
      <c r="JHF284" s="755"/>
      <c r="JHG284" s="755"/>
      <c r="JHH284" s="755"/>
      <c r="JHI284" s="755"/>
      <c r="JHJ284" s="755"/>
      <c r="JHK284" s="755"/>
      <c r="JHL284" s="755"/>
      <c r="JHM284" s="755"/>
      <c r="JHN284" s="755"/>
      <c r="JHO284" s="755"/>
      <c r="JHP284" s="755"/>
      <c r="JHQ284" s="755"/>
      <c r="JHR284" s="755"/>
      <c r="JHS284" s="755"/>
      <c r="JHT284" s="755"/>
      <c r="JHU284" s="755"/>
      <c r="JHV284" s="755"/>
      <c r="JHW284" s="755"/>
      <c r="JHX284" s="755"/>
      <c r="JHY284" s="755"/>
      <c r="JHZ284" s="755"/>
      <c r="JIA284" s="755"/>
      <c r="JIB284" s="755"/>
      <c r="JIC284" s="755"/>
      <c r="JID284" s="755"/>
      <c r="JIE284" s="755"/>
      <c r="JIF284" s="755"/>
      <c r="JIG284" s="755"/>
      <c r="JIH284" s="755"/>
      <c r="JII284" s="755"/>
      <c r="JIJ284" s="755"/>
      <c r="JIK284" s="755"/>
      <c r="JIL284" s="755"/>
      <c r="JIM284" s="755"/>
      <c r="JIN284" s="755"/>
      <c r="JIO284" s="755"/>
      <c r="JIP284" s="755"/>
      <c r="JIQ284" s="755"/>
      <c r="JIR284" s="755"/>
      <c r="JIS284" s="755"/>
      <c r="JIT284" s="755"/>
      <c r="JIU284" s="755"/>
      <c r="JIV284" s="755"/>
      <c r="JIW284" s="755"/>
      <c r="JIX284" s="755"/>
      <c r="JIY284" s="755"/>
      <c r="JIZ284" s="755"/>
      <c r="JJA284" s="755"/>
      <c r="JJB284" s="755"/>
      <c r="JJC284" s="755"/>
      <c r="JJD284" s="755"/>
      <c r="JJE284" s="755"/>
      <c r="JJF284" s="755"/>
      <c r="JJG284" s="755"/>
      <c r="JJH284" s="755"/>
      <c r="JJI284" s="755"/>
      <c r="JJJ284" s="755"/>
      <c r="JJK284" s="755"/>
      <c r="JJL284" s="755"/>
      <c r="JJM284" s="755"/>
      <c r="JJN284" s="755"/>
      <c r="JJO284" s="755"/>
      <c r="JJP284" s="755"/>
      <c r="JJQ284" s="755"/>
      <c r="JJR284" s="755"/>
      <c r="JJS284" s="755"/>
      <c r="JJT284" s="755"/>
      <c r="JJU284" s="755"/>
      <c r="JJV284" s="755"/>
      <c r="JJW284" s="755"/>
      <c r="JJX284" s="755"/>
      <c r="JJY284" s="755"/>
      <c r="JJZ284" s="755"/>
      <c r="JKA284" s="755"/>
      <c r="JKB284" s="755"/>
      <c r="JKC284" s="755"/>
      <c r="JKD284" s="755"/>
      <c r="JKE284" s="755"/>
      <c r="JKF284" s="755"/>
      <c r="JKG284" s="755"/>
      <c r="JKH284" s="755"/>
      <c r="JKI284" s="755"/>
      <c r="JKJ284" s="755"/>
      <c r="JKK284" s="755"/>
      <c r="JKL284" s="755"/>
      <c r="JKM284" s="755"/>
      <c r="JKN284" s="755"/>
      <c r="JKO284" s="755"/>
      <c r="JKP284" s="755"/>
      <c r="JKQ284" s="755"/>
      <c r="JKR284" s="755"/>
      <c r="JKS284" s="755"/>
      <c r="JKT284" s="755"/>
      <c r="JKU284" s="755"/>
      <c r="JKV284" s="755"/>
      <c r="JKW284" s="755"/>
      <c r="JKX284" s="755"/>
      <c r="JKY284" s="755"/>
      <c r="JKZ284" s="755"/>
      <c r="JLA284" s="755"/>
      <c r="JLB284" s="755"/>
      <c r="JLC284" s="755"/>
      <c r="JLD284" s="755"/>
      <c r="JLE284" s="755"/>
      <c r="JLF284" s="755"/>
      <c r="JLG284" s="755"/>
      <c r="JLH284" s="755"/>
      <c r="JLI284" s="755"/>
      <c r="JLJ284" s="755"/>
      <c r="JLK284" s="755"/>
      <c r="JLL284" s="755"/>
      <c r="JLM284" s="755"/>
      <c r="JLN284" s="755"/>
      <c r="JLO284" s="755"/>
      <c r="JLP284" s="755"/>
      <c r="JLQ284" s="755"/>
      <c r="JLR284" s="755"/>
      <c r="JLS284" s="755"/>
      <c r="JLT284" s="755"/>
      <c r="JLU284" s="755"/>
      <c r="JLV284" s="755"/>
      <c r="JLW284" s="755"/>
      <c r="JLX284" s="755"/>
      <c r="JLY284" s="755"/>
      <c r="JLZ284" s="755"/>
      <c r="JMA284" s="755"/>
      <c r="JMB284" s="755"/>
      <c r="JMC284" s="755"/>
      <c r="JMD284" s="755"/>
      <c r="JME284" s="755"/>
      <c r="JMF284" s="755"/>
      <c r="JMG284" s="755"/>
      <c r="JMH284" s="755"/>
      <c r="JMI284" s="755"/>
      <c r="JMJ284" s="755"/>
      <c r="JMK284" s="755"/>
      <c r="JML284" s="755"/>
      <c r="JMM284" s="755"/>
      <c r="JMN284" s="755"/>
      <c r="JMO284" s="755"/>
      <c r="JMP284" s="755"/>
      <c r="JMQ284" s="755"/>
      <c r="JMR284" s="755"/>
      <c r="JMS284" s="755"/>
      <c r="JMT284" s="755"/>
      <c r="JMU284" s="755"/>
      <c r="JMV284" s="755"/>
      <c r="JMW284" s="755"/>
      <c r="JMX284" s="755"/>
      <c r="JMY284" s="755"/>
      <c r="JMZ284" s="755"/>
      <c r="JNA284" s="755"/>
      <c r="JNB284" s="755"/>
      <c r="JNC284" s="755"/>
      <c r="JND284" s="755"/>
      <c r="JNE284" s="755"/>
      <c r="JNF284" s="755"/>
      <c r="JNG284" s="755"/>
      <c r="JNH284" s="755"/>
      <c r="JNI284" s="755"/>
      <c r="JNJ284" s="755"/>
      <c r="JNK284" s="755"/>
      <c r="JNL284" s="755"/>
      <c r="JNM284" s="755"/>
      <c r="JNN284" s="755"/>
      <c r="JNO284" s="755"/>
      <c r="JNP284" s="755"/>
      <c r="JNQ284" s="755"/>
      <c r="JNR284" s="755"/>
      <c r="JNS284" s="755"/>
      <c r="JNT284" s="755"/>
      <c r="JNU284" s="755"/>
      <c r="JNV284" s="755"/>
      <c r="JNW284" s="755"/>
      <c r="JNX284" s="755"/>
      <c r="JNY284" s="755"/>
      <c r="JNZ284" s="755"/>
      <c r="JOA284" s="755"/>
      <c r="JOB284" s="755"/>
      <c r="JOC284" s="755"/>
      <c r="JOD284" s="755"/>
      <c r="JOE284" s="755"/>
      <c r="JOF284" s="755"/>
      <c r="JOG284" s="755"/>
      <c r="JOH284" s="755"/>
      <c r="JOI284" s="755"/>
      <c r="JOJ284" s="755"/>
      <c r="JOK284" s="755"/>
      <c r="JOL284" s="755"/>
      <c r="JOM284" s="755"/>
      <c r="JON284" s="755"/>
      <c r="JOO284" s="755"/>
      <c r="JOP284" s="755"/>
      <c r="JOQ284" s="755"/>
      <c r="JOR284" s="755"/>
      <c r="JOS284" s="755"/>
      <c r="JOT284" s="755"/>
      <c r="JOU284" s="755"/>
      <c r="JOV284" s="755"/>
      <c r="JOW284" s="755"/>
      <c r="JOX284" s="755"/>
      <c r="JOY284" s="755"/>
      <c r="JOZ284" s="755"/>
      <c r="JPA284" s="755"/>
      <c r="JPB284" s="755"/>
      <c r="JPC284" s="755"/>
      <c r="JPD284" s="755"/>
      <c r="JPE284" s="755"/>
      <c r="JPF284" s="755"/>
      <c r="JPG284" s="755"/>
      <c r="JPH284" s="755"/>
      <c r="JPI284" s="755"/>
      <c r="JPJ284" s="755"/>
      <c r="JPK284" s="755"/>
      <c r="JPL284" s="755"/>
      <c r="JPM284" s="755"/>
      <c r="JPN284" s="755"/>
      <c r="JPO284" s="755"/>
      <c r="JPP284" s="755"/>
      <c r="JPQ284" s="755"/>
      <c r="JPR284" s="755"/>
      <c r="JPS284" s="755"/>
      <c r="JPT284" s="755"/>
      <c r="JPU284" s="755"/>
      <c r="JPV284" s="755"/>
      <c r="JPW284" s="755"/>
      <c r="JPX284" s="755"/>
      <c r="JPY284" s="755"/>
      <c r="JPZ284" s="755"/>
      <c r="JQA284" s="755"/>
      <c r="JQB284" s="755"/>
      <c r="JQC284" s="755"/>
      <c r="JQD284" s="755"/>
      <c r="JQE284" s="755"/>
      <c r="JQF284" s="755"/>
      <c r="JQG284" s="755"/>
      <c r="JQH284" s="755"/>
      <c r="JQI284" s="755"/>
      <c r="JQJ284" s="755"/>
      <c r="JQK284" s="755"/>
      <c r="JQL284" s="755"/>
      <c r="JQM284" s="755"/>
      <c r="JQN284" s="755"/>
      <c r="JQO284" s="755"/>
      <c r="JQP284" s="755"/>
      <c r="JQQ284" s="755"/>
      <c r="JQR284" s="755"/>
      <c r="JQS284" s="755"/>
      <c r="JQT284" s="755"/>
      <c r="JQU284" s="755"/>
      <c r="JQV284" s="755"/>
      <c r="JQW284" s="755"/>
      <c r="JQX284" s="755"/>
      <c r="JQY284" s="755"/>
      <c r="JQZ284" s="755"/>
      <c r="JRA284" s="755"/>
      <c r="JRB284" s="755"/>
      <c r="JRC284" s="755"/>
      <c r="JRD284" s="755"/>
      <c r="JRE284" s="755"/>
      <c r="JRF284" s="755"/>
      <c r="JRG284" s="755"/>
      <c r="JRH284" s="755"/>
      <c r="JRI284" s="755"/>
      <c r="JRJ284" s="755"/>
      <c r="JRK284" s="755"/>
      <c r="JRL284" s="755"/>
      <c r="JRM284" s="755"/>
      <c r="JRN284" s="755"/>
      <c r="JRO284" s="755"/>
      <c r="JRP284" s="755"/>
      <c r="JRQ284" s="755"/>
      <c r="JRR284" s="755"/>
      <c r="JRS284" s="755"/>
      <c r="JRT284" s="755"/>
      <c r="JRU284" s="755"/>
      <c r="JRV284" s="755"/>
      <c r="JRW284" s="755"/>
      <c r="JRX284" s="755"/>
      <c r="JRY284" s="755"/>
      <c r="JRZ284" s="755"/>
      <c r="JSA284" s="755"/>
      <c r="JSB284" s="755"/>
      <c r="JSC284" s="755"/>
      <c r="JSD284" s="755"/>
      <c r="JSE284" s="755"/>
      <c r="JSF284" s="755"/>
      <c r="JSG284" s="755"/>
      <c r="JSH284" s="755"/>
      <c r="JSI284" s="755"/>
      <c r="JSJ284" s="755"/>
      <c r="JSK284" s="755"/>
      <c r="JSL284" s="755"/>
      <c r="JSM284" s="755"/>
      <c r="JSN284" s="755"/>
      <c r="JSO284" s="755"/>
      <c r="JSP284" s="755"/>
      <c r="JSQ284" s="755"/>
      <c r="JSR284" s="755"/>
      <c r="JSS284" s="755"/>
      <c r="JST284" s="755"/>
      <c r="JSU284" s="755"/>
      <c r="JSV284" s="755"/>
      <c r="JSW284" s="755"/>
      <c r="JSX284" s="755"/>
      <c r="JSY284" s="755"/>
      <c r="JSZ284" s="755"/>
      <c r="JTA284" s="755"/>
      <c r="JTB284" s="755"/>
      <c r="JTC284" s="755"/>
      <c r="JTD284" s="755"/>
      <c r="JTE284" s="755"/>
      <c r="JTF284" s="755"/>
      <c r="JTG284" s="755"/>
      <c r="JTH284" s="755"/>
      <c r="JTI284" s="755"/>
      <c r="JTJ284" s="755"/>
      <c r="JTK284" s="755"/>
      <c r="JTL284" s="755"/>
      <c r="JTM284" s="755"/>
      <c r="JTN284" s="755"/>
      <c r="JTO284" s="755"/>
      <c r="JTP284" s="755"/>
      <c r="JTQ284" s="755"/>
      <c r="JTR284" s="755"/>
      <c r="JTS284" s="755"/>
      <c r="JTT284" s="755"/>
      <c r="JTU284" s="755"/>
      <c r="JTV284" s="755"/>
      <c r="JTW284" s="755"/>
      <c r="JTX284" s="755"/>
      <c r="JTY284" s="755"/>
      <c r="JTZ284" s="755"/>
      <c r="JUA284" s="755"/>
      <c r="JUB284" s="755"/>
      <c r="JUC284" s="755"/>
      <c r="JUD284" s="755"/>
      <c r="JUE284" s="755"/>
      <c r="JUF284" s="755"/>
      <c r="JUG284" s="755"/>
      <c r="JUH284" s="755"/>
      <c r="JUI284" s="755"/>
      <c r="JUJ284" s="755"/>
      <c r="JUK284" s="755"/>
      <c r="JUL284" s="755"/>
      <c r="JUM284" s="755"/>
      <c r="JUN284" s="755"/>
      <c r="JUO284" s="755"/>
      <c r="JUP284" s="755"/>
      <c r="JUQ284" s="755"/>
      <c r="JUR284" s="755"/>
      <c r="JUS284" s="755"/>
      <c r="JUT284" s="755"/>
      <c r="JUU284" s="755"/>
      <c r="JUV284" s="755"/>
      <c r="JUW284" s="755"/>
      <c r="JUX284" s="755"/>
      <c r="JUY284" s="755"/>
      <c r="JUZ284" s="755"/>
      <c r="JVA284" s="755"/>
      <c r="JVB284" s="755"/>
      <c r="JVC284" s="755"/>
      <c r="JVD284" s="755"/>
      <c r="JVE284" s="755"/>
      <c r="JVF284" s="755"/>
      <c r="JVG284" s="755"/>
      <c r="JVH284" s="755"/>
      <c r="JVI284" s="755"/>
      <c r="JVJ284" s="755"/>
      <c r="JVK284" s="755"/>
      <c r="JVL284" s="755"/>
      <c r="JVM284" s="755"/>
      <c r="JVN284" s="755"/>
      <c r="JVO284" s="755"/>
      <c r="JVP284" s="755"/>
      <c r="JVQ284" s="755"/>
      <c r="JVR284" s="755"/>
      <c r="JVS284" s="755"/>
      <c r="JVT284" s="755"/>
      <c r="JVU284" s="755"/>
      <c r="JVV284" s="755"/>
      <c r="JVW284" s="755"/>
      <c r="JVX284" s="755"/>
      <c r="JVY284" s="755"/>
      <c r="JVZ284" s="755"/>
      <c r="JWA284" s="755"/>
      <c r="JWB284" s="755"/>
      <c r="JWC284" s="755"/>
      <c r="JWD284" s="755"/>
      <c r="JWE284" s="755"/>
      <c r="JWF284" s="755"/>
      <c r="JWG284" s="755"/>
      <c r="JWH284" s="755"/>
      <c r="JWI284" s="755"/>
      <c r="JWJ284" s="755"/>
      <c r="JWK284" s="755"/>
      <c r="JWL284" s="755"/>
      <c r="JWM284" s="755"/>
      <c r="JWN284" s="755"/>
      <c r="JWO284" s="755"/>
      <c r="JWP284" s="755"/>
      <c r="JWQ284" s="755"/>
      <c r="JWR284" s="755"/>
      <c r="JWS284" s="755"/>
      <c r="JWT284" s="755"/>
      <c r="JWU284" s="755"/>
      <c r="JWV284" s="755"/>
      <c r="JWW284" s="755"/>
      <c r="JWX284" s="755"/>
      <c r="JWY284" s="755"/>
      <c r="JWZ284" s="755"/>
      <c r="JXA284" s="755"/>
      <c r="JXB284" s="755"/>
      <c r="JXC284" s="755"/>
      <c r="JXD284" s="755"/>
      <c r="JXE284" s="755"/>
      <c r="JXF284" s="755"/>
      <c r="JXG284" s="755"/>
      <c r="JXH284" s="755"/>
      <c r="JXI284" s="755"/>
      <c r="JXJ284" s="755"/>
      <c r="JXK284" s="755"/>
      <c r="JXL284" s="755"/>
      <c r="JXM284" s="755"/>
      <c r="JXN284" s="755"/>
      <c r="JXO284" s="755"/>
      <c r="JXP284" s="755"/>
      <c r="JXQ284" s="755"/>
      <c r="JXR284" s="755"/>
      <c r="JXS284" s="755"/>
      <c r="JXT284" s="755"/>
      <c r="JXU284" s="755"/>
      <c r="JXV284" s="755"/>
      <c r="JXW284" s="755"/>
      <c r="JXX284" s="755"/>
      <c r="JXY284" s="755"/>
      <c r="JXZ284" s="755"/>
      <c r="JYA284" s="755"/>
      <c r="JYB284" s="755"/>
      <c r="JYC284" s="755"/>
      <c r="JYD284" s="755"/>
      <c r="JYE284" s="755"/>
      <c r="JYF284" s="755"/>
      <c r="JYG284" s="755"/>
      <c r="JYH284" s="755"/>
      <c r="JYI284" s="755"/>
      <c r="JYJ284" s="755"/>
      <c r="JYK284" s="755"/>
      <c r="JYL284" s="755"/>
      <c r="JYM284" s="755"/>
      <c r="JYN284" s="755"/>
      <c r="JYO284" s="755"/>
      <c r="JYP284" s="755"/>
      <c r="JYQ284" s="755"/>
      <c r="JYR284" s="755"/>
      <c r="JYS284" s="755"/>
      <c r="JYT284" s="755"/>
      <c r="JYU284" s="755"/>
      <c r="JYV284" s="755"/>
      <c r="JYW284" s="755"/>
      <c r="JYX284" s="755"/>
      <c r="JYY284" s="755"/>
      <c r="JYZ284" s="755"/>
      <c r="JZA284" s="755"/>
      <c r="JZB284" s="755"/>
      <c r="JZC284" s="755"/>
      <c r="JZD284" s="755"/>
      <c r="JZE284" s="755"/>
      <c r="JZF284" s="755"/>
      <c r="JZG284" s="755"/>
      <c r="JZH284" s="755"/>
      <c r="JZI284" s="755"/>
      <c r="JZJ284" s="755"/>
      <c r="JZK284" s="755"/>
      <c r="JZL284" s="755"/>
      <c r="JZM284" s="755"/>
      <c r="JZN284" s="755"/>
      <c r="JZO284" s="755"/>
      <c r="JZP284" s="755"/>
      <c r="JZQ284" s="755"/>
      <c r="JZR284" s="755"/>
      <c r="JZS284" s="755"/>
      <c r="JZT284" s="755"/>
      <c r="JZU284" s="755"/>
      <c r="JZV284" s="755"/>
      <c r="JZW284" s="755"/>
      <c r="JZX284" s="755"/>
      <c r="JZY284" s="755"/>
      <c r="JZZ284" s="755"/>
      <c r="KAA284" s="755"/>
      <c r="KAB284" s="755"/>
      <c r="KAC284" s="755"/>
      <c r="KAD284" s="755"/>
      <c r="KAE284" s="755"/>
      <c r="KAF284" s="755"/>
      <c r="KAG284" s="755"/>
      <c r="KAH284" s="755"/>
      <c r="KAI284" s="755"/>
      <c r="KAJ284" s="755"/>
      <c r="KAK284" s="755"/>
      <c r="KAL284" s="755"/>
      <c r="KAM284" s="755"/>
      <c r="KAN284" s="755"/>
      <c r="KAO284" s="755"/>
      <c r="KAP284" s="755"/>
      <c r="KAQ284" s="755"/>
      <c r="KAR284" s="755"/>
      <c r="KAS284" s="755"/>
      <c r="KAT284" s="755"/>
      <c r="KAU284" s="755"/>
      <c r="KAV284" s="755"/>
      <c r="KAW284" s="755"/>
      <c r="KAX284" s="755"/>
      <c r="KAY284" s="755"/>
      <c r="KAZ284" s="755"/>
      <c r="KBA284" s="755"/>
      <c r="KBB284" s="755"/>
      <c r="KBC284" s="755"/>
      <c r="KBD284" s="755"/>
      <c r="KBE284" s="755"/>
      <c r="KBF284" s="755"/>
      <c r="KBG284" s="755"/>
      <c r="KBH284" s="755"/>
      <c r="KBI284" s="755"/>
      <c r="KBJ284" s="755"/>
      <c r="KBK284" s="755"/>
      <c r="KBL284" s="755"/>
      <c r="KBM284" s="755"/>
      <c r="KBN284" s="755"/>
      <c r="KBO284" s="755"/>
      <c r="KBP284" s="755"/>
      <c r="KBQ284" s="755"/>
      <c r="KBR284" s="755"/>
      <c r="KBS284" s="755"/>
      <c r="KBT284" s="755"/>
      <c r="KBU284" s="755"/>
      <c r="KBV284" s="755"/>
      <c r="KBW284" s="755"/>
      <c r="KBX284" s="755"/>
      <c r="KBY284" s="755"/>
      <c r="KBZ284" s="755"/>
      <c r="KCA284" s="755"/>
      <c r="KCB284" s="755"/>
      <c r="KCC284" s="755"/>
      <c r="KCD284" s="755"/>
      <c r="KCE284" s="755"/>
      <c r="KCF284" s="755"/>
      <c r="KCG284" s="755"/>
      <c r="KCH284" s="755"/>
      <c r="KCI284" s="755"/>
      <c r="KCJ284" s="755"/>
      <c r="KCK284" s="755"/>
      <c r="KCL284" s="755"/>
      <c r="KCM284" s="755"/>
      <c r="KCN284" s="755"/>
      <c r="KCO284" s="755"/>
      <c r="KCP284" s="755"/>
      <c r="KCQ284" s="755"/>
      <c r="KCR284" s="755"/>
      <c r="KCS284" s="755"/>
      <c r="KCT284" s="755"/>
      <c r="KCU284" s="755"/>
      <c r="KCV284" s="755"/>
      <c r="KCW284" s="755"/>
      <c r="KCX284" s="755"/>
      <c r="KCY284" s="755"/>
      <c r="KCZ284" s="755"/>
      <c r="KDA284" s="755"/>
      <c r="KDB284" s="755"/>
      <c r="KDC284" s="755"/>
      <c r="KDD284" s="755"/>
      <c r="KDE284" s="755"/>
      <c r="KDF284" s="755"/>
      <c r="KDG284" s="755"/>
      <c r="KDH284" s="755"/>
      <c r="KDI284" s="755"/>
      <c r="KDJ284" s="755"/>
      <c r="KDK284" s="755"/>
      <c r="KDL284" s="755"/>
      <c r="KDM284" s="755"/>
      <c r="KDN284" s="755"/>
      <c r="KDO284" s="755"/>
      <c r="KDP284" s="755"/>
      <c r="KDQ284" s="755"/>
      <c r="KDR284" s="755"/>
      <c r="KDS284" s="755"/>
      <c r="KDT284" s="755"/>
      <c r="KDU284" s="755"/>
      <c r="KDV284" s="755"/>
      <c r="KDW284" s="755"/>
      <c r="KDX284" s="755"/>
      <c r="KDY284" s="755"/>
      <c r="KDZ284" s="755"/>
      <c r="KEA284" s="755"/>
      <c r="KEB284" s="755"/>
      <c r="KEC284" s="755"/>
      <c r="KED284" s="755"/>
      <c r="KEE284" s="755"/>
      <c r="KEF284" s="755"/>
      <c r="KEG284" s="755"/>
      <c r="KEH284" s="755"/>
      <c r="KEI284" s="755"/>
      <c r="KEJ284" s="755"/>
      <c r="KEK284" s="755"/>
      <c r="KEL284" s="755"/>
      <c r="KEM284" s="755"/>
      <c r="KEN284" s="755"/>
      <c r="KEO284" s="755"/>
      <c r="KEP284" s="755"/>
      <c r="KEQ284" s="755"/>
      <c r="KER284" s="755"/>
      <c r="KES284" s="755"/>
      <c r="KET284" s="755"/>
      <c r="KEU284" s="755"/>
      <c r="KEV284" s="755"/>
      <c r="KEW284" s="755"/>
      <c r="KEX284" s="755"/>
      <c r="KEY284" s="755"/>
      <c r="KEZ284" s="755"/>
      <c r="KFA284" s="755"/>
      <c r="KFB284" s="755"/>
      <c r="KFC284" s="755"/>
      <c r="KFD284" s="755"/>
      <c r="KFE284" s="755"/>
      <c r="KFF284" s="755"/>
      <c r="KFG284" s="755"/>
      <c r="KFH284" s="755"/>
      <c r="KFI284" s="755"/>
      <c r="KFJ284" s="755"/>
      <c r="KFK284" s="755"/>
      <c r="KFL284" s="755"/>
      <c r="KFM284" s="755"/>
      <c r="KFN284" s="755"/>
      <c r="KFO284" s="755"/>
      <c r="KFP284" s="755"/>
      <c r="KFQ284" s="755"/>
      <c r="KFR284" s="755"/>
      <c r="KFS284" s="755"/>
      <c r="KFT284" s="755"/>
      <c r="KFU284" s="755"/>
      <c r="KFV284" s="755"/>
      <c r="KFW284" s="755"/>
      <c r="KFX284" s="755"/>
      <c r="KFY284" s="755"/>
      <c r="KFZ284" s="755"/>
      <c r="KGA284" s="755"/>
      <c r="KGB284" s="755"/>
      <c r="KGC284" s="755"/>
      <c r="KGD284" s="755"/>
      <c r="KGE284" s="755"/>
      <c r="KGF284" s="755"/>
      <c r="KGG284" s="755"/>
      <c r="KGH284" s="755"/>
      <c r="KGI284" s="755"/>
      <c r="KGJ284" s="755"/>
      <c r="KGK284" s="755"/>
      <c r="KGL284" s="755"/>
      <c r="KGM284" s="755"/>
      <c r="KGN284" s="755"/>
      <c r="KGO284" s="755"/>
      <c r="KGP284" s="755"/>
      <c r="KGQ284" s="755"/>
      <c r="KGR284" s="755"/>
      <c r="KGS284" s="755"/>
      <c r="KGT284" s="755"/>
      <c r="KGU284" s="755"/>
      <c r="KGV284" s="755"/>
      <c r="KGW284" s="755"/>
      <c r="KGX284" s="755"/>
      <c r="KGY284" s="755"/>
      <c r="KGZ284" s="755"/>
      <c r="KHA284" s="755"/>
      <c r="KHB284" s="755"/>
      <c r="KHC284" s="755"/>
      <c r="KHD284" s="755"/>
      <c r="KHE284" s="755"/>
      <c r="KHF284" s="755"/>
      <c r="KHG284" s="755"/>
      <c r="KHH284" s="755"/>
      <c r="KHI284" s="755"/>
      <c r="KHJ284" s="755"/>
      <c r="KHK284" s="755"/>
      <c r="KHL284" s="755"/>
      <c r="KHM284" s="755"/>
      <c r="KHN284" s="755"/>
      <c r="KHO284" s="755"/>
      <c r="KHP284" s="755"/>
      <c r="KHQ284" s="755"/>
      <c r="KHR284" s="755"/>
      <c r="KHS284" s="755"/>
      <c r="KHT284" s="755"/>
      <c r="KHU284" s="755"/>
      <c r="KHV284" s="755"/>
      <c r="KHW284" s="755"/>
      <c r="KHX284" s="755"/>
      <c r="KHY284" s="755"/>
      <c r="KHZ284" s="755"/>
      <c r="KIA284" s="755"/>
      <c r="KIB284" s="755"/>
      <c r="KIC284" s="755"/>
      <c r="KID284" s="755"/>
      <c r="KIE284" s="755"/>
      <c r="KIF284" s="755"/>
      <c r="KIG284" s="755"/>
      <c r="KIH284" s="755"/>
      <c r="KII284" s="755"/>
      <c r="KIJ284" s="755"/>
      <c r="KIK284" s="755"/>
      <c r="KIL284" s="755"/>
      <c r="KIM284" s="755"/>
      <c r="KIN284" s="755"/>
      <c r="KIO284" s="755"/>
      <c r="KIP284" s="755"/>
      <c r="KIQ284" s="755"/>
      <c r="KIR284" s="755"/>
      <c r="KIS284" s="755"/>
      <c r="KIT284" s="755"/>
      <c r="KIU284" s="755"/>
      <c r="KIV284" s="755"/>
      <c r="KIW284" s="755"/>
      <c r="KIX284" s="755"/>
      <c r="KIY284" s="755"/>
      <c r="KIZ284" s="755"/>
      <c r="KJA284" s="755"/>
      <c r="KJB284" s="755"/>
      <c r="KJC284" s="755"/>
      <c r="KJD284" s="755"/>
      <c r="KJE284" s="755"/>
      <c r="KJF284" s="755"/>
      <c r="KJG284" s="755"/>
      <c r="KJH284" s="755"/>
      <c r="KJI284" s="755"/>
      <c r="KJJ284" s="755"/>
      <c r="KJK284" s="755"/>
      <c r="KJL284" s="755"/>
      <c r="KJM284" s="755"/>
      <c r="KJN284" s="755"/>
      <c r="KJO284" s="755"/>
      <c r="KJP284" s="755"/>
      <c r="KJQ284" s="755"/>
      <c r="KJR284" s="755"/>
      <c r="KJS284" s="755"/>
      <c r="KJT284" s="755"/>
      <c r="KJU284" s="755"/>
      <c r="KJV284" s="755"/>
      <c r="KJW284" s="755"/>
      <c r="KJX284" s="755"/>
      <c r="KJY284" s="755"/>
      <c r="KJZ284" s="755"/>
      <c r="KKA284" s="755"/>
      <c r="KKB284" s="755"/>
      <c r="KKC284" s="755"/>
      <c r="KKD284" s="755"/>
      <c r="KKE284" s="755"/>
      <c r="KKF284" s="755"/>
      <c r="KKG284" s="755"/>
      <c r="KKH284" s="755"/>
      <c r="KKI284" s="755"/>
      <c r="KKJ284" s="755"/>
      <c r="KKK284" s="755"/>
      <c r="KKL284" s="755"/>
      <c r="KKM284" s="755"/>
      <c r="KKN284" s="755"/>
      <c r="KKO284" s="755"/>
      <c r="KKP284" s="755"/>
      <c r="KKQ284" s="755"/>
      <c r="KKR284" s="755"/>
      <c r="KKS284" s="755"/>
      <c r="KKT284" s="755"/>
      <c r="KKU284" s="755"/>
      <c r="KKV284" s="755"/>
      <c r="KKW284" s="755"/>
      <c r="KKX284" s="755"/>
      <c r="KKY284" s="755"/>
      <c r="KKZ284" s="755"/>
      <c r="KLA284" s="755"/>
      <c r="KLB284" s="755"/>
      <c r="KLC284" s="755"/>
      <c r="KLD284" s="755"/>
      <c r="KLE284" s="755"/>
      <c r="KLF284" s="755"/>
      <c r="KLG284" s="755"/>
      <c r="KLH284" s="755"/>
      <c r="KLI284" s="755"/>
      <c r="KLJ284" s="755"/>
      <c r="KLK284" s="755"/>
      <c r="KLL284" s="755"/>
      <c r="KLM284" s="755"/>
      <c r="KLN284" s="755"/>
      <c r="KLO284" s="755"/>
      <c r="KLP284" s="755"/>
      <c r="KLQ284" s="755"/>
      <c r="KLR284" s="755"/>
      <c r="KLS284" s="755"/>
      <c r="KLT284" s="755"/>
      <c r="KLU284" s="755"/>
      <c r="KLV284" s="755"/>
      <c r="KLW284" s="755"/>
      <c r="KLX284" s="755"/>
      <c r="KLY284" s="755"/>
      <c r="KLZ284" s="755"/>
      <c r="KMA284" s="755"/>
      <c r="KMB284" s="755"/>
      <c r="KMC284" s="755"/>
      <c r="KMD284" s="755"/>
      <c r="KME284" s="755"/>
      <c r="KMF284" s="755"/>
      <c r="KMG284" s="755"/>
      <c r="KMH284" s="755"/>
      <c r="KMI284" s="755"/>
      <c r="KMJ284" s="755"/>
      <c r="KMK284" s="755"/>
      <c r="KML284" s="755"/>
      <c r="KMM284" s="755"/>
      <c r="KMN284" s="755"/>
      <c r="KMO284" s="755"/>
      <c r="KMP284" s="755"/>
      <c r="KMQ284" s="755"/>
      <c r="KMR284" s="755"/>
      <c r="KMS284" s="755"/>
      <c r="KMT284" s="755"/>
      <c r="KMU284" s="755"/>
      <c r="KMV284" s="755"/>
      <c r="KMW284" s="755"/>
      <c r="KMX284" s="755"/>
      <c r="KMY284" s="755"/>
      <c r="KMZ284" s="755"/>
      <c r="KNA284" s="755"/>
      <c r="KNB284" s="755"/>
      <c r="KNC284" s="755"/>
      <c r="KND284" s="755"/>
      <c r="KNE284" s="755"/>
      <c r="KNF284" s="755"/>
      <c r="KNG284" s="755"/>
      <c r="KNH284" s="755"/>
      <c r="KNI284" s="755"/>
      <c r="KNJ284" s="755"/>
      <c r="KNK284" s="755"/>
      <c r="KNL284" s="755"/>
      <c r="KNM284" s="755"/>
      <c r="KNN284" s="755"/>
      <c r="KNO284" s="755"/>
      <c r="KNP284" s="755"/>
      <c r="KNQ284" s="755"/>
      <c r="KNR284" s="755"/>
      <c r="KNS284" s="755"/>
      <c r="KNT284" s="755"/>
      <c r="KNU284" s="755"/>
      <c r="KNV284" s="755"/>
      <c r="KNW284" s="755"/>
      <c r="KNX284" s="755"/>
      <c r="KNY284" s="755"/>
      <c r="KNZ284" s="755"/>
      <c r="KOA284" s="755"/>
      <c r="KOB284" s="755"/>
      <c r="KOC284" s="755"/>
      <c r="KOD284" s="755"/>
      <c r="KOE284" s="755"/>
      <c r="KOF284" s="755"/>
      <c r="KOG284" s="755"/>
      <c r="KOH284" s="755"/>
      <c r="KOI284" s="755"/>
      <c r="KOJ284" s="755"/>
      <c r="KOK284" s="755"/>
      <c r="KOL284" s="755"/>
      <c r="KOM284" s="755"/>
      <c r="KON284" s="755"/>
      <c r="KOO284" s="755"/>
      <c r="KOP284" s="755"/>
      <c r="KOQ284" s="755"/>
      <c r="KOR284" s="755"/>
      <c r="KOS284" s="755"/>
      <c r="KOT284" s="755"/>
      <c r="KOU284" s="755"/>
      <c r="KOV284" s="755"/>
      <c r="KOW284" s="755"/>
      <c r="KOX284" s="755"/>
      <c r="KOY284" s="755"/>
      <c r="KOZ284" s="755"/>
      <c r="KPA284" s="755"/>
      <c r="KPB284" s="755"/>
      <c r="KPC284" s="755"/>
      <c r="KPD284" s="755"/>
      <c r="KPE284" s="755"/>
      <c r="KPF284" s="755"/>
      <c r="KPG284" s="755"/>
      <c r="KPH284" s="755"/>
      <c r="KPI284" s="755"/>
      <c r="KPJ284" s="755"/>
      <c r="KPK284" s="755"/>
      <c r="KPL284" s="755"/>
      <c r="KPM284" s="755"/>
      <c r="KPN284" s="755"/>
      <c r="KPO284" s="755"/>
      <c r="KPP284" s="755"/>
      <c r="KPQ284" s="755"/>
      <c r="KPR284" s="755"/>
      <c r="KPS284" s="755"/>
      <c r="KPT284" s="755"/>
      <c r="KPU284" s="755"/>
      <c r="KPV284" s="755"/>
      <c r="KPW284" s="755"/>
      <c r="KPX284" s="755"/>
      <c r="KPY284" s="755"/>
      <c r="KPZ284" s="755"/>
      <c r="KQA284" s="755"/>
      <c r="KQB284" s="755"/>
      <c r="KQC284" s="755"/>
      <c r="KQD284" s="755"/>
      <c r="KQE284" s="755"/>
      <c r="KQF284" s="755"/>
      <c r="KQG284" s="755"/>
      <c r="KQH284" s="755"/>
      <c r="KQI284" s="755"/>
      <c r="KQJ284" s="755"/>
      <c r="KQK284" s="755"/>
      <c r="KQL284" s="755"/>
      <c r="KQM284" s="755"/>
      <c r="KQN284" s="755"/>
      <c r="KQO284" s="755"/>
      <c r="KQP284" s="755"/>
      <c r="KQQ284" s="755"/>
      <c r="KQR284" s="755"/>
      <c r="KQS284" s="755"/>
      <c r="KQT284" s="755"/>
      <c r="KQU284" s="755"/>
      <c r="KQV284" s="755"/>
      <c r="KQW284" s="755"/>
      <c r="KQX284" s="755"/>
      <c r="KQY284" s="755"/>
      <c r="KQZ284" s="755"/>
      <c r="KRA284" s="755"/>
      <c r="KRB284" s="755"/>
      <c r="KRC284" s="755"/>
      <c r="KRD284" s="755"/>
      <c r="KRE284" s="755"/>
      <c r="KRF284" s="755"/>
      <c r="KRG284" s="755"/>
      <c r="KRH284" s="755"/>
      <c r="KRI284" s="755"/>
      <c r="KRJ284" s="755"/>
      <c r="KRK284" s="755"/>
      <c r="KRL284" s="755"/>
      <c r="KRM284" s="755"/>
      <c r="KRN284" s="755"/>
      <c r="KRO284" s="755"/>
      <c r="KRP284" s="755"/>
      <c r="KRQ284" s="755"/>
      <c r="KRR284" s="755"/>
      <c r="KRS284" s="755"/>
      <c r="KRT284" s="755"/>
      <c r="KRU284" s="755"/>
      <c r="KRV284" s="755"/>
      <c r="KRW284" s="755"/>
      <c r="KRX284" s="755"/>
      <c r="KRY284" s="755"/>
      <c r="KRZ284" s="755"/>
      <c r="KSA284" s="755"/>
      <c r="KSB284" s="755"/>
      <c r="KSC284" s="755"/>
      <c r="KSD284" s="755"/>
      <c r="KSE284" s="755"/>
      <c r="KSF284" s="755"/>
      <c r="KSG284" s="755"/>
      <c r="KSH284" s="755"/>
      <c r="KSI284" s="755"/>
      <c r="KSJ284" s="755"/>
      <c r="KSK284" s="755"/>
      <c r="KSL284" s="755"/>
      <c r="KSM284" s="755"/>
      <c r="KSN284" s="755"/>
      <c r="KSO284" s="755"/>
      <c r="KSP284" s="755"/>
      <c r="KSQ284" s="755"/>
      <c r="KSR284" s="755"/>
      <c r="KSS284" s="755"/>
      <c r="KST284" s="755"/>
      <c r="KSU284" s="755"/>
      <c r="KSV284" s="755"/>
      <c r="KSW284" s="755"/>
      <c r="KSX284" s="755"/>
      <c r="KSY284" s="755"/>
      <c r="KSZ284" s="755"/>
      <c r="KTA284" s="755"/>
      <c r="KTB284" s="755"/>
      <c r="KTC284" s="755"/>
      <c r="KTD284" s="755"/>
      <c r="KTE284" s="755"/>
      <c r="KTF284" s="755"/>
      <c r="KTG284" s="755"/>
      <c r="KTH284" s="755"/>
      <c r="KTI284" s="755"/>
      <c r="KTJ284" s="755"/>
      <c r="KTK284" s="755"/>
      <c r="KTL284" s="755"/>
      <c r="KTM284" s="755"/>
      <c r="KTN284" s="755"/>
      <c r="KTO284" s="755"/>
      <c r="KTP284" s="755"/>
      <c r="KTQ284" s="755"/>
      <c r="KTR284" s="755"/>
      <c r="KTS284" s="755"/>
      <c r="KTT284" s="755"/>
      <c r="KTU284" s="755"/>
      <c r="KTV284" s="755"/>
      <c r="KTW284" s="755"/>
      <c r="KTX284" s="755"/>
      <c r="KTY284" s="755"/>
      <c r="KTZ284" s="755"/>
      <c r="KUA284" s="755"/>
      <c r="KUB284" s="755"/>
      <c r="KUC284" s="755"/>
      <c r="KUD284" s="755"/>
      <c r="KUE284" s="755"/>
      <c r="KUF284" s="755"/>
      <c r="KUG284" s="755"/>
      <c r="KUH284" s="755"/>
      <c r="KUI284" s="755"/>
      <c r="KUJ284" s="755"/>
      <c r="KUK284" s="755"/>
      <c r="KUL284" s="755"/>
      <c r="KUM284" s="755"/>
      <c r="KUN284" s="755"/>
      <c r="KUO284" s="755"/>
      <c r="KUP284" s="755"/>
      <c r="KUQ284" s="755"/>
      <c r="KUR284" s="755"/>
      <c r="KUS284" s="755"/>
      <c r="KUT284" s="755"/>
      <c r="KUU284" s="755"/>
      <c r="KUV284" s="755"/>
      <c r="KUW284" s="755"/>
      <c r="KUX284" s="755"/>
      <c r="KUY284" s="755"/>
      <c r="KUZ284" s="755"/>
      <c r="KVA284" s="755"/>
      <c r="KVB284" s="755"/>
      <c r="KVC284" s="755"/>
      <c r="KVD284" s="755"/>
      <c r="KVE284" s="755"/>
      <c r="KVF284" s="755"/>
      <c r="KVG284" s="755"/>
      <c r="KVH284" s="755"/>
      <c r="KVI284" s="755"/>
      <c r="KVJ284" s="755"/>
      <c r="KVK284" s="755"/>
      <c r="KVL284" s="755"/>
      <c r="KVM284" s="755"/>
      <c r="KVN284" s="755"/>
      <c r="KVO284" s="755"/>
      <c r="KVP284" s="755"/>
      <c r="KVQ284" s="755"/>
      <c r="KVR284" s="755"/>
      <c r="KVS284" s="755"/>
      <c r="KVT284" s="755"/>
      <c r="KVU284" s="755"/>
      <c r="KVV284" s="755"/>
      <c r="KVW284" s="755"/>
      <c r="KVX284" s="755"/>
      <c r="KVY284" s="755"/>
      <c r="KVZ284" s="755"/>
      <c r="KWA284" s="755"/>
      <c r="KWB284" s="755"/>
      <c r="KWC284" s="755"/>
      <c r="KWD284" s="755"/>
      <c r="KWE284" s="755"/>
      <c r="KWF284" s="755"/>
      <c r="KWG284" s="755"/>
      <c r="KWH284" s="755"/>
      <c r="KWI284" s="755"/>
      <c r="KWJ284" s="755"/>
      <c r="KWK284" s="755"/>
      <c r="KWL284" s="755"/>
      <c r="KWM284" s="755"/>
      <c r="KWN284" s="755"/>
      <c r="KWO284" s="755"/>
      <c r="KWP284" s="755"/>
      <c r="KWQ284" s="755"/>
      <c r="KWR284" s="755"/>
      <c r="KWS284" s="755"/>
      <c r="KWT284" s="755"/>
      <c r="KWU284" s="755"/>
      <c r="KWV284" s="755"/>
      <c r="KWW284" s="755"/>
      <c r="KWX284" s="755"/>
      <c r="KWY284" s="755"/>
      <c r="KWZ284" s="755"/>
      <c r="KXA284" s="755"/>
      <c r="KXB284" s="755"/>
      <c r="KXC284" s="755"/>
      <c r="KXD284" s="755"/>
      <c r="KXE284" s="755"/>
      <c r="KXF284" s="755"/>
      <c r="KXG284" s="755"/>
      <c r="KXH284" s="755"/>
      <c r="KXI284" s="755"/>
      <c r="KXJ284" s="755"/>
      <c r="KXK284" s="755"/>
      <c r="KXL284" s="755"/>
      <c r="KXM284" s="755"/>
      <c r="KXN284" s="755"/>
      <c r="KXO284" s="755"/>
      <c r="KXP284" s="755"/>
      <c r="KXQ284" s="755"/>
      <c r="KXR284" s="755"/>
      <c r="KXS284" s="755"/>
      <c r="KXT284" s="755"/>
      <c r="KXU284" s="755"/>
      <c r="KXV284" s="755"/>
      <c r="KXW284" s="755"/>
      <c r="KXX284" s="755"/>
      <c r="KXY284" s="755"/>
      <c r="KXZ284" s="755"/>
      <c r="KYA284" s="755"/>
      <c r="KYB284" s="755"/>
      <c r="KYC284" s="755"/>
      <c r="KYD284" s="755"/>
      <c r="KYE284" s="755"/>
      <c r="KYF284" s="755"/>
      <c r="KYG284" s="755"/>
      <c r="KYH284" s="755"/>
      <c r="KYI284" s="755"/>
      <c r="KYJ284" s="755"/>
      <c r="KYK284" s="755"/>
      <c r="KYL284" s="755"/>
      <c r="KYM284" s="755"/>
      <c r="KYN284" s="755"/>
      <c r="KYO284" s="755"/>
      <c r="KYP284" s="755"/>
      <c r="KYQ284" s="755"/>
      <c r="KYR284" s="755"/>
      <c r="KYS284" s="755"/>
      <c r="KYT284" s="755"/>
      <c r="KYU284" s="755"/>
      <c r="KYV284" s="755"/>
      <c r="KYW284" s="755"/>
      <c r="KYX284" s="755"/>
      <c r="KYY284" s="755"/>
      <c r="KYZ284" s="755"/>
      <c r="KZA284" s="755"/>
      <c r="KZB284" s="755"/>
      <c r="KZC284" s="755"/>
      <c r="KZD284" s="755"/>
      <c r="KZE284" s="755"/>
      <c r="KZF284" s="755"/>
      <c r="KZG284" s="755"/>
      <c r="KZH284" s="755"/>
      <c r="KZI284" s="755"/>
      <c r="KZJ284" s="755"/>
      <c r="KZK284" s="755"/>
      <c r="KZL284" s="755"/>
      <c r="KZM284" s="755"/>
      <c r="KZN284" s="755"/>
      <c r="KZO284" s="755"/>
      <c r="KZP284" s="755"/>
      <c r="KZQ284" s="755"/>
      <c r="KZR284" s="755"/>
      <c r="KZS284" s="755"/>
      <c r="KZT284" s="755"/>
      <c r="KZU284" s="755"/>
      <c r="KZV284" s="755"/>
      <c r="KZW284" s="755"/>
      <c r="KZX284" s="755"/>
      <c r="KZY284" s="755"/>
      <c r="KZZ284" s="755"/>
      <c r="LAA284" s="755"/>
      <c r="LAB284" s="755"/>
      <c r="LAC284" s="755"/>
      <c r="LAD284" s="755"/>
      <c r="LAE284" s="755"/>
      <c r="LAF284" s="755"/>
      <c r="LAG284" s="755"/>
      <c r="LAH284" s="755"/>
      <c r="LAI284" s="755"/>
      <c r="LAJ284" s="755"/>
      <c r="LAK284" s="755"/>
      <c r="LAL284" s="755"/>
      <c r="LAM284" s="755"/>
      <c r="LAN284" s="755"/>
      <c r="LAO284" s="755"/>
      <c r="LAP284" s="755"/>
      <c r="LAQ284" s="755"/>
      <c r="LAR284" s="755"/>
      <c r="LAS284" s="755"/>
      <c r="LAT284" s="755"/>
      <c r="LAU284" s="755"/>
      <c r="LAV284" s="755"/>
      <c r="LAW284" s="755"/>
      <c r="LAX284" s="755"/>
      <c r="LAY284" s="755"/>
      <c r="LAZ284" s="755"/>
      <c r="LBA284" s="755"/>
      <c r="LBB284" s="755"/>
      <c r="LBC284" s="755"/>
      <c r="LBD284" s="755"/>
      <c r="LBE284" s="755"/>
      <c r="LBF284" s="755"/>
      <c r="LBG284" s="755"/>
      <c r="LBH284" s="755"/>
      <c r="LBI284" s="755"/>
      <c r="LBJ284" s="755"/>
      <c r="LBK284" s="755"/>
      <c r="LBL284" s="755"/>
      <c r="LBM284" s="755"/>
      <c r="LBN284" s="755"/>
      <c r="LBO284" s="755"/>
      <c r="LBP284" s="755"/>
      <c r="LBQ284" s="755"/>
      <c r="LBR284" s="755"/>
      <c r="LBS284" s="755"/>
      <c r="LBT284" s="755"/>
      <c r="LBU284" s="755"/>
      <c r="LBV284" s="755"/>
      <c r="LBW284" s="755"/>
      <c r="LBX284" s="755"/>
      <c r="LBY284" s="755"/>
      <c r="LBZ284" s="755"/>
      <c r="LCA284" s="755"/>
      <c r="LCB284" s="755"/>
      <c r="LCC284" s="755"/>
      <c r="LCD284" s="755"/>
      <c r="LCE284" s="755"/>
      <c r="LCF284" s="755"/>
      <c r="LCG284" s="755"/>
      <c r="LCH284" s="755"/>
      <c r="LCI284" s="755"/>
      <c r="LCJ284" s="755"/>
      <c r="LCK284" s="755"/>
      <c r="LCL284" s="755"/>
      <c r="LCM284" s="755"/>
      <c r="LCN284" s="755"/>
      <c r="LCO284" s="755"/>
      <c r="LCP284" s="755"/>
      <c r="LCQ284" s="755"/>
      <c r="LCR284" s="755"/>
      <c r="LCS284" s="755"/>
      <c r="LCT284" s="755"/>
      <c r="LCU284" s="755"/>
      <c r="LCV284" s="755"/>
      <c r="LCW284" s="755"/>
      <c r="LCX284" s="755"/>
      <c r="LCY284" s="755"/>
      <c r="LCZ284" s="755"/>
      <c r="LDA284" s="755"/>
      <c r="LDB284" s="755"/>
      <c r="LDC284" s="755"/>
      <c r="LDD284" s="755"/>
      <c r="LDE284" s="755"/>
      <c r="LDF284" s="755"/>
      <c r="LDG284" s="755"/>
      <c r="LDH284" s="755"/>
      <c r="LDI284" s="755"/>
      <c r="LDJ284" s="755"/>
      <c r="LDK284" s="755"/>
      <c r="LDL284" s="755"/>
      <c r="LDM284" s="755"/>
      <c r="LDN284" s="755"/>
      <c r="LDO284" s="755"/>
      <c r="LDP284" s="755"/>
      <c r="LDQ284" s="755"/>
      <c r="LDR284" s="755"/>
      <c r="LDS284" s="755"/>
      <c r="LDT284" s="755"/>
      <c r="LDU284" s="755"/>
      <c r="LDV284" s="755"/>
      <c r="LDW284" s="755"/>
      <c r="LDX284" s="755"/>
      <c r="LDY284" s="755"/>
      <c r="LDZ284" s="755"/>
      <c r="LEA284" s="755"/>
      <c r="LEB284" s="755"/>
      <c r="LEC284" s="755"/>
      <c r="LED284" s="755"/>
      <c r="LEE284" s="755"/>
      <c r="LEF284" s="755"/>
      <c r="LEG284" s="755"/>
      <c r="LEH284" s="755"/>
      <c r="LEI284" s="755"/>
      <c r="LEJ284" s="755"/>
      <c r="LEK284" s="755"/>
      <c r="LEL284" s="755"/>
      <c r="LEM284" s="755"/>
      <c r="LEN284" s="755"/>
      <c r="LEO284" s="755"/>
      <c r="LEP284" s="755"/>
      <c r="LEQ284" s="755"/>
      <c r="LER284" s="755"/>
      <c r="LES284" s="755"/>
      <c r="LET284" s="755"/>
      <c r="LEU284" s="755"/>
      <c r="LEV284" s="755"/>
      <c r="LEW284" s="755"/>
      <c r="LEX284" s="755"/>
      <c r="LEY284" s="755"/>
      <c r="LEZ284" s="755"/>
      <c r="LFA284" s="755"/>
      <c r="LFB284" s="755"/>
      <c r="LFC284" s="755"/>
      <c r="LFD284" s="755"/>
      <c r="LFE284" s="755"/>
      <c r="LFF284" s="755"/>
      <c r="LFG284" s="755"/>
      <c r="LFH284" s="755"/>
      <c r="LFI284" s="755"/>
      <c r="LFJ284" s="755"/>
      <c r="LFK284" s="755"/>
      <c r="LFL284" s="755"/>
      <c r="LFM284" s="755"/>
      <c r="LFN284" s="755"/>
      <c r="LFO284" s="755"/>
      <c r="LFP284" s="755"/>
      <c r="LFQ284" s="755"/>
      <c r="LFR284" s="755"/>
      <c r="LFS284" s="755"/>
      <c r="LFT284" s="755"/>
      <c r="LFU284" s="755"/>
      <c r="LFV284" s="755"/>
      <c r="LFW284" s="755"/>
      <c r="LFX284" s="755"/>
      <c r="LFY284" s="755"/>
      <c r="LFZ284" s="755"/>
      <c r="LGA284" s="755"/>
      <c r="LGB284" s="755"/>
      <c r="LGC284" s="755"/>
      <c r="LGD284" s="755"/>
      <c r="LGE284" s="755"/>
      <c r="LGF284" s="755"/>
      <c r="LGG284" s="755"/>
      <c r="LGH284" s="755"/>
      <c r="LGI284" s="755"/>
      <c r="LGJ284" s="755"/>
      <c r="LGK284" s="755"/>
      <c r="LGL284" s="755"/>
      <c r="LGM284" s="755"/>
      <c r="LGN284" s="755"/>
      <c r="LGO284" s="755"/>
      <c r="LGP284" s="755"/>
      <c r="LGQ284" s="755"/>
      <c r="LGR284" s="755"/>
      <c r="LGS284" s="755"/>
      <c r="LGT284" s="755"/>
      <c r="LGU284" s="755"/>
      <c r="LGV284" s="755"/>
      <c r="LGW284" s="755"/>
      <c r="LGX284" s="755"/>
      <c r="LGY284" s="755"/>
      <c r="LGZ284" s="755"/>
      <c r="LHA284" s="755"/>
      <c r="LHB284" s="755"/>
      <c r="LHC284" s="755"/>
      <c r="LHD284" s="755"/>
      <c r="LHE284" s="755"/>
      <c r="LHF284" s="755"/>
      <c r="LHG284" s="755"/>
      <c r="LHH284" s="755"/>
      <c r="LHI284" s="755"/>
      <c r="LHJ284" s="755"/>
      <c r="LHK284" s="755"/>
      <c r="LHL284" s="755"/>
      <c r="LHM284" s="755"/>
      <c r="LHN284" s="755"/>
      <c r="LHO284" s="755"/>
      <c r="LHP284" s="755"/>
      <c r="LHQ284" s="755"/>
      <c r="LHR284" s="755"/>
      <c r="LHS284" s="755"/>
      <c r="LHT284" s="755"/>
      <c r="LHU284" s="755"/>
      <c r="LHV284" s="755"/>
      <c r="LHW284" s="755"/>
      <c r="LHX284" s="755"/>
      <c r="LHY284" s="755"/>
      <c r="LHZ284" s="755"/>
      <c r="LIA284" s="755"/>
      <c r="LIB284" s="755"/>
      <c r="LIC284" s="755"/>
      <c r="LID284" s="755"/>
      <c r="LIE284" s="755"/>
      <c r="LIF284" s="755"/>
      <c r="LIG284" s="755"/>
      <c r="LIH284" s="755"/>
      <c r="LII284" s="755"/>
      <c r="LIJ284" s="755"/>
      <c r="LIK284" s="755"/>
      <c r="LIL284" s="755"/>
      <c r="LIM284" s="755"/>
      <c r="LIN284" s="755"/>
      <c r="LIO284" s="755"/>
      <c r="LIP284" s="755"/>
      <c r="LIQ284" s="755"/>
      <c r="LIR284" s="755"/>
      <c r="LIS284" s="755"/>
      <c r="LIT284" s="755"/>
      <c r="LIU284" s="755"/>
      <c r="LIV284" s="755"/>
      <c r="LIW284" s="755"/>
      <c r="LIX284" s="755"/>
      <c r="LIY284" s="755"/>
      <c r="LIZ284" s="755"/>
      <c r="LJA284" s="755"/>
      <c r="LJB284" s="755"/>
      <c r="LJC284" s="755"/>
      <c r="LJD284" s="755"/>
      <c r="LJE284" s="755"/>
      <c r="LJF284" s="755"/>
      <c r="LJG284" s="755"/>
      <c r="LJH284" s="755"/>
      <c r="LJI284" s="755"/>
      <c r="LJJ284" s="755"/>
      <c r="LJK284" s="755"/>
      <c r="LJL284" s="755"/>
      <c r="LJM284" s="755"/>
      <c r="LJN284" s="755"/>
      <c r="LJO284" s="755"/>
      <c r="LJP284" s="755"/>
      <c r="LJQ284" s="755"/>
      <c r="LJR284" s="755"/>
      <c r="LJS284" s="755"/>
      <c r="LJT284" s="755"/>
      <c r="LJU284" s="755"/>
      <c r="LJV284" s="755"/>
      <c r="LJW284" s="755"/>
      <c r="LJX284" s="755"/>
      <c r="LJY284" s="755"/>
      <c r="LJZ284" s="755"/>
      <c r="LKA284" s="755"/>
      <c r="LKB284" s="755"/>
      <c r="LKC284" s="755"/>
      <c r="LKD284" s="755"/>
      <c r="LKE284" s="755"/>
      <c r="LKF284" s="755"/>
      <c r="LKG284" s="755"/>
      <c r="LKH284" s="755"/>
      <c r="LKI284" s="755"/>
      <c r="LKJ284" s="755"/>
      <c r="LKK284" s="755"/>
      <c r="LKL284" s="755"/>
      <c r="LKM284" s="755"/>
      <c r="LKN284" s="755"/>
      <c r="LKO284" s="755"/>
      <c r="LKP284" s="755"/>
      <c r="LKQ284" s="755"/>
      <c r="LKR284" s="755"/>
      <c r="LKS284" s="755"/>
      <c r="LKT284" s="755"/>
      <c r="LKU284" s="755"/>
      <c r="LKV284" s="755"/>
      <c r="LKW284" s="755"/>
      <c r="LKX284" s="755"/>
      <c r="LKY284" s="755"/>
      <c r="LKZ284" s="755"/>
      <c r="LLA284" s="755"/>
      <c r="LLB284" s="755"/>
      <c r="LLC284" s="755"/>
      <c r="LLD284" s="755"/>
      <c r="LLE284" s="755"/>
      <c r="LLF284" s="755"/>
      <c r="LLG284" s="755"/>
      <c r="LLH284" s="755"/>
      <c r="LLI284" s="755"/>
      <c r="LLJ284" s="755"/>
      <c r="LLK284" s="755"/>
      <c r="LLL284" s="755"/>
      <c r="LLM284" s="755"/>
      <c r="LLN284" s="755"/>
      <c r="LLO284" s="755"/>
      <c r="LLP284" s="755"/>
      <c r="LLQ284" s="755"/>
      <c r="LLR284" s="755"/>
      <c r="LLS284" s="755"/>
      <c r="LLT284" s="755"/>
      <c r="LLU284" s="755"/>
      <c r="LLV284" s="755"/>
      <c r="LLW284" s="755"/>
      <c r="LLX284" s="755"/>
      <c r="LLY284" s="755"/>
      <c r="LLZ284" s="755"/>
      <c r="LMA284" s="755"/>
      <c r="LMB284" s="755"/>
      <c r="LMC284" s="755"/>
      <c r="LMD284" s="755"/>
      <c r="LME284" s="755"/>
      <c r="LMF284" s="755"/>
      <c r="LMG284" s="755"/>
      <c r="LMH284" s="755"/>
      <c r="LMI284" s="755"/>
      <c r="LMJ284" s="755"/>
      <c r="LMK284" s="755"/>
      <c r="LML284" s="755"/>
      <c r="LMM284" s="755"/>
      <c r="LMN284" s="755"/>
      <c r="LMO284" s="755"/>
      <c r="LMP284" s="755"/>
      <c r="LMQ284" s="755"/>
      <c r="LMR284" s="755"/>
      <c r="LMS284" s="755"/>
      <c r="LMT284" s="755"/>
      <c r="LMU284" s="755"/>
      <c r="LMV284" s="755"/>
      <c r="LMW284" s="755"/>
      <c r="LMX284" s="755"/>
      <c r="LMY284" s="755"/>
      <c r="LMZ284" s="755"/>
      <c r="LNA284" s="755"/>
      <c r="LNB284" s="755"/>
      <c r="LNC284" s="755"/>
      <c r="LND284" s="755"/>
      <c r="LNE284" s="755"/>
      <c r="LNF284" s="755"/>
      <c r="LNG284" s="755"/>
      <c r="LNH284" s="755"/>
      <c r="LNI284" s="755"/>
      <c r="LNJ284" s="755"/>
      <c r="LNK284" s="755"/>
      <c r="LNL284" s="755"/>
      <c r="LNM284" s="755"/>
      <c r="LNN284" s="755"/>
      <c r="LNO284" s="755"/>
      <c r="LNP284" s="755"/>
      <c r="LNQ284" s="755"/>
      <c r="LNR284" s="755"/>
      <c r="LNS284" s="755"/>
      <c r="LNT284" s="755"/>
      <c r="LNU284" s="755"/>
      <c r="LNV284" s="755"/>
      <c r="LNW284" s="755"/>
      <c r="LNX284" s="755"/>
      <c r="LNY284" s="755"/>
      <c r="LNZ284" s="755"/>
      <c r="LOA284" s="755"/>
      <c r="LOB284" s="755"/>
      <c r="LOC284" s="755"/>
      <c r="LOD284" s="755"/>
      <c r="LOE284" s="755"/>
      <c r="LOF284" s="755"/>
      <c r="LOG284" s="755"/>
      <c r="LOH284" s="755"/>
      <c r="LOI284" s="755"/>
      <c r="LOJ284" s="755"/>
      <c r="LOK284" s="755"/>
      <c r="LOL284" s="755"/>
      <c r="LOM284" s="755"/>
      <c r="LON284" s="755"/>
      <c r="LOO284" s="755"/>
      <c r="LOP284" s="755"/>
      <c r="LOQ284" s="755"/>
      <c r="LOR284" s="755"/>
      <c r="LOS284" s="755"/>
      <c r="LOT284" s="755"/>
      <c r="LOU284" s="755"/>
      <c r="LOV284" s="755"/>
      <c r="LOW284" s="755"/>
      <c r="LOX284" s="755"/>
      <c r="LOY284" s="755"/>
      <c r="LOZ284" s="755"/>
      <c r="LPA284" s="755"/>
      <c r="LPB284" s="755"/>
      <c r="LPC284" s="755"/>
      <c r="LPD284" s="755"/>
      <c r="LPE284" s="755"/>
      <c r="LPF284" s="755"/>
      <c r="LPG284" s="755"/>
      <c r="LPH284" s="755"/>
      <c r="LPI284" s="755"/>
      <c r="LPJ284" s="755"/>
      <c r="LPK284" s="755"/>
      <c r="LPL284" s="755"/>
      <c r="LPM284" s="755"/>
      <c r="LPN284" s="755"/>
      <c r="LPO284" s="755"/>
      <c r="LPP284" s="755"/>
      <c r="LPQ284" s="755"/>
      <c r="LPR284" s="755"/>
      <c r="LPS284" s="755"/>
      <c r="LPT284" s="755"/>
      <c r="LPU284" s="755"/>
      <c r="LPV284" s="755"/>
      <c r="LPW284" s="755"/>
      <c r="LPX284" s="755"/>
      <c r="LPY284" s="755"/>
      <c r="LPZ284" s="755"/>
      <c r="LQA284" s="755"/>
      <c r="LQB284" s="755"/>
      <c r="LQC284" s="755"/>
      <c r="LQD284" s="755"/>
      <c r="LQE284" s="755"/>
      <c r="LQF284" s="755"/>
      <c r="LQG284" s="755"/>
      <c r="LQH284" s="755"/>
      <c r="LQI284" s="755"/>
      <c r="LQJ284" s="755"/>
      <c r="LQK284" s="755"/>
      <c r="LQL284" s="755"/>
      <c r="LQM284" s="755"/>
      <c r="LQN284" s="755"/>
      <c r="LQO284" s="755"/>
      <c r="LQP284" s="755"/>
      <c r="LQQ284" s="755"/>
      <c r="LQR284" s="755"/>
      <c r="LQS284" s="755"/>
      <c r="LQT284" s="755"/>
      <c r="LQU284" s="755"/>
      <c r="LQV284" s="755"/>
      <c r="LQW284" s="755"/>
      <c r="LQX284" s="755"/>
      <c r="LQY284" s="755"/>
      <c r="LQZ284" s="755"/>
      <c r="LRA284" s="755"/>
      <c r="LRB284" s="755"/>
      <c r="LRC284" s="755"/>
      <c r="LRD284" s="755"/>
      <c r="LRE284" s="755"/>
      <c r="LRF284" s="755"/>
      <c r="LRG284" s="755"/>
      <c r="LRH284" s="755"/>
      <c r="LRI284" s="755"/>
      <c r="LRJ284" s="755"/>
      <c r="LRK284" s="755"/>
      <c r="LRL284" s="755"/>
      <c r="LRM284" s="755"/>
      <c r="LRN284" s="755"/>
      <c r="LRO284" s="755"/>
      <c r="LRP284" s="755"/>
      <c r="LRQ284" s="755"/>
      <c r="LRR284" s="755"/>
      <c r="LRS284" s="755"/>
      <c r="LRT284" s="755"/>
      <c r="LRU284" s="755"/>
      <c r="LRV284" s="755"/>
      <c r="LRW284" s="755"/>
      <c r="LRX284" s="755"/>
      <c r="LRY284" s="755"/>
      <c r="LRZ284" s="755"/>
      <c r="LSA284" s="755"/>
      <c r="LSB284" s="755"/>
      <c r="LSC284" s="755"/>
      <c r="LSD284" s="755"/>
      <c r="LSE284" s="755"/>
      <c r="LSF284" s="755"/>
      <c r="LSG284" s="755"/>
      <c r="LSH284" s="755"/>
      <c r="LSI284" s="755"/>
      <c r="LSJ284" s="755"/>
      <c r="LSK284" s="755"/>
      <c r="LSL284" s="755"/>
      <c r="LSM284" s="755"/>
      <c r="LSN284" s="755"/>
      <c r="LSO284" s="755"/>
      <c r="LSP284" s="755"/>
      <c r="LSQ284" s="755"/>
      <c r="LSR284" s="755"/>
      <c r="LSS284" s="755"/>
      <c r="LST284" s="755"/>
      <c r="LSU284" s="755"/>
      <c r="LSV284" s="755"/>
      <c r="LSW284" s="755"/>
      <c r="LSX284" s="755"/>
      <c r="LSY284" s="755"/>
      <c r="LSZ284" s="755"/>
      <c r="LTA284" s="755"/>
      <c r="LTB284" s="755"/>
      <c r="LTC284" s="755"/>
      <c r="LTD284" s="755"/>
      <c r="LTE284" s="755"/>
      <c r="LTF284" s="755"/>
      <c r="LTG284" s="755"/>
      <c r="LTH284" s="755"/>
      <c r="LTI284" s="755"/>
      <c r="LTJ284" s="755"/>
      <c r="LTK284" s="755"/>
      <c r="LTL284" s="755"/>
      <c r="LTM284" s="755"/>
      <c r="LTN284" s="755"/>
      <c r="LTO284" s="755"/>
      <c r="LTP284" s="755"/>
      <c r="LTQ284" s="755"/>
      <c r="LTR284" s="755"/>
      <c r="LTS284" s="755"/>
      <c r="LTT284" s="755"/>
      <c r="LTU284" s="755"/>
      <c r="LTV284" s="755"/>
      <c r="LTW284" s="755"/>
      <c r="LTX284" s="755"/>
      <c r="LTY284" s="755"/>
      <c r="LTZ284" s="755"/>
      <c r="LUA284" s="755"/>
      <c r="LUB284" s="755"/>
      <c r="LUC284" s="755"/>
      <c r="LUD284" s="755"/>
      <c r="LUE284" s="755"/>
      <c r="LUF284" s="755"/>
      <c r="LUG284" s="755"/>
      <c r="LUH284" s="755"/>
      <c r="LUI284" s="755"/>
      <c r="LUJ284" s="755"/>
      <c r="LUK284" s="755"/>
      <c r="LUL284" s="755"/>
      <c r="LUM284" s="755"/>
      <c r="LUN284" s="755"/>
      <c r="LUO284" s="755"/>
      <c r="LUP284" s="755"/>
      <c r="LUQ284" s="755"/>
      <c r="LUR284" s="755"/>
      <c r="LUS284" s="755"/>
      <c r="LUT284" s="755"/>
      <c r="LUU284" s="755"/>
      <c r="LUV284" s="755"/>
      <c r="LUW284" s="755"/>
      <c r="LUX284" s="755"/>
      <c r="LUY284" s="755"/>
      <c r="LUZ284" s="755"/>
      <c r="LVA284" s="755"/>
      <c r="LVB284" s="755"/>
      <c r="LVC284" s="755"/>
      <c r="LVD284" s="755"/>
      <c r="LVE284" s="755"/>
      <c r="LVF284" s="755"/>
      <c r="LVG284" s="755"/>
      <c r="LVH284" s="755"/>
      <c r="LVI284" s="755"/>
      <c r="LVJ284" s="755"/>
      <c r="LVK284" s="755"/>
      <c r="LVL284" s="755"/>
      <c r="LVM284" s="755"/>
      <c r="LVN284" s="755"/>
      <c r="LVO284" s="755"/>
      <c r="LVP284" s="755"/>
      <c r="LVQ284" s="755"/>
      <c r="LVR284" s="755"/>
      <c r="LVS284" s="755"/>
      <c r="LVT284" s="755"/>
      <c r="LVU284" s="755"/>
      <c r="LVV284" s="755"/>
      <c r="LVW284" s="755"/>
      <c r="LVX284" s="755"/>
      <c r="LVY284" s="755"/>
      <c r="LVZ284" s="755"/>
      <c r="LWA284" s="755"/>
      <c r="LWB284" s="755"/>
      <c r="LWC284" s="755"/>
      <c r="LWD284" s="755"/>
      <c r="LWE284" s="755"/>
      <c r="LWF284" s="755"/>
      <c r="LWG284" s="755"/>
      <c r="LWH284" s="755"/>
      <c r="LWI284" s="755"/>
      <c r="LWJ284" s="755"/>
      <c r="LWK284" s="755"/>
      <c r="LWL284" s="755"/>
      <c r="LWM284" s="755"/>
      <c r="LWN284" s="755"/>
      <c r="LWO284" s="755"/>
      <c r="LWP284" s="755"/>
      <c r="LWQ284" s="755"/>
      <c r="LWR284" s="755"/>
      <c r="LWS284" s="755"/>
      <c r="LWT284" s="755"/>
      <c r="LWU284" s="755"/>
      <c r="LWV284" s="755"/>
      <c r="LWW284" s="755"/>
      <c r="LWX284" s="755"/>
      <c r="LWY284" s="755"/>
      <c r="LWZ284" s="755"/>
      <c r="LXA284" s="755"/>
      <c r="LXB284" s="755"/>
      <c r="LXC284" s="755"/>
      <c r="LXD284" s="755"/>
      <c r="LXE284" s="755"/>
      <c r="LXF284" s="755"/>
      <c r="LXG284" s="755"/>
      <c r="LXH284" s="755"/>
      <c r="LXI284" s="755"/>
      <c r="LXJ284" s="755"/>
      <c r="LXK284" s="755"/>
      <c r="LXL284" s="755"/>
      <c r="LXM284" s="755"/>
      <c r="LXN284" s="755"/>
      <c r="LXO284" s="755"/>
      <c r="LXP284" s="755"/>
      <c r="LXQ284" s="755"/>
      <c r="LXR284" s="755"/>
      <c r="LXS284" s="755"/>
      <c r="LXT284" s="755"/>
      <c r="LXU284" s="755"/>
      <c r="LXV284" s="755"/>
      <c r="LXW284" s="755"/>
      <c r="LXX284" s="755"/>
      <c r="LXY284" s="755"/>
      <c r="LXZ284" s="755"/>
      <c r="LYA284" s="755"/>
      <c r="LYB284" s="755"/>
      <c r="LYC284" s="755"/>
      <c r="LYD284" s="755"/>
      <c r="LYE284" s="755"/>
      <c r="LYF284" s="755"/>
      <c r="LYG284" s="755"/>
      <c r="LYH284" s="755"/>
      <c r="LYI284" s="755"/>
      <c r="LYJ284" s="755"/>
      <c r="LYK284" s="755"/>
      <c r="LYL284" s="755"/>
      <c r="LYM284" s="755"/>
      <c r="LYN284" s="755"/>
      <c r="LYO284" s="755"/>
      <c r="LYP284" s="755"/>
      <c r="LYQ284" s="755"/>
      <c r="LYR284" s="755"/>
      <c r="LYS284" s="755"/>
      <c r="LYT284" s="755"/>
      <c r="LYU284" s="755"/>
      <c r="LYV284" s="755"/>
      <c r="LYW284" s="755"/>
      <c r="LYX284" s="755"/>
      <c r="LYY284" s="755"/>
      <c r="LYZ284" s="755"/>
      <c r="LZA284" s="755"/>
      <c r="LZB284" s="755"/>
      <c r="LZC284" s="755"/>
      <c r="LZD284" s="755"/>
      <c r="LZE284" s="755"/>
      <c r="LZF284" s="755"/>
      <c r="LZG284" s="755"/>
      <c r="LZH284" s="755"/>
      <c r="LZI284" s="755"/>
      <c r="LZJ284" s="755"/>
      <c r="LZK284" s="755"/>
      <c r="LZL284" s="755"/>
      <c r="LZM284" s="755"/>
      <c r="LZN284" s="755"/>
      <c r="LZO284" s="755"/>
      <c r="LZP284" s="755"/>
      <c r="LZQ284" s="755"/>
      <c r="LZR284" s="755"/>
      <c r="LZS284" s="755"/>
      <c r="LZT284" s="755"/>
      <c r="LZU284" s="755"/>
      <c r="LZV284" s="755"/>
      <c r="LZW284" s="755"/>
      <c r="LZX284" s="755"/>
      <c r="LZY284" s="755"/>
      <c r="LZZ284" s="755"/>
      <c r="MAA284" s="755"/>
      <c r="MAB284" s="755"/>
      <c r="MAC284" s="755"/>
      <c r="MAD284" s="755"/>
      <c r="MAE284" s="755"/>
      <c r="MAF284" s="755"/>
      <c r="MAG284" s="755"/>
      <c r="MAH284" s="755"/>
      <c r="MAI284" s="755"/>
      <c r="MAJ284" s="755"/>
      <c r="MAK284" s="755"/>
      <c r="MAL284" s="755"/>
      <c r="MAM284" s="755"/>
      <c r="MAN284" s="755"/>
      <c r="MAO284" s="755"/>
      <c r="MAP284" s="755"/>
      <c r="MAQ284" s="755"/>
      <c r="MAR284" s="755"/>
      <c r="MAS284" s="755"/>
      <c r="MAT284" s="755"/>
      <c r="MAU284" s="755"/>
      <c r="MAV284" s="755"/>
      <c r="MAW284" s="755"/>
      <c r="MAX284" s="755"/>
      <c r="MAY284" s="755"/>
      <c r="MAZ284" s="755"/>
      <c r="MBA284" s="755"/>
      <c r="MBB284" s="755"/>
      <c r="MBC284" s="755"/>
      <c r="MBD284" s="755"/>
      <c r="MBE284" s="755"/>
      <c r="MBF284" s="755"/>
      <c r="MBG284" s="755"/>
      <c r="MBH284" s="755"/>
      <c r="MBI284" s="755"/>
      <c r="MBJ284" s="755"/>
      <c r="MBK284" s="755"/>
      <c r="MBL284" s="755"/>
      <c r="MBM284" s="755"/>
      <c r="MBN284" s="755"/>
      <c r="MBO284" s="755"/>
      <c r="MBP284" s="755"/>
      <c r="MBQ284" s="755"/>
      <c r="MBR284" s="755"/>
      <c r="MBS284" s="755"/>
      <c r="MBT284" s="755"/>
      <c r="MBU284" s="755"/>
      <c r="MBV284" s="755"/>
      <c r="MBW284" s="755"/>
      <c r="MBX284" s="755"/>
      <c r="MBY284" s="755"/>
      <c r="MBZ284" s="755"/>
      <c r="MCA284" s="755"/>
      <c r="MCB284" s="755"/>
      <c r="MCC284" s="755"/>
      <c r="MCD284" s="755"/>
      <c r="MCE284" s="755"/>
      <c r="MCF284" s="755"/>
      <c r="MCG284" s="755"/>
      <c r="MCH284" s="755"/>
      <c r="MCI284" s="755"/>
      <c r="MCJ284" s="755"/>
      <c r="MCK284" s="755"/>
      <c r="MCL284" s="755"/>
      <c r="MCM284" s="755"/>
      <c r="MCN284" s="755"/>
      <c r="MCO284" s="755"/>
      <c r="MCP284" s="755"/>
      <c r="MCQ284" s="755"/>
      <c r="MCR284" s="755"/>
      <c r="MCS284" s="755"/>
      <c r="MCT284" s="755"/>
      <c r="MCU284" s="755"/>
      <c r="MCV284" s="755"/>
      <c r="MCW284" s="755"/>
      <c r="MCX284" s="755"/>
      <c r="MCY284" s="755"/>
      <c r="MCZ284" s="755"/>
      <c r="MDA284" s="755"/>
      <c r="MDB284" s="755"/>
      <c r="MDC284" s="755"/>
      <c r="MDD284" s="755"/>
      <c r="MDE284" s="755"/>
      <c r="MDF284" s="755"/>
      <c r="MDG284" s="755"/>
      <c r="MDH284" s="755"/>
      <c r="MDI284" s="755"/>
      <c r="MDJ284" s="755"/>
      <c r="MDK284" s="755"/>
      <c r="MDL284" s="755"/>
      <c r="MDM284" s="755"/>
      <c r="MDN284" s="755"/>
      <c r="MDO284" s="755"/>
      <c r="MDP284" s="755"/>
      <c r="MDQ284" s="755"/>
      <c r="MDR284" s="755"/>
      <c r="MDS284" s="755"/>
      <c r="MDT284" s="755"/>
      <c r="MDU284" s="755"/>
      <c r="MDV284" s="755"/>
      <c r="MDW284" s="755"/>
      <c r="MDX284" s="755"/>
      <c r="MDY284" s="755"/>
      <c r="MDZ284" s="755"/>
      <c r="MEA284" s="755"/>
      <c r="MEB284" s="755"/>
      <c r="MEC284" s="755"/>
      <c r="MED284" s="755"/>
      <c r="MEE284" s="755"/>
      <c r="MEF284" s="755"/>
      <c r="MEG284" s="755"/>
      <c r="MEH284" s="755"/>
      <c r="MEI284" s="755"/>
      <c r="MEJ284" s="755"/>
      <c r="MEK284" s="755"/>
      <c r="MEL284" s="755"/>
      <c r="MEM284" s="755"/>
      <c r="MEN284" s="755"/>
      <c r="MEO284" s="755"/>
      <c r="MEP284" s="755"/>
      <c r="MEQ284" s="755"/>
      <c r="MER284" s="755"/>
      <c r="MES284" s="755"/>
      <c r="MET284" s="755"/>
      <c r="MEU284" s="755"/>
      <c r="MEV284" s="755"/>
      <c r="MEW284" s="755"/>
      <c r="MEX284" s="755"/>
      <c r="MEY284" s="755"/>
      <c r="MEZ284" s="755"/>
      <c r="MFA284" s="755"/>
      <c r="MFB284" s="755"/>
      <c r="MFC284" s="755"/>
      <c r="MFD284" s="755"/>
      <c r="MFE284" s="755"/>
      <c r="MFF284" s="755"/>
      <c r="MFG284" s="755"/>
      <c r="MFH284" s="755"/>
      <c r="MFI284" s="755"/>
      <c r="MFJ284" s="755"/>
      <c r="MFK284" s="755"/>
      <c r="MFL284" s="755"/>
      <c r="MFM284" s="755"/>
      <c r="MFN284" s="755"/>
      <c r="MFO284" s="755"/>
      <c r="MFP284" s="755"/>
      <c r="MFQ284" s="755"/>
      <c r="MFR284" s="755"/>
      <c r="MFS284" s="755"/>
      <c r="MFT284" s="755"/>
      <c r="MFU284" s="755"/>
      <c r="MFV284" s="755"/>
      <c r="MFW284" s="755"/>
      <c r="MFX284" s="755"/>
      <c r="MFY284" s="755"/>
      <c r="MFZ284" s="755"/>
      <c r="MGA284" s="755"/>
      <c r="MGB284" s="755"/>
      <c r="MGC284" s="755"/>
      <c r="MGD284" s="755"/>
      <c r="MGE284" s="755"/>
      <c r="MGF284" s="755"/>
      <c r="MGG284" s="755"/>
      <c r="MGH284" s="755"/>
      <c r="MGI284" s="755"/>
      <c r="MGJ284" s="755"/>
      <c r="MGK284" s="755"/>
      <c r="MGL284" s="755"/>
      <c r="MGM284" s="755"/>
      <c r="MGN284" s="755"/>
      <c r="MGO284" s="755"/>
      <c r="MGP284" s="755"/>
      <c r="MGQ284" s="755"/>
      <c r="MGR284" s="755"/>
      <c r="MGS284" s="755"/>
      <c r="MGT284" s="755"/>
      <c r="MGU284" s="755"/>
      <c r="MGV284" s="755"/>
      <c r="MGW284" s="755"/>
      <c r="MGX284" s="755"/>
      <c r="MGY284" s="755"/>
      <c r="MGZ284" s="755"/>
      <c r="MHA284" s="755"/>
      <c r="MHB284" s="755"/>
      <c r="MHC284" s="755"/>
      <c r="MHD284" s="755"/>
      <c r="MHE284" s="755"/>
      <c r="MHF284" s="755"/>
      <c r="MHG284" s="755"/>
      <c r="MHH284" s="755"/>
      <c r="MHI284" s="755"/>
      <c r="MHJ284" s="755"/>
      <c r="MHK284" s="755"/>
      <c r="MHL284" s="755"/>
      <c r="MHM284" s="755"/>
      <c r="MHN284" s="755"/>
      <c r="MHO284" s="755"/>
      <c r="MHP284" s="755"/>
      <c r="MHQ284" s="755"/>
      <c r="MHR284" s="755"/>
      <c r="MHS284" s="755"/>
      <c r="MHT284" s="755"/>
      <c r="MHU284" s="755"/>
      <c r="MHV284" s="755"/>
      <c r="MHW284" s="755"/>
      <c r="MHX284" s="755"/>
      <c r="MHY284" s="755"/>
      <c r="MHZ284" s="755"/>
      <c r="MIA284" s="755"/>
      <c r="MIB284" s="755"/>
      <c r="MIC284" s="755"/>
      <c r="MID284" s="755"/>
      <c r="MIE284" s="755"/>
      <c r="MIF284" s="755"/>
      <c r="MIG284" s="755"/>
      <c r="MIH284" s="755"/>
      <c r="MII284" s="755"/>
      <c r="MIJ284" s="755"/>
      <c r="MIK284" s="755"/>
      <c r="MIL284" s="755"/>
      <c r="MIM284" s="755"/>
      <c r="MIN284" s="755"/>
      <c r="MIO284" s="755"/>
      <c r="MIP284" s="755"/>
      <c r="MIQ284" s="755"/>
      <c r="MIR284" s="755"/>
      <c r="MIS284" s="755"/>
      <c r="MIT284" s="755"/>
      <c r="MIU284" s="755"/>
      <c r="MIV284" s="755"/>
      <c r="MIW284" s="755"/>
      <c r="MIX284" s="755"/>
      <c r="MIY284" s="755"/>
      <c r="MIZ284" s="755"/>
      <c r="MJA284" s="755"/>
      <c r="MJB284" s="755"/>
      <c r="MJC284" s="755"/>
      <c r="MJD284" s="755"/>
      <c r="MJE284" s="755"/>
      <c r="MJF284" s="755"/>
      <c r="MJG284" s="755"/>
      <c r="MJH284" s="755"/>
      <c r="MJI284" s="755"/>
      <c r="MJJ284" s="755"/>
      <c r="MJK284" s="755"/>
      <c r="MJL284" s="755"/>
      <c r="MJM284" s="755"/>
      <c r="MJN284" s="755"/>
      <c r="MJO284" s="755"/>
      <c r="MJP284" s="755"/>
      <c r="MJQ284" s="755"/>
      <c r="MJR284" s="755"/>
      <c r="MJS284" s="755"/>
      <c r="MJT284" s="755"/>
      <c r="MJU284" s="755"/>
      <c r="MJV284" s="755"/>
      <c r="MJW284" s="755"/>
      <c r="MJX284" s="755"/>
      <c r="MJY284" s="755"/>
      <c r="MJZ284" s="755"/>
      <c r="MKA284" s="755"/>
      <c r="MKB284" s="755"/>
      <c r="MKC284" s="755"/>
      <c r="MKD284" s="755"/>
      <c r="MKE284" s="755"/>
      <c r="MKF284" s="755"/>
      <c r="MKG284" s="755"/>
      <c r="MKH284" s="755"/>
      <c r="MKI284" s="755"/>
      <c r="MKJ284" s="755"/>
      <c r="MKK284" s="755"/>
      <c r="MKL284" s="755"/>
      <c r="MKM284" s="755"/>
      <c r="MKN284" s="755"/>
      <c r="MKO284" s="755"/>
      <c r="MKP284" s="755"/>
      <c r="MKQ284" s="755"/>
      <c r="MKR284" s="755"/>
      <c r="MKS284" s="755"/>
      <c r="MKT284" s="755"/>
      <c r="MKU284" s="755"/>
      <c r="MKV284" s="755"/>
      <c r="MKW284" s="755"/>
      <c r="MKX284" s="755"/>
      <c r="MKY284" s="755"/>
      <c r="MKZ284" s="755"/>
      <c r="MLA284" s="755"/>
      <c r="MLB284" s="755"/>
      <c r="MLC284" s="755"/>
      <c r="MLD284" s="755"/>
      <c r="MLE284" s="755"/>
      <c r="MLF284" s="755"/>
      <c r="MLG284" s="755"/>
      <c r="MLH284" s="755"/>
      <c r="MLI284" s="755"/>
      <c r="MLJ284" s="755"/>
      <c r="MLK284" s="755"/>
      <c r="MLL284" s="755"/>
      <c r="MLM284" s="755"/>
      <c r="MLN284" s="755"/>
      <c r="MLO284" s="755"/>
      <c r="MLP284" s="755"/>
      <c r="MLQ284" s="755"/>
      <c r="MLR284" s="755"/>
      <c r="MLS284" s="755"/>
      <c r="MLT284" s="755"/>
      <c r="MLU284" s="755"/>
      <c r="MLV284" s="755"/>
      <c r="MLW284" s="755"/>
      <c r="MLX284" s="755"/>
      <c r="MLY284" s="755"/>
      <c r="MLZ284" s="755"/>
      <c r="MMA284" s="755"/>
      <c r="MMB284" s="755"/>
      <c r="MMC284" s="755"/>
      <c r="MMD284" s="755"/>
      <c r="MME284" s="755"/>
      <c r="MMF284" s="755"/>
      <c r="MMG284" s="755"/>
      <c r="MMH284" s="755"/>
      <c r="MMI284" s="755"/>
      <c r="MMJ284" s="755"/>
      <c r="MMK284" s="755"/>
      <c r="MML284" s="755"/>
      <c r="MMM284" s="755"/>
      <c r="MMN284" s="755"/>
      <c r="MMO284" s="755"/>
      <c r="MMP284" s="755"/>
      <c r="MMQ284" s="755"/>
      <c r="MMR284" s="755"/>
      <c r="MMS284" s="755"/>
      <c r="MMT284" s="755"/>
      <c r="MMU284" s="755"/>
      <c r="MMV284" s="755"/>
      <c r="MMW284" s="755"/>
      <c r="MMX284" s="755"/>
      <c r="MMY284" s="755"/>
      <c r="MMZ284" s="755"/>
      <c r="MNA284" s="755"/>
      <c r="MNB284" s="755"/>
      <c r="MNC284" s="755"/>
      <c r="MND284" s="755"/>
      <c r="MNE284" s="755"/>
      <c r="MNF284" s="755"/>
      <c r="MNG284" s="755"/>
      <c r="MNH284" s="755"/>
      <c r="MNI284" s="755"/>
      <c r="MNJ284" s="755"/>
      <c r="MNK284" s="755"/>
      <c r="MNL284" s="755"/>
      <c r="MNM284" s="755"/>
      <c r="MNN284" s="755"/>
      <c r="MNO284" s="755"/>
      <c r="MNP284" s="755"/>
      <c r="MNQ284" s="755"/>
      <c r="MNR284" s="755"/>
      <c r="MNS284" s="755"/>
      <c r="MNT284" s="755"/>
      <c r="MNU284" s="755"/>
      <c r="MNV284" s="755"/>
      <c r="MNW284" s="755"/>
      <c r="MNX284" s="755"/>
      <c r="MNY284" s="755"/>
      <c r="MNZ284" s="755"/>
      <c r="MOA284" s="755"/>
      <c r="MOB284" s="755"/>
      <c r="MOC284" s="755"/>
      <c r="MOD284" s="755"/>
      <c r="MOE284" s="755"/>
      <c r="MOF284" s="755"/>
      <c r="MOG284" s="755"/>
      <c r="MOH284" s="755"/>
      <c r="MOI284" s="755"/>
      <c r="MOJ284" s="755"/>
      <c r="MOK284" s="755"/>
      <c r="MOL284" s="755"/>
      <c r="MOM284" s="755"/>
      <c r="MON284" s="755"/>
      <c r="MOO284" s="755"/>
      <c r="MOP284" s="755"/>
      <c r="MOQ284" s="755"/>
      <c r="MOR284" s="755"/>
      <c r="MOS284" s="755"/>
      <c r="MOT284" s="755"/>
      <c r="MOU284" s="755"/>
      <c r="MOV284" s="755"/>
      <c r="MOW284" s="755"/>
      <c r="MOX284" s="755"/>
      <c r="MOY284" s="755"/>
      <c r="MOZ284" s="755"/>
      <c r="MPA284" s="755"/>
      <c r="MPB284" s="755"/>
      <c r="MPC284" s="755"/>
      <c r="MPD284" s="755"/>
      <c r="MPE284" s="755"/>
      <c r="MPF284" s="755"/>
      <c r="MPG284" s="755"/>
      <c r="MPH284" s="755"/>
      <c r="MPI284" s="755"/>
      <c r="MPJ284" s="755"/>
      <c r="MPK284" s="755"/>
      <c r="MPL284" s="755"/>
      <c r="MPM284" s="755"/>
      <c r="MPN284" s="755"/>
      <c r="MPO284" s="755"/>
      <c r="MPP284" s="755"/>
      <c r="MPQ284" s="755"/>
      <c r="MPR284" s="755"/>
      <c r="MPS284" s="755"/>
      <c r="MPT284" s="755"/>
      <c r="MPU284" s="755"/>
      <c r="MPV284" s="755"/>
      <c r="MPW284" s="755"/>
      <c r="MPX284" s="755"/>
      <c r="MPY284" s="755"/>
      <c r="MPZ284" s="755"/>
      <c r="MQA284" s="755"/>
      <c r="MQB284" s="755"/>
      <c r="MQC284" s="755"/>
      <c r="MQD284" s="755"/>
      <c r="MQE284" s="755"/>
      <c r="MQF284" s="755"/>
      <c r="MQG284" s="755"/>
      <c r="MQH284" s="755"/>
      <c r="MQI284" s="755"/>
      <c r="MQJ284" s="755"/>
      <c r="MQK284" s="755"/>
      <c r="MQL284" s="755"/>
      <c r="MQM284" s="755"/>
      <c r="MQN284" s="755"/>
      <c r="MQO284" s="755"/>
      <c r="MQP284" s="755"/>
      <c r="MQQ284" s="755"/>
      <c r="MQR284" s="755"/>
      <c r="MQS284" s="755"/>
      <c r="MQT284" s="755"/>
      <c r="MQU284" s="755"/>
      <c r="MQV284" s="755"/>
      <c r="MQW284" s="755"/>
      <c r="MQX284" s="755"/>
      <c r="MQY284" s="755"/>
      <c r="MQZ284" s="755"/>
      <c r="MRA284" s="755"/>
      <c r="MRB284" s="755"/>
      <c r="MRC284" s="755"/>
      <c r="MRD284" s="755"/>
      <c r="MRE284" s="755"/>
      <c r="MRF284" s="755"/>
      <c r="MRG284" s="755"/>
      <c r="MRH284" s="755"/>
      <c r="MRI284" s="755"/>
      <c r="MRJ284" s="755"/>
      <c r="MRK284" s="755"/>
      <c r="MRL284" s="755"/>
      <c r="MRM284" s="755"/>
      <c r="MRN284" s="755"/>
      <c r="MRO284" s="755"/>
      <c r="MRP284" s="755"/>
      <c r="MRQ284" s="755"/>
      <c r="MRR284" s="755"/>
      <c r="MRS284" s="755"/>
      <c r="MRT284" s="755"/>
      <c r="MRU284" s="755"/>
      <c r="MRV284" s="755"/>
      <c r="MRW284" s="755"/>
      <c r="MRX284" s="755"/>
      <c r="MRY284" s="755"/>
      <c r="MRZ284" s="755"/>
      <c r="MSA284" s="755"/>
      <c r="MSB284" s="755"/>
      <c r="MSC284" s="755"/>
      <c r="MSD284" s="755"/>
      <c r="MSE284" s="755"/>
      <c r="MSF284" s="755"/>
      <c r="MSG284" s="755"/>
      <c r="MSH284" s="755"/>
      <c r="MSI284" s="755"/>
      <c r="MSJ284" s="755"/>
      <c r="MSK284" s="755"/>
      <c r="MSL284" s="755"/>
      <c r="MSM284" s="755"/>
      <c r="MSN284" s="755"/>
      <c r="MSO284" s="755"/>
      <c r="MSP284" s="755"/>
      <c r="MSQ284" s="755"/>
      <c r="MSR284" s="755"/>
      <c r="MSS284" s="755"/>
      <c r="MST284" s="755"/>
      <c r="MSU284" s="755"/>
      <c r="MSV284" s="755"/>
      <c r="MSW284" s="755"/>
      <c r="MSX284" s="755"/>
      <c r="MSY284" s="755"/>
      <c r="MSZ284" s="755"/>
      <c r="MTA284" s="755"/>
      <c r="MTB284" s="755"/>
      <c r="MTC284" s="755"/>
      <c r="MTD284" s="755"/>
      <c r="MTE284" s="755"/>
      <c r="MTF284" s="755"/>
      <c r="MTG284" s="755"/>
      <c r="MTH284" s="755"/>
      <c r="MTI284" s="755"/>
      <c r="MTJ284" s="755"/>
      <c r="MTK284" s="755"/>
      <c r="MTL284" s="755"/>
      <c r="MTM284" s="755"/>
      <c r="MTN284" s="755"/>
      <c r="MTO284" s="755"/>
      <c r="MTP284" s="755"/>
      <c r="MTQ284" s="755"/>
      <c r="MTR284" s="755"/>
      <c r="MTS284" s="755"/>
      <c r="MTT284" s="755"/>
      <c r="MTU284" s="755"/>
      <c r="MTV284" s="755"/>
      <c r="MTW284" s="755"/>
      <c r="MTX284" s="755"/>
      <c r="MTY284" s="755"/>
      <c r="MTZ284" s="755"/>
      <c r="MUA284" s="755"/>
      <c r="MUB284" s="755"/>
      <c r="MUC284" s="755"/>
      <c r="MUD284" s="755"/>
      <c r="MUE284" s="755"/>
      <c r="MUF284" s="755"/>
      <c r="MUG284" s="755"/>
      <c r="MUH284" s="755"/>
      <c r="MUI284" s="755"/>
      <c r="MUJ284" s="755"/>
      <c r="MUK284" s="755"/>
      <c r="MUL284" s="755"/>
      <c r="MUM284" s="755"/>
      <c r="MUN284" s="755"/>
      <c r="MUO284" s="755"/>
      <c r="MUP284" s="755"/>
      <c r="MUQ284" s="755"/>
      <c r="MUR284" s="755"/>
      <c r="MUS284" s="755"/>
      <c r="MUT284" s="755"/>
      <c r="MUU284" s="755"/>
      <c r="MUV284" s="755"/>
      <c r="MUW284" s="755"/>
      <c r="MUX284" s="755"/>
      <c r="MUY284" s="755"/>
      <c r="MUZ284" s="755"/>
      <c r="MVA284" s="755"/>
      <c r="MVB284" s="755"/>
      <c r="MVC284" s="755"/>
      <c r="MVD284" s="755"/>
      <c r="MVE284" s="755"/>
      <c r="MVF284" s="755"/>
      <c r="MVG284" s="755"/>
      <c r="MVH284" s="755"/>
      <c r="MVI284" s="755"/>
      <c r="MVJ284" s="755"/>
      <c r="MVK284" s="755"/>
      <c r="MVL284" s="755"/>
      <c r="MVM284" s="755"/>
      <c r="MVN284" s="755"/>
      <c r="MVO284" s="755"/>
      <c r="MVP284" s="755"/>
      <c r="MVQ284" s="755"/>
      <c r="MVR284" s="755"/>
      <c r="MVS284" s="755"/>
      <c r="MVT284" s="755"/>
      <c r="MVU284" s="755"/>
      <c r="MVV284" s="755"/>
      <c r="MVW284" s="755"/>
      <c r="MVX284" s="755"/>
      <c r="MVY284" s="755"/>
      <c r="MVZ284" s="755"/>
      <c r="MWA284" s="755"/>
      <c r="MWB284" s="755"/>
      <c r="MWC284" s="755"/>
      <c r="MWD284" s="755"/>
      <c r="MWE284" s="755"/>
      <c r="MWF284" s="755"/>
      <c r="MWG284" s="755"/>
      <c r="MWH284" s="755"/>
      <c r="MWI284" s="755"/>
      <c r="MWJ284" s="755"/>
      <c r="MWK284" s="755"/>
      <c r="MWL284" s="755"/>
      <c r="MWM284" s="755"/>
      <c r="MWN284" s="755"/>
      <c r="MWO284" s="755"/>
      <c r="MWP284" s="755"/>
      <c r="MWQ284" s="755"/>
      <c r="MWR284" s="755"/>
      <c r="MWS284" s="755"/>
      <c r="MWT284" s="755"/>
      <c r="MWU284" s="755"/>
      <c r="MWV284" s="755"/>
      <c r="MWW284" s="755"/>
      <c r="MWX284" s="755"/>
      <c r="MWY284" s="755"/>
      <c r="MWZ284" s="755"/>
      <c r="MXA284" s="755"/>
      <c r="MXB284" s="755"/>
      <c r="MXC284" s="755"/>
      <c r="MXD284" s="755"/>
      <c r="MXE284" s="755"/>
      <c r="MXF284" s="755"/>
      <c r="MXG284" s="755"/>
      <c r="MXH284" s="755"/>
      <c r="MXI284" s="755"/>
      <c r="MXJ284" s="755"/>
      <c r="MXK284" s="755"/>
      <c r="MXL284" s="755"/>
      <c r="MXM284" s="755"/>
      <c r="MXN284" s="755"/>
      <c r="MXO284" s="755"/>
      <c r="MXP284" s="755"/>
      <c r="MXQ284" s="755"/>
      <c r="MXR284" s="755"/>
      <c r="MXS284" s="755"/>
      <c r="MXT284" s="755"/>
      <c r="MXU284" s="755"/>
      <c r="MXV284" s="755"/>
      <c r="MXW284" s="755"/>
      <c r="MXX284" s="755"/>
      <c r="MXY284" s="755"/>
      <c r="MXZ284" s="755"/>
      <c r="MYA284" s="755"/>
      <c r="MYB284" s="755"/>
      <c r="MYC284" s="755"/>
      <c r="MYD284" s="755"/>
      <c r="MYE284" s="755"/>
      <c r="MYF284" s="755"/>
      <c r="MYG284" s="755"/>
      <c r="MYH284" s="755"/>
      <c r="MYI284" s="755"/>
      <c r="MYJ284" s="755"/>
      <c r="MYK284" s="755"/>
      <c r="MYL284" s="755"/>
      <c r="MYM284" s="755"/>
      <c r="MYN284" s="755"/>
      <c r="MYO284" s="755"/>
      <c r="MYP284" s="755"/>
      <c r="MYQ284" s="755"/>
      <c r="MYR284" s="755"/>
      <c r="MYS284" s="755"/>
      <c r="MYT284" s="755"/>
      <c r="MYU284" s="755"/>
      <c r="MYV284" s="755"/>
      <c r="MYW284" s="755"/>
      <c r="MYX284" s="755"/>
      <c r="MYY284" s="755"/>
      <c r="MYZ284" s="755"/>
      <c r="MZA284" s="755"/>
      <c r="MZB284" s="755"/>
      <c r="MZC284" s="755"/>
      <c r="MZD284" s="755"/>
      <c r="MZE284" s="755"/>
      <c r="MZF284" s="755"/>
      <c r="MZG284" s="755"/>
      <c r="MZH284" s="755"/>
      <c r="MZI284" s="755"/>
      <c r="MZJ284" s="755"/>
      <c r="MZK284" s="755"/>
      <c r="MZL284" s="755"/>
      <c r="MZM284" s="755"/>
      <c r="MZN284" s="755"/>
      <c r="MZO284" s="755"/>
      <c r="MZP284" s="755"/>
      <c r="MZQ284" s="755"/>
      <c r="MZR284" s="755"/>
      <c r="MZS284" s="755"/>
      <c r="MZT284" s="755"/>
      <c r="MZU284" s="755"/>
      <c r="MZV284" s="755"/>
      <c r="MZW284" s="755"/>
      <c r="MZX284" s="755"/>
      <c r="MZY284" s="755"/>
      <c r="MZZ284" s="755"/>
      <c r="NAA284" s="755"/>
      <c r="NAB284" s="755"/>
      <c r="NAC284" s="755"/>
      <c r="NAD284" s="755"/>
      <c r="NAE284" s="755"/>
      <c r="NAF284" s="755"/>
      <c r="NAG284" s="755"/>
      <c r="NAH284" s="755"/>
      <c r="NAI284" s="755"/>
      <c r="NAJ284" s="755"/>
      <c r="NAK284" s="755"/>
      <c r="NAL284" s="755"/>
      <c r="NAM284" s="755"/>
      <c r="NAN284" s="755"/>
      <c r="NAO284" s="755"/>
      <c r="NAP284" s="755"/>
      <c r="NAQ284" s="755"/>
      <c r="NAR284" s="755"/>
      <c r="NAS284" s="755"/>
      <c r="NAT284" s="755"/>
      <c r="NAU284" s="755"/>
      <c r="NAV284" s="755"/>
      <c r="NAW284" s="755"/>
      <c r="NAX284" s="755"/>
      <c r="NAY284" s="755"/>
      <c r="NAZ284" s="755"/>
      <c r="NBA284" s="755"/>
      <c r="NBB284" s="755"/>
      <c r="NBC284" s="755"/>
      <c r="NBD284" s="755"/>
      <c r="NBE284" s="755"/>
      <c r="NBF284" s="755"/>
      <c r="NBG284" s="755"/>
      <c r="NBH284" s="755"/>
      <c r="NBI284" s="755"/>
      <c r="NBJ284" s="755"/>
      <c r="NBK284" s="755"/>
      <c r="NBL284" s="755"/>
      <c r="NBM284" s="755"/>
      <c r="NBN284" s="755"/>
      <c r="NBO284" s="755"/>
      <c r="NBP284" s="755"/>
      <c r="NBQ284" s="755"/>
      <c r="NBR284" s="755"/>
      <c r="NBS284" s="755"/>
      <c r="NBT284" s="755"/>
      <c r="NBU284" s="755"/>
      <c r="NBV284" s="755"/>
      <c r="NBW284" s="755"/>
      <c r="NBX284" s="755"/>
      <c r="NBY284" s="755"/>
      <c r="NBZ284" s="755"/>
      <c r="NCA284" s="755"/>
      <c r="NCB284" s="755"/>
      <c r="NCC284" s="755"/>
      <c r="NCD284" s="755"/>
      <c r="NCE284" s="755"/>
      <c r="NCF284" s="755"/>
      <c r="NCG284" s="755"/>
      <c r="NCH284" s="755"/>
      <c r="NCI284" s="755"/>
      <c r="NCJ284" s="755"/>
      <c r="NCK284" s="755"/>
      <c r="NCL284" s="755"/>
      <c r="NCM284" s="755"/>
      <c r="NCN284" s="755"/>
      <c r="NCO284" s="755"/>
      <c r="NCP284" s="755"/>
      <c r="NCQ284" s="755"/>
      <c r="NCR284" s="755"/>
      <c r="NCS284" s="755"/>
      <c r="NCT284" s="755"/>
      <c r="NCU284" s="755"/>
      <c r="NCV284" s="755"/>
      <c r="NCW284" s="755"/>
      <c r="NCX284" s="755"/>
      <c r="NCY284" s="755"/>
      <c r="NCZ284" s="755"/>
      <c r="NDA284" s="755"/>
      <c r="NDB284" s="755"/>
      <c r="NDC284" s="755"/>
      <c r="NDD284" s="755"/>
      <c r="NDE284" s="755"/>
      <c r="NDF284" s="755"/>
      <c r="NDG284" s="755"/>
      <c r="NDH284" s="755"/>
      <c r="NDI284" s="755"/>
      <c r="NDJ284" s="755"/>
      <c r="NDK284" s="755"/>
      <c r="NDL284" s="755"/>
      <c r="NDM284" s="755"/>
      <c r="NDN284" s="755"/>
      <c r="NDO284" s="755"/>
      <c r="NDP284" s="755"/>
      <c r="NDQ284" s="755"/>
      <c r="NDR284" s="755"/>
      <c r="NDS284" s="755"/>
      <c r="NDT284" s="755"/>
      <c r="NDU284" s="755"/>
      <c r="NDV284" s="755"/>
      <c r="NDW284" s="755"/>
      <c r="NDX284" s="755"/>
      <c r="NDY284" s="755"/>
      <c r="NDZ284" s="755"/>
      <c r="NEA284" s="755"/>
      <c r="NEB284" s="755"/>
      <c r="NEC284" s="755"/>
      <c r="NED284" s="755"/>
      <c r="NEE284" s="755"/>
      <c r="NEF284" s="755"/>
      <c r="NEG284" s="755"/>
      <c r="NEH284" s="755"/>
      <c r="NEI284" s="755"/>
      <c r="NEJ284" s="755"/>
      <c r="NEK284" s="755"/>
      <c r="NEL284" s="755"/>
      <c r="NEM284" s="755"/>
      <c r="NEN284" s="755"/>
      <c r="NEO284" s="755"/>
      <c r="NEP284" s="755"/>
      <c r="NEQ284" s="755"/>
      <c r="NER284" s="755"/>
      <c r="NES284" s="755"/>
      <c r="NET284" s="755"/>
      <c r="NEU284" s="755"/>
      <c r="NEV284" s="755"/>
      <c r="NEW284" s="755"/>
      <c r="NEX284" s="755"/>
      <c r="NEY284" s="755"/>
      <c r="NEZ284" s="755"/>
      <c r="NFA284" s="755"/>
      <c r="NFB284" s="755"/>
      <c r="NFC284" s="755"/>
      <c r="NFD284" s="755"/>
      <c r="NFE284" s="755"/>
      <c r="NFF284" s="755"/>
      <c r="NFG284" s="755"/>
      <c r="NFH284" s="755"/>
      <c r="NFI284" s="755"/>
      <c r="NFJ284" s="755"/>
      <c r="NFK284" s="755"/>
      <c r="NFL284" s="755"/>
      <c r="NFM284" s="755"/>
      <c r="NFN284" s="755"/>
      <c r="NFO284" s="755"/>
      <c r="NFP284" s="755"/>
      <c r="NFQ284" s="755"/>
      <c r="NFR284" s="755"/>
      <c r="NFS284" s="755"/>
      <c r="NFT284" s="755"/>
      <c r="NFU284" s="755"/>
      <c r="NFV284" s="755"/>
      <c r="NFW284" s="755"/>
      <c r="NFX284" s="755"/>
      <c r="NFY284" s="755"/>
      <c r="NFZ284" s="755"/>
      <c r="NGA284" s="755"/>
      <c r="NGB284" s="755"/>
      <c r="NGC284" s="755"/>
      <c r="NGD284" s="755"/>
      <c r="NGE284" s="755"/>
      <c r="NGF284" s="755"/>
      <c r="NGG284" s="755"/>
      <c r="NGH284" s="755"/>
      <c r="NGI284" s="755"/>
      <c r="NGJ284" s="755"/>
      <c r="NGK284" s="755"/>
      <c r="NGL284" s="755"/>
      <c r="NGM284" s="755"/>
      <c r="NGN284" s="755"/>
      <c r="NGO284" s="755"/>
      <c r="NGP284" s="755"/>
      <c r="NGQ284" s="755"/>
      <c r="NGR284" s="755"/>
      <c r="NGS284" s="755"/>
      <c r="NGT284" s="755"/>
      <c r="NGU284" s="755"/>
      <c r="NGV284" s="755"/>
      <c r="NGW284" s="755"/>
      <c r="NGX284" s="755"/>
      <c r="NGY284" s="755"/>
      <c r="NGZ284" s="755"/>
      <c r="NHA284" s="755"/>
      <c r="NHB284" s="755"/>
      <c r="NHC284" s="755"/>
      <c r="NHD284" s="755"/>
      <c r="NHE284" s="755"/>
      <c r="NHF284" s="755"/>
      <c r="NHG284" s="755"/>
      <c r="NHH284" s="755"/>
      <c r="NHI284" s="755"/>
      <c r="NHJ284" s="755"/>
      <c r="NHK284" s="755"/>
      <c r="NHL284" s="755"/>
      <c r="NHM284" s="755"/>
      <c r="NHN284" s="755"/>
      <c r="NHO284" s="755"/>
      <c r="NHP284" s="755"/>
      <c r="NHQ284" s="755"/>
      <c r="NHR284" s="755"/>
      <c r="NHS284" s="755"/>
      <c r="NHT284" s="755"/>
      <c r="NHU284" s="755"/>
      <c r="NHV284" s="755"/>
      <c r="NHW284" s="755"/>
      <c r="NHX284" s="755"/>
      <c r="NHY284" s="755"/>
      <c r="NHZ284" s="755"/>
      <c r="NIA284" s="755"/>
      <c r="NIB284" s="755"/>
      <c r="NIC284" s="755"/>
      <c r="NID284" s="755"/>
      <c r="NIE284" s="755"/>
      <c r="NIF284" s="755"/>
      <c r="NIG284" s="755"/>
      <c r="NIH284" s="755"/>
      <c r="NII284" s="755"/>
      <c r="NIJ284" s="755"/>
      <c r="NIK284" s="755"/>
      <c r="NIL284" s="755"/>
      <c r="NIM284" s="755"/>
      <c r="NIN284" s="755"/>
      <c r="NIO284" s="755"/>
      <c r="NIP284" s="755"/>
      <c r="NIQ284" s="755"/>
      <c r="NIR284" s="755"/>
      <c r="NIS284" s="755"/>
      <c r="NIT284" s="755"/>
      <c r="NIU284" s="755"/>
      <c r="NIV284" s="755"/>
      <c r="NIW284" s="755"/>
      <c r="NIX284" s="755"/>
      <c r="NIY284" s="755"/>
      <c r="NIZ284" s="755"/>
      <c r="NJA284" s="755"/>
      <c r="NJB284" s="755"/>
      <c r="NJC284" s="755"/>
      <c r="NJD284" s="755"/>
      <c r="NJE284" s="755"/>
      <c r="NJF284" s="755"/>
      <c r="NJG284" s="755"/>
      <c r="NJH284" s="755"/>
      <c r="NJI284" s="755"/>
      <c r="NJJ284" s="755"/>
      <c r="NJK284" s="755"/>
      <c r="NJL284" s="755"/>
      <c r="NJM284" s="755"/>
      <c r="NJN284" s="755"/>
      <c r="NJO284" s="755"/>
      <c r="NJP284" s="755"/>
      <c r="NJQ284" s="755"/>
      <c r="NJR284" s="755"/>
      <c r="NJS284" s="755"/>
      <c r="NJT284" s="755"/>
      <c r="NJU284" s="755"/>
      <c r="NJV284" s="755"/>
      <c r="NJW284" s="755"/>
      <c r="NJX284" s="755"/>
      <c r="NJY284" s="755"/>
      <c r="NJZ284" s="755"/>
      <c r="NKA284" s="755"/>
      <c r="NKB284" s="755"/>
      <c r="NKC284" s="755"/>
      <c r="NKD284" s="755"/>
      <c r="NKE284" s="755"/>
      <c r="NKF284" s="755"/>
      <c r="NKG284" s="755"/>
      <c r="NKH284" s="755"/>
      <c r="NKI284" s="755"/>
      <c r="NKJ284" s="755"/>
      <c r="NKK284" s="755"/>
      <c r="NKL284" s="755"/>
      <c r="NKM284" s="755"/>
      <c r="NKN284" s="755"/>
      <c r="NKO284" s="755"/>
      <c r="NKP284" s="755"/>
      <c r="NKQ284" s="755"/>
      <c r="NKR284" s="755"/>
      <c r="NKS284" s="755"/>
      <c r="NKT284" s="755"/>
      <c r="NKU284" s="755"/>
      <c r="NKV284" s="755"/>
      <c r="NKW284" s="755"/>
      <c r="NKX284" s="755"/>
      <c r="NKY284" s="755"/>
      <c r="NKZ284" s="755"/>
      <c r="NLA284" s="755"/>
      <c r="NLB284" s="755"/>
      <c r="NLC284" s="755"/>
      <c r="NLD284" s="755"/>
      <c r="NLE284" s="755"/>
      <c r="NLF284" s="755"/>
      <c r="NLG284" s="755"/>
      <c r="NLH284" s="755"/>
      <c r="NLI284" s="755"/>
      <c r="NLJ284" s="755"/>
      <c r="NLK284" s="755"/>
      <c r="NLL284" s="755"/>
      <c r="NLM284" s="755"/>
      <c r="NLN284" s="755"/>
      <c r="NLO284" s="755"/>
      <c r="NLP284" s="755"/>
      <c r="NLQ284" s="755"/>
      <c r="NLR284" s="755"/>
      <c r="NLS284" s="755"/>
      <c r="NLT284" s="755"/>
      <c r="NLU284" s="755"/>
      <c r="NLV284" s="755"/>
      <c r="NLW284" s="755"/>
      <c r="NLX284" s="755"/>
      <c r="NLY284" s="755"/>
      <c r="NLZ284" s="755"/>
      <c r="NMA284" s="755"/>
      <c r="NMB284" s="755"/>
      <c r="NMC284" s="755"/>
      <c r="NMD284" s="755"/>
      <c r="NME284" s="755"/>
      <c r="NMF284" s="755"/>
      <c r="NMG284" s="755"/>
      <c r="NMH284" s="755"/>
      <c r="NMI284" s="755"/>
      <c r="NMJ284" s="755"/>
      <c r="NMK284" s="755"/>
      <c r="NML284" s="755"/>
      <c r="NMM284" s="755"/>
      <c r="NMN284" s="755"/>
      <c r="NMO284" s="755"/>
      <c r="NMP284" s="755"/>
      <c r="NMQ284" s="755"/>
      <c r="NMR284" s="755"/>
      <c r="NMS284" s="755"/>
      <c r="NMT284" s="755"/>
      <c r="NMU284" s="755"/>
      <c r="NMV284" s="755"/>
      <c r="NMW284" s="755"/>
      <c r="NMX284" s="755"/>
      <c r="NMY284" s="755"/>
      <c r="NMZ284" s="755"/>
      <c r="NNA284" s="755"/>
      <c r="NNB284" s="755"/>
      <c r="NNC284" s="755"/>
      <c r="NND284" s="755"/>
      <c r="NNE284" s="755"/>
      <c r="NNF284" s="755"/>
      <c r="NNG284" s="755"/>
      <c r="NNH284" s="755"/>
      <c r="NNI284" s="755"/>
      <c r="NNJ284" s="755"/>
      <c r="NNK284" s="755"/>
      <c r="NNL284" s="755"/>
      <c r="NNM284" s="755"/>
      <c r="NNN284" s="755"/>
      <c r="NNO284" s="755"/>
      <c r="NNP284" s="755"/>
      <c r="NNQ284" s="755"/>
      <c r="NNR284" s="755"/>
      <c r="NNS284" s="755"/>
      <c r="NNT284" s="755"/>
      <c r="NNU284" s="755"/>
      <c r="NNV284" s="755"/>
      <c r="NNW284" s="755"/>
      <c r="NNX284" s="755"/>
      <c r="NNY284" s="755"/>
      <c r="NNZ284" s="755"/>
      <c r="NOA284" s="755"/>
      <c r="NOB284" s="755"/>
      <c r="NOC284" s="755"/>
      <c r="NOD284" s="755"/>
      <c r="NOE284" s="755"/>
      <c r="NOF284" s="755"/>
      <c r="NOG284" s="755"/>
      <c r="NOH284" s="755"/>
      <c r="NOI284" s="755"/>
      <c r="NOJ284" s="755"/>
      <c r="NOK284" s="755"/>
      <c r="NOL284" s="755"/>
      <c r="NOM284" s="755"/>
      <c r="NON284" s="755"/>
      <c r="NOO284" s="755"/>
      <c r="NOP284" s="755"/>
      <c r="NOQ284" s="755"/>
      <c r="NOR284" s="755"/>
      <c r="NOS284" s="755"/>
      <c r="NOT284" s="755"/>
      <c r="NOU284" s="755"/>
      <c r="NOV284" s="755"/>
      <c r="NOW284" s="755"/>
      <c r="NOX284" s="755"/>
      <c r="NOY284" s="755"/>
      <c r="NOZ284" s="755"/>
      <c r="NPA284" s="755"/>
      <c r="NPB284" s="755"/>
      <c r="NPC284" s="755"/>
      <c r="NPD284" s="755"/>
      <c r="NPE284" s="755"/>
      <c r="NPF284" s="755"/>
      <c r="NPG284" s="755"/>
      <c r="NPH284" s="755"/>
      <c r="NPI284" s="755"/>
      <c r="NPJ284" s="755"/>
      <c r="NPK284" s="755"/>
      <c r="NPL284" s="755"/>
      <c r="NPM284" s="755"/>
      <c r="NPN284" s="755"/>
      <c r="NPO284" s="755"/>
      <c r="NPP284" s="755"/>
      <c r="NPQ284" s="755"/>
      <c r="NPR284" s="755"/>
      <c r="NPS284" s="755"/>
      <c r="NPT284" s="755"/>
      <c r="NPU284" s="755"/>
      <c r="NPV284" s="755"/>
      <c r="NPW284" s="755"/>
      <c r="NPX284" s="755"/>
      <c r="NPY284" s="755"/>
      <c r="NPZ284" s="755"/>
      <c r="NQA284" s="755"/>
      <c r="NQB284" s="755"/>
      <c r="NQC284" s="755"/>
      <c r="NQD284" s="755"/>
      <c r="NQE284" s="755"/>
      <c r="NQF284" s="755"/>
      <c r="NQG284" s="755"/>
      <c r="NQH284" s="755"/>
      <c r="NQI284" s="755"/>
      <c r="NQJ284" s="755"/>
      <c r="NQK284" s="755"/>
      <c r="NQL284" s="755"/>
      <c r="NQM284" s="755"/>
      <c r="NQN284" s="755"/>
      <c r="NQO284" s="755"/>
      <c r="NQP284" s="755"/>
      <c r="NQQ284" s="755"/>
      <c r="NQR284" s="755"/>
      <c r="NQS284" s="755"/>
      <c r="NQT284" s="755"/>
      <c r="NQU284" s="755"/>
      <c r="NQV284" s="755"/>
      <c r="NQW284" s="755"/>
      <c r="NQX284" s="755"/>
      <c r="NQY284" s="755"/>
      <c r="NQZ284" s="755"/>
      <c r="NRA284" s="755"/>
      <c r="NRB284" s="755"/>
      <c r="NRC284" s="755"/>
      <c r="NRD284" s="755"/>
      <c r="NRE284" s="755"/>
      <c r="NRF284" s="755"/>
      <c r="NRG284" s="755"/>
      <c r="NRH284" s="755"/>
      <c r="NRI284" s="755"/>
      <c r="NRJ284" s="755"/>
      <c r="NRK284" s="755"/>
      <c r="NRL284" s="755"/>
      <c r="NRM284" s="755"/>
      <c r="NRN284" s="755"/>
      <c r="NRO284" s="755"/>
      <c r="NRP284" s="755"/>
      <c r="NRQ284" s="755"/>
      <c r="NRR284" s="755"/>
      <c r="NRS284" s="755"/>
      <c r="NRT284" s="755"/>
      <c r="NRU284" s="755"/>
      <c r="NRV284" s="755"/>
      <c r="NRW284" s="755"/>
      <c r="NRX284" s="755"/>
      <c r="NRY284" s="755"/>
      <c r="NRZ284" s="755"/>
      <c r="NSA284" s="755"/>
      <c r="NSB284" s="755"/>
      <c r="NSC284" s="755"/>
      <c r="NSD284" s="755"/>
      <c r="NSE284" s="755"/>
      <c r="NSF284" s="755"/>
      <c r="NSG284" s="755"/>
      <c r="NSH284" s="755"/>
      <c r="NSI284" s="755"/>
      <c r="NSJ284" s="755"/>
      <c r="NSK284" s="755"/>
      <c r="NSL284" s="755"/>
      <c r="NSM284" s="755"/>
      <c r="NSN284" s="755"/>
      <c r="NSO284" s="755"/>
      <c r="NSP284" s="755"/>
      <c r="NSQ284" s="755"/>
      <c r="NSR284" s="755"/>
      <c r="NSS284" s="755"/>
      <c r="NST284" s="755"/>
      <c r="NSU284" s="755"/>
      <c r="NSV284" s="755"/>
      <c r="NSW284" s="755"/>
      <c r="NSX284" s="755"/>
      <c r="NSY284" s="755"/>
      <c r="NSZ284" s="755"/>
      <c r="NTA284" s="755"/>
      <c r="NTB284" s="755"/>
      <c r="NTC284" s="755"/>
      <c r="NTD284" s="755"/>
      <c r="NTE284" s="755"/>
      <c r="NTF284" s="755"/>
      <c r="NTG284" s="755"/>
      <c r="NTH284" s="755"/>
      <c r="NTI284" s="755"/>
      <c r="NTJ284" s="755"/>
      <c r="NTK284" s="755"/>
      <c r="NTL284" s="755"/>
      <c r="NTM284" s="755"/>
      <c r="NTN284" s="755"/>
      <c r="NTO284" s="755"/>
      <c r="NTP284" s="755"/>
      <c r="NTQ284" s="755"/>
      <c r="NTR284" s="755"/>
      <c r="NTS284" s="755"/>
      <c r="NTT284" s="755"/>
      <c r="NTU284" s="755"/>
      <c r="NTV284" s="755"/>
      <c r="NTW284" s="755"/>
      <c r="NTX284" s="755"/>
      <c r="NTY284" s="755"/>
      <c r="NTZ284" s="755"/>
      <c r="NUA284" s="755"/>
      <c r="NUB284" s="755"/>
      <c r="NUC284" s="755"/>
      <c r="NUD284" s="755"/>
      <c r="NUE284" s="755"/>
      <c r="NUF284" s="755"/>
      <c r="NUG284" s="755"/>
      <c r="NUH284" s="755"/>
      <c r="NUI284" s="755"/>
      <c r="NUJ284" s="755"/>
      <c r="NUK284" s="755"/>
      <c r="NUL284" s="755"/>
      <c r="NUM284" s="755"/>
      <c r="NUN284" s="755"/>
      <c r="NUO284" s="755"/>
      <c r="NUP284" s="755"/>
      <c r="NUQ284" s="755"/>
      <c r="NUR284" s="755"/>
      <c r="NUS284" s="755"/>
      <c r="NUT284" s="755"/>
      <c r="NUU284" s="755"/>
      <c r="NUV284" s="755"/>
      <c r="NUW284" s="755"/>
      <c r="NUX284" s="755"/>
      <c r="NUY284" s="755"/>
      <c r="NUZ284" s="755"/>
      <c r="NVA284" s="755"/>
      <c r="NVB284" s="755"/>
      <c r="NVC284" s="755"/>
      <c r="NVD284" s="755"/>
      <c r="NVE284" s="755"/>
      <c r="NVF284" s="755"/>
      <c r="NVG284" s="755"/>
      <c r="NVH284" s="755"/>
      <c r="NVI284" s="755"/>
      <c r="NVJ284" s="755"/>
      <c r="NVK284" s="755"/>
      <c r="NVL284" s="755"/>
      <c r="NVM284" s="755"/>
      <c r="NVN284" s="755"/>
      <c r="NVO284" s="755"/>
      <c r="NVP284" s="755"/>
      <c r="NVQ284" s="755"/>
      <c r="NVR284" s="755"/>
      <c r="NVS284" s="755"/>
      <c r="NVT284" s="755"/>
      <c r="NVU284" s="755"/>
      <c r="NVV284" s="755"/>
      <c r="NVW284" s="755"/>
      <c r="NVX284" s="755"/>
      <c r="NVY284" s="755"/>
      <c r="NVZ284" s="755"/>
      <c r="NWA284" s="755"/>
      <c r="NWB284" s="755"/>
      <c r="NWC284" s="755"/>
      <c r="NWD284" s="755"/>
      <c r="NWE284" s="755"/>
      <c r="NWF284" s="755"/>
      <c r="NWG284" s="755"/>
      <c r="NWH284" s="755"/>
      <c r="NWI284" s="755"/>
      <c r="NWJ284" s="755"/>
      <c r="NWK284" s="755"/>
      <c r="NWL284" s="755"/>
      <c r="NWM284" s="755"/>
      <c r="NWN284" s="755"/>
      <c r="NWO284" s="755"/>
      <c r="NWP284" s="755"/>
      <c r="NWQ284" s="755"/>
      <c r="NWR284" s="755"/>
      <c r="NWS284" s="755"/>
      <c r="NWT284" s="755"/>
      <c r="NWU284" s="755"/>
      <c r="NWV284" s="755"/>
      <c r="NWW284" s="755"/>
      <c r="NWX284" s="755"/>
      <c r="NWY284" s="755"/>
      <c r="NWZ284" s="755"/>
      <c r="NXA284" s="755"/>
      <c r="NXB284" s="755"/>
      <c r="NXC284" s="755"/>
      <c r="NXD284" s="755"/>
      <c r="NXE284" s="755"/>
      <c r="NXF284" s="755"/>
      <c r="NXG284" s="755"/>
      <c r="NXH284" s="755"/>
      <c r="NXI284" s="755"/>
      <c r="NXJ284" s="755"/>
      <c r="NXK284" s="755"/>
      <c r="NXL284" s="755"/>
      <c r="NXM284" s="755"/>
      <c r="NXN284" s="755"/>
      <c r="NXO284" s="755"/>
      <c r="NXP284" s="755"/>
      <c r="NXQ284" s="755"/>
      <c r="NXR284" s="755"/>
      <c r="NXS284" s="755"/>
      <c r="NXT284" s="755"/>
      <c r="NXU284" s="755"/>
      <c r="NXV284" s="755"/>
      <c r="NXW284" s="755"/>
      <c r="NXX284" s="755"/>
      <c r="NXY284" s="755"/>
      <c r="NXZ284" s="755"/>
      <c r="NYA284" s="755"/>
      <c r="NYB284" s="755"/>
      <c r="NYC284" s="755"/>
      <c r="NYD284" s="755"/>
      <c r="NYE284" s="755"/>
      <c r="NYF284" s="755"/>
      <c r="NYG284" s="755"/>
      <c r="NYH284" s="755"/>
      <c r="NYI284" s="755"/>
      <c r="NYJ284" s="755"/>
      <c r="NYK284" s="755"/>
      <c r="NYL284" s="755"/>
      <c r="NYM284" s="755"/>
      <c r="NYN284" s="755"/>
      <c r="NYO284" s="755"/>
      <c r="NYP284" s="755"/>
      <c r="NYQ284" s="755"/>
      <c r="NYR284" s="755"/>
      <c r="NYS284" s="755"/>
      <c r="NYT284" s="755"/>
      <c r="NYU284" s="755"/>
      <c r="NYV284" s="755"/>
      <c r="NYW284" s="755"/>
      <c r="NYX284" s="755"/>
      <c r="NYY284" s="755"/>
      <c r="NYZ284" s="755"/>
      <c r="NZA284" s="755"/>
      <c r="NZB284" s="755"/>
      <c r="NZC284" s="755"/>
      <c r="NZD284" s="755"/>
      <c r="NZE284" s="755"/>
      <c r="NZF284" s="755"/>
      <c r="NZG284" s="755"/>
      <c r="NZH284" s="755"/>
      <c r="NZI284" s="755"/>
      <c r="NZJ284" s="755"/>
      <c r="NZK284" s="755"/>
      <c r="NZL284" s="755"/>
      <c r="NZM284" s="755"/>
      <c r="NZN284" s="755"/>
      <c r="NZO284" s="755"/>
      <c r="NZP284" s="755"/>
      <c r="NZQ284" s="755"/>
      <c r="NZR284" s="755"/>
      <c r="NZS284" s="755"/>
      <c r="NZT284" s="755"/>
      <c r="NZU284" s="755"/>
      <c r="NZV284" s="755"/>
      <c r="NZW284" s="755"/>
      <c r="NZX284" s="755"/>
      <c r="NZY284" s="755"/>
      <c r="NZZ284" s="755"/>
      <c r="OAA284" s="755"/>
      <c r="OAB284" s="755"/>
      <c r="OAC284" s="755"/>
      <c r="OAD284" s="755"/>
      <c r="OAE284" s="755"/>
      <c r="OAF284" s="755"/>
      <c r="OAG284" s="755"/>
      <c r="OAH284" s="755"/>
      <c r="OAI284" s="755"/>
      <c r="OAJ284" s="755"/>
      <c r="OAK284" s="755"/>
      <c r="OAL284" s="755"/>
      <c r="OAM284" s="755"/>
      <c r="OAN284" s="755"/>
      <c r="OAO284" s="755"/>
      <c r="OAP284" s="755"/>
      <c r="OAQ284" s="755"/>
      <c r="OAR284" s="755"/>
      <c r="OAS284" s="755"/>
      <c r="OAT284" s="755"/>
      <c r="OAU284" s="755"/>
      <c r="OAV284" s="755"/>
      <c r="OAW284" s="755"/>
      <c r="OAX284" s="755"/>
      <c r="OAY284" s="755"/>
      <c r="OAZ284" s="755"/>
      <c r="OBA284" s="755"/>
      <c r="OBB284" s="755"/>
      <c r="OBC284" s="755"/>
      <c r="OBD284" s="755"/>
      <c r="OBE284" s="755"/>
      <c r="OBF284" s="755"/>
      <c r="OBG284" s="755"/>
      <c r="OBH284" s="755"/>
      <c r="OBI284" s="755"/>
      <c r="OBJ284" s="755"/>
      <c r="OBK284" s="755"/>
      <c r="OBL284" s="755"/>
      <c r="OBM284" s="755"/>
      <c r="OBN284" s="755"/>
      <c r="OBO284" s="755"/>
      <c r="OBP284" s="755"/>
      <c r="OBQ284" s="755"/>
      <c r="OBR284" s="755"/>
      <c r="OBS284" s="755"/>
      <c r="OBT284" s="755"/>
      <c r="OBU284" s="755"/>
      <c r="OBV284" s="755"/>
      <c r="OBW284" s="755"/>
      <c r="OBX284" s="755"/>
      <c r="OBY284" s="755"/>
      <c r="OBZ284" s="755"/>
      <c r="OCA284" s="755"/>
      <c r="OCB284" s="755"/>
      <c r="OCC284" s="755"/>
      <c r="OCD284" s="755"/>
      <c r="OCE284" s="755"/>
      <c r="OCF284" s="755"/>
      <c r="OCG284" s="755"/>
      <c r="OCH284" s="755"/>
      <c r="OCI284" s="755"/>
      <c r="OCJ284" s="755"/>
      <c r="OCK284" s="755"/>
      <c r="OCL284" s="755"/>
      <c r="OCM284" s="755"/>
      <c r="OCN284" s="755"/>
      <c r="OCO284" s="755"/>
      <c r="OCP284" s="755"/>
      <c r="OCQ284" s="755"/>
      <c r="OCR284" s="755"/>
      <c r="OCS284" s="755"/>
      <c r="OCT284" s="755"/>
      <c r="OCU284" s="755"/>
      <c r="OCV284" s="755"/>
      <c r="OCW284" s="755"/>
      <c r="OCX284" s="755"/>
      <c r="OCY284" s="755"/>
      <c r="OCZ284" s="755"/>
      <c r="ODA284" s="755"/>
      <c r="ODB284" s="755"/>
      <c r="ODC284" s="755"/>
      <c r="ODD284" s="755"/>
      <c r="ODE284" s="755"/>
      <c r="ODF284" s="755"/>
      <c r="ODG284" s="755"/>
      <c r="ODH284" s="755"/>
      <c r="ODI284" s="755"/>
      <c r="ODJ284" s="755"/>
      <c r="ODK284" s="755"/>
      <c r="ODL284" s="755"/>
      <c r="ODM284" s="755"/>
      <c r="ODN284" s="755"/>
      <c r="ODO284" s="755"/>
      <c r="ODP284" s="755"/>
      <c r="ODQ284" s="755"/>
      <c r="ODR284" s="755"/>
      <c r="ODS284" s="755"/>
      <c r="ODT284" s="755"/>
      <c r="ODU284" s="755"/>
      <c r="ODV284" s="755"/>
      <c r="ODW284" s="755"/>
      <c r="ODX284" s="755"/>
      <c r="ODY284" s="755"/>
      <c r="ODZ284" s="755"/>
      <c r="OEA284" s="755"/>
      <c r="OEB284" s="755"/>
      <c r="OEC284" s="755"/>
      <c r="OED284" s="755"/>
      <c r="OEE284" s="755"/>
      <c r="OEF284" s="755"/>
      <c r="OEG284" s="755"/>
      <c r="OEH284" s="755"/>
      <c r="OEI284" s="755"/>
      <c r="OEJ284" s="755"/>
      <c r="OEK284" s="755"/>
      <c r="OEL284" s="755"/>
      <c r="OEM284" s="755"/>
      <c r="OEN284" s="755"/>
      <c r="OEO284" s="755"/>
      <c r="OEP284" s="755"/>
      <c r="OEQ284" s="755"/>
      <c r="OER284" s="755"/>
      <c r="OES284" s="755"/>
      <c r="OET284" s="755"/>
      <c r="OEU284" s="755"/>
      <c r="OEV284" s="755"/>
      <c r="OEW284" s="755"/>
      <c r="OEX284" s="755"/>
      <c r="OEY284" s="755"/>
      <c r="OEZ284" s="755"/>
      <c r="OFA284" s="755"/>
      <c r="OFB284" s="755"/>
      <c r="OFC284" s="755"/>
      <c r="OFD284" s="755"/>
      <c r="OFE284" s="755"/>
      <c r="OFF284" s="755"/>
      <c r="OFG284" s="755"/>
      <c r="OFH284" s="755"/>
      <c r="OFI284" s="755"/>
      <c r="OFJ284" s="755"/>
      <c r="OFK284" s="755"/>
      <c r="OFL284" s="755"/>
      <c r="OFM284" s="755"/>
      <c r="OFN284" s="755"/>
      <c r="OFO284" s="755"/>
      <c r="OFP284" s="755"/>
      <c r="OFQ284" s="755"/>
      <c r="OFR284" s="755"/>
      <c r="OFS284" s="755"/>
      <c r="OFT284" s="755"/>
      <c r="OFU284" s="755"/>
      <c r="OFV284" s="755"/>
      <c r="OFW284" s="755"/>
      <c r="OFX284" s="755"/>
      <c r="OFY284" s="755"/>
      <c r="OFZ284" s="755"/>
      <c r="OGA284" s="755"/>
      <c r="OGB284" s="755"/>
      <c r="OGC284" s="755"/>
      <c r="OGD284" s="755"/>
      <c r="OGE284" s="755"/>
      <c r="OGF284" s="755"/>
      <c r="OGG284" s="755"/>
      <c r="OGH284" s="755"/>
      <c r="OGI284" s="755"/>
      <c r="OGJ284" s="755"/>
      <c r="OGK284" s="755"/>
      <c r="OGL284" s="755"/>
      <c r="OGM284" s="755"/>
      <c r="OGN284" s="755"/>
      <c r="OGO284" s="755"/>
      <c r="OGP284" s="755"/>
      <c r="OGQ284" s="755"/>
      <c r="OGR284" s="755"/>
      <c r="OGS284" s="755"/>
      <c r="OGT284" s="755"/>
      <c r="OGU284" s="755"/>
      <c r="OGV284" s="755"/>
      <c r="OGW284" s="755"/>
      <c r="OGX284" s="755"/>
      <c r="OGY284" s="755"/>
      <c r="OGZ284" s="755"/>
      <c r="OHA284" s="755"/>
      <c r="OHB284" s="755"/>
      <c r="OHC284" s="755"/>
      <c r="OHD284" s="755"/>
      <c r="OHE284" s="755"/>
      <c r="OHF284" s="755"/>
      <c r="OHG284" s="755"/>
      <c r="OHH284" s="755"/>
      <c r="OHI284" s="755"/>
      <c r="OHJ284" s="755"/>
      <c r="OHK284" s="755"/>
      <c r="OHL284" s="755"/>
      <c r="OHM284" s="755"/>
      <c r="OHN284" s="755"/>
      <c r="OHO284" s="755"/>
      <c r="OHP284" s="755"/>
      <c r="OHQ284" s="755"/>
      <c r="OHR284" s="755"/>
      <c r="OHS284" s="755"/>
      <c r="OHT284" s="755"/>
      <c r="OHU284" s="755"/>
      <c r="OHV284" s="755"/>
      <c r="OHW284" s="755"/>
      <c r="OHX284" s="755"/>
      <c r="OHY284" s="755"/>
      <c r="OHZ284" s="755"/>
      <c r="OIA284" s="755"/>
      <c r="OIB284" s="755"/>
      <c r="OIC284" s="755"/>
      <c r="OID284" s="755"/>
      <c r="OIE284" s="755"/>
      <c r="OIF284" s="755"/>
      <c r="OIG284" s="755"/>
      <c r="OIH284" s="755"/>
      <c r="OII284" s="755"/>
      <c r="OIJ284" s="755"/>
      <c r="OIK284" s="755"/>
      <c r="OIL284" s="755"/>
      <c r="OIM284" s="755"/>
      <c r="OIN284" s="755"/>
      <c r="OIO284" s="755"/>
      <c r="OIP284" s="755"/>
      <c r="OIQ284" s="755"/>
      <c r="OIR284" s="755"/>
      <c r="OIS284" s="755"/>
      <c r="OIT284" s="755"/>
      <c r="OIU284" s="755"/>
      <c r="OIV284" s="755"/>
      <c r="OIW284" s="755"/>
      <c r="OIX284" s="755"/>
      <c r="OIY284" s="755"/>
      <c r="OIZ284" s="755"/>
      <c r="OJA284" s="755"/>
      <c r="OJB284" s="755"/>
      <c r="OJC284" s="755"/>
      <c r="OJD284" s="755"/>
      <c r="OJE284" s="755"/>
      <c r="OJF284" s="755"/>
      <c r="OJG284" s="755"/>
      <c r="OJH284" s="755"/>
      <c r="OJI284" s="755"/>
      <c r="OJJ284" s="755"/>
      <c r="OJK284" s="755"/>
      <c r="OJL284" s="755"/>
      <c r="OJM284" s="755"/>
      <c r="OJN284" s="755"/>
      <c r="OJO284" s="755"/>
      <c r="OJP284" s="755"/>
      <c r="OJQ284" s="755"/>
      <c r="OJR284" s="755"/>
      <c r="OJS284" s="755"/>
      <c r="OJT284" s="755"/>
      <c r="OJU284" s="755"/>
      <c r="OJV284" s="755"/>
      <c r="OJW284" s="755"/>
      <c r="OJX284" s="755"/>
      <c r="OJY284" s="755"/>
      <c r="OJZ284" s="755"/>
      <c r="OKA284" s="755"/>
      <c r="OKB284" s="755"/>
      <c r="OKC284" s="755"/>
      <c r="OKD284" s="755"/>
      <c r="OKE284" s="755"/>
      <c r="OKF284" s="755"/>
      <c r="OKG284" s="755"/>
      <c r="OKH284" s="755"/>
      <c r="OKI284" s="755"/>
      <c r="OKJ284" s="755"/>
      <c r="OKK284" s="755"/>
      <c r="OKL284" s="755"/>
      <c r="OKM284" s="755"/>
      <c r="OKN284" s="755"/>
      <c r="OKO284" s="755"/>
      <c r="OKP284" s="755"/>
      <c r="OKQ284" s="755"/>
      <c r="OKR284" s="755"/>
      <c r="OKS284" s="755"/>
      <c r="OKT284" s="755"/>
      <c r="OKU284" s="755"/>
      <c r="OKV284" s="755"/>
      <c r="OKW284" s="755"/>
      <c r="OKX284" s="755"/>
      <c r="OKY284" s="755"/>
      <c r="OKZ284" s="755"/>
      <c r="OLA284" s="755"/>
      <c r="OLB284" s="755"/>
      <c r="OLC284" s="755"/>
      <c r="OLD284" s="755"/>
      <c r="OLE284" s="755"/>
      <c r="OLF284" s="755"/>
      <c r="OLG284" s="755"/>
      <c r="OLH284" s="755"/>
      <c r="OLI284" s="755"/>
      <c r="OLJ284" s="755"/>
      <c r="OLK284" s="755"/>
      <c r="OLL284" s="755"/>
      <c r="OLM284" s="755"/>
      <c r="OLN284" s="755"/>
      <c r="OLO284" s="755"/>
      <c r="OLP284" s="755"/>
      <c r="OLQ284" s="755"/>
      <c r="OLR284" s="755"/>
      <c r="OLS284" s="755"/>
      <c r="OLT284" s="755"/>
      <c r="OLU284" s="755"/>
      <c r="OLV284" s="755"/>
      <c r="OLW284" s="755"/>
      <c r="OLX284" s="755"/>
      <c r="OLY284" s="755"/>
      <c r="OLZ284" s="755"/>
      <c r="OMA284" s="755"/>
      <c r="OMB284" s="755"/>
      <c r="OMC284" s="755"/>
      <c r="OMD284" s="755"/>
      <c r="OME284" s="755"/>
      <c r="OMF284" s="755"/>
      <c r="OMG284" s="755"/>
      <c r="OMH284" s="755"/>
      <c r="OMI284" s="755"/>
      <c r="OMJ284" s="755"/>
      <c r="OMK284" s="755"/>
      <c r="OML284" s="755"/>
      <c r="OMM284" s="755"/>
      <c r="OMN284" s="755"/>
      <c r="OMO284" s="755"/>
      <c r="OMP284" s="755"/>
      <c r="OMQ284" s="755"/>
      <c r="OMR284" s="755"/>
      <c r="OMS284" s="755"/>
      <c r="OMT284" s="755"/>
      <c r="OMU284" s="755"/>
      <c r="OMV284" s="755"/>
      <c r="OMW284" s="755"/>
      <c r="OMX284" s="755"/>
      <c r="OMY284" s="755"/>
      <c r="OMZ284" s="755"/>
      <c r="ONA284" s="755"/>
      <c r="ONB284" s="755"/>
      <c r="ONC284" s="755"/>
      <c r="OND284" s="755"/>
      <c r="ONE284" s="755"/>
      <c r="ONF284" s="755"/>
      <c r="ONG284" s="755"/>
      <c r="ONH284" s="755"/>
      <c r="ONI284" s="755"/>
      <c r="ONJ284" s="755"/>
      <c r="ONK284" s="755"/>
      <c r="ONL284" s="755"/>
      <c r="ONM284" s="755"/>
      <c r="ONN284" s="755"/>
      <c r="ONO284" s="755"/>
      <c r="ONP284" s="755"/>
      <c r="ONQ284" s="755"/>
      <c r="ONR284" s="755"/>
      <c r="ONS284" s="755"/>
      <c r="ONT284" s="755"/>
      <c r="ONU284" s="755"/>
      <c r="ONV284" s="755"/>
      <c r="ONW284" s="755"/>
      <c r="ONX284" s="755"/>
      <c r="ONY284" s="755"/>
      <c r="ONZ284" s="755"/>
      <c r="OOA284" s="755"/>
      <c r="OOB284" s="755"/>
      <c r="OOC284" s="755"/>
      <c r="OOD284" s="755"/>
      <c r="OOE284" s="755"/>
      <c r="OOF284" s="755"/>
      <c r="OOG284" s="755"/>
      <c r="OOH284" s="755"/>
      <c r="OOI284" s="755"/>
      <c r="OOJ284" s="755"/>
      <c r="OOK284" s="755"/>
      <c r="OOL284" s="755"/>
      <c r="OOM284" s="755"/>
      <c r="OON284" s="755"/>
      <c r="OOO284" s="755"/>
      <c r="OOP284" s="755"/>
      <c r="OOQ284" s="755"/>
      <c r="OOR284" s="755"/>
      <c r="OOS284" s="755"/>
      <c r="OOT284" s="755"/>
      <c r="OOU284" s="755"/>
      <c r="OOV284" s="755"/>
      <c r="OOW284" s="755"/>
      <c r="OOX284" s="755"/>
      <c r="OOY284" s="755"/>
      <c r="OOZ284" s="755"/>
      <c r="OPA284" s="755"/>
      <c r="OPB284" s="755"/>
      <c r="OPC284" s="755"/>
      <c r="OPD284" s="755"/>
      <c r="OPE284" s="755"/>
      <c r="OPF284" s="755"/>
      <c r="OPG284" s="755"/>
      <c r="OPH284" s="755"/>
      <c r="OPI284" s="755"/>
      <c r="OPJ284" s="755"/>
      <c r="OPK284" s="755"/>
      <c r="OPL284" s="755"/>
      <c r="OPM284" s="755"/>
      <c r="OPN284" s="755"/>
      <c r="OPO284" s="755"/>
      <c r="OPP284" s="755"/>
      <c r="OPQ284" s="755"/>
      <c r="OPR284" s="755"/>
      <c r="OPS284" s="755"/>
      <c r="OPT284" s="755"/>
      <c r="OPU284" s="755"/>
      <c r="OPV284" s="755"/>
      <c r="OPW284" s="755"/>
      <c r="OPX284" s="755"/>
      <c r="OPY284" s="755"/>
      <c r="OPZ284" s="755"/>
      <c r="OQA284" s="755"/>
      <c r="OQB284" s="755"/>
      <c r="OQC284" s="755"/>
      <c r="OQD284" s="755"/>
      <c r="OQE284" s="755"/>
      <c r="OQF284" s="755"/>
      <c r="OQG284" s="755"/>
      <c r="OQH284" s="755"/>
      <c r="OQI284" s="755"/>
      <c r="OQJ284" s="755"/>
      <c r="OQK284" s="755"/>
      <c r="OQL284" s="755"/>
      <c r="OQM284" s="755"/>
      <c r="OQN284" s="755"/>
      <c r="OQO284" s="755"/>
      <c r="OQP284" s="755"/>
      <c r="OQQ284" s="755"/>
      <c r="OQR284" s="755"/>
      <c r="OQS284" s="755"/>
      <c r="OQT284" s="755"/>
      <c r="OQU284" s="755"/>
      <c r="OQV284" s="755"/>
      <c r="OQW284" s="755"/>
      <c r="OQX284" s="755"/>
      <c r="OQY284" s="755"/>
      <c r="OQZ284" s="755"/>
      <c r="ORA284" s="755"/>
      <c r="ORB284" s="755"/>
      <c r="ORC284" s="755"/>
      <c r="ORD284" s="755"/>
      <c r="ORE284" s="755"/>
      <c r="ORF284" s="755"/>
      <c r="ORG284" s="755"/>
      <c r="ORH284" s="755"/>
      <c r="ORI284" s="755"/>
      <c r="ORJ284" s="755"/>
      <c r="ORK284" s="755"/>
      <c r="ORL284" s="755"/>
      <c r="ORM284" s="755"/>
      <c r="ORN284" s="755"/>
      <c r="ORO284" s="755"/>
      <c r="ORP284" s="755"/>
      <c r="ORQ284" s="755"/>
      <c r="ORR284" s="755"/>
      <c r="ORS284" s="755"/>
      <c r="ORT284" s="755"/>
      <c r="ORU284" s="755"/>
      <c r="ORV284" s="755"/>
      <c r="ORW284" s="755"/>
      <c r="ORX284" s="755"/>
      <c r="ORY284" s="755"/>
      <c r="ORZ284" s="755"/>
      <c r="OSA284" s="755"/>
      <c r="OSB284" s="755"/>
      <c r="OSC284" s="755"/>
      <c r="OSD284" s="755"/>
      <c r="OSE284" s="755"/>
      <c r="OSF284" s="755"/>
      <c r="OSG284" s="755"/>
      <c r="OSH284" s="755"/>
      <c r="OSI284" s="755"/>
      <c r="OSJ284" s="755"/>
      <c r="OSK284" s="755"/>
      <c r="OSL284" s="755"/>
      <c r="OSM284" s="755"/>
      <c r="OSN284" s="755"/>
      <c r="OSO284" s="755"/>
      <c r="OSP284" s="755"/>
      <c r="OSQ284" s="755"/>
      <c r="OSR284" s="755"/>
      <c r="OSS284" s="755"/>
      <c r="OST284" s="755"/>
      <c r="OSU284" s="755"/>
      <c r="OSV284" s="755"/>
      <c r="OSW284" s="755"/>
      <c r="OSX284" s="755"/>
      <c r="OSY284" s="755"/>
      <c r="OSZ284" s="755"/>
      <c r="OTA284" s="755"/>
      <c r="OTB284" s="755"/>
      <c r="OTC284" s="755"/>
      <c r="OTD284" s="755"/>
      <c r="OTE284" s="755"/>
      <c r="OTF284" s="755"/>
      <c r="OTG284" s="755"/>
      <c r="OTH284" s="755"/>
      <c r="OTI284" s="755"/>
      <c r="OTJ284" s="755"/>
      <c r="OTK284" s="755"/>
      <c r="OTL284" s="755"/>
      <c r="OTM284" s="755"/>
      <c r="OTN284" s="755"/>
      <c r="OTO284" s="755"/>
      <c r="OTP284" s="755"/>
      <c r="OTQ284" s="755"/>
      <c r="OTR284" s="755"/>
      <c r="OTS284" s="755"/>
      <c r="OTT284" s="755"/>
      <c r="OTU284" s="755"/>
      <c r="OTV284" s="755"/>
      <c r="OTW284" s="755"/>
      <c r="OTX284" s="755"/>
      <c r="OTY284" s="755"/>
      <c r="OTZ284" s="755"/>
      <c r="OUA284" s="755"/>
      <c r="OUB284" s="755"/>
      <c r="OUC284" s="755"/>
      <c r="OUD284" s="755"/>
      <c r="OUE284" s="755"/>
      <c r="OUF284" s="755"/>
      <c r="OUG284" s="755"/>
      <c r="OUH284" s="755"/>
      <c r="OUI284" s="755"/>
      <c r="OUJ284" s="755"/>
      <c r="OUK284" s="755"/>
      <c r="OUL284" s="755"/>
      <c r="OUM284" s="755"/>
      <c r="OUN284" s="755"/>
      <c r="OUO284" s="755"/>
      <c r="OUP284" s="755"/>
      <c r="OUQ284" s="755"/>
      <c r="OUR284" s="755"/>
      <c r="OUS284" s="755"/>
      <c r="OUT284" s="755"/>
      <c r="OUU284" s="755"/>
      <c r="OUV284" s="755"/>
      <c r="OUW284" s="755"/>
      <c r="OUX284" s="755"/>
      <c r="OUY284" s="755"/>
      <c r="OUZ284" s="755"/>
      <c r="OVA284" s="755"/>
      <c r="OVB284" s="755"/>
      <c r="OVC284" s="755"/>
      <c r="OVD284" s="755"/>
      <c r="OVE284" s="755"/>
      <c r="OVF284" s="755"/>
      <c r="OVG284" s="755"/>
      <c r="OVH284" s="755"/>
      <c r="OVI284" s="755"/>
      <c r="OVJ284" s="755"/>
      <c r="OVK284" s="755"/>
      <c r="OVL284" s="755"/>
      <c r="OVM284" s="755"/>
      <c r="OVN284" s="755"/>
      <c r="OVO284" s="755"/>
      <c r="OVP284" s="755"/>
      <c r="OVQ284" s="755"/>
      <c r="OVR284" s="755"/>
      <c r="OVS284" s="755"/>
      <c r="OVT284" s="755"/>
      <c r="OVU284" s="755"/>
      <c r="OVV284" s="755"/>
      <c r="OVW284" s="755"/>
      <c r="OVX284" s="755"/>
      <c r="OVY284" s="755"/>
      <c r="OVZ284" s="755"/>
      <c r="OWA284" s="755"/>
      <c r="OWB284" s="755"/>
      <c r="OWC284" s="755"/>
      <c r="OWD284" s="755"/>
      <c r="OWE284" s="755"/>
      <c r="OWF284" s="755"/>
      <c r="OWG284" s="755"/>
      <c r="OWH284" s="755"/>
      <c r="OWI284" s="755"/>
      <c r="OWJ284" s="755"/>
      <c r="OWK284" s="755"/>
      <c r="OWL284" s="755"/>
      <c r="OWM284" s="755"/>
      <c r="OWN284" s="755"/>
      <c r="OWO284" s="755"/>
      <c r="OWP284" s="755"/>
      <c r="OWQ284" s="755"/>
      <c r="OWR284" s="755"/>
      <c r="OWS284" s="755"/>
      <c r="OWT284" s="755"/>
      <c r="OWU284" s="755"/>
      <c r="OWV284" s="755"/>
      <c r="OWW284" s="755"/>
      <c r="OWX284" s="755"/>
      <c r="OWY284" s="755"/>
      <c r="OWZ284" s="755"/>
      <c r="OXA284" s="755"/>
      <c r="OXB284" s="755"/>
      <c r="OXC284" s="755"/>
      <c r="OXD284" s="755"/>
      <c r="OXE284" s="755"/>
      <c r="OXF284" s="755"/>
      <c r="OXG284" s="755"/>
      <c r="OXH284" s="755"/>
      <c r="OXI284" s="755"/>
      <c r="OXJ284" s="755"/>
      <c r="OXK284" s="755"/>
      <c r="OXL284" s="755"/>
      <c r="OXM284" s="755"/>
      <c r="OXN284" s="755"/>
      <c r="OXO284" s="755"/>
      <c r="OXP284" s="755"/>
      <c r="OXQ284" s="755"/>
      <c r="OXR284" s="755"/>
      <c r="OXS284" s="755"/>
      <c r="OXT284" s="755"/>
      <c r="OXU284" s="755"/>
      <c r="OXV284" s="755"/>
      <c r="OXW284" s="755"/>
      <c r="OXX284" s="755"/>
      <c r="OXY284" s="755"/>
      <c r="OXZ284" s="755"/>
      <c r="OYA284" s="755"/>
      <c r="OYB284" s="755"/>
      <c r="OYC284" s="755"/>
      <c r="OYD284" s="755"/>
      <c r="OYE284" s="755"/>
      <c r="OYF284" s="755"/>
      <c r="OYG284" s="755"/>
      <c r="OYH284" s="755"/>
      <c r="OYI284" s="755"/>
      <c r="OYJ284" s="755"/>
      <c r="OYK284" s="755"/>
      <c r="OYL284" s="755"/>
      <c r="OYM284" s="755"/>
      <c r="OYN284" s="755"/>
      <c r="OYO284" s="755"/>
      <c r="OYP284" s="755"/>
      <c r="OYQ284" s="755"/>
      <c r="OYR284" s="755"/>
      <c r="OYS284" s="755"/>
      <c r="OYT284" s="755"/>
      <c r="OYU284" s="755"/>
      <c r="OYV284" s="755"/>
      <c r="OYW284" s="755"/>
      <c r="OYX284" s="755"/>
      <c r="OYY284" s="755"/>
      <c r="OYZ284" s="755"/>
      <c r="OZA284" s="755"/>
      <c r="OZB284" s="755"/>
      <c r="OZC284" s="755"/>
      <c r="OZD284" s="755"/>
      <c r="OZE284" s="755"/>
      <c r="OZF284" s="755"/>
      <c r="OZG284" s="755"/>
      <c r="OZH284" s="755"/>
      <c r="OZI284" s="755"/>
      <c r="OZJ284" s="755"/>
      <c r="OZK284" s="755"/>
      <c r="OZL284" s="755"/>
      <c r="OZM284" s="755"/>
      <c r="OZN284" s="755"/>
      <c r="OZO284" s="755"/>
      <c r="OZP284" s="755"/>
      <c r="OZQ284" s="755"/>
      <c r="OZR284" s="755"/>
      <c r="OZS284" s="755"/>
      <c r="OZT284" s="755"/>
      <c r="OZU284" s="755"/>
      <c r="OZV284" s="755"/>
      <c r="OZW284" s="755"/>
      <c r="OZX284" s="755"/>
      <c r="OZY284" s="755"/>
      <c r="OZZ284" s="755"/>
      <c r="PAA284" s="755"/>
      <c r="PAB284" s="755"/>
      <c r="PAC284" s="755"/>
      <c r="PAD284" s="755"/>
      <c r="PAE284" s="755"/>
      <c r="PAF284" s="755"/>
      <c r="PAG284" s="755"/>
      <c r="PAH284" s="755"/>
      <c r="PAI284" s="755"/>
      <c r="PAJ284" s="755"/>
      <c r="PAK284" s="755"/>
      <c r="PAL284" s="755"/>
      <c r="PAM284" s="755"/>
      <c r="PAN284" s="755"/>
      <c r="PAO284" s="755"/>
      <c r="PAP284" s="755"/>
      <c r="PAQ284" s="755"/>
      <c r="PAR284" s="755"/>
      <c r="PAS284" s="755"/>
      <c r="PAT284" s="755"/>
      <c r="PAU284" s="755"/>
      <c r="PAV284" s="755"/>
      <c r="PAW284" s="755"/>
      <c r="PAX284" s="755"/>
      <c r="PAY284" s="755"/>
      <c r="PAZ284" s="755"/>
      <c r="PBA284" s="755"/>
      <c r="PBB284" s="755"/>
      <c r="PBC284" s="755"/>
      <c r="PBD284" s="755"/>
      <c r="PBE284" s="755"/>
      <c r="PBF284" s="755"/>
      <c r="PBG284" s="755"/>
      <c r="PBH284" s="755"/>
      <c r="PBI284" s="755"/>
      <c r="PBJ284" s="755"/>
      <c r="PBK284" s="755"/>
      <c r="PBL284" s="755"/>
      <c r="PBM284" s="755"/>
      <c r="PBN284" s="755"/>
      <c r="PBO284" s="755"/>
      <c r="PBP284" s="755"/>
      <c r="PBQ284" s="755"/>
      <c r="PBR284" s="755"/>
      <c r="PBS284" s="755"/>
      <c r="PBT284" s="755"/>
      <c r="PBU284" s="755"/>
      <c r="PBV284" s="755"/>
      <c r="PBW284" s="755"/>
      <c r="PBX284" s="755"/>
      <c r="PBY284" s="755"/>
      <c r="PBZ284" s="755"/>
      <c r="PCA284" s="755"/>
      <c r="PCB284" s="755"/>
      <c r="PCC284" s="755"/>
      <c r="PCD284" s="755"/>
      <c r="PCE284" s="755"/>
      <c r="PCF284" s="755"/>
      <c r="PCG284" s="755"/>
      <c r="PCH284" s="755"/>
      <c r="PCI284" s="755"/>
      <c r="PCJ284" s="755"/>
      <c r="PCK284" s="755"/>
      <c r="PCL284" s="755"/>
      <c r="PCM284" s="755"/>
      <c r="PCN284" s="755"/>
      <c r="PCO284" s="755"/>
      <c r="PCP284" s="755"/>
      <c r="PCQ284" s="755"/>
      <c r="PCR284" s="755"/>
      <c r="PCS284" s="755"/>
      <c r="PCT284" s="755"/>
      <c r="PCU284" s="755"/>
      <c r="PCV284" s="755"/>
      <c r="PCW284" s="755"/>
      <c r="PCX284" s="755"/>
      <c r="PCY284" s="755"/>
      <c r="PCZ284" s="755"/>
      <c r="PDA284" s="755"/>
      <c r="PDB284" s="755"/>
      <c r="PDC284" s="755"/>
      <c r="PDD284" s="755"/>
      <c r="PDE284" s="755"/>
      <c r="PDF284" s="755"/>
      <c r="PDG284" s="755"/>
      <c r="PDH284" s="755"/>
      <c r="PDI284" s="755"/>
      <c r="PDJ284" s="755"/>
      <c r="PDK284" s="755"/>
      <c r="PDL284" s="755"/>
      <c r="PDM284" s="755"/>
      <c r="PDN284" s="755"/>
      <c r="PDO284" s="755"/>
      <c r="PDP284" s="755"/>
      <c r="PDQ284" s="755"/>
      <c r="PDR284" s="755"/>
      <c r="PDS284" s="755"/>
      <c r="PDT284" s="755"/>
      <c r="PDU284" s="755"/>
      <c r="PDV284" s="755"/>
      <c r="PDW284" s="755"/>
      <c r="PDX284" s="755"/>
      <c r="PDY284" s="755"/>
      <c r="PDZ284" s="755"/>
      <c r="PEA284" s="755"/>
      <c r="PEB284" s="755"/>
      <c r="PEC284" s="755"/>
      <c r="PED284" s="755"/>
      <c r="PEE284" s="755"/>
      <c r="PEF284" s="755"/>
      <c r="PEG284" s="755"/>
      <c r="PEH284" s="755"/>
      <c r="PEI284" s="755"/>
      <c r="PEJ284" s="755"/>
      <c r="PEK284" s="755"/>
      <c r="PEL284" s="755"/>
      <c r="PEM284" s="755"/>
      <c r="PEN284" s="755"/>
      <c r="PEO284" s="755"/>
      <c r="PEP284" s="755"/>
      <c r="PEQ284" s="755"/>
      <c r="PER284" s="755"/>
      <c r="PES284" s="755"/>
      <c r="PET284" s="755"/>
      <c r="PEU284" s="755"/>
      <c r="PEV284" s="755"/>
      <c r="PEW284" s="755"/>
      <c r="PEX284" s="755"/>
      <c r="PEY284" s="755"/>
      <c r="PEZ284" s="755"/>
      <c r="PFA284" s="755"/>
      <c r="PFB284" s="755"/>
      <c r="PFC284" s="755"/>
      <c r="PFD284" s="755"/>
      <c r="PFE284" s="755"/>
      <c r="PFF284" s="755"/>
      <c r="PFG284" s="755"/>
      <c r="PFH284" s="755"/>
      <c r="PFI284" s="755"/>
      <c r="PFJ284" s="755"/>
      <c r="PFK284" s="755"/>
      <c r="PFL284" s="755"/>
      <c r="PFM284" s="755"/>
      <c r="PFN284" s="755"/>
      <c r="PFO284" s="755"/>
      <c r="PFP284" s="755"/>
      <c r="PFQ284" s="755"/>
      <c r="PFR284" s="755"/>
      <c r="PFS284" s="755"/>
      <c r="PFT284" s="755"/>
      <c r="PFU284" s="755"/>
      <c r="PFV284" s="755"/>
      <c r="PFW284" s="755"/>
      <c r="PFX284" s="755"/>
      <c r="PFY284" s="755"/>
      <c r="PFZ284" s="755"/>
      <c r="PGA284" s="755"/>
      <c r="PGB284" s="755"/>
      <c r="PGC284" s="755"/>
      <c r="PGD284" s="755"/>
      <c r="PGE284" s="755"/>
      <c r="PGF284" s="755"/>
      <c r="PGG284" s="755"/>
      <c r="PGH284" s="755"/>
      <c r="PGI284" s="755"/>
      <c r="PGJ284" s="755"/>
      <c r="PGK284" s="755"/>
      <c r="PGL284" s="755"/>
      <c r="PGM284" s="755"/>
      <c r="PGN284" s="755"/>
      <c r="PGO284" s="755"/>
      <c r="PGP284" s="755"/>
      <c r="PGQ284" s="755"/>
      <c r="PGR284" s="755"/>
      <c r="PGS284" s="755"/>
      <c r="PGT284" s="755"/>
      <c r="PGU284" s="755"/>
      <c r="PGV284" s="755"/>
      <c r="PGW284" s="755"/>
      <c r="PGX284" s="755"/>
      <c r="PGY284" s="755"/>
      <c r="PGZ284" s="755"/>
      <c r="PHA284" s="755"/>
      <c r="PHB284" s="755"/>
      <c r="PHC284" s="755"/>
      <c r="PHD284" s="755"/>
      <c r="PHE284" s="755"/>
      <c r="PHF284" s="755"/>
      <c r="PHG284" s="755"/>
      <c r="PHH284" s="755"/>
      <c r="PHI284" s="755"/>
      <c r="PHJ284" s="755"/>
      <c r="PHK284" s="755"/>
      <c r="PHL284" s="755"/>
      <c r="PHM284" s="755"/>
      <c r="PHN284" s="755"/>
      <c r="PHO284" s="755"/>
      <c r="PHP284" s="755"/>
      <c r="PHQ284" s="755"/>
      <c r="PHR284" s="755"/>
      <c r="PHS284" s="755"/>
      <c r="PHT284" s="755"/>
      <c r="PHU284" s="755"/>
      <c r="PHV284" s="755"/>
      <c r="PHW284" s="755"/>
      <c r="PHX284" s="755"/>
      <c r="PHY284" s="755"/>
      <c r="PHZ284" s="755"/>
      <c r="PIA284" s="755"/>
      <c r="PIB284" s="755"/>
      <c r="PIC284" s="755"/>
      <c r="PID284" s="755"/>
      <c r="PIE284" s="755"/>
      <c r="PIF284" s="755"/>
      <c r="PIG284" s="755"/>
      <c r="PIH284" s="755"/>
      <c r="PII284" s="755"/>
      <c r="PIJ284" s="755"/>
      <c r="PIK284" s="755"/>
      <c r="PIL284" s="755"/>
      <c r="PIM284" s="755"/>
      <c r="PIN284" s="755"/>
      <c r="PIO284" s="755"/>
      <c r="PIP284" s="755"/>
      <c r="PIQ284" s="755"/>
      <c r="PIR284" s="755"/>
      <c r="PIS284" s="755"/>
      <c r="PIT284" s="755"/>
      <c r="PIU284" s="755"/>
      <c r="PIV284" s="755"/>
      <c r="PIW284" s="755"/>
      <c r="PIX284" s="755"/>
      <c r="PIY284" s="755"/>
      <c r="PIZ284" s="755"/>
      <c r="PJA284" s="755"/>
      <c r="PJB284" s="755"/>
      <c r="PJC284" s="755"/>
      <c r="PJD284" s="755"/>
      <c r="PJE284" s="755"/>
      <c r="PJF284" s="755"/>
      <c r="PJG284" s="755"/>
      <c r="PJH284" s="755"/>
      <c r="PJI284" s="755"/>
      <c r="PJJ284" s="755"/>
      <c r="PJK284" s="755"/>
      <c r="PJL284" s="755"/>
      <c r="PJM284" s="755"/>
      <c r="PJN284" s="755"/>
      <c r="PJO284" s="755"/>
      <c r="PJP284" s="755"/>
      <c r="PJQ284" s="755"/>
      <c r="PJR284" s="755"/>
      <c r="PJS284" s="755"/>
      <c r="PJT284" s="755"/>
      <c r="PJU284" s="755"/>
      <c r="PJV284" s="755"/>
      <c r="PJW284" s="755"/>
      <c r="PJX284" s="755"/>
      <c r="PJY284" s="755"/>
      <c r="PJZ284" s="755"/>
      <c r="PKA284" s="755"/>
      <c r="PKB284" s="755"/>
      <c r="PKC284" s="755"/>
      <c r="PKD284" s="755"/>
      <c r="PKE284" s="755"/>
      <c r="PKF284" s="755"/>
      <c r="PKG284" s="755"/>
      <c r="PKH284" s="755"/>
      <c r="PKI284" s="755"/>
      <c r="PKJ284" s="755"/>
      <c r="PKK284" s="755"/>
      <c r="PKL284" s="755"/>
      <c r="PKM284" s="755"/>
      <c r="PKN284" s="755"/>
      <c r="PKO284" s="755"/>
      <c r="PKP284" s="755"/>
      <c r="PKQ284" s="755"/>
      <c r="PKR284" s="755"/>
      <c r="PKS284" s="755"/>
      <c r="PKT284" s="755"/>
      <c r="PKU284" s="755"/>
      <c r="PKV284" s="755"/>
      <c r="PKW284" s="755"/>
      <c r="PKX284" s="755"/>
      <c r="PKY284" s="755"/>
      <c r="PKZ284" s="755"/>
      <c r="PLA284" s="755"/>
      <c r="PLB284" s="755"/>
      <c r="PLC284" s="755"/>
      <c r="PLD284" s="755"/>
      <c r="PLE284" s="755"/>
      <c r="PLF284" s="755"/>
      <c r="PLG284" s="755"/>
      <c r="PLH284" s="755"/>
      <c r="PLI284" s="755"/>
      <c r="PLJ284" s="755"/>
      <c r="PLK284" s="755"/>
      <c r="PLL284" s="755"/>
      <c r="PLM284" s="755"/>
      <c r="PLN284" s="755"/>
      <c r="PLO284" s="755"/>
      <c r="PLP284" s="755"/>
      <c r="PLQ284" s="755"/>
      <c r="PLR284" s="755"/>
      <c r="PLS284" s="755"/>
      <c r="PLT284" s="755"/>
      <c r="PLU284" s="755"/>
      <c r="PLV284" s="755"/>
      <c r="PLW284" s="755"/>
      <c r="PLX284" s="755"/>
      <c r="PLY284" s="755"/>
      <c r="PLZ284" s="755"/>
      <c r="PMA284" s="755"/>
      <c r="PMB284" s="755"/>
      <c r="PMC284" s="755"/>
      <c r="PMD284" s="755"/>
      <c r="PME284" s="755"/>
      <c r="PMF284" s="755"/>
      <c r="PMG284" s="755"/>
      <c r="PMH284" s="755"/>
      <c r="PMI284" s="755"/>
      <c r="PMJ284" s="755"/>
      <c r="PMK284" s="755"/>
      <c r="PML284" s="755"/>
      <c r="PMM284" s="755"/>
      <c r="PMN284" s="755"/>
      <c r="PMO284" s="755"/>
      <c r="PMP284" s="755"/>
      <c r="PMQ284" s="755"/>
      <c r="PMR284" s="755"/>
      <c r="PMS284" s="755"/>
      <c r="PMT284" s="755"/>
      <c r="PMU284" s="755"/>
      <c r="PMV284" s="755"/>
      <c r="PMW284" s="755"/>
      <c r="PMX284" s="755"/>
      <c r="PMY284" s="755"/>
      <c r="PMZ284" s="755"/>
      <c r="PNA284" s="755"/>
      <c r="PNB284" s="755"/>
      <c r="PNC284" s="755"/>
      <c r="PND284" s="755"/>
      <c r="PNE284" s="755"/>
      <c r="PNF284" s="755"/>
      <c r="PNG284" s="755"/>
      <c r="PNH284" s="755"/>
      <c r="PNI284" s="755"/>
      <c r="PNJ284" s="755"/>
      <c r="PNK284" s="755"/>
      <c r="PNL284" s="755"/>
      <c r="PNM284" s="755"/>
      <c r="PNN284" s="755"/>
      <c r="PNO284" s="755"/>
      <c r="PNP284" s="755"/>
      <c r="PNQ284" s="755"/>
      <c r="PNR284" s="755"/>
      <c r="PNS284" s="755"/>
      <c r="PNT284" s="755"/>
      <c r="PNU284" s="755"/>
      <c r="PNV284" s="755"/>
      <c r="PNW284" s="755"/>
      <c r="PNX284" s="755"/>
      <c r="PNY284" s="755"/>
      <c r="PNZ284" s="755"/>
      <c r="POA284" s="755"/>
      <c r="POB284" s="755"/>
      <c r="POC284" s="755"/>
      <c r="POD284" s="755"/>
      <c r="POE284" s="755"/>
      <c r="POF284" s="755"/>
      <c r="POG284" s="755"/>
      <c r="POH284" s="755"/>
      <c r="POI284" s="755"/>
      <c r="POJ284" s="755"/>
      <c r="POK284" s="755"/>
      <c r="POL284" s="755"/>
      <c r="POM284" s="755"/>
      <c r="PON284" s="755"/>
      <c r="POO284" s="755"/>
      <c r="POP284" s="755"/>
      <c r="POQ284" s="755"/>
      <c r="POR284" s="755"/>
      <c r="POS284" s="755"/>
      <c r="POT284" s="755"/>
      <c r="POU284" s="755"/>
      <c r="POV284" s="755"/>
      <c r="POW284" s="755"/>
      <c r="POX284" s="755"/>
      <c r="POY284" s="755"/>
      <c r="POZ284" s="755"/>
      <c r="PPA284" s="755"/>
      <c r="PPB284" s="755"/>
      <c r="PPC284" s="755"/>
      <c r="PPD284" s="755"/>
      <c r="PPE284" s="755"/>
      <c r="PPF284" s="755"/>
      <c r="PPG284" s="755"/>
      <c r="PPH284" s="755"/>
      <c r="PPI284" s="755"/>
      <c r="PPJ284" s="755"/>
      <c r="PPK284" s="755"/>
      <c r="PPL284" s="755"/>
      <c r="PPM284" s="755"/>
      <c r="PPN284" s="755"/>
      <c r="PPO284" s="755"/>
      <c r="PPP284" s="755"/>
      <c r="PPQ284" s="755"/>
      <c r="PPR284" s="755"/>
      <c r="PPS284" s="755"/>
      <c r="PPT284" s="755"/>
      <c r="PPU284" s="755"/>
      <c r="PPV284" s="755"/>
      <c r="PPW284" s="755"/>
      <c r="PPX284" s="755"/>
      <c r="PPY284" s="755"/>
      <c r="PPZ284" s="755"/>
      <c r="PQA284" s="755"/>
      <c r="PQB284" s="755"/>
      <c r="PQC284" s="755"/>
      <c r="PQD284" s="755"/>
      <c r="PQE284" s="755"/>
      <c r="PQF284" s="755"/>
      <c r="PQG284" s="755"/>
      <c r="PQH284" s="755"/>
      <c r="PQI284" s="755"/>
      <c r="PQJ284" s="755"/>
      <c r="PQK284" s="755"/>
      <c r="PQL284" s="755"/>
      <c r="PQM284" s="755"/>
      <c r="PQN284" s="755"/>
      <c r="PQO284" s="755"/>
      <c r="PQP284" s="755"/>
      <c r="PQQ284" s="755"/>
      <c r="PQR284" s="755"/>
      <c r="PQS284" s="755"/>
      <c r="PQT284" s="755"/>
      <c r="PQU284" s="755"/>
      <c r="PQV284" s="755"/>
      <c r="PQW284" s="755"/>
      <c r="PQX284" s="755"/>
      <c r="PQY284" s="755"/>
      <c r="PQZ284" s="755"/>
      <c r="PRA284" s="755"/>
      <c r="PRB284" s="755"/>
      <c r="PRC284" s="755"/>
      <c r="PRD284" s="755"/>
      <c r="PRE284" s="755"/>
      <c r="PRF284" s="755"/>
      <c r="PRG284" s="755"/>
      <c r="PRH284" s="755"/>
      <c r="PRI284" s="755"/>
      <c r="PRJ284" s="755"/>
      <c r="PRK284" s="755"/>
      <c r="PRL284" s="755"/>
      <c r="PRM284" s="755"/>
      <c r="PRN284" s="755"/>
      <c r="PRO284" s="755"/>
      <c r="PRP284" s="755"/>
      <c r="PRQ284" s="755"/>
      <c r="PRR284" s="755"/>
      <c r="PRS284" s="755"/>
      <c r="PRT284" s="755"/>
      <c r="PRU284" s="755"/>
      <c r="PRV284" s="755"/>
      <c r="PRW284" s="755"/>
      <c r="PRX284" s="755"/>
      <c r="PRY284" s="755"/>
      <c r="PRZ284" s="755"/>
      <c r="PSA284" s="755"/>
      <c r="PSB284" s="755"/>
      <c r="PSC284" s="755"/>
      <c r="PSD284" s="755"/>
      <c r="PSE284" s="755"/>
      <c r="PSF284" s="755"/>
      <c r="PSG284" s="755"/>
      <c r="PSH284" s="755"/>
      <c r="PSI284" s="755"/>
      <c r="PSJ284" s="755"/>
      <c r="PSK284" s="755"/>
      <c r="PSL284" s="755"/>
      <c r="PSM284" s="755"/>
      <c r="PSN284" s="755"/>
      <c r="PSO284" s="755"/>
      <c r="PSP284" s="755"/>
      <c r="PSQ284" s="755"/>
      <c r="PSR284" s="755"/>
      <c r="PSS284" s="755"/>
      <c r="PST284" s="755"/>
      <c r="PSU284" s="755"/>
      <c r="PSV284" s="755"/>
      <c r="PSW284" s="755"/>
      <c r="PSX284" s="755"/>
      <c r="PSY284" s="755"/>
      <c r="PSZ284" s="755"/>
      <c r="PTA284" s="755"/>
      <c r="PTB284" s="755"/>
      <c r="PTC284" s="755"/>
      <c r="PTD284" s="755"/>
      <c r="PTE284" s="755"/>
      <c r="PTF284" s="755"/>
      <c r="PTG284" s="755"/>
      <c r="PTH284" s="755"/>
      <c r="PTI284" s="755"/>
      <c r="PTJ284" s="755"/>
      <c r="PTK284" s="755"/>
      <c r="PTL284" s="755"/>
      <c r="PTM284" s="755"/>
      <c r="PTN284" s="755"/>
      <c r="PTO284" s="755"/>
      <c r="PTP284" s="755"/>
      <c r="PTQ284" s="755"/>
      <c r="PTR284" s="755"/>
      <c r="PTS284" s="755"/>
      <c r="PTT284" s="755"/>
      <c r="PTU284" s="755"/>
      <c r="PTV284" s="755"/>
      <c r="PTW284" s="755"/>
      <c r="PTX284" s="755"/>
      <c r="PTY284" s="755"/>
      <c r="PTZ284" s="755"/>
      <c r="PUA284" s="755"/>
      <c r="PUB284" s="755"/>
      <c r="PUC284" s="755"/>
      <c r="PUD284" s="755"/>
      <c r="PUE284" s="755"/>
      <c r="PUF284" s="755"/>
      <c r="PUG284" s="755"/>
      <c r="PUH284" s="755"/>
      <c r="PUI284" s="755"/>
      <c r="PUJ284" s="755"/>
      <c r="PUK284" s="755"/>
      <c r="PUL284" s="755"/>
      <c r="PUM284" s="755"/>
      <c r="PUN284" s="755"/>
      <c r="PUO284" s="755"/>
      <c r="PUP284" s="755"/>
      <c r="PUQ284" s="755"/>
      <c r="PUR284" s="755"/>
      <c r="PUS284" s="755"/>
      <c r="PUT284" s="755"/>
      <c r="PUU284" s="755"/>
      <c r="PUV284" s="755"/>
      <c r="PUW284" s="755"/>
      <c r="PUX284" s="755"/>
      <c r="PUY284" s="755"/>
      <c r="PUZ284" s="755"/>
      <c r="PVA284" s="755"/>
      <c r="PVB284" s="755"/>
      <c r="PVC284" s="755"/>
      <c r="PVD284" s="755"/>
      <c r="PVE284" s="755"/>
      <c r="PVF284" s="755"/>
      <c r="PVG284" s="755"/>
      <c r="PVH284" s="755"/>
      <c r="PVI284" s="755"/>
      <c r="PVJ284" s="755"/>
      <c r="PVK284" s="755"/>
      <c r="PVL284" s="755"/>
      <c r="PVM284" s="755"/>
      <c r="PVN284" s="755"/>
      <c r="PVO284" s="755"/>
      <c r="PVP284" s="755"/>
      <c r="PVQ284" s="755"/>
      <c r="PVR284" s="755"/>
      <c r="PVS284" s="755"/>
      <c r="PVT284" s="755"/>
      <c r="PVU284" s="755"/>
      <c r="PVV284" s="755"/>
      <c r="PVW284" s="755"/>
      <c r="PVX284" s="755"/>
      <c r="PVY284" s="755"/>
      <c r="PVZ284" s="755"/>
      <c r="PWA284" s="755"/>
      <c r="PWB284" s="755"/>
      <c r="PWC284" s="755"/>
      <c r="PWD284" s="755"/>
      <c r="PWE284" s="755"/>
      <c r="PWF284" s="755"/>
      <c r="PWG284" s="755"/>
      <c r="PWH284" s="755"/>
      <c r="PWI284" s="755"/>
      <c r="PWJ284" s="755"/>
      <c r="PWK284" s="755"/>
      <c r="PWL284" s="755"/>
      <c r="PWM284" s="755"/>
      <c r="PWN284" s="755"/>
      <c r="PWO284" s="755"/>
      <c r="PWP284" s="755"/>
      <c r="PWQ284" s="755"/>
      <c r="PWR284" s="755"/>
      <c r="PWS284" s="755"/>
      <c r="PWT284" s="755"/>
      <c r="PWU284" s="755"/>
      <c r="PWV284" s="755"/>
      <c r="PWW284" s="755"/>
      <c r="PWX284" s="755"/>
      <c r="PWY284" s="755"/>
      <c r="PWZ284" s="755"/>
      <c r="PXA284" s="755"/>
      <c r="PXB284" s="755"/>
      <c r="PXC284" s="755"/>
      <c r="PXD284" s="755"/>
      <c r="PXE284" s="755"/>
      <c r="PXF284" s="755"/>
      <c r="PXG284" s="755"/>
      <c r="PXH284" s="755"/>
      <c r="PXI284" s="755"/>
      <c r="PXJ284" s="755"/>
      <c r="PXK284" s="755"/>
      <c r="PXL284" s="755"/>
      <c r="PXM284" s="755"/>
      <c r="PXN284" s="755"/>
      <c r="PXO284" s="755"/>
      <c r="PXP284" s="755"/>
      <c r="PXQ284" s="755"/>
      <c r="PXR284" s="755"/>
      <c r="PXS284" s="755"/>
      <c r="PXT284" s="755"/>
      <c r="PXU284" s="755"/>
      <c r="PXV284" s="755"/>
      <c r="PXW284" s="755"/>
      <c r="PXX284" s="755"/>
      <c r="PXY284" s="755"/>
      <c r="PXZ284" s="755"/>
      <c r="PYA284" s="755"/>
      <c r="PYB284" s="755"/>
      <c r="PYC284" s="755"/>
      <c r="PYD284" s="755"/>
      <c r="PYE284" s="755"/>
      <c r="PYF284" s="755"/>
      <c r="PYG284" s="755"/>
      <c r="PYH284" s="755"/>
      <c r="PYI284" s="755"/>
      <c r="PYJ284" s="755"/>
      <c r="PYK284" s="755"/>
      <c r="PYL284" s="755"/>
      <c r="PYM284" s="755"/>
      <c r="PYN284" s="755"/>
      <c r="PYO284" s="755"/>
      <c r="PYP284" s="755"/>
      <c r="PYQ284" s="755"/>
      <c r="PYR284" s="755"/>
      <c r="PYS284" s="755"/>
      <c r="PYT284" s="755"/>
      <c r="PYU284" s="755"/>
      <c r="PYV284" s="755"/>
      <c r="PYW284" s="755"/>
      <c r="PYX284" s="755"/>
      <c r="PYY284" s="755"/>
      <c r="PYZ284" s="755"/>
      <c r="PZA284" s="755"/>
      <c r="PZB284" s="755"/>
      <c r="PZC284" s="755"/>
      <c r="PZD284" s="755"/>
      <c r="PZE284" s="755"/>
      <c r="PZF284" s="755"/>
      <c r="PZG284" s="755"/>
      <c r="PZH284" s="755"/>
      <c r="PZI284" s="755"/>
      <c r="PZJ284" s="755"/>
      <c r="PZK284" s="755"/>
      <c r="PZL284" s="755"/>
      <c r="PZM284" s="755"/>
      <c r="PZN284" s="755"/>
      <c r="PZO284" s="755"/>
      <c r="PZP284" s="755"/>
      <c r="PZQ284" s="755"/>
      <c r="PZR284" s="755"/>
      <c r="PZS284" s="755"/>
      <c r="PZT284" s="755"/>
      <c r="PZU284" s="755"/>
      <c r="PZV284" s="755"/>
      <c r="PZW284" s="755"/>
      <c r="PZX284" s="755"/>
      <c r="PZY284" s="755"/>
      <c r="PZZ284" s="755"/>
      <c r="QAA284" s="755"/>
      <c r="QAB284" s="755"/>
      <c r="QAC284" s="755"/>
      <c r="QAD284" s="755"/>
      <c r="QAE284" s="755"/>
      <c r="QAF284" s="755"/>
      <c r="QAG284" s="755"/>
      <c r="QAH284" s="755"/>
      <c r="QAI284" s="755"/>
      <c r="QAJ284" s="755"/>
      <c r="QAK284" s="755"/>
      <c r="QAL284" s="755"/>
      <c r="QAM284" s="755"/>
      <c r="QAN284" s="755"/>
      <c r="QAO284" s="755"/>
      <c r="QAP284" s="755"/>
      <c r="QAQ284" s="755"/>
      <c r="QAR284" s="755"/>
      <c r="QAS284" s="755"/>
      <c r="QAT284" s="755"/>
      <c r="QAU284" s="755"/>
      <c r="QAV284" s="755"/>
      <c r="QAW284" s="755"/>
      <c r="QAX284" s="755"/>
      <c r="QAY284" s="755"/>
      <c r="QAZ284" s="755"/>
      <c r="QBA284" s="755"/>
      <c r="QBB284" s="755"/>
      <c r="QBC284" s="755"/>
      <c r="QBD284" s="755"/>
      <c r="QBE284" s="755"/>
      <c r="QBF284" s="755"/>
      <c r="QBG284" s="755"/>
      <c r="QBH284" s="755"/>
      <c r="QBI284" s="755"/>
      <c r="QBJ284" s="755"/>
      <c r="QBK284" s="755"/>
      <c r="QBL284" s="755"/>
      <c r="QBM284" s="755"/>
      <c r="QBN284" s="755"/>
      <c r="QBO284" s="755"/>
      <c r="QBP284" s="755"/>
      <c r="QBQ284" s="755"/>
      <c r="QBR284" s="755"/>
      <c r="QBS284" s="755"/>
      <c r="QBT284" s="755"/>
      <c r="QBU284" s="755"/>
      <c r="QBV284" s="755"/>
      <c r="QBW284" s="755"/>
      <c r="QBX284" s="755"/>
      <c r="QBY284" s="755"/>
      <c r="QBZ284" s="755"/>
      <c r="QCA284" s="755"/>
      <c r="QCB284" s="755"/>
      <c r="QCC284" s="755"/>
      <c r="QCD284" s="755"/>
      <c r="QCE284" s="755"/>
      <c r="QCF284" s="755"/>
      <c r="QCG284" s="755"/>
      <c r="QCH284" s="755"/>
      <c r="QCI284" s="755"/>
      <c r="QCJ284" s="755"/>
      <c r="QCK284" s="755"/>
      <c r="QCL284" s="755"/>
      <c r="QCM284" s="755"/>
      <c r="QCN284" s="755"/>
      <c r="QCO284" s="755"/>
      <c r="QCP284" s="755"/>
      <c r="QCQ284" s="755"/>
      <c r="QCR284" s="755"/>
      <c r="QCS284" s="755"/>
      <c r="QCT284" s="755"/>
      <c r="QCU284" s="755"/>
      <c r="QCV284" s="755"/>
      <c r="QCW284" s="755"/>
      <c r="QCX284" s="755"/>
      <c r="QCY284" s="755"/>
      <c r="QCZ284" s="755"/>
      <c r="QDA284" s="755"/>
      <c r="QDB284" s="755"/>
      <c r="QDC284" s="755"/>
      <c r="QDD284" s="755"/>
      <c r="QDE284" s="755"/>
      <c r="QDF284" s="755"/>
      <c r="QDG284" s="755"/>
      <c r="QDH284" s="755"/>
      <c r="QDI284" s="755"/>
      <c r="QDJ284" s="755"/>
      <c r="QDK284" s="755"/>
      <c r="QDL284" s="755"/>
      <c r="QDM284" s="755"/>
      <c r="QDN284" s="755"/>
      <c r="QDO284" s="755"/>
      <c r="QDP284" s="755"/>
      <c r="QDQ284" s="755"/>
      <c r="QDR284" s="755"/>
      <c r="QDS284" s="755"/>
      <c r="QDT284" s="755"/>
      <c r="QDU284" s="755"/>
      <c r="QDV284" s="755"/>
      <c r="QDW284" s="755"/>
      <c r="QDX284" s="755"/>
      <c r="QDY284" s="755"/>
      <c r="QDZ284" s="755"/>
      <c r="QEA284" s="755"/>
      <c r="QEB284" s="755"/>
      <c r="QEC284" s="755"/>
      <c r="QED284" s="755"/>
      <c r="QEE284" s="755"/>
      <c r="QEF284" s="755"/>
      <c r="QEG284" s="755"/>
      <c r="QEH284" s="755"/>
      <c r="QEI284" s="755"/>
      <c r="QEJ284" s="755"/>
      <c r="QEK284" s="755"/>
      <c r="QEL284" s="755"/>
      <c r="QEM284" s="755"/>
      <c r="QEN284" s="755"/>
      <c r="QEO284" s="755"/>
      <c r="QEP284" s="755"/>
      <c r="QEQ284" s="755"/>
      <c r="QER284" s="755"/>
      <c r="QES284" s="755"/>
      <c r="QET284" s="755"/>
      <c r="QEU284" s="755"/>
      <c r="QEV284" s="755"/>
      <c r="QEW284" s="755"/>
      <c r="QEX284" s="755"/>
      <c r="QEY284" s="755"/>
      <c r="QEZ284" s="755"/>
      <c r="QFA284" s="755"/>
      <c r="QFB284" s="755"/>
      <c r="QFC284" s="755"/>
      <c r="QFD284" s="755"/>
      <c r="QFE284" s="755"/>
      <c r="QFF284" s="755"/>
      <c r="QFG284" s="755"/>
      <c r="QFH284" s="755"/>
      <c r="QFI284" s="755"/>
      <c r="QFJ284" s="755"/>
      <c r="QFK284" s="755"/>
      <c r="QFL284" s="755"/>
      <c r="QFM284" s="755"/>
      <c r="QFN284" s="755"/>
      <c r="QFO284" s="755"/>
      <c r="QFP284" s="755"/>
      <c r="QFQ284" s="755"/>
      <c r="QFR284" s="755"/>
      <c r="QFS284" s="755"/>
      <c r="QFT284" s="755"/>
      <c r="QFU284" s="755"/>
      <c r="QFV284" s="755"/>
      <c r="QFW284" s="755"/>
      <c r="QFX284" s="755"/>
      <c r="QFY284" s="755"/>
      <c r="QFZ284" s="755"/>
      <c r="QGA284" s="755"/>
      <c r="QGB284" s="755"/>
      <c r="QGC284" s="755"/>
      <c r="QGD284" s="755"/>
      <c r="QGE284" s="755"/>
      <c r="QGF284" s="755"/>
      <c r="QGG284" s="755"/>
      <c r="QGH284" s="755"/>
      <c r="QGI284" s="755"/>
      <c r="QGJ284" s="755"/>
      <c r="QGK284" s="755"/>
      <c r="QGL284" s="755"/>
      <c r="QGM284" s="755"/>
      <c r="QGN284" s="755"/>
      <c r="QGO284" s="755"/>
      <c r="QGP284" s="755"/>
      <c r="QGQ284" s="755"/>
      <c r="QGR284" s="755"/>
      <c r="QGS284" s="755"/>
      <c r="QGT284" s="755"/>
      <c r="QGU284" s="755"/>
      <c r="QGV284" s="755"/>
      <c r="QGW284" s="755"/>
      <c r="QGX284" s="755"/>
      <c r="QGY284" s="755"/>
      <c r="QGZ284" s="755"/>
      <c r="QHA284" s="755"/>
      <c r="QHB284" s="755"/>
      <c r="QHC284" s="755"/>
      <c r="QHD284" s="755"/>
      <c r="QHE284" s="755"/>
      <c r="QHF284" s="755"/>
      <c r="QHG284" s="755"/>
      <c r="QHH284" s="755"/>
      <c r="QHI284" s="755"/>
      <c r="QHJ284" s="755"/>
      <c r="QHK284" s="755"/>
      <c r="QHL284" s="755"/>
      <c r="QHM284" s="755"/>
      <c r="QHN284" s="755"/>
      <c r="QHO284" s="755"/>
      <c r="QHP284" s="755"/>
      <c r="QHQ284" s="755"/>
      <c r="QHR284" s="755"/>
      <c r="QHS284" s="755"/>
      <c r="QHT284" s="755"/>
      <c r="QHU284" s="755"/>
      <c r="QHV284" s="755"/>
      <c r="QHW284" s="755"/>
      <c r="QHX284" s="755"/>
      <c r="QHY284" s="755"/>
      <c r="QHZ284" s="755"/>
      <c r="QIA284" s="755"/>
      <c r="QIB284" s="755"/>
      <c r="QIC284" s="755"/>
      <c r="QID284" s="755"/>
      <c r="QIE284" s="755"/>
      <c r="QIF284" s="755"/>
      <c r="QIG284" s="755"/>
      <c r="QIH284" s="755"/>
      <c r="QII284" s="755"/>
      <c r="QIJ284" s="755"/>
      <c r="QIK284" s="755"/>
      <c r="QIL284" s="755"/>
      <c r="QIM284" s="755"/>
      <c r="QIN284" s="755"/>
      <c r="QIO284" s="755"/>
      <c r="QIP284" s="755"/>
      <c r="QIQ284" s="755"/>
      <c r="QIR284" s="755"/>
      <c r="QIS284" s="755"/>
      <c r="QIT284" s="755"/>
      <c r="QIU284" s="755"/>
      <c r="QIV284" s="755"/>
      <c r="QIW284" s="755"/>
      <c r="QIX284" s="755"/>
      <c r="QIY284" s="755"/>
      <c r="QIZ284" s="755"/>
      <c r="QJA284" s="755"/>
      <c r="QJB284" s="755"/>
      <c r="QJC284" s="755"/>
      <c r="QJD284" s="755"/>
      <c r="QJE284" s="755"/>
      <c r="QJF284" s="755"/>
      <c r="QJG284" s="755"/>
      <c r="QJH284" s="755"/>
      <c r="QJI284" s="755"/>
      <c r="QJJ284" s="755"/>
      <c r="QJK284" s="755"/>
      <c r="QJL284" s="755"/>
      <c r="QJM284" s="755"/>
      <c r="QJN284" s="755"/>
      <c r="QJO284" s="755"/>
      <c r="QJP284" s="755"/>
      <c r="QJQ284" s="755"/>
      <c r="QJR284" s="755"/>
      <c r="QJS284" s="755"/>
      <c r="QJT284" s="755"/>
      <c r="QJU284" s="755"/>
      <c r="QJV284" s="755"/>
      <c r="QJW284" s="755"/>
      <c r="QJX284" s="755"/>
      <c r="QJY284" s="755"/>
      <c r="QJZ284" s="755"/>
      <c r="QKA284" s="755"/>
      <c r="QKB284" s="755"/>
      <c r="QKC284" s="755"/>
      <c r="QKD284" s="755"/>
      <c r="QKE284" s="755"/>
      <c r="QKF284" s="755"/>
      <c r="QKG284" s="755"/>
      <c r="QKH284" s="755"/>
      <c r="QKI284" s="755"/>
      <c r="QKJ284" s="755"/>
      <c r="QKK284" s="755"/>
      <c r="QKL284" s="755"/>
      <c r="QKM284" s="755"/>
      <c r="QKN284" s="755"/>
      <c r="QKO284" s="755"/>
      <c r="QKP284" s="755"/>
      <c r="QKQ284" s="755"/>
      <c r="QKR284" s="755"/>
      <c r="QKS284" s="755"/>
      <c r="QKT284" s="755"/>
      <c r="QKU284" s="755"/>
      <c r="QKV284" s="755"/>
      <c r="QKW284" s="755"/>
      <c r="QKX284" s="755"/>
      <c r="QKY284" s="755"/>
      <c r="QKZ284" s="755"/>
      <c r="QLA284" s="755"/>
      <c r="QLB284" s="755"/>
      <c r="QLC284" s="755"/>
      <c r="QLD284" s="755"/>
      <c r="QLE284" s="755"/>
      <c r="QLF284" s="755"/>
      <c r="QLG284" s="755"/>
      <c r="QLH284" s="755"/>
      <c r="QLI284" s="755"/>
      <c r="QLJ284" s="755"/>
      <c r="QLK284" s="755"/>
      <c r="QLL284" s="755"/>
      <c r="QLM284" s="755"/>
      <c r="QLN284" s="755"/>
      <c r="QLO284" s="755"/>
      <c r="QLP284" s="755"/>
      <c r="QLQ284" s="755"/>
      <c r="QLR284" s="755"/>
      <c r="QLS284" s="755"/>
      <c r="QLT284" s="755"/>
      <c r="QLU284" s="755"/>
      <c r="QLV284" s="755"/>
      <c r="QLW284" s="755"/>
      <c r="QLX284" s="755"/>
      <c r="QLY284" s="755"/>
      <c r="QLZ284" s="755"/>
      <c r="QMA284" s="755"/>
      <c r="QMB284" s="755"/>
      <c r="QMC284" s="755"/>
      <c r="QMD284" s="755"/>
      <c r="QME284" s="755"/>
      <c r="QMF284" s="755"/>
      <c r="QMG284" s="755"/>
      <c r="QMH284" s="755"/>
      <c r="QMI284" s="755"/>
      <c r="QMJ284" s="755"/>
      <c r="QMK284" s="755"/>
      <c r="QML284" s="755"/>
      <c r="QMM284" s="755"/>
      <c r="QMN284" s="755"/>
      <c r="QMO284" s="755"/>
      <c r="QMP284" s="755"/>
      <c r="QMQ284" s="755"/>
      <c r="QMR284" s="755"/>
      <c r="QMS284" s="755"/>
      <c r="QMT284" s="755"/>
      <c r="QMU284" s="755"/>
      <c r="QMV284" s="755"/>
      <c r="QMW284" s="755"/>
      <c r="QMX284" s="755"/>
      <c r="QMY284" s="755"/>
      <c r="QMZ284" s="755"/>
      <c r="QNA284" s="755"/>
      <c r="QNB284" s="755"/>
      <c r="QNC284" s="755"/>
      <c r="QND284" s="755"/>
      <c r="QNE284" s="755"/>
      <c r="QNF284" s="755"/>
      <c r="QNG284" s="755"/>
      <c r="QNH284" s="755"/>
      <c r="QNI284" s="755"/>
      <c r="QNJ284" s="755"/>
      <c r="QNK284" s="755"/>
      <c r="QNL284" s="755"/>
      <c r="QNM284" s="755"/>
      <c r="QNN284" s="755"/>
      <c r="QNO284" s="755"/>
      <c r="QNP284" s="755"/>
      <c r="QNQ284" s="755"/>
      <c r="QNR284" s="755"/>
      <c r="QNS284" s="755"/>
      <c r="QNT284" s="755"/>
      <c r="QNU284" s="755"/>
      <c r="QNV284" s="755"/>
      <c r="QNW284" s="755"/>
      <c r="QNX284" s="755"/>
      <c r="QNY284" s="755"/>
      <c r="QNZ284" s="755"/>
      <c r="QOA284" s="755"/>
      <c r="QOB284" s="755"/>
      <c r="QOC284" s="755"/>
      <c r="QOD284" s="755"/>
      <c r="QOE284" s="755"/>
      <c r="QOF284" s="755"/>
      <c r="QOG284" s="755"/>
      <c r="QOH284" s="755"/>
      <c r="QOI284" s="755"/>
      <c r="QOJ284" s="755"/>
      <c r="QOK284" s="755"/>
      <c r="QOL284" s="755"/>
      <c r="QOM284" s="755"/>
      <c r="QON284" s="755"/>
      <c r="QOO284" s="755"/>
      <c r="QOP284" s="755"/>
      <c r="QOQ284" s="755"/>
      <c r="QOR284" s="755"/>
      <c r="QOS284" s="755"/>
      <c r="QOT284" s="755"/>
      <c r="QOU284" s="755"/>
      <c r="QOV284" s="755"/>
      <c r="QOW284" s="755"/>
      <c r="QOX284" s="755"/>
      <c r="QOY284" s="755"/>
      <c r="QOZ284" s="755"/>
      <c r="QPA284" s="755"/>
      <c r="QPB284" s="755"/>
      <c r="QPC284" s="755"/>
      <c r="QPD284" s="755"/>
      <c r="QPE284" s="755"/>
      <c r="QPF284" s="755"/>
      <c r="QPG284" s="755"/>
      <c r="QPH284" s="755"/>
      <c r="QPI284" s="755"/>
      <c r="QPJ284" s="755"/>
      <c r="QPK284" s="755"/>
      <c r="QPL284" s="755"/>
      <c r="QPM284" s="755"/>
      <c r="QPN284" s="755"/>
      <c r="QPO284" s="755"/>
      <c r="QPP284" s="755"/>
      <c r="QPQ284" s="755"/>
      <c r="QPR284" s="755"/>
      <c r="QPS284" s="755"/>
      <c r="QPT284" s="755"/>
      <c r="QPU284" s="755"/>
      <c r="QPV284" s="755"/>
      <c r="QPW284" s="755"/>
      <c r="QPX284" s="755"/>
      <c r="QPY284" s="755"/>
      <c r="QPZ284" s="755"/>
      <c r="QQA284" s="755"/>
      <c r="QQB284" s="755"/>
      <c r="QQC284" s="755"/>
      <c r="QQD284" s="755"/>
      <c r="QQE284" s="755"/>
      <c r="QQF284" s="755"/>
      <c r="QQG284" s="755"/>
      <c r="QQH284" s="755"/>
      <c r="QQI284" s="755"/>
      <c r="QQJ284" s="755"/>
      <c r="QQK284" s="755"/>
      <c r="QQL284" s="755"/>
      <c r="QQM284" s="755"/>
      <c r="QQN284" s="755"/>
      <c r="QQO284" s="755"/>
      <c r="QQP284" s="755"/>
      <c r="QQQ284" s="755"/>
      <c r="QQR284" s="755"/>
      <c r="QQS284" s="755"/>
      <c r="QQT284" s="755"/>
      <c r="QQU284" s="755"/>
      <c r="QQV284" s="755"/>
      <c r="QQW284" s="755"/>
      <c r="QQX284" s="755"/>
      <c r="QQY284" s="755"/>
      <c r="QQZ284" s="755"/>
      <c r="QRA284" s="755"/>
      <c r="QRB284" s="755"/>
      <c r="QRC284" s="755"/>
      <c r="QRD284" s="755"/>
      <c r="QRE284" s="755"/>
      <c r="QRF284" s="755"/>
      <c r="QRG284" s="755"/>
      <c r="QRH284" s="755"/>
      <c r="QRI284" s="755"/>
      <c r="QRJ284" s="755"/>
      <c r="QRK284" s="755"/>
      <c r="QRL284" s="755"/>
      <c r="QRM284" s="755"/>
      <c r="QRN284" s="755"/>
      <c r="QRO284" s="755"/>
      <c r="QRP284" s="755"/>
      <c r="QRQ284" s="755"/>
      <c r="QRR284" s="755"/>
      <c r="QRS284" s="755"/>
      <c r="QRT284" s="755"/>
      <c r="QRU284" s="755"/>
      <c r="QRV284" s="755"/>
      <c r="QRW284" s="755"/>
      <c r="QRX284" s="755"/>
      <c r="QRY284" s="755"/>
      <c r="QRZ284" s="755"/>
      <c r="QSA284" s="755"/>
      <c r="QSB284" s="755"/>
      <c r="QSC284" s="755"/>
      <c r="QSD284" s="755"/>
      <c r="QSE284" s="755"/>
      <c r="QSF284" s="755"/>
      <c r="QSG284" s="755"/>
      <c r="QSH284" s="755"/>
      <c r="QSI284" s="755"/>
      <c r="QSJ284" s="755"/>
      <c r="QSK284" s="755"/>
      <c r="QSL284" s="755"/>
      <c r="QSM284" s="755"/>
      <c r="QSN284" s="755"/>
      <c r="QSO284" s="755"/>
      <c r="QSP284" s="755"/>
      <c r="QSQ284" s="755"/>
      <c r="QSR284" s="755"/>
      <c r="QSS284" s="755"/>
      <c r="QST284" s="755"/>
      <c r="QSU284" s="755"/>
      <c r="QSV284" s="755"/>
      <c r="QSW284" s="755"/>
      <c r="QSX284" s="755"/>
      <c r="QSY284" s="755"/>
      <c r="QSZ284" s="755"/>
      <c r="QTA284" s="755"/>
      <c r="QTB284" s="755"/>
      <c r="QTC284" s="755"/>
      <c r="QTD284" s="755"/>
      <c r="QTE284" s="755"/>
      <c r="QTF284" s="755"/>
      <c r="QTG284" s="755"/>
      <c r="QTH284" s="755"/>
      <c r="QTI284" s="755"/>
      <c r="QTJ284" s="755"/>
      <c r="QTK284" s="755"/>
      <c r="QTL284" s="755"/>
      <c r="QTM284" s="755"/>
      <c r="QTN284" s="755"/>
      <c r="QTO284" s="755"/>
      <c r="QTP284" s="755"/>
      <c r="QTQ284" s="755"/>
      <c r="QTR284" s="755"/>
      <c r="QTS284" s="755"/>
      <c r="QTT284" s="755"/>
      <c r="QTU284" s="755"/>
      <c r="QTV284" s="755"/>
      <c r="QTW284" s="755"/>
      <c r="QTX284" s="755"/>
      <c r="QTY284" s="755"/>
      <c r="QTZ284" s="755"/>
      <c r="QUA284" s="755"/>
      <c r="QUB284" s="755"/>
      <c r="QUC284" s="755"/>
      <c r="QUD284" s="755"/>
      <c r="QUE284" s="755"/>
      <c r="QUF284" s="755"/>
      <c r="QUG284" s="755"/>
      <c r="QUH284" s="755"/>
      <c r="QUI284" s="755"/>
      <c r="QUJ284" s="755"/>
      <c r="QUK284" s="755"/>
      <c r="QUL284" s="755"/>
      <c r="QUM284" s="755"/>
      <c r="QUN284" s="755"/>
      <c r="QUO284" s="755"/>
      <c r="QUP284" s="755"/>
      <c r="QUQ284" s="755"/>
      <c r="QUR284" s="755"/>
      <c r="QUS284" s="755"/>
      <c r="QUT284" s="755"/>
      <c r="QUU284" s="755"/>
      <c r="QUV284" s="755"/>
      <c r="QUW284" s="755"/>
      <c r="QUX284" s="755"/>
      <c r="QUY284" s="755"/>
      <c r="QUZ284" s="755"/>
      <c r="QVA284" s="755"/>
      <c r="QVB284" s="755"/>
      <c r="QVC284" s="755"/>
      <c r="QVD284" s="755"/>
      <c r="QVE284" s="755"/>
      <c r="QVF284" s="755"/>
      <c r="QVG284" s="755"/>
      <c r="QVH284" s="755"/>
      <c r="QVI284" s="755"/>
      <c r="QVJ284" s="755"/>
      <c r="QVK284" s="755"/>
      <c r="QVL284" s="755"/>
      <c r="QVM284" s="755"/>
      <c r="QVN284" s="755"/>
      <c r="QVO284" s="755"/>
      <c r="QVP284" s="755"/>
      <c r="QVQ284" s="755"/>
      <c r="QVR284" s="755"/>
      <c r="QVS284" s="755"/>
      <c r="QVT284" s="755"/>
      <c r="QVU284" s="755"/>
      <c r="QVV284" s="755"/>
      <c r="QVW284" s="755"/>
      <c r="QVX284" s="755"/>
      <c r="QVY284" s="755"/>
      <c r="QVZ284" s="755"/>
      <c r="QWA284" s="755"/>
      <c r="QWB284" s="755"/>
      <c r="QWC284" s="755"/>
      <c r="QWD284" s="755"/>
      <c r="QWE284" s="755"/>
      <c r="QWF284" s="755"/>
      <c r="QWG284" s="755"/>
      <c r="QWH284" s="755"/>
      <c r="QWI284" s="755"/>
      <c r="QWJ284" s="755"/>
      <c r="QWK284" s="755"/>
      <c r="QWL284" s="755"/>
      <c r="QWM284" s="755"/>
      <c r="QWN284" s="755"/>
      <c r="QWO284" s="755"/>
      <c r="QWP284" s="755"/>
      <c r="QWQ284" s="755"/>
      <c r="QWR284" s="755"/>
      <c r="QWS284" s="755"/>
      <c r="QWT284" s="755"/>
      <c r="QWU284" s="755"/>
      <c r="QWV284" s="755"/>
      <c r="QWW284" s="755"/>
      <c r="QWX284" s="755"/>
      <c r="QWY284" s="755"/>
      <c r="QWZ284" s="755"/>
      <c r="QXA284" s="755"/>
      <c r="QXB284" s="755"/>
      <c r="QXC284" s="755"/>
      <c r="QXD284" s="755"/>
      <c r="QXE284" s="755"/>
      <c r="QXF284" s="755"/>
      <c r="QXG284" s="755"/>
      <c r="QXH284" s="755"/>
      <c r="QXI284" s="755"/>
      <c r="QXJ284" s="755"/>
      <c r="QXK284" s="755"/>
      <c r="QXL284" s="755"/>
      <c r="QXM284" s="755"/>
      <c r="QXN284" s="755"/>
      <c r="QXO284" s="755"/>
      <c r="QXP284" s="755"/>
      <c r="QXQ284" s="755"/>
      <c r="QXR284" s="755"/>
      <c r="QXS284" s="755"/>
      <c r="QXT284" s="755"/>
      <c r="QXU284" s="755"/>
      <c r="QXV284" s="755"/>
      <c r="QXW284" s="755"/>
      <c r="QXX284" s="755"/>
      <c r="QXY284" s="755"/>
      <c r="QXZ284" s="755"/>
      <c r="QYA284" s="755"/>
      <c r="QYB284" s="755"/>
      <c r="QYC284" s="755"/>
      <c r="QYD284" s="755"/>
      <c r="QYE284" s="755"/>
      <c r="QYF284" s="755"/>
      <c r="QYG284" s="755"/>
      <c r="QYH284" s="755"/>
      <c r="QYI284" s="755"/>
      <c r="QYJ284" s="755"/>
      <c r="QYK284" s="755"/>
      <c r="QYL284" s="755"/>
      <c r="QYM284" s="755"/>
      <c r="QYN284" s="755"/>
      <c r="QYO284" s="755"/>
      <c r="QYP284" s="755"/>
      <c r="QYQ284" s="755"/>
      <c r="QYR284" s="755"/>
      <c r="QYS284" s="755"/>
      <c r="QYT284" s="755"/>
      <c r="QYU284" s="755"/>
      <c r="QYV284" s="755"/>
      <c r="QYW284" s="755"/>
      <c r="QYX284" s="755"/>
      <c r="QYY284" s="755"/>
      <c r="QYZ284" s="755"/>
      <c r="QZA284" s="755"/>
      <c r="QZB284" s="755"/>
      <c r="QZC284" s="755"/>
      <c r="QZD284" s="755"/>
      <c r="QZE284" s="755"/>
      <c r="QZF284" s="755"/>
      <c r="QZG284" s="755"/>
      <c r="QZH284" s="755"/>
      <c r="QZI284" s="755"/>
      <c r="QZJ284" s="755"/>
      <c r="QZK284" s="755"/>
      <c r="QZL284" s="755"/>
      <c r="QZM284" s="755"/>
      <c r="QZN284" s="755"/>
      <c r="QZO284" s="755"/>
      <c r="QZP284" s="755"/>
      <c r="QZQ284" s="755"/>
      <c r="QZR284" s="755"/>
      <c r="QZS284" s="755"/>
      <c r="QZT284" s="755"/>
      <c r="QZU284" s="755"/>
      <c r="QZV284" s="755"/>
      <c r="QZW284" s="755"/>
      <c r="QZX284" s="755"/>
      <c r="QZY284" s="755"/>
      <c r="QZZ284" s="755"/>
      <c r="RAA284" s="755"/>
      <c r="RAB284" s="755"/>
      <c r="RAC284" s="755"/>
      <c r="RAD284" s="755"/>
      <c r="RAE284" s="755"/>
      <c r="RAF284" s="755"/>
      <c r="RAG284" s="755"/>
      <c r="RAH284" s="755"/>
      <c r="RAI284" s="755"/>
      <c r="RAJ284" s="755"/>
      <c r="RAK284" s="755"/>
      <c r="RAL284" s="755"/>
      <c r="RAM284" s="755"/>
      <c r="RAN284" s="755"/>
      <c r="RAO284" s="755"/>
      <c r="RAP284" s="755"/>
      <c r="RAQ284" s="755"/>
      <c r="RAR284" s="755"/>
      <c r="RAS284" s="755"/>
      <c r="RAT284" s="755"/>
      <c r="RAU284" s="755"/>
      <c r="RAV284" s="755"/>
      <c r="RAW284" s="755"/>
      <c r="RAX284" s="755"/>
      <c r="RAY284" s="755"/>
      <c r="RAZ284" s="755"/>
      <c r="RBA284" s="755"/>
      <c r="RBB284" s="755"/>
      <c r="RBC284" s="755"/>
      <c r="RBD284" s="755"/>
      <c r="RBE284" s="755"/>
      <c r="RBF284" s="755"/>
      <c r="RBG284" s="755"/>
      <c r="RBH284" s="755"/>
      <c r="RBI284" s="755"/>
      <c r="RBJ284" s="755"/>
      <c r="RBK284" s="755"/>
      <c r="RBL284" s="755"/>
      <c r="RBM284" s="755"/>
      <c r="RBN284" s="755"/>
      <c r="RBO284" s="755"/>
      <c r="RBP284" s="755"/>
      <c r="RBQ284" s="755"/>
      <c r="RBR284" s="755"/>
      <c r="RBS284" s="755"/>
      <c r="RBT284" s="755"/>
      <c r="RBU284" s="755"/>
      <c r="RBV284" s="755"/>
      <c r="RBW284" s="755"/>
      <c r="RBX284" s="755"/>
      <c r="RBY284" s="755"/>
      <c r="RBZ284" s="755"/>
      <c r="RCA284" s="755"/>
      <c r="RCB284" s="755"/>
      <c r="RCC284" s="755"/>
      <c r="RCD284" s="755"/>
      <c r="RCE284" s="755"/>
      <c r="RCF284" s="755"/>
      <c r="RCG284" s="755"/>
      <c r="RCH284" s="755"/>
      <c r="RCI284" s="755"/>
      <c r="RCJ284" s="755"/>
      <c r="RCK284" s="755"/>
      <c r="RCL284" s="755"/>
      <c r="RCM284" s="755"/>
      <c r="RCN284" s="755"/>
      <c r="RCO284" s="755"/>
      <c r="RCP284" s="755"/>
      <c r="RCQ284" s="755"/>
      <c r="RCR284" s="755"/>
      <c r="RCS284" s="755"/>
      <c r="RCT284" s="755"/>
      <c r="RCU284" s="755"/>
      <c r="RCV284" s="755"/>
      <c r="RCW284" s="755"/>
      <c r="RCX284" s="755"/>
      <c r="RCY284" s="755"/>
      <c r="RCZ284" s="755"/>
      <c r="RDA284" s="755"/>
      <c r="RDB284" s="755"/>
      <c r="RDC284" s="755"/>
      <c r="RDD284" s="755"/>
      <c r="RDE284" s="755"/>
      <c r="RDF284" s="755"/>
      <c r="RDG284" s="755"/>
      <c r="RDH284" s="755"/>
      <c r="RDI284" s="755"/>
      <c r="RDJ284" s="755"/>
      <c r="RDK284" s="755"/>
      <c r="RDL284" s="755"/>
      <c r="RDM284" s="755"/>
      <c r="RDN284" s="755"/>
      <c r="RDO284" s="755"/>
      <c r="RDP284" s="755"/>
      <c r="RDQ284" s="755"/>
      <c r="RDR284" s="755"/>
      <c r="RDS284" s="755"/>
      <c r="RDT284" s="755"/>
      <c r="RDU284" s="755"/>
      <c r="RDV284" s="755"/>
      <c r="RDW284" s="755"/>
      <c r="RDX284" s="755"/>
      <c r="RDY284" s="755"/>
      <c r="RDZ284" s="755"/>
      <c r="REA284" s="755"/>
      <c r="REB284" s="755"/>
      <c r="REC284" s="755"/>
      <c r="RED284" s="755"/>
      <c r="REE284" s="755"/>
      <c r="REF284" s="755"/>
      <c r="REG284" s="755"/>
      <c r="REH284" s="755"/>
      <c r="REI284" s="755"/>
      <c r="REJ284" s="755"/>
      <c r="REK284" s="755"/>
      <c r="REL284" s="755"/>
      <c r="REM284" s="755"/>
      <c r="REN284" s="755"/>
      <c r="REO284" s="755"/>
      <c r="REP284" s="755"/>
      <c r="REQ284" s="755"/>
      <c r="RER284" s="755"/>
      <c r="RES284" s="755"/>
      <c r="RET284" s="755"/>
      <c r="REU284" s="755"/>
      <c r="REV284" s="755"/>
      <c r="REW284" s="755"/>
      <c r="REX284" s="755"/>
      <c r="REY284" s="755"/>
      <c r="REZ284" s="755"/>
      <c r="RFA284" s="755"/>
      <c r="RFB284" s="755"/>
      <c r="RFC284" s="755"/>
      <c r="RFD284" s="755"/>
      <c r="RFE284" s="755"/>
      <c r="RFF284" s="755"/>
      <c r="RFG284" s="755"/>
      <c r="RFH284" s="755"/>
      <c r="RFI284" s="755"/>
      <c r="RFJ284" s="755"/>
      <c r="RFK284" s="755"/>
      <c r="RFL284" s="755"/>
      <c r="RFM284" s="755"/>
      <c r="RFN284" s="755"/>
      <c r="RFO284" s="755"/>
      <c r="RFP284" s="755"/>
      <c r="RFQ284" s="755"/>
      <c r="RFR284" s="755"/>
      <c r="RFS284" s="755"/>
      <c r="RFT284" s="755"/>
      <c r="RFU284" s="755"/>
      <c r="RFV284" s="755"/>
      <c r="RFW284" s="755"/>
      <c r="RFX284" s="755"/>
      <c r="RFY284" s="755"/>
      <c r="RFZ284" s="755"/>
      <c r="RGA284" s="755"/>
      <c r="RGB284" s="755"/>
      <c r="RGC284" s="755"/>
      <c r="RGD284" s="755"/>
      <c r="RGE284" s="755"/>
      <c r="RGF284" s="755"/>
      <c r="RGG284" s="755"/>
      <c r="RGH284" s="755"/>
      <c r="RGI284" s="755"/>
      <c r="RGJ284" s="755"/>
      <c r="RGK284" s="755"/>
      <c r="RGL284" s="755"/>
      <c r="RGM284" s="755"/>
      <c r="RGN284" s="755"/>
      <c r="RGO284" s="755"/>
      <c r="RGP284" s="755"/>
      <c r="RGQ284" s="755"/>
      <c r="RGR284" s="755"/>
      <c r="RGS284" s="755"/>
      <c r="RGT284" s="755"/>
      <c r="RGU284" s="755"/>
      <c r="RGV284" s="755"/>
      <c r="RGW284" s="755"/>
      <c r="RGX284" s="755"/>
      <c r="RGY284" s="755"/>
      <c r="RGZ284" s="755"/>
      <c r="RHA284" s="755"/>
      <c r="RHB284" s="755"/>
      <c r="RHC284" s="755"/>
      <c r="RHD284" s="755"/>
      <c r="RHE284" s="755"/>
      <c r="RHF284" s="755"/>
      <c r="RHG284" s="755"/>
      <c r="RHH284" s="755"/>
      <c r="RHI284" s="755"/>
      <c r="RHJ284" s="755"/>
      <c r="RHK284" s="755"/>
      <c r="RHL284" s="755"/>
      <c r="RHM284" s="755"/>
      <c r="RHN284" s="755"/>
      <c r="RHO284" s="755"/>
      <c r="RHP284" s="755"/>
      <c r="RHQ284" s="755"/>
      <c r="RHR284" s="755"/>
      <c r="RHS284" s="755"/>
      <c r="RHT284" s="755"/>
      <c r="RHU284" s="755"/>
      <c r="RHV284" s="755"/>
      <c r="RHW284" s="755"/>
      <c r="RHX284" s="755"/>
      <c r="RHY284" s="755"/>
      <c r="RHZ284" s="755"/>
      <c r="RIA284" s="755"/>
      <c r="RIB284" s="755"/>
      <c r="RIC284" s="755"/>
      <c r="RID284" s="755"/>
      <c r="RIE284" s="755"/>
      <c r="RIF284" s="755"/>
      <c r="RIG284" s="755"/>
      <c r="RIH284" s="755"/>
      <c r="RII284" s="755"/>
      <c r="RIJ284" s="755"/>
      <c r="RIK284" s="755"/>
      <c r="RIL284" s="755"/>
      <c r="RIM284" s="755"/>
      <c r="RIN284" s="755"/>
      <c r="RIO284" s="755"/>
      <c r="RIP284" s="755"/>
      <c r="RIQ284" s="755"/>
      <c r="RIR284" s="755"/>
      <c r="RIS284" s="755"/>
      <c r="RIT284" s="755"/>
      <c r="RIU284" s="755"/>
      <c r="RIV284" s="755"/>
      <c r="RIW284" s="755"/>
      <c r="RIX284" s="755"/>
      <c r="RIY284" s="755"/>
      <c r="RIZ284" s="755"/>
      <c r="RJA284" s="755"/>
      <c r="RJB284" s="755"/>
      <c r="RJC284" s="755"/>
      <c r="RJD284" s="755"/>
      <c r="RJE284" s="755"/>
      <c r="RJF284" s="755"/>
      <c r="RJG284" s="755"/>
      <c r="RJH284" s="755"/>
      <c r="RJI284" s="755"/>
      <c r="RJJ284" s="755"/>
      <c r="RJK284" s="755"/>
      <c r="RJL284" s="755"/>
      <c r="RJM284" s="755"/>
      <c r="RJN284" s="755"/>
      <c r="RJO284" s="755"/>
      <c r="RJP284" s="755"/>
      <c r="RJQ284" s="755"/>
      <c r="RJR284" s="755"/>
      <c r="RJS284" s="755"/>
      <c r="RJT284" s="755"/>
      <c r="RJU284" s="755"/>
      <c r="RJV284" s="755"/>
      <c r="RJW284" s="755"/>
      <c r="RJX284" s="755"/>
      <c r="RJY284" s="755"/>
      <c r="RJZ284" s="755"/>
      <c r="RKA284" s="755"/>
      <c r="RKB284" s="755"/>
      <c r="RKC284" s="755"/>
      <c r="RKD284" s="755"/>
      <c r="RKE284" s="755"/>
      <c r="RKF284" s="755"/>
      <c r="RKG284" s="755"/>
      <c r="RKH284" s="755"/>
      <c r="RKI284" s="755"/>
      <c r="RKJ284" s="755"/>
      <c r="RKK284" s="755"/>
      <c r="RKL284" s="755"/>
      <c r="RKM284" s="755"/>
      <c r="RKN284" s="755"/>
      <c r="RKO284" s="755"/>
      <c r="RKP284" s="755"/>
      <c r="RKQ284" s="755"/>
      <c r="RKR284" s="755"/>
      <c r="RKS284" s="755"/>
      <c r="RKT284" s="755"/>
      <c r="RKU284" s="755"/>
      <c r="RKV284" s="755"/>
      <c r="RKW284" s="755"/>
      <c r="RKX284" s="755"/>
      <c r="RKY284" s="755"/>
      <c r="RKZ284" s="755"/>
      <c r="RLA284" s="755"/>
      <c r="RLB284" s="755"/>
      <c r="RLC284" s="755"/>
      <c r="RLD284" s="755"/>
      <c r="RLE284" s="755"/>
      <c r="RLF284" s="755"/>
      <c r="RLG284" s="755"/>
      <c r="RLH284" s="755"/>
      <c r="RLI284" s="755"/>
      <c r="RLJ284" s="755"/>
      <c r="RLK284" s="755"/>
      <c r="RLL284" s="755"/>
      <c r="RLM284" s="755"/>
      <c r="RLN284" s="755"/>
      <c r="RLO284" s="755"/>
      <c r="RLP284" s="755"/>
      <c r="RLQ284" s="755"/>
      <c r="RLR284" s="755"/>
      <c r="RLS284" s="755"/>
      <c r="RLT284" s="755"/>
      <c r="RLU284" s="755"/>
      <c r="RLV284" s="755"/>
      <c r="RLW284" s="755"/>
      <c r="RLX284" s="755"/>
      <c r="RLY284" s="755"/>
      <c r="RLZ284" s="755"/>
      <c r="RMA284" s="755"/>
      <c r="RMB284" s="755"/>
      <c r="RMC284" s="755"/>
      <c r="RMD284" s="755"/>
      <c r="RME284" s="755"/>
      <c r="RMF284" s="755"/>
      <c r="RMG284" s="755"/>
      <c r="RMH284" s="755"/>
      <c r="RMI284" s="755"/>
      <c r="RMJ284" s="755"/>
      <c r="RMK284" s="755"/>
      <c r="RML284" s="755"/>
      <c r="RMM284" s="755"/>
      <c r="RMN284" s="755"/>
      <c r="RMO284" s="755"/>
      <c r="RMP284" s="755"/>
      <c r="RMQ284" s="755"/>
      <c r="RMR284" s="755"/>
      <c r="RMS284" s="755"/>
      <c r="RMT284" s="755"/>
      <c r="RMU284" s="755"/>
      <c r="RMV284" s="755"/>
      <c r="RMW284" s="755"/>
      <c r="RMX284" s="755"/>
      <c r="RMY284" s="755"/>
      <c r="RMZ284" s="755"/>
      <c r="RNA284" s="755"/>
      <c r="RNB284" s="755"/>
      <c r="RNC284" s="755"/>
      <c r="RND284" s="755"/>
      <c r="RNE284" s="755"/>
      <c r="RNF284" s="755"/>
      <c r="RNG284" s="755"/>
      <c r="RNH284" s="755"/>
      <c r="RNI284" s="755"/>
      <c r="RNJ284" s="755"/>
      <c r="RNK284" s="755"/>
      <c r="RNL284" s="755"/>
      <c r="RNM284" s="755"/>
      <c r="RNN284" s="755"/>
      <c r="RNO284" s="755"/>
      <c r="RNP284" s="755"/>
      <c r="RNQ284" s="755"/>
      <c r="RNR284" s="755"/>
      <c r="RNS284" s="755"/>
      <c r="RNT284" s="755"/>
      <c r="RNU284" s="755"/>
      <c r="RNV284" s="755"/>
      <c r="RNW284" s="755"/>
      <c r="RNX284" s="755"/>
      <c r="RNY284" s="755"/>
      <c r="RNZ284" s="755"/>
      <c r="ROA284" s="755"/>
      <c r="ROB284" s="755"/>
      <c r="ROC284" s="755"/>
      <c r="ROD284" s="755"/>
      <c r="ROE284" s="755"/>
      <c r="ROF284" s="755"/>
      <c r="ROG284" s="755"/>
      <c r="ROH284" s="755"/>
      <c r="ROI284" s="755"/>
      <c r="ROJ284" s="755"/>
      <c r="ROK284" s="755"/>
      <c r="ROL284" s="755"/>
      <c r="ROM284" s="755"/>
      <c r="RON284" s="755"/>
      <c r="ROO284" s="755"/>
      <c r="ROP284" s="755"/>
      <c r="ROQ284" s="755"/>
      <c r="ROR284" s="755"/>
      <c r="ROS284" s="755"/>
      <c r="ROT284" s="755"/>
      <c r="ROU284" s="755"/>
      <c r="ROV284" s="755"/>
      <c r="ROW284" s="755"/>
      <c r="ROX284" s="755"/>
      <c r="ROY284" s="755"/>
      <c r="ROZ284" s="755"/>
      <c r="RPA284" s="755"/>
      <c r="RPB284" s="755"/>
      <c r="RPC284" s="755"/>
      <c r="RPD284" s="755"/>
      <c r="RPE284" s="755"/>
      <c r="RPF284" s="755"/>
      <c r="RPG284" s="755"/>
      <c r="RPH284" s="755"/>
      <c r="RPI284" s="755"/>
      <c r="RPJ284" s="755"/>
      <c r="RPK284" s="755"/>
      <c r="RPL284" s="755"/>
      <c r="RPM284" s="755"/>
      <c r="RPN284" s="755"/>
      <c r="RPO284" s="755"/>
      <c r="RPP284" s="755"/>
      <c r="RPQ284" s="755"/>
      <c r="RPR284" s="755"/>
      <c r="RPS284" s="755"/>
      <c r="RPT284" s="755"/>
      <c r="RPU284" s="755"/>
      <c r="RPV284" s="755"/>
      <c r="RPW284" s="755"/>
      <c r="RPX284" s="755"/>
      <c r="RPY284" s="755"/>
      <c r="RPZ284" s="755"/>
      <c r="RQA284" s="755"/>
      <c r="RQB284" s="755"/>
      <c r="RQC284" s="755"/>
      <c r="RQD284" s="755"/>
      <c r="RQE284" s="755"/>
      <c r="RQF284" s="755"/>
      <c r="RQG284" s="755"/>
      <c r="RQH284" s="755"/>
      <c r="RQI284" s="755"/>
      <c r="RQJ284" s="755"/>
      <c r="RQK284" s="755"/>
      <c r="RQL284" s="755"/>
      <c r="RQM284" s="755"/>
      <c r="RQN284" s="755"/>
      <c r="RQO284" s="755"/>
      <c r="RQP284" s="755"/>
      <c r="RQQ284" s="755"/>
      <c r="RQR284" s="755"/>
      <c r="RQS284" s="755"/>
      <c r="RQT284" s="755"/>
      <c r="RQU284" s="755"/>
      <c r="RQV284" s="755"/>
      <c r="RQW284" s="755"/>
      <c r="RQX284" s="755"/>
      <c r="RQY284" s="755"/>
      <c r="RQZ284" s="755"/>
      <c r="RRA284" s="755"/>
      <c r="RRB284" s="755"/>
      <c r="RRC284" s="755"/>
      <c r="RRD284" s="755"/>
      <c r="RRE284" s="755"/>
      <c r="RRF284" s="755"/>
      <c r="RRG284" s="755"/>
      <c r="RRH284" s="755"/>
      <c r="RRI284" s="755"/>
      <c r="RRJ284" s="755"/>
      <c r="RRK284" s="755"/>
      <c r="RRL284" s="755"/>
      <c r="RRM284" s="755"/>
      <c r="RRN284" s="755"/>
      <c r="RRO284" s="755"/>
      <c r="RRP284" s="755"/>
      <c r="RRQ284" s="755"/>
      <c r="RRR284" s="755"/>
      <c r="RRS284" s="755"/>
      <c r="RRT284" s="755"/>
      <c r="RRU284" s="755"/>
      <c r="RRV284" s="755"/>
      <c r="RRW284" s="755"/>
      <c r="RRX284" s="755"/>
      <c r="RRY284" s="755"/>
      <c r="RRZ284" s="755"/>
      <c r="RSA284" s="755"/>
      <c r="RSB284" s="755"/>
      <c r="RSC284" s="755"/>
      <c r="RSD284" s="755"/>
      <c r="RSE284" s="755"/>
      <c r="RSF284" s="755"/>
      <c r="RSG284" s="755"/>
      <c r="RSH284" s="755"/>
      <c r="RSI284" s="755"/>
      <c r="RSJ284" s="755"/>
      <c r="RSK284" s="755"/>
      <c r="RSL284" s="755"/>
      <c r="RSM284" s="755"/>
      <c r="RSN284" s="755"/>
      <c r="RSO284" s="755"/>
      <c r="RSP284" s="755"/>
      <c r="RSQ284" s="755"/>
      <c r="RSR284" s="755"/>
      <c r="RSS284" s="755"/>
      <c r="RST284" s="755"/>
      <c r="RSU284" s="755"/>
      <c r="RSV284" s="755"/>
      <c r="RSW284" s="755"/>
      <c r="RSX284" s="755"/>
      <c r="RSY284" s="755"/>
      <c r="RSZ284" s="755"/>
      <c r="RTA284" s="755"/>
      <c r="RTB284" s="755"/>
      <c r="RTC284" s="755"/>
      <c r="RTD284" s="755"/>
      <c r="RTE284" s="755"/>
      <c r="RTF284" s="755"/>
      <c r="RTG284" s="755"/>
      <c r="RTH284" s="755"/>
      <c r="RTI284" s="755"/>
      <c r="RTJ284" s="755"/>
      <c r="RTK284" s="755"/>
      <c r="RTL284" s="755"/>
      <c r="RTM284" s="755"/>
      <c r="RTN284" s="755"/>
      <c r="RTO284" s="755"/>
      <c r="RTP284" s="755"/>
      <c r="RTQ284" s="755"/>
      <c r="RTR284" s="755"/>
      <c r="RTS284" s="755"/>
      <c r="RTT284" s="755"/>
      <c r="RTU284" s="755"/>
      <c r="RTV284" s="755"/>
      <c r="RTW284" s="755"/>
      <c r="RTX284" s="755"/>
      <c r="RTY284" s="755"/>
      <c r="RTZ284" s="755"/>
      <c r="RUA284" s="755"/>
      <c r="RUB284" s="755"/>
      <c r="RUC284" s="755"/>
      <c r="RUD284" s="755"/>
      <c r="RUE284" s="755"/>
      <c r="RUF284" s="755"/>
      <c r="RUG284" s="755"/>
      <c r="RUH284" s="755"/>
      <c r="RUI284" s="755"/>
      <c r="RUJ284" s="755"/>
      <c r="RUK284" s="755"/>
      <c r="RUL284" s="755"/>
      <c r="RUM284" s="755"/>
      <c r="RUN284" s="755"/>
      <c r="RUO284" s="755"/>
      <c r="RUP284" s="755"/>
      <c r="RUQ284" s="755"/>
      <c r="RUR284" s="755"/>
      <c r="RUS284" s="755"/>
      <c r="RUT284" s="755"/>
      <c r="RUU284" s="755"/>
      <c r="RUV284" s="755"/>
      <c r="RUW284" s="755"/>
      <c r="RUX284" s="755"/>
      <c r="RUY284" s="755"/>
      <c r="RUZ284" s="755"/>
      <c r="RVA284" s="755"/>
      <c r="RVB284" s="755"/>
      <c r="RVC284" s="755"/>
      <c r="RVD284" s="755"/>
      <c r="RVE284" s="755"/>
      <c r="RVF284" s="755"/>
      <c r="RVG284" s="755"/>
      <c r="RVH284" s="755"/>
      <c r="RVI284" s="755"/>
      <c r="RVJ284" s="755"/>
      <c r="RVK284" s="755"/>
      <c r="RVL284" s="755"/>
      <c r="RVM284" s="755"/>
      <c r="RVN284" s="755"/>
      <c r="RVO284" s="755"/>
      <c r="RVP284" s="755"/>
      <c r="RVQ284" s="755"/>
      <c r="RVR284" s="755"/>
      <c r="RVS284" s="755"/>
      <c r="RVT284" s="755"/>
      <c r="RVU284" s="755"/>
      <c r="RVV284" s="755"/>
      <c r="RVW284" s="755"/>
      <c r="RVX284" s="755"/>
      <c r="RVY284" s="755"/>
      <c r="RVZ284" s="755"/>
      <c r="RWA284" s="755"/>
      <c r="RWB284" s="755"/>
      <c r="RWC284" s="755"/>
      <c r="RWD284" s="755"/>
      <c r="RWE284" s="755"/>
      <c r="RWF284" s="755"/>
      <c r="RWG284" s="755"/>
      <c r="RWH284" s="755"/>
      <c r="RWI284" s="755"/>
      <c r="RWJ284" s="755"/>
      <c r="RWK284" s="755"/>
      <c r="RWL284" s="755"/>
      <c r="RWM284" s="755"/>
      <c r="RWN284" s="755"/>
      <c r="RWO284" s="755"/>
      <c r="RWP284" s="755"/>
      <c r="RWQ284" s="755"/>
      <c r="RWR284" s="755"/>
      <c r="RWS284" s="755"/>
      <c r="RWT284" s="755"/>
      <c r="RWU284" s="755"/>
      <c r="RWV284" s="755"/>
      <c r="RWW284" s="755"/>
      <c r="RWX284" s="755"/>
      <c r="RWY284" s="755"/>
      <c r="RWZ284" s="755"/>
      <c r="RXA284" s="755"/>
      <c r="RXB284" s="755"/>
      <c r="RXC284" s="755"/>
      <c r="RXD284" s="755"/>
      <c r="RXE284" s="755"/>
      <c r="RXF284" s="755"/>
      <c r="RXG284" s="755"/>
      <c r="RXH284" s="755"/>
      <c r="RXI284" s="755"/>
      <c r="RXJ284" s="755"/>
      <c r="RXK284" s="755"/>
      <c r="RXL284" s="755"/>
      <c r="RXM284" s="755"/>
      <c r="RXN284" s="755"/>
      <c r="RXO284" s="755"/>
      <c r="RXP284" s="755"/>
      <c r="RXQ284" s="755"/>
      <c r="RXR284" s="755"/>
      <c r="RXS284" s="755"/>
      <c r="RXT284" s="755"/>
      <c r="RXU284" s="755"/>
      <c r="RXV284" s="755"/>
      <c r="RXW284" s="755"/>
      <c r="RXX284" s="755"/>
      <c r="RXY284" s="755"/>
      <c r="RXZ284" s="755"/>
      <c r="RYA284" s="755"/>
      <c r="RYB284" s="755"/>
      <c r="RYC284" s="755"/>
      <c r="RYD284" s="755"/>
      <c r="RYE284" s="755"/>
      <c r="RYF284" s="755"/>
      <c r="RYG284" s="755"/>
      <c r="RYH284" s="755"/>
      <c r="RYI284" s="755"/>
      <c r="RYJ284" s="755"/>
      <c r="RYK284" s="755"/>
      <c r="RYL284" s="755"/>
      <c r="RYM284" s="755"/>
      <c r="RYN284" s="755"/>
      <c r="RYO284" s="755"/>
      <c r="RYP284" s="755"/>
      <c r="RYQ284" s="755"/>
      <c r="RYR284" s="755"/>
      <c r="RYS284" s="755"/>
      <c r="RYT284" s="755"/>
      <c r="RYU284" s="755"/>
      <c r="RYV284" s="755"/>
      <c r="RYW284" s="755"/>
      <c r="RYX284" s="755"/>
      <c r="RYY284" s="755"/>
      <c r="RYZ284" s="755"/>
      <c r="RZA284" s="755"/>
      <c r="RZB284" s="755"/>
      <c r="RZC284" s="755"/>
      <c r="RZD284" s="755"/>
      <c r="RZE284" s="755"/>
      <c r="RZF284" s="755"/>
      <c r="RZG284" s="755"/>
      <c r="RZH284" s="755"/>
      <c r="RZI284" s="755"/>
      <c r="RZJ284" s="755"/>
      <c r="RZK284" s="755"/>
      <c r="RZL284" s="755"/>
      <c r="RZM284" s="755"/>
      <c r="RZN284" s="755"/>
      <c r="RZO284" s="755"/>
      <c r="RZP284" s="755"/>
      <c r="RZQ284" s="755"/>
      <c r="RZR284" s="755"/>
      <c r="RZS284" s="755"/>
      <c r="RZT284" s="755"/>
      <c r="RZU284" s="755"/>
      <c r="RZV284" s="755"/>
      <c r="RZW284" s="755"/>
      <c r="RZX284" s="755"/>
      <c r="RZY284" s="755"/>
      <c r="RZZ284" s="755"/>
      <c r="SAA284" s="755"/>
      <c r="SAB284" s="755"/>
      <c r="SAC284" s="755"/>
      <c r="SAD284" s="755"/>
      <c r="SAE284" s="755"/>
      <c r="SAF284" s="755"/>
      <c r="SAG284" s="755"/>
      <c r="SAH284" s="755"/>
      <c r="SAI284" s="755"/>
      <c r="SAJ284" s="755"/>
      <c r="SAK284" s="755"/>
      <c r="SAL284" s="755"/>
      <c r="SAM284" s="755"/>
      <c r="SAN284" s="755"/>
      <c r="SAO284" s="755"/>
      <c r="SAP284" s="755"/>
      <c r="SAQ284" s="755"/>
      <c r="SAR284" s="755"/>
      <c r="SAS284" s="755"/>
      <c r="SAT284" s="755"/>
      <c r="SAU284" s="755"/>
      <c r="SAV284" s="755"/>
      <c r="SAW284" s="755"/>
      <c r="SAX284" s="755"/>
      <c r="SAY284" s="755"/>
      <c r="SAZ284" s="755"/>
      <c r="SBA284" s="755"/>
      <c r="SBB284" s="755"/>
      <c r="SBC284" s="755"/>
      <c r="SBD284" s="755"/>
      <c r="SBE284" s="755"/>
      <c r="SBF284" s="755"/>
      <c r="SBG284" s="755"/>
      <c r="SBH284" s="755"/>
      <c r="SBI284" s="755"/>
      <c r="SBJ284" s="755"/>
      <c r="SBK284" s="755"/>
      <c r="SBL284" s="755"/>
      <c r="SBM284" s="755"/>
      <c r="SBN284" s="755"/>
      <c r="SBO284" s="755"/>
      <c r="SBP284" s="755"/>
      <c r="SBQ284" s="755"/>
      <c r="SBR284" s="755"/>
      <c r="SBS284" s="755"/>
      <c r="SBT284" s="755"/>
      <c r="SBU284" s="755"/>
      <c r="SBV284" s="755"/>
      <c r="SBW284" s="755"/>
      <c r="SBX284" s="755"/>
      <c r="SBY284" s="755"/>
      <c r="SBZ284" s="755"/>
      <c r="SCA284" s="755"/>
      <c r="SCB284" s="755"/>
      <c r="SCC284" s="755"/>
      <c r="SCD284" s="755"/>
      <c r="SCE284" s="755"/>
      <c r="SCF284" s="755"/>
      <c r="SCG284" s="755"/>
      <c r="SCH284" s="755"/>
      <c r="SCI284" s="755"/>
      <c r="SCJ284" s="755"/>
      <c r="SCK284" s="755"/>
      <c r="SCL284" s="755"/>
      <c r="SCM284" s="755"/>
      <c r="SCN284" s="755"/>
      <c r="SCO284" s="755"/>
      <c r="SCP284" s="755"/>
      <c r="SCQ284" s="755"/>
      <c r="SCR284" s="755"/>
      <c r="SCS284" s="755"/>
      <c r="SCT284" s="755"/>
      <c r="SCU284" s="755"/>
      <c r="SCV284" s="755"/>
      <c r="SCW284" s="755"/>
      <c r="SCX284" s="755"/>
      <c r="SCY284" s="755"/>
      <c r="SCZ284" s="755"/>
      <c r="SDA284" s="755"/>
      <c r="SDB284" s="755"/>
      <c r="SDC284" s="755"/>
      <c r="SDD284" s="755"/>
      <c r="SDE284" s="755"/>
      <c r="SDF284" s="755"/>
      <c r="SDG284" s="755"/>
      <c r="SDH284" s="755"/>
      <c r="SDI284" s="755"/>
      <c r="SDJ284" s="755"/>
      <c r="SDK284" s="755"/>
      <c r="SDL284" s="755"/>
      <c r="SDM284" s="755"/>
      <c r="SDN284" s="755"/>
      <c r="SDO284" s="755"/>
      <c r="SDP284" s="755"/>
      <c r="SDQ284" s="755"/>
      <c r="SDR284" s="755"/>
      <c r="SDS284" s="755"/>
      <c r="SDT284" s="755"/>
      <c r="SDU284" s="755"/>
      <c r="SDV284" s="755"/>
      <c r="SDW284" s="755"/>
      <c r="SDX284" s="755"/>
      <c r="SDY284" s="755"/>
      <c r="SDZ284" s="755"/>
      <c r="SEA284" s="755"/>
      <c r="SEB284" s="755"/>
      <c r="SEC284" s="755"/>
      <c r="SED284" s="755"/>
      <c r="SEE284" s="755"/>
      <c r="SEF284" s="755"/>
      <c r="SEG284" s="755"/>
      <c r="SEH284" s="755"/>
      <c r="SEI284" s="755"/>
      <c r="SEJ284" s="755"/>
      <c r="SEK284" s="755"/>
      <c r="SEL284" s="755"/>
      <c r="SEM284" s="755"/>
      <c r="SEN284" s="755"/>
      <c r="SEO284" s="755"/>
      <c r="SEP284" s="755"/>
      <c r="SEQ284" s="755"/>
      <c r="SER284" s="755"/>
      <c r="SES284" s="755"/>
      <c r="SET284" s="755"/>
      <c r="SEU284" s="755"/>
      <c r="SEV284" s="755"/>
      <c r="SEW284" s="755"/>
      <c r="SEX284" s="755"/>
      <c r="SEY284" s="755"/>
      <c r="SEZ284" s="755"/>
      <c r="SFA284" s="755"/>
      <c r="SFB284" s="755"/>
      <c r="SFC284" s="755"/>
      <c r="SFD284" s="755"/>
      <c r="SFE284" s="755"/>
      <c r="SFF284" s="755"/>
      <c r="SFG284" s="755"/>
      <c r="SFH284" s="755"/>
      <c r="SFI284" s="755"/>
      <c r="SFJ284" s="755"/>
      <c r="SFK284" s="755"/>
      <c r="SFL284" s="755"/>
      <c r="SFM284" s="755"/>
      <c r="SFN284" s="755"/>
      <c r="SFO284" s="755"/>
      <c r="SFP284" s="755"/>
      <c r="SFQ284" s="755"/>
      <c r="SFR284" s="755"/>
      <c r="SFS284" s="755"/>
      <c r="SFT284" s="755"/>
      <c r="SFU284" s="755"/>
      <c r="SFV284" s="755"/>
      <c r="SFW284" s="755"/>
      <c r="SFX284" s="755"/>
      <c r="SFY284" s="755"/>
      <c r="SFZ284" s="755"/>
      <c r="SGA284" s="755"/>
      <c r="SGB284" s="755"/>
      <c r="SGC284" s="755"/>
      <c r="SGD284" s="755"/>
      <c r="SGE284" s="755"/>
      <c r="SGF284" s="755"/>
      <c r="SGG284" s="755"/>
      <c r="SGH284" s="755"/>
      <c r="SGI284" s="755"/>
      <c r="SGJ284" s="755"/>
      <c r="SGK284" s="755"/>
      <c r="SGL284" s="755"/>
      <c r="SGM284" s="755"/>
      <c r="SGN284" s="755"/>
      <c r="SGO284" s="755"/>
      <c r="SGP284" s="755"/>
      <c r="SGQ284" s="755"/>
      <c r="SGR284" s="755"/>
      <c r="SGS284" s="755"/>
      <c r="SGT284" s="755"/>
      <c r="SGU284" s="755"/>
      <c r="SGV284" s="755"/>
      <c r="SGW284" s="755"/>
      <c r="SGX284" s="755"/>
      <c r="SGY284" s="755"/>
      <c r="SGZ284" s="755"/>
      <c r="SHA284" s="755"/>
      <c r="SHB284" s="755"/>
      <c r="SHC284" s="755"/>
      <c r="SHD284" s="755"/>
      <c r="SHE284" s="755"/>
      <c r="SHF284" s="755"/>
      <c r="SHG284" s="755"/>
      <c r="SHH284" s="755"/>
      <c r="SHI284" s="755"/>
      <c r="SHJ284" s="755"/>
      <c r="SHK284" s="755"/>
      <c r="SHL284" s="755"/>
      <c r="SHM284" s="755"/>
      <c r="SHN284" s="755"/>
      <c r="SHO284" s="755"/>
      <c r="SHP284" s="755"/>
      <c r="SHQ284" s="755"/>
      <c r="SHR284" s="755"/>
      <c r="SHS284" s="755"/>
      <c r="SHT284" s="755"/>
      <c r="SHU284" s="755"/>
      <c r="SHV284" s="755"/>
      <c r="SHW284" s="755"/>
      <c r="SHX284" s="755"/>
      <c r="SHY284" s="755"/>
      <c r="SHZ284" s="755"/>
      <c r="SIA284" s="755"/>
      <c r="SIB284" s="755"/>
      <c r="SIC284" s="755"/>
      <c r="SID284" s="755"/>
      <c r="SIE284" s="755"/>
      <c r="SIF284" s="755"/>
      <c r="SIG284" s="755"/>
      <c r="SIH284" s="755"/>
      <c r="SII284" s="755"/>
      <c r="SIJ284" s="755"/>
      <c r="SIK284" s="755"/>
      <c r="SIL284" s="755"/>
      <c r="SIM284" s="755"/>
      <c r="SIN284" s="755"/>
      <c r="SIO284" s="755"/>
      <c r="SIP284" s="755"/>
      <c r="SIQ284" s="755"/>
      <c r="SIR284" s="755"/>
      <c r="SIS284" s="755"/>
      <c r="SIT284" s="755"/>
      <c r="SIU284" s="755"/>
      <c r="SIV284" s="755"/>
      <c r="SIW284" s="755"/>
      <c r="SIX284" s="755"/>
      <c r="SIY284" s="755"/>
      <c r="SIZ284" s="755"/>
      <c r="SJA284" s="755"/>
      <c r="SJB284" s="755"/>
      <c r="SJC284" s="755"/>
      <c r="SJD284" s="755"/>
      <c r="SJE284" s="755"/>
      <c r="SJF284" s="755"/>
      <c r="SJG284" s="755"/>
      <c r="SJH284" s="755"/>
      <c r="SJI284" s="755"/>
      <c r="SJJ284" s="755"/>
      <c r="SJK284" s="755"/>
      <c r="SJL284" s="755"/>
      <c r="SJM284" s="755"/>
      <c r="SJN284" s="755"/>
      <c r="SJO284" s="755"/>
      <c r="SJP284" s="755"/>
      <c r="SJQ284" s="755"/>
      <c r="SJR284" s="755"/>
      <c r="SJS284" s="755"/>
      <c r="SJT284" s="755"/>
      <c r="SJU284" s="755"/>
      <c r="SJV284" s="755"/>
      <c r="SJW284" s="755"/>
      <c r="SJX284" s="755"/>
      <c r="SJY284" s="755"/>
      <c r="SJZ284" s="755"/>
      <c r="SKA284" s="755"/>
      <c r="SKB284" s="755"/>
      <c r="SKC284" s="755"/>
      <c r="SKD284" s="755"/>
      <c r="SKE284" s="755"/>
      <c r="SKF284" s="755"/>
      <c r="SKG284" s="755"/>
      <c r="SKH284" s="755"/>
      <c r="SKI284" s="755"/>
      <c r="SKJ284" s="755"/>
      <c r="SKK284" s="755"/>
      <c r="SKL284" s="755"/>
      <c r="SKM284" s="755"/>
      <c r="SKN284" s="755"/>
      <c r="SKO284" s="755"/>
      <c r="SKP284" s="755"/>
      <c r="SKQ284" s="755"/>
      <c r="SKR284" s="755"/>
      <c r="SKS284" s="755"/>
      <c r="SKT284" s="755"/>
      <c r="SKU284" s="755"/>
      <c r="SKV284" s="755"/>
      <c r="SKW284" s="755"/>
      <c r="SKX284" s="755"/>
      <c r="SKY284" s="755"/>
      <c r="SKZ284" s="755"/>
      <c r="SLA284" s="755"/>
      <c r="SLB284" s="755"/>
      <c r="SLC284" s="755"/>
      <c r="SLD284" s="755"/>
      <c r="SLE284" s="755"/>
      <c r="SLF284" s="755"/>
      <c r="SLG284" s="755"/>
      <c r="SLH284" s="755"/>
      <c r="SLI284" s="755"/>
      <c r="SLJ284" s="755"/>
      <c r="SLK284" s="755"/>
      <c r="SLL284" s="755"/>
      <c r="SLM284" s="755"/>
      <c r="SLN284" s="755"/>
      <c r="SLO284" s="755"/>
      <c r="SLP284" s="755"/>
      <c r="SLQ284" s="755"/>
      <c r="SLR284" s="755"/>
      <c r="SLS284" s="755"/>
      <c r="SLT284" s="755"/>
      <c r="SLU284" s="755"/>
      <c r="SLV284" s="755"/>
      <c r="SLW284" s="755"/>
      <c r="SLX284" s="755"/>
      <c r="SLY284" s="755"/>
      <c r="SLZ284" s="755"/>
      <c r="SMA284" s="755"/>
      <c r="SMB284" s="755"/>
      <c r="SMC284" s="755"/>
      <c r="SMD284" s="755"/>
      <c r="SME284" s="755"/>
      <c r="SMF284" s="755"/>
      <c r="SMG284" s="755"/>
      <c r="SMH284" s="755"/>
      <c r="SMI284" s="755"/>
      <c r="SMJ284" s="755"/>
      <c r="SMK284" s="755"/>
      <c r="SML284" s="755"/>
      <c r="SMM284" s="755"/>
      <c r="SMN284" s="755"/>
      <c r="SMO284" s="755"/>
      <c r="SMP284" s="755"/>
      <c r="SMQ284" s="755"/>
      <c r="SMR284" s="755"/>
      <c r="SMS284" s="755"/>
      <c r="SMT284" s="755"/>
      <c r="SMU284" s="755"/>
      <c r="SMV284" s="755"/>
      <c r="SMW284" s="755"/>
      <c r="SMX284" s="755"/>
      <c r="SMY284" s="755"/>
      <c r="SMZ284" s="755"/>
      <c r="SNA284" s="755"/>
      <c r="SNB284" s="755"/>
      <c r="SNC284" s="755"/>
      <c r="SND284" s="755"/>
      <c r="SNE284" s="755"/>
      <c r="SNF284" s="755"/>
      <c r="SNG284" s="755"/>
      <c r="SNH284" s="755"/>
      <c r="SNI284" s="755"/>
      <c r="SNJ284" s="755"/>
      <c r="SNK284" s="755"/>
      <c r="SNL284" s="755"/>
      <c r="SNM284" s="755"/>
      <c r="SNN284" s="755"/>
      <c r="SNO284" s="755"/>
      <c r="SNP284" s="755"/>
      <c r="SNQ284" s="755"/>
      <c r="SNR284" s="755"/>
      <c r="SNS284" s="755"/>
      <c r="SNT284" s="755"/>
      <c r="SNU284" s="755"/>
      <c r="SNV284" s="755"/>
      <c r="SNW284" s="755"/>
      <c r="SNX284" s="755"/>
      <c r="SNY284" s="755"/>
      <c r="SNZ284" s="755"/>
      <c r="SOA284" s="755"/>
      <c r="SOB284" s="755"/>
      <c r="SOC284" s="755"/>
      <c r="SOD284" s="755"/>
      <c r="SOE284" s="755"/>
      <c r="SOF284" s="755"/>
      <c r="SOG284" s="755"/>
      <c r="SOH284" s="755"/>
      <c r="SOI284" s="755"/>
      <c r="SOJ284" s="755"/>
      <c r="SOK284" s="755"/>
      <c r="SOL284" s="755"/>
      <c r="SOM284" s="755"/>
      <c r="SON284" s="755"/>
      <c r="SOO284" s="755"/>
      <c r="SOP284" s="755"/>
      <c r="SOQ284" s="755"/>
      <c r="SOR284" s="755"/>
      <c r="SOS284" s="755"/>
      <c r="SOT284" s="755"/>
      <c r="SOU284" s="755"/>
      <c r="SOV284" s="755"/>
      <c r="SOW284" s="755"/>
      <c r="SOX284" s="755"/>
      <c r="SOY284" s="755"/>
      <c r="SOZ284" s="755"/>
      <c r="SPA284" s="755"/>
      <c r="SPB284" s="755"/>
      <c r="SPC284" s="755"/>
      <c r="SPD284" s="755"/>
      <c r="SPE284" s="755"/>
      <c r="SPF284" s="755"/>
      <c r="SPG284" s="755"/>
      <c r="SPH284" s="755"/>
      <c r="SPI284" s="755"/>
      <c r="SPJ284" s="755"/>
      <c r="SPK284" s="755"/>
      <c r="SPL284" s="755"/>
      <c r="SPM284" s="755"/>
      <c r="SPN284" s="755"/>
      <c r="SPO284" s="755"/>
      <c r="SPP284" s="755"/>
      <c r="SPQ284" s="755"/>
      <c r="SPR284" s="755"/>
      <c r="SPS284" s="755"/>
      <c r="SPT284" s="755"/>
      <c r="SPU284" s="755"/>
      <c r="SPV284" s="755"/>
      <c r="SPW284" s="755"/>
      <c r="SPX284" s="755"/>
      <c r="SPY284" s="755"/>
      <c r="SPZ284" s="755"/>
      <c r="SQA284" s="755"/>
      <c r="SQB284" s="755"/>
      <c r="SQC284" s="755"/>
      <c r="SQD284" s="755"/>
      <c r="SQE284" s="755"/>
      <c r="SQF284" s="755"/>
      <c r="SQG284" s="755"/>
      <c r="SQH284" s="755"/>
      <c r="SQI284" s="755"/>
      <c r="SQJ284" s="755"/>
      <c r="SQK284" s="755"/>
      <c r="SQL284" s="755"/>
      <c r="SQM284" s="755"/>
      <c r="SQN284" s="755"/>
      <c r="SQO284" s="755"/>
      <c r="SQP284" s="755"/>
      <c r="SQQ284" s="755"/>
      <c r="SQR284" s="755"/>
      <c r="SQS284" s="755"/>
      <c r="SQT284" s="755"/>
      <c r="SQU284" s="755"/>
      <c r="SQV284" s="755"/>
      <c r="SQW284" s="755"/>
      <c r="SQX284" s="755"/>
      <c r="SQY284" s="755"/>
      <c r="SQZ284" s="755"/>
      <c r="SRA284" s="755"/>
      <c r="SRB284" s="755"/>
      <c r="SRC284" s="755"/>
      <c r="SRD284" s="755"/>
      <c r="SRE284" s="755"/>
      <c r="SRF284" s="755"/>
      <c r="SRG284" s="755"/>
      <c r="SRH284" s="755"/>
      <c r="SRI284" s="755"/>
      <c r="SRJ284" s="755"/>
      <c r="SRK284" s="755"/>
      <c r="SRL284" s="755"/>
      <c r="SRM284" s="755"/>
      <c r="SRN284" s="755"/>
      <c r="SRO284" s="755"/>
      <c r="SRP284" s="755"/>
      <c r="SRQ284" s="755"/>
      <c r="SRR284" s="755"/>
      <c r="SRS284" s="755"/>
      <c r="SRT284" s="755"/>
      <c r="SRU284" s="755"/>
      <c r="SRV284" s="755"/>
      <c r="SRW284" s="755"/>
      <c r="SRX284" s="755"/>
      <c r="SRY284" s="755"/>
      <c r="SRZ284" s="755"/>
      <c r="SSA284" s="755"/>
      <c r="SSB284" s="755"/>
      <c r="SSC284" s="755"/>
      <c r="SSD284" s="755"/>
      <c r="SSE284" s="755"/>
      <c r="SSF284" s="755"/>
      <c r="SSG284" s="755"/>
      <c r="SSH284" s="755"/>
      <c r="SSI284" s="755"/>
      <c r="SSJ284" s="755"/>
      <c r="SSK284" s="755"/>
      <c r="SSL284" s="755"/>
      <c r="SSM284" s="755"/>
      <c r="SSN284" s="755"/>
      <c r="SSO284" s="755"/>
      <c r="SSP284" s="755"/>
      <c r="SSQ284" s="755"/>
      <c r="SSR284" s="755"/>
      <c r="SSS284" s="755"/>
      <c r="SST284" s="755"/>
      <c r="SSU284" s="755"/>
      <c r="SSV284" s="755"/>
      <c r="SSW284" s="755"/>
      <c r="SSX284" s="755"/>
      <c r="SSY284" s="755"/>
      <c r="SSZ284" s="755"/>
      <c r="STA284" s="755"/>
      <c r="STB284" s="755"/>
      <c r="STC284" s="755"/>
      <c r="STD284" s="755"/>
      <c r="STE284" s="755"/>
      <c r="STF284" s="755"/>
      <c r="STG284" s="755"/>
      <c r="STH284" s="755"/>
      <c r="STI284" s="755"/>
      <c r="STJ284" s="755"/>
      <c r="STK284" s="755"/>
      <c r="STL284" s="755"/>
      <c r="STM284" s="755"/>
      <c r="STN284" s="755"/>
      <c r="STO284" s="755"/>
      <c r="STP284" s="755"/>
      <c r="STQ284" s="755"/>
      <c r="STR284" s="755"/>
      <c r="STS284" s="755"/>
      <c r="STT284" s="755"/>
      <c r="STU284" s="755"/>
      <c r="STV284" s="755"/>
      <c r="STW284" s="755"/>
      <c r="STX284" s="755"/>
      <c r="STY284" s="755"/>
      <c r="STZ284" s="755"/>
      <c r="SUA284" s="755"/>
      <c r="SUB284" s="755"/>
      <c r="SUC284" s="755"/>
      <c r="SUD284" s="755"/>
      <c r="SUE284" s="755"/>
      <c r="SUF284" s="755"/>
      <c r="SUG284" s="755"/>
      <c r="SUH284" s="755"/>
      <c r="SUI284" s="755"/>
      <c r="SUJ284" s="755"/>
      <c r="SUK284" s="755"/>
      <c r="SUL284" s="755"/>
      <c r="SUM284" s="755"/>
      <c r="SUN284" s="755"/>
      <c r="SUO284" s="755"/>
      <c r="SUP284" s="755"/>
      <c r="SUQ284" s="755"/>
      <c r="SUR284" s="755"/>
      <c r="SUS284" s="755"/>
      <c r="SUT284" s="755"/>
      <c r="SUU284" s="755"/>
      <c r="SUV284" s="755"/>
      <c r="SUW284" s="755"/>
      <c r="SUX284" s="755"/>
      <c r="SUY284" s="755"/>
      <c r="SUZ284" s="755"/>
      <c r="SVA284" s="755"/>
      <c r="SVB284" s="755"/>
      <c r="SVC284" s="755"/>
      <c r="SVD284" s="755"/>
      <c r="SVE284" s="755"/>
      <c r="SVF284" s="755"/>
      <c r="SVG284" s="755"/>
      <c r="SVH284" s="755"/>
      <c r="SVI284" s="755"/>
      <c r="SVJ284" s="755"/>
      <c r="SVK284" s="755"/>
      <c r="SVL284" s="755"/>
      <c r="SVM284" s="755"/>
      <c r="SVN284" s="755"/>
      <c r="SVO284" s="755"/>
      <c r="SVP284" s="755"/>
      <c r="SVQ284" s="755"/>
      <c r="SVR284" s="755"/>
      <c r="SVS284" s="755"/>
      <c r="SVT284" s="755"/>
      <c r="SVU284" s="755"/>
      <c r="SVV284" s="755"/>
      <c r="SVW284" s="755"/>
      <c r="SVX284" s="755"/>
      <c r="SVY284" s="755"/>
      <c r="SVZ284" s="755"/>
      <c r="SWA284" s="755"/>
      <c r="SWB284" s="755"/>
      <c r="SWC284" s="755"/>
      <c r="SWD284" s="755"/>
      <c r="SWE284" s="755"/>
      <c r="SWF284" s="755"/>
      <c r="SWG284" s="755"/>
      <c r="SWH284" s="755"/>
      <c r="SWI284" s="755"/>
      <c r="SWJ284" s="755"/>
      <c r="SWK284" s="755"/>
      <c r="SWL284" s="755"/>
      <c r="SWM284" s="755"/>
      <c r="SWN284" s="755"/>
      <c r="SWO284" s="755"/>
      <c r="SWP284" s="755"/>
      <c r="SWQ284" s="755"/>
      <c r="SWR284" s="755"/>
      <c r="SWS284" s="755"/>
      <c r="SWT284" s="755"/>
      <c r="SWU284" s="755"/>
      <c r="SWV284" s="755"/>
      <c r="SWW284" s="755"/>
      <c r="SWX284" s="755"/>
      <c r="SWY284" s="755"/>
      <c r="SWZ284" s="755"/>
      <c r="SXA284" s="755"/>
      <c r="SXB284" s="755"/>
      <c r="SXC284" s="755"/>
      <c r="SXD284" s="755"/>
      <c r="SXE284" s="755"/>
      <c r="SXF284" s="755"/>
      <c r="SXG284" s="755"/>
      <c r="SXH284" s="755"/>
      <c r="SXI284" s="755"/>
      <c r="SXJ284" s="755"/>
      <c r="SXK284" s="755"/>
      <c r="SXL284" s="755"/>
      <c r="SXM284" s="755"/>
      <c r="SXN284" s="755"/>
      <c r="SXO284" s="755"/>
      <c r="SXP284" s="755"/>
      <c r="SXQ284" s="755"/>
      <c r="SXR284" s="755"/>
      <c r="SXS284" s="755"/>
      <c r="SXT284" s="755"/>
      <c r="SXU284" s="755"/>
      <c r="SXV284" s="755"/>
      <c r="SXW284" s="755"/>
      <c r="SXX284" s="755"/>
      <c r="SXY284" s="755"/>
      <c r="SXZ284" s="755"/>
      <c r="SYA284" s="755"/>
      <c r="SYB284" s="755"/>
      <c r="SYC284" s="755"/>
      <c r="SYD284" s="755"/>
      <c r="SYE284" s="755"/>
      <c r="SYF284" s="755"/>
      <c r="SYG284" s="755"/>
      <c r="SYH284" s="755"/>
      <c r="SYI284" s="755"/>
      <c r="SYJ284" s="755"/>
      <c r="SYK284" s="755"/>
      <c r="SYL284" s="755"/>
      <c r="SYM284" s="755"/>
      <c r="SYN284" s="755"/>
      <c r="SYO284" s="755"/>
      <c r="SYP284" s="755"/>
      <c r="SYQ284" s="755"/>
      <c r="SYR284" s="755"/>
      <c r="SYS284" s="755"/>
      <c r="SYT284" s="755"/>
      <c r="SYU284" s="755"/>
      <c r="SYV284" s="755"/>
      <c r="SYW284" s="755"/>
      <c r="SYX284" s="755"/>
      <c r="SYY284" s="755"/>
      <c r="SYZ284" s="755"/>
      <c r="SZA284" s="755"/>
      <c r="SZB284" s="755"/>
      <c r="SZC284" s="755"/>
      <c r="SZD284" s="755"/>
      <c r="SZE284" s="755"/>
      <c r="SZF284" s="755"/>
      <c r="SZG284" s="755"/>
      <c r="SZH284" s="755"/>
      <c r="SZI284" s="755"/>
      <c r="SZJ284" s="755"/>
      <c r="SZK284" s="755"/>
      <c r="SZL284" s="755"/>
      <c r="SZM284" s="755"/>
      <c r="SZN284" s="755"/>
      <c r="SZO284" s="755"/>
      <c r="SZP284" s="755"/>
      <c r="SZQ284" s="755"/>
      <c r="SZR284" s="755"/>
      <c r="SZS284" s="755"/>
      <c r="SZT284" s="755"/>
      <c r="SZU284" s="755"/>
      <c r="SZV284" s="755"/>
      <c r="SZW284" s="755"/>
      <c r="SZX284" s="755"/>
      <c r="SZY284" s="755"/>
      <c r="SZZ284" s="755"/>
      <c r="TAA284" s="755"/>
      <c r="TAB284" s="755"/>
      <c r="TAC284" s="755"/>
      <c r="TAD284" s="755"/>
      <c r="TAE284" s="755"/>
      <c r="TAF284" s="755"/>
      <c r="TAG284" s="755"/>
      <c r="TAH284" s="755"/>
      <c r="TAI284" s="755"/>
      <c r="TAJ284" s="755"/>
      <c r="TAK284" s="755"/>
      <c r="TAL284" s="755"/>
      <c r="TAM284" s="755"/>
      <c r="TAN284" s="755"/>
      <c r="TAO284" s="755"/>
      <c r="TAP284" s="755"/>
      <c r="TAQ284" s="755"/>
      <c r="TAR284" s="755"/>
      <c r="TAS284" s="755"/>
      <c r="TAT284" s="755"/>
      <c r="TAU284" s="755"/>
      <c r="TAV284" s="755"/>
      <c r="TAW284" s="755"/>
      <c r="TAX284" s="755"/>
      <c r="TAY284" s="755"/>
      <c r="TAZ284" s="755"/>
      <c r="TBA284" s="755"/>
      <c r="TBB284" s="755"/>
      <c r="TBC284" s="755"/>
      <c r="TBD284" s="755"/>
      <c r="TBE284" s="755"/>
      <c r="TBF284" s="755"/>
      <c r="TBG284" s="755"/>
      <c r="TBH284" s="755"/>
      <c r="TBI284" s="755"/>
      <c r="TBJ284" s="755"/>
      <c r="TBK284" s="755"/>
      <c r="TBL284" s="755"/>
      <c r="TBM284" s="755"/>
      <c r="TBN284" s="755"/>
      <c r="TBO284" s="755"/>
      <c r="TBP284" s="755"/>
      <c r="TBQ284" s="755"/>
      <c r="TBR284" s="755"/>
      <c r="TBS284" s="755"/>
      <c r="TBT284" s="755"/>
      <c r="TBU284" s="755"/>
      <c r="TBV284" s="755"/>
      <c r="TBW284" s="755"/>
      <c r="TBX284" s="755"/>
      <c r="TBY284" s="755"/>
      <c r="TBZ284" s="755"/>
      <c r="TCA284" s="755"/>
      <c r="TCB284" s="755"/>
      <c r="TCC284" s="755"/>
      <c r="TCD284" s="755"/>
      <c r="TCE284" s="755"/>
      <c r="TCF284" s="755"/>
      <c r="TCG284" s="755"/>
      <c r="TCH284" s="755"/>
      <c r="TCI284" s="755"/>
      <c r="TCJ284" s="755"/>
      <c r="TCK284" s="755"/>
      <c r="TCL284" s="755"/>
      <c r="TCM284" s="755"/>
      <c r="TCN284" s="755"/>
      <c r="TCO284" s="755"/>
      <c r="TCP284" s="755"/>
      <c r="TCQ284" s="755"/>
      <c r="TCR284" s="755"/>
      <c r="TCS284" s="755"/>
      <c r="TCT284" s="755"/>
      <c r="TCU284" s="755"/>
      <c r="TCV284" s="755"/>
      <c r="TCW284" s="755"/>
      <c r="TCX284" s="755"/>
      <c r="TCY284" s="755"/>
      <c r="TCZ284" s="755"/>
      <c r="TDA284" s="755"/>
      <c r="TDB284" s="755"/>
      <c r="TDC284" s="755"/>
      <c r="TDD284" s="755"/>
      <c r="TDE284" s="755"/>
      <c r="TDF284" s="755"/>
      <c r="TDG284" s="755"/>
      <c r="TDH284" s="755"/>
      <c r="TDI284" s="755"/>
      <c r="TDJ284" s="755"/>
      <c r="TDK284" s="755"/>
      <c r="TDL284" s="755"/>
      <c r="TDM284" s="755"/>
      <c r="TDN284" s="755"/>
      <c r="TDO284" s="755"/>
      <c r="TDP284" s="755"/>
      <c r="TDQ284" s="755"/>
      <c r="TDR284" s="755"/>
      <c r="TDS284" s="755"/>
      <c r="TDT284" s="755"/>
      <c r="TDU284" s="755"/>
      <c r="TDV284" s="755"/>
      <c r="TDW284" s="755"/>
      <c r="TDX284" s="755"/>
      <c r="TDY284" s="755"/>
      <c r="TDZ284" s="755"/>
      <c r="TEA284" s="755"/>
      <c r="TEB284" s="755"/>
      <c r="TEC284" s="755"/>
      <c r="TED284" s="755"/>
      <c r="TEE284" s="755"/>
      <c r="TEF284" s="755"/>
      <c r="TEG284" s="755"/>
      <c r="TEH284" s="755"/>
      <c r="TEI284" s="755"/>
      <c r="TEJ284" s="755"/>
      <c r="TEK284" s="755"/>
      <c r="TEL284" s="755"/>
      <c r="TEM284" s="755"/>
      <c r="TEN284" s="755"/>
      <c r="TEO284" s="755"/>
      <c r="TEP284" s="755"/>
      <c r="TEQ284" s="755"/>
      <c r="TER284" s="755"/>
      <c r="TES284" s="755"/>
      <c r="TET284" s="755"/>
      <c r="TEU284" s="755"/>
      <c r="TEV284" s="755"/>
      <c r="TEW284" s="755"/>
      <c r="TEX284" s="755"/>
      <c r="TEY284" s="755"/>
      <c r="TEZ284" s="755"/>
      <c r="TFA284" s="755"/>
      <c r="TFB284" s="755"/>
      <c r="TFC284" s="755"/>
      <c r="TFD284" s="755"/>
      <c r="TFE284" s="755"/>
      <c r="TFF284" s="755"/>
      <c r="TFG284" s="755"/>
      <c r="TFH284" s="755"/>
      <c r="TFI284" s="755"/>
      <c r="TFJ284" s="755"/>
      <c r="TFK284" s="755"/>
      <c r="TFL284" s="755"/>
      <c r="TFM284" s="755"/>
      <c r="TFN284" s="755"/>
      <c r="TFO284" s="755"/>
      <c r="TFP284" s="755"/>
      <c r="TFQ284" s="755"/>
      <c r="TFR284" s="755"/>
      <c r="TFS284" s="755"/>
      <c r="TFT284" s="755"/>
      <c r="TFU284" s="755"/>
      <c r="TFV284" s="755"/>
      <c r="TFW284" s="755"/>
      <c r="TFX284" s="755"/>
      <c r="TFY284" s="755"/>
      <c r="TFZ284" s="755"/>
      <c r="TGA284" s="755"/>
      <c r="TGB284" s="755"/>
      <c r="TGC284" s="755"/>
      <c r="TGD284" s="755"/>
      <c r="TGE284" s="755"/>
      <c r="TGF284" s="755"/>
      <c r="TGG284" s="755"/>
      <c r="TGH284" s="755"/>
      <c r="TGI284" s="755"/>
      <c r="TGJ284" s="755"/>
      <c r="TGK284" s="755"/>
      <c r="TGL284" s="755"/>
      <c r="TGM284" s="755"/>
      <c r="TGN284" s="755"/>
      <c r="TGO284" s="755"/>
      <c r="TGP284" s="755"/>
      <c r="TGQ284" s="755"/>
      <c r="TGR284" s="755"/>
      <c r="TGS284" s="755"/>
      <c r="TGT284" s="755"/>
      <c r="TGU284" s="755"/>
      <c r="TGV284" s="755"/>
      <c r="TGW284" s="755"/>
      <c r="TGX284" s="755"/>
      <c r="TGY284" s="755"/>
      <c r="TGZ284" s="755"/>
      <c r="THA284" s="755"/>
      <c r="THB284" s="755"/>
      <c r="THC284" s="755"/>
      <c r="THD284" s="755"/>
      <c r="THE284" s="755"/>
      <c r="THF284" s="755"/>
      <c r="THG284" s="755"/>
      <c r="THH284" s="755"/>
      <c r="THI284" s="755"/>
      <c r="THJ284" s="755"/>
      <c r="THK284" s="755"/>
      <c r="THL284" s="755"/>
      <c r="THM284" s="755"/>
      <c r="THN284" s="755"/>
      <c r="THO284" s="755"/>
      <c r="THP284" s="755"/>
      <c r="THQ284" s="755"/>
      <c r="THR284" s="755"/>
      <c r="THS284" s="755"/>
      <c r="THT284" s="755"/>
      <c r="THU284" s="755"/>
      <c r="THV284" s="755"/>
      <c r="THW284" s="755"/>
      <c r="THX284" s="755"/>
      <c r="THY284" s="755"/>
      <c r="THZ284" s="755"/>
      <c r="TIA284" s="755"/>
      <c r="TIB284" s="755"/>
      <c r="TIC284" s="755"/>
      <c r="TID284" s="755"/>
      <c r="TIE284" s="755"/>
      <c r="TIF284" s="755"/>
      <c r="TIG284" s="755"/>
      <c r="TIH284" s="755"/>
      <c r="TII284" s="755"/>
      <c r="TIJ284" s="755"/>
      <c r="TIK284" s="755"/>
      <c r="TIL284" s="755"/>
      <c r="TIM284" s="755"/>
      <c r="TIN284" s="755"/>
      <c r="TIO284" s="755"/>
      <c r="TIP284" s="755"/>
      <c r="TIQ284" s="755"/>
      <c r="TIR284" s="755"/>
      <c r="TIS284" s="755"/>
      <c r="TIT284" s="755"/>
      <c r="TIU284" s="755"/>
      <c r="TIV284" s="755"/>
      <c r="TIW284" s="755"/>
      <c r="TIX284" s="755"/>
      <c r="TIY284" s="755"/>
      <c r="TIZ284" s="755"/>
      <c r="TJA284" s="755"/>
      <c r="TJB284" s="755"/>
      <c r="TJC284" s="755"/>
      <c r="TJD284" s="755"/>
      <c r="TJE284" s="755"/>
      <c r="TJF284" s="755"/>
      <c r="TJG284" s="755"/>
      <c r="TJH284" s="755"/>
      <c r="TJI284" s="755"/>
      <c r="TJJ284" s="755"/>
      <c r="TJK284" s="755"/>
      <c r="TJL284" s="755"/>
      <c r="TJM284" s="755"/>
      <c r="TJN284" s="755"/>
      <c r="TJO284" s="755"/>
      <c r="TJP284" s="755"/>
      <c r="TJQ284" s="755"/>
      <c r="TJR284" s="755"/>
      <c r="TJS284" s="755"/>
      <c r="TJT284" s="755"/>
      <c r="TJU284" s="755"/>
      <c r="TJV284" s="755"/>
      <c r="TJW284" s="755"/>
      <c r="TJX284" s="755"/>
      <c r="TJY284" s="755"/>
      <c r="TJZ284" s="755"/>
      <c r="TKA284" s="755"/>
      <c r="TKB284" s="755"/>
      <c r="TKC284" s="755"/>
      <c r="TKD284" s="755"/>
      <c r="TKE284" s="755"/>
      <c r="TKF284" s="755"/>
      <c r="TKG284" s="755"/>
      <c r="TKH284" s="755"/>
      <c r="TKI284" s="755"/>
      <c r="TKJ284" s="755"/>
      <c r="TKK284" s="755"/>
      <c r="TKL284" s="755"/>
      <c r="TKM284" s="755"/>
      <c r="TKN284" s="755"/>
      <c r="TKO284" s="755"/>
      <c r="TKP284" s="755"/>
      <c r="TKQ284" s="755"/>
      <c r="TKR284" s="755"/>
      <c r="TKS284" s="755"/>
      <c r="TKT284" s="755"/>
      <c r="TKU284" s="755"/>
      <c r="TKV284" s="755"/>
      <c r="TKW284" s="755"/>
      <c r="TKX284" s="755"/>
      <c r="TKY284" s="755"/>
      <c r="TKZ284" s="755"/>
      <c r="TLA284" s="755"/>
      <c r="TLB284" s="755"/>
      <c r="TLC284" s="755"/>
      <c r="TLD284" s="755"/>
      <c r="TLE284" s="755"/>
      <c r="TLF284" s="755"/>
      <c r="TLG284" s="755"/>
      <c r="TLH284" s="755"/>
      <c r="TLI284" s="755"/>
      <c r="TLJ284" s="755"/>
      <c r="TLK284" s="755"/>
      <c r="TLL284" s="755"/>
      <c r="TLM284" s="755"/>
      <c r="TLN284" s="755"/>
      <c r="TLO284" s="755"/>
      <c r="TLP284" s="755"/>
      <c r="TLQ284" s="755"/>
      <c r="TLR284" s="755"/>
      <c r="TLS284" s="755"/>
      <c r="TLT284" s="755"/>
      <c r="TLU284" s="755"/>
      <c r="TLV284" s="755"/>
      <c r="TLW284" s="755"/>
      <c r="TLX284" s="755"/>
      <c r="TLY284" s="755"/>
      <c r="TLZ284" s="755"/>
      <c r="TMA284" s="755"/>
      <c r="TMB284" s="755"/>
      <c r="TMC284" s="755"/>
      <c r="TMD284" s="755"/>
      <c r="TME284" s="755"/>
      <c r="TMF284" s="755"/>
      <c r="TMG284" s="755"/>
      <c r="TMH284" s="755"/>
      <c r="TMI284" s="755"/>
      <c r="TMJ284" s="755"/>
      <c r="TMK284" s="755"/>
      <c r="TML284" s="755"/>
      <c r="TMM284" s="755"/>
      <c r="TMN284" s="755"/>
      <c r="TMO284" s="755"/>
      <c r="TMP284" s="755"/>
      <c r="TMQ284" s="755"/>
      <c r="TMR284" s="755"/>
      <c r="TMS284" s="755"/>
      <c r="TMT284" s="755"/>
      <c r="TMU284" s="755"/>
      <c r="TMV284" s="755"/>
      <c r="TMW284" s="755"/>
      <c r="TMX284" s="755"/>
      <c r="TMY284" s="755"/>
      <c r="TMZ284" s="755"/>
      <c r="TNA284" s="755"/>
      <c r="TNB284" s="755"/>
      <c r="TNC284" s="755"/>
      <c r="TND284" s="755"/>
      <c r="TNE284" s="755"/>
      <c r="TNF284" s="755"/>
      <c r="TNG284" s="755"/>
      <c r="TNH284" s="755"/>
      <c r="TNI284" s="755"/>
      <c r="TNJ284" s="755"/>
      <c r="TNK284" s="755"/>
      <c r="TNL284" s="755"/>
      <c r="TNM284" s="755"/>
      <c r="TNN284" s="755"/>
      <c r="TNO284" s="755"/>
      <c r="TNP284" s="755"/>
      <c r="TNQ284" s="755"/>
      <c r="TNR284" s="755"/>
      <c r="TNS284" s="755"/>
      <c r="TNT284" s="755"/>
      <c r="TNU284" s="755"/>
      <c r="TNV284" s="755"/>
      <c r="TNW284" s="755"/>
      <c r="TNX284" s="755"/>
      <c r="TNY284" s="755"/>
      <c r="TNZ284" s="755"/>
      <c r="TOA284" s="755"/>
      <c r="TOB284" s="755"/>
      <c r="TOC284" s="755"/>
      <c r="TOD284" s="755"/>
      <c r="TOE284" s="755"/>
      <c r="TOF284" s="755"/>
      <c r="TOG284" s="755"/>
      <c r="TOH284" s="755"/>
      <c r="TOI284" s="755"/>
      <c r="TOJ284" s="755"/>
      <c r="TOK284" s="755"/>
      <c r="TOL284" s="755"/>
      <c r="TOM284" s="755"/>
      <c r="TON284" s="755"/>
      <c r="TOO284" s="755"/>
      <c r="TOP284" s="755"/>
      <c r="TOQ284" s="755"/>
      <c r="TOR284" s="755"/>
      <c r="TOS284" s="755"/>
      <c r="TOT284" s="755"/>
      <c r="TOU284" s="755"/>
      <c r="TOV284" s="755"/>
      <c r="TOW284" s="755"/>
      <c r="TOX284" s="755"/>
      <c r="TOY284" s="755"/>
      <c r="TOZ284" s="755"/>
      <c r="TPA284" s="755"/>
      <c r="TPB284" s="755"/>
      <c r="TPC284" s="755"/>
      <c r="TPD284" s="755"/>
      <c r="TPE284" s="755"/>
      <c r="TPF284" s="755"/>
      <c r="TPG284" s="755"/>
      <c r="TPH284" s="755"/>
      <c r="TPI284" s="755"/>
      <c r="TPJ284" s="755"/>
      <c r="TPK284" s="755"/>
      <c r="TPL284" s="755"/>
      <c r="TPM284" s="755"/>
      <c r="TPN284" s="755"/>
      <c r="TPO284" s="755"/>
      <c r="TPP284" s="755"/>
      <c r="TPQ284" s="755"/>
      <c r="TPR284" s="755"/>
      <c r="TPS284" s="755"/>
      <c r="TPT284" s="755"/>
      <c r="TPU284" s="755"/>
      <c r="TPV284" s="755"/>
      <c r="TPW284" s="755"/>
      <c r="TPX284" s="755"/>
      <c r="TPY284" s="755"/>
      <c r="TPZ284" s="755"/>
      <c r="TQA284" s="755"/>
      <c r="TQB284" s="755"/>
      <c r="TQC284" s="755"/>
      <c r="TQD284" s="755"/>
      <c r="TQE284" s="755"/>
      <c r="TQF284" s="755"/>
      <c r="TQG284" s="755"/>
      <c r="TQH284" s="755"/>
      <c r="TQI284" s="755"/>
      <c r="TQJ284" s="755"/>
      <c r="TQK284" s="755"/>
      <c r="TQL284" s="755"/>
      <c r="TQM284" s="755"/>
      <c r="TQN284" s="755"/>
      <c r="TQO284" s="755"/>
      <c r="TQP284" s="755"/>
      <c r="TQQ284" s="755"/>
      <c r="TQR284" s="755"/>
      <c r="TQS284" s="755"/>
      <c r="TQT284" s="755"/>
      <c r="TQU284" s="755"/>
      <c r="TQV284" s="755"/>
      <c r="TQW284" s="755"/>
      <c r="TQX284" s="755"/>
      <c r="TQY284" s="755"/>
      <c r="TQZ284" s="755"/>
      <c r="TRA284" s="755"/>
      <c r="TRB284" s="755"/>
      <c r="TRC284" s="755"/>
      <c r="TRD284" s="755"/>
      <c r="TRE284" s="755"/>
      <c r="TRF284" s="755"/>
      <c r="TRG284" s="755"/>
      <c r="TRH284" s="755"/>
      <c r="TRI284" s="755"/>
      <c r="TRJ284" s="755"/>
      <c r="TRK284" s="755"/>
      <c r="TRL284" s="755"/>
      <c r="TRM284" s="755"/>
      <c r="TRN284" s="755"/>
      <c r="TRO284" s="755"/>
      <c r="TRP284" s="755"/>
      <c r="TRQ284" s="755"/>
      <c r="TRR284" s="755"/>
      <c r="TRS284" s="755"/>
      <c r="TRT284" s="755"/>
      <c r="TRU284" s="755"/>
      <c r="TRV284" s="755"/>
      <c r="TRW284" s="755"/>
      <c r="TRX284" s="755"/>
      <c r="TRY284" s="755"/>
      <c r="TRZ284" s="755"/>
      <c r="TSA284" s="755"/>
      <c r="TSB284" s="755"/>
      <c r="TSC284" s="755"/>
      <c r="TSD284" s="755"/>
      <c r="TSE284" s="755"/>
      <c r="TSF284" s="755"/>
      <c r="TSG284" s="755"/>
      <c r="TSH284" s="755"/>
      <c r="TSI284" s="755"/>
      <c r="TSJ284" s="755"/>
      <c r="TSK284" s="755"/>
      <c r="TSL284" s="755"/>
      <c r="TSM284" s="755"/>
      <c r="TSN284" s="755"/>
      <c r="TSO284" s="755"/>
      <c r="TSP284" s="755"/>
      <c r="TSQ284" s="755"/>
      <c r="TSR284" s="755"/>
      <c r="TSS284" s="755"/>
      <c r="TST284" s="755"/>
      <c r="TSU284" s="755"/>
      <c r="TSV284" s="755"/>
      <c r="TSW284" s="755"/>
      <c r="TSX284" s="755"/>
      <c r="TSY284" s="755"/>
      <c r="TSZ284" s="755"/>
      <c r="TTA284" s="755"/>
      <c r="TTB284" s="755"/>
      <c r="TTC284" s="755"/>
      <c r="TTD284" s="755"/>
      <c r="TTE284" s="755"/>
      <c r="TTF284" s="755"/>
      <c r="TTG284" s="755"/>
      <c r="TTH284" s="755"/>
      <c r="TTI284" s="755"/>
      <c r="TTJ284" s="755"/>
      <c r="TTK284" s="755"/>
      <c r="TTL284" s="755"/>
      <c r="TTM284" s="755"/>
      <c r="TTN284" s="755"/>
      <c r="TTO284" s="755"/>
      <c r="TTP284" s="755"/>
      <c r="TTQ284" s="755"/>
      <c r="TTR284" s="755"/>
      <c r="TTS284" s="755"/>
      <c r="TTT284" s="755"/>
      <c r="TTU284" s="755"/>
      <c r="TTV284" s="755"/>
      <c r="TTW284" s="755"/>
      <c r="TTX284" s="755"/>
      <c r="TTY284" s="755"/>
      <c r="TTZ284" s="755"/>
      <c r="TUA284" s="755"/>
      <c r="TUB284" s="755"/>
      <c r="TUC284" s="755"/>
      <c r="TUD284" s="755"/>
      <c r="TUE284" s="755"/>
      <c r="TUF284" s="755"/>
      <c r="TUG284" s="755"/>
      <c r="TUH284" s="755"/>
      <c r="TUI284" s="755"/>
      <c r="TUJ284" s="755"/>
      <c r="TUK284" s="755"/>
      <c r="TUL284" s="755"/>
      <c r="TUM284" s="755"/>
      <c r="TUN284" s="755"/>
      <c r="TUO284" s="755"/>
      <c r="TUP284" s="755"/>
      <c r="TUQ284" s="755"/>
      <c r="TUR284" s="755"/>
      <c r="TUS284" s="755"/>
      <c r="TUT284" s="755"/>
      <c r="TUU284" s="755"/>
      <c r="TUV284" s="755"/>
      <c r="TUW284" s="755"/>
      <c r="TUX284" s="755"/>
      <c r="TUY284" s="755"/>
      <c r="TUZ284" s="755"/>
      <c r="TVA284" s="755"/>
      <c r="TVB284" s="755"/>
      <c r="TVC284" s="755"/>
      <c r="TVD284" s="755"/>
      <c r="TVE284" s="755"/>
      <c r="TVF284" s="755"/>
      <c r="TVG284" s="755"/>
      <c r="TVH284" s="755"/>
      <c r="TVI284" s="755"/>
      <c r="TVJ284" s="755"/>
      <c r="TVK284" s="755"/>
      <c r="TVL284" s="755"/>
      <c r="TVM284" s="755"/>
      <c r="TVN284" s="755"/>
      <c r="TVO284" s="755"/>
      <c r="TVP284" s="755"/>
      <c r="TVQ284" s="755"/>
      <c r="TVR284" s="755"/>
      <c r="TVS284" s="755"/>
      <c r="TVT284" s="755"/>
      <c r="TVU284" s="755"/>
      <c r="TVV284" s="755"/>
      <c r="TVW284" s="755"/>
      <c r="TVX284" s="755"/>
      <c r="TVY284" s="755"/>
      <c r="TVZ284" s="755"/>
      <c r="TWA284" s="755"/>
      <c r="TWB284" s="755"/>
      <c r="TWC284" s="755"/>
      <c r="TWD284" s="755"/>
      <c r="TWE284" s="755"/>
      <c r="TWF284" s="755"/>
      <c r="TWG284" s="755"/>
      <c r="TWH284" s="755"/>
      <c r="TWI284" s="755"/>
      <c r="TWJ284" s="755"/>
      <c r="TWK284" s="755"/>
      <c r="TWL284" s="755"/>
      <c r="TWM284" s="755"/>
      <c r="TWN284" s="755"/>
      <c r="TWO284" s="755"/>
      <c r="TWP284" s="755"/>
      <c r="TWQ284" s="755"/>
      <c r="TWR284" s="755"/>
      <c r="TWS284" s="755"/>
      <c r="TWT284" s="755"/>
      <c r="TWU284" s="755"/>
      <c r="TWV284" s="755"/>
      <c r="TWW284" s="755"/>
      <c r="TWX284" s="755"/>
      <c r="TWY284" s="755"/>
      <c r="TWZ284" s="755"/>
      <c r="TXA284" s="755"/>
      <c r="TXB284" s="755"/>
      <c r="TXC284" s="755"/>
      <c r="TXD284" s="755"/>
      <c r="TXE284" s="755"/>
      <c r="TXF284" s="755"/>
      <c r="TXG284" s="755"/>
      <c r="TXH284" s="755"/>
      <c r="TXI284" s="755"/>
      <c r="TXJ284" s="755"/>
      <c r="TXK284" s="755"/>
      <c r="TXL284" s="755"/>
      <c r="TXM284" s="755"/>
      <c r="TXN284" s="755"/>
      <c r="TXO284" s="755"/>
      <c r="TXP284" s="755"/>
      <c r="TXQ284" s="755"/>
      <c r="TXR284" s="755"/>
      <c r="TXS284" s="755"/>
      <c r="TXT284" s="755"/>
      <c r="TXU284" s="755"/>
      <c r="TXV284" s="755"/>
      <c r="TXW284" s="755"/>
      <c r="TXX284" s="755"/>
      <c r="TXY284" s="755"/>
      <c r="TXZ284" s="755"/>
      <c r="TYA284" s="755"/>
      <c r="TYB284" s="755"/>
      <c r="TYC284" s="755"/>
      <c r="TYD284" s="755"/>
      <c r="TYE284" s="755"/>
      <c r="TYF284" s="755"/>
      <c r="TYG284" s="755"/>
      <c r="TYH284" s="755"/>
      <c r="TYI284" s="755"/>
      <c r="TYJ284" s="755"/>
      <c r="TYK284" s="755"/>
      <c r="TYL284" s="755"/>
      <c r="TYM284" s="755"/>
      <c r="TYN284" s="755"/>
      <c r="TYO284" s="755"/>
      <c r="TYP284" s="755"/>
      <c r="TYQ284" s="755"/>
      <c r="TYR284" s="755"/>
      <c r="TYS284" s="755"/>
      <c r="TYT284" s="755"/>
      <c r="TYU284" s="755"/>
      <c r="TYV284" s="755"/>
      <c r="TYW284" s="755"/>
      <c r="TYX284" s="755"/>
      <c r="TYY284" s="755"/>
      <c r="TYZ284" s="755"/>
      <c r="TZA284" s="755"/>
      <c r="TZB284" s="755"/>
      <c r="TZC284" s="755"/>
      <c r="TZD284" s="755"/>
      <c r="TZE284" s="755"/>
      <c r="TZF284" s="755"/>
      <c r="TZG284" s="755"/>
      <c r="TZH284" s="755"/>
      <c r="TZI284" s="755"/>
      <c r="TZJ284" s="755"/>
      <c r="TZK284" s="755"/>
      <c r="TZL284" s="755"/>
      <c r="TZM284" s="755"/>
      <c r="TZN284" s="755"/>
      <c r="TZO284" s="755"/>
      <c r="TZP284" s="755"/>
      <c r="TZQ284" s="755"/>
      <c r="TZR284" s="755"/>
      <c r="TZS284" s="755"/>
      <c r="TZT284" s="755"/>
      <c r="TZU284" s="755"/>
      <c r="TZV284" s="755"/>
      <c r="TZW284" s="755"/>
      <c r="TZX284" s="755"/>
      <c r="TZY284" s="755"/>
      <c r="TZZ284" s="755"/>
      <c r="UAA284" s="755"/>
      <c r="UAB284" s="755"/>
      <c r="UAC284" s="755"/>
      <c r="UAD284" s="755"/>
      <c r="UAE284" s="755"/>
      <c r="UAF284" s="755"/>
      <c r="UAG284" s="755"/>
      <c r="UAH284" s="755"/>
      <c r="UAI284" s="755"/>
      <c r="UAJ284" s="755"/>
      <c r="UAK284" s="755"/>
      <c r="UAL284" s="755"/>
      <c r="UAM284" s="755"/>
      <c r="UAN284" s="755"/>
      <c r="UAO284" s="755"/>
      <c r="UAP284" s="755"/>
      <c r="UAQ284" s="755"/>
      <c r="UAR284" s="755"/>
      <c r="UAS284" s="755"/>
      <c r="UAT284" s="755"/>
      <c r="UAU284" s="755"/>
      <c r="UAV284" s="755"/>
      <c r="UAW284" s="755"/>
      <c r="UAX284" s="755"/>
      <c r="UAY284" s="755"/>
      <c r="UAZ284" s="755"/>
      <c r="UBA284" s="755"/>
      <c r="UBB284" s="755"/>
      <c r="UBC284" s="755"/>
      <c r="UBD284" s="755"/>
      <c r="UBE284" s="755"/>
      <c r="UBF284" s="755"/>
      <c r="UBG284" s="755"/>
      <c r="UBH284" s="755"/>
      <c r="UBI284" s="755"/>
      <c r="UBJ284" s="755"/>
      <c r="UBK284" s="755"/>
      <c r="UBL284" s="755"/>
      <c r="UBM284" s="755"/>
      <c r="UBN284" s="755"/>
      <c r="UBO284" s="755"/>
      <c r="UBP284" s="755"/>
      <c r="UBQ284" s="755"/>
      <c r="UBR284" s="755"/>
      <c r="UBS284" s="755"/>
      <c r="UBT284" s="755"/>
      <c r="UBU284" s="755"/>
      <c r="UBV284" s="755"/>
      <c r="UBW284" s="755"/>
      <c r="UBX284" s="755"/>
      <c r="UBY284" s="755"/>
      <c r="UBZ284" s="755"/>
      <c r="UCA284" s="755"/>
      <c r="UCB284" s="755"/>
      <c r="UCC284" s="755"/>
      <c r="UCD284" s="755"/>
      <c r="UCE284" s="755"/>
      <c r="UCF284" s="755"/>
      <c r="UCG284" s="755"/>
      <c r="UCH284" s="755"/>
      <c r="UCI284" s="755"/>
      <c r="UCJ284" s="755"/>
      <c r="UCK284" s="755"/>
      <c r="UCL284" s="755"/>
      <c r="UCM284" s="755"/>
      <c r="UCN284" s="755"/>
      <c r="UCO284" s="755"/>
      <c r="UCP284" s="755"/>
      <c r="UCQ284" s="755"/>
      <c r="UCR284" s="755"/>
      <c r="UCS284" s="755"/>
      <c r="UCT284" s="755"/>
      <c r="UCU284" s="755"/>
      <c r="UCV284" s="755"/>
      <c r="UCW284" s="755"/>
      <c r="UCX284" s="755"/>
      <c r="UCY284" s="755"/>
      <c r="UCZ284" s="755"/>
      <c r="UDA284" s="755"/>
      <c r="UDB284" s="755"/>
      <c r="UDC284" s="755"/>
      <c r="UDD284" s="755"/>
      <c r="UDE284" s="755"/>
      <c r="UDF284" s="755"/>
      <c r="UDG284" s="755"/>
      <c r="UDH284" s="755"/>
      <c r="UDI284" s="755"/>
      <c r="UDJ284" s="755"/>
      <c r="UDK284" s="755"/>
      <c r="UDL284" s="755"/>
      <c r="UDM284" s="755"/>
      <c r="UDN284" s="755"/>
      <c r="UDO284" s="755"/>
      <c r="UDP284" s="755"/>
      <c r="UDQ284" s="755"/>
      <c r="UDR284" s="755"/>
      <c r="UDS284" s="755"/>
      <c r="UDT284" s="755"/>
      <c r="UDU284" s="755"/>
      <c r="UDV284" s="755"/>
      <c r="UDW284" s="755"/>
      <c r="UDX284" s="755"/>
      <c r="UDY284" s="755"/>
      <c r="UDZ284" s="755"/>
      <c r="UEA284" s="755"/>
      <c r="UEB284" s="755"/>
      <c r="UEC284" s="755"/>
      <c r="UED284" s="755"/>
      <c r="UEE284" s="755"/>
      <c r="UEF284" s="755"/>
      <c r="UEG284" s="755"/>
      <c r="UEH284" s="755"/>
      <c r="UEI284" s="755"/>
      <c r="UEJ284" s="755"/>
      <c r="UEK284" s="755"/>
      <c r="UEL284" s="755"/>
      <c r="UEM284" s="755"/>
      <c r="UEN284" s="755"/>
      <c r="UEO284" s="755"/>
      <c r="UEP284" s="755"/>
      <c r="UEQ284" s="755"/>
      <c r="UER284" s="755"/>
      <c r="UES284" s="755"/>
      <c r="UET284" s="755"/>
      <c r="UEU284" s="755"/>
      <c r="UEV284" s="755"/>
      <c r="UEW284" s="755"/>
      <c r="UEX284" s="755"/>
      <c r="UEY284" s="755"/>
      <c r="UEZ284" s="755"/>
      <c r="UFA284" s="755"/>
      <c r="UFB284" s="755"/>
      <c r="UFC284" s="755"/>
      <c r="UFD284" s="755"/>
      <c r="UFE284" s="755"/>
      <c r="UFF284" s="755"/>
      <c r="UFG284" s="755"/>
      <c r="UFH284" s="755"/>
      <c r="UFI284" s="755"/>
      <c r="UFJ284" s="755"/>
      <c r="UFK284" s="755"/>
      <c r="UFL284" s="755"/>
      <c r="UFM284" s="755"/>
      <c r="UFN284" s="755"/>
      <c r="UFO284" s="755"/>
      <c r="UFP284" s="755"/>
      <c r="UFQ284" s="755"/>
      <c r="UFR284" s="755"/>
      <c r="UFS284" s="755"/>
      <c r="UFT284" s="755"/>
      <c r="UFU284" s="755"/>
      <c r="UFV284" s="755"/>
      <c r="UFW284" s="755"/>
      <c r="UFX284" s="755"/>
      <c r="UFY284" s="755"/>
      <c r="UFZ284" s="755"/>
      <c r="UGA284" s="755"/>
      <c r="UGB284" s="755"/>
      <c r="UGC284" s="755"/>
      <c r="UGD284" s="755"/>
      <c r="UGE284" s="755"/>
      <c r="UGF284" s="755"/>
      <c r="UGG284" s="755"/>
      <c r="UGH284" s="755"/>
      <c r="UGI284" s="755"/>
      <c r="UGJ284" s="755"/>
      <c r="UGK284" s="755"/>
      <c r="UGL284" s="755"/>
      <c r="UGM284" s="755"/>
      <c r="UGN284" s="755"/>
      <c r="UGO284" s="755"/>
      <c r="UGP284" s="755"/>
      <c r="UGQ284" s="755"/>
      <c r="UGR284" s="755"/>
      <c r="UGS284" s="755"/>
      <c r="UGT284" s="755"/>
      <c r="UGU284" s="755"/>
      <c r="UGV284" s="755"/>
      <c r="UGW284" s="755"/>
      <c r="UGX284" s="755"/>
      <c r="UGY284" s="755"/>
      <c r="UGZ284" s="755"/>
      <c r="UHA284" s="755"/>
      <c r="UHB284" s="755"/>
      <c r="UHC284" s="755"/>
      <c r="UHD284" s="755"/>
      <c r="UHE284" s="755"/>
      <c r="UHF284" s="755"/>
      <c r="UHG284" s="755"/>
      <c r="UHH284" s="755"/>
      <c r="UHI284" s="755"/>
      <c r="UHJ284" s="755"/>
      <c r="UHK284" s="755"/>
      <c r="UHL284" s="755"/>
      <c r="UHM284" s="755"/>
      <c r="UHN284" s="755"/>
      <c r="UHO284" s="755"/>
      <c r="UHP284" s="755"/>
      <c r="UHQ284" s="755"/>
      <c r="UHR284" s="755"/>
      <c r="UHS284" s="755"/>
      <c r="UHT284" s="755"/>
      <c r="UHU284" s="755"/>
      <c r="UHV284" s="755"/>
      <c r="UHW284" s="755"/>
      <c r="UHX284" s="755"/>
      <c r="UHY284" s="755"/>
      <c r="UHZ284" s="755"/>
      <c r="UIA284" s="755"/>
      <c r="UIB284" s="755"/>
      <c r="UIC284" s="755"/>
      <c r="UID284" s="755"/>
      <c r="UIE284" s="755"/>
      <c r="UIF284" s="755"/>
      <c r="UIG284" s="755"/>
      <c r="UIH284" s="755"/>
      <c r="UII284" s="755"/>
      <c r="UIJ284" s="755"/>
      <c r="UIK284" s="755"/>
      <c r="UIL284" s="755"/>
      <c r="UIM284" s="755"/>
      <c r="UIN284" s="755"/>
      <c r="UIO284" s="755"/>
      <c r="UIP284" s="755"/>
      <c r="UIQ284" s="755"/>
      <c r="UIR284" s="755"/>
      <c r="UIS284" s="755"/>
      <c r="UIT284" s="755"/>
      <c r="UIU284" s="755"/>
      <c r="UIV284" s="755"/>
      <c r="UIW284" s="755"/>
      <c r="UIX284" s="755"/>
      <c r="UIY284" s="755"/>
      <c r="UIZ284" s="755"/>
      <c r="UJA284" s="755"/>
      <c r="UJB284" s="755"/>
      <c r="UJC284" s="755"/>
      <c r="UJD284" s="755"/>
      <c r="UJE284" s="755"/>
      <c r="UJF284" s="755"/>
      <c r="UJG284" s="755"/>
      <c r="UJH284" s="755"/>
      <c r="UJI284" s="755"/>
      <c r="UJJ284" s="755"/>
      <c r="UJK284" s="755"/>
      <c r="UJL284" s="755"/>
      <c r="UJM284" s="755"/>
      <c r="UJN284" s="755"/>
      <c r="UJO284" s="755"/>
      <c r="UJP284" s="755"/>
      <c r="UJQ284" s="755"/>
      <c r="UJR284" s="755"/>
      <c r="UJS284" s="755"/>
      <c r="UJT284" s="755"/>
      <c r="UJU284" s="755"/>
      <c r="UJV284" s="755"/>
      <c r="UJW284" s="755"/>
      <c r="UJX284" s="755"/>
      <c r="UJY284" s="755"/>
      <c r="UJZ284" s="755"/>
      <c r="UKA284" s="755"/>
      <c r="UKB284" s="755"/>
      <c r="UKC284" s="755"/>
      <c r="UKD284" s="755"/>
      <c r="UKE284" s="755"/>
      <c r="UKF284" s="755"/>
      <c r="UKG284" s="755"/>
      <c r="UKH284" s="755"/>
      <c r="UKI284" s="755"/>
      <c r="UKJ284" s="755"/>
      <c r="UKK284" s="755"/>
      <c r="UKL284" s="755"/>
      <c r="UKM284" s="755"/>
      <c r="UKN284" s="755"/>
      <c r="UKO284" s="755"/>
      <c r="UKP284" s="755"/>
      <c r="UKQ284" s="755"/>
      <c r="UKR284" s="755"/>
      <c r="UKS284" s="755"/>
      <c r="UKT284" s="755"/>
      <c r="UKU284" s="755"/>
      <c r="UKV284" s="755"/>
      <c r="UKW284" s="755"/>
      <c r="UKX284" s="755"/>
      <c r="UKY284" s="755"/>
      <c r="UKZ284" s="755"/>
      <c r="ULA284" s="755"/>
      <c r="ULB284" s="755"/>
      <c r="ULC284" s="755"/>
      <c r="ULD284" s="755"/>
      <c r="ULE284" s="755"/>
      <c r="ULF284" s="755"/>
      <c r="ULG284" s="755"/>
      <c r="ULH284" s="755"/>
      <c r="ULI284" s="755"/>
      <c r="ULJ284" s="755"/>
      <c r="ULK284" s="755"/>
      <c r="ULL284" s="755"/>
      <c r="ULM284" s="755"/>
      <c r="ULN284" s="755"/>
      <c r="ULO284" s="755"/>
      <c r="ULP284" s="755"/>
      <c r="ULQ284" s="755"/>
      <c r="ULR284" s="755"/>
      <c r="ULS284" s="755"/>
      <c r="ULT284" s="755"/>
      <c r="ULU284" s="755"/>
      <c r="ULV284" s="755"/>
      <c r="ULW284" s="755"/>
      <c r="ULX284" s="755"/>
      <c r="ULY284" s="755"/>
      <c r="ULZ284" s="755"/>
      <c r="UMA284" s="755"/>
      <c r="UMB284" s="755"/>
      <c r="UMC284" s="755"/>
      <c r="UMD284" s="755"/>
      <c r="UME284" s="755"/>
      <c r="UMF284" s="755"/>
      <c r="UMG284" s="755"/>
      <c r="UMH284" s="755"/>
      <c r="UMI284" s="755"/>
      <c r="UMJ284" s="755"/>
      <c r="UMK284" s="755"/>
      <c r="UML284" s="755"/>
      <c r="UMM284" s="755"/>
      <c r="UMN284" s="755"/>
      <c r="UMO284" s="755"/>
      <c r="UMP284" s="755"/>
      <c r="UMQ284" s="755"/>
      <c r="UMR284" s="755"/>
      <c r="UMS284" s="755"/>
      <c r="UMT284" s="755"/>
      <c r="UMU284" s="755"/>
      <c r="UMV284" s="755"/>
      <c r="UMW284" s="755"/>
      <c r="UMX284" s="755"/>
      <c r="UMY284" s="755"/>
      <c r="UMZ284" s="755"/>
      <c r="UNA284" s="755"/>
      <c r="UNB284" s="755"/>
      <c r="UNC284" s="755"/>
      <c r="UND284" s="755"/>
      <c r="UNE284" s="755"/>
      <c r="UNF284" s="755"/>
      <c r="UNG284" s="755"/>
      <c r="UNH284" s="755"/>
      <c r="UNI284" s="755"/>
      <c r="UNJ284" s="755"/>
      <c r="UNK284" s="755"/>
      <c r="UNL284" s="755"/>
      <c r="UNM284" s="755"/>
      <c r="UNN284" s="755"/>
      <c r="UNO284" s="755"/>
      <c r="UNP284" s="755"/>
      <c r="UNQ284" s="755"/>
      <c r="UNR284" s="755"/>
      <c r="UNS284" s="755"/>
      <c r="UNT284" s="755"/>
      <c r="UNU284" s="755"/>
      <c r="UNV284" s="755"/>
      <c r="UNW284" s="755"/>
      <c r="UNX284" s="755"/>
      <c r="UNY284" s="755"/>
      <c r="UNZ284" s="755"/>
      <c r="UOA284" s="755"/>
      <c r="UOB284" s="755"/>
      <c r="UOC284" s="755"/>
      <c r="UOD284" s="755"/>
      <c r="UOE284" s="755"/>
      <c r="UOF284" s="755"/>
      <c r="UOG284" s="755"/>
      <c r="UOH284" s="755"/>
      <c r="UOI284" s="755"/>
      <c r="UOJ284" s="755"/>
      <c r="UOK284" s="755"/>
      <c r="UOL284" s="755"/>
      <c r="UOM284" s="755"/>
      <c r="UON284" s="755"/>
      <c r="UOO284" s="755"/>
      <c r="UOP284" s="755"/>
      <c r="UOQ284" s="755"/>
      <c r="UOR284" s="755"/>
      <c r="UOS284" s="755"/>
      <c r="UOT284" s="755"/>
      <c r="UOU284" s="755"/>
      <c r="UOV284" s="755"/>
      <c r="UOW284" s="755"/>
      <c r="UOX284" s="755"/>
      <c r="UOY284" s="755"/>
      <c r="UOZ284" s="755"/>
      <c r="UPA284" s="755"/>
      <c r="UPB284" s="755"/>
      <c r="UPC284" s="755"/>
      <c r="UPD284" s="755"/>
      <c r="UPE284" s="755"/>
      <c r="UPF284" s="755"/>
      <c r="UPG284" s="755"/>
      <c r="UPH284" s="755"/>
      <c r="UPI284" s="755"/>
      <c r="UPJ284" s="755"/>
      <c r="UPK284" s="755"/>
      <c r="UPL284" s="755"/>
      <c r="UPM284" s="755"/>
      <c r="UPN284" s="755"/>
      <c r="UPO284" s="755"/>
      <c r="UPP284" s="755"/>
      <c r="UPQ284" s="755"/>
      <c r="UPR284" s="755"/>
      <c r="UPS284" s="755"/>
      <c r="UPT284" s="755"/>
      <c r="UPU284" s="755"/>
      <c r="UPV284" s="755"/>
      <c r="UPW284" s="755"/>
      <c r="UPX284" s="755"/>
      <c r="UPY284" s="755"/>
      <c r="UPZ284" s="755"/>
      <c r="UQA284" s="755"/>
      <c r="UQB284" s="755"/>
      <c r="UQC284" s="755"/>
      <c r="UQD284" s="755"/>
      <c r="UQE284" s="755"/>
      <c r="UQF284" s="755"/>
      <c r="UQG284" s="755"/>
      <c r="UQH284" s="755"/>
      <c r="UQI284" s="755"/>
      <c r="UQJ284" s="755"/>
      <c r="UQK284" s="755"/>
      <c r="UQL284" s="755"/>
      <c r="UQM284" s="755"/>
      <c r="UQN284" s="755"/>
      <c r="UQO284" s="755"/>
      <c r="UQP284" s="755"/>
      <c r="UQQ284" s="755"/>
      <c r="UQR284" s="755"/>
      <c r="UQS284" s="755"/>
      <c r="UQT284" s="755"/>
      <c r="UQU284" s="755"/>
      <c r="UQV284" s="755"/>
      <c r="UQW284" s="755"/>
      <c r="UQX284" s="755"/>
      <c r="UQY284" s="755"/>
      <c r="UQZ284" s="755"/>
      <c r="URA284" s="755"/>
      <c r="URB284" s="755"/>
      <c r="URC284" s="755"/>
      <c r="URD284" s="755"/>
      <c r="URE284" s="755"/>
      <c r="URF284" s="755"/>
      <c r="URG284" s="755"/>
      <c r="URH284" s="755"/>
      <c r="URI284" s="755"/>
      <c r="URJ284" s="755"/>
      <c r="URK284" s="755"/>
      <c r="URL284" s="755"/>
      <c r="URM284" s="755"/>
      <c r="URN284" s="755"/>
      <c r="URO284" s="755"/>
      <c r="URP284" s="755"/>
      <c r="URQ284" s="755"/>
      <c r="URR284" s="755"/>
      <c r="URS284" s="755"/>
      <c r="URT284" s="755"/>
      <c r="URU284" s="755"/>
      <c r="URV284" s="755"/>
      <c r="URW284" s="755"/>
      <c r="URX284" s="755"/>
      <c r="URY284" s="755"/>
      <c r="URZ284" s="755"/>
      <c r="USA284" s="755"/>
      <c r="USB284" s="755"/>
      <c r="USC284" s="755"/>
      <c r="USD284" s="755"/>
      <c r="USE284" s="755"/>
      <c r="USF284" s="755"/>
      <c r="USG284" s="755"/>
      <c r="USH284" s="755"/>
      <c r="USI284" s="755"/>
      <c r="USJ284" s="755"/>
      <c r="USK284" s="755"/>
      <c r="USL284" s="755"/>
      <c r="USM284" s="755"/>
      <c r="USN284" s="755"/>
      <c r="USO284" s="755"/>
      <c r="USP284" s="755"/>
      <c r="USQ284" s="755"/>
      <c r="USR284" s="755"/>
      <c r="USS284" s="755"/>
      <c r="UST284" s="755"/>
      <c r="USU284" s="755"/>
      <c r="USV284" s="755"/>
      <c r="USW284" s="755"/>
      <c r="USX284" s="755"/>
      <c r="USY284" s="755"/>
      <c r="USZ284" s="755"/>
      <c r="UTA284" s="755"/>
      <c r="UTB284" s="755"/>
      <c r="UTC284" s="755"/>
      <c r="UTD284" s="755"/>
      <c r="UTE284" s="755"/>
      <c r="UTF284" s="755"/>
      <c r="UTG284" s="755"/>
      <c r="UTH284" s="755"/>
      <c r="UTI284" s="755"/>
      <c r="UTJ284" s="755"/>
      <c r="UTK284" s="755"/>
      <c r="UTL284" s="755"/>
      <c r="UTM284" s="755"/>
      <c r="UTN284" s="755"/>
      <c r="UTO284" s="755"/>
      <c r="UTP284" s="755"/>
      <c r="UTQ284" s="755"/>
      <c r="UTR284" s="755"/>
      <c r="UTS284" s="755"/>
      <c r="UTT284" s="755"/>
      <c r="UTU284" s="755"/>
      <c r="UTV284" s="755"/>
      <c r="UTW284" s="755"/>
      <c r="UTX284" s="755"/>
      <c r="UTY284" s="755"/>
      <c r="UTZ284" s="755"/>
      <c r="UUA284" s="755"/>
      <c r="UUB284" s="755"/>
      <c r="UUC284" s="755"/>
      <c r="UUD284" s="755"/>
      <c r="UUE284" s="755"/>
      <c r="UUF284" s="755"/>
      <c r="UUG284" s="755"/>
      <c r="UUH284" s="755"/>
      <c r="UUI284" s="755"/>
      <c r="UUJ284" s="755"/>
      <c r="UUK284" s="755"/>
      <c r="UUL284" s="755"/>
      <c r="UUM284" s="755"/>
      <c r="UUN284" s="755"/>
      <c r="UUO284" s="755"/>
      <c r="UUP284" s="755"/>
      <c r="UUQ284" s="755"/>
      <c r="UUR284" s="755"/>
      <c r="UUS284" s="755"/>
      <c r="UUT284" s="755"/>
      <c r="UUU284" s="755"/>
      <c r="UUV284" s="755"/>
      <c r="UUW284" s="755"/>
      <c r="UUX284" s="755"/>
      <c r="UUY284" s="755"/>
      <c r="UUZ284" s="755"/>
      <c r="UVA284" s="755"/>
      <c r="UVB284" s="755"/>
      <c r="UVC284" s="755"/>
      <c r="UVD284" s="755"/>
      <c r="UVE284" s="755"/>
      <c r="UVF284" s="755"/>
      <c r="UVG284" s="755"/>
      <c r="UVH284" s="755"/>
      <c r="UVI284" s="755"/>
      <c r="UVJ284" s="755"/>
      <c r="UVK284" s="755"/>
      <c r="UVL284" s="755"/>
      <c r="UVM284" s="755"/>
      <c r="UVN284" s="755"/>
      <c r="UVO284" s="755"/>
      <c r="UVP284" s="755"/>
      <c r="UVQ284" s="755"/>
      <c r="UVR284" s="755"/>
      <c r="UVS284" s="755"/>
      <c r="UVT284" s="755"/>
      <c r="UVU284" s="755"/>
      <c r="UVV284" s="755"/>
      <c r="UVW284" s="755"/>
      <c r="UVX284" s="755"/>
      <c r="UVY284" s="755"/>
      <c r="UVZ284" s="755"/>
      <c r="UWA284" s="755"/>
      <c r="UWB284" s="755"/>
      <c r="UWC284" s="755"/>
      <c r="UWD284" s="755"/>
      <c r="UWE284" s="755"/>
      <c r="UWF284" s="755"/>
      <c r="UWG284" s="755"/>
      <c r="UWH284" s="755"/>
      <c r="UWI284" s="755"/>
      <c r="UWJ284" s="755"/>
      <c r="UWK284" s="755"/>
      <c r="UWL284" s="755"/>
      <c r="UWM284" s="755"/>
      <c r="UWN284" s="755"/>
      <c r="UWO284" s="755"/>
      <c r="UWP284" s="755"/>
      <c r="UWQ284" s="755"/>
      <c r="UWR284" s="755"/>
      <c r="UWS284" s="755"/>
      <c r="UWT284" s="755"/>
      <c r="UWU284" s="755"/>
      <c r="UWV284" s="755"/>
      <c r="UWW284" s="755"/>
      <c r="UWX284" s="755"/>
      <c r="UWY284" s="755"/>
      <c r="UWZ284" s="755"/>
      <c r="UXA284" s="755"/>
      <c r="UXB284" s="755"/>
      <c r="UXC284" s="755"/>
      <c r="UXD284" s="755"/>
      <c r="UXE284" s="755"/>
      <c r="UXF284" s="755"/>
      <c r="UXG284" s="755"/>
      <c r="UXH284" s="755"/>
      <c r="UXI284" s="755"/>
      <c r="UXJ284" s="755"/>
      <c r="UXK284" s="755"/>
      <c r="UXL284" s="755"/>
      <c r="UXM284" s="755"/>
      <c r="UXN284" s="755"/>
      <c r="UXO284" s="755"/>
      <c r="UXP284" s="755"/>
      <c r="UXQ284" s="755"/>
      <c r="UXR284" s="755"/>
      <c r="UXS284" s="755"/>
      <c r="UXT284" s="755"/>
      <c r="UXU284" s="755"/>
      <c r="UXV284" s="755"/>
      <c r="UXW284" s="755"/>
      <c r="UXX284" s="755"/>
      <c r="UXY284" s="755"/>
      <c r="UXZ284" s="755"/>
      <c r="UYA284" s="755"/>
      <c r="UYB284" s="755"/>
      <c r="UYC284" s="755"/>
      <c r="UYD284" s="755"/>
      <c r="UYE284" s="755"/>
      <c r="UYF284" s="755"/>
      <c r="UYG284" s="755"/>
      <c r="UYH284" s="755"/>
      <c r="UYI284" s="755"/>
      <c r="UYJ284" s="755"/>
      <c r="UYK284" s="755"/>
      <c r="UYL284" s="755"/>
      <c r="UYM284" s="755"/>
      <c r="UYN284" s="755"/>
      <c r="UYO284" s="755"/>
      <c r="UYP284" s="755"/>
      <c r="UYQ284" s="755"/>
      <c r="UYR284" s="755"/>
      <c r="UYS284" s="755"/>
      <c r="UYT284" s="755"/>
      <c r="UYU284" s="755"/>
      <c r="UYV284" s="755"/>
      <c r="UYW284" s="755"/>
      <c r="UYX284" s="755"/>
      <c r="UYY284" s="755"/>
      <c r="UYZ284" s="755"/>
      <c r="UZA284" s="755"/>
      <c r="UZB284" s="755"/>
      <c r="UZC284" s="755"/>
      <c r="UZD284" s="755"/>
      <c r="UZE284" s="755"/>
      <c r="UZF284" s="755"/>
      <c r="UZG284" s="755"/>
      <c r="UZH284" s="755"/>
      <c r="UZI284" s="755"/>
      <c r="UZJ284" s="755"/>
      <c r="UZK284" s="755"/>
      <c r="UZL284" s="755"/>
      <c r="UZM284" s="755"/>
      <c r="UZN284" s="755"/>
      <c r="UZO284" s="755"/>
      <c r="UZP284" s="755"/>
      <c r="UZQ284" s="755"/>
      <c r="UZR284" s="755"/>
      <c r="UZS284" s="755"/>
      <c r="UZT284" s="755"/>
      <c r="UZU284" s="755"/>
      <c r="UZV284" s="755"/>
      <c r="UZW284" s="755"/>
      <c r="UZX284" s="755"/>
      <c r="UZY284" s="755"/>
      <c r="UZZ284" s="755"/>
      <c r="VAA284" s="755"/>
      <c r="VAB284" s="755"/>
      <c r="VAC284" s="755"/>
      <c r="VAD284" s="755"/>
      <c r="VAE284" s="755"/>
      <c r="VAF284" s="755"/>
      <c r="VAG284" s="755"/>
      <c r="VAH284" s="755"/>
      <c r="VAI284" s="755"/>
      <c r="VAJ284" s="755"/>
      <c r="VAK284" s="755"/>
      <c r="VAL284" s="755"/>
      <c r="VAM284" s="755"/>
      <c r="VAN284" s="755"/>
      <c r="VAO284" s="755"/>
      <c r="VAP284" s="755"/>
      <c r="VAQ284" s="755"/>
      <c r="VAR284" s="755"/>
      <c r="VAS284" s="755"/>
      <c r="VAT284" s="755"/>
      <c r="VAU284" s="755"/>
      <c r="VAV284" s="755"/>
      <c r="VAW284" s="755"/>
      <c r="VAX284" s="755"/>
      <c r="VAY284" s="755"/>
      <c r="VAZ284" s="755"/>
      <c r="VBA284" s="755"/>
      <c r="VBB284" s="755"/>
      <c r="VBC284" s="755"/>
      <c r="VBD284" s="755"/>
      <c r="VBE284" s="755"/>
      <c r="VBF284" s="755"/>
      <c r="VBG284" s="755"/>
      <c r="VBH284" s="755"/>
      <c r="VBI284" s="755"/>
      <c r="VBJ284" s="755"/>
      <c r="VBK284" s="755"/>
      <c r="VBL284" s="755"/>
      <c r="VBM284" s="755"/>
      <c r="VBN284" s="755"/>
      <c r="VBO284" s="755"/>
      <c r="VBP284" s="755"/>
      <c r="VBQ284" s="755"/>
      <c r="VBR284" s="755"/>
      <c r="VBS284" s="755"/>
      <c r="VBT284" s="755"/>
      <c r="VBU284" s="755"/>
      <c r="VBV284" s="755"/>
      <c r="VBW284" s="755"/>
      <c r="VBX284" s="755"/>
      <c r="VBY284" s="755"/>
      <c r="VBZ284" s="755"/>
      <c r="VCA284" s="755"/>
      <c r="VCB284" s="755"/>
      <c r="VCC284" s="755"/>
      <c r="VCD284" s="755"/>
      <c r="VCE284" s="755"/>
      <c r="VCF284" s="755"/>
      <c r="VCG284" s="755"/>
      <c r="VCH284" s="755"/>
      <c r="VCI284" s="755"/>
      <c r="VCJ284" s="755"/>
      <c r="VCK284" s="755"/>
      <c r="VCL284" s="755"/>
      <c r="VCM284" s="755"/>
      <c r="VCN284" s="755"/>
      <c r="VCO284" s="755"/>
      <c r="VCP284" s="755"/>
      <c r="VCQ284" s="755"/>
      <c r="VCR284" s="755"/>
      <c r="VCS284" s="755"/>
      <c r="VCT284" s="755"/>
      <c r="VCU284" s="755"/>
      <c r="VCV284" s="755"/>
      <c r="VCW284" s="755"/>
      <c r="VCX284" s="755"/>
      <c r="VCY284" s="755"/>
      <c r="VCZ284" s="755"/>
      <c r="VDA284" s="755"/>
      <c r="VDB284" s="755"/>
      <c r="VDC284" s="755"/>
      <c r="VDD284" s="755"/>
      <c r="VDE284" s="755"/>
      <c r="VDF284" s="755"/>
      <c r="VDG284" s="755"/>
      <c r="VDH284" s="755"/>
      <c r="VDI284" s="755"/>
      <c r="VDJ284" s="755"/>
      <c r="VDK284" s="755"/>
      <c r="VDL284" s="755"/>
      <c r="VDM284" s="755"/>
      <c r="VDN284" s="755"/>
      <c r="VDO284" s="755"/>
      <c r="VDP284" s="755"/>
      <c r="VDQ284" s="755"/>
      <c r="VDR284" s="755"/>
      <c r="VDS284" s="755"/>
      <c r="VDT284" s="755"/>
      <c r="VDU284" s="755"/>
      <c r="VDV284" s="755"/>
      <c r="VDW284" s="755"/>
      <c r="VDX284" s="755"/>
      <c r="VDY284" s="755"/>
      <c r="VDZ284" s="755"/>
      <c r="VEA284" s="755"/>
      <c r="VEB284" s="755"/>
      <c r="VEC284" s="755"/>
      <c r="VED284" s="755"/>
      <c r="VEE284" s="755"/>
      <c r="VEF284" s="755"/>
      <c r="VEG284" s="755"/>
      <c r="VEH284" s="755"/>
      <c r="VEI284" s="755"/>
      <c r="VEJ284" s="755"/>
      <c r="VEK284" s="755"/>
      <c r="VEL284" s="755"/>
      <c r="VEM284" s="755"/>
      <c r="VEN284" s="755"/>
      <c r="VEO284" s="755"/>
      <c r="VEP284" s="755"/>
      <c r="VEQ284" s="755"/>
      <c r="VER284" s="755"/>
      <c r="VES284" s="755"/>
      <c r="VET284" s="755"/>
      <c r="VEU284" s="755"/>
      <c r="VEV284" s="755"/>
      <c r="VEW284" s="755"/>
      <c r="VEX284" s="755"/>
      <c r="VEY284" s="755"/>
      <c r="VEZ284" s="755"/>
      <c r="VFA284" s="755"/>
      <c r="VFB284" s="755"/>
      <c r="VFC284" s="755"/>
      <c r="VFD284" s="755"/>
      <c r="VFE284" s="755"/>
      <c r="VFF284" s="755"/>
      <c r="VFG284" s="755"/>
      <c r="VFH284" s="755"/>
      <c r="VFI284" s="755"/>
      <c r="VFJ284" s="755"/>
      <c r="VFK284" s="755"/>
      <c r="VFL284" s="755"/>
      <c r="VFM284" s="755"/>
      <c r="VFN284" s="755"/>
      <c r="VFO284" s="755"/>
      <c r="VFP284" s="755"/>
      <c r="VFQ284" s="755"/>
      <c r="VFR284" s="755"/>
      <c r="VFS284" s="755"/>
      <c r="VFT284" s="755"/>
      <c r="VFU284" s="755"/>
      <c r="VFV284" s="755"/>
      <c r="VFW284" s="755"/>
      <c r="VFX284" s="755"/>
      <c r="VFY284" s="755"/>
      <c r="VFZ284" s="755"/>
      <c r="VGA284" s="755"/>
      <c r="VGB284" s="755"/>
      <c r="VGC284" s="755"/>
      <c r="VGD284" s="755"/>
      <c r="VGE284" s="755"/>
      <c r="VGF284" s="755"/>
      <c r="VGG284" s="755"/>
      <c r="VGH284" s="755"/>
      <c r="VGI284" s="755"/>
      <c r="VGJ284" s="755"/>
      <c r="VGK284" s="755"/>
      <c r="VGL284" s="755"/>
      <c r="VGM284" s="755"/>
      <c r="VGN284" s="755"/>
      <c r="VGO284" s="755"/>
      <c r="VGP284" s="755"/>
      <c r="VGQ284" s="755"/>
      <c r="VGR284" s="755"/>
      <c r="VGS284" s="755"/>
      <c r="VGT284" s="755"/>
      <c r="VGU284" s="755"/>
      <c r="VGV284" s="755"/>
      <c r="VGW284" s="755"/>
      <c r="VGX284" s="755"/>
      <c r="VGY284" s="755"/>
      <c r="VGZ284" s="755"/>
      <c r="VHA284" s="755"/>
      <c r="VHB284" s="755"/>
      <c r="VHC284" s="755"/>
      <c r="VHD284" s="755"/>
      <c r="VHE284" s="755"/>
      <c r="VHF284" s="755"/>
      <c r="VHG284" s="755"/>
      <c r="VHH284" s="755"/>
      <c r="VHI284" s="755"/>
      <c r="VHJ284" s="755"/>
      <c r="VHK284" s="755"/>
      <c r="VHL284" s="755"/>
      <c r="VHM284" s="755"/>
      <c r="VHN284" s="755"/>
      <c r="VHO284" s="755"/>
      <c r="VHP284" s="755"/>
      <c r="VHQ284" s="755"/>
      <c r="VHR284" s="755"/>
      <c r="VHS284" s="755"/>
      <c r="VHT284" s="755"/>
      <c r="VHU284" s="755"/>
      <c r="VHV284" s="755"/>
      <c r="VHW284" s="755"/>
      <c r="VHX284" s="755"/>
      <c r="VHY284" s="755"/>
      <c r="VHZ284" s="755"/>
      <c r="VIA284" s="755"/>
      <c r="VIB284" s="755"/>
      <c r="VIC284" s="755"/>
      <c r="VID284" s="755"/>
      <c r="VIE284" s="755"/>
      <c r="VIF284" s="755"/>
      <c r="VIG284" s="755"/>
      <c r="VIH284" s="755"/>
      <c r="VII284" s="755"/>
      <c r="VIJ284" s="755"/>
      <c r="VIK284" s="755"/>
      <c r="VIL284" s="755"/>
      <c r="VIM284" s="755"/>
      <c r="VIN284" s="755"/>
      <c r="VIO284" s="755"/>
      <c r="VIP284" s="755"/>
      <c r="VIQ284" s="755"/>
      <c r="VIR284" s="755"/>
      <c r="VIS284" s="755"/>
      <c r="VIT284" s="755"/>
      <c r="VIU284" s="755"/>
      <c r="VIV284" s="755"/>
      <c r="VIW284" s="755"/>
      <c r="VIX284" s="755"/>
      <c r="VIY284" s="755"/>
      <c r="VIZ284" s="755"/>
      <c r="VJA284" s="755"/>
      <c r="VJB284" s="755"/>
      <c r="VJC284" s="755"/>
      <c r="VJD284" s="755"/>
      <c r="VJE284" s="755"/>
      <c r="VJF284" s="755"/>
      <c r="VJG284" s="755"/>
      <c r="VJH284" s="755"/>
      <c r="VJI284" s="755"/>
      <c r="VJJ284" s="755"/>
      <c r="VJK284" s="755"/>
      <c r="VJL284" s="755"/>
      <c r="VJM284" s="755"/>
      <c r="VJN284" s="755"/>
      <c r="VJO284" s="755"/>
      <c r="VJP284" s="755"/>
      <c r="VJQ284" s="755"/>
      <c r="VJR284" s="755"/>
      <c r="VJS284" s="755"/>
      <c r="VJT284" s="755"/>
      <c r="VJU284" s="755"/>
      <c r="VJV284" s="755"/>
      <c r="VJW284" s="755"/>
      <c r="VJX284" s="755"/>
      <c r="VJY284" s="755"/>
      <c r="VJZ284" s="755"/>
      <c r="VKA284" s="755"/>
      <c r="VKB284" s="755"/>
      <c r="VKC284" s="755"/>
      <c r="VKD284" s="755"/>
      <c r="VKE284" s="755"/>
      <c r="VKF284" s="755"/>
      <c r="VKG284" s="755"/>
      <c r="VKH284" s="755"/>
      <c r="VKI284" s="755"/>
      <c r="VKJ284" s="755"/>
      <c r="VKK284" s="755"/>
      <c r="VKL284" s="755"/>
      <c r="VKM284" s="755"/>
      <c r="VKN284" s="755"/>
      <c r="VKO284" s="755"/>
      <c r="VKP284" s="755"/>
      <c r="VKQ284" s="755"/>
      <c r="VKR284" s="755"/>
      <c r="VKS284" s="755"/>
      <c r="VKT284" s="755"/>
      <c r="VKU284" s="755"/>
      <c r="VKV284" s="755"/>
      <c r="VKW284" s="755"/>
      <c r="VKX284" s="755"/>
      <c r="VKY284" s="755"/>
      <c r="VKZ284" s="755"/>
      <c r="VLA284" s="755"/>
      <c r="VLB284" s="755"/>
      <c r="VLC284" s="755"/>
      <c r="VLD284" s="755"/>
      <c r="VLE284" s="755"/>
      <c r="VLF284" s="755"/>
      <c r="VLG284" s="755"/>
      <c r="VLH284" s="755"/>
      <c r="VLI284" s="755"/>
      <c r="VLJ284" s="755"/>
      <c r="VLK284" s="755"/>
      <c r="VLL284" s="755"/>
      <c r="VLM284" s="755"/>
      <c r="VLN284" s="755"/>
      <c r="VLO284" s="755"/>
      <c r="VLP284" s="755"/>
      <c r="VLQ284" s="755"/>
      <c r="VLR284" s="755"/>
      <c r="VLS284" s="755"/>
      <c r="VLT284" s="755"/>
      <c r="VLU284" s="755"/>
      <c r="VLV284" s="755"/>
      <c r="VLW284" s="755"/>
      <c r="VLX284" s="755"/>
      <c r="VLY284" s="755"/>
      <c r="VLZ284" s="755"/>
      <c r="VMA284" s="755"/>
      <c r="VMB284" s="755"/>
      <c r="VMC284" s="755"/>
      <c r="VMD284" s="755"/>
      <c r="VME284" s="755"/>
      <c r="VMF284" s="755"/>
      <c r="VMG284" s="755"/>
      <c r="VMH284" s="755"/>
      <c r="VMI284" s="755"/>
      <c r="VMJ284" s="755"/>
      <c r="VMK284" s="755"/>
      <c r="VML284" s="755"/>
      <c r="VMM284" s="755"/>
      <c r="VMN284" s="755"/>
      <c r="VMO284" s="755"/>
      <c r="VMP284" s="755"/>
      <c r="VMQ284" s="755"/>
      <c r="VMR284" s="755"/>
      <c r="VMS284" s="755"/>
      <c r="VMT284" s="755"/>
      <c r="VMU284" s="755"/>
      <c r="VMV284" s="755"/>
      <c r="VMW284" s="755"/>
      <c r="VMX284" s="755"/>
      <c r="VMY284" s="755"/>
      <c r="VMZ284" s="755"/>
      <c r="VNA284" s="755"/>
      <c r="VNB284" s="755"/>
      <c r="VNC284" s="755"/>
      <c r="VND284" s="755"/>
      <c r="VNE284" s="755"/>
      <c r="VNF284" s="755"/>
      <c r="VNG284" s="755"/>
      <c r="VNH284" s="755"/>
      <c r="VNI284" s="755"/>
      <c r="VNJ284" s="755"/>
      <c r="VNK284" s="755"/>
      <c r="VNL284" s="755"/>
      <c r="VNM284" s="755"/>
      <c r="VNN284" s="755"/>
      <c r="VNO284" s="755"/>
      <c r="VNP284" s="755"/>
      <c r="VNQ284" s="755"/>
      <c r="VNR284" s="755"/>
      <c r="VNS284" s="755"/>
      <c r="VNT284" s="755"/>
      <c r="VNU284" s="755"/>
      <c r="VNV284" s="755"/>
      <c r="VNW284" s="755"/>
      <c r="VNX284" s="755"/>
      <c r="VNY284" s="755"/>
      <c r="VNZ284" s="755"/>
      <c r="VOA284" s="755"/>
      <c r="VOB284" s="755"/>
      <c r="VOC284" s="755"/>
      <c r="VOD284" s="755"/>
      <c r="VOE284" s="755"/>
      <c r="VOF284" s="755"/>
      <c r="VOG284" s="755"/>
      <c r="VOH284" s="755"/>
      <c r="VOI284" s="755"/>
      <c r="VOJ284" s="755"/>
      <c r="VOK284" s="755"/>
      <c r="VOL284" s="755"/>
      <c r="VOM284" s="755"/>
      <c r="VON284" s="755"/>
      <c r="VOO284" s="755"/>
      <c r="VOP284" s="755"/>
      <c r="VOQ284" s="755"/>
      <c r="VOR284" s="755"/>
      <c r="VOS284" s="755"/>
      <c r="VOT284" s="755"/>
      <c r="VOU284" s="755"/>
      <c r="VOV284" s="755"/>
      <c r="VOW284" s="755"/>
      <c r="VOX284" s="755"/>
      <c r="VOY284" s="755"/>
      <c r="VOZ284" s="755"/>
      <c r="VPA284" s="755"/>
      <c r="VPB284" s="755"/>
      <c r="VPC284" s="755"/>
      <c r="VPD284" s="755"/>
      <c r="VPE284" s="755"/>
      <c r="VPF284" s="755"/>
      <c r="VPG284" s="755"/>
      <c r="VPH284" s="755"/>
      <c r="VPI284" s="755"/>
      <c r="VPJ284" s="755"/>
      <c r="VPK284" s="755"/>
      <c r="VPL284" s="755"/>
      <c r="VPM284" s="755"/>
      <c r="VPN284" s="755"/>
      <c r="VPO284" s="755"/>
      <c r="VPP284" s="755"/>
      <c r="VPQ284" s="755"/>
      <c r="VPR284" s="755"/>
      <c r="VPS284" s="755"/>
      <c r="VPT284" s="755"/>
      <c r="VPU284" s="755"/>
      <c r="VPV284" s="755"/>
      <c r="VPW284" s="755"/>
      <c r="VPX284" s="755"/>
      <c r="VPY284" s="755"/>
      <c r="VPZ284" s="755"/>
      <c r="VQA284" s="755"/>
      <c r="VQB284" s="755"/>
      <c r="VQC284" s="755"/>
      <c r="VQD284" s="755"/>
      <c r="VQE284" s="755"/>
      <c r="VQF284" s="755"/>
      <c r="VQG284" s="755"/>
      <c r="VQH284" s="755"/>
      <c r="VQI284" s="755"/>
      <c r="VQJ284" s="755"/>
      <c r="VQK284" s="755"/>
      <c r="VQL284" s="755"/>
      <c r="VQM284" s="755"/>
      <c r="VQN284" s="755"/>
      <c r="VQO284" s="755"/>
      <c r="VQP284" s="755"/>
      <c r="VQQ284" s="755"/>
      <c r="VQR284" s="755"/>
      <c r="VQS284" s="755"/>
      <c r="VQT284" s="755"/>
      <c r="VQU284" s="755"/>
      <c r="VQV284" s="755"/>
      <c r="VQW284" s="755"/>
      <c r="VQX284" s="755"/>
      <c r="VQY284" s="755"/>
      <c r="VQZ284" s="755"/>
      <c r="VRA284" s="755"/>
      <c r="VRB284" s="755"/>
      <c r="VRC284" s="755"/>
      <c r="VRD284" s="755"/>
      <c r="VRE284" s="755"/>
      <c r="VRF284" s="755"/>
      <c r="VRG284" s="755"/>
      <c r="VRH284" s="755"/>
      <c r="VRI284" s="755"/>
      <c r="VRJ284" s="755"/>
      <c r="VRK284" s="755"/>
      <c r="VRL284" s="755"/>
      <c r="VRM284" s="755"/>
      <c r="VRN284" s="755"/>
      <c r="VRO284" s="755"/>
      <c r="VRP284" s="755"/>
      <c r="VRQ284" s="755"/>
      <c r="VRR284" s="755"/>
      <c r="VRS284" s="755"/>
      <c r="VRT284" s="755"/>
      <c r="VRU284" s="755"/>
      <c r="VRV284" s="755"/>
      <c r="VRW284" s="755"/>
      <c r="VRX284" s="755"/>
      <c r="VRY284" s="755"/>
      <c r="VRZ284" s="755"/>
      <c r="VSA284" s="755"/>
      <c r="VSB284" s="755"/>
      <c r="VSC284" s="755"/>
      <c r="VSD284" s="755"/>
      <c r="VSE284" s="755"/>
      <c r="VSF284" s="755"/>
      <c r="VSG284" s="755"/>
      <c r="VSH284" s="755"/>
      <c r="VSI284" s="755"/>
      <c r="VSJ284" s="755"/>
      <c r="VSK284" s="755"/>
      <c r="VSL284" s="755"/>
      <c r="VSM284" s="755"/>
      <c r="VSN284" s="755"/>
      <c r="VSO284" s="755"/>
      <c r="VSP284" s="755"/>
      <c r="VSQ284" s="755"/>
      <c r="VSR284" s="755"/>
      <c r="VSS284" s="755"/>
      <c r="VST284" s="755"/>
      <c r="VSU284" s="755"/>
      <c r="VSV284" s="755"/>
      <c r="VSW284" s="755"/>
      <c r="VSX284" s="755"/>
      <c r="VSY284" s="755"/>
      <c r="VSZ284" s="755"/>
      <c r="VTA284" s="755"/>
      <c r="VTB284" s="755"/>
      <c r="VTC284" s="755"/>
      <c r="VTD284" s="755"/>
      <c r="VTE284" s="755"/>
      <c r="VTF284" s="755"/>
      <c r="VTG284" s="755"/>
      <c r="VTH284" s="755"/>
      <c r="VTI284" s="755"/>
      <c r="VTJ284" s="755"/>
      <c r="VTK284" s="755"/>
      <c r="VTL284" s="755"/>
      <c r="VTM284" s="755"/>
      <c r="VTN284" s="755"/>
      <c r="VTO284" s="755"/>
      <c r="VTP284" s="755"/>
      <c r="VTQ284" s="755"/>
      <c r="VTR284" s="755"/>
      <c r="VTS284" s="755"/>
      <c r="VTT284" s="755"/>
      <c r="VTU284" s="755"/>
      <c r="VTV284" s="755"/>
      <c r="VTW284" s="755"/>
      <c r="VTX284" s="755"/>
      <c r="VTY284" s="755"/>
      <c r="VTZ284" s="755"/>
      <c r="VUA284" s="755"/>
      <c r="VUB284" s="755"/>
      <c r="VUC284" s="755"/>
      <c r="VUD284" s="755"/>
      <c r="VUE284" s="755"/>
      <c r="VUF284" s="755"/>
      <c r="VUG284" s="755"/>
      <c r="VUH284" s="755"/>
      <c r="VUI284" s="755"/>
      <c r="VUJ284" s="755"/>
      <c r="VUK284" s="755"/>
      <c r="VUL284" s="755"/>
      <c r="VUM284" s="755"/>
      <c r="VUN284" s="755"/>
      <c r="VUO284" s="755"/>
      <c r="VUP284" s="755"/>
      <c r="VUQ284" s="755"/>
      <c r="VUR284" s="755"/>
      <c r="VUS284" s="755"/>
      <c r="VUT284" s="755"/>
      <c r="VUU284" s="755"/>
      <c r="VUV284" s="755"/>
      <c r="VUW284" s="755"/>
      <c r="VUX284" s="755"/>
      <c r="VUY284" s="755"/>
      <c r="VUZ284" s="755"/>
      <c r="VVA284" s="755"/>
      <c r="VVB284" s="755"/>
      <c r="VVC284" s="755"/>
      <c r="VVD284" s="755"/>
      <c r="VVE284" s="755"/>
      <c r="VVF284" s="755"/>
      <c r="VVG284" s="755"/>
      <c r="VVH284" s="755"/>
      <c r="VVI284" s="755"/>
      <c r="VVJ284" s="755"/>
      <c r="VVK284" s="755"/>
      <c r="VVL284" s="755"/>
      <c r="VVM284" s="755"/>
      <c r="VVN284" s="755"/>
      <c r="VVO284" s="755"/>
      <c r="VVP284" s="755"/>
      <c r="VVQ284" s="755"/>
      <c r="VVR284" s="755"/>
      <c r="VVS284" s="755"/>
      <c r="VVT284" s="755"/>
      <c r="VVU284" s="755"/>
      <c r="VVV284" s="755"/>
      <c r="VVW284" s="755"/>
      <c r="VVX284" s="755"/>
      <c r="VVY284" s="755"/>
      <c r="VVZ284" s="755"/>
      <c r="VWA284" s="755"/>
      <c r="VWB284" s="755"/>
      <c r="VWC284" s="755"/>
      <c r="VWD284" s="755"/>
      <c r="VWE284" s="755"/>
      <c r="VWF284" s="755"/>
      <c r="VWG284" s="755"/>
      <c r="VWH284" s="755"/>
      <c r="VWI284" s="755"/>
      <c r="VWJ284" s="755"/>
      <c r="VWK284" s="755"/>
      <c r="VWL284" s="755"/>
      <c r="VWM284" s="755"/>
      <c r="VWN284" s="755"/>
      <c r="VWO284" s="755"/>
      <c r="VWP284" s="755"/>
      <c r="VWQ284" s="755"/>
      <c r="VWR284" s="755"/>
      <c r="VWS284" s="755"/>
      <c r="VWT284" s="755"/>
      <c r="VWU284" s="755"/>
      <c r="VWV284" s="755"/>
      <c r="VWW284" s="755"/>
      <c r="VWX284" s="755"/>
      <c r="VWY284" s="755"/>
      <c r="VWZ284" s="755"/>
      <c r="VXA284" s="755"/>
      <c r="VXB284" s="755"/>
      <c r="VXC284" s="755"/>
      <c r="VXD284" s="755"/>
      <c r="VXE284" s="755"/>
      <c r="VXF284" s="755"/>
      <c r="VXG284" s="755"/>
      <c r="VXH284" s="755"/>
      <c r="VXI284" s="755"/>
      <c r="VXJ284" s="755"/>
      <c r="VXK284" s="755"/>
      <c r="VXL284" s="755"/>
      <c r="VXM284" s="755"/>
      <c r="VXN284" s="755"/>
      <c r="VXO284" s="755"/>
      <c r="VXP284" s="755"/>
      <c r="VXQ284" s="755"/>
      <c r="VXR284" s="755"/>
      <c r="VXS284" s="755"/>
      <c r="VXT284" s="755"/>
      <c r="VXU284" s="755"/>
      <c r="VXV284" s="755"/>
      <c r="VXW284" s="755"/>
      <c r="VXX284" s="755"/>
      <c r="VXY284" s="755"/>
      <c r="VXZ284" s="755"/>
      <c r="VYA284" s="755"/>
      <c r="VYB284" s="755"/>
      <c r="VYC284" s="755"/>
      <c r="VYD284" s="755"/>
      <c r="VYE284" s="755"/>
      <c r="VYF284" s="755"/>
      <c r="VYG284" s="755"/>
      <c r="VYH284" s="755"/>
      <c r="VYI284" s="755"/>
      <c r="VYJ284" s="755"/>
      <c r="VYK284" s="755"/>
      <c r="VYL284" s="755"/>
      <c r="VYM284" s="755"/>
      <c r="VYN284" s="755"/>
      <c r="VYO284" s="755"/>
      <c r="VYP284" s="755"/>
      <c r="VYQ284" s="755"/>
      <c r="VYR284" s="755"/>
      <c r="VYS284" s="755"/>
      <c r="VYT284" s="755"/>
      <c r="VYU284" s="755"/>
      <c r="VYV284" s="755"/>
      <c r="VYW284" s="755"/>
      <c r="VYX284" s="755"/>
      <c r="VYY284" s="755"/>
      <c r="VYZ284" s="755"/>
      <c r="VZA284" s="755"/>
      <c r="VZB284" s="755"/>
      <c r="VZC284" s="755"/>
      <c r="VZD284" s="755"/>
      <c r="VZE284" s="755"/>
      <c r="VZF284" s="755"/>
      <c r="VZG284" s="755"/>
      <c r="VZH284" s="755"/>
      <c r="VZI284" s="755"/>
      <c r="VZJ284" s="755"/>
      <c r="VZK284" s="755"/>
      <c r="VZL284" s="755"/>
      <c r="VZM284" s="755"/>
      <c r="VZN284" s="755"/>
      <c r="VZO284" s="755"/>
      <c r="VZP284" s="755"/>
      <c r="VZQ284" s="755"/>
      <c r="VZR284" s="755"/>
      <c r="VZS284" s="755"/>
      <c r="VZT284" s="755"/>
      <c r="VZU284" s="755"/>
      <c r="VZV284" s="755"/>
      <c r="VZW284" s="755"/>
      <c r="VZX284" s="755"/>
      <c r="VZY284" s="755"/>
      <c r="VZZ284" s="755"/>
      <c r="WAA284" s="755"/>
      <c r="WAB284" s="755"/>
      <c r="WAC284" s="755"/>
      <c r="WAD284" s="755"/>
      <c r="WAE284" s="755"/>
      <c r="WAF284" s="755"/>
      <c r="WAG284" s="755"/>
      <c r="WAH284" s="755"/>
      <c r="WAI284" s="755"/>
      <c r="WAJ284" s="755"/>
      <c r="WAK284" s="755"/>
      <c r="WAL284" s="755"/>
      <c r="WAM284" s="755"/>
      <c r="WAN284" s="755"/>
      <c r="WAO284" s="755"/>
      <c r="WAP284" s="755"/>
      <c r="WAQ284" s="755"/>
      <c r="WAR284" s="755"/>
      <c r="WAS284" s="755"/>
      <c r="WAT284" s="755"/>
      <c r="WAU284" s="755"/>
      <c r="WAV284" s="755"/>
      <c r="WAW284" s="755"/>
      <c r="WAX284" s="755"/>
      <c r="WAY284" s="755"/>
      <c r="WAZ284" s="755"/>
      <c r="WBA284" s="755"/>
      <c r="WBB284" s="755"/>
      <c r="WBC284" s="755"/>
      <c r="WBD284" s="755"/>
      <c r="WBE284" s="755"/>
      <c r="WBF284" s="755"/>
      <c r="WBG284" s="755"/>
      <c r="WBH284" s="755"/>
      <c r="WBI284" s="755"/>
      <c r="WBJ284" s="755"/>
      <c r="WBK284" s="755"/>
      <c r="WBL284" s="755"/>
      <c r="WBM284" s="755"/>
      <c r="WBN284" s="755"/>
      <c r="WBO284" s="755"/>
      <c r="WBP284" s="755"/>
      <c r="WBQ284" s="755"/>
      <c r="WBR284" s="755"/>
      <c r="WBS284" s="755"/>
      <c r="WBT284" s="755"/>
      <c r="WBU284" s="755"/>
      <c r="WBV284" s="755"/>
      <c r="WBW284" s="755"/>
      <c r="WBX284" s="755"/>
      <c r="WBY284" s="755"/>
      <c r="WBZ284" s="755"/>
      <c r="WCA284" s="755"/>
      <c r="WCB284" s="755"/>
      <c r="WCC284" s="755"/>
      <c r="WCD284" s="755"/>
      <c r="WCE284" s="755"/>
      <c r="WCF284" s="755"/>
      <c r="WCG284" s="755"/>
      <c r="WCH284" s="755"/>
      <c r="WCI284" s="755"/>
      <c r="WCJ284" s="755"/>
      <c r="WCK284" s="755"/>
      <c r="WCL284" s="755"/>
      <c r="WCM284" s="755"/>
      <c r="WCN284" s="755"/>
      <c r="WCO284" s="755"/>
      <c r="WCP284" s="755"/>
      <c r="WCQ284" s="755"/>
      <c r="WCR284" s="755"/>
      <c r="WCS284" s="755"/>
      <c r="WCT284" s="755"/>
      <c r="WCU284" s="755"/>
      <c r="WCV284" s="755"/>
      <c r="WCW284" s="755"/>
      <c r="WCX284" s="755"/>
      <c r="WCY284" s="755"/>
      <c r="WCZ284" s="755"/>
      <c r="WDA284" s="755"/>
      <c r="WDB284" s="755"/>
      <c r="WDC284" s="755"/>
      <c r="WDD284" s="755"/>
      <c r="WDE284" s="755"/>
      <c r="WDF284" s="755"/>
      <c r="WDG284" s="755"/>
      <c r="WDH284" s="755"/>
      <c r="WDI284" s="755"/>
      <c r="WDJ284" s="755"/>
      <c r="WDK284" s="755"/>
      <c r="WDL284" s="755"/>
      <c r="WDM284" s="755"/>
      <c r="WDN284" s="755"/>
      <c r="WDO284" s="755"/>
      <c r="WDP284" s="755"/>
      <c r="WDQ284" s="755"/>
      <c r="WDR284" s="755"/>
      <c r="WDS284" s="755"/>
      <c r="WDT284" s="755"/>
      <c r="WDU284" s="755"/>
      <c r="WDV284" s="755"/>
      <c r="WDW284" s="755"/>
      <c r="WDX284" s="755"/>
      <c r="WDY284" s="755"/>
      <c r="WDZ284" s="755"/>
      <c r="WEA284" s="755"/>
      <c r="WEB284" s="755"/>
      <c r="WEC284" s="755"/>
      <c r="WED284" s="755"/>
      <c r="WEE284" s="755"/>
      <c r="WEF284" s="755"/>
      <c r="WEG284" s="755"/>
      <c r="WEH284" s="755"/>
      <c r="WEI284" s="755"/>
      <c r="WEJ284" s="755"/>
      <c r="WEK284" s="755"/>
      <c r="WEL284" s="755"/>
      <c r="WEM284" s="755"/>
      <c r="WEN284" s="755"/>
      <c r="WEO284" s="755"/>
      <c r="WEP284" s="755"/>
      <c r="WEQ284" s="755"/>
      <c r="WER284" s="755"/>
      <c r="WES284" s="755"/>
      <c r="WET284" s="755"/>
      <c r="WEU284" s="755"/>
      <c r="WEV284" s="755"/>
      <c r="WEW284" s="755"/>
      <c r="WEX284" s="755"/>
      <c r="WEY284" s="755"/>
      <c r="WEZ284" s="755"/>
      <c r="WFA284" s="755"/>
      <c r="WFB284" s="755"/>
      <c r="WFC284" s="755"/>
      <c r="WFD284" s="755"/>
      <c r="WFE284" s="755"/>
      <c r="WFF284" s="755"/>
      <c r="WFG284" s="755"/>
      <c r="WFH284" s="755"/>
      <c r="WFI284" s="755"/>
      <c r="WFJ284" s="755"/>
      <c r="WFK284" s="755"/>
      <c r="WFL284" s="755"/>
      <c r="WFM284" s="755"/>
      <c r="WFN284" s="755"/>
      <c r="WFO284" s="755"/>
      <c r="WFP284" s="755"/>
      <c r="WFQ284" s="755"/>
      <c r="WFR284" s="755"/>
      <c r="WFS284" s="755"/>
      <c r="WFT284" s="755"/>
      <c r="WFU284" s="755"/>
      <c r="WFV284" s="755"/>
      <c r="WFW284" s="755"/>
      <c r="WFX284" s="755"/>
      <c r="WFY284" s="755"/>
      <c r="WFZ284" s="755"/>
      <c r="WGA284" s="755"/>
      <c r="WGB284" s="755"/>
      <c r="WGC284" s="755"/>
      <c r="WGD284" s="755"/>
      <c r="WGE284" s="755"/>
      <c r="WGF284" s="755"/>
      <c r="WGG284" s="755"/>
      <c r="WGH284" s="755"/>
      <c r="WGI284" s="755"/>
      <c r="WGJ284" s="755"/>
      <c r="WGK284" s="755"/>
      <c r="WGL284" s="755"/>
      <c r="WGM284" s="755"/>
      <c r="WGN284" s="755"/>
      <c r="WGO284" s="755"/>
      <c r="WGP284" s="755"/>
      <c r="WGQ284" s="755"/>
      <c r="WGR284" s="755"/>
      <c r="WGS284" s="755"/>
      <c r="WGT284" s="755"/>
      <c r="WGU284" s="755"/>
      <c r="WGV284" s="755"/>
      <c r="WGW284" s="755"/>
      <c r="WGX284" s="755"/>
      <c r="WGY284" s="755"/>
      <c r="WGZ284" s="755"/>
      <c r="WHA284" s="755"/>
      <c r="WHB284" s="755"/>
      <c r="WHC284" s="755"/>
      <c r="WHD284" s="755"/>
      <c r="WHE284" s="755"/>
      <c r="WHF284" s="755"/>
      <c r="WHG284" s="755"/>
      <c r="WHH284" s="755"/>
      <c r="WHI284" s="755"/>
      <c r="WHJ284" s="755"/>
      <c r="WHK284" s="755"/>
      <c r="WHL284" s="755"/>
      <c r="WHM284" s="755"/>
      <c r="WHN284" s="755"/>
      <c r="WHO284" s="755"/>
      <c r="WHP284" s="755"/>
      <c r="WHQ284" s="755"/>
      <c r="WHR284" s="755"/>
      <c r="WHS284" s="755"/>
      <c r="WHT284" s="755"/>
      <c r="WHU284" s="755"/>
      <c r="WHV284" s="755"/>
      <c r="WHW284" s="755"/>
      <c r="WHX284" s="755"/>
      <c r="WHY284" s="755"/>
      <c r="WHZ284" s="755"/>
      <c r="WIA284" s="755"/>
      <c r="WIB284" s="755"/>
      <c r="WIC284" s="755"/>
      <c r="WID284" s="755"/>
      <c r="WIE284" s="755"/>
      <c r="WIF284" s="755"/>
      <c r="WIG284" s="755"/>
      <c r="WIH284" s="755"/>
      <c r="WII284" s="755"/>
      <c r="WIJ284" s="755"/>
      <c r="WIK284" s="755"/>
      <c r="WIL284" s="755"/>
      <c r="WIM284" s="755"/>
      <c r="WIN284" s="755"/>
      <c r="WIO284" s="755"/>
      <c r="WIP284" s="755"/>
      <c r="WIQ284" s="755"/>
      <c r="WIR284" s="755"/>
      <c r="WIS284" s="755"/>
      <c r="WIT284" s="755"/>
      <c r="WIU284" s="755"/>
      <c r="WIV284" s="755"/>
      <c r="WIW284" s="755"/>
      <c r="WIX284" s="755"/>
      <c r="WIY284" s="755"/>
      <c r="WIZ284" s="755"/>
      <c r="WJA284" s="755"/>
      <c r="WJB284" s="755"/>
      <c r="WJC284" s="755"/>
      <c r="WJD284" s="755"/>
      <c r="WJE284" s="755"/>
      <c r="WJF284" s="755"/>
      <c r="WJG284" s="755"/>
      <c r="WJH284" s="755"/>
      <c r="WJI284" s="755"/>
      <c r="WJJ284" s="755"/>
      <c r="WJK284" s="755"/>
      <c r="WJL284" s="755"/>
      <c r="WJM284" s="755"/>
      <c r="WJN284" s="755"/>
      <c r="WJO284" s="755"/>
      <c r="WJP284" s="755"/>
      <c r="WJQ284" s="755"/>
      <c r="WJR284" s="755"/>
      <c r="WJS284" s="755"/>
      <c r="WJT284" s="755"/>
      <c r="WJU284" s="755"/>
      <c r="WJV284" s="755"/>
      <c r="WJW284" s="755"/>
      <c r="WJX284" s="755"/>
      <c r="WJY284" s="755"/>
      <c r="WJZ284" s="755"/>
      <c r="WKA284" s="755"/>
      <c r="WKB284" s="755"/>
      <c r="WKC284" s="755"/>
      <c r="WKD284" s="755"/>
      <c r="WKE284" s="755"/>
      <c r="WKF284" s="755"/>
      <c r="WKG284" s="755"/>
      <c r="WKH284" s="755"/>
      <c r="WKI284" s="755"/>
      <c r="WKJ284" s="755"/>
      <c r="WKK284" s="755"/>
      <c r="WKL284" s="755"/>
      <c r="WKM284" s="755"/>
      <c r="WKN284" s="755"/>
      <c r="WKO284" s="755"/>
      <c r="WKP284" s="755"/>
      <c r="WKQ284" s="755"/>
      <c r="WKR284" s="755"/>
      <c r="WKS284" s="755"/>
      <c r="WKT284" s="755"/>
      <c r="WKU284" s="755"/>
      <c r="WKV284" s="755"/>
      <c r="WKW284" s="755"/>
      <c r="WKX284" s="755"/>
      <c r="WKY284" s="755"/>
      <c r="WKZ284" s="755"/>
      <c r="WLA284" s="755"/>
      <c r="WLB284" s="755"/>
      <c r="WLC284" s="755"/>
      <c r="WLD284" s="755"/>
      <c r="WLE284" s="755"/>
      <c r="WLF284" s="755"/>
      <c r="WLG284" s="755"/>
      <c r="WLH284" s="755"/>
      <c r="WLI284" s="755"/>
      <c r="WLJ284" s="755"/>
      <c r="WLK284" s="755"/>
      <c r="WLL284" s="755"/>
      <c r="WLM284" s="755"/>
      <c r="WLN284" s="755"/>
      <c r="WLO284" s="755"/>
      <c r="WLP284" s="755"/>
      <c r="WLQ284" s="755"/>
      <c r="WLR284" s="755"/>
      <c r="WLS284" s="755"/>
      <c r="WLT284" s="755"/>
      <c r="WLU284" s="755"/>
      <c r="WLV284" s="755"/>
      <c r="WLW284" s="755"/>
      <c r="WLX284" s="755"/>
      <c r="WLY284" s="755"/>
      <c r="WLZ284" s="755"/>
      <c r="WMA284" s="755"/>
      <c r="WMB284" s="755"/>
      <c r="WMC284" s="755"/>
      <c r="WMD284" s="755"/>
      <c r="WME284" s="755"/>
      <c r="WMF284" s="755"/>
      <c r="WMG284" s="755"/>
      <c r="WMH284" s="755"/>
      <c r="WMI284" s="755"/>
      <c r="WMJ284" s="755"/>
      <c r="WMK284" s="755"/>
      <c r="WML284" s="755"/>
      <c r="WMM284" s="755"/>
      <c r="WMN284" s="755"/>
      <c r="WMO284" s="755"/>
      <c r="WMP284" s="755"/>
      <c r="WMQ284" s="755"/>
      <c r="WMR284" s="755"/>
      <c r="WMS284" s="755"/>
      <c r="WMT284" s="755"/>
      <c r="WMU284" s="755"/>
      <c r="WMV284" s="755"/>
      <c r="WMW284" s="755"/>
      <c r="WMX284" s="755"/>
      <c r="WMY284" s="755"/>
      <c r="WMZ284" s="755"/>
      <c r="WNA284" s="755"/>
      <c r="WNB284" s="755"/>
      <c r="WNC284" s="755"/>
      <c r="WND284" s="755"/>
      <c r="WNE284" s="755"/>
      <c r="WNF284" s="755"/>
      <c r="WNG284" s="755"/>
      <c r="WNH284" s="755"/>
      <c r="WNI284" s="755"/>
      <c r="WNJ284" s="755"/>
      <c r="WNK284" s="755"/>
      <c r="WNL284" s="755"/>
      <c r="WNM284" s="755"/>
      <c r="WNN284" s="755"/>
      <c r="WNO284" s="755"/>
      <c r="WNP284" s="755"/>
      <c r="WNQ284" s="755"/>
      <c r="WNR284" s="755"/>
      <c r="WNS284" s="755"/>
      <c r="WNT284" s="755"/>
      <c r="WNU284" s="755"/>
      <c r="WNV284" s="755"/>
      <c r="WNW284" s="755"/>
      <c r="WNX284" s="755"/>
      <c r="WNY284" s="755"/>
      <c r="WNZ284" s="755"/>
      <c r="WOA284" s="755"/>
      <c r="WOB284" s="755"/>
      <c r="WOC284" s="755"/>
      <c r="WOD284" s="755"/>
      <c r="WOE284" s="755"/>
      <c r="WOF284" s="755"/>
      <c r="WOG284" s="755"/>
      <c r="WOH284" s="755"/>
      <c r="WOI284" s="755"/>
      <c r="WOJ284" s="755"/>
      <c r="WOK284" s="755"/>
      <c r="WOL284" s="755"/>
      <c r="WOM284" s="755"/>
      <c r="WON284" s="755"/>
      <c r="WOO284" s="755"/>
      <c r="WOP284" s="755"/>
      <c r="WOQ284" s="755"/>
      <c r="WOR284" s="755"/>
      <c r="WOS284" s="755"/>
      <c r="WOT284" s="755"/>
      <c r="WOU284" s="755"/>
      <c r="WOV284" s="755"/>
      <c r="WOW284" s="755"/>
      <c r="WOX284" s="755"/>
      <c r="WOY284" s="755"/>
      <c r="WOZ284" s="755"/>
      <c r="WPA284" s="755"/>
      <c r="WPB284" s="755"/>
      <c r="WPC284" s="755"/>
      <c r="WPD284" s="755"/>
      <c r="WPE284" s="755"/>
      <c r="WPF284" s="755"/>
      <c r="WPG284" s="755"/>
      <c r="WPH284" s="755"/>
      <c r="WPI284" s="755"/>
      <c r="WPJ284" s="755"/>
      <c r="WPK284" s="755"/>
      <c r="WPL284" s="755"/>
      <c r="WPM284" s="755"/>
      <c r="WPN284" s="755"/>
      <c r="WPO284" s="755"/>
      <c r="WPP284" s="755"/>
      <c r="WPQ284" s="755"/>
      <c r="WPR284" s="755"/>
      <c r="WPS284" s="755"/>
      <c r="WPT284" s="755"/>
      <c r="WPU284" s="755"/>
      <c r="WPV284" s="755"/>
      <c r="WPW284" s="755"/>
      <c r="WPX284" s="755"/>
      <c r="WPY284" s="755"/>
      <c r="WPZ284" s="755"/>
      <c r="WQA284" s="755"/>
      <c r="WQB284" s="755"/>
      <c r="WQC284" s="755"/>
      <c r="WQD284" s="755"/>
      <c r="WQE284" s="755"/>
      <c r="WQF284" s="755"/>
      <c r="WQG284" s="755"/>
      <c r="WQH284" s="755"/>
      <c r="WQI284" s="755"/>
      <c r="WQJ284" s="755"/>
      <c r="WQK284" s="755"/>
      <c r="WQL284" s="755"/>
      <c r="WQM284" s="755"/>
      <c r="WQN284" s="755"/>
      <c r="WQO284" s="755"/>
      <c r="WQP284" s="755"/>
      <c r="WQQ284" s="755"/>
      <c r="WQR284" s="755"/>
      <c r="WQS284" s="755"/>
      <c r="WQT284" s="755"/>
      <c r="WQU284" s="755"/>
      <c r="WQV284" s="755"/>
      <c r="WQW284" s="755"/>
      <c r="WQX284" s="755"/>
      <c r="WQY284" s="755"/>
      <c r="WQZ284" s="755"/>
      <c r="WRA284" s="755"/>
      <c r="WRB284" s="755"/>
      <c r="WRC284" s="755"/>
      <c r="WRD284" s="755"/>
      <c r="WRE284" s="755"/>
      <c r="WRF284" s="755"/>
      <c r="WRG284" s="755"/>
      <c r="WRH284" s="755"/>
      <c r="WRI284" s="755"/>
      <c r="WRJ284" s="755"/>
      <c r="WRK284" s="755"/>
      <c r="WRL284" s="755"/>
      <c r="WRM284" s="755"/>
      <c r="WRN284" s="755"/>
      <c r="WRO284" s="755"/>
      <c r="WRP284" s="755"/>
      <c r="WRQ284" s="755"/>
      <c r="WRR284" s="755"/>
      <c r="WRS284" s="755"/>
      <c r="WRT284" s="755"/>
      <c r="WRU284" s="755"/>
      <c r="WRV284" s="755"/>
      <c r="WRW284" s="755"/>
      <c r="WRX284" s="755"/>
      <c r="WRY284" s="755"/>
      <c r="WRZ284" s="755"/>
      <c r="WSA284" s="755"/>
      <c r="WSB284" s="755"/>
      <c r="WSC284" s="755"/>
      <c r="WSD284" s="755"/>
      <c r="WSE284" s="755"/>
      <c r="WSF284" s="755"/>
      <c r="WSG284" s="755"/>
      <c r="WSH284" s="755"/>
      <c r="WSI284" s="755"/>
      <c r="WSJ284" s="755"/>
      <c r="WSK284" s="755"/>
      <c r="WSL284" s="755"/>
      <c r="WSM284" s="755"/>
      <c r="WSN284" s="755"/>
      <c r="WSO284" s="755"/>
      <c r="WSP284" s="755"/>
      <c r="WSQ284" s="755"/>
      <c r="WSR284" s="755"/>
      <c r="WSS284" s="755"/>
      <c r="WST284" s="755"/>
      <c r="WSU284" s="755"/>
      <c r="WSV284" s="755"/>
      <c r="WSW284" s="755"/>
      <c r="WSX284" s="755"/>
      <c r="WSY284" s="755"/>
      <c r="WSZ284" s="755"/>
      <c r="WTA284" s="755"/>
      <c r="WTB284" s="755"/>
      <c r="WTC284" s="755"/>
      <c r="WTD284" s="755"/>
      <c r="WTE284" s="755"/>
      <c r="WTF284" s="755"/>
      <c r="WTG284" s="755"/>
      <c r="WTH284" s="755"/>
      <c r="WTI284" s="755"/>
      <c r="WTJ284" s="755"/>
      <c r="WTK284" s="755"/>
      <c r="WTL284" s="755"/>
      <c r="WTM284" s="755"/>
      <c r="WTN284" s="755"/>
      <c r="WTO284" s="755"/>
      <c r="WTP284" s="755"/>
      <c r="WTQ284" s="755"/>
      <c r="WTR284" s="755"/>
      <c r="WTS284" s="755"/>
      <c r="WTT284" s="755"/>
      <c r="WTU284" s="755"/>
      <c r="WTV284" s="755"/>
      <c r="WTW284" s="755"/>
      <c r="WTX284" s="755"/>
      <c r="WTY284" s="755"/>
      <c r="WTZ284" s="755"/>
      <c r="WUA284" s="755"/>
      <c r="WUB284" s="755"/>
      <c r="WUC284" s="755"/>
      <c r="WUD284" s="755"/>
      <c r="WUE284" s="755"/>
      <c r="WUF284" s="755"/>
      <c r="WUG284" s="755"/>
      <c r="WUH284" s="755"/>
      <c r="WUI284" s="755"/>
      <c r="WUJ284" s="755"/>
      <c r="WUK284" s="755"/>
      <c r="WUL284" s="755"/>
      <c r="WUM284" s="755"/>
      <c r="WUN284" s="755"/>
      <c r="WUO284" s="755"/>
      <c r="WUP284" s="755"/>
      <c r="WUQ284" s="755"/>
      <c r="WUR284" s="755"/>
      <c r="WUS284" s="755"/>
      <c r="WUT284" s="755"/>
      <c r="WUU284" s="755"/>
      <c r="WUV284" s="755"/>
      <c r="WUW284" s="755"/>
      <c r="WUX284" s="755"/>
      <c r="WUY284" s="755"/>
      <c r="WUZ284" s="755"/>
      <c r="WVA284" s="755"/>
      <c r="WVB284" s="755"/>
      <c r="WVC284" s="755"/>
      <c r="WVD284" s="755"/>
      <c r="WVE284" s="755"/>
      <c r="WVF284" s="755"/>
      <c r="WVG284" s="755"/>
      <c r="WVH284" s="755"/>
      <c r="WVI284" s="755"/>
      <c r="WVJ284" s="755"/>
      <c r="WVK284" s="755"/>
      <c r="WVL284" s="755"/>
      <c r="WVM284" s="755"/>
      <c r="WVN284" s="755"/>
      <c r="WVO284" s="755"/>
      <c r="WVP284" s="755"/>
      <c r="WVQ284" s="755"/>
      <c r="WVR284" s="755"/>
      <c r="WVS284" s="755"/>
      <c r="WVT284" s="755"/>
      <c r="WVU284" s="755"/>
      <c r="WVV284" s="755"/>
      <c r="WVW284" s="755"/>
      <c r="WVX284" s="755"/>
      <c r="WVY284" s="755"/>
      <c r="WVZ284" s="755"/>
      <c r="WWA284" s="755"/>
      <c r="WWB284" s="755"/>
      <c r="WWC284" s="755"/>
      <c r="WWD284" s="755"/>
      <c r="WWE284" s="755"/>
      <c r="WWF284" s="755"/>
      <c r="WWG284" s="755"/>
      <c r="WWH284" s="755"/>
      <c r="WWI284" s="755"/>
      <c r="WWJ284" s="755"/>
      <c r="WWK284" s="755"/>
      <c r="WWL284" s="755"/>
      <c r="WWM284" s="755"/>
      <c r="WWN284" s="755"/>
      <c r="WWO284" s="755"/>
      <c r="WWP284" s="755"/>
      <c r="WWQ284" s="755"/>
      <c r="WWR284" s="755"/>
      <c r="WWS284" s="755"/>
      <c r="WWT284" s="755"/>
      <c r="WWU284" s="755"/>
      <c r="WWV284" s="755"/>
      <c r="WWW284" s="755"/>
      <c r="WWX284" s="755"/>
      <c r="WWY284" s="755"/>
      <c r="WWZ284" s="755"/>
      <c r="WXA284" s="755"/>
      <c r="WXB284" s="755"/>
      <c r="WXC284" s="755"/>
      <c r="WXD284" s="755"/>
      <c r="WXE284" s="755"/>
      <c r="WXF284" s="755"/>
      <c r="WXG284" s="755"/>
      <c r="WXH284" s="755"/>
      <c r="WXI284" s="755"/>
      <c r="WXJ284" s="755"/>
      <c r="WXK284" s="755"/>
      <c r="WXL284" s="755"/>
      <c r="WXM284" s="755"/>
      <c r="WXN284" s="755"/>
      <c r="WXO284" s="755"/>
      <c r="WXP284" s="755"/>
      <c r="WXQ284" s="755"/>
      <c r="WXR284" s="755"/>
      <c r="WXS284" s="755"/>
      <c r="WXT284" s="755"/>
      <c r="WXU284" s="755"/>
      <c r="WXV284" s="755"/>
      <c r="WXW284" s="755"/>
      <c r="WXX284" s="755"/>
      <c r="WXY284" s="755"/>
      <c r="WXZ284" s="755"/>
      <c r="WYA284" s="755"/>
      <c r="WYB284" s="755"/>
      <c r="WYC284" s="755"/>
      <c r="WYD284" s="755"/>
      <c r="WYE284" s="755"/>
      <c r="WYF284" s="755"/>
      <c r="WYG284" s="755"/>
      <c r="WYH284" s="755"/>
      <c r="WYI284" s="755"/>
      <c r="WYJ284" s="755"/>
      <c r="WYK284" s="755"/>
      <c r="WYL284" s="755"/>
      <c r="WYM284" s="755"/>
      <c r="WYN284" s="755"/>
      <c r="WYO284" s="755"/>
      <c r="WYP284" s="755"/>
      <c r="WYQ284" s="755"/>
      <c r="WYR284" s="755"/>
      <c r="WYS284" s="755"/>
      <c r="WYT284" s="755"/>
      <c r="WYU284" s="755"/>
      <c r="WYV284" s="755"/>
      <c r="WYW284" s="755"/>
      <c r="WYX284" s="755"/>
      <c r="WYY284" s="755"/>
      <c r="WYZ284" s="755"/>
      <c r="WZA284" s="755"/>
      <c r="WZB284" s="755"/>
      <c r="WZC284" s="755"/>
      <c r="WZD284" s="755"/>
      <c r="WZE284" s="755"/>
      <c r="WZF284" s="755"/>
      <c r="WZG284" s="755"/>
      <c r="WZH284" s="755"/>
      <c r="WZI284" s="755"/>
      <c r="WZJ284" s="755"/>
      <c r="WZK284" s="755"/>
      <c r="WZL284" s="755"/>
      <c r="WZM284" s="755"/>
      <c r="WZN284" s="755"/>
      <c r="WZO284" s="755"/>
      <c r="WZP284" s="755"/>
      <c r="WZQ284" s="755"/>
      <c r="WZR284" s="755"/>
      <c r="WZS284" s="755"/>
      <c r="WZT284" s="755"/>
      <c r="WZU284" s="755"/>
      <c r="WZV284" s="755"/>
      <c r="WZW284" s="755"/>
      <c r="WZX284" s="755"/>
      <c r="WZY284" s="755"/>
      <c r="WZZ284" s="755"/>
      <c r="XAA284" s="755"/>
      <c r="XAB284" s="755"/>
      <c r="XAC284" s="755"/>
      <c r="XAD284" s="755"/>
      <c r="XAE284" s="755"/>
      <c r="XAF284" s="755"/>
      <c r="XAG284" s="755"/>
      <c r="XAH284" s="755"/>
      <c r="XAI284" s="755"/>
      <c r="XAJ284" s="755"/>
      <c r="XAK284" s="755"/>
      <c r="XAL284" s="755"/>
      <c r="XAM284" s="755"/>
      <c r="XAN284" s="755"/>
      <c r="XAO284" s="755"/>
      <c r="XAP284" s="755"/>
      <c r="XAQ284" s="755"/>
      <c r="XAR284" s="755"/>
      <c r="XAS284" s="755"/>
      <c r="XAT284" s="755"/>
      <c r="XAU284" s="755"/>
      <c r="XAV284" s="755"/>
      <c r="XAW284" s="755"/>
      <c r="XAX284" s="755"/>
      <c r="XAY284" s="755"/>
      <c r="XAZ284" s="755"/>
      <c r="XBA284" s="755"/>
      <c r="XBB284" s="755"/>
      <c r="XBC284" s="755"/>
      <c r="XBD284" s="755"/>
      <c r="XBE284" s="755"/>
      <c r="XBF284" s="755"/>
      <c r="XBG284" s="755"/>
      <c r="XBH284" s="755"/>
      <c r="XBI284" s="755"/>
      <c r="XBJ284" s="755"/>
      <c r="XBK284" s="755"/>
      <c r="XBL284" s="755"/>
      <c r="XBM284" s="755"/>
      <c r="XBN284" s="755"/>
      <c r="XBO284" s="755"/>
      <c r="XBP284" s="755"/>
      <c r="XBQ284" s="755"/>
      <c r="XBR284" s="755"/>
      <c r="XBS284" s="755"/>
      <c r="XBT284" s="755"/>
      <c r="XBU284" s="755"/>
      <c r="XBV284" s="755"/>
      <c r="XBW284" s="755"/>
      <c r="XBX284" s="755"/>
      <c r="XBY284" s="755"/>
      <c r="XBZ284" s="755"/>
      <c r="XCA284" s="755"/>
      <c r="XCB284" s="755"/>
      <c r="XCC284" s="755"/>
      <c r="XCD284" s="755"/>
      <c r="XCE284" s="755"/>
      <c r="XCF284" s="755"/>
      <c r="XCG284" s="755"/>
      <c r="XCH284" s="755"/>
      <c r="XCI284" s="755"/>
      <c r="XCJ284" s="755"/>
      <c r="XCK284" s="755"/>
      <c r="XCL284" s="755"/>
      <c r="XCM284" s="755"/>
      <c r="XCN284" s="755"/>
      <c r="XCO284" s="755"/>
      <c r="XCP284" s="755"/>
      <c r="XCQ284" s="755"/>
      <c r="XCR284" s="755"/>
      <c r="XCS284" s="755"/>
      <c r="XCT284" s="755"/>
      <c r="XCU284" s="755"/>
      <c r="XCV284" s="755"/>
      <c r="XCW284" s="755"/>
      <c r="XCX284" s="755"/>
      <c r="XCY284" s="755"/>
      <c r="XCZ284" s="755"/>
      <c r="XDA284" s="755"/>
      <c r="XDB284" s="755"/>
      <c r="XDC284" s="755"/>
      <c r="XDD284" s="755"/>
      <c r="XDE284" s="755"/>
      <c r="XDF284" s="755"/>
      <c r="XDG284" s="755"/>
      <c r="XDH284" s="755"/>
      <c r="XDI284" s="755"/>
      <c r="XDJ284" s="755"/>
      <c r="XDK284" s="755"/>
      <c r="XDL284" s="755"/>
      <c r="XDM284" s="755"/>
      <c r="XDN284" s="755"/>
      <c r="XDO284" s="755"/>
      <c r="XDP284" s="755"/>
      <c r="XDQ284" s="755"/>
      <c r="XDR284" s="755"/>
      <c r="XDS284" s="755"/>
      <c r="XDT284" s="755"/>
      <c r="XDU284" s="755"/>
      <c r="XDV284" s="755"/>
      <c r="XDW284" s="755"/>
      <c r="XDX284" s="755"/>
      <c r="XDY284" s="755"/>
      <c r="XDZ284" s="755"/>
      <c r="XEA284" s="755"/>
      <c r="XEB284" s="755"/>
      <c r="XEC284" s="755"/>
      <c r="XED284" s="755"/>
      <c r="XEE284" s="755"/>
      <c r="XEF284" s="755"/>
      <c r="XEG284" s="755"/>
      <c r="XEH284" s="755"/>
      <c r="XEI284" s="755"/>
      <c r="XEJ284" s="755"/>
      <c r="XEK284" s="755"/>
      <c r="XEL284" s="755"/>
      <c r="XEM284" s="755"/>
      <c r="XEN284" s="755"/>
      <c r="XEO284" s="755"/>
      <c r="XEP284" s="755"/>
      <c r="XEQ284" s="755"/>
      <c r="XER284" s="755"/>
      <c r="XES284" s="755"/>
      <c r="XET284" s="755"/>
      <c r="XEU284" s="755"/>
      <c r="XEV284" s="755"/>
      <c r="XEW284" s="755"/>
      <c r="XEX284" s="755"/>
      <c r="XEY284" s="755"/>
      <c r="XEZ284" s="755"/>
      <c r="XFA284" s="755"/>
    </row>
    <row r="285" spans="1:16381" s="248" customFormat="1" ht="15" customHeight="1" x14ac:dyDescent="0.25">
      <c r="A285" s="837"/>
      <c r="B285" s="357" t="s">
        <v>1847</v>
      </c>
      <c r="C285" s="2129" t="str">
        <f>CONCATENATE('CCR and CVA'!F60, " : ", 'CCR and CVA'!B61)</f>
        <v>Check: Col D will be ignored if flags on General Info rows 37 and 38 are set to "No", respectively : Advanced approach</v>
      </c>
      <c r="D285" s="352"/>
      <c r="E285" s="352"/>
      <c r="F285" s="352"/>
      <c r="G285" s="847" t="str">
        <f>'CCR and CVA'!F61</f>
        <v/>
      </c>
      <c r="H285" s="352"/>
      <c r="I285" s="349"/>
      <c r="J285" s="755"/>
      <c r="K285" s="755"/>
      <c r="L285" s="755"/>
      <c r="M285" s="755"/>
      <c r="N285" s="755"/>
      <c r="O285" s="755"/>
      <c r="P285" s="755"/>
      <c r="Q285" s="755"/>
      <c r="R285" s="755"/>
      <c r="S285" s="755"/>
      <c r="T285" s="755"/>
      <c r="U285" s="755"/>
      <c r="V285" s="755"/>
      <c r="W285" s="755"/>
      <c r="X285" s="755"/>
      <c r="Y285" s="755"/>
      <c r="Z285" s="755"/>
      <c r="AA285" s="755"/>
      <c r="AB285" s="755"/>
      <c r="AC285" s="755"/>
      <c r="AD285" s="755"/>
      <c r="AE285" s="755"/>
      <c r="AF285" s="755"/>
      <c r="AG285" s="755"/>
      <c r="AH285" s="755"/>
      <c r="AI285" s="755"/>
      <c r="AJ285" s="755"/>
      <c r="AK285" s="755"/>
      <c r="AL285" s="755"/>
      <c r="AM285" s="755"/>
      <c r="AN285" s="836"/>
      <c r="AO285" s="755"/>
      <c r="AP285" s="755"/>
      <c r="AQ285" s="755"/>
      <c r="AR285" s="755"/>
      <c r="AS285" s="755"/>
      <c r="AT285" s="755"/>
      <c r="AU285" s="755"/>
      <c r="AV285" s="755"/>
      <c r="AW285" s="755"/>
      <c r="AX285" s="755"/>
      <c r="AY285" s="755"/>
      <c r="AZ285" s="755"/>
      <c r="BA285" s="755"/>
      <c r="BB285" s="755"/>
      <c r="BC285" s="755"/>
      <c r="BD285" s="755"/>
      <c r="BE285" s="755"/>
      <c r="BF285" s="755"/>
      <c r="BG285" s="755"/>
      <c r="BH285" s="755"/>
      <c r="BI285" s="755"/>
      <c r="BJ285" s="755"/>
      <c r="BK285" s="755"/>
      <c r="BL285" s="755"/>
      <c r="BM285" s="755"/>
      <c r="BN285" s="755"/>
      <c r="BO285" s="755"/>
      <c r="BP285" s="755"/>
      <c r="BQ285" s="755"/>
      <c r="BR285" s="755"/>
      <c r="BS285" s="755"/>
      <c r="BT285" s="755"/>
      <c r="BU285" s="755"/>
      <c r="BV285" s="755"/>
      <c r="BW285" s="755"/>
      <c r="BX285" s="755"/>
      <c r="BY285" s="755"/>
      <c r="BZ285" s="755"/>
      <c r="CA285" s="755"/>
      <c r="CB285" s="755"/>
      <c r="CC285" s="755"/>
      <c r="CD285" s="755"/>
      <c r="CE285" s="755"/>
      <c r="CF285" s="755"/>
      <c r="CG285" s="755"/>
      <c r="CH285" s="755"/>
      <c r="CI285" s="755"/>
      <c r="CJ285" s="755"/>
      <c r="CK285" s="755"/>
      <c r="CL285" s="755"/>
      <c r="CM285" s="755"/>
      <c r="CN285" s="755"/>
      <c r="CO285" s="755"/>
      <c r="CP285" s="755"/>
      <c r="CQ285" s="755"/>
      <c r="CR285" s="755"/>
      <c r="CS285" s="755"/>
      <c r="CT285" s="755"/>
      <c r="CU285" s="755"/>
      <c r="CV285" s="755"/>
      <c r="CW285" s="755"/>
      <c r="CX285" s="755"/>
      <c r="CY285" s="755"/>
      <c r="CZ285" s="755"/>
      <c r="DA285" s="755"/>
      <c r="DB285" s="755"/>
      <c r="DC285" s="755"/>
      <c r="DD285" s="755"/>
      <c r="DE285" s="755"/>
      <c r="DF285" s="755"/>
      <c r="DG285" s="755"/>
      <c r="DH285" s="755"/>
      <c r="DI285" s="755"/>
      <c r="DJ285" s="755"/>
      <c r="DK285" s="755"/>
      <c r="DL285" s="755"/>
      <c r="DM285" s="755"/>
      <c r="DN285" s="755"/>
      <c r="DO285" s="755"/>
      <c r="DP285" s="755"/>
      <c r="DQ285" s="755"/>
      <c r="DR285" s="755"/>
      <c r="DS285" s="755"/>
      <c r="DT285" s="755"/>
      <c r="DU285" s="755"/>
      <c r="DV285" s="755"/>
      <c r="DW285" s="755"/>
      <c r="DX285" s="755"/>
      <c r="DY285" s="755"/>
      <c r="DZ285" s="755"/>
      <c r="EA285" s="755"/>
      <c r="EB285" s="755"/>
      <c r="EC285" s="755"/>
      <c r="ED285" s="755"/>
      <c r="EE285" s="755"/>
      <c r="EF285" s="755"/>
      <c r="EG285" s="755"/>
      <c r="EH285" s="755"/>
      <c r="EI285" s="755"/>
      <c r="EJ285" s="755"/>
      <c r="EK285" s="755"/>
      <c r="EL285" s="755"/>
      <c r="EM285" s="755"/>
      <c r="EN285" s="755"/>
      <c r="EO285" s="755"/>
      <c r="EP285" s="755"/>
      <c r="EQ285" s="755"/>
      <c r="ER285" s="755"/>
      <c r="ES285" s="755"/>
      <c r="ET285" s="755"/>
      <c r="EU285" s="755"/>
      <c r="EV285" s="755"/>
      <c r="EW285" s="755"/>
      <c r="EX285" s="755"/>
      <c r="EY285" s="755"/>
      <c r="EZ285" s="755"/>
      <c r="FA285" s="755"/>
      <c r="FB285" s="755"/>
      <c r="FC285" s="755"/>
      <c r="FD285" s="755"/>
      <c r="FE285" s="755"/>
      <c r="FF285" s="755"/>
      <c r="FG285" s="755"/>
      <c r="FH285" s="755"/>
      <c r="FI285" s="755"/>
      <c r="FJ285" s="755"/>
      <c r="FK285" s="755"/>
      <c r="FL285" s="755"/>
      <c r="FM285" s="755"/>
      <c r="FN285" s="755"/>
      <c r="FO285" s="755"/>
      <c r="FP285" s="755"/>
      <c r="FQ285" s="755"/>
      <c r="FR285" s="755"/>
      <c r="FS285" s="755"/>
      <c r="FT285" s="755"/>
      <c r="FU285" s="755"/>
      <c r="FV285" s="755"/>
      <c r="FW285" s="755"/>
      <c r="FX285" s="755"/>
      <c r="FY285" s="755"/>
      <c r="FZ285" s="755"/>
      <c r="GA285" s="755"/>
      <c r="GB285" s="755"/>
      <c r="GC285" s="755"/>
      <c r="GD285" s="755"/>
      <c r="GE285" s="755"/>
      <c r="GF285" s="755"/>
      <c r="GG285" s="755"/>
      <c r="GH285" s="755"/>
      <c r="GI285" s="755"/>
      <c r="GJ285" s="755"/>
      <c r="GK285" s="755"/>
      <c r="GL285" s="755"/>
      <c r="GM285" s="755"/>
      <c r="GN285" s="755"/>
      <c r="GO285" s="755"/>
      <c r="GP285" s="755"/>
      <c r="GQ285" s="755"/>
      <c r="GR285" s="755"/>
      <c r="GS285" s="755"/>
      <c r="GT285" s="755"/>
      <c r="GU285" s="755"/>
      <c r="GV285" s="755"/>
      <c r="GW285" s="755"/>
      <c r="GX285" s="755"/>
      <c r="GY285" s="755"/>
      <c r="GZ285" s="755"/>
      <c r="HA285" s="755"/>
      <c r="HB285" s="755"/>
      <c r="HC285" s="755"/>
      <c r="HD285" s="755"/>
      <c r="HE285" s="755"/>
      <c r="HF285" s="755"/>
      <c r="HG285" s="755"/>
      <c r="HH285" s="755"/>
      <c r="HI285" s="755"/>
      <c r="HJ285" s="755"/>
      <c r="HK285" s="755"/>
      <c r="HL285" s="755"/>
      <c r="HM285" s="755"/>
      <c r="HN285" s="755"/>
      <c r="HO285" s="755"/>
      <c r="HP285" s="755"/>
      <c r="HQ285" s="755"/>
      <c r="HR285" s="755"/>
      <c r="HS285" s="755"/>
      <c r="HT285" s="755"/>
      <c r="HU285" s="755"/>
      <c r="HV285" s="755"/>
      <c r="HW285" s="755"/>
      <c r="HX285" s="755"/>
      <c r="HY285" s="755"/>
      <c r="HZ285" s="755"/>
      <c r="IA285" s="755"/>
      <c r="IB285" s="755"/>
      <c r="IC285" s="755"/>
      <c r="ID285" s="755"/>
      <c r="IE285" s="755"/>
      <c r="IF285" s="755"/>
      <c r="IG285" s="755"/>
      <c r="IH285" s="755"/>
      <c r="II285" s="755"/>
      <c r="IJ285" s="755"/>
      <c r="IK285" s="755"/>
      <c r="IL285" s="755"/>
      <c r="IM285" s="755"/>
      <c r="IN285" s="755"/>
      <c r="IO285" s="755"/>
      <c r="IP285" s="755"/>
      <c r="IQ285" s="755"/>
      <c r="IR285" s="755"/>
      <c r="IS285" s="755"/>
      <c r="IT285" s="755"/>
      <c r="IU285" s="755"/>
      <c r="IV285" s="755"/>
      <c r="IW285" s="755"/>
      <c r="IX285" s="755"/>
      <c r="IY285" s="755"/>
      <c r="IZ285" s="755"/>
      <c r="JA285" s="755"/>
      <c r="JB285" s="755"/>
      <c r="JC285" s="755"/>
      <c r="JD285" s="755"/>
      <c r="JE285" s="755"/>
      <c r="JF285" s="755"/>
      <c r="JG285" s="755"/>
      <c r="JH285" s="755"/>
      <c r="JI285" s="755"/>
      <c r="JJ285" s="755"/>
      <c r="JK285" s="755"/>
      <c r="JL285" s="755"/>
      <c r="JM285" s="755"/>
      <c r="JN285" s="755"/>
      <c r="JO285" s="755"/>
      <c r="JP285" s="755"/>
      <c r="JQ285" s="755"/>
      <c r="JR285" s="755"/>
      <c r="JS285" s="755"/>
      <c r="JT285" s="755"/>
      <c r="JU285" s="755"/>
      <c r="JV285" s="755"/>
      <c r="JW285" s="755"/>
      <c r="JX285" s="755"/>
      <c r="JY285" s="755"/>
      <c r="JZ285" s="755"/>
      <c r="KA285" s="755"/>
      <c r="KB285" s="755"/>
      <c r="KC285" s="755"/>
      <c r="KD285" s="755"/>
      <c r="KE285" s="755"/>
      <c r="KF285" s="755"/>
      <c r="KG285" s="755"/>
      <c r="KH285" s="755"/>
      <c r="KI285" s="755"/>
      <c r="KJ285" s="755"/>
      <c r="KK285" s="755"/>
      <c r="KL285" s="755"/>
      <c r="KM285" s="755"/>
      <c r="KN285" s="755"/>
      <c r="KO285" s="755"/>
      <c r="KP285" s="755"/>
      <c r="KQ285" s="755"/>
      <c r="KR285" s="755"/>
      <c r="KS285" s="755"/>
      <c r="KT285" s="755"/>
      <c r="KU285" s="755"/>
      <c r="KV285" s="755"/>
      <c r="KW285" s="755"/>
      <c r="KX285" s="755"/>
      <c r="KY285" s="755"/>
      <c r="KZ285" s="755"/>
      <c r="LA285" s="755"/>
      <c r="LB285" s="755"/>
      <c r="LC285" s="755"/>
      <c r="LD285" s="755"/>
      <c r="LE285" s="755"/>
      <c r="LF285" s="755"/>
      <c r="LG285" s="755"/>
      <c r="LH285" s="755"/>
      <c r="LI285" s="755"/>
      <c r="LJ285" s="755"/>
      <c r="LK285" s="755"/>
      <c r="LL285" s="755"/>
      <c r="LM285" s="755"/>
      <c r="LN285" s="755"/>
      <c r="LO285" s="755"/>
      <c r="LP285" s="755"/>
      <c r="LQ285" s="755"/>
      <c r="LR285" s="755"/>
      <c r="LS285" s="755"/>
      <c r="LT285" s="755"/>
      <c r="LU285" s="755"/>
      <c r="LV285" s="755"/>
      <c r="LW285" s="755"/>
      <c r="LX285" s="755"/>
      <c r="LY285" s="755"/>
      <c r="LZ285" s="755"/>
      <c r="MA285" s="755"/>
      <c r="MB285" s="755"/>
      <c r="MC285" s="755"/>
      <c r="MD285" s="755"/>
      <c r="ME285" s="755"/>
      <c r="MF285" s="755"/>
      <c r="MG285" s="755"/>
      <c r="MH285" s="755"/>
      <c r="MI285" s="755"/>
      <c r="MJ285" s="755"/>
      <c r="MK285" s="755"/>
      <c r="ML285" s="755"/>
      <c r="MM285" s="755"/>
      <c r="MN285" s="755"/>
      <c r="MO285" s="755"/>
      <c r="MP285" s="755"/>
      <c r="MQ285" s="755"/>
      <c r="MR285" s="755"/>
      <c r="MS285" s="755"/>
      <c r="MT285" s="755"/>
      <c r="MU285" s="755"/>
      <c r="MV285" s="755"/>
      <c r="MW285" s="755"/>
      <c r="MX285" s="755"/>
      <c r="MY285" s="755"/>
      <c r="MZ285" s="755"/>
      <c r="NA285" s="755"/>
      <c r="NB285" s="755"/>
      <c r="NC285" s="755"/>
      <c r="ND285" s="755"/>
      <c r="NE285" s="755"/>
      <c r="NF285" s="755"/>
      <c r="NG285" s="755"/>
      <c r="NH285" s="755"/>
      <c r="NI285" s="755"/>
      <c r="NJ285" s="755"/>
      <c r="NK285" s="755"/>
      <c r="NL285" s="755"/>
      <c r="NM285" s="755"/>
      <c r="NN285" s="755"/>
      <c r="NO285" s="755"/>
      <c r="NP285" s="755"/>
      <c r="NQ285" s="755"/>
      <c r="NR285" s="755"/>
      <c r="NS285" s="755"/>
      <c r="NT285" s="755"/>
      <c r="NU285" s="755"/>
      <c r="NV285" s="755"/>
      <c r="NW285" s="755"/>
      <c r="NX285" s="755"/>
      <c r="NY285" s="755"/>
      <c r="NZ285" s="755"/>
      <c r="OA285" s="755"/>
      <c r="OB285" s="755"/>
      <c r="OC285" s="755"/>
      <c r="OD285" s="755"/>
      <c r="OE285" s="755"/>
      <c r="OF285" s="755"/>
      <c r="OG285" s="755"/>
      <c r="OH285" s="755"/>
      <c r="OI285" s="755"/>
      <c r="OJ285" s="755"/>
      <c r="OK285" s="755"/>
      <c r="OL285" s="755"/>
      <c r="OM285" s="755"/>
      <c r="ON285" s="755"/>
      <c r="OO285" s="755"/>
      <c r="OP285" s="755"/>
      <c r="OQ285" s="755"/>
      <c r="OR285" s="755"/>
      <c r="OS285" s="755"/>
      <c r="OT285" s="755"/>
      <c r="OU285" s="755"/>
      <c r="OV285" s="755"/>
      <c r="OW285" s="755"/>
      <c r="OX285" s="755"/>
      <c r="OY285" s="755"/>
      <c r="OZ285" s="755"/>
      <c r="PA285" s="755"/>
      <c r="PB285" s="755"/>
      <c r="PC285" s="755"/>
      <c r="PD285" s="755"/>
      <c r="PE285" s="755"/>
      <c r="PF285" s="755"/>
      <c r="PG285" s="755"/>
      <c r="PH285" s="755"/>
      <c r="PI285" s="755"/>
      <c r="PJ285" s="755"/>
      <c r="PK285" s="755"/>
      <c r="PL285" s="755"/>
      <c r="PM285" s="755"/>
      <c r="PN285" s="755"/>
      <c r="PO285" s="755"/>
      <c r="PP285" s="755"/>
      <c r="PQ285" s="755"/>
      <c r="PR285" s="755"/>
      <c r="PS285" s="755"/>
      <c r="PT285" s="755"/>
      <c r="PU285" s="755"/>
      <c r="PV285" s="755"/>
      <c r="PW285" s="755"/>
      <c r="PX285" s="755"/>
      <c r="PY285" s="755"/>
      <c r="PZ285" s="755"/>
      <c r="QA285" s="755"/>
      <c r="QB285" s="755"/>
      <c r="QC285" s="755"/>
      <c r="QD285" s="755"/>
      <c r="QE285" s="755"/>
      <c r="QF285" s="755"/>
      <c r="QG285" s="755"/>
      <c r="QH285" s="755"/>
      <c r="QI285" s="755"/>
      <c r="QJ285" s="755"/>
      <c r="QK285" s="755"/>
      <c r="QL285" s="755"/>
      <c r="QM285" s="755"/>
      <c r="QN285" s="755"/>
      <c r="QO285" s="755"/>
      <c r="QP285" s="755"/>
      <c r="QQ285" s="755"/>
      <c r="QR285" s="755"/>
      <c r="QS285" s="755"/>
      <c r="QT285" s="755"/>
      <c r="QU285" s="755"/>
      <c r="QV285" s="755"/>
      <c r="QW285" s="755"/>
      <c r="QX285" s="755"/>
      <c r="QY285" s="755"/>
      <c r="QZ285" s="755"/>
      <c r="RA285" s="755"/>
      <c r="RB285" s="755"/>
      <c r="RC285" s="755"/>
      <c r="RD285" s="755"/>
      <c r="RE285" s="755"/>
      <c r="RF285" s="755"/>
      <c r="RG285" s="755"/>
      <c r="RH285" s="755"/>
      <c r="RI285" s="755"/>
      <c r="RJ285" s="755"/>
      <c r="RK285" s="755"/>
      <c r="RL285" s="755"/>
      <c r="RM285" s="755"/>
      <c r="RN285" s="755"/>
      <c r="RO285" s="755"/>
      <c r="RP285" s="755"/>
      <c r="RQ285" s="755"/>
      <c r="RR285" s="755"/>
      <c r="RS285" s="755"/>
      <c r="RT285" s="755"/>
      <c r="RU285" s="755"/>
      <c r="RV285" s="755"/>
      <c r="RW285" s="755"/>
      <c r="RX285" s="755"/>
      <c r="RY285" s="755"/>
      <c r="RZ285" s="755"/>
      <c r="SA285" s="755"/>
      <c r="SB285" s="755"/>
      <c r="SC285" s="755"/>
      <c r="SD285" s="755"/>
      <c r="SE285" s="755"/>
      <c r="SF285" s="755"/>
      <c r="SG285" s="755"/>
      <c r="SH285" s="755"/>
      <c r="SI285" s="755"/>
      <c r="SJ285" s="755"/>
      <c r="SK285" s="755"/>
      <c r="SL285" s="755"/>
      <c r="SM285" s="755"/>
      <c r="SN285" s="755"/>
      <c r="SO285" s="755"/>
      <c r="SP285" s="755"/>
      <c r="SQ285" s="755"/>
      <c r="SR285" s="755"/>
      <c r="SS285" s="755"/>
      <c r="ST285" s="755"/>
      <c r="SU285" s="755"/>
      <c r="SV285" s="755"/>
      <c r="SW285" s="755"/>
      <c r="SX285" s="755"/>
      <c r="SY285" s="755"/>
      <c r="SZ285" s="755"/>
      <c r="TA285" s="755"/>
      <c r="TB285" s="755"/>
      <c r="TC285" s="755"/>
      <c r="TD285" s="755"/>
      <c r="TE285" s="755"/>
      <c r="TF285" s="755"/>
      <c r="TG285" s="755"/>
      <c r="TH285" s="755"/>
      <c r="TI285" s="755"/>
      <c r="TJ285" s="755"/>
      <c r="TK285" s="755"/>
      <c r="TL285" s="755"/>
      <c r="TM285" s="755"/>
      <c r="TN285" s="755"/>
      <c r="TO285" s="755"/>
      <c r="TP285" s="755"/>
      <c r="TQ285" s="755"/>
      <c r="TR285" s="755"/>
      <c r="TS285" s="755"/>
      <c r="TT285" s="755"/>
      <c r="TU285" s="755"/>
      <c r="TV285" s="755"/>
      <c r="TW285" s="755"/>
      <c r="TX285" s="755"/>
      <c r="TY285" s="755"/>
      <c r="TZ285" s="755"/>
      <c r="UA285" s="755"/>
      <c r="UB285" s="755"/>
      <c r="UC285" s="755"/>
      <c r="UD285" s="755"/>
      <c r="UE285" s="755"/>
      <c r="UF285" s="755"/>
      <c r="UG285" s="755"/>
      <c r="UH285" s="755"/>
      <c r="UI285" s="755"/>
      <c r="UJ285" s="755"/>
      <c r="UK285" s="755"/>
      <c r="UL285" s="755"/>
      <c r="UM285" s="755"/>
      <c r="UN285" s="755"/>
      <c r="UO285" s="755"/>
      <c r="UP285" s="755"/>
      <c r="UQ285" s="755"/>
      <c r="UR285" s="755"/>
      <c r="US285" s="755"/>
      <c r="UT285" s="755"/>
      <c r="UU285" s="755"/>
      <c r="UV285" s="755"/>
      <c r="UW285" s="755"/>
      <c r="UX285" s="755"/>
      <c r="UY285" s="755"/>
      <c r="UZ285" s="755"/>
      <c r="VA285" s="755"/>
      <c r="VB285" s="755"/>
      <c r="VC285" s="755"/>
      <c r="VD285" s="755"/>
      <c r="VE285" s="755"/>
      <c r="VF285" s="755"/>
      <c r="VG285" s="755"/>
      <c r="VH285" s="755"/>
      <c r="VI285" s="755"/>
      <c r="VJ285" s="755"/>
      <c r="VK285" s="755"/>
      <c r="VL285" s="755"/>
      <c r="VM285" s="755"/>
      <c r="VN285" s="755"/>
      <c r="VO285" s="755"/>
      <c r="VP285" s="755"/>
      <c r="VQ285" s="755"/>
      <c r="VR285" s="755"/>
      <c r="VS285" s="755"/>
      <c r="VT285" s="755"/>
      <c r="VU285" s="755"/>
      <c r="VV285" s="755"/>
      <c r="VW285" s="755"/>
      <c r="VX285" s="755"/>
      <c r="VY285" s="755"/>
      <c r="VZ285" s="755"/>
      <c r="WA285" s="755"/>
      <c r="WB285" s="755"/>
      <c r="WC285" s="755"/>
      <c r="WD285" s="755"/>
      <c r="WE285" s="755"/>
      <c r="WF285" s="755"/>
      <c r="WG285" s="755"/>
      <c r="WH285" s="755"/>
      <c r="WI285" s="755"/>
      <c r="WJ285" s="755"/>
      <c r="WK285" s="755"/>
      <c r="WL285" s="755"/>
      <c r="WM285" s="755"/>
      <c r="WN285" s="755"/>
      <c r="WO285" s="755"/>
      <c r="WP285" s="755"/>
      <c r="WQ285" s="755"/>
      <c r="WR285" s="755"/>
      <c r="WS285" s="755"/>
      <c r="WT285" s="755"/>
      <c r="WU285" s="755"/>
      <c r="WV285" s="755"/>
      <c r="WW285" s="755"/>
      <c r="WX285" s="755"/>
      <c r="WY285" s="755"/>
      <c r="WZ285" s="755"/>
      <c r="XA285" s="755"/>
      <c r="XB285" s="755"/>
      <c r="XC285" s="755"/>
      <c r="XD285" s="755"/>
      <c r="XE285" s="755"/>
      <c r="XF285" s="755"/>
      <c r="XG285" s="755"/>
      <c r="XH285" s="755"/>
      <c r="XI285" s="755"/>
      <c r="XJ285" s="755"/>
      <c r="XK285" s="755"/>
      <c r="XL285" s="755"/>
      <c r="XM285" s="755"/>
      <c r="XN285" s="755"/>
      <c r="XO285" s="755"/>
      <c r="XP285" s="755"/>
      <c r="XQ285" s="755"/>
      <c r="XR285" s="755"/>
      <c r="XS285" s="755"/>
      <c r="XT285" s="755"/>
      <c r="XU285" s="755"/>
      <c r="XV285" s="755"/>
      <c r="XW285" s="755"/>
      <c r="XX285" s="755"/>
      <c r="XY285" s="755"/>
      <c r="XZ285" s="755"/>
      <c r="YA285" s="755"/>
      <c r="YB285" s="755"/>
      <c r="YC285" s="755"/>
      <c r="YD285" s="755"/>
      <c r="YE285" s="755"/>
      <c r="YF285" s="755"/>
      <c r="YG285" s="755"/>
      <c r="YH285" s="755"/>
      <c r="YI285" s="755"/>
      <c r="YJ285" s="755"/>
      <c r="YK285" s="755"/>
      <c r="YL285" s="755"/>
      <c r="YM285" s="755"/>
      <c r="YN285" s="755"/>
      <c r="YO285" s="755"/>
      <c r="YP285" s="755"/>
      <c r="YQ285" s="755"/>
      <c r="YR285" s="755"/>
      <c r="YS285" s="755"/>
      <c r="YT285" s="755"/>
      <c r="YU285" s="755"/>
      <c r="YV285" s="755"/>
      <c r="YW285" s="755"/>
      <c r="YX285" s="755"/>
      <c r="YY285" s="755"/>
      <c r="YZ285" s="755"/>
      <c r="ZA285" s="755"/>
      <c r="ZB285" s="755"/>
      <c r="ZC285" s="755"/>
      <c r="ZD285" s="755"/>
      <c r="ZE285" s="755"/>
      <c r="ZF285" s="755"/>
      <c r="ZG285" s="755"/>
      <c r="ZH285" s="755"/>
      <c r="ZI285" s="755"/>
      <c r="ZJ285" s="755"/>
      <c r="ZK285" s="755"/>
      <c r="ZL285" s="755"/>
      <c r="ZM285" s="755"/>
      <c r="ZN285" s="755"/>
      <c r="ZO285" s="755"/>
      <c r="ZP285" s="755"/>
      <c r="ZQ285" s="755"/>
      <c r="ZR285" s="755"/>
      <c r="ZS285" s="755"/>
      <c r="ZT285" s="755"/>
      <c r="ZU285" s="755"/>
      <c r="ZV285" s="755"/>
      <c r="ZW285" s="755"/>
      <c r="ZX285" s="755"/>
      <c r="ZY285" s="755"/>
      <c r="ZZ285" s="755"/>
      <c r="AAA285" s="755"/>
      <c r="AAB285" s="755"/>
      <c r="AAC285" s="755"/>
      <c r="AAD285" s="755"/>
      <c r="AAE285" s="755"/>
      <c r="AAF285" s="755"/>
      <c r="AAG285" s="755"/>
      <c r="AAH285" s="755"/>
      <c r="AAI285" s="755"/>
      <c r="AAJ285" s="755"/>
      <c r="AAK285" s="755"/>
      <c r="AAL285" s="755"/>
      <c r="AAM285" s="755"/>
      <c r="AAN285" s="755"/>
      <c r="AAO285" s="755"/>
      <c r="AAP285" s="755"/>
      <c r="AAQ285" s="755"/>
      <c r="AAR285" s="755"/>
      <c r="AAS285" s="755"/>
      <c r="AAT285" s="755"/>
      <c r="AAU285" s="755"/>
      <c r="AAV285" s="755"/>
      <c r="AAW285" s="755"/>
      <c r="AAX285" s="755"/>
      <c r="AAY285" s="755"/>
      <c r="AAZ285" s="755"/>
      <c r="ABA285" s="755"/>
      <c r="ABB285" s="755"/>
      <c r="ABC285" s="755"/>
      <c r="ABD285" s="755"/>
      <c r="ABE285" s="755"/>
      <c r="ABF285" s="755"/>
      <c r="ABG285" s="755"/>
      <c r="ABH285" s="755"/>
      <c r="ABI285" s="755"/>
      <c r="ABJ285" s="755"/>
      <c r="ABK285" s="755"/>
      <c r="ABL285" s="755"/>
      <c r="ABM285" s="755"/>
      <c r="ABN285" s="755"/>
      <c r="ABO285" s="755"/>
      <c r="ABP285" s="755"/>
      <c r="ABQ285" s="755"/>
      <c r="ABR285" s="755"/>
      <c r="ABS285" s="755"/>
      <c r="ABT285" s="755"/>
      <c r="ABU285" s="755"/>
      <c r="ABV285" s="755"/>
      <c r="ABW285" s="755"/>
      <c r="ABX285" s="755"/>
      <c r="ABY285" s="755"/>
      <c r="ABZ285" s="755"/>
      <c r="ACA285" s="755"/>
      <c r="ACB285" s="755"/>
      <c r="ACC285" s="755"/>
      <c r="ACD285" s="755"/>
      <c r="ACE285" s="755"/>
      <c r="ACF285" s="755"/>
      <c r="ACG285" s="755"/>
      <c r="ACH285" s="755"/>
      <c r="ACI285" s="755"/>
      <c r="ACJ285" s="755"/>
      <c r="ACK285" s="755"/>
      <c r="ACL285" s="755"/>
      <c r="ACM285" s="755"/>
      <c r="ACN285" s="755"/>
      <c r="ACO285" s="755"/>
      <c r="ACP285" s="755"/>
      <c r="ACQ285" s="755"/>
      <c r="ACR285" s="755"/>
      <c r="ACS285" s="755"/>
      <c r="ACT285" s="755"/>
      <c r="ACU285" s="755"/>
      <c r="ACV285" s="755"/>
      <c r="ACW285" s="755"/>
      <c r="ACX285" s="755"/>
      <c r="ACY285" s="755"/>
      <c r="ACZ285" s="755"/>
      <c r="ADA285" s="755"/>
      <c r="ADB285" s="755"/>
      <c r="ADC285" s="755"/>
      <c r="ADD285" s="755"/>
      <c r="ADE285" s="755"/>
      <c r="ADF285" s="755"/>
      <c r="ADG285" s="755"/>
      <c r="ADH285" s="755"/>
      <c r="ADI285" s="755"/>
      <c r="ADJ285" s="755"/>
      <c r="ADK285" s="755"/>
      <c r="ADL285" s="755"/>
      <c r="ADM285" s="755"/>
      <c r="ADN285" s="755"/>
      <c r="ADO285" s="755"/>
      <c r="ADP285" s="755"/>
      <c r="ADQ285" s="755"/>
      <c r="ADR285" s="755"/>
      <c r="ADS285" s="755"/>
      <c r="ADT285" s="755"/>
      <c r="ADU285" s="755"/>
      <c r="ADV285" s="755"/>
      <c r="ADW285" s="755"/>
      <c r="ADX285" s="755"/>
      <c r="ADY285" s="755"/>
      <c r="ADZ285" s="755"/>
      <c r="AEA285" s="755"/>
      <c r="AEB285" s="755"/>
      <c r="AEC285" s="755"/>
      <c r="AED285" s="755"/>
      <c r="AEE285" s="755"/>
      <c r="AEF285" s="755"/>
      <c r="AEG285" s="755"/>
      <c r="AEH285" s="755"/>
      <c r="AEI285" s="755"/>
      <c r="AEJ285" s="755"/>
      <c r="AEK285" s="755"/>
      <c r="AEL285" s="755"/>
      <c r="AEM285" s="755"/>
      <c r="AEN285" s="755"/>
      <c r="AEO285" s="755"/>
      <c r="AEP285" s="755"/>
      <c r="AEQ285" s="755"/>
      <c r="AER285" s="755"/>
      <c r="AES285" s="755"/>
      <c r="AET285" s="755"/>
      <c r="AEU285" s="755"/>
      <c r="AEV285" s="755"/>
      <c r="AEW285" s="755"/>
      <c r="AEX285" s="755"/>
      <c r="AEY285" s="755"/>
      <c r="AEZ285" s="755"/>
      <c r="AFA285" s="755"/>
      <c r="AFB285" s="755"/>
      <c r="AFC285" s="755"/>
      <c r="AFD285" s="755"/>
      <c r="AFE285" s="755"/>
      <c r="AFF285" s="755"/>
      <c r="AFG285" s="755"/>
      <c r="AFH285" s="755"/>
      <c r="AFI285" s="755"/>
      <c r="AFJ285" s="755"/>
      <c r="AFK285" s="755"/>
      <c r="AFL285" s="755"/>
      <c r="AFM285" s="755"/>
      <c r="AFN285" s="755"/>
      <c r="AFO285" s="755"/>
      <c r="AFP285" s="755"/>
      <c r="AFQ285" s="755"/>
      <c r="AFR285" s="755"/>
      <c r="AFS285" s="755"/>
      <c r="AFT285" s="755"/>
      <c r="AFU285" s="755"/>
      <c r="AFV285" s="755"/>
      <c r="AFW285" s="755"/>
      <c r="AFX285" s="755"/>
      <c r="AFY285" s="755"/>
      <c r="AFZ285" s="755"/>
      <c r="AGA285" s="755"/>
      <c r="AGB285" s="755"/>
      <c r="AGC285" s="755"/>
      <c r="AGD285" s="755"/>
      <c r="AGE285" s="755"/>
      <c r="AGF285" s="755"/>
      <c r="AGG285" s="755"/>
      <c r="AGH285" s="755"/>
      <c r="AGI285" s="755"/>
      <c r="AGJ285" s="755"/>
      <c r="AGK285" s="755"/>
      <c r="AGL285" s="755"/>
      <c r="AGM285" s="755"/>
      <c r="AGN285" s="755"/>
      <c r="AGO285" s="755"/>
      <c r="AGP285" s="755"/>
      <c r="AGQ285" s="755"/>
      <c r="AGR285" s="755"/>
      <c r="AGS285" s="755"/>
      <c r="AGT285" s="755"/>
      <c r="AGU285" s="755"/>
      <c r="AGV285" s="755"/>
      <c r="AGW285" s="755"/>
      <c r="AGX285" s="755"/>
      <c r="AGY285" s="755"/>
      <c r="AGZ285" s="755"/>
      <c r="AHA285" s="755"/>
      <c r="AHB285" s="755"/>
      <c r="AHC285" s="755"/>
      <c r="AHD285" s="755"/>
      <c r="AHE285" s="755"/>
      <c r="AHF285" s="755"/>
      <c r="AHG285" s="755"/>
      <c r="AHH285" s="755"/>
      <c r="AHI285" s="755"/>
      <c r="AHJ285" s="755"/>
      <c r="AHK285" s="755"/>
      <c r="AHL285" s="755"/>
      <c r="AHM285" s="755"/>
      <c r="AHN285" s="755"/>
      <c r="AHO285" s="755"/>
      <c r="AHP285" s="755"/>
      <c r="AHQ285" s="755"/>
      <c r="AHR285" s="755"/>
      <c r="AHS285" s="755"/>
      <c r="AHT285" s="755"/>
      <c r="AHU285" s="755"/>
      <c r="AHV285" s="755"/>
      <c r="AHW285" s="755"/>
      <c r="AHX285" s="755"/>
      <c r="AHY285" s="755"/>
      <c r="AHZ285" s="755"/>
      <c r="AIA285" s="755"/>
      <c r="AIB285" s="755"/>
      <c r="AIC285" s="755"/>
      <c r="AID285" s="755"/>
      <c r="AIE285" s="755"/>
      <c r="AIF285" s="755"/>
      <c r="AIG285" s="755"/>
      <c r="AIH285" s="755"/>
      <c r="AII285" s="755"/>
      <c r="AIJ285" s="755"/>
      <c r="AIK285" s="755"/>
      <c r="AIL285" s="755"/>
      <c r="AIM285" s="755"/>
      <c r="AIN285" s="755"/>
      <c r="AIO285" s="755"/>
      <c r="AIP285" s="755"/>
      <c r="AIQ285" s="755"/>
      <c r="AIR285" s="755"/>
      <c r="AIS285" s="755"/>
      <c r="AIT285" s="755"/>
      <c r="AIU285" s="755"/>
      <c r="AIV285" s="755"/>
      <c r="AIW285" s="755"/>
      <c r="AIX285" s="755"/>
      <c r="AIY285" s="755"/>
      <c r="AIZ285" s="755"/>
      <c r="AJA285" s="755"/>
      <c r="AJB285" s="755"/>
      <c r="AJC285" s="755"/>
      <c r="AJD285" s="755"/>
      <c r="AJE285" s="755"/>
      <c r="AJF285" s="755"/>
      <c r="AJG285" s="755"/>
      <c r="AJH285" s="755"/>
      <c r="AJI285" s="755"/>
      <c r="AJJ285" s="755"/>
      <c r="AJK285" s="755"/>
      <c r="AJL285" s="755"/>
      <c r="AJM285" s="755"/>
      <c r="AJN285" s="755"/>
      <c r="AJO285" s="755"/>
      <c r="AJP285" s="755"/>
      <c r="AJQ285" s="755"/>
      <c r="AJR285" s="755"/>
      <c r="AJS285" s="755"/>
      <c r="AJT285" s="755"/>
      <c r="AJU285" s="755"/>
      <c r="AJV285" s="755"/>
      <c r="AJW285" s="755"/>
      <c r="AJX285" s="755"/>
      <c r="AJY285" s="755"/>
      <c r="AJZ285" s="755"/>
      <c r="AKA285" s="755"/>
      <c r="AKB285" s="755"/>
      <c r="AKC285" s="755"/>
      <c r="AKD285" s="755"/>
      <c r="AKE285" s="755"/>
      <c r="AKF285" s="755"/>
      <c r="AKG285" s="755"/>
      <c r="AKH285" s="755"/>
      <c r="AKI285" s="755"/>
      <c r="AKJ285" s="755"/>
      <c r="AKK285" s="755"/>
      <c r="AKL285" s="755"/>
      <c r="AKM285" s="755"/>
      <c r="AKN285" s="755"/>
      <c r="AKO285" s="755"/>
      <c r="AKP285" s="755"/>
      <c r="AKQ285" s="755"/>
      <c r="AKR285" s="755"/>
      <c r="AKS285" s="755"/>
      <c r="AKT285" s="755"/>
      <c r="AKU285" s="755"/>
      <c r="AKV285" s="755"/>
      <c r="AKW285" s="755"/>
      <c r="AKX285" s="755"/>
      <c r="AKY285" s="755"/>
      <c r="AKZ285" s="755"/>
      <c r="ALA285" s="755"/>
      <c r="ALB285" s="755"/>
      <c r="ALC285" s="755"/>
      <c r="ALD285" s="755"/>
      <c r="ALE285" s="755"/>
      <c r="ALF285" s="755"/>
      <c r="ALG285" s="755"/>
      <c r="ALH285" s="755"/>
      <c r="ALI285" s="755"/>
      <c r="ALJ285" s="755"/>
      <c r="ALK285" s="755"/>
      <c r="ALL285" s="755"/>
      <c r="ALM285" s="755"/>
      <c r="ALN285" s="755"/>
      <c r="ALO285" s="755"/>
      <c r="ALP285" s="755"/>
      <c r="ALQ285" s="755"/>
      <c r="ALR285" s="755"/>
      <c r="ALS285" s="755"/>
      <c r="ALT285" s="755"/>
      <c r="ALU285" s="755"/>
      <c r="ALV285" s="755"/>
      <c r="ALW285" s="755"/>
      <c r="ALX285" s="755"/>
      <c r="ALY285" s="755"/>
      <c r="ALZ285" s="755"/>
      <c r="AMA285" s="755"/>
      <c r="AMB285" s="755"/>
      <c r="AMC285" s="755"/>
      <c r="AMD285" s="755"/>
      <c r="AME285" s="755"/>
      <c r="AMF285" s="755"/>
      <c r="AMG285" s="755"/>
      <c r="AMH285" s="755"/>
      <c r="AMI285" s="755"/>
      <c r="AMJ285" s="755"/>
      <c r="AMK285" s="755"/>
      <c r="AML285" s="755"/>
      <c r="AMM285" s="755"/>
      <c r="AMN285" s="755"/>
      <c r="AMO285" s="755"/>
      <c r="AMP285" s="755"/>
      <c r="AMQ285" s="755"/>
      <c r="AMR285" s="755"/>
      <c r="AMS285" s="755"/>
      <c r="AMT285" s="755"/>
      <c r="AMU285" s="755"/>
      <c r="AMV285" s="755"/>
      <c r="AMW285" s="755"/>
      <c r="AMX285" s="755"/>
      <c r="AMY285" s="755"/>
      <c r="AMZ285" s="755"/>
      <c r="ANA285" s="755"/>
      <c r="ANB285" s="755"/>
      <c r="ANC285" s="755"/>
      <c r="AND285" s="755"/>
      <c r="ANE285" s="755"/>
      <c r="ANF285" s="755"/>
      <c r="ANG285" s="755"/>
      <c r="ANH285" s="755"/>
      <c r="ANI285" s="755"/>
      <c r="ANJ285" s="755"/>
      <c r="ANK285" s="755"/>
      <c r="ANL285" s="755"/>
      <c r="ANM285" s="755"/>
      <c r="ANN285" s="755"/>
      <c r="ANO285" s="755"/>
      <c r="ANP285" s="755"/>
      <c r="ANQ285" s="755"/>
      <c r="ANR285" s="755"/>
      <c r="ANS285" s="755"/>
      <c r="ANT285" s="755"/>
      <c r="ANU285" s="755"/>
      <c r="ANV285" s="755"/>
      <c r="ANW285" s="755"/>
      <c r="ANX285" s="755"/>
      <c r="ANY285" s="755"/>
      <c r="ANZ285" s="755"/>
      <c r="AOA285" s="755"/>
      <c r="AOB285" s="755"/>
      <c r="AOC285" s="755"/>
      <c r="AOD285" s="755"/>
      <c r="AOE285" s="755"/>
      <c r="AOF285" s="755"/>
      <c r="AOG285" s="755"/>
      <c r="AOH285" s="755"/>
      <c r="AOI285" s="755"/>
      <c r="AOJ285" s="755"/>
      <c r="AOK285" s="755"/>
      <c r="AOL285" s="755"/>
      <c r="AOM285" s="755"/>
      <c r="AON285" s="755"/>
      <c r="AOO285" s="755"/>
      <c r="AOP285" s="755"/>
      <c r="AOQ285" s="755"/>
      <c r="AOR285" s="755"/>
      <c r="AOS285" s="755"/>
      <c r="AOT285" s="755"/>
      <c r="AOU285" s="755"/>
      <c r="AOV285" s="755"/>
      <c r="AOW285" s="755"/>
      <c r="AOX285" s="755"/>
      <c r="AOY285" s="755"/>
      <c r="AOZ285" s="755"/>
      <c r="APA285" s="755"/>
      <c r="APB285" s="755"/>
      <c r="APC285" s="755"/>
      <c r="APD285" s="755"/>
      <c r="APE285" s="755"/>
      <c r="APF285" s="755"/>
      <c r="APG285" s="755"/>
      <c r="APH285" s="755"/>
      <c r="API285" s="755"/>
      <c r="APJ285" s="755"/>
      <c r="APK285" s="755"/>
      <c r="APL285" s="755"/>
      <c r="APM285" s="755"/>
      <c r="APN285" s="755"/>
      <c r="APO285" s="755"/>
      <c r="APP285" s="755"/>
      <c r="APQ285" s="755"/>
      <c r="APR285" s="755"/>
      <c r="APS285" s="755"/>
      <c r="APT285" s="755"/>
      <c r="APU285" s="755"/>
      <c r="APV285" s="755"/>
      <c r="APW285" s="755"/>
      <c r="APX285" s="755"/>
      <c r="APY285" s="755"/>
      <c r="APZ285" s="755"/>
      <c r="AQA285" s="755"/>
      <c r="AQB285" s="755"/>
      <c r="AQC285" s="755"/>
      <c r="AQD285" s="755"/>
      <c r="AQE285" s="755"/>
      <c r="AQF285" s="755"/>
      <c r="AQG285" s="755"/>
      <c r="AQH285" s="755"/>
      <c r="AQI285" s="755"/>
      <c r="AQJ285" s="755"/>
      <c r="AQK285" s="755"/>
      <c r="AQL285" s="755"/>
      <c r="AQM285" s="755"/>
      <c r="AQN285" s="755"/>
      <c r="AQO285" s="755"/>
      <c r="AQP285" s="755"/>
      <c r="AQQ285" s="755"/>
      <c r="AQR285" s="755"/>
      <c r="AQS285" s="755"/>
      <c r="AQT285" s="755"/>
      <c r="AQU285" s="755"/>
      <c r="AQV285" s="755"/>
      <c r="AQW285" s="755"/>
      <c r="AQX285" s="755"/>
      <c r="AQY285" s="755"/>
      <c r="AQZ285" s="755"/>
      <c r="ARA285" s="755"/>
      <c r="ARB285" s="755"/>
      <c r="ARC285" s="755"/>
      <c r="ARD285" s="755"/>
      <c r="ARE285" s="755"/>
      <c r="ARF285" s="755"/>
      <c r="ARG285" s="755"/>
      <c r="ARH285" s="755"/>
      <c r="ARI285" s="755"/>
      <c r="ARJ285" s="755"/>
      <c r="ARK285" s="755"/>
      <c r="ARL285" s="755"/>
      <c r="ARM285" s="755"/>
      <c r="ARN285" s="755"/>
      <c r="ARO285" s="755"/>
      <c r="ARP285" s="755"/>
      <c r="ARQ285" s="755"/>
      <c r="ARR285" s="755"/>
      <c r="ARS285" s="755"/>
      <c r="ART285" s="755"/>
      <c r="ARU285" s="755"/>
      <c r="ARV285" s="755"/>
      <c r="ARW285" s="755"/>
      <c r="ARX285" s="755"/>
      <c r="ARY285" s="755"/>
      <c r="ARZ285" s="755"/>
      <c r="ASA285" s="755"/>
      <c r="ASB285" s="755"/>
      <c r="ASC285" s="755"/>
      <c r="ASD285" s="755"/>
      <c r="ASE285" s="755"/>
      <c r="ASF285" s="755"/>
      <c r="ASG285" s="755"/>
      <c r="ASH285" s="755"/>
      <c r="ASI285" s="755"/>
      <c r="ASJ285" s="755"/>
      <c r="ASK285" s="755"/>
      <c r="ASL285" s="755"/>
      <c r="ASM285" s="755"/>
      <c r="ASN285" s="755"/>
      <c r="ASO285" s="755"/>
      <c r="ASP285" s="755"/>
      <c r="ASQ285" s="755"/>
      <c r="ASR285" s="755"/>
      <c r="ASS285" s="755"/>
      <c r="AST285" s="755"/>
      <c r="ASU285" s="755"/>
      <c r="ASV285" s="755"/>
      <c r="ASW285" s="755"/>
      <c r="ASX285" s="755"/>
      <c r="ASY285" s="755"/>
      <c r="ASZ285" s="755"/>
      <c r="ATA285" s="755"/>
      <c r="ATB285" s="755"/>
      <c r="ATC285" s="755"/>
      <c r="ATD285" s="755"/>
      <c r="ATE285" s="755"/>
      <c r="ATF285" s="755"/>
      <c r="ATG285" s="755"/>
      <c r="ATH285" s="755"/>
      <c r="ATI285" s="755"/>
      <c r="ATJ285" s="755"/>
      <c r="ATK285" s="755"/>
      <c r="ATL285" s="755"/>
      <c r="ATM285" s="755"/>
      <c r="ATN285" s="755"/>
      <c r="ATO285" s="755"/>
      <c r="ATP285" s="755"/>
      <c r="ATQ285" s="755"/>
      <c r="ATR285" s="755"/>
      <c r="ATS285" s="755"/>
      <c r="ATT285" s="755"/>
      <c r="ATU285" s="755"/>
      <c r="ATV285" s="755"/>
      <c r="ATW285" s="755"/>
      <c r="ATX285" s="755"/>
      <c r="ATY285" s="755"/>
      <c r="ATZ285" s="755"/>
      <c r="AUA285" s="755"/>
      <c r="AUB285" s="755"/>
      <c r="AUC285" s="755"/>
      <c r="AUD285" s="755"/>
      <c r="AUE285" s="755"/>
      <c r="AUF285" s="755"/>
      <c r="AUG285" s="755"/>
      <c r="AUH285" s="755"/>
      <c r="AUI285" s="755"/>
      <c r="AUJ285" s="755"/>
      <c r="AUK285" s="755"/>
      <c r="AUL285" s="755"/>
      <c r="AUM285" s="755"/>
      <c r="AUN285" s="755"/>
      <c r="AUO285" s="755"/>
      <c r="AUP285" s="755"/>
      <c r="AUQ285" s="755"/>
      <c r="AUR285" s="755"/>
      <c r="AUS285" s="755"/>
      <c r="AUT285" s="755"/>
      <c r="AUU285" s="755"/>
      <c r="AUV285" s="755"/>
      <c r="AUW285" s="755"/>
      <c r="AUX285" s="755"/>
      <c r="AUY285" s="755"/>
      <c r="AUZ285" s="755"/>
      <c r="AVA285" s="755"/>
      <c r="AVB285" s="755"/>
      <c r="AVC285" s="755"/>
      <c r="AVD285" s="755"/>
      <c r="AVE285" s="755"/>
      <c r="AVF285" s="755"/>
      <c r="AVG285" s="755"/>
      <c r="AVH285" s="755"/>
      <c r="AVI285" s="755"/>
      <c r="AVJ285" s="755"/>
      <c r="AVK285" s="755"/>
      <c r="AVL285" s="755"/>
      <c r="AVM285" s="755"/>
      <c r="AVN285" s="755"/>
      <c r="AVO285" s="755"/>
      <c r="AVP285" s="755"/>
      <c r="AVQ285" s="755"/>
      <c r="AVR285" s="755"/>
      <c r="AVS285" s="755"/>
      <c r="AVT285" s="755"/>
      <c r="AVU285" s="755"/>
      <c r="AVV285" s="755"/>
      <c r="AVW285" s="755"/>
      <c r="AVX285" s="755"/>
      <c r="AVY285" s="755"/>
      <c r="AVZ285" s="755"/>
      <c r="AWA285" s="755"/>
      <c r="AWB285" s="755"/>
      <c r="AWC285" s="755"/>
      <c r="AWD285" s="755"/>
      <c r="AWE285" s="755"/>
      <c r="AWF285" s="755"/>
      <c r="AWG285" s="755"/>
      <c r="AWH285" s="755"/>
      <c r="AWI285" s="755"/>
      <c r="AWJ285" s="755"/>
      <c r="AWK285" s="755"/>
      <c r="AWL285" s="755"/>
      <c r="AWM285" s="755"/>
      <c r="AWN285" s="755"/>
      <c r="AWO285" s="755"/>
      <c r="AWP285" s="755"/>
      <c r="AWQ285" s="755"/>
      <c r="AWR285" s="755"/>
      <c r="AWS285" s="755"/>
      <c r="AWT285" s="755"/>
      <c r="AWU285" s="755"/>
      <c r="AWV285" s="755"/>
      <c r="AWW285" s="755"/>
      <c r="AWX285" s="755"/>
      <c r="AWY285" s="755"/>
      <c r="AWZ285" s="755"/>
      <c r="AXA285" s="755"/>
      <c r="AXB285" s="755"/>
      <c r="AXC285" s="755"/>
      <c r="AXD285" s="755"/>
      <c r="AXE285" s="755"/>
      <c r="AXF285" s="755"/>
      <c r="AXG285" s="755"/>
      <c r="AXH285" s="755"/>
      <c r="AXI285" s="755"/>
      <c r="AXJ285" s="755"/>
      <c r="AXK285" s="755"/>
      <c r="AXL285" s="755"/>
      <c r="AXM285" s="755"/>
      <c r="AXN285" s="755"/>
      <c r="AXO285" s="755"/>
      <c r="AXP285" s="755"/>
      <c r="AXQ285" s="755"/>
      <c r="AXR285" s="755"/>
      <c r="AXS285" s="755"/>
      <c r="AXT285" s="755"/>
      <c r="AXU285" s="755"/>
      <c r="AXV285" s="755"/>
      <c r="AXW285" s="755"/>
      <c r="AXX285" s="755"/>
      <c r="AXY285" s="755"/>
      <c r="AXZ285" s="755"/>
      <c r="AYA285" s="755"/>
      <c r="AYB285" s="755"/>
      <c r="AYC285" s="755"/>
      <c r="AYD285" s="755"/>
      <c r="AYE285" s="755"/>
      <c r="AYF285" s="755"/>
      <c r="AYG285" s="755"/>
      <c r="AYH285" s="755"/>
      <c r="AYI285" s="755"/>
      <c r="AYJ285" s="755"/>
      <c r="AYK285" s="755"/>
      <c r="AYL285" s="755"/>
      <c r="AYM285" s="755"/>
      <c r="AYN285" s="755"/>
      <c r="AYO285" s="755"/>
      <c r="AYP285" s="755"/>
      <c r="AYQ285" s="755"/>
      <c r="AYR285" s="755"/>
      <c r="AYS285" s="755"/>
      <c r="AYT285" s="755"/>
      <c r="AYU285" s="755"/>
      <c r="AYV285" s="755"/>
      <c r="AYW285" s="755"/>
      <c r="AYX285" s="755"/>
      <c r="AYY285" s="755"/>
      <c r="AYZ285" s="755"/>
      <c r="AZA285" s="755"/>
      <c r="AZB285" s="755"/>
      <c r="AZC285" s="755"/>
      <c r="AZD285" s="755"/>
      <c r="AZE285" s="755"/>
      <c r="AZF285" s="755"/>
      <c r="AZG285" s="755"/>
      <c r="AZH285" s="755"/>
      <c r="AZI285" s="755"/>
      <c r="AZJ285" s="755"/>
      <c r="AZK285" s="755"/>
      <c r="AZL285" s="755"/>
      <c r="AZM285" s="755"/>
      <c r="AZN285" s="755"/>
      <c r="AZO285" s="755"/>
      <c r="AZP285" s="755"/>
      <c r="AZQ285" s="755"/>
      <c r="AZR285" s="755"/>
      <c r="AZS285" s="755"/>
      <c r="AZT285" s="755"/>
      <c r="AZU285" s="755"/>
      <c r="AZV285" s="755"/>
      <c r="AZW285" s="755"/>
      <c r="AZX285" s="755"/>
      <c r="AZY285" s="755"/>
      <c r="AZZ285" s="755"/>
      <c r="BAA285" s="755"/>
      <c r="BAB285" s="755"/>
      <c r="BAC285" s="755"/>
      <c r="BAD285" s="755"/>
      <c r="BAE285" s="755"/>
      <c r="BAF285" s="755"/>
      <c r="BAG285" s="755"/>
      <c r="BAH285" s="755"/>
      <c r="BAI285" s="755"/>
      <c r="BAJ285" s="755"/>
      <c r="BAK285" s="755"/>
      <c r="BAL285" s="755"/>
      <c r="BAM285" s="755"/>
      <c r="BAN285" s="755"/>
      <c r="BAO285" s="755"/>
      <c r="BAP285" s="755"/>
      <c r="BAQ285" s="755"/>
      <c r="BAR285" s="755"/>
      <c r="BAS285" s="755"/>
      <c r="BAT285" s="755"/>
      <c r="BAU285" s="755"/>
      <c r="BAV285" s="755"/>
      <c r="BAW285" s="755"/>
      <c r="BAX285" s="755"/>
      <c r="BAY285" s="755"/>
      <c r="BAZ285" s="755"/>
      <c r="BBA285" s="755"/>
      <c r="BBB285" s="755"/>
      <c r="BBC285" s="755"/>
      <c r="BBD285" s="755"/>
      <c r="BBE285" s="755"/>
      <c r="BBF285" s="755"/>
      <c r="BBG285" s="755"/>
      <c r="BBH285" s="755"/>
      <c r="BBI285" s="755"/>
      <c r="BBJ285" s="755"/>
      <c r="BBK285" s="755"/>
      <c r="BBL285" s="755"/>
      <c r="BBM285" s="755"/>
      <c r="BBN285" s="755"/>
      <c r="BBO285" s="755"/>
      <c r="BBP285" s="755"/>
      <c r="BBQ285" s="755"/>
      <c r="BBR285" s="755"/>
      <c r="BBS285" s="755"/>
      <c r="BBT285" s="755"/>
      <c r="BBU285" s="755"/>
      <c r="BBV285" s="755"/>
      <c r="BBW285" s="755"/>
      <c r="BBX285" s="755"/>
      <c r="BBY285" s="755"/>
      <c r="BBZ285" s="755"/>
      <c r="BCA285" s="755"/>
      <c r="BCB285" s="755"/>
      <c r="BCC285" s="755"/>
      <c r="BCD285" s="755"/>
      <c r="BCE285" s="755"/>
      <c r="BCF285" s="755"/>
      <c r="BCG285" s="755"/>
      <c r="BCH285" s="755"/>
      <c r="BCI285" s="755"/>
      <c r="BCJ285" s="755"/>
      <c r="BCK285" s="755"/>
      <c r="BCL285" s="755"/>
      <c r="BCM285" s="755"/>
      <c r="BCN285" s="755"/>
      <c r="BCO285" s="755"/>
      <c r="BCP285" s="755"/>
      <c r="BCQ285" s="755"/>
      <c r="BCR285" s="755"/>
      <c r="BCS285" s="755"/>
      <c r="BCT285" s="755"/>
      <c r="BCU285" s="755"/>
      <c r="BCV285" s="755"/>
      <c r="BCW285" s="755"/>
      <c r="BCX285" s="755"/>
      <c r="BCY285" s="755"/>
      <c r="BCZ285" s="755"/>
      <c r="BDA285" s="755"/>
      <c r="BDB285" s="755"/>
      <c r="BDC285" s="755"/>
      <c r="BDD285" s="755"/>
      <c r="BDE285" s="755"/>
      <c r="BDF285" s="755"/>
      <c r="BDG285" s="755"/>
      <c r="BDH285" s="755"/>
      <c r="BDI285" s="755"/>
      <c r="BDJ285" s="755"/>
      <c r="BDK285" s="755"/>
      <c r="BDL285" s="755"/>
      <c r="BDM285" s="755"/>
      <c r="BDN285" s="755"/>
      <c r="BDO285" s="755"/>
      <c r="BDP285" s="755"/>
      <c r="BDQ285" s="755"/>
      <c r="BDR285" s="755"/>
      <c r="BDS285" s="755"/>
      <c r="BDT285" s="755"/>
      <c r="BDU285" s="755"/>
      <c r="BDV285" s="755"/>
      <c r="BDW285" s="755"/>
      <c r="BDX285" s="755"/>
      <c r="BDY285" s="755"/>
      <c r="BDZ285" s="755"/>
      <c r="BEA285" s="755"/>
      <c r="BEB285" s="755"/>
      <c r="BEC285" s="755"/>
      <c r="BED285" s="755"/>
      <c r="BEE285" s="755"/>
      <c r="BEF285" s="755"/>
      <c r="BEG285" s="755"/>
      <c r="BEH285" s="755"/>
      <c r="BEI285" s="755"/>
      <c r="BEJ285" s="755"/>
      <c r="BEK285" s="755"/>
      <c r="BEL285" s="755"/>
      <c r="BEM285" s="755"/>
      <c r="BEN285" s="755"/>
      <c r="BEO285" s="755"/>
      <c r="BEP285" s="755"/>
      <c r="BEQ285" s="755"/>
      <c r="BER285" s="755"/>
      <c r="BES285" s="755"/>
      <c r="BET285" s="755"/>
      <c r="BEU285" s="755"/>
      <c r="BEV285" s="755"/>
      <c r="BEW285" s="755"/>
      <c r="BEX285" s="755"/>
      <c r="BEY285" s="755"/>
      <c r="BEZ285" s="755"/>
      <c r="BFA285" s="755"/>
      <c r="BFB285" s="755"/>
      <c r="BFC285" s="755"/>
      <c r="BFD285" s="755"/>
      <c r="BFE285" s="755"/>
      <c r="BFF285" s="755"/>
      <c r="BFG285" s="755"/>
      <c r="BFH285" s="755"/>
      <c r="BFI285" s="755"/>
      <c r="BFJ285" s="755"/>
      <c r="BFK285" s="755"/>
      <c r="BFL285" s="755"/>
      <c r="BFM285" s="755"/>
      <c r="BFN285" s="755"/>
      <c r="BFO285" s="755"/>
      <c r="BFP285" s="755"/>
      <c r="BFQ285" s="755"/>
      <c r="BFR285" s="755"/>
      <c r="BFS285" s="755"/>
      <c r="BFT285" s="755"/>
      <c r="BFU285" s="755"/>
      <c r="BFV285" s="755"/>
      <c r="BFW285" s="755"/>
      <c r="BFX285" s="755"/>
      <c r="BFY285" s="755"/>
      <c r="BFZ285" s="755"/>
      <c r="BGA285" s="755"/>
      <c r="BGB285" s="755"/>
      <c r="BGC285" s="755"/>
      <c r="BGD285" s="755"/>
      <c r="BGE285" s="755"/>
      <c r="BGF285" s="755"/>
      <c r="BGG285" s="755"/>
      <c r="BGH285" s="755"/>
      <c r="BGI285" s="755"/>
      <c r="BGJ285" s="755"/>
      <c r="BGK285" s="755"/>
      <c r="BGL285" s="755"/>
      <c r="BGM285" s="755"/>
      <c r="BGN285" s="755"/>
      <c r="BGO285" s="755"/>
      <c r="BGP285" s="755"/>
      <c r="BGQ285" s="755"/>
      <c r="BGR285" s="755"/>
      <c r="BGS285" s="755"/>
      <c r="BGT285" s="755"/>
      <c r="BGU285" s="755"/>
      <c r="BGV285" s="755"/>
      <c r="BGW285" s="755"/>
      <c r="BGX285" s="755"/>
      <c r="BGY285" s="755"/>
      <c r="BGZ285" s="755"/>
      <c r="BHA285" s="755"/>
      <c r="BHB285" s="755"/>
      <c r="BHC285" s="755"/>
      <c r="BHD285" s="755"/>
      <c r="BHE285" s="755"/>
      <c r="BHF285" s="755"/>
      <c r="BHG285" s="755"/>
      <c r="BHH285" s="755"/>
      <c r="BHI285" s="755"/>
      <c r="BHJ285" s="755"/>
      <c r="BHK285" s="755"/>
      <c r="BHL285" s="755"/>
      <c r="BHM285" s="755"/>
      <c r="BHN285" s="755"/>
      <c r="BHO285" s="755"/>
      <c r="BHP285" s="755"/>
      <c r="BHQ285" s="755"/>
      <c r="BHR285" s="755"/>
      <c r="BHS285" s="755"/>
      <c r="BHT285" s="755"/>
      <c r="BHU285" s="755"/>
      <c r="BHV285" s="755"/>
      <c r="BHW285" s="755"/>
      <c r="BHX285" s="755"/>
      <c r="BHY285" s="755"/>
      <c r="BHZ285" s="755"/>
      <c r="BIA285" s="755"/>
      <c r="BIB285" s="755"/>
      <c r="BIC285" s="755"/>
      <c r="BID285" s="755"/>
      <c r="BIE285" s="755"/>
      <c r="BIF285" s="755"/>
      <c r="BIG285" s="755"/>
      <c r="BIH285" s="755"/>
      <c r="BII285" s="755"/>
      <c r="BIJ285" s="755"/>
      <c r="BIK285" s="755"/>
      <c r="BIL285" s="755"/>
      <c r="BIM285" s="755"/>
      <c r="BIN285" s="755"/>
      <c r="BIO285" s="755"/>
      <c r="BIP285" s="755"/>
      <c r="BIQ285" s="755"/>
      <c r="BIR285" s="755"/>
      <c r="BIS285" s="755"/>
      <c r="BIT285" s="755"/>
      <c r="BIU285" s="755"/>
      <c r="BIV285" s="755"/>
      <c r="BIW285" s="755"/>
      <c r="BIX285" s="755"/>
      <c r="BIY285" s="755"/>
      <c r="BIZ285" s="755"/>
      <c r="BJA285" s="755"/>
      <c r="BJB285" s="755"/>
      <c r="BJC285" s="755"/>
      <c r="BJD285" s="755"/>
      <c r="BJE285" s="755"/>
      <c r="BJF285" s="755"/>
      <c r="BJG285" s="755"/>
      <c r="BJH285" s="755"/>
      <c r="BJI285" s="755"/>
      <c r="BJJ285" s="755"/>
      <c r="BJK285" s="755"/>
      <c r="BJL285" s="755"/>
      <c r="BJM285" s="755"/>
      <c r="BJN285" s="755"/>
      <c r="BJO285" s="755"/>
      <c r="BJP285" s="755"/>
      <c r="BJQ285" s="755"/>
      <c r="BJR285" s="755"/>
      <c r="BJS285" s="755"/>
      <c r="BJT285" s="755"/>
      <c r="BJU285" s="755"/>
      <c r="BJV285" s="755"/>
      <c r="BJW285" s="755"/>
      <c r="BJX285" s="755"/>
      <c r="BJY285" s="755"/>
      <c r="BJZ285" s="755"/>
      <c r="BKA285" s="755"/>
      <c r="BKB285" s="755"/>
      <c r="BKC285" s="755"/>
      <c r="BKD285" s="755"/>
      <c r="BKE285" s="755"/>
      <c r="BKF285" s="755"/>
      <c r="BKG285" s="755"/>
      <c r="BKH285" s="755"/>
      <c r="BKI285" s="755"/>
      <c r="BKJ285" s="755"/>
      <c r="BKK285" s="755"/>
      <c r="BKL285" s="755"/>
      <c r="BKM285" s="755"/>
      <c r="BKN285" s="755"/>
      <c r="BKO285" s="755"/>
      <c r="BKP285" s="755"/>
      <c r="BKQ285" s="755"/>
      <c r="BKR285" s="755"/>
      <c r="BKS285" s="755"/>
      <c r="BKT285" s="755"/>
      <c r="BKU285" s="755"/>
      <c r="BKV285" s="755"/>
      <c r="BKW285" s="755"/>
      <c r="BKX285" s="755"/>
      <c r="BKY285" s="755"/>
      <c r="BKZ285" s="755"/>
      <c r="BLA285" s="755"/>
      <c r="BLB285" s="755"/>
      <c r="BLC285" s="755"/>
      <c r="BLD285" s="755"/>
      <c r="BLE285" s="755"/>
      <c r="BLF285" s="755"/>
      <c r="BLG285" s="755"/>
      <c r="BLH285" s="755"/>
      <c r="BLI285" s="755"/>
      <c r="BLJ285" s="755"/>
      <c r="BLK285" s="755"/>
      <c r="BLL285" s="755"/>
      <c r="BLM285" s="755"/>
      <c r="BLN285" s="755"/>
      <c r="BLO285" s="755"/>
      <c r="BLP285" s="755"/>
      <c r="BLQ285" s="755"/>
      <c r="BLR285" s="755"/>
      <c r="BLS285" s="755"/>
      <c r="BLT285" s="755"/>
      <c r="BLU285" s="755"/>
      <c r="BLV285" s="755"/>
      <c r="BLW285" s="755"/>
      <c r="BLX285" s="755"/>
      <c r="BLY285" s="755"/>
      <c r="BLZ285" s="755"/>
      <c r="BMA285" s="755"/>
      <c r="BMB285" s="755"/>
      <c r="BMC285" s="755"/>
      <c r="BMD285" s="755"/>
      <c r="BME285" s="755"/>
      <c r="BMF285" s="755"/>
      <c r="BMG285" s="755"/>
      <c r="BMH285" s="755"/>
      <c r="BMI285" s="755"/>
      <c r="BMJ285" s="755"/>
      <c r="BMK285" s="755"/>
      <c r="BML285" s="755"/>
      <c r="BMM285" s="755"/>
      <c r="BMN285" s="755"/>
      <c r="BMO285" s="755"/>
      <c r="BMP285" s="755"/>
      <c r="BMQ285" s="755"/>
      <c r="BMR285" s="755"/>
      <c r="BMS285" s="755"/>
      <c r="BMT285" s="755"/>
      <c r="BMU285" s="755"/>
      <c r="BMV285" s="755"/>
      <c r="BMW285" s="755"/>
      <c r="BMX285" s="755"/>
      <c r="BMY285" s="755"/>
      <c r="BMZ285" s="755"/>
      <c r="BNA285" s="755"/>
      <c r="BNB285" s="755"/>
      <c r="BNC285" s="755"/>
      <c r="BND285" s="755"/>
      <c r="BNE285" s="755"/>
      <c r="BNF285" s="755"/>
      <c r="BNG285" s="755"/>
      <c r="BNH285" s="755"/>
      <c r="BNI285" s="755"/>
      <c r="BNJ285" s="755"/>
      <c r="BNK285" s="755"/>
      <c r="BNL285" s="755"/>
      <c r="BNM285" s="755"/>
      <c r="BNN285" s="755"/>
      <c r="BNO285" s="755"/>
      <c r="BNP285" s="755"/>
      <c r="BNQ285" s="755"/>
      <c r="BNR285" s="755"/>
      <c r="BNS285" s="755"/>
      <c r="BNT285" s="755"/>
      <c r="BNU285" s="755"/>
      <c r="BNV285" s="755"/>
      <c r="BNW285" s="755"/>
      <c r="BNX285" s="755"/>
      <c r="BNY285" s="755"/>
      <c r="BNZ285" s="755"/>
      <c r="BOA285" s="755"/>
      <c r="BOB285" s="755"/>
      <c r="BOC285" s="755"/>
      <c r="BOD285" s="755"/>
      <c r="BOE285" s="755"/>
      <c r="BOF285" s="755"/>
      <c r="BOG285" s="755"/>
      <c r="BOH285" s="755"/>
      <c r="BOI285" s="755"/>
      <c r="BOJ285" s="755"/>
      <c r="BOK285" s="755"/>
      <c r="BOL285" s="755"/>
      <c r="BOM285" s="755"/>
      <c r="BON285" s="755"/>
      <c r="BOO285" s="755"/>
      <c r="BOP285" s="755"/>
      <c r="BOQ285" s="755"/>
      <c r="BOR285" s="755"/>
      <c r="BOS285" s="755"/>
      <c r="BOT285" s="755"/>
      <c r="BOU285" s="755"/>
      <c r="BOV285" s="755"/>
      <c r="BOW285" s="755"/>
      <c r="BOX285" s="755"/>
      <c r="BOY285" s="755"/>
      <c r="BOZ285" s="755"/>
      <c r="BPA285" s="755"/>
      <c r="BPB285" s="755"/>
      <c r="BPC285" s="755"/>
      <c r="BPD285" s="755"/>
      <c r="BPE285" s="755"/>
      <c r="BPF285" s="755"/>
      <c r="BPG285" s="755"/>
      <c r="BPH285" s="755"/>
      <c r="BPI285" s="755"/>
      <c r="BPJ285" s="755"/>
      <c r="BPK285" s="755"/>
      <c r="BPL285" s="755"/>
      <c r="BPM285" s="755"/>
      <c r="BPN285" s="755"/>
      <c r="BPO285" s="755"/>
      <c r="BPP285" s="755"/>
      <c r="BPQ285" s="755"/>
      <c r="BPR285" s="755"/>
      <c r="BPS285" s="755"/>
      <c r="BPT285" s="755"/>
      <c r="BPU285" s="755"/>
      <c r="BPV285" s="755"/>
      <c r="BPW285" s="755"/>
      <c r="BPX285" s="755"/>
      <c r="BPY285" s="755"/>
      <c r="BPZ285" s="755"/>
      <c r="BQA285" s="755"/>
      <c r="BQB285" s="755"/>
      <c r="BQC285" s="755"/>
      <c r="BQD285" s="755"/>
      <c r="BQE285" s="755"/>
      <c r="BQF285" s="755"/>
      <c r="BQG285" s="755"/>
      <c r="BQH285" s="755"/>
      <c r="BQI285" s="755"/>
      <c r="BQJ285" s="755"/>
      <c r="BQK285" s="755"/>
      <c r="BQL285" s="755"/>
      <c r="BQM285" s="755"/>
      <c r="BQN285" s="755"/>
      <c r="BQO285" s="755"/>
      <c r="BQP285" s="755"/>
      <c r="BQQ285" s="755"/>
      <c r="BQR285" s="755"/>
      <c r="BQS285" s="755"/>
      <c r="BQT285" s="755"/>
      <c r="BQU285" s="755"/>
      <c r="BQV285" s="755"/>
      <c r="BQW285" s="755"/>
      <c r="BQX285" s="755"/>
      <c r="BQY285" s="755"/>
      <c r="BQZ285" s="755"/>
      <c r="BRA285" s="755"/>
      <c r="BRB285" s="755"/>
      <c r="BRC285" s="755"/>
      <c r="BRD285" s="755"/>
      <c r="BRE285" s="755"/>
      <c r="BRF285" s="755"/>
      <c r="BRG285" s="755"/>
      <c r="BRH285" s="755"/>
      <c r="BRI285" s="755"/>
      <c r="BRJ285" s="755"/>
      <c r="BRK285" s="755"/>
      <c r="BRL285" s="755"/>
      <c r="BRM285" s="755"/>
      <c r="BRN285" s="755"/>
      <c r="BRO285" s="755"/>
      <c r="BRP285" s="755"/>
      <c r="BRQ285" s="755"/>
      <c r="BRR285" s="755"/>
      <c r="BRS285" s="755"/>
      <c r="BRT285" s="755"/>
      <c r="BRU285" s="755"/>
      <c r="BRV285" s="755"/>
      <c r="BRW285" s="755"/>
      <c r="BRX285" s="755"/>
      <c r="BRY285" s="755"/>
      <c r="BRZ285" s="755"/>
      <c r="BSA285" s="755"/>
      <c r="BSB285" s="755"/>
      <c r="BSC285" s="755"/>
      <c r="BSD285" s="755"/>
      <c r="BSE285" s="755"/>
      <c r="BSF285" s="755"/>
      <c r="BSG285" s="755"/>
      <c r="BSH285" s="755"/>
      <c r="BSI285" s="755"/>
      <c r="BSJ285" s="755"/>
      <c r="BSK285" s="755"/>
      <c r="BSL285" s="755"/>
      <c r="BSM285" s="755"/>
      <c r="BSN285" s="755"/>
      <c r="BSO285" s="755"/>
      <c r="BSP285" s="755"/>
      <c r="BSQ285" s="755"/>
      <c r="BSR285" s="755"/>
      <c r="BSS285" s="755"/>
      <c r="BST285" s="755"/>
      <c r="BSU285" s="755"/>
      <c r="BSV285" s="755"/>
      <c r="BSW285" s="755"/>
      <c r="BSX285" s="755"/>
      <c r="BSY285" s="755"/>
      <c r="BSZ285" s="755"/>
      <c r="BTA285" s="755"/>
      <c r="BTB285" s="755"/>
      <c r="BTC285" s="755"/>
      <c r="BTD285" s="755"/>
      <c r="BTE285" s="755"/>
      <c r="BTF285" s="755"/>
      <c r="BTG285" s="755"/>
      <c r="BTH285" s="755"/>
      <c r="BTI285" s="755"/>
      <c r="BTJ285" s="755"/>
      <c r="BTK285" s="755"/>
      <c r="BTL285" s="755"/>
      <c r="BTM285" s="755"/>
      <c r="BTN285" s="755"/>
      <c r="BTO285" s="755"/>
      <c r="BTP285" s="755"/>
      <c r="BTQ285" s="755"/>
      <c r="BTR285" s="755"/>
      <c r="BTS285" s="755"/>
      <c r="BTT285" s="755"/>
      <c r="BTU285" s="755"/>
      <c r="BTV285" s="755"/>
      <c r="BTW285" s="755"/>
      <c r="BTX285" s="755"/>
      <c r="BTY285" s="755"/>
      <c r="BTZ285" s="755"/>
      <c r="BUA285" s="755"/>
      <c r="BUB285" s="755"/>
      <c r="BUC285" s="755"/>
      <c r="BUD285" s="755"/>
      <c r="BUE285" s="755"/>
      <c r="BUF285" s="755"/>
      <c r="BUG285" s="755"/>
      <c r="BUH285" s="755"/>
      <c r="BUI285" s="755"/>
      <c r="BUJ285" s="755"/>
      <c r="BUK285" s="755"/>
      <c r="BUL285" s="755"/>
      <c r="BUM285" s="755"/>
      <c r="BUN285" s="755"/>
      <c r="BUO285" s="755"/>
      <c r="BUP285" s="755"/>
      <c r="BUQ285" s="755"/>
      <c r="BUR285" s="755"/>
      <c r="BUS285" s="755"/>
      <c r="BUT285" s="755"/>
      <c r="BUU285" s="755"/>
      <c r="BUV285" s="755"/>
      <c r="BUW285" s="755"/>
      <c r="BUX285" s="755"/>
      <c r="BUY285" s="755"/>
      <c r="BUZ285" s="755"/>
      <c r="BVA285" s="755"/>
      <c r="BVB285" s="755"/>
      <c r="BVC285" s="755"/>
      <c r="BVD285" s="755"/>
      <c r="BVE285" s="755"/>
      <c r="BVF285" s="755"/>
      <c r="BVG285" s="755"/>
      <c r="BVH285" s="755"/>
      <c r="BVI285" s="755"/>
      <c r="BVJ285" s="755"/>
      <c r="BVK285" s="755"/>
      <c r="BVL285" s="755"/>
      <c r="BVM285" s="755"/>
      <c r="BVN285" s="755"/>
      <c r="BVO285" s="755"/>
      <c r="BVP285" s="755"/>
      <c r="BVQ285" s="755"/>
      <c r="BVR285" s="755"/>
      <c r="BVS285" s="755"/>
      <c r="BVT285" s="755"/>
      <c r="BVU285" s="755"/>
      <c r="BVV285" s="755"/>
      <c r="BVW285" s="755"/>
      <c r="BVX285" s="755"/>
      <c r="BVY285" s="755"/>
      <c r="BVZ285" s="755"/>
      <c r="BWA285" s="755"/>
      <c r="BWB285" s="755"/>
      <c r="BWC285" s="755"/>
      <c r="BWD285" s="755"/>
      <c r="BWE285" s="755"/>
      <c r="BWF285" s="755"/>
      <c r="BWG285" s="755"/>
      <c r="BWH285" s="755"/>
      <c r="BWI285" s="755"/>
      <c r="BWJ285" s="755"/>
      <c r="BWK285" s="755"/>
      <c r="BWL285" s="755"/>
      <c r="BWM285" s="755"/>
      <c r="BWN285" s="755"/>
      <c r="BWO285" s="755"/>
      <c r="BWP285" s="755"/>
      <c r="BWQ285" s="755"/>
      <c r="BWR285" s="755"/>
      <c r="BWS285" s="755"/>
      <c r="BWT285" s="755"/>
      <c r="BWU285" s="755"/>
      <c r="BWV285" s="755"/>
      <c r="BWW285" s="755"/>
      <c r="BWX285" s="755"/>
      <c r="BWY285" s="755"/>
      <c r="BWZ285" s="755"/>
      <c r="BXA285" s="755"/>
      <c r="BXB285" s="755"/>
      <c r="BXC285" s="755"/>
      <c r="BXD285" s="755"/>
      <c r="BXE285" s="755"/>
      <c r="BXF285" s="755"/>
      <c r="BXG285" s="755"/>
      <c r="BXH285" s="755"/>
      <c r="BXI285" s="755"/>
      <c r="BXJ285" s="755"/>
      <c r="BXK285" s="755"/>
      <c r="BXL285" s="755"/>
      <c r="BXM285" s="755"/>
      <c r="BXN285" s="755"/>
      <c r="BXO285" s="755"/>
      <c r="BXP285" s="755"/>
      <c r="BXQ285" s="755"/>
      <c r="BXR285" s="755"/>
      <c r="BXS285" s="755"/>
      <c r="BXT285" s="755"/>
      <c r="BXU285" s="755"/>
      <c r="BXV285" s="755"/>
      <c r="BXW285" s="755"/>
      <c r="BXX285" s="755"/>
      <c r="BXY285" s="755"/>
      <c r="BXZ285" s="755"/>
      <c r="BYA285" s="755"/>
      <c r="BYB285" s="755"/>
      <c r="BYC285" s="755"/>
      <c r="BYD285" s="755"/>
      <c r="BYE285" s="755"/>
      <c r="BYF285" s="755"/>
      <c r="BYG285" s="755"/>
      <c r="BYH285" s="755"/>
      <c r="BYI285" s="755"/>
      <c r="BYJ285" s="755"/>
      <c r="BYK285" s="755"/>
      <c r="BYL285" s="755"/>
      <c r="BYM285" s="755"/>
      <c r="BYN285" s="755"/>
      <c r="BYO285" s="755"/>
      <c r="BYP285" s="755"/>
      <c r="BYQ285" s="755"/>
      <c r="BYR285" s="755"/>
      <c r="BYS285" s="755"/>
      <c r="BYT285" s="755"/>
      <c r="BYU285" s="755"/>
      <c r="BYV285" s="755"/>
      <c r="BYW285" s="755"/>
      <c r="BYX285" s="755"/>
      <c r="BYY285" s="755"/>
      <c r="BYZ285" s="755"/>
      <c r="BZA285" s="755"/>
      <c r="BZB285" s="755"/>
      <c r="BZC285" s="755"/>
      <c r="BZD285" s="755"/>
      <c r="BZE285" s="755"/>
      <c r="BZF285" s="755"/>
      <c r="BZG285" s="755"/>
      <c r="BZH285" s="755"/>
      <c r="BZI285" s="755"/>
      <c r="BZJ285" s="755"/>
      <c r="BZK285" s="755"/>
      <c r="BZL285" s="755"/>
      <c r="BZM285" s="755"/>
      <c r="BZN285" s="755"/>
      <c r="BZO285" s="755"/>
      <c r="BZP285" s="755"/>
      <c r="BZQ285" s="755"/>
      <c r="BZR285" s="755"/>
      <c r="BZS285" s="755"/>
      <c r="BZT285" s="755"/>
      <c r="BZU285" s="755"/>
      <c r="BZV285" s="755"/>
      <c r="BZW285" s="755"/>
      <c r="BZX285" s="755"/>
      <c r="BZY285" s="755"/>
      <c r="BZZ285" s="755"/>
      <c r="CAA285" s="755"/>
      <c r="CAB285" s="755"/>
      <c r="CAC285" s="755"/>
      <c r="CAD285" s="755"/>
      <c r="CAE285" s="755"/>
      <c r="CAF285" s="755"/>
      <c r="CAG285" s="755"/>
      <c r="CAH285" s="755"/>
      <c r="CAI285" s="755"/>
      <c r="CAJ285" s="755"/>
      <c r="CAK285" s="755"/>
      <c r="CAL285" s="755"/>
      <c r="CAM285" s="755"/>
      <c r="CAN285" s="755"/>
      <c r="CAO285" s="755"/>
      <c r="CAP285" s="755"/>
      <c r="CAQ285" s="755"/>
      <c r="CAR285" s="755"/>
      <c r="CAS285" s="755"/>
      <c r="CAT285" s="755"/>
      <c r="CAU285" s="755"/>
      <c r="CAV285" s="755"/>
      <c r="CAW285" s="755"/>
      <c r="CAX285" s="755"/>
      <c r="CAY285" s="755"/>
      <c r="CAZ285" s="755"/>
      <c r="CBA285" s="755"/>
      <c r="CBB285" s="755"/>
      <c r="CBC285" s="755"/>
      <c r="CBD285" s="755"/>
      <c r="CBE285" s="755"/>
      <c r="CBF285" s="755"/>
      <c r="CBG285" s="755"/>
      <c r="CBH285" s="755"/>
      <c r="CBI285" s="755"/>
      <c r="CBJ285" s="755"/>
      <c r="CBK285" s="755"/>
      <c r="CBL285" s="755"/>
      <c r="CBM285" s="755"/>
      <c r="CBN285" s="755"/>
      <c r="CBO285" s="755"/>
      <c r="CBP285" s="755"/>
      <c r="CBQ285" s="755"/>
      <c r="CBR285" s="755"/>
      <c r="CBS285" s="755"/>
      <c r="CBT285" s="755"/>
      <c r="CBU285" s="755"/>
      <c r="CBV285" s="755"/>
      <c r="CBW285" s="755"/>
      <c r="CBX285" s="755"/>
      <c r="CBY285" s="755"/>
      <c r="CBZ285" s="755"/>
      <c r="CCA285" s="755"/>
      <c r="CCB285" s="755"/>
      <c r="CCC285" s="755"/>
      <c r="CCD285" s="755"/>
      <c r="CCE285" s="755"/>
      <c r="CCF285" s="755"/>
      <c r="CCG285" s="755"/>
      <c r="CCH285" s="755"/>
      <c r="CCI285" s="755"/>
      <c r="CCJ285" s="755"/>
      <c r="CCK285" s="755"/>
      <c r="CCL285" s="755"/>
      <c r="CCM285" s="755"/>
      <c r="CCN285" s="755"/>
      <c r="CCO285" s="755"/>
      <c r="CCP285" s="755"/>
      <c r="CCQ285" s="755"/>
      <c r="CCR285" s="755"/>
      <c r="CCS285" s="755"/>
      <c r="CCT285" s="755"/>
      <c r="CCU285" s="755"/>
      <c r="CCV285" s="755"/>
      <c r="CCW285" s="755"/>
      <c r="CCX285" s="755"/>
      <c r="CCY285" s="755"/>
      <c r="CCZ285" s="755"/>
      <c r="CDA285" s="755"/>
      <c r="CDB285" s="755"/>
      <c r="CDC285" s="755"/>
      <c r="CDD285" s="755"/>
      <c r="CDE285" s="755"/>
      <c r="CDF285" s="755"/>
      <c r="CDG285" s="755"/>
      <c r="CDH285" s="755"/>
      <c r="CDI285" s="755"/>
      <c r="CDJ285" s="755"/>
      <c r="CDK285" s="755"/>
      <c r="CDL285" s="755"/>
      <c r="CDM285" s="755"/>
      <c r="CDN285" s="755"/>
      <c r="CDO285" s="755"/>
      <c r="CDP285" s="755"/>
      <c r="CDQ285" s="755"/>
      <c r="CDR285" s="755"/>
      <c r="CDS285" s="755"/>
      <c r="CDT285" s="755"/>
      <c r="CDU285" s="755"/>
      <c r="CDV285" s="755"/>
      <c r="CDW285" s="755"/>
      <c r="CDX285" s="755"/>
      <c r="CDY285" s="755"/>
      <c r="CDZ285" s="755"/>
      <c r="CEA285" s="755"/>
      <c r="CEB285" s="755"/>
      <c r="CEC285" s="755"/>
      <c r="CED285" s="755"/>
      <c r="CEE285" s="755"/>
      <c r="CEF285" s="755"/>
      <c r="CEG285" s="755"/>
      <c r="CEH285" s="755"/>
      <c r="CEI285" s="755"/>
      <c r="CEJ285" s="755"/>
      <c r="CEK285" s="755"/>
      <c r="CEL285" s="755"/>
      <c r="CEM285" s="755"/>
      <c r="CEN285" s="755"/>
      <c r="CEO285" s="755"/>
      <c r="CEP285" s="755"/>
      <c r="CEQ285" s="755"/>
      <c r="CER285" s="755"/>
      <c r="CES285" s="755"/>
      <c r="CET285" s="755"/>
      <c r="CEU285" s="755"/>
      <c r="CEV285" s="755"/>
      <c r="CEW285" s="755"/>
      <c r="CEX285" s="755"/>
      <c r="CEY285" s="755"/>
      <c r="CEZ285" s="755"/>
      <c r="CFA285" s="755"/>
      <c r="CFB285" s="755"/>
      <c r="CFC285" s="755"/>
      <c r="CFD285" s="755"/>
      <c r="CFE285" s="755"/>
      <c r="CFF285" s="755"/>
      <c r="CFG285" s="755"/>
      <c r="CFH285" s="755"/>
      <c r="CFI285" s="755"/>
      <c r="CFJ285" s="755"/>
      <c r="CFK285" s="755"/>
      <c r="CFL285" s="755"/>
      <c r="CFM285" s="755"/>
      <c r="CFN285" s="755"/>
      <c r="CFO285" s="755"/>
      <c r="CFP285" s="755"/>
      <c r="CFQ285" s="755"/>
      <c r="CFR285" s="755"/>
      <c r="CFS285" s="755"/>
      <c r="CFT285" s="755"/>
      <c r="CFU285" s="755"/>
      <c r="CFV285" s="755"/>
      <c r="CFW285" s="755"/>
      <c r="CFX285" s="755"/>
      <c r="CFY285" s="755"/>
      <c r="CFZ285" s="755"/>
      <c r="CGA285" s="755"/>
      <c r="CGB285" s="755"/>
      <c r="CGC285" s="755"/>
      <c r="CGD285" s="755"/>
      <c r="CGE285" s="755"/>
      <c r="CGF285" s="755"/>
      <c r="CGG285" s="755"/>
      <c r="CGH285" s="755"/>
      <c r="CGI285" s="755"/>
      <c r="CGJ285" s="755"/>
      <c r="CGK285" s="755"/>
      <c r="CGL285" s="755"/>
      <c r="CGM285" s="755"/>
      <c r="CGN285" s="755"/>
      <c r="CGO285" s="755"/>
      <c r="CGP285" s="755"/>
      <c r="CGQ285" s="755"/>
      <c r="CGR285" s="755"/>
      <c r="CGS285" s="755"/>
      <c r="CGT285" s="755"/>
      <c r="CGU285" s="755"/>
      <c r="CGV285" s="755"/>
      <c r="CGW285" s="755"/>
      <c r="CGX285" s="755"/>
      <c r="CGY285" s="755"/>
      <c r="CGZ285" s="755"/>
      <c r="CHA285" s="755"/>
      <c r="CHB285" s="755"/>
      <c r="CHC285" s="755"/>
      <c r="CHD285" s="755"/>
      <c r="CHE285" s="755"/>
      <c r="CHF285" s="755"/>
      <c r="CHG285" s="755"/>
      <c r="CHH285" s="755"/>
      <c r="CHI285" s="755"/>
      <c r="CHJ285" s="755"/>
      <c r="CHK285" s="755"/>
      <c r="CHL285" s="755"/>
      <c r="CHM285" s="755"/>
      <c r="CHN285" s="755"/>
      <c r="CHO285" s="755"/>
      <c r="CHP285" s="755"/>
      <c r="CHQ285" s="755"/>
      <c r="CHR285" s="755"/>
      <c r="CHS285" s="755"/>
      <c r="CHT285" s="755"/>
      <c r="CHU285" s="755"/>
      <c r="CHV285" s="755"/>
      <c r="CHW285" s="755"/>
      <c r="CHX285" s="755"/>
      <c r="CHY285" s="755"/>
      <c r="CHZ285" s="755"/>
      <c r="CIA285" s="755"/>
      <c r="CIB285" s="755"/>
      <c r="CIC285" s="755"/>
      <c r="CID285" s="755"/>
      <c r="CIE285" s="755"/>
      <c r="CIF285" s="755"/>
      <c r="CIG285" s="755"/>
      <c r="CIH285" s="755"/>
      <c r="CII285" s="755"/>
      <c r="CIJ285" s="755"/>
      <c r="CIK285" s="755"/>
      <c r="CIL285" s="755"/>
      <c r="CIM285" s="755"/>
      <c r="CIN285" s="755"/>
      <c r="CIO285" s="755"/>
      <c r="CIP285" s="755"/>
      <c r="CIQ285" s="755"/>
      <c r="CIR285" s="755"/>
      <c r="CIS285" s="755"/>
      <c r="CIT285" s="755"/>
      <c r="CIU285" s="755"/>
      <c r="CIV285" s="755"/>
      <c r="CIW285" s="755"/>
      <c r="CIX285" s="755"/>
      <c r="CIY285" s="755"/>
      <c r="CIZ285" s="755"/>
      <c r="CJA285" s="755"/>
      <c r="CJB285" s="755"/>
      <c r="CJC285" s="755"/>
      <c r="CJD285" s="755"/>
      <c r="CJE285" s="755"/>
      <c r="CJF285" s="755"/>
      <c r="CJG285" s="755"/>
      <c r="CJH285" s="755"/>
      <c r="CJI285" s="755"/>
      <c r="CJJ285" s="755"/>
      <c r="CJK285" s="755"/>
      <c r="CJL285" s="755"/>
      <c r="CJM285" s="755"/>
      <c r="CJN285" s="755"/>
      <c r="CJO285" s="755"/>
      <c r="CJP285" s="755"/>
      <c r="CJQ285" s="755"/>
      <c r="CJR285" s="755"/>
      <c r="CJS285" s="755"/>
      <c r="CJT285" s="755"/>
      <c r="CJU285" s="755"/>
      <c r="CJV285" s="755"/>
      <c r="CJW285" s="755"/>
      <c r="CJX285" s="755"/>
      <c r="CJY285" s="755"/>
      <c r="CJZ285" s="755"/>
      <c r="CKA285" s="755"/>
      <c r="CKB285" s="755"/>
      <c r="CKC285" s="755"/>
      <c r="CKD285" s="755"/>
      <c r="CKE285" s="755"/>
      <c r="CKF285" s="755"/>
      <c r="CKG285" s="755"/>
      <c r="CKH285" s="755"/>
      <c r="CKI285" s="755"/>
      <c r="CKJ285" s="755"/>
      <c r="CKK285" s="755"/>
      <c r="CKL285" s="755"/>
      <c r="CKM285" s="755"/>
      <c r="CKN285" s="755"/>
      <c r="CKO285" s="755"/>
      <c r="CKP285" s="755"/>
      <c r="CKQ285" s="755"/>
      <c r="CKR285" s="755"/>
      <c r="CKS285" s="755"/>
      <c r="CKT285" s="755"/>
      <c r="CKU285" s="755"/>
      <c r="CKV285" s="755"/>
      <c r="CKW285" s="755"/>
      <c r="CKX285" s="755"/>
      <c r="CKY285" s="755"/>
      <c r="CKZ285" s="755"/>
      <c r="CLA285" s="755"/>
      <c r="CLB285" s="755"/>
      <c r="CLC285" s="755"/>
      <c r="CLD285" s="755"/>
      <c r="CLE285" s="755"/>
      <c r="CLF285" s="755"/>
      <c r="CLG285" s="755"/>
      <c r="CLH285" s="755"/>
      <c r="CLI285" s="755"/>
      <c r="CLJ285" s="755"/>
      <c r="CLK285" s="755"/>
      <c r="CLL285" s="755"/>
      <c r="CLM285" s="755"/>
      <c r="CLN285" s="755"/>
      <c r="CLO285" s="755"/>
      <c r="CLP285" s="755"/>
      <c r="CLQ285" s="755"/>
      <c r="CLR285" s="755"/>
      <c r="CLS285" s="755"/>
      <c r="CLT285" s="755"/>
      <c r="CLU285" s="755"/>
      <c r="CLV285" s="755"/>
      <c r="CLW285" s="755"/>
      <c r="CLX285" s="755"/>
      <c r="CLY285" s="755"/>
      <c r="CLZ285" s="755"/>
      <c r="CMA285" s="755"/>
      <c r="CMB285" s="755"/>
      <c r="CMC285" s="755"/>
      <c r="CMD285" s="755"/>
      <c r="CME285" s="755"/>
      <c r="CMF285" s="755"/>
      <c r="CMG285" s="755"/>
      <c r="CMH285" s="755"/>
      <c r="CMI285" s="755"/>
      <c r="CMJ285" s="755"/>
      <c r="CMK285" s="755"/>
      <c r="CML285" s="755"/>
      <c r="CMM285" s="755"/>
      <c r="CMN285" s="755"/>
      <c r="CMO285" s="755"/>
      <c r="CMP285" s="755"/>
      <c r="CMQ285" s="755"/>
      <c r="CMR285" s="755"/>
      <c r="CMS285" s="755"/>
      <c r="CMT285" s="755"/>
      <c r="CMU285" s="755"/>
      <c r="CMV285" s="755"/>
      <c r="CMW285" s="755"/>
      <c r="CMX285" s="755"/>
      <c r="CMY285" s="755"/>
      <c r="CMZ285" s="755"/>
      <c r="CNA285" s="755"/>
      <c r="CNB285" s="755"/>
      <c r="CNC285" s="755"/>
      <c r="CND285" s="755"/>
      <c r="CNE285" s="755"/>
      <c r="CNF285" s="755"/>
      <c r="CNG285" s="755"/>
      <c r="CNH285" s="755"/>
      <c r="CNI285" s="755"/>
      <c r="CNJ285" s="755"/>
      <c r="CNK285" s="755"/>
      <c r="CNL285" s="755"/>
      <c r="CNM285" s="755"/>
      <c r="CNN285" s="755"/>
      <c r="CNO285" s="755"/>
      <c r="CNP285" s="755"/>
      <c r="CNQ285" s="755"/>
      <c r="CNR285" s="755"/>
      <c r="CNS285" s="755"/>
      <c r="CNT285" s="755"/>
      <c r="CNU285" s="755"/>
      <c r="CNV285" s="755"/>
      <c r="CNW285" s="755"/>
      <c r="CNX285" s="755"/>
      <c r="CNY285" s="755"/>
      <c r="CNZ285" s="755"/>
      <c r="COA285" s="755"/>
      <c r="COB285" s="755"/>
      <c r="COC285" s="755"/>
      <c r="COD285" s="755"/>
      <c r="COE285" s="755"/>
      <c r="COF285" s="755"/>
      <c r="COG285" s="755"/>
      <c r="COH285" s="755"/>
      <c r="COI285" s="755"/>
      <c r="COJ285" s="755"/>
      <c r="COK285" s="755"/>
      <c r="COL285" s="755"/>
      <c r="COM285" s="755"/>
      <c r="CON285" s="755"/>
      <c r="COO285" s="755"/>
      <c r="COP285" s="755"/>
      <c r="COQ285" s="755"/>
      <c r="COR285" s="755"/>
      <c r="COS285" s="755"/>
      <c r="COT285" s="755"/>
      <c r="COU285" s="755"/>
      <c r="COV285" s="755"/>
      <c r="COW285" s="755"/>
      <c r="COX285" s="755"/>
      <c r="COY285" s="755"/>
      <c r="COZ285" s="755"/>
      <c r="CPA285" s="755"/>
      <c r="CPB285" s="755"/>
      <c r="CPC285" s="755"/>
      <c r="CPD285" s="755"/>
      <c r="CPE285" s="755"/>
      <c r="CPF285" s="755"/>
      <c r="CPG285" s="755"/>
      <c r="CPH285" s="755"/>
      <c r="CPI285" s="755"/>
      <c r="CPJ285" s="755"/>
      <c r="CPK285" s="755"/>
      <c r="CPL285" s="755"/>
      <c r="CPM285" s="755"/>
      <c r="CPN285" s="755"/>
      <c r="CPO285" s="755"/>
      <c r="CPP285" s="755"/>
      <c r="CPQ285" s="755"/>
      <c r="CPR285" s="755"/>
      <c r="CPS285" s="755"/>
      <c r="CPT285" s="755"/>
      <c r="CPU285" s="755"/>
      <c r="CPV285" s="755"/>
      <c r="CPW285" s="755"/>
      <c r="CPX285" s="755"/>
      <c r="CPY285" s="755"/>
      <c r="CPZ285" s="755"/>
      <c r="CQA285" s="755"/>
      <c r="CQB285" s="755"/>
      <c r="CQC285" s="755"/>
      <c r="CQD285" s="755"/>
      <c r="CQE285" s="755"/>
      <c r="CQF285" s="755"/>
      <c r="CQG285" s="755"/>
      <c r="CQH285" s="755"/>
      <c r="CQI285" s="755"/>
      <c r="CQJ285" s="755"/>
      <c r="CQK285" s="755"/>
      <c r="CQL285" s="755"/>
      <c r="CQM285" s="755"/>
      <c r="CQN285" s="755"/>
      <c r="CQO285" s="755"/>
      <c r="CQP285" s="755"/>
      <c r="CQQ285" s="755"/>
      <c r="CQR285" s="755"/>
      <c r="CQS285" s="755"/>
      <c r="CQT285" s="755"/>
      <c r="CQU285" s="755"/>
      <c r="CQV285" s="755"/>
      <c r="CQW285" s="755"/>
      <c r="CQX285" s="755"/>
      <c r="CQY285" s="755"/>
      <c r="CQZ285" s="755"/>
      <c r="CRA285" s="755"/>
      <c r="CRB285" s="755"/>
      <c r="CRC285" s="755"/>
      <c r="CRD285" s="755"/>
      <c r="CRE285" s="755"/>
      <c r="CRF285" s="755"/>
      <c r="CRG285" s="755"/>
      <c r="CRH285" s="755"/>
      <c r="CRI285" s="755"/>
      <c r="CRJ285" s="755"/>
      <c r="CRK285" s="755"/>
      <c r="CRL285" s="755"/>
      <c r="CRM285" s="755"/>
      <c r="CRN285" s="755"/>
      <c r="CRO285" s="755"/>
      <c r="CRP285" s="755"/>
      <c r="CRQ285" s="755"/>
      <c r="CRR285" s="755"/>
      <c r="CRS285" s="755"/>
      <c r="CRT285" s="755"/>
      <c r="CRU285" s="755"/>
      <c r="CRV285" s="755"/>
      <c r="CRW285" s="755"/>
      <c r="CRX285" s="755"/>
      <c r="CRY285" s="755"/>
      <c r="CRZ285" s="755"/>
      <c r="CSA285" s="755"/>
      <c r="CSB285" s="755"/>
      <c r="CSC285" s="755"/>
      <c r="CSD285" s="755"/>
      <c r="CSE285" s="755"/>
      <c r="CSF285" s="755"/>
      <c r="CSG285" s="755"/>
      <c r="CSH285" s="755"/>
      <c r="CSI285" s="755"/>
      <c r="CSJ285" s="755"/>
      <c r="CSK285" s="755"/>
      <c r="CSL285" s="755"/>
      <c r="CSM285" s="755"/>
      <c r="CSN285" s="755"/>
      <c r="CSO285" s="755"/>
      <c r="CSP285" s="755"/>
      <c r="CSQ285" s="755"/>
      <c r="CSR285" s="755"/>
      <c r="CSS285" s="755"/>
      <c r="CST285" s="755"/>
      <c r="CSU285" s="755"/>
      <c r="CSV285" s="755"/>
      <c r="CSW285" s="755"/>
      <c r="CSX285" s="755"/>
      <c r="CSY285" s="755"/>
      <c r="CSZ285" s="755"/>
      <c r="CTA285" s="755"/>
      <c r="CTB285" s="755"/>
      <c r="CTC285" s="755"/>
      <c r="CTD285" s="755"/>
      <c r="CTE285" s="755"/>
      <c r="CTF285" s="755"/>
      <c r="CTG285" s="755"/>
      <c r="CTH285" s="755"/>
      <c r="CTI285" s="755"/>
      <c r="CTJ285" s="755"/>
      <c r="CTK285" s="755"/>
      <c r="CTL285" s="755"/>
      <c r="CTM285" s="755"/>
      <c r="CTN285" s="755"/>
      <c r="CTO285" s="755"/>
      <c r="CTP285" s="755"/>
      <c r="CTQ285" s="755"/>
      <c r="CTR285" s="755"/>
      <c r="CTS285" s="755"/>
      <c r="CTT285" s="755"/>
      <c r="CTU285" s="755"/>
      <c r="CTV285" s="755"/>
      <c r="CTW285" s="755"/>
      <c r="CTX285" s="755"/>
      <c r="CTY285" s="755"/>
      <c r="CTZ285" s="755"/>
      <c r="CUA285" s="755"/>
      <c r="CUB285" s="755"/>
      <c r="CUC285" s="755"/>
      <c r="CUD285" s="755"/>
      <c r="CUE285" s="755"/>
      <c r="CUF285" s="755"/>
      <c r="CUG285" s="755"/>
      <c r="CUH285" s="755"/>
      <c r="CUI285" s="755"/>
      <c r="CUJ285" s="755"/>
      <c r="CUK285" s="755"/>
      <c r="CUL285" s="755"/>
      <c r="CUM285" s="755"/>
      <c r="CUN285" s="755"/>
      <c r="CUO285" s="755"/>
      <c r="CUP285" s="755"/>
      <c r="CUQ285" s="755"/>
      <c r="CUR285" s="755"/>
      <c r="CUS285" s="755"/>
      <c r="CUT285" s="755"/>
      <c r="CUU285" s="755"/>
      <c r="CUV285" s="755"/>
      <c r="CUW285" s="755"/>
      <c r="CUX285" s="755"/>
      <c r="CUY285" s="755"/>
      <c r="CUZ285" s="755"/>
      <c r="CVA285" s="755"/>
      <c r="CVB285" s="755"/>
      <c r="CVC285" s="755"/>
      <c r="CVD285" s="755"/>
      <c r="CVE285" s="755"/>
      <c r="CVF285" s="755"/>
      <c r="CVG285" s="755"/>
      <c r="CVH285" s="755"/>
      <c r="CVI285" s="755"/>
      <c r="CVJ285" s="755"/>
      <c r="CVK285" s="755"/>
      <c r="CVL285" s="755"/>
      <c r="CVM285" s="755"/>
      <c r="CVN285" s="755"/>
      <c r="CVO285" s="755"/>
      <c r="CVP285" s="755"/>
      <c r="CVQ285" s="755"/>
      <c r="CVR285" s="755"/>
      <c r="CVS285" s="755"/>
      <c r="CVT285" s="755"/>
      <c r="CVU285" s="755"/>
      <c r="CVV285" s="755"/>
      <c r="CVW285" s="755"/>
      <c r="CVX285" s="755"/>
      <c r="CVY285" s="755"/>
      <c r="CVZ285" s="755"/>
      <c r="CWA285" s="755"/>
      <c r="CWB285" s="755"/>
      <c r="CWC285" s="755"/>
      <c r="CWD285" s="755"/>
      <c r="CWE285" s="755"/>
      <c r="CWF285" s="755"/>
      <c r="CWG285" s="755"/>
      <c r="CWH285" s="755"/>
      <c r="CWI285" s="755"/>
      <c r="CWJ285" s="755"/>
      <c r="CWK285" s="755"/>
      <c r="CWL285" s="755"/>
      <c r="CWM285" s="755"/>
      <c r="CWN285" s="755"/>
      <c r="CWO285" s="755"/>
      <c r="CWP285" s="755"/>
      <c r="CWQ285" s="755"/>
      <c r="CWR285" s="755"/>
      <c r="CWS285" s="755"/>
      <c r="CWT285" s="755"/>
      <c r="CWU285" s="755"/>
      <c r="CWV285" s="755"/>
      <c r="CWW285" s="755"/>
      <c r="CWX285" s="755"/>
      <c r="CWY285" s="755"/>
      <c r="CWZ285" s="755"/>
      <c r="CXA285" s="755"/>
      <c r="CXB285" s="755"/>
      <c r="CXC285" s="755"/>
      <c r="CXD285" s="755"/>
      <c r="CXE285" s="755"/>
      <c r="CXF285" s="755"/>
      <c r="CXG285" s="755"/>
      <c r="CXH285" s="755"/>
      <c r="CXI285" s="755"/>
      <c r="CXJ285" s="755"/>
      <c r="CXK285" s="755"/>
      <c r="CXL285" s="755"/>
      <c r="CXM285" s="755"/>
      <c r="CXN285" s="755"/>
      <c r="CXO285" s="755"/>
      <c r="CXP285" s="755"/>
      <c r="CXQ285" s="755"/>
      <c r="CXR285" s="755"/>
      <c r="CXS285" s="755"/>
      <c r="CXT285" s="755"/>
      <c r="CXU285" s="755"/>
      <c r="CXV285" s="755"/>
      <c r="CXW285" s="755"/>
      <c r="CXX285" s="755"/>
      <c r="CXY285" s="755"/>
      <c r="CXZ285" s="755"/>
      <c r="CYA285" s="755"/>
      <c r="CYB285" s="755"/>
      <c r="CYC285" s="755"/>
      <c r="CYD285" s="755"/>
      <c r="CYE285" s="755"/>
      <c r="CYF285" s="755"/>
      <c r="CYG285" s="755"/>
      <c r="CYH285" s="755"/>
      <c r="CYI285" s="755"/>
      <c r="CYJ285" s="755"/>
      <c r="CYK285" s="755"/>
      <c r="CYL285" s="755"/>
      <c r="CYM285" s="755"/>
      <c r="CYN285" s="755"/>
      <c r="CYO285" s="755"/>
      <c r="CYP285" s="755"/>
      <c r="CYQ285" s="755"/>
      <c r="CYR285" s="755"/>
      <c r="CYS285" s="755"/>
      <c r="CYT285" s="755"/>
      <c r="CYU285" s="755"/>
      <c r="CYV285" s="755"/>
      <c r="CYW285" s="755"/>
      <c r="CYX285" s="755"/>
      <c r="CYY285" s="755"/>
      <c r="CYZ285" s="755"/>
      <c r="CZA285" s="755"/>
      <c r="CZB285" s="755"/>
      <c r="CZC285" s="755"/>
      <c r="CZD285" s="755"/>
      <c r="CZE285" s="755"/>
      <c r="CZF285" s="755"/>
      <c r="CZG285" s="755"/>
      <c r="CZH285" s="755"/>
      <c r="CZI285" s="755"/>
      <c r="CZJ285" s="755"/>
      <c r="CZK285" s="755"/>
      <c r="CZL285" s="755"/>
      <c r="CZM285" s="755"/>
      <c r="CZN285" s="755"/>
      <c r="CZO285" s="755"/>
      <c r="CZP285" s="755"/>
      <c r="CZQ285" s="755"/>
      <c r="CZR285" s="755"/>
      <c r="CZS285" s="755"/>
      <c r="CZT285" s="755"/>
      <c r="CZU285" s="755"/>
      <c r="CZV285" s="755"/>
      <c r="CZW285" s="755"/>
      <c r="CZX285" s="755"/>
      <c r="CZY285" s="755"/>
      <c r="CZZ285" s="755"/>
      <c r="DAA285" s="755"/>
      <c r="DAB285" s="755"/>
      <c r="DAC285" s="755"/>
      <c r="DAD285" s="755"/>
      <c r="DAE285" s="755"/>
      <c r="DAF285" s="755"/>
      <c r="DAG285" s="755"/>
      <c r="DAH285" s="755"/>
      <c r="DAI285" s="755"/>
      <c r="DAJ285" s="755"/>
      <c r="DAK285" s="755"/>
      <c r="DAL285" s="755"/>
      <c r="DAM285" s="755"/>
      <c r="DAN285" s="755"/>
      <c r="DAO285" s="755"/>
      <c r="DAP285" s="755"/>
      <c r="DAQ285" s="755"/>
      <c r="DAR285" s="755"/>
      <c r="DAS285" s="755"/>
      <c r="DAT285" s="755"/>
      <c r="DAU285" s="755"/>
      <c r="DAV285" s="755"/>
      <c r="DAW285" s="755"/>
      <c r="DAX285" s="755"/>
      <c r="DAY285" s="755"/>
      <c r="DAZ285" s="755"/>
      <c r="DBA285" s="755"/>
      <c r="DBB285" s="755"/>
      <c r="DBC285" s="755"/>
      <c r="DBD285" s="755"/>
      <c r="DBE285" s="755"/>
      <c r="DBF285" s="755"/>
      <c r="DBG285" s="755"/>
      <c r="DBH285" s="755"/>
      <c r="DBI285" s="755"/>
      <c r="DBJ285" s="755"/>
      <c r="DBK285" s="755"/>
      <c r="DBL285" s="755"/>
      <c r="DBM285" s="755"/>
      <c r="DBN285" s="755"/>
      <c r="DBO285" s="755"/>
      <c r="DBP285" s="755"/>
      <c r="DBQ285" s="755"/>
      <c r="DBR285" s="755"/>
      <c r="DBS285" s="755"/>
      <c r="DBT285" s="755"/>
      <c r="DBU285" s="755"/>
      <c r="DBV285" s="755"/>
      <c r="DBW285" s="755"/>
      <c r="DBX285" s="755"/>
      <c r="DBY285" s="755"/>
      <c r="DBZ285" s="755"/>
      <c r="DCA285" s="755"/>
      <c r="DCB285" s="755"/>
      <c r="DCC285" s="755"/>
      <c r="DCD285" s="755"/>
      <c r="DCE285" s="755"/>
      <c r="DCF285" s="755"/>
      <c r="DCG285" s="755"/>
      <c r="DCH285" s="755"/>
      <c r="DCI285" s="755"/>
      <c r="DCJ285" s="755"/>
      <c r="DCK285" s="755"/>
      <c r="DCL285" s="755"/>
      <c r="DCM285" s="755"/>
      <c r="DCN285" s="755"/>
      <c r="DCO285" s="755"/>
      <c r="DCP285" s="755"/>
      <c r="DCQ285" s="755"/>
      <c r="DCR285" s="755"/>
      <c r="DCS285" s="755"/>
      <c r="DCT285" s="755"/>
      <c r="DCU285" s="755"/>
      <c r="DCV285" s="755"/>
      <c r="DCW285" s="755"/>
      <c r="DCX285" s="755"/>
      <c r="DCY285" s="755"/>
      <c r="DCZ285" s="755"/>
      <c r="DDA285" s="755"/>
      <c r="DDB285" s="755"/>
      <c r="DDC285" s="755"/>
      <c r="DDD285" s="755"/>
      <c r="DDE285" s="755"/>
      <c r="DDF285" s="755"/>
      <c r="DDG285" s="755"/>
      <c r="DDH285" s="755"/>
      <c r="DDI285" s="755"/>
      <c r="DDJ285" s="755"/>
      <c r="DDK285" s="755"/>
      <c r="DDL285" s="755"/>
      <c r="DDM285" s="755"/>
      <c r="DDN285" s="755"/>
      <c r="DDO285" s="755"/>
      <c r="DDP285" s="755"/>
      <c r="DDQ285" s="755"/>
      <c r="DDR285" s="755"/>
      <c r="DDS285" s="755"/>
      <c r="DDT285" s="755"/>
      <c r="DDU285" s="755"/>
      <c r="DDV285" s="755"/>
      <c r="DDW285" s="755"/>
      <c r="DDX285" s="755"/>
      <c r="DDY285" s="755"/>
      <c r="DDZ285" s="755"/>
      <c r="DEA285" s="755"/>
      <c r="DEB285" s="755"/>
      <c r="DEC285" s="755"/>
      <c r="DED285" s="755"/>
      <c r="DEE285" s="755"/>
      <c r="DEF285" s="755"/>
      <c r="DEG285" s="755"/>
      <c r="DEH285" s="755"/>
      <c r="DEI285" s="755"/>
      <c r="DEJ285" s="755"/>
      <c r="DEK285" s="755"/>
      <c r="DEL285" s="755"/>
      <c r="DEM285" s="755"/>
      <c r="DEN285" s="755"/>
      <c r="DEO285" s="755"/>
      <c r="DEP285" s="755"/>
      <c r="DEQ285" s="755"/>
      <c r="DER285" s="755"/>
      <c r="DES285" s="755"/>
      <c r="DET285" s="755"/>
      <c r="DEU285" s="755"/>
      <c r="DEV285" s="755"/>
      <c r="DEW285" s="755"/>
      <c r="DEX285" s="755"/>
      <c r="DEY285" s="755"/>
      <c r="DEZ285" s="755"/>
      <c r="DFA285" s="755"/>
      <c r="DFB285" s="755"/>
      <c r="DFC285" s="755"/>
      <c r="DFD285" s="755"/>
      <c r="DFE285" s="755"/>
      <c r="DFF285" s="755"/>
      <c r="DFG285" s="755"/>
      <c r="DFH285" s="755"/>
      <c r="DFI285" s="755"/>
      <c r="DFJ285" s="755"/>
      <c r="DFK285" s="755"/>
      <c r="DFL285" s="755"/>
      <c r="DFM285" s="755"/>
      <c r="DFN285" s="755"/>
      <c r="DFO285" s="755"/>
      <c r="DFP285" s="755"/>
      <c r="DFQ285" s="755"/>
      <c r="DFR285" s="755"/>
      <c r="DFS285" s="755"/>
      <c r="DFT285" s="755"/>
      <c r="DFU285" s="755"/>
      <c r="DFV285" s="755"/>
      <c r="DFW285" s="755"/>
      <c r="DFX285" s="755"/>
      <c r="DFY285" s="755"/>
      <c r="DFZ285" s="755"/>
      <c r="DGA285" s="755"/>
      <c r="DGB285" s="755"/>
      <c r="DGC285" s="755"/>
      <c r="DGD285" s="755"/>
      <c r="DGE285" s="755"/>
      <c r="DGF285" s="755"/>
      <c r="DGG285" s="755"/>
      <c r="DGH285" s="755"/>
      <c r="DGI285" s="755"/>
      <c r="DGJ285" s="755"/>
      <c r="DGK285" s="755"/>
      <c r="DGL285" s="755"/>
      <c r="DGM285" s="755"/>
      <c r="DGN285" s="755"/>
      <c r="DGO285" s="755"/>
      <c r="DGP285" s="755"/>
      <c r="DGQ285" s="755"/>
      <c r="DGR285" s="755"/>
      <c r="DGS285" s="755"/>
      <c r="DGT285" s="755"/>
      <c r="DGU285" s="755"/>
      <c r="DGV285" s="755"/>
      <c r="DGW285" s="755"/>
      <c r="DGX285" s="755"/>
      <c r="DGY285" s="755"/>
      <c r="DGZ285" s="755"/>
      <c r="DHA285" s="755"/>
      <c r="DHB285" s="755"/>
      <c r="DHC285" s="755"/>
      <c r="DHD285" s="755"/>
      <c r="DHE285" s="755"/>
      <c r="DHF285" s="755"/>
      <c r="DHG285" s="755"/>
      <c r="DHH285" s="755"/>
      <c r="DHI285" s="755"/>
      <c r="DHJ285" s="755"/>
      <c r="DHK285" s="755"/>
      <c r="DHL285" s="755"/>
      <c r="DHM285" s="755"/>
      <c r="DHN285" s="755"/>
      <c r="DHO285" s="755"/>
      <c r="DHP285" s="755"/>
      <c r="DHQ285" s="755"/>
      <c r="DHR285" s="755"/>
      <c r="DHS285" s="755"/>
      <c r="DHT285" s="755"/>
      <c r="DHU285" s="755"/>
      <c r="DHV285" s="755"/>
      <c r="DHW285" s="755"/>
      <c r="DHX285" s="755"/>
      <c r="DHY285" s="755"/>
      <c r="DHZ285" s="755"/>
      <c r="DIA285" s="755"/>
      <c r="DIB285" s="755"/>
      <c r="DIC285" s="755"/>
      <c r="DID285" s="755"/>
      <c r="DIE285" s="755"/>
      <c r="DIF285" s="755"/>
      <c r="DIG285" s="755"/>
      <c r="DIH285" s="755"/>
      <c r="DII285" s="755"/>
      <c r="DIJ285" s="755"/>
      <c r="DIK285" s="755"/>
      <c r="DIL285" s="755"/>
      <c r="DIM285" s="755"/>
      <c r="DIN285" s="755"/>
      <c r="DIO285" s="755"/>
      <c r="DIP285" s="755"/>
      <c r="DIQ285" s="755"/>
      <c r="DIR285" s="755"/>
      <c r="DIS285" s="755"/>
      <c r="DIT285" s="755"/>
      <c r="DIU285" s="755"/>
      <c r="DIV285" s="755"/>
      <c r="DIW285" s="755"/>
      <c r="DIX285" s="755"/>
      <c r="DIY285" s="755"/>
      <c r="DIZ285" s="755"/>
      <c r="DJA285" s="755"/>
      <c r="DJB285" s="755"/>
      <c r="DJC285" s="755"/>
      <c r="DJD285" s="755"/>
      <c r="DJE285" s="755"/>
      <c r="DJF285" s="755"/>
      <c r="DJG285" s="755"/>
      <c r="DJH285" s="755"/>
      <c r="DJI285" s="755"/>
      <c r="DJJ285" s="755"/>
      <c r="DJK285" s="755"/>
      <c r="DJL285" s="755"/>
      <c r="DJM285" s="755"/>
      <c r="DJN285" s="755"/>
      <c r="DJO285" s="755"/>
      <c r="DJP285" s="755"/>
      <c r="DJQ285" s="755"/>
      <c r="DJR285" s="755"/>
      <c r="DJS285" s="755"/>
      <c r="DJT285" s="755"/>
      <c r="DJU285" s="755"/>
      <c r="DJV285" s="755"/>
      <c r="DJW285" s="755"/>
      <c r="DJX285" s="755"/>
      <c r="DJY285" s="755"/>
      <c r="DJZ285" s="755"/>
      <c r="DKA285" s="755"/>
      <c r="DKB285" s="755"/>
      <c r="DKC285" s="755"/>
      <c r="DKD285" s="755"/>
      <c r="DKE285" s="755"/>
      <c r="DKF285" s="755"/>
      <c r="DKG285" s="755"/>
      <c r="DKH285" s="755"/>
      <c r="DKI285" s="755"/>
      <c r="DKJ285" s="755"/>
      <c r="DKK285" s="755"/>
      <c r="DKL285" s="755"/>
      <c r="DKM285" s="755"/>
      <c r="DKN285" s="755"/>
      <c r="DKO285" s="755"/>
      <c r="DKP285" s="755"/>
      <c r="DKQ285" s="755"/>
      <c r="DKR285" s="755"/>
      <c r="DKS285" s="755"/>
      <c r="DKT285" s="755"/>
      <c r="DKU285" s="755"/>
      <c r="DKV285" s="755"/>
      <c r="DKW285" s="755"/>
      <c r="DKX285" s="755"/>
      <c r="DKY285" s="755"/>
      <c r="DKZ285" s="755"/>
      <c r="DLA285" s="755"/>
      <c r="DLB285" s="755"/>
      <c r="DLC285" s="755"/>
      <c r="DLD285" s="755"/>
      <c r="DLE285" s="755"/>
      <c r="DLF285" s="755"/>
      <c r="DLG285" s="755"/>
      <c r="DLH285" s="755"/>
      <c r="DLI285" s="755"/>
      <c r="DLJ285" s="755"/>
      <c r="DLK285" s="755"/>
      <c r="DLL285" s="755"/>
      <c r="DLM285" s="755"/>
      <c r="DLN285" s="755"/>
      <c r="DLO285" s="755"/>
      <c r="DLP285" s="755"/>
      <c r="DLQ285" s="755"/>
      <c r="DLR285" s="755"/>
      <c r="DLS285" s="755"/>
      <c r="DLT285" s="755"/>
      <c r="DLU285" s="755"/>
      <c r="DLV285" s="755"/>
      <c r="DLW285" s="755"/>
      <c r="DLX285" s="755"/>
      <c r="DLY285" s="755"/>
      <c r="DLZ285" s="755"/>
      <c r="DMA285" s="755"/>
      <c r="DMB285" s="755"/>
      <c r="DMC285" s="755"/>
      <c r="DMD285" s="755"/>
      <c r="DME285" s="755"/>
      <c r="DMF285" s="755"/>
      <c r="DMG285" s="755"/>
      <c r="DMH285" s="755"/>
      <c r="DMI285" s="755"/>
      <c r="DMJ285" s="755"/>
      <c r="DMK285" s="755"/>
      <c r="DML285" s="755"/>
      <c r="DMM285" s="755"/>
      <c r="DMN285" s="755"/>
      <c r="DMO285" s="755"/>
      <c r="DMP285" s="755"/>
      <c r="DMQ285" s="755"/>
      <c r="DMR285" s="755"/>
      <c r="DMS285" s="755"/>
      <c r="DMT285" s="755"/>
      <c r="DMU285" s="755"/>
      <c r="DMV285" s="755"/>
      <c r="DMW285" s="755"/>
      <c r="DMX285" s="755"/>
      <c r="DMY285" s="755"/>
      <c r="DMZ285" s="755"/>
      <c r="DNA285" s="755"/>
      <c r="DNB285" s="755"/>
      <c r="DNC285" s="755"/>
      <c r="DND285" s="755"/>
      <c r="DNE285" s="755"/>
      <c r="DNF285" s="755"/>
      <c r="DNG285" s="755"/>
      <c r="DNH285" s="755"/>
      <c r="DNI285" s="755"/>
      <c r="DNJ285" s="755"/>
      <c r="DNK285" s="755"/>
      <c r="DNL285" s="755"/>
      <c r="DNM285" s="755"/>
      <c r="DNN285" s="755"/>
      <c r="DNO285" s="755"/>
      <c r="DNP285" s="755"/>
      <c r="DNQ285" s="755"/>
      <c r="DNR285" s="755"/>
      <c r="DNS285" s="755"/>
      <c r="DNT285" s="755"/>
      <c r="DNU285" s="755"/>
      <c r="DNV285" s="755"/>
      <c r="DNW285" s="755"/>
      <c r="DNX285" s="755"/>
      <c r="DNY285" s="755"/>
      <c r="DNZ285" s="755"/>
      <c r="DOA285" s="755"/>
      <c r="DOB285" s="755"/>
      <c r="DOC285" s="755"/>
      <c r="DOD285" s="755"/>
      <c r="DOE285" s="755"/>
      <c r="DOF285" s="755"/>
      <c r="DOG285" s="755"/>
      <c r="DOH285" s="755"/>
      <c r="DOI285" s="755"/>
      <c r="DOJ285" s="755"/>
      <c r="DOK285" s="755"/>
      <c r="DOL285" s="755"/>
      <c r="DOM285" s="755"/>
      <c r="DON285" s="755"/>
      <c r="DOO285" s="755"/>
      <c r="DOP285" s="755"/>
      <c r="DOQ285" s="755"/>
      <c r="DOR285" s="755"/>
      <c r="DOS285" s="755"/>
      <c r="DOT285" s="755"/>
      <c r="DOU285" s="755"/>
      <c r="DOV285" s="755"/>
      <c r="DOW285" s="755"/>
      <c r="DOX285" s="755"/>
      <c r="DOY285" s="755"/>
      <c r="DOZ285" s="755"/>
      <c r="DPA285" s="755"/>
      <c r="DPB285" s="755"/>
      <c r="DPC285" s="755"/>
      <c r="DPD285" s="755"/>
      <c r="DPE285" s="755"/>
      <c r="DPF285" s="755"/>
      <c r="DPG285" s="755"/>
      <c r="DPH285" s="755"/>
      <c r="DPI285" s="755"/>
      <c r="DPJ285" s="755"/>
      <c r="DPK285" s="755"/>
      <c r="DPL285" s="755"/>
      <c r="DPM285" s="755"/>
      <c r="DPN285" s="755"/>
      <c r="DPO285" s="755"/>
      <c r="DPP285" s="755"/>
      <c r="DPQ285" s="755"/>
      <c r="DPR285" s="755"/>
      <c r="DPS285" s="755"/>
      <c r="DPT285" s="755"/>
      <c r="DPU285" s="755"/>
      <c r="DPV285" s="755"/>
      <c r="DPW285" s="755"/>
      <c r="DPX285" s="755"/>
      <c r="DPY285" s="755"/>
      <c r="DPZ285" s="755"/>
      <c r="DQA285" s="755"/>
      <c r="DQB285" s="755"/>
      <c r="DQC285" s="755"/>
      <c r="DQD285" s="755"/>
      <c r="DQE285" s="755"/>
      <c r="DQF285" s="755"/>
      <c r="DQG285" s="755"/>
      <c r="DQH285" s="755"/>
      <c r="DQI285" s="755"/>
      <c r="DQJ285" s="755"/>
      <c r="DQK285" s="755"/>
      <c r="DQL285" s="755"/>
      <c r="DQM285" s="755"/>
      <c r="DQN285" s="755"/>
      <c r="DQO285" s="755"/>
      <c r="DQP285" s="755"/>
      <c r="DQQ285" s="755"/>
      <c r="DQR285" s="755"/>
      <c r="DQS285" s="755"/>
      <c r="DQT285" s="755"/>
      <c r="DQU285" s="755"/>
      <c r="DQV285" s="755"/>
      <c r="DQW285" s="755"/>
      <c r="DQX285" s="755"/>
      <c r="DQY285" s="755"/>
      <c r="DQZ285" s="755"/>
      <c r="DRA285" s="755"/>
      <c r="DRB285" s="755"/>
      <c r="DRC285" s="755"/>
      <c r="DRD285" s="755"/>
      <c r="DRE285" s="755"/>
      <c r="DRF285" s="755"/>
      <c r="DRG285" s="755"/>
      <c r="DRH285" s="755"/>
      <c r="DRI285" s="755"/>
      <c r="DRJ285" s="755"/>
      <c r="DRK285" s="755"/>
      <c r="DRL285" s="755"/>
      <c r="DRM285" s="755"/>
      <c r="DRN285" s="755"/>
      <c r="DRO285" s="755"/>
      <c r="DRP285" s="755"/>
      <c r="DRQ285" s="755"/>
      <c r="DRR285" s="755"/>
      <c r="DRS285" s="755"/>
      <c r="DRT285" s="755"/>
      <c r="DRU285" s="755"/>
      <c r="DRV285" s="755"/>
      <c r="DRW285" s="755"/>
      <c r="DRX285" s="755"/>
      <c r="DRY285" s="755"/>
      <c r="DRZ285" s="755"/>
      <c r="DSA285" s="755"/>
      <c r="DSB285" s="755"/>
      <c r="DSC285" s="755"/>
      <c r="DSD285" s="755"/>
      <c r="DSE285" s="755"/>
      <c r="DSF285" s="755"/>
      <c r="DSG285" s="755"/>
      <c r="DSH285" s="755"/>
      <c r="DSI285" s="755"/>
      <c r="DSJ285" s="755"/>
      <c r="DSK285" s="755"/>
      <c r="DSL285" s="755"/>
      <c r="DSM285" s="755"/>
      <c r="DSN285" s="755"/>
      <c r="DSO285" s="755"/>
      <c r="DSP285" s="755"/>
      <c r="DSQ285" s="755"/>
      <c r="DSR285" s="755"/>
      <c r="DSS285" s="755"/>
      <c r="DST285" s="755"/>
      <c r="DSU285" s="755"/>
      <c r="DSV285" s="755"/>
      <c r="DSW285" s="755"/>
      <c r="DSX285" s="755"/>
      <c r="DSY285" s="755"/>
      <c r="DSZ285" s="755"/>
      <c r="DTA285" s="755"/>
      <c r="DTB285" s="755"/>
      <c r="DTC285" s="755"/>
      <c r="DTD285" s="755"/>
      <c r="DTE285" s="755"/>
      <c r="DTF285" s="755"/>
      <c r="DTG285" s="755"/>
      <c r="DTH285" s="755"/>
      <c r="DTI285" s="755"/>
      <c r="DTJ285" s="755"/>
      <c r="DTK285" s="755"/>
      <c r="DTL285" s="755"/>
      <c r="DTM285" s="755"/>
      <c r="DTN285" s="755"/>
      <c r="DTO285" s="755"/>
      <c r="DTP285" s="755"/>
      <c r="DTQ285" s="755"/>
      <c r="DTR285" s="755"/>
      <c r="DTS285" s="755"/>
      <c r="DTT285" s="755"/>
      <c r="DTU285" s="755"/>
      <c r="DTV285" s="755"/>
      <c r="DTW285" s="755"/>
      <c r="DTX285" s="755"/>
      <c r="DTY285" s="755"/>
      <c r="DTZ285" s="755"/>
      <c r="DUA285" s="755"/>
      <c r="DUB285" s="755"/>
      <c r="DUC285" s="755"/>
      <c r="DUD285" s="755"/>
      <c r="DUE285" s="755"/>
      <c r="DUF285" s="755"/>
      <c r="DUG285" s="755"/>
      <c r="DUH285" s="755"/>
      <c r="DUI285" s="755"/>
      <c r="DUJ285" s="755"/>
      <c r="DUK285" s="755"/>
      <c r="DUL285" s="755"/>
      <c r="DUM285" s="755"/>
      <c r="DUN285" s="755"/>
      <c r="DUO285" s="755"/>
      <c r="DUP285" s="755"/>
      <c r="DUQ285" s="755"/>
      <c r="DUR285" s="755"/>
      <c r="DUS285" s="755"/>
      <c r="DUT285" s="755"/>
      <c r="DUU285" s="755"/>
      <c r="DUV285" s="755"/>
      <c r="DUW285" s="755"/>
      <c r="DUX285" s="755"/>
      <c r="DUY285" s="755"/>
      <c r="DUZ285" s="755"/>
      <c r="DVA285" s="755"/>
      <c r="DVB285" s="755"/>
      <c r="DVC285" s="755"/>
      <c r="DVD285" s="755"/>
      <c r="DVE285" s="755"/>
      <c r="DVF285" s="755"/>
      <c r="DVG285" s="755"/>
      <c r="DVH285" s="755"/>
      <c r="DVI285" s="755"/>
      <c r="DVJ285" s="755"/>
      <c r="DVK285" s="755"/>
      <c r="DVL285" s="755"/>
      <c r="DVM285" s="755"/>
      <c r="DVN285" s="755"/>
      <c r="DVO285" s="755"/>
      <c r="DVP285" s="755"/>
      <c r="DVQ285" s="755"/>
      <c r="DVR285" s="755"/>
      <c r="DVS285" s="755"/>
      <c r="DVT285" s="755"/>
      <c r="DVU285" s="755"/>
      <c r="DVV285" s="755"/>
      <c r="DVW285" s="755"/>
      <c r="DVX285" s="755"/>
      <c r="DVY285" s="755"/>
      <c r="DVZ285" s="755"/>
      <c r="DWA285" s="755"/>
      <c r="DWB285" s="755"/>
      <c r="DWC285" s="755"/>
      <c r="DWD285" s="755"/>
      <c r="DWE285" s="755"/>
      <c r="DWF285" s="755"/>
      <c r="DWG285" s="755"/>
      <c r="DWH285" s="755"/>
      <c r="DWI285" s="755"/>
      <c r="DWJ285" s="755"/>
      <c r="DWK285" s="755"/>
      <c r="DWL285" s="755"/>
      <c r="DWM285" s="755"/>
      <c r="DWN285" s="755"/>
      <c r="DWO285" s="755"/>
      <c r="DWP285" s="755"/>
      <c r="DWQ285" s="755"/>
      <c r="DWR285" s="755"/>
      <c r="DWS285" s="755"/>
      <c r="DWT285" s="755"/>
      <c r="DWU285" s="755"/>
      <c r="DWV285" s="755"/>
      <c r="DWW285" s="755"/>
      <c r="DWX285" s="755"/>
      <c r="DWY285" s="755"/>
      <c r="DWZ285" s="755"/>
      <c r="DXA285" s="755"/>
      <c r="DXB285" s="755"/>
      <c r="DXC285" s="755"/>
      <c r="DXD285" s="755"/>
      <c r="DXE285" s="755"/>
      <c r="DXF285" s="755"/>
      <c r="DXG285" s="755"/>
      <c r="DXH285" s="755"/>
      <c r="DXI285" s="755"/>
      <c r="DXJ285" s="755"/>
      <c r="DXK285" s="755"/>
      <c r="DXL285" s="755"/>
      <c r="DXM285" s="755"/>
      <c r="DXN285" s="755"/>
      <c r="DXO285" s="755"/>
      <c r="DXP285" s="755"/>
      <c r="DXQ285" s="755"/>
      <c r="DXR285" s="755"/>
      <c r="DXS285" s="755"/>
      <c r="DXT285" s="755"/>
      <c r="DXU285" s="755"/>
      <c r="DXV285" s="755"/>
      <c r="DXW285" s="755"/>
      <c r="DXX285" s="755"/>
      <c r="DXY285" s="755"/>
      <c r="DXZ285" s="755"/>
      <c r="DYA285" s="755"/>
      <c r="DYB285" s="755"/>
      <c r="DYC285" s="755"/>
      <c r="DYD285" s="755"/>
      <c r="DYE285" s="755"/>
      <c r="DYF285" s="755"/>
      <c r="DYG285" s="755"/>
      <c r="DYH285" s="755"/>
      <c r="DYI285" s="755"/>
      <c r="DYJ285" s="755"/>
      <c r="DYK285" s="755"/>
      <c r="DYL285" s="755"/>
      <c r="DYM285" s="755"/>
      <c r="DYN285" s="755"/>
      <c r="DYO285" s="755"/>
      <c r="DYP285" s="755"/>
      <c r="DYQ285" s="755"/>
      <c r="DYR285" s="755"/>
      <c r="DYS285" s="755"/>
      <c r="DYT285" s="755"/>
      <c r="DYU285" s="755"/>
      <c r="DYV285" s="755"/>
      <c r="DYW285" s="755"/>
      <c r="DYX285" s="755"/>
      <c r="DYY285" s="755"/>
      <c r="DYZ285" s="755"/>
      <c r="DZA285" s="755"/>
      <c r="DZB285" s="755"/>
      <c r="DZC285" s="755"/>
      <c r="DZD285" s="755"/>
      <c r="DZE285" s="755"/>
      <c r="DZF285" s="755"/>
      <c r="DZG285" s="755"/>
      <c r="DZH285" s="755"/>
      <c r="DZI285" s="755"/>
      <c r="DZJ285" s="755"/>
      <c r="DZK285" s="755"/>
      <c r="DZL285" s="755"/>
      <c r="DZM285" s="755"/>
      <c r="DZN285" s="755"/>
      <c r="DZO285" s="755"/>
      <c r="DZP285" s="755"/>
      <c r="DZQ285" s="755"/>
      <c r="DZR285" s="755"/>
      <c r="DZS285" s="755"/>
      <c r="DZT285" s="755"/>
      <c r="DZU285" s="755"/>
      <c r="DZV285" s="755"/>
      <c r="DZW285" s="755"/>
      <c r="DZX285" s="755"/>
      <c r="DZY285" s="755"/>
      <c r="DZZ285" s="755"/>
      <c r="EAA285" s="755"/>
      <c r="EAB285" s="755"/>
      <c r="EAC285" s="755"/>
      <c r="EAD285" s="755"/>
      <c r="EAE285" s="755"/>
      <c r="EAF285" s="755"/>
      <c r="EAG285" s="755"/>
      <c r="EAH285" s="755"/>
      <c r="EAI285" s="755"/>
      <c r="EAJ285" s="755"/>
      <c r="EAK285" s="755"/>
      <c r="EAL285" s="755"/>
      <c r="EAM285" s="755"/>
      <c r="EAN285" s="755"/>
      <c r="EAO285" s="755"/>
      <c r="EAP285" s="755"/>
      <c r="EAQ285" s="755"/>
      <c r="EAR285" s="755"/>
      <c r="EAS285" s="755"/>
      <c r="EAT285" s="755"/>
      <c r="EAU285" s="755"/>
      <c r="EAV285" s="755"/>
      <c r="EAW285" s="755"/>
      <c r="EAX285" s="755"/>
      <c r="EAY285" s="755"/>
      <c r="EAZ285" s="755"/>
      <c r="EBA285" s="755"/>
      <c r="EBB285" s="755"/>
      <c r="EBC285" s="755"/>
      <c r="EBD285" s="755"/>
      <c r="EBE285" s="755"/>
      <c r="EBF285" s="755"/>
      <c r="EBG285" s="755"/>
      <c r="EBH285" s="755"/>
      <c r="EBI285" s="755"/>
      <c r="EBJ285" s="755"/>
      <c r="EBK285" s="755"/>
      <c r="EBL285" s="755"/>
      <c r="EBM285" s="755"/>
      <c r="EBN285" s="755"/>
      <c r="EBO285" s="755"/>
      <c r="EBP285" s="755"/>
      <c r="EBQ285" s="755"/>
      <c r="EBR285" s="755"/>
      <c r="EBS285" s="755"/>
      <c r="EBT285" s="755"/>
      <c r="EBU285" s="755"/>
      <c r="EBV285" s="755"/>
      <c r="EBW285" s="755"/>
      <c r="EBX285" s="755"/>
      <c r="EBY285" s="755"/>
      <c r="EBZ285" s="755"/>
      <c r="ECA285" s="755"/>
      <c r="ECB285" s="755"/>
      <c r="ECC285" s="755"/>
      <c r="ECD285" s="755"/>
      <c r="ECE285" s="755"/>
      <c r="ECF285" s="755"/>
      <c r="ECG285" s="755"/>
      <c r="ECH285" s="755"/>
      <c r="ECI285" s="755"/>
      <c r="ECJ285" s="755"/>
      <c r="ECK285" s="755"/>
      <c r="ECL285" s="755"/>
      <c r="ECM285" s="755"/>
      <c r="ECN285" s="755"/>
      <c r="ECO285" s="755"/>
      <c r="ECP285" s="755"/>
      <c r="ECQ285" s="755"/>
      <c r="ECR285" s="755"/>
      <c r="ECS285" s="755"/>
      <c r="ECT285" s="755"/>
      <c r="ECU285" s="755"/>
      <c r="ECV285" s="755"/>
      <c r="ECW285" s="755"/>
      <c r="ECX285" s="755"/>
      <c r="ECY285" s="755"/>
      <c r="ECZ285" s="755"/>
      <c r="EDA285" s="755"/>
      <c r="EDB285" s="755"/>
      <c r="EDC285" s="755"/>
      <c r="EDD285" s="755"/>
      <c r="EDE285" s="755"/>
      <c r="EDF285" s="755"/>
      <c r="EDG285" s="755"/>
      <c r="EDH285" s="755"/>
      <c r="EDI285" s="755"/>
      <c r="EDJ285" s="755"/>
      <c r="EDK285" s="755"/>
      <c r="EDL285" s="755"/>
      <c r="EDM285" s="755"/>
      <c r="EDN285" s="755"/>
      <c r="EDO285" s="755"/>
      <c r="EDP285" s="755"/>
      <c r="EDQ285" s="755"/>
      <c r="EDR285" s="755"/>
      <c r="EDS285" s="755"/>
      <c r="EDT285" s="755"/>
      <c r="EDU285" s="755"/>
      <c r="EDV285" s="755"/>
      <c r="EDW285" s="755"/>
      <c r="EDX285" s="755"/>
      <c r="EDY285" s="755"/>
      <c r="EDZ285" s="755"/>
      <c r="EEA285" s="755"/>
      <c r="EEB285" s="755"/>
      <c r="EEC285" s="755"/>
      <c r="EED285" s="755"/>
      <c r="EEE285" s="755"/>
      <c r="EEF285" s="755"/>
      <c r="EEG285" s="755"/>
      <c r="EEH285" s="755"/>
      <c r="EEI285" s="755"/>
      <c r="EEJ285" s="755"/>
      <c r="EEK285" s="755"/>
      <c r="EEL285" s="755"/>
      <c r="EEM285" s="755"/>
      <c r="EEN285" s="755"/>
      <c r="EEO285" s="755"/>
      <c r="EEP285" s="755"/>
      <c r="EEQ285" s="755"/>
      <c r="EER285" s="755"/>
      <c r="EES285" s="755"/>
      <c r="EET285" s="755"/>
      <c r="EEU285" s="755"/>
      <c r="EEV285" s="755"/>
      <c r="EEW285" s="755"/>
      <c r="EEX285" s="755"/>
      <c r="EEY285" s="755"/>
      <c r="EEZ285" s="755"/>
      <c r="EFA285" s="755"/>
      <c r="EFB285" s="755"/>
      <c r="EFC285" s="755"/>
      <c r="EFD285" s="755"/>
      <c r="EFE285" s="755"/>
      <c r="EFF285" s="755"/>
      <c r="EFG285" s="755"/>
      <c r="EFH285" s="755"/>
      <c r="EFI285" s="755"/>
      <c r="EFJ285" s="755"/>
      <c r="EFK285" s="755"/>
      <c r="EFL285" s="755"/>
      <c r="EFM285" s="755"/>
      <c r="EFN285" s="755"/>
      <c r="EFO285" s="755"/>
      <c r="EFP285" s="755"/>
      <c r="EFQ285" s="755"/>
      <c r="EFR285" s="755"/>
      <c r="EFS285" s="755"/>
      <c r="EFT285" s="755"/>
      <c r="EFU285" s="755"/>
      <c r="EFV285" s="755"/>
      <c r="EFW285" s="755"/>
      <c r="EFX285" s="755"/>
      <c r="EFY285" s="755"/>
      <c r="EFZ285" s="755"/>
      <c r="EGA285" s="755"/>
      <c r="EGB285" s="755"/>
      <c r="EGC285" s="755"/>
      <c r="EGD285" s="755"/>
      <c r="EGE285" s="755"/>
      <c r="EGF285" s="755"/>
      <c r="EGG285" s="755"/>
      <c r="EGH285" s="755"/>
      <c r="EGI285" s="755"/>
      <c r="EGJ285" s="755"/>
      <c r="EGK285" s="755"/>
      <c r="EGL285" s="755"/>
      <c r="EGM285" s="755"/>
      <c r="EGN285" s="755"/>
      <c r="EGO285" s="755"/>
      <c r="EGP285" s="755"/>
      <c r="EGQ285" s="755"/>
      <c r="EGR285" s="755"/>
      <c r="EGS285" s="755"/>
      <c r="EGT285" s="755"/>
      <c r="EGU285" s="755"/>
      <c r="EGV285" s="755"/>
      <c r="EGW285" s="755"/>
      <c r="EGX285" s="755"/>
      <c r="EGY285" s="755"/>
      <c r="EGZ285" s="755"/>
      <c r="EHA285" s="755"/>
      <c r="EHB285" s="755"/>
      <c r="EHC285" s="755"/>
      <c r="EHD285" s="755"/>
      <c r="EHE285" s="755"/>
      <c r="EHF285" s="755"/>
      <c r="EHG285" s="755"/>
      <c r="EHH285" s="755"/>
      <c r="EHI285" s="755"/>
      <c r="EHJ285" s="755"/>
      <c r="EHK285" s="755"/>
      <c r="EHL285" s="755"/>
      <c r="EHM285" s="755"/>
      <c r="EHN285" s="755"/>
      <c r="EHO285" s="755"/>
      <c r="EHP285" s="755"/>
      <c r="EHQ285" s="755"/>
      <c r="EHR285" s="755"/>
      <c r="EHS285" s="755"/>
      <c r="EHT285" s="755"/>
      <c r="EHU285" s="755"/>
      <c r="EHV285" s="755"/>
      <c r="EHW285" s="755"/>
      <c r="EHX285" s="755"/>
      <c r="EHY285" s="755"/>
      <c r="EHZ285" s="755"/>
      <c r="EIA285" s="755"/>
      <c r="EIB285" s="755"/>
      <c r="EIC285" s="755"/>
      <c r="EID285" s="755"/>
      <c r="EIE285" s="755"/>
      <c r="EIF285" s="755"/>
      <c r="EIG285" s="755"/>
      <c r="EIH285" s="755"/>
      <c r="EII285" s="755"/>
      <c r="EIJ285" s="755"/>
      <c r="EIK285" s="755"/>
      <c r="EIL285" s="755"/>
      <c r="EIM285" s="755"/>
      <c r="EIN285" s="755"/>
      <c r="EIO285" s="755"/>
      <c r="EIP285" s="755"/>
      <c r="EIQ285" s="755"/>
      <c r="EIR285" s="755"/>
      <c r="EIS285" s="755"/>
      <c r="EIT285" s="755"/>
      <c r="EIU285" s="755"/>
      <c r="EIV285" s="755"/>
      <c r="EIW285" s="755"/>
      <c r="EIX285" s="755"/>
      <c r="EIY285" s="755"/>
      <c r="EIZ285" s="755"/>
      <c r="EJA285" s="755"/>
      <c r="EJB285" s="755"/>
      <c r="EJC285" s="755"/>
      <c r="EJD285" s="755"/>
      <c r="EJE285" s="755"/>
      <c r="EJF285" s="755"/>
      <c r="EJG285" s="755"/>
      <c r="EJH285" s="755"/>
      <c r="EJI285" s="755"/>
      <c r="EJJ285" s="755"/>
      <c r="EJK285" s="755"/>
      <c r="EJL285" s="755"/>
      <c r="EJM285" s="755"/>
      <c r="EJN285" s="755"/>
      <c r="EJO285" s="755"/>
      <c r="EJP285" s="755"/>
      <c r="EJQ285" s="755"/>
      <c r="EJR285" s="755"/>
      <c r="EJS285" s="755"/>
      <c r="EJT285" s="755"/>
      <c r="EJU285" s="755"/>
      <c r="EJV285" s="755"/>
      <c r="EJW285" s="755"/>
      <c r="EJX285" s="755"/>
      <c r="EJY285" s="755"/>
      <c r="EJZ285" s="755"/>
      <c r="EKA285" s="755"/>
      <c r="EKB285" s="755"/>
      <c r="EKC285" s="755"/>
      <c r="EKD285" s="755"/>
      <c r="EKE285" s="755"/>
      <c r="EKF285" s="755"/>
      <c r="EKG285" s="755"/>
      <c r="EKH285" s="755"/>
      <c r="EKI285" s="755"/>
      <c r="EKJ285" s="755"/>
      <c r="EKK285" s="755"/>
      <c r="EKL285" s="755"/>
      <c r="EKM285" s="755"/>
      <c r="EKN285" s="755"/>
      <c r="EKO285" s="755"/>
      <c r="EKP285" s="755"/>
      <c r="EKQ285" s="755"/>
      <c r="EKR285" s="755"/>
      <c r="EKS285" s="755"/>
      <c r="EKT285" s="755"/>
      <c r="EKU285" s="755"/>
      <c r="EKV285" s="755"/>
      <c r="EKW285" s="755"/>
      <c r="EKX285" s="755"/>
      <c r="EKY285" s="755"/>
      <c r="EKZ285" s="755"/>
      <c r="ELA285" s="755"/>
      <c r="ELB285" s="755"/>
      <c r="ELC285" s="755"/>
      <c r="ELD285" s="755"/>
      <c r="ELE285" s="755"/>
      <c r="ELF285" s="755"/>
      <c r="ELG285" s="755"/>
      <c r="ELH285" s="755"/>
      <c r="ELI285" s="755"/>
      <c r="ELJ285" s="755"/>
      <c r="ELK285" s="755"/>
      <c r="ELL285" s="755"/>
      <c r="ELM285" s="755"/>
      <c r="ELN285" s="755"/>
      <c r="ELO285" s="755"/>
      <c r="ELP285" s="755"/>
      <c r="ELQ285" s="755"/>
      <c r="ELR285" s="755"/>
      <c r="ELS285" s="755"/>
      <c r="ELT285" s="755"/>
      <c r="ELU285" s="755"/>
      <c r="ELV285" s="755"/>
      <c r="ELW285" s="755"/>
      <c r="ELX285" s="755"/>
      <c r="ELY285" s="755"/>
      <c r="ELZ285" s="755"/>
      <c r="EMA285" s="755"/>
      <c r="EMB285" s="755"/>
      <c r="EMC285" s="755"/>
      <c r="EMD285" s="755"/>
      <c r="EME285" s="755"/>
      <c r="EMF285" s="755"/>
      <c r="EMG285" s="755"/>
      <c r="EMH285" s="755"/>
      <c r="EMI285" s="755"/>
      <c r="EMJ285" s="755"/>
      <c r="EMK285" s="755"/>
      <c r="EML285" s="755"/>
      <c r="EMM285" s="755"/>
      <c r="EMN285" s="755"/>
      <c r="EMO285" s="755"/>
      <c r="EMP285" s="755"/>
      <c r="EMQ285" s="755"/>
      <c r="EMR285" s="755"/>
      <c r="EMS285" s="755"/>
      <c r="EMT285" s="755"/>
      <c r="EMU285" s="755"/>
      <c r="EMV285" s="755"/>
      <c r="EMW285" s="755"/>
      <c r="EMX285" s="755"/>
      <c r="EMY285" s="755"/>
      <c r="EMZ285" s="755"/>
      <c r="ENA285" s="755"/>
      <c r="ENB285" s="755"/>
      <c r="ENC285" s="755"/>
      <c r="END285" s="755"/>
      <c r="ENE285" s="755"/>
      <c r="ENF285" s="755"/>
      <c r="ENG285" s="755"/>
      <c r="ENH285" s="755"/>
      <c r="ENI285" s="755"/>
      <c r="ENJ285" s="755"/>
      <c r="ENK285" s="755"/>
      <c r="ENL285" s="755"/>
      <c r="ENM285" s="755"/>
      <c r="ENN285" s="755"/>
      <c r="ENO285" s="755"/>
      <c r="ENP285" s="755"/>
      <c r="ENQ285" s="755"/>
      <c r="ENR285" s="755"/>
      <c r="ENS285" s="755"/>
      <c r="ENT285" s="755"/>
      <c r="ENU285" s="755"/>
      <c r="ENV285" s="755"/>
      <c r="ENW285" s="755"/>
      <c r="ENX285" s="755"/>
      <c r="ENY285" s="755"/>
      <c r="ENZ285" s="755"/>
      <c r="EOA285" s="755"/>
      <c r="EOB285" s="755"/>
      <c r="EOC285" s="755"/>
      <c r="EOD285" s="755"/>
      <c r="EOE285" s="755"/>
      <c r="EOF285" s="755"/>
      <c r="EOG285" s="755"/>
      <c r="EOH285" s="755"/>
      <c r="EOI285" s="755"/>
      <c r="EOJ285" s="755"/>
      <c r="EOK285" s="755"/>
      <c r="EOL285" s="755"/>
      <c r="EOM285" s="755"/>
      <c r="EON285" s="755"/>
      <c r="EOO285" s="755"/>
      <c r="EOP285" s="755"/>
      <c r="EOQ285" s="755"/>
      <c r="EOR285" s="755"/>
      <c r="EOS285" s="755"/>
      <c r="EOT285" s="755"/>
      <c r="EOU285" s="755"/>
      <c r="EOV285" s="755"/>
      <c r="EOW285" s="755"/>
      <c r="EOX285" s="755"/>
      <c r="EOY285" s="755"/>
      <c r="EOZ285" s="755"/>
      <c r="EPA285" s="755"/>
      <c r="EPB285" s="755"/>
      <c r="EPC285" s="755"/>
      <c r="EPD285" s="755"/>
      <c r="EPE285" s="755"/>
      <c r="EPF285" s="755"/>
      <c r="EPG285" s="755"/>
      <c r="EPH285" s="755"/>
      <c r="EPI285" s="755"/>
      <c r="EPJ285" s="755"/>
      <c r="EPK285" s="755"/>
      <c r="EPL285" s="755"/>
      <c r="EPM285" s="755"/>
      <c r="EPN285" s="755"/>
      <c r="EPO285" s="755"/>
      <c r="EPP285" s="755"/>
      <c r="EPQ285" s="755"/>
      <c r="EPR285" s="755"/>
      <c r="EPS285" s="755"/>
      <c r="EPT285" s="755"/>
      <c r="EPU285" s="755"/>
      <c r="EPV285" s="755"/>
      <c r="EPW285" s="755"/>
      <c r="EPX285" s="755"/>
      <c r="EPY285" s="755"/>
      <c r="EPZ285" s="755"/>
      <c r="EQA285" s="755"/>
      <c r="EQB285" s="755"/>
      <c r="EQC285" s="755"/>
      <c r="EQD285" s="755"/>
      <c r="EQE285" s="755"/>
      <c r="EQF285" s="755"/>
      <c r="EQG285" s="755"/>
      <c r="EQH285" s="755"/>
      <c r="EQI285" s="755"/>
      <c r="EQJ285" s="755"/>
      <c r="EQK285" s="755"/>
      <c r="EQL285" s="755"/>
      <c r="EQM285" s="755"/>
      <c r="EQN285" s="755"/>
      <c r="EQO285" s="755"/>
      <c r="EQP285" s="755"/>
      <c r="EQQ285" s="755"/>
      <c r="EQR285" s="755"/>
      <c r="EQS285" s="755"/>
      <c r="EQT285" s="755"/>
      <c r="EQU285" s="755"/>
      <c r="EQV285" s="755"/>
      <c r="EQW285" s="755"/>
      <c r="EQX285" s="755"/>
      <c r="EQY285" s="755"/>
      <c r="EQZ285" s="755"/>
      <c r="ERA285" s="755"/>
      <c r="ERB285" s="755"/>
      <c r="ERC285" s="755"/>
      <c r="ERD285" s="755"/>
      <c r="ERE285" s="755"/>
      <c r="ERF285" s="755"/>
      <c r="ERG285" s="755"/>
      <c r="ERH285" s="755"/>
      <c r="ERI285" s="755"/>
      <c r="ERJ285" s="755"/>
      <c r="ERK285" s="755"/>
      <c r="ERL285" s="755"/>
      <c r="ERM285" s="755"/>
      <c r="ERN285" s="755"/>
      <c r="ERO285" s="755"/>
      <c r="ERP285" s="755"/>
      <c r="ERQ285" s="755"/>
      <c r="ERR285" s="755"/>
      <c r="ERS285" s="755"/>
      <c r="ERT285" s="755"/>
      <c r="ERU285" s="755"/>
      <c r="ERV285" s="755"/>
      <c r="ERW285" s="755"/>
      <c r="ERX285" s="755"/>
      <c r="ERY285" s="755"/>
      <c r="ERZ285" s="755"/>
      <c r="ESA285" s="755"/>
      <c r="ESB285" s="755"/>
      <c r="ESC285" s="755"/>
      <c r="ESD285" s="755"/>
      <c r="ESE285" s="755"/>
      <c r="ESF285" s="755"/>
      <c r="ESG285" s="755"/>
      <c r="ESH285" s="755"/>
      <c r="ESI285" s="755"/>
      <c r="ESJ285" s="755"/>
      <c r="ESK285" s="755"/>
      <c r="ESL285" s="755"/>
      <c r="ESM285" s="755"/>
      <c r="ESN285" s="755"/>
      <c r="ESO285" s="755"/>
      <c r="ESP285" s="755"/>
      <c r="ESQ285" s="755"/>
      <c r="ESR285" s="755"/>
      <c r="ESS285" s="755"/>
      <c r="EST285" s="755"/>
      <c r="ESU285" s="755"/>
      <c r="ESV285" s="755"/>
      <c r="ESW285" s="755"/>
      <c r="ESX285" s="755"/>
      <c r="ESY285" s="755"/>
      <c r="ESZ285" s="755"/>
      <c r="ETA285" s="755"/>
      <c r="ETB285" s="755"/>
      <c r="ETC285" s="755"/>
      <c r="ETD285" s="755"/>
      <c r="ETE285" s="755"/>
      <c r="ETF285" s="755"/>
      <c r="ETG285" s="755"/>
      <c r="ETH285" s="755"/>
      <c r="ETI285" s="755"/>
      <c r="ETJ285" s="755"/>
      <c r="ETK285" s="755"/>
      <c r="ETL285" s="755"/>
      <c r="ETM285" s="755"/>
      <c r="ETN285" s="755"/>
      <c r="ETO285" s="755"/>
      <c r="ETP285" s="755"/>
      <c r="ETQ285" s="755"/>
      <c r="ETR285" s="755"/>
      <c r="ETS285" s="755"/>
      <c r="ETT285" s="755"/>
      <c r="ETU285" s="755"/>
      <c r="ETV285" s="755"/>
      <c r="ETW285" s="755"/>
      <c r="ETX285" s="755"/>
      <c r="ETY285" s="755"/>
      <c r="ETZ285" s="755"/>
      <c r="EUA285" s="755"/>
      <c r="EUB285" s="755"/>
      <c r="EUC285" s="755"/>
      <c r="EUD285" s="755"/>
      <c r="EUE285" s="755"/>
      <c r="EUF285" s="755"/>
      <c r="EUG285" s="755"/>
      <c r="EUH285" s="755"/>
      <c r="EUI285" s="755"/>
      <c r="EUJ285" s="755"/>
      <c r="EUK285" s="755"/>
      <c r="EUL285" s="755"/>
      <c r="EUM285" s="755"/>
      <c r="EUN285" s="755"/>
      <c r="EUO285" s="755"/>
      <c r="EUP285" s="755"/>
      <c r="EUQ285" s="755"/>
      <c r="EUR285" s="755"/>
      <c r="EUS285" s="755"/>
      <c r="EUT285" s="755"/>
      <c r="EUU285" s="755"/>
      <c r="EUV285" s="755"/>
      <c r="EUW285" s="755"/>
      <c r="EUX285" s="755"/>
      <c r="EUY285" s="755"/>
      <c r="EUZ285" s="755"/>
      <c r="EVA285" s="755"/>
      <c r="EVB285" s="755"/>
      <c r="EVC285" s="755"/>
      <c r="EVD285" s="755"/>
      <c r="EVE285" s="755"/>
      <c r="EVF285" s="755"/>
      <c r="EVG285" s="755"/>
      <c r="EVH285" s="755"/>
      <c r="EVI285" s="755"/>
      <c r="EVJ285" s="755"/>
      <c r="EVK285" s="755"/>
      <c r="EVL285" s="755"/>
      <c r="EVM285" s="755"/>
      <c r="EVN285" s="755"/>
      <c r="EVO285" s="755"/>
      <c r="EVP285" s="755"/>
      <c r="EVQ285" s="755"/>
      <c r="EVR285" s="755"/>
      <c r="EVS285" s="755"/>
      <c r="EVT285" s="755"/>
      <c r="EVU285" s="755"/>
      <c r="EVV285" s="755"/>
      <c r="EVW285" s="755"/>
      <c r="EVX285" s="755"/>
      <c r="EVY285" s="755"/>
      <c r="EVZ285" s="755"/>
      <c r="EWA285" s="755"/>
      <c r="EWB285" s="755"/>
      <c r="EWC285" s="755"/>
      <c r="EWD285" s="755"/>
      <c r="EWE285" s="755"/>
      <c r="EWF285" s="755"/>
      <c r="EWG285" s="755"/>
      <c r="EWH285" s="755"/>
      <c r="EWI285" s="755"/>
      <c r="EWJ285" s="755"/>
      <c r="EWK285" s="755"/>
      <c r="EWL285" s="755"/>
      <c r="EWM285" s="755"/>
      <c r="EWN285" s="755"/>
      <c r="EWO285" s="755"/>
      <c r="EWP285" s="755"/>
      <c r="EWQ285" s="755"/>
      <c r="EWR285" s="755"/>
      <c r="EWS285" s="755"/>
      <c r="EWT285" s="755"/>
      <c r="EWU285" s="755"/>
      <c r="EWV285" s="755"/>
      <c r="EWW285" s="755"/>
      <c r="EWX285" s="755"/>
      <c r="EWY285" s="755"/>
      <c r="EWZ285" s="755"/>
      <c r="EXA285" s="755"/>
      <c r="EXB285" s="755"/>
      <c r="EXC285" s="755"/>
      <c r="EXD285" s="755"/>
      <c r="EXE285" s="755"/>
      <c r="EXF285" s="755"/>
      <c r="EXG285" s="755"/>
      <c r="EXH285" s="755"/>
      <c r="EXI285" s="755"/>
      <c r="EXJ285" s="755"/>
      <c r="EXK285" s="755"/>
      <c r="EXL285" s="755"/>
      <c r="EXM285" s="755"/>
      <c r="EXN285" s="755"/>
      <c r="EXO285" s="755"/>
      <c r="EXP285" s="755"/>
      <c r="EXQ285" s="755"/>
      <c r="EXR285" s="755"/>
      <c r="EXS285" s="755"/>
      <c r="EXT285" s="755"/>
      <c r="EXU285" s="755"/>
      <c r="EXV285" s="755"/>
      <c r="EXW285" s="755"/>
      <c r="EXX285" s="755"/>
      <c r="EXY285" s="755"/>
      <c r="EXZ285" s="755"/>
      <c r="EYA285" s="755"/>
      <c r="EYB285" s="755"/>
      <c r="EYC285" s="755"/>
      <c r="EYD285" s="755"/>
      <c r="EYE285" s="755"/>
      <c r="EYF285" s="755"/>
      <c r="EYG285" s="755"/>
      <c r="EYH285" s="755"/>
      <c r="EYI285" s="755"/>
      <c r="EYJ285" s="755"/>
      <c r="EYK285" s="755"/>
      <c r="EYL285" s="755"/>
      <c r="EYM285" s="755"/>
      <c r="EYN285" s="755"/>
      <c r="EYO285" s="755"/>
      <c r="EYP285" s="755"/>
      <c r="EYQ285" s="755"/>
      <c r="EYR285" s="755"/>
      <c r="EYS285" s="755"/>
      <c r="EYT285" s="755"/>
      <c r="EYU285" s="755"/>
      <c r="EYV285" s="755"/>
      <c r="EYW285" s="755"/>
      <c r="EYX285" s="755"/>
      <c r="EYY285" s="755"/>
      <c r="EYZ285" s="755"/>
      <c r="EZA285" s="755"/>
      <c r="EZB285" s="755"/>
      <c r="EZC285" s="755"/>
      <c r="EZD285" s="755"/>
      <c r="EZE285" s="755"/>
      <c r="EZF285" s="755"/>
      <c r="EZG285" s="755"/>
      <c r="EZH285" s="755"/>
      <c r="EZI285" s="755"/>
      <c r="EZJ285" s="755"/>
      <c r="EZK285" s="755"/>
      <c r="EZL285" s="755"/>
      <c r="EZM285" s="755"/>
      <c r="EZN285" s="755"/>
      <c r="EZO285" s="755"/>
      <c r="EZP285" s="755"/>
      <c r="EZQ285" s="755"/>
      <c r="EZR285" s="755"/>
      <c r="EZS285" s="755"/>
      <c r="EZT285" s="755"/>
      <c r="EZU285" s="755"/>
      <c r="EZV285" s="755"/>
      <c r="EZW285" s="755"/>
      <c r="EZX285" s="755"/>
      <c r="EZY285" s="755"/>
      <c r="EZZ285" s="755"/>
      <c r="FAA285" s="755"/>
      <c r="FAB285" s="755"/>
      <c r="FAC285" s="755"/>
      <c r="FAD285" s="755"/>
      <c r="FAE285" s="755"/>
      <c r="FAF285" s="755"/>
      <c r="FAG285" s="755"/>
      <c r="FAH285" s="755"/>
      <c r="FAI285" s="755"/>
      <c r="FAJ285" s="755"/>
      <c r="FAK285" s="755"/>
      <c r="FAL285" s="755"/>
      <c r="FAM285" s="755"/>
      <c r="FAN285" s="755"/>
      <c r="FAO285" s="755"/>
      <c r="FAP285" s="755"/>
      <c r="FAQ285" s="755"/>
      <c r="FAR285" s="755"/>
      <c r="FAS285" s="755"/>
      <c r="FAT285" s="755"/>
      <c r="FAU285" s="755"/>
      <c r="FAV285" s="755"/>
      <c r="FAW285" s="755"/>
      <c r="FAX285" s="755"/>
      <c r="FAY285" s="755"/>
      <c r="FAZ285" s="755"/>
      <c r="FBA285" s="755"/>
      <c r="FBB285" s="755"/>
      <c r="FBC285" s="755"/>
      <c r="FBD285" s="755"/>
      <c r="FBE285" s="755"/>
      <c r="FBF285" s="755"/>
      <c r="FBG285" s="755"/>
      <c r="FBH285" s="755"/>
      <c r="FBI285" s="755"/>
      <c r="FBJ285" s="755"/>
      <c r="FBK285" s="755"/>
      <c r="FBL285" s="755"/>
      <c r="FBM285" s="755"/>
      <c r="FBN285" s="755"/>
      <c r="FBO285" s="755"/>
      <c r="FBP285" s="755"/>
      <c r="FBQ285" s="755"/>
      <c r="FBR285" s="755"/>
      <c r="FBS285" s="755"/>
      <c r="FBT285" s="755"/>
      <c r="FBU285" s="755"/>
      <c r="FBV285" s="755"/>
      <c r="FBW285" s="755"/>
      <c r="FBX285" s="755"/>
      <c r="FBY285" s="755"/>
      <c r="FBZ285" s="755"/>
      <c r="FCA285" s="755"/>
      <c r="FCB285" s="755"/>
      <c r="FCC285" s="755"/>
      <c r="FCD285" s="755"/>
      <c r="FCE285" s="755"/>
      <c r="FCF285" s="755"/>
      <c r="FCG285" s="755"/>
      <c r="FCH285" s="755"/>
      <c r="FCI285" s="755"/>
      <c r="FCJ285" s="755"/>
      <c r="FCK285" s="755"/>
      <c r="FCL285" s="755"/>
      <c r="FCM285" s="755"/>
      <c r="FCN285" s="755"/>
      <c r="FCO285" s="755"/>
      <c r="FCP285" s="755"/>
      <c r="FCQ285" s="755"/>
      <c r="FCR285" s="755"/>
      <c r="FCS285" s="755"/>
      <c r="FCT285" s="755"/>
      <c r="FCU285" s="755"/>
      <c r="FCV285" s="755"/>
      <c r="FCW285" s="755"/>
      <c r="FCX285" s="755"/>
      <c r="FCY285" s="755"/>
      <c r="FCZ285" s="755"/>
      <c r="FDA285" s="755"/>
      <c r="FDB285" s="755"/>
      <c r="FDC285" s="755"/>
      <c r="FDD285" s="755"/>
      <c r="FDE285" s="755"/>
      <c r="FDF285" s="755"/>
      <c r="FDG285" s="755"/>
      <c r="FDH285" s="755"/>
      <c r="FDI285" s="755"/>
      <c r="FDJ285" s="755"/>
      <c r="FDK285" s="755"/>
      <c r="FDL285" s="755"/>
      <c r="FDM285" s="755"/>
      <c r="FDN285" s="755"/>
      <c r="FDO285" s="755"/>
      <c r="FDP285" s="755"/>
      <c r="FDQ285" s="755"/>
      <c r="FDR285" s="755"/>
      <c r="FDS285" s="755"/>
      <c r="FDT285" s="755"/>
      <c r="FDU285" s="755"/>
      <c r="FDV285" s="755"/>
      <c r="FDW285" s="755"/>
      <c r="FDX285" s="755"/>
      <c r="FDY285" s="755"/>
      <c r="FDZ285" s="755"/>
      <c r="FEA285" s="755"/>
      <c r="FEB285" s="755"/>
      <c r="FEC285" s="755"/>
      <c r="FED285" s="755"/>
      <c r="FEE285" s="755"/>
      <c r="FEF285" s="755"/>
      <c r="FEG285" s="755"/>
      <c r="FEH285" s="755"/>
      <c r="FEI285" s="755"/>
      <c r="FEJ285" s="755"/>
      <c r="FEK285" s="755"/>
      <c r="FEL285" s="755"/>
      <c r="FEM285" s="755"/>
      <c r="FEN285" s="755"/>
      <c r="FEO285" s="755"/>
      <c r="FEP285" s="755"/>
      <c r="FEQ285" s="755"/>
      <c r="FER285" s="755"/>
      <c r="FES285" s="755"/>
      <c r="FET285" s="755"/>
      <c r="FEU285" s="755"/>
      <c r="FEV285" s="755"/>
      <c r="FEW285" s="755"/>
      <c r="FEX285" s="755"/>
      <c r="FEY285" s="755"/>
      <c r="FEZ285" s="755"/>
      <c r="FFA285" s="755"/>
      <c r="FFB285" s="755"/>
      <c r="FFC285" s="755"/>
      <c r="FFD285" s="755"/>
      <c r="FFE285" s="755"/>
      <c r="FFF285" s="755"/>
      <c r="FFG285" s="755"/>
      <c r="FFH285" s="755"/>
      <c r="FFI285" s="755"/>
      <c r="FFJ285" s="755"/>
      <c r="FFK285" s="755"/>
      <c r="FFL285" s="755"/>
      <c r="FFM285" s="755"/>
      <c r="FFN285" s="755"/>
      <c r="FFO285" s="755"/>
      <c r="FFP285" s="755"/>
      <c r="FFQ285" s="755"/>
      <c r="FFR285" s="755"/>
      <c r="FFS285" s="755"/>
      <c r="FFT285" s="755"/>
      <c r="FFU285" s="755"/>
      <c r="FFV285" s="755"/>
      <c r="FFW285" s="755"/>
      <c r="FFX285" s="755"/>
      <c r="FFY285" s="755"/>
      <c r="FFZ285" s="755"/>
      <c r="FGA285" s="755"/>
      <c r="FGB285" s="755"/>
      <c r="FGC285" s="755"/>
      <c r="FGD285" s="755"/>
      <c r="FGE285" s="755"/>
      <c r="FGF285" s="755"/>
      <c r="FGG285" s="755"/>
      <c r="FGH285" s="755"/>
      <c r="FGI285" s="755"/>
      <c r="FGJ285" s="755"/>
      <c r="FGK285" s="755"/>
      <c r="FGL285" s="755"/>
      <c r="FGM285" s="755"/>
      <c r="FGN285" s="755"/>
      <c r="FGO285" s="755"/>
      <c r="FGP285" s="755"/>
      <c r="FGQ285" s="755"/>
      <c r="FGR285" s="755"/>
      <c r="FGS285" s="755"/>
      <c r="FGT285" s="755"/>
      <c r="FGU285" s="755"/>
      <c r="FGV285" s="755"/>
      <c r="FGW285" s="755"/>
      <c r="FGX285" s="755"/>
      <c r="FGY285" s="755"/>
      <c r="FGZ285" s="755"/>
      <c r="FHA285" s="755"/>
      <c r="FHB285" s="755"/>
      <c r="FHC285" s="755"/>
      <c r="FHD285" s="755"/>
      <c r="FHE285" s="755"/>
      <c r="FHF285" s="755"/>
      <c r="FHG285" s="755"/>
      <c r="FHH285" s="755"/>
      <c r="FHI285" s="755"/>
      <c r="FHJ285" s="755"/>
      <c r="FHK285" s="755"/>
      <c r="FHL285" s="755"/>
      <c r="FHM285" s="755"/>
      <c r="FHN285" s="755"/>
      <c r="FHO285" s="755"/>
      <c r="FHP285" s="755"/>
      <c r="FHQ285" s="755"/>
      <c r="FHR285" s="755"/>
      <c r="FHS285" s="755"/>
      <c r="FHT285" s="755"/>
      <c r="FHU285" s="755"/>
      <c r="FHV285" s="755"/>
      <c r="FHW285" s="755"/>
      <c r="FHX285" s="755"/>
      <c r="FHY285" s="755"/>
      <c r="FHZ285" s="755"/>
      <c r="FIA285" s="755"/>
      <c r="FIB285" s="755"/>
      <c r="FIC285" s="755"/>
      <c r="FID285" s="755"/>
      <c r="FIE285" s="755"/>
      <c r="FIF285" s="755"/>
      <c r="FIG285" s="755"/>
      <c r="FIH285" s="755"/>
      <c r="FII285" s="755"/>
      <c r="FIJ285" s="755"/>
      <c r="FIK285" s="755"/>
      <c r="FIL285" s="755"/>
      <c r="FIM285" s="755"/>
      <c r="FIN285" s="755"/>
      <c r="FIO285" s="755"/>
      <c r="FIP285" s="755"/>
      <c r="FIQ285" s="755"/>
      <c r="FIR285" s="755"/>
      <c r="FIS285" s="755"/>
      <c r="FIT285" s="755"/>
      <c r="FIU285" s="755"/>
      <c r="FIV285" s="755"/>
      <c r="FIW285" s="755"/>
      <c r="FIX285" s="755"/>
      <c r="FIY285" s="755"/>
      <c r="FIZ285" s="755"/>
      <c r="FJA285" s="755"/>
      <c r="FJB285" s="755"/>
      <c r="FJC285" s="755"/>
      <c r="FJD285" s="755"/>
      <c r="FJE285" s="755"/>
      <c r="FJF285" s="755"/>
      <c r="FJG285" s="755"/>
      <c r="FJH285" s="755"/>
      <c r="FJI285" s="755"/>
      <c r="FJJ285" s="755"/>
      <c r="FJK285" s="755"/>
      <c r="FJL285" s="755"/>
      <c r="FJM285" s="755"/>
      <c r="FJN285" s="755"/>
      <c r="FJO285" s="755"/>
      <c r="FJP285" s="755"/>
      <c r="FJQ285" s="755"/>
      <c r="FJR285" s="755"/>
      <c r="FJS285" s="755"/>
      <c r="FJT285" s="755"/>
      <c r="FJU285" s="755"/>
      <c r="FJV285" s="755"/>
      <c r="FJW285" s="755"/>
      <c r="FJX285" s="755"/>
      <c r="FJY285" s="755"/>
      <c r="FJZ285" s="755"/>
      <c r="FKA285" s="755"/>
      <c r="FKB285" s="755"/>
      <c r="FKC285" s="755"/>
      <c r="FKD285" s="755"/>
      <c r="FKE285" s="755"/>
      <c r="FKF285" s="755"/>
      <c r="FKG285" s="755"/>
      <c r="FKH285" s="755"/>
      <c r="FKI285" s="755"/>
      <c r="FKJ285" s="755"/>
      <c r="FKK285" s="755"/>
      <c r="FKL285" s="755"/>
      <c r="FKM285" s="755"/>
      <c r="FKN285" s="755"/>
      <c r="FKO285" s="755"/>
      <c r="FKP285" s="755"/>
      <c r="FKQ285" s="755"/>
      <c r="FKR285" s="755"/>
      <c r="FKS285" s="755"/>
      <c r="FKT285" s="755"/>
      <c r="FKU285" s="755"/>
      <c r="FKV285" s="755"/>
      <c r="FKW285" s="755"/>
      <c r="FKX285" s="755"/>
      <c r="FKY285" s="755"/>
      <c r="FKZ285" s="755"/>
      <c r="FLA285" s="755"/>
      <c r="FLB285" s="755"/>
      <c r="FLC285" s="755"/>
      <c r="FLD285" s="755"/>
      <c r="FLE285" s="755"/>
      <c r="FLF285" s="755"/>
      <c r="FLG285" s="755"/>
      <c r="FLH285" s="755"/>
      <c r="FLI285" s="755"/>
      <c r="FLJ285" s="755"/>
      <c r="FLK285" s="755"/>
      <c r="FLL285" s="755"/>
      <c r="FLM285" s="755"/>
      <c r="FLN285" s="755"/>
      <c r="FLO285" s="755"/>
      <c r="FLP285" s="755"/>
      <c r="FLQ285" s="755"/>
      <c r="FLR285" s="755"/>
      <c r="FLS285" s="755"/>
      <c r="FLT285" s="755"/>
      <c r="FLU285" s="755"/>
      <c r="FLV285" s="755"/>
      <c r="FLW285" s="755"/>
      <c r="FLX285" s="755"/>
      <c r="FLY285" s="755"/>
      <c r="FLZ285" s="755"/>
      <c r="FMA285" s="755"/>
      <c r="FMB285" s="755"/>
      <c r="FMC285" s="755"/>
      <c r="FMD285" s="755"/>
      <c r="FME285" s="755"/>
      <c r="FMF285" s="755"/>
      <c r="FMG285" s="755"/>
      <c r="FMH285" s="755"/>
      <c r="FMI285" s="755"/>
      <c r="FMJ285" s="755"/>
      <c r="FMK285" s="755"/>
      <c r="FML285" s="755"/>
      <c r="FMM285" s="755"/>
      <c r="FMN285" s="755"/>
      <c r="FMO285" s="755"/>
      <c r="FMP285" s="755"/>
      <c r="FMQ285" s="755"/>
      <c r="FMR285" s="755"/>
      <c r="FMS285" s="755"/>
      <c r="FMT285" s="755"/>
      <c r="FMU285" s="755"/>
      <c r="FMV285" s="755"/>
      <c r="FMW285" s="755"/>
      <c r="FMX285" s="755"/>
      <c r="FMY285" s="755"/>
      <c r="FMZ285" s="755"/>
      <c r="FNA285" s="755"/>
      <c r="FNB285" s="755"/>
      <c r="FNC285" s="755"/>
      <c r="FND285" s="755"/>
      <c r="FNE285" s="755"/>
      <c r="FNF285" s="755"/>
      <c r="FNG285" s="755"/>
      <c r="FNH285" s="755"/>
      <c r="FNI285" s="755"/>
      <c r="FNJ285" s="755"/>
      <c r="FNK285" s="755"/>
      <c r="FNL285" s="755"/>
      <c r="FNM285" s="755"/>
      <c r="FNN285" s="755"/>
      <c r="FNO285" s="755"/>
      <c r="FNP285" s="755"/>
      <c r="FNQ285" s="755"/>
      <c r="FNR285" s="755"/>
      <c r="FNS285" s="755"/>
      <c r="FNT285" s="755"/>
      <c r="FNU285" s="755"/>
      <c r="FNV285" s="755"/>
      <c r="FNW285" s="755"/>
      <c r="FNX285" s="755"/>
      <c r="FNY285" s="755"/>
      <c r="FNZ285" s="755"/>
      <c r="FOA285" s="755"/>
      <c r="FOB285" s="755"/>
      <c r="FOC285" s="755"/>
      <c r="FOD285" s="755"/>
      <c r="FOE285" s="755"/>
      <c r="FOF285" s="755"/>
      <c r="FOG285" s="755"/>
      <c r="FOH285" s="755"/>
      <c r="FOI285" s="755"/>
      <c r="FOJ285" s="755"/>
      <c r="FOK285" s="755"/>
      <c r="FOL285" s="755"/>
      <c r="FOM285" s="755"/>
      <c r="FON285" s="755"/>
      <c r="FOO285" s="755"/>
      <c r="FOP285" s="755"/>
      <c r="FOQ285" s="755"/>
      <c r="FOR285" s="755"/>
      <c r="FOS285" s="755"/>
      <c r="FOT285" s="755"/>
      <c r="FOU285" s="755"/>
      <c r="FOV285" s="755"/>
      <c r="FOW285" s="755"/>
      <c r="FOX285" s="755"/>
      <c r="FOY285" s="755"/>
      <c r="FOZ285" s="755"/>
      <c r="FPA285" s="755"/>
      <c r="FPB285" s="755"/>
      <c r="FPC285" s="755"/>
      <c r="FPD285" s="755"/>
      <c r="FPE285" s="755"/>
      <c r="FPF285" s="755"/>
      <c r="FPG285" s="755"/>
      <c r="FPH285" s="755"/>
      <c r="FPI285" s="755"/>
      <c r="FPJ285" s="755"/>
      <c r="FPK285" s="755"/>
      <c r="FPL285" s="755"/>
      <c r="FPM285" s="755"/>
      <c r="FPN285" s="755"/>
      <c r="FPO285" s="755"/>
      <c r="FPP285" s="755"/>
      <c r="FPQ285" s="755"/>
      <c r="FPR285" s="755"/>
      <c r="FPS285" s="755"/>
      <c r="FPT285" s="755"/>
      <c r="FPU285" s="755"/>
      <c r="FPV285" s="755"/>
      <c r="FPW285" s="755"/>
      <c r="FPX285" s="755"/>
      <c r="FPY285" s="755"/>
      <c r="FPZ285" s="755"/>
      <c r="FQA285" s="755"/>
      <c r="FQB285" s="755"/>
      <c r="FQC285" s="755"/>
      <c r="FQD285" s="755"/>
      <c r="FQE285" s="755"/>
      <c r="FQF285" s="755"/>
      <c r="FQG285" s="755"/>
      <c r="FQH285" s="755"/>
      <c r="FQI285" s="755"/>
      <c r="FQJ285" s="755"/>
      <c r="FQK285" s="755"/>
      <c r="FQL285" s="755"/>
      <c r="FQM285" s="755"/>
      <c r="FQN285" s="755"/>
      <c r="FQO285" s="755"/>
      <c r="FQP285" s="755"/>
      <c r="FQQ285" s="755"/>
      <c r="FQR285" s="755"/>
      <c r="FQS285" s="755"/>
      <c r="FQT285" s="755"/>
      <c r="FQU285" s="755"/>
      <c r="FQV285" s="755"/>
      <c r="FQW285" s="755"/>
      <c r="FQX285" s="755"/>
      <c r="FQY285" s="755"/>
      <c r="FQZ285" s="755"/>
      <c r="FRA285" s="755"/>
      <c r="FRB285" s="755"/>
      <c r="FRC285" s="755"/>
      <c r="FRD285" s="755"/>
      <c r="FRE285" s="755"/>
      <c r="FRF285" s="755"/>
      <c r="FRG285" s="755"/>
      <c r="FRH285" s="755"/>
      <c r="FRI285" s="755"/>
      <c r="FRJ285" s="755"/>
      <c r="FRK285" s="755"/>
      <c r="FRL285" s="755"/>
      <c r="FRM285" s="755"/>
      <c r="FRN285" s="755"/>
      <c r="FRO285" s="755"/>
      <c r="FRP285" s="755"/>
      <c r="FRQ285" s="755"/>
      <c r="FRR285" s="755"/>
      <c r="FRS285" s="755"/>
      <c r="FRT285" s="755"/>
      <c r="FRU285" s="755"/>
      <c r="FRV285" s="755"/>
      <c r="FRW285" s="755"/>
      <c r="FRX285" s="755"/>
      <c r="FRY285" s="755"/>
      <c r="FRZ285" s="755"/>
      <c r="FSA285" s="755"/>
      <c r="FSB285" s="755"/>
      <c r="FSC285" s="755"/>
      <c r="FSD285" s="755"/>
      <c r="FSE285" s="755"/>
      <c r="FSF285" s="755"/>
      <c r="FSG285" s="755"/>
      <c r="FSH285" s="755"/>
      <c r="FSI285" s="755"/>
      <c r="FSJ285" s="755"/>
      <c r="FSK285" s="755"/>
      <c r="FSL285" s="755"/>
      <c r="FSM285" s="755"/>
      <c r="FSN285" s="755"/>
      <c r="FSO285" s="755"/>
      <c r="FSP285" s="755"/>
      <c r="FSQ285" s="755"/>
      <c r="FSR285" s="755"/>
      <c r="FSS285" s="755"/>
      <c r="FST285" s="755"/>
      <c r="FSU285" s="755"/>
      <c r="FSV285" s="755"/>
      <c r="FSW285" s="755"/>
      <c r="FSX285" s="755"/>
      <c r="FSY285" s="755"/>
      <c r="FSZ285" s="755"/>
      <c r="FTA285" s="755"/>
      <c r="FTB285" s="755"/>
      <c r="FTC285" s="755"/>
      <c r="FTD285" s="755"/>
      <c r="FTE285" s="755"/>
      <c r="FTF285" s="755"/>
      <c r="FTG285" s="755"/>
      <c r="FTH285" s="755"/>
      <c r="FTI285" s="755"/>
      <c r="FTJ285" s="755"/>
      <c r="FTK285" s="755"/>
      <c r="FTL285" s="755"/>
      <c r="FTM285" s="755"/>
      <c r="FTN285" s="755"/>
      <c r="FTO285" s="755"/>
      <c r="FTP285" s="755"/>
      <c r="FTQ285" s="755"/>
      <c r="FTR285" s="755"/>
      <c r="FTS285" s="755"/>
      <c r="FTT285" s="755"/>
      <c r="FTU285" s="755"/>
      <c r="FTV285" s="755"/>
      <c r="FTW285" s="755"/>
      <c r="FTX285" s="755"/>
      <c r="FTY285" s="755"/>
      <c r="FTZ285" s="755"/>
      <c r="FUA285" s="755"/>
      <c r="FUB285" s="755"/>
      <c r="FUC285" s="755"/>
      <c r="FUD285" s="755"/>
      <c r="FUE285" s="755"/>
      <c r="FUF285" s="755"/>
      <c r="FUG285" s="755"/>
      <c r="FUH285" s="755"/>
      <c r="FUI285" s="755"/>
      <c r="FUJ285" s="755"/>
      <c r="FUK285" s="755"/>
      <c r="FUL285" s="755"/>
      <c r="FUM285" s="755"/>
      <c r="FUN285" s="755"/>
      <c r="FUO285" s="755"/>
      <c r="FUP285" s="755"/>
      <c r="FUQ285" s="755"/>
      <c r="FUR285" s="755"/>
      <c r="FUS285" s="755"/>
      <c r="FUT285" s="755"/>
      <c r="FUU285" s="755"/>
      <c r="FUV285" s="755"/>
      <c r="FUW285" s="755"/>
      <c r="FUX285" s="755"/>
      <c r="FUY285" s="755"/>
      <c r="FUZ285" s="755"/>
      <c r="FVA285" s="755"/>
      <c r="FVB285" s="755"/>
      <c r="FVC285" s="755"/>
      <c r="FVD285" s="755"/>
      <c r="FVE285" s="755"/>
      <c r="FVF285" s="755"/>
      <c r="FVG285" s="755"/>
      <c r="FVH285" s="755"/>
      <c r="FVI285" s="755"/>
      <c r="FVJ285" s="755"/>
      <c r="FVK285" s="755"/>
      <c r="FVL285" s="755"/>
      <c r="FVM285" s="755"/>
      <c r="FVN285" s="755"/>
      <c r="FVO285" s="755"/>
      <c r="FVP285" s="755"/>
      <c r="FVQ285" s="755"/>
      <c r="FVR285" s="755"/>
      <c r="FVS285" s="755"/>
      <c r="FVT285" s="755"/>
      <c r="FVU285" s="755"/>
      <c r="FVV285" s="755"/>
      <c r="FVW285" s="755"/>
      <c r="FVX285" s="755"/>
      <c r="FVY285" s="755"/>
      <c r="FVZ285" s="755"/>
      <c r="FWA285" s="755"/>
      <c r="FWB285" s="755"/>
      <c r="FWC285" s="755"/>
      <c r="FWD285" s="755"/>
      <c r="FWE285" s="755"/>
      <c r="FWF285" s="755"/>
      <c r="FWG285" s="755"/>
      <c r="FWH285" s="755"/>
      <c r="FWI285" s="755"/>
      <c r="FWJ285" s="755"/>
      <c r="FWK285" s="755"/>
      <c r="FWL285" s="755"/>
      <c r="FWM285" s="755"/>
      <c r="FWN285" s="755"/>
      <c r="FWO285" s="755"/>
      <c r="FWP285" s="755"/>
      <c r="FWQ285" s="755"/>
      <c r="FWR285" s="755"/>
      <c r="FWS285" s="755"/>
      <c r="FWT285" s="755"/>
      <c r="FWU285" s="755"/>
      <c r="FWV285" s="755"/>
      <c r="FWW285" s="755"/>
      <c r="FWX285" s="755"/>
      <c r="FWY285" s="755"/>
      <c r="FWZ285" s="755"/>
      <c r="FXA285" s="755"/>
      <c r="FXB285" s="755"/>
      <c r="FXC285" s="755"/>
      <c r="FXD285" s="755"/>
      <c r="FXE285" s="755"/>
      <c r="FXF285" s="755"/>
      <c r="FXG285" s="755"/>
      <c r="FXH285" s="755"/>
      <c r="FXI285" s="755"/>
      <c r="FXJ285" s="755"/>
      <c r="FXK285" s="755"/>
      <c r="FXL285" s="755"/>
      <c r="FXM285" s="755"/>
      <c r="FXN285" s="755"/>
      <c r="FXO285" s="755"/>
      <c r="FXP285" s="755"/>
      <c r="FXQ285" s="755"/>
      <c r="FXR285" s="755"/>
      <c r="FXS285" s="755"/>
      <c r="FXT285" s="755"/>
      <c r="FXU285" s="755"/>
      <c r="FXV285" s="755"/>
      <c r="FXW285" s="755"/>
      <c r="FXX285" s="755"/>
      <c r="FXY285" s="755"/>
      <c r="FXZ285" s="755"/>
      <c r="FYA285" s="755"/>
      <c r="FYB285" s="755"/>
      <c r="FYC285" s="755"/>
      <c r="FYD285" s="755"/>
      <c r="FYE285" s="755"/>
      <c r="FYF285" s="755"/>
      <c r="FYG285" s="755"/>
      <c r="FYH285" s="755"/>
      <c r="FYI285" s="755"/>
      <c r="FYJ285" s="755"/>
      <c r="FYK285" s="755"/>
      <c r="FYL285" s="755"/>
      <c r="FYM285" s="755"/>
      <c r="FYN285" s="755"/>
      <c r="FYO285" s="755"/>
      <c r="FYP285" s="755"/>
      <c r="FYQ285" s="755"/>
      <c r="FYR285" s="755"/>
      <c r="FYS285" s="755"/>
      <c r="FYT285" s="755"/>
      <c r="FYU285" s="755"/>
      <c r="FYV285" s="755"/>
      <c r="FYW285" s="755"/>
      <c r="FYX285" s="755"/>
      <c r="FYY285" s="755"/>
      <c r="FYZ285" s="755"/>
      <c r="FZA285" s="755"/>
      <c r="FZB285" s="755"/>
      <c r="FZC285" s="755"/>
      <c r="FZD285" s="755"/>
      <c r="FZE285" s="755"/>
      <c r="FZF285" s="755"/>
      <c r="FZG285" s="755"/>
      <c r="FZH285" s="755"/>
      <c r="FZI285" s="755"/>
      <c r="FZJ285" s="755"/>
      <c r="FZK285" s="755"/>
      <c r="FZL285" s="755"/>
      <c r="FZM285" s="755"/>
      <c r="FZN285" s="755"/>
      <c r="FZO285" s="755"/>
      <c r="FZP285" s="755"/>
      <c r="FZQ285" s="755"/>
      <c r="FZR285" s="755"/>
      <c r="FZS285" s="755"/>
      <c r="FZT285" s="755"/>
      <c r="FZU285" s="755"/>
      <c r="FZV285" s="755"/>
      <c r="FZW285" s="755"/>
      <c r="FZX285" s="755"/>
      <c r="FZY285" s="755"/>
      <c r="FZZ285" s="755"/>
      <c r="GAA285" s="755"/>
      <c r="GAB285" s="755"/>
      <c r="GAC285" s="755"/>
      <c r="GAD285" s="755"/>
      <c r="GAE285" s="755"/>
      <c r="GAF285" s="755"/>
      <c r="GAG285" s="755"/>
      <c r="GAH285" s="755"/>
      <c r="GAI285" s="755"/>
      <c r="GAJ285" s="755"/>
      <c r="GAK285" s="755"/>
      <c r="GAL285" s="755"/>
      <c r="GAM285" s="755"/>
      <c r="GAN285" s="755"/>
      <c r="GAO285" s="755"/>
      <c r="GAP285" s="755"/>
      <c r="GAQ285" s="755"/>
      <c r="GAR285" s="755"/>
      <c r="GAS285" s="755"/>
      <c r="GAT285" s="755"/>
      <c r="GAU285" s="755"/>
      <c r="GAV285" s="755"/>
      <c r="GAW285" s="755"/>
      <c r="GAX285" s="755"/>
      <c r="GAY285" s="755"/>
      <c r="GAZ285" s="755"/>
      <c r="GBA285" s="755"/>
      <c r="GBB285" s="755"/>
      <c r="GBC285" s="755"/>
      <c r="GBD285" s="755"/>
      <c r="GBE285" s="755"/>
      <c r="GBF285" s="755"/>
      <c r="GBG285" s="755"/>
      <c r="GBH285" s="755"/>
      <c r="GBI285" s="755"/>
      <c r="GBJ285" s="755"/>
      <c r="GBK285" s="755"/>
      <c r="GBL285" s="755"/>
      <c r="GBM285" s="755"/>
      <c r="GBN285" s="755"/>
      <c r="GBO285" s="755"/>
      <c r="GBP285" s="755"/>
      <c r="GBQ285" s="755"/>
      <c r="GBR285" s="755"/>
      <c r="GBS285" s="755"/>
      <c r="GBT285" s="755"/>
      <c r="GBU285" s="755"/>
      <c r="GBV285" s="755"/>
      <c r="GBW285" s="755"/>
      <c r="GBX285" s="755"/>
      <c r="GBY285" s="755"/>
      <c r="GBZ285" s="755"/>
      <c r="GCA285" s="755"/>
      <c r="GCB285" s="755"/>
      <c r="GCC285" s="755"/>
      <c r="GCD285" s="755"/>
      <c r="GCE285" s="755"/>
      <c r="GCF285" s="755"/>
      <c r="GCG285" s="755"/>
      <c r="GCH285" s="755"/>
      <c r="GCI285" s="755"/>
      <c r="GCJ285" s="755"/>
      <c r="GCK285" s="755"/>
      <c r="GCL285" s="755"/>
      <c r="GCM285" s="755"/>
      <c r="GCN285" s="755"/>
      <c r="GCO285" s="755"/>
      <c r="GCP285" s="755"/>
      <c r="GCQ285" s="755"/>
      <c r="GCR285" s="755"/>
      <c r="GCS285" s="755"/>
      <c r="GCT285" s="755"/>
      <c r="GCU285" s="755"/>
      <c r="GCV285" s="755"/>
      <c r="GCW285" s="755"/>
      <c r="GCX285" s="755"/>
      <c r="GCY285" s="755"/>
      <c r="GCZ285" s="755"/>
      <c r="GDA285" s="755"/>
      <c r="GDB285" s="755"/>
      <c r="GDC285" s="755"/>
      <c r="GDD285" s="755"/>
      <c r="GDE285" s="755"/>
      <c r="GDF285" s="755"/>
      <c r="GDG285" s="755"/>
      <c r="GDH285" s="755"/>
      <c r="GDI285" s="755"/>
      <c r="GDJ285" s="755"/>
      <c r="GDK285" s="755"/>
      <c r="GDL285" s="755"/>
      <c r="GDM285" s="755"/>
      <c r="GDN285" s="755"/>
      <c r="GDO285" s="755"/>
      <c r="GDP285" s="755"/>
      <c r="GDQ285" s="755"/>
      <c r="GDR285" s="755"/>
      <c r="GDS285" s="755"/>
      <c r="GDT285" s="755"/>
      <c r="GDU285" s="755"/>
      <c r="GDV285" s="755"/>
      <c r="GDW285" s="755"/>
      <c r="GDX285" s="755"/>
      <c r="GDY285" s="755"/>
      <c r="GDZ285" s="755"/>
      <c r="GEA285" s="755"/>
      <c r="GEB285" s="755"/>
      <c r="GEC285" s="755"/>
      <c r="GED285" s="755"/>
      <c r="GEE285" s="755"/>
      <c r="GEF285" s="755"/>
      <c r="GEG285" s="755"/>
      <c r="GEH285" s="755"/>
      <c r="GEI285" s="755"/>
      <c r="GEJ285" s="755"/>
      <c r="GEK285" s="755"/>
      <c r="GEL285" s="755"/>
      <c r="GEM285" s="755"/>
      <c r="GEN285" s="755"/>
      <c r="GEO285" s="755"/>
      <c r="GEP285" s="755"/>
      <c r="GEQ285" s="755"/>
      <c r="GER285" s="755"/>
      <c r="GES285" s="755"/>
      <c r="GET285" s="755"/>
      <c r="GEU285" s="755"/>
      <c r="GEV285" s="755"/>
      <c r="GEW285" s="755"/>
      <c r="GEX285" s="755"/>
      <c r="GEY285" s="755"/>
      <c r="GEZ285" s="755"/>
      <c r="GFA285" s="755"/>
      <c r="GFB285" s="755"/>
      <c r="GFC285" s="755"/>
      <c r="GFD285" s="755"/>
      <c r="GFE285" s="755"/>
      <c r="GFF285" s="755"/>
      <c r="GFG285" s="755"/>
      <c r="GFH285" s="755"/>
      <c r="GFI285" s="755"/>
      <c r="GFJ285" s="755"/>
      <c r="GFK285" s="755"/>
      <c r="GFL285" s="755"/>
      <c r="GFM285" s="755"/>
      <c r="GFN285" s="755"/>
      <c r="GFO285" s="755"/>
      <c r="GFP285" s="755"/>
      <c r="GFQ285" s="755"/>
      <c r="GFR285" s="755"/>
      <c r="GFS285" s="755"/>
      <c r="GFT285" s="755"/>
      <c r="GFU285" s="755"/>
      <c r="GFV285" s="755"/>
      <c r="GFW285" s="755"/>
      <c r="GFX285" s="755"/>
      <c r="GFY285" s="755"/>
      <c r="GFZ285" s="755"/>
      <c r="GGA285" s="755"/>
      <c r="GGB285" s="755"/>
      <c r="GGC285" s="755"/>
      <c r="GGD285" s="755"/>
      <c r="GGE285" s="755"/>
      <c r="GGF285" s="755"/>
      <c r="GGG285" s="755"/>
      <c r="GGH285" s="755"/>
      <c r="GGI285" s="755"/>
      <c r="GGJ285" s="755"/>
      <c r="GGK285" s="755"/>
      <c r="GGL285" s="755"/>
      <c r="GGM285" s="755"/>
      <c r="GGN285" s="755"/>
      <c r="GGO285" s="755"/>
      <c r="GGP285" s="755"/>
      <c r="GGQ285" s="755"/>
      <c r="GGR285" s="755"/>
      <c r="GGS285" s="755"/>
      <c r="GGT285" s="755"/>
      <c r="GGU285" s="755"/>
      <c r="GGV285" s="755"/>
      <c r="GGW285" s="755"/>
      <c r="GGX285" s="755"/>
      <c r="GGY285" s="755"/>
      <c r="GGZ285" s="755"/>
      <c r="GHA285" s="755"/>
      <c r="GHB285" s="755"/>
      <c r="GHC285" s="755"/>
      <c r="GHD285" s="755"/>
      <c r="GHE285" s="755"/>
      <c r="GHF285" s="755"/>
      <c r="GHG285" s="755"/>
      <c r="GHH285" s="755"/>
      <c r="GHI285" s="755"/>
      <c r="GHJ285" s="755"/>
      <c r="GHK285" s="755"/>
      <c r="GHL285" s="755"/>
      <c r="GHM285" s="755"/>
      <c r="GHN285" s="755"/>
      <c r="GHO285" s="755"/>
      <c r="GHP285" s="755"/>
      <c r="GHQ285" s="755"/>
      <c r="GHR285" s="755"/>
      <c r="GHS285" s="755"/>
      <c r="GHT285" s="755"/>
      <c r="GHU285" s="755"/>
      <c r="GHV285" s="755"/>
      <c r="GHW285" s="755"/>
      <c r="GHX285" s="755"/>
      <c r="GHY285" s="755"/>
      <c r="GHZ285" s="755"/>
      <c r="GIA285" s="755"/>
      <c r="GIB285" s="755"/>
      <c r="GIC285" s="755"/>
      <c r="GID285" s="755"/>
      <c r="GIE285" s="755"/>
      <c r="GIF285" s="755"/>
      <c r="GIG285" s="755"/>
      <c r="GIH285" s="755"/>
      <c r="GII285" s="755"/>
      <c r="GIJ285" s="755"/>
      <c r="GIK285" s="755"/>
      <c r="GIL285" s="755"/>
      <c r="GIM285" s="755"/>
      <c r="GIN285" s="755"/>
      <c r="GIO285" s="755"/>
      <c r="GIP285" s="755"/>
      <c r="GIQ285" s="755"/>
      <c r="GIR285" s="755"/>
      <c r="GIS285" s="755"/>
      <c r="GIT285" s="755"/>
      <c r="GIU285" s="755"/>
      <c r="GIV285" s="755"/>
      <c r="GIW285" s="755"/>
      <c r="GIX285" s="755"/>
      <c r="GIY285" s="755"/>
      <c r="GIZ285" s="755"/>
      <c r="GJA285" s="755"/>
      <c r="GJB285" s="755"/>
      <c r="GJC285" s="755"/>
      <c r="GJD285" s="755"/>
      <c r="GJE285" s="755"/>
      <c r="GJF285" s="755"/>
      <c r="GJG285" s="755"/>
      <c r="GJH285" s="755"/>
      <c r="GJI285" s="755"/>
      <c r="GJJ285" s="755"/>
      <c r="GJK285" s="755"/>
      <c r="GJL285" s="755"/>
      <c r="GJM285" s="755"/>
      <c r="GJN285" s="755"/>
      <c r="GJO285" s="755"/>
      <c r="GJP285" s="755"/>
      <c r="GJQ285" s="755"/>
      <c r="GJR285" s="755"/>
      <c r="GJS285" s="755"/>
      <c r="GJT285" s="755"/>
      <c r="GJU285" s="755"/>
      <c r="GJV285" s="755"/>
      <c r="GJW285" s="755"/>
      <c r="GJX285" s="755"/>
      <c r="GJY285" s="755"/>
      <c r="GJZ285" s="755"/>
      <c r="GKA285" s="755"/>
      <c r="GKB285" s="755"/>
      <c r="GKC285" s="755"/>
      <c r="GKD285" s="755"/>
      <c r="GKE285" s="755"/>
      <c r="GKF285" s="755"/>
      <c r="GKG285" s="755"/>
      <c r="GKH285" s="755"/>
      <c r="GKI285" s="755"/>
      <c r="GKJ285" s="755"/>
      <c r="GKK285" s="755"/>
      <c r="GKL285" s="755"/>
      <c r="GKM285" s="755"/>
      <c r="GKN285" s="755"/>
      <c r="GKO285" s="755"/>
      <c r="GKP285" s="755"/>
      <c r="GKQ285" s="755"/>
      <c r="GKR285" s="755"/>
      <c r="GKS285" s="755"/>
      <c r="GKT285" s="755"/>
      <c r="GKU285" s="755"/>
      <c r="GKV285" s="755"/>
      <c r="GKW285" s="755"/>
      <c r="GKX285" s="755"/>
      <c r="GKY285" s="755"/>
      <c r="GKZ285" s="755"/>
      <c r="GLA285" s="755"/>
      <c r="GLB285" s="755"/>
      <c r="GLC285" s="755"/>
      <c r="GLD285" s="755"/>
      <c r="GLE285" s="755"/>
      <c r="GLF285" s="755"/>
      <c r="GLG285" s="755"/>
      <c r="GLH285" s="755"/>
      <c r="GLI285" s="755"/>
      <c r="GLJ285" s="755"/>
      <c r="GLK285" s="755"/>
      <c r="GLL285" s="755"/>
      <c r="GLM285" s="755"/>
      <c r="GLN285" s="755"/>
      <c r="GLO285" s="755"/>
      <c r="GLP285" s="755"/>
      <c r="GLQ285" s="755"/>
      <c r="GLR285" s="755"/>
      <c r="GLS285" s="755"/>
      <c r="GLT285" s="755"/>
      <c r="GLU285" s="755"/>
      <c r="GLV285" s="755"/>
      <c r="GLW285" s="755"/>
      <c r="GLX285" s="755"/>
      <c r="GLY285" s="755"/>
      <c r="GLZ285" s="755"/>
      <c r="GMA285" s="755"/>
      <c r="GMB285" s="755"/>
      <c r="GMC285" s="755"/>
      <c r="GMD285" s="755"/>
      <c r="GME285" s="755"/>
      <c r="GMF285" s="755"/>
      <c r="GMG285" s="755"/>
      <c r="GMH285" s="755"/>
      <c r="GMI285" s="755"/>
      <c r="GMJ285" s="755"/>
      <c r="GMK285" s="755"/>
      <c r="GML285" s="755"/>
      <c r="GMM285" s="755"/>
      <c r="GMN285" s="755"/>
      <c r="GMO285" s="755"/>
      <c r="GMP285" s="755"/>
      <c r="GMQ285" s="755"/>
      <c r="GMR285" s="755"/>
      <c r="GMS285" s="755"/>
      <c r="GMT285" s="755"/>
      <c r="GMU285" s="755"/>
      <c r="GMV285" s="755"/>
      <c r="GMW285" s="755"/>
      <c r="GMX285" s="755"/>
      <c r="GMY285" s="755"/>
      <c r="GMZ285" s="755"/>
      <c r="GNA285" s="755"/>
      <c r="GNB285" s="755"/>
      <c r="GNC285" s="755"/>
      <c r="GND285" s="755"/>
      <c r="GNE285" s="755"/>
      <c r="GNF285" s="755"/>
      <c r="GNG285" s="755"/>
      <c r="GNH285" s="755"/>
      <c r="GNI285" s="755"/>
      <c r="GNJ285" s="755"/>
      <c r="GNK285" s="755"/>
      <c r="GNL285" s="755"/>
      <c r="GNM285" s="755"/>
      <c r="GNN285" s="755"/>
      <c r="GNO285" s="755"/>
      <c r="GNP285" s="755"/>
      <c r="GNQ285" s="755"/>
      <c r="GNR285" s="755"/>
      <c r="GNS285" s="755"/>
      <c r="GNT285" s="755"/>
      <c r="GNU285" s="755"/>
      <c r="GNV285" s="755"/>
      <c r="GNW285" s="755"/>
      <c r="GNX285" s="755"/>
      <c r="GNY285" s="755"/>
      <c r="GNZ285" s="755"/>
      <c r="GOA285" s="755"/>
      <c r="GOB285" s="755"/>
      <c r="GOC285" s="755"/>
      <c r="GOD285" s="755"/>
      <c r="GOE285" s="755"/>
      <c r="GOF285" s="755"/>
      <c r="GOG285" s="755"/>
      <c r="GOH285" s="755"/>
      <c r="GOI285" s="755"/>
      <c r="GOJ285" s="755"/>
      <c r="GOK285" s="755"/>
      <c r="GOL285" s="755"/>
      <c r="GOM285" s="755"/>
      <c r="GON285" s="755"/>
      <c r="GOO285" s="755"/>
      <c r="GOP285" s="755"/>
      <c r="GOQ285" s="755"/>
      <c r="GOR285" s="755"/>
      <c r="GOS285" s="755"/>
      <c r="GOT285" s="755"/>
      <c r="GOU285" s="755"/>
      <c r="GOV285" s="755"/>
      <c r="GOW285" s="755"/>
      <c r="GOX285" s="755"/>
      <c r="GOY285" s="755"/>
      <c r="GOZ285" s="755"/>
      <c r="GPA285" s="755"/>
      <c r="GPB285" s="755"/>
      <c r="GPC285" s="755"/>
      <c r="GPD285" s="755"/>
      <c r="GPE285" s="755"/>
      <c r="GPF285" s="755"/>
      <c r="GPG285" s="755"/>
      <c r="GPH285" s="755"/>
      <c r="GPI285" s="755"/>
      <c r="GPJ285" s="755"/>
      <c r="GPK285" s="755"/>
      <c r="GPL285" s="755"/>
      <c r="GPM285" s="755"/>
      <c r="GPN285" s="755"/>
      <c r="GPO285" s="755"/>
      <c r="GPP285" s="755"/>
      <c r="GPQ285" s="755"/>
      <c r="GPR285" s="755"/>
      <c r="GPS285" s="755"/>
      <c r="GPT285" s="755"/>
      <c r="GPU285" s="755"/>
      <c r="GPV285" s="755"/>
      <c r="GPW285" s="755"/>
      <c r="GPX285" s="755"/>
      <c r="GPY285" s="755"/>
      <c r="GPZ285" s="755"/>
      <c r="GQA285" s="755"/>
      <c r="GQB285" s="755"/>
      <c r="GQC285" s="755"/>
      <c r="GQD285" s="755"/>
      <c r="GQE285" s="755"/>
      <c r="GQF285" s="755"/>
      <c r="GQG285" s="755"/>
      <c r="GQH285" s="755"/>
      <c r="GQI285" s="755"/>
      <c r="GQJ285" s="755"/>
      <c r="GQK285" s="755"/>
      <c r="GQL285" s="755"/>
      <c r="GQM285" s="755"/>
      <c r="GQN285" s="755"/>
      <c r="GQO285" s="755"/>
      <c r="GQP285" s="755"/>
      <c r="GQQ285" s="755"/>
      <c r="GQR285" s="755"/>
      <c r="GQS285" s="755"/>
      <c r="GQT285" s="755"/>
      <c r="GQU285" s="755"/>
      <c r="GQV285" s="755"/>
      <c r="GQW285" s="755"/>
      <c r="GQX285" s="755"/>
      <c r="GQY285" s="755"/>
      <c r="GQZ285" s="755"/>
      <c r="GRA285" s="755"/>
      <c r="GRB285" s="755"/>
      <c r="GRC285" s="755"/>
      <c r="GRD285" s="755"/>
      <c r="GRE285" s="755"/>
      <c r="GRF285" s="755"/>
      <c r="GRG285" s="755"/>
      <c r="GRH285" s="755"/>
      <c r="GRI285" s="755"/>
      <c r="GRJ285" s="755"/>
      <c r="GRK285" s="755"/>
      <c r="GRL285" s="755"/>
      <c r="GRM285" s="755"/>
      <c r="GRN285" s="755"/>
      <c r="GRO285" s="755"/>
      <c r="GRP285" s="755"/>
      <c r="GRQ285" s="755"/>
      <c r="GRR285" s="755"/>
      <c r="GRS285" s="755"/>
      <c r="GRT285" s="755"/>
      <c r="GRU285" s="755"/>
      <c r="GRV285" s="755"/>
      <c r="GRW285" s="755"/>
      <c r="GRX285" s="755"/>
      <c r="GRY285" s="755"/>
      <c r="GRZ285" s="755"/>
      <c r="GSA285" s="755"/>
      <c r="GSB285" s="755"/>
      <c r="GSC285" s="755"/>
      <c r="GSD285" s="755"/>
      <c r="GSE285" s="755"/>
      <c r="GSF285" s="755"/>
      <c r="GSG285" s="755"/>
      <c r="GSH285" s="755"/>
      <c r="GSI285" s="755"/>
      <c r="GSJ285" s="755"/>
      <c r="GSK285" s="755"/>
      <c r="GSL285" s="755"/>
      <c r="GSM285" s="755"/>
      <c r="GSN285" s="755"/>
      <c r="GSO285" s="755"/>
      <c r="GSP285" s="755"/>
      <c r="GSQ285" s="755"/>
      <c r="GSR285" s="755"/>
      <c r="GSS285" s="755"/>
      <c r="GST285" s="755"/>
      <c r="GSU285" s="755"/>
      <c r="GSV285" s="755"/>
      <c r="GSW285" s="755"/>
      <c r="GSX285" s="755"/>
      <c r="GSY285" s="755"/>
      <c r="GSZ285" s="755"/>
      <c r="GTA285" s="755"/>
      <c r="GTB285" s="755"/>
      <c r="GTC285" s="755"/>
      <c r="GTD285" s="755"/>
      <c r="GTE285" s="755"/>
      <c r="GTF285" s="755"/>
      <c r="GTG285" s="755"/>
      <c r="GTH285" s="755"/>
      <c r="GTI285" s="755"/>
      <c r="GTJ285" s="755"/>
      <c r="GTK285" s="755"/>
      <c r="GTL285" s="755"/>
      <c r="GTM285" s="755"/>
      <c r="GTN285" s="755"/>
      <c r="GTO285" s="755"/>
      <c r="GTP285" s="755"/>
      <c r="GTQ285" s="755"/>
      <c r="GTR285" s="755"/>
      <c r="GTS285" s="755"/>
      <c r="GTT285" s="755"/>
      <c r="GTU285" s="755"/>
      <c r="GTV285" s="755"/>
      <c r="GTW285" s="755"/>
      <c r="GTX285" s="755"/>
      <c r="GTY285" s="755"/>
      <c r="GTZ285" s="755"/>
      <c r="GUA285" s="755"/>
      <c r="GUB285" s="755"/>
      <c r="GUC285" s="755"/>
      <c r="GUD285" s="755"/>
      <c r="GUE285" s="755"/>
      <c r="GUF285" s="755"/>
      <c r="GUG285" s="755"/>
      <c r="GUH285" s="755"/>
      <c r="GUI285" s="755"/>
      <c r="GUJ285" s="755"/>
      <c r="GUK285" s="755"/>
      <c r="GUL285" s="755"/>
      <c r="GUM285" s="755"/>
      <c r="GUN285" s="755"/>
      <c r="GUO285" s="755"/>
      <c r="GUP285" s="755"/>
      <c r="GUQ285" s="755"/>
      <c r="GUR285" s="755"/>
      <c r="GUS285" s="755"/>
      <c r="GUT285" s="755"/>
      <c r="GUU285" s="755"/>
      <c r="GUV285" s="755"/>
      <c r="GUW285" s="755"/>
      <c r="GUX285" s="755"/>
      <c r="GUY285" s="755"/>
      <c r="GUZ285" s="755"/>
      <c r="GVA285" s="755"/>
      <c r="GVB285" s="755"/>
      <c r="GVC285" s="755"/>
      <c r="GVD285" s="755"/>
      <c r="GVE285" s="755"/>
      <c r="GVF285" s="755"/>
      <c r="GVG285" s="755"/>
      <c r="GVH285" s="755"/>
      <c r="GVI285" s="755"/>
      <c r="GVJ285" s="755"/>
      <c r="GVK285" s="755"/>
      <c r="GVL285" s="755"/>
      <c r="GVM285" s="755"/>
      <c r="GVN285" s="755"/>
      <c r="GVO285" s="755"/>
      <c r="GVP285" s="755"/>
      <c r="GVQ285" s="755"/>
      <c r="GVR285" s="755"/>
      <c r="GVS285" s="755"/>
      <c r="GVT285" s="755"/>
      <c r="GVU285" s="755"/>
      <c r="GVV285" s="755"/>
      <c r="GVW285" s="755"/>
      <c r="GVX285" s="755"/>
      <c r="GVY285" s="755"/>
      <c r="GVZ285" s="755"/>
      <c r="GWA285" s="755"/>
      <c r="GWB285" s="755"/>
      <c r="GWC285" s="755"/>
      <c r="GWD285" s="755"/>
      <c r="GWE285" s="755"/>
      <c r="GWF285" s="755"/>
      <c r="GWG285" s="755"/>
      <c r="GWH285" s="755"/>
      <c r="GWI285" s="755"/>
      <c r="GWJ285" s="755"/>
      <c r="GWK285" s="755"/>
      <c r="GWL285" s="755"/>
      <c r="GWM285" s="755"/>
      <c r="GWN285" s="755"/>
      <c r="GWO285" s="755"/>
      <c r="GWP285" s="755"/>
      <c r="GWQ285" s="755"/>
      <c r="GWR285" s="755"/>
      <c r="GWS285" s="755"/>
      <c r="GWT285" s="755"/>
      <c r="GWU285" s="755"/>
      <c r="GWV285" s="755"/>
      <c r="GWW285" s="755"/>
      <c r="GWX285" s="755"/>
      <c r="GWY285" s="755"/>
      <c r="GWZ285" s="755"/>
      <c r="GXA285" s="755"/>
      <c r="GXB285" s="755"/>
      <c r="GXC285" s="755"/>
      <c r="GXD285" s="755"/>
      <c r="GXE285" s="755"/>
      <c r="GXF285" s="755"/>
      <c r="GXG285" s="755"/>
      <c r="GXH285" s="755"/>
      <c r="GXI285" s="755"/>
      <c r="GXJ285" s="755"/>
      <c r="GXK285" s="755"/>
      <c r="GXL285" s="755"/>
      <c r="GXM285" s="755"/>
      <c r="GXN285" s="755"/>
      <c r="GXO285" s="755"/>
      <c r="GXP285" s="755"/>
      <c r="GXQ285" s="755"/>
      <c r="GXR285" s="755"/>
      <c r="GXS285" s="755"/>
      <c r="GXT285" s="755"/>
      <c r="GXU285" s="755"/>
      <c r="GXV285" s="755"/>
      <c r="GXW285" s="755"/>
      <c r="GXX285" s="755"/>
      <c r="GXY285" s="755"/>
      <c r="GXZ285" s="755"/>
      <c r="GYA285" s="755"/>
      <c r="GYB285" s="755"/>
      <c r="GYC285" s="755"/>
      <c r="GYD285" s="755"/>
      <c r="GYE285" s="755"/>
      <c r="GYF285" s="755"/>
      <c r="GYG285" s="755"/>
      <c r="GYH285" s="755"/>
      <c r="GYI285" s="755"/>
      <c r="GYJ285" s="755"/>
      <c r="GYK285" s="755"/>
      <c r="GYL285" s="755"/>
      <c r="GYM285" s="755"/>
      <c r="GYN285" s="755"/>
      <c r="GYO285" s="755"/>
      <c r="GYP285" s="755"/>
      <c r="GYQ285" s="755"/>
      <c r="GYR285" s="755"/>
      <c r="GYS285" s="755"/>
      <c r="GYT285" s="755"/>
      <c r="GYU285" s="755"/>
      <c r="GYV285" s="755"/>
      <c r="GYW285" s="755"/>
      <c r="GYX285" s="755"/>
      <c r="GYY285" s="755"/>
      <c r="GYZ285" s="755"/>
      <c r="GZA285" s="755"/>
      <c r="GZB285" s="755"/>
      <c r="GZC285" s="755"/>
      <c r="GZD285" s="755"/>
      <c r="GZE285" s="755"/>
      <c r="GZF285" s="755"/>
      <c r="GZG285" s="755"/>
      <c r="GZH285" s="755"/>
      <c r="GZI285" s="755"/>
      <c r="GZJ285" s="755"/>
      <c r="GZK285" s="755"/>
      <c r="GZL285" s="755"/>
      <c r="GZM285" s="755"/>
      <c r="GZN285" s="755"/>
      <c r="GZO285" s="755"/>
      <c r="GZP285" s="755"/>
      <c r="GZQ285" s="755"/>
      <c r="GZR285" s="755"/>
      <c r="GZS285" s="755"/>
      <c r="GZT285" s="755"/>
      <c r="GZU285" s="755"/>
      <c r="GZV285" s="755"/>
      <c r="GZW285" s="755"/>
      <c r="GZX285" s="755"/>
      <c r="GZY285" s="755"/>
      <c r="GZZ285" s="755"/>
      <c r="HAA285" s="755"/>
      <c r="HAB285" s="755"/>
      <c r="HAC285" s="755"/>
      <c r="HAD285" s="755"/>
      <c r="HAE285" s="755"/>
      <c r="HAF285" s="755"/>
      <c r="HAG285" s="755"/>
      <c r="HAH285" s="755"/>
      <c r="HAI285" s="755"/>
      <c r="HAJ285" s="755"/>
      <c r="HAK285" s="755"/>
      <c r="HAL285" s="755"/>
      <c r="HAM285" s="755"/>
      <c r="HAN285" s="755"/>
      <c r="HAO285" s="755"/>
      <c r="HAP285" s="755"/>
      <c r="HAQ285" s="755"/>
      <c r="HAR285" s="755"/>
      <c r="HAS285" s="755"/>
      <c r="HAT285" s="755"/>
      <c r="HAU285" s="755"/>
      <c r="HAV285" s="755"/>
      <c r="HAW285" s="755"/>
      <c r="HAX285" s="755"/>
      <c r="HAY285" s="755"/>
      <c r="HAZ285" s="755"/>
      <c r="HBA285" s="755"/>
      <c r="HBB285" s="755"/>
      <c r="HBC285" s="755"/>
      <c r="HBD285" s="755"/>
      <c r="HBE285" s="755"/>
      <c r="HBF285" s="755"/>
      <c r="HBG285" s="755"/>
      <c r="HBH285" s="755"/>
      <c r="HBI285" s="755"/>
      <c r="HBJ285" s="755"/>
      <c r="HBK285" s="755"/>
      <c r="HBL285" s="755"/>
      <c r="HBM285" s="755"/>
      <c r="HBN285" s="755"/>
      <c r="HBO285" s="755"/>
      <c r="HBP285" s="755"/>
      <c r="HBQ285" s="755"/>
      <c r="HBR285" s="755"/>
      <c r="HBS285" s="755"/>
      <c r="HBT285" s="755"/>
      <c r="HBU285" s="755"/>
      <c r="HBV285" s="755"/>
      <c r="HBW285" s="755"/>
      <c r="HBX285" s="755"/>
      <c r="HBY285" s="755"/>
      <c r="HBZ285" s="755"/>
      <c r="HCA285" s="755"/>
      <c r="HCB285" s="755"/>
      <c r="HCC285" s="755"/>
      <c r="HCD285" s="755"/>
      <c r="HCE285" s="755"/>
      <c r="HCF285" s="755"/>
      <c r="HCG285" s="755"/>
      <c r="HCH285" s="755"/>
      <c r="HCI285" s="755"/>
      <c r="HCJ285" s="755"/>
      <c r="HCK285" s="755"/>
      <c r="HCL285" s="755"/>
      <c r="HCM285" s="755"/>
      <c r="HCN285" s="755"/>
      <c r="HCO285" s="755"/>
      <c r="HCP285" s="755"/>
      <c r="HCQ285" s="755"/>
      <c r="HCR285" s="755"/>
      <c r="HCS285" s="755"/>
      <c r="HCT285" s="755"/>
      <c r="HCU285" s="755"/>
      <c r="HCV285" s="755"/>
      <c r="HCW285" s="755"/>
      <c r="HCX285" s="755"/>
      <c r="HCY285" s="755"/>
      <c r="HCZ285" s="755"/>
      <c r="HDA285" s="755"/>
      <c r="HDB285" s="755"/>
      <c r="HDC285" s="755"/>
      <c r="HDD285" s="755"/>
      <c r="HDE285" s="755"/>
      <c r="HDF285" s="755"/>
      <c r="HDG285" s="755"/>
      <c r="HDH285" s="755"/>
      <c r="HDI285" s="755"/>
      <c r="HDJ285" s="755"/>
      <c r="HDK285" s="755"/>
      <c r="HDL285" s="755"/>
      <c r="HDM285" s="755"/>
      <c r="HDN285" s="755"/>
      <c r="HDO285" s="755"/>
      <c r="HDP285" s="755"/>
      <c r="HDQ285" s="755"/>
      <c r="HDR285" s="755"/>
      <c r="HDS285" s="755"/>
      <c r="HDT285" s="755"/>
      <c r="HDU285" s="755"/>
      <c r="HDV285" s="755"/>
      <c r="HDW285" s="755"/>
      <c r="HDX285" s="755"/>
      <c r="HDY285" s="755"/>
      <c r="HDZ285" s="755"/>
      <c r="HEA285" s="755"/>
      <c r="HEB285" s="755"/>
      <c r="HEC285" s="755"/>
      <c r="HED285" s="755"/>
      <c r="HEE285" s="755"/>
      <c r="HEF285" s="755"/>
      <c r="HEG285" s="755"/>
      <c r="HEH285" s="755"/>
      <c r="HEI285" s="755"/>
      <c r="HEJ285" s="755"/>
      <c r="HEK285" s="755"/>
      <c r="HEL285" s="755"/>
      <c r="HEM285" s="755"/>
      <c r="HEN285" s="755"/>
      <c r="HEO285" s="755"/>
      <c r="HEP285" s="755"/>
      <c r="HEQ285" s="755"/>
      <c r="HER285" s="755"/>
      <c r="HES285" s="755"/>
      <c r="HET285" s="755"/>
      <c r="HEU285" s="755"/>
      <c r="HEV285" s="755"/>
      <c r="HEW285" s="755"/>
      <c r="HEX285" s="755"/>
      <c r="HEY285" s="755"/>
      <c r="HEZ285" s="755"/>
      <c r="HFA285" s="755"/>
      <c r="HFB285" s="755"/>
      <c r="HFC285" s="755"/>
      <c r="HFD285" s="755"/>
      <c r="HFE285" s="755"/>
      <c r="HFF285" s="755"/>
      <c r="HFG285" s="755"/>
      <c r="HFH285" s="755"/>
      <c r="HFI285" s="755"/>
      <c r="HFJ285" s="755"/>
      <c r="HFK285" s="755"/>
      <c r="HFL285" s="755"/>
      <c r="HFM285" s="755"/>
      <c r="HFN285" s="755"/>
      <c r="HFO285" s="755"/>
      <c r="HFP285" s="755"/>
      <c r="HFQ285" s="755"/>
      <c r="HFR285" s="755"/>
      <c r="HFS285" s="755"/>
      <c r="HFT285" s="755"/>
      <c r="HFU285" s="755"/>
      <c r="HFV285" s="755"/>
      <c r="HFW285" s="755"/>
      <c r="HFX285" s="755"/>
      <c r="HFY285" s="755"/>
      <c r="HFZ285" s="755"/>
      <c r="HGA285" s="755"/>
      <c r="HGB285" s="755"/>
      <c r="HGC285" s="755"/>
      <c r="HGD285" s="755"/>
      <c r="HGE285" s="755"/>
      <c r="HGF285" s="755"/>
      <c r="HGG285" s="755"/>
      <c r="HGH285" s="755"/>
      <c r="HGI285" s="755"/>
      <c r="HGJ285" s="755"/>
      <c r="HGK285" s="755"/>
      <c r="HGL285" s="755"/>
      <c r="HGM285" s="755"/>
      <c r="HGN285" s="755"/>
      <c r="HGO285" s="755"/>
      <c r="HGP285" s="755"/>
      <c r="HGQ285" s="755"/>
      <c r="HGR285" s="755"/>
      <c r="HGS285" s="755"/>
      <c r="HGT285" s="755"/>
      <c r="HGU285" s="755"/>
      <c r="HGV285" s="755"/>
      <c r="HGW285" s="755"/>
      <c r="HGX285" s="755"/>
      <c r="HGY285" s="755"/>
      <c r="HGZ285" s="755"/>
      <c r="HHA285" s="755"/>
      <c r="HHB285" s="755"/>
      <c r="HHC285" s="755"/>
      <c r="HHD285" s="755"/>
      <c r="HHE285" s="755"/>
      <c r="HHF285" s="755"/>
      <c r="HHG285" s="755"/>
      <c r="HHH285" s="755"/>
      <c r="HHI285" s="755"/>
      <c r="HHJ285" s="755"/>
      <c r="HHK285" s="755"/>
      <c r="HHL285" s="755"/>
      <c r="HHM285" s="755"/>
      <c r="HHN285" s="755"/>
      <c r="HHO285" s="755"/>
      <c r="HHP285" s="755"/>
      <c r="HHQ285" s="755"/>
      <c r="HHR285" s="755"/>
      <c r="HHS285" s="755"/>
      <c r="HHT285" s="755"/>
      <c r="HHU285" s="755"/>
      <c r="HHV285" s="755"/>
      <c r="HHW285" s="755"/>
      <c r="HHX285" s="755"/>
      <c r="HHY285" s="755"/>
      <c r="HHZ285" s="755"/>
      <c r="HIA285" s="755"/>
      <c r="HIB285" s="755"/>
      <c r="HIC285" s="755"/>
      <c r="HID285" s="755"/>
      <c r="HIE285" s="755"/>
      <c r="HIF285" s="755"/>
      <c r="HIG285" s="755"/>
      <c r="HIH285" s="755"/>
      <c r="HII285" s="755"/>
      <c r="HIJ285" s="755"/>
      <c r="HIK285" s="755"/>
      <c r="HIL285" s="755"/>
      <c r="HIM285" s="755"/>
      <c r="HIN285" s="755"/>
      <c r="HIO285" s="755"/>
      <c r="HIP285" s="755"/>
      <c r="HIQ285" s="755"/>
      <c r="HIR285" s="755"/>
      <c r="HIS285" s="755"/>
      <c r="HIT285" s="755"/>
      <c r="HIU285" s="755"/>
      <c r="HIV285" s="755"/>
      <c r="HIW285" s="755"/>
      <c r="HIX285" s="755"/>
      <c r="HIY285" s="755"/>
      <c r="HIZ285" s="755"/>
      <c r="HJA285" s="755"/>
      <c r="HJB285" s="755"/>
      <c r="HJC285" s="755"/>
      <c r="HJD285" s="755"/>
      <c r="HJE285" s="755"/>
      <c r="HJF285" s="755"/>
      <c r="HJG285" s="755"/>
      <c r="HJH285" s="755"/>
      <c r="HJI285" s="755"/>
      <c r="HJJ285" s="755"/>
      <c r="HJK285" s="755"/>
      <c r="HJL285" s="755"/>
      <c r="HJM285" s="755"/>
      <c r="HJN285" s="755"/>
      <c r="HJO285" s="755"/>
      <c r="HJP285" s="755"/>
      <c r="HJQ285" s="755"/>
      <c r="HJR285" s="755"/>
      <c r="HJS285" s="755"/>
      <c r="HJT285" s="755"/>
      <c r="HJU285" s="755"/>
      <c r="HJV285" s="755"/>
      <c r="HJW285" s="755"/>
      <c r="HJX285" s="755"/>
      <c r="HJY285" s="755"/>
      <c r="HJZ285" s="755"/>
      <c r="HKA285" s="755"/>
      <c r="HKB285" s="755"/>
      <c r="HKC285" s="755"/>
      <c r="HKD285" s="755"/>
      <c r="HKE285" s="755"/>
      <c r="HKF285" s="755"/>
      <c r="HKG285" s="755"/>
      <c r="HKH285" s="755"/>
      <c r="HKI285" s="755"/>
      <c r="HKJ285" s="755"/>
      <c r="HKK285" s="755"/>
      <c r="HKL285" s="755"/>
      <c r="HKM285" s="755"/>
      <c r="HKN285" s="755"/>
      <c r="HKO285" s="755"/>
      <c r="HKP285" s="755"/>
      <c r="HKQ285" s="755"/>
      <c r="HKR285" s="755"/>
      <c r="HKS285" s="755"/>
      <c r="HKT285" s="755"/>
      <c r="HKU285" s="755"/>
      <c r="HKV285" s="755"/>
      <c r="HKW285" s="755"/>
      <c r="HKX285" s="755"/>
      <c r="HKY285" s="755"/>
      <c r="HKZ285" s="755"/>
      <c r="HLA285" s="755"/>
      <c r="HLB285" s="755"/>
      <c r="HLC285" s="755"/>
      <c r="HLD285" s="755"/>
      <c r="HLE285" s="755"/>
      <c r="HLF285" s="755"/>
      <c r="HLG285" s="755"/>
      <c r="HLH285" s="755"/>
      <c r="HLI285" s="755"/>
      <c r="HLJ285" s="755"/>
      <c r="HLK285" s="755"/>
      <c r="HLL285" s="755"/>
      <c r="HLM285" s="755"/>
      <c r="HLN285" s="755"/>
      <c r="HLO285" s="755"/>
      <c r="HLP285" s="755"/>
      <c r="HLQ285" s="755"/>
      <c r="HLR285" s="755"/>
      <c r="HLS285" s="755"/>
      <c r="HLT285" s="755"/>
      <c r="HLU285" s="755"/>
      <c r="HLV285" s="755"/>
      <c r="HLW285" s="755"/>
      <c r="HLX285" s="755"/>
      <c r="HLY285" s="755"/>
      <c r="HLZ285" s="755"/>
      <c r="HMA285" s="755"/>
      <c r="HMB285" s="755"/>
      <c r="HMC285" s="755"/>
      <c r="HMD285" s="755"/>
      <c r="HME285" s="755"/>
      <c r="HMF285" s="755"/>
      <c r="HMG285" s="755"/>
      <c r="HMH285" s="755"/>
      <c r="HMI285" s="755"/>
      <c r="HMJ285" s="755"/>
      <c r="HMK285" s="755"/>
      <c r="HML285" s="755"/>
      <c r="HMM285" s="755"/>
      <c r="HMN285" s="755"/>
      <c r="HMO285" s="755"/>
      <c r="HMP285" s="755"/>
      <c r="HMQ285" s="755"/>
      <c r="HMR285" s="755"/>
      <c r="HMS285" s="755"/>
      <c r="HMT285" s="755"/>
      <c r="HMU285" s="755"/>
      <c r="HMV285" s="755"/>
      <c r="HMW285" s="755"/>
      <c r="HMX285" s="755"/>
      <c r="HMY285" s="755"/>
      <c r="HMZ285" s="755"/>
      <c r="HNA285" s="755"/>
      <c r="HNB285" s="755"/>
      <c r="HNC285" s="755"/>
      <c r="HND285" s="755"/>
      <c r="HNE285" s="755"/>
      <c r="HNF285" s="755"/>
      <c r="HNG285" s="755"/>
      <c r="HNH285" s="755"/>
      <c r="HNI285" s="755"/>
      <c r="HNJ285" s="755"/>
      <c r="HNK285" s="755"/>
      <c r="HNL285" s="755"/>
      <c r="HNM285" s="755"/>
      <c r="HNN285" s="755"/>
      <c r="HNO285" s="755"/>
      <c r="HNP285" s="755"/>
      <c r="HNQ285" s="755"/>
      <c r="HNR285" s="755"/>
      <c r="HNS285" s="755"/>
      <c r="HNT285" s="755"/>
      <c r="HNU285" s="755"/>
      <c r="HNV285" s="755"/>
      <c r="HNW285" s="755"/>
      <c r="HNX285" s="755"/>
      <c r="HNY285" s="755"/>
      <c r="HNZ285" s="755"/>
      <c r="HOA285" s="755"/>
      <c r="HOB285" s="755"/>
      <c r="HOC285" s="755"/>
      <c r="HOD285" s="755"/>
      <c r="HOE285" s="755"/>
      <c r="HOF285" s="755"/>
      <c r="HOG285" s="755"/>
      <c r="HOH285" s="755"/>
      <c r="HOI285" s="755"/>
      <c r="HOJ285" s="755"/>
      <c r="HOK285" s="755"/>
      <c r="HOL285" s="755"/>
      <c r="HOM285" s="755"/>
      <c r="HON285" s="755"/>
      <c r="HOO285" s="755"/>
      <c r="HOP285" s="755"/>
      <c r="HOQ285" s="755"/>
      <c r="HOR285" s="755"/>
      <c r="HOS285" s="755"/>
      <c r="HOT285" s="755"/>
      <c r="HOU285" s="755"/>
      <c r="HOV285" s="755"/>
      <c r="HOW285" s="755"/>
      <c r="HOX285" s="755"/>
      <c r="HOY285" s="755"/>
      <c r="HOZ285" s="755"/>
      <c r="HPA285" s="755"/>
      <c r="HPB285" s="755"/>
      <c r="HPC285" s="755"/>
      <c r="HPD285" s="755"/>
      <c r="HPE285" s="755"/>
      <c r="HPF285" s="755"/>
      <c r="HPG285" s="755"/>
      <c r="HPH285" s="755"/>
      <c r="HPI285" s="755"/>
      <c r="HPJ285" s="755"/>
      <c r="HPK285" s="755"/>
      <c r="HPL285" s="755"/>
      <c r="HPM285" s="755"/>
      <c r="HPN285" s="755"/>
      <c r="HPO285" s="755"/>
      <c r="HPP285" s="755"/>
      <c r="HPQ285" s="755"/>
      <c r="HPR285" s="755"/>
      <c r="HPS285" s="755"/>
      <c r="HPT285" s="755"/>
      <c r="HPU285" s="755"/>
      <c r="HPV285" s="755"/>
      <c r="HPW285" s="755"/>
      <c r="HPX285" s="755"/>
      <c r="HPY285" s="755"/>
      <c r="HPZ285" s="755"/>
      <c r="HQA285" s="755"/>
      <c r="HQB285" s="755"/>
      <c r="HQC285" s="755"/>
      <c r="HQD285" s="755"/>
      <c r="HQE285" s="755"/>
      <c r="HQF285" s="755"/>
      <c r="HQG285" s="755"/>
      <c r="HQH285" s="755"/>
      <c r="HQI285" s="755"/>
      <c r="HQJ285" s="755"/>
      <c r="HQK285" s="755"/>
      <c r="HQL285" s="755"/>
      <c r="HQM285" s="755"/>
      <c r="HQN285" s="755"/>
      <c r="HQO285" s="755"/>
      <c r="HQP285" s="755"/>
      <c r="HQQ285" s="755"/>
      <c r="HQR285" s="755"/>
      <c r="HQS285" s="755"/>
      <c r="HQT285" s="755"/>
      <c r="HQU285" s="755"/>
      <c r="HQV285" s="755"/>
      <c r="HQW285" s="755"/>
      <c r="HQX285" s="755"/>
      <c r="HQY285" s="755"/>
      <c r="HQZ285" s="755"/>
      <c r="HRA285" s="755"/>
      <c r="HRB285" s="755"/>
      <c r="HRC285" s="755"/>
      <c r="HRD285" s="755"/>
      <c r="HRE285" s="755"/>
      <c r="HRF285" s="755"/>
      <c r="HRG285" s="755"/>
      <c r="HRH285" s="755"/>
      <c r="HRI285" s="755"/>
      <c r="HRJ285" s="755"/>
      <c r="HRK285" s="755"/>
      <c r="HRL285" s="755"/>
      <c r="HRM285" s="755"/>
      <c r="HRN285" s="755"/>
      <c r="HRO285" s="755"/>
      <c r="HRP285" s="755"/>
      <c r="HRQ285" s="755"/>
      <c r="HRR285" s="755"/>
      <c r="HRS285" s="755"/>
      <c r="HRT285" s="755"/>
      <c r="HRU285" s="755"/>
      <c r="HRV285" s="755"/>
      <c r="HRW285" s="755"/>
      <c r="HRX285" s="755"/>
      <c r="HRY285" s="755"/>
      <c r="HRZ285" s="755"/>
      <c r="HSA285" s="755"/>
      <c r="HSB285" s="755"/>
      <c r="HSC285" s="755"/>
      <c r="HSD285" s="755"/>
      <c r="HSE285" s="755"/>
      <c r="HSF285" s="755"/>
      <c r="HSG285" s="755"/>
      <c r="HSH285" s="755"/>
      <c r="HSI285" s="755"/>
      <c r="HSJ285" s="755"/>
      <c r="HSK285" s="755"/>
      <c r="HSL285" s="755"/>
      <c r="HSM285" s="755"/>
      <c r="HSN285" s="755"/>
      <c r="HSO285" s="755"/>
      <c r="HSP285" s="755"/>
      <c r="HSQ285" s="755"/>
      <c r="HSR285" s="755"/>
      <c r="HSS285" s="755"/>
      <c r="HST285" s="755"/>
      <c r="HSU285" s="755"/>
      <c r="HSV285" s="755"/>
      <c r="HSW285" s="755"/>
      <c r="HSX285" s="755"/>
      <c r="HSY285" s="755"/>
      <c r="HSZ285" s="755"/>
      <c r="HTA285" s="755"/>
      <c r="HTB285" s="755"/>
      <c r="HTC285" s="755"/>
      <c r="HTD285" s="755"/>
      <c r="HTE285" s="755"/>
      <c r="HTF285" s="755"/>
      <c r="HTG285" s="755"/>
      <c r="HTH285" s="755"/>
      <c r="HTI285" s="755"/>
      <c r="HTJ285" s="755"/>
      <c r="HTK285" s="755"/>
      <c r="HTL285" s="755"/>
      <c r="HTM285" s="755"/>
      <c r="HTN285" s="755"/>
      <c r="HTO285" s="755"/>
      <c r="HTP285" s="755"/>
      <c r="HTQ285" s="755"/>
      <c r="HTR285" s="755"/>
      <c r="HTS285" s="755"/>
      <c r="HTT285" s="755"/>
      <c r="HTU285" s="755"/>
      <c r="HTV285" s="755"/>
      <c r="HTW285" s="755"/>
      <c r="HTX285" s="755"/>
      <c r="HTY285" s="755"/>
      <c r="HTZ285" s="755"/>
      <c r="HUA285" s="755"/>
      <c r="HUB285" s="755"/>
      <c r="HUC285" s="755"/>
      <c r="HUD285" s="755"/>
      <c r="HUE285" s="755"/>
      <c r="HUF285" s="755"/>
      <c r="HUG285" s="755"/>
      <c r="HUH285" s="755"/>
      <c r="HUI285" s="755"/>
      <c r="HUJ285" s="755"/>
      <c r="HUK285" s="755"/>
      <c r="HUL285" s="755"/>
      <c r="HUM285" s="755"/>
      <c r="HUN285" s="755"/>
      <c r="HUO285" s="755"/>
      <c r="HUP285" s="755"/>
      <c r="HUQ285" s="755"/>
      <c r="HUR285" s="755"/>
      <c r="HUS285" s="755"/>
      <c r="HUT285" s="755"/>
      <c r="HUU285" s="755"/>
      <c r="HUV285" s="755"/>
      <c r="HUW285" s="755"/>
      <c r="HUX285" s="755"/>
      <c r="HUY285" s="755"/>
      <c r="HUZ285" s="755"/>
      <c r="HVA285" s="755"/>
      <c r="HVB285" s="755"/>
      <c r="HVC285" s="755"/>
      <c r="HVD285" s="755"/>
      <c r="HVE285" s="755"/>
      <c r="HVF285" s="755"/>
      <c r="HVG285" s="755"/>
      <c r="HVH285" s="755"/>
      <c r="HVI285" s="755"/>
      <c r="HVJ285" s="755"/>
      <c r="HVK285" s="755"/>
      <c r="HVL285" s="755"/>
      <c r="HVM285" s="755"/>
      <c r="HVN285" s="755"/>
      <c r="HVO285" s="755"/>
      <c r="HVP285" s="755"/>
      <c r="HVQ285" s="755"/>
      <c r="HVR285" s="755"/>
      <c r="HVS285" s="755"/>
      <c r="HVT285" s="755"/>
      <c r="HVU285" s="755"/>
      <c r="HVV285" s="755"/>
      <c r="HVW285" s="755"/>
      <c r="HVX285" s="755"/>
      <c r="HVY285" s="755"/>
      <c r="HVZ285" s="755"/>
      <c r="HWA285" s="755"/>
      <c r="HWB285" s="755"/>
      <c r="HWC285" s="755"/>
      <c r="HWD285" s="755"/>
      <c r="HWE285" s="755"/>
      <c r="HWF285" s="755"/>
      <c r="HWG285" s="755"/>
      <c r="HWH285" s="755"/>
      <c r="HWI285" s="755"/>
      <c r="HWJ285" s="755"/>
      <c r="HWK285" s="755"/>
      <c r="HWL285" s="755"/>
      <c r="HWM285" s="755"/>
      <c r="HWN285" s="755"/>
      <c r="HWO285" s="755"/>
      <c r="HWP285" s="755"/>
      <c r="HWQ285" s="755"/>
      <c r="HWR285" s="755"/>
      <c r="HWS285" s="755"/>
      <c r="HWT285" s="755"/>
      <c r="HWU285" s="755"/>
      <c r="HWV285" s="755"/>
      <c r="HWW285" s="755"/>
      <c r="HWX285" s="755"/>
      <c r="HWY285" s="755"/>
      <c r="HWZ285" s="755"/>
      <c r="HXA285" s="755"/>
      <c r="HXB285" s="755"/>
      <c r="HXC285" s="755"/>
      <c r="HXD285" s="755"/>
      <c r="HXE285" s="755"/>
      <c r="HXF285" s="755"/>
      <c r="HXG285" s="755"/>
      <c r="HXH285" s="755"/>
      <c r="HXI285" s="755"/>
      <c r="HXJ285" s="755"/>
      <c r="HXK285" s="755"/>
      <c r="HXL285" s="755"/>
      <c r="HXM285" s="755"/>
      <c r="HXN285" s="755"/>
      <c r="HXO285" s="755"/>
      <c r="HXP285" s="755"/>
      <c r="HXQ285" s="755"/>
      <c r="HXR285" s="755"/>
      <c r="HXS285" s="755"/>
      <c r="HXT285" s="755"/>
      <c r="HXU285" s="755"/>
      <c r="HXV285" s="755"/>
      <c r="HXW285" s="755"/>
      <c r="HXX285" s="755"/>
      <c r="HXY285" s="755"/>
      <c r="HXZ285" s="755"/>
      <c r="HYA285" s="755"/>
      <c r="HYB285" s="755"/>
      <c r="HYC285" s="755"/>
      <c r="HYD285" s="755"/>
      <c r="HYE285" s="755"/>
      <c r="HYF285" s="755"/>
      <c r="HYG285" s="755"/>
      <c r="HYH285" s="755"/>
      <c r="HYI285" s="755"/>
      <c r="HYJ285" s="755"/>
      <c r="HYK285" s="755"/>
      <c r="HYL285" s="755"/>
      <c r="HYM285" s="755"/>
      <c r="HYN285" s="755"/>
      <c r="HYO285" s="755"/>
      <c r="HYP285" s="755"/>
      <c r="HYQ285" s="755"/>
      <c r="HYR285" s="755"/>
      <c r="HYS285" s="755"/>
      <c r="HYT285" s="755"/>
      <c r="HYU285" s="755"/>
      <c r="HYV285" s="755"/>
      <c r="HYW285" s="755"/>
      <c r="HYX285" s="755"/>
      <c r="HYY285" s="755"/>
      <c r="HYZ285" s="755"/>
      <c r="HZA285" s="755"/>
      <c r="HZB285" s="755"/>
      <c r="HZC285" s="755"/>
      <c r="HZD285" s="755"/>
      <c r="HZE285" s="755"/>
      <c r="HZF285" s="755"/>
      <c r="HZG285" s="755"/>
      <c r="HZH285" s="755"/>
      <c r="HZI285" s="755"/>
      <c r="HZJ285" s="755"/>
      <c r="HZK285" s="755"/>
      <c r="HZL285" s="755"/>
      <c r="HZM285" s="755"/>
      <c r="HZN285" s="755"/>
      <c r="HZO285" s="755"/>
      <c r="HZP285" s="755"/>
      <c r="HZQ285" s="755"/>
      <c r="HZR285" s="755"/>
      <c r="HZS285" s="755"/>
      <c r="HZT285" s="755"/>
      <c r="HZU285" s="755"/>
      <c r="HZV285" s="755"/>
      <c r="HZW285" s="755"/>
      <c r="HZX285" s="755"/>
      <c r="HZY285" s="755"/>
      <c r="HZZ285" s="755"/>
      <c r="IAA285" s="755"/>
      <c r="IAB285" s="755"/>
      <c r="IAC285" s="755"/>
      <c r="IAD285" s="755"/>
      <c r="IAE285" s="755"/>
      <c r="IAF285" s="755"/>
      <c r="IAG285" s="755"/>
      <c r="IAH285" s="755"/>
      <c r="IAI285" s="755"/>
      <c r="IAJ285" s="755"/>
      <c r="IAK285" s="755"/>
      <c r="IAL285" s="755"/>
      <c r="IAM285" s="755"/>
      <c r="IAN285" s="755"/>
      <c r="IAO285" s="755"/>
      <c r="IAP285" s="755"/>
      <c r="IAQ285" s="755"/>
      <c r="IAR285" s="755"/>
      <c r="IAS285" s="755"/>
      <c r="IAT285" s="755"/>
      <c r="IAU285" s="755"/>
      <c r="IAV285" s="755"/>
      <c r="IAW285" s="755"/>
      <c r="IAX285" s="755"/>
      <c r="IAY285" s="755"/>
      <c r="IAZ285" s="755"/>
      <c r="IBA285" s="755"/>
      <c r="IBB285" s="755"/>
      <c r="IBC285" s="755"/>
      <c r="IBD285" s="755"/>
      <c r="IBE285" s="755"/>
      <c r="IBF285" s="755"/>
      <c r="IBG285" s="755"/>
      <c r="IBH285" s="755"/>
      <c r="IBI285" s="755"/>
      <c r="IBJ285" s="755"/>
      <c r="IBK285" s="755"/>
      <c r="IBL285" s="755"/>
      <c r="IBM285" s="755"/>
      <c r="IBN285" s="755"/>
      <c r="IBO285" s="755"/>
      <c r="IBP285" s="755"/>
      <c r="IBQ285" s="755"/>
      <c r="IBR285" s="755"/>
      <c r="IBS285" s="755"/>
      <c r="IBT285" s="755"/>
      <c r="IBU285" s="755"/>
      <c r="IBV285" s="755"/>
      <c r="IBW285" s="755"/>
      <c r="IBX285" s="755"/>
      <c r="IBY285" s="755"/>
      <c r="IBZ285" s="755"/>
      <c r="ICA285" s="755"/>
      <c r="ICB285" s="755"/>
      <c r="ICC285" s="755"/>
      <c r="ICD285" s="755"/>
      <c r="ICE285" s="755"/>
      <c r="ICF285" s="755"/>
      <c r="ICG285" s="755"/>
      <c r="ICH285" s="755"/>
      <c r="ICI285" s="755"/>
      <c r="ICJ285" s="755"/>
      <c r="ICK285" s="755"/>
      <c r="ICL285" s="755"/>
      <c r="ICM285" s="755"/>
      <c r="ICN285" s="755"/>
      <c r="ICO285" s="755"/>
      <c r="ICP285" s="755"/>
      <c r="ICQ285" s="755"/>
      <c r="ICR285" s="755"/>
      <c r="ICS285" s="755"/>
      <c r="ICT285" s="755"/>
      <c r="ICU285" s="755"/>
      <c r="ICV285" s="755"/>
      <c r="ICW285" s="755"/>
      <c r="ICX285" s="755"/>
      <c r="ICY285" s="755"/>
      <c r="ICZ285" s="755"/>
      <c r="IDA285" s="755"/>
      <c r="IDB285" s="755"/>
      <c r="IDC285" s="755"/>
      <c r="IDD285" s="755"/>
      <c r="IDE285" s="755"/>
      <c r="IDF285" s="755"/>
      <c r="IDG285" s="755"/>
      <c r="IDH285" s="755"/>
      <c r="IDI285" s="755"/>
      <c r="IDJ285" s="755"/>
      <c r="IDK285" s="755"/>
      <c r="IDL285" s="755"/>
      <c r="IDM285" s="755"/>
      <c r="IDN285" s="755"/>
      <c r="IDO285" s="755"/>
      <c r="IDP285" s="755"/>
      <c r="IDQ285" s="755"/>
      <c r="IDR285" s="755"/>
      <c r="IDS285" s="755"/>
      <c r="IDT285" s="755"/>
      <c r="IDU285" s="755"/>
      <c r="IDV285" s="755"/>
      <c r="IDW285" s="755"/>
      <c r="IDX285" s="755"/>
      <c r="IDY285" s="755"/>
      <c r="IDZ285" s="755"/>
      <c r="IEA285" s="755"/>
      <c r="IEB285" s="755"/>
      <c r="IEC285" s="755"/>
      <c r="IED285" s="755"/>
      <c r="IEE285" s="755"/>
      <c r="IEF285" s="755"/>
      <c r="IEG285" s="755"/>
      <c r="IEH285" s="755"/>
      <c r="IEI285" s="755"/>
      <c r="IEJ285" s="755"/>
      <c r="IEK285" s="755"/>
      <c r="IEL285" s="755"/>
      <c r="IEM285" s="755"/>
      <c r="IEN285" s="755"/>
      <c r="IEO285" s="755"/>
      <c r="IEP285" s="755"/>
      <c r="IEQ285" s="755"/>
      <c r="IER285" s="755"/>
      <c r="IES285" s="755"/>
      <c r="IET285" s="755"/>
      <c r="IEU285" s="755"/>
      <c r="IEV285" s="755"/>
      <c r="IEW285" s="755"/>
      <c r="IEX285" s="755"/>
      <c r="IEY285" s="755"/>
      <c r="IEZ285" s="755"/>
      <c r="IFA285" s="755"/>
      <c r="IFB285" s="755"/>
      <c r="IFC285" s="755"/>
      <c r="IFD285" s="755"/>
      <c r="IFE285" s="755"/>
      <c r="IFF285" s="755"/>
      <c r="IFG285" s="755"/>
      <c r="IFH285" s="755"/>
      <c r="IFI285" s="755"/>
      <c r="IFJ285" s="755"/>
      <c r="IFK285" s="755"/>
      <c r="IFL285" s="755"/>
      <c r="IFM285" s="755"/>
      <c r="IFN285" s="755"/>
      <c r="IFO285" s="755"/>
      <c r="IFP285" s="755"/>
      <c r="IFQ285" s="755"/>
      <c r="IFR285" s="755"/>
      <c r="IFS285" s="755"/>
      <c r="IFT285" s="755"/>
      <c r="IFU285" s="755"/>
      <c r="IFV285" s="755"/>
      <c r="IFW285" s="755"/>
      <c r="IFX285" s="755"/>
      <c r="IFY285" s="755"/>
      <c r="IFZ285" s="755"/>
      <c r="IGA285" s="755"/>
      <c r="IGB285" s="755"/>
      <c r="IGC285" s="755"/>
      <c r="IGD285" s="755"/>
      <c r="IGE285" s="755"/>
      <c r="IGF285" s="755"/>
      <c r="IGG285" s="755"/>
      <c r="IGH285" s="755"/>
      <c r="IGI285" s="755"/>
      <c r="IGJ285" s="755"/>
      <c r="IGK285" s="755"/>
      <c r="IGL285" s="755"/>
      <c r="IGM285" s="755"/>
      <c r="IGN285" s="755"/>
      <c r="IGO285" s="755"/>
      <c r="IGP285" s="755"/>
      <c r="IGQ285" s="755"/>
      <c r="IGR285" s="755"/>
      <c r="IGS285" s="755"/>
      <c r="IGT285" s="755"/>
      <c r="IGU285" s="755"/>
      <c r="IGV285" s="755"/>
      <c r="IGW285" s="755"/>
      <c r="IGX285" s="755"/>
      <c r="IGY285" s="755"/>
      <c r="IGZ285" s="755"/>
      <c r="IHA285" s="755"/>
      <c r="IHB285" s="755"/>
      <c r="IHC285" s="755"/>
      <c r="IHD285" s="755"/>
      <c r="IHE285" s="755"/>
      <c r="IHF285" s="755"/>
      <c r="IHG285" s="755"/>
      <c r="IHH285" s="755"/>
      <c r="IHI285" s="755"/>
      <c r="IHJ285" s="755"/>
      <c r="IHK285" s="755"/>
      <c r="IHL285" s="755"/>
      <c r="IHM285" s="755"/>
      <c r="IHN285" s="755"/>
      <c r="IHO285" s="755"/>
      <c r="IHP285" s="755"/>
      <c r="IHQ285" s="755"/>
      <c r="IHR285" s="755"/>
      <c r="IHS285" s="755"/>
      <c r="IHT285" s="755"/>
      <c r="IHU285" s="755"/>
      <c r="IHV285" s="755"/>
      <c r="IHW285" s="755"/>
      <c r="IHX285" s="755"/>
      <c r="IHY285" s="755"/>
      <c r="IHZ285" s="755"/>
      <c r="IIA285" s="755"/>
      <c r="IIB285" s="755"/>
      <c r="IIC285" s="755"/>
      <c r="IID285" s="755"/>
      <c r="IIE285" s="755"/>
      <c r="IIF285" s="755"/>
      <c r="IIG285" s="755"/>
      <c r="IIH285" s="755"/>
      <c r="III285" s="755"/>
      <c r="IIJ285" s="755"/>
      <c r="IIK285" s="755"/>
      <c r="IIL285" s="755"/>
      <c r="IIM285" s="755"/>
      <c r="IIN285" s="755"/>
      <c r="IIO285" s="755"/>
      <c r="IIP285" s="755"/>
      <c r="IIQ285" s="755"/>
      <c r="IIR285" s="755"/>
      <c r="IIS285" s="755"/>
      <c r="IIT285" s="755"/>
      <c r="IIU285" s="755"/>
      <c r="IIV285" s="755"/>
      <c r="IIW285" s="755"/>
      <c r="IIX285" s="755"/>
      <c r="IIY285" s="755"/>
      <c r="IIZ285" s="755"/>
      <c r="IJA285" s="755"/>
      <c r="IJB285" s="755"/>
      <c r="IJC285" s="755"/>
      <c r="IJD285" s="755"/>
      <c r="IJE285" s="755"/>
      <c r="IJF285" s="755"/>
      <c r="IJG285" s="755"/>
      <c r="IJH285" s="755"/>
      <c r="IJI285" s="755"/>
      <c r="IJJ285" s="755"/>
      <c r="IJK285" s="755"/>
      <c r="IJL285" s="755"/>
      <c r="IJM285" s="755"/>
      <c r="IJN285" s="755"/>
      <c r="IJO285" s="755"/>
      <c r="IJP285" s="755"/>
      <c r="IJQ285" s="755"/>
      <c r="IJR285" s="755"/>
      <c r="IJS285" s="755"/>
      <c r="IJT285" s="755"/>
      <c r="IJU285" s="755"/>
      <c r="IJV285" s="755"/>
      <c r="IJW285" s="755"/>
      <c r="IJX285" s="755"/>
      <c r="IJY285" s="755"/>
      <c r="IJZ285" s="755"/>
      <c r="IKA285" s="755"/>
      <c r="IKB285" s="755"/>
      <c r="IKC285" s="755"/>
      <c r="IKD285" s="755"/>
      <c r="IKE285" s="755"/>
      <c r="IKF285" s="755"/>
      <c r="IKG285" s="755"/>
      <c r="IKH285" s="755"/>
      <c r="IKI285" s="755"/>
      <c r="IKJ285" s="755"/>
      <c r="IKK285" s="755"/>
      <c r="IKL285" s="755"/>
      <c r="IKM285" s="755"/>
      <c r="IKN285" s="755"/>
      <c r="IKO285" s="755"/>
      <c r="IKP285" s="755"/>
      <c r="IKQ285" s="755"/>
      <c r="IKR285" s="755"/>
      <c r="IKS285" s="755"/>
      <c r="IKT285" s="755"/>
      <c r="IKU285" s="755"/>
      <c r="IKV285" s="755"/>
      <c r="IKW285" s="755"/>
      <c r="IKX285" s="755"/>
      <c r="IKY285" s="755"/>
      <c r="IKZ285" s="755"/>
      <c r="ILA285" s="755"/>
      <c r="ILB285" s="755"/>
      <c r="ILC285" s="755"/>
      <c r="ILD285" s="755"/>
      <c r="ILE285" s="755"/>
      <c r="ILF285" s="755"/>
      <c r="ILG285" s="755"/>
      <c r="ILH285" s="755"/>
      <c r="ILI285" s="755"/>
      <c r="ILJ285" s="755"/>
      <c r="ILK285" s="755"/>
      <c r="ILL285" s="755"/>
      <c r="ILM285" s="755"/>
      <c r="ILN285" s="755"/>
      <c r="ILO285" s="755"/>
      <c r="ILP285" s="755"/>
      <c r="ILQ285" s="755"/>
      <c r="ILR285" s="755"/>
      <c r="ILS285" s="755"/>
      <c r="ILT285" s="755"/>
      <c r="ILU285" s="755"/>
      <c r="ILV285" s="755"/>
      <c r="ILW285" s="755"/>
      <c r="ILX285" s="755"/>
      <c r="ILY285" s="755"/>
      <c r="ILZ285" s="755"/>
      <c r="IMA285" s="755"/>
      <c r="IMB285" s="755"/>
      <c r="IMC285" s="755"/>
      <c r="IMD285" s="755"/>
      <c r="IME285" s="755"/>
      <c r="IMF285" s="755"/>
      <c r="IMG285" s="755"/>
      <c r="IMH285" s="755"/>
      <c r="IMI285" s="755"/>
      <c r="IMJ285" s="755"/>
      <c r="IMK285" s="755"/>
      <c r="IML285" s="755"/>
      <c r="IMM285" s="755"/>
      <c r="IMN285" s="755"/>
      <c r="IMO285" s="755"/>
      <c r="IMP285" s="755"/>
      <c r="IMQ285" s="755"/>
      <c r="IMR285" s="755"/>
      <c r="IMS285" s="755"/>
      <c r="IMT285" s="755"/>
      <c r="IMU285" s="755"/>
      <c r="IMV285" s="755"/>
      <c r="IMW285" s="755"/>
      <c r="IMX285" s="755"/>
      <c r="IMY285" s="755"/>
      <c r="IMZ285" s="755"/>
      <c r="INA285" s="755"/>
      <c r="INB285" s="755"/>
      <c r="INC285" s="755"/>
      <c r="IND285" s="755"/>
      <c r="INE285" s="755"/>
      <c r="INF285" s="755"/>
      <c r="ING285" s="755"/>
      <c r="INH285" s="755"/>
      <c r="INI285" s="755"/>
      <c r="INJ285" s="755"/>
      <c r="INK285" s="755"/>
      <c r="INL285" s="755"/>
      <c r="INM285" s="755"/>
      <c r="INN285" s="755"/>
      <c r="INO285" s="755"/>
      <c r="INP285" s="755"/>
      <c r="INQ285" s="755"/>
      <c r="INR285" s="755"/>
      <c r="INS285" s="755"/>
      <c r="INT285" s="755"/>
      <c r="INU285" s="755"/>
      <c r="INV285" s="755"/>
      <c r="INW285" s="755"/>
      <c r="INX285" s="755"/>
      <c r="INY285" s="755"/>
      <c r="INZ285" s="755"/>
      <c r="IOA285" s="755"/>
      <c r="IOB285" s="755"/>
      <c r="IOC285" s="755"/>
      <c r="IOD285" s="755"/>
      <c r="IOE285" s="755"/>
      <c r="IOF285" s="755"/>
      <c r="IOG285" s="755"/>
      <c r="IOH285" s="755"/>
      <c r="IOI285" s="755"/>
      <c r="IOJ285" s="755"/>
      <c r="IOK285" s="755"/>
      <c r="IOL285" s="755"/>
      <c r="IOM285" s="755"/>
      <c r="ION285" s="755"/>
      <c r="IOO285" s="755"/>
      <c r="IOP285" s="755"/>
      <c r="IOQ285" s="755"/>
      <c r="IOR285" s="755"/>
      <c r="IOS285" s="755"/>
      <c r="IOT285" s="755"/>
      <c r="IOU285" s="755"/>
      <c r="IOV285" s="755"/>
      <c r="IOW285" s="755"/>
      <c r="IOX285" s="755"/>
      <c r="IOY285" s="755"/>
      <c r="IOZ285" s="755"/>
      <c r="IPA285" s="755"/>
      <c r="IPB285" s="755"/>
      <c r="IPC285" s="755"/>
      <c r="IPD285" s="755"/>
      <c r="IPE285" s="755"/>
      <c r="IPF285" s="755"/>
      <c r="IPG285" s="755"/>
      <c r="IPH285" s="755"/>
      <c r="IPI285" s="755"/>
      <c r="IPJ285" s="755"/>
      <c r="IPK285" s="755"/>
      <c r="IPL285" s="755"/>
      <c r="IPM285" s="755"/>
      <c r="IPN285" s="755"/>
      <c r="IPO285" s="755"/>
      <c r="IPP285" s="755"/>
      <c r="IPQ285" s="755"/>
      <c r="IPR285" s="755"/>
      <c r="IPS285" s="755"/>
      <c r="IPT285" s="755"/>
      <c r="IPU285" s="755"/>
      <c r="IPV285" s="755"/>
      <c r="IPW285" s="755"/>
      <c r="IPX285" s="755"/>
      <c r="IPY285" s="755"/>
      <c r="IPZ285" s="755"/>
      <c r="IQA285" s="755"/>
      <c r="IQB285" s="755"/>
      <c r="IQC285" s="755"/>
      <c r="IQD285" s="755"/>
      <c r="IQE285" s="755"/>
      <c r="IQF285" s="755"/>
      <c r="IQG285" s="755"/>
      <c r="IQH285" s="755"/>
      <c r="IQI285" s="755"/>
      <c r="IQJ285" s="755"/>
      <c r="IQK285" s="755"/>
      <c r="IQL285" s="755"/>
      <c r="IQM285" s="755"/>
      <c r="IQN285" s="755"/>
      <c r="IQO285" s="755"/>
      <c r="IQP285" s="755"/>
      <c r="IQQ285" s="755"/>
      <c r="IQR285" s="755"/>
      <c r="IQS285" s="755"/>
      <c r="IQT285" s="755"/>
      <c r="IQU285" s="755"/>
      <c r="IQV285" s="755"/>
      <c r="IQW285" s="755"/>
      <c r="IQX285" s="755"/>
      <c r="IQY285" s="755"/>
      <c r="IQZ285" s="755"/>
      <c r="IRA285" s="755"/>
      <c r="IRB285" s="755"/>
      <c r="IRC285" s="755"/>
      <c r="IRD285" s="755"/>
      <c r="IRE285" s="755"/>
      <c r="IRF285" s="755"/>
      <c r="IRG285" s="755"/>
      <c r="IRH285" s="755"/>
      <c r="IRI285" s="755"/>
      <c r="IRJ285" s="755"/>
      <c r="IRK285" s="755"/>
      <c r="IRL285" s="755"/>
      <c r="IRM285" s="755"/>
      <c r="IRN285" s="755"/>
      <c r="IRO285" s="755"/>
      <c r="IRP285" s="755"/>
      <c r="IRQ285" s="755"/>
      <c r="IRR285" s="755"/>
      <c r="IRS285" s="755"/>
      <c r="IRT285" s="755"/>
      <c r="IRU285" s="755"/>
      <c r="IRV285" s="755"/>
      <c r="IRW285" s="755"/>
      <c r="IRX285" s="755"/>
      <c r="IRY285" s="755"/>
      <c r="IRZ285" s="755"/>
      <c r="ISA285" s="755"/>
      <c r="ISB285" s="755"/>
      <c r="ISC285" s="755"/>
      <c r="ISD285" s="755"/>
      <c r="ISE285" s="755"/>
      <c r="ISF285" s="755"/>
      <c r="ISG285" s="755"/>
      <c r="ISH285" s="755"/>
      <c r="ISI285" s="755"/>
      <c r="ISJ285" s="755"/>
      <c r="ISK285" s="755"/>
      <c r="ISL285" s="755"/>
      <c r="ISM285" s="755"/>
      <c r="ISN285" s="755"/>
      <c r="ISO285" s="755"/>
      <c r="ISP285" s="755"/>
      <c r="ISQ285" s="755"/>
      <c r="ISR285" s="755"/>
      <c r="ISS285" s="755"/>
      <c r="IST285" s="755"/>
      <c r="ISU285" s="755"/>
      <c r="ISV285" s="755"/>
      <c r="ISW285" s="755"/>
      <c r="ISX285" s="755"/>
      <c r="ISY285" s="755"/>
      <c r="ISZ285" s="755"/>
      <c r="ITA285" s="755"/>
      <c r="ITB285" s="755"/>
      <c r="ITC285" s="755"/>
      <c r="ITD285" s="755"/>
      <c r="ITE285" s="755"/>
      <c r="ITF285" s="755"/>
      <c r="ITG285" s="755"/>
      <c r="ITH285" s="755"/>
      <c r="ITI285" s="755"/>
      <c r="ITJ285" s="755"/>
      <c r="ITK285" s="755"/>
      <c r="ITL285" s="755"/>
      <c r="ITM285" s="755"/>
      <c r="ITN285" s="755"/>
      <c r="ITO285" s="755"/>
      <c r="ITP285" s="755"/>
      <c r="ITQ285" s="755"/>
      <c r="ITR285" s="755"/>
      <c r="ITS285" s="755"/>
      <c r="ITT285" s="755"/>
      <c r="ITU285" s="755"/>
      <c r="ITV285" s="755"/>
      <c r="ITW285" s="755"/>
      <c r="ITX285" s="755"/>
      <c r="ITY285" s="755"/>
      <c r="ITZ285" s="755"/>
      <c r="IUA285" s="755"/>
      <c r="IUB285" s="755"/>
      <c r="IUC285" s="755"/>
      <c r="IUD285" s="755"/>
      <c r="IUE285" s="755"/>
      <c r="IUF285" s="755"/>
      <c r="IUG285" s="755"/>
      <c r="IUH285" s="755"/>
      <c r="IUI285" s="755"/>
      <c r="IUJ285" s="755"/>
      <c r="IUK285" s="755"/>
      <c r="IUL285" s="755"/>
      <c r="IUM285" s="755"/>
      <c r="IUN285" s="755"/>
      <c r="IUO285" s="755"/>
      <c r="IUP285" s="755"/>
      <c r="IUQ285" s="755"/>
      <c r="IUR285" s="755"/>
      <c r="IUS285" s="755"/>
      <c r="IUT285" s="755"/>
      <c r="IUU285" s="755"/>
      <c r="IUV285" s="755"/>
      <c r="IUW285" s="755"/>
      <c r="IUX285" s="755"/>
      <c r="IUY285" s="755"/>
      <c r="IUZ285" s="755"/>
      <c r="IVA285" s="755"/>
      <c r="IVB285" s="755"/>
      <c r="IVC285" s="755"/>
      <c r="IVD285" s="755"/>
      <c r="IVE285" s="755"/>
      <c r="IVF285" s="755"/>
      <c r="IVG285" s="755"/>
      <c r="IVH285" s="755"/>
      <c r="IVI285" s="755"/>
      <c r="IVJ285" s="755"/>
      <c r="IVK285" s="755"/>
      <c r="IVL285" s="755"/>
      <c r="IVM285" s="755"/>
      <c r="IVN285" s="755"/>
      <c r="IVO285" s="755"/>
      <c r="IVP285" s="755"/>
      <c r="IVQ285" s="755"/>
      <c r="IVR285" s="755"/>
      <c r="IVS285" s="755"/>
      <c r="IVT285" s="755"/>
      <c r="IVU285" s="755"/>
      <c r="IVV285" s="755"/>
      <c r="IVW285" s="755"/>
      <c r="IVX285" s="755"/>
      <c r="IVY285" s="755"/>
      <c r="IVZ285" s="755"/>
      <c r="IWA285" s="755"/>
      <c r="IWB285" s="755"/>
      <c r="IWC285" s="755"/>
      <c r="IWD285" s="755"/>
      <c r="IWE285" s="755"/>
      <c r="IWF285" s="755"/>
      <c r="IWG285" s="755"/>
      <c r="IWH285" s="755"/>
      <c r="IWI285" s="755"/>
      <c r="IWJ285" s="755"/>
      <c r="IWK285" s="755"/>
      <c r="IWL285" s="755"/>
      <c r="IWM285" s="755"/>
      <c r="IWN285" s="755"/>
      <c r="IWO285" s="755"/>
      <c r="IWP285" s="755"/>
      <c r="IWQ285" s="755"/>
      <c r="IWR285" s="755"/>
      <c r="IWS285" s="755"/>
      <c r="IWT285" s="755"/>
      <c r="IWU285" s="755"/>
      <c r="IWV285" s="755"/>
      <c r="IWW285" s="755"/>
      <c r="IWX285" s="755"/>
      <c r="IWY285" s="755"/>
      <c r="IWZ285" s="755"/>
      <c r="IXA285" s="755"/>
      <c r="IXB285" s="755"/>
      <c r="IXC285" s="755"/>
      <c r="IXD285" s="755"/>
      <c r="IXE285" s="755"/>
      <c r="IXF285" s="755"/>
      <c r="IXG285" s="755"/>
      <c r="IXH285" s="755"/>
      <c r="IXI285" s="755"/>
      <c r="IXJ285" s="755"/>
      <c r="IXK285" s="755"/>
      <c r="IXL285" s="755"/>
      <c r="IXM285" s="755"/>
      <c r="IXN285" s="755"/>
      <c r="IXO285" s="755"/>
      <c r="IXP285" s="755"/>
      <c r="IXQ285" s="755"/>
      <c r="IXR285" s="755"/>
      <c r="IXS285" s="755"/>
      <c r="IXT285" s="755"/>
      <c r="IXU285" s="755"/>
      <c r="IXV285" s="755"/>
      <c r="IXW285" s="755"/>
      <c r="IXX285" s="755"/>
      <c r="IXY285" s="755"/>
      <c r="IXZ285" s="755"/>
      <c r="IYA285" s="755"/>
      <c r="IYB285" s="755"/>
      <c r="IYC285" s="755"/>
      <c r="IYD285" s="755"/>
      <c r="IYE285" s="755"/>
      <c r="IYF285" s="755"/>
      <c r="IYG285" s="755"/>
      <c r="IYH285" s="755"/>
      <c r="IYI285" s="755"/>
      <c r="IYJ285" s="755"/>
      <c r="IYK285" s="755"/>
      <c r="IYL285" s="755"/>
      <c r="IYM285" s="755"/>
      <c r="IYN285" s="755"/>
      <c r="IYO285" s="755"/>
      <c r="IYP285" s="755"/>
      <c r="IYQ285" s="755"/>
      <c r="IYR285" s="755"/>
      <c r="IYS285" s="755"/>
      <c r="IYT285" s="755"/>
      <c r="IYU285" s="755"/>
      <c r="IYV285" s="755"/>
      <c r="IYW285" s="755"/>
      <c r="IYX285" s="755"/>
      <c r="IYY285" s="755"/>
      <c r="IYZ285" s="755"/>
      <c r="IZA285" s="755"/>
      <c r="IZB285" s="755"/>
      <c r="IZC285" s="755"/>
      <c r="IZD285" s="755"/>
      <c r="IZE285" s="755"/>
      <c r="IZF285" s="755"/>
      <c r="IZG285" s="755"/>
      <c r="IZH285" s="755"/>
      <c r="IZI285" s="755"/>
      <c r="IZJ285" s="755"/>
      <c r="IZK285" s="755"/>
      <c r="IZL285" s="755"/>
      <c r="IZM285" s="755"/>
      <c r="IZN285" s="755"/>
      <c r="IZO285" s="755"/>
      <c r="IZP285" s="755"/>
      <c r="IZQ285" s="755"/>
      <c r="IZR285" s="755"/>
      <c r="IZS285" s="755"/>
      <c r="IZT285" s="755"/>
      <c r="IZU285" s="755"/>
      <c r="IZV285" s="755"/>
      <c r="IZW285" s="755"/>
      <c r="IZX285" s="755"/>
      <c r="IZY285" s="755"/>
      <c r="IZZ285" s="755"/>
      <c r="JAA285" s="755"/>
      <c r="JAB285" s="755"/>
      <c r="JAC285" s="755"/>
      <c r="JAD285" s="755"/>
      <c r="JAE285" s="755"/>
      <c r="JAF285" s="755"/>
      <c r="JAG285" s="755"/>
      <c r="JAH285" s="755"/>
      <c r="JAI285" s="755"/>
      <c r="JAJ285" s="755"/>
      <c r="JAK285" s="755"/>
      <c r="JAL285" s="755"/>
      <c r="JAM285" s="755"/>
      <c r="JAN285" s="755"/>
      <c r="JAO285" s="755"/>
      <c r="JAP285" s="755"/>
      <c r="JAQ285" s="755"/>
      <c r="JAR285" s="755"/>
      <c r="JAS285" s="755"/>
      <c r="JAT285" s="755"/>
      <c r="JAU285" s="755"/>
      <c r="JAV285" s="755"/>
      <c r="JAW285" s="755"/>
      <c r="JAX285" s="755"/>
      <c r="JAY285" s="755"/>
      <c r="JAZ285" s="755"/>
      <c r="JBA285" s="755"/>
      <c r="JBB285" s="755"/>
      <c r="JBC285" s="755"/>
      <c r="JBD285" s="755"/>
      <c r="JBE285" s="755"/>
      <c r="JBF285" s="755"/>
      <c r="JBG285" s="755"/>
      <c r="JBH285" s="755"/>
      <c r="JBI285" s="755"/>
      <c r="JBJ285" s="755"/>
      <c r="JBK285" s="755"/>
      <c r="JBL285" s="755"/>
      <c r="JBM285" s="755"/>
      <c r="JBN285" s="755"/>
      <c r="JBO285" s="755"/>
      <c r="JBP285" s="755"/>
      <c r="JBQ285" s="755"/>
      <c r="JBR285" s="755"/>
      <c r="JBS285" s="755"/>
      <c r="JBT285" s="755"/>
      <c r="JBU285" s="755"/>
      <c r="JBV285" s="755"/>
      <c r="JBW285" s="755"/>
      <c r="JBX285" s="755"/>
      <c r="JBY285" s="755"/>
      <c r="JBZ285" s="755"/>
      <c r="JCA285" s="755"/>
      <c r="JCB285" s="755"/>
      <c r="JCC285" s="755"/>
      <c r="JCD285" s="755"/>
      <c r="JCE285" s="755"/>
      <c r="JCF285" s="755"/>
      <c r="JCG285" s="755"/>
      <c r="JCH285" s="755"/>
      <c r="JCI285" s="755"/>
      <c r="JCJ285" s="755"/>
      <c r="JCK285" s="755"/>
      <c r="JCL285" s="755"/>
      <c r="JCM285" s="755"/>
      <c r="JCN285" s="755"/>
      <c r="JCO285" s="755"/>
      <c r="JCP285" s="755"/>
      <c r="JCQ285" s="755"/>
      <c r="JCR285" s="755"/>
      <c r="JCS285" s="755"/>
      <c r="JCT285" s="755"/>
      <c r="JCU285" s="755"/>
      <c r="JCV285" s="755"/>
      <c r="JCW285" s="755"/>
      <c r="JCX285" s="755"/>
      <c r="JCY285" s="755"/>
      <c r="JCZ285" s="755"/>
      <c r="JDA285" s="755"/>
      <c r="JDB285" s="755"/>
      <c r="JDC285" s="755"/>
      <c r="JDD285" s="755"/>
      <c r="JDE285" s="755"/>
      <c r="JDF285" s="755"/>
      <c r="JDG285" s="755"/>
      <c r="JDH285" s="755"/>
      <c r="JDI285" s="755"/>
      <c r="JDJ285" s="755"/>
      <c r="JDK285" s="755"/>
      <c r="JDL285" s="755"/>
      <c r="JDM285" s="755"/>
      <c r="JDN285" s="755"/>
      <c r="JDO285" s="755"/>
      <c r="JDP285" s="755"/>
      <c r="JDQ285" s="755"/>
      <c r="JDR285" s="755"/>
      <c r="JDS285" s="755"/>
      <c r="JDT285" s="755"/>
      <c r="JDU285" s="755"/>
      <c r="JDV285" s="755"/>
      <c r="JDW285" s="755"/>
      <c r="JDX285" s="755"/>
      <c r="JDY285" s="755"/>
      <c r="JDZ285" s="755"/>
      <c r="JEA285" s="755"/>
      <c r="JEB285" s="755"/>
      <c r="JEC285" s="755"/>
      <c r="JED285" s="755"/>
      <c r="JEE285" s="755"/>
      <c r="JEF285" s="755"/>
      <c r="JEG285" s="755"/>
      <c r="JEH285" s="755"/>
      <c r="JEI285" s="755"/>
      <c r="JEJ285" s="755"/>
      <c r="JEK285" s="755"/>
      <c r="JEL285" s="755"/>
      <c r="JEM285" s="755"/>
      <c r="JEN285" s="755"/>
      <c r="JEO285" s="755"/>
      <c r="JEP285" s="755"/>
      <c r="JEQ285" s="755"/>
      <c r="JER285" s="755"/>
      <c r="JES285" s="755"/>
      <c r="JET285" s="755"/>
      <c r="JEU285" s="755"/>
      <c r="JEV285" s="755"/>
      <c r="JEW285" s="755"/>
      <c r="JEX285" s="755"/>
      <c r="JEY285" s="755"/>
      <c r="JEZ285" s="755"/>
      <c r="JFA285" s="755"/>
      <c r="JFB285" s="755"/>
      <c r="JFC285" s="755"/>
      <c r="JFD285" s="755"/>
      <c r="JFE285" s="755"/>
      <c r="JFF285" s="755"/>
      <c r="JFG285" s="755"/>
      <c r="JFH285" s="755"/>
      <c r="JFI285" s="755"/>
      <c r="JFJ285" s="755"/>
      <c r="JFK285" s="755"/>
      <c r="JFL285" s="755"/>
      <c r="JFM285" s="755"/>
      <c r="JFN285" s="755"/>
      <c r="JFO285" s="755"/>
      <c r="JFP285" s="755"/>
      <c r="JFQ285" s="755"/>
      <c r="JFR285" s="755"/>
      <c r="JFS285" s="755"/>
      <c r="JFT285" s="755"/>
      <c r="JFU285" s="755"/>
      <c r="JFV285" s="755"/>
      <c r="JFW285" s="755"/>
      <c r="JFX285" s="755"/>
      <c r="JFY285" s="755"/>
      <c r="JFZ285" s="755"/>
      <c r="JGA285" s="755"/>
      <c r="JGB285" s="755"/>
      <c r="JGC285" s="755"/>
      <c r="JGD285" s="755"/>
      <c r="JGE285" s="755"/>
      <c r="JGF285" s="755"/>
      <c r="JGG285" s="755"/>
      <c r="JGH285" s="755"/>
      <c r="JGI285" s="755"/>
      <c r="JGJ285" s="755"/>
      <c r="JGK285" s="755"/>
      <c r="JGL285" s="755"/>
      <c r="JGM285" s="755"/>
      <c r="JGN285" s="755"/>
      <c r="JGO285" s="755"/>
      <c r="JGP285" s="755"/>
      <c r="JGQ285" s="755"/>
      <c r="JGR285" s="755"/>
      <c r="JGS285" s="755"/>
      <c r="JGT285" s="755"/>
      <c r="JGU285" s="755"/>
      <c r="JGV285" s="755"/>
      <c r="JGW285" s="755"/>
      <c r="JGX285" s="755"/>
      <c r="JGY285" s="755"/>
      <c r="JGZ285" s="755"/>
      <c r="JHA285" s="755"/>
      <c r="JHB285" s="755"/>
      <c r="JHC285" s="755"/>
      <c r="JHD285" s="755"/>
      <c r="JHE285" s="755"/>
      <c r="JHF285" s="755"/>
      <c r="JHG285" s="755"/>
      <c r="JHH285" s="755"/>
      <c r="JHI285" s="755"/>
      <c r="JHJ285" s="755"/>
      <c r="JHK285" s="755"/>
      <c r="JHL285" s="755"/>
      <c r="JHM285" s="755"/>
      <c r="JHN285" s="755"/>
      <c r="JHO285" s="755"/>
      <c r="JHP285" s="755"/>
      <c r="JHQ285" s="755"/>
      <c r="JHR285" s="755"/>
      <c r="JHS285" s="755"/>
      <c r="JHT285" s="755"/>
      <c r="JHU285" s="755"/>
      <c r="JHV285" s="755"/>
      <c r="JHW285" s="755"/>
      <c r="JHX285" s="755"/>
      <c r="JHY285" s="755"/>
      <c r="JHZ285" s="755"/>
      <c r="JIA285" s="755"/>
      <c r="JIB285" s="755"/>
      <c r="JIC285" s="755"/>
      <c r="JID285" s="755"/>
      <c r="JIE285" s="755"/>
      <c r="JIF285" s="755"/>
      <c r="JIG285" s="755"/>
      <c r="JIH285" s="755"/>
      <c r="JII285" s="755"/>
      <c r="JIJ285" s="755"/>
      <c r="JIK285" s="755"/>
      <c r="JIL285" s="755"/>
      <c r="JIM285" s="755"/>
      <c r="JIN285" s="755"/>
      <c r="JIO285" s="755"/>
      <c r="JIP285" s="755"/>
      <c r="JIQ285" s="755"/>
      <c r="JIR285" s="755"/>
      <c r="JIS285" s="755"/>
      <c r="JIT285" s="755"/>
      <c r="JIU285" s="755"/>
      <c r="JIV285" s="755"/>
      <c r="JIW285" s="755"/>
      <c r="JIX285" s="755"/>
      <c r="JIY285" s="755"/>
      <c r="JIZ285" s="755"/>
      <c r="JJA285" s="755"/>
      <c r="JJB285" s="755"/>
      <c r="JJC285" s="755"/>
      <c r="JJD285" s="755"/>
      <c r="JJE285" s="755"/>
      <c r="JJF285" s="755"/>
      <c r="JJG285" s="755"/>
      <c r="JJH285" s="755"/>
      <c r="JJI285" s="755"/>
      <c r="JJJ285" s="755"/>
      <c r="JJK285" s="755"/>
      <c r="JJL285" s="755"/>
      <c r="JJM285" s="755"/>
      <c r="JJN285" s="755"/>
      <c r="JJO285" s="755"/>
      <c r="JJP285" s="755"/>
      <c r="JJQ285" s="755"/>
      <c r="JJR285" s="755"/>
      <c r="JJS285" s="755"/>
      <c r="JJT285" s="755"/>
      <c r="JJU285" s="755"/>
      <c r="JJV285" s="755"/>
      <c r="JJW285" s="755"/>
      <c r="JJX285" s="755"/>
      <c r="JJY285" s="755"/>
      <c r="JJZ285" s="755"/>
      <c r="JKA285" s="755"/>
      <c r="JKB285" s="755"/>
      <c r="JKC285" s="755"/>
      <c r="JKD285" s="755"/>
      <c r="JKE285" s="755"/>
      <c r="JKF285" s="755"/>
      <c r="JKG285" s="755"/>
      <c r="JKH285" s="755"/>
      <c r="JKI285" s="755"/>
      <c r="JKJ285" s="755"/>
      <c r="JKK285" s="755"/>
      <c r="JKL285" s="755"/>
      <c r="JKM285" s="755"/>
      <c r="JKN285" s="755"/>
      <c r="JKO285" s="755"/>
      <c r="JKP285" s="755"/>
      <c r="JKQ285" s="755"/>
      <c r="JKR285" s="755"/>
      <c r="JKS285" s="755"/>
      <c r="JKT285" s="755"/>
      <c r="JKU285" s="755"/>
      <c r="JKV285" s="755"/>
      <c r="JKW285" s="755"/>
      <c r="JKX285" s="755"/>
      <c r="JKY285" s="755"/>
      <c r="JKZ285" s="755"/>
      <c r="JLA285" s="755"/>
      <c r="JLB285" s="755"/>
      <c r="JLC285" s="755"/>
      <c r="JLD285" s="755"/>
      <c r="JLE285" s="755"/>
      <c r="JLF285" s="755"/>
      <c r="JLG285" s="755"/>
      <c r="JLH285" s="755"/>
      <c r="JLI285" s="755"/>
      <c r="JLJ285" s="755"/>
      <c r="JLK285" s="755"/>
      <c r="JLL285" s="755"/>
      <c r="JLM285" s="755"/>
      <c r="JLN285" s="755"/>
      <c r="JLO285" s="755"/>
      <c r="JLP285" s="755"/>
      <c r="JLQ285" s="755"/>
      <c r="JLR285" s="755"/>
      <c r="JLS285" s="755"/>
      <c r="JLT285" s="755"/>
      <c r="JLU285" s="755"/>
      <c r="JLV285" s="755"/>
      <c r="JLW285" s="755"/>
      <c r="JLX285" s="755"/>
      <c r="JLY285" s="755"/>
      <c r="JLZ285" s="755"/>
      <c r="JMA285" s="755"/>
      <c r="JMB285" s="755"/>
      <c r="JMC285" s="755"/>
      <c r="JMD285" s="755"/>
      <c r="JME285" s="755"/>
      <c r="JMF285" s="755"/>
      <c r="JMG285" s="755"/>
      <c r="JMH285" s="755"/>
      <c r="JMI285" s="755"/>
      <c r="JMJ285" s="755"/>
      <c r="JMK285" s="755"/>
      <c r="JML285" s="755"/>
      <c r="JMM285" s="755"/>
      <c r="JMN285" s="755"/>
      <c r="JMO285" s="755"/>
      <c r="JMP285" s="755"/>
      <c r="JMQ285" s="755"/>
      <c r="JMR285" s="755"/>
      <c r="JMS285" s="755"/>
      <c r="JMT285" s="755"/>
      <c r="JMU285" s="755"/>
      <c r="JMV285" s="755"/>
      <c r="JMW285" s="755"/>
      <c r="JMX285" s="755"/>
      <c r="JMY285" s="755"/>
      <c r="JMZ285" s="755"/>
      <c r="JNA285" s="755"/>
      <c r="JNB285" s="755"/>
      <c r="JNC285" s="755"/>
      <c r="JND285" s="755"/>
      <c r="JNE285" s="755"/>
      <c r="JNF285" s="755"/>
      <c r="JNG285" s="755"/>
      <c r="JNH285" s="755"/>
      <c r="JNI285" s="755"/>
      <c r="JNJ285" s="755"/>
      <c r="JNK285" s="755"/>
      <c r="JNL285" s="755"/>
      <c r="JNM285" s="755"/>
      <c r="JNN285" s="755"/>
      <c r="JNO285" s="755"/>
      <c r="JNP285" s="755"/>
      <c r="JNQ285" s="755"/>
      <c r="JNR285" s="755"/>
      <c r="JNS285" s="755"/>
      <c r="JNT285" s="755"/>
      <c r="JNU285" s="755"/>
      <c r="JNV285" s="755"/>
      <c r="JNW285" s="755"/>
      <c r="JNX285" s="755"/>
      <c r="JNY285" s="755"/>
      <c r="JNZ285" s="755"/>
      <c r="JOA285" s="755"/>
      <c r="JOB285" s="755"/>
      <c r="JOC285" s="755"/>
      <c r="JOD285" s="755"/>
      <c r="JOE285" s="755"/>
      <c r="JOF285" s="755"/>
      <c r="JOG285" s="755"/>
      <c r="JOH285" s="755"/>
      <c r="JOI285" s="755"/>
      <c r="JOJ285" s="755"/>
      <c r="JOK285" s="755"/>
      <c r="JOL285" s="755"/>
      <c r="JOM285" s="755"/>
      <c r="JON285" s="755"/>
      <c r="JOO285" s="755"/>
      <c r="JOP285" s="755"/>
      <c r="JOQ285" s="755"/>
      <c r="JOR285" s="755"/>
      <c r="JOS285" s="755"/>
      <c r="JOT285" s="755"/>
      <c r="JOU285" s="755"/>
      <c r="JOV285" s="755"/>
      <c r="JOW285" s="755"/>
      <c r="JOX285" s="755"/>
      <c r="JOY285" s="755"/>
      <c r="JOZ285" s="755"/>
      <c r="JPA285" s="755"/>
      <c r="JPB285" s="755"/>
      <c r="JPC285" s="755"/>
      <c r="JPD285" s="755"/>
      <c r="JPE285" s="755"/>
      <c r="JPF285" s="755"/>
      <c r="JPG285" s="755"/>
      <c r="JPH285" s="755"/>
      <c r="JPI285" s="755"/>
      <c r="JPJ285" s="755"/>
      <c r="JPK285" s="755"/>
      <c r="JPL285" s="755"/>
      <c r="JPM285" s="755"/>
      <c r="JPN285" s="755"/>
      <c r="JPO285" s="755"/>
      <c r="JPP285" s="755"/>
      <c r="JPQ285" s="755"/>
      <c r="JPR285" s="755"/>
      <c r="JPS285" s="755"/>
      <c r="JPT285" s="755"/>
      <c r="JPU285" s="755"/>
      <c r="JPV285" s="755"/>
      <c r="JPW285" s="755"/>
      <c r="JPX285" s="755"/>
      <c r="JPY285" s="755"/>
      <c r="JPZ285" s="755"/>
      <c r="JQA285" s="755"/>
      <c r="JQB285" s="755"/>
      <c r="JQC285" s="755"/>
      <c r="JQD285" s="755"/>
      <c r="JQE285" s="755"/>
      <c r="JQF285" s="755"/>
      <c r="JQG285" s="755"/>
      <c r="JQH285" s="755"/>
      <c r="JQI285" s="755"/>
      <c r="JQJ285" s="755"/>
      <c r="JQK285" s="755"/>
      <c r="JQL285" s="755"/>
      <c r="JQM285" s="755"/>
      <c r="JQN285" s="755"/>
      <c r="JQO285" s="755"/>
      <c r="JQP285" s="755"/>
      <c r="JQQ285" s="755"/>
      <c r="JQR285" s="755"/>
      <c r="JQS285" s="755"/>
      <c r="JQT285" s="755"/>
      <c r="JQU285" s="755"/>
      <c r="JQV285" s="755"/>
      <c r="JQW285" s="755"/>
      <c r="JQX285" s="755"/>
      <c r="JQY285" s="755"/>
      <c r="JQZ285" s="755"/>
      <c r="JRA285" s="755"/>
      <c r="JRB285" s="755"/>
      <c r="JRC285" s="755"/>
      <c r="JRD285" s="755"/>
      <c r="JRE285" s="755"/>
      <c r="JRF285" s="755"/>
      <c r="JRG285" s="755"/>
      <c r="JRH285" s="755"/>
      <c r="JRI285" s="755"/>
      <c r="JRJ285" s="755"/>
      <c r="JRK285" s="755"/>
      <c r="JRL285" s="755"/>
      <c r="JRM285" s="755"/>
      <c r="JRN285" s="755"/>
      <c r="JRO285" s="755"/>
      <c r="JRP285" s="755"/>
      <c r="JRQ285" s="755"/>
      <c r="JRR285" s="755"/>
      <c r="JRS285" s="755"/>
      <c r="JRT285" s="755"/>
      <c r="JRU285" s="755"/>
      <c r="JRV285" s="755"/>
      <c r="JRW285" s="755"/>
      <c r="JRX285" s="755"/>
      <c r="JRY285" s="755"/>
      <c r="JRZ285" s="755"/>
      <c r="JSA285" s="755"/>
      <c r="JSB285" s="755"/>
      <c r="JSC285" s="755"/>
      <c r="JSD285" s="755"/>
      <c r="JSE285" s="755"/>
      <c r="JSF285" s="755"/>
      <c r="JSG285" s="755"/>
      <c r="JSH285" s="755"/>
      <c r="JSI285" s="755"/>
      <c r="JSJ285" s="755"/>
      <c r="JSK285" s="755"/>
      <c r="JSL285" s="755"/>
      <c r="JSM285" s="755"/>
      <c r="JSN285" s="755"/>
      <c r="JSO285" s="755"/>
      <c r="JSP285" s="755"/>
      <c r="JSQ285" s="755"/>
      <c r="JSR285" s="755"/>
      <c r="JSS285" s="755"/>
      <c r="JST285" s="755"/>
      <c r="JSU285" s="755"/>
      <c r="JSV285" s="755"/>
      <c r="JSW285" s="755"/>
      <c r="JSX285" s="755"/>
      <c r="JSY285" s="755"/>
      <c r="JSZ285" s="755"/>
      <c r="JTA285" s="755"/>
      <c r="JTB285" s="755"/>
      <c r="JTC285" s="755"/>
      <c r="JTD285" s="755"/>
      <c r="JTE285" s="755"/>
      <c r="JTF285" s="755"/>
      <c r="JTG285" s="755"/>
      <c r="JTH285" s="755"/>
      <c r="JTI285" s="755"/>
      <c r="JTJ285" s="755"/>
      <c r="JTK285" s="755"/>
      <c r="JTL285" s="755"/>
      <c r="JTM285" s="755"/>
      <c r="JTN285" s="755"/>
      <c r="JTO285" s="755"/>
      <c r="JTP285" s="755"/>
      <c r="JTQ285" s="755"/>
      <c r="JTR285" s="755"/>
      <c r="JTS285" s="755"/>
      <c r="JTT285" s="755"/>
      <c r="JTU285" s="755"/>
      <c r="JTV285" s="755"/>
      <c r="JTW285" s="755"/>
      <c r="JTX285" s="755"/>
      <c r="JTY285" s="755"/>
      <c r="JTZ285" s="755"/>
      <c r="JUA285" s="755"/>
      <c r="JUB285" s="755"/>
      <c r="JUC285" s="755"/>
      <c r="JUD285" s="755"/>
      <c r="JUE285" s="755"/>
      <c r="JUF285" s="755"/>
      <c r="JUG285" s="755"/>
      <c r="JUH285" s="755"/>
      <c r="JUI285" s="755"/>
      <c r="JUJ285" s="755"/>
      <c r="JUK285" s="755"/>
      <c r="JUL285" s="755"/>
      <c r="JUM285" s="755"/>
      <c r="JUN285" s="755"/>
      <c r="JUO285" s="755"/>
      <c r="JUP285" s="755"/>
      <c r="JUQ285" s="755"/>
      <c r="JUR285" s="755"/>
      <c r="JUS285" s="755"/>
      <c r="JUT285" s="755"/>
      <c r="JUU285" s="755"/>
      <c r="JUV285" s="755"/>
      <c r="JUW285" s="755"/>
      <c r="JUX285" s="755"/>
      <c r="JUY285" s="755"/>
      <c r="JUZ285" s="755"/>
      <c r="JVA285" s="755"/>
      <c r="JVB285" s="755"/>
      <c r="JVC285" s="755"/>
      <c r="JVD285" s="755"/>
      <c r="JVE285" s="755"/>
      <c r="JVF285" s="755"/>
      <c r="JVG285" s="755"/>
      <c r="JVH285" s="755"/>
      <c r="JVI285" s="755"/>
      <c r="JVJ285" s="755"/>
      <c r="JVK285" s="755"/>
      <c r="JVL285" s="755"/>
      <c r="JVM285" s="755"/>
      <c r="JVN285" s="755"/>
      <c r="JVO285" s="755"/>
      <c r="JVP285" s="755"/>
      <c r="JVQ285" s="755"/>
      <c r="JVR285" s="755"/>
      <c r="JVS285" s="755"/>
      <c r="JVT285" s="755"/>
      <c r="JVU285" s="755"/>
      <c r="JVV285" s="755"/>
      <c r="JVW285" s="755"/>
      <c r="JVX285" s="755"/>
      <c r="JVY285" s="755"/>
      <c r="JVZ285" s="755"/>
      <c r="JWA285" s="755"/>
      <c r="JWB285" s="755"/>
      <c r="JWC285" s="755"/>
      <c r="JWD285" s="755"/>
      <c r="JWE285" s="755"/>
      <c r="JWF285" s="755"/>
      <c r="JWG285" s="755"/>
      <c r="JWH285" s="755"/>
      <c r="JWI285" s="755"/>
      <c r="JWJ285" s="755"/>
      <c r="JWK285" s="755"/>
      <c r="JWL285" s="755"/>
      <c r="JWM285" s="755"/>
      <c r="JWN285" s="755"/>
      <c r="JWO285" s="755"/>
      <c r="JWP285" s="755"/>
      <c r="JWQ285" s="755"/>
      <c r="JWR285" s="755"/>
      <c r="JWS285" s="755"/>
      <c r="JWT285" s="755"/>
      <c r="JWU285" s="755"/>
      <c r="JWV285" s="755"/>
      <c r="JWW285" s="755"/>
      <c r="JWX285" s="755"/>
      <c r="JWY285" s="755"/>
      <c r="JWZ285" s="755"/>
      <c r="JXA285" s="755"/>
      <c r="JXB285" s="755"/>
      <c r="JXC285" s="755"/>
      <c r="JXD285" s="755"/>
      <c r="JXE285" s="755"/>
      <c r="JXF285" s="755"/>
      <c r="JXG285" s="755"/>
      <c r="JXH285" s="755"/>
      <c r="JXI285" s="755"/>
      <c r="JXJ285" s="755"/>
      <c r="JXK285" s="755"/>
      <c r="JXL285" s="755"/>
      <c r="JXM285" s="755"/>
      <c r="JXN285" s="755"/>
      <c r="JXO285" s="755"/>
      <c r="JXP285" s="755"/>
      <c r="JXQ285" s="755"/>
      <c r="JXR285" s="755"/>
      <c r="JXS285" s="755"/>
      <c r="JXT285" s="755"/>
      <c r="JXU285" s="755"/>
      <c r="JXV285" s="755"/>
      <c r="JXW285" s="755"/>
      <c r="JXX285" s="755"/>
      <c r="JXY285" s="755"/>
      <c r="JXZ285" s="755"/>
      <c r="JYA285" s="755"/>
      <c r="JYB285" s="755"/>
      <c r="JYC285" s="755"/>
      <c r="JYD285" s="755"/>
      <c r="JYE285" s="755"/>
      <c r="JYF285" s="755"/>
      <c r="JYG285" s="755"/>
      <c r="JYH285" s="755"/>
      <c r="JYI285" s="755"/>
      <c r="JYJ285" s="755"/>
      <c r="JYK285" s="755"/>
      <c r="JYL285" s="755"/>
      <c r="JYM285" s="755"/>
      <c r="JYN285" s="755"/>
      <c r="JYO285" s="755"/>
      <c r="JYP285" s="755"/>
      <c r="JYQ285" s="755"/>
      <c r="JYR285" s="755"/>
      <c r="JYS285" s="755"/>
      <c r="JYT285" s="755"/>
      <c r="JYU285" s="755"/>
      <c r="JYV285" s="755"/>
      <c r="JYW285" s="755"/>
      <c r="JYX285" s="755"/>
      <c r="JYY285" s="755"/>
      <c r="JYZ285" s="755"/>
      <c r="JZA285" s="755"/>
      <c r="JZB285" s="755"/>
      <c r="JZC285" s="755"/>
      <c r="JZD285" s="755"/>
      <c r="JZE285" s="755"/>
      <c r="JZF285" s="755"/>
      <c r="JZG285" s="755"/>
      <c r="JZH285" s="755"/>
      <c r="JZI285" s="755"/>
      <c r="JZJ285" s="755"/>
      <c r="JZK285" s="755"/>
      <c r="JZL285" s="755"/>
      <c r="JZM285" s="755"/>
      <c r="JZN285" s="755"/>
      <c r="JZO285" s="755"/>
      <c r="JZP285" s="755"/>
      <c r="JZQ285" s="755"/>
      <c r="JZR285" s="755"/>
      <c r="JZS285" s="755"/>
      <c r="JZT285" s="755"/>
      <c r="JZU285" s="755"/>
      <c r="JZV285" s="755"/>
      <c r="JZW285" s="755"/>
      <c r="JZX285" s="755"/>
      <c r="JZY285" s="755"/>
      <c r="JZZ285" s="755"/>
      <c r="KAA285" s="755"/>
      <c r="KAB285" s="755"/>
      <c r="KAC285" s="755"/>
      <c r="KAD285" s="755"/>
      <c r="KAE285" s="755"/>
      <c r="KAF285" s="755"/>
      <c r="KAG285" s="755"/>
      <c r="KAH285" s="755"/>
      <c r="KAI285" s="755"/>
      <c r="KAJ285" s="755"/>
      <c r="KAK285" s="755"/>
      <c r="KAL285" s="755"/>
      <c r="KAM285" s="755"/>
      <c r="KAN285" s="755"/>
      <c r="KAO285" s="755"/>
      <c r="KAP285" s="755"/>
      <c r="KAQ285" s="755"/>
      <c r="KAR285" s="755"/>
      <c r="KAS285" s="755"/>
      <c r="KAT285" s="755"/>
      <c r="KAU285" s="755"/>
      <c r="KAV285" s="755"/>
      <c r="KAW285" s="755"/>
      <c r="KAX285" s="755"/>
      <c r="KAY285" s="755"/>
      <c r="KAZ285" s="755"/>
      <c r="KBA285" s="755"/>
      <c r="KBB285" s="755"/>
      <c r="KBC285" s="755"/>
      <c r="KBD285" s="755"/>
      <c r="KBE285" s="755"/>
      <c r="KBF285" s="755"/>
      <c r="KBG285" s="755"/>
      <c r="KBH285" s="755"/>
      <c r="KBI285" s="755"/>
      <c r="KBJ285" s="755"/>
      <c r="KBK285" s="755"/>
      <c r="KBL285" s="755"/>
      <c r="KBM285" s="755"/>
      <c r="KBN285" s="755"/>
      <c r="KBO285" s="755"/>
      <c r="KBP285" s="755"/>
      <c r="KBQ285" s="755"/>
      <c r="KBR285" s="755"/>
      <c r="KBS285" s="755"/>
      <c r="KBT285" s="755"/>
      <c r="KBU285" s="755"/>
      <c r="KBV285" s="755"/>
      <c r="KBW285" s="755"/>
      <c r="KBX285" s="755"/>
      <c r="KBY285" s="755"/>
      <c r="KBZ285" s="755"/>
      <c r="KCA285" s="755"/>
      <c r="KCB285" s="755"/>
      <c r="KCC285" s="755"/>
      <c r="KCD285" s="755"/>
      <c r="KCE285" s="755"/>
      <c r="KCF285" s="755"/>
      <c r="KCG285" s="755"/>
      <c r="KCH285" s="755"/>
      <c r="KCI285" s="755"/>
      <c r="KCJ285" s="755"/>
      <c r="KCK285" s="755"/>
      <c r="KCL285" s="755"/>
      <c r="KCM285" s="755"/>
      <c r="KCN285" s="755"/>
      <c r="KCO285" s="755"/>
      <c r="KCP285" s="755"/>
      <c r="KCQ285" s="755"/>
      <c r="KCR285" s="755"/>
      <c r="KCS285" s="755"/>
      <c r="KCT285" s="755"/>
      <c r="KCU285" s="755"/>
      <c r="KCV285" s="755"/>
      <c r="KCW285" s="755"/>
      <c r="KCX285" s="755"/>
      <c r="KCY285" s="755"/>
      <c r="KCZ285" s="755"/>
      <c r="KDA285" s="755"/>
      <c r="KDB285" s="755"/>
      <c r="KDC285" s="755"/>
      <c r="KDD285" s="755"/>
      <c r="KDE285" s="755"/>
      <c r="KDF285" s="755"/>
      <c r="KDG285" s="755"/>
      <c r="KDH285" s="755"/>
      <c r="KDI285" s="755"/>
      <c r="KDJ285" s="755"/>
      <c r="KDK285" s="755"/>
      <c r="KDL285" s="755"/>
      <c r="KDM285" s="755"/>
      <c r="KDN285" s="755"/>
      <c r="KDO285" s="755"/>
      <c r="KDP285" s="755"/>
      <c r="KDQ285" s="755"/>
      <c r="KDR285" s="755"/>
      <c r="KDS285" s="755"/>
      <c r="KDT285" s="755"/>
      <c r="KDU285" s="755"/>
      <c r="KDV285" s="755"/>
      <c r="KDW285" s="755"/>
      <c r="KDX285" s="755"/>
      <c r="KDY285" s="755"/>
      <c r="KDZ285" s="755"/>
      <c r="KEA285" s="755"/>
      <c r="KEB285" s="755"/>
      <c r="KEC285" s="755"/>
      <c r="KED285" s="755"/>
      <c r="KEE285" s="755"/>
      <c r="KEF285" s="755"/>
      <c r="KEG285" s="755"/>
      <c r="KEH285" s="755"/>
      <c r="KEI285" s="755"/>
      <c r="KEJ285" s="755"/>
      <c r="KEK285" s="755"/>
      <c r="KEL285" s="755"/>
      <c r="KEM285" s="755"/>
      <c r="KEN285" s="755"/>
      <c r="KEO285" s="755"/>
      <c r="KEP285" s="755"/>
      <c r="KEQ285" s="755"/>
      <c r="KER285" s="755"/>
      <c r="KES285" s="755"/>
      <c r="KET285" s="755"/>
      <c r="KEU285" s="755"/>
      <c r="KEV285" s="755"/>
      <c r="KEW285" s="755"/>
      <c r="KEX285" s="755"/>
      <c r="KEY285" s="755"/>
      <c r="KEZ285" s="755"/>
      <c r="KFA285" s="755"/>
      <c r="KFB285" s="755"/>
      <c r="KFC285" s="755"/>
      <c r="KFD285" s="755"/>
      <c r="KFE285" s="755"/>
      <c r="KFF285" s="755"/>
      <c r="KFG285" s="755"/>
      <c r="KFH285" s="755"/>
      <c r="KFI285" s="755"/>
      <c r="KFJ285" s="755"/>
      <c r="KFK285" s="755"/>
      <c r="KFL285" s="755"/>
      <c r="KFM285" s="755"/>
      <c r="KFN285" s="755"/>
      <c r="KFO285" s="755"/>
      <c r="KFP285" s="755"/>
      <c r="KFQ285" s="755"/>
      <c r="KFR285" s="755"/>
      <c r="KFS285" s="755"/>
      <c r="KFT285" s="755"/>
      <c r="KFU285" s="755"/>
      <c r="KFV285" s="755"/>
      <c r="KFW285" s="755"/>
      <c r="KFX285" s="755"/>
      <c r="KFY285" s="755"/>
      <c r="KFZ285" s="755"/>
      <c r="KGA285" s="755"/>
      <c r="KGB285" s="755"/>
      <c r="KGC285" s="755"/>
      <c r="KGD285" s="755"/>
      <c r="KGE285" s="755"/>
      <c r="KGF285" s="755"/>
      <c r="KGG285" s="755"/>
      <c r="KGH285" s="755"/>
      <c r="KGI285" s="755"/>
      <c r="KGJ285" s="755"/>
      <c r="KGK285" s="755"/>
      <c r="KGL285" s="755"/>
      <c r="KGM285" s="755"/>
      <c r="KGN285" s="755"/>
      <c r="KGO285" s="755"/>
      <c r="KGP285" s="755"/>
      <c r="KGQ285" s="755"/>
      <c r="KGR285" s="755"/>
      <c r="KGS285" s="755"/>
      <c r="KGT285" s="755"/>
      <c r="KGU285" s="755"/>
      <c r="KGV285" s="755"/>
      <c r="KGW285" s="755"/>
      <c r="KGX285" s="755"/>
      <c r="KGY285" s="755"/>
      <c r="KGZ285" s="755"/>
      <c r="KHA285" s="755"/>
      <c r="KHB285" s="755"/>
      <c r="KHC285" s="755"/>
      <c r="KHD285" s="755"/>
      <c r="KHE285" s="755"/>
      <c r="KHF285" s="755"/>
      <c r="KHG285" s="755"/>
      <c r="KHH285" s="755"/>
      <c r="KHI285" s="755"/>
      <c r="KHJ285" s="755"/>
      <c r="KHK285" s="755"/>
      <c r="KHL285" s="755"/>
      <c r="KHM285" s="755"/>
      <c r="KHN285" s="755"/>
      <c r="KHO285" s="755"/>
      <c r="KHP285" s="755"/>
      <c r="KHQ285" s="755"/>
      <c r="KHR285" s="755"/>
      <c r="KHS285" s="755"/>
      <c r="KHT285" s="755"/>
      <c r="KHU285" s="755"/>
      <c r="KHV285" s="755"/>
      <c r="KHW285" s="755"/>
      <c r="KHX285" s="755"/>
      <c r="KHY285" s="755"/>
      <c r="KHZ285" s="755"/>
      <c r="KIA285" s="755"/>
      <c r="KIB285" s="755"/>
      <c r="KIC285" s="755"/>
      <c r="KID285" s="755"/>
      <c r="KIE285" s="755"/>
      <c r="KIF285" s="755"/>
      <c r="KIG285" s="755"/>
      <c r="KIH285" s="755"/>
      <c r="KII285" s="755"/>
      <c r="KIJ285" s="755"/>
      <c r="KIK285" s="755"/>
      <c r="KIL285" s="755"/>
      <c r="KIM285" s="755"/>
      <c r="KIN285" s="755"/>
      <c r="KIO285" s="755"/>
      <c r="KIP285" s="755"/>
      <c r="KIQ285" s="755"/>
      <c r="KIR285" s="755"/>
      <c r="KIS285" s="755"/>
      <c r="KIT285" s="755"/>
      <c r="KIU285" s="755"/>
      <c r="KIV285" s="755"/>
      <c r="KIW285" s="755"/>
      <c r="KIX285" s="755"/>
      <c r="KIY285" s="755"/>
      <c r="KIZ285" s="755"/>
      <c r="KJA285" s="755"/>
      <c r="KJB285" s="755"/>
      <c r="KJC285" s="755"/>
      <c r="KJD285" s="755"/>
      <c r="KJE285" s="755"/>
      <c r="KJF285" s="755"/>
      <c r="KJG285" s="755"/>
      <c r="KJH285" s="755"/>
      <c r="KJI285" s="755"/>
      <c r="KJJ285" s="755"/>
      <c r="KJK285" s="755"/>
      <c r="KJL285" s="755"/>
      <c r="KJM285" s="755"/>
      <c r="KJN285" s="755"/>
      <c r="KJO285" s="755"/>
      <c r="KJP285" s="755"/>
      <c r="KJQ285" s="755"/>
      <c r="KJR285" s="755"/>
      <c r="KJS285" s="755"/>
      <c r="KJT285" s="755"/>
      <c r="KJU285" s="755"/>
      <c r="KJV285" s="755"/>
      <c r="KJW285" s="755"/>
      <c r="KJX285" s="755"/>
      <c r="KJY285" s="755"/>
      <c r="KJZ285" s="755"/>
      <c r="KKA285" s="755"/>
      <c r="KKB285" s="755"/>
      <c r="KKC285" s="755"/>
      <c r="KKD285" s="755"/>
      <c r="KKE285" s="755"/>
      <c r="KKF285" s="755"/>
      <c r="KKG285" s="755"/>
      <c r="KKH285" s="755"/>
      <c r="KKI285" s="755"/>
      <c r="KKJ285" s="755"/>
      <c r="KKK285" s="755"/>
      <c r="KKL285" s="755"/>
      <c r="KKM285" s="755"/>
      <c r="KKN285" s="755"/>
      <c r="KKO285" s="755"/>
      <c r="KKP285" s="755"/>
      <c r="KKQ285" s="755"/>
      <c r="KKR285" s="755"/>
      <c r="KKS285" s="755"/>
      <c r="KKT285" s="755"/>
      <c r="KKU285" s="755"/>
      <c r="KKV285" s="755"/>
      <c r="KKW285" s="755"/>
      <c r="KKX285" s="755"/>
      <c r="KKY285" s="755"/>
      <c r="KKZ285" s="755"/>
      <c r="KLA285" s="755"/>
      <c r="KLB285" s="755"/>
      <c r="KLC285" s="755"/>
      <c r="KLD285" s="755"/>
      <c r="KLE285" s="755"/>
      <c r="KLF285" s="755"/>
      <c r="KLG285" s="755"/>
      <c r="KLH285" s="755"/>
      <c r="KLI285" s="755"/>
      <c r="KLJ285" s="755"/>
      <c r="KLK285" s="755"/>
      <c r="KLL285" s="755"/>
      <c r="KLM285" s="755"/>
      <c r="KLN285" s="755"/>
      <c r="KLO285" s="755"/>
      <c r="KLP285" s="755"/>
      <c r="KLQ285" s="755"/>
      <c r="KLR285" s="755"/>
      <c r="KLS285" s="755"/>
      <c r="KLT285" s="755"/>
      <c r="KLU285" s="755"/>
      <c r="KLV285" s="755"/>
      <c r="KLW285" s="755"/>
      <c r="KLX285" s="755"/>
      <c r="KLY285" s="755"/>
      <c r="KLZ285" s="755"/>
      <c r="KMA285" s="755"/>
      <c r="KMB285" s="755"/>
      <c r="KMC285" s="755"/>
      <c r="KMD285" s="755"/>
      <c r="KME285" s="755"/>
      <c r="KMF285" s="755"/>
      <c r="KMG285" s="755"/>
      <c r="KMH285" s="755"/>
      <c r="KMI285" s="755"/>
      <c r="KMJ285" s="755"/>
      <c r="KMK285" s="755"/>
      <c r="KML285" s="755"/>
      <c r="KMM285" s="755"/>
      <c r="KMN285" s="755"/>
      <c r="KMO285" s="755"/>
      <c r="KMP285" s="755"/>
      <c r="KMQ285" s="755"/>
      <c r="KMR285" s="755"/>
      <c r="KMS285" s="755"/>
      <c r="KMT285" s="755"/>
      <c r="KMU285" s="755"/>
      <c r="KMV285" s="755"/>
      <c r="KMW285" s="755"/>
      <c r="KMX285" s="755"/>
      <c r="KMY285" s="755"/>
      <c r="KMZ285" s="755"/>
      <c r="KNA285" s="755"/>
      <c r="KNB285" s="755"/>
      <c r="KNC285" s="755"/>
      <c r="KND285" s="755"/>
      <c r="KNE285" s="755"/>
      <c r="KNF285" s="755"/>
      <c r="KNG285" s="755"/>
      <c r="KNH285" s="755"/>
      <c r="KNI285" s="755"/>
      <c r="KNJ285" s="755"/>
      <c r="KNK285" s="755"/>
      <c r="KNL285" s="755"/>
      <c r="KNM285" s="755"/>
      <c r="KNN285" s="755"/>
      <c r="KNO285" s="755"/>
      <c r="KNP285" s="755"/>
      <c r="KNQ285" s="755"/>
      <c r="KNR285" s="755"/>
      <c r="KNS285" s="755"/>
      <c r="KNT285" s="755"/>
      <c r="KNU285" s="755"/>
      <c r="KNV285" s="755"/>
      <c r="KNW285" s="755"/>
      <c r="KNX285" s="755"/>
      <c r="KNY285" s="755"/>
      <c r="KNZ285" s="755"/>
      <c r="KOA285" s="755"/>
      <c r="KOB285" s="755"/>
      <c r="KOC285" s="755"/>
      <c r="KOD285" s="755"/>
      <c r="KOE285" s="755"/>
      <c r="KOF285" s="755"/>
      <c r="KOG285" s="755"/>
      <c r="KOH285" s="755"/>
      <c r="KOI285" s="755"/>
      <c r="KOJ285" s="755"/>
      <c r="KOK285" s="755"/>
      <c r="KOL285" s="755"/>
      <c r="KOM285" s="755"/>
      <c r="KON285" s="755"/>
      <c r="KOO285" s="755"/>
      <c r="KOP285" s="755"/>
      <c r="KOQ285" s="755"/>
      <c r="KOR285" s="755"/>
      <c r="KOS285" s="755"/>
      <c r="KOT285" s="755"/>
      <c r="KOU285" s="755"/>
      <c r="KOV285" s="755"/>
      <c r="KOW285" s="755"/>
      <c r="KOX285" s="755"/>
      <c r="KOY285" s="755"/>
      <c r="KOZ285" s="755"/>
      <c r="KPA285" s="755"/>
      <c r="KPB285" s="755"/>
      <c r="KPC285" s="755"/>
      <c r="KPD285" s="755"/>
      <c r="KPE285" s="755"/>
      <c r="KPF285" s="755"/>
      <c r="KPG285" s="755"/>
      <c r="KPH285" s="755"/>
      <c r="KPI285" s="755"/>
      <c r="KPJ285" s="755"/>
      <c r="KPK285" s="755"/>
      <c r="KPL285" s="755"/>
      <c r="KPM285" s="755"/>
      <c r="KPN285" s="755"/>
      <c r="KPO285" s="755"/>
      <c r="KPP285" s="755"/>
      <c r="KPQ285" s="755"/>
      <c r="KPR285" s="755"/>
      <c r="KPS285" s="755"/>
      <c r="KPT285" s="755"/>
      <c r="KPU285" s="755"/>
      <c r="KPV285" s="755"/>
      <c r="KPW285" s="755"/>
      <c r="KPX285" s="755"/>
      <c r="KPY285" s="755"/>
      <c r="KPZ285" s="755"/>
      <c r="KQA285" s="755"/>
      <c r="KQB285" s="755"/>
      <c r="KQC285" s="755"/>
      <c r="KQD285" s="755"/>
      <c r="KQE285" s="755"/>
      <c r="KQF285" s="755"/>
      <c r="KQG285" s="755"/>
      <c r="KQH285" s="755"/>
      <c r="KQI285" s="755"/>
      <c r="KQJ285" s="755"/>
      <c r="KQK285" s="755"/>
      <c r="KQL285" s="755"/>
      <c r="KQM285" s="755"/>
      <c r="KQN285" s="755"/>
      <c r="KQO285" s="755"/>
      <c r="KQP285" s="755"/>
      <c r="KQQ285" s="755"/>
      <c r="KQR285" s="755"/>
      <c r="KQS285" s="755"/>
      <c r="KQT285" s="755"/>
      <c r="KQU285" s="755"/>
      <c r="KQV285" s="755"/>
      <c r="KQW285" s="755"/>
      <c r="KQX285" s="755"/>
      <c r="KQY285" s="755"/>
      <c r="KQZ285" s="755"/>
      <c r="KRA285" s="755"/>
      <c r="KRB285" s="755"/>
      <c r="KRC285" s="755"/>
      <c r="KRD285" s="755"/>
      <c r="KRE285" s="755"/>
      <c r="KRF285" s="755"/>
      <c r="KRG285" s="755"/>
      <c r="KRH285" s="755"/>
      <c r="KRI285" s="755"/>
      <c r="KRJ285" s="755"/>
      <c r="KRK285" s="755"/>
      <c r="KRL285" s="755"/>
      <c r="KRM285" s="755"/>
      <c r="KRN285" s="755"/>
      <c r="KRO285" s="755"/>
      <c r="KRP285" s="755"/>
      <c r="KRQ285" s="755"/>
      <c r="KRR285" s="755"/>
      <c r="KRS285" s="755"/>
      <c r="KRT285" s="755"/>
      <c r="KRU285" s="755"/>
      <c r="KRV285" s="755"/>
      <c r="KRW285" s="755"/>
      <c r="KRX285" s="755"/>
      <c r="KRY285" s="755"/>
      <c r="KRZ285" s="755"/>
      <c r="KSA285" s="755"/>
      <c r="KSB285" s="755"/>
      <c r="KSC285" s="755"/>
      <c r="KSD285" s="755"/>
      <c r="KSE285" s="755"/>
      <c r="KSF285" s="755"/>
      <c r="KSG285" s="755"/>
      <c r="KSH285" s="755"/>
      <c r="KSI285" s="755"/>
      <c r="KSJ285" s="755"/>
      <c r="KSK285" s="755"/>
      <c r="KSL285" s="755"/>
      <c r="KSM285" s="755"/>
      <c r="KSN285" s="755"/>
      <c r="KSO285" s="755"/>
      <c r="KSP285" s="755"/>
      <c r="KSQ285" s="755"/>
      <c r="KSR285" s="755"/>
      <c r="KSS285" s="755"/>
      <c r="KST285" s="755"/>
      <c r="KSU285" s="755"/>
      <c r="KSV285" s="755"/>
      <c r="KSW285" s="755"/>
      <c r="KSX285" s="755"/>
      <c r="KSY285" s="755"/>
      <c r="KSZ285" s="755"/>
      <c r="KTA285" s="755"/>
      <c r="KTB285" s="755"/>
      <c r="KTC285" s="755"/>
      <c r="KTD285" s="755"/>
      <c r="KTE285" s="755"/>
      <c r="KTF285" s="755"/>
      <c r="KTG285" s="755"/>
      <c r="KTH285" s="755"/>
      <c r="KTI285" s="755"/>
      <c r="KTJ285" s="755"/>
      <c r="KTK285" s="755"/>
      <c r="KTL285" s="755"/>
      <c r="KTM285" s="755"/>
      <c r="KTN285" s="755"/>
      <c r="KTO285" s="755"/>
      <c r="KTP285" s="755"/>
      <c r="KTQ285" s="755"/>
      <c r="KTR285" s="755"/>
      <c r="KTS285" s="755"/>
      <c r="KTT285" s="755"/>
      <c r="KTU285" s="755"/>
      <c r="KTV285" s="755"/>
      <c r="KTW285" s="755"/>
      <c r="KTX285" s="755"/>
      <c r="KTY285" s="755"/>
      <c r="KTZ285" s="755"/>
      <c r="KUA285" s="755"/>
      <c r="KUB285" s="755"/>
      <c r="KUC285" s="755"/>
      <c r="KUD285" s="755"/>
      <c r="KUE285" s="755"/>
      <c r="KUF285" s="755"/>
      <c r="KUG285" s="755"/>
      <c r="KUH285" s="755"/>
      <c r="KUI285" s="755"/>
      <c r="KUJ285" s="755"/>
      <c r="KUK285" s="755"/>
      <c r="KUL285" s="755"/>
      <c r="KUM285" s="755"/>
      <c r="KUN285" s="755"/>
      <c r="KUO285" s="755"/>
      <c r="KUP285" s="755"/>
      <c r="KUQ285" s="755"/>
      <c r="KUR285" s="755"/>
      <c r="KUS285" s="755"/>
      <c r="KUT285" s="755"/>
      <c r="KUU285" s="755"/>
      <c r="KUV285" s="755"/>
      <c r="KUW285" s="755"/>
      <c r="KUX285" s="755"/>
      <c r="KUY285" s="755"/>
      <c r="KUZ285" s="755"/>
      <c r="KVA285" s="755"/>
      <c r="KVB285" s="755"/>
      <c r="KVC285" s="755"/>
      <c r="KVD285" s="755"/>
      <c r="KVE285" s="755"/>
      <c r="KVF285" s="755"/>
      <c r="KVG285" s="755"/>
      <c r="KVH285" s="755"/>
      <c r="KVI285" s="755"/>
      <c r="KVJ285" s="755"/>
      <c r="KVK285" s="755"/>
      <c r="KVL285" s="755"/>
      <c r="KVM285" s="755"/>
      <c r="KVN285" s="755"/>
      <c r="KVO285" s="755"/>
      <c r="KVP285" s="755"/>
      <c r="KVQ285" s="755"/>
      <c r="KVR285" s="755"/>
      <c r="KVS285" s="755"/>
      <c r="KVT285" s="755"/>
      <c r="KVU285" s="755"/>
      <c r="KVV285" s="755"/>
      <c r="KVW285" s="755"/>
      <c r="KVX285" s="755"/>
      <c r="KVY285" s="755"/>
      <c r="KVZ285" s="755"/>
      <c r="KWA285" s="755"/>
      <c r="KWB285" s="755"/>
      <c r="KWC285" s="755"/>
      <c r="KWD285" s="755"/>
      <c r="KWE285" s="755"/>
      <c r="KWF285" s="755"/>
      <c r="KWG285" s="755"/>
      <c r="KWH285" s="755"/>
      <c r="KWI285" s="755"/>
      <c r="KWJ285" s="755"/>
      <c r="KWK285" s="755"/>
      <c r="KWL285" s="755"/>
      <c r="KWM285" s="755"/>
      <c r="KWN285" s="755"/>
      <c r="KWO285" s="755"/>
      <c r="KWP285" s="755"/>
      <c r="KWQ285" s="755"/>
      <c r="KWR285" s="755"/>
      <c r="KWS285" s="755"/>
      <c r="KWT285" s="755"/>
      <c r="KWU285" s="755"/>
      <c r="KWV285" s="755"/>
      <c r="KWW285" s="755"/>
      <c r="KWX285" s="755"/>
      <c r="KWY285" s="755"/>
      <c r="KWZ285" s="755"/>
      <c r="KXA285" s="755"/>
      <c r="KXB285" s="755"/>
      <c r="KXC285" s="755"/>
      <c r="KXD285" s="755"/>
      <c r="KXE285" s="755"/>
      <c r="KXF285" s="755"/>
      <c r="KXG285" s="755"/>
      <c r="KXH285" s="755"/>
      <c r="KXI285" s="755"/>
      <c r="KXJ285" s="755"/>
      <c r="KXK285" s="755"/>
      <c r="KXL285" s="755"/>
      <c r="KXM285" s="755"/>
      <c r="KXN285" s="755"/>
      <c r="KXO285" s="755"/>
      <c r="KXP285" s="755"/>
      <c r="KXQ285" s="755"/>
      <c r="KXR285" s="755"/>
      <c r="KXS285" s="755"/>
      <c r="KXT285" s="755"/>
      <c r="KXU285" s="755"/>
      <c r="KXV285" s="755"/>
      <c r="KXW285" s="755"/>
      <c r="KXX285" s="755"/>
      <c r="KXY285" s="755"/>
      <c r="KXZ285" s="755"/>
      <c r="KYA285" s="755"/>
      <c r="KYB285" s="755"/>
      <c r="KYC285" s="755"/>
      <c r="KYD285" s="755"/>
      <c r="KYE285" s="755"/>
      <c r="KYF285" s="755"/>
      <c r="KYG285" s="755"/>
      <c r="KYH285" s="755"/>
      <c r="KYI285" s="755"/>
      <c r="KYJ285" s="755"/>
      <c r="KYK285" s="755"/>
      <c r="KYL285" s="755"/>
      <c r="KYM285" s="755"/>
      <c r="KYN285" s="755"/>
      <c r="KYO285" s="755"/>
      <c r="KYP285" s="755"/>
      <c r="KYQ285" s="755"/>
      <c r="KYR285" s="755"/>
      <c r="KYS285" s="755"/>
      <c r="KYT285" s="755"/>
      <c r="KYU285" s="755"/>
      <c r="KYV285" s="755"/>
      <c r="KYW285" s="755"/>
      <c r="KYX285" s="755"/>
      <c r="KYY285" s="755"/>
      <c r="KYZ285" s="755"/>
      <c r="KZA285" s="755"/>
      <c r="KZB285" s="755"/>
      <c r="KZC285" s="755"/>
      <c r="KZD285" s="755"/>
      <c r="KZE285" s="755"/>
      <c r="KZF285" s="755"/>
      <c r="KZG285" s="755"/>
      <c r="KZH285" s="755"/>
      <c r="KZI285" s="755"/>
      <c r="KZJ285" s="755"/>
      <c r="KZK285" s="755"/>
      <c r="KZL285" s="755"/>
      <c r="KZM285" s="755"/>
      <c r="KZN285" s="755"/>
      <c r="KZO285" s="755"/>
      <c r="KZP285" s="755"/>
      <c r="KZQ285" s="755"/>
      <c r="KZR285" s="755"/>
      <c r="KZS285" s="755"/>
      <c r="KZT285" s="755"/>
      <c r="KZU285" s="755"/>
      <c r="KZV285" s="755"/>
      <c r="KZW285" s="755"/>
      <c r="KZX285" s="755"/>
      <c r="KZY285" s="755"/>
      <c r="KZZ285" s="755"/>
      <c r="LAA285" s="755"/>
      <c r="LAB285" s="755"/>
      <c r="LAC285" s="755"/>
      <c r="LAD285" s="755"/>
      <c r="LAE285" s="755"/>
      <c r="LAF285" s="755"/>
      <c r="LAG285" s="755"/>
      <c r="LAH285" s="755"/>
      <c r="LAI285" s="755"/>
      <c r="LAJ285" s="755"/>
      <c r="LAK285" s="755"/>
      <c r="LAL285" s="755"/>
      <c r="LAM285" s="755"/>
      <c r="LAN285" s="755"/>
      <c r="LAO285" s="755"/>
      <c r="LAP285" s="755"/>
      <c r="LAQ285" s="755"/>
      <c r="LAR285" s="755"/>
      <c r="LAS285" s="755"/>
      <c r="LAT285" s="755"/>
      <c r="LAU285" s="755"/>
      <c r="LAV285" s="755"/>
      <c r="LAW285" s="755"/>
      <c r="LAX285" s="755"/>
      <c r="LAY285" s="755"/>
      <c r="LAZ285" s="755"/>
      <c r="LBA285" s="755"/>
      <c r="LBB285" s="755"/>
      <c r="LBC285" s="755"/>
      <c r="LBD285" s="755"/>
      <c r="LBE285" s="755"/>
      <c r="LBF285" s="755"/>
      <c r="LBG285" s="755"/>
      <c r="LBH285" s="755"/>
      <c r="LBI285" s="755"/>
      <c r="LBJ285" s="755"/>
      <c r="LBK285" s="755"/>
      <c r="LBL285" s="755"/>
      <c r="LBM285" s="755"/>
      <c r="LBN285" s="755"/>
      <c r="LBO285" s="755"/>
      <c r="LBP285" s="755"/>
      <c r="LBQ285" s="755"/>
      <c r="LBR285" s="755"/>
      <c r="LBS285" s="755"/>
      <c r="LBT285" s="755"/>
      <c r="LBU285" s="755"/>
      <c r="LBV285" s="755"/>
      <c r="LBW285" s="755"/>
      <c r="LBX285" s="755"/>
      <c r="LBY285" s="755"/>
      <c r="LBZ285" s="755"/>
      <c r="LCA285" s="755"/>
      <c r="LCB285" s="755"/>
      <c r="LCC285" s="755"/>
      <c r="LCD285" s="755"/>
      <c r="LCE285" s="755"/>
      <c r="LCF285" s="755"/>
      <c r="LCG285" s="755"/>
      <c r="LCH285" s="755"/>
      <c r="LCI285" s="755"/>
      <c r="LCJ285" s="755"/>
      <c r="LCK285" s="755"/>
      <c r="LCL285" s="755"/>
      <c r="LCM285" s="755"/>
      <c r="LCN285" s="755"/>
      <c r="LCO285" s="755"/>
      <c r="LCP285" s="755"/>
      <c r="LCQ285" s="755"/>
      <c r="LCR285" s="755"/>
      <c r="LCS285" s="755"/>
      <c r="LCT285" s="755"/>
      <c r="LCU285" s="755"/>
      <c r="LCV285" s="755"/>
      <c r="LCW285" s="755"/>
      <c r="LCX285" s="755"/>
      <c r="LCY285" s="755"/>
      <c r="LCZ285" s="755"/>
      <c r="LDA285" s="755"/>
      <c r="LDB285" s="755"/>
      <c r="LDC285" s="755"/>
      <c r="LDD285" s="755"/>
      <c r="LDE285" s="755"/>
      <c r="LDF285" s="755"/>
      <c r="LDG285" s="755"/>
      <c r="LDH285" s="755"/>
      <c r="LDI285" s="755"/>
      <c r="LDJ285" s="755"/>
      <c r="LDK285" s="755"/>
      <c r="LDL285" s="755"/>
      <c r="LDM285" s="755"/>
      <c r="LDN285" s="755"/>
      <c r="LDO285" s="755"/>
      <c r="LDP285" s="755"/>
      <c r="LDQ285" s="755"/>
      <c r="LDR285" s="755"/>
      <c r="LDS285" s="755"/>
      <c r="LDT285" s="755"/>
      <c r="LDU285" s="755"/>
      <c r="LDV285" s="755"/>
      <c r="LDW285" s="755"/>
      <c r="LDX285" s="755"/>
      <c r="LDY285" s="755"/>
      <c r="LDZ285" s="755"/>
      <c r="LEA285" s="755"/>
      <c r="LEB285" s="755"/>
      <c r="LEC285" s="755"/>
      <c r="LED285" s="755"/>
      <c r="LEE285" s="755"/>
      <c r="LEF285" s="755"/>
      <c r="LEG285" s="755"/>
      <c r="LEH285" s="755"/>
      <c r="LEI285" s="755"/>
      <c r="LEJ285" s="755"/>
      <c r="LEK285" s="755"/>
      <c r="LEL285" s="755"/>
      <c r="LEM285" s="755"/>
      <c r="LEN285" s="755"/>
      <c r="LEO285" s="755"/>
      <c r="LEP285" s="755"/>
      <c r="LEQ285" s="755"/>
      <c r="LER285" s="755"/>
      <c r="LES285" s="755"/>
      <c r="LET285" s="755"/>
      <c r="LEU285" s="755"/>
      <c r="LEV285" s="755"/>
      <c r="LEW285" s="755"/>
      <c r="LEX285" s="755"/>
      <c r="LEY285" s="755"/>
      <c r="LEZ285" s="755"/>
      <c r="LFA285" s="755"/>
      <c r="LFB285" s="755"/>
      <c r="LFC285" s="755"/>
      <c r="LFD285" s="755"/>
      <c r="LFE285" s="755"/>
      <c r="LFF285" s="755"/>
      <c r="LFG285" s="755"/>
      <c r="LFH285" s="755"/>
      <c r="LFI285" s="755"/>
      <c r="LFJ285" s="755"/>
      <c r="LFK285" s="755"/>
      <c r="LFL285" s="755"/>
      <c r="LFM285" s="755"/>
      <c r="LFN285" s="755"/>
      <c r="LFO285" s="755"/>
      <c r="LFP285" s="755"/>
      <c r="LFQ285" s="755"/>
      <c r="LFR285" s="755"/>
      <c r="LFS285" s="755"/>
      <c r="LFT285" s="755"/>
      <c r="LFU285" s="755"/>
      <c r="LFV285" s="755"/>
      <c r="LFW285" s="755"/>
      <c r="LFX285" s="755"/>
      <c r="LFY285" s="755"/>
      <c r="LFZ285" s="755"/>
      <c r="LGA285" s="755"/>
      <c r="LGB285" s="755"/>
      <c r="LGC285" s="755"/>
      <c r="LGD285" s="755"/>
      <c r="LGE285" s="755"/>
      <c r="LGF285" s="755"/>
      <c r="LGG285" s="755"/>
      <c r="LGH285" s="755"/>
      <c r="LGI285" s="755"/>
      <c r="LGJ285" s="755"/>
      <c r="LGK285" s="755"/>
      <c r="LGL285" s="755"/>
      <c r="LGM285" s="755"/>
      <c r="LGN285" s="755"/>
      <c r="LGO285" s="755"/>
      <c r="LGP285" s="755"/>
      <c r="LGQ285" s="755"/>
      <c r="LGR285" s="755"/>
      <c r="LGS285" s="755"/>
      <c r="LGT285" s="755"/>
      <c r="LGU285" s="755"/>
      <c r="LGV285" s="755"/>
      <c r="LGW285" s="755"/>
      <c r="LGX285" s="755"/>
      <c r="LGY285" s="755"/>
      <c r="LGZ285" s="755"/>
      <c r="LHA285" s="755"/>
      <c r="LHB285" s="755"/>
      <c r="LHC285" s="755"/>
      <c r="LHD285" s="755"/>
      <c r="LHE285" s="755"/>
      <c r="LHF285" s="755"/>
      <c r="LHG285" s="755"/>
      <c r="LHH285" s="755"/>
      <c r="LHI285" s="755"/>
      <c r="LHJ285" s="755"/>
      <c r="LHK285" s="755"/>
      <c r="LHL285" s="755"/>
      <c r="LHM285" s="755"/>
      <c r="LHN285" s="755"/>
      <c r="LHO285" s="755"/>
      <c r="LHP285" s="755"/>
      <c r="LHQ285" s="755"/>
      <c r="LHR285" s="755"/>
      <c r="LHS285" s="755"/>
      <c r="LHT285" s="755"/>
      <c r="LHU285" s="755"/>
      <c r="LHV285" s="755"/>
      <c r="LHW285" s="755"/>
      <c r="LHX285" s="755"/>
      <c r="LHY285" s="755"/>
      <c r="LHZ285" s="755"/>
      <c r="LIA285" s="755"/>
      <c r="LIB285" s="755"/>
      <c r="LIC285" s="755"/>
      <c r="LID285" s="755"/>
      <c r="LIE285" s="755"/>
      <c r="LIF285" s="755"/>
      <c r="LIG285" s="755"/>
      <c r="LIH285" s="755"/>
      <c r="LII285" s="755"/>
      <c r="LIJ285" s="755"/>
      <c r="LIK285" s="755"/>
      <c r="LIL285" s="755"/>
      <c r="LIM285" s="755"/>
      <c r="LIN285" s="755"/>
      <c r="LIO285" s="755"/>
      <c r="LIP285" s="755"/>
      <c r="LIQ285" s="755"/>
      <c r="LIR285" s="755"/>
      <c r="LIS285" s="755"/>
      <c r="LIT285" s="755"/>
      <c r="LIU285" s="755"/>
      <c r="LIV285" s="755"/>
      <c r="LIW285" s="755"/>
      <c r="LIX285" s="755"/>
      <c r="LIY285" s="755"/>
      <c r="LIZ285" s="755"/>
      <c r="LJA285" s="755"/>
      <c r="LJB285" s="755"/>
      <c r="LJC285" s="755"/>
      <c r="LJD285" s="755"/>
      <c r="LJE285" s="755"/>
      <c r="LJF285" s="755"/>
      <c r="LJG285" s="755"/>
      <c r="LJH285" s="755"/>
      <c r="LJI285" s="755"/>
      <c r="LJJ285" s="755"/>
      <c r="LJK285" s="755"/>
      <c r="LJL285" s="755"/>
      <c r="LJM285" s="755"/>
      <c r="LJN285" s="755"/>
      <c r="LJO285" s="755"/>
      <c r="LJP285" s="755"/>
      <c r="LJQ285" s="755"/>
      <c r="LJR285" s="755"/>
      <c r="LJS285" s="755"/>
      <c r="LJT285" s="755"/>
      <c r="LJU285" s="755"/>
      <c r="LJV285" s="755"/>
      <c r="LJW285" s="755"/>
      <c r="LJX285" s="755"/>
      <c r="LJY285" s="755"/>
      <c r="LJZ285" s="755"/>
      <c r="LKA285" s="755"/>
      <c r="LKB285" s="755"/>
      <c r="LKC285" s="755"/>
      <c r="LKD285" s="755"/>
      <c r="LKE285" s="755"/>
      <c r="LKF285" s="755"/>
      <c r="LKG285" s="755"/>
      <c r="LKH285" s="755"/>
      <c r="LKI285" s="755"/>
      <c r="LKJ285" s="755"/>
      <c r="LKK285" s="755"/>
      <c r="LKL285" s="755"/>
      <c r="LKM285" s="755"/>
      <c r="LKN285" s="755"/>
      <c r="LKO285" s="755"/>
      <c r="LKP285" s="755"/>
      <c r="LKQ285" s="755"/>
      <c r="LKR285" s="755"/>
      <c r="LKS285" s="755"/>
      <c r="LKT285" s="755"/>
      <c r="LKU285" s="755"/>
      <c r="LKV285" s="755"/>
      <c r="LKW285" s="755"/>
      <c r="LKX285" s="755"/>
      <c r="LKY285" s="755"/>
      <c r="LKZ285" s="755"/>
      <c r="LLA285" s="755"/>
      <c r="LLB285" s="755"/>
      <c r="LLC285" s="755"/>
      <c r="LLD285" s="755"/>
      <c r="LLE285" s="755"/>
      <c r="LLF285" s="755"/>
      <c r="LLG285" s="755"/>
      <c r="LLH285" s="755"/>
      <c r="LLI285" s="755"/>
      <c r="LLJ285" s="755"/>
      <c r="LLK285" s="755"/>
      <c r="LLL285" s="755"/>
      <c r="LLM285" s="755"/>
      <c r="LLN285" s="755"/>
      <c r="LLO285" s="755"/>
      <c r="LLP285" s="755"/>
      <c r="LLQ285" s="755"/>
      <c r="LLR285" s="755"/>
      <c r="LLS285" s="755"/>
      <c r="LLT285" s="755"/>
      <c r="LLU285" s="755"/>
      <c r="LLV285" s="755"/>
      <c r="LLW285" s="755"/>
      <c r="LLX285" s="755"/>
      <c r="LLY285" s="755"/>
      <c r="LLZ285" s="755"/>
      <c r="LMA285" s="755"/>
      <c r="LMB285" s="755"/>
      <c r="LMC285" s="755"/>
      <c r="LMD285" s="755"/>
      <c r="LME285" s="755"/>
      <c r="LMF285" s="755"/>
      <c r="LMG285" s="755"/>
      <c r="LMH285" s="755"/>
      <c r="LMI285" s="755"/>
      <c r="LMJ285" s="755"/>
      <c r="LMK285" s="755"/>
      <c r="LML285" s="755"/>
      <c r="LMM285" s="755"/>
      <c r="LMN285" s="755"/>
      <c r="LMO285" s="755"/>
      <c r="LMP285" s="755"/>
      <c r="LMQ285" s="755"/>
      <c r="LMR285" s="755"/>
      <c r="LMS285" s="755"/>
      <c r="LMT285" s="755"/>
      <c r="LMU285" s="755"/>
      <c r="LMV285" s="755"/>
      <c r="LMW285" s="755"/>
      <c r="LMX285" s="755"/>
      <c r="LMY285" s="755"/>
      <c r="LMZ285" s="755"/>
      <c r="LNA285" s="755"/>
      <c r="LNB285" s="755"/>
      <c r="LNC285" s="755"/>
      <c r="LND285" s="755"/>
      <c r="LNE285" s="755"/>
      <c r="LNF285" s="755"/>
      <c r="LNG285" s="755"/>
      <c r="LNH285" s="755"/>
      <c r="LNI285" s="755"/>
      <c r="LNJ285" s="755"/>
      <c r="LNK285" s="755"/>
      <c r="LNL285" s="755"/>
      <c r="LNM285" s="755"/>
      <c r="LNN285" s="755"/>
      <c r="LNO285" s="755"/>
      <c r="LNP285" s="755"/>
      <c r="LNQ285" s="755"/>
      <c r="LNR285" s="755"/>
      <c r="LNS285" s="755"/>
      <c r="LNT285" s="755"/>
      <c r="LNU285" s="755"/>
      <c r="LNV285" s="755"/>
      <c r="LNW285" s="755"/>
      <c r="LNX285" s="755"/>
      <c r="LNY285" s="755"/>
      <c r="LNZ285" s="755"/>
      <c r="LOA285" s="755"/>
      <c r="LOB285" s="755"/>
      <c r="LOC285" s="755"/>
      <c r="LOD285" s="755"/>
      <c r="LOE285" s="755"/>
      <c r="LOF285" s="755"/>
      <c r="LOG285" s="755"/>
      <c r="LOH285" s="755"/>
      <c r="LOI285" s="755"/>
      <c r="LOJ285" s="755"/>
      <c r="LOK285" s="755"/>
      <c r="LOL285" s="755"/>
      <c r="LOM285" s="755"/>
      <c r="LON285" s="755"/>
      <c r="LOO285" s="755"/>
      <c r="LOP285" s="755"/>
      <c r="LOQ285" s="755"/>
      <c r="LOR285" s="755"/>
      <c r="LOS285" s="755"/>
      <c r="LOT285" s="755"/>
      <c r="LOU285" s="755"/>
      <c r="LOV285" s="755"/>
      <c r="LOW285" s="755"/>
      <c r="LOX285" s="755"/>
      <c r="LOY285" s="755"/>
      <c r="LOZ285" s="755"/>
      <c r="LPA285" s="755"/>
      <c r="LPB285" s="755"/>
      <c r="LPC285" s="755"/>
      <c r="LPD285" s="755"/>
      <c r="LPE285" s="755"/>
      <c r="LPF285" s="755"/>
      <c r="LPG285" s="755"/>
      <c r="LPH285" s="755"/>
      <c r="LPI285" s="755"/>
      <c r="LPJ285" s="755"/>
      <c r="LPK285" s="755"/>
      <c r="LPL285" s="755"/>
      <c r="LPM285" s="755"/>
      <c r="LPN285" s="755"/>
      <c r="LPO285" s="755"/>
      <c r="LPP285" s="755"/>
      <c r="LPQ285" s="755"/>
      <c r="LPR285" s="755"/>
      <c r="LPS285" s="755"/>
      <c r="LPT285" s="755"/>
      <c r="LPU285" s="755"/>
      <c r="LPV285" s="755"/>
      <c r="LPW285" s="755"/>
      <c r="LPX285" s="755"/>
      <c r="LPY285" s="755"/>
      <c r="LPZ285" s="755"/>
      <c r="LQA285" s="755"/>
      <c r="LQB285" s="755"/>
      <c r="LQC285" s="755"/>
      <c r="LQD285" s="755"/>
      <c r="LQE285" s="755"/>
      <c r="LQF285" s="755"/>
      <c r="LQG285" s="755"/>
      <c r="LQH285" s="755"/>
      <c r="LQI285" s="755"/>
      <c r="LQJ285" s="755"/>
      <c r="LQK285" s="755"/>
      <c r="LQL285" s="755"/>
      <c r="LQM285" s="755"/>
      <c r="LQN285" s="755"/>
      <c r="LQO285" s="755"/>
      <c r="LQP285" s="755"/>
      <c r="LQQ285" s="755"/>
      <c r="LQR285" s="755"/>
      <c r="LQS285" s="755"/>
      <c r="LQT285" s="755"/>
      <c r="LQU285" s="755"/>
      <c r="LQV285" s="755"/>
      <c r="LQW285" s="755"/>
      <c r="LQX285" s="755"/>
      <c r="LQY285" s="755"/>
      <c r="LQZ285" s="755"/>
      <c r="LRA285" s="755"/>
      <c r="LRB285" s="755"/>
      <c r="LRC285" s="755"/>
      <c r="LRD285" s="755"/>
      <c r="LRE285" s="755"/>
      <c r="LRF285" s="755"/>
      <c r="LRG285" s="755"/>
      <c r="LRH285" s="755"/>
      <c r="LRI285" s="755"/>
      <c r="LRJ285" s="755"/>
      <c r="LRK285" s="755"/>
      <c r="LRL285" s="755"/>
      <c r="LRM285" s="755"/>
      <c r="LRN285" s="755"/>
      <c r="LRO285" s="755"/>
      <c r="LRP285" s="755"/>
      <c r="LRQ285" s="755"/>
      <c r="LRR285" s="755"/>
      <c r="LRS285" s="755"/>
      <c r="LRT285" s="755"/>
      <c r="LRU285" s="755"/>
      <c r="LRV285" s="755"/>
      <c r="LRW285" s="755"/>
      <c r="LRX285" s="755"/>
      <c r="LRY285" s="755"/>
      <c r="LRZ285" s="755"/>
      <c r="LSA285" s="755"/>
      <c r="LSB285" s="755"/>
      <c r="LSC285" s="755"/>
      <c r="LSD285" s="755"/>
      <c r="LSE285" s="755"/>
      <c r="LSF285" s="755"/>
      <c r="LSG285" s="755"/>
      <c r="LSH285" s="755"/>
      <c r="LSI285" s="755"/>
      <c r="LSJ285" s="755"/>
      <c r="LSK285" s="755"/>
      <c r="LSL285" s="755"/>
      <c r="LSM285" s="755"/>
      <c r="LSN285" s="755"/>
      <c r="LSO285" s="755"/>
      <c r="LSP285" s="755"/>
      <c r="LSQ285" s="755"/>
      <c r="LSR285" s="755"/>
      <c r="LSS285" s="755"/>
      <c r="LST285" s="755"/>
      <c r="LSU285" s="755"/>
      <c r="LSV285" s="755"/>
      <c r="LSW285" s="755"/>
      <c r="LSX285" s="755"/>
      <c r="LSY285" s="755"/>
      <c r="LSZ285" s="755"/>
      <c r="LTA285" s="755"/>
      <c r="LTB285" s="755"/>
      <c r="LTC285" s="755"/>
      <c r="LTD285" s="755"/>
      <c r="LTE285" s="755"/>
      <c r="LTF285" s="755"/>
      <c r="LTG285" s="755"/>
      <c r="LTH285" s="755"/>
      <c r="LTI285" s="755"/>
      <c r="LTJ285" s="755"/>
      <c r="LTK285" s="755"/>
      <c r="LTL285" s="755"/>
      <c r="LTM285" s="755"/>
      <c r="LTN285" s="755"/>
      <c r="LTO285" s="755"/>
      <c r="LTP285" s="755"/>
      <c r="LTQ285" s="755"/>
      <c r="LTR285" s="755"/>
      <c r="LTS285" s="755"/>
      <c r="LTT285" s="755"/>
      <c r="LTU285" s="755"/>
      <c r="LTV285" s="755"/>
      <c r="LTW285" s="755"/>
      <c r="LTX285" s="755"/>
      <c r="LTY285" s="755"/>
      <c r="LTZ285" s="755"/>
      <c r="LUA285" s="755"/>
      <c r="LUB285" s="755"/>
      <c r="LUC285" s="755"/>
      <c r="LUD285" s="755"/>
      <c r="LUE285" s="755"/>
      <c r="LUF285" s="755"/>
      <c r="LUG285" s="755"/>
      <c r="LUH285" s="755"/>
      <c r="LUI285" s="755"/>
      <c r="LUJ285" s="755"/>
      <c r="LUK285" s="755"/>
      <c r="LUL285" s="755"/>
      <c r="LUM285" s="755"/>
      <c r="LUN285" s="755"/>
      <c r="LUO285" s="755"/>
      <c r="LUP285" s="755"/>
      <c r="LUQ285" s="755"/>
      <c r="LUR285" s="755"/>
      <c r="LUS285" s="755"/>
      <c r="LUT285" s="755"/>
      <c r="LUU285" s="755"/>
      <c r="LUV285" s="755"/>
      <c r="LUW285" s="755"/>
      <c r="LUX285" s="755"/>
      <c r="LUY285" s="755"/>
      <c r="LUZ285" s="755"/>
      <c r="LVA285" s="755"/>
      <c r="LVB285" s="755"/>
      <c r="LVC285" s="755"/>
      <c r="LVD285" s="755"/>
      <c r="LVE285" s="755"/>
      <c r="LVF285" s="755"/>
      <c r="LVG285" s="755"/>
      <c r="LVH285" s="755"/>
      <c r="LVI285" s="755"/>
      <c r="LVJ285" s="755"/>
      <c r="LVK285" s="755"/>
      <c r="LVL285" s="755"/>
      <c r="LVM285" s="755"/>
      <c r="LVN285" s="755"/>
      <c r="LVO285" s="755"/>
      <c r="LVP285" s="755"/>
      <c r="LVQ285" s="755"/>
      <c r="LVR285" s="755"/>
      <c r="LVS285" s="755"/>
      <c r="LVT285" s="755"/>
      <c r="LVU285" s="755"/>
      <c r="LVV285" s="755"/>
      <c r="LVW285" s="755"/>
      <c r="LVX285" s="755"/>
      <c r="LVY285" s="755"/>
      <c r="LVZ285" s="755"/>
      <c r="LWA285" s="755"/>
      <c r="LWB285" s="755"/>
      <c r="LWC285" s="755"/>
      <c r="LWD285" s="755"/>
      <c r="LWE285" s="755"/>
      <c r="LWF285" s="755"/>
      <c r="LWG285" s="755"/>
      <c r="LWH285" s="755"/>
      <c r="LWI285" s="755"/>
      <c r="LWJ285" s="755"/>
      <c r="LWK285" s="755"/>
      <c r="LWL285" s="755"/>
      <c r="LWM285" s="755"/>
      <c r="LWN285" s="755"/>
      <c r="LWO285" s="755"/>
      <c r="LWP285" s="755"/>
      <c r="LWQ285" s="755"/>
      <c r="LWR285" s="755"/>
      <c r="LWS285" s="755"/>
      <c r="LWT285" s="755"/>
      <c r="LWU285" s="755"/>
      <c r="LWV285" s="755"/>
      <c r="LWW285" s="755"/>
      <c r="LWX285" s="755"/>
      <c r="LWY285" s="755"/>
      <c r="LWZ285" s="755"/>
      <c r="LXA285" s="755"/>
      <c r="LXB285" s="755"/>
      <c r="LXC285" s="755"/>
      <c r="LXD285" s="755"/>
      <c r="LXE285" s="755"/>
      <c r="LXF285" s="755"/>
      <c r="LXG285" s="755"/>
      <c r="LXH285" s="755"/>
      <c r="LXI285" s="755"/>
      <c r="LXJ285" s="755"/>
      <c r="LXK285" s="755"/>
      <c r="LXL285" s="755"/>
      <c r="LXM285" s="755"/>
      <c r="LXN285" s="755"/>
      <c r="LXO285" s="755"/>
      <c r="LXP285" s="755"/>
      <c r="LXQ285" s="755"/>
      <c r="LXR285" s="755"/>
      <c r="LXS285" s="755"/>
      <c r="LXT285" s="755"/>
      <c r="LXU285" s="755"/>
      <c r="LXV285" s="755"/>
      <c r="LXW285" s="755"/>
      <c r="LXX285" s="755"/>
      <c r="LXY285" s="755"/>
      <c r="LXZ285" s="755"/>
      <c r="LYA285" s="755"/>
      <c r="LYB285" s="755"/>
      <c r="LYC285" s="755"/>
      <c r="LYD285" s="755"/>
      <c r="LYE285" s="755"/>
      <c r="LYF285" s="755"/>
      <c r="LYG285" s="755"/>
      <c r="LYH285" s="755"/>
      <c r="LYI285" s="755"/>
      <c r="LYJ285" s="755"/>
      <c r="LYK285" s="755"/>
      <c r="LYL285" s="755"/>
      <c r="LYM285" s="755"/>
      <c r="LYN285" s="755"/>
      <c r="LYO285" s="755"/>
      <c r="LYP285" s="755"/>
      <c r="LYQ285" s="755"/>
      <c r="LYR285" s="755"/>
      <c r="LYS285" s="755"/>
      <c r="LYT285" s="755"/>
      <c r="LYU285" s="755"/>
      <c r="LYV285" s="755"/>
      <c r="LYW285" s="755"/>
      <c r="LYX285" s="755"/>
      <c r="LYY285" s="755"/>
      <c r="LYZ285" s="755"/>
      <c r="LZA285" s="755"/>
      <c r="LZB285" s="755"/>
      <c r="LZC285" s="755"/>
      <c r="LZD285" s="755"/>
      <c r="LZE285" s="755"/>
      <c r="LZF285" s="755"/>
      <c r="LZG285" s="755"/>
      <c r="LZH285" s="755"/>
      <c r="LZI285" s="755"/>
      <c r="LZJ285" s="755"/>
      <c r="LZK285" s="755"/>
      <c r="LZL285" s="755"/>
      <c r="LZM285" s="755"/>
      <c r="LZN285" s="755"/>
      <c r="LZO285" s="755"/>
      <c r="LZP285" s="755"/>
      <c r="LZQ285" s="755"/>
      <c r="LZR285" s="755"/>
      <c r="LZS285" s="755"/>
      <c r="LZT285" s="755"/>
      <c r="LZU285" s="755"/>
      <c r="LZV285" s="755"/>
      <c r="LZW285" s="755"/>
      <c r="LZX285" s="755"/>
      <c r="LZY285" s="755"/>
      <c r="LZZ285" s="755"/>
      <c r="MAA285" s="755"/>
      <c r="MAB285" s="755"/>
      <c r="MAC285" s="755"/>
      <c r="MAD285" s="755"/>
      <c r="MAE285" s="755"/>
      <c r="MAF285" s="755"/>
      <c r="MAG285" s="755"/>
      <c r="MAH285" s="755"/>
      <c r="MAI285" s="755"/>
      <c r="MAJ285" s="755"/>
      <c r="MAK285" s="755"/>
      <c r="MAL285" s="755"/>
      <c r="MAM285" s="755"/>
      <c r="MAN285" s="755"/>
      <c r="MAO285" s="755"/>
      <c r="MAP285" s="755"/>
      <c r="MAQ285" s="755"/>
      <c r="MAR285" s="755"/>
      <c r="MAS285" s="755"/>
      <c r="MAT285" s="755"/>
      <c r="MAU285" s="755"/>
      <c r="MAV285" s="755"/>
      <c r="MAW285" s="755"/>
      <c r="MAX285" s="755"/>
      <c r="MAY285" s="755"/>
      <c r="MAZ285" s="755"/>
      <c r="MBA285" s="755"/>
      <c r="MBB285" s="755"/>
      <c r="MBC285" s="755"/>
      <c r="MBD285" s="755"/>
      <c r="MBE285" s="755"/>
      <c r="MBF285" s="755"/>
      <c r="MBG285" s="755"/>
      <c r="MBH285" s="755"/>
      <c r="MBI285" s="755"/>
      <c r="MBJ285" s="755"/>
      <c r="MBK285" s="755"/>
      <c r="MBL285" s="755"/>
      <c r="MBM285" s="755"/>
      <c r="MBN285" s="755"/>
      <c r="MBO285" s="755"/>
      <c r="MBP285" s="755"/>
      <c r="MBQ285" s="755"/>
      <c r="MBR285" s="755"/>
      <c r="MBS285" s="755"/>
      <c r="MBT285" s="755"/>
      <c r="MBU285" s="755"/>
      <c r="MBV285" s="755"/>
      <c r="MBW285" s="755"/>
      <c r="MBX285" s="755"/>
      <c r="MBY285" s="755"/>
      <c r="MBZ285" s="755"/>
      <c r="MCA285" s="755"/>
      <c r="MCB285" s="755"/>
      <c r="MCC285" s="755"/>
      <c r="MCD285" s="755"/>
      <c r="MCE285" s="755"/>
      <c r="MCF285" s="755"/>
      <c r="MCG285" s="755"/>
      <c r="MCH285" s="755"/>
      <c r="MCI285" s="755"/>
      <c r="MCJ285" s="755"/>
      <c r="MCK285" s="755"/>
      <c r="MCL285" s="755"/>
      <c r="MCM285" s="755"/>
      <c r="MCN285" s="755"/>
      <c r="MCO285" s="755"/>
      <c r="MCP285" s="755"/>
      <c r="MCQ285" s="755"/>
      <c r="MCR285" s="755"/>
      <c r="MCS285" s="755"/>
      <c r="MCT285" s="755"/>
      <c r="MCU285" s="755"/>
      <c r="MCV285" s="755"/>
      <c r="MCW285" s="755"/>
      <c r="MCX285" s="755"/>
      <c r="MCY285" s="755"/>
      <c r="MCZ285" s="755"/>
      <c r="MDA285" s="755"/>
      <c r="MDB285" s="755"/>
      <c r="MDC285" s="755"/>
      <c r="MDD285" s="755"/>
      <c r="MDE285" s="755"/>
      <c r="MDF285" s="755"/>
      <c r="MDG285" s="755"/>
      <c r="MDH285" s="755"/>
      <c r="MDI285" s="755"/>
      <c r="MDJ285" s="755"/>
      <c r="MDK285" s="755"/>
      <c r="MDL285" s="755"/>
      <c r="MDM285" s="755"/>
      <c r="MDN285" s="755"/>
      <c r="MDO285" s="755"/>
      <c r="MDP285" s="755"/>
      <c r="MDQ285" s="755"/>
      <c r="MDR285" s="755"/>
      <c r="MDS285" s="755"/>
      <c r="MDT285" s="755"/>
      <c r="MDU285" s="755"/>
      <c r="MDV285" s="755"/>
      <c r="MDW285" s="755"/>
      <c r="MDX285" s="755"/>
      <c r="MDY285" s="755"/>
      <c r="MDZ285" s="755"/>
      <c r="MEA285" s="755"/>
      <c r="MEB285" s="755"/>
      <c r="MEC285" s="755"/>
      <c r="MED285" s="755"/>
      <c r="MEE285" s="755"/>
      <c r="MEF285" s="755"/>
      <c r="MEG285" s="755"/>
      <c r="MEH285" s="755"/>
      <c r="MEI285" s="755"/>
      <c r="MEJ285" s="755"/>
      <c r="MEK285" s="755"/>
      <c r="MEL285" s="755"/>
      <c r="MEM285" s="755"/>
      <c r="MEN285" s="755"/>
      <c r="MEO285" s="755"/>
      <c r="MEP285" s="755"/>
      <c r="MEQ285" s="755"/>
      <c r="MER285" s="755"/>
      <c r="MES285" s="755"/>
      <c r="MET285" s="755"/>
      <c r="MEU285" s="755"/>
      <c r="MEV285" s="755"/>
      <c r="MEW285" s="755"/>
      <c r="MEX285" s="755"/>
      <c r="MEY285" s="755"/>
      <c r="MEZ285" s="755"/>
      <c r="MFA285" s="755"/>
      <c r="MFB285" s="755"/>
      <c r="MFC285" s="755"/>
      <c r="MFD285" s="755"/>
      <c r="MFE285" s="755"/>
      <c r="MFF285" s="755"/>
      <c r="MFG285" s="755"/>
      <c r="MFH285" s="755"/>
      <c r="MFI285" s="755"/>
      <c r="MFJ285" s="755"/>
      <c r="MFK285" s="755"/>
      <c r="MFL285" s="755"/>
      <c r="MFM285" s="755"/>
      <c r="MFN285" s="755"/>
      <c r="MFO285" s="755"/>
      <c r="MFP285" s="755"/>
      <c r="MFQ285" s="755"/>
      <c r="MFR285" s="755"/>
      <c r="MFS285" s="755"/>
      <c r="MFT285" s="755"/>
      <c r="MFU285" s="755"/>
      <c r="MFV285" s="755"/>
      <c r="MFW285" s="755"/>
      <c r="MFX285" s="755"/>
      <c r="MFY285" s="755"/>
      <c r="MFZ285" s="755"/>
      <c r="MGA285" s="755"/>
      <c r="MGB285" s="755"/>
      <c r="MGC285" s="755"/>
      <c r="MGD285" s="755"/>
      <c r="MGE285" s="755"/>
      <c r="MGF285" s="755"/>
      <c r="MGG285" s="755"/>
      <c r="MGH285" s="755"/>
      <c r="MGI285" s="755"/>
      <c r="MGJ285" s="755"/>
      <c r="MGK285" s="755"/>
      <c r="MGL285" s="755"/>
      <c r="MGM285" s="755"/>
      <c r="MGN285" s="755"/>
      <c r="MGO285" s="755"/>
      <c r="MGP285" s="755"/>
      <c r="MGQ285" s="755"/>
      <c r="MGR285" s="755"/>
      <c r="MGS285" s="755"/>
      <c r="MGT285" s="755"/>
      <c r="MGU285" s="755"/>
      <c r="MGV285" s="755"/>
      <c r="MGW285" s="755"/>
      <c r="MGX285" s="755"/>
      <c r="MGY285" s="755"/>
      <c r="MGZ285" s="755"/>
      <c r="MHA285" s="755"/>
      <c r="MHB285" s="755"/>
      <c r="MHC285" s="755"/>
      <c r="MHD285" s="755"/>
      <c r="MHE285" s="755"/>
      <c r="MHF285" s="755"/>
      <c r="MHG285" s="755"/>
      <c r="MHH285" s="755"/>
      <c r="MHI285" s="755"/>
      <c r="MHJ285" s="755"/>
      <c r="MHK285" s="755"/>
      <c r="MHL285" s="755"/>
      <c r="MHM285" s="755"/>
      <c r="MHN285" s="755"/>
      <c r="MHO285" s="755"/>
      <c r="MHP285" s="755"/>
      <c r="MHQ285" s="755"/>
      <c r="MHR285" s="755"/>
      <c r="MHS285" s="755"/>
      <c r="MHT285" s="755"/>
      <c r="MHU285" s="755"/>
      <c r="MHV285" s="755"/>
      <c r="MHW285" s="755"/>
      <c r="MHX285" s="755"/>
      <c r="MHY285" s="755"/>
      <c r="MHZ285" s="755"/>
      <c r="MIA285" s="755"/>
      <c r="MIB285" s="755"/>
      <c r="MIC285" s="755"/>
      <c r="MID285" s="755"/>
      <c r="MIE285" s="755"/>
      <c r="MIF285" s="755"/>
      <c r="MIG285" s="755"/>
      <c r="MIH285" s="755"/>
      <c r="MII285" s="755"/>
      <c r="MIJ285" s="755"/>
      <c r="MIK285" s="755"/>
      <c r="MIL285" s="755"/>
      <c r="MIM285" s="755"/>
      <c r="MIN285" s="755"/>
      <c r="MIO285" s="755"/>
      <c r="MIP285" s="755"/>
      <c r="MIQ285" s="755"/>
      <c r="MIR285" s="755"/>
      <c r="MIS285" s="755"/>
      <c r="MIT285" s="755"/>
      <c r="MIU285" s="755"/>
      <c r="MIV285" s="755"/>
      <c r="MIW285" s="755"/>
      <c r="MIX285" s="755"/>
      <c r="MIY285" s="755"/>
      <c r="MIZ285" s="755"/>
      <c r="MJA285" s="755"/>
      <c r="MJB285" s="755"/>
      <c r="MJC285" s="755"/>
      <c r="MJD285" s="755"/>
      <c r="MJE285" s="755"/>
      <c r="MJF285" s="755"/>
      <c r="MJG285" s="755"/>
      <c r="MJH285" s="755"/>
      <c r="MJI285" s="755"/>
      <c r="MJJ285" s="755"/>
      <c r="MJK285" s="755"/>
      <c r="MJL285" s="755"/>
      <c r="MJM285" s="755"/>
      <c r="MJN285" s="755"/>
      <c r="MJO285" s="755"/>
      <c r="MJP285" s="755"/>
      <c r="MJQ285" s="755"/>
      <c r="MJR285" s="755"/>
      <c r="MJS285" s="755"/>
      <c r="MJT285" s="755"/>
      <c r="MJU285" s="755"/>
      <c r="MJV285" s="755"/>
      <c r="MJW285" s="755"/>
      <c r="MJX285" s="755"/>
      <c r="MJY285" s="755"/>
      <c r="MJZ285" s="755"/>
      <c r="MKA285" s="755"/>
      <c r="MKB285" s="755"/>
      <c r="MKC285" s="755"/>
      <c r="MKD285" s="755"/>
      <c r="MKE285" s="755"/>
      <c r="MKF285" s="755"/>
      <c r="MKG285" s="755"/>
      <c r="MKH285" s="755"/>
      <c r="MKI285" s="755"/>
      <c r="MKJ285" s="755"/>
      <c r="MKK285" s="755"/>
      <c r="MKL285" s="755"/>
      <c r="MKM285" s="755"/>
      <c r="MKN285" s="755"/>
      <c r="MKO285" s="755"/>
      <c r="MKP285" s="755"/>
      <c r="MKQ285" s="755"/>
      <c r="MKR285" s="755"/>
      <c r="MKS285" s="755"/>
      <c r="MKT285" s="755"/>
      <c r="MKU285" s="755"/>
      <c r="MKV285" s="755"/>
      <c r="MKW285" s="755"/>
      <c r="MKX285" s="755"/>
      <c r="MKY285" s="755"/>
      <c r="MKZ285" s="755"/>
      <c r="MLA285" s="755"/>
      <c r="MLB285" s="755"/>
      <c r="MLC285" s="755"/>
      <c r="MLD285" s="755"/>
      <c r="MLE285" s="755"/>
      <c r="MLF285" s="755"/>
      <c r="MLG285" s="755"/>
      <c r="MLH285" s="755"/>
      <c r="MLI285" s="755"/>
      <c r="MLJ285" s="755"/>
      <c r="MLK285" s="755"/>
      <c r="MLL285" s="755"/>
      <c r="MLM285" s="755"/>
      <c r="MLN285" s="755"/>
      <c r="MLO285" s="755"/>
      <c r="MLP285" s="755"/>
      <c r="MLQ285" s="755"/>
      <c r="MLR285" s="755"/>
      <c r="MLS285" s="755"/>
      <c r="MLT285" s="755"/>
      <c r="MLU285" s="755"/>
      <c r="MLV285" s="755"/>
      <c r="MLW285" s="755"/>
      <c r="MLX285" s="755"/>
      <c r="MLY285" s="755"/>
      <c r="MLZ285" s="755"/>
      <c r="MMA285" s="755"/>
      <c r="MMB285" s="755"/>
      <c r="MMC285" s="755"/>
      <c r="MMD285" s="755"/>
      <c r="MME285" s="755"/>
      <c r="MMF285" s="755"/>
      <c r="MMG285" s="755"/>
      <c r="MMH285" s="755"/>
      <c r="MMI285" s="755"/>
      <c r="MMJ285" s="755"/>
      <c r="MMK285" s="755"/>
      <c r="MML285" s="755"/>
      <c r="MMM285" s="755"/>
      <c r="MMN285" s="755"/>
      <c r="MMO285" s="755"/>
      <c r="MMP285" s="755"/>
      <c r="MMQ285" s="755"/>
      <c r="MMR285" s="755"/>
      <c r="MMS285" s="755"/>
      <c r="MMT285" s="755"/>
      <c r="MMU285" s="755"/>
      <c r="MMV285" s="755"/>
      <c r="MMW285" s="755"/>
      <c r="MMX285" s="755"/>
      <c r="MMY285" s="755"/>
      <c r="MMZ285" s="755"/>
      <c r="MNA285" s="755"/>
      <c r="MNB285" s="755"/>
      <c r="MNC285" s="755"/>
      <c r="MND285" s="755"/>
      <c r="MNE285" s="755"/>
      <c r="MNF285" s="755"/>
      <c r="MNG285" s="755"/>
      <c r="MNH285" s="755"/>
      <c r="MNI285" s="755"/>
      <c r="MNJ285" s="755"/>
      <c r="MNK285" s="755"/>
      <c r="MNL285" s="755"/>
      <c r="MNM285" s="755"/>
      <c r="MNN285" s="755"/>
      <c r="MNO285" s="755"/>
      <c r="MNP285" s="755"/>
      <c r="MNQ285" s="755"/>
      <c r="MNR285" s="755"/>
      <c r="MNS285" s="755"/>
      <c r="MNT285" s="755"/>
      <c r="MNU285" s="755"/>
      <c r="MNV285" s="755"/>
      <c r="MNW285" s="755"/>
      <c r="MNX285" s="755"/>
      <c r="MNY285" s="755"/>
      <c r="MNZ285" s="755"/>
      <c r="MOA285" s="755"/>
      <c r="MOB285" s="755"/>
      <c r="MOC285" s="755"/>
      <c r="MOD285" s="755"/>
      <c r="MOE285" s="755"/>
      <c r="MOF285" s="755"/>
      <c r="MOG285" s="755"/>
      <c r="MOH285" s="755"/>
      <c r="MOI285" s="755"/>
      <c r="MOJ285" s="755"/>
      <c r="MOK285" s="755"/>
      <c r="MOL285" s="755"/>
      <c r="MOM285" s="755"/>
      <c r="MON285" s="755"/>
      <c r="MOO285" s="755"/>
      <c r="MOP285" s="755"/>
      <c r="MOQ285" s="755"/>
      <c r="MOR285" s="755"/>
      <c r="MOS285" s="755"/>
      <c r="MOT285" s="755"/>
      <c r="MOU285" s="755"/>
      <c r="MOV285" s="755"/>
      <c r="MOW285" s="755"/>
      <c r="MOX285" s="755"/>
      <c r="MOY285" s="755"/>
      <c r="MOZ285" s="755"/>
      <c r="MPA285" s="755"/>
      <c r="MPB285" s="755"/>
      <c r="MPC285" s="755"/>
      <c r="MPD285" s="755"/>
      <c r="MPE285" s="755"/>
      <c r="MPF285" s="755"/>
      <c r="MPG285" s="755"/>
      <c r="MPH285" s="755"/>
      <c r="MPI285" s="755"/>
      <c r="MPJ285" s="755"/>
      <c r="MPK285" s="755"/>
      <c r="MPL285" s="755"/>
      <c r="MPM285" s="755"/>
      <c r="MPN285" s="755"/>
      <c r="MPO285" s="755"/>
      <c r="MPP285" s="755"/>
      <c r="MPQ285" s="755"/>
      <c r="MPR285" s="755"/>
      <c r="MPS285" s="755"/>
      <c r="MPT285" s="755"/>
      <c r="MPU285" s="755"/>
      <c r="MPV285" s="755"/>
      <c r="MPW285" s="755"/>
      <c r="MPX285" s="755"/>
      <c r="MPY285" s="755"/>
      <c r="MPZ285" s="755"/>
      <c r="MQA285" s="755"/>
      <c r="MQB285" s="755"/>
      <c r="MQC285" s="755"/>
      <c r="MQD285" s="755"/>
      <c r="MQE285" s="755"/>
      <c r="MQF285" s="755"/>
      <c r="MQG285" s="755"/>
      <c r="MQH285" s="755"/>
      <c r="MQI285" s="755"/>
      <c r="MQJ285" s="755"/>
      <c r="MQK285" s="755"/>
      <c r="MQL285" s="755"/>
      <c r="MQM285" s="755"/>
      <c r="MQN285" s="755"/>
      <c r="MQO285" s="755"/>
      <c r="MQP285" s="755"/>
      <c r="MQQ285" s="755"/>
      <c r="MQR285" s="755"/>
      <c r="MQS285" s="755"/>
      <c r="MQT285" s="755"/>
      <c r="MQU285" s="755"/>
      <c r="MQV285" s="755"/>
      <c r="MQW285" s="755"/>
      <c r="MQX285" s="755"/>
      <c r="MQY285" s="755"/>
      <c r="MQZ285" s="755"/>
      <c r="MRA285" s="755"/>
      <c r="MRB285" s="755"/>
      <c r="MRC285" s="755"/>
      <c r="MRD285" s="755"/>
      <c r="MRE285" s="755"/>
      <c r="MRF285" s="755"/>
      <c r="MRG285" s="755"/>
      <c r="MRH285" s="755"/>
      <c r="MRI285" s="755"/>
      <c r="MRJ285" s="755"/>
      <c r="MRK285" s="755"/>
      <c r="MRL285" s="755"/>
      <c r="MRM285" s="755"/>
      <c r="MRN285" s="755"/>
      <c r="MRO285" s="755"/>
      <c r="MRP285" s="755"/>
      <c r="MRQ285" s="755"/>
      <c r="MRR285" s="755"/>
      <c r="MRS285" s="755"/>
      <c r="MRT285" s="755"/>
      <c r="MRU285" s="755"/>
      <c r="MRV285" s="755"/>
      <c r="MRW285" s="755"/>
      <c r="MRX285" s="755"/>
      <c r="MRY285" s="755"/>
      <c r="MRZ285" s="755"/>
      <c r="MSA285" s="755"/>
      <c r="MSB285" s="755"/>
      <c r="MSC285" s="755"/>
      <c r="MSD285" s="755"/>
      <c r="MSE285" s="755"/>
      <c r="MSF285" s="755"/>
      <c r="MSG285" s="755"/>
      <c r="MSH285" s="755"/>
      <c r="MSI285" s="755"/>
      <c r="MSJ285" s="755"/>
      <c r="MSK285" s="755"/>
      <c r="MSL285" s="755"/>
      <c r="MSM285" s="755"/>
      <c r="MSN285" s="755"/>
      <c r="MSO285" s="755"/>
      <c r="MSP285" s="755"/>
      <c r="MSQ285" s="755"/>
      <c r="MSR285" s="755"/>
      <c r="MSS285" s="755"/>
      <c r="MST285" s="755"/>
      <c r="MSU285" s="755"/>
      <c r="MSV285" s="755"/>
      <c r="MSW285" s="755"/>
      <c r="MSX285" s="755"/>
      <c r="MSY285" s="755"/>
      <c r="MSZ285" s="755"/>
      <c r="MTA285" s="755"/>
      <c r="MTB285" s="755"/>
      <c r="MTC285" s="755"/>
      <c r="MTD285" s="755"/>
      <c r="MTE285" s="755"/>
      <c r="MTF285" s="755"/>
      <c r="MTG285" s="755"/>
      <c r="MTH285" s="755"/>
      <c r="MTI285" s="755"/>
      <c r="MTJ285" s="755"/>
      <c r="MTK285" s="755"/>
      <c r="MTL285" s="755"/>
      <c r="MTM285" s="755"/>
      <c r="MTN285" s="755"/>
      <c r="MTO285" s="755"/>
      <c r="MTP285" s="755"/>
      <c r="MTQ285" s="755"/>
      <c r="MTR285" s="755"/>
      <c r="MTS285" s="755"/>
      <c r="MTT285" s="755"/>
      <c r="MTU285" s="755"/>
      <c r="MTV285" s="755"/>
      <c r="MTW285" s="755"/>
      <c r="MTX285" s="755"/>
      <c r="MTY285" s="755"/>
      <c r="MTZ285" s="755"/>
      <c r="MUA285" s="755"/>
      <c r="MUB285" s="755"/>
      <c r="MUC285" s="755"/>
      <c r="MUD285" s="755"/>
      <c r="MUE285" s="755"/>
      <c r="MUF285" s="755"/>
      <c r="MUG285" s="755"/>
      <c r="MUH285" s="755"/>
      <c r="MUI285" s="755"/>
      <c r="MUJ285" s="755"/>
      <c r="MUK285" s="755"/>
      <c r="MUL285" s="755"/>
      <c r="MUM285" s="755"/>
      <c r="MUN285" s="755"/>
      <c r="MUO285" s="755"/>
      <c r="MUP285" s="755"/>
      <c r="MUQ285" s="755"/>
      <c r="MUR285" s="755"/>
      <c r="MUS285" s="755"/>
      <c r="MUT285" s="755"/>
      <c r="MUU285" s="755"/>
      <c r="MUV285" s="755"/>
      <c r="MUW285" s="755"/>
      <c r="MUX285" s="755"/>
      <c r="MUY285" s="755"/>
      <c r="MUZ285" s="755"/>
      <c r="MVA285" s="755"/>
      <c r="MVB285" s="755"/>
      <c r="MVC285" s="755"/>
      <c r="MVD285" s="755"/>
      <c r="MVE285" s="755"/>
      <c r="MVF285" s="755"/>
      <c r="MVG285" s="755"/>
      <c r="MVH285" s="755"/>
      <c r="MVI285" s="755"/>
      <c r="MVJ285" s="755"/>
      <c r="MVK285" s="755"/>
      <c r="MVL285" s="755"/>
      <c r="MVM285" s="755"/>
      <c r="MVN285" s="755"/>
      <c r="MVO285" s="755"/>
      <c r="MVP285" s="755"/>
      <c r="MVQ285" s="755"/>
      <c r="MVR285" s="755"/>
      <c r="MVS285" s="755"/>
      <c r="MVT285" s="755"/>
      <c r="MVU285" s="755"/>
      <c r="MVV285" s="755"/>
      <c r="MVW285" s="755"/>
      <c r="MVX285" s="755"/>
      <c r="MVY285" s="755"/>
      <c r="MVZ285" s="755"/>
      <c r="MWA285" s="755"/>
      <c r="MWB285" s="755"/>
      <c r="MWC285" s="755"/>
      <c r="MWD285" s="755"/>
      <c r="MWE285" s="755"/>
      <c r="MWF285" s="755"/>
      <c r="MWG285" s="755"/>
      <c r="MWH285" s="755"/>
      <c r="MWI285" s="755"/>
      <c r="MWJ285" s="755"/>
      <c r="MWK285" s="755"/>
      <c r="MWL285" s="755"/>
      <c r="MWM285" s="755"/>
      <c r="MWN285" s="755"/>
      <c r="MWO285" s="755"/>
      <c r="MWP285" s="755"/>
      <c r="MWQ285" s="755"/>
      <c r="MWR285" s="755"/>
      <c r="MWS285" s="755"/>
      <c r="MWT285" s="755"/>
      <c r="MWU285" s="755"/>
      <c r="MWV285" s="755"/>
      <c r="MWW285" s="755"/>
      <c r="MWX285" s="755"/>
      <c r="MWY285" s="755"/>
      <c r="MWZ285" s="755"/>
      <c r="MXA285" s="755"/>
      <c r="MXB285" s="755"/>
      <c r="MXC285" s="755"/>
      <c r="MXD285" s="755"/>
      <c r="MXE285" s="755"/>
      <c r="MXF285" s="755"/>
      <c r="MXG285" s="755"/>
      <c r="MXH285" s="755"/>
      <c r="MXI285" s="755"/>
      <c r="MXJ285" s="755"/>
      <c r="MXK285" s="755"/>
      <c r="MXL285" s="755"/>
      <c r="MXM285" s="755"/>
      <c r="MXN285" s="755"/>
      <c r="MXO285" s="755"/>
      <c r="MXP285" s="755"/>
      <c r="MXQ285" s="755"/>
      <c r="MXR285" s="755"/>
      <c r="MXS285" s="755"/>
      <c r="MXT285" s="755"/>
      <c r="MXU285" s="755"/>
      <c r="MXV285" s="755"/>
      <c r="MXW285" s="755"/>
      <c r="MXX285" s="755"/>
      <c r="MXY285" s="755"/>
      <c r="MXZ285" s="755"/>
      <c r="MYA285" s="755"/>
      <c r="MYB285" s="755"/>
      <c r="MYC285" s="755"/>
      <c r="MYD285" s="755"/>
      <c r="MYE285" s="755"/>
      <c r="MYF285" s="755"/>
      <c r="MYG285" s="755"/>
      <c r="MYH285" s="755"/>
      <c r="MYI285" s="755"/>
      <c r="MYJ285" s="755"/>
      <c r="MYK285" s="755"/>
      <c r="MYL285" s="755"/>
      <c r="MYM285" s="755"/>
      <c r="MYN285" s="755"/>
      <c r="MYO285" s="755"/>
      <c r="MYP285" s="755"/>
      <c r="MYQ285" s="755"/>
      <c r="MYR285" s="755"/>
      <c r="MYS285" s="755"/>
      <c r="MYT285" s="755"/>
      <c r="MYU285" s="755"/>
      <c r="MYV285" s="755"/>
      <c r="MYW285" s="755"/>
      <c r="MYX285" s="755"/>
      <c r="MYY285" s="755"/>
      <c r="MYZ285" s="755"/>
      <c r="MZA285" s="755"/>
      <c r="MZB285" s="755"/>
      <c r="MZC285" s="755"/>
      <c r="MZD285" s="755"/>
      <c r="MZE285" s="755"/>
      <c r="MZF285" s="755"/>
      <c r="MZG285" s="755"/>
      <c r="MZH285" s="755"/>
      <c r="MZI285" s="755"/>
      <c r="MZJ285" s="755"/>
      <c r="MZK285" s="755"/>
      <c r="MZL285" s="755"/>
      <c r="MZM285" s="755"/>
      <c r="MZN285" s="755"/>
      <c r="MZO285" s="755"/>
      <c r="MZP285" s="755"/>
      <c r="MZQ285" s="755"/>
      <c r="MZR285" s="755"/>
      <c r="MZS285" s="755"/>
      <c r="MZT285" s="755"/>
      <c r="MZU285" s="755"/>
      <c r="MZV285" s="755"/>
      <c r="MZW285" s="755"/>
      <c r="MZX285" s="755"/>
      <c r="MZY285" s="755"/>
      <c r="MZZ285" s="755"/>
      <c r="NAA285" s="755"/>
      <c r="NAB285" s="755"/>
      <c r="NAC285" s="755"/>
      <c r="NAD285" s="755"/>
      <c r="NAE285" s="755"/>
      <c r="NAF285" s="755"/>
      <c r="NAG285" s="755"/>
      <c r="NAH285" s="755"/>
      <c r="NAI285" s="755"/>
      <c r="NAJ285" s="755"/>
      <c r="NAK285" s="755"/>
      <c r="NAL285" s="755"/>
      <c r="NAM285" s="755"/>
      <c r="NAN285" s="755"/>
      <c r="NAO285" s="755"/>
      <c r="NAP285" s="755"/>
      <c r="NAQ285" s="755"/>
      <c r="NAR285" s="755"/>
      <c r="NAS285" s="755"/>
      <c r="NAT285" s="755"/>
      <c r="NAU285" s="755"/>
      <c r="NAV285" s="755"/>
      <c r="NAW285" s="755"/>
      <c r="NAX285" s="755"/>
      <c r="NAY285" s="755"/>
      <c r="NAZ285" s="755"/>
      <c r="NBA285" s="755"/>
      <c r="NBB285" s="755"/>
      <c r="NBC285" s="755"/>
      <c r="NBD285" s="755"/>
      <c r="NBE285" s="755"/>
      <c r="NBF285" s="755"/>
      <c r="NBG285" s="755"/>
      <c r="NBH285" s="755"/>
      <c r="NBI285" s="755"/>
      <c r="NBJ285" s="755"/>
      <c r="NBK285" s="755"/>
      <c r="NBL285" s="755"/>
      <c r="NBM285" s="755"/>
      <c r="NBN285" s="755"/>
      <c r="NBO285" s="755"/>
      <c r="NBP285" s="755"/>
      <c r="NBQ285" s="755"/>
      <c r="NBR285" s="755"/>
      <c r="NBS285" s="755"/>
      <c r="NBT285" s="755"/>
      <c r="NBU285" s="755"/>
      <c r="NBV285" s="755"/>
      <c r="NBW285" s="755"/>
      <c r="NBX285" s="755"/>
      <c r="NBY285" s="755"/>
      <c r="NBZ285" s="755"/>
      <c r="NCA285" s="755"/>
      <c r="NCB285" s="755"/>
      <c r="NCC285" s="755"/>
      <c r="NCD285" s="755"/>
      <c r="NCE285" s="755"/>
      <c r="NCF285" s="755"/>
      <c r="NCG285" s="755"/>
      <c r="NCH285" s="755"/>
      <c r="NCI285" s="755"/>
      <c r="NCJ285" s="755"/>
      <c r="NCK285" s="755"/>
      <c r="NCL285" s="755"/>
      <c r="NCM285" s="755"/>
      <c r="NCN285" s="755"/>
      <c r="NCO285" s="755"/>
      <c r="NCP285" s="755"/>
      <c r="NCQ285" s="755"/>
      <c r="NCR285" s="755"/>
      <c r="NCS285" s="755"/>
      <c r="NCT285" s="755"/>
      <c r="NCU285" s="755"/>
      <c r="NCV285" s="755"/>
      <c r="NCW285" s="755"/>
      <c r="NCX285" s="755"/>
      <c r="NCY285" s="755"/>
      <c r="NCZ285" s="755"/>
      <c r="NDA285" s="755"/>
      <c r="NDB285" s="755"/>
      <c r="NDC285" s="755"/>
      <c r="NDD285" s="755"/>
      <c r="NDE285" s="755"/>
      <c r="NDF285" s="755"/>
      <c r="NDG285" s="755"/>
      <c r="NDH285" s="755"/>
      <c r="NDI285" s="755"/>
      <c r="NDJ285" s="755"/>
      <c r="NDK285" s="755"/>
      <c r="NDL285" s="755"/>
      <c r="NDM285" s="755"/>
      <c r="NDN285" s="755"/>
      <c r="NDO285" s="755"/>
      <c r="NDP285" s="755"/>
      <c r="NDQ285" s="755"/>
      <c r="NDR285" s="755"/>
      <c r="NDS285" s="755"/>
      <c r="NDT285" s="755"/>
      <c r="NDU285" s="755"/>
      <c r="NDV285" s="755"/>
      <c r="NDW285" s="755"/>
      <c r="NDX285" s="755"/>
      <c r="NDY285" s="755"/>
      <c r="NDZ285" s="755"/>
      <c r="NEA285" s="755"/>
      <c r="NEB285" s="755"/>
      <c r="NEC285" s="755"/>
      <c r="NED285" s="755"/>
      <c r="NEE285" s="755"/>
      <c r="NEF285" s="755"/>
      <c r="NEG285" s="755"/>
      <c r="NEH285" s="755"/>
      <c r="NEI285" s="755"/>
      <c r="NEJ285" s="755"/>
      <c r="NEK285" s="755"/>
      <c r="NEL285" s="755"/>
      <c r="NEM285" s="755"/>
      <c r="NEN285" s="755"/>
      <c r="NEO285" s="755"/>
      <c r="NEP285" s="755"/>
      <c r="NEQ285" s="755"/>
      <c r="NER285" s="755"/>
      <c r="NES285" s="755"/>
      <c r="NET285" s="755"/>
      <c r="NEU285" s="755"/>
      <c r="NEV285" s="755"/>
      <c r="NEW285" s="755"/>
      <c r="NEX285" s="755"/>
      <c r="NEY285" s="755"/>
      <c r="NEZ285" s="755"/>
      <c r="NFA285" s="755"/>
      <c r="NFB285" s="755"/>
      <c r="NFC285" s="755"/>
      <c r="NFD285" s="755"/>
      <c r="NFE285" s="755"/>
      <c r="NFF285" s="755"/>
      <c r="NFG285" s="755"/>
      <c r="NFH285" s="755"/>
      <c r="NFI285" s="755"/>
      <c r="NFJ285" s="755"/>
      <c r="NFK285" s="755"/>
      <c r="NFL285" s="755"/>
      <c r="NFM285" s="755"/>
      <c r="NFN285" s="755"/>
      <c r="NFO285" s="755"/>
      <c r="NFP285" s="755"/>
      <c r="NFQ285" s="755"/>
      <c r="NFR285" s="755"/>
      <c r="NFS285" s="755"/>
      <c r="NFT285" s="755"/>
      <c r="NFU285" s="755"/>
      <c r="NFV285" s="755"/>
      <c r="NFW285" s="755"/>
      <c r="NFX285" s="755"/>
      <c r="NFY285" s="755"/>
      <c r="NFZ285" s="755"/>
      <c r="NGA285" s="755"/>
      <c r="NGB285" s="755"/>
      <c r="NGC285" s="755"/>
      <c r="NGD285" s="755"/>
      <c r="NGE285" s="755"/>
      <c r="NGF285" s="755"/>
      <c r="NGG285" s="755"/>
      <c r="NGH285" s="755"/>
      <c r="NGI285" s="755"/>
      <c r="NGJ285" s="755"/>
      <c r="NGK285" s="755"/>
      <c r="NGL285" s="755"/>
      <c r="NGM285" s="755"/>
      <c r="NGN285" s="755"/>
      <c r="NGO285" s="755"/>
      <c r="NGP285" s="755"/>
      <c r="NGQ285" s="755"/>
      <c r="NGR285" s="755"/>
      <c r="NGS285" s="755"/>
      <c r="NGT285" s="755"/>
      <c r="NGU285" s="755"/>
      <c r="NGV285" s="755"/>
      <c r="NGW285" s="755"/>
      <c r="NGX285" s="755"/>
      <c r="NGY285" s="755"/>
      <c r="NGZ285" s="755"/>
      <c r="NHA285" s="755"/>
      <c r="NHB285" s="755"/>
      <c r="NHC285" s="755"/>
      <c r="NHD285" s="755"/>
      <c r="NHE285" s="755"/>
      <c r="NHF285" s="755"/>
      <c r="NHG285" s="755"/>
      <c r="NHH285" s="755"/>
      <c r="NHI285" s="755"/>
      <c r="NHJ285" s="755"/>
      <c r="NHK285" s="755"/>
      <c r="NHL285" s="755"/>
      <c r="NHM285" s="755"/>
      <c r="NHN285" s="755"/>
      <c r="NHO285" s="755"/>
      <c r="NHP285" s="755"/>
      <c r="NHQ285" s="755"/>
      <c r="NHR285" s="755"/>
      <c r="NHS285" s="755"/>
      <c r="NHT285" s="755"/>
      <c r="NHU285" s="755"/>
      <c r="NHV285" s="755"/>
      <c r="NHW285" s="755"/>
      <c r="NHX285" s="755"/>
      <c r="NHY285" s="755"/>
      <c r="NHZ285" s="755"/>
      <c r="NIA285" s="755"/>
      <c r="NIB285" s="755"/>
      <c r="NIC285" s="755"/>
      <c r="NID285" s="755"/>
      <c r="NIE285" s="755"/>
      <c r="NIF285" s="755"/>
      <c r="NIG285" s="755"/>
      <c r="NIH285" s="755"/>
      <c r="NII285" s="755"/>
      <c r="NIJ285" s="755"/>
      <c r="NIK285" s="755"/>
      <c r="NIL285" s="755"/>
      <c r="NIM285" s="755"/>
      <c r="NIN285" s="755"/>
      <c r="NIO285" s="755"/>
      <c r="NIP285" s="755"/>
      <c r="NIQ285" s="755"/>
      <c r="NIR285" s="755"/>
      <c r="NIS285" s="755"/>
      <c r="NIT285" s="755"/>
      <c r="NIU285" s="755"/>
      <c r="NIV285" s="755"/>
      <c r="NIW285" s="755"/>
      <c r="NIX285" s="755"/>
      <c r="NIY285" s="755"/>
      <c r="NIZ285" s="755"/>
      <c r="NJA285" s="755"/>
      <c r="NJB285" s="755"/>
      <c r="NJC285" s="755"/>
      <c r="NJD285" s="755"/>
      <c r="NJE285" s="755"/>
      <c r="NJF285" s="755"/>
      <c r="NJG285" s="755"/>
      <c r="NJH285" s="755"/>
      <c r="NJI285" s="755"/>
      <c r="NJJ285" s="755"/>
      <c r="NJK285" s="755"/>
      <c r="NJL285" s="755"/>
      <c r="NJM285" s="755"/>
      <c r="NJN285" s="755"/>
      <c r="NJO285" s="755"/>
      <c r="NJP285" s="755"/>
      <c r="NJQ285" s="755"/>
      <c r="NJR285" s="755"/>
      <c r="NJS285" s="755"/>
      <c r="NJT285" s="755"/>
      <c r="NJU285" s="755"/>
      <c r="NJV285" s="755"/>
      <c r="NJW285" s="755"/>
      <c r="NJX285" s="755"/>
      <c r="NJY285" s="755"/>
      <c r="NJZ285" s="755"/>
      <c r="NKA285" s="755"/>
      <c r="NKB285" s="755"/>
      <c r="NKC285" s="755"/>
      <c r="NKD285" s="755"/>
      <c r="NKE285" s="755"/>
      <c r="NKF285" s="755"/>
      <c r="NKG285" s="755"/>
      <c r="NKH285" s="755"/>
      <c r="NKI285" s="755"/>
      <c r="NKJ285" s="755"/>
      <c r="NKK285" s="755"/>
      <c r="NKL285" s="755"/>
      <c r="NKM285" s="755"/>
      <c r="NKN285" s="755"/>
      <c r="NKO285" s="755"/>
      <c r="NKP285" s="755"/>
      <c r="NKQ285" s="755"/>
      <c r="NKR285" s="755"/>
      <c r="NKS285" s="755"/>
      <c r="NKT285" s="755"/>
      <c r="NKU285" s="755"/>
      <c r="NKV285" s="755"/>
      <c r="NKW285" s="755"/>
      <c r="NKX285" s="755"/>
      <c r="NKY285" s="755"/>
      <c r="NKZ285" s="755"/>
      <c r="NLA285" s="755"/>
      <c r="NLB285" s="755"/>
      <c r="NLC285" s="755"/>
      <c r="NLD285" s="755"/>
      <c r="NLE285" s="755"/>
      <c r="NLF285" s="755"/>
      <c r="NLG285" s="755"/>
      <c r="NLH285" s="755"/>
      <c r="NLI285" s="755"/>
      <c r="NLJ285" s="755"/>
      <c r="NLK285" s="755"/>
      <c r="NLL285" s="755"/>
      <c r="NLM285" s="755"/>
      <c r="NLN285" s="755"/>
      <c r="NLO285" s="755"/>
      <c r="NLP285" s="755"/>
      <c r="NLQ285" s="755"/>
      <c r="NLR285" s="755"/>
      <c r="NLS285" s="755"/>
      <c r="NLT285" s="755"/>
      <c r="NLU285" s="755"/>
      <c r="NLV285" s="755"/>
      <c r="NLW285" s="755"/>
      <c r="NLX285" s="755"/>
      <c r="NLY285" s="755"/>
      <c r="NLZ285" s="755"/>
      <c r="NMA285" s="755"/>
      <c r="NMB285" s="755"/>
      <c r="NMC285" s="755"/>
      <c r="NMD285" s="755"/>
      <c r="NME285" s="755"/>
      <c r="NMF285" s="755"/>
      <c r="NMG285" s="755"/>
      <c r="NMH285" s="755"/>
      <c r="NMI285" s="755"/>
      <c r="NMJ285" s="755"/>
      <c r="NMK285" s="755"/>
      <c r="NML285" s="755"/>
      <c r="NMM285" s="755"/>
      <c r="NMN285" s="755"/>
      <c r="NMO285" s="755"/>
      <c r="NMP285" s="755"/>
      <c r="NMQ285" s="755"/>
      <c r="NMR285" s="755"/>
      <c r="NMS285" s="755"/>
      <c r="NMT285" s="755"/>
      <c r="NMU285" s="755"/>
      <c r="NMV285" s="755"/>
      <c r="NMW285" s="755"/>
      <c r="NMX285" s="755"/>
      <c r="NMY285" s="755"/>
      <c r="NMZ285" s="755"/>
      <c r="NNA285" s="755"/>
      <c r="NNB285" s="755"/>
      <c r="NNC285" s="755"/>
      <c r="NND285" s="755"/>
      <c r="NNE285" s="755"/>
      <c r="NNF285" s="755"/>
      <c r="NNG285" s="755"/>
      <c r="NNH285" s="755"/>
      <c r="NNI285" s="755"/>
      <c r="NNJ285" s="755"/>
      <c r="NNK285" s="755"/>
      <c r="NNL285" s="755"/>
      <c r="NNM285" s="755"/>
      <c r="NNN285" s="755"/>
      <c r="NNO285" s="755"/>
      <c r="NNP285" s="755"/>
      <c r="NNQ285" s="755"/>
      <c r="NNR285" s="755"/>
      <c r="NNS285" s="755"/>
      <c r="NNT285" s="755"/>
      <c r="NNU285" s="755"/>
      <c r="NNV285" s="755"/>
      <c r="NNW285" s="755"/>
      <c r="NNX285" s="755"/>
      <c r="NNY285" s="755"/>
      <c r="NNZ285" s="755"/>
      <c r="NOA285" s="755"/>
      <c r="NOB285" s="755"/>
      <c r="NOC285" s="755"/>
      <c r="NOD285" s="755"/>
      <c r="NOE285" s="755"/>
      <c r="NOF285" s="755"/>
      <c r="NOG285" s="755"/>
      <c r="NOH285" s="755"/>
      <c r="NOI285" s="755"/>
      <c r="NOJ285" s="755"/>
      <c r="NOK285" s="755"/>
      <c r="NOL285" s="755"/>
      <c r="NOM285" s="755"/>
      <c r="NON285" s="755"/>
      <c r="NOO285" s="755"/>
      <c r="NOP285" s="755"/>
      <c r="NOQ285" s="755"/>
      <c r="NOR285" s="755"/>
      <c r="NOS285" s="755"/>
      <c r="NOT285" s="755"/>
      <c r="NOU285" s="755"/>
      <c r="NOV285" s="755"/>
      <c r="NOW285" s="755"/>
      <c r="NOX285" s="755"/>
      <c r="NOY285" s="755"/>
      <c r="NOZ285" s="755"/>
      <c r="NPA285" s="755"/>
      <c r="NPB285" s="755"/>
      <c r="NPC285" s="755"/>
      <c r="NPD285" s="755"/>
      <c r="NPE285" s="755"/>
      <c r="NPF285" s="755"/>
      <c r="NPG285" s="755"/>
      <c r="NPH285" s="755"/>
      <c r="NPI285" s="755"/>
      <c r="NPJ285" s="755"/>
      <c r="NPK285" s="755"/>
      <c r="NPL285" s="755"/>
      <c r="NPM285" s="755"/>
      <c r="NPN285" s="755"/>
      <c r="NPO285" s="755"/>
      <c r="NPP285" s="755"/>
      <c r="NPQ285" s="755"/>
      <c r="NPR285" s="755"/>
      <c r="NPS285" s="755"/>
      <c r="NPT285" s="755"/>
      <c r="NPU285" s="755"/>
      <c r="NPV285" s="755"/>
      <c r="NPW285" s="755"/>
      <c r="NPX285" s="755"/>
      <c r="NPY285" s="755"/>
      <c r="NPZ285" s="755"/>
      <c r="NQA285" s="755"/>
      <c r="NQB285" s="755"/>
      <c r="NQC285" s="755"/>
      <c r="NQD285" s="755"/>
      <c r="NQE285" s="755"/>
      <c r="NQF285" s="755"/>
      <c r="NQG285" s="755"/>
      <c r="NQH285" s="755"/>
      <c r="NQI285" s="755"/>
      <c r="NQJ285" s="755"/>
      <c r="NQK285" s="755"/>
      <c r="NQL285" s="755"/>
      <c r="NQM285" s="755"/>
      <c r="NQN285" s="755"/>
      <c r="NQO285" s="755"/>
      <c r="NQP285" s="755"/>
      <c r="NQQ285" s="755"/>
      <c r="NQR285" s="755"/>
      <c r="NQS285" s="755"/>
      <c r="NQT285" s="755"/>
      <c r="NQU285" s="755"/>
      <c r="NQV285" s="755"/>
      <c r="NQW285" s="755"/>
      <c r="NQX285" s="755"/>
      <c r="NQY285" s="755"/>
      <c r="NQZ285" s="755"/>
      <c r="NRA285" s="755"/>
      <c r="NRB285" s="755"/>
      <c r="NRC285" s="755"/>
      <c r="NRD285" s="755"/>
      <c r="NRE285" s="755"/>
      <c r="NRF285" s="755"/>
      <c r="NRG285" s="755"/>
      <c r="NRH285" s="755"/>
      <c r="NRI285" s="755"/>
      <c r="NRJ285" s="755"/>
      <c r="NRK285" s="755"/>
      <c r="NRL285" s="755"/>
      <c r="NRM285" s="755"/>
      <c r="NRN285" s="755"/>
      <c r="NRO285" s="755"/>
      <c r="NRP285" s="755"/>
      <c r="NRQ285" s="755"/>
      <c r="NRR285" s="755"/>
      <c r="NRS285" s="755"/>
      <c r="NRT285" s="755"/>
      <c r="NRU285" s="755"/>
      <c r="NRV285" s="755"/>
      <c r="NRW285" s="755"/>
      <c r="NRX285" s="755"/>
      <c r="NRY285" s="755"/>
      <c r="NRZ285" s="755"/>
      <c r="NSA285" s="755"/>
      <c r="NSB285" s="755"/>
      <c r="NSC285" s="755"/>
      <c r="NSD285" s="755"/>
      <c r="NSE285" s="755"/>
      <c r="NSF285" s="755"/>
      <c r="NSG285" s="755"/>
      <c r="NSH285" s="755"/>
      <c r="NSI285" s="755"/>
      <c r="NSJ285" s="755"/>
      <c r="NSK285" s="755"/>
      <c r="NSL285" s="755"/>
      <c r="NSM285" s="755"/>
      <c r="NSN285" s="755"/>
      <c r="NSO285" s="755"/>
      <c r="NSP285" s="755"/>
      <c r="NSQ285" s="755"/>
      <c r="NSR285" s="755"/>
      <c r="NSS285" s="755"/>
      <c r="NST285" s="755"/>
      <c r="NSU285" s="755"/>
      <c r="NSV285" s="755"/>
      <c r="NSW285" s="755"/>
      <c r="NSX285" s="755"/>
      <c r="NSY285" s="755"/>
      <c r="NSZ285" s="755"/>
      <c r="NTA285" s="755"/>
      <c r="NTB285" s="755"/>
      <c r="NTC285" s="755"/>
      <c r="NTD285" s="755"/>
      <c r="NTE285" s="755"/>
      <c r="NTF285" s="755"/>
      <c r="NTG285" s="755"/>
      <c r="NTH285" s="755"/>
      <c r="NTI285" s="755"/>
      <c r="NTJ285" s="755"/>
      <c r="NTK285" s="755"/>
      <c r="NTL285" s="755"/>
      <c r="NTM285" s="755"/>
      <c r="NTN285" s="755"/>
      <c r="NTO285" s="755"/>
      <c r="NTP285" s="755"/>
      <c r="NTQ285" s="755"/>
      <c r="NTR285" s="755"/>
      <c r="NTS285" s="755"/>
      <c r="NTT285" s="755"/>
      <c r="NTU285" s="755"/>
      <c r="NTV285" s="755"/>
      <c r="NTW285" s="755"/>
      <c r="NTX285" s="755"/>
      <c r="NTY285" s="755"/>
      <c r="NTZ285" s="755"/>
      <c r="NUA285" s="755"/>
      <c r="NUB285" s="755"/>
      <c r="NUC285" s="755"/>
      <c r="NUD285" s="755"/>
      <c r="NUE285" s="755"/>
      <c r="NUF285" s="755"/>
      <c r="NUG285" s="755"/>
      <c r="NUH285" s="755"/>
      <c r="NUI285" s="755"/>
      <c r="NUJ285" s="755"/>
      <c r="NUK285" s="755"/>
      <c r="NUL285" s="755"/>
      <c r="NUM285" s="755"/>
      <c r="NUN285" s="755"/>
      <c r="NUO285" s="755"/>
      <c r="NUP285" s="755"/>
      <c r="NUQ285" s="755"/>
      <c r="NUR285" s="755"/>
      <c r="NUS285" s="755"/>
      <c r="NUT285" s="755"/>
      <c r="NUU285" s="755"/>
      <c r="NUV285" s="755"/>
      <c r="NUW285" s="755"/>
      <c r="NUX285" s="755"/>
      <c r="NUY285" s="755"/>
      <c r="NUZ285" s="755"/>
      <c r="NVA285" s="755"/>
      <c r="NVB285" s="755"/>
      <c r="NVC285" s="755"/>
      <c r="NVD285" s="755"/>
      <c r="NVE285" s="755"/>
      <c r="NVF285" s="755"/>
      <c r="NVG285" s="755"/>
      <c r="NVH285" s="755"/>
      <c r="NVI285" s="755"/>
      <c r="NVJ285" s="755"/>
      <c r="NVK285" s="755"/>
      <c r="NVL285" s="755"/>
      <c r="NVM285" s="755"/>
      <c r="NVN285" s="755"/>
      <c r="NVO285" s="755"/>
      <c r="NVP285" s="755"/>
      <c r="NVQ285" s="755"/>
      <c r="NVR285" s="755"/>
      <c r="NVS285" s="755"/>
      <c r="NVT285" s="755"/>
      <c r="NVU285" s="755"/>
      <c r="NVV285" s="755"/>
      <c r="NVW285" s="755"/>
      <c r="NVX285" s="755"/>
      <c r="NVY285" s="755"/>
      <c r="NVZ285" s="755"/>
      <c r="NWA285" s="755"/>
      <c r="NWB285" s="755"/>
      <c r="NWC285" s="755"/>
      <c r="NWD285" s="755"/>
      <c r="NWE285" s="755"/>
      <c r="NWF285" s="755"/>
      <c r="NWG285" s="755"/>
      <c r="NWH285" s="755"/>
      <c r="NWI285" s="755"/>
      <c r="NWJ285" s="755"/>
      <c r="NWK285" s="755"/>
      <c r="NWL285" s="755"/>
      <c r="NWM285" s="755"/>
      <c r="NWN285" s="755"/>
      <c r="NWO285" s="755"/>
      <c r="NWP285" s="755"/>
      <c r="NWQ285" s="755"/>
      <c r="NWR285" s="755"/>
      <c r="NWS285" s="755"/>
      <c r="NWT285" s="755"/>
      <c r="NWU285" s="755"/>
      <c r="NWV285" s="755"/>
      <c r="NWW285" s="755"/>
      <c r="NWX285" s="755"/>
      <c r="NWY285" s="755"/>
      <c r="NWZ285" s="755"/>
      <c r="NXA285" s="755"/>
      <c r="NXB285" s="755"/>
      <c r="NXC285" s="755"/>
      <c r="NXD285" s="755"/>
      <c r="NXE285" s="755"/>
      <c r="NXF285" s="755"/>
      <c r="NXG285" s="755"/>
      <c r="NXH285" s="755"/>
      <c r="NXI285" s="755"/>
      <c r="NXJ285" s="755"/>
      <c r="NXK285" s="755"/>
      <c r="NXL285" s="755"/>
      <c r="NXM285" s="755"/>
      <c r="NXN285" s="755"/>
      <c r="NXO285" s="755"/>
      <c r="NXP285" s="755"/>
      <c r="NXQ285" s="755"/>
      <c r="NXR285" s="755"/>
      <c r="NXS285" s="755"/>
      <c r="NXT285" s="755"/>
      <c r="NXU285" s="755"/>
      <c r="NXV285" s="755"/>
      <c r="NXW285" s="755"/>
      <c r="NXX285" s="755"/>
      <c r="NXY285" s="755"/>
      <c r="NXZ285" s="755"/>
      <c r="NYA285" s="755"/>
      <c r="NYB285" s="755"/>
      <c r="NYC285" s="755"/>
      <c r="NYD285" s="755"/>
      <c r="NYE285" s="755"/>
      <c r="NYF285" s="755"/>
      <c r="NYG285" s="755"/>
      <c r="NYH285" s="755"/>
      <c r="NYI285" s="755"/>
      <c r="NYJ285" s="755"/>
      <c r="NYK285" s="755"/>
      <c r="NYL285" s="755"/>
      <c r="NYM285" s="755"/>
      <c r="NYN285" s="755"/>
      <c r="NYO285" s="755"/>
      <c r="NYP285" s="755"/>
      <c r="NYQ285" s="755"/>
      <c r="NYR285" s="755"/>
      <c r="NYS285" s="755"/>
      <c r="NYT285" s="755"/>
      <c r="NYU285" s="755"/>
      <c r="NYV285" s="755"/>
      <c r="NYW285" s="755"/>
      <c r="NYX285" s="755"/>
      <c r="NYY285" s="755"/>
      <c r="NYZ285" s="755"/>
      <c r="NZA285" s="755"/>
      <c r="NZB285" s="755"/>
      <c r="NZC285" s="755"/>
      <c r="NZD285" s="755"/>
      <c r="NZE285" s="755"/>
      <c r="NZF285" s="755"/>
      <c r="NZG285" s="755"/>
      <c r="NZH285" s="755"/>
      <c r="NZI285" s="755"/>
      <c r="NZJ285" s="755"/>
      <c r="NZK285" s="755"/>
      <c r="NZL285" s="755"/>
      <c r="NZM285" s="755"/>
      <c r="NZN285" s="755"/>
      <c r="NZO285" s="755"/>
      <c r="NZP285" s="755"/>
      <c r="NZQ285" s="755"/>
      <c r="NZR285" s="755"/>
      <c r="NZS285" s="755"/>
      <c r="NZT285" s="755"/>
      <c r="NZU285" s="755"/>
      <c r="NZV285" s="755"/>
      <c r="NZW285" s="755"/>
      <c r="NZX285" s="755"/>
      <c r="NZY285" s="755"/>
      <c r="NZZ285" s="755"/>
      <c r="OAA285" s="755"/>
      <c r="OAB285" s="755"/>
      <c r="OAC285" s="755"/>
      <c r="OAD285" s="755"/>
      <c r="OAE285" s="755"/>
      <c r="OAF285" s="755"/>
      <c r="OAG285" s="755"/>
      <c r="OAH285" s="755"/>
      <c r="OAI285" s="755"/>
      <c r="OAJ285" s="755"/>
      <c r="OAK285" s="755"/>
      <c r="OAL285" s="755"/>
      <c r="OAM285" s="755"/>
      <c r="OAN285" s="755"/>
      <c r="OAO285" s="755"/>
      <c r="OAP285" s="755"/>
      <c r="OAQ285" s="755"/>
      <c r="OAR285" s="755"/>
      <c r="OAS285" s="755"/>
      <c r="OAT285" s="755"/>
      <c r="OAU285" s="755"/>
      <c r="OAV285" s="755"/>
      <c r="OAW285" s="755"/>
      <c r="OAX285" s="755"/>
      <c r="OAY285" s="755"/>
      <c r="OAZ285" s="755"/>
      <c r="OBA285" s="755"/>
      <c r="OBB285" s="755"/>
      <c r="OBC285" s="755"/>
      <c r="OBD285" s="755"/>
      <c r="OBE285" s="755"/>
      <c r="OBF285" s="755"/>
      <c r="OBG285" s="755"/>
      <c r="OBH285" s="755"/>
      <c r="OBI285" s="755"/>
      <c r="OBJ285" s="755"/>
      <c r="OBK285" s="755"/>
      <c r="OBL285" s="755"/>
      <c r="OBM285" s="755"/>
      <c r="OBN285" s="755"/>
      <c r="OBO285" s="755"/>
      <c r="OBP285" s="755"/>
      <c r="OBQ285" s="755"/>
      <c r="OBR285" s="755"/>
      <c r="OBS285" s="755"/>
      <c r="OBT285" s="755"/>
      <c r="OBU285" s="755"/>
      <c r="OBV285" s="755"/>
      <c r="OBW285" s="755"/>
      <c r="OBX285" s="755"/>
      <c r="OBY285" s="755"/>
      <c r="OBZ285" s="755"/>
      <c r="OCA285" s="755"/>
      <c r="OCB285" s="755"/>
      <c r="OCC285" s="755"/>
      <c r="OCD285" s="755"/>
      <c r="OCE285" s="755"/>
      <c r="OCF285" s="755"/>
      <c r="OCG285" s="755"/>
      <c r="OCH285" s="755"/>
      <c r="OCI285" s="755"/>
      <c r="OCJ285" s="755"/>
      <c r="OCK285" s="755"/>
      <c r="OCL285" s="755"/>
      <c r="OCM285" s="755"/>
      <c r="OCN285" s="755"/>
      <c r="OCO285" s="755"/>
      <c r="OCP285" s="755"/>
      <c r="OCQ285" s="755"/>
      <c r="OCR285" s="755"/>
      <c r="OCS285" s="755"/>
      <c r="OCT285" s="755"/>
      <c r="OCU285" s="755"/>
      <c r="OCV285" s="755"/>
      <c r="OCW285" s="755"/>
      <c r="OCX285" s="755"/>
      <c r="OCY285" s="755"/>
      <c r="OCZ285" s="755"/>
      <c r="ODA285" s="755"/>
      <c r="ODB285" s="755"/>
      <c r="ODC285" s="755"/>
      <c r="ODD285" s="755"/>
      <c r="ODE285" s="755"/>
      <c r="ODF285" s="755"/>
      <c r="ODG285" s="755"/>
      <c r="ODH285" s="755"/>
      <c r="ODI285" s="755"/>
      <c r="ODJ285" s="755"/>
      <c r="ODK285" s="755"/>
      <c r="ODL285" s="755"/>
      <c r="ODM285" s="755"/>
      <c r="ODN285" s="755"/>
      <c r="ODO285" s="755"/>
      <c r="ODP285" s="755"/>
      <c r="ODQ285" s="755"/>
      <c r="ODR285" s="755"/>
      <c r="ODS285" s="755"/>
      <c r="ODT285" s="755"/>
      <c r="ODU285" s="755"/>
      <c r="ODV285" s="755"/>
      <c r="ODW285" s="755"/>
      <c r="ODX285" s="755"/>
      <c r="ODY285" s="755"/>
      <c r="ODZ285" s="755"/>
      <c r="OEA285" s="755"/>
      <c r="OEB285" s="755"/>
      <c r="OEC285" s="755"/>
      <c r="OED285" s="755"/>
      <c r="OEE285" s="755"/>
      <c r="OEF285" s="755"/>
      <c r="OEG285" s="755"/>
      <c r="OEH285" s="755"/>
      <c r="OEI285" s="755"/>
      <c r="OEJ285" s="755"/>
      <c r="OEK285" s="755"/>
      <c r="OEL285" s="755"/>
      <c r="OEM285" s="755"/>
      <c r="OEN285" s="755"/>
      <c r="OEO285" s="755"/>
      <c r="OEP285" s="755"/>
      <c r="OEQ285" s="755"/>
      <c r="OER285" s="755"/>
      <c r="OES285" s="755"/>
      <c r="OET285" s="755"/>
      <c r="OEU285" s="755"/>
      <c r="OEV285" s="755"/>
      <c r="OEW285" s="755"/>
      <c r="OEX285" s="755"/>
      <c r="OEY285" s="755"/>
      <c r="OEZ285" s="755"/>
      <c r="OFA285" s="755"/>
      <c r="OFB285" s="755"/>
      <c r="OFC285" s="755"/>
      <c r="OFD285" s="755"/>
      <c r="OFE285" s="755"/>
      <c r="OFF285" s="755"/>
      <c r="OFG285" s="755"/>
      <c r="OFH285" s="755"/>
      <c r="OFI285" s="755"/>
      <c r="OFJ285" s="755"/>
      <c r="OFK285" s="755"/>
      <c r="OFL285" s="755"/>
      <c r="OFM285" s="755"/>
      <c r="OFN285" s="755"/>
      <c r="OFO285" s="755"/>
      <c r="OFP285" s="755"/>
      <c r="OFQ285" s="755"/>
      <c r="OFR285" s="755"/>
      <c r="OFS285" s="755"/>
      <c r="OFT285" s="755"/>
      <c r="OFU285" s="755"/>
      <c r="OFV285" s="755"/>
      <c r="OFW285" s="755"/>
      <c r="OFX285" s="755"/>
      <c r="OFY285" s="755"/>
      <c r="OFZ285" s="755"/>
      <c r="OGA285" s="755"/>
      <c r="OGB285" s="755"/>
      <c r="OGC285" s="755"/>
      <c r="OGD285" s="755"/>
      <c r="OGE285" s="755"/>
      <c r="OGF285" s="755"/>
      <c r="OGG285" s="755"/>
      <c r="OGH285" s="755"/>
      <c r="OGI285" s="755"/>
      <c r="OGJ285" s="755"/>
      <c r="OGK285" s="755"/>
      <c r="OGL285" s="755"/>
      <c r="OGM285" s="755"/>
      <c r="OGN285" s="755"/>
      <c r="OGO285" s="755"/>
      <c r="OGP285" s="755"/>
      <c r="OGQ285" s="755"/>
      <c r="OGR285" s="755"/>
      <c r="OGS285" s="755"/>
      <c r="OGT285" s="755"/>
      <c r="OGU285" s="755"/>
      <c r="OGV285" s="755"/>
      <c r="OGW285" s="755"/>
      <c r="OGX285" s="755"/>
      <c r="OGY285" s="755"/>
      <c r="OGZ285" s="755"/>
      <c r="OHA285" s="755"/>
      <c r="OHB285" s="755"/>
      <c r="OHC285" s="755"/>
      <c r="OHD285" s="755"/>
      <c r="OHE285" s="755"/>
      <c r="OHF285" s="755"/>
      <c r="OHG285" s="755"/>
      <c r="OHH285" s="755"/>
      <c r="OHI285" s="755"/>
      <c r="OHJ285" s="755"/>
      <c r="OHK285" s="755"/>
      <c r="OHL285" s="755"/>
      <c r="OHM285" s="755"/>
      <c r="OHN285" s="755"/>
      <c r="OHO285" s="755"/>
      <c r="OHP285" s="755"/>
      <c r="OHQ285" s="755"/>
      <c r="OHR285" s="755"/>
      <c r="OHS285" s="755"/>
      <c r="OHT285" s="755"/>
      <c r="OHU285" s="755"/>
      <c r="OHV285" s="755"/>
      <c r="OHW285" s="755"/>
      <c r="OHX285" s="755"/>
      <c r="OHY285" s="755"/>
      <c r="OHZ285" s="755"/>
      <c r="OIA285" s="755"/>
      <c r="OIB285" s="755"/>
      <c r="OIC285" s="755"/>
      <c r="OID285" s="755"/>
      <c r="OIE285" s="755"/>
      <c r="OIF285" s="755"/>
      <c r="OIG285" s="755"/>
      <c r="OIH285" s="755"/>
      <c r="OII285" s="755"/>
      <c r="OIJ285" s="755"/>
      <c r="OIK285" s="755"/>
      <c r="OIL285" s="755"/>
      <c r="OIM285" s="755"/>
      <c r="OIN285" s="755"/>
      <c r="OIO285" s="755"/>
      <c r="OIP285" s="755"/>
      <c r="OIQ285" s="755"/>
      <c r="OIR285" s="755"/>
      <c r="OIS285" s="755"/>
      <c r="OIT285" s="755"/>
      <c r="OIU285" s="755"/>
      <c r="OIV285" s="755"/>
      <c r="OIW285" s="755"/>
      <c r="OIX285" s="755"/>
      <c r="OIY285" s="755"/>
      <c r="OIZ285" s="755"/>
      <c r="OJA285" s="755"/>
      <c r="OJB285" s="755"/>
      <c r="OJC285" s="755"/>
      <c r="OJD285" s="755"/>
      <c r="OJE285" s="755"/>
      <c r="OJF285" s="755"/>
      <c r="OJG285" s="755"/>
      <c r="OJH285" s="755"/>
      <c r="OJI285" s="755"/>
      <c r="OJJ285" s="755"/>
      <c r="OJK285" s="755"/>
      <c r="OJL285" s="755"/>
      <c r="OJM285" s="755"/>
      <c r="OJN285" s="755"/>
      <c r="OJO285" s="755"/>
      <c r="OJP285" s="755"/>
      <c r="OJQ285" s="755"/>
      <c r="OJR285" s="755"/>
      <c r="OJS285" s="755"/>
      <c r="OJT285" s="755"/>
      <c r="OJU285" s="755"/>
      <c r="OJV285" s="755"/>
      <c r="OJW285" s="755"/>
      <c r="OJX285" s="755"/>
      <c r="OJY285" s="755"/>
      <c r="OJZ285" s="755"/>
      <c r="OKA285" s="755"/>
      <c r="OKB285" s="755"/>
      <c r="OKC285" s="755"/>
      <c r="OKD285" s="755"/>
      <c r="OKE285" s="755"/>
      <c r="OKF285" s="755"/>
      <c r="OKG285" s="755"/>
      <c r="OKH285" s="755"/>
      <c r="OKI285" s="755"/>
      <c r="OKJ285" s="755"/>
      <c r="OKK285" s="755"/>
      <c r="OKL285" s="755"/>
      <c r="OKM285" s="755"/>
      <c r="OKN285" s="755"/>
      <c r="OKO285" s="755"/>
      <c r="OKP285" s="755"/>
      <c r="OKQ285" s="755"/>
      <c r="OKR285" s="755"/>
      <c r="OKS285" s="755"/>
      <c r="OKT285" s="755"/>
      <c r="OKU285" s="755"/>
      <c r="OKV285" s="755"/>
      <c r="OKW285" s="755"/>
      <c r="OKX285" s="755"/>
      <c r="OKY285" s="755"/>
      <c r="OKZ285" s="755"/>
      <c r="OLA285" s="755"/>
      <c r="OLB285" s="755"/>
      <c r="OLC285" s="755"/>
      <c r="OLD285" s="755"/>
      <c r="OLE285" s="755"/>
      <c r="OLF285" s="755"/>
      <c r="OLG285" s="755"/>
      <c r="OLH285" s="755"/>
      <c r="OLI285" s="755"/>
      <c r="OLJ285" s="755"/>
      <c r="OLK285" s="755"/>
      <c r="OLL285" s="755"/>
      <c r="OLM285" s="755"/>
      <c r="OLN285" s="755"/>
      <c r="OLO285" s="755"/>
      <c r="OLP285" s="755"/>
      <c r="OLQ285" s="755"/>
      <c r="OLR285" s="755"/>
      <c r="OLS285" s="755"/>
      <c r="OLT285" s="755"/>
      <c r="OLU285" s="755"/>
      <c r="OLV285" s="755"/>
      <c r="OLW285" s="755"/>
      <c r="OLX285" s="755"/>
      <c r="OLY285" s="755"/>
      <c r="OLZ285" s="755"/>
      <c r="OMA285" s="755"/>
      <c r="OMB285" s="755"/>
      <c r="OMC285" s="755"/>
      <c r="OMD285" s="755"/>
      <c r="OME285" s="755"/>
      <c r="OMF285" s="755"/>
      <c r="OMG285" s="755"/>
      <c r="OMH285" s="755"/>
      <c r="OMI285" s="755"/>
      <c r="OMJ285" s="755"/>
      <c r="OMK285" s="755"/>
      <c r="OML285" s="755"/>
      <c r="OMM285" s="755"/>
      <c r="OMN285" s="755"/>
      <c r="OMO285" s="755"/>
      <c r="OMP285" s="755"/>
      <c r="OMQ285" s="755"/>
      <c r="OMR285" s="755"/>
      <c r="OMS285" s="755"/>
      <c r="OMT285" s="755"/>
      <c r="OMU285" s="755"/>
      <c r="OMV285" s="755"/>
      <c r="OMW285" s="755"/>
      <c r="OMX285" s="755"/>
      <c r="OMY285" s="755"/>
      <c r="OMZ285" s="755"/>
      <c r="ONA285" s="755"/>
      <c r="ONB285" s="755"/>
      <c r="ONC285" s="755"/>
      <c r="OND285" s="755"/>
      <c r="ONE285" s="755"/>
      <c r="ONF285" s="755"/>
      <c r="ONG285" s="755"/>
      <c r="ONH285" s="755"/>
      <c r="ONI285" s="755"/>
      <c r="ONJ285" s="755"/>
      <c r="ONK285" s="755"/>
      <c r="ONL285" s="755"/>
      <c r="ONM285" s="755"/>
      <c r="ONN285" s="755"/>
      <c r="ONO285" s="755"/>
      <c r="ONP285" s="755"/>
      <c r="ONQ285" s="755"/>
      <c r="ONR285" s="755"/>
      <c r="ONS285" s="755"/>
      <c r="ONT285" s="755"/>
      <c r="ONU285" s="755"/>
      <c r="ONV285" s="755"/>
      <c r="ONW285" s="755"/>
      <c r="ONX285" s="755"/>
      <c r="ONY285" s="755"/>
      <c r="ONZ285" s="755"/>
      <c r="OOA285" s="755"/>
      <c r="OOB285" s="755"/>
      <c r="OOC285" s="755"/>
      <c r="OOD285" s="755"/>
      <c r="OOE285" s="755"/>
      <c r="OOF285" s="755"/>
      <c r="OOG285" s="755"/>
      <c r="OOH285" s="755"/>
      <c r="OOI285" s="755"/>
      <c r="OOJ285" s="755"/>
      <c r="OOK285" s="755"/>
      <c r="OOL285" s="755"/>
      <c r="OOM285" s="755"/>
      <c r="OON285" s="755"/>
      <c r="OOO285" s="755"/>
      <c r="OOP285" s="755"/>
      <c r="OOQ285" s="755"/>
      <c r="OOR285" s="755"/>
      <c r="OOS285" s="755"/>
      <c r="OOT285" s="755"/>
      <c r="OOU285" s="755"/>
      <c r="OOV285" s="755"/>
      <c r="OOW285" s="755"/>
      <c r="OOX285" s="755"/>
      <c r="OOY285" s="755"/>
      <c r="OOZ285" s="755"/>
      <c r="OPA285" s="755"/>
      <c r="OPB285" s="755"/>
      <c r="OPC285" s="755"/>
      <c r="OPD285" s="755"/>
      <c r="OPE285" s="755"/>
      <c r="OPF285" s="755"/>
      <c r="OPG285" s="755"/>
      <c r="OPH285" s="755"/>
      <c r="OPI285" s="755"/>
      <c r="OPJ285" s="755"/>
      <c r="OPK285" s="755"/>
      <c r="OPL285" s="755"/>
      <c r="OPM285" s="755"/>
      <c r="OPN285" s="755"/>
      <c r="OPO285" s="755"/>
      <c r="OPP285" s="755"/>
      <c r="OPQ285" s="755"/>
      <c r="OPR285" s="755"/>
      <c r="OPS285" s="755"/>
      <c r="OPT285" s="755"/>
      <c r="OPU285" s="755"/>
      <c r="OPV285" s="755"/>
      <c r="OPW285" s="755"/>
      <c r="OPX285" s="755"/>
      <c r="OPY285" s="755"/>
      <c r="OPZ285" s="755"/>
      <c r="OQA285" s="755"/>
      <c r="OQB285" s="755"/>
      <c r="OQC285" s="755"/>
      <c r="OQD285" s="755"/>
      <c r="OQE285" s="755"/>
      <c r="OQF285" s="755"/>
      <c r="OQG285" s="755"/>
      <c r="OQH285" s="755"/>
      <c r="OQI285" s="755"/>
      <c r="OQJ285" s="755"/>
      <c r="OQK285" s="755"/>
      <c r="OQL285" s="755"/>
      <c r="OQM285" s="755"/>
      <c r="OQN285" s="755"/>
      <c r="OQO285" s="755"/>
      <c r="OQP285" s="755"/>
      <c r="OQQ285" s="755"/>
      <c r="OQR285" s="755"/>
      <c r="OQS285" s="755"/>
      <c r="OQT285" s="755"/>
      <c r="OQU285" s="755"/>
      <c r="OQV285" s="755"/>
      <c r="OQW285" s="755"/>
      <c r="OQX285" s="755"/>
      <c r="OQY285" s="755"/>
      <c r="OQZ285" s="755"/>
      <c r="ORA285" s="755"/>
      <c r="ORB285" s="755"/>
      <c r="ORC285" s="755"/>
      <c r="ORD285" s="755"/>
      <c r="ORE285" s="755"/>
      <c r="ORF285" s="755"/>
      <c r="ORG285" s="755"/>
      <c r="ORH285" s="755"/>
      <c r="ORI285" s="755"/>
      <c r="ORJ285" s="755"/>
      <c r="ORK285" s="755"/>
      <c r="ORL285" s="755"/>
      <c r="ORM285" s="755"/>
      <c r="ORN285" s="755"/>
      <c r="ORO285" s="755"/>
      <c r="ORP285" s="755"/>
      <c r="ORQ285" s="755"/>
      <c r="ORR285" s="755"/>
      <c r="ORS285" s="755"/>
      <c r="ORT285" s="755"/>
      <c r="ORU285" s="755"/>
      <c r="ORV285" s="755"/>
      <c r="ORW285" s="755"/>
      <c r="ORX285" s="755"/>
      <c r="ORY285" s="755"/>
      <c r="ORZ285" s="755"/>
      <c r="OSA285" s="755"/>
      <c r="OSB285" s="755"/>
      <c r="OSC285" s="755"/>
      <c r="OSD285" s="755"/>
      <c r="OSE285" s="755"/>
      <c r="OSF285" s="755"/>
      <c r="OSG285" s="755"/>
      <c r="OSH285" s="755"/>
      <c r="OSI285" s="755"/>
      <c r="OSJ285" s="755"/>
      <c r="OSK285" s="755"/>
      <c r="OSL285" s="755"/>
      <c r="OSM285" s="755"/>
      <c r="OSN285" s="755"/>
      <c r="OSO285" s="755"/>
      <c r="OSP285" s="755"/>
      <c r="OSQ285" s="755"/>
      <c r="OSR285" s="755"/>
      <c r="OSS285" s="755"/>
      <c r="OST285" s="755"/>
      <c r="OSU285" s="755"/>
      <c r="OSV285" s="755"/>
      <c r="OSW285" s="755"/>
      <c r="OSX285" s="755"/>
      <c r="OSY285" s="755"/>
      <c r="OSZ285" s="755"/>
      <c r="OTA285" s="755"/>
      <c r="OTB285" s="755"/>
      <c r="OTC285" s="755"/>
      <c r="OTD285" s="755"/>
      <c r="OTE285" s="755"/>
      <c r="OTF285" s="755"/>
      <c r="OTG285" s="755"/>
      <c r="OTH285" s="755"/>
      <c r="OTI285" s="755"/>
      <c r="OTJ285" s="755"/>
      <c r="OTK285" s="755"/>
      <c r="OTL285" s="755"/>
      <c r="OTM285" s="755"/>
      <c r="OTN285" s="755"/>
      <c r="OTO285" s="755"/>
      <c r="OTP285" s="755"/>
      <c r="OTQ285" s="755"/>
      <c r="OTR285" s="755"/>
      <c r="OTS285" s="755"/>
      <c r="OTT285" s="755"/>
      <c r="OTU285" s="755"/>
      <c r="OTV285" s="755"/>
      <c r="OTW285" s="755"/>
      <c r="OTX285" s="755"/>
      <c r="OTY285" s="755"/>
      <c r="OTZ285" s="755"/>
      <c r="OUA285" s="755"/>
      <c r="OUB285" s="755"/>
      <c r="OUC285" s="755"/>
      <c r="OUD285" s="755"/>
      <c r="OUE285" s="755"/>
      <c r="OUF285" s="755"/>
      <c r="OUG285" s="755"/>
      <c r="OUH285" s="755"/>
      <c r="OUI285" s="755"/>
      <c r="OUJ285" s="755"/>
      <c r="OUK285" s="755"/>
      <c r="OUL285" s="755"/>
      <c r="OUM285" s="755"/>
      <c r="OUN285" s="755"/>
      <c r="OUO285" s="755"/>
      <c r="OUP285" s="755"/>
      <c r="OUQ285" s="755"/>
      <c r="OUR285" s="755"/>
      <c r="OUS285" s="755"/>
      <c r="OUT285" s="755"/>
      <c r="OUU285" s="755"/>
      <c r="OUV285" s="755"/>
      <c r="OUW285" s="755"/>
      <c r="OUX285" s="755"/>
      <c r="OUY285" s="755"/>
      <c r="OUZ285" s="755"/>
      <c r="OVA285" s="755"/>
      <c r="OVB285" s="755"/>
      <c r="OVC285" s="755"/>
      <c r="OVD285" s="755"/>
      <c r="OVE285" s="755"/>
      <c r="OVF285" s="755"/>
      <c r="OVG285" s="755"/>
      <c r="OVH285" s="755"/>
      <c r="OVI285" s="755"/>
      <c r="OVJ285" s="755"/>
      <c r="OVK285" s="755"/>
      <c r="OVL285" s="755"/>
      <c r="OVM285" s="755"/>
      <c r="OVN285" s="755"/>
      <c r="OVO285" s="755"/>
      <c r="OVP285" s="755"/>
      <c r="OVQ285" s="755"/>
      <c r="OVR285" s="755"/>
      <c r="OVS285" s="755"/>
      <c r="OVT285" s="755"/>
      <c r="OVU285" s="755"/>
      <c r="OVV285" s="755"/>
      <c r="OVW285" s="755"/>
      <c r="OVX285" s="755"/>
      <c r="OVY285" s="755"/>
      <c r="OVZ285" s="755"/>
      <c r="OWA285" s="755"/>
      <c r="OWB285" s="755"/>
      <c r="OWC285" s="755"/>
      <c r="OWD285" s="755"/>
      <c r="OWE285" s="755"/>
      <c r="OWF285" s="755"/>
      <c r="OWG285" s="755"/>
      <c r="OWH285" s="755"/>
      <c r="OWI285" s="755"/>
      <c r="OWJ285" s="755"/>
      <c r="OWK285" s="755"/>
      <c r="OWL285" s="755"/>
      <c r="OWM285" s="755"/>
      <c r="OWN285" s="755"/>
      <c r="OWO285" s="755"/>
      <c r="OWP285" s="755"/>
      <c r="OWQ285" s="755"/>
      <c r="OWR285" s="755"/>
      <c r="OWS285" s="755"/>
      <c r="OWT285" s="755"/>
      <c r="OWU285" s="755"/>
      <c r="OWV285" s="755"/>
      <c r="OWW285" s="755"/>
      <c r="OWX285" s="755"/>
      <c r="OWY285" s="755"/>
      <c r="OWZ285" s="755"/>
      <c r="OXA285" s="755"/>
      <c r="OXB285" s="755"/>
      <c r="OXC285" s="755"/>
      <c r="OXD285" s="755"/>
      <c r="OXE285" s="755"/>
      <c r="OXF285" s="755"/>
      <c r="OXG285" s="755"/>
      <c r="OXH285" s="755"/>
      <c r="OXI285" s="755"/>
      <c r="OXJ285" s="755"/>
      <c r="OXK285" s="755"/>
      <c r="OXL285" s="755"/>
      <c r="OXM285" s="755"/>
      <c r="OXN285" s="755"/>
      <c r="OXO285" s="755"/>
      <c r="OXP285" s="755"/>
      <c r="OXQ285" s="755"/>
      <c r="OXR285" s="755"/>
      <c r="OXS285" s="755"/>
      <c r="OXT285" s="755"/>
      <c r="OXU285" s="755"/>
      <c r="OXV285" s="755"/>
      <c r="OXW285" s="755"/>
      <c r="OXX285" s="755"/>
      <c r="OXY285" s="755"/>
      <c r="OXZ285" s="755"/>
      <c r="OYA285" s="755"/>
      <c r="OYB285" s="755"/>
      <c r="OYC285" s="755"/>
      <c r="OYD285" s="755"/>
      <c r="OYE285" s="755"/>
      <c r="OYF285" s="755"/>
      <c r="OYG285" s="755"/>
      <c r="OYH285" s="755"/>
      <c r="OYI285" s="755"/>
      <c r="OYJ285" s="755"/>
      <c r="OYK285" s="755"/>
      <c r="OYL285" s="755"/>
      <c r="OYM285" s="755"/>
      <c r="OYN285" s="755"/>
      <c r="OYO285" s="755"/>
      <c r="OYP285" s="755"/>
      <c r="OYQ285" s="755"/>
      <c r="OYR285" s="755"/>
      <c r="OYS285" s="755"/>
      <c r="OYT285" s="755"/>
      <c r="OYU285" s="755"/>
      <c r="OYV285" s="755"/>
      <c r="OYW285" s="755"/>
      <c r="OYX285" s="755"/>
      <c r="OYY285" s="755"/>
      <c r="OYZ285" s="755"/>
      <c r="OZA285" s="755"/>
      <c r="OZB285" s="755"/>
      <c r="OZC285" s="755"/>
      <c r="OZD285" s="755"/>
      <c r="OZE285" s="755"/>
      <c r="OZF285" s="755"/>
      <c r="OZG285" s="755"/>
      <c r="OZH285" s="755"/>
      <c r="OZI285" s="755"/>
      <c r="OZJ285" s="755"/>
      <c r="OZK285" s="755"/>
      <c r="OZL285" s="755"/>
      <c r="OZM285" s="755"/>
      <c r="OZN285" s="755"/>
      <c r="OZO285" s="755"/>
      <c r="OZP285" s="755"/>
      <c r="OZQ285" s="755"/>
      <c r="OZR285" s="755"/>
      <c r="OZS285" s="755"/>
      <c r="OZT285" s="755"/>
      <c r="OZU285" s="755"/>
      <c r="OZV285" s="755"/>
      <c r="OZW285" s="755"/>
      <c r="OZX285" s="755"/>
      <c r="OZY285" s="755"/>
      <c r="OZZ285" s="755"/>
      <c r="PAA285" s="755"/>
      <c r="PAB285" s="755"/>
      <c r="PAC285" s="755"/>
      <c r="PAD285" s="755"/>
      <c r="PAE285" s="755"/>
      <c r="PAF285" s="755"/>
      <c r="PAG285" s="755"/>
      <c r="PAH285" s="755"/>
      <c r="PAI285" s="755"/>
      <c r="PAJ285" s="755"/>
      <c r="PAK285" s="755"/>
      <c r="PAL285" s="755"/>
      <c r="PAM285" s="755"/>
      <c r="PAN285" s="755"/>
      <c r="PAO285" s="755"/>
      <c r="PAP285" s="755"/>
      <c r="PAQ285" s="755"/>
      <c r="PAR285" s="755"/>
      <c r="PAS285" s="755"/>
      <c r="PAT285" s="755"/>
      <c r="PAU285" s="755"/>
      <c r="PAV285" s="755"/>
      <c r="PAW285" s="755"/>
      <c r="PAX285" s="755"/>
      <c r="PAY285" s="755"/>
      <c r="PAZ285" s="755"/>
      <c r="PBA285" s="755"/>
      <c r="PBB285" s="755"/>
      <c r="PBC285" s="755"/>
      <c r="PBD285" s="755"/>
      <c r="PBE285" s="755"/>
      <c r="PBF285" s="755"/>
      <c r="PBG285" s="755"/>
      <c r="PBH285" s="755"/>
      <c r="PBI285" s="755"/>
      <c r="PBJ285" s="755"/>
      <c r="PBK285" s="755"/>
      <c r="PBL285" s="755"/>
      <c r="PBM285" s="755"/>
      <c r="PBN285" s="755"/>
      <c r="PBO285" s="755"/>
      <c r="PBP285" s="755"/>
      <c r="PBQ285" s="755"/>
      <c r="PBR285" s="755"/>
      <c r="PBS285" s="755"/>
      <c r="PBT285" s="755"/>
      <c r="PBU285" s="755"/>
      <c r="PBV285" s="755"/>
      <c r="PBW285" s="755"/>
      <c r="PBX285" s="755"/>
      <c r="PBY285" s="755"/>
      <c r="PBZ285" s="755"/>
      <c r="PCA285" s="755"/>
      <c r="PCB285" s="755"/>
      <c r="PCC285" s="755"/>
      <c r="PCD285" s="755"/>
      <c r="PCE285" s="755"/>
      <c r="PCF285" s="755"/>
      <c r="PCG285" s="755"/>
      <c r="PCH285" s="755"/>
      <c r="PCI285" s="755"/>
      <c r="PCJ285" s="755"/>
      <c r="PCK285" s="755"/>
      <c r="PCL285" s="755"/>
      <c r="PCM285" s="755"/>
      <c r="PCN285" s="755"/>
      <c r="PCO285" s="755"/>
      <c r="PCP285" s="755"/>
      <c r="PCQ285" s="755"/>
      <c r="PCR285" s="755"/>
      <c r="PCS285" s="755"/>
      <c r="PCT285" s="755"/>
      <c r="PCU285" s="755"/>
      <c r="PCV285" s="755"/>
      <c r="PCW285" s="755"/>
      <c r="PCX285" s="755"/>
      <c r="PCY285" s="755"/>
      <c r="PCZ285" s="755"/>
      <c r="PDA285" s="755"/>
      <c r="PDB285" s="755"/>
      <c r="PDC285" s="755"/>
      <c r="PDD285" s="755"/>
      <c r="PDE285" s="755"/>
      <c r="PDF285" s="755"/>
      <c r="PDG285" s="755"/>
      <c r="PDH285" s="755"/>
      <c r="PDI285" s="755"/>
      <c r="PDJ285" s="755"/>
      <c r="PDK285" s="755"/>
      <c r="PDL285" s="755"/>
      <c r="PDM285" s="755"/>
      <c r="PDN285" s="755"/>
      <c r="PDO285" s="755"/>
      <c r="PDP285" s="755"/>
      <c r="PDQ285" s="755"/>
      <c r="PDR285" s="755"/>
      <c r="PDS285" s="755"/>
      <c r="PDT285" s="755"/>
      <c r="PDU285" s="755"/>
      <c r="PDV285" s="755"/>
      <c r="PDW285" s="755"/>
      <c r="PDX285" s="755"/>
      <c r="PDY285" s="755"/>
      <c r="PDZ285" s="755"/>
      <c r="PEA285" s="755"/>
      <c r="PEB285" s="755"/>
      <c r="PEC285" s="755"/>
      <c r="PED285" s="755"/>
      <c r="PEE285" s="755"/>
      <c r="PEF285" s="755"/>
      <c r="PEG285" s="755"/>
      <c r="PEH285" s="755"/>
      <c r="PEI285" s="755"/>
      <c r="PEJ285" s="755"/>
      <c r="PEK285" s="755"/>
      <c r="PEL285" s="755"/>
      <c r="PEM285" s="755"/>
      <c r="PEN285" s="755"/>
      <c r="PEO285" s="755"/>
      <c r="PEP285" s="755"/>
      <c r="PEQ285" s="755"/>
      <c r="PER285" s="755"/>
      <c r="PES285" s="755"/>
      <c r="PET285" s="755"/>
      <c r="PEU285" s="755"/>
      <c r="PEV285" s="755"/>
      <c r="PEW285" s="755"/>
      <c r="PEX285" s="755"/>
      <c r="PEY285" s="755"/>
      <c r="PEZ285" s="755"/>
      <c r="PFA285" s="755"/>
      <c r="PFB285" s="755"/>
      <c r="PFC285" s="755"/>
      <c r="PFD285" s="755"/>
      <c r="PFE285" s="755"/>
      <c r="PFF285" s="755"/>
      <c r="PFG285" s="755"/>
      <c r="PFH285" s="755"/>
      <c r="PFI285" s="755"/>
      <c r="PFJ285" s="755"/>
      <c r="PFK285" s="755"/>
      <c r="PFL285" s="755"/>
      <c r="PFM285" s="755"/>
      <c r="PFN285" s="755"/>
      <c r="PFO285" s="755"/>
      <c r="PFP285" s="755"/>
      <c r="PFQ285" s="755"/>
      <c r="PFR285" s="755"/>
      <c r="PFS285" s="755"/>
      <c r="PFT285" s="755"/>
      <c r="PFU285" s="755"/>
      <c r="PFV285" s="755"/>
      <c r="PFW285" s="755"/>
      <c r="PFX285" s="755"/>
      <c r="PFY285" s="755"/>
      <c r="PFZ285" s="755"/>
      <c r="PGA285" s="755"/>
      <c r="PGB285" s="755"/>
      <c r="PGC285" s="755"/>
      <c r="PGD285" s="755"/>
      <c r="PGE285" s="755"/>
      <c r="PGF285" s="755"/>
      <c r="PGG285" s="755"/>
      <c r="PGH285" s="755"/>
      <c r="PGI285" s="755"/>
      <c r="PGJ285" s="755"/>
      <c r="PGK285" s="755"/>
      <c r="PGL285" s="755"/>
      <c r="PGM285" s="755"/>
      <c r="PGN285" s="755"/>
      <c r="PGO285" s="755"/>
      <c r="PGP285" s="755"/>
      <c r="PGQ285" s="755"/>
      <c r="PGR285" s="755"/>
      <c r="PGS285" s="755"/>
      <c r="PGT285" s="755"/>
      <c r="PGU285" s="755"/>
      <c r="PGV285" s="755"/>
      <c r="PGW285" s="755"/>
      <c r="PGX285" s="755"/>
      <c r="PGY285" s="755"/>
      <c r="PGZ285" s="755"/>
      <c r="PHA285" s="755"/>
      <c r="PHB285" s="755"/>
      <c r="PHC285" s="755"/>
      <c r="PHD285" s="755"/>
      <c r="PHE285" s="755"/>
      <c r="PHF285" s="755"/>
      <c r="PHG285" s="755"/>
      <c r="PHH285" s="755"/>
      <c r="PHI285" s="755"/>
      <c r="PHJ285" s="755"/>
      <c r="PHK285" s="755"/>
      <c r="PHL285" s="755"/>
      <c r="PHM285" s="755"/>
      <c r="PHN285" s="755"/>
      <c r="PHO285" s="755"/>
      <c r="PHP285" s="755"/>
      <c r="PHQ285" s="755"/>
      <c r="PHR285" s="755"/>
      <c r="PHS285" s="755"/>
      <c r="PHT285" s="755"/>
      <c r="PHU285" s="755"/>
      <c r="PHV285" s="755"/>
      <c r="PHW285" s="755"/>
      <c r="PHX285" s="755"/>
      <c r="PHY285" s="755"/>
      <c r="PHZ285" s="755"/>
      <c r="PIA285" s="755"/>
      <c r="PIB285" s="755"/>
      <c r="PIC285" s="755"/>
      <c r="PID285" s="755"/>
      <c r="PIE285" s="755"/>
      <c r="PIF285" s="755"/>
      <c r="PIG285" s="755"/>
      <c r="PIH285" s="755"/>
      <c r="PII285" s="755"/>
      <c r="PIJ285" s="755"/>
      <c r="PIK285" s="755"/>
      <c r="PIL285" s="755"/>
      <c r="PIM285" s="755"/>
      <c r="PIN285" s="755"/>
      <c r="PIO285" s="755"/>
      <c r="PIP285" s="755"/>
      <c r="PIQ285" s="755"/>
      <c r="PIR285" s="755"/>
      <c r="PIS285" s="755"/>
      <c r="PIT285" s="755"/>
      <c r="PIU285" s="755"/>
      <c r="PIV285" s="755"/>
      <c r="PIW285" s="755"/>
      <c r="PIX285" s="755"/>
      <c r="PIY285" s="755"/>
      <c r="PIZ285" s="755"/>
      <c r="PJA285" s="755"/>
      <c r="PJB285" s="755"/>
      <c r="PJC285" s="755"/>
      <c r="PJD285" s="755"/>
      <c r="PJE285" s="755"/>
      <c r="PJF285" s="755"/>
      <c r="PJG285" s="755"/>
      <c r="PJH285" s="755"/>
      <c r="PJI285" s="755"/>
      <c r="PJJ285" s="755"/>
      <c r="PJK285" s="755"/>
      <c r="PJL285" s="755"/>
      <c r="PJM285" s="755"/>
      <c r="PJN285" s="755"/>
      <c r="PJO285" s="755"/>
      <c r="PJP285" s="755"/>
      <c r="PJQ285" s="755"/>
      <c r="PJR285" s="755"/>
      <c r="PJS285" s="755"/>
      <c r="PJT285" s="755"/>
      <c r="PJU285" s="755"/>
      <c r="PJV285" s="755"/>
      <c r="PJW285" s="755"/>
      <c r="PJX285" s="755"/>
      <c r="PJY285" s="755"/>
      <c r="PJZ285" s="755"/>
      <c r="PKA285" s="755"/>
      <c r="PKB285" s="755"/>
      <c r="PKC285" s="755"/>
      <c r="PKD285" s="755"/>
      <c r="PKE285" s="755"/>
      <c r="PKF285" s="755"/>
      <c r="PKG285" s="755"/>
      <c r="PKH285" s="755"/>
      <c r="PKI285" s="755"/>
      <c r="PKJ285" s="755"/>
      <c r="PKK285" s="755"/>
      <c r="PKL285" s="755"/>
      <c r="PKM285" s="755"/>
      <c r="PKN285" s="755"/>
      <c r="PKO285" s="755"/>
      <c r="PKP285" s="755"/>
      <c r="PKQ285" s="755"/>
      <c r="PKR285" s="755"/>
      <c r="PKS285" s="755"/>
      <c r="PKT285" s="755"/>
      <c r="PKU285" s="755"/>
      <c r="PKV285" s="755"/>
      <c r="PKW285" s="755"/>
      <c r="PKX285" s="755"/>
      <c r="PKY285" s="755"/>
      <c r="PKZ285" s="755"/>
      <c r="PLA285" s="755"/>
      <c r="PLB285" s="755"/>
      <c r="PLC285" s="755"/>
      <c r="PLD285" s="755"/>
      <c r="PLE285" s="755"/>
      <c r="PLF285" s="755"/>
      <c r="PLG285" s="755"/>
      <c r="PLH285" s="755"/>
      <c r="PLI285" s="755"/>
      <c r="PLJ285" s="755"/>
      <c r="PLK285" s="755"/>
      <c r="PLL285" s="755"/>
      <c r="PLM285" s="755"/>
      <c r="PLN285" s="755"/>
      <c r="PLO285" s="755"/>
      <c r="PLP285" s="755"/>
      <c r="PLQ285" s="755"/>
      <c r="PLR285" s="755"/>
      <c r="PLS285" s="755"/>
      <c r="PLT285" s="755"/>
      <c r="PLU285" s="755"/>
      <c r="PLV285" s="755"/>
      <c r="PLW285" s="755"/>
      <c r="PLX285" s="755"/>
      <c r="PLY285" s="755"/>
      <c r="PLZ285" s="755"/>
      <c r="PMA285" s="755"/>
      <c r="PMB285" s="755"/>
      <c r="PMC285" s="755"/>
      <c r="PMD285" s="755"/>
      <c r="PME285" s="755"/>
      <c r="PMF285" s="755"/>
      <c r="PMG285" s="755"/>
      <c r="PMH285" s="755"/>
      <c r="PMI285" s="755"/>
      <c r="PMJ285" s="755"/>
      <c r="PMK285" s="755"/>
      <c r="PML285" s="755"/>
      <c r="PMM285" s="755"/>
      <c r="PMN285" s="755"/>
      <c r="PMO285" s="755"/>
      <c r="PMP285" s="755"/>
      <c r="PMQ285" s="755"/>
      <c r="PMR285" s="755"/>
      <c r="PMS285" s="755"/>
      <c r="PMT285" s="755"/>
      <c r="PMU285" s="755"/>
      <c r="PMV285" s="755"/>
      <c r="PMW285" s="755"/>
      <c r="PMX285" s="755"/>
      <c r="PMY285" s="755"/>
      <c r="PMZ285" s="755"/>
      <c r="PNA285" s="755"/>
      <c r="PNB285" s="755"/>
      <c r="PNC285" s="755"/>
      <c r="PND285" s="755"/>
      <c r="PNE285" s="755"/>
      <c r="PNF285" s="755"/>
      <c r="PNG285" s="755"/>
      <c r="PNH285" s="755"/>
      <c r="PNI285" s="755"/>
      <c r="PNJ285" s="755"/>
      <c r="PNK285" s="755"/>
      <c r="PNL285" s="755"/>
      <c r="PNM285" s="755"/>
      <c r="PNN285" s="755"/>
      <c r="PNO285" s="755"/>
      <c r="PNP285" s="755"/>
      <c r="PNQ285" s="755"/>
      <c r="PNR285" s="755"/>
      <c r="PNS285" s="755"/>
      <c r="PNT285" s="755"/>
      <c r="PNU285" s="755"/>
      <c r="PNV285" s="755"/>
      <c r="PNW285" s="755"/>
      <c r="PNX285" s="755"/>
      <c r="PNY285" s="755"/>
      <c r="PNZ285" s="755"/>
      <c r="POA285" s="755"/>
      <c r="POB285" s="755"/>
      <c r="POC285" s="755"/>
      <c r="POD285" s="755"/>
      <c r="POE285" s="755"/>
      <c r="POF285" s="755"/>
      <c r="POG285" s="755"/>
      <c r="POH285" s="755"/>
      <c r="POI285" s="755"/>
      <c r="POJ285" s="755"/>
      <c r="POK285" s="755"/>
      <c r="POL285" s="755"/>
      <c r="POM285" s="755"/>
      <c r="PON285" s="755"/>
      <c r="POO285" s="755"/>
      <c r="POP285" s="755"/>
      <c r="POQ285" s="755"/>
      <c r="POR285" s="755"/>
      <c r="POS285" s="755"/>
      <c r="POT285" s="755"/>
      <c r="POU285" s="755"/>
      <c r="POV285" s="755"/>
      <c r="POW285" s="755"/>
      <c r="POX285" s="755"/>
      <c r="POY285" s="755"/>
      <c r="POZ285" s="755"/>
      <c r="PPA285" s="755"/>
      <c r="PPB285" s="755"/>
      <c r="PPC285" s="755"/>
      <c r="PPD285" s="755"/>
      <c r="PPE285" s="755"/>
      <c r="PPF285" s="755"/>
      <c r="PPG285" s="755"/>
      <c r="PPH285" s="755"/>
      <c r="PPI285" s="755"/>
      <c r="PPJ285" s="755"/>
      <c r="PPK285" s="755"/>
      <c r="PPL285" s="755"/>
      <c r="PPM285" s="755"/>
      <c r="PPN285" s="755"/>
      <c r="PPO285" s="755"/>
      <c r="PPP285" s="755"/>
      <c r="PPQ285" s="755"/>
      <c r="PPR285" s="755"/>
      <c r="PPS285" s="755"/>
      <c r="PPT285" s="755"/>
      <c r="PPU285" s="755"/>
      <c r="PPV285" s="755"/>
      <c r="PPW285" s="755"/>
      <c r="PPX285" s="755"/>
      <c r="PPY285" s="755"/>
      <c r="PPZ285" s="755"/>
      <c r="PQA285" s="755"/>
      <c r="PQB285" s="755"/>
      <c r="PQC285" s="755"/>
      <c r="PQD285" s="755"/>
      <c r="PQE285" s="755"/>
      <c r="PQF285" s="755"/>
      <c r="PQG285" s="755"/>
      <c r="PQH285" s="755"/>
      <c r="PQI285" s="755"/>
      <c r="PQJ285" s="755"/>
      <c r="PQK285" s="755"/>
      <c r="PQL285" s="755"/>
      <c r="PQM285" s="755"/>
      <c r="PQN285" s="755"/>
      <c r="PQO285" s="755"/>
      <c r="PQP285" s="755"/>
      <c r="PQQ285" s="755"/>
      <c r="PQR285" s="755"/>
      <c r="PQS285" s="755"/>
      <c r="PQT285" s="755"/>
      <c r="PQU285" s="755"/>
      <c r="PQV285" s="755"/>
      <c r="PQW285" s="755"/>
      <c r="PQX285" s="755"/>
      <c r="PQY285" s="755"/>
      <c r="PQZ285" s="755"/>
      <c r="PRA285" s="755"/>
      <c r="PRB285" s="755"/>
      <c r="PRC285" s="755"/>
      <c r="PRD285" s="755"/>
      <c r="PRE285" s="755"/>
      <c r="PRF285" s="755"/>
      <c r="PRG285" s="755"/>
      <c r="PRH285" s="755"/>
      <c r="PRI285" s="755"/>
      <c r="PRJ285" s="755"/>
      <c r="PRK285" s="755"/>
      <c r="PRL285" s="755"/>
      <c r="PRM285" s="755"/>
      <c r="PRN285" s="755"/>
      <c r="PRO285" s="755"/>
      <c r="PRP285" s="755"/>
      <c r="PRQ285" s="755"/>
      <c r="PRR285" s="755"/>
      <c r="PRS285" s="755"/>
      <c r="PRT285" s="755"/>
      <c r="PRU285" s="755"/>
      <c r="PRV285" s="755"/>
      <c r="PRW285" s="755"/>
      <c r="PRX285" s="755"/>
      <c r="PRY285" s="755"/>
      <c r="PRZ285" s="755"/>
      <c r="PSA285" s="755"/>
      <c r="PSB285" s="755"/>
      <c r="PSC285" s="755"/>
      <c r="PSD285" s="755"/>
      <c r="PSE285" s="755"/>
      <c r="PSF285" s="755"/>
      <c r="PSG285" s="755"/>
      <c r="PSH285" s="755"/>
      <c r="PSI285" s="755"/>
      <c r="PSJ285" s="755"/>
      <c r="PSK285" s="755"/>
      <c r="PSL285" s="755"/>
      <c r="PSM285" s="755"/>
      <c r="PSN285" s="755"/>
      <c r="PSO285" s="755"/>
      <c r="PSP285" s="755"/>
      <c r="PSQ285" s="755"/>
      <c r="PSR285" s="755"/>
      <c r="PSS285" s="755"/>
      <c r="PST285" s="755"/>
      <c r="PSU285" s="755"/>
      <c r="PSV285" s="755"/>
      <c r="PSW285" s="755"/>
      <c r="PSX285" s="755"/>
      <c r="PSY285" s="755"/>
      <c r="PSZ285" s="755"/>
      <c r="PTA285" s="755"/>
      <c r="PTB285" s="755"/>
      <c r="PTC285" s="755"/>
      <c r="PTD285" s="755"/>
      <c r="PTE285" s="755"/>
      <c r="PTF285" s="755"/>
      <c r="PTG285" s="755"/>
      <c r="PTH285" s="755"/>
      <c r="PTI285" s="755"/>
      <c r="PTJ285" s="755"/>
      <c r="PTK285" s="755"/>
      <c r="PTL285" s="755"/>
      <c r="PTM285" s="755"/>
      <c r="PTN285" s="755"/>
      <c r="PTO285" s="755"/>
      <c r="PTP285" s="755"/>
      <c r="PTQ285" s="755"/>
      <c r="PTR285" s="755"/>
      <c r="PTS285" s="755"/>
      <c r="PTT285" s="755"/>
      <c r="PTU285" s="755"/>
      <c r="PTV285" s="755"/>
      <c r="PTW285" s="755"/>
      <c r="PTX285" s="755"/>
      <c r="PTY285" s="755"/>
      <c r="PTZ285" s="755"/>
      <c r="PUA285" s="755"/>
      <c r="PUB285" s="755"/>
      <c r="PUC285" s="755"/>
      <c r="PUD285" s="755"/>
      <c r="PUE285" s="755"/>
      <c r="PUF285" s="755"/>
      <c r="PUG285" s="755"/>
      <c r="PUH285" s="755"/>
      <c r="PUI285" s="755"/>
      <c r="PUJ285" s="755"/>
      <c r="PUK285" s="755"/>
      <c r="PUL285" s="755"/>
      <c r="PUM285" s="755"/>
      <c r="PUN285" s="755"/>
      <c r="PUO285" s="755"/>
      <c r="PUP285" s="755"/>
      <c r="PUQ285" s="755"/>
      <c r="PUR285" s="755"/>
      <c r="PUS285" s="755"/>
      <c r="PUT285" s="755"/>
      <c r="PUU285" s="755"/>
      <c r="PUV285" s="755"/>
      <c r="PUW285" s="755"/>
      <c r="PUX285" s="755"/>
      <c r="PUY285" s="755"/>
      <c r="PUZ285" s="755"/>
      <c r="PVA285" s="755"/>
      <c r="PVB285" s="755"/>
      <c r="PVC285" s="755"/>
      <c r="PVD285" s="755"/>
      <c r="PVE285" s="755"/>
      <c r="PVF285" s="755"/>
      <c r="PVG285" s="755"/>
      <c r="PVH285" s="755"/>
      <c r="PVI285" s="755"/>
      <c r="PVJ285" s="755"/>
      <c r="PVK285" s="755"/>
      <c r="PVL285" s="755"/>
      <c r="PVM285" s="755"/>
      <c r="PVN285" s="755"/>
      <c r="PVO285" s="755"/>
      <c r="PVP285" s="755"/>
      <c r="PVQ285" s="755"/>
      <c r="PVR285" s="755"/>
      <c r="PVS285" s="755"/>
      <c r="PVT285" s="755"/>
      <c r="PVU285" s="755"/>
      <c r="PVV285" s="755"/>
      <c r="PVW285" s="755"/>
      <c r="PVX285" s="755"/>
      <c r="PVY285" s="755"/>
      <c r="PVZ285" s="755"/>
      <c r="PWA285" s="755"/>
      <c r="PWB285" s="755"/>
      <c r="PWC285" s="755"/>
      <c r="PWD285" s="755"/>
      <c r="PWE285" s="755"/>
      <c r="PWF285" s="755"/>
      <c r="PWG285" s="755"/>
      <c r="PWH285" s="755"/>
      <c r="PWI285" s="755"/>
      <c r="PWJ285" s="755"/>
      <c r="PWK285" s="755"/>
      <c r="PWL285" s="755"/>
      <c r="PWM285" s="755"/>
      <c r="PWN285" s="755"/>
      <c r="PWO285" s="755"/>
      <c r="PWP285" s="755"/>
      <c r="PWQ285" s="755"/>
      <c r="PWR285" s="755"/>
      <c r="PWS285" s="755"/>
      <c r="PWT285" s="755"/>
      <c r="PWU285" s="755"/>
      <c r="PWV285" s="755"/>
      <c r="PWW285" s="755"/>
      <c r="PWX285" s="755"/>
      <c r="PWY285" s="755"/>
      <c r="PWZ285" s="755"/>
      <c r="PXA285" s="755"/>
      <c r="PXB285" s="755"/>
      <c r="PXC285" s="755"/>
      <c r="PXD285" s="755"/>
      <c r="PXE285" s="755"/>
      <c r="PXF285" s="755"/>
      <c r="PXG285" s="755"/>
      <c r="PXH285" s="755"/>
      <c r="PXI285" s="755"/>
      <c r="PXJ285" s="755"/>
      <c r="PXK285" s="755"/>
      <c r="PXL285" s="755"/>
      <c r="PXM285" s="755"/>
      <c r="PXN285" s="755"/>
      <c r="PXO285" s="755"/>
      <c r="PXP285" s="755"/>
      <c r="PXQ285" s="755"/>
      <c r="PXR285" s="755"/>
      <c r="PXS285" s="755"/>
      <c r="PXT285" s="755"/>
      <c r="PXU285" s="755"/>
      <c r="PXV285" s="755"/>
      <c r="PXW285" s="755"/>
      <c r="PXX285" s="755"/>
      <c r="PXY285" s="755"/>
      <c r="PXZ285" s="755"/>
      <c r="PYA285" s="755"/>
      <c r="PYB285" s="755"/>
      <c r="PYC285" s="755"/>
      <c r="PYD285" s="755"/>
      <c r="PYE285" s="755"/>
      <c r="PYF285" s="755"/>
      <c r="PYG285" s="755"/>
      <c r="PYH285" s="755"/>
      <c r="PYI285" s="755"/>
      <c r="PYJ285" s="755"/>
      <c r="PYK285" s="755"/>
      <c r="PYL285" s="755"/>
      <c r="PYM285" s="755"/>
      <c r="PYN285" s="755"/>
      <c r="PYO285" s="755"/>
      <c r="PYP285" s="755"/>
      <c r="PYQ285" s="755"/>
      <c r="PYR285" s="755"/>
      <c r="PYS285" s="755"/>
      <c r="PYT285" s="755"/>
      <c r="PYU285" s="755"/>
      <c r="PYV285" s="755"/>
      <c r="PYW285" s="755"/>
      <c r="PYX285" s="755"/>
      <c r="PYY285" s="755"/>
      <c r="PYZ285" s="755"/>
      <c r="PZA285" s="755"/>
      <c r="PZB285" s="755"/>
      <c r="PZC285" s="755"/>
      <c r="PZD285" s="755"/>
      <c r="PZE285" s="755"/>
      <c r="PZF285" s="755"/>
      <c r="PZG285" s="755"/>
      <c r="PZH285" s="755"/>
      <c r="PZI285" s="755"/>
      <c r="PZJ285" s="755"/>
      <c r="PZK285" s="755"/>
      <c r="PZL285" s="755"/>
      <c r="PZM285" s="755"/>
      <c r="PZN285" s="755"/>
      <c r="PZO285" s="755"/>
      <c r="PZP285" s="755"/>
      <c r="PZQ285" s="755"/>
      <c r="PZR285" s="755"/>
      <c r="PZS285" s="755"/>
      <c r="PZT285" s="755"/>
      <c r="PZU285" s="755"/>
      <c r="PZV285" s="755"/>
      <c r="PZW285" s="755"/>
      <c r="PZX285" s="755"/>
      <c r="PZY285" s="755"/>
      <c r="PZZ285" s="755"/>
      <c r="QAA285" s="755"/>
      <c r="QAB285" s="755"/>
      <c r="QAC285" s="755"/>
      <c r="QAD285" s="755"/>
      <c r="QAE285" s="755"/>
      <c r="QAF285" s="755"/>
      <c r="QAG285" s="755"/>
      <c r="QAH285" s="755"/>
      <c r="QAI285" s="755"/>
      <c r="QAJ285" s="755"/>
      <c r="QAK285" s="755"/>
      <c r="QAL285" s="755"/>
      <c r="QAM285" s="755"/>
      <c r="QAN285" s="755"/>
      <c r="QAO285" s="755"/>
      <c r="QAP285" s="755"/>
      <c r="QAQ285" s="755"/>
      <c r="QAR285" s="755"/>
      <c r="QAS285" s="755"/>
      <c r="QAT285" s="755"/>
      <c r="QAU285" s="755"/>
      <c r="QAV285" s="755"/>
      <c r="QAW285" s="755"/>
      <c r="QAX285" s="755"/>
      <c r="QAY285" s="755"/>
      <c r="QAZ285" s="755"/>
      <c r="QBA285" s="755"/>
      <c r="QBB285" s="755"/>
      <c r="QBC285" s="755"/>
      <c r="QBD285" s="755"/>
      <c r="QBE285" s="755"/>
      <c r="QBF285" s="755"/>
      <c r="QBG285" s="755"/>
      <c r="QBH285" s="755"/>
      <c r="QBI285" s="755"/>
      <c r="QBJ285" s="755"/>
      <c r="QBK285" s="755"/>
      <c r="QBL285" s="755"/>
      <c r="QBM285" s="755"/>
      <c r="QBN285" s="755"/>
      <c r="QBO285" s="755"/>
      <c r="QBP285" s="755"/>
      <c r="QBQ285" s="755"/>
      <c r="QBR285" s="755"/>
      <c r="QBS285" s="755"/>
      <c r="QBT285" s="755"/>
      <c r="QBU285" s="755"/>
      <c r="QBV285" s="755"/>
      <c r="QBW285" s="755"/>
      <c r="QBX285" s="755"/>
      <c r="QBY285" s="755"/>
      <c r="QBZ285" s="755"/>
      <c r="QCA285" s="755"/>
      <c r="QCB285" s="755"/>
      <c r="QCC285" s="755"/>
      <c r="QCD285" s="755"/>
      <c r="QCE285" s="755"/>
      <c r="QCF285" s="755"/>
      <c r="QCG285" s="755"/>
      <c r="QCH285" s="755"/>
      <c r="QCI285" s="755"/>
      <c r="QCJ285" s="755"/>
      <c r="QCK285" s="755"/>
      <c r="QCL285" s="755"/>
      <c r="QCM285" s="755"/>
      <c r="QCN285" s="755"/>
      <c r="QCO285" s="755"/>
      <c r="QCP285" s="755"/>
      <c r="QCQ285" s="755"/>
      <c r="QCR285" s="755"/>
      <c r="QCS285" s="755"/>
      <c r="QCT285" s="755"/>
      <c r="QCU285" s="755"/>
      <c r="QCV285" s="755"/>
      <c r="QCW285" s="755"/>
      <c r="QCX285" s="755"/>
      <c r="QCY285" s="755"/>
      <c r="QCZ285" s="755"/>
      <c r="QDA285" s="755"/>
      <c r="QDB285" s="755"/>
      <c r="QDC285" s="755"/>
      <c r="QDD285" s="755"/>
      <c r="QDE285" s="755"/>
      <c r="QDF285" s="755"/>
      <c r="QDG285" s="755"/>
      <c r="QDH285" s="755"/>
      <c r="QDI285" s="755"/>
      <c r="QDJ285" s="755"/>
      <c r="QDK285" s="755"/>
      <c r="QDL285" s="755"/>
      <c r="QDM285" s="755"/>
      <c r="QDN285" s="755"/>
      <c r="QDO285" s="755"/>
      <c r="QDP285" s="755"/>
      <c r="QDQ285" s="755"/>
      <c r="QDR285" s="755"/>
      <c r="QDS285" s="755"/>
      <c r="QDT285" s="755"/>
      <c r="QDU285" s="755"/>
      <c r="QDV285" s="755"/>
      <c r="QDW285" s="755"/>
      <c r="QDX285" s="755"/>
      <c r="QDY285" s="755"/>
      <c r="QDZ285" s="755"/>
      <c r="QEA285" s="755"/>
      <c r="QEB285" s="755"/>
      <c r="QEC285" s="755"/>
      <c r="QED285" s="755"/>
      <c r="QEE285" s="755"/>
      <c r="QEF285" s="755"/>
      <c r="QEG285" s="755"/>
      <c r="QEH285" s="755"/>
      <c r="QEI285" s="755"/>
      <c r="QEJ285" s="755"/>
      <c r="QEK285" s="755"/>
      <c r="QEL285" s="755"/>
      <c r="QEM285" s="755"/>
      <c r="QEN285" s="755"/>
      <c r="QEO285" s="755"/>
      <c r="QEP285" s="755"/>
      <c r="QEQ285" s="755"/>
      <c r="QER285" s="755"/>
      <c r="QES285" s="755"/>
      <c r="QET285" s="755"/>
      <c r="QEU285" s="755"/>
      <c r="QEV285" s="755"/>
      <c r="QEW285" s="755"/>
      <c r="QEX285" s="755"/>
      <c r="QEY285" s="755"/>
      <c r="QEZ285" s="755"/>
      <c r="QFA285" s="755"/>
      <c r="QFB285" s="755"/>
      <c r="QFC285" s="755"/>
      <c r="QFD285" s="755"/>
      <c r="QFE285" s="755"/>
      <c r="QFF285" s="755"/>
      <c r="QFG285" s="755"/>
      <c r="QFH285" s="755"/>
      <c r="QFI285" s="755"/>
      <c r="QFJ285" s="755"/>
      <c r="QFK285" s="755"/>
      <c r="QFL285" s="755"/>
      <c r="QFM285" s="755"/>
      <c r="QFN285" s="755"/>
      <c r="QFO285" s="755"/>
      <c r="QFP285" s="755"/>
      <c r="QFQ285" s="755"/>
      <c r="QFR285" s="755"/>
      <c r="QFS285" s="755"/>
      <c r="QFT285" s="755"/>
      <c r="QFU285" s="755"/>
      <c r="QFV285" s="755"/>
      <c r="QFW285" s="755"/>
      <c r="QFX285" s="755"/>
      <c r="QFY285" s="755"/>
      <c r="QFZ285" s="755"/>
      <c r="QGA285" s="755"/>
      <c r="QGB285" s="755"/>
      <c r="QGC285" s="755"/>
      <c r="QGD285" s="755"/>
      <c r="QGE285" s="755"/>
      <c r="QGF285" s="755"/>
      <c r="QGG285" s="755"/>
      <c r="QGH285" s="755"/>
      <c r="QGI285" s="755"/>
      <c r="QGJ285" s="755"/>
      <c r="QGK285" s="755"/>
      <c r="QGL285" s="755"/>
      <c r="QGM285" s="755"/>
      <c r="QGN285" s="755"/>
      <c r="QGO285" s="755"/>
      <c r="QGP285" s="755"/>
      <c r="QGQ285" s="755"/>
      <c r="QGR285" s="755"/>
      <c r="QGS285" s="755"/>
      <c r="QGT285" s="755"/>
      <c r="QGU285" s="755"/>
      <c r="QGV285" s="755"/>
      <c r="QGW285" s="755"/>
      <c r="QGX285" s="755"/>
      <c r="QGY285" s="755"/>
      <c r="QGZ285" s="755"/>
      <c r="QHA285" s="755"/>
      <c r="QHB285" s="755"/>
      <c r="QHC285" s="755"/>
      <c r="QHD285" s="755"/>
      <c r="QHE285" s="755"/>
      <c r="QHF285" s="755"/>
      <c r="QHG285" s="755"/>
      <c r="QHH285" s="755"/>
      <c r="QHI285" s="755"/>
      <c r="QHJ285" s="755"/>
      <c r="QHK285" s="755"/>
      <c r="QHL285" s="755"/>
      <c r="QHM285" s="755"/>
      <c r="QHN285" s="755"/>
      <c r="QHO285" s="755"/>
      <c r="QHP285" s="755"/>
      <c r="QHQ285" s="755"/>
      <c r="QHR285" s="755"/>
      <c r="QHS285" s="755"/>
      <c r="QHT285" s="755"/>
      <c r="QHU285" s="755"/>
      <c r="QHV285" s="755"/>
      <c r="QHW285" s="755"/>
      <c r="QHX285" s="755"/>
      <c r="QHY285" s="755"/>
      <c r="QHZ285" s="755"/>
      <c r="QIA285" s="755"/>
      <c r="QIB285" s="755"/>
      <c r="QIC285" s="755"/>
      <c r="QID285" s="755"/>
      <c r="QIE285" s="755"/>
      <c r="QIF285" s="755"/>
      <c r="QIG285" s="755"/>
      <c r="QIH285" s="755"/>
      <c r="QII285" s="755"/>
      <c r="QIJ285" s="755"/>
      <c r="QIK285" s="755"/>
      <c r="QIL285" s="755"/>
      <c r="QIM285" s="755"/>
      <c r="QIN285" s="755"/>
      <c r="QIO285" s="755"/>
      <c r="QIP285" s="755"/>
      <c r="QIQ285" s="755"/>
      <c r="QIR285" s="755"/>
      <c r="QIS285" s="755"/>
      <c r="QIT285" s="755"/>
      <c r="QIU285" s="755"/>
      <c r="QIV285" s="755"/>
      <c r="QIW285" s="755"/>
      <c r="QIX285" s="755"/>
      <c r="QIY285" s="755"/>
      <c r="QIZ285" s="755"/>
      <c r="QJA285" s="755"/>
      <c r="QJB285" s="755"/>
      <c r="QJC285" s="755"/>
      <c r="QJD285" s="755"/>
      <c r="QJE285" s="755"/>
      <c r="QJF285" s="755"/>
      <c r="QJG285" s="755"/>
      <c r="QJH285" s="755"/>
      <c r="QJI285" s="755"/>
      <c r="QJJ285" s="755"/>
      <c r="QJK285" s="755"/>
      <c r="QJL285" s="755"/>
      <c r="QJM285" s="755"/>
      <c r="QJN285" s="755"/>
      <c r="QJO285" s="755"/>
      <c r="QJP285" s="755"/>
      <c r="QJQ285" s="755"/>
      <c r="QJR285" s="755"/>
      <c r="QJS285" s="755"/>
      <c r="QJT285" s="755"/>
      <c r="QJU285" s="755"/>
      <c r="QJV285" s="755"/>
      <c r="QJW285" s="755"/>
      <c r="QJX285" s="755"/>
      <c r="QJY285" s="755"/>
      <c r="QJZ285" s="755"/>
      <c r="QKA285" s="755"/>
      <c r="QKB285" s="755"/>
      <c r="QKC285" s="755"/>
      <c r="QKD285" s="755"/>
      <c r="QKE285" s="755"/>
      <c r="QKF285" s="755"/>
      <c r="QKG285" s="755"/>
      <c r="QKH285" s="755"/>
      <c r="QKI285" s="755"/>
      <c r="QKJ285" s="755"/>
      <c r="QKK285" s="755"/>
      <c r="QKL285" s="755"/>
      <c r="QKM285" s="755"/>
      <c r="QKN285" s="755"/>
      <c r="QKO285" s="755"/>
      <c r="QKP285" s="755"/>
      <c r="QKQ285" s="755"/>
      <c r="QKR285" s="755"/>
      <c r="QKS285" s="755"/>
      <c r="QKT285" s="755"/>
      <c r="QKU285" s="755"/>
      <c r="QKV285" s="755"/>
      <c r="QKW285" s="755"/>
      <c r="QKX285" s="755"/>
      <c r="QKY285" s="755"/>
      <c r="QKZ285" s="755"/>
      <c r="QLA285" s="755"/>
      <c r="QLB285" s="755"/>
      <c r="QLC285" s="755"/>
      <c r="QLD285" s="755"/>
      <c r="QLE285" s="755"/>
      <c r="QLF285" s="755"/>
      <c r="QLG285" s="755"/>
      <c r="QLH285" s="755"/>
      <c r="QLI285" s="755"/>
      <c r="QLJ285" s="755"/>
      <c r="QLK285" s="755"/>
      <c r="QLL285" s="755"/>
      <c r="QLM285" s="755"/>
      <c r="QLN285" s="755"/>
      <c r="QLO285" s="755"/>
      <c r="QLP285" s="755"/>
      <c r="QLQ285" s="755"/>
      <c r="QLR285" s="755"/>
      <c r="QLS285" s="755"/>
      <c r="QLT285" s="755"/>
      <c r="QLU285" s="755"/>
      <c r="QLV285" s="755"/>
      <c r="QLW285" s="755"/>
      <c r="QLX285" s="755"/>
      <c r="QLY285" s="755"/>
      <c r="QLZ285" s="755"/>
      <c r="QMA285" s="755"/>
      <c r="QMB285" s="755"/>
      <c r="QMC285" s="755"/>
      <c r="QMD285" s="755"/>
      <c r="QME285" s="755"/>
      <c r="QMF285" s="755"/>
      <c r="QMG285" s="755"/>
      <c r="QMH285" s="755"/>
      <c r="QMI285" s="755"/>
      <c r="QMJ285" s="755"/>
      <c r="QMK285" s="755"/>
      <c r="QML285" s="755"/>
      <c r="QMM285" s="755"/>
      <c r="QMN285" s="755"/>
      <c r="QMO285" s="755"/>
      <c r="QMP285" s="755"/>
      <c r="QMQ285" s="755"/>
      <c r="QMR285" s="755"/>
      <c r="QMS285" s="755"/>
      <c r="QMT285" s="755"/>
      <c r="QMU285" s="755"/>
      <c r="QMV285" s="755"/>
      <c r="QMW285" s="755"/>
      <c r="QMX285" s="755"/>
      <c r="QMY285" s="755"/>
      <c r="QMZ285" s="755"/>
      <c r="QNA285" s="755"/>
      <c r="QNB285" s="755"/>
      <c r="QNC285" s="755"/>
      <c r="QND285" s="755"/>
      <c r="QNE285" s="755"/>
      <c r="QNF285" s="755"/>
      <c r="QNG285" s="755"/>
      <c r="QNH285" s="755"/>
      <c r="QNI285" s="755"/>
      <c r="QNJ285" s="755"/>
      <c r="QNK285" s="755"/>
      <c r="QNL285" s="755"/>
      <c r="QNM285" s="755"/>
      <c r="QNN285" s="755"/>
      <c r="QNO285" s="755"/>
      <c r="QNP285" s="755"/>
      <c r="QNQ285" s="755"/>
      <c r="QNR285" s="755"/>
      <c r="QNS285" s="755"/>
      <c r="QNT285" s="755"/>
      <c r="QNU285" s="755"/>
      <c r="QNV285" s="755"/>
      <c r="QNW285" s="755"/>
      <c r="QNX285" s="755"/>
      <c r="QNY285" s="755"/>
      <c r="QNZ285" s="755"/>
      <c r="QOA285" s="755"/>
      <c r="QOB285" s="755"/>
      <c r="QOC285" s="755"/>
      <c r="QOD285" s="755"/>
      <c r="QOE285" s="755"/>
      <c r="QOF285" s="755"/>
      <c r="QOG285" s="755"/>
      <c r="QOH285" s="755"/>
      <c r="QOI285" s="755"/>
      <c r="QOJ285" s="755"/>
      <c r="QOK285" s="755"/>
      <c r="QOL285" s="755"/>
      <c r="QOM285" s="755"/>
      <c r="QON285" s="755"/>
      <c r="QOO285" s="755"/>
      <c r="QOP285" s="755"/>
      <c r="QOQ285" s="755"/>
      <c r="QOR285" s="755"/>
      <c r="QOS285" s="755"/>
      <c r="QOT285" s="755"/>
      <c r="QOU285" s="755"/>
      <c r="QOV285" s="755"/>
      <c r="QOW285" s="755"/>
      <c r="QOX285" s="755"/>
      <c r="QOY285" s="755"/>
      <c r="QOZ285" s="755"/>
      <c r="QPA285" s="755"/>
      <c r="QPB285" s="755"/>
      <c r="QPC285" s="755"/>
      <c r="QPD285" s="755"/>
      <c r="QPE285" s="755"/>
      <c r="QPF285" s="755"/>
      <c r="QPG285" s="755"/>
      <c r="QPH285" s="755"/>
      <c r="QPI285" s="755"/>
      <c r="QPJ285" s="755"/>
      <c r="QPK285" s="755"/>
      <c r="QPL285" s="755"/>
      <c r="QPM285" s="755"/>
      <c r="QPN285" s="755"/>
      <c r="QPO285" s="755"/>
      <c r="QPP285" s="755"/>
      <c r="QPQ285" s="755"/>
      <c r="QPR285" s="755"/>
      <c r="QPS285" s="755"/>
      <c r="QPT285" s="755"/>
      <c r="QPU285" s="755"/>
      <c r="QPV285" s="755"/>
      <c r="QPW285" s="755"/>
      <c r="QPX285" s="755"/>
      <c r="QPY285" s="755"/>
      <c r="QPZ285" s="755"/>
      <c r="QQA285" s="755"/>
      <c r="QQB285" s="755"/>
      <c r="QQC285" s="755"/>
      <c r="QQD285" s="755"/>
      <c r="QQE285" s="755"/>
      <c r="QQF285" s="755"/>
      <c r="QQG285" s="755"/>
      <c r="QQH285" s="755"/>
      <c r="QQI285" s="755"/>
      <c r="QQJ285" s="755"/>
      <c r="QQK285" s="755"/>
      <c r="QQL285" s="755"/>
      <c r="QQM285" s="755"/>
      <c r="QQN285" s="755"/>
      <c r="QQO285" s="755"/>
      <c r="QQP285" s="755"/>
      <c r="QQQ285" s="755"/>
      <c r="QQR285" s="755"/>
      <c r="QQS285" s="755"/>
      <c r="QQT285" s="755"/>
      <c r="QQU285" s="755"/>
      <c r="QQV285" s="755"/>
      <c r="QQW285" s="755"/>
      <c r="QQX285" s="755"/>
      <c r="QQY285" s="755"/>
      <c r="QQZ285" s="755"/>
      <c r="QRA285" s="755"/>
      <c r="QRB285" s="755"/>
      <c r="QRC285" s="755"/>
      <c r="QRD285" s="755"/>
      <c r="QRE285" s="755"/>
      <c r="QRF285" s="755"/>
      <c r="QRG285" s="755"/>
      <c r="QRH285" s="755"/>
      <c r="QRI285" s="755"/>
      <c r="QRJ285" s="755"/>
      <c r="QRK285" s="755"/>
      <c r="QRL285" s="755"/>
      <c r="QRM285" s="755"/>
      <c r="QRN285" s="755"/>
      <c r="QRO285" s="755"/>
      <c r="QRP285" s="755"/>
      <c r="QRQ285" s="755"/>
      <c r="QRR285" s="755"/>
      <c r="QRS285" s="755"/>
      <c r="QRT285" s="755"/>
      <c r="QRU285" s="755"/>
      <c r="QRV285" s="755"/>
      <c r="QRW285" s="755"/>
      <c r="QRX285" s="755"/>
      <c r="QRY285" s="755"/>
      <c r="QRZ285" s="755"/>
      <c r="QSA285" s="755"/>
      <c r="QSB285" s="755"/>
      <c r="QSC285" s="755"/>
      <c r="QSD285" s="755"/>
      <c r="QSE285" s="755"/>
      <c r="QSF285" s="755"/>
      <c r="QSG285" s="755"/>
      <c r="QSH285" s="755"/>
      <c r="QSI285" s="755"/>
      <c r="QSJ285" s="755"/>
      <c r="QSK285" s="755"/>
      <c r="QSL285" s="755"/>
      <c r="QSM285" s="755"/>
      <c r="QSN285" s="755"/>
      <c r="QSO285" s="755"/>
      <c r="QSP285" s="755"/>
      <c r="QSQ285" s="755"/>
      <c r="QSR285" s="755"/>
      <c r="QSS285" s="755"/>
      <c r="QST285" s="755"/>
      <c r="QSU285" s="755"/>
      <c r="QSV285" s="755"/>
      <c r="QSW285" s="755"/>
      <c r="QSX285" s="755"/>
      <c r="QSY285" s="755"/>
      <c r="QSZ285" s="755"/>
      <c r="QTA285" s="755"/>
      <c r="QTB285" s="755"/>
      <c r="QTC285" s="755"/>
      <c r="QTD285" s="755"/>
      <c r="QTE285" s="755"/>
      <c r="QTF285" s="755"/>
      <c r="QTG285" s="755"/>
      <c r="QTH285" s="755"/>
      <c r="QTI285" s="755"/>
      <c r="QTJ285" s="755"/>
      <c r="QTK285" s="755"/>
      <c r="QTL285" s="755"/>
      <c r="QTM285" s="755"/>
      <c r="QTN285" s="755"/>
      <c r="QTO285" s="755"/>
      <c r="QTP285" s="755"/>
      <c r="QTQ285" s="755"/>
      <c r="QTR285" s="755"/>
      <c r="QTS285" s="755"/>
      <c r="QTT285" s="755"/>
      <c r="QTU285" s="755"/>
      <c r="QTV285" s="755"/>
      <c r="QTW285" s="755"/>
      <c r="QTX285" s="755"/>
      <c r="QTY285" s="755"/>
      <c r="QTZ285" s="755"/>
      <c r="QUA285" s="755"/>
      <c r="QUB285" s="755"/>
      <c r="QUC285" s="755"/>
      <c r="QUD285" s="755"/>
      <c r="QUE285" s="755"/>
      <c r="QUF285" s="755"/>
      <c r="QUG285" s="755"/>
      <c r="QUH285" s="755"/>
      <c r="QUI285" s="755"/>
      <c r="QUJ285" s="755"/>
      <c r="QUK285" s="755"/>
      <c r="QUL285" s="755"/>
      <c r="QUM285" s="755"/>
      <c r="QUN285" s="755"/>
      <c r="QUO285" s="755"/>
      <c r="QUP285" s="755"/>
      <c r="QUQ285" s="755"/>
      <c r="QUR285" s="755"/>
      <c r="QUS285" s="755"/>
      <c r="QUT285" s="755"/>
      <c r="QUU285" s="755"/>
      <c r="QUV285" s="755"/>
      <c r="QUW285" s="755"/>
      <c r="QUX285" s="755"/>
      <c r="QUY285" s="755"/>
      <c r="QUZ285" s="755"/>
      <c r="QVA285" s="755"/>
      <c r="QVB285" s="755"/>
      <c r="QVC285" s="755"/>
      <c r="QVD285" s="755"/>
      <c r="QVE285" s="755"/>
      <c r="QVF285" s="755"/>
      <c r="QVG285" s="755"/>
      <c r="QVH285" s="755"/>
      <c r="QVI285" s="755"/>
      <c r="QVJ285" s="755"/>
      <c r="QVK285" s="755"/>
      <c r="QVL285" s="755"/>
      <c r="QVM285" s="755"/>
      <c r="QVN285" s="755"/>
      <c r="QVO285" s="755"/>
      <c r="QVP285" s="755"/>
      <c r="QVQ285" s="755"/>
      <c r="QVR285" s="755"/>
      <c r="QVS285" s="755"/>
      <c r="QVT285" s="755"/>
      <c r="QVU285" s="755"/>
      <c r="QVV285" s="755"/>
      <c r="QVW285" s="755"/>
      <c r="QVX285" s="755"/>
      <c r="QVY285" s="755"/>
      <c r="QVZ285" s="755"/>
      <c r="QWA285" s="755"/>
      <c r="QWB285" s="755"/>
      <c r="QWC285" s="755"/>
      <c r="QWD285" s="755"/>
      <c r="QWE285" s="755"/>
      <c r="QWF285" s="755"/>
      <c r="QWG285" s="755"/>
      <c r="QWH285" s="755"/>
      <c r="QWI285" s="755"/>
      <c r="QWJ285" s="755"/>
      <c r="QWK285" s="755"/>
      <c r="QWL285" s="755"/>
      <c r="QWM285" s="755"/>
      <c r="QWN285" s="755"/>
      <c r="QWO285" s="755"/>
      <c r="QWP285" s="755"/>
      <c r="QWQ285" s="755"/>
      <c r="QWR285" s="755"/>
      <c r="QWS285" s="755"/>
      <c r="QWT285" s="755"/>
      <c r="QWU285" s="755"/>
      <c r="QWV285" s="755"/>
      <c r="QWW285" s="755"/>
      <c r="QWX285" s="755"/>
      <c r="QWY285" s="755"/>
      <c r="QWZ285" s="755"/>
      <c r="QXA285" s="755"/>
      <c r="QXB285" s="755"/>
      <c r="QXC285" s="755"/>
      <c r="QXD285" s="755"/>
      <c r="QXE285" s="755"/>
      <c r="QXF285" s="755"/>
      <c r="QXG285" s="755"/>
      <c r="QXH285" s="755"/>
      <c r="QXI285" s="755"/>
      <c r="QXJ285" s="755"/>
      <c r="QXK285" s="755"/>
      <c r="QXL285" s="755"/>
      <c r="QXM285" s="755"/>
      <c r="QXN285" s="755"/>
      <c r="QXO285" s="755"/>
      <c r="QXP285" s="755"/>
      <c r="QXQ285" s="755"/>
      <c r="QXR285" s="755"/>
      <c r="QXS285" s="755"/>
      <c r="QXT285" s="755"/>
      <c r="QXU285" s="755"/>
      <c r="QXV285" s="755"/>
      <c r="QXW285" s="755"/>
      <c r="QXX285" s="755"/>
      <c r="QXY285" s="755"/>
      <c r="QXZ285" s="755"/>
      <c r="QYA285" s="755"/>
      <c r="QYB285" s="755"/>
      <c r="QYC285" s="755"/>
      <c r="QYD285" s="755"/>
      <c r="QYE285" s="755"/>
      <c r="QYF285" s="755"/>
      <c r="QYG285" s="755"/>
      <c r="QYH285" s="755"/>
      <c r="QYI285" s="755"/>
      <c r="QYJ285" s="755"/>
      <c r="QYK285" s="755"/>
      <c r="QYL285" s="755"/>
      <c r="QYM285" s="755"/>
      <c r="QYN285" s="755"/>
      <c r="QYO285" s="755"/>
      <c r="QYP285" s="755"/>
      <c r="QYQ285" s="755"/>
      <c r="QYR285" s="755"/>
      <c r="QYS285" s="755"/>
      <c r="QYT285" s="755"/>
      <c r="QYU285" s="755"/>
      <c r="QYV285" s="755"/>
      <c r="QYW285" s="755"/>
      <c r="QYX285" s="755"/>
      <c r="QYY285" s="755"/>
      <c r="QYZ285" s="755"/>
      <c r="QZA285" s="755"/>
      <c r="QZB285" s="755"/>
      <c r="QZC285" s="755"/>
      <c r="QZD285" s="755"/>
      <c r="QZE285" s="755"/>
      <c r="QZF285" s="755"/>
      <c r="QZG285" s="755"/>
      <c r="QZH285" s="755"/>
      <c r="QZI285" s="755"/>
      <c r="QZJ285" s="755"/>
      <c r="QZK285" s="755"/>
      <c r="QZL285" s="755"/>
      <c r="QZM285" s="755"/>
      <c r="QZN285" s="755"/>
      <c r="QZO285" s="755"/>
      <c r="QZP285" s="755"/>
      <c r="QZQ285" s="755"/>
      <c r="QZR285" s="755"/>
      <c r="QZS285" s="755"/>
      <c r="QZT285" s="755"/>
      <c r="QZU285" s="755"/>
      <c r="QZV285" s="755"/>
      <c r="QZW285" s="755"/>
      <c r="QZX285" s="755"/>
      <c r="QZY285" s="755"/>
      <c r="QZZ285" s="755"/>
      <c r="RAA285" s="755"/>
      <c r="RAB285" s="755"/>
      <c r="RAC285" s="755"/>
      <c r="RAD285" s="755"/>
      <c r="RAE285" s="755"/>
      <c r="RAF285" s="755"/>
      <c r="RAG285" s="755"/>
      <c r="RAH285" s="755"/>
      <c r="RAI285" s="755"/>
      <c r="RAJ285" s="755"/>
      <c r="RAK285" s="755"/>
      <c r="RAL285" s="755"/>
      <c r="RAM285" s="755"/>
      <c r="RAN285" s="755"/>
      <c r="RAO285" s="755"/>
      <c r="RAP285" s="755"/>
      <c r="RAQ285" s="755"/>
      <c r="RAR285" s="755"/>
      <c r="RAS285" s="755"/>
      <c r="RAT285" s="755"/>
      <c r="RAU285" s="755"/>
      <c r="RAV285" s="755"/>
      <c r="RAW285" s="755"/>
      <c r="RAX285" s="755"/>
      <c r="RAY285" s="755"/>
      <c r="RAZ285" s="755"/>
      <c r="RBA285" s="755"/>
      <c r="RBB285" s="755"/>
      <c r="RBC285" s="755"/>
      <c r="RBD285" s="755"/>
      <c r="RBE285" s="755"/>
      <c r="RBF285" s="755"/>
      <c r="RBG285" s="755"/>
      <c r="RBH285" s="755"/>
      <c r="RBI285" s="755"/>
      <c r="RBJ285" s="755"/>
      <c r="RBK285" s="755"/>
      <c r="RBL285" s="755"/>
      <c r="RBM285" s="755"/>
      <c r="RBN285" s="755"/>
      <c r="RBO285" s="755"/>
      <c r="RBP285" s="755"/>
      <c r="RBQ285" s="755"/>
      <c r="RBR285" s="755"/>
      <c r="RBS285" s="755"/>
      <c r="RBT285" s="755"/>
      <c r="RBU285" s="755"/>
      <c r="RBV285" s="755"/>
      <c r="RBW285" s="755"/>
      <c r="RBX285" s="755"/>
      <c r="RBY285" s="755"/>
      <c r="RBZ285" s="755"/>
      <c r="RCA285" s="755"/>
      <c r="RCB285" s="755"/>
      <c r="RCC285" s="755"/>
      <c r="RCD285" s="755"/>
      <c r="RCE285" s="755"/>
      <c r="RCF285" s="755"/>
      <c r="RCG285" s="755"/>
      <c r="RCH285" s="755"/>
      <c r="RCI285" s="755"/>
      <c r="RCJ285" s="755"/>
      <c r="RCK285" s="755"/>
      <c r="RCL285" s="755"/>
      <c r="RCM285" s="755"/>
      <c r="RCN285" s="755"/>
      <c r="RCO285" s="755"/>
      <c r="RCP285" s="755"/>
      <c r="RCQ285" s="755"/>
      <c r="RCR285" s="755"/>
      <c r="RCS285" s="755"/>
      <c r="RCT285" s="755"/>
      <c r="RCU285" s="755"/>
      <c r="RCV285" s="755"/>
      <c r="RCW285" s="755"/>
      <c r="RCX285" s="755"/>
      <c r="RCY285" s="755"/>
      <c r="RCZ285" s="755"/>
      <c r="RDA285" s="755"/>
      <c r="RDB285" s="755"/>
      <c r="RDC285" s="755"/>
      <c r="RDD285" s="755"/>
      <c r="RDE285" s="755"/>
      <c r="RDF285" s="755"/>
      <c r="RDG285" s="755"/>
      <c r="RDH285" s="755"/>
      <c r="RDI285" s="755"/>
      <c r="RDJ285" s="755"/>
      <c r="RDK285" s="755"/>
      <c r="RDL285" s="755"/>
      <c r="RDM285" s="755"/>
      <c r="RDN285" s="755"/>
      <c r="RDO285" s="755"/>
      <c r="RDP285" s="755"/>
      <c r="RDQ285" s="755"/>
      <c r="RDR285" s="755"/>
      <c r="RDS285" s="755"/>
      <c r="RDT285" s="755"/>
      <c r="RDU285" s="755"/>
      <c r="RDV285" s="755"/>
      <c r="RDW285" s="755"/>
      <c r="RDX285" s="755"/>
      <c r="RDY285" s="755"/>
      <c r="RDZ285" s="755"/>
      <c r="REA285" s="755"/>
      <c r="REB285" s="755"/>
      <c r="REC285" s="755"/>
      <c r="RED285" s="755"/>
      <c r="REE285" s="755"/>
      <c r="REF285" s="755"/>
      <c r="REG285" s="755"/>
      <c r="REH285" s="755"/>
      <c r="REI285" s="755"/>
      <c r="REJ285" s="755"/>
      <c r="REK285" s="755"/>
      <c r="REL285" s="755"/>
      <c r="REM285" s="755"/>
      <c r="REN285" s="755"/>
      <c r="REO285" s="755"/>
      <c r="REP285" s="755"/>
      <c r="REQ285" s="755"/>
      <c r="RER285" s="755"/>
      <c r="RES285" s="755"/>
      <c r="RET285" s="755"/>
      <c r="REU285" s="755"/>
      <c r="REV285" s="755"/>
      <c r="REW285" s="755"/>
      <c r="REX285" s="755"/>
      <c r="REY285" s="755"/>
      <c r="REZ285" s="755"/>
      <c r="RFA285" s="755"/>
      <c r="RFB285" s="755"/>
      <c r="RFC285" s="755"/>
      <c r="RFD285" s="755"/>
      <c r="RFE285" s="755"/>
      <c r="RFF285" s="755"/>
      <c r="RFG285" s="755"/>
      <c r="RFH285" s="755"/>
      <c r="RFI285" s="755"/>
      <c r="RFJ285" s="755"/>
      <c r="RFK285" s="755"/>
      <c r="RFL285" s="755"/>
      <c r="RFM285" s="755"/>
      <c r="RFN285" s="755"/>
      <c r="RFO285" s="755"/>
      <c r="RFP285" s="755"/>
      <c r="RFQ285" s="755"/>
      <c r="RFR285" s="755"/>
      <c r="RFS285" s="755"/>
      <c r="RFT285" s="755"/>
      <c r="RFU285" s="755"/>
      <c r="RFV285" s="755"/>
      <c r="RFW285" s="755"/>
      <c r="RFX285" s="755"/>
      <c r="RFY285" s="755"/>
      <c r="RFZ285" s="755"/>
      <c r="RGA285" s="755"/>
      <c r="RGB285" s="755"/>
      <c r="RGC285" s="755"/>
      <c r="RGD285" s="755"/>
      <c r="RGE285" s="755"/>
      <c r="RGF285" s="755"/>
      <c r="RGG285" s="755"/>
      <c r="RGH285" s="755"/>
      <c r="RGI285" s="755"/>
      <c r="RGJ285" s="755"/>
      <c r="RGK285" s="755"/>
      <c r="RGL285" s="755"/>
      <c r="RGM285" s="755"/>
      <c r="RGN285" s="755"/>
      <c r="RGO285" s="755"/>
      <c r="RGP285" s="755"/>
      <c r="RGQ285" s="755"/>
      <c r="RGR285" s="755"/>
      <c r="RGS285" s="755"/>
      <c r="RGT285" s="755"/>
      <c r="RGU285" s="755"/>
      <c r="RGV285" s="755"/>
      <c r="RGW285" s="755"/>
      <c r="RGX285" s="755"/>
      <c r="RGY285" s="755"/>
      <c r="RGZ285" s="755"/>
      <c r="RHA285" s="755"/>
      <c r="RHB285" s="755"/>
      <c r="RHC285" s="755"/>
      <c r="RHD285" s="755"/>
      <c r="RHE285" s="755"/>
      <c r="RHF285" s="755"/>
      <c r="RHG285" s="755"/>
      <c r="RHH285" s="755"/>
      <c r="RHI285" s="755"/>
      <c r="RHJ285" s="755"/>
      <c r="RHK285" s="755"/>
      <c r="RHL285" s="755"/>
      <c r="RHM285" s="755"/>
      <c r="RHN285" s="755"/>
      <c r="RHO285" s="755"/>
      <c r="RHP285" s="755"/>
      <c r="RHQ285" s="755"/>
      <c r="RHR285" s="755"/>
      <c r="RHS285" s="755"/>
      <c r="RHT285" s="755"/>
      <c r="RHU285" s="755"/>
      <c r="RHV285" s="755"/>
      <c r="RHW285" s="755"/>
      <c r="RHX285" s="755"/>
      <c r="RHY285" s="755"/>
      <c r="RHZ285" s="755"/>
      <c r="RIA285" s="755"/>
      <c r="RIB285" s="755"/>
      <c r="RIC285" s="755"/>
      <c r="RID285" s="755"/>
      <c r="RIE285" s="755"/>
      <c r="RIF285" s="755"/>
      <c r="RIG285" s="755"/>
      <c r="RIH285" s="755"/>
      <c r="RII285" s="755"/>
      <c r="RIJ285" s="755"/>
      <c r="RIK285" s="755"/>
      <c r="RIL285" s="755"/>
      <c r="RIM285" s="755"/>
      <c r="RIN285" s="755"/>
      <c r="RIO285" s="755"/>
      <c r="RIP285" s="755"/>
      <c r="RIQ285" s="755"/>
      <c r="RIR285" s="755"/>
      <c r="RIS285" s="755"/>
      <c r="RIT285" s="755"/>
      <c r="RIU285" s="755"/>
      <c r="RIV285" s="755"/>
      <c r="RIW285" s="755"/>
      <c r="RIX285" s="755"/>
      <c r="RIY285" s="755"/>
      <c r="RIZ285" s="755"/>
      <c r="RJA285" s="755"/>
      <c r="RJB285" s="755"/>
      <c r="RJC285" s="755"/>
      <c r="RJD285" s="755"/>
      <c r="RJE285" s="755"/>
      <c r="RJF285" s="755"/>
      <c r="RJG285" s="755"/>
      <c r="RJH285" s="755"/>
      <c r="RJI285" s="755"/>
      <c r="RJJ285" s="755"/>
      <c r="RJK285" s="755"/>
      <c r="RJL285" s="755"/>
      <c r="RJM285" s="755"/>
      <c r="RJN285" s="755"/>
      <c r="RJO285" s="755"/>
      <c r="RJP285" s="755"/>
      <c r="RJQ285" s="755"/>
      <c r="RJR285" s="755"/>
      <c r="RJS285" s="755"/>
      <c r="RJT285" s="755"/>
      <c r="RJU285" s="755"/>
      <c r="RJV285" s="755"/>
      <c r="RJW285" s="755"/>
      <c r="RJX285" s="755"/>
      <c r="RJY285" s="755"/>
      <c r="RJZ285" s="755"/>
      <c r="RKA285" s="755"/>
      <c r="RKB285" s="755"/>
      <c r="RKC285" s="755"/>
      <c r="RKD285" s="755"/>
      <c r="RKE285" s="755"/>
      <c r="RKF285" s="755"/>
      <c r="RKG285" s="755"/>
      <c r="RKH285" s="755"/>
      <c r="RKI285" s="755"/>
      <c r="RKJ285" s="755"/>
      <c r="RKK285" s="755"/>
      <c r="RKL285" s="755"/>
      <c r="RKM285" s="755"/>
      <c r="RKN285" s="755"/>
      <c r="RKO285" s="755"/>
      <c r="RKP285" s="755"/>
      <c r="RKQ285" s="755"/>
      <c r="RKR285" s="755"/>
      <c r="RKS285" s="755"/>
      <c r="RKT285" s="755"/>
      <c r="RKU285" s="755"/>
      <c r="RKV285" s="755"/>
      <c r="RKW285" s="755"/>
      <c r="RKX285" s="755"/>
      <c r="RKY285" s="755"/>
      <c r="RKZ285" s="755"/>
      <c r="RLA285" s="755"/>
      <c r="RLB285" s="755"/>
      <c r="RLC285" s="755"/>
      <c r="RLD285" s="755"/>
      <c r="RLE285" s="755"/>
      <c r="RLF285" s="755"/>
      <c r="RLG285" s="755"/>
      <c r="RLH285" s="755"/>
      <c r="RLI285" s="755"/>
      <c r="RLJ285" s="755"/>
      <c r="RLK285" s="755"/>
      <c r="RLL285" s="755"/>
      <c r="RLM285" s="755"/>
      <c r="RLN285" s="755"/>
      <c r="RLO285" s="755"/>
      <c r="RLP285" s="755"/>
      <c r="RLQ285" s="755"/>
      <c r="RLR285" s="755"/>
      <c r="RLS285" s="755"/>
      <c r="RLT285" s="755"/>
      <c r="RLU285" s="755"/>
      <c r="RLV285" s="755"/>
      <c r="RLW285" s="755"/>
      <c r="RLX285" s="755"/>
      <c r="RLY285" s="755"/>
      <c r="RLZ285" s="755"/>
      <c r="RMA285" s="755"/>
      <c r="RMB285" s="755"/>
      <c r="RMC285" s="755"/>
      <c r="RMD285" s="755"/>
      <c r="RME285" s="755"/>
      <c r="RMF285" s="755"/>
      <c r="RMG285" s="755"/>
      <c r="RMH285" s="755"/>
      <c r="RMI285" s="755"/>
      <c r="RMJ285" s="755"/>
      <c r="RMK285" s="755"/>
      <c r="RML285" s="755"/>
      <c r="RMM285" s="755"/>
      <c r="RMN285" s="755"/>
      <c r="RMO285" s="755"/>
      <c r="RMP285" s="755"/>
      <c r="RMQ285" s="755"/>
      <c r="RMR285" s="755"/>
      <c r="RMS285" s="755"/>
      <c r="RMT285" s="755"/>
      <c r="RMU285" s="755"/>
      <c r="RMV285" s="755"/>
      <c r="RMW285" s="755"/>
      <c r="RMX285" s="755"/>
      <c r="RMY285" s="755"/>
      <c r="RMZ285" s="755"/>
      <c r="RNA285" s="755"/>
      <c r="RNB285" s="755"/>
      <c r="RNC285" s="755"/>
      <c r="RND285" s="755"/>
      <c r="RNE285" s="755"/>
      <c r="RNF285" s="755"/>
      <c r="RNG285" s="755"/>
      <c r="RNH285" s="755"/>
      <c r="RNI285" s="755"/>
      <c r="RNJ285" s="755"/>
      <c r="RNK285" s="755"/>
      <c r="RNL285" s="755"/>
      <c r="RNM285" s="755"/>
      <c r="RNN285" s="755"/>
      <c r="RNO285" s="755"/>
      <c r="RNP285" s="755"/>
      <c r="RNQ285" s="755"/>
      <c r="RNR285" s="755"/>
      <c r="RNS285" s="755"/>
      <c r="RNT285" s="755"/>
      <c r="RNU285" s="755"/>
      <c r="RNV285" s="755"/>
      <c r="RNW285" s="755"/>
      <c r="RNX285" s="755"/>
      <c r="RNY285" s="755"/>
      <c r="RNZ285" s="755"/>
      <c r="ROA285" s="755"/>
      <c r="ROB285" s="755"/>
      <c r="ROC285" s="755"/>
      <c r="ROD285" s="755"/>
      <c r="ROE285" s="755"/>
      <c r="ROF285" s="755"/>
      <c r="ROG285" s="755"/>
      <c r="ROH285" s="755"/>
      <c r="ROI285" s="755"/>
      <c r="ROJ285" s="755"/>
      <c r="ROK285" s="755"/>
      <c r="ROL285" s="755"/>
      <c r="ROM285" s="755"/>
      <c r="RON285" s="755"/>
      <c r="ROO285" s="755"/>
      <c r="ROP285" s="755"/>
      <c r="ROQ285" s="755"/>
      <c r="ROR285" s="755"/>
      <c r="ROS285" s="755"/>
      <c r="ROT285" s="755"/>
      <c r="ROU285" s="755"/>
      <c r="ROV285" s="755"/>
      <c r="ROW285" s="755"/>
      <c r="ROX285" s="755"/>
      <c r="ROY285" s="755"/>
      <c r="ROZ285" s="755"/>
      <c r="RPA285" s="755"/>
      <c r="RPB285" s="755"/>
      <c r="RPC285" s="755"/>
      <c r="RPD285" s="755"/>
      <c r="RPE285" s="755"/>
      <c r="RPF285" s="755"/>
      <c r="RPG285" s="755"/>
      <c r="RPH285" s="755"/>
      <c r="RPI285" s="755"/>
      <c r="RPJ285" s="755"/>
      <c r="RPK285" s="755"/>
      <c r="RPL285" s="755"/>
      <c r="RPM285" s="755"/>
      <c r="RPN285" s="755"/>
      <c r="RPO285" s="755"/>
      <c r="RPP285" s="755"/>
      <c r="RPQ285" s="755"/>
      <c r="RPR285" s="755"/>
      <c r="RPS285" s="755"/>
      <c r="RPT285" s="755"/>
      <c r="RPU285" s="755"/>
      <c r="RPV285" s="755"/>
      <c r="RPW285" s="755"/>
      <c r="RPX285" s="755"/>
      <c r="RPY285" s="755"/>
      <c r="RPZ285" s="755"/>
      <c r="RQA285" s="755"/>
      <c r="RQB285" s="755"/>
      <c r="RQC285" s="755"/>
      <c r="RQD285" s="755"/>
      <c r="RQE285" s="755"/>
      <c r="RQF285" s="755"/>
      <c r="RQG285" s="755"/>
      <c r="RQH285" s="755"/>
      <c r="RQI285" s="755"/>
      <c r="RQJ285" s="755"/>
      <c r="RQK285" s="755"/>
      <c r="RQL285" s="755"/>
      <c r="RQM285" s="755"/>
      <c r="RQN285" s="755"/>
      <c r="RQO285" s="755"/>
      <c r="RQP285" s="755"/>
      <c r="RQQ285" s="755"/>
      <c r="RQR285" s="755"/>
      <c r="RQS285" s="755"/>
      <c r="RQT285" s="755"/>
      <c r="RQU285" s="755"/>
      <c r="RQV285" s="755"/>
      <c r="RQW285" s="755"/>
      <c r="RQX285" s="755"/>
      <c r="RQY285" s="755"/>
      <c r="RQZ285" s="755"/>
      <c r="RRA285" s="755"/>
      <c r="RRB285" s="755"/>
      <c r="RRC285" s="755"/>
      <c r="RRD285" s="755"/>
      <c r="RRE285" s="755"/>
      <c r="RRF285" s="755"/>
      <c r="RRG285" s="755"/>
      <c r="RRH285" s="755"/>
      <c r="RRI285" s="755"/>
      <c r="RRJ285" s="755"/>
      <c r="RRK285" s="755"/>
      <c r="RRL285" s="755"/>
      <c r="RRM285" s="755"/>
      <c r="RRN285" s="755"/>
      <c r="RRO285" s="755"/>
      <c r="RRP285" s="755"/>
      <c r="RRQ285" s="755"/>
      <c r="RRR285" s="755"/>
      <c r="RRS285" s="755"/>
      <c r="RRT285" s="755"/>
      <c r="RRU285" s="755"/>
      <c r="RRV285" s="755"/>
      <c r="RRW285" s="755"/>
      <c r="RRX285" s="755"/>
      <c r="RRY285" s="755"/>
      <c r="RRZ285" s="755"/>
      <c r="RSA285" s="755"/>
      <c r="RSB285" s="755"/>
      <c r="RSC285" s="755"/>
      <c r="RSD285" s="755"/>
      <c r="RSE285" s="755"/>
      <c r="RSF285" s="755"/>
      <c r="RSG285" s="755"/>
      <c r="RSH285" s="755"/>
      <c r="RSI285" s="755"/>
      <c r="RSJ285" s="755"/>
      <c r="RSK285" s="755"/>
      <c r="RSL285" s="755"/>
      <c r="RSM285" s="755"/>
      <c r="RSN285" s="755"/>
      <c r="RSO285" s="755"/>
      <c r="RSP285" s="755"/>
      <c r="RSQ285" s="755"/>
      <c r="RSR285" s="755"/>
      <c r="RSS285" s="755"/>
      <c r="RST285" s="755"/>
      <c r="RSU285" s="755"/>
      <c r="RSV285" s="755"/>
      <c r="RSW285" s="755"/>
      <c r="RSX285" s="755"/>
      <c r="RSY285" s="755"/>
      <c r="RSZ285" s="755"/>
      <c r="RTA285" s="755"/>
      <c r="RTB285" s="755"/>
      <c r="RTC285" s="755"/>
      <c r="RTD285" s="755"/>
      <c r="RTE285" s="755"/>
      <c r="RTF285" s="755"/>
      <c r="RTG285" s="755"/>
      <c r="RTH285" s="755"/>
      <c r="RTI285" s="755"/>
      <c r="RTJ285" s="755"/>
      <c r="RTK285" s="755"/>
      <c r="RTL285" s="755"/>
      <c r="RTM285" s="755"/>
      <c r="RTN285" s="755"/>
      <c r="RTO285" s="755"/>
      <c r="RTP285" s="755"/>
      <c r="RTQ285" s="755"/>
      <c r="RTR285" s="755"/>
      <c r="RTS285" s="755"/>
      <c r="RTT285" s="755"/>
      <c r="RTU285" s="755"/>
      <c r="RTV285" s="755"/>
      <c r="RTW285" s="755"/>
      <c r="RTX285" s="755"/>
      <c r="RTY285" s="755"/>
      <c r="RTZ285" s="755"/>
      <c r="RUA285" s="755"/>
      <c r="RUB285" s="755"/>
      <c r="RUC285" s="755"/>
      <c r="RUD285" s="755"/>
      <c r="RUE285" s="755"/>
      <c r="RUF285" s="755"/>
      <c r="RUG285" s="755"/>
      <c r="RUH285" s="755"/>
      <c r="RUI285" s="755"/>
      <c r="RUJ285" s="755"/>
      <c r="RUK285" s="755"/>
      <c r="RUL285" s="755"/>
      <c r="RUM285" s="755"/>
      <c r="RUN285" s="755"/>
      <c r="RUO285" s="755"/>
      <c r="RUP285" s="755"/>
      <c r="RUQ285" s="755"/>
      <c r="RUR285" s="755"/>
      <c r="RUS285" s="755"/>
      <c r="RUT285" s="755"/>
      <c r="RUU285" s="755"/>
      <c r="RUV285" s="755"/>
      <c r="RUW285" s="755"/>
      <c r="RUX285" s="755"/>
      <c r="RUY285" s="755"/>
      <c r="RUZ285" s="755"/>
      <c r="RVA285" s="755"/>
      <c r="RVB285" s="755"/>
      <c r="RVC285" s="755"/>
      <c r="RVD285" s="755"/>
      <c r="RVE285" s="755"/>
      <c r="RVF285" s="755"/>
      <c r="RVG285" s="755"/>
      <c r="RVH285" s="755"/>
      <c r="RVI285" s="755"/>
      <c r="RVJ285" s="755"/>
      <c r="RVK285" s="755"/>
      <c r="RVL285" s="755"/>
      <c r="RVM285" s="755"/>
      <c r="RVN285" s="755"/>
      <c r="RVO285" s="755"/>
      <c r="RVP285" s="755"/>
      <c r="RVQ285" s="755"/>
      <c r="RVR285" s="755"/>
      <c r="RVS285" s="755"/>
      <c r="RVT285" s="755"/>
      <c r="RVU285" s="755"/>
      <c r="RVV285" s="755"/>
      <c r="RVW285" s="755"/>
      <c r="RVX285" s="755"/>
      <c r="RVY285" s="755"/>
      <c r="RVZ285" s="755"/>
      <c r="RWA285" s="755"/>
      <c r="RWB285" s="755"/>
      <c r="RWC285" s="755"/>
      <c r="RWD285" s="755"/>
      <c r="RWE285" s="755"/>
      <c r="RWF285" s="755"/>
      <c r="RWG285" s="755"/>
      <c r="RWH285" s="755"/>
      <c r="RWI285" s="755"/>
      <c r="RWJ285" s="755"/>
      <c r="RWK285" s="755"/>
      <c r="RWL285" s="755"/>
      <c r="RWM285" s="755"/>
      <c r="RWN285" s="755"/>
      <c r="RWO285" s="755"/>
      <c r="RWP285" s="755"/>
      <c r="RWQ285" s="755"/>
      <c r="RWR285" s="755"/>
      <c r="RWS285" s="755"/>
      <c r="RWT285" s="755"/>
      <c r="RWU285" s="755"/>
      <c r="RWV285" s="755"/>
      <c r="RWW285" s="755"/>
      <c r="RWX285" s="755"/>
      <c r="RWY285" s="755"/>
      <c r="RWZ285" s="755"/>
      <c r="RXA285" s="755"/>
      <c r="RXB285" s="755"/>
      <c r="RXC285" s="755"/>
      <c r="RXD285" s="755"/>
      <c r="RXE285" s="755"/>
      <c r="RXF285" s="755"/>
      <c r="RXG285" s="755"/>
      <c r="RXH285" s="755"/>
      <c r="RXI285" s="755"/>
      <c r="RXJ285" s="755"/>
      <c r="RXK285" s="755"/>
      <c r="RXL285" s="755"/>
      <c r="RXM285" s="755"/>
      <c r="RXN285" s="755"/>
      <c r="RXO285" s="755"/>
      <c r="RXP285" s="755"/>
      <c r="RXQ285" s="755"/>
      <c r="RXR285" s="755"/>
      <c r="RXS285" s="755"/>
      <c r="RXT285" s="755"/>
      <c r="RXU285" s="755"/>
      <c r="RXV285" s="755"/>
      <c r="RXW285" s="755"/>
      <c r="RXX285" s="755"/>
      <c r="RXY285" s="755"/>
      <c r="RXZ285" s="755"/>
      <c r="RYA285" s="755"/>
      <c r="RYB285" s="755"/>
      <c r="RYC285" s="755"/>
      <c r="RYD285" s="755"/>
      <c r="RYE285" s="755"/>
      <c r="RYF285" s="755"/>
      <c r="RYG285" s="755"/>
      <c r="RYH285" s="755"/>
      <c r="RYI285" s="755"/>
      <c r="RYJ285" s="755"/>
      <c r="RYK285" s="755"/>
      <c r="RYL285" s="755"/>
      <c r="RYM285" s="755"/>
      <c r="RYN285" s="755"/>
      <c r="RYO285" s="755"/>
      <c r="RYP285" s="755"/>
      <c r="RYQ285" s="755"/>
      <c r="RYR285" s="755"/>
      <c r="RYS285" s="755"/>
      <c r="RYT285" s="755"/>
      <c r="RYU285" s="755"/>
      <c r="RYV285" s="755"/>
      <c r="RYW285" s="755"/>
      <c r="RYX285" s="755"/>
      <c r="RYY285" s="755"/>
      <c r="RYZ285" s="755"/>
      <c r="RZA285" s="755"/>
      <c r="RZB285" s="755"/>
      <c r="RZC285" s="755"/>
      <c r="RZD285" s="755"/>
      <c r="RZE285" s="755"/>
      <c r="RZF285" s="755"/>
      <c r="RZG285" s="755"/>
      <c r="RZH285" s="755"/>
      <c r="RZI285" s="755"/>
      <c r="RZJ285" s="755"/>
      <c r="RZK285" s="755"/>
      <c r="RZL285" s="755"/>
      <c r="RZM285" s="755"/>
      <c r="RZN285" s="755"/>
      <c r="RZO285" s="755"/>
      <c r="RZP285" s="755"/>
      <c r="RZQ285" s="755"/>
      <c r="RZR285" s="755"/>
      <c r="RZS285" s="755"/>
      <c r="RZT285" s="755"/>
      <c r="RZU285" s="755"/>
      <c r="RZV285" s="755"/>
      <c r="RZW285" s="755"/>
      <c r="RZX285" s="755"/>
      <c r="RZY285" s="755"/>
      <c r="RZZ285" s="755"/>
      <c r="SAA285" s="755"/>
      <c r="SAB285" s="755"/>
      <c r="SAC285" s="755"/>
      <c r="SAD285" s="755"/>
      <c r="SAE285" s="755"/>
      <c r="SAF285" s="755"/>
      <c r="SAG285" s="755"/>
      <c r="SAH285" s="755"/>
      <c r="SAI285" s="755"/>
      <c r="SAJ285" s="755"/>
      <c r="SAK285" s="755"/>
      <c r="SAL285" s="755"/>
      <c r="SAM285" s="755"/>
      <c r="SAN285" s="755"/>
      <c r="SAO285" s="755"/>
      <c r="SAP285" s="755"/>
      <c r="SAQ285" s="755"/>
      <c r="SAR285" s="755"/>
      <c r="SAS285" s="755"/>
      <c r="SAT285" s="755"/>
      <c r="SAU285" s="755"/>
      <c r="SAV285" s="755"/>
      <c r="SAW285" s="755"/>
      <c r="SAX285" s="755"/>
      <c r="SAY285" s="755"/>
      <c r="SAZ285" s="755"/>
      <c r="SBA285" s="755"/>
      <c r="SBB285" s="755"/>
      <c r="SBC285" s="755"/>
      <c r="SBD285" s="755"/>
      <c r="SBE285" s="755"/>
      <c r="SBF285" s="755"/>
      <c r="SBG285" s="755"/>
      <c r="SBH285" s="755"/>
      <c r="SBI285" s="755"/>
      <c r="SBJ285" s="755"/>
      <c r="SBK285" s="755"/>
      <c r="SBL285" s="755"/>
      <c r="SBM285" s="755"/>
      <c r="SBN285" s="755"/>
      <c r="SBO285" s="755"/>
      <c r="SBP285" s="755"/>
      <c r="SBQ285" s="755"/>
      <c r="SBR285" s="755"/>
      <c r="SBS285" s="755"/>
      <c r="SBT285" s="755"/>
      <c r="SBU285" s="755"/>
      <c r="SBV285" s="755"/>
      <c r="SBW285" s="755"/>
      <c r="SBX285" s="755"/>
      <c r="SBY285" s="755"/>
      <c r="SBZ285" s="755"/>
      <c r="SCA285" s="755"/>
      <c r="SCB285" s="755"/>
      <c r="SCC285" s="755"/>
      <c r="SCD285" s="755"/>
      <c r="SCE285" s="755"/>
      <c r="SCF285" s="755"/>
      <c r="SCG285" s="755"/>
      <c r="SCH285" s="755"/>
      <c r="SCI285" s="755"/>
      <c r="SCJ285" s="755"/>
      <c r="SCK285" s="755"/>
      <c r="SCL285" s="755"/>
      <c r="SCM285" s="755"/>
      <c r="SCN285" s="755"/>
      <c r="SCO285" s="755"/>
      <c r="SCP285" s="755"/>
      <c r="SCQ285" s="755"/>
      <c r="SCR285" s="755"/>
      <c r="SCS285" s="755"/>
      <c r="SCT285" s="755"/>
      <c r="SCU285" s="755"/>
      <c r="SCV285" s="755"/>
      <c r="SCW285" s="755"/>
      <c r="SCX285" s="755"/>
      <c r="SCY285" s="755"/>
      <c r="SCZ285" s="755"/>
      <c r="SDA285" s="755"/>
      <c r="SDB285" s="755"/>
      <c r="SDC285" s="755"/>
      <c r="SDD285" s="755"/>
      <c r="SDE285" s="755"/>
      <c r="SDF285" s="755"/>
      <c r="SDG285" s="755"/>
      <c r="SDH285" s="755"/>
      <c r="SDI285" s="755"/>
      <c r="SDJ285" s="755"/>
      <c r="SDK285" s="755"/>
      <c r="SDL285" s="755"/>
      <c r="SDM285" s="755"/>
      <c r="SDN285" s="755"/>
      <c r="SDO285" s="755"/>
      <c r="SDP285" s="755"/>
      <c r="SDQ285" s="755"/>
      <c r="SDR285" s="755"/>
      <c r="SDS285" s="755"/>
      <c r="SDT285" s="755"/>
      <c r="SDU285" s="755"/>
      <c r="SDV285" s="755"/>
      <c r="SDW285" s="755"/>
      <c r="SDX285" s="755"/>
      <c r="SDY285" s="755"/>
      <c r="SDZ285" s="755"/>
      <c r="SEA285" s="755"/>
      <c r="SEB285" s="755"/>
      <c r="SEC285" s="755"/>
      <c r="SED285" s="755"/>
      <c r="SEE285" s="755"/>
      <c r="SEF285" s="755"/>
      <c r="SEG285" s="755"/>
      <c r="SEH285" s="755"/>
      <c r="SEI285" s="755"/>
      <c r="SEJ285" s="755"/>
      <c r="SEK285" s="755"/>
      <c r="SEL285" s="755"/>
      <c r="SEM285" s="755"/>
      <c r="SEN285" s="755"/>
      <c r="SEO285" s="755"/>
      <c r="SEP285" s="755"/>
      <c r="SEQ285" s="755"/>
      <c r="SER285" s="755"/>
      <c r="SES285" s="755"/>
      <c r="SET285" s="755"/>
      <c r="SEU285" s="755"/>
      <c r="SEV285" s="755"/>
      <c r="SEW285" s="755"/>
      <c r="SEX285" s="755"/>
      <c r="SEY285" s="755"/>
      <c r="SEZ285" s="755"/>
      <c r="SFA285" s="755"/>
      <c r="SFB285" s="755"/>
      <c r="SFC285" s="755"/>
      <c r="SFD285" s="755"/>
      <c r="SFE285" s="755"/>
      <c r="SFF285" s="755"/>
      <c r="SFG285" s="755"/>
      <c r="SFH285" s="755"/>
      <c r="SFI285" s="755"/>
      <c r="SFJ285" s="755"/>
      <c r="SFK285" s="755"/>
      <c r="SFL285" s="755"/>
      <c r="SFM285" s="755"/>
      <c r="SFN285" s="755"/>
      <c r="SFO285" s="755"/>
      <c r="SFP285" s="755"/>
      <c r="SFQ285" s="755"/>
      <c r="SFR285" s="755"/>
      <c r="SFS285" s="755"/>
      <c r="SFT285" s="755"/>
      <c r="SFU285" s="755"/>
      <c r="SFV285" s="755"/>
      <c r="SFW285" s="755"/>
      <c r="SFX285" s="755"/>
      <c r="SFY285" s="755"/>
      <c r="SFZ285" s="755"/>
      <c r="SGA285" s="755"/>
      <c r="SGB285" s="755"/>
      <c r="SGC285" s="755"/>
      <c r="SGD285" s="755"/>
      <c r="SGE285" s="755"/>
      <c r="SGF285" s="755"/>
      <c r="SGG285" s="755"/>
      <c r="SGH285" s="755"/>
      <c r="SGI285" s="755"/>
      <c r="SGJ285" s="755"/>
      <c r="SGK285" s="755"/>
      <c r="SGL285" s="755"/>
      <c r="SGM285" s="755"/>
      <c r="SGN285" s="755"/>
      <c r="SGO285" s="755"/>
      <c r="SGP285" s="755"/>
      <c r="SGQ285" s="755"/>
      <c r="SGR285" s="755"/>
      <c r="SGS285" s="755"/>
      <c r="SGT285" s="755"/>
      <c r="SGU285" s="755"/>
      <c r="SGV285" s="755"/>
      <c r="SGW285" s="755"/>
      <c r="SGX285" s="755"/>
      <c r="SGY285" s="755"/>
      <c r="SGZ285" s="755"/>
      <c r="SHA285" s="755"/>
      <c r="SHB285" s="755"/>
      <c r="SHC285" s="755"/>
      <c r="SHD285" s="755"/>
      <c r="SHE285" s="755"/>
      <c r="SHF285" s="755"/>
      <c r="SHG285" s="755"/>
      <c r="SHH285" s="755"/>
      <c r="SHI285" s="755"/>
      <c r="SHJ285" s="755"/>
      <c r="SHK285" s="755"/>
      <c r="SHL285" s="755"/>
      <c r="SHM285" s="755"/>
      <c r="SHN285" s="755"/>
      <c r="SHO285" s="755"/>
      <c r="SHP285" s="755"/>
      <c r="SHQ285" s="755"/>
      <c r="SHR285" s="755"/>
      <c r="SHS285" s="755"/>
      <c r="SHT285" s="755"/>
      <c r="SHU285" s="755"/>
      <c r="SHV285" s="755"/>
      <c r="SHW285" s="755"/>
      <c r="SHX285" s="755"/>
      <c r="SHY285" s="755"/>
      <c r="SHZ285" s="755"/>
      <c r="SIA285" s="755"/>
      <c r="SIB285" s="755"/>
      <c r="SIC285" s="755"/>
      <c r="SID285" s="755"/>
      <c r="SIE285" s="755"/>
      <c r="SIF285" s="755"/>
      <c r="SIG285" s="755"/>
      <c r="SIH285" s="755"/>
      <c r="SII285" s="755"/>
      <c r="SIJ285" s="755"/>
      <c r="SIK285" s="755"/>
      <c r="SIL285" s="755"/>
      <c r="SIM285" s="755"/>
      <c r="SIN285" s="755"/>
      <c r="SIO285" s="755"/>
      <c r="SIP285" s="755"/>
      <c r="SIQ285" s="755"/>
      <c r="SIR285" s="755"/>
      <c r="SIS285" s="755"/>
      <c r="SIT285" s="755"/>
      <c r="SIU285" s="755"/>
      <c r="SIV285" s="755"/>
      <c r="SIW285" s="755"/>
      <c r="SIX285" s="755"/>
      <c r="SIY285" s="755"/>
      <c r="SIZ285" s="755"/>
      <c r="SJA285" s="755"/>
      <c r="SJB285" s="755"/>
      <c r="SJC285" s="755"/>
      <c r="SJD285" s="755"/>
      <c r="SJE285" s="755"/>
      <c r="SJF285" s="755"/>
      <c r="SJG285" s="755"/>
      <c r="SJH285" s="755"/>
      <c r="SJI285" s="755"/>
      <c r="SJJ285" s="755"/>
      <c r="SJK285" s="755"/>
      <c r="SJL285" s="755"/>
      <c r="SJM285" s="755"/>
      <c r="SJN285" s="755"/>
      <c r="SJO285" s="755"/>
      <c r="SJP285" s="755"/>
      <c r="SJQ285" s="755"/>
      <c r="SJR285" s="755"/>
      <c r="SJS285" s="755"/>
      <c r="SJT285" s="755"/>
      <c r="SJU285" s="755"/>
      <c r="SJV285" s="755"/>
      <c r="SJW285" s="755"/>
      <c r="SJX285" s="755"/>
      <c r="SJY285" s="755"/>
      <c r="SJZ285" s="755"/>
      <c r="SKA285" s="755"/>
      <c r="SKB285" s="755"/>
      <c r="SKC285" s="755"/>
      <c r="SKD285" s="755"/>
      <c r="SKE285" s="755"/>
      <c r="SKF285" s="755"/>
      <c r="SKG285" s="755"/>
      <c r="SKH285" s="755"/>
      <c r="SKI285" s="755"/>
      <c r="SKJ285" s="755"/>
      <c r="SKK285" s="755"/>
      <c r="SKL285" s="755"/>
      <c r="SKM285" s="755"/>
      <c r="SKN285" s="755"/>
      <c r="SKO285" s="755"/>
      <c r="SKP285" s="755"/>
      <c r="SKQ285" s="755"/>
      <c r="SKR285" s="755"/>
      <c r="SKS285" s="755"/>
      <c r="SKT285" s="755"/>
      <c r="SKU285" s="755"/>
      <c r="SKV285" s="755"/>
      <c r="SKW285" s="755"/>
      <c r="SKX285" s="755"/>
      <c r="SKY285" s="755"/>
      <c r="SKZ285" s="755"/>
      <c r="SLA285" s="755"/>
      <c r="SLB285" s="755"/>
      <c r="SLC285" s="755"/>
      <c r="SLD285" s="755"/>
      <c r="SLE285" s="755"/>
      <c r="SLF285" s="755"/>
      <c r="SLG285" s="755"/>
      <c r="SLH285" s="755"/>
      <c r="SLI285" s="755"/>
      <c r="SLJ285" s="755"/>
      <c r="SLK285" s="755"/>
      <c r="SLL285" s="755"/>
      <c r="SLM285" s="755"/>
      <c r="SLN285" s="755"/>
      <c r="SLO285" s="755"/>
      <c r="SLP285" s="755"/>
      <c r="SLQ285" s="755"/>
      <c r="SLR285" s="755"/>
      <c r="SLS285" s="755"/>
      <c r="SLT285" s="755"/>
      <c r="SLU285" s="755"/>
      <c r="SLV285" s="755"/>
      <c r="SLW285" s="755"/>
      <c r="SLX285" s="755"/>
      <c r="SLY285" s="755"/>
      <c r="SLZ285" s="755"/>
      <c r="SMA285" s="755"/>
      <c r="SMB285" s="755"/>
      <c r="SMC285" s="755"/>
      <c r="SMD285" s="755"/>
      <c r="SME285" s="755"/>
      <c r="SMF285" s="755"/>
      <c r="SMG285" s="755"/>
      <c r="SMH285" s="755"/>
      <c r="SMI285" s="755"/>
      <c r="SMJ285" s="755"/>
      <c r="SMK285" s="755"/>
      <c r="SML285" s="755"/>
      <c r="SMM285" s="755"/>
      <c r="SMN285" s="755"/>
      <c r="SMO285" s="755"/>
      <c r="SMP285" s="755"/>
      <c r="SMQ285" s="755"/>
      <c r="SMR285" s="755"/>
      <c r="SMS285" s="755"/>
      <c r="SMT285" s="755"/>
      <c r="SMU285" s="755"/>
      <c r="SMV285" s="755"/>
      <c r="SMW285" s="755"/>
      <c r="SMX285" s="755"/>
      <c r="SMY285" s="755"/>
      <c r="SMZ285" s="755"/>
      <c r="SNA285" s="755"/>
      <c r="SNB285" s="755"/>
      <c r="SNC285" s="755"/>
      <c r="SND285" s="755"/>
      <c r="SNE285" s="755"/>
      <c r="SNF285" s="755"/>
      <c r="SNG285" s="755"/>
      <c r="SNH285" s="755"/>
      <c r="SNI285" s="755"/>
      <c r="SNJ285" s="755"/>
      <c r="SNK285" s="755"/>
      <c r="SNL285" s="755"/>
      <c r="SNM285" s="755"/>
      <c r="SNN285" s="755"/>
      <c r="SNO285" s="755"/>
      <c r="SNP285" s="755"/>
      <c r="SNQ285" s="755"/>
      <c r="SNR285" s="755"/>
      <c r="SNS285" s="755"/>
      <c r="SNT285" s="755"/>
      <c r="SNU285" s="755"/>
      <c r="SNV285" s="755"/>
      <c r="SNW285" s="755"/>
      <c r="SNX285" s="755"/>
      <c r="SNY285" s="755"/>
      <c r="SNZ285" s="755"/>
      <c r="SOA285" s="755"/>
      <c r="SOB285" s="755"/>
      <c r="SOC285" s="755"/>
      <c r="SOD285" s="755"/>
      <c r="SOE285" s="755"/>
      <c r="SOF285" s="755"/>
      <c r="SOG285" s="755"/>
      <c r="SOH285" s="755"/>
      <c r="SOI285" s="755"/>
      <c r="SOJ285" s="755"/>
      <c r="SOK285" s="755"/>
      <c r="SOL285" s="755"/>
      <c r="SOM285" s="755"/>
      <c r="SON285" s="755"/>
      <c r="SOO285" s="755"/>
      <c r="SOP285" s="755"/>
      <c r="SOQ285" s="755"/>
      <c r="SOR285" s="755"/>
      <c r="SOS285" s="755"/>
      <c r="SOT285" s="755"/>
      <c r="SOU285" s="755"/>
      <c r="SOV285" s="755"/>
      <c r="SOW285" s="755"/>
      <c r="SOX285" s="755"/>
      <c r="SOY285" s="755"/>
      <c r="SOZ285" s="755"/>
      <c r="SPA285" s="755"/>
      <c r="SPB285" s="755"/>
      <c r="SPC285" s="755"/>
      <c r="SPD285" s="755"/>
      <c r="SPE285" s="755"/>
      <c r="SPF285" s="755"/>
      <c r="SPG285" s="755"/>
      <c r="SPH285" s="755"/>
      <c r="SPI285" s="755"/>
      <c r="SPJ285" s="755"/>
      <c r="SPK285" s="755"/>
      <c r="SPL285" s="755"/>
      <c r="SPM285" s="755"/>
      <c r="SPN285" s="755"/>
      <c r="SPO285" s="755"/>
      <c r="SPP285" s="755"/>
      <c r="SPQ285" s="755"/>
      <c r="SPR285" s="755"/>
      <c r="SPS285" s="755"/>
      <c r="SPT285" s="755"/>
      <c r="SPU285" s="755"/>
      <c r="SPV285" s="755"/>
      <c r="SPW285" s="755"/>
      <c r="SPX285" s="755"/>
      <c r="SPY285" s="755"/>
      <c r="SPZ285" s="755"/>
      <c r="SQA285" s="755"/>
      <c r="SQB285" s="755"/>
      <c r="SQC285" s="755"/>
      <c r="SQD285" s="755"/>
      <c r="SQE285" s="755"/>
      <c r="SQF285" s="755"/>
      <c r="SQG285" s="755"/>
      <c r="SQH285" s="755"/>
      <c r="SQI285" s="755"/>
      <c r="SQJ285" s="755"/>
      <c r="SQK285" s="755"/>
      <c r="SQL285" s="755"/>
      <c r="SQM285" s="755"/>
      <c r="SQN285" s="755"/>
      <c r="SQO285" s="755"/>
      <c r="SQP285" s="755"/>
      <c r="SQQ285" s="755"/>
      <c r="SQR285" s="755"/>
      <c r="SQS285" s="755"/>
      <c r="SQT285" s="755"/>
      <c r="SQU285" s="755"/>
      <c r="SQV285" s="755"/>
      <c r="SQW285" s="755"/>
      <c r="SQX285" s="755"/>
      <c r="SQY285" s="755"/>
      <c r="SQZ285" s="755"/>
      <c r="SRA285" s="755"/>
      <c r="SRB285" s="755"/>
      <c r="SRC285" s="755"/>
      <c r="SRD285" s="755"/>
      <c r="SRE285" s="755"/>
      <c r="SRF285" s="755"/>
      <c r="SRG285" s="755"/>
      <c r="SRH285" s="755"/>
      <c r="SRI285" s="755"/>
      <c r="SRJ285" s="755"/>
      <c r="SRK285" s="755"/>
      <c r="SRL285" s="755"/>
      <c r="SRM285" s="755"/>
      <c r="SRN285" s="755"/>
      <c r="SRO285" s="755"/>
      <c r="SRP285" s="755"/>
      <c r="SRQ285" s="755"/>
      <c r="SRR285" s="755"/>
      <c r="SRS285" s="755"/>
      <c r="SRT285" s="755"/>
      <c r="SRU285" s="755"/>
      <c r="SRV285" s="755"/>
      <c r="SRW285" s="755"/>
      <c r="SRX285" s="755"/>
      <c r="SRY285" s="755"/>
      <c r="SRZ285" s="755"/>
      <c r="SSA285" s="755"/>
      <c r="SSB285" s="755"/>
      <c r="SSC285" s="755"/>
      <c r="SSD285" s="755"/>
      <c r="SSE285" s="755"/>
      <c r="SSF285" s="755"/>
      <c r="SSG285" s="755"/>
      <c r="SSH285" s="755"/>
      <c r="SSI285" s="755"/>
      <c r="SSJ285" s="755"/>
      <c r="SSK285" s="755"/>
      <c r="SSL285" s="755"/>
      <c r="SSM285" s="755"/>
      <c r="SSN285" s="755"/>
      <c r="SSO285" s="755"/>
      <c r="SSP285" s="755"/>
      <c r="SSQ285" s="755"/>
      <c r="SSR285" s="755"/>
      <c r="SSS285" s="755"/>
      <c r="SST285" s="755"/>
      <c r="SSU285" s="755"/>
      <c r="SSV285" s="755"/>
      <c r="SSW285" s="755"/>
      <c r="SSX285" s="755"/>
      <c r="SSY285" s="755"/>
      <c r="SSZ285" s="755"/>
      <c r="STA285" s="755"/>
      <c r="STB285" s="755"/>
      <c r="STC285" s="755"/>
      <c r="STD285" s="755"/>
      <c r="STE285" s="755"/>
      <c r="STF285" s="755"/>
      <c r="STG285" s="755"/>
      <c r="STH285" s="755"/>
      <c r="STI285" s="755"/>
      <c r="STJ285" s="755"/>
      <c r="STK285" s="755"/>
      <c r="STL285" s="755"/>
      <c r="STM285" s="755"/>
      <c r="STN285" s="755"/>
      <c r="STO285" s="755"/>
      <c r="STP285" s="755"/>
      <c r="STQ285" s="755"/>
      <c r="STR285" s="755"/>
      <c r="STS285" s="755"/>
      <c r="STT285" s="755"/>
      <c r="STU285" s="755"/>
      <c r="STV285" s="755"/>
      <c r="STW285" s="755"/>
      <c r="STX285" s="755"/>
      <c r="STY285" s="755"/>
      <c r="STZ285" s="755"/>
      <c r="SUA285" s="755"/>
      <c r="SUB285" s="755"/>
      <c r="SUC285" s="755"/>
      <c r="SUD285" s="755"/>
      <c r="SUE285" s="755"/>
      <c r="SUF285" s="755"/>
      <c r="SUG285" s="755"/>
      <c r="SUH285" s="755"/>
      <c r="SUI285" s="755"/>
      <c r="SUJ285" s="755"/>
      <c r="SUK285" s="755"/>
      <c r="SUL285" s="755"/>
      <c r="SUM285" s="755"/>
      <c r="SUN285" s="755"/>
      <c r="SUO285" s="755"/>
      <c r="SUP285" s="755"/>
      <c r="SUQ285" s="755"/>
      <c r="SUR285" s="755"/>
      <c r="SUS285" s="755"/>
      <c r="SUT285" s="755"/>
      <c r="SUU285" s="755"/>
      <c r="SUV285" s="755"/>
      <c r="SUW285" s="755"/>
      <c r="SUX285" s="755"/>
      <c r="SUY285" s="755"/>
      <c r="SUZ285" s="755"/>
      <c r="SVA285" s="755"/>
      <c r="SVB285" s="755"/>
      <c r="SVC285" s="755"/>
      <c r="SVD285" s="755"/>
      <c r="SVE285" s="755"/>
      <c r="SVF285" s="755"/>
      <c r="SVG285" s="755"/>
      <c r="SVH285" s="755"/>
      <c r="SVI285" s="755"/>
      <c r="SVJ285" s="755"/>
      <c r="SVK285" s="755"/>
      <c r="SVL285" s="755"/>
      <c r="SVM285" s="755"/>
      <c r="SVN285" s="755"/>
      <c r="SVO285" s="755"/>
      <c r="SVP285" s="755"/>
      <c r="SVQ285" s="755"/>
      <c r="SVR285" s="755"/>
      <c r="SVS285" s="755"/>
      <c r="SVT285" s="755"/>
      <c r="SVU285" s="755"/>
      <c r="SVV285" s="755"/>
      <c r="SVW285" s="755"/>
      <c r="SVX285" s="755"/>
      <c r="SVY285" s="755"/>
      <c r="SVZ285" s="755"/>
      <c r="SWA285" s="755"/>
      <c r="SWB285" s="755"/>
      <c r="SWC285" s="755"/>
      <c r="SWD285" s="755"/>
      <c r="SWE285" s="755"/>
      <c r="SWF285" s="755"/>
      <c r="SWG285" s="755"/>
      <c r="SWH285" s="755"/>
      <c r="SWI285" s="755"/>
      <c r="SWJ285" s="755"/>
      <c r="SWK285" s="755"/>
      <c r="SWL285" s="755"/>
      <c r="SWM285" s="755"/>
      <c r="SWN285" s="755"/>
      <c r="SWO285" s="755"/>
      <c r="SWP285" s="755"/>
      <c r="SWQ285" s="755"/>
      <c r="SWR285" s="755"/>
      <c r="SWS285" s="755"/>
      <c r="SWT285" s="755"/>
      <c r="SWU285" s="755"/>
      <c r="SWV285" s="755"/>
      <c r="SWW285" s="755"/>
      <c r="SWX285" s="755"/>
      <c r="SWY285" s="755"/>
      <c r="SWZ285" s="755"/>
      <c r="SXA285" s="755"/>
      <c r="SXB285" s="755"/>
      <c r="SXC285" s="755"/>
      <c r="SXD285" s="755"/>
      <c r="SXE285" s="755"/>
      <c r="SXF285" s="755"/>
      <c r="SXG285" s="755"/>
      <c r="SXH285" s="755"/>
      <c r="SXI285" s="755"/>
      <c r="SXJ285" s="755"/>
      <c r="SXK285" s="755"/>
      <c r="SXL285" s="755"/>
      <c r="SXM285" s="755"/>
      <c r="SXN285" s="755"/>
      <c r="SXO285" s="755"/>
      <c r="SXP285" s="755"/>
      <c r="SXQ285" s="755"/>
      <c r="SXR285" s="755"/>
      <c r="SXS285" s="755"/>
      <c r="SXT285" s="755"/>
      <c r="SXU285" s="755"/>
      <c r="SXV285" s="755"/>
      <c r="SXW285" s="755"/>
      <c r="SXX285" s="755"/>
      <c r="SXY285" s="755"/>
      <c r="SXZ285" s="755"/>
      <c r="SYA285" s="755"/>
      <c r="SYB285" s="755"/>
      <c r="SYC285" s="755"/>
      <c r="SYD285" s="755"/>
      <c r="SYE285" s="755"/>
      <c r="SYF285" s="755"/>
      <c r="SYG285" s="755"/>
      <c r="SYH285" s="755"/>
      <c r="SYI285" s="755"/>
      <c r="SYJ285" s="755"/>
      <c r="SYK285" s="755"/>
      <c r="SYL285" s="755"/>
      <c r="SYM285" s="755"/>
      <c r="SYN285" s="755"/>
      <c r="SYO285" s="755"/>
      <c r="SYP285" s="755"/>
      <c r="SYQ285" s="755"/>
      <c r="SYR285" s="755"/>
      <c r="SYS285" s="755"/>
      <c r="SYT285" s="755"/>
      <c r="SYU285" s="755"/>
      <c r="SYV285" s="755"/>
      <c r="SYW285" s="755"/>
      <c r="SYX285" s="755"/>
      <c r="SYY285" s="755"/>
      <c r="SYZ285" s="755"/>
      <c r="SZA285" s="755"/>
      <c r="SZB285" s="755"/>
      <c r="SZC285" s="755"/>
      <c r="SZD285" s="755"/>
      <c r="SZE285" s="755"/>
      <c r="SZF285" s="755"/>
      <c r="SZG285" s="755"/>
      <c r="SZH285" s="755"/>
      <c r="SZI285" s="755"/>
      <c r="SZJ285" s="755"/>
      <c r="SZK285" s="755"/>
      <c r="SZL285" s="755"/>
      <c r="SZM285" s="755"/>
      <c r="SZN285" s="755"/>
      <c r="SZO285" s="755"/>
      <c r="SZP285" s="755"/>
      <c r="SZQ285" s="755"/>
      <c r="SZR285" s="755"/>
      <c r="SZS285" s="755"/>
      <c r="SZT285" s="755"/>
      <c r="SZU285" s="755"/>
      <c r="SZV285" s="755"/>
      <c r="SZW285" s="755"/>
      <c r="SZX285" s="755"/>
      <c r="SZY285" s="755"/>
      <c r="SZZ285" s="755"/>
      <c r="TAA285" s="755"/>
      <c r="TAB285" s="755"/>
      <c r="TAC285" s="755"/>
      <c r="TAD285" s="755"/>
      <c r="TAE285" s="755"/>
      <c r="TAF285" s="755"/>
      <c r="TAG285" s="755"/>
      <c r="TAH285" s="755"/>
      <c r="TAI285" s="755"/>
      <c r="TAJ285" s="755"/>
      <c r="TAK285" s="755"/>
      <c r="TAL285" s="755"/>
      <c r="TAM285" s="755"/>
      <c r="TAN285" s="755"/>
      <c r="TAO285" s="755"/>
      <c r="TAP285" s="755"/>
      <c r="TAQ285" s="755"/>
      <c r="TAR285" s="755"/>
      <c r="TAS285" s="755"/>
      <c r="TAT285" s="755"/>
      <c r="TAU285" s="755"/>
      <c r="TAV285" s="755"/>
      <c r="TAW285" s="755"/>
      <c r="TAX285" s="755"/>
      <c r="TAY285" s="755"/>
      <c r="TAZ285" s="755"/>
      <c r="TBA285" s="755"/>
      <c r="TBB285" s="755"/>
      <c r="TBC285" s="755"/>
      <c r="TBD285" s="755"/>
      <c r="TBE285" s="755"/>
      <c r="TBF285" s="755"/>
      <c r="TBG285" s="755"/>
      <c r="TBH285" s="755"/>
      <c r="TBI285" s="755"/>
      <c r="TBJ285" s="755"/>
      <c r="TBK285" s="755"/>
      <c r="TBL285" s="755"/>
      <c r="TBM285" s="755"/>
      <c r="TBN285" s="755"/>
      <c r="TBO285" s="755"/>
      <c r="TBP285" s="755"/>
      <c r="TBQ285" s="755"/>
      <c r="TBR285" s="755"/>
      <c r="TBS285" s="755"/>
      <c r="TBT285" s="755"/>
      <c r="TBU285" s="755"/>
      <c r="TBV285" s="755"/>
      <c r="TBW285" s="755"/>
      <c r="TBX285" s="755"/>
      <c r="TBY285" s="755"/>
      <c r="TBZ285" s="755"/>
      <c r="TCA285" s="755"/>
      <c r="TCB285" s="755"/>
      <c r="TCC285" s="755"/>
      <c r="TCD285" s="755"/>
      <c r="TCE285" s="755"/>
      <c r="TCF285" s="755"/>
      <c r="TCG285" s="755"/>
      <c r="TCH285" s="755"/>
      <c r="TCI285" s="755"/>
      <c r="TCJ285" s="755"/>
      <c r="TCK285" s="755"/>
      <c r="TCL285" s="755"/>
      <c r="TCM285" s="755"/>
      <c r="TCN285" s="755"/>
      <c r="TCO285" s="755"/>
      <c r="TCP285" s="755"/>
      <c r="TCQ285" s="755"/>
      <c r="TCR285" s="755"/>
      <c r="TCS285" s="755"/>
      <c r="TCT285" s="755"/>
      <c r="TCU285" s="755"/>
      <c r="TCV285" s="755"/>
      <c r="TCW285" s="755"/>
      <c r="TCX285" s="755"/>
      <c r="TCY285" s="755"/>
      <c r="TCZ285" s="755"/>
      <c r="TDA285" s="755"/>
      <c r="TDB285" s="755"/>
      <c r="TDC285" s="755"/>
      <c r="TDD285" s="755"/>
      <c r="TDE285" s="755"/>
      <c r="TDF285" s="755"/>
      <c r="TDG285" s="755"/>
      <c r="TDH285" s="755"/>
      <c r="TDI285" s="755"/>
      <c r="TDJ285" s="755"/>
      <c r="TDK285" s="755"/>
      <c r="TDL285" s="755"/>
      <c r="TDM285" s="755"/>
      <c r="TDN285" s="755"/>
      <c r="TDO285" s="755"/>
      <c r="TDP285" s="755"/>
      <c r="TDQ285" s="755"/>
      <c r="TDR285" s="755"/>
      <c r="TDS285" s="755"/>
      <c r="TDT285" s="755"/>
      <c r="TDU285" s="755"/>
      <c r="TDV285" s="755"/>
      <c r="TDW285" s="755"/>
      <c r="TDX285" s="755"/>
      <c r="TDY285" s="755"/>
      <c r="TDZ285" s="755"/>
      <c r="TEA285" s="755"/>
      <c r="TEB285" s="755"/>
      <c r="TEC285" s="755"/>
      <c r="TED285" s="755"/>
      <c r="TEE285" s="755"/>
      <c r="TEF285" s="755"/>
      <c r="TEG285" s="755"/>
      <c r="TEH285" s="755"/>
      <c r="TEI285" s="755"/>
      <c r="TEJ285" s="755"/>
      <c r="TEK285" s="755"/>
      <c r="TEL285" s="755"/>
      <c r="TEM285" s="755"/>
      <c r="TEN285" s="755"/>
      <c r="TEO285" s="755"/>
      <c r="TEP285" s="755"/>
      <c r="TEQ285" s="755"/>
      <c r="TER285" s="755"/>
      <c r="TES285" s="755"/>
      <c r="TET285" s="755"/>
      <c r="TEU285" s="755"/>
      <c r="TEV285" s="755"/>
      <c r="TEW285" s="755"/>
      <c r="TEX285" s="755"/>
      <c r="TEY285" s="755"/>
      <c r="TEZ285" s="755"/>
      <c r="TFA285" s="755"/>
      <c r="TFB285" s="755"/>
      <c r="TFC285" s="755"/>
      <c r="TFD285" s="755"/>
      <c r="TFE285" s="755"/>
      <c r="TFF285" s="755"/>
      <c r="TFG285" s="755"/>
      <c r="TFH285" s="755"/>
      <c r="TFI285" s="755"/>
      <c r="TFJ285" s="755"/>
      <c r="TFK285" s="755"/>
      <c r="TFL285" s="755"/>
      <c r="TFM285" s="755"/>
      <c r="TFN285" s="755"/>
      <c r="TFO285" s="755"/>
      <c r="TFP285" s="755"/>
      <c r="TFQ285" s="755"/>
      <c r="TFR285" s="755"/>
      <c r="TFS285" s="755"/>
      <c r="TFT285" s="755"/>
      <c r="TFU285" s="755"/>
      <c r="TFV285" s="755"/>
      <c r="TFW285" s="755"/>
      <c r="TFX285" s="755"/>
      <c r="TFY285" s="755"/>
      <c r="TFZ285" s="755"/>
      <c r="TGA285" s="755"/>
      <c r="TGB285" s="755"/>
      <c r="TGC285" s="755"/>
      <c r="TGD285" s="755"/>
      <c r="TGE285" s="755"/>
      <c r="TGF285" s="755"/>
      <c r="TGG285" s="755"/>
      <c r="TGH285" s="755"/>
      <c r="TGI285" s="755"/>
      <c r="TGJ285" s="755"/>
      <c r="TGK285" s="755"/>
      <c r="TGL285" s="755"/>
      <c r="TGM285" s="755"/>
      <c r="TGN285" s="755"/>
      <c r="TGO285" s="755"/>
      <c r="TGP285" s="755"/>
      <c r="TGQ285" s="755"/>
      <c r="TGR285" s="755"/>
      <c r="TGS285" s="755"/>
      <c r="TGT285" s="755"/>
      <c r="TGU285" s="755"/>
      <c r="TGV285" s="755"/>
      <c r="TGW285" s="755"/>
      <c r="TGX285" s="755"/>
      <c r="TGY285" s="755"/>
      <c r="TGZ285" s="755"/>
      <c r="THA285" s="755"/>
      <c r="THB285" s="755"/>
      <c r="THC285" s="755"/>
      <c r="THD285" s="755"/>
      <c r="THE285" s="755"/>
      <c r="THF285" s="755"/>
      <c r="THG285" s="755"/>
      <c r="THH285" s="755"/>
      <c r="THI285" s="755"/>
      <c r="THJ285" s="755"/>
      <c r="THK285" s="755"/>
      <c r="THL285" s="755"/>
      <c r="THM285" s="755"/>
      <c r="THN285" s="755"/>
      <c r="THO285" s="755"/>
      <c r="THP285" s="755"/>
      <c r="THQ285" s="755"/>
      <c r="THR285" s="755"/>
      <c r="THS285" s="755"/>
      <c r="THT285" s="755"/>
      <c r="THU285" s="755"/>
      <c r="THV285" s="755"/>
      <c r="THW285" s="755"/>
      <c r="THX285" s="755"/>
      <c r="THY285" s="755"/>
      <c r="THZ285" s="755"/>
      <c r="TIA285" s="755"/>
      <c r="TIB285" s="755"/>
      <c r="TIC285" s="755"/>
      <c r="TID285" s="755"/>
      <c r="TIE285" s="755"/>
      <c r="TIF285" s="755"/>
      <c r="TIG285" s="755"/>
      <c r="TIH285" s="755"/>
      <c r="TII285" s="755"/>
      <c r="TIJ285" s="755"/>
      <c r="TIK285" s="755"/>
      <c r="TIL285" s="755"/>
      <c r="TIM285" s="755"/>
      <c r="TIN285" s="755"/>
      <c r="TIO285" s="755"/>
      <c r="TIP285" s="755"/>
      <c r="TIQ285" s="755"/>
      <c r="TIR285" s="755"/>
      <c r="TIS285" s="755"/>
      <c r="TIT285" s="755"/>
      <c r="TIU285" s="755"/>
      <c r="TIV285" s="755"/>
      <c r="TIW285" s="755"/>
      <c r="TIX285" s="755"/>
      <c r="TIY285" s="755"/>
      <c r="TIZ285" s="755"/>
      <c r="TJA285" s="755"/>
      <c r="TJB285" s="755"/>
      <c r="TJC285" s="755"/>
      <c r="TJD285" s="755"/>
      <c r="TJE285" s="755"/>
      <c r="TJF285" s="755"/>
      <c r="TJG285" s="755"/>
      <c r="TJH285" s="755"/>
      <c r="TJI285" s="755"/>
      <c r="TJJ285" s="755"/>
      <c r="TJK285" s="755"/>
      <c r="TJL285" s="755"/>
      <c r="TJM285" s="755"/>
      <c r="TJN285" s="755"/>
      <c r="TJO285" s="755"/>
      <c r="TJP285" s="755"/>
      <c r="TJQ285" s="755"/>
      <c r="TJR285" s="755"/>
      <c r="TJS285" s="755"/>
      <c r="TJT285" s="755"/>
      <c r="TJU285" s="755"/>
      <c r="TJV285" s="755"/>
      <c r="TJW285" s="755"/>
      <c r="TJX285" s="755"/>
      <c r="TJY285" s="755"/>
      <c r="TJZ285" s="755"/>
      <c r="TKA285" s="755"/>
      <c r="TKB285" s="755"/>
      <c r="TKC285" s="755"/>
      <c r="TKD285" s="755"/>
      <c r="TKE285" s="755"/>
      <c r="TKF285" s="755"/>
      <c r="TKG285" s="755"/>
      <c r="TKH285" s="755"/>
      <c r="TKI285" s="755"/>
      <c r="TKJ285" s="755"/>
      <c r="TKK285" s="755"/>
      <c r="TKL285" s="755"/>
      <c r="TKM285" s="755"/>
      <c r="TKN285" s="755"/>
      <c r="TKO285" s="755"/>
      <c r="TKP285" s="755"/>
      <c r="TKQ285" s="755"/>
      <c r="TKR285" s="755"/>
      <c r="TKS285" s="755"/>
      <c r="TKT285" s="755"/>
      <c r="TKU285" s="755"/>
      <c r="TKV285" s="755"/>
      <c r="TKW285" s="755"/>
      <c r="TKX285" s="755"/>
      <c r="TKY285" s="755"/>
      <c r="TKZ285" s="755"/>
      <c r="TLA285" s="755"/>
      <c r="TLB285" s="755"/>
      <c r="TLC285" s="755"/>
      <c r="TLD285" s="755"/>
      <c r="TLE285" s="755"/>
      <c r="TLF285" s="755"/>
      <c r="TLG285" s="755"/>
      <c r="TLH285" s="755"/>
      <c r="TLI285" s="755"/>
      <c r="TLJ285" s="755"/>
      <c r="TLK285" s="755"/>
      <c r="TLL285" s="755"/>
      <c r="TLM285" s="755"/>
      <c r="TLN285" s="755"/>
      <c r="TLO285" s="755"/>
      <c r="TLP285" s="755"/>
      <c r="TLQ285" s="755"/>
      <c r="TLR285" s="755"/>
      <c r="TLS285" s="755"/>
      <c r="TLT285" s="755"/>
      <c r="TLU285" s="755"/>
      <c r="TLV285" s="755"/>
      <c r="TLW285" s="755"/>
      <c r="TLX285" s="755"/>
      <c r="TLY285" s="755"/>
      <c r="TLZ285" s="755"/>
      <c r="TMA285" s="755"/>
      <c r="TMB285" s="755"/>
      <c r="TMC285" s="755"/>
      <c r="TMD285" s="755"/>
      <c r="TME285" s="755"/>
      <c r="TMF285" s="755"/>
      <c r="TMG285" s="755"/>
      <c r="TMH285" s="755"/>
      <c r="TMI285" s="755"/>
      <c r="TMJ285" s="755"/>
      <c r="TMK285" s="755"/>
      <c r="TML285" s="755"/>
      <c r="TMM285" s="755"/>
      <c r="TMN285" s="755"/>
      <c r="TMO285" s="755"/>
      <c r="TMP285" s="755"/>
      <c r="TMQ285" s="755"/>
      <c r="TMR285" s="755"/>
      <c r="TMS285" s="755"/>
      <c r="TMT285" s="755"/>
      <c r="TMU285" s="755"/>
      <c r="TMV285" s="755"/>
      <c r="TMW285" s="755"/>
      <c r="TMX285" s="755"/>
      <c r="TMY285" s="755"/>
      <c r="TMZ285" s="755"/>
      <c r="TNA285" s="755"/>
      <c r="TNB285" s="755"/>
      <c r="TNC285" s="755"/>
      <c r="TND285" s="755"/>
      <c r="TNE285" s="755"/>
      <c r="TNF285" s="755"/>
      <c r="TNG285" s="755"/>
      <c r="TNH285" s="755"/>
      <c r="TNI285" s="755"/>
      <c r="TNJ285" s="755"/>
      <c r="TNK285" s="755"/>
      <c r="TNL285" s="755"/>
      <c r="TNM285" s="755"/>
      <c r="TNN285" s="755"/>
      <c r="TNO285" s="755"/>
      <c r="TNP285" s="755"/>
      <c r="TNQ285" s="755"/>
      <c r="TNR285" s="755"/>
      <c r="TNS285" s="755"/>
      <c r="TNT285" s="755"/>
      <c r="TNU285" s="755"/>
      <c r="TNV285" s="755"/>
      <c r="TNW285" s="755"/>
      <c r="TNX285" s="755"/>
      <c r="TNY285" s="755"/>
      <c r="TNZ285" s="755"/>
      <c r="TOA285" s="755"/>
      <c r="TOB285" s="755"/>
      <c r="TOC285" s="755"/>
      <c r="TOD285" s="755"/>
      <c r="TOE285" s="755"/>
      <c r="TOF285" s="755"/>
      <c r="TOG285" s="755"/>
      <c r="TOH285" s="755"/>
      <c r="TOI285" s="755"/>
      <c r="TOJ285" s="755"/>
      <c r="TOK285" s="755"/>
      <c r="TOL285" s="755"/>
      <c r="TOM285" s="755"/>
      <c r="TON285" s="755"/>
      <c r="TOO285" s="755"/>
      <c r="TOP285" s="755"/>
      <c r="TOQ285" s="755"/>
      <c r="TOR285" s="755"/>
      <c r="TOS285" s="755"/>
      <c r="TOT285" s="755"/>
      <c r="TOU285" s="755"/>
      <c r="TOV285" s="755"/>
      <c r="TOW285" s="755"/>
      <c r="TOX285" s="755"/>
      <c r="TOY285" s="755"/>
      <c r="TOZ285" s="755"/>
      <c r="TPA285" s="755"/>
      <c r="TPB285" s="755"/>
      <c r="TPC285" s="755"/>
      <c r="TPD285" s="755"/>
      <c r="TPE285" s="755"/>
      <c r="TPF285" s="755"/>
      <c r="TPG285" s="755"/>
      <c r="TPH285" s="755"/>
      <c r="TPI285" s="755"/>
      <c r="TPJ285" s="755"/>
      <c r="TPK285" s="755"/>
      <c r="TPL285" s="755"/>
      <c r="TPM285" s="755"/>
      <c r="TPN285" s="755"/>
      <c r="TPO285" s="755"/>
      <c r="TPP285" s="755"/>
      <c r="TPQ285" s="755"/>
      <c r="TPR285" s="755"/>
      <c r="TPS285" s="755"/>
      <c r="TPT285" s="755"/>
      <c r="TPU285" s="755"/>
      <c r="TPV285" s="755"/>
      <c r="TPW285" s="755"/>
      <c r="TPX285" s="755"/>
      <c r="TPY285" s="755"/>
      <c r="TPZ285" s="755"/>
      <c r="TQA285" s="755"/>
      <c r="TQB285" s="755"/>
      <c r="TQC285" s="755"/>
      <c r="TQD285" s="755"/>
      <c r="TQE285" s="755"/>
      <c r="TQF285" s="755"/>
      <c r="TQG285" s="755"/>
      <c r="TQH285" s="755"/>
      <c r="TQI285" s="755"/>
      <c r="TQJ285" s="755"/>
      <c r="TQK285" s="755"/>
      <c r="TQL285" s="755"/>
      <c r="TQM285" s="755"/>
      <c r="TQN285" s="755"/>
      <c r="TQO285" s="755"/>
      <c r="TQP285" s="755"/>
      <c r="TQQ285" s="755"/>
      <c r="TQR285" s="755"/>
      <c r="TQS285" s="755"/>
      <c r="TQT285" s="755"/>
      <c r="TQU285" s="755"/>
      <c r="TQV285" s="755"/>
      <c r="TQW285" s="755"/>
      <c r="TQX285" s="755"/>
      <c r="TQY285" s="755"/>
      <c r="TQZ285" s="755"/>
      <c r="TRA285" s="755"/>
      <c r="TRB285" s="755"/>
      <c r="TRC285" s="755"/>
      <c r="TRD285" s="755"/>
      <c r="TRE285" s="755"/>
      <c r="TRF285" s="755"/>
      <c r="TRG285" s="755"/>
      <c r="TRH285" s="755"/>
      <c r="TRI285" s="755"/>
      <c r="TRJ285" s="755"/>
      <c r="TRK285" s="755"/>
      <c r="TRL285" s="755"/>
      <c r="TRM285" s="755"/>
      <c r="TRN285" s="755"/>
      <c r="TRO285" s="755"/>
      <c r="TRP285" s="755"/>
      <c r="TRQ285" s="755"/>
      <c r="TRR285" s="755"/>
      <c r="TRS285" s="755"/>
      <c r="TRT285" s="755"/>
      <c r="TRU285" s="755"/>
      <c r="TRV285" s="755"/>
      <c r="TRW285" s="755"/>
      <c r="TRX285" s="755"/>
      <c r="TRY285" s="755"/>
      <c r="TRZ285" s="755"/>
      <c r="TSA285" s="755"/>
      <c r="TSB285" s="755"/>
      <c r="TSC285" s="755"/>
      <c r="TSD285" s="755"/>
      <c r="TSE285" s="755"/>
      <c r="TSF285" s="755"/>
      <c r="TSG285" s="755"/>
      <c r="TSH285" s="755"/>
      <c r="TSI285" s="755"/>
      <c r="TSJ285" s="755"/>
      <c r="TSK285" s="755"/>
      <c r="TSL285" s="755"/>
      <c r="TSM285" s="755"/>
      <c r="TSN285" s="755"/>
      <c r="TSO285" s="755"/>
      <c r="TSP285" s="755"/>
      <c r="TSQ285" s="755"/>
      <c r="TSR285" s="755"/>
      <c r="TSS285" s="755"/>
      <c r="TST285" s="755"/>
      <c r="TSU285" s="755"/>
      <c r="TSV285" s="755"/>
      <c r="TSW285" s="755"/>
      <c r="TSX285" s="755"/>
      <c r="TSY285" s="755"/>
      <c r="TSZ285" s="755"/>
      <c r="TTA285" s="755"/>
      <c r="TTB285" s="755"/>
      <c r="TTC285" s="755"/>
      <c r="TTD285" s="755"/>
      <c r="TTE285" s="755"/>
      <c r="TTF285" s="755"/>
      <c r="TTG285" s="755"/>
      <c r="TTH285" s="755"/>
      <c r="TTI285" s="755"/>
      <c r="TTJ285" s="755"/>
      <c r="TTK285" s="755"/>
      <c r="TTL285" s="755"/>
      <c r="TTM285" s="755"/>
      <c r="TTN285" s="755"/>
      <c r="TTO285" s="755"/>
      <c r="TTP285" s="755"/>
      <c r="TTQ285" s="755"/>
      <c r="TTR285" s="755"/>
      <c r="TTS285" s="755"/>
      <c r="TTT285" s="755"/>
      <c r="TTU285" s="755"/>
      <c r="TTV285" s="755"/>
      <c r="TTW285" s="755"/>
      <c r="TTX285" s="755"/>
      <c r="TTY285" s="755"/>
      <c r="TTZ285" s="755"/>
      <c r="TUA285" s="755"/>
      <c r="TUB285" s="755"/>
      <c r="TUC285" s="755"/>
      <c r="TUD285" s="755"/>
      <c r="TUE285" s="755"/>
      <c r="TUF285" s="755"/>
      <c r="TUG285" s="755"/>
      <c r="TUH285" s="755"/>
      <c r="TUI285" s="755"/>
      <c r="TUJ285" s="755"/>
      <c r="TUK285" s="755"/>
      <c r="TUL285" s="755"/>
      <c r="TUM285" s="755"/>
      <c r="TUN285" s="755"/>
      <c r="TUO285" s="755"/>
      <c r="TUP285" s="755"/>
      <c r="TUQ285" s="755"/>
      <c r="TUR285" s="755"/>
      <c r="TUS285" s="755"/>
      <c r="TUT285" s="755"/>
      <c r="TUU285" s="755"/>
      <c r="TUV285" s="755"/>
      <c r="TUW285" s="755"/>
      <c r="TUX285" s="755"/>
      <c r="TUY285" s="755"/>
      <c r="TUZ285" s="755"/>
      <c r="TVA285" s="755"/>
      <c r="TVB285" s="755"/>
      <c r="TVC285" s="755"/>
      <c r="TVD285" s="755"/>
      <c r="TVE285" s="755"/>
      <c r="TVF285" s="755"/>
      <c r="TVG285" s="755"/>
      <c r="TVH285" s="755"/>
      <c r="TVI285" s="755"/>
      <c r="TVJ285" s="755"/>
      <c r="TVK285" s="755"/>
      <c r="TVL285" s="755"/>
      <c r="TVM285" s="755"/>
      <c r="TVN285" s="755"/>
      <c r="TVO285" s="755"/>
      <c r="TVP285" s="755"/>
      <c r="TVQ285" s="755"/>
      <c r="TVR285" s="755"/>
      <c r="TVS285" s="755"/>
      <c r="TVT285" s="755"/>
      <c r="TVU285" s="755"/>
      <c r="TVV285" s="755"/>
      <c r="TVW285" s="755"/>
      <c r="TVX285" s="755"/>
      <c r="TVY285" s="755"/>
      <c r="TVZ285" s="755"/>
      <c r="TWA285" s="755"/>
      <c r="TWB285" s="755"/>
      <c r="TWC285" s="755"/>
      <c r="TWD285" s="755"/>
      <c r="TWE285" s="755"/>
      <c r="TWF285" s="755"/>
      <c r="TWG285" s="755"/>
      <c r="TWH285" s="755"/>
      <c r="TWI285" s="755"/>
      <c r="TWJ285" s="755"/>
      <c r="TWK285" s="755"/>
      <c r="TWL285" s="755"/>
      <c r="TWM285" s="755"/>
      <c r="TWN285" s="755"/>
      <c r="TWO285" s="755"/>
      <c r="TWP285" s="755"/>
      <c r="TWQ285" s="755"/>
      <c r="TWR285" s="755"/>
      <c r="TWS285" s="755"/>
      <c r="TWT285" s="755"/>
      <c r="TWU285" s="755"/>
      <c r="TWV285" s="755"/>
      <c r="TWW285" s="755"/>
      <c r="TWX285" s="755"/>
      <c r="TWY285" s="755"/>
      <c r="TWZ285" s="755"/>
      <c r="TXA285" s="755"/>
      <c r="TXB285" s="755"/>
      <c r="TXC285" s="755"/>
      <c r="TXD285" s="755"/>
      <c r="TXE285" s="755"/>
      <c r="TXF285" s="755"/>
      <c r="TXG285" s="755"/>
      <c r="TXH285" s="755"/>
      <c r="TXI285" s="755"/>
      <c r="TXJ285" s="755"/>
      <c r="TXK285" s="755"/>
      <c r="TXL285" s="755"/>
      <c r="TXM285" s="755"/>
      <c r="TXN285" s="755"/>
      <c r="TXO285" s="755"/>
      <c r="TXP285" s="755"/>
      <c r="TXQ285" s="755"/>
      <c r="TXR285" s="755"/>
      <c r="TXS285" s="755"/>
      <c r="TXT285" s="755"/>
      <c r="TXU285" s="755"/>
      <c r="TXV285" s="755"/>
      <c r="TXW285" s="755"/>
      <c r="TXX285" s="755"/>
      <c r="TXY285" s="755"/>
      <c r="TXZ285" s="755"/>
      <c r="TYA285" s="755"/>
      <c r="TYB285" s="755"/>
      <c r="TYC285" s="755"/>
      <c r="TYD285" s="755"/>
      <c r="TYE285" s="755"/>
      <c r="TYF285" s="755"/>
      <c r="TYG285" s="755"/>
      <c r="TYH285" s="755"/>
      <c r="TYI285" s="755"/>
      <c r="TYJ285" s="755"/>
      <c r="TYK285" s="755"/>
      <c r="TYL285" s="755"/>
      <c r="TYM285" s="755"/>
      <c r="TYN285" s="755"/>
      <c r="TYO285" s="755"/>
      <c r="TYP285" s="755"/>
      <c r="TYQ285" s="755"/>
      <c r="TYR285" s="755"/>
      <c r="TYS285" s="755"/>
      <c r="TYT285" s="755"/>
      <c r="TYU285" s="755"/>
      <c r="TYV285" s="755"/>
      <c r="TYW285" s="755"/>
      <c r="TYX285" s="755"/>
      <c r="TYY285" s="755"/>
      <c r="TYZ285" s="755"/>
      <c r="TZA285" s="755"/>
      <c r="TZB285" s="755"/>
      <c r="TZC285" s="755"/>
      <c r="TZD285" s="755"/>
      <c r="TZE285" s="755"/>
      <c r="TZF285" s="755"/>
      <c r="TZG285" s="755"/>
      <c r="TZH285" s="755"/>
      <c r="TZI285" s="755"/>
      <c r="TZJ285" s="755"/>
      <c r="TZK285" s="755"/>
      <c r="TZL285" s="755"/>
      <c r="TZM285" s="755"/>
      <c r="TZN285" s="755"/>
      <c r="TZO285" s="755"/>
      <c r="TZP285" s="755"/>
      <c r="TZQ285" s="755"/>
      <c r="TZR285" s="755"/>
      <c r="TZS285" s="755"/>
      <c r="TZT285" s="755"/>
      <c r="TZU285" s="755"/>
      <c r="TZV285" s="755"/>
      <c r="TZW285" s="755"/>
      <c r="TZX285" s="755"/>
      <c r="TZY285" s="755"/>
      <c r="TZZ285" s="755"/>
      <c r="UAA285" s="755"/>
      <c r="UAB285" s="755"/>
      <c r="UAC285" s="755"/>
      <c r="UAD285" s="755"/>
      <c r="UAE285" s="755"/>
      <c r="UAF285" s="755"/>
      <c r="UAG285" s="755"/>
      <c r="UAH285" s="755"/>
      <c r="UAI285" s="755"/>
      <c r="UAJ285" s="755"/>
      <c r="UAK285" s="755"/>
      <c r="UAL285" s="755"/>
      <c r="UAM285" s="755"/>
      <c r="UAN285" s="755"/>
      <c r="UAO285" s="755"/>
      <c r="UAP285" s="755"/>
      <c r="UAQ285" s="755"/>
      <c r="UAR285" s="755"/>
      <c r="UAS285" s="755"/>
      <c r="UAT285" s="755"/>
      <c r="UAU285" s="755"/>
      <c r="UAV285" s="755"/>
      <c r="UAW285" s="755"/>
      <c r="UAX285" s="755"/>
      <c r="UAY285" s="755"/>
      <c r="UAZ285" s="755"/>
      <c r="UBA285" s="755"/>
      <c r="UBB285" s="755"/>
      <c r="UBC285" s="755"/>
      <c r="UBD285" s="755"/>
      <c r="UBE285" s="755"/>
      <c r="UBF285" s="755"/>
      <c r="UBG285" s="755"/>
      <c r="UBH285" s="755"/>
      <c r="UBI285" s="755"/>
      <c r="UBJ285" s="755"/>
      <c r="UBK285" s="755"/>
      <c r="UBL285" s="755"/>
      <c r="UBM285" s="755"/>
      <c r="UBN285" s="755"/>
      <c r="UBO285" s="755"/>
      <c r="UBP285" s="755"/>
      <c r="UBQ285" s="755"/>
      <c r="UBR285" s="755"/>
      <c r="UBS285" s="755"/>
      <c r="UBT285" s="755"/>
      <c r="UBU285" s="755"/>
      <c r="UBV285" s="755"/>
      <c r="UBW285" s="755"/>
      <c r="UBX285" s="755"/>
      <c r="UBY285" s="755"/>
      <c r="UBZ285" s="755"/>
      <c r="UCA285" s="755"/>
      <c r="UCB285" s="755"/>
      <c r="UCC285" s="755"/>
      <c r="UCD285" s="755"/>
      <c r="UCE285" s="755"/>
      <c r="UCF285" s="755"/>
      <c r="UCG285" s="755"/>
      <c r="UCH285" s="755"/>
      <c r="UCI285" s="755"/>
      <c r="UCJ285" s="755"/>
      <c r="UCK285" s="755"/>
      <c r="UCL285" s="755"/>
      <c r="UCM285" s="755"/>
      <c r="UCN285" s="755"/>
      <c r="UCO285" s="755"/>
      <c r="UCP285" s="755"/>
      <c r="UCQ285" s="755"/>
      <c r="UCR285" s="755"/>
      <c r="UCS285" s="755"/>
      <c r="UCT285" s="755"/>
      <c r="UCU285" s="755"/>
      <c r="UCV285" s="755"/>
      <c r="UCW285" s="755"/>
      <c r="UCX285" s="755"/>
      <c r="UCY285" s="755"/>
      <c r="UCZ285" s="755"/>
      <c r="UDA285" s="755"/>
      <c r="UDB285" s="755"/>
      <c r="UDC285" s="755"/>
      <c r="UDD285" s="755"/>
      <c r="UDE285" s="755"/>
      <c r="UDF285" s="755"/>
      <c r="UDG285" s="755"/>
      <c r="UDH285" s="755"/>
      <c r="UDI285" s="755"/>
      <c r="UDJ285" s="755"/>
      <c r="UDK285" s="755"/>
      <c r="UDL285" s="755"/>
      <c r="UDM285" s="755"/>
      <c r="UDN285" s="755"/>
      <c r="UDO285" s="755"/>
      <c r="UDP285" s="755"/>
      <c r="UDQ285" s="755"/>
      <c r="UDR285" s="755"/>
      <c r="UDS285" s="755"/>
      <c r="UDT285" s="755"/>
      <c r="UDU285" s="755"/>
      <c r="UDV285" s="755"/>
      <c r="UDW285" s="755"/>
      <c r="UDX285" s="755"/>
      <c r="UDY285" s="755"/>
      <c r="UDZ285" s="755"/>
      <c r="UEA285" s="755"/>
      <c r="UEB285" s="755"/>
      <c r="UEC285" s="755"/>
      <c r="UED285" s="755"/>
      <c r="UEE285" s="755"/>
      <c r="UEF285" s="755"/>
      <c r="UEG285" s="755"/>
      <c r="UEH285" s="755"/>
      <c r="UEI285" s="755"/>
      <c r="UEJ285" s="755"/>
      <c r="UEK285" s="755"/>
      <c r="UEL285" s="755"/>
      <c r="UEM285" s="755"/>
      <c r="UEN285" s="755"/>
      <c r="UEO285" s="755"/>
      <c r="UEP285" s="755"/>
      <c r="UEQ285" s="755"/>
      <c r="UER285" s="755"/>
      <c r="UES285" s="755"/>
      <c r="UET285" s="755"/>
      <c r="UEU285" s="755"/>
      <c r="UEV285" s="755"/>
      <c r="UEW285" s="755"/>
      <c r="UEX285" s="755"/>
      <c r="UEY285" s="755"/>
      <c r="UEZ285" s="755"/>
      <c r="UFA285" s="755"/>
      <c r="UFB285" s="755"/>
      <c r="UFC285" s="755"/>
      <c r="UFD285" s="755"/>
      <c r="UFE285" s="755"/>
      <c r="UFF285" s="755"/>
      <c r="UFG285" s="755"/>
      <c r="UFH285" s="755"/>
      <c r="UFI285" s="755"/>
      <c r="UFJ285" s="755"/>
      <c r="UFK285" s="755"/>
      <c r="UFL285" s="755"/>
      <c r="UFM285" s="755"/>
      <c r="UFN285" s="755"/>
      <c r="UFO285" s="755"/>
      <c r="UFP285" s="755"/>
      <c r="UFQ285" s="755"/>
      <c r="UFR285" s="755"/>
      <c r="UFS285" s="755"/>
      <c r="UFT285" s="755"/>
      <c r="UFU285" s="755"/>
      <c r="UFV285" s="755"/>
      <c r="UFW285" s="755"/>
      <c r="UFX285" s="755"/>
      <c r="UFY285" s="755"/>
      <c r="UFZ285" s="755"/>
      <c r="UGA285" s="755"/>
      <c r="UGB285" s="755"/>
      <c r="UGC285" s="755"/>
      <c r="UGD285" s="755"/>
      <c r="UGE285" s="755"/>
      <c r="UGF285" s="755"/>
      <c r="UGG285" s="755"/>
      <c r="UGH285" s="755"/>
      <c r="UGI285" s="755"/>
      <c r="UGJ285" s="755"/>
      <c r="UGK285" s="755"/>
      <c r="UGL285" s="755"/>
      <c r="UGM285" s="755"/>
      <c r="UGN285" s="755"/>
      <c r="UGO285" s="755"/>
      <c r="UGP285" s="755"/>
      <c r="UGQ285" s="755"/>
      <c r="UGR285" s="755"/>
      <c r="UGS285" s="755"/>
      <c r="UGT285" s="755"/>
      <c r="UGU285" s="755"/>
      <c r="UGV285" s="755"/>
      <c r="UGW285" s="755"/>
      <c r="UGX285" s="755"/>
      <c r="UGY285" s="755"/>
      <c r="UGZ285" s="755"/>
      <c r="UHA285" s="755"/>
      <c r="UHB285" s="755"/>
      <c r="UHC285" s="755"/>
      <c r="UHD285" s="755"/>
      <c r="UHE285" s="755"/>
      <c r="UHF285" s="755"/>
      <c r="UHG285" s="755"/>
      <c r="UHH285" s="755"/>
      <c r="UHI285" s="755"/>
      <c r="UHJ285" s="755"/>
      <c r="UHK285" s="755"/>
      <c r="UHL285" s="755"/>
      <c r="UHM285" s="755"/>
      <c r="UHN285" s="755"/>
      <c r="UHO285" s="755"/>
      <c r="UHP285" s="755"/>
      <c r="UHQ285" s="755"/>
      <c r="UHR285" s="755"/>
      <c r="UHS285" s="755"/>
      <c r="UHT285" s="755"/>
      <c r="UHU285" s="755"/>
      <c r="UHV285" s="755"/>
      <c r="UHW285" s="755"/>
      <c r="UHX285" s="755"/>
      <c r="UHY285" s="755"/>
      <c r="UHZ285" s="755"/>
      <c r="UIA285" s="755"/>
      <c r="UIB285" s="755"/>
      <c r="UIC285" s="755"/>
      <c r="UID285" s="755"/>
      <c r="UIE285" s="755"/>
      <c r="UIF285" s="755"/>
      <c r="UIG285" s="755"/>
      <c r="UIH285" s="755"/>
      <c r="UII285" s="755"/>
      <c r="UIJ285" s="755"/>
      <c r="UIK285" s="755"/>
      <c r="UIL285" s="755"/>
      <c r="UIM285" s="755"/>
      <c r="UIN285" s="755"/>
      <c r="UIO285" s="755"/>
      <c r="UIP285" s="755"/>
      <c r="UIQ285" s="755"/>
      <c r="UIR285" s="755"/>
      <c r="UIS285" s="755"/>
      <c r="UIT285" s="755"/>
      <c r="UIU285" s="755"/>
      <c r="UIV285" s="755"/>
      <c r="UIW285" s="755"/>
      <c r="UIX285" s="755"/>
      <c r="UIY285" s="755"/>
      <c r="UIZ285" s="755"/>
      <c r="UJA285" s="755"/>
      <c r="UJB285" s="755"/>
      <c r="UJC285" s="755"/>
      <c r="UJD285" s="755"/>
      <c r="UJE285" s="755"/>
      <c r="UJF285" s="755"/>
      <c r="UJG285" s="755"/>
      <c r="UJH285" s="755"/>
      <c r="UJI285" s="755"/>
      <c r="UJJ285" s="755"/>
      <c r="UJK285" s="755"/>
      <c r="UJL285" s="755"/>
      <c r="UJM285" s="755"/>
      <c r="UJN285" s="755"/>
      <c r="UJO285" s="755"/>
      <c r="UJP285" s="755"/>
      <c r="UJQ285" s="755"/>
      <c r="UJR285" s="755"/>
      <c r="UJS285" s="755"/>
      <c r="UJT285" s="755"/>
      <c r="UJU285" s="755"/>
      <c r="UJV285" s="755"/>
      <c r="UJW285" s="755"/>
      <c r="UJX285" s="755"/>
      <c r="UJY285" s="755"/>
      <c r="UJZ285" s="755"/>
      <c r="UKA285" s="755"/>
      <c r="UKB285" s="755"/>
      <c r="UKC285" s="755"/>
      <c r="UKD285" s="755"/>
      <c r="UKE285" s="755"/>
      <c r="UKF285" s="755"/>
      <c r="UKG285" s="755"/>
      <c r="UKH285" s="755"/>
      <c r="UKI285" s="755"/>
      <c r="UKJ285" s="755"/>
      <c r="UKK285" s="755"/>
      <c r="UKL285" s="755"/>
      <c r="UKM285" s="755"/>
      <c r="UKN285" s="755"/>
      <c r="UKO285" s="755"/>
      <c r="UKP285" s="755"/>
      <c r="UKQ285" s="755"/>
      <c r="UKR285" s="755"/>
      <c r="UKS285" s="755"/>
      <c r="UKT285" s="755"/>
      <c r="UKU285" s="755"/>
      <c r="UKV285" s="755"/>
      <c r="UKW285" s="755"/>
      <c r="UKX285" s="755"/>
      <c r="UKY285" s="755"/>
      <c r="UKZ285" s="755"/>
      <c r="ULA285" s="755"/>
      <c r="ULB285" s="755"/>
      <c r="ULC285" s="755"/>
      <c r="ULD285" s="755"/>
      <c r="ULE285" s="755"/>
      <c r="ULF285" s="755"/>
      <c r="ULG285" s="755"/>
      <c r="ULH285" s="755"/>
      <c r="ULI285" s="755"/>
      <c r="ULJ285" s="755"/>
      <c r="ULK285" s="755"/>
      <c r="ULL285" s="755"/>
      <c r="ULM285" s="755"/>
      <c r="ULN285" s="755"/>
      <c r="ULO285" s="755"/>
      <c r="ULP285" s="755"/>
      <c r="ULQ285" s="755"/>
      <c r="ULR285" s="755"/>
      <c r="ULS285" s="755"/>
      <c r="ULT285" s="755"/>
      <c r="ULU285" s="755"/>
      <c r="ULV285" s="755"/>
      <c r="ULW285" s="755"/>
      <c r="ULX285" s="755"/>
      <c r="ULY285" s="755"/>
      <c r="ULZ285" s="755"/>
      <c r="UMA285" s="755"/>
      <c r="UMB285" s="755"/>
      <c r="UMC285" s="755"/>
      <c r="UMD285" s="755"/>
      <c r="UME285" s="755"/>
      <c r="UMF285" s="755"/>
      <c r="UMG285" s="755"/>
      <c r="UMH285" s="755"/>
      <c r="UMI285" s="755"/>
      <c r="UMJ285" s="755"/>
      <c r="UMK285" s="755"/>
      <c r="UML285" s="755"/>
      <c r="UMM285" s="755"/>
      <c r="UMN285" s="755"/>
      <c r="UMO285" s="755"/>
      <c r="UMP285" s="755"/>
      <c r="UMQ285" s="755"/>
      <c r="UMR285" s="755"/>
      <c r="UMS285" s="755"/>
      <c r="UMT285" s="755"/>
      <c r="UMU285" s="755"/>
      <c r="UMV285" s="755"/>
      <c r="UMW285" s="755"/>
      <c r="UMX285" s="755"/>
      <c r="UMY285" s="755"/>
      <c r="UMZ285" s="755"/>
      <c r="UNA285" s="755"/>
      <c r="UNB285" s="755"/>
      <c r="UNC285" s="755"/>
      <c r="UND285" s="755"/>
      <c r="UNE285" s="755"/>
      <c r="UNF285" s="755"/>
      <c r="UNG285" s="755"/>
      <c r="UNH285" s="755"/>
      <c r="UNI285" s="755"/>
      <c r="UNJ285" s="755"/>
      <c r="UNK285" s="755"/>
      <c r="UNL285" s="755"/>
      <c r="UNM285" s="755"/>
      <c r="UNN285" s="755"/>
      <c r="UNO285" s="755"/>
      <c r="UNP285" s="755"/>
      <c r="UNQ285" s="755"/>
      <c r="UNR285" s="755"/>
      <c r="UNS285" s="755"/>
      <c r="UNT285" s="755"/>
      <c r="UNU285" s="755"/>
      <c r="UNV285" s="755"/>
      <c r="UNW285" s="755"/>
      <c r="UNX285" s="755"/>
      <c r="UNY285" s="755"/>
      <c r="UNZ285" s="755"/>
      <c r="UOA285" s="755"/>
      <c r="UOB285" s="755"/>
      <c r="UOC285" s="755"/>
      <c r="UOD285" s="755"/>
      <c r="UOE285" s="755"/>
      <c r="UOF285" s="755"/>
      <c r="UOG285" s="755"/>
      <c r="UOH285" s="755"/>
      <c r="UOI285" s="755"/>
      <c r="UOJ285" s="755"/>
      <c r="UOK285" s="755"/>
      <c r="UOL285" s="755"/>
      <c r="UOM285" s="755"/>
      <c r="UON285" s="755"/>
      <c r="UOO285" s="755"/>
      <c r="UOP285" s="755"/>
      <c r="UOQ285" s="755"/>
      <c r="UOR285" s="755"/>
      <c r="UOS285" s="755"/>
      <c r="UOT285" s="755"/>
      <c r="UOU285" s="755"/>
      <c r="UOV285" s="755"/>
      <c r="UOW285" s="755"/>
      <c r="UOX285" s="755"/>
      <c r="UOY285" s="755"/>
      <c r="UOZ285" s="755"/>
      <c r="UPA285" s="755"/>
      <c r="UPB285" s="755"/>
      <c r="UPC285" s="755"/>
      <c r="UPD285" s="755"/>
      <c r="UPE285" s="755"/>
      <c r="UPF285" s="755"/>
      <c r="UPG285" s="755"/>
      <c r="UPH285" s="755"/>
      <c r="UPI285" s="755"/>
      <c r="UPJ285" s="755"/>
      <c r="UPK285" s="755"/>
      <c r="UPL285" s="755"/>
      <c r="UPM285" s="755"/>
      <c r="UPN285" s="755"/>
      <c r="UPO285" s="755"/>
      <c r="UPP285" s="755"/>
      <c r="UPQ285" s="755"/>
      <c r="UPR285" s="755"/>
      <c r="UPS285" s="755"/>
      <c r="UPT285" s="755"/>
      <c r="UPU285" s="755"/>
      <c r="UPV285" s="755"/>
      <c r="UPW285" s="755"/>
      <c r="UPX285" s="755"/>
      <c r="UPY285" s="755"/>
      <c r="UPZ285" s="755"/>
      <c r="UQA285" s="755"/>
      <c r="UQB285" s="755"/>
      <c r="UQC285" s="755"/>
      <c r="UQD285" s="755"/>
      <c r="UQE285" s="755"/>
      <c r="UQF285" s="755"/>
      <c r="UQG285" s="755"/>
      <c r="UQH285" s="755"/>
      <c r="UQI285" s="755"/>
      <c r="UQJ285" s="755"/>
      <c r="UQK285" s="755"/>
      <c r="UQL285" s="755"/>
      <c r="UQM285" s="755"/>
      <c r="UQN285" s="755"/>
      <c r="UQO285" s="755"/>
      <c r="UQP285" s="755"/>
      <c r="UQQ285" s="755"/>
      <c r="UQR285" s="755"/>
      <c r="UQS285" s="755"/>
      <c r="UQT285" s="755"/>
      <c r="UQU285" s="755"/>
      <c r="UQV285" s="755"/>
      <c r="UQW285" s="755"/>
      <c r="UQX285" s="755"/>
      <c r="UQY285" s="755"/>
      <c r="UQZ285" s="755"/>
      <c r="URA285" s="755"/>
      <c r="URB285" s="755"/>
      <c r="URC285" s="755"/>
      <c r="URD285" s="755"/>
      <c r="URE285" s="755"/>
      <c r="URF285" s="755"/>
      <c r="URG285" s="755"/>
      <c r="URH285" s="755"/>
      <c r="URI285" s="755"/>
      <c r="URJ285" s="755"/>
      <c r="URK285" s="755"/>
      <c r="URL285" s="755"/>
      <c r="URM285" s="755"/>
      <c r="URN285" s="755"/>
      <c r="URO285" s="755"/>
      <c r="URP285" s="755"/>
      <c r="URQ285" s="755"/>
      <c r="URR285" s="755"/>
      <c r="URS285" s="755"/>
      <c r="URT285" s="755"/>
      <c r="URU285" s="755"/>
      <c r="URV285" s="755"/>
      <c r="URW285" s="755"/>
      <c r="URX285" s="755"/>
      <c r="URY285" s="755"/>
      <c r="URZ285" s="755"/>
      <c r="USA285" s="755"/>
      <c r="USB285" s="755"/>
      <c r="USC285" s="755"/>
      <c r="USD285" s="755"/>
      <c r="USE285" s="755"/>
      <c r="USF285" s="755"/>
      <c r="USG285" s="755"/>
      <c r="USH285" s="755"/>
      <c r="USI285" s="755"/>
      <c r="USJ285" s="755"/>
      <c r="USK285" s="755"/>
      <c r="USL285" s="755"/>
      <c r="USM285" s="755"/>
      <c r="USN285" s="755"/>
      <c r="USO285" s="755"/>
      <c r="USP285" s="755"/>
      <c r="USQ285" s="755"/>
      <c r="USR285" s="755"/>
      <c r="USS285" s="755"/>
      <c r="UST285" s="755"/>
      <c r="USU285" s="755"/>
      <c r="USV285" s="755"/>
      <c r="USW285" s="755"/>
      <c r="USX285" s="755"/>
      <c r="USY285" s="755"/>
      <c r="USZ285" s="755"/>
      <c r="UTA285" s="755"/>
      <c r="UTB285" s="755"/>
      <c r="UTC285" s="755"/>
      <c r="UTD285" s="755"/>
      <c r="UTE285" s="755"/>
      <c r="UTF285" s="755"/>
      <c r="UTG285" s="755"/>
      <c r="UTH285" s="755"/>
      <c r="UTI285" s="755"/>
      <c r="UTJ285" s="755"/>
      <c r="UTK285" s="755"/>
      <c r="UTL285" s="755"/>
      <c r="UTM285" s="755"/>
      <c r="UTN285" s="755"/>
      <c r="UTO285" s="755"/>
      <c r="UTP285" s="755"/>
      <c r="UTQ285" s="755"/>
      <c r="UTR285" s="755"/>
      <c r="UTS285" s="755"/>
      <c r="UTT285" s="755"/>
      <c r="UTU285" s="755"/>
      <c r="UTV285" s="755"/>
      <c r="UTW285" s="755"/>
      <c r="UTX285" s="755"/>
      <c r="UTY285" s="755"/>
      <c r="UTZ285" s="755"/>
      <c r="UUA285" s="755"/>
      <c r="UUB285" s="755"/>
      <c r="UUC285" s="755"/>
      <c r="UUD285" s="755"/>
      <c r="UUE285" s="755"/>
      <c r="UUF285" s="755"/>
      <c r="UUG285" s="755"/>
      <c r="UUH285" s="755"/>
      <c r="UUI285" s="755"/>
      <c r="UUJ285" s="755"/>
      <c r="UUK285" s="755"/>
      <c r="UUL285" s="755"/>
      <c r="UUM285" s="755"/>
      <c r="UUN285" s="755"/>
      <c r="UUO285" s="755"/>
      <c r="UUP285" s="755"/>
      <c r="UUQ285" s="755"/>
      <c r="UUR285" s="755"/>
      <c r="UUS285" s="755"/>
      <c r="UUT285" s="755"/>
      <c r="UUU285" s="755"/>
      <c r="UUV285" s="755"/>
      <c r="UUW285" s="755"/>
      <c r="UUX285" s="755"/>
      <c r="UUY285" s="755"/>
      <c r="UUZ285" s="755"/>
      <c r="UVA285" s="755"/>
      <c r="UVB285" s="755"/>
      <c r="UVC285" s="755"/>
      <c r="UVD285" s="755"/>
      <c r="UVE285" s="755"/>
      <c r="UVF285" s="755"/>
      <c r="UVG285" s="755"/>
      <c r="UVH285" s="755"/>
      <c r="UVI285" s="755"/>
      <c r="UVJ285" s="755"/>
      <c r="UVK285" s="755"/>
      <c r="UVL285" s="755"/>
      <c r="UVM285" s="755"/>
      <c r="UVN285" s="755"/>
      <c r="UVO285" s="755"/>
      <c r="UVP285" s="755"/>
      <c r="UVQ285" s="755"/>
      <c r="UVR285" s="755"/>
      <c r="UVS285" s="755"/>
      <c r="UVT285" s="755"/>
      <c r="UVU285" s="755"/>
      <c r="UVV285" s="755"/>
      <c r="UVW285" s="755"/>
      <c r="UVX285" s="755"/>
      <c r="UVY285" s="755"/>
      <c r="UVZ285" s="755"/>
      <c r="UWA285" s="755"/>
      <c r="UWB285" s="755"/>
      <c r="UWC285" s="755"/>
      <c r="UWD285" s="755"/>
      <c r="UWE285" s="755"/>
      <c r="UWF285" s="755"/>
      <c r="UWG285" s="755"/>
      <c r="UWH285" s="755"/>
      <c r="UWI285" s="755"/>
      <c r="UWJ285" s="755"/>
      <c r="UWK285" s="755"/>
      <c r="UWL285" s="755"/>
      <c r="UWM285" s="755"/>
      <c r="UWN285" s="755"/>
      <c r="UWO285" s="755"/>
      <c r="UWP285" s="755"/>
      <c r="UWQ285" s="755"/>
      <c r="UWR285" s="755"/>
      <c r="UWS285" s="755"/>
      <c r="UWT285" s="755"/>
      <c r="UWU285" s="755"/>
      <c r="UWV285" s="755"/>
      <c r="UWW285" s="755"/>
      <c r="UWX285" s="755"/>
      <c r="UWY285" s="755"/>
      <c r="UWZ285" s="755"/>
      <c r="UXA285" s="755"/>
      <c r="UXB285" s="755"/>
      <c r="UXC285" s="755"/>
      <c r="UXD285" s="755"/>
      <c r="UXE285" s="755"/>
      <c r="UXF285" s="755"/>
      <c r="UXG285" s="755"/>
      <c r="UXH285" s="755"/>
      <c r="UXI285" s="755"/>
      <c r="UXJ285" s="755"/>
      <c r="UXK285" s="755"/>
      <c r="UXL285" s="755"/>
      <c r="UXM285" s="755"/>
      <c r="UXN285" s="755"/>
      <c r="UXO285" s="755"/>
      <c r="UXP285" s="755"/>
      <c r="UXQ285" s="755"/>
      <c r="UXR285" s="755"/>
      <c r="UXS285" s="755"/>
      <c r="UXT285" s="755"/>
      <c r="UXU285" s="755"/>
      <c r="UXV285" s="755"/>
      <c r="UXW285" s="755"/>
      <c r="UXX285" s="755"/>
      <c r="UXY285" s="755"/>
      <c r="UXZ285" s="755"/>
      <c r="UYA285" s="755"/>
      <c r="UYB285" s="755"/>
      <c r="UYC285" s="755"/>
      <c r="UYD285" s="755"/>
      <c r="UYE285" s="755"/>
      <c r="UYF285" s="755"/>
      <c r="UYG285" s="755"/>
      <c r="UYH285" s="755"/>
      <c r="UYI285" s="755"/>
      <c r="UYJ285" s="755"/>
      <c r="UYK285" s="755"/>
      <c r="UYL285" s="755"/>
      <c r="UYM285" s="755"/>
      <c r="UYN285" s="755"/>
      <c r="UYO285" s="755"/>
      <c r="UYP285" s="755"/>
      <c r="UYQ285" s="755"/>
      <c r="UYR285" s="755"/>
      <c r="UYS285" s="755"/>
      <c r="UYT285" s="755"/>
      <c r="UYU285" s="755"/>
      <c r="UYV285" s="755"/>
      <c r="UYW285" s="755"/>
      <c r="UYX285" s="755"/>
      <c r="UYY285" s="755"/>
      <c r="UYZ285" s="755"/>
      <c r="UZA285" s="755"/>
      <c r="UZB285" s="755"/>
      <c r="UZC285" s="755"/>
      <c r="UZD285" s="755"/>
      <c r="UZE285" s="755"/>
      <c r="UZF285" s="755"/>
      <c r="UZG285" s="755"/>
      <c r="UZH285" s="755"/>
      <c r="UZI285" s="755"/>
      <c r="UZJ285" s="755"/>
      <c r="UZK285" s="755"/>
      <c r="UZL285" s="755"/>
      <c r="UZM285" s="755"/>
      <c r="UZN285" s="755"/>
      <c r="UZO285" s="755"/>
      <c r="UZP285" s="755"/>
      <c r="UZQ285" s="755"/>
      <c r="UZR285" s="755"/>
      <c r="UZS285" s="755"/>
      <c r="UZT285" s="755"/>
      <c r="UZU285" s="755"/>
      <c r="UZV285" s="755"/>
      <c r="UZW285" s="755"/>
      <c r="UZX285" s="755"/>
      <c r="UZY285" s="755"/>
      <c r="UZZ285" s="755"/>
      <c r="VAA285" s="755"/>
      <c r="VAB285" s="755"/>
      <c r="VAC285" s="755"/>
      <c r="VAD285" s="755"/>
      <c r="VAE285" s="755"/>
      <c r="VAF285" s="755"/>
      <c r="VAG285" s="755"/>
      <c r="VAH285" s="755"/>
      <c r="VAI285" s="755"/>
      <c r="VAJ285" s="755"/>
      <c r="VAK285" s="755"/>
      <c r="VAL285" s="755"/>
      <c r="VAM285" s="755"/>
      <c r="VAN285" s="755"/>
      <c r="VAO285" s="755"/>
      <c r="VAP285" s="755"/>
      <c r="VAQ285" s="755"/>
      <c r="VAR285" s="755"/>
      <c r="VAS285" s="755"/>
      <c r="VAT285" s="755"/>
      <c r="VAU285" s="755"/>
      <c r="VAV285" s="755"/>
      <c r="VAW285" s="755"/>
      <c r="VAX285" s="755"/>
      <c r="VAY285" s="755"/>
      <c r="VAZ285" s="755"/>
      <c r="VBA285" s="755"/>
      <c r="VBB285" s="755"/>
      <c r="VBC285" s="755"/>
      <c r="VBD285" s="755"/>
      <c r="VBE285" s="755"/>
      <c r="VBF285" s="755"/>
      <c r="VBG285" s="755"/>
      <c r="VBH285" s="755"/>
      <c r="VBI285" s="755"/>
      <c r="VBJ285" s="755"/>
      <c r="VBK285" s="755"/>
      <c r="VBL285" s="755"/>
      <c r="VBM285" s="755"/>
      <c r="VBN285" s="755"/>
      <c r="VBO285" s="755"/>
      <c r="VBP285" s="755"/>
      <c r="VBQ285" s="755"/>
      <c r="VBR285" s="755"/>
      <c r="VBS285" s="755"/>
      <c r="VBT285" s="755"/>
      <c r="VBU285" s="755"/>
      <c r="VBV285" s="755"/>
      <c r="VBW285" s="755"/>
      <c r="VBX285" s="755"/>
      <c r="VBY285" s="755"/>
      <c r="VBZ285" s="755"/>
      <c r="VCA285" s="755"/>
      <c r="VCB285" s="755"/>
      <c r="VCC285" s="755"/>
      <c r="VCD285" s="755"/>
      <c r="VCE285" s="755"/>
      <c r="VCF285" s="755"/>
      <c r="VCG285" s="755"/>
      <c r="VCH285" s="755"/>
      <c r="VCI285" s="755"/>
      <c r="VCJ285" s="755"/>
      <c r="VCK285" s="755"/>
      <c r="VCL285" s="755"/>
      <c r="VCM285" s="755"/>
      <c r="VCN285" s="755"/>
      <c r="VCO285" s="755"/>
      <c r="VCP285" s="755"/>
      <c r="VCQ285" s="755"/>
      <c r="VCR285" s="755"/>
      <c r="VCS285" s="755"/>
      <c r="VCT285" s="755"/>
      <c r="VCU285" s="755"/>
      <c r="VCV285" s="755"/>
      <c r="VCW285" s="755"/>
      <c r="VCX285" s="755"/>
      <c r="VCY285" s="755"/>
      <c r="VCZ285" s="755"/>
      <c r="VDA285" s="755"/>
      <c r="VDB285" s="755"/>
      <c r="VDC285" s="755"/>
      <c r="VDD285" s="755"/>
      <c r="VDE285" s="755"/>
      <c r="VDF285" s="755"/>
      <c r="VDG285" s="755"/>
      <c r="VDH285" s="755"/>
      <c r="VDI285" s="755"/>
      <c r="VDJ285" s="755"/>
      <c r="VDK285" s="755"/>
      <c r="VDL285" s="755"/>
      <c r="VDM285" s="755"/>
      <c r="VDN285" s="755"/>
      <c r="VDO285" s="755"/>
      <c r="VDP285" s="755"/>
      <c r="VDQ285" s="755"/>
      <c r="VDR285" s="755"/>
      <c r="VDS285" s="755"/>
      <c r="VDT285" s="755"/>
      <c r="VDU285" s="755"/>
      <c r="VDV285" s="755"/>
      <c r="VDW285" s="755"/>
      <c r="VDX285" s="755"/>
      <c r="VDY285" s="755"/>
      <c r="VDZ285" s="755"/>
      <c r="VEA285" s="755"/>
      <c r="VEB285" s="755"/>
      <c r="VEC285" s="755"/>
      <c r="VED285" s="755"/>
      <c r="VEE285" s="755"/>
      <c r="VEF285" s="755"/>
      <c r="VEG285" s="755"/>
      <c r="VEH285" s="755"/>
      <c r="VEI285" s="755"/>
      <c r="VEJ285" s="755"/>
      <c r="VEK285" s="755"/>
      <c r="VEL285" s="755"/>
      <c r="VEM285" s="755"/>
      <c r="VEN285" s="755"/>
      <c r="VEO285" s="755"/>
      <c r="VEP285" s="755"/>
      <c r="VEQ285" s="755"/>
      <c r="VER285" s="755"/>
      <c r="VES285" s="755"/>
      <c r="VET285" s="755"/>
      <c r="VEU285" s="755"/>
      <c r="VEV285" s="755"/>
      <c r="VEW285" s="755"/>
      <c r="VEX285" s="755"/>
      <c r="VEY285" s="755"/>
      <c r="VEZ285" s="755"/>
      <c r="VFA285" s="755"/>
      <c r="VFB285" s="755"/>
      <c r="VFC285" s="755"/>
      <c r="VFD285" s="755"/>
      <c r="VFE285" s="755"/>
      <c r="VFF285" s="755"/>
      <c r="VFG285" s="755"/>
      <c r="VFH285" s="755"/>
      <c r="VFI285" s="755"/>
      <c r="VFJ285" s="755"/>
      <c r="VFK285" s="755"/>
      <c r="VFL285" s="755"/>
      <c r="VFM285" s="755"/>
      <c r="VFN285" s="755"/>
      <c r="VFO285" s="755"/>
      <c r="VFP285" s="755"/>
      <c r="VFQ285" s="755"/>
      <c r="VFR285" s="755"/>
      <c r="VFS285" s="755"/>
      <c r="VFT285" s="755"/>
      <c r="VFU285" s="755"/>
      <c r="VFV285" s="755"/>
      <c r="VFW285" s="755"/>
      <c r="VFX285" s="755"/>
      <c r="VFY285" s="755"/>
      <c r="VFZ285" s="755"/>
      <c r="VGA285" s="755"/>
      <c r="VGB285" s="755"/>
      <c r="VGC285" s="755"/>
      <c r="VGD285" s="755"/>
      <c r="VGE285" s="755"/>
      <c r="VGF285" s="755"/>
      <c r="VGG285" s="755"/>
      <c r="VGH285" s="755"/>
      <c r="VGI285" s="755"/>
      <c r="VGJ285" s="755"/>
      <c r="VGK285" s="755"/>
      <c r="VGL285" s="755"/>
      <c r="VGM285" s="755"/>
      <c r="VGN285" s="755"/>
      <c r="VGO285" s="755"/>
      <c r="VGP285" s="755"/>
      <c r="VGQ285" s="755"/>
      <c r="VGR285" s="755"/>
      <c r="VGS285" s="755"/>
      <c r="VGT285" s="755"/>
      <c r="VGU285" s="755"/>
      <c r="VGV285" s="755"/>
      <c r="VGW285" s="755"/>
      <c r="VGX285" s="755"/>
      <c r="VGY285" s="755"/>
      <c r="VGZ285" s="755"/>
      <c r="VHA285" s="755"/>
      <c r="VHB285" s="755"/>
      <c r="VHC285" s="755"/>
      <c r="VHD285" s="755"/>
      <c r="VHE285" s="755"/>
      <c r="VHF285" s="755"/>
      <c r="VHG285" s="755"/>
      <c r="VHH285" s="755"/>
      <c r="VHI285" s="755"/>
      <c r="VHJ285" s="755"/>
      <c r="VHK285" s="755"/>
      <c r="VHL285" s="755"/>
      <c r="VHM285" s="755"/>
      <c r="VHN285" s="755"/>
      <c r="VHO285" s="755"/>
      <c r="VHP285" s="755"/>
      <c r="VHQ285" s="755"/>
      <c r="VHR285" s="755"/>
      <c r="VHS285" s="755"/>
      <c r="VHT285" s="755"/>
      <c r="VHU285" s="755"/>
      <c r="VHV285" s="755"/>
      <c r="VHW285" s="755"/>
      <c r="VHX285" s="755"/>
      <c r="VHY285" s="755"/>
      <c r="VHZ285" s="755"/>
      <c r="VIA285" s="755"/>
      <c r="VIB285" s="755"/>
      <c r="VIC285" s="755"/>
      <c r="VID285" s="755"/>
      <c r="VIE285" s="755"/>
      <c r="VIF285" s="755"/>
      <c r="VIG285" s="755"/>
      <c r="VIH285" s="755"/>
      <c r="VII285" s="755"/>
      <c r="VIJ285" s="755"/>
      <c r="VIK285" s="755"/>
      <c r="VIL285" s="755"/>
      <c r="VIM285" s="755"/>
      <c r="VIN285" s="755"/>
      <c r="VIO285" s="755"/>
      <c r="VIP285" s="755"/>
      <c r="VIQ285" s="755"/>
      <c r="VIR285" s="755"/>
      <c r="VIS285" s="755"/>
      <c r="VIT285" s="755"/>
      <c r="VIU285" s="755"/>
      <c r="VIV285" s="755"/>
      <c r="VIW285" s="755"/>
      <c r="VIX285" s="755"/>
      <c r="VIY285" s="755"/>
      <c r="VIZ285" s="755"/>
      <c r="VJA285" s="755"/>
      <c r="VJB285" s="755"/>
      <c r="VJC285" s="755"/>
      <c r="VJD285" s="755"/>
      <c r="VJE285" s="755"/>
      <c r="VJF285" s="755"/>
      <c r="VJG285" s="755"/>
      <c r="VJH285" s="755"/>
      <c r="VJI285" s="755"/>
      <c r="VJJ285" s="755"/>
      <c r="VJK285" s="755"/>
      <c r="VJL285" s="755"/>
      <c r="VJM285" s="755"/>
      <c r="VJN285" s="755"/>
      <c r="VJO285" s="755"/>
      <c r="VJP285" s="755"/>
      <c r="VJQ285" s="755"/>
      <c r="VJR285" s="755"/>
      <c r="VJS285" s="755"/>
      <c r="VJT285" s="755"/>
      <c r="VJU285" s="755"/>
      <c r="VJV285" s="755"/>
      <c r="VJW285" s="755"/>
      <c r="VJX285" s="755"/>
      <c r="VJY285" s="755"/>
      <c r="VJZ285" s="755"/>
      <c r="VKA285" s="755"/>
      <c r="VKB285" s="755"/>
      <c r="VKC285" s="755"/>
      <c r="VKD285" s="755"/>
      <c r="VKE285" s="755"/>
      <c r="VKF285" s="755"/>
      <c r="VKG285" s="755"/>
      <c r="VKH285" s="755"/>
      <c r="VKI285" s="755"/>
      <c r="VKJ285" s="755"/>
      <c r="VKK285" s="755"/>
      <c r="VKL285" s="755"/>
      <c r="VKM285" s="755"/>
      <c r="VKN285" s="755"/>
      <c r="VKO285" s="755"/>
      <c r="VKP285" s="755"/>
      <c r="VKQ285" s="755"/>
      <c r="VKR285" s="755"/>
      <c r="VKS285" s="755"/>
      <c r="VKT285" s="755"/>
      <c r="VKU285" s="755"/>
      <c r="VKV285" s="755"/>
      <c r="VKW285" s="755"/>
      <c r="VKX285" s="755"/>
      <c r="VKY285" s="755"/>
      <c r="VKZ285" s="755"/>
      <c r="VLA285" s="755"/>
      <c r="VLB285" s="755"/>
      <c r="VLC285" s="755"/>
      <c r="VLD285" s="755"/>
      <c r="VLE285" s="755"/>
      <c r="VLF285" s="755"/>
      <c r="VLG285" s="755"/>
      <c r="VLH285" s="755"/>
      <c r="VLI285" s="755"/>
      <c r="VLJ285" s="755"/>
      <c r="VLK285" s="755"/>
      <c r="VLL285" s="755"/>
      <c r="VLM285" s="755"/>
      <c r="VLN285" s="755"/>
      <c r="VLO285" s="755"/>
      <c r="VLP285" s="755"/>
      <c r="VLQ285" s="755"/>
      <c r="VLR285" s="755"/>
      <c r="VLS285" s="755"/>
      <c r="VLT285" s="755"/>
      <c r="VLU285" s="755"/>
      <c r="VLV285" s="755"/>
      <c r="VLW285" s="755"/>
      <c r="VLX285" s="755"/>
      <c r="VLY285" s="755"/>
      <c r="VLZ285" s="755"/>
      <c r="VMA285" s="755"/>
      <c r="VMB285" s="755"/>
      <c r="VMC285" s="755"/>
      <c r="VMD285" s="755"/>
      <c r="VME285" s="755"/>
      <c r="VMF285" s="755"/>
      <c r="VMG285" s="755"/>
      <c r="VMH285" s="755"/>
      <c r="VMI285" s="755"/>
      <c r="VMJ285" s="755"/>
      <c r="VMK285" s="755"/>
      <c r="VML285" s="755"/>
      <c r="VMM285" s="755"/>
      <c r="VMN285" s="755"/>
      <c r="VMO285" s="755"/>
      <c r="VMP285" s="755"/>
      <c r="VMQ285" s="755"/>
      <c r="VMR285" s="755"/>
      <c r="VMS285" s="755"/>
      <c r="VMT285" s="755"/>
      <c r="VMU285" s="755"/>
      <c r="VMV285" s="755"/>
      <c r="VMW285" s="755"/>
      <c r="VMX285" s="755"/>
      <c r="VMY285" s="755"/>
      <c r="VMZ285" s="755"/>
      <c r="VNA285" s="755"/>
      <c r="VNB285" s="755"/>
      <c r="VNC285" s="755"/>
      <c r="VND285" s="755"/>
      <c r="VNE285" s="755"/>
      <c r="VNF285" s="755"/>
      <c r="VNG285" s="755"/>
      <c r="VNH285" s="755"/>
      <c r="VNI285" s="755"/>
      <c r="VNJ285" s="755"/>
      <c r="VNK285" s="755"/>
      <c r="VNL285" s="755"/>
      <c r="VNM285" s="755"/>
      <c r="VNN285" s="755"/>
      <c r="VNO285" s="755"/>
      <c r="VNP285" s="755"/>
      <c r="VNQ285" s="755"/>
      <c r="VNR285" s="755"/>
      <c r="VNS285" s="755"/>
      <c r="VNT285" s="755"/>
      <c r="VNU285" s="755"/>
      <c r="VNV285" s="755"/>
      <c r="VNW285" s="755"/>
      <c r="VNX285" s="755"/>
      <c r="VNY285" s="755"/>
      <c r="VNZ285" s="755"/>
      <c r="VOA285" s="755"/>
      <c r="VOB285" s="755"/>
      <c r="VOC285" s="755"/>
      <c r="VOD285" s="755"/>
      <c r="VOE285" s="755"/>
      <c r="VOF285" s="755"/>
      <c r="VOG285" s="755"/>
      <c r="VOH285" s="755"/>
      <c r="VOI285" s="755"/>
      <c r="VOJ285" s="755"/>
      <c r="VOK285" s="755"/>
      <c r="VOL285" s="755"/>
      <c r="VOM285" s="755"/>
      <c r="VON285" s="755"/>
      <c r="VOO285" s="755"/>
      <c r="VOP285" s="755"/>
      <c r="VOQ285" s="755"/>
      <c r="VOR285" s="755"/>
      <c r="VOS285" s="755"/>
      <c r="VOT285" s="755"/>
      <c r="VOU285" s="755"/>
      <c r="VOV285" s="755"/>
      <c r="VOW285" s="755"/>
      <c r="VOX285" s="755"/>
      <c r="VOY285" s="755"/>
      <c r="VOZ285" s="755"/>
      <c r="VPA285" s="755"/>
      <c r="VPB285" s="755"/>
      <c r="VPC285" s="755"/>
      <c r="VPD285" s="755"/>
      <c r="VPE285" s="755"/>
      <c r="VPF285" s="755"/>
      <c r="VPG285" s="755"/>
      <c r="VPH285" s="755"/>
      <c r="VPI285" s="755"/>
      <c r="VPJ285" s="755"/>
      <c r="VPK285" s="755"/>
      <c r="VPL285" s="755"/>
      <c r="VPM285" s="755"/>
      <c r="VPN285" s="755"/>
      <c r="VPO285" s="755"/>
      <c r="VPP285" s="755"/>
      <c r="VPQ285" s="755"/>
      <c r="VPR285" s="755"/>
      <c r="VPS285" s="755"/>
      <c r="VPT285" s="755"/>
      <c r="VPU285" s="755"/>
      <c r="VPV285" s="755"/>
      <c r="VPW285" s="755"/>
      <c r="VPX285" s="755"/>
      <c r="VPY285" s="755"/>
      <c r="VPZ285" s="755"/>
      <c r="VQA285" s="755"/>
      <c r="VQB285" s="755"/>
      <c r="VQC285" s="755"/>
      <c r="VQD285" s="755"/>
      <c r="VQE285" s="755"/>
      <c r="VQF285" s="755"/>
      <c r="VQG285" s="755"/>
      <c r="VQH285" s="755"/>
      <c r="VQI285" s="755"/>
      <c r="VQJ285" s="755"/>
      <c r="VQK285" s="755"/>
      <c r="VQL285" s="755"/>
      <c r="VQM285" s="755"/>
      <c r="VQN285" s="755"/>
      <c r="VQO285" s="755"/>
      <c r="VQP285" s="755"/>
      <c r="VQQ285" s="755"/>
      <c r="VQR285" s="755"/>
      <c r="VQS285" s="755"/>
      <c r="VQT285" s="755"/>
      <c r="VQU285" s="755"/>
      <c r="VQV285" s="755"/>
      <c r="VQW285" s="755"/>
      <c r="VQX285" s="755"/>
      <c r="VQY285" s="755"/>
      <c r="VQZ285" s="755"/>
      <c r="VRA285" s="755"/>
      <c r="VRB285" s="755"/>
      <c r="VRC285" s="755"/>
      <c r="VRD285" s="755"/>
      <c r="VRE285" s="755"/>
      <c r="VRF285" s="755"/>
      <c r="VRG285" s="755"/>
      <c r="VRH285" s="755"/>
      <c r="VRI285" s="755"/>
      <c r="VRJ285" s="755"/>
      <c r="VRK285" s="755"/>
      <c r="VRL285" s="755"/>
      <c r="VRM285" s="755"/>
      <c r="VRN285" s="755"/>
      <c r="VRO285" s="755"/>
      <c r="VRP285" s="755"/>
      <c r="VRQ285" s="755"/>
      <c r="VRR285" s="755"/>
      <c r="VRS285" s="755"/>
      <c r="VRT285" s="755"/>
      <c r="VRU285" s="755"/>
      <c r="VRV285" s="755"/>
      <c r="VRW285" s="755"/>
      <c r="VRX285" s="755"/>
      <c r="VRY285" s="755"/>
      <c r="VRZ285" s="755"/>
      <c r="VSA285" s="755"/>
      <c r="VSB285" s="755"/>
      <c r="VSC285" s="755"/>
      <c r="VSD285" s="755"/>
      <c r="VSE285" s="755"/>
      <c r="VSF285" s="755"/>
      <c r="VSG285" s="755"/>
      <c r="VSH285" s="755"/>
      <c r="VSI285" s="755"/>
      <c r="VSJ285" s="755"/>
      <c r="VSK285" s="755"/>
      <c r="VSL285" s="755"/>
      <c r="VSM285" s="755"/>
      <c r="VSN285" s="755"/>
      <c r="VSO285" s="755"/>
      <c r="VSP285" s="755"/>
      <c r="VSQ285" s="755"/>
      <c r="VSR285" s="755"/>
      <c r="VSS285" s="755"/>
      <c r="VST285" s="755"/>
      <c r="VSU285" s="755"/>
      <c r="VSV285" s="755"/>
      <c r="VSW285" s="755"/>
      <c r="VSX285" s="755"/>
      <c r="VSY285" s="755"/>
      <c r="VSZ285" s="755"/>
      <c r="VTA285" s="755"/>
      <c r="VTB285" s="755"/>
      <c r="VTC285" s="755"/>
      <c r="VTD285" s="755"/>
      <c r="VTE285" s="755"/>
      <c r="VTF285" s="755"/>
      <c r="VTG285" s="755"/>
      <c r="VTH285" s="755"/>
      <c r="VTI285" s="755"/>
      <c r="VTJ285" s="755"/>
      <c r="VTK285" s="755"/>
      <c r="VTL285" s="755"/>
      <c r="VTM285" s="755"/>
      <c r="VTN285" s="755"/>
      <c r="VTO285" s="755"/>
      <c r="VTP285" s="755"/>
      <c r="VTQ285" s="755"/>
      <c r="VTR285" s="755"/>
      <c r="VTS285" s="755"/>
      <c r="VTT285" s="755"/>
      <c r="VTU285" s="755"/>
      <c r="VTV285" s="755"/>
      <c r="VTW285" s="755"/>
      <c r="VTX285" s="755"/>
      <c r="VTY285" s="755"/>
      <c r="VTZ285" s="755"/>
      <c r="VUA285" s="755"/>
      <c r="VUB285" s="755"/>
      <c r="VUC285" s="755"/>
      <c r="VUD285" s="755"/>
      <c r="VUE285" s="755"/>
      <c r="VUF285" s="755"/>
      <c r="VUG285" s="755"/>
      <c r="VUH285" s="755"/>
      <c r="VUI285" s="755"/>
      <c r="VUJ285" s="755"/>
      <c r="VUK285" s="755"/>
      <c r="VUL285" s="755"/>
      <c r="VUM285" s="755"/>
      <c r="VUN285" s="755"/>
      <c r="VUO285" s="755"/>
      <c r="VUP285" s="755"/>
      <c r="VUQ285" s="755"/>
      <c r="VUR285" s="755"/>
      <c r="VUS285" s="755"/>
      <c r="VUT285" s="755"/>
      <c r="VUU285" s="755"/>
      <c r="VUV285" s="755"/>
      <c r="VUW285" s="755"/>
      <c r="VUX285" s="755"/>
      <c r="VUY285" s="755"/>
      <c r="VUZ285" s="755"/>
      <c r="VVA285" s="755"/>
      <c r="VVB285" s="755"/>
      <c r="VVC285" s="755"/>
      <c r="VVD285" s="755"/>
      <c r="VVE285" s="755"/>
      <c r="VVF285" s="755"/>
      <c r="VVG285" s="755"/>
      <c r="VVH285" s="755"/>
      <c r="VVI285" s="755"/>
      <c r="VVJ285" s="755"/>
      <c r="VVK285" s="755"/>
      <c r="VVL285" s="755"/>
      <c r="VVM285" s="755"/>
      <c r="VVN285" s="755"/>
      <c r="VVO285" s="755"/>
      <c r="VVP285" s="755"/>
      <c r="VVQ285" s="755"/>
      <c r="VVR285" s="755"/>
      <c r="VVS285" s="755"/>
      <c r="VVT285" s="755"/>
      <c r="VVU285" s="755"/>
      <c r="VVV285" s="755"/>
      <c r="VVW285" s="755"/>
      <c r="VVX285" s="755"/>
      <c r="VVY285" s="755"/>
      <c r="VVZ285" s="755"/>
      <c r="VWA285" s="755"/>
      <c r="VWB285" s="755"/>
      <c r="VWC285" s="755"/>
      <c r="VWD285" s="755"/>
      <c r="VWE285" s="755"/>
      <c r="VWF285" s="755"/>
      <c r="VWG285" s="755"/>
      <c r="VWH285" s="755"/>
      <c r="VWI285" s="755"/>
      <c r="VWJ285" s="755"/>
      <c r="VWK285" s="755"/>
      <c r="VWL285" s="755"/>
      <c r="VWM285" s="755"/>
      <c r="VWN285" s="755"/>
      <c r="VWO285" s="755"/>
      <c r="VWP285" s="755"/>
      <c r="VWQ285" s="755"/>
      <c r="VWR285" s="755"/>
      <c r="VWS285" s="755"/>
      <c r="VWT285" s="755"/>
      <c r="VWU285" s="755"/>
      <c r="VWV285" s="755"/>
      <c r="VWW285" s="755"/>
      <c r="VWX285" s="755"/>
      <c r="VWY285" s="755"/>
      <c r="VWZ285" s="755"/>
      <c r="VXA285" s="755"/>
      <c r="VXB285" s="755"/>
      <c r="VXC285" s="755"/>
      <c r="VXD285" s="755"/>
      <c r="VXE285" s="755"/>
      <c r="VXF285" s="755"/>
      <c r="VXG285" s="755"/>
      <c r="VXH285" s="755"/>
      <c r="VXI285" s="755"/>
      <c r="VXJ285" s="755"/>
      <c r="VXK285" s="755"/>
      <c r="VXL285" s="755"/>
      <c r="VXM285" s="755"/>
      <c r="VXN285" s="755"/>
      <c r="VXO285" s="755"/>
      <c r="VXP285" s="755"/>
      <c r="VXQ285" s="755"/>
      <c r="VXR285" s="755"/>
      <c r="VXS285" s="755"/>
      <c r="VXT285" s="755"/>
      <c r="VXU285" s="755"/>
      <c r="VXV285" s="755"/>
      <c r="VXW285" s="755"/>
      <c r="VXX285" s="755"/>
      <c r="VXY285" s="755"/>
      <c r="VXZ285" s="755"/>
      <c r="VYA285" s="755"/>
      <c r="VYB285" s="755"/>
      <c r="VYC285" s="755"/>
      <c r="VYD285" s="755"/>
      <c r="VYE285" s="755"/>
      <c r="VYF285" s="755"/>
      <c r="VYG285" s="755"/>
      <c r="VYH285" s="755"/>
      <c r="VYI285" s="755"/>
      <c r="VYJ285" s="755"/>
      <c r="VYK285" s="755"/>
      <c r="VYL285" s="755"/>
      <c r="VYM285" s="755"/>
      <c r="VYN285" s="755"/>
      <c r="VYO285" s="755"/>
      <c r="VYP285" s="755"/>
      <c r="VYQ285" s="755"/>
      <c r="VYR285" s="755"/>
      <c r="VYS285" s="755"/>
      <c r="VYT285" s="755"/>
      <c r="VYU285" s="755"/>
      <c r="VYV285" s="755"/>
      <c r="VYW285" s="755"/>
      <c r="VYX285" s="755"/>
      <c r="VYY285" s="755"/>
      <c r="VYZ285" s="755"/>
      <c r="VZA285" s="755"/>
      <c r="VZB285" s="755"/>
      <c r="VZC285" s="755"/>
      <c r="VZD285" s="755"/>
      <c r="VZE285" s="755"/>
      <c r="VZF285" s="755"/>
      <c r="VZG285" s="755"/>
      <c r="VZH285" s="755"/>
      <c r="VZI285" s="755"/>
      <c r="VZJ285" s="755"/>
      <c r="VZK285" s="755"/>
      <c r="VZL285" s="755"/>
      <c r="VZM285" s="755"/>
      <c r="VZN285" s="755"/>
      <c r="VZO285" s="755"/>
      <c r="VZP285" s="755"/>
      <c r="VZQ285" s="755"/>
      <c r="VZR285" s="755"/>
      <c r="VZS285" s="755"/>
      <c r="VZT285" s="755"/>
      <c r="VZU285" s="755"/>
      <c r="VZV285" s="755"/>
      <c r="VZW285" s="755"/>
      <c r="VZX285" s="755"/>
      <c r="VZY285" s="755"/>
      <c r="VZZ285" s="755"/>
      <c r="WAA285" s="755"/>
      <c r="WAB285" s="755"/>
      <c r="WAC285" s="755"/>
      <c r="WAD285" s="755"/>
      <c r="WAE285" s="755"/>
      <c r="WAF285" s="755"/>
      <c r="WAG285" s="755"/>
      <c r="WAH285" s="755"/>
      <c r="WAI285" s="755"/>
      <c r="WAJ285" s="755"/>
      <c r="WAK285" s="755"/>
      <c r="WAL285" s="755"/>
      <c r="WAM285" s="755"/>
      <c r="WAN285" s="755"/>
      <c r="WAO285" s="755"/>
      <c r="WAP285" s="755"/>
      <c r="WAQ285" s="755"/>
      <c r="WAR285" s="755"/>
      <c r="WAS285" s="755"/>
      <c r="WAT285" s="755"/>
      <c r="WAU285" s="755"/>
      <c r="WAV285" s="755"/>
      <c r="WAW285" s="755"/>
      <c r="WAX285" s="755"/>
      <c r="WAY285" s="755"/>
      <c r="WAZ285" s="755"/>
      <c r="WBA285" s="755"/>
      <c r="WBB285" s="755"/>
      <c r="WBC285" s="755"/>
      <c r="WBD285" s="755"/>
      <c r="WBE285" s="755"/>
      <c r="WBF285" s="755"/>
      <c r="WBG285" s="755"/>
      <c r="WBH285" s="755"/>
      <c r="WBI285" s="755"/>
      <c r="WBJ285" s="755"/>
      <c r="WBK285" s="755"/>
      <c r="WBL285" s="755"/>
      <c r="WBM285" s="755"/>
      <c r="WBN285" s="755"/>
      <c r="WBO285" s="755"/>
      <c r="WBP285" s="755"/>
      <c r="WBQ285" s="755"/>
      <c r="WBR285" s="755"/>
      <c r="WBS285" s="755"/>
      <c r="WBT285" s="755"/>
      <c r="WBU285" s="755"/>
      <c r="WBV285" s="755"/>
      <c r="WBW285" s="755"/>
      <c r="WBX285" s="755"/>
      <c r="WBY285" s="755"/>
      <c r="WBZ285" s="755"/>
      <c r="WCA285" s="755"/>
      <c r="WCB285" s="755"/>
      <c r="WCC285" s="755"/>
      <c r="WCD285" s="755"/>
      <c r="WCE285" s="755"/>
      <c r="WCF285" s="755"/>
      <c r="WCG285" s="755"/>
      <c r="WCH285" s="755"/>
      <c r="WCI285" s="755"/>
      <c r="WCJ285" s="755"/>
      <c r="WCK285" s="755"/>
      <c r="WCL285" s="755"/>
      <c r="WCM285" s="755"/>
      <c r="WCN285" s="755"/>
      <c r="WCO285" s="755"/>
      <c r="WCP285" s="755"/>
      <c r="WCQ285" s="755"/>
      <c r="WCR285" s="755"/>
      <c r="WCS285" s="755"/>
      <c r="WCT285" s="755"/>
      <c r="WCU285" s="755"/>
      <c r="WCV285" s="755"/>
      <c r="WCW285" s="755"/>
      <c r="WCX285" s="755"/>
      <c r="WCY285" s="755"/>
      <c r="WCZ285" s="755"/>
      <c r="WDA285" s="755"/>
      <c r="WDB285" s="755"/>
      <c r="WDC285" s="755"/>
      <c r="WDD285" s="755"/>
      <c r="WDE285" s="755"/>
      <c r="WDF285" s="755"/>
      <c r="WDG285" s="755"/>
      <c r="WDH285" s="755"/>
      <c r="WDI285" s="755"/>
      <c r="WDJ285" s="755"/>
      <c r="WDK285" s="755"/>
      <c r="WDL285" s="755"/>
      <c r="WDM285" s="755"/>
      <c r="WDN285" s="755"/>
      <c r="WDO285" s="755"/>
      <c r="WDP285" s="755"/>
      <c r="WDQ285" s="755"/>
      <c r="WDR285" s="755"/>
      <c r="WDS285" s="755"/>
      <c r="WDT285" s="755"/>
      <c r="WDU285" s="755"/>
      <c r="WDV285" s="755"/>
      <c r="WDW285" s="755"/>
      <c r="WDX285" s="755"/>
      <c r="WDY285" s="755"/>
      <c r="WDZ285" s="755"/>
      <c r="WEA285" s="755"/>
      <c r="WEB285" s="755"/>
      <c r="WEC285" s="755"/>
      <c r="WED285" s="755"/>
      <c r="WEE285" s="755"/>
      <c r="WEF285" s="755"/>
      <c r="WEG285" s="755"/>
      <c r="WEH285" s="755"/>
      <c r="WEI285" s="755"/>
      <c r="WEJ285" s="755"/>
      <c r="WEK285" s="755"/>
      <c r="WEL285" s="755"/>
      <c r="WEM285" s="755"/>
      <c r="WEN285" s="755"/>
      <c r="WEO285" s="755"/>
      <c r="WEP285" s="755"/>
      <c r="WEQ285" s="755"/>
      <c r="WER285" s="755"/>
      <c r="WES285" s="755"/>
      <c r="WET285" s="755"/>
      <c r="WEU285" s="755"/>
      <c r="WEV285" s="755"/>
      <c r="WEW285" s="755"/>
      <c r="WEX285" s="755"/>
      <c r="WEY285" s="755"/>
      <c r="WEZ285" s="755"/>
      <c r="WFA285" s="755"/>
      <c r="WFB285" s="755"/>
      <c r="WFC285" s="755"/>
      <c r="WFD285" s="755"/>
      <c r="WFE285" s="755"/>
      <c r="WFF285" s="755"/>
      <c r="WFG285" s="755"/>
      <c r="WFH285" s="755"/>
      <c r="WFI285" s="755"/>
      <c r="WFJ285" s="755"/>
      <c r="WFK285" s="755"/>
      <c r="WFL285" s="755"/>
      <c r="WFM285" s="755"/>
      <c r="WFN285" s="755"/>
      <c r="WFO285" s="755"/>
      <c r="WFP285" s="755"/>
      <c r="WFQ285" s="755"/>
      <c r="WFR285" s="755"/>
      <c r="WFS285" s="755"/>
      <c r="WFT285" s="755"/>
      <c r="WFU285" s="755"/>
      <c r="WFV285" s="755"/>
      <c r="WFW285" s="755"/>
      <c r="WFX285" s="755"/>
      <c r="WFY285" s="755"/>
      <c r="WFZ285" s="755"/>
      <c r="WGA285" s="755"/>
      <c r="WGB285" s="755"/>
      <c r="WGC285" s="755"/>
      <c r="WGD285" s="755"/>
      <c r="WGE285" s="755"/>
      <c r="WGF285" s="755"/>
      <c r="WGG285" s="755"/>
      <c r="WGH285" s="755"/>
      <c r="WGI285" s="755"/>
      <c r="WGJ285" s="755"/>
      <c r="WGK285" s="755"/>
      <c r="WGL285" s="755"/>
      <c r="WGM285" s="755"/>
      <c r="WGN285" s="755"/>
      <c r="WGO285" s="755"/>
      <c r="WGP285" s="755"/>
      <c r="WGQ285" s="755"/>
      <c r="WGR285" s="755"/>
      <c r="WGS285" s="755"/>
      <c r="WGT285" s="755"/>
      <c r="WGU285" s="755"/>
      <c r="WGV285" s="755"/>
      <c r="WGW285" s="755"/>
      <c r="WGX285" s="755"/>
      <c r="WGY285" s="755"/>
      <c r="WGZ285" s="755"/>
      <c r="WHA285" s="755"/>
      <c r="WHB285" s="755"/>
      <c r="WHC285" s="755"/>
      <c r="WHD285" s="755"/>
      <c r="WHE285" s="755"/>
      <c r="WHF285" s="755"/>
      <c r="WHG285" s="755"/>
      <c r="WHH285" s="755"/>
      <c r="WHI285" s="755"/>
      <c r="WHJ285" s="755"/>
      <c r="WHK285" s="755"/>
      <c r="WHL285" s="755"/>
      <c r="WHM285" s="755"/>
      <c r="WHN285" s="755"/>
      <c r="WHO285" s="755"/>
      <c r="WHP285" s="755"/>
      <c r="WHQ285" s="755"/>
      <c r="WHR285" s="755"/>
      <c r="WHS285" s="755"/>
      <c r="WHT285" s="755"/>
      <c r="WHU285" s="755"/>
      <c r="WHV285" s="755"/>
      <c r="WHW285" s="755"/>
      <c r="WHX285" s="755"/>
      <c r="WHY285" s="755"/>
      <c r="WHZ285" s="755"/>
      <c r="WIA285" s="755"/>
      <c r="WIB285" s="755"/>
      <c r="WIC285" s="755"/>
      <c r="WID285" s="755"/>
      <c r="WIE285" s="755"/>
      <c r="WIF285" s="755"/>
      <c r="WIG285" s="755"/>
      <c r="WIH285" s="755"/>
      <c r="WII285" s="755"/>
      <c r="WIJ285" s="755"/>
      <c r="WIK285" s="755"/>
      <c r="WIL285" s="755"/>
      <c r="WIM285" s="755"/>
      <c r="WIN285" s="755"/>
      <c r="WIO285" s="755"/>
      <c r="WIP285" s="755"/>
      <c r="WIQ285" s="755"/>
      <c r="WIR285" s="755"/>
      <c r="WIS285" s="755"/>
      <c r="WIT285" s="755"/>
      <c r="WIU285" s="755"/>
      <c r="WIV285" s="755"/>
      <c r="WIW285" s="755"/>
      <c r="WIX285" s="755"/>
      <c r="WIY285" s="755"/>
      <c r="WIZ285" s="755"/>
      <c r="WJA285" s="755"/>
      <c r="WJB285" s="755"/>
      <c r="WJC285" s="755"/>
      <c r="WJD285" s="755"/>
      <c r="WJE285" s="755"/>
      <c r="WJF285" s="755"/>
      <c r="WJG285" s="755"/>
      <c r="WJH285" s="755"/>
      <c r="WJI285" s="755"/>
      <c r="WJJ285" s="755"/>
      <c r="WJK285" s="755"/>
      <c r="WJL285" s="755"/>
      <c r="WJM285" s="755"/>
      <c r="WJN285" s="755"/>
      <c r="WJO285" s="755"/>
      <c r="WJP285" s="755"/>
      <c r="WJQ285" s="755"/>
      <c r="WJR285" s="755"/>
      <c r="WJS285" s="755"/>
      <c r="WJT285" s="755"/>
      <c r="WJU285" s="755"/>
      <c r="WJV285" s="755"/>
      <c r="WJW285" s="755"/>
      <c r="WJX285" s="755"/>
      <c r="WJY285" s="755"/>
      <c r="WJZ285" s="755"/>
      <c r="WKA285" s="755"/>
      <c r="WKB285" s="755"/>
      <c r="WKC285" s="755"/>
      <c r="WKD285" s="755"/>
      <c r="WKE285" s="755"/>
      <c r="WKF285" s="755"/>
      <c r="WKG285" s="755"/>
      <c r="WKH285" s="755"/>
      <c r="WKI285" s="755"/>
      <c r="WKJ285" s="755"/>
      <c r="WKK285" s="755"/>
      <c r="WKL285" s="755"/>
      <c r="WKM285" s="755"/>
      <c r="WKN285" s="755"/>
      <c r="WKO285" s="755"/>
      <c r="WKP285" s="755"/>
      <c r="WKQ285" s="755"/>
      <c r="WKR285" s="755"/>
      <c r="WKS285" s="755"/>
      <c r="WKT285" s="755"/>
      <c r="WKU285" s="755"/>
      <c r="WKV285" s="755"/>
      <c r="WKW285" s="755"/>
      <c r="WKX285" s="755"/>
      <c r="WKY285" s="755"/>
      <c r="WKZ285" s="755"/>
      <c r="WLA285" s="755"/>
      <c r="WLB285" s="755"/>
      <c r="WLC285" s="755"/>
      <c r="WLD285" s="755"/>
      <c r="WLE285" s="755"/>
      <c r="WLF285" s="755"/>
      <c r="WLG285" s="755"/>
      <c r="WLH285" s="755"/>
      <c r="WLI285" s="755"/>
      <c r="WLJ285" s="755"/>
      <c r="WLK285" s="755"/>
      <c r="WLL285" s="755"/>
      <c r="WLM285" s="755"/>
      <c r="WLN285" s="755"/>
      <c r="WLO285" s="755"/>
      <c r="WLP285" s="755"/>
      <c r="WLQ285" s="755"/>
      <c r="WLR285" s="755"/>
      <c r="WLS285" s="755"/>
      <c r="WLT285" s="755"/>
      <c r="WLU285" s="755"/>
      <c r="WLV285" s="755"/>
      <c r="WLW285" s="755"/>
      <c r="WLX285" s="755"/>
      <c r="WLY285" s="755"/>
      <c r="WLZ285" s="755"/>
      <c r="WMA285" s="755"/>
      <c r="WMB285" s="755"/>
      <c r="WMC285" s="755"/>
      <c r="WMD285" s="755"/>
      <c r="WME285" s="755"/>
      <c r="WMF285" s="755"/>
      <c r="WMG285" s="755"/>
      <c r="WMH285" s="755"/>
      <c r="WMI285" s="755"/>
      <c r="WMJ285" s="755"/>
      <c r="WMK285" s="755"/>
      <c r="WML285" s="755"/>
      <c r="WMM285" s="755"/>
      <c r="WMN285" s="755"/>
      <c r="WMO285" s="755"/>
      <c r="WMP285" s="755"/>
      <c r="WMQ285" s="755"/>
      <c r="WMR285" s="755"/>
      <c r="WMS285" s="755"/>
      <c r="WMT285" s="755"/>
      <c r="WMU285" s="755"/>
      <c r="WMV285" s="755"/>
      <c r="WMW285" s="755"/>
      <c r="WMX285" s="755"/>
      <c r="WMY285" s="755"/>
      <c r="WMZ285" s="755"/>
      <c r="WNA285" s="755"/>
      <c r="WNB285" s="755"/>
      <c r="WNC285" s="755"/>
      <c r="WND285" s="755"/>
      <c r="WNE285" s="755"/>
      <c r="WNF285" s="755"/>
      <c r="WNG285" s="755"/>
      <c r="WNH285" s="755"/>
      <c r="WNI285" s="755"/>
      <c r="WNJ285" s="755"/>
      <c r="WNK285" s="755"/>
      <c r="WNL285" s="755"/>
      <c r="WNM285" s="755"/>
      <c r="WNN285" s="755"/>
      <c r="WNO285" s="755"/>
      <c r="WNP285" s="755"/>
      <c r="WNQ285" s="755"/>
      <c r="WNR285" s="755"/>
      <c r="WNS285" s="755"/>
      <c r="WNT285" s="755"/>
      <c r="WNU285" s="755"/>
      <c r="WNV285" s="755"/>
      <c r="WNW285" s="755"/>
      <c r="WNX285" s="755"/>
      <c r="WNY285" s="755"/>
      <c r="WNZ285" s="755"/>
      <c r="WOA285" s="755"/>
      <c r="WOB285" s="755"/>
      <c r="WOC285" s="755"/>
      <c r="WOD285" s="755"/>
      <c r="WOE285" s="755"/>
      <c r="WOF285" s="755"/>
      <c r="WOG285" s="755"/>
      <c r="WOH285" s="755"/>
      <c r="WOI285" s="755"/>
      <c r="WOJ285" s="755"/>
      <c r="WOK285" s="755"/>
      <c r="WOL285" s="755"/>
      <c r="WOM285" s="755"/>
      <c r="WON285" s="755"/>
      <c r="WOO285" s="755"/>
      <c r="WOP285" s="755"/>
      <c r="WOQ285" s="755"/>
      <c r="WOR285" s="755"/>
      <c r="WOS285" s="755"/>
      <c r="WOT285" s="755"/>
      <c r="WOU285" s="755"/>
      <c r="WOV285" s="755"/>
      <c r="WOW285" s="755"/>
      <c r="WOX285" s="755"/>
      <c r="WOY285" s="755"/>
      <c r="WOZ285" s="755"/>
      <c r="WPA285" s="755"/>
      <c r="WPB285" s="755"/>
      <c r="WPC285" s="755"/>
      <c r="WPD285" s="755"/>
      <c r="WPE285" s="755"/>
      <c r="WPF285" s="755"/>
      <c r="WPG285" s="755"/>
      <c r="WPH285" s="755"/>
      <c r="WPI285" s="755"/>
      <c r="WPJ285" s="755"/>
      <c r="WPK285" s="755"/>
      <c r="WPL285" s="755"/>
      <c r="WPM285" s="755"/>
      <c r="WPN285" s="755"/>
      <c r="WPO285" s="755"/>
      <c r="WPP285" s="755"/>
      <c r="WPQ285" s="755"/>
      <c r="WPR285" s="755"/>
      <c r="WPS285" s="755"/>
      <c r="WPT285" s="755"/>
      <c r="WPU285" s="755"/>
      <c r="WPV285" s="755"/>
      <c r="WPW285" s="755"/>
      <c r="WPX285" s="755"/>
      <c r="WPY285" s="755"/>
      <c r="WPZ285" s="755"/>
      <c r="WQA285" s="755"/>
      <c r="WQB285" s="755"/>
      <c r="WQC285" s="755"/>
      <c r="WQD285" s="755"/>
      <c r="WQE285" s="755"/>
      <c r="WQF285" s="755"/>
      <c r="WQG285" s="755"/>
      <c r="WQH285" s="755"/>
      <c r="WQI285" s="755"/>
      <c r="WQJ285" s="755"/>
      <c r="WQK285" s="755"/>
      <c r="WQL285" s="755"/>
      <c r="WQM285" s="755"/>
      <c r="WQN285" s="755"/>
      <c r="WQO285" s="755"/>
      <c r="WQP285" s="755"/>
      <c r="WQQ285" s="755"/>
      <c r="WQR285" s="755"/>
      <c r="WQS285" s="755"/>
      <c r="WQT285" s="755"/>
      <c r="WQU285" s="755"/>
      <c r="WQV285" s="755"/>
      <c r="WQW285" s="755"/>
      <c r="WQX285" s="755"/>
      <c r="WQY285" s="755"/>
      <c r="WQZ285" s="755"/>
      <c r="WRA285" s="755"/>
      <c r="WRB285" s="755"/>
      <c r="WRC285" s="755"/>
      <c r="WRD285" s="755"/>
      <c r="WRE285" s="755"/>
      <c r="WRF285" s="755"/>
      <c r="WRG285" s="755"/>
      <c r="WRH285" s="755"/>
      <c r="WRI285" s="755"/>
      <c r="WRJ285" s="755"/>
      <c r="WRK285" s="755"/>
      <c r="WRL285" s="755"/>
      <c r="WRM285" s="755"/>
      <c r="WRN285" s="755"/>
      <c r="WRO285" s="755"/>
      <c r="WRP285" s="755"/>
      <c r="WRQ285" s="755"/>
      <c r="WRR285" s="755"/>
      <c r="WRS285" s="755"/>
      <c r="WRT285" s="755"/>
      <c r="WRU285" s="755"/>
      <c r="WRV285" s="755"/>
      <c r="WRW285" s="755"/>
      <c r="WRX285" s="755"/>
      <c r="WRY285" s="755"/>
      <c r="WRZ285" s="755"/>
      <c r="WSA285" s="755"/>
      <c r="WSB285" s="755"/>
      <c r="WSC285" s="755"/>
      <c r="WSD285" s="755"/>
      <c r="WSE285" s="755"/>
      <c r="WSF285" s="755"/>
      <c r="WSG285" s="755"/>
      <c r="WSH285" s="755"/>
      <c r="WSI285" s="755"/>
      <c r="WSJ285" s="755"/>
      <c r="WSK285" s="755"/>
      <c r="WSL285" s="755"/>
      <c r="WSM285" s="755"/>
      <c r="WSN285" s="755"/>
      <c r="WSO285" s="755"/>
      <c r="WSP285" s="755"/>
      <c r="WSQ285" s="755"/>
      <c r="WSR285" s="755"/>
      <c r="WSS285" s="755"/>
      <c r="WST285" s="755"/>
      <c r="WSU285" s="755"/>
      <c r="WSV285" s="755"/>
      <c r="WSW285" s="755"/>
      <c r="WSX285" s="755"/>
      <c r="WSY285" s="755"/>
      <c r="WSZ285" s="755"/>
      <c r="WTA285" s="755"/>
      <c r="WTB285" s="755"/>
      <c r="WTC285" s="755"/>
      <c r="WTD285" s="755"/>
      <c r="WTE285" s="755"/>
      <c r="WTF285" s="755"/>
      <c r="WTG285" s="755"/>
      <c r="WTH285" s="755"/>
      <c r="WTI285" s="755"/>
      <c r="WTJ285" s="755"/>
      <c r="WTK285" s="755"/>
      <c r="WTL285" s="755"/>
      <c r="WTM285" s="755"/>
      <c r="WTN285" s="755"/>
      <c r="WTO285" s="755"/>
      <c r="WTP285" s="755"/>
      <c r="WTQ285" s="755"/>
      <c r="WTR285" s="755"/>
      <c r="WTS285" s="755"/>
      <c r="WTT285" s="755"/>
      <c r="WTU285" s="755"/>
      <c r="WTV285" s="755"/>
      <c r="WTW285" s="755"/>
      <c r="WTX285" s="755"/>
      <c r="WTY285" s="755"/>
      <c r="WTZ285" s="755"/>
      <c r="WUA285" s="755"/>
      <c r="WUB285" s="755"/>
      <c r="WUC285" s="755"/>
      <c r="WUD285" s="755"/>
      <c r="WUE285" s="755"/>
      <c r="WUF285" s="755"/>
      <c r="WUG285" s="755"/>
      <c r="WUH285" s="755"/>
      <c r="WUI285" s="755"/>
      <c r="WUJ285" s="755"/>
      <c r="WUK285" s="755"/>
      <c r="WUL285" s="755"/>
      <c r="WUM285" s="755"/>
      <c r="WUN285" s="755"/>
      <c r="WUO285" s="755"/>
      <c r="WUP285" s="755"/>
      <c r="WUQ285" s="755"/>
      <c r="WUR285" s="755"/>
      <c r="WUS285" s="755"/>
      <c r="WUT285" s="755"/>
      <c r="WUU285" s="755"/>
      <c r="WUV285" s="755"/>
      <c r="WUW285" s="755"/>
      <c r="WUX285" s="755"/>
      <c r="WUY285" s="755"/>
      <c r="WUZ285" s="755"/>
      <c r="WVA285" s="755"/>
      <c r="WVB285" s="755"/>
      <c r="WVC285" s="755"/>
      <c r="WVD285" s="755"/>
      <c r="WVE285" s="755"/>
      <c r="WVF285" s="755"/>
      <c r="WVG285" s="755"/>
      <c r="WVH285" s="755"/>
      <c r="WVI285" s="755"/>
      <c r="WVJ285" s="755"/>
      <c r="WVK285" s="755"/>
      <c r="WVL285" s="755"/>
      <c r="WVM285" s="755"/>
      <c r="WVN285" s="755"/>
      <c r="WVO285" s="755"/>
      <c r="WVP285" s="755"/>
      <c r="WVQ285" s="755"/>
      <c r="WVR285" s="755"/>
      <c r="WVS285" s="755"/>
      <c r="WVT285" s="755"/>
      <c r="WVU285" s="755"/>
      <c r="WVV285" s="755"/>
      <c r="WVW285" s="755"/>
      <c r="WVX285" s="755"/>
      <c r="WVY285" s="755"/>
      <c r="WVZ285" s="755"/>
      <c r="WWA285" s="755"/>
      <c r="WWB285" s="755"/>
      <c r="WWC285" s="755"/>
      <c r="WWD285" s="755"/>
      <c r="WWE285" s="755"/>
      <c r="WWF285" s="755"/>
      <c r="WWG285" s="755"/>
      <c r="WWH285" s="755"/>
      <c r="WWI285" s="755"/>
      <c r="WWJ285" s="755"/>
      <c r="WWK285" s="755"/>
      <c r="WWL285" s="755"/>
      <c r="WWM285" s="755"/>
      <c r="WWN285" s="755"/>
      <c r="WWO285" s="755"/>
      <c r="WWP285" s="755"/>
      <c r="WWQ285" s="755"/>
      <c r="WWR285" s="755"/>
      <c r="WWS285" s="755"/>
      <c r="WWT285" s="755"/>
      <c r="WWU285" s="755"/>
      <c r="WWV285" s="755"/>
      <c r="WWW285" s="755"/>
      <c r="WWX285" s="755"/>
      <c r="WWY285" s="755"/>
      <c r="WWZ285" s="755"/>
      <c r="WXA285" s="755"/>
      <c r="WXB285" s="755"/>
      <c r="WXC285" s="755"/>
      <c r="WXD285" s="755"/>
      <c r="WXE285" s="755"/>
      <c r="WXF285" s="755"/>
      <c r="WXG285" s="755"/>
      <c r="WXH285" s="755"/>
      <c r="WXI285" s="755"/>
      <c r="WXJ285" s="755"/>
      <c r="WXK285" s="755"/>
      <c r="WXL285" s="755"/>
      <c r="WXM285" s="755"/>
      <c r="WXN285" s="755"/>
      <c r="WXO285" s="755"/>
      <c r="WXP285" s="755"/>
      <c r="WXQ285" s="755"/>
      <c r="WXR285" s="755"/>
      <c r="WXS285" s="755"/>
      <c r="WXT285" s="755"/>
      <c r="WXU285" s="755"/>
      <c r="WXV285" s="755"/>
      <c r="WXW285" s="755"/>
      <c r="WXX285" s="755"/>
      <c r="WXY285" s="755"/>
      <c r="WXZ285" s="755"/>
      <c r="WYA285" s="755"/>
      <c r="WYB285" s="755"/>
      <c r="WYC285" s="755"/>
      <c r="WYD285" s="755"/>
      <c r="WYE285" s="755"/>
      <c r="WYF285" s="755"/>
      <c r="WYG285" s="755"/>
      <c r="WYH285" s="755"/>
      <c r="WYI285" s="755"/>
      <c r="WYJ285" s="755"/>
      <c r="WYK285" s="755"/>
      <c r="WYL285" s="755"/>
      <c r="WYM285" s="755"/>
      <c r="WYN285" s="755"/>
      <c r="WYO285" s="755"/>
      <c r="WYP285" s="755"/>
      <c r="WYQ285" s="755"/>
      <c r="WYR285" s="755"/>
      <c r="WYS285" s="755"/>
      <c r="WYT285" s="755"/>
      <c r="WYU285" s="755"/>
      <c r="WYV285" s="755"/>
      <c r="WYW285" s="755"/>
      <c r="WYX285" s="755"/>
      <c r="WYY285" s="755"/>
      <c r="WYZ285" s="755"/>
      <c r="WZA285" s="755"/>
      <c r="WZB285" s="755"/>
      <c r="WZC285" s="755"/>
      <c r="WZD285" s="755"/>
      <c r="WZE285" s="755"/>
      <c r="WZF285" s="755"/>
      <c r="WZG285" s="755"/>
      <c r="WZH285" s="755"/>
      <c r="WZI285" s="755"/>
      <c r="WZJ285" s="755"/>
      <c r="WZK285" s="755"/>
      <c r="WZL285" s="755"/>
      <c r="WZM285" s="755"/>
      <c r="WZN285" s="755"/>
      <c r="WZO285" s="755"/>
      <c r="WZP285" s="755"/>
      <c r="WZQ285" s="755"/>
      <c r="WZR285" s="755"/>
      <c r="WZS285" s="755"/>
      <c r="WZT285" s="755"/>
      <c r="WZU285" s="755"/>
      <c r="WZV285" s="755"/>
      <c r="WZW285" s="755"/>
      <c r="WZX285" s="755"/>
      <c r="WZY285" s="755"/>
      <c r="WZZ285" s="755"/>
      <c r="XAA285" s="755"/>
      <c r="XAB285" s="755"/>
      <c r="XAC285" s="755"/>
      <c r="XAD285" s="755"/>
      <c r="XAE285" s="755"/>
      <c r="XAF285" s="755"/>
      <c r="XAG285" s="755"/>
      <c r="XAH285" s="755"/>
      <c r="XAI285" s="755"/>
      <c r="XAJ285" s="755"/>
      <c r="XAK285" s="755"/>
      <c r="XAL285" s="755"/>
      <c r="XAM285" s="755"/>
      <c r="XAN285" s="755"/>
      <c r="XAO285" s="755"/>
      <c r="XAP285" s="755"/>
      <c r="XAQ285" s="755"/>
      <c r="XAR285" s="755"/>
      <c r="XAS285" s="755"/>
      <c r="XAT285" s="755"/>
      <c r="XAU285" s="755"/>
      <c r="XAV285" s="755"/>
      <c r="XAW285" s="755"/>
      <c r="XAX285" s="755"/>
      <c r="XAY285" s="755"/>
      <c r="XAZ285" s="755"/>
      <c r="XBA285" s="755"/>
      <c r="XBB285" s="755"/>
      <c r="XBC285" s="755"/>
      <c r="XBD285" s="755"/>
      <c r="XBE285" s="755"/>
      <c r="XBF285" s="755"/>
      <c r="XBG285" s="755"/>
      <c r="XBH285" s="755"/>
      <c r="XBI285" s="755"/>
      <c r="XBJ285" s="755"/>
      <c r="XBK285" s="755"/>
      <c r="XBL285" s="755"/>
      <c r="XBM285" s="755"/>
      <c r="XBN285" s="755"/>
      <c r="XBO285" s="755"/>
      <c r="XBP285" s="755"/>
      <c r="XBQ285" s="755"/>
      <c r="XBR285" s="755"/>
      <c r="XBS285" s="755"/>
      <c r="XBT285" s="755"/>
      <c r="XBU285" s="755"/>
      <c r="XBV285" s="755"/>
      <c r="XBW285" s="755"/>
      <c r="XBX285" s="755"/>
      <c r="XBY285" s="755"/>
      <c r="XBZ285" s="755"/>
      <c r="XCA285" s="755"/>
      <c r="XCB285" s="755"/>
      <c r="XCC285" s="755"/>
      <c r="XCD285" s="755"/>
      <c r="XCE285" s="755"/>
      <c r="XCF285" s="755"/>
      <c r="XCG285" s="755"/>
      <c r="XCH285" s="755"/>
      <c r="XCI285" s="755"/>
      <c r="XCJ285" s="755"/>
      <c r="XCK285" s="755"/>
      <c r="XCL285" s="755"/>
      <c r="XCM285" s="755"/>
      <c r="XCN285" s="755"/>
      <c r="XCO285" s="755"/>
      <c r="XCP285" s="755"/>
      <c r="XCQ285" s="755"/>
      <c r="XCR285" s="755"/>
      <c r="XCS285" s="755"/>
      <c r="XCT285" s="755"/>
      <c r="XCU285" s="755"/>
      <c r="XCV285" s="755"/>
      <c r="XCW285" s="755"/>
      <c r="XCX285" s="755"/>
      <c r="XCY285" s="755"/>
      <c r="XCZ285" s="755"/>
      <c r="XDA285" s="755"/>
      <c r="XDB285" s="755"/>
      <c r="XDC285" s="755"/>
      <c r="XDD285" s="755"/>
      <c r="XDE285" s="755"/>
      <c r="XDF285" s="755"/>
      <c r="XDG285" s="755"/>
      <c r="XDH285" s="755"/>
      <c r="XDI285" s="755"/>
      <c r="XDJ285" s="755"/>
      <c r="XDK285" s="755"/>
      <c r="XDL285" s="755"/>
      <c r="XDM285" s="755"/>
      <c r="XDN285" s="755"/>
      <c r="XDO285" s="755"/>
      <c r="XDP285" s="755"/>
      <c r="XDQ285" s="755"/>
      <c r="XDR285" s="755"/>
      <c r="XDS285" s="755"/>
      <c r="XDT285" s="755"/>
      <c r="XDU285" s="755"/>
      <c r="XDV285" s="755"/>
      <c r="XDW285" s="755"/>
      <c r="XDX285" s="755"/>
      <c r="XDY285" s="755"/>
      <c r="XDZ285" s="755"/>
      <c r="XEA285" s="755"/>
      <c r="XEB285" s="755"/>
      <c r="XEC285" s="755"/>
      <c r="XED285" s="755"/>
      <c r="XEE285" s="755"/>
      <c r="XEF285" s="755"/>
      <c r="XEG285" s="755"/>
      <c r="XEH285" s="755"/>
      <c r="XEI285" s="755"/>
      <c r="XEJ285" s="755"/>
      <c r="XEK285" s="755"/>
      <c r="XEL285" s="755"/>
      <c r="XEM285" s="755"/>
      <c r="XEN285" s="755"/>
      <c r="XEO285" s="755"/>
      <c r="XEP285" s="755"/>
      <c r="XEQ285" s="755"/>
      <c r="XER285" s="755"/>
      <c r="XES285" s="755"/>
      <c r="XET285" s="755"/>
      <c r="XEU285" s="755"/>
      <c r="XEV285" s="755"/>
      <c r="XEW285" s="755"/>
      <c r="XEX285" s="755"/>
      <c r="XEY285" s="755"/>
      <c r="XEZ285" s="755"/>
      <c r="XFA285" s="755"/>
    </row>
    <row r="286" spans="1:16381" s="248" customFormat="1" ht="15" customHeight="1" x14ac:dyDescent="0.25">
      <c r="A286" s="837"/>
      <c r="B286" s="357" t="s">
        <v>1847</v>
      </c>
      <c r="C286" s="2129" t="str">
        <f>CONCATENATE('CCR and CVA'!F60, " : ", 'CCR and CVA'!B62)</f>
        <v>Check: Col D will be ignored if flags on General Info rows 37 and 38 are set to "No", respectively : Standardised approach</v>
      </c>
      <c r="D286" s="352"/>
      <c r="E286" s="352"/>
      <c r="F286" s="352"/>
      <c r="G286" s="847" t="str">
        <f>'CCR and CVA'!F62</f>
        <v/>
      </c>
      <c r="H286" s="352"/>
      <c r="I286" s="349"/>
      <c r="J286" s="755"/>
      <c r="K286" s="755"/>
      <c r="L286" s="755"/>
      <c r="M286" s="755"/>
      <c r="N286" s="755"/>
      <c r="O286" s="755"/>
      <c r="P286" s="755"/>
      <c r="Q286" s="755"/>
      <c r="R286" s="755"/>
      <c r="S286" s="755"/>
      <c r="T286" s="755"/>
      <c r="U286" s="755"/>
      <c r="V286" s="755"/>
      <c r="W286" s="755"/>
      <c r="X286" s="755"/>
      <c r="Y286" s="755"/>
      <c r="Z286" s="755"/>
      <c r="AA286" s="755"/>
      <c r="AB286" s="755"/>
      <c r="AC286" s="755"/>
      <c r="AD286" s="755"/>
      <c r="AE286" s="755"/>
      <c r="AF286" s="755"/>
      <c r="AG286" s="755"/>
      <c r="AH286" s="755"/>
      <c r="AI286" s="755"/>
      <c r="AJ286" s="755"/>
      <c r="AK286" s="755"/>
      <c r="AL286" s="755"/>
      <c r="AM286" s="755"/>
      <c r="AN286" s="836"/>
      <c r="AO286" s="755"/>
      <c r="AP286" s="755"/>
      <c r="AQ286" s="755"/>
      <c r="AR286" s="755"/>
      <c r="AS286" s="755"/>
      <c r="AT286" s="755"/>
      <c r="AU286" s="755"/>
      <c r="AV286" s="755"/>
      <c r="AW286" s="755"/>
      <c r="AX286" s="755"/>
      <c r="AY286" s="755"/>
      <c r="AZ286" s="755"/>
      <c r="BA286" s="755"/>
      <c r="BB286" s="755"/>
      <c r="BC286" s="755"/>
      <c r="BD286" s="755"/>
      <c r="BE286" s="755"/>
      <c r="BF286" s="755"/>
      <c r="BG286" s="755"/>
      <c r="BH286" s="755"/>
      <c r="BI286" s="755"/>
      <c r="BJ286" s="755"/>
      <c r="BK286" s="755"/>
      <c r="BL286" s="755"/>
      <c r="BM286" s="755"/>
      <c r="BN286" s="755"/>
      <c r="BO286" s="755"/>
      <c r="BP286" s="755"/>
      <c r="BQ286" s="755"/>
      <c r="BR286" s="755"/>
      <c r="BS286" s="755"/>
      <c r="BT286" s="755"/>
      <c r="BU286" s="755"/>
      <c r="BV286" s="755"/>
      <c r="BW286" s="755"/>
      <c r="BX286" s="755"/>
      <c r="BY286" s="755"/>
      <c r="BZ286" s="755"/>
      <c r="CA286" s="755"/>
      <c r="CB286" s="755"/>
      <c r="CC286" s="755"/>
      <c r="CD286" s="755"/>
      <c r="CE286" s="755"/>
      <c r="CF286" s="755"/>
      <c r="CG286" s="755"/>
      <c r="CH286" s="755"/>
      <c r="CI286" s="755"/>
      <c r="CJ286" s="755"/>
      <c r="CK286" s="755"/>
      <c r="CL286" s="755"/>
      <c r="CM286" s="755"/>
      <c r="CN286" s="755"/>
      <c r="CO286" s="755"/>
      <c r="CP286" s="755"/>
      <c r="CQ286" s="755"/>
      <c r="CR286" s="755"/>
      <c r="CS286" s="755"/>
      <c r="CT286" s="755"/>
      <c r="CU286" s="755"/>
      <c r="CV286" s="755"/>
      <c r="CW286" s="755"/>
      <c r="CX286" s="755"/>
      <c r="CY286" s="755"/>
      <c r="CZ286" s="755"/>
      <c r="DA286" s="755"/>
      <c r="DB286" s="755"/>
      <c r="DC286" s="755"/>
      <c r="DD286" s="755"/>
      <c r="DE286" s="755"/>
      <c r="DF286" s="755"/>
      <c r="DG286" s="755"/>
      <c r="DH286" s="755"/>
      <c r="DI286" s="755"/>
      <c r="DJ286" s="755"/>
      <c r="DK286" s="755"/>
      <c r="DL286" s="755"/>
      <c r="DM286" s="755"/>
      <c r="DN286" s="755"/>
      <c r="DO286" s="755"/>
      <c r="DP286" s="755"/>
      <c r="DQ286" s="755"/>
      <c r="DR286" s="755"/>
      <c r="DS286" s="755"/>
      <c r="DT286" s="755"/>
      <c r="DU286" s="755"/>
      <c r="DV286" s="755"/>
      <c r="DW286" s="755"/>
      <c r="DX286" s="755"/>
      <c r="DY286" s="755"/>
      <c r="DZ286" s="755"/>
      <c r="EA286" s="755"/>
      <c r="EB286" s="755"/>
      <c r="EC286" s="755"/>
      <c r="ED286" s="755"/>
      <c r="EE286" s="755"/>
      <c r="EF286" s="755"/>
      <c r="EG286" s="755"/>
      <c r="EH286" s="755"/>
      <c r="EI286" s="755"/>
      <c r="EJ286" s="755"/>
      <c r="EK286" s="755"/>
      <c r="EL286" s="755"/>
      <c r="EM286" s="755"/>
      <c r="EN286" s="755"/>
      <c r="EO286" s="755"/>
      <c r="EP286" s="755"/>
      <c r="EQ286" s="755"/>
      <c r="ER286" s="755"/>
      <c r="ES286" s="755"/>
      <c r="ET286" s="755"/>
      <c r="EU286" s="755"/>
      <c r="EV286" s="755"/>
      <c r="EW286" s="755"/>
      <c r="EX286" s="755"/>
      <c r="EY286" s="755"/>
      <c r="EZ286" s="755"/>
      <c r="FA286" s="755"/>
      <c r="FB286" s="755"/>
      <c r="FC286" s="755"/>
      <c r="FD286" s="755"/>
      <c r="FE286" s="755"/>
      <c r="FF286" s="755"/>
      <c r="FG286" s="755"/>
      <c r="FH286" s="755"/>
      <c r="FI286" s="755"/>
      <c r="FJ286" s="755"/>
      <c r="FK286" s="755"/>
      <c r="FL286" s="755"/>
      <c r="FM286" s="755"/>
      <c r="FN286" s="755"/>
      <c r="FO286" s="755"/>
      <c r="FP286" s="755"/>
      <c r="FQ286" s="755"/>
      <c r="FR286" s="755"/>
      <c r="FS286" s="755"/>
      <c r="FT286" s="755"/>
      <c r="FU286" s="755"/>
      <c r="FV286" s="755"/>
      <c r="FW286" s="755"/>
      <c r="FX286" s="755"/>
      <c r="FY286" s="755"/>
      <c r="FZ286" s="755"/>
      <c r="GA286" s="755"/>
      <c r="GB286" s="755"/>
      <c r="GC286" s="755"/>
      <c r="GD286" s="755"/>
      <c r="GE286" s="755"/>
      <c r="GF286" s="755"/>
      <c r="GG286" s="755"/>
      <c r="GH286" s="755"/>
      <c r="GI286" s="755"/>
      <c r="GJ286" s="755"/>
      <c r="GK286" s="755"/>
      <c r="GL286" s="755"/>
      <c r="GM286" s="755"/>
      <c r="GN286" s="755"/>
      <c r="GO286" s="755"/>
      <c r="GP286" s="755"/>
      <c r="GQ286" s="755"/>
      <c r="GR286" s="755"/>
      <c r="GS286" s="755"/>
      <c r="GT286" s="755"/>
      <c r="GU286" s="755"/>
      <c r="GV286" s="755"/>
      <c r="GW286" s="755"/>
      <c r="GX286" s="755"/>
      <c r="GY286" s="755"/>
      <c r="GZ286" s="755"/>
      <c r="HA286" s="755"/>
      <c r="HB286" s="755"/>
      <c r="HC286" s="755"/>
      <c r="HD286" s="755"/>
      <c r="HE286" s="755"/>
      <c r="HF286" s="755"/>
      <c r="HG286" s="755"/>
      <c r="HH286" s="755"/>
      <c r="HI286" s="755"/>
      <c r="HJ286" s="755"/>
      <c r="HK286" s="755"/>
      <c r="HL286" s="755"/>
      <c r="HM286" s="755"/>
      <c r="HN286" s="755"/>
      <c r="HO286" s="755"/>
      <c r="HP286" s="755"/>
      <c r="HQ286" s="755"/>
      <c r="HR286" s="755"/>
      <c r="HS286" s="755"/>
      <c r="HT286" s="755"/>
      <c r="HU286" s="755"/>
      <c r="HV286" s="755"/>
      <c r="HW286" s="755"/>
      <c r="HX286" s="755"/>
      <c r="HY286" s="755"/>
      <c r="HZ286" s="755"/>
      <c r="IA286" s="755"/>
      <c r="IB286" s="755"/>
      <c r="IC286" s="755"/>
      <c r="ID286" s="755"/>
      <c r="IE286" s="755"/>
      <c r="IF286" s="755"/>
      <c r="IG286" s="755"/>
      <c r="IH286" s="755"/>
      <c r="II286" s="755"/>
      <c r="IJ286" s="755"/>
      <c r="IK286" s="755"/>
      <c r="IL286" s="755"/>
      <c r="IM286" s="755"/>
      <c r="IN286" s="755"/>
      <c r="IO286" s="755"/>
      <c r="IP286" s="755"/>
      <c r="IQ286" s="755"/>
      <c r="IR286" s="755"/>
      <c r="IS286" s="755"/>
      <c r="IT286" s="755"/>
      <c r="IU286" s="755"/>
      <c r="IV286" s="755"/>
      <c r="IW286" s="755"/>
      <c r="IX286" s="755"/>
      <c r="IY286" s="755"/>
      <c r="IZ286" s="755"/>
      <c r="JA286" s="755"/>
      <c r="JB286" s="755"/>
      <c r="JC286" s="755"/>
      <c r="JD286" s="755"/>
      <c r="JE286" s="755"/>
      <c r="JF286" s="755"/>
      <c r="JG286" s="755"/>
      <c r="JH286" s="755"/>
      <c r="JI286" s="755"/>
      <c r="JJ286" s="755"/>
      <c r="JK286" s="755"/>
      <c r="JL286" s="755"/>
      <c r="JM286" s="755"/>
      <c r="JN286" s="755"/>
      <c r="JO286" s="755"/>
      <c r="JP286" s="755"/>
      <c r="JQ286" s="755"/>
      <c r="JR286" s="755"/>
      <c r="JS286" s="755"/>
      <c r="JT286" s="755"/>
      <c r="JU286" s="755"/>
      <c r="JV286" s="755"/>
      <c r="JW286" s="755"/>
      <c r="JX286" s="755"/>
      <c r="JY286" s="755"/>
      <c r="JZ286" s="755"/>
      <c r="KA286" s="755"/>
      <c r="KB286" s="755"/>
      <c r="KC286" s="755"/>
      <c r="KD286" s="755"/>
      <c r="KE286" s="755"/>
      <c r="KF286" s="755"/>
      <c r="KG286" s="755"/>
      <c r="KH286" s="755"/>
      <c r="KI286" s="755"/>
      <c r="KJ286" s="755"/>
      <c r="KK286" s="755"/>
      <c r="KL286" s="755"/>
      <c r="KM286" s="755"/>
      <c r="KN286" s="755"/>
      <c r="KO286" s="755"/>
      <c r="KP286" s="755"/>
      <c r="KQ286" s="755"/>
      <c r="KR286" s="755"/>
      <c r="KS286" s="755"/>
      <c r="KT286" s="755"/>
      <c r="KU286" s="755"/>
      <c r="KV286" s="755"/>
      <c r="KW286" s="755"/>
      <c r="KX286" s="755"/>
      <c r="KY286" s="755"/>
      <c r="KZ286" s="755"/>
      <c r="LA286" s="755"/>
      <c r="LB286" s="755"/>
      <c r="LC286" s="755"/>
      <c r="LD286" s="755"/>
      <c r="LE286" s="755"/>
      <c r="LF286" s="755"/>
      <c r="LG286" s="755"/>
      <c r="LH286" s="755"/>
      <c r="LI286" s="755"/>
      <c r="LJ286" s="755"/>
      <c r="LK286" s="755"/>
      <c r="LL286" s="755"/>
      <c r="LM286" s="755"/>
      <c r="LN286" s="755"/>
      <c r="LO286" s="755"/>
      <c r="LP286" s="755"/>
      <c r="LQ286" s="755"/>
      <c r="LR286" s="755"/>
      <c r="LS286" s="755"/>
      <c r="LT286" s="755"/>
      <c r="LU286" s="755"/>
      <c r="LV286" s="755"/>
      <c r="LW286" s="755"/>
      <c r="LX286" s="755"/>
      <c r="LY286" s="755"/>
      <c r="LZ286" s="755"/>
      <c r="MA286" s="755"/>
      <c r="MB286" s="755"/>
      <c r="MC286" s="755"/>
      <c r="MD286" s="755"/>
      <c r="ME286" s="755"/>
      <c r="MF286" s="755"/>
      <c r="MG286" s="755"/>
      <c r="MH286" s="755"/>
      <c r="MI286" s="755"/>
      <c r="MJ286" s="755"/>
      <c r="MK286" s="755"/>
      <c r="ML286" s="755"/>
      <c r="MM286" s="755"/>
      <c r="MN286" s="755"/>
      <c r="MO286" s="755"/>
      <c r="MP286" s="755"/>
      <c r="MQ286" s="755"/>
      <c r="MR286" s="755"/>
      <c r="MS286" s="755"/>
      <c r="MT286" s="755"/>
      <c r="MU286" s="755"/>
      <c r="MV286" s="755"/>
      <c r="MW286" s="755"/>
      <c r="MX286" s="755"/>
      <c r="MY286" s="755"/>
      <c r="MZ286" s="755"/>
      <c r="NA286" s="755"/>
      <c r="NB286" s="755"/>
      <c r="NC286" s="755"/>
      <c r="ND286" s="755"/>
      <c r="NE286" s="755"/>
      <c r="NF286" s="755"/>
      <c r="NG286" s="755"/>
      <c r="NH286" s="755"/>
      <c r="NI286" s="755"/>
      <c r="NJ286" s="755"/>
      <c r="NK286" s="755"/>
      <c r="NL286" s="755"/>
      <c r="NM286" s="755"/>
      <c r="NN286" s="755"/>
      <c r="NO286" s="755"/>
      <c r="NP286" s="755"/>
      <c r="NQ286" s="755"/>
      <c r="NR286" s="755"/>
      <c r="NS286" s="755"/>
      <c r="NT286" s="755"/>
      <c r="NU286" s="755"/>
      <c r="NV286" s="755"/>
      <c r="NW286" s="755"/>
      <c r="NX286" s="755"/>
      <c r="NY286" s="755"/>
      <c r="NZ286" s="755"/>
      <c r="OA286" s="755"/>
      <c r="OB286" s="755"/>
      <c r="OC286" s="755"/>
      <c r="OD286" s="755"/>
      <c r="OE286" s="755"/>
      <c r="OF286" s="755"/>
      <c r="OG286" s="755"/>
      <c r="OH286" s="755"/>
      <c r="OI286" s="755"/>
      <c r="OJ286" s="755"/>
      <c r="OK286" s="755"/>
      <c r="OL286" s="755"/>
      <c r="OM286" s="755"/>
      <c r="ON286" s="755"/>
      <c r="OO286" s="755"/>
      <c r="OP286" s="755"/>
      <c r="OQ286" s="755"/>
      <c r="OR286" s="755"/>
      <c r="OS286" s="755"/>
      <c r="OT286" s="755"/>
      <c r="OU286" s="755"/>
      <c r="OV286" s="755"/>
      <c r="OW286" s="755"/>
      <c r="OX286" s="755"/>
      <c r="OY286" s="755"/>
      <c r="OZ286" s="755"/>
      <c r="PA286" s="755"/>
      <c r="PB286" s="755"/>
      <c r="PC286" s="755"/>
      <c r="PD286" s="755"/>
      <c r="PE286" s="755"/>
      <c r="PF286" s="755"/>
      <c r="PG286" s="755"/>
      <c r="PH286" s="755"/>
      <c r="PI286" s="755"/>
      <c r="PJ286" s="755"/>
      <c r="PK286" s="755"/>
      <c r="PL286" s="755"/>
      <c r="PM286" s="755"/>
      <c r="PN286" s="755"/>
      <c r="PO286" s="755"/>
      <c r="PP286" s="755"/>
      <c r="PQ286" s="755"/>
      <c r="PR286" s="755"/>
      <c r="PS286" s="755"/>
      <c r="PT286" s="755"/>
      <c r="PU286" s="755"/>
      <c r="PV286" s="755"/>
      <c r="PW286" s="755"/>
      <c r="PX286" s="755"/>
      <c r="PY286" s="755"/>
      <c r="PZ286" s="755"/>
      <c r="QA286" s="755"/>
      <c r="QB286" s="755"/>
      <c r="QC286" s="755"/>
      <c r="QD286" s="755"/>
      <c r="QE286" s="755"/>
      <c r="QF286" s="755"/>
      <c r="QG286" s="755"/>
      <c r="QH286" s="755"/>
      <c r="QI286" s="755"/>
      <c r="QJ286" s="755"/>
      <c r="QK286" s="755"/>
      <c r="QL286" s="755"/>
      <c r="QM286" s="755"/>
      <c r="QN286" s="755"/>
      <c r="QO286" s="755"/>
      <c r="QP286" s="755"/>
      <c r="QQ286" s="755"/>
      <c r="QR286" s="755"/>
      <c r="QS286" s="755"/>
      <c r="QT286" s="755"/>
      <c r="QU286" s="755"/>
      <c r="QV286" s="755"/>
      <c r="QW286" s="755"/>
      <c r="QX286" s="755"/>
      <c r="QY286" s="755"/>
      <c r="QZ286" s="755"/>
      <c r="RA286" s="755"/>
      <c r="RB286" s="755"/>
      <c r="RC286" s="755"/>
      <c r="RD286" s="755"/>
      <c r="RE286" s="755"/>
      <c r="RF286" s="755"/>
      <c r="RG286" s="755"/>
      <c r="RH286" s="755"/>
      <c r="RI286" s="755"/>
      <c r="RJ286" s="755"/>
      <c r="RK286" s="755"/>
      <c r="RL286" s="755"/>
      <c r="RM286" s="755"/>
      <c r="RN286" s="755"/>
      <c r="RO286" s="755"/>
      <c r="RP286" s="755"/>
      <c r="RQ286" s="755"/>
      <c r="RR286" s="755"/>
      <c r="RS286" s="755"/>
      <c r="RT286" s="755"/>
      <c r="RU286" s="755"/>
      <c r="RV286" s="755"/>
      <c r="RW286" s="755"/>
      <c r="RX286" s="755"/>
      <c r="RY286" s="755"/>
      <c r="RZ286" s="755"/>
      <c r="SA286" s="755"/>
      <c r="SB286" s="755"/>
      <c r="SC286" s="755"/>
      <c r="SD286" s="755"/>
      <c r="SE286" s="755"/>
      <c r="SF286" s="755"/>
      <c r="SG286" s="755"/>
      <c r="SH286" s="755"/>
      <c r="SI286" s="755"/>
      <c r="SJ286" s="755"/>
      <c r="SK286" s="755"/>
      <c r="SL286" s="755"/>
      <c r="SM286" s="755"/>
      <c r="SN286" s="755"/>
      <c r="SO286" s="755"/>
      <c r="SP286" s="755"/>
      <c r="SQ286" s="755"/>
      <c r="SR286" s="755"/>
      <c r="SS286" s="755"/>
      <c r="ST286" s="755"/>
      <c r="SU286" s="755"/>
      <c r="SV286" s="755"/>
      <c r="SW286" s="755"/>
      <c r="SX286" s="755"/>
      <c r="SY286" s="755"/>
      <c r="SZ286" s="755"/>
      <c r="TA286" s="755"/>
      <c r="TB286" s="755"/>
      <c r="TC286" s="755"/>
      <c r="TD286" s="755"/>
      <c r="TE286" s="755"/>
      <c r="TF286" s="755"/>
      <c r="TG286" s="755"/>
      <c r="TH286" s="755"/>
      <c r="TI286" s="755"/>
      <c r="TJ286" s="755"/>
      <c r="TK286" s="755"/>
      <c r="TL286" s="755"/>
      <c r="TM286" s="755"/>
      <c r="TN286" s="755"/>
      <c r="TO286" s="755"/>
      <c r="TP286" s="755"/>
      <c r="TQ286" s="755"/>
      <c r="TR286" s="755"/>
      <c r="TS286" s="755"/>
      <c r="TT286" s="755"/>
      <c r="TU286" s="755"/>
      <c r="TV286" s="755"/>
      <c r="TW286" s="755"/>
      <c r="TX286" s="755"/>
      <c r="TY286" s="755"/>
      <c r="TZ286" s="755"/>
      <c r="UA286" s="755"/>
      <c r="UB286" s="755"/>
      <c r="UC286" s="755"/>
      <c r="UD286" s="755"/>
      <c r="UE286" s="755"/>
      <c r="UF286" s="755"/>
      <c r="UG286" s="755"/>
      <c r="UH286" s="755"/>
      <c r="UI286" s="755"/>
      <c r="UJ286" s="755"/>
      <c r="UK286" s="755"/>
      <c r="UL286" s="755"/>
      <c r="UM286" s="755"/>
      <c r="UN286" s="755"/>
      <c r="UO286" s="755"/>
      <c r="UP286" s="755"/>
      <c r="UQ286" s="755"/>
      <c r="UR286" s="755"/>
      <c r="US286" s="755"/>
      <c r="UT286" s="755"/>
      <c r="UU286" s="755"/>
      <c r="UV286" s="755"/>
      <c r="UW286" s="755"/>
      <c r="UX286" s="755"/>
      <c r="UY286" s="755"/>
      <c r="UZ286" s="755"/>
      <c r="VA286" s="755"/>
      <c r="VB286" s="755"/>
      <c r="VC286" s="755"/>
      <c r="VD286" s="755"/>
      <c r="VE286" s="755"/>
      <c r="VF286" s="755"/>
      <c r="VG286" s="755"/>
      <c r="VH286" s="755"/>
      <c r="VI286" s="755"/>
      <c r="VJ286" s="755"/>
      <c r="VK286" s="755"/>
      <c r="VL286" s="755"/>
      <c r="VM286" s="755"/>
      <c r="VN286" s="755"/>
      <c r="VO286" s="755"/>
      <c r="VP286" s="755"/>
      <c r="VQ286" s="755"/>
      <c r="VR286" s="755"/>
      <c r="VS286" s="755"/>
      <c r="VT286" s="755"/>
      <c r="VU286" s="755"/>
      <c r="VV286" s="755"/>
      <c r="VW286" s="755"/>
      <c r="VX286" s="755"/>
      <c r="VY286" s="755"/>
      <c r="VZ286" s="755"/>
      <c r="WA286" s="755"/>
      <c r="WB286" s="755"/>
      <c r="WC286" s="755"/>
      <c r="WD286" s="755"/>
      <c r="WE286" s="755"/>
      <c r="WF286" s="755"/>
      <c r="WG286" s="755"/>
      <c r="WH286" s="755"/>
      <c r="WI286" s="755"/>
      <c r="WJ286" s="755"/>
      <c r="WK286" s="755"/>
      <c r="WL286" s="755"/>
      <c r="WM286" s="755"/>
      <c r="WN286" s="755"/>
      <c r="WO286" s="755"/>
      <c r="WP286" s="755"/>
      <c r="WQ286" s="755"/>
      <c r="WR286" s="755"/>
      <c r="WS286" s="755"/>
      <c r="WT286" s="755"/>
      <c r="WU286" s="755"/>
      <c r="WV286" s="755"/>
      <c r="WW286" s="755"/>
      <c r="WX286" s="755"/>
      <c r="WY286" s="755"/>
      <c r="WZ286" s="755"/>
      <c r="XA286" s="755"/>
      <c r="XB286" s="755"/>
      <c r="XC286" s="755"/>
      <c r="XD286" s="755"/>
      <c r="XE286" s="755"/>
      <c r="XF286" s="755"/>
      <c r="XG286" s="755"/>
      <c r="XH286" s="755"/>
      <c r="XI286" s="755"/>
      <c r="XJ286" s="755"/>
      <c r="XK286" s="755"/>
      <c r="XL286" s="755"/>
      <c r="XM286" s="755"/>
      <c r="XN286" s="755"/>
      <c r="XO286" s="755"/>
      <c r="XP286" s="755"/>
      <c r="XQ286" s="755"/>
      <c r="XR286" s="755"/>
      <c r="XS286" s="755"/>
      <c r="XT286" s="755"/>
      <c r="XU286" s="755"/>
      <c r="XV286" s="755"/>
      <c r="XW286" s="755"/>
      <c r="XX286" s="755"/>
      <c r="XY286" s="755"/>
      <c r="XZ286" s="755"/>
      <c r="YA286" s="755"/>
      <c r="YB286" s="755"/>
      <c r="YC286" s="755"/>
      <c r="YD286" s="755"/>
      <c r="YE286" s="755"/>
      <c r="YF286" s="755"/>
      <c r="YG286" s="755"/>
      <c r="YH286" s="755"/>
      <c r="YI286" s="755"/>
      <c r="YJ286" s="755"/>
      <c r="YK286" s="755"/>
      <c r="YL286" s="755"/>
      <c r="YM286" s="755"/>
      <c r="YN286" s="755"/>
      <c r="YO286" s="755"/>
      <c r="YP286" s="755"/>
      <c r="YQ286" s="755"/>
      <c r="YR286" s="755"/>
      <c r="YS286" s="755"/>
      <c r="YT286" s="755"/>
      <c r="YU286" s="755"/>
      <c r="YV286" s="755"/>
      <c r="YW286" s="755"/>
      <c r="YX286" s="755"/>
      <c r="YY286" s="755"/>
      <c r="YZ286" s="755"/>
      <c r="ZA286" s="755"/>
      <c r="ZB286" s="755"/>
      <c r="ZC286" s="755"/>
      <c r="ZD286" s="755"/>
      <c r="ZE286" s="755"/>
      <c r="ZF286" s="755"/>
      <c r="ZG286" s="755"/>
      <c r="ZH286" s="755"/>
      <c r="ZI286" s="755"/>
      <c r="ZJ286" s="755"/>
      <c r="ZK286" s="755"/>
      <c r="ZL286" s="755"/>
      <c r="ZM286" s="755"/>
      <c r="ZN286" s="755"/>
      <c r="ZO286" s="755"/>
      <c r="ZP286" s="755"/>
      <c r="ZQ286" s="755"/>
      <c r="ZR286" s="755"/>
      <c r="ZS286" s="755"/>
      <c r="ZT286" s="755"/>
      <c r="ZU286" s="755"/>
      <c r="ZV286" s="755"/>
      <c r="ZW286" s="755"/>
      <c r="ZX286" s="755"/>
      <c r="ZY286" s="755"/>
      <c r="ZZ286" s="755"/>
      <c r="AAA286" s="755"/>
      <c r="AAB286" s="755"/>
      <c r="AAC286" s="755"/>
      <c r="AAD286" s="755"/>
      <c r="AAE286" s="755"/>
      <c r="AAF286" s="755"/>
      <c r="AAG286" s="755"/>
      <c r="AAH286" s="755"/>
      <c r="AAI286" s="755"/>
      <c r="AAJ286" s="755"/>
      <c r="AAK286" s="755"/>
      <c r="AAL286" s="755"/>
      <c r="AAM286" s="755"/>
      <c r="AAN286" s="755"/>
      <c r="AAO286" s="755"/>
      <c r="AAP286" s="755"/>
      <c r="AAQ286" s="755"/>
      <c r="AAR286" s="755"/>
      <c r="AAS286" s="755"/>
      <c r="AAT286" s="755"/>
      <c r="AAU286" s="755"/>
      <c r="AAV286" s="755"/>
      <c r="AAW286" s="755"/>
      <c r="AAX286" s="755"/>
      <c r="AAY286" s="755"/>
      <c r="AAZ286" s="755"/>
      <c r="ABA286" s="755"/>
      <c r="ABB286" s="755"/>
      <c r="ABC286" s="755"/>
      <c r="ABD286" s="755"/>
      <c r="ABE286" s="755"/>
      <c r="ABF286" s="755"/>
      <c r="ABG286" s="755"/>
      <c r="ABH286" s="755"/>
      <c r="ABI286" s="755"/>
      <c r="ABJ286" s="755"/>
      <c r="ABK286" s="755"/>
      <c r="ABL286" s="755"/>
      <c r="ABM286" s="755"/>
      <c r="ABN286" s="755"/>
      <c r="ABO286" s="755"/>
      <c r="ABP286" s="755"/>
      <c r="ABQ286" s="755"/>
      <c r="ABR286" s="755"/>
      <c r="ABS286" s="755"/>
      <c r="ABT286" s="755"/>
      <c r="ABU286" s="755"/>
      <c r="ABV286" s="755"/>
      <c r="ABW286" s="755"/>
      <c r="ABX286" s="755"/>
      <c r="ABY286" s="755"/>
      <c r="ABZ286" s="755"/>
      <c r="ACA286" s="755"/>
      <c r="ACB286" s="755"/>
      <c r="ACC286" s="755"/>
      <c r="ACD286" s="755"/>
      <c r="ACE286" s="755"/>
      <c r="ACF286" s="755"/>
      <c r="ACG286" s="755"/>
      <c r="ACH286" s="755"/>
      <c r="ACI286" s="755"/>
      <c r="ACJ286" s="755"/>
      <c r="ACK286" s="755"/>
      <c r="ACL286" s="755"/>
      <c r="ACM286" s="755"/>
      <c r="ACN286" s="755"/>
      <c r="ACO286" s="755"/>
      <c r="ACP286" s="755"/>
      <c r="ACQ286" s="755"/>
      <c r="ACR286" s="755"/>
      <c r="ACS286" s="755"/>
      <c r="ACT286" s="755"/>
      <c r="ACU286" s="755"/>
      <c r="ACV286" s="755"/>
      <c r="ACW286" s="755"/>
      <c r="ACX286" s="755"/>
      <c r="ACY286" s="755"/>
      <c r="ACZ286" s="755"/>
      <c r="ADA286" s="755"/>
      <c r="ADB286" s="755"/>
      <c r="ADC286" s="755"/>
      <c r="ADD286" s="755"/>
      <c r="ADE286" s="755"/>
      <c r="ADF286" s="755"/>
      <c r="ADG286" s="755"/>
      <c r="ADH286" s="755"/>
      <c r="ADI286" s="755"/>
      <c r="ADJ286" s="755"/>
      <c r="ADK286" s="755"/>
      <c r="ADL286" s="755"/>
      <c r="ADM286" s="755"/>
      <c r="ADN286" s="755"/>
      <c r="ADO286" s="755"/>
      <c r="ADP286" s="755"/>
      <c r="ADQ286" s="755"/>
      <c r="ADR286" s="755"/>
      <c r="ADS286" s="755"/>
      <c r="ADT286" s="755"/>
      <c r="ADU286" s="755"/>
      <c r="ADV286" s="755"/>
      <c r="ADW286" s="755"/>
      <c r="ADX286" s="755"/>
      <c r="ADY286" s="755"/>
      <c r="ADZ286" s="755"/>
      <c r="AEA286" s="755"/>
      <c r="AEB286" s="755"/>
      <c r="AEC286" s="755"/>
      <c r="AED286" s="755"/>
      <c r="AEE286" s="755"/>
      <c r="AEF286" s="755"/>
      <c r="AEG286" s="755"/>
      <c r="AEH286" s="755"/>
      <c r="AEI286" s="755"/>
      <c r="AEJ286" s="755"/>
      <c r="AEK286" s="755"/>
      <c r="AEL286" s="755"/>
      <c r="AEM286" s="755"/>
      <c r="AEN286" s="755"/>
      <c r="AEO286" s="755"/>
      <c r="AEP286" s="755"/>
      <c r="AEQ286" s="755"/>
      <c r="AER286" s="755"/>
      <c r="AES286" s="755"/>
      <c r="AET286" s="755"/>
      <c r="AEU286" s="755"/>
      <c r="AEV286" s="755"/>
      <c r="AEW286" s="755"/>
      <c r="AEX286" s="755"/>
      <c r="AEY286" s="755"/>
      <c r="AEZ286" s="755"/>
      <c r="AFA286" s="755"/>
      <c r="AFB286" s="755"/>
      <c r="AFC286" s="755"/>
      <c r="AFD286" s="755"/>
      <c r="AFE286" s="755"/>
      <c r="AFF286" s="755"/>
      <c r="AFG286" s="755"/>
      <c r="AFH286" s="755"/>
      <c r="AFI286" s="755"/>
      <c r="AFJ286" s="755"/>
      <c r="AFK286" s="755"/>
      <c r="AFL286" s="755"/>
      <c r="AFM286" s="755"/>
      <c r="AFN286" s="755"/>
      <c r="AFO286" s="755"/>
      <c r="AFP286" s="755"/>
      <c r="AFQ286" s="755"/>
      <c r="AFR286" s="755"/>
      <c r="AFS286" s="755"/>
      <c r="AFT286" s="755"/>
      <c r="AFU286" s="755"/>
      <c r="AFV286" s="755"/>
      <c r="AFW286" s="755"/>
      <c r="AFX286" s="755"/>
      <c r="AFY286" s="755"/>
      <c r="AFZ286" s="755"/>
      <c r="AGA286" s="755"/>
      <c r="AGB286" s="755"/>
      <c r="AGC286" s="755"/>
      <c r="AGD286" s="755"/>
      <c r="AGE286" s="755"/>
      <c r="AGF286" s="755"/>
      <c r="AGG286" s="755"/>
      <c r="AGH286" s="755"/>
      <c r="AGI286" s="755"/>
      <c r="AGJ286" s="755"/>
      <c r="AGK286" s="755"/>
      <c r="AGL286" s="755"/>
      <c r="AGM286" s="755"/>
      <c r="AGN286" s="755"/>
      <c r="AGO286" s="755"/>
      <c r="AGP286" s="755"/>
      <c r="AGQ286" s="755"/>
      <c r="AGR286" s="755"/>
      <c r="AGS286" s="755"/>
      <c r="AGT286" s="755"/>
      <c r="AGU286" s="755"/>
      <c r="AGV286" s="755"/>
      <c r="AGW286" s="755"/>
      <c r="AGX286" s="755"/>
      <c r="AGY286" s="755"/>
      <c r="AGZ286" s="755"/>
      <c r="AHA286" s="755"/>
      <c r="AHB286" s="755"/>
      <c r="AHC286" s="755"/>
      <c r="AHD286" s="755"/>
      <c r="AHE286" s="755"/>
      <c r="AHF286" s="755"/>
      <c r="AHG286" s="755"/>
      <c r="AHH286" s="755"/>
      <c r="AHI286" s="755"/>
      <c r="AHJ286" s="755"/>
      <c r="AHK286" s="755"/>
      <c r="AHL286" s="755"/>
      <c r="AHM286" s="755"/>
      <c r="AHN286" s="755"/>
      <c r="AHO286" s="755"/>
      <c r="AHP286" s="755"/>
      <c r="AHQ286" s="755"/>
      <c r="AHR286" s="755"/>
      <c r="AHS286" s="755"/>
      <c r="AHT286" s="755"/>
      <c r="AHU286" s="755"/>
      <c r="AHV286" s="755"/>
      <c r="AHW286" s="755"/>
      <c r="AHX286" s="755"/>
      <c r="AHY286" s="755"/>
      <c r="AHZ286" s="755"/>
      <c r="AIA286" s="755"/>
      <c r="AIB286" s="755"/>
      <c r="AIC286" s="755"/>
      <c r="AID286" s="755"/>
      <c r="AIE286" s="755"/>
      <c r="AIF286" s="755"/>
      <c r="AIG286" s="755"/>
      <c r="AIH286" s="755"/>
      <c r="AII286" s="755"/>
      <c r="AIJ286" s="755"/>
      <c r="AIK286" s="755"/>
      <c r="AIL286" s="755"/>
      <c r="AIM286" s="755"/>
      <c r="AIN286" s="755"/>
      <c r="AIO286" s="755"/>
      <c r="AIP286" s="755"/>
      <c r="AIQ286" s="755"/>
      <c r="AIR286" s="755"/>
      <c r="AIS286" s="755"/>
      <c r="AIT286" s="755"/>
      <c r="AIU286" s="755"/>
      <c r="AIV286" s="755"/>
      <c r="AIW286" s="755"/>
      <c r="AIX286" s="755"/>
      <c r="AIY286" s="755"/>
      <c r="AIZ286" s="755"/>
      <c r="AJA286" s="755"/>
      <c r="AJB286" s="755"/>
      <c r="AJC286" s="755"/>
      <c r="AJD286" s="755"/>
      <c r="AJE286" s="755"/>
      <c r="AJF286" s="755"/>
      <c r="AJG286" s="755"/>
      <c r="AJH286" s="755"/>
      <c r="AJI286" s="755"/>
      <c r="AJJ286" s="755"/>
      <c r="AJK286" s="755"/>
      <c r="AJL286" s="755"/>
      <c r="AJM286" s="755"/>
      <c r="AJN286" s="755"/>
      <c r="AJO286" s="755"/>
      <c r="AJP286" s="755"/>
      <c r="AJQ286" s="755"/>
      <c r="AJR286" s="755"/>
      <c r="AJS286" s="755"/>
      <c r="AJT286" s="755"/>
      <c r="AJU286" s="755"/>
      <c r="AJV286" s="755"/>
      <c r="AJW286" s="755"/>
      <c r="AJX286" s="755"/>
      <c r="AJY286" s="755"/>
      <c r="AJZ286" s="755"/>
      <c r="AKA286" s="755"/>
      <c r="AKB286" s="755"/>
      <c r="AKC286" s="755"/>
      <c r="AKD286" s="755"/>
      <c r="AKE286" s="755"/>
      <c r="AKF286" s="755"/>
      <c r="AKG286" s="755"/>
      <c r="AKH286" s="755"/>
      <c r="AKI286" s="755"/>
      <c r="AKJ286" s="755"/>
      <c r="AKK286" s="755"/>
      <c r="AKL286" s="755"/>
      <c r="AKM286" s="755"/>
      <c r="AKN286" s="755"/>
      <c r="AKO286" s="755"/>
      <c r="AKP286" s="755"/>
      <c r="AKQ286" s="755"/>
      <c r="AKR286" s="755"/>
      <c r="AKS286" s="755"/>
      <c r="AKT286" s="755"/>
      <c r="AKU286" s="755"/>
      <c r="AKV286" s="755"/>
      <c r="AKW286" s="755"/>
      <c r="AKX286" s="755"/>
      <c r="AKY286" s="755"/>
      <c r="AKZ286" s="755"/>
      <c r="ALA286" s="755"/>
      <c r="ALB286" s="755"/>
      <c r="ALC286" s="755"/>
      <c r="ALD286" s="755"/>
      <c r="ALE286" s="755"/>
      <c r="ALF286" s="755"/>
      <c r="ALG286" s="755"/>
      <c r="ALH286" s="755"/>
      <c r="ALI286" s="755"/>
      <c r="ALJ286" s="755"/>
      <c r="ALK286" s="755"/>
      <c r="ALL286" s="755"/>
      <c r="ALM286" s="755"/>
      <c r="ALN286" s="755"/>
      <c r="ALO286" s="755"/>
      <c r="ALP286" s="755"/>
      <c r="ALQ286" s="755"/>
      <c r="ALR286" s="755"/>
      <c r="ALS286" s="755"/>
      <c r="ALT286" s="755"/>
      <c r="ALU286" s="755"/>
      <c r="ALV286" s="755"/>
      <c r="ALW286" s="755"/>
      <c r="ALX286" s="755"/>
      <c r="ALY286" s="755"/>
      <c r="ALZ286" s="755"/>
      <c r="AMA286" s="755"/>
      <c r="AMB286" s="755"/>
      <c r="AMC286" s="755"/>
      <c r="AMD286" s="755"/>
      <c r="AME286" s="755"/>
      <c r="AMF286" s="755"/>
      <c r="AMG286" s="755"/>
      <c r="AMH286" s="755"/>
      <c r="AMI286" s="755"/>
      <c r="AMJ286" s="755"/>
      <c r="AMK286" s="755"/>
      <c r="AML286" s="755"/>
      <c r="AMM286" s="755"/>
      <c r="AMN286" s="755"/>
      <c r="AMO286" s="755"/>
      <c r="AMP286" s="755"/>
      <c r="AMQ286" s="755"/>
      <c r="AMR286" s="755"/>
      <c r="AMS286" s="755"/>
      <c r="AMT286" s="755"/>
      <c r="AMU286" s="755"/>
      <c r="AMV286" s="755"/>
      <c r="AMW286" s="755"/>
      <c r="AMX286" s="755"/>
      <c r="AMY286" s="755"/>
      <c r="AMZ286" s="755"/>
      <c r="ANA286" s="755"/>
      <c r="ANB286" s="755"/>
      <c r="ANC286" s="755"/>
      <c r="AND286" s="755"/>
      <c r="ANE286" s="755"/>
      <c r="ANF286" s="755"/>
      <c r="ANG286" s="755"/>
      <c r="ANH286" s="755"/>
      <c r="ANI286" s="755"/>
      <c r="ANJ286" s="755"/>
      <c r="ANK286" s="755"/>
      <c r="ANL286" s="755"/>
      <c r="ANM286" s="755"/>
      <c r="ANN286" s="755"/>
      <c r="ANO286" s="755"/>
      <c r="ANP286" s="755"/>
      <c r="ANQ286" s="755"/>
      <c r="ANR286" s="755"/>
      <c r="ANS286" s="755"/>
      <c r="ANT286" s="755"/>
      <c r="ANU286" s="755"/>
      <c r="ANV286" s="755"/>
      <c r="ANW286" s="755"/>
      <c r="ANX286" s="755"/>
      <c r="ANY286" s="755"/>
      <c r="ANZ286" s="755"/>
      <c r="AOA286" s="755"/>
      <c r="AOB286" s="755"/>
      <c r="AOC286" s="755"/>
      <c r="AOD286" s="755"/>
      <c r="AOE286" s="755"/>
      <c r="AOF286" s="755"/>
      <c r="AOG286" s="755"/>
      <c r="AOH286" s="755"/>
      <c r="AOI286" s="755"/>
      <c r="AOJ286" s="755"/>
      <c r="AOK286" s="755"/>
      <c r="AOL286" s="755"/>
      <c r="AOM286" s="755"/>
      <c r="AON286" s="755"/>
      <c r="AOO286" s="755"/>
      <c r="AOP286" s="755"/>
      <c r="AOQ286" s="755"/>
      <c r="AOR286" s="755"/>
      <c r="AOS286" s="755"/>
      <c r="AOT286" s="755"/>
      <c r="AOU286" s="755"/>
      <c r="AOV286" s="755"/>
      <c r="AOW286" s="755"/>
      <c r="AOX286" s="755"/>
      <c r="AOY286" s="755"/>
      <c r="AOZ286" s="755"/>
      <c r="APA286" s="755"/>
      <c r="APB286" s="755"/>
      <c r="APC286" s="755"/>
      <c r="APD286" s="755"/>
      <c r="APE286" s="755"/>
      <c r="APF286" s="755"/>
      <c r="APG286" s="755"/>
      <c r="APH286" s="755"/>
      <c r="API286" s="755"/>
      <c r="APJ286" s="755"/>
      <c r="APK286" s="755"/>
      <c r="APL286" s="755"/>
      <c r="APM286" s="755"/>
      <c r="APN286" s="755"/>
      <c r="APO286" s="755"/>
      <c r="APP286" s="755"/>
      <c r="APQ286" s="755"/>
      <c r="APR286" s="755"/>
      <c r="APS286" s="755"/>
      <c r="APT286" s="755"/>
      <c r="APU286" s="755"/>
      <c r="APV286" s="755"/>
      <c r="APW286" s="755"/>
      <c r="APX286" s="755"/>
      <c r="APY286" s="755"/>
      <c r="APZ286" s="755"/>
      <c r="AQA286" s="755"/>
      <c r="AQB286" s="755"/>
      <c r="AQC286" s="755"/>
      <c r="AQD286" s="755"/>
      <c r="AQE286" s="755"/>
      <c r="AQF286" s="755"/>
      <c r="AQG286" s="755"/>
      <c r="AQH286" s="755"/>
      <c r="AQI286" s="755"/>
      <c r="AQJ286" s="755"/>
      <c r="AQK286" s="755"/>
      <c r="AQL286" s="755"/>
      <c r="AQM286" s="755"/>
      <c r="AQN286" s="755"/>
      <c r="AQO286" s="755"/>
      <c r="AQP286" s="755"/>
      <c r="AQQ286" s="755"/>
      <c r="AQR286" s="755"/>
      <c r="AQS286" s="755"/>
      <c r="AQT286" s="755"/>
      <c r="AQU286" s="755"/>
      <c r="AQV286" s="755"/>
      <c r="AQW286" s="755"/>
      <c r="AQX286" s="755"/>
      <c r="AQY286" s="755"/>
      <c r="AQZ286" s="755"/>
      <c r="ARA286" s="755"/>
      <c r="ARB286" s="755"/>
      <c r="ARC286" s="755"/>
      <c r="ARD286" s="755"/>
      <c r="ARE286" s="755"/>
      <c r="ARF286" s="755"/>
      <c r="ARG286" s="755"/>
      <c r="ARH286" s="755"/>
      <c r="ARI286" s="755"/>
      <c r="ARJ286" s="755"/>
      <c r="ARK286" s="755"/>
      <c r="ARL286" s="755"/>
      <c r="ARM286" s="755"/>
      <c r="ARN286" s="755"/>
      <c r="ARO286" s="755"/>
      <c r="ARP286" s="755"/>
      <c r="ARQ286" s="755"/>
      <c r="ARR286" s="755"/>
      <c r="ARS286" s="755"/>
      <c r="ART286" s="755"/>
      <c r="ARU286" s="755"/>
      <c r="ARV286" s="755"/>
      <c r="ARW286" s="755"/>
      <c r="ARX286" s="755"/>
      <c r="ARY286" s="755"/>
      <c r="ARZ286" s="755"/>
      <c r="ASA286" s="755"/>
      <c r="ASB286" s="755"/>
      <c r="ASC286" s="755"/>
      <c r="ASD286" s="755"/>
      <c r="ASE286" s="755"/>
      <c r="ASF286" s="755"/>
      <c r="ASG286" s="755"/>
      <c r="ASH286" s="755"/>
      <c r="ASI286" s="755"/>
      <c r="ASJ286" s="755"/>
      <c r="ASK286" s="755"/>
      <c r="ASL286" s="755"/>
      <c r="ASM286" s="755"/>
      <c r="ASN286" s="755"/>
      <c r="ASO286" s="755"/>
      <c r="ASP286" s="755"/>
      <c r="ASQ286" s="755"/>
      <c r="ASR286" s="755"/>
      <c r="ASS286" s="755"/>
      <c r="AST286" s="755"/>
      <c r="ASU286" s="755"/>
      <c r="ASV286" s="755"/>
      <c r="ASW286" s="755"/>
      <c r="ASX286" s="755"/>
      <c r="ASY286" s="755"/>
      <c r="ASZ286" s="755"/>
      <c r="ATA286" s="755"/>
      <c r="ATB286" s="755"/>
      <c r="ATC286" s="755"/>
      <c r="ATD286" s="755"/>
      <c r="ATE286" s="755"/>
      <c r="ATF286" s="755"/>
      <c r="ATG286" s="755"/>
      <c r="ATH286" s="755"/>
      <c r="ATI286" s="755"/>
      <c r="ATJ286" s="755"/>
      <c r="ATK286" s="755"/>
      <c r="ATL286" s="755"/>
      <c r="ATM286" s="755"/>
      <c r="ATN286" s="755"/>
      <c r="ATO286" s="755"/>
      <c r="ATP286" s="755"/>
      <c r="ATQ286" s="755"/>
      <c r="ATR286" s="755"/>
      <c r="ATS286" s="755"/>
      <c r="ATT286" s="755"/>
      <c r="ATU286" s="755"/>
      <c r="ATV286" s="755"/>
      <c r="ATW286" s="755"/>
      <c r="ATX286" s="755"/>
      <c r="ATY286" s="755"/>
      <c r="ATZ286" s="755"/>
      <c r="AUA286" s="755"/>
      <c r="AUB286" s="755"/>
      <c r="AUC286" s="755"/>
      <c r="AUD286" s="755"/>
      <c r="AUE286" s="755"/>
      <c r="AUF286" s="755"/>
      <c r="AUG286" s="755"/>
      <c r="AUH286" s="755"/>
      <c r="AUI286" s="755"/>
      <c r="AUJ286" s="755"/>
      <c r="AUK286" s="755"/>
      <c r="AUL286" s="755"/>
      <c r="AUM286" s="755"/>
      <c r="AUN286" s="755"/>
      <c r="AUO286" s="755"/>
      <c r="AUP286" s="755"/>
      <c r="AUQ286" s="755"/>
      <c r="AUR286" s="755"/>
      <c r="AUS286" s="755"/>
      <c r="AUT286" s="755"/>
      <c r="AUU286" s="755"/>
      <c r="AUV286" s="755"/>
      <c r="AUW286" s="755"/>
      <c r="AUX286" s="755"/>
      <c r="AUY286" s="755"/>
      <c r="AUZ286" s="755"/>
      <c r="AVA286" s="755"/>
      <c r="AVB286" s="755"/>
      <c r="AVC286" s="755"/>
      <c r="AVD286" s="755"/>
      <c r="AVE286" s="755"/>
      <c r="AVF286" s="755"/>
      <c r="AVG286" s="755"/>
      <c r="AVH286" s="755"/>
      <c r="AVI286" s="755"/>
      <c r="AVJ286" s="755"/>
      <c r="AVK286" s="755"/>
      <c r="AVL286" s="755"/>
      <c r="AVM286" s="755"/>
      <c r="AVN286" s="755"/>
      <c r="AVO286" s="755"/>
      <c r="AVP286" s="755"/>
      <c r="AVQ286" s="755"/>
      <c r="AVR286" s="755"/>
      <c r="AVS286" s="755"/>
      <c r="AVT286" s="755"/>
      <c r="AVU286" s="755"/>
      <c r="AVV286" s="755"/>
      <c r="AVW286" s="755"/>
      <c r="AVX286" s="755"/>
      <c r="AVY286" s="755"/>
      <c r="AVZ286" s="755"/>
      <c r="AWA286" s="755"/>
      <c r="AWB286" s="755"/>
      <c r="AWC286" s="755"/>
      <c r="AWD286" s="755"/>
      <c r="AWE286" s="755"/>
      <c r="AWF286" s="755"/>
      <c r="AWG286" s="755"/>
      <c r="AWH286" s="755"/>
      <c r="AWI286" s="755"/>
      <c r="AWJ286" s="755"/>
      <c r="AWK286" s="755"/>
      <c r="AWL286" s="755"/>
      <c r="AWM286" s="755"/>
      <c r="AWN286" s="755"/>
      <c r="AWO286" s="755"/>
      <c r="AWP286" s="755"/>
      <c r="AWQ286" s="755"/>
      <c r="AWR286" s="755"/>
      <c r="AWS286" s="755"/>
      <c r="AWT286" s="755"/>
      <c r="AWU286" s="755"/>
      <c r="AWV286" s="755"/>
      <c r="AWW286" s="755"/>
      <c r="AWX286" s="755"/>
      <c r="AWY286" s="755"/>
      <c r="AWZ286" s="755"/>
      <c r="AXA286" s="755"/>
      <c r="AXB286" s="755"/>
      <c r="AXC286" s="755"/>
      <c r="AXD286" s="755"/>
      <c r="AXE286" s="755"/>
      <c r="AXF286" s="755"/>
      <c r="AXG286" s="755"/>
      <c r="AXH286" s="755"/>
      <c r="AXI286" s="755"/>
      <c r="AXJ286" s="755"/>
      <c r="AXK286" s="755"/>
      <c r="AXL286" s="755"/>
      <c r="AXM286" s="755"/>
      <c r="AXN286" s="755"/>
      <c r="AXO286" s="755"/>
      <c r="AXP286" s="755"/>
      <c r="AXQ286" s="755"/>
      <c r="AXR286" s="755"/>
      <c r="AXS286" s="755"/>
      <c r="AXT286" s="755"/>
      <c r="AXU286" s="755"/>
      <c r="AXV286" s="755"/>
      <c r="AXW286" s="755"/>
      <c r="AXX286" s="755"/>
      <c r="AXY286" s="755"/>
      <c r="AXZ286" s="755"/>
      <c r="AYA286" s="755"/>
      <c r="AYB286" s="755"/>
      <c r="AYC286" s="755"/>
      <c r="AYD286" s="755"/>
      <c r="AYE286" s="755"/>
      <c r="AYF286" s="755"/>
      <c r="AYG286" s="755"/>
      <c r="AYH286" s="755"/>
      <c r="AYI286" s="755"/>
      <c r="AYJ286" s="755"/>
      <c r="AYK286" s="755"/>
      <c r="AYL286" s="755"/>
      <c r="AYM286" s="755"/>
      <c r="AYN286" s="755"/>
      <c r="AYO286" s="755"/>
      <c r="AYP286" s="755"/>
      <c r="AYQ286" s="755"/>
      <c r="AYR286" s="755"/>
      <c r="AYS286" s="755"/>
      <c r="AYT286" s="755"/>
      <c r="AYU286" s="755"/>
      <c r="AYV286" s="755"/>
      <c r="AYW286" s="755"/>
      <c r="AYX286" s="755"/>
      <c r="AYY286" s="755"/>
      <c r="AYZ286" s="755"/>
      <c r="AZA286" s="755"/>
      <c r="AZB286" s="755"/>
      <c r="AZC286" s="755"/>
      <c r="AZD286" s="755"/>
      <c r="AZE286" s="755"/>
      <c r="AZF286" s="755"/>
      <c r="AZG286" s="755"/>
      <c r="AZH286" s="755"/>
      <c r="AZI286" s="755"/>
      <c r="AZJ286" s="755"/>
      <c r="AZK286" s="755"/>
      <c r="AZL286" s="755"/>
      <c r="AZM286" s="755"/>
      <c r="AZN286" s="755"/>
      <c r="AZO286" s="755"/>
      <c r="AZP286" s="755"/>
      <c r="AZQ286" s="755"/>
      <c r="AZR286" s="755"/>
      <c r="AZS286" s="755"/>
      <c r="AZT286" s="755"/>
      <c r="AZU286" s="755"/>
      <c r="AZV286" s="755"/>
      <c r="AZW286" s="755"/>
      <c r="AZX286" s="755"/>
      <c r="AZY286" s="755"/>
      <c r="AZZ286" s="755"/>
      <c r="BAA286" s="755"/>
      <c r="BAB286" s="755"/>
      <c r="BAC286" s="755"/>
      <c r="BAD286" s="755"/>
      <c r="BAE286" s="755"/>
      <c r="BAF286" s="755"/>
      <c r="BAG286" s="755"/>
      <c r="BAH286" s="755"/>
      <c r="BAI286" s="755"/>
      <c r="BAJ286" s="755"/>
      <c r="BAK286" s="755"/>
      <c r="BAL286" s="755"/>
      <c r="BAM286" s="755"/>
      <c r="BAN286" s="755"/>
      <c r="BAO286" s="755"/>
      <c r="BAP286" s="755"/>
      <c r="BAQ286" s="755"/>
      <c r="BAR286" s="755"/>
      <c r="BAS286" s="755"/>
      <c r="BAT286" s="755"/>
      <c r="BAU286" s="755"/>
      <c r="BAV286" s="755"/>
      <c r="BAW286" s="755"/>
      <c r="BAX286" s="755"/>
      <c r="BAY286" s="755"/>
      <c r="BAZ286" s="755"/>
      <c r="BBA286" s="755"/>
      <c r="BBB286" s="755"/>
      <c r="BBC286" s="755"/>
      <c r="BBD286" s="755"/>
      <c r="BBE286" s="755"/>
      <c r="BBF286" s="755"/>
      <c r="BBG286" s="755"/>
      <c r="BBH286" s="755"/>
      <c r="BBI286" s="755"/>
      <c r="BBJ286" s="755"/>
      <c r="BBK286" s="755"/>
      <c r="BBL286" s="755"/>
      <c r="BBM286" s="755"/>
      <c r="BBN286" s="755"/>
      <c r="BBO286" s="755"/>
      <c r="BBP286" s="755"/>
      <c r="BBQ286" s="755"/>
      <c r="BBR286" s="755"/>
      <c r="BBS286" s="755"/>
      <c r="BBT286" s="755"/>
      <c r="BBU286" s="755"/>
      <c r="BBV286" s="755"/>
      <c r="BBW286" s="755"/>
      <c r="BBX286" s="755"/>
      <c r="BBY286" s="755"/>
      <c r="BBZ286" s="755"/>
      <c r="BCA286" s="755"/>
      <c r="BCB286" s="755"/>
      <c r="BCC286" s="755"/>
      <c r="BCD286" s="755"/>
      <c r="BCE286" s="755"/>
      <c r="BCF286" s="755"/>
      <c r="BCG286" s="755"/>
      <c r="BCH286" s="755"/>
      <c r="BCI286" s="755"/>
      <c r="BCJ286" s="755"/>
      <c r="BCK286" s="755"/>
      <c r="BCL286" s="755"/>
      <c r="BCM286" s="755"/>
      <c r="BCN286" s="755"/>
      <c r="BCO286" s="755"/>
      <c r="BCP286" s="755"/>
      <c r="BCQ286" s="755"/>
      <c r="BCR286" s="755"/>
      <c r="BCS286" s="755"/>
      <c r="BCT286" s="755"/>
      <c r="BCU286" s="755"/>
      <c r="BCV286" s="755"/>
      <c r="BCW286" s="755"/>
      <c r="BCX286" s="755"/>
      <c r="BCY286" s="755"/>
      <c r="BCZ286" s="755"/>
      <c r="BDA286" s="755"/>
      <c r="BDB286" s="755"/>
      <c r="BDC286" s="755"/>
      <c r="BDD286" s="755"/>
      <c r="BDE286" s="755"/>
      <c r="BDF286" s="755"/>
      <c r="BDG286" s="755"/>
      <c r="BDH286" s="755"/>
      <c r="BDI286" s="755"/>
      <c r="BDJ286" s="755"/>
      <c r="BDK286" s="755"/>
      <c r="BDL286" s="755"/>
      <c r="BDM286" s="755"/>
      <c r="BDN286" s="755"/>
      <c r="BDO286" s="755"/>
      <c r="BDP286" s="755"/>
      <c r="BDQ286" s="755"/>
      <c r="BDR286" s="755"/>
      <c r="BDS286" s="755"/>
      <c r="BDT286" s="755"/>
      <c r="BDU286" s="755"/>
      <c r="BDV286" s="755"/>
      <c r="BDW286" s="755"/>
      <c r="BDX286" s="755"/>
      <c r="BDY286" s="755"/>
      <c r="BDZ286" s="755"/>
      <c r="BEA286" s="755"/>
      <c r="BEB286" s="755"/>
      <c r="BEC286" s="755"/>
      <c r="BED286" s="755"/>
      <c r="BEE286" s="755"/>
      <c r="BEF286" s="755"/>
      <c r="BEG286" s="755"/>
      <c r="BEH286" s="755"/>
      <c r="BEI286" s="755"/>
      <c r="BEJ286" s="755"/>
      <c r="BEK286" s="755"/>
      <c r="BEL286" s="755"/>
      <c r="BEM286" s="755"/>
      <c r="BEN286" s="755"/>
      <c r="BEO286" s="755"/>
      <c r="BEP286" s="755"/>
      <c r="BEQ286" s="755"/>
      <c r="BER286" s="755"/>
      <c r="BES286" s="755"/>
      <c r="BET286" s="755"/>
      <c r="BEU286" s="755"/>
      <c r="BEV286" s="755"/>
      <c r="BEW286" s="755"/>
      <c r="BEX286" s="755"/>
      <c r="BEY286" s="755"/>
      <c r="BEZ286" s="755"/>
      <c r="BFA286" s="755"/>
      <c r="BFB286" s="755"/>
      <c r="BFC286" s="755"/>
      <c r="BFD286" s="755"/>
      <c r="BFE286" s="755"/>
      <c r="BFF286" s="755"/>
      <c r="BFG286" s="755"/>
      <c r="BFH286" s="755"/>
      <c r="BFI286" s="755"/>
      <c r="BFJ286" s="755"/>
      <c r="BFK286" s="755"/>
      <c r="BFL286" s="755"/>
      <c r="BFM286" s="755"/>
      <c r="BFN286" s="755"/>
      <c r="BFO286" s="755"/>
      <c r="BFP286" s="755"/>
      <c r="BFQ286" s="755"/>
      <c r="BFR286" s="755"/>
      <c r="BFS286" s="755"/>
      <c r="BFT286" s="755"/>
      <c r="BFU286" s="755"/>
      <c r="BFV286" s="755"/>
      <c r="BFW286" s="755"/>
      <c r="BFX286" s="755"/>
      <c r="BFY286" s="755"/>
      <c r="BFZ286" s="755"/>
      <c r="BGA286" s="755"/>
      <c r="BGB286" s="755"/>
      <c r="BGC286" s="755"/>
      <c r="BGD286" s="755"/>
      <c r="BGE286" s="755"/>
      <c r="BGF286" s="755"/>
      <c r="BGG286" s="755"/>
      <c r="BGH286" s="755"/>
      <c r="BGI286" s="755"/>
      <c r="BGJ286" s="755"/>
      <c r="BGK286" s="755"/>
      <c r="BGL286" s="755"/>
      <c r="BGM286" s="755"/>
      <c r="BGN286" s="755"/>
      <c r="BGO286" s="755"/>
      <c r="BGP286" s="755"/>
      <c r="BGQ286" s="755"/>
      <c r="BGR286" s="755"/>
      <c r="BGS286" s="755"/>
      <c r="BGT286" s="755"/>
      <c r="BGU286" s="755"/>
      <c r="BGV286" s="755"/>
      <c r="BGW286" s="755"/>
      <c r="BGX286" s="755"/>
      <c r="BGY286" s="755"/>
      <c r="BGZ286" s="755"/>
      <c r="BHA286" s="755"/>
      <c r="BHB286" s="755"/>
      <c r="BHC286" s="755"/>
      <c r="BHD286" s="755"/>
      <c r="BHE286" s="755"/>
      <c r="BHF286" s="755"/>
      <c r="BHG286" s="755"/>
      <c r="BHH286" s="755"/>
      <c r="BHI286" s="755"/>
      <c r="BHJ286" s="755"/>
      <c r="BHK286" s="755"/>
      <c r="BHL286" s="755"/>
      <c r="BHM286" s="755"/>
      <c r="BHN286" s="755"/>
      <c r="BHO286" s="755"/>
      <c r="BHP286" s="755"/>
      <c r="BHQ286" s="755"/>
      <c r="BHR286" s="755"/>
      <c r="BHS286" s="755"/>
      <c r="BHT286" s="755"/>
      <c r="BHU286" s="755"/>
      <c r="BHV286" s="755"/>
      <c r="BHW286" s="755"/>
      <c r="BHX286" s="755"/>
      <c r="BHY286" s="755"/>
      <c r="BHZ286" s="755"/>
      <c r="BIA286" s="755"/>
      <c r="BIB286" s="755"/>
      <c r="BIC286" s="755"/>
      <c r="BID286" s="755"/>
      <c r="BIE286" s="755"/>
      <c r="BIF286" s="755"/>
      <c r="BIG286" s="755"/>
      <c r="BIH286" s="755"/>
      <c r="BII286" s="755"/>
      <c r="BIJ286" s="755"/>
      <c r="BIK286" s="755"/>
      <c r="BIL286" s="755"/>
      <c r="BIM286" s="755"/>
      <c r="BIN286" s="755"/>
      <c r="BIO286" s="755"/>
      <c r="BIP286" s="755"/>
      <c r="BIQ286" s="755"/>
      <c r="BIR286" s="755"/>
      <c r="BIS286" s="755"/>
      <c r="BIT286" s="755"/>
      <c r="BIU286" s="755"/>
      <c r="BIV286" s="755"/>
      <c r="BIW286" s="755"/>
      <c r="BIX286" s="755"/>
      <c r="BIY286" s="755"/>
      <c r="BIZ286" s="755"/>
      <c r="BJA286" s="755"/>
      <c r="BJB286" s="755"/>
      <c r="BJC286" s="755"/>
      <c r="BJD286" s="755"/>
      <c r="BJE286" s="755"/>
      <c r="BJF286" s="755"/>
      <c r="BJG286" s="755"/>
      <c r="BJH286" s="755"/>
      <c r="BJI286" s="755"/>
      <c r="BJJ286" s="755"/>
      <c r="BJK286" s="755"/>
      <c r="BJL286" s="755"/>
      <c r="BJM286" s="755"/>
      <c r="BJN286" s="755"/>
      <c r="BJO286" s="755"/>
      <c r="BJP286" s="755"/>
      <c r="BJQ286" s="755"/>
      <c r="BJR286" s="755"/>
      <c r="BJS286" s="755"/>
      <c r="BJT286" s="755"/>
      <c r="BJU286" s="755"/>
      <c r="BJV286" s="755"/>
      <c r="BJW286" s="755"/>
      <c r="BJX286" s="755"/>
      <c r="BJY286" s="755"/>
      <c r="BJZ286" s="755"/>
      <c r="BKA286" s="755"/>
      <c r="BKB286" s="755"/>
      <c r="BKC286" s="755"/>
      <c r="BKD286" s="755"/>
      <c r="BKE286" s="755"/>
      <c r="BKF286" s="755"/>
      <c r="BKG286" s="755"/>
      <c r="BKH286" s="755"/>
      <c r="BKI286" s="755"/>
      <c r="BKJ286" s="755"/>
      <c r="BKK286" s="755"/>
      <c r="BKL286" s="755"/>
      <c r="BKM286" s="755"/>
      <c r="BKN286" s="755"/>
      <c r="BKO286" s="755"/>
      <c r="BKP286" s="755"/>
      <c r="BKQ286" s="755"/>
      <c r="BKR286" s="755"/>
      <c r="BKS286" s="755"/>
      <c r="BKT286" s="755"/>
      <c r="BKU286" s="755"/>
      <c r="BKV286" s="755"/>
      <c r="BKW286" s="755"/>
      <c r="BKX286" s="755"/>
      <c r="BKY286" s="755"/>
      <c r="BKZ286" s="755"/>
      <c r="BLA286" s="755"/>
      <c r="BLB286" s="755"/>
      <c r="BLC286" s="755"/>
      <c r="BLD286" s="755"/>
      <c r="BLE286" s="755"/>
      <c r="BLF286" s="755"/>
      <c r="BLG286" s="755"/>
      <c r="BLH286" s="755"/>
      <c r="BLI286" s="755"/>
      <c r="BLJ286" s="755"/>
      <c r="BLK286" s="755"/>
      <c r="BLL286" s="755"/>
      <c r="BLM286" s="755"/>
      <c r="BLN286" s="755"/>
      <c r="BLO286" s="755"/>
      <c r="BLP286" s="755"/>
      <c r="BLQ286" s="755"/>
      <c r="BLR286" s="755"/>
      <c r="BLS286" s="755"/>
      <c r="BLT286" s="755"/>
      <c r="BLU286" s="755"/>
      <c r="BLV286" s="755"/>
      <c r="BLW286" s="755"/>
      <c r="BLX286" s="755"/>
      <c r="BLY286" s="755"/>
      <c r="BLZ286" s="755"/>
      <c r="BMA286" s="755"/>
      <c r="BMB286" s="755"/>
      <c r="BMC286" s="755"/>
      <c r="BMD286" s="755"/>
      <c r="BME286" s="755"/>
      <c r="BMF286" s="755"/>
      <c r="BMG286" s="755"/>
      <c r="BMH286" s="755"/>
      <c r="BMI286" s="755"/>
      <c r="BMJ286" s="755"/>
      <c r="BMK286" s="755"/>
      <c r="BML286" s="755"/>
      <c r="BMM286" s="755"/>
      <c r="BMN286" s="755"/>
      <c r="BMO286" s="755"/>
      <c r="BMP286" s="755"/>
      <c r="BMQ286" s="755"/>
      <c r="BMR286" s="755"/>
      <c r="BMS286" s="755"/>
      <c r="BMT286" s="755"/>
      <c r="BMU286" s="755"/>
      <c r="BMV286" s="755"/>
      <c r="BMW286" s="755"/>
      <c r="BMX286" s="755"/>
      <c r="BMY286" s="755"/>
      <c r="BMZ286" s="755"/>
      <c r="BNA286" s="755"/>
      <c r="BNB286" s="755"/>
      <c r="BNC286" s="755"/>
      <c r="BND286" s="755"/>
      <c r="BNE286" s="755"/>
      <c r="BNF286" s="755"/>
      <c r="BNG286" s="755"/>
      <c r="BNH286" s="755"/>
      <c r="BNI286" s="755"/>
      <c r="BNJ286" s="755"/>
      <c r="BNK286" s="755"/>
      <c r="BNL286" s="755"/>
      <c r="BNM286" s="755"/>
      <c r="BNN286" s="755"/>
      <c r="BNO286" s="755"/>
      <c r="BNP286" s="755"/>
      <c r="BNQ286" s="755"/>
      <c r="BNR286" s="755"/>
      <c r="BNS286" s="755"/>
      <c r="BNT286" s="755"/>
      <c r="BNU286" s="755"/>
      <c r="BNV286" s="755"/>
      <c r="BNW286" s="755"/>
      <c r="BNX286" s="755"/>
      <c r="BNY286" s="755"/>
      <c r="BNZ286" s="755"/>
      <c r="BOA286" s="755"/>
      <c r="BOB286" s="755"/>
      <c r="BOC286" s="755"/>
      <c r="BOD286" s="755"/>
      <c r="BOE286" s="755"/>
      <c r="BOF286" s="755"/>
      <c r="BOG286" s="755"/>
      <c r="BOH286" s="755"/>
      <c r="BOI286" s="755"/>
      <c r="BOJ286" s="755"/>
      <c r="BOK286" s="755"/>
      <c r="BOL286" s="755"/>
      <c r="BOM286" s="755"/>
      <c r="BON286" s="755"/>
      <c r="BOO286" s="755"/>
      <c r="BOP286" s="755"/>
      <c r="BOQ286" s="755"/>
      <c r="BOR286" s="755"/>
      <c r="BOS286" s="755"/>
      <c r="BOT286" s="755"/>
      <c r="BOU286" s="755"/>
      <c r="BOV286" s="755"/>
      <c r="BOW286" s="755"/>
      <c r="BOX286" s="755"/>
      <c r="BOY286" s="755"/>
      <c r="BOZ286" s="755"/>
      <c r="BPA286" s="755"/>
      <c r="BPB286" s="755"/>
      <c r="BPC286" s="755"/>
      <c r="BPD286" s="755"/>
      <c r="BPE286" s="755"/>
      <c r="BPF286" s="755"/>
      <c r="BPG286" s="755"/>
      <c r="BPH286" s="755"/>
      <c r="BPI286" s="755"/>
      <c r="BPJ286" s="755"/>
      <c r="BPK286" s="755"/>
      <c r="BPL286" s="755"/>
      <c r="BPM286" s="755"/>
      <c r="BPN286" s="755"/>
      <c r="BPO286" s="755"/>
      <c r="BPP286" s="755"/>
      <c r="BPQ286" s="755"/>
      <c r="BPR286" s="755"/>
      <c r="BPS286" s="755"/>
      <c r="BPT286" s="755"/>
      <c r="BPU286" s="755"/>
      <c r="BPV286" s="755"/>
      <c r="BPW286" s="755"/>
      <c r="BPX286" s="755"/>
      <c r="BPY286" s="755"/>
      <c r="BPZ286" s="755"/>
      <c r="BQA286" s="755"/>
      <c r="BQB286" s="755"/>
      <c r="BQC286" s="755"/>
      <c r="BQD286" s="755"/>
      <c r="BQE286" s="755"/>
      <c r="BQF286" s="755"/>
      <c r="BQG286" s="755"/>
      <c r="BQH286" s="755"/>
      <c r="BQI286" s="755"/>
      <c r="BQJ286" s="755"/>
      <c r="BQK286" s="755"/>
      <c r="BQL286" s="755"/>
      <c r="BQM286" s="755"/>
      <c r="BQN286" s="755"/>
      <c r="BQO286" s="755"/>
      <c r="BQP286" s="755"/>
      <c r="BQQ286" s="755"/>
      <c r="BQR286" s="755"/>
      <c r="BQS286" s="755"/>
      <c r="BQT286" s="755"/>
      <c r="BQU286" s="755"/>
      <c r="BQV286" s="755"/>
      <c r="BQW286" s="755"/>
      <c r="BQX286" s="755"/>
      <c r="BQY286" s="755"/>
      <c r="BQZ286" s="755"/>
      <c r="BRA286" s="755"/>
      <c r="BRB286" s="755"/>
      <c r="BRC286" s="755"/>
      <c r="BRD286" s="755"/>
      <c r="BRE286" s="755"/>
      <c r="BRF286" s="755"/>
      <c r="BRG286" s="755"/>
      <c r="BRH286" s="755"/>
      <c r="BRI286" s="755"/>
      <c r="BRJ286" s="755"/>
      <c r="BRK286" s="755"/>
      <c r="BRL286" s="755"/>
      <c r="BRM286" s="755"/>
      <c r="BRN286" s="755"/>
      <c r="BRO286" s="755"/>
      <c r="BRP286" s="755"/>
      <c r="BRQ286" s="755"/>
      <c r="BRR286" s="755"/>
      <c r="BRS286" s="755"/>
      <c r="BRT286" s="755"/>
      <c r="BRU286" s="755"/>
      <c r="BRV286" s="755"/>
      <c r="BRW286" s="755"/>
      <c r="BRX286" s="755"/>
      <c r="BRY286" s="755"/>
      <c r="BRZ286" s="755"/>
      <c r="BSA286" s="755"/>
      <c r="BSB286" s="755"/>
      <c r="BSC286" s="755"/>
      <c r="BSD286" s="755"/>
      <c r="BSE286" s="755"/>
      <c r="BSF286" s="755"/>
      <c r="BSG286" s="755"/>
      <c r="BSH286" s="755"/>
      <c r="BSI286" s="755"/>
      <c r="BSJ286" s="755"/>
      <c r="BSK286" s="755"/>
      <c r="BSL286" s="755"/>
      <c r="BSM286" s="755"/>
      <c r="BSN286" s="755"/>
      <c r="BSO286" s="755"/>
      <c r="BSP286" s="755"/>
      <c r="BSQ286" s="755"/>
      <c r="BSR286" s="755"/>
      <c r="BSS286" s="755"/>
      <c r="BST286" s="755"/>
      <c r="BSU286" s="755"/>
      <c r="BSV286" s="755"/>
      <c r="BSW286" s="755"/>
      <c r="BSX286" s="755"/>
      <c r="BSY286" s="755"/>
      <c r="BSZ286" s="755"/>
      <c r="BTA286" s="755"/>
      <c r="BTB286" s="755"/>
      <c r="BTC286" s="755"/>
      <c r="BTD286" s="755"/>
      <c r="BTE286" s="755"/>
      <c r="BTF286" s="755"/>
      <c r="BTG286" s="755"/>
      <c r="BTH286" s="755"/>
      <c r="BTI286" s="755"/>
      <c r="BTJ286" s="755"/>
      <c r="BTK286" s="755"/>
      <c r="BTL286" s="755"/>
      <c r="BTM286" s="755"/>
      <c r="BTN286" s="755"/>
      <c r="BTO286" s="755"/>
      <c r="BTP286" s="755"/>
      <c r="BTQ286" s="755"/>
      <c r="BTR286" s="755"/>
      <c r="BTS286" s="755"/>
      <c r="BTT286" s="755"/>
      <c r="BTU286" s="755"/>
      <c r="BTV286" s="755"/>
      <c r="BTW286" s="755"/>
      <c r="BTX286" s="755"/>
      <c r="BTY286" s="755"/>
      <c r="BTZ286" s="755"/>
      <c r="BUA286" s="755"/>
      <c r="BUB286" s="755"/>
      <c r="BUC286" s="755"/>
      <c r="BUD286" s="755"/>
      <c r="BUE286" s="755"/>
      <c r="BUF286" s="755"/>
      <c r="BUG286" s="755"/>
      <c r="BUH286" s="755"/>
      <c r="BUI286" s="755"/>
      <c r="BUJ286" s="755"/>
      <c r="BUK286" s="755"/>
      <c r="BUL286" s="755"/>
      <c r="BUM286" s="755"/>
      <c r="BUN286" s="755"/>
      <c r="BUO286" s="755"/>
      <c r="BUP286" s="755"/>
      <c r="BUQ286" s="755"/>
      <c r="BUR286" s="755"/>
      <c r="BUS286" s="755"/>
      <c r="BUT286" s="755"/>
      <c r="BUU286" s="755"/>
      <c r="BUV286" s="755"/>
      <c r="BUW286" s="755"/>
      <c r="BUX286" s="755"/>
      <c r="BUY286" s="755"/>
      <c r="BUZ286" s="755"/>
      <c r="BVA286" s="755"/>
      <c r="BVB286" s="755"/>
      <c r="BVC286" s="755"/>
      <c r="BVD286" s="755"/>
      <c r="BVE286" s="755"/>
      <c r="BVF286" s="755"/>
      <c r="BVG286" s="755"/>
      <c r="BVH286" s="755"/>
      <c r="BVI286" s="755"/>
      <c r="BVJ286" s="755"/>
      <c r="BVK286" s="755"/>
      <c r="BVL286" s="755"/>
      <c r="BVM286" s="755"/>
      <c r="BVN286" s="755"/>
      <c r="BVO286" s="755"/>
      <c r="BVP286" s="755"/>
      <c r="BVQ286" s="755"/>
      <c r="BVR286" s="755"/>
      <c r="BVS286" s="755"/>
      <c r="BVT286" s="755"/>
      <c r="BVU286" s="755"/>
      <c r="BVV286" s="755"/>
      <c r="BVW286" s="755"/>
      <c r="BVX286" s="755"/>
      <c r="BVY286" s="755"/>
      <c r="BVZ286" s="755"/>
      <c r="BWA286" s="755"/>
      <c r="BWB286" s="755"/>
      <c r="BWC286" s="755"/>
      <c r="BWD286" s="755"/>
      <c r="BWE286" s="755"/>
      <c r="BWF286" s="755"/>
      <c r="BWG286" s="755"/>
      <c r="BWH286" s="755"/>
      <c r="BWI286" s="755"/>
      <c r="BWJ286" s="755"/>
      <c r="BWK286" s="755"/>
      <c r="BWL286" s="755"/>
      <c r="BWM286" s="755"/>
      <c r="BWN286" s="755"/>
      <c r="BWO286" s="755"/>
      <c r="BWP286" s="755"/>
      <c r="BWQ286" s="755"/>
      <c r="BWR286" s="755"/>
      <c r="BWS286" s="755"/>
      <c r="BWT286" s="755"/>
      <c r="BWU286" s="755"/>
      <c r="BWV286" s="755"/>
      <c r="BWW286" s="755"/>
      <c r="BWX286" s="755"/>
      <c r="BWY286" s="755"/>
      <c r="BWZ286" s="755"/>
      <c r="BXA286" s="755"/>
      <c r="BXB286" s="755"/>
      <c r="BXC286" s="755"/>
      <c r="BXD286" s="755"/>
      <c r="BXE286" s="755"/>
      <c r="BXF286" s="755"/>
      <c r="BXG286" s="755"/>
      <c r="BXH286" s="755"/>
      <c r="BXI286" s="755"/>
      <c r="BXJ286" s="755"/>
      <c r="BXK286" s="755"/>
      <c r="BXL286" s="755"/>
      <c r="BXM286" s="755"/>
      <c r="BXN286" s="755"/>
      <c r="BXO286" s="755"/>
      <c r="BXP286" s="755"/>
      <c r="BXQ286" s="755"/>
      <c r="BXR286" s="755"/>
      <c r="BXS286" s="755"/>
      <c r="BXT286" s="755"/>
      <c r="BXU286" s="755"/>
      <c r="BXV286" s="755"/>
      <c r="BXW286" s="755"/>
      <c r="BXX286" s="755"/>
      <c r="BXY286" s="755"/>
      <c r="BXZ286" s="755"/>
      <c r="BYA286" s="755"/>
      <c r="BYB286" s="755"/>
      <c r="BYC286" s="755"/>
      <c r="BYD286" s="755"/>
      <c r="BYE286" s="755"/>
      <c r="BYF286" s="755"/>
      <c r="BYG286" s="755"/>
      <c r="BYH286" s="755"/>
      <c r="BYI286" s="755"/>
      <c r="BYJ286" s="755"/>
      <c r="BYK286" s="755"/>
      <c r="BYL286" s="755"/>
      <c r="BYM286" s="755"/>
      <c r="BYN286" s="755"/>
      <c r="BYO286" s="755"/>
      <c r="BYP286" s="755"/>
      <c r="BYQ286" s="755"/>
      <c r="BYR286" s="755"/>
      <c r="BYS286" s="755"/>
      <c r="BYT286" s="755"/>
      <c r="BYU286" s="755"/>
      <c r="BYV286" s="755"/>
      <c r="BYW286" s="755"/>
      <c r="BYX286" s="755"/>
      <c r="BYY286" s="755"/>
      <c r="BYZ286" s="755"/>
      <c r="BZA286" s="755"/>
      <c r="BZB286" s="755"/>
      <c r="BZC286" s="755"/>
      <c r="BZD286" s="755"/>
      <c r="BZE286" s="755"/>
      <c r="BZF286" s="755"/>
      <c r="BZG286" s="755"/>
      <c r="BZH286" s="755"/>
      <c r="BZI286" s="755"/>
      <c r="BZJ286" s="755"/>
      <c r="BZK286" s="755"/>
      <c r="BZL286" s="755"/>
      <c r="BZM286" s="755"/>
      <c r="BZN286" s="755"/>
      <c r="BZO286" s="755"/>
      <c r="BZP286" s="755"/>
      <c r="BZQ286" s="755"/>
      <c r="BZR286" s="755"/>
      <c r="BZS286" s="755"/>
      <c r="BZT286" s="755"/>
      <c r="BZU286" s="755"/>
      <c r="BZV286" s="755"/>
      <c r="BZW286" s="755"/>
      <c r="BZX286" s="755"/>
      <c r="BZY286" s="755"/>
      <c r="BZZ286" s="755"/>
      <c r="CAA286" s="755"/>
      <c r="CAB286" s="755"/>
      <c r="CAC286" s="755"/>
      <c r="CAD286" s="755"/>
      <c r="CAE286" s="755"/>
      <c r="CAF286" s="755"/>
      <c r="CAG286" s="755"/>
      <c r="CAH286" s="755"/>
      <c r="CAI286" s="755"/>
      <c r="CAJ286" s="755"/>
      <c r="CAK286" s="755"/>
      <c r="CAL286" s="755"/>
      <c r="CAM286" s="755"/>
      <c r="CAN286" s="755"/>
      <c r="CAO286" s="755"/>
      <c r="CAP286" s="755"/>
      <c r="CAQ286" s="755"/>
      <c r="CAR286" s="755"/>
      <c r="CAS286" s="755"/>
      <c r="CAT286" s="755"/>
      <c r="CAU286" s="755"/>
      <c r="CAV286" s="755"/>
      <c r="CAW286" s="755"/>
      <c r="CAX286" s="755"/>
      <c r="CAY286" s="755"/>
      <c r="CAZ286" s="755"/>
      <c r="CBA286" s="755"/>
      <c r="CBB286" s="755"/>
      <c r="CBC286" s="755"/>
      <c r="CBD286" s="755"/>
      <c r="CBE286" s="755"/>
      <c r="CBF286" s="755"/>
      <c r="CBG286" s="755"/>
      <c r="CBH286" s="755"/>
      <c r="CBI286" s="755"/>
      <c r="CBJ286" s="755"/>
      <c r="CBK286" s="755"/>
      <c r="CBL286" s="755"/>
      <c r="CBM286" s="755"/>
      <c r="CBN286" s="755"/>
      <c r="CBO286" s="755"/>
      <c r="CBP286" s="755"/>
      <c r="CBQ286" s="755"/>
      <c r="CBR286" s="755"/>
      <c r="CBS286" s="755"/>
      <c r="CBT286" s="755"/>
      <c r="CBU286" s="755"/>
      <c r="CBV286" s="755"/>
      <c r="CBW286" s="755"/>
      <c r="CBX286" s="755"/>
      <c r="CBY286" s="755"/>
      <c r="CBZ286" s="755"/>
      <c r="CCA286" s="755"/>
      <c r="CCB286" s="755"/>
      <c r="CCC286" s="755"/>
      <c r="CCD286" s="755"/>
      <c r="CCE286" s="755"/>
      <c r="CCF286" s="755"/>
      <c r="CCG286" s="755"/>
      <c r="CCH286" s="755"/>
      <c r="CCI286" s="755"/>
      <c r="CCJ286" s="755"/>
      <c r="CCK286" s="755"/>
      <c r="CCL286" s="755"/>
      <c r="CCM286" s="755"/>
      <c r="CCN286" s="755"/>
      <c r="CCO286" s="755"/>
      <c r="CCP286" s="755"/>
      <c r="CCQ286" s="755"/>
      <c r="CCR286" s="755"/>
      <c r="CCS286" s="755"/>
      <c r="CCT286" s="755"/>
      <c r="CCU286" s="755"/>
      <c r="CCV286" s="755"/>
      <c r="CCW286" s="755"/>
      <c r="CCX286" s="755"/>
      <c r="CCY286" s="755"/>
      <c r="CCZ286" s="755"/>
      <c r="CDA286" s="755"/>
      <c r="CDB286" s="755"/>
      <c r="CDC286" s="755"/>
      <c r="CDD286" s="755"/>
      <c r="CDE286" s="755"/>
      <c r="CDF286" s="755"/>
      <c r="CDG286" s="755"/>
      <c r="CDH286" s="755"/>
      <c r="CDI286" s="755"/>
      <c r="CDJ286" s="755"/>
      <c r="CDK286" s="755"/>
      <c r="CDL286" s="755"/>
      <c r="CDM286" s="755"/>
      <c r="CDN286" s="755"/>
      <c r="CDO286" s="755"/>
      <c r="CDP286" s="755"/>
      <c r="CDQ286" s="755"/>
      <c r="CDR286" s="755"/>
      <c r="CDS286" s="755"/>
      <c r="CDT286" s="755"/>
      <c r="CDU286" s="755"/>
      <c r="CDV286" s="755"/>
      <c r="CDW286" s="755"/>
      <c r="CDX286" s="755"/>
      <c r="CDY286" s="755"/>
      <c r="CDZ286" s="755"/>
      <c r="CEA286" s="755"/>
      <c r="CEB286" s="755"/>
      <c r="CEC286" s="755"/>
      <c r="CED286" s="755"/>
      <c r="CEE286" s="755"/>
      <c r="CEF286" s="755"/>
      <c r="CEG286" s="755"/>
      <c r="CEH286" s="755"/>
      <c r="CEI286" s="755"/>
      <c r="CEJ286" s="755"/>
      <c r="CEK286" s="755"/>
      <c r="CEL286" s="755"/>
      <c r="CEM286" s="755"/>
      <c r="CEN286" s="755"/>
      <c r="CEO286" s="755"/>
      <c r="CEP286" s="755"/>
      <c r="CEQ286" s="755"/>
      <c r="CER286" s="755"/>
      <c r="CES286" s="755"/>
      <c r="CET286" s="755"/>
      <c r="CEU286" s="755"/>
      <c r="CEV286" s="755"/>
      <c r="CEW286" s="755"/>
      <c r="CEX286" s="755"/>
      <c r="CEY286" s="755"/>
      <c r="CEZ286" s="755"/>
      <c r="CFA286" s="755"/>
      <c r="CFB286" s="755"/>
      <c r="CFC286" s="755"/>
      <c r="CFD286" s="755"/>
      <c r="CFE286" s="755"/>
      <c r="CFF286" s="755"/>
      <c r="CFG286" s="755"/>
      <c r="CFH286" s="755"/>
      <c r="CFI286" s="755"/>
      <c r="CFJ286" s="755"/>
      <c r="CFK286" s="755"/>
      <c r="CFL286" s="755"/>
      <c r="CFM286" s="755"/>
      <c r="CFN286" s="755"/>
      <c r="CFO286" s="755"/>
      <c r="CFP286" s="755"/>
      <c r="CFQ286" s="755"/>
      <c r="CFR286" s="755"/>
      <c r="CFS286" s="755"/>
      <c r="CFT286" s="755"/>
      <c r="CFU286" s="755"/>
      <c r="CFV286" s="755"/>
      <c r="CFW286" s="755"/>
      <c r="CFX286" s="755"/>
      <c r="CFY286" s="755"/>
      <c r="CFZ286" s="755"/>
      <c r="CGA286" s="755"/>
      <c r="CGB286" s="755"/>
      <c r="CGC286" s="755"/>
      <c r="CGD286" s="755"/>
      <c r="CGE286" s="755"/>
      <c r="CGF286" s="755"/>
      <c r="CGG286" s="755"/>
      <c r="CGH286" s="755"/>
      <c r="CGI286" s="755"/>
      <c r="CGJ286" s="755"/>
      <c r="CGK286" s="755"/>
      <c r="CGL286" s="755"/>
      <c r="CGM286" s="755"/>
      <c r="CGN286" s="755"/>
      <c r="CGO286" s="755"/>
      <c r="CGP286" s="755"/>
      <c r="CGQ286" s="755"/>
      <c r="CGR286" s="755"/>
      <c r="CGS286" s="755"/>
      <c r="CGT286" s="755"/>
      <c r="CGU286" s="755"/>
      <c r="CGV286" s="755"/>
      <c r="CGW286" s="755"/>
      <c r="CGX286" s="755"/>
      <c r="CGY286" s="755"/>
      <c r="CGZ286" s="755"/>
      <c r="CHA286" s="755"/>
      <c r="CHB286" s="755"/>
      <c r="CHC286" s="755"/>
      <c r="CHD286" s="755"/>
      <c r="CHE286" s="755"/>
      <c r="CHF286" s="755"/>
      <c r="CHG286" s="755"/>
      <c r="CHH286" s="755"/>
      <c r="CHI286" s="755"/>
      <c r="CHJ286" s="755"/>
      <c r="CHK286" s="755"/>
      <c r="CHL286" s="755"/>
      <c r="CHM286" s="755"/>
      <c r="CHN286" s="755"/>
      <c r="CHO286" s="755"/>
      <c r="CHP286" s="755"/>
      <c r="CHQ286" s="755"/>
      <c r="CHR286" s="755"/>
      <c r="CHS286" s="755"/>
      <c r="CHT286" s="755"/>
      <c r="CHU286" s="755"/>
      <c r="CHV286" s="755"/>
      <c r="CHW286" s="755"/>
      <c r="CHX286" s="755"/>
      <c r="CHY286" s="755"/>
      <c r="CHZ286" s="755"/>
      <c r="CIA286" s="755"/>
      <c r="CIB286" s="755"/>
      <c r="CIC286" s="755"/>
      <c r="CID286" s="755"/>
      <c r="CIE286" s="755"/>
      <c r="CIF286" s="755"/>
      <c r="CIG286" s="755"/>
      <c r="CIH286" s="755"/>
      <c r="CII286" s="755"/>
      <c r="CIJ286" s="755"/>
      <c r="CIK286" s="755"/>
      <c r="CIL286" s="755"/>
      <c r="CIM286" s="755"/>
      <c r="CIN286" s="755"/>
      <c r="CIO286" s="755"/>
      <c r="CIP286" s="755"/>
      <c r="CIQ286" s="755"/>
      <c r="CIR286" s="755"/>
      <c r="CIS286" s="755"/>
      <c r="CIT286" s="755"/>
      <c r="CIU286" s="755"/>
      <c r="CIV286" s="755"/>
      <c r="CIW286" s="755"/>
      <c r="CIX286" s="755"/>
      <c r="CIY286" s="755"/>
      <c r="CIZ286" s="755"/>
      <c r="CJA286" s="755"/>
      <c r="CJB286" s="755"/>
      <c r="CJC286" s="755"/>
      <c r="CJD286" s="755"/>
      <c r="CJE286" s="755"/>
      <c r="CJF286" s="755"/>
      <c r="CJG286" s="755"/>
      <c r="CJH286" s="755"/>
      <c r="CJI286" s="755"/>
      <c r="CJJ286" s="755"/>
      <c r="CJK286" s="755"/>
      <c r="CJL286" s="755"/>
      <c r="CJM286" s="755"/>
      <c r="CJN286" s="755"/>
      <c r="CJO286" s="755"/>
      <c r="CJP286" s="755"/>
      <c r="CJQ286" s="755"/>
      <c r="CJR286" s="755"/>
      <c r="CJS286" s="755"/>
      <c r="CJT286" s="755"/>
      <c r="CJU286" s="755"/>
      <c r="CJV286" s="755"/>
      <c r="CJW286" s="755"/>
      <c r="CJX286" s="755"/>
      <c r="CJY286" s="755"/>
      <c r="CJZ286" s="755"/>
      <c r="CKA286" s="755"/>
      <c r="CKB286" s="755"/>
      <c r="CKC286" s="755"/>
      <c r="CKD286" s="755"/>
      <c r="CKE286" s="755"/>
      <c r="CKF286" s="755"/>
      <c r="CKG286" s="755"/>
      <c r="CKH286" s="755"/>
      <c r="CKI286" s="755"/>
      <c r="CKJ286" s="755"/>
      <c r="CKK286" s="755"/>
      <c r="CKL286" s="755"/>
      <c r="CKM286" s="755"/>
      <c r="CKN286" s="755"/>
      <c r="CKO286" s="755"/>
      <c r="CKP286" s="755"/>
      <c r="CKQ286" s="755"/>
      <c r="CKR286" s="755"/>
      <c r="CKS286" s="755"/>
      <c r="CKT286" s="755"/>
      <c r="CKU286" s="755"/>
      <c r="CKV286" s="755"/>
      <c r="CKW286" s="755"/>
      <c r="CKX286" s="755"/>
      <c r="CKY286" s="755"/>
      <c r="CKZ286" s="755"/>
      <c r="CLA286" s="755"/>
      <c r="CLB286" s="755"/>
      <c r="CLC286" s="755"/>
      <c r="CLD286" s="755"/>
      <c r="CLE286" s="755"/>
      <c r="CLF286" s="755"/>
      <c r="CLG286" s="755"/>
      <c r="CLH286" s="755"/>
      <c r="CLI286" s="755"/>
      <c r="CLJ286" s="755"/>
      <c r="CLK286" s="755"/>
      <c r="CLL286" s="755"/>
      <c r="CLM286" s="755"/>
      <c r="CLN286" s="755"/>
      <c r="CLO286" s="755"/>
      <c r="CLP286" s="755"/>
      <c r="CLQ286" s="755"/>
      <c r="CLR286" s="755"/>
      <c r="CLS286" s="755"/>
      <c r="CLT286" s="755"/>
      <c r="CLU286" s="755"/>
      <c r="CLV286" s="755"/>
      <c r="CLW286" s="755"/>
      <c r="CLX286" s="755"/>
      <c r="CLY286" s="755"/>
      <c r="CLZ286" s="755"/>
      <c r="CMA286" s="755"/>
      <c r="CMB286" s="755"/>
      <c r="CMC286" s="755"/>
      <c r="CMD286" s="755"/>
      <c r="CME286" s="755"/>
      <c r="CMF286" s="755"/>
      <c r="CMG286" s="755"/>
      <c r="CMH286" s="755"/>
      <c r="CMI286" s="755"/>
      <c r="CMJ286" s="755"/>
      <c r="CMK286" s="755"/>
      <c r="CML286" s="755"/>
      <c r="CMM286" s="755"/>
      <c r="CMN286" s="755"/>
      <c r="CMO286" s="755"/>
      <c r="CMP286" s="755"/>
      <c r="CMQ286" s="755"/>
      <c r="CMR286" s="755"/>
      <c r="CMS286" s="755"/>
      <c r="CMT286" s="755"/>
      <c r="CMU286" s="755"/>
      <c r="CMV286" s="755"/>
      <c r="CMW286" s="755"/>
      <c r="CMX286" s="755"/>
      <c r="CMY286" s="755"/>
      <c r="CMZ286" s="755"/>
      <c r="CNA286" s="755"/>
      <c r="CNB286" s="755"/>
      <c r="CNC286" s="755"/>
      <c r="CND286" s="755"/>
      <c r="CNE286" s="755"/>
      <c r="CNF286" s="755"/>
      <c r="CNG286" s="755"/>
      <c r="CNH286" s="755"/>
      <c r="CNI286" s="755"/>
      <c r="CNJ286" s="755"/>
      <c r="CNK286" s="755"/>
      <c r="CNL286" s="755"/>
      <c r="CNM286" s="755"/>
      <c r="CNN286" s="755"/>
      <c r="CNO286" s="755"/>
      <c r="CNP286" s="755"/>
      <c r="CNQ286" s="755"/>
      <c r="CNR286" s="755"/>
      <c r="CNS286" s="755"/>
      <c r="CNT286" s="755"/>
      <c r="CNU286" s="755"/>
      <c r="CNV286" s="755"/>
      <c r="CNW286" s="755"/>
      <c r="CNX286" s="755"/>
      <c r="CNY286" s="755"/>
      <c r="CNZ286" s="755"/>
      <c r="COA286" s="755"/>
      <c r="COB286" s="755"/>
      <c r="COC286" s="755"/>
      <c r="COD286" s="755"/>
      <c r="COE286" s="755"/>
      <c r="COF286" s="755"/>
      <c r="COG286" s="755"/>
      <c r="COH286" s="755"/>
      <c r="COI286" s="755"/>
      <c r="COJ286" s="755"/>
      <c r="COK286" s="755"/>
      <c r="COL286" s="755"/>
      <c r="COM286" s="755"/>
      <c r="CON286" s="755"/>
      <c r="COO286" s="755"/>
      <c r="COP286" s="755"/>
      <c r="COQ286" s="755"/>
      <c r="COR286" s="755"/>
      <c r="COS286" s="755"/>
      <c r="COT286" s="755"/>
      <c r="COU286" s="755"/>
      <c r="COV286" s="755"/>
      <c r="COW286" s="755"/>
      <c r="COX286" s="755"/>
      <c r="COY286" s="755"/>
      <c r="COZ286" s="755"/>
      <c r="CPA286" s="755"/>
      <c r="CPB286" s="755"/>
      <c r="CPC286" s="755"/>
      <c r="CPD286" s="755"/>
      <c r="CPE286" s="755"/>
      <c r="CPF286" s="755"/>
      <c r="CPG286" s="755"/>
      <c r="CPH286" s="755"/>
      <c r="CPI286" s="755"/>
      <c r="CPJ286" s="755"/>
      <c r="CPK286" s="755"/>
      <c r="CPL286" s="755"/>
      <c r="CPM286" s="755"/>
      <c r="CPN286" s="755"/>
      <c r="CPO286" s="755"/>
      <c r="CPP286" s="755"/>
      <c r="CPQ286" s="755"/>
      <c r="CPR286" s="755"/>
      <c r="CPS286" s="755"/>
      <c r="CPT286" s="755"/>
      <c r="CPU286" s="755"/>
      <c r="CPV286" s="755"/>
      <c r="CPW286" s="755"/>
      <c r="CPX286" s="755"/>
      <c r="CPY286" s="755"/>
      <c r="CPZ286" s="755"/>
      <c r="CQA286" s="755"/>
      <c r="CQB286" s="755"/>
      <c r="CQC286" s="755"/>
      <c r="CQD286" s="755"/>
      <c r="CQE286" s="755"/>
      <c r="CQF286" s="755"/>
      <c r="CQG286" s="755"/>
      <c r="CQH286" s="755"/>
      <c r="CQI286" s="755"/>
      <c r="CQJ286" s="755"/>
      <c r="CQK286" s="755"/>
      <c r="CQL286" s="755"/>
      <c r="CQM286" s="755"/>
      <c r="CQN286" s="755"/>
      <c r="CQO286" s="755"/>
      <c r="CQP286" s="755"/>
      <c r="CQQ286" s="755"/>
      <c r="CQR286" s="755"/>
      <c r="CQS286" s="755"/>
      <c r="CQT286" s="755"/>
      <c r="CQU286" s="755"/>
      <c r="CQV286" s="755"/>
      <c r="CQW286" s="755"/>
      <c r="CQX286" s="755"/>
      <c r="CQY286" s="755"/>
      <c r="CQZ286" s="755"/>
      <c r="CRA286" s="755"/>
      <c r="CRB286" s="755"/>
      <c r="CRC286" s="755"/>
      <c r="CRD286" s="755"/>
      <c r="CRE286" s="755"/>
      <c r="CRF286" s="755"/>
      <c r="CRG286" s="755"/>
      <c r="CRH286" s="755"/>
      <c r="CRI286" s="755"/>
      <c r="CRJ286" s="755"/>
      <c r="CRK286" s="755"/>
      <c r="CRL286" s="755"/>
      <c r="CRM286" s="755"/>
      <c r="CRN286" s="755"/>
      <c r="CRO286" s="755"/>
      <c r="CRP286" s="755"/>
      <c r="CRQ286" s="755"/>
      <c r="CRR286" s="755"/>
      <c r="CRS286" s="755"/>
      <c r="CRT286" s="755"/>
      <c r="CRU286" s="755"/>
      <c r="CRV286" s="755"/>
      <c r="CRW286" s="755"/>
      <c r="CRX286" s="755"/>
      <c r="CRY286" s="755"/>
      <c r="CRZ286" s="755"/>
      <c r="CSA286" s="755"/>
      <c r="CSB286" s="755"/>
      <c r="CSC286" s="755"/>
      <c r="CSD286" s="755"/>
      <c r="CSE286" s="755"/>
      <c r="CSF286" s="755"/>
      <c r="CSG286" s="755"/>
      <c r="CSH286" s="755"/>
      <c r="CSI286" s="755"/>
      <c r="CSJ286" s="755"/>
      <c r="CSK286" s="755"/>
      <c r="CSL286" s="755"/>
      <c r="CSM286" s="755"/>
      <c r="CSN286" s="755"/>
      <c r="CSO286" s="755"/>
      <c r="CSP286" s="755"/>
      <c r="CSQ286" s="755"/>
      <c r="CSR286" s="755"/>
      <c r="CSS286" s="755"/>
      <c r="CST286" s="755"/>
      <c r="CSU286" s="755"/>
      <c r="CSV286" s="755"/>
      <c r="CSW286" s="755"/>
      <c r="CSX286" s="755"/>
      <c r="CSY286" s="755"/>
      <c r="CSZ286" s="755"/>
      <c r="CTA286" s="755"/>
      <c r="CTB286" s="755"/>
      <c r="CTC286" s="755"/>
      <c r="CTD286" s="755"/>
      <c r="CTE286" s="755"/>
      <c r="CTF286" s="755"/>
      <c r="CTG286" s="755"/>
      <c r="CTH286" s="755"/>
      <c r="CTI286" s="755"/>
      <c r="CTJ286" s="755"/>
      <c r="CTK286" s="755"/>
      <c r="CTL286" s="755"/>
      <c r="CTM286" s="755"/>
      <c r="CTN286" s="755"/>
      <c r="CTO286" s="755"/>
      <c r="CTP286" s="755"/>
      <c r="CTQ286" s="755"/>
      <c r="CTR286" s="755"/>
      <c r="CTS286" s="755"/>
      <c r="CTT286" s="755"/>
      <c r="CTU286" s="755"/>
      <c r="CTV286" s="755"/>
      <c r="CTW286" s="755"/>
      <c r="CTX286" s="755"/>
      <c r="CTY286" s="755"/>
      <c r="CTZ286" s="755"/>
      <c r="CUA286" s="755"/>
      <c r="CUB286" s="755"/>
      <c r="CUC286" s="755"/>
      <c r="CUD286" s="755"/>
      <c r="CUE286" s="755"/>
      <c r="CUF286" s="755"/>
      <c r="CUG286" s="755"/>
      <c r="CUH286" s="755"/>
      <c r="CUI286" s="755"/>
      <c r="CUJ286" s="755"/>
      <c r="CUK286" s="755"/>
      <c r="CUL286" s="755"/>
      <c r="CUM286" s="755"/>
      <c r="CUN286" s="755"/>
      <c r="CUO286" s="755"/>
      <c r="CUP286" s="755"/>
      <c r="CUQ286" s="755"/>
      <c r="CUR286" s="755"/>
      <c r="CUS286" s="755"/>
      <c r="CUT286" s="755"/>
      <c r="CUU286" s="755"/>
      <c r="CUV286" s="755"/>
      <c r="CUW286" s="755"/>
      <c r="CUX286" s="755"/>
      <c r="CUY286" s="755"/>
      <c r="CUZ286" s="755"/>
      <c r="CVA286" s="755"/>
      <c r="CVB286" s="755"/>
      <c r="CVC286" s="755"/>
      <c r="CVD286" s="755"/>
      <c r="CVE286" s="755"/>
      <c r="CVF286" s="755"/>
      <c r="CVG286" s="755"/>
      <c r="CVH286" s="755"/>
      <c r="CVI286" s="755"/>
      <c r="CVJ286" s="755"/>
      <c r="CVK286" s="755"/>
      <c r="CVL286" s="755"/>
      <c r="CVM286" s="755"/>
      <c r="CVN286" s="755"/>
      <c r="CVO286" s="755"/>
      <c r="CVP286" s="755"/>
      <c r="CVQ286" s="755"/>
      <c r="CVR286" s="755"/>
      <c r="CVS286" s="755"/>
      <c r="CVT286" s="755"/>
      <c r="CVU286" s="755"/>
      <c r="CVV286" s="755"/>
      <c r="CVW286" s="755"/>
      <c r="CVX286" s="755"/>
      <c r="CVY286" s="755"/>
      <c r="CVZ286" s="755"/>
      <c r="CWA286" s="755"/>
      <c r="CWB286" s="755"/>
      <c r="CWC286" s="755"/>
      <c r="CWD286" s="755"/>
      <c r="CWE286" s="755"/>
      <c r="CWF286" s="755"/>
      <c r="CWG286" s="755"/>
      <c r="CWH286" s="755"/>
      <c r="CWI286" s="755"/>
      <c r="CWJ286" s="755"/>
      <c r="CWK286" s="755"/>
      <c r="CWL286" s="755"/>
      <c r="CWM286" s="755"/>
      <c r="CWN286" s="755"/>
      <c r="CWO286" s="755"/>
      <c r="CWP286" s="755"/>
      <c r="CWQ286" s="755"/>
      <c r="CWR286" s="755"/>
      <c r="CWS286" s="755"/>
      <c r="CWT286" s="755"/>
      <c r="CWU286" s="755"/>
      <c r="CWV286" s="755"/>
      <c r="CWW286" s="755"/>
      <c r="CWX286" s="755"/>
      <c r="CWY286" s="755"/>
      <c r="CWZ286" s="755"/>
      <c r="CXA286" s="755"/>
      <c r="CXB286" s="755"/>
      <c r="CXC286" s="755"/>
      <c r="CXD286" s="755"/>
      <c r="CXE286" s="755"/>
      <c r="CXF286" s="755"/>
      <c r="CXG286" s="755"/>
      <c r="CXH286" s="755"/>
      <c r="CXI286" s="755"/>
      <c r="CXJ286" s="755"/>
      <c r="CXK286" s="755"/>
      <c r="CXL286" s="755"/>
      <c r="CXM286" s="755"/>
      <c r="CXN286" s="755"/>
      <c r="CXO286" s="755"/>
      <c r="CXP286" s="755"/>
      <c r="CXQ286" s="755"/>
      <c r="CXR286" s="755"/>
      <c r="CXS286" s="755"/>
      <c r="CXT286" s="755"/>
      <c r="CXU286" s="755"/>
      <c r="CXV286" s="755"/>
      <c r="CXW286" s="755"/>
      <c r="CXX286" s="755"/>
      <c r="CXY286" s="755"/>
      <c r="CXZ286" s="755"/>
      <c r="CYA286" s="755"/>
      <c r="CYB286" s="755"/>
      <c r="CYC286" s="755"/>
      <c r="CYD286" s="755"/>
      <c r="CYE286" s="755"/>
      <c r="CYF286" s="755"/>
      <c r="CYG286" s="755"/>
      <c r="CYH286" s="755"/>
      <c r="CYI286" s="755"/>
      <c r="CYJ286" s="755"/>
      <c r="CYK286" s="755"/>
      <c r="CYL286" s="755"/>
      <c r="CYM286" s="755"/>
      <c r="CYN286" s="755"/>
      <c r="CYO286" s="755"/>
      <c r="CYP286" s="755"/>
      <c r="CYQ286" s="755"/>
      <c r="CYR286" s="755"/>
      <c r="CYS286" s="755"/>
      <c r="CYT286" s="755"/>
      <c r="CYU286" s="755"/>
      <c r="CYV286" s="755"/>
      <c r="CYW286" s="755"/>
      <c r="CYX286" s="755"/>
      <c r="CYY286" s="755"/>
      <c r="CYZ286" s="755"/>
      <c r="CZA286" s="755"/>
      <c r="CZB286" s="755"/>
      <c r="CZC286" s="755"/>
      <c r="CZD286" s="755"/>
      <c r="CZE286" s="755"/>
      <c r="CZF286" s="755"/>
      <c r="CZG286" s="755"/>
      <c r="CZH286" s="755"/>
      <c r="CZI286" s="755"/>
      <c r="CZJ286" s="755"/>
      <c r="CZK286" s="755"/>
      <c r="CZL286" s="755"/>
      <c r="CZM286" s="755"/>
      <c r="CZN286" s="755"/>
      <c r="CZO286" s="755"/>
      <c r="CZP286" s="755"/>
      <c r="CZQ286" s="755"/>
      <c r="CZR286" s="755"/>
      <c r="CZS286" s="755"/>
      <c r="CZT286" s="755"/>
      <c r="CZU286" s="755"/>
      <c r="CZV286" s="755"/>
      <c r="CZW286" s="755"/>
      <c r="CZX286" s="755"/>
      <c r="CZY286" s="755"/>
      <c r="CZZ286" s="755"/>
      <c r="DAA286" s="755"/>
      <c r="DAB286" s="755"/>
      <c r="DAC286" s="755"/>
      <c r="DAD286" s="755"/>
      <c r="DAE286" s="755"/>
      <c r="DAF286" s="755"/>
      <c r="DAG286" s="755"/>
      <c r="DAH286" s="755"/>
      <c r="DAI286" s="755"/>
      <c r="DAJ286" s="755"/>
      <c r="DAK286" s="755"/>
      <c r="DAL286" s="755"/>
      <c r="DAM286" s="755"/>
      <c r="DAN286" s="755"/>
      <c r="DAO286" s="755"/>
      <c r="DAP286" s="755"/>
      <c r="DAQ286" s="755"/>
      <c r="DAR286" s="755"/>
      <c r="DAS286" s="755"/>
      <c r="DAT286" s="755"/>
      <c r="DAU286" s="755"/>
      <c r="DAV286" s="755"/>
      <c r="DAW286" s="755"/>
      <c r="DAX286" s="755"/>
      <c r="DAY286" s="755"/>
      <c r="DAZ286" s="755"/>
      <c r="DBA286" s="755"/>
      <c r="DBB286" s="755"/>
      <c r="DBC286" s="755"/>
      <c r="DBD286" s="755"/>
      <c r="DBE286" s="755"/>
      <c r="DBF286" s="755"/>
      <c r="DBG286" s="755"/>
      <c r="DBH286" s="755"/>
      <c r="DBI286" s="755"/>
      <c r="DBJ286" s="755"/>
      <c r="DBK286" s="755"/>
      <c r="DBL286" s="755"/>
      <c r="DBM286" s="755"/>
      <c r="DBN286" s="755"/>
      <c r="DBO286" s="755"/>
      <c r="DBP286" s="755"/>
      <c r="DBQ286" s="755"/>
      <c r="DBR286" s="755"/>
      <c r="DBS286" s="755"/>
      <c r="DBT286" s="755"/>
      <c r="DBU286" s="755"/>
      <c r="DBV286" s="755"/>
      <c r="DBW286" s="755"/>
      <c r="DBX286" s="755"/>
      <c r="DBY286" s="755"/>
      <c r="DBZ286" s="755"/>
      <c r="DCA286" s="755"/>
      <c r="DCB286" s="755"/>
      <c r="DCC286" s="755"/>
      <c r="DCD286" s="755"/>
      <c r="DCE286" s="755"/>
      <c r="DCF286" s="755"/>
      <c r="DCG286" s="755"/>
      <c r="DCH286" s="755"/>
      <c r="DCI286" s="755"/>
      <c r="DCJ286" s="755"/>
      <c r="DCK286" s="755"/>
      <c r="DCL286" s="755"/>
      <c r="DCM286" s="755"/>
      <c r="DCN286" s="755"/>
      <c r="DCO286" s="755"/>
      <c r="DCP286" s="755"/>
      <c r="DCQ286" s="755"/>
      <c r="DCR286" s="755"/>
      <c r="DCS286" s="755"/>
      <c r="DCT286" s="755"/>
      <c r="DCU286" s="755"/>
      <c r="DCV286" s="755"/>
      <c r="DCW286" s="755"/>
      <c r="DCX286" s="755"/>
      <c r="DCY286" s="755"/>
      <c r="DCZ286" s="755"/>
      <c r="DDA286" s="755"/>
      <c r="DDB286" s="755"/>
      <c r="DDC286" s="755"/>
      <c r="DDD286" s="755"/>
      <c r="DDE286" s="755"/>
      <c r="DDF286" s="755"/>
      <c r="DDG286" s="755"/>
      <c r="DDH286" s="755"/>
      <c r="DDI286" s="755"/>
      <c r="DDJ286" s="755"/>
      <c r="DDK286" s="755"/>
      <c r="DDL286" s="755"/>
      <c r="DDM286" s="755"/>
      <c r="DDN286" s="755"/>
      <c r="DDO286" s="755"/>
      <c r="DDP286" s="755"/>
      <c r="DDQ286" s="755"/>
      <c r="DDR286" s="755"/>
      <c r="DDS286" s="755"/>
      <c r="DDT286" s="755"/>
      <c r="DDU286" s="755"/>
      <c r="DDV286" s="755"/>
      <c r="DDW286" s="755"/>
      <c r="DDX286" s="755"/>
      <c r="DDY286" s="755"/>
      <c r="DDZ286" s="755"/>
      <c r="DEA286" s="755"/>
      <c r="DEB286" s="755"/>
      <c r="DEC286" s="755"/>
      <c r="DED286" s="755"/>
      <c r="DEE286" s="755"/>
      <c r="DEF286" s="755"/>
      <c r="DEG286" s="755"/>
      <c r="DEH286" s="755"/>
      <c r="DEI286" s="755"/>
      <c r="DEJ286" s="755"/>
      <c r="DEK286" s="755"/>
      <c r="DEL286" s="755"/>
      <c r="DEM286" s="755"/>
      <c r="DEN286" s="755"/>
      <c r="DEO286" s="755"/>
      <c r="DEP286" s="755"/>
      <c r="DEQ286" s="755"/>
      <c r="DER286" s="755"/>
      <c r="DES286" s="755"/>
      <c r="DET286" s="755"/>
      <c r="DEU286" s="755"/>
      <c r="DEV286" s="755"/>
      <c r="DEW286" s="755"/>
      <c r="DEX286" s="755"/>
      <c r="DEY286" s="755"/>
      <c r="DEZ286" s="755"/>
      <c r="DFA286" s="755"/>
      <c r="DFB286" s="755"/>
      <c r="DFC286" s="755"/>
      <c r="DFD286" s="755"/>
      <c r="DFE286" s="755"/>
      <c r="DFF286" s="755"/>
      <c r="DFG286" s="755"/>
      <c r="DFH286" s="755"/>
      <c r="DFI286" s="755"/>
      <c r="DFJ286" s="755"/>
      <c r="DFK286" s="755"/>
      <c r="DFL286" s="755"/>
      <c r="DFM286" s="755"/>
      <c r="DFN286" s="755"/>
      <c r="DFO286" s="755"/>
      <c r="DFP286" s="755"/>
      <c r="DFQ286" s="755"/>
      <c r="DFR286" s="755"/>
      <c r="DFS286" s="755"/>
      <c r="DFT286" s="755"/>
      <c r="DFU286" s="755"/>
      <c r="DFV286" s="755"/>
      <c r="DFW286" s="755"/>
      <c r="DFX286" s="755"/>
      <c r="DFY286" s="755"/>
      <c r="DFZ286" s="755"/>
      <c r="DGA286" s="755"/>
      <c r="DGB286" s="755"/>
      <c r="DGC286" s="755"/>
      <c r="DGD286" s="755"/>
      <c r="DGE286" s="755"/>
      <c r="DGF286" s="755"/>
      <c r="DGG286" s="755"/>
      <c r="DGH286" s="755"/>
      <c r="DGI286" s="755"/>
      <c r="DGJ286" s="755"/>
      <c r="DGK286" s="755"/>
      <c r="DGL286" s="755"/>
      <c r="DGM286" s="755"/>
      <c r="DGN286" s="755"/>
      <c r="DGO286" s="755"/>
      <c r="DGP286" s="755"/>
      <c r="DGQ286" s="755"/>
      <c r="DGR286" s="755"/>
      <c r="DGS286" s="755"/>
      <c r="DGT286" s="755"/>
      <c r="DGU286" s="755"/>
      <c r="DGV286" s="755"/>
      <c r="DGW286" s="755"/>
      <c r="DGX286" s="755"/>
      <c r="DGY286" s="755"/>
      <c r="DGZ286" s="755"/>
      <c r="DHA286" s="755"/>
      <c r="DHB286" s="755"/>
      <c r="DHC286" s="755"/>
      <c r="DHD286" s="755"/>
      <c r="DHE286" s="755"/>
      <c r="DHF286" s="755"/>
      <c r="DHG286" s="755"/>
      <c r="DHH286" s="755"/>
      <c r="DHI286" s="755"/>
      <c r="DHJ286" s="755"/>
      <c r="DHK286" s="755"/>
      <c r="DHL286" s="755"/>
      <c r="DHM286" s="755"/>
      <c r="DHN286" s="755"/>
      <c r="DHO286" s="755"/>
      <c r="DHP286" s="755"/>
      <c r="DHQ286" s="755"/>
      <c r="DHR286" s="755"/>
      <c r="DHS286" s="755"/>
      <c r="DHT286" s="755"/>
      <c r="DHU286" s="755"/>
      <c r="DHV286" s="755"/>
      <c r="DHW286" s="755"/>
      <c r="DHX286" s="755"/>
      <c r="DHY286" s="755"/>
      <c r="DHZ286" s="755"/>
      <c r="DIA286" s="755"/>
      <c r="DIB286" s="755"/>
      <c r="DIC286" s="755"/>
      <c r="DID286" s="755"/>
      <c r="DIE286" s="755"/>
      <c r="DIF286" s="755"/>
      <c r="DIG286" s="755"/>
      <c r="DIH286" s="755"/>
      <c r="DII286" s="755"/>
      <c r="DIJ286" s="755"/>
      <c r="DIK286" s="755"/>
      <c r="DIL286" s="755"/>
      <c r="DIM286" s="755"/>
      <c r="DIN286" s="755"/>
      <c r="DIO286" s="755"/>
      <c r="DIP286" s="755"/>
      <c r="DIQ286" s="755"/>
      <c r="DIR286" s="755"/>
      <c r="DIS286" s="755"/>
      <c r="DIT286" s="755"/>
      <c r="DIU286" s="755"/>
      <c r="DIV286" s="755"/>
      <c r="DIW286" s="755"/>
      <c r="DIX286" s="755"/>
      <c r="DIY286" s="755"/>
      <c r="DIZ286" s="755"/>
      <c r="DJA286" s="755"/>
      <c r="DJB286" s="755"/>
      <c r="DJC286" s="755"/>
      <c r="DJD286" s="755"/>
      <c r="DJE286" s="755"/>
      <c r="DJF286" s="755"/>
      <c r="DJG286" s="755"/>
      <c r="DJH286" s="755"/>
      <c r="DJI286" s="755"/>
      <c r="DJJ286" s="755"/>
      <c r="DJK286" s="755"/>
      <c r="DJL286" s="755"/>
      <c r="DJM286" s="755"/>
      <c r="DJN286" s="755"/>
      <c r="DJO286" s="755"/>
      <c r="DJP286" s="755"/>
      <c r="DJQ286" s="755"/>
      <c r="DJR286" s="755"/>
      <c r="DJS286" s="755"/>
      <c r="DJT286" s="755"/>
      <c r="DJU286" s="755"/>
      <c r="DJV286" s="755"/>
      <c r="DJW286" s="755"/>
      <c r="DJX286" s="755"/>
      <c r="DJY286" s="755"/>
      <c r="DJZ286" s="755"/>
      <c r="DKA286" s="755"/>
      <c r="DKB286" s="755"/>
      <c r="DKC286" s="755"/>
      <c r="DKD286" s="755"/>
      <c r="DKE286" s="755"/>
      <c r="DKF286" s="755"/>
      <c r="DKG286" s="755"/>
      <c r="DKH286" s="755"/>
      <c r="DKI286" s="755"/>
      <c r="DKJ286" s="755"/>
      <c r="DKK286" s="755"/>
      <c r="DKL286" s="755"/>
      <c r="DKM286" s="755"/>
      <c r="DKN286" s="755"/>
      <c r="DKO286" s="755"/>
      <c r="DKP286" s="755"/>
      <c r="DKQ286" s="755"/>
      <c r="DKR286" s="755"/>
      <c r="DKS286" s="755"/>
      <c r="DKT286" s="755"/>
      <c r="DKU286" s="755"/>
      <c r="DKV286" s="755"/>
      <c r="DKW286" s="755"/>
      <c r="DKX286" s="755"/>
      <c r="DKY286" s="755"/>
      <c r="DKZ286" s="755"/>
      <c r="DLA286" s="755"/>
      <c r="DLB286" s="755"/>
      <c r="DLC286" s="755"/>
      <c r="DLD286" s="755"/>
      <c r="DLE286" s="755"/>
      <c r="DLF286" s="755"/>
      <c r="DLG286" s="755"/>
      <c r="DLH286" s="755"/>
      <c r="DLI286" s="755"/>
      <c r="DLJ286" s="755"/>
      <c r="DLK286" s="755"/>
      <c r="DLL286" s="755"/>
      <c r="DLM286" s="755"/>
      <c r="DLN286" s="755"/>
      <c r="DLO286" s="755"/>
      <c r="DLP286" s="755"/>
      <c r="DLQ286" s="755"/>
      <c r="DLR286" s="755"/>
      <c r="DLS286" s="755"/>
      <c r="DLT286" s="755"/>
      <c r="DLU286" s="755"/>
      <c r="DLV286" s="755"/>
      <c r="DLW286" s="755"/>
      <c r="DLX286" s="755"/>
      <c r="DLY286" s="755"/>
      <c r="DLZ286" s="755"/>
      <c r="DMA286" s="755"/>
      <c r="DMB286" s="755"/>
      <c r="DMC286" s="755"/>
      <c r="DMD286" s="755"/>
      <c r="DME286" s="755"/>
      <c r="DMF286" s="755"/>
      <c r="DMG286" s="755"/>
      <c r="DMH286" s="755"/>
      <c r="DMI286" s="755"/>
      <c r="DMJ286" s="755"/>
      <c r="DMK286" s="755"/>
      <c r="DML286" s="755"/>
      <c r="DMM286" s="755"/>
      <c r="DMN286" s="755"/>
      <c r="DMO286" s="755"/>
      <c r="DMP286" s="755"/>
      <c r="DMQ286" s="755"/>
      <c r="DMR286" s="755"/>
      <c r="DMS286" s="755"/>
      <c r="DMT286" s="755"/>
      <c r="DMU286" s="755"/>
      <c r="DMV286" s="755"/>
      <c r="DMW286" s="755"/>
      <c r="DMX286" s="755"/>
      <c r="DMY286" s="755"/>
      <c r="DMZ286" s="755"/>
      <c r="DNA286" s="755"/>
      <c r="DNB286" s="755"/>
      <c r="DNC286" s="755"/>
      <c r="DND286" s="755"/>
      <c r="DNE286" s="755"/>
      <c r="DNF286" s="755"/>
      <c r="DNG286" s="755"/>
      <c r="DNH286" s="755"/>
      <c r="DNI286" s="755"/>
      <c r="DNJ286" s="755"/>
      <c r="DNK286" s="755"/>
      <c r="DNL286" s="755"/>
      <c r="DNM286" s="755"/>
      <c r="DNN286" s="755"/>
      <c r="DNO286" s="755"/>
      <c r="DNP286" s="755"/>
      <c r="DNQ286" s="755"/>
      <c r="DNR286" s="755"/>
      <c r="DNS286" s="755"/>
      <c r="DNT286" s="755"/>
      <c r="DNU286" s="755"/>
      <c r="DNV286" s="755"/>
      <c r="DNW286" s="755"/>
      <c r="DNX286" s="755"/>
      <c r="DNY286" s="755"/>
      <c r="DNZ286" s="755"/>
      <c r="DOA286" s="755"/>
      <c r="DOB286" s="755"/>
      <c r="DOC286" s="755"/>
      <c r="DOD286" s="755"/>
      <c r="DOE286" s="755"/>
      <c r="DOF286" s="755"/>
      <c r="DOG286" s="755"/>
      <c r="DOH286" s="755"/>
      <c r="DOI286" s="755"/>
      <c r="DOJ286" s="755"/>
      <c r="DOK286" s="755"/>
      <c r="DOL286" s="755"/>
      <c r="DOM286" s="755"/>
      <c r="DON286" s="755"/>
      <c r="DOO286" s="755"/>
      <c r="DOP286" s="755"/>
      <c r="DOQ286" s="755"/>
      <c r="DOR286" s="755"/>
      <c r="DOS286" s="755"/>
      <c r="DOT286" s="755"/>
      <c r="DOU286" s="755"/>
      <c r="DOV286" s="755"/>
      <c r="DOW286" s="755"/>
      <c r="DOX286" s="755"/>
      <c r="DOY286" s="755"/>
      <c r="DOZ286" s="755"/>
      <c r="DPA286" s="755"/>
      <c r="DPB286" s="755"/>
      <c r="DPC286" s="755"/>
      <c r="DPD286" s="755"/>
      <c r="DPE286" s="755"/>
      <c r="DPF286" s="755"/>
      <c r="DPG286" s="755"/>
      <c r="DPH286" s="755"/>
      <c r="DPI286" s="755"/>
      <c r="DPJ286" s="755"/>
      <c r="DPK286" s="755"/>
      <c r="DPL286" s="755"/>
      <c r="DPM286" s="755"/>
      <c r="DPN286" s="755"/>
      <c r="DPO286" s="755"/>
      <c r="DPP286" s="755"/>
      <c r="DPQ286" s="755"/>
      <c r="DPR286" s="755"/>
      <c r="DPS286" s="755"/>
      <c r="DPT286" s="755"/>
      <c r="DPU286" s="755"/>
      <c r="DPV286" s="755"/>
      <c r="DPW286" s="755"/>
      <c r="DPX286" s="755"/>
      <c r="DPY286" s="755"/>
      <c r="DPZ286" s="755"/>
      <c r="DQA286" s="755"/>
      <c r="DQB286" s="755"/>
      <c r="DQC286" s="755"/>
      <c r="DQD286" s="755"/>
      <c r="DQE286" s="755"/>
      <c r="DQF286" s="755"/>
      <c r="DQG286" s="755"/>
      <c r="DQH286" s="755"/>
      <c r="DQI286" s="755"/>
      <c r="DQJ286" s="755"/>
      <c r="DQK286" s="755"/>
      <c r="DQL286" s="755"/>
      <c r="DQM286" s="755"/>
      <c r="DQN286" s="755"/>
      <c r="DQO286" s="755"/>
      <c r="DQP286" s="755"/>
      <c r="DQQ286" s="755"/>
      <c r="DQR286" s="755"/>
      <c r="DQS286" s="755"/>
      <c r="DQT286" s="755"/>
      <c r="DQU286" s="755"/>
      <c r="DQV286" s="755"/>
      <c r="DQW286" s="755"/>
      <c r="DQX286" s="755"/>
      <c r="DQY286" s="755"/>
      <c r="DQZ286" s="755"/>
      <c r="DRA286" s="755"/>
      <c r="DRB286" s="755"/>
      <c r="DRC286" s="755"/>
      <c r="DRD286" s="755"/>
      <c r="DRE286" s="755"/>
      <c r="DRF286" s="755"/>
      <c r="DRG286" s="755"/>
      <c r="DRH286" s="755"/>
      <c r="DRI286" s="755"/>
      <c r="DRJ286" s="755"/>
      <c r="DRK286" s="755"/>
      <c r="DRL286" s="755"/>
      <c r="DRM286" s="755"/>
      <c r="DRN286" s="755"/>
      <c r="DRO286" s="755"/>
      <c r="DRP286" s="755"/>
      <c r="DRQ286" s="755"/>
      <c r="DRR286" s="755"/>
      <c r="DRS286" s="755"/>
      <c r="DRT286" s="755"/>
      <c r="DRU286" s="755"/>
      <c r="DRV286" s="755"/>
      <c r="DRW286" s="755"/>
      <c r="DRX286" s="755"/>
      <c r="DRY286" s="755"/>
      <c r="DRZ286" s="755"/>
      <c r="DSA286" s="755"/>
      <c r="DSB286" s="755"/>
      <c r="DSC286" s="755"/>
      <c r="DSD286" s="755"/>
      <c r="DSE286" s="755"/>
      <c r="DSF286" s="755"/>
      <c r="DSG286" s="755"/>
      <c r="DSH286" s="755"/>
      <c r="DSI286" s="755"/>
      <c r="DSJ286" s="755"/>
      <c r="DSK286" s="755"/>
      <c r="DSL286" s="755"/>
      <c r="DSM286" s="755"/>
      <c r="DSN286" s="755"/>
      <c r="DSO286" s="755"/>
      <c r="DSP286" s="755"/>
      <c r="DSQ286" s="755"/>
      <c r="DSR286" s="755"/>
      <c r="DSS286" s="755"/>
      <c r="DST286" s="755"/>
      <c r="DSU286" s="755"/>
      <c r="DSV286" s="755"/>
      <c r="DSW286" s="755"/>
      <c r="DSX286" s="755"/>
      <c r="DSY286" s="755"/>
      <c r="DSZ286" s="755"/>
      <c r="DTA286" s="755"/>
      <c r="DTB286" s="755"/>
      <c r="DTC286" s="755"/>
      <c r="DTD286" s="755"/>
      <c r="DTE286" s="755"/>
      <c r="DTF286" s="755"/>
      <c r="DTG286" s="755"/>
      <c r="DTH286" s="755"/>
      <c r="DTI286" s="755"/>
      <c r="DTJ286" s="755"/>
      <c r="DTK286" s="755"/>
      <c r="DTL286" s="755"/>
      <c r="DTM286" s="755"/>
      <c r="DTN286" s="755"/>
      <c r="DTO286" s="755"/>
      <c r="DTP286" s="755"/>
      <c r="DTQ286" s="755"/>
      <c r="DTR286" s="755"/>
      <c r="DTS286" s="755"/>
      <c r="DTT286" s="755"/>
      <c r="DTU286" s="755"/>
      <c r="DTV286" s="755"/>
      <c r="DTW286" s="755"/>
      <c r="DTX286" s="755"/>
      <c r="DTY286" s="755"/>
      <c r="DTZ286" s="755"/>
      <c r="DUA286" s="755"/>
      <c r="DUB286" s="755"/>
      <c r="DUC286" s="755"/>
      <c r="DUD286" s="755"/>
      <c r="DUE286" s="755"/>
      <c r="DUF286" s="755"/>
      <c r="DUG286" s="755"/>
      <c r="DUH286" s="755"/>
      <c r="DUI286" s="755"/>
      <c r="DUJ286" s="755"/>
      <c r="DUK286" s="755"/>
      <c r="DUL286" s="755"/>
      <c r="DUM286" s="755"/>
      <c r="DUN286" s="755"/>
      <c r="DUO286" s="755"/>
      <c r="DUP286" s="755"/>
      <c r="DUQ286" s="755"/>
      <c r="DUR286" s="755"/>
      <c r="DUS286" s="755"/>
      <c r="DUT286" s="755"/>
      <c r="DUU286" s="755"/>
      <c r="DUV286" s="755"/>
      <c r="DUW286" s="755"/>
      <c r="DUX286" s="755"/>
      <c r="DUY286" s="755"/>
      <c r="DUZ286" s="755"/>
      <c r="DVA286" s="755"/>
      <c r="DVB286" s="755"/>
      <c r="DVC286" s="755"/>
      <c r="DVD286" s="755"/>
      <c r="DVE286" s="755"/>
      <c r="DVF286" s="755"/>
      <c r="DVG286" s="755"/>
      <c r="DVH286" s="755"/>
      <c r="DVI286" s="755"/>
      <c r="DVJ286" s="755"/>
      <c r="DVK286" s="755"/>
      <c r="DVL286" s="755"/>
      <c r="DVM286" s="755"/>
      <c r="DVN286" s="755"/>
      <c r="DVO286" s="755"/>
      <c r="DVP286" s="755"/>
      <c r="DVQ286" s="755"/>
      <c r="DVR286" s="755"/>
      <c r="DVS286" s="755"/>
      <c r="DVT286" s="755"/>
      <c r="DVU286" s="755"/>
      <c r="DVV286" s="755"/>
      <c r="DVW286" s="755"/>
      <c r="DVX286" s="755"/>
      <c r="DVY286" s="755"/>
      <c r="DVZ286" s="755"/>
      <c r="DWA286" s="755"/>
      <c r="DWB286" s="755"/>
      <c r="DWC286" s="755"/>
      <c r="DWD286" s="755"/>
      <c r="DWE286" s="755"/>
      <c r="DWF286" s="755"/>
      <c r="DWG286" s="755"/>
      <c r="DWH286" s="755"/>
      <c r="DWI286" s="755"/>
      <c r="DWJ286" s="755"/>
      <c r="DWK286" s="755"/>
      <c r="DWL286" s="755"/>
      <c r="DWM286" s="755"/>
      <c r="DWN286" s="755"/>
      <c r="DWO286" s="755"/>
      <c r="DWP286" s="755"/>
      <c r="DWQ286" s="755"/>
      <c r="DWR286" s="755"/>
      <c r="DWS286" s="755"/>
      <c r="DWT286" s="755"/>
      <c r="DWU286" s="755"/>
      <c r="DWV286" s="755"/>
      <c r="DWW286" s="755"/>
      <c r="DWX286" s="755"/>
      <c r="DWY286" s="755"/>
      <c r="DWZ286" s="755"/>
      <c r="DXA286" s="755"/>
      <c r="DXB286" s="755"/>
      <c r="DXC286" s="755"/>
      <c r="DXD286" s="755"/>
      <c r="DXE286" s="755"/>
      <c r="DXF286" s="755"/>
      <c r="DXG286" s="755"/>
      <c r="DXH286" s="755"/>
      <c r="DXI286" s="755"/>
      <c r="DXJ286" s="755"/>
      <c r="DXK286" s="755"/>
      <c r="DXL286" s="755"/>
      <c r="DXM286" s="755"/>
      <c r="DXN286" s="755"/>
      <c r="DXO286" s="755"/>
      <c r="DXP286" s="755"/>
      <c r="DXQ286" s="755"/>
      <c r="DXR286" s="755"/>
      <c r="DXS286" s="755"/>
      <c r="DXT286" s="755"/>
      <c r="DXU286" s="755"/>
      <c r="DXV286" s="755"/>
      <c r="DXW286" s="755"/>
      <c r="DXX286" s="755"/>
      <c r="DXY286" s="755"/>
      <c r="DXZ286" s="755"/>
      <c r="DYA286" s="755"/>
      <c r="DYB286" s="755"/>
      <c r="DYC286" s="755"/>
      <c r="DYD286" s="755"/>
      <c r="DYE286" s="755"/>
      <c r="DYF286" s="755"/>
      <c r="DYG286" s="755"/>
      <c r="DYH286" s="755"/>
      <c r="DYI286" s="755"/>
      <c r="DYJ286" s="755"/>
      <c r="DYK286" s="755"/>
      <c r="DYL286" s="755"/>
      <c r="DYM286" s="755"/>
      <c r="DYN286" s="755"/>
      <c r="DYO286" s="755"/>
      <c r="DYP286" s="755"/>
      <c r="DYQ286" s="755"/>
      <c r="DYR286" s="755"/>
      <c r="DYS286" s="755"/>
      <c r="DYT286" s="755"/>
      <c r="DYU286" s="755"/>
      <c r="DYV286" s="755"/>
      <c r="DYW286" s="755"/>
      <c r="DYX286" s="755"/>
      <c r="DYY286" s="755"/>
      <c r="DYZ286" s="755"/>
      <c r="DZA286" s="755"/>
      <c r="DZB286" s="755"/>
      <c r="DZC286" s="755"/>
      <c r="DZD286" s="755"/>
      <c r="DZE286" s="755"/>
      <c r="DZF286" s="755"/>
      <c r="DZG286" s="755"/>
      <c r="DZH286" s="755"/>
      <c r="DZI286" s="755"/>
      <c r="DZJ286" s="755"/>
      <c r="DZK286" s="755"/>
      <c r="DZL286" s="755"/>
      <c r="DZM286" s="755"/>
      <c r="DZN286" s="755"/>
      <c r="DZO286" s="755"/>
      <c r="DZP286" s="755"/>
      <c r="DZQ286" s="755"/>
      <c r="DZR286" s="755"/>
      <c r="DZS286" s="755"/>
      <c r="DZT286" s="755"/>
      <c r="DZU286" s="755"/>
      <c r="DZV286" s="755"/>
      <c r="DZW286" s="755"/>
      <c r="DZX286" s="755"/>
      <c r="DZY286" s="755"/>
      <c r="DZZ286" s="755"/>
      <c r="EAA286" s="755"/>
      <c r="EAB286" s="755"/>
      <c r="EAC286" s="755"/>
      <c r="EAD286" s="755"/>
      <c r="EAE286" s="755"/>
      <c r="EAF286" s="755"/>
      <c r="EAG286" s="755"/>
      <c r="EAH286" s="755"/>
      <c r="EAI286" s="755"/>
      <c r="EAJ286" s="755"/>
      <c r="EAK286" s="755"/>
      <c r="EAL286" s="755"/>
      <c r="EAM286" s="755"/>
      <c r="EAN286" s="755"/>
      <c r="EAO286" s="755"/>
      <c r="EAP286" s="755"/>
      <c r="EAQ286" s="755"/>
      <c r="EAR286" s="755"/>
      <c r="EAS286" s="755"/>
      <c r="EAT286" s="755"/>
      <c r="EAU286" s="755"/>
      <c r="EAV286" s="755"/>
      <c r="EAW286" s="755"/>
      <c r="EAX286" s="755"/>
      <c r="EAY286" s="755"/>
      <c r="EAZ286" s="755"/>
      <c r="EBA286" s="755"/>
      <c r="EBB286" s="755"/>
      <c r="EBC286" s="755"/>
      <c r="EBD286" s="755"/>
      <c r="EBE286" s="755"/>
      <c r="EBF286" s="755"/>
      <c r="EBG286" s="755"/>
      <c r="EBH286" s="755"/>
      <c r="EBI286" s="755"/>
      <c r="EBJ286" s="755"/>
      <c r="EBK286" s="755"/>
      <c r="EBL286" s="755"/>
      <c r="EBM286" s="755"/>
      <c r="EBN286" s="755"/>
      <c r="EBO286" s="755"/>
      <c r="EBP286" s="755"/>
      <c r="EBQ286" s="755"/>
      <c r="EBR286" s="755"/>
      <c r="EBS286" s="755"/>
      <c r="EBT286" s="755"/>
      <c r="EBU286" s="755"/>
      <c r="EBV286" s="755"/>
      <c r="EBW286" s="755"/>
      <c r="EBX286" s="755"/>
      <c r="EBY286" s="755"/>
      <c r="EBZ286" s="755"/>
      <c r="ECA286" s="755"/>
      <c r="ECB286" s="755"/>
      <c r="ECC286" s="755"/>
      <c r="ECD286" s="755"/>
      <c r="ECE286" s="755"/>
      <c r="ECF286" s="755"/>
      <c r="ECG286" s="755"/>
      <c r="ECH286" s="755"/>
      <c r="ECI286" s="755"/>
      <c r="ECJ286" s="755"/>
      <c r="ECK286" s="755"/>
      <c r="ECL286" s="755"/>
      <c r="ECM286" s="755"/>
      <c r="ECN286" s="755"/>
      <c r="ECO286" s="755"/>
      <c r="ECP286" s="755"/>
      <c r="ECQ286" s="755"/>
      <c r="ECR286" s="755"/>
      <c r="ECS286" s="755"/>
      <c r="ECT286" s="755"/>
      <c r="ECU286" s="755"/>
      <c r="ECV286" s="755"/>
      <c r="ECW286" s="755"/>
      <c r="ECX286" s="755"/>
      <c r="ECY286" s="755"/>
      <c r="ECZ286" s="755"/>
      <c r="EDA286" s="755"/>
      <c r="EDB286" s="755"/>
      <c r="EDC286" s="755"/>
      <c r="EDD286" s="755"/>
      <c r="EDE286" s="755"/>
      <c r="EDF286" s="755"/>
      <c r="EDG286" s="755"/>
      <c r="EDH286" s="755"/>
      <c r="EDI286" s="755"/>
      <c r="EDJ286" s="755"/>
      <c r="EDK286" s="755"/>
      <c r="EDL286" s="755"/>
      <c r="EDM286" s="755"/>
      <c r="EDN286" s="755"/>
      <c r="EDO286" s="755"/>
      <c r="EDP286" s="755"/>
      <c r="EDQ286" s="755"/>
      <c r="EDR286" s="755"/>
      <c r="EDS286" s="755"/>
      <c r="EDT286" s="755"/>
      <c r="EDU286" s="755"/>
      <c r="EDV286" s="755"/>
      <c r="EDW286" s="755"/>
      <c r="EDX286" s="755"/>
      <c r="EDY286" s="755"/>
      <c r="EDZ286" s="755"/>
      <c r="EEA286" s="755"/>
      <c r="EEB286" s="755"/>
      <c r="EEC286" s="755"/>
      <c r="EED286" s="755"/>
      <c r="EEE286" s="755"/>
      <c r="EEF286" s="755"/>
      <c r="EEG286" s="755"/>
      <c r="EEH286" s="755"/>
      <c r="EEI286" s="755"/>
      <c r="EEJ286" s="755"/>
      <c r="EEK286" s="755"/>
      <c r="EEL286" s="755"/>
      <c r="EEM286" s="755"/>
      <c r="EEN286" s="755"/>
      <c r="EEO286" s="755"/>
      <c r="EEP286" s="755"/>
      <c r="EEQ286" s="755"/>
      <c r="EER286" s="755"/>
      <c r="EES286" s="755"/>
      <c r="EET286" s="755"/>
      <c r="EEU286" s="755"/>
      <c r="EEV286" s="755"/>
      <c r="EEW286" s="755"/>
      <c r="EEX286" s="755"/>
      <c r="EEY286" s="755"/>
      <c r="EEZ286" s="755"/>
      <c r="EFA286" s="755"/>
      <c r="EFB286" s="755"/>
      <c r="EFC286" s="755"/>
      <c r="EFD286" s="755"/>
      <c r="EFE286" s="755"/>
      <c r="EFF286" s="755"/>
      <c r="EFG286" s="755"/>
      <c r="EFH286" s="755"/>
      <c r="EFI286" s="755"/>
      <c r="EFJ286" s="755"/>
      <c r="EFK286" s="755"/>
      <c r="EFL286" s="755"/>
      <c r="EFM286" s="755"/>
      <c r="EFN286" s="755"/>
      <c r="EFO286" s="755"/>
      <c r="EFP286" s="755"/>
      <c r="EFQ286" s="755"/>
      <c r="EFR286" s="755"/>
      <c r="EFS286" s="755"/>
      <c r="EFT286" s="755"/>
      <c r="EFU286" s="755"/>
      <c r="EFV286" s="755"/>
      <c r="EFW286" s="755"/>
      <c r="EFX286" s="755"/>
      <c r="EFY286" s="755"/>
      <c r="EFZ286" s="755"/>
      <c r="EGA286" s="755"/>
      <c r="EGB286" s="755"/>
      <c r="EGC286" s="755"/>
      <c r="EGD286" s="755"/>
      <c r="EGE286" s="755"/>
      <c r="EGF286" s="755"/>
      <c r="EGG286" s="755"/>
      <c r="EGH286" s="755"/>
      <c r="EGI286" s="755"/>
      <c r="EGJ286" s="755"/>
      <c r="EGK286" s="755"/>
      <c r="EGL286" s="755"/>
      <c r="EGM286" s="755"/>
      <c r="EGN286" s="755"/>
      <c r="EGO286" s="755"/>
      <c r="EGP286" s="755"/>
      <c r="EGQ286" s="755"/>
      <c r="EGR286" s="755"/>
      <c r="EGS286" s="755"/>
      <c r="EGT286" s="755"/>
      <c r="EGU286" s="755"/>
      <c r="EGV286" s="755"/>
      <c r="EGW286" s="755"/>
      <c r="EGX286" s="755"/>
      <c r="EGY286" s="755"/>
      <c r="EGZ286" s="755"/>
      <c r="EHA286" s="755"/>
      <c r="EHB286" s="755"/>
      <c r="EHC286" s="755"/>
      <c r="EHD286" s="755"/>
      <c r="EHE286" s="755"/>
      <c r="EHF286" s="755"/>
      <c r="EHG286" s="755"/>
      <c r="EHH286" s="755"/>
      <c r="EHI286" s="755"/>
      <c r="EHJ286" s="755"/>
      <c r="EHK286" s="755"/>
      <c r="EHL286" s="755"/>
      <c r="EHM286" s="755"/>
      <c r="EHN286" s="755"/>
      <c r="EHO286" s="755"/>
      <c r="EHP286" s="755"/>
      <c r="EHQ286" s="755"/>
      <c r="EHR286" s="755"/>
      <c r="EHS286" s="755"/>
      <c r="EHT286" s="755"/>
      <c r="EHU286" s="755"/>
      <c r="EHV286" s="755"/>
      <c r="EHW286" s="755"/>
      <c r="EHX286" s="755"/>
      <c r="EHY286" s="755"/>
      <c r="EHZ286" s="755"/>
      <c r="EIA286" s="755"/>
      <c r="EIB286" s="755"/>
      <c r="EIC286" s="755"/>
      <c r="EID286" s="755"/>
      <c r="EIE286" s="755"/>
      <c r="EIF286" s="755"/>
      <c r="EIG286" s="755"/>
      <c r="EIH286" s="755"/>
      <c r="EII286" s="755"/>
      <c r="EIJ286" s="755"/>
      <c r="EIK286" s="755"/>
      <c r="EIL286" s="755"/>
      <c r="EIM286" s="755"/>
      <c r="EIN286" s="755"/>
      <c r="EIO286" s="755"/>
      <c r="EIP286" s="755"/>
      <c r="EIQ286" s="755"/>
      <c r="EIR286" s="755"/>
      <c r="EIS286" s="755"/>
      <c r="EIT286" s="755"/>
      <c r="EIU286" s="755"/>
      <c r="EIV286" s="755"/>
      <c r="EIW286" s="755"/>
      <c r="EIX286" s="755"/>
      <c r="EIY286" s="755"/>
      <c r="EIZ286" s="755"/>
      <c r="EJA286" s="755"/>
      <c r="EJB286" s="755"/>
      <c r="EJC286" s="755"/>
      <c r="EJD286" s="755"/>
      <c r="EJE286" s="755"/>
      <c r="EJF286" s="755"/>
      <c r="EJG286" s="755"/>
      <c r="EJH286" s="755"/>
      <c r="EJI286" s="755"/>
      <c r="EJJ286" s="755"/>
      <c r="EJK286" s="755"/>
      <c r="EJL286" s="755"/>
      <c r="EJM286" s="755"/>
      <c r="EJN286" s="755"/>
      <c r="EJO286" s="755"/>
      <c r="EJP286" s="755"/>
      <c r="EJQ286" s="755"/>
      <c r="EJR286" s="755"/>
      <c r="EJS286" s="755"/>
      <c r="EJT286" s="755"/>
      <c r="EJU286" s="755"/>
      <c r="EJV286" s="755"/>
      <c r="EJW286" s="755"/>
      <c r="EJX286" s="755"/>
      <c r="EJY286" s="755"/>
      <c r="EJZ286" s="755"/>
      <c r="EKA286" s="755"/>
      <c r="EKB286" s="755"/>
      <c r="EKC286" s="755"/>
      <c r="EKD286" s="755"/>
      <c r="EKE286" s="755"/>
      <c r="EKF286" s="755"/>
      <c r="EKG286" s="755"/>
      <c r="EKH286" s="755"/>
      <c r="EKI286" s="755"/>
      <c r="EKJ286" s="755"/>
      <c r="EKK286" s="755"/>
      <c r="EKL286" s="755"/>
      <c r="EKM286" s="755"/>
      <c r="EKN286" s="755"/>
      <c r="EKO286" s="755"/>
      <c r="EKP286" s="755"/>
      <c r="EKQ286" s="755"/>
      <c r="EKR286" s="755"/>
      <c r="EKS286" s="755"/>
      <c r="EKT286" s="755"/>
      <c r="EKU286" s="755"/>
      <c r="EKV286" s="755"/>
      <c r="EKW286" s="755"/>
      <c r="EKX286" s="755"/>
      <c r="EKY286" s="755"/>
      <c r="EKZ286" s="755"/>
      <c r="ELA286" s="755"/>
      <c r="ELB286" s="755"/>
      <c r="ELC286" s="755"/>
      <c r="ELD286" s="755"/>
      <c r="ELE286" s="755"/>
      <c r="ELF286" s="755"/>
      <c r="ELG286" s="755"/>
      <c r="ELH286" s="755"/>
      <c r="ELI286" s="755"/>
      <c r="ELJ286" s="755"/>
      <c r="ELK286" s="755"/>
      <c r="ELL286" s="755"/>
      <c r="ELM286" s="755"/>
      <c r="ELN286" s="755"/>
      <c r="ELO286" s="755"/>
      <c r="ELP286" s="755"/>
      <c r="ELQ286" s="755"/>
      <c r="ELR286" s="755"/>
      <c r="ELS286" s="755"/>
      <c r="ELT286" s="755"/>
      <c r="ELU286" s="755"/>
      <c r="ELV286" s="755"/>
      <c r="ELW286" s="755"/>
      <c r="ELX286" s="755"/>
      <c r="ELY286" s="755"/>
      <c r="ELZ286" s="755"/>
      <c r="EMA286" s="755"/>
      <c r="EMB286" s="755"/>
      <c r="EMC286" s="755"/>
      <c r="EMD286" s="755"/>
      <c r="EME286" s="755"/>
      <c r="EMF286" s="755"/>
      <c r="EMG286" s="755"/>
      <c r="EMH286" s="755"/>
      <c r="EMI286" s="755"/>
      <c r="EMJ286" s="755"/>
      <c r="EMK286" s="755"/>
      <c r="EML286" s="755"/>
      <c r="EMM286" s="755"/>
      <c r="EMN286" s="755"/>
      <c r="EMO286" s="755"/>
      <c r="EMP286" s="755"/>
      <c r="EMQ286" s="755"/>
      <c r="EMR286" s="755"/>
      <c r="EMS286" s="755"/>
      <c r="EMT286" s="755"/>
      <c r="EMU286" s="755"/>
      <c r="EMV286" s="755"/>
      <c r="EMW286" s="755"/>
      <c r="EMX286" s="755"/>
      <c r="EMY286" s="755"/>
      <c r="EMZ286" s="755"/>
      <c r="ENA286" s="755"/>
      <c r="ENB286" s="755"/>
      <c r="ENC286" s="755"/>
      <c r="END286" s="755"/>
      <c r="ENE286" s="755"/>
      <c r="ENF286" s="755"/>
      <c r="ENG286" s="755"/>
      <c r="ENH286" s="755"/>
      <c r="ENI286" s="755"/>
      <c r="ENJ286" s="755"/>
      <c r="ENK286" s="755"/>
      <c r="ENL286" s="755"/>
      <c r="ENM286" s="755"/>
      <c r="ENN286" s="755"/>
      <c r="ENO286" s="755"/>
      <c r="ENP286" s="755"/>
      <c r="ENQ286" s="755"/>
      <c r="ENR286" s="755"/>
      <c r="ENS286" s="755"/>
      <c r="ENT286" s="755"/>
      <c r="ENU286" s="755"/>
      <c r="ENV286" s="755"/>
      <c r="ENW286" s="755"/>
      <c r="ENX286" s="755"/>
      <c r="ENY286" s="755"/>
      <c r="ENZ286" s="755"/>
      <c r="EOA286" s="755"/>
      <c r="EOB286" s="755"/>
      <c r="EOC286" s="755"/>
      <c r="EOD286" s="755"/>
      <c r="EOE286" s="755"/>
      <c r="EOF286" s="755"/>
      <c r="EOG286" s="755"/>
      <c r="EOH286" s="755"/>
      <c r="EOI286" s="755"/>
      <c r="EOJ286" s="755"/>
      <c r="EOK286" s="755"/>
      <c r="EOL286" s="755"/>
      <c r="EOM286" s="755"/>
      <c r="EON286" s="755"/>
      <c r="EOO286" s="755"/>
      <c r="EOP286" s="755"/>
      <c r="EOQ286" s="755"/>
      <c r="EOR286" s="755"/>
      <c r="EOS286" s="755"/>
      <c r="EOT286" s="755"/>
      <c r="EOU286" s="755"/>
      <c r="EOV286" s="755"/>
      <c r="EOW286" s="755"/>
      <c r="EOX286" s="755"/>
      <c r="EOY286" s="755"/>
      <c r="EOZ286" s="755"/>
      <c r="EPA286" s="755"/>
      <c r="EPB286" s="755"/>
      <c r="EPC286" s="755"/>
      <c r="EPD286" s="755"/>
      <c r="EPE286" s="755"/>
      <c r="EPF286" s="755"/>
      <c r="EPG286" s="755"/>
      <c r="EPH286" s="755"/>
      <c r="EPI286" s="755"/>
      <c r="EPJ286" s="755"/>
      <c r="EPK286" s="755"/>
      <c r="EPL286" s="755"/>
      <c r="EPM286" s="755"/>
      <c r="EPN286" s="755"/>
      <c r="EPO286" s="755"/>
      <c r="EPP286" s="755"/>
      <c r="EPQ286" s="755"/>
      <c r="EPR286" s="755"/>
      <c r="EPS286" s="755"/>
      <c r="EPT286" s="755"/>
      <c r="EPU286" s="755"/>
      <c r="EPV286" s="755"/>
      <c r="EPW286" s="755"/>
      <c r="EPX286" s="755"/>
      <c r="EPY286" s="755"/>
      <c r="EPZ286" s="755"/>
      <c r="EQA286" s="755"/>
      <c r="EQB286" s="755"/>
      <c r="EQC286" s="755"/>
      <c r="EQD286" s="755"/>
      <c r="EQE286" s="755"/>
      <c r="EQF286" s="755"/>
      <c r="EQG286" s="755"/>
      <c r="EQH286" s="755"/>
      <c r="EQI286" s="755"/>
      <c r="EQJ286" s="755"/>
      <c r="EQK286" s="755"/>
      <c r="EQL286" s="755"/>
      <c r="EQM286" s="755"/>
      <c r="EQN286" s="755"/>
      <c r="EQO286" s="755"/>
      <c r="EQP286" s="755"/>
      <c r="EQQ286" s="755"/>
      <c r="EQR286" s="755"/>
      <c r="EQS286" s="755"/>
      <c r="EQT286" s="755"/>
      <c r="EQU286" s="755"/>
      <c r="EQV286" s="755"/>
      <c r="EQW286" s="755"/>
      <c r="EQX286" s="755"/>
      <c r="EQY286" s="755"/>
      <c r="EQZ286" s="755"/>
      <c r="ERA286" s="755"/>
      <c r="ERB286" s="755"/>
      <c r="ERC286" s="755"/>
      <c r="ERD286" s="755"/>
      <c r="ERE286" s="755"/>
      <c r="ERF286" s="755"/>
      <c r="ERG286" s="755"/>
      <c r="ERH286" s="755"/>
      <c r="ERI286" s="755"/>
      <c r="ERJ286" s="755"/>
      <c r="ERK286" s="755"/>
      <c r="ERL286" s="755"/>
      <c r="ERM286" s="755"/>
      <c r="ERN286" s="755"/>
      <c r="ERO286" s="755"/>
      <c r="ERP286" s="755"/>
      <c r="ERQ286" s="755"/>
      <c r="ERR286" s="755"/>
      <c r="ERS286" s="755"/>
      <c r="ERT286" s="755"/>
      <c r="ERU286" s="755"/>
      <c r="ERV286" s="755"/>
      <c r="ERW286" s="755"/>
      <c r="ERX286" s="755"/>
      <c r="ERY286" s="755"/>
      <c r="ERZ286" s="755"/>
      <c r="ESA286" s="755"/>
      <c r="ESB286" s="755"/>
      <c r="ESC286" s="755"/>
      <c r="ESD286" s="755"/>
      <c r="ESE286" s="755"/>
      <c r="ESF286" s="755"/>
      <c r="ESG286" s="755"/>
      <c r="ESH286" s="755"/>
      <c r="ESI286" s="755"/>
      <c r="ESJ286" s="755"/>
      <c r="ESK286" s="755"/>
      <c r="ESL286" s="755"/>
      <c r="ESM286" s="755"/>
      <c r="ESN286" s="755"/>
      <c r="ESO286" s="755"/>
      <c r="ESP286" s="755"/>
      <c r="ESQ286" s="755"/>
      <c r="ESR286" s="755"/>
      <c r="ESS286" s="755"/>
      <c r="EST286" s="755"/>
      <c r="ESU286" s="755"/>
      <c r="ESV286" s="755"/>
      <c r="ESW286" s="755"/>
      <c r="ESX286" s="755"/>
      <c r="ESY286" s="755"/>
      <c r="ESZ286" s="755"/>
      <c r="ETA286" s="755"/>
      <c r="ETB286" s="755"/>
      <c r="ETC286" s="755"/>
      <c r="ETD286" s="755"/>
      <c r="ETE286" s="755"/>
      <c r="ETF286" s="755"/>
      <c r="ETG286" s="755"/>
      <c r="ETH286" s="755"/>
      <c r="ETI286" s="755"/>
      <c r="ETJ286" s="755"/>
      <c r="ETK286" s="755"/>
      <c r="ETL286" s="755"/>
      <c r="ETM286" s="755"/>
      <c r="ETN286" s="755"/>
      <c r="ETO286" s="755"/>
      <c r="ETP286" s="755"/>
      <c r="ETQ286" s="755"/>
      <c r="ETR286" s="755"/>
      <c r="ETS286" s="755"/>
      <c r="ETT286" s="755"/>
      <c r="ETU286" s="755"/>
      <c r="ETV286" s="755"/>
      <c r="ETW286" s="755"/>
      <c r="ETX286" s="755"/>
      <c r="ETY286" s="755"/>
      <c r="ETZ286" s="755"/>
      <c r="EUA286" s="755"/>
      <c r="EUB286" s="755"/>
      <c r="EUC286" s="755"/>
      <c r="EUD286" s="755"/>
      <c r="EUE286" s="755"/>
      <c r="EUF286" s="755"/>
      <c r="EUG286" s="755"/>
      <c r="EUH286" s="755"/>
      <c r="EUI286" s="755"/>
      <c r="EUJ286" s="755"/>
      <c r="EUK286" s="755"/>
      <c r="EUL286" s="755"/>
      <c r="EUM286" s="755"/>
      <c r="EUN286" s="755"/>
      <c r="EUO286" s="755"/>
      <c r="EUP286" s="755"/>
      <c r="EUQ286" s="755"/>
      <c r="EUR286" s="755"/>
      <c r="EUS286" s="755"/>
      <c r="EUT286" s="755"/>
      <c r="EUU286" s="755"/>
      <c r="EUV286" s="755"/>
      <c r="EUW286" s="755"/>
      <c r="EUX286" s="755"/>
      <c r="EUY286" s="755"/>
      <c r="EUZ286" s="755"/>
      <c r="EVA286" s="755"/>
      <c r="EVB286" s="755"/>
      <c r="EVC286" s="755"/>
      <c r="EVD286" s="755"/>
      <c r="EVE286" s="755"/>
      <c r="EVF286" s="755"/>
      <c r="EVG286" s="755"/>
      <c r="EVH286" s="755"/>
      <c r="EVI286" s="755"/>
      <c r="EVJ286" s="755"/>
      <c r="EVK286" s="755"/>
      <c r="EVL286" s="755"/>
      <c r="EVM286" s="755"/>
      <c r="EVN286" s="755"/>
      <c r="EVO286" s="755"/>
      <c r="EVP286" s="755"/>
      <c r="EVQ286" s="755"/>
      <c r="EVR286" s="755"/>
      <c r="EVS286" s="755"/>
      <c r="EVT286" s="755"/>
      <c r="EVU286" s="755"/>
      <c r="EVV286" s="755"/>
      <c r="EVW286" s="755"/>
      <c r="EVX286" s="755"/>
      <c r="EVY286" s="755"/>
      <c r="EVZ286" s="755"/>
      <c r="EWA286" s="755"/>
      <c r="EWB286" s="755"/>
      <c r="EWC286" s="755"/>
      <c r="EWD286" s="755"/>
      <c r="EWE286" s="755"/>
      <c r="EWF286" s="755"/>
      <c r="EWG286" s="755"/>
      <c r="EWH286" s="755"/>
      <c r="EWI286" s="755"/>
      <c r="EWJ286" s="755"/>
      <c r="EWK286" s="755"/>
      <c r="EWL286" s="755"/>
      <c r="EWM286" s="755"/>
      <c r="EWN286" s="755"/>
      <c r="EWO286" s="755"/>
      <c r="EWP286" s="755"/>
      <c r="EWQ286" s="755"/>
      <c r="EWR286" s="755"/>
      <c r="EWS286" s="755"/>
      <c r="EWT286" s="755"/>
      <c r="EWU286" s="755"/>
      <c r="EWV286" s="755"/>
      <c r="EWW286" s="755"/>
      <c r="EWX286" s="755"/>
      <c r="EWY286" s="755"/>
      <c r="EWZ286" s="755"/>
      <c r="EXA286" s="755"/>
      <c r="EXB286" s="755"/>
      <c r="EXC286" s="755"/>
      <c r="EXD286" s="755"/>
      <c r="EXE286" s="755"/>
      <c r="EXF286" s="755"/>
      <c r="EXG286" s="755"/>
      <c r="EXH286" s="755"/>
      <c r="EXI286" s="755"/>
      <c r="EXJ286" s="755"/>
      <c r="EXK286" s="755"/>
      <c r="EXL286" s="755"/>
      <c r="EXM286" s="755"/>
      <c r="EXN286" s="755"/>
      <c r="EXO286" s="755"/>
      <c r="EXP286" s="755"/>
      <c r="EXQ286" s="755"/>
      <c r="EXR286" s="755"/>
      <c r="EXS286" s="755"/>
      <c r="EXT286" s="755"/>
      <c r="EXU286" s="755"/>
      <c r="EXV286" s="755"/>
      <c r="EXW286" s="755"/>
      <c r="EXX286" s="755"/>
      <c r="EXY286" s="755"/>
      <c r="EXZ286" s="755"/>
      <c r="EYA286" s="755"/>
      <c r="EYB286" s="755"/>
      <c r="EYC286" s="755"/>
      <c r="EYD286" s="755"/>
      <c r="EYE286" s="755"/>
      <c r="EYF286" s="755"/>
      <c r="EYG286" s="755"/>
      <c r="EYH286" s="755"/>
      <c r="EYI286" s="755"/>
      <c r="EYJ286" s="755"/>
      <c r="EYK286" s="755"/>
      <c r="EYL286" s="755"/>
      <c r="EYM286" s="755"/>
      <c r="EYN286" s="755"/>
      <c r="EYO286" s="755"/>
      <c r="EYP286" s="755"/>
      <c r="EYQ286" s="755"/>
      <c r="EYR286" s="755"/>
      <c r="EYS286" s="755"/>
      <c r="EYT286" s="755"/>
      <c r="EYU286" s="755"/>
      <c r="EYV286" s="755"/>
      <c r="EYW286" s="755"/>
      <c r="EYX286" s="755"/>
      <c r="EYY286" s="755"/>
      <c r="EYZ286" s="755"/>
      <c r="EZA286" s="755"/>
      <c r="EZB286" s="755"/>
      <c r="EZC286" s="755"/>
      <c r="EZD286" s="755"/>
      <c r="EZE286" s="755"/>
      <c r="EZF286" s="755"/>
      <c r="EZG286" s="755"/>
      <c r="EZH286" s="755"/>
      <c r="EZI286" s="755"/>
      <c r="EZJ286" s="755"/>
      <c r="EZK286" s="755"/>
      <c r="EZL286" s="755"/>
      <c r="EZM286" s="755"/>
      <c r="EZN286" s="755"/>
      <c r="EZO286" s="755"/>
      <c r="EZP286" s="755"/>
      <c r="EZQ286" s="755"/>
      <c r="EZR286" s="755"/>
      <c r="EZS286" s="755"/>
      <c r="EZT286" s="755"/>
      <c r="EZU286" s="755"/>
      <c r="EZV286" s="755"/>
      <c r="EZW286" s="755"/>
      <c r="EZX286" s="755"/>
      <c r="EZY286" s="755"/>
      <c r="EZZ286" s="755"/>
      <c r="FAA286" s="755"/>
      <c r="FAB286" s="755"/>
      <c r="FAC286" s="755"/>
      <c r="FAD286" s="755"/>
      <c r="FAE286" s="755"/>
      <c r="FAF286" s="755"/>
      <c r="FAG286" s="755"/>
      <c r="FAH286" s="755"/>
      <c r="FAI286" s="755"/>
      <c r="FAJ286" s="755"/>
      <c r="FAK286" s="755"/>
      <c r="FAL286" s="755"/>
      <c r="FAM286" s="755"/>
      <c r="FAN286" s="755"/>
      <c r="FAO286" s="755"/>
      <c r="FAP286" s="755"/>
      <c r="FAQ286" s="755"/>
      <c r="FAR286" s="755"/>
      <c r="FAS286" s="755"/>
      <c r="FAT286" s="755"/>
      <c r="FAU286" s="755"/>
      <c r="FAV286" s="755"/>
      <c r="FAW286" s="755"/>
      <c r="FAX286" s="755"/>
      <c r="FAY286" s="755"/>
      <c r="FAZ286" s="755"/>
      <c r="FBA286" s="755"/>
      <c r="FBB286" s="755"/>
      <c r="FBC286" s="755"/>
      <c r="FBD286" s="755"/>
      <c r="FBE286" s="755"/>
      <c r="FBF286" s="755"/>
      <c r="FBG286" s="755"/>
      <c r="FBH286" s="755"/>
      <c r="FBI286" s="755"/>
      <c r="FBJ286" s="755"/>
      <c r="FBK286" s="755"/>
      <c r="FBL286" s="755"/>
      <c r="FBM286" s="755"/>
      <c r="FBN286" s="755"/>
      <c r="FBO286" s="755"/>
      <c r="FBP286" s="755"/>
      <c r="FBQ286" s="755"/>
      <c r="FBR286" s="755"/>
      <c r="FBS286" s="755"/>
      <c r="FBT286" s="755"/>
      <c r="FBU286" s="755"/>
      <c r="FBV286" s="755"/>
      <c r="FBW286" s="755"/>
      <c r="FBX286" s="755"/>
      <c r="FBY286" s="755"/>
      <c r="FBZ286" s="755"/>
      <c r="FCA286" s="755"/>
      <c r="FCB286" s="755"/>
      <c r="FCC286" s="755"/>
      <c r="FCD286" s="755"/>
      <c r="FCE286" s="755"/>
      <c r="FCF286" s="755"/>
      <c r="FCG286" s="755"/>
      <c r="FCH286" s="755"/>
      <c r="FCI286" s="755"/>
      <c r="FCJ286" s="755"/>
      <c r="FCK286" s="755"/>
      <c r="FCL286" s="755"/>
      <c r="FCM286" s="755"/>
      <c r="FCN286" s="755"/>
      <c r="FCO286" s="755"/>
      <c r="FCP286" s="755"/>
      <c r="FCQ286" s="755"/>
      <c r="FCR286" s="755"/>
      <c r="FCS286" s="755"/>
      <c r="FCT286" s="755"/>
      <c r="FCU286" s="755"/>
      <c r="FCV286" s="755"/>
      <c r="FCW286" s="755"/>
      <c r="FCX286" s="755"/>
      <c r="FCY286" s="755"/>
      <c r="FCZ286" s="755"/>
      <c r="FDA286" s="755"/>
      <c r="FDB286" s="755"/>
      <c r="FDC286" s="755"/>
      <c r="FDD286" s="755"/>
      <c r="FDE286" s="755"/>
      <c r="FDF286" s="755"/>
      <c r="FDG286" s="755"/>
      <c r="FDH286" s="755"/>
      <c r="FDI286" s="755"/>
      <c r="FDJ286" s="755"/>
      <c r="FDK286" s="755"/>
      <c r="FDL286" s="755"/>
      <c r="FDM286" s="755"/>
      <c r="FDN286" s="755"/>
      <c r="FDO286" s="755"/>
      <c r="FDP286" s="755"/>
      <c r="FDQ286" s="755"/>
      <c r="FDR286" s="755"/>
      <c r="FDS286" s="755"/>
      <c r="FDT286" s="755"/>
      <c r="FDU286" s="755"/>
      <c r="FDV286" s="755"/>
      <c r="FDW286" s="755"/>
      <c r="FDX286" s="755"/>
      <c r="FDY286" s="755"/>
      <c r="FDZ286" s="755"/>
      <c r="FEA286" s="755"/>
      <c r="FEB286" s="755"/>
      <c r="FEC286" s="755"/>
      <c r="FED286" s="755"/>
      <c r="FEE286" s="755"/>
      <c r="FEF286" s="755"/>
      <c r="FEG286" s="755"/>
      <c r="FEH286" s="755"/>
      <c r="FEI286" s="755"/>
      <c r="FEJ286" s="755"/>
      <c r="FEK286" s="755"/>
      <c r="FEL286" s="755"/>
      <c r="FEM286" s="755"/>
      <c r="FEN286" s="755"/>
      <c r="FEO286" s="755"/>
      <c r="FEP286" s="755"/>
      <c r="FEQ286" s="755"/>
      <c r="FER286" s="755"/>
      <c r="FES286" s="755"/>
      <c r="FET286" s="755"/>
      <c r="FEU286" s="755"/>
      <c r="FEV286" s="755"/>
      <c r="FEW286" s="755"/>
      <c r="FEX286" s="755"/>
      <c r="FEY286" s="755"/>
      <c r="FEZ286" s="755"/>
      <c r="FFA286" s="755"/>
      <c r="FFB286" s="755"/>
      <c r="FFC286" s="755"/>
      <c r="FFD286" s="755"/>
      <c r="FFE286" s="755"/>
      <c r="FFF286" s="755"/>
      <c r="FFG286" s="755"/>
      <c r="FFH286" s="755"/>
      <c r="FFI286" s="755"/>
      <c r="FFJ286" s="755"/>
      <c r="FFK286" s="755"/>
      <c r="FFL286" s="755"/>
      <c r="FFM286" s="755"/>
      <c r="FFN286" s="755"/>
      <c r="FFO286" s="755"/>
      <c r="FFP286" s="755"/>
      <c r="FFQ286" s="755"/>
      <c r="FFR286" s="755"/>
      <c r="FFS286" s="755"/>
      <c r="FFT286" s="755"/>
      <c r="FFU286" s="755"/>
      <c r="FFV286" s="755"/>
      <c r="FFW286" s="755"/>
      <c r="FFX286" s="755"/>
      <c r="FFY286" s="755"/>
      <c r="FFZ286" s="755"/>
      <c r="FGA286" s="755"/>
      <c r="FGB286" s="755"/>
      <c r="FGC286" s="755"/>
      <c r="FGD286" s="755"/>
      <c r="FGE286" s="755"/>
      <c r="FGF286" s="755"/>
      <c r="FGG286" s="755"/>
      <c r="FGH286" s="755"/>
      <c r="FGI286" s="755"/>
      <c r="FGJ286" s="755"/>
      <c r="FGK286" s="755"/>
      <c r="FGL286" s="755"/>
      <c r="FGM286" s="755"/>
      <c r="FGN286" s="755"/>
      <c r="FGO286" s="755"/>
      <c r="FGP286" s="755"/>
      <c r="FGQ286" s="755"/>
      <c r="FGR286" s="755"/>
      <c r="FGS286" s="755"/>
      <c r="FGT286" s="755"/>
      <c r="FGU286" s="755"/>
      <c r="FGV286" s="755"/>
      <c r="FGW286" s="755"/>
      <c r="FGX286" s="755"/>
      <c r="FGY286" s="755"/>
      <c r="FGZ286" s="755"/>
      <c r="FHA286" s="755"/>
      <c r="FHB286" s="755"/>
      <c r="FHC286" s="755"/>
      <c r="FHD286" s="755"/>
      <c r="FHE286" s="755"/>
      <c r="FHF286" s="755"/>
      <c r="FHG286" s="755"/>
      <c r="FHH286" s="755"/>
      <c r="FHI286" s="755"/>
      <c r="FHJ286" s="755"/>
      <c r="FHK286" s="755"/>
      <c r="FHL286" s="755"/>
      <c r="FHM286" s="755"/>
      <c r="FHN286" s="755"/>
      <c r="FHO286" s="755"/>
      <c r="FHP286" s="755"/>
      <c r="FHQ286" s="755"/>
      <c r="FHR286" s="755"/>
      <c r="FHS286" s="755"/>
      <c r="FHT286" s="755"/>
      <c r="FHU286" s="755"/>
      <c r="FHV286" s="755"/>
      <c r="FHW286" s="755"/>
      <c r="FHX286" s="755"/>
      <c r="FHY286" s="755"/>
      <c r="FHZ286" s="755"/>
      <c r="FIA286" s="755"/>
      <c r="FIB286" s="755"/>
      <c r="FIC286" s="755"/>
      <c r="FID286" s="755"/>
      <c r="FIE286" s="755"/>
      <c r="FIF286" s="755"/>
      <c r="FIG286" s="755"/>
      <c r="FIH286" s="755"/>
      <c r="FII286" s="755"/>
      <c r="FIJ286" s="755"/>
      <c r="FIK286" s="755"/>
      <c r="FIL286" s="755"/>
      <c r="FIM286" s="755"/>
      <c r="FIN286" s="755"/>
      <c r="FIO286" s="755"/>
      <c r="FIP286" s="755"/>
      <c r="FIQ286" s="755"/>
      <c r="FIR286" s="755"/>
      <c r="FIS286" s="755"/>
      <c r="FIT286" s="755"/>
      <c r="FIU286" s="755"/>
      <c r="FIV286" s="755"/>
      <c r="FIW286" s="755"/>
      <c r="FIX286" s="755"/>
      <c r="FIY286" s="755"/>
      <c r="FIZ286" s="755"/>
      <c r="FJA286" s="755"/>
      <c r="FJB286" s="755"/>
      <c r="FJC286" s="755"/>
      <c r="FJD286" s="755"/>
      <c r="FJE286" s="755"/>
      <c r="FJF286" s="755"/>
      <c r="FJG286" s="755"/>
      <c r="FJH286" s="755"/>
      <c r="FJI286" s="755"/>
      <c r="FJJ286" s="755"/>
      <c r="FJK286" s="755"/>
      <c r="FJL286" s="755"/>
      <c r="FJM286" s="755"/>
      <c r="FJN286" s="755"/>
      <c r="FJO286" s="755"/>
      <c r="FJP286" s="755"/>
      <c r="FJQ286" s="755"/>
      <c r="FJR286" s="755"/>
      <c r="FJS286" s="755"/>
      <c r="FJT286" s="755"/>
      <c r="FJU286" s="755"/>
      <c r="FJV286" s="755"/>
      <c r="FJW286" s="755"/>
      <c r="FJX286" s="755"/>
      <c r="FJY286" s="755"/>
      <c r="FJZ286" s="755"/>
      <c r="FKA286" s="755"/>
      <c r="FKB286" s="755"/>
      <c r="FKC286" s="755"/>
      <c r="FKD286" s="755"/>
      <c r="FKE286" s="755"/>
      <c r="FKF286" s="755"/>
      <c r="FKG286" s="755"/>
      <c r="FKH286" s="755"/>
      <c r="FKI286" s="755"/>
      <c r="FKJ286" s="755"/>
      <c r="FKK286" s="755"/>
      <c r="FKL286" s="755"/>
      <c r="FKM286" s="755"/>
      <c r="FKN286" s="755"/>
      <c r="FKO286" s="755"/>
      <c r="FKP286" s="755"/>
      <c r="FKQ286" s="755"/>
      <c r="FKR286" s="755"/>
      <c r="FKS286" s="755"/>
      <c r="FKT286" s="755"/>
      <c r="FKU286" s="755"/>
      <c r="FKV286" s="755"/>
      <c r="FKW286" s="755"/>
      <c r="FKX286" s="755"/>
      <c r="FKY286" s="755"/>
      <c r="FKZ286" s="755"/>
      <c r="FLA286" s="755"/>
      <c r="FLB286" s="755"/>
      <c r="FLC286" s="755"/>
      <c r="FLD286" s="755"/>
      <c r="FLE286" s="755"/>
      <c r="FLF286" s="755"/>
      <c r="FLG286" s="755"/>
      <c r="FLH286" s="755"/>
      <c r="FLI286" s="755"/>
      <c r="FLJ286" s="755"/>
      <c r="FLK286" s="755"/>
      <c r="FLL286" s="755"/>
      <c r="FLM286" s="755"/>
      <c r="FLN286" s="755"/>
      <c r="FLO286" s="755"/>
      <c r="FLP286" s="755"/>
      <c r="FLQ286" s="755"/>
      <c r="FLR286" s="755"/>
      <c r="FLS286" s="755"/>
      <c r="FLT286" s="755"/>
      <c r="FLU286" s="755"/>
      <c r="FLV286" s="755"/>
      <c r="FLW286" s="755"/>
      <c r="FLX286" s="755"/>
      <c r="FLY286" s="755"/>
      <c r="FLZ286" s="755"/>
      <c r="FMA286" s="755"/>
      <c r="FMB286" s="755"/>
      <c r="FMC286" s="755"/>
      <c r="FMD286" s="755"/>
      <c r="FME286" s="755"/>
      <c r="FMF286" s="755"/>
      <c r="FMG286" s="755"/>
      <c r="FMH286" s="755"/>
      <c r="FMI286" s="755"/>
      <c r="FMJ286" s="755"/>
      <c r="FMK286" s="755"/>
      <c r="FML286" s="755"/>
      <c r="FMM286" s="755"/>
      <c r="FMN286" s="755"/>
      <c r="FMO286" s="755"/>
      <c r="FMP286" s="755"/>
      <c r="FMQ286" s="755"/>
      <c r="FMR286" s="755"/>
      <c r="FMS286" s="755"/>
      <c r="FMT286" s="755"/>
      <c r="FMU286" s="755"/>
      <c r="FMV286" s="755"/>
      <c r="FMW286" s="755"/>
      <c r="FMX286" s="755"/>
      <c r="FMY286" s="755"/>
      <c r="FMZ286" s="755"/>
      <c r="FNA286" s="755"/>
      <c r="FNB286" s="755"/>
      <c r="FNC286" s="755"/>
      <c r="FND286" s="755"/>
      <c r="FNE286" s="755"/>
      <c r="FNF286" s="755"/>
      <c r="FNG286" s="755"/>
      <c r="FNH286" s="755"/>
      <c r="FNI286" s="755"/>
      <c r="FNJ286" s="755"/>
      <c r="FNK286" s="755"/>
      <c r="FNL286" s="755"/>
      <c r="FNM286" s="755"/>
      <c r="FNN286" s="755"/>
      <c r="FNO286" s="755"/>
      <c r="FNP286" s="755"/>
      <c r="FNQ286" s="755"/>
      <c r="FNR286" s="755"/>
      <c r="FNS286" s="755"/>
      <c r="FNT286" s="755"/>
      <c r="FNU286" s="755"/>
      <c r="FNV286" s="755"/>
      <c r="FNW286" s="755"/>
      <c r="FNX286" s="755"/>
      <c r="FNY286" s="755"/>
      <c r="FNZ286" s="755"/>
      <c r="FOA286" s="755"/>
      <c r="FOB286" s="755"/>
      <c r="FOC286" s="755"/>
      <c r="FOD286" s="755"/>
      <c r="FOE286" s="755"/>
      <c r="FOF286" s="755"/>
      <c r="FOG286" s="755"/>
      <c r="FOH286" s="755"/>
      <c r="FOI286" s="755"/>
      <c r="FOJ286" s="755"/>
      <c r="FOK286" s="755"/>
      <c r="FOL286" s="755"/>
      <c r="FOM286" s="755"/>
      <c r="FON286" s="755"/>
      <c r="FOO286" s="755"/>
      <c r="FOP286" s="755"/>
      <c r="FOQ286" s="755"/>
      <c r="FOR286" s="755"/>
      <c r="FOS286" s="755"/>
      <c r="FOT286" s="755"/>
      <c r="FOU286" s="755"/>
      <c r="FOV286" s="755"/>
      <c r="FOW286" s="755"/>
      <c r="FOX286" s="755"/>
      <c r="FOY286" s="755"/>
      <c r="FOZ286" s="755"/>
      <c r="FPA286" s="755"/>
      <c r="FPB286" s="755"/>
      <c r="FPC286" s="755"/>
      <c r="FPD286" s="755"/>
      <c r="FPE286" s="755"/>
      <c r="FPF286" s="755"/>
      <c r="FPG286" s="755"/>
      <c r="FPH286" s="755"/>
      <c r="FPI286" s="755"/>
      <c r="FPJ286" s="755"/>
      <c r="FPK286" s="755"/>
      <c r="FPL286" s="755"/>
      <c r="FPM286" s="755"/>
      <c r="FPN286" s="755"/>
      <c r="FPO286" s="755"/>
      <c r="FPP286" s="755"/>
      <c r="FPQ286" s="755"/>
      <c r="FPR286" s="755"/>
      <c r="FPS286" s="755"/>
      <c r="FPT286" s="755"/>
      <c r="FPU286" s="755"/>
      <c r="FPV286" s="755"/>
      <c r="FPW286" s="755"/>
      <c r="FPX286" s="755"/>
      <c r="FPY286" s="755"/>
      <c r="FPZ286" s="755"/>
      <c r="FQA286" s="755"/>
      <c r="FQB286" s="755"/>
      <c r="FQC286" s="755"/>
      <c r="FQD286" s="755"/>
      <c r="FQE286" s="755"/>
      <c r="FQF286" s="755"/>
      <c r="FQG286" s="755"/>
      <c r="FQH286" s="755"/>
      <c r="FQI286" s="755"/>
      <c r="FQJ286" s="755"/>
      <c r="FQK286" s="755"/>
      <c r="FQL286" s="755"/>
      <c r="FQM286" s="755"/>
      <c r="FQN286" s="755"/>
      <c r="FQO286" s="755"/>
      <c r="FQP286" s="755"/>
      <c r="FQQ286" s="755"/>
      <c r="FQR286" s="755"/>
      <c r="FQS286" s="755"/>
      <c r="FQT286" s="755"/>
      <c r="FQU286" s="755"/>
      <c r="FQV286" s="755"/>
      <c r="FQW286" s="755"/>
      <c r="FQX286" s="755"/>
      <c r="FQY286" s="755"/>
      <c r="FQZ286" s="755"/>
      <c r="FRA286" s="755"/>
      <c r="FRB286" s="755"/>
      <c r="FRC286" s="755"/>
      <c r="FRD286" s="755"/>
      <c r="FRE286" s="755"/>
      <c r="FRF286" s="755"/>
      <c r="FRG286" s="755"/>
      <c r="FRH286" s="755"/>
      <c r="FRI286" s="755"/>
      <c r="FRJ286" s="755"/>
      <c r="FRK286" s="755"/>
      <c r="FRL286" s="755"/>
      <c r="FRM286" s="755"/>
      <c r="FRN286" s="755"/>
      <c r="FRO286" s="755"/>
      <c r="FRP286" s="755"/>
      <c r="FRQ286" s="755"/>
      <c r="FRR286" s="755"/>
      <c r="FRS286" s="755"/>
      <c r="FRT286" s="755"/>
      <c r="FRU286" s="755"/>
      <c r="FRV286" s="755"/>
      <c r="FRW286" s="755"/>
      <c r="FRX286" s="755"/>
      <c r="FRY286" s="755"/>
      <c r="FRZ286" s="755"/>
      <c r="FSA286" s="755"/>
      <c r="FSB286" s="755"/>
      <c r="FSC286" s="755"/>
      <c r="FSD286" s="755"/>
      <c r="FSE286" s="755"/>
      <c r="FSF286" s="755"/>
      <c r="FSG286" s="755"/>
      <c r="FSH286" s="755"/>
      <c r="FSI286" s="755"/>
      <c r="FSJ286" s="755"/>
      <c r="FSK286" s="755"/>
      <c r="FSL286" s="755"/>
      <c r="FSM286" s="755"/>
      <c r="FSN286" s="755"/>
      <c r="FSO286" s="755"/>
      <c r="FSP286" s="755"/>
      <c r="FSQ286" s="755"/>
      <c r="FSR286" s="755"/>
      <c r="FSS286" s="755"/>
      <c r="FST286" s="755"/>
      <c r="FSU286" s="755"/>
      <c r="FSV286" s="755"/>
      <c r="FSW286" s="755"/>
      <c r="FSX286" s="755"/>
      <c r="FSY286" s="755"/>
      <c r="FSZ286" s="755"/>
      <c r="FTA286" s="755"/>
      <c r="FTB286" s="755"/>
      <c r="FTC286" s="755"/>
      <c r="FTD286" s="755"/>
      <c r="FTE286" s="755"/>
      <c r="FTF286" s="755"/>
      <c r="FTG286" s="755"/>
      <c r="FTH286" s="755"/>
      <c r="FTI286" s="755"/>
      <c r="FTJ286" s="755"/>
      <c r="FTK286" s="755"/>
      <c r="FTL286" s="755"/>
      <c r="FTM286" s="755"/>
      <c r="FTN286" s="755"/>
      <c r="FTO286" s="755"/>
      <c r="FTP286" s="755"/>
      <c r="FTQ286" s="755"/>
      <c r="FTR286" s="755"/>
      <c r="FTS286" s="755"/>
      <c r="FTT286" s="755"/>
      <c r="FTU286" s="755"/>
      <c r="FTV286" s="755"/>
      <c r="FTW286" s="755"/>
      <c r="FTX286" s="755"/>
      <c r="FTY286" s="755"/>
      <c r="FTZ286" s="755"/>
      <c r="FUA286" s="755"/>
      <c r="FUB286" s="755"/>
      <c r="FUC286" s="755"/>
      <c r="FUD286" s="755"/>
      <c r="FUE286" s="755"/>
      <c r="FUF286" s="755"/>
      <c r="FUG286" s="755"/>
      <c r="FUH286" s="755"/>
      <c r="FUI286" s="755"/>
      <c r="FUJ286" s="755"/>
      <c r="FUK286" s="755"/>
      <c r="FUL286" s="755"/>
      <c r="FUM286" s="755"/>
      <c r="FUN286" s="755"/>
      <c r="FUO286" s="755"/>
      <c r="FUP286" s="755"/>
      <c r="FUQ286" s="755"/>
      <c r="FUR286" s="755"/>
      <c r="FUS286" s="755"/>
      <c r="FUT286" s="755"/>
      <c r="FUU286" s="755"/>
      <c r="FUV286" s="755"/>
      <c r="FUW286" s="755"/>
      <c r="FUX286" s="755"/>
      <c r="FUY286" s="755"/>
      <c r="FUZ286" s="755"/>
      <c r="FVA286" s="755"/>
      <c r="FVB286" s="755"/>
      <c r="FVC286" s="755"/>
      <c r="FVD286" s="755"/>
      <c r="FVE286" s="755"/>
      <c r="FVF286" s="755"/>
      <c r="FVG286" s="755"/>
      <c r="FVH286" s="755"/>
      <c r="FVI286" s="755"/>
      <c r="FVJ286" s="755"/>
      <c r="FVK286" s="755"/>
      <c r="FVL286" s="755"/>
      <c r="FVM286" s="755"/>
      <c r="FVN286" s="755"/>
      <c r="FVO286" s="755"/>
      <c r="FVP286" s="755"/>
      <c r="FVQ286" s="755"/>
      <c r="FVR286" s="755"/>
      <c r="FVS286" s="755"/>
      <c r="FVT286" s="755"/>
      <c r="FVU286" s="755"/>
      <c r="FVV286" s="755"/>
      <c r="FVW286" s="755"/>
      <c r="FVX286" s="755"/>
      <c r="FVY286" s="755"/>
      <c r="FVZ286" s="755"/>
      <c r="FWA286" s="755"/>
      <c r="FWB286" s="755"/>
      <c r="FWC286" s="755"/>
      <c r="FWD286" s="755"/>
      <c r="FWE286" s="755"/>
      <c r="FWF286" s="755"/>
      <c r="FWG286" s="755"/>
      <c r="FWH286" s="755"/>
      <c r="FWI286" s="755"/>
      <c r="FWJ286" s="755"/>
      <c r="FWK286" s="755"/>
      <c r="FWL286" s="755"/>
      <c r="FWM286" s="755"/>
      <c r="FWN286" s="755"/>
      <c r="FWO286" s="755"/>
      <c r="FWP286" s="755"/>
      <c r="FWQ286" s="755"/>
      <c r="FWR286" s="755"/>
      <c r="FWS286" s="755"/>
      <c r="FWT286" s="755"/>
      <c r="FWU286" s="755"/>
      <c r="FWV286" s="755"/>
      <c r="FWW286" s="755"/>
      <c r="FWX286" s="755"/>
      <c r="FWY286" s="755"/>
      <c r="FWZ286" s="755"/>
      <c r="FXA286" s="755"/>
      <c r="FXB286" s="755"/>
      <c r="FXC286" s="755"/>
      <c r="FXD286" s="755"/>
      <c r="FXE286" s="755"/>
      <c r="FXF286" s="755"/>
      <c r="FXG286" s="755"/>
      <c r="FXH286" s="755"/>
      <c r="FXI286" s="755"/>
      <c r="FXJ286" s="755"/>
      <c r="FXK286" s="755"/>
      <c r="FXL286" s="755"/>
      <c r="FXM286" s="755"/>
      <c r="FXN286" s="755"/>
      <c r="FXO286" s="755"/>
      <c r="FXP286" s="755"/>
      <c r="FXQ286" s="755"/>
      <c r="FXR286" s="755"/>
      <c r="FXS286" s="755"/>
      <c r="FXT286" s="755"/>
      <c r="FXU286" s="755"/>
      <c r="FXV286" s="755"/>
      <c r="FXW286" s="755"/>
      <c r="FXX286" s="755"/>
      <c r="FXY286" s="755"/>
      <c r="FXZ286" s="755"/>
      <c r="FYA286" s="755"/>
      <c r="FYB286" s="755"/>
      <c r="FYC286" s="755"/>
      <c r="FYD286" s="755"/>
      <c r="FYE286" s="755"/>
      <c r="FYF286" s="755"/>
      <c r="FYG286" s="755"/>
      <c r="FYH286" s="755"/>
      <c r="FYI286" s="755"/>
      <c r="FYJ286" s="755"/>
      <c r="FYK286" s="755"/>
      <c r="FYL286" s="755"/>
      <c r="FYM286" s="755"/>
      <c r="FYN286" s="755"/>
      <c r="FYO286" s="755"/>
      <c r="FYP286" s="755"/>
      <c r="FYQ286" s="755"/>
      <c r="FYR286" s="755"/>
      <c r="FYS286" s="755"/>
      <c r="FYT286" s="755"/>
      <c r="FYU286" s="755"/>
      <c r="FYV286" s="755"/>
      <c r="FYW286" s="755"/>
      <c r="FYX286" s="755"/>
      <c r="FYY286" s="755"/>
      <c r="FYZ286" s="755"/>
      <c r="FZA286" s="755"/>
      <c r="FZB286" s="755"/>
      <c r="FZC286" s="755"/>
      <c r="FZD286" s="755"/>
      <c r="FZE286" s="755"/>
      <c r="FZF286" s="755"/>
      <c r="FZG286" s="755"/>
      <c r="FZH286" s="755"/>
      <c r="FZI286" s="755"/>
      <c r="FZJ286" s="755"/>
      <c r="FZK286" s="755"/>
      <c r="FZL286" s="755"/>
      <c r="FZM286" s="755"/>
      <c r="FZN286" s="755"/>
      <c r="FZO286" s="755"/>
      <c r="FZP286" s="755"/>
      <c r="FZQ286" s="755"/>
      <c r="FZR286" s="755"/>
      <c r="FZS286" s="755"/>
      <c r="FZT286" s="755"/>
      <c r="FZU286" s="755"/>
      <c r="FZV286" s="755"/>
      <c r="FZW286" s="755"/>
      <c r="FZX286" s="755"/>
      <c r="FZY286" s="755"/>
      <c r="FZZ286" s="755"/>
      <c r="GAA286" s="755"/>
      <c r="GAB286" s="755"/>
      <c r="GAC286" s="755"/>
      <c r="GAD286" s="755"/>
      <c r="GAE286" s="755"/>
      <c r="GAF286" s="755"/>
      <c r="GAG286" s="755"/>
      <c r="GAH286" s="755"/>
      <c r="GAI286" s="755"/>
      <c r="GAJ286" s="755"/>
      <c r="GAK286" s="755"/>
      <c r="GAL286" s="755"/>
      <c r="GAM286" s="755"/>
      <c r="GAN286" s="755"/>
      <c r="GAO286" s="755"/>
      <c r="GAP286" s="755"/>
      <c r="GAQ286" s="755"/>
      <c r="GAR286" s="755"/>
      <c r="GAS286" s="755"/>
      <c r="GAT286" s="755"/>
      <c r="GAU286" s="755"/>
      <c r="GAV286" s="755"/>
      <c r="GAW286" s="755"/>
      <c r="GAX286" s="755"/>
      <c r="GAY286" s="755"/>
      <c r="GAZ286" s="755"/>
      <c r="GBA286" s="755"/>
      <c r="GBB286" s="755"/>
      <c r="GBC286" s="755"/>
      <c r="GBD286" s="755"/>
      <c r="GBE286" s="755"/>
      <c r="GBF286" s="755"/>
      <c r="GBG286" s="755"/>
      <c r="GBH286" s="755"/>
      <c r="GBI286" s="755"/>
      <c r="GBJ286" s="755"/>
      <c r="GBK286" s="755"/>
      <c r="GBL286" s="755"/>
      <c r="GBM286" s="755"/>
      <c r="GBN286" s="755"/>
      <c r="GBO286" s="755"/>
      <c r="GBP286" s="755"/>
      <c r="GBQ286" s="755"/>
      <c r="GBR286" s="755"/>
      <c r="GBS286" s="755"/>
      <c r="GBT286" s="755"/>
      <c r="GBU286" s="755"/>
      <c r="GBV286" s="755"/>
      <c r="GBW286" s="755"/>
      <c r="GBX286" s="755"/>
      <c r="GBY286" s="755"/>
      <c r="GBZ286" s="755"/>
      <c r="GCA286" s="755"/>
      <c r="GCB286" s="755"/>
      <c r="GCC286" s="755"/>
      <c r="GCD286" s="755"/>
      <c r="GCE286" s="755"/>
      <c r="GCF286" s="755"/>
      <c r="GCG286" s="755"/>
      <c r="GCH286" s="755"/>
      <c r="GCI286" s="755"/>
      <c r="GCJ286" s="755"/>
      <c r="GCK286" s="755"/>
      <c r="GCL286" s="755"/>
      <c r="GCM286" s="755"/>
      <c r="GCN286" s="755"/>
      <c r="GCO286" s="755"/>
      <c r="GCP286" s="755"/>
      <c r="GCQ286" s="755"/>
      <c r="GCR286" s="755"/>
      <c r="GCS286" s="755"/>
      <c r="GCT286" s="755"/>
      <c r="GCU286" s="755"/>
      <c r="GCV286" s="755"/>
      <c r="GCW286" s="755"/>
      <c r="GCX286" s="755"/>
      <c r="GCY286" s="755"/>
      <c r="GCZ286" s="755"/>
      <c r="GDA286" s="755"/>
      <c r="GDB286" s="755"/>
      <c r="GDC286" s="755"/>
      <c r="GDD286" s="755"/>
      <c r="GDE286" s="755"/>
      <c r="GDF286" s="755"/>
      <c r="GDG286" s="755"/>
      <c r="GDH286" s="755"/>
      <c r="GDI286" s="755"/>
      <c r="GDJ286" s="755"/>
      <c r="GDK286" s="755"/>
      <c r="GDL286" s="755"/>
      <c r="GDM286" s="755"/>
      <c r="GDN286" s="755"/>
      <c r="GDO286" s="755"/>
      <c r="GDP286" s="755"/>
      <c r="GDQ286" s="755"/>
      <c r="GDR286" s="755"/>
      <c r="GDS286" s="755"/>
      <c r="GDT286" s="755"/>
      <c r="GDU286" s="755"/>
      <c r="GDV286" s="755"/>
      <c r="GDW286" s="755"/>
      <c r="GDX286" s="755"/>
      <c r="GDY286" s="755"/>
      <c r="GDZ286" s="755"/>
      <c r="GEA286" s="755"/>
      <c r="GEB286" s="755"/>
      <c r="GEC286" s="755"/>
      <c r="GED286" s="755"/>
      <c r="GEE286" s="755"/>
      <c r="GEF286" s="755"/>
      <c r="GEG286" s="755"/>
      <c r="GEH286" s="755"/>
      <c r="GEI286" s="755"/>
      <c r="GEJ286" s="755"/>
      <c r="GEK286" s="755"/>
      <c r="GEL286" s="755"/>
      <c r="GEM286" s="755"/>
      <c r="GEN286" s="755"/>
      <c r="GEO286" s="755"/>
      <c r="GEP286" s="755"/>
      <c r="GEQ286" s="755"/>
      <c r="GER286" s="755"/>
      <c r="GES286" s="755"/>
      <c r="GET286" s="755"/>
      <c r="GEU286" s="755"/>
      <c r="GEV286" s="755"/>
      <c r="GEW286" s="755"/>
      <c r="GEX286" s="755"/>
      <c r="GEY286" s="755"/>
      <c r="GEZ286" s="755"/>
      <c r="GFA286" s="755"/>
      <c r="GFB286" s="755"/>
      <c r="GFC286" s="755"/>
      <c r="GFD286" s="755"/>
      <c r="GFE286" s="755"/>
      <c r="GFF286" s="755"/>
      <c r="GFG286" s="755"/>
      <c r="GFH286" s="755"/>
      <c r="GFI286" s="755"/>
      <c r="GFJ286" s="755"/>
      <c r="GFK286" s="755"/>
      <c r="GFL286" s="755"/>
      <c r="GFM286" s="755"/>
      <c r="GFN286" s="755"/>
      <c r="GFO286" s="755"/>
      <c r="GFP286" s="755"/>
      <c r="GFQ286" s="755"/>
      <c r="GFR286" s="755"/>
      <c r="GFS286" s="755"/>
      <c r="GFT286" s="755"/>
      <c r="GFU286" s="755"/>
      <c r="GFV286" s="755"/>
      <c r="GFW286" s="755"/>
      <c r="GFX286" s="755"/>
      <c r="GFY286" s="755"/>
      <c r="GFZ286" s="755"/>
      <c r="GGA286" s="755"/>
      <c r="GGB286" s="755"/>
      <c r="GGC286" s="755"/>
      <c r="GGD286" s="755"/>
      <c r="GGE286" s="755"/>
      <c r="GGF286" s="755"/>
      <c r="GGG286" s="755"/>
      <c r="GGH286" s="755"/>
      <c r="GGI286" s="755"/>
      <c r="GGJ286" s="755"/>
      <c r="GGK286" s="755"/>
      <c r="GGL286" s="755"/>
      <c r="GGM286" s="755"/>
      <c r="GGN286" s="755"/>
      <c r="GGO286" s="755"/>
      <c r="GGP286" s="755"/>
      <c r="GGQ286" s="755"/>
      <c r="GGR286" s="755"/>
      <c r="GGS286" s="755"/>
      <c r="GGT286" s="755"/>
      <c r="GGU286" s="755"/>
      <c r="GGV286" s="755"/>
      <c r="GGW286" s="755"/>
      <c r="GGX286" s="755"/>
      <c r="GGY286" s="755"/>
      <c r="GGZ286" s="755"/>
      <c r="GHA286" s="755"/>
      <c r="GHB286" s="755"/>
      <c r="GHC286" s="755"/>
      <c r="GHD286" s="755"/>
      <c r="GHE286" s="755"/>
      <c r="GHF286" s="755"/>
      <c r="GHG286" s="755"/>
      <c r="GHH286" s="755"/>
      <c r="GHI286" s="755"/>
      <c r="GHJ286" s="755"/>
      <c r="GHK286" s="755"/>
      <c r="GHL286" s="755"/>
      <c r="GHM286" s="755"/>
      <c r="GHN286" s="755"/>
      <c r="GHO286" s="755"/>
      <c r="GHP286" s="755"/>
      <c r="GHQ286" s="755"/>
      <c r="GHR286" s="755"/>
      <c r="GHS286" s="755"/>
      <c r="GHT286" s="755"/>
      <c r="GHU286" s="755"/>
      <c r="GHV286" s="755"/>
      <c r="GHW286" s="755"/>
      <c r="GHX286" s="755"/>
      <c r="GHY286" s="755"/>
      <c r="GHZ286" s="755"/>
      <c r="GIA286" s="755"/>
      <c r="GIB286" s="755"/>
      <c r="GIC286" s="755"/>
      <c r="GID286" s="755"/>
      <c r="GIE286" s="755"/>
      <c r="GIF286" s="755"/>
      <c r="GIG286" s="755"/>
      <c r="GIH286" s="755"/>
      <c r="GII286" s="755"/>
      <c r="GIJ286" s="755"/>
      <c r="GIK286" s="755"/>
      <c r="GIL286" s="755"/>
      <c r="GIM286" s="755"/>
      <c r="GIN286" s="755"/>
      <c r="GIO286" s="755"/>
      <c r="GIP286" s="755"/>
      <c r="GIQ286" s="755"/>
      <c r="GIR286" s="755"/>
      <c r="GIS286" s="755"/>
      <c r="GIT286" s="755"/>
      <c r="GIU286" s="755"/>
      <c r="GIV286" s="755"/>
      <c r="GIW286" s="755"/>
      <c r="GIX286" s="755"/>
      <c r="GIY286" s="755"/>
      <c r="GIZ286" s="755"/>
      <c r="GJA286" s="755"/>
      <c r="GJB286" s="755"/>
      <c r="GJC286" s="755"/>
      <c r="GJD286" s="755"/>
      <c r="GJE286" s="755"/>
      <c r="GJF286" s="755"/>
      <c r="GJG286" s="755"/>
      <c r="GJH286" s="755"/>
      <c r="GJI286" s="755"/>
      <c r="GJJ286" s="755"/>
      <c r="GJK286" s="755"/>
      <c r="GJL286" s="755"/>
      <c r="GJM286" s="755"/>
      <c r="GJN286" s="755"/>
      <c r="GJO286" s="755"/>
      <c r="GJP286" s="755"/>
      <c r="GJQ286" s="755"/>
      <c r="GJR286" s="755"/>
      <c r="GJS286" s="755"/>
      <c r="GJT286" s="755"/>
      <c r="GJU286" s="755"/>
      <c r="GJV286" s="755"/>
      <c r="GJW286" s="755"/>
      <c r="GJX286" s="755"/>
      <c r="GJY286" s="755"/>
      <c r="GJZ286" s="755"/>
      <c r="GKA286" s="755"/>
      <c r="GKB286" s="755"/>
      <c r="GKC286" s="755"/>
      <c r="GKD286" s="755"/>
      <c r="GKE286" s="755"/>
      <c r="GKF286" s="755"/>
      <c r="GKG286" s="755"/>
      <c r="GKH286" s="755"/>
      <c r="GKI286" s="755"/>
      <c r="GKJ286" s="755"/>
      <c r="GKK286" s="755"/>
      <c r="GKL286" s="755"/>
      <c r="GKM286" s="755"/>
      <c r="GKN286" s="755"/>
      <c r="GKO286" s="755"/>
      <c r="GKP286" s="755"/>
      <c r="GKQ286" s="755"/>
      <c r="GKR286" s="755"/>
      <c r="GKS286" s="755"/>
      <c r="GKT286" s="755"/>
      <c r="GKU286" s="755"/>
      <c r="GKV286" s="755"/>
      <c r="GKW286" s="755"/>
      <c r="GKX286" s="755"/>
      <c r="GKY286" s="755"/>
      <c r="GKZ286" s="755"/>
      <c r="GLA286" s="755"/>
      <c r="GLB286" s="755"/>
      <c r="GLC286" s="755"/>
      <c r="GLD286" s="755"/>
      <c r="GLE286" s="755"/>
      <c r="GLF286" s="755"/>
      <c r="GLG286" s="755"/>
      <c r="GLH286" s="755"/>
      <c r="GLI286" s="755"/>
      <c r="GLJ286" s="755"/>
      <c r="GLK286" s="755"/>
      <c r="GLL286" s="755"/>
      <c r="GLM286" s="755"/>
      <c r="GLN286" s="755"/>
      <c r="GLO286" s="755"/>
      <c r="GLP286" s="755"/>
      <c r="GLQ286" s="755"/>
      <c r="GLR286" s="755"/>
      <c r="GLS286" s="755"/>
      <c r="GLT286" s="755"/>
      <c r="GLU286" s="755"/>
      <c r="GLV286" s="755"/>
      <c r="GLW286" s="755"/>
      <c r="GLX286" s="755"/>
      <c r="GLY286" s="755"/>
      <c r="GLZ286" s="755"/>
      <c r="GMA286" s="755"/>
      <c r="GMB286" s="755"/>
      <c r="GMC286" s="755"/>
      <c r="GMD286" s="755"/>
      <c r="GME286" s="755"/>
      <c r="GMF286" s="755"/>
      <c r="GMG286" s="755"/>
      <c r="GMH286" s="755"/>
      <c r="GMI286" s="755"/>
      <c r="GMJ286" s="755"/>
      <c r="GMK286" s="755"/>
      <c r="GML286" s="755"/>
      <c r="GMM286" s="755"/>
      <c r="GMN286" s="755"/>
      <c r="GMO286" s="755"/>
      <c r="GMP286" s="755"/>
      <c r="GMQ286" s="755"/>
      <c r="GMR286" s="755"/>
      <c r="GMS286" s="755"/>
      <c r="GMT286" s="755"/>
      <c r="GMU286" s="755"/>
      <c r="GMV286" s="755"/>
      <c r="GMW286" s="755"/>
      <c r="GMX286" s="755"/>
      <c r="GMY286" s="755"/>
      <c r="GMZ286" s="755"/>
      <c r="GNA286" s="755"/>
      <c r="GNB286" s="755"/>
      <c r="GNC286" s="755"/>
      <c r="GND286" s="755"/>
      <c r="GNE286" s="755"/>
      <c r="GNF286" s="755"/>
      <c r="GNG286" s="755"/>
      <c r="GNH286" s="755"/>
      <c r="GNI286" s="755"/>
      <c r="GNJ286" s="755"/>
      <c r="GNK286" s="755"/>
      <c r="GNL286" s="755"/>
      <c r="GNM286" s="755"/>
      <c r="GNN286" s="755"/>
      <c r="GNO286" s="755"/>
      <c r="GNP286" s="755"/>
      <c r="GNQ286" s="755"/>
      <c r="GNR286" s="755"/>
      <c r="GNS286" s="755"/>
      <c r="GNT286" s="755"/>
      <c r="GNU286" s="755"/>
      <c r="GNV286" s="755"/>
      <c r="GNW286" s="755"/>
      <c r="GNX286" s="755"/>
      <c r="GNY286" s="755"/>
      <c r="GNZ286" s="755"/>
      <c r="GOA286" s="755"/>
      <c r="GOB286" s="755"/>
      <c r="GOC286" s="755"/>
      <c r="GOD286" s="755"/>
      <c r="GOE286" s="755"/>
      <c r="GOF286" s="755"/>
      <c r="GOG286" s="755"/>
      <c r="GOH286" s="755"/>
      <c r="GOI286" s="755"/>
      <c r="GOJ286" s="755"/>
      <c r="GOK286" s="755"/>
      <c r="GOL286" s="755"/>
      <c r="GOM286" s="755"/>
      <c r="GON286" s="755"/>
      <c r="GOO286" s="755"/>
      <c r="GOP286" s="755"/>
      <c r="GOQ286" s="755"/>
      <c r="GOR286" s="755"/>
      <c r="GOS286" s="755"/>
      <c r="GOT286" s="755"/>
      <c r="GOU286" s="755"/>
      <c r="GOV286" s="755"/>
      <c r="GOW286" s="755"/>
      <c r="GOX286" s="755"/>
      <c r="GOY286" s="755"/>
      <c r="GOZ286" s="755"/>
      <c r="GPA286" s="755"/>
      <c r="GPB286" s="755"/>
      <c r="GPC286" s="755"/>
      <c r="GPD286" s="755"/>
      <c r="GPE286" s="755"/>
      <c r="GPF286" s="755"/>
      <c r="GPG286" s="755"/>
      <c r="GPH286" s="755"/>
      <c r="GPI286" s="755"/>
      <c r="GPJ286" s="755"/>
      <c r="GPK286" s="755"/>
      <c r="GPL286" s="755"/>
      <c r="GPM286" s="755"/>
      <c r="GPN286" s="755"/>
      <c r="GPO286" s="755"/>
      <c r="GPP286" s="755"/>
      <c r="GPQ286" s="755"/>
      <c r="GPR286" s="755"/>
      <c r="GPS286" s="755"/>
      <c r="GPT286" s="755"/>
      <c r="GPU286" s="755"/>
      <c r="GPV286" s="755"/>
      <c r="GPW286" s="755"/>
      <c r="GPX286" s="755"/>
      <c r="GPY286" s="755"/>
      <c r="GPZ286" s="755"/>
      <c r="GQA286" s="755"/>
      <c r="GQB286" s="755"/>
      <c r="GQC286" s="755"/>
      <c r="GQD286" s="755"/>
      <c r="GQE286" s="755"/>
      <c r="GQF286" s="755"/>
      <c r="GQG286" s="755"/>
      <c r="GQH286" s="755"/>
      <c r="GQI286" s="755"/>
      <c r="GQJ286" s="755"/>
      <c r="GQK286" s="755"/>
      <c r="GQL286" s="755"/>
      <c r="GQM286" s="755"/>
      <c r="GQN286" s="755"/>
      <c r="GQO286" s="755"/>
      <c r="GQP286" s="755"/>
      <c r="GQQ286" s="755"/>
      <c r="GQR286" s="755"/>
      <c r="GQS286" s="755"/>
      <c r="GQT286" s="755"/>
      <c r="GQU286" s="755"/>
      <c r="GQV286" s="755"/>
      <c r="GQW286" s="755"/>
      <c r="GQX286" s="755"/>
      <c r="GQY286" s="755"/>
      <c r="GQZ286" s="755"/>
      <c r="GRA286" s="755"/>
      <c r="GRB286" s="755"/>
      <c r="GRC286" s="755"/>
      <c r="GRD286" s="755"/>
      <c r="GRE286" s="755"/>
      <c r="GRF286" s="755"/>
      <c r="GRG286" s="755"/>
      <c r="GRH286" s="755"/>
      <c r="GRI286" s="755"/>
      <c r="GRJ286" s="755"/>
      <c r="GRK286" s="755"/>
      <c r="GRL286" s="755"/>
      <c r="GRM286" s="755"/>
      <c r="GRN286" s="755"/>
      <c r="GRO286" s="755"/>
      <c r="GRP286" s="755"/>
      <c r="GRQ286" s="755"/>
      <c r="GRR286" s="755"/>
      <c r="GRS286" s="755"/>
      <c r="GRT286" s="755"/>
      <c r="GRU286" s="755"/>
      <c r="GRV286" s="755"/>
      <c r="GRW286" s="755"/>
      <c r="GRX286" s="755"/>
      <c r="GRY286" s="755"/>
      <c r="GRZ286" s="755"/>
      <c r="GSA286" s="755"/>
      <c r="GSB286" s="755"/>
      <c r="GSC286" s="755"/>
      <c r="GSD286" s="755"/>
      <c r="GSE286" s="755"/>
      <c r="GSF286" s="755"/>
      <c r="GSG286" s="755"/>
      <c r="GSH286" s="755"/>
      <c r="GSI286" s="755"/>
      <c r="GSJ286" s="755"/>
      <c r="GSK286" s="755"/>
      <c r="GSL286" s="755"/>
      <c r="GSM286" s="755"/>
      <c r="GSN286" s="755"/>
      <c r="GSO286" s="755"/>
      <c r="GSP286" s="755"/>
      <c r="GSQ286" s="755"/>
      <c r="GSR286" s="755"/>
      <c r="GSS286" s="755"/>
      <c r="GST286" s="755"/>
      <c r="GSU286" s="755"/>
      <c r="GSV286" s="755"/>
      <c r="GSW286" s="755"/>
      <c r="GSX286" s="755"/>
      <c r="GSY286" s="755"/>
      <c r="GSZ286" s="755"/>
      <c r="GTA286" s="755"/>
      <c r="GTB286" s="755"/>
      <c r="GTC286" s="755"/>
      <c r="GTD286" s="755"/>
      <c r="GTE286" s="755"/>
      <c r="GTF286" s="755"/>
      <c r="GTG286" s="755"/>
      <c r="GTH286" s="755"/>
      <c r="GTI286" s="755"/>
      <c r="GTJ286" s="755"/>
      <c r="GTK286" s="755"/>
      <c r="GTL286" s="755"/>
      <c r="GTM286" s="755"/>
      <c r="GTN286" s="755"/>
      <c r="GTO286" s="755"/>
      <c r="GTP286" s="755"/>
      <c r="GTQ286" s="755"/>
      <c r="GTR286" s="755"/>
      <c r="GTS286" s="755"/>
      <c r="GTT286" s="755"/>
      <c r="GTU286" s="755"/>
      <c r="GTV286" s="755"/>
      <c r="GTW286" s="755"/>
      <c r="GTX286" s="755"/>
      <c r="GTY286" s="755"/>
      <c r="GTZ286" s="755"/>
      <c r="GUA286" s="755"/>
      <c r="GUB286" s="755"/>
      <c r="GUC286" s="755"/>
      <c r="GUD286" s="755"/>
      <c r="GUE286" s="755"/>
      <c r="GUF286" s="755"/>
      <c r="GUG286" s="755"/>
      <c r="GUH286" s="755"/>
      <c r="GUI286" s="755"/>
      <c r="GUJ286" s="755"/>
      <c r="GUK286" s="755"/>
      <c r="GUL286" s="755"/>
      <c r="GUM286" s="755"/>
      <c r="GUN286" s="755"/>
      <c r="GUO286" s="755"/>
      <c r="GUP286" s="755"/>
      <c r="GUQ286" s="755"/>
      <c r="GUR286" s="755"/>
      <c r="GUS286" s="755"/>
      <c r="GUT286" s="755"/>
      <c r="GUU286" s="755"/>
      <c r="GUV286" s="755"/>
      <c r="GUW286" s="755"/>
      <c r="GUX286" s="755"/>
      <c r="GUY286" s="755"/>
      <c r="GUZ286" s="755"/>
      <c r="GVA286" s="755"/>
      <c r="GVB286" s="755"/>
      <c r="GVC286" s="755"/>
      <c r="GVD286" s="755"/>
      <c r="GVE286" s="755"/>
      <c r="GVF286" s="755"/>
      <c r="GVG286" s="755"/>
      <c r="GVH286" s="755"/>
      <c r="GVI286" s="755"/>
      <c r="GVJ286" s="755"/>
      <c r="GVK286" s="755"/>
      <c r="GVL286" s="755"/>
      <c r="GVM286" s="755"/>
      <c r="GVN286" s="755"/>
      <c r="GVO286" s="755"/>
      <c r="GVP286" s="755"/>
      <c r="GVQ286" s="755"/>
      <c r="GVR286" s="755"/>
      <c r="GVS286" s="755"/>
      <c r="GVT286" s="755"/>
      <c r="GVU286" s="755"/>
      <c r="GVV286" s="755"/>
      <c r="GVW286" s="755"/>
      <c r="GVX286" s="755"/>
      <c r="GVY286" s="755"/>
      <c r="GVZ286" s="755"/>
      <c r="GWA286" s="755"/>
      <c r="GWB286" s="755"/>
      <c r="GWC286" s="755"/>
      <c r="GWD286" s="755"/>
      <c r="GWE286" s="755"/>
      <c r="GWF286" s="755"/>
      <c r="GWG286" s="755"/>
      <c r="GWH286" s="755"/>
      <c r="GWI286" s="755"/>
      <c r="GWJ286" s="755"/>
      <c r="GWK286" s="755"/>
      <c r="GWL286" s="755"/>
      <c r="GWM286" s="755"/>
      <c r="GWN286" s="755"/>
      <c r="GWO286" s="755"/>
      <c r="GWP286" s="755"/>
      <c r="GWQ286" s="755"/>
      <c r="GWR286" s="755"/>
      <c r="GWS286" s="755"/>
      <c r="GWT286" s="755"/>
      <c r="GWU286" s="755"/>
      <c r="GWV286" s="755"/>
      <c r="GWW286" s="755"/>
      <c r="GWX286" s="755"/>
      <c r="GWY286" s="755"/>
      <c r="GWZ286" s="755"/>
      <c r="GXA286" s="755"/>
      <c r="GXB286" s="755"/>
      <c r="GXC286" s="755"/>
      <c r="GXD286" s="755"/>
      <c r="GXE286" s="755"/>
      <c r="GXF286" s="755"/>
      <c r="GXG286" s="755"/>
      <c r="GXH286" s="755"/>
      <c r="GXI286" s="755"/>
      <c r="GXJ286" s="755"/>
      <c r="GXK286" s="755"/>
      <c r="GXL286" s="755"/>
      <c r="GXM286" s="755"/>
      <c r="GXN286" s="755"/>
      <c r="GXO286" s="755"/>
      <c r="GXP286" s="755"/>
      <c r="GXQ286" s="755"/>
      <c r="GXR286" s="755"/>
      <c r="GXS286" s="755"/>
      <c r="GXT286" s="755"/>
      <c r="GXU286" s="755"/>
      <c r="GXV286" s="755"/>
      <c r="GXW286" s="755"/>
      <c r="GXX286" s="755"/>
      <c r="GXY286" s="755"/>
      <c r="GXZ286" s="755"/>
      <c r="GYA286" s="755"/>
      <c r="GYB286" s="755"/>
      <c r="GYC286" s="755"/>
      <c r="GYD286" s="755"/>
      <c r="GYE286" s="755"/>
      <c r="GYF286" s="755"/>
      <c r="GYG286" s="755"/>
      <c r="GYH286" s="755"/>
      <c r="GYI286" s="755"/>
      <c r="GYJ286" s="755"/>
      <c r="GYK286" s="755"/>
      <c r="GYL286" s="755"/>
      <c r="GYM286" s="755"/>
      <c r="GYN286" s="755"/>
      <c r="GYO286" s="755"/>
      <c r="GYP286" s="755"/>
      <c r="GYQ286" s="755"/>
      <c r="GYR286" s="755"/>
      <c r="GYS286" s="755"/>
      <c r="GYT286" s="755"/>
      <c r="GYU286" s="755"/>
      <c r="GYV286" s="755"/>
      <c r="GYW286" s="755"/>
      <c r="GYX286" s="755"/>
      <c r="GYY286" s="755"/>
      <c r="GYZ286" s="755"/>
      <c r="GZA286" s="755"/>
      <c r="GZB286" s="755"/>
      <c r="GZC286" s="755"/>
      <c r="GZD286" s="755"/>
      <c r="GZE286" s="755"/>
      <c r="GZF286" s="755"/>
      <c r="GZG286" s="755"/>
      <c r="GZH286" s="755"/>
      <c r="GZI286" s="755"/>
      <c r="GZJ286" s="755"/>
      <c r="GZK286" s="755"/>
      <c r="GZL286" s="755"/>
      <c r="GZM286" s="755"/>
      <c r="GZN286" s="755"/>
      <c r="GZO286" s="755"/>
      <c r="GZP286" s="755"/>
      <c r="GZQ286" s="755"/>
      <c r="GZR286" s="755"/>
      <c r="GZS286" s="755"/>
      <c r="GZT286" s="755"/>
      <c r="GZU286" s="755"/>
      <c r="GZV286" s="755"/>
      <c r="GZW286" s="755"/>
      <c r="GZX286" s="755"/>
      <c r="GZY286" s="755"/>
      <c r="GZZ286" s="755"/>
      <c r="HAA286" s="755"/>
      <c r="HAB286" s="755"/>
      <c r="HAC286" s="755"/>
      <c r="HAD286" s="755"/>
      <c r="HAE286" s="755"/>
      <c r="HAF286" s="755"/>
      <c r="HAG286" s="755"/>
      <c r="HAH286" s="755"/>
      <c r="HAI286" s="755"/>
      <c r="HAJ286" s="755"/>
      <c r="HAK286" s="755"/>
      <c r="HAL286" s="755"/>
      <c r="HAM286" s="755"/>
      <c r="HAN286" s="755"/>
      <c r="HAO286" s="755"/>
      <c r="HAP286" s="755"/>
      <c r="HAQ286" s="755"/>
      <c r="HAR286" s="755"/>
      <c r="HAS286" s="755"/>
      <c r="HAT286" s="755"/>
      <c r="HAU286" s="755"/>
      <c r="HAV286" s="755"/>
      <c r="HAW286" s="755"/>
      <c r="HAX286" s="755"/>
      <c r="HAY286" s="755"/>
      <c r="HAZ286" s="755"/>
      <c r="HBA286" s="755"/>
      <c r="HBB286" s="755"/>
      <c r="HBC286" s="755"/>
      <c r="HBD286" s="755"/>
      <c r="HBE286" s="755"/>
      <c r="HBF286" s="755"/>
      <c r="HBG286" s="755"/>
      <c r="HBH286" s="755"/>
      <c r="HBI286" s="755"/>
      <c r="HBJ286" s="755"/>
      <c r="HBK286" s="755"/>
      <c r="HBL286" s="755"/>
      <c r="HBM286" s="755"/>
      <c r="HBN286" s="755"/>
      <c r="HBO286" s="755"/>
      <c r="HBP286" s="755"/>
      <c r="HBQ286" s="755"/>
      <c r="HBR286" s="755"/>
      <c r="HBS286" s="755"/>
      <c r="HBT286" s="755"/>
      <c r="HBU286" s="755"/>
      <c r="HBV286" s="755"/>
      <c r="HBW286" s="755"/>
      <c r="HBX286" s="755"/>
      <c r="HBY286" s="755"/>
      <c r="HBZ286" s="755"/>
      <c r="HCA286" s="755"/>
      <c r="HCB286" s="755"/>
      <c r="HCC286" s="755"/>
      <c r="HCD286" s="755"/>
      <c r="HCE286" s="755"/>
      <c r="HCF286" s="755"/>
      <c r="HCG286" s="755"/>
      <c r="HCH286" s="755"/>
      <c r="HCI286" s="755"/>
      <c r="HCJ286" s="755"/>
      <c r="HCK286" s="755"/>
      <c r="HCL286" s="755"/>
      <c r="HCM286" s="755"/>
      <c r="HCN286" s="755"/>
      <c r="HCO286" s="755"/>
      <c r="HCP286" s="755"/>
      <c r="HCQ286" s="755"/>
      <c r="HCR286" s="755"/>
      <c r="HCS286" s="755"/>
      <c r="HCT286" s="755"/>
      <c r="HCU286" s="755"/>
      <c r="HCV286" s="755"/>
      <c r="HCW286" s="755"/>
      <c r="HCX286" s="755"/>
      <c r="HCY286" s="755"/>
      <c r="HCZ286" s="755"/>
      <c r="HDA286" s="755"/>
      <c r="HDB286" s="755"/>
      <c r="HDC286" s="755"/>
      <c r="HDD286" s="755"/>
      <c r="HDE286" s="755"/>
      <c r="HDF286" s="755"/>
      <c r="HDG286" s="755"/>
      <c r="HDH286" s="755"/>
      <c r="HDI286" s="755"/>
      <c r="HDJ286" s="755"/>
      <c r="HDK286" s="755"/>
      <c r="HDL286" s="755"/>
      <c r="HDM286" s="755"/>
      <c r="HDN286" s="755"/>
      <c r="HDO286" s="755"/>
      <c r="HDP286" s="755"/>
      <c r="HDQ286" s="755"/>
      <c r="HDR286" s="755"/>
      <c r="HDS286" s="755"/>
      <c r="HDT286" s="755"/>
      <c r="HDU286" s="755"/>
      <c r="HDV286" s="755"/>
      <c r="HDW286" s="755"/>
      <c r="HDX286" s="755"/>
      <c r="HDY286" s="755"/>
      <c r="HDZ286" s="755"/>
      <c r="HEA286" s="755"/>
      <c r="HEB286" s="755"/>
      <c r="HEC286" s="755"/>
      <c r="HED286" s="755"/>
      <c r="HEE286" s="755"/>
      <c r="HEF286" s="755"/>
      <c r="HEG286" s="755"/>
      <c r="HEH286" s="755"/>
      <c r="HEI286" s="755"/>
      <c r="HEJ286" s="755"/>
      <c r="HEK286" s="755"/>
      <c r="HEL286" s="755"/>
      <c r="HEM286" s="755"/>
      <c r="HEN286" s="755"/>
      <c r="HEO286" s="755"/>
      <c r="HEP286" s="755"/>
      <c r="HEQ286" s="755"/>
      <c r="HER286" s="755"/>
      <c r="HES286" s="755"/>
      <c r="HET286" s="755"/>
      <c r="HEU286" s="755"/>
      <c r="HEV286" s="755"/>
      <c r="HEW286" s="755"/>
      <c r="HEX286" s="755"/>
      <c r="HEY286" s="755"/>
      <c r="HEZ286" s="755"/>
      <c r="HFA286" s="755"/>
      <c r="HFB286" s="755"/>
      <c r="HFC286" s="755"/>
      <c r="HFD286" s="755"/>
      <c r="HFE286" s="755"/>
      <c r="HFF286" s="755"/>
      <c r="HFG286" s="755"/>
      <c r="HFH286" s="755"/>
      <c r="HFI286" s="755"/>
      <c r="HFJ286" s="755"/>
      <c r="HFK286" s="755"/>
      <c r="HFL286" s="755"/>
      <c r="HFM286" s="755"/>
      <c r="HFN286" s="755"/>
      <c r="HFO286" s="755"/>
      <c r="HFP286" s="755"/>
      <c r="HFQ286" s="755"/>
      <c r="HFR286" s="755"/>
      <c r="HFS286" s="755"/>
      <c r="HFT286" s="755"/>
      <c r="HFU286" s="755"/>
      <c r="HFV286" s="755"/>
      <c r="HFW286" s="755"/>
      <c r="HFX286" s="755"/>
      <c r="HFY286" s="755"/>
      <c r="HFZ286" s="755"/>
      <c r="HGA286" s="755"/>
      <c r="HGB286" s="755"/>
      <c r="HGC286" s="755"/>
      <c r="HGD286" s="755"/>
      <c r="HGE286" s="755"/>
      <c r="HGF286" s="755"/>
      <c r="HGG286" s="755"/>
      <c r="HGH286" s="755"/>
      <c r="HGI286" s="755"/>
      <c r="HGJ286" s="755"/>
      <c r="HGK286" s="755"/>
      <c r="HGL286" s="755"/>
      <c r="HGM286" s="755"/>
      <c r="HGN286" s="755"/>
      <c r="HGO286" s="755"/>
      <c r="HGP286" s="755"/>
      <c r="HGQ286" s="755"/>
      <c r="HGR286" s="755"/>
      <c r="HGS286" s="755"/>
      <c r="HGT286" s="755"/>
      <c r="HGU286" s="755"/>
      <c r="HGV286" s="755"/>
      <c r="HGW286" s="755"/>
      <c r="HGX286" s="755"/>
      <c r="HGY286" s="755"/>
      <c r="HGZ286" s="755"/>
      <c r="HHA286" s="755"/>
      <c r="HHB286" s="755"/>
      <c r="HHC286" s="755"/>
      <c r="HHD286" s="755"/>
      <c r="HHE286" s="755"/>
      <c r="HHF286" s="755"/>
      <c r="HHG286" s="755"/>
      <c r="HHH286" s="755"/>
      <c r="HHI286" s="755"/>
      <c r="HHJ286" s="755"/>
      <c r="HHK286" s="755"/>
      <c r="HHL286" s="755"/>
      <c r="HHM286" s="755"/>
      <c r="HHN286" s="755"/>
      <c r="HHO286" s="755"/>
      <c r="HHP286" s="755"/>
      <c r="HHQ286" s="755"/>
      <c r="HHR286" s="755"/>
      <c r="HHS286" s="755"/>
      <c r="HHT286" s="755"/>
      <c r="HHU286" s="755"/>
      <c r="HHV286" s="755"/>
      <c r="HHW286" s="755"/>
      <c r="HHX286" s="755"/>
      <c r="HHY286" s="755"/>
      <c r="HHZ286" s="755"/>
      <c r="HIA286" s="755"/>
      <c r="HIB286" s="755"/>
      <c r="HIC286" s="755"/>
      <c r="HID286" s="755"/>
      <c r="HIE286" s="755"/>
      <c r="HIF286" s="755"/>
      <c r="HIG286" s="755"/>
      <c r="HIH286" s="755"/>
      <c r="HII286" s="755"/>
      <c r="HIJ286" s="755"/>
      <c r="HIK286" s="755"/>
      <c r="HIL286" s="755"/>
      <c r="HIM286" s="755"/>
      <c r="HIN286" s="755"/>
      <c r="HIO286" s="755"/>
      <c r="HIP286" s="755"/>
      <c r="HIQ286" s="755"/>
      <c r="HIR286" s="755"/>
      <c r="HIS286" s="755"/>
      <c r="HIT286" s="755"/>
      <c r="HIU286" s="755"/>
      <c r="HIV286" s="755"/>
      <c r="HIW286" s="755"/>
      <c r="HIX286" s="755"/>
      <c r="HIY286" s="755"/>
      <c r="HIZ286" s="755"/>
      <c r="HJA286" s="755"/>
      <c r="HJB286" s="755"/>
      <c r="HJC286" s="755"/>
      <c r="HJD286" s="755"/>
      <c r="HJE286" s="755"/>
      <c r="HJF286" s="755"/>
      <c r="HJG286" s="755"/>
      <c r="HJH286" s="755"/>
      <c r="HJI286" s="755"/>
      <c r="HJJ286" s="755"/>
      <c r="HJK286" s="755"/>
      <c r="HJL286" s="755"/>
      <c r="HJM286" s="755"/>
      <c r="HJN286" s="755"/>
      <c r="HJO286" s="755"/>
      <c r="HJP286" s="755"/>
      <c r="HJQ286" s="755"/>
      <c r="HJR286" s="755"/>
      <c r="HJS286" s="755"/>
      <c r="HJT286" s="755"/>
      <c r="HJU286" s="755"/>
      <c r="HJV286" s="755"/>
      <c r="HJW286" s="755"/>
      <c r="HJX286" s="755"/>
      <c r="HJY286" s="755"/>
      <c r="HJZ286" s="755"/>
      <c r="HKA286" s="755"/>
      <c r="HKB286" s="755"/>
      <c r="HKC286" s="755"/>
      <c r="HKD286" s="755"/>
      <c r="HKE286" s="755"/>
      <c r="HKF286" s="755"/>
      <c r="HKG286" s="755"/>
      <c r="HKH286" s="755"/>
      <c r="HKI286" s="755"/>
      <c r="HKJ286" s="755"/>
      <c r="HKK286" s="755"/>
      <c r="HKL286" s="755"/>
      <c r="HKM286" s="755"/>
      <c r="HKN286" s="755"/>
      <c r="HKO286" s="755"/>
      <c r="HKP286" s="755"/>
      <c r="HKQ286" s="755"/>
      <c r="HKR286" s="755"/>
      <c r="HKS286" s="755"/>
      <c r="HKT286" s="755"/>
      <c r="HKU286" s="755"/>
      <c r="HKV286" s="755"/>
      <c r="HKW286" s="755"/>
      <c r="HKX286" s="755"/>
      <c r="HKY286" s="755"/>
      <c r="HKZ286" s="755"/>
      <c r="HLA286" s="755"/>
      <c r="HLB286" s="755"/>
      <c r="HLC286" s="755"/>
      <c r="HLD286" s="755"/>
      <c r="HLE286" s="755"/>
      <c r="HLF286" s="755"/>
      <c r="HLG286" s="755"/>
      <c r="HLH286" s="755"/>
      <c r="HLI286" s="755"/>
      <c r="HLJ286" s="755"/>
      <c r="HLK286" s="755"/>
      <c r="HLL286" s="755"/>
      <c r="HLM286" s="755"/>
      <c r="HLN286" s="755"/>
      <c r="HLO286" s="755"/>
      <c r="HLP286" s="755"/>
      <c r="HLQ286" s="755"/>
      <c r="HLR286" s="755"/>
      <c r="HLS286" s="755"/>
      <c r="HLT286" s="755"/>
      <c r="HLU286" s="755"/>
      <c r="HLV286" s="755"/>
      <c r="HLW286" s="755"/>
      <c r="HLX286" s="755"/>
      <c r="HLY286" s="755"/>
      <c r="HLZ286" s="755"/>
      <c r="HMA286" s="755"/>
      <c r="HMB286" s="755"/>
      <c r="HMC286" s="755"/>
      <c r="HMD286" s="755"/>
      <c r="HME286" s="755"/>
      <c r="HMF286" s="755"/>
      <c r="HMG286" s="755"/>
      <c r="HMH286" s="755"/>
      <c r="HMI286" s="755"/>
      <c r="HMJ286" s="755"/>
      <c r="HMK286" s="755"/>
      <c r="HML286" s="755"/>
      <c r="HMM286" s="755"/>
      <c r="HMN286" s="755"/>
      <c r="HMO286" s="755"/>
      <c r="HMP286" s="755"/>
      <c r="HMQ286" s="755"/>
      <c r="HMR286" s="755"/>
      <c r="HMS286" s="755"/>
      <c r="HMT286" s="755"/>
      <c r="HMU286" s="755"/>
      <c r="HMV286" s="755"/>
      <c r="HMW286" s="755"/>
      <c r="HMX286" s="755"/>
      <c r="HMY286" s="755"/>
      <c r="HMZ286" s="755"/>
      <c r="HNA286" s="755"/>
      <c r="HNB286" s="755"/>
      <c r="HNC286" s="755"/>
      <c r="HND286" s="755"/>
      <c r="HNE286" s="755"/>
      <c r="HNF286" s="755"/>
      <c r="HNG286" s="755"/>
      <c r="HNH286" s="755"/>
      <c r="HNI286" s="755"/>
      <c r="HNJ286" s="755"/>
      <c r="HNK286" s="755"/>
      <c r="HNL286" s="755"/>
      <c r="HNM286" s="755"/>
      <c r="HNN286" s="755"/>
      <c r="HNO286" s="755"/>
      <c r="HNP286" s="755"/>
      <c r="HNQ286" s="755"/>
      <c r="HNR286" s="755"/>
      <c r="HNS286" s="755"/>
      <c r="HNT286" s="755"/>
      <c r="HNU286" s="755"/>
      <c r="HNV286" s="755"/>
      <c r="HNW286" s="755"/>
      <c r="HNX286" s="755"/>
      <c r="HNY286" s="755"/>
      <c r="HNZ286" s="755"/>
      <c r="HOA286" s="755"/>
      <c r="HOB286" s="755"/>
      <c r="HOC286" s="755"/>
      <c r="HOD286" s="755"/>
      <c r="HOE286" s="755"/>
      <c r="HOF286" s="755"/>
      <c r="HOG286" s="755"/>
      <c r="HOH286" s="755"/>
      <c r="HOI286" s="755"/>
      <c r="HOJ286" s="755"/>
      <c r="HOK286" s="755"/>
      <c r="HOL286" s="755"/>
      <c r="HOM286" s="755"/>
      <c r="HON286" s="755"/>
      <c r="HOO286" s="755"/>
      <c r="HOP286" s="755"/>
      <c r="HOQ286" s="755"/>
      <c r="HOR286" s="755"/>
      <c r="HOS286" s="755"/>
      <c r="HOT286" s="755"/>
      <c r="HOU286" s="755"/>
      <c r="HOV286" s="755"/>
      <c r="HOW286" s="755"/>
      <c r="HOX286" s="755"/>
      <c r="HOY286" s="755"/>
      <c r="HOZ286" s="755"/>
      <c r="HPA286" s="755"/>
      <c r="HPB286" s="755"/>
      <c r="HPC286" s="755"/>
      <c r="HPD286" s="755"/>
      <c r="HPE286" s="755"/>
      <c r="HPF286" s="755"/>
      <c r="HPG286" s="755"/>
      <c r="HPH286" s="755"/>
      <c r="HPI286" s="755"/>
      <c r="HPJ286" s="755"/>
      <c r="HPK286" s="755"/>
      <c r="HPL286" s="755"/>
      <c r="HPM286" s="755"/>
      <c r="HPN286" s="755"/>
      <c r="HPO286" s="755"/>
      <c r="HPP286" s="755"/>
      <c r="HPQ286" s="755"/>
      <c r="HPR286" s="755"/>
      <c r="HPS286" s="755"/>
      <c r="HPT286" s="755"/>
      <c r="HPU286" s="755"/>
      <c r="HPV286" s="755"/>
      <c r="HPW286" s="755"/>
      <c r="HPX286" s="755"/>
      <c r="HPY286" s="755"/>
      <c r="HPZ286" s="755"/>
      <c r="HQA286" s="755"/>
      <c r="HQB286" s="755"/>
      <c r="HQC286" s="755"/>
      <c r="HQD286" s="755"/>
      <c r="HQE286" s="755"/>
      <c r="HQF286" s="755"/>
      <c r="HQG286" s="755"/>
      <c r="HQH286" s="755"/>
      <c r="HQI286" s="755"/>
      <c r="HQJ286" s="755"/>
      <c r="HQK286" s="755"/>
      <c r="HQL286" s="755"/>
      <c r="HQM286" s="755"/>
      <c r="HQN286" s="755"/>
      <c r="HQO286" s="755"/>
      <c r="HQP286" s="755"/>
      <c r="HQQ286" s="755"/>
      <c r="HQR286" s="755"/>
      <c r="HQS286" s="755"/>
      <c r="HQT286" s="755"/>
      <c r="HQU286" s="755"/>
      <c r="HQV286" s="755"/>
      <c r="HQW286" s="755"/>
      <c r="HQX286" s="755"/>
      <c r="HQY286" s="755"/>
      <c r="HQZ286" s="755"/>
      <c r="HRA286" s="755"/>
      <c r="HRB286" s="755"/>
      <c r="HRC286" s="755"/>
      <c r="HRD286" s="755"/>
      <c r="HRE286" s="755"/>
      <c r="HRF286" s="755"/>
      <c r="HRG286" s="755"/>
      <c r="HRH286" s="755"/>
      <c r="HRI286" s="755"/>
      <c r="HRJ286" s="755"/>
      <c r="HRK286" s="755"/>
      <c r="HRL286" s="755"/>
      <c r="HRM286" s="755"/>
      <c r="HRN286" s="755"/>
      <c r="HRO286" s="755"/>
      <c r="HRP286" s="755"/>
      <c r="HRQ286" s="755"/>
      <c r="HRR286" s="755"/>
      <c r="HRS286" s="755"/>
      <c r="HRT286" s="755"/>
      <c r="HRU286" s="755"/>
      <c r="HRV286" s="755"/>
      <c r="HRW286" s="755"/>
      <c r="HRX286" s="755"/>
      <c r="HRY286" s="755"/>
      <c r="HRZ286" s="755"/>
      <c r="HSA286" s="755"/>
      <c r="HSB286" s="755"/>
      <c r="HSC286" s="755"/>
      <c r="HSD286" s="755"/>
      <c r="HSE286" s="755"/>
      <c r="HSF286" s="755"/>
      <c r="HSG286" s="755"/>
      <c r="HSH286" s="755"/>
      <c r="HSI286" s="755"/>
      <c r="HSJ286" s="755"/>
      <c r="HSK286" s="755"/>
      <c r="HSL286" s="755"/>
      <c r="HSM286" s="755"/>
      <c r="HSN286" s="755"/>
      <c r="HSO286" s="755"/>
      <c r="HSP286" s="755"/>
      <c r="HSQ286" s="755"/>
      <c r="HSR286" s="755"/>
      <c r="HSS286" s="755"/>
      <c r="HST286" s="755"/>
      <c r="HSU286" s="755"/>
      <c r="HSV286" s="755"/>
      <c r="HSW286" s="755"/>
      <c r="HSX286" s="755"/>
      <c r="HSY286" s="755"/>
      <c r="HSZ286" s="755"/>
      <c r="HTA286" s="755"/>
      <c r="HTB286" s="755"/>
      <c r="HTC286" s="755"/>
      <c r="HTD286" s="755"/>
      <c r="HTE286" s="755"/>
      <c r="HTF286" s="755"/>
      <c r="HTG286" s="755"/>
      <c r="HTH286" s="755"/>
      <c r="HTI286" s="755"/>
      <c r="HTJ286" s="755"/>
      <c r="HTK286" s="755"/>
      <c r="HTL286" s="755"/>
      <c r="HTM286" s="755"/>
      <c r="HTN286" s="755"/>
      <c r="HTO286" s="755"/>
      <c r="HTP286" s="755"/>
      <c r="HTQ286" s="755"/>
      <c r="HTR286" s="755"/>
      <c r="HTS286" s="755"/>
      <c r="HTT286" s="755"/>
      <c r="HTU286" s="755"/>
      <c r="HTV286" s="755"/>
      <c r="HTW286" s="755"/>
      <c r="HTX286" s="755"/>
      <c r="HTY286" s="755"/>
      <c r="HTZ286" s="755"/>
      <c r="HUA286" s="755"/>
      <c r="HUB286" s="755"/>
      <c r="HUC286" s="755"/>
      <c r="HUD286" s="755"/>
      <c r="HUE286" s="755"/>
      <c r="HUF286" s="755"/>
      <c r="HUG286" s="755"/>
      <c r="HUH286" s="755"/>
      <c r="HUI286" s="755"/>
      <c r="HUJ286" s="755"/>
      <c r="HUK286" s="755"/>
      <c r="HUL286" s="755"/>
      <c r="HUM286" s="755"/>
      <c r="HUN286" s="755"/>
      <c r="HUO286" s="755"/>
      <c r="HUP286" s="755"/>
      <c r="HUQ286" s="755"/>
      <c r="HUR286" s="755"/>
      <c r="HUS286" s="755"/>
      <c r="HUT286" s="755"/>
      <c r="HUU286" s="755"/>
      <c r="HUV286" s="755"/>
      <c r="HUW286" s="755"/>
      <c r="HUX286" s="755"/>
      <c r="HUY286" s="755"/>
      <c r="HUZ286" s="755"/>
      <c r="HVA286" s="755"/>
      <c r="HVB286" s="755"/>
      <c r="HVC286" s="755"/>
      <c r="HVD286" s="755"/>
      <c r="HVE286" s="755"/>
      <c r="HVF286" s="755"/>
      <c r="HVG286" s="755"/>
      <c r="HVH286" s="755"/>
      <c r="HVI286" s="755"/>
      <c r="HVJ286" s="755"/>
      <c r="HVK286" s="755"/>
      <c r="HVL286" s="755"/>
      <c r="HVM286" s="755"/>
      <c r="HVN286" s="755"/>
      <c r="HVO286" s="755"/>
      <c r="HVP286" s="755"/>
      <c r="HVQ286" s="755"/>
      <c r="HVR286" s="755"/>
      <c r="HVS286" s="755"/>
      <c r="HVT286" s="755"/>
      <c r="HVU286" s="755"/>
      <c r="HVV286" s="755"/>
      <c r="HVW286" s="755"/>
      <c r="HVX286" s="755"/>
      <c r="HVY286" s="755"/>
      <c r="HVZ286" s="755"/>
      <c r="HWA286" s="755"/>
      <c r="HWB286" s="755"/>
      <c r="HWC286" s="755"/>
      <c r="HWD286" s="755"/>
      <c r="HWE286" s="755"/>
      <c r="HWF286" s="755"/>
      <c r="HWG286" s="755"/>
      <c r="HWH286" s="755"/>
      <c r="HWI286" s="755"/>
      <c r="HWJ286" s="755"/>
      <c r="HWK286" s="755"/>
      <c r="HWL286" s="755"/>
      <c r="HWM286" s="755"/>
      <c r="HWN286" s="755"/>
      <c r="HWO286" s="755"/>
      <c r="HWP286" s="755"/>
      <c r="HWQ286" s="755"/>
      <c r="HWR286" s="755"/>
      <c r="HWS286" s="755"/>
      <c r="HWT286" s="755"/>
      <c r="HWU286" s="755"/>
      <c r="HWV286" s="755"/>
      <c r="HWW286" s="755"/>
      <c r="HWX286" s="755"/>
      <c r="HWY286" s="755"/>
      <c r="HWZ286" s="755"/>
      <c r="HXA286" s="755"/>
      <c r="HXB286" s="755"/>
      <c r="HXC286" s="755"/>
      <c r="HXD286" s="755"/>
      <c r="HXE286" s="755"/>
      <c r="HXF286" s="755"/>
      <c r="HXG286" s="755"/>
      <c r="HXH286" s="755"/>
      <c r="HXI286" s="755"/>
      <c r="HXJ286" s="755"/>
      <c r="HXK286" s="755"/>
      <c r="HXL286" s="755"/>
      <c r="HXM286" s="755"/>
      <c r="HXN286" s="755"/>
      <c r="HXO286" s="755"/>
      <c r="HXP286" s="755"/>
      <c r="HXQ286" s="755"/>
      <c r="HXR286" s="755"/>
      <c r="HXS286" s="755"/>
      <c r="HXT286" s="755"/>
      <c r="HXU286" s="755"/>
      <c r="HXV286" s="755"/>
      <c r="HXW286" s="755"/>
      <c r="HXX286" s="755"/>
      <c r="HXY286" s="755"/>
      <c r="HXZ286" s="755"/>
      <c r="HYA286" s="755"/>
      <c r="HYB286" s="755"/>
      <c r="HYC286" s="755"/>
      <c r="HYD286" s="755"/>
      <c r="HYE286" s="755"/>
      <c r="HYF286" s="755"/>
      <c r="HYG286" s="755"/>
      <c r="HYH286" s="755"/>
      <c r="HYI286" s="755"/>
      <c r="HYJ286" s="755"/>
      <c r="HYK286" s="755"/>
      <c r="HYL286" s="755"/>
      <c r="HYM286" s="755"/>
      <c r="HYN286" s="755"/>
      <c r="HYO286" s="755"/>
      <c r="HYP286" s="755"/>
      <c r="HYQ286" s="755"/>
      <c r="HYR286" s="755"/>
      <c r="HYS286" s="755"/>
      <c r="HYT286" s="755"/>
      <c r="HYU286" s="755"/>
      <c r="HYV286" s="755"/>
      <c r="HYW286" s="755"/>
      <c r="HYX286" s="755"/>
      <c r="HYY286" s="755"/>
      <c r="HYZ286" s="755"/>
      <c r="HZA286" s="755"/>
      <c r="HZB286" s="755"/>
      <c r="HZC286" s="755"/>
      <c r="HZD286" s="755"/>
      <c r="HZE286" s="755"/>
      <c r="HZF286" s="755"/>
      <c r="HZG286" s="755"/>
      <c r="HZH286" s="755"/>
      <c r="HZI286" s="755"/>
      <c r="HZJ286" s="755"/>
      <c r="HZK286" s="755"/>
      <c r="HZL286" s="755"/>
      <c r="HZM286" s="755"/>
      <c r="HZN286" s="755"/>
      <c r="HZO286" s="755"/>
      <c r="HZP286" s="755"/>
      <c r="HZQ286" s="755"/>
      <c r="HZR286" s="755"/>
      <c r="HZS286" s="755"/>
      <c r="HZT286" s="755"/>
      <c r="HZU286" s="755"/>
      <c r="HZV286" s="755"/>
      <c r="HZW286" s="755"/>
      <c r="HZX286" s="755"/>
      <c r="HZY286" s="755"/>
      <c r="HZZ286" s="755"/>
      <c r="IAA286" s="755"/>
      <c r="IAB286" s="755"/>
      <c r="IAC286" s="755"/>
      <c r="IAD286" s="755"/>
      <c r="IAE286" s="755"/>
      <c r="IAF286" s="755"/>
      <c r="IAG286" s="755"/>
      <c r="IAH286" s="755"/>
      <c r="IAI286" s="755"/>
      <c r="IAJ286" s="755"/>
      <c r="IAK286" s="755"/>
      <c r="IAL286" s="755"/>
      <c r="IAM286" s="755"/>
      <c r="IAN286" s="755"/>
      <c r="IAO286" s="755"/>
      <c r="IAP286" s="755"/>
      <c r="IAQ286" s="755"/>
      <c r="IAR286" s="755"/>
      <c r="IAS286" s="755"/>
      <c r="IAT286" s="755"/>
      <c r="IAU286" s="755"/>
      <c r="IAV286" s="755"/>
      <c r="IAW286" s="755"/>
      <c r="IAX286" s="755"/>
      <c r="IAY286" s="755"/>
      <c r="IAZ286" s="755"/>
      <c r="IBA286" s="755"/>
      <c r="IBB286" s="755"/>
      <c r="IBC286" s="755"/>
      <c r="IBD286" s="755"/>
      <c r="IBE286" s="755"/>
      <c r="IBF286" s="755"/>
      <c r="IBG286" s="755"/>
      <c r="IBH286" s="755"/>
      <c r="IBI286" s="755"/>
      <c r="IBJ286" s="755"/>
      <c r="IBK286" s="755"/>
      <c r="IBL286" s="755"/>
      <c r="IBM286" s="755"/>
      <c r="IBN286" s="755"/>
      <c r="IBO286" s="755"/>
      <c r="IBP286" s="755"/>
      <c r="IBQ286" s="755"/>
      <c r="IBR286" s="755"/>
      <c r="IBS286" s="755"/>
      <c r="IBT286" s="755"/>
      <c r="IBU286" s="755"/>
      <c r="IBV286" s="755"/>
      <c r="IBW286" s="755"/>
      <c r="IBX286" s="755"/>
      <c r="IBY286" s="755"/>
      <c r="IBZ286" s="755"/>
      <c r="ICA286" s="755"/>
      <c r="ICB286" s="755"/>
      <c r="ICC286" s="755"/>
      <c r="ICD286" s="755"/>
      <c r="ICE286" s="755"/>
      <c r="ICF286" s="755"/>
      <c r="ICG286" s="755"/>
      <c r="ICH286" s="755"/>
      <c r="ICI286" s="755"/>
      <c r="ICJ286" s="755"/>
      <c r="ICK286" s="755"/>
      <c r="ICL286" s="755"/>
      <c r="ICM286" s="755"/>
      <c r="ICN286" s="755"/>
      <c r="ICO286" s="755"/>
      <c r="ICP286" s="755"/>
      <c r="ICQ286" s="755"/>
      <c r="ICR286" s="755"/>
      <c r="ICS286" s="755"/>
      <c r="ICT286" s="755"/>
      <c r="ICU286" s="755"/>
      <c r="ICV286" s="755"/>
      <c r="ICW286" s="755"/>
      <c r="ICX286" s="755"/>
      <c r="ICY286" s="755"/>
      <c r="ICZ286" s="755"/>
      <c r="IDA286" s="755"/>
      <c r="IDB286" s="755"/>
      <c r="IDC286" s="755"/>
      <c r="IDD286" s="755"/>
      <c r="IDE286" s="755"/>
      <c r="IDF286" s="755"/>
      <c r="IDG286" s="755"/>
      <c r="IDH286" s="755"/>
      <c r="IDI286" s="755"/>
      <c r="IDJ286" s="755"/>
      <c r="IDK286" s="755"/>
      <c r="IDL286" s="755"/>
      <c r="IDM286" s="755"/>
      <c r="IDN286" s="755"/>
      <c r="IDO286" s="755"/>
      <c r="IDP286" s="755"/>
      <c r="IDQ286" s="755"/>
      <c r="IDR286" s="755"/>
      <c r="IDS286" s="755"/>
      <c r="IDT286" s="755"/>
      <c r="IDU286" s="755"/>
      <c r="IDV286" s="755"/>
      <c r="IDW286" s="755"/>
      <c r="IDX286" s="755"/>
      <c r="IDY286" s="755"/>
      <c r="IDZ286" s="755"/>
      <c r="IEA286" s="755"/>
      <c r="IEB286" s="755"/>
      <c r="IEC286" s="755"/>
      <c r="IED286" s="755"/>
      <c r="IEE286" s="755"/>
      <c r="IEF286" s="755"/>
      <c r="IEG286" s="755"/>
      <c r="IEH286" s="755"/>
      <c r="IEI286" s="755"/>
      <c r="IEJ286" s="755"/>
      <c r="IEK286" s="755"/>
      <c r="IEL286" s="755"/>
      <c r="IEM286" s="755"/>
      <c r="IEN286" s="755"/>
      <c r="IEO286" s="755"/>
      <c r="IEP286" s="755"/>
      <c r="IEQ286" s="755"/>
      <c r="IER286" s="755"/>
      <c r="IES286" s="755"/>
      <c r="IET286" s="755"/>
      <c r="IEU286" s="755"/>
      <c r="IEV286" s="755"/>
      <c r="IEW286" s="755"/>
      <c r="IEX286" s="755"/>
      <c r="IEY286" s="755"/>
      <c r="IEZ286" s="755"/>
      <c r="IFA286" s="755"/>
      <c r="IFB286" s="755"/>
      <c r="IFC286" s="755"/>
      <c r="IFD286" s="755"/>
      <c r="IFE286" s="755"/>
      <c r="IFF286" s="755"/>
      <c r="IFG286" s="755"/>
      <c r="IFH286" s="755"/>
      <c r="IFI286" s="755"/>
      <c r="IFJ286" s="755"/>
      <c r="IFK286" s="755"/>
      <c r="IFL286" s="755"/>
      <c r="IFM286" s="755"/>
      <c r="IFN286" s="755"/>
      <c r="IFO286" s="755"/>
      <c r="IFP286" s="755"/>
      <c r="IFQ286" s="755"/>
      <c r="IFR286" s="755"/>
      <c r="IFS286" s="755"/>
      <c r="IFT286" s="755"/>
      <c r="IFU286" s="755"/>
      <c r="IFV286" s="755"/>
      <c r="IFW286" s="755"/>
      <c r="IFX286" s="755"/>
      <c r="IFY286" s="755"/>
      <c r="IFZ286" s="755"/>
      <c r="IGA286" s="755"/>
      <c r="IGB286" s="755"/>
      <c r="IGC286" s="755"/>
      <c r="IGD286" s="755"/>
      <c r="IGE286" s="755"/>
      <c r="IGF286" s="755"/>
      <c r="IGG286" s="755"/>
      <c r="IGH286" s="755"/>
      <c r="IGI286" s="755"/>
      <c r="IGJ286" s="755"/>
      <c r="IGK286" s="755"/>
      <c r="IGL286" s="755"/>
      <c r="IGM286" s="755"/>
      <c r="IGN286" s="755"/>
      <c r="IGO286" s="755"/>
      <c r="IGP286" s="755"/>
      <c r="IGQ286" s="755"/>
      <c r="IGR286" s="755"/>
      <c r="IGS286" s="755"/>
      <c r="IGT286" s="755"/>
      <c r="IGU286" s="755"/>
      <c r="IGV286" s="755"/>
      <c r="IGW286" s="755"/>
      <c r="IGX286" s="755"/>
      <c r="IGY286" s="755"/>
      <c r="IGZ286" s="755"/>
      <c r="IHA286" s="755"/>
      <c r="IHB286" s="755"/>
      <c r="IHC286" s="755"/>
      <c r="IHD286" s="755"/>
      <c r="IHE286" s="755"/>
      <c r="IHF286" s="755"/>
      <c r="IHG286" s="755"/>
      <c r="IHH286" s="755"/>
      <c r="IHI286" s="755"/>
      <c r="IHJ286" s="755"/>
      <c r="IHK286" s="755"/>
      <c r="IHL286" s="755"/>
      <c r="IHM286" s="755"/>
      <c r="IHN286" s="755"/>
      <c r="IHO286" s="755"/>
      <c r="IHP286" s="755"/>
      <c r="IHQ286" s="755"/>
      <c r="IHR286" s="755"/>
      <c r="IHS286" s="755"/>
      <c r="IHT286" s="755"/>
      <c r="IHU286" s="755"/>
      <c r="IHV286" s="755"/>
      <c r="IHW286" s="755"/>
      <c r="IHX286" s="755"/>
      <c r="IHY286" s="755"/>
      <c r="IHZ286" s="755"/>
      <c r="IIA286" s="755"/>
      <c r="IIB286" s="755"/>
      <c r="IIC286" s="755"/>
      <c r="IID286" s="755"/>
      <c r="IIE286" s="755"/>
      <c r="IIF286" s="755"/>
      <c r="IIG286" s="755"/>
      <c r="IIH286" s="755"/>
      <c r="III286" s="755"/>
      <c r="IIJ286" s="755"/>
      <c r="IIK286" s="755"/>
      <c r="IIL286" s="755"/>
      <c r="IIM286" s="755"/>
      <c r="IIN286" s="755"/>
      <c r="IIO286" s="755"/>
      <c r="IIP286" s="755"/>
      <c r="IIQ286" s="755"/>
      <c r="IIR286" s="755"/>
      <c r="IIS286" s="755"/>
      <c r="IIT286" s="755"/>
      <c r="IIU286" s="755"/>
      <c r="IIV286" s="755"/>
      <c r="IIW286" s="755"/>
      <c r="IIX286" s="755"/>
      <c r="IIY286" s="755"/>
      <c r="IIZ286" s="755"/>
      <c r="IJA286" s="755"/>
      <c r="IJB286" s="755"/>
      <c r="IJC286" s="755"/>
      <c r="IJD286" s="755"/>
      <c r="IJE286" s="755"/>
      <c r="IJF286" s="755"/>
      <c r="IJG286" s="755"/>
      <c r="IJH286" s="755"/>
      <c r="IJI286" s="755"/>
      <c r="IJJ286" s="755"/>
      <c r="IJK286" s="755"/>
      <c r="IJL286" s="755"/>
      <c r="IJM286" s="755"/>
      <c r="IJN286" s="755"/>
      <c r="IJO286" s="755"/>
      <c r="IJP286" s="755"/>
      <c r="IJQ286" s="755"/>
      <c r="IJR286" s="755"/>
      <c r="IJS286" s="755"/>
      <c r="IJT286" s="755"/>
      <c r="IJU286" s="755"/>
      <c r="IJV286" s="755"/>
      <c r="IJW286" s="755"/>
      <c r="IJX286" s="755"/>
      <c r="IJY286" s="755"/>
      <c r="IJZ286" s="755"/>
      <c r="IKA286" s="755"/>
      <c r="IKB286" s="755"/>
      <c r="IKC286" s="755"/>
      <c r="IKD286" s="755"/>
      <c r="IKE286" s="755"/>
      <c r="IKF286" s="755"/>
      <c r="IKG286" s="755"/>
      <c r="IKH286" s="755"/>
      <c r="IKI286" s="755"/>
      <c r="IKJ286" s="755"/>
      <c r="IKK286" s="755"/>
      <c r="IKL286" s="755"/>
      <c r="IKM286" s="755"/>
      <c r="IKN286" s="755"/>
      <c r="IKO286" s="755"/>
      <c r="IKP286" s="755"/>
      <c r="IKQ286" s="755"/>
      <c r="IKR286" s="755"/>
      <c r="IKS286" s="755"/>
      <c r="IKT286" s="755"/>
      <c r="IKU286" s="755"/>
      <c r="IKV286" s="755"/>
      <c r="IKW286" s="755"/>
      <c r="IKX286" s="755"/>
      <c r="IKY286" s="755"/>
      <c r="IKZ286" s="755"/>
      <c r="ILA286" s="755"/>
      <c r="ILB286" s="755"/>
      <c r="ILC286" s="755"/>
      <c r="ILD286" s="755"/>
      <c r="ILE286" s="755"/>
      <c r="ILF286" s="755"/>
      <c r="ILG286" s="755"/>
      <c r="ILH286" s="755"/>
      <c r="ILI286" s="755"/>
      <c r="ILJ286" s="755"/>
      <c r="ILK286" s="755"/>
      <c r="ILL286" s="755"/>
      <c r="ILM286" s="755"/>
      <c r="ILN286" s="755"/>
      <c r="ILO286" s="755"/>
      <c r="ILP286" s="755"/>
      <c r="ILQ286" s="755"/>
      <c r="ILR286" s="755"/>
      <c r="ILS286" s="755"/>
      <c r="ILT286" s="755"/>
      <c r="ILU286" s="755"/>
      <c r="ILV286" s="755"/>
      <c r="ILW286" s="755"/>
      <c r="ILX286" s="755"/>
      <c r="ILY286" s="755"/>
      <c r="ILZ286" s="755"/>
      <c r="IMA286" s="755"/>
      <c r="IMB286" s="755"/>
      <c r="IMC286" s="755"/>
      <c r="IMD286" s="755"/>
      <c r="IME286" s="755"/>
      <c r="IMF286" s="755"/>
      <c r="IMG286" s="755"/>
      <c r="IMH286" s="755"/>
      <c r="IMI286" s="755"/>
      <c r="IMJ286" s="755"/>
      <c r="IMK286" s="755"/>
      <c r="IML286" s="755"/>
      <c r="IMM286" s="755"/>
      <c r="IMN286" s="755"/>
      <c r="IMO286" s="755"/>
      <c r="IMP286" s="755"/>
      <c r="IMQ286" s="755"/>
      <c r="IMR286" s="755"/>
      <c r="IMS286" s="755"/>
      <c r="IMT286" s="755"/>
      <c r="IMU286" s="755"/>
      <c r="IMV286" s="755"/>
      <c r="IMW286" s="755"/>
      <c r="IMX286" s="755"/>
      <c r="IMY286" s="755"/>
      <c r="IMZ286" s="755"/>
      <c r="INA286" s="755"/>
      <c r="INB286" s="755"/>
      <c r="INC286" s="755"/>
      <c r="IND286" s="755"/>
      <c r="INE286" s="755"/>
      <c r="INF286" s="755"/>
      <c r="ING286" s="755"/>
      <c r="INH286" s="755"/>
      <c r="INI286" s="755"/>
      <c r="INJ286" s="755"/>
      <c r="INK286" s="755"/>
      <c r="INL286" s="755"/>
      <c r="INM286" s="755"/>
      <c r="INN286" s="755"/>
      <c r="INO286" s="755"/>
      <c r="INP286" s="755"/>
      <c r="INQ286" s="755"/>
      <c r="INR286" s="755"/>
      <c r="INS286" s="755"/>
      <c r="INT286" s="755"/>
      <c r="INU286" s="755"/>
      <c r="INV286" s="755"/>
      <c r="INW286" s="755"/>
      <c r="INX286" s="755"/>
      <c r="INY286" s="755"/>
      <c r="INZ286" s="755"/>
      <c r="IOA286" s="755"/>
      <c r="IOB286" s="755"/>
      <c r="IOC286" s="755"/>
      <c r="IOD286" s="755"/>
      <c r="IOE286" s="755"/>
      <c r="IOF286" s="755"/>
      <c r="IOG286" s="755"/>
      <c r="IOH286" s="755"/>
      <c r="IOI286" s="755"/>
      <c r="IOJ286" s="755"/>
      <c r="IOK286" s="755"/>
      <c r="IOL286" s="755"/>
      <c r="IOM286" s="755"/>
      <c r="ION286" s="755"/>
      <c r="IOO286" s="755"/>
      <c r="IOP286" s="755"/>
      <c r="IOQ286" s="755"/>
      <c r="IOR286" s="755"/>
      <c r="IOS286" s="755"/>
      <c r="IOT286" s="755"/>
      <c r="IOU286" s="755"/>
      <c r="IOV286" s="755"/>
      <c r="IOW286" s="755"/>
      <c r="IOX286" s="755"/>
      <c r="IOY286" s="755"/>
      <c r="IOZ286" s="755"/>
      <c r="IPA286" s="755"/>
      <c r="IPB286" s="755"/>
      <c r="IPC286" s="755"/>
      <c r="IPD286" s="755"/>
      <c r="IPE286" s="755"/>
      <c r="IPF286" s="755"/>
      <c r="IPG286" s="755"/>
      <c r="IPH286" s="755"/>
      <c r="IPI286" s="755"/>
      <c r="IPJ286" s="755"/>
      <c r="IPK286" s="755"/>
      <c r="IPL286" s="755"/>
      <c r="IPM286" s="755"/>
      <c r="IPN286" s="755"/>
      <c r="IPO286" s="755"/>
      <c r="IPP286" s="755"/>
      <c r="IPQ286" s="755"/>
      <c r="IPR286" s="755"/>
      <c r="IPS286" s="755"/>
      <c r="IPT286" s="755"/>
      <c r="IPU286" s="755"/>
      <c r="IPV286" s="755"/>
      <c r="IPW286" s="755"/>
      <c r="IPX286" s="755"/>
      <c r="IPY286" s="755"/>
      <c r="IPZ286" s="755"/>
      <c r="IQA286" s="755"/>
      <c r="IQB286" s="755"/>
      <c r="IQC286" s="755"/>
      <c r="IQD286" s="755"/>
      <c r="IQE286" s="755"/>
      <c r="IQF286" s="755"/>
      <c r="IQG286" s="755"/>
      <c r="IQH286" s="755"/>
      <c r="IQI286" s="755"/>
      <c r="IQJ286" s="755"/>
      <c r="IQK286" s="755"/>
      <c r="IQL286" s="755"/>
      <c r="IQM286" s="755"/>
      <c r="IQN286" s="755"/>
      <c r="IQO286" s="755"/>
      <c r="IQP286" s="755"/>
      <c r="IQQ286" s="755"/>
      <c r="IQR286" s="755"/>
      <c r="IQS286" s="755"/>
      <c r="IQT286" s="755"/>
      <c r="IQU286" s="755"/>
      <c r="IQV286" s="755"/>
      <c r="IQW286" s="755"/>
      <c r="IQX286" s="755"/>
      <c r="IQY286" s="755"/>
      <c r="IQZ286" s="755"/>
      <c r="IRA286" s="755"/>
      <c r="IRB286" s="755"/>
      <c r="IRC286" s="755"/>
      <c r="IRD286" s="755"/>
      <c r="IRE286" s="755"/>
      <c r="IRF286" s="755"/>
      <c r="IRG286" s="755"/>
      <c r="IRH286" s="755"/>
      <c r="IRI286" s="755"/>
      <c r="IRJ286" s="755"/>
      <c r="IRK286" s="755"/>
      <c r="IRL286" s="755"/>
      <c r="IRM286" s="755"/>
      <c r="IRN286" s="755"/>
      <c r="IRO286" s="755"/>
      <c r="IRP286" s="755"/>
      <c r="IRQ286" s="755"/>
      <c r="IRR286" s="755"/>
      <c r="IRS286" s="755"/>
      <c r="IRT286" s="755"/>
      <c r="IRU286" s="755"/>
      <c r="IRV286" s="755"/>
      <c r="IRW286" s="755"/>
      <c r="IRX286" s="755"/>
      <c r="IRY286" s="755"/>
      <c r="IRZ286" s="755"/>
      <c r="ISA286" s="755"/>
      <c r="ISB286" s="755"/>
      <c r="ISC286" s="755"/>
      <c r="ISD286" s="755"/>
      <c r="ISE286" s="755"/>
      <c r="ISF286" s="755"/>
      <c r="ISG286" s="755"/>
      <c r="ISH286" s="755"/>
      <c r="ISI286" s="755"/>
      <c r="ISJ286" s="755"/>
      <c r="ISK286" s="755"/>
      <c r="ISL286" s="755"/>
      <c r="ISM286" s="755"/>
      <c r="ISN286" s="755"/>
      <c r="ISO286" s="755"/>
      <c r="ISP286" s="755"/>
      <c r="ISQ286" s="755"/>
      <c r="ISR286" s="755"/>
      <c r="ISS286" s="755"/>
      <c r="IST286" s="755"/>
      <c r="ISU286" s="755"/>
      <c r="ISV286" s="755"/>
      <c r="ISW286" s="755"/>
      <c r="ISX286" s="755"/>
      <c r="ISY286" s="755"/>
      <c r="ISZ286" s="755"/>
      <c r="ITA286" s="755"/>
      <c r="ITB286" s="755"/>
      <c r="ITC286" s="755"/>
      <c r="ITD286" s="755"/>
      <c r="ITE286" s="755"/>
      <c r="ITF286" s="755"/>
      <c r="ITG286" s="755"/>
      <c r="ITH286" s="755"/>
      <c r="ITI286" s="755"/>
      <c r="ITJ286" s="755"/>
      <c r="ITK286" s="755"/>
      <c r="ITL286" s="755"/>
      <c r="ITM286" s="755"/>
      <c r="ITN286" s="755"/>
      <c r="ITO286" s="755"/>
      <c r="ITP286" s="755"/>
      <c r="ITQ286" s="755"/>
      <c r="ITR286" s="755"/>
      <c r="ITS286" s="755"/>
      <c r="ITT286" s="755"/>
      <c r="ITU286" s="755"/>
      <c r="ITV286" s="755"/>
      <c r="ITW286" s="755"/>
      <c r="ITX286" s="755"/>
      <c r="ITY286" s="755"/>
      <c r="ITZ286" s="755"/>
      <c r="IUA286" s="755"/>
      <c r="IUB286" s="755"/>
      <c r="IUC286" s="755"/>
      <c r="IUD286" s="755"/>
      <c r="IUE286" s="755"/>
      <c r="IUF286" s="755"/>
      <c r="IUG286" s="755"/>
      <c r="IUH286" s="755"/>
      <c r="IUI286" s="755"/>
      <c r="IUJ286" s="755"/>
      <c r="IUK286" s="755"/>
      <c r="IUL286" s="755"/>
      <c r="IUM286" s="755"/>
      <c r="IUN286" s="755"/>
      <c r="IUO286" s="755"/>
      <c r="IUP286" s="755"/>
      <c r="IUQ286" s="755"/>
      <c r="IUR286" s="755"/>
      <c r="IUS286" s="755"/>
      <c r="IUT286" s="755"/>
      <c r="IUU286" s="755"/>
      <c r="IUV286" s="755"/>
      <c r="IUW286" s="755"/>
      <c r="IUX286" s="755"/>
      <c r="IUY286" s="755"/>
      <c r="IUZ286" s="755"/>
      <c r="IVA286" s="755"/>
      <c r="IVB286" s="755"/>
      <c r="IVC286" s="755"/>
      <c r="IVD286" s="755"/>
      <c r="IVE286" s="755"/>
      <c r="IVF286" s="755"/>
      <c r="IVG286" s="755"/>
      <c r="IVH286" s="755"/>
      <c r="IVI286" s="755"/>
      <c r="IVJ286" s="755"/>
      <c r="IVK286" s="755"/>
      <c r="IVL286" s="755"/>
      <c r="IVM286" s="755"/>
      <c r="IVN286" s="755"/>
      <c r="IVO286" s="755"/>
      <c r="IVP286" s="755"/>
      <c r="IVQ286" s="755"/>
      <c r="IVR286" s="755"/>
      <c r="IVS286" s="755"/>
      <c r="IVT286" s="755"/>
      <c r="IVU286" s="755"/>
      <c r="IVV286" s="755"/>
      <c r="IVW286" s="755"/>
      <c r="IVX286" s="755"/>
      <c r="IVY286" s="755"/>
      <c r="IVZ286" s="755"/>
      <c r="IWA286" s="755"/>
      <c r="IWB286" s="755"/>
      <c r="IWC286" s="755"/>
      <c r="IWD286" s="755"/>
      <c r="IWE286" s="755"/>
      <c r="IWF286" s="755"/>
      <c r="IWG286" s="755"/>
      <c r="IWH286" s="755"/>
      <c r="IWI286" s="755"/>
      <c r="IWJ286" s="755"/>
      <c r="IWK286" s="755"/>
      <c r="IWL286" s="755"/>
      <c r="IWM286" s="755"/>
      <c r="IWN286" s="755"/>
      <c r="IWO286" s="755"/>
      <c r="IWP286" s="755"/>
      <c r="IWQ286" s="755"/>
      <c r="IWR286" s="755"/>
      <c r="IWS286" s="755"/>
      <c r="IWT286" s="755"/>
      <c r="IWU286" s="755"/>
      <c r="IWV286" s="755"/>
      <c r="IWW286" s="755"/>
      <c r="IWX286" s="755"/>
      <c r="IWY286" s="755"/>
      <c r="IWZ286" s="755"/>
      <c r="IXA286" s="755"/>
      <c r="IXB286" s="755"/>
      <c r="IXC286" s="755"/>
      <c r="IXD286" s="755"/>
      <c r="IXE286" s="755"/>
      <c r="IXF286" s="755"/>
      <c r="IXG286" s="755"/>
      <c r="IXH286" s="755"/>
      <c r="IXI286" s="755"/>
      <c r="IXJ286" s="755"/>
      <c r="IXK286" s="755"/>
      <c r="IXL286" s="755"/>
      <c r="IXM286" s="755"/>
      <c r="IXN286" s="755"/>
      <c r="IXO286" s="755"/>
      <c r="IXP286" s="755"/>
      <c r="IXQ286" s="755"/>
      <c r="IXR286" s="755"/>
      <c r="IXS286" s="755"/>
      <c r="IXT286" s="755"/>
      <c r="IXU286" s="755"/>
      <c r="IXV286" s="755"/>
      <c r="IXW286" s="755"/>
      <c r="IXX286" s="755"/>
      <c r="IXY286" s="755"/>
      <c r="IXZ286" s="755"/>
      <c r="IYA286" s="755"/>
      <c r="IYB286" s="755"/>
      <c r="IYC286" s="755"/>
      <c r="IYD286" s="755"/>
      <c r="IYE286" s="755"/>
      <c r="IYF286" s="755"/>
      <c r="IYG286" s="755"/>
      <c r="IYH286" s="755"/>
      <c r="IYI286" s="755"/>
      <c r="IYJ286" s="755"/>
      <c r="IYK286" s="755"/>
      <c r="IYL286" s="755"/>
      <c r="IYM286" s="755"/>
      <c r="IYN286" s="755"/>
      <c r="IYO286" s="755"/>
      <c r="IYP286" s="755"/>
      <c r="IYQ286" s="755"/>
      <c r="IYR286" s="755"/>
      <c r="IYS286" s="755"/>
      <c r="IYT286" s="755"/>
      <c r="IYU286" s="755"/>
      <c r="IYV286" s="755"/>
      <c r="IYW286" s="755"/>
      <c r="IYX286" s="755"/>
      <c r="IYY286" s="755"/>
      <c r="IYZ286" s="755"/>
      <c r="IZA286" s="755"/>
      <c r="IZB286" s="755"/>
      <c r="IZC286" s="755"/>
      <c r="IZD286" s="755"/>
      <c r="IZE286" s="755"/>
      <c r="IZF286" s="755"/>
      <c r="IZG286" s="755"/>
      <c r="IZH286" s="755"/>
      <c r="IZI286" s="755"/>
      <c r="IZJ286" s="755"/>
      <c r="IZK286" s="755"/>
      <c r="IZL286" s="755"/>
      <c r="IZM286" s="755"/>
      <c r="IZN286" s="755"/>
      <c r="IZO286" s="755"/>
      <c r="IZP286" s="755"/>
      <c r="IZQ286" s="755"/>
      <c r="IZR286" s="755"/>
      <c r="IZS286" s="755"/>
      <c r="IZT286" s="755"/>
      <c r="IZU286" s="755"/>
      <c r="IZV286" s="755"/>
      <c r="IZW286" s="755"/>
      <c r="IZX286" s="755"/>
      <c r="IZY286" s="755"/>
      <c r="IZZ286" s="755"/>
      <c r="JAA286" s="755"/>
      <c r="JAB286" s="755"/>
      <c r="JAC286" s="755"/>
      <c r="JAD286" s="755"/>
      <c r="JAE286" s="755"/>
      <c r="JAF286" s="755"/>
      <c r="JAG286" s="755"/>
      <c r="JAH286" s="755"/>
      <c r="JAI286" s="755"/>
      <c r="JAJ286" s="755"/>
      <c r="JAK286" s="755"/>
      <c r="JAL286" s="755"/>
      <c r="JAM286" s="755"/>
      <c r="JAN286" s="755"/>
      <c r="JAO286" s="755"/>
      <c r="JAP286" s="755"/>
      <c r="JAQ286" s="755"/>
      <c r="JAR286" s="755"/>
      <c r="JAS286" s="755"/>
      <c r="JAT286" s="755"/>
      <c r="JAU286" s="755"/>
      <c r="JAV286" s="755"/>
      <c r="JAW286" s="755"/>
      <c r="JAX286" s="755"/>
      <c r="JAY286" s="755"/>
      <c r="JAZ286" s="755"/>
      <c r="JBA286" s="755"/>
      <c r="JBB286" s="755"/>
      <c r="JBC286" s="755"/>
      <c r="JBD286" s="755"/>
      <c r="JBE286" s="755"/>
      <c r="JBF286" s="755"/>
      <c r="JBG286" s="755"/>
      <c r="JBH286" s="755"/>
      <c r="JBI286" s="755"/>
      <c r="JBJ286" s="755"/>
      <c r="JBK286" s="755"/>
      <c r="JBL286" s="755"/>
      <c r="JBM286" s="755"/>
      <c r="JBN286" s="755"/>
      <c r="JBO286" s="755"/>
      <c r="JBP286" s="755"/>
      <c r="JBQ286" s="755"/>
      <c r="JBR286" s="755"/>
      <c r="JBS286" s="755"/>
      <c r="JBT286" s="755"/>
      <c r="JBU286" s="755"/>
      <c r="JBV286" s="755"/>
      <c r="JBW286" s="755"/>
      <c r="JBX286" s="755"/>
      <c r="JBY286" s="755"/>
      <c r="JBZ286" s="755"/>
      <c r="JCA286" s="755"/>
      <c r="JCB286" s="755"/>
      <c r="JCC286" s="755"/>
      <c r="JCD286" s="755"/>
      <c r="JCE286" s="755"/>
      <c r="JCF286" s="755"/>
      <c r="JCG286" s="755"/>
      <c r="JCH286" s="755"/>
      <c r="JCI286" s="755"/>
      <c r="JCJ286" s="755"/>
      <c r="JCK286" s="755"/>
      <c r="JCL286" s="755"/>
      <c r="JCM286" s="755"/>
      <c r="JCN286" s="755"/>
      <c r="JCO286" s="755"/>
      <c r="JCP286" s="755"/>
      <c r="JCQ286" s="755"/>
      <c r="JCR286" s="755"/>
      <c r="JCS286" s="755"/>
      <c r="JCT286" s="755"/>
      <c r="JCU286" s="755"/>
      <c r="JCV286" s="755"/>
      <c r="JCW286" s="755"/>
      <c r="JCX286" s="755"/>
      <c r="JCY286" s="755"/>
      <c r="JCZ286" s="755"/>
      <c r="JDA286" s="755"/>
      <c r="JDB286" s="755"/>
      <c r="JDC286" s="755"/>
      <c r="JDD286" s="755"/>
      <c r="JDE286" s="755"/>
      <c r="JDF286" s="755"/>
      <c r="JDG286" s="755"/>
      <c r="JDH286" s="755"/>
      <c r="JDI286" s="755"/>
      <c r="JDJ286" s="755"/>
      <c r="JDK286" s="755"/>
      <c r="JDL286" s="755"/>
      <c r="JDM286" s="755"/>
      <c r="JDN286" s="755"/>
      <c r="JDO286" s="755"/>
      <c r="JDP286" s="755"/>
      <c r="JDQ286" s="755"/>
      <c r="JDR286" s="755"/>
      <c r="JDS286" s="755"/>
      <c r="JDT286" s="755"/>
      <c r="JDU286" s="755"/>
      <c r="JDV286" s="755"/>
      <c r="JDW286" s="755"/>
      <c r="JDX286" s="755"/>
      <c r="JDY286" s="755"/>
      <c r="JDZ286" s="755"/>
      <c r="JEA286" s="755"/>
      <c r="JEB286" s="755"/>
      <c r="JEC286" s="755"/>
      <c r="JED286" s="755"/>
      <c r="JEE286" s="755"/>
      <c r="JEF286" s="755"/>
      <c r="JEG286" s="755"/>
      <c r="JEH286" s="755"/>
      <c r="JEI286" s="755"/>
      <c r="JEJ286" s="755"/>
      <c r="JEK286" s="755"/>
      <c r="JEL286" s="755"/>
      <c r="JEM286" s="755"/>
      <c r="JEN286" s="755"/>
      <c r="JEO286" s="755"/>
      <c r="JEP286" s="755"/>
      <c r="JEQ286" s="755"/>
      <c r="JER286" s="755"/>
      <c r="JES286" s="755"/>
      <c r="JET286" s="755"/>
      <c r="JEU286" s="755"/>
      <c r="JEV286" s="755"/>
      <c r="JEW286" s="755"/>
      <c r="JEX286" s="755"/>
      <c r="JEY286" s="755"/>
      <c r="JEZ286" s="755"/>
      <c r="JFA286" s="755"/>
      <c r="JFB286" s="755"/>
      <c r="JFC286" s="755"/>
      <c r="JFD286" s="755"/>
      <c r="JFE286" s="755"/>
      <c r="JFF286" s="755"/>
      <c r="JFG286" s="755"/>
      <c r="JFH286" s="755"/>
      <c r="JFI286" s="755"/>
      <c r="JFJ286" s="755"/>
      <c r="JFK286" s="755"/>
      <c r="JFL286" s="755"/>
      <c r="JFM286" s="755"/>
      <c r="JFN286" s="755"/>
      <c r="JFO286" s="755"/>
      <c r="JFP286" s="755"/>
      <c r="JFQ286" s="755"/>
      <c r="JFR286" s="755"/>
      <c r="JFS286" s="755"/>
      <c r="JFT286" s="755"/>
      <c r="JFU286" s="755"/>
      <c r="JFV286" s="755"/>
      <c r="JFW286" s="755"/>
      <c r="JFX286" s="755"/>
      <c r="JFY286" s="755"/>
      <c r="JFZ286" s="755"/>
      <c r="JGA286" s="755"/>
      <c r="JGB286" s="755"/>
      <c r="JGC286" s="755"/>
      <c r="JGD286" s="755"/>
      <c r="JGE286" s="755"/>
      <c r="JGF286" s="755"/>
      <c r="JGG286" s="755"/>
      <c r="JGH286" s="755"/>
      <c r="JGI286" s="755"/>
      <c r="JGJ286" s="755"/>
      <c r="JGK286" s="755"/>
      <c r="JGL286" s="755"/>
      <c r="JGM286" s="755"/>
      <c r="JGN286" s="755"/>
      <c r="JGO286" s="755"/>
      <c r="JGP286" s="755"/>
      <c r="JGQ286" s="755"/>
      <c r="JGR286" s="755"/>
      <c r="JGS286" s="755"/>
      <c r="JGT286" s="755"/>
      <c r="JGU286" s="755"/>
      <c r="JGV286" s="755"/>
      <c r="JGW286" s="755"/>
      <c r="JGX286" s="755"/>
      <c r="JGY286" s="755"/>
      <c r="JGZ286" s="755"/>
      <c r="JHA286" s="755"/>
      <c r="JHB286" s="755"/>
      <c r="JHC286" s="755"/>
      <c r="JHD286" s="755"/>
      <c r="JHE286" s="755"/>
      <c r="JHF286" s="755"/>
      <c r="JHG286" s="755"/>
      <c r="JHH286" s="755"/>
      <c r="JHI286" s="755"/>
      <c r="JHJ286" s="755"/>
      <c r="JHK286" s="755"/>
      <c r="JHL286" s="755"/>
      <c r="JHM286" s="755"/>
      <c r="JHN286" s="755"/>
      <c r="JHO286" s="755"/>
      <c r="JHP286" s="755"/>
      <c r="JHQ286" s="755"/>
      <c r="JHR286" s="755"/>
      <c r="JHS286" s="755"/>
      <c r="JHT286" s="755"/>
      <c r="JHU286" s="755"/>
      <c r="JHV286" s="755"/>
      <c r="JHW286" s="755"/>
      <c r="JHX286" s="755"/>
      <c r="JHY286" s="755"/>
      <c r="JHZ286" s="755"/>
      <c r="JIA286" s="755"/>
      <c r="JIB286" s="755"/>
      <c r="JIC286" s="755"/>
      <c r="JID286" s="755"/>
      <c r="JIE286" s="755"/>
      <c r="JIF286" s="755"/>
      <c r="JIG286" s="755"/>
      <c r="JIH286" s="755"/>
      <c r="JII286" s="755"/>
      <c r="JIJ286" s="755"/>
      <c r="JIK286" s="755"/>
      <c r="JIL286" s="755"/>
      <c r="JIM286" s="755"/>
      <c r="JIN286" s="755"/>
      <c r="JIO286" s="755"/>
      <c r="JIP286" s="755"/>
      <c r="JIQ286" s="755"/>
      <c r="JIR286" s="755"/>
      <c r="JIS286" s="755"/>
      <c r="JIT286" s="755"/>
      <c r="JIU286" s="755"/>
      <c r="JIV286" s="755"/>
      <c r="JIW286" s="755"/>
      <c r="JIX286" s="755"/>
      <c r="JIY286" s="755"/>
      <c r="JIZ286" s="755"/>
      <c r="JJA286" s="755"/>
      <c r="JJB286" s="755"/>
      <c r="JJC286" s="755"/>
      <c r="JJD286" s="755"/>
      <c r="JJE286" s="755"/>
      <c r="JJF286" s="755"/>
      <c r="JJG286" s="755"/>
      <c r="JJH286" s="755"/>
      <c r="JJI286" s="755"/>
      <c r="JJJ286" s="755"/>
      <c r="JJK286" s="755"/>
      <c r="JJL286" s="755"/>
      <c r="JJM286" s="755"/>
      <c r="JJN286" s="755"/>
      <c r="JJO286" s="755"/>
      <c r="JJP286" s="755"/>
      <c r="JJQ286" s="755"/>
      <c r="JJR286" s="755"/>
      <c r="JJS286" s="755"/>
      <c r="JJT286" s="755"/>
      <c r="JJU286" s="755"/>
      <c r="JJV286" s="755"/>
      <c r="JJW286" s="755"/>
      <c r="JJX286" s="755"/>
      <c r="JJY286" s="755"/>
      <c r="JJZ286" s="755"/>
      <c r="JKA286" s="755"/>
      <c r="JKB286" s="755"/>
      <c r="JKC286" s="755"/>
      <c r="JKD286" s="755"/>
      <c r="JKE286" s="755"/>
      <c r="JKF286" s="755"/>
      <c r="JKG286" s="755"/>
      <c r="JKH286" s="755"/>
      <c r="JKI286" s="755"/>
      <c r="JKJ286" s="755"/>
      <c r="JKK286" s="755"/>
      <c r="JKL286" s="755"/>
      <c r="JKM286" s="755"/>
      <c r="JKN286" s="755"/>
      <c r="JKO286" s="755"/>
      <c r="JKP286" s="755"/>
      <c r="JKQ286" s="755"/>
      <c r="JKR286" s="755"/>
      <c r="JKS286" s="755"/>
      <c r="JKT286" s="755"/>
      <c r="JKU286" s="755"/>
      <c r="JKV286" s="755"/>
      <c r="JKW286" s="755"/>
      <c r="JKX286" s="755"/>
      <c r="JKY286" s="755"/>
      <c r="JKZ286" s="755"/>
      <c r="JLA286" s="755"/>
      <c r="JLB286" s="755"/>
      <c r="JLC286" s="755"/>
      <c r="JLD286" s="755"/>
      <c r="JLE286" s="755"/>
      <c r="JLF286" s="755"/>
      <c r="JLG286" s="755"/>
      <c r="JLH286" s="755"/>
      <c r="JLI286" s="755"/>
      <c r="JLJ286" s="755"/>
      <c r="JLK286" s="755"/>
      <c r="JLL286" s="755"/>
      <c r="JLM286" s="755"/>
      <c r="JLN286" s="755"/>
      <c r="JLO286" s="755"/>
      <c r="JLP286" s="755"/>
      <c r="JLQ286" s="755"/>
      <c r="JLR286" s="755"/>
      <c r="JLS286" s="755"/>
      <c r="JLT286" s="755"/>
      <c r="JLU286" s="755"/>
      <c r="JLV286" s="755"/>
      <c r="JLW286" s="755"/>
      <c r="JLX286" s="755"/>
      <c r="JLY286" s="755"/>
      <c r="JLZ286" s="755"/>
      <c r="JMA286" s="755"/>
      <c r="JMB286" s="755"/>
      <c r="JMC286" s="755"/>
      <c r="JMD286" s="755"/>
      <c r="JME286" s="755"/>
      <c r="JMF286" s="755"/>
      <c r="JMG286" s="755"/>
      <c r="JMH286" s="755"/>
      <c r="JMI286" s="755"/>
      <c r="JMJ286" s="755"/>
      <c r="JMK286" s="755"/>
      <c r="JML286" s="755"/>
      <c r="JMM286" s="755"/>
      <c r="JMN286" s="755"/>
      <c r="JMO286" s="755"/>
      <c r="JMP286" s="755"/>
      <c r="JMQ286" s="755"/>
      <c r="JMR286" s="755"/>
      <c r="JMS286" s="755"/>
      <c r="JMT286" s="755"/>
      <c r="JMU286" s="755"/>
      <c r="JMV286" s="755"/>
      <c r="JMW286" s="755"/>
      <c r="JMX286" s="755"/>
      <c r="JMY286" s="755"/>
      <c r="JMZ286" s="755"/>
      <c r="JNA286" s="755"/>
      <c r="JNB286" s="755"/>
      <c r="JNC286" s="755"/>
      <c r="JND286" s="755"/>
      <c r="JNE286" s="755"/>
      <c r="JNF286" s="755"/>
      <c r="JNG286" s="755"/>
      <c r="JNH286" s="755"/>
      <c r="JNI286" s="755"/>
      <c r="JNJ286" s="755"/>
      <c r="JNK286" s="755"/>
      <c r="JNL286" s="755"/>
      <c r="JNM286" s="755"/>
      <c r="JNN286" s="755"/>
      <c r="JNO286" s="755"/>
      <c r="JNP286" s="755"/>
      <c r="JNQ286" s="755"/>
      <c r="JNR286" s="755"/>
      <c r="JNS286" s="755"/>
      <c r="JNT286" s="755"/>
      <c r="JNU286" s="755"/>
      <c r="JNV286" s="755"/>
      <c r="JNW286" s="755"/>
      <c r="JNX286" s="755"/>
      <c r="JNY286" s="755"/>
      <c r="JNZ286" s="755"/>
      <c r="JOA286" s="755"/>
      <c r="JOB286" s="755"/>
      <c r="JOC286" s="755"/>
      <c r="JOD286" s="755"/>
      <c r="JOE286" s="755"/>
      <c r="JOF286" s="755"/>
      <c r="JOG286" s="755"/>
      <c r="JOH286" s="755"/>
      <c r="JOI286" s="755"/>
      <c r="JOJ286" s="755"/>
      <c r="JOK286" s="755"/>
      <c r="JOL286" s="755"/>
      <c r="JOM286" s="755"/>
      <c r="JON286" s="755"/>
      <c r="JOO286" s="755"/>
      <c r="JOP286" s="755"/>
      <c r="JOQ286" s="755"/>
      <c r="JOR286" s="755"/>
      <c r="JOS286" s="755"/>
      <c r="JOT286" s="755"/>
      <c r="JOU286" s="755"/>
      <c r="JOV286" s="755"/>
      <c r="JOW286" s="755"/>
      <c r="JOX286" s="755"/>
      <c r="JOY286" s="755"/>
      <c r="JOZ286" s="755"/>
      <c r="JPA286" s="755"/>
      <c r="JPB286" s="755"/>
      <c r="JPC286" s="755"/>
      <c r="JPD286" s="755"/>
      <c r="JPE286" s="755"/>
      <c r="JPF286" s="755"/>
      <c r="JPG286" s="755"/>
      <c r="JPH286" s="755"/>
      <c r="JPI286" s="755"/>
      <c r="JPJ286" s="755"/>
      <c r="JPK286" s="755"/>
      <c r="JPL286" s="755"/>
      <c r="JPM286" s="755"/>
      <c r="JPN286" s="755"/>
      <c r="JPO286" s="755"/>
      <c r="JPP286" s="755"/>
      <c r="JPQ286" s="755"/>
      <c r="JPR286" s="755"/>
      <c r="JPS286" s="755"/>
      <c r="JPT286" s="755"/>
      <c r="JPU286" s="755"/>
      <c r="JPV286" s="755"/>
      <c r="JPW286" s="755"/>
      <c r="JPX286" s="755"/>
      <c r="JPY286" s="755"/>
      <c r="JPZ286" s="755"/>
      <c r="JQA286" s="755"/>
      <c r="JQB286" s="755"/>
      <c r="JQC286" s="755"/>
      <c r="JQD286" s="755"/>
      <c r="JQE286" s="755"/>
      <c r="JQF286" s="755"/>
      <c r="JQG286" s="755"/>
      <c r="JQH286" s="755"/>
      <c r="JQI286" s="755"/>
      <c r="JQJ286" s="755"/>
      <c r="JQK286" s="755"/>
      <c r="JQL286" s="755"/>
      <c r="JQM286" s="755"/>
      <c r="JQN286" s="755"/>
      <c r="JQO286" s="755"/>
      <c r="JQP286" s="755"/>
      <c r="JQQ286" s="755"/>
      <c r="JQR286" s="755"/>
      <c r="JQS286" s="755"/>
      <c r="JQT286" s="755"/>
      <c r="JQU286" s="755"/>
      <c r="JQV286" s="755"/>
      <c r="JQW286" s="755"/>
      <c r="JQX286" s="755"/>
      <c r="JQY286" s="755"/>
      <c r="JQZ286" s="755"/>
      <c r="JRA286" s="755"/>
      <c r="JRB286" s="755"/>
      <c r="JRC286" s="755"/>
      <c r="JRD286" s="755"/>
      <c r="JRE286" s="755"/>
      <c r="JRF286" s="755"/>
      <c r="JRG286" s="755"/>
      <c r="JRH286" s="755"/>
      <c r="JRI286" s="755"/>
      <c r="JRJ286" s="755"/>
      <c r="JRK286" s="755"/>
      <c r="JRL286" s="755"/>
      <c r="JRM286" s="755"/>
      <c r="JRN286" s="755"/>
      <c r="JRO286" s="755"/>
      <c r="JRP286" s="755"/>
      <c r="JRQ286" s="755"/>
      <c r="JRR286" s="755"/>
      <c r="JRS286" s="755"/>
      <c r="JRT286" s="755"/>
      <c r="JRU286" s="755"/>
      <c r="JRV286" s="755"/>
      <c r="JRW286" s="755"/>
      <c r="JRX286" s="755"/>
      <c r="JRY286" s="755"/>
      <c r="JRZ286" s="755"/>
      <c r="JSA286" s="755"/>
      <c r="JSB286" s="755"/>
      <c r="JSC286" s="755"/>
      <c r="JSD286" s="755"/>
      <c r="JSE286" s="755"/>
      <c r="JSF286" s="755"/>
      <c r="JSG286" s="755"/>
      <c r="JSH286" s="755"/>
      <c r="JSI286" s="755"/>
      <c r="JSJ286" s="755"/>
      <c r="JSK286" s="755"/>
      <c r="JSL286" s="755"/>
      <c r="JSM286" s="755"/>
      <c r="JSN286" s="755"/>
      <c r="JSO286" s="755"/>
      <c r="JSP286" s="755"/>
      <c r="JSQ286" s="755"/>
      <c r="JSR286" s="755"/>
      <c r="JSS286" s="755"/>
      <c r="JST286" s="755"/>
      <c r="JSU286" s="755"/>
      <c r="JSV286" s="755"/>
      <c r="JSW286" s="755"/>
      <c r="JSX286" s="755"/>
      <c r="JSY286" s="755"/>
      <c r="JSZ286" s="755"/>
      <c r="JTA286" s="755"/>
      <c r="JTB286" s="755"/>
      <c r="JTC286" s="755"/>
      <c r="JTD286" s="755"/>
      <c r="JTE286" s="755"/>
      <c r="JTF286" s="755"/>
      <c r="JTG286" s="755"/>
      <c r="JTH286" s="755"/>
      <c r="JTI286" s="755"/>
      <c r="JTJ286" s="755"/>
      <c r="JTK286" s="755"/>
      <c r="JTL286" s="755"/>
      <c r="JTM286" s="755"/>
      <c r="JTN286" s="755"/>
      <c r="JTO286" s="755"/>
      <c r="JTP286" s="755"/>
      <c r="JTQ286" s="755"/>
      <c r="JTR286" s="755"/>
      <c r="JTS286" s="755"/>
      <c r="JTT286" s="755"/>
      <c r="JTU286" s="755"/>
      <c r="JTV286" s="755"/>
      <c r="JTW286" s="755"/>
      <c r="JTX286" s="755"/>
      <c r="JTY286" s="755"/>
      <c r="JTZ286" s="755"/>
      <c r="JUA286" s="755"/>
      <c r="JUB286" s="755"/>
      <c r="JUC286" s="755"/>
      <c r="JUD286" s="755"/>
      <c r="JUE286" s="755"/>
      <c r="JUF286" s="755"/>
      <c r="JUG286" s="755"/>
      <c r="JUH286" s="755"/>
      <c r="JUI286" s="755"/>
      <c r="JUJ286" s="755"/>
      <c r="JUK286" s="755"/>
      <c r="JUL286" s="755"/>
      <c r="JUM286" s="755"/>
      <c r="JUN286" s="755"/>
      <c r="JUO286" s="755"/>
      <c r="JUP286" s="755"/>
      <c r="JUQ286" s="755"/>
      <c r="JUR286" s="755"/>
      <c r="JUS286" s="755"/>
      <c r="JUT286" s="755"/>
      <c r="JUU286" s="755"/>
      <c r="JUV286" s="755"/>
      <c r="JUW286" s="755"/>
      <c r="JUX286" s="755"/>
      <c r="JUY286" s="755"/>
      <c r="JUZ286" s="755"/>
      <c r="JVA286" s="755"/>
      <c r="JVB286" s="755"/>
      <c r="JVC286" s="755"/>
      <c r="JVD286" s="755"/>
      <c r="JVE286" s="755"/>
      <c r="JVF286" s="755"/>
      <c r="JVG286" s="755"/>
      <c r="JVH286" s="755"/>
      <c r="JVI286" s="755"/>
      <c r="JVJ286" s="755"/>
      <c r="JVK286" s="755"/>
      <c r="JVL286" s="755"/>
      <c r="JVM286" s="755"/>
      <c r="JVN286" s="755"/>
      <c r="JVO286" s="755"/>
      <c r="JVP286" s="755"/>
      <c r="JVQ286" s="755"/>
      <c r="JVR286" s="755"/>
      <c r="JVS286" s="755"/>
      <c r="JVT286" s="755"/>
      <c r="JVU286" s="755"/>
      <c r="JVV286" s="755"/>
      <c r="JVW286" s="755"/>
      <c r="JVX286" s="755"/>
      <c r="JVY286" s="755"/>
      <c r="JVZ286" s="755"/>
      <c r="JWA286" s="755"/>
      <c r="JWB286" s="755"/>
      <c r="JWC286" s="755"/>
      <c r="JWD286" s="755"/>
      <c r="JWE286" s="755"/>
      <c r="JWF286" s="755"/>
      <c r="JWG286" s="755"/>
      <c r="JWH286" s="755"/>
      <c r="JWI286" s="755"/>
      <c r="JWJ286" s="755"/>
      <c r="JWK286" s="755"/>
      <c r="JWL286" s="755"/>
      <c r="JWM286" s="755"/>
      <c r="JWN286" s="755"/>
      <c r="JWO286" s="755"/>
      <c r="JWP286" s="755"/>
      <c r="JWQ286" s="755"/>
      <c r="JWR286" s="755"/>
      <c r="JWS286" s="755"/>
      <c r="JWT286" s="755"/>
      <c r="JWU286" s="755"/>
      <c r="JWV286" s="755"/>
      <c r="JWW286" s="755"/>
      <c r="JWX286" s="755"/>
      <c r="JWY286" s="755"/>
      <c r="JWZ286" s="755"/>
      <c r="JXA286" s="755"/>
      <c r="JXB286" s="755"/>
      <c r="JXC286" s="755"/>
      <c r="JXD286" s="755"/>
      <c r="JXE286" s="755"/>
      <c r="JXF286" s="755"/>
      <c r="JXG286" s="755"/>
      <c r="JXH286" s="755"/>
      <c r="JXI286" s="755"/>
      <c r="JXJ286" s="755"/>
      <c r="JXK286" s="755"/>
      <c r="JXL286" s="755"/>
      <c r="JXM286" s="755"/>
      <c r="JXN286" s="755"/>
      <c r="JXO286" s="755"/>
      <c r="JXP286" s="755"/>
      <c r="JXQ286" s="755"/>
      <c r="JXR286" s="755"/>
      <c r="JXS286" s="755"/>
      <c r="JXT286" s="755"/>
      <c r="JXU286" s="755"/>
      <c r="JXV286" s="755"/>
      <c r="JXW286" s="755"/>
      <c r="JXX286" s="755"/>
      <c r="JXY286" s="755"/>
      <c r="JXZ286" s="755"/>
      <c r="JYA286" s="755"/>
      <c r="JYB286" s="755"/>
      <c r="JYC286" s="755"/>
      <c r="JYD286" s="755"/>
      <c r="JYE286" s="755"/>
      <c r="JYF286" s="755"/>
      <c r="JYG286" s="755"/>
      <c r="JYH286" s="755"/>
      <c r="JYI286" s="755"/>
      <c r="JYJ286" s="755"/>
      <c r="JYK286" s="755"/>
      <c r="JYL286" s="755"/>
      <c r="JYM286" s="755"/>
      <c r="JYN286" s="755"/>
      <c r="JYO286" s="755"/>
      <c r="JYP286" s="755"/>
      <c r="JYQ286" s="755"/>
      <c r="JYR286" s="755"/>
      <c r="JYS286" s="755"/>
      <c r="JYT286" s="755"/>
      <c r="JYU286" s="755"/>
      <c r="JYV286" s="755"/>
      <c r="JYW286" s="755"/>
      <c r="JYX286" s="755"/>
      <c r="JYY286" s="755"/>
      <c r="JYZ286" s="755"/>
      <c r="JZA286" s="755"/>
      <c r="JZB286" s="755"/>
      <c r="JZC286" s="755"/>
      <c r="JZD286" s="755"/>
      <c r="JZE286" s="755"/>
      <c r="JZF286" s="755"/>
      <c r="JZG286" s="755"/>
      <c r="JZH286" s="755"/>
      <c r="JZI286" s="755"/>
      <c r="JZJ286" s="755"/>
      <c r="JZK286" s="755"/>
      <c r="JZL286" s="755"/>
      <c r="JZM286" s="755"/>
      <c r="JZN286" s="755"/>
      <c r="JZO286" s="755"/>
      <c r="JZP286" s="755"/>
      <c r="JZQ286" s="755"/>
      <c r="JZR286" s="755"/>
      <c r="JZS286" s="755"/>
      <c r="JZT286" s="755"/>
      <c r="JZU286" s="755"/>
      <c r="JZV286" s="755"/>
      <c r="JZW286" s="755"/>
      <c r="JZX286" s="755"/>
      <c r="JZY286" s="755"/>
      <c r="JZZ286" s="755"/>
      <c r="KAA286" s="755"/>
      <c r="KAB286" s="755"/>
      <c r="KAC286" s="755"/>
      <c r="KAD286" s="755"/>
      <c r="KAE286" s="755"/>
      <c r="KAF286" s="755"/>
      <c r="KAG286" s="755"/>
      <c r="KAH286" s="755"/>
      <c r="KAI286" s="755"/>
      <c r="KAJ286" s="755"/>
      <c r="KAK286" s="755"/>
      <c r="KAL286" s="755"/>
      <c r="KAM286" s="755"/>
      <c r="KAN286" s="755"/>
      <c r="KAO286" s="755"/>
      <c r="KAP286" s="755"/>
      <c r="KAQ286" s="755"/>
      <c r="KAR286" s="755"/>
      <c r="KAS286" s="755"/>
      <c r="KAT286" s="755"/>
      <c r="KAU286" s="755"/>
      <c r="KAV286" s="755"/>
      <c r="KAW286" s="755"/>
      <c r="KAX286" s="755"/>
      <c r="KAY286" s="755"/>
      <c r="KAZ286" s="755"/>
      <c r="KBA286" s="755"/>
      <c r="KBB286" s="755"/>
      <c r="KBC286" s="755"/>
      <c r="KBD286" s="755"/>
      <c r="KBE286" s="755"/>
      <c r="KBF286" s="755"/>
      <c r="KBG286" s="755"/>
      <c r="KBH286" s="755"/>
      <c r="KBI286" s="755"/>
      <c r="KBJ286" s="755"/>
      <c r="KBK286" s="755"/>
      <c r="KBL286" s="755"/>
      <c r="KBM286" s="755"/>
      <c r="KBN286" s="755"/>
      <c r="KBO286" s="755"/>
      <c r="KBP286" s="755"/>
      <c r="KBQ286" s="755"/>
      <c r="KBR286" s="755"/>
      <c r="KBS286" s="755"/>
      <c r="KBT286" s="755"/>
      <c r="KBU286" s="755"/>
      <c r="KBV286" s="755"/>
      <c r="KBW286" s="755"/>
      <c r="KBX286" s="755"/>
      <c r="KBY286" s="755"/>
      <c r="KBZ286" s="755"/>
      <c r="KCA286" s="755"/>
      <c r="KCB286" s="755"/>
      <c r="KCC286" s="755"/>
      <c r="KCD286" s="755"/>
      <c r="KCE286" s="755"/>
      <c r="KCF286" s="755"/>
      <c r="KCG286" s="755"/>
      <c r="KCH286" s="755"/>
      <c r="KCI286" s="755"/>
      <c r="KCJ286" s="755"/>
      <c r="KCK286" s="755"/>
      <c r="KCL286" s="755"/>
      <c r="KCM286" s="755"/>
      <c r="KCN286" s="755"/>
      <c r="KCO286" s="755"/>
      <c r="KCP286" s="755"/>
      <c r="KCQ286" s="755"/>
      <c r="KCR286" s="755"/>
      <c r="KCS286" s="755"/>
      <c r="KCT286" s="755"/>
      <c r="KCU286" s="755"/>
      <c r="KCV286" s="755"/>
      <c r="KCW286" s="755"/>
      <c r="KCX286" s="755"/>
      <c r="KCY286" s="755"/>
      <c r="KCZ286" s="755"/>
      <c r="KDA286" s="755"/>
      <c r="KDB286" s="755"/>
      <c r="KDC286" s="755"/>
      <c r="KDD286" s="755"/>
      <c r="KDE286" s="755"/>
      <c r="KDF286" s="755"/>
      <c r="KDG286" s="755"/>
      <c r="KDH286" s="755"/>
      <c r="KDI286" s="755"/>
      <c r="KDJ286" s="755"/>
      <c r="KDK286" s="755"/>
      <c r="KDL286" s="755"/>
      <c r="KDM286" s="755"/>
      <c r="KDN286" s="755"/>
      <c r="KDO286" s="755"/>
      <c r="KDP286" s="755"/>
      <c r="KDQ286" s="755"/>
      <c r="KDR286" s="755"/>
      <c r="KDS286" s="755"/>
      <c r="KDT286" s="755"/>
      <c r="KDU286" s="755"/>
      <c r="KDV286" s="755"/>
      <c r="KDW286" s="755"/>
      <c r="KDX286" s="755"/>
      <c r="KDY286" s="755"/>
      <c r="KDZ286" s="755"/>
      <c r="KEA286" s="755"/>
      <c r="KEB286" s="755"/>
      <c r="KEC286" s="755"/>
      <c r="KED286" s="755"/>
      <c r="KEE286" s="755"/>
      <c r="KEF286" s="755"/>
      <c r="KEG286" s="755"/>
      <c r="KEH286" s="755"/>
      <c r="KEI286" s="755"/>
      <c r="KEJ286" s="755"/>
      <c r="KEK286" s="755"/>
      <c r="KEL286" s="755"/>
      <c r="KEM286" s="755"/>
      <c r="KEN286" s="755"/>
      <c r="KEO286" s="755"/>
      <c r="KEP286" s="755"/>
      <c r="KEQ286" s="755"/>
      <c r="KER286" s="755"/>
      <c r="KES286" s="755"/>
      <c r="KET286" s="755"/>
      <c r="KEU286" s="755"/>
      <c r="KEV286" s="755"/>
      <c r="KEW286" s="755"/>
      <c r="KEX286" s="755"/>
      <c r="KEY286" s="755"/>
      <c r="KEZ286" s="755"/>
      <c r="KFA286" s="755"/>
      <c r="KFB286" s="755"/>
      <c r="KFC286" s="755"/>
      <c r="KFD286" s="755"/>
      <c r="KFE286" s="755"/>
      <c r="KFF286" s="755"/>
      <c r="KFG286" s="755"/>
      <c r="KFH286" s="755"/>
      <c r="KFI286" s="755"/>
      <c r="KFJ286" s="755"/>
      <c r="KFK286" s="755"/>
      <c r="KFL286" s="755"/>
      <c r="KFM286" s="755"/>
      <c r="KFN286" s="755"/>
      <c r="KFO286" s="755"/>
      <c r="KFP286" s="755"/>
      <c r="KFQ286" s="755"/>
      <c r="KFR286" s="755"/>
      <c r="KFS286" s="755"/>
      <c r="KFT286" s="755"/>
      <c r="KFU286" s="755"/>
      <c r="KFV286" s="755"/>
      <c r="KFW286" s="755"/>
      <c r="KFX286" s="755"/>
      <c r="KFY286" s="755"/>
      <c r="KFZ286" s="755"/>
      <c r="KGA286" s="755"/>
      <c r="KGB286" s="755"/>
      <c r="KGC286" s="755"/>
      <c r="KGD286" s="755"/>
      <c r="KGE286" s="755"/>
      <c r="KGF286" s="755"/>
      <c r="KGG286" s="755"/>
      <c r="KGH286" s="755"/>
      <c r="KGI286" s="755"/>
      <c r="KGJ286" s="755"/>
      <c r="KGK286" s="755"/>
      <c r="KGL286" s="755"/>
      <c r="KGM286" s="755"/>
      <c r="KGN286" s="755"/>
      <c r="KGO286" s="755"/>
      <c r="KGP286" s="755"/>
      <c r="KGQ286" s="755"/>
      <c r="KGR286" s="755"/>
      <c r="KGS286" s="755"/>
      <c r="KGT286" s="755"/>
      <c r="KGU286" s="755"/>
      <c r="KGV286" s="755"/>
      <c r="KGW286" s="755"/>
      <c r="KGX286" s="755"/>
      <c r="KGY286" s="755"/>
      <c r="KGZ286" s="755"/>
      <c r="KHA286" s="755"/>
      <c r="KHB286" s="755"/>
      <c r="KHC286" s="755"/>
      <c r="KHD286" s="755"/>
      <c r="KHE286" s="755"/>
      <c r="KHF286" s="755"/>
      <c r="KHG286" s="755"/>
      <c r="KHH286" s="755"/>
      <c r="KHI286" s="755"/>
      <c r="KHJ286" s="755"/>
      <c r="KHK286" s="755"/>
      <c r="KHL286" s="755"/>
      <c r="KHM286" s="755"/>
      <c r="KHN286" s="755"/>
      <c r="KHO286" s="755"/>
      <c r="KHP286" s="755"/>
      <c r="KHQ286" s="755"/>
      <c r="KHR286" s="755"/>
      <c r="KHS286" s="755"/>
      <c r="KHT286" s="755"/>
      <c r="KHU286" s="755"/>
      <c r="KHV286" s="755"/>
      <c r="KHW286" s="755"/>
      <c r="KHX286" s="755"/>
      <c r="KHY286" s="755"/>
      <c r="KHZ286" s="755"/>
      <c r="KIA286" s="755"/>
      <c r="KIB286" s="755"/>
      <c r="KIC286" s="755"/>
      <c r="KID286" s="755"/>
      <c r="KIE286" s="755"/>
      <c r="KIF286" s="755"/>
      <c r="KIG286" s="755"/>
      <c r="KIH286" s="755"/>
      <c r="KII286" s="755"/>
      <c r="KIJ286" s="755"/>
      <c r="KIK286" s="755"/>
      <c r="KIL286" s="755"/>
      <c r="KIM286" s="755"/>
      <c r="KIN286" s="755"/>
      <c r="KIO286" s="755"/>
      <c r="KIP286" s="755"/>
      <c r="KIQ286" s="755"/>
      <c r="KIR286" s="755"/>
      <c r="KIS286" s="755"/>
      <c r="KIT286" s="755"/>
      <c r="KIU286" s="755"/>
      <c r="KIV286" s="755"/>
      <c r="KIW286" s="755"/>
      <c r="KIX286" s="755"/>
      <c r="KIY286" s="755"/>
      <c r="KIZ286" s="755"/>
      <c r="KJA286" s="755"/>
      <c r="KJB286" s="755"/>
      <c r="KJC286" s="755"/>
      <c r="KJD286" s="755"/>
      <c r="KJE286" s="755"/>
      <c r="KJF286" s="755"/>
      <c r="KJG286" s="755"/>
      <c r="KJH286" s="755"/>
      <c r="KJI286" s="755"/>
      <c r="KJJ286" s="755"/>
      <c r="KJK286" s="755"/>
      <c r="KJL286" s="755"/>
      <c r="KJM286" s="755"/>
      <c r="KJN286" s="755"/>
      <c r="KJO286" s="755"/>
      <c r="KJP286" s="755"/>
      <c r="KJQ286" s="755"/>
      <c r="KJR286" s="755"/>
      <c r="KJS286" s="755"/>
      <c r="KJT286" s="755"/>
      <c r="KJU286" s="755"/>
      <c r="KJV286" s="755"/>
      <c r="KJW286" s="755"/>
      <c r="KJX286" s="755"/>
      <c r="KJY286" s="755"/>
      <c r="KJZ286" s="755"/>
      <c r="KKA286" s="755"/>
      <c r="KKB286" s="755"/>
      <c r="KKC286" s="755"/>
      <c r="KKD286" s="755"/>
      <c r="KKE286" s="755"/>
      <c r="KKF286" s="755"/>
      <c r="KKG286" s="755"/>
      <c r="KKH286" s="755"/>
      <c r="KKI286" s="755"/>
      <c r="KKJ286" s="755"/>
      <c r="KKK286" s="755"/>
      <c r="KKL286" s="755"/>
      <c r="KKM286" s="755"/>
      <c r="KKN286" s="755"/>
      <c r="KKO286" s="755"/>
      <c r="KKP286" s="755"/>
      <c r="KKQ286" s="755"/>
      <c r="KKR286" s="755"/>
      <c r="KKS286" s="755"/>
      <c r="KKT286" s="755"/>
      <c r="KKU286" s="755"/>
      <c r="KKV286" s="755"/>
      <c r="KKW286" s="755"/>
      <c r="KKX286" s="755"/>
      <c r="KKY286" s="755"/>
      <c r="KKZ286" s="755"/>
      <c r="KLA286" s="755"/>
      <c r="KLB286" s="755"/>
      <c r="KLC286" s="755"/>
      <c r="KLD286" s="755"/>
      <c r="KLE286" s="755"/>
      <c r="KLF286" s="755"/>
      <c r="KLG286" s="755"/>
      <c r="KLH286" s="755"/>
      <c r="KLI286" s="755"/>
      <c r="KLJ286" s="755"/>
      <c r="KLK286" s="755"/>
      <c r="KLL286" s="755"/>
      <c r="KLM286" s="755"/>
      <c r="KLN286" s="755"/>
      <c r="KLO286" s="755"/>
      <c r="KLP286" s="755"/>
      <c r="KLQ286" s="755"/>
      <c r="KLR286" s="755"/>
      <c r="KLS286" s="755"/>
      <c r="KLT286" s="755"/>
      <c r="KLU286" s="755"/>
      <c r="KLV286" s="755"/>
      <c r="KLW286" s="755"/>
      <c r="KLX286" s="755"/>
      <c r="KLY286" s="755"/>
      <c r="KLZ286" s="755"/>
      <c r="KMA286" s="755"/>
      <c r="KMB286" s="755"/>
      <c r="KMC286" s="755"/>
      <c r="KMD286" s="755"/>
      <c r="KME286" s="755"/>
      <c r="KMF286" s="755"/>
      <c r="KMG286" s="755"/>
      <c r="KMH286" s="755"/>
      <c r="KMI286" s="755"/>
      <c r="KMJ286" s="755"/>
      <c r="KMK286" s="755"/>
      <c r="KML286" s="755"/>
      <c r="KMM286" s="755"/>
      <c r="KMN286" s="755"/>
      <c r="KMO286" s="755"/>
      <c r="KMP286" s="755"/>
      <c r="KMQ286" s="755"/>
      <c r="KMR286" s="755"/>
      <c r="KMS286" s="755"/>
      <c r="KMT286" s="755"/>
      <c r="KMU286" s="755"/>
      <c r="KMV286" s="755"/>
      <c r="KMW286" s="755"/>
      <c r="KMX286" s="755"/>
      <c r="KMY286" s="755"/>
      <c r="KMZ286" s="755"/>
      <c r="KNA286" s="755"/>
      <c r="KNB286" s="755"/>
      <c r="KNC286" s="755"/>
      <c r="KND286" s="755"/>
      <c r="KNE286" s="755"/>
      <c r="KNF286" s="755"/>
      <c r="KNG286" s="755"/>
      <c r="KNH286" s="755"/>
      <c r="KNI286" s="755"/>
      <c r="KNJ286" s="755"/>
      <c r="KNK286" s="755"/>
      <c r="KNL286" s="755"/>
      <c r="KNM286" s="755"/>
      <c r="KNN286" s="755"/>
      <c r="KNO286" s="755"/>
      <c r="KNP286" s="755"/>
      <c r="KNQ286" s="755"/>
      <c r="KNR286" s="755"/>
      <c r="KNS286" s="755"/>
      <c r="KNT286" s="755"/>
      <c r="KNU286" s="755"/>
      <c r="KNV286" s="755"/>
      <c r="KNW286" s="755"/>
      <c r="KNX286" s="755"/>
      <c r="KNY286" s="755"/>
      <c r="KNZ286" s="755"/>
      <c r="KOA286" s="755"/>
      <c r="KOB286" s="755"/>
      <c r="KOC286" s="755"/>
      <c r="KOD286" s="755"/>
      <c r="KOE286" s="755"/>
      <c r="KOF286" s="755"/>
      <c r="KOG286" s="755"/>
      <c r="KOH286" s="755"/>
      <c r="KOI286" s="755"/>
      <c r="KOJ286" s="755"/>
      <c r="KOK286" s="755"/>
      <c r="KOL286" s="755"/>
      <c r="KOM286" s="755"/>
      <c r="KON286" s="755"/>
      <c r="KOO286" s="755"/>
      <c r="KOP286" s="755"/>
      <c r="KOQ286" s="755"/>
      <c r="KOR286" s="755"/>
      <c r="KOS286" s="755"/>
      <c r="KOT286" s="755"/>
      <c r="KOU286" s="755"/>
      <c r="KOV286" s="755"/>
      <c r="KOW286" s="755"/>
      <c r="KOX286" s="755"/>
      <c r="KOY286" s="755"/>
      <c r="KOZ286" s="755"/>
      <c r="KPA286" s="755"/>
      <c r="KPB286" s="755"/>
      <c r="KPC286" s="755"/>
      <c r="KPD286" s="755"/>
      <c r="KPE286" s="755"/>
      <c r="KPF286" s="755"/>
      <c r="KPG286" s="755"/>
      <c r="KPH286" s="755"/>
      <c r="KPI286" s="755"/>
      <c r="KPJ286" s="755"/>
      <c r="KPK286" s="755"/>
      <c r="KPL286" s="755"/>
      <c r="KPM286" s="755"/>
      <c r="KPN286" s="755"/>
      <c r="KPO286" s="755"/>
      <c r="KPP286" s="755"/>
      <c r="KPQ286" s="755"/>
      <c r="KPR286" s="755"/>
      <c r="KPS286" s="755"/>
      <c r="KPT286" s="755"/>
      <c r="KPU286" s="755"/>
      <c r="KPV286" s="755"/>
      <c r="KPW286" s="755"/>
      <c r="KPX286" s="755"/>
      <c r="KPY286" s="755"/>
      <c r="KPZ286" s="755"/>
      <c r="KQA286" s="755"/>
      <c r="KQB286" s="755"/>
      <c r="KQC286" s="755"/>
      <c r="KQD286" s="755"/>
      <c r="KQE286" s="755"/>
      <c r="KQF286" s="755"/>
      <c r="KQG286" s="755"/>
      <c r="KQH286" s="755"/>
      <c r="KQI286" s="755"/>
      <c r="KQJ286" s="755"/>
      <c r="KQK286" s="755"/>
      <c r="KQL286" s="755"/>
      <c r="KQM286" s="755"/>
      <c r="KQN286" s="755"/>
      <c r="KQO286" s="755"/>
      <c r="KQP286" s="755"/>
      <c r="KQQ286" s="755"/>
      <c r="KQR286" s="755"/>
      <c r="KQS286" s="755"/>
      <c r="KQT286" s="755"/>
      <c r="KQU286" s="755"/>
      <c r="KQV286" s="755"/>
      <c r="KQW286" s="755"/>
      <c r="KQX286" s="755"/>
      <c r="KQY286" s="755"/>
      <c r="KQZ286" s="755"/>
      <c r="KRA286" s="755"/>
      <c r="KRB286" s="755"/>
      <c r="KRC286" s="755"/>
      <c r="KRD286" s="755"/>
      <c r="KRE286" s="755"/>
      <c r="KRF286" s="755"/>
      <c r="KRG286" s="755"/>
      <c r="KRH286" s="755"/>
      <c r="KRI286" s="755"/>
      <c r="KRJ286" s="755"/>
      <c r="KRK286" s="755"/>
      <c r="KRL286" s="755"/>
      <c r="KRM286" s="755"/>
      <c r="KRN286" s="755"/>
      <c r="KRO286" s="755"/>
      <c r="KRP286" s="755"/>
      <c r="KRQ286" s="755"/>
      <c r="KRR286" s="755"/>
      <c r="KRS286" s="755"/>
      <c r="KRT286" s="755"/>
      <c r="KRU286" s="755"/>
      <c r="KRV286" s="755"/>
      <c r="KRW286" s="755"/>
      <c r="KRX286" s="755"/>
      <c r="KRY286" s="755"/>
      <c r="KRZ286" s="755"/>
      <c r="KSA286" s="755"/>
      <c r="KSB286" s="755"/>
      <c r="KSC286" s="755"/>
      <c r="KSD286" s="755"/>
      <c r="KSE286" s="755"/>
      <c r="KSF286" s="755"/>
      <c r="KSG286" s="755"/>
      <c r="KSH286" s="755"/>
      <c r="KSI286" s="755"/>
      <c r="KSJ286" s="755"/>
      <c r="KSK286" s="755"/>
      <c r="KSL286" s="755"/>
      <c r="KSM286" s="755"/>
      <c r="KSN286" s="755"/>
      <c r="KSO286" s="755"/>
      <c r="KSP286" s="755"/>
      <c r="KSQ286" s="755"/>
      <c r="KSR286" s="755"/>
      <c r="KSS286" s="755"/>
      <c r="KST286" s="755"/>
      <c r="KSU286" s="755"/>
      <c r="KSV286" s="755"/>
      <c r="KSW286" s="755"/>
      <c r="KSX286" s="755"/>
      <c r="KSY286" s="755"/>
      <c r="KSZ286" s="755"/>
      <c r="KTA286" s="755"/>
      <c r="KTB286" s="755"/>
      <c r="KTC286" s="755"/>
      <c r="KTD286" s="755"/>
      <c r="KTE286" s="755"/>
      <c r="KTF286" s="755"/>
      <c r="KTG286" s="755"/>
      <c r="KTH286" s="755"/>
      <c r="KTI286" s="755"/>
      <c r="KTJ286" s="755"/>
      <c r="KTK286" s="755"/>
      <c r="KTL286" s="755"/>
      <c r="KTM286" s="755"/>
      <c r="KTN286" s="755"/>
      <c r="KTO286" s="755"/>
      <c r="KTP286" s="755"/>
      <c r="KTQ286" s="755"/>
      <c r="KTR286" s="755"/>
      <c r="KTS286" s="755"/>
      <c r="KTT286" s="755"/>
      <c r="KTU286" s="755"/>
      <c r="KTV286" s="755"/>
      <c r="KTW286" s="755"/>
      <c r="KTX286" s="755"/>
      <c r="KTY286" s="755"/>
      <c r="KTZ286" s="755"/>
      <c r="KUA286" s="755"/>
      <c r="KUB286" s="755"/>
      <c r="KUC286" s="755"/>
      <c r="KUD286" s="755"/>
      <c r="KUE286" s="755"/>
      <c r="KUF286" s="755"/>
      <c r="KUG286" s="755"/>
      <c r="KUH286" s="755"/>
      <c r="KUI286" s="755"/>
      <c r="KUJ286" s="755"/>
      <c r="KUK286" s="755"/>
      <c r="KUL286" s="755"/>
      <c r="KUM286" s="755"/>
      <c r="KUN286" s="755"/>
      <c r="KUO286" s="755"/>
      <c r="KUP286" s="755"/>
      <c r="KUQ286" s="755"/>
      <c r="KUR286" s="755"/>
      <c r="KUS286" s="755"/>
      <c r="KUT286" s="755"/>
      <c r="KUU286" s="755"/>
      <c r="KUV286" s="755"/>
      <c r="KUW286" s="755"/>
      <c r="KUX286" s="755"/>
      <c r="KUY286" s="755"/>
      <c r="KUZ286" s="755"/>
      <c r="KVA286" s="755"/>
      <c r="KVB286" s="755"/>
      <c r="KVC286" s="755"/>
      <c r="KVD286" s="755"/>
      <c r="KVE286" s="755"/>
      <c r="KVF286" s="755"/>
      <c r="KVG286" s="755"/>
      <c r="KVH286" s="755"/>
      <c r="KVI286" s="755"/>
      <c r="KVJ286" s="755"/>
      <c r="KVK286" s="755"/>
      <c r="KVL286" s="755"/>
      <c r="KVM286" s="755"/>
      <c r="KVN286" s="755"/>
      <c r="KVO286" s="755"/>
      <c r="KVP286" s="755"/>
      <c r="KVQ286" s="755"/>
      <c r="KVR286" s="755"/>
      <c r="KVS286" s="755"/>
      <c r="KVT286" s="755"/>
      <c r="KVU286" s="755"/>
      <c r="KVV286" s="755"/>
      <c r="KVW286" s="755"/>
      <c r="KVX286" s="755"/>
      <c r="KVY286" s="755"/>
      <c r="KVZ286" s="755"/>
      <c r="KWA286" s="755"/>
      <c r="KWB286" s="755"/>
      <c r="KWC286" s="755"/>
      <c r="KWD286" s="755"/>
      <c r="KWE286" s="755"/>
      <c r="KWF286" s="755"/>
      <c r="KWG286" s="755"/>
      <c r="KWH286" s="755"/>
      <c r="KWI286" s="755"/>
      <c r="KWJ286" s="755"/>
      <c r="KWK286" s="755"/>
      <c r="KWL286" s="755"/>
      <c r="KWM286" s="755"/>
      <c r="KWN286" s="755"/>
      <c r="KWO286" s="755"/>
      <c r="KWP286" s="755"/>
      <c r="KWQ286" s="755"/>
      <c r="KWR286" s="755"/>
      <c r="KWS286" s="755"/>
      <c r="KWT286" s="755"/>
      <c r="KWU286" s="755"/>
      <c r="KWV286" s="755"/>
      <c r="KWW286" s="755"/>
      <c r="KWX286" s="755"/>
      <c r="KWY286" s="755"/>
      <c r="KWZ286" s="755"/>
      <c r="KXA286" s="755"/>
      <c r="KXB286" s="755"/>
      <c r="KXC286" s="755"/>
      <c r="KXD286" s="755"/>
      <c r="KXE286" s="755"/>
      <c r="KXF286" s="755"/>
      <c r="KXG286" s="755"/>
      <c r="KXH286" s="755"/>
      <c r="KXI286" s="755"/>
      <c r="KXJ286" s="755"/>
      <c r="KXK286" s="755"/>
      <c r="KXL286" s="755"/>
      <c r="KXM286" s="755"/>
      <c r="KXN286" s="755"/>
      <c r="KXO286" s="755"/>
      <c r="KXP286" s="755"/>
      <c r="KXQ286" s="755"/>
      <c r="KXR286" s="755"/>
      <c r="KXS286" s="755"/>
      <c r="KXT286" s="755"/>
      <c r="KXU286" s="755"/>
      <c r="KXV286" s="755"/>
      <c r="KXW286" s="755"/>
      <c r="KXX286" s="755"/>
      <c r="KXY286" s="755"/>
      <c r="KXZ286" s="755"/>
      <c r="KYA286" s="755"/>
      <c r="KYB286" s="755"/>
      <c r="KYC286" s="755"/>
      <c r="KYD286" s="755"/>
      <c r="KYE286" s="755"/>
      <c r="KYF286" s="755"/>
      <c r="KYG286" s="755"/>
      <c r="KYH286" s="755"/>
      <c r="KYI286" s="755"/>
      <c r="KYJ286" s="755"/>
      <c r="KYK286" s="755"/>
      <c r="KYL286" s="755"/>
      <c r="KYM286" s="755"/>
      <c r="KYN286" s="755"/>
      <c r="KYO286" s="755"/>
      <c r="KYP286" s="755"/>
      <c r="KYQ286" s="755"/>
      <c r="KYR286" s="755"/>
      <c r="KYS286" s="755"/>
      <c r="KYT286" s="755"/>
      <c r="KYU286" s="755"/>
      <c r="KYV286" s="755"/>
      <c r="KYW286" s="755"/>
      <c r="KYX286" s="755"/>
      <c r="KYY286" s="755"/>
      <c r="KYZ286" s="755"/>
      <c r="KZA286" s="755"/>
      <c r="KZB286" s="755"/>
      <c r="KZC286" s="755"/>
      <c r="KZD286" s="755"/>
      <c r="KZE286" s="755"/>
      <c r="KZF286" s="755"/>
      <c r="KZG286" s="755"/>
      <c r="KZH286" s="755"/>
      <c r="KZI286" s="755"/>
      <c r="KZJ286" s="755"/>
      <c r="KZK286" s="755"/>
      <c r="KZL286" s="755"/>
      <c r="KZM286" s="755"/>
      <c r="KZN286" s="755"/>
      <c r="KZO286" s="755"/>
      <c r="KZP286" s="755"/>
      <c r="KZQ286" s="755"/>
      <c r="KZR286" s="755"/>
      <c r="KZS286" s="755"/>
      <c r="KZT286" s="755"/>
      <c r="KZU286" s="755"/>
      <c r="KZV286" s="755"/>
      <c r="KZW286" s="755"/>
      <c r="KZX286" s="755"/>
      <c r="KZY286" s="755"/>
      <c r="KZZ286" s="755"/>
      <c r="LAA286" s="755"/>
      <c r="LAB286" s="755"/>
      <c r="LAC286" s="755"/>
      <c r="LAD286" s="755"/>
      <c r="LAE286" s="755"/>
      <c r="LAF286" s="755"/>
      <c r="LAG286" s="755"/>
      <c r="LAH286" s="755"/>
      <c r="LAI286" s="755"/>
      <c r="LAJ286" s="755"/>
      <c r="LAK286" s="755"/>
      <c r="LAL286" s="755"/>
      <c r="LAM286" s="755"/>
      <c r="LAN286" s="755"/>
      <c r="LAO286" s="755"/>
      <c r="LAP286" s="755"/>
      <c r="LAQ286" s="755"/>
      <c r="LAR286" s="755"/>
      <c r="LAS286" s="755"/>
      <c r="LAT286" s="755"/>
      <c r="LAU286" s="755"/>
      <c r="LAV286" s="755"/>
      <c r="LAW286" s="755"/>
      <c r="LAX286" s="755"/>
      <c r="LAY286" s="755"/>
      <c r="LAZ286" s="755"/>
      <c r="LBA286" s="755"/>
      <c r="LBB286" s="755"/>
      <c r="LBC286" s="755"/>
      <c r="LBD286" s="755"/>
      <c r="LBE286" s="755"/>
      <c r="LBF286" s="755"/>
      <c r="LBG286" s="755"/>
      <c r="LBH286" s="755"/>
      <c r="LBI286" s="755"/>
      <c r="LBJ286" s="755"/>
      <c r="LBK286" s="755"/>
      <c r="LBL286" s="755"/>
      <c r="LBM286" s="755"/>
      <c r="LBN286" s="755"/>
      <c r="LBO286" s="755"/>
      <c r="LBP286" s="755"/>
      <c r="LBQ286" s="755"/>
      <c r="LBR286" s="755"/>
      <c r="LBS286" s="755"/>
      <c r="LBT286" s="755"/>
      <c r="LBU286" s="755"/>
      <c r="LBV286" s="755"/>
      <c r="LBW286" s="755"/>
      <c r="LBX286" s="755"/>
      <c r="LBY286" s="755"/>
      <c r="LBZ286" s="755"/>
      <c r="LCA286" s="755"/>
      <c r="LCB286" s="755"/>
      <c r="LCC286" s="755"/>
      <c r="LCD286" s="755"/>
      <c r="LCE286" s="755"/>
      <c r="LCF286" s="755"/>
      <c r="LCG286" s="755"/>
      <c r="LCH286" s="755"/>
      <c r="LCI286" s="755"/>
      <c r="LCJ286" s="755"/>
      <c r="LCK286" s="755"/>
      <c r="LCL286" s="755"/>
      <c r="LCM286" s="755"/>
      <c r="LCN286" s="755"/>
      <c r="LCO286" s="755"/>
      <c r="LCP286" s="755"/>
      <c r="LCQ286" s="755"/>
      <c r="LCR286" s="755"/>
      <c r="LCS286" s="755"/>
      <c r="LCT286" s="755"/>
      <c r="LCU286" s="755"/>
      <c r="LCV286" s="755"/>
      <c r="LCW286" s="755"/>
      <c r="LCX286" s="755"/>
      <c r="LCY286" s="755"/>
      <c r="LCZ286" s="755"/>
      <c r="LDA286" s="755"/>
      <c r="LDB286" s="755"/>
      <c r="LDC286" s="755"/>
      <c r="LDD286" s="755"/>
      <c r="LDE286" s="755"/>
      <c r="LDF286" s="755"/>
      <c r="LDG286" s="755"/>
      <c r="LDH286" s="755"/>
      <c r="LDI286" s="755"/>
      <c r="LDJ286" s="755"/>
      <c r="LDK286" s="755"/>
      <c r="LDL286" s="755"/>
      <c r="LDM286" s="755"/>
      <c r="LDN286" s="755"/>
      <c r="LDO286" s="755"/>
      <c r="LDP286" s="755"/>
      <c r="LDQ286" s="755"/>
      <c r="LDR286" s="755"/>
      <c r="LDS286" s="755"/>
      <c r="LDT286" s="755"/>
      <c r="LDU286" s="755"/>
      <c r="LDV286" s="755"/>
      <c r="LDW286" s="755"/>
      <c r="LDX286" s="755"/>
      <c r="LDY286" s="755"/>
      <c r="LDZ286" s="755"/>
      <c r="LEA286" s="755"/>
      <c r="LEB286" s="755"/>
      <c r="LEC286" s="755"/>
      <c r="LED286" s="755"/>
      <c r="LEE286" s="755"/>
      <c r="LEF286" s="755"/>
      <c r="LEG286" s="755"/>
      <c r="LEH286" s="755"/>
      <c r="LEI286" s="755"/>
      <c r="LEJ286" s="755"/>
      <c r="LEK286" s="755"/>
      <c r="LEL286" s="755"/>
      <c r="LEM286" s="755"/>
      <c r="LEN286" s="755"/>
      <c r="LEO286" s="755"/>
      <c r="LEP286" s="755"/>
      <c r="LEQ286" s="755"/>
      <c r="LER286" s="755"/>
      <c r="LES286" s="755"/>
      <c r="LET286" s="755"/>
      <c r="LEU286" s="755"/>
      <c r="LEV286" s="755"/>
      <c r="LEW286" s="755"/>
      <c r="LEX286" s="755"/>
      <c r="LEY286" s="755"/>
      <c r="LEZ286" s="755"/>
      <c r="LFA286" s="755"/>
      <c r="LFB286" s="755"/>
      <c r="LFC286" s="755"/>
      <c r="LFD286" s="755"/>
      <c r="LFE286" s="755"/>
      <c r="LFF286" s="755"/>
      <c r="LFG286" s="755"/>
      <c r="LFH286" s="755"/>
      <c r="LFI286" s="755"/>
      <c r="LFJ286" s="755"/>
      <c r="LFK286" s="755"/>
      <c r="LFL286" s="755"/>
      <c r="LFM286" s="755"/>
      <c r="LFN286" s="755"/>
      <c r="LFO286" s="755"/>
      <c r="LFP286" s="755"/>
      <c r="LFQ286" s="755"/>
      <c r="LFR286" s="755"/>
      <c r="LFS286" s="755"/>
      <c r="LFT286" s="755"/>
      <c r="LFU286" s="755"/>
      <c r="LFV286" s="755"/>
      <c r="LFW286" s="755"/>
      <c r="LFX286" s="755"/>
      <c r="LFY286" s="755"/>
      <c r="LFZ286" s="755"/>
      <c r="LGA286" s="755"/>
      <c r="LGB286" s="755"/>
      <c r="LGC286" s="755"/>
      <c r="LGD286" s="755"/>
      <c r="LGE286" s="755"/>
      <c r="LGF286" s="755"/>
      <c r="LGG286" s="755"/>
      <c r="LGH286" s="755"/>
      <c r="LGI286" s="755"/>
      <c r="LGJ286" s="755"/>
      <c r="LGK286" s="755"/>
      <c r="LGL286" s="755"/>
      <c r="LGM286" s="755"/>
      <c r="LGN286" s="755"/>
      <c r="LGO286" s="755"/>
      <c r="LGP286" s="755"/>
      <c r="LGQ286" s="755"/>
      <c r="LGR286" s="755"/>
      <c r="LGS286" s="755"/>
      <c r="LGT286" s="755"/>
      <c r="LGU286" s="755"/>
      <c r="LGV286" s="755"/>
      <c r="LGW286" s="755"/>
      <c r="LGX286" s="755"/>
      <c r="LGY286" s="755"/>
      <c r="LGZ286" s="755"/>
      <c r="LHA286" s="755"/>
      <c r="LHB286" s="755"/>
      <c r="LHC286" s="755"/>
      <c r="LHD286" s="755"/>
      <c r="LHE286" s="755"/>
      <c r="LHF286" s="755"/>
      <c r="LHG286" s="755"/>
      <c r="LHH286" s="755"/>
      <c r="LHI286" s="755"/>
      <c r="LHJ286" s="755"/>
      <c r="LHK286" s="755"/>
      <c r="LHL286" s="755"/>
      <c r="LHM286" s="755"/>
      <c r="LHN286" s="755"/>
      <c r="LHO286" s="755"/>
      <c r="LHP286" s="755"/>
      <c r="LHQ286" s="755"/>
      <c r="LHR286" s="755"/>
      <c r="LHS286" s="755"/>
      <c r="LHT286" s="755"/>
      <c r="LHU286" s="755"/>
      <c r="LHV286" s="755"/>
      <c r="LHW286" s="755"/>
      <c r="LHX286" s="755"/>
      <c r="LHY286" s="755"/>
      <c r="LHZ286" s="755"/>
      <c r="LIA286" s="755"/>
      <c r="LIB286" s="755"/>
      <c r="LIC286" s="755"/>
      <c r="LID286" s="755"/>
      <c r="LIE286" s="755"/>
      <c r="LIF286" s="755"/>
      <c r="LIG286" s="755"/>
      <c r="LIH286" s="755"/>
      <c r="LII286" s="755"/>
      <c r="LIJ286" s="755"/>
      <c r="LIK286" s="755"/>
      <c r="LIL286" s="755"/>
      <c r="LIM286" s="755"/>
      <c r="LIN286" s="755"/>
      <c r="LIO286" s="755"/>
      <c r="LIP286" s="755"/>
      <c r="LIQ286" s="755"/>
      <c r="LIR286" s="755"/>
      <c r="LIS286" s="755"/>
      <c r="LIT286" s="755"/>
      <c r="LIU286" s="755"/>
      <c r="LIV286" s="755"/>
      <c r="LIW286" s="755"/>
      <c r="LIX286" s="755"/>
      <c r="LIY286" s="755"/>
      <c r="LIZ286" s="755"/>
      <c r="LJA286" s="755"/>
      <c r="LJB286" s="755"/>
      <c r="LJC286" s="755"/>
      <c r="LJD286" s="755"/>
      <c r="LJE286" s="755"/>
      <c r="LJF286" s="755"/>
      <c r="LJG286" s="755"/>
      <c r="LJH286" s="755"/>
      <c r="LJI286" s="755"/>
      <c r="LJJ286" s="755"/>
      <c r="LJK286" s="755"/>
      <c r="LJL286" s="755"/>
      <c r="LJM286" s="755"/>
      <c r="LJN286" s="755"/>
      <c r="LJO286" s="755"/>
      <c r="LJP286" s="755"/>
      <c r="LJQ286" s="755"/>
      <c r="LJR286" s="755"/>
      <c r="LJS286" s="755"/>
      <c r="LJT286" s="755"/>
      <c r="LJU286" s="755"/>
      <c r="LJV286" s="755"/>
      <c r="LJW286" s="755"/>
      <c r="LJX286" s="755"/>
      <c r="LJY286" s="755"/>
      <c r="LJZ286" s="755"/>
      <c r="LKA286" s="755"/>
      <c r="LKB286" s="755"/>
      <c r="LKC286" s="755"/>
      <c r="LKD286" s="755"/>
      <c r="LKE286" s="755"/>
      <c r="LKF286" s="755"/>
      <c r="LKG286" s="755"/>
      <c r="LKH286" s="755"/>
      <c r="LKI286" s="755"/>
      <c r="LKJ286" s="755"/>
      <c r="LKK286" s="755"/>
      <c r="LKL286" s="755"/>
      <c r="LKM286" s="755"/>
      <c r="LKN286" s="755"/>
      <c r="LKO286" s="755"/>
      <c r="LKP286" s="755"/>
      <c r="LKQ286" s="755"/>
      <c r="LKR286" s="755"/>
      <c r="LKS286" s="755"/>
      <c r="LKT286" s="755"/>
      <c r="LKU286" s="755"/>
      <c r="LKV286" s="755"/>
      <c r="LKW286" s="755"/>
      <c r="LKX286" s="755"/>
      <c r="LKY286" s="755"/>
      <c r="LKZ286" s="755"/>
      <c r="LLA286" s="755"/>
      <c r="LLB286" s="755"/>
      <c r="LLC286" s="755"/>
      <c r="LLD286" s="755"/>
      <c r="LLE286" s="755"/>
      <c r="LLF286" s="755"/>
      <c r="LLG286" s="755"/>
      <c r="LLH286" s="755"/>
      <c r="LLI286" s="755"/>
      <c r="LLJ286" s="755"/>
      <c r="LLK286" s="755"/>
      <c r="LLL286" s="755"/>
      <c r="LLM286" s="755"/>
      <c r="LLN286" s="755"/>
      <c r="LLO286" s="755"/>
      <c r="LLP286" s="755"/>
      <c r="LLQ286" s="755"/>
      <c r="LLR286" s="755"/>
      <c r="LLS286" s="755"/>
      <c r="LLT286" s="755"/>
      <c r="LLU286" s="755"/>
      <c r="LLV286" s="755"/>
      <c r="LLW286" s="755"/>
      <c r="LLX286" s="755"/>
      <c r="LLY286" s="755"/>
      <c r="LLZ286" s="755"/>
      <c r="LMA286" s="755"/>
      <c r="LMB286" s="755"/>
      <c r="LMC286" s="755"/>
      <c r="LMD286" s="755"/>
      <c r="LME286" s="755"/>
      <c r="LMF286" s="755"/>
      <c r="LMG286" s="755"/>
      <c r="LMH286" s="755"/>
      <c r="LMI286" s="755"/>
      <c r="LMJ286" s="755"/>
      <c r="LMK286" s="755"/>
      <c r="LML286" s="755"/>
      <c r="LMM286" s="755"/>
      <c r="LMN286" s="755"/>
      <c r="LMO286" s="755"/>
      <c r="LMP286" s="755"/>
      <c r="LMQ286" s="755"/>
      <c r="LMR286" s="755"/>
      <c r="LMS286" s="755"/>
      <c r="LMT286" s="755"/>
      <c r="LMU286" s="755"/>
      <c r="LMV286" s="755"/>
      <c r="LMW286" s="755"/>
      <c r="LMX286" s="755"/>
      <c r="LMY286" s="755"/>
      <c r="LMZ286" s="755"/>
      <c r="LNA286" s="755"/>
      <c r="LNB286" s="755"/>
      <c r="LNC286" s="755"/>
      <c r="LND286" s="755"/>
      <c r="LNE286" s="755"/>
      <c r="LNF286" s="755"/>
      <c r="LNG286" s="755"/>
      <c r="LNH286" s="755"/>
      <c r="LNI286" s="755"/>
      <c r="LNJ286" s="755"/>
      <c r="LNK286" s="755"/>
      <c r="LNL286" s="755"/>
      <c r="LNM286" s="755"/>
      <c r="LNN286" s="755"/>
      <c r="LNO286" s="755"/>
      <c r="LNP286" s="755"/>
      <c r="LNQ286" s="755"/>
      <c r="LNR286" s="755"/>
      <c r="LNS286" s="755"/>
      <c r="LNT286" s="755"/>
      <c r="LNU286" s="755"/>
      <c r="LNV286" s="755"/>
      <c r="LNW286" s="755"/>
      <c r="LNX286" s="755"/>
      <c r="LNY286" s="755"/>
      <c r="LNZ286" s="755"/>
      <c r="LOA286" s="755"/>
      <c r="LOB286" s="755"/>
      <c r="LOC286" s="755"/>
      <c r="LOD286" s="755"/>
      <c r="LOE286" s="755"/>
      <c r="LOF286" s="755"/>
      <c r="LOG286" s="755"/>
      <c r="LOH286" s="755"/>
      <c r="LOI286" s="755"/>
      <c r="LOJ286" s="755"/>
      <c r="LOK286" s="755"/>
      <c r="LOL286" s="755"/>
      <c r="LOM286" s="755"/>
      <c r="LON286" s="755"/>
      <c r="LOO286" s="755"/>
      <c r="LOP286" s="755"/>
      <c r="LOQ286" s="755"/>
      <c r="LOR286" s="755"/>
      <c r="LOS286" s="755"/>
      <c r="LOT286" s="755"/>
      <c r="LOU286" s="755"/>
      <c r="LOV286" s="755"/>
      <c r="LOW286" s="755"/>
      <c r="LOX286" s="755"/>
      <c r="LOY286" s="755"/>
      <c r="LOZ286" s="755"/>
      <c r="LPA286" s="755"/>
      <c r="LPB286" s="755"/>
      <c r="LPC286" s="755"/>
      <c r="LPD286" s="755"/>
      <c r="LPE286" s="755"/>
      <c r="LPF286" s="755"/>
      <c r="LPG286" s="755"/>
      <c r="LPH286" s="755"/>
      <c r="LPI286" s="755"/>
      <c r="LPJ286" s="755"/>
      <c r="LPK286" s="755"/>
      <c r="LPL286" s="755"/>
      <c r="LPM286" s="755"/>
      <c r="LPN286" s="755"/>
      <c r="LPO286" s="755"/>
      <c r="LPP286" s="755"/>
      <c r="LPQ286" s="755"/>
      <c r="LPR286" s="755"/>
      <c r="LPS286" s="755"/>
      <c r="LPT286" s="755"/>
      <c r="LPU286" s="755"/>
      <c r="LPV286" s="755"/>
      <c r="LPW286" s="755"/>
      <c r="LPX286" s="755"/>
      <c r="LPY286" s="755"/>
      <c r="LPZ286" s="755"/>
      <c r="LQA286" s="755"/>
      <c r="LQB286" s="755"/>
      <c r="LQC286" s="755"/>
      <c r="LQD286" s="755"/>
      <c r="LQE286" s="755"/>
      <c r="LQF286" s="755"/>
      <c r="LQG286" s="755"/>
      <c r="LQH286" s="755"/>
      <c r="LQI286" s="755"/>
      <c r="LQJ286" s="755"/>
      <c r="LQK286" s="755"/>
      <c r="LQL286" s="755"/>
      <c r="LQM286" s="755"/>
      <c r="LQN286" s="755"/>
      <c r="LQO286" s="755"/>
      <c r="LQP286" s="755"/>
      <c r="LQQ286" s="755"/>
      <c r="LQR286" s="755"/>
      <c r="LQS286" s="755"/>
      <c r="LQT286" s="755"/>
      <c r="LQU286" s="755"/>
      <c r="LQV286" s="755"/>
      <c r="LQW286" s="755"/>
      <c r="LQX286" s="755"/>
      <c r="LQY286" s="755"/>
      <c r="LQZ286" s="755"/>
      <c r="LRA286" s="755"/>
      <c r="LRB286" s="755"/>
      <c r="LRC286" s="755"/>
      <c r="LRD286" s="755"/>
      <c r="LRE286" s="755"/>
      <c r="LRF286" s="755"/>
      <c r="LRG286" s="755"/>
      <c r="LRH286" s="755"/>
      <c r="LRI286" s="755"/>
      <c r="LRJ286" s="755"/>
      <c r="LRK286" s="755"/>
      <c r="LRL286" s="755"/>
      <c r="LRM286" s="755"/>
      <c r="LRN286" s="755"/>
      <c r="LRO286" s="755"/>
      <c r="LRP286" s="755"/>
      <c r="LRQ286" s="755"/>
      <c r="LRR286" s="755"/>
      <c r="LRS286" s="755"/>
      <c r="LRT286" s="755"/>
      <c r="LRU286" s="755"/>
      <c r="LRV286" s="755"/>
      <c r="LRW286" s="755"/>
      <c r="LRX286" s="755"/>
      <c r="LRY286" s="755"/>
      <c r="LRZ286" s="755"/>
      <c r="LSA286" s="755"/>
      <c r="LSB286" s="755"/>
      <c r="LSC286" s="755"/>
      <c r="LSD286" s="755"/>
      <c r="LSE286" s="755"/>
      <c r="LSF286" s="755"/>
      <c r="LSG286" s="755"/>
      <c r="LSH286" s="755"/>
      <c r="LSI286" s="755"/>
      <c r="LSJ286" s="755"/>
      <c r="LSK286" s="755"/>
      <c r="LSL286" s="755"/>
      <c r="LSM286" s="755"/>
      <c r="LSN286" s="755"/>
      <c r="LSO286" s="755"/>
      <c r="LSP286" s="755"/>
      <c r="LSQ286" s="755"/>
      <c r="LSR286" s="755"/>
      <c r="LSS286" s="755"/>
      <c r="LST286" s="755"/>
      <c r="LSU286" s="755"/>
      <c r="LSV286" s="755"/>
      <c r="LSW286" s="755"/>
      <c r="LSX286" s="755"/>
      <c r="LSY286" s="755"/>
      <c r="LSZ286" s="755"/>
      <c r="LTA286" s="755"/>
      <c r="LTB286" s="755"/>
      <c r="LTC286" s="755"/>
      <c r="LTD286" s="755"/>
      <c r="LTE286" s="755"/>
      <c r="LTF286" s="755"/>
      <c r="LTG286" s="755"/>
      <c r="LTH286" s="755"/>
      <c r="LTI286" s="755"/>
      <c r="LTJ286" s="755"/>
      <c r="LTK286" s="755"/>
      <c r="LTL286" s="755"/>
      <c r="LTM286" s="755"/>
      <c r="LTN286" s="755"/>
      <c r="LTO286" s="755"/>
      <c r="LTP286" s="755"/>
      <c r="LTQ286" s="755"/>
      <c r="LTR286" s="755"/>
      <c r="LTS286" s="755"/>
      <c r="LTT286" s="755"/>
      <c r="LTU286" s="755"/>
      <c r="LTV286" s="755"/>
      <c r="LTW286" s="755"/>
      <c r="LTX286" s="755"/>
      <c r="LTY286" s="755"/>
      <c r="LTZ286" s="755"/>
      <c r="LUA286" s="755"/>
      <c r="LUB286" s="755"/>
      <c r="LUC286" s="755"/>
      <c r="LUD286" s="755"/>
      <c r="LUE286" s="755"/>
      <c r="LUF286" s="755"/>
      <c r="LUG286" s="755"/>
      <c r="LUH286" s="755"/>
      <c r="LUI286" s="755"/>
      <c r="LUJ286" s="755"/>
      <c r="LUK286" s="755"/>
      <c r="LUL286" s="755"/>
      <c r="LUM286" s="755"/>
      <c r="LUN286" s="755"/>
      <c r="LUO286" s="755"/>
      <c r="LUP286" s="755"/>
      <c r="LUQ286" s="755"/>
      <c r="LUR286" s="755"/>
      <c r="LUS286" s="755"/>
      <c r="LUT286" s="755"/>
      <c r="LUU286" s="755"/>
      <c r="LUV286" s="755"/>
      <c r="LUW286" s="755"/>
      <c r="LUX286" s="755"/>
      <c r="LUY286" s="755"/>
      <c r="LUZ286" s="755"/>
      <c r="LVA286" s="755"/>
      <c r="LVB286" s="755"/>
      <c r="LVC286" s="755"/>
      <c r="LVD286" s="755"/>
      <c r="LVE286" s="755"/>
      <c r="LVF286" s="755"/>
      <c r="LVG286" s="755"/>
      <c r="LVH286" s="755"/>
      <c r="LVI286" s="755"/>
      <c r="LVJ286" s="755"/>
      <c r="LVK286" s="755"/>
      <c r="LVL286" s="755"/>
      <c r="LVM286" s="755"/>
      <c r="LVN286" s="755"/>
      <c r="LVO286" s="755"/>
      <c r="LVP286" s="755"/>
      <c r="LVQ286" s="755"/>
      <c r="LVR286" s="755"/>
      <c r="LVS286" s="755"/>
      <c r="LVT286" s="755"/>
      <c r="LVU286" s="755"/>
      <c r="LVV286" s="755"/>
      <c r="LVW286" s="755"/>
      <c r="LVX286" s="755"/>
      <c r="LVY286" s="755"/>
      <c r="LVZ286" s="755"/>
      <c r="LWA286" s="755"/>
      <c r="LWB286" s="755"/>
      <c r="LWC286" s="755"/>
      <c r="LWD286" s="755"/>
      <c r="LWE286" s="755"/>
      <c r="LWF286" s="755"/>
      <c r="LWG286" s="755"/>
      <c r="LWH286" s="755"/>
      <c r="LWI286" s="755"/>
      <c r="LWJ286" s="755"/>
      <c r="LWK286" s="755"/>
      <c r="LWL286" s="755"/>
      <c r="LWM286" s="755"/>
      <c r="LWN286" s="755"/>
      <c r="LWO286" s="755"/>
      <c r="LWP286" s="755"/>
      <c r="LWQ286" s="755"/>
      <c r="LWR286" s="755"/>
      <c r="LWS286" s="755"/>
      <c r="LWT286" s="755"/>
      <c r="LWU286" s="755"/>
      <c r="LWV286" s="755"/>
      <c r="LWW286" s="755"/>
      <c r="LWX286" s="755"/>
      <c r="LWY286" s="755"/>
      <c r="LWZ286" s="755"/>
      <c r="LXA286" s="755"/>
      <c r="LXB286" s="755"/>
      <c r="LXC286" s="755"/>
      <c r="LXD286" s="755"/>
      <c r="LXE286" s="755"/>
      <c r="LXF286" s="755"/>
      <c r="LXG286" s="755"/>
      <c r="LXH286" s="755"/>
      <c r="LXI286" s="755"/>
      <c r="LXJ286" s="755"/>
      <c r="LXK286" s="755"/>
      <c r="LXL286" s="755"/>
      <c r="LXM286" s="755"/>
      <c r="LXN286" s="755"/>
      <c r="LXO286" s="755"/>
      <c r="LXP286" s="755"/>
      <c r="LXQ286" s="755"/>
      <c r="LXR286" s="755"/>
      <c r="LXS286" s="755"/>
      <c r="LXT286" s="755"/>
      <c r="LXU286" s="755"/>
      <c r="LXV286" s="755"/>
      <c r="LXW286" s="755"/>
      <c r="LXX286" s="755"/>
      <c r="LXY286" s="755"/>
      <c r="LXZ286" s="755"/>
      <c r="LYA286" s="755"/>
      <c r="LYB286" s="755"/>
      <c r="LYC286" s="755"/>
      <c r="LYD286" s="755"/>
      <c r="LYE286" s="755"/>
      <c r="LYF286" s="755"/>
      <c r="LYG286" s="755"/>
      <c r="LYH286" s="755"/>
      <c r="LYI286" s="755"/>
      <c r="LYJ286" s="755"/>
      <c r="LYK286" s="755"/>
      <c r="LYL286" s="755"/>
      <c r="LYM286" s="755"/>
      <c r="LYN286" s="755"/>
      <c r="LYO286" s="755"/>
      <c r="LYP286" s="755"/>
      <c r="LYQ286" s="755"/>
      <c r="LYR286" s="755"/>
      <c r="LYS286" s="755"/>
      <c r="LYT286" s="755"/>
      <c r="LYU286" s="755"/>
      <c r="LYV286" s="755"/>
      <c r="LYW286" s="755"/>
      <c r="LYX286" s="755"/>
      <c r="LYY286" s="755"/>
      <c r="LYZ286" s="755"/>
      <c r="LZA286" s="755"/>
      <c r="LZB286" s="755"/>
      <c r="LZC286" s="755"/>
      <c r="LZD286" s="755"/>
      <c r="LZE286" s="755"/>
      <c r="LZF286" s="755"/>
      <c r="LZG286" s="755"/>
      <c r="LZH286" s="755"/>
      <c r="LZI286" s="755"/>
      <c r="LZJ286" s="755"/>
      <c r="LZK286" s="755"/>
      <c r="LZL286" s="755"/>
      <c r="LZM286" s="755"/>
      <c r="LZN286" s="755"/>
      <c r="LZO286" s="755"/>
      <c r="LZP286" s="755"/>
      <c r="LZQ286" s="755"/>
      <c r="LZR286" s="755"/>
      <c r="LZS286" s="755"/>
      <c r="LZT286" s="755"/>
      <c r="LZU286" s="755"/>
      <c r="LZV286" s="755"/>
      <c r="LZW286" s="755"/>
      <c r="LZX286" s="755"/>
      <c r="LZY286" s="755"/>
      <c r="LZZ286" s="755"/>
      <c r="MAA286" s="755"/>
      <c r="MAB286" s="755"/>
      <c r="MAC286" s="755"/>
      <c r="MAD286" s="755"/>
      <c r="MAE286" s="755"/>
      <c r="MAF286" s="755"/>
      <c r="MAG286" s="755"/>
      <c r="MAH286" s="755"/>
      <c r="MAI286" s="755"/>
      <c r="MAJ286" s="755"/>
      <c r="MAK286" s="755"/>
      <c r="MAL286" s="755"/>
      <c r="MAM286" s="755"/>
      <c r="MAN286" s="755"/>
      <c r="MAO286" s="755"/>
      <c r="MAP286" s="755"/>
      <c r="MAQ286" s="755"/>
      <c r="MAR286" s="755"/>
      <c r="MAS286" s="755"/>
      <c r="MAT286" s="755"/>
      <c r="MAU286" s="755"/>
      <c r="MAV286" s="755"/>
      <c r="MAW286" s="755"/>
      <c r="MAX286" s="755"/>
      <c r="MAY286" s="755"/>
      <c r="MAZ286" s="755"/>
      <c r="MBA286" s="755"/>
      <c r="MBB286" s="755"/>
      <c r="MBC286" s="755"/>
      <c r="MBD286" s="755"/>
      <c r="MBE286" s="755"/>
      <c r="MBF286" s="755"/>
      <c r="MBG286" s="755"/>
      <c r="MBH286" s="755"/>
      <c r="MBI286" s="755"/>
      <c r="MBJ286" s="755"/>
      <c r="MBK286" s="755"/>
      <c r="MBL286" s="755"/>
      <c r="MBM286" s="755"/>
      <c r="MBN286" s="755"/>
      <c r="MBO286" s="755"/>
      <c r="MBP286" s="755"/>
      <c r="MBQ286" s="755"/>
      <c r="MBR286" s="755"/>
      <c r="MBS286" s="755"/>
      <c r="MBT286" s="755"/>
      <c r="MBU286" s="755"/>
      <c r="MBV286" s="755"/>
      <c r="MBW286" s="755"/>
      <c r="MBX286" s="755"/>
      <c r="MBY286" s="755"/>
      <c r="MBZ286" s="755"/>
      <c r="MCA286" s="755"/>
      <c r="MCB286" s="755"/>
      <c r="MCC286" s="755"/>
      <c r="MCD286" s="755"/>
      <c r="MCE286" s="755"/>
      <c r="MCF286" s="755"/>
      <c r="MCG286" s="755"/>
      <c r="MCH286" s="755"/>
      <c r="MCI286" s="755"/>
      <c r="MCJ286" s="755"/>
      <c r="MCK286" s="755"/>
      <c r="MCL286" s="755"/>
      <c r="MCM286" s="755"/>
      <c r="MCN286" s="755"/>
      <c r="MCO286" s="755"/>
      <c r="MCP286" s="755"/>
      <c r="MCQ286" s="755"/>
      <c r="MCR286" s="755"/>
      <c r="MCS286" s="755"/>
      <c r="MCT286" s="755"/>
      <c r="MCU286" s="755"/>
      <c r="MCV286" s="755"/>
      <c r="MCW286" s="755"/>
      <c r="MCX286" s="755"/>
      <c r="MCY286" s="755"/>
      <c r="MCZ286" s="755"/>
      <c r="MDA286" s="755"/>
      <c r="MDB286" s="755"/>
      <c r="MDC286" s="755"/>
      <c r="MDD286" s="755"/>
      <c r="MDE286" s="755"/>
      <c r="MDF286" s="755"/>
      <c r="MDG286" s="755"/>
      <c r="MDH286" s="755"/>
      <c r="MDI286" s="755"/>
      <c r="MDJ286" s="755"/>
      <c r="MDK286" s="755"/>
      <c r="MDL286" s="755"/>
      <c r="MDM286" s="755"/>
      <c r="MDN286" s="755"/>
      <c r="MDO286" s="755"/>
      <c r="MDP286" s="755"/>
      <c r="MDQ286" s="755"/>
      <c r="MDR286" s="755"/>
      <c r="MDS286" s="755"/>
      <c r="MDT286" s="755"/>
      <c r="MDU286" s="755"/>
      <c r="MDV286" s="755"/>
      <c r="MDW286" s="755"/>
      <c r="MDX286" s="755"/>
      <c r="MDY286" s="755"/>
      <c r="MDZ286" s="755"/>
      <c r="MEA286" s="755"/>
      <c r="MEB286" s="755"/>
      <c r="MEC286" s="755"/>
      <c r="MED286" s="755"/>
      <c r="MEE286" s="755"/>
      <c r="MEF286" s="755"/>
      <c r="MEG286" s="755"/>
      <c r="MEH286" s="755"/>
      <c r="MEI286" s="755"/>
      <c r="MEJ286" s="755"/>
      <c r="MEK286" s="755"/>
      <c r="MEL286" s="755"/>
      <c r="MEM286" s="755"/>
      <c r="MEN286" s="755"/>
      <c r="MEO286" s="755"/>
      <c r="MEP286" s="755"/>
      <c r="MEQ286" s="755"/>
      <c r="MER286" s="755"/>
      <c r="MES286" s="755"/>
      <c r="MET286" s="755"/>
      <c r="MEU286" s="755"/>
      <c r="MEV286" s="755"/>
      <c r="MEW286" s="755"/>
      <c r="MEX286" s="755"/>
      <c r="MEY286" s="755"/>
      <c r="MEZ286" s="755"/>
      <c r="MFA286" s="755"/>
      <c r="MFB286" s="755"/>
      <c r="MFC286" s="755"/>
      <c r="MFD286" s="755"/>
      <c r="MFE286" s="755"/>
      <c r="MFF286" s="755"/>
      <c r="MFG286" s="755"/>
      <c r="MFH286" s="755"/>
      <c r="MFI286" s="755"/>
      <c r="MFJ286" s="755"/>
      <c r="MFK286" s="755"/>
      <c r="MFL286" s="755"/>
      <c r="MFM286" s="755"/>
      <c r="MFN286" s="755"/>
      <c r="MFO286" s="755"/>
      <c r="MFP286" s="755"/>
      <c r="MFQ286" s="755"/>
      <c r="MFR286" s="755"/>
      <c r="MFS286" s="755"/>
      <c r="MFT286" s="755"/>
      <c r="MFU286" s="755"/>
      <c r="MFV286" s="755"/>
      <c r="MFW286" s="755"/>
      <c r="MFX286" s="755"/>
      <c r="MFY286" s="755"/>
      <c r="MFZ286" s="755"/>
      <c r="MGA286" s="755"/>
      <c r="MGB286" s="755"/>
      <c r="MGC286" s="755"/>
      <c r="MGD286" s="755"/>
      <c r="MGE286" s="755"/>
      <c r="MGF286" s="755"/>
      <c r="MGG286" s="755"/>
      <c r="MGH286" s="755"/>
      <c r="MGI286" s="755"/>
      <c r="MGJ286" s="755"/>
      <c r="MGK286" s="755"/>
      <c r="MGL286" s="755"/>
      <c r="MGM286" s="755"/>
      <c r="MGN286" s="755"/>
      <c r="MGO286" s="755"/>
      <c r="MGP286" s="755"/>
      <c r="MGQ286" s="755"/>
      <c r="MGR286" s="755"/>
      <c r="MGS286" s="755"/>
      <c r="MGT286" s="755"/>
      <c r="MGU286" s="755"/>
      <c r="MGV286" s="755"/>
      <c r="MGW286" s="755"/>
      <c r="MGX286" s="755"/>
      <c r="MGY286" s="755"/>
      <c r="MGZ286" s="755"/>
      <c r="MHA286" s="755"/>
      <c r="MHB286" s="755"/>
      <c r="MHC286" s="755"/>
      <c r="MHD286" s="755"/>
      <c r="MHE286" s="755"/>
      <c r="MHF286" s="755"/>
      <c r="MHG286" s="755"/>
      <c r="MHH286" s="755"/>
      <c r="MHI286" s="755"/>
      <c r="MHJ286" s="755"/>
      <c r="MHK286" s="755"/>
      <c r="MHL286" s="755"/>
      <c r="MHM286" s="755"/>
      <c r="MHN286" s="755"/>
      <c r="MHO286" s="755"/>
      <c r="MHP286" s="755"/>
      <c r="MHQ286" s="755"/>
      <c r="MHR286" s="755"/>
      <c r="MHS286" s="755"/>
      <c r="MHT286" s="755"/>
      <c r="MHU286" s="755"/>
      <c r="MHV286" s="755"/>
      <c r="MHW286" s="755"/>
      <c r="MHX286" s="755"/>
      <c r="MHY286" s="755"/>
      <c r="MHZ286" s="755"/>
      <c r="MIA286" s="755"/>
      <c r="MIB286" s="755"/>
      <c r="MIC286" s="755"/>
      <c r="MID286" s="755"/>
      <c r="MIE286" s="755"/>
      <c r="MIF286" s="755"/>
      <c r="MIG286" s="755"/>
      <c r="MIH286" s="755"/>
      <c r="MII286" s="755"/>
      <c r="MIJ286" s="755"/>
      <c r="MIK286" s="755"/>
      <c r="MIL286" s="755"/>
      <c r="MIM286" s="755"/>
      <c r="MIN286" s="755"/>
      <c r="MIO286" s="755"/>
      <c r="MIP286" s="755"/>
      <c r="MIQ286" s="755"/>
      <c r="MIR286" s="755"/>
      <c r="MIS286" s="755"/>
      <c r="MIT286" s="755"/>
      <c r="MIU286" s="755"/>
      <c r="MIV286" s="755"/>
      <c r="MIW286" s="755"/>
      <c r="MIX286" s="755"/>
      <c r="MIY286" s="755"/>
      <c r="MIZ286" s="755"/>
      <c r="MJA286" s="755"/>
      <c r="MJB286" s="755"/>
      <c r="MJC286" s="755"/>
      <c r="MJD286" s="755"/>
      <c r="MJE286" s="755"/>
      <c r="MJF286" s="755"/>
      <c r="MJG286" s="755"/>
      <c r="MJH286" s="755"/>
      <c r="MJI286" s="755"/>
      <c r="MJJ286" s="755"/>
      <c r="MJK286" s="755"/>
      <c r="MJL286" s="755"/>
      <c r="MJM286" s="755"/>
      <c r="MJN286" s="755"/>
      <c r="MJO286" s="755"/>
      <c r="MJP286" s="755"/>
      <c r="MJQ286" s="755"/>
      <c r="MJR286" s="755"/>
      <c r="MJS286" s="755"/>
      <c r="MJT286" s="755"/>
      <c r="MJU286" s="755"/>
      <c r="MJV286" s="755"/>
      <c r="MJW286" s="755"/>
      <c r="MJX286" s="755"/>
      <c r="MJY286" s="755"/>
      <c r="MJZ286" s="755"/>
      <c r="MKA286" s="755"/>
      <c r="MKB286" s="755"/>
      <c r="MKC286" s="755"/>
      <c r="MKD286" s="755"/>
      <c r="MKE286" s="755"/>
      <c r="MKF286" s="755"/>
      <c r="MKG286" s="755"/>
      <c r="MKH286" s="755"/>
      <c r="MKI286" s="755"/>
      <c r="MKJ286" s="755"/>
      <c r="MKK286" s="755"/>
      <c r="MKL286" s="755"/>
      <c r="MKM286" s="755"/>
      <c r="MKN286" s="755"/>
      <c r="MKO286" s="755"/>
      <c r="MKP286" s="755"/>
      <c r="MKQ286" s="755"/>
      <c r="MKR286" s="755"/>
      <c r="MKS286" s="755"/>
      <c r="MKT286" s="755"/>
      <c r="MKU286" s="755"/>
      <c r="MKV286" s="755"/>
      <c r="MKW286" s="755"/>
      <c r="MKX286" s="755"/>
      <c r="MKY286" s="755"/>
      <c r="MKZ286" s="755"/>
      <c r="MLA286" s="755"/>
      <c r="MLB286" s="755"/>
      <c r="MLC286" s="755"/>
      <c r="MLD286" s="755"/>
      <c r="MLE286" s="755"/>
      <c r="MLF286" s="755"/>
      <c r="MLG286" s="755"/>
      <c r="MLH286" s="755"/>
      <c r="MLI286" s="755"/>
      <c r="MLJ286" s="755"/>
      <c r="MLK286" s="755"/>
      <c r="MLL286" s="755"/>
      <c r="MLM286" s="755"/>
      <c r="MLN286" s="755"/>
      <c r="MLO286" s="755"/>
      <c r="MLP286" s="755"/>
      <c r="MLQ286" s="755"/>
      <c r="MLR286" s="755"/>
      <c r="MLS286" s="755"/>
      <c r="MLT286" s="755"/>
      <c r="MLU286" s="755"/>
      <c r="MLV286" s="755"/>
      <c r="MLW286" s="755"/>
      <c r="MLX286" s="755"/>
      <c r="MLY286" s="755"/>
      <c r="MLZ286" s="755"/>
      <c r="MMA286" s="755"/>
      <c r="MMB286" s="755"/>
      <c r="MMC286" s="755"/>
      <c r="MMD286" s="755"/>
      <c r="MME286" s="755"/>
      <c r="MMF286" s="755"/>
      <c r="MMG286" s="755"/>
      <c r="MMH286" s="755"/>
      <c r="MMI286" s="755"/>
      <c r="MMJ286" s="755"/>
      <c r="MMK286" s="755"/>
      <c r="MML286" s="755"/>
      <c r="MMM286" s="755"/>
      <c r="MMN286" s="755"/>
      <c r="MMO286" s="755"/>
      <c r="MMP286" s="755"/>
      <c r="MMQ286" s="755"/>
      <c r="MMR286" s="755"/>
      <c r="MMS286" s="755"/>
      <c r="MMT286" s="755"/>
      <c r="MMU286" s="755"/>
      <c r="MMV286" s="755"/>
      <c r="MMW286" s="755"/>
      <c r="MMX286" s="755"/>
      <c r="MMY286" s="755"/>
      <c r="MMZ286" s="755"/>
      <c r="MNA286" s="755"/>
      <c r="MNB286" s="755"/>
      <c r="MNC286" s="755"/>
      <c r="MND286" s="755"/>
      <c r="MNE286" s="755"/>
      <c r="MNF286" s="755"/>
      <c r="MNG286" s="755"/>
      <c r="MNH286" s="755"/>
      <c r="MNI286" s="755"/>
      <c r="MNJ286" s="755"/>
      <c r="MNK286" s="755"/>
      <c r="MNL286" s="755"/>
      <c r="MNM286" s="755"/>
      <c r="MNN286" s="755"/>
      <c r="MNO286" s="755"/>
      <c r="MNP286" s="755"/>
      <c r="MNQ286" s="755"/>
      <c r="MNR286" s="755"/>
      <c r="MNS286" s="755"/>
      <c r="MNT286" s="755"/>
      <c r="MNU286" s="755"/>
      <c r="MNV286" s="755"/>
      <c r="MNW286" s="755"/>
      <c r="MNX286" s="755"/>
      <c r="MNY286" s="755"/>
      <c r="MNZ286" s="755"/>
      <c r="MOA286" s="755"/>
      <c r="MOB286" s="755"/>
      <c r="MOC286" s="755"/>
      <c r="MOD286" s="755"/>
      <c r="MOE286" s="755"/>
      <c r="MOF286" s="755"/>
      <c r="MOG286" s="755"/>
      <c r="MOH286" s="755"/>
      <c r="MOI286" s="755"/>
      <c r="MOJ286" s="755"/>
      <c r="MOK286" s="755"/>
      <c r="MOL286" s="755"/>
      <c r="MOM286" s="755"/>
      <c r="MON286" s="755"/>
      <c r="MOO286" s="755"/>
      <c r="MOP286" s="755"/>
      <c r="MOQ286" s="755"/>
      <c r="MOR286" s="755"/>
      <c r="MOS286" s="755"/>
      <c r="MOT286" s="755"/>
      <c r="MOU286" s="755"/>
      <c r="MOV286" s="755"/>
      <c r="MOW286" s="755"/>
      <c r="MOX286" s="755"/>
      <c r="MOY286" s="755"/>
      <c r="MOZ286" s="755"/>
      <c r="MPA286" s="755"/>
      <c r="MPB286" s="755"/>
      <c r="MPC286" s="755"/>
      <c r="MPD286" s="755"/>
      <c r="MPE286" s="755"/>
      <c r="MPF286" s="755"/>
      <c r="MPG286" s="755"/>
      <c r="MPH286" s="755"/>
      <c r="MPI286" s="755"/>
      <c r="MPJ286" s="755"/>
      <c r="MPK286" s="755"/>
      <c r="MPL286" s="755"/>
      <c r="MPM286" s="755"/>
      <c r="MPN286" s="755"/>
      <c r="MPO286" s="755"/>
      <c r="MPP286" s="755"/>
      <c r="MPQ286" s="755"/>
      <c r="MPR286" s="755"/>
      <c r="MPS286" s="755"/>
      <c r="MPT286" s="755"/>
      <c r="MPU286" s="755"/>
      <c r="MPV286" s="755"/>
      <c r="MPW286" s="755"/>
      <c r="MPX286" s="755"/>
      <c r="MPY286" s="755"/>
      <c r="MPZ286" s="755"/>
      <c r="MQA286" s="755"/>
      <c r="MQB286" s="755"/>
      <c r="MQC286" s="755"/>
      <c r="MQD286" s="755"/>
      <c r="MQE286" s="755"/>
      <c r="MQF286" s="755"/>
      <c r="MQG286" s="755"/>
      <c r="MQH286" s="755"/>
      <c r="MQI286" s="755"/>
      <c r="MQJ286" s="755"/>
      <c r="MQK286" s="755"/>
      <c r="MQL286" s="755"/>
      <c r="MQM286" s="755"/>
      <c r="MQN286" s="755"/>
      <c r="MQO286" s="755"/>
      <c r="MQP286" s="755"/>
      <c r="MQQ286" s="755"/>
      <c r="MQR286" s="755"/>
      <c r="MQS286" s="755"/>
      <c r="MQT286" s="755"/>
      <c r="MQU286" s="755"/>
      <c r="MQV286" s="755"/>
      <c r="MQW286" s="755"/>
      <c r="MQX286" s="755"/>
      <c r="MQY286" s="755"/>
      <c r="MQZ286" s="755"/>
      <c r="MRA286" s="755"/>
      <c r="MRB286" s="755"/>
      <c r="MRC286" s="755"/>
      <c r="MRD286" s="755"/>
      <c r="MRE286" s="755"/>
      <c r="MRF286" s="755"/>
      <c r="MRG286" s="755"/>
      <c r="MRH286" s="755"/>
      <c r="MRI286" s="755"/>
      <c r="MRJ286" s="755"/>
      <c r="MRK286" s="755"/>
      <c r="MRL286" s="755"/>
      <c r="MRM286" s="755"/>
      <c r="MRN286" s="755"/>
      <c r="MRO286" s="755"/>
      <c r="MRP286" s="755"/>
      <c r="MRQ286" s="755"/>
      <c r="MRR286" s="755"/>
      <c r="MRS286" s="755"/>
      <c r="MRT286" s="755"/>
      <c r="MRU286" s="755"/>
      <c r="MRV286" s="755"/>
      <c r="MRW286" s="755"/>
      <c r="MRX286" s="755"/>
      <c r="MRY286" s="755"/>
      <c r="MRZ286" s="755"/>
      <c r="MSA286" s="755"/>
      <c r="MSB286" s="755"/>
      <c r="MSC286" s="755"/>
      <c r="MSD286" s="755"/>
      <c r="MSE286" s="755"/>
      <c r="MSF286" s="755"/>
      <c r="MSG286" s="755"/>
      <c r="MSH286" s="755"/>
      <c r="MSI286" s="755"/>
      <c r="MSJ286" s="755"/>
      <c r="MSK286" s="755"/>
      <c r="MSL286" s="755"/>
      <c r="MSM286" s="755"/>
      <c r="MSN286" s="755"/>
      <c r="MSO286" s="755"/>
      <c r="MSP286" s="755"/>
      <c r="MSQ286" s="755"/>
      <c r="MSR286" s="755"/>
      <c r="MSS286" s="755"/>
      <c r="MST286" s="755"/>
      <c r="MSU286" s="755"/>
      <c r="MSV286" s="755"/>
      <c r="MSW286" s="755"/>
      <c r="MSX286" s="755"/>
      <c r="MSY286" s="755"/>
      <c r="MSZ286" s="755"/>
      <c r="MTA286" s="755"/>
      <c r="MTB286" s="755"/>
      <c r="MTC286" s="755"/>
      <c r="MTD286" s="755"/>
      <c r="MTE286" s="755"/>
      <c r="MTF286" s="755"/>
      <c r="MTG286" s="755"/>
      <c r="MTH286" s="755"/>
      <c r="MTI286" s="755"/>
      <c r="MTJ286" s="755"/>
      <c r="MTK286" s="755"/>
      <c r="MTL286" s="755"/>
      <c r="MTM286" s="755"/>
      <c r="MTN286" s="755"/>
      <c r="MTO286" s="755"/>
      <c r="MTP286" s="755"/>
      <c r="MTQ286" s="755"/>
      <c r="MTR286" s="755"/>
      <c r="MTS286" s="755"/>
      <c r="MTT286" s="755"/>
      <c r="MTU286" s="755"/>
      <c r="MTV286" s="755"/>
      <c r="MTW286" s="755"/>
      <c r="MTX286" s="755"/>
      <c r="MTY286" s="755"/>
      <c r="MTZ286" s="755"/>
      <c r="MUA286" s="755"/>
      <c r="MUB286" s="755"/>
      <c r="MUC286" s="755"/>
      <c r="MUD286" s="755"/>
      <c r="MUE286" s="755"/>
      <c r="MUF286" s="755"/>
      <c r="MUG286" s="755"/>
      <c r="MUH286" s="755"/>
      <c r="MUI286" s="755"/>
      <c r="MUJ286" s="755"/>
      <c r="MUK286" s="755"/>
      <c r="MUL286" s="755"/>
      <c r="MUM286" s="755"/>
      <c r="MUN286" s="755"/>
      <c r="MUO286" s="755"/>
      <c r="MUP286" s="755"/>
      <c r="MUQ286" s="755"/>
      <c r="MUR286" s="755"/>
      <c r="MUS286" s="755"/>
      <c r="MUT286" s="755"/>
      <c r="MUU286" s="755"/>
      <c r="MUV286" s="755"/>
      <c r="MUW286" s="755"/>
      <c r="MUX286" s="755"/>
      <c r="MUY286" s="755"/>
      <c r="MUZ286" s="755"/>
      <c r="MVA286" s="755"/>
      <c r="MVB286" s="755"/>
      <c r="MVC286" s="755"/>
      <c r="MVD286" s="755"/>
      <c r="MVE286" s="755"/>
      <c r="MVF286" s="755"/>
      <c r="MVG286" s="755"/>
      <c r="MVH286" s="755"/>
      <c r="MVI286" s="755"/>
      <c r="MVJ286" s="755"/>
      <c r="MVK286" s="755"/>
      <c r="MVL286" s="755"/>
      <c r="MVM286" s="755"/>
      <c r="MVN286" s="755"/>
      <c r="MVO286" s="755"/>
      <c r="MVP286" s="755"/>
      <c r="MVQ286" s="755"/>
      <c r="MVR286" s="755"/>
      <c r="MVS286" s="755"/>
      <c r="MVT286" s="755"/>
      <c r="MVU286" s="755"/>
      <c r="MVV286" s="755"/>
      <c r="MVW286" s="755"/>
      <c r="MVX286" s="755"/>
      <c r="MVY286" s="755"/>
      <c r="MVZ286" s="755"/>
      <c r="MWA286" s="755"/>
      <c r="MWB286" s="755"/>
      <c r="MWC286" s="755"/>
      <c r="MWD286" s="755"/>
      <c r="MWE286" s="755"/>
      <c r="MWF286" s="755"/>
      <c r="MWG286" s="755"/>
      <c r="MWH286" s="755"/>
      <c r="MWI286" s="755"/>
      <c r="MWJ286" s="755"/>
      <c r="MWK286" s="755"/>
      <c r="MWL286" s="755"/>
      <c r="MWM286" s="755"/>
      <c r="MWN286" s="755"/>
      <c r="MWO286" s="755"/>
      <c r="MWP286" s="755"/>
      <c r="MWQ286" s="755"/>
      <c r="MWR286" s="755"/>
      <c r="MWS286" s="755"/>
      <c r="MWT286" s="755"/>
      <c r="MWU286" s="755"/>
      <c r="MWV286" s="755"/>
      <c r="MWW286" s="755"/>
      <c r="MWX286" s="755"/>
      <c r="MWY286" s="755"/>
      <c r="MWZ286" s="755"/>
      <c r="MXA286" s="755"/>
      <c r="MXB286" s="755"/>
      <c r="MXC286" s="755"/>
      <c r="MXD286" s="755"/>
      <c r="MXE286" s="755"/>
      <c r="MXF286" s="755"/>
      <c r="MXG286" s="755"/>
      <c r="MXH286" s="755"/>
      <c r="MXI286" s="755"/>
      <c r="MXJ286" s="755"/>
      <c r="MXK286" s="755"/>
      <c r="MXL286" s="755"/>
      <c r="MXM286" s="755"/>
      <c r="MXN286" s="755"/>
      <c r="MXO286" s="755"/>
      <c r="MXP286" s="755"/>
      <c r="MXQ286" s="755"/>
      <c r="MXR286" s="755"/>
      <c r="MXS286" s="755"/>
      <c r="MXT286" s="755"/>
      <c r="MXU286" s="755"/>
      <c r="MXV286" s="755"/>
      <c r="MXW286" s="755"/>
      <c r="MXX286" s="755"/>
      <c r="MXY286" s="755"/>
      <c r="MXZ286" s="755"/>
      <c r="MYA286" s="755"/>
      <c r="MYB286" s="755"/>
      <c r="MYC286" s="755"/>
      <c r="MYD286" s="755"/>
      <c r="MYE286" s="755"/>
      <c r="MYF286" s="755"/>
      <c r="MYG286" s="755"/>
      <c r="MYH286" s="755"/>
      <c r="MYI286" s="755"/>
      <c r="MYJ286" s="755"/>
      <c r="MYK286" s="755"/>
      <c r="MYL286" s="755"/>
      <c r="MYM286" s="755"/>
      <c r="MYN286" s="755"/>
      <c r="MYO286" s="755"/>
      <c r="MYP286" s="755"/>
      <c r="MYQ286" s="755"/>
      <c r="MYR286" s="755"/>
      <c r="MYS286" s="755"/>
      <c r="MYT286" s="755"/>
      <c r="MYU286" s="755"/>
      <c r="MYV286" s="755"/>
      <c r="MYW286" s="755"/>
      <c r="MYX286" s="755"/>
      <c r="MYY286" s="755"/>
      <c r="MYZ286" s="755"/>
      <c r="MZA286" s="755"/>
      <c r="MZB286" s="755"/>
      <c r="MZC286" s="755"/>
      <c r="MZD286" s="755"/>
      <c r="MZE286" s="755"/>
      <c r="MZF286" s="755"/>
      <c r="MZG286" s="755"/>
      <c r="MZH286" s="755"/>
      <c r="MZI286" s="755"/>
      <c r="MZJ286" s="755"/>
      <c r="MZK286" s="755"/>
      <c r="MZL286" s="755"/>
      <c r="MZM286" s="755"/>
      <c r="MZN286" s="755"/>
      <c r="MZO286" s="755"/>
      <c r="MZP286" s="755"/>
      <c r="MZQ286" s="755"/>
      <c r="MZR286" s="755"/>
      <c r="MZS286" s="755"/>
      <c r="MZT286" s="755"/>
      <c r="MZU286" s="755"/>
      <c r="MZV286" s="755"/>
      <c r="MZW286" s="755"/>
      <c r="MZX286" s="755"/>
      <c r="MZY286" s="755"/>
      <c r="MZZ286" s="755"/>
      <c r="NAA286" s="755"/>
      <c r="NAB286" s="755"/>
      <c r="NAC286" s="755"/>
      <c r="NAD286" s="755"/>
      <c r="NAE286" s="755"/>
      <c r="NAF286" s="755"/>
      <c r="NAG286" s="755"/>
      <c r="NAH286" s="755"/>
      <c r="NAI286" s="755"/>
      <c r="NAJ286" s="755"/>
      <c r="NAK286" s="755"/>
      <c r="NAL286" s="755"/>
      <c r="NAM286" s="755"/>
      <c r="NAN286" s="755"/>
      <c r="NAO286" s="755"/>
      <c r="NAP286" s="755"/>
      <c r="NAQ286" s="755"/>
      <c r="NAR286" s="755"/>
      <c r="NAS286" s="755"/>
      <c r="NAT286" s="755"/>
      <c r="NAU286" s="755"/>
      <c r="NAV286" s="755"/>
      <c r="NAW286" s="755"/>
      <c r="NAX286" s="755"/>
      <c r="NAY286" s="755"/>
      <c r="NAZ286" s="755"/>
      <c r="NBA286" s="755"/>
      <c r="NBB286" s="755"/>
      <c r="NBC286" s="755"/>
      <c r="NBD286" s="755"/>
      <c r="NBE286" s="755"/>
      <c r="NBF286" s="755"/>
      <c r="NBG286" s="755"/>
      <c r="NBH286" s="755"/>
      <c r="NBI286" s="755"/>
      <c r="NBJ286" s="755"/>
      <c r="NBK286" s="755"/>
      <c r="NBL286" s="755"/>
      <c r="NBM286" s="755"/>
      <c r="NBN286" s="755"/>
      <c r="NBO286" s="755"/>
      <c r="NBP286" s="755"/>
      <c r="NBQ286" s="755"/>
      <c r="NBR286" s="755"/>
      <c r="NBS286" s="755"/>
      <c r="NBT286" s="755"/>
      <c r="NBU286" s="755"/>
      <c r="NBV286" s="755"/>
      <c r="NBW286" s="755"/>
      <c r="NBX286" s="755"/>
      <c r="NBY286" s="755"/>
      <c r="NBZ286" s="755"/>
      <c r="NCA286" s="755"/>
      <c r="NCB286" s="755"/>
      <c r="NCC286" s="755"/>
      <c r="NCD286" s="755"/>
      <c r="NCE286" s="755"/>
      <c r="NCF286" s="755"/>
      <c r="NCG286" s="755"/>
      <c r="NCH286" s="755"/>
      <c r="NCI286" s="755"/>
      <c r="NCJ286" s="755"/>
      <c r="NCK286" s="755"/>
      <c r="NCL286" s="755"/>
      <c r="NCM286" s="755"/>
      <c r="NCN286" s="755"/>
      <c r="NCO286" s="755"/>
      <c r="NCP286" s="755"/>
      <c r="NCQ286" s="755"/>
      <c r="NCR286" s="755"/>
      <c r="NCS286" s="755"/>
      <c r="NCT286" s="755"/>
      <c r="NCU286" s="755"/>
      <c r="NCV286" s="755"/>
      <c r="NCW286" s="755"/>
      <c r="NCX286" s="755"/>
      <c r="NCY286" s="755"/>
      <c r="NCZ286" s="755"/>
      <c r="NDA286" s="755"/>
      <c r="NDB286" s="755"/>
      <c r="NDC286" s="755"/>
      <c r="NDD286" s="755"/>
      <c r="NDE286" s="755"/>
      <c r="NDF286" s="755"/>
      <c r="NDG286" s="755"/>
      <c r="NDH286" s="755"/>
      <c r="NDI286" s="755"/>
      <c r="NDJ286" s="755"/>
      <c r="NDK286" s="755"/>
      <c r="NDL286" s="755"/>
      <c r="NDM286" s="755"/>
      <c r="NDN286" s="755"/>
      <c r="NDO286" s="755"/>
      <c r="NDP286" s="755"/>
      <c r="NDQ286" s="755"/>
      <c r="NDR286" s="755"/>
      <c r="NDS286" s="755"/>
      <c r="NDT286" s="755"/>
      <c r="NDU286" s="755"/>
      <c r="NDV286" s="755"/>
      <c r="NDW286" s="755"/>
      <c r="NDX286" s="755"/>
      <c r="NDY286" s="755"/>
      <c r="NDZ286" s="755"/>
      <c r="NEA286" s="755"/>
      <c r="NEB286" s="755"/>
      <c r="NEC286" s="755"/>
      <c r="NED286" s="755"/>
      <c r="NEE286" s="755"/>
      <c r="NEF286" s="755"/>
      <c r="NEG286" s="755"/>
      <c r="NEH286" s="755"/>
      <c r="NEI286" s="755"/>
      <c r="NEJ286" s="755"/>
      <c r="NEK286" s="755"/>
      <c r="NEL286" s="755"/>
      <c r="NEM286" s="755"/>
      <c r="NEN286" s="755"/>
      <c r="NEO286" s="755"/>
      <c r="NEP286" s="755"/>
      <c r="NEQ286" s="755"/>
      <c r="NER286" s="755"/>
      <c r="NES286" s="755"/>
      <c r="NET286" s="755"/>
      <c r="NEU286" s="755"/>
      <c r="NEV286" s="755"/>
      <c r="NEW286" s="755"/>
      <c r="NEX286" s="755"/>
      <c r="NEY286" s="755"/>
      <c r="NEZ286" s="755"/>
      <c r="NFA286" s="755"/>
      <c r="NFB286" s="755"/>
      <c r="NFC286" s="755"/>
      <c r="NFD286" s="755"/>
      <c r="NFE286" s="755"/>
      <c r="NFF286" s="755"/>
      <c r="NFG286" s="755"/>
      <c r="NFH286" s="755"/>
      <c r="NFI286" s="755"/>
      <c r="NFJ286" s="755"/>
      <c r="NFK286" s="755"/>
      <c r="NFL286" s="755"/>
      <c r="NFM286" s="755"/>
      <c r="NFN286" s="755"/>
      <c r="NFO286" s="755"/>
      <c r="NFP286" s="755"/>
      <c r="NFQ286" s="755"/>
      <c r="NFR286" s="755"/>
      <c r="NFS286" s="755"/>
      <c r="NFT286" s="755"/>
      <c r="NFU286" s="755"/>
      <c r="NFV286" s="755"/>
      <c r="NFW286" s="755"/>
      <c r="NFX286" s="755"/>
      <c r="NFY286" s="755"/>
      <c r="NFZ286" s="755"/>
      <c r="NGA286" s="755"/>
      <c r="NGB286" s="755"/>
      <c r="NGC286" s="755"/>
      <c r="NGD286" s="755"/>
      <c r="NGE286" s="755"/>
      <c r="NGF286" s="755"/>
      <c r="NGG286" s="755"/>
      <c r="NGH286" s="755"/>
      <c r="NGI286" s="755"/>
      <c r="NGJ286" s="755"/>
      <c r="NGK286" s="755"/>
      <c r="NGL286" s="755"/>
      <c r="NGM286" s="755"/>
      <c r="NGN286" s="755"/>
      <c r="NGO286" s="755"/>
      <c r="NGP286" s="755"/>
      <c r="NGQ286" s="755"/>
      <c r="NGR286" s="755"/>
      <c r="NGS286" s="755"/>
      <c r="NGT286" s="755"/>
      <c r="NGU286" s="755"/>
      <c r="NGV286" s="755"/>
      <c r="NGW286" s="755"/>
      <c r="NGX286" s="755"/>
      <c r="NGY286" s="755"/>
      <c r="NGZ286" s="755"/>
      <c r="NHA286" s="755"/>
      <c r="NHB286" s="755"/>
      <c r="NHC286" s="755"/>
      <c r="NHD286" s="755"/>
      <c r="NHE286" s="755"/>
      <c r="NHF286" s="755"/>
      <c r="NHG286" s="755"/>
      <c r="NHH286" s="755"/>
      <c r="NHI286" s="755"/>
      <c r="NHJ286" s="755"/>
      <c r="NHK286" s="755"/>
      <c r="NHL286" s="755"/>
      <c r="NHM286" s="755"/>
      <c r="NHN286" s="755"/>
      <c r="NHO286" s="755"/>
      <c r="NHP286" s="755"/>
      <c r="NHQ286" s="755"/>
      <c r="NHR286" s="755"/>
      <c r="NHS286" s="755"/>
      <c r="NHT286" s="755"/>
      <c r="NHU286" s="755"/>
      <c r="NHV286" s="755"/>
      <c r="NHW286" s="755"/>
      <c r="NHX286" s="755"/>
      <c r="NHY286" s="755"/>
      <c r="NHZ286" s="755"/>
      <c r="NIA286" s="755"/>
      <c r="NIB286" s="755"/>
      <c r="NIC286" s="755"/>
      <c r="NID286" s="755"/>
      <c r="NIE286" s="755"/>
      <c r="NIF286" s="755"/>
      <c r="NIG286" s="755"/>
      <c r="NIH286" s="755"/>
      <c r="NII286" s="755"/>
      <c r="NIJ286" s="755"/>
      <c r="NIK286" s="755"/>
      <c r="NIL286" s="755"/>
      <c r="NIM286" s="755"/>
      <c r="NIN286" s="755"/>
      <c r="NIO286" s="755"/>
      <c r="NIP286" s="755"/>
      <c r="NIQ286" s="755"/>
      <c r="NIR286" s="755"/>
      <c r="NIS286" s="755"/>
      <c r="NIT286" s="755"/>
      <c r="NIU286" s="755"/>
      <c r="NIV286" s="755"/>
      <c r="NIW286" s="755"/>
      <c r="NIX286" s="755"/>
      <c r="NIY286" s="755"/>
      <c r="NIZ286" s="755"/>
      <c r="NJA286" s="755"/>
      <c r="NJB286" s="755"/>
      <c r="NJC286" s="755"/>
      <c r="NJD286" s="755"/>
      <c r="NJE286" s="755"/>
      <c r="NJF286" s="755"/>
      <c r="NJG286" s="755"/>
      <c r="NJH286" s="755"/>
      <c r="NJI286" s="755"/>
      <c r="NJJ286" s="755"/>
      <c r="NJK286" s="755"/>
      <c r="NJL286" s="755"/>
      <c r="NJM286" s="755"/>
      <c r="NJN286" s="755"/>
      <c r="NJO286" s="755"/>
      <c r="NJP286" s="755"/>
      <c r="NJQ286" s="755"/>
      <c r="NJR286" s="755"/>
      <c r="NJS286" s="755"/>
      <c r="NJT286" s="755"/>
      <c r="NJU286" s="755"/>
      <c r="NJV286" s="755"/>
      <c r="NJW286" s="755"/>
      <c r="NJX286" s="755"/>
      <c r="NJY286" s="755"/>
      <c r="NJZ286" s="755"/>
      <c r="NKA286" s="755"/>
      <c r="NKB286" s="755"/>
      <c r="NKC286" s="755"/>
      <c r="NKD286" s="755"/>
      <c r="NKE286" s="755"/>
      <c r="NKF286" s="755"/>
      <c r="NKG286" s="755"/>
      <c r="NKH286" s="755"/>
      <c r="NKI286" s="755"/>
      <c r="NKJ286" s="755"/>
      <c r="NKK286" s="755"/>
      <c r="NKL286" s="755"/>
      <c r="NKM286" s="755"/>
      <c r="NKN286" s="755"/>
      <c r="NKO286" s="755"/>
      <c r="NKP286" s="755"/>
      <c r="NKQ286" s="755"/>
      <c r="NKR286" s="755"/>
      <c r="NKS286" s="755"/>
      <c r="NKT286" s="755"/>
      <c r="NKU286" s="755"/>
      <c r="NKV286" s="755"/>
      <c r="NKW286" s="755"/>
      <c r="NKX286" s="755"/>
      <c r="NKY286" s="755"/>
      <c r="NKZ286" s="755"/>
      <c r="NLA286" s="755"/>
      <c r="NLB286" s="755"/>
      <c r="NLC286" s="755"/>
      <c r="NLD286" s="755"/>
      <c r="NLE286" s="755"/>
      <c r="NLF286" s="755"/>
      <c r="NLG286" s="755"/>
      <c r="NLH286" s="755"/>
      <c r="NLI286" s="755"/>
      <c r="NLJ286" s="755"/>
      <c r="NLK286" s="755"/>
      <c r="NLL286" s="755"/>
      <c r="NLM286" s="755"/>
      <c r="NLN286" s="755"/>
      <c r="NLO286" s="755"/>
      <c r="NLP286" s="755"/>
      <c r="NLQ286" s="755"/>
      <c r="NLR286" s="755"/>
      <c r="NLS286" s="755"/>
      <c r="NLT286" s="755"/>
      <c r="NLU286" s="755"/>
      <c r="NLV286" s="755"/>
      <c r="NLW286" s="755"/>
      <c r="NLX286" s="755"/>
      <c r="NLY286" s="755"/>
      <c r="NLZ286" s="755"/>
      <c r="NMA286" s="755"/>
      <c r="NMB286" s="755"/>
      <c r="NMC286" s="755"/>
      <c r="NMD286" s="755"/>
      <c r="NME286" s="755"/>
      <c r="NMF286" s="755"/>
      <c r="NMG286" s="755"/>
      <c r="NMH286" s="755"/>
      <c r="NMI286" s="755"/>
      <c r="NMJ286" s="755"/>
      <c r="NMK286" s="755"/>
      <c r="NML286" s="755"/>
      <c r="NMM286" s="755"/>
      <c r="NMN286" s="755"/>
      <c r="NMO286" s="755"/>
      <c r="NMP286" s="755"/>
      <c r="NMQ286" s="755"/>
      <c r="NMR286" s="755"/>
      <c r="NMS286" s="755"/>
      <c r="NMT286" s="755"/>
      <c r="NMU286" s="755"/>
      <c r="NMV286" s="755"/>
      <c r="NMW286" s="755"/>
      <c r="NMX286" s="755"/>
      <c r="NMY286" s="755"/>
      <c r="NMZ286" s="755"/>
      <c r="NNA286" s="755"/>
      <c r="NNB286" s="755"/>
      <c r="NNC286" s="755"/>
      <c r="NND286" s="755"/>
      <c r="NNE286" s="755"/>
      <c r="NNF286" s="755"/>
      <c r="NNG286" s="755"/>
      <c r="NNH286" s="755"/>
      <c r="NNI286" s="755"/>
      <c r="NNJ286" s="755"/>
      <c r="NNK286" s="755"/>
      <c r="NNL286" s="755"/>
      <c r="NNM286" s="755"/>
      <c r="NNN286" s="755"/>
      <c r="NNO286" s="755"/>
      <c r="NNP286" s="755"/>
      <c r="NNQ286" s="755"/>
      <c r="NNR286" s="755"/>
      <c r="NNS286" s="755"/>
      <c r="NNT286" s="755"/>
      <c r="NNU286" s="755"/>
      <c r="NNV286" s="755"/>
      <c r="NNW286" s="755"/>
      <c r="NNX286" s="755"/>
      <c r="NNY286" s="755"/>
      <c r="NNZ286" s="755"/>
      <c r="NOA286" s="755"/>
      <c r="NOB286" s="755"/>
      <c r="NOC286" s="755"/>
      <c r="NOD286" s="755"/>
      <c r="NOE286" s="755"/>
      <c r="NOF286" s="755"/>
      <c r="NOG286" s="755"/>
      <c r="NOH286" s="755"/>
      <c r="NOI286" s="755"/>
      <c r="NOJ286" s="755"/>
      <c r="NOK286" s="755"/>
      <c r="NOL286" s="755"/>
      <c r="NOM286" s="755"/>
      <c r="NON286" s="755"/>
      <c r="NOO286" s="755"/>
      <c r="NOP286" s="755"/>
      <c r="NOQ286" s="755"/>
      <c r="NOR286" s="755"/>
      <c r="NOS286" s="755"/>
      <c r="NOT286" s="755"/>
      <c r="NOU286" s="755"/>
      <c r="NOV286" s="755"/>
      <c r="NOW286" s="755"/>
      <c r="NOX286" s="755"/>
      <c r="NOY286" s="755"/>
      <c r="NOZ286" s="755"/>
      <c r="NPA286" s="755"/>
      <c r="NPB286" s="755"/>
      <c r="NPC286" s="755"/>
      <c r="NPD286" s="755"/>
      <c r="NPE286" s="755"/>
      <c r="NPF286" s="755"/>
      <c r="NPG286" s="755"/>
      <c r="NPH286" s="755"/>
      <c r="NPI286" s="755"/>
      <c r="NPJ286" s="755"/>
      <c r="NPK286" s="755"/>
      <c r="NPL286" s="755"/>
      <c r="NPM286" s="755"/>
      <c r="NPN286" s="755"/>
      <c r="NPO286" s="755"/>
      <c r="NPP286" s="755"/>
      <c r="NPQ286" s="755"/>
      <c r="NPR286" s="755"/>
      <c r="NPS286" s="755"/>
      <c r="NPT286" s="755"/>
      <c r="NPU286" s="755"/>
      <c r="NPV286" s="755"/>
      <c r="NPW286" s="755"/>
      <c r="NPX286" s="755"/>
      <c r="NPY286" s="755"/>
      <c r="NPZ286" s="755"/>
      <c r="NQA286" s="755"/>
      <c r="NQB286" s="755"/>
      <c r="NQC286" s="755"/>
      <c r="NQD286" s="755"/>
      <c r="NQE286" s="755"/>
      <c r="NQF286" s="755"/>
      <c r="NQG286" s="755"/>
      <c r="NQH286" s="755"/>
      <c r="NQI286" s="755"/>
      <c r="NQJ286" s="755"/>
      <c r="NQK286" s="755"/>
      <c r="NQL286" s="755"/>
      <c r="NQM286" s="755"/>
      <c r="NQN286" s="755"/>
      <c r="NQO286" s="755"/>
      <c r="NQP286" s="755"/>
      <c r="NQQ286" s="755"/>
      <c r="NQR286" s="755"/>
      <c r="NQS286" s="755"/>
      <c r="NQT286" s="755"/>
      <c r="NQU286" s="755"/>
      <c r="NQV286" s="755"/>
      <c r="NQW286" s="755"/>
      <c r="NQX286" s="755"/>
      <c r="NQY286" s="755"/>
      <c r="NQZ286" s="755"/>
      <c r="NRA286" s="755"/>
      <c r="NRB286" s="755"/>
      <c r="NRC286" s="755"/>
      <c r="NRD286" s="755"/>
      <c r="NRE286" s="755"/>
      <c r="NRF286" s="755"/>
      <c r="NRG286" s="755"/>
      <c r="NRH286" s="755"/>
      <c r="NRI286" s="755"/>
      <c r="NRJ286" s="755"/>
      <c r="NRK286" s="755"/>
      <c r="NRL286" s="755"/>
      <c r="NRM286" s="755"/>
      <c r="NRN286" s="755"/>
      <c r="NRO286" s="755"/>
      <c r="NRP286" s="755"/>
      <c r="NRQ286" s="755"/>
      <c r="NRR286" s="755"/>
      <c r="NRS286" s="755"/>
      <c r="NRT286" s="755"/>
      <c r="NRU286" s="755"/>
      <c r="NRV286" s="755"/>
      <c r="NRW286" s="755"/>
      <c r="NRX286" s="755"/>
      <c r="NRY286" s="755"/>
      <c r="NRZ286" s="755"/>
      <c r="NSA286" s="755"/>
      <c r="NSB286" s="755"/>
      <c r="NSC286" s="755"/>
      <c r="NSD286" s="755"/>
      <c r="NSE286" s="755"/>
      <c r="NSF286" s="755"/>
      <c r="NSG286" s="755"/>
      <c r="NSH286" s="755"/>
      <c r="NSI286" s="755"/>
      <c r="NSJ286" s="755"/>
      <c r="NSK286" s="755"/>
      <c r="NSL286" s="755"/>
      <c r="NSM286" s="755"/>
      <c r="NSN286" s="755"/>
      <c r="NSO286" s="755"/>
      <c r="NSP286" s="755"/>
      <c r="NSQ286" s="755"/>
      <c r="NSR286" s="755"/>
      <c r="NSS286" s="755"/>
      <c r="NST286" s="755"/>
      <c r="NSU286" s="755"/>
      <c r="NSV286" s="755"/>
      <c r="NSW286" s="755"/>
      <c r="NSX286" s="755"/>
      <c r="NSY286" s="755"/>
      <c r="NSZ286" s="755"/>
      <c r="NTA286" s="755"/>
      <c r="NTB286" s="755"/>
      <c r="NTC286" s="755"/>
      <c r="NTD286" s="755"/>
      <c r="NTE286" s="755"/>
      <c r="NTF286" s="755"/>
      <c r="NTG286" s="755"/>
      <c r="NTH286" s="755"/>
      <c r="NTI286" s="755"/>
      <c r="NTJ286" s="755"/>
      <c r="NTK286" s="755"/>
      <c r="NTL286" s="755"/>
      <c r="NTM286" s="755"/>
      <c r="NTN286" s="755"/>
      <c r="NTO286" s="755"/>
      <c r="NTP286" s="755"/>
      <c r="NTQ286" s="755"/>
      <c r="NTR286" s="755"/>
      <c r="NTS286" s="755"/>
      <c r="NTT286" s="755"/>
      <c r="NTU286" s="755"/>
      <c r="NTV286" s="755"/>
      <c r="NTW286" s="755"/>
      <c r="NTX286" s="755"/>
      <c r="NTY286" s="755"/>
      <c r="NTZ286" s="755"/>
      <c r="NUA286" s="755"/>
      <c r="NUB286" s="755"/>
      <c r="NUC286" s="755"/>
      <c r="NUD286" s="755"/>
      <c r="NUE286" s="755"/>
      <c r="NUF286" s="755"/>
      <c r="NUG286" s="755"/>
      <c r="NUH286" s="755"/>
      <c r="NUI286" s="755"/>
      <c r="NUJ286" s="755"/>
      <c r="NUK286" s="755"/>
      <c r="NUL286" s="755"/>
      <c r="NUM286" s="755"/>
      <c r="NUN286" s="755"/>
      <c r="NUO286" s="755"/>
      <c r="NUP286" s="755"/>
      <c r="NUQ286" s="755"/>
      <c r="NUR286" s="755"/>
      <c r="NUS286" s="755"/>
      <c r="NUT286" s="755"/>
      <c r="NUU286" s="755"/>
      <c r="NUV286" s="755"/>
      <c r="NUW286" s="755"/>
      <c r="NUX286" s="755"/>
      <c r="NUY286" s="755"/>
      <c r="NUZ286" s="755"/>
      <c r="NVA286" s="755"/>
      <c r="NVB286" s="755"/>
      <c r="NVC286" s="755"/>
      <c r="NVD286" s="755"/>
      <c r="NVE286" s="755"/>
      <c r="NVF286" s="755"/>
      <c r="NVG286" s="755"/>
      <c r="NVH286" s="755"/>
      <c r="NVI286" s="755"/>
      <c r="NVJ286" s="755"/>
      <c r="NVK286" s="755"/>
      <c r="NVL286" s="755"/>
      <c r="NVM286" s="755"/>
      <c r="NVN286" s="755"/>
      <c r="NVO286" s="755"/>
      <c r="NVP286" s="755"/>
      <c r="NVQ286" s="755"/>
      <c r="NVR286" s="755"/>
      <c r="NVS286" s="755"/>
      <c r="NVT286" s="755"/>
      <c r="NVU286" s="755"/>
      <c r="NVV286" s="755"/>
      <c r="NVW286" s="755"/>
      <c r="NVX286" s="755"/>
      <c r="NVY286" s="755"/>
      <c r="NVZ286" s="755"/>
      <c r="NWA286" s="755"/>
      <c r="NWB286" s="755"/>
      <c r="NWC286" s="755"/>
      <c r="NWD286" s="755"/>
      <c r="NWE286" s="755"/>
      <c r="NWF286" s="755"/>
      <c r="NWG286" s="755"/>
      <c r="NWH286" s="755"/>
      <c r="NWI286" s="755"/>
      <c r="NWJ286" s="755"/>
      <c r="NWK286" s="755"/>
      <c r="NWL286" s="755"/>
      <c r="NWM286" s="755"/>
      <c r="NWN286" s="755"/>
      <c r="NWO286" s="755"/>
      <c r="NWP286" s="755"/>
      <c r="NWQ286" s="755"/>
      <c r="NWR286" s="755"/>
      <c r="NWS286" s="755"/>
      <c r="NWT286" s="755"/>
      <c r="NWU286" s="755"/>
      <c r="NWV286" s="755"/>
      <c r="NWW286" s="755"/>
      <c r="NWX286" s="755"/>
      <c r="NWY286" s="755"/>
      <c r="NWZ286" s="755"/>
      <c r="NXA286" s="755"/>
      <c r="NXB286" s="755"/>
      <c r="NXC286" s="755"/>
      <c r="NXD286" s="755"/>
      <c r="NXE286" s="755"/>
      <c r="NXF286" s="755"/>
      <c r="NXG286" s="755"/>
      <c r="NXH286" s="755"/>
      <c r="NXI286" s="755"/>
      <c r="NXJ286" s="755"/>
      <c r="NXK286" s="755"/>
      <c r="NXL286" s="755"/>
      <c r="NXM286" s="755"/>
      <c r="NXN286" s="755"/>
      <c r="NXO286" s="755"/>
      <c r="NXP286" s="755"/>
      <c r="NXQ286" s="755"/>
      <c r="NXR286" s="755"/>
      <c r="NXS286" s="755"/>
      <c r="NXT286" s="755"/>
      <c r="NXU286" s="755"/>
      <c r="NXV286" s="755"/>
      <c r="NXW286" s="755"/>
      <c r="NXX286" s="755"/>
      <c r="NXY286" s="755"/>
      <c r="NXZ286" s="755"/>
      <c r="NYA286" s="755"/>
      <c r="NYB286" s="755"/>
      <c r="NYC286" s="755"/>
      <c r="NYD286" s="755"/>
      <c r="NYE286" s="755"/>
      <c r="NYF286" s="755"/>
      <c r="NYG286" s="755"/>
      <c r="NYH286" s="755"/>
      <c r="NYI286" s="755"/>
      <c r="NYJ286" s="755"/>
      <c r="NYK286" s="755"/>
      <c r="NYL286" s="755"/>
      <c r="NYM286" s="755"/>
      <c r="NYN286" s="755"/>
      <c r="NYO286" s="755"/>
      <c r="NYP286" s="755"/>
      <c r="NYQ286" s="755"/>
      <c r="NYR286" s="755"/>
      <c r="NYS286" s="755"/>
      <c r="NYT286" s="755"/>
      <c r="NYU286" s="755"/>
      <c r="NYV286" s="755"/>
      <c r="NYW286" s="755"/>
      <c r="NYX286" s="755"/>
      <c r="NYY286" s="755"/>
      <c r="NYZ286" s="755"/>
      <c r="NZA286" s="755"/>
      <c r="NZB286" s="755"/>
      <c r="NZC286" s="755"/>
      <c r="NZD286" s="755"/>
      <c r="NZE286" s="755"/>
      <c r="NZF286" s="755"/>
      <c r="NZG286" s="755"/>
      <c r="NZH286" s="755"/>
      <c r="NZI286" s="755"/>
      <c r="NZJ286" s="755"/>
      <c r="NZK286" s="755"/>
      <c r="NZL286" s="755"/>
      <c r="NZM286" s="755"/>
      <c r="NZN286" s="755"/>
      <c r="NZO286" s="755"/>
      <c r="NZP286" s="755"/>
      <c r="NZQ286" s="755"/>
      <c r="NZR286" s="755"/>
      <c r="NZS286" s="755"/>
      <c r="NZT286" s="755"/>
      <c r="NZU286" s="755"/>
      <c r="NZV286" s="755"/>
      <c r="NZW286" s="755"/>
      <c r="NZX286" s="755"/>
      <c r="NZY286" s="755"/>
      <c r="NZZ286" s="755"/>
      <c r="OAA286" s="755"/>
      <c r="OAB286" s="755"/>
      <c r="OAC286" s="755"/>
      <c r="OAD286" s="755"/>
      <c r="OAE286" s="755"/>
      <c r="OAF286" s="755"/>
      <c r="OAG286" s="755"/>
      <c r="OAH286" s="755"/>
      <c r="OAI286" s="755"/>
      <c r="OAJ286" s="755"/>
      <c r="OAK286" s="755"/>
      <c r="OAL286" s="755"/>
      <c r="OAM286" s="755"/>
      <c r="OAN286" s="755"/>
      <c r="OAO286" s="755"/>
      <c r="OAP286" s="755"/>
      <c r="OAQ286" s="755"/>
      <c r="OAR286" s="755"/>
      <c r="OAS286" s="755"/>
      <c r="OAT286" s="755"/>
      <c r="OAU286" s="755"/>
      <c r="OAV286" s="755"/>
      <c r="OAW286" s="755"/>
      <c r="OAX286" s="755"/>
      <c r="OAY286" s="755"/>
      <c r="OAZ286" s="755"/>
      <c r="OBA286" s="755"/>
      <c r="OBB286" s="755"/>
      <c r="OBC286" s="755"/>
      <c r="OBD286" s="755"/>
      <c r="OBE286" s="755"/>
      <c r="OBF286" s="755"/>
      <c r="OBG286" s="755"/>
      <c r="OBH286" s="755"/>
      <c r="OBI286" s="755"/>
      <c r="OBJ286" s="755"/>
      <c r="OBK286" s="755"/>
      <c r="OBL286" s="755"/>
      <c r="OBM286" s="755"/>
      <c r="OBN286" s="755"/>
      <c r="OBO286" s="755"/>
      <c r="OBP286" s="755"/>
      <c r="OBQ286" s="755"/>
      <c r="OBR286" s="755"/>
      <c r="OBS286" s="755"/>
      <c r="OBT286" s="755"/>
      <c r="OBU286" s="755"/>
      <c r="OBV286" s="755"/>
      <c r="OBW286" s="755"/>
      <c r="OBX286" s="755"/>
      <c r="OBY286" s="755"/>
      <c r="OBZ286" s="755"/>
      <c r="OCA286" s="755"/>
      <c r="OCB286" s="755"/>
      <c r="OCC286" s="755"/>
      <c r="OCD286" s="755"/>
      <c r="OCE286" s="755"/>
      <c r="OCF286" s="755"/>
      <c r="OCG286" s="755"/>
      <c r="OCH286" s="755"/>
      <c r="OCI286" s="755"/>
      <c r="OCJ286" s="755"/>
      <c r="OCK286" s="755"/>
      <c r="OCL286" s="755"/>
      <c r="OCM286" s="755"/>
      <c r="OCN286" s="755"/>
      <c r="OCO286" s="755"/>
      <c r="OCP286" s="755"/>
      <c r="OCQ286" s="755"/>
      <c r="OCR286" s="755"/>
      <c r="OCS286" s="755"/>
      <c r="OCT286" s="755"/>
      <c r="OCU286" s="755"/>
      <c r="OCV286" s="755"/>
      <c r="OCW286" s="755"/>
      <c r="OCX286" s="755"/>
      <c r="OCY286" s="755"/>
      <c r="OCZ286" s="755"/>
      <c r="ODA286" s="755"/>
      <c r="ODB286" s="755"/>
      <c r="ODC286" s="755"/>
      <c r="ODD286" s="755"/>
      <c r="ODE286" s="755"/>
      <c r="ODF286" s="755"/>
      <c r="ODG286" s="755"/>
      <c r="ODH286" s="755"/>
      <c r="ODI286" s="755"/>
      <c r="ODJ286" s="755"/>
      <c r="ODK286" s="755"/>
      <c r="ODL286" s="755"/>
      <c r="ODM286" s="755"/>
      <c r="ODN286" s="755"/>
      <c r="ODO286" s="755"/>
      <c r="ODP286" s="755"/>
      <c r="ODQ286" s="755"/>
      <c r="ODR286" s="755"/>
      <c r="ODS286" s="755"/>
      <c r="ODT286" s="755"/>
      <c r="ODU286" s="755"/>
      <c r="ODV286" s="755"/>
      <c r="ODW286" s="755"/>
      <c r="ODX286" s="755"/>
      <c r="ODY286" s="755"/>
      <c r="ODZ286" s="755"/>
      <c r="OEA286" s="755"/>
      <c r="OEB286" s="755"/>
      <c r="OEC286" s="755"/>
      <c r="OED286" s="755"/>
      <c r="OEE286" s="755"/>
      <c r="OEF286" s="755"/>
      <c r="OEG286" s="755"/>
      <c r="OEH286" s="755"/>
      <c r="OEI286" s="755"/>
      <c r="OEJ286" s="755"/>
      <c r="OEK286" s="755"/>
      <c r="OEL286" s="755"/>
      <c r="OEM286" s="755"/>
      <c r="OEN286" s="755"/>
      <c r="OEO286" s="755"/>
      <c r="OEP286" s="755"/>
      <c r="OEQ286" s="755"/>
      <c r="OER286" s="755"/>
      <c r="OES286" s="755"/>
      <c r="OET286" s="755"/>
      <c r="OEU286" s="755"/>
      <c r="OEV286" s="755"/>
      <c r="OEW286" s="755"/>
      <c r="OEX286" s="755"/>
      <c r="OEY286" s="755"/>
      <c r="OEZ286" s="755"/>
      <c r="OFA286" s="755"/>
      <c r="OFB286" s="755"/>
      <c r="OFC286" s="755"/>
      <c r="OFD286" s="755"/>
      <c r="OFE286" s="755"/>
      <c r="OFF286" s="755"/>
      <c r="OFG286" s="755"/>
      <c r="OFH286" s="755"/>
      <c r="OFI286" s="755"/>
      <c r="OFJ286" s="755"/>
      <c r="OFK286" s="755"/>
      <c r="OFL286" s="755"/>
      <c r="OFM286" s="755"/>
      <c r="OFN286" s="755"/>
      <c r="OFO286" s="755"/>
      <c r="OFP286" s="755"/>
      <c r="OFQ286" s="755"/>
      <c r="OFR286" s="755"/>
      <c r="OFS286" s="755"/>
      <c r="OFT286" s="755"/>
      <c r="OFU286" s="755"/>
      <c r="OFV286" s="755"/>
      <c r="OFW286" s="755"/>
      <c r="OFX286" s="755"/>
      <c r="OFY286" s="755"/>
      <c r="OFZ286" s="755"/>
      <c r="OGA286" s="755"/>
      <c r="OGB286" s="755"/>
      <c r="OGC286" s="755"/>
      <c r="OGD286" s="755"/>
      <c r="OGE286" s="755"/>
      <c r="OGF286" s="755"/>
      <c r="OGG286" s="755"/>
      <c r="OGH286" s="755"/>
      <c r="OGI286" s="755"/>
      <c r="OGJ286" s="755"/>
      <c r="OGK286" s="755"/>
      <c r="OGL286" s="755"/>
      <c r="OGM286" s="755"/>
      <c r="OGN286" s="755"/>
      <c r="OGO286" s="755"/>
      <c r="OGP286" s="755"/>
      <c r="OGQ286" s="755"/>
      <c r="OGR286" s="755"/>
      <c r="OGS286" s="755"/>
      <c r="OGT286" s="755"/>
      <c r="OGU286" s="755"/>
      <c r="OGV286" s="755"/>
      <c r="OGW286" s="755"/>
      <c r="OGX286" s="755"/>
      <c r="OGY286" s="755"/>
      <c r="OGZ286" s="755"/>
      <c r="OHA286" s="755"/>
      <c r="OHB286" s="755"/>
      <c r="OHC286" s="755"/>
      <c r="OHD286" s="755"/>
      <c r="OHE286" s="755"/>
      <c r="OHF286" s="755"/>
      <c r="OHG286" s="755"/>
      <c r="OHH286" s="755"/>
      <c r="OHI286" s="755"/>
      <c r="OHJ286" s="755"/>
      <c r="OHK286" s="755"/>
      <c r="OHL286" s="755"/>
      <c r="OHM286" s="755"/>
      <c r="OHN286" s="755"/>
      <c r="OHO286" s="755"/>
      <c r="OHP286" s="755"/>
      <c r="OHQ286" s="755"/>
      <c r="OHR286" s="755"/>
      <c r="OHS286" s="755"/>
      <c r="OHT286" s="755"/>
      <c r="OHU286" s="755"/>
      <c r="OHV286" s="755"/>
      <c r="OHW286" s="755"/>
      <c r="OHX286" s="755"/>
      <c r="OHY286" s="755"/>
      <c r="OHZ286" s="755"/>
      <c r="OIA286" s="755"/>
      <c r="OIB286" s="755"/>
      <c r="OIC286" s="755"/>
      <c r="OID286" s="755"/>
      <c r="OIE286" s="755"/>
      <c r="OIF286" s="755"/>
      <c r="OIG286" s="755"/>
      <c r="OIH286" s="755"/>
      <c r="OII286" s="755"/>
      <c r="OIJ286" s="755"/>
      <c r="OIK286" s="755"/>
      <c r="OIL286" s="755"/>
      <c r="OIM286" s="755"/>
      <c r="OIN286" s="755"/>
      <c r="OIO286" s="755"/>
      <c r="OIP286" s="755"/>
      <c r="OIQ286" s="755"/>
      <c r="OIR286" s="755"/>
      <c r="OIS286" s="755"/>
      <c r="OIT286" s="755"/>
      <c r="OIU286" s="755"/>
      <c r="OIV286" s="755"/>
      <c r="OIW286" s="755"/>
      <c r="OIX286" s="755"/>
      <c r="OIY286" s="755"/>
      <c r="OIZ286" s="755"/>
      <c r="OJA286" s="755"/>
      <c r="OJB286" s="755"/>
      <c r="OJC286" s="755"/>
      <c r="OJD286" s="755"/>
      <c r="OJE286" s="755"/>
      <c r="OJF286" s="755"/>
      <c r="OJG286" s="755"/>
      <c r="OJH286" s="755"/>
      <c r="OJI286" s="755"/>
      <c r="OJJ286" s="755"/>
      <c r="OJK286" s="755"/>
      <c r="OJL286" s="755"/>
      <c r="OJM286" s="755"/>
      <c r="OJN286" s="755"/>
      <c r="OJO286" s="755"/>
      <c r="OJP286" s="755"/>
      <c r="OJQ286" s="755"/>
      <c r="OJR286" s="755"/>
      <c r="OJS286" s="755"/>
      <c r="OJT286" s="755"/>
      <c r="OJU286" s="755"/>
      <c r="OJV286" s="755"/>
      <c r="OJW286" s="755"/>
      <c r="OJX286" s="755"/>
      <c r="OJY286" s="755"/>
      <c r="OJZ286" s="755"/>
      <c r="OKA286" s="755"/>
      <c r="OKB286" s="755"/>
      <c r="OKC286" s="755"/>
      <c r="OKD286" s="755"/>
      <c r="OKE286" s="755"/>
      <c r="OKF286" s="755"/>
      <c r="OKG286" s="755"/>
      <c r="OKH286" s="755"/>
      <c r="OKI286" s="755"/>
      <c r="OKJ286" s="755"/>
      <c r="OKK286" s="755"/>
      <c r="OKL286" s="755"/>
      <c r="OKM286" s="755"/>
      <c r="OKN286" s="755"/>
      <c r="OKO286" s="755"/>
      <c r="OKP286" s="755"/>
      <c r="OKQ286" s="755"/>
      <c r="OKR286" s="755"/>
      <c r="OKS286" s="755"/>
      <c r="OKT286" s="755"/>
      <c r="OKU286" s="755"/>
      <c r="OKV286" s="755"/>
      <c r="OKW286" s="755"/>
      <c r="OKX286" s="755"/>
      <c r="OKY286" s="755"/>
      <c r="OKZ286" s="755"/>
      <c r="OLA286" s="755"/>
      <c r="OLB286" s="755"/>
      <c r="OLC286" s="755"/>
      <c r="OLD286" s="755"/>
      <c r="OLE286" s="755"/>
      <c r="OLF286" s="755"/>
      <c r="OLG286" s="755"/>
      <c r="OLH286" s="755"/>
      <c r="OLI286" s="755"/>
      <c r="OLJ286" s="755"/>
      <c r="OLK286" s="755"/>
      <c r="OLL286" s="755"/>
      <c r="OLM286" s="755"/>
      <c r="OLN286" s="755"/>
      <c r="OLO286" s="755"/>
      <c r="OLP286" s="755"/>
      <c r="OLQ286" s="755"/>
      <c r="OLR286" s="755"/>
      <c r="OLS286" s="755"/>
      <c r="OLT286" s="755"/>
      <c r="OLU286" s="755"/>
      <c r="OLV286" s="755"/>
      <c r="OLW286" s="755"/>
      <c r="OLX286" s="755"/>
      <c r="OLY286" s="755"/>
      <c r="OLZ286" s="755"/>
      <c r="OMA286" s="755"/>
      <c r="OMB286" s="755"/>
      <c r="OMC286" s="755"/>
      <c r="OMD286" s="755"/>
      <c r="OME286" s="755"/>
      <c r="OMF286" s="755"/>
      <c r="OMG286" s="755"/>
      <c r="OMH286" s="755"/>
      <c r="OMI286" s="755"/>
      <c r="OMJ286" s="755"/>
      <c r="OMK286" s="755"/>
      <c r="OML286" s="755"/>
      <c r="OMM286" s="755"/>
      <c r="OMN286" s="755"/>
      <c r="OMO286" s="755"/>
      <c r="OMP286" s="755"/>
      <c r="OMQ286" s="755"/>
      <c r="OMR286" s="755"/>
      <c r="OMS286" s="755"/>
      <c r="OMT286" s="755"/>
      <c r="OMU286" s="755"/>
      <c r="OMV286" s="755"/>
      <c r="OMW286" s="755"/>
      <c r="OMX286" s="755"/>
      <c r="OMY286" s="755"/>
      <c r="OMZ286" s="755"/>
      <c r="ONA286" s="755"/>
      <c r="ONB286" s="755"/>
      <c r="ONC286" s="755"/>
      <c r="OND286" s="755"/>
      <c r="ONE286" s="755"/>
      <c r="ONF286" s="755"/>
      <c r="ONG286" s="755"/>
      <c r="ONH286" s="755"/>
      <c r="ONI286" s="755"/>
      <c r="ONJ286" s="755"/>
      <c r="ONK286" s="755"/>
      <c r="ONL286" s="755"/>
      <c r="ONM286" s="755"/>
      <c r="ONN286" s="755"/>
      <c r="ONO286" s="755"/>
      <c r="ONP286" s="755"/>
      <c r="ONQ286" s="755"/>
      <c r="ONR286" s="755"/>
      <c r="ONS286" s="755"/>
      <c r="ONT286" s="755"/>
      <c r="ONU286" s="755"/>
      <c r="ONV286" s="755"/>
      <c r="ONW286" s="755"/>
      <c r="ONX286" s="755"/>
      <c r="ONY286" s="755"/>
      <c r="ONZ286" s="755"/>
      <c r="OOA286" s="755"/>
      <c r="OOB286" s="755"/>
      <c r="OOC286" s="755"/>
      <c r="OOD286" s="755"/>
      <c r="OOE286" s="755"/>
      <c r="OOF286" s="755"/>
      <c r="OOG286" s="755"/>
      <c r="OOH286" s="755"/>
      <c r="OOI286" s="755"/>
      <c r="OOJ286" s="755"/>
      <c r="OOK286" s="755"/>
      <c r="OOL286" s="755"/>
      <c r="OOM286" s="755"/>
      <c r="OON286" s="755"/>
      <c r="OOO286" s="755"/>
      <c r="OOP286" s="755"/>
      <c r="OOQ286" s="755"/>
      <c r="OOR286" s="755"/>
      <c r="OOS286" s="755"/>
      <c r="OOT286" s="755"/>
      <c r="OOU286" s="755"/>
      <c r="OOV286" s="755"/>
      <c r="OOW286" s="755"/>
      <c r="OOX286" s="755"/>
      <c r="OOY286" s="755"/>
      <c r="OOZ286" s="755"/>
      <c r="OPA286" s="755"/>
      <c r="OPB286" s="755"/>
      <c r="OPC286" s="755"/>
      <c r="OPD286" s="755"/>
      <c r="OPE286" s="755"/>
      <c r="OPF286" s="755"/>
      <c r="OPG286" s="755"/>
      <c r="OPH286" s="755"/>
      <c r="OPI286" s="755"/>
      <c r="OPJ286" s="755"/>
      <c r="OPK286" s="755"/>
      <c r="OPL286" s="755"/>
      <c r="OPM286" s="755"/>
      <c r="OPN286" s="755"/>
      <c r="OPO286" s="755"/>
      <c r="OPP286" s="755"/>
      <c r="OPQ286" s="755"/>
      <c r="OPR286" s="755"/>
      <c r="OPS286" s="755"/>
      <c r="OPT286" s="755"/>
      <c r="OPU286" s="755"/>
      <c r="OPV286" s="755"/>
      <c r="OPW286" s="755"/>
      <c r="OPX286" s="755"/>
      <c r="OPY286" s="755"/>
      <c r="OPZ286" s="755"/>
      <c r="OQA286" s="755"/>
      <c r="OQB286" s="755"/>
      <c r="OQC286" s="755"/>
      <c r="OQD286" s="755"/>
      <c r="OQE286" s="755"/>
      <c r="OQF286" s="755"/>
      <c r="OQG286" s="755"/>
      <c r="OQH286" s="755"/>
      <c r="OQI286" s="755"/>
      <c r="OQJ286" s="755"/>
      <c r="OQK286" s="755"/>
      <c r="OQL286" s="755"/>
      <c r="OQM286" s="755"/>
      <c r="OQN286" s="755"/>
      <c r="OQO286" s="755"/>
      <c r="OQP286" s="755"/>
      <c r="OQQ286" s="755"/>
      <c r="OQR286" s="755"/>
      <c r="OQS286" s="755"/>
      <c r="OQT286" s="755"/>
      <c r="OQU286" s="755"/>
      <c r="OQV286" s="755"/>
      <c r="OQW286" s="755"/>
      <c r="OQX286" s="755"/>
      <c r="OQY286" s="755"/>
      <c r="OQZ286" s="755"/>
      <c r="ORA286" s="755"/>
      <c r="ORB286" s="755"/>
      <c r="ORC286" s="755"/>
      <c r="ORD286" s="755"/>
      <c r="ORE286" s="755"/>
      <c r="ORF286" s="755"/>
      <c r="ORG286" s="755"/>
      <c r="ORH286" s="755"/>
      <c r="ORI286" s="755"/>
      <c r="ORJ286" s="755"/>
      <c r="ORK286" s="755"/>
      <c r="ORL286" s="755"/>
      <c r="ORM286" s="755"/>
      <c r="ORN286" s="755"/>
      <c r="ORO286" s="755"/>
      <c r="ORP286" s="755"/>
      <c r="ORQ286" s="755"/>
      <c r="ORR286" s="755"/>
      <c r="ORS286" s="755"/>
      <c r="ORT286" s="755"/>
      <c r="ORU286" s="755"/>
      <c r="ORV286" s="755"/>
      <c r="ORW286" s="755"/>
      <c r="ORX286" s="755"/>
      <c r="ORY286" s="755"/>
      <c r="ORZ286" s="755"/>
      <c r="OSA286" s="755"/>
      <c r="OSB286" s="755"/>
      <c r="OSC286" s="755"/>
      <c r="OSD286" s="755"/>
      <c r="OSE286" s="755"/>
      <c r="OSF286" s="755"/>
      <c r="OSG286" s="755"/>
      <c r="OSH286" s="755"/>
      <c r="OSI286" s="755"/>
      <c r="OSJ286" s="755"/>
      <c r="OSK286" s="755"/>
      <c r="OSL286" s="755"/>
      <c r="OSM286" s="755"/>
      <c r="OSN286" s="755"/>
      <c r="OSO286" s="755"/>
      <c r="OSP286" s="755"/>
      <c r="OSQ286" s="755"/>
      <c r="OSR286" s="755"/>
      <c r="OSS286" s="755"/>
      <c r="OST286" s="755"/>
      <c r="OSU286" s="755"/>
      <c r="OSV286" s="755"/>
      <c r="OSW286" s="755"/>
      <c r="OSX286" s="755"/>
      <c r="OSY286" s="755"/>
      <c r="OSZ286" s="755"/>
      <c r="OTA286" s="755"/>
      <c r="OTB286" s="755"/>
      <c r="OTC286" s="755"/>
      <c r="OTD286" s="755"/>
      <c r="OTE286" s="755"/>
      <c r="OTF286" s="755"/>
      <c r="OTG286" s="755"/>
      <c r="OTH286" s="755"/>
      <c r="OTI286" s="755"/>
      <c r="OTJ286" s="755"/>
      <c r="OTK286" s="755"/>
      <c r="OTL286" s="755"/>
      <c r="OTM286" s="755"/>
      <c r="OTN286" s="755"/>
      <c r="OTO286" s="755"/>
      <c r="OTP286" s="755"/>
      <c r="OTQ286" s="755"/>
      <c r="OTR286" s="755"/>
      <c r="OTS286" s="755"/>
      <c r="OTT286" s="755"/>
      <c r="OTU286" s="755"/>
      <c r="OTV286" s="755"/>
      <c r="OTW286" s="755"/>
      <c r="OTX286" s="755"/>
      <c r="OTY286" s="755"/>
      <c r="OTZ286" s="755"/>
      <c r="OUA286" s="755"/>
      <c r="OUB286" s="755"/>
      <c r="OUC286" s="755"/>
      <c r="OUD286" s="755"/>
      <c r="OUE286" s="755"/>
      <c r="OUF286" s="755"/>
      <c r="OUG286" s="755"/>
      <c r="OUH286" s="755"/>
      <c r="OUI286" s="755"/>
      <c r="OUJ286" s="755"/>
      <c r="OUK286" s="755"/>
      <c r="OUL286" s="755"/>
      <c r="OUM286" s="755"/>
      <c r="OUN286" s="755"/>
      <c r="OUO286" s="755"/>
      <c r="OUP286" s="755"/>
      <c r="OUQ286" s="755"/>
      <c r="OUR286" s="755"/>
      <c r="OUS286" s="755"/>
      <c r="OUT286" s="755"/>
      <c r="OUU286" s="755"/>
      <c r="OUV286" s="755"/>
      <c r="OUW286" s="755"/>
      <c r="OUX286" s="755"/>
      <c r="OUY286" s="755"/>
      <c r="OUZ286" s="755"/>
      <c r="OVA286" s="755"/>
      <c r="OVB286" s="755"/>
      <c r="OVC286" s="755"/>
      <c r="OVD286" s="755"/>
      <c r="OVE286" s="755"/>
      <c r="OVF286" s="755"/>
      <c r="OVG286" s="755"/>
      <c r="OVH286" s="755"/>
      <c r="OVI286" s="755"/>
      <c r="OVJ286" s="755"/>
      <c r="OVK286" s="755"/>
      <c r="OVL286" s="755"/>
      <c r="OVM286" s="755"/>
      <c r="OVN286" s="755"/>
      <c r="OVO286" s="755"/>
      <c r="OVP286" s="755"/>
      <c r="OVQ286" s="755"/>
      <c r="OVR286" s="755"/>
      <c r="OVS286" s="755"/>
      <c r="OVT286" s="755"/>
      <c r="OVU286" s="755"/>
      <c r="OVV286" s="755"/>
      <c r="OVW286" s="755"/>
      <c r="OVX286" s="755"/>
      <c r="OVY286" s="755"/>
      <c r="OVZ286" s="755"/>
      <c r="OWA286" s="755"/>
      <c r="OWB286" s="755"/>
      <c r="OWC286" s="755"/>
      <c r="OWD286" s="755"/>
      <c r="OWE286" s="755"/>
      <c r="OWF286" s="755"/>
      <c r="OWG286" s="755"/>
      <c r="OWH286" s="755"/>
      <c r="OWI286" s="755"/>
      <c r="OWJ286" s="755"/>
      <c r="OWK286" s="755"/>
      <c r="OWL286" s="755"/>
      <c r="OWM286" s="755"/>
      <c r="OWN286" s="755"/>
      <c r="OWO286" s="755"/>
      <c r="OWP286" s="755"/>
      <c r="OWQ286" s="755"/>
      <c r="OWR286" s="755"/>
      <c r="OWS286" s="755"/>
      <c r="OWT286" s="755"/>
      <c r="OWU286" s="755"/>
      <c r="OWV286" s="755"/>
      <c r="OWW286" s="755"/>
      <c r="OWX286" s="755"/>
      <c r="OWY286" s="755"/>
      <c r="OWZ286" s="755"/>
      <c r="OXA286" s="755"/>
      <c r="OXB286" s="755"/>
      <c r="OXC286" s="755"/>
      <c r="OXD286" s="755"/>
      <c r="OXE286" s="755"/>
      <c r="OXF286" s="755"/>
      <c r="OXG286" s="755"/>
      <c r="OXH286" s="755"/>
      <c r="OXI286" s="755"/>
      <c r="OXJ286" s="755"/>
      <c r="OXK286" s="755"/>
      <c r="OXL286" s="755"/>
      <c r="OXM286" s="755"/>
      <c r="OXN286" s="755"/>
      <c r="OXO286" s="755"/>
      <c r="OXP286" s="755"/>
      <c r="OXQ286" s="755"/>
      <c r="OXR286" s="755"/>
      <c r="OXS286" s="755"/>
      <c r="OXT286" s="755"/>
      <c r="OXU286" s="755"/>
      <c r="OXV286" s="755"/>
      <c r="OXW286" s="755"/>
      <c r="OXX286" s="755"/>
      <c r="OXY286" s="755"/>
      <c r="OXZ286" s="755"/>
      <c r="OYA286" s="755"/>
      <c r="OYB286" s="755"/>
      <c r="OYC286" s="755"/>
      <c r="OYD286" s="755"/>
      <c r="OYE286" s="755"/>
      <c r="OYF286" s="755"/>
      <c r="OYG286" s="755"/>
      <c r="OYH286" s="755"/>
      <c r="OYI286" s="755"/>
      <c r="OYJ286" s="755"/>
      <c r="OYK286" s="755"/>
      <c r="OYL286" s="755"/>
      <c r="OYM286" s="755"/>
      <c r="OYN286" s="755"/>
      <c r="OYO286" s="755"/>
      <c r="OYP286" s="755"/>
      <c r="OYQ286" s="755"/>
      <c r="OYR286" s="755"/>
      <c r="OYS286" s="755"/>
      <c r="OYT286" s="755"/>
      <c r="OYU286" s="755"/>
      <c r="OYV286" s="755"/>
      <c r="OYW286" s="755"/>
      <c r="OYX286" s="755"/>
      <c r="OYY286" s="755"/>
      <c r="OYZ286" s="755"/>
      <c r="OZA286" s="755"/>
      <c r="OZB286" s="755"/>
      <c r="OZC286" s="755"/>
      <c r="OZD286" s="755"/>
      <c r="OZE286" s="755"/>
      <c r="OZF286" s="755"/>
      <c r="OZG286" s="755"/>
      <c r="OZH286" s="755"/>
      <c r="OZI286" s="755"/>
      <c r="OZJ286" s="755"/>
      <c r="OZK286" s="755"/>
      <c r="OZL286" s="755"/>
      <c r="OZM286" s="755"/>
      <c r="OZN286" s="755"/>
      <c r="OZO286" s="755"/>
      <c r="OZP286" s="755"/>
      <c r="OZQ286" s="755"/>
      <c r="OZR286" s="755"/>
      <c r="OZS286" s="755"/>
      <c r="OZT286" s="755"/>
      <c r="OZU286" s="755"/>
      <c r="OZV286" s="755"/>
      <c r="OZW286" s="755"/>
      <c r="OZX286" s="755"/>
      <c r="OZY286" s="755"/>
      <c r="OZZ286" s="755"/>
      <c r="PAA286" s="755"/>
      <c r="PAB286" s="755"/>
      <c r="PAC286" s="755"/>
      <c r="PAD286" s="755"/>
      <c r="PAE286" s="755"/>
      <c r="PAF286" s="755"/>
      <c r="PAG286" s="755"/>
      <c r="PAH286" s="755"/>
      <c r="PAI286" s="755"/>
      <c r="PAJ286" s="755"/>
      <c r="PAK286" s="755"/>
      <c r="PAL286" s="755"/>
      <c r="PAM286" s="755"/>
      <c r="PAN286" s="755"/>
      <c r="PAO286" s="755"/>
      <c r="PAP286" s="755"/>
      <c r="PAQ286" s="755"/>
      <c r="PAR286" s="755"/>
      <c r="PAS286" s="755"/>
      <c r="PAT286" s="755"/>
      <c r="PAU286" s="755"/>
      <c r="PAV286" s="755"/>
      <c r="PAW286" s="755"/>
      <c r="PAX286" s="755"/>
      <c r="PAY286" s="755"/>
      <c r="PAZ286" s="755"/>
      <c r="PBA286" s="755"/>
      <c r="PBB286" s="755"/>
      <c r="PBC286" s="755"/>
      <c r="PBD286" s="755"/>
      <c r="PBE286" s="755"/>
      <c r="PBF286" s="755"/>
      <c r="PBG286" s="755"/>
      <c r="PBH286" s="755"/>
      <c r="PBI286" s="755"/>
      <c r="PBJ286" s="755"/>
      <c r="PBK286" s="755"/>
      <c r="PBL286" s="755"/>
      <c r="PBM286" s="755"/>
      <c r="PBN286" s="755"/>
      <c r="PBO286" s="755"/>
      <c r="PBP286" s="755"/>
      <c r="PBQ286" s="755"/>
      <c r="PBR286" s="755"/>
      <c r="PBS286" s="755"/>
      <c r="PBT286" s="755"/>
      <c r="PBU286" s="755"/>
      <c r="PBV286" s="755"/>
      <c r="PBW286" s="755"/>
      <c r="PBX286" s="755"/>
      <c r="PBY286" s="755"/>
      <c r="PBZ286" s="755"/>
      <c r="PCA286" s="755"/>
      <c r="PCB286" s="755"/>
      <c r="PCC286" s="755"/>
      <c r="PCD286" s="755"/>
      <c r="PCE286" s="755"/>
      <c r="PCF286" s="755"/>
      <c r="PCG286" s="755"/>
      <c r="PCH286" s="755"/>
      <c r="PCI286" s="755"/>
      <c r="PCJ286" s="755"/>
      <c r="PCK286" s="755"/>
      <c r="PCL286" s="755"/>
      <c r="PCM286" s="755"/>
      <c r="PCN286" s="755"/>
      <c r="PCO286" s="755"/>
      <c r="PCP286" s="755"/>
      <c r="PCQ286" s="755"/>
      <c r="PCR286" s="755"/>
      <c r="PCS286" s="755"/>
      <c r="PCT286" s="755"/>
      <c r="PCU286" s="755"/>
      <c r="PCV286" s="755"/>
      <c r="PCW286" s="755"/>
      <c r="PCX286" s="755"/>
      <c r="PCY286" s="755"/>
      <c r="PCZ286" s="755"/>
      <c r="PDA286" s="755"/>
      <c r="PDB286" s="755"/>
      <c r="PDC286" s="755"/>
      <c r="PDD286" s="755"/>
      <c r="PDE286" s="755"/>
      <c r="PDF286" s="755"/>
      <c r="PDG286" s="755"/>
      <c r="PDH286" s="755"/>
      <c r="PDI286" s="755"/>
      <c r="PDJ286" s="755"/>
      <c r="PDK286" s="755"/>
      <c r="PDL286" s="755"/>
      <c r="PDM286" s="755"/>
      <c r="PDN286" s="755"/>
      <c r="PDO286" s="755"/>
      <c r="PDP286" s="755"/>
      <c r="PDQ286" s="755"/>
      <c r="PDR286" s="755"/>
      <c r="PDS286" s="755"/>
      <c r="PDT286" s="755"/>
      <c r="PDU286" s="755"/>
      <c r="PDV286" s="755"/>
      <c r="PDW286" s="755"/>
      <c r="PDX286" s="755"/>
      <c r="PDY286" s="755"/>
      <c r="PDZ286" s="755"/>
      <c r="PEA286" s="755"/>
      <c r="PEB286" s="755"/>
      <c r="PEC286" s="755"/>
      <c r="PED286" s="755"/>
      <c r="PEE286" s="755"/>
      <c r="PEF286" s="755"/>
      <c r="PEG286" s="755"/>
      <c r="PEH286" s="755"/>
      <c r="PEI286" s="755"/>
      <c r="PEJ286" s="755"/>
      <c r="PEK286" s="755"/>
      <c r="PEL286" s="755"/>
      <c r="PEM286" s="755"/>
      <c r="PEN286" s="755"/>
      <c r="PEO286" s="755"/>
      <c r="PEP286" s="755"/>
      <c r="PEQ286" s="755"/>
      <c r="PER286" s="755"/>
      <c r="PES286" s="755"/>
      <c r="PET286" s="755"/>
      <c r="PEU286" s="755"/>
      <c r="PEV286" s="755"/>
      <c r="PEW286" s="755"/>
      <c r="PEX286" s="755"/>
      <c r="PEY286" s="755"/>
      <c r="PEZ286" s="755"/>
      <c r="PFA286" s="755"/>
      <c r="PFB286" s="755"/>
      <c r="PFC286" s="755"/>
      <c r="PFD286" s="755"/>
      <c r="PFE286" s="755"/>
      <c r="PFF286" s="755"/>
      <c r="PFG286" s="755"/>
      <c r="PFH286" s="755"/>
      <c r="PFI286" s="755"/>
      <c r="PFJ286" s="755"/>
      <c r="PFK286" s="755"/>
      <c r="PFL286" s="755"/>
      <c r="PFM286" s="755"/>
      <c r="PFN286" s="755"/>
      <c r="PFO286" s="755"/>
      <c r="PFP286" s="755"/>
      <c r="PFQ286" s="755"/>
      <c r="PFR286" s="755"/>
      <c r="PFS286" s="755"/>
      <c r="PFT286" s="755"/>
      <c r="PFU286" s="755"/>
      <c r="PFV286" s="755"/>
      <c r="PFW286" s="755"/>
      <c r="PFX286" s="755"/>
      <c r="PFY286" s="755"/>
      <c r="PFZ286" s="755"/>
      <c r="PGA286" s="755"/>
      <c r="PGB286" s="755"/>
      <c r="PGC286" s="755"/>
      <c r="PGD286" s="755"/>
      <c r="PGE286" s="755"/>
      <c r="PGF286" s="755"/>
      <c r="PGG286" s="755"/>
      <c r="PGH286" s="755"/>
      <c r="PGI286" s="755"/>
      <c r="PGJ286" s="755"/>
      <c r="PGK286" s="755"/>
      <c r="PGL286" s="755"/>
      <c r="PGM286" s="755"/>
      <c r="PGN286" s="755"/>
      <c r="PGO286" s="755"/>
      <c r="PGP286" s="755"/>
      <c r="PGQ286" s="755"/>
      <c r="PGR286" s="755"/>
      <c r="PGS286" s="755"/>
      <c r="PGT286" s="755"/>
      <c r="PGU286" s="755"/>
      <c r="PGV286" s="755"/>
      <c r="PGW286" s="755"/>
      <c r="PGX286" s="755"/>
      <c r="PGY286" s="755"/>
      <c r="PGZ286" s="755"/>
      <c r="PHA286" s="755"/>
      <c r="PHB286" s="755"/>
      <c r="PHC286" s="755"/>
      <c r="PHD286" s="755"/>
      <c r="PHE286" s="755"/>
      <c r="PHF286" s="755"/>
      <c r="PHG286" s="755"/>
      <c r="PHH286" s="755"/>
      <c r="PHI286" s="755"/>
      <c r="PHJ286" s="755"/>
      <c r="PHK286" s="755"/>
      <c r="PHL286" s="755"/>
      <c r="PHM286" s="755"/>
      <c r="PHN286" s="755"/>
      <c r="PHO286" s="755"/>
      <c r="PHP286" s="755"/>
      <c r="PHQ286" s="755"/>
      <c r="PHR286" s="755"/>
      <c r="PHS286" s="755"/>
      <c r="PHT286" s="755"/>
      <c r="PHU286" s="755"/>
      <c r="PHV286" s="755"/>
      <c r="PHW286" s="755"/>
      <c r="PHX286" s="755"/>
      <c r="PHY286" s="755"/>
      <c r="PHZ286" s="755"/>
      <c r="PIA286" s="755"/>
      <c r="PIB286" s="755"/>
      <c r="PIC286" s="755"/>
      <c r="PID286" s="755"/>
      <c r="PIE286" s="755"/>
      <c r="PIF286" s="755"/>
      <c r="PIG286" s="755"/>
      <c r="PIH286" s="755"/>
      <c r="PII286" s="755"/>
      <c r="PIJ286" s="755"/>
      <c r="PIK286" s="755"/>
      <c r="PIL286" s="755"/>
      <c r="PIM286" s="755"/>
      <c r="PIN286" s="755"/>
      <c r="PIO286" s="755"/>
      <c r="PIP286" s="755"/>
      <c r="PIQ286" s="755"/>
      <c r="PIR286" s="755"/>
      <c r="PIS286" s="755"/>
      <c r="PIT286" s="755"/>
      <c r="PIU286" s="755"/>
      <c r="PIV286" s="755"/>
      <c r="PIW286" s="755"/>
      <c r="PIX286" s="755"/>
      <c r="PIY286" s="755"/>
      <c r="PIZ286" s="755"/>
      <c r="PJA286" s="755"/>
      <c r="PJB286" s="755"/>
      <c r="PJC286" s="755"/>
      <c r="PJD286" s="755"/>
      <c r="PJE286" s="755"/>
      <c r="PJF286" s="755"/>
      <c r="PJG286" s="755"/>
      <c r="PJH286" s="755"/>
      <c r="PJI286" s="755"/>
      <c r="PJJ286" s="755"/>
      <c r="PJK286" s="755"/>
      <c r="PJL286" s="755"/>
      <c r="PJM286" s="755"/>
      <c r="PJN286" s="755"/>
      <c r="PJO286" s="755"/>
      <c r="PJP286" s="755"/>
      <c r="PJQ286" s="755"/>
      <c r="PJR286" s="755"/>
      <c r="PJS286" s="755"/>
      <c r="PJT286" s="755"/>
      <c r="PJU286" s="755"/>
      <c r="PJV286" s="755"/>
      <c r="PJW286" s="755"/>
      <c r="PJX286" s="755"/>
      <c r="PJY286" s="755"/>
      <c r="PJZ286" s="755"/>
      <c r="PKA286" s="755"/>
      <c r="PKB286" s="755"/>
      <c r="PKC286" s="755"/>
      <c r="PKD286" s="755"/>
      <c r="PKE286" s="755"/>
      <c r="PKF286" s="755"/>
      <c r="PKG286" s="755"/>
      <c r="PKH286" s="755"/>
      <c r="PKI286" s="755"/>
      <c r="PKJ286" s="755"/>
      <c r="PKK286" s="755"/>
      <c r="PKL286" s="755"/>
      <c r="PKM286" s="755"/>
      <c r="PKN286" s="755"/>
      <c r="PKO286" s="755"/>
      <c r="PKP286" s="755"/>
      <c r="PKQ286" s="755"/>
      <c r="PKR286" s="755"/>
      <c r="PKS286" s="755"/>
      <c r="PKT286" s="755"/>
      <c r="PKU286" s="755"/>
      <c r="PKV286" s="755"/>
      <c r="PKW286" s="755"/>
      <c r="PKX286" s="755"/>
      <c r="PKY286" s="755"/>
      <c r="PKZ286" s="755"/>
      <c r="PLA286" s="755"/>
      <c r="PLB286" s="755"/>
      <c r="PLC286" s="755"/>
      <c r="PLD286" s="755"/>
      <c r="PLE286" s="755"/>
      <c r="PLF286" s="755"/>
      <c r="PLG286" s="755"/>
      <c r="PLH286" s="755"/>
      <c r="PLI286" s="755"/>
      <c r="PLJ286" s="755"/>
      <c r="PLK286" s="755"/>
      <c r="PLL286" s="755"/>
      <c r="PLM286" s="755"/>
      <c r="PLN286" s="755"/>
      <c r="PLO286" s="755"/>
      <c r="PLP286" s="755"/>
      <c r="PLQ286" s="755"/>
      <c r="PLR286" s="755"/>
      <c r="PLS286" s="755"/>
      <c r="PLT286" s="755"/>
      <c r="PLU286" s="755"/>
      <c r="PLV286" s="755"/>
      <c r="PLW286" s="755"/>
      <c r="PLX286" s="755"/>
      <c r="PLY286" s="755"/>
      <c r="PLZ286" s="755"/>
      <c r="PMA286" s="755"/>
      <c r="PMB286" s="755"/>
      <c r="PMC286" s="755"/>
      <c r="PMD286" s="755"/>
      <c r="PME286" s="755"/>
      <c r="PMF286" s="755"/>
      <c r="PMG286" s="755"/>
      <c r="PMH286" s="755"/>
      <c r="PMI286" s="755"/>
      <c r="PMJ286" s="755"/>
      <c r="PMK286" s="755"/>
      <c r="PML286" s="755"/>
      <c r="PMM286" s="755"/>
      <c r="PMN286" s="755"/>
      <c r="PMO286" s="755"/>
      <c r="PMP286" s="755"/>
      <c r="PMQ286" s="755"/>
      <c r="PMR286" s="755"/>
      <c r="PMS286" s="755"/>
      <c r="PMT286" s="755"/>
      <c r="PMU286" s="755"/>
      <c r="PMV286" s="755"/>
      <c r="PMW286" s="755"/>
      <c r="PMX286" s="755"/>
      <c r="PMY286" s="755"/>
      <c r="PMZ286" s="755"/>
      <c r="PNA286" s="755"/>
      <c r="PNB286" s="755"/>
      <c r="PNC286" s="755"/>
      <c r="PND286" s="755"/>
      <c r="PNE286" s="755"/>
      <c r="PNF286" s="755"/>
      <c r="PNG286" s="755"/>
      <c r="PNH286" s="755"/>
      <c r="PNI286" s="755"/>
      <c r="PNJ286" s="755"/>
      <c r="PNK286" s="755"/>
      <c r="PNL286" s="755"/>
      <c r="PNM286" s="755"/>
      <c r="PNN286" s="755"/>
      <c r="PNO286" s="755"/>
      <c r="PNP286" s="755"/>
      <c r="PNQ286" s="755"/>
      <c r="PNR286" s="755"/>
      <c r="PNS286" s="755"/>
      <c r="PNT286" s="755"/>
      <c r="PNU286" s="755"/>
      <c r="PNV286" s="755"/>
      <c r="PNW286" s="755"/>
      <c r="PNX286" s="755"/>
      <c r="PNY286" s="755"/>
      <c r="PNZ286" s="755"/>
      <c r="POA286" s="755"/>
      <c r="POB286" s="755"/>
      <c r="POC286" s="755"/>
      <c r="POD286" s="755"/>
      <c r="POE286" s="755"/>
      <c r="POF286" s="755"/>
      <c r="POG286" s="755"/>
      <c r="POH286" s="755"/>
      <c r="POI286" s="755"/>
      <c r="POJ286" s="755"/>
      <c r="POK286" s="755"/>
      <c r="POL286" s="755"/>
      <c r="POM286" s="755"/>
      <c r="PON286" s="755"/>
      <c r="POO286" s="755"/>
      <c r="POP286" s="755"/>
      <c r="POQ286" s="755"/>
      <c r="POR286" s="755"/>
      <c r="POS286" s="755"/>
      <c r="POT286" s="755"/>
      <c r="POU286" s="755"/>
      <c r="POV286" s="755"/>
      <c r="POW286" s="755"/>
      <c r="POX286" s="755"/>
      <c r="POY286" s="755"/>
      <c r="POZ286" s="755"/>
      <c r="PPA286" s="755"/>
      <c r="PPB286" s="755"/>
      <c r="PPC286" s="755"/>
      <c r="PPD286" s="755"/>
      <c r="PPE286" s="755"/>
      <c r="PPF286" s="755"/>
      <c r="PPG286" s="755"/>
      <c r="PPH286" s="755"/>
      <c r="PPI286" s="755"/>
      <c r="PPJ286" s="755"/>
      <c r="PPK286" s="755"/>
      <c r="PPL286" s="755"/>
      <c r="PPM286" s="755"/>
      <c r="PPN286" s="755"/>
      <c r="PPO286" s="755"/>
      <c r="PPP286" s="755"/>
      <c r="PPQ286" s="755"/>
      <c r="PPR286" s="755"/>
      <c r="PPS286" s="755"/>
      <c r="PPT286" s="755"/>
      <c r="PPU286" s="755"/>
      <c r="PPV286" s="755"/>
      <c r="PPW286" s="755"/>
      <c r="PPX286" s="755"/>
      <c r="PPY286" s="755"/>
      <c r="PPZ286" s="755"/>
      <c r="PQA286" s="755"/>
      <c r="PQB286" s="755"/>
      <c r="PQC286" s="755"/>
      <c r="PQD286" s="755"/>
      <c r="PQE286" s="755"/>
      <c r="PQF286" s="755"/>
      <c r="PQG286" s="755"/>
      <c r="PQH286" s="755"/>
      <c r="PQI286" s="755"/>
      <c r="PQJ286" s="755"/>
      <c r="PQK286" s="755"/>
      <c r="PQL286" s="755"/>
      <c r="PQM286" s="755"/>
      <c r="PQN286" s="755"/>
      <c r="PQO286" s="755"/>
      <c r="PQP286" s="755"/>
      <c r="PQQ286" s="755"/>
      <c r="PQR286" s="755"/>
      <c r="PQS286" s="755"/>
      <c r="PQT286" s="755"/>
      <c r="PQU286" s="755"/>
      <c r="PQV286" s="755"/>
      <c r="PQW286" s="755"/>
      <c r="PQX286" s="755"/>
      <c r="PQY286" s="755"/>
      <c r="PQZ286" s="755"/>
      <c r="PRA286" s="755"/>
      <c r="PRB286" s="755"/>
      <c r="PRC286" s="755"/>
      <c r="PRD286" s="755"/>
      <c r="PRE286" s="755"/>
      <c r="PRF286" s="755"/>
      <c r="PRG286" s="755"/>
      <c r="PRH286" s="755"/>
      <c r="PRI286" s="755"/>
      <c r="PRJ286" s="755"/>
      <c r="PRK286" s="755"/>
      <c r="PRL286" s="755"/>
      <c r="PRM286" s="755"/>
      <c r="PRN286" s="755"/>
      <c r="PRO286" s="755"/>
      <c r="PRP286" s="755"/>
      <c r="PRQ286" s="755"/>
      <c r="PRR286" s="755"/>
      <c r="PRS286" s="755"/>
      <c r="PRT286" s="755"/>
      <c r="PRU286" s="755"/>
      <c r="PRV286" s="755"/>
      <c r="PRW286" s="755"/>
      <c r="PRX286" s="755"/>
      <c r="PRY286" s="755"/>
      <c r="PRZ286" s="755"/>
      <c r="PSA286" s="755"/>
      <c r="PSB286" s="755"/>
      <c r="PSC286" s="755"/>
      <c r="PSD286" s="755"/>
      <c r="PSE286" s="755"/>
      <c r="PSF286" s="755"/>
      <c r="PSG286" s="755"/>
      <c r="PSH286" s="755"/>
      <c r="PSI286" s="755"/>
      <c r="PSJ286" s="755"/>
      <c r="PSK286" s="755"/>
      <c r="PSL286" s="755"/>
      <c r="PSM286" s="755"/>
      <c r="PSN286" s="755"/>
      <c r="PSO286" s="755"/>
      <c r="PSP286" s="755"/>
      <c r="PSQ286" s="755"/>
      <c r="PSR286" s="755"/>
      <c r="PSS286" s="755"/>
      <c r="PST286" s="755"/>
      <c r="PSU286" s="755"/>
      <c r="PSV286" s="755"/>
      <c r="PSW286" s="755"/>
      <c r="PSX286" s="755"/>
      <c r="PSY286" s="755"/>
      <c r="PSZ286" s="755"/>
      <c r="PTA286" s="755"/>
      <c r="PTB286" s="755"/>
      <c r="PTC286" s="755"/>
      <c r="PTD286" s="755"/>
      <c r="PTE286" s="755"/>
      <c r="PTF286" s="755"/>
      <c r="PTG286" s="755"/>
      <c r="PTH286" s="755"/>
      <c r="PTI286" s="755"/>
      <c r="PTJ286" s="755"/>
      <c r="PTK286" s="755"/>
      <c r="PTL286" s="755"/>
      <c r="PTM286" s="755"/>
      <c r="PTN286" s="755"/>
      <c r="PTO286" s="755"/>
      <c r="PTP286" s="755"/>
      <c r="PTQ286" s="755"/>
      <c r="PTR286" s="755"/>
      <c r="PTS286" s="755"/>
      <c r="PTT286" s="755"/>
      <c r="PTU286" s="755"/>
      <c r="PTV286" s="755"/>
      <c r="PTW286" s="755"/>
      <c r="PTX286" s="755"/>
      <c r="PTY286" s="755"/>
      <c r="PTZ286" s="755"/>
      <c r="PUA286" s="755"/>
      <c r="PUB286" s="755"/>
      <c r="PUC286" s="755"/>
      <c r="PUD286" s="755"/>
      <c r="PUE286" s="755"/>
      <c r="PUF286" s="755"/>
      <c r="PUG286" s="755"/>
      <c r="PUH286" s="755"/>
      <c r="PUI286" s="755"/>
      <c r="PUJ286" s="755"/>
      <c r="PUK286" s="755"/>
      <c r="PUL286" s="755"/>
      <c r="PUM286" s="755"/>
      <c r="PUN286" s="755"/>
      <c r="PUO286" s="755"/>
      <c r="PUP286" s="755"/>
      <c r="PUQ286" s="755"/>
      <c r="PUR286" s="755"/>
      <c r="PUS286" s="755"/>
      <c r="PUT286" s="755"/>
      <c r="PUU286" s="755"/>
      <c r="PUV286" s="755"/>
      <c r="PUW286" s="755"/>
      <c r="PUX286" s="755"/>
      <c r="PUY286" s="755"/>
      <c r="PUZ286" s="755"/>
      <c r="PVA286" s="755"/>
      <c r="PVB286" s="755"/>
      <c r="PVC286" s="755"/>
      <c r="PVD286" s="755"/>
      <c r="PVE286" s="755"/>
      <c r="PVF286" s="755"/>
      <c r="PVG286" s="755"/>
      <c r="PVH286" s="755"/>
      <c r="PVI286" s="755"/>
      <c r="PVJ286" s="755"/>
      <c r="PVK286" s="755"/>
      <c r="PVL286" s="755"/>
      <c r="PVM286" s="755"/>
      <c r="PVN286" s="755"/>
      <c r="PVO286" s="755"/>
      <c r="PVP286" s="755"/>
      <c r="PVQ286" s="755"/>
      <c r="PVR286" s="755"/>
      <c r="PVS286" s="755"/>
      <c r="PVT286" s="755"/>
      <c r="PVU286" s="755"/>
      <c r="PVV286" s="755"/>
      <c r="PVW286" s="755"/>
      <c r="PVX286" s="755"/>
      <c r="PVY286" s="755"/>
      <c r="PVZ286" s="755"/>
      <c r="PWA286" s="755"/>
      <c r="PWB286" s="755"/>
      <c r="PWC286" s="755"/>
      <c r="PWD286" s="755"/>
      <c r="PWE286" s="755"/>
      <c r="PWF286" s="755"/>
      <c r="PWG286" s="755"/>
      <c r="PWH286" s="755"/>
      <c r="PWI286" s="755"/>
      <c r="PWJ286" s="755"/>
      <c r="PWK286" s="755"/>
      <c r="PWL286" s="755"/>
      <c r="PWM286" s="755"/>
      <c r="PWN286" s="755"/>
      <c r="PWO286" s="755"/>
      <c r="PWP286" s="755"/>
      <c r="PWQ286" s="755"/>
      <c r="PWR286" s="755"/>
      <c r="PWS286" s="755"/>
      <c r="PWT286" s="755"/>
      <c r="PWU286" s="755"/>
      <c r="PWV286" s="755"/>
      <c r="PWW286" s="755"/>
      <c r="PWX286" s="755"/>
      <c r="PWY286" s="755"/>
      <c r="PWZ286" s="755"/>
      <c r="PXA286" s="755"/>
      <c r="PXB286" s="755"/>
      <c r="PXC286" s="755"/>
      <c r="PXD286" s="755"/>
      <c r="PXE286" s="755"/>
      <c r="PXF286" s="755"/>
      <c r="PXG286" s="755"/>
      <c r="PXH286" s="755"/>
      <c r="PXI286" s="755"/>
      <c r="PXJ286" s="755"/>
      <c r="PXK286" s="755"/>
      <c r="PXL286" s="755"/>
      <c r="PXM286" s="755"/>
      <c r="PXN286" s="755"/>
      <c r="PXO286" s="755"/>
      <c r="PXP286" s="755"/>
      <c r="PXQ286" s="755"/>
      <c r="PXR286" s="755"/>
      <c r="PXS286" s="755"/>
      <c r="PXT286" s="755"/>
      <c r="PXU286" s="755"/>
      <c r="PXV286" s="755"/>
      <c r="PXW286" s="755"/>
      <c r="PXX286" s="755"/>
      <c r="PXY286" s="755"/>
      <c r="PXZ286" s="755"/>
      <c r="PYA286" s="755"/>
      <c r="PYB286" s="755"/>
      <c r="PYC286" s="755"/>
      <c r="PYD286" s="755"/>
      <c r="PYE286" s="755"/>
      <c r="PYF286" s="755"/>
      <c r="PYG286" s="755"/>
      <c r="PYH286" s="755"/>
      <c r="PYI286" s="755"/>
      <c r="PYJ286" s="755"/>
      <c r="PYK286" s="755"/>
      <c r="PYL286" s="755"/>
      <c r="PYM286" s="755"/>
      <c r="PYN286" s="755"/>
      <c r="PYO286" s="755"/>
      <c r="PYP286" s="755"/>
      <c r="PYQ286" s="755"/>
      <c r="PYR286" s="755"/>
      <c r="PYS286" s="755"/>
      <c r="PYT286" s="755"/>
      <c r="PYU286" s="755"/>
      <c r="PYV286" s="755"/>
      <c r="PYW286" s="755"/>
      <c r="PYX286" s="755"/>
      <c r="PYY286" s="755"/>
      <c r="PYZ286" s="755"/>
      <c r="PZA286" s="755"/>
      <c r="PZB286" s="755"/>
      <c r="PZC286" s="755"/>
      <c r="PZD286" s="755"/>
      <c r="PZE286" s="755"/>
      <c r="PZF286" s="755"/>
      <c r="PZG286" s="755"/>
      <c r="PZH286" s="755"/>
      <c r="PZI286" s="755"/>
      <c r="PZJ286" s="755"/>
      <c r="PZK286" s="755"/>
      <c r="PZL286" s="755"/>
      <c r="PZM286" s="755"/>
      <c r="PZN286" s="755"/>
      <c r="PZO286" s="755"/>
      <c r="PZP286" s="755"/>
      <c r="PZQ286" s="755"/>
      <c r="PZR286" s="755"/>
      <c r="PZS286" s="755"/>
      <c r="PZT286" s="755"/>
      <c r="PZU286" s="755"/>
      <c r="PZV286" s="755"/>
      <c r="PZW286" s="755"/>
      <c r="PZX286" s="755"/>
      <c r="PZY286" s="755"/>
      <c r="PZZ286" s="755"/>
      <c r="QAA286" s="755"/>
      <c r="QAB286" s="755"/>
      <c r="QAC286" s="755"/>
      <c r="QAD286" s="755"/>
      <c r="QAE286" s="755"/>
      <c r="QAF286" s="755"/>
      <c r="QAG286" s="755"/>
      <c r="QAH286" s="755"/>
      <c r="QAI286" s="755"/>
      <c r="QAJ286" s="755"/>
      <c r="QAK286" s="755"/>
      <c r="QAL286" s="755"/>
      <c r="QAM286" s="755"/>
      <c r="QAN286" s="755"/>
      <c r="QAO286" s="755"/>
      <c r="QAP286" s="755"/>
      <c r="QAQ286" s="755"/>
      <c r="QAR286" s="755"/>
      <c r="QAS286" s="755"/>
      <c r="QAT286" s="755"/>
      <c r="QAU286" s="755"/>
      <c r="QAV286" s="755"/>
      <c r="QAW286" s="755"/>
      <c r="QAX286" s="755"/>
      <c r="QAY286" s="755"/>
      <c r="QAZ286" s="755"/>
      <c r="QBA286" s="755"/>
      <c r="QBB286" s="755"/>
      <c r="QBC286" s="755"/>
      <c r="QBD286" s="755"/>
      <c r="QBE286" s="755"/>
      <c r="QBF286" s="755"/>
      <c r="QBG286" s="755"/>
      <c r="QBH286" s="755"/>
      <c r="QBI286" s="755"/>
      <c r="QBJ286" s="755"/>
      <c r="QBK286" s="755"/>
      <c r="QBL286" s="755"/>
      <c r="QBM286" s="755"/>
      <c r="QBN286" s="755"/>
      <c r="QBO286" s="755"/>
      <c r="QBP286" s="755"/>
      <c r="QBQ286" s="755"/>
      <c r="QBR286" s="755"/>
      <c r="QBS286" s="755"/>
      <c r="QBT286" s="755"/>
      <c r="QBU286" s="755"/>
      <c r="QBV286" s="755"/>
      <c r="QBW286" s="755"/>
      <c r="QBX286" s="755"/>
      <c r="QBY286" s="755"/>
      <c r="QBZ286" s="755"/>
      <c r="QCA286" s="755"/>
      <c r="QCB286" s="755"/>
      <c r="QCC286" s="755"/>
      <c r="QCD286" s="755"/>
      <c r="QCE286" s="755"/>
      <c r="QCF286" s="755"/>
      <c r="QCG286" s="755"/>
      <c r="QCH286" s="755"/>
      <c r="QCI286" s="755"/>
      <c r="QCJ286" s="755"/>
      <c r="QCK286" s="755"/>
      <c r="QCL286" s="755"/>
      <c r="QCM286" s="755"/>
      <c r="QCN286" s="755"/>
      <c r="QCO286" s="755"/>
      <c r="QCP286" s="755"/>
      <c r="QCQ286" s="755"/>
      <c r="QCR286" s="755"/>
      <c r="QCS286" s="755"/>
      <c r="QCT286" s="755"/>
      <c r="QCU286" s="755"/>
      <c r="QCV286" s="755"/>
      <c r="QCW286" s="755"/>
      <c r="QCX286" s="755"/>
      <c r="QCY286" s="755"/>
      <c r="QCZ286" s="755"/>
      <c r="QDA286" s="755"/>
      <c r="QDB286" s="755"/>
      <c r="QDC286" s="755"/>
      <c r="QDD286" s="755"/>
      <c r="QDE286" s="755"/>
      <c r="QDF286" s="755"/>
      <c r="QDG286" s="755"/>
      <c r="QDH286" s="755"/>
      <c r="QDI286" s="755"/>
      <c r="QDJ286" s="755"/>
      <c r="QDK286" s="755"/>
      <c r="QDL286" s="755"/>
      <c r="QDM286" s="755"/>
      <c r="QDN286" s="755"/>
      <c r="QDO286" s="755"/>
      <c r="QDP286" s="755"/>
      <c r="QDQ286" s="755"/>
      <c r="QDR286" s="755"/>
      <c r="QDS286" s="755"/>
      <c r="QDT286" s="755"/>
      <c r="QDU286" s="755"/>
      <c r="QDV286" s="755"/>
      <c r="QDW286" s="755"/>
      <c r="QDX286" s="755"/>
      <c r="QDY286" s="755"/>
      <c r="QDZ286" s="755"/>
      <c r="QEA286" s="755"/>
      <c r="QEB286" s="755"/>
      <c r="QEC286" s="755"/>
      <c r="QED286" s="755"/>
      <c r="QEE286" s="755"/>
      <c r="QEF286" s="755"/>
      <c r="QEG286" s="755"/>
      <c r="QEH286" s="755"/>
      <c r="QEI286" s="755"/>
      <c r="QEJ286" s="755"/>
      <c r="QEK286" s="755"/>
      <c r="QEL286" s="755"/>
      <c r="QEM286" s="755"/>
      <c r="QEN286" s="755"/>
      <c r="QEO286" s="755"/>
      <c r="QEP286" s="755"/>
      <c r="QEQ286" s="755"/>
      <c r="QER286" s="755"/>
      <c r="QES286" s="755"/>
      <c r="QET286" s="755"/>
      <c r="QEU286" s="755"/>
      <c r="QEV286" s="755"/>
      <c r="QEW286" s="755"/>
      <c r="QEX286" s="755"/>
      <c r="QEY286" s="755"/>
      <c r="QEZ286" s="755"/>
      <c r="QFA286" s="755"/>
      <c r="QFB286" s="755"/>
      <c r="QFC286" s="755"/>
      <c r="QFD286" s="755"/>
      <c r="QFE286" s="755"/>
      <c r="QFF286" s="755"/>
      <c r="QFG286" s="755"/>
      <c r="QFH286" s="755"/>
      <c r="QFI286" s="755"/>
      <c r="QFJ286" s="755"/>
      <c r="QFK286" s="755"/>
      <c r="QFL286" s="755"/>
      <c r="QFM286" s="755"/>
      <c r="QFN286" s="755"/>
      <c r="QFO286" s="755"/>
      <c r="QFP286" s="755"/>
      <c r="QFQ286" s="755"/>
      <c r="QFR286" s="755"/>
      <c r="QFS286" s="755"/>
      <c r="QFT286" s="755"/>
      <c r="QFU286" s="755"/>
      <c r="QFV286" s="755"/>
      <c r="QFW286" s="755"/>
      <c r="QFX286" s="755"/>
      <c r="QFY286" s="755"/>
      <c r="QFZ286" s="755"/>
      <c r="QGA286" s="755"/>
      <c r="QGB286" s="755"/>
      <c r="QGC286" s="755"/>
      <c r="QGD286" s="755"/>
      <c r="QGE286" s="755"/>
      <c r="QGF286" s="755"/>
      <c r="QGG286" s="755"/>
      <c r="QGH286" s="755"/>
      <c r="QGI286" s="755"/>
      <c r="QGJ286" s="755"/>
      <c r="QGK286" s="755"/>
      <c r="QGL286" s="755"/>
      <c r="QGM286" s="755"/>
      <c r="QGN286" s="755"/>
      <c r="QGO286" s="755"/>
      <c r="QGP286" s="755"/>
      <c r="QGQ286" s="755"/>
      <c r="QGR286" s="755"/>
      <c r="QGS286" s="755"/>
      <c r="QGT286" s="755"/>
      <c r="QGU286" s="755"/>
      <c r="QGV286" s="755"/>
      <c r="QGW286" s="755"/>
      <c r="QGX286" s="755"/>
      <c r="QGY286" s="755"/>
      <c r="QGZ286" s="755"/>
      <c r="QHA286" s="755"/>
      <c r="QHB286" s="755"/>
      <c r="QHC286" s="755"/>
      <c r="QHD286" s="755"/>
      <c r="QHE286" s="755"/>
      <c r="QHF286" s="755"/>
      <c r="QHG286" s="755"/>
      <c r="QHH286" s="755"/>
      <c r="QHI286" s="755"/>
      <c r="QHJ286" s="755"/>
      <c r="QHK286" s="755"/>
      <c r="QHL286" s="755"/>
      <c r="QHM286" s="755"/>
      <c r="QHN286" s="755"/>
      <c r="QHO286" s="755"/>
      <c r="QHP286" s="755"/>
      <c r="QHQ286" s="755"/>
      <c r="QHR286" s="755"/>
      <c r="QHS286" s="755"/>
      <c r="QHT286" s="755"/>
      <c r="QHU286" s="755"/>
      <c r="QHV286" s="755"/>
      <c r="QHW286" s="755"/>
      <c r="QHX286" s="755"/>
      <c r="QHY286" s="755"/>
      <c r="QHZ286" s="755"/>
      <c r="QIA286" s="755"/>
      <c r="QIB286" s="755"/>
      <c r="QIC286" s="755"/>
      <c r="QID286" s="755"/>
      <c r="QIE286" s="755"/>
      <c r="QIF286" s="755"/>
      <c r="QIG286" s="755"/>
      <c r="QIH286" s="755"/>
      <c r="QII286" s="755"/>
      <c r="QIJ286" s="755"/>
      <c r="QIK286" s="755"/>
      <c r="QIL286" s="755"/>
      <c r="QIM286" s="755"/>
      <c r="QIN286" s="755"/>
      <c r="QIO286" s="755"/>
      <c r="QIP286" s="755"/>
      <c r="QIQ286" s="755"/>
      <c r="QIR286" s="755"/>
      <c r="QIS286" s="755"/>
      <c r="QIT286" s="755"/>
      <c r="QIU286" s="755"/>
      <c r="QIV286" s="755"/>
      <c r="QIW286" s="755"/>
      <c r="QIX286" s="755"/>
      <c r="QIY286" s="755"/>
      <c r="QIZ286" s="755"/>
      <c r="QJA286" s="755"/>
      <c r="QJB286" s="755"/>
      <c r="QJC286" s="755"/>
      <c r="QJD286" s="755"/>
      <c r="QJE286" s="755"/>
      <c r="QJF286" s="755"/>
      <c r="QJG286" s="755"/>
      <c r="QJH286" s="755"/>
      <c r="QJI286" s="755"/>
      <c r="QJJ286" s="755"/>
      <c r="QJK286" s="755"/>
      <c r="QJL286" s="755"/>
      <c r="QJM286" s="755"/>
      <c r="QJN286" s="755"/>
      <c r="QJO286" s="755"/>
      <c r="QJP286" s="755"/>
      <c r="QJQ286" s="755"/>
      <c r="QJR286" s="755"/>
      <c r="QJS286" s="755"/>
      <c r="QJT286" s="755"/>
      <c r="QJU286" s="755"/>
      <c r="QJV286" s="755"/>
      <c r="QJW286" s="755"/>
      <c r="QJX286" s="755"/>
      <c r="QJY286" s="755"/>
      <c r="QJZ286" s="755"/>
      <c r="QKA286" s="755"/>
      <c r="QKB286" s="755"/>
      <c r="QKC286" s="755"/>
      <c r="QKD286" s="755"/>
      <c r="QKE286" s="755"/>
      <c r="QKF286" s="755"/>
      <c r="QKG286" s="755"/>
      <c r="QKH286" s="755"/>
      <c r="QKI286" s="755"/>
      <c r="QKJ286" s="755"/>
      <c r="QKK286" s="755"/>
      <c r="QKL286" s="755"/>
      <c r="QKM286" s="755"/>
      <c r="QKN286" s="755"/>
      <c r="QKO286" s="755"/>
      <c r="QKP286" s="755"/>
      <c r="QKQ286" s="755"/>
      <c r="QKR286" s="755"/>
      <c r="QKS286" s="755"/>
      <c r="QKT286" s="755"/>
      <c r="QKU286" s="755"/>
      <c r="QKV286" s="755"/>
      <c r="QKW286" s="755"/>
      <c r="QKX286" s="755"/>
      <c r="QKY286" s="755"/>
      <c r="QKZ286" s="755"/>
      <c r="QLA286" s="755"/>
      <c r="QLB286" s="755"/>
      <c r="QLC286" s="755"/>
      <c r="QLD286" s="755"/>
      <c r="QLE286" s="755"/>
      <c r="QLF286" s="755"/>
      <c r="QLG286" s="755"/>
      <c r="QLH286" s="755"/>
      <c r="QLI286" s="755"/>
      <c r="QLJ286" s="755"/>
      <c r="QLK286" s="755"/>
      <c r="QLL286" s="755"/>
      <c r="QLM286" s="755"/>
      <c r="QLN286" s="755"/>
      <c r="QLO286" s="755"/>
      <c r="QLP286" s="755"/>
      <c r="QLQ286" s="755"/>
      <c r="QLR286" s="755"/>
      <c r="QLS286" s="755"/>
      <c r="QLT286" s="755"/>
      <c r="QLU286" s="755"/>
      <c r="QLV286" s="755"/>
      <c r="QLW286" s="755"/>
      <c r="QLX286" s="755"/>
      <c r="QLY286" s="755"/>
      <c r="QLZ286" s="755"/>
      <c r="QMA286" s="755"/>
      <c r="QMB286" s="755"/>
      <c r="QMC286" s="755"/>
      <c r="QMD286" s="755"/>
      <c r="QME286" s="755"/>
      <c r="QMF286" s="755"/>
      <c r="QMG286" s="755"/>
      <c r="QMH286" s="755"/>
      <c r="QMI286" s="755"/>
      <c r="QMJ286" s="755"/>
      <c r="QMK286" s="755"/>
      <c r="QML286" s="755"/>
      <c r="QMM286" s="755"/>
      <c r="QMN286" s="755"/>
      <c r="QMO286" s="755"/>
      <c r="QMP286" s="755"/>
      <c r="QMQ286" s="755"/>
      <c r="QMR286" s="755"/>
      <c r="QMS286" s="755"/>
      <c r="QMT286" s="755"/>
      <c r="QMU286" s="755"/>
      <c r="QMV286" s="755"/>
      <c r="QMW286" s="755"/>
      <c r="QMX286" s="755"/>
      <c r="QMY286" s="755"/>
      <c r="QMZ286" s="755"/>
      <c r="QNA286" s="755"/>
      <c r="QNB286" s="755"/>
      <c r="QNC286" s="755"/>
      <c r="QND286" s="755"/>
      <c r="QNE286" s="755"/>
      <c r="QNF286" s="755"/>
      <c r="QNG286" s="755"/>
      <c r="QNH286" s="755"/>
      <c r="QNI286" s="755"/>
      <c r="QNJ286" s="755"/>
      <c r="QNK286" s="755"/>
      <c r="QNL286" s="755"/>
      <c r="QNM286" s="755"/>
      <c r="QNN286" s="755"/>
      <c r="QNO286" s="755"/>
      <c r="QNP286" s="755"/>
      <c r="QNQ286" s="755"/>
      <c r="QNR286" s="755"/>
      <c r="QNS286" s="755"/>
      <c r="QNT286" s="755"/>
      <c r="QNU286" s="755"/>
      <c r="QNV286" s="755"/>
      <c r="QNW286" s="755"/>
      <c r="QNX286" s="755"/>
      <c r="QNY286" s="755"/>
      <c r="QNZ286" s="755"/>
      <c r="QOA286" s="755"/>
      <c r="QOB286" s="755"/>
      <c r="QOC286" s="755"/>
      <c r="QOD286" s="755"/>
      <c r="QOE286" s="755"/>
      <c r="QOF286" s="755"/>
      <c r="QOG286" s="755"/>
      <c r="QOH286" s="755"/>
      <c r="QOI286" s="755"/>
      <c r="QOJ286" s="755"/>
      <c r="QOK286" s="755"/>
      <c r="QOL286" s="755"/>
      <c r="QOM286" s="755"/>
      <c r="QON286" s="755"/>
      <c r="QOO286" s="755"/>
      <c r="QOP286" s="755"/>
      <c r="QOQ286" s="755"/>
      <c r="QOR286" s="755"/>
      <c r="QOS286" s="755"/>
      <c r="QOT286" s="755"/>
      <c r="QOU286" s="755"/>
      <c r="QOV286" s="755"/>
      <c r="QOW286" s="755"/>
      <c r="QOX286" s="755"/>
      <c r="QOY286" s="755"/>
      <c r="QOZ286" s="755"/>
      <c r="QPA286" s="755"/>
      <c r="QPB286" s="755"/>
      <c r="QPC286" s="755"/>
      <c r="QPD286" s="755"/>
      <c r="QPE286" s="755"/>
      <c r="QPF286" s="755"/>
      <c r="QPG286" s="755"/>
      <c r="QPH286" s="755"/>
      <c r="QPI286" s="755"/>
      <c r="QPJ286" s="755"/>
      <c r="QPK286" s="755"/>
      <c r="QPL286" s="755"/>
      <c r="QPM286" s="755"/>
      <c r="QPN286" s="755"/>
      <c r="QPO286" s="755"/>
      <c r="QPP286" s="755"/>
      <c r="QPQ286" s="755"/>
      <c r="QPR286" s="755"/>
      <c r="QPS286" s="755"/>
      <c r="QPT286" s="755"/>
      <c r="QPU286" s="755"/>
      <c r="QPV286" s="755"/>
      <c r="QPW286" s="755"/>
      <c r="QPX286" s="755"/>
      <c r="QPY286" s="755"/>
      <c r="QPZ286" s="755"/>
      <c r="QQA286" s="755"/>
      <c r="QQB286" s="755"/>
      <c r="QQC286" s="755"/>
      <c r="QQD286" s="755"/>
      <c r="QQE286" s="755"/>
      <c r="QQF286" s="755"/>
      <c r="QQG286" s="755"/>
      <c r="QQH286" s="755"/>
      <c r="QQI286" s="755"/>
      <c r="QQJ286" s="755"/>
      <c r="QQK286" s="755"/>
      <c r="QQL286" s="755"/>
      <c r="QQM286" s="755"/>
      <c r="QQN286" s="755"/>
      <c r="QQO286" s="755"/>
      <c r="QQP286" s="755"/>
      <c r="QQQ286" s="755"/>
      <c r="QQR286" s="755"/>
      <c r="QQS286" s="755"/>
      <c r="QQT286" s="755"/>
      <c r="QQU286" s="755"/>
      <c r="QQV286" s="755"/>
      <c r="QQW286" s="755"/>
      <c r="QQX286" s="755"/>
      <c r="QQY286" s="755"/>
      <c r="QQZ286" s="755"/>
      <c r="QRA286" s="755"/>
      <c r="QRB286" s="755"/>
      <c r="QRC286" s="755"/>
      <c r="QRD286" s="755"/>
      <c r="QRE286" s="755"/>
      <c r="QRF286" s="755"/>
      <c r="QRG286" s="755"/>
      <c r="QRH286" s="755"/>
      <c r="QRI286" s="755"/>
      <c r="QRJ286" s="755"/>
      <c r="QRK286" s="755"/>
      <c r="QRL286" s="755"/>
      <c r="QRM286" s="755"/>
      <c r="QRN286" s="755"/>
      <c r="QRO286" s="755"/>
      <c r="QRP286" s="755"/>
      <c r="QRQ286" s="755"/>
      <c r="QRR286" s="755"/>
      <c r="QRS286" s="755"/>
      <c r="QRT286" s="755"/>
      <c r="QRU286" s="755"/>
      <c r="QRV286" s="755"/>
      <c r="QRW286" s="755"/>
      <c r="QRX286" s="755"/>
      <c r="QRY286" s="755"/>
      <c r="QRZ286" s="755"/>
      <c r="QSA286" s="755"/>
      <c r="QSB286" s="755"/>
      <c r="QSC286" s="755"/>
      <c r="QSD286" s="755"/>
      <c r="QSE286" s="755"/>
      <c r="QSF286" s="755"/>
      <c r="QSG286" s="755"/>
      <c r="QSH286" s="755"/>
      <c r="QSI286" s="755"/>
      <c r="QSJ286" s="755"/>
      <c r="QSK286" s="755"/>
      <c r="QSL286" s="755"/>
      <c r="QSM286" s="755"/>
      <c r="QSN286" s="755"/>
      <c r="QSO286" s="755"/>
      <c r="QSP286" s="755"/>
      <c r="QSQ286" s="755"/>
      <c r="QSR286" s="755"/>
      <c r="QSS286" s="755"/>
      <c r="QST286" s="755"/>
      <c r="QSU286" s="755"/>
      <c r="QSV286" s="755"/>
      <c r="QSW286" s="755"/>
      <c r="QSX286" s="755"/>
      <c r="QSY286" s="755"/>
      <c r="QSZ286" s="755"/>
      <c r="QTA286" s="755"/>
      <c r="QTB286" s="755"/>
      <c r="QTC286" s="755"/>
      <c r="QTD286" s="755"/>
      <c r="QTE286" s="755"/>
      <c r="QTF286" s="755"/>
      <c r="QTG286" s="755"/>
      <c r="QTH286" s="755"/>
      <c r="QTI286" s="755"/>
      <c r="QTJ286" s="755"/>
      <c r="QTK286" s="755"/>
      <c r="QTL286" s="755"/>
      <c r="QTM286" s="755"/>
      <c r="QTN286" s="755"/>
      <c r="QTO286" s="755"/>
      <c r="QTP286" s="755"/>
      <c r="QTQ286" s="755"/>
      <c r="QTR286" s="755"/>
      <c r="QTS286" s="755"/>
      <c r="QTT286" s="755"/>
      <c r="QTU286" s="755"/>
      <c r="QTV286" s="755"/>
      <c r="QTW286" s="755"/>
      <c r="QTX286" s="755"/>
      <c r="QTY286" s="755"/>
      <c r="QTZ286" s="755"/>
      <c r="QUA286" s="755"/>
      <c r="QUB286" s="755"/>
      <c r="QUC286" s="755"/>
      <c r="QUD286" s="755"/>
      <c r="QUE286" s="755"/>
      <c r="QUF286" s="755"/>
      <c r="QUG286" s="755"/>
      <c r="QUH286" s="755"/>
      <c r="QUI286" s="755"/>
      <c r="QUJ286" s="755"/>
      <c r="QUK286" s="755"/>
      <c r="QUL286" s="755"/>
      <c r="QUM286" s="755"/>
      <c r="QUN286" s="755"/>
      <c r="QUO286" s="755"/>
      <c r="QUP286" s="755"/>
      <c r="QUQ286" s="755"/>
      <c r="QUR286" s="755"/>
      <c r="QUS286" s="755"/>
      <c r="QUT286" s="755"/>
      <c r="QUU286" s="755"/>
      <c r="QUV286" s="755"/>
      <c r="QUW286" s="755"/>
      <c r="QUX286" s="755"/>
      <c r="QUY286" s="755"/>
      <c r="QUZ286" s="755"/>
      <c r="QVA286" s="755"/>
      <c r="QVB286" s="755"/>
      <c r="QVC286" s="755"/>
      <c r="QVD286" s="755"/>
      <c r="QVE286" s="755"/>
      <c r="QVF286" s="755"/>
      <c r="QVG286" s="755"/>
      <c r="QVH286" s="755"/>
      <c r="QVI286" s="755"/>
      <c r="QVJ286" s="755"/>
      <c r="QVK286" s="755"/>
      <c r="QVL286" s="755"/>
      <c r="QVM286" s="755"/>
      <c r="QVN286" s="755"/>
      <c r="QVO286" s="755"/>
      <c r="QVP286" s="755"/>
      <c r="QVQ286" s="755"/>
      <c r="QVR286" s="755"/>
      <c r="QVS286" s="755"/>
      <c r="QVT286" s="755"/>
      <c r="QVU286" s="755"/>
      <c r="QVV286" s="755"/>
      <c r="QVW286" s="755"/>
      <c r="QVX286" s="755"/>
      <c r="QVY286" s="755"/>
      <c r="QVZ286" s="755"/>
      <c r="QWA286" s="755"/>
      <c r="QWB286" s="755"/>
      <c r="QWC286" s="755"/>
      <c r="QWD286" s="755"/>
      <c r="QWE286" s="755"/>
      <c r="QWF286" s="755"/>
      <c r="QWG286" s="755"/>
      <c r="QWH286" s="755"/>
      <c r="QWI286" s="755"/>
      <c r="QWJ286" s="755"/>
      <c r="QWK286" s="755"/>
      <c r="QWL286" s="755"/>
      <c r="QWM286" s="755"/>
      <c r="QWN286" s="755"/>
      <c r="QWO286" s="755"/>
      <c r="QWP286" s="755"/>
      <c r="QWQ286" s="755"/>
      <c r="QWR286" s="755"/>
      <c r="QWS286" s="755"/>
      <c r="QWT286" s="755"/>
      <c r="QWU286" s="755"/>
      <c r="QWV286" s="755"/>
      <c r="QWW286" s="755"/>
      <c r="QWX286" s="755"/>
      <c r="QWY286" s="755"/>
      <c r="QWZ286" s="755"/>
      <c r="QXA286" s="755"/>
      <c r="QXB286" s="755"/>
      <c r="QXC286" s="755"/>
      <c r="QXD286" s="755"/>
      <c r="QXE286" s="755"/>
      <c r="QXF286" s="755"/>
      <c r="QXG286" s="755"/>
      <c r="QXH286" s="755"/>
      <c r="QXI286" s="755"/>
      <c r="QXJ286" s="755"/>
      <c r="QXK286" s="755"/>
      <c r="QXL286" s="755"/>
      <c r="QXM286" s="755"/>
      <c r="QXN286" s="755"/>
      <c r="QXO286" s="755"/>
      <c r="QXP286" s="755"/>
      <c r="QXQ286" s="755"/>
      <c r="QXR286" s="755"/>
      <c r="QXS286" s="755"/>
      <c r="QXT286" s="755"/>
      <c r="QXU286" s="755"/>
      <c r="QXV286" s="755"/>
      <c r="QXW286" s="755"/>
      <c r="QXX286" s="755"/>
      <c r="QXY286" s="755"/>
      <c r="QXZ286" s="755"/>
      <c r="QYA286" s="755"/>
      <c r="QYB286" s="755"/>
      <c r="QYC286" s="755"/>
      <c r="QYD286" s="755"/>
      <c r="QYE286" s="755"/>
      <c r="QYF286" s="755"/>
      <c r="QYG286" s="755"/>
      <c r="QYH286" s="755"/>
      <c r="QYI286" s="755"/>
      <c r="QYJ286" s="755"/>
      <c r="QYK286" s="755"/>
      <c r="QYL286" s="755"/>
      <c r="QYM286" s="755"/>
      <c r="QYN286" s="755"/>
      <c r="QYO286" s="755"/>
      <c r="QYP286" s="755"/>
      <c r="QYQ286" s="755"/>
      <c r="QYR286" s="755"/>
      <c r="QYS286" s="755"/>
      <c r="QYT286" s="755"/>
      <c r="QYU286" s="755"/>
      <c r="QYV286" s="755"/>
      <c r="QYW286" s="755"/>
      <c r="QYX286" s="755"/>
      <c r="QYY286" s="755"/>
      <c r="QYZ286" s="755"/>
      <c r="QZA286" s="755"/>
      <c r="QZB286" s="755"/>
      <c r="QZC286" s="755"/>
      <c r="QZD286" s="755"/>
      <c r="QZE286" s="755"/>
      <c r="QZF286" s="755"/>
      <c r="QZG286" s="755"/>
      <c r="QZH286" s="755"/>
      <c r="QZI286" s="755"/>
      <c r="QZJ286" s="755"/>
      <c r="QZK286" s="755"/>
      <c r="QZL286" s="755"/>
      <c r="QZM286" s="755"/>
      <c r="QZN286" s="755"/>
      <c r="QZO286" s="755"/>
      <c r="QZP286" s="755"/>
      <c r="QZQ286" s="755"/>
      <c r="QZR286" s="755"/>
      <c r="QZS286" s="755"/>
      <c r="QZT286" s="755"/>
      <c r="QZU286" s="755"/>
      <c r="QZV286" s="755"/>
      <c r="QZW286" s="755"/>
      <c r="QZX286" s="755"/>
      <c r="QZY286" s="755"/>
      <c r="QZZ286" s="755"/>
      <c r="RAA286" s="755"/>
      <c r="RAB286" s="755"/>
      <c r="RAC286" s="755"/>
      <c r="RAD286" s="755"/>
      <c r="RAE286" s="755"/>
      <c r="RAF286" s="755"/>
      <c r="RAG286" s="755"/>
      <c r="RAH286" s="755"/>
      <c r="RAI286" s="755"/>
      <c r="RAJ286" s="755"/>
      <c r="RAK286" s="755"/>
      <c r="RAL286" s="755"/>
      <c r="RAM286" s="755"/>
      <c r="RAN286" s="755"/>
      <c r="RAO286" s="755"/>
      <c r="RAP286" s="755"/>
      <c r="RAQ286" s="755"/>
      <c r="RAR286" s="755"/>
      <c r="RAS286" s="755"/>
      <c r="RAT286" s="755"/>
      <c r="RAU286" s="755"/>
      <c r="RAV286" s="755"/>
      <c r="RAW286" s="755"/>
      <c r="RAX286" s="755"/>
      <c r="RAY286" s="755"/>
      <c r="RAZ286" s="755"/>
      <c r="RBA286" s="755"/>
      <c r="RBB286" s="755"/>
      <c r="RBC286" s="755"/>
      <c r="RBD286" s="755"/>
      <c r="RBE286" s="755"/>
      <c r="RBF286" s="755"/>
      <c r="RBG286" s="755"/>
      <c r="RBH286" s="755"/>
      <c r="RBI286" s="755"/>
      <c r="RBJ286" s="755"/>
      <c r="RBK286" s="755"/>
      <c r="RBL286" s="755"/>
      <c r="RBM286" s="755"/>
      <c r="RBN286" s="755"/>
      <c r="RBO286" s="755"/>
      <c r="RBP286" s="755"/>
      <c r="RBQ286" s="755"/>
      <c r="RBR286" s="755"/>
      <c r="RBS286" s="755"/>
      <c r="RBT286" s="755"/>
      <c r="RBU286" s="755"/>
      <c r="RBV286" s="755"/>
      <c r="RBW286" s="755"/>
      <c r="RBX286" s="755"/>
      <c r="RBY286" s="755"/>
      <c r="RBZ286" s="755"/>
      <c r="RCA286" s="755"/>
      <c r="RCB286" s="755"/>
      <c r="RCC286" s="755"/>
      <c r="RCD286" s="755"/>
      <c r="RCE286" s="755"/>
      <c r="RCF286" s="755"/>
      <c r="RCG286" s="755"/>
      <c r="RCH286" s="755"/>
      <c r="RCI286" s="755"/>
      <c r="RCJ286" s="755"/>
      <c r="RCK286" s="755"/>
      <c r="RCL286" s="755"/>
      <c r="RCM286" s="755"/>
      <c r="RCN286" s="755"/>
      <c r="RCO286" s="755"/>
      <c r="RCP286" s="755"/>
      <c r="RCQ286" s="755"/>
      <c r="RCR286" s="755"/>
      <c r="RCS286" s="755"/>
      <c r="RCT286" s="755"/>
      <c r="RCU286" s="755"/>
      <c r="RCV286" s="755"/>
      <c r="RCW286" s="755"/>
      <c r="RCX286" s="755"/>
      <c r="RCY286" s="755"/>
      <c r="RCZ286" s="755"/>
      <c r="RDA286" s="755"/>
      <c r="RDB286" s="755"/>
      <c r="RDC286" s="755"/>
      <c r="RDD286" s="755"/>
      <c r="RDE286" s="755"/>
      <c r="RDF286" s="755"/>
      <c r="RDG286" s="755"/>
      <c r="RDH286" s="755"/>
      <c r="RDI286" s="755"/>
      <c r="RDJ286" s="755"/>
      <c r="RDK286" s="755"/>
      <c r="RDL286" s="755"/>
      <c r="RDM286" s="755"/>
      <c r="RDN286" s="755"/>
      <c r="RDO286" s="755"/>
      <c r="RDP286" s="755"/>
      <c r="RDQ286" s="755"/>
      <c r="RDR286" s="755"/>
      <c r="RDS286" s="755"/>
      <c r="RDT286" s="755"/>
      <c r="RDU286" s="755"/>
      <c r="RDV286" s="755"/>
      <c r="RDW286" s="755"/>
      <c r="RDX286" s="755"/>
      <c r="RDY286" s="755"/>
      <c r="RDZ286" s="755"/>
      <c r="REA286" s="755"/>
      <c r="REB286" s="755"/>
      <c r="REC286" s="755"/>
      <c r="RED286" s="755"/>
      <c r="REE286" s="755"/>
      <c r="REF286" s="755"/>
      <c r="REG286" s="755"/>
      <c r="REH286" s="755"/>
      <c r="REI286" s="755"/>
      <c r="REJ286" s="755"/>
      <c r="REK286" s="755"/>
      <c r="REL286" s="755"/>
      <c r="REM286" s="755"/>
      <c r="REN286" s="755"/>
      <c r="REO286" s="755"/>
      <c r="REP286" s="755"/>
      <c r="REQ286" s="755"/>
      <c r="RER286" s="755"/>
      <c r="RES286" s="755"/>
      <c r="RET286" s="755"/>
      <c r="REU286" s="755"/>
      <c r="REV286" s="755"/>
      <c r="REW286" s="755"/>
      <c r="REX286" s="755"/>
      <c r="REY286" s="755"/>
      <c r="REZ286" s="755"/>
      <c r="RFA286" s="755"/>
      <c r="RFB286" s="755"/>
      <c r="RFC286" s="755"/>
      <c r="RFD286" s="755"/>
      <c r="RFE286" s="755"/>
      <c r="RFF286" s="755"/>
      <c r="RFG286" s="755"/>
      <c r="RFH286" s="755"/>
      <c r="RFI286" s="755"/>
      <c r="RFJ286" s="755"/>
      <c r="RFK286" s="755"/>
      <c r="RFL286" s="755"/>
      <c r="RFM286" s="755"/>
      <c r="RFN286" s="755"/>
      <c r="RFO286" s="755"/>
      <c r="RFP286" s="755"/>
      <c r="RFQ286" s="755"/>
      <c r="RFR286" s="755"/>
      <c r="RFS286" s="755"/>
      <c r="RFT286" s="755"/>
      <c r="RFU286" s="755"/>
      <c r="RFV286" s="755"/>
      <c r="RFW286" s="755"/>
      <c r="RFX286" s="755"/>
      <c r="RFY286" s="755"/>
      <c r="RFZ286" s="755"/>
      <c r="RGA286" s="755"/>
      <c r="RGB286" s="755"/>
      <c r="RGC286" s="755"/>
      <c r="RGD286" s="755"/>
      <c r="RGE286" s="755"/>
      <c r="RGF286" s="755"/>
      <c r="RGG286" s="755"/>
      <c r="RGH286" s="755"/>
      <c r="RGI286" s="755"/>
      <c r="RGJ286" s="755"/>
      <c r="RGK286" s="755"/>
      <c r="RGL286" s="755"/>
      <c r="RGM286" s="755"/>
      <c r="RGN286" s="755"/>
      <c r="RGO286" s="755"/>
      <c r="RGP286" s="755"/>
      <c r="RGQ286" s="755"/>
      <c r="RGR286" s="755"/>
      <c r="RGS286" s="755"/>
      <c r="RGT286" s="755"/>
      <c r="RGU286" s="755"/>
      <c r="RGV286" s="755"/>
      <c r="RGW286" s="755"/>
      <c r="RGX286" s="755"/>
      <c r="RGY286" s="755"/>
      <c r="RGZ286" s="755"/>
      <c r="RHA286" s="755"/>
      <c r="RHB286" s="755"/>
      <c r="RHC286" s="755"/>
      <c r="RHD286" s="755"/>
      <c r="RHE286" s="755"/>
      <c r="RHF286" s="755"/>
      <c r="RHG286" s="755"/>
      <c r="RHH286" s="755"/>
      <c r="RHI286" s="755"/>
      <c r="RHJ286" s="755"/>
      <c r="RHK286" s="755"/>
      <c r="RHL286" s="755"/>
      <c r="RHM286" s="755"/>
      <c r="RHN286" s="755"/>
      <c r="RHO286" s="755"/>
      <c r="RHP286" s="755"/>
      <c r="RHQ286" s="755"/>
      <c r="RHR286" s="755"/>
      <c r="RHS286" s="755"/>
      <c r="RHT286" s="755"/>
      <c r="RHU286" s="755"/>
      <c r="RHV286" s="755"/>
      <c r="RHW286" s="755"/>
      <c r="RHX286" s="755"/>
      <c r="RHY286" s="755"/>
      <c r="RHZ286" s="755"/>
      <c r="RIA286" s="755"/>
      <c r="RIB286" s="755"/>
      <c r="RIC286" s="755"/>
      <c r="RID286" s="755"/>
      <c r="RIE286" s="755"/>
      <c r="RIF286" s="755"/>
      <c r="RIG286" s="755"/>
      <c r="RIH286" s="755"/>
      <c r="RII286" s="755"/>
      <c r="RIJ286" s="755"/>
      <c r="RIK286" s="755"/>
      <c r="RIL286" s="755"/>
      <c r="RIM286" s="755"/>
      <c r="RIN286" s="755"/>
      <c r="RIO286" s="755"/>
      <c r="RIP286" s="755"/>
      <c r="RIQ286" s="755"/>
      <c r="RIR286" s="755"/>
      <c r="RIS286" s="755"/>
      <c r="RIT286" s="755"/>
      <c r="RIU286" s="755"/>
      <c r="RIV286" s="755"/>
      <c r="RIW286" s="755"/>
      <c r="RIX286" s="755"/>
      <c r="RIY286" s="755"/>
      <c r="RIZ286" s="755"/>
      <c r="RJA286" s="755"/>
      <c r="RJB286" s="755"/>
      <c r="RJC286" s="755"/>
      <c r="RJD286" s="755"/>
      <c r="RJE286" s="755"/>
      <c r="RJF286" s="755"/>
      <c r="RJG286" s="755"/>
      <c r="RJH286" s="755"/>
      <c r="RJI286" s="755"/>
      <c r="RJJ286" s="755"/>
      <c r="RJK286" s="755"/>
      <c r="RJL286" s="755"/>
      <c r="RJM286" s="755"/>
      <c r="RJN286" s="755"/>
      <c r="RJO286" s="755"/>
      <c r="RJP286" s="755"/>
      <c r="RJQ286" s="755"/>
      <c r="RJR286" s="755"/>
      <c r="RJS286" s="755"/>
      <c r="RJT286" s="755"/>
      <c r="RJU286" s="755"/>
      <c r="RJV286" s="755"/>
      <c r="RJW286" s="755"/>
      <c r="RJX286" s="755"/>
      <c r="RJY286" s="755"/>
      <c r="RJZ286" s="755"/>
      <c r="RKA286" s="755"/>
      <c r="RKB286" s="755"/>
      <c r="RKC286" s="755"/>
      <c r="RKD286" s="755"/>
      <c r="RKE286" s="755"/>
      <c r="RKF286" s="755"/>
      <c r="RKG286" s="755"/>
      <c r="RKH286" s="755"/>
      <c r="RKI286" s="755"/>
      <c r="RKJ286" s="755"/>
      <c r="RKK286" s="755"/>
      <c r="RKL286" s="755"/>
      <c r="RKM286" s="755"/>
      <c r="RKN286" s="755"/>
      <c r="RKO286" s="755"/>
      <c r="RKP286" s="755"/>
      <c r="RKQ286" s="755"/>
      <c r="RKR286" s="755"/>
      <c r="RKS286" s="755"/>
      <c r="RKT286" s="755"/>
      <c r="RKU286" s="755"/>
      <c r="RKV286" s="755"/>
      <c r="RKW286" s="755"/>
      <c r="RKX286" s="755"/>
      <c r="RKY286" s="755"/>
      <c r="RKZ286" s="755"/>
      <c r="RLA286" s="755"/>
      <c r="RLB286" s="755"/>
      <c r="RLC286" s="755"/>
      <c r="RLD286" s="755"/>
      <c r="RLE286" s="755"/>
      <c r="RLF286" s="755"/>
      <c r="RLG286" s="755"/>
      <c r="RLH286" s="755"/>
      <c r="RLI286" s="755"/>
      <c r="RLJ286" s="755"/>
      <c r="RLK286" s="755"/>
      <c r="RLL286" s="755"/>
      <c r="RLM286" s="755"/>
      <c r="RLN286" s="755"/>
      <c r="RLO286" s="755"/>
      <c r="RLP286" s="755"/>
      <c r="RLQ286" s="755"/>
      <c r="RLR286" s="755"/>
      <c r="RLS286" s="755"/>
      <c r="RLT286" s="755"/>
      <c r="RLU286" s="755"/>
      <c r="RLV286" s="755"/>
      <c r="RLW286" s="755"/>
      <c r="RLX286" s="755"/>
      <c r="RLY286" s="755"/>
      <c r="RLZ286" s="755"/>
      <c r="RMA286" s="755"/>
      <c r="RMB286" s="755"/>
      <c r="RMC286" s="755"/>
      <c r="RMD286" s="755"/>
      <c r="RME286" s="755"/>
      <c r="RMF286" s="755"/>
      <c r="RMG286" s="755"/>
      <c r="RMH286" s="755"/>
      <c r="RMI286" s="755"/>
      <c r="RMJ286" s="755"/>
      <c r="RMK286" s="755"/>
      <c r="RML286" s="755"/>
      <c r="RMM286" s="755"/>
      <c r="RMN286" s="755"/>
      <c r="RMO286" s="755"/>
      <c r="RMP286" s="755"/>
      <c r="RMQ286" s="755"/>
      <c r="RMR286" s="755"/>
      <c r="RMS286" s="755"/>
      <c r="RMT286" s="755"/>
      <c r="RMU286" s="755"/>
      <c r="RMV286" s="755"/>
      <c r="RMW286" s="755"/>
      <c r="RMX286" s="755"/>
      <c r="RMY286" s="755"/>
      <c r="RMZ286" s="755"/>
      <c r="RNA286" s="755"/>
      <c r="RNB286" s="755"/>
      <c r="RNC286" s="755"/>
      <c r="RND286" s="755"/>
      <c r="RNE286" s="755"/>
      <c r="RNF286" s="755"/>
      <c r="RNG286" s="755"/>
      <c r="RNH286" s="755"/>
      <c r="RNI286" s="755"/>
      <c r="RNJ286" s="755"/>
      <c r="RNK286" s="755"/>
      <c r="RNL286" s="755"/>
      <c r="RNM286" s="755"/>
      <c r="RNN286" s="755"/>
      <c r="RNO286" s="755"/>
      <c r="RNP286" s="755"/>
      <c r="RNQ286" s="755"/>
      <c r="RNR286" s="755"/>
      <c r="RNS286" s="755"/>
      <c r="RNT286" s="755"/>
      <c r="RNU286" s="755"/>
      <c r="RNV286" s="755"/>
      <c r="RNW286" s="755"/>
      <c r="RNX286" s="755"/>
      <c r="RNY286" s="755"/>
      <c r="RNZ286" s="755"/>
      <c r="ROA286" s="755"/>
      <c r="ROB286" s="755"/>
      <c r="ROC286" s="755"/>
      <c r="ROD286" s="755"/>
      <c r="ROE286" s="755"/>
      <c r="ROF286" s="755"/>
      <c r="ROG286" s="755"/>
      <c r="ROH286" s="755"/>
      <c r="ROI286" s="755"/>
      <c r="ROJ286" s="755"/>
      <c r="ROK286" s="755"/>
      <c r="ROL286" s="755"/>
      <c r="ROM286" s="755"/>
      <c r="RON286" s="755"/>
      <c r="ROO286" s="755"/>
      <c r="ROP286" s="755"/>
      <c r="ROQ286" s="755"/>
      <c r="ROR286" s="755"/>
      <c r="ROS286" s="755"/>
      <c r="ROT286" s="755"/>
      <c r="ROU286" s="755"/>
      <c r="ROV286" s="755"/>
      <c r="ROW286" s="755"/>
      <c r="ROX286" s="755"/>
      <c r="ROY286" s="755"/>
      <c r="ROZ286" s="755"/>
      <c r="RPA286" s="755"/>
      <c r="RPB286" s="755"/>
      <c r="RPC286" s="755"/>
      <c r="RPD286" s="755"/>
      <c r="RPE286" s="755"/>
      <c r="RPF286" s="755"/>
      <c r="RPG286" s="755"/>
      <c r="RPH286" s="755"/>
      <c r="RPI286" s="755"/>
      <c r="RPJ286" s="755"/>
      <c r="RPK286" s="755"/>
      <c r="RPL286" s="755"/>
      <c r="RPM286" s="755"/>
      <c r="RPN286" s="755"/>
      <c r="RPO286" s="755"/>
      <c r="RPP286" s="755"/>
      <c r="RPQ286" s="755"/>
      <c r="RPR286" s="755"/>
      <c r="RPS286" s="755"/>
      <c r="RPT286" s="755"/>
      <c r="RPU286" s="755"/>
      <c r="RPV286" s="755"/>
      <c r="RPW286" s="755"/>
      <c r="RPX286" s="755"/>
      <c r="RPY286" s="755"/>
      <c r="RPZ286" s="755"/>
      <c r="RQA286" s="755"/>
      <c r="RQB286" s="755"/>
      <c r="RQC286" s="755"/>
      <c r="RQD286" s="755"/>
      <c r="RQE286" s="755"/>
      <c r="RQF286" s="755"/>
      <c r="RQG286" s="755"/>
      <c r="RQH286" s="755"/>
      <c r="RQI286" s="755"/>
      <c r="RQJ286" s="755"/>
      <c r="RQK286" s="755"/>
      <c r="RQL286" s="755"/>
      <c r="RQM286" s="755"/>
      <c r="RQN286" s="755"/>
      <c r="RQO286" s="755"/>
      <c r="RQP286" s="755"/>
      <c r="RQQ286" s="755"/>
      <c r="RQR286" s="755"/>
      <c r="RQS286" s="755"/>
      <c r="RQT286" s="755"/>
      <c r="RQU286" s="755"/>
      <c r="RQV286" s="755"/>
      <c r="RQW286" s="755"/>
      <c r="RQX286" s="755"/>
      <c r="RQY286" s="755"/>
      <c r="RQZ286" s="755"/>
      <c r="RRA286" s="755"/>
      <c r="RRB286" s="755"/>
      <c r="RRC286" s="755"/>
      <c r="RRD286" s="755"/>
      <c r="RRE286" s="755"/>
      <c r="RRF286" s="755"/>
      <c r="RRG286" s="755"/>
      <c r="RRH286" s="755"/>
      <c r="RRI286" s="755"/>
      <c r="RRJ286" s="755"/>
      <c r="RRK286" s="755"/>
      <c r="RRL286" s="755"/>
      <c r="RRM286" s="755"/>
      <c r="RRN286" s="755"/>
      <c r="RRO286" s="755"/>
      <c r="RRP286" s="755"/>
      <c r="RRQ286" s="755"/>
      <c r="RRR286" s="755"/>
      <c r="RRS286" s="755"/>
      <c r="RRT286" s="755"/>
      <c r="RRU286" s="755"/>
      <c r="RRV286" s="755"/>
      <c r="RRW286" s="755"/>
      <c r="RRX286" s="755"/>
      <c r="RRY286" s="755"/>
      <c r="RRZ286" s="755"/>
      <c r="RSA286" s="755"/>
      <c r="RSB286" s="755"/>
      <c r="RSC286" s="755"/>
      <c r="RSD286" s="755"/>
      <c r="RSE286" s="755"/>
      <c r="RSF286" s="755"/>
      <c r="RSG286" s="755"/>
      <c r="RSH286" s="755"/>
      <c r="RSI286" s="755"/>
      <c r="RSJ286" s="755"/>
      <c r="RSK286" s="755"/>
      <c r="RSL286" s="755"/>
      <c r="RSM286" s="755"/>
      <c r="RSN286" s="755"/>
      <c r="RSO286" s="755"/>
      <c r="RSP286" s="755"/>
      <c r="RSQ286" s="755"/>
      <c r="RSR286" s="755"/>
      <c r="RSS286" s="755"/>
      <c r="RST286" s="755"/>
      <c r="RSU286" s="755"/>
      <c r="RSV286" s="755"/>
      <c r="RSW286" s="755"/>
      <c r="RSX286" s="755"/>
      <c r="RSY286" s="755"/>
      <c r="RSZ286" s="755"/>
      <c r="RTA286" s="755"/>
      <c r="RTB286" s="755"/>
      <c r="RTC286" s="755"/>
      <c r="RTD286" s="755"/>
      <c r="RTE286" s="755"/>
      <c r="RTF286" s="755"/>
      <c r="RTG286" s="755"/>
      <c r="RTH286" s="755"/>
      <c r="RTI286" s="755"/>
      <c r="RTJ286" s="755"/>
      <c r="RTK286" s="755"/>
      <c r="RTL286" s="755"/>
      <c r="RTM286" s="755"/>
      <c r="RTN286" s="755"/>
      <c r="RTO286" s="755"/>
      <c r="RTP286" s="755"/>
      <c r="RTQ286" s="755"/>
      <c r="RTR286" s="755"/>
      <c r="RTS286" s="755"/>
      <c r="RTT286" s="755"/>
      <c r="RTU286" s="755"/>
      <c r="RTV286" s="755"/>
      <c r="RTW286" s="755"/>
      <c r="RTX286" s="755"/>
      <c r="RTY286" s="755"/>
      <c r="RTZ286" s="755"/>
      <c r="RUA286" s="755"/>
      <c r="RUB286" s="755"/>
      <c r="RUC286" s="755"/>
      <c r="RUD286" s="755"/>
      <c r="RUE286" s="755"/>
      <c r="RUF286" s="755"/>
      <c r="RUG286" s="755"/>
      <c r="RUH286" s="755"/>
      <c r="RUI286" s="755"/>
      <c r="RUJ286" s="755"/>
      <c r="RUK286" s="755"/>
      <c r="RUL286" s="755"/>
      <c r="RUM286" s="755"/>
      <c r="RUN286" s="755"/>
      <c r="RUO286" s="755"/>
      <c r="RUP286" s="755"/>
      <c r="RUQ286" s="755"/>
      <c r="RUR286" s="755"/>
      <c r="RUS286" s="755"/>
      <c r="RUT286" s="755"/>
      <c r="RUU286" s="755"/>
      <c r="RUV286" s="755"/>
      <c r="RUW286" s="755"/>
      <c r="RUX286" s="755"/>
      <c r="RUY286" s="755"/>
      <c r="RUZ286" s="755"/>
      <c r="RVA286" s="755"/>
      <c r="RVB286" s="755"/>
      <c r="RVC286" s="755"/>
      <c r="RVD286" s="755"/>
      <c r="RVE286" s="755"/>
      <c r="RVF286" s="755"/>
      <c r="RVG286" s="755"/>
      <c r="RVH286" s="755"/>
      <c r="RVI286" s="755"/>
      <c r="RVJ286" s="755"/>
      <c r="RVK286" s="755"/>
      <c r="RVL286" s="755"/>
      <c r="RVM286" s="755"/>
      <c r="RVN286" s="755"/>
      <c r="RVO286" s="755"/>
      <c r="RVP286" s="755"/>
      <c r="RVQ286" s="755"/>
      <c r="RVR286" s="755"/>
      <c r="RVS286" s="755"/>
      <c r="RVT286" s="755"/>
      <c r="RVU286" s="755"/>
      <c r="RVV286" s="755"/>
      <c r="RVW286" s="755"/>
      <c r="RVX286" s="755"/>
      <c r="RVY286" s="755"/>
      <c r="RVZ286" s="755"/>
      <c r="RWA286" s="755"/>
      <c r="RWB286" s="755"/>
      <c r="RWC286" s="755"/>
      <c r="RWD286" s="755"/>
      <c r="RWE286" s="755"/>
      <c r="RWF286" s="755"/>
      <c r="RWG286" s="755"/>
      <c r="RWH286" s="755"/>
      <c r="RWI286" s="755"/>
      <c r="RWJ286" s="755"/>
      <c r="RWK286" s="755"/>
      <c r="RWL286" s="755"/>
      <c r="RWM286" s="755"/>
      <c r="RWN286" s="755"/>
      <c r="RWO286" s="755"/>
      <c r="RWP286" s="755"/>
      <c r="RWQ286" s="755"/>
      <c r="RWR286" s="755"/>
      <c r="RWS286" s="755"/>
      <c r="RWT286" s="755"/>
      <c r="RWU286" s="755"/>
      <c r="RWV286" s="755"/>
      <c r="RWW286" s="755"/>
      <c r="RWX286" s="755"/>
      <c r="RWY286" s="755"/>
      <c r="RWZ286" s="755"/>
      <c r="RXA286" s="755"/>
      <c r="RXB286" s="755"/>
      <c r="RXC286" s="755"/>
      <c r="RXD286" s="755"/>
      <c r="RXE286" s="755"/>
      <c r="RXF286" s="755"/>
      <c r="RXG286" s="755"/>
      <c r="RXH286" s="755"/>
      <c r="RXI286" s="755"/>
      <c r="RXJ286" s="755"/>
      <c r="RXK286" s="755"/>
      <c r="RXL286" s="755"/>
      <c r="RXM286" s="755"/>
      <c r="RXN286" s="755"/>
      <c r="RXO286" s="755"/>
      <c r="RXP286" s="755"/>
      <c r="RXQ286" s="755"/>
      <c r="RXR286" s="755"/>
      <c r="RXS286" s="755"/>
      <c r="RXT286" s="755"/>
      <c r="RXU286" s="755"/>
      <c r="RXV286" s="755"/>
      <c r="RXW286" s="755"/>
      <c r="RXX286" s="755"/>
      <c r="RXY286" s="755"/>
      <c r="RXZ286" s="755"/>
      <c r="RYA286" s="755"/>
      <c r="RYB286" s="755"/>
      <c r="RYC286" s="755"/>
      <c r="RYD286" s="755"/>
      <c r="RYE286" s="755"/>
      <c r="RYF286" s="755"/>
      <c r="RYG286" s="755"/>
      <c r="RYH286" s="755"/>
      <c r="RYI286" s="755"/>
      <c r="RYJ286" s="755"/>
      <c r="RYK286" s="755"/>
      <c r="RYL286" s="755"/>
      <c r="RYM286" s="755"/>
      <c r="RYN286" s="755"/>
      <c r="RYO286" s="755"/>
      <c r="RYP286" s="755"/>
      <c r="RYQ286" s="755"/>
      <c r="RYR286" s="755"/>
      <c r="RYS286" s="755"/>
      <c r="RYT286" s="755"/>
      <c r="RYU286" s="755"/>
      <c r="RYV286" s="755"/>
      <c r="RYW286" s="755"/>
      <c r="RYX286" s="755"/>
      <c r="RYY286" s="755"/>
      <c r="RYZ286" s="755"/>
      <c r="RZA286" s="755"/>
      <c r="RZB286" s="755"/>
      <c r="RZC286" s="755"/>
      <c r="RZD286" s="755"/>
      <c r="RZE286" s="755"/>
      <c r="RZF286" s="755"/>
      <c r="RZG286" s="755"/>
      <c r="RZH286" s="755"/>
      <c r="RZI286" s="755"/>
      <c r="RZJ286" s="755"/>
      <c r="RZK286" s="755"/>
      <c r="RZL286" s="755"/>
      <c r="RZM286" s="755"/>
      <c r="RZN286" s="755"/>
      <c r="RZO286" s="755"/>
      <c r="RZP286" s="755"/>
      <c r="RZQ286" s="755"/>
      <c r="RZR286" s="755"/>
      <c r="RZS286" s="755"/>
      <c r="RZT286" s="755"/>
      <c r="RZU286" s="755"/>
      <c r="RZV286" s="755"/>
      <c r="RZW286" s="755"/>
      <c r="RZX286" s="755"/>
      <c r="RZY286" s="755"/>
      <c r="RZZ286" s="755"/>
      <c r="SAA286" s="755"/>
      <c r="SAB286" s="755"/>
      <c r="SAC286" s="755"/>
      <c r="SAD286" s="755"/>
      <c r="SAE286" s="755"/>
      <c r="SAF286" s="755"/>
      <c r="SAG286" s="755"/>
      <c r="SAH286" s="755"/>
      <c r="SAI286" s="755"/>
      <c r="SAJ286" s="755"/>
      <c r="SAK286" s="755"/>
      <c r="SAL286" s="755"/>
      <c r="SAM286" s="755"/>
      <c r="SAN286" s="755"/>
      <c r="SAO286" s="755"/>
      <c r="SAP286" s="755"/>
      <c r="SAQ286" s="755"/>
      <c r="SAR286" s="755"/>
      <c r="SAS286" s="755"/>
      <c r="SAT286" s="755"/>
      <c r="SAU286" s="755"/>
      <c r="SAV286" s="755"/>
      <c r="SAW286" s="755"/>
      <c r="SAX286" s="755"/>
      <c r="SAY286" s="755"/>
      <c r="SAZ286" s="755"/>
      <c r="SBA286" s="755"/>
      <c r="SBB286" s="755"/>
      <c r="SBC286" s="755"/>
      <c r="SBD286" s="755"/>
      <c r="SBE286" s="755"/>
      <c r="SBF286" s="755"/>
      <c r="SBG286" s="755"/>
      <c r="SBH286" s="755"/>
      <c r="SBI286" s="755"/>
      <c r="SBJ286" s="755"/>
      <c r="SBK286" s="755"/>
      <c r="SBL286" s="755"/>
      <c r="SBM286" s="755"/>
      <c r="SBN286" s="755"/>
      <c r="SBO286" s="755"/>
      <c r="SBP286" s="755"/>
      <c r="SBQ286" s="755"/>
      <c r="SBR286" s="755"/>
      <c r="SBS286" s="755"/>
      <c r="SBT286" s="755"/>
      <c r="SBU286" s="755"/>
      <c r="SBV286" s="755"/>
      <c r="SBW286" s="755"/>
      <c r="SBX286" s="755"/>
      <c r="SBY286" s="755"/>
      <c r="SBZ286" s="755"/>
      <c r="SCA286" s="755"/>
      <c r="SCB286" s="755"/>
      <c r="SCC286" s="755"/>
      <c r="SCD286" s="755"/>
      <c r="SCE286" s="755"/>
      <c r="SCF286" s="755"/>
      <c r="SCG286" s="755"/>
      <c r="SCH286" s="755"/>
      <c r="SCI286" s="755"/>
      <c r="SCJ286" s="755"/>
      <c r="SCK286" s="755"/>
      <c r="SCL286" s="755"/>
      <c r="SCM286" s="755"/>
      <c r="SCN286" s="755"/>
      <c r="SCO286" s="755"/>
      <c r="SCP286" s="755"/>
      <c r="SCQ286" s="755"/>
      <c r="SCR286" s="755"/>
      <c r="SCS286" s="755"/>
      <c r="SCT286" s="755"/>
      <c r="SCU286" s="755"/>
      <c r="SCV286" s="755"/>
      <c r="SCW286" s="755"/>
      <c r="SCX286" s="755"/>
      <c r="SCY286" s="755"/>
      <c r="SCZ286" s="755"/>
      <c r="SDA286" s="755"/>
      <c r="SDB286" s="755"/>
      <c r="SDC286" s="755"/>
      <c r="SDD286" s="755"/>
      <c r="SDE286" s="755"/>
      <c r="SDF286" s="755"/>
      <c r="SDG286" s="755"/>
      <c r="SDH286" s="755"/>
      <c r="SDI286" s="755"/>
      <c r="SDJ286" s="755"/>
      <c r="SDK286" s="755"/>
      <c r="SDL286" s="755"/>
      <c r="SDM286" s="755"/>
      <c r="SDN286" s="755"/>
      <c r="SDO286" s="755"/>
      <c r="SDP286" s="755"/>
      <c r="SDQ286" s="755"/>
      <c r="SDR286" s="755"/>
      <c r="SDS286" s="755"/>
      <c r="SDT286" s="755"/>
      <c r="SDU286" s="755"/>
      <c r="SDV286" s="755"/>
      <c r="SDW286" s="755"/>
      <c r="SDX286" s="755"/>
      <c r="SDY286" s="755"/>
      <c r="SDZ286" s="755"/>
      <c r="SEA286" s="755"/>
      <c r="SEB286" s="755"/>
      <c r="SEC286" s="755"/>
      <c r="SED286" s="755"/>
      <c r="SEE286" s="755"/>
      <c r="SEF286" s="755"/>
      <c r="SEG286" s="755"/>
      <c r="SEH286" s="755"/>
      <c r="SEI286" s="755"/>
      <c r="SEJ286" s="755"/>
      <c r="SEK286" s="755"/>
      <c r="SEL286" s="755"/>
      <c r="SEM286" s="755"/>
      <c r="SEN286" s="755"/>
      <c r="SEO286" s="755"/>
      <c r="SEP286" s="755"/>
      <c r="SEQ286" s="755"/>
      <c r="SER286" s="755"/>
      <c r="SES286" s="755"/>
      <c r="SET286" s="755"/>
      <c r="SEU286" s="755"/>
      <c r="SEV286" s="755"/>
      <c r="SEW286" s="755"/>
      <c r="SEX286" s="755"/>
      <c r="SEY286" s="755"/>
      <c r="SEZ286" s="755"/>
      <c r="SFA286" s="755"/>
      <c r="SFB286" s="755"/>
      <c r="SFC286" s="755"/>
      <c r="SFD286" s="755"/>
      <c r="SFE286" s="755"/>
      <c r="SFF286" s="755"/>
      <c r="SFG286" s="755"/>
      <c r="SFH286" s="755"/>
      <c r="SFI286" s="755"/>
      <c r="SFJ286" s="755"/>
      <c r="SFK286" s="755"/>
      <c r="SFL286" s="755"/>
      <c r="SFM286" s="755"/>
      <c r="SFN286" s="755"/>
      <c r="SFO286" s="755"/>
      <c r="SFP286" s="755"/>
      <c r="SFQ286" s="755"/>
      <c r="SFR286" s="755"/>
      <c r="SFS286" s="755"/>
      <c r="SFT286" s="755"/>
      <c r="SFU286" s="755"/>
      <c r="SFV286" s="755"/>
      <c r="SFW286" s="755"/>
      <c r="SFX286" s="755"/>
      <c r="SFY286" s="755"/>
      <c r="SFZ286" s="755"/>
      <c r="SGA286" s="755"/>
      <c r="SGB286" s="755"/>
      <c r="SGC286" s="755"/>
      <c r="SGD286" s="755"/>
      <c r="SGE286" s="755"/>
      <c r="SGF286" s="755"/>
      <c r="SGG286" s="755"/>
      <c r="SGH286" s="755"/>
      <c r="SGI286" s="755"/>
      <c r="SGJ286" s="755"/>
      <c r="SGK286" s="755"/>
      <c r="SGL286" s="755"/>
      <c r="SGM286" s="755"/>
      <c r="SGN286" s="755"/>
      <c r="SGO286" s="755"/>
      <c r="SGP286" s="755"/>
      <c r="SGQ286" s="755"/>
      <c r="SGR286" s="755"/>
      <c r="SGS286" s="755"/>
      <c r="SGT286" s="755"/>
      <c r="SGU286" s="755"/>
      <c r="SGV286" s="755"/>
      <c r="SGW286" s="755"/>
      <c r="SGX286" s="755"/>
      <c r="SGY286" s="755"/>
      <c r="SGZ286" s="755"/>
      <c r="SHA286" s="755"/>
      <c r="SHB286" s="755"/>
      <c r="SHC286" s="755"/>
      <c r="SHD286" s="755"/>
      <c r="SHE286" s="755"/>
      <c r="SHF286" s="755"/>
      <c r="SHG286" s="755"/>
      <c r="SHH286" s="755"/>
      <c r="SHI286" s="755"/>
      <c r="SHJ286" s="755"/>
      <c r="SHK286" s="755"/>
      <c r="SHL286" s="755"/>
      <c r="SHM286" s="755"/>
      <c r="SHN286" s="755"/>
      <c r="SHO286" s="755"/>
      <c r="SHP286" s="755"/>
      <c r="SHQ286" s="755"/>
      <c r="SHR286" s="755"/>
      <c r="SHS286" s="755"/>
      <c r="SHT286" s="755"/>
      <c r="SHU286" s="755"/>
      <c r="SHV286" s="755"/>
      <c r="SHW286" s="755"/>
      <c r="SHX286" s="755"/>
      <c r="SHY286" s="755"/>
      <c r="SHZ286" s="755"/>
      <c r="SIA286" s="755"/>
      <c r="SIB286" s="755"/>
      <c r="SIC286" s="755"/>
      <c r="SID286" s="755"/>
      <c r="SIE286" s="755"/>
      <c r="SIF286" s="755"/>
      <c r="SIG286" s="755"/>
      <c r="SIH286" s="755"/>
      <c r="SII286" s="755"/>
      <c r="SIJ286" s="755"/>
      <c r="SIK286" s="755"/>
      <c r="SIL286" s="755"/>
      <c r="SIM286" s="755"/>
      <c r="SIN286" s="755"/>
      <c r="SIO286" s="755"/>
      <c r="SIP286" s="755"/>
      <c r="SIQ286" s="755"/>
      <c r="SIR286" s="755"/>
      <c r="SIS286" s="755"/>
      <c r="SIT286" s="755"/>
      <c r="SIU286" s="755"/>
      <c r="SIV286" s="755"/>
      <c r="SIW286" s="755"/>
      <c r="SIX286" s="755"/>
      <c r="SIY286" s="755"/>
      <c r="SIZ286" s="755"/>
      <c r="SJA286" s="755"/>
      <c r="SJB286" s="755"/>
      <c r="SJC286" s="755"/>
      <c r="SJD286" s="755"/>
      <c r="SJE286" s="755"/>
      <c r="SJF286" s="755"/>
      <c r="SJG286" s="755"/>
      <c r="SJH286" s="755"/>
      <c r="SJI286" s="755"/>
      <c r="SJJ286" s="755"/>
      <c r="SJK286" s="755"/>
      <c r="SJL286" s="755"/>
      <c r="SJM286" s="755"/>
      <c r="SJN286" s="755"/>
      <c r="SJO286" s="755"/>
      <c r="SJP286" s="755"/>
      <c r="SJQ286" s="755"/>
      <c r="SJR286" s="755"/>
      <c r="SJS286" s="755"/>
      <c r="SJT286" s="755"/>
      <c r="SJU286" s="755"/>
      <c r="SJV286" s="755"/>
      <c r="SJW286" s="755"/>
      <c r="SJX286" s="755"/>
      <c r="SJY286" s="755"/>
      <c r="SJZ286" s="755"/>
      <c r="SKA286" s="755"/>
      <c r="SKB286" s="755"/>
      <c r="SKC286" s="755"/>
      <c r="SKD286" s="755"/>
      <c r="SKE286" s="755"/>
      <c r="SKF286" s="755"/>
      <c r="SKG286" s="755"/>
      <c r="SKH286" s="755"/>
      <c r="SKI286" s="755"/>
      <c r="SKJ286" s="755"/>
      <c r="SKK286" s="755"/>
      <c r="SKL286" s="755"/>
      <c r="SKM286" s="755"/>
      <c r="SKN286" s="755"/>
      <c r="SKO286" s="755"/>
      <c r="SKP286" s="755"/>
      <c r="SKQ286" s="755"/>
      <c r="SKR286" s="755"/>
      <c r="SKS286" s="755"/>
      <c r="SKT286" s="755"/>
      <c r="SKU286" s="755"/>
      <c r="SKV286" s="755"/>
      <c r="SKW286" s="755"/>
      <c r="SKX286" s="755"/>
      <c r="SKY286" s="755"/>
      <c r="SKZ286" s="755"/>
      <c r="SLA286" s="755"/>
      <c r="SLB286" s="755"/>
      <c r="SLC286" s="755"/>
      <c r="SLD286" s="755"/>
      <c r="SLE286" s="755"/>
      <c r="SLF286" s="755"/>
      <c r="SLG286" s="755"/>
      <c r="SLH286" s="755"/>
      <c r="SLI286" s="755"/>
      <c r="SLJ286" s="755"/>
      <c r="SLK286" s="755"/>
      <c r="SLL286" s="755"/>
      <c r="SLM286" s="755"/>
      <c r="SLN286" s="755"/>
      <c r="SLO286" s="755"/>
      <c r="SLP286" s="755"/>
      <c r="SLQ286" s="755"/>
      <c r="SLR286" s="755"/>
      <c r="SLS286" s="755"/>
      <c r="SLT286" s="755"/>
      <c r="SLU286" s="755"/>
      <c r="SLV286" s="755"/>
      <c r="SLW286" s="755"/>
      <c r="SLX286" s="755"/>
      <c r="SLY286" s="755"/>
      <c r="SLZ286" s="755"/>
      <c r="SMA286" s="755"/>
      <c r="SMB286" s="755"/>
      <c r="SMC286" s="755"/>
      <c r="SMD286" s="755"/>
      <c r="SME286" s="755"/>
      <c r="SMF286" s="755"/>
      <c r="SMG286" s="755"/>
      <c r="SMH286" s="755"/>
      <c r="SMI286" s="755"/>
      <c r="SMJ286" s="755"/>
      <c r="SMK286" s="755"/>
      <c r="SML286" s="755"/>
      <c r="SMM286" s="755"/>
      <c r="SMN286" s="755"/>
      <c r="SMO286" s="755"/>
      <c r="SMP286" s="755"/>
      <c r="SMQ286" s="755"/>
      <c r="SMR286" s="755"/>
      <c r="SMS286" s="755"/>
      <c r="SMT286" s="755"/>
      <c r="SMU286" s="755"/>
      <c r="SMV286" s="755"/>
      <c r="SMW286" s="755"/>
      <c r="SMX286" s="755"/>
      <c r="SMY286" s="755"/>
      <c r="SMZ286" s="755"/>
      <c r="SNA286" s="755"/>
      <c r="SNB286" s="755"/>
      <c r="SNC286" s="755"/>
      <c r="SND286" s="755"/>
      <c r="SNE286" s="755"/>
      <c r="SNF286" s="755"/>
      <c r="SNG286" s="755"/>
      <c r="SNH286" s="755"/>
      <c r="SNI286" s="755"/>
      <c r="SNJ286" s="755"/>
      <c r="SNK286" s="755"/>
      <c r="SNL286" s="755"/>
      <c r="SNM286" s="755"/>
      <c r="SNN286" s="755"/>
      <c r="SNO286" s="755"/>
      <c r="SNP286" s="755"/>
      <c r="SNQ286" s="755"/>
      <c r="SNR286" s="755"/>
      <c r="SNS286" s="755"/>
      <c r="SNT286" s="755"/>
      <c r="SNU286" s="755"/>
      <c r="SNV286" s="755"/>
      <c r="SNW286" s="755"/>
      <c r="SNX286" s="755"/>
      <c r="SNY286" s="755"/>
      <c r="SNZ286" s="755"/>
      <c r="SOA286" s="755"/>
      <c r="SOB286" s="755"/>
      <c r="SOC286" s="755"/>
      <c r="SOD286" s="755"/>
      <c r="SOE286" s="755"/>
      <c r="SOF286" s="755"/>
      <c r="SOG286" s="755"/>
      <c r="SOH286" s="755"/>
      <c r="SOI286" s="755"/>
      <c r="SOJ286" s="755"/>
      <c r="SOK286" s="755"/>
      <c r="SOL286" s="755"/>
      <c r="SOM286" s="755"/>
      <c r="SON286" s="755"/>
      <c r="SOO286" s="755"/>
      <c r="SOP286" s="755"/>
      <c r="SOQ286" s="755"/>
      <c r="SOR286" s="755"/>
      <c r="SOS286" s="755"/>
      <c r="SOT286" s="755"/>
      <c r="SOU286" s="755"/>
      <c r="SOV286" s="755"/>
      <c r="SOW286" s="755"/>
      <c r="SOX286" s="755"/>
      <c r="SOY286" s="755"/>
      <c r="SOZ286" s="755"/>
      <c r="SPA286" s="755"/>
      <c r="SPB286" s="755"/>
      <c r="SPC286" s="755"/>
      <c r="SPD286" s="755"/>
      <c r="SPE286" s="755"/>
      <c r="SPF286" s="755"/>
      <c r="SPG286" s="755"/>
      <c r="SPH286" s="755"/>
      <c r="SPI286" s="755"/>
      <c r="SPJ286" s="755"/>
      <c r="SPK286" s="755"/>
      <c r="SPL286" s="755"/>
      <c r="SPM286" s="755"/>
      <c r="SPN286" s="755"/>
      <c r="SPO286" s="755"/>
      <c r="SPP286" s="755"/>
      <c r="SPQ286" s="755"/>
      <c r="SPR286" s="755"/>
      <c r="SPS286" s="755"/>
      <c r="SPT286" s="755"/>
      <c r="SPU286" s="755"/>
      <c r="SPV286" s="755"/>
      <c r="SPW286" s="755"/>
      <c r="SPX286" s="755"/>
      <c r="SPY286" s="755"/>
      <c r="SPZ286" s="755"/>
      <c r="SQA286" s="755"/>
      <c r="SQB286" s="755"/>
      <c r="SQC286" s="755"/>
      <c r="SQD286" s="755"/>
      <c r="SQE286" s="755"/>
      <c r="SQF286" s="755"/>
      <c r="SQG286" s="755"/>
      <c r="SQH286" s="755"/>
      <c r="SQI286" s="755"/>
      <c r="SQJ286" s="755"/>
      <c r="SQK286" s="755"/>
      <c r="SQL286" s="755"/>
      <c r="SQM286" s="755"/>
      <c r="SQN286" s="755"/>
      <c r="SQO286" s="755"/>
      <c r="SQP286" s="755"/>
      <c r="SQQ286" s="755"/>
      <c r="SQR286" s="755"/>
      <c r="SQS286" s="755"/>
      <c r="SQT286" s="755"/>
      <c r="SQU286" s="755"/>
      <c r="SQV286" s="755"/>
      <c r="SQW286" s="755"/>
      <c r="SQX286" s="755"/>
      <c r="SQY286" s="755"/>
      <c r="SQZ286" s="755"/>
      <c r="SRA286" s="755"/>
      <c r="SRB286" s="755"/>
      <c r="SRC286" s="755"/>
      <c r="SRD286" s="755"/>
      <c r="SRE286" s="755"/>
      <c r="SRF286" s="755"/>
      <c r="SRG286" s="755"/>
      <c r="SRH286" s="755"/>
      <c r="SRI286" s="755"/>
      <c r="SRJ286" s="755"/>
      <c r="SRK286" s="755"/>
      <c r="SRL286" s="755"/>
      <c r="SRM286" s="755"/>
      <c r="SRN286" s="755"/>
      <c r="SRO286" s="755"/>
      <c r="SRP286" s="755"/>
      <c r="SRQ286" s="755"/>
      <c r="SRR286" s="755"/>
      <c r="SRS286" s="755"/>
      <c r="SRT286" s="755"/>
      <c r="SRU286" s="755"/>
      <c r="SRV286" s="755"/>
      <c r="SRW286" s="755"/>
      <c r="SRX286" s="755"/>
      <c r="SRY286" s="755"/>
      <c r="SRZ286" s="755"/>
      <c r="SSA286" s="755"/>
      <c r="SSB286" s="755"/>
      <c r="SSC286" s="755"/>
      <c r="SSD286" s="755"/>
      <c r="SSE286" s="755"/>
      <c r="SSF286" s="755"/>
      <c r="SSG286" s="755"/>
      <c r="SSH286" s="755"/>
      <c r="SSI286" s="755"/>
      <c r="SSJ286" s="755"/>
      <c r="SSK286" s="755"/>
      <c r="SSL286" s="755"/>
      <c r="SSM286" s="755"/>
      <c r="SSN286" s="755"/>
      <c r="SSO286" s="755"/>
      <c r="SSP286" s="755"/>
      <c r="SSQ286" s="755"/>
      <c r="SSR286" s="755"/>
      <c r="SSS286" s="755"/>
      <c r="SST286" s="755"/>
      <c r="SSU286" s="755"/>
      <c r="SSV286" s="755"/>
      <c r="SSW286" s="755"/>
      <c r="SSX286" s="755"/>
      <c r="SSY286" s="755"/>
      <c r="SSZ286" s="755"/>
      <c r="STA286" s="755"/>
      <c r="STB286" s="755"/>
      <c r="STC286" s="755"/>
      <c r="STD286" s="755"/>
      <c r="STE286" s="755"/>
      <c r="STF286" s="755"/>
      <c r="STG286" s="755"/>
      <c r="STH286" s="755"/>
      <c r="STI286" s="755"/>
      <c r="STJ286" s="755"/>
      <c r="STK286" s="755"/>
      <c r="STL286" s="755"/>
      <c r="STM286" s="755"/>
      <c r="STN286" s="755"/>
      <c r="STO286" s="755"/>
      <c r="STP286" s="755"/>
      <c r="STQ286" s="755"/>
      <c r="STR286" s="755"/>
      <c r="STS286" s="755"/>
      <c r="STT286" s="755"/>
      <c r="STU286" s="755"/>
      <c r="STV286" s="755"/>
      <c r="STW286" s="755"/>
      <c r="STX286" s="755"/>
      <c r="STY286" s="755"/>
      <c r="STZ286" s="755"/>
      <c r="SUA286" s="755"/>
      <c r="SUB286" s="755"/>
      <c r="SUC286" s="755"/>
      <c r="SUD286" s="755"/>
      <c r="SUE286" s="755"/>
      <c r="SUF286" s="755"/>
      <c r="SUG286" s="755"/>
      <c r="SUH286" s="755"/>
      <c r="SUI286" s="755"/>
      <c r="SUJ286" s="755"/>
      <c r="SUK286" s="755"/>
      <c r="SUL286" s="755"/>
      <c r="SUM286" s="755"/>
      <c r="SUN286" s="755"/>
      <c r="SUO286" s="755"/>
      <c r="SUP286" s="755"/>
      <c r="SUQ286" s="755"/>
      <c r="SUR286" s="755"/>
      <c r="SUS286" s="755"/>
      <c r="SUT286" s="755"/>
      <c r="SUU286" s="755"/>
      <c r="SUV286" s="755"/>
      <c r="SUW286" s="755"/>
      <c r="SUX286" s="755"/>
      <c r="SUY286" s="755"/>
      <c r="SUZ286" s="755"/>
      <c r="SVA286" s="755"/>
      <c r="SVB286" s="755"/>
      <c r="SVC286" s="755"/>
      <c r="SVD286" s="755"/>
      <c r="SVE286" s="755"/>
      <c r="SVF286" s="755"/>
      <c r="SVG286" s="755"/>
      <c r="SVH286" s="755"/>
      <c r="SVI286" s="755"/>
      <c r="SVJ286" s="755"/>
      <c r="SVK286" s="755"/>
      <c r="SVL286" s="755"/>
      <c r="SVM286" s="755"/>
      <c r="SVN286" s="755"/>
      <c r="SVO286" s="755"/>
      <c r="SVP286" s="755"/>
      <c r="SVQ286" s="755"/>
      <c r="SVR286" s="755"/>
      <c r="SVS286" s="755"/>
      <c r="SVT286" s="755"/>
      <c r="SVU286" s="755"/>
      <c r="SVV286" s="755"/>
      <c r="SVW286" s="755"/>
      <c r="SVX286" s="755"/>
      <c r="SVY286" s="755"/>
      <c r="SVZ286" s="755"/>
      <c r="SWA286" s="755"/>
      <c r="SWB286" s="755"/>
      <c r="SWC286" s="755"/>
      <c r="SWD286" s="755"/>
      <c r="SWE286" s="755"/>
      <c r="SWF286" s="755"/>
      <c r="SWG286" s="755"/>
      <c r="SWH286" s="755"/>
      <c r="SWI286" s="755"/>
      <c r="SWJ286" s="755"/>
      <c r="SWK286" s="755"/>
      <c r="SWL286" s="755"/>
      <c r="SWM286" s="755"/>
      <c r="SWN286" s="755"/>
      <c r="SWO286" s="755"/>
      <c r="SWP286" s="755"/>
      <c r="SWQ286" s="755"/>
      <c r="SWR286" s="755"/>
      <c r="SWS286" s="755"/>
      <c r="SWT286" s="755"/>
      <c r="SWU286" s="755"/>
      <c r="SWV286" s="755"/>
      <c r="SWW286" s="755"/>
      <c r="SWX286" s="755"/>
      <c r="SWY286" s="755"/>
      <c r="SWZ286" s="755"/>
      <c r="SXA286" s="755"/>
      <c r="SXB286" s="755"/>
      <c r="SXC286" s="755"/>
      <c r="SXD286" s="755"/>
      <c r="SXE286" s="755"/>
      <c r="SXF286" s="755"/>
      <c r="SXG286" s="755"/>
      <c r="SXH286" s="755"/>
      <c r="SXI286" s="755"/>
      <c r="SXJ286" s="755"/>
      <c r="SXK286" s="755"/>
      <c r="SXL286" s="755"/>
      <c r="SXM286" s="755"/>
      <c r="SXN286" s="755"/>
      <c r="SXO286" s="755"/>
      <c r="SXP286" s="755"/>
      <c r="SXQ286" s="755"/>
      <c r="SXR286" s="755"/>
      <c r="SXS286" s="755"/>
      <c r="SXT286" s="755"/>
      <c r="SXU286" s="755"/>
      <c r="SXV286" s="755"/>
      <c r="SXW286" s="755"/>
      <c r="SXX286" s="755"/>
      <c r="SXY286" s="755"/>
      <c r="SXZ286" s="755"/>
      <c r="SYA286" s="755"/>
      <c r="SYB286" s="755"/>
      <c r="SYC286" s="755"/>
      <c r="SYD286" s="755"/>
      <c r="SYE286" s="755"/>
      <c r="SYF286" s="755"/>
      <c r="SYG286" s="755"/>
      <c r="SYH286" s="755"/>
      <c r="SYI286" s="755"/>
      <c r="SYJ286" s="755"/>
      <c r="SYK286" s="755"/>
      <c r="SYL286" s="755"/>
      <c r="SYM286" s="755"/>
      <c r="SYN286" s="755"/>
      <c r="SYO286" s="755"/>
      <c r="SYP286" s="755"/>
      <c r="SYQ286" s="755"/>
      <c r="SYR286" s="755"/>
      <c r="SYS286" s="755"/>
      <c r="SYT286" s="755"/>
      <c r="SYU286" s="755"/>
      <c r="SYV286" s="755"/>
      <c r="SYW286" s="755"/>
      <c r="SYX286" s="755"/>
      <c r="SYY286" s="755"/>
      <c r="SYZ286" s="755"/>
      <c r="SZA286" s="755"/>
      <c r="SZB286" s="755"/>
      <c r="SZC286" s="755"/>
      <c r="SZD286" s="755"/>
      <c r="SZE286" s="755"/>
      <c r="SZF286" s="755"/>
      <c r="SZG286" s="755"/>
      <c r="SZH286" s="755"/>
      <c r="SZI286" s="755"/>
      <c r="SZJ286" s="755"/>
      <c r="SZK286" s="755"/>
      <c r="SZL286" s="755"/>
      <c r="SZM286" s="755"/>
      <c r="SZN286" s="755"/>
      <c r="SZO286" s="755"/>
      <c r="SZP286" s="755"/>
      <c r="SZQ286" s="755"/>
      <c r="SZR286" s="755"/>
      <c r="SZS286" s="755"/>
      <c r="SZT286" s="755"/>
      <c r="SZU286" s="755"/>
      <c r="SZV286" s="755"/>
      <c r="SZW286" s="755"/>
      <c r="SZX286" s="755"/>
      <c r="SZY286" s="755"/>
      <c r="SZZ286" s="755"/>
      <c r="TAA286" s="755"/>
      <c r="TAB286" s="755"/>
      <c r="TAC286" s="755"/>
      <c r="TAD286" s="755"/>
      <c r="TAE286" s="755"/>
      <c r="TAF286" s="755"/>
      <c r="TAG286" s="755"/>
      <c r="TAH286" s="755"/>
      <c r="TAI286" s="755"/>
      <c r="TAJ286" s="755"/>
      <c r="TAK286" s="755"/>
      <c r="TAL286" s="755"/>
      <c r="TAM286" s="755"/>
      <c r="TAN286" s="755"/>
      <c r="TAO286" s="755"/>
      <c r="TAP286" s="755"/>
      <c r="TAQ286" s="755"/>
      <c r="TAR286" s="755"/>
      <c r="TAS286" s="755"/>
      <c r="TAT286" s="755"/>
      <c r="TAU286" s="755"/>
      <c r="TAV286" s="755"/>
      <c r="TAW286" s="755"/>
      <c r="TAX286" s="755"/>
      <c r="TAY286" s="755"/>
      <c r="TAZ286" s="755"/>
      <c r="TBA286" s="755"/>
      <c r="TBB286" s="755"/>
      <c r="TBC286" s="755"/>
      <c r="TBD286" s="755"/>
      <c r="TBE286" s="755"/>
      <c r="TBF286" s="755"/>
      <c r="TBG286" s="755"/>
      <c r="TBH286" s="755"/>
      <c r="TBI286" s="755"/>
      <c r="TBJ286" s="755"/>
      <c r="TBK286" s="755"/>
      <c r="TBL286" s="755"/>
      <c r="TBM286" s="755"/>
      <c r="TBN286" s="755"/>
      <c r="TBO286" s="755"/>
      <c r="TBP286" s="755"/>
      <c r="TBQ286" s="755"/>
      <c r="TBR286" s="755"/>
      <c r="TBS286" s="755"/>
      <c r="TBT286" s="755"/>
      <c r="TBU286" s="755"/>
      <c r="TBV286" s="755"/>
      <c r="TBW286" s="755"/>
      <c r="TBX286" s="755"/>
      <c r="TBY286" s="755"/>
      <c r="TBZ286" s="755"/>
      <c r="TCA286" s="755"/>
      <c r="TCB286" s="755"/>
      <c r="TCC286" s="755"/>
      <c r="TCD286" s="755"/>
      <c r="TCE286" s="755"/>
      <c r="TCF286" s="755"/>
      <c r="TCG286" s="755"/>
      <c r="TCH286" s="755"/>
      <c r="TCI286" s="755"/>
      <c r="TCJ286" s="755"/>
      <c r="TCK286" s="755"/>
      <c r="TCL286" s="755"/>
      <c r="TCM286" s="755"/>
      <c r="TCN286" s="755"/>
      <c r="TCO286" s="755"/>
      <c r="TCP286" s="755"/>
      <c r="TCQ286" s="755"/>
      <c r="TCR286" s="755"/>
      <c r="TCS286" s="755"/>
      <c r="TCT286" s="755"/>
      <c r="TCU286" s="755"/>
      <c r="TCV286" s="755"/>
      <c r="TCW286" s="755"/>
      <c r="TCX286" s="755"/>
      <c r="TCY286" s="755"/>
      <c r="TCZ286" s="755"/>
      <c r="TDA286" s="755"/>
      <c r="TDB286" s="755"/>
      <c r="TDC286" s="755"/>
      <c r="TDD286" s="755"/>
      <c r="TDE286" s="755"/>
      <c r="TDF286" s="755"/>
      <c r="TDG286" s="755"/>
      <c r="TDH286" s="755"/>
      <c r="TDI286" s="755"/>
      <c r="TDJ286" s="755"/>
      <c r="TDK286" s="755"/>
      <c r="TDL286" s="755"/>
      <c r="TDM286" s="755"/>
      <c r="TDN286" s="755"/>
      <c r="TDO286" s="755"/>
      <c r="TDP286" s="755"/>
      <c r="TDQ286" s="755"/>
      <c r="TDR286" s="755"/>
      <c r="TDS286" s="755"/>
      <c r="TDT286" s="755"/>
      <c r="TDU286" s="755"/>
      <c r="TDV286" s="755"/>
      <c r="TDW286" s="755"/>
      <c r="TDX286" s="755"/>
      <c r="TDY286" s="755"/>
      <c r="TDZ286" s="755"/>
      <c r="TEA286" s="755"/>
      <c r="TEB286" s="755"/>
      <c r="TEC286" s="755"/>
      <c r="TED286" s="755"/>
      <c r="TEE286" s="755"/>
      <c r="TEF286" s="755"/>
      <c r="TEG286" s="755"/>
      <c r="TEH286" s="755"/>
      <c r="TEI286" s="755"/>
      <c r="TEJ286" s="755"/>
      <c r="TEK286" s="755"/>
      <c r="TEL286" s="755"/>
      <c r="TEM286" s="755"/>
      <c r="TEN286" s="755"/>
      <c r="TEO286" s="755"/>
      <c r="TEP286" s="755"/>
      <c r="TEQ286" s="755"/>
      <c r="TER286" s="755"/>
      <c r="TES286" s="755"/>
      <c r="TET286" s="755"/>
      <c r="TEU286" s="755"/>
      <c r="TEV286" s="755"/>
      <c r="TEW286" s="755"/>
      <c r="TEX286" s="755"/>
      <c r="TEY286" s="755"/>
      <c r="TEZ286" s="755"/>
      <c r="TFA286" s="755"/>
      <c r="TFB286" s="755"/>
      <c r="TFC286" s="755"/>
      <c r="TFD286" s="755"/>
      <c r="TFE286" s="755"/>
      <c r="TFF286" s="755"/>
      <c r="TFG286" s="755"/>
      <c r="TFH286" s="755"/>
      <c r="TFI286" s="755"/>
      <c r="TFJ286" s="755"/>
      <c r="TFK286" s="755"/>
      <c r="TFL286" s="755"/>
      <c r="TFM286" s="755"/>
      <c r="TFN286" s="755"/>
      <c r="TFO286" s="755"/>
      <c r="TFP286" s="755"/>
      <c r="TFQ286" s="755"/>
      <c r="TFR286" s="755"/>
      <c r="TFS286" s="755"/>
      <c r="TFT286" s="755"/>
      <c r="TFU286" s="755"/>
      <c r="TFV286" s="755"/>
      <c r="TFW286" s="755"/>
      <c r="TFX286" s="755"/>
      <c r="TFY286" s="755"/>
      <c r="TFZ286" s="755"/>
      <c r="TGA286" s="755"/>
      <c r="TGB286" s="755"/>
      <c r="TGC286" s="755"/>
      <c r="TGD286" s="755"/>
      <c r="TGE286" s="755"/>
      <c r="TGF286" s="755"/>
      <c r="TGG286" s="755"/>
      <c r="TGH286" s="755"/>
      <c r="TGI286" s="755"/>
      <c r="TGJ286" s="755"/>
      <c r="TGK286" s="755"/>
      <c r="TGL286" s="755"/>
      <c r="TGM286" s="755"/>
      <c r="TGN286" s="755"/>
      <c r="TGO286" s="755"/>
      <c r="TGP286" s="755"/>
      <c r="TGQ286" s="755"/>
      <c r="TGR286" s="755"/>
      <c r="TGS286" s="755"/>
      <c r="TGT286" s="755"/>
      <c r="TGU286" s="755"/>
      <c r="TGV286" s="755"/>
      <c r="TGW286" s="755"/>
      <c r="TGX286" s="755"/>
      <c r="TGY286" s="755"/>
      <c r="TGZ286" s="755"/>
      <c r="THA286" s="755"/>
      <c r="THB286" s="755"/>
      <c r="THC286" s="755"/>
      <c r="THD286" s="755"/>
      <c r="THE286" s="755"/>
      <c r="THF286" s="755"/>
      <c r="THG286" s="755"/>
      <c r="THH286" s="755"/>
      <c r="THI286" s="755"/>
      <c r="THJ286" s="755"/>
      <c r="THK286" s="755"/>
      <c r="THL286" s="755"/>
      <c r="THM286" s="755"/>
      <c r="THN286" s="755"/>
      <c r="THO286" s="755"/>
      <c r="THP286" s="755"/>
      <c r="THQ286" s="755"/>
      <c r="THR286" s="755"/>
      <c r="THS286" s="755"/>
      <c r="THT286" s="755"/>
      <c r="THU286" s="755"/>
      <c r="THV286" s="755"/>
      <c r="THW286" s="755"/>
      <c r="THX286" s="755"/>
      <c r="THY286" s="755"/>
      <c r="THZ286" s="755"/>
      <c r="TIA286" s="755"/>
      <c r="TIB286" s="755"/>
      <c r="TIC286" s="755"/>
      <c r="TID286" s="755"/>
      <c r="TIE286" s="755"/>
      <c r="TIF286" s="755"/>
      <c r="TIG286" s="755"/>
      <c r="TIH286" s="755"/>
      <c r="TII286" s="755"/>
      <c r="TIJ286" s="755"/>
      <c r="TIK286" s="755"/>
      <c r="TIL286" s="755"/>
      <c r="TIM286" s="755"/>
      <c r="TIN286" s="755"/>
      <c r="TIO286" s="755"/>
      <c r="TIP286" s="755"/>
      <c r="TIQ286" s="755"/>
      <c r="TIR286" s="755"/>
      <c r="TIS286" s="755"/>
      <c r="TIT286" s="755"/>
      <c r="TIU286" s="755"/>
      <c r="TIV286" s="755"/>
      <c r="TIW286" s="755"/>
      <c r="TIX286" s="755"/>
      <c r="TIY286" s="755"/>
      <c r="TIZ286" s="755"/>
      <c r="TJA286" s="755"/>
      <c r="TJB286" s="755"/>
      <c r="TJC286" s="755"/>
      <c r="TJD286" s="755"/>
      <c r="TJE286" s="755"/>
      <c r="TJF286" s="755"/>
      <c r="TJG286" s="755"/>
      <c r="TJH286" s="755"/>
      <c r="TJI286" s="755"/>
      <c r="TJJ286" s="755"/>
      <c r="TJK286" s="755"/>
      <c r="TJL286" s="755"/>
      <c r="TJM286" s="755"/>
      <c r="TJN286" s="755"/>
      <c r="TJO286" s="755"/>
      <c r="TJP286" s="755"/>
      <c r="TJQ286" s="755"/>
      <c r="TJR286" s="755"/>
      <c r="TJS286" s="755"/>
      <c r="TJT286" s="755"/>
      <c r="TJU286" s="755"/>
      <c r="TJV286" s="755"/>
      <c r="TJW286" s="755"/>
      <c r="TJX286" s="755"/>
      <c r="TJY286" s="755"/>
      <c r="TJZ286" s="755"/>
      <c r="TKA286" s="755"/>
      <c r="TKB286" s="755"/>
      <c r="TKC286" s="755"/>
      <c r="TKD286" s="755"/>
      <c r="TKE286" s="755"/>
      <c r="TKF286" s="755"/>
      <c r="TKG286" s="755"/>
      <c r="TKH286" s="755"/>
      <c r="TKI286" s="755"/>
      <c r="TKJ286" s="755"/>
      <c r="TKK286" s="755"/>
      <c r="TKL286" s="755"/>
      <c r="TKM286" s="755"/>
      <c r="TKN286" s="755"/>
      <c r="TKO286" s="755"/>
      <c r="TKP286" s="755"/>
      <c r="TKQ286" s="755"/>
      <c r="TKR286" s="755"/>
      <c r="TKS286" s="755"/>
      <c r="TKT286" s="755"/>
      <c r="TKU286" s="755"/>
      <c r="TKV286" s="755"/>
      <c r="TKW286" s="755"/>
      <c r="TKX286" s="755"/>
      <c r="TKY286" s="755"/>
      <c r="TKZ286" s="755"/>
      <c r="TLA286" s="755"/>
      <c r="TLB286" s="755"/>
      <c r="TLC286" s="755"/>
      <c r="TLD286" s="755"/>
      <c r="TLE286" s="755"/>
      <c r="TLF286" s="755"/>
      <c r="TLG286" s="755"/>
      <c r="TLH286" s="755"/>
      <c r="TLI286" s="755"/>
      <c r="TLJ286" s="755"/>
      <c r="TLK286" s="755"/>
      <c r="TLL286" s="755"/>
      <c r="TLM286" s="755"/>
      <c r="TLN286" s="755"/>
      <c r="TLO286" s="755"/>
      <c r="TLP286" s="755"/>
      <c r="TLQ286" s="755"/>
      <c r="TLR286" s="755"/>
      <c r="TLS286" s="755"/>
      <c r="TLT286" s="755"/>
      <c r="TLU286" s="755"/>
      <c r="TLV286" s="755"/>
      <c r="TLW286" s="755"/>
      <c r="TLX286" s="755"/>
      <c r="TLY286" s="755"/>
      <c r="TLZ286" s="755"/>
      <c r="TMA286" s="755"/>
      <c r="TMB286" s="755"/>
      <c r="TMC286" s="755"/>
      <c r="TMD286" s="755"/>
      <c r="TME286" s="755"/>
      <c r="TMF286" s="755"/>
      <c r="TMG286" s="755"/>
      <c r="TMH286" s="755"/>
      <c r="TMI286" s="755"/>
      <c r="TMJ286" s="755"/>
      <c r="TMK286" s="755"/>
      <c r="TML286" s="755"/>
      <c r="TMM286" s="755"/>
      <c r="TMN286" s="755"/>
      <c r="TMO286" s="755"/>
      <c r="TMP286" s="755"/>
      <c r="TMQ286" s="755"/>
      <c r="TMR286" s="755"/>
      <c r="TMS286" s="755"/>
      <c r="TMT286" s="755"/>
      <c r="TMU286" s="755"/>
      <c r="TMV286" s="755"/>
      <c r="TMW286" s="755"/>
      <c r="TMX286" s="755"/>
      <c r="TMY286" s="755"/>
      <c r="TMZ286" s="755"/>
      <c r="TNA286" s="755"/>
      <c r="TNB286" s="755"/>
      <c r="TNC286" s="755"/>
      <c r="TND286" s="755"/>
      <c r="TNE286" s="755"/>
      <c r="TNF286" s="755"/>
      <c r="TNG286" s="755"/>
      <c r="TNH286" s="755"/>
      <c r="TNI286" s="755"/>
      <c r="TNJ286" s="755"/>
      <c r="TNK286" s="755"/>
      <c r="TNL286" s="755"/>
      <c r="TNM286" s="755"/>
      <c r="TNN286" s="755"/>
      <c r="TNO286" s="755"/>
      <c r="TNP286" s="755"/>
      <c r="TNQ286" s="755"/>
      <c r="TNR286" s="755"/>
      <c r="TNS286" s="755"/>
      <c r="TNT286" s="755"/>
      <c r="TNU286" s="755"/>
      <c r="TNV286" s="755"/>
      <c r="TNW286" s="755"/>
      <c r="TNX286" s="755"/>
      <c r="TNY286" s="755"/>
      <c r="TNZ286" s="755"/>
      <c r="TOA286" s="755"/>
      <c r="TOB286" s="755"/>
      <c r="TOC286" s="755"/>
      <c r="TOD286" s="755"/>
      <c r="TOE286" s="755"/>
      <c r="TOF286" s="755"/>
      <c r="TOG286" s="755"/>
      <c r="TOH286" s="755"/>
      <c r="TOI286" s="755"/>
      <c r="TOJ286" s="755"/>
      <c r="TOK286" s="755"/>
      <c r="TOL286" s="755"/>
      <c r="TOM286" s="755"/>
      <c r="TON286" s="755"/>
      <c r="TOO286" s="755"/>
      <c r="TOP286" s="755"/>
      <c r="TOQ286" s="755"/>
      <c r="TOR286" s="755"/>
      <c r="TOS286" s="755"/>
      <c r="TOT286" s="755"/>
      <c r="TOU286" s="755"/>
      <c r="TOV286" s="755"/>
      <c r="TOW286" s="755"/>
      <c r="TOX286" s="755"/>
      <c r="TOY286" s="755"/>
      <c r="TOZ286" s="755"/>
      <c r="TPA286" s="755"/>
      <c r="TPB286" s="755"/>
      <c r="TPC286" s="755"/>
      <c r="TPD286" s="755"/>
      <c r="TPE286" s="755"/>
      <c r="TPF286" s="755"/>
      <c r="TPG286" s="755"/>
      <c r="TPH286" s="755"/>
      <c r="TPI286" s="755"/>
      <c r="TPJ286" s="755"/>
      <c r="TPK286" s="755"/>
      <c r="TPL286" s="755"/>
      <c r="TPM286" s="755"/>
      <c r="TPN286" s="755"/>
      <c r="TPO286" s="755"/>
      <c r="TPP286" s="755"/>
      <c r="TPQ286" s="755"/>
      <c r="TPR286" s="755"/>
      <c r="TPS286" s="755"/>
      <c r="TPT286" s="755"/>
      <c r="TPU286" s="755"/>
      <c r="TPV286" s="755"/>
      <c r="TPW286" s="755"/>
      <c r="TPX286" s="755"/>
      <c r="TPY286" s="755"/>
      <c r="TPZ286" s="755"/>
      <c r="TQA286" s="755"/>
      <c r="TQB286" s="755"/>
      <c r="TQC286" s="755"/>
      <c r="TQD286" s="755"/>
      <c r="TQE286" s="755"/>
      <c r="TQF286" s="755"/>
      <c r="TQG286" s="755"/>
      <c r="TQH286" s="755"/>
      <c r="TQI286" s="755"/>
      <c r="TQJ286" s="755"/>
      <c r="TQK286" s="755"/>
      <c r="TQL286" s="755"/>
      <c r="TQM286" s="755"/>
      <c r="TQN286" s="755"/>
      <c r="TQO286" s="755"/>
      <c r="TQP286" s="755"/>
      <c r="TQQ286" s="755"/>
      <c r="TQR286" s="755"/>
      <c r="TQS286" s="755"/>
      <c r="TQT286" s="755"/>
      <c r="TQU286" s="755"/>
      <c r="TQV286" s="755"/>
      <c r="TQW286" s="755"/>
      <c r="TQX286" s="755"/>
      <c r="TQY286" s="755"/>
      <c r="TQZ286" s="755"/>
      <c r="TRA286" s="755"/>
      <c r="TRB286" s="755"/>
      <c r="TRC286" s="755"/>
      <c r="TRD286" s="755"/>
      <c r="TRE286" s="755"/>
      <c r="TRF286" s="755"/>
      <c r="TRG286" s="755"/>
      <c r="TRH286" s="755"/>
      <c r="TRI286" s="755"/>
      <c r="TRJ286" s="755"/>
      <c r="TRK286" s="755"/>
      <c r="TRL286" s="755"/>
      <c r="TRM286" s="755"/>
      <c r="TRN286" s="755"/>
      <c r="TRO286" s="755"/>
      <c r="TRP286" s="755"/>
      <c r="TRQ286" s="755"/>
      <c r="TRR286" s="755"/>
      <c r="TRS286" s="755"/>
      <c r="TRT286" s="755"/>
      <c r="TRU286" s="755"/>
      <c r="TRV286" s="755"/>
      <c r="TRW286" s="755"/>
      <c r="TRX286" s="755"/>
      <c r="TRY286" s="755"/>
      <c r="TRZ286" s="755"/>
      <c r="TSA286" s="755"/>
      <c r="TSB286" s="755"/>
      <c r="TSC286" s="755"/>
      <c r="TSD286" s="755"/>
      <c r="TSE286" s="755"/>
      <c r="TSF286" s="755"/>
      <c r="TSG286" s="755"/>
      <c r="TSH286" s="755"/>
      <c r="TSI286" s="755"/>
      <c r="TSJ286" s="755"/>
      <c r="TSK286" s="755"/>
      <c r="TSL286" s="755"/>
      <c r="TSM286" s="755"/>
      <c r="TSN286" s="755"/>
      <c r="TSO286" s="755"/>
      <c r="TSP286" s="755"/>
      <c r="TSQ286" s="755"/>
      <c r="TSR286" s="755"/>
      <c r="TSS286" s="755"/>
      <c r="TST286" s="755"/>
      <c r="TSU286" s="755"/>
      <c r="TSV286" s="755"/>
      <c r="TSW286" s="755"/>
      <c r="TSX286" s="755"/>
      <c r="TSY286" s="755"/>
      <c r="TSZ286" s="755"/>
      <c r="TTA286" s="755"/>
      <c r="TTB286" s="755"/>
      <c r="TTC286" s="755"/>
      <c r="TTD286" s="755"/>
      <c r="TTE286" s="755"/>
      <c r="TTF286" s="755"/>
      <c r="TTG286" s="755"/>
      <c r="TTH286" s="755"/>
      <c r="TTI286" s="755"/>
      <c r="TTJ286" s="755"/>
      <c r="TTK286" s="755"/>
      <c r="TTL286" s="755"/>
      <c r="TTM286" s="755"/>
      <c r="TTN286" s="755"/>
      <c r="TTO286" s="755"/>
      <c r="TTP286" s="755"/>
      <c r="TTQ286" s="755"/>
      <c r="TTR286" s="755"/>
      <c r="TTS286" s="755"/>
      <c r="TTT286" s="755"/>
      <c r="TTU286" s="755"/>
      <c r="TTV286" s="755"/>
      <c r="TTW286" s="755"/>
      <c r="TTX286" s="755"/>
      <c r="TTY286" s="755"/>
      <c r="TTZ286" s="755"/>
      <c r="TUA286" s="755"/>
      <c r="TUB286" s="755"/>
      <c r="TUC286" s="755"/>
      <c r="TUD286" s="755"/>
      <c r="TUE286" s="755"/>
      <c r="TUF286" s="755"/>
      <c r="TUG286" s="755"/>
      <c r="TUH286" s="755"/>
      <c r="TUI286" s="755"/>
      <c r="TUJ286" s="755"/>
      <c r="TUK286" s="755"/>
      <c r="TUL286" s="755"/>
      <c r="TUM286" s="755"/>
      <c r="TUN286" s="755"/>
      <c r="TUO286" s="755"/>
      <c r="TUP286" s="755"/>
      <c r="TUQ286" s="755"/>
      <c r="TUR286" s="755"/>
      <c r="TUS286" s="755"/>
      <c r="TUT286" s="755"/>
      <c r="TUU286" s="755"/>
      <c r="TUV286" s="755"/>
      <c r="TUW286" s="755"/>
      <c r="TUX286" s="755"/>
      <c r="TUY286" s="755"/>
      <c r="TUZ286" s="755"/>
      <c r="TVA286" s="755"/>
      <c r="TVB286" s="755"/>
      <c r="TVC286" s="755"/>
      <c r="TVD286" s="755"/>
      <c r="TVE286" s="755"/>
      <c r="TVF286" s="755"/>
      <c r="TVG286" s="755"/>
      <c r="TVH286" s="755"/>
      <c r="TVI286" s="755"/>
      <c r="TVJ286" s="755"/>
      <c r="TVK286" s="755"/>
      <c r="TVL286" s="755"/>
      <c r="TVM286" s="755"/>
      <c r="TVN286" s="755"/>
      <c r="TVO286" s="755"/>
      <c r="TVP286" s="755"/>
      <c r="TVQ286" s="755"/>
      <c r="TVR286" s="755"/>
      <c r="TVS286" s="755"/>
      <c r="TVT286" s="755"/>
      <c r="TVU286" s="755"/>
      <c r="TVV286" s="755"/>
      <c r="TVW286" s="755"/>
      <c r="TVX286" s="755"/>
      <c r="TVY286" s="755"/>
      <c r="TVZ286" s="755"/>
      <c r="TWA286" s="755"/>
      <c r="TWB286" s="755"/>
      <c r="TWC286" s="755"/>
      <c r="TWD286" s="755"/>
      <c r="TWE286" s="755"/>
      <c r="TWF286" s="755"/>
      <c r="TWG286" s="755"/>
      <c r="TWH286" s="755"/>
      <c r="TWI286" s="755"/>
      <c r="TWJ286" s="755"/>
      <c r="TWK286" s="755"/>
      <c r="TWL286" s="755"/>
      <c r="TWM286" s="755"/>
      <c r="TWN286" s="755"/>
      <c r="TWO286" s="755"/>
      <c r="TWP286" s="755"/>
      <c r="TWQ286" s="755"/>
      <c r="TWR286" s="755"/>
      <c r="TWS286" s="755"/>
      <c r="TWT286" s="755"/>
      <c r="TWU286" s="755"/>
      <c r="TWV286" s="755"/>
      <c r="TWW286" s="755"/>
      <c r="TWX286" s="755"/>
      <c r="TWY286" s="755"/>
      <c r="TWZ286" s="755"/>
      <c r="TXA286" s="755"/>
      <c r="TXB286" s="755"/>
      <c r="TXC286" s="755"/>
      <c r="TXD286" s="755"/>
      <c r="TXE286" s="755"/>
      <c r="TXF286" s="755"/>
      <c r="TXG286" s="755"/>
      <c r="TXH286" s="755"/>
      <c r="TXI286" s="755"/>
      <c r="TXJ286" s="755"/>
      <c r="TXK286" s="755"/>
      <c r="TXL286" s="755"/>
      <c r="TXM286" s="755"/>
      <c r="TXN286" s="755"/>
      <c r="TXO286" s="755"/>
      <c r="TXP286" s="755"/>
      <c r="TXQ286" s="755"/>
      <c r="TXR286" s="755"/>
      <c r="TXS286" s="755"/>
      <c r="TXT286" s="755"/>
      <c r="TXU286" s="755"/>
      <c r="TXV286" s="755"/>
      <c r="TXW286" s="755"/>
      <c r="TXX286" s="755"/>
      <c r="TXY286" s="755"/>
      <c r="TXZ286" s="755"/>
      <c r="TYA286" s="755"/>
      <c r="TYB286" s="755"/>
      <c r="TYC286" s="755"/>
      <c r="TYD286" s="755"/>
      <c r="TYE286" s="755"/>
      <c r="TYF286" s="755"/>
      <c r="TYG286" s="755"/>
      <c r="TYH286" s="755"/>
      <c r="TYI286" s="755"/>
      <c r="TYJ286" s="755"/>
      <c r="TYK286" s="755"/>
      <c r="TYL286" s="755"/>
      <c r="TYM286" s="755"/>
      <c r="TYN286" s="755"/>
      <c r="TYO286" s="755"/>
      <c r="TYP286" s="755"/>
      <c r="TYQ286" s="755"/>
      <c r="TYR286" s="755"/>
      <c r="TYS286" s="755"/>
      <c r="TYT286" s="755"/>
      <c r="TYU286" s="755"/>
      <c r="TYV286" s="755"/>
      <c r="TYW286" s="755"/>
      <c r="TYX286" s="755"/>
      <c r="TYY286" s="755"/>
      <c r="TYZ286" s="755"/>
      <c r="TZA286" s="755"/>
      <c r="TZB286" s="755"/>
      <c r="TZC286" s="755"/>
      <c r="TZD286" s="755"/>
      <c r="TZE286" s="755"/>
      <c r="TZF286" s="755"/>
      <c r="TZG286" s="755"/>
      <c r="TZH286" s="755"/>
      <c r="TZI286" s="755"/>
      <c r="TZJ286" s="755"/>
      <c r="TZK286" s="755"/>
      <c r="TZL286" s="755"/>
      <c r="TZM286" s="755"/>
      <c r="TZN286" s="755"/>
      <c r="TZO286" s="755"/>
      <c r="TZP286" s="755"/>
      <c r="TZQ286" s="755"/>
      <c r="TZR286" s="755"/>
      <c r="TZS286" s="755"/>
      <c r="TZT286" s="755"/>
      <c r="TZU286" s="755"/>
      <c r="TZV286" s="755"/>
      <c r="TZW286" s="755"/>
      <c r="TZX286" s="755"/>
      <c r="TZY286" s="755"/>
      <c r="TZZ286" s="755"/>
      <c r="UAA286" s="755"/>
      <c r="UAB286" s="755"/>
      <c r="UAC286" s="755"/>
      <c r="UAD286" s="755"/>
      <c r="UAE286" s="755"/>
      <c r="UAF286" s="755"/>
      <c r="UAG286" s="755"/>
      <c r="UAH286" s="755"/>
      <c r="UAI286" s="755"/>
      <c r="UAJ286" s="755"/>
      <c r="UAK286" s="755"/>
      <c r="UAL286" s="755"/>
      <c r="UAM286" s="755"/>
      <c r="UAN286" s="755"/>
      <c r="UAO286" s="755"/>
      <c r="UAP286" s="755"/>
      <c r="UAQ286" s="755"/>
      <c r="UAR286" s="755"/>
      <c r="UAS286" s="755"/>
      <c r="UAT286" s="755"/>
      <c r="UAU286" s="755"/>
      <c r="UAV286" s="755"/>
      <c r="UAW286" s="755"/>
      <c r="UAX286" s="755"/>
      <c r="UAY286" s="755"/>
      <c r="UAZ286" s="755"/>
      <c r="UBA286" s="755"/>
      <c r="UBB286" s="755"/>
      <c r="UBC286" s="755"/>
      <c r="UBD286" s="755"/>
      <c r="UBE286" s="755"/>
      <c r="UBF286" s="755"/>
      <c r="UBG286" s="755"/>
      <c r="UBH286" s="755"/>
      <c r="UBI286" s="755"/>
      <c r="UBJ286" s="755"/>
      <c r="UBK286" s="755"/>
      <c r="UBL286" s="755"/>
      <c r="UBM286" s="755"/>
      <c r="UBN286" s="755"/>
      <c r="UBO286" s="755"/>
      <c r="UBP286" s="755"/>
      <c r="UBQ286" s="755"/>
      <c r="UBR286" s="755"/>
      <c r="UBS286" s="755"/>
      <c r="UBT286" s="755"/>
      <c r="UBU286" s="755"/>
      <c r="UBV286" s="755"/>
      <c r="UBW286" s="755"/>
      <c r="UBX286" s="755"/>
      <c r="UBY286" s="755"/>
      <c r="UBZ286" s="755"/>
      <c r="UCA286" s="755"/>
      <c r="UCB286" s="755"/>
      <c r="UCC286" s="755"/>
      <c r="UCD286" s="755"/>
      <c r="UCE286" s="755"/>
      <c r="UCF286" s="755"/>
      <c r="UCG286" s="755"/>
      <c r="UCH286" s="755"/>
      <c r="UCI286" s="755"/>
      <c r="UCJ286" s="755"/>
      <c r="UCK286" s="755"/>
      <c r="UCL286" s="755"/>
      <c r="UCM286" s="755"/>
      <c r="UCN286" s="755"/>
      <c r="UCO286" s="755"/>
      <c r="UCP286" s="755"/>
      <c r="UCQ286" s="755"/>
      <c r="UCR286" s="755"/>
      <c r="UCS286" s="755"/>
      <c r="UCT286" s="755"/>
      <c r="UCU286" s="755"/>
      <c r="UCV286" s="755"/>
      <c r="UCW286" s="755"/>
      <c r="UCX286" s="755"/>
      <c r="UCY286" s="755"/>
      <c r="UCZ286" s="755"/>
      <c r="UDA286" s="755"/>
      <c r="UDB286" s="755"/>
      <c r="UDC286" s="755"/>
      <c r="UDD286" s="755"/>
      <c r="UDE286" s="755"/>
      <c r="UDF286" s="755"/>
      <c r="UDG286" s="755"/>
      <c r="UDH286" s="755"/>
      <c r="UDI286" s="755"/>
      <c r="UDJ286" s="755"/>
      <c r="UDK286" s="755"/>
      <c r="UDL286" s="755"/>
      <c r="UDM286" s="755"/>
      <c r="UDN286" s="755"/>
      <c r="UDO286" s="755"/>
      <c r="UDP286" s="755"/>
      <c r="UDQ286" s="755"/>
      <c r="UDR286" s="755"/>
      <c r="UDS286" s="755"/>
      <c r="UDT286" s="755"/>
      <c r="UDU286" s="755"/>
      <c r="UDV286" s="755"/>
      <c r="UDW286" s="755"/>
      <c r="UDX286" s="755"/>
      <c r="UDY286" s="755"/>
      <c r="UDZ286" s="755"/>
      <c r="UEA286" s="755"/>
      <c r="UEB286" s="755"/>
      <c r="UEC286" s="755"/>
      <c r="UED286" s="755"/>
      <c r="UEE286" s="755"/>
      <c r="UEF286" s="755"/>
      <c r="UEG286" s="755"/>
      <c r="UEH286" s="755"/>
      <c r="UEI286" s="755"/>
      <c r="UEJ286" s="755"/>
      <c r="UEK286" s="755"/>
      <c r="UEL286" s="755"/>
      <c r="UEM286" s="755"/>
      <c r="UEN286" s="755"/>
      <c r="UEO286" s="755"/>
      <c r="UEP286" s="755"/>
      <c r="UEQ286" s="755"/>
      <c r="UER286" s="755"/>
      <c r="UES286" s="755"/>
      <c r="UET286" s="755"/>
      <c r="UEU286" s="755"/>
      <c r="UEV286" s="755"/>
      <c r="UEW286" s="755"/>
      <c r="UEX286" s="755"/>
      <c r="UEY286" s="755"/>
      <c r="UEZ286" s="755"/>
      <c r="UFA286" s="755"/>
      <c r="UFB286" s="755"/>
      <c r="UFC286" s="755"/>
      <c r="UFD286" s="755"/>
      <c r="UFE286" s="755"/>
      <c r="UFF286" s="755"/>
      <c r="UFG286" s="755"/>
      <c r="UFH286" s="755"/>
      <c r="UFI286" s="755"/>
      <c r="UFJ286" s="755"/>
      <c r="UFK286" s="755"/>
      <c r="UFL286" s="755"/>
      <c r="UFM286" s="755"/>
      <c r="UFN286" s="755"/>
      <c r="UFO286" s="755"/>
      <c r="UFP286" s="755"/>
      <c r="UFQ286" s="755"/>
      <c r="UFR286" s="755"/>
      <c r="UFS286" s="755"/>
      <c r="UFT286" s="755"/>
      <c r="UFU286" s="755"/>
      <c r="UFV286" s="755"/>
      <c r="UFW286" s="755"/>
      <c r="UFX286" s="755"/>
      <c r="UFY286" s="755"/>
      <c r="UFZ286" s="755"/>
      <c r="UGA286" s="755"/>
      <c r="UGB286" s="755"/>
      <c r="UGC286" s="755"/>
      <c r="UGD286" s="755"/>
      <c r="UGE286" s="755"/>
      <c r="UGF286" s="755"/>
      <c r="UGG286" s="755"/>
      <c r="UGH286" s="755"/>
      <c r="UGI286" s="755"/>
      <c r="UGJ286" s="755"/>
      <c r="UGK286" s="755"/>
      <c r="UGL286" s="755"/>
      <c r="UGM286" s="755"/>
      <c r="UGN286" s="755"/>
      <c r="UGO286" s="755"/>
      <c r="UGP286" s="755"/>
      <c r="UGQ286" s="755"/>
      <c r="UGR286" s="755"/>
      <c r="UGS286" s="755"/>
      <c r="UGT286" s="755"/>
      <c r="UGU286" s="755"/>
      <c r="UGV286" s="755"/>
      <c r="UGW286" s="755"/>
      <c r="UGX286" s="755"/>
      <c r="UGY286" s="755"/>
      <c r="UGZ286" s="755"/>
      <c r="UHA286" s="755"/>
      <c r="UHB286" s="755"/>
      <c r="UHC286" s="755"/>
      <c r="UHD286" s="755"/>
      <c r="UHE286" s="755"/>
      <c r="UHF286" s="755"/>
      <c r="UHG286" s="755"/>
      <c r="UHH286" s="755"/>
      <c r="UHI286" s="755"/>
      <c r="UHJ286" s="755"/>
      <c r="UHK286" s="755"/>
      <c r="UHL286" s="755"/>
      <c r="UHM286" s="755"/>
      <c r="UHN286" s="755"/>
      <c r="UHO286" s="755"/>
      <c r="UHP286" s="755"/>
      <c r="UHQ286" s="755"/>
      <c r="UHR286" s="755"/>
      <c r="UHS286" s="755"/>
      <c r="UHT286" s="755"/>
      <c r="UHU286" s="755"/>
      <c r="UHV286" s="755"/>
      <c r="UHW286" s="755"/>
      <c r="UHX286" s="755"/>
      <c r="UHY286" s="755"/>
      <c r="UHZ286" s="755"/>
      <c r="UIA286" s="755"/>
      <c r="UIB286" s="755"/>
      <c r="UIC286" s="755"/>
      <c r="UID286" s="755"/>
      <c r="UIE286" s="755"/>
      <c r="UIF286" s="755"/>
      <c r="UIG286" s="755"/>
      <c r="UIH286" s="755"/>
      <c r="UII286" s="755"/>
      <c r="UIJ286" s="755"/>
      <c r="UIK286" s="755"/>
      <c r="UIL286" s="755"/>
      <c r="UIM286" s="755"/>
      <c r="UIN286" s="755"/>
      <c r="UIO286" s="755"/>
      <c r="UIP286" s="755"/>
      <c r="UIQ286" s="755"/>
      <c r="UIR286" s="755"/>
      <c r="UIS286" s="755"/>
      <c r="UIT286" s="755"/>
      <c r="UIU286" s="755"/>
      <c r="UIV286" s="755"/>
      <c r="UIW286" s="755"/>
      <c r="UIX286" s="755"/>
      <c r="UIY286" s="755"/>
      <c r="UIZ286" s="755"/>
      <c r="UJA286" s="755"/>
      <c r="UJB286" s="755"/>
      <c r="UJC286" s="755"/>
      <c r="UJD286" s="755"/>
      <c r="UJE286" s="755"/>
      <c r="UJF286" s="755"/>
      <c r="UJG286" s="755"/>
      <c r="UJH286" s="755"/>
      <c r="UJI286" s="755"/>
      <c r="UJJ286" s="755"/>
      <c r="UJK286" s="755"/>
      <c r="UJL286" s="755"/>
      <c r="UJM286" s="755"/>
      <c r="UJN286" s="755"/>
      <c r="UJO286" s="755"/>
      <c r="UJP286" s="755"/>
      <c r="UJQ286" s="755"/>
      <c r="UJR286" s="755"/>
      <c r="UJS286" s="755"/>
      <c r="UJT286" s="755"/>
      <c r="UJU286" s="755"/>
      <c r="UJV286" s="755"/>
      <c r="UJW286" s="755"/>
      <c r="UJX286" s="755"/>
      <c r="UJY286" s="755"/>
      <c r="UJZ286" s="755"/>
      <c r="UKA286" s="755"/>
      <c r="UKB286" s="755"/>
      <c r="UKC286" s="755"/>
      <c r="UKD286" s="755"/>
      <c r="UKE286" s="755"/>
      <c r="UKF286" s="755"/>
      <c r="UKG286" s="755"/>
      <c r="UKH286" s="755"/>
      <c r="UKI286" s="755"/>
      <c r="UKJ286" s="755"/>
      <c r="UKK286" s="755"/>
      <c r="UKL286" s="755"/>
      <c r="UKM286" s="755"/>
      <c r="UKN286" s="755"/>
      <c r="UKO286" s="755"/>
      <c r="UKP286" s="755"/>
      <c r="UKQ286" s="755"/>
      <c r="UKR286" s="755"/>
      <c r="UKS286" s="755"/>
      <c r="UKT286" s="755"/>
      <c r="UKU286" s="755"/>
      <c r="UKV286" s="755"/>
      <c r="UKW286" s="755"/>
      <c r="UKX286" s="755"/>
      <c r="UKY286" s="755"/>
      <c r="UKZ286" s="755"/>
      <c r="ULA286" s="755"/>
      <c r="ULB286" s="755"/>
      <c r="ULC286" s="755"/>
      <c r="ULD286" s="755"/>
      <c r="ULE286" s="755"/>
      <c r="ULF286" s="755"/>
      <c r="ULG286" s="755"/>
      <c r="ULH286" s="755"/>
      <c r="ULI286" s="755"/>
      <c r="ULJ286" s="755"/>
      <c r="ULK286" s="755"/>
      <c r="ULL286" s="755"/>
      <c r="ULM286" s="755"/>
      <c r="ULN286" s="755"/>
      <c r="ULO286" s="755"/>
      <c r="ULP286" s="755"/>
      <c r="ULQ286" s="755"/>
      <c r="ULR286" s="755"/>
      <c r="ULS286" s="755"/>
      <c r="ULT286" s="755"/>
      <c r="ULU286" s="755"/>
      <c r="ULV286" s="755"/>
      <c r="ULW286" s="755"/>
      <c r="ULX286" s="755"/>
      <c r="ULY286" s="755"/>
      <c r="ULZ286" s="755"/>
      <c r="UMA286" s="755"/>
      <c r="UMB286" s="755"/>
      <c r="UMC286" s="755"/>
      <c r="UMD286" s="755"/>
      <c r="UME286" s="755"/>
      <c r="UMF286" s="755"/>
      <c r="UMG286" s="755"/>
      <c r="UMH286" s="755"/>
      <c r="UMI286" s="755"/>
      <c r="UMJ286" s="755"/>
      <c r="UMK286" s="755"/>
      <c r="UML286" s="755"/>
      <c r="UMM286" s="755"/>
      <c r="UMN286" s="755"/>
      <c r="UMO286" s="755"/>
      <c r="UMP286" s="755"/>
      <c r="UMQ286" s="755"/>
      <c r="UMR286" s="755"/>
      <c r="UMS286" s="755"/>
      <c r="UMT286" s="755"/>
      <c r="UMU286" s="755"/>
      <c r="UMV286" s="755"/>
      <c r="UMW286" s="755"/>
      <c r="UMX286" s="755"/>
      <c r="UMY286" s="755"/>
      <c r="UMZ286" s="755"/>
      <c r="UNA286" s="755"/>
      <c r="UNB286" s="755"/>
      <c r="UNC286" s="755"/>
      <c r="UND286" s="755"/>
      <c r="UNE286" s="755"/>
      <c r="UNF286" s="755"/>
      <c r="UNG286" s="755"/>
      <c r="UNH286" s="755"/>
      <c r="UNI286" s="755"/>
      <c r="UNJ286" s="755"/>
      <c r="UNK286" s="755"/>
      <c r="UNL286" s="755"/>
      <c r="UNM286" s="755"/>
      <c r="UNN286" s="755"/>
      <c r="UNO286" s="755"/>
      <c r="UNP286" s="755"/>
      <c r="UNQ286" s="755"/>
      <c r="UNR286" s="755"/>
      <c r="UNS286" s="755"/>
      <c r="UNT286" s="755"/>
      <c r="UNU286" s="755"/>
      <c r="UNV286" s="755"/>
      <c r="UNW286" s="755"/>
      <c r="UNX286" s="755"/>
      <c r="UNY286" s="755"/>
      <c r="UNZ286" s="755"/>
      <c r="UOA286" s="755"/>
      <c r="UOB286" s="755"/>
      <c r="UOC286" s="755"/>
      <c r="UOD286" s="755"/>
      <c r="UOE286" s="755"/>
      <c r="UOF286" s="755"/>
      <c r="UOG286" s="755"/>
      <c r="UOH286" s="755"/>
      <c r="UOI286" s="755"/>
      <c r="UOJ286" s="755"/>
      <c r="UOK286" s="755"/>
      <c r="UOL286" s="755"/>
      <c r="UOM286" s="755"/>
      <c r="UON286" s="755"/>
      <c r="UOO286" s="755"/>
      <c r="UOP286" s="755"/>
      <c r="UOQ286" s="755"/>
      <c r="UOR286" s="755"/>
      <c r="UOS286" s="755"/>
      <c r="UOT286" s="755"/>
      <c r="UOU286" s="755"/>
      <c r="UOV286" s="755"/>
      <c r="UOW286" s="755"/>
      <c r="UOX286" s="755"/>
      <c r="UOY286" s="755"/>
      <c r="UOZ286" s="755"/>
      <c r="UPA286" s="755"/>
      <c r="UPB286" s="755"/>
      <c r="UPC286" s="755"/>
      <c r="UPD286" s="755"/>
      <c r="UPE286" s="755"/>
      <c r="UPF286" s="755"/>
      <c r="UPG286" s="755"/>
      <c r="UPH286" s="755"/>
      <c r="UPI286" s="755"/>
      <c r="UPJ286" s="755"/>
      <c r="UPK286" s="755"/>
      <c r="UPL286" s="755"/>
      <c r="UPM286" s="755"/>
      <c r="UPN286" s="755"/>
      <c r="UPO286" s="755"/>
      <c r="UPP286" s="755"/>
      <c r="UPQ286" s="755"/>
      <c r="UPR286" s="755"/>
      <c r="UPS286" s="755"/>
      <c r="UPT286" s="755"/>
      <c r="UPU286" s="755"/>
      <c r="UPV286" s="755"/>
      <c r="UPW286" s="755"/>
      <c r="UPX286" s="755"/>
      <c r="UPY286" s="755"/>
      <c r="UPZ286" s="755"/>
      <c r="UQA286" s="755"/>
      <c r="UQB286" s="755"/>
      <c r="UQC286" s="755"/>
      <c r="UQD286" s="755"/>
      <c r="UQE286" s="755"/>
      <c r="UQF286" s="755"/>
      <c r="UQG286" s="755"/>
      <c r="UQH286" s="755"/>
      <c r="UQI286" s="755"/>
      <c r="UQJ286" s="755"/>
      <c r="UQK286" s="755"/>
      <c r="UQL286" s="755"/>
      <c r="UQM286" s="755"/>
      <c r="UQN286" s="755"/>
      <c r="UQO286" s="755"/>
      <c r="UQP286" s="755"/>
      <c r="UQQ286" s="755"/>
      <c r="UQR286" s="755"/>
      <c r="UQS286" s="755"/>
      <c r="UQT286" s="755"/>
      <c r="UQU286" s="755"/>
      <c r="UQV286" s="755"/>
      <c r="UQW286" s="755"/>
      <c r="UQX286" s="755"/>
      <c r="UQY286" s="755"/>
      <c r="UQZ286" s="755"/>
      <c r="URA286" s="755"/>
      <c r="URB286" s="755"/>
      <c r="URC286" s="755"/>
      <c r="URD286" s="755"/>
      <c r="URE286" s="755"/>
      <c r="URF286" s="755"/>
      <c r="URG286" s="755"/>
      <c r="URH286" s="755"/>
      <c r="URI286" s="755"/>
      <c r="URJ286" s="755"/>
      <c r="URK286" s="755"/>
      <c r="URL286" s="755"/>
      <c r="URM286" s="755"/>
      <c r="URN286" s="755"/>
      <c r="URO286" s="755"/>
      <c r="URP286" s="755"/>
      <c r="URQ286" s="755"/>
      <c r="URR286" s="755"/>
      <c r="URS286" s="755"/>
      <c r="URT286" s="755"/>
      <c r="URU286" s="755"/>
      <c r="URV286" s="755"/>
      <c r="URW286" s="755"/>
      <c r="URX286" s="755"/>
      <c r="URY286" s="755"/>
      <c r="URZ286" s="755"/>
      <c r="USA286" s="755"/>
      <c r="USB286" s="755"/>
      <c r="USC286" s="755"/>
      <c r="USD286" s="755"/>
      <c r="USE286" s="755"/>
      <c r="USF286" s="755"/>
      <c r="USG286" s="755"/>
      <c r="USH286" s="755"/>
      <c r="USI286" s="755"/>
      <c r="USJ286" s="755"/>
      <c r="USK286" s="755"/>
      <c r="USL286" s="755"/>
      <c r="USM286" s="755"/>
      <c r="USN286" s="755"/>
      <c r="USO286" s="755"/>
      <c r="USP286" s="755"/>
      <c r="USQ286" s="755"/>
      <c r="USR286" s="755"/>
      <c r="USS286" s="755"/>
      <c r="UST286" s="755"/>
      <c r="USU286" s="755"/>
      <c r="USV286" s="755"/>
      <c r="USW286" s="755"/>
      <c r="USX286" s="755"/>
      <c r="USY286" s="755"/>
      <c r="USZ286" s="755"/>
      <c r="UTA286" s="755"/>
      <c r="UTB286" s="755"/>
      <c r="UTC286" s="755"/>
      <c r="UTD286" s="755"/>
      <c r="UTE286" s="755"/>
      <c r="UTF286" s="755"/>
      <c r="UTG286" s="755"/>
      <c r="UTH286" s="755"/>
      <c r="UTI286" s="755"/>
      <c r="UTJ286" s="755"/>
      <c r="UTK286" s="755"/>
      <c r="UTL286" s="755"/>
      <c r="UTM286" s="755"/>
      <c r="UTN286" s="755"/>
      <c r="UTO286" s="755"/>
      <c r="UTP286" s="755"/>
      <c r="UTQ286" s="755"/>
      <c r="UTR286" s="755"/>
      <c r="UTS286" s="755"/>
      <c r="UTT286" s="755"/>
      <c r="UTU286" s="755"/>
      <c r="UTV286" s="755"/>
      <c r="UTW286" s="755"/>
      <c r="UTX286" s="755"/>
      <c r="UTY286" s="755"/>
      <c r="UTZ286" s="755"/>
      <c r="UUA286" s="755"/>
      <c r="UUB286" s="755"/>
      <c r="UUC286" s="755"/>
      <c r="UUD286" s="755"/>
      <c r="UUE286" s="755"/>
      <c r="UUF286" s="755"/>
      <c r="UUG286" s="755"/>
      <c r="UUH286" s="755"/>
      <c r="UUI286" s="755"/>
      <c r="UUJ286" s="755"/>
      <c r="UUK286" s="755"/>
      <c r="UUL286" s="755"/>
      <c r="UUM286" s="755"/>
      <c r="UUN286" s="755"/>
      <c r="UUO286" s="755"/>
      <c r="UUP286" s="755"/>
      <c r="UUQ286" s="755"/>
      <c r="UUR286" s="755"/>
      <c r="UUS286" s="755"/>
      <c r="UUT286" s="755"/>
      <c r="UUU286" s="755"/>
      <c r="UUV286" s="755"/>
      <c r="UUW286" s="755"/>
      <c r="UUX286" s="755"/>
      <c r="UUY286" s="755"/>
      <c r="UUZ286" s="755"/>
      <c r="UVA286" s="755"/>
      <c r="UVB286" s="755"/>
      <c r="UVC286" s="755"/>
      <c r="UVD286" s="755"/>
      <c r="UVE286" s="755"/>
      <c r="UVF286" s="755"/>
      <c r="UVG286" s="755"/>
      <c r="UVH286" s="755"/>
      <c r="UVI286" s="755"/>
      <c r="UVJ286" s="755"/>
      <c r="UVK286" s="755"/>
      <c r="UVL286" s="755"/>
      <c r="UVM286" s="755"/>
      <c r="UVN286" s="755"/>
      <c r="UVO286" s="755"/>
      <c r="UVP286" s="755"/>
      <c r="UVQ286" s="755"/>
      <c r="UVR286" s="755"/>
      <c r="UVS286" s="755"/>
      <c r="UVT286" s="755"/>
      <c r="UVU286" s="755"/>
      <c r="UVV286" s="755"/>
      <c r="UVW286" s="755"/>
      <c r="UVX286" s="755"/>
      <c r="UVY286" s="755"/>
      <c r="UVZ286" s="755"/>
      <c r="UWA286" s="755"/>
      <c r="UWB286" s="755"/>
      <c r="UWC286" s="755"/>
      <c r="UWD286" s="755"/>
      <c r="UWE286" s="755"/>
      <c r="UWF286" s="755"/>
      <c r="UWG286" s="755"/>
      <c r="UWH286" s="755"/>
      <c r="UWI286" s="755"/>
      <c r="UWJ286" s="755"/>
      <c r="UWK286" s="755"/>
      <c r="UWL286" s="755"/>
      <c r="UWM286" s="755"/>
      <c r="UWN286" s="755"/>
      <c r="UWO286" s="755"/>
      <c r="UWP286" s="755"/>
      <c r="UWQ286" s="755"/>
      <c r="UWR286" s="755"/>
      <c r="UWS286" s="755"/>
      <c r="UWT286" s="755"/>
      <c r="UWU286" s="755"/>
      <c r="UWV286" s="755"/>
      <c r="UWW286" s="755"/>
      <c r="UWX286" s="755"/>
      <c r="UWY286" s="755"/>
      <c r="UWZ286" s="755"/>
      <c r="UXA286" s="755"/>
      <c r="UXB286" s="755"/>
      <c r="UXC286" s="755"/>
      <c r="UXD286" s="755"/>
      <c r="UXE286" s="755"/>
      <c r="UXF286" s="755"/>
      <c r="UXG286" s="755"/>
      <c r="UXH286" s="755"/>
      <c r="UXI286" s="755"/>
      <c r="UXJ286" s="755"/>
      <c r="UXK286" s="755"/>
      <c r="UXL286" s="755"/>
      <c r="UXM286" s="755"/>
      <c r="UXN286" s="755"/>
      <c r="UXO286" s="755"/>
      <c r="UXP286" s="755"/>
      <c r="UXQ286" s="755"/>
      <c r="UXR286" s="755"/>
      <c r="UXS286" s="755"/>
      <c r="UXT286" s="755"/>
      <c r="UXU286" s="755"/>
      <c r="UXV286" s="755"/>
      <c r="UXW286" s="755"/>
      <c r="UXX286" s="755"/>
      <c r="UXY286" s="755"/>
      <c r="UXZ286" s="755"/>
      <c r="UYA286" s="755"/>
      <c r="UYB286" s="755"/>
      <c r="UYC286" s="755"/>
      <c r="UYD286" s="755"/>
      <c r="UYE286" s="755"/>
      <c r="UYF286" s="755"/>
      <c r="UYG286" s="755"/>
      <c r="UYH286" s="755"/>
      <c r="UYI286" s="755"/>
      <c r="UYJ286" s="755"/>
      <c r="UYK286" s="755"/>
      <c r="UYL286" s="755"/>
      <c r="UYM286" s="755"/>
      <c r="UYN286" s="755"/>
      <c r="UYO286" s="755"/>
      <c r="UYP286" s="755"/>
      <c r="UYQ286" s="755"/>
      <c r="UYR286" s="755"/>
      <c r="UYS286" s="755"/>
      <c r="UYT286" s="755"/>
      <c r="UYU286" s="755"/>
      <c r="UYV286" s="755"/>
      <c r="UYW286" s="755"/>
      <c r="UYX286" s="755"/>
      <c r="UYY286" s="755"/>
      <c r="UYZ286" s="755"/>
      <c r="UZA286" s="755"/>
      <c r="UZB286" s="755"/>
      <c r="UZC286" s="755"/>
      <c r="UZD286" s="755"/>
      <c r="UZE286" s="755"/>
      <c r="UZF286" s="755"/>
      <c r="UZG286" s="755"/>
      <c r="UZH286" s="755"/>
      <c r="UZI286" s="755"/>
      <c r="UZJ286" s="755"/>
      <c r="UZK286" s="755"/>
      <c r="UZL286" s="755"/>
      <c r="UZM286" s="755"/>
      <c r="UZN286" s="755"/>
      <c r="UZO286" s="755"/>
      <c r="UZP286" s="755"/>
      <c r="UZQ286" s="755"/>
      <c r="UZR286" s="755"/>
      <c r="UZS286" s="755"/>
      <c r="UZT286" s="755"/>
      <c r="UZU286" s="755"/>
      <c r="UZV286" s="755"/>
      <c r="UZW286" s="755"/>
      <c r="UZX286" s="755"/>
      <c r="UZY286" s="755"/>
      <c r="UZZ286" s="755"/>
      <c r="VAA286" s="755"/>
      <c r="VAB286" s="755"/>
      <c r="VAC286" s="755"/>
      <c r="VAD286" s="755"/>
      <c r="VAE286" s="755"/>
      <c r="VAF286" s="755"/>
      <c r="VAG286" s="755"/>
      <c r="VAH286" s="755"/>
      <c r="VAI286" s="755"/>
      <c r="VAJ286" s="755"/>
      <c r="VAK286" s="755"/>
      <c r="VAL286" s="755"/>
      <c r="VAM286" s="755"/>
      <c r="VAN286" s="755"/>
      <c r="VAO286" s="755"/>
      <c r="VAP286" s="755"/>
      <c r="VAQ286" s="755"/>
      <c r="VAR286" s="755"/>
      <c r="VAS286" s="755"/>
      <c r="VAT286" s="755"/>
      <c r="VAU286" s="755"/>
      <c r="VAV286" s="755"/>
      <c r="VAW286" s="755"/>
      <c r="VAX286" s="755"/>
      <c r="VAY286" s="755"/>
      <c r="VAZ286" s="755"/>
      <c r="VBA286" s="755"/>
      <c r="VBB286" s="755"/>
      <c r="VBC286" s="755"/>
      <c r="VBD286" s="755"/>
      <c r="VBE286" s="755"/>
      <c r="VBF286" s="755"/>
      <c r="VBG286" s="755"/>
      <c r="VBH286" s="755"/>
      <c r="VBI286" s="755"/>
      <c r="VBJ286" s="755"/>
      <c r="VBK286" s="755"/>
      <c r="VBL286" s="755"/>
      <c r="VBM286" s="755"/>
      <c r="VBN286" s="755"/>
      <c r="VBO286" s="755"/>
      <c r="VBP286" s="755"/>
      <c r="VBQ286" s="755"/>
      <c r="VBR286" s="755"/>
      <c r="VBS286" s="755"/>
      <c r="VBT286" s="755"/>
      <c r="VBU286" s="755"/>
      <c r="VBV286" s="755"/>
      <c r="VBW286" s="755"/>
      <c r="VBX286" s="755"/>
      <c r="VBY286" s="755"/>
      <c r="VBZ286" s="755"/>
      <c r="VCA286" s="755"/>
      <c r="VCB286" s="755"/>
      <c r="VCC286" s="755"/>
      <c r="VCD286" s="755"/>
      <c r="VCE286" s="755"/>
      <c r="VCF286" s="755"/>
      <c r="VCG286" s="755"/>
      <c r="VCH286" s="755"/>
      <c r="VCI286" s="755"/>
      <c r="VCJ286" s="755"/>
      <c r="VCK286" s="755"/>
      <c r="VCL286" s="755"/>
      <c r="VCM286" s="755"/>
      <c r="VCN286" s="755"/>
      <c r="VCO286" s="755"/>
      <c r="VCP286" s="755"/>
      <c r="VCQ286" s="755"/>
      <c r="VCR286" s="755"/>
      <c r="VCS286" s="755"/>
      <c r="VCT286" s="755"/>
      <c r="VCU286" s="755"/>
      <c r="VCV286" s="755"/>
      <c r="VCW286" s="755"/>
      <c r="VCX286" s="755"/>
      <c r="VCY286" s="755"/>
      <c r="VCZ286" s="755"/>
      <c r="VDA286" s="755"/>
      <c r="VDB286" s="755"/>
      <c r="VDC286" s="755"/>
      <c r="VDD286" s="755"/>
      <c r="VDE286" s="755"/>
      <c r="VDF286" s="755"/>
      <c r="VDG286" s="755"/>
      <c r="VDH286" s="755"/>
      <c r="VDI286" s="755"/>
      <c r="VDJ286" s="755"/>
      <c r="VDK286" s="755"/>
      <c r="VDL286" s="755"/>
      <c r="VDM286" s="755"/>
      <c r="VDN286" s="755"/>
      <c r="VDO286" s="755"/>
      <c r="VDP286" s="755"/>
      <c r="VDQ286" s="755"/>
      <c r="VDR286" s="755"/>
      <c r="VDS286" s="755"/>
      <c r="VDT286" s="755"/>
      <c r="VDU286" s="755"/>
      <c r="VDV286" s="755"/>
      <c r="VDW286" s="755"/>
      <c r="VDX286" s="755"/>
      <c r="VDY286" s="755"/>
      <c r="VDZ286" s="755"/>
      <c r="VEA286" s="755"/>
      <c r="VEB286" s="755"/>
      <c r="VEC286" s="755"/>
      <c r="VED286" s="755"/>
      <c r="VEE286" s="755"/>
      <c r="VEF286" s="755"/>
      <c r="VEG286" s="755"/>
      <c r="VEH286" s="755"/>
      <c r="VEI286" s="755"/>
      <c r="VEJ286" s="755"/>
      <c r="VEK286" s="755"/>
      <c r="VEL286" s="755"/>
      <c r="VEM286" s="755"/>
      <c r="VEN286" s="755"/>
      <c r="VEO286" s="755"/>
      <c r="VEP286" s="755"/>
      <c r="VEQ286" s="755"/>
      <c r="VER286" s="755"/>
      <c r="VES286" s="755"/>
      <c r="VET286" s="755"/>
      <c r="VEU286" s="755"/>
      <c r="VEV286" s="755"/>
      <c r="VEW286" s="755"/>
      <c r="VEX286" s="755"/>
      <c r="VEY286" s="755"/>
      <c r="VEZ286" s="755"/>
      <c r="VFA286" s="755"/>
      <c r="VFB286" s="755"/>
      <c r="VFC286" s="755"/>
      <c r="VFD286" s="755"/>
      <c r="VFE286" s="755"/>
      <c r="VFF286" s="755"/>
      <c r="VFG286" s="755"/>
      <c r="VFH286" s="755"/>
      <c r="VFI286" s="755"/>
      <c r="VFJ286" s="755"/>
      <c r="VFK286" s="755"/>
      <c r="VFL286" s="755"/>
      <c r="VFM286" s="755"/>
      <c r="VFN286" s="755"/>
      <c r="VFO286" s="755"/>
      <c r="VFP286" s="755"/>
      <c r="VFQ286" s="755"/>
      <c r="VFR286" s="755"/>
      <c r="VFS286" s="755"/>
      <c r="VFT286" s="755"/>
      <c r="VFU286" s="755"/>
      <c r="VFV286" s="755"/>
      <c r="VFW286" s="755"/>
      <c r="VFX286" s="755"/>
      <c r="VFY286" s="755"/>
      <c r="VFZ286" s="755"/>
      <c r="VGA286" s="755"/>
      <c r="VGB286" s="755"/>
      <c r="VGC286" s="755"/>
      <c r="VGD286" s="755"/>
      <c r="VGE286" s="755"/>
      <c r="VGF286" s="755"/>
      <c r="VGG286" s="755"/>
      <c r="VGH286" s="755"/>
      <c r="VGI286" s="755"/>
      <c r="VGJ286" s="755"/>
      <c r="VGK286" s="755"/>
      <c r="VGL286" s="755"/>
      <c r="VGM286" s="755"/>
      <c r="VGN286" s="755"/>
      <c r="VGO286" s="755"/>
      <c r="VGP286" s="755"/>
      <c r="VGQ286" s="755"/>
      <c r="VGR286" s="755"/>
      <c r="VGS286" s="755"/>
      <c r="VGT286" s="755"/>
      <c r="VGU286" s="755"/>
      <c r="VGV286" s="755"/>
      <c r="VGW286" s="755"/>
      <c r="VGX286" s="755"/>
      <c r="VGY286" s="755"/>
      <c r="VGZ286" s="755"/>
      <c r="VHA286" s="755"/>
      <c r="VHB286" s="755"/>
      <c r="VHC286" s="755"/>
      <c r="VHD286" s="755"/>
      <c r="VHE286" s="755"/>
      <c r="VHF286" s="755"/>
      <c r="VHG286" s="755"/>
      <c r="VHH286" s="755"/>
      <c r="VHI286" s="755"/>
      <c r="VHJ286" s="755"/>
      <c r="VHK286" s="755"/>
      <c r="VHL286" s="755"/>
      <c r="VHM286" s="755"/>
      <c r="VHN286" s="755"/>
      <c r="VHO286" s="755"/>
      <c r="VHP286" s="755"/>
      <c r="VHQ286" s="755"/>
      <c r="VHR286" s="755"/>
      <c r="VHS286" s="755"/>
      <c r="VHT286" s="755"/>
      <c r="VHU286" s="755"/>
      <c r="VHV286" s="755"/>
      <c r="VHW286" s="755"/>
      <c r="VHX286" s="755"/>
      <c r="VHY286" s="755"/>
      <c r="VHZ286" s="755"/>
      <c r="VIA286" s="755"/>
      <c r="VIB286" s="755"/>
      <c r="VIC286" s="755"/>
      <c r="VID286" s="755"/>
      <c r="VIE286" s="755"/>
      <c r="VIF286" s="755"/>
      <c r="VIG286" s="755"/>
      <c r="VIH286" s="755"/>
      <c r="VII286" s="755"/>
      <c r="VIJ286" s="755"/>
      <c r="VIK286" s="755"/>
      <c r="VIL286" s="755"/>
      <c r="VIM286" s="755"/>
      <c r="VIN286" s="755"/>
      <c r="VIO286" s="755"/>
      <c r="VIP286" s="755"/>
      <c r="VIQ286" s="755"/>
      <c r="VIR286" s="755"/>
      <c r="VIS286" s="755"/>
      <c r="VIT286" s="755"/>
      <c r="VIU286" s="755"/>
      <c r="VIV286" s="755"/>
      <c r="VIW286" s="755"/>
      <c r="VIX286" s="755"/>
      <c r="VIY286" s="755"/>
      <c r="VIZ286" s="755"/>
      <c r="VJA286" s="755"/>
      <c r="VJB286" s="755"/>
      <c r="VJC286" s="755"/>
      <c r="VJD286" s="755"/>
      <c r="VJE286" s="755"/>
      <c r="VJF286" s="755"/>
      <c r="VJG286" s="755"/>
      <c r="VJH286" s="755"/>
      <c r="VJI286" s="755"/>
      <c r="VJJ286" s="755"/>
      <c r="VJK286" s="755"/>
      <c r="VJL286" s="755"/>
      <c r="VJM286" s="755"/>
      <c r="VJN286" s="755"/>
      <c r="VJO286" s="755"/>
      <c r="VJP286" s="755"/>
      <c r="VJQ286" s="755"/>
      <c r="VJR286" s="755"/>
      <c r="VJS286" s="755"/>
      <c r="VJT286" s="755"/>
      <c r="VJU286" s="755"/>
      <c r="VJV286" s="755"/>
      <c r="VJW286" s="755"/>
      <c r="VJX286" s="755"/>
      <c r="VJY286" s="755"/>
      <c r="VJZ286" s="755"/>
      <c r="VKA286" s="755"/>
      <c r="VKB286" s="755"/>
      <c r="VKC286" s="755"/>
      <c r="VKD286" s="755"/>
      <c r="VKE286" s="755"/>
      <c r="VKF286" s="755"/>
      <c r="VKG286" s="755"/>
      <c r="VKH286" s="755"/>
      <c r="VKI286" s="755"/>
      <c r="VKJ286" s="755"/>
      <c r="VKK286" s="755"/>
      <c r="VKL286" s="755"/>
      <c r="VKM286" s="755"/>
      <c r="VKN286" s="755"/>
      <c r="VKO286" s="755"/>
      <c r="VKP286" s="755"/>
      <c r="VKQ286" s="755"/>
      <c r="VKR286" s="755"/>
      <c r="VKS286" s="755"/>
      <c r="VKT286" s="755"/>
      <c r="VKU286" s="755"/>
      <c r="VKV286" s="755"/>
      <c r="VKW286" s="755"/>
      <c r="VKX286" s="755"/>
      <c r="VKY286" s="755"/>
      <c r="VKZ286" s="755"/>
      <c r="VLA286" s="755"/>
      <c r="VLB286" s="755"/>
      <c r="VLC286" s="755"/>
      <c r="VLD286" s="755"/>
      <c r="VLE286" s="755"/>
      <c r="VLF286" s="755"/>
      <c r="VLG286" s="755"/>
      <c r="VLH286" s="755"/>
      <c r="VLI286" s="755"/>
      <c r="VLJ286" s="755"/>
      <c r="VLK286" s="755"/>
      <c r="VLL286" s="755"/>
      <c r="VLM286" s="755"/>
      <c r="VLN286" s="755"/>
      <c r="VLO286" s="755"/>
      <c r="VLP286" s="755"/>
      <c r="VLQ286" s="755"/>
      <c r="VLR286" s="755"/>
      <c r="VLS286" s="755"/>
      <c r="VLT286" s="755"/>
      <c r="VLU286" s="755"/>
      <c r="VLV286" s="755"/>
      <c r="VLW286" s="755"/>
      <c r="VLX286" s="755"/>
      <c r="VLY286" s="755"/>
      <c r="VLZ286" s="755"/>
      <c r="VMA286" s="755"/>
      <c r="VMB286" s="755"/>
      <c r="VMC286" s="755"/>
      <c r="VMD286" s="755"/>
      <c r="VME286" s="755"/>
      <c r="VMF286" s="755"/>
      <c r="VMG286" s="755"/>
      <c r="VMH286" s="755"/>
      <c r="VMI286" s="755"/>
      <c r="VMJ286" s="755"/>
      <c r="VMK286" s="755"/>
      <c r="VML286" s="755"/>
      <c r="VMM286" s="755"/>
      <c r="VMN286" s="755"/>
      <c r="VMO286" s="755"/>
      <c r="VMP286" s="755"/>
      <c r="VMQ286" s="755"/>
      <c r="VMR286" s="755"/>
      <c r="VMS286" s="755"/>
      <c r="VMT286" s="755"/>
      <c r="VMU286" s="755"/>
      <c r="VMV286" s="755"/>
      <c r="VMW286" s="755"/>
      <c r="VMX286" s="755"/>
      <c r="VMY286" s="755"/>
      <c r="VMZ286" s="755"/>
      <c r="VNA286" s="755"/>
      <c r="VNB286" s="755"/>
      <c r="VNC286" s="755"/>
      <c r="VND286" s="755"/>
      <c r="VNE286" s="755"/>
      <c r="VNF286" s="755"/>
      <c r="VNG286" s="755"/>
      <c r="VNH286" s="755"/>
      <c r="VNI286" s="755"/>
      <c r="VNJ286" s="755"/>
      <c r="VNK286" s="755"/>
      <c r="VNL286" s="755"/>
      <c r="VNM286" s="755"/>
      <c r="VNN286" s="755"/>
      <c r="VNO286" s="755"/>
      <c r="VNP286" s="755"/>
      <c r="VNQ286" s="755"/>
      <c r="VNR286" s="755"/>
      <c r="VNS286" s="755"/>
      <c r="VNT286" s="755"/>
      <c r="VNU286" s="755"/>
      <c r="VNV286" s="755"/>
      <c r="VNW286" s="755"/>
      <c r="VNX286" s="755"/>
      <c r="VNY286" s="755"/>
      <c r="VNZ286" s="755"/>
      <c r="VOA286" s="755"/>
      <c r="VOB286" s="755"/>
      <c r="VOC286" s="755"/>
      <c r="VOD286" s="755"/>
      <c r="VOE286" s="755"/>
      <c r="VOF286" s="755"/>
      <c r="VOG286" s="755"/>
      <c r="VOH286" s="755"/>
      <c r="VOI286" s="755"/>
      <c r="VOJ286" s="755"/>
      <c r="VOK286" s="755"/>
      <c r="VOL286" s="755"/>
      <c r="VOM286" s="755"/>
      <c r="VON286" s="755"/>
      <c r="VOO286" s="755"/>
      <c r="VOP286" s="755"/>
      <c r="VOQ286" s="755"/>
      <c r="VOR286" s="755"/>
      <c r="VOS286" s="755"/>
      <c r="VOT286" s="755"/>
      <c r="VOU286" s="755"/>
      <c r="VOV286" s="755"/>
      <c r="VOW286" s="755"/>
      <c r="VOX286" s="755"/>
      <c r="VOY286" s="755"/>
      <c r="VOZ286" s="755"/>
      <c r="VPA286" s="755"/>
      <c r="VPB286" s="755"/>
      <c r="VPC286" s="755"/>
      <c r="VPD286" s="755"/>
      <c r="VPE286" s="755"/>
      <c r="VPF286" s="755"/>
      <c r="VPG286" s="755"/>
      <c r="VPH286" s="755"/>
      <c r="VPI286" s="755"/>
      <c r="VPJ286" s="755"/>
      <c r="VPK286" s="755"/>
      <c r="VPL286" s="755"/>
      <c r="VPM286" s="755"/>
      <c r="VPN286" s="755"/>
      <c r="VPO286" s="755"/>
      <c r="VPP286" s="755"/>
      <c r="VPQ286" s="755"/>
      <c r="VPR286" s="755"/>
      <c r="VPS286" s="755"/>
      <c r="VPT286" s="755"/>
      <c r="VPU286" s="755"/>
      <c r="VPV286" s="755"/>
      <c r="VPW286" s="755"/>
      <c r="VPX286" s="755"/>
      <c r="VPY286" s="755"/>
      <c r="VPZ286" s="755"/>
      <c r="VQA286" s="755"/>
      <c r="VQB286" s="755"/>
      <c r="VQC286" s="755"/>
      <c r="VQD286" s="755"/>
      <c r="VQE286" s="755"/>
      <c r="VQF286" s="755"/>
      <c r="VQG286" s="755"/>
      <c r="VQH286" s="755"/>
      <c r="VQI286" s="755"/>
      <c r="VQJ286" s="755"/>
      <c r="VQK286" s="755"/>
      <c r="VQL286" s="755"/>
      <c r="VQM286" s="755"/>
      <c r="VQN286" s="755"/>
      <c r="VQO286" s="755"/>
      <c r="VQP286" s="755"/>
      <c r="VQQ286" s="755"/>
      <c r="VQR286" s="755"/>
      <c r="VQS286" s="755"/>
      <c r="VQT286" s="755"/>
      <c r="VQU286" s="755"/>
      <c r="VQV286" s="755"/>
      <c r="VQW286" s="755"/>
      <c r="VQX286" s="755"/>
      <c r="VQY286" s="755"/>
      <c r="VQZ286" s="755"/>
      <c r="VRA286" s="755"/>
      <c r="VRB286" s="755"/>
      <c r="VRC286" s="755"/>
      <c r="VRD286" s="755"/>
      <c r="VRE286" s="755"/>
      <c r="VRF286" s="755"/>
      <c r="VRG286" s="755"/>
      <c r="VRH286" s="755"/>
      <c r="VRI286" s="755"/>
      <c r="VRJ286" s="755"/>
      <c r="VRK286" s="755"/>
      <c r="VRL286" s="755"/>
      <c r="VRM286" s="755"/>
      <c r="VRN286" s="755"/>
      <c r="VRO286" s="755"/>
      <c r="VRP286" s="755"/>
      <c r="VRQ286" s="755"/>
      <c r="VRR286" s="755"/>
      <c r="VRS286" s="755"/>
      <c r="VRT286" s="755"/>
      <c r="VRU286" s="755"/>
      <c r="VRV286" s="755"/>
      <c r="VRW286" s="755"/>
      <c r="VRX286" s="755"/>
      <c r="VRY286" s="755"/>
      <c r="VRZ286" s="755"/>
      <c r="VSA286" s="755"/>
      <c r="VSB286" s="755"/>
      <c r="VSC286" s="755"/>
      <c r="VSD286" s="755"/>
      <c r="VSE286" s="755"/>
      <c r="VSF286" s="755"/>
      <c r="VSG286" s="755"/>
      <c r="VSH286" s="755"/>
      <c r="VSI286" s="755"/>
      <c r="VSJ286" s="755"/>
      <c r="VSK286" s="755"/>
      <c r="VSL286" s="755"/>
      <c r="VSM286" s="755"/>
      <c r="VSN286" s="755"/>
      <c r="VSO286" s="755"/>
      <c r="VSP286" s="755"/>
      <c r="VSQ286" s="755"/>
      <c r="VSR286" s="755"/>
      <c r="VSS286" s="755"/>
      <c r="VST286" s="755"/>
      <c r="VSU286" s="755"/>
      <c r="VSV286" s="755"/>
      <c r="VSW286" s="755"/>
      <c r="VSX286" s="755"/>
      <c r="VSY286" s="755"/>
      <c r="VSZ286" s="755"/>
      <c r="VTA286" s="755"/>
      <c r="VTB286" s="755"/>
      <c r="VTC286" s="755"/>
      <c r="VTD286" s="755"/>
      <c r="VTE286" s="755"/>
      <c r="VTF286" s="755"/>
      <c r="VTG286" s="755"/>
      <c r="VTH286" s="755"/>
      <c r="VTI286" s="755"/>
      <c r="VTJ286" s="755"/>
      <c r="VTK286" s="755"/>
      <c r="VTL286" s="755"/>
      <c r="VTM286" s="755"/>
      <c r="VTN286" s="755"/>
      <c r="VTO286" s="755"/>
      <c r="VTP286" s="755"/>
      <c r="VTQ286" s="755"/>
      <c r="VTR286" s="755"/>
      <c r="VTS286" s="755"/>
      <c r="VTT286" s="755"/>
      <c r="VTU286" s="755"/>
      <c r="VTV286" s="755"/>
      <c r="VTW286" s="755"/>
      <c r="VTX286" s="755"/>
      <c r="VTY286" s="755"/>
      <c r="VTZ286" s="755"/>
      <c r="VUA286" s="755"/>
      <c r="VUB286" s="755"/>
      <c r="VUC286" s="755"/>
      <c r="VUD286" s="755"/>
      <c r="VUE286" s="755"/>
      <c r="VUF286" s="755"/>
      <c r="VUG286" s="755"/>
      <c r="VUH286" s="755"/>
      <c r="VUI286" s="755"/>
      <c r="VUJ286" s="755"/>
      <c r="VUK286" s="755"/>
      <c r="VUL286" s="755"/>
      <c r="VUM286" s="755"/>
      <c r="VUN286" s="755"/>
      <c r="VUO286" s="755"/>
      <c r="VUP286" s="755"/>
      <c r="VUQ286" s="755"/>
      <c r="VUR286" s="755"/>
      <c r="VUS286" s="755"/>
      <c r="VUT286" s="755"/>
      <c r="VUU286" s="755"/>
      <c r="VUV286" s="755"/>
      <c r="VUW286" s="755"/>
      <c r="VUX286" s="755"/>
      <c r="VUY286" s="755"/>
      <c r="VUZ286" s="755"/>
      <c r="VVA286" s="755"/>
      <c r="VVB286" s="755"/>
      <c r="VVC286" s="755"/>
      <c r="VVD286" s="755"/>
      <c r="VVE286" s="755"/>
      <c r="VVF286" s="755"/>
      <c r="VVG286" s="755"/>
      <c r="VVH286" s="755"/>
      <c r="VVI286" s="755"/>
      <c r="VVJ286" s="755"/>
      <c r="VVK286" s="755"/>
      <c r="VVL286" s="755"/>
      <c r="VVM286" s="755"/>
      <c r="VVN286" s="755"/>
      <c r="VVO286" s="755"/>
      <c r="VVP286" s="755"/>
      <c r="VVQ286" s="755"/>
      <c r="VVR286" s="755"/>
      <c r="VVS286" s="755"/>
      <c r="VVT286" s="755"/>
      <c r="VVU286" s="755"/>
      <c r="VVV286" s="755"/>
      <c r="VVW286" s="755"/>
      <c r="VVX286" s="755"/>
      <c r="VVY286" s="755"/>
      <c r="VVZ286" s="755"/>
      <c r="VWA286" s="755"/>
      <c r="VWB286" s="755"/>
      <c r="VWC286" s="755"/>
      <c r="VWD286" s="755"/>
      <c r="VWE286" s="755"/>
      <c r="VWF286" s="755"/>
      <c r="VWG286" s="755"/>
      <c r="VWH286" s="755"/>
      <c r="VWI286" s="755"/>
      <c r="VWJ286" s="755"/>
      <c r="VWK286" s="755"/>
      <c r="VWL286" s="755"/>
      <c r="VWM286" s="755"/>
      <c r="VWN286" s="755"/>
      <c r="VWO286" s="755"/>
      <c r="VWP286" s="755"/>
      <c r="VWQ286" s="755"/>
      <c r="VWR286" s="755"/>
      <c r="VWS286" s="755"/>
      <c r="VWT286" s="755"/>
      <c r="VWU286" s="755"/>
      <c r="VWV286" s="755"/>
      <c r="VWW286" s="755"/>
      <c r="VWX286" s="755"/>
      <c r="VWY286" s="755"/>
      <c r="VWZ286" s="755"/>
      <c r="VXA286" s="755"/>
      <c r="VXB286" s="755"/>
      <c r="VXC286" s="755"/>
      <c r="VXD286" s="755"/>
      <c r="VXE286" s="755"/>
      <c r="VXF286" s="755"/>
      <c r="VXG286" s="755"/>
      <c r="VXH286" s="755"/>
      <c r="VXI286" s="755"/>
      <c r="VXJ286" s="755"/>
      <c r="VXK286" s="755"/>
      <c r="VXL286" s="755"/>
      <c r="VXM286" s="755"/>
      <c r="VXN286" s="755"/>
      <c r="VXO286" s="755"/>
      <c r="VXP286" s="755"/>
      <c r="VXQ286" s="755"/>
      <c r="VXR286" s="755"/>
      <c r="VXS286" s="755"/>
      <c r="VXT286" s="755"/>
      <c r="VXU286" s="755"/>
      <c r="VXV286" s="755"/>
      <c r="VXW286" s="755"/>
      <c r="VXX286" s="755"/>
      <c r="VXY286" s="755"/>
      <c r="VXZ286" s="755"/>
      <c r="VYA286" s="755"/>
      <c r="VYB286" s="755"/>
      <c r="VYC286" s="755"/>
      <c r="VYD286" s="755"/>
      <c r="VYE286" s="755"/>
      <c r="VYF286" s="755"/>
      <c r="VYG286" s="755"/>
      <c r="VYH286" s="755"/>
      <c r="VYI286" s="755"/>
      <c r="VYJ286" s="755"/>
      <c r="VYK286" s="755"/>
      <c r="VYL286" s="755"/>
      <c r="VYM286" s="755"/>
      <c r="VYN286" s="755"/>
      <c r="VYO286" s="755"/>
      <c r="VYP286" s="755"/>
      <c r="VYQ286" s="755"/>
      <c r="VYR286" s="755"/>
      <c r="VYS286" s="755"/>
      <c r="VYT286" s="755"/>
      <c r="VYU286" s="755"/>
      <c r="VYV286" s="755"/>
      <c r="VYW286" s="755"/>
      <c r="VYX286" s="755"/>
      <c r="VYY286" s="755"/>
      <c r="VYZ286" s="755"/>
      <c r="VZA286" s="755"/>
      <c r="VZB286" s="755"/>
      <c r="VZC286" s="755"/>
      <c r="VZD286" s="755"/>
      <c r="VZE286" s="755"/>
      <c r="VZF286" s="755"/>
      <c r="VZG286" s="755"/>
      <c r="VZH286" s="755"/>
      <c r="VZI286" s="755"/>
      <c r="VZJ286" s="755"/>
      <c r="VZK286" s="755"/>
      <c r="VZL286" s="755"/>
      <c r="VZM286" s="755"/>
      <c r="VZN286" s="755"/>
      <c r="VZO286" s="755"/>
      <c r="VZP286" s="755"/>
      <c r="VZQ286" s="755"/>
      <c r="VZR286" s="755"/>
      <c r="VZS286" s="755"/>
      <c r="VZT286" s="755"/>
      <c r="VZU286" s="755"/>
      <c r="VZV286" s="755"/>
      <c r="VZW286" s="755"/>
      <c r="VZX286" s="755"/>
      <c r="VZY286" s="755"/>
      <c r="VZZ286" s="755"/>
      <c r="WAA286" s="755"/>
      <c r="WAB286" s="755"/>
      <c r="WAC286" s="755"/>
      <c r="WAD286" s="755"/>
      <c r="WAE286" s="755"/>
      <c r="WAF286" s="755"/>
      <c r="WAG286" s="755"/>
      <c r="WAH286" s="755"/>
      <c r="WAI286" s="755"/>
      <c r="WAJ286" s="755"/>
      <c r="WAK286" s="755"/>
      <c r="WAL286" s="755"/>
      <c r="WAM286" s="755"/>
      <c r="WAN286" s="755"/>
      <c r="WAO286" s="755"/>
      <c r="WAP286" s="755"/>
      <c r="WAQ286" s="755"/>
      <c r="WAR286" s="755"/>
      <c r="WAS286" s="755"/>
      <c r="WAT286" s="755"/>
      <c r="WAU286" s="755"/>
      <c r="WAV286" s="755"/>
      <c r="WAW286" s="755"/>
      <c r="WAX286" s="755"/>
      <c r="WAY286" s="755"/>
      <c r="WAZ286" s="755"/>
      <c r="WBA286" s="755"/>
      <c r="WBB286" s="755"/>
      <c r="WBC286" s="755"/>
      <c r="WBD286" s="755"/>
      <c r="WBE286" s="755"/>
      <c r="WBF286" s="755"/>
      <c r="WBG286" s="755"/>
      <c r="WBH286" s="755"/>
      <c r="WBI286" s="755"/>
      <c r="WBJ286" s="755"/>
      <c r="WBK286" s="755"/>
      <c r="WBL286" s="755"/>
      <c r="WBM286" s="755"/>
      <c r="WBN286" s="755"/>
      <c r="WBO286" s="755"/>
      <c r="WBP286" s="755"/>
      <c r="WBQ286" s="755"/>
      <c r="WBR286" s="755"/>
      <c r="WBS286" s="755"/>
      <c r="WBT286" s="755"/>
      <c r="WBU286" s="755"/>
      <c r="WBV286" s="755"/>
      <c r="WBW286" s="755"/>
      <c r="WBX286" s="755"/>
      <c r="WBY286" s="755"/>
      <c r="WBZ286" s="755"/>
      <c r="WCA286" s="755"/>
      <c r="WCB286" s="755"/>
      <c r="WCC286" s="755"/>
      <c r="WCD286" s="755"/>
      <c r="WCE286" s="755"/>
      <c r="WCF286" s="755"/>
      <c r="WCG286" s="755"/>
      <c r="WCH286" s="755"/>
      <c r="WCI286" s="755"/>
      <c r="WCJ286" s="755"/>
      <c r="WCK286" s="755"/>
      <c r="WCL286" s="755"/>
      <c r="WCM286" s="755"/>
      <c r="WCN286" s="755"/>
      <c r="WCO286" s="755"/>
      <c r="WCP286" s="755"/>
      <c r="WCQ286" s="755"/>
      <c r="WCR286" s="755"/>
      <c r="WCS286" s="755"/>
      <c r="WCT286" s="755"/>
      <c r="WCU286" s="755"/>
      <c r="WCV286" s="755"/>
      <c r="WCW286" s="755"/>
      <c r="WCX286" s="755"/>
      <c r="WCY286" s="755"/>
      <c r="WCZ286" s="755"/>
      <c r="WDA286" s="755"/>
      <c r="WDB286" s="755"/>
      <c r="WDC286" s="755"/>
      <c r="WDD286" s="755"/>
      <c r="WDE286" s="755"/>
      <c r="WDF286" s="755"/>
      <c r="WDG286" s="755"/>
      <c r="WDH286" s="755"/>
      <c r="WDI286" s="755"/>
      <c r="WDJ286" s="755"/>
      <c r="WDK286" s="755"/>
      <c r="WDL286" s="755"/>
      <c r="WDM286" s="755"/>
      <c r="WDN286" s="755"/>
      <c r="WDO286" s="755"/>
      <c r="WDP286" s="755"/>
      <c r="WDQ286" s="755"/>
      <c r="WDR286" s="755"/>
      <c r="WDS286" s="755"/>
      <c r="WDT286" s="755"/>
      <c r="WDU286" s="755"/>
      <c r="WDV286" s="755"/>
      <c r="WDW286" s="755"/>
      <c r="WDX286" s="755"/>
      <c r="WDY286" s="755"/>
      <c r="WDZ286" s="755"/>
      <c r="WEA286" s="755"/>
      <c r="WEB286" s="755"/>
      <c r="WEC286" s="755"/>
      <c r="WED286" s="755"/>
      <c r="WEE286" s="755"/>
      <c r="WEF286" s="755"/>
      <c r="WEG286" s="755"/>
      <c r="WEH286" s="755"/>
      <c r="WEI286" s="755"/>
      <c r="WEJ286" s="755"/>
      <c r="WEK286" s="755"/>
      <c r="WEL286" s="755"/>
      <c r="WEM286" s="755"/>
      <c r="WEN286" s="755"/>
      <c r="WEO286" s="755"/>
      <c r="WEP286" s="755"/>
      <c r="WEQ286" s="755"/>
      <c r="WER286" s="755"/>
      <c r="WES286" s="755"/>
      <c r="WET286" s="755"/>
      <c r="WEU286" s="755"/>
      <c r="WEV286" s="755"/>
      <c r="WEW286" s="755"/>
      <c r="WEX286" s="755"/>
      <c r="WEY286" s="755"/>
      <c r="WEZ286" s="755"/>
      <c r="WFA286" s="755"/>
      <c r="WFB286" s="755"/>
      <c r="WFC286" s="755"/>
      <c r="WFD286" s="755"/>
      <c r="WFE286" s="755"/>
      <c r="WFF286" s="755"/>
      <c r="WFG286" s="755"/>
      <c r="WFH286" s="755"/>
      <c r="WFI286" s="755"/>
      <c r="WFJ286" s="755"/>
      <c r="WFK286" s="755"/>
      <c r="WFL286" s="755"/>
      <c r="WFM286" s="755"/>
      <c r="WFN286" s="755"/>
      <c r="WFO286" s="755"/>
      <c r="WFP286" s="755"/>
      <c r="WFQ286" s="755"/>
      <c r="WFR286" s="755"/>
      <c r="WFS286" s="755"/>
      <c r="WFT286" s="755"/>
      <c r="WFU286" s="755"/>
      <c r="WFV286" s="755"/>
      <c r="WFW286" s="755"/>
      <c r="WFX286" s="755"/>
      <c r="WFY286" s="755"/>
      <c r="WFZ286" s="755"/>
      <c r="WGA286" s="755"/>
      <c r="WGB286" s="755"/>
      <c r="WGC286" s="755"/>
      <c r="WGD286" s="755"/>
      <c r="WGE286" s="755"/>
      <c r="WGF286" s="755"/>
      <c r="WGG286" s="755"/>
      <c r="WGH286" s="755"/>
      <c r="WGI286" s="755"/>
      <c r="WGJ286" s="755"/>
      <c r="WGK286" s="755"/>
      <c r="WGL286" s="755"/>
      <c r="WGM286" s="755"/>
      <c r="WGN286" s="755"/>
      <c r="WGO286" s="755"/>
      <c r="WGP286" s="755"/>
      <c r="WGQ286" s="755"/>
      <c r="WGR286" s="755"/>
      <c r="WGS286" s="755"/>
      <c r="WGT286" s="755"/>
      <c r="WGU286" s="755"/>
      <c r="WGV286" s="755"/>
      <c r="WGW286" s="755"/>
      <c r="WGX286" s="755"/>
      <c r="WGY286" s="755"/>
      <c r="WGZ286" s="755"/>
      <c r="WHA286" s="755"/>
      <c r="WHB286" s="755"/>
      <c r="WHC286" s="755"/>
      <c r="WHD286" s="755"/>
      <c r="WHE286" s="755"/>
      <c r="WHF286" s="755"/>
      <c r="WHG286" s="755"/>
      <c r="WHH286" s="755"/>
      <c r="WHI286" s="755"/>
      <c r="WHJ286" s="755"/>
      <c r="WHK286" s="755"/>
      <c r="WHL286" s="755"/>
      <c r="WHM286" s="755"/>
      <c r="WHN286" s="755"/>
      <c r="WHO286" s="755"/>
      <c r="WHP286" s="755"/>
      <c r="WHQ286" s="755"/>
      <c r="WHR286" s="755"/>
      <c r="WHS286" s="755"/>
      <c r="WHT286" s="755"/>
      <c r="WHU286" s="755"/>
      <c r="WHV286" s="755"/>
      <c r="WHW286" s="755"/>
      <c r="WHX286" s="755"/>
      <c r="WHY286" s="755"/>
      <c r="WHZ286" s="755"/>
      <c r="WIA286" s="755"/>
      <c r="WIB286" s="755"/>
      <c r="WIC286" s="755"/>
      <c r="WID286" s="755"/>
      <c r="WIE286" s="755"/>
      <c r="WIF286" s="755"/>
      <c r="WIG286" s="755"/>
      <c r="WIH286" s="755"/>
      <c r="WII286" s="755"/>
      <c r="WIJ286" s="755"/>
      <c r="WIK286" s="755"/>
      <c r="WIL286" s="755"/>
      <c r="WIM286" s="755"/>
      <c r="WIN286" s="755"/>
      <c r="WIO286" s="755"/>
      <c r="WIP286" s="755"/>
      <c r="WIQ286" s="755"/>
      <c r="WIR286" s="755"/>
      <c r="WIS286" s="755"/>
      <c r="WIT286" s="755"/>
      <c r="WIU286" s="755"/>
      <c r="WIV286" s="755"/>
      <c r="WIW286" s="755"/>
      <c r="WIX286" s="755"/>
      <c r="WIY286" s="755"/>
      <c r="WIZ286" s="755"/>
      <c r="WJA286" s="755"/>
      <c r="WJB286" s="755"/>
      <c r="WJC286" s="755"/>
      <c r="WJD286" s="755"/>
      <c r="WJE286" s="755"/>
      <c r="WJF286" s="755"/>
      <c r="WJG286" s="755"/>
      <c r="WJH286" s="755"/>
      <c r="WJI286" s="755"/>
      <c r="WJJ286" s="755"/>
      <c r="WJK286" s="755"/>
      <c r="WJL286" s="755"/>
      <c r="WJM286" s="755"/>
      <c r="WJN286" s="755"/>
      <c r="WJO286" s="755"/>
      <c r="WJP286" s="755"/>
      <c r="WJQ286" s="755"/>
      <c r="WJR286" s="755"/>
      <c r="WJS286" s="755"/>
      <c r="WJT286" s="755"/>
      <c r="WJU286" s="755"/>
      <c r="WJV286" s="755"/>
      <c r="WJW286" s="755"/>
      <c r="WJX286" s="755"/>
      <c r="WJY286" s="755"/>
      <c r="WJZ286" s="755"/>
      <c r="WKA286" s="755"/>
      <c r="WKB286" s="755"/>
      <c r="WKC286" s="755"/>
      <c r="WKD286" s="755"/>
      <c r="WKE286" s="755"/>
      <c r="WKF286" s="755"/>
      <c r="WKG286" s="755"/>
      <c r="WKH286" s="755"/>
      <c r="WKI286" s="755"/>
      <c r="WKJ286" s="755"/>
      <c r="WKK286" s="755"/>
      <c r="WKL286" s="755"/>
      <c r="WKM286" s="755"/>
      <c r="WKN286" s="755"/>
      <c r="WKO286" s="755"/>
      <c r="WKP286" s="755"/>
      <c r="WKQ286" s="755"/>
      <c r="WKR286" s="755"/>
      <c r="WKS286" s="755"/>
      <c r="WKT286" s="755"/>
      <c r="WKU286" s="755"/>
      <c r="WKV286" s="755"/>
      <c r="WKW286" s="755"/>
      <c r="WKX286" s="755"/>
      <c r="WKY286" s="755"/>
      <c r="WKZ286" s="755"/>
      <c r="WLA286" s="755"/>
      <c r="WLB286" s="755"/>
      <c r="WLC286" s="755"/>
      <c r="WLD286" s="755"/>
      <c r="WLE286" s="755"/>
      <c r="WLF286" s="755"/>
      <c r="WLG286" s="755"/>
      <c r="WLH286" s="755"/>
      <c r="WLI286" s="755"/>
      <c r="WLJ286" s="755"/>
      <c r="WLK286" s="755"/>
      <c r="WLL286" s="755"/>
      <c r="WLM286" s="755"/>
      <c r="WLN286" s="755"/>
      <c r="WLO286" s="755"/>
      <c r="WLP286" s="755"/>
      <c r="WLQ286" s="755"/>
      <c r="WLR286" s="755"/>
      <c r="WLS286" s="755"/>
      <c r="WLT286" s="755"/>
      <c r="WLU286" s="755"/>
      <c r="WLV286" s="755"/>
      <c r="WLW286" s="755"/>
      <c r="WLX286" s="755"/>
      <c r="WLY286" s="755"/>
      <c r="WLZ286" s="755"/>
      <c r="WMA286" s="755"/>
      <c r="WMB286" s="755"/>
      <c r="WMC286" s="755"/>
      <c r="WMD286" s="755"/>
      <c r="WME286" s="755"/>
      <c r="WMF286" s="755"/>
      <c r="WMG286" s="755"/>
      <c r="WMH286" s="755"/>
      <c r="WMI286" s="755"/>
      <c r="WMJ286" s="755"/>
      <c r="WMK286" s="755"/>
      <c r="WML286" s="755"/>
      <c r="WMM286" s="755"/>
      <c r="WMN286" s="755"/>
      <c r="WMO286" s="755"/>
      <c r="WMP286" s="755"/>
      <c r="WMQ286" s="755"/>
      <c r="WMR286" s="755"/>
      <c r="WMS286" s="755"/>
      <c r="WMT286" s="755"/>
      <c r="WMU286" s="755"/>
      <c r="WMV286" s="755"/>
      <c r="WMW286" s="755"/>
      <c r="WMX286" s="755"/>
      <c r="WMY286" s="755"/>
      <c r="WMZ286" s="755"/>
      <c r="WNA286" s="755"/>
      <c r="WNB286" s="755"/>
      <c r="WNC286" s="755"/>
      <c r="WND286" s="755"/>
      <c r="WNE286" s="755"/>
      <c r="WNF286" s="755"/>
      <c r="WNG286" s="755"/>
      <c r="WNH286" s="755"/>
      <c r="WNI286" s="755"/>
      <c r="WNJ286" s="755"/>
      <c r="WNK286" s="755"/>
      <c r="WNL286" s="755"/>
      <c r="WNM286" s="755"/>
      <c r="WNN286" s="755"/>
      <c r="WNO286" s="755"/>
      <c r="WNP286" s="755"/>
      <c r="WNQ286" s="755"/>
      <c r="WNR286" s="755"/>
      <c r="WNS286" s="755"/>
      <c r="WNT286" s="755"/>
      <c r="WNU286" s="755"/>
      <c r="WNV286" s="755"/>
      <c r="WNW286" s="755"/>
      <c r="WNX286" s="755"/>
      <c r="WNY286" s="755"/>
      <c r="WNZ286" s="755"/>
      <c r="WOA286" s="755"/>
      <c r="WOB286" s="755"/>
      <c r="WOC286" s="755"/>
      <c r="WOD286" s="755"/>
      <c r="WOE286" s="755"/>
      <c r="WOF286" s="755"/>
      <c r="WOG286" s="755"/>
      <c r="WOH286" s="755"/>
      <c r="WOI286" s="755"/>
      <c r="WOJ286" s="755"/>
      <c r="WOK286" s="755"/>
      <c r="WOL286" s="755"/>
      <c r="WOM286" s="755"/>
      <c r="WON286" s="755"/>
      <c r="WOO286" s="755"/>
      <c r="WOP286" s="755"/>
      <c r="WOQ286" s="755"/>
      <c r="WOR286" s="755"/>
      <c r="WOS286" s="755"/>
      <c r="WOT286" s="755"/>
      <c r="WOU286" s="755"/>
      <c r="WOV286" s="755"/>
      <c r="WOW286" s="755"/>
      <c r="WOX286" s="755"/>
      <c r="WOY286" s="755"/>
      <c r="WOZ286" s="755"/>
      <c r="WPA286" s="755"/>
      <c r="WPB286" s="755"/>
      <c r="WPC286" s="755"/>
      <c r="WPD286" s="755"/>
      <c r="WPE286" s="755"/>
      <c r="WPF286" s="755"/>
      <c r="WPG286" s="755"/>
      <c r="WPH286" s="755"/>
      <c r="WPI286" s="755"/>
      <c r="WPJ286" s="755"/>
      <c r="WPK286" s="755"/>
      <c r="WPL286" s="755"/>
      <c r="WPM286" s="755"/>
      <c r="WPN286" s="755"/>
      <c r="WPO286" s="755"/>
      <c r="WPP286" s="755"/>
      <c r="WPQ286" s="755"/>
      <c r="WPR286" s="755"/>
      <c r="WPS286" s="755"/>
      <c r="WPT286" s="755"/>
      <c r="WPU286" s="755"/>
      <c r="WPV286" s="755"/>
      <c r="WPW286" s="755"/>
      <c r="WPX286" s="755"/>
      <c r="WPY286" s="755"/>
      <c r="WPZ286" s="755"/>
      <c r="WQA286" s="755"/>
      <c r="WQB286" s="755"/>
      <c r="WQC286" s="755"/>
      <c r="WQD286" s="755"/>
      <c r="WQE286" s="755"/>
      <c r="WQF286" s="755"/>
      <c r="WQG286" s="755"/>
      <c r="WQH286" s="755"/>
      <c r="WQI286" s="755"/>
      <c r="WQJ286" s="755"/>
      <c r="WQK286" s="755"/>
      <c r="WQL286" s="755"/>
      <c r="WQM286" s="755"/>
      <c r="WQN286" s="755"/>
      <c r="WQO286" s="755"/>
      <c r="WQP286" s="755"/>
      <c r="WQQ286" s="755"/>
      <c r="WQR286" s="755"/>
      <c r="WQS286" s="755"/>
      <c r="WQT286" s="755"/>
      <c r="WQU286" s="755"/>
      <c r="WQV286" s="755"/>
      <c r="WQW286" s="755"/>
      <c r="WQX286" s="755"/>
      <c r="WQY286" s="755"/>
      <c r="WQZ286" s="755"/>
      <c r="WRA286" s="755"/>
      <c r="WRB286" s="755"/>
      <c r="WRC286" s="755"/>
      <c r="WRD286" s="755"/>
      <c r="WRE286" s="755"/>
      <c r="WRF286" s="755"/>
      <c r="WRG286" s="755"/>
      <c r="WRH286" s="755"/>
      <c r="WRI286" s="755"/>
      <c r="WRJ286" s="755"/>
      <c r="WRK286" s="755"/>
      <c r="WRL286" s="755"/>
      <c r="WRM286" s="755"/>
      <c r="WRN286" s="755"/>
      <c r="WRO286" s="755"/>
      <c r="WRP286" s="755"/>
      <c r="WRQ286" s="755"/>
      <c r="WRR286" s="755"/>
      <c r="WRS286" s="755"/>
      <c r="WRT286" s="755"/>
      <c r="WRU286" s="755"/>
      <c r="WRV286" s="755"/>
      <c r="WRW286" s="755"/>
      <c r="WRX286" s="755"/>
      <c r="WRY286" s="755"/>
      <c r="WRZ286" s="755"/>
      <c r="WSA286" s="755"/>
      <c r="WSB286" s="755"/>
      <c r="WSC286" s="755"/>
      <c r="WSD286" s="755"/>
      <c r="WSE286" s="755"/>
      <c r="WSF286" s="755"/>
      <c r="WSG286" s="755"/>
      <c r="WSH286" s="755"/>
      <c r="WSI286" s="755"/>
      <c r="WSJ286" s="755"/>
      <c r="WSK286" s="755"/>
      <c r="WSL286" s="755"/>
      <c r="WSM286" s="755"/>
      <c r="WSN286" s="755"/>
      <c r="WSO286" s="755"/>
      <c r="WSP286" s="755"/>
      <c r="WSQ286" s="755"/>
      <c r="WSR286" s="755"/>
      <c r="WSS286" s="755"/>
      <c r="WST286" s="755"/>
      <c r="WSU286" s="755"/>
      <c r="WSV286" s="755"/>
      <c r="WSW286" s="755"/>
      <c r="WSX286" s="755"/>
      <c r="WSY286" s="755"/>
      <c r="WSZ286" s="755"/>
      <c r="WTA286" s="755"/>
      <c r="WTB286" s="755"/>
      <c r="WTC286" s="755"/>
      <c r="WTD286" s="755"/>
      <c r="WTE286" s="755"/>
      <c r="WTF286" s="755"/>
      <c r="WTG286" s="755"/>
      <c r="WTH286" s="755"/>
      <c r="WTI286" s="755"/>
      <c r="WTJ286" s="755"/>
      <c r="WTK286" s="755"/>
      <c r="WTL286" s="755"/>
      <c r="WTM286" s="755"/>
      <c r="WTN286" s="755"/>
      <c r="WTO286" s="755"/>
      <c r="WTP286" s="755"/>
      <c r="WTQ286" s="755"/>
      <c r="WTR286" s="755"/>
      <c r="WTS286" s="755"/>
      <c r="WTT286" s="755"/>
      <c r="WTU286" s="755"/>
      <c r="WTV286" s="755"/>
      <c r="WTW286" s="755"/>
      <c r="WTX286" s="755"/>
      <c r="WTY286" s="755"/>
      <c r="WTZ286" s="755"/>
      <c r="WUA286" s="755"/>
      <c r="WUB286" s="755"/>
      <c r="WUC286" s="755"/>
      <c r="WUD286" s="755"/>
      <c r="WUE286" s="755"/>
      <c r="WUF286" s="755"/>
      <c r="WUG286" s="755"/>
      <c r="WUH286" s="755"/>
      <c r="WUI286" s="755"/>
      <c r="WUJ286" s="755"/>
      <c r="WUK286" s="755"/>
      <c r="WUL286" s="755"/>
      <c r="WUM286" s="755"/>
      <c r="WUN286" s="755"/>
      <c r="WUO286" s="755"/>
      <c r="WUP286" s="755"/>
      <c r="WUQ286" s="755"/>
      <c r="WUR286" s="755"/>
      <c r="WUS286" s="755"/>
      <c r="WUT286" s="755"/>
      <c r="WUU286" s="755"/>
      <c r="WUV286" s="755"/>
      <c r="WUW286" s="755"/>
      <c r="WUX286" s="755"/>
      <c r="WUY286" s="755"/>
      <c r="WUZ286" s="755"/>
      <c r="WVA286" s="755"/>
      <c r="WVB286" s="755"/>
      <c r="WVC286" s="755"/>
      <c r="WVD286" s="755"/>
      <c r="WVE286" s="755"/>
      <c r="WVF286" s="755"/>
      <c r="WVG286" s="755"/>
      <c r="WVH286" s="755"/>
      <c r="WVI286" s="755"/>
      <c r="WVJ286" s="755"/>
      <c r="WVK286" s="755"/>
      <c r="WVL286" s="755"/>
      <c r="WVM286" s="755"/>
      <c r="WVN286" s="755"/>
      <c r="WVO286" s="755"/>
      <c r="WVP286" s="755"/>
      <c r="WVQ286" s="755"/>
      <c r="WVR286" s="755"/>
      <c r="WVS286" s="755"/>
      <c r="WVT286" s="755"/>
      <c r="WVU286" s="755"/>
      <c r="WVV286" s="755"/>
      <c r="WVW286" s="755"/>
      <c r="WVX286" s="755"/>
      <c r="WVY286" s="755"/>
      <c r="WVZ286" s="755"/>
      <c r="WWA286" s="755"/>
      <c r="WWB286" s="755"/>
      <c r="WWC286" s="755"/>
      <c r="WWD286" s="755"/>
      <c r="WWE286" s="755"/>
      <c r="WWF286" s="755"/>
      <c r="WWG286" s="755"/>
      <c r="WWH286" s="755"/>
      <c r="WWI286" s="755"/>
      <c r="WWJ286" s="755"/>
      <c r="WWK286" s="755"/>
      <c r="WWL286" s="755"/>
      <c r="WWM286" s="755"/>
      <c r="WWN286" s="755"/>
      <c r="WWO286" s="755"/>
      <c r="WWP286" s="755"/>
      <c r="WWQ286" s="755"/>
      <c r="WWR286" s="755"/>
      <c r="WWS286" s="755"/>
      <c r="WWT286" s="755"/>
      <c r="WWU286" s="755"/>
      <c r="WWV286" s="755"/>
      <c r="WWW286" s="755"/>
      <c r="WWX286" s="755"/>
      <c r="WWY286" s="755"/>
      <c r="WWZ286" s="755"/>
      <c r="WXA286" s="755"/>
      <c r="WXB286" s="755"/>
      <c r="WXC286" s="755"/>
      <c r="WXD286" s="755"/>
      <c r="WXE286" s="755"/>
      <c r="WXF286" s="755"/>
      <c r="WXG286" s="755"/>
      <c r="WXH286" s="755"/>
      <c r="WXI286" s="755"/>
      <c r="WXJ286" s="755"/>
      <c r="WXK286" s="755"/>
      <c r="WXL286" s="755"/>
      <c r="WXM286" s="755"/>
      <c r="WXN286" s="755"/>
      <c r="WXO286" s="755"/>
      <c r="WXP286" s="755"/>
      <c r="WXQ286" s="755"/>
      <c r="WXR286" s="755"/>
      <c r="WXS286" s="755"/>
      <c r="WXT286" s="755"/>
      <c r="WXU286" s="755"/>
      <c r="WXV286" s="755"/>
      <c r="WXW286" s="755"/>
      <c r="WXX286" s="755"/>
      <c r="WXY286" s="755"/>
      <c r="WXZ286" s="755"/>
      <c r="WYA286" s="755"/>
      <c r="WYB286" s="755"/>
      <c r="WYC286" s="755"/>
      <c r="WYD286" s="755"/>
      <c r="WYE286" s="755"/>
      <c r="WYF286" s="755"/>
      <c r="WYG286" s="755"/>
      <c r="WYH286" s="755"/>
      <c r="WYI286" s="755"/>
      <c r="WYJ286" s="755"/>
      <c r="WYK286" s="755"/>
      <c r="WYL286" s="755"/>
      <c r="WYM286" s="755"/>
      <c r="WYN286" s="755"/>
      <c r="WYO286" s="755"/>
      <c r="WYP286" s="755"/>
      <c r="WYQ286" s="755"/>
      <c r="WYR286" s="755"/>
      <c r="WYS286" s="755"/>
      <c r="WYT286" s="755"/>
      <c r="WYU286" s="755"/>
      <c r="WYV286" s="755"/>
      <c r="WYW286" s="755"/>
      <c r="WYX286" s="755"/>
      <c r="WYY286" s="755"/>
      <c r="WYZ286" s="755"/>
      <c r="WZA286" s="755"/>
      <c r="WZB286" s="755"/>
      <c r="WZC286" s="755"/>
      <c r="WZD286" s="755"/>
      <c r="WZE286" s="755"/>
      <c r="WZF286" s="755"/>
      <c r="WZG286" s="755"/>
      <c r="WZH286" s="755"/>
      <c r="WZI286" s="755"/>
      <c r="WZJ286" s="755"/>
      <c r="WZK286" s="755"/>
      <c r="WZL286" s="755"/>
      <c r="WZM286" s="755"/>
      <c r="WZN286" s="755"/>
      <c r="WZO286" s="755"/>
      <c r="WZP286" s="755"/>
      <c r="WZQ286" s="755"/>
      <c r="WZR286" s="755"/>
      <c r="WZS286" s="755"/>
      <c r="WZT286" s="755"/>
      <c r="WZU286" s="755"/>
      <c r="WZV286" s="755"/>
      <c r="WZW286" s="755"/>
      <c r="WZX286" s="755"/>
      <c r="WZY286" s="755"/>
      <c r="WZZ286" s="755"/>
      <c r="XAA286" s="755"/>
      <c r="XAB286" s="755"/>
      <c r="XAC286" s="755"/>
      <c r="XAD286" s="755"/>
      <c r="XAE286" s="755"/>
      <c r="XAF286" s="755"/>
      <c r="XAG286" s="755"/>
      <c r="XAH286" s="755"/>
      <c r="XAI286" s="755"/>
      <c r="XAJ286" s="755"/>
      <c r="XAK286" s="755"/>
      <c r="XAL286" s="755"/>
      <c r="XAM286" s="755"/>
      <c r="XAN286" s="755"/>
      <c r="XAO286" s="755"/>
      <c r="XAP286" s="755"/>
      <c r="XAQ286" s="755"/>
      <c r="XAR286" s="755"/>
      <c r="XAS286" s="755"/>
      <c r="XAT286" s="755"/>
      <c r="XAU286" s="755"/>
      <c r="XAV286" s="755"/>
      <c r="XAW286" s="755"/>
      <c r="XAX286" s="755"/>
      <c r="XAY286" s="755"/>
      <c r="XAZ286" s="755"/>
      <c r="XBA286" s="755"/>
      <c r="XBB286" s="755"/>
      <c r="XBC286" s="755"/>
      <c r="XBD286" s="755"/>
      <c r="XBE286" s="755"/>
      <c r="XBF286" s="755"/>
      <c r="XBG286" s="755"/>
      <c r="XBH286" s="755"/>
      <c r="XBI286" s="755"/>
      <c r="XBJ286" s="755"/>
      <c r="XBK286" s="755"/>
      <c r="XBL286" s="755"/>
      <c r="XBM286" s="755"/>
      <c r="XBN286" s="755"/>
      <c r="XBO286" s="755"/>
      <c r="XBP286" s="755"/>
      <c r="XBQ286" s="755"/>
      <c r="XBR286" s="755"/>
      <c r="XBS286" s="755"/>
      <c r="XBT286" s="755"/>
      <c r="XBU286" s="755"/>
      <c r="XBV286" s="755"/>
      <c r="XBW286" s="755"/>
      <c r="XBX286" s="755"/>
      <c r="XBY286" s="755"/>
      <c r="XBZ286" s="755"/>
      <c r="XCA286" s="755"/>
      <c r="XCB286" s="755"/>
      <c r="XCC286" s="755"/>
      <c r="XCD286" s="755"/>
      <c r="XCE286" s="755"/>
      <c r="XCF286" s="755"/>
      <c r="XCG286" s="755"/>
      <c r="XCH286" s="755"/>
      <c r="XCI286" s="755"/>
      <c r="XCJ286" s="755"/>
      <c r="XCK286" s="755"/>
      <c r="XCL286" s="755"/>
      <c r="XCM286" s="755"/>
      <c r="XCN286" s="755"/>
      <c r="XCO286" s="755"/>
      <c r="XCP286" s="755"/>
      <c r="XCQ286" s="755"/>
      <c r="XCR286" s="755"/>
      <c r="XCS286" s="755"/>
      <c r="XCT286" s="755"/>
      <c r="XCU286" s="755"/>
      <c r="XCV286" s="755"/>
      <c r="XCW286" s="755"/>
      <c r="XCX286" s="755"/>
      <c r="XCY286" s="755"/>
      <c r="XCZ286" s="755"/>
      <c r="XDA286" s="755"/>
      <c r="XDB286" s="755"/>
      <c r="XDC286" s="755"/>
      <c r="XDD286" s="755"/>
      <c r="XDE286" s="755"/>
      <c r="XDF286" s="755"/>
      <c r="XDG286" s="755"/>
      <c r="XDH286" s="755"/>
      <c r="XDI286" s="755"/>
      <c r="XDJ286" s="755"/>
      <c r="XDK286" s="755"/>
      <c r="XDL286" s="755"/>
      <c r="XDM286" s="755"/>
      <c r="XDN286" s="755"/>
      <c r="XDO286" s="755"/>
      <c r="XDP286" s="755"/>
      <c r="XDQ286" s="755"/>
      <c r="XDR286" s="755"/>
      <c r="XDS286" s="755"/>
      <c r="XDT286" s="755"/>
      <c r="XDU286" s="755"/>
      <c r="XDV286" s="755"/>
      <c r="XDW286" s="755"/>
      <c r="XDX286" s="755"/>
      <c r="XDY286" s="755"/>
      <c r="XDZ286" s="755"/>
      <c r="XEA286" s="755"/>
      <c r="XEB286" s="755"/>
      <c r="XEC286" s="755"/>
      <c r="XED286" s="755"/>
      <c r="XEE286" s="755"/>
      <c r="XEF286" s="755"/>
      <c r="XEG286" s="755"/>
      <c r="XEH286" s="755"/>
      <c r="XEI286" s="755"/>
      <c r="XEJ286" s="755"/>
      <c r="XEK286" s="755"/>
      <c r="XEL286" s="755"/>
      <c r="XEM286" s="755"/>
      <c r="XEN286" s="755"/>
      <c r="XEO286" s="755"/>
      <c r="XEP286" s="755"/>
      <c r="XEQ286" s="755"/>
      <c r="XER286" s="755"/>
      <c r="XES286" s="755"/>
      <c r="XET286" s="755"/>
      <c r="XEU286" s="755"/>
      <c r="XEV286" s="755"/>
      <c r="XEW286" s="755"/>
      <c r="XEX286" s="755"/>
      <c r="XEY286" s="755"/>
      <c r="XEZ286" s="755"/>
      <c r="XFA286" s="755"/>
    </row>
    <row r="287" spans="1:16381" s="248" customFormat="1" ht="15" customHeight="1" x14ac:dyDescent="0.25">
      <c r="A287" s="837"/>
      <c r="B287" s="357" t="s">
        <v>1847</v>
      </c>
      <c r="C287" s="2127" t="str">
        <f>CONCATENATE('CCR and CVA'!G60, " : ", 'CCR and CVA'!B63)</f>
        <v>Check: Col C Total not calculated due to missing flags in General Info rows 37 and 38 : Total</v>
      </c>
      <c r="D287" s="352"/>
      <c r="E287" s="352"/>
      <c r="F287" s="352"/>
      <c r="G287" s="352"/>
      <c r="H287" s="847" t="str">
        <f>'CCR and CVA'!G63</f>
        <v/>
      </c>
      <c r="I287" s="349"/>
      <c r="J287" s="755"/>
      <c r="K287" s="755"/>
      <c r="L287" s="755"/>
      <c r="M287" s="755"/>
      <c r="N287" s="755"/>
      <c r="O287" s="755"/>
      <c r="P287" s="755"/>
      <c r="Q287" s="755"/>
      <c r="R287" s="755"/>
      <c r="S287" s="755"/>
      <c r="T287" s="755"/>
      <c r="U287" s="755"/>
      <c r="V287" s="755"/>
      <c r="W287" s="755"/>
      <c r="X287" s="755"/>
      <c r="Y287" s="755"/>
      <c r="Z287" s="755"/>
      <c r="AA287" s="755"/>
      <c r="AB287" s="755"/>
      <c r="AC287" s="755"/>
      <c r="AD287" s="755"/>
      <c r="AE287" s="755"/>
      <c r="AF287" s="755"/>
      <c r="AG287" s="755"/>
      <c r="AH287" s="755"/>
      <c r="AI287" s="755"/>
      <c r="AJ287" s="755"/>
      <c r="AK287" s="755"/>
      <c r="AL287" s="755"/>
      <c r="AM287" s="755"/>
      <c r="AN287" s="836"/>
      <c r="AO287" s="755"/>
      <c r="AP287" s="755"/>
      <c r="AQ287" s="755"/>
      <c r="AR287" s="755"/>
      <c r="AS287" s="755"/>
      <c r="AT287" s="755"/>
      <c r="AU287" s="755"/>
      <c r="AV287" s="755"/>
      <c r="AW287" s="755"/>
      <c r="AX287" s="755"/>
      <c r="AY287" s="755"/>
      <c r="AZ287" s="755"/>
      <c r="BA287" s="755"/>
      <c r="BB287" s="755"/>
      <c r="BC287" s="755"/>
      <c r="BD287" s="755"/>
      <c r="BE287" s="755"/>
      <c r="BF287" s="755"/>
      <c r="BG287" s="755"/>
      <c r="BH287" s="755"/>
      <c r="BI287" s="755"/>
      <c r="BJ287" s="755"/>
      <c r="BK287" s="755"/>
      <c r="BL287" s="755"/>
      <c r="BM287" s="755"/>
      <c r="BN287" s="755"/>
      <c r="BO287" s="755"/>
      <c r="BP287" s="755"/>
      <c r="BQ287" s="755"/>
      <c r="BR287" s="755"/>
      <c r="BS287" s="755"/>
      <c r="BT287" s="755"/>
      <c r="BU287" s="755"/>
      <c r="BV287" s="755"/>
      <c r="BW287" s="755"/>
      <c r="BX287" s="755"/>
      <c r="BY287" s="755"/>
      <c r="BZ287" s="755"/>
      <c r="CA287" s="755"/>
      <c r="CB287" s="755"/>
      <c r="CC287" s="755"/>
      <c r="CD287" s="755"/>
      <c r="CE287" s="755"/>
      <c r="CF287" s="755"/>
      <c r="CG287" s="755"/>
      <c r="CH287" s="755"/>
      <c r="CI287" s="755"/>
      <c r="CJ287" s="755"/>
      <c r="CK287" s="755"/>
      <c r="CL287" s="755"/>
      <c r="CM287" s="755"/>
      <c r="CN287" s="755"/>
      <c r="CO287" s="755"/>
      <c r="CP287" s="755"/>
      <c r="CQ287" s="755"/>
      <c r="CR287" s="755"/>
      <c r="CS287" s="755"/>
      <c r="CT287" s="755"/>
      <c r="CU287" s="755"/>
      <c r="CV287" s="755"/>
      <c r="CW287" s="755"/>
      <c r="CX287" s="755"/>
      <c r="CY287" s="755"/>
      <c r="CZ287" s="755"/>
      <c r="DA287" s="755"/>
      <c r="DB287" s="755"/>
      <c r="DC287" s="755"/>
      <c r="DD287" s="755"/>
      <c r="DE287" s="755"/>
      <c r="DF287" s="755"/>
      <c r="DG287" s="755"/>
      <c r="DH287" s="755"/>
      <c r="DI287" s="755"/>
      <c r="DJ287" s="755"/>
      <c r="DK287" s="755"/>
      <c r="DL287" s="755"/>
      <c r="DM287" s="755"/>
      <c r="DN287" s="755"/>
      <c r="DO287" s="755"/>
      <c r="DP287" s="755"/>
      <c r="DQ287" s="755"/>
      <c r="DR287" s="755"/>
      <c r="DS287" s="755"/>
      <c r="DT287" s="755"/>
      <c r="DU287" s="755"/>
      <c r="DV287" s="755"/>
      <c r="DW287" s="755"/>
      <c r="DX287" s="755"/>
      <c r="DY287" s="755"/>
      <c r="DZ287" s="755"/>
      <c r="EA287" s="755"/>
      <c r="EB287" s="755"/>
      <c r="EC287" s="755"/>
      <c r="ED287" s="755"/>
      <c r="EE287" s="755"/>
      <c r="EF287" s="755"/>
      <c r="EG287" s="755"/>
      <c r="EH287" s="755"/>
      <c r="EI287" s="755"/>
      <c r="EJ287" s="755"/>
      <c r="EK287" s="755"/>
      <c r="EL287" s="755"/>
      <c r="EM287" s="755"/>
      <c r="EN287" s="755"/>
      <c r="EO287" s="755"/>
      <c r="EP287" s="755"/>
      <c r="EQ287" s="755"/>
      <c r="ER287" s="755"/>
      <c r="ES287" s="755"/>
      <c r="ET287" s="755"/>
      <c r="EU287" s="755"/>
      <c r="EV287" s="755"/>
      <c r="EW287" s="755"/>
      <c r="EX287" s="755"/>
      <c r="EY287" s="755"/>
      <c r="EZ287" s="755"/>
      <c r="FA287" s="755"/>
      <c r="FB287" s="755"/>
      <c r="FC287" s="755"/>
      <c r="FD287" s="755"/>
      <c r="FE287" s="755"/>
      <c r="FF287" s="755"/>
      <c r="FG287" s="755"/>
      <c r="FH287" s="755"/>
      <c r="FI287" s="755"/>
      <c r="FJ287" s="755"/>
      <c r="FK287" s="755"/>
      <c r="FL287" s="755"/>
      <c r="FM287" s="755"/>
      <c r="FN287" s="755"/>
      <c r="FO287" s="755"/>
      <c r="FP287" s="755"/>
      <c r="FQ287" s="755"/>
      <c r="FR287" s="755"/>
      <c r="FS287" s="755"/>
      <c r="FT287" s="755"/>
      <c r="FU287" s="755"/>
      <c r="FV287" s="755"/>
      <c r="FW287" s="755"/>
      <c r="FX287" s="755"/>
      <c r="FY287" s="755"/>
      <c r="FZ287" s="755"/>
      <c r="GA287" s="755"/>
      <c r="GB287" s="755"/>
      <c r="GC287" s="755"/>
      <c r="GD287" s="755"/>
      <c r="GE287" s="755"/>
      <c r="GF287" s="755"/>
      <c r="GG287" s="755"/>
      <c r="GH287" s="755"/>
      <c r="GI287" s="755"/>
      <c r="GJ287" s="755"/>
      <c r="GK287" s="755"/>
      <c r="GL287" s="755"/>
      <c r="GM287" s="755"/>
      <c r="GN287" s="755"/>
      <c r="GO287" s="755"/>
      <c r="GP287" s="755"/>
      <c r="GQ287" s="755"/>
      <c r="GR287" s="755"/>
      <c r="GS287" s="755"/>
      <c r="GT287" s="755"/>
      <c r="GU287" s="755"/>
      <c r="GV287" s="755"/>
      <c r="GW287" s="755"/>
      <c r="GX287" s="755"/>
      <c r="GY287" s="755"/>
      <c r="GZ287" s="755"/>
      <c r="HA287" s="755"/>
      <c r="HB287" s="755"/>
      <c r="HC287" s="755"/>
      <c r="HD287" s="755"/>
      <c r="HE287" s="755"/>
      <c r="HF287" s="755"/>
      <c r="HG287" s="755"/>
      <c r="HH287" s="755"/>
      <c r="HI287" s="755"/>
      <c r="HJ287" s="755"/>
      <c r="HK287" s="755"/>
      <c r="HL287" s="755"/>
      <c r="HM287" s="755"/>
      <c r="HN287" s="755"/>
      <c r="HO287" s="755"/>
      <c r="HP287" s="755"/>
      <c r="HQ287" s="755"/>
      <c r="HR287" s="755"/>
      <c r="HS287" s="755"/>
      <c r="HT287" s="755"/>
      <c r="HU287" s="755"/>
      <c r="HV287" s="755"/>
      <c r="HW287" s="755"/>
      <c r="HX287" s="755"/>
      <c r="HY287" s="755"/>
      <c r="HZ287" s="755"/>
      <c r="IA287" s="755"/>
      <c r="IB287" s="755"/>
      <c r="IC287" s="755"/>
      <c r="ID287" s="755"/>
      <c r="IE287" s="755"/>
      <c r="IF287" s="755"/>
      <c r="IG287" s="755"/>
      <c r="IH287" s="755"/>
      <c r="II287" s="755"/>
      <c r="IJ287" s="755"/>
      <c r="IK287" s="755"/>
      <c r="IL287" s="755"/>
      <c r="IM287" s="755"/>
      <c r="IN287" s="755"/>
      <c r="IO287" s="755"/>
      <c r="IP287" s="755"/>
      <c r="IQ287" s="755"/>
      <c r="IR287" s="755"/>
      <c r="IS287" s="755"/>
      <c r="IT287" s="755"/>
      <c r="IU287" s="755"/>
      <c r="IV287" s="755"/>
      <c r="IW287" s="755"/>
      <c r="IX287" s="755"/>
      <c r="IY287" s="755"/>
      <c r="IZ287" s="755"/>
      <c r="JA287" s="755"/>
      <c r="JB287" s="755"/>
      <c r="JC287" s="755"/>
      <c r="JD287" s="755"/>
      <c r="JE287" s="755"/>
      <c r="JF287" s="755"/>
      <c r="JG287" s="755"/>
      <c r="JH287" s="755"/>
      <c r="JI287" s="755"/>
      <c r="JJ287" s="755"/>
      <c r="JK287" s="755"/>
      <c r="JL287" s="755"/>
      <c r="JM287" s="755"/>
      <c r="JN287" s="755"/>
      <c r="JO287" s="755"/>
      <c r="JP287" s="755"/>
      <c r="JQ287" s="755"/>
      <c r="JR287" s="755"/>
      <c r="JS287" s="755"/>
      <c r="JT287" s="755"/>
      <c r="JU287" s="755"/>
      <c r="JV287" s="755"/>
      <c r="JW287" s="755"/>
      <c r="JX287" s="755"/>
      <c r="JY287" s="755"/>
      <c r="JZ287" s="755"/>
      <c r="KA287" s="755"/>
      <c r="KB287" s="755"/>
      <c r="KC287" s="755"/>
      <c r="KD287" s="755"/>
      <c r="KE287" s="755"/>
      <c r="KF287" s="755"/>
      <c r="KG287" s="755"/>
      <c r="KH287" s="755"/>
      <c r="KI287" s="755"/>
      <c r="KJ287" s="755"/>
      <c r="KK287" s="755"/>
      <c r="KL287" s="755"/>
      <c r="KM287" s="755"/>
      <c r="KN287" s="755"/>
      <c r="KO287" s="755"/>
      <c r="KP287" s="755"/>
      <c r="KQ287" s="755"/>
      <c r="KR287" s="755"/>
      <c r="KS287" s="755"/>
      <c r="KT287" s="755"/>
      <c r="KU287" s="755"/>
      <c r="KV287" s="755"/>
      <c r="KW287" s="755"/>
      <c r="KX287" s="755"/>
      <c r="KY287" s="755"/>
      <c r="KZ287" s="755"/>
      <c r="LA287" s="755"/>
      <c r="LB287" s="755"/>
      <c r="LC287" s="755"/>
      <c r="LD287" s="755"/>
      <c r="LE287" s="755"/>
      <c r="LF287" s="755"/>
      <c r="LG287" s="755"/>
      <c r="LH287" s="755"/>
      <c r="LI287" s="755"/>
      <c r="LJ287" s="755"/>
      <c r="LK287" s="755"/>
      <c r="LL287" s="755"/>
      <c r="LM287" s="755"/>
      <c r="LN287" s="755"/>
      <c r="LO287" s="755"/>
      <c r="LP287" s="755"/>
      <c r="LQ287" s="755"/>
      <c r="LR287" s="755"/>
      <c r="LS287" s="755"/>
      <c r="LT287" s="755"/>
      <c r="LU287" s="755"/>
      <c r="LV287" s="755"/>
      <c r="LW287" s="755"/>
      <c r="LX287" s="755"/>
      <c r="LY287" s="755"/>
      <c r="LZ287" s="755"/>
      <c r="MA287" s="755"/>
      <c r="MB287" s="755"/>
      <c r="MC287" s="755"/>
      <c r="MD287" s="755"/>
      <c r="ME287" s="755"/>
      <c r="MF287" s="755"/>
      <c r="MG287" s="755"/>
      <c r="MH287" s="755"/>
      <c r="MI287" s="755"/>
      <c r="MJ287" s="755"/>
      <c r="MK287" s="755"/>
      <c r="ML287" s="755"/>
      <c r="MM287" s="755"/>
      <c r="MN287" s="755"/>
      <c r="MO287" s="755"/>
      <c r="MP287" s="755"/>
      <c r="MQ287" s="755"/>
      <c r="MR287" s="755"/>
      <c r="MS287" s="755"/>
      <c r="MT287" s="755"/>
      <c r="MU287" s="755"/>
      <c r="MV287" s="755"/>
      <c r="MW287" s="755"/>
      <c r="MX287" s="755"/>
      <c r="MY287" s="755"/>
      <c r="MZ287" s="755"/>
      <c r="NA287" s="755"/>
      <c r="NB287" s="755"/>
      <c r="NC287" s="755"/>
      <c r="ND287" s="755"/>
      <c r="NE287" s="755"/>
      <c r="NF287" s="755"/>
      <c r="NG287" s="755"/>
      <c r="NH287" s="755"/>
      <c r="NI287" s="755"/>
      <c r="NJ287" s="755"/>
      <c r="NK287" s="755"/>
      <c r="NL287" s="755"/>
      <c r="NM287" s="755"/>
      <c r="NN287" s="755"/>
      <c r="NO287" s="755"/>
      <c r="NP287" s="755"/>
      <c r="NQ287" s="755"/>
      <c r="NR287" s="755"/>
      <c r="NS287" s="755"/>
      <c r="NT287" s="755"/>
      <c r="NU287" s="755"/>
      <c r="NV287" s="755"/>
      <c r="NW287" s="755"/>
      <c r="NX287" s="755"/>
      <c r="NY287" s="755"/>
      <c r="NZ287" s="755"/>
      <c r="OA287" s="755"/>
      <c r="OB287" s="755"/>
      <c r="OC287" s="755"/>
      <c r="OD287" s="755"/>
      <c r="OE287" s="755"/>
      <c r="OF287" s="755"/>
      <c r="OG287" s="755"/>
      <c r="OH287" s="755"/>
      <c r="OI287" s="755"/>
      <c r="OJ287" s="755"/>
      <c r="OK287" s="755"/>
      <c r="OL287" s="755"/>
      <c r="OM287" s="755"/>
      <c r="ON287" s="755"/>
      <c r="OO287" s="755"/>
      <c r="OP287" s="755"/>
      <c r="OQ287" s="755"/>
      <c r="OR287" s="755"/>
      <c r="OS287" s="755"/>
      <c r="OT287" s="755"/>
      <c r="OU287" s="755"/>
      <c r="OV287" s="755"/>
      <c r="OW287" s="755"/>
      <c r="OX287" s="755"/>
      <c r="OY287" s="755"/>
      <c r="OZ287" s="755"/>
      <c r="PA287" s="755"/>
      <c r="PB287" s="755"/>
      <c r="PC287" s="755"/>
      <c r="PD287" s="755"/>
      <c r="PE287" s="755"/>
      <c r="PF287" s="755"/>
      <c r="PG287" s="755"/>
      <c r="PH287" s="755"/>
      <c r="PI287" s="755"/>
      <c r="PJ287" s="755"/>
      <c r="PK287" s="755"/>
      <c r="PL287" s="755"/>
      <c r="PM287" s="755"/>
      <c r="PN287" s="755"/>
      <c r="PO287" s="755"/>
      <c r="PP287" s="755"/>
      <c r="PQ287" s="755"/>
      <c r="PR287" s="755"/>
      <c r="PS287" s="755"/>
      <c r="PT287" s="755"/>
      <c r="PU287" s="755"/>
      <c r="PV287" s="755"/>
      <c r="PW287" s="755"/>
      <c r="PX287" s="755"/>
      <c r="PY287" s="755"/>
      <c r="PZ287" s="755"/>
      <c r="QA287" s="755"/>
      <c r="QB287" s="755"/>
      <c r="QC287" s="755"/>
      <c r="QD287" s="755"/>
      <c r="QE287" s="755"/>
      <c r="QF287" s="755"/>
      <c r="QG287" s="755"/>
      <c r="QH287" s="755"/>
      <c r="QI287" s="755"/>
      <c r="QJ287" s="755"/>
      <c r="QK287" s="755"/>
      <c r="QL287" s="755"/>
      <c r="QM287" s="755"/>
      <c r="QN287" s="755"/>
      <c r="QO287" s="755"/>
      <c r="QP287" s="755"/>
      <c r="QQ287" s="755"/>
      <c r="QR287" s="755"/>
      <c r="QS287" s="755"/>
      <c r="QT287" s="755"/>
      <c r="QU287" s="755"/>
      <c r="QV287" s="755"/>
      <c r="QW287" s="755"/>
      <c r="QX287" s="755"/>
      <c r="QY287" s="755"/>
      <c r="QZ287" s="755"/>
      <c r="RA287" s="755"/>
      <c r="RB287" s="755"/>
      <c r="RC287" s="755"/>
      <c r="RD287" s="755"/>
      <c r="RE287" s="755"/>
      <c r="RF287" s="755"/>
      <c r="RG287" s="755"/>
      <c r="RH287" s="755"/>
      <c r="RI287" s="755"/>
      <c r="RJ287" s="755"/>
      <c r="RK287" s="755"/>
      <c r="RL287" s="755"/>
      <c r="RM287" s="755"/>
      <c r="RN287" s="755"/>
      <c r="RO287" s="755"/>
      <c r="RP287" s="755"/>
      <c r="RQ287" s="755"/>
      <c r="RR287" s="755"/>
      <c r="RS287" s="755"/>
      <c r="RT287" s="755"/>
      <c r="RU287" s="755"/>
      <c r="RV287" s="755"/>
      <c r="RW287" s="755"/>
      <c r="RX287" s="755"/>
      <c r="RY287" s="755"/>
      <c r="RZ287" s="755"/>
      <c r="SA287" s="755"/>
      <c r="SB287" s="755"/>
      <c r="SC287" s="755"/>
      <c r="SD287" s="755"/>
      <c r="SE287" s="755"/>
      <c r="SF287" s="755"/>
      <c r="SG287" s="755"/>
      <c r="SH287" s="755"/>
      <c r="SI287" s="755"/>
      <c r="SJ287" s="755"/>
      <c r="SK287" s="755"/>
      <c r="SL287" s="755"/>
      <c r="SM287" s="755"/>
      <c r="SN287" s="755"/>
      <c r="SO287" s="755"/>
      <c r="SP287" s="755"/>
      <c r="SQ287" s="755"/>
      <c r="SR287" s="755"/>
      <c r="SS287" s="755"/>
      <c r="ST287" s="755"/>
      <c r="SU287" s="755"/>
      <c r="SV287" s="755"/>
      <c r="SW287" s="755"/>
      <c r="SX287" s="755"/>
      <c r="SY287" s="755"/>
      <c r="SZ287" s="755"/>
      <c r="TA287" s="755"/>
      <c r="TB287" s="755"/>
      <c r="TC287" s="755"/>
      <c r="TD287" s="755"/>
      <c r="TE287" s="755"/>
      <c r="TF287" s="755"/>
      <c r="TG287" s="755"/>
      <c r="TH287" s="755"/>
      <c r="TI287" s="755"/>
      <c r="TJ287" s="755"/>
      <c r="TK287" s="755"/>
      <c r="TL287" s="755"/>
      <c r="TM287" s="755"/>
      <c r="TN287" s="755"/>
      <c r="TO287" s="755"/>
      <c r="TP287" s="755"/>
      <c r="TQ287" s="755"/>
      <c r="TR287" s="755"/>
      <c r="TS287" s="755"/>
      <c r="TT287" s="755"/>
      <c r="TU287" s="755"/>
      <c r="TV287" s="755"/>
      <c r="TW287" s="755"/>
      <c r="TX287" s="755"/>
      <c r="TY287" s="755"/>
      <c r="TZ287" s="755"/>
      <c r="UA287" s="755"/>
      <c r="UB287" s="755"/>
      <c r="UC287" s="755"/>
      <c r="UD287" s="755"/>
      <c r="UE287" s="755"/>
      <c r="UF287" s="755"/>
      <c r="UG287" s="755"/>
      <c r="UH287" s="755"/>
      <c r="UI287" s="755"/>
      <c r="UJ287" s="755"/>
      <c r="UK287" s="755"/>
      <c r="UL287" s="755"/>
      <c r="UM287" s="755"/>
      <c r="UN287" s="755"/>
      <c r="UO287" s="755"/>
      <c r="UP287" s="755"/>
      <c r="UQ287" s="755"/>
      <c r="UR287" s="755"/>
      <c r="US287" s="755"/>
      <c r="UT287" s="755"/>
      <c r="UU287" s="755"/>
      <c r="UV287" s="755"/>
      <c r="UW287" s="755"/>
      <c r="UX287" s="755"/>
      <c r="UY287" s="755"/>
      <c r="UZ287" s="755"/>
      <c r="VA287" s="755"/>
      <c r="VB287" s="755"/>
      <c r="VC287" s="755"/>
      <c r="VD287" s="755"/>
      <c r="VE287" s="755"/>
      <c r="VF287" s="755"/>
      <c r="VG287" s="755"/>
      <c r="VH287" s="755"/>
      <c r="VI287" s="755"/>
      <c r="VJ287" s="755"/>
      <c r="VK287" s="755"/>
      <c r="VL287" s="755"/>
      <c r="VM287" s="755"/>
      <c r="VN287" s="755"/>
      <c r="VO287" s="755"/>
      <c r="VP287" s="755"/>
      <c r="VQ287" s="755"/>
      <c r="VR287" s="755"/>
      <c r="VS287" s="755"/>
      <c r="VT287" s="755"/>
      <c r="VU287" s="755"/>
      <c r="VV287" s="755"/>
      <c r="VW287" s="755"/>
      <c r="VX287" s="755"/>
      <c r="VY287" s="755"/>
      <c r="VZ287" s="755"/>
      <c r="WA287" s="755"/>
      <c r="WB287" s="755"/>
      <c r="WC287" s="755"/>
      <c r="WD287" s="755"/>
      <c r="WE287" s="755"/>
      <c r="WF287" s="755"/>
      <c r="WG287" s="755"/>
      <c r="WH287" s="755"/>
      <c r="WI287" s="755"/>
      <c r="WJ287" s="755"/>
      <c r="WK287" s="755"/>
      <c r="WL287" s="755"/>
      <c r="WM287" s="755"/>
      <c r="WN287" s="755"/>
      <c r="WO287" s="755"/>
      <c r="WP287" s="755"/>
      <c r="WQ287" s="755"/>
      <c r="WR287" s="755"/>
      <c r="WS287" s="755"/>
      <c r="WT287" s="755"/>
      <c r="WU287" s="755"/>
      <c r="WV287" s="755"/>
      <c r="WW287" s="755"/>
      <c r="WX287" s="755"/>
      <c r="WY287" s="755"/>
      <c r="WZ287" s="755"/>
      <c r="XA287" s="755"/>
      <c r="XB287" s="755"/>
      <c r="XC287" s="755"/>
      <c r="XD287" s="755"/>
      <c r="XE287" s="755"/>
      <c r="XF287" s="755"/>
      <c r="XG287" s="755"/>
      <c r="XH287" s="755"/>
      <c r="XI287" s="755"/>
      <c r="XJ287" s="755"/>
      <c r="XK287" s="755"/>
      <c r="XL287" s="755"/>
      <c r="XM287" s="755"/>
      <c r="XN287" s="755"/>
      <c r="XO287" s="755"/>
      <c r="XP287" s="755"/>
      <c r="XQ287" s="755"/>
      <c r="XR287" s="755"/>
      <c r="XS287" s="755"/>
      <c r="XT287" s="755"/>
      <c r="XU287" s="755"/>
      <c r="XV287" s="755"/>
      <c r="XW287" s="755"/>
      <c r="XX287" s="755"/>
      <c r="XY287" s="755"/>
      <c r="XZ287" s="755"/>
      <c r="YA287" s="755"/>
      <c r="YB287" s="755"/>
      <c r="YC287" s="755"/>
      <c r="YD287" s="755"/>
      <c r="YE287" s="755"/>
      <c r="YF287" s="755"/>
      <c r="YG287" s="755"/>
      <c r="YH287" s="755"/>
      <c r="YI287" s="755"/>
      <c r="YJ287" s="755"/>
      <c r="YK287" s="755"/>
      <c r="YL287" s="755"/>
      <c r="YM287" s="755"/>
      <c r="YN287" s="755"/>
      <c r="YO287" s="755"/>
      <c r="YP287" s="755"/>
      <c r="YQ287" s="755"/>
      <c r="YR287" s="755"/>
      <c r="YS287" s="755"/>
      <c r="YT287" s="755"/>
      <c r="YU287" s="755"/>
      <c r="YV287" s="755"/>
      <c r="YW287" s="755"/>
      <c r="YX287" s="755"/>
      <c r="YY287" s="755"/>
      <c r="YZ287" s="755"/>
      <c r="ZA287" s="755"/>
      <c r="ZB287" s="755"/>
      <c r="ZC287" s="755"/>
      <c r="ZD287" s="755"/>
      <c r="ZE287" s="755"/>
      <c r="ZF287" s="755"/>
      <c r="ZG287" s="755"/>
      <c r="ZH287" s="755"/>
      <c r="ZI287" s="755"/>
      <c r="ZJ287" s="755"/>
      <c r="ZK287" s="755"/>
      <c r="ZL287" s="755"/>
      <c r="ZM287" s="755"/>
      <c r="ZN287" s="755"/>
      <c r="ZO287" s="755"/>
      <c r="ZP287" s="755"/>
      <c r="ZQ287" s="755"/>
      <c r="ZR287" s="755"/>
      <c r="ZS287" s="755"/>
      <c r="ZT287" s="755"/>
      <c r="ZU287" s="755"/>
      <c r="ZV287" s="755"/>
      <c r="ZW287" s="755"/>
      <c r="ZX287" s="755"/>
      <c r="ZY287" s="755"/>
      <c r="ZZ287" s="755"/>
      <c r="AAA287" s="755"/>
      <c r="AAB287" s="755"/>
      <c r="AAC287" s="755"/>
      <c r="AAD287" s="755"/>
      <c r="AAE287" s="755"/>
      <c r="AAF287" s="755"/>
      <c r="AAG287" s="755"/>
      <c r="AAH287" s="755"/>
      <c r="AAI287" s="755"/>
      <c r="AAJ287" s="755"/>
      <c r="AAK287" s="755"/>
      <c r="AAL287" s="755"/>
      <c r="AAM287" s="755"/>
      <c r="AAN287" s="755"/>
      <c r="AAO287" s="755"/>
      <c r="AAP287" s="755"/>
      <c r="AAQ287" s="755"/>
      <c r="AAR287" s="755"/>
      <c r="AAS287" s="755"/>
      <c r="AAT287" s="755"/>
      <c r="AAU287" s="755"/>
      <c r="AAV287" s="755"/>
      <c r="AAW287" s="755"/>
      <c r="AAX287" s="755"/>
      <c r="AAY287" s="755"/>
      <c r="AAZ287" s="755"/>
      <c r="ABA287" s="755"/>
      <c r="ABB287" s="755"/>
      <c r="ABC287" s="755"/>
      <c r="ABD287" s="755"/>
      <c r="ABE287" s="755"/>
      <c r="ABF287" s="755"/>
      <c r="ABG287" s="755"/>
      <c r="ABH287" s="755"/>
      <c r="ABI287" s="755"/>
      <c r="ABJ287" s="755"/>
      <c r="ABK287" s="755"/>
      <c r="ABL287" s="755"/>
      <c r="ABM287" s="755"/>
      <c r="ABN287" s="755"/>
      <c r="ABO287" s="755"/>
      <c r="ABP287" s="755"/>
      <c r="ABQ287" s="755"/>
      <c r="ABR287" s="755"/>
      <c r="ABS287" s="755"/>
      <c r="ABT287" s="755"/>
      <c r="ABU287" s="755"/>
      <c r="ABV287" s="755"/>
      <c r="ABW287" s="755"/>
      <c r="ABX287" s="755"/>
      <c r="ABY287" s="755"/>
      <c r="ABZ287" s="755"/>
      <c r="ACA287" s="755"/>
      <c r="ACB287" s="755"/>
      <c r="ACC287" s="755"/>
      <c r="ACD287" s="755"/>
      <c r="ACE287" s="755"/>
      <c r="ACF287" s="755"/>
      <c r="ACG287" s="755"/>
      <c r="ACH287" s="755"/>
      <c r="ACI287" s="755"/>
      <c r="ACJ287" s="755"/>
      <c r="ACK287" s="755"/>
      <c r="ACL287" s="755"/>
      <c r="ACM287" s="755"/>
      <c r="ACN287" s="755"/>
      <c r="ACO287" s="755"/>
      <c r="ACP287" s="755"/>
      <c r="ACQ287" s="755"/>
      <c r="ACR287" s="755"/>
      <c r="ACS287" s="755"/>
      <c r="ACT287" s="755"/>
      <c r="ACU287" s="755"/>
      <c r="ACV287" s="755"/>
      <c r="ACW287" s="755"/>
      <c r="ACX287" s="755"/>
      <c r="ACY287" s="755"/>
      <c r="ACZ287" s="755"/>
      <c r="ADA287" s="755"/>
      <c r="ADB287" s="755"/>
      <c r="ADC287" s="755"/>
      <c r="ADD287" s="755"/>
      <c r="ADE287" s="755"/>
      <c r="ADF287" s="755"/>
      <c r="ADG287" s="755"/>
      <c r="ADH287" s="755"/>
      <c r="ADI287" s="755"/>
      <c r="ADJ287" s="755"/>
      <c r="ADK287" s="755"/>
      <c r="ADL287" s="755"/>
      <c r="ADM287" s="755"/>
      <c r="ADN287" s="755"/>
      <c r="ADO287" s="755"/>
      <c r="ADP287" s="755"/>
      <c r="ADQ287" s="755"/>
      <c r="ADR287" s="755"/>
      <c r="ADS287" s="755"/>
      <c r="ADT287" s="755"/>
      <c r="ADU287" s="755"/>
      <c r="ADV287" s="755"/>
      <c r="ADW287" s="755"/>
      <c r="ADX287" s="755"/>
      <c r="ADY287" s="755"/>
      <c r="ADZ287" s="755"/>
      <c r="AEA287" s="755"/>
      <c r="AEB287" s="755"/>
      <c r="AEC287" s="755"/>
      <c r="AED287" s="755"/>
      <c r="AEE287" s="755"/>
      <c r="AEF287" s="755"/>
      <c r="AEG287" s="755"/>
      <c r="AEH287" s="755"/>
      <c r="AEI287" s="755"/>
      <c r="AEJ287" s="755"/>
      <c r="AEK287" s="755"/>
      <c r="AEL287" s="755"/>
      <c r="AEM287" s="755"/>
      <c r="AEN287" s="755"/>
      <c r="AEO287" s="755"/>
      <c r="AEP287" s="755"/>
      <c r="AEQ287" s="755"/>
      <c r="AER287" s="755"/>
      <c r="AES287" s="755"/>
      <c r="AET287" s="755"/>
      <c r="AEU287" s="755"/>
      <c r="AEV287" s="755"/>
      <c r="AEW287" s="755"/>
      <c r="AEX287" s="755"/>
      <c r="AEY287" s="755"/>
      <c r="AEZ287" s="755"/>
      <c r="AFA287" s="755"/>
      <c r="AFB287" s="755"/>
      <c r="AFC287" s="755"/>
      <c r="AFD287" s="755"/>
      <c r="AFE287" s="755"/>
      <c r="AFF287" s="755"/>
      <c r="AFG287" s="755"/>
      <c r="AFH287" s="755"/>
      <c r="AFI287" s="755"/>
      <c r="AFJ287" s="755"/>
      <c r="AFK287" s="755"/>
      <c r="AFL287" s="755"/>
      <c r="AFM287" s="755"/>
      <c r="AFN287" s="755"/>
      <c r="AFO287" s="755"/>
      <c r="AFP287" s="755"/>
      <c r="AFQ287" s="755"/>
      <c r="AFR287" s="755"/>
      <c r="AFS287" s="755"/>
      <c r="AFT287" s="755"/>
      <c r="AFU287" s="755"/>
      <c r="AFV287" s="755"/>
      <c r="AFW287" s="755"/>
      <c r="AFX287" s="755"/>
      <c r="AFY287" s="755"/>
      <c r="AFZ287" s="755"/>
      <c r="AGA287" s="755"/>
      <c r="AGB287" s="755"/>
      <c r="AGC287" s="755"/>
      <c r="AGD287" s="755"/>
      <c r="AGE287" s="755"/>
      <c r="AGF287" s="755"/>
      <c r="AGG287" s="755"/>
      <c r="AGH287" s="755"/>
      <c r="AGI287" s="755"/>
      <c r="AGJ287" s="755"/>
      <c r="AGK287" s="755"/>
      <c r="AGL287" s="755"/>
      <c r="AGM287" s="755"/>
      <c r="AGN287" s="755"/>
      <c r="AGO287" s="755"/>
      <c r="AGP287" s="755"/>
      <c r="AGQ287" s="755"/>
      <c r="AGR287" s="755"/>
      <c r="AGS287" s="755"/>
      <c r="AGT287" s="755"/>
      <c r="AGU287" s="755"/>
      <c r="AGV287" s="755"/>
      <c r="AGW287" s="755"/>
      <c r="AGX287" s="755"/>
      <c r="AGY287" s="755"/>
      <c r="AGZ287" s="755"/>
      <c r="AHA287" s="755"/>
      <c r="AHB287" s="755"/>
      <c r="AHC287" s="755"/>
      <c r="AHD287" s="755"/>
      <c r="AHE287" s="755"/>
      <c r="AHF287" s="755"/>
      <c r="AHG287" s="755"/>
      <c r="AHH287" s="755"/>
      <c r="AHI287" s="755"/>
      <c r="AHJ287" s="755"/>
      <c r="AHK287" s="755"/>
      <c r="AHL287" s="755"/>
      <c r="AHM287" s="755"/>
      <c r="AHN287" s="755"/>
      <c r="AHO287" s="755"/>
      <c r="AHP287" s="755"/>
      <c r="AHQ287" s="755"/>
      <c r="AHR287" s="755"/>
      <c r="AHS287" s="755"/>
      <c r="AHT287" s="755"/>
      <c r="AHU287" s="755"/>
      <c r="AHV287" s="755"/>
      <c r="AHW287" s="755"/>
      <c r="AHX287" s="755"/>
      <c r="AHY287" s="755"/>
      <c r="AHZ287" s="755"/>
      <c r="AIA287" s="755"/>
      <c r="AIB287" s="755"/>
      <c r="AIC287" s="755"/>
      <c r="AID287" s="755"/>
      <c r="AIE287" s="755"/>
      <c r="AIF287" s="755"/>
      <c r="AIG287" s="755"/>
      <c r="AIH287" s="755"/>
      <c r="AII287" s="755"/>
      <c r="AIJ287" s="755"/>
      <c r="AIK287" s="755"/>
      <c r="AIL287" s="755"/>
      <c r="AIM287" s="755"/>
      <c r="AIN287" s="755"/>
      <c r="AIO287" s="755"/>
      <c r="AIP287" s="755"/>
      <c r="AIQ287" s="755"/>
      <c r="AIR287" s="755"/>
      <c r="AIS287" s="755"/>
      <c r="AIT287" s="755"/>
      <c r="AIU287" s="755"/>
      <c r="AIV287" s="755"/>
      <c r="AIW287" s="755"/>
      <c r="AIX287" s="755"/>
      <c r="AIY287" s="755"/>
      <c r="AIZ287" s="755"/>
      <c r="AJA287" s="755"/>
      <c r="AJB287" s="755"/>
      <c r="AJC287" s="755"/>
      <c r="AJD287" s="755"/>
      <c r="AJE287" s="755"/>
      <c r="AJF287" s="755"/>
      <c r="AJG287" s="755"/>
      <c r="AJH287" s="755"/>
      <c r="AJI287" s="755"/>
      <c r="AJJ287" s="755"/>
      <c r="AJK287" s="755"/>
      <c r="AJL287" s="755"/>
      <c r="AJM287" s="755"/>
      <c r="AJN287" s="755"/>
      <c r="AJO287" s="755"/>
      <c r="AJP287" s="755"/>
      <c r="AJQ287" s="755"/>
      <c r="AJR287" s="755"/>
      <c r="AJS287" s="755"/>
      <c r="AJT287" s="755"/>
      <c r="AJU287" s="755"/>
      <c r="AJV287" s="755"/>
      <c r="AJW287" s="755"/>
      <c r="AJX287" s="755"/>
      <c r="AJY287" s="755"/>
      <c r="AJZ287" s="755"/>
      <c r="AKA287" s="755"/>
      <c r="AKB287" s="755"/>
      <c r="AKC287" s="755"/>
      <c r="AKD287" s="755"/>
      <c r="AKE287" s="755"/>
      <c r="AKF287" s="755"/>
      <c r="AKG287" s="755"/>
      <c r="AKH287" s="755"/>
      <c r="AKI287" s="755"/>
      <c r="AKJ287" s="755"/>
      <c r="AKK287" s="755"/>
      <c r="AKL287" s="755"/>
      <c r="AKM287" s="755"/>
      <c r="AKN287" s="755"/>
      <c r="AKO287" s="755"/>
      <c r="AKP287" s="755"/>
      <c r="AKQ287" s="755"/>
      <c r="AKR287" s="755"/>
      <c r="AKS287" s="755"/>
      <c r="AKT287" s="755"/>
      <c r="AKU287" s="755"/>
      <c r="AKV287" s="755"/>
      <c r="AKW287" s="755"/>
      <c r="AKX287" s="755"/>
      <c r="AKY287" s="755"/>
      <c r="AKZ287" s="755"/>
      <c r="ALA287" s="755"/>
      <c r="ALB287" s="755"/>
      <c r="ALC287" s="755"/>
      <c r="ALD287" s="755"/>
      <c r="ALE287" s="755"/>
      <c r="ALF287" s="755"/>
      <c r="ALG287" s="755"/>
      <c r="ALH287" s="755"/>
      <c r="ALI287" s="755"/>
      <c r="ALJ287" s="755"/>
      <c r="ALK287" s="755"/>
      <c r="ALL287" s="755"/>
      <c r="ALM287" s="755"/>
      <c r="ALN287" s="755"/>
      <c r="ALO287" s="755"/>
      <c r="ALP287" s="755"/>
      <c r="ALQ287" s="755"/>
      <c r="ALR287" s="755"/>
      <c r="ALS287" s="755"/>
      <c r="ALT287" s="755"/>
      <c r="ALU287" s="755"/>
      <c r="ALV287" s="755"/>
      <c r="ALW287" s="755"/>
      <c r="ALX287" s="755"/>
      <c r="ALY287" s="755"/>
      <c r="ALZ287" s="755"/>
      <c r="AMA287" s="755"/>
      <c r="AMB287" s="755"/>
      <c r="AMC287" s="755"/>
      <c r="AMD287" s="755"/>
      <c r="AME287" s="755"/>
      <c r="AMF287" s="755"/>
      <c r="AMG287" s="755"/>
      <c r="AMH287" s="755"/>
      <c r="AMI287" s="755"/>
      <c r="AMJ287" s="755"/>
      <c r="AMK287" s="755"/>
      <c r="AML287" s="755"/>
      <c r="AMM287" s="755"/>
      <c r="AMN287" s="755"/>
      <c r="AMO287" s="755"/>
      <c r="AMP287" s="755"/>
      <c r="AMQ287" s="755"/>
      <c r="AMR287" s="755"/>
      <c r="AMS287" s="755"/>
      <c r="AMT287" s="755"/>
      <c r="AMU287" s="755"/>
      <c r="AMV287" s="755"/>
      <c r="AMW287" s="755"/>
      <c r="AMX287" s="755"/>
      <c r="AMY287" s="755"/>
      <c r="AMZ287" s="755"/>
      <c r="ANA287" s="755"/>
      <c r="ANB287" s="755"/>
      <c r="ANC287" s="755"/>
      <c r="AND287" s="755"/>
      <c r="ANE287" s="755"/>
      <c r="ANF287" s="755"/>
      <c r="ANG287" s="755"/>
      <c r="ANH287" s="755"/>
      <c r="ANI287" s="755"/>
      <c r="ANJ287" s="755"/>
      <c r="ANK287" s="755"/>
      <c r="ANL287" s="755"/>
      <c r="ANM287" s="755"/>
      <c r="ANN287" s="755"/>
      <c r="ANO287" s="755"/>
      <c r="ANP287" s="755"/>
      <c r="ANQ287" s="755"/>
      <c r="ANR287" s="755"/>
      <c r="ANS287" s="755"/>
      <c r="ANT287" s="755"/>
      <c r="ANU287" s="755"/>
      <c r="ANV287" s="755"/>
      <c r="ANW287" s="755"/>
      <c r="ANX287" s="755"/>
      <c r="ANY287" s="755"/>
      <c r="ANZ287" s="755"/>
      <c r="AOA287" s="755"/>
      <c r="AOB287" s="755"/>
      <c r="AOC287" s="755"/>
      <c r="AOD287" s="755"/>
      <c r="AOE287" s="755"/>
      <c r="AOF287" s="755"/>
      <c r="AOG287" s="755"/>
      <c r="AOH287" s="755"/>
      <c r="AOI287" s="755"/>
      <c r="AOJ287" s="755"/>
      <c r="AOK287" s="755"/>
      <c r="AOL287" s="755"/>
      <c r="AOM287" s="755"/>
      <c r="AON287" s="755"/>
      <c r="AOO287" s="755"/>
      <c r="AOP287" s="755"/>
      <c r="AOQ287" s="755"/>
      <c r="AOR287" s="755"/>
      <c r="AOS287" s="755"/>
      <c r="AOT287" s="755"/>
      <c r="AOU287" s="755"/>
      <c r="AOV287" s="755"/>
      <c r="AOW287" s="755"/>
      <c r="AOX287" s="755"/>
      <c r="AOY287" s="755"/>
      <c r="AOZ287" s="755"/>
      <c r="APA287" s="755"/>
      <c r="APB287" s="755"/>
      <c r="APC287" s="755"/>
      <c r="APD287" s="755"/>
      <c r="APE287" s="755"/>
      <c r="APF287" s="755"/>
      <c r="APG287" s="755"/>
      <c r="APH287" s="755"/>
      <c r="API287" s="755"/>
      <c r="APJ287" s="755"/>
      <c r="APK287" s="755"/>
      <c r="APL287" s="755"/>
      <c r="APM287" s="755"/>
      <c r="APN287" s="755"/>
      <c r="APO287" s="755"/>
      <c r="APP287" s="755"/>
      <c r="APQ287" s="755"/>
      <c r="APR287" s="755"/>
      <c r="APS287" s="755"/>
      <c r="APT287" s="755"/>
      <c r="APU287" s="755"/>
      <c r="APV287" s="755"/>
      <c r="APW287" s="755"/>
      <c r="APX287" s="755"/>
      <c r="APY287" s="755"/>
      <c r="APZ287" s="755"/>
      <c r="AQA287" s="755"/>
      <c r="AQB287" s="755"/>
      <c r="AQC287" s="755"/>
      <c r="AQD287" s="755"/>
      <c r="AQE287" s="755"/>
      <c r="AQF287" s="755"/>
      <c r="AQG287" s="755"/>
      <c r="AQH287" s="755"/>
      <c r="AQI287" s="755"/>
      <c r="AQJ287" s="755"/>
      <c r="AQK287" s="755"/>
      <c r="AQL287" s="755"/>
      <c r="AQM287" s="755"/>
      <c r="AQN287" s="755"/>
      <c r="AQO287" s="755"/>
      <c r="AQP287" s="755"/>
      <c r="AQQ287" s="755"/>
      <c r="AQR287" s="755"/>
      <c r="AQS287" s="755"/>
      <c r="AQT287" s="755"/>
      <c r="AQU287" s="755"/>
      <c r="AQV287" s="755"/>
      <c r="AQW287" s="755"/>
      <c r="AQX287" s="755"/>
      <c r="AQY287" s="755"/>
      <c r="AQZ287" s="755"/>
      <c r="ARA287" s="755"/>
      <c r="ARB287" s="755"/>
      <c r="ARC287" s="755"/>
      <c r="ARD287" s="755"/>
      <c r="ARE287" s="755"/>
      <c r="ARF287" s="755"/>
      <c r="ARG287" s="755"/>
      <c r="ARH287" s="755"/>
      <c r="ARI287" s="755"/>
      <c r="ARJ287" s="755"/>
      <c r="ARK287" s="755"/>
      <c r="ARL287" s="755"/>
      <c r="ARM287" s="755"/>
      <c r="ARN287" s="755"/>
      <c r="ARO287" s="755"/>
      <c r="ARP287" s="755"/>
      <c r="ARQ287" s="755"/>
      <c r="ARR287" s="755"/>
      <c r="ARS287" s="755"/>
      <c r="ART287" s="755"/>
      <c r="ARU287" s="755"/>
      <c r="ARV287" s="755"/>
      <c r="ARW287" s="755"/>
      <c r="ARX287" s="755"/>
      <c r="ARY287" s="755"/>
      <c r="ARZ287" s="755"/>
      <c r="ASA287" s="755"/>
      <c r="ASB287" s="755"/>
      <c r="ASC287" s="755"/>
      <c r="ASD287" s="755"/>
      <c r="ASE287" s="755"/>
      <c r="ASF287" s="755"/>
      <c r="ASG287" s="755"/>
      <c r="ASH287" s="755"/>
      <c r="ASI287" s="755"/>
      <c r="ASJ287" s="755"/>
      <c r="ASK287" s="755"/>
      <c r="ASL287" s="755"/>
      <c r="ASM287" s="755"/>
      <c r="ASN287" s="755"/>
      <c r="ASO287" s="755"/>
      <c r="ASP287" s="755"/>
      <c r="ASQ287" s="755"/>
      <c r="ASR287" s="755"/>
      <c r="ASS287" s="755"/>
      <c r="AST287" s="755"/>
      <c r="ASU287" s="755"/>
      <c r="ASV287" s="755"/>
      <c r="ASW287" s="755"/>
      <c r="ASX287" s="755"/>
      <c r="ASY287" s="755"/>
      <c r="ASZ287" s="755"/>
      <c r="ATA287" s="755"/>
      <c r="ATB287" s="755"/>
      <c r="ATC287" s="755"/>
      <c r="ATD287" s="755"/>
      <c r="ATE287" s="755"/>
      <c r="ATF287" s="755"/>
      <c r="ATG287" s="755"/>
      <c r="ATH287" s="755"/>
      <c r="ATI287" s="755"/>
      <c r="ATJ287" s="755"/>
      <c r="ATK287" s="755"/>
      <c r="ATL287" s="755"/>
      <c r="ATM287" s="755"/>
      <c r="ATN287" s="755"/>
      <c r="ATO287" s="755"/>
      <c r="ATP287" s="755"/>
      <c r="ATQ287" s="755"/>
      <c r="ATR287" s="755"/>
      <c r="ATS287" s="755"/>
      <c r="ATT287" s="755"/>
      <c r="ATU287" s="755"/>
      <c r="ATV287" s="755"/>
      <c r="ATW287" s="755"/>
      <c r="ATX287" s="755"/>
      <c r="ATY287" s="755"/>
      <c r="ATZ287" s="755"/>
      <c r="AUA287" s="755"/>
      <c r="AUB287" s="755"/>
      <c r="AUC287" s="755"/>
      <c r="AUD287" s="755"/>
      <c r="AUE287" s="755"/>
      <c r="AUF287" s="755"/>
      <c r="AUG287" s="755"/>
      <c r="AUH287" s="755"/>
      <c r="AUI287" s="755"/>
      <c r="AUJ287" s="755"/>
      <c r="AUK287" s="755"/>
      <c r="AUL287" s="755"/>
      <c r="AUM287" s="755"/>
      <c r="AUN287" s="755"/>
      <c r="AUO287" s="755"/>
      <c r="AUP287" s="755"/>
      <c r="AUQ287" s="755"/>
      <c r="AUR287" s="755"/>
      <c r="AUS287" s="755"/>
      <c r="AUT287" s="755"/>
      <c r="AUU287" s="755"/>
      <c r="AUV287" s="755"/>
      <c r="AUW287" s="755"/>
      <c r="AUX287" s="755"/>
      <c r="AUY287" s="755"/>
      <c r="AUZ287" s="755"/>
      <c r="AVA287" s="755"/>
      <c r="AVB287" s="755"/>
      <c r="AVC287" s="755"/>
      <c r="AVD287" s="755"/>
      <c r="AVE287" s="755"/>
      <c r="AVF287" s="755"/>
      <c r="AVG287" s="755"/>
      <c r="AVH287" s="755"/>
      <c r="AVI287" s="755"/>
      <c r="AVJ287" s="755"/>
      <c r="AVK287" s="755"/>
      <c r="AVL287" s="755"/>
      <c r="AVM287" s="755"/>
      <c r="AVN287" s="755"/>
      <c r="AVO287" s="755"/>
      <c r="AVP287" s="755"/>
      <c r="AVQ287" s="755"/>
      <c r="AVR287" s="755"/>
      <c r="AVS287" s="755"/>
      <c r="AVT287" s="755"/>
      <c r="AVU287" s="755"/>
      <c r="AVV287" s="755"/>
      <c r="AVW287" s="755"/>
      <c r="AVX287" s="755"/>
      <c r="AVY287" s="755"/>
      <c r="AVZ287" s="755"/>
      <c r="AWA287" s="755"/>
      <c r="AWB287" s="755"/>
      <c r="AWC287" s="755"/>
      <c r="AWD287" s="755"/>
      <c r="AWE287" s="755"/>
      <c r="AWF287" s="755"/>
      <c r="AWG287" s="755"/>
      <c r="AWH287" s="755"/>
      <c r="AWI287" s="755"/>
      <c r="AWJ287" s="755"/>
      <c r="AWK287" s="755"/>
      <c r="AWL287" s="755"/>
      <c r="AWM287" s="755"/>
      <c r="AWN287" s="755"/>
      <c r="AWO287" s="755"/>
      <c r="AWP287" s="755"/>
      <c r="AWQ287" s="755"/>
      <c r="AWR287" s="755"/>
      <c r="AWS287" s="755"/>
      <c r="AWT287" s="755"/>
      <c r="AWU287" s="755"/>
      <c r="AWV287" s="755"/>
      <c r="AWW287" s="755"/>
      <c r="AWX287" s="755"/>
      <c r="AWY287" s="755"/>
      <c r="AWZ287" s="755"/>
      <c r="AXA287" s="755"/>
      <c r="AXB287" s="755"/>
      <c r="AXC287" s="755"/>
      <c r="AXD287" s="755"/>
      <c r="AXE287" s="755"/>
      <c r="AXF287" s="755"/>
      <c r="AXG287" s="755"/>
      <c r="AXH287" s="755"/>
      <c r="AXI287" s="755"/>
      <c r="AXJ287" s="755"/>
      <c r="AXK287" s="755"/>
      <c r="AXL287" s="755"/>
      <c r="AXM287" s="755"/>
      <c r="AXN287" s="755"/>
      <c r="AXO287" s="755"/>
      <c r="AXP287" s="755"/>
      <c r="AXQ287" s="755"/>
      <c r="AXR287" s="755"/>
      <c r="AXS287" s="755"/>
      <c r="AXT287" s="755"/>
      <c r="AXU287" s="755"/>
      <c r="AXV287" s="755"/>
      <c r="AXW287" s="755"/>
      <c r="AXX287" s="755"/>
      <c r="AXY287" s="755"/>
      <c r="AXZ287" s="755"/>
      <c r="AYA287" s="755"/>
      <c r="AYB287" s="755"/>
      <c r="AYC287" s="755"/>
      <c r="AYD287" s="755"/>
      <c r="AYE287" s="755"/>
      <c r="AYF287" s="755"/>
      <c r="AYG287" s="755"/>
      <c r="AYH287" s="755"/>
      <c r="AYI287" s="755"/>
      <c r="AYJ287" s="755"/>
      <c r="AYK287" s="755"/>
      <c r="AYL287" s="755"/>
      <c r="AYM287" s="755"/>
      <c r="AYN287" s="755"/>
      <c r="AYO287" s="755"/>
      <c r="AYP287" s="755"/>
      <c r="AYQ287" s="755"/>
      <c r="AYR287" s="755"/>
      <c r="AYS287" s="755"/>
      <c r="AYT287" s="755"/>
      <c r="AYU287" s="755"/>
      <c r="AYV287" s="755"/>
      <c r="AYW287" s="755"/>
      <c r="AYX287" s="755"/>
      <c r="AYY287" s="755"/>
      <c r="AYZ287" s="755"/>
      <c r="AZA287" s="755"/>
      <c r="AZB287" s="755"/>
      <c r="AZC287" s="755"/>
      <c r="AZD287" s="755"/>
      <c r="AZE287" s="755"/>
      <c r="AZF287" s="755"/>
      <c r="AZG287" s="755"/>
      <c r="AZH287" s="755"/>
      <c r="AZI287" s="755"/>
      <c r="AZJ287" s="755"/>
      <c r="AZK287" s="755"/>
      <c r="AZL287" s="755"/>
      <c r="AZM287" s="755"/>
      <c r="AZN287" s="755"/>
      <c r="AZO287" s="755"/>
      <c r="AZP287" s="755"/>
      <c r="AZQ287" s="755"/>
      <c r="AZR287" s="755"/>
      <c r="AZS287" s="755"/>
      <c r="AZT287" s="755"/>
      <c r="AZU287" s="755"/>
      <c r="AZV287" s="755"/>
      <c r="AZW287" s="755"/>
      <c r="AZX287" s="755"/>
      <c r="AZY287" s="755"/>
      <c r="AZZ287" s="755"/>
      <c r="BAA287" s="755"/>
      <c r="BAB287" s="755"/>
      <c r="BAC287" s="755"/>
      <c r="BAD287" s="755"/>
      <c r="BAE287" s="755"/>
      <c r="BAF287" s="755"/>
      <c r="BAG287" s="755"/>
      <c r="BAH287" s="755"/>
      <c r="BAI287" s="755"/>
      <c r="BAJ287" s="755"/>
      <c r="BAK287" s="755"/>
      <c r="BAL287" s="755"/>
      <c r="BAM287" s="755"/>
      <c r="BAN287" s="755"/>
      <c r="BAO287" s="755"/>
      <c r="BAP287" s="755"/>
      <c r="BAQ287" s="755"/>
      <c r="BAR287" s="755"/>
      <c r="BAS287" s="755"/>
      <c r="BAT287" s="755"/>
      <c r="BAU287" s="755"/>
      <c r="BAV287" s="755"/>
      <c r="BAW287" s="755"/>
      <c r="BAX287" s="755"/>
      <c r="BAY287" s="755"/>
      <c r="BAZ287" s="755"/>
      <c r="BBA287" s="755"/>
      <c r="BBB287" s="755"/>
      <c r="BBC287" s="755"/>
      <c r="BBD287" s="755"/>
      <c r="BBE287" s="755"/>
      <c r="BBF287" s="755"/>
      <c r="BBG287" s="755"/>
      <c r="BBH287" s="755"/>
      <c r="BBI287" s="755"/>
      <c r="BBJ287" s="755"/>
      <c r="BBK287" s="755"/>
      <c r="BBL287" s="755"/>
      <c r="BBM287" s="755"/>
      <c r="BBN287" s="755"/>
      <c r="BBO287" s="755"/>
      <c r="BBP287" s="755"/>
      <c r="BBQ287" s="755"/>
      <c r="BBR287" s="755"/>
      <c r="BBS287" s="755"/>
      <c r="BBT287" s="755"/>
      <c r="BBU287" s="755"/>
      <c r="BBV287" s="755"/>
      <c r="BBW287" s="755"/>
      <c r="BBX287" s="755"/>
      <c r="BBY287" s="755"/>
      <c r="BBZ287" s="755"/>
      <c r="BCA287" s="755"/>
      <c r="BCB287" s="755"/>
      <c r="BCC287" s="755"/>
      <c r="BCD287" s="755"/>
      <c r="BCE287" s="755"/>
      <c r="BCF287" s="755"/>
      <c r="BCG287" s="755"/>
      <c r="BCH287" s="755"/>
      <c r="BCI287" s="755"/>
      <c r="BCJ287" s="755"/>
      <c r="BCK287" s="755"/>
      <c r="BCL287" s="755"/>
      <c r="BCM287" s="755"/>
      <c r="BCN287" s="755"/>
      <c r="BCO287" s="755"/>
      <c r="BCP287" s="755"/>
      <c r="BCQ287" s="755"/>
      <c r="BCR287" s="755"/>
      <c r="BCS287" s="755"/>
      <c r="BCT287" s="755"/>
      <c r="BCU287" s="755"/>
      <c r="BCV287" s="755"/>
      <c r="BCW287" s="755"/>
      <c r="BCX287" s="755"/>
      <c r="BCY287" s="755"/>
      <c r="BCZ287" s="755"/>
      <c r="BDA287" s="755"/>
      <c r="BDB287" s="755"/>
      <c r="BDC287" s="755"/>
      <c r="BDD287" s="755"/>
      <c r="BDE287" s="755"/>
      <c r="BDF287" s="755"/>
      <c r="BDG287" s="755"/>
      <c r="BDH287" s="755"/>
      <c r="BDI287" s="755"/>
      <c r="BDJ287" s="755"/>
      <c r="BDK287" s="755"/>
      <c r="BDL287" s="755"/>
      <c r="BDM287" s="755"/>
      <c r="BDN287" s="755"/>
      <c r="BDO287" s="755"/>
      <c r="BDP287" s="755"/>
      <c r="BDQ287" s="755"/>
      <c r="BDR287" s="755"/>
      <c r="BDS287" s="755"/>
      <c r="BDT287" s="755"/>
      <c r="BDU287" s="755"/>
      <c r="BDV287" s="755"/>
      <c r="BDW287" s="755"/>
      <c r="BDX287" s="755"/>
      <c r="BDY287" s="755"/>
      <c r="BDZ287" s="755"/>
      <c r="BEA287" s="755"/>
      <c r="BEB287" s="755"/>
      <c r="BEC287" s="755"/>
      <c r="BED287" s="755"/>
      <c r="BEE287" s="755"/>
      <c r="BEF287" s="755"/>
      <c r="BEG287" s="755"/>
      <c r="BEH287" s="755"/>
      <c r="BEI287" s="755"/>
      <c r="BEJ287" s="755"/>
      <c r="BEK287" s="755"/>
      <c r="BEL287" s="755"/>
      <c r="BEM287" s="755"/>
      <c r="BEN287" s="755"/>
      <c r="BEO287" s="755"/>
      <c r="BEP287" s="755"/>
      <c r="BEQ287" s="755"/>
      <c r="BER287" s="755"/>
      <c r="BES287" s="755"/>
      <c r="BET287" s="755"/>
      <c r="BEU287" s="755"/>
      <c r="BEV287" s="755"/>
      <c r="BEW287" s="755"/>
      <c r="BEX287" s="755"/>
      <c r="BEY287" s="755"/>
      <c r="BEZ287" s="755"/>
      <c r="BFA287" s="755"/>
      <c r="BFB287" s="755"/>
      <c r="BFC287" s="755"/>
      <c r="BFD287" s="755"/>
      <c r="BFE287" s="755"/>
      <c r="BFF287" s="755"/>
      <c r="BFG287" s="755"/>
      <c r="BFH287" s="755"/>
      <c r="BFI287" s="755"/>
      <c r="BFJ287" s="755"/>
      <c r="BFK287" s="755"/>
      <c r="BFL287" s="755"/>
      <c r="BFM287" s="755"/>
      <c r="BFN287" s="755"/>
      <c r="BFO287" s="755"/>
      <c r="BFP287" s="755"/>
      <c r="BFQ287" s="755"/>
      <c r="BFR287" s="755"/>
      <c r="BFS287" s="755"/>
      <c r="BFT287" s="755"/>
      <c r="BFU287" s="755"/>
      <c r="BFV287" s="755"/>
      <c r="BFW287" s="755"/>
      <c r="BFX287" s="755"/>
      <c r="BFY287" s="755"/>
      <c r="BFZ287" s="755"/>
      <c r="BGA287" s="755"/>
      <c r="BGB287" s="755"/>
      <c r="BGC287" s="755"/>
      <c r="BGD287" s="755"/>
      <c r="BGE287" s="755"/>
      <c r="BGF287" s="755"/>
      <c r="BGG287" s="755"/>
      <c r="BGH287" s="755"/>
      <c r="BGI287" s="755"/>
      <c r="BGJ287" s="755"/>
      <c r="BGK287" s="755"/>
      <c r="BGL287" s="755"/>
      <c r="BGM287" s="755"/>
      <c r="BGN287" s="755"/>
      <c r="BGO287" s="755"/>
      <c r="BGP287" s="755"/>
      <c r="BGQ287" s="755"/>
      <c r="BGR287" s="755"/>
      <c r="BGS287" s="755"/>
      <c r="BGT287" s="755"/>
      <c r="BGU287" s="755"/>
      <c r="BGV287" s="755"/>
      <c r="BGW287" s="755"/>
      <c r="BGX287" s="755"/>
      <c r="BGY287" s="755"/>
      <c r="BGZ287" s="755"/>
      <c r="BHA287" s="755"/>
      <c r="BHB287" s="755"/>
      <c r="BHC287" s="755"/>
      <c r="BHD287" s="755"/>
      <c r="BHE287" s="755"/>
      <c r="BHF287" s="755"/>
      <c r="BHG287" s="755"/>
      <c r="BHH287" s="755"/>
      <c r="BHI287" s="755"/>
      <c r="BHJ287" s="755"/>
      <c r="BHK287" s="755"/>
      <c r="BHL287" s="755"/>
      <c r="BHM287" s="755"/>
      <c r="BHN287" s="755"/>
      <c r="BHO287" s="755"/>
      <c r="BHP287" s="755"/>
      <c r="BHQ287" s="755"/>
      <c r="BHR287" s="755"/>
      <c r="BHS287" s="755"/>
      <c r="BHT287" s="755"/>
      <c r="BHU287" s="755"/>
      <c r="BHV287" s="755"/>
      <c r="BHW287" s="755"/>
      <c r="BHX287" s="755"/>
      <c r="BHY287" s="755"/>
      <c r="BHZ287" s="755"/>
      <c r="BIA287" s="755"/>
      <c r="BIB287" s="755"/>
      <c r="BIC287" s="755"/>
      <c r="BID287" s="755"/>
      <c r="BIE287" s="755"/>
      <c r="BIF287" s="755"/>
      <c r="BIG287" s="755"/>
      <c r="BIH287" s="755"/>
      <c r="BII287" s="755"/>
      <c r="BIJ287" s="755"/>
      <c r="BIK287" s="755"/>
      <c r="BIL287" s="755"/>
      <c r="BIM287" s="755"/>
      <c r="BIN287" s="755"/>
      <c r="BIO287" s="755"/>
      <c r="BIP287" s="755"/>
      <c r="BIQ287" s="755"/>
      <c r="BIR287" s="755"/>
      <c r="BIS287" s="755"/>
      <c r="BIT287" s="755"/>
      <c r="BIU287" s="755"/>
      <c r="BIV287" s="755"/>
      <c r="BIW287" s="755"/>
      <c r="BIX287" s="755"/>
      <c r="BIY287" s="755"/>
      <c r="BIZ287" s="755"/>
      <c r="BJA287" s="755"/>
      <c r="BJB287" s="755"/>
      <c r="BJC287" s="755"/>
      <c r="BJD287" s="755"/>
      <c r="BJE287" s="755"/>
      <c r="BJF287" s="755"/>
      <c r="BJG287" s="755"/>
      <c r="BJH287" s="755"/>
      <c r="BJI287" s="755"/>
      <c r="BJJ287" s="755"/>
      <c r="BJK287" s="755"/>
      <c r="BJL287" s="755"/>
      <c r="BJM287" s="755"/>
      <c r="BJN287" s="755"/>
      <c r="BJO287" s="755"/>
      <c r="BJP287" s="755"/>
      <c r="BJQ287" s="755"/>
      <c r="BJR287" s="755"/>
      <c r="BJS287" s="755"/>
      <c r="BJT287" s="755"/>
      <c r="BJU287" s="755"/>
      <c r="BJV287" s="755"/>
      <c r="BJW287" s="755"/>
      <c r="BJX287" s="755"/>
      <c r="BJY287" s="755"/>
      <c r="BJZ287" s="755"/>
      <c r="BKA287" s="755"/>
      <c r="BKB287" s="755"/>
      <c r="BKC287" s="755"/>
      <c r="BKD287" s="755"/>
      <c r="BKE287" s="755"/>
      <c r="BKF287" s="755"/>
      <c r="BKG287" s="755"/>
      <c r="BKH287" s="755"/>
      <c r="BKI287" s="755"/>
      <c r="BKJ287" s="755"/>
      <c r="BKK287" s="755"/>
      <c r="BKL287" s="755"/>
      <c r="BKM287" s="755"/>
      <c r="BKN287" s="755"/>
      <c r="BKO287" s="755"/>
      <c r="BKP287" s="755"/>
      <c r="BKQ287" s="755"/>
      <c r="BKR287" s="755"/>
      <c r="BKS287" s="755"/>
      <c r="BKT287" s="755"/>
      <c r="BKU287" s="755"/>
      <c r="BKV287" s="755"/>
      <c r="BKW287" s="755"/>
      <c r="BKX287" s="755"/>
      <c r="BKY287" s="755"/>
      <c r="BKZ287" s="755"/>
      <c r="BLA287" s="755"/>
      <c r="BLB287" s="755"/>
      <c r="BLC287" s="755"/>
      <c r="BLD287" s="755"/>
      <c r="BLE287" s="755"/>
      <c r="BLF287" s="755"/>
      <c r="BLG287" s="755"/>
      <c r="BLH287" s="755"/>
      <c r="BLI287" s="755"/>
      <c r="BLJ287" s="755"/>
      <c r="BLK287" s="755"/>
      <c r="BLL287" s="755"/>
      <c r="BLM287" s="755"/>
      <c r="BLN287" s="755"/>
      <c r="BLO287" s="755"/>
      <c r="BLP287" s="755"/>
      <c r="BLQ287" s="755"/>
      <c r="BLR287" s="755"/>
      <c r="BLS287" s="755"/>
      <c r="BLT287" s="755"/>
      <c r="BLU287" s="755"/>
      <c r="BLV287" s="755"/>
      <c r="BLW287" s="755"/>
      <c r="BLX287" s="755"/>
      <c r="BLY287" s="755"/>
      <c r="BLZ287" s="755"/>
      <c r="BMA287" s="755"/>
      <c r="BMB287" s="755"/>
      <c r="BMC287" s="755"/>
      <c r="BMD287" s="755"/>
      <c r="BME287" s="755"/>
      <c r="BMF287" s="755"/>
      <c r="BMG287" s="755"/>
      <c r="BMH287" s="755"/>
      <c r="BMI287" s="755"/>
      <c r="BMJ287" s="755"/>
      <c r="BMK287" s="755"/>
      <c r="BML287" s="755"/>
      <c r="BMM287" s="755"/>
      <c r="BMN287" s="755"/>
      <c r="BMO287" s="755"/>
      <c r="BMP287" s="755"/>
      <c r="BMQ287" s="755"/>
      <c r="BMR287" s="755"/>
      <c r="BMS287" s="755"/>
      <c r="BMT287" s="755"/>
      <c r="BMU287" s="755"/>
      <c r="BMV287" s="755"/>
      <c r="BMW287" s="755"/>
      <c r="BMX287" s="755"/>
      <c r="BMY287" s="755"/>
      <c r="BMZ287" s="755"/>
      <c r="BNA287" s="755"/>
      <c r="BNB287" s="755"/>
      <c r="BNC287" s="755"/>
      <c r="BND287" s="755"/>
      <c r="BNE287" s="755"/>
      <c r="BNF287" s="755"/>
      <c r="BNG287" s="755"/>
      <c r="BNH287" s="755"/>
      <c r="BNI287" s="755"/>
      <c r="BNJ287" s="755"/>
      <c r="BNK287" s="755"/>
      <c r="BNL287" s="755"/>
      <c r="BNM287" s="755"/>
      <c r="BNN287" s="755"/>
      <c r="BNO287" s="755"/>
      <c r="BNP287" s="755"/>
      <c r="BNQ287" s="755"/>
      <c r="BNR287" s="755"/>
      <c r="BNS287" s="755"/>
      <c r="BNT287" s="755"/>
      <c r="BNU287" s="755"/>
      <c r="BNV287" s="755"/>
      <c r="BNW287" s="755"/>
      <c r="BNX287" s="755"/>
      <c r="BNY287" s="755"/>
      <c r="BNZ287" s="755"/>
      <c r="BOA287" s="755"/>
      <c r="BOB287" s="755"/>
      <c r="BOC287" s="755"/>
      <c r="BOD287" s="755"/>
      <c r="BOE287" s="755"/>
      <c r="BOF287" s="755"/>
      <c r="BOG287" s="755"/>
      <c r="BOH287" s="755"/>
      <c r="BOI287" s="755"/>
      <c r="BOJ287" s="755"/>
      <c r="BOK287" s="755"/>
      <c r="BOL287" s="755"/>
      <c r="BOM287" s="755"/>
      <c r="BON287" s="755"/>
      <c r="BOO287" s="755"/>
      <c r="BOP287" s="755"/>
      <c r="BOQ287" s="755"/>
      <c r="BOR287" s="755"/>
      <c r="BOS287" s="755"/>
      <c r="BOT287" s="755"/>
      <c r="BOU287" s="755"/>
      <c r="BOV287" s="755"/>
      <c r="BOW287" s="755"/>
      <c r="BOX287" s="755"/>
      <c r="BOY287" s="755"/>
      <c r="BOZ287" s="755"/>
      <c r="BPA287" s="755"/>
      <c r="BPB287" s="755"/>
      <c r="BPC287" s="755"/>
      <c r="BPD287" s="755"/>
      <c r="BPE287" s="755"/>
      <c r="BPF287" s="755"/>
      <c r="BPG287" s="755"/>
      <c r="BPH287" s="755"/>
      <c r="BPI287" s="755"/>
      <c r="BPJ287" s="755"/>
      <c r="BPK287" s="755"/>
      <c r="BPL287" s="755"/>
      <c r="BPM287" s="755"/>
      <c r="BPN287" s="755"/>
      <c r="BPO287" s="755"/>
      <c r="BPP287" s="755"/>
      <c r="BPQ287" s="755"/>
      <c r="BPR287" s="755"/>
      <c r="BPS287" s="755"/>
      <c r="BPT287" s="755"/>
      <c r="BPU287" s="755"/>
      <c r="BPV287" s="755"/>
      <c r="BPW287" s="755"/>
      <c r="BPX287" s="755"/>
      <c r="BPY287" s="755"/>
      <c r="BPZ287" s="755"/>
      <c r="BQA287" s="755"/>
      <c r="BQB287" s="755"/>
      <c r="BQC287" s="755"/>
      <c r="BQD287" s="755"/>
      <c r="BQE287" s="755"/>
      <c r="BQF287" s="755"/>
      <c r="BQG287" s="755"/>
      <c r="BQH287" s="755"/>
      <c r="BQI287" s="755"/>
      <c r="BQJ287" s="755"/>
      <c r="BQK287" s="755"/>
      <c r="BQL287" s="755"/>
      <c r="BQM287" s="755"/>
      <c r="BQN287" s="755"/>
      <c r="BQO287" s="755"/>
      <c r="BQP287" s="755"/>
      <c r="BQQ287" s="755"/>
      <c r="BQR287" s="755"/>
      <c r="BQS287" s="755"/>
      <c r="BQT287" s="755"/>
      <c r="BQU287" s="755"/>
      <c r="BQV287" s="755"/>
      <c r="BQW287" s="755"/>
      <c r="BQX287" s="755"/>
      <c r="BQY287" s="755"/>
      <c r="BQZ287" s="755"/>
      <c r="BRA287" s="755"/>
      <c r="BRB287" s="755"/>
      <c r="BRC287" s="755"/>
      <c r="BRD287" s="755"/>
      <c r="BRE287" s="755"/>
      <c r="BRF287" s="755"/>
      <c r="BRG287" s="755"/>
      <c r="BRH287" s="755"/>
      <c r="BRI287" s="755"/>
      <c r="BRJ287" s="755"/>
      <c r="BRK287" s="755"/>
      <c r="BRL287" s="755"/>
      <c r="BRM287" s="755"/>
      <c r="BRN287" s="755"/>
      <c r="BRO287" s="755"/>
      <c r="BRP287" s="755"/>
      <c r="BRQ287" s="755"/>
      <c r="BRR287" s="755"/>
      <c r="BRS287" s="755"/>
      <c r="BRT287" s="755"/>
      <c r="BRU287" s="755"/>
      <c r="BRV287" s="755"/>
      <c r="BRW287" s="755"/>
      <c r="BRX287" s="755"/>
      <c r="BRY287" s="755"/>
      <c r="BRZ287" s="755"/>
      <c r="BSA287" s="755"/>
      <c r="BSB287" s="755"/>
      <c r="BSC287" s="755"/>
      <c r="BSD287" s="755"/>
      <c r="BSE287" s="755"/>
      <c r="BSF287" s="755"/>
      <c r="BSG287" s="755"/>
      <c r="BSH287" s="755"/>
      <c r="BSI287" s="755"/>
      <c r="BSJ287" s="755"/>
      <c r="BSK287" s="755"/>
      <c r="BSL287" s="755"/>
      <c r="BSM287" s="755"/>
      <c r="BSN287" s="755"/>
      <c r="BSO287" s="755"/>
      <c r="BSP287" s="755"/>
      <c r="BSQ287" s="755"/>
      <c r="BSR287" s="755"/>
      <c r="BSS287" s="755"/>
      <c r="BST287" s="755"/>
      <c r="BSU287" s="755"/>
      <c r="BSV287" s="755"/>
      <c r="BSW287" s="755"/>
      <c r="BSX287" s="755"/>
      <c r="BSY287" s="755"/>
      <c r="BSZ287" s="755"/>
      <c r="BTA287" s="755"/>
      <c r="BTB287" s="755"/>
      <c r="BTC287" s="755"/>
      <c r="BTD287" s="755"/>
      <c r="BTE287" s="755"/>
      <c r="BTF287" s="755"/>
      <c r="BTG287" s="755"/>
      <c r="BTH287" s="755"/>
      <c r="BTI287" s="755"/>
      <c r="BTJ287" s="755"/>
      <c r="BTK287" s="755"/>
      <c r="BTL287" s="755"/>
      <c r="BTM287" s="755"/>
      <c r="BTN287" s="755"/>
      <c r="BTO287" s="755"/>
      <c r="BTP287" s="755"/>
      <c r="BTQ287" s="755"/>
      <c r="BTR287" s="755"/>
      <c r="BTS287" s="755"/>
      <c r="BTT287" s="755"/>
      <c r="BTU287" s="755"/>
      <c r="BTV287" s="755"/>
      <c r="BTW287" s="755"/>
      <c r="BTX287" s="755"/>
      <c r="BTY287" s="755"/>
      <c r="BTZ287" s="755"/>
      <c r="BUA287" s="755"/>
      <c r="BUB287" s="755"/>
      <c r="BUC287" s="755"/>
      <c r="BUD287" s="755"/>
      <c r="BUE287" s="755"/>
      <c r="BUF287" s="755"/>
      <c r="BUG287" s="755"/>
      <c r="BUH287" s="755"/>
      <c r="BUI287" s="755"/>
      <c r="BUJ287" s="755"/>
      <c r="BUK287" s="755"/>
      <c r="BUL287" s="755"/>
      <c r="BUM287" s="755"/>
      <c r="BUN287" s="755"/>
      <c r="BUO287" s="755"/>
      <c r="BUP287" s="755"/>
      <c r="BUQ287" s="755"/>
      <c r="BUR287" s="755"/>
      <c r="BUS287" s="755"/>
      <c r="BUT287" s="755"/>
      <c r="BUU287" s="755"/>
      <c r="BUV287" s="755"/>
      <c r="BUW287" s="755"/>
      <c r="BUX287" s="755"/>
      <c r="BUY287" s="755"/>
      <c r="BUZ287" s="755"/>
      <c r="BVA287" s="755"/>
      <c r="BVB287" s="755"/>
      <c r="BVC287" s="755"/>
      <c r="BVD287" s="755"/>
      <c r="BVE287" s="755"/>
      <c r="BVF287" s="755"/>
      <c r="BVG287" s="755"/>
      <c r="BVH287" s="755"/>
      <c r="BVI287" s="755"/>
      <c r="BVJ287" s="755"/>
      <c r="BVK287" s="755"/>
      <c r="BVL287" s="755"/>
      <c r="BVM287" s="755"/>
      <c r="BVN287" s="755"/>
      <c r="BVO287" s="755"/>
      <c r="BVP287" s="755"/>
      <c r="BVQ287" s="755"/>
      <c r="BVR287" s="755"/>
      <c r="BVS287" s="755"/>
      <c r="BVT287" s="755"/>
      <c r="BVU287" s="755"/>
      <c r="BVV287" s="755"/>
      <c r="BVW287" s="755"/>
      <c r="BVX287" s="755"/>
      <c r="BVY287" s="755"/>
      <c r="BVZ287" s="755"/>
      <c r="BWA287" s="755"/>
      <c r="BWB287" s="755"/>
      <c r="BWC287" s="755"/>
      <c r="BWD287" s="755"/>
      <c r="BWE287" s="755"/>
      <c r="BWF287" s="755"/>
      <c r="BWG287" s="755"/>
      <c r="BWH287" s="755"/>
      <c r="BWI287" s="755"/>
      <c r="BWJ287" s="755"/>
      <c r="BWK287" s="755"/>
      <c r="BWL287" s="755"/>
      <c r="BWM287" s="755"/>
      <c r="BWN287" s="755"/>
      <c r="BWO287" s="755"/>
      <c r="BWP287" s="755"/>
      <c r="BWQ287" s="755"/>
      <c r="BWR287" s="755"/>
      <c r="BWS287" s="755"/>
      <c r="BWT287" s="755"/>
      <c r="BWU287" s="755"/>
      <c r="BWV287" s="755"/>
      <c r="BWW287" s="755"/>
      <c r="BWX287" s="755"/>
      <c r="BWY287" s="755"/>
      <c r="BWZ287" s="755"/>
      <c r="BXA287" s="755"/>
      <c r="BXB287" s="755"/>
      <c r="BXC287" s="755"/>
      <c r="BXD287" s="755"/>
      <c r="BXE287" s="755"/>
      <c r="BXF287" s="755"/>
      <c r="BXG287" s="755"/>
      <c r="BXH287" s="755"/>
      <c r="BXI287" s="755"/>
      <c r="BXJ287" s="755"/>
      <c r="BXK287" s="755"/>
      <c r="BXL287" s="755"/>
      <c r="BXM287" s="755"/>
      <c r="BXN287" s="755"/>
      <c r="BXO287" s="755"/>
      <c r="BXP287" s="755"/>
      <c r="BXQ287" s="755"/>
      <c r="BXR287" s="755"/>
      <c r="BXS287" s="755"/>
      <c r="BXT287" s="755"/>
      <c r="BXU287" s="755"/>
      <c r="BXV287" s="755"/>
      <c r="BXW287" s="755"/>
      <c r="BXX287" s="755"/>
      <c r="BXY287" s="755"/>
      <c r="BXZ287" s="755"/>
      <c r="BYA287" s="755"/>
      <c r="BYB287" s="755"/>
      <c r="BYC287" s="755"/>
      <c r="BYD287" s="755"/>
      <c r="BYE287" s="755"/>
      <c r="BYF287" s="755"/>
      <c r="BYG287" s="755"/>
      <c r="BYH287" s="755"/>
      <c r="BYI287" s="755"/>
      <c r="BYJ287" s="755"/>
      <c r="BYK287" s="755"/>
      <c r="BYL287" s="755"/>
      <c r="BYM287" s="755"/>
      <c r="BYN287" s="755"/>
      <c r="BYO287" s="755"/>
      <c r="BYP287" s="755"/>
      <c r="BYQ287" s="755"/>
      <c r="BYR287" s="755"/>
      <c r="BYS287" s="755"/>
      <c r="BYT287" s="755"/>
      <c r="BYU287" s="755"/>
      <c r="BYV287" s="755"/>
      <c r="BYW287" s="755"/>
      <c r="BYX287" s="755"/>
      <c r="BYY287" s="755"/>
      <c r="BYZ287" s="755"/>
      <c r="BZA287" s="755"/>
      <c r="BZB287" s="755"/>
      <c r="BZC287" s="755"/>
      <c r="BZD287" s="755"/>
      <c r="BZE287" s="755"/>
      <c r="BZF287" s="755"/>
      <c r="BZG287" s="755"/>
      <c r="BZH287" s="755"/>
      <c r="BZI287" s="755"/>
      <c r="BZJ287" s="755"/>
      <c r="BZK287" s="755"/>
      <c r="BZL287" s="755"/>
      <c r="BZM287" s="755"/>
      <c r="BZN287" s="755"/>
      <c r="BZO287" s="755"/>
      <c r="BZP287" s="755"/>
      <c r="BZQ287" s="755"/>
      <c r="BZR287" s="755"/>
      <c r="BZS287" s="755"/>
      <c r="BZT287" s="755"/>
      <c r="BZU287" s="755"/>
      <c r="BZV287" s="755"/>
      <c r="BZW287" s="755"/>
      <c r="BZX287" s="755"/>
      <c r="BZY287" s="755"/>
      <c r="BZZ287" s="755"/>
      <c r="CAA287" s="755"/>
      <c r="CAB287" s="755"/>
      <c r="CAC287" s="755"/>
      <c r="CAD287" s="755"/>
      <c r="CAE287" s="755"/>
      <c r="CAF287" s="755"/>
      <c r="CAG287" s="755"/>
      <c r="CAH287" s="755"/>
      <c r="CAI287" s="755"/>
      <c r="CAJ287" s="755"/>
      <c r="CAK287" s="755"/>
      <c r="CAL287" s="755"/>
      <c r="CAM287" s="755"/>
      <c r="CAN287" s="755"/>
      <c r="CAO287" s="755"/>
      <c r="CAP287" s="755"/>
      <c r="CAQ287" s="755"/>
      <c r="CAR287" s="755"/>
      <c r="CAS287" s="755"/>
      <c r="CAT287" s="755"/>
      <c r="CAU287" s="755"/>
      <c r="CAV287" s="755"/>
      <c r="CAW287" s="755"/>
      <c r="CAX287" s="755"/>
      <c r="CAY287" s="755"/>
      <c r="CAZ287" s="755"/>
      <c r="CBA287" s="755"/>
      <c r="CBB287" s="755"/>
      <c r="CBC287" s="755"/>
      <c r="CBD287" s="755"/>
      <c r="CBE287" s="755"/>
      <c r="CBF287" s="755"/>
      <c r="CBG287" s="755"/>
      <c r="CBH287" s="755"/>
      <c r="CBI287" s="755"/>
      <c r="CBJ287" s="755"/>
      <c r="CBK287" s="755"/>
      <c r="CBL287" s="755"/>
      <c r="CBM287" s="755"/>
      <c r="CBN287" s="755"/>
      <c r="CBO287" s="755"/>
      <c r="CBP287" s="755"/>
      <c r="CBQ287" s="755"/>
      <c r="CBR287" s="755"/>
      <c r="CBS287" s="755"/>
      <c r="CBT287" s="755"/>
      <c r="CBU287" s="755"/>
      <c r="CBV287" s="755"/>
      <c r="CBW287" s="755"/>
      <c r="CBX287" s="755"/>
      <c r="CBY287" s="755"/>
      <c r="CBZ287" s="755"/>
      <c r="CCA287" s="755"/>
      <c r="CCB287" s="755"/>
      <c r="CCC287" s="755"/>
      <c r="CCD287" s="755"/>
      <c r="CCE287" s="755"/>
      <c r="CCF287" s="755"/>
      <c r="CCG287" s="755"/>
      <c r="CCH287" s="755"/>
      <c r="CCI287" s="755"/>
      <c r="CCJ287" s="755"/>
      <c r="CCK287" s="755"/>
      <c r="CCL287" s="755"/>
      <c r="CCM287" s="755"/>
      <c r="CCN287" s="755"/>
      <c r="CCO287" s="755"/>
      <c r="CCP287" s="755"/>
      <c r="CCQ287" s="755"/>
      <c r="CCR287" s="755"/>
      <c r="CCS287" s="755"/>
      <c r="CCT287" s="755"/>
      <c r="CCU287" s="755"/>
      <c r="CCV287" s="755"/>
      <c r="CCW287" s="755"/>
      <c r="CCX287" s="755"/>
      <c r="CCY287" s="755"/>
      <c r="CCZ287" s="755"/>
      <c r="CDA287" s="755"/>
      <c r="CDB287" s="755"/>
      <c r="CDC287" s="755"/>
      <c r="CDD287" s="755"/>
      <c r="CDE287" s="755"/>
      <c r="CDF287" s="755"/>
      <c r="CDG287" s="755"/>
      <c r="CDH287" s="755"/>
      <c r="CDI287" s="755"/>
      <c r="CDJ287" s="755"/>
      <c r="CDK287" s="755"/>
      <c r="CDL287" s="755"/>
      <c r="CDM287" s="755"/>
      <c r="CDN287" s="755"/>
      <c r="CDO287" s="755"/>
      <c r="CDP287" s="755"/>
      <c r="CDQ287" s="755"/>
      <c r="CDR287" s="755"/>
      <c r="CDS287" s="755"/>
      <c r="CDT287" s="755"/>
      <c r="CDU287" s="755"/>
      <c r="CDV287" s="755"/>
      <c r="CDW287" s="755"/>
      <c r="CDX287" s="755"/>
      <c r="CDY287" s="755"/>
      <c r="CDZ287" s="755"/>
      <c r="CEA287" s="755"/>
      <c r="CEB287" s="755"/>
      <c r="CEC287" s="755"/>
      <c r="CED287" s="755"/>
      <c r="CEE287" s="755"/>
      <c r="CEF287" s="755"/>
      <c r="CEG287" s="755"/>
      <c r="CEH287" s="755"/>
      <c r="CEI287" s="755"/>
      <c r="CEJ287" s="755"/>
      <c r="CEK287" s="755"/>
      <c r="CEL287" s="755"/>
      <c r="CEM287" s="755"/>
      <c r="CEN287" s="755"/>
      <c r="CEO287" s="755"/>
      <c r="CEP287" s="755"/>
      <c r="CEQ287" s="755"/>
      <c r="CER287" s="755"/>
      <c r="CES287" s="755"/>
      <c r="CET287" s="755"/>
      <c r="CEU287" s="755"/>
      <c r="CEV287" s="755"/>
      <c r="CEW287" s="755"/>
      <c r="CEX287" s="755"/>
      <c r="CEY287" s="755"/>
      <c r="CEZ287" s="755"/>
      <c r="CFA287" s="755"/>
      <c r="CFB287" s="755"/>
      <c r="CFC287" s="755"/>
      <c r="CFD287" s="755"/>
      <c r="CFE287" s="755"/>
      <c r="CFF287" s="755"/>
      <c r="CFG287" s="755"/>
      <c r="CFH287" s="755"/>
      <c r="CFI287" s="755"/>
      <c r="CFJ287" s="755"/>
      <c r="CFK287" s="755"/>
      <c r="CFL287" s="755"/>
      <c r="CFM287" s="755"/>
      <c r="CFN287" s="755"/>
      <c r="CFO287" s="755"/>
      <c r="CFP287" s="755"/>
      <c r="CFQ287" s="755"/>
      <c r="CFR287" s="755"/>
      <c r="CFS287" s="755"/>
      <c r="CFT287" s="755"/>
      <c r="CFU287" s="755"/>
      <c r="CFV287" s="755"/>
      <c r="CFW287" s="755"/>
      <c r="CFX287" s="755"/>
      <c r="CFY287" s="755"/>
      <c r="CFZ287" s="755"/>
      <c r="CGA287" s="755"/>
      <c r="CGB287" s="755"/>
      <c r="CGC287" s="755"/>
      <c r="CGD287" s="755"/>
      <c r="CGE287" s="755"/>
      <c r="CGF287" s="755"/>
      <c r="CGG287" s="755"/>
      <c r="CGH287" s="755"/>
      <c r="CGI287" s="755"/>
      <c r="CGJ287" s="755"/>
      <c r="CGK287" s="755"/>
      <c r="CGL287" s="755"/>
      <c r="CGM287" s="755"/>
      <c r="CGN287" s="755"/>
      <c r="CGO287" s="755"/>
      <c r="CGP287" s="755"/>
      <c r="CGQ287" s="755"/>
      <c r="CGR287" s="755"/>
      <c r="CGS287" s="755"/>
      <c r="CGT287" s="755"/>
      <c r="CGU287" s="755"/>
      <c r="CGV287" s="755"/>
      <c r="CGW287" s="755"/>
      <c r="CGX287" s="755"/>
      <c r="CGY287" s="755"/>
      <c r="CGZ287" s="755"/>
      <c r="CHA287" s="755"/>
      <c r="CHB287" s="755"/>
      <c r="CHC287" s="755"/>
      <c r="CHD287" s="755"/>
      <c r="CHE287" s="755"/>
      <c r="CHF287" s="755"/>
      <c r="CHG287" s="755"/>
      <c r="CHH287" s="755"/>
      <c r="CHI287" s="755"/>
      <c r="CHJ287" s="755"/>
      <c r="CHK287" s="755"/>
      <c r="CHL287" s="755"/>
      <c r="CHM287" s="755"/>
      <c r="CHN287" s="755"/>
      <c r="CHO287" s="755"/>
      <c r="CHP287" s="755"/>
      <c r="CHQ287" s="755"/>
      <c r="CHR287" s="755"/>
      <c r="CHS287" s="755"/>
      <c r="CHT287" s="755"/>
      <c r="CHU287" s="755"/>
      <c r="CHV287" s="755"/>
      <c r="CHW287" s="755"/>
      <c r="CHX287" s="755"/>
      <c r="CHY287" s="755"/>
      <c r="CHZ287" s="755"/>
      <c r="CIA287" s="755"/>
      <c r="CIB287" s="755"/>
      <c r="CIC287" s="755"/>
      <c r="CID287" s="755"/>
      <c r="CIE287" s="755"/>
      <c r="CIF287" s="755"/>
      <c r="CIG287" s="755"/>
      <c r="CIH287" s="755"/>
      <c r="CII287" s="755"/>
      <c r="CIJ287" s="755"/>
      <c r="CIK287" s="755"/>
      <c r="CIL287" s="755"/>
      <c r="CIM287" s="755"/>
      <c r="CIN287" s="755"/>
      <c r="CIO287" s="755"/>
      <c r="CIP287" s="755"/>
      <c r="CIQ287" s="755"/>
      <c r="CIR287" s="755"/>
      <c r="CIS287" s="755"/>
      <c r="CIT287" s="755"/>
      <c r="CIU287" s="755"/>
      <c r="CIV287" s="755"/>
      <c r="CIW287" s="755"/>
      <c r="CIX287" s="755"/>
      <c r="CIY287" s="755"/>
      <c r="CIZ287" s="755"/>
      <c r="CJA287" s="755"/>
      <c r="CJB287" s="755"/>
      <c r="CJC287" s="755"/>
      <c r="CJD287" s="755"/>
      <c r="CJE287" s="755"/>
      <c r="CJF287" s="755"/>
      <c r="CJG287" s="755"/>
      <c r="CJH287" s="755"/>
      <c r="CJI287" s="755"/>
      <c r="CJJ287" s="755"/>
      <c r="CJK287" s="755"/>
      <c r="CJL287" s="755"/>
      <c r="CJM287" s="755"/>
      <c r="CJN287" s="755"/>
      <c r="CJO287" s="755"/>
      <c r="CJP287" s="755"/>
      <c r="CJQ287" s="755"/>
      <c r="CJR287" s="755"/>
      <c r="CJS287" s="755"/>
      <c r="CJT287" s="755"/>
      <c r="CJU287" s="755"/>
      <c r="CJV287" s="755"/>
      <c r="CJW287" s="755"/>
      <c r="CJX287" s="755"/>
      <c r="CJY287" s="755"/>
      <c r="CJZ287" s="755"/>
      <c r="CKA287" s="755"/>
      <c r="CKB287" s="755"/>
      <c r="CKC287" s="755"/>
      <c r="CKD287" s="755"/>
      <c r="CKE287" s="755"/>
      <c r="CKF287" s="755"/>
      <c r="CKG287" s="755"/>
      <c r="CKH287" s="755"/>
      <c r="CKI287" s="755"/>
      <c r="CKJ287" s="755"/>
      <c r="CKK287" s="755"/>
      <c r="CKL287" s="755"/>
      <c r="CKM287" s="755"/>
      <c r="CKN287" s="755"/>
      <c r="CKO287" s="755"/>
      <c r="CKP287" s="755"/>
      <c r="CKQ287" s="755"/>
      <c r="CKR287" s="755"/>
      <c r="CKS287" s="755"/>
      <c r="CKT287" s="755"/>
      <c r="CKU287" s="755"/>
      <c r="CKV287" s="755"/>
      <c r="CKW287" s="755"/>
      <c r="CKX287" s="755"/>
      <c r="CKY287" s="755"/>
      <c r="CKZ287" s="755"/>
      <c r="CLA287" s="755"/>
      <c r="CLB287" s="755"/>
      <c r="CLC287" s="755"/>
      <c r="CLD287" s="755"/>
      <c r="CLE287" s="755"/>
      <c r="CLF287" s="755"/>
      <c r="CLG287" s="755"/>
      <c r="CLH287" s="755"/>
      <c r="CLI287" s="755"/>
      <c r="CLJ287" s="755"/>
      <c r="CLK287" s="755"/>
      <c r="CLL287" s="755"/>
      <c r="CLM287" s="755"/>
      <c r="CLN287" s="755"/>
      <c r="CLO287" s="755"/>
      <c r="CLP287" s="755"/>
      <c r="CLQ287" s="755"/>
      <c r="CLR287" s="755"/>
      <c r="CLS287" s="755"/>
      <c r="CLT287" s="755"/>
      <c r="CLU287" s="755"/>
      <c r="CLV287" s="755"/>
      <c r="CLW287" s="755"/>
      <c r="CLX287" s="755"/>
      <c r="CLY287" s="755"/>
      <c r="CLZ287" s="755"/>
      <c r="CMA287" s="755"/>
      <c r="CMB287" s="755"/>
      <c r="CMC287" s="755"/>
      <c r="CMD287" s="755"/>
      <c r="CME287" s="755"/>
      <c r="CMF287" s="755"/>
      <c r="CMG287" s="755"/>
      <c r="CMH287" s="755"/>
      <c r="CMI287" s="755"/>
      <c r="CMJ287" s="755"/>
      <c r="CMK287" s="755"/>
      <c r="CML287" s="755"/>
      <c r="CMM287" s="755"/>
      <c r="CMN287" s="755"/>
      <c r="CMO287" s="755"/>
      <c r="CMP287" s="755"/>
      <c r="CMQ287" s="755"/>
      <c r="CMR287" s="755"/>
      <c r="CMS287" s="755"/>
      <c r="CMT287" s="755"/>
      <c r="CMU287" s="755"/>
      <c r="CMV287" s="755"/>
      <c r="CMW287" s="755"/>
      <c r="CMX287" s="755"/>
      <c r="CMY287" s="755"/>
      <c r="CMZ287" s="755"/>
      <c r="CNA287" s="755"/>
      <c r="CNB287" s="755"/>
      <c r="CNC287" s="755"/>
      <c r="CND287" s="755"/>
      <c r="CNE287" s="755"/>
      <c r="CNF287" s="755"/>
      <c r="CNG287" s="755"/>
      <c r="CNH287" s="755"/>
      <c r="CNI287" s="755"/>
      <c r="CNJ287" s="755"/>
      <c r="CNK287" s="755"/>
      <c r="CNL287" s="755"/>
      <c r="CNM287" s="755"/>
      <c r="CNN287" s="755"/>
      <c r="CNO287" s="755"/>
      <c r="CNP287" s="755"/>
      <c r="CNQ287" s="755"/>
      <c r="CNR287" s="755"/>
      <c r="CNS287" s="755"/>
      <c r="CNT287" s="755"/>
      <c r="CNU287" s="755"/>
      <c r="CNV287" s="755"/>
      <c r="CNW287" s="755"/>
      <c r="CNX287" s="755"/>
      <c r="CNY287" s="755"/>
      <c r="CNZ287" s="755"/>
      <c r="COA287" s="755"/>
      <c r="COB287" s="755"/>
      <c r="COC287" s="755"/>
      <c r="COD287" s="755"/>
      <c r="COE287" s="755"/>
      <c r="COF287" s="755"/>
      <c r="COG287" s="755"/>
      <c r="COH287" s="755"/>
      <c r="COI287" s="755"/>
      <c r="COJ287" s="755"/>
      <c r="COK287" s="755"/>
      <c r="COL287" s="755"/>
      <c r="COM287" s="755"/>
      <c r="CON287" s="755"/>
      <c r="COO287" s="755"/>
      <c r="COP287" s="755"/>
      <c r="COQ287" s="755"/>
      <c r="COR287" s="755"/>
      <c r="COS287" s="755"/>
      <c r="COT287" s="755"/>
      <c r="COU287" s="755"/>
      <c r="COV287" s="755"/>
      <c r="COW287" s="755"/>
      <c r="COX287" s="755"/>
      <c r="COY287" s="755"/>
      <c r="COZ287" s="755"/>
      <c r="CPA287" s="755"/>
      <c r="CPB287" s="755"/>
      <c r="CPC287" s="755"/>
      <c r="CPD287" s="755"/>
      <c r="CPE287" s="755"/>
      <c r="CPF287" s="755"/>
      <c r="CPG287" s="755"/>
      <c r="CPH287" s="755"/>
      <c r="CPI287" s="755"/>
      <c r="CPJ287" s="755"/>
      <c r="CPK287" s="755"/>
      <c r="CPL287" s="755"/>
      <c r="CPM287" s="755"/>
      <c r="CPN287" s="755"/>
      <c r="CPO287" s="755"/>
      <c r="CPP287" s="755"/>
      <c r="CPQ287" s="755"/>
      <c r="CPR287" s="755"/>
      <c r="CPS287" s="755"/>
      <c r="CPT287" s="755"/>
      <c r="CPU287" s="755"/>
      <c r="CPV287" s="755"/>
      <c r="CPW287" s="755"/>
      <c r="CPX287" s="755"/>
      <c r="CPY287" s="755"/>
      <c r="CPZ287" s="755"/>
      <c r="CQA287" s="755"/>
      <c r="CQB287" s="755"/>
      <c r="CQC287" s="755"/>
      <c r="CQD287" s="755"/>
      <c r="CQE287" s="755"/>
      <c r="CQF287" s="755"/>
      <c r="CQG287" s="755"/>
      <c r="CQH287" s="755"/>
      <c r="CQI287" s="755"/>
      <c r="CQJ287" s="755"/>
      <c r="CQK287" s="755"/>
      <c r="CQL287" s="755"/>
      <c r="CQM287" s="755"/>
      <c r="CQN287" s="755"/>
      <c r="CQO287" s="755"/>
      <c r="CQP287" s="755"/>
      <c r="CQQ287" s="755"/>
      <c r="CQR287" s="755"/>
      <c r="CQS287" s="755"/>
      <c r="CQT287" s="755"/>
      <c r="CQU287" s="755"/>
      <c r="CQV287" s="755"/>
      <c r="CQW287" s="755"/>
      <c r="CQX287" s="755"/>
      <c r="CQY287" s="755"/>
      <c r="CQZ287" s="755"/>
      <c r="CRA287" s="755"/>
      <c r="CRB287" s="755"/>
      <c r="CRC287" s="755"/>
      <c r="CRD287" s="755"/>
      <c r="CRE287" s="755"/>
      <c r="CRF287" s="755"/>
      <c r="CRG287" s="755"/>
      <c r="CRH287" s="755"/>
      <c r="CRI287" s="755"/>
      <c r="CRJ287" s="755"/>
      <c r="CRK287" s="755"/>
      <c r="CRL287" s="755"/>
      <c r="CRM287" s="755"/>
      <c r="CRN287" s="755"/>
      <c r="CRO287" s="755"/>
      <c r="CRP287" s="755"/>
      <c r="CRQ287" s="755"/>
      <c r="CRR287" s="755"/>
      <c r="CRS287" s="755"/>
      <c r="CRT287" s="755"/>
      <c r="CRU287" s="755"/>
      <c r="CRV287" s="755"/>
      <c r="CRW287" s="755"/>
      <c r="CRX287" s="755"/>
      <c r="CRY287" s="755"/>
      <c r="CRZ287" s="755"/>
      <c r="CSA287" s="755"/>
      <c r="CSB287" s="755"/>
      <c r="CSC287" s="755"/>
      <c r="CSD287" s="755"/>
      <c r="CSE287" s="755"/>
      <c r="CSF287" s="755"/>
      <c r="CSG287" s="755"/>
      <c r="CSH287" s="755"/>
      <c r="CSI287" s="755"/>
      <c r="CSJ287" s="755"/>
      <c r="CSK287" s="755"/>
      <c r="CSL287" s="755"/>
      <c r="CSM287" s="755"/>
      <c r="CSN287" s="755"/>
      <c r="CSO287" s="755"/>
      <c r="CSP287" s="755"/>
      <c r="CSQ287" s="755"/>
      <c r="CSR287" s="755"/>
      <c r="CSS287" s="755"/>
      <c r="CST287" s="755"/>
      <c r="CSU287" s="755"/>
      <c r="CSV287" s="755"/>
      <c r="CSW287" s="755"/>
      <c r="CSX287" s="755"/>
      <c r="CSY287" s="755"/>
      <c r="CSZ287" s="755"/>
      <c r="CTA287" s="755"/>
      <c r="CTB287" s="755"/>
      <c r="CTC287" s="755"/>
      <c r="CTD287" s="755"/>
      <c r="CTE287" s="755"/>
      <c r="CTF287" s="755"/>
      <c r="CTG287" s="755"/>
      <c r="CTH287" s="755"/>
      <c r="CTI287" s="755"/>
      <c r="CTJ287" s="755"/>
      <c r="CTK287" s="755"/>
      <c r="CTL287" s="755"/>
      <c r="CTM287" s="755"/>
      <c r="CTN287" s="755"/>
      <c r="CTO287" s="755"/>
      <c r="CTP287" s="755"/>
      <c r="CTQ287" s="755"/>
      <c r="CTR287" s="755"/>
      <c r="CTS287" s="755"/>
      <c r="CTT287" s="755"/>
      <c r="CTU287" s="755"/>
      <c r="CTV287" s="755"/>
      <c r="CTW287" s="755"/>
      <c r="CTX287" s="755"/>
      <c r="CTY287" s="755"/>
      <c r="CTZ287" s="755"/>
      <c r="CUA287" s="755"/>
      <c r="CUB287" s="755"/>
      <c r="CUC287" s="755"/>
      <c r="CUD287" s="755"/>
      <c r="CUE287" s="755"/>
      <c r="CUF287" s="755"/>
      <c r="CUG287" s="755"/>
      <c r="CUH287" s="755"/>
      <c r="CUI287" s="755"/>
      <c r="CUJ287" s="755"/>
      <c r="CUK287" s="755"/>
      <c r="CUL287" s="755"/>
      <c r="CUM287" s="755"/>
      <c r="CUN287" s="755"/>
      <c r="CUO287" s="755"/>
      <c r="CUP287" s="755"/>
      <c r="CUQ287" s="755"/>
      <c r="CUR287" s="755"/>
      <c r="CUS287" s="755"/>
      <c r="CUT287" s="755"/>
      <c r="CUU287" s="755"/>
      <c r="CUV287" s="755"/>
      <c r="CUW287" s="755"/>
      <c r="CUX287" s="755"/>
      <c r="CUY287" s="755"/>
      <c r="CUZ287" s="755"/>
      <c r="CVA287" s="755"/>
      <c r="CVB287" s="755"/>
      <c r="CVC287" s="755"/>
      <c r="CVD287" s="755"/>
      <c r="CVE287" s="755"/>
      <c r="CVF287" s="755"/>
      <c r="CVG287" s="755"/>
      <c r="CVH287" s="755"/>
      <c r="CVI287" s="755"/>
      <c r="CVJ287" s="755"/>
      <c r="CVK287" s="755"/>
      <c r="CVL287" s="755"/>
      <c r="CVM287" s="755"/>
      <c r="CVN287" s="755"/>
      <c r="CVO287" s="755"/>
      <c r="CVP287" s="755"/>
      <c r="CVQ287" s="755"/>
      <c r="CVR287" s="755"/>
      <c r="CVS287" s="755"/>
      <c r="CVT287" s="755"/>
      <c r="CVU287" s="755"/>
      <c r="CVV287" s="755"/>
      <c r="CVW287" s="755"/>
      <c r="CVX287" s="755"/>
      <c r="CVY287" s="755"/>
      <c r="CVZ287" s="755"/>
      <c r="CWA287" s="755"/>
      <c r="CWB287" s="755"/>
      <c r="CWC287" s="755"/>
      <c r="CWD287" s="755"/>
      <c r="CWE287" s="755"/>
      <c r="CWF287" s="755"/>
      <c r="CWG287" s="755"/>
      <c r="CWH287" s="755"/>
      <c r="CWI287" s="755"/>
      <c r="CWJ287" s="755"/>
      <c r="CWK287" s="755"/>
      <c r="CWL287" s="755"/>
      <c r="CWM287" s="755"/>
      <c r="CWN287" s="755"/>
      <c r="CWO287" s="755"/>
      <c r="CWP287" s="755"/>
      <c r="CWQ287" s="755"/>
      <c r="CWR287" s="755"/>
      <c r="CWS287" s="755"/>
      <c r="CWT287" s="755"/>
      <c r="CWU287" s="755"/>
      <c r="CWV287" s="755"/>
      <c r="CWW287" s="755"/>
      <c r="CWX287" s="755"/>
      <c r="CWY287" s="755"/>
      <c r="CWZ287" s="755"/>
      <c r="CXA287" s="755"/>
      <c r="CXB287" s="755"/>
      <c r="CXC287" s="755"/>
      <c r="CXD287" s="755"/>
      <c r="CXE287" s="755"/>
      <c r="CXF287" s="755"/>
      <c r="CXG287" s="755"/>
      <c r="CXH287" s="755"/>
      <c r="CXI287" s="755"/>
      <c r="CXJ287" s="755"/>
      <c r="CXK287" s="755"/>
      <c r="CXL287" s="755"/>
      <c r="CXM287" s="755"/>
      <c r="CXN287" s="755"/>
      <c r="CXO287" s="755"/>
      <c r="CXP287" s="755"/>
      <c r="CXQ287" s="755"/>
      <c r="CXR287" s="755"/>
      <c r="CXS287" s="755"/>
      <c r="CXT287" s="755"/>
      <c r="CXU287" s="755"/>
      <c r="CXV287" s="755"/>
      <c r="CXW287" s="755"/>
      <c r="CXX287" s="755"/>
      <c r="CXY287" s="755"/>
      <c r="CXZ287" s="755"/>
      <c r="CYA287" s="755"/>
      <c r="CYB287" s="755"/>
      <c r="CYC287" s="755"/>
      <c r="CYD287" s="755"/>
      <c r="CYE287" s="755"/>
      <c r="CYF287" s="755"/>
      <c r="CYG287" s="755"/>
      <c r="CYH287" s="755"/>
      <c r="CYI287" s="755"/>
      <c r="CYJ287" s="755"/>
      <c r="CYK287" s="755"/>
      <c r="CYL287" s="755"/>
      <c r="CYM287" s="755"/>
      <c r="CYN287" s="755"/>
      <c r="CYO287" s="755"/>
      <c r="CYP287" s="755"/>
      <c r="CYQ287" s="755"/>
      <c r="CYR287" s="755"/>
      <c r="CYS287" s="755"/>
      <c r="CYT287" s="755"/>
      <c r="CYU287" s="755"/>
      <c r="CYV287" s="755"/>
      <c r="CYW287" s="755"/>
      <c r="CYX287" s="755"/>
      <c r="CYY287" s="755"/>
      <c r="CYZ287" s="755"/>
      <c r="CZA287" s="755"/>
      <c r="CZB287" s="755"/>
      <c r="CZC287" s="755"/>
      <c r="CZD287" s="755"/>
      <c r="CZE287" s="755"/>
      <c r="CZF287" s="755"/>
      <c r="CZG287" s="755"/>
      <c r="CZH287" s="755"/>
      <c r="CZI287" s="755"/>
      <c r="CZJ287" s="755"/>
      <c r="CZK287" s="755"/>
      <c r="CZL287" s="755"/>
      <c r="CZM287" s="755"/>
      <c r="CZN287" s="755"/>
      <c r="CZO287" s="755"/>
      <c r="CZP287" s="755"/>
      <c r="CZQ287" s="755"/>
      <c r="CZR287" s="755"/>
      <c r="CZS287" s="755"/>
      <c r="CZT287" s="755"/>
      <c r="CZU287" s="755"/>
      <c r="CZV287" s="755"/>
      <c r="CZW287" s="755"/>
      <c r="CZX287" s="755"/>
      <c r="CZY287" s="755"/>
      <c r="CZZ287" s="755"/>
      <c r="DAA287" s="755"/>
      <c r="DAB287" s="755"/>
      <c r="DAC287" s="755"/>
      <c r="DAD287" s="755"/>
      <c r="DAE287" s="755"/>
      <c r="DAF287" s="755"/>
      <c r="DAG287" s="755"/>
      <c r="DAH287" s="755"/>
      <c r="DAI287" s="755"/>
      <c r="DAJ287" s="755"/>
      <c r="DAK287" s="755"/>
      <c r="DAL287" s="755"/>
      <c r="DAM287" s="755"/>
      <c r="DAN287" s="755"/>
      <c r="DAO287" s="755"/>
      <c r="DAP287" s="755"/>
      <c r="DAQ287" s="755"/>
      <c r="DAR287" s="755"/>
      <c r="DAS287" s="755"/>
      <c r="DAT287" s="755"/>
      <c r="DAU287" s="755"/>
      <c r="DAV287" s="755"/>
      <c r="DAW287" s="755"/>
      <c r="DAX287" s="755"/>
      <c r="DAY287" s="755"/>
      <c r="DAZ287" s="755"/>
      <c r="DBA287" s="755"/>
      <c r="DBB287" s="755"/>
      <c r="DBC287" s="755"/>
      <c r="DBD287" s="755"/>
      <c r="DBE287" s="755"/>
      <c r="DBF287" s="755"/>
      <c r="DBG287" s="755"/>
      <c r="DBH287" s="755"/>
      <c r="DBI287" s="755"/>
      <c r="DBJ287" s="755"/>
      <c r="DBK287" s="755"/>
      <c r="DBL287" s="755"/>
      <c r="DBM287" s="755"/>
      <c r="DBN287" s="755"/>
      <c r="DBO287" s="755"/>
      <c r="DBP287" s="755"/>
      <c r="DBQ287" s="755"/>
      <c r="DBR287" s="755"/>
      <c r="DBS287" s="755"/>
      <c r="DBT287" s="755"/>
      <c r="DBU287" s="755"/>
      <c r="DBV287" s="755"/>
      <c r="DBW287" s="755"/>
      <c r="DBX287" s="755"/>
      <c r="DBY287" s="755"/>
      <c r="DBZ287" s="755"/>
      <c r="DCA287" s="755"/>
      <c r="DCB287" s="755"/>
      <c r="DCC287" s="755"/>
      <c r="DCD287" s="755"/>
      <c r="DCE287" s="755"/>
      <c r="DCF287" s="755"/>
      <c r="DCG287" s="755"/>
      <c r="DCH287" s="755"/>
      <c r="DCI287" s="755"/>
      <c r="DCJ287" s="755"/>
      <c r="DCK287" s="755"/>
      <c r="DCL287" s="755"/>
      <c r="DCM287" s="755"/>
      <c r="DCN287" s="755"/>
      <c r="DCO287" s="755"/>
      <c r="DCP287" s="755"/>
      <c r="DCQ287" s="755"/>
      <c r="DCR287" s="755"/>
      <c r="DCS287" s="755"/>
      <c r="DCT287" s="755"/>
      <c r="DCU287" s="755"/>
      <c r="DCV287" s="755"/>
      <c r="DCW287" s="755"/>
      <c r="DCX287" s="755"/>
      <c r="DCY287" s="755"/>
      <c r="DCZ287" s="755"/>
      <c r="DDA287" s="755"/>
      <c r="DDB287" s="755"/>
      <c r="DDC287" s="755"/>
      <c r="DDD287" s="755"/>
      <c r="DDE287" s="755"/>
      <c r="DDF287" s="755"/>
      <c r="DDG287" s="755"/>
      <c r="DDH287" s="755"/>
      <c r="DDI287" s="755"/>
      <c r="DDJ287" s="755"/>
      <c r="DDK287" s="755"/>
      <c r="DDL287" s="755"/>
      <c r="DDM287" s="755"/>
      <c r="DDN287" s="755"/>
      <c r="DDO287" s="755"/>
      <c r="DDP287" s="755"/>
      <c r="DDQ287" s="755"/>
      <c r="DDR287" s="755"/>
      <c r="DDS287" s="755"/>
      <c r="DDT287" s="755"/>
      <c r="DDU287" s="755"/>
      <c r="DDV287" s="755"/>
      <c r="DDW287" s="755"/>
      <c r="DDX287" s="755"/>
      <c r="DDY287" s="755"/>
      <c r="DDZ287" s="755"/>
      <c r="DEA287" s="755"/>
      <c r="DEB287" s="755"/>
      <c r="DEC287" s="755"/>
      <c r="DED287" s="755"/>
      <c r="DEE287" s="755"/>
      <c r="DEF287" s="755"/>
      <c r="DEG287" s="755"/>
      <c r="DEH287" s="755"/>
      <c r="DEI287" s="755"/>
      <c r="DEJ287" s="755"/>
      <c r="DEK287" s="755"/>
      <c r="DEL287" s="755"/>
      <c r="DEM287" s="755"/>
      <c r="DEN287" s="755"/>
      <c r="DEO287" s="755"/>
      <c r="DEP287" s="755"/>
      <c r="DEQ287" s="755"/>
      <c r="DER287" s="755"/>
      <c r="DES287" s="755"/>
      <c r="DET287" s="755"/>
      <c r="DEU287" s="755"/>
      <c r="DEV287" s="755"/>
      <c r="DEW287" s="755"/>
      <c r="DEX287" s="755"/>
      <c r="DEY287" s="755"/>
      <c r="DEZ287" s="755"/>
      <c r="DFA287" s="755"/>
      <c r="DFB287" s="755"/>
      <c r="DFC287" s="755"/>
      <c r="DFD287" s="755"/>
      <c r="DFE287" s="755"/>
      <c r="DFF287" s="755"/>
      <c r="DFG287" s="755"/>
      <c r="DFH287" s="755"/>
      <c r="DFI287" s="755"/>
      <c r="DFJ287" s="755"/>
      <c r="DFK287" s="755"/>
      <c r="DFL287" s="755"/>
      <c r="DFM287" s="755"/>
      <c r="DFN287" s="755"/>
      <c r="DFO287" s="755"/>
      <c r="DFP287" s="755"/>
      <c r="DFQ287" s="755"/>
      <c r="DFR287" s="755"/>
      <c r="DFS287" s="755"/>
      <c r="DFT287" s="755"/>
      <c r="DFU287" s="755"/>
      <c r="DFV287" s="755"/>
      <c r="DFW287" s="755"/>
      <c r="DFX287" s="755"/>
      <c r="DFY287" s="755"/>
      <c r="DFZ287" s="755"/>
      <c r="DGA287" s="755"/>
      <c r="DGB287" s="755"/>
      <c r="DGC287" s="755"/>
      <c r="DGD287" s="755"/>
      <c r="DGE287" s="755"/>
      <c r="DGF287" s="755"/>
      <c r="DGG287" s="755"/>
      <c r="DGH287" s="755"/>
      <c r="DGI287" s="755"/>
      <c r="DGJ287" s="755"/>
      <c r="DGK287" s="755"/>
      <c r="DGL287" s="755"/>
      <c r="DGM287" s="755"/>
      <c r="DGN287" s="755"/>
      <c r="DGO287" s="755"/>
      <c r="DGP287" s="755"/>
      <c r="DGQ287" s="755"/>
      <c r="DGR287" s="755"/>
      <c r="DGS287" s="755"/>
      <c r="DGT287" s="755"/>
      <c r="DGU287" s="755"/>
      <c r="DGV287" s="755"/>
      <c r="DGW287" s="755"/>
      <c r="DGX287" s="755"/>
      <c r="DGY287" s="755"/>
      <c r="DGZ287" s="755"/>
      <c r="DHA287" s="755"/>
      <c r="DHB287" s="755"/>
      <c r="DHC287" s="755"/>
      <c r="DHD287" s="755"/>
      <c r="DHE287" s="755"/>
      <c r="DHF287" s="755"/>
      <c r="DHG287" s="755"/>
      <c r="DHH287" s="755"/>
      <c r="DHI287" s="755"/>
      <c r="DHJ287" s="755"/>
      <c r="DHK287" s="755"/>
      <c r="DHL287" s="755"/>
      <c r="DHM287" s="755"/>
      <c r="DHN287" s="755"/>
      <c r="DHO287" s="755"/>
      <c r="DHP287" s="755"/>
      <c r="DHQ287" s="755"/>
      <c r="DHR287" s="755"/>
      <c r="DHS287" s="755"/>
      <c r="DHT287" s="755"/>
      <c r="DHU287" s="755"/>
      <c r="DHV287" s="755"/>
      <c r="DHW287" s="755"/>
      <c r="DHX287" s="755"/>
      <c r="DHY287" s="755"/>
      <c r="DHZ287" s="755"/>
      <c r="DIA287" s="755"/>
      <c r="DIB287" s="755"/>
      <c r="DIC287" s="755"/>
      <c r="DID287" s="755"/>
      <c r="DIE287" s="755"/>
      <c r="DIF287" s="755"/>
      <c r="DIG287" s="755"/>
      <c r="DIH287" s="755"/>
      <c r="DII287" s="755"/>
      <c r="DIJ287" s="755"/>
      <c r="DIK287" s="755"/>
      <c r="DIL287" s="755"/>
      <c r="DIM287" s="755"/>
      <c r="DIN287" s="755"/>
      <c r="DIO287" s="755"/>
      <c r="DIP287" s="755"/>
      <c r="DIQ287" s="755"/>
      <c r="DIR287" s="755"/>
      <c r="DIS287" s="755"/>
      <c r="DIT287" s="755"/>
      <c r="DIU287" s="755"/>
      <c r="DIV287" s="755"/>
      <c r="DIW287" s="755"/>
      <c r="DIX287" s="755"/>
      <c r="DIY287" s="755"/>
      <c r="DIZ287" s="755"/>
      <c r="DJA287" s="755"/>
      <c r="DJB287" s="755"/>
      <c r="DJC287" s="755"/>
      <c r="DJD287" s="755"/>
      <c r="DJE287" s="755"/>
      <c r="DJF287" s="755"/>
      <c r="DJG287" s="755"/>
      <c r="DJH287" s="755"/>
      <c r="DJI287" s="755"/>
      <c r="DJJ287" s="755"/>
      <c r="DJK287" s="755"/>
      <c r="DJL287" s="755"/>
      <c r="DJM287" s="755"/>
      <c r="DJN287" s="755"/>
      <c r="DJO287" s="755"/>
      <c r="DJP287" s="755"/>
      <c r="DJQ287" s="755"/>
      <c r="DJR287" s="755"/>
      <c r="DJS287" s="755"/>
      <c r="DJT287" s="755"/>
      <c r="DJU287" s="755"/>
      <c r="DJV287" s="755"/>
      <c r="DJW287" s="755"/>
      <c r="DJX287" s="755"/>
      <c r="DJY287" s="755"/>
      <c r="DJZ287" s="755"/>
      <c r="DKA287" s="755"/>
      <c r="DKB287" s="755"/>
      <c r="DKC287" s="755"/>
      <c r="DKD287" s="755"/>
      <c r="DKE287" s="755"/>
      <c r="DKF287" s="755"/>
      <c r="DKG287" s="755"/>
      <c r="DKH287" s="755"/>
      <c r="DKI287" s="755"/>
      <c r="DKJ287" s="755"/>
      <c r="DKK287" s="755"/>
      <c r="DKL287" s="755"/>
      <c r="DKM287" s="755"/>
      <c r="DKN287" s="755"/>
      <c r="DKO287" s="755"/>
      <c r="DKP287" s="755"/>
      <c r="DKQ287" s="755"/>
      <c r="DKR287" s="755"/>
      <c r="DKS287" s="755"/>
      <c r="DKT287" s="755"/>
      <c r="DKU287" s="755"/>
      <c r="DKV287" s="755"/>
      <c r="DKW287" s="755"/>
      <c r="DKX287" s="755"/>
      <c r="DKY287" s="755"/>
      <c r="DKZ287" s="755"/>
      <c r="DLA287" s="755"/>
      <c r="DLB287" s="755"/>
      <c r="DLC287" s="755"/>
      <c r="DLD287" s="755"/>
      <c r="DLE287" s="755"/>
      <c r="DLF287" s="755"/>
      <c r="DLG287" s="755"/>
      <c r="DLH287" s="755"/>
      <c r="DLI287" s="755"/>
      <c r="DLJ287" s="755"/>
      <c r="DLK287" s="755"/>
      <c r="DLL287" s="755"/>
      <c r="DLM287" s="755"/>
      <c r="DLN287" s="755"/>
      <c r="DLO287" s="755"/>
      <c r="DLP287" s="755"/>
      <c r="DLQ287" s="755"/>
      <c r="DLR287" s="755"/>
      <c r="DLS287" s="755"/>
      <c r="DLT287" s="755"/>
      <c r="DLU287" s="755"/>
      <c r="DLV287" s="755"/>
      <c r="DLW287" s="755"/>
      <c r="DLX287" s="755"/>
      <c r="DLY287" s="755"/>
      <c r="DLZ287" s="755"/>
      <c r="DMA287" s="755"/>
      <c r="DMB287" s="755"/>
      <c r="DMC287" s="755"/>
      <c r="DMD287" s="755"/>
      <c r="DME287" s="755"/>
      <c r="DMF287" s="755"/>
      <c r="DMG287" s="755"/>
      <c r="DMH287" s="755"/>
      <c r="DMI287" s="755"/>
      <c r="DMJ287" s="755"/>
      <c r="DMK287" s="755"/>
      <c r="DML287" s="755"/>
      <c r="DMM287" s="755"/>
      <c r="DMN287" s="755"/>
      <c r="DMO287" s="755"/>
      <c r="DMP287" s="755"/>
      <c r="DMQ287" s="755"/>
      <c r="DMR287" s="755"/>
      <c r="DMS287" s="755"/>
      <c r="DMT287" s="755"/>
      <c r="DMU287" s="755"/>
      <c r="DMV287" s="755"/>
      <c r="DMW287" s="755"/>
      <c r="DMX287" s="755"/>
      <c r="DMY287" s="755"/>
      <c r="DMZ287" s="755"/>
      <c r="DNA287" s="755"/>
      <c r="DNB287" s="755"/>
      <c r="DNC287" s="755"/>
      <c r="DND287" s="755"/>
      <c r="DNE287" s="755"/>
      <c r="DNF287" s="755"/>
      <c r="DNG287" s="755"/>
      <c r="DNH287" s="755"/>
      <c r="DNI287" s="755"/>
      <c r="DNJ287" s="755"/>
      <c r="DNK287" s="755"/>
      <c r="DNL287" s="755"/>
      <c r="DNM287" s="755"/>
      <c r="DNN287" s="755"/>
      <c r="DNO287" s="755"/>
      <c r="DNP287" s="755"/>
      <c r="DNQ287" s="755"/>
      <c r="DNR287" s="755"/>
      <c r="DNS287" s="755"/>
      <c r="DNT287" s="755"/>
      <c r="DNU287" s="755"/>
      <c r="DNV287" s="755"/>
      <c r="DNW287" s="755"/>
      <c r="DNX287" s="755"/>
      <c r="DNY287" s="755"/>
      <c r="DNZ287" s="755"/>
      <c r="DOA287" s="755"/>
      <c r="DOB287" s="755"/>
      <c r="DOC287" s="755"/>
      <c r="DOD287" s="755"/>
      <c r="DOE287" s="755"/>
      <c r="DOF287" s="755"/>
      <c r="DOG287" s="755"/>
      <c r="DOH287" s="755"/>
      <c r="DOI287" s="755"/>
      <c r="DOJ287" s="755"/>
      <c r="DOK287" s="755"/>
      <c r="DOL287" s="755"/>
      <c r="DOM287" s="755"/>
      <c r="DON287" s="755"/>
      <c r="DOO287" s="755"/>
      <c r="DOP287" s="755"/>
      <c r="DOQ287" s="755"/>
      <c r="DOR287" s="755"/>
      <c r="DOS287" s="755"/>
      <c r="DOT287" s="755"/>
      <c r="DOU287" s="755"/>
      <c r="DOV287" s="755"/>
      <c r="DOW287" s="755"/>
      <c r="DOX287" s="755"/>
      <c r="DOY287" s="755"/>
      <c r="DOZ287" s="755"/>
      <c r="DPA287" s="755"/>
      <c r="DPB287" s="755"/>
      <c r="DPC287" s="755"/>
      <c r="DPD287" s="755"/>
      <c r="DPE287" s="755"/>
      <c r="DPF287" s="755"/>
      <c r="DPG287" s="755"/>
      <c r="DPH287" s="755"/>
      <c r="DPI287" s="755"/>
      <c r="DPJ287" s="755"/>
      <c r="DPK287" s="755"/>
      <c r="DPL287" s="755"/>
      <c r="DPM287" s="755"/>
      <c r="DPN287" s="755"/>
      <c r="DPO287" s="755"/>
      <c r="DPP287" s="755"/>
      <c r="DPQ287" s="755"/>
      <c r="DPR287" s="755"/>
      <c r="DPS287" s="755"/>
      <c r="DPT287" s="755"/>
      <c r="DPU287" s="755"/>
      <c r="DPV287" s="755"/>
      <c r="DPW287" s="755"/>
      <c r="DPX287" s="755"/>
      <c r="DPY287" s="755"/>
      <c r="DPZ287" s="755"/>
      <c r="DQA287" s="755"/>
      <c r="DQB287" s="755"/>
      <c r="DQC287" s="755"/>
      <c r="DQD287" s="755"/>
      <c r="DQE287" s="755"/>
      <c r="DQF287" s="755"/>
      <c r="DQG287" s="755"/>
      <c r="DQH287" s="755"/>
      <c r="DQI287" s="755"/>
      <c r="DQJ287" s="755"/>
      <c r="DQK287" s="755"/>
      <c r="DQL287" s="755"/>
      <c r="DQM287" s="755"/>
      <c r="DQN287" s="755"/>
      <c r="DQO287" s="755"/>
      <c r="DQP287" s="755"/>
      <c r="DQQ287" s="755"/>
      <c r="DQR287" s="755"/>
      <c r="DQS287" s="755"/>
      <c r="DQT287" s="755"/>
      <c r="DQU287" s="755"/>
      <c r="DQV287" s="755"/>
      <c r="DQW287" s="755"/>
      <c r="DQX287" s="755"/>
      <c r="DQY287" s="755"/>
      <c r="DQZ287" s="755"/>
      <c r="DRA287" s="755"/>
      <c r="DRB287" s="755"/>
      <c r="DRC287" s="755"/>
      <c r="DRD287" s="755"/>
      <c r="DRE287" s="755"/>
      <c r="DRF287" s="755"/>
      <c r="DRG287" s="755"/>
      <c r="DRH287" s="755"/>
      <c r="DRI287" s="755"/>
      <c r="DRJ287" s="755"/>
      <c r="DRK287" s="755"/>
      <c r="DRL287" s="755"/>
      <c r="DRM287" s="755"/>
      <c r="DRN287" s="755"/>
      <c r="DRO287" s="755"/>
      <c r="DRP287" s="755"/>
      <c r="DRQ287" s="755"/>
      <c r="DRR287" s="755"/>
      <c r="DRS287" s="755"/>
      <c r="DRT287" s="755"/>
      <c r="DRU287" s="755"/>
      <c r="DRV287" s="755"/>
      <c r="DRW287" s="755"/>
      <c r="DRX287" s="755"/>
      <c r="DRY287" s="755"/>
      <c r="DRZ287" s="755"/>
      <c r="DSA287" s="755"/>
      <c r="DSB287" s="755"/>
      <c r="DSC287" s="755"/>
      <c r="DSD287" s="755"/>
      <c r="DSE287" s="755"/>
      <c r="DSF287" s="755"/>
      <c r="DSG287" s="755"/>
      <c r="DSH287" s="755"/>
      <c r="DSI287" s="755"/>
      <c r="DSJ287" s="755"/>
      <c r="DSK287" s="755"/>
      <c r="DSL287" s="755"/>
      <c r="DSM287" s="755"/>
      <c r="DSN287" s="755"/>
      <c r="DSO287" s="755"/>
      <c r="DSP287" s="755"/>
      <c r="DSQ287" s="755"/>
      <c r="DSR287" s="755"/>
      <c r="DSS287" s="755"/>
      <c r="DST287" s="755"/>
      <c r="DSU287" s="755"/>
      <c r="DSV287" s="755"/>
      <c r="DSW287" s="755"/>
      <c r="DSX287" s="755"/>
      <c r="DSY287" s="755"/>
      <c r="DSZ287" s="755"/>
      <c r="DTA287" s="755"/>
      <c r="DTB287" s="755"/>
      <c r="DTC287" s="755"/>
      <c r="DTD287" s="755"/>
      <c r="DTE287" s="755"/>
      <c r="DTF287" s="755"/>
      <c r="DTG287" s="755"/>
      <c r="DTH287" s="755"/>
      <c r="DTI287" s="755"/>
      <c r="DTJ287" s="755"/>
      <c r="DTK287" s="755"/>
      <c r="DTL287" s="755"/>
      <c r="DTM287" s="755"/>
      <c r="DTN287" s="755"/>
      <c r="DTO287" s="755"/>
      <c r="DTP287" s="755"/>
      <c r="DTQ287" s="755"/>
      <c r="DTR287" s="755"/>
      <c r="DTS287" s="755"/>
      <c r="DTT287" s="755"/>
      <c r="DTU287" s="755"/>
      <c r="DTV287" s="755"/>
      <c r="DTW287" s="755"/>
      <c r="DTX287" s="755"/>
      <c r="DTY287" s="755"/>
      <c r="DTZ287" s="755"/>
      <c r="DUA287" s="755"/>
      <c r="DUB287" s="755"/>
      <c r="DUC287" s="755"/>
      <c r="DUD287" s="755"/>
      <c r="DUE287" s="755"/>
      <c r="DUF287" s="755"/>
      <c r="DUG287" s="755"/>
      <c r="DUH287" s="755"/>
      <c r="DUI287" s="755"/>
      <c r="DUJ287" s="755"/>
      <c r="DUK287" s="755"/>
      <c r="DUL287" s="755"/>
      <c r="DUM287" s="755"/>
      <c r="DUN287" s="755"/>
      <c r="DUO287" s="755"/>
      <c r="DUP287" s="755"/>
      <c r="DUQ287" s="755"/>
      <c r="DUR287" s="755"/>
      <c r="DUS287" s="755"/>
      <c r="DUT287" s="755"/>
      <c r="DUU287" s="755"/>
      <c r="DUV287" s="755"/>
      <c r="DUW287" s="755"/>
      <c r="DUX287" s="755"/>
      <c r="DUY287" s="755"/>
      <c r="DUZ287" s="755"/>
      <c r="DVA287" s="755"/>
      <c r="DVB287" s="755"/>
      <c r="DVC287" s="755"/>
      <c r="DVD287" s="755"/>
      <c r="DVE287" s="755"/>
      <c r="DVF287" s="755"/>
      <c r="DVG287" s="755"/>
      <c r="DVH287" s="755"/>
      <c r="DVI287" s="755"/>
      <c r="DVJ287" s="755"/>
      <c r="DVK287" s="755"/>
      <c r="DVL287" s="755"/>
      <c r="DVM287" s="755"/>
      <c r="DVN287" s="755"/>
      <c r="DVO287" s="755"/>
      <c r="DVP287" s="755"/>
      <c r="DVQ287" s="755"/>
      <c r="DVR287" s="755"/>
      <c r="DVS287" s="755"/>
      <c r="DVT287" s="755"/>
      <c r="DVU287" s="755"/>
      <c r="DVV287" s="755"/>
      <c r="DVW287" s="755"/>
      <c r="DVX287" s="755"/>
      <c r="DVY287" s="755"/>
      <c r="DVZ287" s="755"/>
      <c r="DWA287" s="755"/>
      <c r="DWB287" s="755"/>
      <c r="DWC287" s="755"/>
      <c r="DWD287" s="755"/>
      <c r="DWE287" s="755"/>
      <c r="DWF287" s="755"/>
      <c r="DWG287" s="755"/>
      <c r="DWH287" s="755"/>
      <c r="DWI287" s="755"/>
      <c r="DWJ287" s="755"/>
      <c r="DWK287" s="755"/>
      <c r="DWL287" s="755"/>
      <c r="DWM287" s="755"/>
      <c r="DWN287" s="755"/>
      <c r="DWO287" s="755"/>
      <c r="DWP287" s="755"/>
      <c r="DWQ287" s="755"/>
      <c r="DWR287" s="755"/>
      <c r="DWS287" s="755"/>
      <c r="DWT287" s="755"/>
      <c r="DWU287" s="755"/>
      <c r="DWV287" s="755"/>
      <c r="DWW287" s="755"/>
      <c r="DWX287" s="755"/>
      <c r="DWY287" s="755"/>
      <c r="DWZ287" s="755"/>
      <c r="DXA287" s="755"/>
      <c r="DXB287" s="755"/>
      <c r="DXC287" s="755"/>
      <c r="DXD287" s="755"/>
      <c r="DXE287" s="755"/>
      <c r="DXF287" s="755"/>
      <c r="DXG287" s="755"/>
      <c r="DXH287" s="755"/>
      <c r="DXI287" s="755"/>
      <c r="DXJ287" s="755"/>
      <c r="DXK287" s="755"/>
      <c r="DXL287" s="755"/>
      <c r="DXM287" s="755"/>
      <c r="DXN287" s="755"/>
      <c r="DXO287" s="755"/>
      <c r="DXP287" s="755"/>
      <c r="DXQ287" s="755"/>
      <c r="DXR287" s="755"/>
      <c r="DXS287" s="755"/>
      <c r="DXT287" s="755"/>
      <c r="DXU287" s="755"/>
      <c r="DXV287" s="755"/>
      <c r="DXW287" s="755"/>
      <c r="DXX287" s="755"/>
      <c r="DXY287" s="755"/>
      <c r="DXZ287" s="755"/>
      <c r="DYA287" s="755"/>
      <c r="DYB287" s="755"/>
      <c r="DYC287" s="755"/>
      <c r="DYD287" s="755"/>
      <c r="DYE287" s="755"/>
      <c r="DYF287" s="755"/>
      <c r="DYG287" s="755"/>
      <c r="DYH287" s="755"/>
      <c r="DYI287" s="755"/>
      <c r="DYJ287" s="755"/>
      <c r="DYK287" s="755"/>
      <c r="DYL287" s="755"/>
      <c r="DYM287" s="755"/>
      <c r="DYN287" s="755"/>
      <c r="DYO287" s="755"/>
      <c r="DYP287" s="755"/>
      <c r="DYQ287" s="755"/>
      <c r="DYR287" s="755"/>
      <c r="DYS287" s="755"/>
      <c r="DYT287" s="755"/>
      <c r="DYU287" s="755"/>
      <c r="DYV287" s="755"/>
      <c r="DYW287" s="755"/>
      <c r="DYX287" s="755"/>
      <c r="DYY287" s="755"/>
      <c r="DYZ287" s="755"/>
      <c r="DZA287" s="755"/>
      <c r="DZB287" s="755"/>
      <c r="DZC287" s="755"/>
      <c r="DZD287" s="755"/>
      <c r="DZE287" s="755"/>
      <c r="DZF287" s="755"/>
      <c r="DZG287" s="755"/>
      <c r="DZH287" s="755"/>
      <c r="DZI287" s="755"/>
      <c r="DZJ287" s="755"/>
      <c r="DZK287" s="755"/>
      <c r="DZL287" s="755"/>
      <c r="DZM287" s="755"/>
      <c r="DZN287" s="755"/>
      <c r="DZO287" s="755"/>
      <c r="DZP287" s="755"/>
      <c r="DZQ287" s="755"/>
      <c r="DZR287" s="755"/>
      <c r="DZS287" s="755"/>
      <c r="DZT287" s="755"/>
      <c r="DZU287" s="755"/>
      <c r="DZV287" s="755"/>
      <c r="DZW287" s="755"/>
      <c r="DZX287" s="755"/>
      <c r="DZY287" s="755"/>
      <c r="DZZ287" s="755"/>
      <c r="EAA287" s="755"/>
      <c r="EAB287" s="755"/>
      <c r="EAC287" s="755"/>
      <c r="EAD287" s="755"/>
      <c r="EAE287" s="755"/>
      <c r="EAF287" s="755"/>
      <c r="EAG287" s="755"/>
      <c r="EAH287" s="755"/>
      <c r="EAI287" s="755"/>
      <c r="EAJ287" s="755"/>
      <c r="EAK287" s="755"/>
      <c r="EAL287" s="755"/>
      <c r="EAM287" s="755"/>
      <c r="EAN287" s="755"/>
      <c r="EAO287" s="755"/>
      <c r="EAP287" s="755"/>
      <c r="EAQ287" s="755"/>
      <c r="EAR287" s="755"/>
      <c r="EAS287" s="755"/>
      <c r="EAT287" s="755"/>
      <c r="EAU287" s="755"/>
      <c r="EAV287" s="755"/>
      <c r="EAW287" s="755"/>
      <c r="EAX287" s="755"/>
      <c r="EAY287" s="755"/>
      <c r="EAZ287" s="755"/>
      <c r="EBA287" s="755"/>
      <c r="EBB287" s="755"/>
      <c r="EBC287" s="755"/>
      <c r="EBD287" s="755"/>
      <c r="EBE287" s="755"/>
      <c r="EBF287" s="755"/>
      <c r="EBG287" s="755"/>
      <c r="EBH287" s="755"/>
      <c r="EBI287" s="755"/>
      <c r="EBJ287" s="755"/>
      <c r="EBK287" s="755"/>
      <c r="EBL287" s="755"/>
      <c r="EBM287" s="755"/>
      <c r="EBN287" s="755"/>
      <c r="EBO287" s="755"/>
      <c r="EBP287" s="755"/>
      <c r="EBQ287" s="755"/>
      <c r="EBR287" s="755"/>
      <c r="EBS287" s="755"/>
      <c r="EBT287" s="755"/>
      <c r="EBU287" s="755"/>
      <c r="EBV287" s="755"/>
      <c r="EBW287" s="755"/>
      <c r="EBX287" s="755"/>
      <c r="EBY287" s="755"/>
      <c r="EBZ287" s="755"/>
      <c r="ECA287" s="755"/>
      <c r="ECB287" s="755"/>
      <c r="ECC287" s="755"/>
      <c r="ECD287" s="755"/>
      <c r="ECE287" s="755"/>
      <c r="ECF287" s="755"/>
      <c r="ECG287" s="755"/>
      <c r="ECH287" s="755"/>
      <c r="ECI287" s="755"/>
      <c r="ECJ287" s="755"/>
      <c r="ECK287" s="755"/>
      <c r="ECL287" s="755"/>
      <c r="ECM287" s="755"/>
      <c r="ECN287" s="755"/>
      <c r="ECO287" s="755"/>
      <c r="ECP287" s="755"/>
      <c r="ECQ287" s="755"/>
      <c r="ECR287" s="755"/>
      <c r="ECS287" s="755"/>
      <c r="ECT287" s="755"/>
      <c r="ECU287" s="755"/>
      <c r="ECV287" s="755"/>
      <c r="ECW287" s="755"/>
      <c r="ECX287" s="755"/>
      <c r="ECY287" s="755"/>
      <c r="ECZ287" s="755"/>
      <c r="EDA287" s="755"/>
      <c r="EDB287" s="755"/>
      <c r="EDC287" s="755"/>
      <c r="EDD287" s="755"/>
      <c r="EDE287" s="755"/>
      <c r="EDF287" s="755"/>
      <c r="EDG287" s="755"/>
      <c r="EDH287" s="755"/>
      <c r="EDI287" s="755"/>
      <c r="EDJ287" s="755"/>
      <c r="EDK287" s="755"/>
      <c r="EDL287" s="755"/>
      <c r="EDM287" s="755"/>
      <c r="EDN287" s="755"/>
      <c r="EDO287" s="755"/>
      <c r="EDP287" s="755"/>
      <c r="EDQ287" s="755"/>
      <c r="EDR287" s="755"/>
      <c r="EDS287" s="755"/>
      <c r="EDT287" s="755"/>
      <c r="EDU287" s="755"/>
      <c r="EDV287" s="755"/>
      <c r="EDW287" s="755"/>
      <c r="EDX287" s="755"/>
      <c r="EDY287" s="755"/>
      <c r="EDZ287" s="755"/>
      <c r="EEA287" s="755"/>
      <c r="EEB287" s="755"/>
      <c r="EEC287" s="755"/>
      <c r="EED287" s="755"/>
      <c r="EEE287" s="755"/>
      <c r="EEF287" s="755"/>
      <c r="EEG287" s="755"/>
      <c r="EEH287" s="755"/>
      <c r="EEI287" s="755"/>
      <c r="EEJ287" s="755"/>
      <c r="EEK287" s="755"/>
      <c r="EEL287" s="755"/>
      <c r="EEM287" s="755"/>
      <c r="EEN287" s="755"/>
      <c r="EEO287" s="755"/>
      <c r="EEP287" s="755"/>
      <c r="EEQ287" s="755"/>
      <c r="EER287" s="755"/>
      <c r="EES287" s="755"/>
      <c r="EET287" s="755"/>
      <c r="EEU287" s="755"/>
      <c r="EEV287" s="755"/>
      <c r="EEW287" s="755"/>
      <c r="EEX287" s="755"/>
      <c r="EEY287" s="755"/>
      <c r="EEZ287" s="755"/>
      <c r="EFA287" s="755"/>
      <c r="EFB287" s="755"/>
      <c r="EFC287" s="755"/>
      <c r="EFD287" s="755"/>
      <c r="EFE287" s="755"/>
      <c r="EFF287" s="755"/>
      <c r="EFG287" s="755"/>
      <c r="EFH287" s="755"/>
      <c r="EFI287" s="755"/>
      <c r="EFJ287" s="755"/>
      <c r="EFK287" s="755"/>
      <c r="EFL287" s="755"/>
      <c r="EFM287" s="755"/>
      <c r="EFN287" s="755"/>
      <c r="EFO287" s="755"/>
      <c r="EFP287" s="755"/>
      <c r="EFQ287" s="755"/>
      <c r="EFR287" s="755"/>
      <c r="EFS287" s="755"/>
      <c r="EFT287" s="755"/>
      <c r="EFU287" s="755"/>
      <c r="EFV287" s="755"/>
      <c r="EFW287" s="755"/>
      <c r="EFX287" s="755"/>
      <c r="EFY287" s="755"/>
      <c r="EFZ287" s="755"/>
      <c r="EGA287" s="755"/>
      <c r="EGB287" s="755"/>
      <c r="EGC287" s="755"/>
      <c r="EGD287" s="755"/>
      <c r="EGE287" s="755"/>
      <c r="EGF287" s="755"/>
      <c r="EGG287" s="755"/>
      <c r="EGH287" s="755"/>
      <c r="EGI287" s="755"/>
      <c r="EGJ287" s="755"/>
      <c r="EGK287" s="755"/>
      <c r="EGL287" s="755"/>
      <c r="EGM287" s="755"/>
      <c r="EGN287" s="755"/>
      <c r="EGO287" s="755"/>
      <c r="EGP287" s="755"/>
      <c r="EGQ287" s="755"/>
      <c r="EGR287" s="755"/>
      <c r="EGS287" s="755"/>
      <c r="EGT287" s="755"/>
      <c r="EGU287" s="755"/>
      <c r="EGV287" s="755"/>
      <c r="EGW287" s="755"/>
      <c r="EGX287" s="755"/>
      <c r="EGY287" s="755"/>
      <c r="EGZ287" s="755"/>
      <c r="EHA287" s="755"/>
      <c r="EHB287" s="755"/>
      <c r="EHC287" s="755"/>
      <c r="EHD287" s="755"/>
      <c r="EHE287" s="755"/>
      <c r="EHF287" s="755"/>
      <c r="EHG287" s="755"/>
      <c r="EHH287" s="755"/>
      <c r="EHI287" s="755"/>
      <c r="EHJ287" s="755"/>
      <c r="EHK287" s="755"/>
      <c r="EHL287" s="755"/>
      <c r="EHM287" s="755"/>
      <c r="EHN287" s="755"/>
      <c r="EHO287" s="755"/>
      <c r="EHP287" s="755"/>
      <c r="EHQ287" s="755"/>
      <c r="EHR287" s="755"/>
      <c r="EHS287" s="755"/>
      <c r="EHT287" s="755"/>
      <c r="EHU287" s="755"/>
      <c r="EHV287" s="755"/>
      <c r="EHW287" s="755"/>
      <c r="EHX287" s="755"/>
      <c r="EHY287" s="755"/>
      <c r="EHZ287" s="755"/>
      <c r="EIA287" s="755"/>
      <c r="EIB287" s="755"/>
      <c r="EIC287" s="755"/>
      <c r="EID287" s="755"/>
      <c r="EIE287" s="755"/>
      <c r="EIF287" s="755"/>
      <c r="EIG287" s="755"/>
      <c r="EIH287" s="755"/>
      <c r="EII287" s="755"/>
      <c r="EIJ287" s="755"/>
      <c r="EIK287" s="755"/>
      <c r="EIL287" s="755"/>
      <c r="EIM287" s="755"/>
      <c r="EIN287" s="755"/>
      <c r="EIO287" s="755"/>
      <c r="EIP287" s="755"/>
      <c r="EIQ287" s="755"/>
      <c r="EIR287" s="755"/>
      <c r="EIS287" s="755"/>
      <c r="EIT287" s="755"/>
      <c r="EIU287" s="755"/>
      <c r="EIV287" s="755"/>
      <c r="EIW287" s="755"/>
      <c r="EIX287" s="755"/>
      <c r="EIY287" s="755"/>
      <c r="EIZ287" s="755"/>
      <c r="EJA287" s="755"/>
      <c r="EJB287" s="755"/>
      <c r="EJC287" s="755"/>
      <c r="EJD287" s="755"/>
      <c r="EJE287" s="755"/>
      <c r="EJF287" s="755"/>
      <c r="EJG287" s="755"/>
      <c r="EJH287" s="755"/>
      <c r="EJI287" s="755"/>
      <c r="EJJ287" s="755"/>
      <c r="EJK287" s="755"/>
      <c r="EJL287" s="755"/>
      <c r="EJM287" s="755"/>
      <c r="EJN287" s="755"/>
      <c r="EJO287" s="755"/>
      <c r="EJP287" s="755"/>
      <c r="EJQ287" s="755"/>
      <c r="EJR287" s="755"/>
      <c r="EJS287" s="755"/>
      <c r="EJT287" s="755"/>
      <c r="EJU287" s="755"/>
      <c r="EJV287" s="755"/>
      <c r="EJW287" s="755"/>
      <c r="EJX287" s="755"/>
      <c r="EJY287" s="755"/>
      <c r="EJZ287" s="755"/>
      <c r="EKA287" s="755"/>
      <c r="EKB287" s="755"/>
      <c r="EKC287" s="755"/>
      <c r="EKD287" s="755"/>
      <c r="EKE287" s="755"/>
      <c r="EKF287" s="755"/>
      <c r="EKG287" s="755"/>
      <c r="EKH287" s="755"/>
      <c r="EKI287" s="755"/>
      <c r="EKJ287" s="755"/>
      <c r="EKK287" s="755"/>
      <c r="EKL287" s="755"/>
      <c r="EKM287" s="755"/>
      <c r="EKN287" s="755"/>
      <c r="EKO287" s="755"/>
      <c r="EKP287" s="755"/>
      <c r="EKQ287" s="755"/>
      <c r="EKR287" s="755"/>
      <c r="EKS287" s="755"/>
      <c r="EKT287" s="755"/>
      <c r="EKU287" s="755"/>
      <c r="EKV287" s="755"/>
      <c r="EKW287" s="755"/>
      <c r="EKX287" s="755"/>
      <c r="EKY287" s="755"/>
      <c r="EKZ287" s="755"/>
      <c r="ELA287" s="755"/>
      <c r="ELB287" s="755"/>
      <c r="ELC287" s="755"/>
      <c r="ELD287" s="755"/>
      <c r="ELE287" s="755"/>
      <c r="ELF287" s="755"/>
      <c r="ELG287" s="755"/>
      <c r="ELH287" s="755"/>
      <c r="ELI287" s="755"/>
      <c r="ELJ287" s="755"/>
      <c r="ELK287" s="755"/>
      <c r="ELL287" s="755"/>
      <c r="ELM287" s="755"/>
      <c r="ELN287" s="755"/>
      <c r="ELO287" s="755"/>
      <c r="ELP287" s="755"/>
      <c r="ELQ287" s="755"/>
      <c r="ELR287" s="755"/>
      <c r="ELS287" s="755"/>
      <c r="ELT287" s="755"/>
      <c r="ELU287" s="755"/>
      <c r="ELV287" s="755"/>
      <c r="ELW287" s="755"/>
      <c r="ELX287" s="755"/>
      <c r="ELY287" s="755"/>
      <c r="ELZ287" s="755"/>
      <c r="EMA287" s="755"/>
      <c r="EMB287" s="755"/>
      <c r="EMC287" s="755"/>
      <c r="EMD287" s="755"/>
      <c r="EME287" s="755"/>
      <c r="EMF287" s="755"/>
      <c r="EMG287" s="755"/>
      <c r="EMH287" s="755"/>
      <c r="EMI287" s="755"/>
      <c r="EMJ287" s="755"/>
      <c r="EMK287" s="755"/>
      <c r="EML287" s="755"/>
      <c r="EMM287" s="755"/>
      <c r="EMN287" s="755"/>
      <c r="EMO287" s="755"/>
      <c r="EMP287" s="755"/>
      <c r="EMQ287" s="755"/>
      <c r="EMR287" s="755"/>
      <c r="EMS287" s="755"/>
      <c r="EMT287" s="755"/>
      <c r="EMU287" s="755"/>
      <c r="EMV287" s="755"/>
      <c r="EMW287" s="755"/>
      <c r="EMX287" s="755"/>
      <c r="EMY287" s="755"/>
      <c r="EMZ287" s="755"/>
      <c r="ENA287" s="755"/>
      <c r="ENB287" s="755"/>
      <c r="ENC287" s="755"/>
      <c r="END287" s="755"/>
      <c r="ENE287" s="755"/>
      <c r="ENF287" s="755"/>
      <c r="ENG287" s="755"/>
      <c r="ENH287" s="755"/>
      <c r="ENI287" s="755"/>
      <c r="ENJ287" s="755"/>
      <c r="ENK287" s="755"/>
      <c r="ENL287" s="755"/>
      <c r="ENM287" s="755"/>
      <c r="ENN287" s="755"/>
      <c r="ENO287" s="755"/>
      <c r="ENP287" s="755"/>
      <c r="ENQ287" s="755"/>
      <c r="ENR287" s="755"/>
      <c r="ENS287" s="755"/>
      <c r="ENT287" s="755"/>
      <c r="ENU287" s="755"/>
      <c r="ENV287" s="755"/>
      <c r="ENW287" s="755"/>
      <c r="ENX287" s="755"/>
      <c r="ENY287" s="755"/>
      <c r="ENZ287" s="755"/>
      <c r="EOA287" s="755"/>
      <c r="EOB287" s="755"/>
      <c r="EOC287" s="755"/>
      <c r="EOD287" s="755"/>
      <c r="EOE287" s="755"/>
      <c r="EOF287" s="755"/>
      <c r="EOG287" s="755"/>
      <c r="EOH287" s="755"/>
      <c r="EOI287" s="755"/>
      <c r="EOJ287" s="755"/>
      <c r="EOK287" s="755"/>
      <c r="EOL287" s="755"/>
      <c r="EOM287" s="755"/>
      <c r="EON287" s="755"/>
      <c r="EOO287" s="755"/>
      <c r="EOP287" s="755"/>
      <c r="EOQ287" s="755"/>
      <c r="EOR287" s="755"/>
      <c r="EOS287" s="755"/>
      <c r="EOT287" s="755"/>
      <c r="EOU287" s="755"/>
      <c r="EOV287" s="755"/>
      <c r="EOW287" s="755"/>
      <c r="EOX287" s="755"/>
      <c r="EOY287" s="755"/>
      <c r="EOZ287" s="755"/>
      <c r="EPA287" s="755"/>
      <c r="EPB287" s="755"/>
      <c r="EPC287" s="755"/>
      <c r="EPD287" s="755"/>
      <c r="EPE287" s="755"/>
      <c r="EPF287" s="755"/>
      <c r="EPG287" s="755"/>
      <c r="EPH287" s="755"/>
      <c r="EPI287" s="755"/>
      <c r="EPJ287" s="755"/>
      <c r="EPK287" s="755"/>
      <c r="EPL287" s="755"/>
      <c r="EPM287" s="755"/>
      <c r="EPN287" s="755"/>
      <c r="EPO287" s="755"/>
      <c r="EPP287" s="755"/>
      <c r="EPQ287" s="755"/>
      <c r="EPR287" s="755"/>
      <c r="EPS287" s="755"/>
      <c r="EPT287" s="755"/>
      <c r="EPU287" s="755"/>
      <c r="EPV287" s="755"/>
      <c r="EPW287" s="755"/>
      <c r="EPX287" s="755"/>
      <c r="EPY287" s="755"/>
      <c r="EPZ287" s="755"/>
      <c r="EQA287" s="755"/>
      <c r="EQB287" s="755"/>
      <c r="EQC287" s="755"/>
      <c r="EQD287" s="755"/>
      <c r="EQE287" s="755"/>
      <c r="EQF287" s="755"/>
      <c r="EQG287" s="755"/>
      <c r="EQH287" s="755"/>
      <c r="EQI287" s="755"/>
      <c r="EQJ287" s="755"/>
      <c r="EQK287" s="755"/>
      <c r="EQL287" s="755"/>
      <c r="EQM287" s="755"/>
      <c r="EQN287" s="755"/>
      <c r="EQO287" s="755"/>
      <c r="EQP287" s="755"/>
      <c r="EQQ287" s="755"/>
      <c r="EQR287" s="755"/>
      <c r="EQS287" s="755"/>
      <c r="EQT287" s="755"/>
      <c r="EQU287" s="755"/>
      <c r="EQV287" s="755"/>
      <c r="EQW287" s="755"/>
      <c r="EQX287" s="755"/>
      <c r="EQY287" s="755"/>
      <c r="EQZ287" s="755"/>
      <c r="ERA287" s="755"/>
      <c r="ERB287" s="755"/>
      <c r="ERC287" s="755"/>
      <c r="ERD287" s="755"/>
      <c r="ERE287" s="755"/>
      <c r="ERF287" s="755"/>
      <c r="ERG287" s="755"/>
      <c r="ERH287" s="755"/>
      <c r="ERI287" s="755"/>
      <c r="ERJ287" s="755"/>
      <c r="ERK287" s="755"/>
      <c r="ERL287" s="755"/>
      <c r="ERM287" s="755"/>
      <c r="ERN287" s="755"/>
      <c r="ERO287" s="755"/>
      <c r="ERP287" s="755"/>
      <c r="ERQ287" s="755"/>
      <c r="ERR287" s="755"/>
      <c r="ERS287" s="755"/>
      <c r="ERT287" s="755"/>
      <c r="ERU287" s="755"/>
      <c r="ERV287" s="755"/>
      <c r="ERW287" s="755"/>
      <c r="ERX287" s="755"/>
      <c r="ERY287" s="755"/>
      <c r="ERZ287" s="755"/>
      <c r="ESA287" s="755"/>
      <c r="ESB287" s="755"/>
      <c r="ESC287" s="755"/>
      <c r="ESD287" s="755"/>
      <c r="ESE287" s="755"/>
      <c r="ESF287" s="755"/>
      <c r="ESG287" s="755"/>
      <c r="ESH287" s="755"/>
      <c r="ESI287" s="755"/>
      <c r="ESJ287" s="755"/>
      <c r="ESK287" s="755"/>
      <c r="ESL287" s="755"/>
      <c r="ESM287" s="755"/>
      <c r="ESN287" s="755"/>
      <c r="ESO287" s="755"/>
      <c r="ESP287" s="755"/>
      <c r="ESQ287" s="755"/>
      <c r="ESR287" s="755"/>
      <c r="ESS287" s="755"/>
      <c r="EST287" s="755"/>
      <c r="ESU287" s="755"/>
      <c r="ESV287" s="755"/>
      <c r="ESW287" s="755"/>
      <c r="ESX287" s="755"/>
      <c r="ESY287" s="755"/>
      <c r="ESZ287" s="755"/>
      <c r="ETA287" s="755"/>
      <c r="ETB287" s="755"/>
      <c r="ETC287" s="755"/>
      <c r="ETD287" s="755"/>
      <c r="ETE287" s="755"/>
      <c r="ETF287" s="755"/>
      <c r="ETG287" s="755"/>
      <c r="ETH287" s="755"/>
      <c r="ETI287" s="755"/>
      <c r="ETJ287" s="755"/>
      <c r="ETK287" s="755"/>
      <c r="ETL287" s="755"/>
      <c r="ETM287" s="755"/>
      <c r="ETN287" s="755"/>
      <c r="ETO287" s="755"/>
      <c r="ETP287" s="755"/>
      <c r="ETQ287" s="755"/>
      <c r="ETR287" s="755"/>
      <c r="ETS287" s="755"/>
      <c r="ETT287" s="755"/>
      <c r="ETU287" s="755"/>
      <c r="ETV287" s="755"/>
      <c r="ETW287" s="755"/>
      <c r="ETX287" s="755"/>
      <c r="ETY287" s="755"/>
      <c r="ETZ287" s="755"/>
      <c r="EUA287" s="755"/>
      <c r="EUB287" s="755"/>
      <c r="EUC287" s="755"/>
      <c r="EUD287" s="755"/>
      <c r="EUE287" s="755"/>
      <c r="EUF287" s="755"/>
      <c r="EUG287" s="755"/>
      <c r="EUH287" s="755"/>
      <c r="EUI287" s="755"/>
      <c r="EUJ287" s="755"/>
      <c r="EUK287" s="755"/>
      <c r="EUL287" s="755"/>
      <c r="EUM287" s="755"/>
      <c r="EUN287" s="755"/>
      <c r="EUO287" s="755"/>
      <c r="EUP287" s="755"/>
      <c r="EUQ287" s="755"/>
      <c r="EUR287" s="755"/>
      <c r="EUS287" s="755"/>
      <c r="EUT287" s="755"/>
      <c r="EUU287" s="755"/>
      <c r="EUV287" s="755"/>
      <c r="EUW287" s="755"/>
      <c r="EUX287" s="755"/>
      <c r="EUY287" s="755"/>
      <c r="EUZ287" s="755"/>
      <c r="EVA287" s="755"/>
      <c r="EVB287" s="755"/>
      <c r="EVC287" s="755"/>
      <c r="EVD287" s="755"/>
      <c r="EVE287" s="755"/>
      <c r="EVF287" s="755"/>
      <c r="EVG287" s="755"/>
      <c r="EVH287" s="755"/>
      <c r="EVI287" s="755"/>
      <c r="EVJ287" s="755"/>
      <c r="EVK287" s="755"/>
      <c r="EVL287" s="755"/>
      <c r="EVM287" s="755"/>
      <c r="EVN287" s="755"/>
      <c r="EVO287" s="755"/>
      <c r="EVP287" s="755"/>
      <c r="EVQ287" s="755"/>
      <c r="EVR287" s="755"/>
      <c r="EVS287" s="755"/>
      <c r="EVT287" s="755"/>
      <c r="EVU287" s="755"/>
      <c r="EVV287" s="755"/>
      <c r="EVW287" s="755"/>
      <c r="EVX287" s="755"/>
      <c r="EVY287" s="755"/>
      <c r="EVZ287" s="755"/>
      <c r="EWA287" s="755"/>
      <c r="EWB287" s="755"/>
      <c r="EWC287" s="755"/>
      <c r="EWD287" s="755"/>
      <c r="EWE287" s="755"/>
      <c r="EWF287" s="755"/>
      <c r="EWG287" s="755"/>
      <c r="EWH287" s="755"/>
      <c r="EWI287" s="755"/>
      <c r="EWJ287" s="755"/>
      <c r="EWK287" s="755"/>
      <c r="EWL287" s="755"/>
      <c r="EWM287" s="755"/>
      <c r="EWN287" s="755"/>
      <c r="EWO287" s="755"/>
      <c r="EWP287" s="755"/>
      <c r="EWQ287" s="755"/>
      <c r="EWR287" s="755"/>
      <c r="EWS287" s="755"/>
      <c r="EWT287" s="755"/>
      <c r="EWU287" s="755"/>
      <c r="EWV287" s="755"/>
      <c r="EWW287" s="755"/>
      <c r="EWX287" s="755"/>
      <c r="EWY287" s="755"/>
      <c r="EWZ287" s="755"/>
      <c r="EXA287" s="755"/>
      <c r="EXB287" s="755"/>
      <c r="EXC287" s="755"/>
      <c r="EXD287" s="755"/>
      <c r="EXE287" s="755"/>
      <c r="EXF287" s="755"/>
      <c r="EXG287" s="755"/>
      <c r="EXH287" s="755"/>
      <c r="EXI287" s="755"/>
      <c r="EXJ287" s="755"/>
      <c r="EXK287" s="755"/>
      <c r="EXL287" s="755"/>
      <c r="EXM287" s="755"/>
      <c r="EXN287" s="755"/>
      <c r="EXO287" s="755"/>
      <c r="EXP287" s="755"/>
      <c r="EXQ287" s="755"/>
      <c r="EXR287" s="755"/>
      <c r="EXS287" s="755"/>
      <c r="EXT287" s="755"/>
      <c r="EXU287" s="755"/>
      <c r="EXV287" s="755"/>
      <c r="EXW287" s="755"/>
      <c r="EXX287" s="755"/>
      <c r="EXY287" s="755"/>
      <c r="EXZ287" s="755"/>
      <c r="EYA287" s="755"/>
      <c r="EYB287" s="755"/>
      <c r="EYC287" s="755"/>
      <c r="EYD287" s="755"/>
      <c r="EYE287" s="755"/>
      <c r="EYF287" s="755"/>
      <c r="EYG287" s="755"/>
      <c r="EYH287" s="755"/>
      <c r="EYI287" s="755"/>
      <c r="EYJ287" s="755"/>
      <c r="EYK287" s="755"/>
      <c r="EYL287" s="755"/>
      <c r="EYM287" s="755"/>
      <c r="EYN287" s="755"/>
      <c r="EYO287" s="755"/>
      <c r="EYP287" s="755"/>
      <c r="EYQ287" s="755"/>
      <c r="EYR287" s="755"/>
      <c r="EYS287" s="755"/>
      <c r="EYT287" s="755"/>
      <c r="EYU287" s="755"/>
      <c r="EYV287" s="755"/>
      <c r="EYW287" s="755"/>
      <c r="EYX287" s="755"/>
      <c r="EYY287" s="755"/>
      <c r="EYZ287" s="755"/>
      <c r="EZA287" s="755"/>
      <c r="EZB287" s="755"/>
      <c r="EZC287" s="755"/>
      <c r="EZD287" s="755"/>
      <c r="EZE287" s="755"/>
      <c r="EZF287" s="755"/>
      <c r="EZG287" s="755"/>
      <c r="EZH287" s="755"/>
      <c r="EZI287" s="755"/>
      <c r="EZJ287" s="755"/>
      <c r="EZK287" s="755"/>
      <c r="EZL287" s="755"/>
      <c r="EZM287" s="755"/>
      <c r="EZN287" s="755"/>
      <c r="EZO287" s="755"/>
      <c r="EZP287" s="755"/>
      <c r="EZQ287" s="755"/>
      <c r="EZR287" s="755"/>
      <c r="EZS287" s="755"/>
      <c r="EZT287" s="755"/>
      <c r="EZU287" s="755"/>
      <c r="EZV287" s="755"/>
      <c r="EZW287" s="755"/>
      <c r="EZX287" s="755"/>
      <c r="EZY287" s="755"/>
      <c r="EZZ287" s="755"/>
      <c r="FAA287" s="755"/>
      <c r="FAB287" s="755"/>
      <c r="FAC287" s="755"/>
      <c r="FAD287" s="755"/>
      <c r="FAE287" s="755"/>
      <c r="FAF287" s="755"/>
      <c r="FAG287" s="755"/>
      <c r="FAH287" s="755"/>
      <c r="FAI287" s="755"/>
      <c r="FAJ287" s="755"/>
      <c r="FAK287" s="755"/>
      <c r="FAL287" s="755"/>
      <c r="FAM287" s="755"/>
      <c r="FAN287" s="755"/>
      <c r="FAO287" s="755"/>
      <c r="FAP287" s="755"/>
      <c r="FAQ287" s="755"/>
      <c r="FAR287" s="755"/>
      <c r="FAS287" s="755"/>
      <c r="FAT287" s="755"/>
      <c r="FAU287" s="755"/>
      <c r="FAV287" s="755"/>
      <c r="FAW287" s="755"/>
      <c r="FAX287" s="755"/>
      <c r="FAY287" s="755"/>
      <c r="FAZ287" s="755"/>
      <c r="FBA287" s="755"/>
      <c r="FBB287" s="755"/>
      <c r="FBC287" s="755"/>
      <c r="FBD287" s="755"/>
      <c r="FBE287" s="755"/>
      <c r="FBF287" s="755"/>
      <c r="FBG287" s="755"/>
      <c r="FBH287" s="755"/>
      <c r="FBI287" s="755"/>
      <c r="FBJ287" s="755"/>
      <c r="FBK287" s="755"/>
      <c r="FBL287" s="755"/>
      <c r="FBM287" s="755"/>
      <c r="FBN287" s="755"/>
      <c r="FBO287" s="755"/>
      <c r="FBP287" s="755"/>
      <c r="FBQ287" s="755"/>
      <c r="FBR287" s="755"/>
      <c r="FBS287" s="755"/>
      <c r="FBT287" s="755"/>
      <c r="FBU287" s="755"/>
      <c r="FBV287" s="755"/>
      <c r="FBW287" s="755"/>
      <c r="FBX287" s="755"/>
      <c r="FBY287" s="755"/>
      <c r="FBZ287" s="755"/>
      <c r="FCA287" s="755"/>
      <c r="FCB287" s="755"/>
      <c r="FCC287" s="755"/>
      <c r="FCD287" s="755"/>
      <c r="FCE287" s="755"/>
      <c r="FCF287" s="755"/>
      <c r="FCG287" s="755"/>
      <c r="FCH287" s="755"/>
      <c r="FCI287" s="755"/>
      <c r="FCJ287" s="755"/>
      <c r="FCK287" s="755"/>
      <c r="FCL287" s="755"/>
      <c r="FCM287" s="755"/>
      <c r="FCN287" s="755"/>
      <c r="FCO287" s="755"/>
      <c r="FCP287" s="755"/>
      <c r="FCQ287" s="755"/>
      <c r="FCR287" s="755"/>
      <c r="FCS287" s="755"/>
      <c r="FCT287" s="755"/>
      <c r="FCU287" s="755"/>
      <c r="FCV287" s="755"/>
      <c r="FCW287" s="755"/>
      <c r="FCX287" s="755"/>
      <c r="FCY287" s="755"/>
      <c r="FCZ287" s="755"/>
      <c r="FDA287" s="755"/>
      <c r="FDB287" s="755"/>
      <c r="FDC287" s="755"/>
      <c r="FDD287" s="755"/>
      <c r="FDE287" s="755"/>
      <c r="FDF287" s="755"/>
      <c r="FDG287" s="755"/>
      <c r="FDH287" s="755"/>
      <c r="FDI287" s="755"/>
      <c r="FDJ287" s="755"/>
      <c r="FDK287" s="755"/>
      <c r="FDL287" s="755"/>
      <c r="FDM287" s="755"/>
      <c r="FDN287" s="755"/>
      <c r="FDO287" s="755"/>
      <c r="FDP287" s="755"/>
      <c r="FDQ287" s="755"/>
      <c r="FDR287" s="755"/>
      <c r="FDS287" s="755"/>
      <c r="FDT287" s="755"/>
      <c r="FDU287" s="755"/>
      <c r="FDV287" s="755"/>
      <c r="FDW287" s="755"/>
      <c r="FDX287" s="755"/>
      <c r="FDY287" s="755"/>
      <c r="FDZ287" s="755"/>
      <c r="FEA287" s="755"/>
      <c r="FEB287" s="755"/>
      <c r="FEC287" s="755"/>
      <c r="FED287" s="755"/>
      <c r="FEE287" s="755"/>
      <c r="FEF287" s="755"/>
      <c r="FEG287" s="755"/>
      <c r="FEH287" s="755"/>
      <c r="FEI287" s="755"/>
      <c r="FEJ287" s="755"/>
      <c r="FEK287" s="755"/>
      <c r="FEL287" s="755"/>
      <c r="FEM287" s="755"/>
      <c r="FEN287" s="755"/>
      <c r="FEO287" s="755"/>
      <c r="FEP287" s="755"/>
      <c r="FEQ287" s="755"/>
      <c r="FER287" s="755"/>
      <c r="FES287" s="755"/>
      <c r="FET287" s="755"/>
      <c r="FEU287" s="755"/>
      <c r="FEV287" s="755"/>
      <c r="FEW287" s="755"/>
      <c r="FEX287" s="755"/>
      <c r="FEY287" s="755"/>
      <c r="FEZ287" s="755"/>
      <c r="FFA287" s="755"/>
      <c r="FFB287" s="755"/>
      <c r="FFC287" s="755"/>
      <c r="FFD287" s="755"/>
      <c r="FFE287" s="755"/>
      <c r="FFF287" s="755"/>
      <c r="FFG287" s="755"/>
      <c r="FFH287" s="755"/>
      <c r="FFI287" s="755"/>
      <c r="FFJ287" s="755"/>
      <c r="FFK287" s="755"/>
      <c r="FFL287" s="755"/>
      <c r="FFM287" s="755"/>
      <c r="FFN287" s="755"/>
      <c r="FFO287" s="755"/>
      <c r="FFP287" s="755"/>
      <c r="FFQ287" s="755"/>
      <c r="FFR287" s="755"/>
      <c r="FFS287" s="755"/>
      <c r="FFT287" s="755"/>
      <c r="FFU287" s="755"/>
      <c r="FFV287" s="755"/>
      <c r="FFW287" s="755"/>
      <c r="FFX287" s="755"/>
      <c r="FFY287" s="755"/>
      <c r="FFZ287" s="755"/>
      <c r="FGA287" s="755"/>
      <c r="FGB287" s="755"/>
      <c r="FGC287" s="755"/>
      <c r="FGD287" s="755"/>
      <c r="FGE287" s="755"/>
      <c r="FGF287" s="755"/>
      <c r="FGG287" s="755"/>
      <c r="FGH287" s="755"/>
      <c r="FGI287" s="755"/>
      <c r="FGJ287" s="755"/>
      <c r="FGK287" s="755"/>
      <c r="FGL287" s="755"/>
      <c r="FGM287" s="755"/>
      <c r="FGN287" s="755"/>
      <c r="FGO287" s="755"/>
      <c r="FGP287" s="755"/>
      <c r="FGQ287" s="755"/>
      <c r="FGR287" s="755"/>
      <c r="FGS287" s="755"/>
      <c r="FGT287" s="755"/>
      <c r="FGU287" s="755"/>
      <c r="FGV287" s="755"/>
      <c r="FGW287" s="755"/>
      <c r="FGX287" s="755"/>
      <c r="FGY287" s="755"/>
      <c r="FGZ287" s="755"/>
      <c r="FHA287" s="755"/>
      <c r="FHB287" s="755"/>
      <c r="FHC287" s="755"/>
      <c r="FHD287" s="755"/>
      <c r="FHE287" s="755"/>
      <c r="FHF287" s="755"/>
      <c r="FHG287" s="755"/>
      <c r="FHH287" s="755"/>
      <c r="FHI287" s="755"/>
      <c r="FHJ287" s="755"/>
      <c r="FHK287" s="755"/>
      <c r="FHL287" s="755"/>
      <c r="FHM287" s="755"/>
      <c r="FHN287" s="755"/>
      <c r="FHO287" s="755"/>
      <c r="FHP287" s="755"/>
      <c r="FHQ287" s="755"/>
      <c r="FHR287" s="755"/>
      <c r="FHS287" s="755"/>
      <c r="FHT287" s="755"/>
      <c r="FHU287" s="755"/>
      <c r="FHV287" s="755"/>
      <c r="FHW287" s="755"/>
      <c r="FHX287" s="755"/>
      <c r="FHY287" s="755"/>
      <c r="FHZ287" s="755"/>
      <c r="FIA287" s="755"/>
      <c r="FIB287" s="755"/>
      <c r="FIC287" s="755"/>
      <c r="FID287" s="755"/>
      <c r="FIE287" s="755"/>
      <c r="FIF287" s="755"/>
      <c r="FIG287" s="755"/>
      <c r="FIH287" s="755"/>
      <c r="FII287" s="755"/>
      <c r="FIJ287" s="755"/>
      <c r="FIK287" s="755"/>
      <c r="FIL287" s="755"/>
      <c r="FIM287" s="755"/>
      <c r="FIN287" s="755"/>
      <c r="FIO287" s="755"/>
      <c r="FIP287" s="755"/>
      <c r="FIQ287" s="755"/>
      <c r="FIR287" s="755"/>
      <c r="FIS287" s="755"/>
      <c r="FIT287" s="755"/>
      <c r="FIU287" s="755"/>
      <c r="FIV287" s="755"/>
      <c r="FIW287" s="755"/>
      <c r="FIX287" s="755"/>
      <c r="FIY287" s="755"/>
      <c r="FIZ287" s="755"/>
      <c r="FJA287" s="755"/>
      <c r="FJB287" s="755"/>
      <c r="FJC287" s="755"/>
      <c r="FJD287" s="755"/>
      <c r="FJE287" s="755"/>
      <c r="FJF287" s="755"/>
      <c r="FJG287" s="755"/>
      <c r="FJH287" s="755"/>
      <c r="FJI287" s="755"/>
      <c r="FJJ287" s="755"/>
      <c r="FJK287" s="755"/>
      <c r="FJL287" s="755"/>
      <c r="FJM287" s="755"/>
      <c r="FJN287" s="755"/>
      <c r="FJO287" s="755"/>
      <c r="FJP287" s="755"/>
      <c r="FJQ287" s="755"/>
      <c r="FJR287" s="755"/>
      <c r="FJS287" s="755"/>
      <c r="FJT287" s="755"/>
      <c r="FJU287" s="755"/>
      <c r="FJV287" s="755"/>
      <c r="FJW287" s="755"/>
      <c r="FJX287" s="755"/>
      <c r="FJY287" s="755"/>
      <c r="FJZ287" s="755"/>
      <c r="FKA287" s="755"/>
      <c r="FKB287" s="755"/>
      <c r="FKC287" s="755"/>
      <c r="FKD287" s="755"/>
      <c r="FKE287" s="755"/>
      <c r="FKF287" s="755"/>
      <c r="FKG287" s="755"/>
      <c r="FKH287" s="755"/>
      <c r="FKI287" s="755"/>
      <c r="FKJ287" s="755"/>
      <c r="FKK287" s="755"/>
      <c r="FKL287" s="755"/>
      <c r="FKM287" s="755"/>
      <c r="FKN287" s="755"/>
      <c r="FKO287" s="755"/>
      <c r="FKP287" s="755"/>
      <c r="FKQ287" s="755"/>
      <c r="FKR287" s="755"/>
      <c r="FKS287" s="755"/>
      <c r="FKT287" s="755"/>
      <c r="FKU287" s="755"/>
      <c r="FKV287" s="755"/>
      <c r="FKW287" s="755"/>
      <c r="FKX287" s="755"/>
      <c r="FKY287" s="755"/>
      <c r="FKZ287" s="755"/>
      <c r="FLA287" s="755"/>
      <c r="FLB287" s="755"/>
      <c r="FLC287" s="755"/>
      <c r="FLD287" s="755"/>
      <c r="FLE287" s="755"/>
      <c r="FLF287" s="755"/>
      <c r="FLG287" s="755"/>
      <c r="FLH287" s="755"/>
      <c r="FLI287" s="755"/>
      <c r="FLJ287" s="755"/>
      <c r="FLK287" s="755"/>
      <c r="FLL287" s="755"/>
      <c r="FLM287" s="755"/>
      <c r="FLN287" s="755"/>
      <c r="FLO287" s="755"/>
      <c r="FLP287" s="755"/>
      <c r="FLQ287" s="755"/>
      <c r="FLR287" s="755"/>
      <c r="FLS287" s="755"/>
      <c r="FLT287" s="755"/>
      <c r="FLU287" s="755"/>
      <c r="FLV287" s="755"/>
      <c r="FLW287" s="755"/>
      <c r="FLX287" s="755"/>
      <c r="FLY287" s="755"/>
      <c r="FLZ287" s="755"/>
      <c r="FMA287" s="755"/>
      <c r="FMB287" s="755"/>
      <c r="FMC287" s="755"/>
      <c r="FMD287" s="755"/>
      <c r="FME287" s="755"/>
      <c r="FMF287" s="755"/>
      <c r="FMG287" s="755"/>
      <c r="FMH287" s="755"/>
      <c r="FMI287" s="755"/>
      <c r="FMJ287" s="755"/>
      <c r="FMK287" s="755"/>
      <c r="FML287" s="755"/>
      <c r="FMM287" s="755"/>
      <c r="FMN287" s="755"/>
      <c r="FMO287" s="755"/>
      <c r="FMP287" s="755"/>
      <c r="FMQ287" s="755"/>
      <c r="FMR287" s="755"/>
      <c r="FMS287" s="755"/>
      <c r="FMT287" s="755"/>
      <c r="FMU287" s="755"/>
      <c r="FMV287" s="755"/>
      <c r="FMW287" s="755"/>
      <c r="FMX287" s="755"/>
      <c r="FMY287" s="755"/>
      <c r="FMZ287" s="755"/>
      <c r="FNA287" s="755"/>
      <c r="FNB287" s="755"/>
      <c r="FNC287" s="755"/>
      <c r="FND287" s="755"/>
      <c r="FNE287" s="755"/>
      <c r="FNF287" s="755"/>
      <c r="FNG287" s="755"/>
      <c r="FNH287" s="755"/>
      <c r="FNI287" s="755"/>
      <c r="FNJ287" s="755"/>
      <c r="FNK287" s="755"/>
      <c r="FNL287" s="755"/>
      <c r="FNM287" s="755"/>
      <c r="FNN287" s="755"/>
      <c r="FNO287" s="755"/>
      <c r="FNP287" s="755"/>
      <c r="FNQ287" s="755"/>
      <c r="FNR287" s="755"/>
      <c r="FNS287" s="755"/>
      <c r="FNT287" s="755"/>
      <c r="FNU287" s="755"/>
      <c r="FNV287" s="755"/>
      <c r="FNW287" s="755"/>
      <c r="FNX287" s="755"/>
      <c r="FNY287" s="755"/>
      <c r="FNZ287" s="755"/>
      <c r="FOA287" s="755"/>
      <c r="FOB287" s="755"/>
      <c r="FOC287" s="755"/>
      <c r="FOD287" s="755"/>
      <c r="FOE287" s="755"/>
      <c r="FOF287" s="755"/>
      <c r="FOG287" s="755"/>
      <c r="FOH287" s="755"/>
      <c r="FOI287" s="755"/>
      <c r="FOJ287" s="755"/>
      <c r="FOK287" s="755"/>
      <c r="FOL287" s="755"/>
      <c r="FOM287" s="755"/>
      <c r="FON287" s="755"/>
      <c r="FOO287" s="755"/>
      <c r="FOP287" s="755"/>
      <c r="FOQ287" s="755"/>
      <c r="FOR287" s="755"/>
      <c r="FOS287" s="755"/>
      <c r="FOT287" s="755"/>
      <c r="FOU287" s="755"/>
      <c r="FOV287" s="755"/>
      <c r="FOW287" s="755"/>
      <c r="FOX287" s="755"/>
      <c r="FOY287" s="755"/>
      <c r="FOZ287" s="755"/>
      <c r="FPA287" s="755"/>
      <c r="FPB287" s="755"/>
      <c r="FPC287" s="755"/>
      <c r="FPD287" s="755"/>
      <c r="FPE287" s="755"/>
      <c r="FPF287" s="755"/>
      <c r="FPG287" s="755"/>
      <c r="FPH287" s="755"/>
      <c r="FPI287" s="755"/>
      <c r="FPJ287" s="755"/>
      <c r="FPK287" s="755"/>
      <c r="FPL287" s="755"/>
      <c r="FPM287" s="755"/>
      <c r="FPN287" s="755"/>
      <c r="FPO287" s="755"/>
      <c r="FPP287" s="755"/>
      <c r="FPQ287" s="755"/>
      <c r="FPR287" s="755"/>
      <c r="FPS287" s="755"/>
      <c r="FPT287" s="755"/>
      <c r="FPU287" s="755"/>
      <c r="FPV287" s="755"/>
      <c r="FPW287" s="755"/>
      <c r="FPX287" s="755"/>
      <c r="FPY287" s="755"/>
      <c r="FPZ287" s="755"/>
      <c r="FQA287" s="755"/>
      <c r="FQB287" s="755"/>
      <c r="FQC287" s="755"/>
      <c r="FQD287" s="755"/>
      <c r="FQE287" s="755"/>
      <c r="FQF287" s="755"/>
      <c r="FQG287" s="755"/>
      <c r="FQH287" s="755"/>
      <c r="FQI287" s="755"/>
      <c r="FQJ287" s="755"/>
      <c r="FQK287" s="755"/>
      <c r="FQL287" s="755"/>
      <c r="FQM287" s="755"/>
      <c r="FQN287" s="755"/>
      <c r="FQO287" s="755"/>
      <c r="FQP287" s="755"/>
      <c r="FQQ287" s="755"/>
      <c r="FQR287" s="755"/>
      <c r="FQS287" s="755"/>
      <c r="FQT287" s="755"/>
      <c r="FQU287" s="755"/>
      <c r="FQV287" s="755"/>
      <c r="FQW287" s="755"/>
      <c r="FQX287" s="755"/>
      <c r="FQY287" s="755"/>
      <c r="FQZ287" s="755"/>
      <c r="FRA287" s="755"/>
      <c r="FRB287" s="755"/>
      <c r="FRC287" s="755"/>
      <c r="FRD287" s="755"/>
      <c r="FRE287" s="755"/>
      <c r="FRF287" s="755"/>
      <c r="FRG287" s="755"/>
      <c r="FRH287" s="755"/>
      <c r="FRI287" s="755"/>
      <c r="FRJ287" s="755"/>
      <c r="FRK287" s="755"/>
      <c r="FRL287" s="755"/>
      <c r="FRM287" s="755"/>
      <c r="FRN287" s="755"/>
      <c r="FRO287" s="755"/>
      <c r="FRP287" s="755"/>
      <c r="FRQ287" s="755"/>
      <c r="FRR287" s="755"/>
      <c r="FRS287" s="755"/>
      <c r="FRT287" s="755"/>
      <c r="FRU287" s="755"/>
      <c r="FRV287" s="755"/>
      <c r="FRW287" s="755"/>
      <c r="FRX287" s="755"/>
      <c r="FRY287" s="755"/>
      <c r="FRZ287" s="755"/>
      <c r="FSA287" s="755"/>
      <c r="FSB287" s="755"/>
      <c r="FSC287" s="755"/>
      <c r="FSD287" s="755"/>
      <c r="FSE287" s="755"/>
      <c r="FSF287" s="755"/>
      <c r="FSG287" s="755"/>
      <c r="FSH287" s="755"/>
      <c r="FSI287" s="755"/>
      <c r="FSJ287" s="755"/>
      <c r="FSK287" s="755"/>
      <c r="FSL287" s="755"/>
      <c r="FSM287" s="755"/>
      <c r="FSN287" s="755"/>
      <c r="FSO287" s="755"/>
      <c r="FSP287" s="755"/>
      <c r="FSQ287" s="755"/>
      <c r="FSR287" s="755"/>
      <c r="FSS287" s="755"/>
      <c r="FST287" s="755"/>
      <c r="FSU287" s="755"/>
      <c r="FSV287" s="755"/>
      <c r="FSW287" s="755"/>
      <c r="FSX287" s="755"/>
      <c r="FSY287" s="755"/>
      <c r="FSZ287" s="755"/>
      <c r="FTA287" s="755"/>
      <c r="FTB287" s="755"/>
      <c r="FTC287" s="755"/>
      <c r="FTD287" s="755"/>
      <c r="FTE287" s="755"/>
      <c r="FTF287" s="755"/>
      <c r="FTG287" s="755"/>
      <c r="FTH287" s="755"/>
      <c r="FTI287" s="755"/>
      <c r="FTJ287" s="755"/>
      <c r="FTK287" s="755"/>
      <c r="FTL287" s="755"/>
      <c r="FTM287" s="755"/>
      <c r="FTN287" s="755"/>
      <c r="FTO287" s="755"/>
      <c r="FTP287" s="755"/>
      <c r="FTQ287" s="755"/>
      <c r="FTR287" s="755"/>
      <c r="FTS287" s="755"/>
      <c r="FTT287" s="755"/>
      <c r="FTU287" s="755"/>
      <c r="FTV287" s="755"/>
      <c r="FTW287" s="755"/>
      <c r="FTX287" s="755"/>
      <c r="FTY287" s="755"/>
      <c r="FTZ287" s="755"/>
      <c r="FUA287" s="755"/>
      <c r="FUB287" s="755"/>
      <c r="FUC287" s="755"/>
      <c r="FUD287" s="755"/>
      <c r="FUE287" s="755"/>
      <c r="FUF287" s="755"/>
      <c r="FUG287" s="755"/>
      <c r="FUH287" s="755"/>
      <c r="FUI287" s="755"/>
      <c r="FUJ287" s="755"/>
      <c r="FUK287" s="755"/>
      <c r="FUL287" s="755"/>
      <c r="FUM287" s="755"/>
      <c r="FUN287" s="755"/>
      <c r="FUO287" s="755"/>
      <c r="FUP287" s="755"/>
      <c r="FUQ287" s="755"/>
      <c r="FUR287" s="755"/>
      <c r="FUS287" s="755"/>
      <c r="FUT287" s="755"/>
      <c r="FUU287" s="755"/>
      <c r="FUV287" s="755"/>
      <c r="FUW287" s="755"/>
      <c r="FUX287" s="755"/>
      <c r="FUY287" s="755"/>
      <c r="FUZ287" s="755"/>
      <c r="FVA287" s="755"/>
      <c r="FVB287" s="755"/>
      <c r="FVC287" s="755"/>
      <c r="FVD287" s="755"/>
      <c r="FVE287" s="755"/>
      <c r="FVF287" s="755"/>
      <c r="FVG287" s="755"/>
      <c r="FVH287" s="755"/>
      <c r="FVI287" s="755"/>
      <c r="FVJ287" s="755"/>
      <c r="FVK287" s="755"/>
      <c r="FVL287" s="755"/>
      <c r="FVM287" s="755"/>
      <c r="FVN287" s="755"/>
      <c r="FVO287" s="755"/>
      <c r="FVP287" s="755"/>
      <c r="FVQ287" s="755"/>
      <c r="FVR287" s="755"/>
      <c r="FVS287" s="755"/>
      <c r="FVT287" s="755"/>
      <c r="FVU287" s="755"/>
      <c r="FVV287" s="755"/>
      <c r="FVW287" s="755"/>
      <c r="FVX287" s="755"/>
      <c r="FVY287" s="755"/>
      <c r="FVZ287" s="755"/>
      <c r="FWA287" s="755"/>
      <c r="FWB287" s="755"/>
      <c r="FWC287" s="755"/>
      <c r="FWD287" s="755"/>
      <c r="FWE287" s="755"/>
      <c r="FWF287" s="755"/>
      <c r="FWG287" s="755"/>
      <c r="FWH287" s="755"/>
      <c r="FWI287" s="755"/>
      <c r="FWJ287" s="755"/>
      <c r="FWK287" s="755"/>
      <c r="FWL287" s="755"/>
      <c r="FWM287" s="755"/>
      <c r="FWN287" s="755"/>
      <c r="FWO287" s="755"/>
      <c r="FWP287" s="755"/>
      <c r="FWQ287" s="755"/>
      <c r="FWR287" s="755"/>
      <c r="FWS287" s="755"/>
      <c r="FWT287" s="755"/>
      <c r="FWU287" s="755"/>
      <c r="FWV287" s="755"/>
      <c r="FWW287" s="755"/>
      <c r="FWX287" s="755"/>
      <c r="FWY287" s="755"/>
      <c r="FWZ287" s="755"/>
      <c r="FXA287" s="755"/>
      <c r="FXB287" s="755"/>
      <c r="FXC287" s="755"/>
      <c r="FXD287" s="755"/>
      <c r="FXE287" s="755"/>
      <c r="FXF287" s="755"/>
      <c r="FXG287" s="755"/>
      <c r="FXH287" s="755"/>
      <c r="FXI287" s="755"/>
      <c r="FXJ287" s="755"/>
      <c r="FXK287" s="755"/>
      <c r="FXL287" s="755"/>
      <c r="FXM287" s="755"/>
      <c r="FXN287" s="755"/>
      <c r="FXO287" s="755"/>
      <c r="FXP287" s="755"/>
      <c r="FXQ287" s="755"/>
      <c r="FXR287" s="755"/>
      <c r="FXS287" s="755"/>
      <c r="FXT287" s="755"/>
      <c r="FXU287" s="755"/>
      <c r="FXV287" s="755"/>
      <c r="FXW287" s="755"/>
      <c r="FXX287" s="755"/>
      <c r="FXY287" s="755"/>
      <c r="FXZ287" s="755"/>
      <c r="FYA287" s="755"/>
      <c r="FYB287" s="755"/>
      <c r="FYC287" s="755"/>
      <c r="FYD287" s="755"/>
      <c r="FYE287" s="755"/>
      <c r="FYF287" s="755"/>
      <c r="FYG287" s="755"/>
      <c r="FYH287" s="755"/>
      <c r="FYI287" s="755"/>
      <c r="FYJ287" s="755"/>
      <c r="FYK287" s="755"/>
      <c r="FYL287" s="755"/>
      <c r="FYM287" s="755"/>
      <c r="FYN287" s="755"/>
      <c r="FYO287" s="755"/>
      <c r="FYP287" s="755"/>
      <c r="FYQ287" s="755"/>
      <c r="FYR287" s="755"/>
      <c r="FYS287" s="755"/>
      <c r="FYT287" s="755"/>
      <c r="FYU287" s="755"/>
      <c r="FYV287" s="755"/>
      <c r="FYW287" s="755"/>
      <c r="FYX287" s="755"/>
      <c r="FYY287" s="755"/>
      <c r="FYZ287" s="755"/>
      <c r="FZA287" s="755"/>
      <c r="FZB287" s="755"/>
      <c r="FZC287" s="755"/>
      <c r="FZD287" s="755"/>
      <c r="FZE287" s="755"/>
      <c r="FZF287" s="755"/>
      <c r="FZG287" s="755"/>
      <c r="FZH287" s="755"/>
      <c r="FZI287" s="755"/>
      <c r="FZJ287" s="755"/>
      <c r="FZK287" s="755"/>
      <c r="FZL287" s="755"/>
      <c r="FZM287" s="755"/>
      <c r="FZN287" s="755"/>
      <c r="FZO287" s="755"/>
      <c r="FZP287" s="755"/>
      <c r="FZQ287" s="755"/>
      <c r="FZR287" s="755"/>
      <c r="FZS287" s="755"/>
      <c r="FZT287" s="755"/>
      <c r="FZU287" s="755"/>
      <c r="FZV287" s="755"/>
      <c r="FZW287" s="755"/>
      <c r="FZX287" s="755"/>
      <c r="FZY287" s="755"/>
      <c r="FZZ287" s="755"/>
      <c r="GAA287" s="755"/>
      <c r="GAB287" s="755"/>
      <c r="GAC287" s="755"/>
      <c r="GAD287" s="755"/>
      <c r="GAE287" s="755"/>
      <c r="GAF287" s="755"/>
      <c r="GAG287" s="755"/>
      <c r="GAH287" s="755"/>
      <c r="GAI287" s="755"/>
      <c r="GAJ287" s="755"/>
      <c r="GAK287" s="755"/>
      <c r="GAL287" s="755"/>
      <c r="GAM287" s="755"/>
      <c r="GAN287" s="755"/>
      <c r="GAO287" s="755"/>
      <c r="GAP287" s="755"/>
      <c r="GAQ287" s="755"/>
      <c r="GAR287" s="755"/>
      <c r="GAS287" s="755"/>
      <c r="GAT287" s="755"/>
      <c r="GAU287" s="755"/>
      <c r="GAV287" s="755"/>
      <c r="GAW287" s="755"/>
      <c r="GAX287" s="755"/>
      <c r="GAY287" s="755"/>
      <c r="GAZ287" s="755"/>
      <c r="GBA287" s="755"/>
      <c r="GBB287" s="755"/>
      <c r="GBC287" s="755"/>
      <c r="GBD287" s="755"/>
      <c r="GBE287" s="755"/>
      <c r="GBF287" s="755"/>
      <c r="GBG287" s="755"/>
      <c r="GBH287" s="755"/>
      <c r="GBI287" s="755"/>
      <c r="GBJ287" s="755"/>
      <c r="GBK287" s="755"/>
      <c r="GBL287" s="755"/>
      <c r="GBM287" s="755"/>
      <c r="GBN287" s="755"/>
      <c r="GBO287" s="755"/>
      <c r="GBP287" s="755"/>
      <c r="GBQ287" s="755"/>
      <c r="GBR287" s="755"/>
      <c r="GBS287" s="755"/>
      <c r="GBT287" s="755"/>
      <c r="GBU287" s="755"/>
      <c r="GBV287" s="755"/>
      <c r="GBW287" s="755"/>
      <c r="GBX287" s="755"/>
      <c r="GBY287" s="755"/>
      <c r="GBZ287" s="755"/>
      <c r="GCA287" s="755"/>
      <c r="GCB287" s="755"/>
      <c r="GCC287" s="755"/>
      <c r="GCD287" s="755"/>
      <c r="GCE287" s="755"/>
      <c r="GCF287" s="755"/>
      <c r="GCG287" s="755"/>
      <c r="GCH287" s="755"/>
      <c r="GCI287" s="755"/>
      <c r="GCJ287" s="755"/>
      <c r="GCK287" s="755"/>
      <c r="GCL287" s="755"/>
      <c r="GCM287" s="755"/>
      <c r="GCN287" s="755"/>
      <c r="GCO287" s="755"/>
      <c r="GCP287" s="755"/>
      <c r="GCQ287" s="755"/>
      <c r="GCR287" s="755"/>
      <c r="GCS287" s="755"/>
      <c r="GCT287" s="755"/>
      <c r="GCU287" s="755"/>
      <c r="GCV287" s="755"/>
      <c r="GCW287" s="755"/>
      <c r="GCX287" s="755"/>
      <c r="GCY287" s="755"/>
      <c r="GCZ287" s="755"/>
      <c r="GDA287" s="755"/>
      <c r="GDB287" s="755"/>
      <c r="GDC287" s="755"/>
      <c r="GDD287" s="755"/>
      <c r="GDE287" s="755"/>
      <c r="GDF287" s="755"/>
      <c r="GDG287" s="755"/>
      <c r="GDH287" s="755"/>
      <c r="GDI287" s="755"/>
      <c r="GDJ287" s="755"/>
      <c r="GDK287" s="755"/>
      <c r="GDL287" s="755"/>
      <c r="GDM287" s="755"/>
      <c r="GDN287" s="755"/>
      <c r="GDO287" s="755"/>
      <c r="GDP287" s="755"/>
      <c r="GDQ287" s="755"/>
      <c r="GDR287" s="755"/>
      <c r="GDS287" s="755"/>
      <c r="GDT287" s="755"/>
      <c r="GDU287" s="755"/>
      <c r="GDV287" s="755"/>
      <c r="GDW287" s="755"/>
      <c r="GDX287" s="755"/>
      <c r="GDY287" s="755"/>
      <c r="GDZ287" s="755"/>
      <c r="GEA287" s="755"/>
      <c r="GEB287" s="755"/>
      <c r="GEC287" s="755"/>
      <c r="GED287" s="755"/>
      <c r="GEE287" s="755"/>
      <c r="GEF287" s="755"/>
      <c r="GEG287" s="755"/>
      <c r="GEH287" s="755"/>
      <c r="GEI287" s="755"/>
      <c r="GEJ287" s="755"/>
      <c r="GEK287" s="755"/>
      <c r="GEL287" s="755"/>
      <c r="GEM287" s="755"/>
      <c r="GEN287" s="755"/>
      <c r="GEO287" s="755"/>
      <c r="GEP287" s="755"/>
      <c r="GEQ287" s="755"/>
      <c r="GER287" s="755"/>
      <c r="GES287" s="755"/>
      <c r="GET287" s="755"/>
      <c r="GEU287" s="755"/>
      <c r="GEV287" s="755"/>
      <c r="GEW287" s="755"/>
      <c r="GEX287" s="755"/>
      <c r="GEY287" s="755"/>
      <c r="GEZ287" s="755"/>
      <c r="GFA287" s="755"/>
      <c r="GFB287" s="755"/>
      <c r="GFC287" s="755"/>
      <c r="GFD287" s="755"/>
      <c r="GFE287" s="755"/>
      <c r="GFF287" s="755"/>
      <c r="GFG287" s="755"/>
      <c r="GFH287" s="755"/>
      <c r="GFI287" s="755"/>
      <c r="GFJ287" s="755"/>
      <c r="GFK287" s="755"/>
      <c r="GFL287" s="755"/>
      <c r="GFM287" s="755"/>
      <c r="GFN287" s="755"/>
      <c r="GFO287" s="755"/>
      <c r="GFP287" s="755"/>
      <c r="GFQ287" s="755"/>
      <c r="GFR287" s="755"/>
      <c r="GFS287" s="755"/>
      <c r="GFT287" s="755"/>
      <c r="GFU287" s="755"/>
      <c r="GFV287" s="755"/>
      <c r="GFW287" s="755"/>
      <c r="GFX287" s="755"/>
      <c r="GFY287" s="755"/>
      <c r="GFZ287" s="755"/>
      <c r="GGA287" s="755"/>
      <c r="GGB287" s="755"/>
      <c r="GGC287" s="755"/>
      <c r="GGD287" s="755"/>
      <c r="GGE287" s="755"/>
      <c r="GGF287" s="755"/>
      <c r="GGG287" s="755"/>
      <c r="GGH287" s="755"/>
      <c r="GGI287" s="755"/>
      <c r="GGJ287" s="755"/>
      <c r="GGK287" s="755"/>
      <c r="GGL287" s="755"/>
      <c r="GGM287" s="755"/>
      <c r="GGN287" s="755"/>
      <c r="GGO287" s="755"/>
      <c r="GGP287" s="755"/>
      <c r="GGQ287" s="755"/>
      <c r="GGR287" s="755"/>
      <c r="GGS287" s="755"/>
      <c r="GGT287" s="755"/>
      <c r="GGU287" s="755"/>
      <c r="GGV287" s="755"/>
      <c r="GGW287" s="755"/>
      <c r="GGX287" s="755"/>
      <c r="GGY287" s="755"/>
      <c r="GGZ287" s="755"/>
      <c r="GHA287" s="755"/>
      <c r="GHB287" s="755"/>
      <c r="GHC287" s="755"/>
      <c r="GHD287" s="755"/>
      <c r="GHE287" s="755"/>
      <c r="GHF287" s="755"/>
      <c r="GHG287" s="755"/>
      <c r="GHH287" s="755"/>
      <c r="GHI287" s="755"/>
      <c r="GHJ287" s="755"/>
      <c r="GHK287" s="755"/>
      <c r="GHL287" s="755"/>
      <c r="GHM287" s="755"/>
      <c r="GHN287" s="755"/>
      <c r="GHO287" s="755"/>
      <c r="GHP287" s="755"/>
      <c r="GHQ287" s="755"/>
      <c r="GHR287" s="755"/>
      <c r="GHS287" s="755"/>
      <c r="GHT287" s="755"/>
      <c r="GHU287" s="755"/>
      <c r="GHV287" s="755"/>
      <c r="GHW287" s="755"/>
      <c r="GHX287" s="755"/>
      <c r="GHY287" s="755"/>
      <c r="GHZ287" s="755"/>
      <c r="GIA287" s="755"/>
      <c r="GIB287" s="755"/>
      <c r="GIC287" s="755"/>
      <c r="GID287" s="755"/>
      <c r="GIE287" s="755"/>
      <c r="GIF287" s="755"/>
      <c r="GIG287" s="755"/>
      <c r="GIH287" s="755"/>
      <c r="GII287" s="755"/>
      <c r="GIJ287" s="755"/>
      <c r="GIK287" s="755"/>
      <c r="GIL287" s="755"/>
      <c r="GIM287" s="755"/>
      <c r="GIN287" s="755"/>
      <c r="GIO287" s="755"/>
      <c r="GIP287" s="755"/>
      <c r="GIQ287" s="755"/>
      <c r="GIR287" s="755"/>
      <c r="GIS287" s="755"/>
      <c r="GIT287" s="755"/>
      <c r="GIU287" s="755"/>
      <c r="GIV287" s="755"/>
      <c r="GIW287" s="755"/>
      <c r="GIX287" s="755"/>
      <c r="GIY287" s="755"/>
      <c r="GIZ287" s="755"/>
      <c r="GJA287" s="755"/>
      <c r="GJB287" s="755"/>
      <c r="GJC287" s="755"/>
      <c r="GJD287" s="755"/>
      <c r="GJE287" s="755"/>
      <c r="GJF287" s="755"/>
      <c r="GJG287" s="755"/>
      <c r="GJH287" s="755"/>
      <c r="GJI287" s="755"/>
      <c r="GJJ287" s="755"/>
      <c r="GJK287" s="755"/>
      <c r="GJL287" s="755"/>
      <c r="GJM287" s="755"/>
      <c r="GJN287" s="755"/>
      <c r="GJO287" s="755"/>
      <c r="GJP287" s="755"/>
      <c r="GJQ287" s="755"/>
      <c r="GJR287" s="755"/>
      <c r="GJS287" s="755"/>
      <c r="GJT287" s="755"/>
      <c r="GJU287" s="755"/>
      <c r="GJV287" s="755"/>
      <c r="GJW287" s="755"/>
      <c r="GJX287" s="755"/>
      <c r="GJY287" s="755"/>
      <c r="GJZ287" s="755"/>
      <c r="GKA287" s="755"/>
      <c r="GKB287" s="755"/>
      <c r="GKC287" s="755"/>
      <c r="GKD287" s="755"/>
      <c r="GKE287" s="755"/>
      <c r="GKF287" s="755"/>
      <c r="GKG287" s="755"/>
      <c r="GKH287" s="755"/>
      <c r="GKI287" s="755"/>
      <c r="GKJ287" s="755"/>
      <c r="GKK287" s="755"/>
      <c r="GKL287" s="755"/>
      <c r="GKM287" s="755"/>
      <c r="GKN287" s="755"/>
      <c r="GKO287" s="755"/>
      <c r="GKP287" s="755"/>
      <c r="GKQ287" s="755"/>
      <c r="GKR287" s="755"/>
      <c r="GKS287" s="755"/>
      <c r="GKT287" s="755"/>
      <c r="GKU287" s="755"/>
      <c r="GKV287" s="755"/>
      <c r="GKW287" s="755"/>
      <c r="GKX287" s="755"/>
      <c r="GKY287" s="755"/>
      <c r="GKZ287" s="755"/>
      <c r="GLA287" s="755"/>
      <c r="GLB287" s="755"/>
      <c r="GLC287" s="755"/>
      <c r="GLD287" s="755"/>
      <c r="GLE287" s="755"/>
      <c r="GLF287" s="755"/>
      <c r="GLG287" s="755"/>
      <c r="GLH287" s="755"/>
      <c r="GLI287" s="755"/>
      <c r="GLJ287" s="755"/>
      <c r="GLK287" s="755"/>
      <c r="GLL287" s="755"/>
      <c r="GLM287" s="755"/>
      <c r="GLN287" s="755"/>
      <c r="GLO287" s="755"/>
      <c r="GLP287" s="755"/>
      <c r="GLQ287" s="755"/>
      <c r="GLR287" s="755"/>
      <c r="GLS287" s="755"/>
      <c r="GLT287" s="755"/>
      <c r="GLU287" s="755"/>
      <c r="GLV287" s="755"/>
      <c r="GLW287" s="755"/>
      <c r="GLX287" s="755"/>
      <c r="GLY287" s="755"/>
      <c r="GLZ287" s="755"/>
      <c r="GMA287" s="755"/>
      <c r="GMB287" s="755"/>
      <c r="GMC287" s="755"/>
      <c r="GMD287" s="755"/>
      <c r="GME287" s="755"/>
      <c r="GMF287" s="755"/>
      <c r="GMG287" s="755"/>
      <c r="GMH287" s="755"/>
      <c r="GMI287" s="755"/>
      <c r="GMJ287" s="755"/>
      <c r="GMK287" s="755"/>
      <c r="GML287" s="755"/>
      <c r="GMM287" s="755"/>
      <c r="GMN287" s="755"/>
      <c r="GMO287" s="755"/>
      <c r="GMP287" s="755"/>
      <c r="GMQ287" s="755"/>
      <c r="GMR287" s="755"/>
      <c r="GMS287" s="755"/>
      <c r="GMT287" s="755"/>
      <c r="GMU287" s="755"/>
      <c r="GMV287" s="755"/>
      <c r="GMW287" s="755"/>
      <c r="GMX287" s="755"/>
      <c r="GMY287" s="755"/>
      <c r="GMZ287" s="755"/>
      <c r="GNA287" s="755"/>
      <c r="GNB287" s="755"/>
      <c r="GNC287" s="755"/>
      <c r="GND287" s="755"/>
      <c r="GNE287" s="755"/>
      <c r="GNF287" s="755"/>
      <c r="GNG287" s="755"/>
      <c r="GNH287" s="755"/>
      <c r="GNI287" s="755"/>
      <c r="GNJ287" s="755"/>
      <c r="GNK287" s="755"/>
      <c r="GNL287" s="755"/>
      <c r="GNM287" s="755"/>
      <c r="GNN287" s="755"/>
      <c r="GNO287" s="755"/>
      <c r="GNP287" s="755"/>
      <c r="GNQ287" s="755"/>
      <c r="GNR287" s="755"/>
      <c r="GNS287" s="755"/>
      <c r="GNT287" s="755"/>
      <c r="GNU287" s="755"/>
      <c r="GNV287" s="755"/>
      <c r="GNW287" s="755"/>
      <c r="GNX287" s="755"/>
      <c r="GNY287" s="755"/>
      <c r="GNZ287" s="755"/>
      <c r="GOA287" s="755"/>
      <c r="GOB287" s="755"/>
      <c r="GOC287" s="755"/>
      <c r="GOD287" s="755"/>
      <c r="GOE287" s="755"/>
      <c r="GOF287" s="755"/>
      <c r="GOG287" s="755"/>
      <c r="GOH287" s="755"/>
      <c r="GOI287" s="755"/>
      <c r="GOJ287" s="755"/>
      <c r="GOK287" s="755"/>
      <c r="GOL287" s="755"/>
      <c r="GOM287" s="755"/>
      <c r="GON287" s="755"/>
      <c r="GOO287" s="755"/>
      <c r="GOP287" s="755"/>
      <c r="GOQ287" s="755"/>
      <c r="GOR287" s="755"/>
      <c r="GOS287" s="755"/>
      <c r="GOT287" s="755"/>
      <c r="GOU287" s="755"/>
      <c r="GOV287" s="755"/>
      <c r="GOW287" s="755"/>
      <c r="GOX287" s="755"/>
      <c r="GOY287" s="755"/>
      <c r="GOZ287" s="755"/>
      <c r="GPA287" s="755"/>
      <c r="GPB287" s="755"/>
      <c r="GPC287" s="755"/>
      <c r="GPD287" s="755"/>
      <c r="GPE287" s="755"/>
      <c r="GPF287" s="755"/>
      <c r="GPG287" s="755"/>
      <c r="GPH287" s="755"/>
      <c r="GPI287" s="755"/>
      <c r="GPJ287" s="755"/>
      <c r="GPK287" s="755"/>
      <c r="GPL287" s="755"/>
      <c r="GPM287" s="755"/>
      <c r="GPN287" s="755"/>
      <c r="GPO287" s="755"/>
      <c r="GPP287" s="755"/>
      <c r="GPQ287" s="755"/>
      <c r="GPR287" s="755"/>
      <c r="GPS287" s="755"/>
      <c r="GPT287" s="755"/>
      <c r="GPU287" s="755"/>
      <c r="GPV287" s="755"/>
      <c r="GPW287" s="755"/>
      <c r="GPX287" s="755"/>
      <c r="GPY287" s="755"/>
      <c r="GPZ287" s="755"/>
      <c r="GQA287" s="755"/>
      <c r="GQB287" s="755"/>
      <c r="GQC287" s="755"/>
      <c r="GQD287" s="755"/>
      <c r="GQE287" s="755"/>
      <c r="GQF287" s="755"/>
      <c r="GQG287" s="755"/>
      <c r="GQH287" s="755"/>
      <c r="GQI287" s="755"/>
      <c r="GQJ287" s="755"/>
      <c r="GQK287" s="755"/>
      <c r="GQL287" s="755"/>
      <c r="GQM287" s="755"/>
      <c r="GQN287" s="755"/>
      <c r="GQO287" s="755"/>
      <c r="GQP287" s="755"/>
      <c r="GQQ287" s="755"/>
      <c r="GQR287" s="755"/>
      <c r="GQS287" s="755"/>
      <c r="GQT287" s="755"/>
      <c r="GQU287" s="755"/>
      <c r="GQV287" s="755"/>
      <c r="GQW287" s="755"/>
      <c r="GQX287" s="755"/>
      <c r="GQY287" s="755"/>
      <c r="GQZ287" s="755"/>
      <c r="GRA287" s="755"/>
      <c r="GRB287" s="755"/>
      <c r="GRC287" s="755"/>
      <c r="GRD287" s="755"/>
      <c r="GRE287" s="755"/>
      <c r="GRF287" s="755"/>
      <c r="GRG287" s="755"/>
      <c r="GRH287" s="755"/>
      <c r="GRI287" s="755"/>
      <c r="GRJ287" s="755"/>
      <c r="GRK287" s="755"/>
      <c r="GRL287" s="755"/>
      <c r="GRM287" s="755"/>
      <c r="GRN287" s="755"/>
      <c r="GRO287" s="755"/>
      <c r="GRP287" s="755"/>
      <c r="GRQ287" s="755"/>
      <c r="GRR287" s="755"/>
      <c r="GRS287" s="755"/>
      <c r="GRT287" s="755"/>
      <c r="GRU287" s="755"/>
      <c r="GRV287" s="755"/>
      <c r="GRW287" s="755"/>
      <c r="GRX287" s="755"/>
      <c r="GRY287" s="755"/>
      <c r="GRZ287" s="755"/>
      <c r="GSA287" s="755"/>
      <c r="GSB287" s="755"/>
      <c r="GSC287" s="755"/>
      <c r="GSD287" s="755"/>
      <c r="GSE287" s="755"/>
      <c r="GSF287" s="755"/>
      <c r="GSG287" s="755"/>
      <c r="GSH287" s="755"/>
      <c r="GSI287" s="755"/>
      <c r="GSJ287" s="755"/>
      <c r="GSK287" s="755"/>
      <c r="GSL287" s="755"/>
      <c r="GSM287" s="755"/>
      <c r="GSN287" s="755"/>
      <c r="GSO287" s="755"/>
      <c r="GSP287" s="755"/>
      <c r="GSQ287" s="755"/>
      <c r="GSR287" s="755"/>
      <c r="GSS287" s="755"/>
      <c r="GST287" s="755"/>
      <c r="GSU287" s="755"/>
      <c r="GSV287" s="755"/>
      <c r="GSW287" s="755"/>
      <c r="GSX287" s="755"/>
      <c r="GSY287" s="755"/>
      <c r="GSZ287" s="755"/>
      <c r="GTA287" s="755"/>
      <c r="GTB287" s="755"/>
      <c r="GTC287" s="755"/>
      <c r="GTD287" s="755"/>
      <c r="GTE287" s="755"/>
      <c r="GTF287" s="755"/>
      <c r="GTG287" s="755"/>
      <c r="GTH287" s="755"/>
      <c r="GTI287" s="755"/>
      <c r="GTJ287" s="755"/>
      <c r="GTK287" s="755"/>
      <c r="GTL287" s="755"/>
      <c r="GTM287" s="755"/>
      <c r="GTN287" s="755"/>
      <c r="GTO287" s="755"/>
      <c r="GTP287" s="755"/>
      <c r="GTQ287" s="755"/>
      <c r="GTR287" s="755"/>
      <c r="GTS287" s="755"/>
      <c r="GTT287" s="755"/>
      <c r="GTU287" s="755"/>
      <c r="GTV287" s="755"/>
      <c r="GTW287" s="755"/>
      <c r="GTX287" s="755"/>
      <c r="GTY287" s="755"/>
      <c r="GTZ287" s="755"/>
      <c r="GUA287" s="755"/>
      <c r="GUB287" s="755"/>
      <c r="GUC287" s="755"/>
      <c r="GUD287" s="755"/>
      <c r="GUE287" s="755"/>
      <c r="GUF287" s="755"/>
      <c r="GUG287" s="755"/>
      <c r="GUH287" s="755"/>
      <c r="GUI287" s="755"/>
      <c r="GUJ287" s="755"/>
      <c r="GUK287" s="755"/>
      <c r="GUL287" s="755"/>
      <c r="GUM287" s="755"/>
      <c r="GUN287" s="755"/>
      <c r="GUO287" s="755"/>
      <c r="GUP287" s="755"/>
      <c r="GUQ287" s="755"/>
      <c r="GUR287" s="755"/>
      <c r="GUS287" s="755"/>
      <c r="GUT287" s="755"/>
      <c r="GUU287" s="755"/>
      <c r="GUV287" s="755"/>
      <c r="GUW287" s="755"/>
      <c r="GUX287" s="755"/>
      <c r="GUY287" s="755"/>
      <c r="GUZ287" s="755"/>
      <c r="GVA287" s="755"/>
      <c r="GVB287" s="755"/>
      <c r="GVC287" s="755"/>
      <c r="GVD287" s="755"/>
      <c r="GVE287" s="755"/>
      <c r="GVF287" s="755"/>
      <c r="GVG287" s="755"/>
      <c r="GVH287" s="755"/>
      <c r="GVI287" s="755"/>
      <c r="GVJ287" s="755"/>
      <c r="GVK287" s="755"/>
      <c r="GVL287" s="755"/>
      <c r="GVM287" s="755"/>
      <c r="GVN287" s="755"/>
      <c r="GVO287" s="755"/>
      <c r="GVP287" s="755"/>
      <c r="GVQ287" s="755"/>
      <c r="GVR287" s="755"/>
      <c r="GVS287" s="755"/>
      <c r="GVT287" s="755"/>
      <c r="GVU287" s="755"/>
      <c r="GVV287" s="755"/>
      <c r="GVW287" s="755"/>
      <c r="GVX287" s="755"/>
      <c r="GVY287" s="755"/>
      <c r="GVZ287" s="755"/>
      <c r="GWA287" s="755"/>
      <c r="GWB287" s="755"/>
      <c r="GWC287" s="755"/>
      <c r="GWD287" s="755"/>
      <c r="GWE287" s="755"/>
      <c r="GWF287" s="755"/>
      <c r="GWG287" s="755"/>
      <c r="GWH287" s="755"/>
      <c r="GWI287" s="755"/>
      <c r="GWJ287" s="755"/>
      <c r="GWK287" s="755"/>
      <c r="GWL287" s="755"/>
      <c r="GWM287" s="755"/>
      <c r="GWN287" s="755"/>
      <c r="GWO287" s="755"/>
      <c r="GWP287" s="755"/>
      <c r="GWQ287" s="755"/>
      <c r="GWR287" s="755"/>
      <c r="GWS287" s="755"/>
      <c r="GWT287" s="755"/>
      <c r="GWU287" s="755"/>
      <c r="GWV287" s="755"/>
      <c r="GWW287" s="755"/>
      <c r="GWX287" s="755"/>
      <c r="GWY287" s="755"/>
      <c r="GWZ287" s="755"/>
      <c r="GXA287" s="755"/>
      <c r="GXB287" s="755"/>
      <c r="GXC287" s="755"/>
      <c r="GXD287" s="755"/>
      <c r="GXE287" s="755"/>
      <c r="GXF287" s="755"/>
      <c r="GXG287" s="755"/>
      <c r="GXH287" s="755"/>
      <c r="GXI287" s="755"/>
      <c r="GXJ287" s="755"/>
      <c r="GXK287" s="755"/>
      <c r="GXL287" s="755"/>
      <c r="GXM287" s="755"/>
      <c r="GXN287" s="755"/>
      <c r="GXO287" s="755"/>
      <c r="GXP287" s="755"/>
      <c r="GXQ287" s="755"/>
      <c r="GXR287" s="755"/>
      <c r="GXS287" s="755"/>
      <c r="GXT287" s="755"/>
      <c r="GXU287" s="755"/>
      <c r="GXV287" s="755"/>
      <c r="GXW287" s="755"/>
      <c r="GXX287" s="755"/>
      <c r="GXY287" s="755"/>
      <c r="GXZ287" s="755"/>
      <c r="GYA287" s="755"/>
      <c r="GYB287" s="755"/>
      <c r="GYC287" s="755"/>
      <c r="GYD287" s="755"/>
      <c r="GYE287" s="755"/>
      <c r="GYF287" s="755"/>
      <c r="GYG287" s="755"/>
      <c r="GYH287" s="755"/>
      <c r="GYI287" s="755"/>
      <c r="GYJ287" s="755"/>
      <c r="GYK287" s="755"/>
      <c r="GYL287" s="755"/>
      <c r="GYM287" s="755"/>
      <c r="GYN287" s="755"/>
      <c r="GYO287" s="755"/>
      <c r="GYP287" s="755"/>
      <c r="GYQ287" s="755"/>
      <c r="GYR287" s="755"/>
      <c r="GYS287" s="755"/>
      <c r="GYT287" s="755"/>
      <c r="GYU287" s="755"/>
      <c r="GYV287" s="755"/>
      <c r="GYW287" s="755"/>
      <c r="GYX287" s="755"/>
      <c r="GYY287" s="755"/>
      <c r="GYZ287" s="755"/>
      <c r="GZA287" s="755"/>
      <c r="GZB287" s="755"/>
      <c r="GZC287" s="755"/>
      <c r="GZD287" s="755"/>
      <c r="GZE287" s="755"/>
      <c r="GZF287" s="755"/>
      <c r="GZG287" s="755"/>
      <c r="GZH287" s="755"/>
      <c r="GZI287" s="755"/>
      <c r="GZJ287" s="755"/>
      <c r="GZK287" s="755"/>
      <c r="GZL287" s="755"/>
      <c r="GZM287" s="755"/>
      <c r="GZN287" s="755"/>
      <c r="GZO287" s="755"/>
      <c r="GZP287" s="755"/>
      <c r="GZQ287" s="755"/>
      <c r="GZR287" s="755"/>
      <c r="GZS287" s="755"/>
      <c r="GZT287" s="755"/>
      <c r="GZU287" s="755"/>
      <c r="GZV287" s="755"/>
      <c r="GZW287" s="755"/>
      <c r="GZX287" s="755"/>
      <c r="GZY287" s="755"/>
      <c r="GZZ287" s="755"/>
      <c r="HAA287" s="755"/>
      <c r="HAB287" s="755"/>
      <c r="HAC287" s="755"/>
      <c r="HAD287" s="755"/>
      <c r="HAE287" s="755"/>
      <c r="HAF287" s="755"/>
      <c r="HAG287" s="755"/>
      <c r="HAH287" s="755"/>
      <c r="HAI287" s="755"/>
      <c r="HAJ287" s="755"/>
      <c r="HAK287" s="755"/>
      <c r="HAL287" s="755"/>
      <c r="HAM287" s="755"/>
      <c r="HAN287" s="755"/>
      <c r="HAO287" s="755"/>
      <c r="HAP287" s="755"/>
      <c r="HAQ287" s="755"/>
      <c r="HAR287" s="755"/>
      <c r="HAS287" s="755"/>
      <c r="HAT287" s="755"/>
      <c r="HAU287" s="755"/>
      <c r="HAV287" s="755"/>
      <c r="HAW287" s="755"/>
      <c r="HAX287" s="755"/>
      <c r="HAY287" s="755"/>
      <c r="HAZ287" s="755"/>
      <c r="HBA287" s="755"/>
      <c r="HBB287" s="755"/>
      <c r="HBC287" s="755"/>
      <c r="HBD287" s="755"/>
      <c r="HBE287" s="755"/>
      <c r="HBF287" s="755"/>
      <c r="HBG287" s="755"/>
      <c r="HBH287" s="755"/>
      <c r="HBI287" s="755"/>
      <c r="HBJ287" s="755"/>
      <c r="HBK287" s="755"/>
      <c r="HBL287" s="755"/>
      <c r="HBM287" s="755"/>
      <c r="HBN287" s="755"/>
      <c r="HBO287" s="755"/>
      <c r="HBP287" s="755"/>
      <c r="HBQ287" s="755"/>
      <c r="HBR287" s="755"/>
      <c r="HBS287" s="755"/>
      <c r="HBT287" s="755"/>
      <c r="HBU287" s="755"/>
      <c r="HBV287" s="755"/>
      <c r="HBW287" s="755"/>
      <c r="HBX287" s="755"/>
      <c r="HBY287" s="755"/>
      <c r="HBZ287" s="755"/>
      <c r="HCA287" s="755"/>
      <c r="HCB287" s="755"/>
      <c r="HCC287" s="755"/>
      <c r="HCD287" s="755"/>
      <c r="HCE287" s="755"/>
      <c r="HCF287" s="755"/>
      <c r="HCG287" s="755"/>
      <c r="HCH287" s="755"/>
      <c r="HCI287" s="755"/>
      <c r="HCJ287" s="755"/>
      <c r="HCK287" s="755"/>
      <c r="HCL287" s="755"/>
      <c r="HCM287" s="755"/>
      <c r="HCN287" s="755"/>
      <c r="HCO287" s="755"/>
      <c r="HCP287" s="755"/>
      <c r="HCQ287" s="755"/>
      <c r="HCR287" s="755"/>
      <c r="HCS287" s="755"/>
      <c r="HCT287" s="755"/>
      <c r="HCU287" s="755"/>
      <c r="HCV287" s="755"/>
      <c r="HCW287" s="755"/>
      <c r="HCX287" s="755"/>
      <c r="HCY287" s="755"/>
      <c r="HCZ287" s="755"/>
      <c r="HDA287" s="755"/>
      <c r="HDB287" s="755"/>
      <c r="HDC287" s="755"/>
      <c r="HDD287" s="755"/>
      <c r="HDE287" s="755"/>
      <c r="HDF287" s="755"/>
      <c r="HDG287" s="755"/>
      <c r="HDH287" s="755"/>
      <c r="HDI287" s="755"/>
      <c r="HDJ287" s="755"/>
      <c r="HDK287" s="755"/>
      <c r="HDL287" s="755"/>
      <c r="HDM287" s="755"/>
      <c r="HDN287" s="755"/>
      <c r="HDO287" s="755"/>
      <c r="HDP287" s="755"/>
      <c r="HDQ287" s="755"/>
      <c r="HDR287" s="755"/>
      <c r="HDS287" s="755"/>
      <c r="HDT287" s="755"/>
      <c r="HDU287" s="755"/>
      <c r="HDV287" s="755"/>
      <c r="HDW287" s="755"/>
      <c r="HDX287" s="755"/>
      <c r="HDY287" s="755"/>
      <c r="HDZ287" s="755"/>
      <c r="HEA287" s="755"/>
      <c r="HEB287" s="755"/>
      <c r="HEC287" s="755"/>
      <c r="HED287" s="755"/>
      <c r="HEE287" s="755"/>
      <c r="HEF287" s="755"/>
      <c r="HEG287" s="755"/>
      <c r="HEH287" s="755"/>
      <c r="HEI287" s="755"/>
      <c r="HEJ287" s="755"/>
      <c r="HEK287" s="755"/>
      <c r="HEL287" s="755"/>
      <c r="HEM287" s="755"/>
      <c r="HEN287" s="755"/>
      <c r="HEO287" s="755"/>
      <c r="HEP287" s="755"/>
      <c r="HEQ287" s="755"/>
      <c r="HER287" s="755"/>
      <c r="HES287" s="755"/>
      <c r="HET287" s="755"/>
      <c r="HEU287" s="755"/>
      <c r="HEV287" s="755"/>
      <c r="HEW287" s="755"/>
      <c r="HEX287" s="755"/>
      <c r="HEY287" s="755"/>
      <c r="HEZ287" s="755"/>
      <c r="HFA287" s="755"/>
      <c r="HFB287" s="755"/>
      <c r="HFC287" s="755"/>
      <c r="HFD287" s="755"/>
      <c r="HFE287" s="755"/>
      <c r="HFF287" s="755"/>
      <c r="HFG287" s="755"/>
      <c r="HFH287" s="755"/>
      <c r="HFI287" s="755"/>
      <c r="HFJ287" s="755"/>
      <c r="HFK287" s="755"/>
      <c r="HFL287" s="755"/>
      <c r="HFM287" s="755"/>
      <c r="HFN287" s="755"/>
      <c r="HFO287" s="755"/>
      <c r="HFP287" s="755"/>
      <c r="HFQ287" s="755"/>
      <c r="HFR287" s="755"/>
      <c r="HFS287" s="755"/>
      <c r="HFT287" s="755"/>
      <c r="HFU287" s="755"/>
      <c r="HFV287" s="755"/>
      <c r="HFW287" s="755"/>
      <c r="HFX287" s="755"/>
      <c r="HFY287" s="755"/>
      <c r="HFZ287" s="755"/>
      <c r="HGA287" s="755"/>
      <c r="HGB287" s="755"/>
      <c r="HGC287" s="755"/>
      <c r="HGD287" s="755"/>
      <c r="HGE287" s="755"/>
      <c r="HGF287" s="755"/>
      <c r="HGG287" s="755"/>
      <c r="HGH287" s="755"/>
      <c r="HGI287" s="755"/>
      <c r="HGJ287" s="755"/>
      <c r="HGK287" s="755"/>
      <c r="HGL287" s="755"/>
      <c r="HGM287" s="755"/>
      <c r="HGN287" s="755"/>
      <c r="HGO287" s="755"/>
      <c r="HGP287" s="755"/>
      <c r="HGQ287" s="755"/>
      <c r="HGR287" s="755"/>
      <c r="HGS287" s="755"/>
      <c r="HGT287" s="755"/>
      <c r="HGU287" s="755"/>
      <c r="HGV287" s="755"/>
      <c r="HGW287" s="755"/>
      <c r="HGX287" s="755"/>
      <c r="HGY287" s="755"/>
      <c r="HGZ287" s="755"/>
      <c r="HHA287" s="755"/>
      <c r="HHB287" s="755"/>
      <c r="HHC287" s="755"/>
      <c r="HHD287" s="755"/>
      <c r="HHE287" s="755"/>
      <c r="HHF287" s="755"/>
      <c r="HHG287" s="755"/>
      <c r="HHH287" s="755"/>
      <c r="HHI287" s="755"/>
      <c r="HHJ287" s="755"/>
      <c r="HHK287" s="755"/>
      <c r="HHL287" s="755"/>
      <c r="HHM287" s="755"/>
      <c r="HHN287" s="755"/>
      <c r="HHO287" s="755"/>
      <c r="HHP287" s="755"/>
      <c r="HHQ287" s="755"/>
      <c r="HHR287" s="755"/>
      <c r="HHS287" s="755"/>
      <c r="HHT287" s="755"/>
      <c r="HHU287" s="755"/>
      <c r="HHV287" s="755"/>
      <c r="HHW287" s="755"/>
      <c r="HHX287" s="755"/>
      <c r="HHY287" s="755"/>
      <c r="HHZ287" s="755"/>
      <c r="HIA287" s="755"/>
      <c r="HIB287" s="755"/>
      <c r="HIC287" s="755"/>
      <c r="HID287" s="755"/>
      <c r="HIE287" s="755"/>
      <c r="HIF287" s="755"/>
      <c r="HIG287" s="755"/>
      <c r="HIH287" s="755"/>
      <c r="HII287" s="755"/>
      <c r="HIJ287" s="755"/>
      <c r="HIK287" s="755"/>
      <c r="HIL287" s="755"/>
      <c r="HIM287" s="755"/>
      <c r="HIN287" s="755"/>
      <c r="HIO287" s="755"/>
      <c r="HIP287" s="755"/>
      <c r="HIQ287" s="755"/>
      <c r="HIR287" s="755"/>
      <c r="HIS287" s="755"/>
      <c r="HIT287" s="755"/>
      <c r="HIU287" s="755"/>
      <c r="HIV287" s="755"/>
      <c r="HIW287" s="755"/>
      <c r="HIX287" s="755"/>
      <c r="HIY287" s="755"/>
      <c r="HIZ287" s="755"/>
      <c r="HJA287" s="755"/>
      <c r="HJB287" s="755"/>
      <c r="HJC287" s="755"/>
      <c r="HJD287" s="755"/>
      <c r="HJE287" s="755"/>
      <c r="HJF287" s="755"/>
      <c r="HJG287" s="755"/>
      <c r="HJH287" s="755"/>
      <c r="HJI287" s="755"/>
      <c r="HJJ287" s="755"/>
      <c r="HJK287" s="755"/>
      <c r="HJL287" s="755"/>
      <c r="HJM287" s="755"/>
      <c r="HJN287" s="755"/>
      <c r="HJO287" s="755"/>
      <c r="HJP287" s="755"/>
      <c r="HJQ287" s="755"/>
      <c r="HJR287" s="755"/>
      <c r="HJS287" s="755"/>
      <c r="HJT287" s="755"/>
      <c r="HJU287" s="755"/>
      <c r="HJV287" s="755"/>
      <c r="HJW287" s="755"/>
      <c r="HJX287" s="755"/>
      <c r="HJY287" s="755"/>
      <c r="HJZ287" s="755"/>
      <c r="HKA287" s="755"/>
      <c r="HKB287" s="755"/>
      <c r="HKC287" s="755"/>
      <c r="HKD287" s="755"/>
      <c r="HKE287" s="755"/>
      <c r="HKF287" s="755"/>
      <c r="HKG287" s="755"/>
      <c r="HKH287" s="755"/>
      <c r="HKI287" s="755"/>
      <c r="HKJ287" s="755"/>
      <c r="HKK287" s="755"/>
      <c r="HKL287" s="755"/>
      <c r="HKM287" s="755"/>
      <c r="HKN287" s="755"/>
      <c r="HKO287" s="755"/>
      <c r="HKP287" s="755"/>
      <c r="HKQ287" s="755"/>
      <c r="HKR287" s="755"/>
      <c r="HKS287" s="755"/>
      <c r="HKT287" s="755"/>
      <c r="HKU287" s="755"/>
      <c r="HKV287" s="755"/>
      <c r="HKW287" s="755"/>
      <c r="HKX287" s="755"/>
      <c r="HKY287" s="755"/>
      <c r="HKZ287" s="755"/>
      <c r="HLA287" s="755"/>
      <c r="HLB287" s="755"/>
      <c r="HLC287" s="755"/>
      <c r="HLD287" s="755"/>
      <c r="HLE287" s="755"/>
      <c r="HLF287" s="755"/>
      <c r="HLG287" s="755"/>
      <c r="HLH287" s="755"/>
      <c r="HLI287" s="755"/>
      <c r="HLJ287" s="755"/>
      <c r="HLK287" s="755"/>
      <c r="HLL287" s="755"/>
      <c r="HLM287" s="755"/>
      <c r="HLN287" s="755"/>
      <c r="HLO287" s="755"/>
      <c r="HLP287" s="755"/>
      <c r="HLQ287" s="755"/>
      <c r="HLR287" s="755"/>
      <c r="HLS287" s="755"/>
      <c r="HLT287" s="755"/>
      <c r="HLU287" s="755"/>
      <c r="HLV287" s="755"/>
      <c r="HLW287" s="755"/>
      <c r="HLX287" s="755"/>
      <c r="HLY287" s="755"/>
      <c r="HLZ287" s="755"/>
      <c r="HMA287" s="755"/>
      <c r="HMB287" s="755"/>
      <c r="HMC287" s="755"/>
      <c r="HMD287" s="755"/>
      <c r="HME287" s="755"/>
      <c r="HMF287" s="755"/>
      <c r="HMG287" s="755"/>
      <c r="HMH287" s="755"/>
      <c r="HMI287" s="755"/>
      <c r="HMJ287" s="755"/>
      <c r="HMK287" s="755"/>
      <c r="HML287" s="755"/>
      <c r="HMM287" s="755"/>
      <c r="HMN287" s="755"/>
      <c r="HMO287" s="755"/>
      <c r="HMP287" s="755"/>
      <c r="HMQ287" s="755"/>
      <c r="HMR287" s="755"/>
      <c r="HMS287" s="755"/>
      <c r="HMT287" s="755"/>
      <c r="HMU287" s="755"/>
      <c r="HMV287" s="755"/>
      <c r="HMW287" s="755"/>
      <c r="HMX287" s="755"/>
      <c r="HMY287" s="755"/>
      <c r="HMZ287" s="755"/>
      <c r="HNA287" s="755"/>
      <c r="HNB287" s="755"/>
      <c r="HNC287" s="755"/>
      <c r="HND287" s="755"/>
      <c r="HNE287" s="755"/>
      <c r="HNF287" s="755"/>
      <c r="HNG287" s="755"/>
      <c r="HNH287" s="755"/>
      <c r="HNI287" s="755"/>
      <c r="HNJ287" s="755"/>
      <c r="HNK287" s="755"/>
      <c r="HNL287" s="755"/>
      <c r="HNM287" s="755"/>
      <c r="HNN287" s="755"/>
      <c r="HNO287" s="755"/>
      <c r="HNP287" s="755"/>
      <c r="HNQ287" s="755"/>
      <c r="HNR287" s="755"/>
      <c r="HNS287" s="755"/>
      <c r="HNT287" s="755"/>
      <c r="HNU287" s="755"/>
      <c r="HNV287" s="755"/>
      <c r="HNW287" s="755"/>
      <c r="HNX287" s="755"/>
      <c r="HNY287" s="755"/>
      <c r="HNZ287" s="755"/>
      <c r="HOA287" s="755"/>
      <c r="HOB287" s="755"/>
      <c r="HOC287" s="755"/>
      <c r="HOD287" s="755"/>
      <c r="HOE287" s="755"/>
      <c r="HOF287" s="755"/>
      <c r="HOG287" s="755"/>
      <c r="HOH287" s="755"/>
      <c r="HOI287" s="755"/>
      <c r="HOJ287" s="755"/>
      <c r="HOK287" s="755"/>
      <c r="HOL287" s="755"/>
      <c r="HOM287" s="755"/>
      <c r="HON287" s="755"/>
      <c r="HOO287" s="755"/>
      <c r="HOP287" s="755"/>
      <c r="HOQ287" s="755"/>
      <c r="HOR287" s="755"/>
      <c r="HOS287" s="755"/>
      <c r="HOT287" s="755"/>
      <c r="HOU287" s="755"/>
      <c r="HOV287" s="755"/>
      <c r="HOW287" s="755"/>
      <c r="HOX287" s="755"/>
      <c r="HOY287" s="755"/>
      <c r="HOZ287" s="755"/>
      <c r="HPA287" s="755"/>
      <c r="HPB287" s="755"/>
      <c r="HPC287" s="755"/>
      <c r="HPD287" s="755"/>
      <c r="HPE287" s="755"/>
      <c r="HPF287" s="755"/>
      <c r="HPG287" s="755"/>
      <c r="HPH287" s="755"/>
      <c r="HPI287" s="755"/>
      <c r="HPJ287" s="755"/>
      <c r="HPK287" s="755"/>
      <c r="HPL287" s="755"/>
      <c r="HPM287" s="755"/>
      <c r="HPN287" s="755"/>
      <c r="HPO287" s="755"/>
      <c r="HPP287" s="755"/>
      <c r="HPQ287" s="755"/>
      <c r="HPR287" s="755"/>
      <c r="HPS287" s="755"/>
      <c r="HPT287" s="755"/>
      <c r="HPU287" s="755"/>
      <c r="HPV287" s="755"/>
      <c r="HPW287" s="755"/>
      <c r="HPX287" s="755"/>
      <c r="HPY287" s="755"/>
      <c r="HPZ287" s="755"/>
      <c r="HQA287" s="755"/>
      <c r="HQB287" s="755"/>
      <c r="HQC287" s="755"/>
      <c r="HQD287" s="755"/>
      <c r="HQE287" s="755"/>
      <c r="HQF287" s="755"/>
      <c r="HQG287" s="755"/>
      <c r="HQH287" s="755"/>
      <c r="HQI287" s="755"/>
      <c r="HQJ287" s="755"/>
      <c r="HQK287" s="755"/>
      <c r="HQL287" s="755"/>
      <c r="HQM287" s="755"/>
      <c r="HQN287" s="755"/>
      <c r="HQO287" s="755"/>
      <c r="HQP287" s="755"/>
      <c r="HQQ287" s="755"/>
      <c r="HQR287" s="755"/>
      <c r="HQS287" s="755"/>
      <c r="HQT287" s="755"/>
      <c r="HQU287" s="755"/>
      <c r="HQV287" s="755"/>
      <c r="HQW287" s="755"/>
      <c r="HQX287" s="755"/>
      <c r="HQY287" s="755"/>
      <c r="HQZ287" s="755"/>
      <c r="HRA287" s="755"/>
      <c r="HRB287" s="755"/>
      <c r="HRC287" s="755"/>
      <c r="HRD287" s="755"/>
      <c r="HRE287" s="755"/>
      <c r="HRF287" s="755"/>
      <c r="HRG287" s="755"/>
      <c r="HRH287" s="755"/>
      <c r="HRI287" s="755"/>
      <c r="HRJ287" s="755"/>
      <c r="HRK287" s="755"/>
      <c r="HRL287" s="755"/>
      <c r="HRM287" s="755"/>
      <c r="HRN287" s="755"/>
      <c r="HRO287" s="755"/>
      <c r="HRP287" s="755"/>
      <c r="HRQ287" s="755"/>
      <c r="HRR287" s="755"/>
      <c r="HRS287" s="755"/>
      <c r="HRT287" s="755"/>
      <c r="HRU287" s="755"/>
      <c r="HRV287" s="755"/>
      <c r="HRW287" s="755"/>
      <c r="HRX287" s="755"/>
      <c r="HRY287" s="755"/>
      <c r="HRZ287" s="755"/>
      <c r="HSA287" s="755"/>
      <c r="HSB287" s="755"/>
      <c r="HSC287" s="755"/>
      <c r="HSD287" s="755"/>
      <c r="HSE287" s="755"/>
      <c r="HSF287" s="755"/>
      <c r="HSG287" s="755"/>
      <c r="HSH287" s="755"/>
      <c r="HSI287" s="755"/>
      <c r="HSJ287" s="755"/>
      <c r="HSK287" s="755"/>
      <c r="HSL287" s="755"/>
      <c r="HSM287" s="755"/>
      <c r="HSN287" s="755"/>
      <c r="HSO287" s="755"/>
      <c r="HSP287" s="755"/>
      <c r="HSQ287" s="755"/>
      <c r="HSR287" s="755"/>
      <c r="HSS287" s="755"/>
      <c r="HST287" s="755"/>
      <c r="HSU287" s="755"/>
      <c r="HSV287" s="755"/>
      <c r="HSW287" s="755"/>
      <c r="HSX287" s="755"/>
      <c r="HSY287" s="755"/>
      <c r="HSZ287" s="755"/>
      <c r="HTA287" s="755"/>
      <c r="HTB287" s="755"/>
      <c r="HTC287" s="755"/>
      <c r="HTD287" s="755"/>
      <c r="HTE287" s="755"/>
      <c r="HTF287" s="755"/>
      <c r="HTG287" s="755"/>
      <c r="HTH287" s="755"/>
      <c r="HTI287" s="755"/>
      <c r="HTJ287" s="755"/>
      <c r="HTK287" s="755"/>
      <c r="HTL287" s="755"/>
      <c r="HTM287" s="755"/>
      <c r="HTN287" s="755"/>
      <c r="HTO287" s="755"/>
      <c r="HTP287" s="755"/>
      <c r="HTQ287" s="755"/>
      <c r="HTR287" s="755"/>
      <c r="HTS287" s="755"/>
      <c r="HTT287" s="755"/>
      <c r="HTU287" s="755"/>
      <c r="HTV287" s="755"/>
      <c r="HTW287" s="755"/>
      <c r="HTX287" s="755"/>
      <c r="HTY287" s="755"/>
      <c r="HTZ287" s="755"/>
      <c r="HUA287" s="755"/>
      <c r="HUB287" s="755"/>
      <c r="HUC287" s="755"/>
      <c r="HUD287" s="755"/>
      <c r="HUE287" s="755"/>
      <c r="HUF287" s="755"/>
      <c r="HUG287" s="755"/>
      <c r="HUH287" s="755"/>
      <c r="HUI287" s="755"/>
      <c r="HUJ287" s="755"/>
      <c r="HUK287" s="755"/>
      <c r="HUL287" s="755"/>
      <c r="HUM287" s="755"/>
      <c r="HUN287" s="755"/>
      <c r="HUO287" s="755"/>
      <c r="HUP287" s="755"/>
      <c r="HUQ287" s="755"/>
      <c r="HUR287" s="755"/>
      <c r="HUS287" s="755"/>
      <c r="HUT287" s="755"/>
      <c r="HUU287" s="755"/>
      <c r="HUV287" s="755"/>
      <c r="HUW287" s="755"/>
      <c r="HUX287" s="755"/>
      <c r="HUY287" s="755"/>
      <c r="HUZ287" s="755"/>
      <c r="HVA287" s="755"/>
      <c r="HVB287" s="755"/>
      <c r="HVC287" s="755"/>
      <c r="HVD287" s="755"/>
      <c r="HVE287" s="755"/>
      <c r="HVF287" s="755"/>
      <c r="HVG287" s="755"/>
      <c r="HVH287" s="755"/>
      <c r="HVI287" s="755"/>
      <c r="HVJ287" s="755"/>
      <c r="HVK287" s="755"/>
      <c r="HVL287" s="755"/>
      <c r="HVM287" s="755"/>
      <c r="HVN287" s="755"/>
      <c r="HVO287" s="755"/>
      <c r="HVP287" s="755"/>
      <c r="HVQ287" s="755"/>
      <c r="HVR287" s="755"/>
      <c r="HVS287" s="755"/>
      <c r="HVT287" s="755"/>
      <c r="HVU287" s="755"/>
      <c r="HVV287" s="755"/>
      <c r="HVW287" s="755"/>
      <c r="HVX287" s="755"/>
      <c r="HVY287" s="755"/>
      <c r="HVZ287" s="755"/>
      <c r="HWA287" s="755"/>
      <c r="HWB287" s="755"/>
      <c r="HWC287" s="755"/>
      <c r="HWD287" s="755"/>
      <c r="HWE287" s="755"/>
      <c r="HWF287" s="755"/>
      <c r="HWG287" s="755"/>
      <c r="HWH287" s="755"/>
      <c r="HWI287" s="755"/>
      <c r="HWJ287" s="755"/>
      <c r="HWK287" s="755"/>
      <c r="HWL287" s="755"/>
      <c r="HWM287" s="755"/>
      <c r="HWN287" s="755"/>
      <c r="HWO287" s="755"/>
      <c r="HWP287" s="755"/>
      <c r="HWQ287" s="755"/>
      <c r="HWR287" s="755"/>
      <c r="HWS287" s="755"/>
      <c r="HWT287" s="755"/>
      <c r="HWU287" s="755"/>
      <c r="HWV287" s="755"/>
      <c r="HWW287" s="755"/>
      <c r="HWX287" s="755"/>
      <c r="HWY287" s="755"/>
      <c r="HWZ287" s="755"/>
      <c r="HXA287" s="755"/>
      <c r="HXB287" s="755"/>
      <c r="HXC287" s="755"/>
      <c r="HXD287" s="755"/>
      <c r="HXE287" s="755"/>
      <c r="HXF287" s="755"/>
      <c r="HXG287" s="755"/>
      <c r="HXH287" s="755"/>
      <c r="HXI287" s="755"/>
      <c r="HXJ287" s="755"/>
      <c r="HXK287" s="755"/>
      <c r="HXL287" s="755"/>
      <c r="HXM287" s="755"/>
      <c r="HXN287" s="755"/>
      <c r="HXO287" s="755"/>
      <c r="HXP287" s="755"/>
      <c r="HXQ287" s="755"/>
      <c r="HXR287" s="755"/>
      <c r="HXS287" s="755"/>
      <c r="HXT287" s="755"/>
      <c r="HXU287" s="755"/>
      <c r="HXV287" s="755"/>
      <c r="HXW287" s="755"/>
      <c r="HXX287" s="755"/>
      <c r="HXY287" s="755"/>
      <c r="HXZ287" s="755"/>
      <c r="HYA287" s="755"/>
      <c r="HYB287" s="755"/>
      <c r="HYC287" s="755"/>
      <c r="HYD287" s="755"/>
      <c r="HYE287" s="755"/>
      <c r="HYF287" s="755"/>
      <c r="HYG287" s="755"/>
      <c r="HYH287" s="755"/>
      <c r="HYI287" s="755"/>
      <c r="HYJ287" s="755"/>
      <c r="HYK287" s="755"/>
      <c r="HYL287" s="755"/>
      <c r="HYM287" s="755"/>
      <c r="HYN287" s="755"/>
      <c r="HYO287" s="755"/>
      <c r="HYP287" s="755"/>
      <c r="HYQ287" s="755"/>
      <c r="HYR287" s="755"/>
      <c r="HYS287" s="755"/>
      <c r="HYT287" s="755"/>
      <c r="HYU287" s="755"/>
      <c r="HYV287" s="755"/>
      <c r="HYW287" s="755"/>
      <c r="HYX287" s="755"/>
      <c r="HYY287" s="755"/>
      <c r="HYZ287" s="755"/>
      <c r="HZA287" s="755"/>
      <c r="HZB287" s="755"/>
      <c r="HZC287" s="755"/>
      <c r="HZD287" s="755"/>
      <c r="HZE287" s="755"/>
      <c r="HZF287" s="755"/>
      <c r="HZG287" s="755"/>
      <c r="HZH287" s="755"/>
      <c r="HZI287" s="755"/>
      <c r="HZJ287" s="755"/>
      <c r="HZK287" s="755"/>
      <c r="HZL287" s="755"/>
      <c r="HZM287" s="755"/>
      <c r="HZN287" s="755"/>
      <c r="HZO287" s="755"/>
      <c r="HZP287" s="755"/>
      <c r="HZQ287" s="755"/>
      <c r="HZR287" s="755"/>
      <c r="HZS287" s="755"/>
      <c r="HZT287" s="755"/>
      <c r="HZU287" s="755"/>
      <c r="HZV287" s="755"/>
      <c r="HZW287" s="755"/>
      <c r="HZX287" s="755"/>
      <c r="HZY287" s="755"/>
      <c r="HZZ287" s="755"/>
      <c r="IAA287" s="755"/>
      <c r="IAB287" s="755"/>
      <c r="IAC287" s="755"/>
      <c r="IAD287" s="755"/>
      <c r="IAE287" s="755"/>
      <c r="IAF287" s="755"/>
      <c r="IAG287" s="755"/>
      <c r="IAH287" s="755"/>
      <c r="IAI287" s="755"/>
      <c r="IAJ287" s="755"/>
      <c r="IAK287" s="755"/>
      <c r="IAL287" s="755"/>
      <c r="IAM287" s="755"/>
      <c r="IAN287" s="755"/>
      <c r="IAO287" s="755"/>
      <c r="IAP287" s="755"/>
      <c r="IAQ287" s="755"/>
      <c r="IAR287" s="755"/>
      <c r="IAS287" s="755"/>
      <c r="IAT287" s="755"/>
      <c r="IAU287" s="755"/>
      <c r="IAV287" s="755"/>
      <c r="IAW287" s="755"/>
      <c r="IAX287" s="755"/>
      <c r="IAY287" s="755"/>
      <c r="IAZ287" s="755"/>
      <c r="IBA287" s="755"/>
      <c r="IBB287" s="755"/>
      <c r="IBC287" s="755"/>
      <c r="IBD287" s="755"/>
      <c r="IBE287" s="755"/>
      <c r="IBF287" s="755"/>
      <c r="IBG287" s="755"/>
      <c r="IBH287" s="755"/>
      <c r="IBI287" s="755"/>
      <c r="IBJ287" s="755"/>
      <c r="IBK287" s="755"/>
      <c r="IBL287" s="755"/>
      <c r="IBM287" s="755"/>
      <c r="IBN287" s="755"/>
      <c r="IBO287" s="755"/>
      <c r="IBP287" s="755"/>
      <c r="IBQ287" s="755"/>
      <c r="IBR287" s="755"/>
      <c r="IBS287" s="755"/>
      <c r="IBT287" s="755"/>
      <c r="IBU287" s="755"/>
      <c r="IBV287" s="755"/>
      <c r="IBW287" s="755"/>
      <c r="IBX287" s="755"/>
      <c r="IBY287" s="755"/>
      <c r="IBZ287" s="755"/>
      <c r="ICA287" s="755"/>
      <c r="ICB287" s="755"/>
      <c r="ICC287" s="755"/>
      <c r="ICD287" s="755"/>
      <c r="ICE287" s="755"/>
      <c r="ICF287" s="755"/>
      <c r="ICG287" s="755"/>
      <c r="ICH287" s="755"/>
      <c r="ICI287" s="755"/>
      <c r="ICJ287" s="755"/>
      <c r="ICK287" s="755"/>
      <c r="ICL287" s="755"/>
      <c r="ICM287" s="755"/>
      <c r="ICN287" s="755"/>
      <c r="ICO287" s="755"/>
      <c r="ICP287" s="755"/>
      <c r="ICQ287" s="755"/>
      <c r="ICR287" s="755"/>
      <c r="ICS287" s="755"/>
      <c r="ICT287" s="755"/>
      <c r="ICU287" s="755"/>
      <c r="ICV287" s="755"/>
      <c r="ICW287" s="755"/>
      <c r="ICX287" s="755"/>
      <c r="ICY287" s="755"/>
      <c r="ICZ287" s="755"/>
      <c r="IDA287" s="755"/>
      <c r="IDB287" s="755"/>
      <c r="IDC287" s="755"/>
      <c r="IDD287" s="755"/>
      <c r="IDE287" s="755"/>
      <c r="IDF287" s="755"/>
      <c r="IDG287" s="755"/>
      <c r="IDH287" s="755"/>
      <c r="IDI287" s="755"/>
      <c r="IDJ287" s="755"/>
      <c r="IDK287" s="755"/>
      <c r="IDL287" s="755"/>
      <c r="IDM287" s="755"/>
      <c r="IDN287" s="755"/>
      <c r="IDO287" s="755"/>
      <c r="IDP287" s="755"/>
      <c r="IDQ287" s="755"/>
      <c r="IDR287" s="755"/>
      <c r="IDS287" s="755"/>
      <c r="IDT287" s="755"/>
      <c r="IDU287" s="755"/>
      <c r="IDV287" s="755"/>
      <c r="IDW287" s="755"/>
      <c r="IDX287" s="755"/>
      <c r="IDY287" s="755"/>
      <c r="IDZ287" s="755"/>
      <c r="IEA287" s="755"/>
      <c r="IEB287" s="755"/>
      <c r="IEC287" s="755"/>
      <c r="IED287" s="755"/>
      <c r="IEE287" s="755"/>
      <c r="IEF287" s="755"/>
      <c r="IEG287" s="755"/>
      <c r="IEH287" s="755"/>
      <c r="IEI287" s="755"/>
      <c r="IEJ287" s="755"/>
      <c r="IEK287" s="755"/>
      <c r="IEL287" s="755"/>
      <c r="IEM287" s="755"/>
      <c r="IEN287" s="755"/>
      <c r="IEO287" s="755"/>
      <c r="IEP287" s="755"/>
      <c r="IEQ287" s="755"/>
      <c r="IER287" s="755"/>
      <c r="IES287" s="755"/>
      <c r="IET287" s="755"/>
      <c r="IEU287" s="755"/>
      <c r="IEV287" s="755"/>
      <c r="IEW287" s="755"/>
      <c r="IEX287" s="755"/>
      <c r="IEY287" s="755"/>
      <c r="IEZ287" s="755"/>
      <c r="IFA287" s="755"/>
      <c r="IFB287" s="755"/>
      <c r="IFC287" s="755"/>
      <c r="IFD287" s="755"/>
      <c r="IFE287" s="755"/>
      <c r="IFF287" s="755"/>
      <c r="IFG287" s="755"/>
      <c r="IFH287" s="755"/>
      <c r="IFI287" s="755"/>
      <c r="IFJ287" s="755"/>
      <c r="IFK287" s="755"/>
      <c r="IFL287" s="755"/>
      <c r="IFM287" s="755"/>
      <c r="IFN287" s="755"/>
      <c r="IFO287" s="755"/>
      <c r="IFP287" s="755"/>
      <c r="IFQ287" s="755"/>
      <c r="IFR287" s="755"/>
      <c r="IFS287" s="755"/>
      <c r="IFT287" s="755"/>
      <c r="IFU287" s="755"/>
      <c r="IFV287" s="755"/>
      <c r="IFW287" s="755"/>
      <c r="IFX287" s="755"/>
      <c r="IFY287" s="755"/>
      <c r="IFZ287" s="755"/>
      <c r="IGA287" s="755"/>
      <c r="IGB287" s="755"/>
      <c r="IGC287" s="755"/>
      <c r="IGD287" s="755"/>
      <c r="IGE287" s="755"/>
      <c r="IGF287" s="755"/>
      <c r="IGG287" s="755"/>
      <c r="IGH287" s="755"/>
      <c r="IGI287" s="755"/>
      <c r="IGJ287" s="755"/>
      <c r="IGK287" s="755"/>
      <c r="IGL287" s="755"/>
      <c r="IGM287" s="755"/>
      <c r="IGN287" s="755"/>
      <c r="IGO287" s="755"/>
      <c r="IGP287" s="755"/>
      <c r="IGQ287" s="755"/>
      <c r="IGR287" s="755"/>
      <c r="IGS287" s="755"/>
      <c r="IGT287" s="755"/>
      <c r="IGU287" s="755"/>
      <c r="IGV287" s="755"/>
      <c r="IGW287" s="755"/>
      <c r="IGX287" s="755"/>
      <c r="IGY287" s="755"/>
      <c r="IGZ287" s="755"/>
      <c r="IHA287" s="755"/>
      <c r="IHB287" s="755"/>
      <c r="IHC287" s="755"/>
      <c r="IHD287" s="755"/>
      <c r="IHE287" s="755"/>
      <c r="IHF287" s="755"/>
      <c r="IHG287" s="755"/>
      <c r="IHH287" s="755"/>
      <c r="IHI287" s="755"/>
      <c r="IHJ287" s="755"/>
      <c r="IHK287" s="755"/>
      <c r="IHL287" s="755"/>
      <c r="IHM287" s="755"/>
      <c r="IHN287" s="755"/>
      <c r="IHO287" s="755"/>
      <c r="IHP287" s="755"/>
      <c r="IHQ287" s="755"/>
      <c r="IHR287" s="755"/>
      <c r="IHS287" s="755"/>
      <c r="IHT287" s="755"/>
      <c r="IHU287" s="755"/>
      <c r="IHV287" s="755"/>
      <c r="IHW287" s="755"/>
      <c r="IHX287" s="755"/>
      <c r="IHY287" s="755"/>
      <c r="IHZ287" s="755"/>
      <c r="IIA287" s="755"/>
      <c r="IIB287" s="755"/>
      <c r="IIC287" s="755"/>
      <c r="IID287" s="755"/>
      <c r="IIE287" s="755"/>
      <c r="IIF287" s="755"/>
      <c r="IIG287" s="755"/>
      <c r="IIH287" s="755"/>
      <c r="III287" s="755"/>
      <c r="IIJ287" s="755"/>
      <c r="IIK287" s="755"/>
      <c r="IIL287" s="755"/>
      <c r="IIM287" s="755"/>
      <c r="IIN287" s="755"/>
      <c r="IIO287" s="755"/>
      <c r="IIP287" s="755"/>
      <c r="IIQ287" s="755"/>
      <c r="IIR287" s="755"/>
      <c r="IIS287" s="755"/>
      <c r="IIT287" s="755"/>
      <c r="IIU287" s="755"/>
      <c r="IIV287" s="755"/>
      <c r="IIW287" s="755"/>
      <c r="IIX287" s="755"/>
      <c r="IIY287" s="755"/>
      <c r="IIZ287" s="755"/>
      <c r="IJA287" s="755"/>
      <c r="IJB287" s="755"/>
      <c r="IJC287" s="755"/>
      <c r="IJD287" s="755"/>
      <c r="IJE287" s="755"/>
      <c r="IJF287" s="755"/>
      <c r="IJG287" s="755"/>
      <c r="IJH287" s="755"/>
      <c r="IJI287" s="755"/>
      <c r="IJJ287" s="755"/>
      <c r="IJK287" s="755"/>
      <c r="IJL287" s="755"/>
      <c r="IJM287" s="755"/>
      <c r="IJN287" s="755"/>
      <c r="IJO287" s="755"/>
      <c r="IJP287" s="755"/>
      <c r="IJQ287" s="755"/>
      <c r="IJR287" s="755"/>
      <c r="IJS287" s="755"/>
      <c r="IJT287" s="755"/>
      <c r="IJU287" s="755"/>
      <c r="IJV287" s="755"/>
      <c r="IJW287" s="755"/>
      <c r="IJX287" s="755"/>
      <c r="IJY287" s="755"/>
      <c r="IJZ287" s="755"/>
      <c r="IKA287" s="755"/>
      <c r="IKB287" s="755"/>
      <c r="IKC287" s="755"/>
      <c r="IKD287" s="755"/>
      <c r="IKE287" s="755"/>
      <c r="IKF287" s="755"/>
      <c r="IKG287" s="755"/>
      <c r="IKH287" s="755"/>
      <c r="IKI287" s="755"/>
      <c r="IKJ287" s="755"/>
      <c r="IKK287" s="755"/>
      <c r="IKL287" s="755"/>
      <c r="IKM287" s="755"/>
      <c r="IKN287" s="755"/>
      <c r="IKO287" s="755"/>
      <c r="IKP287" s="755"/>
      <c r="IKQ287" s="755"/>
      <c r="IKR287" s="755"/>
      <c r="IKS287" s="755"/>
      <c r="IKT287" s="755"/>
      <c r="IKU287" s="755"/>
      <c r="IKV287" s="755"/>
      <c r="IKW287" s="755"/>
      <c r="IKX287" s="755"/>
      <c r="IKY287" s="755"/>
      <c r="IKZ287" s="755"/>
      <c r="ILA287" s="755"/>
      <c r="ILB287" s="755"/>
      <c r="ILC287" s="755"/>
      <c r="ILD287" s="755"/>
      <c r="ILE287" s="755"/>
      <c r="ILF287" s="755"/>
      <c r="ILG287" s="755"/>
      <c r="ILH287" s="755"/>
      <c r="ILI287" s="755"/>
      <c r="ILJ287" s="755"/>
      <c r="ILK287" s="755"/>
      <c r="ILL287" s="755"/>
      <c r="ILM287" s="755"/>
      <c r="ILN287" s="755"/>
      <c r="ILO287" s="755"/>
      <c r="ILP287" s="755"/>
      <c r="ILQ287" s="755"/>
      <c r="ILR287" s="755"/>
      <c r="ILS287" s="755"/>
      <c r="ILT287" s="755"/>
      <c r="ILU287" s="755"/>
      <c r="ILV287" s="755"/>
      <c r="ILW287" s="755"/>
      <c r="ILX287" s="755"/>
      <c r="ILY287" s="755"/>
      <c r="ILZ287" s="755"/>
      <c r="IMA287" s="755"/>
      <c r="IMB287" s="755"/>
      <c r="IMC287" s="755"/>
      <c r="IMD287" s="755"/>
      <c r="IME287" s="755"/>
      <c r="IMF287" s="755"/>
      <c r="IMG287" s="755"/>
      <c r="IMH287" s="755"/>
      <c r="IMI287" s="755"/>
      <c r="IMJ287" s="755"/>
      <c r="IMK287" s="755"/>
      <c r="IML287" s="755"/>
      <c r="IMM287" s="755"/>
      <c r="IMN287" s="755"/>
      <c r="IMO287" s="755"/>
      <c r="IMP287" s="755"/>
      <c r="IMQ287" s="755"/>
      <c r="IMR287" s="755"/>
      <c r="IMS287" s="755"/>
      <c r="IMT287" s="755"/>
      <c r="IMU287" s="755"/>
      <c r="IMV287" s="755"/>
      <c r="IMW287" s="755"/>
      <c r="IMX287" s="755"/>
      <c r="IMY287" s="755"/>
      <c r="IMZ287" s="755"/>
      <c r="INA287" s="755"/>
      <c r="INB287" s="755"/>
      <c r="INC287" s="755"/>
      <c r="IND287" s="755"/>
      <c r="INE287" s="755"/>
      <c r="INF287" s="755"/>
      <c r="ING287" s="755"/>
      <c r="INH287" s="755"/>
      <c r="INI287" s="755"/>
      <c r="INJ287" s="755"/>
      <c r="INK287" s="755"/>
      <c r="INL287" s="755"/>
      <c r="INM287" s="755"/>
      <c r="INN287" s="755"/>
      <c r="INO287" s="755"/>
      <c r="INP287" s="755"/>
      <c r="INQ287" s="755"/>
      <c r="INR287" s="755"/>
      <c r="INS287" s="755"/>
      <c r="INT287" s="755"/>
      <c r="INU287" s="755"/>
      <c r="INV287" s="755"/>
      <c r="INW287" s="755"/>
      <c r="INX287" s="755"/>
      <c r="INY287" s="755"/>
      <c r="INZ287" s="755"/>
      <c r="IOA287" s="755"/>
      <c r="IOB287" s="755"/>
      <c r="IOC287" s="755"/>
      <c r="IOD287" s="755"/>
      <c r="IOE287" s="755"/>
      <c r="IOF287" s="755"/>
      <c r="IOG287" s="755"/>
      <c r="IOH287" s="755"/>
      <c r="IOI287" s="755"/>
      <c r="IOJ287" s="755"/>
      <c r="IOK287" s="755"/>
      <c r="IOL287" s="755"/>
      <c r="IOM287" s="755"/>
      <c r="ION287" s="755"/>
      <c r="IOO287" s="755"/>
      <c r="IOP287" s="755"/>
      <c r="IOQ287" s="755"/>
      <c r="IOR287" s="755"/>
      <c r="IOS287" s="755"/>
      <c r="IOT287" s="755"/>
      <c r="IOU287" s="755"/>
      <c r="IOV287" s="755"/>
      <c r="IOW287" s="755"/>
      <c r="IOX287" s="755"/>
      <c r="IOY287" s="755"/>
      <c r="IOZ287" s="755"/>
      <c r="IPA287" s="755"/>
      <c r="IPB287" s="755"/>
      <c r="IPC287" s="755"/>
      <c r="IPD287" s="755"/>
      <c r="IPE287" s="755"/>
      <c r="IPF287" s="755"/>
      <c r="IPG287" s="755"/>
      <c r="IPH287" s="755"/>
      <c r="IPI287" s="755"/>
      <c r="IPJ287" s="755"/>
      <c r="IPK287" s="755"/>
      <c r="IPL287" s="755"/>
      <c r="IPM287" s="755"/>
      <c r="IPN287" s="755"/>
      <c r="IPO287" s="755"/>
      <c r="IPP287" s="755"/>
      <c r="IPQ287" s="755"/>
      <c r="IPR287" s="755"/>
      <c r="IPS287" s="755"/>
      <c r="IPT287" s="755"/>
      <c r="IPU287" s="755"/>
      <c r="IPV287" s="755"/>
      <c r="IPW287" s="755"/>
      <c r="IPX287" s="755"/>
      <c r="IPY287" s="755"/>
      <c r="IPZ287" s="755"/>
      <c r="IQA287" s="755"/>
      <c r="IQB287" s="755"/>
      <c r="IQC287" s="755"/>
      <c r="IQD287" s="755"/>
      <c r="IQE287" s="755"/>
      <c r="IQF287" s="755"/>
      <c r="IQG287" s="755"/>
      <c r="IQH287" s="755"/>
      <c r="IQI287" s="755"/>
      <c r="IQJ287" s="755"/>
      <c r="IQK287" s="755"/>
      <c r="IQL287" s="755"/>
      <c r="IQM287" s="755"/>
      <c r="IQN287" s="755"/>
      <c r="IQO287" s="755"/>
      <c r="IQP287" s="755"/>
      <c r="IQQ287" s="755"/>
      <c r="IQR287" s="755"/>
      <c r="IQS287" s="755"/>
      <c r="IQT287" s="755"/>
      <c r="IQU287" s="755"/>
      <c r="IQV287" s="755"/>
      <c r="IQW287" s="755"/>
      <c r="IQX287" s="755"/>
      <c r="IQY287" s="755"/>
      <c r="IQZ287" s="755"/>
      <c r="IRA287" s="755"/>
      <c r="IRB287" s="755"/>
      <c r="IRC287" s="755"/>
      <c r="IRD287" s="755"/>
      <c r="IRE287" s="755"/>
      <c r="IRF287" s="755"/>
      <c r="IRG287" s="755"/>
      <c r="IRH287" s="755"/>
      <c r="IRI287" s="755"/>
      <c r="IRJ287" s="755"/>
      <c r="IRK287" s="755"/>
      <c r="IRL287" s="755"/>
      <c r="IRM287" s="755"/>
      <c r="IRN287" s="755"/>
      <c r="IRO287" s="755"/>
      <c r="IRP287" s="755"/>
      <c r="IRQ287" s="755"/>
      <c r="IRR287" s="755"/>
      <c r="IRS287" s="755"/>
      <c r="IRT287" s="755"/>
      <c r="IRU287" s="755"/>
      <c r="IRV287" s="755"/>
      <c r="IRW287" s="755"/>
      <c r="IRX287" s="755"/>
      <c r="IRY287" s="755"/>
      <c r="IRZ287" s="755"/>
      <c r="ISA287" s="755"/>
      <c r="ISB287" s="755"/>
      <c r="ISC287" s="755"/>
      <c r="ISD287" s="755"/>
      <c r="ISE287" s="755"/>
      <c r="ISF287" s="755"/>
      <c r="ISG287" s="755"/>
      <c r="ISH287" s="755"/>
      <c r="ISI287" s="755"/>
      <c r="ISJ287" s="755"/>
      <c r="ISK287" s="755"/>
      <c r="ISL287" s="755"/>
      <c r="ISM287" s="755"/>
      <c r="ISN287" s="755"/>
      <c r="ISO287" s="755"/>
      <c r="ISP287" s="755"/>
      <c r="ISQ287" s="755"/>
      <c r="ISR287" s="755"/>
      <c r="ISS287" s="755"/>
      <c r="IST287" s="755"/>
      <c r="ISU287" s="755"/>
      <c r="ISV287" s="755"/>
      <c r="ISW287" s="755"/>
      <c r="ISX287" s="755"/>
      <c r="ISY287" s="755"/>
      <c r="ISZ287" s="755"/>
      <c r="ITA287" s="755"/>
      <c r="ITB287" s="755"/>
      <c r="ITC287" s="755"/>
      <c r="ITD287" s="755"/>
      <c r="ITE287" s="755"/>
      <c r="ITF287" s="755"/>
      <c r="ITG287" s="755"/>
      <c r="ITH287" s="755"/>
      <c r="ITI287" s="755"/>
      <c r="ITJ287" s="755"/>
      <c r="ITK287" s="755"/>
      <c r="ITL287" s="755"/>
      <c r="ITM287" s="755"/>
      <c r="ITN287" s="755"/>
      <c r="ITO287" s="755"/>
      <c r="ITP287" s="755"/>
      <c r="ITQ287" s="755"/>
      <c r="ITR287" s="755"/>
      <c r="ITS287" s="755"/>
      <c r="ITT287" s="755"/>
      <c r="ITU287" s="755"/>
      <c r="ITV287" s="755"/>
      <c r="ITW287" s="755"/>
      <c r="ITX287" s="755"/>
      <c r="ITY287" s="755"/>
      <c r="ITZ287" s="755"/>
      <c r="IUA287" s="755"/>
      <c r="IUB287" s="755"/>
      <c r="IUC287" s="755"/>
      <c r="IUD287" s="755"/>
      <c r="IUE287" s="755"/>
      <c r="IUF287" s="755"/>
      <c r="IUG287" s="755"/>
      <c r="IUH287" s="755"/>
      <c r="IUI287" s="755"/>
      <c r="IUJ287" s="755"/>
      <c r="IUK287" s="755"/>
      <c r="IUL287" s="755"/>
      <c r="IUM287" s="755"/>
      <c r="IUN287" s="755"/>
      <c r="IUO287" s="755"/>
      <c r="IUP287" s="755"/>
      <c r="IUQ287" s="755"/>
      <c r="IUR287" s="755"/>
      <c r="IUS287" s="755"/>
      <c r="IUT287" s="755"/>
      <c r="IUU287" s="755"/>
      <c r="IUV287" s="755"/>
      <c r="IUW287" s="755"/>
      <c r="IUX287" s="755"/>
      <c r="IUY287" s="755"/>
      <c r="IUZ287" s="755"/>
      <c r="IVA287" s="755"/>
      <c r="IVB287" s="755"/>
      <c r="IVC287" s="755"/>
      <c r="IVD287" s="755"/>
      <c r="IVE287" s="755"/>
      <c r="IVF287" s="755"/>
      <c r="IVG287" s="755"/>
      <c r="IVH287" s="755"/>
      <c r="IVI287" s="755"/>
      <c r="IVJ287" s="755"/>
      <c r="IVK287" s="755"/>
      <c r="IVL287" s="755"/>
      <c r="IVM287" s="755"/>
      <c r="IVN287" s="755"/>
      <c r="IVO287" s="755"/>
      <c r="IVP287" s="755"/>
      <c r="IVQ287" s="755"/>
      <c r="IVR287" s="755"/>
      <c r="IVS287" s="755"/>
      <c r="IVT287" s="755"/>
      <c r="IVU287" s="755"/>
      <c r="IVV287" s="755"/>
      <c r="IVW287" s="755"/>
      <c r="IVX287" s="755"/>
      <c r="IVY287" s="755"/>
      <c r="IVZ287" s="755"/>
      <c r="IWA287" s="755"/>
      <c r="IWB287" s="755"/>
      <c r="IWC287" s="755"/>
      <c r="IWD287" s="755"/>
      <c r="IWE287" s="755"/>
      <c r="IWF287" s="755"/>
      <c r="IWG287" s="755"/>
      <c r="IWH287" s="755"/>
      <c r="IWI287" s="755"/>
      <c r="IWJ287" s="755"/>
      <c r="IWK287" s="755"/>
      <c r="IWL287" s="755"/>
      <c r="IWM287" s="755"/>
      <c r="IWN287" s="755"/>
      <c r="IWO287" s="755"/>
      <c r="IWP287" s="755"/>
      <c r="IWQ287" s="755"/>
      <c r="IWR287" s="755"/>
      <c r="IWS287" s="755"/>
      <c r="IWT287" s="755"/>
      <c r="IWU287" s="755"/>
      <c r="IWV287" s="755"/>
      <c r="IWW287" s="755"/>
      <c r="IWX287" s="755"/>
      <c r="IWY287" s="755"/>
      <c r="IWZ287" s="755"/>
      <c r="IXA287" s="755"/>
      <c r="IXB287" s="755"/>
      <c r="IXC287" s="755"/>
      <c r="IXD287" s="755"/>
      <c r="IXE287" s="755"/>
      <c r="IXF287" s="755"/>
      <c r="IXG287" s="755"/>
      <c r="IXH287" s="755"/>
      <c r="IXI287" s="755"/>
      <c r="IXJ287" s="755"/>
      <c r="IXK287" s="755"/>
      <c r="IXL287" s="755"/>
      <c r="IXM287" s="755"/>
      <c r="IXN287" s="755"/>
      <c r="IXO287" s="755"/>
      <c r="IXP287" s="755"/>
      <c r="IXQ287" s="755"/>
      <c r="IXR287" s="755"/>
      <c r="IXS287" s="755"/>
      <c r="IXT287" s="755"/>
      <c r="IXU287" s="755"/>
      <c r="IXV287" s="755"/>
      <c r="IXW287" s="755"/>
      <c r="IXX287" s="755"/>
      <c r="IXY287" s="755"/>
      <c r="IXZ287" s="755"/>
      <c r="IYA287" s="755"/>
      <c r="IYB287" s="755"/>
      <c r="IYC287" s="755"/>
      <c r="IYD287" s="755"/>
      <c r="IYE287" s="755"/>
      <c r="IYF287" s="755"/>
      <c r="IYG287" s="755"/>
      <c r="IYH287" s="755"/>
      <c r="IYI287" s="755"/>
      <c r="IYJ287" s="755"/>
      <c r="IYK287" s="755"/>
      <c r="IYL287" s="755"/>
      <c r="IYM287" s="755"/>
      <c r="IYN287" s="755"/>
      <c r="IYO287" s="755"/>
      <c r="IYP287" s="755"/>
      <c r="IYQ287" s="755"/>
      <c r="IYR287" s="755"/>
      <c r="IYS287" s="755"/>
      <c r="IYT287" s="755"/>
      <c r="IYU287" s="755"/>
      <c r="IYV287" s="755"/>
      <c r="IYW287" s="755"/>
      <c r="IYX287" s="755"/>
      <c r="IYY287" s="755"/>
      <c r="IYZ287" s="755"/>
      <c r="IZA287" s="755"/>
      <c r="IZB287" s="755"/>
      <c r="IZC287" s="755"/>
      <c r="IZD287" s="755"/>
      <c r="IZE287" s="755"/>
      <c r="IZF287" s="755"/>
      <c r="IZG287" s="755"/>
      <c r="IZH287" s="755"/>
      <c r="IZI287" s="755"/>
      <c r="IZJ287" s="755"/>
      <c r="IZK287" s="755"/>
      <c r="IZL287" s="755"/>
      <c r="IZM287" s="755"/>
      <c r="IZN287" s="755"/>
      <c r="IZO287" s="755"/>
      <c r="IZP287" s="755"/>
      <c r="IZQ287" s="755"/>
      <c r="IZR287" s="755"/>
      <c r="IZS287" s="755"/>
      <c r="IZT287" s="755"/>
      <c r="IZU287" s="755"/>
      <c r="IZV287" s="755"/>
      <c r="IZW287" s="755"/>
      <c r="IZX287" s="755"/>
      <c r="IZY287" s="755"/>
      <c r="IZZ287" s="755"/>
      <c r="JAA287" s="755"/>
      <c r="JAB287" s="755"/>
      <c r="JAC287" s="755"/>
      <c r="JAD287" s="755"/>
      <c r="JAE287" s="755"/>
      <c r="JAF287" s="755"/>
      <c r="JAG287" s="755"/>
      <c r="JAH287" s="755"/>
      <c r="JAI287" s="755"/>
      <c r="JAJ287" s="755"/>
      <c r="JAK287" s="755"/>
      <c r="JAL287" s="755"/>
      <c r="JAM287" s="755"/>
      <c r="JAN287" s="755"/>
      <c r="JAO287" s="755"/>
      <c r="JAP287" s="755"/>
      <c r="JAQ287" s="755"/>
      <c r="JAR287" s="755"/>
      <c r="JAS287" s="755"/>
      <c r="JAT287" s="755"/>
      <c r="JAU287" s="755"/>
      <c r="JAV287" s="755"/>
      <c r="JAW287" s="755"/>
      <c r="JAX287" s="755"/>
      <c r="JAY287" s="755"/>
      <c r="JAZ287" s="755"/>
      <c r="JBA287" s="755"/>
      <c r="JBB287" s="755"/>
      <c r="JBC287" s="755"/>
      <c r="JBD287" s="755"/>
      <c r="JBE287" s="755"/>
      <c r="JBF287" s="755"/>
      <c r="JBG287" s="755"/>
      <c r="JBH287" s="755"/>
      <c r="JBI287" s="755"/>
      <c r="JBJ287" s="755"/>
      <c r="JBK287" s="755"/>
      <c r="JBL287" s="755"/>
      <c r="JBM287" s="755"/>
      <c r="JBN287" s="755"/>
      <c r="JBO287" s="755"/>
      <c r="JBP287" s="755"/>
      <c r="JBQ287" s="755"/>
      <c r="JBR287" s="755"/>
      <c r="JBS287" s="755"/>
      <c r="JBT287" s="755"/>
      <c r="JBU287" s="755"/>
      <c r="JBV287" s="755"/>
      <c r="JBW287" s="755"/>
      <c r="JBX287" s="755"/>
      <c r="JBY287" s="755"/>
      <c r="JBZ287" s="755"/>
      <c r="JCA287" s="755"/>
      <c r="JCB287" s="755"/>
      <c r="JCC287" s="755"/>
      <c r="JCD287" s="755"/>
      <c r="JCE287" s="755"/>
      <c r="JCF287" s="755"/>
      <c r="JCG287" s="755"/>
      <c r="JCH287" s="755"/>
      <c r="JCI287" s="755"/>
      <c r="JCJ287" s="755"/>
      <c r="JCK287" s="755"/>
      <c r="JCL287" s="755"/>
      <c r="JCM287" s="755"/>
      <c r="JCN287" s="755"/>
      <c r="JCO287" s="755"/>
      <c r="JCP287" s="755"/>
      <c r="JCQ287" s="755"/>
      <c r="JCR287" s="755"/>
      <c r="JCS287" s="755"/>
      <c r="JCT287" s="755"/>
      <c r="JCU287" s="755"/>
      <c r="JCV287" s="755"/>
      <c r="JCW287" s="755"/>
      <c r="JCX287" s="755"/>
      <c r="JCY287" s="755"/>
      <c r="JCZ287" s="755"/>
      <c r="JDA287" s="755"/>
      <c r="JDB287" s="755"/>
      <c r="JDC287" s="755"/>
      <c r="JDD287" s="755"/>
      <c r="JDE287" s="755"/>
      <c r="JDF287" s="755"/>
      <c r="JDG287" s="755"/>
      <c r="JDH287" s="755"/>
      <c r="JDI287" s="755"/>
      <c r="JDJ287" s="755"/>
      <c r="JDK287" s="755"/>
      <c r="JDL287" s="755"/>
      <c r="JDM287" s="755"/>
      <c r="JDN287" s="755"/>
      <c r="JDO287" s="755"/>
      <c r="JDP287" s="755"/>
      <c r="JDQ287" s="755"/>
      <c r="JDR287" s="755"/>
      <c r="JDS287" s="755"/>
      <c r="JDT287" s="755"/>
      <c r="JDU287" s="755"/>
      <c r="JDV287" s="755"/>
      <c r="JDW287" s="755"/>
      <c r="JDX287" s="755"/>
      <c r="JDY287" s="755"/>
      <c r="JDZ287" s="755"/>
      <c r="JEA287" s="755"/>
      <c r="JEB287" s="755"/>
      <c r="JEC287" s="755"/>
      <c r="JED287" s="755"/>
      <c r="JEE287" s="755"/>
      <c r="JEF287" s="755"/>
      <c r="JEG287" s="755"/>
      <c r="JEH287" s="755"/>
      <c r="JEI287" s="755"/>
      <c r="JEJ287" s="755"/>
      <c r="JEK287" s="755"/>
      <c r="JEL287" s="755"/>
      <c r="JEM287" s="755"/>
      <c r="JEN287" s="755"/>
      <c r="JEO287" s="755"/>
      <c r="JEP287" s="755"/>
      <c r="JEQ287" s="755"/>
      <c r="JER287" s="755"/>
      <c r="JES287" s="755"/>
      <c r="JET287" s="755"/>
      <c r="JEU287" s="755"/>
      <c r="JEV287" s="755"/>
      <c r="JEW287" s="755"/>
      <c r="JEX287" s="755"/>
      <c r="JEY287" s="755"/>
      <c r="JEZ287" s="755"/>
      <c r="JFA287" s="755"/>
      <c r="JFB287" s="755"/>
      <c r="JFC287" s="755"/>
      <c r="JFD287" s="755"/>
      <c r="JFE287" s="755"/>
      <c r="JFF287" s="755"/>
      <c r="JFG287" s="755"/>
      <c r="JFH287" s="755"/>
      <c r="JFI287" s="755"/>
      <c r="JFJ287" s="755"/>
      <c r="JFK287" s="755"/>
      <c r="JFL287" s="755"/>
      <c r="JFM287" s="755"/>
      <c r="JFN287" s="755"/>
      <c r="JFO287" s="755"/>
      <c r="JFP287" s="755"/>
      <c r="JFQ287" s="755"/>
      <c r="JFR287" s="755"/>
      <c r="JFS287" s="755"/>
      <c r="JFT287" s="755"/>
      <c r="JFU287" s="755"/>
      <c r="JFV287" s="755"/>
      <c r="JFW287" s="755"/>
      <c r="JFX287" s="755"/>
      <c r="JFY287" s="755"/>
      <c r="JFZ287" s="755"/>
      <c r="JGA287" s="755"/>
      <c r="JGB287" s="755"/>
      <c r="JGC287" s="755"/>
      <c r="JGD287" s="755"/>
      <c r="JGE287" s="755"/>
      <c r="JGF287" s="755"/>
      <c r="JGG287" s="755"/>
      <c r="JGH287" s="755"/>
      <c r="JGI287" s="755"/>
      <c r="JGJ287" s="755"/>
      <c r="JGK287" s="755"/>
      <c r="JGL287" s="755"/>
      <c r="JGM287" s="755"/>
      <c r="JGN287" s="755"/>
      <c r="JGO287" s="755"/>
      <c r="JGP287" s="755"/>
      <c r="JGQ287" s="755"/>
      <c r="JGR287" s="755"/>
      <c r="JGS287" s="755"/>
      <c r="JGT287" s="755"/>
      <c r="JGU287" s="755"/>
      <c r="JGV287" s="755"/>
      <c r="JGW287" s="755"/>
      <c r="JGX287" s="755"/>
      <c r="JGY287" s="755"/>
      <c r="JGZ287" s="755"/>
      <c r="JHA287" s="755"/>
      <c r="JHB287" s="755"/>
      <c r="JHC287" s="755"/>
      <c r="JHD287" s="755"/>
      <c r="JHE287" s="755"/>
      <c r="JHF287" s="755"/>
      <c r="JHG287" s="755"/>
      <c r="JHH287" s="755"/>
      <c r="JHI287" s="755"/>
      <c r="JHJ287" s="755"/>
      <c r="JHK287" s="755"/>
      <c r="JHL287" s="755"/>
      <c r="JHM287" s="755"/>
      <c r="JHN287" s="755"/>
      <c r="JHO287" s="755"/>
      <c r="JHP287" s="755"/>
      <c r="JHQ287" s="755"/>
      <c r="JHR287" s="755"/>
      <c r="JHS287" s="755"/>
      <c r="JHT287" s="755"/>
      <c r="JHU287" s="755"/>
      <c r="JHV287" s="755"/>
      <c r="JHW287" s="755"/>
      <c r="JHX287" s="755"/>
      <c r="JHY287" s="755"/>
      <c r="JHZ287" s="755"/>
      <c r="JIA287" s="755"/>
      <c r="JIB287" s="755"/>
      <c r="JIC287" s="755"/>
      <c r="JID287" s="755"/>
      <c r="JIE287" s="755"/>
      <c r="JIF287" s="755"/>
      <c r="JIG287" s="755"/>
      <c r="JIH287" s="755"/>
      <c r="JII287" s="755"/>
      <c r="JIJ287" s="755"/>
      <c r="JIK287" s="755"/>
      <c r="JIL287" s="755"/>
      <c r="JIM287" s="755"/>
      <c r="JIN287" s="755"/>
      <c r="JIO287" s="755"/>
      <c r="JIP287" s="755"/>
      <c r="JIQ287" s="755"/>
      <c r="JIR287" s="755"/>
      <c r="JIS287" s="755"/>
      <c r="JIT287" s="755"/>
      <c r="JIU287" s="755"/>
      <c r="JIV287" s="755"/>
      <c r="JIW287" s="755"/>
      <c r="JIX287" s="755"/>
      <c r="JIY287" s="755"/>
      <c r="JIZ287" s="755"/>
      <c r="JJA287" s="755"/>
      <c r="JJB287" s="755"/>
      <c r="JJC287" s="755"/>
      <c r="JJD287" s="755"/>
      <c r="JJE287" s="755"/>
      <c r="JJF287" s="755"/>
      <c r="JJG287" s="755"/>
      <c r="JJH287" s="755"/>
      <c r="JJI287" s="755"/>
      <c r="JJJ287" s="755"/>
      <c r="JJK287" s="755"/>
      <c r="JJL287" s="755"/>
      <c r="JJM287" s="755"/>
      <c r="JJN287" s="755"/>
      <c r="JJO287" s="755"/>
      <c r="JJP287" s="755"/>
      <c r="JJQ287" s="755"/>
      <c r="JJR287" s="755"/>
      <c r="JJS287" s="755"/>
      <c r="JJT287" s="755"/>
      <c r="JJU287" s="755"/>
      <c r="JJV287" s="755"/>
      <c r="JJW287" s="755"/>
      <c r="JJX287" s="755"/>
      <c r="JJY287" s="755"/>
      <c r="JJZ287" s="755"/>
      <c r="JKA287" s="755"/>
      <c r="JKB287" s="755"/>
      <c r="JKC287" s="755"/>
      <c r="JKD287" s="755"/>
      <c r="JKE287" s="755"/>
      <c r="JKF287" s="755"/>
      <c r="JKG287" s="755"/>
      <c r="JKH287" s="755"/>
      <c r="JKI287" s="755"/>
      <c r="JKJ287" s="755"/>
      <c r="JKK287" s="755"/>
      <c r="JKL287" s="755"/>
      <c r="JKM287" s="755"/>
      <c r="JKN287" s="755"/>
      <c r="JKO287" s="755"/>
      <c r="JKP287" s="755"/>
      <c r="JKQ287" s="755"/>
      <c r="JKR287" s="755"/>
      <c r="JKS287" s="755"/>
      <c r="JKT287" s="755"/>
      <c r="JKU287" s="755"/>
      <c r="JKV287" s="755"/>
      <c r="JKW287" s="755"/>
      <c r="JKX287" s="755"/>
      <c r="JKY287" s="755"/>
      <c r="JKZ287" s="755"/>
      <c r="JLA287" s="755"/>
      <c r="JLB287" s="755"/>
      <c r="JLC287" s="755"/>
      <c r="JLD287" s="755"/>
      <c r="JLE287" s="755"/>
      <c r="JLF287" s="755"/>
      <c r="JLG287" s="755"/>
      <c r="JLH287" s="755"/>
      <c r="JLI287" s="755"/>
      <c r="JLJ287" s="755"/>
      <c r="JLK287" s="755"/>
      <c r="JLL287" s="755"/>
      <c r="JLM287" s="755"/>
      <c r="JLN287" s="755"/>
      <c r="JLO287" s="755"/>
      <c r="JLP287" s="755"/>
      <c r="JLQ287" s="755"/>
      <c r="JLR287" s="755"/>
      <c r="JLS287" s="755"/>
      <c r="JLT287" s="755"/>
      <c r="JLU287" s="755"/>
      <c r="JLV287" s="755"/>
      <c r="JLW287" s="755"/>
      <c r="JLX287" s="755"/>
      <c r="JLY287" s="755"/>
      <c r="JLZ287" s="755"/>
      <c r="JMA287" s="755"/>
      <c r="JMB287" s="755"/>
      <c r="JMC287" s="755"/>
      <c r="JMD287" s="755"/>
      <c r="JME287" s="755"/>
      <c r="JMF287" s="755"/>
      <c r="JMG287" s="755"/>
      <c r="JMH287" s="755"/>
      <c r="JMI287" s="755"/>
      <c r="JMJ287" s="755"/>
      <c r="JMK287" s="755"/>
      <c r="JML287" s="755"/>
      <c r="JMM287" s="755"/>
      <c r="JMN287" s="755"/>
      <c r="JMO287" s="755"/>
      <c r="JMP287" s="755"/>
      <c r="JMQ287" s="755"/>
      <c r="JMR287" s="755"/>
      <c r="JMS287" s="755"/>
      <c r="JMT287" s="755"/>
      <c r="JMU287" s="755"/>
      <c r="JMV287" s="755"/>
      <c r="JMW287" s="755"/>
      <c r="JMX287" s="755"/>
      <c r="JMY287" s="755"/>
      <c r="JMZ287" s="755"/>
      <c r="JNA287" s="755"/>
      <c r="JNB287" s="755"/>
      <c r="JNC287" s="755"/>
      <c r="JND287" s="755"/>
      <c r="JNE287" s="755"/>
      <c r="JNF287" s="755"/>
      <c r="JNG287" s="755"/>
      <c r="JNH287" s="755"/>
      <c r="JNI287" s="755"/>
      <c r="JNJ287" s="755"/>
      <c r="JNK287" s="755"/>
      <c r="JNL287" s="755"/>
      <c r="JNM287" s="755"/>
      <c r="JNN287" s="755"/>
      <c r="JNO287" s="755"/>
      <c r="JNP287" s="755"/>
      <c r="JNQ287" s="755"/>
      <c r="JNR287" s="755"/>
      <c r="JNS287" s="755"/>
      <c r="JNT287" s="755"/>
      <c r="JNU287" s="755"/>
      <c r="JNV287" s="755"/>
      <c r="JNW287" s="755"/>
      <c r="JNX287" s="755"/>
      <c r="JNY287" s="755"/>
      <c r="JNZ287" s="755"/>
      <c r="JOA287" s="755"/>
      <c r="JOB287" s="755"/>
      <c r="JOC287" s="755"/>
      <c r="JOD287" s="755"/>
      <c r="JOE287" s="755"/>
      <c r="JOF287" s="755"/>
      <c r="JOG287" s="755"/>
      <c r="JOH287" s="755"/>
      <c r="JOI287" s="755"/>
      <c r="JOJ287" s="755"/>
      <c r="JOK287" s="755"/>
      <c r="JOL287" s="755"/>
      <c r="JOM287" s="755"/>
      <c r="JON287" s="755"/>
      <c r="JOO287" s="755"/>
      <c r="JOP287" s="755"/>
      <c r="JOQ287" s="755"/>
      <c r="JOR287" s="755"/>
      <c r="JOS287" s="755"/>
      <c r="JOT287" s="755"/>
      <c r="JOU287" s="755"/>
      <c r="JOV287" s="755"/>
      <c r="JOW287" s="755"/>
      <c r="JOX287" s="755"/>
      <c r="JOY287" s="755"/>
      <c r="JOZ287" s="755"/>
      <c r="JPA287" s="755"/>
      <c r="JPB287" s="755"/>
      <c r="JPC287" s="755"/>
      <c r="JPD287" s="755"/>
      <c r="JPE287" s="755"/>
      <c r="JPF287" s="755"/>
      <c r="JPG287" s="755"/>
      <c r="JPH287" s="755"/>
      <c r="JPI287" s="755"/>
      <c r="JPJ287" s="755"/>
      <c r="JPK287" s="755"/>
      <c r="JPL287" s="755"/>
      <c r="JPM287" s="755"/>
      <c r="JPN287" s="755"/>
      <c r="JPO287" s="755"/>
      <c r="JPP287" s="755"/>
      <c r="JPQ287" s="755"/>
      <c r="JPR287" s="755"/>
      <c r="JPS287" s="755"/>
      <c r="JPT287" s="755"/>
      <c r="JPU287" s="755"/>
      <c r="JPV287" s="755"/>
      <c r="JPW287" s="755"/>
      <c r="JPX287" s="755"/>
      <c r="JPY287" s="755"/>
      <c r="JPZ287" s="755"/>
      <c r="JQA287" s="755"/>
      <c r="JQB287" s="755"/>
      <c r="JQC287" s="755"/>
      <c r="JQD287" s="755"/>
      <c r="JQE287" s="755"/>
      <c r="JQF287" s="755"/>
      <c r="JQG287" s="755"/>
      <c r="JQH287" s="755"/>
      <c r="JQI287" s="755"/>
      <c r="JQJ287" s="755"/>
      <c r="JQK287" s="755"/>
      <c r="JQL287" s="755"/>
      <c r="JQM287" s="755"/>
      <c r="JQN287" s="755"/>
      <c r="JQO287" s="755"/>
      <c r="JQP287" s="755"/>
      <c r="JQQ287" s="755"/>
      <c r="JQR287" s="755"/>
      <c r="JQS287" s="755"/>
      <c r="JQT287" s="755"/>
      <c r="JQU287" s="755"/>
      <c r="JQV287" s="755"/>
      <c r="JQW287" s="755"/>
      <c r="JQX287" s="755"/>
      <c r="JQY287" s="755"/>
      <c r="JQZ287" s="755"/>
      <c r="JRA287" s="755"/>
      <c r="JRB287" s="755"/>
      <c r="JRC287" s="755"/>
      <c r="JRD287" s="755"/>
      <c r="JRE287" s="755"/>
      <c r="JRF287" s="755"/>
      <c r="JRG287" s="755"/>
      <c r="JRH287" s="755"/>
      <c r="JRI287" s="755"/>
      <c r="JRJ287" s="755"/>
      <c r="JRK287" s="755"/>
      <c r="JRL287" s="755"/>
      <c r="JRM287" s="755"/>
      <c r="JRN287" s="755"/>
      <c r="JRO287" s="755"/>
      <c r="JRP287" s="755"/>
      <c r="JRQ287" s="755"/>
      <c r="JRR287" s="755"/>
      <c r="JRS287" s="755"/>
      <c r="JRT287" s="755"/>
      <c r="JRU287" s="755"/>
      <c r="JRV287" s="755"/>
      <c r="JRW287" s="755"/>
      <c r="JRX287" s="755"/>
      <c r="JRY287" s="755"/>
      <c r="JRZ287" s="755"/>
      <c r="JSA287" s="755"/>
      <c r="JSB287" s="755"/>
      <c r="JSC287" s="755"/>
      <c r="JSD287" s="755"/>
      <c r="JSE287" s="755"/>
      <c r="JSF287" s="755"/>
      <c r="JSG287" s="755"/>
      <c r="JSH287" s="755"/>
      <c r="JSI287" s="755"/>
      <c r="JSJ287" s="755"/>
      <c r="JSK287" s="755"/>
      <c r="JSL287" s="755"/>
      <c r="JSM287" s="755"/>
      <c r="JSN287" s="755"/>
      <c r="JSO287" s="755"/>
      <c r="JSP287" s="755"/>
      <c r="JSQ287" s="755"/>
      <c r="JSR287" s="755"/>
      <c r="JSS287" s="755"/>
      <c r="JST287" s="755"/>
      <c r="JSU287" s="755"/>
      <c r="JSV287" s="755"/>
      <c r="JSW287" s="755"/>
      <c r="JSX287" s="755"/>
      <c r="JSY287" s="755"/>
      <c r="JSZ287" s="755"/>
      <c r="JTA287" s="755"/>
      <c r="JTB287" s="755"/>
      <c r="JTC287" s="755"/>
      <c r="JTD287" s="755"/>
      <c r="JTE287" s="755"/>
      <c r="JTF287" s="755"/>
      <c r="JTG287" s="755"/>
      <c r="JTH287" s="755"/>
      <c r="JTI287" s="755"/>
      <c r="JTJ287" s="755"/>
      <c r="JTK287" s="755"/>
      <c r="JTL287" s="755"/>
      <c r="JTM287" s="755"/>
      <c r="JTN287" s="755"/>
      <c r="JTO287" s="755"/>
      <c r="JTP287" s="755"/>
      <c r="JTQ287" s="755"/>
      <c r="JTR287" s="755"/>
      <c r="JTS287" s="755"/>
      <c r="JTT287" s="755"/>
      <c r="JTU287" s="755"/>
      <c r="JTV287" s="755"/>
      <c r="JTW287" s="755"/>
      <c r="JTX287" s="755"/>
      <c r="JTY287" s="755"/>
      <c r="JTZ287" s="755"/>
      <c r="JUA287" s="755"/>
      <c r="JUB287" s="755"/>
      <c r="JUC287" s="755"/>
      <c r="JUD287" s="755"/>
      <c r="JUE287" s="755"/>
      <c r="JUF287" s="755"/>
      <c r="JUG287" s="755"/>
      <c r="JUH287" s="755"/>
      <c r="JUI287" s="755"/>
      <c r="JUJ287" s="755"/>
      <c r="JUK287" s="755"/>
      <c r="JUL287" s="755"/>
      <c r="JUM287" s="755"/>
      <c r="JUN287" s="755"/>
      <c r="JUO287" s="755"/>
      <c r="JUP287" s="755"/>
      <c r="JUQ287" s="755"/>
      <c r="JUR287" s="755"/>
      <c r="JUS287" s="755"/>
      <c r="JUT287" s="755"/>
      <c r="JUU287" s="755"/>
      <c r="JUV287" s="755"/>
      <c r="JUW287" s="755"/>
      <c r="JUX287" s="755"/>
      <c r="JUY287" s="755"/>
      <c r="JUZ287" s="755"/>
      <c r="JVA287" s="755"/>
      <c r="JVB287" s="755"/>
      <c r="JVC287" s="755"/>
      <c r="JVD287" s="755"/>
      <c r="JVE287" s="755"/>
      <c r="JVF287" s="755"/>
      <c r="JVG287" s="755"/>
      <c r="JVH287" s="755"/>
      <c r="JVI287" s="755"/>
      <c r="JVJ287" s="755"/>
      <c r="JVK287" s="755"/>
      <c r="JVL287" s="755"/>
      <c r="JVM287" s="755"/>
      <c r="JVN287" s="755"/>
      <c r="JVO287" s="755"/>
      <c r="JVP287" s="755"/>
      <c r="JVQ287" s="755"/>
      <c r="JVR287" s="755"/>
      <c r="JVS287" s="755"/>
      <c r="JVT287" s="755"/>
      <c r="JVU287" s="755"/>
      <c r="JVV287" s="755"/>
      <c r="JVW287" s="755"/>
      <c r="JVX287" s="755"/>
      <c r="JVY287" s="755"/>
      <c r="JVZ287" s="755"/>
      <c r="JWA287" s="755"/>
      <c r="JWB287" s="755"/>
      <c r="JWC287" s="755"/>
      <c r="JWD287" s="755"/>
      <c r="JWE287" s="755"/>
      <c r="JWF287" s="755"/>
      <c r="JWG287" s="755"/>
      <c r="JWH287" s="755"/>
      <c r="JWI287" s="755"/>
      <c r="JWJ287" s="755"/>
      <c r="JWK287" s="755"/>
      <c r="JWL287" s="755"/>
      <c r="JWM287" s="755"/>
      <c r="JWN287" s="755"/>
      <c r="JWO287" s="755"/>
      <c r="JWP287" s="755"/>
      <c r="JWQ287" s="755"/>
      <c r="JWR287" s="755"/>
      <c r="JWS287" s="755"/>
      <c r="JWT287" s="755"/>
      <c r="JWU287" s="755"/>
      <c r="JWV287" s="755"/>
      <c r="JWW287" s="755"/>
      <c r="JWX287" s="755"/>
      <c r="JWY287" s="755"/>
      <c r="JWZ287" s="755"/>
      <c r="JXA287" s="755"/>
      <c r="JXB287" s="755"/>
      <c r="JXC287" s="755"/>
      <c r="JXD287" s="755"/>
      <c r="JXE287" s="755"/>
      <c r="JXF287" s="755"/>
      <c r="JXG287" s="755"/>
      <c r="JXH287" s="755"/>
      <c r="JXI287" s="755"/>
      <c r="JXJ287" s="755"/>
      <c r="JXK287" s="755"/>
      <c r="JXL287" s="755"/>
      <c r="JXM287" s="755"/>
      <c r="JXN287" s="755"/>
      <c r="JXO287" s="755"/>
      <c r="JXP287" s="755"/>
      <c r="JXQ287" s="755"/>
      <c r="JXR287" s="755"/>
      <c r="JXS287" s="755"/>
      <c r="JXT287" s="755"/>
      <c r="JXU287" s="755"/>
      <c r="JXV287" s="755"/>
      <c r="JXW287" s="755"/>
      <c r="JXX287" s="755"/>
      <c r="JXY287" s="755"/>
      <c r="JXZ287" s="755"/>
      <c r="JYA287" s="755"/>
      <c r="JYB287" s="755"/>
      <c r="JYC287" s="755"/>
      <c r="JYD287" s="755"/>
      <c r="JYE287" s="755"/>
      <c r="JYF287" s="755"/>
      <c r="JYG287" s="755"/>
      <c r="JYH287" s="755"/>
      <c r="JYI287" s="755"/>
      <c r="JYJ287" s="755"/>
      <c r="JYK287" s="755"/>
      <c r="JYL287" s="755"/>
      <c r="JYM287" s="755"/>
      <c r="JYN287" s="755"/>
      <c r="JYO287" s="755"/>
      <c r="JYP287" s="755"/>
      <c r="JYQ287" s="755"/>
      <c r="JYR287" s="755"/>
      <c r="JYS287" s="755"/>
      <c r="JYT287" s="755"/>
      <c r="JYU287" s="755"/>
      <c r="JYV287" s="755"/>
      <c r="JYW287" s="755"/>
      <c r="JYX287" s="755"/>
      <c r="JYY287" s="755"/>
      <c r="JYZ287" s="755"/>
      <c r="JZA287" s="755"/>
      <c r="JZB287" s="755"/>
      <c r="JZC287" s="755"/>
      <c r="JZD287" s="755"/>
      <c r="JZE287" s="755"/>
      <c r="JZF287" s="755"/>
      <c r="JZG287" s="755"/>
      <c r="JZH287" s="755"/>
      <c r="JZI287" s="755"/>
      <c r="JZJ287" s="755"/>
      <c r="JZK287" s="755"/>
      <c r="JZL287" s="755"/>
      <c r="JZM287" s="755"/>
      <c r="JZN287" s="755"/>
      <c r="JZO287" s="755"/>
      <c r="JZP287" s="755"/>
      <c r="JZQ287" s="755"/>
      <c r="JZR287" s="755"/>
      <c r="JZS287" s="755"/>
      <c r="JZT287" s="755"/>
      <c r="JZU287" s="755"/>
      <c r="JZV287" s="755"/>
      <c r="JZW287" s="755"/>
      <c r="JZX287" s="755"/>
      <c r="JZY287" s="755"/>
      <c r="JZZ287" s="755"/>
      <c r="KAA287" s="755"/>
      <c r="KAB287" s="755"/>
      <c r="KAC287" s="755"/>
      <c r="KAD287" s="755"/>
      <c r="KAE287" s="755"/>
      <c r="KAF287" s="755"/>
      <c r="KAG287" s="755"/>
      <c r="KAH287" s="755"/>
      <c r="KAI287" s="755"/>
      <c r="KAJ287" s="755"/>
      <c r="KAK287" s="755"/>
      <c r="KAL287" s="755"/>
      <c r="KAM287" s="755"/>
      <c r="KAN287" s="755"/>
      <c r="KAO287" s="755"/>
      <c r="KAP287" s="755"/>
      <c r="KAQ287" s="755"/>
      <c r="KAR287" s="755"/>
      <c r="KAS287" s="755"/>
      <c r="KAT287" s="755"/>
      <c r="KAU287" s="755"/>
      <c r="KAV287" s="755"/>
      <c r="KAW287" s="755"/>
      <c r="KAX287" s="755"/>
      <c r="KAY287" s="755"/>
      <c r="KAZ287" s="755"/>
      <c r="KBA287" s="755"/>
      <c r="KBB287" s="755"/>
      <c r="KBC287" s="755"/>
      <c r="KBD287" s="755"/>
      <c r="KBE287" s="755"/>
      <c r="KBF287" s="755"/>
      <c r="KBG287" s="755"/>
      <c r="KBH287" s="755"/>
      <c r="KBI287" s="755"/>
      <c r="KBJ287" s="755"/>
      <c r="KBK287" s="755"/>
      <c r="KBL287" s="755"/>
      <c r="KBM287" s="755"/>
      <c r="KBN287" s="755"/>
      <c r="KBO287" s="755"/>
      <c r="KBP287" s="755"/>
      <c r="KBQ287" s="755"/>
      <c r="KBR287" s="755"/>
      <c r="KBS287" s="755"/>
      <c r="KBT287" s="755"/>
      <c r="KBU287" s="755"/>
      <c r="KBV287" s="755"/>
      <c r="KBW287" s="755"/>
      <c r="KBX287" s="755"/>
      <c r="KBY287" s="755"/>
      <c r="KBZ287" s="755"/>
      <c r="KCA287" s="755"/>
      <c r="KCB287" s="755"/>
      <c r="KCC287" s="755"/>
      <c r="KCD287" s="755"/>
      <c r="KCE287" s="755"/>
      <c r="KCF287" s="755"/>
      <c r="KCG287" s="755"/>
      <c r="KCH287" s="755"/>
      <c r="KCI287" s="755"/>
      <c r="KCJ287" s="755"/>
      <c r="KCK287" s="755"/>
      <c r="KCL287" s="755"/>
      <c r="KCM287" s="755"/>
      <c r="KCN287" s="755"/>
      <c r="KCO287" s="755"/>
      <c r="KCP287" s="755"/>
      <c r="KCQ287" s="755"/>
      <c r="KCR287" s="755"/>
      <c r="KCS287" s="755"/>
      <c r="KCT287" s="755"/>
      <c r="KCU287" s="755"/>
      <c r="KCV287" s="755"/>
      <c r="KCW287" s="755"/>
      <c r="KCX287" s="755"/>
      <c r="KCY287" s="755"/>
      <c r="KCZ287" s="755"/>
      <c r="KDA287" s="755"/>
      <c r="KDB287" s="755"/>
      <c r="KDC287" s="755"/>
      <c r="KDD287" s="755"/>
      <c r="KDE287" s="755"/>
      <c r="KDF287" s="755"/>
      <c r="KDG287" s="755"/>
      <c r="KDH287" s="755"/>
      <c r="KDI287" s="755"/>
      <c r="KDJ287" s="755"/>
      <c r="KDK287" s="755"/>
      <c r="KDL287" s="755"/>
      <c r="KDM287" s="755"/>
      <c r="KDN287" s="755"/>
      <c r="KDO287" s="755"/>
      <c r="KDP287" s="755"/>
      <c r="KDQ287" s="755"/>
      <c r="KDR287" s="755"/>
      <c r="KDS287" s="755"/>
      <c r="KDT287" s="755"/>
      <c r="KDU287" s="755"/>
      <c r="KDV287" s="755"/>
      <c r="KDW287" s="755"/>
      <c r="KDX287" s="755"/>
      <c r="KDY287" s="755"/>
      <c r="KDZ287" s="755"/>
      <c r="KEA287" s="755"/>
      <c r="KEB287" s="755"/>
      <c r="KEC287" s="755"/>
      <c r="KED287" s="755"/>
      <c r="KEE287" s="755"/>
      <c r="KEF287" s="755"/>
      <c r="KEG287" s="755"/>
      <c r="KEH287" s="755"/>
      <c r="KEI287" s="755"/>
      <c r="KEJ287" s="755"/>
      <c r="KEK287" s="755"/>
      <c r="KEL287" s="755"/>
      <c r="KEM287" s="755"/>
      <c r="KEN287" s="755"/>
      <c r="KEO287" s="755"/>
      <c r="KEP287" s="755"/>
      <c r="KEQ287" s="755"/>
      <c r="KER287" s="755"/>
      <c r="KES287" s="755"/>
      <c r="KET287" s="755"/>
      <c r="KEU287" s="755"/>
      <c r="KEV287" s="755"/>
      <c r="KEW287" s="755"/>
      <c r="KEX287" s="755"/>
      <c r="KEY287" s="755"/>
      <c r="KEZ287" s="755"/>
      <c r="KFA287" s="755"/>
      <c r="KFB287" s="755"/>
      <c r="KFC287" s="755"/>
      <c r="KFD287" s="755"/>
      <c r="KFE287" s="755"/>
      <c r="KFF287" s="755"/>
      <c r="KFG287" s="755"/>
      <c r="KFH287" s="755"/>
      <c r="KFI287" s="755"/>
      <c r="KFJ287" s="755"/>
      <c r="KFK287" s="755"/>
      <c r="KFL287" s="755"/>
      <c r="KFM287" s="755"/>
      <c r="KFN287" s="755"/>
      <c r="KFO287" s="755"/>
      <c r="KFP287" s="755"/>
      <c r="KFQ287" s="755"/>
      <c r="KFR287" s="755"/>
      <c r="KFS287" s="755"/>
      <c r="KFT287" s="755"/>
      <c r="KFU287" s="755"/>
      <c r="KFV287" s="755"/>
      <c r="KFW287" s="755"/>
      <c r="KFX287" s="755"/>
      <c r="KFY287" s="755"/>
      <c r="KFZ287" s="755"/>
      <c r="KGA287" s="755"/>
      <c r="KGB287" s="755"/>
      <c r="KGC287" s="755"/>
      <c r="KGD287" s="755"/>
      <c r="KGE287" s="755"/>
      <c r="KGF287" s="755"/>
      <c r="KGG287" s="755"/>
      <c r="KGH287" s="755"/>
      <c r="KGI287" s="755"/>
      <c r="KGJ287" s="755"/>
      <c r="KGK287" s="755"/>
      <c r="KGL287" s="755"/>
      <c r="KGM287" s="755"/>
      <c r="KGN287" s="755"/>
      <c r="KGO287" s="755"/>
      <c r="KGP287" s="755"/>
      <c r="KGQ287" s="755"/>
      <c r="KGR287" s="755"/>
      <c r="KGS287" s="755"/>
      <c r="KGT287" s="755"/>
      <c r="KGU287" s="755"/>
      <c r="KGV287" s="755"/>
      <c r="KGW287" s="755"/>
      <c r="KGX287" s="755"/>
      <c r="KGY287" s="755"/>
      <c r="KGZ287" s="755"/>
      <c r="KHA287" s="755"/>
      <c r="KHB287" s="755"/>
      <c r="KHC287" s="755"/>
      <c r="KHD287" s="755"/>
      <c r="KHE287" s="755"/>
      <c r="KHF287" s="755"/>
      <c r="KHG287" s="755"/>
      <c r="KHH287" s="755"/>
      <c r="KHI287" s="755"/>
      <c r="KHJ287" s="755"/>
      <c r="KHK287" s="755"/>
      <c r="KHL287" s="755"/>
      <c r="KHM287" s="755"/>
      <c r="KHN287" s="755"/>
      <c r="KHO287" s="755"/>
      <c r="KHP287" s="755"/>
      <c r="KHQ287" s="755"/>
      <c r="KHR287" s="755"/>
      <c r="KHS287" s="755"/>
      <c r="KHT287" s="755"/>
      <c r="KHU287" s="755"/>
      <c r="KHV287" s="755"/>
      <c r="KHW287" s="755"/>
      <c r="KHX287" s="755"/>
      <c r="KHY287" s="755"/>
      <c r="KHZ287" s="755"/>
      <c r="KIA287" s="755"/>
      <c r="KIB287" s="755"/>
      <c r="KIC287" s="755"/>
      <c r="KID287" s="755"/>
      <c r="KIE287" s="755"/>
      <c r="KIF287" s="755"/>
      <c r="KIG287" s="755"/>
      <c r="KIH287" s="755"/>
      <c r="KII287" s="755"/>
      <c r="KIJ287" s="755"/>
      <c r="KIK287" s="755"/>
      <c r="KIL287" s="755"/>
      <c r="KIM287" s="755"/>
      <c r="KIN287" s="755"/>
      <c r="KIO287" s="755"/>
      <c r="KIP287" s="755"/>
      <c r="KIQ287" s="755"/>
      <c r="KIR287" s="755"/>
      <c r="KIS287" s="755"/>
      <c r="KIT287" s="755"/>
      <c r="KIU287" s="755"/>
      <c r="KIV287" s="755"/>
      <c r="KIW287" s="755"/>
      <c r="KIX287" s="755"/>
      <c r="KIY287" s="755"/>
      <c r="KIZ287" s="755"/>
      <c r="KJA287" s="755"/>
      <c r="KJB287" s="755"/>
      <c r="KJC287" s="755"/>
      <c r="KJD287" s="755"/>
      <c r="KJE287" s="755"/>
      <c r="KJF287" s="755"/>
      <c r="KJG287" s="755"/>
      <c r="KJH287" s="755"/>
      <c r="KJI287" s="755"/>
      <c r="KJJ287" s="755"/>
      <c r="KJK287" s="755"/>
      <c r="KJL287" s="755"/>
      <c r="KJM287" s="755"/>
      <c r="KJN287" s="755"/>
      <c r="KJO287" s="755"/>
      <c r="KJP287" s="755"/>
      <c r="KJQ287" s="755"/>
      <c r="KJR287" s="755"/>
      <c r="KJS287" s="755"/>
      <c r="KJT287" s="755"/>
      <c r="KJU287" s="755"/>
      <c r="KJV287" s="755"/>
      <c r="KJW287" s="755"/>
      <c r="KJX287" s="755"/>
      <c r="KJY287" s="755"/>
      <c r="KJZ287" s="755"/>
      <c r="KKA287" s="755"/>
      <c r="KKB287" s="755"/>
      <c r="KKC287" s="755"/>
      <c r="KKD287" s="755"/>
      <c r="KKE287" s="755"/>
      <c r="KKF287" s="755"/>
      <c r="KKG287" s="755"/>
      <c r="KKH287" s="755"/>
      <c r="KKI287" s="755"/>
      <c r="KKJ287" s="755"/>
      <c r="KKK287" s="755"/>
      <c r="KKL287" s="755"/>
      <c r="KKM287" s="755"/>
      <c r="KKN287" s="755"/>
      <c r="KKO287" s="755"/>
      <c r="KKP287" s="755"/>
      <c r="KKQ287" s="755"/>
      <c r="KKR287" s="755"/>
      <c r="KKS287" s="755"/>
      <c r="KKT287" s="755"/>
      <c r="KKU287" s="755"/>
      <c r="KKV287" s="755"/>
      <c r="KKW287" s="755"/>
      <c r="KKX287" s="755"/>
      <c r="KKY287" s="755"/>
      <c r="KKZ287" s="755"/>
      <c r="KLA287" s="755"/>
      <c r="KLB287" s="755"/>
      <c r="KLC287" s="755"/>
      <c r="KLD287" s="755"/>
      <c r="KLE287" s="755"/>
      <c r="KLF287" s="755"/>
      <c r="KLG287" s="755"/>
      <c r="KLH287" s="755"/>
      <c r="KLI287" s="755"/>
      <c r="KLJ287" s="755"/>
      <c r="KLK287" s="755"/>
      <c r="KLL287" s="755"/>
      <c r="KLM287" s="755"/>
      <c r="KLN287" s="755"/>
      <c r="KLO287" s="755"/>
      <c r="KLP287" s="755"/>
      <c r="KLQ287" s="755"/>
      <c r="KLR287" s="755"/>
      <c r="KLS287" s="755"/>
      <c r="KLT287" s="755"/>
      <c r="KLU287" s="755"/>
      <c r="KLV287" s="755"/>
      <c r="KLW287" s="755"/>
      <c r="KLX287" s="755"/>
      <c r="KLY287" s="755"/>
      <c r="KLZ287" s="755"/>
      <c r="KMA287" s="755"/>
      <c r="KMB287" s="755"/>
      <c r="KMC287" s="755"/>
      <c r="KMD287" s="755"/>
      <c r="KME287" s="755"/>
      <c r="KMF287" s="755"/>
      <c r="KMG287" s="755"/>
      <c r="KMH287" s="755"/>
      <c r="KMI287" s="755"/>
      <c r="KMJ287" s="755"/>
      <c r="KMK287" s="755"/>
      <c r="KML287" s="755"/>
      <c r="KMM287" s="755"/>
      <c r="KMN287" s="755"/>
      <c r="KMO287" s="755"/>
      <c r="KMP287" s="755"/>
      <c r="KMQ287" s="755"/>
      <c r="KMR287" s="755"/>
      <c r="KMS287" s="755"/>
      <c r="KMT287" s="755"/>
      <c r="KMU287" s="755"/>
      <c r="KMV287" s="755"/>
      <c r="KMW287" s="755"/>
      <c r="KMX287" s="755"/>
      <c r="KMY287" s="755"/>
      <c r="KMZ287" s="755"/>
      <c r="KNA287" s="755"/>
      <c r="KNB287" s="755"/>
      <c r="KNC287" s="755"/>
      <c r="KND287" s="755"/>
      <c r="KNE287" s="755"/>
      <c r="KNF287" s="755"/>
      <c r="KNG287" s="755"/>
      <c r="KNH287" s="755"/>
      <c r="KNI287" s="755"/>
      <c r="KNJ287" s="755"/>
      <c r="KNK287" s="755"/>
      <c r="KNL287" s="755"/>
      <c r="KNM287" s="755"/>
      <c r="KNN287" s="755"/>
      <c r="KNO287" s="755"/>
      <c r="KNP287" s="755"/>
      <c r="KNQ287" s="755"/>
      <c r="KNR287" s="755"/>
      <c r="KNS287" s="755"/>
      <c r="KNT287" s="755"/>
      <c r="KNU287" s="755"/>
      <c r="KNV287" s="755"/>
      <c r="KNW287" s="755"/>
      <c r="KNX287" s="755"/>
      <c r="KNY287" s="755"/>
      <c r="KNZ287" s="755"/>
      <c r="KOA287" s="755"/>
      <c r="KOB287" s="755"/>
      <c r="KOC287" s="755"/>
      <c r="KOD287" s="755"/>
      <c r="KOE287" s="755"/>
      <c r="KOF287" s="755"/>
      <c r="KOG287" s="755"/>
      <c r="KOH287" s="755"/>
      <c r="KOI287" s="755"/>
      <c r="KOJ287" s="755"/>
      <c r="KOK287" s="755"/>
      <c r="KOL287" s="755"/>
      <c r="KOM287" s="755"/>
      <c r="KON287" s="755"/>
      <c r="KOO287" s="755"/>
      <c r="KOP287" s="755"/>
      <c r="KOQ287" s="755"/>
      <c r="KOR287" s="755"/>
      <c r="KOS287" s="755"/>
      <c r="KOT287" s="755"/>
      <c r="KOU287" s="755"/>
      <c r="KOV287" s="755"/>
      <c r="KOW287" s="755"/>
      <c r="KOX287" s="755"/>
      <c r="KOY287" s="755"/>
      <c r="KOZ287" s="755"/>
      <c r="KPA287" s="755"/>
      <c r="KPB287" s="755"/>
      <c r="KPC287" s="755"/>
      <c r="KPD287" s="755"/>
      <c r="KPE287" s="755"/>
      <c r="KPF287" s="755"/>
      <c r="KPG287" s="755"/>
      <c r="KPH287" s="755"/>
      <c r="KPI287" s="755"/>
      <c r="KPJ287" s="755"/>
      <c r="KPK287" s="755"/>
      <c r="KPL287" s="755"/>
      <c r="KPM287" s="755"/>
      <c r="KPN287" s="755"/>
      <c r="KPO287" s="755"/>
      <c r="KPP287" s="755"/>
      <c r="KPQ287" s="755"/>
      <c r="KPR287" s="755"/>
      <c r="KPS287" s="755"/>
      <c r="KPT287" s="755"/>
      <c r="KPU287" s="755"/>
      <c r="KPV287" s="755"/>
      <c r="KPW287" s="755"/>
      <c r="KPX287" s="755"/>
      <c r="KPY287" s="755"/>
      <c r="KPZ287" s="755"/>
      <c r="KQA287" s="755"/>
      <c r="KQB287" s="755"/>
      <c r="KQC287" s="755"/>
      <c r="KQD287" s="755"/>
      <c r="KQE287" s="755"/>
      <c r="KQF287" s="755"/>
      <c r="KQG287" s="755"/>
      <c r="KQH287" s="755"/>
      <c r="KQI287" s="755"/>
      <c r="KQJ287" s="755"/>
      <c r="KQK287" s="755"/>
      <c r="KQL287" s="755"/>
      <c r="KQM287" s="755"/>
      <c r="KQN287" s="755"/>
      <c r="KQO287" s="755"/>
      <c r="KQP287" s="755"/>
      <c r="KQQ287" s="755"/>
      <c r="KQR287" s="755"/>
      <c r="KQS287" s="755"/>
      <c r="KQT287" s="755"/>
      <c r="KQU287" s="755"/>
      <c r="KQV287" s="755"/>
      <c r="KQW287" s="755"/>
      <c r="KQX287" s="755"/>
      <c r="KQY287" s="755"/>
      <c r="KQZ287" s="755"/>
      <c r="KRA287" s="755"/>
      <c r="KRB287" s="755"/>
      <c r="KRC287" s="755"/>
      <c r="KRD287" s="755"/>
      <c r="KRE287" s="755"/>
      <c r="KRF287" s="755"/>
      <c r="KRG287" s="755"/>
      <c r="KRH287" s="755"/>
      <c r="KRI287" s="755"/>
      <c r="KRJ287" s="755"/>
      <c r="KRK287" s="755"/>
      <c r="KRL287" s="755"/>
      <c r="KRM287" s="755"/>
      <c r="KRN287" s="755"/>
      <c r="KRO287" s="755"/>
      <c r="KRP287" s="755"/>
      <c r="KRQ287" s="755"/>
      <c r="KRR287" s="755"/>
      <c r="KRS287" s="755"/>
      <c r="KRT287" s="755"/>
      <c r="KRU287" s="755"/>
      <c r="KRV287" s="755"/>
      <c r="KRW287" s="755"/>
      <c r="KRX287" s="755"/>
      <c r="KRY287" s="755"/>
      <c r="KRZ287" s="755"/>
      <c r="KSA287" s="755"/>
      <c r="KSB287" s="755"/>
      <c r="KSC287" s="755"/>
      <c r="KSD287" s="755"/>
      <c r="KSE287" s="755"/>
      <c r="KSF287" s="755"/>
      <c r="KSG287" s="755"/>
      <c r="KSH287" s="755"/>
      <c r="KSI287" s="755"/>
      <c r="KSJ287" s="755"/>
      <c r="KSK287" s="755"/>
      <c r="KSL287" s="755"/>
      <c r="KSM287" s="755"/>
      <c r="KSN287" s="755"/>
      <c r="KSO287" s="755"/>
      <c r="KSP287" s="755"/>
      <c r="KSQ287" s="755"/>
      <c r="KSR287" s="755"/>
      <c r="KSS287" s="755"/>
      <c r="KST287" s="755"/>
      <c r="KSU287" s="755"/>
      <c r="KSV287" s="755"/>
      <c r="KSW287" s="755"/>
      <c r="KSX287" s="755"/>
      <c r="KSY287" s="755"/>
      <c r="KSZ287" s="755"/>
      <c r="KTA287" s="755"/>
      <c r="KTB287" s="755"/>
      <c r="KTC287" s="755"/>
      <c r="KTD287" s="755"/>
      <c r="KTE287" s="755"/>
      <c r="KTF287" s="755"/>
      <c r="KTG287" s="755"/>
      <c r="KTH287" s="755"/>
      <c r="KTI287" s="755"/>
      <c r="KTJ287" s="755"/>
      <c r="KTK287" s="755"/>
      <c r="KTL287" s="755"/>
      <c r="KTM287" s="755"/>
      <c r="KTN287" s="755"/>
      <c r="KTO287" s="755"/>
      <c r="KTP287" s="755"/>
      <c r="KTQ287" s="755"/>
      <c r="KTR287" s="755"/>
      <c r="KTS287" s="755"/>
      <c r="KTT287" s="755"/>
      <c r="KTU287" s="755"/>
      <c r="KTV287" s="755"/>
      <c r="KTW287" s="755"/>
      <c r="KTX287" s="755"/>
      <c r="KTY287" s="755"/>
      <c r="KTZ287" s="755"/>
      <c r="KUA287" s="755"/>
      <c r="KUB287" s="755"/>
      <c r="KUC287" s="755"/>
      <c r="KUD287" s="755"/>
      <c r="KUE287" s="755"/>
      <c r="KUF287" s="755"/>
      <c r="KUG287" s="755"/>
      <c r="KUH287" s="755"/>
      <c r="KUI287" s="755"/>
      <c r="KUJ287" s="755"/>
      <c r="KUK287" s="755"/>
      <c r="KUL287" s="755"/>
      <c r="KUM287" s="755"/>
      <c r="KUN287" s="755"/>
      <c r="KUO287" s="755"/>
      <c r="KUP287" s="755"/>
      <c r="KUQ287" s="755"/>
      <c r="KUR287" s="755"/>
      <c r="KUS287" s="755"/>
      <c r="KUT287" s="755"/>
      <c r="KUU287" s="755"/>
      <c r="KUV287" s="755"/>
      <c r="KUW287" s="755"/>
      <c r="KUX287" s="755"/>
      <c r="KUY287" s="755"/>
      <c r="KUZ287" s="755"/>
      <c r="KVA287" s="755"/>
      <c r="KVB287" s="755"/>
      <c r="KVC287" s="755"/>
      <c r="KVD287" s="755"/>
      <c r="KVE287" s="755"/>
      <c r="KVF287" s="755"/>
      <c r="KVG287" s="755"/>
      <c r="KVH287" s="755"/>
      <c r="KVI287" s="755"/>
      <c r="KVJ287" s="755"/>
      <c r="KVK287" s="755"/>
      <c r="KVL287" s="755"/>
      <c r="KVM287" s="755"/>
      <c r="KVN287" s="755"/>
      <c r="KVO287" s="755"/>
      <c r="KVP287" s="755"/>
      <c r="KVQ287" s="755"/>
      <c r="KVR287" s="755"/>
      <c r="KVS287" s="755"/>
      <c r="KVT287" s="755"/>
      <c r="KVU287" s="755"/>
      <c r="KVV287" s="755"/>
      <c r="KVW287" s="755"/>
      <c r="KVX287" s="755"/>
      <c r="KVY287" s="755"/>
      <c r="KVZ287" s="755"/>
      <c r="KWA287" s="755"/>
      <c r="KWB287" s="755"/>
      <c r="KWC287" s="755"/>
      <c r="KWD287" s="755"/>
      <c r="KWE287" s="755"/>
      <c r="KWF287" s="755"/>
      <c r="KWG287" s="755"/>
      <c r="KWH287" s="755"/>
      <c r="KWI287" s="755"/>
      <c r="KWJ287" s="755"/>
      <c r="KWK287" s="755"/>
      <c r="KWL287" s="755"/>
      <c r="KWM287" s="755"/>
      <c r="KWN287" s="755"/>
      <c r="KWO287" s="755"/>
      <c r="KWP287" s="755"/>
      <c r="KWQ287" s="755"/>
      <c r="KWR287" s="755"/>
      <c r="KWS287" s="755"/>
      <c r="KWT287" s="755"/>
      <c r="KWU287" s="755"/>
      <c r="KWV287" s="755"/>
      <c r="KWW287" s="755"/>
      <c r="KWX287" s="755"/>
      <c r="KWY287" s="755"/>
      <c r="KWZ287" s="755"/>
      <c r="KXA287" s="755"/>
      <c r="KXB287" s="755"/>
      <c r="KXC287" s="755"/>
      <c r="KXD287" s="755"/>
      <c r="KXE287" s="755"/>
      <c r="KXF287" s="755"/>
      <c r="KXG287" s="755"/>
      <c r="KXH287" s="755"/>
      <c r="KXI287" s="755"/>
      <c r="KXJ287" s="755"/>
      <c r="KXK287" s="755"/>
      <c r="KXL287" s="755"/>
      <c r="KXM287" s="755"/>
      <c r="KXN287" s="755"/>
      <c r="KXO287" s="755"/>
      <c r="KXP287" s="755"/>
      <c r="KXQ287" s="755"/>
      <c r="KXR287" s="755"/>
      <c r="KXS287" s="755"/>
      <c r="KXT287" s="755"/>
      <c r="KXU287" s="755"/>
      <c r="KXV287" s="755"/>
      <c r="KXW287" s="755"/>
      <c r="KXX287" s="755"/>
      <c r="KXY287" s="755"/>
      <c r="KXZ287" s="755"/>
      <c r="KYA287" s="755"/>
      <c r="KYB287" s="755"/>
      <c r="KYC287" s="755"/>
      <c r="KYD287" s="755"/>
      <c r="KYE287" s="755"/>
      <c r="KYF287" s="755"/>
      <c r="KYG287" s="755"/>
      <c r="KYH287" s="755"/>
      <c r="KYI287" s="755"/>
      <c r="KYJ287" s="755"/>
      <c r="KYK287" s="755"/>
      <c r="KYL287" s="755"/>
      <c r="KYM287" s="755"/>
      <c r="KYN287" s="755"/>
      <c r="KYO287" s="755"/>
      <c r="KYP287" s="755"/>
      <c r="KYQ287" s="755"/>
      <c r="KYR287" s="755"/>
      <c r="KYS287" s="755"/>
      <c r="KYT287" s="755"/>
      <c r="KYU287" s="755"/>
      <c r="KYV287" s="755"/>
      <c r="KYW287" s="755"/>
      <c r="KYX287" s="755"/>
      <c r="KYY287" s="755"/>
      <c r="KYZ287" s="755"/>
      <c r="KZA287" s="755"/>
      <c r="KZB287" s="755"/>
      <c r="KZC287" s="755"/>
      <c r="KZD287" s="755"/>
      <c r="KZE287" s="755"/>
      <c r="KZF287" s="755"/>
      <c r="KZG287" s="755"/>
      <c r="KZH287" s="755"/>
      <c r="KZI287" s="755"/>
      <c r="KZJ287" s="755"/>
      <c r="KZK287" s="755"/>
      <c r="KZL287" s="755"/>
      <c r="KZM287" s="755"/>
      <c r="KZN287" s="755"/>
      <c r="KZO287" s="755"/>
      <c r="KZP287" s="755"/>
      <c r="KZQ287" s="755"/>
      <c r="KZR287" s="755"/>
      <c r="KZS287" s="755"/>
      <c r="KZT287" s="755"/>
      <c r="KZU287" s="755"/>
      <c r="KZV287" s="755"/>
      <c r="KZW287" s="755"/>
      <c r="KZX287" s="755"/>
      <c r="KZY287" s="755"/>
      <c r="KZZ287" s="755"/>
      <c r="LAA287" s="755"/>
      <c r="LAB287" s="755"/>
      <c r="LAC287" s="755"/>
      <c r="LAD287" s="755"/>
      <c r="LAE287" s="755"/>
      <c r="LAF287" s="755"/>
      <c r="LAG287" s="755"/>
      <c r="LAH287" s="755"/>
      <c r="LAI287" s="755"/>
      <c r="LAJ287" s="755"/>
      <c r="LAK287" s="755"/>
      <c r="LAL287" s="755"/>
      <c r="LAM287" s="755"/>
      <c r="LAN287" s="755"/>
      <c r="LAO287" s="755"/>
      <c r="LAP287" s="755"/>
      <c r="LAQ287" s="755"/>
      <c r="LAR287" s="755"/>
      <c r="LAS287" s="755"/>
      <c r="LAT287" s="755"/>
      <c r="LAU287" s="755"/>
      <c r="LAV287" s="755"/>
      <c r="LAW287" s="755"/>
      <c r="LAX287" s="755"/>
      <c r="LAY287" s="755"/>
      <c r="LAZ287" s="755"/>
      <c r="LBA287" s="755"/>
      <c r="LBB287" s="755"/>
      <c r="LBC287" s="755"/>
      <c r="LBD287" s="755"/>
      <c r="LBE287" s="755"/>
      <c r="LBF287" s="755"/>
      <c r="LBG287" s="755"/>
      <c r="LBH287" s="755"/>
      <c r="LBI287" s="755"/>
      <c r="LBJ287" s="755"/>
      <c r="LBK287" s="755"/>
      <c r="LBL287" s="755"/>
      <c r="LBM287" s="755"/>
      <c r="LBN287" s="755"/>
      <c r="LBO287" s="755"/>
      <c r="LBP287" s="755"/>
      <c r="LBQ287" s="755"/>
      <c r="LBR287" s="755"/>
      <c r="LBS287" s="755"/>
      <c r="LBT287" s="755"/>
      <c r="LBU287" s="755"/>
      <c r="LBV287" s="755"/>
      <c r="LBW287" s="755"/>
      <c r="LBX287" s="755"/>
      <c r="LBY287" s="755"/>
      <c r="LBZ287" s="755"/>
      <c r="LCA287" s="755"/>
      <c r="LCB287" s="755"/>
      <c r="LCC287" s="755"/>
      <c r="LCD287" s="755"/>
      <c r="LCE287" s="755"/>
      <c r="LCF287" s="755"/>
      <c r="LCG287" s="755"/>
      <c r="LCH287" s="755"/>
      <c r="LCI287" s="755"/>
      <c r="LCJ287" s="755"/>
      <c r="LCK287" s="755"/>
      <c r="LCL287" s="755"/>
      <c r="LCM287" s="755"/>
      <c r="LCN287" s="755"/>
      <c r="LCO287" s="755"/>
      <c r="LCP287" s="755"/>
      <c r="LCQ287" s="755"/>
      <c r="LCR287" s="755"/>
      <c r="LCS287" s="755"/>
      <c r="LCT287" s="755"/>
      <c r="LCU287" s="755"/>
      <c r="LCV287" s="755"/>
      <c r="LCW287" s="755"/>
      <c r="LCX287" s="755"/>
      <c r="LCY287" s="755"/>
      <c r="LCZ287" s="755"/>
      <c r="LDA287" s="755"/>
      <c r="LDB287" s="755"/>
      <c r="LDC287" s="755"/>
      <c r="LDD287" s="755"/>
      <c r="LDE287" s="755"/>
      <c r="LDF287" s="755"/>
      <c r="LDG287" s="755"/>
      <c r="LDH287" s="755"/>
      <c r="LDI287" s="755"/>
      <c r="LDJ287" s="755"/>
      <c r="LDK287" s="755"/>
      <c r="LDL287" s="755"/>
      <c r="LDM287" s="755"/>
      <c r="LDN287" s="755"/>
      <c r="LDO287" s="755"/>
      <c r="LDP287" s="755"/>
      <c r="LDQ287" s="755"/>
      <c r="LDR287" s="755"/>
      <c r="LDS287" s="755"/>
      <c r="LDT287" s="755"/>
      <c r="LDU287" s="755"/>
      <c r="LDV287" s="755"/>
      <c r="LDW287" s="755"/>
      <c r="LDX287" s="755"/>
      <c r="LDY287" s="755"/>
      <c r="LDZ287" s="755"/>
      <c r="LEA287" s="755"/>
      <c r="LEB287" s="755"/>
      <c r="LEC287" s="755"/>
      <c r="LED287" s="755"/>
      <c r="LEE287" s="755"/>
      <c r="LEF287" s="755"/>
      <c r="LEG287" s="755"/>
      <c r="LEH287" s="755"/>
      <c r="LEI287" s="755"/>
      <c r="LEJ287" s="755"/>
      <c r="LEK287" s="755"/>
      <c r="LEL287" s="755"/>
      <c r="LEM287" s="755"/>
      <c r="LEN287" s="755"/>
      <c r="LEO287" s="755"/>
      <c r="LEP287" s="755"/>
      <c r="LEQ287" s="755"/>
      <c r="LER287" s="755"/>
      <c r="LES287" s="755"/>
      <c r="LET287" s="755"/>
      <c r="LEU287" s="755"/>
      <c r="LEV287" s="755"/>
      <c r="LEW287" s="755"/>
      <c r="LEX287" s="755"/>
      <c r="LEY287" s="755"/>
      <c r="LEZ287" s="755"/>
      <c r="LFA287" s="755"/>
      <c r="LFB287" s="755"/>
      <c r="LFC287" s="755"/>
      <c r="LFD287" s="755"/>
      <c r="LFE287" s="755"/>
      <c r="LFF287" s="755"/>
      <c r="LFG287" s="755"/>
      <c r="LFH287" s="755"/>
      <c r="LFI287" s="755"/>
      <c r="LFJ287" s="755"/>
      <c r="LFK287" s="755"/>
      <c r="LFL287" s="755"/>
      <c r="LFM287" s="755"/>
      <c r="LFN287" s="755"/>
      <c r="LFO287" s="755"/>
      <c r="LFP287" s="755"/>
      <c r="LFQ287" s="755"/>
      <c r="LFR287" s="755"/>
      <c r="LFS287" s="755"/>
      <c r="LFT287" s="755"/>
      <c r="LFU287" s="755"/>
      <c r="LFV287" s="755"/>
      <c r="LFW287" s="755"/>
      <c r="LFX287" s="755"/>
      <c r="LFY287" s="755"/>
      <c r="LFZ287" s="755"/>
      <c r="LGA287" s="755"/>
      <c r="LGB287" s="755"/>
      <c r="LGC287" s="755"/>
      <c r="LGD287" s="755"/>
      <c r="LGE287" s="755"/>
      <c r="LGF287" s="755"/>
      <c r="LGG287" s="755"/>
      <c r="LGH287" s="755"/>
      <c r="LGI287" s="755"/>
      <c r="LGJ287" s="755"/>
      <c r="LGK287" s="755"/>
      <c r="LGL287" s="755"/>
      <c r="LGM287" s="755"/>
      <c r="LGN287" s="755"/>
      <c r="LGO287" s="755"/>
      <c r="LGP287" s="755"/>
      <c r="LGQ287" s="755"/>
      <c r="LGR287" s="755"/>
      <c r="LGS287" s="755"/>
      <c r="LGT287" s="755"/>
      <c r="LGU287" s="755"/>
      <c r="LGV287" s="755"/>
      <c r="LGW287" s="755"/>
      <c r="LGX287" s="755"/>
      <c r="LGY287" s="755"/>
      <c r="LGZ287" s="755"/>
      <c r="LHA287" s="755"/>
      <c r="LHB287" s="755"/>
      <c r="LHC287" s="755"/>
      <c r="LHD287" s="755"/>
      <c r="LHE287" s="755"/>
      <c r="LHF287" s="755"/>
      <c r="LHG287" s="755"/>
      <c r="LHH287" s="755"/>
      <c r="LHI287" s="755"/>
      <c r="LHJ287" s="755"/>
      <c r="LHK287" s="755"/>
      <c r="LHL287" s="755"/>
      <c r="LHM287" s="755"/>
      <c r="LHN287" s="755"/>
      <c r="LHO287" s="755"/>
      <c r="LHP287" s="755"/>
      <c r="LHQ287" s="755"/>
      <c r="LHR287" s="755"/>
      <c r="LHS287" s="755"/>
      <c r="LHT287" s="755"/>
      <c r="LHU287" s="755"/>
      <c r="LHV287" s="755"/>
      <c r="LHW287" s="755"/>
      <c r="LHX287" s="755"/>
      <c r="LHY287" s="755"/>
      <c r="LHZ287" s="755"/>
      <c r="LIA287" s="755"/>
      <c r="LIB287" s="755"/>
      <c r="LIC287" s="755"/>
      <c r="LID287" s="755"/>
      <c r="LIE287" s="755"/>
      <c r="LIF287" s="755"/>
      <c r="LIG287" s="755"/>
      <c r="LIH287" s="755"/>
      <c r="LII287" s="755"/>
      <c r="LIJ287" s="755"/>
      <c r="LIK287" s="755"/>
      <c r="LIL287" s="755"/>
      <c r="LIM287" s="755"/>
      <c r="LIN287" s="755"/>
      <c r="LIO287" s="755"/>
      <c r="LIP287" s="755"/>
      <c r="LIQ287" s="755"/>
      <c r="LIR287" s="755"/>
      <c r="LIS287" s="755"/>
      <c r="LIT287" s="755"/>
      <c r="LIU287" s="755"/>
      <c r="LIV287" s="755"/>
      <c r="LIW287" s="755"/>
      <c r="LIX287" s="755"/>
      <c r="LIY287" s="755"/>
      <c r="LIZ287" s="755"/>
      <c r="LJA287" s="755"/>
      <c r="LJB287" s="755"/>
      <c r="LJC287" s="755"/>
      <c r="LJD287" s="755"/>
      <c r="LJE287" s="755"/>
      <c r="LJF287" s="755"/>
      <c r="LJG287" s="755"/>
      <c r="LJH287" s="755"/>
      <c r="LJI287" s="755"/>
      <c r="LJJ287" s="755"/>
      <c r="LJK287" s="755"/>
      <c r="LJL287" s="755"/>
      <c r="LJM287" s="755"/>
      <c r="LJN287" s="755"/>
      <c r="LJO287" s="755"/>
      <c r="LJP287" s="755"/>
      <c r="LJQ287" s="755"/>
      <c r="LJR287" s="755"/>
      <c r="LJS287" s="755"/>
      <c r="LJT287" s="755"/>
      <c r="LJU287" s="755"/>
      <c r="LJV287" s="755"/>
      <c r="LJW287" s="755"/>
      <c r="LJX287" s="755"/>
      <c r="LJY287" s="755"/>
      <c r="LJZ287" s="755"/>
      <c r="LKA287" s="755"/>
      <c r="LKB287" s="755"/>
      <c r="LKC287" s="755"/>
      <c r="LKD287" s="755"/>
      <c r="LKE287" s="755"/>
      <c r="LKF287" s="755"/>
      <c r="LKG287" s="755"/>
      <c r="LKH287" s="755"/>
      <c r="LKI287" s="755"/>
      <c r="LKJ287" s="755"/>
      <c r="LKK287" s="755"/>
      <c r="LKL287" s="755"/>
      <c r="LKM287" s="755"/>
      <c r="LKN287" s="755"/>
      <c r="LKO287" s="755"/>
      <c r="LKP287" s="755"/>
      <c r="LKQ287" s="755"/>
      <c r="LKR287" s="755"/>
      <c r="LKS287" s="755"/>
      <c r="LKT287" s="755"/>
      <c r="LKU287" s="755"/>
      <c r="LKV287" s="755"/>
      <c r="LKW287" s="755"/>
      <c r="LKX287" s="755"/>
      <c r="LKY287" s="755"/>
      <c r="LKZ287" s="755"/>
      <c r="LLA287" s="755"/>
      <c r="LLB287" s="755"/>
      <c r="LLC287" s="755"/>
      <c r="LLD287" s="755"/>
      <c r="LLE287" s="755"/>
      <c r="LLF287" s="755"/>
      <c r="LLG287" s="755"/>
      <c r="LLH287" s="755"/>
      <c r="LLI287" s="755"/>
      <c r="LLJ287" s="755"/>
      <c r="LLK287" s="755"/>
      <c r="LLL287" s="755"/>
      <c r="LLM287" s="755"/>
      <c r="LLN287" s="755"/>
      <c r="LLO287" s="755"/>
      <c r="LLP287" s="755"/>
      <c r="LLQ287" s="755"/>
      <c r="LLR287" s="755"/>
      <c r="LLS287" s="755"/>
      <c r="LLT287" s="755"/>
      <c r="LLU287" s="755"/>
      <c r="LLV287" s="755"/>
      <c r="LLW287" s="755"/>
      <c r="LLX287" s="755"/>
      <c r="LLY287" s="755"/>
      <c r="LLZ287" s="755"/>
      <c r="LMA287" s="755"/>
      <c r="LMB287" s="755"/>
      <c r="LMC287" s="755"/>
      <c r="LMD287" s="755"/>
      <c r="LME287" s="755"/>
      <c r="LMF287" s="755"/>
      <c r="LMG287" s="755"/>
      <c r="LMH287" s="755"/>
      <c r="LMI287" s="755"/>
      <c r="LMJ287" s="755"/>
      <c r="LMK287" s="755"/>
      <c r="LML287" s="755"/>
      <c r="LMM287" s="755"/>
      <c r="LMN287" s="755"/>
      <c r="LMO287" s="755"/>
      <c r="LMP287" s="755"/>
      <c r="LMQ287" s="755"/>
      <c r="LMR287" s="755"/>
      <c r="LMS287" s="755"/>
      <c r="LMT287" s="755"/>
      <c r="LMU287" s="755"/>
      <c r="LMV287" s="755"/>
      <c r="LMW287" s="755"/>
      <c r="LMX287" s="755"/>
      <c r="LMY287" s="755"/>
      <c r="LMZ287" s="755"/>
      <c r="LNA287" s="755"/>
      <c r="LNB287" s="755"/>
      <c r="LNC287" s="755"/>
      <c r="LND287" s="755"/>
      <c r="LNE287" s="755"/>
      <c r="LNF287" s="755"/>
      <c r="LNG287" s="755"/>
      <c r="LNH287" s="755"/>
      <c r="LNI287" s="755"/>
      <c r="LNJ287" s="755"/>
      <c r="LNK287" s="755"/>
      <c r="LNL287" s="755"/>
      <c r="LNM287" s="755"/>
      <c r="LNN287" s="755"/>
      <c r="LNO287" s="755"/>
      <c r="LNP287" s="755"/>
      <c r="LNQ287" s="755"/>
      <c r="LNR287" s="755"/>
      <c r="LNS287" s="755"/>
      <c r="LNT287" s="755"/>
      <c r="LNU287" s="755"/>
      <c r="LNV287" s="755"/>
      <c r="LNW287" s="755"/>
      <c r="LNX287" s="755"/>
      <c r="LNY287" s="755"/>
      <c r="LNZ287" s="755"/>
      <c r="LOA287" s="755"/>
      <c r="LOB287" s="755"/>
      <c r="LOC287" s="755"/>
      <c r="LOD287" s="755"/>
      <c r="LOE287" s="755"/>
      <c r="LOF287" s="755"/>
      <c r="LOG287" s="755"/>
      <c r="LOH287" s="755"/>
      <c r="LOI287" s="755"/>
      <c r="LOJ287" s="755"/>
      <c r="LOK287" s="755"/>
      <c r="LOL287" s="755"/>
      <c r="LOM287" s="755"/>
      <c r="LON287" s="755"/>
      <c r="LOO287" s="755"/>
      <c r="LOP287" s="755"/>
      <c r="LOQ287" s="755"/>
      <c r="LOR287" s="755"/>
      <c r="LOS287" s="755"/>
      <c r="LOT287" s="755"/>
      <c r="LOU287" s="755"/>
      <c r="LOV287" s="755"/>
      <c r="LOW287" s="755"/>
      <c r="LOX287" s="755"/>
      <c r="LOY287" s="755"/>
      <c r="LOZ287" s="755"/>
      <c r="LPA287" s="755"/>
      <c r="LPB287" s="755"/>
      <c r="LPC287" s="755"/>
      <c r="LPD287" s="755"/>
      <c r="LPE287" s="755"/>
      <c r="LPF287" s="755"/>
      <c r="LPG287" s="755"/>
      <c r="LPH287" s="755"/>
      <c r="LPI287" s="755"/>
      <c r="LPJ287" s="755"/>
      <c r="LPK287" s="755"/>
      <c r="LPL287" s="755"/>
      <c r="LPM287" s="755"/>
      <c r="LPN287" s="755"/>
      <c r="LPO287" s="755"/>
      <c r="LPP287" s="755"/>
      <c r="LPQ287" s="755"/>
      <c r="LPR287" s="755"/>
      <c r="LPS287" s="755"/>
      <c r="LPT287" s="755"/>
      <c r="LPU287" s="755"/>
      <c r="LPV287" s="755"/>
      <c r="LPW287" s="755"/>
      <c r="LPX287" s="755"/>
      <c r="LPY287" s="755"/>
      <c r="LPZ287" s="755"/>
      <c r="LQA287" s="755"/>
      <c r="LQB287" s="755"/>
      <c r="LQC287" s="755"/>
      <c r="LQD287" s="755"/>
      <c r="LQE287" s="755"/>
      <c r="LQF287" s="755"/>
      <c r="LQG287" s="755"/>
      <c r="LQH287" s="755"/>
      <c r="LQI287" s="755"/>
      <c r="LQJ287" s="755"/>
      <c r="LQK287" s="755"/>
      <c r="LQL287" s="755"/>
      <c r="LQM287" s="755"/>
      <c r="LQN287" s="755"/>
      <c r="LQO287" s="755"/>
      <c r="LQP287" s="755"/>
      <c r="LQQ287" s="755"/>
      <c r="LQR287" s="755"/>
      <c r="LQS287" s="755"/>
      <c r="LQT287" s="755"/>
      <c r="LQU287" s="755"/>
      <c r="LQV287" s="755"/>
      <c r="LQW287" s="755"/>
      <c r="LQX287" s="755"/>
      <c r="LQY287" s="755"/>
      <c r="LQZ287" s="755"/>
      <c r="LRA287" s="755"/>
      <c r="LRB287" s="755"/>
      <c r="LRC287" s="755"/>
      <c r="LRD287" s="755"/>
      <c r="LRE287" s="755"/>
      <c r="LRF287" s="755"/>
      <c r="LRG287" s="755"/>
      <c r="LRH287" s="755"/>
      <c r="LRI287" s="755"/>
      <c r="LRJ287" s="755"/>
      <c r="LRK287" s="755"/>
      <c r="LRL287" s="755"/>
      <c r="LRM287" s="755"/>
      <c r="LRN287" s="755"/>
      <c r="LRO287" s="755"/>
      <c r="LRP287" s="755"/>
      <c r="LRQ287" s="755"/>
      <c r="LRR287" s="755"/>
      <c r="LRS287" s="755"/>
      <c r="LRT287" s="755"/>
      <c r="LRU287" s="755"/>
      <c r="LRV287" s="755"/>
      <c r="LRW287" s="755"/>
      <c r="LRX287" s="755"/>
      <c r="LRY287" s="755"/>
      <c r="LRZ287" s="755"/>
      <c r="LSA287" s="755"/>
      <c r="LSB287" s="755"/>
      <c r="LSC287" s="755"/>
      <c r="LSD287" s="755"/>
      <c r="LSE287" s="755"/>
      <c r="LSF287" s="755"/>
      <c r="LSG287" s="755"/>
      <c r="LSH287" s="755"/>
      <c r="LSI287" s="755"/>
      <c r="LSJ287" s="755"/>
      <c r="LSK287" s="755"/>
      <c r="LSL287" s="755"/>
      <c r="LSM287" s="755"/>
      <c r="LSN287" s="755"/>
      <c r="LSO287" s="755"/>
      <c r="LSP287" s="755"/>
      <c r="LSQ287" s="755"/>
      <c r="LSR287" s="755"/>
      <c r="LSS287" s="755"/>
      <c r="LST287" s="755"/>
      <c r="LSU287" s="755"/>
      <c r="LSV287" s="755"/>
      <c r="LSW287" s="755"/>
      <c r="LSX287" s="755"/>
      <c r="LSY287" s="755"/>
      <c r="LSZ287" s="755"/>
      <c r="LTA287" s="755"/>
      <c r="LTB287" s="755"/>
      <c r="LTC287" s="755"/>
      <c r="LTD287" s="755"/>
      <c r="LTE287" s="755"/>
      <c r="LTF287" s="755"/>
      <c r="LTG287" s="755"/>
      <c r="LTH287" s="755"/>
      <c r="LTI287" s="755"/>
      <c r="LTJ287" s="755"/>
      <c r="LTK287" s="755"/>
      <c r="LTL287" s="755"/>
      <c r="LTM287" s="755"/>
      <c r="LTN287" s="755"/>
      <c r="LTO287" s="755"/>
      <c r="LTP287" s="755"/>
      <c r="LTQ287" s="755"/>
      <c r="LTR287" s="755"/>
      <c r="LTS287" s="755"/>
      <c r="LTT287" s="755"/>
      <c r="LTU287" s="755"/>
      <c r="LTV287" s="755"/>
      <c r="LTW287" s="755"/>
      <c r="LTX287" s="755"/>
      <c r="LTY287" s="755"/>
      <c r="LTZ287" s="755"/>
      <c r="LUA287" s="755"/>
      <c r="LUB287" s="755"/>
      <c r="LUC287" s="755"/>
      <c r="LUD287" s="755"/>
      <c r="LUE287" s="755"/>
      <c r="LUF287" s="755"/>
      <c r="LUG287" s="755"/>
      <c r="LUH287" s="755"/>
      <c r="LUI287" s="755"/>
      <c r="LUJ287" s="755"/>
      <c r="LUK287" s="755"/>
      <c r="LUL287" s="755"/>
      <c r="LUM287" s="755"/>
      <c r="LUN287" s="755"/>
      <c r="LUO287" s="755"/>
      <c r="LUP287" s="755"/>
      <c r="LUQ287" s="755"/>
      <c r="LUR287" s="755"/>
      <c r="LUS287" s="755"/>
      <c r="LUT287" s="755"/>
      <c r="LUU287" s="755"/>
      <c r="LUV287" s="755"/>
      <c r="LUW287" s="755"/>
      <c r="LUX287" s="755"/>
      <c r="LUY287" s="755"/>
      <c r="LUZ287" s="755"/>
      <c r="LVA287" s="755"/>
      <c r="LVB287" s="755"/>
      <c r="LVC287" s="755"/>
      <c r="LVD287" s="755"/>
      <c r="LVE287" s="755"/>
      <c r="LVF287" s="755"/>
      <c r="LVG287" s="755"/>
      <c r="LVH287" s="755"/>
      <c r="LVI287" s="755"/>
      <c r="LVJ287" s="755"/>
      <c r="LVK287" s="755"/>
      <c r="LVL287" s="755"/>
      <c r="LVM287" s="755"/>
      <c r="LVN287" s="755"/>
      <c r="LVO287" s="755"/>
      <c r="LVP287" s="755"/>
      <c r="LVQ287" s="755"/>
      <c r="LVR287" s="755"/>
      <c r="LVS287" s="755"/>
      <c r="LVT287" s="755"/>
      <c r="LVU287" s="755"/>
      <c r="LVV287" s="755"/>
      <c r="LVW287" s="755"/>
      <c r="LVX287" s="755"/>
      <c r="LVY287" s="755"/>
      <c r="LVZ287" s="755"/>
      <c r="LWA287" s="755"/>
      <c r="LWB287" s="755"/>
      <c r="LWC287" s="755"/>
      <c r="LWD287" s="755"/>
      <c r="LWE287" s="755"/>
      <c r="LWF287" s="755"/>
      <c r="LWG287" s="755"/>
      <c r="LWH287" s="755"/>
      <c r="LWI287" s="755"/>
      <c r="LWJ287" s="755"/>
      <c r="LWK287" s="755"/>
      <c r="LWL287" s="755"/>
      <c r="LWM287" s="755"/>
      <c r="LWN287" s="755"/>
      <c r="LWO287" s="755"/>
      <c r="LWP287" s="755"/>
      <c r="LWQ287" s="755"/>
      <c r="LWR287" s="755"/>
      <c r="LWS287" s="755"/>
      <c r="LWT287" s="755"/>
      <c r="LWU287" s="755"/>
      <c r="LWV287" s="755"/>
      <c r="LWW287" s="755"/>
      <c r="LWX287" s="755"/>
      <c r="LWY287" s="755"/>
      <c r="LWZ287" s="755"/>
      <c r="LXA287" s="755"/>
      <c r="LXB287" s="755"/>
      <c r="LXC287" s="755"/>
      <c r="LXD287" s="755"/>
      <c r="LXE287" s="755"/>
      <c r="LXF287" s="755"/>
      <c r="LXG287" s="755"/>
      <c r="LXH287" s="755"/>
      <c r="LXI287" s="755"/>
      <c r="LXJ287" s="755"/>
      <c r="LXK287" s="755"/>
      <c r="LXL287" s="755"/>
      <c r="LXM287" s="755"/>
      <c r="LXN287" s="755"/>
      <c r="LXO287" s="755"/>
      <c r="LXP287" s="755"/>
      <c r="LXQ287" s="755"/>
      <c r="LXR287" s="755"/>
      <c r="LXS287" s="755"/>
      <c r="LXT287" s="755"/>
      <c r="LXU287" s="755"/>
      <c r="LXV287" s="755"/>
      <c r="LXW287" s="755"/>
      <c r="LXX287" s="755"/>
      <c r="LXY287" s="755"/>
      <c r="LXZ287" s="755"/>
      <c r="LYA287" s="755"/>
      <c r="LYB287" s="755"/>
      <c r="LYC287" s="755"/>
      <c r="LYD287" s="755"/>
      <c r="LYE287" s="755"/>
      <c r="LYF287" s="755"/>
      <c r="LYG287" s="755"/>
      <c r="LYH287" s="755"/>
      <c r="LYI287" s="755"/>
      <c r="LYJ287" s="755"/>
      <c r="LYK287" s="755"/>
      <c r="LYL287" s="755"/>
      <c r="LYM287" s="755"/>
      <c r="LYN287" s="755"/>
      <c r="LYO287" s="755"/>
      <c r="LYP287" s="755"/>
      <c r="LYQ287" s="755"/>
      <c r="LYR287" s="755"/>
      <c r="LYS287" s="755"/>
      <c r="LYT287" s="755"/>
      <c r="LYU287" s="755"/>
      <c r="LYV287" s="755"/>
      <c r="LYW287" s="755"/>
      <c r="LYX287" s="755"/>
      <c r="LYY287" s="755"/>
      <c r="LYZ287" s="755"/>
      <c r="LZA287" s="755"/>
      <c r="LZB287" s="755"/>
      <c r="LZC287" s="755"/>
      <c r="LZD287" s="755"/>
      <c r="LZE287" s="755"/>
      <c r="LZF287" s="755"/>
      <c r="LZG287" s="755"/>
      <c r="LZH287" s="755"/>
      <c r="LZI287" s="755"/>
      <c r="LZJ287" s="755"/>
      <c r="LZK287" s="755"/>
      <c r="LZL287" s="755"/>
      <c r="LZM287" s="755"/>
      <c r="LZN287" s="755"/>
      <c r="LZO287" s="755"/>
      <c r="LZP287" s="755"/>
      <c r="LZQ287" s="755"/>
      <c r="LZR287" s="755"/>
      <c r="LZS287" s="755"/>
      <c r="LZT287" s="755"/>
      <c r="LZU287" s="755"/>
      <c r="LZV287" s="755"/>
      <c r="LZW287" s="755"/>
      <c r="LZX287" s="755"/>
      <c r="LZY287" s="755"/>
      <c r="LZZ287" s="755"/>
      <c r="MAA287" s="755"/>
      <c r="MAB287" s="755"/>
      <c r="MAC287" s="755"/>
      <c r="MAD287" s="755"/>
      <c r="MAE287" s="755"/>
      <c r="MAF287" s="755"/>
      <c r="MAG287" s="755"/>
      <c r="MAH287" s="755"/>
      <c r="MAI287" s="755"/>
      <c r="MAJ287" s="755"/>
      <c r="MAK287" s="755"/>
      <c r="MAL287" s="755"/>
      <c r="MAM287" s="755"/>
      <c r="MAN287" s="755"/>
      <c r="MAO287" s="755"/>
      <c r="MAP287" s="755"/>
      <c r="MAQ287" s="755"/>
      <c r="MAR287" s="755"/>
      <c r="MAS287" s="755"/>
      <c r="MAT287" s="755"/>
      <c r="MAU287" s="755"/>
      <c r="MAV287" s="755"/>
      <c r="MAW287" s="755"/>
      <c r="MAX287" s="755"/>
      <c r="MAY287" s="755"/>
      <c r="MAZ287" s="755"/>
      <c r="MBA287" s="755"/>
      <c r="MBB287" s="755"/>
      <c r="MBC287" s="755"/>
      <c r="MBD287" s="755"/>
      <c r="MBE287" s="755"/>
      <c r="MBF287" s="755"/>
      <c r="MBG287" s="755"/>
      <c r="MBH287" s="755"/>
      <c r="MBI287" s="755"/>
      <c r="MBJ287" s="755"/>
      <c r="MBK287" s="755"/>
      <c r="MBL287" s="755"/>
      <c r="MBM287" s="755"/>
      <c r="MBN287" s="755"/>
      <c r="MBO287" s="755"/>
      <c r="MBP287" s="755"/>
      <c r="MBQ287" s="755"/>
      <c r="MBR287" s="755"/>
      <c r="MBS287" s="755"/>
      <c r="MBT287" s="755"/>
      <c r="MBU287" s="755"/>
      <c r="MBV287" s="755"/>
      <c r="MBW287" s="755"/>
      <c r="MBX287" s="755"/>
      <c r="MBY287" s="755"/>
      <c r="MBZ287" s="755"/>
      <c r="MCA287" s="755"/>
      <c r="MCB287" s="755"/>
      <c r="MCC287" s="755"/>
      <c r="MCD287" s="755"/>
      <c r="MCE287" s="755"/>
      <c r="MCF287" s="755"/>
      <c r="MCG287" s="755"/>
      <c r="MCH287" s="755"/>
      <c r="MCI287" s="755"/>
      <c r="MCJ287" s="755"/>
      <c r="MCK287" s="755"/>
      <c r="MCL287" s="755"/>
      <c r="MCM287" s="755"/>
      <c r="MCN287" s="755"/>
      <c r="MCO287" s="755"/>
      <c r="MCP287" s="755"/>
      <c r="MCQ287" s="755"/>
      <c r="MCR287" s="755"/>
      <c r="MCS287" s="755"/>
      <c r="MCT287" s="755"/>
      <c r="MCU287" s="755"/>
      <c r="MCV287" s="755"/>
      <c r="MCW287" s="755"/>
      <c r="MCX287" s="755"/>
      <c r="MCY287" s="755"/>
      <c r="MCZ287" s="755"/>
      <c r="MDA287" s="755"/>
      <c r="MDB287" s="755"/>
      <c r="MDC287" s="755"/>
      <c r="MDD287" s="755"/>
      <c r="MDE287" s="755"/>
      <c r="MDF287" s="755"/>
      <c r="MDG287" s="755"/>
      <c r="MDH287" s="755"/>
      <c r="MDI287" s="755"/>
      <c r="MDJ287" s="755"/>
      <c r="MDK287" s="755"/>
      <c r="MDL287" s="755"/>
      <c r="MDM287" s="755"/>
      <c r="MDN287" s="755"/>
      <c r="MDO287" s="755"/>
      <c r="MDP287" s="755"/>
      <c r="MDQ287" s="755"/>
      <c r="MDR287" s="755"/>
      <c r="MDS287" s="755"/>
      <c r="MDT287" s="755"/>
      <c r="MDU287" s="755"/>
      <c r="MDV287" s="755"/>
      <c r="MDW287" s="755"/>
      <c r="MDX287" s="755"/>
      <c r="MDY287" s="755"/>
      <c r="MDZ287" s="755"/>
      <c r="MEA287" s="755"/>
      <c r="MEB287" s="755"/>
      <c r="MEC287" s="755"/>
      <c r="MED287" s="755"/>
      <c r="MEE287" s="755"/>
      <c r="MEF287" s="755"/>
      <c r="MEG287" s="755"/>
      <c r="MEH287" s="755"/>
      <c r="MEI287" s="755"/>
      <c r="MEJ287" s="755"/>
      <c r="MEK287" s="755"/>
      <c r="MEL287" s="755"/>
      <c r="MEM287" s="755"/>
      <c r="MEN287" s="755"/>
      <c r="MEO287" s="755"/>
      <c r="MEP287" s="755"/>
      <c r="MEQ287" s="755"/>
      <c r="MER287" s="755"/>
      <c r="MES287" s="755"/>
      <c r="MET287" s="755"/>
      <c r="MEU287" s="755"/>
      <c r="MEV287" s="755"/>
      <c r="MEW287" s="755"/>
      <c r="MEX287" s="755"/>
      <c r="MEY287" s="755"/>
      <c r="MEZ287" s="755"/>
      <c r="MFA287" s="755"/>
      <c r="MFB287" s="755"/>
      <c r="MFC287" s="755"/>
      <c r="MFD287" s="755"/>
      <c r="MFE287" s="755"/>
      <c r="MFF287" s="755"/>
      <c r="MFG287" s="755"/>
      <c r="MFH287" s="755"/>
      <c r="MFI287" s="755"/>
      <c r="MFJ287" s="755"/>
      <c r="MFK287" s="755"/>
      <c r="MFL287" s="755"/>
      <c r="MFM287" s="755"/>
      <c r="MFN287" s="755"/>
      <c r="MFO287" s="755"/>
      <c r="MFP287" s="755"/>
      <c r="MFQ287" s="755"/>
      <c r="MFR287" s="755"/>
      <c r="MFS287" s="755"/>
      <c r="MFT287" s="755"/>
      <c r="MFU287" s="755"/>
      <c r="MFV287" s="755"/>
      <c r="MFW287" s="755"/>
      <c r="MFX287" s="755"/>
      <c r="MFY287" s="755"/>
      <c r="MFZ287" s="755"/>
      <c r="MGA287" s="755"/>
      <c r="MGB287" s="755"/>
      <c r="MGC287" s="755"/>
      <c r="MGD287" s="755"/>
      <c r="MGE287" s="755"/>
      <c r="MGF287" s="755"/>
      <c r="MGG287" s="755"/>
      <c r="MGH287" s="755"/>
      <c r="MGI287" s="755"/>
      <c r="MGJ287" s="755"/>
      <c r="MGK287" s="755"/>
      <c r="MGL287" s="755"/>
      <c r="MGM287" s="755"/>
      <c r="MGN287" s="755"/>
      <c r="MGO287" s="755"/>
      <c r="MGP287" s="755"/>
      <c r="MGQ287" s="755"/>
      <c r="MGR287" s="755"/>
      <c r="MGS287" s="755"/>
      <c r="MGT287" s="755"/>
      <c r="MGU287" s="755"/>
      <c r="MGV287" s="755"/>
      <c r="MGW287" s="755"/>
      <c r="MGX287" s="755"/>
      <c r="MGY287" s="755"/>
      <c r="MGZ287" s="755"/>
      <c r="MHA287" s="755"/>
      <c r="MHB287" s="755"/>
      <c r="MHC287" s="755"/>
      <c r="MHD287" s="755"/>
      <c r="MHE287" s="755"/>
      <c r="MHF287" s="755"/>
      <c r="MHG287" s="755"/>
      <c r="MHH287" s="755"/>
      <c r="MHI287" s="755"/>
      <c r="MHJ287" s="755"/>
      <c r="MHK287" s="755"/>
      <c r="MHL287" s="755"/>
      <c r="MHM287" s="755"/>
      <c r="MHN287" s="755"/>
      <c r="MHO287" s="755"/>
      <c r="MHP287" s="755"/>
      <c r="MHQ287" s="755"/>
      <c r="MHR287" s="755"/>
      <c r="MHS287" s="755"/>
      <c r="MHT287" s="755"/>
      <c r="MHU287" s="755"/>
      <c r="MHV287" s="755"/>
      <c r="MHW287" s="755"/>
      <c r="MHX287" s="755"/>
      <c r="MHY287" s="755"/>
      <c r="MHZ287" s="755"/>
      <c r="MIA287" s="755"/>
      <c r="MIB287" s="755"/>
      <c r="MIC287" s="755"/>
      <c r="MID287" s="755"/>
      <c r="MIE287" s="755"/>
      <c r="MIF287" s="755"/>
      <c r="MIG287" s="755"/>
      <c r="MIH287" s="755"/>
      <c r="MII287" s="755"/>
      <c r="MIJ287" s="755"/>
      <c r="MIK287" s="755"/>
      <c r="MIL287" s="755"/>
      <c r="MIM287" s="755"/>
      <c r="MIN287" s="755"/>
      <c r="MIO287" s="755"/>
      <c r="MIP287" s="755"/>
      <c r="MIQ287" s="755"/>
      <c r="MIR287" s="755"/>
      <c r="MIS287" s="755"/>
      <c r="MIT287" s="755"/>
      <c r="MIU287" s="755"/>
      <c r="MIV287" s="755"/>
      <c r="MIW287" s="755"/>
      <c r="MIX287" s="755"/>
      <c r="MIY287" s="755"/>
      <c r="MIZ287" s="755"/>
      <c r="MJA287" s="755"/>
      <c r="MJB287" s="755"/>
      <c r="MJC287" s="755"/>
      <c r="MJD287" s="755"/>
      <c r="MJE287" s="755"/>
      <c r="MJF287" s="755"/>
      <c r="MJG287" s="755"/>
      <c r="MJH287" s="755"/>
      <c r="MJI287" s="755"/>
      <c r="MJJ287" s="755"/>
      <c r="MJK287" s="755"/>
      <c r="MJL287" s="755"/>
      <c r="MJM287" s="755"/>
      <c r="MJN287" s="755"/>
      <c r="MJO287" s="755"/>
      <c r="MJP287" s="755"/>
      <c r="MJQ287" s="755"/>
      <c r="MJR287" s="755"/>
      <c r="MJS287" s="755"/>
      <c r="MJT287" s="755"/>
      <c r="MJU287" s="755"/>
      <c r="MJV287" s="755"/>
      <c r="MJW287" s="755"/>
      <c r="MJX287" s="755"/>
      <c r="MJY287" s="755"/>
      <c r="MJZ287" s="755"/>
      <c r="MKA287" s="755"/>
      <c r="MKB287" s="755"/>
      <c r="MKC287" s="755"/>
      <c r="MKD287" s="755"/>
      <c r="MKE287" s="755"/>
      <c r="MKF287" s="755"/>
      <c r="MKG287" s="755"/>
      <c r="MKH287" s="755"/>
      <c r="MKI287" s="755"/>
      <c r="MKJ287" s="755"/>
      <c r="MKK287" s="755"/>
      <c r="MKL287" s="755"/>
      <c r="MKM287" s="755"/>
      <c r="MKN287" s="755"/>
      <c r="MKO287" s="755"/>
      <c r="MKP287" s="755"/>
      <c r="MKQ287" s="755"/>
      <c r="MKR287" s="755"/>
      <c r="MKS287" s="755"/>
      <c r="MKT287" s="755"/>
      <c r="MKU287" s="755"/>
      <c r="MKV287" s="755"/>
      <c r="MKW287" s="755"/>
      <c r="MKX287" s="755"/>
      <c r="MKY287" s="755"/>
      <c r="MKZ287" s="755"/>
      <c r="MLA287" s="755"/>
      <c r="MLB287" s="755"/>
      <c r="MLC287" s="755"/>
      <c r="MLD287" s="755"/>
      <c r="MLE287" s="755"/>
      <c r="MLF287" s="755"/>
      <c r="MLG287" s="755"/>
      <c r="MLH287" s="755"/>
      <c r="MLI287" s="755"/>
      <c r="MLJ287" s="755"/>
      <c r="MLK287" s="755"/>
      <c r="MLL287" s="755"/>
      <c r="MLM287" s="755"/>
      <c r="MLN287" s="755"/>
      <c r="MLO287" s="755"/>
      <c r="MLP287" s="755"/>
      <c r="MLQ287" s="755"/>
      <c r="MLR287" s="755"/>
      <c r="MLS287" s="755"/>
      <c r="MLT287" s="755"/>
      <c r="MLU287" s="755"/>
      <c r="MLV287" s="755"/>
      <c r="MLW287" s="755"/>
      <c r="MLX287" s="755"/>
      <c r="MLY287" s="755"/>
      <c r="MLZ287" s="755"/>
      <c r="MMA287" s="755"/>
      <c r="MMB287" s="755"/>
      <c r="MMC287" s="755"/>
      <c r="MMD287" s="755"/>
      <c r="MME287" s="755"/>
      <c r="MMF287" s="755"/>
      <c r="MMG287" s="755"/>
      <c r="MMH287" s="755"/>
      <c r="MMI287" s="755"/>
      <c r="MMJ287" s="755"/>
      <c r="MMK287" s="755"/>
      <c r="MML287" s="755"/>
      <c r="MMM287" s="755"/>
      <c r="MMN287" s="755"/>
      <c r="MMO287" s="755"/>
      <c r="MMP287" s="755"/>
      <c r="MMQ287" s="755"/>
      <c r="MMR287" s="755"/>
      <c r="MMS287" s="755"/>
      <c r="MMT287" s="755"/>
      <c r="MMU287" s="755"/>
      <c r="MMV287" s="755"/>
      <c r="MMW287" s="755"/>
      <c r="MMX287" s="755"/>
      <c r="MMY287" s="755"/>
      <c r="MMZ287" s="755"/>
      <c r="MNA287" s="755"/>
      <c r="MNB287" s="755"/>
      <c r="MNC287" s="755"/>
      <c r="MND287" s="755"/>
      <c r="MNE287" s="755"/>
      <c r="MNF287" s="755"/>
      <c r="MNG287" s="755"/>
      <c r="MNH287" s="755"/>
      <c r="MNI287" s="755"/>
      <c r="MNJ287" s="755"/>
      <c r="MNK287" s="755"/>
      <c r="MNL287" s="755"/>
      <c r="MNM287" s="755"/>
      <c r="MNN287" s="755"/>
      <c r="MNO287" s="755"/>
      <c r="MNP287" s="755"/>
      <c r="MNQ287" s="755"/>
      <c r="MNR287" s="755"/>
      <c r="MNS287" s="755"/>
      <c r="MNT287" s="755"/>
      <c r="MNU287" s="755"/>
      <c r="MNV287" s="755"/>
      <c r="MNW287" s="755"/>
      <c r="MNX287" s="755"/>
      <c r="MNY287" s="755"/>
      <c r="MNZ287" s="755"/>
      <c r="MOA287" s="755"/>
      <c r="MOB287" s="755"/>
      <c r="MOC287" s="755"/>
      <c r="MOD287" s="755"/>
      <c r="MOE287" s="755"/>
      <c r="MOF287" s="755"/>
      <c r="MOG287" s="755"/>
      <c r="MOH287" s="755"/>
      <c r="MOI287" s="755"/>
      <c r="MOJ287" s="755"/>
      <c r="MOK287" s="755"/>
      <c r="MOL287" s="755"/>
      <c r="MOM287" s="755"/>
      <c r="MON287" s="755"/>
      <c r="MOO287" s="755"/>
      <c r="MOP287" s="755"/>
      <c r="MOQ287" s="755"/>
      <c r="MOR287" s="755"/>
      <c r="MOS287" s="755"/>
      <c r="MOT287" s="755"/>
      <c r="MOU287" s="755"/>
      <c r="MOV287" s="755"/>
      <c r="MOW287" s="755"/>
      <c r="MOX287" s="755"/>
      <c r="MOY287" s="755"/>
      <c r="MOZ287" s="755"/>
      <c r="MPA287" s="755"/>
      <c r="MPB287" s="755"/>
      <c r="MPC287" s="755"/>
      <c r="MPD287" s="755"/>
      <c r="MPE287" s="755"/>
      <c r="MPF287" s="755"/>
      <c r="MPG287" s="755"/>
      <c r="MPH287" s="755"/>
      <c r="MPI287" s="755"/>
      <c r="MPJ287" s="755"/>
      <c r="MPK287" s="755"/>
      <c r="MPL287" s="755"/>
      <c r="MPM287" s="755"/>
      <c r="MPN287" s="755"/>
      <c r="MPO287" s="755"/>
      <c r="MPP287" s="755"/>
      <c r="MPQ287" s="755"/>
      <c r="MPR287" s="755"/>
      <c r="MPS287" s="755"/>
      <c r="MPT287" s="755"/>
      <c r="MPU287" s="755"/>
      <c r="MPV287" s="755"/>
      <c r="MPW287" s="755"/>
      <c r="MPX287" s="755"/>
      <c r="MPY287" s="755"/>
      <c r="MPZ287" s="755"/>
      <c r="MQA287" s="755"/>
      <c r="MQB287" s="755"/>
      <c r="MQC287" s="755"/>
      <c r="MQD287" s="755"/>
      <c r="MQE287" s="755"/>
      <c r="MQF287" s="755"/>
      <c r="MQG287" s="755"/>
      <c r="MQH287" s="755"/>
      <c r="MQI287" s="755"/>
      <c r="MQJ287" s="755"/>
      <c r="MQK287" s="755"/>
      <c r="MQL287" s="755"/>
      <c r="MQM287" s="755"/>
      <c r="MQN287" s="755"/>
      <c r="MQO287" s="755"/>
      <c r="MQP287" s="755"/>
      <c r="MQQ287" s="755"/>
      <c r="MQR287" s="755"/>
      <c r="MQS287" s="755"/>
      <c r="MQT287" s="755"/>
      <c r="MQU287" s="755"/>
      <c r="MQV287" s="755"/>
      <c r="MQW287" s="755"/>
      <c r="MQX287" s="755"/>
      <c r="MQY287" s="755"/>
      <c r="MQZ287" s="755"/>
      <c r="MRA287" s="755"/>
      <c r="MRB287" s="755"/>
      <c r="MRC287" s="755"/>
      <c r="MRD287" s="755"/>
      <c r="MRE287" s="755"/>
      <c r="MRF287" s="755"/>
      <c r="MRG287" s="755"/>
      <c r="MRH287" s="755"/>
      <c r="MRI287" s="755"/>
      <c r="MRJ287" s="755"/>
      <c r="MRK287" s="755"/>
      <c r="MRL287" s="755"/>
      <c r="MRM287" s="755"/>
      <c r="MRN287" s="755"/>
      <c r="MRO287" s="755"/>
      <c r="MRP287" s="755"/>
      <c r="MRQ287" s="755"/>
      <c r="MRR287" s="755"/>
      <c r="MRS287" s="755"/>
      <c r="MRT287" s="755"/>
      <c r="MRU287" s="755"/>
      <c r="MRV287" s="755"/>
      <c r="MRW287" s="755"/>
      <c r="MRX287" s="755"/>
      <c r="MRY287" s="755"/>
      <c r="MRZ287" s="755"/>
      <c r="MSA287" s="755"/>
      <c r="MSB287" s="755"/>
      <c r="MSC287" s="755"/>
      <c r="MSD287" s="755"/>
      <c r="MSE287" s="755"/>
      <c r="MSF287" s="755"/>
      <c r="MSG287" s="755"/>
      <c r="MSH287" s="755"/>
      <c r="MSI287" s="755"/>
      <c r="MSJ287" s="755"/>
      <c r="MSK287" s="755"/>
      <c r="MSL287" s="755"/>
      <c r="MSM287" s="755"/>
      <c r="MSN287" s="755"/>
      <c r="MSO287" s="755"/>
      <c r="MSP287" s="755"/>
      <c r="MSQ287" s="755"/>
      <c r="MSR287" s="755"/>
      <c r="MSS287" s="755"/>
      <c r="MST287" s="755"/>
      <c r="MSU287" s="755"/>
      <c r="MSV287" s="755"/>
      <c r="MSW287" s="755"/>
      <c r="MSX287" s="755"/>
      <c r="MSY287" s="755"/>
      <c r="MSZ287" s="755"/>
      <c r="MTA287" s="755"/>
      <c r="MTB287" s="755"/>
      <c r="MTC287" s="755"/>
      <c r="MTD287" s="755"/>
      <c r="MTE287" s="755"/>
      <c r="MTF287" s="755"/>
      <c r="MTG287" s="755"/>
      <c r="MTH287" s="755"/>
      <c r="MTI287" s="755"/>
      <c r="MTJ287" s="755"/>
      <c r="MTK287" s="755"/>
      <c r="MTL287" s="755"/>
      <c r="MTM287" s="755"/>
      <c r="MTN287" s="755"/>
      <c r="MTO287" s="755"/>
      <c r="MTP287" s="755"/>
      <c r="MTQ287" s="755"/>
      <c r="MTR287" s="755"/>
      <c r="MTS287" s="755"/>
      <c r="MTT287" s="755"/>
      <c r="MTU287" s="755"/>
      <c r="MTV287" s="755"/>
      <c r="MTW287" s="755"/>
      <c r="MTX287" s="755"/>
      <c r="MTY287" s="755"/>
      <c r="MTZ287" s="755"/>
      <c r="MUA287" s="755"/>
      <c r="MUB287" s="755"/>
      <c r="MUC287" s="755"/>
      <c r="MUD287" s="755"/>
      <c r="MUE287" s="755"/>
      <c r="MUF287" s="755"/>
      <c r="MUG287" s="755"/>
      <c r="MUH287" s="755"/>
      <c r="MUI287" s="755"/>
      <c r="MUJ287" s="755"/>
      <c r="MUK287" s="755"/>
      <c r="MUL287" s="755"/>
      <c r="MUM287" s="755"/>
      <c r="MUN287" s="755"/>
      <c r="MUO287" s="755"/>
      <c r="MUP287" s="755"/>
      <c r="MUQ287" s="755"/>
      <c r="MUR287" s="755"/>
      <c r="MUS287" s="755"/>
      <c r="MUT287" s="755"/>
      <c r="MUU287" s="755"/>
      <c r="MUV287" s="755"/>
      <c r="MUW287" s="755"/>
      <c r="MUX287" s="755"/>
      <c r="MUY287" s="755"/>
      <c r="MUZ287" s="755"/>
      <c r="MVA287" s="755"/>
      <c r="MVB287" s="755"/>
      <c r="MVC287" s="755"/>
      <c r="MVD287" s="755"/>
      <c r="MVE287" s="755"/>
      <c r="MVF287" s="755"/>
      <c r="MVG287" s="755"/>
      <c r="MVH287" s="755"/>
      <c r="MVI287" s="755"/>
      <c r="MVJ287" s="755"/>
      <c r="MVK287" s="755"/>
      <c r="MVL287" s="755"/>
      <c r="MVM287" s="755"/>
      <c r="MVN287" s="755"/>
      <c r="MVO287" s="755"/>
      <c r="MVP287" s="755"/>
      <c r="MVQ287" s="755"/>
      <c r="MVR287" s="755"/>
      <c r="MVS287" s="755"/>
      <c r="MVT287" s="755"/>
      <c r="MVU287" s="755"/>
      <c r="MVV287" s="755"/>
      <c r="MVW287" s="755"/>
      <c r="MVX287" s="755"/>
      <c r="MVY287" s="755"/>
      <c r="MVZ287" s="755"/>
      <c r="MWA287" s="755"/>
      <c r="MWB287" s="755"/>
      <c r="MWC287" s="755"/>
      <c r="MWD287" s="755"/>
      <c r="MWE287" s="755"/>
      <c r="MWF287" s="755"/>
      <c r="MWG287" s="755"/>
      <c r="MWH287" s="755"/>
      <c r="MWI287" s="755"/>
      <c r="MWJ287" s="755"/>
      <c r="MWK287" s="755"/>
      <c r="MWL287" s="755"/>
      <c r="MWM287" s="755"/>
      <c r="MWN287" s="755"/>
      <c r="MWO287" s="755"/>
      <c r="MWP287" s="755"/>
      <c r="MWQ287" s="755"/>
      <c r="MWR287" s="755"/>
      <c r="MWS287" s="755"/>
      <c r="MWT287" s="755"/>
      <c r="MWU287" s="755"/>
      <c r="MWV287" s="755"/>
      <c r="MWW287" s="755"/>
      <c r="MWX287" s="755"/>
      <c r="MWY287" s="755"/>
      <c r="MWZ287" s="755"/>
      <c r="MXA287" s="755"/>
      <c r="MXB287" s="755"/>
      <c r="MXC287" s="755"/>
      <c r="MXD287" s="755"/>
      <c r="MXE287" s="755"/>
      <c r="MXF287" s="755"/>
      <c r="MXG287" s="755"/>
      <c r="MXH287" s="755"/>
      <c r="MXI287" s="755"/>
      <c r="MXJ287" s="755"/>
      <c r="MXK287" s="755"/>
      <c r="MXL287" s="755"/>
      <c r="MXM287" s="755"/>
      <c r="MXN287" s="755"/>
      <c r="MXO287" s="755"/>
      <c r="MXP287" s="755"/>
      <c r="MXQ287" s="755"/>
      <c r="MXR287" s="755"/>
      <c r="MXS287" s="755"/>
      <c r="MXT287" s="755"/>
      <c r="MXU287" s="755"/>
      <c r="MXV287" s="755"/>
      <c r="MXW287" s="755"/>
      <c r="MXX287" s="755"/>
      <c r="MXY287" s="755"/>
      <c r="MXZ287" s="755"/>
      <c r="MYA287" s="755"/>
      <c r="MYB287" s="755"/>
      <c r="MYC287" s="755"/>
      <c r="MYD287" s="755"/>
      <c r="MYE287" s="755"/>
      <c r="MYF287" s="755"/>
      <c r="MYG287" s="755"/>
      <c r="MYH287" s="755"/>
      <c r="MYI287" s="755"/>
      <c r="MYJ287" s="755"/>
      <c r="MYK287" s="755"/>
      <c r="MYL287" s="755"/>
      <c r="MYM287" s="755"/>
      <c r="MYN287" s="755"/>
      <c r="MYO287" s="755"/>
      <c r="MYP287" s="755"/>
      <c r="MYQ287" s="755"/>
      <c r="MYR287" s="755"/>
      <c r="MYS287" s="755"/>
      <c r="MYT287" s="755"/>
      <c r="MYU287" s="755"/>
      <c r="MYV287" s="755"/>
      <c r="MYW287" s="755"/>
      <c r="MYX287" s="755"/>
      <c r="MYY287" s="755"/>
      <c r="MYZ287" s="755"/>
      <c r="MZA287" s="755"/>
      <c r="MZB287" s="755"/>
      <c r="MZC287" s="755"/>
      <c r="MZD287" s="755"/>
      <c r="MZE287" s="755"/>
      <c r="MZF287" s="755"/>
      <c r="MZG287" s="755"/>
      <c r="MZH287" s="755"/>
      <c r="MZI287" s="755"/>
      <c r="MZJ287" s="755"/>
      <c r="MZK287" s="755"/>
      <c r="MZL287" s="755"/>
      <c r="MZM287" s="755"/>
      <c r="MZN287" s="755"/>
      <c r="MZO287" s="755"/>
      <c r="MZP287" s="755"/>
      <c r="MZQ287" s="755"/>
      <c r="MZR287" s="755"/>
      <c r="MZS287" s="755"/>
      <c r="MZT287" s="755"/>
      <c r="MZU287" s="755"/>
      <c r="MZV287" s="755"/>
      <c r="MZW287" s="755"/>
      <c r="MZX287" s="755"/>
      <c r="MZY287" s="755"/>
      <c r="MZZ287" s="755"/>
      <c r="NAA287" s="755"/>
      <c r="NAB287" s="755"/>
      <c r="NAC287" s="755"/>
      <c r="NAD287" s="755"/>
      <c r="NAE287" s="755"/>
      <c r="NAF287" s="755"/>
      <c r="NAG287" s="755"/>
      <c r="NAH287" s="755"/>
      <c r="NAI287" s="755"/>
      <c r="NAJ287" s="755"/>
      <c r="NAK287" s="755"/>
      <c r="NAL287" s="755"/>
      <c r="NAM287" s="755"/>
      <c r="NAN287" s="755"/>
      <c r="NAO287" s="755"/>
      <c r="NAP287" s="755"/>
      <c r="NAQ287" s="755"/>
      <c r="NAR287" s="755"/>
      <c r="NAS287" s="755"/>
      <c r="NAT287" s="755"/>
      <c r="NAU287" s="755"/>
      <c r="NAV287" s="755"/>
      <c r="NAW287" s="755"/>
      <c r="NAX287" s="755"/>
      <c r="NAY287" s="755"/>
      <c r="NAZ287" s="755"/>
      <c r="NBA287" s="755"/>
      <c r="NBB287" s="755"/>
      <c r="NBC287" s="755"/>
      <c r="NBD287" s="755"/>
      <c r="NBE287" s="755"/>
      <c r="NBF287" s="755"/>
      <c r="NBG287" s="755"/>
      <c r="NBH287" s="755"/>
      <c r="NBI287" s="755"/>
      <c r="NBJ287" s="755"/>
      <c r="NBK287" s="755"/>
      <c r="NBL287" s="755"/>
      <c r="NBM287" s="755"/>
      <c r="NBN287" s="755"/>
      <c r="NBO287" s="755"/>
      <c r="NBP287" s="755"/>
      <c r="NBQ287" s="755"/>
      <c r="NBR287" s="755"/>
      <c r="NBS287" s="755"/>
      <c r="NBT287" s="755"/>
      <c r="NBU287" s="755"/>
      <c r="NBV287" s="755"/>
      <c r="NBW287" s="755"/>
      <c r="NBX287" s="755"/>
      <c r="NBY287" s="755"/>
      <c r="NBZ287" s="755"/>
      <c r="NCA287" s="755"/>
      <c r="NCB287" s="755"/>
      <c r="NCC287" s="755"/>
      <c r="NCD287" s="755"/>
      <c r="NCE287" s="755"/>
      <c r="NCF287" s="755"/>
      <c r="NCG287" s="755"/>
      <c r="NCH287" s="755"/>
      <c r="NCI287" s="755"/>
      <c r="NCJ287" s="755"/>
      <c r="NCK287" s="755"/>
      <c r="NCL287" s="755"/>
      <c r="NCM287" s="755"/>
      <c r="NCN287" s="755"/>
      <c r="NCO287" s="755"/>
      <c r="NCP287" s="755"/>
      <c r="NCQ287" s="755"/>
      <c r="NCR287" s="755"/>
      <c r="NCS287" s="755"/>
      <c r="NCT287" s="755"/>
      <c r="NCU287" s="755"/>
      <c r="NCV287" s="755"/>
      <c r="NCW287" s="755"/>
      <c r="NCX287" s="755"/>
      <c r="NCY287" s="755"/>
      <c r="NCZ287" s="755"/>
      <c r="NDA287" s="755"/>
      <c r="NDB287" s="755"/>
      <c r="NDC287" s="755"/>
      <c r="NDD287" s="755"/>
      <c r="NDE287" s="755"/>
      <c r="NDF287" s="755"/>
      <c r="NDG287" s="755"/>
      <c r="NDH287" s="755"/>
      <c r="NDI287" s="755"/>
      <c r="NDJ287" s="755"/>
      <c r="NDK287" s="755"/>
      <c r="NDL287" s="755"/>
      <c r="NDM287" s="755"/>
      <c r="NDN287" s="755"/>
      <c r="NDO287" s="755"/>
      <c r="NDP287" s="755"/>
      <c r="NDQ287" s="755"/>
      <c r="NDR287" s="755"/>
      <c r="NDS287" s="755"/>
      <c r="NDT287" s="755"/>
      <c r="NDU287" s="755"/>
      <c r="NDV287" s="755"/>
      <c r="NDW287" s="755"/>
      <c r="NDX287" s="755"/>
      <c r="NDY287" s="755"/>
      <c r="NDZ287" s="755"/>
      <c r="NEA287" s="755"/>
      <c r="NEB287" s="755"/>
      <c r="NEC287" s="755"/>
      <c r="NED287" s="755"/>
      <c r="NEE287" s="755"/>
      <c r="NEF287" s="755"/>
      <c r="NEG287" s="755"/>
      <c r="NEH287" s="755"/>
      <c r="NEI287" s="755"/>
      <c r="NEJ287" s="755"/>
      <c r="NEK287" s="755"/>
      <c r="NEL287" s="755"/>
      <c r="NEM287" s="755"/>
      <c r="NEN287" s="755"/>
      <c r="NEO287" s="755"/>
      <c r="NEP287" s="755"/>
      <c r="NEQ287" s="755"/>
      <c r="NER287" s="755"/>
      <c r="NES287" s="755"/>
      <c r="NET287" s="755"/>
      <c r="NEU287" s="755"/>
      <c r="NEV287" s="755"/>
      <c r="NEW287" s="755"/>
      <c r="NEX287" s="755"/>
      <c r="NEY287" s="755"/>
      <c r="NEZ287" s="755"/>
      <c r="NFA287" s="755"/>
      <c r="NFB287" s="755"/>
      <c r="NFC287" s="755"/>
      <c r="NFD287" s="755"/>
      <c r="NFE287" s="755"/>
      <c r="NFF287" s="755"/>
      <c r="NFG287" s="755"/>
      <c r="NFH287" s="755"/>
      <c r="NFI287" s="755"/>
      <c r="NFJ287" s="755"/>
      <c r="NFK287" s="755"/>
      <c r="NFL287" s="755"/>
      <c r="NFM287" s="755"/>
      <c r="NFN287" s="755"/>
      <c r="NFO287" s="755"/>
      <c r="NFP287" s="755"/>
      <c r="NFQ287" s="755"/>
      <c r="NFR287" s="755"/>
      <c r="NFS287" s="755"/>
      <c r="NFT287" s="755"/>
      <c r="NFU287" s="755"/>
      <c r="NFV287" s="755"/>
      <c r="NFW287" s="755"/>
      <c r="NFX287" s="755"/>
      <c r="NFY287" s="755"/>
      <c r="NFZ287" s="755"/>
      <c r="NGA287" s="755"/>
      <c r="NGB287" s="755"/>
      <c r="NGC287" s="755"/>
      <c r="NGD287" s="755"/>
      <c r="NGE287" s="755"/>
      <c r="NGF287" s="755"/>
      <c r="NGG287" s="755"/>
      <c r="NGH287" s="755"/>
      <c r="NGI287" s="755"/>
      <c r="NGJ287" s="755"/>
      <c r="NGK287" s="755"/>
      <c r="NGL287" s="755"/>
      <c r="NGM287" s="755"/>
      <c r="NGN287" s="755"/>
      <c r="NGO287" s="755"/>
      <c r="NGP287" s="755"/>
      <c r="NGQ287" s="755"/>
      <c r="NGR287" s="755"/>
      <c r="NGS287" s="755"/>
      <c r="NGT287" s="755"/>
      <c r="NGU287" s="755"/>
      <c r="NGV287" s="755"/>
      <c r="NGW287" s="755"/>
      <c r="NGX287" s="755"/>
      <c r="NGY287" s="755"/>
      <c r="NGZ287" s="755"/>
      <c r="NHA287" s="755"/>
      <c r="NHB287" s="755"/>
      <c r="NHC287" s="755"/>
      <c r="NHD287" s="755"/>
      <c r="NHE287" s="755"/>
      <c r="NHF287" s="755"/>
      <c r="NHG287" s="755"/>
      <c r="NHH287" s="755"/>
      <c r="NHI287" s="755"/>
      <c r="NHJ287" s="755"/>
      <c r="NHK287" s="755"/>
      <c r="NHL287" s="755"/>
      <c r="NHM287" s="755"/>
      <c r="NHN287" s="755"/>
      <c r="NHO287" s="755"/>
      <c r="NHP287" s="755"/>
      <c r="NHQ287" s="755"/>
      <c r="NHR287" s="755"/>
      <c r="NHS287" s="755"/>
      <c r="NHT287" s="755"/>
      <c r="NHU287" s="755"/>
      <c r="NHV287" s="755"/>
      <c r="NHW287" s="755"/>
      <c r="NHX287" s="755"/>
      <c r="NHY287" s="755"/>
      <c r="NHZ287" s="755"/>
      <c r="NIA287" s="755"/>
      <c r="NIB287" s="755"/>
      <c r="NIC287" s="755"/>
      <c r="NID287" s="755"/>
      <c r="NIE287" s="755"/>
      <c r="NIF287" s="755"/>
      <c r="NIG287" s="755"/>
      <c r="NIH287" s="755"/>
      <c r="NII287" s="755"/>
      <c r="NIJ287" s="755"/>
      <c r="NIK287" s="755"/>
      <c r="NIL287" s="755"/>
      <c r="NIM287" s="755"/>
      <c r="NIN287" s="755"/>
      <c r="NIO287" s="755"/>
      <c r="NIP287" s="755"/>
      <c r="NIQ287" s="755"/>
      <c r="NIR287" s="755"/>
      <c r="NIS287" s="755"/>
      <c r="NIT287" s="755"/>
      <c r="NIU287" s="755"/>
      <c r="NIV287" s="755"/>
      <c r="NIW287" s="755"/>
      <c r="NIX287" s="755"/>
      <c r="NIY287" s="755"/>
      <c r="NIZ287" s="755"/>
      <c r="NJA287" s="755"/>
      <c r="NJB287" s="755"/>
      <c r="NJC287" s="755"/>
      <c r="NJD287" s="755"/>
      <c r="NJE287" s="755"/>
      <c r="NJF287" s="755"/>
      <c r="NJG287" s="755"/>
      <c r="NJH287" s="755"/>
      <c r="NJI287" s="755"/>
      <c r="NJJ287" s="755"/>
      <c r="NJK287" s="755"/>
      <c r="NJL287" s="755"/>
      <c r="NJM287" s="755"/>
      <c r="NJN287" s="755"/>
      <c r="NJO287" s="755"/>
      <c r="NJP287" s="755"/>
      <c r="NJQ287" s="755"/>
      <c r="NJR287" s="755"/>
      <c r="NJS287" s="755"/>
      <c r="NJT287" s="755"/>
      <c r="NJU287" s="755"/>
      <c r="NJV287" s="755"/>
      <c r="NJW287" s="755"/>
      <c r="NJX287" s="755"/>
      <c r="NJY287" s="755"/>
      <c r="NJZ287" s="755"/>
      <c r="NKA287" s="755"/>
      <c r="NKB287" s="755"/>
      <c r="NKC287" s="755"/>
      <c r="NKD287" s="755"/>
      <c r="NKE287" s="755"/>
      <c r="NKF287" s="755"/>
      <c r="NKG287" s="755"/>
      <c r="NKH287" s="755"/>
      <c r="NKI287" s="755"/>
      <c r="NKJ287" s="755"/>
      <c r="NKK287" s="755"/>
      <c r="NKL287" s="755"/>
      <c r="NKM287" s="755"/>
      <c r="NKN287" s="755"/>
      <c r="NKO287" s="755"/>
      <c r="NKP287" s="755"/>
      <c r="NKQ287" s="755"/>
      <c r="NKR287" s="755"/>
      <c r="NKS287" s="755"/>
      <c r="NKT287" s="755"/>
      <c r="NKU287" s="755"/>
      <c r="NKV287" s="755"/>
      <c r="NKW287" s="755"/>
      <c r="NKX287" s="755"/>
      <c r="NKY287" s="755"/>
      <c r="NKZ287" s="755"/>
      <c r="NLA287" s="755"/>
      <c r="NLB287" s="755"/>
      <c r="NLC287" s="755"/>
      <c r="NLD287" s="755"/>
      <c r="NLE287" s="755"/>
      <c r="NLF287" s="755"/>
      <c r="NLG287" s="755"/>
      <c r="NLH287" s="755"/>
      <c r="NLI287" s="755"/>
      <c r="NLJ287" s="755"/>
      <c r="NLK287" s="755"/>
      <c r="NLL287" s="755"/>
      <c r="NLM287" s="755"/>
      <c r="NLN287" s="755"/>
      <c r="NLO287" s="755"/>
      <c r="NLP287" s="755"/>
      <c r="NLQ287" s="755"/>
      <c r="NLR287" s="755"/>
      <c r="NLS287" s="755"/>
      <c r="NLT287" s="755"/>
      <c r="NLU287" s="755"/>
      <c r="NLV287" s="755"/>
      <c r="NLW287" s="755"/>
      <c r="NLX287" s="755"/>
      <c r="NLY287" s="755"/>
      <c r="NLZ287" s="755"/>
      <c r="NMA287" s="755"/>
      <c r="NMB287" s="755"/>
      <c r="NMC287" s="755"/>
      <c r="NMD287" s="755"/>
      <c r="NME287" s="755"/>
      <c r="NMF287" s="755"/>
      <c r="NMG287" s="755"/>
      <c r="NMH287" s="755"/>
      <c r="NMI287" s="755"/>
      <c r="NMJ287" s="755"/>
      <c r="NMK287" s="755"/>
      <c r="NML287" s="755"/>
      <c r="NMM287" s="755"/>
      <c r="NMN287" s="755"/>
      <c r="NMO287" s="755"/>
      <c r="NMP287" s="755"/>
      <c r="NMQ287" s="755"/>
      <c r="NMR287" s="755"/>
      <c r="NMS287" s="755"/>
      <c r="NMT287" s="755"/>
      <c r="NMU287" s="755"/>
      <c r="NMV287" s="755"/>
      <c r="NMW287" s="755"/>
      <c r="NMX287" s="755"/>
      <c r="NMY287" s="755"/>
      <c r="NMZ287" s="755"/>
      <c r="NNA287" s="755"/>
      <c r="NNB287" s="755"/>
      <c r="NNC287" s="755"/>
      <c r="NND287" s="755"/>
      <c r="NNE287" s="755"/>
      <c r="NNF287" s="755"/>
      <c r="NNG287" s="755"/>
      <c r="NNH287" s="755"/>
      <c r="NNI287" s="755"/>
      <c r="NNJ287" s="755"/>
      <c r="NNK287" s="755"/>
      <c r="NNL287" s="755"/>
      <c r="NNM287" s="755"/>
      <c r="NNN287" s="755"/>
      <c r="NNO287" s="755"/>
      <c r="NNP287" s="755"/>
      <c r="NNQ287" s="755"/>
      <c r="NNR287" s="755"/>
      <c r="NNS287" s="755"/>
      <c r="NNT287" s="755"/>
      <c r="NNU287" s="755"/>
      <c r="NNV287" s="755"/>
      <c r="NNW287" s="755"/>
      <c r="NNX287" s="755"/>
      <c r="NNY287" s="755"/>
      <c r="NNZ287" s="755"/>
      <c r="NOA287" s="755"/>
      <c r="NOB287" s="755"/>
      <c r="NOC287" s="755"/>
      <c r="NOD287" s="755"/>
      <c r="NOE287" s="755"/>
      <c r="NOF287" s="755"/>
      <c r="NOG287" s="755"/>
      <c r="NOH287" s="755"/>
      <c r="NOI287" s="755"/>
      <c r="NOJ287" s="755"/>
      <c r="NOK287" s="755"/>
      <c r="NOL287" s="755"/>
      <c r="NOM287" s="755"/>
      <c r="NON287" s="755"/>
      <c r="NOO287" s="755"/>
      <c r="NOP287" s="755"/>
      <c r="NOQ287" s="755"/>
      <c r="NOR287" s="755"/>
      <c r="NOS287" s="755"/>
      <c r="NOT287" s="755"/>
      <c r="NOU287" s="755"/>
      <c r="NOV287" s="755"/>
      <c r="NOW287" s="755"/>
      <c r="NOX287" s="755"/>
      <c r="NOY287" s="755"/>
      <c r="NOZ287" s="755"/>
      <c r="NPA287" s="755"/>
      <c r="NPB287" s="755"/>
      <c r="NPC287" s="755"/>
      <c r="NPD287" s="755"/>
      <c r="NPE287" s="755"/>
      <c r="NPF287" s="755"/>
      <c r="NPG287" s="755"/>
      <c r="NPH287" s="755"/>
      <c r="NPI287" s="755"/>
      <c r="NPJ287" s="755"/>
      <c r="NPK287" s="755"/>
      <c r="NPL287" s="755"/>
      <c r="NPM287" s="755"/>
      <c r="NPN287" s="755"/>
      <c r="NPO287" s="755"/>
      <c r="NPP287" s="755"/>
      <c r="NPQ287" s="755"/>
      <c r="NPR287" s="755"/>
      <c r="NPS287" s="755"/>
      <c r="NPT287" s="755"/>
      <c r="NPU287" s="755"/>
      <c r="NPV287" s="755"/>
      <c r="NPW287" s="755"/>
      <c r="NPX287" s="755"/>
      <c r="NPY287" s="755"/>
      <c r="NPZ287" s="755"/>
      <c r="NQA287" s="755"/>
      <c r="NQB287" s="755"/>
      <c r="NQC287" s="755"/>
      <c r="NQD287" s="755"/>
      <c r="NQE287" s="755"/>
      <c r="NQF287" s="755"/>
      <c r="NQG287" s="755"/>
      <c r="NQH287" s="755"/>
      <c r="NQI287" s="755"/>
      <c r="NQJ287" s="755"/>
      <c r="NQK287" s="755"/>
      <c r="NQL287" s="755"/>
      <c r="NQM287" s="755"/>
      <c r="NQN287" s="755"/>
      <c r="NQO287" s="755"/>
      <c r="NQP287" s="755"/>
      <c r="NQQ287" s="755"/>
      <c r="NQR287" s="755"/>
      <c r="NQS287" s="755"/>
      <c r="NQT287" s="755"/>
      <c r="NQU287" s="755"/>
      <c r="NQV287" s="755"/>
      <c r="NQW287" s="755"/>
      <c r="NQX287" s="755"/>
      <c r="NQY287" s="755"/>
      <c r="NQZ287" s="755"/>
      <c r="NRA287" s="755"/>
      <c r="NRB287" s="755"/>
      <c r="NRC287" s="755"/>
      <c r="NRD287" s="755"/>
      <c r="NRE287" s="755"/>
      <c r="NRF287" s="755"/>
      <c r="NRG287" s="755"/>
      <c r="NRH287" s="755"/>
      <c r="NRI287" s="755"/>
      <c r="NRJ287" s="755"/>
      <c r="NRK287" s="755"/>
      <c r="NRL287" s="755"/>
      <c r="NRM287" s="755"/>
      <c r="NRN287" s="755"/>
      <c r="NRO287" s="755"/>
      <c r="NRP287" s="755"/>
      <c r="NRQ287" s="755"/>
      <c r="NRR287" s="755"/>
      <c r="NRS287" s="755"/>
      <c r="NRT287" s="755"/>
      <c r="NRU287" s="755"/>
      <c r="NRV287" s="755"/>
      <c r="NRW287" s="755"/>
      <c r="NRX287" s="755"/>
      <c r="NRY287" s="755"/>
      <c r="NRZ287" s="755"/>
      <c r="NSA287" s="755"/>
      <c r="NSB287" s="755"/>
      <c r="NSC287" s="755"/>
      <c r="NSD287" s="755"/>
      <c r="NSE287" s="755"/>
      <c r="NSF287" s="755"/>
      <c r="NSG287" s="755"/>
      <c r="NSH287" s="755"/>
      <c r="NSI287" s="755"/>
      <c r="NSJ287" s="755"/>
      <c r="NSK287" s="755"/>
      <c r="NSL287" s="755"/>
      <c r="NSM287" s="755"/>
      <c r="NSN287" s="755"/>
      <c r="NSO287" s="755"/>
      <c r="NSP287" s="755"/>
      <c r="NSQ287" s="755"/>
      <c r="NSR287" s="755"/>
      <c r="NSS287" s="755"/>
      <c r="NST287" s="755"/>
      <c r="NSU287" s="755"/>
      <c r="NSV287" s="755"/>
      <c r="NSW287" s="755"/>
      <c r="NSX287" s="755"/>
      <c r="NSY287" s="755"/>
      <c r="NSZ287" s="755"/>
      <c r="NTA287" s="755"/>
      <c r="NTB287" s="755"/>
      <c r="NTC287" s="755"/>
      <c r="NTD287" s="755"/>
      <c r="NTE287" s="755"/>
      <c r="NTF287" s="755"/>
      <c r="NTG287" s="755"/>
      <c r="NTH287" s="755"/>
      <c r="NTI287" s="755"/>
      <c r="NTJ287" s="755"/>
      <c r="NTK287" s="755"/>
      <c r="NTL287" s="755"/>
      <c r="NTM287" s="755"/>
      <c r="NTN287" s="755"/>
      <c r="NTO287" s="755"/>
      <c r="NTP287" s="755"/>
      <c r="NTQ287" s="755"/>
      <c r="NTR287" s="755"/>
      <c r="NTS287" s="755"/>
      <c r="NTT287" s="755"/>
      <c r="NTU287" s="755"/>
      <c r="NTV287" s="755"/>
      <c r="NTW287" s="755"/>
      <c r="NTX287" s="755"/>
      <c r="NTY287" s="755"/>
      <c r="NTZ287" s="755"/>
      <c r="NUA287" s="755"/>
      <c r="NUB287" s="755"/>
      <c r="NUC287" s="755"/>
      <c r="NUD287" s="755"/>
      <c r="NUE287" s="755"/>
      <c r="NUF287" s="755"/>
      <c r="NUG287" s="755"/>
      <c r="NUH287" s="755"/>
      <c r="NUI287" s="755"/>
      <c r="NUJ287" s="755"/>
      <c r="NUK287" s="755"/>
      <c r="NUL287" s="755"/>
      <c r="NUM287" s="755"/>
      <c r="NUN287" s="755"/>
      <c r="NUO287" s="755"/>
      <c r="NUP287" s="755"/>
      <c r="NUQ287" s="755"/>
      <c r="NUR287" s="755"/>
      <c r="NUS287" s="755"/>
      <c r="NUT287" s="755"/>
      <c r="NUU287" s="755"/>
      <c r="NUV287" s="755"/>
      <c r="NUW287" s="755"/>
      <c r="NUX287" s="755"/>
      <c r="NUY287" s="755"/>
      <c r="NUZ287" s="755"/>
      <c r="NVA287" s="755"/>
      <c r="NVB287" s="755"/>
      <c r="NVC287" s="755"/>
      <c r="NVD287" s="755"/>
      <c r="NVE287" s="755"/>
      <c r="NVF287" s="755"/>
      <c r="NVG287" s="755"/>
      <c r="NVH287" s="755"/>
      <c r="NVI287" s="755"/>
      <c r="NVJ287" s="755"/>
      <c r="NVK287" s="755"/>
      <c r="NVL287" s="755"/>
      <c r="NVM287" s="755"/>
      <c r="NVN287" s="755"/>
      <c r="NVO287" s="755"/>
      <c r="NVP287" s="755"/>
      <c r="NVQ287" s="755"/>
      <c r="NVR287" s="755"/>
      <c r="NVS287" s="755"/>
      <c r="NVT287" s="755"/>
      <c r="NVU287" s="755"/>
      <c r="NVV287" s="755"/>
      <c r="NVW287" s="755"/>
      <c r="NVX287" s="755"/>
      <c r="NVY287" s="755"/>
      <c r="NVZ287" s="755"/>
      <c r="NWA287" s="755"/>
      <c r="NWB287" s="755"/>
      <c r="NWC287" s="755"/>
      <c r="NWD287" s="755"/>
      <c r="NWE287" s="755"/>
      <c r="NWF287" s="755"/>
      <c r="NWG287" s="755"/>
      <c r="NWH287" s="755"/>
      <c r="NWI287" s="755"/>
      <c r="NWJ287" s="755"/>
      <c r="NWK287" s="755"/>
      <c r="NWL287" s="755"/>
      <c r="NWM287" s="755"/>
      <c r="NWN287" s="755"/>
      <c r="NWO287" s="755"/>
      <c r="NWP287" s="755"/>
      <c r="NWQ287" s="755"/>
      <c r="NWR287" s="755"/>
      <c r="NWS287" s="755"/>
      <c r="NWT287" s="755"/>
      <c r="NWU287" s="755"/>
      <c r="NWV287" s="755"/>
      <c r="NWW287" s="755"/>
      <c r="NWX287" s="755"/>
      <c r="NWY287" s="755"/>
      <c r="NWZ287" s="755"/>
      <c r="NXA287" s="755"/>
      <c r="NXB287" s="755"/>
      <c r="NXC287" s="755"/>
      <c r="NXD287" s="755"/>
      <c r="NXE287" s="755"/>
      <c r="NXF287" s="755"/>
      <c r="NXG287" s="755"/>
      <c r="NXH287" s="755"/>
      <c r="NXI287" s="755"/>
      <c r="NXJ287" s="755"/>
      <c r="NXK287" s="755"/>
      <c r="NXL287" s="755"/>
      <c r="NXM287" s="755"/>
      <c r="NXN287" s="755"/>
      <c r="NXO287" s="755"/>
      <c r="NXP287" s="755"/>
      <c r="NXQ287" s="755"/>
      <c r="NXR287" s="755"/>
      <c r="NXS287" s="755"/>
      <c r="NXT287" s="755"/>
      <c r="NXU287" s="755"/>
      <c r="NXV287" s="755"/>
      <c r="NXW287" s="755"/>
      <c r="NXX287" s="755"/>
      <c r="NXY287" s="755"/>
      <c r="NXZ287" s="755"/>
      <c r="NYA287" s="755"/>
      <c r="NYB287" s="755"/>
      <c r="NYC287" s="755"/>
      <c r="NYD287" s="755"/>
      <c r="NYE287" s="755"/>
      <c r="NYF287" s="755"/>
      <c r="NYG287" s="755"/>
      <c r="NYH287" s="755"/>
      <c r="NYI287" s="755"/>
      <c r="NYJ287" s="755"/>
      <c r="NYK287" s="755"/>
      <c r="NYL287" s="755"/>
      <c r="NYM287" s="755"/>
      <c r="NYN287" s="755"/>
      <c r="NYO287" s="755"/>
      <c r="NYP287" s="755"/>
      <c r="NYQ287" s="755"/>
      <c r="NYR287" s="755"/>
      <c r="NYS287" s="755"/>
      <c r="NYT287" s="755"/>
      <c r="NYU287" s="755"/>
      <c r="NYV287" s="755"/>
      <c r="NYW287" s="755"/>
      <c r="NYX287" s="755"/>
      <c r="NYY287" s="755"/>
      <c r="NYZ287" s="755"/>
      <c r="NZA287" s="755"/>
      <c r="NZB287" s="755"/>
      <c r="NZC287" s="755"/>
      <c r="NZD287" s="755"/>
      <c r="NZE287" s="755"/>
      <c r="NZF287" s="755"/>
      <c r="NZG287" s="755"/>
      <c r="NZH287" s="755"/>
      <c r="NZI287" s="755"/>
      <c r="NZJ287" s="755"/>
      <c r="NZK287" s="755"/>
      <c r="NZL287" s="755"/>
      <c r="NZM287" s="755"/>
      <c r="NZN287" s="755"/>
      <c r="NZO287" s="755"/>
      <c r="NZP287" s="755"/>
      <c r="NZQ287" s="755"/>
      <c r="NZR287" s="755"/>
      <c r="NZS287" s="755"/>
      <c r="NZT287" s="755"/>
      <c r="NZU287" s="755"/>
      <c r="NZV287" s="755"/>
      <c r="NZW287" s="755"/>
      <c r="NZX287" s="755"/>
      <c r="NZY287" s="755"/>
      <c r="NZZ287" s="755"/>
      <c r="OAA287" s="755"/>
      <c r="OAB287" s="755"/>
      <c r="OAC287" s="755"/>
      <c r="OAD287" s="755"/>
      <c r="OAE287" s="755"/>
      <c r="OAF287" s="755"/>
      <c r="OAG287" s="755"/>
      <c r="OAH287" s="755"/>
      <c r="OAI287" s="755"/>
      <c r="OAJ287" s="755"/>
      <c r="OAK287" s="755"/>
      <c r="OAL287" s="755"/>
      <c r="OAM287" s="755"/>
      <c r="OAN287" s="755"/>
      <c r="OAO287" s="755"/>
      <c r="OAP287" s="755"/>
      <c r="OAQ287" s="755"/>
      <c r="OAR287" s="755"/>
      <c r="OAS287" s="755"/>
      <c r="OAT287" s="755"/>
      <c r="OAU287" s="755"/>
      <c r="OAV287" s="755"/>
      <c r="OAW287" s="755"/>
      <c r="OAX287" s="755"/>
      <c r="OAY287" s="755"/>
      <c r="OAZ287" s="755"/>
      <c r="OBA287" s="755"/>
      <c r="OBB287" s="755"/>
      <c r="OBC287" s="755"/>
      <c r="OBD287" s="755"/>
      <c r="OBE287" s="755"/>
      <c r="OBF287" s="755"/>
      <c r="OBG287" s="755"/>
      <c r="OBH287" s="755"/>
      <c r="OBI287" s="755"/>
      <c r="OBJ287" s="755"/>
      <c r="OBK287" s="755"/>
      <c r="OBL287" s="755"/>
      <c r="OBM287" s="755"/>
      <c r="OBN287" s="755"/>
      <c r="OBO287" s="755"/>
      <c r="OBP287" s="755"/>
      <c r="OBQ287" s="755"/>
      <c r="OBR287" s="755"/>
      <c r="OBS287" s="755"/>
      <c r="OBT287" s="755"/>
      <c r="OBU287" s="755"/>
      <c r="OBV287" s="755"/>
      <c r="OBW287" s="755"/>
      <c r="OBX287" s="755"/>
      <c r="OBY287" s="755"/>
      <c r="OBZ287" s="755"/>
      <c r="OCA287" s="755"/>
      <c r="OCB287" s="755"/>
      <c r="OCC287" s="755"/>
      <c r="OCD287" s="755"/>
      <c r="OCE287" s="755"/>
      <c r="OCF287" s="755"/>
      <c r="OCG287" s="755"/>
      <c r="OCH287" s="755"/>
      <c r="OCI287" s="755"/>
      <c r="OCJ287" s="755"/>
      <c r="OCK287" s="755"/>
      <c r="OCL287" s="755"/>
      <c r="OCM287" s="755"/>
      <c r="OCN287" s="755"/>
      <c r="OCO287" s="755"/>
      <c r="OCP287" s="755"/>
      <c r="OCQ287" s="755"/>
      <c r="OCR287" s="755"/>
      <c r="OCS287" s="755"/>
      <c r="OCT287" s="755"/>
      <c r="OCU287" s="755"/>
      <c r="OCV287" s="755"/>
      <c r="OCW287" s="755"/>
      <c r="OCX287" s="755"/>
      <c r="OCY287" s="755"/>
      <c r="OCZ287" s="755"/>
      <c r="ODA287" s="755"/>
      <c r="ODB287" s="755"/>
      <c r="ODC287" s="755"/>
      <c r="ODD287" s="755"/>
      <c r="ODE287" s="755"/>
      <c r="ODF287" s="755"/>
      <c r="ODG287" s="755"/>
      <c r="ODH287" s="755"/>
      <c r="ODI287" s="755"/>
      <c r="ODJ287" s="755"/>
      <c r="ODK287" s="755"/>
      <c r="ODL287" s="755"/>
      <c r="ODM287" s="755"/>
      <c r="ODN287" s="755"/>
      <c r="ODO287" s="755"/>
      <c r="ODP287" s="755"/>
      <c r="ODQ287" s="755"/>
      <c r="ODR287" s="755"/>
      <c r="ODS287" s="755"/>
      <c r="ODT287" s="755"/>
      <c r="ODU287" s="755"/>
      <c r="ODV287" s="755"/>
      <c r="ODW287" s="755"/>
      <c r="ODX287" s="755"/>
      <c r="ODY287" s="755"/>
      <c r="ODZ287" s="755"/>
      <c r="OEA287" s="755"/>
      <c r="OEB287" s="755"/>
      <c r="OEC287" s="755"/>
      <c r="OED287" s="755"/>
      <c r="OEE287" s="755"/>
      <c r="OEF287" s="755"/>
      <c r="OEG287" s="755"/>
      <c r="OEH287" s="755"/>
      <c r="OEI287" s="755"/>
      <c r="OEJ287" s="755"/>
      <c r="OEK287" s="755"/>
      <c r="OEL287" s="755"/>
      <c r="OEM287" s="755"/>
      <c r="OEN287" s="755"/>
      <c r="OEO287" s="755"/>
      <c r="OEP287" s="755"/>
      <c r="OEQ287" s="755"/>
      <c r="OER287" s="755"/>
      <c r="OES287" s="755"/>
      <c r="OET287" s="755"/>
      <c r="OEU287" s="755"/>
      <c r="OEV287" s="755"/>
      <c r="OEW287" s="755"/>
      <c r="OEX287" s="755"/>
      <c r="OEY287" s="755"/>
      <c r="OEZ287" s="755"/>
      <c r="OFA287" s="755"/>
      <c r="OFB287" s="755"/>
      <c r="OFC287" s="755"/>
      <c r="OFD287" s="755"/>
      <c r="OFE287" s="755"/>
      <c r="OFF287" s="755"/>
      <c r="OFG287" s="755"/>
      <c r="OFH287" s="755"/>
      <c r="OFI287" s="755"/>
      <c r="OFJ287" s="755"/>
      <c r="OFK287" s="755"/>
      <c r="OFL287" s="755"/>
      <c r="OFM287" s="755"/>
      <c r="OFN287" s="755"/>
      <c r="OFO287" s="755"/>
      <c r="OFP287" s="755"/>
      <c r="OFQ287" s="755"/>
      <c r="OFR287" s="755"/>
      <c r="OFS287" s="755"/>
      <c r="OFT287" s="755"/>
      <c r="OFU287" s="755"/>
      <c r="OFV287" s="755"/>
      <c r="OFW287" s="755"/>
      <c r="OFX287" s="755"/>
      <c r="OFY287" s="755"/>
      <c r="OFZ287" s="755"/>
      <c r="OGA287" s="755"/>
      <c r="OGB287" s="755"/>
      <c r="OGC287" s="755"/>
      <c r="OGD287" s="755"/>
      <c r="OGE287" s="755"/>
      <c r="OGF287" s="755"/>
      <c r="OGG287" s="755"/>
      <c r="OGH287" s="755"/>
      <c r="OGI287" s="755"/>
      <c r="OGJ287" s="755"/>
      <c r="OGK287" s="755"/>
      <c r="OGL287" s="755"/>
      <c r="OGM287" s="755"/>
      <c r="OGN287" s="755"/>
      <c r="OGO287" s="755"/>
      <c r="OGP287" s="755"/>
      <c r="OGQ287" s="755"/>
      <c r="OGR287" s="755"/>
      <c r="OGS287" s="755"/>
      <c r="OGT287" s="755"/>
      <c r="OGU287" s="755"/>
      <c r="OGV287" s="755"/>
      <c r="OGW287" s="755"/>
      <c r="OGX287" s="755"/>
      <c r="OGY287" s="755"/>
      <c r="OGZ287" s="755"/>
      <c r="OHA287" s="755"/>
      <c r="OHB287" s="755"/>
      <c r="OHC287" s="755"/>
      <c r="OHD287" s="755"/>
      <c r="OHE287" s="755"/>
      <c r="OHF287" s="755"/>
      <c r="OHG287" s="755"/>
      <c r="OHH287" s="755"/>
      <c r="OHI287" s="755"/>
      <c r="OHJ287" s="755"/>
      <c r="OHK287" s="755"/>
      <c r="OHL287" s="755"/>
      <c r="OHM287" s="755"/>
      <c r="OHN287" s="755"/>
      <c r="OHO287" s="755"/>
      <c r="OHP287" s="755"/>
      <c r="OHQ287" s="755"/>
      <c r="OHR287" s="755"/>
      <c r="OHS287" s="755"/>
      <c r="OHT287" s="755"/>
      <c r="OHU287" s="755"/>
      <c r="OHV287" s="755"/>
      <c r="OHW287" s="755"/>
      <c r="OHX287" s="755"/>
      <c r="OHY287" s="755"/>
      <c r="OHZ287" s="755"/>
      <c r="OIA287" s="755"/>
      <c r="OIB287" s="755"/>
      <c r="OIC287" s="755"/>
      <c r="OID287" s="755"/>
      <c r="OIE287" s="755"/>
      <c r="OIF287" s="755"/>
      <c r="OIG287" s="755"/>
      <c r="OIH287" s="755"/>
      <c r="OII287" s="755"/>
      <c r="OIJ287" s="755"/>
      <c r="OIK287" s="755"/>
      <c r="OIL287" s="755"/>
      <c r="OIM287" s="755"/>
      <c r="OIN287" s="755"/>
      <c r="OIO287" s="755"/>
      <c r="OIP287" s="755"/>
      <c r="OIQ287" s="755"/>
      <c r="OIR287" s="755"/>
      <c r="OIS287" s="755"/>
      <c r="OIT287" s="755"/>
      <c r="OIU287" s="755"/>
      <c r="OIV287" s="755"/>
      <c r="OIW287" s="755"/>
      <c r="OIX287" s="755"/>
      <c r="OIY287" s="755"/>
      <c r="OIZ287" s="755"/>
      <c r="OJA287" s="755"/>
      <c r="OJB287" s="755"/>
      <c r="OJC287" s="755"/>
      <c r="OJD287" s="755"/>
      <c r="OJE287" s="755"/>
      <c r="OJF287" s="755"/>
      <c r="OJG287" s="755"/>
      <c r="OJH287" s="755"/>
      <c r="OJI287" s="755"/>
      <c r="OJJ287" s="755"/>
      <c r="OJK287" s="755"/>
      <c r="OJL287" s="755"/>
      <c r="OJM287" s="755"/>
      <c r="OJN287" s="755"/>
      <c r="OJO287" s="755"/>
      <c r="OJP287" s="755"/>
      <c r="OJQ287" s="755"/>
      <c r="OJR287" s="755"/>
      <c r="OJS287" s="755"/>
      <c r="OJT287" s="755"/>
      <c r="OJU287" s="755"/>
      <c r="OJV287" s="755"/>
      <c r="OJW287" s="755"/>
      <c r="OJX287" s="755"/>
      <c r="OJY287" s="755"/>
      <c r="OJZ287" s="755"/>
      <c r="OKA287" s="755"/>
      <c r="OKB287" s="755"/>
      <c r="OKC287" s="755"/>
      <c r="OKD287" s="755"/>
      <c r="OKE287" s="755"/>
      <c r="OKF287" s="755"/>
      <c r="OKG287" s="755"/>
      <c r="OKH287" s="755"/>
      <c r="OKI287" s="755"/>
      <c r="OKJ287" s="755"/>
      <c r="OKK287" s="755"/>
      <c r="OKL287" s="755"/>
      <c r="OKM287" s="755"/>
      <c r="OKN287" s="755"/>
      <c r="OKO287" s="755"/>
      <c r="OKP287" s="755"/>
      <c r="OKQ287" s="755"/>
      <c r="OKR287" s="755"/>
      <c r="OKS287" s="755"/>
      <c r="OKT287" s="755"/>
      <c r="OKU287" s="755"/>
      <c r="OKV287" s="755"/>
      <c r="OKW287" s="755"/>
      <c r="OKX287" s="755"/>
      <c r="OKY287" s="755"/>
      <c r="OKZ287" s="755"/>
      <c r="OLA287" s="755"/>
      <c r="OLB287" s="755"/>
      <c r="OLC287" s="755"/>
      <c r="OLD287" s="755"/>
      <c r="OLE287" s="755"/>
      <c r="OLF287" s="755"/>
      <c r="OLG287" s="755"/>
      <c r="OLH287" s="755"/>
      <c r="OLI287" s="755"/>
      <c r="OLJ287" s="755"/>
      <c r="OLK287" s="755"/>
      <c r="OLL287" s="755"/>
      <c r="OLM287" s="755"/>
      <c r="OLN287" s="755"/>
      <c r="OLO287" s="755"/>
      <c r="OLP287" s="755"/>
      <c r="OLQ287" s="755"/>
      <c r="OLR287" s="755"/>
      <c r="OLS287" s="755"/>
      <c r="OLT287" s="755"/>
      <c r="OLU287" s="755"/>
      <c r="OLV287" s="755"/>
      <c r="OLW287" s="755"/>
      <c r="OLX287" s="755"/>
      <c r="OLY287" s="755"/>
      <c r="OLZ287" s="755"/>
      <c r="OMA287" s="755"/>
      <c r="OMB287" s="755"/>
      <c r="OMC287" s="755"/>
      <c r="OMD287" s="755"/>
      <c r="OME287" s="755"/>
      <c r="OMF287" s="755"/>
      <c r="OMG287" s="755"/>
      <c r="OMH287" s="755"/>
      <c r="OMI287" s="755"/>
      <c r="OMJ287" s="755"/>
      <c r="OMK287" s="755"/>
      <c r="OML287" s="755"/>
      <c r="OMM287" s="755"/>
      <c r="OMN287" s="755"/>
      <c r="OMO287" s="755"/>
      <c r="OMP287" s="755"/>
      <c r="OMQ287" s="755"/>
      <c r="OMR287" s="755"/>
      <c r="OMS287" s="755"/>
      <c r="OMT287" s="755"/>
      <c r="OMU287" s="755"/>
      <c r="OMV287" s="755"/>
      <c r="OMW287" s="755"/>
      <c r="OMX287" s="755"/>
      <c r="OMY287" s="755"/>
      <c r="OMZ287" s="755"/>
      <c r="ONA287" s="755"/>
      <c r="ONB287" s="755"/>
      <c r="ONC287" s="755"/>
      <c r="OND287" s="755"/>
      <c r="ONE287" s="755"/>
      <c r="ONF287" s="755"/>
      <c r="ONG287" s="755"/>
      <c r="ONH287" s="755"/>
      <c r="ONI287" s="755"/>
      <c r="ONJ287" s="755"/>
      <c r="ONK287" s="755"/>
      <c r="ONL287" s="755"/>
      <c r="ONM287" s="755"/>
      <c r="ONN287" s="755"/>
      <c r="ONO287" s="755"/>
      <c r="ONP287" s="755"/>
      <c r="ONQ287" s="755"/>
      <c r="ONR287" s="755"/>
      <c r="ONS287" s="755"/>
      <c r="ONT287" s="755"/>
      <c r="ONU287" s="755"/>
      <c r="ONV287" s="755"/>
      <c r="ONW287" s="755"/>
      <c r="ONX287" s="755"/>
      <c r="ONY287" s="755"/>
      <c r="ONZ287" s="755"/>
      <c r="OOA287" s="755"/>
      <c r="OOB287" s="755"/>
      <c r="OOC287" s="755"/>
      <c r="OOD287" s="755"/>
      <c r="OOE287" s="755"/>
      <c r="OOF287" s="755"/>
      <c r="OOG287" s="755"/>
      <c r="OOH287" s="755"/>
      <c r="OOI287" s="755"/>
      <c r="OOJ287" s="755"/>
      <c r="OOK287" s="755"/>
      <c r="OOL287" s="755"/>
      <c r="OOM287" s="755"/>
      <c r="OON287" s="755"/>
      <c r="OOO287" s="755"/>
      <c r="OOP287" s="755"/>
      <c r="OOQ287" s="755"/>
      <c r="OOR287" s="755"/>
      <c r="OOS287" s="755"/>
      <c r="OOT287" s="755"/>
      <c r="OOU287" s="755"/>
      <c r="OOV287" s="755"/>
      <c r="OOW287" s="755"/>
      <c r="OOX287" s="755"/>
      <c r="OOY287" s="755"/>
      <c r="OOZ287" s="755"/>
      <c r="OPA287" s="755"/>
      <c r="OPB287" s="755"/>
      <c r="OPC287" s="755"/>
      <c r="OPD287" s="755"/>
      <c r="OPE287" s="755"/>
      <c r="OPF287" s="755"/>
      <c r="OPG287" s="755"/>
      <c r="OPH287" s="755"/>
      <c r="OPI287" s="755"/>
      <c r="OPJ287" s="755"/>
      <c r="OPK287" s="755"/>
      <c r="OPL287" s="755"/>
      <c r="OPM287" s="755"/>
      <c r="OPN287" s="755"/>
      <c r="OPO287" s="755"/>
      <c r="OPP287" s="755"/>
      <c r="OPQ287" s="755"/>
      <c r="OPR287" s="755"/>
      <c r="OPS287" s="755"/>
      <c r="OPT287" s="755"/>
      <c r="OPU287" s="755"/>
      <c r="OPV287" s="755"/>
      <c r="OPW287" s="755"/>
      <c r="OPX287" s="755"/>
      <c r="OPY287" s="755"/>
      <c r="OPZ287" s="755"/>
      <c r="OQA287" s="755"/>
      <c r="OQB287" s="755"/>
      <c r="OQC287" s="755"/>
      <c r="OQD287" s="755"/>
      <c r="OQE287" s="755"/>
      <c r="OQF287" s="755"/>
      <c r="OQG287" s="755"/>
      <c r="OQH287" s="755"/>
      <c r="OQI287" s="755"/>
      <c r="OQJ287" s="755"/>
      <c r="OQK287" s="755"/>
      <c r="OQL287" s="755"/>
      <c r="OQM287" s="755"/>
      <c r="OQN287" s="755"/>
      <c r="OQO287" s="755"/>
      <c r="OQP287" s="755"/>
      <c r="OQQ287" s="755"/>
      <c r="OQR287" s="755"/>
      <c r="OQS287" s="755"/>
      <c r="OQT287" s="755"/>
      <c r="OQU287" s="755"/>
      <c r="OQV287" s="755"/>
      <c r="OQW287" s="755"/>
      <c r="OQX287" s="755"/>
      <c r="OQY287" s="755"/>
      <c r="OQZ287" s="755"/>
      <c r="ORA287" s="755"/>
      <c r="ORB287" s="755"/>
      <c r="ORC287" s="755"/>
      <c r="ORD287" s="755"/>
      <c r="ORE287" s="755"/>
      <c r="ORF287" s="755"/>
      <c r="ORG287" s="755"/>
      <c r="ORH287" s="755"/>
      <c r="ORI287" s="755"/>
      <c r="ORJ287" s="755"/>
      <c r="ORK287" s="755"/>
      <c r="ORL287" s="755"/>
      <c r="ORM287" s="755"/>
      <c r="ORN287" s="755"/>
      <c r="ORO287" s="755"/>
      <c r="ORP287" s="755"/>
      <c r="ORQ287" s="755"/>
      <c r="ORR287" s="755"/>
      <c r="ORS287" s="755"/>
      <c r="ORT287" s="755"/>
      <c r="ORU287" s="755"/>
      <c r="ORV287" s="755"/>
      <c r="ORW287" s="755"/>
      <c r="ORX287" s="755"/>
      <c r="ORY287" s="755"/>
      <c r="ORZ287" s="755"/>
      <c r="OSA287" s="755"/>
      <c r="OSB287" s="755"/>
      <c r="OSC287" s="755"/>
      <c r="OSD287" s="755"/>
      <c r="OSE287" s="755"/>
      <c r="OSF287" s="755"/>
      <c r="OSG287" s="755"/>
      <c r="OSH287" s="755"/>
      <c r="OSI287" s="755"/>
      <c r="OSJ287" s="755"/>
      <c r="OSK287" s="755"/>
      <c r="OSL287" s="755"/>
      <c r="OSM287" s="755"/>
      <c r="OSN287" s="755"/>
      <c r="OSO287" s="755"/>
      <c r="OSP287" s="755"/>
      <c r="OSQ287" s="755"/>
      <c r="OSR287" s="755"/>
      <c r="OSS287" s="755"/>
      <c r="OST287" s="755"/>
      <c r="OSU287" s="755"/>
      <c r="OSV287" s="755"/>
      <c r="OSW287" s="755"/>
      <c r="OSX287" s="755"/>
      <c r="OSY287" s="755"/>
      <c r="OSZ287" s="755"/>
      <c r="OTA287" s="755"/>
      <c r="OTB287" s="755"/>
      <c r="OTC287" s="755"/>
      <c r="OTD287" s="755"/>
      <c r="OTE287" s="755"/>
      <c r="OTF287" s="755"/>
      <c r="OTG287" s="755"/>
      <c r="OTH287" s="755"/>
      <c r="OTI287" s="755"/>
      <c r="OTJ287" s="755"/>
      <c r="OTK287" s="755"/>
      <c r="OTL287" s="755"/>
      <c r="OTM287" s="755"/>
      <c r="OTN287" s="755"/>
      <c r="OTO287" s="755"/>
      <c r="OTP287" s="755"/>
      <c r="OTQ287" s="755"/>
      <c r="OTR287" s="755"/>
      <c r="OTS287" s="755"/>
      <c r="OTT287" s="755"/>
      <c r="OTU287" s="755"/>
      <c r="OTV287" s="755"/>
      <c r="OTW287" s="755"/>
      <c r="OTX287" s="755"/>
      <c r="OTY287" s="755"/>
      <c r="OTZ287" s="755"/>
      <c r="OUA287" s="755"/>
      <c r="OUB287" s="755"/>
      <c r="OUC287" s="755"/>
      <c r="OUD287" s="755"/>
      <c r="OUE287" s="755"/>
      <c r="OUF287" s="755"/>
      <c r="OUG287" s="755"/>
      <c r="OUH287" s="755"/>
      <c r="OUI287" s="755"/>
      <c r="OUJ287" s="755"/>
      <c r="OUK287" s="755"/>
      <c r="OUL287" s="755"/>
      <c r="OUM287" s="755"/>
      <c r="OUN287" s="755"/>
      <c r="OUO287" s="755"/>
      <c r="OUP287" s="755"/>
      <c r="OUQ287" s="755"/>
      <c r="OUR287" s="755"/>
      <c r="OUS287" s="755"/>
      <c r="OUT287" s="755"/>
      <c r="OUU287" s="755"/>
      <c r="OUV287" s="755"/>
      <c r="OUW287" s="755"/>
      <c r="OUX287" s="755"/>
      <c r="OUY287" s="755"/>
      <c r="OUZ287" s="755"/>
      <c r="OVA287" s="755"/>
      <c r="OVB287" s="755"/>
      <c r="OVC287" s="755"/>
      <c r="OVD287" s="755"/>
      <c r="OVE287" s="755"/>
      <c r="OVF287" s="755"/>
      <c r="OVG287" s="755"/>
      <c r="OVH287" s="755"/>
      <c r="OVI287" s="755"/>
      <c r="OVJ287" s="755"/>
      <c r="OVK287" s="755"/>
      <c r="OVL287" s="755"/>
      <c r="OVM287" s="755"/>
      <c r="OVN287" s="755"/>
      <c r="OVO287" s="755"/>
      <c r="OVP287" s="755"/>
      <c r="OVQ287" s="755"/>
      <c r="OVR287" s="755"/>
      <c r="OVS287" s="755"/>
      <c r="OVT287" s="755"/>
      <c r="OVU287" s="755"/>
      <c r="OVV287" s="755"/>
      <c r="OVW287" s="755"/>
      <c r="OVX287" s="755"/>
      <c r="OVY287" s="755"/>
      <c r="OVZ287" s="755"/>
      <c r="OWA287" s="755"/>
      <c r="OWB287" s="755"/>
      <c r="OWC287" s="755"/>
      <c r="OWD287" s="755"/>
      <c r="OWE287" s="755"/>
      <c r="OWF287" s="755"/>
      <c r="OWG287" s="755"/>
      <c r="OWH287" s="755"/>
      <c r="OWI287" s="755"/>
      <c r="OWJ287" s="755"/>
      <c r="OWK287" s="755"/>
      <c r="OWL287" s="755"/>
      <c r="OWM287" s="755"/>
      <c r="OWN287" s="755"/>
      <c r="OWO287" s="755"/>
      <c r="OWP287" s="755"/>
      <c r="OWQ287" s="755"/>
      <c r="OWR287" s="755"/>
      <c r="OWS287" s="755"/>
      <c r="OWT287" s="755"/>
      <c r="OWU287" s="755"/>
      <c r="OWV287" s="755"/>
      <c r="OWW287" s="755"/>
      <c r="OWX287" s="755"/>
      <c r="OWY287" s="755"/>
      <c r="OWZ287" s="755"/>
      <c r="OXA287" s="755"/>
      <c r="OXB287" s="755"/>
      <c r="OXC287" s="755"/>
      <c r="OXD287" s="755"/>
      <c r="OXE287" s="755"/>
      <c r="OXF287" s="755"/>
      <c r="OXG287" s="755"/>
      <c r="OXH287" s="755"/>
      <c r="OXI287" s="755"/>
      <c r="OXJ287" s="755"/>
      <c r="OXK287" s="755"/>
      <c r="OXL287" s="755"/>
      <c r="OXM287" s="755"/>
      <c r="OXN287" s="755"/>
      <c r="OXO287" s="755"/>
      <c r="OXP287" s="755"/>
      <c r="OXQ287" s="755"/>
      <c r="OXR287" s="755"/>
      <c r="OXS287" s="755"/>
      <c r="OXT287" s="755"/>
      <c r="OXU287" s="755"/>
      <c r="OXV287" s="755"/>
      <c r="OXW287" s="755"/>
      <c r="OXX287" s="755"/>
      <c r="OXY287" s="755"/>
      <c r="OXZ287" s="755"/>
      <c r="OYA287" s="755"/>
      <c r="OYB287" s="755"/>
      <c r="OYC287" s="755"/>
      <c r="OYD287" s="755"/>
      <c r="OYE287" s="755"/>
      <c r="OYF287" s="755"/>
      <c r="OYG287" s="755"/>
      <c r="OYH287" s="755"/>
      <c r="OYI287" s="755"/>
      <c r="OYJ287" s="755"/>
      <c r="OYK287" s="755"/>
      <c r="OYL287" s="755"/>
      <c r="OYM287" s="755"/>
      <c r="OYN287" s="755"/>
      <c r="OYO287" s="755"/>
      <c r="OYP287" s="755"/>
      <c r="OYQ287" s="755"/>
      <c r="OYR287" s="755"/>
      <c r="OYS287" s="755"/>
      <c r="OYT287" s="755"/>
      <c r="OYU287" s="755"/>
      <c r="OYV287" s="755"/>
      <c r="OYW287" s="755"/>
      <c r="OYX287" s="755"/>
      <c r="OYY287" s="755"/>
      <c r="OYZ287" s="755"/>
      <c r="OZA287" s="755"/>
      <c r="OZB287" s="755"/>
      <c r="OZC287" s="755"/>
      <c r="OZD287" s="755"/>
      <c r="OZE287" s="755"/>
      <c r="OZF287" s="755"/>
      <c r="OZG287" s="755"/>
      <c r="OZH287" s="755"/>
      <c r="OZI287" s="755"/>
      <c r="OZJ287" s="755"/>
      <c r="OZK287" s="755"/>
      <c r="OZL287" s="755"/>
      <c r="OZM287" s="755"/>
      <c r="OZN287" s="755"/>
      <c r="OZO287" s="755"/>
      <c r="OZP287" s="755"/>
      <c r="OZQ287" s="755"/>
      <c r="OZR287" s="755"/>
      <c r="OZS287" s="755"/>
      <c r="OZT287" s="755"/>
      <c r="OZU287" s="755"/>
      <c r="OZV287" s="755"/>
      <c r="OZW287" s="755"/>
      <c r="OZX287" s="755"/>
      <c r="OZY287" s="755"/>
      <c r="OZZ287" s="755"/>
      <c r="PAA287" s="755"/>
      <c r="PAB287" s="755"/>
      <c r="PAC287" s="755"/>
      <c r="PAD287" s="755"/>
      <c r="PAE287" s="755"/>
      <c r="PAF287" s="755"/>
      <c r="PAG287" s="755"/>
      <c r="PAH287" s="755"/>
      <c r="PAI287" s="755"/>
      <c r="PAJ287" s="755"/>
      <c r="PAK287" s="755"/>
      <c r="PAL287" s="755"/>
      <c r="PAM287" s="755"/>
      <c r="PAN287" s="755"/>
      <c r="PAO287" s="755"/>
      <c r="PAP287" s="755"/>
      <c r="PAQ287" s="755"/>
      <c r="PAR287" s="755"/>
      <c r="PAS287" s="755"/>
      <c r="PAT287" s="755"/>
      <c r="PAU287" s="755"/>
      <c r="PAV287" s="755"/>
      <c r="PAW287" s="755"/>
      <c r="PAX287" s="755"/>
      <c r="PAY287" s="755"/>
      <c r="PAZ287" s="755"/>
      <c r="PBA287" s="755"/>
      <c r="PBB287" s="755"/>
      <c r="PBC287" s="755"/>
      <c r="PBD287" s="755"/>
      <c r="PBE287" s="755"/>
      <c r="PBF287" s="755"/>
      <c r="PBG287" s="755"/>
      <c r="PBH287" s="755"/>
      <c r="PBI287" s="755"/>
      <c r="PBJ287" s="755"/>
      <c r="PBK287" s="755"/>
      <c r="PBL287" s="755"/>
      <c r="PBM287" s="755"/>
      <c r="PBN287" s="755"/>
      <c r="PBO287" s="755"/>
      <c r="PBP287" s="755"/>
      <c r="PBQ287" s="755"/>
      <c r="PBR287" s="755"/>
      <c r="PBS287" s="755"/>
      <c r="PBT287" s="755"/>
      <c r="PBU287" s="755"/>
      <c r="PBV287" s="755"/>
      <c r="PBW287" s="755"/>
      <c r="PBX287" s="755"/>
      <c r="PBY287" s="755"/>
      <c r="PBZ287" s="755"/>
      <c r="PCA287" s="755"/>
      <c r="PCB287" s="755"/>
      <c r="PCC287" s="755"/>
      <c r="PCD287" s="755"/>
      <c r="PCE287" s="755"/>
      <c r="PCF287" s="755"/>
      <c r="PCG287" s="755"/>
      <c r="PCH287" s="755"/>
      <c r="PCI287" s="755"/>
      <c r="PCJ287" s="755"/>
      <c r="PCK287" s="755"/>
      <c r="PCL287" s="755"/>
      <c r="PCM287" s="755"/>
      <c r="PCN287" s="755"/>
      <c r="PCO287" s="755"/>
      <c r="PCP287" s="755"/>
      <c r="PCQ287" s="755"/>
      <c r="PCR287" s="755"/>
      <c r="PCS287" s="755"/>
      <c r="PCT287" s="755"/>
      <c r="PCU287" s="755"/>
      <c r="PCV287" s="755"/>
      <c r="PCW287" s="755"/>
      <c r="PCX287" s="755"/>
      <c r="PCY287" s="755"/>
      <c r="PCZ287" s="755"/>
      <c r="PDA287" s="755"/>
      <c r="PDB287" s="755"/>
      <c r="PDC287" s="755"/>
      <c r="PDD287" s="755"/>
      <c r="PDE287" s="755"/>
      <c r="PDF287" s="755"/>
      <c r="PDG287" s="755"/>
      <c r="PDH287" s="755"/>
      <c r="PDI287" s="755"/>
      <c r="PDJ287" s="755"/>
      <c r="PDK287" s="755"/>
      <c r="PDL287" s="755"/>
      <c r="PDM287" s="755"/>
      <c r="PDN287" s="755"/>
      <c r="PDO287" s="755"/>
      <c r="PDP287" s="755"/>
      <c r="PDQ287" s="755"/>
      <c r="PDR287" s="755"/>
      <c r="PDS287" s="755"/>
      <c r="PDT287" s="755"/>
      <c r="PDU287" s="755"/>
      <c r="PDV287" s="755"/>
      <c r="PDW287" s="755"/>
      <c r="PDX287" s="755"/>
      <c r="PDY287" s="755"/>
      <c r="PDZ287" s="755"/>
      <c r="PEA287" s="755"/>
      <c r="PEB287" s="755"/>
      <c r="PEC287" s="755"/>
      <c r="PED287" s="755"/>
      <c r="PEE287" s="755"/>
      <c r="PEF287" s="755"/>
      <c r="PEG287" s="755"/>
      <c r="PEH287" s="755"/>
      <c r="PEI287" s="755"/>
      <c r="PEJ287" s="755"/>
      <c r="PEK287" s="755"/>
      <c r="PEL287" s="755"/>
      <c r="PEM287" s="755"/>
      <c r="PEN287" s="755"/>
      <c r="PEO287" s="755"/>
      <c r="PEP287" s="755"/>
      <c r="PEQ287" s="755"/>
      <c r="PER287" s="755"/>
      <c r="PES287" s="755"/>
      <c r="PET287" s="755"/>
      <c r="PEU287" s="755"/>
      <c r="PEV287" s="755"/>
      <c r="PEW287" s="755"/>
      <c r="PEX287" s="755"/>
      <c r="PEY287" s="755"/>
      <c r="PEZ287" s="755"/>
      <c r="PFA287" s="755"/>
      <c r="PFB287" s="755"/>
      <c r="PFC287" s="755"/>
      <c r="PFD287" s="755"/>
      <c r="PFE287" s="755"/>
      <c r="PFF287" s="755"/>
      <c r="PFG287" s="755"/>
      <c r="PFH287" s="755"/>
      <c r="PFI287" s="755"/>
      <c r="PFJ287" s="755"/>
      <c r="PFK287" s="755"/>
      <c r="PFL287" s="755"/>
      <c r="PFM287" s="755"/>
      <c r="PFN287" s="755"/>
      <c r="PFO287" s="755"/>
      <c r="PFP287" s="755"/>
      <c r="PFQ287" s="755"/>
      <c r="PFR287" s="755"/>
      <c r="PFS287" s="755"/>
      <c r="PFT287" s="755"/>
      <c r="PFU287" s="755"/>
      <c r="PFV287" s="755"/>
      <c r="PFW287" s="755"/>
      <c r="PFX287" s="755"/>
      <c r="PFY287" s="755"/>
      <c r="PFZ287" s="755"/>
      <c r="PGA287" s="755"/>
      <c r="PGB287" s="755"/>
      <c r="PGC287" s="755"/>
      <c r="PGD287" s="755"/>
      <c r="PGE287" s="755"/>
      <c r="PGF287" s="755"/>
      <c r="PGG287" s="755"/>
      <c r="PGH287" s="755"/>
      <c r="PGI287" s="755"/>
      <c r="PGJ287" s="755"/>
      <c r="PGK287" s="755"/>
      <c r="PGL287" s="755"/>
      <c r="PGM287" s="755"/>
      <c r="PGN287" s="755"/>
      <c r="PGO287" s="755"/>
      <c r="PGP287" s="755"/>
      <c r="PGQ287" s="755"/>
      <c r="PGR287" s="755"/>
      <c r="PGS287" s="755"/>
      <c r="PGT287" s="755"/>
      <c r="PGU287" s="755"/>
      <c r="PGV287" s="755"/>
      <c r="PGW287" s="755"/>
      <c r="PGX287" s="755"/>
      <c r="PGY287" s="755"/>
      <c r="PGZ287" s="755"/>
      <c r="PHA287" s="755"/>
      <c r="PHB287" s="755"/>
      <c r="PHC287" s="755"/>
      <c r="PHD287" s="755"/>
      <c r="PHE287" s="755"/>
      <c r="PHF287" s="755"/>
      <c r="PHG287" s="755"/>
      <c r="PHH287" s="755"/>
      <c r="PHI287" s="755"/>
      <c r="PHJ287" s="755"/>
      <c r="PHK287" s="755"/>
      <c r="PHL287" s="755"/>
      <c r="PHM287" s="755"/>
      <c r="PHN287" s="755"/>
      <c r="PHO287" s="755"/>
      <c r="PHP287" s="755"/>
      <c r="PHQ287" s="755"/>
      <c r="PHR287" s="755"/>
      <c r="PHS287" s="755"/>
      <c r="PHT287" s="755"/>
      <c r="PHU287" s="755"/>
      <c r="PHV287" s="755"/>
      <c r="PHW287" s="755"/>
      <c r="PHX287" s="755"/>
      <c r="PHY287" s="755"/>
      <c r="PHZ287" s="755"/>
      <c r="PIA287" s="755"/>
      <c r="PIB287" s="755"/>
      <c r="PIC287" s="755"/>
      <c r="PID287" s="755"/>
      <c r="PIE287" s="755"/>
      <c r="PIF287" s="755"/>
      <c r="PIG287" s="755"/>
      <c r="PIH287" s="755"/>
      <c r="PII287" s="755"/>
      <c r="PIJ287" s="755"/>
      <c r="PIK287" s="755"/>
      <c r="PIL287" s="755"/>
      <c r="PIM287" s="755"/>
      <c r="PIN287" s="755"/>
      <c r="PIO287" s="755"/>
      <c r="PIP287" s="755"/>
      <c r="PIQ287" s="755"/>
      <c r="PIR287" s="755"/>
      <c r="PIS287" s="755"/>
      <c r="PIT287" s="755"/>
      <c r="PIU287" s="755"/>
      <c r="PIV287" s="755"/>
      <c r="PIW287" s="755"/>
      <c r="PIX287" s="755"/>
      <c r="PIY287" s="755"/>
      <c r="PIZ287" s="755"/>
      <c r="PJA287" s="755"/>
      <c r="PJB287" s="755"/>
      <c r="PJC287" s="755"/>
      <c r="PJD287" s="755"/>
      <c r="PJE287" s="755"/>
      <c r="PJF287" s="755"/>
      <c r="PJG287" s="755"/>
      <c r="PJH287" s="755"/>
      <c r="PJI287" s="755"/>
      <c r="PJJ287" s="755"/>
      <c r="PJK287" s="755"/>
      <c r="PJL287" s="755"/>
      <c r="PJM287" s="755"/>
      <c r="PJN287" s="755"/>
      <c r="PJO287" s="755"/>
      <c r="PJP287" s="755"/>
      <c r="PJQ287" s="755"/>
      <c r="PJR287" s="755"/>
      <c r="PJS287" s="755"/>
      <c r="PJT287" s="755"/>
      <c r="PJU287" s="755"/>
      <c r="PJV287" s="755"/>
      <c r="PJW287" s="755"/>
      <c r="PJX287" s="755"/>
      <c r="PJY287" s="755"/>
      <c r="PJZ287" s="755"/>
      <c r="PKA287" s="755"/>
      <c r="PKB287" s="755"/>
      <c r="PKC287" s="755"/>
      <c r="PKD287" s="755"/>
      <c r="PKE287" s="755"/>
      <c r="PKF287" s="755"/>
      <c r="PKG287" s="755"/>
      <c r="PKH287" s="755"/>
      <c r="PKI287" s="755"/>
      <c r="PKJ287" s="755"/>
      <c r="PKK287" s="755"/>
      <c r="PKL287" s="755"/>
      <c r="PKM287" s="755"/>
      <c r="PKN287" s="755"/>
      <c r="PKO287" s="755"/>
      <c r="PKP287" s="755"/>
      <c r="PKQ287" s="755"/>
      <c r="PKR287" s="755"/>
      <c r="PKS287" s="755"/>
      <c r="PKT287" s="755"/>
      <c r="PKU287" s="755"/>
      <c r="PKV287" s="755"/>
      <c r="PKW287" s="755"/>
      <c r="PKX287" s="755"/>
      <c r="PKY287" s="755"/>
      <c r="PKZ287" s="755"/>
      <c r="PLA287" s="755"/>
      <c r="PLB287" s="755"/>
      <c r="PLC287" s="755"/>
      <c r="PLD287" s="755"/>
      <c r="PLE287" s="755"/>
      <c r="PLF287" s="755"/>
      <c r="PLG287" s="755"/>
      <c r="PLH287" s="755"/>
      <c r="PLI287" s="755"/>
      <c r="PLJ287" s="755"/>
      <c r="PLK287" s="755"/>
      <c r="PLL287" s="755"/>
      <c r="PLM287" s="755"/>
      <c r="PLN287" s="755"/>
      <c r="PLO287" s="755"/>
      <c r="PLP287" s="755"/>
      <c r="PLQ287" s="755"/>
      <c r="PLR287" s="755"/>
      <c r="PLS287" s="755"/>
      <c r="PLT287" s="755"/>
      <c r="PLU287" s="755"/>
      <c r="PLV287" s="755"/>
      <c r="PLW287" s="755"/>
      <c r="PLX287" s="755"/>
      <c r="PLY287" s="755"/>
      <c r="PLZ287" s="755"/>
      <c r="PMA287" s="755"/>
      <c r="PMB287" s="755"/>
      <c r="PMC287" s="755"/>
      <c r="PMD287" s="755"/>
      <c r="PME287" s="755"/>
      <c r="PMF287" s="755"/>
      <c r="PMG287" s="755"/>
      <c r="PMH287" s="755"/>
      <c r="PMI287" s="755"/>
      <c r="PMJ287" s="755"/>
      <c r="PMK287" s="755"/>
      <c r="PML287" s="755"/>
      <c r="PMM287" s="755"/>
      <c r="PMN287" s="755"/>
      <c r="PMO287" s="755"/>
      <c r="PMP287" s="755"/>
      <c r="PMQ287" s="755"/>
      <c r="PMR287" s="755"/>
      <c r="PMS287" s="755"/>
      <c r="PMT287" s="755"/>
      <c r="PMU287" s="755"/>
      <c r="PMV287" s="755"/>
      <c r="PMW287" s="755"/>
      <c r="PMX287" s="755"/>
      <c r="PMY287" s="755"/>
      <c r="PMZ287" s="755"/>
      <c r="PNA287" s="755"/>
      <c r="PNB287" s="755"/>
      <c r="PNC287" s="755"/>
      <c r="PND287" s="755"/>
      <c r="PNE287" s="755"/>
      <c r="PNF287" s="755"/>
      <c r="PNG287" s="755"/>
      <c r="PNH287" s="755"/>
      <c r="PNI287" s="755"/>
      <c r="PNJ287" s="755"/>
      <c r="PNK287" s="755"/>
      <c r="PNL287" s="755"/>
      <c r="PNM287" s="755"/>
      <c r="PNN287" s="755"/>
      <c r="PNO287" s="755"/>
      <c r="PNP287" s="755"/>
      <c r="PNQ287" s="755"/>
      <c r="PNR287" s="755"/>
      <c r="PNS287" s="755"/>
      <c r="PNT287" s="755"/>
      <c r="PNU287" s="755"/>
      <c r="PNV287" s="755"/>
      <c r="PNW287" s="755"/>
      <c r="PNX287" s="755"/>
      <c r="PNY287" s="755"/>
      <c r="PNZ287" s="755"/>
      <c r="POA287" s="755"/>
      <c r="POB287" s="755"/>
      <c r="POC287" s="755"/>
      <c r="POD287" s="755"/>
      <c r="POE287" s="755"/>
      <c r="POF287" s="755"/>
      <c r="POG287" s="755"/>
      <c r="POH287" s="755"/>
      <c r="POI287" s="755"/>
      <c r="POJ287" s="755"/>
      <c r="POK287" s="755"/>
      <c r="POL287" s="755"/>
      <c r="POM287" s="755"/>
      <c r="PON287" s="755"/>
      <c r="POO287" s="755"/>
      <c r="POP287" s="755"/>
      <c r="POQ287" s="755"/>
      <c r="POR287" s="755"/>
      <c r="POS287" s="755"/>
      <c r="POT287" s="755"/>
      <c r="POU287" s="755"/>
      <c r="POV287" s="755"/>
      <c r="POW287" s="755"/>
      <c r="POX287" s="755"/>
      <c r="POY287" s="755"/>
      <c r="POZ287" s="755"/>
      <c r="PPA287" s="755"/>
      <c r="PPB287" s="755"/>
      <c r="PPC287" s="755"/>
      <c r="PPD287" s="755"/>
      <c r="PPE287" s="755"/>
      <c r="PPF287" s="755"/>
      <c r="PPG287" s="755"/>
      <c r="PPH287" s="755"/>
      <c r="PPI287" s="755"/>
      <c r="PPJ287" s="755"/>
      <c r="PPK287" s="755"/>
      <c r="PPL287" s="755"/>
      <c r="PPM287" s="755"/>
      <c r="PPN287" s="755"/>
      <c r="PPO287" s="755"/>
      <c r="PPP287" s="755"/>
      <c r="PPQ287" s="755"/>
      <c r="PPR287" s="755"/>
      <c r="PPS287" s="755"/>
      <c r="PPT287" s="755"/>
      <c r="PPU287" s="755"/>
      <c r="PPV287" s="755"/>
      <c r="PPW287" s="755"/>
      <c r="PPX287" s="755"/>
      <c r="PPY287" s="755"/>
      <c r="PPZ287" s="755"/>
      <c r="PQA287" s="755"/>
      <c r="PQB287" s="755"/>
      <c r="PQC287" s="755"/>
      <c r="PQD287" s="755"/>
      <c r="PQE287" s="755"/>
      <c r="PQF287" s="755"/>
      <c r="PQG287" s="755"/>
      <c r="PQH287" s="755"/>
      <c r="PQI287" s="755"/>
      <c r="PQJ287" s="755"/>
      <c r="PQK287" s="755"/>
      <c r="PQL287" s="755"/>
      <c r="PQM287" s="755"/>
      <c r="PQN287" s="755"/>
      <c r="PQO287" s="755"/>
      <c r="PQP287" s="755"/>
      <c r="PQQ287" s="755"/>
      <c r="PQR287" s="755"/>
      <c r="PQS287" s="755"/>
      <c r="PQT287" s="755"/>
      <c r="PQU287" s="755"/>
      <c r="PQV287" s="755"/>
      <c r="PQW287" s="755"/>
      <c r="PQX287" s="755"/>
      <c r="PQY287" s="755"/>
      <c r="PQZ287" s="755"/>
      <c r="PRA287" s="755"/>
      <c r="PRB287" s="755"/>
      <c r="PRC287" s="755"/>
      <c r="PRD287" s="755"/>
      <c r="PRE287" s="755"/>
      <c r="PRF287" s="755"/>
      <c r="PRG287" s="755"/>
      <c r="PRH287" s="755"/>
      <c r="PRI287" s="755"/>
      <c r="PRJ287" s="755"/>
      <c r="PRK287" s="755"/>
      <c r="PRL287" s="755"/>
      <c r="PRM287" s="755"/>
      <c r="PRN287" s="755"/>
      <c r="PRO287" s="755"/>
      <c r="PRP287" s="755"/>
      <c r="PRQ287" s="755"/>
      <c r="PRR287" s="755"/>
      <c r="PRS287" s="755"/>
      <c r="PRT287" s="755"/>
      <c r="PRU287" s="755"/>
      <c r="PRV287" s="755"/>
      <c r="PRW287" s="755"/>
      <c r="PRX287" s="755"/>
      <c r="PRY287" s="755"/>
      <c r="PRZ287" s="755"/>
      <c r="PSA287" s="755"/>
      <c r="PSB287" s="755"/>
      <c r="PSC287" s="755"/>
      <c r="PSD287" s="755"/>
      <c r="PSE287" s="755"/>
      <c r="PSF287" s="755"/>
      <c r="PSG287" s="755"/>
      <c r="PSH287" s="755"/>
      <c r="PSI287" s="755"/>
      <c r="PSJ287" s="755"/>
      <c r="PSK287" s="755"/>
      <c r="PSL287" s="755"/>
      <c r="PSM287" s="755"/>
      <c r="PSN287" s="755"/>
      <c r="PSO287" s="755"/>
      <c r="PSP287" s="755"/>
      <c r="PSQ287" s="755"/>
      <c r="PSR287" s="755"/>
      <c r="PSS287" s="755"/>
      <c r="PST287" s="755"/>
      <c r="PSU287" s="755"/>
      <c r="PSV287" s="755"/>
      <c r="PSW287" s="755"/>
      <c r="PSX287" s="755"/>
      <c r="PSY287" s="755"/>
      <c r="PSZ287" s="755"/>
      <c r="PTA287" s="755"/>
      <c r="PTB287" s="755"/>
      <c r="PTC287" s="755"/>
      <c r="PTD287" s="755"/>
      <c r="PTE287" s="755"/>
      <c r="PTF287" s="755"/>
      <c r="PTG287" s="755"/>
      <c r="PTH287" s="755"/>
      <c r="PTI287" s="755"/>
      <c r="PTJ287" s="755"/>
      <c r="PTK287" s="755"/>
      <c r="PTL287" s="755"/>
      <c r="PTM287" s="755"/>
      <c r="PTN287" s="755"/>
      <c r="PTO287" s="755"/>
      <c r="PTP287" s="755"/>
      <c r="PTQ287" s="755"/>
      <c r="PTR287" s="755"/>
      <c r="PTS287" s="755"/>
      <c r="PTT287" s="755"/>
      <c r="PTU287" s="755"/>
      <c r="PTV287" s="755"/>
      <c r="PTW287" s="755"/>
      <c r="PTX287" s="755"/>
      <c r="PTY287" s="755"/>
      <c r="PTZ287" s="755"/>
      <c r="PUA287" s="755"/>
      <c r="PUB287" s="755"/>
      <c r="PUC287" s="755"/>
      <c r="PUD287" s="755"/>
      <c r="PUE287" s="755"/>
      <c r="PUF287" s="755"/>
      <c r="PUG287" s="755"/>
      <c r="PUH287" s="755"/>
      <c r="PUI287" s="755"/>
      <c r="PUJ287" s="755"/>
      <c r="PUK287" s="755"/>
      <c r="PUL287" s="755"/>
      <c r="PUM287" s="755"/>
      <c r="PUN287" s="755"/>
      <c r="PUO287" s="755"/>
      <c r="PUP287" s="755"/>
      <c r="PUQ287" s="755"/>
      <c r="PUR287" s="755"/>
      <c r="PUS287" s="755"/>
      <c r="PUT287" s="755"/>
      <c r="PUU287" s="755"/>
      <c r="PUV287" s="755"/>
      <c r="PUW287" s="755"/>
      <c r="PUX287" s="755"/>
      <c r="PUY287" s="755"/>
      <c r="PUZ287" s="755"/>
      <c r="PVA287" s="755"/>
      <c r="PVB287" s="755"/>
      <c r="PVC287" s="755"/>
      <c r="PVD287" s="755"/>
      <c r="PVE287" s="755"/>
      <c r="PVF287" s="755"/>
      <c r="PVG287" s="755"/>
      <c r="PVH287" s="755"/>
      <c r="PVI287" s="755"/>
      <c r="PVJ287" s="755"/>
      <c r="PVK287" s="755"/>
      <c r="PVL287" s="755"/>
      <c r="PVM287" s="755"/>
      <c r="PVN287" s="755"/>
      <c r="PVO287" s="755"/>
      <c r="PVP287" s="755"/>
      <c r="PVQ287" s="755"/>
      <c r="PVR287" s="755"/>
      <c r="PVS287" s="755"/>
      <c r="PVT287" s="755"/>
      <c r="PVU287" s="755"/>
      <c r="PVV287" s="755"/>
      <c r="PVW287" s="755"/>
      <c r="PVX287" s="755"/>
      <c r="PVY287" s="755"/>
      <c r="PVZ287" s="755"/>
      <c r="PWA287" s="755"/>
      <c r="PWB287" s="755"/>
      <c r="PWC287" s="755"/>
      <c r="PWD287" s="755"/>
      <c r="PWE287" s="755"/>
      <c r="PWF287" s="755"/>
      <c r="PWG287" s="755"/>
      <c r="PWH287" s="755"/>
      <c r="PWI287" s="755"/>
      <c r="PWJ287" s="755"/>
      <c r="PWK287" s="755"/>
      <c r="PWL287" s="755"/>
      <c r="PWM287" s="755"/>
      <c r="PWN287" s="755"/>
      <c r="PWO287" s="755"/>
      <c r="PWP287" s="755"/>
      <c r="PWQ287" s="755"/>
      <c r="PWR287" s="755"/>
      <c r="PWS287" s="755"/>
      <c r="PWT287" s="755"/>
      <c r="PWU287" s="755"/>
      <c r="PWV287" s="755"/>
      <c r="PWW287" s="755"/>
      <c r="PWX287" s="755"/>
      <c r="PWY287" s="755"/>
      <c r="PWZ287" s="755"/>
      <c r="PXA287" s="755"/>
      <c r="PXB287" s="755"/>
      <c r="PXC287" s="755"/>
      <c r="PXD287" s="755"/>
      <c r="PXE287" s="755"/>
      <c r="PXF287" s="755"/>
      <c r="PXG287" s="755"/>
      <c r="PXH287" s="755"/>
      <c r="PXI287" s="755"/>
      <c r="PXJ287" s="755"/>
      <c r="PXK287" s="755"/>
      <c r="PXL287" s="755"/>
      <c r="PXM287" s="755"/>
      <c r="PXN287" s="755"/>
      <c r="PXO287" s="755"/>
      <c r="PXP287" s="755"/>
      <c r="PXQ287" s="755"/>
      <c r="PXR287" s="755"/>
      <c r="PXS287" s="755"/>
      <c r="PXT287" s="755"/>
      <c r="PXU287" s="755"/>
      <c r="PXV287" s="755"/>
      <c r="PXW287" s="755"/>
      <c r="PXX287" s="755"/>
      <c r="PXY287" s="755"/>
      <c r="PXZ287" s="755"/>
      <c r="PYA287" s="755"/>
      <c r="PYB287" s="755"/>
      <c r="PYC287" s="755"/>
      <c r="PYD287" s="755"/>
      <c r="PYE287" s="755"/>
      <c r="PYF287" s="755"/>
      <c r="PYG287" s="755"/>
      <c r="PYH287" s="755"/>
      <c r="PYI287" s="755"/>
      <c r="PYJ287" s="755"/>
      <c r="PYK287" s="755"/>
      <c r="PYL287" s="755"/>
      <c r="PYM287" s="755"/>
      <c r="PYN287" s="755"/>
      <c r="PYO287" s="755"/>
      <c r="PYP287" s="755"/>
      <c r="PYQ287" s="755"/>
      <c r="PYR287" s="755"/>
      <c r="PYS287" s="755"/>
      <c r="PYT287" s="755"/>
      <c r="PYU287" s="755"/>
      <c r="PYV287" s="755"/>
      <c r="PYW287" s="755"/>
      <c r="PYX287" s="755"/>
      <c r="PYY287" s="755"/>
      <c r="PYZ287" s="755"/>
      <c r="PZA287" s="755"/>
      <c r="PZB287" s="755"/>
      <c r="PZC287" s="755"/>
      <c r="PZD287" s="755"/>
      <c r="PZE287" s="755"/>
      <c r="PZF287" s="755"/>
      <c r="PZG287" s="755"/>
      <c r="PZH287" s="755"/>
      <c r="PZI287" s="755"/>
      <c r="PZJ287" s="755"/>
      <c r="PZK287" s="755"/>
      <c r="PZL287" s="755"/>
      <c r="PZM287" s="755"/>
      <c r="PZN287" s="755"/>
      <c r="PZO287" s="755"/>
      <c r="PZP287" s="755"/>
      <c r="PZQ287" s="755"/>
      <c r="PZR287" s="755"/>
      <c r="PZS287" s="755"/>
      <c r="PZT287" s="755"/>
      <c r="PZU287" s="755"/>
      <c r="PZV287" s="755"/>
      <c r="PZW287" s="755"/>
      <c r="PZX287" s="755"/>
      <c r="PZY287" s="755"/>
      <c r="PZZ287" s="755"/>
      <c r="QAA287" s="755"/>
      <c r="QAB287" s="755"/>
      <c r="QAC287" s="755"/>
      <c r="QAD287" s="755"/>
      <c r="QAE287" s="755"/>
      <c r="QAF287" s="755"/>
      <c r="QAG287" s="755"/>
      <c r="QAH287" s="755"/>
      <c r="QAI287" s="755"/>
      <c r="QAJ287" s="755"/>
      <c r="QAK287" s="755"/>
      <c r="QAL287" s="755"/>
      <c r="QAM287" s="755"/>
      <c r="QAN287" s="755"/>
      <c r="QAO287" s="755"/>
      <c r="QAP287" s="755"/>
      <c r="QAQ287" s="755"/>
      <c r="QAR287" s="755"/>
      <c r="QAS287" s="755"/>
      <c r="QAT287" s="755"/>
      <c r="QAU287" s="755"/>
      <c r="QAV287" s="755"/>
      <c r="QAW287" s="755"/>
      <c r="QAX287" s="755"/>
      <c r="QAY287" s="755"/>
      <c r="QAZ287" s="755"/>
      <c r="QBA287" s="755"/>
      <c r="QBB287" s="755"/>
      <c r="QBC287" s="755"/>
      <c r="QBD287" s="755"/>
      <c r="QBE287" s="755"/>
      <c r="QBF287" s="755"/>
      <c r="QBG287" s="755"/>
      <c r="QBH287" s="755"/>
      <c r="QBI287" s="755"/>
      <c r="QBJ287" s="755"/>
      <c r="QBK287" s="755"/>
      <c r="QBL287" s="755"/>
      <c r="QBM287" s="755"/>
      <c r="QBN287" s="755"/>
      <c r="QBO287" s="755"/>
      <c r="QBP287" s="755"/>
      <c r="QBQ287" s="755"/>
      <c r="QBR287" s="755"/>
      <c r="QBS287" s="755"/>
      <c r="QBT287" s="755"/>
      <c r="QBU287" s="755"/>
      <c r="QBV287" s="755"/>
      <c r="QBW287" s="755"/>
      <c r="QBX287" s="755"/>
      <c r="QBY287" s="755"/>
      <c r="QBZ287" s="755"/>
      <c r="QCA287" s="755"/>
      <c r="QCB287" s="755"/>
      <c r="QCC287" s="755"/>
      <c r="QCD287" s="755"/>
      <c r="QCE287" s="755"/>
      <c r="QCF287" s="755"/>
      <c r="QCG287" s="755"/>
      <c r="QCH287" s="755"/>
      <c r="QCI287" s="755"/>
      <c r="QCJ287" s="755"/>
      <c r="QCK287" s="755"/>
      <c r="QCL287" s="755"/>
      <c r="QCM287" s="755"/>
      <c r="QCN287" s="755"/>
      <c r="QCO287" s="755"/>
      <c r="QCP287" s="755"/>
      <c r="QCQ287" s="755"/>
      <c r="QCR287" s="755"/>
      <c r="QCS287" s="755"/>
      <c r="QCT287" s="755"/>
      <c r="QCU287" s="755"/>
      <c r="QCV287" s="755"/>
      <c r="QCW287" s="755"/>
      <c r="QCX287" s="755"/>
      <c r="QCY287" s="755"/>
      <c r="QCZ287" s="755"/>
      <c r="QDA287" s="755"/>
      <c r="QDB287" s="755"/>
      <c r="QDC287" s="755"/>
      <c r="QDD287" s="755"/>
      <c r="QDE287" s="755"/>
      <c r="QDF287" s="755"/>
      <c r="QDG287" s="755"/>
      <c r="QDH287" s="755"/>
      <c r="QDI287" s="755"/>
      <c r="QDJ287" s="755"/>
      <c r="QDK287" s="755"/>
      <c r="QDL287" s="755"/>
      <c r="QDM287" s="755"/>
      <c r="QDN287" s="755"/>
      <c r="QDO287" s="755"/>
      <c r="QDP287" s="755"/>
      <c r="QDQ287" s="755"/>
      <c r="QDR287" s="755"/>
      <c r="QDS287" s="755"/>
      <c r="QDT287" s="755"/>
      <c r="QDU287" s="755"/>
      <c r="QDV287" s="755"/>
      <c r="QDW287" s="755"/>
      <c r="QDX287" s="755"/>
      <c r="QDY287" s="755"/>
      <c r="QDZ287" s="755"/>
      <c r="QEA287" s="755"/>
      <c r="QEB287" s="755"/>
      <c r="QEC287" s="755"/>
      <c r="QED287" s="755"/>
      <c r="QEE287" s="755"/>
      <c r="QEF287" s="755"/>
      <c r="QEG287" s="755"/>
      <c r="QEH287" s="755"/>
      <c r="QEI287" s="755"/>
      <c r="QEJ287" s="755"/>
      <c r="QEK287" s="755"/>
      <c r="QEL287" s="755"/>
      <c r="QEM287" s="755"/>
      <c r="QEN287" s="755"/>
      <c r="QEO287" s="755"/>
      <c r="QEP287" s="755"/>
      <c r="QEQ287" s="755"/>
      <c r="QER287" s="755"/>
      <c r="QES287" s="755"/>
      <c r="QET287" s="755"/>
      <c r="QEU287" s="755"/>
      <c r="QEV287" s="755"/>
      <c r="QEW287" s="755"/>
      <c r="QEX287" s="755"/>
      <c r="QEY287" s="755"/>
      <c r="QEZ287" s="755"/>
      <c r="QFA287" s="755"/>
      <c r="QFB287" s="755"/>
      <c r="QFC287" s="755"/>
      <c r="QFD287" s="755"/>
      <c r="QFE287" s="755"/>
      <c r="QFF287" s="755"/>
      <c r="QFG287" s="755"/>
      <c r="QFH287" s="755"/>
      <c r="QFI287" s="755"/>
      <c r="QFJ287" s="755"/>
      <c r="QFK287" s="755"/>
      <c r="QFL287" s="755"/>
      <c r="QFM287" s="755"/>
      <c r="QFN287" s="755"/>
      <c r="QFO287" s="755"/>
      <c r="QFP287" s="755"/>
      <c r="QFQ287" s="755"/>
      <c r="QFR287" s="755"/>
      <c r="QFS287" s="755"/>
      <c r="QFT287" s="755"/>
      <c r="QFU287" s="755"/>
      <c r="QFV287" s="755"/>
      <c r="QFW287" s="755"/>
      <c r="QFX287" s="755"/>
      <c r="QFY287" s="755"/>
      <c r="QFZ287" s="755"/>
      <c r="QGA287" s="755"/>
      <c r="QGB287" s="755"/>
      <c r="QGC287" s="755"/>
      <c r="QGD287" s="755"/>
      <c r="QGE287" s="755"/>
      <c r="QGF287" s="755"/>
      <c r="QGG287" s="755"/>
      <c r="QGH287" s="755"/>
      <c r="QGI287" s="755"/>
      <c r="QGJ287" s="755"/>
      <c r="QGK287" s="755"/>
      <c r="QGL287" s="755"/>
      <c r="QGM287" s="755"/>
      <c r="QGN287" s="755"/>
      <c r="QGO287" s="755"/>
      <c r="QGP287" s="755"/>
      <c r="QGQ287" s="755"/>
      <c r="QGR287" s="755"/>
      <c r="QGS287" s="755"/>
      <c r="QGT287" s="755"/>
      <c r="QGU287" s="755"/>
      <c r="QGV287" s="755"/>
      <c r="QGW287" s="755"/>
      <c r="QGX287" s="755"/>
      <c r="QGY287" s="755"/>
      <c r="QGZ287" s="755"/>
      <c r="QHA287" s="755"/>
      <c r="QHB287" s="755"/>
      <c r="QHC287" s="755"/>
      <c r="QHD287" s="755"/>
      <c r="QHE287" s="755"/>
      <c r="QHF287" s="755"/>
      <c r="QHG287" s="755"/>
      <c r="QHH287" s="755"/>
      <c r="QHI287" s="755"/>
      <c r="QHJ287" s="755"/>
      <c r="QHK287" s="755"/>
      <c r="QHL287" s="755"/>
      <c r="QHM287" s="755"/>
      <c r="QHN287" s="755"/>
      <c r="QHO287" s="755"/>
      <c r="QHP287" s="755"/>
      <c r="QHQ287" s="755"/>
      <c r="QHR287" s="755"/>
      <c r="QHS287" s="755"/>
      <c r="QHT287" s="755"/>
      <c r="QHU287" s="755"/>
      <c r="QHV287" s="755"/>
      <c r="QHW287" s="755"/>
      <c r="QHX287" s="755"/>
      <c r="QHY287" s="755"/>
      <c r="QHZ287" s="755"/>
      <c r="QIA287" s="755"/>
      <c r="QIB287" s="755"/>
      <c r="QIC287" s="755"/>
      <c r="QID287" s="755"/>
      <c r="QIE287" s="755"/>
      <c r="QIF287" s="755"/>
      <c r="QIG287" s="755"/>
      <c r="QIH287" s="755"/>
      <c r="QII287" s="755"/>
      <c r="QIJ287" s="755"/>
      <c r="QIK287" s="755"/>
      <c r="QIL287" s="755"/>
      <c r="QIM287" s="755"/>
      <c r="QIN287" s="755"/>
      <c r="QIO287" s="755"/>
      <c r="QIP287" s="755"/>
      <c r="QIQ287" s="755"/>
      <c r="QIR287" s="755"/>
      <c r="QIS287" s="755"/>
      <c r="QIT287" s="755"/>
      <c r="QIU287" s="755"/>
      <c r="QIV287" s="755"/>
      <c r="QIW287" s="755"/>
      <c r="QIX287" s="755"/>
      <c r="QIY287" s="755"/>
      <c r="QIZ287" s="755"/>
      <c r="QJA287" s="755"/>
      <c r="QJB287" s="755"/>
      <c r="QJC287" s="755"/>
      <c r="QJD287" s="755"/>
      <c r="QJE287" s="755"/>
      <c r="QJF287" s="755"/>
      <c r="QJG287" s="755"/>
      <c r="QJH287" s="755"/>
      <c r="QJI287" s="755"/>
      <c r="QJJ287" s="755"/>
      <c r="QJK287" s="755"/>
      <c r="QJL287" s="755"/>
      <c r="QJM287" s="755"/>
      <c r="QJN287" s="755"/>
      <c r="QJO287" s="755"/>
      <c r="QJP287" s="755"/>
      <c r="QJQ287" s="755"/>
      <c r="QJR287" s="755"/>
      <c r="QJS287" s="755"/>
      <c r="QJT287" s="755"/>
      <c r="QJU287" s="755"/>
      <c r="QJV287" s="755"/>
      <c r="QJW287" s="755"/>
      <c r="QJX287" s="755"/>
      <c r="QJY287" s="755"/>
      <c r="QJZ287" s="755"/>
      <c r="QKA287" s="755"/>
      <c r="QKB287" s="755"/>
      <c r="QKC287" s="755"/>
      <c r="QKD287" s="755"/>
      <c r="QKE287" s="755"/>
      <c r="QKF287" s="755"/>
      <c r="QKG287" s="755"/>
      <c r="QKH287" s="755"/>
      <c r="QKI287" s="755"/>
      <c r="QKJ287" s="755"/>
      <c r="QKK287" s="755"/>
      <c r="QKL287" s="755"/>
      <c r="QKM287" s="755"/>
      <c r="QKN287" s="755"/>
      <c r="QKO287" s="755"/>
      <c r="QKP287" s="755"/>
      <c r="QKQ287" s="755"/>
      <c r="QKR287" s="755"/>
      <c r="QKS287" s="755"/>
      <c r="QKT287" s="755"/>
      <c r="QKU287" s="755"/>
      <c r="QKV287" s="755"/>
      <c r="QKW287" s="755"/>
      <c r="QKX287" s="755"/>
      <c r="QKY287" s="755"/>
      <c r="QKZ287" s="755"/>
      <c r="QLA287" s="755"/>
      <c r="QLB287" s="755"/>
      <c r="QLC287" s="755"/>
      <c r="QLD287" s="755"/>
      <c r="QLE287" s="755"/>
      <c r="QLF287" s="755"/>
      <c r="QLG287" s="755"/>
      <c r="QLH287" s="755"/>
      <c r="QLI287" s="755"/>
      <c r="QLJ287" s="755"/>
      <c r="QLK287" s="755"/>
      <c r="QLL287" s="755"/>
      <c r="QLM287" s="755"/>
      <c r="QLN287" s="755"/>
      <c r="QLO287" s="755"/>
      <c r="QLP287" s="755"/>
      <c r="QLQ287" s="755"/>
      <c r="QLR287" s="755"/>
      <c r="QLS287" s="755"/>
      <c r="QLT287" s="755"/>
      <c r="QLU287" s="755"/>
      <c r="QLV287" s="755"/>
      <c r="QLW287" s="755"/>
      <c r="QLX287" s="755"/>
      <c r="QLY287" s="755"/>
      <c r="QLZ287" s="755"/>
      <c r="QMA287" s="755"/>
      <c r="QMB287" s="755"/>
      <c r="QMC287" s="755"/>
      <c r="QMD287" s="755"/>
      <c r="QME287" s="755"/>
      <c r="QMF287" s="755"/>
      <c r="QMG287" s="755"/>
      <c r="QMH287" s="755"/>
      <c r="QMI287" s="755"/>
      <c r="QMJ287" s="755"/>
      <c r="QMK287" s="755"/>
      <c r="QML287" s="755"/>
      <c r="QMM287" s="755"/>
      <c r="QMN287" s="755"/>
      <c r="QMO287" s="755"/>
      <c r="QMP287" s="755"/>
      <c r="QMQ287" s="755"/>
      <c r="QMR287" s="755"/>
      <c r="QMS287" s="755"/>
      <c r="QMT287" s="755"/>
      <c r="QMU287" s="755"/>
      <c r="QMV287" s="755"/>
      <c r="QMW287" s="755"/>
      <c r="QMX287" s="755"/>
      <c r="QMY287" s="755"/>
      <c r="QMZ287" s="755"/>
      <c r="QNA287" s="755"/>
      <c r="QNB287" s="755"/>
      <c r="QNC287" s="755"/>
      <c r="QND287" s="755"/>
      <c r="QNE287" s="755"/>
      <c r="QNF287" s="755"/>
      <c r="QNG287" s="755"/>
      <c r="QNH287" s="755"/>
      <c r="QNI287" s="755"/>
      <c r="QNJ287" s="755"/>
      <c r="QNK287" s="755"/>
      <c r="QNL287" s="755"/>
      <c r="QNM287" s="755"/>
      <c r="QNN287" s="755"/>
      <c r="QNO287" s="755"/>
      <c r="QNP287" s="755"/>
      <c r="QNQ287" s="755"/>
      <c r="QNR287" s="755"/>
      <c r="QNS287" s="755"/>
      <c r="QNT287" s="755"/>
      <c r="QNU287" s="755"/>
      <c r="QNV287" s="755"/>
      <c r="QNW287" s="755"/>
      <c r="QNX287" s="755"/>
      <c r="QNY287" s="755"/>
      <c r="QNZ287" s="755"/>
      <c r="QOA287" s="755"/>
      <c r="QOB287" s="755"/>
      <c r="QOC287" s="755"/>
      <c r="QOD287" s="755"/>
      <c r="QOE287" s="755"/>
      <c r="QOF287" s="755"/>
      <c r="QOG287" s="755"/>
      <c r="QOH287" s="755"/>
      <c r="QOI287" s="755"/>
      <c r="QOJ287" s="755"/>
      <c r="QOK287" s="755"/>
      <c r="QOL287" s="755"/>
      <c r="QOM287" s="755"/>
      <c r="QON287" s="755"/>
      <c r="QOO287" s="755"/>
      <c r="QOP287" s="755"/>
      <c r="QOQ287" s="755"/>
      <c r="QOR287" s="755"/>
      <c r="QOS287" s="755"/>
      <c r="QOT287" s="755"/>
      <c r="QOU287" s="755"/>
      <c r="QOV287" s="755"/>
      <c r="QOW287" s="755"/>
      <c r="QOX287" s="755"/>
      <c r="QOY287" s="755"/>
      <c r="QOZ287" s="755"/>
      <c r="QPA287" s="755"/>
      <c r="QPB287" s="755"/>
      <c r="QPC287" s="755"/>
      <c r="QPD287" s="755"/>
      <c r="QPE287" s="755"/>
      <c r="QPF287" s="755"/>
      <c r="QPG287" s="755"/>
      <c r="QPH287" s="755"/>
      <c r="QPI287" s="755"/>
      <c r="QPJ287" s="755"/>
      <c r="QPK287" s="755"/>
      <c r="QPL287" s="755"/>
      <c r="QPM287" s="755"/>
      <c r="QPN287" s="755"/>
      <c r="QPO287" s="755"/>
      <c r="QPP287" s="755"/>
      <c r="QPQ287" s="755"/>
      <c r="QPR287" s="755"/>
      <c r="QPS287" s="755"/>
      <c r="QPT287" s="755"/>
      <c r="QPU287" s="755"/>
      <c r="QPV287" s="755"/>
      <c r="QPW287" s="755"/>
      <c r="QPX287" s="755"/>
      <c r="QPY287" s="755"/>
      <c r="QPZ287" s="755"/>
      <c r="QQA287" s="755"/>
      <c r="QQB287" s="755"/>
      <c r="QQC287" s="755"/>
      <c r="QQD287" s="755"/>
      <c r="QQE287" s="755"/>
      <c r="QQF287" s="755"/>
      <c r="QQG287" s="755"/>
      <c r="QQH287" s="755"/>
      <c r="QQI287" s="755"/>
      <c r="QQJ287" s="755"/>
      <c r="QQK287" s="755"/>
      <c r="QQL287" s="755"/>
      <c r="QQM287" s="755"/>
      <c r="QQN287" s="755"/>
      <c r="QQO287" s="755"/>
      <c r="QQP287" s="755"/>
      <c r="QQQ287" s="755"/>
      <c r="QQR287" s="755"/>
      <c r="QQS287" s="755"/>
      <c r="QQT287" s="755"/>
      <c r="QQU287" s="755"/>
      <c r="QQV287" s="755"/>
      <c r="QQW287" s="755"/>
      <c r="QQX287" s="755"/>
      <c r="QQY287" s="755"/>
      <c r="QQZ287" s="755"/>
      <c r="QRA287" s="755"/>
      <c r="QRB287" s="755"/>
      <c r="QRC287" s="755"/>
      <c r="QRD287" s="755"/>
      <c r="QRE287" s="755"/>
      <c r="QRF287" s="755"/>
      <c r="QRG287" s="755"/>
      <c r="QRH287" s="755"/>
      <c r="QRI287" s="755"/>
      <c r="QRJ287" s="755"/>
      <c r="QRK287" s="755"/>
      <c r="QRL287" s="755"/>
      <c r="QRM287" s="755"/>
      <c r="QRN287" s="755"/>
      <c r="QRO287" s="755"/>
      <c r="QRP287" s="755"/>
      <c r="QRQ287" s="755"/>
      <c r="QRR287" s="755"/>
      <c r="QRS287" s="755"/>
      <c r="QRT287" s="755"/>
      <c r="QRU287" s="755"/>
      <c r="QRV287" s="755"/>
      <c r="QRW287" s="755"/>
      <c r="QRX287" s="755"/>
      <c r="QRY287" s="755"/>
      <c r="QRZ287" s="755"/>
      <c r="QSA287" s="755"/>
      <c r="QSB287" s="755"/>
      <c r="QSC287" s="755"/>
      <c r="QSD287" s="755"/>
      <c r="QSE287" s="755"/>
      <c r="QSF287" s="755"/>
      <c r="QSG287" s="755"/>
      <c r="QSH287" s="755"/>
      <c r="QSI287" s="755"/>
      <c r="QSJ287" s="755"/>
      <c r="QSK287" s="755"/>
      <c r="QSL287" s="755"/>
      <c r="QSM287" s="755"/>
      <c r="QSN287" s="755"/>
      <c r="QSO287" s="755"/>
      <c r="QSP287" s="755"/>
      <c r="QSQ287" s="755"/>
      <c r="QSR287" s="755"/>
      <c r="QSS287" s="755"/>
      <c r="QST287" s="755"/>
      <c r="QSU287" s="755"/>
      <c r="QSV287" s="755"/>
      <c r="QSW287" s="755"/>
      <c r="QSX287" s="755"/>
      <c r="QSY287" s="755"/>
      <c r="QSZ287" s="755"/>
      <c r="QTA287" s="755"/>
      <c r="QTB287" s="755"/>
      <c r="QTC287" s="755"/>
      <c r="QTD287" s="755"/>
      <c r="QTE287" s="755"/>
      <c r="QTF287" s="755"/>
      <c r="QTG287" s="755"/>
      <c r="QTH287" s="755"/>
      <c r="QTI287" s="755"/>
      <c r="QTJ287" s="755"/>
      <c r="QTK287" s="755"/>
      <c r="QTL287" s="755"/>
      <c r="QTM287" s="755"/>
      <c r="QTN287" s="755"/>
      <c r="QTO287" s="755"/>
      <c r="QTP287" s="755"/>
      <c r="QTQ287" s="755"/>
      <c r="QTR287" s="755"/>
      <c r="QTS287" s="755"/>
      <c r="QTT287" s="755"/>
      <c r="QTU287" s="755"/>
      <c r="QTV287" s="755"/>
      <c r="QTW287" s="755"/>
      <c r="QTX287" s="755"/>
      <c r="QTY287" s="755"/>
      <c r="QTZ287" s="755"/>
      <c r="QUA287" s="755"/>
      <c r="QUB287" s="755"/>
      <c r="QUC287" s="755"/>
      <c r="QUD287" s="755"/>
      <c r="QUE287" s="755"/>
      <c r="QUF287" s="755"/>
      <c r="QUG287" s="755"/>
      <c r="QUH287" s="755"/>
      <c r="QUI287" s="755"/>
      <c r="QUJ287" s="755"/>
      <c r="QUK287" s="755"/>
      <c r="QUL287" s="755"/>
      <c r="QUM287" s="755"/>
      <c r="QUN287" s="755"/>
      <c r="QUO287" s="755"/>
      <c r="QUP287" s="755"/>
      <c r="QUQ287" s="755"/>
      <c r="QUR287" s="755"/>
      <c r="QUS287" s="755"/>
      <c r="QUT287" s="755"/>
      <c r="QUU287" s="755"/>
      <c r="QUV287" s="755"/>
      <c r="QUW287" s="755"/>
      <c r="QUX287" s="755"/>
      <c r="QUY287" s="755"/>
      <c r="QUZ287" s="755"/>
      <c r="QVA287" s="755"/>
      <c r="QVB287" s="755"/>
      <c r="QVC287" s="755"/>
      <c r="QVD287" s="755"/>
      <c r="QVE287" s="755"/>
      <c r="QVF287" s="755"/>
      <c r="QVG287" s="755"/>
      <c r="QVH287" s="755"/>
      <c r="QVI287" s="755"/>
      <c r="QVJ287" s="755"/>
      <c r="QVK287" s="755"/>
      <c r="QVL287" s="755"/>
      <c r="QVM287" s="755"/>
      <c r="QVN287" s="755"/>
      <c r="QVO287" s="755"/>
      <c r="QVP287" s="755"/>
      <c r="QVQ287" s="755"/>
      <c r="QVR287" s="755"/>
      <c r="QVS287" s="755"/>
      <c r="QVT287" s="755"/>
      <c r="QVU287" s="755"/>
      <c r="QVV287" s="755"/>
      <c r="QVW287" s="755"/>
      <c r="QVX287" s="755"/>
      <c r="QVY287" s="755"/>
      <c r="QVZ287" s="755"/>
      <c r="QWA287" s="755"/>
      <c r="QWB287" s="755"/>
      <c r="QWC287" s="755"/>
      <c r="QWD287" s="755"/>
      <c r="QWE287" s="755"/>
      <c r="QWF287" s="755"/>
      <c r="QWG287" s="755"/>
      <c r="QWH287" s="755"/>
      <c r="QWI287" s="755"/>
      <c r="QWJ287" s="755"/>
      <c r="QWK287" s="755"/>
      <c r="QWL287" s="755"/>
      <c r="QWM287" s="755"/>
      <c r="QWN287" s="755"/>
      <c r="QWO287" s="755"/>
      <c r="QWP287" s="755"/>
      <c r="QWQ287" s="755"/>
      <c r="QWR287" s="755"/>
      <c r="QWS287" s="755"/>
      <c r="QWT287" s="755"/>
      <c r="QWU287" s="755"/>
      <c r="QWV287" s="755"/>
      <c r="QWW287" s="755"/>
      <c r="QWX287" s="755"/>
      <c r="QWY287" s="755"/>
      <c r="QWZ287" s="755"/>
      <c r="QXA287" s="755"/>
      <c r="QXB287" s="755"/>
      <c r="QXC287" s="755"/>
      <c r="QXD287" s="755"/>
      <c r="QXE287" s="755"/>
      <c r="QXF287" s="755"/>
      <c r="QXG287" s="755"/>
      <c r="QXH287" s="755"/>
      <c r="QXI287" s="755"/>
      <c r="QXJ287" s="755"/>
      <c r="QXK287" s="755"/>
      <c r="QXL287" s="755"/>
      <c r="QXM287" s="755"/>
      <c r="QXN287" s="755"/>
      <c r="QXO287" s="755"/>
      <c r="QXP287" s="755"/>
      <c r="QXQ287" s="755"/>
      <c r="QXR287" s="755"/>
      <c r="QXS287" s="755"/>
      <c r="QXT287" s="755"/>
      <c r="QXU287" s="755"/>
      <c r="QXV287" s="755"/>
      <c r="QXW287" s="755"/>
      <c r="QXX287" s="755"/>
      <c r="QXY287" s="755"/>
      <c r="QXZ287" s="755"/>
      <c r="QYA287" s="755"/>
      <c r="QYB287" s="755"/>
      <c r="QYC287" s="755"/>
      <c r="QYD287" s="755"/>
      <c r="QYE287" s="755"/>
      <c r="QYF287" s="755"/>
      <c r="QYG287" s="755"/>
      <c r="QYH287" s="755"/>
      <c r="QYI287" s="755"/>
      <c r="QYJ287" s="755"/>
      <c r="QYK287" s="755"/>
      <c r="QYL287" s="755"/>
      <c r="QYM287" s="755"/>
      <c r="QYN287" s="755"/>
      <c r="QYO287" s="755"/>
      <c r="QYP287" s="755"/>
      <c r="QYQ287" s="755"/>
      <c r="QYR287" s="755"/>
      <c r="QYS287" s="755"/>
      <c r="QYT287" s="755"/>
      <c r="QYU287" s="755"/>
      <c r="QYV287" s="755"/>
      <c r="QYW287" s="755"/>
      <c r="QYX287" s="755"/>
      <c r="QYY287" s="755"/>
      <c r="QYZ287" s="755"/>
      <c r="QZA287" s="755"/>
      <c r="QZB287" s="755"/>
      <c r="QZC287" s="755"/>
      <c r="QZD287" s="755"/>
      <c r="QZE287" s="755"/>
      <c r="QZF287" s="755"/>
      <c r="QZG287" s="755"/>
      <c r="QZH287" s="755"/>
      <c r="QZI287" s="755"/>
      <c r="QZJ287" s="755"/>
      <c r="QZK287" s="755"/>
      <c r="QZL287" s="755"/>
      <c r="QZM287" s="755"/>
      <c r="QZN287" s="755"/>
      <c r="QZO287" s="755"/>
      <c r="QZP287" s="755"/>
      <c r="QZQ287" s="755"/>
      <c r="QZR287" s="755"/>
      <c r="QZS287" s="755"/>
      <c r="QZT287" s="755"/>
      <c r="QZU287" s="755"/>
      <c r="QZV287" s="755"/>
      <c r="QZW287" s="755"/>
      <c r="QZX287" s="755"/>
      <c r="QZY287" s="755"/>
      <c r="QZZ287" s="755"/>
      <c r="RAA287" s="755"/>
      <c r="RAB287" s="755"/>
      <c r="RAC287" s="755"/>
      <c r="RAD287" s="755"/>
      <c r="RAE287" s="755"/>
      <c r="RAF287" s="755"/>
      <c r="RAG287" s="755"/>
      <c r="RAH287" s="755"/>
      <c r="RAI287" s="755"/>
      <c r="RAJ287" s="755"/>
      <c r="RAK287" s="755"/>
      <c r="RAL287" s="755"/>
      <c r="RAM287" s="755"/>
      <c r="RAN287" s="755"/>
      <c r="RAO287" s="755"/>
      <c r="RAP287" s="755"/>
      <c r="RAQ287" s="755"/>
      <c r="RAR287" s="755"/>
      <c r="RAS287" s="755"/>
      <c r="RAT287" s="755"/>
      <c r="RAU287" s="755"/>
      <c r="RAV287" s="755"/>
      <c r="RAW287" s="755"/>
      <c r="RAX287" s="755"/>
      <c r="RAY287" s="755"/>
      <c r="RAZ287" s="755"/>
      <c r="RBA287" s="755"/>
      <c r="RBB287" s="755"/>
      <c r="RBC287" s="755"/>
      <c r="RBD287" s="755"/>
      <c r="RBE287" s="755"/>
      <c r="RBF287" s="755"/>
      <c r="RBG287" s="755"/>
      <c r="RBH287" s="755"/>
      <c r="RBI287" s="755"/>
      <c r="RBJ287" s="755"/>
      <c r="RBK287" s="755"/>
      <c r="RBL287" s="755"/>
      <c r="RBM287" s="755"/>
      <c r="RBN287" s="755"/>
      <c r="RBO287" s="755"/>
      <c r="RBP287" s="755"/>
      <c r="RBQ287" s="755"/>
      <c r="RBR287" s="755"/>
      <c r="RBS287" s="755"/>
      <c r="RBT287" s="755"/>
      <c r="RBU287" s="755"/>
      <c r="RBV287" s="755"/>
      <c r="RBW287" s="755"/>
      <c r="RBX287" s="755"/>
      <c r="RBY287" s="755"/>
      <c r="RBZ287" s="755"/>
      <c r="RCA287" s="755"/>
      <c r="RCB287" s="755"/>
      <c r="RCC287" s="755"/>
      <c r="RCD287" s="755"/>
      <c r="RCE287" s="755"/>
      <c r="RCF287" s="755"/>
      <c r="RCG287" s="755"/>
      <c r="RCH287" s="755"/>
      <c r="RCI287" s="755"/>
      <c r="RCJ287" s="755"/>
      <c r="RCK287" s="755"/>
      <c r="RCL287" s="755"/>
      <c r="RCM287" s="755"/>
      <c r="RCN287" s="755"/>
      <c r="RCO287" s="755"/>
      <c r="RCP287" s="755"/>
      <c r="RCQ287" s="755"/>
      <c r="RCR287" s="755"/>
      <c r="RCS287" s="755"/>
      <c r="RCT287" s="755"/>
      <c r="RCU287" s="755"/>
      <c r="RCV287" s="755"/>
      <c r="RCW287" s="755"/>
      <c r="RCX287" s="755"/>
      <c r="RCY287" s="755"/>
      <c r="RCZ287" s="755"/>
      <c r="RDA287" s="755"/>
      <c r="RDB287" s="755"/>
      <c r="RDC287" s="755"/>
      <c r="RDD287" s="755"/>
      <c r="RDE287" s="755"/>
      <c r="RDF287" s="755"/>
      <c r="RDG287" s="755"/>
      <c r="RDH287" s="755"/>
      <c r="RDI287" s="755"/>
      <c r="RDJ287" s="755"/>
      <c r="RDK287" s="755"/>
      <c r="RDL287" s="755"/>
      <c r="RDM287" s="755"/>
      <c r="RDN287" s="755"/>
      <c r="RDO287" s="755"/>
      <c r="RDP287" s="755"/>
      <c r="RDQ287" s="755"/>
      <c r="RDR287" s="755"/>
      <c r="RDS287" s="755"/>
      <c r="RDT287" s="755"/>
      <c r="RDU287" s="755"/>
      <c r="RDV287" s="755"/>
      <c r="RDW287" s="755"/>
      <c r="RDX287" s="755"/>
      <c r="RDY287" s="755"/>
      <c r="RDZ287" s="755"/>
      <c r="REA287" s="755"/>
      <c r="REB287" s="755"/>
      <c r="REC287" s="755"/>
      <c r="RED287" s="755"/>
      <c r="REE287" s="755"/>
      <c r="REF287" s="755"/>
      <c r="REG287" s="755"/>
      <c r="REH287" s="755"/>
      <c r="REI287" s="755"/>
      <c r="REJ287" s="755"/>
      <c r="REK287" s="755"/>
      <c r="REL287" s="755"/>
      <c r="REM287" s="755"/>
      <c r="REN287" s="755"/>
      <c r="REO287" s="755"/>
      <c r="REP287" s="755"/>
      <c r="REQ287" s="755"/>
      <c r="RER287" s="755"/>
      <c r="RES287" s="755"/>
      <c r="RET287" s="755"/>
      <c r="REU287" s="755"/>
      <c r="REV287" s="755"/>
      <c r="REW287" s="755"/>
      <c r="REX287" s="755"/>
      <c r="REY287" s="755"/>
      <c r="REZ287" s="755"/>
      <c r="RFA287" s="755"/>
      <c r="RFB287" s="755"/>
      <c r="RFC287" s="755"/>
      <c r="RFD287" s="755"/>
      <c r="RFE287" s="755"/>
      <c r="RFF287" s="755"/>
      <c r="RFG287" s="755"/>
      <c r="RFH287" s="755"/>
      <c r="RFI287" s="755"/>
      <c r="RFJ287" s="755"/>
      <c r="RFK287" s="755"/>
      <c r="RFL287" s="755"/>
      <c r="RFM287" s="755"/>
      <c r="RFN287" s="755"/>
      <c r="RFO287" s="755"/>
      <c r="RFP287" s="755"/>
      <c r="RFQ287" s="755"/>
      <c r="RFR287" s="755"/>
      <c r="RFS287" s="755"/>
      <c r="RFT287" s="755"/>
      <c r="RFU287" s="755"/>
      <c r="RFV287" s="755"/>
      <c r="RFW287" s="755"/>
      <c r="RFX287" s="755"/>
      <c r="RFY287" s="755"/>
      <c r="RFZ287" s="755"/>
      <c r="RGA287" s="755"/>
      <c r="RGB287" s="755"/>
      <c r="RGC287" s="755"/>
      <c r="RGD287" s="755"/>
      <c r="RGE287" s="755"/>
      <c r="RGF287" s="755"/>
      <c r="RGG287" s="755"/>
      <c r="RGH287" s="755"/>
      <c r="RGI287" s="755"/>
      <c r="RGJ287" s="755"/>
      <c r="RGK287" s="755"/>
      <c r="RGL287" s="755"/>
      <c r="RGM287" s="755"/>
      <c r="RGN287" s="755"/>
      <c r="RGO287" s="755"/>
      <c r="RGP287" s="755"/>
      <c r="RGQ287" s="755"/>
      <c r="RGR287" s="755"/>
      <c r="RGS287" s="755"/>
      <c r="RGT287" s="755"/>
      <c r="RGU287" s="755"/>
      <c r="RGV287" s="755"/>
      <c r="RGW287" s="755"/>
      <c r="RGX287" s="755"/>
      <c r="RGY287" s="755"/>
      <c r="RGZ287" s="755"/>
      <c r="RHA287" s="755"/>
      <c r="RHB287" s="755"/>
      <c r="RHC287" s="755"/>
      <c r="RHD287" s="755"/>
      <c r="RHE287" s="755"/>
      <c r="RHF287" s="755"/>
      <c r="RHG287" s="755"/>
      <c r="RHH287" s="755"/>
      <c r="RHI287" s="755"/>
      <c r="RHJ287" s="755"/>
      <c r="RHK287" s="755"/>
      <c r="RHL287" s="755"/>
      <c r="RHM287" s="755"/>
      <c r="RHN287" s="755"/>
      <c r="RHO287" s="755"/>
      <c r="RHP287" s="755"/>
      <c r="RHQ287" s="755"/>
      <c r="RHR287" s="755"/>
      <c r="RHS287" s="755"/>
      <c r="RHT287" s="755"/>
      <c r="RHU287" s="755"/>
      <c r="RHV287" s="755"/>
      <c r="RHW287" s="755"/>
      <c r="RHX287" s="755"/>
      <c r="RHY287" s="755"/>
      <c r="RHZ287" s="755"/>
      <c r="RIA287" s="755"/>
      <c r="RIB287" s="755"/>
      <c r="RIC287" s="755"/>
      <c r="RID287" s="755"/>
      <c r="RIE287" s="755"/>
      <c r="RIF287" s="755"/>
      <c r="RIG287" s="755"/>
      <c r="RIH287" s="755"/>
      <c r="RII287" s="755"/>
      <c r="RIJ287" s="755"/>
      <c r="RIK287" s="755"/>
      <c r="RIL287" s="755"/>
      <c r="RIM287" s="755"/>
      <c r="RIN287" s="755"/>
      <c r="RIO287" s="755"/>
      <c r="RIP287" s="755"/>
      <c r="RIQ287" s="755"/>
      <c r="RIR287" s="755"/>
      <c r="RIS287" s="755"/>
      <c r="RIT287" s="755"/>
      <c r="RIU287" s="755"/>
      <c r="RIV287" s="755"/>
      <c r="RIW287" s="755"/>
      <c r="RIX287" s="755"/>
      <c r="RIY287" s="755"/>
      <c r="RIZ287" s="755"/>
      <c r="RJA287" s="755"/>
      <c r="RJB287" s="755"/>
      <c r="RJC287" s="755"/>
      <c r="RJD287" s="755"/>
      <c r="RJE287" s="755"/>
      <c r="RJF287" s="755"/>
      <c r="RJG287" s="755"/>
      <c r="RJH287" s="755"/>
      <c r="RJI287" s="755"/>
      <c r="RJJ287" s="755"/>
      <c r="RJK287" s="755"/>
      <c r="RJL287" s="755"/>
      <c r="RJM287" s="755"/>
      <c r="RJN287" s="755"/>
      <c r="RJO287" s="755"/>
      <c r="RJP287" s="755"/>
      <c r="RJQ287" s="755"/>
      <c r="RJR287" s="755"/>
      <c r="RJS287" s="755"/>
      <c r="RJT287" s="755"/>
      <c r="RJU287" s="755"/>
      <c r="RJV287" s="755"/>
      <c r="RJW287" s="755"/>
      <c r="RJX287" s="755"/>
      <c r="RJY287" s="755"/>
      <c r="RJZ287" s="755"/>
      <c r="RKA287" s="755"/>
      <c r="RKB287" s="755"/>
      <c r="RKC287" s="755"/>
      <c r="RKD287" s="755"/>
      <c r="RKE287" s="755"/>
      <c r="RKF287" s="755"/>
      <c r="RKG287" s="755"/>
      <c r="RKH287" s="755"/>
      <c r="RKI287" s="755"/>
      <c r="RKJ287" s="755"/>
      <c r="RKK287" s="755"/>
      <c r="RKL287" s="755"/>
      <c r="RKM287" s="755"/>
      <c r="RKN287" s="755"/>
      <c r="RKO287" s="755"/>
      <c r="RKP287" s="755"/>
      <c r="RKQ287" s="755"/>
      <c r="RKR287" s="755"/>
      <c r="RKS287" s="755"/>
      <c r="RKT287" s="755"/>
      <c r="RKU287" s="755"/>
      <c r="RKV287" s="755"/>
      <c r="RKW287" s="755"/>
      <c r="RKX287" s="755"/>
      <c r="RKY287" s="755"/>
      <c r="RKZ287" s="755"/>
      <c r="RLA287" s="755"/>
      <c r="RLB287" s="755"/>
      <c r="RLC287" s="755"/>
      <c r="RLD287" s="755"/>
      <c r="RLE287" s="755"/>
      <c r="RLF287" s="755"/>
      <c r="RLG287" s="755"/>
      <c r="RLH287" s="755"/>
      <c r="RLI287" s="755"/>
      <c r="RLJ287" s="755"/>
      <c r="RLK287" s="755"/>
      <c r="RLL287" s="755"/>
      <c r="RLM287" s="755"/>
      <c r="RLN287" s="755"/>
      <c r="RLO287" s="755"/>
      <c r="RLP287" s="755"/>
      <c r="RLQ287" s="755"/>
      <c r="RLR287" s="755"/>
      <c r="RLS287" s="755"/>
      <c r="RLT287" s="755"/>
      <c r="RLU287" s="755"/>
      <c r="RLV287" s="755"/>
      <c r="RLW287" s="755"/>
      <c r="RLX287" s="755"/>
      <c r="RLY287" s="755"/>
      <c r="RLZ287" s="755"/>
      <c r="RMA287" s="755"/>
      <c r="RMB287" s="755"/>
      <c r="RMC287" s="755"/>
      <c r="RMD287" s="755"/>
      <c r="RME287" s="755"/>
      <c r="RMF287" s="755"/>
      <c r="RMG287" s="755"/>
      <c r="RMH287" s="755"/>
      <c r="RMI287" s="755"/>
      <c r="RMJ287" s="755"/>
      <c r="RMK287" s="755"/>
      <c r="RML287" s="755"/>
      <c r="RMM287" s="755"/>
      <c r="RMN287" s="755"/>
      <c r="RMO287" s="755"/>
      <c r="RMP287" s="755"/>
      <c r="RMQ287" s="755"/>
      <c r="RMR287" s="755"/>
      <c r="RMS287" s="755"/>
      <c r="RMT287" s="755"/>
      <c r="RMU287" s="755"/>
      <c r="RMV287" s="755"/>
      <c r="RMW287" s="755"/>
      <c r="RMX287" s="755"/>
      <c r="RMY287" s="755"/>
      <c r="RMZ287" s="755"/>
      <c r="RNA287" s="755"/>
      <c r="RNB287" s="755"/>
      <c r="RNC287" s="755"/>
      <c r="RND287" s="755"/>
      <c r="RNE287" s="755"/>
      <c r="RNF287" s="755"/>
      <c r="RNG287" s="755"/>
      <c r="RNH287" s="755"/>
      <c r="RNI287" s="755"/>
      <c r="RNJ287" s="755"/>
      <c r="RNK287" s="755"/>
      <c r="RNL287" s="755"/>
      <c r="RNM287" s="755"/>
      <c r="RNN287" s="755"/>
      <c r="RNO287" s="755"/>
      <c r="RNP287" s="755"/>
      <c r="RNQ287" s="755"/>
      <c r="RNR287" s="755"/>
      <c r="RNS287" s="755"/>
      <c r="RNT287" s="755"/>
      <c r="RNU287" s="755"/>
      <c r="RNV287" s="755"/>
      <c r="RNW287" s="755"/>
      <c r="RNX287" s="755"/>
      <c r="RNY287" s="755"/>
      <c r="RNZ287" s="755"/>
      <c r="ROA287" s="755"/>
      <c r="ROB287" s="755"/>
      <c r="ROC287" s="755"/>
      <c r="ROD287" s="755"/>
      <c r="ROE287" s="755"/>
      <c r="ROF287" s="755"/>
      <c r="ROG287" s="755"/>
      <c r="ROH287" s="755"/>
      <c r="ROI287" s="755"/>
      <c r="ROJ287" s="755"/>
      <c r="ROK287" s="755"/>
      <c r="ROL287" s="755"/>
      <c r="ROM287" s="755"/>
      <c r="RON287" s="755"/>
      <c r="ROO287" s="755"/>
      <c r="ROP287" s="755"/>
      <c r="ROQ287" s="755"/>
      <c r="ROR287" s="755"/>
      <c r="ROS287" s="755"/>
      <c r="ROT287" s="755"/>
      <c r="ROU287" s="755"/>
      <c r="ROV287" s="755"/>
      <c r="ROW287" s="755"/>
      <c r="ROX287" s="755"/>
      <c r="ROY287" s="755"/>
      <c r="ROZ287" s="755"/>
      <c r="RPA287" s="755"/>
      <c r="RPB287" s="755"/>
      <c r="RPC287" s="755"/>
      <c r="RPD287" s="755"/>
      <c r="RPE287" s="755"/>
      <c r="RPF287" s="755"/>
      <c r="RPG287" s="755"/>
      <c r="RPH287" s="755"/>
      <c r="RPI287" s="755"/>
      <c r="RPJ287" s="755"/>
      <c r="RPK287" s="755"/>
      <c r="RPL287" s="755"/>
      <c r="RPM287" s="755"/>
      <c r="RPN287" s="755"/>
      <c r="RPO287" s="755"/>
      <c r="RPP287" s="755"/>
      <c r="RPQ287" s="755"/>
      <c r="RPR287" s="755"/>
      <c r="RPS287" s="755"/>
      <c r="RPT287" s="755"/>
      <c r="RPU287" s="755"/>
      <c r="RPV287" s="755"/>
      <c r="RPW287" s="755"/>
      <c r="RPX287" s="755"/>
      <c r="RPY287" s="755"/>
      <c r="RPZ287" s="755"/>
      <c r="RQA287" s="755"/>
      <c r="RQB287" s="755"/>
      <c r="RQC287" s="755"/>
      <c r="RQD287" s="755"/>
      <c r="RQE287" s="755"/>
      <c r="RQF287" s="755"/>
      <c r="RQG287" s="755"/>
      <c r="RQH287" s="755"/>
      <c r="RQI287" s="755"/>
      <c r="RQJ287" s="755"/>
      <c r="RQK287" s="755"/>
      <c r="RQL287" s="755"/>
      <c r="RQM287" s="755"/>
      <c r="RQN287" s="755"/>
      <c r="RQO287" s="755"/>
      <c r="RQP287" s="755"/>
      <c r="RQQ287" s="755"/>
      <c r="RQR287" s="755"/>
      <c r="RQS287" s="755"/>
      <c r="RQT287" s="755"/>
      <c r="RQU287" s="755"/>
      <c r="RQV287" s="755"/>
      <c r="RQW287" s="755"/>
      <c r="RQX287" s="755"/>
      <c r="RQY287" s="755"/>
      <c r="RQZ287" s="755"/>
      <c r="RRA287" s="755"/>
      <c r="RRB287" s="755"/>
      <c r="RRC287" s="755"/>
      <c r="RRD287" s="755"/>
      <c r="RRE287" s="755"/>
      <c r="RRF287" s="755"/>
      <c r="RRG287" s="755"/>
      <c r="RRH287" s="755"/>
      <c r="RRI287" s="755"/>
      <c r="RRJ287" s="755"/>
      <c r="RRK287" s="755"/>
      <c r="RRL287" s="755"/>
      <c r="RRM287" s="755"/>
      <c r="RRN287" s="755"/>
      <c r="RRO287" s="755"/>
      <c r="RRP287" s="755"/>
      <c r="RRQ287" s="755"/>
      <c r="RRR287" s="755"/>
      <c r="RRS287" s="755"/>
      <c r="RRT287" s="755"/>
      <c r="RRU287" s="755"/>
      <c r="RRV287" s="755"/>
      <c r="RRW287" s="755"/>
      <c r="RRX287" s="755"/>
      <c r="RRY287" s="755"/>
      <c r="RRZ287" s="755"/>
      <c r="RSA287" s="755"/>
      <c r="RSB287" s="755"/>
      <c r="RSC287" s="755"/>
      <c r="RSD287" s="755"/>
      <c r="RSE287" s="755"/>
      <c r="RSF287" s="755"/>
      <c r="RSG287" s="755"/>
      <c r="RSH287" s="755"/>
      <c r="RSI287" s="755"/>
      <c r="RSJ287" s="755"/>
      <c r="RSK287" s="755"/>
      <c r="RSL287" s="755"/>
      <c r="RSM287" s="755"/>
      <c r="RSN287" s="755"/>
      <c r="RSO287" s="755"/>
      <c r="RSP287" s="755"/>
      <c r="RSQ287" s="755"/>
      <c r="RSR287" s="755"/>
      <c r="RSS287" s="755"/>
      <c r="RST287" s="755"/>
      <c r="RSU287" s="755"/>
      <c r="RSV287" s="755"/>
      <c r="RSW287" s="755"/>
      <c r="RSX287" s="755"/>
      <c r="RSY287" s="755"/>
      <c r="RSZ287" s="755"/>
      <c r="RTA287" s="755"/>
      <c r="RTB287" s="755"/>
      <c r="RTC287" s="755"/>
      <c r="RTD287" s="755"/>
      <c r="RTE287" s="755"/>
      <c r="RTF287" s="755"/>
      <c r="RTG287" s="755"/>
      <c r="RTH287" s="755"/>
      <c r="RTI287" s="755"/>
      <c r="RTJ287" s="755"/>
      <c r="RTK287" s="755"/>
      <c r="RTL287" s="755"/>
      <c r="RTM287" s="755"/>
      <c r="RTN287" s="755"/>
      <c r="RTO287" s="755"/>
      <c r="RTP287" s="755"/>
      <c r="RTQ287" s="755"/>
      <c r="RTR287" s="755"/>
      <c r="RTS287" s="755"/>
      <c r="RTT287" s="755"/>
      <c r="RTU287" s="755"/>
      <c r="RTV287" s="755"/>
      <c r="RTW287" s="755"/>
      <c r="RTX287" s="755"/>
      <c r="RTY287" s="755"/>
      <c r="RTZ287" s="755"/>
      <c r="RUA287" s="755"/>
      <c r="RUB287" s="755"/>
      <c r="RUC287" s="755"/>
      <c r="RUD287" s="755"/>
      <c r="RUE287" s="755"/>
      <c r="RUF287" s="755"/>
      <c r="RUG287" s="755"/>
      <c r="RUH287" s="755"/>
      <c r="RUI287" s="755"/>
      <c r="RUJ287" s="755"/>
      <c r="RUK287" s="755"/>
      <c r="RUL287" s="755"/>
      <c r="RUM287" s="755"/>
      <c r="RUN287" s="755"/>
      <c r="RUO287" s="755"/>
      <c r="RUP287" s="755"/>
      <c r="RUQ287" s="755"/>
      <c r="RUR287" s="755"/>
      <c r="RUS287" s="755"/>
      <c r="RUT287" s="755"/>
      <c r="RUU287" s="755"/>
      <c r="RUV287" s="755"/>
      <c r="RUW287" s="755"/>
      <c r="RUX287" s="755"/>
      <c r="RUY287" s="755"/>
      <c r="RUZ287" s="755"/>
      <c r="RVA287" s="755"/>
      <c r="RVB287" s="755"/>
      <c r="RVC287" s="755"/>
      <c r="RVD287" s="755"/>
      <c r="RVE287" s="755"/>
      <c r="RVF287" s="755"/>
      <c r="RVG287" s="755"/>
      <c r="RVH287" s="755"/>
      <c r="RVI287" s="755"/>
      <c r="RVJ287" s="755"/>
      <c r="RVK287" s="755"/>
      <c r="RVL287" s="755"/>
      <c r="RVM287" s="755"/>
      <c r="RVN287" s="755"/>
      <c r="RVO287" s="755"/>
      <c r="RVP287" s="755"/>
      <c r="RVQ287" s="755"/>
      <c r="RVR287" s="755"/>
      <c r="RVS287" s="755"/>
      <c r="RVT287" s="755"/>
      <c r="RVU287" s="755"/>
      <c r="RVV287" s="755"/>
      <c r="RVW287" s="755"/>
      <c r="RVX287" s="755"/>
      <c r="RVY287" s="755"/>
      <c r="RVZ287" s="755"/>
      <c r="RWA287" s="755"/>
      <c r="RWB287" s="755"/>
      <c r="RWC287" s="755"/>
      <c r="RWD287" s="755"/>
      <c r="RWE287" s="755"/>
      <c r="RWF287" s="755"/>
      <c r="RWG287" s="755"/>
      <c r="RWH287" s="755"/>
      <c r="RWI287" s="755"/>
      <c r="RWJ287" s="755"/>
      <c r="RWK287" s="755"/>
      <c r="RWL287" s="755"/>
      <c r="RWM287" s="755"/>
      <c r="RWN287" s="755"/>
      <c r="RWO287" s="755"/>
      <c r="RWP287" s="755"/>
      <c r="RWQ287" s="755"/>
      <c r="RWR287" s="755"/>
      <c r="RWS287" s="755"/>
      <c r="RWT287" s="755"/>
      <c r="RWU287" s="755"/>
      <c r="RWV287" s="755"/>
      <c r="RWW287" s="755"/>
      <c r="RWX287" s="755"/>
      <c r="RWY287" s="755"/>
      <c r="RWZ287" s="755"/>
      <c r="RXA287" s="755"/>
      <c r="RXB287" s="755"/>
      <c r="RXC287" s="755"/>
      <c r="RXD287" s="755"/>
      <c r="RXE287" s="755"/>
      <c r="RXF287" s="755"/>
      <c r="RXG287" s="755"/>
      <c r="RXH287" s="755"/>
      <c r="RXI287" s="755"/>
      <c r="RXJ287" s="755"/>
      <c r="RXK287" s="755"/>
      <c r="RXL287" s="755"/>
      <c r="RXM287" s="755"/>
      <c r="RXN287" s="755"/>
      <c r="RXO287" s="755"/>
      <c r="RXP287" s="755"/>
      <c r="RXQ287" s="755"/>
      <c r="RXR287" s="755"/>
      <c r="RXS287" s="755"/>
      <c r="RXT287" s="755"/>
      <c r="RXU287" s="755"/>
      <c r="RXV287" s="755"/>
      <c r="RXW287" s="755"/>
      <c r="RXX287" s="755"/>
      <c r="RXY287" s="755"/>
      <c r="RXZ287" s="755"/>
      <c r="RYA287" s="755"/>
      <c r="RYB287" s="755"/>
      <c r="RYC287" s="755"/>
      <c r="RYD287" s="755"/>
      <c r="RYE287" s="755"/>
      <c r="RYF287" s="755"/>
      <c r="RYG287" s="755"/>
      <c r="RYH287" s="755"/>
      <c r="RYI287" s="755"/>
      <c r="RYJ287" s="755"/>
      <c r="RYK287" s="755"/>
      <c r="RYL287" s="755"/>
      <c r="RYM287" s="755"/>
      <c r="RYN287" s="755"/>
      <c r="RYO287" s="755"/>
      <c r="RYP287" s="755"/>
      <c r="RYQ287" s="755"/>
      <c r="RYR287" s="755"/>
      <c r="RYS287" s="755"/>
      <c r="RYT287" s="755"/>
      <c r="RYU287" s="755"/>
      <c r="RYV287" s="755"/>
      <c r="RYW287" s="755"/>
      <c r="RYX287" s="755"/>
      <c r="RYY287" s="755"/>
      <c r="RYZ287" s="755"/>
      <c r="RZA287" s="755"/>
      <c r="RZB287" s="755"/>
      <c r="RZC287" s="755"/>
      <c r="RZD287" s="755"/>
      <c r="RZE287" s="755"/>
      <c r="RZF287" s="755"/>
      <c r="RZG287" s="755"/>
      <c r="RZH287" s="755"/>
      <c r="RZI287" s="755"/>
      <c r="RZJ287" s="755"/>
      <c r="RZK287" s="755"/>
      <c r="RZL287" s="755"/>
      <c r="RZM287" s="755"/>
      <c r="RZN287" s="755"/>
      <c r="RZO287" s="755"/>
      <c r="RZP287" s="755"/>
      <c r="RZQ287" s="755"/>
      <c r="RZR287" s="755"/>
      <c r="RZS287" s="755"/>
      <c r="RZT287" s="755"/>
      <c r="RZU287" s="755"/>
      <c r="RZV287" s="755"/>
      <c r="RZW287" s="755"/>
      <c r="RZX287" s="755"/>
      <c r="RZY287" s="755"/>
      <c r="RZZ287" s="755"/>
      <c r="SAA287" s="755"/>
      <c r="SAB287" s="755"/>
      <c r="SAC287" s="755"/>
      <c r="SAD287" s="755"/>
      <c r="SAE287" s="755"/>
      <c r="SAF287" s="755"/>
      <c r="SAG287" s="755"/>
      <c r="SAH287" s="755"/>
      <c r="SAI287" s="755"/>
      <c r="SAJ287" s="755"/>
      <c r="SAK287" s="755"/>
      <c r="SAL287" s="755"/>
      <c r="SAM287" s="755"/>
      <c r="SAN287" s="755"/>
      <c r="SAO287" s="755"/>
      <c r="SAP287" s="755"/>
      <c r="SAQ287" s="755"/>
      <c r="SAR287" s="755"/>
      <c r="SAS287" s="755"/>
      <c r="SAT287" s="755"/>
      <c r="SAU287" s="755"/>
      <c r="SAV287" s="755"/>
      <c r="SAW287" s="755"/>
      <c r="SAX287" s="755"/>
      <c r="SAY287" s="755"/>
      <c r="SAZ287" s="755"/>
      <c r="SBA287" s="755"/>
      <c r="SBB287" s="755"/>
      <c r="SBC287" s="755"/>
      <c r="SBD287" s="755"/>
      <c r="SBE287" s="755"/>
      <c r="SBF287" s="755"/>
      <c r="SBG287" s="755"/>
      <c r="SBH287" s="755"/>
      <c r="SBI287" s="755"/>
      <c r="SBJ287" s="755"/>
      <c r="SBK287" s="755"/>
      <c r="SBL287" s="755"/>
      <c r="SBM287" s="755"/>
      <c r="SBN287" s="755"/>
      <c r="SBO287" s="755"/>
      <c r="SBP287" s="755"/>
      <c r="SBQ287" s="755"/>
      <c r="SBR287" s="755"/>
      <c r="SBS287" s="755"/>
      <c r="SBT287" s="755"/>
      <c r="SBU287" s="755"/>
      <c r="SBV287" s="755"/>
      <c r="SBW287" s="755"/>
      <c r="SBX287" s="755"/>
      <c r="SBY287" s="755"/>
      <c r="SBZ287" s="755"/>
      <c r="SCA287" s="755"/>
      <c r="SCB287" s="755"/>
      <c r="SCC287" s="755"/>
      <c r="SCD287" s="755"/>
      <c r="SCE287" s="755"/>
      <c r="SCF287" s="755"/>
      <c r="SCG287" s="755"/>
      <c r="SCH287" s="755"/>
      <c r="SCI287" s="755"/>
      <c r="SCJ287" s="755"/>
      <c r="SCK287" s="755"/>
      <c r="SCL287" s="755"/>
      <c r="SCM287" s="755"/>
      <c r="SCN287" s="755"/>
      <c r="SCO287" s="755"/>
      <c r="SCP287" s="755"/>
      <c r="SCQ287" s="755"/>
      <c r="SCR287" s="755"/>
      <c r="SCS287" s="755"/>
      <c r="SCT287" s="755"/>
      <c r="SCU287" s="755"/>
      <c r="SCV287" s="755"/>
      <c r="SCW287" s="755"/>
      <c r="SCX287" s="755"/>
      <c r="SCY287" s="755"/>
      <c r="SCZ287" s="755"/>
      <c r="SDA287" s="755"/>
      <c r="SDB287" s="755"/>
      <c r="SDC287" s="755"/>
      <c r="SDD287" s="755"/>
      <c r="SDE287" s="755"/>
      <c r="SDF287" s="755"/>
      <c r="SDG287" s="755"/>
      <c r="SDH287" s="755"/>
      <c r="SDI287" s="755"/>
      <c r="SDJ287" s="755"/>
      <c r="SDK287" s="755"/>
      <c r="SDL287" s="755"/>
      <c r="SDM287" s="755"/>
      <c r="SDN287" s="755"/>
      <c r="SDO287" s="755"/>
      <c r="SDP287" s="755"/>
      <c r="SDQ287" s="755"/>
      <c r="SDR287" s="755"/>
      <c r="SDS287" s="755"/>
      <c r="SDT287" s="755"/>
      <c r="SDU287" s="755"/>
      <c r="SDV287" s="755"/>
      <c r="SDW287" s="755"/>
      <c r="SDX287" s="755"/>
      <c r="SDY287" s="755"/>
      <c r="SDZ287" s="755"/>
      <c r="SEA287" s="755"/>
      <c r="SEB287" s="755"/>
      <c r="SEC287" s="755"/>
      <c r="SED287" s="755"/>
      <c r="SEE287" s="755"/>
      <c r="SEF287" s="755"/>
      <c r="SEG287" s="755"/>
      <c r="SEH287" s="755"/>
      <c r="SEI287" s="755"/>
      <c r="SEJ287" s="755"/>
      <c r="SEK287" s="755"/>
      <c r="SEL287" s="755"/>
      <c r="SEM287" s="755"/>
      <c r="SEN287" s="755"/>
      <c r="SEO287" s="755"/>
      <c r="SEP287" s="755"/>
      <c r="SEQ287" s="755"/>
      <c r="SER287" s="755"/>
      <c r="SES287" s="755"/>
      <c r="SET287" s="755"/>
      <c r="SEU287" s="755"/>
      <c r="SEV287" s="755"/>
      <c r="SEW287" s="755"/>
      <c r="SEX287" s="755"/>
      <c r="SEY287" s="755"/>
      <c r="SEZ287" s="755"/>
      <c r="SFA287" s="755"/>
      <c r="SFB287" s="755"/>
      <c r="SFC287" s="755"/>
      <c r="SFD287" s="755"/>
      <c r="SFE287" s="755"/>
      <c r="SFF287" s="755"/>
      <c r="SFG287" s="755"/>
      <c r="SFH287" s="755"/>
      <c r="SFI287" s="755"/>
      <c r="SFJ287" s="755"/>
      <c r="SFK287" s="755"/>
      <c r="SFL287" s="755"/>
      <c r="SFM287" s="755"/>
      <c r="SFN287" s="755"/>
      <c r="SFO287" s="755"/>
      <c r="SFP287" s="755"/>
      <c r="SFQ287" s="755"/>
      <c r="SFR287" s="755"/>
      <c r="SFS287" s="755"/>
      <c r="SFT287" s="755"/>
      <c r="SFU287" s="755"/>
      <c r="SFV287" s="755"/>
      <c r="SFW287" s="755"/>
      <c r="SFX287" s="755"/>
      <c r="SFY287" s="755"/>
      <c r="SFZ287" s="755"/>
      <c r="SGA287" s="755"/>
      <c r="SGB287" s="755"/>
      <c r="SGC287" s="755"/>
      <c r="SGD287" s="755"/>
      <c r="SGE287" s="755"/>
      <c r="SGF287" s="755"/>
      <c r="SGG287" s="755"/>
      <c r="SGH287" s="755"/>
      <c r="SGI287" s="755"/>
      <c r="SGJ287" s="755"/>
      <c r="SGK287" s="755"/>
      <c r="SGL287" s="755"/>
      <c r="SGM287" s="755"/>
      <c r="SGN287" s="755"/>
      <c r="SGO287" s="755"/>
      <c r="SGP287" s="755"/>
      <c r="SGQ287" s="755"/>
      <c r="SGR287" s="755"/>
      <c r="SGS287" s="755"/>
      <c r="SGT287" s="755"/>
      <c r="SGU287" s="755"/>
      <c r="SGV287" s="755"/>
      <c r="SGW287" s="755"/>
      <c r="SGX287" s="755"/>
      <c r="SGY287" s="755"/>
      <c r="SGZ287" s="755"/>
      <c r="SHA287" s="755"/>
      <c r="SHB287" s="755"/>
      <c r="SHC287" s="755"/>
      <c r="SHD287" s="755"/>
      <c r="SHE287" s="755"/>
      <c r="SHF287" s="755"/>
      <c r="SHG287" s="755"/>
      <c r="SHH287" s="755"/>
      <c r="SHI287" s="755"/>
      <c r="SHJ287" s="755"/>
      <c r="SHK287" s="755"/>
      <c r="SHL287" s="755"/>
      <c r="SHM287" s="755"/>
      <c r="SHN287" s="755"/>
      <c r="SHO287" s="755"/>
      <c r="SHP287" s="755"/>
      <c r="SHQ287" s="755"/>
      <c r="SHR287" s="755"/>
      <c r="SHS287" s="755"/>
      <c r="SHT287" s="755"/>
      <c r="SHU287" s="755"/>
      <c r="SHV287" s="755"/>
      <c r="SHW287" s="755"/>
      <c r="SHX287" s="755"/>
      <c r="SHY287" s="755"/>
      <c r="SHZ287" s="755"/>
      <c r="SIA287" s="755"/>
      <c r="SIB287" s="755"/>
      <c r="SIC287" s="755"/>
      <c r="SID287" s="755"/>
      <c r="SIE287" s="755"/>
      <c r="SIF287" s="755"/>
      <c r="SIG287" s="755"/>
      <c r="SIH287" s="755"/>
      <c r="SII287" s="755"/>
      <c r="SIJ287" s="755"/>
      <c r="SIK287" s="755"/>
      <c r="SIL287" s="755"/>
      <c r="SIM287" s="755"/>
      <c r="SIN287" s="755"/>
      <c r="SIO287" s="755"/>
      <c r="SIP287" s="755"/>
      <c r="SIQ287" s="755"/>
      <c r="SIR287" s="755"/>
      <c r="SIS287" s="755"/>
      <c r="SIT287" s="755"/>
      <c r="SIU287" s="755"/>
      <c r="SIV287" s="755"/>
      <c r="SIW287" s="755"/>
      <c r="SIX287" s="755"/>
      <c r="SIY287" s="755"/>
      <c r="SIZ287" s="755"/>
      <c r="SJA287" s="755"/>
      <c r="SJB287" s="755"/>
      <c r="SJC287" s="755"/>
      <c r="SJD287" s="755"/>
      <c r="SJE287" s="755"/>
      <c r="SJF287" s="755"/>
      <c r="SJG287" s="755"/>
      <c r="SJH287" s="755"/>
      <c r="SJI287" s="755"/>
      <c r="SJJ287" s="755"/>
      <c r="SJK287" s="755"/>
      <c r="SJL287" s="755"/>
      <c r="SJM287" s="755"/>
      <c r="SJN287" s="755"/>
      <c r="SJO287" s="755"/>
      <c r="SJP287" s="755"/>
      <c r="SJQ287" s="755"/>
      <c r="SJR287" s="755"/>
      <c r="SJS287" s="755"/>
      <c r="SJT287" s="755"/>
      <c r="SJU287" s="755"/>
      <c r="SJV287" s="755"/>
      <c r="SJW287" s="755"/>
      <c r="SJX287" s="755"/>
      <c r="SJY287" s="755"/>
      <c r="SJZ287" s="755"/>
      <c r="SKA287" s="755"/>
      <c r="SKB287" s="755"/>
      <c r="SKC287" s="755"/>
      <c r="SKD287" s="755"/>
      <c r="SKE287" s="755"/>
      <c r="SKF287" s="755"/>
      <c r="SKG287" s="755"/>
      <c r="SKH287" s="755"/>
      <c r="SKI287" s="755"/>
      <c r="SKJ287" s="755"/>
      <c r="SKK287" s="755"/>
      <c r="SKL287" s="755"/>
      <c r="SKM287" s="755"/>
      <c r="SKN287" s="755"/>
      <c r="SKO287" s="755"/>
      <c r="SKP287" s="755"/>
      <c r="SKQ287" s="755"/>
      <c r="SKR287" s="755"/>
      <c r="SKS287" s="755"/>
      <c r="SKT287" s="755"/>
      <c r="SKU287" s="755"/>
      <c r="SKV287" s="755"/>
      <c r="SKW287" s="755"/>
      <c r="SKX287" s="755"/>
      <c r="SKY287" s="755"/>
      <c r="SKZ287" s="755"/>
      <c r="SLA287" s="755"/>
      <c r="SLB287" s="755"/>
      <c r="SLC287" s="755"/>
      <c r="SLD287" s="755"/>
      <c r="SLE287" s="755"/>
      <c r="SLF287" s="755"/>
      <c r="SLG287" s="755"/>
      <c r="SLH287" s="755"/>
      <c r="SLI287" s="755"/>
      <c r="SLJ287" s="755"/>
      <c r="SLK287" s="755"/>
      <c r="SLL287" s="755"/>
      <c r="SLM287" s="755"/>
      <c r="SLN287" s="755"/>
      <c r="SLO287" s="755"/>
      <c r="SLP287" s="755"/>
      <c r="SLQ287" s="755"/>
      <c r="SLR287" s="755"/>
      <c r="SLS287" s="755"/>
      <c r="SLT287" s="755"/>
      <c r="SLU287" s="755"/>
      <c r="SLV287" s="755"/>
      <c r="SLW287" s="755"/>
      <c r="SLX287" s="755"/>
      <c r="SLY287" s="755"/>
      <c r="SLZ287" s="755"/>
      <c r="SMA287" s="755"/>
      <c r="SMB287" s="755"/>
      <c r="SMC287" s="755"/>
      <c r="SMD287" s="755"/>
      <c r="SME287" s="755"/>
      <c r="SMF287" s="755"/>
      <c r="SMG287" s="755"/>
      <c r="SMH287" s="755"/>
      <c r="SMI287" s="755"/>
      <c r="SMJ287" s="755"/>
      <c r="SMK287" s="755"/>
      <c r="SML287" s="755"/>
      <c r="SMM287" s="755"/>
      <c r="SMN287" s="755"/>
      <c r="SMO287" s="755"/>
      <c r="SMP287" s="755"/>
      <c r="SMQ287" s="755"/>
      <c r="SMR287" s="755"/>
      <c r="SMS287" s="755"/>
      <c r="SMT287" s="755"/>
      <c r="SMU287" s="755"/>
      <c r="SMV287" s="755"/>
      <c r="SMW287" s="755"/>
      <c r="SMX287" s="755"/>
      <c r="SMY287" s="755"/>
      <c r="SMZ287" s="755"/>
      <c r="SNA287" s="755"/>
      <c r="SNB287" s="755"/>
      <c r="SNC287" s="755"/>
      <c r="SND287" s="755"/>
      <c r="SNE287" s="755"/>
      <c r="SNF287" s="755"/>
      <c r="SNG287" s="755"/>
      <c r="SNH287" s="755"/>
      <c r="SNI287" s="755"/>
      <c r="SNJ287" s="755"/>
      <c r="SNK287" s="755"/>
      <c r="SNL287" s="755"/>
      <c r="SNM287" s="755"/>
      <c r="SNN287" s="755"/>
      <c r="SNO287" s="755"/>
      <c r="SNP287" s="755"/>
      <c r="SNQ287" s="755"/>
      <c r="SNR287" s="755"/>
      <c r="SNS287" s="755"/>
      <c r="SNT287" s="755"/>
      <c r="SNU287" s="755"/>
      <c r="SNV287" s="755"/>
      <c r="SNW287" s="755"/>
      <c r="SNX287" s="755"/>
      <c r="SNY287" s="755"/>
      <c r="SNZ287" s="755"/>
      <c r="SOA287" s="755"/>
      <c r="SOB287" s="755"/>
      <c r="SOC287" s="755"/>
      <c r="SOD287" s="755"/>
      <c r="SOE287" s="755"/>
      <c r="SOF287" s="755"/>
      <c r="SOG287" s="755"/>
      <c r="SOH287" s="755"/>
      <c r="SOI287" s="755"/>
      <c r="SOJ287" s="755"/>
      <c r="SOK287" s="755"/>
      <c r="SOL287" s="755"/>
      <c r="SOM287" s="755"/>
      <c r="SON287" s="755"/>
      <c r="SOO287" s="755"/>
      <c r="SOP287" s="755"/>
      <c r="SOQ287" s="755"/>
      <c r="SOR287" s="755"/>
      <c r="SOS287" s="755"/>
      <c r="SOT287" s="755"/>
      <c r="SOU287" s="755"/>
      <c r="SOV287" s="755"/>
      <c r="SOW287" s="755"/>
      <c r="SOX287" s="755"/>
      <c r="SOY287" s="755"/>
      <c r="SOZ287" s="755"/>
      <c r="SPA287" s="755"/>
      <c r="SPB287" s="755"/>
      <c r="SPC287" s="755"/>
      <c r="SPD287" s="755"/>
      <c r="SPE287" s="755"/>
      <c r="SPF287" s="755"/>
      <c r="SPG287" s="755"/>
      <c r="SPH287" s="755"/>
      <c r="SPI287" s="755"/>
      <c r="SPJ287" s="755"/>
      <c r="SPK287" s="755"/>
      <c r="SPL287" s="755"/>
      <c r="SPM287" s="755"/>
      <c r="SPN287" s="755"/>
      <c r="SPO287" s="755"/>
      <c r="SPP287" s="755"/>
      <c r="SPQ287" s="755"/>
      <c r="SPR287" s="755"/>
      <c r="SPS287" s="755"/>
      <c r="SPT287" s="755"/>
      <c r="SPU287" s="755"/>
      <c r="SPV287" s="755"/>
      <c r="SPW287" s="755"/>
      <c r="SPX287" s="755"/>
      <c r="SPY287" s="755"/>
      <c r="SPZ287" s="755"/>
      <c r="SQA287" s="755"/>
      <c r="SQB287" s="755"/>
      <c r="SQC287" s="755"/>
      <c r="SQD287" s="755"/>
      <c r="SQE287" s="755"/>
      <c r="SQF287" s="755"/>
      <c r="SQG287" s="755"/>
      <c r="SQH287" s="755"/>
      <c r="SQI287" s="755"/>
      <c r="SQJ287" s="755"/>
      <c r="SQK287" s="755"/>
      <c r="SQL287" s="755"/>
      <c r="SQM287" s="755"/>
      <c r="SQN287" s="755"/>
      <c r="SQO287" s="755"/>
      <c r="SQP287" s="755"/>
      <c r="SQQ287" s="755"/>
      <c r="SQR287" s="755"/>
      <c r="SQS287" s="755"/>
      <c r="SQT287" s="755"/>
      <c r="SQU287" s="755"/>
      <c r="SQV287" s="755"/>
      <c r="SQW287" s="755"/>
      <c r="SQX287" s="755"/>
      <c r="SQY287" s="755"/>
      <c r="SQZ287" s="755"/>
      <c r="SRA287" s="755"/>
      <c r="SRB287" s="755"/>
      <c r="SRC287" s="755"/>
      <c r="SRD287" s="755"/>
      <c r="SRE287" s="755"/>
      <c r="SRF287" s="755"/>
      <c r="SRG287" s="755"/>
      <c r="SRH287" s="755"/>
      <c r="SRI287" s="755"/>
      <c r="SRJ287" s="755"/>
      <c r="SRK287" s="755"/>
      <c r="SRL287" s="755"/>
      <c r="SRM287" s="755"/>
      <c r="SRN287" s="755"/>
      <c r="SRO287" s="755"/>
      <c r="SRP287" s="755"/>
      <c r="SRQ287" s="755"/>
      <c r="SRR287" s="755"/>
      <c r="SRS287" s="755"/>
      <c r="SRT287" s="755"/>
      <c r="SRU287" s="755"/>
      <c r="SRV287" s="755"/>
      <c r="SRW287" s="755"/>
      <c r="SRX287" s="755"/>
      <c r="SRY287" s="755"/>
      <c r="SRZ287" s="755"/>
      <c r="SSA287" s="755"/>
      <c r="SSB287" s="755"/>
      <c r="SSC287" s="755"/>
      <c r="SSD287" s="755"/>
      <c r="SSE287" s="755"/>
      <c r="SSF287" s="755"/>
      <c r="SSG287" s="755"/>
      <c r="SSH287" s="755"/>
      <c r="SSI287" s="755"/>
      <c r="SSJ287" s="755"/>
      <c r="SSK287" s="755"/>
      <c r="SSL287" s="755"/>
      <c r="SSM287" s="755"/>
      <c r="SSN287" s="755"/>
      <c r="SSO287" s="755"/>
      <c r="SSP287" s="755"/>
      <c r="SSQ287" s="755"/>
      <c r="SSR287" s="755"/>
      <c r="SSS287" s="755"/>
      <c r="SST287" s="755"/>
      <c r="SSU287" s="755"/>
      <c r="SSV287" s="755"/>
      <c r="SSW287" s="755"/>
      <c r="SSX287" s="755"/>
      <c r="SSY287" s="755"/>
      <c r="SSZ287" s="755"/>
      <c r="STA287" s="755"/>
      <c r="STB287" s="755"/>
      <c r="STC287" s="755"/>
      <c r="STD287" s="755"/>
      <c r="STE287" s="755"/>
      <c r="STF287" s="755"/>
      <c r="STG287" s="755"/>
      <c r="STH287" s="755"/>
      <c r="STI287" s="755"/>
      <c r="STJ287" s="755"/>
      <c r="STK287" s="755"/>
      <c r="STL287" s="755"/>
      <c r="STM287" s="755"/>
      <c r="STN287" s="755"/>
      <c r="STO287" s="755"/>
      <c r="STP287" s="755"/>
      <c r="STQ287" s="755"/>
      <c r="STR287" s="755"/>
      <c r="STS287" s="755"/>
      <c r="STT287" s="755"/>
      <c r="STU287" s="755"/>
      <c r="STV287" s="755"/>
      <c r="STW287" s="755"/>
      <c r="STX287" s="755"/>
      <c r="STY287" s="755"/>
      <c r="STZ287" s="755"/>
      <c r="SUA287" s="755"/>
      <c r="SUB287" s="755"/>
      <c r="SUC287" s="755"/>
      <c r="SUD287" s="755"/>
      <c r="SUE287" s="755"/>
      <c r="SUF287" s="755"/>
      <c r="SUG287" s="755"/>
      <c r="SUH287" s="755"/>
      <c r="SUI287" s="755"/>
      <c r="SUJ287" s="755"/>
      <c r="SUK287" s="755"/>
      <c r="SUL287" s="755"/>
      <c r="SUM287" s="755"/>
      <c r="SUN287" s="755"/>
      <c r="SUO287" s="755"/>
      <c r="SUP287" s="755"/>
      <c r="SUQ287" s="755"/>
      <c r="SUR287" s="755"/>
      <c r="SUS287" s="755"/>
      <c r="SUT287" s="755"/>
      <c r="SUU287" s="755"/>
      <c r="SUV287" s="755"/>
      <c r="SUW287" s="755"/>
      <c r="SUX287" s="755"/>
      <c r="SUY287" s="755"/>
      <c r="SUZ287" s="755"/>
      <c r="SVA287" s="755"/>
      <c r="SVB287" s="755"/>
      <c r="SVC287" s="755"/>
      <c r="SVD287" s="755"/>
      <c r="SVE287" s="755"/>
      <c r="SVF287" s="755"/>
      <c r="SVG287" s="755"/>
      <c r="SVH287" s="755"/>
      <c r="SVI287" s="755"/>
      <c r="SVJ287" s="755"/>
      <c r="SVK287" s="755"/>
      <c r="SVL287" s="755"/>
      <c r="SVM287" s="755"/>
      <c r="SVN287" s="755"/>
      <c r="SVO287" s="755"/>
      <c r="SVP287" s="755"/>
      <c r="SVQ287" s="755"/>
      <c r="SVR287" s="755"/>
      <c r="SVS287" s="755"/>
      <c r="SVT287" s="755"/>
      <c r="SVU287" s="755"/>
      <c r="SVV287" s="755"/>
      <c r="SVW287" s="755"/>
      <c r="SVX287" s="755"/>
      <c r="SVY287" s="755"/>
      <c r="SVZ287" s="755"/>
      <c r="SWA287" s="755"/>
      <c r="SWB287" s="755"/>
      <c r="SWC287" s="755"/>
      <c r="SWD287" s="755"/>
      <c r="SWE287" s="755"/>
      <c r="SWF287" s="755"/>
      <c r="SWG287" s="755"/>
      <c r="SWH287" s="755"/>
      <c r="SWI287" s="755"/>
      <c r="SWJ287" s="755"/>
      <c r="SWK287" s="755"/>
      <c r="SWL287" s="755"/>
      <c r="SWM287" s="755"/>
      <c r="SWN287" s="755"/>
      <c r="SWO287" s="755"/>
      <c r="SWP287" s="755"/>
      <c r="SWQ287" s="755"/>
      <c r="SWR287" s="755"/>
      <c r="SWS287" s="755"/>
      <c r="SWT287" s="755"/>
      <c r="SWU287" s="755"/>
      <c r="SWV287" s="755"/>
      <c r="SWW287" s="755"/>
      <c r="SWX287" s="755"/>
      <c r="SWY287" s="755"/>
      <c r="SWZ287" s="755"/>
      <c r="SXA287" s="755"/>
      <c r="SXB287" s="755"/>
      <c r="SXC287" s="755"/>
      <c r="SXD287" s="755"/>
      <c r="SXE287" s="755"/>
      <c r="SXF287" s="755"/>
      <c r="SXG287" s="755"/>
      <c r="SXH287" s="755"/>
      <c r="SXI287" s="755"/>
      <c r="SXJ287" s="755"/>
      <c r="SXK287" s="755"/>
      <c r="SXL287" s="755"/>
      <c r="SXM287" s="755"/>
      <c r="SXN287" s="755"/>
      <c r="SXO287" s="755"/>
      <c r="SXP287" s="755"/>
      <c r="SXQ287" s="755"/>
      <c r="SXR287" s="755"/>
      <c r="SXS287" s="755"/>
      <c r="SXT287" s="755"/>
      <c r="SXU287" s="755"/>
      <c r="SXV287" s="755"/>
      <c r="SXW287" s="755"/>
      <c r="SXX287" s="755"/>
      <c r="SXY287" s="755"/>
      <c r="SXZ287" s="755"/>
      <c r="SYA287" s="755"/>
      <c r="SYB287" s="755"/>
      <c r="SYC287" s="755"/>
      <c r="SYD287" s="755"/>
      <c r="SYE287" s="755"/>
      <c r="SYF287" s="755"/>
      <c r="SYG287" s="755"/>
      <c r="SYH287" s="755"/>
      <c r="SYI287" s="755"/>
      <c r="SYJ287" s="755"/>
      <c r="SYK287" s="755"/>
      <c r="SYL287" s="755"/>
      <c r="SYM287" s="755"/>
      <c r="SYN287" s="755"/>
      <c r="SYO287" s="755"/>
      <c r="SYP287" s="755"/>
      <c r="SYQ287" s="755"/>
      <c r="SYR287" s="755"/>
      <c r="SYS287" s="755"/>
      <c r="SYT287" s="755"/>
      <c r="SYU287" s="755"/>
      <c r="SYV287" s="755"/>
      <c r="SYW287" s="755"/>
      <c r="SYX287" s="755"/>
      <c r="SYY287" s="755"/>
      <c r="SYZ287" s="755"/>
      <c r="SZA287" s="755"/>
      <c r="SZB287" s="755"/>
      <c r="SZC287" s="755"/>
      <c r="SZD287" s="755"/>
      <c r="SZE287" s="755"/>
      <c r="SZF287" s="755"/>
      <c r="SZG287" s="755"/>
      <c r="SZH287" s="755"/>
      <c r="SZI287" s="755"/>
      <c r="SZJ287" s="755"/>
      <c r="SZK287" s="755"/>
      <c r="SZL287" s="755"/>
      <c r="SZM287" s="755"/>
      <c r="SZN287" s="755"/>
      <c r="SZO287" s="755"/>
      <c r="SZP287" s="755"/>
      <c r="SZQ287" s="755"/>
      <c r="SZR287" s="755"/>
      <c r="SZS287" s="755"/>
      <c r="SZT287" s="755"/>
      <c r="SZU287" s="755"/>
      <c r="SZV287" s="755"/>
      <c r="SZW287" s="755"/>
      <c r="SZX287" s="755"/>
      <c r="SZY287" s="755"/>
      <c r="SZZ287" s="755"/>
      <c r="TAA287" s="755"/>
      <c r="TAB287" s="755"/>
      <c r="TAC287" s="755"/>
      <c r="TAD287" s="755"/>
      <c r="TAE287" s="755"/>
      <c r="TAF287" s="755"/>
      <c r="TAG287" s="755"/>
      <c r="TAH287" s="755"/>
      <c r="TAI287" s="755"/>
      <c r="TAJ287" s="755"/>
      <c r="TAK287" s="755"/>
      <c r="TAL287" s="755"/>
      <c r="TAM287" s="755"/>
      <c r="TAN287" s="755"/>
      <c r="TAO287" s="755"/>
      <c r="TAP287" s="755"/>
      <c r="TAQ287" s="755"/>
      <c r="TAR287" s="755"/>
      <c r="TAS287" s="755"/>
      <c r="TAT287" s="755"/>
      <c r="TAU287" s="755"/>
      <c r="TAV287" s="755"/>
      <c r="TAW287" s="755"/>
      <c r="TAX287" s="755"/>
      <c r="TAY287" s="755"/>
      <c r="TAZ287" s="755"/>
      <c r="TBA287" s="755"/>
      <c r="TBB287" s="755"/>
      <c r="TBC287" s="755"/>
      <c r="TBD287" s="755"/>
      <c r="TBE287" s="755"/>
      <c r="TBF287" s="755"/>
      <c r="TBG287" s="755"/>
      <c r="TBH287" s="755"/>
      <c r="TBI287" s="755"/>
      <c r="TBJ287" s="755"/>
      <c r="TBK287" s="755"/>
      <c r="TBL287" s="755"/>
      <c r="TBM287" s="755"/>
      <c r="TBN287" s="755"/>
      <c r="TBO287" s="755"/>
      <c r="TBP287" s="755"/>
      <c r="TBQ287" s="755"/>
      <c r="TBR287" s="755"/>
      <c r="TBS287" s="755"/>
      <c r="TBT287" s="755"/>
      <c r="TBU287" s="755"/>
      <c r="TBV287" s="755"/>
      <c r="TBW287" s="755"/>
      <c r="TBX287" s="755"/>
      <c r="TBY287" s="755"/>
      <c r="TBZ287" s="755"/>
      <c r="TCA287" s="755"/>
      <c r="TCB287" s="755"/>
      <c r="TCC287" s="755"/>
      <c r="TCD287" s="755"/>
      <c r="TCE287" s="755"/>
      <c r="TCF287" s="755"/>
      <c r="TCG287" s="755"/>
      <c r="TCH287" s="755"/>
      <c r="TCI287" s="755"/>
      <c r="TCJ287" s="755"/>
      <c r="TCK287" s="755"/>
      <c r="TCL287" s="755"/>
      <c r="TCM287" s="755"/>
      <c r="TCN287" s="755"/>
      <c r="TCO287" s="755"/>
      <c r="TCP287" s="755"/>
      <c r="TCQ287" s="755"/>
      <c r="TCR287" s="755"/>
      <c r="TCS287" s="755"/>
      <c r="TCT287" s="755"/>
      <c r="TCU287" s="755"/>
      <c r="TCV287" s="755"/>
      <c r="TCW287" s="755"/>
      <c r="TCX287" s="755"/>
      <c r="TCY287" s="755"/>
      <c r="TCZ287" s="755"/>
      <c r="TDA287" s="755"/>
      <c r="TDB287" s="755"/>
      <c r="TDC287" s="755"/>
      <c r="TDD287" s="755"/>
      <c r="TDE287" s="755"/>
      <c r="TDF287" s="755"/>
      <c r="TDG287" s="755"/>
      <c r="TDH287" s="755"/>
      <c r="TDI287" s="755"/>
      <c r="TDJ287" s="755"/>
      <c r="TDK287" s="755"/>
      <c r="TDL287" s="755"/>
      <c r="TDM287" s="755"/>
      <c r="TDN287" s="755"/>
      <c r="TDO287" s="755"/>
      <c r="TDP287" s="755"/>
      <c r="TDQ287" s="755"/>
      <c r="TDR287" s="755"/>
      <c r="TDS287" s="755"/>
      <c r="TDT287" s="755"/>
      <c r="TDU287" s="755"/>
      <c r="TDV287" s="755"/>
      <c r="TDW287" s="755"/>
      <c r="TDX287" s="755"/>
      <c r="TDY287" s="755"/>
      <c r="TDZ287" s="755"/>
      <c r="TEA287" s="755"/>
      <c r="TEB287" s="755"/>
      <c r="TEC287" s="755"/>
      <c r="TED287" s="755"/>
      <c r="TEE287" s="755"/>
      <c r="TEF287" s="755"/>
      <c r="TEG287" s="755"/>
      <c r="TEH287" s="755"/>
      <c r="TEI287" s="755"/>
      <c r="TEJ287" s="755"/>
      <c r="TEK287" s="755"/>
      <c r="TEL287" s="755"/>
      <c r="TEM287" s="755"/>
      <c r="TEN287" s="755"/>
      <c r="TEO287" s="755"/>
      <c r="TEP287" s="755"/>
      <c r="TEQ287" s="755"/>
      <c r="TER287" s="755"/>
      <c r="TES287" s="755"/>
      <c r="TET287" s="755"/>
      <c r="TEU287" s="755"/>
      <c r="TEV287" s="755"/>
      <c r="TEW287" s="755"/>
      <c r="TEX287" s="755"/>
      <c r="TEY287" s="755"/>
      <c r="TEZ287" s="755"/>
      <c r="TFA287" s="755"/>
      <c r="TFB287" s="755"/>
      <c r="TFC287" s="755"/>
      <c r="TFD287" s="755"/>
      <c r="TFE287" s="755"/>
      <c r="TFF287" s="755"/>
      <c r="TFG287" s="755"/>
      <c r="TFH287" s="755"/>
      <c r="TFI287" s="755"/>
      <c r="TFJ287" s="755"/>
      <c r="TFK287" s="755"/>
      <c r="TFL287" s="755"/>
      <c r="TFM287" s="755"/>
      <c r="TFN287" s="755"/>
      <c r="TFO287" s="755"/>
      <c r="TFP287" s="755"/>
      <c r="TFQ287" s="755"/>
      <c r="TFR287" s="755"/>
      <c r="TFS287" s="755"/>
      <c r="TFT287" s="755"/>
      <c r="TFU287" s="755"/>
      <c r="TFV287" s="755"/>
      <c r="TFW287" s="755"/>
      <c r="TFX287" s="755"/>
      <c r="TFY287" s="755"/>
      <c r="TFZ287" s="755"/>
      <c r="TGA287" s="755"/>
      <c r="TGB287" s="755"/>
      <c r="TGC287" s="755"/>
      <c r="TGD287" s="755"/>
      <c r="TGE287" s="755"/>
      <c r="TGF287" s="755"/>
      <c r="TGG287" s="755"/>
      <c r="TGH287" s="755"/>
      <c r="TGI287" s="755"/>
      <c r="TGJ287" s="755"/>
      <c r="TGK287" s="755"/>
      <c r="TGL287" s="755"/>
      <c r="TGM287" s="755"/>
      <c r="TGN287" s="755"/>
      <c r="TGO287" s="755"/>
      <c r="TGP287" s="755"/>
      <c r="TGQ287" s="755"/>
      <c r="TGR287" s="755"/>
      <c r="TGS287" s="755"/>
      <c r="TGT287" s="755"/>
      <c r="TGU287" s="755"/>
      <c r="TGV287" s="755"/>
      <c r="TGW287" s="755"/>
      <c r="TGX287" s="755"/>
      <c r="TGY287" s="755"/>
      <c r="TGZ287" s="755"/>
      <c r="THA287" s="755"/>
      <c r="THB287" s="755"/>
      <c r="THC287" s="755"/>
      <c r="THD287" s="755"/>
      <c r="THE287" s="755"/>
      <c r="THF287" s="755"/>
      <c r="THG287" s="755"/>
      <c r="THH287" s="755"/>
      <c r="THI287" s="755"/>
      <c r="THJ287" s="755"/>
      <c r="THK287" s="755"/>
      <c r="THL287" s="755"/>
      <c r="THM287" s="755"/>
      <c r="THN287" s="755"/>
      <c r="THO287" s="755"/>
      <c r="THP287" s="755"/>
      <c r="THQ287" s="755"/>
      <c r="THR287" s="755"/>
      <c r="THS287" s="755"/>
      <c r="THT287" s="755"/>
      <c r="THU287" s="755"/>
      <c r="THV287" s="755"/>
      <c r="THW287" s="755"/>
      <c r="THX287" s="755"/>
      <c r="THY287" s="755"/>
      <c r="THZ287" s="755"/>
      <c r="TIA287" s="755"/>
      <c r="TIB287" s="755"/>
      <c r="TIC287" s="755"/>
      <c r="TID287" s="755"/>
      <c r="TIE287" s="755"/>
      <c r="TIF287" s="755"/>
      <c r="TIG287" s="755"/>
      <c r="TIH287" s="755"/>
      <c r="TII287" s="755"/>
      <c r="TIJ287" s="755"/>
      <c r="TIK287" s="755"/>
      <c r="TIL287" s="755"/>
      <c r="TIM287" s="755"/>
      <c r="TIN287" s="755"/>
      <c r="TIO287" s="755"/>
      <c r="TIP287" s="755"/>
      <c r="TIQ287" s="755"/>
      <c r="TIR287" s="755"/>
      <c r="TIS287" s="755"/>
      <c r="TIT287" s="755"/>
      <c r="TIU287" s="755"/>
      <c r="TIV287" s="755"/>
      <c r="TIW287" s="755"/>
      <c r="TIX287" s="755"/>
      <c r="TIY287" s="755"/>
      <c r="TIZ287" s="755"/>
      <c r="TJA287" s="755"/>
      <c r="TJB287" s="755"/>
      <c r="TJC287" s="755"/>
      <c r="TJD287" s="755"/>
      <c r="TJE287" s="755"/>
      <c r="TJF287" s="755"/>
      <c r="TJG287" s="755"/>
      <c r="TJH287" s="755"/>
      <c r="TJI287" s="755"/>
      <c r="TJJ287" s="755"/>
      <c r="TJK287" s="755"/>
      <c r="TJL287" s="755"/>
      <c r="TJM287" s="755"/>
      <c r="TJN287" s="755"/>
      <c r="TJO287" s="755"/>
      <c r="TJP287" s="755"/>
      <c r="TJQ287" s="755"/>
      <c r="TJR287" s="755"/>
      <c r="TJS287" s="755"/>
      <c r="TJT287" s="755"/>
      <c r="TJU287" s="755"/>
      <c r="TJV287" s="755"/>
      <c r="TJW287" s="755"/>
      <c r="TJX287" s="755"/>
      <c r="TJY287" s="755"/>
      <c r="TJZ287" s="755"/>
      <c r="TKA287" s="755"/>
      <c r="TKB287" s="755"/>
      <c r="TKC287" s="755"/>
      <c r="TKD287" s="755"/>
      <c r="TKE287" s="755"/>
      <c r="TKF287" s="755"/>
      <c r="TKG287" s="755"/>
      <c r="TKH287" s="755"/>
      <c r="TKI287" s="755"/>
      <c r="TKJ287" s="755"/>
      <c r="TKK287" s="755"/>
      <c r="TKL287" s="755"/>
      <c r="TKM287" s="755"/>
      <c r="TKN287" s="755"/>
      <c r="TKO287" s="755"/>
      <c r="TKP287" s="755"/>
      <c r="TKQ287" s="755"/>
      <c r="TKR287" s="755"/>
      <c r="TKS287" s="755"/>
      <c r="TKT287" s="755"/>
      <c r="TKU287" s="755"/>
      <c r="TKV287" s="755"/>
      <c r="TKW287" s="755"/>
      <c r="TKX287" s="755"/>
      <c r="TKY287" s="755"/>
      <c r="TKZ287" s="755"/>
      <c r="TLA287" s="755"/>
      <c r="TLB287" s="755"/>
      <c r="TLC287" s="755"/>
      <c r="TLD287" s="755"/>
      <c r="TLE287" s="755"/>
      <c r="TLF287" s="755"/>
      <c r="TLG287" s="755"/>
      <c r="TLH287" s="755"/>
      <c r="TLI287" s="755"/>
      <c r="TLJ287" s="755"/>
      <c r="TLK287" s="755"/>
      <c r="TLL287" s="755"/>
      <c r="TLM287" s="755"/>
      <c r="TLN287" s="755"/>
      <c r="TLO287" s="755"/>
      <c r="TLP287" s="755"/>
      <c r="TLQ287" s="755"/>
      <c r="TLR287" s="755"/>
      <c r="TLS287" s="755"/>
      <c r="TLT287" s="755"/>
      <c r="TLU287" s="755"/>
      <c r="TLV287" s="755"/>
      <c r="TLW287" s="755"/>
      <c r="TLX287" s="755"/>
      <c r="TLY287" s="755"/>
      <c r="TLZ287" s="755"/>
      <c r="TMA287" s="755"/>
      <c r="TMB287" s="755"/>
      <c r="TMC287" s="755"/>
      <c r="TMD287" s="755"/>
      <c r="TME287" s="755"/>
      <c r="TMF287" s="755"/>
      <c r="TMG287" s="755"/>
      <c r="TMH287" s="755"/>
      <c r="TMI287" s="755"/>
      <c r="TMJ287" s="755"/>
      <c r="TMK287" s="755"/>
      <c r="TML287" s="755"/>
      <c r="TMM287" s="755"/>
      <c r="TMN287" s="755"/>
      <c r="TMO287" s="755"/>
      <c r="TMP287" s="755"/>
      <c r="TMQ287" s="755"/>
      <c r="TMR287" s="755"/>
      <c r="TMS287" s="755"/>
      <c r="TMT287" s="755"/>
      <c r="TMU287" s="755"/>
      <c r="TMV287" s="755"/>
      <c r="TMW287" s="755"/>
      <c r="TMX287" s="755"/>
      <c r="TMY287" s="755"/>
      <c r="TMZ287" s="755"/>
      <c r="TNA287" s="755"/>
      <c r="TNB287" s="755"/>
      <c r="TNC287" s="755"/>
      <c r="TND287" s="755"/>
      <c r="TNE287" s="755"/>
      <c r="TNF287" s="755"/>
      <c r="TNG287" s="755"/>
      <c r="TNH287" s="755"/>
      <c r="TNI287" s="755"/>
      <c r="TNJ287" s="755"/>
      <c r="TNK287" s="755"/>
      <c r="TNL287" s="755"/>
      <c r="TNM287" s="755"/>
      <c r="TNN287" s="755"/>
      <c r="TNO287" s="755"/>
      <c r="TNP287" s="755"/>
      <c r="TNQ287" s="755"/>
      <c r="TNR287" s="755"/>
      <c r="TNS287" s="755"/>
      <c r="TNT287" s="755"/>
      <c r="TNU287" s="755"/>
      <c r="TNV287" s="755"/>
      <c r="TNW287" s="755"/>
      <c r="TNX287" s="755"/>
      <c r="TNY287" s="755"/>
      <c r="TNZ287" s="755"/>
      <c r="TOA287" s="755"/>
      <c r="TOB287" s="755"/>
      <c r="TOC287" s="755"/>
      <c r="TOD287" s="755"/>
      <c r="TOE287" s="755"/>
      <c r="TOF287" s="755"/>
      <c r="TOG287" s="755"/>
      <c r="TOH287" s="755"/>
      <c r="TOI287" s="755"/>
      <c r="TOJ287" s="755"/>
      <c r="TOK287" s="755"/>
      <c r="TOL287" s="755"/>
      <c r="TOM287" s="755"/>
      <c r="TON287" s="755"/>
      <c r="TOO287" s="755"/>
      <c r="TOP287" s="755"/>
      <c r="TOQ287" s="755"/>
      <c r="TOR287" s="755"/>
      <c r="TOS287" s="755"/>
      <c r="TOT287" s="755"/>
      <c r="TOU287" s="755"/>
      <c r="TOV287" s="755"/>
      <c r="TOW287" s="755"/>
      <c r="TOX287" s="755"/>
      <c r="TOY287" s="755"/>
      <c r="TOZ287" s="755"/>
      <c r="TPA287" s="755"/>
      <c r="TPB287" s="755"/>
      <c r="TPC287" s="755"/>
      <c r="TPD287" s="755"/>
      <c r="TPE287" s="755"/>
      <c r="TPF287" s="755"/>
      <c r="TPG287" s="755"/>
      <c r="TPH287" s="755"/>
      <c r="TPI287" s="755"/>
      <c r="TPJ287" s="755"/>
      <c r="TPK287" s="755"/>
      <c r="TPL287" s="755"/>
      <c r="TPM287" s="755"/>
      <c r="TPN287" s="755"/>
      <c r="TPO287" s="755"/>
      <c r="TPP287" s="755"/>
      <c r="TPQ287" s="755"/>
      <c r="TPR287" s="755"/>
      <c r="TPS287" s="755"/>
      <c r="TPT287" s="755"/>
      <c r="TPU287" s="755"/>
      <c r="TPV287" s="755"/>
      <c r="TPW287" s="755"/>
      <c r="TPX287" s="755"/>
      <c r="TPY287" s="755"/>
      <c r="TPZ287" s="755"/>
      <c r="TQA287" s="755"/>
      <c r="TQB287" s="755"/>
      <c r="TQC287" s="755"/>
      <c r="TQD287" s="755"/>
      <c r="TQE287" s="755"/>
      <c r="TQF287" s="755"/>
      <c r="TQG287" s="755"/>
      <c r="TQH287" s="755"/>
      <c r="TQI287" s="755"/>
      <c r="TQJ287" s="755"/>
      <c r="TQK287" s="755"/>
      <c r="TQL287" s="755"/>
      <c r="TQM287" s="755"/>
      <c r="TQN287" s="755"/>
      <c r="TQO287" s="755"/>
      <c r="TQP287" s="755"/>
      <c r="TQQ287" s="755"/>
      <c r="TQR287" s="755"/>
      <c r="TQS287" s="755"/>
      <c r="TQT287" s="755"/>
      <c r="TQU287" s="755"/>
      <c r="TQV287" s="755"/>
      <c r="TQW287" s="755"/>
      <c r="TQX287" s="755"/>
      <c r="TQY287" s="755"/>
      <c r="TQZ287" s="755"/>
      <c r="TRA287" s="755"/>
      <c r="TRB287" s="755"/>
      <c r="TRC287" s="755"/>
      <c r="TRD287" s="755"/>
      <c r="TRE287" s="755"/>
      <c r="TRF287" s="755"/>
      <c r="TRG287" s="755"/>
      <c r="TRH287" s="755"/>
      <c r="TRI287" s="755"/>
      <c r="TRJ287" s="755"/>
      <c r="TRK287" s="755"/>
      <c r="TRL287" s="755"/>
      <c r="TRM287" s="755"/>
      <c r="TRN287" s="755"/>
      <c r="TRO287" s="755"/>
      <c r="TRP287" s="755"/>
      <c r="TRQ287" s="755"/>
      <c r="TRR287" s="755"/>
      <c r="TRS287" s="755"/>
      <c r="TRT287" s="755"/>
      <c r="TRU287" s="755"/>
      <c r="TRV287" s="755"/>
      <c r="TRW287" s="755"/>
      <c r="TRX287" s="755"/>
      <c r="TRY287" s="755"/>
      <c r="TRZ287" s="755"/>
      <c r="TSA287" s="755"/>
      <c r="TSB287" s="755"/>
      <c r="TSC287" s="755"/>
      <c r="TSD287" s="755"/>
      <c r="TSE287" s="755"/>
      <c r="TSF287" s="755"/>
      <c r="TSG287" s="755"/>
      <c r="TSH287" s="755"/>
      <c r="TSI287" s="755"/>
      <c r="TSJ287" s="755"/>
      <c r="TSK287" s="755"/>
      <c r="TSL287" s="755"/>
      <c r="TSM287" s="755"/>
      <c r="TSN287" s="755"/>
      <c r="TSO287" s="755"/>
      <c r="TSP287" s="755"/>
      <c r="TSQ287" s="755"/>
      <c r="TSR287" s="755"/>
      <c r="TSS287" s="755"/>
      <c r="TST287" s="755"/>
      <c r="TSU287" s="755"/>
      <c r="TSV287" s="755"/>
      <c r="TSW287" s="755"/>
      <c r="TSX287" s="755"/>
      <c r="TSY287" s="755"/>
      <c r="TSZ287" s="755"/>
      <c r="TTA287" s="755"/>
      <c r="TTB287" s="755"/>
      <c r="TTC287" s="755"/>
      <c r="TTD287" s="755"/>
      <c r="TTE287" s="755"/>
      <c r="TTF287" s="755"/>
      <c r="TTG287" s="755"/>
      <c r="TTH287" s="755"/>
      <c r="TTI287" s="755"/>
      <c r="TTJ287" s="755"/>
      <c r="TTK287" s="755"/>
      <c r="TTL287" s="755"/>
      <c r="TTM287" s="755"/>
      <c r="TTN287" s="755"/>
      <c r="TTO287" s="755"/>
      <c r="TTP287" s="755"/>
      <c r="TTQ287" s="755"/>
      <c r="TTR287" s="755"/>
      <c r="TTS287" s="755"/>
      <c r="TTT287" s="755"/>
      <c r="TTU287" s="755"/>
      <c r="TTV287" s="755"/>
      <c r="TTW287" s="755"/>
      <c r="TTX287" s="755"/>
      <c r="TTY287" s="755"/>
      <c r="TTZ287" s="755"/>
      <c r="TUA287" s="755"/>
      <c r="TUB287" s="755"/>
      <c r="TUC287" s="755"/>
      <c r="TUD287" s="755"/>
      <c r="TUE287" s="755"/>
      <c r="TUF287" s="755"/>
      <c r="TUG287" s="755"/>
      <c r="TUH287" s="755"/>
      <c r="TUI287" s="755"/>
      <c r="TUJ287" s="755"/>
      <c r="TUK287" s="755"/>
      <c r="TUL287" s="755"/>
      <c r="TUM287" s="755"/>
      <c r="TUN287" s="755"/>
      <c r="TUO287" s="755"/>
      <c r="TUP287" s="755"/>
      <c r="TUQ287" s="755"/>
      <c r="TUR287" s="755"/>
      <c r="TUS287" s="755"/>
      <c r="TUT287" s="755"/>
      <c r="TUU287" s="755"/>
      <c r="TUV287" s="755"/>
      <c r="TUW287" s="755"/>
      <c r="TUX287" s="755"/>
      <c r="TUY287" s="755"/>
      <c r="TUZ287" s="755"/>
      <c r="TVA287" s="755"/>
      <c r="TVB287" s="755"/>
      <c r="TVC287" s="755"/>
      <c r="TVD287" s="755"/>
      <c r="TVE287" s="755"/>
      <c r="TVF287" s="755"/>
      <c r="TVG287" s="755"/>
      <c r="TVH287" s="755"/>
      <c r="TVI287" s="755"/>
      <c r="TVJ287" s="755"/>
      <c r="TVK287" s="755"/>
      <c r="TVL287" s="755"/>
      <c r="TVM287" s="755"/>
      <c r="TVN287" s="755"/>
      <c r="TVO287" s="755"/>
      <c r="TVP287" s="755"/>
      <c r="TVQ287" s="755"/>
      <c r="TVR287" s="755"/>
      <c r="TVS287" s="755"/>
      <c r="TVT287" s="755"/>
      <c r="TVU287" s="755"/>
      <c r="TVV287" s="755"/>
      <c r="TVW287" s="755"/>
      <c r="TVX287" s="755"/>
      <c r="TVY287" s="755"/>
      <c r="TVZ287" s="755"/>
      <c r="TWA287" s="755"/>
      <c r="TWB287" s="755"/>
      <c r="TWC287" s="755"/>
      <c r="TWD287" s="755"/>
      <c r="TWE287" s="755"/>
      <c r="TWF287" s="755"/>
      <c r="TWG287" s="755"/>
      <c r="TWH287" s="755"/>
      <c r="TWI287" s="755"/>
      <c r="TWJ287" s="755"/>
      <c r="TWK287" s="755"/>
      <c r="TWL287" s="755"/>
      <c r="TWM287" s="755"/>
      <c r="TWN287" s="755"/>
      <c r="TWO287" s="755"/>
      <c r="TWP287" s="755"/>
      <c r="TWQ287" s="755"/>
      <c r="TWR287" s="755"/>
      <c r="TWS287" s="755"/>
      <c r="TWT287" s="755"/>
      <c r="TWU287" s="755"/>
      <c r="TWV287" s="755"/>
      <c r="TWW287" s="755"/>
      <c r="TWX287" s="755"/>
      <c r="TWY287" s="755"/>
      <c r="TWZ287" s="755"/>
      <c r="TXA287" s="755"/>
      <c r="TXB287" s="755"/>
      <c r="TXC287" s="755"/>
      <c r="TXD287" s="755"/>
      <c r="TXE287" s="755"/>
      <c r="TXF287" s="755"/>
      <c r="TXG287" s="755"/>
      <c r="TXH287" s="755"/>
      <c r="TXI287" s="755"/>
      <c r="TXJ287" s="755"/>
      <c r="TXK287" s="755"/>
      <c r="TXL287" s="755"/>
      <c r="TXM287" s="755"/>
      <c r="TXN287" s="755"/>
      <c r="TXO287" s="755"/>
      <c r="TXP287" s="755"/>
      <c r="TXQ287" s="755"/>
      <c r="TXR287" s="755"/>
      <c r="TXS287" s="755"/>
      <c r="TXT287" s="755"/>
      <c r="TXU287" s="755"/>
      <c r="TXV287" s="755"/>
      <c r="TXW287" s="755"/>
      <c r="TXX287" s="755"/>
      <c r="TXY287" s="755"/>
      <c r="TXZ287" s="755"/>
      <c r="TYA287" s="755"/>
      <c r="TYB287" s="755"/>
      <c r="TYC287" s="755"/>
      <c r="TYD287" s="755"/>
      <c r="TYE287" s="755"/>
      <c r="TYF287" s="755"/>
      <c r="TYG287" s="755"/>
      <c r="TYH287" s="755"/>
      <c r="TYI287" s="755"/>
      <c r="TYJ287" s="755"/>
      <c r="TYK287" s="755"/>
      <c r="TYL287" s="755"/>
      <c r="TYM287" s="755"/>
      <c r="TYN287" s="755"/>
      <c r="TYO287" s="755"/>
      <c r="TYP287" s="755"/>
      <c r="TYQ287" s="755"/>
      <c r="TYR287" s="755"/>
      <c r="TYS287" s="755"/>
      <c r="TYT287" s="755"/>
      <c r="TYU287" s="755"/>
      <c r="TYV287" s="755"/>
      <c r="TYW287" s="755"/>
      <c r="TYX287" s="755"/>
      <c r="TYY287" s="755"/>
      <c r="TYZ287" s="755"/>
      <c r="TZA287" s="755"/>
      <c r="TZB287" s="755"/>
      <c r="TZC287" s="755"/>
      <c r="TZD287" s="755"/>
      <c r="TZE287" s="755"/>
      <c r="TZF287" s="755"/>
      <c r="TZG287" s="755"/>
      <c r="TZH287" s="755"/>
      <c r="TZI287" s="755"/>
      <c r="TZJ287" s="755"/>
      <c r="TZK287" s="755"/>
      <c r="TZL287" s="755"/>
      <c r="TZM287" s="755"/>
      <c r="TZN287" s="755"/>
      <c r="TZO287" s="755"/>
      <c r="TZP287" s="755"/>
      <c r="TZQ287" s="755"/>
      <c r="TZR287" s="755"/>
      <c r="TZS287" s="755"/>
      <c r="TZT287" s="755"/>
      <c r="TZU287" s="755"/>
      <c r="TZV287" s="755"/>
      <c r="TZW287" s="755"/>
      <c r="TZX287" s="755"/>
      <c r="TZY287" s="755"/>
      <c r="TZZ287" s="755"/>
      <c r="UAA287" s="755"/>
      <c r="UAB287" s="755"/>
      <c r="UAC287" s="755"/>
      <c r="UAD287" s="755"/>
      <c r="UAE287" s="755"/>
      <c r="UAF287" s="755"/>
      <c r="UAG287" s="755"/>
      <c r="UAH287" s="755"/>
      <c r="UAI287" s="755"/>
      <c r="UAJ287" s="755"/>
      <c r="UAK287" s="755"/>
      <c r="UAL287" s="755"/>
      <c r="UAM287" s="755"/>
      <c r="UAN287" s="755"/>
      <c r="UAO287" s="755"/>
      <c r="UAP287" s="755"/>
      <c r="UAQ287" s="755"/>
      <c r="UAR287" s="755"/>
      <c r="UAS287" s="755"/>
      <c r="UAT287" s="755"/>
      <c r="UAU287" s="755"/>
      <c r="UAV287" s="755"/>
      <c r="UAW287" s="755"/>
      <c r="UAX287" s="755"/>
      <c r="UAY287" s="755"/>
      <c r="UAZ287" s="755"/>
      <c r="UBA287" s="755"/>
      <c r="UBB287" s="755"/>
      <c r="UBC287" s="755"/>
      <c r="UBD287" s="755"/>
      <c r="UBE287" s="755"/>
      <c r="UBF287" s="755"/>
      <c r="UBG287" s="755"/>
      <c r="UBH287" s="755"/>
      <c r="UBI287" s="755"/>
      <c r="UBJ287" s="755"/>
      <c r="UBK287" s="755"/>
      <c r="UBL287" s="755"/>
      <c r="UBM287" s="755"/>
      <c r="UBN287" s="755"/>
      <c r="UBO287" s="755"/>
      <c r="UBP287" s="755"/>
      <c r="UBQ287" s="755"/>
      <c r="UBR287" s="755"/>
      <c r="UBS287" s="755"/>
      <c r="UBT287" s="755"/>
      <c r="UBU287" s="755"/>
      <c r="UBV287" s="755"/>
      <c r="UBW287" s="755"/>
      <c r="UBX287" s="755"/>
      <c r="UBY287" s="755"/>
      <c r="UBZ287" s="755"/>
      <c r="UCA287" s="755"/>
      <c r="UCB287" s="755"/>
      <c r="UCC287" s="755"/>
      <c r="UCD287" s="755"/>
      <c r="UCE287" s="755"/>
      <c r="UCF287" s="755"/>
      <c r="UCG287" s="755"/>
      <c r="UCH287" s="755"/>
      <c r="UCI287" s="755"/>
      <c r="UCJ287" s="755"/>
      <c r="UCK287" s="755"/>
      <c r="UCL287" s="755"/>
      <c r="UCM287" s="755"/>
      <c r="UCN287" s="755"/>
      <c r="UCO287" s="755"/>
      <c r="UCP287" s="755"/>
      <c r="UCQ287" s="755"/>
      <c r="UCR287" s="755"/>
      <c r="UCS287" s="755"/>
      <c r="UCT287" s="755"/>
      <c r="UCU287" s="755"/>
      <c r="UCV287" s="755"/>
      <c r="UCW287" s="755"/>
      <c r="UCX287" s="755"/>
      <c r="UCY287" s="755"/>
      <c r="UCZ287" s="755"/>
      <c r="UDA287" s="755"/>
      <c r="UDB287" s="755"/>
      <c r="UDC287" s="755"/>
      <c r="UDD287" s="755"/>
      <c r="UDE287" s="755"/>
      <c r="UDF287" s="755"/>
      <c r="UDG287" s="755"/>
      <c r="UDH287" s="755"/>
      <c r="UDI287" s="755"/>
      <c r="UDJ287" s="755"/>
      <c r="UDK287" s="755"/>
      <c r="UDL287" s="755"/>
      <c r="UDM287" s="755"/>
      <c r="UDN287" s="755"/>
      <c r="UDO287" s="755"/>
      <c r="UDP287" s="755"/>
      <c r="UDQ287" s="755"/>
      <c r="UDR287" s="755"/>
      <c r="UDS287" s="755"/>
      <c r="UDT287" s="755"/>
      <c r="UDU287" s="755"/>
      <c r="UDV287" s="755"/>
      <c r="UDW287" s="755"/>
      <c r="UDX287" s="755"/>
      <c r="UDY287" s="755"/>
      <c r="UDZ287" s="755"/>
      <c r="UEA287" s="755"/>
      <c r="UEB287" s="755"/>
      <c r="UEC287" s="755"/>
      <c r="UED287" s="755"/>
      <c r="UEE287" s="755"/>
      <c r="UEF287" s="755"/>
      <c r="UEG287" s="755"/>
      <c r="UEH287" s="755"/>
      <c r="UEI287" s="755"/>
      <c r="UEJ287" s="755"/>
      <c r="UEK287" s="755"/>
      <c r="UEL287" s="755"/>
      <c r="UEM287" s="755"/>
      <c r="UEN287" s="755"/>
      <c r="UEO287" s="755"/>
      <c r="UEP287" s="755"/>
      <c r="UEQ287" s="755"/>
      <c r="UER287" s="755"/>
      <c r="UES287" s="755"/>
      <c r="UET287" s="755"/>
      <c r="UEU287" s="755"/>
      <c r="UEV287" s="755"/>
      <c r="UEW287" s="755"/>
      <c r="UEX287" s="755"/>
      <c r="UEY287" s="755"/>
      <c r="UEZ287" s="755"/>
      <c r="UFA287" s="755"/>
      <c r="UFB287" s="755"/>
      <c r="UFC287" s="755"/>
      <c r="UFD287" s="755"/>
      <c r="UFE287" s="755"/>
      <c r="UFF287" s="755"/>
      <c r="UFG287" s="755"/>
      <c r="UFH287" s="755"/>
      <c r="UFI287" s="755"/>
      <c r="UFJ287" s="755"/>
      <c r="UFK287" s="755"/>
      <c r="UFL287" s="755"/>
      <c r="UFM287" s="755"/>
      <c r="UFN287" s="755"/>
      <c r="UFO287" s="755"/>
      <c r="UFP287" s="755"/>
      <c r="UFQ287" s="755"/>
      <c r="UFR287" s="755"/>
      <c r="UFS287" s="755"/>
      <c r="UFT287" s="755"/>
      <c r="UFU287" s="755"/>
      <c r="UFV287" s="755"/>
      <c r="UFW287" s="755"/>
      <c r="UFX287" s="755"/>
      <c r="UFY287" s="755"/>
      <c r="UFZ287" s="755"/>
      <c r="UGA287" s="755"/>
      <c r="UGB287" s="755"/>
      <c r="UGC287" s="755"/>
      <c r="UGD287" s="755"/>
      <c r="UGE287" s="755"/>
      <c r="UGF287" s="755"/>
      <c r="UGG287" s="755"/>
      <c r="UGH287" s="755"/>
      <c r="UGI287" s="755"/>
      <c r="UGJ287" s="755"/>
      <c r="UGK287" s="755"/>
      <c r="UGL287" s="755"/>
      <c r="UGM287" s="755"/>
      <c r="UGN287" s="755"/>
      <c r="UGO287" s="755"/>
      <c r="UGP287" s="755"/>
      <c r="UGQ287" s="755"/>
      <c r="UGR287" s="755"/>
      <c r="UGS287" s="755"/>
      <c r="UGT287" s="755"/>
      <c r="UGU287" s="755"/>
      <c r="UGV287" s="755"/>
      <c r="UGW287" s="755"/>
      <c r="UGX287" s="755"/>
      <c r="UGY287" s="755"/>
      <c r="UGZ287" s="755"/>
      <c r="UHA287" s="755"/>
      <c r="UHB287" s="755"/>
      <c r="UHC287" s="755"/>
      <c r="UHD287" s="755"/>
      <c r="UHE287" s="755"/>
      <c r="UHF287" s="755"/>
      <c r="UHG287" s="755"/>
      <c r="UHH287" s="755"/>
      <c r="UHI287" s="755"/>
      <c r="UHJ287" s="755"/>
      <c r="UHK287" s="755"/>
      <c r="UHL287" s="755"/>
      <c r="UHM287" s="755"/>
      <c r="UHN287" s="755"/>
      <c r="UHO287" s="755"/>
      <c r="UHP287" s="755"/>
      <c r="UHQ287" s="755"/>
      <c r="UHR287" s="755"/>
      <c r="UHS287" s="755"/>
      <c r="UHT287" s="755"/>
      <c r="UHU287" s="755"/>
      <c r="UHV287" s="755"/>
      <c r="UHW287" s="755"/>
      <c r="UHX287" s="755"/>
      <c r="UHY287" s="755"/>
      <c r="UHZ287" s="755"/>
      <c r="UIA287" s="755"/>
      <c r="UIB287" s="755"/>
      <c r="UIC287" s="755"/>
      <c r="UID287" s="755"/>
      <c r="UIE287" s="755"/>
      <c r="UIF287" s="755"/>
      <c r="UIG287" s="755"/>
      <c r="UIH287" s="755"/>
      <c r="UII287" s="755"/>
      <c r="UIJ287" s="755"/>
      <c r="UIK287" s="755"/>
      <c r="UIL287" s="755"/>
      <c r="UIM287" s="755"/>
      <c r="UIN287" s="755"/>
      <c r="UIO287" s="755"/>
      <c r="UIP287" s="755"/>
      <c r="UIQ287" s="755"/>
      <c r="UIR287" s="755"/>
      <c r="UIS287" s="755"/>
      <c r="UIT287" s="755"/>
      <c r="UIU287" s="755"/>
      <c r="UIV287" s="755"/>
      <c r="UIW287" s="755"/>
      <c r="UIX287" s="755"/>
      <c r="UIY287" s="755"/>
      <c r="UIZ287" s="755"/>
      <c r="UJA287" s="755"/>
      <c r="UJB287" s="755"/>
      <c r="UJC287" s="755"/>
      <c r="UJD287" s="755"/>
      <c r="UJE287" s="755"/>
      <c r="UJF287" s="755"/>
      <c r="UJG287" s="755"/>
      <c r="UJH287" s="755"/>
      <c r="UJI287" s="755"/>
      <c r="UJJ287" s="755"/>
      <c r="UJK287" s="755"/>
      <c r="UJL287" s="755"/>
      <c r="UJM287" s="755"/>
      <c r="UJN287" s="755"/>
      <c r="UJO287" s="755"/>
      <c r="UJP287" s="755"/>
      <c r="UJQ287" s="755"/>
      <c r="UJR287" s="755"/>
      <c r="UJS287" s="755"/>
      <c r="UJT287" s="755"/>
      <c r="UJU287" s="755"/>
      <c r="UJV287" s="755"/>
      <c r="UJW287" s="755"/>
      <c r="UJX287" s="755"/>
      <c r="UJY287" s="755"/>
      <c r="UJZ287" s="755"/>
      <c r="UKA287" s="755"/>
      <c r="UKB287" s="755"/>
      <c r="UKC287" s="755"/>
      <c r="UKD287" s="755"/>
      <c r="UKE287" s="755"/>
      <c r="UKF287" s="755"/>
      <c r="UKG287" s="755"/>
      <c r="UKH287" s="755"/>
      <c r="UKI287" s="755"/>
      <c r="UKJ287" s="755"/>
      <c r="UKK287" s="755"/>
      <c r="UKL287" s="755"/>
      <c r="UKM287" s="755"/>
      <c r="UKN287" s="755"/>
      <c r="UKO287" s="755"/>
      <c r="UKP287" s="755"/>
      <c r="UKQ287" s="755"/>
      <c r="UKR287" s="755"/>
      <c r="UKS287" s="755"/>
      <c r="UKT287" s="755"/>
      <c r="UKU287" s="755"/>
      <c r="UKV287" s="755"/>
      <c r="UKW287" s="755"/>
      <c r="UKX287" s="755"/>
      <c r="UKY287" s="755"/>
      <c r="UKZ287" s="755"/>
      <c r="ULA287" s="755"/>
      <c r="ULB287" s="755"/>
      <c r="ULC287" s="755"/>
      <c r="ULD287" s="755"/>
      <c r="ULE287" s="755"/>
      <c r="ULF287" s="755"/>
      <c r="ULG287" s="755"/>
      <c r="ULH287" s="755"/>
      <c r="ULI287" s="755"/>
      <c r="ULJ287" s="755"/>
      <c r="ULK287" s="755"/>
      <c r="ULL287" s="755"/>
      <c r="ULM287" s="755"/>
      <c r="ULN287" s="755"/>
      <c r="ULO287" s="755"/>
      <c r="ULP287" s="755"/>
      <c r="ULQ287" s="755"/>
      <c r="ULR287" s="755"/>
      <c r="ULS287" s="755"/>
      <c r="ULT287" s="755"/>
      <c r="ULU287" s="755"/>
      <c r="ULV287" s="755"/>
      <c r="ULW287" s="755"/>
      <c r="ULX287" s="755"/>
      <c r="ULY287" s="755"/>
      <c r="ULZ287" s="755"/>
      <c r="UMA287" s="755"/>
      <c r="UMB287" s="755"/>
      <c r="UMC287" s="755"/>
      <c r="UMD287" s="755"/>
      <c r="UME287" s="755"/>
      <c r="UMF287" s="755"/>
      <c r="UMG287" s="755"/>
      <c r="UMH287" s="755"/>
      <c r="UMI287" s="755"/>
      <c r="UMJ287" s="755"/>
      <c r="UMK287" s="755"/>
      <c r="UML287" s="755"/>
      <c r="UMM287" s="755"/>
      <c r="UMN287" s="755"/>
      <c r="UMO287" s="755"/>
      <c r="UMP287" s="755"/>
      <c r="UMQ287" s="755"/>
      <c r="UMR287" s="755"/>
      <c r="UMS287" s="755"/>
      <c r="UMT287" s="755"/>
      <c r="UMU287" s="755"/>
      <c r="UMV287" s="755"/>
      <c r="UMW287" s="755"/>
      <c r="UMX287" s="755"/>
      <c r="UMY287" s="755"/>
      <c r="UMZ287" s="755"/>
      <c r="UNA287" s="755"/>
      <c r="UNB287" s="755"/>
      <c r="UNC287" s="755"/>
      <c r="UND287" s="755"/>
      <c r="UNE287" s="755"/>
      <c r="UNF287" s="755"/>
      <c r="UNG287" s="755"/>
      <c r="UNH287" s="755"/>
      <c r="UNI287" s="755"/>
      <c r="UNJ287" s="755"/>
      <c r="UNK287" s="755"/>
      <c r="UNL287" s="755"/>
      <c r="UNM287" s="755"/>
      <c r="UNN287" s="755"/>
      <c r="UNO287" s="755"/>
      <c r="UNP287" s="755"/>
      <c r="UNQ287" s="755"/>
      <c r="UNR287" s="755"/>
      <c r="UNS287" s="755"/>
      <c r="UNT287" s="755"/>
      <c r="UNU287" s="755"/>
      <c r="UNV287" s="755"/>
      <c r="UNW287" s="755"/>
      <c r="UNX287" s="755"/>
      <c r="UNY287" s="755"/>
      <c r="UNZ287" s="755"/>
      <c r="UOA287" s="755"/>
      <c r="UOB287" s="755"/>
      <c r="UOC287" s="755"/>
      <c r="UOD287" s="755"/>
      <c r="UOE287" s="755"/>
      <c r="UOF287" s="755"/>
      <c r="UOG287" s="755"/>
      <c r="UOH287" s="755"/>
      <c r="UOI287" s="755"/>
      <c r="UOJ287" s="755"/>
      <c r="UOK287" s="755"/>
      <c r="UOL287" s="755"/>
      <c r="UOM287" s="755"/>
      <c r="UON287" s="755"/>
      <c r="UOO287" s="755"/>
      <c r="UOP287" s="755"/>
      <c r="UOQ287" s="755"/>
      <c r="UOR287" s="755"/>
      <c r="UOS287" s="755"/>
      <c r="UOT287" s="755"/>
      <c r="UOU287" s="755"/>
      <c r="UOV287" s="755"/>
      <c r="UOW287" s="755"/>
      <c r="UOX287" s="755"/>
      <c r="UOY287" s="755"/>
      <c r="UOZ287" s="755"/>
      <c r="UPA287" s="755"/>
      <c r="UPB287" s="755"/>
      <c r="UPC287" s="755"/>
      <c r="UPD287" s="755"/>
      <c r="UPE287" s="755"/>
      <c r="UPF287" s="755"/>
      <c r="UPG287" s="755"/>
      <c r="UPH287" s="755"/>
      <c r="UPI287" s="755"/>
      <c r="UPJ287" s="755"/>
      <c r="UPK287" s="755"/>
      <c r="UPL287" s="755"/>
      <c r="UPM287" s="755"/>
      <c r="UPN287" s="755"/>
      <c r="UPO287" s="755"/>
      <c r="UPP287" s="755"/>
      <c r="UPQ287" s="755"/>
      <c r="UPR287" s="755"/>
      <c r="UPS287" s="755"/>
      <c r="UPT287" s="755"/>
      <c r="UPU287" s="755"/>
      <c r="UPV287" s="755"/>
      <c r="UPW287" s="755"/>
      <c r="UPX287" s="755"/>
      <c r="UPY287" s="755"/>
      <c r="UPZ287" s="755"/>
      <c r="UQA287" s="755"/>
      <c r="UQB287" s="755"/>
      <c r="UQC287" s="755"/>
      <c r="UQD287" s="755"/>
      <c r="UQE287" s="755"/>
      <c r="UQF287" s="755"/>
      <c r="UQG287" s="755"/>
      <c r="UQH287" s="755"/>
      <c r="UQI287" s="755"/>
      <c r="UQJ287" s="755"/>
      <c r="UQK287" s="755"/>
      <c r="UQL287" s="755"/>
      <c r="UQM287" s="755"/>
      <c r="UQN287" s="755"/>
      <c r="UQO287" s="755"/>
      <c r="UQP287" s="755"/>
      <c r="UQQ287" s="755"/>
      <c r="UQR287" s="755"/>
      <c r="UQS287" s="755"/>
      <c r="UQT287" s="755"/>
      <c r="UQU287" s="755"/>
      <c r="UQV287" s="755"/>
      <c r="UQW287" s="755"/>
      <c r="UQX287" s="755"/>
      <c r="UQY287" s="755"/>
      <c r="UQZ287" s="755"/>
      <c r="URA287" s="755"/>
      <c r="URB287" s="755"/>
      <c r="URC287" s="755"/>
      <c r="URD287" s="755"/>
      <c r="URE287" s="755"/>
      <c r="URF287" s="755"/>
      <c r="URG287" s="755"/>
      <c r="URH287" s="755"/>
      <c r="URI287" s="755"/>
      <c r="URJ287" s="755"/>
      <c r="URK287" s="755"/>
      <c r="URL287" s="755"/>
      <c r="URM287" s="755"/>
      <c r="URN287" s="755"/>
      <c r="URO287" s="755"/>
      <c r="URP287" s="755"/>
      <c r="URQ287" s="755"/>
      <c r="URR287" s="755"/>
      <c r="URS287" s="755"/>
      <c r="URT287" s="755"/>
      <c r="URU287" s="755"/>
      <c r="URV287" s="755"/>
      <c r="URW287" s="755"/>
      <c r="URX287" s="755"/>
      <c r="URY287" s="755"/>
      <c r="URZ287" s="755"/>
      <c r="USA287" s="755"/>
      <c r="USB287" s="755"/>
      <c r="USC287" s="755"/>
      <c r="USD287" s="755"/>
      <c r="USE287" s="755"/>
      <c r="USF287" s="755"/>
      <c r="USG287" s="755"/>
      <c r="USH287" s="755"/>
      <c r="USI287" s="755"/>
      <c r="USJ287" s="755"/>
      <c r="USK287" s="755"/>
      <c r="USL287" s="755"/>
      <c r="USM287" s="755"/>
      <c r="USN287" s="755"/>
      <c r="USO287" s="755"/>
      <c r="USP287" s="755"/>
      <c r="USQ287" s="755"/>
      <c r="USR287" s="755"/>
      <c r="USS287" s="755"/>
      <c r="UST287" s="755"/>
      <c r="USU287" s="755"/>
      <c r="USV287" s="755"/>
      <c r="USW287" s="755"/>
      <c r="USX287" s="755"/>
      <c r="USY287" s="755"/>
      <c r="USZ287" s="755"/>
      <c r="UTA287" s="755"/>
      <c r="UTB287" s="755"/>
      <c r="UTC287" s="755"/>
      <c r="UTD287" s="755"/>
      <c r="UTE287" s="755"/>
      <c r="UTF287" s="755"/>
      <c r="UTG287" s="755"/>
      <c r="UTH287" s="755"/>
      <c r="UTI287" s="755"/>
      <c r="UTJ287" s="755"/>
      <c r="UTK287" s="755"/>
      <c r="UTL287" s="755"/>
      <c r="UTM287" s="755"/>
      <c r="UTN287" s="755"/>
      <c r="UTO287" s="755"/>
      <c r="UTP287" s="755"/>
      <c r="UTQ287" s="755"/>
      <c r="UTR287" s="755"/>
      <c r="UTS287" s="755"/>
      <c r="UTT287" s="755"/>
      <c r="UTU287" s="755"/>
      <c r="UTV287" s="755"/>
      <c r="UTW287" s="755"/>
      <c r="UTX287" s="755"/>
      <c r="UTY287" s="755"/>
      <c r="UTZ287" s="755"/>
      <c r="UUA287" s="755"/>
      <c r="UUB287" s="755"/>
      <c r="UUC287" s="755"/>
      <c r="UUD287" s="755"/>
      <c r="UUE287" s="755"/>
      <c r="UUF287" s="755"/>
      <c r="UUG287" s="755"/>
      <c r="UUH287" s="755"/>
      <c r="UUI287" s="755"/>
      <c r="UUJ287" s="755"/>
      <c r="UUK287" s="755"/>
      <c r="UUL287" s="755"/>
      <c r="UUM287" s="755"/>
      <c r="UUN287" s="755"/>
      <c r="UUO287" s="755"/>
      <c r="UUP287" s="755"/>
      <c r="UUQ287" s="755"/>
      <c r="UUR287" s="755"/>
      <c r="UUS287" s="755"/>
      <c r="UUT287" s="755"/>
      <c r="UUU287" s="755"/>
      <c r="UUV287" s="755"/>
      <c r="UUW287" s="755"/>
      <c r="UUX287" s="755"/>
      <c r="UUY287" s="755"/>
      <c r="UUZ287" s="755"/>
      <c r="UVA287" s="755"/>
      <c r="UVB287" s="755"/>
      <c r="UVC287" s="755"/>
      <c r="UVD287" s="755"/>
      <c r="UVE287" s="755"/>
      <c r="UVF287" s="755"/>
      <c r="UVG287" s="755"/>
      <c r="UVH287" s="755"/>
      <c r="UVI287" s="755"/>
      <c r="UVJ287" s="755"/>
      <c r="UVK287" s="755"/>
      <c r="UVL287" s="755"/>
      <c r="UVM287" s="755"/>
      <c r="UVN287" s="755"/>
      <c r="UVO287" s="755"/>
      <c r="UVP287" s="755"/>
      <c r="UVQ287" s="755"/>
      <c r="UVR287" s="755"/>
      <c r="UVS287" s="755"/>
      <c r="UVT287" s="755"/>
      <c r="UVU287" s="755"/>
      <c r="UVV287" s="755"/>
      <c r="UVW287" s="755"/>
      <c r="UVX287" s="755"/>
      <c r="UVY287" s="755"/>
      <c r="UVZ287" s="755"/>
      <c r="UWA287" s="755"/>
      <c r="UWB287" s="755"/>
      <c r="UWC287" s="755"/>
      <c r="UWD287" s="755"/>
      <c r="UWE287" s="755"/>
      <c r="UWF287" s="755"/>
      <c r="UWG287" s="755"/>
      <c r="UWH287" s="755"/>
      <c r="UWI287" s="755"/>
      <c r="UWJ287" s="755"/>
      <c r="UWK287" s="755"/>
      <c r="UWL287" s="755"/>
      <c r="UWM287" s="755"/>
      <c r="UWN287" s="755"/>
      <c r="UWO287" s="755"/>
      <c r="UWP287" s="755"/>
      <c r="UWQ287" s="755"/>
      <c r="UWR287" s="755"/>
      <c r="UWS287" s="755"/>
      <c r="UWT287" s="755"/>
      <c r="UWU287" s="755"/>
      <c r="UWV287" s="755"/>
      <c r="UWW287" s="755"/>
      <c r="UWX287" s="755"/>
      <c r="UWY287" s="755"/>
      <c r="UWZ287" s="755"/>
      <c r="UXA287" s="755"/>
      <c r="UXB287" s="755"/>
      <c r="UXC287" s="755"/>
      <c r="UXD287" s="755"/>
      <c r="UXE287" s="755"/>
      <c r="UXF287" s="755"/>
      <c r="UXG287" s="755"/>
      <c r="UXH287" s="755"/>
      <c r="UXI287" s="755"/>
      <c r="UXJ287" s="755"/>
      <c r="UXK287" s="755"/>
      <c r="UXL287" s="755"/>
      <c r="UXM287" s="755"/>
      <c r="UXN287" s="755"/>
      <c r="UXO287" s="755"/>
      <c r="UXP287" s="755"/>
      <c r="UXQ287" s="755"/>
      <c r="UXR287" s="755"/>
      <c r="UXS287" s="755"/>
      <c r="UXT287" s="755"/>
      <c r="UXU287" s="755"/>
      <c r="UXV287" s="755"/>
      <c r="UXW287" s="755"/>
      <c r="UXX287" s="755"/>
      <c r="UXY287" s="755"/>
      <c r="UXZ287" s="755"/>
      <c r="UYA287" s="755"/>
      <c r="UYB287" s="755"/>
      <c r="UYC287" s="755"/>
      <c r="UYD287" s="755"/>
      <c r="UYE287" s="755"/>
      <c r="UYF287" s="755"/>
      <c r="UYG287" s="755"/>
      <c r="UYH287" s="755"/>
      <c r="UYI287" s="755"/>
      <c r="UYJ287" s="755"/>
      <c r="UYK287" s="755"/>
      <c r="UYL287" s="755"/>
      <c r="UYM287" s="755"/>
      <c r="UYN287" s="755"/>
      <c r="UYO287" s="755"/>
      <c r="UYP287" s="755"/>
      <c r="UYQ287" s="755"/>
      <c r="UYR287" s="755"/>
      <c r="UYS287" s="755"/>
      <c r="UYT287" s="755"/>
      <c r="UYU287" s="755"/>
      <c r="UYV287" s="755"/>
      <c r="UYW287" s="755"/>
      <c r="UYX287" s="755"/>
      <c r="UYY287" s="755"/>
      <c r="UYZ287" s="755"/>
      <c r="UZA287" s="755"/>
      <c r="UZB287" s="755"/>
      <c r="UZC287" s="755"/>
      <c r="UZD287" s="755"/>
      <c r="UZE287" s="755"/>
      <c r="UZF287" s="755"/>
      <c r="UZG287" s="755"/>
      <c r="UZH287" s="755"/>
      <c r="UZI287" s="755"/>
      <c r="UZJ287" s="755"/>
      <c r="UZK287" s="755"/>
      <c r="UZL287" s="755"/>
      <c r="UZM287" s="755"/>
      <c r="UZN287" s="755"/>
      <c r="UZO287" s="755"/>
      <c r="UZP287" s="755"/>
      <c r="UZQ287" s="755"/>
      <c r="UZR287" s="755"/>
      <c r="UZS287" s="755"/>
      <c r="UZT287" s="755"/>
      <c r="UZU287" s="755"/>
      <c r="UZV287" s="755"/>
      <c r="UZW287" s="755"/>
      <c r="UZX287" s="755"/>
      <c r="UZY287" s="755"/>
      <c r="UZZ287" s="755"/>
      <c r="VAA287" s="755"/>
      <c r="VAB287" s="755"/>
      <c r="VAC287" s="755"/>
      <c r="VAD287" s="755"/>
      <c r="VAE287" s="755"/>
      <c r="VAF287" s="755"/>
      <c r="VAG287" s="755"/>
      <c r="VAH287" s="755"/>
      <c r="VAI287" s="755"/>
      <c r="VAJ287" s="755"/>
      <c r="VAK287" s="755"/>
      <c r="VAL287" s="755"/>
      <c r="VAM287" s="755"/>
      <c r="VAN287" s="755"/>
      <c r="VAO287" s="755"/>
      <c r="VAP287" s="755"/>
      <c r="VAQ287" s="755"/>
      <c r="VAR287" s="755"/>
      <c r="VAS287" s="755"/>
      <c r="VAT287" s="755"/>
      <c r="VAU287" s="755"/>
      <c r="VAV287" s="755"/>
      <c r="VAW287" s="755"/>
      <c r="VAX287" s="755"/>
      <c r="VAY287" s="755"/>
      <c r="VAZ287" s="755"/>
      <c r="VBA287" s="755"/>
      <c r="VBB287" s="755"/>
      <c r="VBC287" s="755"/>
      <c r="VBD287" s="755"/>
      <c r="VBE287" s="755"/>
      <c r="VBF287" s="755"/>
      <c r="VBG287" s="755"/>
      <c r="VBH287" s="755"/>
      <c r="VBI287" s="755"/>
      <c r="VBJ287" s="755"/>
      <c r="VBK287" s="755"/>
      <c r="VBL287" s="755"/>
      <c r="VBM287" s="755"/>
      <c r="VBN287" s="755"/>
      <c r="VBO287" s="755"/>
      <c r="VBP287" s="755"/>
      <c r="VBQ287" s="755"/>
      <c r="VBR287" s="755"/>
      <c r="VBS287" s="755"/>
      <c r="VBT287" s="755"/>
      <c r="VBU287" s="755"/>
      <c r="VBV287" s="755"/>
      <c r="VBW287" s="755"/>
      <c r="VBX287" s="755"/>
      <c r="VBY287" s="755"/>
      <c r="VBZ287" s="755"/>
      <c r="VCA287" s="755"/>
      <c r="VCB287" s="755"/>
      <c r="VCC287" s="755"/>
      <c r="VCD287" s="755"/>
      <c r="VCE287" s="755"/>
      <c r="VCF287" s="755"/>
      <c r="VCG287" s="755"/>
      <c r="VCH287" s="755"/>
      <c r="VCI287" s="755"/>
      <c r="VCJ287" s="755"/>
      <c r="VCK287" s="755"/>
      <c r="VCL287" s="755"/>
      <c r="VCM287" s="755"/>
      <c r="VCN287" s="755"/>
      <c r="VCO287" s="755"/>
      <c r="VCP287" s="755"/>
      <c r="VCQ287" s="755"/>
      <c r="VCR287" s="755"/>
      <c r="VCS287" s="755"/>
      <c r="VCT287" s="755"/>
      <c r="VCU287" s="755"/>
      <c r="VCV287" s="755"/>
      <c r="VCW287" s="755"/>
      <c r="VCX287" s="755"/>
      <c r="VCY287" s="755"/>
      <c r="VCZ287" s="755"/>
      <c r="VDA287" s="755"/>
      <c r="VDB287" s="755"/>
      <c r="VDC287" s="755"/>
      <c r="VDD287" s="755"/>
      <c r="VDE287" s="755"/>
      <c r="VDF287" s="755"/>
      <c r="VDG287" s="755"/>
      <c r="VDH287" s="755"/>
      <c r="VDI287" s="755"/>
      <c r="VDJ287" s="755"/>
      <c r="VDK287" s="755"/>
      <c r="VDL287" s="755"/>
      <c r="VDM287" s="755"/>
      <c r="VDN287" s="755"/>
      <c r="VDO287" s="755"/>
      <c r="VDP287" s="755"/>
      <c r="VDQ287" s="755"/>
      <c r="VDR287" s="755"/>
      <c r="VDS287" s="755"/>
      <c r="VDT287" s="755"/>
      <c r="VDU287" s="755"/>
      <c r="VDV287" s="755"/>
      <c r="VDW287" s="755"/>
      <c r="VDX287" s="755"/>
      <c r="VDY287" s="755"/>
      <c r="VDZ287" s="755"/>
      <c r="VEA287" s="755"/>
      <c r="VEB287" s="755"/>
      <c r="VEC287" s="755"/>
      <c r="VED287" s="755"/>
      <c r="VEE287" s="755"/>
      <c r="VEF287" s="755"/>
      <c r="VEG287" s="755"/>
      <c r="VEH287" s="755"/>
      <c r="VEI287" s="755"/>
      <c r="VEJ287" s="755"/>
      <c r="VEK287" s="755"/>
      <c r="VEL287" s="755"/>
      <c r="VEM287" s="755"/>
      <c r="VEN287" s="755"/>
      <c r="VEO287" s="755"/>
      <c r="VEP287" s="755"/>
      <c r="VEQ287" s="755"/>
      <c r="VER287" s="755"/>
      <c r="VES287" s="755"/>
      <c r="VET287" s="755"/>
      <c r="VEU287" s="755"/>
      <c r="VEV287" s="755"/>
      <c r="VEW287" s="755"/>
      <c r="VEX287" s="755"/>
      <c r="VEY287" s="755"/>
      <c r="VEZ287" s="755"/>
      <c r="VFA287" s="755"/>
      <c r="VFB287" s="755"/>
      <c r="VFC287" s="755"/>
      <c r="VFD287" s="755"/>
      <c r="VFE287" s="755"/>
      <c r="VFF287" s="755"/>
      <c r="VFG287" s="755"/>
      <c r="VFH287" s="755"/>
      <c r="VFI287" s="755"/>
      <c r="VFJ287" s="755"/>
      <c r="VFK287" s="755"/>
      <c r="VFL287" s="755"/>
      <c r="VFM287" s="755"/>
      <c r="VFN287" s="755"/>
      <c r="VFO287" s="755"/>
      <c r="VFP287" s="755"/>
      <c r="VFQ287" s="755"/>
      <c r="VFR287" s="755"/>
      <c r="VFS287" s="755"/>
      <c r="VFT287" s="755"/>
      <c r="VFU287" s="755"/>
      <c r="VFV287" s="755"/>
      <c r="VFW287" s="755"/>
      <c r="VFX287" s="755"/>
      <c r="VFY287" s="755"/>
      <c r="VFZ287" s="755"/>
      <c r="VGA287" s="755"/>
      <c r="VGB287" s="755"/>
      <c r="VGC287" s="755"/>
      <c r="VGD287" s="755"/>
      <c r="VGE287" s="755"/>
      <c r="VGF287" s="755"/>
      <c r="VGG287" s="755"/>
      <c r="VGH287" s="755"/>
      <c r="VGI287" s="755"/>
      <c r="VGJ287" s="755"/>
      <c r="VGK287" s="755"/>
      <c r="VGL287" s="755"/>
      <c r="VGM287" s="755"/>
      <c r="VGN287" s="755"/>
      <c r="VGO287" s="755"/>
      <c r="VGP287" s="755"/>
      <c r="VGQ287" s="755"/>
      <c r="VGR287" s="755"/>
      <c r="VGS287" s="755"/>
      <c r="VGT287" s="755"/>
      <c r="VGU287" s="755"/>
      <c r="VGV287" s="755"/>
      <c r="VGW287" s="755"/>
      <c r="VGX287" s="755"/>
      <c r="VGY287" s="755"/>
      <c r="VGZ287" s="755"/>
      <c r="VHA287" s="755"/>
      <c r="VHB287" s="755"/>
      <c r="VHC287" s="755"/>
      <c r="VHD287" s="755"/>
      <c r="VHE287" s="755"/>
      <c r="VHF287" s="755"/>
      <c r="VHG287" s="755"/>
      <c r="VHH287" s="755"/>
      <c r="VHI287" s="755"/>
      <c r="VHJ287" s="755"/>
      <c r="VHK287" s="755"/>
      <c r="VHL287" s="755"/>
      <c r="VHM287" s="755"/>
      <c r="VHN287" s="755"/>
      <c r="VHO287" s="755"/>
      <c r="VHP287" s="755"/>
      <c r="VHQ287" s="755"/>
      <c r="VHR287" s="755"/>
      <c r="VHS287" s="755"/>
      <c r="VHT287" s="755"/>
      <c r="VHU287" s="755"/>
      <c r="VHV287" s="755"/>
      <c r="VHW287" s="755"/>
      <c r="VHX287" s="755"/>
      <c r="VHY287" s="755"/>
      <c r="VHZ287" s="755"/>
      <c r="VIA287" s="755"/>
      <c r="VIB287" s="755"/>
      <c r="VIC287" s="755"/>
      <c r="VID287" s="755"/>
      <c r="VIE287" s="755"/>
      <c r="VIF287" s="755"/>
      <c r="VIG287" s="755"/>
      <c r="VIH287" s="755"/>
      <c r="VII287" s="755"/>
      <c r="VIJ287" s="755"/>
      <c r="VIK287" s="755"/>
      <c r="VIL287" s="755"/>
      <c r="VIM287" s="755"/>
      <c r="VIN287" s="755"/>
      <c r="VIO287" s="755"/>
      <c r="VIP287" s="755"/>
      <c r="VIQ287" s="755"/>
      <c r="VIR287" s="755"/>
      <c r="VIS287" s="755"/>
      <c r="VIT287" s="755"/>
      <c r="VIU287" s="755"/>
      <c r="VIV287" s="755"/>
      <c r="VIW287" s="755"/>
      <c r="VIX287" s="755"/>
      <c r="VIY287" s="755"/>
      <c r="VIZ287" s="755"/>
      <c r="VJA287" s="755"/>
      <c r="VJB287" s="755"/>
      <c r="VJC287" s="755"/>
      <c r="VJD287" s="755"/>
      <c r="VJE287" s="755"/>
      <c r="VJF287" s="755"/>
      <c r="VJG287" s="755"/>
      <c r="VJH287" s="755"/>
      <c r="VJI287" s="755"/>
      <c r="VJJ287" s="755"/>
      <c r="VJK287" s="755"/>
      <c r="VJL287" s="755"/>
      <c r="VJM287" s="755"/>
      <c r="VJN287" s="755"/>
      <c r="VJO287" s="755"/>
      <c r="VJP287" s="755"/>
      <c r="VJQ287" s="755"/>
      <c r="VJR287" s="755"/>
      <c r="VJS287" s="755"/>
      <c r="VJT287" s="755"/>
      <c r="VJU287" s="755"/>
      <c r="VJV287" s="755"/>
      <c r="VJW287" s="755"/>
      <c r="VJX287" s="755"/>
      <c r="VJY287" s="755"/>
      <c r="VJZ287" s="755"/>
      <c r="VKA287" s="755"/>
      <c r="VKB287" s="755"/>
      <c r="VKC287" s="755"/>
      <c r="VKD287" s="755"/>
      <c r="VKE287" s="755"/>
      <c r="VKF287" s="755"/>
      <c r="VKG287" s="755"/>
      <c r="VKH287" s="755"/>
      <c r="VKI287" s="755"/>
      <c r="VKJ287" s="755"/>
      <c r="VKK287" s="755"/>
      <c r="VKL287" s="755"/>
      <c r="VKM287" s="755"/>
      <c r="VKN287" s="755"/>
      <c r="VKO287" s="755"/>
      <c r="VKP287" s="755"/>
      <c r="VKQ287" s="755"/>
      <c r="VKR287" s="755"/>
      <c r="VKS287" s="755"/>
      <c r="VKT287" s="755"/>
      <c r="VKU287" s="755"/>
      <c r="VKV287" s="755"/>
      <c r="VKW287" s="755"/>
      <c r="VKX287" s="755"/>
      <c r="VKY287" s="755"/>
      <c r="VKZ287" s="755"/>
      <c r="VLA287" s="755"/>
      <c r="VLB287" s="755"/>
      <c r="VLC287" s="755"/>
      <c r="VLD287" s="755"/>
      <c r="VLE287" s="755"/>
      <c r="VLF287" s="755"/>
      <c r="VLG287" s="755"/>
      <c r="VLH287" s="755"/>
      <c r="VLI287" s="755"/>
      <c r="VLJ287" s="755"/>
      <c r="VLK287" s="755"/>
      <c r="VLL287" s="755"/>
      <c r="VLM287" s="755"/>
      <c r="VLN287" s="755"/>
      <c r="VLO287" s="755"/>
      <c r="VLP287" s="755"/>
      <c r="VLQ287" s="755"/>
      <c r="VLR287" s="755"/>
      <c r="VLS287" s="755"/>
      <c r="VLT287" s="755"/>
      <c r="VLU287" s="755"/>
      <c r="VLV287" s="755"/>
      <c r="VLW287" s="755"/>
      <c r="VLX287" s="755"/>
      <c r="VLY287" s="755"/>
      <c r="VLZ287" s="755"/>
      <c r="VMA287" s="755"/>
      <c r="VMB287" s="755"/>
      <c r="VMC287" s="755"/>
      <c r="VMD287" s="755"/>
      <c r="VME287" s="755"/>
      <c r="VMF287" s="755"/>
      <c r="VMG287" s="755"/>
      <c r="VMH287" s="755"/>
      <c r="VMI287" s="755"/>
      <c r="VMJ287" s="755"/>
      <c r="VMK287" s="755"/>
      <c r="VML287" s="755"/>
      <c r="VMM287" s="755"/>
      <c r="VMN287" s="755"/>
      <c r="VMO287" s="755"/>
      <c r="VMP287" s="755"/>
      <c r="VMQ287" s="755"/>
      <c r="VMR287" s="755"/>
      <c r="VMS287" s="755"/>
      <c r="VMT287" s="755"/>
      <c r="VMU287" s="755"/>
      <c r="VMV287" s="755"/>
      <c r="VMW287" s="755"/>
      <c r="VMX287" s="755"/>
      <c r="VMY287" s="755"/>
      <c r="VMZ287" s="755"/>
      <c r="VNA287" s="755"/>
      <c r="VNB287" s="755"/>
      <c r="VNC287" s="755"/>
      <c r="VND287" s="755"/>
      <c r="VNE287" s="755"/>
      <c r="VNF287" s="755"/>
      <c r="VNG287" s="755"/>
      <c r="VNH287" s="755"/>
      <c r="VNI287" s="755"/>
      <c r="VNJ287" s="755"/>
      <c r="VNK287" s="755"/>
      <c r="VNL287" s="755"/>
      <c r="VNM287" s="755"/>
      <c r="VNN287" s="755"/>
      <c r="VNO287" s="755"/>
      <c r="VNP287" s="755"/>
      <c r="VNQ287" s="755"/>
      <c r="VNR287" s="755"/>
      <c r="VNS287" s="755"/>
      <c r="VNT287" s="755"/>
      <c r="VNU287" s="755"/>
      <c r="VNV287" s="755"/>
      <c r="VNW287" s="755"/>
      <c r="VNX287" s="755"/>
      <c r="VNY287" s="755"/>
      <c r="VNZ287" s="755"/>
      <c r="VOA287" s="755"/>
      <c r="VOB287" s="755"/>
      <c r="VOC287" s="755"/>
      <c r="VOD287" s="755"/>
      <c r="VOE287" s="755"/>
      <c r="VOF287" s="755"/>
      <c r="VOG287" s="755"/>
      <c r="VOH287" s="755"/>
      <c r="VOI287" s="755"/>
      <c r="VOJ287" s="755"/>
      <c r="VOK287" s="755"/>
      <c r="VOL287" s="755"/>
      <c r="VOM287" s="755"/>
      <c r="VON287" s="755"/>
      <c r="VOO287" s="755"/>
      <c r="VOP287" s="755"/>
      <c r="VOQ287" s="755"/>
      <c r="VOR287" s="755"/>
      <c r="VOS287" s="755"/>
      <c r="VOT287" s="755"/>
      <c r="VOU287" s="755"/>
      <c r="VOV287" s="755"/>
      <c r="VOW287" s="755"/>
      <c r="VOX287" s="755"/>
      <c r="VOY287" s="755"/>
      <c r="VOZ287" s="755"/>
      <c r="VPA287" s="755"/>
      <c r="VPB287" s="755"/>
      <c r="VPC287" s="755"/>
      <c r="VPD287" s="755"/>
      <c r="VPE287" s="755"/>
      <c r="VPF287" s="755"/>
      <c r="VPG287" s="755"/>
      <c r="VPH287" s="755"/>
      <c r="VPI287" s="755"/>
      <c r="VPJ287" s="755"/>
      <c r="VPK287" s="755"/>
      <c r="VPL287" s="755"/>
      <c r="VPM287" s="755"/>
      <c r="VPN287" s="755"/>
      <c r="VPO287" s="755"/>
      <c r="VPP287" s="755"/>
      <c r="VPQ287" s="755"/>
      <c r="VPR287" s="755"/>
      <c r="VPS287" s="755"/>
      <c r="VPT287" s="755"/>
      <c r="VPU287" s="755"/>
      <c r="VPV287" s="755"/>
      <c r="VPW287" s="755"/>
      <c r="VPX287" s="755"/>
      <c r="VPY287" s="755"/>
      <c r="VPZ287" s="755"/>
      <c r="VQA287" s="755"/>
      <c r="VQB287" s="755"/>
      <c r="VQC287" s="755"/>
      <c r="VQD287" s="755"/>
      <c r="VQE287" s="755"/>
      <c r="VQF287" s="755"/>
      <c r="VQG287" s="755"/>
      <c r="VQH287" s="755"/>
      <c r="VQI287" s="755"/>
      <c r="VQJ287" s="755"/>
      <c r="VQK287" s="755"/>
      <c r="VQL287" s="755"/>
      <c r="VQM287" s="755"/>
      <c r="VQN287" s="755"/>
      <c r="VQO287" s="755"/>
      <c r="VQP287" s="755"/>
      <c r="VQQ287" s="755"/>
      <c r="VQR287" s="755"/>
      <c r="VQS287" s="755"/>
      <c r="VQT287" s="755"/>
      <c r="VQU287" s="755"/>
      <c r="VQV287" s="755"/>
      <c r="VQW287" s="755"/>
      <c r="VQX287" s="755"/>
      <c r="VQY287" s="755"/>
      <c r="VQZ287" s="755"/>
      <c r="VRA287" s="755"/>
      <c r="VRB287" s="755"/>
      <c r="VRC287" s="755"/>
      <c r="VRD287" s="755"/>
      <c r="VRE287" s="755"/>
      <c r="VRF287" s="755"/>
      <c r="VRG287" s="755"/>
      <c r="VRH287" s="755"/>
      <c r="VRI287" s="755"/>
      <c r="VRJ287" s="755"/>
      <c r="VRK287" s="755"/>
      <c r="VRL287" s="755"/>
      <c r="VRM287" s="755"/>
      <c r="VRN287" s="755"/>
      <c r="VRO287" s="755"/>
      <c r="VRP287" s="755"/>
      <c r="VRQ287" s="755"/>
      <c r="VRR287" s="755"/>
      <c r="VRS287" s="755"/>
      <c r="VRT287" s="755"/>
      <c r="VRU287" s="755"/>
      <c r="VRV287" s="755"/>
      <c r="VRW287" s="755"/>
      <c r="VRX287" s="755"/>
      <c r="VRY287" s="755"/>
      <c r="VRZ287" s="755"/>
      <c r="VSA287" s="755"/>
      <c r="VSB287" s="755"/>
      <c r="VSC287" s="755"/>
      <c r="VSD287" s="755"/>
      <c r="VSE287" s="755"/>
      <c r="VSF287" s="755"/>
      <c r="VSG287" s="755"/>
      <c r="VSH287" s="755"/>
      <c r="VSI287" s="755"/>
      <c r="VSJ287" s="755"/>
      <c r="VSK287" s="755"/>
      <c r="VSL287" s="755"/>
      <c r="VSM287" s="755"/>
      <c r="VSN287" s="755"/>
      <c r="VSO287" s="755"/>
      <c r="VSP287" s="755"/>
      <c r="VSQ287" s="755"/>
      <c r="VSR287" s="755"/>
      <c r="VSS287" s="755"/>
      <c r="VST287" s="755"/>
      <c r="VSU287" s="755"/>
      <c r="VSV287" s="755"/>
      <c r="VSW287" s="755"/>
      <c r="VSX287" s="755"/>
      <c r="VSY287" s="755"/>
      <c r="VSZ287" s="755"/>
      <c r="VTA287" s="755"/>
      <c r="VTB287" s="755"/>
      <c r="VTC287" s="755"/>
      <c r="VTD287" s="755"/>
      <c r="VTE287" s="755"/>
      <c r="VTF287" s="755"/>
      <c r="VTG287" s="755"/>
      <c r="VTH287" s="755"/>
      <c r="VTI287" s="755"/>
      <c r="VTJ287" s="755"/>
      <c r="VTK287" s="755"/>
      <c r="VTL287" s="755"/>
      <c r="VTM287" s="755"/>
      <c r="VTN287" s="755"/>
      <c r="VTO287" s="755"/>
      <c r="VTP287" s="755"/>
      <c r="VTQ287" s="755"/>
      <c r="VTR287" s="755"/>
      <c r="VTS287" s="755"/>
      <c r="VTT287" s="755"/>
      <c r="VTU287" s="755"/>
      <c r="VTV287" s="755"/>
      <c r="VTW287" s="755"/>
      <c r="VTX287" s="755"/>
      <c r="VTY287" s="755"/>
      <c r="VTZ287" s="755"/>
      <c r="VUA287" s="755"/>
      <c r="VUB287" s="755"/>
      <c r="VUC287" s="755"/>
      <c r="VUD287" s="755"/>
      <c r="VUE287" s="755"/>
      <c r="VUF287" s="755"/>
      <c r="VUG287" s="755"/>
      <c r="VUH287" s="755"/>
      <c r="VUI287" s="755"/>
      <c r="VUJ287" s="755"/>
      <c r="VUK287" s="755"/>
      <c r="VUL287" s="755"/>
      <c r="VUM287" s="755"/>
      <c r="VUN287" s="755"/>
      <c r="VUO287" s="755"/>
      <c r="VUP287" s="755"/>
      <c r="VUQ287" s="755"/>
      <c r="VUR287" s="755"/>
      <c r="VUS287" s="755"/>
      <c r="VUT287" s="755"/>
      <c r="VUU287" s="755"/>
      <c r="VUV287" s="755"/>
      <c r="VUW287" s="755"/>
      <c r="VUX287" s="755"/>
      <c r="VUY287" s="755"/>
      <c r="VUZ287" s="755"/>
      <c r="VVA287" s="755"/>
      <c r="VVB287" s="755"/>
      <c r="VVC287" s="755"/>
      <c r="VVD287" s="755"/>
      <c r="VVE287" s="755"/>
      <c r="VVF287" s="755"/>
      <c r="VVG287" s="755"/>
      <c r="VVH287" s="755"/>
      <c r="VVI287" s="755"/>
      <c r="VVJ287" s="755"/>
      <c r="VVK287" s="755"/>
      <c r="VVL287" s="755"/>
      <c r="VVM287" s="755"/>
      <c r="VVN287" s="755"/>
      <c r="VVO287" s="755"/>
      <c r="VVP287" s="755"/>
      <c r="VVQ287" s="755"/>
      <c r="VVR287" s="755"/>
      <c r="VVS287" s="755"/>
      <c r="VVT287" s="755"/>
      <c r="VVU287" s="755"/>
      <c r="VVV287" s="755"/>
      <c r="VVW287" s="755"/>
      <c r="VVX287" s="755"/>
      <c r="VVY287" s="755"/>
      <c r="VVZ287" s="755"/>
      <c r="VWA287" s="755"/>
      <c r="VWB287" s="755"/>
      <c r="VWC287" s="755"/>
      <c r="VWD287" s="755"/>
      <c r="VWE287" s="755"/>
      <c r="VWF287" s="755"/>
      <c r="VWG287" s="755"/>
      <c r="VWH287" s="755"/>
      <c r="VWI287" s="755"/>
      <c r="VWJ287" s="755"/>
      <c r="VWK287" s="755"/>
      <c r="VWL287" s="755"/>
      <c r="VWM287" s="755"/>
      <c r="VWN287" s="755"/>
      <c r="VWO287" s="755"/>
      <c r="VWP287" s="755"/>
      <c r="VWQ287" s="755"/>
      <c r="VWR287" s="755"/>
      <c r="VWS287" s="755"/>
      <c r="VWT287" s="755"/>
      <c r="VWU287" s="755"/>
      <c r="VWV287" s="755"/>
      <c r="VWW287" s="755"/>
      <c r="VWX287" s="755"/>
      <c r="VWY287" s="755"/>
      <c r="VWZ287" s="755"/>
      <c r="VXA287" s="755"/>
      <c r="VXB287" s="755"/>
      <c r="VXC287" s="755"/>
      <c r="VXD287" s="755"/>
      <c r="VXE287" s="755"/>
      <c r="VXF287" s="755"/>
      <c r="VXG287" s="755"/>
      <c r="VXH287" s="755"/>
      <c r="VXI287" s="755"/>
      <c r="VXJ287" s="755"/>
      <c r="VXK287" s="755"/>
      <c r="VXL287" s="755"/>
      <c r="VXM287" s="755"/>
      <c r="VXN287" s="755"/>
      <c r="VXO287" s="755"/>
      <c r="VXP287" s="755"/>
      <c r="VXQ287" s="755"/>
      <c r="VXR287" s="755"/>
      <c r="VXS287" s="755"/>
      <c r="VXT287" s="755"/>
      <c r="VXU287" s="755"/>
      <c r="VXV287" s="755"/>
      <c r="VXW287" s="755"/>
      <c r="VXX287" s="755"/>
      <c r="VXY287" s="755"/>
      <c r="VXZ287" s="755"/>
      <c r="VYA287" s="755"/>
      <c r="VYB287" s="755"/>
      <c r="VYC287" s="755"/>
      <c r="VYD287" s="755"/>
      <c r="VYE287" s="755"/>
      <c r="VYF287" s="755"/>
      <c r="VYG287" s="755"/>
      <c r="VYH287" s="755"/>
      <c r="VYI287" s="755"/>
      <c r="VYJ287" s="755"/>
      <c r="VYK287" s="755"/>
      <c r="VYL287" s="755"/>
      <c r="VYM287" s="755"/>
      <c r="VYN287" s="755"/>
      <c r="VYO287" s="755"/>
      <c r="VYP287" s="755"/>
      <c r="VYQ287" s="755"/>
      <c r="VYR287" s="755"/>
      <c r="VYS287" s="755"/>
      <c r="VYT287" s="755"/>
      <c r="VYU287" s="755"/>
      <c r="VYV287" s="755"/>
      <c r="VYW287" s="755"/>
      <c r="VYX287" s="755"/>
      <c r="VYY287" s="755"/>
      <c r="VYZ287" s="755"/>
      <c r="VZA287" s="755"/>
      <c r="VZB287" s="755"/>
      <c r="VZC287" s="755"/>
      <c r="VZD287" s="755"/>
      <c r="VZE287" s="755"/>
      <c r="VZF287" s="755"/>
      <c r="VZG287" s="755"/>
      <c r="VZH287" s="755"/>
      <c r="VZI287" s="755"/>
      <c r="VZJ287" s="755"/>
      <c r="VZK287" s="755"/>
      <c r="VZL287" s="755"/>
      <c r="VZM287" s="755"/>
      <c r="VZN287" s="755"/>
      <c r="VZO287" s="755"/>
      <c r="VZP287" s="755"/>
      <c r="VZQ287" s="755"/>
      <c r="VZR287" s="755"/>
      <c r="VZS287" s="755"/>
      <c r="VZT287" s="755"/>
      <c r="VZU287" s="755"/>
      <c r="VZV287" s="755"/>
      <c r="VZW287" s="755"/>
      <c r="VZX287" s="755"/>
      <c r="VZY287" s="755"/>
      <c r="VZZ287" s="755"/>
      <c r="WAA287" s="755"/>
      <c r="WAB287" s="755"/>
      <c r="WAC287" s="755"/>
      <c r="WAD287" s="755"/>
      <c r="WAE287" s="755"/>
      <c r="WAF287" s="755"/>
      <c r="WAG287" s="755"/>
      <c r="WAH287" s="755"/>
      <c r="WAI287" s="755"/>
      <c r="WAJ287" s="755"/>
      <c r="WAK287" s="755"/>
      <c r="WAL287" s="755"/>
      <c r="WAM287" s="755"/>
      <c r="WAN287" s="755"/>
      <c r="WAO287" s="755"/>
      <c r="WAP287" s="755"/>
      <c r="WAQ287" s="755"/>
      <c r="WAR287" s="755"/>
      <c r="WAS287" s="755"/>
      <c r="WAT287" s="755"/>
      <c r="WAU287" s="755"/>
      <c r="WAV287" s="755"/>
      <c r="WAW287" s="755"/>
      <c r="WAX287" s="755"/>
      <c r="WAY287" s="755"/>
      <c r="WAZ287" s="755"/>
      <c r="WBA287" s="755"/>
      <c r="WBB287" s="755"/>
      <c r="WBC287" s="755"/>
      <c r="WBD287" s="755"/>
      <c r="WBE287" s="755"/>
      <c r="WBF287" s="755"/>
      <c r="WBG287" s="755"/>
      <c r="WBH287" s="755"/>
      <c r="WBI287" s="755"/>
      <c r="WBJ287" s="755"/>
      <c r="WBK287" s="755"/>
      <c r="WBL287" s="755"/>
      <c r="WBM287" s="755"/>
      <c r="WBN287" s="755"/>
      <c r="WBO287" s="755"/>
      <c r="WBP287" s="755"/>
      <c r="WBQ287" s="755"/>
      <c r="WBR287" s="755"/>
      <c r="WBS287" s="755"/>
      <c r="WBT287" s="755"/>
      <c r="WBU287" s="755"/>
      <c r="WBV287" s="755"/>
      <c r="WBW287" s="755"/>
      <c r="WBX287" s="755"/>
      <c r="WBY287" s="755"/>
      <c r="WBZ287" s="755"/>
      <c r="WCA287" s="755"/>
      <c r="WCB287" s="755"/>
      <c r="WCC287" s="755"/>
      <c r="WCD287" s="755"/>
      <c r="WCE287" s="755"/>
      <c r="WCF287" s="755"/>
      <c r="WCG287" s="755"/>
      <c r="WCH287" s="755"/>
      <c r="WCI287" s="755"/>
      <c r="WCJ287" s="755"/>
      <c r="WCK287" s="755"/>
      <c r="WCL287" s="755"/>
      <c r="WCM287" s="755"/>
      <c r="WCN287" s="755"/>
      <c r="WCO287" s="755"/>
      <c r="WCP287" s="755"/>
      <c r="WCQ287" s="755"/>
      <c r="WCR287" s="755"/>
      <c r="WCS287" s="755"/>
      <c r="WCT287" s="755"/>
      <c r="WCU287" s="755"/>
      <c r="WCV287" s="755"/>
      <c r="WCW287" s="755"/>
      <c r="WCX287" s="755"/>
      <c r="WCY287" s="755"/>
      <c r="WCZ287" s="755"/>
      <c r="WDA287" s="755"/>
      <c r="WDB287" s="755"/>
      <c r="WDC287" s="755"/>
      <c r="WDD287" s="755"/>
      <c r="WDE287" s="755"/>
      <c r="WDF287" s="755"/>
      <c r="WDG287" s="755"/>
      <c r="WDH287" s="755"/>
      <c r="WDI287" s="755"/>
      <c r="WDJ287" s="755"/>
      <c r="WDK287" s="755"/>
      <c r="WDL287" s="755"/>
      <c r="WDM287" s="755"/>
      <c r="WDN287" s="755"/>
      <c r="WDO287" s="755"/>
      <c r="WDP287" s="755"/>
      <c r="WDQ287" s="755"/>
      <c r="WDR287" s="755"/>
      <c r="WDS287" s="755"/>
      <c r="WDT287" s="755"/>
      <c r="WDU287" s="755"/>
      <c r="WDV287" s="755"/>
      <c r="WDW287" s="755"/>
      <c r="WDX287" s="755"/>
      <c r="WDY287" s="755"/>
      <c r="WDZ287" s="755"/>
      <c r="WEA287" s="755"/>
      <c r="WEB287" s="755"/>
      <c r="WEC287" s="755"/>
      <c r="WED287" s="755"/>
      <c r="WEE287" s="755"/>
      <c r="WEF287" s="755"/>
      <c r="WEG287" s="755"/>
      <c r="WEH287" s="755"/>
      <c r="WEI287" s="755"/>
      <c r="WEJ287" s="755"/>
      <c r="WEK287" s="755"/>
      <c r="WEL287" s="755"/>
      <c r="WEM287" s="755"/>
      <c r="WEN287" s="755"/>
      <c r="WEO287" s="755"/>
      <c r="WEP287" s="755"/>
      <c r="WEQ287" s="755"/>
      <c r="WER287" s="755"/>
      <c r="WES287" s="755"/>
      <c r="WET287" s="755"/>
      <c r="WEU287" s="755"/>
      <c r="WEV287" s="755"/>
      <c r="WEW287" s="755"/>
      <c r="WEX287" s="755"/>
      <c r="WEY287" s="755"/>
      <c r="WEZ287" s="755"/>
      <c r="WFA287" s="755"/>
      <c r="WFB287" s="755"/>
      <c r="WFC287" s="755"/>
      <c r="WFD287" s="755"/>
      <c r="WFE287" s="755"/>
      <c r="WFF287" s="755"/>
      <c r="WFG287" s="755"/>
      <c r="WFH287" s="755"/>
      <c r="WFI287" s="755"/>
      <c r="WFJ287" s="755"/>
      <c r="WFK287" s="755"/>
      <c r="WFL287" s="755"/>
      <c r="WFM287" s="755"/>
      <c r="WFN287" s="755"/>
      <c r="WFO287" s="755"/>
      <c r="WFP287" s="755"/>
      <c r="WFQ287" s="755"/>
      <c r="WFR287" s="755"/>
      <c r="WFS287" s="755"/>
      <c r="WFT287" s="755"/>
      <c r="WFU287" s="755"/>
      <c r="WFV287" s="755"/>
      <c r="WFW287" s="755"/>
      <c r="WFX287" s="755"/>
      <c r="WFY287" s="755"/>
      <c r="WFZ287" s="755"/>
      <c r="WGA287" s="755"/>
      <c r="WGB287" s="755"/>
      <c r="WGC287" s="755"/>
      <c r="WGD287" s="755"/>
      <c r="WGE287" s="755"/>
      <c r="WGF287" s="755"/>
      <c r="WGG287" s="755"/>
      <c r="WGH287" s="755"/>
      <c r="WGI287" s="755"/>
      <c r="WGJ287" s="755"/>
      <c r="WGK287" s="755"/>
      <c r="WGL287" s="755"/>
      <c r="WGM287" s="755"/>
      <c r="WGN287" s="755"/>
      <c r="WGO287" s="755"/>
      <c r="WGP287" s="755"/>
      <c r="WGQ287" s="755"/>
      <c r="WGR287" s="755"/>
      <c r="WGS287" s="755"/>
      <c r="WGT287" s="755"/>
      <c r="WGU287" s="755"/>
      <c r="WGV287" s="755"/>
      <c r="WGW287" s="755"/>
      <c r="WGX287" s="755"/>
      <c r="WGY287" s="755"/>
      <c r="WGZ287" s="755"/>
      <c r="WHA287" s="755"/>
      <c r="WHB287" s="755"/>
      <c r="WHC287" s="755"/>
      <c r="WHD287" s="755"/>
      <c r="WHE287" s="755"/>
      <c r="WHF287" s="755"/>
      <c r="WHG287" s="755"/>
      <c r="WHH287" s="755"/>
      <c r="WHI287" s="755"/>
      <c r="WHJ287" s="755"/>
      <c r="WHK287" s="755"/>
      <c r="WHL287" s="755"/>
      <c r="WHM287" s="755"/>
      <c r="WHN287" s="755"/>
      <c r="WHO287" s="755"/>
      <c r="WHP287" s="755"/>
      <c r="WHQ287" s="755"/>
      <c r="WHR287" s="755"/>
      <c r="WHS287" s="755"/>
      <c r="WHT287" s="755"/>
      <c r="WHU287" s="755"/>
      <c r="WHV287" s="755"/>
      <c r="WHW287" s="755"/>
      <c r="WHX287" s="755"/>
      <c r="WHY287" s="755"/>
      <c r="WHZ287" s="755"/>
      <c r="WIA287" s="755"/>
      <c r="WIB287" s="755"/>
      <c r="WIC287" s="755"/>
      <c r="WID287" s="755"/>
      <c r="WIE287" s="755"/>
      <c r="WIF287" s="755"/>
      <c r="WIG287" s="755"/>
      <c r="WIH287" s="755"/>
      <c r="WII287" s="755"/>
      <c r="WIJ287" s="755"/>
      <c r="WIK287" s="755"/>
      <c r="WIL287" s="755"/>
      <c r="WIM287" s="755"/>
      <c r="WIN287" s="755"/>
      <c r="WIO287" s="755"/>
      <c r="WIP287" s="755"/>
      <c r="WIQ287" s="755"/>
      <c r="WIR287" s="755"/>
      <c r="WIS287" s="755"/>
      <c r="WIT287" s="755"/>
      <c r="WIU287" s="755"/>
      <c r="WIV287" s="755"/>
      <c r="WIW287" s="755"/>
      <c r="WIX287" s="755"/>
      <c r="WIY287" s="755"/>
      <c r="WIZ287" s="755"/>
      <c r="WJA287" s="755"/>
      <c r="WJB287" s="755"/>
      <c r="WJC287" s="755"/>
      <c r="WJD287" s="755"/>
      <c r="WJE287" s="755"/>
      <c r="WJF287" s="755"/>
      <c r="WJG287" s="755"/>
      <c r="WJH287" s="755"/>
      <c r="WJI287" s="755"/>
      <c r="WJJ287" s="755"/>
      <c r="WJK287" s="755"/>
      <c r="WJL287" s="755"/>
      <c r="WJM287" s="755"/>
      <c r="WJN287" s="755"/>
      <c r="WJO287" s="755"/>
      <c r="WJP287" s="755"/>
      <c r="WJQ287" s="755"/>
      <c r="WJR287" s="755"/>
      <c r="WJS287" s="755"/>
      <c r="WJT287" s="755"/>
      <c r="WJU287" s="755"/>
      <c r="WJV287" s="755"/>
      <c r="WJW287" s="755"/>
      <c r="WJX287" s="755"/>
      <c r="WJY287" s="755"/>
      <c r="WJZ287" s="755"/>
      <c r="WKA287" s="755"/>
      <c r="WKB287" s="755"/>
      <c r="WKC287" s="755"/>
      <c r="WKD287" s="755"/>
      <c r="WKE287" s="755"/>
      <c r="WKF287" s="755"/>
      <c r="WKG287" s="755"/>
      <c r="WKH287" s="755"/>
      <c r="WKI287" s="755"/>
      <c r="WKJ287" s="755"/>
      <c r="WKK287" s="755"/>
      <c r="WKL287" s="755"/>
      <c r="WKM287" s="755"/>
      <c r="WKN287" s="755"/>
      <c r="WKO287" s="755"/>
      <c r="WKP287" s="755"/>
      <c r="WKQ287" s="755"/>
      <c r="WKR287" s="755"/>
      <c r="WKS287" s="755"/>
      <c r="WKT287" s="755"/>
      <c r="WKU287" s="755"/>
      <c r="WKV287" s="755"/>
      <c r="WKW287" s="755"/>
      <c r="WKX287" s="755"/>
      <c r="WKY287" s="755"/>
      <c r="WKZ287" s="755"/>
      <c r="WLA287" s="755"/>
      <c r="WLB287" s="755"/>
      <c r="WLC287" s="755"/>
      <c r="WLD287" s="755"/>
      <c r="WLE287" s="755"/>
      <c r="WLF287" s="755"/>
      <c r="WLG287" s="755"/>
      <c r="WLH287" s="755"/>
      <c r="WLI287" s="755"/>
      <c r="WLJ287" s="755"/>
      <c r="WLK287" s="755"/>
      <c r="WLL287" s="755"/>
      <c r="WLM287" s="755"/>
      <c r="WLN287" s="755"/>
      <c r="WLO287" s="755"/>
      <c r="WLP287" s="755"/>
      <c r="WLQ287" s="755"/>
      <c r="WLR287" s="755"/>
      <c r="WLS287" s="755"/>
      <c r="WLT287" s="755"/>
      <c r="WLU287" s="755"/>
      <c r="WLV287" s="755"/>
      <c r="WLW287" s="755"/>
      <c r="WLX287" s="755"/>
      <c r="WLY287" s="755"/>
      <c r="WLZ287" s="755"/>
      <c r="WMA287" s="755"/>
      <c r="WMB287" s="755"/>
      <c r="WMC287" s="755"/>
      <c r="WMD287" s="755"/>
      <c r="WME287" s="755"/>
      <c r="WMF287" s="755"/>
      <c r="WMG287" s="755"/>
      <c r="WMH287" s="755"/>
      <c r="WMI287" s="755"/>
      <c r="WMJ287" s="755"/>
      <c r="WMK287" s="755"/>
      <c r="WML287" s="755"/>
      <c r="WMM287" s="755"/>
      <c r="WMN287" s="755"/>
      <c r="WMO287" s="755"/>
      <c r="WMP287" s="755"/>
      <c r="WMQ287" s="755"/>
      <c r="WMR287" s="755"/>
      <c r="WMS287" s="755"/>
      <c r="WMT287" s="755"/>
      <c r="WMU287" s="755"/>
      <c r="WMV287" s="755"/>
      <c r="WMW287" s="755"/>
      <c r="WMX287" s="755"/>
      <c r="WMY287" s="755"/>
      <c r="WMZ287" s="755"/>
      <c r="WNA287" s="755"/>
      <c r="WNB287" s="755"/>
      <c r="WNC287" s="755"/>
      <c r="WND287" s="755"/>
      <c r="WNE287" s="755"/>
      <c r="WNF287" s="755"/>
      <c r="WNG287" s="755"/>
      <c r="WNH287" s="755"/>
      <c r="WNI287" s="755"/>
      <c r="WNJ287" s="755"/>
      <c r="WNK287" s="755"/>
      <c r="WNL287" s="755"/>
      <c r="WNM287" s="755"/>
      <c r="WNN287" s="755"/>
      <c r="WNO287" s="755"/>
      <c r="WNP287" s="755"/>
      <c r="WNQ287" s="755"/>
      <c r="WNR287" s="755"/>
      <c r="WNS287" s="755"/>
      <c r="WNT287" s="755"/>
      <c r="WNU287" s="755"/>
      <c r="WNV287" s="755"/>
      <c r="WNW287" s="755"/>
      <c r="WNX287" s="755"/>
      <c r="WNY287" s="755"/>
      <c r="WNZ287" s="755"/>
      <c r="WOA287" s="755"/>
      <c r="WOB287" s="755"/>
      <c r="WOC287" s="755"/>
      <c r="WOD287" s="755"/>
      <c r="WOE287" s="755"/>
      <c r="WOF287" s="755"/>
      <c r="WOG287" s="755"/>
      <c r="WOH287" s="755"/>
      <c r="WOI287" s="755"/>
      <c r="WOJ287" s="755"/>
      <c r="WOK287" s="755"/>
      <c r="WOL287" s="755"/>
      <c r="WOM287" s="755"/>
      <c r="WON287" s="755"/>
      <c r="WOO287" s="755"/>
      <c r="WOP287" s="755"/>
      <c r="WOQ287" s="755"/>
      <c r="WOR287" s="755"/>
      <c r="WOS287" s="755"/>
      <c r="WOT287" s="755"/>
      <c r="WOU287" s="755"/>
      <c r="WOV287" s="755"/>
      <c r="WOW287" s="755"/>
      <c r="WOX287" s="755"/>
      <c r="WOY287" s="755"/>
      <c r="WOZ287" s="755"/>
      <c r="WPA287" s="755"/>
      <c r="WPB287" s="755"/>
      <c r="WPC287" s="755"/>
      <c r="WPD287" s="755"/>
      <c r="WPE287" s="755"/>
      <c r="WPF287" s="755"/>
      <c r="WPG287" s="755"/>
      <c r="WPH287" s="755"/>
      <c r="WPI287" s="755"/>
      <c r="WPJ287" s="755"/>
      <c r="WPK287" s="755"/>
      <c r="WPL287" s="755"/>
      <c r="WPM287" s="755"/>
      <c r="WPN287" s="755"/>
      <c r="WPO287" s="755"/>
      <c r="WPP287" s="755"/>
      <c r="WPQ287" s="755"/>
      <c r="WPR287" s="755"/>
      <c r="WPS287" s="755"/>
      <c r="WPT287" s="755"/>
      <c r="WPU287" s="755"/>
      <c r="WPV287" s="755"/>
      <c r="WPW287" s="755"/>
      <c r="WPX287" s="755"/>
      <c r="WPY287" s="755"/>
      <c r="WPZ287" s="755"/>
      <c r="WQA287" s="755"/>
      <c r="WQB287" s="755"/>
      <c r="WQC287" s="755"/>
      <c r="WQD287" s="755"/>
      <c r="WQE287" s="755"/>
      <c r="WQF287" s="755"/>
      <c r="WQG287" s="755"/>
      <c r="WQH287" s="755"/>
      <c r="WQI287" s="755"/>
      <c r="WQJ287" s="755"/>
      <c r="WQK287" s="755"/>
      <c r="WQL287" s="755"/>
      <c r="WQM287" s="755"/>
      <c r="WQN287" s="755"/>
      <c r="WQO287" s="755"/>
      <c r="WQP287" s="755"/>
      <c r="WQQ287" s="755"/>
      <c r="WQR287" s="755"/>
      <c r="WQS287" s="755"/>
      <c r="WQT287" s="755"/>
      <c r="WQU287" s="755"/>
      <c r="WQV287" s="755"/>
      <c r="WQW287" s="755"/>
      <c r="WQX287" s="755"/>
      <c r="WQY287" s="755"/>
      <c r="WQZ287" s="755"/>
      <c r="WRA287" s="755"/>
      <c r="WRB287" s="755"/>
      <c r="WRC287" s="755"/>
      <c r="WRD287" s="755"/>
      <c r="WRE287" s="755"/>
      <c r="WRF287" s="755"/>
      <c r="WRG287" s="755"/>
      <c r="WRH287" s="755"/>
      <c r="WRI287" s="755"/>
      <c r="WRJ287" s="755"/>
      <c r="WRK287" s="755"/>
      <c r="WRL287" s="755"/>
      <c r="WRM287" s="755"/>
      <c r="WRN287" s="755"/>
      <c r="WRO287" s="755"/>
      <c r="WRP287" s="755"/>
      <c r="WRQ287" s="755"/>
      <c r="WRR287" s="755"/>
      <c r="WRS287" s="755"/>
      <c r="WRT287" s="755"/>
      <c r="WRU287" s="755"/>
      <c r="WRV287" s="755"/>
      <c r="WRW287" s="755"/>
      <c r="WRX287" s="755"/>
      <c r="WRY287" s="755"/>
      <c r="WRZ287" s="755"/>
      <c r="WSA287" s="755"/>
      <c r="WSB287" s="755"/>
      <c r="WSC287" s="755"/>
      <c r="WSD287" s="755"/>
      <c r="WSE287" s="755"/>
      <c r="WSF287" s="755"/>
      <c r="WSG287" s="755"/>
      <c r="WSH287" s="755"/>
      <c r="WSI287" s="755"/>
      <c r="WSJ287" s="755"/>
      <c r="WSK287" s="755"/>
      <c r="WSL287" s="755"/>
      <c r="WSM287" s="755"/>
      <c r="WSN287" s="755"/>
      <c r="WSO287" s="755"/>
      <c r="WSP287" s="755"/>
      <c r="WSQ287" s="755"/>
      <c r="WSR287" s="755"/>
      <c r="WSS287" s="755"/>
      <c r="WST287" s="755"/>
      <c r="WSU287" s="755"/>
      <c r="WSV287" s="755"/>
      <c r="WSW287" s="755"/>
      <c r="WSX287" s="755"/>
      <c r="WSY287" s="755"/>
      <c r="WSZ287" s="755"/>
      <c r="WTA287" s="755"/>
      <c r="WTB287" s="755"/>
      <c r="WTC287" s="755"/>
      <c r="WTD287" s="755"/>
      <c r="WTE287" s="755"/>
      <c r="WTF287" s="755"/>
      <c r="WTG287" s="755"/>
      <c r="WTH287" s="755"/>
      <c r="WTI287" s="755"/>
      <c r="WTJ287" s="755"/>
      <c r="WTK287" s="755"/>
      <c r="WTL287" s="755"/>
      <c r="WTM287" s="755"/>
      <c r="WTN287" s="755"/>
      <c r="WTO287" s="755"/>
      <c r="WTP287" s="755"/>
      <c r="WTQ287" s="755"/>
      <c r="WTR287" s="755"/>
      <c r="WTS287" s="755"/>
      <c r="WTT287" s="755"/>
      <c r="WTU287" s="755"/>
      <c r="WTV287" s="755"/>
      <c r="WTW287" s="755"/>
      <c r="WTX287" s="755"/>
      <c r="WTY287" s="755"/>
      <c r="WTZ287" s="755"/>
      <c r="WUA287" s="755"/>
      <c r="WUB287" s="755"/>
      <c r="WUC287" s="755"/>
      <c r="WUD287" s="755"/>
      <c r="WUE287" s="755"/>
      <c r="WUF287" s="755"/>
      <c r="WUG287" s="755"/>
      <c r="WUH287" s="755"/>
      <c r="WUI287" s="755"/>
      <c r="WUJ287" s="755"/>
      <c r="WUK287" s="755"/>
      <c r="WUL287" s="755"/>
      <c r="WUM287" s="755"/>
      <c r="WUN287" s="755"/>
      <c r="WUO287" s="755"/>
      <c r="WUP287" s="755"/>
      <c r="WUQ287" s="755"/>
      <c r="WUR287" s="755"/>
      <c r="WUS287" s="755"/>
      <c r="WUT287" s="755"/>
      <c r="WUU287" s="755"/>
      <c r="WUV287" s="755"/>
      <c r="WUW287" s="755"/>
      <c r="WUX287" s="755"/>
      <c r="WUY287" s="755"/>
      <c r="WUZ287" s="755"/>
      <c r="WVA287" s="755"/>
      <c r="WVB287" s="755"/>
      <c r="WVC287" s="755"/>
      <c r="WVD287" s="755"/>
      <c r="WVE287" s="755"/>
      <c r="WVF287" s="755"/>
      <c r="WVG287" s="755"/>
      <c r="WVH287" s="755"/>
      <c r="WVI287" s="755"/>
      <c r="WVJ287" s="755"/>
      <c r="WVK287" s="755"/>
      <c r="WVL287" s="755"/>
      <c r="WVM287" s="755"/>
      <c r="WVN287" s="755"/>
      <c r="WVO287" s="755"/>
      <c r="WVP287" s="755"/>
      <c r="WVQ287" s="755"/>
      <c r="WVR287" s="755"/>
      <c r="WVS287" s="755"/>
      <c r="WVT287" s="755"/>
      <c r="WVU287" s="755"/>
      <c r="WVV287" s="755"/>
      <c r="WVW287" s="755"/>
      <c r="WVX287" s="755"/>
      <c r="WVY287" s="755"/>
      <c r="WVZ287" s="755"/>
      <c r="WWA287" s="755"/>
      <c r="WWB287" s="755"/>
      <c r="WWC287" s="755"/>
      <c r="WWD287" s="755"/>
      <c r="WWE287" s="755"/>
      <c r="WWF287" s="755"/>
      <c r="WWG287" s="755"/>
      <c r="WWH287" s="755"/>
      <c r="WWI287" s="755"/>
      <c r="WWJ287" s="755"/>
      <c r="WWK287" s="755"/>
      <c r="WWL287" s="755"/>
      <c r="WWM287" s="755"/>
      <c r="WWN287" s="755"/>
      <c r="WWO287" s="755"/>
      <c r="WWP287" s="755"/>
      <c r="WWQ287" s="755"/>
      <c r="WWR287" s="755"/>
      <c r="WWS287" s="755"/>
      <c r="WWT287" s="755"/>
      <c r="WWU287" s="755"/>
      <c r="WWV287" s="755"/>
      <c r="WWW287" s="755"/>
      <c r="WWX287" s="755"/>
      <c r="WWY287" s="755"/>
      <c r="WWZ287" s="755"/>
      <c r="WXA287" s="755"/>
      <c r="WXB287" s="755"/>
      <c r="WXC287" s="755"/>
      <c r="WXD287" s="755"/>
      <c r="WXE287" s="755"/>
      <c r="WXF287" s="755"/>
      <c r="WXG287" s="755"/>
      <c r="WXH287" s="755"/>
      <c r="WXI287" s="755"/>
      <c r="WXJ287" s="755"/>
      <c r="WXK287" s="755"/>
      <c r="WXL287" s="755"/>
      <c r="WXM287" s="755"/>
      <c r="WXN287" s="755"/>
      <c r="WXO287" s="755"/>
      <c r="WXP287" s="755"/>
      <c r="WXQ287" s="755"/>
      <c r="WXR287" s="755"/>
      <c r="WXS287" s="755"/>
      <c r="WXT287" s="755"/>
      <c r="WXU287" s="755"/>
      <c r="WXV287" s="755"/>
      <c r="WXW287" s="755"/>
      <c r="WXX287" s="755"/>
      <c r="WXY287" s="755"/>
      <c r="WXZ287" s="755"/>
      <c r="WYA287" s="755"/>
      <c r="WYB287" s="755"/>
      <c r="WYC287" s="755"/>
      <c r="WYD287" s="755"/>
      <c r="WYE287" s="755"/>
      <c r="WYF287" s="755"/>
      <c r="WYG287" s="755"/>
      <c r="WYH287" s="755"/>
      <c r="WYI287" s="755"/>
      <c r="WYJ287" s="755"/>
      <c r="WYK287" s="755"/>
      <c r="WYL287" s="755"/>
      <c r="WYM287" s="755"/>
      <c r="WYN287" s="755"/>
      <c r="WYO287" s="755"/>
      <c r="WYP287" s="755"/>
      <c r="WYQ287" s="755"/>
      <c r="WYR287" s="755"/>
      <c r="WYS287" s="755"/>
      <c r="WYT287" s="755"/>
      <c r="WYU287" s="755"/>
      <c r="WYV287" s="755"/>
      <c r="WYW287" s="755"/>
      <c r="WYX287" s="755"/>
      <c r="WYY287" s="755"/>
      <c r="WYZ287" s="755"/>
      <c r="WZA287" s="755"/>
      <c r="WZB287" s="755"/>
      <c r="WZC287" s="755"/>
      <c r="WZD287" s="755"/>
      <c r="WZE287" s="755"/>
      <c r="WZF287" s="755"/>
      <c r="WZG287" s="755"/>
      <c r="WZH287" s="755"/>
      <c r="WZI287" s="755"/>
      <c r="WZJ287" s="755"/>
      <c r="WZK287" s="755"/>
      <c r="WZL287" s="755"/>
      <c r="WZM287" s="755"/>
      <c r="WZN287" s="755"/>
      <c r="WZO287" s="755"/>
      <c r="WZP287" s="755"/>
      <c r="WZQ287" s="755"/>
      <c r="WZR287" s="755"/>
      <c r="WZS287" s="755"/>
      <c r="WZT287" s="755"/>
      <c r="WZU287" s="755"/>
      <c r="WZV287" s="755"/>
      <c r="WZW287" s="755"/>
      <c r="WZX287" s="755"/>
      <c r="WZY287" s="755"/>
      <c r="WZZ287" s="755"/>
      <c r="XAA287" s="755"/>
      <c r="XAB287" s="755"/>
      <c r="XAC287" s="755"/>
      <c r="XAD287" s="755"/>
      <c r="XAE287" s="755"/>
      <c r="XAF287" s="755"/>
      <c r="XAG287" s="755"/>
      <c r="XAH287" s="755"/>
      <c r="XAI287" s="755"/>
      <c r="XAJ287" s="755"/>
      <c r="XAK287" s="755"/>
      <c r="XAL287" s="755"/>
      <c r="XAM287" s="755"/>
      <c r="XAN287" s="755"/>
      <c r="XAO287" s="755"/>
      <c r="XAP287" s="755"/>
      <c r="XAQ287" s="755"/>
      <c r="XAR287" s="755"/>
      <c r="XAS287" s="755"/>
      <c r="XAT287" s="755"/>
      <c r="XAU287" s="755"/>
      <c r="XAV287" s="755"/>
      <c r="XAW287" s="755"/>
      <c r="XAX287" s="755"/>
      <c r="XAY287" s="755"/>
      <c r="XAZ287" s="755"/>
      <c r="XBA287" s="755"/>
      <c r="XBB287" s="755"/>
      <c r="XBC287" s="755"/>
      <c r="XBD287" s="755"/>
      <c r="XBE287" s="755"/>
      <c r="XBF287" s="755"/>
      <c r="XBG287" s="755"/>
      <c r="XBH287" s="755"/>
      <c r="XBI287" s="755"/>
      <c r="XBJ287" s="755"/>
      <c r="XBK287" s="755"/>
      <c r="XBL287" s="755"/>
      <c r="XBM287" s="755"/>
      <c r="XBN287" s="755"/>
      <c r="XBO287" s="755"/>
      <c r="XBP287" s="755"/>
      <c r="XBQ287" s="755"/>
      <c r="XBR287" s="755"/>
      <c r="XBS287" s="755"/>
      <c r="XBT287" s="755"/>
      <c r="XBU287" s="755"/>
      <c r="XBV287" s="755"/>
      <c r="XBW287" s="755"/>
      <c r="XBX287" s="755"/>
      <c r="XBY287" s="755"/>
      <c r="XBZ287" s="755"/>
      <c r="XCA287" s="755"/>
      <c r="XCB287" s="755"/>
      <c r="XCC287" s="755"/>
      <c r="XCD287" s="755"/>
      <c r="XCE287" s="755"/>
      <c r="XCF287" s="755"/>
      <c r="XCG287" s="755"/>
      <c r="XCH287" s="755"/>
      <c r="XCI287" s="755"/>
      <c r="XCJ287" s="755"/>
      <c r="XCK287" s="755"/>
      <c r="XCL287" s="755"/>
      <c r="XCM287" s="755"/>
      <c r="XCN287" s="755"/>
      <c r="XCO287" s="755"/>
      <c r="XCP287" s="755"/>
      <c r="XCQ287" s="755"/>
      <c r="XCR287" s="755"/>
      <c r="XCS287" s="755"/>
      <c r="XCT287" s="755"/>
      <c r="XCU287" s="755"/>
      <c r="XCV287" s="755"/>
      <c r="XCW287" s="755"/>
      <c r="XCX287" s="755"/>
      <c r="XCY287" s="755"/>
      <c r="XCZ287" s="755"/>
      <c r="XDA287" s="755"/>
      <c r="XDB287" s="755"/>
      <c r="XDC287" s="755"/>
      <c r="XDD287" s="755"/>
      <c r="XDE287" s="755"/>
      <c r="XDF287" s="755"/>
      <c r="XDG287" s="755"/>
      <c r="XDH287" s="755"/>
      <c r="XDI287" s="755"/>
      <c r="XDJ287" s="755"/>
      <c r="XDK287" s="755"/>
      <c r="XDL287" s="755"/>
      <c r="XDM287" s="755"/>
      <c r="XDN287" s="755"/>
      <c r="XDO287" s="755"/>
      <c r="XDP287" s="755"/>
      <c r="XDQ287" s="755"/>
      <c r="XDR287" s="755"/>
      <c r="XDS287" s="755"/>
      <c r="XDT287" s="755"/>
      <c r="XDU287" s="755"/>
      <c r="XDV287" s="755"/>
      <c r="XDW287" s="755"/>
      <c r="XDX287" s="755"/>
      <c r="XDY287" s="755"/>
      <c r="XDZ287" s="755"/>
      <c r="XEA287" s="755"/>
      <c r="XEB287" s="755"/>
      <c r="XEC287" s="755"/>
      <c r="XED287" s="755"/>
      <c r="XEE287" s="755"/>
      <c r="XEF287" s="755"/>
      <c r="XEG287" s="755"/>
      <c r="XEH287" s="755"/>
      <c r="XEI287" s="755"/>
      <c r="XEJ287" s="755"/>
      <c r="XEK287" s="755"/>
      <c r="XEL287" s="755"/>
      <c r="XEM287" s="755"/>
      <c r="XEN287" s="755"/>
      <c r="XEO287" s="755"/>
      <c r="XEP287" s="755"/>
      <c r="XEQ287" s="755"/>
      <c r="XER287" s="755"/>
      <c r="XES287" s="755"/>
      <c r="XET287" s="755"/>
      <c r="XEU287" s="755"/>
      <c r="XEV287" s="755"/>
      <c r="XEW287" s="755"/>
      <c r="XEX287" s="755"/>
      <c r="XEY287" s="755"/>
      <c r="XEZ287" s="755"/>
      <c r="XFA287" s="755"/>
    </row>
    <row r="288" spans="1:16381" s="248" customFormat="1" ht="15" customHeight="1" x14ac:dyDescent="0.25">
      <c r="A288" s="837"/>
      <c r="B288" s="357" t="s">
        <v>1847</v>
      </c>
      <c r="C288" s="2127" t="str">
        <f>CONCATENATE('CCR and CVA'!H60, " : ", 'CCR and CVA'!B63)</f>
        <v>Check: Col D Total not calculated due to missing flags in General Info rows 37 and 38 : Total</v>
      </c>
      <c r="D288" s="352"/>
      <c r="E288" s="352"/>
      <c r="F288" s="352"/>
      <c r="G288" s="352"/>
      <c r="H288" s="352"/>
      <c r="I288" s="1071" t="str">
        <f>'CCR and CVA'!H63</f>
        <v/>
      </c>
      <c r="J288" s="755"/>
      <c r="K288" s="755"/>
      <c r="L288" s="755"/>
      <c r="M288" s="755"/>
      <c r="N288" s="755"/>
      <c r="O288" s="755"/>
      <c r="P288" s="755"/>
      <c r="Q288" s="755"/>
      <c r="R288" s="755"/>
      <c r="S288" s="755"/>
      <c r="T288" s="755"/>
      <c r="U288" s="755"/>
      <c r="V288" s="755"/>
      <c r="W288" s="755"/>
      <c r="X288" s="755"/>
      <c r="Y288" s="755"/>
      <c r="Z288" s="755"/>
      <c r="AA288" s="755"/>
      <c r="AB288" s="755"/>
      <c r="AC288" s="755"/>
      <c r="AD288" s="755"/>
      <c r="AE288" s="755"/>
      <c r="AF288" s="755"/>
      <c r="AG288" s="755"/>
      <c r="AH288" s="755"/>
      <c r="AI288" s="755"/>
      <c r="AJ288" s="755"/>
      <c r="AK288" s="755"/>
      <c r="AL288" s="755"/>
      <c r="AM288" s="755"/>
      <c r="AN288" s="836"/>
      <c r="AO288" s="755"/>
      <c r="AP288" s="755"/>
      <c r="AQ288" s="755"/>
      <c r="AR288" s="755"/>
      <c r="AS288" s="755"/>
      <c r="AT288" s="755"/>
      <c r="AU288" s="755"/>
      <c r="AV288" s="755"/>
      <c r="AW288" s="755"/>
      <c r="AX288" s="755"/>
      <c r="AY288" s="755"/>
      <c r="AZ288" s="755"/>
      <c r="BA288" s="755"/>
      <c r="BB288" s="755"/>
      <c r="BC288" s="755"/>
      <c r="BD288" s="755"/>
      <c r="BE288" s="755"/>
      <c r="BF288" s="755"/>
      <c r="BG288" s="755"/>
      <c r="BH288" s="755"/>
      <c r="BI288" s="755"/>
      <c r="BJ288" s="755"/>
      <c r="BK288" s="755"/>
      <c r="BL288" s="755"/>
      <c r="BM288" s="755"/>
      <c r="BN288" s="755"/>
      <c r="BO288" s="755"/>
      <c r="BP288" s="755"/>
      <c r="BQ288" s="755"/>
      <c r="BR288" s="755"/>
      <c r="BS288" s="755"/>
      <c r="BT288" s="755"/>
      <c r="BU288" s="755"/>
      <c r="BV288" s="755"/>
      <c r="BW288" s="755"/>
      <c r="BX288" s="755"/>
      <c r="BY288" s="755"/>
      <c r="BZ288" s="755"/>
      <c r="CA288" s="755"/>
      <c r="CB288" s="755"/>
      <c r="CC288" s="755"/>
      <c r="CD288" s="755"/>
      <c r="CE288" s="755"/>
      <c r="CF288" s="755"/>
      <c r="CG288" s="755"/>
      <c r="CH288" s="755"/>
      <c r="CI288" s="755"/>
      <c r="CJ288" s="755"/>
      <c r="CK288" s="755"/>
      <c r="CL288" s="755"/>
      <c r="CM288" s="755"/>
      <c r="CN288" s="755"/>
      <c r="CO288" s="755"/>
      <c r="CP288" s="755"/>
      <c r="CQ288" s="755"/>
      <c r="CR288" s="755"/>
      <c r="CS288" s="755"/>
      <c r="CT288" s="755"/>
      <c r="CU288" s="755"/>
      <c r="CV288" s="755"/>
      <c r="CW288" s="755"/>
      <c r="CX288" s="755"/>
      <c r="CY288" s="755"/>
      <c r="CZ288" s="755"/>
      <c r="DA288" s="755"/>
      <c r="DB288" s="755"/>
      <c r="DC288" s="755"/>
      <c r="DD288" s="755"/>
      <c r="DE288" s="755"/>
      <c r="DF288" s="755"/>
      <c r="DG288" s="755"/>
      <c r="DH288" s="755"/>
      <c r="DI288" s="755"/>
      <c r="DJ288" s="755"/>
      <c r="DK288" s="755"/>
      <c r="DL288" s="755"/>
      <c r="DM288" s="755"/>
      <c r="DN288" s="755"/>
      <c r="DO288" s="755"/>
      <c r="DP288" s="755"/>
      <c r="DQ288" s="755"/>
      <c r="DR288" s="755"/>
      <c r="DS288" s="755"/>
      <c r="DT288" s="755"/>
      <c r="DU288" s="755"/>
      <c r="DV288" s="755"/>
      <c r="DW288" s="755"/>
      <c r="DX288" s="755"/>
      <c r="DY288" s="755"/>
      <c r="DZ288" s="755"/>
      <c r="EA288" s="755"/>
      <c r="EB288" s="755"/>
      <c r="EC288" s="755"/>
      <c r="ED288" s="755"/>
      <c r="EE288" s="755"/>
      <c r="EF288" s="755"/>
      <c r="EG288" s="755"/>
      <c r="EH288" s="755"/>
      <c r="EI288" s="755"/>
      <c r="EJ288" s="755"/>
      <c r="EK288" s="755"/>
      <c r="EL288" s="755"/>
      <c r="EM288" s="755"/>
      <c r="EN288" s="755"/>
      <c r="EO288" s="755"/>
      <c r="EP288" s="755"/>
      <c r="EQ288" s="755"/>
      <c r="ER288" s="755"/>
      <c r="ES288" s="755"/>
      <c r="ET288" s="755"/>
      <c r="EU288" s="755"/>
      <c r="EV288" s="755"/>
      <c r="EW288" s="755"/>
      <c r="EX288" s="755"/>
      <c r="EY288" s="755"/>
      <c r="EZ288" s="755"/>
      <c r="FA288" s="755"/>
      <c r="FB288" s="755"/>
      <c r="FC288" s="755"/>
      <c r="FD288" s="755"/>
      <c r="FE288" s="755"/>
      <c r="FF288" s="755"/>
      <c r="FG288" s="755"/>
      <c r="FH288" s="755"/>
      <c r="FI288" s="755"/>
      <c r="FJ288" s="755"/>
      <c r="FK288" s="755"/>
      <c r="FL288" s="755"/>
      <c r="FM288" s="755"/>
      <c r="FN288" s="755"/>
      <c r="FO288" s="755"/>
      <c r="FP288" s="755"/>
      <c r="FQ288" s="755"/>
      <c r="FR288" s="755"/>
      <c r="FS288" s="755"/>
      <c r="FT288" s="755"/>
      <c r="FU288" s="755"/>
      <c r="FV288" s="755"/>
      <c r="FW288" s="755"/>
      <c r="FX288" s="755"/>
      <c r="FY288" s="755"/>
      <c r="FZ288" s="755"/>
      <c r="GA288" s="755"/>
      <c r="GB288" s="755"/>
      <c r="GC288" s="755"/>
      <c r="GD288" s="755"/>
      <c r="GE288" s="755"/>
      <c r="GF288" s="755"/>
      <c r="GG288" s="755"/>
      <c r="GH288" s="755"/>
      <c r="GI288" s="755"/>
      <c r="GJ288" s="755"/>
      <c r="GK288" s="755"/>
      <c r="GL288" s="755"/>
      <c r="GM288" s="755"/>
      <c r="GN288" s="755"/>
      <c r="GO288" s="755"/>
      <c r="GP288" s="755"/>
      <c r="GQ288" s="755"/>
      <c r="GR288" s="755"/>
      <c r="GS288" s="755"/>
      <c r="GT288" s="755"/>
      <c r="GU288" s="755"/>
      <c r="GV288" s="755"/>
      <c r="GW288" s="755"/>
      <c r="GX288" s="755"/>
      <c r="GY288" s="755"/>
      <c r="GZ288" s="755"/>
      <c r="HA288" s="755"/>
      <c r="HB288" s="755"/>
      <c r="HC288" s="755"/>
      <c r="HD288" s="755"/>
      <c r="HE288" s="755"/>
      <c r="HF288" s="755"/>
      <c r="HG288" s="755"/>
      <c r="HH288" s="755"/>
      <c r="HI288" s="755"/>
      <c r="HJ288" s="755"/>
      <c r="HK288" s="755"/>
      <c r="HL288" s="755"/>
      <c r="HM288" s="755"/>
      <c r="HN288" s="755"/>
      <c r="HO288" s="755"/>
      <c r="HP288" s="755"/>
      <c r="HQ288" s="755"/>
      <c r="HR288" s="755"/>
      <c r="HS288" s="755"/>
      <c r="HT288" s="755"/>
      <c r="HU288" s="755"/>
      <c r="HV288" s="755"/>
      <c r="HW288" s="755"/>
      <c r="HX288" s="755"/>
      <c r="HY288" s="755"/>
      <c r="HZ288" s="755"/>
      <c r="IA288" s="755"/>
      <c r="IB288" s="755"/>
      <c r="IC288" s="755"/>
      <c r="ID288" s="755"/>
      <c r="IE288" s="755"/>
      <c r="IF288" s="755"/>
      <c r="IG288" s="755"/>
      <c r="IH288" s="755"/>
      <c r="II288" s="755"/>
      <c r="IJ288" s="755"/>
      <c r="IK288" s="755"/>
      <c r="IL288" s="755"/>
      <c r="IM288" s="755"/>
      <c r="IN288" s="755"/>
      <c r="IO288" s="755"/>
      <c r="IP288" s="755"/>
      <c r="IQ288" s="755"/>
      <c r="IR288" s="755"/>
      <c r="IS288" s="755"/>
      <c r="IT288" s="755"/>
      <c r="IU288" s="755"/>
      <c r="IV288" s="755"/>
      <c r="IW288" s="755"/>
      <c r="IX288" s="755"/>
      <c r="IY288" s="755"/>
      <c r="IZ288" s="755"/>
      <c r="JA288" s="755"/>
      <c r="JB288" s="755"/>
      <c r="JC288" s="755"/>
      <c r="JD288" s="755"/>
      <c r="JE288" s="755"/>
      <c r="JF288" s="755"/>
      <c r="JG288" s="755"/>
      <c r="JH288" s="755"/>
      <c r="JI288" s="755"/>
      <c r="JJ288" s="755"/>
      <c r="JK288" s="755"/>
      <c r="JL288" s="755"/>
      <c r="JM288" s="755"/>
      <c r="JN288" s="755"/>
      <c r="JO288" s="755"/>
      <c r="JP288" s="755"/>
      <c r="JQ288" s="755"/>
      <c r="JR288" s="755"/>
      <c r="JS288" s="755"/>
      <c r="JT288" s="755"/>
      <c r="JU288" s="755"/>
      <c r="JV288" s="755"/>
      <c r="JW288" s="755"/>
      <c r="JX288" s="755"/>
      <c r="JY288" s="755"/>
      <c r="JZ288" s="755"/>
      <c r="KA288" s="755"/>
      <c r="KB288" s="755"/>
      <c r="KC288" s="755"/>
      <c r="KD288" s="755"/>
      <c r="KE288" s="755"/>
      <c r="KF288" s="755"/>
      <c r="KG288" s="755"/>
      <c r="KH288" s="755"/>
      <c r="KI288" s="755"/>
      <c r="KJ288" s="755"/>
      <c r="KK288" s="755"/>
      <c r="KL288" s="755"/>
      <c r="KM288" s="755"/>
      <c r="KN288" s="755"/>
      <c r="KO288" s="755"/>
      <c r="KP288" s="755"/>
      <c r="KQ288" s="755"/>
      <c r="KR288" s="755"/>
      <c r="KS288" s="755"/>
      <c r="KT288" s="755"/>
      <c r="KU288" s="755"/>
      <c r="KV288" s="755"/>
      <c r="KW288" s="755"/>
      <c r="KX288" s="755"/>
      <c r="KY288" s="755"/>
      <c r="KZ288" s="755"/>
      <c r="LA288" s="755"/>
      <c r="LB288" s="755"/>
      <c r="LC288" s="755"/>
      <c r="LD288" s="755"/>
      <c r="LE288" s="755"/>
      <c r="LF288" s="755"/>
      <c r="LG288" s="755"/>
      <c r="LH288" s="755"/>
      <c r="LI288" s="755"/>
      <c r="LJ288" s="755"/>
      <c r="LK288" s="755"/>
      <c r="LL288" s="755"/>
      <c r="LM288" s="755"/>
      <c r="LN288" s="755"/>
      <c r="LO288" s="755"/>
      <c r="LP288" s="755"/>
      <c r="LQ288" s="755"/>
      <c r="LR288" s="755"/>
      <c r="LS288" s="755"/>
      <c r="LT288" s="755"/>
      <c r="LU288" s="755"/>
      <c r="LV288" s="755"/>
      <c r="LW288" s="755"/>
      <c r="LX288" s="755"/>
      <c r="LY288" s="755"/>
      <c r="LZ288" s="755"/>
      <c r="MA288" s="755"/>
      <c r="MB288" s="755"/>
      <c r="MC288" s="755"/>
      <c r="MD288" s="755"/>
      <c r="ME288" s="755"/>
      <c r="MF288" s="755"/>
      <c r="MG288" s="755"/>
      <c r="MH288" s="755"/>
      <c r="MI288" s="755"/>
      <c r="MJ288" s="755"/>
      <c r="MK288" s="755"/>
      <c r="ML288" s="755"/>
      <c r="MM288" s="755"/>
      <c r="MN288" s="755"/>
      <c r="MO288" s="755"/>
      <c r="MP288" s="755"/>
      <c r="MQ288" s="755"/>
      <c r="MR288" s="755"/>
      <c r="MS288" s="755"/>
      <c r="MT288" s="755"/>
      <c r="MU288" s="755"/>
      <c r="MV288" s="755"/>
      <c r="MW288" s="755"/>
      <c r="MX288" s="755"/>
      <c r="MY288" s="755"/>
      <c r="MZ288" s="755"/>
      <c r="NA288" s="755"/>
      <c r="NB288" s="755"/>
      <c r="NC288" s="755"/>
      <c r="ND288" s="755"/>
      <c r="NE288" s="755"/>
      <c r="NF288" s="755"/>
      <c r="NG288" s="755"/>
      <c r="NH288" s="755"/>
      <c r="NI288" s="755"/>
      <c r="NJ288" s="755"/>
      <c r="NK288" s="755"/>
      <c r="NL288" s="755"/>
      <c r="NM288" s="755"/>
      <c r="NN288" s="755"/>
      <c r="NO288" s="755"/>
      <c r="NP288" s="755"/>
      <c r="NQ288" s="755"/>
      <c r="NR288" s="755"/>
      <c r="NS288" s="755"/>
      <c r="NT288" s="755"/>
      <c r="NU288" s="755"/>
      <c r="NV288" s="755"/>
      <c r="NW288" s="755"/>
      <c r="NX288" s="755"/>
      <c r="NY288" s="755"/>
      <c r="NZ288" s="755"/>
      <c r="OA288" s="755"/>
      <c r="OB288" s="755"/>
      <c r="OC288" s="755"/>
      <c r="OD288" s="755"/>
      <c r="OE288" s="755"/>
      <c r="OF288" s="755"/>
      <c r="OG288" s="755"/>
      <c r="OH288" s="755"/>
      <c r="OI288" s="755"/>
      <c r="OJ288" s="755"/>
      <c r="OK288" s="755"/>
      <c r="OL288" s="755"/>
      <c r="OM288" s="755"/>
      <c r="ON288" s="755"/>
      <c r="OO288" s="755"/>
      <c r="OP288" s="755"/>
      <c r="OQ288" s="755"/>
      <c r="OR288" s="755"/>
      <c r="OS288" s="755"/>
      <c r="OT288" s="755"/>
      <c r="OU288" s="755"/>
      <c r="OV288" s="755"/>
      <c r="OW288" s="755"/>
      <c r="OX288" s="755"/>
      <c r="OY288" s="755"/>
      <c r="OZ288" s="755"/>
      <c r="PA288" s="755"/>
      <c r="PB288" s="755"/>
      <c r="PC288" s="755"/>
      <c r="PD288" s="755"/>
      <c r="PE288" s="755"/>
      <c r="PF288" s="755"/>
      <c r="PG288" s="755"/>
      <c r="PH288" s="755"/>
      <c r="PI288" s="755"/>
      <c r="PJ288" s="755"/>
      <c r="PK288" s="755"/>
      <c r="PL288" s="755"/>
      <c r="PM288" s="755"/>
      <c r="PN288" s="755"/>
      <c r="PO288" s="755"/>
      <c r="PP288" s="755"/>
      <c r="PQ288" s="755"/>
      <c r="PR288" s="755"/>
      <c r="PS288" s="755"/>
      <c r="PT288" s="755"/>
      <c r="PU288" s="755"/>
      <c r="PV288" s="755"/>
      <c r="PW288" s="755"/>
      <c r="PX288" s="755"/>
      <c r="PY288" s="755"/>
      <c r="PZ288" s="755"/>
      <c r="QA288" s="755"/>
      <c r="QB288" s="755"/>
      <c r="QC288" s="755"/>
      <c r="QD288" s="755"/>
      <c r="QE288" s="755"/>
      <c r="QF288" s="755"/>
      <c r="QG288" s="755"/>
      <c r="QH288" s="755"/>
      <c r="QI288" s="755"/>
      <c r="QJ288" s="755"/>
      <c r="QK288" s="755"/>
      <c r="QL288" s="755"/>
      <c r="QM288" s="755"/>
      <c r="QN288" s="755"/>
      <c r="QO288" s="755"/>
      <c r="QP288" s="755"/>
      <c r="QQ288" s="755"/>
      <c r="QR288" s="755"/>
      <c r="QS288" s="755"/>
      <c r="QT288" s="755"/>
      <c r="QU288" s="755"/>
      <c r="QV288" s="755"/>
      <c r="QW288" s="755"/>
      <c r="QX288" s="755"/>
      <c r="QY288" s="755"/>
      <c r="QZ288" s="755"/>
      <c r="RA288" s="755"/>
      <c r="RB288" s="755"/>
      <c r="RC288" s="755"/>
      <c r="RD288" s="755"/>
      <c r="RE288" s="755"/>
      <c r="RF288" s="755"/>
      <c r="RG288" s="755"/>
      <c r="RH288" s="755"/>
      <c r="RI288" s="755"/>
      <c r="RJ288" s="755"/>
      <c r="RK288" s="755"/>
      <c r="RL288" s="755"/>
      <c r="RM288" s="755"/>
      <c r="RN288" s="755"/>
      <c r="RO288" s="755"/>
      <c r="RP288" s="755"/>
      <c r="RQ288" s="755"/>
      <c r="RR288" s="755"/>
      <c r="RS288" s="755"/>
      <c r="RT288" s="755"/>
      <c r="RU288" s="755"/>
      <c r="RV288" s="755"/>
      <c r="RW288" s="755"/>
      <c r="RX288" s="755"/>
      <c r="RY288" s="755"/>
      <c r="RZ288" s="755"/>
      <c r="SA288" s="755"/>
      <c r="SB288" s="755"/>
      <c r="SC288" s="755"/>
      <c r="SD288" s="755"/>
      <c r="SE288" s="755"/>
      <c r="SF288" s="755"/>
      <c r="SG288" s="755"/>
      <c r="SH288" s="755"/>
      <c r="SI288" s="755"/>
      <c r="SJ288" s="755"/>
      <c r="SK288" s="755"/>
      <c r="SL288" s="755"/>
      <c r="SM288" s="755"/>
      <c r="SN288" s="755"/>
      <c r="SO288" s="755"/>
      <c r="SP288" s="755"/>
      <c r="SQ288" s="755"/>
      <c r="SR288" s="755"/>
      <c r="SS288" s="755"/>
      <c r="ST288" s="755"/>
      <c r="SU288" s="755"/>
      <c r="SV288" s="755"/>
      <c r="SW288" s="755"/>
      <c r="SX288" s="755"/>
      <c r="SY288" s="755"/>
      <c r="SZ288" s="755"/>
      <c r="TA288" s="755"/>
      <c r="TB288" s="755"/>
      <c r="TC288" s="755"/>
      <c r="TD288" s="755"/>
      <c r="TE288" s="755"/>
      <c r="TF288" s="755"/>
      <c r="TG288" s="755"/>
      <c r="TH288" s="755"/>
      <c r="TI288" s="755"/>
      <c r="TJ288" s="755"/>
      <c r="TK288" s="755"/>
      <c r="TL288" s="755"/>
      <c r="TM288" s="755"/>
      <c r="TN288" s="755"/>
      <c r="TO288" s="755"/>
      <c r="TP288" s="755"/>
      <c r="TQ288" s="755"/>
      <c r="TR288" s="755"/>
      <c r="TS288" s="755"/>
      <c r="TT288" s="755"/>
      <c r="TU288" s="755"/>
      <c r="TV288" s="755"/>
      <c r="TW288" s="755"/>
      <c r="TX288" s="755"/>
      <c r="TY288" s="755"/>
      <c r="TZ288" s="755"/>
      <c r="UA288" s="755"/>
      <c r="UB288" s="755"/>
      <c r="UC288" s="755"/>
      <c r="UD288" s="755"/>
      <c r="UE288" s="755"/>
      <c r="UF288" s="755"/>
      <c r="UG288" s="755"/>
      <c r="UH288" s="755"/>
      <c r="UI288" s="755"/>
      <c r="UJ288" s="755"/>
      <c r="UK288" s="755"/>
      <c r="UL288" s="755"/>
      <c r="UM288" s="755"/>
      <c r="UN288" s="755"/>
      <c r="UO288" s="755"/>
      <c r="UP288" s="755"/>
      <c r="UQ288" s="755"/>
      <c r="UR288" s="755"/>
      <c r="US288" s="755"/>
      <c r="UT288" s="755"/>
      <c r="UU288" s="755"/>
      <c r="UV288" s="755"/>
      <c r="UW288" s="755"/>
      <c r="UX288" s="755"/>
      <c r="UY288" s="755"/>
      <c r="UZ288" s="755"/>
      <c r="VA288" s="755"/>
      <c r="VB288" s="755"/>
      <c r="VC288" s="755"/>
      <c r="VD288" s="755"/>
      <c r="VE288" s="755"/>
      <c r="VF288" s="755"/>
      <c r="VG288" s="755"/>
      <c r="VH288" s="755"/>
      <c r="VI288" s="755"/>
      <c r="VJ288" s="755"/>
      <c r="VK288" s="755"/>
      <c r="VL288" s="755"/>
      <c r="VM288" s="755"/>
      <c r="VN288" s="755"/>
      <c r="VO288" s="755"/>
      <c r="VP288" s="755"/>
      <c r="VQ288" s="755"/>
      <c r="VR288" s="755"/>
      <c r="VS288" s="755"/>
      <c r="VT288" s="755"/>
      <c r="VU288" s="755"/>
      <c r="VV288" s="755"/>
      <c r="VW288" s="755"/>
      <c r="VX288" s="755"/>
      <c r="VY288" s="755"/>
      <c r="VZ288" s="755"/>
      <c r="WA288" s="755"/>
      <c r="WB288" s="755"/>
      <c r="WC288" s="755"/>
      <c r="WD288" s="755"/>
      <c r="WE288" s="755"/>
      <c r="WF288" s="755"/>
      <c r="WG288" s="755"/>
      <c r="WH288" s="755"/>
      <c r="WI288" s="755"/>
      <c r="WJ288" s="755"/>
      <c r="WK288" s="755"/>
      <c r="WL288" s="755"/>
      <c r="WM288" s="755"/>
      <c r="WN288" s="755"/>
      <c r="WO288" s="755"/>
      <c r="WP288" s="755"/>
      <c r="WQ288" s="755"/>
      <c r="WR288" s="755"/>
      <c r="WS288" s="755"/>
      <c r="WT288" s="755"/>
      <c r="WU288" s="755"/>
      <c r="WV288" s="755"/>
      <c r="WW288" s="755"/>
      <c r="WX288" s="755"/>
      <c r="WY288" s="755"/>
      <c r="WZ288" s="755"/>
      <c r="XA288" s="755"/>
      <c r="XB288" s="755"/>
      <c r="XC288" s="755"/>
      <c r="XD288" s="755"/>
      <c r="XE288" s="755"/>
      <c r="XF288" s="755"/>
      <c r="XG288" s="755"/>
      <c r="XH288" s="755"/>
      <c r="XI288" s="755"/>
      <c r="XJ288" s="755"/>
      <c r="XK288" s="755"/>
      <c r="XL288" s="755"/>
      <c r="XM288" s="755"/>
      <c r="XN288" s="755"/>
      <c r="XO288" s="755"/>
      <c r="XP288" s="755"/>
      <c r="XQ288" s="755"/>
      <c r="XR288" s="755"/>
      <c r="XS288" s="755"/>
      <c r="XT288" s="755"/>
      <c r="XU288" s="755"/>
      <c r="XV288" s="755"/>
      <c r="XW288" s="755"/>
      <c r="XX288" s="755"/>
      <c r="XY288" s="755"/>
      <c r="XZ288" s="755"/>
      <c r="YA288" s="755"/>
      <c r="YB288" s="755"/>
      <c r="YC288" s="755"/>
      <c r="YD288" s="755"/>
      <c r="YE288" s="755"/>
      <c r="YF288" s="755"/>
      <c r="YG288" s="755"/>
      <c r="YH288" s="755"/>
      <c r="YI288" s="755"/>
      <c r="YJ288" s="755"/>
      <c r="YK288" s="755"/>
      <c r="YL288" s="755"/>
      <c r="YM288" s="755"/>
      <c r="YN288" s="755"/>
      <c r="YO288" s="755"/>
      <c r="YP288" s="755"/>
      <c r="YQ288" s="755"/>
      <c r="YR288" s="755"/>
      <c r="YS288" s="755"/>
      <c r="YT288" s="755"/>
      <c r="YU288" s="755"/>
      <c r="YV288" s="755"/>
      <c r="YW288" s="755"/>
      <c r="YX288" s="755"/>
      <c r="YY288" s="755"/>
      <c r="YZ288" s="755"/>
      <c r="ZA288" s="755"/>
      <c r="ZB288" s="755"/>
      <c r="ZC288" s="755"/>
      <c r="ZD288" s="755"/>
      <c r="ZE288" s="755"/>
      <c r="ZF288" s="755"/>
      <c r="ZG288" s="755"/>
      <c r="ZH288" s="755"/>
      <c r="ZI288" s="755"/>
      <c r="ZJ288" s="755"/>
      <c r="ZK288" s="755"/>
      <c r="ZL288" s="755"/>
      <c r="ZM288" s="755"/>
      <c r="ZN288" s="755"/>
      <c r="ZO288" s="755"/>
      <c r="ZP288" s="755"/>
      <c r="ZQ288" s="755"/>
      <c r="ZR288" s="755"/>
      <c r="ZS288" s="755"/>
      <c r="ZT288" s="755"/>
      <c r="ZU288" s="755"/>
      <c r="ZV288" s="755"/>
      <c r="ZW288" s="755"/>
      <c r="ZX288" s="755"/>
      <c r="ZY288" s="755"/>
      <c r="ZZ288" s="755"/>
      <c r="AAA288" s="755"/>
      <c r="AAB288" s="755"/>
      <c r="AAC288" s="755"/>
      <c r="AAD288" s="755"/>
      <c r="AAE288" s="755"/>
      <c r="AAF288" s="755"/>
      <c r="AAG288" s="755"/>
      <c r="AAH288" s="755"/>
      <c r="AAI288" s="755"/>
      <c r="AAJ288" s="755"/>
      <c r="AAK288" s="755"/>
      <c r="AAL288" s="755"/>
      <c r="AAM288" s="755"/>
      <c r="AAN288" s="755"/>
      <c r="AAO288" s="755"/>
      <c r="AAP288" s="755"/>
      <c r="AAQ288" s="755"/>
      <c r="AAR288" s="755"/>
      <c r="AAS288" s="755"/>
      <c r="AAT288" s="755"/>
      <c r="AAU288" s="755"/>
      <c r="AAV288" s="755"/>
      <c r="AAW288" s="755"/>
      <c r="AAX288" s="755"/>
      <c r="AAY288" s="755"/>
      <c r="AAZ288" s="755"/>
      <c r="ABA288" s="755"/>
      <c r="ABB288" s="755"/>
      <c r="ABC288" s="755"/>
      <c r="ABD288" s="755"/>
      <c r="ABE288" s="755"/>
      <c r="ABF288" s="755"/>
      <c r="ABG288" s="755"/>
      <c r="ABH288" s="755"/>
      <c r="ABI288" s="755"/>
      <c r="ABJ288" s="755"/>
      <c r="ABK288" s="755"/>
      <c r="ABL288" s="755"/>
      <c r="ABM288" s="755"/>
      <c r="ABN288" s="755"/>
      <c r="ABO288" s="755"/>
      <c r="ABP288" s="755"/>
      <c r="ABQ288" s="755"/>
      <c r="ABR288" s="755"/>
      <c r="ABS288" s="755"/>
      <c r="ABT288" s="755"/>
      <c r="ABU288" s="755"/>
      <c r="ABV288" s="755"/>
      <c r="ABW288" s="755"/>
      <c r="ABX288" s="755"/>
      <c r="ABY288" s="755"/>
      <c r="ABZ288" s="755"/>
      <c r="ACA288" s="755"/>
      <c r="ACB288" s="755"/>
      <c r="ACC288" s="755"/>
      <c r="ACD288" s="755"/>
      <c r="ACE288" s="755"/>
      <c r="ACF288" s="755"/>
      <c r="ACG288" s="755"/>
      <c r="ACH288" s="755"/>
      <c r="ACI288" s="755"/>
      <c r="ACJ288" s="755"/>
      <c r="ACK288" s="755"/>
      <c r="ACL288" s="755"/>
      <c r="ACM288" s="755"/>
      <c r="ACN288" s="755"/>
      <c r="ACO288" s="755"/>
      <c r="ACP288" s="755"/>
      <c r="ACQ288" s="755"/>
      <c r="ACR288" s="755"/>
      <c r="ACS288" s="755"/>
      <c r="ACT288" s="755"/>
      <c r="ACU288" s="755"/>
      <c r="ACV288" s="755"/>
      <c r="ACW288" s="755"/>
      <c r="ACX288" s="755"/>
      <c r="ACY288" s="755"/>
      <c r="ACZ288" s="755"/>
      <c r="ADA288" s="755"/>
      <c r="ADB288" s="755"/>
      <c r="ADC288" s="755"/>
      <c r="ADD288" s="755"/>
      <c r="ADE288" s="755"/>
      <c r="ADF288" s="755"/>
      <c r="ADG288" s="755"/>
      <c r="ADH288" s="755"/>
      <c r="ADI288" s="755"/>
      <c r="ADJ288" s="755"/>
      <c r="ADK288" s="755"/>
      <c r="ADL288" s="755"/>
      <c r="ADM288" s="755"/>
      <c r="ADN288" s="755"/>
      <c r="ADO288" s="755"/>
      <c r="ADP288" s="755"/>
      <c r="ADQ288" s="755"/>
      <c r="ADR288" s="755"/>
      <c r="ADS288" s="755"/>
      <c r="ADT288" s="755"/>
      <c r="ADU288" s="755"/>
      <c r="ADV288" s="755"/>
      <c r="ADW288" s="755"/>
      <c r="ADX288" s="755"/>
      <c r="ADY288" s="755"/>
      <c r="ADZ288" s="755"/>
      <c r="AEA288" s="755"/>
      <c r="AEB288" s="755"/>
      <c r="AEC288" s="755"/>
      <c r="AED288" s="755"/>
      <c r="AEE288" s="755"/>
      <c r="AEF288" s="755"/>
      <c r="AEG288" s="755"/>
      <c r="AEH288" s="755"/>
      <c r="AEI288" s="755"/>
      <c r="AEJ288" s="755"/>
      <c r="AEK288" s="755"/>
      <c r="AEL288" s="755"/>
      <c r="AEM288" s="755"/>
      <c r="AEN288" s="755"/>
      <c r="AEO288" s="755"/>
      <c r="AEP288" s="755"/>
      <c r="AEQ288" s="755"/>
      <c r="AER288" s="755"/>
      <c r="AES288" s="755"/>
      <c r="AET288" s="755"/>
      <c r="AEU288" s="755"/>
      <c r="AEV288" s="755"/>
      <c r="AEW288" s="755"/>
      <c r="AEX288" s="755"/>
      <c r="AEY288" s="755"/>
      <c r="AEZ288" s="755"/>
      <c r="AFA288" s="755"/>
      <c r="AFB288" s="755"/>
      <c r="AFC288" s="755"/>
      <c r="AFD288" s="755"/>
      <c r="AFE288" s="755"/>
      <c r="AFF288" s="755"/>
      <c r="AFG288" s="755"/>
      <c r="AFH288" s="755"/>
      <c r="AFI288" s="755"/>
      <c r="AFJ288" s="755"/>
      <c r="AFK288" s="755"/>
      <c r="AFL288" s="755"/>
      <c r="AFM288" s="755"/>
      <c r="AFN288" s="755"/>
      <c r="AFO288" s="755"/>
      <c r="AFP288" s="755"/>
      <c r="AFQ288" s="755"/>
      <c r="AFR288" s="755"/>
      <c r="AFS288" s="755"/>
      <c r="AFT288" s="755"/>
      <c r="AFU288" s="755"/>
      <c r="AFV288" s="755"/>
      <c r="AFW288" s="755"/>
      <c r="AFX288" s="755"/>
      <c r="AFY288" s="755"/>
      <c r="AFZ288" s="755"/>
      <c r="AGA288" s="755"/>
      <c r="AGB288" s="755"/>
      <c r="AGC288" s="755"/>
      <c r="AGD288" s="755"/>
      <c r="AGE288" s="755"/>
      <c r="AGF288" s="755"/>
      <c r="AGG288" s="755"/>
      <c r="AGH288" s="755"/>
      <c r="AGI288" s="755"/>
      <c r="AGJ288" s="755"/>
      <c r="AGK288" s="755"/>
      <c r="AGL288" s="755"/>
      <c r="AGM288" s="755"/>
      <c r="AGN288" s="755"/>
      <c r="AGO288" s="755"/>
      <c r="AGP288" s="755"/>
      <c r="AGQ288" s="755"/>
      <c r="AGR288" s="755"/>
      <c r="AGS288" s="755"/>
      <c r="AGT288" s="755"/>
      <c r="AGU288" s="755"/>
      <c r="AGV288" s="755"/>
      <c r="AGW288" s="755"/>
      <c r="AGX288" s="755"/>
      <c r="AGY288" s="755"/>
      <c r="AGZ288" s="755"/>
      <c r="AHA288" s="755"/>
      <c r="AHB288" s="755"/>
      <c r="AHC288" s="755"/>
      <c r="AHD288" s="755"/>
      <c r="AHE288" s="755"/>
      <c r="AHF288" s="755"/>
      <c r="AHG288" s="755"/>
      <c r="AHH288" s="755"/>
      <c r="AHI288" s="755"/>
      <c r="AHJ288" s="755"/>
      <c r="AHK288" s="755"/>
      <c r="AHL288" s="755"/>
      <c r="AHM288" s="755"/>
      <c r="AHN288" s="755"/>
      <c r="AHO288" s="755"/>
      <c r="AHP288" s="755"/>
      <c r="AHQ288" s="755"/>
      <c r="AHR288" s="755"/>
      <c r="AHS288" s="755"/>
      <c r="AHT288" s="755"/>
      <c r="AHU288" s="755"/>
      <c r="AHV288" s="755"/>
      <c r="AHW288" s="755"/>
      <c r="AHX288" s="755"/>
      <c r="AHY288" s="755"/>
      <c r="AHZ288" s="755"/>
      <c r="AIA288" s="755"/>
      <c r="AIB288" s="755"/>
      <c r="AIC288" s="755"/>
      <c r="AID288" s="755"/>
      <c r="AIE288" s="755"/>
      <c r="AIF288" s="755"/>
      <c r="AIG288" s="755"/>
      <c r="AIH288" s="755"/>
      <c r="AII288" s="755"/>
      <c r="AIJ288" s="755"/>
      <c r="AIK288" s="755"/>
      <c r="AIL288" s="755"/>
      <c r="AIM288" s="755"/>
      <c r="AIN288" s="755"/>
      <c r="AIO288" s="755"/>
      <c r="AIP288" s="755"/>
      <c r="AIQ288" s="755"/>
      <c r="AIR288" s="755"/>
      <c r="AIS288" s="755"/>
      <c r="AIT288" s="755"/>
      <c r="AIU288" s="755"/>
      <c r="AIV288" s="755"/>
      <c r="AIW288" s="755"/>
      <c r="AIX288" s="755"/>
      <c r="AIY288" s="755"/>
      <c r="AIZ288" s="755"/>
      <c r="AJA288" s="755"/>
      <c r="AJB288" s="755"/>
      <c r="AJC288" s="755"/>
      <c r="AJD288" s="755"/>
      <c r="AJE288" s="755"/>
      <c r="AJF288" s="755"/>
      <c r="AJG288" s="755"/>
      <c r="AJH288" s="755"/>
      <c r="AJI288" s="755"/>
      <c r="AJJ288" s="755"/>
      <c r="AJK288" s="755"/>
      <c r="AJL288" s="755"/>
      <c r="AJM288" s="755"/>
      <c r="AJN288" s="755"/>
      <c r="AJO288" s="755"/>
      <c r="AJP288" s="755"/>
      <c r="AJQ288" s="755"/>
      <c r="AJR288" s="755"/>
      <c r="AJS288" s="755"/>
      <c r="AJT288" s="755"/>
      <c r="AJU288" s="755"/>
      <c r="AJV288" s="755"/>
      <c r="AJW288" s="755"/>
      <c r="AJX288" s="755"/>
      <c r="AJY288" s="755"/>
      <c r="AJZ288" s="755"/>
      <c r="AKA288" s="755"/>
      <c r="AKB288" s="755"/>
      <c r="AKC288" s="755"/>
      <c r="AKD288" s="755"/>
      <c r="AKE288" s="755"/>
      <c r="AKF288" s="755"/>
      <c r="AKG288" s="755"/>
      <c r="AKH288" s="755"/>
      <c r="AKI288" s="755"/>
      <c r="AKJ288" s="755"/>
      <c r="AKK288" s="755"/>
      <c r="AKL288" s="755"/>
      <c r="AKM288" s="755"/>
      <c r="AKN288" s="755"/>
      <c r="AKO288" s="755"/>
      <c r="AKP288" s="755"/>
      <c r="AKQ288" s="755"/>
      <c r="AKR288" s="755"/>
      <c r="AKS288" s="755"/>
      <c r="AKT288" s="755"/>
      <c r="AKU288" s="755"/>
      <c r="AKV288" s="755"/>
      <c r="AKW288" s="755"/>
      <c r="AKX288" s="755"/>
      <c r="AKY288" s="755"/>
      <c r="AKZ288" s="755"/>
      <c r="ALA288" s="755"/>
      <c r="ALB288" s="755"/>
      <c r="ALC288" s="755"/>
      <c r="ALD288" s="755"/>
      <c r="ALE288" s="755"/>
      <c r="ALF288" s="755"/>
      <c r="ALG288" s="755"/>
      <c r="ALH288" s="755"/>
      <c r="ALI288" s="755"/>
      <c r="ALJ288" s="755"/>
      <c r="ALK288" s="755"/>
      <c r="ALL288" s="755"/>
      <c r="ALM288" s="755"/>
      <c r="ALN288" s="755"/>
      <c r="ALO288" s="755"/>
      <c r="ALP288" s="755"/>
      <c r="ALQ288" s="755"/>
      <c r="ALR288" s="755"/>
      <c r="ALS288" s="755"/>
      <c r="ALT288" s="755"/>
      <c r="ALU288" s="755"/>
      <c r="ALV288" s="755"/>
      <c r="ALW288" s="755"/>
      <c r="ALX288" s="755"/>
      <c r="ALY288" s="755"/>
      <c r="ALZ288" s="755"/>
      <c r="AMA288" s="755"/>
      <c r="AMB288" s="755"/>
      <c r="AMC288" s="755"/>
      <c r="AMD288" s="755"/>
      <c r="AME288" s="755"/>
      <c r="AMF288" s="755"/>
      <c r="AMG288" s="755"/>
      <c r="AMH288" s="755"/>
      <c r="AMI288" s="755"/>
      <c r="AMJ288" s="755"/>
      <c r="AMK288" s="755"/>
      <c r="AML288" s="755"/>
      <c r="AMM288" s="755"/>
      <c r="AMN288" s="755"/>
      <c r="AMO288" s="755"/>
      <c r="AMP288" s="755"/>
      <c r="AMQ288" s="755"/>
      <c r="AMR288" s="755"/>
      <c r="AMS288" s="755"/>
      <c r="AMT288" s="755"/>
      <c r="AMU288" s="755"/>
      <c r="AMV288" s="755"/>
      <c r="AMW288" s="755"/>
      <c r="AMX288" s="755"/>
      <c r="AMY288" s="755"/>
      <c r="AMZ288" s="755"/>
      <c r="ANA288" s="755"/>
      <c r="ANB288" s="755"/>
      <c r="ANC288" s="755"/>
      <c r="AND288" s="755"/>
      <c r="ANE288" s="755"/>
      <c r="ANF288" s="755"/>
      <c r="ANG288" s="755"/>
      <c r="ANH288" s="755"/>
      <c r="ANI288" s="755"/>
      <c r="ANJ288" s="755"/>
      <c r="ANK288" s="755"/>
      <c r="ANL288" s="755"/>
      <c r="ANM288" s="755"/>
      <c r="ANN288" s="755"/>
      <c r="ANO288" s="755"/>
      <c r="ANP288" s="755"/>
      <c r="ANQ288" s="755"/>
      <c r="ANR288" s="755"/>
      <c r="ANS288" s="755"/>
      <c r="ANT288" s="755"/>
      <c r="ANU288" s="755"/>
      <c r="ANV288" s="755"/>
      <c r="ANW288" s="755"/>
      <c r="ANX288" s="755"/>
      <c r="ANY288" s="755"/>
      <c r="ANZ288" s="755"/>
      <c r="AOA288" s="755"/>
      <c r="AOB288" s="755"/>
      <c r="AOC288" s="755"/>
      <c r="AOD288" s="755"/>
      <c r="AOE288" s="755"/>
      <c r="AOF288" s="755"/>
      <c r="AOG288" s="755"/>
      <c r="AOH288" s="755"/>
      <c r="AOI288" s="755"/>
      <c r="AOJ288" s="755"/>
      <c r="AOK288" s="755"/>
      <c r="AOL288" s="755"/>
      <c r="AOM288" s="755"/>
      <c r="AON288" s="755"/>
      <c r="AOO288" s="755"/>
      <c r="AOP288" s="755"/>
      <c r="AOQ288" s="755"/>
      <c r="AOR288" s="755"/>
      <c r="AOS288" s="755"/>
      <c r="AOT288" s="755"/>
      <c r="AOU288" s="755"/>
      <c r="AOV288" s="755"/>
      <c r="AOW288" s="755"/>
      <c r="AOX288" s="755"/>
      <c r="AOY288" s="755"/>
      <c r="AOZ288" s="755"/>
      <c r="APA288" s="755"/>
      <c r="APB288" s="755"/>
      <c r="APC288" s="755"/>
      <c r="APD288" s="755"/>
      <c r="APE288" s="755"/>
      <c r="APF288" s="755"/>
      <c r="APG288" s="755"/>
      <c r="APH288" s="755"/>
      <c r="API288" s="755"/>
      <c r="APJ288" s="755"/>
      <c r="APK288" s="755"/>
      <c r="APL288" s="755"/>
      <c r="APM288" s="755"/>
      <c r="APN288" s="755"/>
      <c r="APO288" s="755"/>
      <c r="APP288" s="755"/>
      <c r="APQ288" s="755"/>
      <c r="APR288" s="755"/>
      <c r="APS288" s="755"/>
      <c r="APT288" s="755"/>
      <c r="APU288" s="755"/>
      <c r="APV288" s="755"/>
      <c r="APW288" s="755"/>
      <c r="APX288" s="755"/>
      <c r="APY288" s="755"/>
      <c r="APZ288" s="755"/>
      <c r="AQA288" s="755"/>
      <c r="AQB288" s="755"/>
      <c r="AQC288" s="755"/>
      <c r="AQD288" s="755"/>
      <c r="AQE288" s="755"/>
      <c r="AQF288" s="755"/>
      <c r="AQG288" s="755"/>
      <c r="AQH288" s="755"/>
      <c r="AQI288" s="755"/>
      <c r="AQJ288" s="755"/>
      <c r="AQK288" s="755"/>
      <c r="AQL288" s="755"/>
      <c r="AQM288" s="755"/>
      <c r="AQN288" s="755"/>
      <c r="AQO288" s="755"/>
      <c r="AQP288" s="755"/>
      <c r="AQQ288" s="755"/>
      <c r="AQR288" s="755"/>
      <c r="AQS288" s="755"/>
      <c r="AQT288" s="755"/>
      <c r="AQU288" s="755"/>
      <c r="AQV288" s="755"/>
      <c r="AQW288" s="755"/>
      <c r="AQX288" s="755"/>
      <c r="AQY288" s="755"/>
      <c r="AQZ288" s="755"/>
      <c r="ARA288" s="755"/>
      <c r="ARB288" s="755"/>
      <c r="ARC288" s="755"/>
      <c r="ARD288" s="755"/>
      <c r="ARE288" s="755"/>
      <c r="ARF288" s="755"/>
      <c r="ARG288" s="755"/>
      <c r="ARH288" s="755"/>
      <c r="ARI288" s="755"/>
      <c r="ARJ288" s="755"/>
      <c r="ARK288" s="755"/>
      <c r="ARL288" s="755"/>
      <c r="ARM288" s="755"/>
      <c r="ARN288" s="755"/>
      <c r="ARO288" s="755"/>
      <c r="ARP288" s="755"/>
      <c r="ARQ288" s="755"/>
      <c r="ARR288" s="755"/>
      <c r="ARS288" s="755"/>
      <c r="ART288" s="755"/>
      <c r="ARU288" s="755"/>
      <c r="ARV288" s="755"/>
      <c r="ARW288" s="755"/>
      <c r="ARX288" s="755"/>
      <c r="ARY288" s="755"/>
      <c r="ARZ288" s="755"/>
      <c r="ASA288" s="755"/>
      <c r="ASB288" s="755"/>
      <c r="ASC288" s="755"/>
      <c r="ASD288" s="755"/>
      <c r="ASE288" s="755"/>
      <c r="ASF288" s="755"/>
      <c r="ASG288" s="755"/>
      <c r="ASH288" s="755"/>
      <c r="ASI288" s="755"/>
      <c r="ASJ288" s="755"/>
      <c r="ASK288" s="755"/>
      <c r="ASL288" s="755"/>
      <c r="ASM288" s="755"/>
      <c r="ASN288" s="755"/>
      <c r="ASO288" s="755"/>
      <c r="ASP288" s="755"/>
      <c r="ASQ288" s="755"/>
      <c r="ASR288" s="755"/>
      <c r="ASS288" s="755"/>
      <c r="AST288" s="755"/>
      <c r="ASU288" s="755"/>
      <c r="ASV288" s="755"/>
      <c r="ASW288" s="755"/>
      <c r="ASX288" s="755"/>
      <c r="ASY288" s="755"/>
      <c r="ASZ288" s="755"/>
      <c r="ATA288" s="755"/>
      <c r="ATB288" s="755"/>
      <c r="ATC288" s="755"/>
      <c r="ATD288" s="755"/>
      <c r="ATE288" s="755"/>
      <c r="ATF288" s="755"/>
      <c r="ATG288" s="755"/>
      <c r="ATH288" s="755"/>
      <c r="ATI288" s="755"/>
      <c r="ATJ288" s="755"/>
      <c r="ATK288" s="755"/>
      <c r="ATL288" s="755"/>
      <c r="ATM288" s="755"/>
      <c r="ATN288" s="755"/>
      <c r="ATO288" s="755"/>
      <c r="ATP288" s="755"/>
      <c r="ATQ288" s="755"/>
      <c r="ATR288" s="755"/>
      <c r="ATS288" s="755"/>
      <c r="ATT288" s="755"/>
      <c r="ATU288" s="755"/>
      <c r="ATV288" s="755"/>
      <c r="ATW288" s="755"/>
      <c r="ATX288" s="755"/>
      <c r="ATY288" s="755"/>
      <c r="ATZ288" s="755"/>
      <c r="AUA288" s="755"/>
      <c r="AUB288" s="755"/>
      <c r="AUC288" s="755"/>
      <c r="AUD288" s="755"/>
      <c r="AUE288" s="755"/>
      <c r="AUF288" s="755"/>
      <c r="AUG288" s="755"/>
      <c r="AUH288" s="755"/>
      <c r="AUI288" s="755"/>
      <c r="AUJ288" s="755"/>
      <c r="AUK288" s="755"/>
      <c r="AUL288" s="755"/>
      <c r="AUM288" s="755"/>
      <c r="AUN288" s="755"/>
      <c r="AUO288" s="755"/>
      <c r="AUP288" s="755"/>
      <c r="AUQ288" s="755"/>
      <c r="AUR288" s="755"/>
      <c r="AUS288" s="755"/>
      <c r="AUT288" s="755"/>
      <c r="AUU288" s="755"/>
      <c r="AUV288" s="755"/>
      <c r="AUW288" s="755"/>
      <c r="AUX288" s="755"/>
      <c r="AUY288" s="755"/>
      <c r="AUZ288" s="755"/>
      <c r="AVA288" s="755"/>
      <c r="AVB288" s="755"/>
      <c r="AVC288" s="755"/>
      <c r="AVD288" s="755"/>
      <c r="AVE288" s="755"/>
      <c r="AVF288" s="755"/>
      <c r="AVG288" s="755"/>
      <c r="AVH288" s="755"/>
      <c r="AVI288" s="755"/>
      <c r="AVJ288" s="755"/>
      <c r="AVK288" s="755"/>
      <c r="AVL288" s="755"/>
      <c r="AVM288" s="755"/>
      <c r="AVN288" s="755"/>
      <c r="AVO288" s="755"/>
      <c r="AVP288" s="755"/>
      <c r="AVQ288" s="755"/>
      <c r="AVR288" s="755"/>
      <c r="AVS288" s="755"/>
      <c r="AVT288" s="755"/>
      <c r="AVU288" s="755"/>
      <c r="AVV288" s="755"/>
      <c r="AVW288" s="755"/>
      <c r="AVX288" s="755"/>
      <c r="AVY288" s="755"/>
      <c r="AVZ288" s="755"/>
      <c r="AWA288" s="755"/>
      <c r="AWB288" s="755"/>
      <c r="AWC288" s="755"/>
      <c r="AWD288" s="755"/>
      <c r="AWE288" s="755"/>
      <c r="AWF288" s="755"/>
      <c r="AWG288" s="755"/>
      <c r="AWH288" s="755"/>
      <c r="AWI288" s="755"/>
      <c r="AWJ288" s="755"/>
      <c r="AWK288" s="755"/>
      <c r="AWL288" s="755"/>
      <c r="AWM288" s="755"/>
      <c r="AWN288" s="755"/>
      <c r="AWO288" s="755"/>
      <c r="AWP288" s="755"/>
      <c r="AWQ288" s="755"/>
      <c r="AWR288" s="755"/>
      <c r="AWS288" s="755"/>
      <c r="AWT288" s="755"/>
      <c r="AWU288" s="755"/>
      <c r="AWV288" s="755"/>
      <c r="AWW288" s="755"/>
      <c r="AWX288" s="755"/>
      <c r="AWY288" s="755"/>
      <c r="AWZ288" s="755"/>
      <c r="AXA288" s="755"/>
      <c r="AXB288" s="755"/>
      <c r="AXC288" s="755"/>
      <c r="AXD288" s="755"/>
      <c r="AXE288" s="755"/>
      <c r="AXF288" s="755"/>
      <c r="AXG288" s="755"/>
      <c r="AXH288" s="755"/>
      <c r="AXI288" s="755"/>
      <c r="AXJ288" s="755"/>
      <c r="AXK288" s="755"/>
      <c r="AXL288" s="755"/>
      <c r="AXM288" s="755"/>
      <c r="AXN288" s="755"/>
      <c r="AXO288" s="755"/>
      <c r="AXP288" s="755"/>
      <c r="AXQ288" s="755"/>
      <c r="AXR288" s="755"/>
      <c r="AXS288" s="755"/>
      <c r="AXT288" s="755"/>
      <c r="AXU288" s="755"/>
      <c r="AXV288" s="755"/>
      <c r="AXW288" s="755"/>
      <c r="AXX288" s="755"/>
      <c r="AXY288" s="755"/>
      <c r="AXZ288" s="755"/>
      <c r="AYA288" s="755"/>
      <c r="AYB288" s="755"/>
      <c r="AYC288" s="755"/>
      <c r="AYD288" s="755"/>
      <c r="AYE288" s="755"/>
      <c r="AYF288" s="755"/>
      <c r="AYG288" s="755"/>
      <c r="AYH288" s="755"/>
      <c r="AYI288" s="755"/>
      <c r="AYJ288" s="755"/>
      <c r="AYK288" s="755"/>
      <c r="AYL288" s="755"/>
      <c r="AYM288" s="755"/>
      <c r="AYN288" s="755"/>
      <c r="AYO288" s="755"/>
      <c r="AYP288" s="755"/>
      <c r="AYQ288" s="755"/>
      <c r="AYR288" s="755"/>
      <c r="AYS288" s="755"/>
      <c r="AYT288" s="755"/>
      <c r="AYU288" s="755"/>
      <c r="AYV288" s="755"/>
      <c r="AYW288" s="755"/>
      <c r="AYX288" s="755"/>
      <c r="AYY288" s="755"/>
      <c r="AYZ288" s="755"/>
      <c r="AZA288" s="755"/>
      <c r="AZB288" s="755"/>
      <c r="AZC288" s="755"/>
      <c r="AZD288" s="755"/>
      <c r="AZE288" s="755"/>
      <c r="AZF288" s="755"/>
      <c r="AZG288" s="755"/>
      <c r="AZH288" s="755"/>
      <c r="AZI288" s="755"/>
      <c r="AZJ288" s="755"/>
      <c r="AZK288" s="755"/>
      <c r="AZL288" s="755"/>
      <c r="AZM288" s="755"/>
      <c r="AZN288" s="755"/>
      <c r="AZO288" s="755"/>
      <c r="AZP288" s="755"/>
      <c r="AZQ288" s="755"/>
      <c r="AZR288" s="755"/>
      <c r="AZS288" s="755"/>
      <c r="AZT288" s="755"/>
      <c r="AZU288" s="755"/>
      <c r="AZV288" s="755"/>
      <c r="AZW288" s="755"/>
      <c r="AZX288" s="755"/>
      <c r="AZY288" s="755"/>
      <c r="AZZ288" s="755"/>
      <c r="BAA288" s="755"/>
      <c r="BAB288" s="755"/>
      <c r="BAC288" s="755"/>
      <c r="BAD288" s="755"/>
      <c r="BAE288" s="755"/>
      <c r="BAF288" s="755"/>
      <c r="BAG288" s="755"/>
      <c r="BAH288" s="755"/>
      <c r="BAI288" s="755"/>
      <c r="BAJ288" s="755"/>
      <c r="BAK288" s="755"/>
      <c r="BAL288" s="755"/>
      <c r="BAM288" s="755"/>
      <c r="BAN288" s="755"/>
      <c r="BAO288" s="755"/>
      <c r="BAP288" s="755"/>
      <c r="BAQ288" s="755"/>
      <c r="BAR288" s="755"/>
      <c r="BAS288" s="755"/>
      <c r="BAT288" s="755"/>
      <c r="BAU288" s="755"/>
      <c r="BAV288" s="755"/>
      <c r="BAW288" s="755"/>
      <c r="BAX288" s="755"/>
      <c r="BAY288" s="755"/>
      <c r="BAZ288" s="755"/>
      <c r="BBA288" s="755"/>
      <c r="BBB288" s="755"/>
      <c r="BBC288" s="755"/>
      <c r="BBD288" s="755"/>
      <c r="BBE288" s="755"/>
      <c r="BBF288" s="755"/>
      <c r="BBG288" s="755"/>
      <c r="BBH288" s="755"/>
      <c r="BBI288" s="755"/>
      <c r="BBJ288" s="755"/>
      <c r="BBK288" s="755"/>
      <c r="BBL288" s="755"/>
      <c r="BBM288" s="755"/>
      <c r="BBN288" s="755"/>
      <c r="BBO288" s="755"/>
      <c r="BBP288" s="755"/>
      <c r="BBQ288" s="755"/>
      <c r="BBR288" s="755"/>
      <c r="BBS288" s="755"/>
      <c r="BBT288" s="755"/>
      <c r="BBU288" s="755"/>
      <c r="BBV288" s="755"/>
      <c r="BBW288" s="755"/>
      <c r="BBX288" s="755"/>
      <c r="BBY288" s="755"/>
      <c r="BBZ288" s="755"/>
      <c r="BCA288" s="755"/>
      <c r="BCB288" s="755"/>
      <c r="BCC288" s="755"/>
      <c r="BCD288" s="755"/>
      <c r="BCE288" s="755"/>
      <c r="BCF288" s="755"/>
      <c r="BCG288" s="755"/>
      <c r="BCH288" s="755"/>
      <c r="BCI288" s="755"/>
      <c r="BCJ288" s="755"/>
      <c r="BCK288" s="755"/>
      <c r="BCL288" s="755"/>
      <c r="BCM288" s="755"/>
      <c r="BCN288" s="755"/>
      <c r="BCO288" s="755"/>
      <c r="BCP288" s="755"/>
      <c r="BCQ288" s="755"/>
      <c r="BCR288" s="755"/>
      <c r="BCS288" s="755"/>
      <c r="BCT288" s="755"/>
      <c r="BCU288" s="755"/>
      <c r="BCV288" s="755"/>
      <c r="BCW288" s="755"/>
      <c r="BCX288" s="755"/>
      <c r="BCY288" s="755"/>
      <c r="BCZ288" s="755"/>
      <c r="BDA288" s="755"/>
      <c r="BDB288" s="755"/>
      <c r="BDC288" s="755"/>
      <c r="BDD288" s="755"/>
      <c r="BDE288" s="755"/>
      <c r="BDF288" s="755"/>
      <c r="BDG288" s="755"/>
      <c r="BDH288" s="755"/>
      <c r="BDI288" s="755"/>
      <c r="BDJ288" s="755"/>
      <c r="BDK288" s="755"/>
      <c r="BDL288" s="755"/>
      <c r="BDM288" s="755"/>
      <c r="BDN288" s="755"/>
      <c r="BDO288" s="755"/>
      <c r="BDP288" s="755"/>
      <c r="BDQ288" s="755"/>
      <c r="BDR288" s="755"/>
      <c r="BDS288" s="755"/>
      <c r="BDT288" s="755"/>
      <c r="BDU288" s="755"/>
      <c r="BDV288" s="755"/>
      <c r="BDW288" s="755"/>
      <c r="BDX288" s="755"/>
      <c r="BDY288" s="755"/>
      <c r="BDZ288" s="755"/>
      <c r="BEA288" s="755"/>
      <c r="BEB288" s="755"/>
      <c r="BEC288" s="755"/>
      <c r="BED288" s="755"/>
      <c r="BEE288" s="755"/>
      <c r="BEF288" s="755"/>
      <c r="BEG288" s="755"/>
      <c r="BEH288" s="755"/>
      <c r="BEI288" s="755"/>
      <c r="BEJ288" s="755"/>
      <c r="BEK288" s="755"/>
      <c r="BEL288" s="755"/>
      <c r="BEM288" s="755"/>
      <c r="BEN288" s="755"/>
      <c r="BEO288" s="755"/>
      <c r="BEP288" s="755"/>
      <c r="BEQ288" s="755"/>
      <c r="BER288" s="755"/>
      <c r="BES288" s="755"/>
      <c r="BET288" s="755"/>
      <c r="BEU288" s="755"/>
      <c r="BEV288" s="755"/>
      <c r="BEW288" s="755"/>
      <c r="BEX288" s="755"/>
      <c r="BEY288" s="755"/>
      <c r="BEZ288" s="755"/>
      <c r="BFA288" s="755"/>
      <c r="BFB288" s="755"/>
      <c r="BFC288" s="755"/>
      <c r="BFD288" s="755"/>
      <c r="BFE288" s="755"/>
      <c r="BFF288" s="755"/>
      <c r="BFG288" s="755"/>
      <c r="BFH288" s="755"/>
      <c r="BFI288" s="755"/>
      <c r="BFJ288" s="755"/>
      <c r="BFK288" s="755"/>
      <c r="BFL288" s="755"/>
      <c r="BFM288" s="755"/>
      <c r="BFN288" s="755"/>
      <c r="BFO288" s="755"/>
      <c r="BFP288" s="755"/>
      <c r="BFQ288" s="755"/>
      <c r="BFR288" s="755"/>
      <c r="BFS288" s="755"/>
      <c r="BFT288" s="755"/>
      <c r="BFU288" s="755"/>
      <c r="BFV288" s="755"/>
      <c r="BFW288" s="755"/>
      <c r="BFX288" s="755"/>
      <c r="BFY288" s="755"/>
      <c r="BFZ288" s="755"/>
      <c r="BGA288" s="755"/>
      <c r="BGB288" s="755"/>
      <c r="BGC288" s="755"/>
      <c r="BGD288" s="755"/>
      <c r="BGE288" s="755"/>
      <c r="BGF288" s="755"/>
      <c r="BGG288" s="755"/>
      <c r="BGH288" s="755"/>
      <c r="BGI288" s="755"/>
      <c r="BGJ288" s="755"/>
      <c r="BGK288" s="755"/>
      <c r="BGL288" s="755"/>
      <c r="BGM288" s="755"/>
      <c r="BGN288" s="755"/>
      <c r="BGO288" s="755"/>
      <c r="BGP288" s="755"/>
      <c r="BGQ288" s="755"/>
      <c r="BGR288" s="755"/>
      <c r="BGS288" s="755"/>
      <c r="BGT288" s="755"/>
      <c r="BGU288" s="755"/>
      <c r="BGV288" s="755"/>
      <c r="BGW288" s="755"/>
      <c r="BGX288" s="755"/>
      <c r="BGY288" s="755"/>
      <c r="BGZ288" s="755"/>
      <c r="BHA288" s="755"/>
      <c r="BHB288" s="755"/>
      <c r="BHC288" s="755"/>
      <c r="BHD288" s="755"/>
      <c r="BHE288" s="755"/>
      <c r="BHF288" s="755"/>
      <c r="BHG288" s="755"/>
      <c r="BHH288" s="755"/>
      <c r="BHI288" s="755"/>
      <c r="BHJ288" s="755"/>
      <c r="BHK288" s="755"/>
      <c r="BHL288" s="755"/>
      <c r="BHM288" s="755"/>
      <c r="BHN288" s="755"/>
      <c r="BHO288" s="755"/>
      <c r="BHP288" s="755"/>
      <c r="BHQ288" s="755"/>
      <c r="BHR288" s="755"/>
      <c r="BHS288" s="755"/>
      <c r="BHT288" s="755"/>
      <c r="BHU288" s="755"/>
      <c r="BHV288" s="755"/>
      <c r="BHW288" s="755"/>
      <c r="BHX288" s="755"/>
      <c r="BHY288" s="755"/>
      <c r="BHZ288" s="755"/>
      <c r="BIA288" s="755"/>
      <c r="BIB288" s="755"/>
      <c r="BIC288" s="755"/>
      <c r="BID288" s="755"/>
      <c r="BIE288" s="755"/>
      <c r="BIF288" s="755"/>
      <c r="BIG288" s="755"/>
      <c r="BIH288" s="755"/>
      <c r="BII288" s="755"/>
      <c r="BIJ288" s="755"/>
      <c r="BIK288" s="755"/>
      <c r="BIL288" s="755"/>
      <c r="BIM288" s="755"/>
      <c r="BIN288" s="755"/>
      <c r="BIO288" s="755"/>
      <c r="BIP288" s="755"/>
      <c r="BIQ288" s="755"/>
      <c r="BIR288" s="755"/>
      <c r="BIS288" s="755"/>
      <c r="BIT288" s="755"/>
      <c r="BIU288" s="755"/>
      <c r="BIV288" s="755"/>
      <c r="BIW288" s="755"/>
      <c r="BIX288" s="755"/>
      <c r="BIY288" s="755"/>
      <c r="BIZ288" s="755"/>
      <c r="BJA288" s="755"/>
      <c r="BJB288" s="755"/>
      <c r="BJC288" s="755"/>
      <c r="BJD288" s="755"/>
      <c r="BJE288" s="755"/>
      <c r="BJF288" s="755"/>
      <c r="BJG288" s="755"/>
      <c r="BJH288" s="755"/>
      <c r="BJI288" s="755"/>
      <c r="BJJ288" s="755"/>
      <c r="BJK288" s="755"/>
      <c r="BJL288" s="755"/>
      <c r="BJM288" s="755"/>
      <c r="BJN288" s="755"/>
      <c r="BJO288" s="755"/>
      <c r="BJP288" s="755"/>
      <c r="BJQ288" s="755"/>
      <c r="BJR288" s="755"/>
      <c r="BJS288" s="755"/>
      <c r="BJT288" s="755"/>
      <c r="BJU288" s="755"/>
      <c r="BJV288" s="755"/>
      <c r="BJW288" s="755"/>
      <c r="BJX288" s="755"/>
      <c r="BJY288" s="755"/>
      <c r="BJZ288" s="755"/>
      <c r="BKA288" s="755"/>
      <c r="BKB288" s="755"/>
      <c r="BKC288" s="755"/>
      <c r="BKD288" s="755"/>
      <c r="BKE288" s="755"/>
      <c r="BKF288" s="755"/>
      <c r="BKG288" s="755"/>
      <c r="BKH288" s="755"/>
      <c r="BKI288" s="755"/>
      <c r="BKJ288" s="755"/>
      <c r="BKK288" s="755"/>
      <c r="BKL288" s="755"/>
      <c r="BKM288" s="755"/>
      <c r="BKN288" s="755"/>
      <c r="BKO288" s="755"/>
      <c r="BKP288" s="755"/>
      <c r="BKQ288" s="755"/>
      <c r="BKR288" s="755"/>
      <c r="BKS288" s="755"/>
      <c r="BKT288" s="755"/>
      <c r="BKU288" s="755"/>
      <c r="BKV288" s="755"/>
      <c r="BKW288" s="755"/>
      <c r="BKX288" s="755"/>
      <c r="BKY288" s="755"/>
      <c r="BKZ288" s="755"/>
      <c r="BLA288" s="755"/>
      <c r="BLB288" s="755"/>
      <c r="BLC288" s="755"/>
      <c r="BLD288" s="755"/>
      <c r="BLE288" s="755"/>
      <c r="BLF288" s="755"/>
      <c r="BLG288" s="755"/>
      <c r="BLH288" s="755"/>
      <c r="BLI288" s="755"/>
      <c r="BLJ288" s="755"/>
      <c r="BLK288" s="755"/>
      <c r="BLL288" s="755"/>
      <c r="BLM288" s="755"/>
      <c r="BLN288" s="755"/>
      <c r="BLO288" s="755"/>
      <c r="BLP288" s="755"/>
      <c r="BLQ288" s="755"/>
      <c r="BLR288" s="755"/>
      <c r="BLS288" s="755"/>
      <c r="BLT288" s="755"/>
      <c r="BLU288" s="755"/>
      <c r="BLV288" s="755"/>
      <c r="BLW288" s="755"/>
      <c r="BLX288" s="755"/>
      <c r="BLY288" s="755"/>
      <c r="BLZ288" s="755"/>
      <c r="BMA288" s="755"/>
      <c r="BMB288" s="755"/>
      <c r="BMC288" s="755"/>
      <c r="BMD288" s="755"/>
      <c r="BME288" s="755"/>
      <c r="BMF288" s="755"/>
      <c r="BMG288" s="755"/>
      <c r="BMH288" s="755"/>
      <c r="BMI288" s="755"/>
      <c r="BMJ288" s="755"/>
      <c r="BMK288" s="755"/>
      <c r="BML288" s="755"/>
      <c r="BMM288" s="755"/>
      <c r="BMN288" s="755"/>
      <c r="BMO288" s="755"/>
      <c r="BMP288" s="755"/>
      <c r="BMQ288" s="755"/>
      <c r="BMR288" s="755"/>
      <c r="BMS288" s="755"/>
      <c r="BMT288" s="755"/>
      <c r="BMU288" s="755"/>
      <c r="BMV288" s="755"/>
      <c r="BMW288" s="755"/>
      <c r="BMX288" s="755"/>
      <c r="BMY288" s="755"/>
      <c r="BMZ288" s="755"/>
      <c r="BNA288" s="755"/>
      <c r="BNB288" s="755"/>
      <c r="BNC288" s="755"/>
      <c r="BND288" s="755"/>
      <c r="BNE288" s="755"/>
      <c r="BNF288" s="755"/>
      <c r="BNG288" s="755"/>
      <c r="BNH288" s="755"/>
      <c r="BNI288" s="755"/>
      <c r="BNJ288" s="755"/>
      <c r="BNK288" s="755"/>
      <c r="BNL288" s="755"/>
      <c r="BNM288" s="755"/>
      <c r="BNN288" s="755"/>
      <c r="BNO288" s="755"/>
      <c r="BNP288" s="755"/>
      <c r="BNQ288" s="755"/>
      <c r="BNR288" s="755"/>
      <c r="BNS288" s="755"/>
      <c r="BNT288" s="755"/>
      <c r="BNU288" s="755"/>
      <c r="BNV288" s="755"/>
      <c r="BNW288" s="755"/>
      <c r="BNX288" s="755"/>
      <c r="BNY288" s="755"/>
      <c r="BNZ288" s="755"/>
      <c r="BOA288" s="755"/>
      <c r="BOB288" s="755"/>
      <c r="BOC288" s="755"/>
      <c r="BOD288" s="755"/>
      <c r="BOE288" s="755"/>
      <c r="BOF288" s="755"/>
      <c r="BOG288" s="755"/>
      <c r="BOH288" s="755"/>
      <c r="BOI288" s="755"/>
      <c r="BOJ288" s="755"/>
      <c r="BOK288" s="755"/>
      <c r="BOL288" s="755"/>
      <c r="BOM288" s="755"/>
      <c r="BON288" s="755"/>
      <c r="BOO288" s="755"/>
      <c r="BOP288" s="755"/>
      <c r="BOQ288" s="755"/>
      <c r="BOR288" s="755"/>
      <c r="BOS288" s="755"/>
      <c r="BOT288" s="755"/>
      <c r="BOU288" s="755"/>
      <c r="BOV288" s="755"/>
      <c r="BOW288" s="755"/>
      <c r="BOX288" s="755"/>
      <c r="BOY288" s="755"/>
      <c r="BOZ288" s="755"/>
      <c r="BPA288" s="755"/>
      <c r="BPB288" s="755"/>
      <c r="BPC288" s="755"/>
      <c r="BPD288" s="755"/>
      <c r="BPE288" s="755"/>
      <c r="BPF288" s="755"/>
      <c r="BPG288" s="755"/>
      <c r="BPH288" s="755"/>
      <c r="BPI288" s="755"/>
      <c r="BPJ288" s="755"/>
      <c r="BPK288" s="755"/>
      <c r="BPL288" s="755"/>
      <c r="BPM288" s="755"/>
      <c r="BPN288" s="755"/>
      <c r="BPO288" s="755"/>
      <c r="BPP288" s="755"/>
      <c r="BPQ288" s="755"/>
      <c r="BPR288" s="755"/>
      <c r="BPS288" s="755"/>
      <c r="BPT288" s="755"/>
      <c r="BPU288" s="755"/>
      <c r="BPV288" s="755"/>
      <c r="BPW288" s="755"/>
      <c r="BPX288" s="755"/>
      <c r="BPY288" s="755"/>
      <c r="BPZ288" s="755"/>
      <c r="BQA288" s="755"/>
      <c r="BQB288" s="755"/>
      <c r="BQC288" s="755"/>
      <c r="BQD288" s="755"/>
      <c r="BQE288" s="755"/>
      <c r="BQF288" s="755"/>
      <c r="BQG288" s="755"/>
      <c r="BQH288" s="755"/>
      <c r="BQI288" s="755"/>
      <c r="BQJ288" s="755"/>
      <c r="BQK288" s="755"/>
      <c r="BQL288" s="755"/>
      <c r="BQM288" s="755"/>
      <c r="BQN288" s="755"/>
      <c r="BQO288" s="755"/>
      <c r="BQP288" s="755"/>
      <c r="BQQ288" s="755"/>
      <c r="BQR288" s="755"/>
      <c r="BQS288" s="755"/>
      <c r="BQT288" s="755"/>
      <c r="BQU288" s="755"/>
      <c r="BQV288" s="755"/>
      <c r="BQW288" s="755"/>
      <c r="BQX288" s="755"/>
      <c r="BQY288" s="755"/>
      <c r="BQZ288" s="755"/>
      <c r="BRA288" s="755"/>
      <c r="BRB288" s="755"/>
      <c r="BRC288" s="755"/>
      <c r="BRD288" s="755"/>
      <c r="BRE288" s="755"/>
      <c r="BRF288" s="755"/>
      <c r="BRG288" s="755"/>
      <c r="BRH288" s="755"/>
      <c r="BRI288" s="755"/>
      <c r="BRJ288" s="755"/>
      <c r="BRK288" s="755"/>
      <c r="BRL288" s="755"/>
      <c r="BRM288" s="755"/>
      <c r="BRN288" s="755"/>
      <c r="BRO288" s="755"/>
      <c r="BRP288" s="755"/>
      <c r="BRQ288" s="755"/>
      <c r="BRR288" s="755"/>
      <c r="BRS288" s="755"/>
      <c r="BRT288" s="755"/>
      <c r="BRU288" s="755"/>
      <c r="BRV288" s="755"/>
      <c r="BRW288" s="755"/>
      <c r="BRX288" s="755"/>
      <c r="BRY288" s="755"/>
      <c r="BRZ288" s="755"/>
      <c r="BSA288" s="755"/>
      <c r="BSB288" s="755"/>
      <c r="BSC288" s="755"/>
      <c r="BSD288" s="755"/>
      <c r="BSE288" s="755"/>
      <c r="BSF288" s="755"/>
      <c r="BSG288" s="755"/>
      <c r="BSH288" s="755"/>
      <c r="BSI288" s="755"/>
      <c r="BSJ288" s="755"/>
      <c r="BSK288" s="755"/>
      <c r="BSL288" s="755"/>
      <c r="BSM288" s="755"/>
      <c r="BSN288" s="755"/>
      <c r="BSO288" s="755"/>
      <c r="BSP288" s="755"/>
      <c r="BSQ288" s="755"/>
      <c r="BSR288" s="755"/>
      <c r="BSS288" s="755"/>
      <c r="BST288" s="755"/>
      <c r="BSU288" s="755"/>
      <c r="BSV288" s="755"/>
      <c r="BSW288" s="755"/>
      <c r="BSX288" s="755"/>
      <c r="BSY288" s="755"/>
      <c r="BSZ288" s="755"/>
      <c r="BTA288" s="755"/>
      <c r="BTB288" s="755"/>
      <c r="BTC288" s="755"/>
      <c r="BTD288" s="755"/>
      <c r="BTE288" s="755"/>
      <c r="BTF288" s="755"/>
      <c r="BTG288" s="755"/>
      <c r="BTH288" s="755"/>
      <c r="BTI288" s="755"/>
      <c r="BTJ288" s="755"/>
      <c r="BTK288" s="755"/>
      <c r="BTL288" s="755"/>
      <c r="BTM288" s="755"/>
      <c r="BTN288" s="755"/>
      <c r="BTO288" s="755"/>
      <c r="BTP288" s="755"/>
      <c r="BTQ288" s="755"/>
      <c r="BTR288" s="755"/>
      <c r="BTS288" s="755"/>
      <c r="BTT288" s="755"/>
      <c r="BTU288" s="755"/>
      <c r="BTV288" s="755"/>
      <c r="BTW288" s="755"/>
      <c r="BTX288" s="755"/>
      <c r="BTY288" s="755"/>
      <c r="BTZ288" s="755"/>
      <c r="BUA288" s="755"/>
      <c r="BUB288" s="755"/>
      <c r="BUC288" s="755"/>
      <c r="BUD288" s="755"/>
      <c r="BUE288" s="755"/>
      <c r="BUF288" s="755"/>
      <c r="BUG288" s="755"/>
      <c r="BUH288" s="755"/>
      <c r="BUI288" s="755"/>
      <c r="BUJ288" s="755"/>
      <c r="BUK288" s="755"/>
      <c r="BUL288" s="755"/>
      <c r="BUM288" s="755"/>
      <c r="BUN288" s="755"/>
      <c r="BUO288" s="755"/>
      <c r="BUP288" s="755"/>
      <c r="BUQ288" s="755"/>
      <c r="BUR288" s="755"/>
      <c r="BUS288" s="755"/>
      <c r="BUT288" s="755"/>
      <c r="BUU288" s="755"/>
      <c r="BUV288" s="755"/>
      <c r="BUW288" s="755"/>
      <c r="BUX288" s="755"/>
      <c r="BUY288" s="755"/>
      <c r="BUZ288" s="755"/>
      <c r="BVA288" s="755"/>
      <c r="BVB288" s="755"/>
      <c r="BVC288" s="755"/>
      <c r="BVD288" s="755"/>
      <c r="BVE288" s="755"/>
      <c r="BVF288" s="755"/>
      <c r="BVG288" s="755"/>
      <c r="BVH288" s="755"/>
      <c r="BVI288" s="755"/>
      <c r="BVJ288" s="755"/>
      <c r="BVK288" s="755"/>
      <c r="BVL288" s="755"/>
      <c r="BVM288" s="755"/>
      <c r="BVN288" s="755"/>
      <c r="BVO288" s="755"/>
      <c r="BVP288" s="755"/>
      <c r="BVQ288" s="755"/>
      <c r="BVR288" s="755"/>
      <c r="BVS288" s="755"/>
      <c r="BVT288" s="755"/>
      <c r="BVU288" s="755"/>
      <c r="BVV288" s="755"/>
      <c r="BVW288" s="755"/>
      <c r="BVX288" s="755"/>
      <c r="BVY288" s="755"/>
      <c r="BVZ288" s="755"/>
      <c r="BWA288" s="755"/>
      <c r="BWB288" s="755"/>
      <c r="BWC288" s="755"/>
      <c r="BWD288" s="755"/>
      <c r="BWE288" s="755"/>
      <c r="BWF288" s="755"/>
      <c r="BWG288" s="755"/>
      <c r="BWH288" s="755"/>
      <c r="BWI288" s="755"/>
      <c r="BWJ288" s="755"/>
      <c r="BWK288" s="755"/>
      <c r="BWL288" s="755"/>
      <c r="BWM288" s="755"/>
      <c r="BWN288" s="755"/>
      <c r="BWO288" s="755"/>
      <c r="BWP288" s="755"/>
      <c r="BWQ288" s="755"/>
      <c r="BWR288" s="755"/>
      <c r="BWS288" s="755"/>
      <c r="BWT288" s="755"/>
      <c r="BWU288" s="755"/>
      <c r="BWV288" s="755"/>
      <c r="BWW288" s="755"/>
      <c r="BWX288" s="755"/>
      <c r="BWY288" s="755"/>
      <c r="BWZ288" s="755"/>
      <c r="BXA288" s="755"/>
      <c r="BXB288" s="755"/>
      <c r="BXC288" s="755"/>
      <c r="BXD288" s="755"/>
      <c r="BXE288" s="755"/>
      <c r="BXF288" s="755"/>
      <c r="BXG288" s="755"/>
      <c r="BXH288" s="755"/>
      <c r="BXI288" s="755"/>
      <c r="BXJ288" s="755"/>
      <c r="BXK288" s="755"/>
      <c r="BXL288" s="755"/>
      <c r="BXM288" s="755"/>
      <c r="BXN288" s="755"/>
      <c r="BXO288" s="755"/>
      <c r="BXP288" s="755"/>
      <c r="BXQ288" s="755"/>
      <c r="BXR288" s="755"/>
      <c r="BXS288" s="755"/>
      <c r="BXT288" s="755"/>
      <c r="BXU288" s="755"/>
      <c r="BXV288" s="755"/>
      <c r="BXW288" s="755"/>
      <c r="BXX288" s="755"/>
      <c r="BXY288" s="755"/>
      <c r="BXZ288" s="755"/>
      <c r="BYA288" s="755"/>
      <c r="BYB288" s="755"/>
      <c r="BYC288" s="755"/>
      <c r="BYD288" s="755"/>
      <c r="BYE288" s="755"/>
      <c r="BYF288" s="755"/>
      <c r="BYG288" s="755"/>
      <c r="BYH288" s="755"/>
      <c r="BYI288" s="755"/>
      <c r="BYJ288" s="755"/>
      <c r="BYK288" s="755"/>
      <c r="BYL288" s="755"/>
      <c r="BYM288" s="755"/>
      <c r="BYN288" s="755"/>
      <c r="BYO288" s="755"/>
      <c r="BYP288" s="755"/>
      <c r="BYQ288" s="755"/>
      <c r="BYR288" s="755"/>
      <c r="BYS288" s="755"/>
      <c r="BYT288" s="755"/>
      <c r="BYU288" s="755"/>
      <c r="BYV288" s="755"/>
      <c r="BYW288" s="755"/>
      <c r="BYX288" s="755"/>
      <c r="BYY288" s="755"/>
      <c r="BYZ288" s="755"/>
      <c r="BZA288" s="755"/>
      <c r="BZB288" s="755"/>
      <c r="BZC288" s="755"/>
      <c r="BZD288" s="755"/>
      <c r="BZE288" s="755"/>
      <c r="BZF288" s="755"/>
      <c r="BZG288" s="755"/>
      <c r="BZH288" s="755"/>
      <c r="BZI288" s="755"/>
      <c r="BZJ288" s="755"/>
      <c r="BZK288" s="755"/>
      <c r="BZL288" s="755"/>
      <c r="BZM288" s="755"/>
      <c r="BZN288" s="755"/>
      <c r="BZO288" s="755"/>
      <c r="BZP288" s="755"/>
      <c r="BZQ288" s="755"/>
      <c r="BZR288" s="755"/>
      <c r="BZS288" s="755"/>
      <c r="BZT288" s="755"/>
      <c r="BZU288" s="755"/>
      <c r="BZV288" s="755"/>
      <c r="BZW288" s="755"/>
      <c r="BZX288" s="755"/>
      <c r="BZY288" s="755"/>
      <c r="BZZ288" s="755"/>
      <c r="CAA288" s="755"/>
      <c r="CAB288" s="755"/>
      <c r="CAC288" s="755"/>
      <c r="CAD288" s="755"/>
      <c r="CAE288" s="755"/>
      <c r="CAF288" s="755"/>
      <c r="CAG288" s="755"/>
      <c r="CAH288" s="755"/>
      <c r="CAI288" s="755"/>
      <c r="CAJ288" s="755"/>
      <c r="CAK288" s="755"/>
      <c r="CAL288" s="755"/>
      <c r="CAM288" s="755"/>
      <c r="CAN288" s="755"/>
      <c r="CAO288" s="755"/>
      <c r="CAP288" s="755"/>
      <c r="CAQ288" s="755"/>
      <c r="CAR288" s="755"/>
      <c r="CAS288" s="755"/>
      <c r="CAT288" s="755"/>
      <c r="CAU288" s="755"/>
      <c r="CAV288" s="755"/>
      <c r="CAW288" s="755"/>
      <c r="CAX288" s="755"/>
      <c r="CAY288" s="755"/>
      <c r="CAZ288" s="755"/>
      <c r="CBA288" s="755"/>
      <c r="CBB288" s="755"/>
      <c r="CBC288" s="755"/>
      <c r="CBD288" s="755"/>
      <c r="CBE288" s="755"/>
      <c r="CBF288" s="755"/>
      <c r="CBG288" s="755"/>
      <c r="CBH288" s="755"/>
      <c r="CBI288" s="755"/>
      <c r="CBJ288" s="755"/>
      <c r="CBK288" s="755"/>
      <c r="CBL288" s="755"/>
      <c r="CBM288" s="755"/>
      <c r="CBN288" s="755"/>
      <c r="CBO288" s="755"/>
      <c r="CBP288" s="755"/>
      <c r="CBQ288" s="755"/>
      <c r="CBR288" s="755"/>
      <c r="CBS288" s="755"/>
      <c r="CBT288" s="755"/>
      <c r="CBU288" s="755"/>
      <c r="CBV288" s="755"/>
      <c r="CBW288" s="755"/>
      <c r="CBX288" s="755"/>
      <c r="CBY288" s="755"/>
      <c r="CBZ288" s="755"/>
      <c r="CCA288" s="755"/>
      <c r="CCB288" s="755"/>
      <c r="CCC288" s="755"/>
      <c r="CCD288" s="755"/>
      <c r="CCE288" s="755"/>
      <c r="CCF288" s="755"/>
      <c r="CCG288" s="755"/>
      <c r="CCH288" s="755"/>
      <c r="CCI288" s="755"/>
      <c r="CCJ288" s="755"/>
      <c r="CCK288" s="755"/>
      <c r="CCL288" s="755"/>
      <c r="CCM288" s="755"/>
      <c r="CCN288" s="755"/>
      <c r="CCO288" s="755"/>
      <c r="CCP288" s="755"/>
      <c r="CCQ288" s="755"/>
      <c r="CCR288" s="755"/>
      <c r="CCS288" s="755"/>
      <c r="CCT288" s="755"/>
      <c r="CCU288" s="755"/>
      <c r="CCV288" s="755"/>
      <c r="CCW288" s="755"/>
      <c r="CCX288" s="755"/>
      <c r="CCY288" s="755"/>
      <c r="CCZ288" s="755"/>
      <c r="CDA288" s="755"/>
      <c r="CDB288" s="755"/>
      <c r="CDC288" s="755"/>
      <c r="CDD288" s="755"/>
      <c r="CDE288" s="755"/>
      <c r="CDF288" s="755"/>
      <c r="CDG288" s="755"/>
      <c r="CDH288" s="755"/>
      <c r="CDI288" s="755"/>
      <c r="CDJ288" s="755"/>
      <c r="CDK288" s="755"/>
      <c r="CDL288" s="755"/>
      <c r="CDM288" s="755"/>
      <c r="CDN288" s="755"/>
      <c r="CDO288" s="755"/>
      <c r="CDP288" s="755"/>
      <c r="CDQ288" s="755"/>
      <c r="CDR288" s="755"/>
      <c r="CDS288" s="755"/>
      <c r="CDT288" s="755"/>
      <c r="CDU288" s="755"/>
      <c r="CDV288" s="755"/>
      <c r="CDW288" s="755"/>
      <c r="CDX288" s="755"/>
      <c r="CDY288" s="755"/>
      <c r="CDZ288" s="755"/>
      <c r="CEA288" s="755"/>
      <c r="CEB288" s="755"/>
      <c r="CEC288" s="755"/>
      <c r="CED288" s="755"/>
      <c r="CEE288" s="755"/>
      <c r="CEF288" s="755"/>
      <c r="CEG288" s="755"/>
      <c r="CEH288" s="755"/>
      <c r="CEI288" s="755"/>
      <c r="CEJ288" s="755"/>
      <c r="CEK288" s="755"/>
      <c r="CEL288" s="755"/>
      <c r="CEM288" s="755"/>
      <c r="CEN288" s="755"/>
      <c r="CEO288" s="755"/>
      <c r="CEP288" s="755"/>
      <c r="CEQ288" s="755"/>
      <c r="CER288" s="755"/>
      <c r="CES288" s="755"/>
      <c r="CET288" s="755"/>
      <c r="CEU288" s="755"/>
      <c r="CEV288" s="755"/>
      <c r="CEW288" s="755"/>
      <c r="CEX288" s="755"/>
      <c r="CEY288" s="755"/>
      <c r="CEZ288" s="755"/>
      <c r="CFA288" s="755"/>
      <c r="CFB288" s="755"/>
      <c r="CFC288" s="755"/>
      <c r="CFD288" s="755"/>
      <c r="CFE288" s="755"/>
      <c r="CFF288" s="755"/>
      <c r="CFG288" s="755"/>
      <c r="CFH288" s="755"/>
      <c r="CFI288" s="755"/>
      <c r="CFJ288" s="755"/>
      <c r="CFK288" s="755"/>
      <c r="CFL288" s="755"/>
      <c r="CFM288" s="755"/>
      <c r="CFN288" s="755"/>
      <c r="CFO288" s="755"/>
      <c r="CFP288" s="755"/>
      <c r="CFQ288" s="755"/>
      <c r="CFR288" s="755"/>
      <c r="CFS288" s="755"/>
      <c r="CFT288" s="755"/>
      <c r="CFU288" s="755"/>
      <c r="CFV288" s="755"/>
      <c r="CFW288" s="755"/>
      <c r="CFX288" s="755"/>
      <c r="CFY288" s="755"/>
      <c r="CFZ288" s="755"/>
      <c r="CGA288" s="755"/>
      <c r="CGB288" s="755"/>
      <c r="CGC288" s="755"/>
      <c r="CGD288" s="755"/>
      <c r="CGE288" s="755"/>
      <c r="CGF288" s="755"/>
      <c r="CGG288" s="755"/>
      <c r="CGH288" s="755"/>
      <c r="CGI288" s="755"/>
      <c r="CGJ288" s="755"/>
      <c r="CGK288" s="755"/>
      <c r="CGL288" s="755"/>
      <c r="CGM288" s="755"/>
      <c r="CGN288" s="755"/>
      <c r="CGO288" s="755"/>
      <c r="CGP288" s="755"/>
      <c r="CGQ288" s="755"/>
      <c r="CGR288" s="755"/>
      <c r="CGS288" s="755"/>
      <c r="CGT288" s="755"/>
      <c r="CGU288" s="755"/>
      <c r="CGV288" s="755"/>
      <c r="CGW288" s="755"/>
      <c r="CGX288" s="755"/>
      <c r="CGY288" s="755"/>
      <c r="CGZ288" s="755"/>
      <c r="CHA288" s="755"/>
      <c r="CHB288" s="755"/>
      <c r="CHC288" s="755"/>
      <c r="CHD288" s="755"/>
      <c r="CHE288" s="755"/>
      <c r="CHF288" s="755"/>
      <c r="CHG288" s="755"/>
      <c r="CHH288" s="755"/>
      <c r="CHI288" s="755"/>
      <c r="CHJ288" s="755"/>
      <c r="CHK288" s="755"/>
      <c r="CHL288" s="755"/>
      <c r="CHM288" s="755"/>
      <c r="CHN288" s="755"/>
      <c r="CHO288" s="755"/>
      <c r="CHP288" s="755"/>
      <c r="CHQ288" s="755"/>
      <c r="CHR288" s="755"/>
      <c r="CHS288" s="755"/>
      <c r="CHT288" s="755"/>
      <c r="CHU288" s="755"/>
      <c r="CHV288" s="755"/>
      <c r="CHW288" s="755"/>
      <c r="CHX288" s="755"/>
      <c r="CHY288" s="755"/>
      <c r="CHZ288" s="755"/>
      <c r="CIA288" s="755"/>
      <c r="CIB288" s="755"/>
      <c r="CIC288" s="755"/>
      <c r="CID288" s="755"/>
      <c r="CIE288" s="755"/>
      <c r="CIF288" s="755"/>
      <c r="CIG288" s="755"/>
      <c r="CIH288" s="755"/>
      <c r="CII288" s="755"/>
      <c r="CIJ288" s="755"/>
      <c r="CIK288" s="755"/>
      <c r="CIL288" s="755"/>
      <c r="CIM288" s="755"/>
      <c r="CIN288" s="755"/>
      <c r="CIO288" s="755"/>
      <c r="CIP288" s="755"/>
      <c r="CIQ288" s="755"/>
      <c r="CIR288" s="755"/>
      <c r="CIS288" s="755"/>
      <c r="CIT288" s="755"/>
      <c r="CIU288" s="755"/>
      <c r="CIV288" s="755"/>
      <c r="CIW288" s="755"/>
      <c r="CIX288" s="755"/>
      <c r="CIY288" s="755"/>
      <c r="CIZ288" s="755"/>
      <c r="CJA288" s="755"/>
      <c r="CJB288" s="755"/>
      <c r="CJC288" s="755"/>
      <c r="CJD288" s="755"/>
      <c r="CJE288" s="755"/>
      <c r="CJF288" s="755"/>
      <c r="CJG288" s="755"/>
      <c r="CJH288" s="755"/>
      <c r="CJI288" s="755"/>
      <c r="CJJ288" s="755"/>
      <c r="CJK288" s="755"/>
      <c r="CJL288" s="755"/>
      <c r="CJM288" s="755"/>
      <c r="CJN288" s="755"/>
      <c r="CJO288" s="755"/>
      <c r="CJP288" s="755"/>
      <c r="CJQ288" s="755"/>
      <c r="CJR288" s="755"/>
      <c r="CJS288" s="755"/>
      <c r="CJT288" s="755"/>
      <c r="CJU288" s="755"/>
      <c r="CJV288" s="755"/>
      <c r="CJW288" s="755"/>
      <c r="CJX288" s="755"/>
      <c r="CJY288" s="755"/>
      <c r="CJZ288" s="755"/>
      <c r="CKA288" s="755"/>
      <c r="CKB288" s="755"/>
      <c r="CKC288" s="755"/>
      <c r="CKD288" s="755"/>
      <c r="CKE288" s="755"/>
      <c r="CKF288" s="755"/>
      <c r="CKG288" s="755"/>
      <c r="CKH288" s="755"/>
      <c r="CKI288" s="755"/>
      <c r="CKJ288" s="755"/>
      <c r="CKK288" s="755"/>
      <c r="CKL288" s="755"/>
      <c r="CKM288" s="755"/>
      <c r="CKN288" s="755"/>
      <c r="CKO288" s="755"/>
      <c r="CKP288" s="755"/>
      <c r="CKQ288" s="755"/>
      <c r="CKR288" s="755"/>
      <c r="CKS288" s="755"/>
      <c r="CKT288" s="755"/>
      <c r="CKU288" s="755"/>
      <c r="CKV288" s="755"/>
      <c r="CKW288" s="755"/>
      <c r="CKX288" s="755"/>
      <c r="CKY288" s="755"/>
      <c r="CKZ288" s="755"/>
      <c r="CLA288" s="755"/>
      <c r="CLB288" s="755"/>
      <c r="CLC288" s="755"/>
      <c r="CLD288" s="755"/>
      <c r="CLE288" s="755"/>
      <c r="CLF288" s="755"/>
      <c r="CLG288" s="755"/>
      <c r="CLH288" s="755"/>
      <c r="CLI288" s="755"/>
      <c r="CLJ288" s="755"/>
      <c r="CLK288" s="755"/>
      <c r="CLL288" s="755"/>
      <c r="CLM288" s="755"/>
      <c r="CLN288" s="755"/>
      <c r="CLO288" s="755"/>
      <c r="CLP288" s="755"/>
      <c r="CLQ288" s="755"/>
      <c r="CLR288" s="755"/>
      <c r="CLS288" s="755"/>
      <c r="CLT288" s="755"/>
      <c r="CLU288" s="755"/>
      <c r="CLV288" s="755"/>
      <c r="CLW288" s="755"/>
      <c r="CLX288" s="755"/>
      <c r="CLY288" s="755"/>
      <c r="CLZ288" s="755"/>
      <c r="CMA288" s="755"/>
      <c r="CMB288" s="755"/>
      <c r="CMC288" s="755"/>
      <c r="CMD288" s="755"/>
      <c r="CME288" s="755"/>
      <c r="CMF288" s="755"/>
      <c r="CMG288" s="755"/>
      <c r="CMH288" s="755"/>
      <c r="CMI288" s="755"/>
      <c r="CMJ288" s="755"/>
      <c r="CMK288" s="755"/>
      <c r="CML288" s="755"/>
      <c r="CMM288" s="755"/>
      <c r="CMN288" s="755"/>
      <c r="CMO288" s="755"/>
      <c r="CMP288" s="755"/>
      <c r="CMQ288" s="755"/>
      <c r="CMR288" s="755"/>
      <c r="CMS288" s="755"/>
      <c r="CMT288" s="755"/>
      <c r="CMU288" s="755"/>
      <c r="CMV288" s="755"/>
      <c r="CMW288" s="755"/>
      <c r="CMX288" s="755"/>
      <c r="CMY288" s="755"/>
      <c r="CMZ288" s="755"/>
      <c r="CNA288" s="755"/>
      <c r="CNB288" s="755"/>
      <c r="CNC288" s="755"/>
      <c r="CND288" s="755"/>
      <c r="CNE288" s="755"/>
      <c r="CNF288" s="755"/>
      <c r="CNG288" s="755"/>
      <c r="CNH288" s="755"/>
      <c r="CNI288" s="755"/>
      <c r="CNJ288" s="755"/>
      <c r="CNK288" s="755"/>
      <c r="CNL288" s="755"/>
      <c r="CNM288" s="755"/>
      <c r="CNN288" s="755"/>
      <c r="CNO288" s="755"/>
      <c r="CNP288" s="755"/>
      <c r="CNQ288" s="755"/>
      <c r="CNR288" s="755"/>
      <c r="CNS288" s="755"/>
      <c r="CNT288" s="755"/>
      <c r="CNU288" s="755"/>
      <c r="CNV288" s="755"/>
      <c r="CNW288" s="755"/>
      <c r="CNX288" s="755"/>
      <c r="CNY288" s="755"/>
      <c r="CNZ288" s="755"/>
      <c r="COA288" s="755"/>
      <c r="COB288" s="755"/>
      <c r="COC288" s="755"/>
      <c r="COD288" s="755"/>
      <c r="COE288" s="755"/>
      <c r="COF288" s="755"/>
      <c r="COG288" s="755"/>
      <c r="COH288" s="755"/>
      <c r="COI288" s="755"/>
      <c r="COJ288" s="755"/>
      <c r="COK288" s="755"/>
      <c r="COL288" s="755"/>
      <c r="COM288" s="755"/>
      <c r="CON288" s="755"/>
      <c r="COO288" s="755"/>
      <c r="COP288" s="755"/>
      <c r="COQ288" s="755"/>
      <c r="COR288" s="755"/>
      <c r="COS288" s="755"/>
      <c r="COT288" s="755"/>
      <c r="COU288" s="755"/>
      <c r="COV288" s="755"/>
      <c r="COW288" s="755"/>
      <c r="COX288" s="755"/>
      <c r="COY288" s="755"/>
      <c r="COZ288" s="755"/>
      <c r="CPA288" s="755"/>
      <c r="CPB288" s="755"/>
      <c r="CPC288" s="755"/>
      <c r="CPD288" s="755"/>
      <c r="CPE288" s="755"/>
      <c r="CPF288" s="755"/>
      <c r="CPG288" s="755"/>
      <c r="CPH288" s="755"/>
      <c r="CPI288" s="755"/>
      <c r="CPJ288" s="755"/>
      <c r="CPK288" s="755"/>
      <c r="CPL288" s="755"/>
      <c r="CPM288" s="755"/>
      <c r="CPN288" s="755"/>
      <c r="CPO288" s="755"/>
      <c r="CPP288" s="755"/>
      <c r="CPQ288" s="755"/>
      <c r="CPR288" s="755"/>
      <c r="CPS288" s="755"/>
      <c r="CPT288" s="755"/>
      <c r="CPU288" s="755"/>
      <c r="CPV288" s="755"/>
      <c r="CPW288" s="755"/>
      <c r="CPX288" s="755"/>
      <c r="CPY288" s="755"/>
      <c r="CPZ288" s="755"/>
      <c r="CQA288" s="755"/>
      <c r="CQB288" s="755"/>
      <c r="CQC288" s="755"/>
      <c r="CQD288" s="755"/>
      <c r="CQE288" s="755"/>
      <c r="CQF288" s="755"/>
      <c r="CQG288" s="755"/>
      <c r="CQH288" s="755"/>
      <c r="CQI288" s="755"/>
      <c r="CQJ288" s="755"/>
      <c r="CQK288" s="755"/>
      <c r="CQL288" s="755"/>
      <c r="CQM288" s="755"/>
      <c r="CQN288" s="755"/>
      <c r="CQO288" s="755"/>
      <c r="CQP288" s="755"/>
      <c r="CQQ288" s="755"/>
      <c r="CQR288" s="755"/>
      <c r="CQS288" s="755"/>
      <c r="CQT288" s="755"/>
      <c r="CQU288" s="755"/>
      <c r="CQV288" s="755"/>
      <c r="CQW288" s="755"/>
      <c r="CQX288" s="755"/>
      <c r="CQY288" s="755"/>
      <c r="CQZ288" s="755"/>
      <c r="CRA288" s="755"/>
      <c r="CRB288" s="755"/>
      <c r="CRC288" s="755"/>
      <c r="CRD288" s="755"/>
      <c r="CRE288" s="755"/>
      <c r="CRF288" s="755"/>
      <c r="CRG288" s="755"/>
      <c r="CRH288" s="755"/>
      <c r="CRI288" s="755"/>
      <c r="CRJ288" s="755"/>
      <c r="CRK288" s="755"/>
      <c r="CRL288" s="755"/>
      <c r="CRM288" s="755"/>
      <c r="CRN288" s="755"/>
      <c r="CRO288" s="755"/>
      <c r="CRP288" s="755"/>
      <c r="CRQ288" s="755"/>
      <c r="CRR288" s="755"/>
      <c r="CRS288" s="755"/>
      <c r="CRT288" s="755"/>
      <c r="CRU288" s="755"/>
      <c r="CRV288" s="755"/>
      <c r="CRW288" s="755"/>
      <c r="CRX288" s="755"/>
      <c r="CRY288" s="755"/>
      <c r="CRZ288" s="755"/>
      <c r="CSA288" s="755"/>
      <c r="CSB288" s="755"/>
      <c r="CSC288" s="755"/>
      <c r="CSD288" s="755"/>
      <c r="CSE288" s="755"/>
      <c r="CSF288" s="755"/>
      <c r="CSG288" s="755"/>
      <c r="CSH288" s="755"/>
      <c r="CSI288" s="755"/>
      <c r="CSJ288" s="755"/>
      <c r="CSK288" s="755"/>
      <c r="CSL288" s="755"/>
      <c r="CSM288" s="755"/>
      <c r="CSN288" s="755"/>
      <c r="CSO288" s="755"/>
      <c r="CSP288" s="755"/>
      <c r="CSQ288" s="755"/>
      <c r="CSR288" s="755"/>
      <c r="CSS288" s="755"/>
      <c r="CST288" s="755"/>
      <c r="CSU288" s="755"/>
      <c r="CSV288" s="755"/>
      <c r="CSW288" s="755"/>
      <c r="CSX288" s="755"/>
      <c r="CSY288" s="755"/>
      <c r="CSZ288" s="755"/>
      <c r="CTA288" s="755"/>
      <c r="CTB288" s="755"/>
      <c r="CTC288" s="755"/>
      <c r="CTD288" s="755"/>
      <c r="CTE288" s="755"/>
      <c r="CTF288" s="755"/>
      <c r="CTG288" s="755"/>
      <c r="CTH288" s="755"/>
      <c r="CTI288" s="755"/>
      <c r="CTJ288" s="755"/>
      <c r="CTK288" s="755"/>
      <c r="CTL288" s="755"/>
      <c r="CTM288" s="755"/>
      <c r="CTN288" s="755"/>
      <c r="CTO288" s="755"/>
      <c r="CTP288" s="755"/>
      <c r="CTQ288" s="755"/>
      <c r="CTR288" s="755"/>
      <c r="CTS288" s="755"/>
      <c r="CTT288" s="755"/>
      <c r="CTU288" s="755"/>
      <c r="CTV288" s="755"/>
      <c r="CTW288" s="755"/>
      <c r="CTX288" s="755"/>
      <c r="CTY288" s="755"/>
      <c r="CTZ288" s="755"/>
      <c r="CUA288" s="755"/>
      <c r="CUB288" s="755"/>
      <c r="CUC288" s="755"/>
      <c r="CUD288" s="755"/>
      <c r="CUE288" s="755"/>
      <c r="CUF288" s="755"/>
      <c r="CUG288" s="755"/>
      <c r="CUH288" s="755"/>
      <c r="CUI288" s="755"/>
      <c r="CUJ288" s="755"/>
      <c r="CUK288" s="755"/>
      <c r="CUL288" s="755"/>
      <c r="CUM288" s="755"/>
      <c r="CUN288" s="755"/>
      <c r="CUO288" s="755"/>
      <c r="CUP288" s="755"/>
      <c r="CUQ288" s="755"/>
      <c r="CUR288" s="755"/>
      <c r="CUS288" s="755"/>
      <c r="CUT288" s="755"/>
      <c r="CUU288" s="755"/>
      <c r="CUV288" s="755"/>
      <c r="CUW288" s="755"/>
      <c r="CUX288" s="755"/>
      <c r="CUY288" s="755"/>
      <c r="CUZ288" s="755"/>
      <c r="CVA288" s="755"/>
      <c r="CVB288" s="755"/>
      <c r="CVC288" s="755"/>
      <c r="CVD288" s="755"/>
      <c r="CVE288" s="755"/>
      <c r="CVF288" s="755"/>
      <c r="CVG288" s="755"/>
      <c r="CVH288" s="755"/>
      <c r="CVI288" s="755"/>
      <c r="CVJ288" s="755"/>
      <c r="CVK288" s="755"/>
      <c r="CVL288" s="755"/>
      <c r="CVM288" s="755"/>
      <c r="CVN288" s="755"/>
      <c r="CVO288" s="755"/>
      <c r="CVP288" s="755"/>
      <c r="CVQ288" s="755"/>
      <c r="CVR288" s="755"/>
      <c r="CVS288" s="755"/>
      <c r="CVT288" s="755"/>
      <c r="CVU288" s="755"/>
      <c r="CVV288" s="755"/>
      <c r="CVW288" s="755"/>
      <c r="CVX288" s="755"/>
      <c r="CVY288" s="755"/>
      <c r="CVZ288" s="755"/>
      <c r="CWA288" s="755"/>
      <c r="CWB288" s="755"/>
      <c r="CWC288" s="755"/>
      <c r="CWD288" s="755"/>
      <c r="CWE288" s="755"/>
      <c r="CWF288" s="755"/>
      <c r="CWG288" s="755"/>
      <c r="CWH288" s="755"/>
      <c r="CWI288" s="755"/>
      <c r="CWJ288" s="755"/>
      <c r="CWK288" s="755"/>
      <c r="CWL288" s="755"/>
      <c r="CWM288" s="755"/>
      <c r="CWN288" s="755"/>
      <c r="CWO288" s="755"/>
      <c r="CWP288" s="755"/>
      <c r="CWQ288" s="755"/>
      <c r="CWR288" s="755"/>
      <c r="CWS288" s="755"/>
      <c r="CWT288" s="755"/>
      <c r="CWU288" s="755"/>
      <c r="CWV288" s="755"/>
      <c r="CWW288" s="755"/>
      <c r="CWX288" s="755"/>
      <c r="CWY288" s="755"/>
      <c r="CWZ288" s="755"/>
      <c r="CXA288" s="755"/>
      <c r="CXB288" s="755"/>
      <c r="CXC288" s="755"/>
      <c r="CXD288" s="755"/>
      <c r="CXE288" s="755"/>
      <c r="CXF288" s="755"/>
      <c r="CXG288" s="755"/>
      <c r="CXH288" s="755"/>
      <c r="CXI288" s="755"/>
      <c r="CXJ288" s="755"/>
      <c r="CXK288" s="755"/>
      <c r="CXL288" s="755"/>
      <c r="CXM288" s="755"/>
      <c r="CXN288" s="755"/>
      <c r="CXO288" s="755"/>
      <c r="CXP288" s="755"/>
      <c r="CXQ288" s="755"/>
      <c r="CXR288" s="755"/>
      <c r="CXS288" s="755"/>
      <c r="CXT288" s="755"/>
      <c r="CXU288" s="755"/>
      <c r="CXV288" s="755"/>
      <c r="CXW288" s="755"/>
      <c r="CXX288" s="755"/>
      <c r="CXY288" s="755"/>
      <c r="CXZ288" s="755"/>
      <c r="CYA288" s="755"/>
      <c r="CYB288" s="755"/>
      <c r="CYC288" s="755"/>
      <c r="CYD288" s="755"/>
      <c r="CYE288" s="755"/>
      <c r="CYF288" s="755"/>
      <c r="CYG288" s="755"/>
      <c r="CYH288" s="755"/>
      <c r="CYI288" s="755"/>
      <c r="CYJ288" s="755"/>
      <c r="CYK288" s="755"/>
      <c r="CYL288" s="755"/>
      <c r="CYM288" s="755"/>
      <c r="CYN288" s="755"/>
      <c r="CYO288" s="755"/>
      <c r="CYP288" s="755"/>
      <c r="CYQ288" s="755"/>
      <c r="CYR288" s="755"/>
      <c r="CYS288" s="755"/>
      <c r="CYT288" s="755"/>
      <c r="CYU288" s="755"/>
      <c r="CYV288" s="755"/>
      <c r="CYW288" s="755"/>
      <c r="CYX288" s="755"/>
      <c r="CYY288" s="755"/>
      <c r="CYZ288" s="755"/>
      <c r="CZA288" s="755"/>
      <c r="CZB288" s="755"/>
      <c r="CZC288" s="755"/>
      <c r="CZD288" s="755"/>
      <c r="CZE288" s="755"/>
      <c r="CZF288" s="755"/>
      <c r="CZG288" s="755"/>
      <c r="CZH288" s="755"/>
      <c r="CZI288" s="755"/>
      <c r="CZJ288" s="755"/>
      <c r="CZK288" s="755"/>
      <c r="CZL288" s="755"/>
      <c r="CZM288" s="755"/>
      <c r="CZN288" s="755"/>
      <c r="CZO288" s="755"/>
      <c r="CZP288" s="755"/>
      <c r="CZQ288" s="755"/>
      <c r="CZR288" s="755"/>
      <c r="CZS288" s="755"/>
      <c r="CZT288" s="755"/>
      <c r="CZU288" s="755"/>
      <c r="CZV288" s="755"/>
      <c r="CZW288" s="755"/>
      <c r="CZX288" s="755"/>
      <c r="CZY288" s="755"/>
      <c r="CZZ288" s="755"/>
      <c r="DAA288" s="755"/>
      <c r="DAB288" s="755"/>
      <c r="DAC288" s="755"/>
      <c r="DAD288" s="755"/>
      <c r="DAE288" s="755"/>
      <c r="DAF288" s="755"/>
      <c r="DAG288" s="755"/>
      <c r="DAH288" s="755"/>
      <c r="DAI288" s="755"/>
      <c r="DAJ288" s="755"/>
      <c r="DAK288" s="755"/>
      <c r="DAL288" s="755"/>
      <c r="DAM288" s="755"/>
      <c r="DAN288" s="755"/>
      <c r="DAO288" s="755"/>
      <c r="DAP288" s="755"/>
      <c r="DAQ288" s="755"/>
      <c r="DAR288" s="755"/>
      <c r="DAS288" s="755"/>
      <c r="DAT288" s="755"/>
      <c r="DAU288" s="755"/>
      <c r="DAV288" s="755"/>
      <c r="DAW288" s="755"/>
      <c r="DAX288" s="755"/>
      <c r="DAY288" s="755"/>
      <c r="DAZ288" s="755"/>
      <c r="DBA288" s="755"/>
      <c r="DBB288" s="755"/>
      <c r="DBC288" s="755"/>
      <c r="DBD288" s="755"/>
      <c r="DBE288" s="755"/>
      <c r="DBF288" s="755"/>
      <c r="DBG288" s="755"/>
      <c r="DBH288" s="755"/>
      <c r="DBI288" s="755"/>
      <c r="DBJ288" s="755"/>
      <c r="DBK288" s="755"/>
      <c r="DBL288" s="755"/>
      <c r="DBM288" s="755"/>
      <c r="DBN288" s="755"/>
      <c r="DBO288" s="755"/>
      <c r="DBP288" s="755"/>
      <c r="DBQ288" s="755"/>
      <c r="DBR288" s="755"/>
      <c r="DBS288" s="755"/>
      <c r="DBT288" s="755"/>
      <c r="DBU288" s="755"/>
      <c r="DBV288" s="755"/>
      <c r="DBW288" s="755"/>
      <c r="DBX288" s="755"/>
      <c r="DBY288" s="755"/>
      <c r="DBZ288" s="755"/>
      <c r="DCA288" s="755"/>
      <c r="DCB288" s="755"/>
      <c r="DCC288" s="755"/>
      <c r="DCD288" s="755"/>
      <c r="DCE288" s="755"/>
      <c r="DCF288" s="755"/>
      <c r="DCG288" s="755"/>
      <c r="DCH288" s="755"/>
      <c r="DCI288" s="755"/>
      <c r="DCJ288" s="755"/>
      <c r="DCK288" s="755"/>
      <c r="DCL288" s="755"/>
      <c r="DCM288" s="755"/>
      <c r="DCN288" s="755"/>
      <c r="DCO288" s="755"/>
      <c r="DCP288" s="755"/>
      <c r="DCQ288" s="755"/>
      <c r="DCR288" s="755"/>
      <c r="DCS288" s="755"/>
      <c r="DCT288" s="755"/>
      <c r="DCU288" s="755"/>
      <c r="DCV288" s="755"/>
      <c r="DCW288" s="755"/>
      <c r="DCX288" s="755"/>
      <c r="DCY288" s="755"/>
      <c r="DCZ288" s="755"/>
      <c r="DDA288" s="755"/>
      <c r="DDB288" s="755"/>
      <c r="DDC288" s="755"/>
      <c r="DDD288" s="755"/>
      <c r="DDE288" s="755"/>
      <c r="DDF288" s="755"/>
      <c r="DDG288" s="755"/>
      <c r="DDH288" s="755"/>
      <c r="DDI288" s="755"/>
      <c r="DDJ288" s="755"/>
      <c r="DDK288" s="755"/>
      <c r="DDL288" s="755"/>
      <c r="DDM288" s="755"/>
      <c r="DDN288" s="755"/>
      <c r="DDO288" s="755"/>
      <c r="DDP288" s="755"/>
      <c r="DDQ288" s="755"/>
      <c r="DDR288" s="755"/>
      <c r="DDS288" s="755"/>
      <c r="DDT288" s="755"/>
      <c r="DDU288" s="755"/>
      <c r="DDV288" s="755"/>
      <c r="DDW288" s="755"/>
      <c r="DDX288" s="755"/>
      <c r="DDY288" s="755"/>
      <c r="DDZ288" s="755"/>
      <c r="DEA288" s="755"/>
      <c r="DEB288" s="755"/>
      <c r="DEC288" s="755"/>
      <c r="DED288" s="755"/>
      <c r="DEE288" s="755"/>
      <c r="DEF288" s="755"/>
      <c r="DEG288" s="755"/>
      <c r="DEH288" s="755"/>
      <c r="DEI288" s="755"/>
      <c r="DEJ288" s="755"/>
      <c r="DEK288" s="755"/>
      <c r="DEL288" s="755"/>
      <c r="DEM288" s="755"/>
      <c r="DEN288" s="755"/>
      <c r="DEO288" s="755"/>
      <c r="DEP288" s="755"/>
      <c r="DEQ288" s="755"/>
      <c r="DER288" s="755"/>
      <c r="DES288" s="755"/>
      <c r="DET288" s="755"/>
      <c r="DEU288" s="755"/>
      <c r="DEV288" s="755"/>
      <c r="DEW288" s="755"/>
      <c r="DEX288" s="755"/>
      <c r="DEY288" s="755"/>
      <c r="DEZ288" s="755"/>
      <c r="DFA288" s="755"/>
      <c r="DFB288" s="755"/>
      <c r="DFC288" s="755"/>
      <c r="DFD288" s="755"/>
      <c r="DFE288" s="755"/>
      <c r="DFF288" s="755"/>
      <c r="DFG288" s="755"/>
      <c r="DFH288" s="755"/>
      <c r="DFI288" s="755"/>
      <c r="DFJ288" s="755"/>
      <c r="DFK288" s="755"/>
      <c r="DFL288" s="755"/>
      <c r="DFM288" s="755"/>
      <c r="DFN288" s="755"/>
      <c r="DFO288" s="755"/>
      <c r="DFP288" s="755"/>
      <c r="DFQ288" s="755"/>
      <c r="DFR288" s="755"/>
      <c r="DFS288" s="755"/>
      <c r="DFT288" s="755"/>
      <c r="DFU288" s="755"/>
      <c r="DFV288" s="755"/>
      <c r="DFW288" s="755"/>
      <c r="DFX288" s="755"/>
      <c r="DFY288" s="755"/>
      <c r="DFZ288" s="755"/>
      <c r="DGA288" s="755"/>
      <c r="DGB288" s="755"/>
      <c r="DGC288" s="755"/>
      <c r="DGD288" s="755"/>
      <c r="DGE288" s="755"/>
      <c r="DGF288" s="755"/>
      <c r="DGG288" s="755"/>
      <c r="DGH288" s="755"/>
      <c r="DGI288" s="755"/>
      <c r="DGJ288" s="755"/>
      <c r="DGK288" s="755"/>
      <c r="DGL288" s="755"/>
      <c r="DGM288" s="755"/>
      <c r="DGN288" s="755"/>
      <c r="DGO288" s="755"/>
      <c r="DGP288" s="755"/>
      <c r="DGQ288" s="755"/>
      <c r="DGR288" s="755"/>
      <c r="DGS288" s="755"/>
      <c r="DGT288" s="755"/>
      <c r="DGU288" s="755"/>
      <c r="DGV288" s="755"/>
      <c r="DGW288" s="755"/>
      <c r="DGX288" s="755"/>
      <c r="DGY288" s="755"/>
      <c r="DGZ288" s="755"/>
      <c r="DHA288" s="755"/>
      <c r="DHB288" s="755"/>
      <c r="DHC288" s="755"/>
      <c r="DHD288" s="755"/>
      <c r="DHE288" s="755"/>
      <c r="DHF288" s="755"/>
      <c r="DHG288" s="755"/>
      <c r="DHH288" s="755"/>
      <c r="DHI288" s="755"/>
      <c r="DHJ288" s="755"/>
      <c r="DHK288" s="755"/>
      <c r="DHL288" s="755"/>
      <c r="DHM288" s="755"/>
      <c r="DHN288" s="755"/>
      <c r="DHO288" s="755"/>
      <c r="DHP288" s="755"/>
      <c r="DHQ288" s="755"/>
      <c r="DHR288" s="755"/>
      <c r="DHS288" s="755"/>
      <c r="DHT288" s="755"/>
      <c r="DHU288" s="755"/>
      <c r="DHV288" s="755"/>
      <c r="DHW288" s="755"/>
      <c r="DHX288" s="755"/>
      <c r="DHY288" s="755"/>
      <c r="DHZ288" s="755"/>
      <c r="DIA288" s="755"/>
      <c r="DIB288" s="755"/>
      <c r="DIC288" s="755"/>
      <c r="DID288" s="755"/>
      <c r="DIE288" s="755"/>
      <c r="DIF288" s="755"/>
      <c r="DIG288" s="755"/>
      <c r="DIH288" s="755"/>
      <c r="DII288" s="755"/>
      <c r="DIJ288" s="755"/>
      <c r="DIK288" s="755"/>
      <c r="DIL288" s="755"/>
      <c r="DIM288" s="755"/>
      <c r="DIN288" s="755"/>
      <c r="DIO288" s="755"/>
      <c r="DIP288" s="755"/>
      <c r="DIQ288" s="755"/>
      <c r="DIR288" s="755"/>
      <c r="DIS288" s="755"/>
      <c r="DIT288" s="755"/>
      <c r="DIU288" s="755"/>
      <c r="DIV288" s="755"/>
      <c r="DIW288" s="755"/>
      <c r="DIX288" s="755"/>
      <c r="DIY288" s="755"/>
      <c r="DIZ288" s="755"/>
      <c r="DJA288" s="755"/>
      <c r="DJB288" s="755"/>
      <c r="DJC288" s="755"/>
      <c r="DJD288" s="755"/>
      <c r="DJE288" s="755"/>
      <c r="DJF288" s="755"/>
      <c r="DJG288" s="755"/>
      <c r="DJH288" s="755"/>
      <c r="DJI288" s="755"/>
      <c r="DJJ288" s="755"/>
      <c r="DJK288" s="755"/>
      <c r="DJL288" s="755"/>
      <c r="DJM288" s="755"/>
      <c r="DJN288" s="755"/>
      <c r="DJO288" s="755"/>
      <c r="DJP288" s="755"/>
      <c r="DJQ288" s="755"/>
      <c r="DJR288" s="755"/>
      <c r="DJS288" s="755"/>
      <c r="DJT288" s="755"/>
      <c r="DJU288" s="755"/>
      <c r="DJV288" s="755"/>
      <c r="DJW288" s="755"/>
      <c r="DJX288" s="755"/>
      <c r="DJY288" s="755"/>
      <c r="DJZ288" s="755"/>
      <c r="DKA288" s="755"/>
      <c r="DKB288" s="755"/>
      <c r="DKC288" s="755"/>
      <c r="DKD288" s="755"/>
      <c r="DKE288" s="755"/>
      <c r="DKF288" s="755"/>
      <c r="DKG288" s="755"/>
      <c r="DKH288" s="755"/>
      <c r="DKI288" s="755"/>
      <c r="DKJ288" s="755"/>
      <c r="DKK288" s="755"/>
      <c r="DKL288" s="755"/>
      <c r="DKM288" s="755"/>
      <c r="DKN288" s="755"/>
      <c r="DKO288" s="755"/>
      <c r="DKP288" s="755"/>
      <c r="DKQ288" s="755"/>
      <c r="DKR288" s="755"/>
      <c r="DKS288" s="755"/>
      <c r="DKT288" s="755"/>
      <c r="DKU288" s="755"/>
      <c r="DKV288" s="755"/>
      <c r="DKW288" s="755"/>
      <c r="DKX288" s="755"/>
      <c r="DKY288" s="755"/>
      <c r="DKZ288" s="755"/>
      <c r="DLA288" s="755"/>
      <c r="DLB288" s="755"/>
      <c r="DLC288" s="755"/>
      <c r="DLD288" s="755"/>
      <c r="DLE288" s="755"/>
      <c r="DLF288" s="755"/>
      <c r="DLG288" s="755"/>
      <c r="DLH288" s="755"/>
      <c r="DLI288" s="755"/>
      <c r="DLJ288" s="755"/>
      <c r="DLK288" s="755"/>
      <c r="DLL288" s="755"/>
      <c r="DLM288" s="755"/>
      <c r="DLN288" s="755"/>
      <c r="DLO288" s="755"/>
      <c r="DLP288" s="755"/>
      <c r="DLQ288" s="755"/>
      <c r="DLR288" s="755"/>
      <c r="DLS288" s="755"/>
      <c r="DLT288" s="755"/>
      <c r="DLU288" s="755"/>
      <c r="DLV288" s="755"/>
      <c r="DLW288" s="755"/>
      <c r="DLX288" s="755"/>
      <c r="DLY288" s="755"/>
      <c r="DLZ288" s="755"/>
      <c r="DMA288" s="755"/>
      <c r="DMB288" s="755"/>
      <c r="DMC288" s="755"/>
      <c r="DMD288" s="755"/>
      <c r="DME288" s="755"/>
      <c r="DMF288" s="755"/>
      <c r="DMG288" s="755"/>
      <c r="DMH288" s="755"/>
      <c r="DMI288" s="755"/>
      <c r="DMJ288" s="755"/>
      <c r="DMK288" s="755"/>
      <c r="DML288" s="755"/>
      <c r="DMM288" s="755"/>
      <c r="DMN288" s="755"/>
      <c r="DMO288" s="755"/>
      <c r="DMP288" s="755"/>
      <c r="DMQ288" s="755"/>
      <c r="DMR288" s="755"/>
      <c r="DMS288" s="755"/>
      <c r="DMT288" s="755"/>
      <c r="DMU288" s="755"/>
      <c r="DMV288" s="755"/>
      <c r="DMW288" s="755"/>
      <c r="DMX288" s="755"/>
      <c r="DMY288" s="755"/>
      <c r="DMZ288" s="755"/>
      <c r="DNA288" s="755"/>
      <c r="DNB288" s="755"/>
      <c r="DNC288" s="755"/>
      <c r="DND288" s="755"/>
      <c r="DNE288" s="755"/>
      <c r="DNF288" s="755"/>
      <c r="DNG288" s="755"/>
      <c r="DNH288" s="755"/>
      <c r="DNI288" s="755"/>
      <c r="DNJ288" s="755"/>
      <c r="DNK288" s="755"/>
      <c r="DNL288" s="755"/>
      <c r="DNM288" s="755"/>
      <c r="DNN288" s="755"/>
      <c r="DNO288" s="755"/>
      <c r="DNP288" s="755"/>
      <c r="DNQ288" s="755"/>
      <c r="DNR288" s="755"/>
      <c r="DNS288" s="755"/>
      <c r="DNT288" s="755"/>
      <c r="DNU288" s="755"/>
      <c r="DNV288" s="755"/>
      <c r="DNW288" s="755"/>
      <c r="DNX288" s="755"/>
      <c r="DNY288" s="755"/>
      <c r="DNZ288" s="755"/>
      <c r="DOA288" s="755"/>
      <c r="DOB288" s="755"/>
      <c r="DOC288" s="755"/>
      <c r="DOD288" s="755"/>
      <c r="DOE288" s="755"/>
      <c r="DOF288" s="755"/>
      <c r="DOG288" s="755"/>
      <c r="DOH288" s="755"/>
      <c r="DOI288" s="755"/>
      <c r="DOJ288" s="755"/>
      <c r="DOK288" s="755"/>
      <c r="DOL288" s="755"/>
      <c r="DOM288" s="755"/>
      <c r="DON288" s="755"/>
      <c r="DOO288" s="755"/>
      <c r="DOP288" s="755"/>
      <c r="DOQ288" s="755"/>
      <c r="DOR288" s="755"/>
      <c r="DOS288" s="755"/>
      <c r="DOT288" s="755"/>
      <c r="DOU288" s="755"/>
      <c r="DOV288" s="755"/>
      <c r="DOW288" s="755"/>
      <c r="DOX288" s="755"/>
      <c r="DOY288" s="755"/>
      <c r="DOZ288" s="755"/>
      <c r="DPA288" s="755"/>
      <c r="DPB288" s="755"/>
      <c r="DPC288" s="755"/>
      <c r="DPD288" s="755"/>
      <c r="DPE288" s="755"/>
      <c r="DPF288" s="755"/>
      <c r="DPG288" s="755"/>
      <c r="DPH288" s="755"/>
      <c r="DPI288" s="755"/>
      <c r="DPJ288" s="755"/>
      <c r="DPK288" s="755"/>
      <c r="DPL288" s="755"/>
      <c r="DPM288" s="755"/>
      <c r="DPN288" s="755"/>
      <c r="DPO288" s="755"/>
      <c r="DPP288" s="755"/>
      <c r="DPQ288" s="755"/>
      <c r="DPR288" s="755"/>
      <c r="DPS288" s="755"/>
      <c r="DPT288" s="755"/>
      <c r="DPU288" s="755"/>
      <c r="DPV288" s="755"/>
      <c r="DPW288" s="755"/>
      <c r="DPX288" s="755"/>
      <c r="DPY288" s="755"/>
      <c r="DPZ288" s="755"/>
      <c r="DQA288" s="755"/>
      <c r="DQB288" s="755"/>
      <c r="DQC288" s="755"/>
      <c r="DQD288" s="755"/>
      <c r="DQE288" s="755"/>
      <c r="DQF288" s="755"/>
      <c r="DQG288" s="755"/>
      <c r="DQH288" s="755"/>
      <c r="DQI288" s="755"/>
      <c r="DQJ288" s="755"/>
      <c r="DQK288" s="755"/>
      <c r="DQL288" s="755"/>
      <c r="DQM288" s="755"/>
      <c r="DQN288" s="755"/>
      <c r="DQO288" s="755"/>
      <c r="DQP288" s="755"/>
      <c r="DQQ288" s="755"/>
      <c r="DQR288" s="755"/>
      <c r="DQS288" s="755"/>
      <c r="DQT288" s="755"/>
      <c r="DQU288" s="755"/>
      <c r="DQV288" s="755"/>
      <c r="DQW288" s="755"/>
      <c r="DQX288" s="755"/>
      <c r="DQY288" s="755"/>
      <c r="DQZ288" s="755"/>
      <c r="DRA288" s="755"/>
      <c r="DRB288" s="755"/>
      <c r="DRC288" s="755"/>
      <c r="DRD288" s="755"/>
      <c r="DRE288" s="755"/>
      <c r="DRF288" s="755"/>
      <c r="DRG288" s="755"/>
      <c r="DRH288" s="755"/>
      <c r="DRI288" s="755"/>
      <c r="DRJ288" s="755"/>
      <c r="DRK288" s="755"/>
      <c r="DRL288" s="755"/>
      <c r="DRM288" s="755"/>
      <c r="DRN288" s="755"/>
      <c r="DRO288" s="755"/>
      <c r="DRP288" s="755"/>
      <c r="DRQ288" s="755"/>
      <c r="DRR288" s="755"/>
      <c r="DRS288" s="755"/>
      <c r="DRT288" s="755"/>
      <c r="DRU288" s="755"/>
      <c r="DRV288" s="755"/>
      <c r="DRW288" s="755"/>
      <c r="DRX288" s="755"/>
      <c r="DRY288" s="755"/>
      <c r="DRZ288" s="755"/>
      <c r="DSA288" s="755"/>
      <c r="DSB288" s="755"/>
      <c r="DSC288" s="755"/>
      <c r="DSD288" s="755"/>
      <c r="DSE288" s="755"/>
      <c r="DSF288" s="755"/>
      <c r="DSG288" s="755"/>
      <c r="DSH288" s="755"/>
      <c r="DSI288" s="755"/>
      <c r="DSJ288" s="755"/>
      <c r="DSK288" s="755"/>
      <c r="DSL288" s="755"/>
      <c r="DSM288" s="755"/>
      <c r="DSN288" s="755"/>
      <c r="DSO288" s="755"/>
      <c r="DSP288" s="755"/>
      <c r="DSQ288" s="755"/>
      <c r="DSR288" s="755"/>
      <c r="DSS288" s="755"/>
      <c r="DST288" s="755"/>
      <c r="DSU288" s="755"/>
      <c r="DSV288" s="755"/>
      <c r="DSW288" s="755"/>
      <c r="DSX288" s="755"/>
      <c r="DSY288" s="755"/>
      <c r="DSZ288" s="755"/>
      <c r="DTA288" s="755"/>
      <c r="DTB288" s="755"/>
      <c r="DTC288" s="755"/>
      <c r="DTD288" s="755"/>
      <c r="DTE288" s="755"/>
      <c r="DTF288" s="755"/>
      <c r="DTG288" s="755"/>
      <c r="DTH288" s="755"/>
      <c r="DTI288" s="755"/>
      <c r="DTJ288" s="755"/>
      <c r="DTK288" s="755"/>
      <c r="DTL288" s="755"/>
      <c r="DTM288" s="755"/>
      <c r="DTN288" s="755"/>
      <c r="DTO288" s="755"/>
      <c r="DTP288" s="755"/>
      <c r="DTQ288" s="755"/>
      <c r="DTR288" s="755"/>
      <c r="DTS288" s="755"/>
      <c r="DTT288" s="755"/>
      <c r="DTU288" s="755"/>
      <c r="DTV288" s="755"/>
      <c r="DTW288" s="755"/>
      <c r="DTX288" s="755"/>
      <c r="DTY288" s="755"/>
      <c r="DTZ288" s="755"/>
      <c r="DUA288" s="755"/>
      <c r="DUB288" s="755"/>
      <c r="DUC288" s="755"/>
      <c r="DUD288" s="755"/>
      <c r="DUE288" s="755"/>
      <c r="DUF288" s="755"/>
      <c r="DUG288" s="755"/>
      <c r="DUH288" s="755"/>
      <c r="DUI288" s="755"/>
      <c r="DUJ288" s="755"/>
      <c r="DUK288" s="755"/>
      <c r="DUL288" s="755"/>
      <c r="DUM288" s="755"/>
      <c r="DUN288" s="755"/>
      <c r="DUO288" s="755"/>
      <c r="DUP288" s="755"/>
      <c r="DUQ288" s="755"/>
      <c r="DUR288" s="755"/>
      <c r="DUS288" s="755"/>
      <c r="DUT288" s="755"/>
      <c r="DUU288" s="755"/>
      <c r="DUV288" s="755"/>
      <c r="DUW288" s="755"/>
      <c r="DUX288" s="755"/>
      <c r="DUY288" s="755"/>
      <c r="DUZ288" s="755"/>
      <c r="DVA288" s="755"/>
      <c r="DVB288" s="755"/>
      <c r="DVC288" s="755"/>
      <c r="DVD288" s="755"/>
      <c r="DVE288" s="755"/>
      <c r="DVF288" s="755"/>
      <c r="DVG288" s="755"/>
      <c r="DVH288" s="755"/>
      <c r="DVI288" s="755"/>
      <c r="DVJ288" s="755"/>
      <c r="DVK288" s="755"/>
      <c r="DVL288" s="755"/>
      <c r="DVM288" s="755"/>
      <c r="DVN288" s="755"/>
      <c r="DVO288" s="755"/>
      <c r="DVP288" s="755"/>
      <c r="DVQ288" s="755"/>
      <c r="DVR288" s="755"/>
      <c r="DVS288" s="755"/>
      <c r="DVT288" s="755"/>
      <c r="DVU288" s="755"/>
      <c r="DVV288" s="755"/>
      <c r="DVW288" s="755"/>
      <c r="DVX288" s="755"/>
      <c r="DVY288" s="755"/>
      <c r="DVZ288" s="755"/>
      <c r="DWA288" s="755"/>
      <c r="DWB288" s="755"/>
      <c r="DWC288" s="755"/>
      <c r="DWD288" s="755"/>
      <c r="DWE288" s="755"/>
      <c r="DWF288" s="755"/>
      <c r="DWG288" s="755"/>
      <c r="DWH288" s="755"/>
      <c r="DWI288" s="755"/>
      <c r="DWJ288" s="755"/>
      <c r="DWK288" s="755"/>
      <c r="DWL288" s="755"/>
      <c r="DWM288" s="755"/>
      <c r="DWN288" s="755"/>
      <c r="DWO288" s="755"/>
      <c r="DWP288" s="755"/>
      <c r="DWQ288" s="755"/>
      <c r="DWR288" s="755"/>
      <c r="DWS288" s="755"/>
      <c r="DWT288" s="755"/>
      <c r="DWU288" s="755"/>
      <c r="DWV288" s="755"/>
      <c r="DWW288" s="755"/>
      <c r="DWX288" s="755"/>
      <c r="DWY288" s="755"/>
      <c r="DWZ288" s="755"/>
      <c r="DXA288" s="755"/>
      <c r="DXB288" s="755"/>
      <c r="DXC288" s="755"/>
      <c r="DXD288" s="755"/>
      <c r="DXE288" s="755"/>
      <c r="DXF288" s="755"/>
      <c r="DXG288" s="755"/>
      <c r="DXH288" s="755"/>
      <c r="DXI288" s="755"/>
      <c r="DXJ288" s="755"/>
      <c r="DXK288" s="755"/>
      <c r="DXL288" s="755"/>
      <c r="DXM288" s="755"/>
      <c r="DXN288" s="755"/>
      <c r="DXO288" s="755"/>
      <c r="DXP288" s="755"/>
      <c r="DXQ288" s="755"/>
      <c r="DXR288" s="755"/>
      <c r="DXS288" s="755"/>
      <c r="DXT288" s="755"/>
      <c r="DXU288" s="755"/>
      <c r="DXV288" s="755"/>
      <c r="DXW288" s="755"/>
      <c r="DXX288" s="755"/>
      <c r="DXY288" s="755"/>
      <c r="DXZ288" s="755"/>
      <c r="DYA288" s="755"/>
      <c r="DYB288" s="755"/>
      <c r="DYC288" s="755"/>
      <c r="DYD288" s="755"/>
      <c r="DYE288" s="755"/>
      <c r="DYF288" s="755"/>
      <c r="DYG288" s="755"/>
      <c r="DYH288" s="755"/>
      <c r="DYI288" s="755"/>
      <c r="DYJ288" s="755"/>
      <c r="DYK288" s="755"/>
      <c r="DYL288" s="755"/>
      <c r="DYM288" s="755"/>
      <c r="DYN288" s="755"/>
      <c r="DYO288" s="755"/>
      <c r="DYP288" s="755"/>
      <c r="DYQ288" s="755"/>
      <c r="DYR288" s="755"/>
      <c r="DYS288" s="755"/>
      <c r="DYT288" s="755"/>
      <c r="DYU288" s="755"/>
      <c r="DYV288" s="755"/>
      <c r="DYW288" s="755"/>
      <c r="DYX288" s="755"/>
      <c r="DYY288" s="755"/>
      <c r="DYZ288" s="755"/>
      <c r="DZA288" s="755"/>
      <c r="DZB288" s="755"/>
      <c r="DZC288" s="755"/>
      <c r="DZD288" s="755"/>
      <c r="DZE288" s="755"/>
      <c r="DZF288" s="755"/>
      <c r="DZG288" s="755"/>
      <c r="DZH288" s="755"/>
      <c r="DZI288" s="755"/>
      <c r="DZJ288" s="755"/>
      <c r="DZK288" s="755"/>
      <c r="DZL288" s="755"/>
      <c r="DZM288" s="755"/>
      <c r="DZN288" s="755"/>
      <c r="DZO288" s="755"/>
      <c r="DZP288" s="755"/>
      <c r="DZQ288" s="755"/>
      <c r="DZR288" s="755"/>
      <c r="DZS288" s="755"/>
      <c r="DZT288" s="755"/>
      <c r="DZU288" s="755"/>
      <c r="DZV288" s="755"/>
      <c r="DZW288" s="755"/>
      <c r="DZX288" s="755"/>
      <c r="DZY288" s="755"/>
      <c r="DZZ288" s="755"/>
      <c r="EAA288" s="755"/>
      <c r="EAB288" s="755"/>
      <c r="EAC288" s="755"/>
      <c r="EAD288" s="755"/>
      <c r="EAE288" s="755"/>
      <c r="EAF288" s="755"/>
      <c r="EAG288" s="755"/>
      <c r="EAH288" s="755"/>
      <c r="EAI288" s="755"/>
      <c r="EAJ288" s="755"/>
      <c r="EAK288" s="755"/>
      <c r="EAL288" s="755"/>
      <c r="EAM288" s="755"/>
      <c r="EAN288" s="755"/>
      <c r="EAO288" s="755"/>
      <c r="EAP288" s="755"/>
      <c r="EAQ288" s="755"/>
      <c r="EAR288" s="755"/>
      <c r="EAS288" s="755"/>
      <c r="EAT288" s="755"/>
      <c r="EAU288" s="755"/>
      <c r="EAV288" s="755"/>
      <c r="EAW288" s="755"/>
      <c r="EAX288" s="755"/>
      <c r="EAY288" s="755"/>
      <c r="EAZ288" s="755"/>
      <c r="EBA288" s="755"/>
      <c r="EBB288" s="755"/>
      <c r="EBC288" s="755"/>
      <c r="EBD288" s="755"/>
      <c r="EBE288" s="755"/>
      <c r="EBF288" s="755"/>
      <c r="EBG288" s="755"/>
      <c r="EBH288" s="755"/>
      <c r="EBI288" s="755"/>
      <c r="EBJ288" s="755"/>
      <c r="EBK288" s="755"/>
      <c r="EBL288" s="755"/>
      <c r="EBM288" s="755"/>
      <c r="EBN288" s="755"/>
      <c r="EBO288" s="755"/>
      <c r="EBP288" s="755"/>
      <c r="EBQ288" s="755"/>
      <c r="EBR288" s="755"/>
      <c r="EBS288" s="755"/>
      <c r="EBT288" s="755"/>
      <c r="EBU288" s="755"/>
      <c r="EBV288" s="755"/>
      <c r="EBW288" s="755"/>
      <c r="EBX288" s="755"/>
      <c r="EBY288" s="755"/>
      <c r="EBZ288" s="755"/>
      <c r="ECA288" s="755"/>
      <c r="ECB288" s="755"/>
      <c r="ECC288" s="755"/>
      <c r="ECD288" s="755"/>
      <c r="ECE288" s="755"/>
      <c r="ECF288" s="755"/>
      <c r="ECG288" s="755"/>
      <c r="ECH288" s="755"/>
      <c r="ECI288" s="755"/>
      <c r="ECJ288" s="755"/>
      <c r="ECK288" s="755"/>
      <c r="ECL288" s="755"/>
      <c r="ECM288" s="755"/>
      <c r="ECN288" s="755"/>
      <c r="ECO288" s="755"/>
      <c r="ECP288" s="755"/>
      <c r="ECQ288" s="755"/>
      <c r="ECR288" s="755"/>
      <c r="ECS288" s="755"/>
      <c r="ECT288" s="755"/>
      <c r="ECU288" s="755"/>
      <c r="ECV288" s="755"/>
      <c r="ECW288" s="755"/>
      <c r="ECX288" s="755"/>
      <c r="ECY288" s="755"/>
      <c r="ECZ288" s="755"/>
      <c r="EDA288" s="755"/>
      <c r="EDB288" s="755"/>
      <c r="EDC288" s="755"/>
      <c r="EDD288" s="755"/>
      <c r="EDE288" s="755"/>
      <c r="EDF288" s="755"/>
      <c r="EDG288" s="755"/>
      <c r="EDH288" s="755"/>
      <c r="EDI288" s="755"/>
      <c r="EDJ288" s="755"/>
      <c r="EDK288" s="755"/>
      <c r="EDL288" s="755"/>
      <c r="EDM288" s="755"/>
      <c r="EDN288" s="755"/>
      <c r="EDO288" s="755"/>
      <c r="EDP288" s="755"/>
      <c r="EDQ288" s="755"/>
      <c r="EDR288" s="755"/>
      <c r="EDS288" s="755"/>
      <c r="EDT288" s="755"/>
      <c r="EDU288" s="755"/>
      <c r="EDV288" s="755"/>
      <c r="EDW288" s="755"/>
      <c r="EDX288" s="755"/>
      <c r="EDY288" s="755"/>
      <c r="EDZ288" s="755"/>
      <c r="EEA288" s="755"/>
      <c r="EEB288" s="755"/>
      <c r="EEC288" s="755"/>
      <c r="EED288" s="755"/>
      <c r="EEE288" s="755"/>
      <c r="EEF288" s="755"/>
      <c r="EEG288" s="755"/>
      <c r="EEH288" s="755"/>
      <c r="EEI288" s="755"/>
      <c r="EEJ288" s="755"/>
      <c r="EEK288" s="755"/>
      <c r="EEL288" s="755"/>
      <c r="EEM288" s="755"/>
      <c r="EEN288" s="755"/>
      <c r="EEO288" s="755"/>
      <c r="EEP288" s="755"/>
      <c r="EEQ288" s="755"/>
      <c r="EER288" s="755"/>
      <c r="EES288" s="755"/>
      <c r="EET288" s="755"/>
      <c r="EEU288" s="755"/>
      <c r="EEV288" s="755"/>
      <c r="EEW288" s="755"/>
      <c r="EEX288" s="755"/>
      <c r="EEY288" s="755"/>
      <c r="EEZ288" s="755"/>
      <c r="EFA288" s="755"/>
      <c r="EFB288" s="755"/>
      <c r="EFC288" s="755"/>
      <c r="EFD288" s="755"/>
      <c r="EFE288" s="755"/>
      <c r="EFF288" s="755"/>
      <c r="EFG288" s="755"/>
      <c r="EFH288" s="755"/>
      <c r="EFI288" s="755"/>
      <c r="EFJ288" s="755"/>
      <c r="EFK288" s="755"/>
      <c r="EFL288" s="755"/>
      <c r="EFM288" s="755"/>
      <c r="EFN288" s="755"/>
      <c r="EFO288" s="755"/>
      <c r="EFP288" s="755"/>
      <c r="EFQ288" s="755"/>
      <c r="EFR288" s="755"/>
      <c r="EFS288" s="755"/>
      <c r="EFT288" s="755"/>
      <c r="EFU288" s="755"/>
      <c r="EFV288" s="755"/>
      <c r="EFW288" s="755"/>
      <c r="EFX288" s="755"/>
      <c r="EFY288" s="755"/>
      <c r="EFZ288" s="755"/>
      <c r="EGA288" s="755"/>
      <c r="EGB288" s="755"/>
      <c r="EGC288" s="755"/>
      <c r="EGD288" s="755"/>
      <c r="EGE288" s="755"/>
      <c r="EGF288" s="755"/>
      <c r="EGG288" s="755"/>
      <c r="EGH288" s="755"/>
      <c r="EGI288" s="755"/>
      <c r="EGJ288" s="755"/>
      <c r="EGK288" s="755"/>
      <c r="EGL288" s="755"/>
      <c r="EGM288" s="755"/>
      <c r="EGN288" s="755"/>
      <c r="EGO288" s="755"/>
      <c r="EGP288" s="755"/>
      <c r="EGQ288" s="755"/>
      <c r="EGR288" s="755"/>
      <c r="EGS288" s="755"/>
      <c r="EGT288" s="755"/>
      <c r="EGU288" s="755"/>
      <c r="EGV288" s="755"/>
      <c r="EGW288" s="755"/>
      <c r="EGX288" s="755"/>
      <c r="EGY288" s="755"/>
      <c r="EGZ288" s="755"/>
      <c r="EHA288" s="755"/>
      <c r="EHB288" s="755"/>
      <c r="EHC288" s="755"/>
      <c r="EHD288" s="755"/>
      <c r="EHE288" s="755"/>
      <c r="EHF288" s="755"/>
      <c r="EHG288" s="755"/>
      <c r="EHH288" s="755"/>
      <c r="EHI288" s="755"/>
      <c r="EHJ288" s="755"/>
      <c r="EHK288" s="755"/>
      <c r="EHL288" s="755"/>
      <c r="EHM288" s="755"/>
      <c r="EHN288" s="755"/>
      <c r="EHO288" s="755"/>
      <c r="EHP288" s="755"/>
      <c r="EHQ288" s="755"/>
      <c r="EHR288" s="755"/>
      <c r="EHS288" s="755"/>
      <c r="EHT288" s="755"/>
      <c r="EHU288" s="755"/>
      <c r="EHV288" s="755"/>
      <c r="EHW288" s="755"/>
      <c r="EHX288" s="755"/>
      <c r="EHY288" s="755"/>
      <c r="EHZ288" s="755"/>
      <c r="EIA288" s="755"/>
      <c r="EIB288" s="755"/>
      <c r="EIC288" s="755"/>
      <c r="EID288" s="755"/>
      <c r="EIE288" s="755"/>
      <c r="EIF288" s="755"/>
      <c r="EIG288" s="755"/>
      <c r="EIH288" s="755"/>
      <c r="EII288" s="755"/>
      <c r="EIJ288" s="755"/>
      <c r="EIK288" s="755"/>
      <c r="EIL288" s="755"/>
      <c r="EIM288" s="755"/>
      <c r="EIN288" s="755"/>
      <c r="EIO288" s="755"/>
      <c r="EIP288" s="755"/>
      <c r="EIQ288" s="755"/>
      <c r="EIR288" s="755"/>
      <c r="EIS288" s="755"/>
      <c r="EIT288" s="755"/>
      <c r="EIU288" s="755"/>
      <c r="EIV288" s="755"/>
      <c r="EIW288" s="755"/>
      <c r="EIX288" s="755"/>
      <c r="EIY288" s="755"/>
      <c r="EIZ288" s="755"/>
      <c r="EJA288" s="755"/>
      <c r="EJB288" s="755"/>
      <c r="EJC288" s="755"/>
      <c r="EJD288" s="755"/>
      <c r="EJE288" s="755"/>
      <c r="EJF288" s="755"/>
      <c r="EJG288" s="755"/>
      <c r="EJH288" s="755"/>
      <c r="EJI288" s="755"/>
      <c r="EJJ288" s="755"/>
      <c r="EJK288" s="755"/>
      <c r="EJL288" s="755"/>
      <c r="EJM288" s="755"/>
      <c r="EJN288" s="755"/>
      <c r="EJO288" s="755"/>
      <c r="EJP288" s="755"/>
      <c r="EJQ288" s="755"/>
      <c r="EJR288" s="755"/>
      <c r="EJS288" s="755"/>
      <c r="EJT288" s="755"/>
      <c r="EJU288" s="755"/>
      <c r="EJV288" s="755"/>
      <c r="EJW288" s="755"/>
      <c r="EJX288" s="755"/>
      <c r="EJY288" s="755"/>
      <c r="EJZ288" s="755"/>
      <c r="EKA288" s="755"/>
      <c r="EKB288" s="755"/>
      <c r="EKC288" s="755"/>
      <c r="EKD288" s="755"/>
      <c r="EKE288" s="755"/>
      <c r="EKF288" s="755"/>
      <c r="EKG288" s="755"/>
      <c r="EKH288" s="755"/>
      <c r="EKI288" s="755"/>
      <c r="EKJ288" s="755"/>
      <c r="EKK288" s="755"/>
      <c r="EKL288" s="755"/>
      <c r="EKM288" s="755"/>
      <c r="EKN288" s="755"/>
      <c r="EKO288" s="755"/>
      <c r="EKP288" s="755"/>
      <c r="EKQ288" s="755"/>
      <c r="EKR288" s="755"/>
      <c r="EKS288" s="755"/>
      <c r="EKT288" s="755"/>
      <c r="EKU288" s="755"/>
      <c r="EKV288" s="755"/>
      <c r="EKW288" s="755"/>
      <c r="EKX288" s="755"/>
      <c r="EKY288" s="755"/>
      <c r="EKZ288" s="755"/>
      <c r="ELA288" s="755"/>
      <c r="ELB288" s="755"/>
      <c r="ELC288" s="755"/>
      <c r="ELD288" s="755"/>
      <c r="ELE288" s="755"/>
      <c r="ELF288" s="755"/>
      <c r="ELG288" s="755"/>
      <c r="ELH288" s="755"/>
      <c r="ELI288" s="755"/>
      <c r="ELJ288" s="755"/>
      <c r="ELK288" s="755"/>
      <c r="ELL288" s="755"/>
      <c r="ELM288" s="755"/>
      <c r="ELN288" s="755"/>
      <c r="ELO288" s="755"/>
      <c r="ELP288" s="755"/>
      <c r="ELQ288" s="755"/>
      <c r="ELR288" s="755"/>
      <c r="ELS288" s="755"/>
      <c r="ELT288" s="755"/>
      <c r="ELU288" s="755"/>
      <c r="ELV288" s="755"/>
      <c r="ELW288" s="755"/>
      <c r="ELX288" s="755"/>
      <c r="ELY288" s="755"/>
      <c r="ELZ288" s="755"/>
      <c r="EMA288" s="755"/>
      <c r="EMB288" s="755"/>
      <c r="EMC288" s="755"/>
      <c r="EMD288" s="755"/>
      <c r="EME288" s="755"/>
      <c r="EMF288" s="755"/>
      <c r="EMG288" s="755"/>
      <c r="EMH288" s="755"/>
      <c r="EMI288" s="755"/>
      <c r="EMJ288" s="755"/>
      <c r="EMK288" s="755"/>
      <c r="EML288" s="755"/>
      <c r="EMM288" s="755"/>
      <c r="EMN288" s="755"/>
      <c r="EMO288" s="755"/>
      <c r="EMP288" s="755"/>
      <c r="EMQ288" s="755"/>
      <c r="EMR288" s="755"/>
      <c r="EMS288" s="755"/>
      <c r="EMT288" s="755"/>
      <c r="EMU288" s="755"/>
      <c r="EMV288" s="755"/>
      <c r="EMW288" s="755"/>
      <c r="EMX288" s="755"/>
      <c r="EMY288" s="755"/>
      <c r="EMZ288" s="755"/>
      <c r="ENA288" s="755"/>
      <c r="ENB288" s="755"/>
      <c r="ENC288" s="755"/>
      <c r="END288" s="755"/>
      <c r="ENE288" s="755"/>
      <c r="ENF288" s="755"/>
      <c r="ENG288" s="755"/>
      <c r="ENH288" s="755"/>
      <c r="ENI288" s="755"/>
      <c r="ENJ288" s="755"/>
      <c r="ENK288" s="755"/>
      <c r="ENL288" s="755"/>
      <c r="ENM288" s="755"/>
      <c r="ENN288" s="755"/>
      <c r="ENO288" s="755"/>
      <c r="ENP288" s="755"/>
      <c r="ENQ288" s="755"/>
      <c r="ENR288" s="755"/>
      <c r="ENS288" s="755"/>
      <c r="ENT288" s="755"/>
      <c r="ENU288" s="755"/>
      <c r="ENV288" s="755"/>
      <c r="ENW288" s="755"/>
      <c r="ENX288" s="755"/>
      <c r="ENY288" s="755"/>
      <c r="ENZ288" s="755"/>
      <c r="EOA288" s="755"/>
      <c r="EOB288" s="755"/>
      <c r="EOC288" s="755"/>
      <c r="EOD288" s="755"/>
      <c r="EOE288" s="755"/>
      <c r="EOF288" s="755"/>
      <c r="EOG288" s="755"/>
      <c r="EOH288" s="755"/>
      <c r="EOI288" s="755"/>
      <c r="EOJ288" s="755"/>
      <c r="EOK288" s="755"/>
      <c r="EOL288" s="755"/>
      <c r="EOM288" s="755"/>
      <c r="EON288" s="755"/>
      <c r="EOO288" s="755"/>
      <c r="EOP288" s="755"/>
      <c r="EOQ288" s="755"/>
      <c r="EOR288" s="755"/>
      <c r="EOS288" s="755"/>
      <c r="EOT288" s="755"/>
      <c r="EOU288" s="755"/>
      <c r="EOV288" s="755"/>
      <c r="EOW288" s="755"/>
      <c r="EOX288" s="755"/>
      <c r="EOY288" s="755"/>
      <c r="EOZ288" s="755"/>
      <c r="EPA288" s="755"/>
      <c r="EPB288" s="755"/>
      <c r="EPC288" s="755"/>
      <c r="EPD288" s="755"/>
      <c r="EPE288" s="755"/>
      <c r="EPF288" s="755"/>
      <c r="EPG288" s="755"/>
      <c r="EPH288" s="755"/>
      <c r="EPI288" s="755"/>
      <c r="EPJ288" s="755"/>
      <c r="EPK288" s="755"/>
      <c r="EPL288" s="755"/>
      <c r="EPM288" s="755"/>
      <c r="EPN288" s="755"/>
      <c r="EPO288" s="755"/>
      <c r="EPP288" s="755"/>
      <c r="EPQ288" s="755"/>
      <c r="EPR288" s="755"/>
      <c r="EPS288" s="755"/>
      <c r="EPT288" s="755"/>
      <c r="EPU288" s="755"/>
      <c r="EPV288" s="755"/>
      <c r="EPW288" s="755"/>
      <c r="EPX288" s="755"/>
      <c r="EPY288" s="755"/>
      <c r="EPZ288" s="755"/>
      <c r="EQA288" s="755"/>
      <c r="EQB288" s="755"/>
      <c r="EQC288" s="755"/>
      <c r="EQD288" s="755"/>
      <c r="EQE288" s="755"/>
      <c r="EQF288" s="755"/>
      <c r="EQG288" s="755"/>
      <c r="EQH288" s="755"/>
      <c r="EQI288" s="755"/>
      <c r="EQJ288" s="755"/>
      <c r="EQK288" s="755"/>
      <c r="EQL288" s="755"/>
      <c r="EQM288" s="755"/>
      <c r="EQN288" s="755"/>
      <c r="EQO288" s="755"/>
      <c r="EQP288" s="755"/>
      <c r="EQQ288" s="755"/>
      <c r="EQR288" s="755"/>
      <c r="EQS288" s="755"/>
      <c r="EQT288" s="755"/>
      <c r="EQU288" s="755"/>
      <c r="EQV288" s="755"/>
      <c r="EQW288" s="755"/>
      <c r="EQX288" s="755"/>
      <c r="EQY288" s="755"/>
      <c r="EQZ288" s="755"/>
      <c r="ERA288" s="755"/>
      <c r="ERB288" s="755"/>
      <c r="ERC288" s="755"/>
      <c r="ERD288" s="755"/>
      <c r="ERE288" s="755"/>
      <c r="ERF288" s="755"/>
      <c r="ERG288" s="755"/>
      <c r="ERH288" s="755"/>
      <c r="ERI288" s="755"/>
      <c r="ERJ288" s="755"/>
      <c r="ERK288" s="755"/>
      <c r="ERL288" s="755"/>
      <c r="ERM288" s="755"/>
      <c r="ERN288" s="755"/>
      <c r="ERO288" s="755"/>
      <c r="ERP288" s="755"/>
      <c r="ERQ288" s="755"/>
      <c r="ERR288" s="755"/>
      <c r="ERS288" s="755"/>
      <c r="ERT288" s="755"/>
      <c r="ERU288" s="755"/>
      <c r="ERV288" s="755"/>
      <c r="ERW288" s="755"/>
      <c r="ERX288" s="755"/>
      <c r="ERY288" s="755"/>
      <c r="ERZ288" s="755"/>
      <c r="ESA288" s="755"/>
      <c r="ESB288" s="755"/>
      <c r="ESC288" s="755"/>
      <c r="ESD288" s="755"/>
      <c r="ESE288" s="755"/>
      <c r="ESF288" s="755"/>
      <c r="ESG288" s="755"/>
      <c r="ESH288" s="755"/>
      <c r="ESI288" s="755"/>
      <c r="ESJ288" s="755"/>
      <c r="ESK288" s="755"/>
      <c r="ESL288" s="755"/>
      <c r="ESM288" s="755"/>
      <c r="ESN288" s="755"/>
      <c r="ESO288" s="755"/>
      <c r="ESP288" s="755"/>
      <c r="ESQ288" s="755"/>
      <c r="ESR288" s="755"/>
      <c r="ESS288" s="755"/>
      <c r="EST288" s="755"/>
      <c r="ESU288" s="755"/>
      <c r="ESV288" s="755"/>
      <c r="ESW288" s="755"/>
      <c r="ESX288" s="755"/>
      <c r="ESY288" s="755"/>
      <c r="ESZ288" s="755"/>
      <c r="ETA288" s="755"/>
      <c r="ETB288" s="755"/>
      <c r="ETC288" s="755"/>
      <c r="ETD288" s="755"/>
      <c r="ETE288" s="755"/>
      <c r="ETF288" s="755"/>
      <c r="ETG288" s="755"/>
      <c r="ETH288" s="755"/>
      <c r="ETI288" s="755"/>
      <c r="ETJ288" s="755"/>
      <c r="ETK288" s="755"/>
      <c r="ETL288" s="755"/>
      <c r="ETM288" s="755"/>
      <c r="ETN288" s="755"/>
      <c r="ETO288" s="755"/>
      <c r="ETP288" s="755"/>
      <c r="ETQ288" s="755"/>
      <c r="ETR288" s="755"/>
      <c r="ETS288" s="755"/>
      <c r="ETT288" s="755"/>
      <c r="ETU288" s="755"/>
      <c r="ETV288" s="755"/>
      <c r="ETW288" s="755"/>
      <c r="ETX288" s="755"/>
      <c r="ETY288" s="755"/>
      <c r="ETZ288" s="755"/>
      <c r="EUA288" s="755"/>
      <c r="EUB288" s="755"/>
      <c r="EUC288" s="755"/>
      <c r="EUD288" s="755"/>
      <c r="EUE288" s="755"/>
      <c r="EUF288" s="755"/>
      <c r="EUG288" s="755"/>
      <c r="EUH288" s="755"/>
      <c r="EUI288" s="755"/>
      <c r="EUJ288" s="755"/>
      <c r="EUK288" s="755"/>
      <c r="EUL288" s="755"/>
      <c r="EUM288" s="755"/>
      <c r="EUN288" s="755"/>
      <c r="EUO288" s="755"/>
      <c r="EUP288" s="755"/>
      <c r="EUQ288" s="755"/>
      <c r="EUR288" s="755"/>
      <c r="EUS288" s="755"/>
      <c r="EUT288" s="755"/>
      <c r="EUU288" s="755"/>
      <c r="EUV288" s="755"/>
      <c r="EUW288" s="755"/>
      <c r="EUX288" s="755"/>
      <c r="EUY288" s="755"/>
      <c r="EUZ288" s="755"/>
      <c r="EVA288" s="755"/>
      <c r="EVB288" s="755"/>
      <c r="EVC288" s="755"/>
      <c r="EVD288" s="755"/>
      <c r="EVE288" s="755"/>
      <c r="EVF288" s="755"/>
      <c r="EVG288" s="755"/>
      <c r="EVH288" s="755"/>
      <c r="EVI288" s="755"/>
      <c r="EVJ288" s="755"/>
      <c r="EVK288" s="755"/>
      <c r="EVL288" s="755"/>
      <c r="EVM288" s="755"/>
      <c r="EVN288" s="755"/>
      <c r="EVO288" s="755"/>
      <c r="EVP288" s="755"/>
      <c r="EVQ288" s="755"/>
      <c r="EVR288" s="755"/>
      <c r="EVS288" s="755"/>
      <c r="EVT288" s="755"/>
      <c r="EVU288" s="755"/>
      <c r="EVV288" s="755"/>
      <c r="EVW288" s="755"/>
      <c r="EVX288" s="755"/>
      <c r="EVY288" s="755"/>
      <c r="EVZ288" s="755"/>
      <c r="EWA288" s="755"/>
      <c r="EWB288" s="755"/>
      <c r="EWC288" s="755"/>
      <c r="EWD288" s="755"/>
      <c r="EWE288" s="755"/>
      <c r="EWF288" s="755"/>
      <c r="EWG288" s="755"/>
      <c r="EWH288" s="755"/>
      <c r="EWI288" s="755"/>
      <c r="EWJ288" s="755"/>
      <c r="EWK288" s="755"/>
      <c r="EWL288" s="755"/>
      <c r="EWM288" s="755"/>
      <c r="EWN288" s="755"/>
      <c r="EWO288" s="755"/>
      <c r="EWP288" s="755"/>
      <c r="EWQ288" s="755"/>
      <c r="EWR288" s="755"/>
      <c r="EWS288" s="755"/>
      <c r="EWT288" s="755"/>
      <c r="EWU288" s="755"/>
      <c r="EWV288" s="755"/>
      <c r="EWW288" s="755"/>
      <c r="EWX288" s="755"/>
      <c r="EWY288" s="755"/>
      <c r="EWZ288" s="755"/>
      <c r="EXA288" s="755"/>
      <c r="EXB288" s="755"/>
      <c r="EXC288" s="755"/>
      <c r="EXD288" s="755"/>
      <c r="EXE288" s="755"/>
      <c r="EXF288" s="755"/>
      <c r="EXG288" s="755"/>
      <c r="EXH288" s="755"/>
      <c r="EXI288" s="755"/>
      <c r="EXJ288" s="755"/>
      <c r="EXK288" s="755"/>
      <c r="EXL288" s="755"/>
      <c r="EXM288" s="755"/>
      <c r="EXN288" s="755"/>
      <c r="EXO288" s="755"/>
      <c r="EXP288" s="755"/>
      <c r="EXQ288" s="755"/>
      <c r="EXR288" s="755"/>
      <c r="EXS288" s="755"/>
      <c r="EXT288" s="755"/>
      <c r="EXU288" s="755"/>
      <c r="EXV288" s="755"/>
      <c r="EXW288" s="755"/>
      <c r="EXX288" s="755"/>
      <c r="EXY288" s="755"/>
      <c r="EXZ288" s="755"/>
      <c r="EYA288" s="755"/>
      <c r="EYB288" s="755"/>
      <c r="EYC288" s="755"/>
      <c r="EYD288" s="755"/>
      <c r="EYE288" s="755"/>
      <c r="EYF288" s="755"/>
      <c r="EYG288" s="755"/>
      <c r="EYH288" s="755"/>
      <c r="EYI288" s="755"/>
      <c r="EYJ288" s="755"/>
      <c r="EYK288" s="755"/>
      <c r="EYL288" s="755"/>
      <c r="EYM288" s="755"/>
      <c r="EYN288" s="755"/>
      <c r="EYO288" s="755"/>
      <c r="EYP288" s="755"/>
      <c r="EYQ288" s="755"/>
      <c r="EYR288" s="755"/>
      <c r="EYS288" s="755"/>
      <c r="EYT288" s="755"/>
      <c r="EYU288" s="755"/>
      <c r="EYV288" s="755"/>
      <c r="EYW288" s="755"/>
      <c r="EYX288" s="755"/>
      <c r="EYY288" s="755"/>
      <c r="EYZ288" s="755"/>
      <c r="EZA288" s="755"/>
      <c r="EZB288" s="755"/>
      <c r="EZC288" s="755"/>
      <c r="EZD288" s="755"/>
      <c r="EZE288" s="755"/>
      <c r="EZF288" s="755"/>
      <c r="EZG288" s="755"/>
      <c r="EZH288" s="755"/>
      <c r="EZI288" s="755"/>
      <c r="EZJ288" s="755"/>
      <c r="EZK288" s="755"/>
      <c r="EZL288" s="755"/>
      <c r="EZM288" s="755"/>
      <c r="EZN288" s="755"/>
      <c r="EZO288" s="755"/>
      <c r="EZP288" s="755"/>
      <c r="EZQ288" s="755"/>
      <c r="EZR288" s="755"/>
      <c r="EZS288" s="755"/>
      <c r="EZT288" s="755"/>
      <c r="EZU288" s="755"/>
      <c r="EZV288" s="755"/>
      <c r="EZW288" s="755"/>
      <c r="EZX288" s="755"/>
      <c r="EZY288" s="755"/>
      <c r="EZZ288" s="755"/>
      <c r="FAA288" s="755"/>
      <c r="FAB288" s="755"/>
      <c r="FAC288" s="755"/>
      <c r="FAD288" s="755"/>
      <c r="FAE288" s="755"/>
      <c r="FAF288" s="755"/>
      <c r="FAG288" s="755"/>
      <c r="FAH288" s="755"/>
      <c r="FAI288" s="755"/>
      <c r="FAJ288" s="755"/>
      <c r="FAK288" s="755"/>
      <c r="FAL288" s="755"/>
      <c r="FAM288" s="755"/>
      <c r="FAN288" s="755"/>
      <c r="FAO288" s="755"/>
      <c r="FAP288" s="755"/>
      <c r="FAQ288" s="755"/>
      <c r="FAR288" s="755"/>
      <c r="FAS288" s="755"/>
      <c r="FAT288" s="755"/>
      <c r="FAU288" s="755"/>
      <c r="FAV288" s="755"/>
      <c r="FAW288" s="755"/>
      <c r="FAX288" s="755"/>
      <c r="FAY288" s="755"/>
      <c r="FAZ288" s="755"/>
      <c r="FBA288" s="755"/>
      <c r="FBB288" s="755"/>
      <c r="FBC288" s="755"/>
      <c r="FBD288" s="755"/>
      <c r="FBE288" s="755"/>
      <c r="FBF288" s="755"/>
      <c r="FBG288" s="755"/>
      <c r="FBH288" s="755"/>
      <c r="FBI288" s="755"/>
      <c r="FBJ288" s="755"/>
      <c r="FBK288" s="755"/>
      <c r="FBL288" s="755"/>
      <c r="FBM288" s="755"/>
      <c r="FBN288" s="755"/>
      <c r="FBO288" s="755"/>
      <c r="FBP288" s="755"/>
      <c r="FBQ288" s="755"/>
      <c r="FBR288" s="755"/>
      <c r="FBS288" s="755"/>
      <c r="FBT288" s="755"/>
      <c r="FBU288" s="755"/>
      <c r="FBV288" s="755"/>
      <c r="FBW288" s="755"/>
      <c r="FBX288" s="755"/>
      <c r="FBY288" s="755"/>
      <c r="FBZ288" s="755"/>
      <c r="FCA288" s="755"/>
      <c r="FCB288" s="755"/>
      <c r="FCC288" s="755"/>
      <c r="FCD288" s="755"/>
      <c r="FCE288" s="755"/>
      <c r="FCF288" s="755"/>
      <c r="FCG288" s="755"/>
      <c r="FCH288" s="755"/>
      <c r="FCI288" s="755"/>
      <c r="FCJ288" s="755"/>
      <c r="FCK288" s="755"/>
      <c r="FCL288" s="755"/>
      <c r="FCM288" s="755"/>
      <c r="FCN288" s="755"/>
      <c r="FCO288" s="755"/>
      <c r="FCP288" s="755"/>
      <c r="FCQ288" s="755"/>
      <c r="FCR288" s="755"/>
      <c r="FCS288" s="755"/>
      <c r="FCT288" s="755"/>
      <c r="FCU288" s="755"/>
      <c r="FCV288" s="755"/>
      <c r="FCW288" s="755"/>
      <c r="FCX288" s="755"/>
      <c r="FCY288" s="755"/>
      <c r="FCZ288" s="755"/>
      <c r="FDA288" s="755"/>
      <c r="FDB288" s="755"/>
      <c r="FDC288" s="755"/>
      <c r="FDD288" s="755"/>
      <c r="FDE288" s="755"/>
      <c r="FDF288" s="755"/>
      <c r="FDG288" s="755"/>
      <c r="FDH288" s="755"/>
      <c r="FDI288" s="755"/>
      <c r="FDJ288" s="755"/>
      <c r="FDK288" s="755"/>
      <c r="FDL288" s="755"/>
      <c r="FDM288" s="755"/>
      <c r="FDN288" s="755"/>
      <c r="FDO288" s="755"/>
      <c r="FDP288" s="755"/>
      <c r="FDQ288" s="755"/>
      <c r="FDR288" s="755"/>
      <c r="FDS288" s="755"/>
      <c r="FDT288" s="755"/>
      <c r="FDU288" s="755"/>
      <c r="FDV288" s="755"/>
      <c r="FDW288" s="755"/>
      <c r="FDX288" s="755"/>
      <c r="FDY288" s="755"/>
      <c r="FDZ288" s="755"/>
      <c r="FEA288" s="755"/>
      <c r="FEB288" s="755"/>
      <c r="FEC288" s="755"/>
      <c r="FED288" s="755"/>
      <c r="FEE288" s="755"/>
      <c r="FEF288" s="755"/>
      <c r="FEG288" s="755"/>
      <c r="FEH288" s="755"/>
      <c r="FEI288" s="755"/>
      <c r="FEJ288" s="755"/>
      <c r="FEK288" s="755"/>
      <c r="FEL288" s="755"/>
      <c r="FEM288" s="755"/>
      <c r="FEN288" s="755"/>
      <c r="FEO288" s="755"/>
      <c r="FEP288" s="755"/>
      <c r="FEQ288" s="755"/>
      <c r="FER288" s="755"/>
      <c r="FES288" s="755"/>
      <c r="FET288" s="755"/>
      <c r="FEU288" s="755"/>
      <c r="FEV288" s="755"/>
      <c r="FEW288" s="755"/>
      <c r="FEX288" s="755"/>
      <c r="FEY288" s="755"/>
      <c r="FEZ288" s="755"/>
      <c r="FFA288" s="755"/>
      <c r="FFB288" s="755"/>
      <c r="FFC288" s="755"/>
      <c r="FFD288" s="755"/>
      <c r="FFE288" s="755"/>
      <c r="FFF288" s="755"/>
      <c r="FFG288" s="755"/>
      <c r="FFH288" s="755"/>
      <c r="FFI288" s="755"/>
      <c r="FFJ288" s="755"/>
      <c r="FFK288" s="755"/>
      <c r="FFL288" s="755"/>
      <c r="FFM288" s="755"/>
      <c r="FFN288" s="755"/>
      <c r="FFO288" s="755"/>
      <c r="FFP288" s="755"/>
      <c r="FFQ288" s="755"/>
      <c r="FFR288" s="755"/>
      <c r="FFS288" s="755"/>
      <c r="FFT288" s="755"/>
      <c r="FFU288" s="755"/>
      <c r="FFV288" s="755"/>
      <c r="FFW288" s="755"/>
      <c r="FFX288" s="755"/>
      <c r="FFY288" s="755"/>
      <c r="FFZ288" s="755"/>
      <c r="FGA288" s="755"/>
      <c r="FGB288" s="755"/>
      <c r="FGC288" s="755"/>
      <c r="FGD288" s="755"/>
      <c r="FGE288" s="755"/>
      <c r="FGF288" s="755"/>
      <c r="FGG288" s="755"/>
      <c r="FGH288" s="755"/>
      <c r="FGI288" s="755"/>
      <c r="FGJ288" s="755"/>
      <c r="FGK288" s="755"/>
      <c r="FGL288" s="755"/>
      <c r="FGM288" s="755"/>
      <c r="FGN288" s="755"/>
      <c r="FGO288" s="755"/>
      <c r="FGP288" s="755"/>
      <c r="FGQ288" s="755"/>
      <c r="FGR288" s="755"/>
      <c r="FGS288" s="755"/>
      <c r="FGT288" s="755"/>
      <c r="FGU288" s="755"/>
      <c r="FGV288" s="755"/>
      <c r="FGW288" s="755"/>
      <c r="FGX288" s="755"/>
      <c r="FGY288" s="755"/>
      <c r="FGZ288" s="755"/>
      <c r="FHA288" s="755"/>
      <c r="FHB288" s="755"/>
      <c r="FHC288" s="755"/>
      <c r="FHD288" s="755"/>
      <c r="FHE288" s="755"/>
      <c r="FHF288" s="755"/>
      <c r="FHG288" s="755"/>
      <c r="FHH288" s="755"/>
      <c r="FHI288" s="755"/>
      <c r="FHJ288" s="755"/>
      <c r="FHK288" s="755"/>
      <c r="FHL288" s="755"/>
      <c r="FHM288" s="755"/>
      <c r="FHN288" s="755"/>
      <c r="FHO288" s="755"/>
      <c r="FHP288" s="755"/>
      <c r="FHQ288" s="755"/>
      <c r="FHR288" s="755"/>
      <c r="FHS288" s="755"/>
      <c r="FHT288" s="755"/>
      <c r="FHU288" s="755"/>
      <c r="FHV288" s="755"/>
      <c r="FHW288" s="755"/>
      <c r="FHX288" s="755"/>
      <c r="FHY288" s="755"/>
      <c r="FHZ288" s="755"/>
      <c r="FIA288" s="755"/>
      <c r="FIB288" s="755"/>
      <c r="FIC288" s="755"/>
      <c r="FID288" s="755"/>
      <c r="FIE288" s="755"/>
      <c r="FIF288" s="755"/>
      <c r="FIG288" s="755"/>
      <c r="FIH288" s="755"/>
      <c r="FII288" s="755"/>
      <c r="FIJ288" s="755"/>
      <c r="FIK288" s="755"/>
      <c r="FIL288" s="755"/>
      <c r="FIM288" s="755"/>
      <c r="FIN288" s="755"/>
      <c r="FIO288" s="755"/>
      <c r="FIP288" s="755"/>
      <c r="FIQ288" s="755"/>
      <c r="FIR288" s="755"/>
      <c r="FIS288" s="755"/>
      <c r="FIT288" s="755"/>
      <c r="FIU288" s="755"/>
      <c r="FIV288" s="755"/>
      <c r="FIW288" s="755"/>
      <c r="FIX288" s="755"/>
      <c r="FIY288" s="755"/>
      <c r="FIZ288" s="755"/>
      <c r="FJA288" s="755"/>
      <c r="FJB288" s="755"/>
      <c r="FJC288" s="755"/>
      <c r="FJD288" s="755"/>
      <c r="FJE288" s="755"/>
      <c r="FJF288" s="755"/>
      <c r="FJG288" s="755"/>
      <c r="FJH288" s="755"/>
      <c r="FJI288" s="755"/>
      <c r="FJJ288" s="755"/>
      <c r="FJK288" s="755"/>
      <c r="FJL288" s="755"/>
      <c r="FJM288" s="755"/>
      <c r="FJN288" s="755"/>
      <c r="FJO288" s="755"/>
      <c r="FJP288" s="755"/>
      <c r="FJQ288" s="755"/>
      <c r="FJR288" s="755"/>
      <c r="FJS288" s="755"/>
      <c r="FJT288" s="755"/>
      <c r="FJU288" s="755"/>
      <c r="FJV288" s="755"/>
      <c r="FJW288" s="755"/>
      <c r="FJX288" s="755"/>
      <c r="FJY288" s="755"/>
      <c r="FJZ288" s="755"/>
      <c r="FKA288" s="755"/>
      <c r="FKB288" s="755"/>
      <c r="FKC288" s="755"/>
      <c r="FKD288" s="755"/>
      <c r="FKE288" s="755"/>
      <c r="FKF288" s="755"/>
      <c r="FKG288" s="755"/>
      <c r="FKH288" s="755"/>
      <c r="FKI288" s="755"/>
      <c r="FKJ288" s="755"/>
      <c r="FKK288" s="755"/>
      <c r="FKL288" s="755"/>
      <c r="FKM288" s="755"/>
      <c r="FKN288" s="755"/>
      <c r="FKO288" s="755"/>
      <c r="FKP288" s="755"/>
      <c r="FKQ288" s="755"/>
      <c r="FKR288" s="755"/>
      <c r="FKS288" s="755"/>
      <c r="FKT288" s="755"/>
      <c r="FKU288" s="755"/>
      <c r="FKV288" s="755"/>
      <c r="FKW288" s="755"/>
      <c r="FKX288" s="755"/>
      <c r="FKY288" s="755"/>
      <c r="FKZ288" s="755"/>
      <c r="FLA288" s="755"/>
      <c r="FLB288" s="755"/>
      <c r="FLC288" s="755"/>
      <c r="FLD288" s="755"/>
      <c r="FLE288" s="755"/>
      <c r="FLF288" s="755"/>
      <c r="FLG288" s="755"/>
      <c r="FLH288" s="755"/>
      <c r="FLI288" s="755"/>
      <c r="FLJ288" s="755"/>
      <c r="FLK288" s="755"/>
      <c r="FLL288" s="755"/>
      <c r="FLM288" s="755"/>
      <c r="FLN288" s="755"/>
      <c r="FLO288" s="755"/>
      <c r="FLP288" s="755"/>
      <c r="FLQ288" s="755"/>
      <c r="FLR288" s="755"/>
      <c r="FLS288" s="755"/>
      <c r="FLT288" s="755"/>
      <c r="FLU288" s="755"/>
      <c r="FLV288" s="755"/>
      <c r="FLW288" s="755"/>
      <c r="FLX288" s="755"/>
      <c r="FLY288" s="755"/>
      <c r="FLZ288" s="755"/>
      <c r="FMA288" s="755"/>
      <c r="FMB288" s="755"/>
      <c r="FMC288" s="755"/>
      <c r="FMD288" s="755"/>
      <c r="FME288" s="755"/>
      <c r="FMF288" s="755"/>
      <c r="FMG288" s="755"/>
      <c r="FMH288" s="755"/>
      <c r="FMI288" s="755"/>
      <c r="FMJ288" s="755"/>
      <c r="FMK288" s="755"/>
      <c r="FML288" s="755"/>
      <c r="FMM288" s="755"/>
      <c r="FMN288" s="755"/>
      <c r="FMO288" s="755"/>
      <c r="FMP288" s="755"/>
      <c r="FMQ288" s="755"/>
      <c r="FMR288" s="755"/>
      <c r="FMS288" s="755"/>
      <c r="FMT288" s="755"/>
      <c r="FMU288" s="755"/>
      <c r="FMV288" s="755"/>
      <c r="FMW288" s="755"/>
      <c r="FMX288" s="755"/>
      <c r="FMY288" s="755"/>
      <c r="FMZ288" s="755"/>
      <c r="FNA288" s="755"/>
      <c r="FNB288" s="755"/>
      <c r="FNC288" s="755"/>
      <c r="FND288" s="755"/>
      <c r="FNE288" s="755"/>
      <c r="FNF288" s="755"/>
      <c r="FNG288" s="755"/>
      <c r="FNH288" s="755"/>
      <c r="FNI288" s="755"/>
      <c r="FNJ288" s="755"/>
      <c r="FNK288" s="755"/>
      <c r="FNL288" s="755"/>
      <c r="FNM288" s="755"/>
      <c r="FNN288" s="755"/>
      <c r="FNO288" s="755"/>
      <c r="FNP288" s="755"/>
      <c r="FNQ288" s="755"/>
      <c r="FNR288" s="755"/>
      <c r="FNS288" s="755"/>
      <c r="FNT288" s="755"/>
      <c r="FNU288" s="755"/>
      <c r="FNV288" s="755"/>
      <c r="FNW288" s="755"/>
      <c r="FNX288" s="755"/>
      <c r="FNY288" s="755"/>
      <c r="FNZ288" s="755"/>
      <c r="FOA288" s="755"/>
      <c r="FOB288" s="755"/>
      <c r="FOC288" s="755"/>
      <c r="FOD288" s="755"/>
      <c r="FOE288" s="755"/>
      <c r="FOF288" s="755"/>
      <c r="FOG288" s="755"/>
      <c r="FOH288" s="755"/>
      <c r="FOI288" s="755"/>
      <c r="FOJ288" s="755"/>
      <c r="FOK288" s="755"/>
      <c r="FOL288" s="755"/>
      <c r="FOM288" s="755"/>
      <c r="FON288" s="755"/>
      <c r="FOO288" s="755"/>
      <c r="FOP288" s="755"/>
      <c r="FOQ288" s="755"/>
      <c r="FOR288" s="755"/>
      <c r="FOS288" s="755"/>
      <c r="FOT288" s="755"/>
      <c r="FOU288" s="755"/>
      <c r="FOV288" s="755"/>
      <c r="FOW288" s="755"/>
      <c r="FOX288" s="755"/>
      <c r="FOY288" s="755"/>
      <c r="FOZ288" s="755"/>
      <c r="FPA288" s="755"/>
      <c r="FPB288" s="755"/>
      <c r="FPC288" s="755"/>
      <c r="FPD288" s="755"/>
      <c r="FPE288" s="755"/>
      <c r="FPF288" s="755"/>
      <c r="FPG288" s="755"/>
      <c r="FPH288" s="755"/>
      <c r="FPI288" s="755"/>
      <c r="FPJ288" s="755"/>
      <c r="FPK288" s="755"/>
      <c r="FPL288" s="755"/>
      <c r="FPM288" s="755"/>
      <c r="FPN288" s="755"/>
      <c r="FPO288" s="755"/>
      <c r="FPP288" s="755"/>
      <c r="FPQ288" s="755"/>
      <c r="FPR288" s="755"/>
      <c r="FPS288" s="755"/>
      <c r="FPT288" s="755"/>
      <c r="FPU288" s="755"/>
      <c r="FPV288" s="755"/>
      <c r="FPW288" s="755"/>
      <c r="FPX288" s="755"/>
      <c r="FPY288" s="755"/>
      <c r="FPZ288" s="755"/>
      <c r="FQA288" s="755"/>
      <c r="FQB288" s="755"/>
      <c r="FQC288" s="755"/>
      <c r="FQD288" s="755"/>
      <c r="FQE288" s="755"/>
      <c r="FQF288" s="755"/>
      <c r="FQG288" s="755"/>
      <c r="FQH288" s="755"/>
      <c r="FQI288" s="755"/>
      <c r="FQJ288" s="755"/>
      <c r="FQK288" s="755"/>
      <c r="FQL288" s="755"/>
      <c r="FQM288" s="755"/>
      <c r="FQN288" s="755"/>
      <c r="FQO288" s="755"/>
      <c r="FQP288" s="755"/>
      <c r="FQQ288" s="755"/>
      <c r="FQR288" s="755"/>
      <c r="FQS288" s="755"/>
      <c r="FQT288" s="755"/>
      <c r="FQU288" s="755"/>
      <c r="FQV288" s="755"/>
      <c r="FQW288" s="755"/>
      <c r="FQX288" s="755"/>
      <c r="FQY288" s="755"/>
      <c r="FQZ288" s="755"/>
      <c r="FRA288" s="755"/>
      <c r="FRB288" s="755"/>
      <c r="FRC288" s="755"/>
      <c r="FRD288" s="755"/>
      <c r="FRE288" s="755"/>
      <c r="FRF288" s="755"/>
      <c r="FRG288" s="755"/>
      <c r="FRH288" s="755"/>
      <c r="FRI288" s="755"/>
      <c r="FRJ288" s="755"/>
      <c r="FRK288" s="755"/>
      <c r="FRL288" s="755"/>
      <c r="FRM288" s="755"/>
      <c r="FRN288" s="755"/>
      <c r="FRO288" s="755"/>
      <c r="FRP288" s="755"/>
      <c r="FRQ288" s="755"/>
      <c r="FRR288" s="755"/>
      <c r="FRS288" s="755"/>
      <c r="FRT288" s="755"/>
      <c r="FRU288" s="755"/>
      <c r="FRV288" s="755"/>
      <c r="FRW288" s="755"/>
      <c r="FRX288" s="755"/>
      <c r="FRY288" s="755"/>
      <c r="FRZ288" s="755"/>
      <c r="FSA288" s="755"/>
      <c r="FSB288" s="755"/>
      <c r="FSC288" s="755"/>
      <c r="FSD288" s="755"/>
      <c r="FSE288" s="755"/>
      <c r="FSF288" s="755"/>
      <c r="FSG288" s="755"/>
      <c r="FSH288" s="755"/>
      <c r="FSI288" s="755"/>
      <c r="FSJ288" s="755"/>
      <c r="FSK288" s="755"/>
      <c r="FSL288" s="755"/>
      <c r="FSM288" s="755"/>
      <c r="FSN288" s="755"/>
      <c r="FSO288" s="755"/>
      <c r="FSP288" s="755"/>
      <c r="FSQ288" s="755"/>
      <c r="FSR288" s="755"/>
      <c r="FSS288" s="755"/>
      <c r="FST288" s="755"/>
      <c r="FSU288" s="755"/>
      <c r="FSV288" s="755"/>
      <c r="FSW288" s="755"/>
      <c r="FSX288" s="755"/>
      <c r="FSY288" s="755"/>
      <c r="FSZ288" s="755"/>
      <c r="FTA288" s="755"/>
      <c r="FTB288" s="755"/>
      <c r="FTC288" s="755"/>
      <c r="FTD288" s="755"/>
      <c r="FTE288" s="755"/>
      <c r="FTF288" s="755"/>
      <c r="FTG288" s="755"/>
      <c r="FTH288" s="755"/>
      <c r="FTI288" s="755"/>
      <c r="FTJ288" s="755"/>
      <c r="FTK288" s="755"/>
      <c r="FTL288" s="755"/>
      <c r="FTM288" s="755"/>
      <c r="FTN288" s="755"/>
      <c r="FTO288" s="755"/>
      <c r="FTP288" s="755"/>
      <c r="FTQ288" s="755"/>
      <c r="FTR288" s="755"/>
      <c r="FTS288" s="755"/>
      <c r="FTT288" s="755"/>
      <c r="FTU288" s="755"/>
      <c r="FTV288" s="755"/>
      <c r="FTW288" s="755"/>
      <c r="FTX288" s="755"/>
      <c r="FTY288" s="755"/>
      <c r="FTZ288" s="755"/>
      <c r="FUA288" s="755"/>
      <c r="FUB288" s="755"/>
      <c r="FUC288" s="755"/>
      <c r="FUD288" s="755"/>
      <c r="FUE288" s="755"/>
      <c r="FUF288" s="755"/>
      <c r="FUG288" s="755"/>
      <c r="FUH288" s="755"/>
      <c r="FUI288" s="755"/>
      <c r="FUJ288" s="755"/>
      <c r="FUK288" s="755"/>
      <c r="FUL288" s="755"/>
      <c r="FUM288" s="755"/>
      <c r="FUN288" s="755"/>
      <c r="FUO288" s="755"/>
      <c r="FUP288" s="755"/>
      <c r="FUQ288" s="755"/>
      <c r="FUR288" s="755"/>
      <c r="FUS288" s="755"/>
      <c r="FUT288" s="755"/>
      <c r="FUU288" s="755"/>
      <c r="FUV288" s="755"/>
      <c r="FUW288" s="755"/>
      <c r="FUX288" s="755"/>
      <c r="FUY288" s="755"/>
      <c r="FUZ288" s="755"/>
      <c r="FVA288" s="755"/>
      <c r="FVB288" s="755"/>
      <c r="FVC288" s="755"/>
      <c r="FVD288" s="755"/>
      <c r="FVE288" s="755"/>
      <c r="FVF288" s="755"/>
      <c r="FVG288" s="755"/>
      <c r="FVH288" s="755"/>
      <c r="FVI288" s="755"/>
      <c r="FVJ288" s="755"/>
      <c r="FVK288" s="755"/>
      <c r="FVL288" s="755"/>
      <c r="FVM288" s="755"/>
      <c r="FVN288" s="755"/>
      <c r="FVO288" s="755"/>
      <c r="FVP288" s="755"/>
      <c r="FVQ288" s="755"/>
      <c r="FVR288" s="755"/>
      <c r="FVS288" s="755"/>
      <c r="FVT288" s="755"/>
      <c r="FVU288" s="755"/>
      <c r="FVV288" s="755"/>
      <c r="FVW288" s="755"/>
      <c r="FVX288" s="755"/>
      <c r="FVY288" s="755"/>
      <c r="FVZ288" s="755"/>
      <c r="FWA288" s="755"/>
      <c r="FWB288" s="755"/>
      <c r="FWC288" s="755"/>
      <c r="FWD288" s="755"/>
      <c r="FWE288" s="755"/>
      <c r="FWF288" s="755"/>
      <c r="FWG288" s="755"/>
      <c r="FWH288" s="755"/>
      <c r="FWI288" s="755"/>
      <c r="FWJ288" s="755"/>
      <c r="FWK288" s="755"/>
      <c r="FWL288" s="755"/>
      <c r="FWM288" s="755"/>
      <c r="FWN288" s="755"/>
      <c r="FWO288" s="755"/>
      <c r="FWP288" s="755"/>
      <c r="FWQ288" s="755"/>
      <c r="FWR288" s="755"/>
      <c r="FWS288" s="755"/>
      <c r="FWT288" s="755"/>
      <c r="FWU288" s="755"/>
      <c r="FWV288" s="755"/>
      <c r="FWW288" s="755"/>
      <c r="FWX288" s="755"/>
      <c r="FWY288" s="755"/>
      <c r="FWZ288" s="755"/>
      <c r="FXA288" s="755"/>
      <c r="FXB288" s="755"/>
      <c r="FXC288" s="755"/>
      <c r="FXD288" s="755"/>
      <c r="FXE288" s="755"/>
      <c r="FXF288" s="755"/>
      <c r="FXG288" s="755"/>
      <c r="FXH288" s="755"/>
      <c r="FXI288" s="755"/>
      <c r="FXJ288" s="755"/>
      <c r="FXK288" s="755"/>
      <c r="FXL288" s="755"/>
      <c r="FXM288" s="755"/>
      <c r="FXN288" s="755"/>
      <c r="FXO288" s="755"/>
      <c r="FXP288" s="755"/>
      <c r="FXQ288" s="755"/>
      <c r="FXR288" s="755"/>
      <c r="FXS288" s="755"/>
      <c r="FXT288" s="755"/>
      <c r="FXU288" s="755"/>
      <c r="FXV288" s="755"/>
      <c r="FXW288" s="755"/>
      <c r="FXX288" s="755"/>
      <c r="FXY288" s="755"/>
      <c r="FXZ288" s="755"/>
      <c r="FYA288" s="755"/>
      <c r="FYB288" s="755"/>
      <c r="FYC288" s="755"/>
      <c r="FYD288" s="755"/>
      <c r="FYE288" s="755"/>
      <c r="FYF288" s="755"/>
      <c r="FYG288" s="755"/>
      <c r="FYH288" s="755"/>
      <c r="FYI288" s="755"/>
      <c r="FYJ288" s="755"/>
      <c r="FYK288" s="755"/>
      <c r="FYL288" s="755"/>
      <c r="FYM288" s="755"/>
      <c r="FYN288" s="755"/>
      <c r="FYO288" s="755"/>
      <c r="FYP288" s="755"/>
      <c r="FYQ288" s="755"/>
      <c r="FYR288" s="755"/>
      <c r="FYS288" s="755"/>
      <c r="FYT288" s="755"/>
      <c r="FYU288" s="755"/>
      <c r="FYV288" s="755"/>
      <c r="FYW288" s="755"/>
      <c r="FYX288" s="755"/>
      <c r="FYY288" s="755"/>
      <c r="FYZ288" s="755"/>
      <c r="FZA288" s="755"/>
      <c r="FZB288" s="755"/>
      <c r="FZC288" s="755"/>
      <c r="FZD288" s="755"/>
      <c r="FZE288" s="755"/>
      <c r="FZF288" s="755"/>
      <c r="FZG288" s="755"/>
      <c r="FZH288" s="755"/>
      <c r="FZI288" s="755"/>
      <c r="FZJ288" s="755"/>
      <c r="FZK288" s="755"/>
      <c r="FZL288" s="755"/>
      <c r="FZM288" s="755"/>
      <c r="FZN288" s="755"/>
      <c r="FZO288" s="755"/>
      <c r="FZP288" s="755"/>
      <c r="FZQ288" s="755"/>
      <c r="FZR288" s="755"/>
      <c r="FZS288" s="755"/>
      <c r="FZT288" s="755"/>
      <c r="FZU288" s="755"/>
      <c r="FZV288" s="755"/>
      <c r="FZW288" s="755"/>
      <c r="FZX288" s="755"/>
      <c r="FZY288" s="755"/>
      <c r="FZZ288" s="755"/>
      <c r="GAA288" s="755"/>
      <c r="GAB288" s="755"/>
      <c r="GAC288" s="755"/>
      <c r="GAD288" s="755"/>
      <c r="GAE288" s="755"/>
      <c r="GAF288" s="755"/>
      <c r="GAG288" s="755"/>
      <c r="GAH288" s="755"/>
      <c r="GAI288" s="755"/>
      <c r="GAJ288" s="755"/>
      <c r="GAK288" s="755"/>
      <c r="GAL288" s="755"/>
      <c r="GAM288" s="755"/>
      <c r="GAN288" s="755"/>
      <c r="GAO288" s="755"/>
      <c r="GAP288" s="755"/>
      <c r="GAQ288" s="755"/>
      <c r="GAR288" s="755"/>
      <c r="GAS288" s="755"/>
      <c r="GAT288" s="755"/>
      <c r="GAU288" s="755"/>
      <c r="GAV288" s="755"/>
      <c r="GAW288" s="755"/>
      <c r="GAX288" s="755"/>
      <c r="GAY288" s="755"/>
      <c r="GAZ288" s="755"/>
      <c r="GBA288" s="755"/>
      <c r="GBB288" s="755"/>
      <c r="GBC288" s="755"/>
      <c r="GBD288" s="755"/>
      <c r="GBE288" s="755"/>
      <c r="GBF288" s="755"/>
      <c r="GBG288" s="755"/>
      <c r="GBH288" s="755"/>
      <c r="GBI288" s="755"/>
      <c r="GBJ288" s="755"/>
      <c r="GBK288" s="755"/>
      <c r="GBL288" s="755"/>
      <c r="GBM288" s="755"/>
      <c r="GBN288" s="755"/>
      <c r="GBO288" s="755"/>
      <c r="GBP288" s="755"/>
      <c r="GBQ288" s="755"/>
      <c r="GBR288" s="755"/>
      <c r="GBS288" s="755"/>
      <c r="GBT288" s="755"/>
      <c r="GBU288" s="755"/>
      <c r="GBV288" s="755"/>
      <c r="GBW288" s="755"/>
      <c r="GBX288" s="755"/>
      <c r="GBY288" s="755"/>
      <c r="GBZ288" s="755"/>
      <c r="GCA288" s="755"/>
      <c r="GCB288" s="755"/>
      <c r="GCC288" s="755"/>
      <c r="GCD288" s="755"/>
      <c r="GCE288" s="755"/>
      <c r="GCF288" s="755"/>
      <c r="GCG288" s="755"/>
      <c r="GCH288" s="755"/>
      <c r="GCI288" s="755"/>
      <c r="GCJ288" s="755"/>
      <c r="GCK288" s="755"/>
      <c r="GCL288" s="755"/>
      <c r="GCM288" s="755"/>
      <c r="GCN288" s="755"/>
      <c r="GCO288" s="755"/>
      <c r="GCP288" s="755"/>
      <c r="GCQ288" s="755"/>
      <c r="GCR288" s="755"/>
      <c r="GCS288" s="755"/>
      <c r="GCT288" s="755"/>
      <c r="GCU288" s="755"/>
      <c r="GCV288" s="755"/>
      <c r="GCW288" s="755"/>
      <c r="GCX288" s="755"/>
      <c r="GCY288" s="755"/>
      <c r="GCZ288" s="755"/>
      <c r="GDA288" s="755"/>
      <c r="GDB288" s="755"/>
      <c r="GDC288" s="755"/>
      <c r="GDD288" s="755"/>
      <c r="GDE288" s="755"/>
      <c r="GDF288" s="755"/>
      <c r="GDG288" s="755"/>
      <c r="GDH288" s="755"/>
      <c r="GDI288" s="755"/>
      <c r="GDJ288" s="755"/>
      <c r="GDK288" s="755"/>
      <c r="GDL288" s="755"/>
      <c r="GDM288" s="755"/>
      <c r="GDN288" s="755"/>
      <c r="GDO288" s="755"/>
      <c r="GDP288" s="755"/>
      <c r="GDQ288" s="755"/>
      <c r="GDR288" s="755"/>
      <c r="GDS288" s="755"/>
      <c r="GDT288" s="755"/>
      <c r="GDU288" s="755"/>
      <c r="GDV288" s="755"/>
      <c r="GDW288" s="755"/>
      <c r="GDX288" s="755"/>
      <c r="GDY288" s="755"/>
      <c r="GDZ288" s="755"/>
      <c r="GEA288" s="755"/>
      <c r="GEB288" s="755"/>
      <c r="GEC288" s="755"/>
      <c r="GED288" s="755"/>
      <c r="GEE288" s="755"/>
      <c r="GEF288" s="755"/>
      <c r="GEG288" s="755"/>
      <c r="GEH288" s="755"/>
      <c r="GEI288" s="755"/>
      <c r="GEJ288" s="755"/>
      <c r="GEK288" s="755"/>
      <c r="GEL288" s="755"/>
      <c r="GEM288" s="755"/>
      <c r="GEN288" s="755"/>
      <c r="GEO288" s="755"/>
      <c r="GEP288" s="755"/>
      <c r="GEQ288" s="755"/>
      <c r="GER288" s="755"/>
      <c r="GES288" s="755"/>
      <c r="GET288" s="755"/>
      <c r="GEU288" s="755"/>
      <c r="GEV288" s="755"/>
      <c r="GEW288" s="755"/>
      <c r="GEX288" s="755"/>
      <c r="GEY288" s="755"/>
      <c r="GEZ288" s="755"/>
      <c r="GFA288" s="755"/>
      <c r="GFB288" s="755"/>
      <c r="GFC288" s="755"/>
      <c r="GFD288" s="755"/>
      <c r="GFE288" s="755"/>
      <c r="GFF288" s="755"/>
      <c r="GFG288" s="755"/>
      <c r="GFH288" s="755"/>
      <c r="GFI288" s="755"/>
      <c r="GFJ288" s="755"/>
      <c r="GFK288" s="755"/>
      <c r="GFL288" s="755"/>
      <c r="GFM288" s="755"/>
      <c r="GFN288" s="755"/>
      <c r="GFO288" s="755"/>
      <c r="GFP288" s="755"/>
      <c r="GFQ288" s="755"/>
      <c r="GFR288" s="755"/>
      <c r="GFS288" s="755"/>
      <c r="GFT288" s="755"/>
      <c r="GFU288" s="755"/>
      <c r="GFV288" s="755"/>
      <c r="GFW288" s="755"/>
      <c r="GFX288" s="755"/>
      <c r="GFY288" s="755"/>
      <c r="GFZ288" s="755"/>
      <c r="GGA288" s="755"/>
      <c r="GGB288" s="755"/>
      <c r="GGC288" s="755"/>
      <c r="GGD288" s="755"/>
      <c r="GGE288" s="755"/>
      <c r="GGF288" s="755"/>
      <c r="GGG288" s="755"/>
      <c r="GGH288" s="755"/>
      <c r="GGI288" s="755"/>
      <c r="GGJ288" s="755"/>
      <c r="GGK288" s="755"/>
      <c r="GGL288" s="755"/>
      <c r="GGM288" s="755"/>
      <c r="GGN288" s="755"/>
      <c r="GGO288" s="755"/>
      <c r="GGP288" s="755"/>
      <c r="GGQ288" s="755"/>
      <c r="GGR288" s="755"/>
      <c r="GGS288" s="755"/>
      <c r="GGT288" s="755"/>
      <c r="GGU288" s="755"/>
      <c r="GGV288" s="755"/>
      <c r="GGW288" s="755"/>
      <c r="GGX288" s="755"/>
      <c r="GGY288" s="755"/>
      <c r="GGZ288" s="755"/>
      <c r="GHA288" s="755"/>
      <c r="GHB288" s="755"/>
      <c r="GHC288" s="755"/>
      <c r="GHD288" s="755"/>
      <c r="GHE288" s="755"/>
      <c r="GHF288" s="755"/>
      <c r="GHG288" s="755"/>
      <c r="GHH288" s="755"/>
      <c r="GHI288" s="755"/>
      <c r="GHJ288" s="755"/>
      <c r="GHK288" s="755"/>
      <c r="GHL288" s="755"/>
      <c r="GHM288" s="755"/>
      <c r="GHN288" s="755"/>
      <c r="GHO288" s="755"/>
      <c r="GHP288" s="755"/>
      <c r="GHQ288" s="755"/>
      <c r="GHR288" s="755"/>
      <c r="GHS288" s="755"/>
      <c r="GHT288" s="755"/>
      <c r="GHU288" s="755"/>
      <c r="GHV288" s="755"/>
      <c r="GHW288" s="755"/>
      <c r="GHX288" s="755"/>
      <c r="GHY288" s="755"/>
      <c r="GHZ288" s="755"/>
      <c r="GIA288" s="755"/>
      <c r="GIB288" s="755"/>
      <c r="GIC288" s="755"/>
      <c r="GID288" s="755"/>
      <c r="GIE288" s="755"/>
      <c r="GIF288" s="755"/>
      <c r="GIG288" s="755"/>
      <c r="GIH288" s="755"/>
      <c r="GII288" s="755"/>
      <c r="GIJ288" s="755"/>
      <c r="GIK288" s="755"/>
      <c r="GIL288" s="755"/>
      <c r="GIM288" s="755"/>
      <c r="GIN288" s="755"/>
      <c r="GIO288" s="755"/>
      <c r="GIP288" s="755"/>
      <c r="GIQ288" s="755"/>
      <c r="GIR288" s="755"/>
      <c r="GIS288" s="755"/>
      <c r="GIT288" s="755"/>
      <c r="GIU288" s="755"/>
      <c r="GIV288" s="755"/>
      <c r="GIW288" s="755"/>
      <c r="GIX288" s="755"/>
      <c r="GIY288" s="755"/>
      <c r="GIZ288" s="755"/>
      <c r="GJA288" s="755"/>
      <c r="GJB288" s="755"/>
      <c r="GJC288" s="755"/>
      <c r="GJD288" s="755"/>
      <c r="GJE288" s="755"/>
      <c r="GJF288" s="755"/>
      <c r="GJG288" s="755"/>
      <c r="GJH288" s="755"/>
      <c r="GJI288" s="755"/>
      <c r="GJJ288" s="755"/>
      <c r="GJK288" s="755"/>
      <c r="GJL288" s="755"/>
      <c r="GJM288" s="755"/>
      <c r="GJN288" s="755"/>
      <c r="GJO288" s="755"/>
      <c r="GJP288" s="755"/>
      <c r="GJQ288" s="755"/>
      <c r="GJR288" s="755"/>
      <c r="GJS288" s="755"/>
      <c r="GJT288" s="755"/>
      <c r="GJU288" s="755"/>
      <c r="GJV288" s="755"/>
      <c r="GJW288" s="755"/>
      <c r="GJX288" s="755"/>
      <c r="GJY288" s="755"/>
      <c r="GJZ288" s="755"/>
      <c r="GKA288" s="755"/>
      <c r="GKB288" s="755"/>
      <c r="GKC288" s="755"/>
      <c r="GKD288" s="755"/>
      <c r="GKE288" s="755"/>
      <c r="GKF288" s="755"/>
      <c r="GKG288" s="755"/>
      <c r="GKH288" s="755"/>
      <c r="GKI288" s="755"/>
      <c r="GKJ288" s="755"/>
      <c r="GKK288" s="755"/>
      <c r="GKL288" s="755"/>
      <c r="GKM288" s="755"/>
      <c r="GKN288" s="755"/>
      <c r="GKO288" s="755"/>
      <c r="GKP288" s="755"/>
      <c r="GKQ288" s="755"/>
      <c r="GKR288" s="755"/>
      <c r="GKS288" s="755"/>
      <c r="GKT288" s="755"/>
      <c r="GKU288" s="755"/>
      <c r="GKV288" s="755"/>
      <c r="GKW288" s="755"/>
      <c r="GKX288" s="755"/>
      <c r="GKY288" s="755"/>
      <c r="GKZ288" s="755"/>
      <c r="GLA288" s="755"/>
      <c r="GLB288" s="755"/>
      <c r="GLC288" s="755"/>
      <c r="GLD288" s="755"/>
      <c r="GLE288" s="755"/>
      <c r="GLF288" s="755"/>
      <c r="GLG288" s="755"/>
      <c r="GLH288" s="755"/>
      <c r="GLI288" s="755"/>
      <c r="GLJ288" s="755"/>
      <c r="GLK288" s="755"/>
      <c r="GLL288" s="755"/>
      <c r="GLM288" s="755"/>
      <c r="GLN288" s="755"/>
      <c r="GLO288" s="755"/>
      <c r="GLP288" s="755"/>
      <c r="GLQ288" s="755"/>
      <c r="GLR288" s="755"/>
      <c r="GLS288" s="755"/>
      <c r="GLT288" s="755"/>
      <c r="GLU288" s="755"/>
      <c r="GLV288" s="755"/>
      <c r="GLW288" s="755"/>
      <c r="GLX288" s="755"/>
      <c r="GLY288" s="755"/>
      <c r="GLZ288" s="755"/>
      <c r="GMA288" s="755"/>
      <c r="GMB288" s="755"/>
      <c r="GMC288" s="755"/>
      <c r="GMD288" s="755"/>
      <c r="GME288" s="755"/>
      <c r="GMF288" s="755"/>
      <c r="GMG288" s="755"/>
      <c r="GMH288" s="755"/>
      <c r="GMI288" s="755"/>
      <c r="GMJ288" s="755"/>
      <c r="GMK288" s="755"/>
      <c r="GML288" s="755"/>
      <c r="GMM288" s="755"/>
      <c r="GMN288" s="755"/>
      <c r="GMO288" s="755"/>
      <c r="GMP288" s="755"/>
      <c r="GMQ288" s="755"/>
      <c r="GMR288" s="755"/>
      <c r="GMS288" s="755"/>
      <c r="GMT288" s="755"/>
      <c r="GMU288" s="755"/>
      <c r="GMV288" s="755"/>
      <c r="GMW288" s="755"/>
      <c r="GMX288" s="755"/>
      <c r="GMY288" s="755"/>
      <c r="GMZ288" s="755"/>
      <c r="GNA288" s="755"/>
      <c r="GNB288" s="755"/>
      <c r="GNC288" s="755"/>
      <c r="GND288" s="755"/>
      <c r="GNE288" s="755"/>
      <c r="GNF288" s="755"/>
      <c r="GNG288" s="755"/>
      <c r="GNH288" s="755"/>
      <c r="GNI288" s="755"/>
      <c r="GNJ288" s="755"/>
      <c r="GNK288" s="755"/>
      <c r="GNL288" s="755"/>
      <c r="GNM288" s="755"/>
      <c r="GNN288" s="755"/>
      <c r="GNO288" s="755"/>
      <c r="GNP288" s="755"/>
      <c r="GNQ288" s="755"/>
      <c r="GNR288" s="755"/>
      <c r="GNS288" s="755"/>
      <c r="GNT288" s="755"/>
      <c r="GNU288" s="755"/>
      <c r="GNV288" s="755"/>
      <c r="GNW288" s="755"/>
      <c r="GNX288" s="755"/>
      <c r="GNY288" s="755"/>
      <c r="GNZ288" s="755"/>
      <c r="GOA288" s="755"/>
      <c r="GOB288" s="755"/>
      <c r="GOC288" s="755"/>
      <c r="GOD288" s="755"/>
      <c r="GOE288" s="755"/>
      <c r="GOF288" s="755"/>
      <c r="GOG288" s="755"/>
      <c r="GOH288" s="755"/>
      <c r="GOI288" s="755"/>
      <c r="GOJ288" s="755"/>
      <c r="GOK288" s="755"/>
      <c r="GOL288" s="755"/>
      <c r="GOM288" s="755"/>
      <c r="GON288" s="755"/>
      <c r="GOO288" s="755"/>
      <c r="GOP288" s="755"/>
      <c r="GOQ288" s="755"/>
      <c r="GOR288" s="755"/>
      <c r="GOS288" s="755"/>
      <c r="GOT288" s="755"/>
      <c r="GOU288" s="755"/>
      <c r="GOV288" s="755"/>
      <c r="GOW288" s="755"/>
      <c r="GOX288" s="755"/>
      <c r="GOY288" s="755"/>
      <c r="GOZ288" s="755"/>
      <c r="GPA288" s="755"/>
      <c r="GPB288" s="755"/>
      <c r="GPC288" s="755"/>
      <c r="GPD288" s="755"/>
      <c r="GPE288" s="755"/>
      <c r="GPF288" s="755"/>
      <c r="GPG288" s="755"/>
      <c r="GPH288" s="755"/>
      <c r="GPI288" s="755"/>
      <c r="GPJ288" s="755"/>
      <c r="GPK288" s="755"/>
      <c r="GPL288" s="755"/>
      <c r="GPM288" s="755"/>
      <c r="GPN288" s="755"/>
      <c r="GPO288" s="755"/>
      <c r="GPP288" s="755"/>
      <c r="GPQ288" s="755"/>
      <c r="GPR288" s="755"/>
      <c r="GPS288" s="755"/>
      <c r="GPT288" s="755"/>
      <c r="GPU288" s="755"/>
      <c r="GPV288" s="755"/>
      <c r="GPW288" s="755"/>
      <c r="GPX288" s="755"/>
      <c r="GPY288" s="755"/>
      <c r="GPZ288" s="755"/>
      <c r="GQA288" s="755"/>
      <c r="GQB288" s="755"/>
      <c r="GQC288" s="755"/>
      <c r="GQD288" s="755"/>
      <c r="GQE288" s="755"/>
      <c r="GQF288" s="755"/>
      <c r="GQG288" s="755"/>
      <c r="GQH288" s="755"/>
      <c r="GQI288" s="755"/>
      <c r="GQJ288" s="755"/>
      <c r="GQK288" s="755"/>
      <c r="GQL288" s="755"/>
      <c r="GQM288" s="755"/>
      <c r="GQN288" s="755"/>
      <c r="GQO288" s="755"/>
      <c r="GQP288" s="755"/>
      <c r="GQQ288" s="755"/>
      <c r="GQR288" s="755"/>
      <c r="GQS288" s="755"/>
      <c r="GQT288" s="755"/>
      <c r="GQU288" s="755"/>
      <c r="GQV288" s="755"/>
      <c r="GQW288" s="755"/>
      <c r="GQX288" s="755"/>
      <c r="GQY288" s="755"/>
      <c r="GQZ288" s="755"/>
      <c r="GRA288" s="755"/>
      <c r="GRB288" s="755"/>
      <c r="GRC288" s="755"/>
      <c r="GRD288" s="755"/>
      <c r="GRE288" s="755"/>
      <c r="GRF288" s="755"/>
      <c r="GRG288" s="755"/>
      <c r="GRH288" s="755"/>
      <c r="GRI288" s="755"/>
      <c r="GRJ288" s="755"/>
      <c r="GRK288" s="755"/>
      <c r="GRL288" s="755"/>
      <c r="GRM288" s="755"/>
      <c r="GRN288" s="755"/>
      <c r="GRO288" s="755"/>
      <c r="GRP288" s="755"/>
      <c r="GRQ288" s="755"/>
      <c r="GRR288" s="755"/>
      <c r="GRS288" s="755"/>
      <c r="GRT288" s="755"/>
      <c r="GRU288" s="755"/>
      <c r="GRV288" s="755"/>
      <c r="GRW288" s="755"/>
      <c r="GRX288" s="755"/>
      <c r="GRY288" s="755"/>
      <c r="GRZ288" s="755"/>
      <c r="GSA288" s="755"/>
      <c r="GSB288" s="755"/>
      <c r="GSC288" s="755"/>
      <c r="GSD288" s="755"/>
      <c r="GSE288" s="755"/>
      <c r="GSF288" s="755"/>
      <c r="GSG288" s="755"/>
      <c r="GSH288" s="755"/>
      <c r="GSI288" s="755"/>
      <c r="GSJ288" s="755"/>
      <c r="GSK288" s="755"/>
      <c r="GSL288" s="755"/>
      <c r="GSM288" s="755"/>
      <c r="GSN288" s="755"/>
      <c r="GSO288" s="755"/>
      <c r="GSP288" s="755"/>
      <c r="GSQ288" s="755"/>
      <c r="GSR288" s="755"/>
      <c r="GSS288" s="755"/>
      <c r="GST288" s="755"/>
      <c r="GSU288" s="755"/>
      <c r="GSV288" s="755"/>
      <c r="GSW288" s="755"/>
      <c r="GSX288" s="755"/>
      <c r="GSY288" s="755"/>
      <c r="GSZ288" s="755"/>
      <c r="GTA288" s="755"/>
      <c r="GTB288" s="755"/>
      <c r="GTC288" s="755"/>
      <c r="GTD288" s="755"/>
      <c r="GTE288" s="755"/>
      <c r="GTF288" s="755"/>
      <c r="GTG288" s="755"/>
      <c r="GTH288" s="755"/>
      <c r="GTI288" s="755"/>
      <c r="GTJ288" s="755"/>
      <c r="GTK288" s="755"/>
      <c r="GTL288" s="755"/>
      <c r="GTM288" s="755"/>
      <c r="GTN288" s="755"/>
      <c r="GTO288" s="755"/>
      <c r="GTP288" s="755"/>
      <c r="GTQ288" s="755"/>
      <c r="GTR288" s="755"/>
      <c r="GTS288" s="755"/>
      <c r="GTT288" s="755"/>
      <c r="GTU288" s="755"/>
      <c r="GTV288" s="755"/>
      <c r="GTW288" s="755"/>
      <c r="GTX288" s="755"/>
      <c r="GTY288" s="755"/>
      <c r="GTZ288" s="755"/>
      <c r="GUA288" s="755"/>
      <c r="GUB288" s="755"/>
      <c r="GUC288" s="755"/>
      <c r="GUD288" s="755"/>
      <c r="GUE288" s="755"/>
      <c r="GUF288" s="755"/>
      <c r="GUG288" s="755"/>
      <c r="GUH288" s="755"/>
      <c r="GUI288" s="755"/>
      <c r="GUJ288" s="755"/>
      <c r="GUK288" s="755"/>
      <c r="GUL288" s="755"/>
      <c r="GUM288" s="755"/>
      <c r="GUN288" s="755"/>
      <c r="GUO288" s="755"/>
      <c r="GUP288" s="755"/>
      <c r="GUQ288" s="755"/>
      <c r="GUR288" s="755"/>
      <c r="GUS288" s="755"/>
      <c r="GUT288" s="755"/>
      <c r="GUU288" s="755"/>
      <c r="GUV288" s="755"/>
      <c r="GUW288" s="755"/>
      <c r="GUX288" s="755"/>
      <c r="GUY288" s="755"/>
      <c r="GUZ288" s="755"/>
      <c r="GVA288" s="755"/>
      <c r="GVB288" s="755"/>
      <c r="GVC288" s="755"/>
      <c r="GVD288" s="755"/>
      <c r="GVE288" s="755"/>
      <c r="GVF288" s="755"/>
      <c r="GVG288" s="755"/>
      <c r="GVH288" s="755"/>
      <c r="GVI288" s="755"/>
      <c r="GVJ288" s="755"/>
      <c r="GVK288" s="755"/>
      <c r="GVL288" s="755"/>
      <c r="GVM288" s="755"/>
      <c r="GVN288" s="755"/>
      <c r="GVO288" s="755"/>
      <c r="GVP288" s="755"/>
      <c r="GVQ288" s="755"/>
      <c r="GVR288" s="755"/>
      <c r="GVS288" s="755"/>
      <c r="GVT288" s="755"/>
      <c r="GVU288" s="755"/>
      <c r="GVV288" s="755"/>
      <c r="GVW288" s="755"/>
      <c r="GVX288" s="755"/>
      <c r="GVY288" s="755"/>
      <c r="GVZ288" s="755"/>
      <c r="GWA288" s="755"/>
      <c r="GWB288" s="755"/>
      <c r="GWC288" s="755"/>
      <c r="GWD288" s="755"/>
      <c r="GWE288" s="755"/>
      <c r="GWF288" s="755"/>
      <c r="GWG288" s="755"/>
      <c r="GWH288" s="755"/>
      <c r="GWI288" s="755"/>
      <c r="GWJ288" s="755"/>
      <c r="GWK288" s="755"/>
      <c r="GWL288" s="755"/>
      <c r="GWM288" s="755"/>
      <c r="GWN288" s="755"/>
      <c r="GWO288" s="755"/>
      <c r="GWP288" s="755"/>
      <c r="GWQ288" s="755"/>
      <c r="GWR288" s="755"/>
      <c r="GWS288" s="755"/>
      <c r="GWT288" s="755"/>
      <c r="GWU288" s="755"/>
      <c r="GWV288" s="755"/>
      <c r="GWW288" s="755"/>
      <c r="GWX288" s="755"/>
      <c r="GWY288" s="755"/>
      <c r="GWZ288" s="755"/>
      <c r="GXA288" s="755"/>
      <c r="GXB288" s="755"/>
      <c r="GXC288" s="755"/>
      <c r="GXD288" s="755"/>
      <c r="GXE288" s="755"/>
      <c r="GXF288" s="755"/>
      <c r="GXG288" s="755"/>
      <c r="GXH288" s="755"/>
      <c r="GXI288" s="755"/>
      <c r="GXJ288" s="755"/>
      <c r="GXK288" s="755"/>
      <c r="GXL288" s="755"/>
      <c r="GXM288" s="755"/>
      <c r="GXN288" s="755"/>
      <c r="GXO288" s="755"/>
      <c r="GXP288" s="755"/>
      <c r="GXQ288" s="755"/>
      <c r="GXR288" s="755"/>
      <c r="GXS288" s="755"/>
      <c r="GXT288" s="755"/>
      <c r="GXU288" s="755"/>
      <c r="GXV288" s="755"/>
      <c r="GXW288" s="755"/>
      <c r="GXX288" s="755"/>
      <c r="GXY288" s="755"/>
      <c r="GXZ288" s="755"/>
      <c r="GYA288" s="755"/>
      <c r="GYB288" s="755"/>
      <c r="GYC288" s="755"/>
      <c r="GYD288" s="755"/>
      <c r="GYE288" s="755"/>
      <c r="GYF288" s="755"/>
      <c r="GYG288" s="755"/>
      <c r="GYH288" s="755"/>
      <c r="GYI288" s="755"/>
      <c r="GYJ288" s="755"/>
      <c r="GYK288" s="755"/>
      <c r="GYL288" s="755"/>
      <c r="GYM288" s="755"/>
      <c r="GYN288" s="755"/>
      <c r="GYO288" s="755"/>
      <c r="GYP288" s="755"/>
      <c r="GYQ288" s="755"/>
      <c r="GYR288" s="755"/>
      <c r="GYS288" s="755"/>
      <c r="GYT288" s="755"/>
      <c r="GYU288" s="755"/>
      <c r="GYV288" s="755"/>
      <c r="GYW288" s="755"/>
      <c r="GYX288" s="755"/>
      <c r="GYY288" s="755"/>
      <c r="GYZ288" s="755"/>
      <c r="GZA288" s="755"/>
      <c r="GZB288" s="755"/>
      <c r="GZC288" s="755"/>
      <c r="GZD288" s="755"/>
      <c r="GZE288" s="755"/>
      <c r="GZF288" s="755"/>
      <c r="GZG288" s="755"/>
      <c r="GZH288" s="755"/>
      <c r="GZI288" s="755"/>
      <c r="GZJ288" s="755"/>
      <c r="GZK288" s="755"/>
      <c r="GZL288" s="755"/>
      <c r="GZM288" s="755"/>
      <c r="GZN288" s="755"/>
      <c r="GZO288" s="755"/>
      <c r="GZP288" s="755"/>
      <c r="GZQ288" s="755"/>
      <c r="GZR288" s="755"/>
      <c r="GZS288" s="755"/>
      <c r="GZT288" s="755"/>
      <c r="GZU288" s="755"/>
      <c r="GZV288" s="755"/>
      <c r="GZW288" s="755"/>
      <c r="GZX288" s="755"/>
      <c r="GZY288" s="755"/>
      <c r="GZZ288" s="755"/>
      <c r="HAA288" s="755"/>
      <c r="HAB288" s="755"/>
      <c r="HAC288" s="755"/>
      <c r="HAD288" s="755"/>
      <c r="HAE288" s="755"/>
      <c r="HAF288" s="755"/>
      <c r="HAG288" s="755"/>
      <c r="HAH288" s="755"/>
      <c r="HAI288" s="755"/>
      <c r="HAJ288" s="755"/>
      <c r="HAK288" s="755"/>
      <c r="HAL288" s="755"/>
      <c r="HAM288" s="755"/>
      <c r="HAN288" s="755"/>
      <c r="HAO288" s="755"/>
      <c r="HAP288" s="755"/>
      <c r="HAQ288" s="755"/>
      <c r="HAR288" s="755"/>
      <c r="HAS288" s="755"/>
      <c r="HAT288" s="755"/>
      <c r="HAU288" s="755"/>
      <c r="HAV288" s="755"/>
      <c r="HAW288" s="755"/>
      <c r="HAX288" s="755"/>
      <c r="HAY288" s="755"/>
      <c r="HAZ288" s="755"/>
      <c r="HBA288" s="755"/>
      <c r="HBB288" s="755"/>
      <c r="HBC288" s="755"/>
      <c r="HBD288" s="755"/>
      <c r="HBE288" s="755"/>
      <c r="HBF288" s="755"/>
      <c r="HBG288" s="755"/>
      <c r="HBH288" s="755"/>
      <c r="HBI288" s="755"/>
      <c r="HBJ288" s="755"/>
      <c r="HBK288" s="755"/>
      <c r="HBL288" s="755"/>
      <c r="HBM288" s="755"/>
      <c r="HBN288" s="755"/>
      <c r="HBO288" s="755"/>
      <c r="HBP288" s="755"/>
      <c r="HBQ288" s="755"/>
      <c r="HBR288" s="755"/>
      <c r="HBS288" s="755"/>
      <c r="HBT288" s="755"/>
      <c r="HBU288" s="755"/>
      <c r="HBV288" s="755"/>
      <c r="HBW288" s="755"/>
      <c r="HBX288" s="755"/>
      <c r="HBY288" s="755"/>
      <c r="HBZ288" s="755"/>
      <c r="HCA288" s="755"/>
      <c r="HCB288" s="755"/>
      <c r="HCC288" s="755"/>
      <c r="HCD288" s="755"/>
      <c r="HCE288" s="755"/>
      <c r="HCF288" s="755"/>
      <c r="HCG288" s="755"/>
      <c r="HCH288" s="755"/>
      <c r="HCI288" s="755"/>
      <c r="HCJ288" s="755"/>
      <c r="HCK288" s="755"/>
      <c r="HCL288" s="755"/>
      <c r="HCM288" s="755"/>
      <c r="HCN288" s="755"/>
      <c r="HCO288" s="755"/>
      <c r="HCP288" s="755"/>
      <c r="HCQ288" s="755"/>
      <c r="HCR288" s="755"/>
      <c r="HCS288" s="755"/>
      <c r="HCT288" s="755"/>
      <c r="HCU288" s="755"/>
      <c r="HCV288" s="755"/>
      <c r="HCW288" s="755"/>
      <c r="HCX288" s="755"/>
      <c r="HCY288" s="755"/>
      <c r="HCZ288" s="755"/>
      <c r="HDA288" s="755"/>
      <c r="HDB288" s="755"/>
      <c r="HDC288" s="755"/>
      <c r="HDD288" s="755"/>
      <c r="HDE288" s="755"/>
      <c r="HDF288" s="755"/>
      <c r="HDG288" s="755"/>
      <c r="HDH288" s="755"/>
      <c r="HDI288" s="755"/>
      <c r="HDJ288" s="755"/>
      <c r="HDK288" s="755"/>
      <c r="HDL288" s="755"/>
      <c r="HDM288" s="755"/>
      <c r="HDN288" s="755"/>
      <c r="HDO288" s="755"/>
      <c r="HDP288" s="755"/>
      <c r="HDQ288" s="755"/>
      <c r="HDR288" s="755"/>
      <c r="HDS288" s="755"/>
      <c r="HDT288" s="755"/>
      <c r="HDU288" s="755"/>
      <c r="HDV288" s="755"/>
      <c r="HDW288" s="755"/>
      <c r="HDX288" s="755"/>
      <c r="HDY288" s="755"/>
      <c r="HDZ288" s="755"/>
      <c r="HEA288" s="755"/>
      <c r="HEB288" s="755"/>
      <c r="HEC288" s="755"/>
      <c r="HED288" s="755"/>
      <c r="HEE288" s="755"/>
      <c r="HEF288" s="755"/>
      <c r="HEG288" s="755"/>
      <c r="HEH288" s="755"/>
      <c r="HEI288" s="755"/>
      <c r="HEJ288" s="755"/>
      <c r="HEK288" s="755"/>
      <c r="HEL288" s="755"/>
      <c r="HEM288" s="755"/>
      <c r="HEN288" s="755"/>
      <c r="HEO288" s="755"/>
      <c r="HEP288" s="755"/>
      <c r="HEQ288" s="755"/>
      <c r="HER288" s="755"/>
      <c r="HES288" s="755"/>
      <c r="HET288" s="755"/>
      <c r="HEU288" s="755"/>
      <c r="HEV288" s="755"/>
      <c r="HEW288" s="755"/>
      <c r="HEX288" s="755"/>
      <c r="HEY288" s="755"/>
      <c r="HEZ288" s="755"/>
      <c r="HFA288" s="755"/>
      <c r="HFB288" s="755"/>
      <c r="HFC288" s="755"/>
      <c r="HFD288" s="755"/>
      <c r="HFE288" s="755"/>
      <c r="HFF288" s="755"/>
      <c r="HFG288" s="755"/>
      <c r="HFH288" s="755"/>
      <c r="HFI288" s="755"/>
      <c r="HFJ288" s="755"/>
      <c r="HFK288" s="755"/>
      <c r="HFL288" s="755"/>
      <c r="HFM288" s="755"/>
      <c r="HFN288" s="755"/>
      <c r="HFO288" s="755"/>
      <c r="HFP288" s="755"/>
      <c r="HFQ288" s="755"/>
      <c r="HFR288" s="755"/>
      <c r="HFS288" s="755"/>
      <c r="HFT288" s="755"/>
      <c r="HFU288" s="755"/>
      <c r="HFV288" s="755"/>
      <c r="HFW288" s="755"/>
      <c r="HFX288" s="755"/>
      <c r="HFY288" s="755"/>
      <c r="HFZ288" s="755"/>
      <c r="HGA288" s="755"/>
      <c r="HGB288" s="755"/>
      <c r="HGC288" s="755"/>
      <c r="HGD288" s="755"/>
      <c r="HGE288" s="755"/>
      <c r="HGF288" s="755"/>
      <c r="HGG288" s="755"/>
      <c r="HGH288" s="755"/>
      <c r="HGI288" s="755"/>
      <c r="HGJ288" s="755"/>
      <c r="HGK288" s="755"/>
      <c r="HGL288" s="755"/>
      <c r="HGM288" s="755"/>
      <c r="HGN288" s="755"/>
      <c r="HGO288" s="755"/>
      <c r="HGP288" s="755"/>
      <c r="HGQ288" s="755"/>
      <c r="HGR288" s="755"/>
      <c r="HGS288" s="755"/>
      <c r="HGT288" s="755"/>
      <c r="HGU288" s="755"/>
      <c r="HGV288" s="755"/>
      <c r="HGW288" s="755"/>
      <c r="HGX288" s="755"/>
      <c r="HGY288" s="755"/>
      <c r="HGZ288" s="755"/>
      <c r="HHA288" s="755"/>
      <c r="HHB288" s="755"/>
      <c r="HHC288" s="755"/>
      <c r="HHD288" s="755"/>
      <c r="HHE288" s="755"/>
      <c r="HHF288" s="755"/>
      <c r="HHG288" s="755"/>
      <c r="HHH288" s="755"/>
      <c r="HHI288" s="755"/>
      <c r="HHJ288" s="755"/>
      <c r="HHK288" s="755"/>
      <c r="HHL288" s="755"/>
      <c r="HHM288" s="755"/>
      <c r="HHN288" s="755"/>
      <c r="HHO288" s="755"/>
      <c r="HHP288" s="755"/>
      <c r="HHQ288" s="755"/>
      <c r="HHR288" s="755"/>
      <c r="HHS288" s="755"/>
      <c r="HHT288" s="755"/>
      <c r="HHU288" s="755"/>
      <c r="HHV288" s="755"/>
      <c r="HHW288" s="755"/>
      <c r="HHX288" s="755"/>
      <c r="HHY288" s="755"/>
      <c r="HHZ288" s="755"/>
      <c r="HIA288" s="755"/>
      <c r="HIB288" s="755"/>
      <c r="HIC288" s="755"/>
      <c r="HID288" s="755"/>
      <c r="HIE288" s="755"/>
      <c r="HIF288" s="755"/>
      <c r="HIG288" s="755"/>
      <c r="HIH288" s="755"/>
      <c r="HII288" s="755"/>
      <c r="HIJ288" s="755"/>
      <c r="HIK288" s="755"/>
      <c r="HIL288" s="755"/>
      <c r="HIM288" s="755"/>
      <c r="HIN288" s="755"/>
      <c r="HIO288" s="755"/>
      <c r="HIP288" s="755"/>
      <c r="HIQ288" s="755"/>
      <c r="HIR288" s="755"/>
      <c r="HIS288" s="755"/>
      <c r="HIT288" s="755"/>
      <c r="HIU288" s="755"/>
      <c r="HIV288" s="755"/>
      <c r="HIW288" s="755"/>
      <c r="HIX288" s="755"/>
      <c r="HIY288" s="755"/>
      <c r="HIZ288" s="755"/>
      <c r="HJA288" s="755"/>
      <c r="HJB288" s="755"/>
      <c r="HJC288" s="755"/>
      <c r="HJD288" s="755"/>
      <c r="HJE288" s="755"/>
      <c r="HJF288" s="755"/>
      <c r="HJG288" s="755"/>
      <c r="HJH288" s="755"/>
      <c r="HJI288" s="755"/>
      <c r="HJJ288" s="755"/>
      <c r="HJK288" s="755"/>
      <c r="HJL288" s="755"/>
      <c r="HJM288" s="755"/>
      <c r="HJN288" s="755"/>
      <c r="HJO288" s="755"/>
      <c r="HJP288" s="755"/>
      <c r="HJQ288" s="755"/>
      <c r="HJR288" s="755"/>
      <c r="HJS288" s="755"/>
      <c r="HJT288" s="755"/>
      <c r="HJU288" s="755"/>
      <c r="HJV288" s="755"/>
      <c r="HJW288" s="755"/>
      <c r="HJX288" s="755"/>
      <c r="HJY288" s="755"/>
      <c r="HJZ288" s="755"/>
      <c r="HKA288" s="755"/>
      <c r="HKB288" s="755"/>
      <c r="HKC288" s="755"/>
      <c r="HKD288" s="755"/>
      <c r="HKE288" s="755"/>
      <c r="HKF288" s="755"/>
      <c r="HKG288" s="755"/>
      <c r="HKH288" s="755"/>
      <c r="HKI288" s="755"/>
      <c r="HKJ288" s="755"/>
      <c r="HKK288" s="755"/>
      <c r="HKL288" s="755"/>
      <c r="HKM288" s="755"/>
      <c r="HKN288" s="755"/>
      <c r="HKO288" s="755"/>
      <c r="HKP288" s="755"/>
      <c r="HKQ288" s="755"/>
      <c r="HKR288" s="755"/>
      <c r="HKS288" s="755"/>
      <c r="HKT288" s="755"/>
      <c r="HKU288" s="755"/>
      <c r="HKV288" s="755"/>
      <c r="HKW288" s="755"/>
      <c r="HKX288" s="755"/>
      <c r="HKY288" s="755"/>
      <c r="HKZ288" s="755"/>
      <c r="HLA288" s="755"/>
      <c r="HLB288" s="755"/>
      <c r="HLC288" s="755"/>
      <c r="HLD288" s="755"/>
      <c r="HLE288" s="755"/>
      <c r="HLF288" s="755"/>
      <c r="HLG288" s="755"/>
      <c r="HLH288" s="755"/>
      <c r="HLI288" s="755"/>
      <c r="HLJ288" s="755"/>
      <c r="HLK288" s="755"/>
      <c r="HLL288" s="755"/>
      <c r="HLM288" s="755"/>
      <c r="HLN288" s="755"/>
      <c r="HLO288" s="755"/>
      <c r="HLP288" s="755"/>
      <c r="HLQ288" s="755"/>
      <c r="HLR288" s="755"/>
      <c r="HLS288" s="755"/>
      <c r="HLT288" s="755"/>
      <c r="HLU288" s="755"/>
      <c r="HLV288" s="755"/>
      <c r="HLW288" s="755"/>
      <c r="HLX288" s="755"/>
      <c r="HLY288" s="755"/>
      <c r="HLZ288" s="755"/>
      <c r="HMA288" s="755"/>
      <c r="HMB288" s="755"/>
      <c r="HMC288" s="755"/>
      <c r="HMD288" s="755"/>
      <c r="HME288" s="755"/>
      <c r="HMF288" s="755"/>
      <c r="HMG288" s="755"/>
      <c r="HMH288" s="755"/>
      <c r="HMI288" s="755"/>
      <c r="HMJ288" s="755"/>
      <c r="HMK288" s="755"/>
      <c r="HML288" s="755"/>
      <c r="HMM288" s="755"/>
      <c r="HMN288" s="755"/>
      <c r="HMO288" s="755"/>
      <c r="HMP288" s="755"/>
      <c r="HMQ288" s="755"/>
      <c r="HMR288" s="755"/>
      <c r="HMS288" s="755"/>
      <c r="HMT288" s="755"/>
      <c r="HMU288" s="755"/>
      <c r="HMV288" s="755"/>
      <c r="HMW288" s="755"/>
      <c r="HMX288" s="755"/>
      <c r="HMY288" s="755"/>
      <c r="HMZ288" s="755"/>
      <c r="HNA288" s="755"/>
      <c r="HNB288" s="755"/>
      <c r="HNC288" s="755"/>
      <c r="HND288" s="755"/>
      <c r="HNE288" s="755"/>
      <c r="HNF288" s="755"/>
      <c r="HNG288" s="755"/>
      <c r="HNH288" s="755"/>
      <c r="HNI288" s="755"/>
      <c r="HNJ288" s="755"/>
      <c r="HNK288" s="755"/>
      <c r="HNL288" s="755"/>
      <c r="HNM288" s="755"/>
      <c r="HNN288" s="755"/>
      <c r="HNO288" s="755"/>
      <c r="HNP288" s="755"/>
      <c r="HNQ288" s="755"/>
      <c r="HNR288" s="755"/>
      <c r="HNS288" s="755"/>
      <c r="HNT288" s="755"/>
      <c r="HNU288" s="755"/>
      <c r="HNV288" s="755"/>
      <c r="HNW288" s="755"/>
      <c r="HNX288" s="755"/>
      <c r="HNY288" s="755"/>
      <c r="HNZ288" s="755"/>
      <c r="HOA288" s="755"/>
      <c r="HOB288" s="755"/>
      <c r="HOC288" s="755"/>
      <c r="HOD288" s="755"/>
      <c r="HOE288" s="755"/>
      <c r="HOF288" s="755"/>
      <c r="HOG288" s="755"/>
      <c r="HOH288" s="755"/>
      <c r="HOI288" s="755"/>
      <c r="HOJ288" s="755"/>
      <c r="HOK288" s="755"/>
      <c r="HOL288" s="755"/>
      <c r="HOM288" s="755"/>
      <c r="HON288" s="755"/>
      <c r="HOO288" s="755"/>
      <c r="HOP288" s="755"/>
      <c r="HOQ288" s="755"/>
      <c r="HOR288" s="755"/>
      <c r="HOS288" s="755"/>
      <c r="HOT288" s="755"/>
      <c r="HOU288" s="755"/>
      <c r="HOV288" s="755"/>
      <c r="HOW288" s="755"/>
      <c r="HOX288" s="755"/>
      <c r="HOY288" s="755"/>
      <c r="HOZ288" s="755"/>
      <c r="HPA288" s="755"/>
      <c r="HPB288" s="755"/>
      <c r="HPC288" s="755"/>
      <c r="HPD288" s="755"/>
      <c r="HPE288" s="755"/>
      <c r="HPF288" s="755"/>
      <c r="HPG288" s="755"/>
      <c r="HPH288" s="755"/>
      <c r="HPI288" s="755"/>
      <c r="HPJ288" s="755"/>
      <c r="HPK288" s="755"/>
      <c r="HPL288" s="755"/>
      <c r="HPM288" s="755"/>
      <c r="HPN288" s="755"/>
      <c r="HPO288" s="755"/>
      <c r="HPP288" s="755"/>
      <c r="HPQ288" s="755"/>
      <c r="HPR288" s="755"/>
      <c r="HPS288" s="755"/>
      <c r="HPT288" s="755"/>
      <c r="HPU288" s="755"/>
      <c r="HPV288" s="755"/>
      <c r="HPW288" s="755"/>
      <c r="HPX288" s="755"/>
      <c r="HPY288" s="755"/>
      <c r="HPZ288" s="755"/>
      <c r="HQA288" s="755"/>
      <c r="HQB288" s="755"/>
      <c r="HQC288" s="755"/>
      <c r="HQD288" s="755"/>
      <c r="HQE288" s="755"/>
      <c r="HQF288" s="755"/>
      <c r="HQG288" s="755"/>
      <c r="HQH288" s="755"/>
      <c r="HQI288" s="755"/>
      <c r="HQJ288" s="755"/>
      <c r="HQK288" s="755"/>
      <c r="HQL288" s="755"/>
      <c r="HQM288" s="755"/>
      <c r="HQN288" s="755"/>
      <c r="HQO288" s="755"/>
      <c r="HQP288" s="755"/>
      <c r="HQQ288" s="755"/>
      <c r="HQR288" s="755"/>
      <c r="HQS288" s="755"/>
      <c r="HQT288" s="755"/>
      <c r="HQU288" s="755"/>
      <c r="HQV288" s="755"/>
      <c r="HQW288" s="755"/>
      <c r="HQX288" s="755"/>
      <c r="HQY288" s="755"/>
      <c r="HQZ288" s="755"/>
      <c r="HRA288" s="755"/>
      <c r="HRB288" s="755"/>
      <c r="HRC288" s="755"/>
      <c r="HRD288" s="755"/>
      <c r="HRE288" s="755"/>
      <c r="HRF288" s="755"/>
      <c r="HRG288" s="755"/>
      <c r="HRH288" s="755"/>
      <c r="HRI288" s="755"/>
      <c r="HRJ288" s="755"/>
      <c r="HRK288" s="755"/>
      <c r="HRL288" s="755"/>
      <c r="HRM288" s="755"/>
      <c r="HRN288" s="755"/>
      <c r="HRO288" s="755"/>
      <c r="HRP288" s="755"/>
      <c r="HRQ288" s="755"/>
      <c r="HRR288" s="755"/>
      <c r="HRS288" s="755"/>
      <c r="HRT288" s="755"/>
      <c r="HRU288" s="755"/>
      <c r="HRV288" s="755"/>
      <c r="HRW288" s="755"/>
      <c r="HRX288" s="755"/>
      <c r="HRY288" s="755"/>
      <c r="HRZ288" s="755"/>
      <c r="HSA288" s="755"/>
      <c r="HSB288" s="755"/>
      <c r="HSC288" s="755"/>
      <c r="HSD288" s="755"/>
      <c r="HSE288" s="755"/>
      <c r="HSF288" s="755"/>
      <c r="HSG288" s="755"/>
      <c r="HSH288" s="755"/>
      <c r="HSI288" s="755"/>
      <c r="HSJ288" s="755"/>
      <c r="HSK288" s="755"/>
      <c r="HSL288" s="755"/>
      <c r="HSM288" s="755"/>
      <c r="HSN288" s="755"/>
      <c r="HSO288" s="755"/>
      <c r="HSP288" s="755"/>
      <c r="HSQ288" s="755"/>
      <c r="HSR288" s="755"/>
      <c r="HSS288" s="755"/>
      <c r="HST288" s="755"/>
      <c r="HSU288" s="755"/>
      <c r="HSV288" s="755"/>
      <c r="HSW288" s="755"/>
      <c r="HSX288" s="755"/>
      <c r="HSY288" s="755"/>
      <c r="HSZ288" s="755"/>
      <c r="HTA288" s="755"/>
      <c r="HTB288" s="755"/>
      <c r="HTC288" s="755"/>
      <c r="HTD288" s="755"/>
      <c r="HTE288" s="755"/>
      <c r="HTF288" s="755"/>
      <c r="HTG288" s="755"/>
      <c r="HTH288" s="755"/>
      <c r="HTI288" s="755"/>
      <c r="HTJ288" s="755"/>
      <c r="HTK288" s="755"/>
      <c r="HTL288" s="755"/>
      <c r="HTM288" s="755"/>
      <c r="HTN288" s="755"/>
      <c r="HTO288" s="755"/>
      <c r="HTP288" s="755"/>
      <c r="HTQ288" s="755"/>
      <c r="HTR288" s="755"/>
      <c r="HTS288" s="755"/>
      <c r="HTT288" s="755"/>
      <c r="HTU288" s="755"/>
      <c r="HTV288" s="755"/>
      <c r="HTW288" s="755"/>
      <c r="HTX288" s="755"/>
      <c r="HTY288" s="755"/>
      <c r="HTZ288" s="755"/>
      <c r="HUA288" s="755"/>
      <c r="HUB288" s="755"/>
      <c r="HUC288" s="755"/>
      <c r="HUD288" s="755"/>
      <c r="HUE288" s="755"/>
      <c r="HUF288" s="755"/>
      <c r="HUG288" s="755"/>
      <c r="HUH288" s="755"/>
      <c r="HUI288" s="755"/>
      <c r="HUJ288" s="755"/>
      <c r="HUK288" s="755"/>
      <c r="HUL288" s="755"/>
      <c r="HUM288" s="755"/>
      <c r="HUN288" s="755"/>
      <c r="HUO288" s="755"/>
      <c r="HUP288" s="755"/>
      <c r="HUQ288" s="755"/>
      <c r="HUR288" s="755"/>
      <c r="HUS288" s="755"/>
      <c r="HUT288" s="755"/>
      <c r="HUU288" s="755"/>
      <c r="HUV288" s="755"/>
      <c r="HUW288" s="755"/>
      <c r="HUX288" s="755"/>
      <c r="HUY288" s="755"/>
      <c r="HUZ288" s="755"/>
      <c r="HVA288" s="755"/>
      <c r="HVB288" s="755"/>
      <c r="HVC288" s="755"/>
      <c r="HVD288" s="755"/>
      <c r="HVE288" s="755"/>
      <c r="HVF288" s="755"/>
      <c r="HVG288" s="755"/>
      <c r="HVH288" s="755"/>
      <c r="HVI288" s="755"/>
      <c r="HVJ288" s="755"/>
      <c r="HVK288" s="755"/>
      <c r="HVL288" s="755"/>
      <c r="HVM288" s="755"/>
      <c r="HVN288" s="755"/>
      <c r="HVO288" s="755"/>
      <c r="HVP288" s="755"/>
      <c r="HVQ288" s="755"/>
      <c r="HVR288" s="755"/>
      <c r="HVS288" s="755"/>
      <c r="HVT288" s="755"/>
      <c r="HVU288" s="755"/>
      <c r="HVV288" s="755"/>
      <c r="HVW288" s="755"/>
      <c r="HVX288" s="755"/>
      <c r="HVY288" s="755"/>
      <c r="HVZ288" s="755"/>
      <c r="HWA288" s="755"/>
      <c r="HWB288" s="755"/>
      <c r="HWC288" s="755"/>
      <c r="HWD288" s="755"/>
      <c r="HWE288" s="755"/>
      <c r="HWF288" s="755"/>
      <c r="HWG288" s="755"/>
      <c r="HWH288" s="755"/>
      <c r="HWI288" s="755"/>
      <c r="HWJ288" s="755"/>
      <c r="HWK288" s="755"/>
      <c r="HWL288" s="755"/>
      <c r="HWM288" s="755"/>
      <c r="HWN288" s="755"/>
      <c r="HWO288" s="755"/>
      <c r="HWP288" s="755"/>
      <c r="HWQ288" s="755"/>
      <c r="HWR288" s="755"/>
      <c r="HWS288" s="755"/>
      <c r="HWT288" s="755"/>
      <c r="HWU288" s="755"/>
      <c r="HWV288" s="755"/>
      <c r="HWW288" s="755"/>
      <c r="HWX288" s="755"/>
      <c r="HWY288" s="755"/>
      <c r="HWZ288" s="755"/>
      <c r="HXA288" s="755"/>
      <c r="HXB288" s="755"/>
      <c r="HXC288" s="755"/>
      <c r="HXD288" s="755"/>
      <c r="HXE288" s="755"/>
      <c r="HXF288" s="755"/>
      <c r="HXG288" s="755"/>
      <c r="HXH288" s="755"/>
      <c r="HXI288" s="755"/>
      <c r="HXJ288" s="755"/>
      <c r="HXK288" s="755"/>
      <c r="HXL288" s="755"/>
      <c r="HXM288" s="755"/>
      <c r="HXN288" s="755"/>
      <c r="HXO288" s="755"/>
      <c r="HXP288" s="755"/>
      <c r="HXQ288" s="755"/>
      <c r="HXR288" s="755"/>
      <c r="HXS288" s="755"/>
      <c r="HXT288" s="755"/>
      <c r="HXU288" s="755"/>
      <c r="HXV288" s="755"/>
      <c r="HXW288" s="755"/>
      <c r="HXX288" s="755"/>
      <c r="HXY288" s="755"/>
      <c r="HXZ288" s="755"/>
      <c r="HYA288" s="755"/>
      <c r="HYB288" s="755"/>
      <c r="HYC288" s="755"/>
      <c r="HYD288" s="755"/>
      <c r="HYE288" s="755"/>
      <c r="HYF288" s="755"/>
      <c r="HYG288" s="755"/>
      <c r="HYH288" s="755"/>
      <c r="HYI288" s="755"/>
      <c r="HYJ288" s="755"/>
      <c r="HYK288" s="755"/>
      <c r="HYL288" s="755"/>
      <c r="HYM288" s="755"/>
      <c r="HYN288" s="755"/>
      <c r="HYO288" s="755"/>
      <c r="HYP288" s="755"/>
      <c r="HYQ288" s="755"/>
      <c r="HYR288" s="755"/>
      <c r="HYS288" s="755"/>
      <c r="HYT288" s="755"/>
      <c r="HYU288" s="755"/>
      <c r="HYV288" s="755"/>
      <c r="HYW288" s="755"/>
      <c r="HYX288" s="755"/>
      <c r="HYY288" s="755"/>
      <c r="HYZ288" s="755"/>
      <c r="HZA288" s="755"/>
      <c r="HZB288" s="755"/>
      <c r="HZC288" s="755"/>
      <c r="HZD288" s="755"/>
      <c r="HZE288" s="755"/>
      <c r="HZF288" s="755"/>
      <c r="HZG288" s="755"/>
      <c r="HZH288" s="755"/>
      <c r="HZI288" s="755"/>
      <c r="HZJ288" s="755"/>
      <c r="HZK288" s="755"/>
      <c r="HZL288" s="755"/>
      <c r="HZM288" s="755"/>
      <c r="HZN288" s="755"/>
      <c r="HZO288" s="755"/>
      <c r="HZP288" s="755"/>
      <c r="HZQ288" s="755"/>
      <c r="HZR288" s="755"/>
      <c r="HZS288" s="755"/>
      <c r="HZT288" s="755"/>
      <c r="HZU288" s="755"/>
      <c r="HZV288" s="755"/>
      <c r="HZW288" s="755"/>
      <c r="HZX288" s="755"/>
      <c r="HZY288" s="755"/>
      <c r="HZZ288" s="755"/>
      <c r="IAA288" s="755"/>
      <c r="IAB288" s="755"/>
      <c r="IAC288" s="755"/>
      <c r="IAD288" s="755"/>
      <c r="IAE288" s="755"/>
      <c r="IAF288" s="755"/>
      <c r="IAG288" s="755"/>
      <c r="IAH288" s="755"/>
      <c r="IAI288" s="755"/>
      <c r="IAJ288" s="755"/>
      <c r="IAK288" s="755"/>
      <c r="IAL288" s="755"/>
      <c r="IAM288" s="755"/>
      <c r="IAN288" s="755"/>
      <c r="IAO288" s="755"/>
      <c r="IAP288" s="755"/>
      <c r="IAQ288" s="755"/>
      <c r="IAR288" s="755"/>
      <c r="IAS288" s="755"/>
      <c r="IAT288" s="755"/>
      <c r="IAU288" s="755"/>
      <c r="IAV288" s="755"/>
      <c r="IAW288" s="755"/>
      <c r="IAX288" s="755"/>
      <c r="IAY288" s="755"/>
      <c r="IAZ288" s="755"/>
      <c r="IBA288" s="755"/>
      <c r="IBB288" s="755"/>
      <c r="IBC288" s="755"/>
      <c r="IBD288" s="755"/>
      <c r="IBE288" s="755"/>
      <c r="IBF288" s="755"/>
      <c r="IBG288" s="755"/>
      <c r="IBH288" s="755"/>
      <c r="IBI288" s="755"/>
      <c r="IBJ288" s="755"/>
      <c r="IBK288" s="755"/>
      <c r="IBL288" s="755"/>
      <c r="IBM288" s="755"/>
      <c r="IBN288" s="755"/>
      <c r="IBO288" s="755"/>
      <c r="IBP288" s="755"/>
      <c r="IBQ288" s="755"/>
      <c r="IBR288" s="755"/>
      <c r="IBS288" s="755"/>
      <c r="IBT288" s="755"/>
      <c r="IBU288" s="755"/>
      <c r="IBV288" s="755"/>
      <c r="IBW288" s="755"/>
      <c r="IBX288" s="755"/>
      <c r="IBY288" s="755"/>
      <c r="IBZ288" s="755"/>
      <c r="ICA288" s="755"/>
      <c r="ICB288" s="755"/>
      <c r="ICC288" s="755"/>
      <c r="ICD288" s="755"/>
      <c r="ICE288" s="755"/>
      <c r="ICF288" s="755"/>
      <c r="ICG288" s="755"/>
      <c r="ICH288" s="755"/>
      <c r="ICI288" s="755"/>
      <c r="ICJ288" s="755"/>
      <c r="ICK288" s="755"/>
      <c r="ICL288" s="755"/>
      <c r="ICM288" s="755"/>
      <c r="ICN288" s="755"/>
      <c r="ICO288" s="755"/>
      <c r="ICP288" s="755"/>
      <c r="ICQ288" s="755"/>
      <c r="ICR288" s="755"/>
      <c r="ICS288" s="755"/>
      <c r="ICT288" s="755"/>
      <c r="ICU288" s="755"/>
      <c r="ICV288" s="755"/>
      <c r="ICW288" s="755"/>
      <c r="ICX288" s="755"/>
      <c r="ICY288" s="755"/>
      <c r="ICZ288" s="755"/>
      <c r="IDA288" s="755"/>
      <c r="IDB288" s="755"/>
      <c r="IDC288" s="755"/>
      <c r="IDD288" s="755"/>
      <c r="IDE288" s="755"/>
      <c r="IDF288" s="755"/>
      <c r="IDG288" s="755"/>
      <c r="IDH288" s="755"/>
      <c r="IDI288" s="755"/>
      <c r="IDJ288" s="755"/>
      <c r="IDK288" s="755"/>
      <c r="IDL288" s="755"/>
      <c r="IDM288" s="755"/>
      <c r="IDN288" s="755"/>
      <c r="IDO288" s="755"/>
      <c r="IDP288" s="755"/>
      <c r="IDQ288" s="755"/>
      <c r="IDR288" s="755"/>
      <c r="IDS288" s="755"/>
      <c r="IDT288" s="755"/>
      <c r="IDU288" s="755"/>
      <c r="IDV288" s="755"/>
      <c r="IDW288" s="755"/>
      <c r="IDX288" s="755"/>
      <c r="IDY288" s="755"/>
      <c r="IDZ288" s="755"/>
      <c r="IEA288" s="755"/>
      <c r="IEB288" s="755"/>
      <c r="IEC288" s="755"/>
      <c r="IED288" s="755"/>
      <c r="IEE288" s="755"/>
      <c r="IEF288" s="755"/>
      <c r="IEG288" s="755"/>
      <c r="IEH288" s="755"/>
      <c r="IEI288" s="755"/>
      <c r="IEJ288" s="755"/>
      <c r="IEK288" s="755"/>
      <c r="IEL288" s="755"/>
      <c r="IEM288" s="755"/>
      <c r="IEN288" s="755"/>
      <c r="IEO288" s="755"/>
      <c r="IEP288" s="755"/>
      <c r="IEQ288" s="755"/>
      <c r="IER288" s="755"/>
      <c r="IES288" s="755"/>
      <c r="IET288" s="755"/>
      <c r="IEU288" s="755"/>
      <c r="IEV288" s="755"/>
      <c r="IEW288" s="755"/>
      <c r="IEX288" s="755"/>
      <c r="IEY288" s="755"/>
      <c r="IEZ288" s="755"/>
      <c r="IFA288" s="755"/>
      <c r="IFB288" s="755"/>
      <c r="IFC288" s="755"/>
      <c r="IFD288" s="755"/>
      <c r="IFE288" s="755"/>
      <c r="IFF288" s="755"/>
      <c r="IFG288" s="755"/>
      <c r="IFH288" s="755"/>
      <c r="IFI288" s="755"/>
      <c r="IFJ288" s="755"/>
      <c r="IFK288" s="755"/>
      <c r="IFL288" s="755"/>
      <c r="IFM288" s="755"/>
      <c r="IFN288" s="755"/>
      <c r="IFO288" s="755"/>
      <c r="IFP288" s="755"/>
      <c r="IFQ288" s="755"/>
      <c r="IFR288" s="755"/>
      <c r="IFS288" s="755"/>
      <c r="IFT288" s="755"/>
      <c r="IFU288" s="755"/>
      <c r="IFV288" s="755"/>
      <c r="IFW288" s="755"/>
      <c r="IFX288" s="755"/>
      <c r="IFY288" s="755"/>
      <c r="IFZ288" s="755"/>
      <c r="IGA288" s="755"/>
      <c r="IGB288" s="755"/>
      <c r="IGC288" s="755"/>
      <c r="IGD288" s="755"/>
      <c r="IGE288" s="755"/>
      <c r="IGF288" s="755"/>
      <c r="IGG288" s="755"/>
      <c r="IGH288" s="755"/>
      <c r="IGI288" s="755"/>
      <c r="IGJ288" s="755"/>
      <c r="IGK288" s="755"/>
      <c r="IGL288" s="755"/>
      <c r="IGM288" s="755"/>
      <c r="IGN288" s="755"/>
      <c r="IGO288" s="755"/>
      <c r="IGP288" s="755"/>
      <c r="IGQ288" s="755"/>
      <c r="IGR288" s="755"/>
      <c r="IGS288" s="755"/>
      <c r="IGT288" s="755"/>
      <c r="IGU288" s="755"/>
      <c r="IGV288" s="755"/>
      <c r="IGW288" s="755"/>
      <c r="IGX288" s="755"/>
      <c r="IGY288" s="755"/>
      <c r="IGZ288" s="755"/>
      <c r="IHA288" s="755"/>
      <c r="IHB288" s="755"/>
      <c r="IHC288" s="755"/>
      <c r="IHD288" s="755"/>
      <c r="IHE288" s="755"/>
      <c r="IHF288" s="755"/>
      <c r="IHG288" s="755"/>
      <c r="IHH288" s="755"/>
      <c r="IHI288" s="755"/>
      <c r="IHJ288" s="755"/>
      <c r="IHK288" s="755"/>
      <c r="IHL288" s="755"/>
      <c r="IHM288" s="755"/>
      <c r="IHN288" s="755"/>
      <c r="IHO288" s="755"/>
      <c r="IHP288" s="755"/>
      <c r="IHQ288" s="755"/>
      <c r="IHR288" s="755"/>
      <c r="IHS288" s="755"/>
      <c r="IHT288" s="755"/>
      <c r="IHU288" s="755"/>
      <c r="IHV288" s="755"/>
      <c r="IHW288" s="755"/>
      <c r="IHX288" s="755"/>
      <c r="IHY288" s="755"/>
      <c r="IHZ288" s="755"/>
      <c r="IIA288" s="755"/>
      <c r="IIB288" s="755"/>
      <c r="IIC288" s="755"/>
      <c r="IID288" s="755"/>
      <c r="IIE288" s="755"/>
      <c r="IIF288" s="755"/>
      <c r="IIG288" s="755"/>
      <c r="IIH288" s="755"/>
      <c r="III288" s="755"/>
      <c r="IIJ288" s="755"/>
      <c r="IIK288" s="755"/>
      <c r="IIL288" s="755"/>
      <c r="IIM288" s="755"/>
      <c r="IIN288" s="755"/>
      <c r="IIO288" s="755"/>
      <c r="IIP288" s="755"/>
      <c r="IIQ288" s="755"/>
      <c r="IIR288" s="755"/>
      <c r="IIS288" s="755"/>
      <c r="IIT288" s="755"/>
      <c r="IIU288" s="755"/>
      <c r="IIV288" s="755"/>
      <c r="IIW288" s="755"/>
      <c r="IIX288" s="755"/>
      <c r="IIY288" s="755"/>
      <c r="IIZ288" s="755"/>
      <c r="IJA288" s="755"/>
      <c r="IJB288" s="755"/>
      <c r="IJC288" s="755"/>
      <c r="IJD288" s="755"/>
      <c r="IJE288" s="755"/>
      <c r="IJF288" s="755"/>
      <c r="IJG288" s="755"/>
      <c r="IJH288" s="755"/>
      <c r="IJI288" s="755"/>
      <c r="IJJ288" s="755"/>
      <c r="IJK288" s="755"/>
      <c r="IJL288" s="755"/>
      <c r="IJM288" s="755"/>
      <c r="IJN288" s="755"/>
      <c r="IJO288" s="755"/>
      <c r="IJP288" s="755"/>
      <c r="IJQ288" s="755"/>
      <c r="IJR288" s="755"/>
      <c r="IJS288" s="755"/>
      <c r="IJT288" s="755"/>
      <c r="IJU288" s="755"/>
      <c r="IJV288" s="755"/>
      <c r="IJW288" s="755"/>
      <c r="IJX288" s="755"/>
      <c r="IJY288" s="755"/>
      <c r="IJZ288" s="755"/>
      <c r="IKA288" s="755"/>
      <c r="IKB288" s="755"/>
      <c r="IKC288" s="755"/>
      <c r="IKD288" s="755"/>
      <c r="IKE288" s="755"/>
      <c r="IKF288" s="755"/>
      <c r="IKG288" s="755"/>
      <c r="IKH288" s="755"/>
      <c r="IKI288" s="755"/>
      <c r="IKJ288" s="755"/>
      <c r="IKK288" s="755"/>
      <c r="IKL288" s="755"/>
      <c r="IKM288" s="755"/>
      <c r="IKN288" s="755"/>
      <c r="IKO288" s="755"/>
      <c r="IKP288" s="755"/>
      <c r="IKQ288" s="755"/>
      <c r="IKR288" s="755"/>
      <c r="IKS288" s="755"/>
      <c r="IKT288" s="755"/>
      <c r="IKU288" s="755"/>
      <c r="IKV288" s="755"/>
      <c r="IKW288" s="755"/>
      <c r="IKX288" s="755"/>
      <c r="IKY288" s="755"/>
      <c r="IKZ288" s="755"/>
      <c r="ILA288" s="755"/>
      <c r="ILB288" s="755"/>
      <c r="ILC288" s="755"/>
      <c r="ILD288" s="755"/>
      <c r="ILE288" s="755"/>
      <c r="ILF288" s="755"/>
      <c r="ILG288" s="755"/>
      <c r="ILH288" s="755"/>
      <c r="ILI288" s="755"/>
      <c r="ILJ288" s="755"/>
      <c r="ILK288" s="755"/>
      <c r="ILL288" s="755"/>
      <c r="ILM288" s="755"/>
      <c r="ILN288" s="755"/>
      <c r="ILO288" s="755"/>
      <c r="ILP288" s="755"/>
      <c r="ILQ288" s="755"/>
      <c r="ILR288" s="755"/>
      <c r="ILS288" s="755"/>
      <c r="ILT288" s="755"/>
      <c r="ILU288" s="755"/>
      <c r="ILV288" s="755"/>
      <c r="ILW288" s="755"/>
      <c r="ILX288" s="755"/>
      <c r="ILY288" s="755"/>
      <c r="ILZ288" s="755"/>
      <c r="IMA288" s="755"/>
      <c r="IMB288" s="755"/>
      <c r="IMC288" s="755"/>
      <c r="IMD288" s="755"/>
      <c r="IME288" s="755"/>
      <c r="IMF288" s="755"/>
      <c r="IMG288" s="755"/>
      <c r="IMH288" s="755"/>
      <c r="IMI288" s="755"/>
      <c r="IMJ288" s="755"/>
      <c r="IMK288" s="755"/>
      <c r="IML288" s="755"/>
      <c r="IMM288" s="755"/>
      <c r="IMN288" s="755"/>
      <c r="IMO288" s="755"/>
      <c r="IMP288" s="755"/>
      <c r="IMQ288" s="755"/>
      <c r="IMR288" s="755"/>
      <c r="IMS288" s="755"/>
      <c r="IMT288" s="755"/>
      <c r="IMU288" s="755"/>
      <c r="IMV288" s="755"/>
      <c r="IMW288" s="755"/>
      <c r="IMX288" s="755"/>
      <c r="IMY288" s="755"/>
      <c r="IMZ288" s="755"/>
      <c r="INA288" s="755"/>
      <c r="INB288" s="755"/>
      <c r="INC288" s="755"/>
      <c r="IND288" s="755"/>
      <c r="INE288" s="755"/>
      <c r="INF288" s="755"/>
      <c r="ING288" s="755"/>
      <c r="INH288" s="755"/>
      <c r="INI288" s="755"/>
      <c r="INJ288" s="755"/>
      <c r="INK288" s="755"/>
      <c r="INL288" s="755"/>
      <c r="INM288" s="755"/>
      <c r="INN288" s="755"/>
      <c r="INO288" s="755"/>
      <c r="INP288" s="755"/>
      <c r="INQ288" s="755"/>
      <c r="INR288" s="755"/>
      <c r="INS288" s="755"/>
      <c r="INT288" s="755"/>
      <c r="INU288" s="755"/>
      <c r="INV288" s="755"/>
      <c r="INW288" s="755"/>
      <c r="INX288" s="755"/>
      <c r="INY288" s="755"/>
      <c r="INZ288" s="755"/>
      <c r="IOA288" s="755"/>
      <c r="IOB288" s="755"/>
      <c r="IOC288" s="755"/>
      <c r="IOD288" s="755"/>
      <c r="IOE288" s="755"/>
      <c r="IOF288" s="755"/>
      <c r="IOG288" s="755"/>
      <c r="IOH288" s="755"/>
      <c r="IOI288" s="755"/>
      <c r="IOJ288" s="755"/>
      <c r="IOK288" s="755"/>
      <c r="IOL288" s="755"/>
      <c r="IOM288" s="755"/>
      <c r="ION288" s="755"/>
      <c r="IOO288" s="755"/>
      <c r="IOP288" s="755"/>
      <c r="IOQ288" s="755"/>
      <c r="IOR288" s="755"/>
      <c r="IOS288" s="755"/>
      <c r="IOT288" s="755"/>
      <c r="IOU288" s="755"/>
      <c r="IOV288" s="755"/>
      <c r="IOW288" s="755"/>
      <c r="IOX288" s="755"/>
      <c r="IOY288" s="755"/>
      <c r="IOZ288" s="755"/>
      <c r="IPA288" s="755"/>
      <c r="IPB288" s="755"/>
      <c r="IPC288" s="755"/>
      <c r="IPD288" s="755"/>
      <c r="IPE288" s="755"/>
      <c r="IPF288" s="755"/>
      <c r="IPG288" s="755"/>
      <c r="IPH288" s="755"/>
      <c r="IPI288" s="755"/>
      <c r="IPJ288" s="755"/>
      <c r="IPK288" s="755"/>
      <c r="IPL288" s="755"/>
      <c r="IPM288" s="755"/>
      <c r="IPN288" s="755"/>
      <c r="IPO288" s="755"/>
      <c r="IPP288" s="755"/>
      <c r="IPQ288" s="755"/>
      <c r="IPR288" s="755"/>
      <c r="IPS288" s="755"/>
      <c r="IPT288" s="755"/>
      <c r="IPU288" s="755"/>
      <c r="IPV288" s="755"/>
      <c r="IPW288" s="755"/>
      <c r="IPX288" s="755"/>
      <c r="IPY288" s="755"/>
      <c r="IPZ288" s="755"/>
      <c r="IQA288" s="755"/>
      <c r="IQB288" s="755"/>
      <c r="IQC288" s="755"/>
      <c r="IQD288" s="755"/>
      <c r="IQE288" s="755"/>
      <c r="IQF288" s="755"/>
      <c r="IQG288" s="755"/>
      <c r="IQH288" s="755"/>
      <c r="IQI288" s="755"/>
      <c r="IQJ288" s="755"/>
      <c r="IQK288" s="755"/>
      <c r="IQL288" s="755"/>
      <c r="IQM288" s="755"/>
      <c r="IQN288" s="755"/>
      <c r="IQO288" s="755"/>
      <c r="IQP288" s="755"/>
      <c r="IQQ288" s="755"/>
      <c r="IQR288" s="755"/>
      <c r="IQS288" s="755"/>
      <c r="IQT288" s="755"/>
      <c r="IQU288" s="755"/>
      <c r="IQV288" s="755"/>
      <c r="IQW288" s="755"/>
      <c r="IQX288" s="755"/>
      <c r="IQY288" s="755"/>
      <c r="IQZ288" s="755"/>
      <c r="IRA288" s="755"/>
      <c r="IRB288" s="755"/>
      <c r="IRC288" s="755"/>
      <c r="IRD288" s="755"/>
      <c r="IRE288" s="755"/>
      <c r="IRF288" s="755"/>
      <c r="IRG288" s="755"/>
      <c r="IRH288" s="755"/>
      <c r="IRI288" s="755"/>
      <c r="IRJ288" s="755"/>
      <c r="IRK288" s="755"/>
      <c r="IRL288" s="755"/>
      <c r="IRM288" s="755"/>
      <c r="IRN288" s="755"/>
      <c r="IRO288" s="755"/>
      <c r="IRP288" s="755"/>
      <c r="IRQ288" s="755"/>
      <c r="IRR288" s="755"/>
      <c r="IRS288" s="755"/>
      <c r="IRT288" s="755"/>
      <c r="IRU288" s="755"/>
      <c r="IRV288" s="755"/>
      <c r="IRW288" s="755"/>
      <c r="IRX288" s="755"/>
      <c r="IRY288" s="755"/>
      <c r="IRZ288" s="755"/>
      <c r="ISA288" s="755"/>
      <c r="ISB288" s="755"/>
      <c r="ISC288" s="755"/>
      <c r="ISD288" s="755"/>
      <c r="ISE288" s="755"/>
      <c r="ISF288" s="755"/>
      <c r="ISG288" s="755"/>
      <c r="ISH288" s="755"/>
      <c r="ISI288" s="755"/>
      <c r="ISJ288" s="755"/>
      <c r="ISK288" s="755"/>
      <c r="ISL288" s="755"/>
      <c r="ISM288" s="755"/>
      <c r="ISN288" s="755"/>
      <c r="ISO288" s="755"/>
      <c r="ISP288" s="755"/>
      <c r="ISQ288" s="755"/>
      <c r="ISR288" s="755"/>
      <c r="ISS288" s="755"/>
      <c r="IST288" s="755"/>
      <c r="ISU288" s="755"/>
      <c r="ISV288" s="755"/>
      <c r="ISW288" s="755"/>
      <c r="ISX288" s="755"/>
      <c r="ISY288" s="755"/>
      <c r="ISZ288" s="755"/>
      <c r="ITA288" s="755"/>
      <c r="ITB288" s="755"/>
      <c r="ITC288" s="755"/>
      <c r="ITD288" s="755"/>
      <c r="ITE288" s="755"/>
      <c r="ITF288" s="755"/>
      <c r="ITG288" s="755"/>
      <c r="ITH288" s="755"/>
      <c r="ITI288" s="755"/>
      <c r="ITJ288" s="755"/>
      <c r="ITK288" s="755"/>
      <c r="ITL288" s="755"/>
      <c r="ITM288" s="755"/>
      <c r="ITN288" s="755"/>
      <c r="ITO288" s="755"/>
      <c r="ITP288" s="755"/>
      <c r="ITQ288" s="755"/>
      <c r="ITR288" s="755"/>
      <c r="ITS288" s="755"/>
      <c r="ITT288" s="755"/>
      <c r="ITU288" s="755"/>
      <c r="ITV288" s="755"/>
      <c r="ITW288" s="755"/>
      <c r="ITX288" s="755"/>
      <c r="ITY288" s="755"/>
      <c r="ITZ288" s="755"/>
      <c r="IUA288" s="755"/>
      <c r="IUB288" s="755"/>
      <c r="IUC288" s="755"/>
      <c r="IUD288" s="755"/>
      <c r="IUE288" s="755"/>
      <c r="IUF288" s="755"/>
      <c r="IUG288" s="755"/>
      <c r="IUH288" s="755"/>
      <c r="IUI288" s="755"/>
      <c r="IUJ288" s="755"/>
      <c r="IUK288" s="755"/>
      <c r="IUL288" s="755"/>
      <c r="IUM288" s="755"/>
      <c r="IUN288" s="755"/>
      <c r="IUO288" s="755"/>
      <c r="IUP288" s="755"/>
      <c r="IUQ288" s="755"/>
      <c r="IUR288" s="755"/>
      <c r="IUS288" s="755"/>
      <c r="IUT288" s="755"/>
      <c r="IUU288" s="755"/>
      <c r="IUV288" s="755"/>
      <c r="IUW288" s="755"/>
      <c r="IUX288" s="755"/>
      <c r="IUY288" s="755"/>
      <c r="IUZ288" s="755"/>
      <c r="IVA288" s="755"/>
      <c r="IVB288" s="755"/>
      <c r="IVC288" s="755"/>
      <c r="IVD288" s="755"/>
      <c r="IVE288" s="755"/>
      <c r="IVF288" s="755"/>
      <c r="IVG288" s="755"/>
      <c r="IVH288" s="755"/>
      <c r="IVI288" s="755"/>
      <c r="IVJ288" s="755"/>
      <c r="IVK288" s="755"/>
      <c r="IVL288" s="755"/>
      <c r="IVM288" s="755"/>
      <c r="IVN288" s="755"/>
      <c r="IVO288" s="755"/>
      <c r="IVP288" s="755"/>
      <c r="IVQ288" s="755"/>
      <c r="IVR288" s="755"/>
      <c r="IVS288" s="755"/>
      <c r="IVT288" s="755"/>
      <c r="IVU288" s="755"/>
      <c r="IVV288" s="755"/>
      <c r="IVW288" s="755"/>
      <c r="IVX288" s="755"/>
      <c r="IVY288" s="755"/>
      <c r="IVZ288" s="755"/>
      <c r="IWA288" s="755"/>
      <c r="IWB288" s="755"/>
      <c r="IWC288" s="755"/>
      <c r="IWD288" s="755"/>
      <c r="IWE288" s="755"/>
      <c r="IWF288" s="755"/>
      <c r="IWG288" s="755"/>
      <c r="IWH288" s="755"/>
      <c r="IWI288" s="755"/>
      <c r="IWJ288" s="755"/>
      <c r="IWK288" s="755"/>
      <c r="IWL288" s="755"/>
      <c r="IWM288" s="755"/>
      <c r="IWN288" s="755"/>
      <c r="IWO288" s="755"/>
      <c r="IWP288" s="755"/>
      <c r="IWQ288" s="755"/>
      <c r="IWR288" s="755"/>
      <c r="IWS288" s="755"/>
      <c r="IWT288" s="755"/>
      <c r="IWU288" s="755"/>
      <c r="IWV288" s="755"/>
      <c r="IWW288" s="755"/>
      <c r="IWX288" s="755"/>
      <c r="IWY288" s="755"/>
      <c r="IWZ288" s="755"/>
      <c r="IXA288" s="755"/>
      <c r="IXB288" s="755"/>
      <c r="IXC288" s="755"/>
      <c r="IXD288" s="755"/>
      <c r="IXE288" s="755"/>
      <c r="IXF288" s="755"/>
      <c r="IXG288" s="755"/>
      <c r="IXH288" s="755"/>
      <c r="IXI288" s="755"/>
      <c r="IXJ288" s="755"/>
      <c r="IXK288" s="755"/>
      <c r="IXL288" s="755"/>
      <c r="IXM288" s="755"/>
      <c r="IXN288" s="755"/>
      <c r="IXO288" s="755"/>
      <c r="IXP288" s="755"/>
      <c r="IXQ288" s="755"/>
      <c r="IXR288" s="755"/>
      <c r="IXS288" s="755"/>
      <c r="IXT288" s="755"/>
      <c r="IXU288" s="755"/>
      <c r="IXV288" s="755"/>
      <c r="IXW288" s="755"/>
      <c r="IXX288" s="755"/>
      <c r="IXY288" s="755"/>
      <c r="IXZ288" s="755"/>
      <c r="IYA288" s="755"/>
      <c r="IYB288" s="755"/>
      <c r="IYC288" s="755"/>
      <c r="IYD288" s="755"/>
      <c r="IYE288" s="755"/>
      <c r="IYF288" s="755"/>
      <c r="IYG288" s="755"/>
      <c r="IYH288" s="755"/>
      <c r="IYI288" s="755"/>
      <c r="IYJ288" s="755"/>
      <c r="IYK288" s="755"/>
      <c r="IYL288" s="755"/>
      <c r="IYM288" s="755"/>
      <c r="IYN288" s="755"/>
      <c r="IYO288" s="755"/>
      <c r="IYP288" s="755"/>
      <c r="IYQ288" s="755"/>
      <c r="IYR288" s="755"/>
      <c r="IYS288" s="755"/>
      <c r="IYT288" s="755"/>
      <c r="IYU288" s="755"/>
      <c r="IYV288" s="755"/>
      <c r="IYW288" s="755"/>
      <c r="IYX288" s="755"/>
      <c r="IYY288" s="755"/>
      <c r="IYZ288" s="755"/>
      <c r="IZA288" s="755"/>
      <c r="IZB288" s="755"/>
      <c r="IZC288" s="755"/>
      <c r="IZD288" s="755"/>
      <c r="IZE288" s="755"/>
      <c r="IZF288" s="755"/>
      <c r="IZG288" s="755"/>
      <c r="IZH288" s="755"/>
      <c r="IZI288" s="755"/>
      <c r="IZJ288" s="755"/>
      <c r="IZK288" s="755"/>
      <c r="IZL288" s="755"/>
      <c r="IZM288" s="755"/>
      <c r="IZN288" s="755"/>
      <c r="IZO288" s="755"/>
      <c r="IZP288" s="755"/>
      <c r="IZQ288" s="755"/>
      <c r="IZR288" s="755"/>
      <c r="IZS288" s="755"/>
      <c r="IZT288" s="755"/>
      <c r="IZU288" s="755"/>
      <c r="IZV288" s="755"/>
      <c r="IZW288" s="755"/>
      <c r="IZX288" s="755"/>
      <c r="IZY288" s="755"/>
      <c r="IZZ288" s="755"/>
      <c r="JAA288" s="755"/>
      <c r="JAB288" s="755"/>
      <c r="JAC288" s="755"/>
      <c r="JAD288" s="755"/>
      <c r="JAE288" s="755"/>
      <c r="JAF288" s="755"/>
      <c r="JAG288" s="755"/>
      <c r="JAH288" s="755"/>
      <c r="JAI288" s="755"/>
      <c r="JAJ288" s="755"/>
      <c r="JAK288" s="755"/>
      <c r="JAL288" s="755"/>
      <c r="JAM288" s="755"/>
      <c r="JAN288" s="755"/>
      <c r="JAO288" s="755"/>
      <c r="JAP288" s="755"/>
      <c r="JAQ288" s="755"/>
      <c r="JAR288" s="755"/>
      <c r="JAS288" s="755"/>
      <c r="JAT288" s="755"/>
      <c r="JAU288" s="755"/>
      <c r="JAV288" s="755"/>
      <c r="JAW288" s="755"/>
      <c r="JAX288" s="755"/>
      <c r="JAY288" s="755"/>
      <c r="JAZ288" s="755"/>
      <c r="JBA288" s="755"/>
      <c r="JBB288" s="755"/>
      <c r="JBC288" s="755"/>
      <c r="JBD288" s="755"/>
      <c r="JBE288" s="755"/>
      <c r="JBF288" s="755"/>
      <c r="JBG288" s="755"/>
      <c r="JBH288" s="755"/>
      <c r="JBI288" s="755"/>
      <c r="JBJ288" s="755"/>
      <c r="JBK288" s="755"/>
      <c r="JBL288" s="755"/>
      <c r="JBM288" s="755"/>
      <c r="JBN288" s="755"/>
      <c r="JBO288" s="755"/>
      <c r="JBP288" s="755"/>
      <c r="JBQ288" s="755"/>
      <c r="JBR288" s="755"/>
      <c r="JBS288" s="755"/>
      <c r="JBT288" s="755"/>
      <c r="JBU288" s="755"/>
      <c r="JBV288" s="755"/>
      <c r="JBW288" s="755"/>
      <c r="JBX288" s="755"/>
      <c r="JBY288" s="755"/>
      <c r="JBZ288" s="755"/>
      <c r="JCA288" s="755"/>
      <c r="JCB288" s="755"/>
      <c r="JCC288" s="755"/>
      <c r="JCD288" s="755"/>
      <c r="JCE288" s="755"/>
      <c r="JCF288" s="755"/>
      <c r="JCG288" s="755"/>
      <c r="JCH288" s="755"/>
      <c r="JCI288" s="755"/>
      <c r="JCJ288" s="755"/>
      <c r="JCK288" s="755"/>
      <c r="JCL288" s="755"/>
      <c r="JCM288" s="755"/>
      <c r="JCN288" s="755"/>
      <c r="JCO288" s="755"/>
      <c r="JCP288" s="755"/>
      <c r="JCQ288" s="755"/>
      <c r="JCR288" s="755"/>
      <c r="JCS288" s="755"/>
      <c r="JCT288" s="755"/>
      <c r="JCU288" s="755"/>
      <c r="JCV288" s="755"/>
      <c r="JCW288" s="755"/>
      <c r="JCX288" s="755"/>
      <c r="JCY288" s="755"/>
      <c r="JCZ288" s="755"/>
      <c r="JDA288" s="755"/>
      <c r="JDB288" s="755"/>
      <c r="JDC288" s="755"/>
      <c r="JDD288" s="755"/>
      <c r="JDE288" s="755"/>
      <c r="JDF288" s="755"/>
      <c r="JDG288" s="755"/>
      <c r="JDH288" s="755"/>
      <c r="JDI288" s="755"/>
      <c r="JDJ288" s="755"/>
      <c r="JDK288" s="755"/>
      <c r="JDL288" s="755"/>
      <c r="JDM288" s="755"/>
      <c r="JDN288" s="755"/>
      <c r="JDO288" s="755"/>
      <c r="JDP288" s="755"/>
      <c r="JDQ288" s="755"/>
      <c r="JDR288" s="755"/>
      <c r="JDS288" s="755"/>
      <c r="JDT288" s="755"/>
      <c r="JDU288" s="755"/>
      <c r="JDV288" s="755"/>
      <c r="JDW288" s="755"/>
      <c r="JDX288" s="755"/>
      <c r="JDY288" s="755"/>
      <c r="JDZ288" s="755"/>
      <c r="JEA288" s="755"/>
      <c r="JEB288" s="755"/>
      <c r="JEC288" s="755"/>
      <c r="JED288" s="755"/>
      <c r="JEE288" s="755"/>
      <c r="JEF288" s="755"/>
      <c r="JEG288" s="755"/>
      <c r="JEH288" s="755"/>
      <c r="JEI288" s="755"/>
      <c r="JEJ288" s="755"/>
      <c r="JEK288" s="755"/>
      <c r="JEL288" s="755"/>
      <c r="JEM288" s="755"/>
      <c r="JEN288" s="755"/>
      <c r="JEO288" s="755"/>
      <c r="JEP288" s="755"/>
      <c r="JEQ288" s="755"/>
      <c r="JER288" s="755"/>
      <c r="JES288" s="755"/>
      <c r="JET288" s="755"/>
      <c r="JEU288" s="755"/>
      <c r="JEV288" s="755"/>
      <c r="JEW288" s="755"/>
      <c r="JEX288" s="755"/>
      <c r="JEY288" s="755"/>
      <c r="JEZ288" s="755"/>
      <c r="JFA288" s="755"/>
      <c r="JFB288" s="755"/>
      <c r="JFC288" s="755"/>
      <c r="JFD288" s="755"/>
      <c r="JFE288" s="755"/>
      <c r="JFF288" s="755"/>
      <c r="JFG288" s="755"/>
      <c r="JFH288" s="755"/>
      <c r="JFI288" s="755"/>
      <c r="JFJ288" s="755"/>
      <c r="JFK288" s="755"/>
      <c r="JFL288" s="755"/>
      <c r="JFM288" s="755"/>
      <c r="JFN288" s="755"/>
      <c r="JFO288" s="755"/>
      <c r="JFP288" s="755"/>
      <c r="JFQ288" s="755"/>
      <c r="JFR288" s="755"/>
      <c r="JFS288" s="755"/>
      <c r="JFT288" s="755"/>
      <c r="JFU288" s="755"/>
      <c r="JFV288" s="755"/>
      <c r="JFW288" s="755"/>
      <c r="JFX288" s="755"/>
      <c r="JFY288" s="755"/>
      <c r="JFZ288" s="755"/>
      <c r="JGA288" s="755"/>
      <c r="JGB288" s="755"/>
      <c r="JGC288" s="755"/>
      <c r="JGD288" s="755"/>
      <c r="JGE288" s="755"/>
      <c r="JGF288" s="755"/>
      <c r="JGG288" s="755"/>
      <c r="JGH288" s="755"/>
      <c r="JGI288" s="755"/>
      <c r="JGJ288" s="755"/>
      <c r="JGK288" s="755"/>
      <c r="JGL288" s="755"/>
      <c r="JGM288" s="755"/>
      <c r="JGN288" s="755"/>
      <c r="JGO288" s="755"/>
      <c r="JGP288" s="755"/>
      <c r="JGQ288" s="755"/>
      <c r="JGR288" s="755"/>
      <c r="JGS288" s="755"/>
      <c r="JGT288" s="755"/>
      <c r="JGU288" s="755"/>
      <c r="JGV288" s="755"/>
      <c r="JGW288" s="755"/>
      <c r="JGX288" s="755"/>
      <c r="JGY288" s="755"/>
      <c r="JGZ288" s="755"/>
      <c r="JHA288" s="755"/>
      <c r="JHB288" s="755"/>
      <c r="JHC288" s="755"/>
      <c r="JHD288" s="755"/>
      <c r="JHE288" s="755"/>
      <c r="JHF288" s="755"/>
      <c r="JHG288" s="755"/>
      <c r="JHH288" s="755"/>
      <c r="JHI288" s="755"/>
      <c r="JHJ288" s="755"/>
      <c r="JHK288" s="755"/>
      <c r="JHL288" s="755"/>
      <c r="JHM288" s="755"/>
      <c r="JHN288" s="755"/>
      <c r="JHO288" s="755"/>
      <c r="JHP288" s="755"/>
      <c r="JHQ288" s="755"/>
      <c r="JHR288" s="755"/>
      <c r="JHS288" s="755"/>
      <c r="JHT288" s="755"/>
      <c r="JHU288" s="755"/>
      <c r="JHV288" s="755"/>
      <c r="JHW288" s="755"/>
      <c r="JHX288" s="755"/>
      <c r="JHY288" s="755"/>
      <c r="JHZ288" s="755"/>
      <c r="JIA288" s="755"/>
      <c r="JIB288" s="755"/>
      <c r="JIC288" s="755"/>
      <c r="JID288" s="755"/>
      <c r="JIE288" s="755"/>
      <c r="JIF288" s="755"/>
      <c r="JIG288" s="755"/>
      <c r="JIH288" s="755"/>
      <c r="JII288" s="755"/>
      <c r="JIJ288" s="755"/>
      <c r="JIK288" s="755"/>
      <c r="JIL288" s="755"/>
      <c r="JIM288" s="755"/>
      <c r="JIN288" s="755"/>
      <c r="JIO288" s="755"/>
      <c r="JIP288" s="755"/>
      <c r="JIQ288" s="755"/>
      <c r="JIR288" s="755"/>
      <c r="JIS288" s="755"/>
      <c r="JIT288" s="755"/>
      <c r="JIU288" s="755"/>
      <c r="JIV288" s="755"/>
      <c r="JIW288" s="755"/>
      <c r="JIX288" s="755"/>
      <c r="JIY288" s="755"/>
      <c r="JIZ288" s="755"/>
      <c r="JJA288" s="755"/>
      <c r="JJB288" s="755"/>
      <c r="JJC288" s="755"/>
      <c r="JJD288" s="755"/>
      <c r="JJE288" s="755"/>
      <c r="JJF288" s="755"/>
      <c r="JJG288" s="755"/>
      <c r="JJH288" s="755"/>
      <c r="JJI288" s="755"/>
      <c r="JJJ288" s="755"/>
      <c r="JJK288" s="755"/>
      <c r="JJL288" s="755"/>
      <c r="JJM288" s="755"/>
      <c r="JJN288" s="755"/>
      <c r="JJO288" s="755"/>
      <c r="JJP288" s="755"/>
      <c r="JJQ288" s="755"/>
      <c r="JJR288" s="755"/>
      <c r="JJS288" s="755"/>
      <c r="JJT288" s="755"/>
      <c r="JJU288" s="755"/>
      <c r="JJV288" s="755"/>
      <c r="JJW288" s="755"/>
      <c r="JJX288" s="755"/>
      <c r="JJY288" s="755"/>
      <c r="JJZ288" s="755"/>
      <c r="JKA288" s="755"/>
      <c r="JKB288" s="755"/>
      <c r="JKC288" s="755"/>
      <c r="JKD288" s="755"/>
      <c r="JKE288" s="755"/>
      <c r="JKF288" s="755"/>
      <c r="JKG288" s="755"/>
      <c r="JKH288" s="755"/>
      <c r="JKI288" s="755"/>
      <c r="JKJ288" s="755"/>
      <c r="JKK288" s="755"/>
      <c r="JKL288" s="755"/>
      <c r="JKM288" s="755"/>
      <c r="JKN288" s="755"/>
      <c r="JKO288" s="755"/>
      <c r="JKP288" s="755"/>
      <c r="JKQ288" s="755"/>
      <c r="JKR288" s="755"/>
      <c r="JKS288" s="755"/>
      <c r="JKT288" s="755"/>
      <c r="JKU288" s="755"/>
      <c r="JKV288" s="755"/>
      <c r="JKW288" s="755"/>
      <c r="JKX288" s="755"/>
      <c r="JKY288" s="755"/>
      <c r="JKZ288" s="755"/>
      <c r="JLA288" s="755"/>
      <c r="JLB288" s="755"/>
      <c r="JLC288" s="755"/>
      <c r="JLD288" s="755"/>
      <c r="JLE288" s="755"/>
      <c r="JLF288" s="755"/>
      <c r="JLG288" s="755"/>
      <c r="JLH288" s="755"/>
      <c r="JLI288" s="755"/>
      <c r="JLJ288" s="755"/>
      <c r="JLK288" s="755"/>
      <c r="JLL288" s="755"/>
      <c r="JLM288" s="755"/>
      <c r="JLN288" s="755"/>
      <c r="JLO288" s="755"/>
      <c r="JLP288" s="755"/>
      <c r="JLQ288" s="755"/>
      <c r="JLR288" s="755"/>
      <c r="JLS288" s="755"/>
      <c r="JLT288" s="755"/>
      <c r="JLU288" s="755"/>
      <c r="JLV288" s="755"/>
      <c r="JLW288" s="755"/>
      <c r="JLX288" s="755"/>
      <c r="JLY288" s="755"/>
      <c r="JLZ288" s="755"/>
      <c r="JMA288" s="755"/>
      <c r="JMB288" s="755"/>
      <c r="JMC288" s="755"/>
      <c r="JMD288" s="755"/>
      <c r="JME288" s="755"/>
      <c r="JMF288" s="755"/>
      <c r="JMG288" s="755"/>
      <c r="JMH288" s="755"/>
      <c r="JMI288" s="755"/>
      <c r="JMJ288" s="755"/>
      <c r="JMK288" s="755"/>
      <c r="JML288" s="755"/>
      <c r="JMM288" s="755"/>
      <c r="JMN288" s="755"/>
      <c r="JMO288" s="755"/>
      <c r="JMP288" s="755"/>
      <c r="JMQ288" s="755"/>
      <c r="JMR288" s="755"/>
      <c r="JMS288" s="755"/>
      <c r="JMT288" s="755"/>
      <c r="JMU288" s="755"/>
      <c r="JMV288" s="755"/>
      <c r="JMW288" s="755"/>
      <c r="JMX288" s="755"/>
      <c r="JMY288" s="755"/>
      <c r="JMZ288" s="755"/>
      <c r="JNA288" s="755"/>
      <c r="JNB288" s="755"/>
      <c r="JNC288" s="755"/>
      <c r="JND288" s="755"/>
      <c r="JNE288" s="755"/>
      <c r="JNF288" s="755"/>
      <c r="JNG288" s="755"/>
      <c r="JNH288" s="755"/>
      <c r="JNI288" s="755"/>
      <c r="JNJ288" s="755"/>
      <c r="JNK288" s="755"/>
      <c r="JNL288" s="755"/>
      <c r="JNM288" s="755"/>
      <c r="JNN288" s="755"/>
      <c r="JNO288" s="755"/>
      <c r="JNP288" s="755"/>
      <c r="JNQ288" s="755"/>
      <c r="JNR288" s="755"/>
      <c r="JNS288" s="755"/>
      <c r="JNT288" s="755"/>
      <c r="JNU288" s="755"/>
      <c r="JNV288" s="755"/>
      <c r="JNW288" s="755"/>
      <c r="JNX288" s="755"/>
      <c r="JNY288" s="755"/>
      <c r="JNZ288" s="755"/>
      <c r="JOA288" s="755"/>
      <c r="JOB288" s="755"/>
      <c r="JOC288" s="755"/>
      <c r="JOD288" s="755"/>
      <c r="JOE288" s="755"/>
      <c r="JOF288" s="755"/>
      <c r="JOG288" s="755"/>
      <c r="JOH288" s="755"/>
      <c r="JOI288" s="755"/>
      <c r="JOJ288" s="755"/>
      <c r="JOK288" s="755"/>
      <c r="JOL288" s="755"/>
      <c r="JOM288" s="755"/>
      <c r="JON288" s="755"/>
      <c r="JOO288" s="755"/>
      <c r="JOP288" s="755"/>
      <c r="JOQ288" s="755"/>
      <c r="JOR288" s="755"/>
      <c r="JOS288" s="755"/>
      <c r="JOT288" s="755"/>
      <c r="JOU288" s="755"/>
      <c r="JOV288" s="755"/>
      <c r="JOW288" s="755"/>
      <c r="JOX288" s="755"/>
      <c r="JOY288" s="755"/>
      <c r="JOZ288" s="755"/>
      <c r="JPA288" s="755"/>
      <c r="JPB288" s="755"/>
      <c r="JPC288" s="755"/>
      <c r="JPD288" s="755"/>
      <c r="JPE288" s="755"/>
      <c r="JPF288" s="755"/>
      <c r="JPG288" s="755"/>
      <c r="JPH288" s="755"/>
      <c r="JPI288" s="755"/>
      <c r="JPJ288" s="755"/>
      <c r="JPK288" s="755"/>
      <c r="JPL288" s="755"/>
      <c r="JPM288" s="755"/>
      <c r="JPN288" s="755"/>
      <c r="JPO288" s="755"/>
      <c r="JPP288" s="755"/>
      <c r="JPQ288" s="755"/>
      <c r="JPR288" s="755"/>
      <c r="JPS288" s="755"/>
      <c r="JPT288" s="755"/>
      <c r="JPU288" s="755"/>
      <c r="JPV288" s="755"/>
      <c r="JPW288" s="755"/>
      <c r="JPX288" s="755"/>
      <c r="JPY288" s="755"/>
      <c r="JPZ288" s="755"/>
      <c r="JQA288" s="755"/>
      <c r="JQB288" s="755"/>
      <c r="JQC288" s="755"/>
      <c r="JQD288" s="755"/>
      <c r="JQE288" s="755"/>
      <c r="JQF288" s="755"/>
      <c r="JQG288" s="755"/>
      <c r="JQH288" s="755"/>
      <c r="JQI288" s="755"/>
      <c r="JQJ288" s="755"/>
      <c r="JQK288" s="755"/>
      <c r="JQL288" s="755"/>
      <c r="JQM288" s="755"/>
      <c r="JQN288" s="755"/>
      <c r="JQO288" s="755"/>
      <c r="JQP288" s="755"/>
      <c r="JQQ288" s="755"/>
      <c r="JQR288" s="755"/>
      <c r="JQS288" s="755"/>
      <c r="JQT288" s="755"/>
      <c r="JQU288" s="755"/>
      <c r="JQV288" s="755"/>
      <c r="JQW288" s="755"/>
      <c r="JQX288" s="755"/>
      <c r="JQY288" s="755"/>
      <c r="JQZ288" s="755"/>
      <c r="JRA288" s="755"/>
      <c r="JRB288" s="755"/>
      <c r="JRC288" s="755"/>
      <c r="JRD288" s="755"/>
      <c r="JRE288" s="755"/>
      <c r="JRF288" s="755"/>
      <c r="JRG288" s="755"/>
      <c r="JRH288" s="755"/>
      <c r="JRI288" s="755"/>
      <c r="JRJ288" s="755"/>
      <c r="JRK288" s="755"/>
      <c r="JRL288" s="755"/>
      <c r="JRM288" s="755"/>
      <c r="JRN288" s="755"/>
      <c r="JRO288" s="755"/>
      <c r="JRP288" s="755"/>
      <c r="JRQ288" s="755"/>
      <c r="JRR288" s="755"/>
      <c r="JRS288" s="755"/>
      <c r="JRT288" s="755"/>
      <c r="JRU288" s="755"/>
      <c r="JRV288" s="755"/>
      <c r="JRW288" s="755"/>
      <c r="JRX288" s="755"/>
      <c r="JRY288" s="755"/>
      <c r="JRZ288" s="755"/>
      <c r="JSA288" s="755"/>
      <c r="JSB288" s="755"/>
      <c r="JSC288" s="755"/>
      <c r="JSD288" s="755"/>
      <c r="JSE288" s="755"/>
      <c r="JSF288" s="755"/>
      <c r="JSG288" s="755"/>
      <c r="JSH288" s="755"/>
      <c r="JSI288" s="755"/>
      <c r="JSJ288" s="755"/>
      <c r="JSK288" s="755"/>
      <c r="JSL288" s="755"/>
      <c r="JSM288" s="755"/>
      <c r="JSN288" s="755"/>
      <c r="JSO288" s="755"/>
      <c r="JSP288" s="755"/>
      <c r="JSQ288" s="755"/>
      <c r="JSR288" s="755"/>
      <c r="JSS288" s="755"/>
      <c r="JST288" s="755"/>
      <c r="JSU288" s="755"/>
      <c r="JSV288" s="755"/>
      <c r="JSW288" s="755"/>
      <c r="JSX288" s="755"/>
      <c r="JSY288" s="755"/>
      <c r="JSZ288" s="755"/>
      <c r="JTA288" s="755"/>
      <c r="JTB288" s="755"/>
      <c r="JTC288" s="755"/>
      <c r="JTD288" s="755"/>
      <c r="JTE288" s="755"/>
      <c r="JTF288" s="755"/>
      <c r="JTG288" s="755"/>
      <c r="JTH288" s="755"/>
      <c r="JTI288" s="755"/>
      <c r="JTJ288" s="755"/>
      <c r="JTK288" s="755"/>
      <c r="JTL288" s="755"/>
      <c r="JTM288" s="755"/>
      <c r="JTN288" s="755"/>
      <c r="JTO288" s="755"/>
      <c r="JTP288" s="755"/>
      <c r="JTQ288" s="755"/>
      <c r="JTR288" s="755"/>
      <c r="JTS288" s="755"/>
      <c r="JTT288" s="755"/>
      <c r="JTU288" s="755"/>
      <c r="JTV288" s="755"/>
      <c r="JTW288" s="755"/>
      <c r="JTX288" s="755"/>
      <c r="JTY288" s="755"/>
      <c r="JTZ288" s="755"/>
      <c r="JUA288" s="755"/>
      <c r="JUB288" s="755"/>
      <c r="JUC288" s="755"/>
      <c r="JUD288" s="755"/>
      <c r="JUE288" s="755"/>
      <c r="JUF288" s="755"/>
      <c r="JUG288" s="755"/>
      <c r="JUH288" s="755"/>
      <c r="JUI288" s="755"/>
      <c r="JUJ288" s="755"/>
      <c r="JUK288" s="755"/>
      <c r="JUL288" s="755"/>
      <c r="JUM288" s="755"/>
      <c r="JUN288" s="755"/>
      <c r="JUO288" s="755"/>
      <c r="JUP288" s="755"/>
      <c r="JUQ288" s="755"/>
      <c r="JUR288" s="755"/>
      <c r="JUS288" s="755"/>
      <c r="JUT288" s="755"/>
      <c r="JUU288" s="755"/>
      <c r="JUV288" s="755"/>
      <c r="JUW288" s="755"/>
      <c r="JUX288" s="755"/>
      <c r="JUY288" s="755"/>
      <c r="JUZ288" s="755"/>
      <c r="JVA288" s="755"/>
      <c r="JVB288" s="755"/>
      <c r="JVC288" s="755"/>
      <c r="JVD288" s="755"/>
      <c r="JVE288" s="755"/>
      <c r="JVF288" s="755"/>
      <c r="JVG288" s="755"/>
      <c r="JVH288" s="755"/>
      <c r="JVI288" s="755"/>
      <c r="JVJ288" s="755"/>
      <c r="JVK288" s="755"/>
      <c r="JVL288" s="755"/>
      <c r="JVM288" s="755"/>
      <c r="JVN288" s="755"/>
      <c r="JVO288" s="755"/>
      <c r="JVP288" s="755"/>
      <c r="JVQ288" s="755"/>
      <c r="JVR288" s="755"/>
      <c r="JVS288" s="755"/>
      <c r="JVT288" s="755"/>
      <c r="JVU288" s="755"/>
      <c r="JVV288" s="755"/>
      <c r="JVW288" s="755"/>
      <c r="JVX288" s="755"/>
      <c r="JVY288" s="755"/>
      <c r="JVZ288" s="755"/>
      <c r="JWA288" s="755"/>
      <c r="JWB288" s="755"/>
      <c r="JWC288" s="755"/>
      <c r="JWD288" s="755"/>
      <c r="JWE288" s="755"/>
      <c r="JWF288" s="755"/>
      <c r="JWG288" s="755"/>
      <c r="JWH288" s="755"/>
      <c r="JWI288" s="755"/>
      <c r="JWJ288" s="755"/>
      <c r="JWK288" s="755"/>
      <c r="JWL288" s="755"/>
      <c r="JWM288" s="755"/>
      <c r="JWN288" s="755"/>
      <c r="JWO288" s="755"/>
      <c r="JWP288" s="755"/>
      <c r="JWQ288" s="755"/>
      <c r="JWR288" s="755"/>
      <c r="JWS288" s="755"/>
      <c r="JWT288" s="755"/>
      <c r="JWU288" s="755"/>
      <c r="JWV288" s="755"/>
      <c r="JWW288" s="755"/>
      <c r="JWX288" s="755"/>
      <c r="JWY288" s="755"/>
      <c r="JWZ288" s="755"/>
      <c r="JXA288" s="755"/>
      <c r="JXB288" s="755"/>
      <c r="JXC288" s="755"/>
      <c r="JXD288" s="755"/>
      <c r="JXE288" s="755"/>
      <c r="JXF288" s="755"/>
      <c r="JXG288" s="755"/>
      <c r="JXH288" s="755"/>
      <c r="JXI288" s="755"/>
      <c r="JXJ288" s="755"/>
      <c r="JXK288" s="755"/>
      <c r="JXL288" s="755"/>
      <c r="JXM288" s="755"/>
      <c r="JXN288" s="755"/>
      <c r="JXO288" s="755"/>
      <c r="JXP288" s="755"/>
      <c r="JXQ288" s="755"/>
      <c r="JXR288" s="755"/>
      <c r="JXS288" s="755"/>
      <c r="JXT288" s="755"/>
      <c r="JXU288" s="755"/>
      <c r="JXV288" s="755"/>
      <c r="JXW288" s="755"/>
      <c r="JXX288" s="755"/>
      <c r="JXY288" s="755"/>
      <c r="JXZ288" s="755"/>
      <c r="JYA288" s="755"/>
      <c r="JYB288" s="755"/>
      <c r="JYC288" s="755"/>
      <c r="JYD288" s="755"/>
      <c r="JYE288" s="755"/>
      <c r="JYF288" s="755"/>
      <c r="JYG288" s="755"/>
      <c r="JYH288" s="755"/>
      <c r="JYI288" s="755"/>
      <c r="JYJ288" s="755"/>
      <c r="JYK288" s="755"/>
      <c r="JYL288" s="755"/>
      <c r="JYM288" s="755"/>
      <c r="JYN288" s="755"/>
      <c r="JYO288" s="755"/>
      <c r="JYP288" s="755"/>
      <c r="JYQ288" s="755"/>
      <c r="JYR288" s="755"/>
      <c r="JYS288" s="755"/>
      <c r="JYT288" s="755"/>
      <c r="JYU288" s="755"/>
      <c r="JYV288" s="755"/>
      <c r="JYW288" s="755"/>
      <c r="JYX288" s="755"/>
      <c r="JYY288" s="755"/>
      <c r="JYZ288" s="755"/>
      <c r="JZA288" s="755"/>
      <c r="JZB288" s="755"/>
      <c r="JZC288" s="755"/>
      <c r="JZD288" s="755"/>
      <c r="JZE288" s="755"/>
      <c r="JZF288" s="755"/>
      <c r="JZG288" s="755"/>
      <c r="JZH288" s="755"/>
      <c r="JZI288" s="755"/>
      <c r="JZJ288" s="755"/>
      <c r="JZK288" s="755"/>
      <c r="JZL288" s="755"/>
      <c r="JZM288" s="755"/>
      <c r="JZN288" s="755"/>
      <c r="JZO288" s="755"/>
      <c r="JZP288" s="755"/>
      <c r="JZQ288" s="755"/>
      <c r="JZR288" s="755"/>
      <c r="JZS288" s="755"/>
      <c r="JZT288" s="755"/>
      <c r="JZU288" s="755"/>
      <c r="JZV288" s="755"/>
      <c r="JZW288" s="755"/>
      <c r="JZX288" s="755"/>
      <c r="JZY288" s="755"/>
      <c r="JZZ288" s="755"/>
      <c r="KAA288" s="755"/>
      <c r="KAB288" s="755"/>
      <c r="KAC288" s="755"/>
      <c r="KAD288" s="755"/>
      <c r="KAE288" s="755"/>
      <c r="KAF288" s="755"/>
      <c r="KAG288" s="755"/>
      <c r="KAH288" s="755"/>
      <c r="KAI288" s="755"/>
      <c r="KAJ288" s="755"/>
      <c r="KAK288" s="755"/>
      <c r="KAL288" s="755"/>
      <c r="KAM288" s="755"/>
      <c r="KAN288" s="755"/>
      <c r="KAO288" s="755"/>
      <c r="KAP288" s="755"/>
      <c r="KAQ288" s="755"/>
      <c r="KAR288" s="755"/>
      <c r="KAS288" s="755"/>
      <c r="KAT288" s="755"/>
      <c r="KAU288" s="755"/>
      <c r="KAV288" s="755"/>
      <c r="KAW288" s="755"/>
      <c r="KAX288" s="755"/>
      <c r="KAY288" s="755"/>
      <c r="KAZ288" s="755"/>
      <c r="KBA288" s="755"/>
      <c r="KBB288" s="755"/>
      <c r="KBC288" s="755"/>
      <c r="KBD288" s="755"/>
      <c r="KBE288" s="755"/>
      <c r="KBF288" s="755"/>
      <c r="KBG288" s="755"/>
      <c r="KBH288" s="755"/>
      <c r="KBI288" s="755"/>
      <c r="KBJ288" s="755"/>
      <c r="KBK288" s="755"/>
      <c r="KBL288" s="755"/>
      <c r="KBM288" s="755"/>
      <c r="KBN288" s="755"/>
      <c r="KBO288" s="755"/>
      <c r="KBP288" s="755"/>
      <c r="KBQ288" s="755"/>
      <c r="KBR288" s="755"/>
      <c r="KBS288" s="755"/>
      <c r="KBT288" s="755"/>
      <c r="KBU288" s="755"/>
      <c r="KBV288" s="755"/>
      <c r="KBW288" s="755"/>
      <c r="KBX288" s="755"/>
      <c r="KBY288" s="755"/>
      <c r="KBZ288" s="755"/>
      <c r="KCA288" s="755"/>
      <c r="KCB288" s="755"/>
      <c r="KCC288" s="755"/>
      <c r="KCD288" s="755"/>
      <c r="KCE288" s="755"/>
      <c r="KCF288" s="755"/>
      <c r="KCG288" s="755"/>
      <c r="KCH288" s="755"/>
      <c r="KCI288" s="755"/>
      <c r="KCJ288" s="755"/>
      <c r="KCK288" s="755"/>
      <c r="KCL288" s="755"/>
      <c r="KCM288" s="755"/>
      <c r="KCN288" s="755"/>
      <c r="KCO288" s="755"/>
      <c r="KCP288" s="755"/>
      <c r="KCQ288" s="755"/>
      <c r="KCR288" s="755"/>
      <c r="KCS288" s="755"/>
      <c r="KCT288" s="755"/>
      <c r="KCU288" s="755"/>
      <c r="KCV288" s="755"/>
      <c r="KCW288" s="755"/>
      <c r="KCX288" s="755"/>
      <c r="KCY288" s="755"/>
      <c r="KCZ288" s="755"/>
      <c r="KDA288" s="755"/>
      <c r="KDB288" s="755"/>
      <c r="KDC288" s="755"/>
      <c r="KDD288" s="755"/>
      <c r="KDE288" s="755"/>
      <c r="KDF288" s="755"/>
      <c r="KDG288" s="755"/>
      <c r="KDH288" s="755"/>
      <c r="KDI288" s="755"/>
      <c r="KDJ288" s="755"/>
      <c r="KDK288" s="755"/>
      <c r="KDL288" s="755"/>
      <c r="KDM288" s="755"/>
      <c r="KDN288" s="755"/>
      <c r="KDO288" s="755"/>
      <c r="KDP288" s="755"/>
      <c r="KDQ288" s="755"/>
      <c r="KDR288" s="755"/>
      <c r="KDS288" s="755"/>
      <c r="KDT288" s="755"/>
      <c r="KDU288" s="755"/>
      <c r="KDV288" s="755"/>
      <c r="KDW288" s="755"/>
      <c r="KDX288" s="755"/>
      <c r="KDY288" s="755"/>
      <c r="KDZ288" s="755"/>
      <c r="KEA288" s="755"/>
      <c r="KEB288" s="755"/>
      <c r="KEC288" s="755"/>
      <c r="KED288" s="755"/>
      <c r="KEE288" s="755"/>
      <c r="KEF288" s="755"/>
      <c r="KEG288" s="755"/>
      <c r="KEH288" s="755"/>
      <c r="KEI288" s="755"/>
      <c r="KEJ288" s="755"/>
      <c r="KEK288" s="755"/>
      <c r="KEL288" s="755"/>
      <c r="KEM288" s="755"/>
      <c r="KEN288" s="755"/>
      <c r="KEO288" s="755"/>
      <c r="KEP288" s="755"/>
      <c r="KEQ288" s="755"/>
      <c r="KER288" s="755"/>
      <c r="KES288" s="755"/>
      <c r="KET288" s="755"/>
      <c r="KEU288" s="755"/>
      <c r="KEV288" s="755"/>
      <c r="KEW288" s="755"/>
      <c r="KEX288" s="755"/>
      <c r="KEY288" s="755"/>
      <c r="KEZ288" s="755"/>
      <c r="KFA288" s="755"/>
      <c r="KFB288" s="755"/>
      <c r="KFC288" s="755"/>
      <c r="KFD288" s="755"/>
      <c r="KFE288" s="755"/>
      <c r="KFF288" s="755"/>
      <c r="KFG288" s="755"/>
      <c r="KFH288" s="755"/>
      <c r="KFI288" s="755"/>
      <c r="KFJ288" s="755"/>
      <c r="KFK288" s="755"/>
      <c r="KFL288" s="755"/>
      <c r="KFM288" s="755"/>
      <c r="KFN288" s="755"/>
      <c r="KFO288" s="755"/>
      <c r="KFP288" s="755"/>
      <c r="KFQ288" s="755"/>
      <c r="KFR288" s="755"/>
      <c r="KFS288" s="755"/>
      <c r="KFT288" s="755"/>
      <c r="KFU288" s="755"/>
      <c r="KFV288" s="755"/>
      <c r="KFW288" s="755"/>
      <c r="KFX288" s="755"/>
      <c r="KFY288" s="755"/>
      <c r="KFZ288" s="755"/>
      <c r="KGA288" s="755"/>
      <c r="KGB288" s="755"/>
      <c r="KGC288" s="755"/>
      <c r="KGD288" s="755"/>
      <c r="KGE288" s="755"/>
      <c r="KGF288" s="755"/>
      <c r="KGG288" s="755"/>
      <c r="KGH288" s="755"/>
      <c r="KGI288" s="755"/>
      <c r="KGJ288" s="755"/>
      <c r="KGK288" s="755"/>
      <c r="KGL288" s="755"/>
      <c r="KGM288" s="755"/>
      <c r="KGN288" s="755"/>
      <c r="KGO288" s="755"/>
      <c r="KGP288" s="755"/>
      <c r="KGQ288" s="755"/>
      <c r="KGR288" s="755"/>
      <c r="KGS288" s="755"/>
      <c r="KGT288" s="755"/>
      <c r="KGU288" s="755"/>
      <c r="KGV288" s="755"/>
      <c r="KGW288" s="755"/>
      <c r="KGX288" s="755"/>
      <c r="KGY288" s="755"/>
      <c r="KGZ288" s="755"/>
      <c r="KHA288" s="755"/>
      <c r="KHB288" s="755"/>
      <c r="KHC288" s="755"/>
      <c r="KHD288" s="755"/>
      <c r="KHE288" s="755"/>
      <c r="KHF288" s="755"/>
      <c r="KHG288" s="755"/>
      <c r="KHH288" s="755"/>
      <c r="KHI288" s="755"/>
      <c r="KHJ288" s="755"/>
      <c r="KHK288" s="755"/>
      <c r="KHL288" s="755"/>
      <c r="KHM288" s="755"/>
      <c r="KHN288" s="755"/>
      <c r="KHO288" s="755"/>
      <c r="KHP288" s="755"/>
      <c r="KHQ288" s="755"/>
      <c r="KHR288" s="755"/>
      <c r="KHS288" s="755"/>
      <c r="KHT288" s="755"/>
      <c r="KHU288" s="755"/>
      <c r="KHV288" s="755"/>
      <c r="KHW288" s="755"/>
      <c r="KHX288" s="755"/>
      <c r="KHY288" s="755"/>
      <c r="KHZ288" s="755"/>
      <c r="KIA288" s="755"/>
      <c r="KIB288" s="755"/>
      <c r="KIC288" s="755"/>
      <c r="KID288" s="755"/>
      <c r="KIE288" s="755"/>
      <c r="KIF288" s="755"/>
      <c r="KIG288" s="755"/>
      <c r="KIH288" s="755"/>
      <c r="KII288" s="755"/>
      <c r="KIJ288" s="755"/>
      <c r="KIK288" s="755"/>
      <c r="KIL288" s="755"/>
      <c r="KIM288" s="755"/>
      <c r="KIN288" s="755"/>
      <c r="KIO288" s="755"/>
      <c r="KIP288" s="755"/>
      <c r="KIQ288" s="755"/>
      <c r="KIR288" s="755"/>
      <c r="KIS288" s="755"/>
      <c r="KIT288" s="755"/>
      <c r="KIU288" s="755"/>
      <c r="KIV288" s="755"/>
      <c r="KIW288" s="755"/>
      <c r="KIX288" s="755"/>
      <c r="KIY288" s="755"/>
      <c r="KIZ288" s="755"/>
      <c r="KJA288" s="755"/>
      <c r="KJB288" s="755"/>
      <c r="KJC288" s="755"/>
      <c r="KJD288" s="755"/>
      <c r="KJE288" s="755"/>
      <c r="KJF288" s="755"/>
      <c r="KJG288" s="755"/>
      <c r="KJH288" s="755"/>
      <c r="KJI288" s="755"/>
      <c r="KJJ288" s="755"/>
      <c r="KJK288" s="755"/>
      <c r="KJL288" s="755"/>
      <c r="KJM288" s="755"/>
      <c r="KJN288" s="755"/>
      <c r="KJO288" s="755"/>
      <c r="KJP288" s="755"/>
      <c r="KJQ288" s="755"/>
      <c r="KJR288" s="755"/>
      <c r="KJS288" s="755"/>
      <c r="KJT288" s="755"/>
      <c r="KJU288" s="755"/>
      <c r="KJV288" s="755"/>
      <c r="KJW288" s="755"/>
      <c r="KJX288" s="755"/>
      <c r="KJY288" s="755"/>
      <c r="KJZ288" s="755"/>
      <c r="KKA288" s="755"/>
      <c r="KKB288" s="755"/>
      <c r="KKC288" s="755"/>
      <c r="KKD288" s="755"/>
      <c r="KKE288" s="755"/>
      <c r="KKF288" s="755"/>
      <c r="KKG288" s="755"/>
      <c r="KKH288" s="755"/>
      <c r="KKI288" s="755"/>
      <c r="KKJ288" s="755"/>
      <c r="KKK288" s="755"/>
      <c r="KKL288" s="755"/>
      <c r="KKM288" s="755"/>
      <c r="KKN288" s="755"/>
      <c r="KKO288" s="755"/>
      <c r="KKP288" s="755"/>
      <c r="KKQ288" s="755"/>
      <c r="KKR288" s="755"/>
      <c r="KKS288" s="755"/>
      <c r="KKT288" s="755"/>
      <c r="KKU288" s="755"/>
      <c r="KKV288" s="755"/>
      <c r="KKW288" s="755"/>
      <c r="KKX288" s="755"/>
      <c r="KKY288" s="755"/>
      <c r="KKZ288" s="755"/>
      <c r="KLA288" s="755"/>
      <c r="KLB288" s="755"/>
      <c r="KLC288" s="755"/>
      <c r="KLD288" s="755"/>
      <c r="KLE288" s="755"/>
      <c r="KLF288" s="755"/>
      <c r="KLG288" s="755"/>
      <c r="KLH288" s="755"/>
      <c r="KLI288" s="755"/>
      <c r="KLJ288" s="755"/>
      <c r="KLK288" s="755"/>
      <c r="KLL288" s="755"/>
      <c r="KLM288" s="755"/>
      <c r="KLN288" s="755"/>
      <c r="KLO288" s="755"/>
      <c r="KLP288" s="755"/>
      <c r="KLQ288" s="755"/>
      <c r="KLR288" s="755"/>
      <c r="KLS288" s="755"/>
      <c r="KLT288" s="755"/>
      <c r="KLU288" s="755"/>
      <c r="KLV288" s="755"/>
      <c r="KLW288" s="755"/>
      <c r="KLX288" s="755"/>
      <c r="KLY288" s="755"/>
      <c r="KLZ288" s="755"/>
      <c r="KMA288" s="755"/>
      <c r="KMB288" s="755"/>
      <c r="KMC288" s="755"/>
      <c r="KMD288" s="755"/>
      <c r="KME288" s="755"/>
      <c r="KMF288" s="755"/>
      <c r="KMG288" s="755"/>
      <c r="KMH288" s="755"/>
      <c r="KMI288" s="755"/>
      <c r="KMJ288" s="755"/>
      <c r="KMK288" s="755"/>
      <c r="KML288" s="755"/>
      <c r="KMM288" s="755"/>
      <c r="KMN288" s="755"/>
      <c r="KMO288" s="755"/>
      <c r="KMP288" s="755"/>
      <c r="KMQ288" s="755"/>
      <c r="KMR288" s="755"/>
      <c r="KMS288" s="755"/>
      <c r="KMT288" s="755"/>
      <c r="KMU288" s="755"/>
      <c r="KMV288" s="755"/>
      <c r="KMW288" s="755"/>
      <c r="KMX288" s="755"/>
      <c r="KMY288" s="755"/>
      <c r="KMZ288" s="755"/>
      <c r="KNA288" s="755"/>
      <c r="KNB288" s="755"/>
      <c r="KNC288" s="755"/>
      <c r="KND288" s="755"/>
      <c r="KNE288" s="755"/>
      <c r="KNF288" s="755"/>
      <c r="KNG288" s="755"/>
      <c r="KNH288" s="755"/>
      <c r="KNI288" s="755"/>
      <c r="KNJ288" s="755"/>
      <c r="KNK288" s="755"/>
      <c r="KNL288" s="755"/>
      <c r="KNM288" s="755"/>
      <c r="KNN288" s="755"/>
      <c r="KNO288" s="755"/>
      <c r="KNP288" s="755"/>
      <c r="KNQ288" s="755"/>
      <c r="KNR288" s="755"/>
      <c r="KNS288" s="755"/>
      <c r="KNT288" s="755"/>
      <c r="KNU288" s="755"/>
      <c r="KNV288" s="755"/>
      <c r="KNW288" s="755"/>
      <c r="KNX288" s="755"/>
      <c r="KNY288" s="755"/>
      <c r="KNZ288" s="755"/>
      <c r="KOA288" s="755"/>
      <c r="KOB288" s="755"/>
      <c r="KOC288" s="755"/>
      <c r="KOD288" s="755"/>
      <c r="KOE288" s="755"/>
      <c r="KOF288" s="755"/>
      <c r="KOG288" s="755"/>
      <c r="KOH288" s="755"/>
      <c r="KOI288" s="755"/>
      <c r="KOJ288" s="755"/>
      <c r="KOK288" s="755"/>
      <c r="KOL288" s="755"/>
      <c r="KOM288" s="755"/>
      <c r="KON288" s="755"/>
      <c r="KOO288" s="755"/>
      <c r="KOP288" s="755"/>
      <c r="KOQ288" s="755"/>
      <c r="KOR288" s="755"/>
      <c r="KOS288" s="755"/>
      <c r="KOT288" s="755"/>
      <c r="KOU288" s="755"/>
      <c r="KOV288" s="755"/>
      <c r="KOW288" s="755"/>
      <c r="KOX288" s="755"/>
      <c r="KOY288" s="755"/>
      <c r="KOZ288" s="755"/>
      <c r="KPA288" s="755"/>
      <c r="KPB288" s="755"/>
      <c r="KPC288" s="755"/>
      <c r="KPD288" s="755"/>
      <c r="KPE288" s="755"/>
      <c r="KPF288" s="755"/>
      <c r="KPG288" s="755"/>
      <c r="KPH288" s="755"/>
      <c r="KPI288" s="755"/>
      <c r="KPJ288" s="755"/>
      <c r="KPK288" s="755"/>
      <c r="KPL288" s="755"/>
      <c r="KPM288" s="755"/>
      <c r="KPN288" s="755"/>
      <c r="KPO288" s="755"/>
      <c r="KPP288" s="755"/>
      <c r="KPQ288" s="755"/>
      <c r="KPR288" s="755"/>
      <c r="KPS288" s="755"/>
      <c r="KPT288" s="755"/>
      <c r="KPU288" s="755"/>
      <c r="KPV288" s="755"/>
      <c r="KPW288" s="755"/>
      <c r="KPX288" s="755"/>
      <c r="KPY288" s="755"/>
      <c r="KPZ288" s="755"/>
      <c r="KQA288" s="755"/>
      <c r="KQB288" s="755"/>
      <c r="KQC288" s="755"/>
      <c r="KQD288" s="755"/>
      <c r="KQE288" s="755"/>
      <c r="KQF288" s="755"/>
      <c r="KQG288" s="755"/>
      <c r="KQH288" s="755"/>
      <c r="KQI288" s="755"/>
      <c r="KQJ288" s="755"/>
      <c r="KQK288" s="755"/>
      <c r="KQL288" s="755"/>
      <c r="KQM288" s="755"/>
      <c r="KQN288" s="755"/>
      <c r="KQO288" s="755"/>
      <c r="KQP288" s="755"/>
      <c r="KQQ288" s="755"/>
      <c r="KQR288" s="755"/>
      <c r="KQS288" s="755"/>
      <c r="KQT288" s="755"/>
      <c r="KQU288" s="755"/>
      <c r="KQV288" s="755"/>
      <c r="KQW288" s="755"/>
      <c r="KQX288" s="755"/>
      <c r="KQY288" s="755"/>
      <c r="KQZ288" s="755"/>
      <c r="KRA288" s="755"/>
      <c r="KRB288" s="755"/>
      <c r="KRC288" s="755"/>
      <c r="KRD288" s="755"/>
      <c r="KRE288" s="755"/>
      <c r="KRF288" s="755"/>
      <c r="KRG288" s="755"/>
      <c r="KRH288" s="755"/>
      <c r="KRI288" s="755"/>
      <c r="KRJ288" s="755"/>
      <c r="KRK288" s="755"/>
      <c r="KRL288" s="755"/>
      <c r="KRM288" s="755"/>
      <c r="KRN288" s="755"/>
      <c r="KRO288" s="755"/>
      <c r="KRP288" s="755"/>
      <c r="KRQ288" s="755"/>
      <c r="KRR288" s="755"/>
      <c r="KRS288" s="755"/>
      <c r="KRT288" s="755"/>
      <c r="KRU288" s="755"/>
      <c r="KRV288" s="755"/>
      <c r="KRW288" s="755"/>
      <c r="KRX288" s="755"/>
      <c r="KRY288" s="755"/>
      <c r="KRZ288" s="755"/>
      <c r="KSA288" s="755"/>
      <c r="KSB288" s="755"/>
      <c r="KSC288" s="755"/>
      <c r="KSD288" s="755"/>
      <c r="KSE288" s="755"/>
      <c r="KSF288" s="755"/>
      <c r="KSG288" s="755"/>
      <c r="KSH288" s="755"/>
      <c r="KSI288" s="755"/>
      <c r="KSJ288" s="755"/>
      <c r="KSK288" s="755"/>
      <c r="KSL288" s="755"/>
      <c r="KSM288" s="755"/>
      <c r="KSN288" s="755"/>
      <c r="KSO288" s="755"/>
      <c r="KSP288" s="755"/>
      <c r="KSQ288" s="755"/>
      <c r="KSR288" s="755"/>
      <c r="KSS288" s="755"/>
      <c r="KST288" s="755"/>
      <c r="KSU288" s="755"/>
      <c r="KSV288" s="755"/>
      <c r="KSW288" s="755"/>
      <c r="KSX288" s="755"/>
      <c r="KSY288" s="755"/>
      <c r="KSZ288" s="755"/>
      <c r="KTA288" s="755"/>
      <c r="KTB288" s="755"/>
      <c r="KTC288" s="755"/>
      <c r="KTD288" s="755"/>
      <c r="KTE288" s="755"/>
      <c r="KTF288" s="755"/>
      <c r="KTG288" s="755"/>
      <c r="KTH288" s="755"/>
      <c r="KTI288" s="755"/>
      <c r="KTJ288" s="755"/>
      <c r="KTK288" s="755"/>
      <c r="KTL288" s="755"/>
      <c r="KTM288" s="755"/>
      <c r="KTN288" s="755"/>
      <c r="KTO288" s="755"/>
      <c r="KTP288" s="755"/>
      <c r="KTQ288" s="755"/>
      <c r="KTR288" s="755"/>
      <c r="KTS288" s="755"/>
      <c r="KTT288" s="755"/>
      <c r="KTU288" s="755"/>
      <c r="KTV288" s="755"/>
      <c r="KTW288" s="755"/>
      <c r="KTX288" s="755"/>
      <c r="KTY288" s="755"/>
      <c r="KTZ288" s="755"/>
      <c r="KUA288" s="755"/>
      <c r="KUB288" s="755"/>
      <c r="KUC288" s="755"/>
      <c r="KUD288" s="755"/>
      <c r="KUE288" s="755"/>
      <c r="KUF288" s="755"/>
      <c r="KUG288" s="755"/>
      <c r="KUH288" s="755"/>
      <c r="KUI288" s="755"/>
      <c r="KUJ288" s="755"/>
      <c r="KUK288" s="755"/>
      <c r="KUL288" s="755"/>
      <c r="KUM288" s="755"/>
      <c r="KUN288" s="755"/>
      <c r="KUO288" s="755"/>
      <c r="KUP288" s="755"/>
      <c r="KUQ288" s="755"/>
      <c r="KUR288" s="755"/>
      <c r="KUS288" s="755"/>
      <c r="KUT288" s="755"/>
      <c r="KUU288" s="755"/>
      <c r="KUV288" s="755"/>
      <c r="KUW288" s="755"/>
      <c r="KUX288" s="755"/>
      <c r="KUY288" s="755"/>
      <c r="KUZ288" s="755"/>
      <c r="KVA288" s="755"/>
      <c r="KVB288" s="755"/>
      <c r="KVC288" s="755"/>
      <c r="KVD288" s="755"/>
      <c r="KVE288" s="755"/>
      <c r="KVF288" s="755"/>
      <c r="KVG288" s="755"/>
      <c r="KVH288" s="755"/>
      <c r="KVI288" s="755"/>
      <c r="KVJ288" s="755"/>
      <c r="KVK288" s="755"/>
      <c r="KVL288" s="755"/>
      <c r="KVM288" s="755"/>
      <c r="KVN288" s="755"/>
      <c r="KVO288" s="755"/>
      <c r="KVP288" s="755"/>
      <c r="KVQ288" s="755"/>
      <c r="KVR288" s="755"/>
      <c r="KVS288" s="755"/>
      <c r="KVT288" s="755"/>
      <c r="KVU288" s="755"/>
      <c r="KVV288" s="755"/>
      <c r="KVW288" s="755"/>
      <c r="KVX288" s="755"/>
      <c r="KVY288" s="755"/>
      <c r="KVZ288" s="755"/>
      <c r="KWA288" s="755"/>
      <c r="KWB288" s="755"/>
      <c r="KWC288" s="755"/>
      <c r="KWD288" s="755"/>
      <c r="KWE288" s="755"/>
      <c r="KWF288" s="755"/>
      <c r="KWG288" s="755"/>
      <c r="KWH288" s="755"/>
      <c r="KWI288" s="755"/>
      <c r="KWJ288" s="755"/>
      <c r="KWK288" s="755"/>
      <c r="KWL288" s="755"/>
      <c r="KWM288" s="755"/>
      <c r="KWN288" s="755"/>
      <c r="KWO288" s="755"/>
      <c r="KWP288" s="755"/>
      <c r="KWQ288" s="755"/>
      <c r="KWR288" s="755"/>
      <c r="KWS288" s="755"/>
      <c r="KWT288" s="755"/>
      <c r="KWU288" s="755"/>
      <c r="KWV288" s="755"/>
      <c r="KWW288" s="755"/>
      <c r="KWX288" s="755"/>
      <c r="KWY288" s="755"/>
      <c r="KWZ288" s="755"/>
      <c r="KXA288" s="755"/>
      <c r="KXB288" s="755"/>
      <c r="KXC288" s="755"/>
      <c r="KXD288" s="755"/>
      <c r="KXE288" s="755"/>
      <c r="KXF288" s="755"/>
      <c r="KXG288" s="755"/>
      <c r="KXH288" s="755"/>
      <c r="KXI288" s="755"/>
      <c r="KXJ288" s="755"/>
      <c r="KXK288" s="755"/>
      <c r="KXL288" s="755"/>
      <c r="KXM288" s="755"/>
      <c r="KXN288" s="755"/>
      <c r="KXO288" s="755"/>
      <c r="KXP288" s="755"/>
      <c r="KXQ288" s="755"/>
      <c r="KXR288" s="755"/>
      <c r="KXS288" s="755"/>
      <c r="KXT288" s="755"/>
      <c r="KXU288" s="755"/>
      <c r="KXV288" s="755"/>
      <c r="KXW288" s="755"/>
      <c r="KXX288" s="755"/>
      <c r="KXY288" s="755"/>
      <c r="KXZ288" s="755"/>
      <c r="KYA288" s="755"/>
      <c r="KYB288" s="755"/>
      <c r="KYC288" s="755"/>
      <c r="KYD288" s="755"/>
      <c r="KYE288" s="755"/>
      <c r="KYF288" s="755"/>
      <c r="KYG288" s="755"/>
      <c r="KYH288" s="755"/>
      <c r="KYI288" s="755"/>
      <c r="KYJ288" s="755"/>
      <c r="KYK288" s="755"/>
      <c r="KYL288" s="755"/>
      <c r="KYM288" s="755"/>
      <c r="KYN288" s="755"/>
      <c r="KYO288" s="755"/>
      <c r="KYP288" s="755"/>
      <c r="KYQ288" s="755"/>
      <c r="KYR288" s="755"/>
      <c r="KYS288" s="755"/>
      <c r="KYT288" s="755"/>
      <c r="KYU288" s="755"/>
      <c r="KYV288" s="755"/>
      <c r="KYW288" s="755"/>
      <c r="KYX288" s="755"/>
      <c r="KYY288" s="755"/>
      <c r="KYZ288" s="755"/>
      <c r="KZA288" s="755"/>
      <c r="KZB288" s="755"/>
      <c r="KZC288" s="755"/>
      <c r="KZD288" s="755"/>
      <c r="KZE288" s="755"/>
      <c r="KZF288" s="755"/>
      <c r="KZG288" s="755"/>
      <c r="KZH288" s="755"/>
      <c r="KZI288" s="755"/>
      <c r="KZJ288" s="755"/>
      <c r="KZK288" s="755"/>
      <c r="KZL288" s="755"/>
      <c r="KZM288" s="755"/>
      <c r="KZN288" s="755"/>
      <c r="KZO288" s="755"/>
      <c r="KZP288" s="755"/>
      <c r="KZQ288" s="755"/>
      <c r="KZR288" s="755"/>
      <c r="KZS288" s="755"/>
      <c r="KZT288" s="755"/>
      <c r="KZU288" s="755"/>
      <c r="KZV288" s="755"/>
      <c r="KZW288" s="755"/>
      <c r="KZX288" s="755"/>
      <c r="KZY288" s="755"/>
      <c r="KZZ288" s="755"/>
      <c r="LAA288" s="755"/>
      <c r="LAB288" s="755"/>
      <c r="LAC288" s="755"/>
      <c r="LAD288" s="755"/>
      <c r="LAE288" s="755"/>
      <c r="LAF288" s="755"/>
      <c r="LAG288" s="755"/>
      <c r="LAH288" s="755"/>
      <c r="LAI288" s="755"/>
      <c r="LAJ288" s="755"/>
      <c r="LAK288" s="755"/>
      <c r="LAL288" s="755"/>
      <c r="LAM288" s="755"/>
      <c r="LAN288" s="755"/>
      <c r="LAO288" s="755"/>
      <c r="LAP288" s="755"/>
      <c r="LAQ288" s="755"/>
      <c r="LAR288" s="755"/>
      <c r="LAS288" s="755"/>
      <c r="LAT288" s="755"/>
      <c r="LAU288" s="755"/>
      <c r="LAV288" s="755"/>
      <c r="LAW288" s="755"/>
      <c r="LAX288" s="755"/>
      <c r="LAY288" s="755"/>
      <c r="LAZ288" s="755"/>
      <c r="LBA288" s="755"/>
      <c r="LBB288" s="755"/>
      <c r="LBC288" s="755"/>
      <c r="LBD288" s="755"/>
      <c r="LBE288" s="755"/>
      <c r="LBF288" s="755"/>
      <c r="LBG288" s="755"/>
      <c r="LBH288" s="755"/>
      <c r="LBI288" s="755"/>
      <c r="LBJ288" s="755"/>
      <c r="LBK288" s="755"/>
      <c r="LBL288" s="755"/>
      <c r="LBM288" s="755"/>
      <c r="LBN288" s="755"/>
      <c r="LBO288" s="755"/>
      <c r="LBP288" s="755"/>
      <c r="LBQ288" s="755"/>
      <c r="LBR288" s="755"/>
      <c r="LBS288" s="755"/>
      <c r="LBT288" s="755"/>
      <c r="LBU288" s="755"/>
      <c r="LBV288" s="755"/>
      <c r="LBW288" s="755"/>
      <c r="LBX288" s="755"/>
      <c r="LBY288" s="755"/>
      <c r="LBZ288" s="755"/>
      <c r="LCA288" s="755"/>
      <c r="LCB288" s="755"/>
      <c r="LCC288" s="755"/>
      <c r="LCD288" s="755"/>
      <c r="LCE288" s="755"/>
      <c r="LCF288" s="755"/>
      <c r="LCG288" s="755"/>
      <c r="LCH288" s="755"/>
      <c r="LCI288" s="755"/>
      <c r="LCJ288" s="755"/>
      <c r="LCK288" s="755"/>
      <c r="LCL288" s="755"/>
      <c r="LCM288" s="755"/>
      <c r="LCN288" s="755"/>
      <c r="LCO288" s="755"/>
      <c r="LCP288" s="755"/>
      <c r="LCQ288" s="755"/>
      <c r="LCR288" s="755"/>
      <c r="LCS288" s="755"/>
      <c r="LCT288" s="755"/>
      <c r="LCU288" s="755"/>
      <c r="LCV288" s="755"/>
      <c r="LCW288" s="755"/>
      <c r="LCX288" s="755"/>
      <c r="LCY288" s="755"/>
      <c r="LCZ288" s="755"/>
      <c r="LDA288" s="755"/>
      <c r="LDB288" s="755"/>
      <c r="LDC288" s="755"/>
      <c r="LDD288" s="755"/>
      <c r="LDE288" s="755"/>
      <c r="LDF288" s="755"/>
      <c r="LDG288" s="755"/>
      <c r="LDH288" s="755"/>
      <c r="LDI288" s="755"/>
      <c r="LDJ288" s="755"/>
      <c r="LDK288" s="755"/>
      <c r="LDL288" s="755"/>
      <c r="LDM288" s="755"/>
      <c r="LDN288" s="755"/>
      <c r="LDO288" s="755"/>
      <c r="LDP288" s="755"/>
      <c r="LDQ288" s="755"/>
      <c r="LDR288" s="755"/>
      <c r="LDS288" s="755"/>
      <c r="LDT288" s="755"/>
      <c r="LDU288" s="755"/>
      <c r="LDV288" s="755"/>
      <c r="LDW288" s="755"/>
      <c r="LDX288" s="755"/>
      <c r="LDY288" s="755"/>
      <c r="LDZ288" s="755"/>
      <c r="LEA288" s="755"/>
      <c r="LEB288" s="755"/>
      <c r="LEC288" s="755"/>
      <c r="LED288" s="755"/>
      <c r="LEE288" s="755"/>
      <c r="LEF288" s="755"/>
      <c r="LEG288" s="755"/>
      <c r="LEH288" s="755"/>
      <c r="LEI288" s="755"/>
      <c r="LEJ288" s="755"/>
      <c r="LEK288" s="755"/>
      <c r="LEL288" s="755"/>
      <c r="LEM288" s="755"/>
      <c r="LEN288" s="755"/>
      <c r="LEO288" s="755"/>
      <c r="LEP288" s="755"/>
      <c r="LEQ288" s="755"/>
      <c r="LER288" s="755"/>
      <c r="LES288" s="755"/>
      <c r="LET288" s="755"/>
      <c r="LEU288" s="755"/>
      <c r="LEV288" s="755"/>
      <c r="LEW288" s="755"/>
      <c r="LEX288" s="755"/>
      <c r="LEY288" s="755"/>
      <c r="LEZ288" s="755"/>
      <c r="LFA288" s="755"/>
      <c r="LFB288" s="755"/>
      <c r="LFC288" s="755"/>
      <c r="LFD288" s="755"/>
      <c r="LFE288" s="755"/>
      <c r="LFF288" s="755"/>
      <c r="LFG288" s="755"/>
      <c r="LFH288" s="755"/>
      <c r="LFI288" s="755"/>
      <c r="LFJ288" s="755"/>
      <c r="LFK288" s="755"/>
      <c r="LFL288" s="755"/>
      <c r="LFM288" s="755"/>
      <c r="LFN288" s="755"/>
      <c r="LFO288" s="755"/>
      <c r="LFP288" s="755"/>
      <c r="LFQ288" s="755"/>
      <c r="LFR288" s="755"/>
      <c r="LFS288" s="755"/>
      <c r="LFT288" s="755"/>
      <c r="LFU288" s="755"/>
      <c r="LFV288" s="755"/>
      <c r="LFW288" s="755"/>
      <c r="LFX288" s="755"/>
      <c r="LFY288" s="755"/>
      <c r="LFZ288" s="755"/>
      <c r="LGA288" s="755"/>
      <c r="LGB288" s="755"/>
      <c r="LGC288" s="755"/>
      <c r="LGD288" s="755"/>
      <c r="LGE288" s="755"/>
      <c r="LGF288" s="755"/>
      <c r="LGG288" s="755"/>
      <c r="LGH288" s="755"/>
      <c r="LGI288" s="755"/>
      <c r="LGJ288" s="755"/>
      <c r="LGK288" s="755"/>
      <c r="LGL288" s="755"/>
      <c r="LGM288" s="755"/>
      <c r="LGN288" s="755"/>
      <c r="LGO288" s="755"/>
      <c r="LGP288" s="755"/>
      <c r="LGQ288" s="755"/>
      <c r="LGR288" s="755"/>
      <c r="LGS288" s="755"/>
      <c r="LGT288" s="755"/>
      <c r="LGU288" s="755"/>
      <c r="LGV288" s="755"/>
      <c r="LGW288" s="755"/>
      <c r="LGX288" s="755"/>
      <c r="LGY288" s="755"/>
      <c r="LGZ288" s="755"/>
      <c r="LHA288" s="755"/>
      <c r="LHB288" s="755"/>
      <c r="LHC288" s="755"/>
      <c r="LHD288" s="755"/>
      <c r="LHE288" s="755"/>
      <c r="LHF288" s="755"/>
      <c r="LHG288" s="755"/>
      <c r="LHH288" s="755"/>
      <c r="LHI288" s="755"/>
      <c r="LHJ288" s="755"/>
      <c r="LHK288" s="755"/>
      <c r="LHL288" s="755"/>
      <c r="LHM288" s="755"/>
      <c r="LHN288" s="755"/>
      <c r="LHO288" s="755"/>
      <c r="LHP288" s="755"/>
      <c r="LHQ288" s="755"/>
      <c r="LHR288" s="755"/>
      <c r="LHS288" s="755"/>
      <c r="LHT288" s="755"/>
      <c r="LHU288" s="755"/>
      <c r="LHV288" s="755"/>
      <c r="LHW288" s="755"/>
      <c r="LHX288" s="755"/>
      <c r="LHY288" s="755"/>
      <c r="LHZ288" s="755"/>
      <c r="LIA288" s="755"/>
      <c r="LIB288" s="755"/>
      <c r="LIC288" s="755"/>
      <c r="LID288" s="755"/>
      <c r="LIE288" s="755"/>
      <c r="LIF288" s="755"/>
      <c r="LIG288" s="755"/>
      <c r="LIH288" s="755"/>
      <c r="LII288" s="755"/>
      <c r="LIJ288" s="755"/>
      <c r="LIK288" s="755"/>
      <c r="LIL288" s="755"/>
      <c r="LIM288" s="755"/>
      <c r="LIN288" s="755"/>
      <c r="LIO288" s="755"/>
      <c r="LIP288" s="755"/>
      <c r="LIQ288" s="755"/>
      <c r="LIR288" s="755"/>
      <c r="LIS288" s="755"/>
      <c r="LIT288" s="755"/>
      <c r="LIU288" s="755"/>
      <c r="LIV288" s="755"/>
      <c r="LIW288" s="755"/>
      <c r="LIX288" s="755"/>
      <c r="LIY288" s="755"/>
      <c r="LIZ288" s="755"/>
      <c r="LJA288" s="755"/>
      <c r="LJB288" s="755"/>
      <c r="LJC288" s="755"/>
      <c r="LJD288" s="755"/>
      <c r="LJE288" s="755"/>
      <c r="LJF288" s="755"/>
      <c r="LJG288" s="755"/>
      <c r="LJH288" s="755"/>
      <c r="LJI288" s="755"/>
      <c r="LJJ288" s="755"/>
      <c r="LJK288" s="755"/>
      <c r="LJL288" s="755"/>
      <c r="LJM288" s="755"/>
      <c r="LJN288" s="755"/>
      <c r="LJO288" s="755"/>
      <c r="LJP288" s="755"/>
      <c r="LJQ288" s="755"/>
      <c r="LJR288" s="755"/>
      <c r="LJS288" s="755"/>
      <c r="LJT288" s="755"/>
      <c r="LJU288" s="755"/>
      <c r="LJV288" s="755"/>
      <c r="LJW288" s="755"/>
      <c r="LJX288" s="755"/>
      <c r="LJY288" s="755"/>
      <c r="LJZ288" s="755"/>
      <c r="LKA288" s="755"/>
      <c r="LKB288" s="755"/>
      <c r="LKC288" s="755"/>
      <c r="LKD288" s="755"/>
      <c r="LKE288" s="755"/>
      <c r="LKF288" s="755"/>
      <c r="LKG288" s="755"/>
      <c r="LKH288" s="755"/>
      <c r="LKI288" s="755"/>
      <c r="LKJ288" s="755"/>
      <c r="LKK288" s="755"/>
      <c r="LKL288" s="755"/>
      <c r="LKM288" s="755"/>
      <c r="LKN288" s="755"/>
      <c r="LKO288" s="755"/>
      <c r="LKP288" s="755"/>
      <c r="LKQ288" s="755"/>
      <c r="LKR288" s="755"/>
      <c r="LKS288" s="755"/>
      <c r="LKT288" s="755"/>
      <c r="LKU288" s="755"/>
      <c r="LKV288" s="755"/>
      <c r="LKW288" s="755"/>
      <c r="LKX288" s="755"/>
      <c r="LKY288" s="755"/>
      <c r="LKZ288" s="755"/>
      <c r="LLA288" s="755"/>
      <c r="LLB288" s="755"/>
      <c r="LLC288" s="755"/>
      <c r="LLD288" s="755"/>
      <c r="LLE288" s="755"/>
      <c r="LLF288" s="755"/>
      <c r="LLG288" s="755"/>
      <c r="LLH288" s="755"/>
      <c r="LLI288" s="755"/>
      <c r="LLJ288" s="755"/>
      <c r="LLK288" s="755"/>
      <c r="LLL288" s="755"/>
      <c r="LLM288" s="755"/>
      <c r="LLN288" s="755"/>
      <c r="LLO288" s="755"/>
      <c r="LLP288" s="755"/>
      <c r="LLQ288" s="755"/>
      <c r="LLR288" s="755"/>
      <c r="LLS288" s="755"/>
      <c r="LLT288" s="755"/>
      <c r="LLU288" s="755"/>
      <c r="LLV288" s="755"/>
      <c r="LLW288" s="755"/>
      <c r="LLX288" s="755"/>
      <c r="LLY288" s="755"/>
      <c r="LLZ288" s="755"/>
      <c r="LMA288" s="755"/>
      <c r="LMB288" s="755"/>
      <c r="LMC288" s="755"/>
      <c r="LMD288" s="755"/>
      <c r="LME288" s="755"/>
      <c r="LMF288" s="755"/>
      <c r="LMG288" s="755"/>
      <c r="LMH288" s="755"/>
      <c r="LMI288" s="755"/>
      <c r="LMJ288" s="755"/>
      <c r="LMK288" s="755"/>
      <c r="LML288" s="755"/>
      <c r="LMM288" s="755"/>
      <c r="LMN288" s="755"/>
      <c r="LMO288" s="755"/>
      <c r="LMP288" s="755"/>
      <c r="LMQ288" s="755"/>
      <c r="LMR288" s="755"/>
      <c r="LMS288" s="755"/>
      <c r="LMT288" s="755"/>
      <c r="LMU288" s="755"/>
      <c r="LMV288" s="755"/>
      <c r="LMW288" s="755"/>
      <c r="LMX288" s="755"/>
      <c r="LMY288" s="755"/>
      <c r="LMZ288" s="755"/>
      <c r="LNA288" s="755"/>
      <c r="LNB288" s="755"/>
      <c r="LNC288" s="755"/>
      <c r="LND288" s="755"/>
      <c r="LNE288" s="755"/>
      <c r="LNF288" s="755"/>
      <c r="LNG288" s="755"/>
      <c r="LNH288" s="755"/>
      <c r="LNI288" s="755"/>
      <c r="LNJ288" s="755"/>
      <c r="LNK288" s="755"/>
      <c r="LNL288" s="755"/>
      <c r="LNM288" s="755"/>
      <c r="LNN288" s="755"/>
      <c r="LNO288" s="755"/>
      <c r="LNP288" s="755"/>
      <c r="LNQ288" s="755"/>
      <c r="LNR288" s="755"/>
      <c r="LNS288" s="755"/>
      <c r="LNT288" s="755"/>
      <c r="LNU288" s="755"/>
      <c r="LNV288" s="755"/>
      <c r="LNW288" s="755"/>
      <c r="LNX288" s="755"/>
      <c r="LNY288" s="755"/>
      <c r="LNZ288" s="755"/>
      <c r="LOA288" s="755"/>
      <c r="LOB288" s="755"/>
      <c r="LOC288" s="755"/>
      <c r="LOD288" s="755"/>
      <c r="LOE288" s="755"/>
      <c r="LOF288" s="755"/>
      <c r="LOG288" s="755"/>
      <c r="LOH288" s="755"/>
      <c r="LOI288" s="755"/>
      <c r="LOJ288" s="755"/>
      <c r="LOK288" s="755"/>
      <c r="LOL288" s="755"/>
      <c r="LOM288" s="755"/>
      <c r="LON288" s="755"/>
      <c r="LOO288" s="755"/>
      <c r="LOP288" s="755"/>
      <c r="LOQ288" s="755"/>
      <c r="LOR288" s="755"/>
      <c r="LOS288" s="755"/>
      <c r="LOT288" s="755"/>
      <c r="LOU288" s="755"/>
      <c r="LOV288" s="755"/>
      <c r="LOW288" s="755"/>
      <c r="LOX288" s="755"/>
      <c r="LOY288" s="755"/>
      <c r="LOZ288" s="755"/>
      <c r="LPA288" s="755"/>
      <c r="LPB288" s="755"/>
      <c r="LPC288" s="755"/>
      <c r="LPD288" s="755"/>
      <c r="LPE288" s="755"/>
      <c r="LPF288" s="755"/>
      <c r="LPG288" s="755"/>
      <c r="LPH288" s="755"/>
      <c r="LPI288" s="755"/>
      <c r="LPJ288" s="755"/>
      <c r="LPK288" s="755"/>
      <c r="LPL288" s="755"/>
      <c r="LPM288" s="755"/>
      <c r="LPN288" s="755"/>
      <c r="LPO288" s="755"/>
      <c r="LPP288" s="755"/>
      <c r="LPQ288" s="755"/>
      <c r="LPR288" s="755"/>
      <c r="LPS288" s="755"/>
      <c r="LPT288" s="755"/>
      <c r="LPU288" s="755"/>
      <c r="LPV288" s="755"/>
      <c r="LPW288" s="755"/>
      <c r="LPX288" s="755"/>
      <c r="LPY288" s="755"/>
      <c r="LPZ288" s="755"/>
      <c r="LQA288" s="755"/>
      <c r="LQB288" s="755"/>
      <c r="LQC288" s="755"/>
      <c r="LQD288" s="755"/>
      <c r="LQE288" s="755"/>
      <c r="LQF288" s="755"/>
      <c r="LQG288" s="755"/>
      <c r="LQH288" s="755"/>
      <c r="LQI288" s="755"/>
      <c r="LQJ288" s="755"/>
      <c r="LQK288" s="755"/>
      <c r="LQL288" s="755"/>
      <c r="LQM288" s="755"/>
      <c r="LQN288" s="755"/>
      <c r="LQO288" s="755"/>
      <c r="LQP288" s="755"/>
      <c r="LQQ288" s="755"/>
      <c r="LQR288" s="755"/>
      <c r="LQS288" s="755"/>
      <c r="LQT288" s="755"/>
      <c r="LQU288" s="755"/>
      <c r="LQV288" s="755"/>
      <c r="LQW288" s="755"/>
      <c r="LQX288" s="755"/>
      <c r="LQY288" s="755"/>
      <c r="LQZ288" s="755"/>
      <c r="LRA288" s="755"/>
      <c r="LRB288" s="755"/>
      <c r="LRC288" s="755"/>
      <c r="LRD288" s="755"/>
      <c r="LRE288" s="755"/>
      <c r="LRF288" s="755"/>
      <c r="LRG288" s="755"/>
      <c r="LRH288" s="755"/>
      <c r="LRI288" s="755"/>
      <c r="LRJ288" s="755"/>
      <c r="LRK288" s="755"/>
      <c r="LRL288" s="755"/>
      <c r="LRM288" s="755"/>
      <c r="LRN288" s="755"/>
      <c r="LRO288" s="755"/>
      <c r="LRP288" s="755"/>
      <c r="LRQ288" s="755"/>
      <c r="LRR288" s="755"/>
      <c r="LRS288" s="755"/>
      <c r="LRT288" s="755"/>
      <c r="LRU288" s="755"/>
      <c r="LRV288" s="755"/>
      <c r="LRW288" s="755"/>
      <c r="LRX288" s="755"/>
      <c r="LRY288" s="755"/>
      <c r="LRZ288" s="755"/>
      <c r="LSA288" s="755"/>
      <c r="LSB288" s="755"/>
      <c r="LSC288" s="755"/>
      <c r="LSD288" s="755"/>
      <c r="LSE288" s="755"/>
      <c r="LSF288" s="755"/>
      <c r="LSG288" s="755"/>
      <c r="LSH288" s="755"/>
      <c r="LSI288" s="755"/>
      <c r="LSJ288" s="755"/>
      <c r="LSK288" s="755"/>
      <c r="LSL288" s="755"/>
      <c r="LSM288" s="755"/>
      <c r="LSN288" s="755"/>
      <c r="LSO288" s="755"/>
      <c r="LSP288" s="755"/>
      <c r="LSQ288" s="755"/>
      <c r="LSR288" s="755"/>
      <c r="LSS288" s="755"/>
      <c r="LST288" s="755"/>
      <c r="LSU288" s="755"/>
      <c r="LSV288" s="755"/>
      <c r="LSW288" s="755"/>
      <c r="LSX288" s="755"/>
      <c r="LSY288" s="755"/>
      <c r="LSZ288" s="755"/>
      <c r="LTA288" s="755"/>
      <c r="LTB288" s="755"/>
      <c r="LTC288" s="755"/>
      <c r="LTD288" s="755"/>
      <c r="LTE288" s="755"/>
      <c r="LTF288" s="755"/>
      <c r="LTG288" s="755"/>
      <c r="LTH288" s="755"/>
      <c r="LTI288" s="755"/>
      <c r="LTJ288" s="755"/>
      <c r="LTK288" s="755"/>
      <c r="LTL288" s="755"/>
      <c r="LTM288" s="755"/>
      <c r="LTN288" s="755"/>
      <c r="LTO288" s="755"/>
      <c r="LTP288" s="755"/>
      <c r="LTQ288" s="755"/>
      <c r="LTR288" s="755"/>
      <c r="LTS288" s="755"/>
      <c r="LTT288" s="755"/>
      <c r="LTU288" s="755"/>
      <c r="LTV288" s="755"/>
      <c r="LTW288" s="755"/>
      <c r="LTX288" s="755"/>
      <c r="LTY288" s="755"/>
      <c r="LTZ288" s="755"/>
      <c r="LUA288" s="755"/>
      <c r="LUB288" s="755"/>
      <c r="LUC288" s="755"/>
      <c r="LUD288" s="755"/>
      <c r="LUE288" s="755"/>
      <c r="LUF288" s="755"/>
      <c r="LUG288" s="755"/>
      <c r="LUH288" s="755"/>
      <c r="LUI288" s="755"/>
      <c r="LUJ288" s="755"/>
      <c r="LUK288" s="755"/>
      <c r="LUL288" s="755"/>
      <c r="LUM288" s="755"/>
      <c r="LUN288" s="755"/>
      <c r="LUO288" s="755"/>
      <c r="LUP288" s="755"/>
      <c r="LUQ288" s="755"/>
      <c r="LUR288" s="755"/>
      <c r="LUS288" s="755"/>
      <c r="LUT288" s="755"/>
      <c r="LUU288" s="755"/>
      <c r="LUV288" s="755"/>
      <c r="LUW288" s="755"/>
      <c r="LUX288" s="755"/>
      <c r="LUY288" s="755"/>
      <c r="LUZ288" s="755"/>
      <c r="LVA288" s="755"/>
      <c r="LVB288" s="755"/>
      <c r="LVC288" s="755"/>
      <c r="LVD288" s="755"/>
      <c r="LVE288" s="755"/>
      <c r="LVF288" s="755"/>
      <c r="LVG288" s="755"/>
      <c r="LVH288" s="755"/>
      <c r="LVI288" s="755"/>
      <c r="LVJ288" s="755"/>
      <c r="LVK288" s="755"/>
      <c r="LVL288" s="755"/>
      <c r="LVM288" s="755"/>
      <c r="LVN288" s="755"/>
      <c r="LVO288" s="755"/>
      <c r="LVP288" s="755"/>
      <c r="LVQ288" s="755"/>
      <c r="LVR288" s="755"/>
      <c r="LVS288" s="755"/>
      <c r="LVT288" s="755"/>
      <c r="LVU288" s="755"/>
      <c r="LVV288" s="755"/>
      <c r="LVW288" s="755"/>
      <c r="LVX288" s="755"/>
      <c r="LVY288" s="755"/>
      <c r="LVZ288" s="755"/>
      <c r="LWA288" s="755"/>
      <c r="LWB288" s="755"/>
      <c r="LWC288" s="755"/>
      <c r="LWD288" s="755"/>
      <c r="LWE288" s="755"/>
      <c r="LWF288" s="755"/>
      <c r="LWG288" s="755"/>
      <c r="LWH288" s="755"/>
      <c r="LWI288" s="755"/>
      <c r="LWJ288" s="755"/>
      <c r="LWK288" s="755"/>
      <c r="LWL288" s="755"/>
      <c r="LWM288" s="755"/>
      <c r="LWN288" s="755"/>
      <c r="LWO288" s="755"/>
      <c r="LWP288" s="755"/>
      <c r="LWQ288" s="755"/>
      <c r="LWR288" s="755"/>
      <c r="LWS288" s="755"/>
      <c r="LWT288" s="755"/>
      <c r="LWU288" s="755"/>
      <c r="LWV288" s="755"/>
      <c r="LWW288" s="755"/>
      <c r="LWX288" s="755"/>
      <c r="LWY288" s="755"/>
      <c r="LWZ288" s="755"/>
      <c r="LXA288" s="755"/>
      <c r="LXB288" s="755"/>
      <c r="LXC288" s="755"/>
      <c r="LXD288" s="755"/>
      <c r="LXE288" s="755"/>
      <c r="LXF288" s="755"/>
      <c r="LXG288" s="755"/>
      <c r="LXH288" s="755"/>
      <c r="LXI288" s="755"/>
      <c r="LXJ288" s="755"/>
      <c r="LXK288" s="755"/>
      <c r="LXL288" s="755"/>
      <c r="LXM288" s="755"/>
      <c r="LXN288" s="755"/>
      <c r="LXO288" s="755"/>
      <c r="LXP288" s="755"/>
      <c r="LXQ288" s="755"/>
      <c r="LXR288" s="755"/>
      <c r="LXS288" s="755"/>
      <c r="LXT288" s="755"/>
      <c r="LXU288" s="755"/>
      <c r="LXV288" s="755"/>
      <c r="LXW288" s="755"/>
      <c r="LXX288" s="755"/>
      <c r="LXY288" s="755"/>
      <c r="LXZ288" s="755"/>
      <c r="LYA288" s="755"/>
      <c r="LYB288" s="755"/>
      <c r="LYC288" s="755"/>
      <c r="LYD288" s="755"/>
      <c r="LYE288" s="755"/>
      <c r="LYF288" s="755"/>
      <c r="LYG288" s="755"/>
      <c r="LYH288" s="755"/>
      <c r="LYI288" s="755"/>
      <c r="LYJ288" s="755"/>
      <c r="LYK288" s="755"/>
      <c r="LYL288" s="755"/>
      <c r="LYM288" s="755"/>
      <c r="LYN288" s="755"/>
      <c r="LYO288" s="755"/>
      <c r="LYP288" s="755"/>
      <c r="LYQ288" s="755"/>
      <c r="LYR288" s="755"/>
      <c r="LYS288" s="755"/>
      <c r="LYT288" s="755"/>
      <c r="LYU288" s="755"/>
      <c r="LYV288" s="755"/>
      <c r="LYW288" s="755"/>
      <c r="LYX288" s="755"/>
      <c r="LYY288" s="755"/>
      <c r="LYZ288" s="755"/>
      <c r="LZA288" s="755"/>
      <c r="LZB288" s="755"/>
      <c r="LZC288" s="755"/>
      <c r="LZD288" s="755"/>
      <c r="LZE288" s="755"/>
      <c r="LZF288" s="755"/>
      <c r="LZG288" s="755"/>
      <c r="LZH288" s="755"/>
      <c r="LZI288" s="755"/>
      <c r="LZJ288" s="755"/>
      <c r="LZK288" s="755"/>
      <c r="LZL288" s="755"/>
      <c r="LZM288" s="755"/>
      <c r="LZN288" s="755"/>
      <c r="LZO288" s="755"/>
      <c r="LZP288" s="755"/>
      <c r="LZQ288" s="755"/>
      <c r="LZR288" s="755"/>
      <c r="LZS288" s="755"/>
      <c r="LZT288" s="755"/>
      <c r="LZU288" s="755"/>
      <c r="LZV288" s="755"/>
      <c r="LZW288" s="755"/>
      <c r="LZX288" s="755"/>
      <c r="LZY288" s="755"/>
      <c r="LZZ288" s="755"/>
      <c r="MAA288" s="755"/>
      <c r="MAB288" s="755"/>
      <c r="MAC288" s="755"/>
      <c r="MAD288" s="755"/>
      <c r="MAE288" s="755"/>
      <c r="MAF288" s="755"/>
      <c r="MAG288" s="755"/>
      <c r="MAH288" s="755"/>
      <c r="MAI288" s="755"/>
      <c r="MAJ288" s="755"/>
      <c r="MAK288" s="755"/>
      <c r="MAL288" s="755"/>
      <c r="MAM288" s="755"/>
      <c r="MAN288" s="755"/>
      <c r="MAO288" s="755"/>
      <c r="MAP288" s="755"/>
      <c r="MAQ288" s="755"/>
      <c r="MAR288" s="755"/>
      <c r="MAS288" s="755"/>
      <c r="MAT288" s="755"/>
      <c r="MAU288" s="755"/>
      <c r="MAV288" s="755"/>
      <c r="MAW288" s="755"/>
      <c r="MAX288" s="755"/>
      <c r="MAY288" s="755"/>
      <c r="MAZ288" s="755"/>
      <c r="MBA288" s="755"/>
      <c r="MBB288" s="755"/>
      <c r="MBC288" s="755"/>
      <c r="MBD288" s="755"/>
      <c r="MBE288" s="755"/>
      <c r="MBF288" s="755"/>
      <c r="MBG288" s="755"/>
      <c r="MBH288" s="755"/>
      <c r="MBI288" s="755"/>
      <c r="MBJ288" s="755"/>
      <c r="MBK288" s="755"/>
      <c r="MBL288" s="755"/>
      <c r="MBM288" s="755"/>
      <c r="MBN288" s="755"/>
      <c r="MBO288" s="755"/>
      <c r="MBP288" s="755"/>
      <c r="MBQ288" s="755"/>
      <c r="MBR288" s="755"/>
      <c r="MBS288" s="755"/>
      <c r="MBT288" s="755"/>
      <c r="MBU288" s="755"/>
      <c r="MBV288" s="755"/>
      <c r="MBW288" s="755"/>
      <c r="MBX288" s="755"/>
      <c r="MBY288" s="755"/>
      <c r="MBZ288" s="755"/>
      <c r="MCA288" s="755"/>
      <c r="MCB288" s="755"/>
      <c r="MCC288" s="755"/>
      <c r="MCD288" s="755"/>
      <c r="MCE288" s="755"/>
      <c r="MCF288" s="755"/>
      <c r="MCG288" s="755"/>
      <c r="MCH288" s="755"/>
      <c r="MCI288" s="755"/>
      <c r="MCJ288" s="755"/>
      <c r="MCK288" s="755"/>
      <c r="MCL288" s="755"/>
      <c r="MCM288" s="755"/>
      <c r="MCN288" s="755"/>
      <c r="MCO288" s="755"/>
      <c r="MCP288" s="755"/>
      <c r="MCQ288" s="755"/>
      <c r="MCR288" s="755"/>
      <c r="MCS288" s="755"/>
      <c r="MCT288" s="755"/>
      <c r="MCU288" s="755"/>
      <c r="MCV288" s="755"/>
      <c r="MCW288" s="755"/>
      <c r="MCX288" s="755"/>
      <c r="MCY288" s="755"/>
      <c r="MCZ288" s="755"/>
      <c r="MDA288" s="755"/>
      <c r="MDB288" s="755"/>
      <c r="MDC288" s="755"/>
      <c r="MDD288" s="755"/>
      <c r="MDE288" s="755"/>
      <c r="MDF288" s="755"/>
      <c r="MDG288" s="755"/>
      <c r="MDH288" s="755"/>
      <c r="MDI288" s="755"/>
      <c r="MDJ288" s="755"/>
      <c r="MDK288" s="755"/>
      <c r="MDL288" s="755"/>
      <c r="MDM288" s="755"/>
      <c r="MDN288" s="755"/>
      <c r="MDO288" s="755"/>
      <c r="MDP288" s="755"/>
      <c r="MDQ288" s="755"/>
      <c r="MDR288" s="755"/>
      <c r="MDS288" s="755"/>
      <c r="MDT288" s="755"/>
      <c r="MDU288" s="755"/>
      <c r="MDV288" s="755"/>
      <c r="MDW288" s="755"/>
      <c r="MDX288" s="755"/>
      <c r="MDY288" s="755"/>
      <c r="MDZ288" s="755"/>
      <c r="MEA288" s="755"/>
      <c r="MEB288" s="755"/>
      <c r="MEC288" s="755"/>
      <c r="MED288" s="755"/>
      <c r="MEE288" s="755"/>
      <c r="MEF288" s="755"/>
      <c r="MEG288" s="755"/>
      <c r="MEH288" s="755"/>
      <c r="MEI288" s="755"/>
      <c r="MEJ288" s="755"/>
      <c r="MEK288" s="755"/>
      <c r="MEL288" s="755"/>
      <c r="MEM288" s="755"/>
      <c r="MEN288" s="755"/>
      <c r="MEO288" s="755"/>
      <c r="MEP288" s="755"/>
      <c r="MEQ288" s="755"/>
      <c r="MER288" s="755"/>
      <c r="MES288" s="755"/>
      <c r="MET288" s="755"/>
      <c r="MEU288" s="755"/>
      <c r="MEV288" s="755"/>
      <c r="MEW288" s="755"/>
      <c r="MEX288" s="755"/>
      <c r="MEY288" s="755"/>
      <c r="MEZ288" s="755"/>
      <c r="MFA288" s="755"/>
      <c r="MFB288" s="755"/>
      <c r="MFC288" s="755"/>
      <c r="MFD288" s="755"/>
      <c r="MFE288" s="755"/>
      <c r="MFF288" s="755"/>
      <c r="MFG288" s="755"/>
      <c r="MFH288" s="755"/>
      <c r="MFI288" s="755"/>
      <c r="MFJ288" s="755"/>
      <c r="MFK288" s="755"/>
      <c r="MFL288" s="755"/>
      <c r="MFM288" s="755"/>
      <c r="MFN288" s="755"/>
      <c r="MFO288" s="755"/>
      <c r="MFP288" s="755"/>
      <c r="MFQ288" s="755"/>
      <c r="MFR288" s="755"/>
      <c r="MFS288" s="755"/>
      <c r="MFT288" s="755"/>
      <c r="MFU288" s="755"/>
      <c r="MFV288" s="755"/>
      <c r="MFW288" s="755"/>
      <c r="MFX288" s="755"/>
      <c r="MFY288" s="755"/>
      <c r="MFZ288" s="755"/>
      <c r="MGA288" s="755"/>
      <c r="MGB288" s="755"/>
      <c r="MGC288" s="755"/>
      <c r="MGD288" s="755"/>
      <c r="MGE288" s="755"/>
      <c r="MGF288" s="755"/>
      <c r="MGG288" s="755"/>
      <c r="MGH288" s="755"/>
      <c r="MGI288" s="755"/>
      <c r="MGJ288" s="755"/>
      <c r="MGK288" s="755"/>
      <c r="MGL288" s="755"/>
      <c r="MGM288" s="755"/>
      <c r="MGN288" s="755"/>
      <c r="MGO288" s="755"/>
      <c r="MGP288" s="755"/>
      <c r="MGQ288" s="755"/>
      <c r="MGR288" s="755"/>
      <c r="MGS288" s="755"/>
      <c r="MGT288" s="755"/>
      <c r="MGU288" s="755"/>
      <c r="MGV288" s="755"/>
      <c r="MGW288" s="755"/>
      <c r="MGX288" s="755"/>
      <c r="MGY288" s="755"/>
      <c r="MGZ288" s="755"/>
      <c r="MHA288" s="755"/>
      <c r="MHB288" s="755"/>
      <c r="MHC288" s="755"/>
      <c r="MHD288" s="755"/>
      <c r="MHE288" s="755"/>
      <c r="MHF288" s="755"/>
      <c r="MHG288" s="755"/>
      <c r="MHH288" s="755"/>
      <c r="MHI288" s="755"/>
      <c r="MHJ288" s="755"/>
      <c r="MHK288" s="755"/>
      <c r="MHL288" s="755"/>
      <c r="MHM288" s="755"/>
      <c r="MHN288" s="755"/>
      <c r="MHO288" s="755"/>
      <c r="MHP288" s="755"/>
      <c r="MHQ288" s="755"/>
      <c r="MHR288" s="755"/>
      <c r="MHS288" s="755"/>
      <c r="MHT288" s="755"/>
      <c r="MHU288" s="755"/>
      <c r="MHV288" s="755"/>
      <c r="MHW288" s="755"/>
      <c r="MHX288" s="755"/>
      <c r="MHY288" s="755"/>
      <c r="MHZ288" s="755"/>
      <c r="MIA288" s="755"/>
      <c r="MIB288" s="755"/>
      <c r="MIC288" s="755"/>
      <c r="MID288" s="755"/>
      <c r="MIE288" s="755"/>
      <c r="MIF288" s="755"/>
      <c r="MIG288" s="755"/>
      <c r="MIH288" s="755"/>
      <c r="MII288" s="755"/>
      <c r="MIJ288" s="755"/>
      <c r="MIK288" s="755"/>
      <c r="MIL288" s="755"/>
      <c r="MIM288" s="755"/>
      <c r="MIN288" s="755"/>
      <c r="MIO288" s="755"/>
      <c r="MIP288" s="755"/>
      <c r="MIQ288" s="755"/>
      <c r="MIR288" s="755"/>
      <c r="MIS288" s="755"/>
      <c r="MIT288" s="755"/>
      <c r="MIU288" s="755"/>
      <c r="MIV288" s="755"/>
      <c r="MIW288" s="755"/>
      <c r="MIX288" s="755"/>
      <c r="MIY288" s="755"/>
      <c r="MIZ288" s="755"/>
      <c r="MJA288" s="755"/>
      <c r="MJB288" s="755"/>
      <c r="MJC288" s="755"/>
      <c r="MJD288" s="755"/>
      <c r="MJE288" s="755"/>
      <c r="MJF288" s="755"/>
      <c r="MJG288" s="755"/>
      <c r="MJH288" s="755"/>
      <c r="MJI288" s="755"/>
      <c r="MJJ288" s="755"/>
      <c r="MJK288" s="755"/>
      <c r="MJL288" s="755"/>
      <c r="MJM288" s="755"/>
      <c r="MJN288" s="755"/>
      <c r="MJO288" s="755"/>
      <c r="MJP288" s="755"/>
      <c r="MJQ288" s="755"/>
      <c r="MJR288" s="755"/>
      <c r="MJS288" s="755"/>
      <c r="MJT288" s="755"/>
      <c r="MJU288" s="755"/>
      <c r="MJV288" s="755"/>
      <c r="MJW288" s="755"/>
      <c r="MJX288" s="755"/>
      <c r="MJY288" s="755"/>
      <c r="MJZ288" s="755"/>
      <c r="MKA288" s="755"/>
      <c r="MKB288" s="755"/>
      <c r="MKC288" s="755"/>
      <c r="MKD288" s="755"/>
      <c r="MKE288" s="755"/>
      <c r="MKF288" s="755"/>
      <c r="MKG288" s="755"/>
      <c r="MKH288" s="755"/>
      <c r="MKI288" s="755"/>
      <c r="MKJ288" s="755"/>
      <c r="MKK288" s="755"/>
      <c r="MKL288" s="755"/>
      <c r="MKM288" s="755"/>
      <c r="MKN288" s="755"/>
      <c r="MKO288" s="755"/>
      <c r="MKP288" s="755"/>
      <c r="MKQ288" s="755"/>
      <c r="MKR288" s="755"/>
      <c r="MKS288" s="755"/>
      <c r="MKT288" s="755"/>
      <c r="MKU288" s="755"/>
      <c r="MKV288" s="755"/>
      <c r="MKW288" s="755"/>
      <c r="MKX288" s="755"/>
      <c r="MKY288" s="755"/>
      <c r="MKZ288" s="755"/>
      <c r="MLA288" s="755"/>
      <c r="MLB288" s="755"/>
      <c r="MLC288" s="755"/>
      <c r="MLD288" s="755"/>
      <c r="MLE288" s="755"/>
      <c r="MLF288" s="755"/>
      <c r="MLG288" s="755"/>
      <c r="MLH288" s="755"/>
      <c r="MLI288" s="755"/>
      <c r="MLJ288" s="755"/>
      <c r="MLK288" s="755"/>
      <c r="MLL288" s="755"/>
      <c r="MLM288" s="755"/>
      <c r="MLN288" s="755"/>
      <c r="MLO288" s="755"/>
      <c r="MLP288" s="755"/>
      <c r="MLQ288" s="755"/>
      <c r="MLR288" s="755"/>
      <c r="MLS288" s="755"/>
      <c r="MLT288" s="755"/>
      <c r="MLU288" s="755"/>
      <c r="MLV288" s="755"/>
      <c r="MLW288" s="755"/>
      <c r="MLX288" s="755"/>
      <c r="MLY288" s="755"/>
      <c r="MLZ288" s="755"/>
      <c r="MMA288" s="755"/>
      <c r="MMB288" s="755"/>
      <c r="MMC288" s="755"/>
      <c r="MMD288" s="755"/>
      <c r="MME288" s="755"/>
      <c r="MMF288" s="755"/>
      <c r="MMG288" s="755"/>
      <c r="MMH288" s="755"/>
      <c r="MMI288" s="755"/>
      <c r="MMJ288" s="755"/>
      <c r="MMK288" s="755"/>
      <c r="MML288" s="755"/>
      <c r="MMM288" s="755"/>
      <c r="MMN288" s="755"/>
      <c r="MMO288" s="755"/>
      <c r="MMP288" s="755"/>
      <c r="MMQ288" s="755"/>
      <c r="MMR288" s="755"/>
      <c r="MMS288" s="755"/>
      <c r="MMT288" s="755"/>
      <c r="MMU288" s="755"/>
      <c r="MMV288" s="755"/>
      <c r="MMW288" s="755"/>
      <c r="MMX288" s="755"/>
      <c r="MMY288" s="755"/>
      <c r="MMZ288" s="755"/>
      <c r="MNA288" s="755"/>
      <c r="MNB288" s="755"/>
      <c r="MNC288" s="755"/>
      <c r="MND288" s="755"/>
      <c r="MNE288" s="755"/>
      <c r="MNF288" s="755"/>
      <c r="MNG288" s="755"/>
      <c r="MNH288" s="755"/>
      <c r="MNI288" s="755"/>
      <c r="MNJ288" s="755"/>
      <c r="MNK288" s="755"/>
      <c r="MNL288" s="755"/>
      <c r="MNM288" s="755"/>
      <c r="MNN288" s="755"/>
      <c r="MNO288" s="755"/>
      <c r="MNP288" s="755"/>
      <c r="MNQ288" s="755"/>
      <c r="MNR288" s="755"/>
      <c r="MNS288" s="755"/>
      <c r="MNT288" s="755"/>
      <c r="MNU288" s="755"/>
      <c r="MNV288" s="755"/>
      <c r="MNW288" s="755"/>
      <c r="MNX288" s="755"/>
      <c r="MNY288" s="755"/>
      <c r="MNZ288" s="755"/>
      <c r="MOA288" s="755"/>
      <c r="MOB288" s="755"/>
      <c r="MOC288" s="755"/>
      <c r="MOD288" s="755"/>
      <c r="MOE288" s="755"/>
      <c r="MOF288" s="755"/>
      <c r="MOG288" s="755"/>
      <c r="MOH288" s="755"/>
      <c r="MOI288" s="755"/>
      <c r="MOJ288" s="755"/>
      <c r="MOK288" s="755"/>
      <c r="MOL288" s="755"/>
      <c r="MOM288" s="755"/>
      <c r="MON288" s="755"/>
      <c r="MOO288" s="755"/>
      <c r="MOP288" s="755"/>
      <c r="MOQ288" s="755"/>
      <c r="MOR288" s="755"/>
      <c r="MOS288" s="755"/>
      <c r="MOT288" s="755"/>
      <c r="MOU288" s="755"/>
      <c r="MOV288" s="755"/>
      <c r="MOW288" s="755"/>
      <c r="MOX288" s="755"/>
      <c r="MOY288" s="755"/>
      <c r="MOZ288" s="755"/>
      <c r="MPA288" s="755"/>
      <c r="MPB288" s="755"/>
      <c r="MPC288" s="755"/>
      <c r="MPD288" s="755"/>
      <c r="MPE288" s="755"/>
      <c r="MPF288" s="755"/>
      <c r="MPG288" s="755"/>
      <c r="MPH288" s="755"/>
      <c r="MPI288" s="755"/>
      <c r="MPJ288" s="755"/>
      <c r="MPK288" s="755"/>
      <c r="MPL288" s="755"/>
      <c r="MPM288" s="755"/>
      <c r="MPN288" s="755"/>
      <c r="MPO288" s="755"/>
      <c r="MPP288" s="755"/>
      <c r="MPQ288" s="755"/>
      <c r="MPR288" s="755"/>
      <c r="MPS288" s="755"/>
      <c r="MPT288" s="755"/>
      <c r="MPU288" s="755"/>
      <c r="MPV288" s="755"/>
      <c r="MPW288" s="755"/>
      <c r="MPX288" s="755"/>
      <c r="MPY288" s="755"/>
      <c r="MPZ288" s="755"/>
      <c r="MQA288" s="755"/>
      <c r="MQB288" s="755"/>
      <c r="MQC288" s="755"/>
      <c r="MQD288" s="755"/>
      <c r="MQE288" s="755"/>
      <c r="MQF288" s="755"/>
      <c r="MQG288" s="755"/>
      <c r="MQH288" s="755"/>
      <c r="MQI288" s="755"/>
      <c r="MQJ288" s="755"/>
      <c r="MQK288" s="755"/>
      <c r="MQL288" s="755"/>
      <c r="MQM288" s="755"/>
      <c r="MQN288" s="755"/>
      <c r="MQO288" s="755"/>
      <c r="MQP288" s="755"/>
      <c r="MQQ288" s="755"/>
      <c r="MQR288" s="755"/>
      <c r="MQS288" s="755"/>
      <c r="MQT288" s="755"/>
      <c r="MQU288" s="755"/>
      <c r="MQV288" s="755"/>
      <c r="MQW288" s="755"/>
      <c r="MQX288" s="755"/>
      <c r="MQY288" s="755"/>
      <c r="MQZ288" s="755"/>
      <c r="MRA288" s="755"/>
      <c r="MRB288" s="755"/>
      <c r="MRC288" s="755"/>
      <c r="MRD288" s="755"/>
      <c r="MRE288" s="755"/>
      <c r="MRF288" s="755"/>
      <c r="MRG288" s="755"/>
      <c r="MRH288" s="755"/>
      <c r="MRI288" s="755"/>
      <c r="MRJ288" s="755"/>
      <c r="MRK288" s="755"/>
      <c r="MRL288" s="755"/>
      <c r="MRM288" s="755"/>
      <c r="MRN288" s="755"/>
      <c r="MRO288" s="755"/>
      <c r="MRP288" s="755"/>
      <c r="MRQ288" s="755"/>
      <c r="MRR288" s="755"/>
      <c r="MRS288" s="755"/>
      <c r="MRT288" s="755"/>
      <c r="MRU288" s="755"/>
      <c r="MRV288" s="755"/>
      <c r="MRW288" s="755"/>
      <c r="MRX288" s="755"/>
      <c r="MRY288" s="755"/>
      <c r="MRZ288" s="755"/>
      <c r="MSA288" s="755"/>
      <c r="MSB288" s="755"/>
      <c r="MSC288" s="755"/>
      <c r="MSD288" s="755"/>
      <c r="MSE288" s="755"/>
      <c r="MSF288" s="755"/>
      <c r="MSG288" s="755"/>
      <c r="MSH288" s="755"/>
      <c r="MSI288" s="755"/>
      <c r="MSJ288" s="755"/>
      <c r="MSK288" s="755"/>
      <c r="MSL288" s="755"/>
      <c r="MSM288" s="755"/>
      <c r="MSN288" s="755"/>
      <c r="MSO288" s="755"/>
      <c r="MSP288" s="755"/>
      <c r="MSQ288" s="755"/>
      <c r="MSR288" s="755"/>
      <c r="MSS288" s="755"/>
      <c r="MST288" s="755"/>
      <c r="MSU288" s="755"/>
      <c r="MSV288" s="755"/>
      <c r="MSW288" s="755"/>
      <c r="MSX288" s="755"/>
      <c r="MSY288" s="755"/>
      <c r="MSZ288" s="755"/>
      <c r="MTA288" s="755"/>
      <c r="MTB288" s="755"/>
      <c r="MTC288" s="755"/>
      <c r="MTD288" s="755"/>
      <c r="MTE288" s="755"/>
      <c r="MTF288" s="755"/>
      <c r="MTG288" s="755"/>
      <c r="MTH288" s="755"/>
      <c r="MTI288" s="755"/>
      <c r="MTJ288" s="755"/>
      <c r="MTK288" s="755"/>
      <c r="MTL288" s="755"/>
      <c r="MTM288" s="755"/>
      <c r="MTN288" s="755"/>
      <c r="MTO288" s="755"/>
      <c r="MTP288" s="755"/>
      <c r="MTQ288" s="755"/>
      <c r="MTR288" s="755"/>
      <c r="MTS288" s="755"/>
      <c r="MTT288" s="755"/>
      <c r="MTU288" s="755"/>
      <c r="MTV288" s="755"/>
      <c r="MTW288" s="755"/>
      <c r="MTX288" s="755"/>
      <c r="MTY288" s="755"/>
      <c r="MTZ288" s="755"/>
      <c r="MUA288" s="755"/>
      <c r="MUB288" s="755"/>
      <c r="MUC288" s="755"/>
      <c r="MUD288" s="755"/>
      <c r="MUE288" s="755"/>
      <c r="MUF288" s="755"/>
      <c r="MUG288" s="755"/>
      <c r="MUH288" s="755"/>
      <c r="MUI288" s="755"/>
      <c r="MUJ288" s="755"/>
      <c r="MUK288" s="755"/>
      <c r="MUL288" s="755"/>
      <c r="MUM288" s="755"/>
      <c r="MUN288" s="755"/>
      <c r="MUO288" s="755"/>
      <c r="MUP288" s="755"/>
      <c r="MUQ288" s="755"/>
      <c r="MUR288" s="755"/>
      <c r="MUS288" s="755"/>
      <c r="MUT288" s="755"/>
      <c r="MUU288" s="755"/>
      <c r="MUV288" s="755"/>
      <c r="MUW288" s="755"/>
      <c r="MUX288" s="755"/>
      <c r="MUY288" s="755"/>
      <c r="MUZ288" s="755"/>
      <c r="MVA288" s="755"/>
      <c r="MVB288" s="755"/>
      <c r="MVC288" s="755"/>
      <c r="MVD288" s="755"/>
      <c r="MVE288" s="755"/>
      <c r="MVF288" s="755"/>
      <c r="MVG288" s="755"/>
      <c r="MVH288" s="755"/>
      <c r="MVI288" s="755"/>
      <c r="MVJ288" s="755"/>
      <c r="MVK288" s="755"/>
      <c r="MVL288" s="755"/>
      <c r="MVM288" s="755"/>
      <c r="MVN288" s="755"/>
      <c r="MVO288" s="755"/>
      <c r="MVP288" s="755"/>
      <c r="MVQ288" s="755"/>
      <c r="MVR288" s="755"/>
      <c r="MVS288" s="755"/>
      <c r="MVT288" s="755"/>
      <c r="MVU288" s="755"/>
      <c r="MVV288" s="755"/>
      <c r="MVW288" s="755"/>
      <c r="MVX288" s="755"/>
      <c r="MVY288" s="755"/>
      <c r="MVZ288" s="755"/>
      <c r="MWA288" s="755"/>
      <c r="MWB288" s="755"/>
      <c r="MWC288" s="755"/>
      <c r="MWD288" s="755"/>
      <c r="MWE288" s="755"/>
      <c r="MWF288" s="755"/>
      <c r="MWG288" s="755"/>
      <c r="MWH288" s="755"/>
      <c r="MWI288" s="755"/>
      <c r="MWJ288" s="755"/>
      <c r="MWK288" s="755"/>
      <c r="MWL288" s="755"/>
      <c r="MWM288" s="755"/>
      <c r="MWN288" s="755"/>
      <c r="MWO288" s="755"/>
      <c r="MWP288" s="755"/>
      <c r="MWQ288" s="755"/>
      <c r="MWR288" s="755"/>
      <c r="MWS288" s="755"/>
      <c r="MWT288" s="755"/>
      <c r="MWU288" s="755"/>
      <c r="MWV288" s="755"/>
      <c r="MWW288" s="755"/>
      <c r="MWX288" s="755"/>
      <c r="MWY288" s="755"/>
      <c r="MWZ288" s="755"/>
      <c r="MXA288" s="755"/>
      <c r="MXB288" s="755"/>
      <c r="MXC288" s="755"/>
      <c r="MXD288" s="755"/>
      <c r="MXE288" s="755"/>
      <c r="MXF288" s="755"/>
      <c r="MXG288" s="755"/>
      <c r="MXH288" s="755"/>
      <c r="MXI288" s="755"/>
      <c r="MXJ288" s="755"/>
      <c r="MXK288" s="755"/>
      <c r="MXL288" s="755"/>
      <c r="MXM288" s="755"/>
      <c r="MXN288" s="755"/>
      <c r="MXO288" s="755"/>
      <c r="MXP288" s="755"/>
      <c r="MXQ288" s="755"/>
      <c r="MXR288" s="755"/>
      <c r="MXS288" s="755"/>
      <c r="MXT288" s="755"/>
      <c r="MXU288" s="755"/>
      <c r="MXV288" s="755"/>
      <c r="MXW288" s="755"/>
      <c r="MXX288" s="755"/>
      <c r="MXY288" s="755"/>
      <c r="MXZ288" s="755"/>
      <c r="MYA288" s="755"/>
      <c r="MYB288" s="755"/>
      <c r="MYC288" s="755"/>
      <c r="MYD288" s="755"/>
      <c r="MYE288" s="755"/>
      <c r="MYF288" s="755"/>
      <c r="MYG288" s="755"/>
      <c r="MYH288" s="755"/>
      <c r="MYI288" s="755"/>
      <c r="MYJ288" s="755"/>
      <c r="MYK288" s="755"/>
      <c r="MYL288" s="755"/>
      <c r="MYM288" s="755"/>
      <c r="MYN288" s="755"/>
      <c r="MYO288" s="755"/>
      <c r="MYP288" s="755"/>
      <c r="MYQ288" s="755"/>
      <c r="MYR288" s="755"/>
      <c r="MYS288" s="755"/>
      <c r="MYT288" s="755"/>
      <c r="MYU288" s="755"/>
      <c r="MYV288" s="755"/>
      <c r="MYW288" s="755"/>
      <c r="MYX288" s="755"/>
      <c r="MYY288" s="755"/>
      <c r="MYZ288" s="755"/>
      <c r="MZA288" s="755"/>
      <c r="MZB288" s="755"/>
      <c r="MZC288" s="755"/>
      <c r="MZD288" s="755"/>
      <c r="MZE288" s="755"/>
      <c r="MZF288" s="755"/>
      <c r="MZG288" s="755"/>
      <c r="MZH288" s="755"/>
      <c r="MZI288" s="755"/>
      <c r="MZJ288" s="755"/>
      <c r="MZK288" s="755"/>
      <c r="MZL288" s="755"/>
      <c r="MZM288" s="755"/>
      <c r="MZN288" s="755"/>
      <c r="MZO288" s="755"/>
      <c r="MZP288" s="755"/>
      <c r="MZQ288" s="755"/>
      <c r="MZR288" s="755"/>
      <c r="MZS288" s="755"/>
      <c r="MZT288" s="755"/>
      <c r="MZU288" s="755"/>
      <c r="MZV288" s="755"/>
      <c r="MZW288" s="755"/>
      <c r="MZX288" s="755"/>
      <c r="MZY288" s="755"/>
      <c r="MZZ288" s="755"/>
      <c r="NAA288" s="755"/>
      <c r="NAB288" s="755"/>
      <c r="NAC288" s="755"/>
      <c r="NAD288" s="755"/>
      <c r="NAE288" s="755"/>
      <c r="NAF288" s="755"/>
      <c r="NAG288" s="755"/>
      <c r="NAH288" s="755"/>
      <c r="NAI288" s="755"/>
      <c r="NAJ288" s="755"/>
      <c r="NAK288" s="755"/>
      <c r="NAL288" s="755"/>
      <c r="NAM288" s="755"/>
      <c r="NAN288" s="755"/>
      <c r="NAO288" s="755"/>
      <c r="NAP288" s="755"/>
      <c r="NAQ288" s="755"/>
      <c r="NAR288" s="755"/>
      <c r="NAS288" s="755"/>
      <c r="NAT288" s="755"/>
      <c r="NAU288" s="755"/>
      <c r="NAV288" s="755"/>
      <c r="NAW288" s="755"/>
      <c r="NAX288" s="755"/>
      <c r="NAY288" s="755"/>
      <c r="NAZ288" s="755"/>
      <c r="NBA288" s="755"/>
      <c r="NBB288" s="755"/>
      <c r="NBC288" s="755"/>
      <c r="NBD288" s="755"/>
      <c r="NBE288" s="755"/>
      <c r="NBF288" s="755"/>
      <c r="NBG288" s="755"/>
      <c r="NBH288" s="755"/>
      <c r="NBI288" s="755"/>
      <c r="NBJ288" s="755"/>
      <c r="NBK288" s="755"/>
      <c r="NBL288" s="755"/>
      <c r="NBM288" s="755"/>
      <c r="NBN288" s="755"/>
      <c r="NBO288" s="755"/>
      <c r="NBP288" s="755"/>
      <c r="NBQ288" s="755"/>
      <c r="NBR288" s="755"/>
      <c r="NBS288" s="755"/>
      <c r="NBT288" s="755"/>
      <c r="NBU288" s="755"/>
      <c r="NBV288" s="755"/>
      <c r="NBW288" s="755"/>
      <c r="NBX288" s="755"/>
      <c r="NBY288" s="755"/>
      <c r="NBZ288" s="755"/>
      <c r="NCA288" s="755"/>
      <c r="NCB288" s="755"/>
      <c r="NCC288" s="755"/>
      <c r="NCD288" s="755"/>
      <c r="NCE288" s="755"/>
      <c r="NCF288" s="755"/>
      <c r="NCG288" s="755"/>
      <c r="NCH288" s="755"/>
      <c r="NCI288" s="755"/>
      <c r="NCJ288" s="755"/>
      <c r="NCK288" s="755"/>
      <c r="NCL288" s="755"/>
      <c r="NCM288" s="755"/>
      <c r="NCN288" s="755"/>
      <c r="NCO288" s="755"/>
      <c r="NCP288" s="755"/>
      <c r="NCQ288" s="755"/>
      <c r="NCR288" s="755"/>
      <c r="NCS288" s="755"/>
      <c r="NCT288" s="755"/>
      <c r="NCU288" s="755"/>
      <c r="NCV288" s="755"/>
      <c r="NCW288" s="755"/>
      <c r="NCX288" s="755"/>
      <c r="NCY288" s="755"/>
      <c r="NCZ288" s="755"/>
      <c r="NDA288" s="755"/>
      <c r="NDB288" s="755"/>
      <c r="NDC288" s="755"/>
      <c r="NDD288" s="755"/>
      <c r="NDE288" s="755"/>
      <c r="NDF288" s="755"/>
      <c r="NDG288" s="755"/>
      <c r="NDH288" s="755"/>
      <c r="NDI288" s="755"/>
      <c r="NDJ288" s="755"/>
      <c r="NDK288" s="755"/>
      <c r="NDL288" s="755"/>
      <c r="NDM288" s="755"/>
      <c r="NDN288" s="755"/>
      <c r="NDO288" s="755"/>
      <c r="NDP288" s="755"/>
      <c r="NDQ288" s="755"/>
      <c r="NDR288" s="755"/>
      <c r="NDS288" s="755"/>
      <c r="NDT288" s="755"/>
      <c r="NDU288" s="755"/>
      <c r="NDV288" s="755"/>
      <c r="NDW288" s="755"/>
      <c r="NDX288" s="755"/>
      <c r="NDY288" s="755"/>
      <c r="NDZ288" s="755"/>
      <c r="NEA288" s="755"/>
      <c r="NEB288" s="755"/>
      <c r="NEC288" s="755"/>
      <c r="NED288" s="755"/>
      <c r="NEE288" s="755"/>
      <c r="NEF288" s="755"/>
      <c r="NEG288" s="755"/>
      <c r="NEH288" s="755"/>
      <c r="NEI288" s="755"/>
      <c r="NEJ288" s="755"/>
      <c r="NEK288" s="755"/>
      <c r="NEL288" s="755"/>
      <c r="NEM288" s="755"/>
      <c r="NEN288" s="755"/>
      <c r="NEO288" s="755"/>
      <c r="NEP288" s="755"/>
      <c r="NEQ288" s="755"/>
      <c r="NER288" s="755"/>
      <c r="NES288" s="755"/>
      <c r="NET288" s="755"/>
      <c r="NEU288" s="755"/>
      <c r="NEV288" s="755"/>
      <c r="NEW288" s="755"/>
      <c r="NEX288" s="755"/>
      <c r="NEY288" s="755"/>
      <c r="NEZ288" s="755"/>
      <c r="NFA288" s="755"/>
      <c r="NFB288" s="755"/>
      <c r="NFC288" s="755"/>
      <c r="NFD288" s="755"/>
      <c r="NFE288" s="755"/>
      <c r="NFF288" s="755"/>
      <c r="NFG288" s="755"/>
      <c r="NFH288" s="755"/>
      <c r="NFI288" s="755"/>
      <c r="NFJ288" s="755"/>
      <c r="NFK288" s="755"/>
      <c r="NFL288" s="755"/>
      <c r="NFM288" s="755"/>
      <c r="NFN288" s="755"/>
      <c r="NFO288" s="755"/>
      <c r="NFP288" s="755"/>
      <c r="NFQ288" s="755"/>
      <c r="NFR288" s="755"/>
      <c r="NFS288" s="755"/>
      <c r="NFT288" s="755"/>
      <c r="NFU288" s="755"/>
      <c r="NFV288" s="755"/>
      <c r="NFW288" s="755"/>
      <c r="NFX288" s="755"/>
      <c r="NFY288" s="755"/>
      <c r="NFZ288" s="755"/>
      <c r="NGA288" s="755"/>
      <c r="NGB288" s="755"/>
      <c r="NGC288" s="755"/>
      <c r="NGD288" s="755"/>
      <c r="NGE288" s="755"/>
      <c r="NGF288" s="755"/>
      <c r="NGG288" s="755"/>
      <c r="NGH288" s="755"/>
      <c r="NGI288" s="755"/>
      <c r="NGJ288" s="755"/>
      <c r="NGK288" s="755"/>
      <c r="NGL288" s="755"/>
      <c r="NGM288" s="755"/>
      <c r="NGN288" s="755"/>
      <c r="NGO288" s="755"/>
      <c r="NGP288" s="755"/>
      <c r="NGQ288" s="755"/>
      <c r="NGR288" s="755"/>
      <c r="NGS288" s="755"/>
      <c r="NGT288" s="755"/>
      <c r="NGU288" s="755"/>
      <c r="NGV288" s="755"/>
      <c r="NGW288" s="755"/>
      <c r="NGX288" s="755"/>
      <c r="NGY288" s="755"/>
      <c r="NGZ288" s="755"/>
      <c r="NHA288" s="755"/>
      <c r="NHB288" s="755"/>
      <c r="NHC288" s="755"/>
      <c r="NHD288" s="755"/>
      <c r="NHE288" s="755"/>
      <c r="NHF288" s="755"/>
      <c r="NHG288" s="755"/>
      <c r="NHH288" s="755"/>
      <c r="NHI288" s="755"/>
      <c r="NHJ288" s="755"/>
      <c r="NHK288" s="755"/>
      <c r="NHL288" s="755"/>
      <c r="NHM288" s="755"/>
      <c r="NHN288" s="755"/>
      <c r="NHO288" s="755"/>
      <c r="NHP288" s="755"/>
      <c r="NHQ288" s="755"/>
      <c r="NHR288" s="755"/>
      <c r="NHS288" s="755"/>
      <c r="NHT288" s="755"/>
      <c r="NHU288" s="755"/>
      <c r="NHV288" s="755"/>
      <c r="NHW288" s="755"/>
      <c r="NHX288" s="755"/>
      <c r="NHY288" s="755"/>
      <c r="NHZ288" s="755"/>
      <c r="NIA288" s="755"/>
      <c r="NIB288" s="755"/>
      <c r="NIC288" s="755"/>
      <c r="NID288" s="755"/>
      <c r="NIE288" s="755"/>
      <c r="NIF288" s="755"/>
      <c r="NIG288" s="755"/>
      <c r="NIH288" s="755"/>
      <c r="NII288" s="755"/>
      <c r="NIJ288" s="755"/>
      <c r="NIK288" s="755"/>
      <c r="NIL288" s="755"/>
      <c r="NIM288" s="755"/>
      <c r="NIN288" s="755"/>
      <c r="NIO288" s="755"/>
      <c r="NIP288" s="755"/>
      <c r="NIQ288" s="755"/>
      <c r="NIR288" s="755"/>
      <c r="NIS288" s="755"/>
      <c r="NIT288" s="755"/>
      <c r="NIU288" s="755"/>
      <c r="NIV288" s="755"/>
      <c r="NIW288" s="755"/>
      <c r="NIX288" s="755"/>
      <c r="NIY288" s="755"/>
      <c r="NIZ288" s="755"/>
      <c r="NJA288" s="755"/>
      <c r="NJB288" s="755"/>
      <c r="NJC288" s="755"/>
      <c r="NJD288" s="755"/>
      <c r="NJE288" s="755"/>
      <c r="NJF288" s="755"/>
      <c r="NJG288" s="755"/>
      <c r="NJH288" s="755"/>
      <c r="NJI288" s="755"/>
      <c r="NJJ288" s="755"/>
      <c r="NJK288" s="755"/>
      <c r="NJL288" s="755"/>
      <c r="NJM288" s="755"/>
      <c r="NJN288" s="755"/>
      <c r="NJO288" s="755"/>
      <c r="NJP288" s="755"/>
      <c r="NJQ288" s="755"/>
      <c r="NJR288" s="755"/>
      <c r="NJS288" s="755"/>
      <c r="NJT288" s="755"/>
      <c r="NJU288" s="755"/>
      <c r="NJV288" s="755"/>
      <c r="NJW288" s="755"/>
      <c r="NJX288" s="755"/>
      <c r="NJY288" s="755"/>
      <c r="NJZ288" s="755"/>
      <c r="NKA288" s="755"/>
      <c r="NKB288" s="755"/>
      <c r="NKC288" s="755"/>
      <c r="NKD288" s="755"/>
      <c r="NKE288" s="755"/>
      <c r="NKF288" s="755"/>
      <c r="NKG288" s="755"/>
      <c r="NKH288" s="755"/>
      <c r="NKI288" s="755"/>
      <c r="NKJ288" s="755"/>
      <c r="NKK288" s="755"/>
      <c r="NKL288" s="755"/>
      <c r="NKM288" s="755"/>
      <c r="NKN288" s="755"/>
      <c r="NKO288" s="755"/>
      <c r="NKP288" s="755"/>
      <c r="NKQ288" s="755"/>
      <c r="NKR288" s="755"/>
      <c r="NKS288" s="755"/>
      <c r="NKT288" s="755"/>
      <c r="NKU288" s="755"/>
      <c r="NKV288" s="755"/>
      <c r="NKW288" s="755"/>
      <c r="NKX288" s="755"/>
      <c r="NKY288" s="755"/>
      <c r="NKZ288" s="755"/>
      <c r="NLA288" s="755"/>
      <c r="NLB288" s="755"/>
      <c r="NLC288" s="755"/>
      <c r="NLD288" s="755"/>
      <c r="NLE288" s="755"/>
      <c r="NLF288" s="755"/>
      <c r="NLG288" s="755"/>
      <c r="NLH288" s="755"/>
      <c r="NLI288" s="755"/>
      <c r="NLJ288" s="755"/>
      <c r="NLK288" s="755"/>
      <c r="NLL288" s="755"/>
      <c r="NLM288" s="755"/>
      <c r="NLN288" s="755"/>
      <c r="NLO288" s="755"/>
      <c r="NLP288" s="755"/>
      <c r="NLQ288" s="755"/>
      <c r="NLR288" s="755"/>
      <c r="NLS288" s="755"/>
      <c r="NLT288" s="755"/>
      <c r="NLU288" s="755"/>
      <c r="NLV288" s="755"/>
      <c r="NLW288" s="755"/>
      <c r="NLX288" s="755"/>
      <c r="NLY288" s="755"/>
      <c r="NLZ288" s="755"/>
      <c r="NMA288" s="755"/>
      <c r="NMB288" s="755"/>
      <c r="NMC288" s="755"/>
      <c r="NMD288" s="755"/>
      <c r="NME288" s="755"/>
      <c r="NMF288" s="755"/>
      <c r="NMG288" s="755"/>
      <c r="NMH288" s="755"/>
      <c r="NMI288" s="755"/>
      <c r="NMJ288" s="755"/>
      <c r="NMK288" s="755"/>
      <c r="NML288" s="755"/>
      <c r="NMM288" s="755"/>
      <c r="NMN288" s="755"/>
      <c r="NMO288" s="755"/>
      <c r="NMP288" s="755"/>
      <c r="NMQ288" s="755"/>
      <c r="NMR288" s="755"/>
      <c r="NMS288" s="755"/>
      <c r="NMT288" s="755"/>
      <c r="NMU288" s="755"/>
      <c r="NMV288" s="755"/>
      <c r="NMW288" s="755"/>
      <c r="NMX288" s="755"/>
      <c r="NMY288" s="755"/>
      <c r="NMZ288" s="755"/>
      <c r="NNA288" s="755"/>
      <c r="NNB288" s="755"/>
      <c r="NNC288" s="755"/>
      <c r="NND288" s="755"/>
      <c r="NNE288" s="755"/>
      <c r="NNF288" s="755"/>
      <c r="NNG288" s="755"/>
      <c r="NNH288" s="755"/>
      <c r="NNI288" s="755"/>
      <c r="NNJ288" s="755"/>
      <c r="NNK288" s="755"/>
      <c r="NNL288" s="755"/>
      <c r="NNM288" s="755"/>
      <c r="NNN288" s="755"/>
      <c r="NNO288" s="755"/>
      <c r="NNP288" s="755"/>
      <c r="NNQ288" s="755"/>
      <c r="NNR288" s="755"/>
      <c r="NNS288" s="755"/>
      <c r="NNT288" s="755"/>
      <c r="NNU288" s="755"/>
      <c r="NNV288" s="755"/>
      <c r="NNW288" s="755"/>
      <c r="NNX288" s="755"/>
      <c r="NNY288" s="755"/>
      <c r="NNZ288" s="755"/>
      <c r="NOA288" s="755"/>
      <c r="NOB288" s="755"/>
      <c r="NOC288" s="755"/>
      <c r="NOD288" s="755"/>
      <c r="NOE288" s="755"/>
      <c r="NOF288" s="755"/>
      <c r="NOG288" s="755"/>
      <c r="NOH288" s="755"/>
      <c r="NOI288" s="755"/>
      <c r="NOJ288" s="755"/>
      <c r="NOK288" s="755"/>
      <c r="NOL288" s="755"/>
      <c r="NOM288" s="755"/>
      <c r="NON288" s="755"/>
      <c r="NOO288" s="755"/>
      <c r="NOP288" s="755"/>
      <c r="NOQ288" s="755"/>
      <c r="NOR288" s="755"/>
      <c r="NOS288" s="755"/>
      <c r="NOT288" s="755"/>
      <c r="NOU288" s="755"/>
      <c r="NOV288" s="755"/>
      <c r="NOW288" s="755"/>
      <c r="NOX288" s="755"/>
      <c r="NOY288" s="755"/>
      <c r="NOZ288" s="755"/>
      <c r="NPA288" s="755"/>
      <c r="NPB288" s="755"/>
      <c r="NPC288" s="755"/>
      <c r="NPD288" s="755"/>
      <c r="NPE288" s="755"/>
      <c r="NPF288" s="755"/>
      <c r="NPG288" s="755"/>
      <c r="NPH288" s="755"/>
      <c r="NPI288" s="755"/>
      <c r="NPJ288" s="755"/>
      <c r="NPK288" s="755"/>
      <c r="NPL288" s="755"/>
      <c r="NPM288" s="755"/>
      <c r="NPN288" s="755"/>
      <c r="NPO288" s="755"/>
      <c r="NPP288" s="755"/>
      <c r="NPQ288" s="755"/>
      <c r="NPR288" s="755"/>
      <c r="NPS288" s="755"/>
      <c r="NPT288" s="755"/>
      <c r="NPU288" s="755"/>
      <c r="NPV288" s="755"/>
      <c r="NPW288" s="755"/>
      <c r="NPX288" s="755"/>
      <c r="NPY288" s="755"/>
      <c r="NPZ288" s="755"/>
      <c r="NQA288" s="755"/>
      <c r="NQB288" s="755"/>
      <c r="NQC288" s="755"/>
      <c r="NQD288" s="755"/>
      <c r="NQE288" s="755"/>
      <c r="NQF288" s="755"/>
      <c r="NQG288" s="755"/>
      <c r="NQH288" s="755"/>
      <c r="NQI288" s="755"/>
      <c r="NQJ288" s="755"/>
      <c r="NQK288" s="755"/>
      <c r="NQL288" s="755"/>
      <c r="NQM288" s="755"/>
      <c r="NQN288" s="755"/>
      <c r="NQO288" s="755"/>
      <c r="NQP288" s="755"/>
      <c r="NQQ288" s="755"/>
      <c r="NQR288" s="755"/>
      <c r="NQS288" s="755"/>
      <c r="NQT288" s="755"/>
      <c r="NQU288" s="755"/>
      <c r="NQV288" s="755"/>
      <c r="NQW288" s="755"/>
      <c r="NQX288" s="755"/>
      <c r="NQY288" s="755"/>
      <c r="NQZ288" s="755"/>
      <c r="NRA288" s="755"/>
      <c r="NRB288" s="755"/>
      <c r="NRC288" s="755"/>
      <c r="NRD288" s="755"/>
      <c r="NRE288" s="755"/>
      <c r="NRF288" s="755"/>
      <c r="NRG288" s="755"/>
      <c r="NRH288" s="755"/>
      <c r="NRI288" s="755"/>
      <c r="NRJ288" s="755"/>
      <c r="NRK288" s="755"/>
      <c r="NRL288" s="755"/>
      <c r="NRM288" s="755"/>
      <c r="NRN288" s="755"/>
      <c r="NRO288" s="755"/>
      <c r="NRP288" s="755"/>
      <c r="NRQ288" s="755"/>
      <c r="NRR288" s="755"/>
      <c r="NRS288" s="755"/>
      <c r="NRT288" s="755"/>
      <c r="NRU288" s="755"/>
      <c r="NRV288" s="755"/>
      <c r="NRW288" s="755"/>
      <c r="NRX288" s="755"/>
      <c r="NRY288" s="755"/>
      <c r="NRZ288" s="755"/>
      <c r="NSA288" s="755"/>
      <c r="NSB288" s="755"/>
      <c r="NSC288" s="755"/>
      <c r="NSD288" s="755"/>
      <c r="NSE288" s="755"/>
      <c r="NSF288" s="755"/>
      <c r="NSG288" s="755"/>
      <c r="NSH288" s="755"/>
      <c r="NSI288" s="755"/>
      <c r="NSJ288" s="755"/>
      <c r="NSK288" s="755"/>
      <c r="NSL288" s="755"/>
      <c r="NSM288" s="755"/>
      <c r="NSN288" s="755"/>
      <c r="NSO288" s="755"/>
      <c r="NSP288" s="755"/>
      <c r="NSQ288" s="755"/>
      <c r="NSR288" s="755"/>
      <c r="NSS288" s="755"/>
      <c r="NST288" s="755"/>
      <c r="NSU288" s="755"/>
      <c r="NSV288" s="755"/>
      <c r="NSW288" s="755"/>
      <c r="NSX288" s="755"/>
      <c r="NSY288" s="755"/>
      <c r="NSZ288" s="755"/>
      <c r="NTA288" s="755"/>
      <c r="NTB288" s="755"/>
      <c r="NTC288" s="755"/>
      <c r="NTD288" s="755"/>
      <c r="NTE288" s="755"/>
      <c r="NTF288" s="755"/>
      <c r="NTG288" s="755"/>
      <c r="NTH288" s="755"/>
      <c r="NTI288" s="755"/>
      <c r="NTJ288" s="755"/>
      <c r="NTK288" s="755"/>
      <c r="NTL288" s="755"/>
      <c r="NTM288" s="755"/>
      <c r="NTN288" s="755"/>
      <c r="NTO288" s="755"/>
      <c r="NTP288" s="755"/>
      <c r="NTQ288" s="755"/>
      <c r="NTR288" s="755"/>
      <c r="NTS288" s="755"/>
      <c r="NTT288" s="755"/>
      <c r="NTU288" s="755"/>
      <c r="NTV288" s="755"/>
      <c r="NTW288" s="755"/>
      <c r="NTX288" s="755"/>
      <c r="NTY288" s="755"/>
      <c r="NTZ288" s="755"/>
      <c r="NUA288" s="755"/>
      <c r="NUB288" s="755"/>
      <c r="NUC288" s="755"/>
      <c r="NUD288" s="755"/>
      <c r="NUE288" s="755"/>
      <c r="NUF288" s="755"/>
      <c r="NUG288" s="755"/>
      <c r="NUH288" s="755"/>
      <c r="NUI288" s="755"/>
      <c r="NUJ288" s="755"/>
      <c r="NUK288" s="755"/>
      <c r="NUL288" s="755"/>
      <c r="NUM288" s="755"/>
      <c r="NUN288" s="755"/>
      <c r="NUO288" s="755"/>
      <c r="NUP288" s="755"/>
      <c r="NUQ288" s="755"/>
      <c r="NUR288" s="755"/>
      <c r="NUS288" s="755"/>
      <c r="NUT288" s="755"/>
      <c r="NUU288" s="755"/>
      <c r="NUV288" s="755"/>
      <c r="NUW288" s="755"/>
      <c r="NUX288" s="755"/>
      <c r="NUY288" s="755"/>
      <c r="NUZ288" s="755"/>
      <c r="NVA288" s="755"/>
      <c r="NVB288" s="755"/>
      <c r="NVC288" s="755"/>
      <c r="NVD288" s="755"/>
      <c r="NVE288" s="755"/>
      <c r="NVF288" s="755"/>
      <c r="NVG288" s="755"/>
      <c r="NVH288" s="755"/>
      <c r="NVI288" s="755"/>
      <c r="NVJ288" s="755"/>
      <c r="NVK288" s="755"/>
      <c r="NVL288" s="755"/>
      <c r="NVM288" s="755"/>
      <c r="NVN288" s="755"/>
      <c r="NVO288" s="755"/>
      <c r="NVP288" s="755"/>
      <c r="NVQ288" s="755"/>
      <c r="NVR288" s="755"/>
      <c r="NVS288" s="755"/>
      <c r="NVT288" s="755"/>
      <c r="NVU288" s="755"/>
      <c r="NVV288" s="755"/>
      <c r="NVW288" s="755"/>
      <c r="NVX288" s="755"/>
      <c r="NVY288" s="755"/>
      <c r="NVZ288" s="755"/>
      <c r="NWA288" s="755"/>
      <c r="NWB288" s="755"/>
      <c r="NWC288" s="755"/>
      <c r="NWD288" s="755"/>
      <c r="NWE288" s="755"/>
      <c r="NWF288" s="755"/>
      <c r="NWG288" s="755"/>
      <c r="NWH288" s="755"/>
      <c r="NWI288" s="755"/>
      <c r="NWJ288" s="755"/>
      <c r="NWK288" s="755"/>
      <c r="NWL288" s="755"/>
      <c r="NWM288" s="755"/>
      <c r="NWN288" s="755"/>
      <c r="NWO288" s="755"/>
      <c r="NWP288" s="755"/>
      <c r="NWQ288" s="755"/>
      <c r="NWR288" s="755"/>
      <c r="NWS288" s="755"/>
      <c r="NWT288" s="755"/>
      <c r="NWU288" s="755"/>
      <c r="NWV288" s="755"/>
      <c r="NWW288" s="755"/>
      <c r="NWX288" s="755"/>
      <c r="NWY288" s="755"/>
      <c r="NWZ288" s="755"/>
      <c r="NXA288" s="755"/>
      <c r="NXB288" s="755"/>
      <c r="NXC288" s="755"/>
      <c r="NXD288" s="755"/>
      <c r="NXE288" s="755"/>
      <c r="NXF288" s="755"/>
      <c r="NXG288" s="755"/>
      <c r="NXH288" s="755"/>
      <c r="NXI288" s="755"/>
      <c r="NXJ288" s="755"/>
      <c r="NXK288" s="755"/>
      <c r="NXL288" s="755"/>
      <c r="NXM288" s="755"/>
      <c r="NXN288" s="755"/>
      <c r="NXO288" s="755"/>
      <c r="NXP288" s="755"/>
      <c r="NXQ288" s="755"/>
      <c r="NXR288" s="755"/>
      <c r="NXS288" s="755"/>
      <c r="NXT288" s="755"/>
      <c r="NXU288" s="755"/>
      <c r="NXV288" s="755"/>
      <c r="NXW288" s="755"/>
      <c r="NXX288" s="755"/>
      <c r="NXY288" s="755"/>
      <c r="NXZ288" s="755"/>
      <c r="NYA288" s="755"/>
      <c r="NYB288" s="755"/>
      <c r="NYC288" s="755"/>
      <c r="NYD288" s="755"/>
      <c r="NYE288" s="755"/>
      <c r="NYF288" s="755"/>
      <c r="NYG288" s="755"/>
      <c r="NYH288" s="755"/>
      <c r="NYI288" s="755"/>
      <c r="NYJ288" s="755"/>
      <c r="NYK288" s="755"/>
      <c r="NYL288" s="755"/>
      <c r="NYM288" s="755"/>
      <c r="NYN288" s="755"/>
      <c r="NYO288" s="755"/>
      <c r="NYP288" s="755"/>
      <c r="NYQ288" s="755"/>
      <c r="NYR288" s="755"/>
      <c r="NYS288" s="755"/>
      <c r="NYT288" s="755"/>
      <c r="NYU288" s="755"/>
      <c r="NYV288" s="755"/>
      <c r="NYW288" s="755"/>
      <c r="NYX288" s="755"/>
      <c r="NYY288" s="755"/>
      <c r="NYZ288" s="755"/>
      <c r="NZA288" s="755"/>
      <c r="NZB288" s="755"/>
      <c r="NZC288" s="755"/>
      <c r="NZD288" s="755"/>
      <c r="NZE288" s="755"/>
      <c r="NZF288" s="755"/>
      <c r="NZG288" s="755"/>
      <c r="NZH288" s="755"/>
      <c r="NZI288" s="755"/>
      <c r="NZJ288" s="755"/>
      <c r="NZK288" s="755"/>
      <c r="NZL288" s="755"/>
      <c r="NZM288" s="755"/>
      <c r="NZN288" s="755"/>
      <c r="NZO288" s="755"/>
      <c r="NZP288" s="755"/>
      <c r="NZQ288" s="755"/>
      <c r="NZR288" s="755"/>
      <c r="NZS288" s="755"/>
      <c r="NZT288" s="755"/>
      <c r="NZU288" s="755"/>
      <c r="NZV288" s="755"/>
      <c r="NZW288" s="755"/>
      <c r="NZX288" s="755"/>
      <c r="NZY288" s="755"/>
      <c r="NZZ288" s="755"/>
      <c r="OAA288" s="755"/>
      <c r="OAB288" s="755"/>
      <c r="OAC288" s="755"/>
      <c r="OAD288" s="755"/>
      <c r="OAE288" s="755"/>
      <c r="OAF288" s="755"/>
      <c r="OAG288" s="755"/>
      <c r="OAH288" s="755"/>
      <c r="OAI288" s="755"/>
      <c r="OAJ288" s="755"/>
      <c r="OAK288" s="755"/>
      <c r="OAL288" s="755"/>
      <c r="OAM288" s="755"/>
      <c r="OAN288" s="755"/>
      <c r="OAO288" s="755"/>
      <c r="OAP288" s="755"/>
      <c r="OAQ288" s="755"/>
      <c r="OAR288" s="755"/>
      <c r="OAS288" s="755"/>
      <c r="OAT288" s="755"/>
      <c r="OAU288" s="755"/>
      <c r="OAV288" s="755"/>
      <c r="OAW288" s="755"/>
      <c r="OAX288" s="755"/>
      <c r="OAY288" s="755"/>
      <c r="OAZ288" s="755"/>
      <c r="OBA288" s="755"/>
      <c r="OBB288" s="755"/>
      <c r="OBC288" s="755"/>
      <c r="OBD288" s="755"/>
      <c r="OBE288" s="755"/>
      <c r="OBF288" s="755"/>
      <c r="OBG288" s="755"/>
      <c r="OBH288" s="755"/>
      <c r="OBI288" s="755"/>
      <c r="OBJ288" s="755"/>
      <c r="OBK288" s="755"/>
      <c r="OBL288" s="755"/>
      <c r="OBM288" s="755"/>
      <c r="OBN288" s="755"/>
      <c r="OBO288" s="755"/>
      <c r="OBP288" s="755"/>
      <c r="OBQ288" s="755"/>
      <c r="OBR288" s="755"/>
      <c r="OBS288" s="755"/>
      <c r="OBT288" s="755"/>
      <c r="OBU288" s="755"/>
      <c r="OBV288" s="755"/>
      <c r="OBW288" s="755"/>
      <c r="OBX288" s="755"/>
      <c r="OBY288" s="755"/>
      <c r="OBZ288" s="755"/>
      <c r="OCA288" s="755"/>
      <c r="OCB288" s="755"/>
      <c r="OCC288" s="755"/>
      <c r="OCD288" s="755"/>
      <c r="OCE288" s="755"/>
      <c r="OCF288" s="755"/>
      <c r="OCG288" s="755"/>
      <c r="OCH288" s="755"/>
      <c r="OCI288" s="755"/>
      <c r="OCJ288" s="755"/>
      <c r="OCK288" s="755"/>
      <c r="OCL288" s="755"/>
      <c r="OCM288" s="755"/>
      <c r="OCN288" s="755"/>
      <c r="OCO288" s="755"/>
      <c r="OCP288" s="755"/>
      <c r="OCQ288" s="755"/>
      <c r="OCR288" s="755"/>
      <c r="OCS288" s="755"/>
      <c r="OCT288" s="755"/>
      <c r="OCU288" s="755"/>
      <c r="OCV288" s="755"/>
      <c r="OCW288" s="755"/>
      <c r="OCX288" s="755"/>
      <c r="OCY288" s="755"/>
      <c r="OCZ288" s="755"/>
      <c r="ODA288" s="755"/>
      <c r="ODB288" s="755"/>
      <c r="ODC288" s="755"/>
      <c r="ODD288" s="755"/>
      <c r="ODE288" s="755"/>
      <c r="ODF288" s="755"/>
      <c r="ODG288" s="755"/>
      <c r="ODH288" s="755"/>
      <c r="ODI288" s="755"/>
      <c r="ODJ288" s="755"/>
      <c r="ODK288" s="755"/>
      <c r="ODL288" s="755"/>
      <c r="ODM288" s="755"/>
      <c r="ODN288" s="755"/>
      <c r="ODO288" s="755"/>
      <c r="ODP288" s="755"/>
      <c r="ODQ288" s="755"/>
      <c r="ODR288" s="755"/>
      <c r="ODS288" s="755"/>
      <c r="ODT288" s="755"/>
      <c r="ODU288" s="755"/>
      <c r="ODV288" s="755"/>
      <c r="ODW288" s="755"/>
      <c r="ODX288" s="755"/>
      <c r="ODY288" s="755"/>
      <c r="ODZ288" s="755"/>
      <c r="OEA288" s="755"/>
      <c r="OEB288" s="755"/>
      <c r="OEC288" s="755"/>
      <c r="OED288" s="755"/>
      <c r="OEE288" s="755"/>
      <c r="OEF288" s="755"/>
      <c r="OEG288" s="755"/>
      <c r="OEH288" s="755"/>
      <c r="OEI288" s="755"/>
      <c r="OEJ288" s="755"/>
      <c r="OEK288" s="755"/>
      <c r="OEL288" s="755"/>
      <c r="OEM288" s="755"/>
      <c r="OEN288" s="755"/>
      <c r="OEO288" s="755"/>
      <c r="OEP288" s="755"/>
      <c r="OEQ288" s="755"/>
      <c r="OER288" s="755"/>
      <c r="OES288" s="755"/>
      <c r="OET288" s="755"/>
      <c r="OEU288" s="755"/>
      <c r="OEV288" s="755"/>
      <c r="OEW288" s="755"/>
      <c r="OEX288" s="755"/>
      <c r="OEY288" s="755"/>
      <c r="OEZ288" s="755"/>
      <c r="OFA288" s="755"/>
      <c r="OFB288" s="755"/>
      <c r="OFC288" s="755"/>
      <c r="OFD288" s="755"/>
      <c r="OFE288" s="755"/>
      <c r="OFF288" s="755"/>
      <c r="OFG288" s="755"/>
      <c r="OFH288" s="755"/>
      <c r="OFI288" s="755"/>
      <c r="OFJ288" s="755"/>
      <c r="OFK288" s="755"/>
      <c r="OFL288" s="755"/>
      <c r="OFM288" s="755"/>
      <c r="OFN288" s="755"/>
      <c r="OFO288" s="755"/>
      <c r="OFP288" s="755"/>
      <c r="OFQ288" s="755"/>
      <c r="OFR288" s="755"/>
      <c r="OFS288" s="755"/>
      <c r="OFT288" s="755"/>
      <c r="OFU288" s="755"/>
      <c r="OFV288" s="755"/>
      <c r="OFW288" s="755"/>
      <c r="OFX288" s="755"/>
      <c r="OFY288" s="755"/>
      <c r="OFZ288" s="755"/>
      <c r="OGA288" s="755"/>
      <c r="OGB288" s="755"/>
      <c r="OGC288" s="755"/>
      <c r="OGD288" s="755"/>
      <c r="OGE288" s="755"/>
      <c r="OGF288" s="755"/>
      <c r="OGG288" s="755"/>
      <c r="OGH288" s="755"/>
      <c r="OGI288" s="755"/>
      <c r="OGJ288" s="755"/>
      <c r="OGK288" s="755"/>
      <c r="OGL288" s="755"/>
      <c r="OGM288" s="755"/>
      <c r="OGN288" s="755"/>
      <c r="OGO288" s="755"/>
      <c r="OGP288" s="755"/>
      <c r="OGQ288" s="755"/>
      <c r="OGR288" s="755"/>
      <c r="OGS288" s="755"/>
      <c r="OGT288" s="755"/>
      <c r="OGU288" s="755"/>
      <c r="OGV288" s="755"/>
      <c r="OGW288" s="755"/>
      <c r="OGX288" s="755"/>
      <c r="OGY288" s="755"/>
      <c r="OGZ288" s="755"/>
      <c r="OHA288" s="755"/>
      <c r="OHB288" s="755"/>
      <c r="OHC288" s="755"/>
      <c r="OHD288" s="755"/>
      <c r="OHE288" s="755"/>
      <c r="OHF288" s="755"/>
      <c r="OHG288" s="755"/>
      <c r="OHH288" s="755"/>
      <c r="OHI288" s="755"/>
      <c r="OHJ288" s="755"/>
      <c r="OHK288" s="755"/>
      <c r="OHL288" s="755"/>
      <c r="OHM288" s="755"/>
      <c r="OHN288" s="755"/>
      <c r="OHO288" s="755"/>
      <c r="OHP288" s="755"/>
      <c r="OHQ288" s="755"/>
      <c r="OHR288" s="755"/>
      <c r="OHS288" s="755"/>
      <c r="OHT288" s="755"/>
      <c r="OHU288" s="755"/>
      <c r="OHV288" s="755"/>
      <c r="OHW288" s="755"/>
      <c r="OHX288" s="755"/>
      <c r="OHY288" s="755"/>
      <c r="OHZ288" s="755"/>
      <c r="OIA288" s="755"/>
      <c r="OIB288" s="755"/>
      <c r="OIC288" s="755"/>
      <c r="OID288" s="755"/>
      <c r="OIE288" s="755"/>
      <c r="OIF288" s="755"/>
      <c r="OIG288" s="755"/>
      <c r="OIH288" s="755"/>
      <c r="OII288" s="755"/>
      <c r="OIJ288" s="755"/>
      <c r="OIK288" s="755"/>
      <c r="OIL288" s="755"/>
      <c r="OIM288" s="755"/>
      <c r="OIN288" s="755"/>
      <c r="OIO288" s="755"/>
      <c r="OIP288" s="755"/>
      <c r="OIQ288" s="755"/>
      <c r="OIR288" s="755"/>
      <c r="OIS288" s="755"/>
      <c r="OIT288" s="755"/>
      <c r="OIU288" s="755"/>
      <c r="OIV288" s="755"/>
      <c r="OIW288" s="755"/>
      <c r="OIX288" s="755"/>
      <c r="OIY288" s="755"/>
      <c r="OIZ288" s="755"/>
      <c r="OJA288" s="755"/>
      <c r="OJB288" s="755"/>
      <c r="OJC288" s="755"/>
      <c r="OJD288" s="755"/>
      <c r="OJE288" s="755"/>
      <c r="OJF288" s="755"/>
      <c r="OJG288" s="755"/>
      <c r="OJH288" s="755"/>
      <c r="OJI288" s="755"/>
      <c r="OJJ288" s="755"/>
      <c r="OJK288" s="755"/>
      <c r="OJL288" s="755"/>
      <c r="OJM288" s="755"/>
      <c r="OJN288" s="755"/>
      <c r="OJO288" s="755"/>
      <c r="OJP288" s="755"/>
      <c r="OJQ288" s="755"/>
      <c r="OJR288" s="755"/>
      <c r="OJS288" s="755"/>
      <c r="OJT288" s="755"/>
      <c r="OJU288" s="755"/>
      <c r="OJV288" s="755"/>
      <c r="OJW288" s="755"/>
      <c r="OJX288" s="755"/>
      <c r="OJY288" s="755"/>
      <c r="OJZ288" s="755"/>
      <c r="OKA288" s="755"/>
      <c r="OKB288" s="755"/>
      <c r="OKC288" s="755"/>
      <c r="OKD288" s="755"/>
      <c r="OKE288" s="755"/>
      <c r="OKF288" s="755"/>
      <c r="OKG288" s="755"/>
      <c r="OKH288" s="755"/>
      <c r="OKI288" s="755"/>
      <c r="OKJ288" s="755"/>
      <c r="OKK288" s="755"/>
      <c r="OKL288" s="755"/>
      <c r="OKM288" s="755"/>
      <c r="OKN288" s="755"/>
      <c r="OKO288" s="755"/>
      <c r="OKP288" s="755"/>
      <c r="OKQ288" s="755"/>
      <c r="OKR288" s="755"/>
      <c r="OKS288" s="755"/>
      <c r="OKT288" s="755"/>
      <c r="OKU288" s="755"/>
      <c r="OKV288" s="755"/>
      <c r="OKW288" s="755"/>
      <c r="OKX288" s="755"/>
      <c r="OKY288" s="755"/>
      <c r="OKZ288" s="755"/>
      <c r="OLA288" s="755"/>
      <c r="OLB288" s="755"/>
      <c r="OLC288" s="755"/>
      <c r="OLD288" s="755"/>
      <c r="OLE288" s="755"/>
      <c r="OLF288" s="755"/>
      <c r="OLG288" s="755"/>
      <c r="OLH288" s="755"/>
      <c r="OLI288" s="755"/>
      <c r="OLJ288" s="755"/>
      <c r="OLK288" s="755"/>
      <c r="OLL288" s="755"/>
      <c r="OLM288" s="755"/>
      <c r="OLN288" s="755"/>
      <c r="OLO288" s="755"/>
      <c r="OLP288" s="755"/>
      <c r="OLQ288" s="755"/>
      <c r="OLR288" s="755"/>
      <c r="OLS288" s="755"/>
      <c r="OLT288" s="755"/>
      <c r="OLU288" s="755"/>
      <c r="OLV288" s="755"/>
      <c r="OLW288" s="755"/>
      <c r="OLX288" s="755"/>
      <c r="OLY288" s="755"/>
      <c r="OLZ288" s="755"/>
      <c r="OMA288" s="755"/>
      <c r="OMB288" s="755"/>
      <c r="OMC288" s="755"/>
      <c r="OMD288" s="755"/>
      <c r="OME288" s="755"/>
      <c r="OMF288" s="755"/>
      <c r="OMG288" s="755"/>
      <c r="OMH288" s="755"/>
      <c r="OMI288" s="755"/>
      <c r="OMJ288" s="755"/>
      <c r="OMK288" s="755"/>
      <c r="OML288" s="755"/>
      <c r="OMM288" s="755"/>
      <c r="OMN288" s="755"/>
      <c r="OMO288" s="755"/>
      <c r="OMP288" s="755"/>
      <c r="OMQ288" s="755"/>
      <c r="OMR288" s="755"/>
      <c r="OMS288" s="755"/>
      <c r="OMT288" s="755"/>
      <c r="OMU288" s="755"/>
      <c r="OMV288" s="755"/>
      <c r="OMW288" s="755"/>
      <c r="OMX288" s="755"/>
      <c r="OMY288" s="755"/>
      <c r="OMZ288" s="755"/>
      <c r="ONA288" s="755"/>
      <c r="ONB288" s="755"/>
      <c r="ONC288" s="755"/>
      <c r="OND288" s="755"/>
      <c r="ONE288" s="755"/>
      <c r="ONF288" s="755"/>
      <c r="ONG288" s="755"/>
      <c r="ONH288" s="755"/>
      <c r="ONI288" s="755"/>
      <c r="ONJ288" s="755"/>
      <c r="ONK288" s="755"/>
      <c r="ONL288" s="755"/>
      <c r="ONM288" s="755"/>
      <c r="ONN288" s="755"/>
      <c r="ONO288" s="755"/>
      <c r="ONP288" s="755"/>
      <c r="ONQ288" s="755"/>
      <c r="ONR288" s="755"/>
      <c r="ONS288" s="755"/>
      <c r="ONT288" s="755"/>
      <c r="ONU288" s="755"/>
      <c r="ONV288" s="755"/>
      <c r="ONW288" s="755"/>
      <c r="ONX288" s="755"/>
      <c r="ONY288" s="755"/>
      <c r="ONZ288" s="755"/>
      <c r="OOA288" s="755"/>
      <c r="OOB288" s="755"/>
      <c r="OOC288" s="755"/>
      <c r="OOD288" s="755"/>
      <c r="OOE288" s="755"/>
      <c r="OOF288" s="755"/>
      <c r="OOG288" s="755"/>
      <c r="OOH288" s="755"/>
      <c r="OOI288" s="755"/>
      <c r="OOJ288" s="755"/>
      <c r="OOK288" s="755"/>
      <c r="OOL288" s="755"/>
      <c r="OOM288" s="755"/>
      <c r="OON288" s="755"/>
      <c r="OOO288" s="755"/>
      <c r="OOP288" s="755"/>
      <c r="OOQ288" s="755"/>
      <c r="OOR288" s="755"/>
      <c r="OOS288" s="755"/>
      <c r="OOT288" s="755"/>
      <c r="OOU288" s="755"/>
      <c r="OOV288" s="755"/>
      <c r="OOW288" s="755"/>
      <c r="OOX288" s="755"/>
      <c r="OOY288" s="755"/>
      <c r="OOZ288" s="755"/>
      <c r="OPA288" s="755"/>
      <c r="OPB288" s="755"/>
      <c r="OPC288" s="755"/>
      <c r="OPD288" s="755"/>
      <c r="OPE288" s="755"/>
      <c r="OPF288" s="755"/>
      <c r="OPG288" s="755"/>
      <c r="OPH288" s="755"/>
      <c r="OPI288" s="755"/>
      <c r="OPJ288" s="755"/>
      <c r="OPK288" s="755"/>
      <c r="OPL288" s="755"/>
      <c r="OPM288" s="755"/>
      <c r="OPN288" s="755"/>
      <c r="OPO288" s="755"/>
      <c r="OPP288" s="755"/>
      <c r="OPQ288" s="755"/>
      <c r="OPR288" s="755"/>
      <c r="OPS288" s="755"/>
      <c r="OPT288" s="755"/>
      <c r="OPU288" s="755"/>
      <c r="OPV288" s="755"/>
      <c r="OPW288" s="755"/>
      <c r="OPX288" s="755"/>
      <c r="OPY288" s="755"/>
      <c r="OPZ288" s="755"/>
      <c r="OQA288" s="755"/>
      <c r="OQB288" s="755"/>
      <c r="OQC288" s="755"/>
      <c r="OQD288" s="755"/>
      <c r="OQE288" s="755"/>
      <c r="OQF288" s="755"/>
      <c r="OQG288" s="755"/>
      <c r="OQH288" s="755"/>
      <c r="OQI288" s="755"/>
      <c r="OQJ288" s="755"/>
      <c r="OQK288" s="755"/>
      <c r="OQL288" s="755"/>
      <c r="OQM288" s="755"/>
      <c r="OQN288" s="755"/>
      <c r="OQO288" s="755"/>
      <c r="OQP288" s="755"/>
      <c r="OQQ288" s="755"/>
      <c r="OQR288" s="755"/>
      <c r="OQS288" s="755"/>
      <c r="OQT288" s="755"/>
      <c r="OQU288" s="755"/>
      <c r="OQV288" s="755"/>
      <c r="OQW288" s="755"/>
      <c r="OQX288" s="755"/>
      <c r="OQY288" s="755"/>
      <c r="OQZ288" s="755"/>
      <c r="ORA288" s="755"/>
      <c r="ORB288" s="755"/>
      <c r="ORC288" s="755"/>
      <c r="ORD288" s="755"/>
      <c r="ORE288" s="755"/>
      <c r="ORF288" s="755"/>
      <c r="ORG288" s="755"/>
      <c r="ORH288" s="755"/>
      <c r="ORI288" s="755"/>
      <c r="ORJ288" s="755"/>
      <c r="ORK288" s="755"/>
      <c r="ORL288" s="755"/>
      <c r="ORM288" s="755"/>
      <c r="ORN288" s="755"/>
      <c r="ORO288" s="755"/>
      <c r="ORP288" s="755"/>
      <c r="ORQ288" s="755"/>
      <c r="ORR288" s="755"/>
      <c r="ORS288" s="755"/>
      <c r="ORT288" s="755"/>
      <c r="ORU288" s="755"/>
      <c r="ORV288" s="755"/>
      <c r="ORW288" s="755"/>
      <c r="ORX288" s="755"/>
      <c r="ORY288" s="755"/>
      <c r="ORZ288" s="755"/>
      <c r="OSA288" s="755"/>
      <c r="OSB288" s="755"/>
      <c r="OSC288" s="755"/>
      <c r="OSD288" s="755"/>
      <c r="OSE288" s="755"/>
      <c r="OSF288" s="755"/>
      <c r="OSG288" s="755"/>
      <c r="OSH288" s="755"/>
      <c r="OSI288" s="755"/>
      <c r="OSJ288" s="755"/>
      <c r="OSK288" s="755"/>
      <c r="OSL288" s="755"/>
      <c r="OSM288" s="755"/>
      <c r="OSN288" s="755"/>
      <c r="OSO288" s="755"/>
      <c r="OSP288" s="755"/>
      <c r="OSQ288" s="755"/>
      <c r="OSR288" s="755"/>
      <c r="OSS288" s="755"/>
      <c r="OST288" s="755"/>
      <c r="OSU288" s="755"/>
      <c r="OSV288" s="755"/>
      <c r="OSW288" s="755"/>
      <c r="OSX288" s="755"/>
      <c r="OSY288" s="755"/>
      <c r="OSZ288" s="755"/>
      <c r="OTA288" s="755"/>
      <c r="OTB288" s="755"/>
      <c r="OTC288" s="755"/>
      <c r="OTD288" s="755"/>
      <c r="OTE288" s="755"/>
      <c r="OTF288" s="755"/>
      <c r="OTG288" s="755"/>
      <c r="OTH288" s="755"/>
      <c r="OTI288" s="755"/>
      <c r="OTJ288" s="755"/>
      <c r="OTK288" s="755"/>
      <c r="OTL288" s="755"/>
      <c r="OTM288" s="755"/>
      <c r="OTN288" s="755"/>
      <c r="OTO288" s="755"/>
      <c r="OTP288" s="755"/>
      <c r="OTQ288" s="755"/>
      <c r="OTR288" s="755"/>
      <c r="OTS288" s="755"/>
      <c r="OTT288" s="755"/>
      <c r="OTU288" s="755"/>
      <c r="OTV288" s="755"/>
      <c r="OTW288" s="755"/>
      <c r="OTX288" s="755"/>
      <c r="OTY288" s="755"/>
      <c r="OTZ288" s="755"/>
      <c r="OUA288" s="755"/>
      <c r="OUB288" s="755"/>
      <c r="OUC288" s="755"/>
      <c r="OUD288" s="755"/>
      <c r="OUE288" s="755"/>
      <c r="OUF288" s="755"/>
      <c r="OUG288" s="755"/>
      <c r="OUH288" s="755"/>
      <c r="OUI288" s="755"/>
      <c r="OUJ288" s="755"/>
      <c r="OUK288" s="755"/>
      <c r="OUL288" s="755"/>
      <c r="OUM288" s="755"/>
      <c r="OUN288" s="755"/>
      <c r="OUO288" s="755"/>
      <c r="OUP288" s="755"/>
      <c r="OUQ288" s="755"/>
      <c r="OUR288" s="755"/>
      <c r="OUS288" s="755"/>
      <c r="OUT288" s="755"/>
      <c r="OUU288" s="755"/>
      <c r="OUV288" s="755"/>
      <c r="OUW288" s="755"/>
      <c r="OUX288" s="755"/>
      <c r="OUY288" s="755"/>
      <c r="OUZ288" s="755"/>
      <c r="OVA288" s="755"/>
      <c r="OVB288" s="755"/>
      <c r="OVC288" s="755"/>
      <c r="OVD288" s="755"/>
      <c r="OVE288" s="755"/>
      <c r="OVF288" s="755"/>
      <c r="OVG288" s="755"/>
      <c r="OVH288" s="755"/>
      <c r="OVI288" s="755"/>
      <c r="OVJ288" s="755"/>
      <c r="OVK288" s="755"/>
      <c r="OVL288" s="755"/>
      <c r="OVM288" s="755"/>
      <c r="OVN288" s="755"/>
      <c r="OVO288" s="755"/>
      <c r="OVP288" s="755"/>
      <c r="OVQ288" s="755"/>
      <c r="OVR288" s="755"/>
      <c r="OVS288" s="755"/>
      <c r="OVT288" s="755"/>
      <c r="OVU288" s="755"/>
      <c r="OVV288" s="755"/>
      <c r="OVW288" s="755"/>
      <c r="OVX288" s="755"/>
      <c r="OVY288" s="755"/>
      <c r="OVZ288" s="755"/>
      <c r="OWA288" s="755"/>
      <c r="OWB288" s="755"/>
      <c r="OWC288" s="755"/>
      <c r="OWD288" s="755"/>
      <c r="OWE288" s="755"/>
      <c r="OWF288" s="755"/>
      <c r="OWG288" s="755"/>
      <c r="OWH288" s="755"/>
      <c r="OWI288" s="755"/>
      <c r="OWJ288" s="755"/>
      <c r="OWK288" s="755"/>
      <c r="OWL288" s="755"/>
      <c r="OWM288" s="755"/>
      <c r="OWN288" s="755"/>
      <c r="OWO288" s="755"/>
      <c r="OWP288" s="755"/>
      <c r="OWQ288" s="755"/>
      <c r="OWR288" s="755"/>
      <c r="OWS288" s="755"/>
      <c r="OWT288" s="755"/>
      <c r="OWU288" s="755"/>
      <c r="OWV288" s="755"/>
      <c r="OWW288" s="755"/>
      <c r="OWX288" s="755"/>
      <c r="OWY288" s="755"/>
      <c r="OWZ288" s="755"/>
      <c r="OXA288" s="755"/>
      <c r="OXB288" s="755"/>
      <c r="OXC288" s="755"/>
      <c r="OXD288" s="755"/>
      <c r="OXE288" s="755"/>
      <c r="OXF288" s="755"/>
      <c r="OXG288" s="755"/>
      <c r="OXH288" s="755"/>
      <c r="OXI288" s="755"/>
      <c r="OXJ288" s="755"/>
      <c r="OXK288" s="755"/>
      <c r="OXL288" s="755"/>
      <c r="OXM288" s="755"/>
      <c r="OXN288" s="755"/>
      <c r="OXO288" s="755"/>
      <c r="OXP288" s="755"/>
      <c r="OXQ288" s="755"/>
      <c r="OXR288" s="755"/>
      <c r="OXS288" s="755"/>
      <c r="OXT288" s="755"/>
      <c r="OXU288" s="755"/>
      <c r="OXV288" s="755"/>
      <c r="OXW288" s="755"/>
      <c r="OXX288" s="755"/>
      <c r="OXY288" s="755"/>
      <c r="OXZ288" s="755"/>
      <c r="OYA288" s="755"/>
      <c r="OYB288" s="755"/>
      <c r="OYC288" s="755"/>
      <c r="OYD288" s="755"/>
      <c r="OYE288" s="755"/>
      <c r="OYF288" s="755"/>
      <c r="OYG288" s="755"/>
      <c r="OYH288" s="755"/>
      <c r="OYI288" s="755"/>
      <c r="OYJ288" s="755"/>
      <c r="OYK288" s="755"/>
      <c r="OYL288" s="755"/>
      <c r="OYM288" s="755"/>
      <c r="OYN288" s="755"/>
      <c r="OYO288" s="755"/>
      <c r="OYP288" s="755"/>
      <c r="OYQ288" s="755"/>
      <c r="OYR288" s="755"/>
      <c r="OYS288" s="755"/>
      <c r="OYT288" s="755"/>
      <c r="OYU288" s="755"/>
      <c r="OYV288" s="755"/>
      <c r="OYW288" s="755"/>
      <c r="OYX288" s="755"/>
      <c r="OYY288" s="755"/>
      <c r="OYZ288" s="755"/>
      <c r="OZA288" s="755"/>
      <c r="OZB288" s="755"/>
      <c r="OZC288" s="755"/>
      <c r="OZD288" s="755"/>
      <c r="OZE288" s="755"/>
      <c r="OZF288" s="755"/>
      <c r="OZG288" s="755"/>
      <c r="OZH288" s="755"/>
      <c r="OZI288" s="755"/>
      <c r="OZJ288" s="755"/>
      <c r="OZK288" s="755"/>
      <c r="OZL288" s="755"/>
      <c r="OZM288" s="755"/>
      <c r="OZN288" s="755"/>
      <c r="OZO288" s="755"/>
      <c r="OZP288" s="755"/>
      <c r="OZQ288" s="755"/>
      <c r="OZR288" s="755"/>
      <c r="OZS288" s="755"/>
      <c r="OZT288" s="755"/>
      <c r="OZU288" s="755"/>
      <c r="OZV288" s="755"/>
      <c r="OZW288" s="755"/>
      <c r="OZX288" s="755"/>
      <c r="OZY288" s="755"/>
      <c r="OZZ288" s="755"/>
      <c r="PAA288" s="755"/>
      <c r="PAB288" s="755"/>
      <c r="PAC288" s="755"/>
      <c r="PAD288" s="755"/>
      <c r="PAE288" s="755"/>
      <c r="PAF288" s="755"/>
      <c r="PAG288" s="755"/>
      <c r="PAH288" s="755"/>
      <c r="PAI288" s="755"/>
      <c r="PAJ288" s="755"/>
      <c r="PAK288" s="755"/>
      <c r="PAL288" s="755"/>
      <c r="PAM288" s="755"/>
      <c r="PAN288" s="755"/>
      <c r="PAO288" s="755"/>
      <c r="PAP288" s="755"/>
      <c r="PAQ288" s="755"/>
      <c r="PAR288" s="755"/>
      <c r="PAS288" s="755"/>
      <c r="PAT288" s="755"/>
      <c r="PAU288" s="755"/>
      <c r="PAV288" s="755"/>
      <c r="PAW288" s="755"/>
      <c r="PAX288" s="755"/>
      <c r="PAY288" s="755"/>
      <c r="PAZ288" s="755"/>
      <c r="PBA288" s="755"/>
      <c r="PBB288" s="755"/>
      <c r="PBC288" s="755"/>
      <c r="PBD288" s="755"/>
      <c r="PBE288" s="755"/>
      <c r="PBF288" s="755"/>
      <c r="PBG288" s="755"/>
      <c r="PBH288" s="755"/>
      <c r="PBI288" s="755"/>
      <c r="PBJ288" s="755"/>
      <c r="PBK288" s="755"/>
      <c r="PBL288" s="755"/>
      <c r="PBM288" s="755"/>
      <c r="PBN288" s="755"/>
      <c r="PBO288" s="755"/>
      <c r="PBP288" s="755"/>
      <c r="PBQ288" s="755"/>
      <c r="PBR288" s="755"/>
      <c r="PBS288" s="755"/>
      <c r="PBT288" s="755"/>
      <c r="PBU288" s="755"/>
      <c r="PBV288" s="755"/>
      <c r="PBW288" s="755"/>
      <c r="PBX288" s="755"/>
      <c r="PBY288" s="755"/>
      <c r="PBZ288" s="755"/>
      <c r="PCA288" s="755"/>
      <c r="PCB288" s="755"/>
      <c r="PCC288" s="755"/>
      <c r="PCD288" s="755"/>
      <c r="PCE288" s="755"/>
      <c r="PCF288" s="755"/>
      <c r="PCG288" s="755"/>
      <c r="PCH288" s="755"/>
      <c r="PCI288" s="755"/>
      <c r="PCJ288" s="755"/>
      <c r="PCK288" s="755"/>
      <c r="PCL288" s="755"/>
      <c r="PCM288" s="755"/>
      <c r="PCN288" s="755"/>
      <c r="PCO288" s="755"/>
      <c r="PCP288" s="755"/>
      <c r="PCQ288" s="755"/>
      <c r="PCR288" s="755"/>
      <c r="PCS288" s="755"/>
      <c r="PCT288" s="755"/>
      <c r="PCU288" s="755"/>
      <c r="PCV288" s="755"/>
      <c r="PCW288" s="755"/>
      <c r="PCX288" s="755"/>
      <c r="PCY288" s="755"/>
      <c r="PCZ288" s="755"/>
      <c r="PDA288" s="755"/>
      <c r="PDB288" s="755"/>
      <c r="PDC288" s="755"/>
      <c r="PDD288" s="755"/>
      <c r="PDE288" s="755"/>
      <c r="PDF288" s="755"/>
      <c r="PDG288" s="755"/>
      <c r="PDH288" s="755"/>
      <c r="PDI288" s="755"/>
      <c r="PDJ288" s="755"/>
      <c r="PDK288" s="755"/>
      <c r="PDL288" s="755"/>
      <c r="PDM288" s="755"/>
      <c r="PDN288" s="755"/>
      <c r="PDO288" s="755"/>
      <c r="PDP288" s="755"/>
      <c r="PDQ288" s="755"/>
      <c r="PDR288" s="755"/>
      <c r="PDS288" s="755"/>
      <c r="PDT288" s="755"/>
      <c r="PDU288" s="755"/>
      <c r="PDV288" s="755"/>
      <c r="PDW288" s="755"/>
      <c r="PDX288" s="755"/>
      <c r="PDY288" s="755"/>
      <c r="PDZ288" s="755"/>
      <c r="PEA288" s="755"/>
      <c r="PEB288" s="755"/>
      <c r="PEC288" s="755"/>
      <c r="PED288" s="755"/>
      <c r="PEE288" s="755"/>
      <c r="PEF288" s="755"/>
      <c r="PEG288" s="755"/>
      <c r="PEH288" s="755"/>
      <c r="PEI288" s="755"/>
      <c r="PEJ288" s="755"/>
      <c r="PEK288" s="755"/>
      <c r="PEL288" s="755"/>
      <c r="PEM288" s="755"/>
      <c r="PEN288" s="755"/>
      <c r="PEO288" s="755"/>
      <c r="PEP288" s="755"/>
      <c r="PEQ288" s="755"/>
      <c r="PER288" s="755"/>
      <c r="PES288" s="755"/>
      <c r="PET288" s="755"/>
      <c r="PEU288" s="755"/>
      <c r="PEV288" s="755"/>
      <c r="PEW288" s="755"/>
      <c r="PEX288" s="755"/>
      <c r="PEY288" s="755"/>
      <c r="PEZ288" s="755"/>
      <c r="PFA288" s="755"/>
      <c r="PFB288" s="755"/>
      <c r="PFC288" s="755"/>
      <c r="PFD288" s="755"/>
      <c r="PFE288" s="755"/>
      <c r="PFF288" s="755"/>
      <c r="PFG288" s="755"/>
      <c r="PFH288" s="755"/>
      <c r="PFI288" s="755"/>
      <c r="PFJ288" s="755"/>
      <c r="PFK288" s="755"/>
      <c r="PFL288" s="755"/>
      <c r="PFM288" s="755"/>
      <c r="PFN288" s="755"/>
      <c r="PFO288" s="755"/>
      <c r="PFP288" s="755"/>
      <c r="PFQ288" s="755"/>
      <c r="PFR288" s="755"/>
      <c r="PFS288" s="755"/>
      <c r="PFT288" s="755"/>
      <c r="PFU288" s="755"/>
      <c r="PFV288" s="755"/>
      <c r="PFW288" s="755"/>
      <c r="PFX288" s="755"/>
      <c r="PFY288" s="755"/>
      <c r="PFZ288" s="755"/>
      <c r="PGA288" s="755"/>
      <c r="PGB288" s="755"/>
      <c r="PGC288" s="755"/>
      <c r="PGD288" s="755"/>
      <c r="PGE288" s="755"/>
      <c r="PGF288" s="755"/>
      <c r="PGG288" s="755"/>
      <c r="PGH288" s="755"/>
      <c r="PGI288" s="755"/>
      <c r="PGJ288" s="755"/>
      <c r="PGK288" s="755"/>
      <c r="PGL288" s="755"/>
      <c r="PGM288" s="755"/>
      <c r="PGN288" s="755"/>
      <c r="PGO288" s="755"/>
      <c r="PGP288" s="755"/>
      <c r="PGQ288" s="755"/>
      <c r="PGR288" s="755"/>
      <c r="PGS288" s="755"/>
      <c r="PGT288" s="755"/>
      <c r="PGU288" s="755"/>
      <c r="PGV288" s="755"/>
      <c r="PGW288" s="755"/>
      <c r="PGX288" s="755"/>
      <c r="PGY288" s="755"/>
      <c r="PGZ288" s="755"/>
      <c r="PHA288" s="755"/>
      <c r="PHB288" s="755"/>
      <c r="PHC288" s="755"/>
      <c r="PHD288" s="755"/>
      <c r="PHE288" s="755"/>
      <c r="PHF288" s="755"/>
      <c r="PHG288" s="755"/>
      <c r="PHH288" s="755"/>
      <c r="PHI288" s="755"/>
      <c r="PHJ288" s="755"/>
      <c r="PHK288" s="755"/>
      <c r="PHL288" s="755"/>
      <c r="PHM288" s="755"/>
      <c r="PHN288" s="755"/>
      <c r="PHO288" s="755"/>
      <c r="PHP288" s="755"/>
      <c r="PHQ288" s="755"/>
      <c r="PHR288" s="755"/>
      <c r="PHS288" s="755"/>
      <c r="PHT288" s="755"/>
      <c r="PHU288" s="755"/>
      <c r="PHV288" s="755"/>
      <c r="PHW288" s="755"/>
      <c r="PHX288" s="755"/>
      <c r="PHY288" s="755"/>
      <c r="PHZ288" s="755"/>
      <c r="PIA288" s="755"/>
      <c r="PIB288" s="755"/>
      <c r="PIC288" s="755"/>
      <c r="PID288" s="755"/>
      <c r="PIE288" s="755"/>
      <c r="PIF288" s="755"/>
      <c r="PIG288" s="755"/>
      <c r="PIH288" s="755"/>
      <c r="PII288" s="755"/>
      <c r="PIJ288" s="755"/>
      <c r="PIK288" s="755"/>
      <c r="PIL288" s="755"/>
      <c r="PIM288" s="755"/>
      <c r="PIN288" s="755"/>
      <c r="PIO288" s="755"/>
      <c r="PIP288" s="755"/>
      <c r="PIQ288" s="755"/>
      <c r="PIR288" s="755"/>
      <c r="PIS288" s="755"/>
      <c r="PIT288" s="755"/>
      <c r="PIU288" s="755"/>
      <c r="PIV288" s="755"/>
      <c r="PIW288" s="755"/>
      <c r="PIX288" s="755"/>
      <c r="PIY288" s="755"/>
      <c r="PIZ288" s="755"/>
      <c r="PJA288" s="755"/>
      <c r="PJB288" s="755"/>
      <c r="PJC288" s="755"/>
      <c r="PJD288" s="755"/>
      <c r="PJE288" s="755"/>
      <c r="PJF288" s="755"/>
      <c r="PJG288" s="755"/>
      <c r="PJH288" s="755"/>
      <c r="PJI288" s="755"/>
      <c r="PJJ288" s="755"/>
      <c r="PJK288" s="755"/>
      <c r="PJL288" s="755"/>
      <c r="PJM288" s="755"/>
      <c r="PJN288" s="755"/>
      <c r="PJO288" s="755"/>
      <c r="PJP288" s="755"/>
      <c r="PJQ288" s="755"/>
      <c r="PJR288" s="755"/>
      <c r="PJS288" s="755"/>
      <c r="PJT288" s="755"/>
      <c r="PJU288" s="755"/>
      <c r="PJV288" s="755"/>
      <c r="PJW288" s="755"/>
      <c r="PJX288" s="755"/>
      <c r="PJY288" s="755"/>
      <c r="PJZ288" s="755"/>
      <c r="PKA288" s="755"/>
      <c r="PKB288" s="755"/>
      <c r="PKC288" s="755"/>
      <c r="PKD288" s="755"/>
      <c r="PKE288" s="755"/>
      <c r="PKF288" s="755"/>
      <c r="PKG288" s="755"/>
      <c r="PKH288" s="755"/>
      <c r="PKI288" s="755"/>
      <c r="PKJ288" s="755"/>
      <c r="PKK288" s="755"/>
      <c r="PKL288" s="755"/>
      <c r="PKM288" s="755"/>
      <c r="PKN288" s="755"/>
      <c r="PKO288" s="755"/>
      <c r="PKP288" s="755"/>
      <c r="PKQ288" s="755"/>
      <c r="PKR288" s="755"/>
      <c r="PKS288" s="755"/>
      <c r="PKT288" s="755"/>
      <c r="PKU288" s="755"/>
      <c r="PKV288" s="755"/>
      <c r="PKW288" s="755"/>
      <c r="PKX288" s="755"/>
      <c r="PKY288" s="755"/>
      <c r="PKZ288" s="755"/>
      <c r="PLA288" s="755"/>
      <c r="PLB288" s="755"/>
      <c r="PLC288" s="755"/>
      <c r="PLD288" s="755"/>
      <c r="PLE288" s="755"/>
      <c r="PLF288" s="755"/>
      <c r="PLG288" s="755"/>
      <c r="PLH288" s="755"/>
      <c r="PLI288" s="755"/>
      <c r="PLJ288" s="755"/>
      <c r="PLK288" s="755"/>
      <c r="PLL288" s="755"/>
      <c r="PLM288" s="755"/>
      <c r="PLN288" s="755"/>
      <c r="PLO288" s="755"/>
      <c r="PLP288" s="755"/>
      <c r="PLQ288" s="755"/>
      <c r="PLR288" s="755"/>
      <c r="PLS288" s="755"/>
      <c r="PLT288" s="755"/>
      <c r="PLU288" s="755"/>
      <c r="PLV288" s="755"/>
      <c r="PLW288" s="755"/>
      <c r="PLX288" s="755"/>
      <c r="PLY288" s="755"/>
      <c r="PLZ288" s="755"/>
      <c r="PMA288" s="755"/>
      <c r="PMB288" s="755"/>
      <c r="PMC288" s="755"/>
      <c r="PMD288" s="755"/>
      <c r="PME288" s="755"/>
      <c r="PMF288" s="755"/>
      <c r="PMG288" s="755"/>
      <c r="PMH288" s="755"/>
      <c r="PMI288" s="755"/>
      <c r="PMJ288" s="755"/>
      <c r="PMK288" s="755"/>
      <c r="PML288" s="755"/>
      <c r="PMM288" s="755"/>
      <c r="PMN288" s="755"/>
      <c r="PMO288" s="755"/>
      <c r="PMP288" s="755"/>
      <c r="PMQ288" s="755"/>
      <c r="PMR288" s="755"/>
      <c r="PMS288" s="755"/>
      <c r="PMT288" s="755"/>
      <c r="PMU288" s="755"/>
      <c r="PMV288" s="755"/>
      <c r="PMW288" s="755"/>
      <c r="PMX288" s="755"/>
      <c r="PMY288" s="755"/>
      <c r="PMZ288" s="755"/>
      <c r="PNA288" s="755"/>
      <c r="PNB288" s="755"/>
      <c r="PNC288" s="755"/>
      <c r="PND288" s="755"/>
      <c r="PNE288" s="755"/>
      <c r="PNF288" s="755"/>
      <c r="PNG288" s="755"/>
      <c r="PNH288" s="755"/>
      <c r="PNI288" s="755"/>
      <c r="PNJ288" s="755"/>
      <c r="PNK288" s="755"/>
      <c r="PNL288" s="755"/>
      <c r="PNM288" s="755"/>
      <c r="PNN288" s="755"/>
      <c r="PNO288" s="755"/>
      <c r="PNP288" s="755"/>
      <c r="PNQ288" s="755"/>
      <c r="PNR288" s="755"/>
      <c r="PNS288" s="755"/>
      <c r="PNT288" s="755"/>
      <c r="PNU288" s="755"/>
      <c r="PNV288" s="755"/>
      <c r="PNW288" s="755"/>
      <c r="PNX288" s="755"/>
      <c r="PNY288" s="755"/>
      <c r="PNZ288" s="755"/>
      <c r="POA288" s="755"/>
      <c r="POB288" s="755"/>
      <c r="POC288" s="755"/>
      <c r="POD288" s="755"/>
      <c r="POE288" s="755"/>
      <c r="POF288" s="755"/>
      <c r="POG288" s="755"/>
      <c r="POH288" s="755"/>
      <c r="POI288" s="755"/>
      <c r="POJ288" s="755"/>
      <c r="POK288" s="755"/>
      <c r="POL288" s="755"/>
      <c r="POM288" s="755"/>
      <c r="PON288" s="755"/>
      <c r="POO288" s="755"/>
      <c r="POP288" s="755"/>
      <c r="POQ288" s="755"/>
      <c r="POR288" s="755"/>
      <c r="POS288" s="755"/>
      <c r="POT288" s="755"/>
      <c r="POU288" s="755"/>
      <c r="POV288" s="755"/>
      <c r="POW288" s="755"/>
      <c r="POX288" s="755"/>
      <c r="POY288" s="755"/>
      <c r="POZ288" s="755"/>
      <c r="PPA288" s="755"/>
      <c r="PPB288" s="755"/>
      <c r="PPC288" s="755"/>
      <c r="PPD288" s="755"/>
      <c r="PPE288" s="755"/>
      <c r="PPF288" s="755"/>
      <c r="PPG288" s="755"/>
      <c r="PPH288" s="755"/>
      <c r="PPI288" s="755"/>
      <c r="PPJ288" s="755"/>
      <c r="PPK288" s="755"/>
      <c r="PPL288" s="755"/>
      <c r="PPM288" s="755"/>
      <c r="PPN288" s="755"/>
      <c r="PPO288" s="755"/>
      <c r="PPP288" s="755"/>
      <c r="PPQ288" s="755"/>
      <c r="PPR288" s="755"/>
      <c r="PPS288" s="755"/>
      <c r="PPT288" s="755"/>
      <c r="PPU288" s="755"/>
      <c r="PPV288" s="755"/>
      <c r="PPW288" s="755"/>
      <c r="PPX288" s="755"/>
      <c r="PPY288" s="755"/>
      <c r="PPZ288" s="755"/>
      <c r="PQA288" s="755"/>
      <c r="PQB288" s="755"/>
      <c r="PQC288" s="755"/>
      <c r="PQD288" s="755"/>
      <c r="PQE288" s="755"/>
      <c r="PQF288" s="755"/>
      <c r="PQG288" s="755"/>
      <c r="PQH288" s="755"/>
      <c r="PQI288" s="755"/>
      <c r="PQJ288" s="755"/>
      <c r="PQK288" s="755"/>
      <c r="PQL288" s="755"/>
      <c r="PQM288" s="755"/>
      <c r="PQN288" s="755"/>
      <c r="PQO288" s="755"/>
      <c r="PQP288" s="755"/>
      <c r="PQQ288" s="755"/>
      <c r="PQR288" s="755"/>
      <c r="PQS288" s="755"/>
      <c r="PQT288" s="755"/>
      <c r="PQU288" s="755"/>
      <c r="PQV288" s="755"/>
      <c r="PQW288" s="755"/>
      <c r="PQX288" s="755"/>
      <c r="PQY288" s="755"/>
      <c r="PQZ288" s="755"/>
      <c r="PRA288" s="755"/>
      <c r="PRB288" s="755"/>
      <c r="PRC288" s="755"/>
      <c r="PRD288" s="755"/>
      <c r="PRE288" s="755"/>
      <c r="PRF288" s="755"/>
      <c r="PRG288" s="755"/>
      <c r="PRH288" s="755"/>
      <c r="PRI288" s="755"/>
      <c r="PRJ288" s="755"/>
      <c r="PRK288" s="755"/>
      <c r="PRL288" s="755"/>
      <c r="PRM288" s="755"/>
      <c r="PRN288" s="755"/>
      <c r="PRO288" s="755"/>
      <c r="PRP288" s="755"/>
      <c r="PRQ288" s="755"/>
      <c r="PRR288" s="755"/>
      <c r="PRS288" s="755"/>
      <c r="PRT288" s="755"/>
      <c r="PRU288" s="755"/>
      <c r="PRV288" s="755"/>
      <c r="PRW288" s="755"/>
      <c r="PRX288" s="755"/>
      <c r="PRY288" s="755"/>
      <c r="PRZ288" s="755"/>
      <c r="PSA288" s="755"/>
      <c r="PSB288" s="755"/>
      <c r="PSC288" s="755"/>
      <c r="PSD288" s="755"/>
      <c r="PSE288" s="755"/>
      <c r="PSF288" s="755"/>
      <c r="PSG288" s="755"/>
      <c r="PSH288" s="755"/>
      <c r="PSI288" s="755"/>
      <c r="PSJ288" s="755"/>
      <c r="PSK288" s="755"/>
      <c r="PSL288" s="755"/>
      <c r="PSM288" s="755"/>
      <c r="PSN288" s="755"/>
      <c r="PSO288" s="755"/>
      <c r="PSP288" s="755"/>
      <c r="PSQ288" s="755"/>
      <c r="PSR288" s="755"/>
      <c r="PSS288" s="755"/>
      <c r="PST288" s="755"/>
      <c r="PSU288" s="755"/>
      <c r="PSV288" s="755"/>
      <c r="PSW288" s="755"/>
      <c r="PSX288" s="755"/>
      <c r="PSY288" s="755"/>
      <c r="PSZ288" s="755"/>
      <c r="PTA288" s="755"/>
      <c r="PTB288" s="755"/>
      <c r="PTC288" s="755"/>
      <c r="PTD288" s="755"/>
      <c r="PTE288" s="755"/>
      <c r="PTF288" s="755"/>
      <c r="PTG288" s="755"/>
      <c r="PTH288" s="755"/>
      <c r="PTI288" s="755"/>
      <c r="PTJ288" s="755"/>
      <c r="PTK288" s="755"/>
      <c r="PTL288" s="755"/>
      <c r="PTM288" s="755"/>
      <c r="PTN288" s="755"/>
      <c r="PTO288" s="755"/>
      <c r="PTP288" s="755"/>
      <c r="PTQ288" s="755"/>
      <c r="PTR288" s="755"/>
      <c r="PTS288" s="755"/>
      <c r="PTT288" s="755"/>
      <c r="PTU288" s="755"/>
      <c r="PTV288" s="755"/>
      <c r="PTW288" s="755"/>
      <c r="PTX288" s="755"/>
      <c r="PTY288" s="755"/>
      <c r="PTZ288" s="755"/>
      <c r="PUA288" s="755"/>
      <c r="PUB288" s="755"/>
      <c r="PUC288" s="755"/>
      <c r="PUD288" s="755"/>
      <c r="PUE288" s="755"/>
      <c r="PUF288" s="755"/>
      <c r="PUG288" s="755"/>
      <c r="PUH288" s="755"/>
      <c r="PUI288" s="755"/>
      <c r="PUJ288" s="755"/>
      <c r="PUK288" s="755"/>
      <c r="PUL288" s="755"/>
      <c r="PUM288" s="755"/>
      <c r="PUN288" s="755"/>
      <c r="PUO288" s="755"/>
      <c r="PUP288" s="755"/>
      <c r="PUQ288" s="755"/>
      <c r="PUR288" s="755"/>
      <c r="PUS288" s="755"/>
      <c r="PUT288" s="755"/>
      <c r="PUU288" s="755"/>
      <c r="PUV288" s="755"/>
      <c r="PUW288" s="755"/>
      <c r="PUX288" s="755"/>
      <c r="PUY288" s="755"/>
      <c r="PUZ288" s="755"/>
      <c r="PVA288" s="755"/>
      <c r="PVB288" s="755"/>
      <c r="PVC288" s="755"/>
      <c r="PVD288" s="755"/>
      <c r="PVE288" s="755"/>
      <c r="PVF288" s="755"/>
      <c r="PVG288" s="755"/>
      <c r="PVH288" s="755"/>
      <c r="PVI288" s="755"/>
      <c r="PVJ288" s="755"/>
      <c r="PVK288" s="755"/>
      <c r="PVL288" s="755"/>
      <c r="PVM288" s="755"/>
      <c r="PVN288" s="755"/>
      <c r="PVO288" s="755"/>
      <c r="PVP288" s="755"/>
      <c r="PVQ288" s="755"/>
      <c r="PVR288" s="755"/>
      <c r="PVS288" s="755"/>
      <c r="PVT288" s="755"/>
      <c r="PVU288" s="755"/>
      <c r="PVV288" s="755"/>
      <c r="PVW288" s="755"/>
      <c r="PVX288" s="755"/>
      <c r="PVY288" s="755"/>
      <c r="PVZ288" s="755"/>
      <c r="PWA288" s="755"/>
      <c r="PWB288" s="755"/>
      <c r="PWC288" s="755"/>
      <c r="PWD288" s="755"/>
      <c r="PWE288" s="755"/>
      <c r="PWF288" s="755"/>
      <c r="PWG288" s="755"/>
      <c r="PWH288" s="755"/>
      <c r="PWI288" s="755"/>
      <c r="PWJ288" s="755"/>
      <c r="PWK288" s="755"/>
      <c r="PWL288" s="755"/>
      <c r="PWM288" s="755"/>
      <c r="PWN288" s="755"/>
      <c r="PWO288" s="755"/>
      <c r="PWP288" s="755"/>
      <c r="PWQ288" s="755"/>
      <c r="PWR288" s="755"/>
      <c r="PWS288" s="755"/>
      <c r="PWT288" s="755"/>
      <c r="PWU288" s="755"/>
      <c r="PWV288" s="755"/>
      <c r="PWW288" s="755"/>
      <c r="PWX288" s="755"/>
      <c r="PWY288" s="755"/>
      <c r="PWZ288" s="755"/>
      <c r="PXA288" s="755"/>
      <c r="PXB288" s="755"/>
      <c r="PXC288" s="755"/>
      <c r="PXD288" s="755"/>
      <c r="PXE288" s="755"/>
      <c r="PXF288" s="755"/>
      <c r="PXG288" s="755"/>
      <c r="PXH288" s="755"/>
      <c r="PXI288" s="755"/>
      <c r="PXJ288" s="755"/>
      <c r="PXK288" s="755"/>
      <c r="PXL288" s="755"/>
      <c r="PXM288" s="755"/>
      <c r="PXN288" s="755"/>
      <c r="PXO288" s="755"/>
      <c r="PXP288" s="755"/>
      <c r="PXQ288" s="755"/>
      <c r="PXR288" s="755"/>
      <c r="PXS288" s="755"/>
      <c r="PXT288" s="755"/>
      <c r="PXU288" s="755"/>
      <c r="PXV288" s="755"/>
      <c r="PXW288" s="755"/>
      <c r="PXX288" s="755"/>
      <c r="PXY288" s="755"/>
      <c r="PXZ288" s="755"/>
      <c r="PYA288" s="755"/>
      <c r="PYB288" s="755"/>
      <c r="PYC288" s="755"/>
      <c r="PYD288" s="755"/>
      <c r="PYE288" s="755"/>
      <c r="PYF288" s="755"/>
      <c r="PYG288" s="755"/>
      <c r="PYH288" s="755"/>
      <c r="PYI288" s="755"/>
      <c r="PYJ288" s="755"/>
      <c r="PYK288" s="755"/>
      <c r="PYL288" s="755"/>
      <c r="PYM288" s="755"/>
      <c r="PYN288" s="755"/>
      <c r="PYO288" s="755"/>
      <c r="PYP288" s="755"/>
      <c r="PYQ288" s="755"/>
      <c r="PYR288" s="755"/>
      <c r="PYS288" s="755"/>
      <c r="PYT288" s="755"/>
      <c r="PYU288" s="755"/>
      <c r="PYV288" s="755"/>
      <c r="PYW288" s="755"/>
      <c r="PYX288" s="755"/>
      <c r="PYY288" s="755"/>
      <c r="PYZ288" s="755"/>
      <c r="PZA288" s="755"/>
      <c r="PZB288" s="755"/>
      <c r="PZC288" s="755"/>
      <c r="PZD288" s="755"/>
      <c r="PZE288" s="755"/>
      <c r="PZF288" s="755"/>
      <c r="PZG288" s="755"/>
      <c r="PZH288" s="755"/>
      <c r="PZI288" s="755"/>
      <c r="PZJ288" s="755"/>
      <c r="PZK288" s="755"/>
      <c r="PZL288" s="755"/>
      <c r="PZM288" s="755"/>
      <c r="PZN288" s="755"/>
      <c r="PZO288" s="755"/>
      <c r="PZP288" s="755"/>
      <c r="PZQ288" s="755"/>
      <c r="PZR288" s="755"/>
      <c r="PZS288" s="755"/>
      <c r="PZT288" s="755"/>
      <c r="PZU288" s="755"/>
      <c r="PZV288" s="755"/>
      <c r="PZW288" s="755"/>
      <c r="PZX288" s="755"/>
      <c r="PZY288" s="755"/>
      <c r="PZZ288" s="755"/>
      <c r="QAA288" s="755"/>
      <c r="QAB288" s="755"/>
      <c r="QAC288" s="755"/>
      <c r="QAD288" s="755"/>
      <c r="QAE288" s="755"/>
      <c r="QAF288" s="755"/>
      <c r="QAG288" s="755"/>
      <c r="QAH288" s="755"/>
      <c r="QAI288" s="755"/>
      <c r="QAJ288" s="755"/>
      <c r="QAK288" s="755"/>
      <c r="QAL288" s="755"/>
      <c r="QAM288" s="755"/>
      <c r="QAN288" s="755"/>
      <c r="QAO288" s="755"/>
      <c r="QAP288" s="755"/>
      <c r="QAQ288" s="755"/>
      <c r="QAR288" s="755"/>
      <c r="QAS288" s="755"/>
      <c r="QAT288" s="755"/>
      <c r="QAU288" s="755"/>
      <c r="QAV288" s="755"/>
      <c r="QAW288" s="755"/>
      <c r="QAX288" s="755"/>
      <c r="QAY288" s="755"/>
      <c r="QAZ288" s="755"/>
      <c r="QBA288" s="755"/>
      <c r="QBB288" s="755"/>
      <c r="QBC288" s="755"/>
      <c r="QBD288" s="755"/>
      <c r="QBE288" s="755"/>
      <c r="QBF288" s="755"/>
      <c r="QBG288" s="755"/>
      <c r="QBH288" s="755"/>
      <c r="QBI288" s="755"/>
      <c r="QBJ288" s="755"/>
      <c r="QBK288" s="755"/>
      <c r="QBL288" s="755"/>
      <c r="QBM288" s="755"/>
      <c r="QBN288" s="755"/>
      <c r="QBO288" s="755"/>
      <c r="QBP288" s="755"/>
      <c r="QBQ288" s="755"/>
      <c r="QBR288" s="755"/>
      <c r="QBS288" s="755"/>
      <c r="QBT288" s="755"/>
      <c r="QBU288" s="755"/>
      <c r="QBV288" s="755"/>
      <c r="QBW288" s="755"/>
      <c r="QBX288" s="755"/>
      <c r="QBY288" s="755"/>
      <c r="QBZ288" s="755"/>
      <c r="QCA288" s="755"/>
      <c r="QCB288" s="755"/>
      <c r="QCC288" s="755"/>
      <c r="QCD288" s="755"/>
      <c r="QCE288" s="755"/>
      <c r="QCF288" s="755"/>
      <c r="QCG288" s="755"/>
      <c r="QCH288" s="755"/>
      <c r="QCI288" s="755"/>
      <c r="QCJ288" s="755"/>
      <c r="QCK288" s="755"/>
      <c r="QCL288" s="755"/>
      <c r="QCM288" s="755"/>
      <c r="QCN288" s="755"/>
      <c r="QCO288" s="755"/>
      <c r="QCP288" s="755"/>
      <c r="QCQ288" s="755"/>
      <c r="QCR288" s="755"/>
      <c r="QCS288" s="755"/>
      <c r="QCT288" s="755"/>
      <c r="QCU288" s="755"/>
      <c r="QCV288" s="755"/>
      <c r="QCW288" s="755"/>
      <c r="QCX288" s="755"/>
      <c r="QCY288" s="755"/>
      <c r="QCZ288" s="755"/>
      <c r="QDA288" s="755"/>
      <c r="QDB288" s="755"/>
      <c r="QDC288" s="755"/>
      <c r="QDD288" s="755"/>
      <c r="QDE288" s="755"/>
      <c r="QDF288" s="755"/>
      <c r="QDG288" s="755"/>
      <c r="QDH288" s="755"/>
      <c r="QDI288" s="755"/>
      <c r="QDJ288" s="755"/>
      <c r="QDK288" s="755"/>
      <c r="QDL288" s="755"/>
      <c r="QDM288" s="755"/>
      <c r="QDN288" s="755"/>
      <c r="QDO288" s="755"/>
      <c r="QDP288" s="755"/>
      <c r="QDQ288" s="755"/>
      <c r="QDR288" s="755"/>
      <c r="QDS288" s="755"/>
      <c r="QDT288" s="755"/>
      <c r="QDU288" s="755"/>
      <c r="QDV288" s="755"/>
      <c r="QDW288" s="755"/>
      <c r="QDX288" s="755"/>
      <c r="QDY288" s="755"/>
      <c r="QDZ288" s="755"/>
      <c r="QEA288" s="755"/>
      <c r="QEB288" s="755"/>
      <c r="QEC288" s="755"/>
      <c r="QED288" s="755"/>
      <c r="QEE288" s="755"/>
      <c r="QEF288" s="755"/>
      <c r="QEG288" s="755"/>
      <c r="QEH288" s="755"/>
      <c r="QEI288" s="755"/>
      <c r="QEJ288" s="755"/>
      <c r="QEK288" s="755"/>
      <c r="QEL288" s="755"/>
      <c r="QEM288" s="755"/>
      <c r="QEN288" s="755"/>
      <c r="QEO288" s="755"/>
      <c r="QEP288" s="755"/>
      <c r="QEQ288" s="755"/>
      <c r="QER288" s="755"/>
      <c r="QES288" s="755"/>
      <c r="QET288" s="755"/>
      <c r="QEU288" s="755"/>
      <c r="QEV288" s="755"/>
      <c r="QEW288" s="755"/>
      <c r="QEX288" s="755"/>
      <c r="QEY288" s="755"/>
      <c r="QEZ288" s="755"/>
      <c r="QFA288" s="755"/>
      <c r="QFB288" s="755"/>
      <c r="QFC288" s="755"/>
      <c r="QFD288" s="755"/>
      <c r="QFE288" s="755"/>
      <c r="QFF288" s="755"/>
      <c r="QFG288" s="755"/>
      <c r="QFH288" s="755"/>
      <c r="QFI288" s="755"/>
      <c r="QFJ288" s="755"/>
      <c r="QFK288" s="755"/>
      <c r="QFL288" s="755"/>
      <c r="QFM288" s="755"/>
      <c r="QFN288" s="755"/>
      <c r="QFO288" s="755"/>
      <c r="QFP288" s="755"/>
      <c r="QFQ288" s="755"/>
      <c r="QFR288" s="755"/>
      <c r="QFS288" s="755"/>
      <c r="QFT288" s="755"/>
      <c r="QFU288" s="755"/>
      <c r="QFV288" s="755"/>
      <c r="QFW288" s="755"/>
      <c r="QFX288" s="755"/>
      <c r="QFY288" s="755"/>
      <c r="QFZ288" s="755"/>
      <c r="QGA288" s="755"/>
      <c r="QGB288" s="755"/>
      <c r="QGC288" s="755"/>
      <c r="QGD288" s="755"/>
      <c r="QGE288" s="755"/>
      <c r="QGF288" s="755"/>
      <c r="QGG288" s="755"/>
      <c r="QGH288" s="755"/>
      <c r="QGI288" s="755"/>
      <c r="QGJ288" s="755"/>
      <c r="QGK288" s="755"/>
      <c r="QGL288" s="755"/>
      <c r="QGM288" s="755"/>
      <c r="QGN288" s="755"/>
      <c r="QGO288" s="755"/>
      <c r="QGP288" s="755"/>
      <c r="QGQ288" s="755"/>
      <c r="QGR288" s="755"/>
      <c r="QGS288" s="755"/>
      <c r="QGT288" s="755"/>
      <c r="QGU288" s="755"/>
      <c r="QGV288" s="755"/>
      <c r="QGW288" s="755"/>
      <c r="QGX288" s="755"/>
      <c r="QGY288" s="755"/>
      <c r="QGZ288" s="755"/>
      <c r="QHA288" s="755"/>
      <c r="QHB288" s="755"/>
      <c r="QHC288" s="755"/>
      <c r="QHD288" s="755"/>
      <c r="QHE288" s="755"/>
      <c r="QHF288" s="755"/>
      <c r="QHG288" s="755"/>
      <c r="QHH288" s="755"/>
      <c r="QHI288" s="755"/>
      <c r="QHJ288" s="755"/>
      <c r="QHK288" s="755"/>
      <c r="QHL288" s="755"/>
      <c r="QHM288" s="755"/>
      <c r="QHN288" s="755"/>
      <c r="QHO288" s="755"/>
      <c r="QHP288" s="755"/>
      <c r="QHQ288" s="755"/>
      <c r="QHR288" s="755"/>
      <c r="QHS288" s="755"/>
      <c r="QHT288" s="755"/>
      <c r="QHU288" s="755"/>
      <c r="QHV288" s="755"/>
      <c r="QHW288" s="755"/>
      <c r="QHX288" s="755"/>
      <c r="QHY288" s="755"/>
      <c r="QHZ288" s="755"/>
      <c r="QIA288" s="755"/>
      <c r="QIB288" s="755"/>
      <c r="QIC288" s="755"/>
      <c r="QID288" s="755"/>
      <c r="QIE288" s="755"/>
      <c r="QIF288" s="755"/>
      <c r="QIG288" s="755"/>
      <c r="QIH288" s="755"/>
      <c r="QII288" s="755"/>
      <c r="QIJ288" s="755"/>
      <c r="QIK288" s="755"/>
      <c r="QIL288" s="755"/>
      <c r="QIM288" s="755"/>
      <c r="QIN288" s="755"/>
      <c r="QIO288" s="755"/>
      <c r="QIP288" s="755"/>
      <c r="QIQ288" s="755"/>
      <c r="QIR288" s="755"/>
      <c r="QIS288" s="755"/>
      <c r="QIT288" s="755"/>
      <c r="QIU288" s="755"/>
      <c r="QIV288" s="755"/>
      <c r="QIW288" s="755"/>
      <c r="QIX288" s="755"/>
      <c r="QIY288" s="755"/>
      <c r="QIZ288" s="755"/>
      <c r="QJA288" s="755"/>
      <c r="QJB288" s="755"/>
      <c r="QJC288" s="755"/>
      <c r="QJD288" s="755"/>
      <c r="QJE288" s="755"/>
      <c r="QJF288" s="755"/>
      <c r="QJG288" s="755"/>
      <c r="QJH288" s="755"/>
      <c r="QJI288" s="755"/>
      <c r="QJJ288" s="755"/>
      <c r="QJK288" s="755"/>
      <c r="QJL288" s="755"/>
      <c r="QJM288" s="755"/>
      <c r="QJN288" s="755"/>
      <c r="QJO288" s="755"/>
      <c r="QJP288" s="755"/>
      <c r="QJQ288" s="755"/>
      <c r="QJR288" s="755"/>
      <c r="QJS288" s="755"/>
      <c r="QJT288" s="755"/>
      <c r="QJU288" s="755"/>
      <c r="QJV288" s="755"/>
      <c r="QJW288" s="755"/>
      <c r="QJX288" s="755"/>
      <c r="QJY288" s="755"/>
      <c r="QJZ288" s="755"/>
      <c r="QKA288" s="755"/>
      <c r="QKB288" s="755"/>
      <c r="QKC288" s="755"/>
      <c r="QKD288" s="755"/>
      <c r="QKE288" s="755"/>
      <c r="QKF288" s="755"/>
      <c r="QKG288" s="755"/>
      <c r="QKH288" s="755"/>
      <c r="QKI288" s="755"/>
      <c r="QKJ288" s="755"/>
      <c r="QKK288" s="755"/>
      <c r="QKL288" s="755"/>
      <c r="QKM288" s="755"/>
      <c r="QKN288" s="755"/>
      <c r="QKO288" s="755"/>
      <c r="QKP288" s="755"/>
      <c r="QKQ288" s="755"/>
      <c r="QKR288" s="755"/>
      <c r="QKS288" s="755"/>
      <c r="QKT288" s="755"/>
      <c r="QKU288" s="755"/>
      <c r="QKV288" s="755"/>
      <c r="QKW288" s="755"/>
      <c r="QKX288" s="755"/>
      <c r="QKY288" s="755"/>
      <c r="QKZ288" s="755"/>
      <c r="QLA288" s="755"/>
      <c r="QLB288" s="755"/>
      <c r="QLC288" s="755"/>
      <c r="QLD288" s="755"/>
      <c r="QLE288" s="755"/>
      <c r="QLF288" s="755"/>
      <c r="QLG288" s="755"/>
      <c r="QLH288" s="755"/>
      <c r="QLI288" s="755"/>
      <c r="QLJ288" s="755"/>
      <c r="QLK288" s="755"/>
      <c r="QLL288" s="755"/>
      <c r="QLM288" s="755"/>
      <c r="QLN288" s="755"/>
      <c r="QLO288" s="755"/>
      <c r="QLP288" s="755"/>
      <c r="QLQ288" s="755"/>
      <c r="QLR288" s="755"/>
      <c r="QLS288" s="755"/>
      <c r="QLT288" s="755"/>
      <c r="QLU288" s="755"/>
      <c r="QLV288" s="755"/>
      <c r="QLW288" s="755"/>
      <c r="QLX288" s="755"/>
      <c r="QLY288" s="755"/>
      <c r="QLZ288" s="755"/>
      <c r="QMA288" s="755"/>
      <c r="QMB288" s="755"/>
      <c r="QMC288" s="755"/>
      <c r="QMD288" s="755"/>
      <c r="QME288" s="755"/>
      <c r="QMF288" s="755"/>
      <c r="QMG288" s="755"/>
      <c r="QMH288" s="755"/>
      <c r="QMI288" s="755"/>
      <c r="QMJ288" s="755"/>
      <c r="QMK288" s="755"/>
      <c r="QML288" s="755"/>
      <c r="QMM288" s="755"/>
      <c r="QMN288" s="755"/>
      <c r="QMO288" s="755"/>
      <c r="QMP288" s="755"/>
      <c r="QMQ288" s="755"/>
      <c r="QMR288" s="755"/>
      <c r="QMS288" s="755"/>
      <c r="QMT288" s="755"/>
      <c r="QMU288" s="755"/>
      <c r="QMV288" s="755"/>
      <c r="QMW288" s="755"/>
      <c r="QMX288" s="755"/>
      <c r="QMY288" s="755"/>
      <c r="QMZ288" s="755"/>
      <c r="QNA288" s="755"/>
      <c r="QNB288" s="755"/>
      <c r="QNC288" s="755"/>
      <c r="QND288" s="755"/>
      <c r="QNE288" s="755"/>
      <c r="QNF288" s="755"/>
      <c r="QNG288" s="755"/>
      <c r="QNH288" s="755"/>
      <c r="QNI288" s="755"/>
      <c r="QNJ288" s="755"/>
      <c r="QNK288" s="755"/>
      <c r="QNL288" s="755"/>
      <c r="QNM288" s="755"/>
      <c r="QNN288" s="755"/>
      <c r="QNO288" s="755"/>
      <c r="QNP288" s="755"/>
      <c r="QNQ288" s="755"/>
      <c r="QNR288" s="755"/>
      <c r="QNS288" s="755"/>
      <c r="QNT288" s="755"/>
      <c r="QNU288" s="755"/>
      <c r="QNV288" s="755"/>
      <c r="QNW288" s="755"/>
      <c r="QNX288" s="755"/>
      <c r="QNY288" s="755"/>
      <c r="QNZ288" s="755"/>
      <c r="QOA288" s="755"/>
      <c r="QOB288" s="755"/>
      <c r="QOC288" s="755"/>
      <c r="QOD288" s="755"/>
      <c r="QOE288" s="755"/>
      <c r="QOF288" s="755"/>
      <c r="QOG288" s="755"/>
      <c r="QOH288" s="755"/>
      <c r="QOI288" s="755"/>
      <c r="QOJ288" s="755"/>
      <c r="QOK288" s="755"/>
      <c r="QOL288" s="755"/>
      <c r="QOM288" s="755"/>
      <c r="QON288" s="755"/>
      <c r="QOO288" s="755"/>
      <c r="QOP288" s="755"/>
      <c r="QOQ288" s="755"/>
      <c r="QOR288" s="755"/>
      <c r="QOS288" s="755"/>
      <c r="QOT288" s="755"/>
      <c r="QOU288" s="755"/>
      <c r="QOV288" s="755"/>
      <c r="QOW288" s="755"/>
      <c r="QOX288" s="755"/>
      <c r="QOY288" s="755"/>
      <c r="QOZ288" s="755"/>
      <c r="QPA288" s="755"/>
      <c r="QPB288" s="755"/>
      <c r="QPC288" s="755"/>
      <c r="QPD288" s="755"/>
      <c r="QPE288" s="755"/>
      <c r="QPF288" s="755"/>
      <c r="QPG288" s="755"/>
      <c r="QPH288" s="755"/>
      <c r="QPI288" s="755"/>
      <c r="QPJ288" s="755"/>
      <c r="QPK288" s="755"/>
      <c r="QPL288" s="755"/>
      <c r="QPM288" s="755"/>
      <c r="QPN288" s="755"/>
      <c r="QPO288" s="755"/>
      <c r="QPP288" s="755"/>
      <c r="QPQ288" s="755"/>
      <c r="QPR288" s="755"/>
      <c r="QPS288" s="755"/>
      <c r="QPT288" s="755"/>
      <c r="QPU288" s="755"/>
      <c r="QPV288" s="755"/>
      <c r="QPW288" s="755"/>
      <c r="QPX288" s="755"/>
      <c r="QPY288" s="755"/>
      <c r="QPZ288" s="755"/>
      <c r="QQA288" s="755"/>
      <c r="QQB288" s="755"/>
      <c r="QQC288" s="755"/>
      <c r="QQD288" s="755"/>
      <c r="QQE288" s="755"/>
      <c r="QQF288" s="755"/>
      <c r="QQG288" s="755"/>
      <c r="QQH288" s="755"/>
      <c r="QQI288" s="755"/>
      <c r="QQJ288" s="755"/>
      <c r="QQK288" s="755"/>
      <c r="QQL288" s="755"/>
      <c r="QQM288" s="755"/>
      <c r="QQN288" s="755"/>
      <c r="QQO288" s="755"/>
      <c r="QQP288" s="755"/>
      <c r="QQQ288" s="755"/>
      <c r="QQR288" s="755"/>
      <c r="QQS288" s="755"/>
      <c r="QQT288" s="755"/>
      <c r="QQU288" s="755"/>
      <c r="QQV288" s="755"/>
      <c r="QQW288" s="755"/>
      <c r="QQX288" s="755"/>
      <c r="QQY288" s="755"/>
      <c r="QQZ288" s="755"/>
      <c r="QRA288" s="755"/>
      <c r="QRB288" s="755"/>
      <c r="QRC288" s="755"/>
      <c r="QRD288" s="755"/>
      <c r="QRE288" s="755"/>
      <c r="QRF288" s="755"/>
      <c r="QRG288" s="755"/>
      <c r="QRH288" s="755"/>
      <c r="QRI288" s="755"/>
      <c r="QRJ288" s="755"/>
      <c r="QRK288" s="755"/>
      <c r="QRL288" s="755"/>
      <c r="QRM288" s="755"/>
      <c r="QRN288" s="755"/>
      <c r="QRO288" s="755"/>
      <c r="QRP288" s="755"/>
      <c r="QRQ288" s="755"/>
      <c r="QRR288" s="755"/>
      <c r="QRS288" s="755"/>
      <c r="QRT288" s="755"/>
      <c r="QRU288" s="755"/>
      <c r="QRV288" s="755"/>
      <c r="QRW288" s="755"/>
      <c r="QRX288" s="755"/>
      <c r="QRY288" s="755"/>
      <c r="QRZ288" s="755"/>
      <c r="QSA288" s="755"/>
      <c r="QSB288" s="755"/>
      <c r="QSC288" s="755"/>
      <c r="QSD288" s="755"/>
      <c r="QSE288" s="755"/>
      <c r="QSF288" s="755"/>
      <c r="QSG288" s="755"/>
      <c r="QSH288" s="755"/>
      <c r="QSI288" s="755"/>
      <c r="QSJ288" s="755"/>
      <c r="QSK288" s="755"/>
      <c r="QSL288" s="755"/>
      <c r="QSM288" s="755"/>
      <c r="QSN288" s="755"/>
      <c r="QSO288" s="755"/>
      <c r="QSP288" s="755"/>
      <c r="QSQ288" s="755"/>
      <c r="QSR288" s="755"/>
      <c r="QSS288" s="755"/>
      <c r="QST288" s="755"/>
      <c r="QSU288" s="755"/>
      <c r="QSV288" s="755"/>
      <c r="QSW288" s="755"/>
      <c r="QSX288" s="755"/>
      <c r="QSY288" s="755"/>
      <c r="QSZ288" s="755"/>
      <c r="QTA288" s="755"/>
      <c r="QTB288" s="755"/>
      <c r="QTC288" s="755"/>
      <c r="QTD288" s="755"/>
      <c r="QTE288" s="755"/>
      <c r="QTF288" s="755"/>
      <c r="QTG288" s="755"/>
      <c r="QTH288" s="755"/>
      <c r="QTI288" s="755"/>
      <c r="QTJ288" s="755"/>
      <c r="QTK288" s="755"/>
      <c r="QTL288" s="755"/>
      <c r="QTM288" s="755"/>
      <c r="QTN288" s="755"/>
      <c r="QTO288" s="755"/>
      <c r="QTP288" s="755"/>
      <c r="QTQ288" s="755"/>
      <c r="QTR288" s="755"/>
      <c r="QTS288" s="755"/>
      <c r="QTT288" s="755"/>
      <c r="QTU288" s="755"/>
      <c r="QTV288" s="755"/>
      <c r="QTW288" s="755"/>
      <c r="QTX288" s="755"/>
      <c r="QTY288" s="755"/>
      <c r="QTZ288" s="755"/>
      <c r="QUA288" s="755"/>
      <c r="QUB288" s="755"/>
      <c r="QUC288" s="755"/>
      <c r="QUD288" s="755"/>
      <c r="QUE288" s="755"/>
      <c r="QUF288" s="755"/>
      <c r="QUG288" s="755"/>
      <c r="QUH288" s="755"/>
      <c r="QUI288" s="755"/>
      <c r="QUJ288" s="755"/>
      <c r="QUK288" s="755"/>
      <c r="QUL288" s="755"/>
      <c r="QUM288" s="755"/>
      <c r="QUN288" s="755"/>
      <c r="QUO288" s="755"/>
      <c r="QUP288" s="755"/>
      <c r="QUQ288" s="755"/>
      <c r="QUR288" s="755"/>
      <c r="QUS288" s="755"/>
      <c r="QUT288" s="755"/>
      <c r="QUU288" s="755"/>
      <c r="QUV288" s="755"/>
      <c r="QUW288" s="755"/>
      <c r="QUX288" s="755"/>
      <c r="QUY288" s="755"/>
      <c r="QUZ288" s="755"/>
      <c r="QVA288" s="755"/>
      <c r="QVB288" s="755"/>
      <c r="QVC288" s="755"/>
      <c r="QVD288" s="755"/>
      <c r="QVE288" s="755"/>
      <c r="QVF288" s="755"/>
      <c r="QVG288" s="755"/>
      <c r="QVH288" s="755"/>
      <c r="QVI288" s="755"/>
      <c r="QVJ288" s="755"/>
      <c r="QVK288" s="755"/>
      <c r="QVL288" s="755"/>
      <c r="QVM288" s="755"/>
      <c r="QVN288" s="755"/>
      <c r="QVO288" s="755"/>
      <c r="QVP288" s="755"/>
      <c r="QVQ288" s="755"/>
      <c r="QVR288" s="755"/>
      <c r="QVS288" s="755"/>
      <c r="QVT288" s="755"/>
      <c r="QVU288" s="755"/>
      <c r="QVV288" s="755"/>
      <c r="QVW288" s="755"/>
      <c r="QVX288" s="755"/>
      <c r="QVY288" s="755"/>
      <c r="QVZ288" s="755"/>
      <c r="QWA288" s="755"/>
      <c r="QWB288" s="755"/>
      <c r="QWC288" s="755"/>
      <c r="QWD288" s="755"/>
      <c r="QWE288" s="755"/>
      <c r="QWF288" s="755"/>
      <c r="QWG288" s="755"/>
      <c r="QWH288" s="755"/>
      <c r="QWI288" s="755"/>
      <c r="QWJ288" s="755"/>
      <c r="QWK288" s="755"/>
      <c r="QWL288" s="755"/>
      <c r="QWM288" s="755"/>
      <c r="QWN288" s="755"/>
      <c r="QWO288" s="755"/>
      <c r="QWP288" s="755"/>
      <c r="QWQ288" s="755"/>
      <c r="QWR288" s="755"/>
      <c r="QWS288" s="755"/>
      <c r="QWT288" s="755"/>
      <c r="QWU288" s="755"/>
      <c r="QWV288" s="755"/>
      <c r="QWW288" s="755"/>
      <c r="QWX288" s="755"/>
      <c r="QWY288" s="755"/>
      <c r="QWZ288" s="755"/>
      <c r="QXA288" s="755"/>
      <c r="QXB288" s="755"/>
      <c r="QXC288" s="755"/>
      <c r="QXD288" s="755"/>
      <c r="QXE288" s="755"/>
      <c r="QXF288" s="755"/>
      <c r="QXG288" s="755"/>
      <c r="QXH288" s="755"/>
      <c r="QXI288" s="755"/>
      <c r="QXJ288" s="755"/>
      <c r="QXK288" s="755"/>
      <c r="QXL288" s="755"/>
      <c r="QXM288" s="755"/>
      <c r="QXN288" s="755"/>
      <c r="QXO288" s="755"/>
      <c r="QXP288" s="755"/>
      <c r="QXQ288" s="755"/>
      <c r="QXR288" s="755"/>
      <c r="QXS288" s="755"/>
      <c r="QXT288" s="755"/>
      <c r="QXU288" s="755"/>
      <c r="QXV288" s="755"/>
      <c r="QXW288" s="755"/>
      <c r="QXX288" s="755"/>
      <c r="QXY288" s="755"/>
      <c r="QXZ288" s="755"/>
      <c r="QYA288" s="755"/>
      <c r="QYB288" s="755"/>
      <c r="QYC288" s="755"/>
      <c r="QYD288" s="755"/>
      <c r="QYE288" s="755"/>
      <c r="QYF288" s="755"/>
      <c r="QYG288" s="755"/>
      <c r="QYH288" s="755"/>
      <c r="QYI288" s="755"/>
      <c r="QYJ288" s="755"/>
      <c r="QYK288" s="755"/>
      <c r="QYL288" s="755"/>
      <c r="QYM288" s="755"/>
      <c r="QYN288" s="755"/>
      <c r="QYO288" s="755"/>
      <c r="QYP288" s="755"/>
      <c r="QYQ288" s="755"/>
      <c r="QYR288" s="755"/>
      <c r="QYS288" s="755"/>
      <c r="QYT288" s="755"/>
      <c r="QYU288" s="755"/>
      <c r="QYV288" s="755"/>
      <c r="QYW288" s="755"/>
      <c r="QYX288" s="755"/>
      <c r="QYY288" s="755"/>
      <c r="QYZ288" s="755"/>
      <c r="QZA288" s="755"/>
      <c r="QZB288" s="755"/>
      <c r="QZC288" s="755"/>
      <c r="QZD288" s="755"/>
      <c r="QZE288" s="755"/>
      <c r="QZF288" s="755"/>
      <c r="QZG288" s="755"/>
      <c r="QZH288" s="755"/>
      <c r="QZI288" s="755"/>
      <c r="QZJ288" s="755"/>
      <c r="QZK288" s="755"/>
      <c r="QZL288" s="755"/>
      <c r="QZM288" s="755"/>
      <c r="QZN288" s="755"/>
      <c r="QZO288" s="755"/>
      <c r="QZP288" s="755"/>
      <c r="QZQ288" s="755"/>
      <c r="QZR288" s="755"/>
      <c r="QZS288" s="755"/>
      <c r="QZT288" s="755"/>
      <c r="QZU288" s="755"/>
      <c r="QZV288" s="755"/>
      <c r="QZW288" s="755"/>
      <c r="QZX288" s="755"/>
      <c r="QZY288" s="755"/>
      <c r="QZZ288" s="755"/>
      <c r="RAA288" s="755"/>
      <c r="RAB288" s="755"/>
      <c r="RAC288" s="755"/>
      <c r="RAD288" s="755"/>
      <c r="RAE288" s="755"/>
      <c r="RAF288" s="755"/>
      <c r="RAG288" s="755"/>
      <c r="RAH288" s="755"/>
      <c r="RAI288" s="755"/>
      <c r="RAJ288" s="755"/>
      <c r="RAK288" s="755"/>
      <c r="RAL288" s="755"/>
      <c r="RAM288" s="755"/>
      <c r="RAN288" s="755"/>
      <c r="RAO288" s="755"/>
      <c r="RAP288" s="755"/>
      <c r="RAQ288" s="755"/>
      <c r="RAR288" s="755"/>
      <c r="RAS288" s="755"/>
      <c r="RAT288" s="755"/>
      <c r="RAU288" s="755"/>
      <c r="RAV288" s="755"/>
      <c r="RAW288" s="755"/>
      <c r="RAX288" s="755"/>
      <c r="RAY288" s="755"/>
      <c r="RAZ288" s="755"/>
      <c r="RBA288" s="755"/>
      <c r="RBB288" s="755"/>
      <c r="RBC288" s="755"/>
      <c r="RBD288" s="755"/>
      <c r="RBE288" s="755"/>
      <c r="RBF288" s="755"/>
      <c r="RBG288" s="755"/>
      <c r="RBH288" s="755"/>
      <c r="RBI288" s="755"/>
      <c r="RBJ288" s="755"/>
      <c r="RBK288" s="755"/>
      <c r="RBL288" s="755"/>
      <c r="RBM288" s="755"/>
      <c r="RBN288" s="755"/>
      <c r="RBO288" s="755"/>
      <c r="RBP288" s="755"/>
      <c r="RBQ288" s="755"/>
      <c r="RBR288" s="755"/>
      <c r="RBS288" s="755"/>
      <c r="RBT288" s="755"/>
      <c r="RBU288" s="755"/>
      <c r="RBV288" s="755"/>
      <c r="RBW288" s="755"/>
      <c r="RBX288" s="755"/>
      <c r="RBY288" s="755"/>
      <c r="RBZ288" s="755"/>
      <c r="RCA288" s="755"/>
      <c r="RCB288" s="755"/>
      <c r="RCC288" s="755"/>
      <c r="RCD288" s="755"/>
      <c r="RCE288" s="755"/>
      <c r="RCF288" s="755"/>
      <c r="RCG288" s="755"/>
      <c r="RCH288" s="755"/>
      <c r="RCI288" s="755"/>
      <c r="RCJ288" s="755"/>
      <c r="RCK288" s="755"/>
      <c r="RCL288" s="755"/>
      <c r="RCM288" s="755"/>
      <c r="RCN288" s="755"/>
      <c r="RCO288" s="755"/>
      <c r="RCP288" s="755"/>
      <c r="RCQ288" s="755"/>
      <c r="RCR288" s="755"/>
      <c r="RCS288" s="755"/>
      <c r="RCT288" s="755"/>
      <c r="RCU288" s="755"/>
      <c r="RCV288" s="755"/>
      <c r="RCW288" s="755"/>
      <c r="RCX288" s="755"/>
      <c r="RCY288" s="755"/>
      <c r="RCZ288" s="755"/>
      <c r="RDA288" s="755"/>
      <c r="RDB288" s="755"/>
      <c r="RDC288" s="755"/>
      <c r="RDD288" s="755"/>
      <c r="RDE288" s="755"/>
      <c r="RDF288" s="755"/>
      <c r="RDG288" s="755"/>
      <c r="RDH288" s="755"/>
      <c r="RDI288" s="755"/>
      <c r="RDJ288" s="755"/>
      <c r="RDK288" s="755"/>
      <c r="RDL288" s="755"/>
      <c r="RDM288" s="755"/>
      <c r="RDN288" s="755"/>
      <c r="RDO288" s="755"/>
      <c r="RDP288" s="755"/>
      <c r="RDQ288" s="755"/>
      <c r="RDR288" s="755"/>
      <c r="RDS288" s="755"/>
      <c r="RDT288" s="755"/>
      <c r="RDU288" s="755"/>
      <c r="RDV288" s="755"/>
      <c r="RDW288" s="755"/>
      <c r="RDX288" s="755"/>
      <c r="RDY288" s="755"/>
      <c r="RDZ288" s="755"/>
      <c r="REA288" s="755"/>
      <c r="REB288" s="755"/>
      <c r="REC288" s="755"/>
      <c r="RED288" s="755"/>
      <c r="REE288" s="755"/>
      <c r="REF288" s="755"/>
      <c r="REG288" s="755"/>
      <c r="REH288" s="755"/>
      <c r="REI288" s="755"/>
      <c r="REJ288" s="755"/>
      <c r="REK288" s="755"/>
      <c r="REL288" s="755"/>
      <c r="REM288" s="755"/>
      <c r="REN288" s="755"/>
      <c r="REO288" s="755"/>
      <c r="REP288" s="755"/>
      <c r="REQ288" s="755"/>
      <c r="RER288" s="755"/>
      <c r="RES288" s="755"/>
      <c r="RET288" s="755"/>
      <c r="REU288" s="755"/>
      <c r="REV288" s="755"/>
      <c r="REW288" s="755"/>
      <c r="REX288" s="755"/>
      <c r="REY288" s="755"/>
      <c r="REZ288" s="755"/>
      <c r="RFA288" s="755"/>
      <c r="RFB288" s="755"/>
      <c r="RFC288" s="755"/>
      <c r="RFD288" s="755"/>
      <c r="RFE288" s="755"/>
      <c r="RFF288" s="755"/>
      <c r="RFG288" s="755"/>
      <c r="RFH288" s="755"/>
      <c r="RFI288" s="755"/>
      <c r="RFJ288" s="755"/>
      <c r="RFK288" s="755"/>
      <c r="RFL288" s="755"/>
      <c r="RFM288" s="755"/>
      <c r="RFN288" s="755"/>
      <c r="RFO288" s="755"/>
      <c r="RFP288" s="755"/>
      <c r="RFQ288" s="755"/>
      <c r="RFR288" s="755"/>
      <c r="RFS288" s="755"/>
      <c r="RFT288" s="755"/>
      <c r="RFU288" s="755"/>
      <c r="RFV288" s="755"/>
      <c r="RFW288" s="755"/>
      <c r="RFX288" s="755"/>
      <c r="RFY288" s="755"/>
      <c r="RFZ288" s="755"/>
      <c r="RGA288" s="755"/>
      <c r="RGB288" s="755"/>
      <c r="RGC288" s="755"/>
      <c r="RGD288" s="755"/>
      <c r="RGE288" s="755"/>
      <c r="RGF288" s="755"/>
      <c r="RGG288" s="755"/>
      <c r="RGH288" s="755"/>
      <c r="RGI288" s="755"/>
      <c r="RGJ288" s="755"/>
      <c r="RGK288" s="755"/>
      <c r="RGL288" s="755"/>
      <c r="RGM288" s="755"/>
      <c r="RGN288" s="755"/>
      <c r="RGO288" s="755"/>
      <c r="RGP288" s="755"/>
      <c r="RGQ288" s="755"/>
      <c r="RGR288" s="755"/>
      <c r="RGS288" s="755"/>
      <c r="RGT288" s="755"/>
      <c r="RGU288" s="755"/>
      <c r="RGV288" s="755"/>
      <c r="RGW288" s="755"/>
      <c r="RGX288" s="755"/>
      <c r="RGY288" s="755"/>
      <c r="RGZ288" s="755"/>
      <c r="RHA288" s="755"/>
      <c r="RHB288" s="755"/>
      <c r="RHC288" s="755"/>
      <c r="RHD288" s="755"/>
      <c r="RHE288" s="755"/>
      <c r="RHF288" s="755"/>
      <c r="RHG288" s="755"/>
      <c r="RHH288" s="755"/>
      <c r="RHI288" s="755"/>
      <c r="RHJ288" s="755"/>
      <c r="RHK288" s="755"/>
      <c r="RHL288" s="755"/>
      <c r="RHM288" s="755"/>
      <c r="RHN288" s="755"/>
      <c r="RHO288" s="755"/>
      <c r="RHP288" s="755"/>
      <c r="RHQ288" s="755"/>
      <c r="RHR288" s="755"/>
      <c r="RHS288" s="755"/>
      <c r="RHT288" s="755"/>
      <c r="RHU288" s="755"/>
      <c r="RHV288" s="755"/>
      <c r="RHW288" s="755"/>
      <c r="RHX288" s="755"/>
      <c r="RHY288" s="755"/>
      <c r="RHZ288" s="755"/>
      <c r="RIA288" s="755"/>
      <c r="RIB288" s="755"/>
      <c r="RIC288" s="755"/>
      <c r="RID288" s="755"/>
      <c r="RIE288" s="755"/>
      <c r="RIF288" s="755"/>
      <c r="RIG288" s="755"/>
      <c r="RIH288" s="755"/>
      <c r="RII288" s="755"/>
      <c r="RIJ288" s="755"/>
      <c r="RIK288" s="755"/>
      <c r="RIL288" s="755"/>
      <c r="RIM288" s="755"/>
      <c r="RIN288" s="755"/>
      <c r="RIO288" s="755"/>
      <c r="RIP288" s="755"/>
      <c r="RIQ288" s="755"/>
      <c r="RIR288" s="755"/>
      <c r="RIS288" s="755"/>
      <c r="RIT288" s="755"/>
      <c r="RIU288" s="755"/>
      <c r="RIV288" s="755"/>
      <c r="RIW288" s="755"/>
      <c r="RIX288" s="755"/>
      <c r="RIY288" s="755"/>
      <c r="RIZ288" s="755"/>
      <c r="RJA288" s="755"/>
      <c r="RJB288" s="755"/>
      <c r="RJC288" s="755"/>
      <c r="RJD288" s="755"/>
      <c r="RJE288" s="755"/>
      <c r="RJF288" s="755"/>
      <c r="RJG288" s="755"/>
      <c r="RJH288" s="755"/>
      <c r="RJI288" s="755"/>
      <c r="RJJ288" s="755"/>
      <c r="RJK288" s="755"/>
      <c r="RJL288" s="755"/>
      <c r="RJM288" s="755"/>
      <c r="RJN288" s="755"/>
      <c r="RJO288" s="755"/>
      <c r="RJP288" s="755"/>
      <c r="RJQ288" s="755"/>
      <c r="RJR288" s="755"/>
      <c r="RJS288" s="755"/>
      <c r="RJT288" s="755"/>
      <c r="RJU288" s="755"/>
      <c r="RJV288" s="755"/>
      <c r="RJW288" s="755"/>
      <c r="RJX288" s="755"/>
      <c r="RJY288" s="755"/>
      <c r="RJZ288" s="755"/>
      <c r="RKA288" s="755"/>
      <c r="RKB288" s="755"/>
      <c r="RKC288" s="755"/>
      <c r="RKD288" s="755"/>
      <c r="RKE288" s="755"/>
      <c r="RKF288" s="755"/>
      <c r="RKG288" s="755"/>
      <c r="RKH288" s="755"/>
      <c r="RKI288" s="755"/>
      <c r="RKJ288" s="755"/>
      <c r="RKK288" s="755"/>
      <c r="RKL288" s="755"/>
      <c r="RKM288" s="755"/>
      <c r="RKN288" s="755"/>
      <c r="RKO288" s="755"/>
      <c r="RKP288" s="755"/>
      <c r="RKQ288" s="755"/>
      <c r="RKR288" s="755"/>
      <c r="RKS288" s="755"/>
      <c r="RKT288" s="755"/>
      <c r="RKU288" s="755"/>
      <c r="RKV288" s="755"/>
      <c r="RKW288" s="755"/>
      <c r="RKX288" s="755"/>
      <c r="RKY288" s="755"/>
      <c r="RKZ288" s="755"/>
      <c r="RLA288" s="755"/>
      <c r="RLB288" s="755"/>
      <c r="RLC288" s="755"/>
      <c r="RLD288" s="755"/>
      <c r="RLE288" s="755"/>
      <c r="RLF288" s="755"/>
      <c r="RLG288" s="755"/>
      <c r="RLH288" s="755"/>
      <c r="RLI288" s="755"/>
      <c r="RLJ288" s="755"/>
      <c r="RLK288" s="755"/>
      <c r="RLL288" s="755"/>
      <c r="RLM288" s="755"/>
      <c r="RLN288" s="755"/>
      <c r="RLO288" s="755"/>
      <c r="RLP288" s="755"/>
      <c r="RLQ288" s="755"/>
      <c r="RLR288" s="755"/>
      <c r="RLS288" s="755"/>
      <c r="RLT288" s="755"/>
      <c r="RLU288" s="755"/>
      <c r="RLV288" s="755"/>
      <c r="RLW288" s="755"/>
      <c r="RLX288" s="755"/>
      <c r="RLY288" s="755"/>
      <c r="RLZ288" s="755"/>
      <c r="RMA288" s="755"/>
      <c r="RMB288" s="755"/>
      <c r="RMC288" s="755"/>
      <c r="RMD288" s="755"/>
      <c r="RME288" s="755"/>
      <c r="RMF288" s="755"/>
      <c r="RMG288" s="755"/>
      <c r="RMH288" s="755"/>
      <c r="RMI288" s="755"/>
      <c r="RMJ288" s="755"/>
      <c r="RMK288" s="755"/>
      <c r="RML288" s="755"/>
      <c r="RMM288" s="755"/>
      <c r="RMN288" s="755"/>
      <c r="RMO288" s="755"/>
      <c r="RMP288" s="755"/>
      <c r="RMQ288" s="755"/>
      <c r="RMR288" s="755"/>
      <c r="RMS288" s="755"/>
      <c r="RMT288" s="755"/>
      <c r="RMU288" s="755"/>
      <c r="RMV288" s="755"/>
      <c r="RMW288" s="755"/>
      <c r="RMX288" s="755"/>
      <c r="RMY288" s="755"/>
      <c r="RMZ288" s="755"/>
      <c r="RNA288" s="755"/>
      <c r="RNB288" s="755"/>
      <c r="RNC288" s="755"/>
      <c r="RND288" s="755"/>
      <c r="RNE288" s="755"/>
      <c r="RNF288" s="755"/>
      <c r="RNG288" s="755"/>
      <c r="RNH288" s="755"/>
      <c r="RNI288" s="755"/>
      <c r="RNJ288" s="755"/>
      <c r="RNK288" s="755"/>
      <c r="RNL288" s="755"/>
      <c r="RNM288" s="755"/>
      <c r="RNN288" s="755"/>
      <c r="RNO288" s="755"/>
      <c r="RNP288" s="755"/>
      <c r="RNQ288" s="755"/>
      <c r="RNR288" s="755"/>
      <c r="RNS288" s="755"/>
      <c r="RNT288" s="755"/>
      <c r="RNU288" s="755"/>
      <c r="RNV288" s="755"/>
      <c r="RNW288" s="755"/>
      <c r="RNX288" s="755"/>
      <c r="RNY288" s="755"/>
      <c r="RNZ288" s="755"/>
      <c r="ROA288" s="755"/>
      <c r="ROB288" s="755"/>
      <c r="ROC288" s="755"/>
      <c r="ROD288" s="755"/>
      <c r="ROE288" s="755"/>
      <c r="ROF288" s="755"/>
      <c r="ROG288" s="755"/>
      <c r="ROH288" s="755"/>
      <c r="ROI288" s="755"/>
      <c r="ROJ288" s="755"/>
      <c r="ROK288" s="755"/>
      <c r="ROL288" s="755"/>
      <c r="ROM288" s="755"/>
      <c r="RON288" s="755"/>
      <c r="ROO288" s="755"/>
      <c r="ROP288" s="755"/>
      <c r="ROQ288" s="755"/>
      <c r="ROR288" s="755"/>
      <c r="ROS288" s="755"/>
      <c r="ROT288" s="755"/>
      <c r="ROU288" s="755"/>
      <c r="ROV288" s="755"/>
      <c r="ROW288" s="755"/>
      <c r="ROX288" s="755"/>
      <c r="ROY288" s="755"/>
      <c r="ROZ288" s="755"/>
      <c r="RPA288" s="755"/>
      <c r="RPB288" s="755"/>
      <c r="RPC288" s="755"/>
      <c r="RPD288" s="755"/>
      <c r="RPE288" s="755"/>
      <c r="RPF288" s="755"/>
      <c r="RPG288" s="755"/>
      <c r="RPH288" s="755"/>
      <c r="RPI288" s="755"/>
      <c r="RPJ288" s="755"/>
      <c r="RPK288" s="755"/>
      <c r="RPL288" s="755"/>
      <c r="RPM288" s="755"/>
      <c r="RPN288" s="755"/>
      <c r="RPO288" s="755"/>
      <c r="RPP288" s="755"/>
      <c r="RPQ288" s="755"/>
      <c r="RPR288" s="755"/>
      <c r="RPS288" s="755"/>
      <c r="RPT288" s="755"/>
      <c r="RPU288" s="755"/>
      <c r="RPV288" s="755"/>
      <c r="RPW288" s="755"/>
      <c r="RPX288" s="755"/>
      <c r="RPY288" s="755"/>
      <c r="RPZ288" s="755"/>
      <c r="RQA288" s="755"/>
      <c r="RQB288" s="755"/>
      <c r="RQC288" s="755"/>
      <c r="RQD288" s="755"/>
      <c r="RQE288" s="755"/>
      <c r="RQF288" s="755"/>
      <c r="RQG288" s="755"/>
      <c r="RQH288" s="755"/>
      <c r="RQI288" s="755"/>
      <c r="RQJ288" s="755"/>
      <c r="RQK288" s="755"/>
      <c r="RQL288" s="755"/>
      <c r="RQM288" s="755"/>
      <c r="RQN288" s="755"/>
      <c r="RQO288" s="755"/>
      <c r="RQP288" s="755"/>
      <c r="RQQ288" s="755"/>
      <c r="RQR288" s="755"/>
      <c r="RQS288" s="755"/>
      <c r="RQT288" s="755"/>
      <c r="RQU288" s="755"/>
      <c r="RQV288" s="755"/>
      <c r="RQW288" s="755"/>
      <c r="RQX288" s="755"/>
      <c r="RQY288" s="755"/>
      <c r="RQZ288" s="755"/>
      <c r="RRA288" s="755"/>
      <c r="RRB288" s="755"/>
      <c r="RRC288" s="755"/>
      <c r="RRD288" s="755"/>
      <c r="RRE288" s="755"/>
      <c r="RRF288" s="755"/>
      <c r="RRG288" s="755"/>
      <c r="RRH288" s="755"/>
      <c r="RRI288" s="755"/>
      <c r="RRJ288" s="755"/>
      <c r="RRK288" s="755"/>
      <c r="RRL288" s="755"/>
      <c r="RRM288" s="755"/>
      <c r="RRN288" s="755"/>
      <c r="RRO288" s="755"/>
      <c r="RRP288" s="755"/>
      <c r="RRQ288" s="755"/>
      <c r="RRR288" s="755"/>
      <c r="RRS288" s="755"/>
      <c r="RRT288" s="755"/>
      <c r="RRU288" s="755"/>
      <c r="RRV288" s="755"/>
      <c r="RRW288" s="755"/>
      <c r="RRX288" s="755"/>
      <c r="RRY288" s="755"/>
      <c r="RRZ288" s="755"/>
      <c r="RSA288" s="755"/>
      <c r="RSB288" s="755"/>
      <c r="RSC288" s="755"/>
      <c r="RSD288" s="755"/>
      <c r="RSE288" s="755"/>
      <c r="RSF288" s="755"/>
      <c r="RSG288" s="755"/>
      <c r="RSH288" s="755"/>
      <c r="RSI288" s="755"/>
      <c r="RSJ288" s="755"/>
      <c r="RSK288" s="755"/>
      <c r="RSL288" s="755"/>
      <c r="RSM288" s="755"/>
      <c r="RSN288" s="755"/>
      <c r="RSO288" s="755"/>
      <c r="RSP288" s="755"/>
      <c r="RSQ288" s="755"/>
      <c r="RSR288" s="755"/>
      <c r="RSS288" s="755"/>
      <c r="RST288" s="755"/>
      <c r="RSU288" s="755"/>
      <c r="RSV288" s="755"/>
      <c r="RSW288" s="755"/>
      <c r="RSX288" s="755"/>
      <c r="RSY288" s="755"/>
      <c r="RSZ288" s="755"/>
      <c r="RTA288" s="755"/>
      <c r="RTB288" s="755"/>
      <c r="RTC288" s="755"/>
      <c r="RTD288" s="755"/>
      <c r="RTE288" s="755"/>
      <c r="RTF288" s="755"/>
      <c r="RTG288" s="755"/>
      <c r="RTH288" s="755"/>
      <c r="RTI288" s="755"/>
      <c r="RTJ288" s="755"/>
      <c r="RTK288" s="755"/>
      <c r="RTL288" s="755"/>
      <c r="RTM288" s="755"/>
      <c r="RTN288" s="755"/>
      <c r="RTO288" s="755"/>
      <c r="RTP288" s="755"/>
      <c r="RTQ288" s="755"/>
      <c r="RTR288" s="755"/>
      <c r="RTS288" s="755"/>
      <c r="RTT288" s="755"/>
      <c r="RTU288" s="755"/>
      <c r="RTV288" s="755"/>
      <c r="RTW288" s="755"/>
      <c r="RTX288" s="755"/>
      <c r="RTY288" s="755"/>
      <c r="RTZ288" s="755"/>
      <c r="RUA288" s="755"/>
      <c r="RUB288" s="755"/>
      <c r="RUC288" s="755"/>
      <c r="RUD288" s="755"/>
      <c r="RUE288" s="755"/>
      <c r="RUF288" s="755"/>
      <c r="RUG288" s="755"/>
      <c r="RUH288" s="755"/>
      <c r="RUI288" s="755"/>
      <c r="RUJ288" s="755"/>
      <c r="RUK288" s="755"/>
      <c r="RUL288" s="755"/>
      <c r="RUM288" s="755"/>
      <c r="RUN288" s="755"/>
      <c r="RUO288" s="755"/>
      <c r="RUP288" s="755"/>
      <c r="RUQ288" s="755"/>
      <c r="RUR288" s="755"/>
      <c r="RUS288" s="755"/>
      <c r="RUT288" s="755"/>
      <c r="RUU288" s="755"/>
      <c r="RUV288" s="755"/>
      <c r="RUW288" s="755"/>
      <c r="RUX288" s="755"/>
      <c r="RUY288" s="755"/>
      <c r="RUZ288" s="755"/>
      <c r="RVA288" s="755"/>
      <c r="RVB288" s="755"/>
      <c r="RVC288" s="755"/>
      <c r="RVD288" s="755"/>
      <c r="RVE288" s="755"/>
      <c r="RVF288" s="755"/>
      <c r="RVG288" s="755"/>
      <c r="RVH288" s="755"/>
      <c r="RVI288" s="755"/>
      <c r="RVJ288" s="755"/>
      <c r="RVK288" s="755"/>
      <c r="RVL288" s="755"/>
      <c r="RVM288" s="755"/>
      <c r="RVN288" s="755"/>
      <c r="RVO288" s="755"/>
      <c r="RVP288" s="755"/>
      <c r="RVQ288" s="755"/>
      <c r="RVR288" s="755"/>
      <c r="RVS288" s="755"/>
      <c r="RVT288" s="755"/>
      <c r="RVU288" s="755"/>
      <c r="RVV288" s="755"/>
      <c r="RVW288" s="755"/>
      <c r="RVX288" s="755"/>
      <c r="RVY288" s="755"/>
      <c r="RVZ288" s="755"/>
      <c r="RWA288" s="755"/>
      <c r="RWB288" s="755"/>
      <c r="RWC288" s="755"/>
      <c r="RWD288" s="755"/>
      <c r="RWE288" s="755"/>
      <c r="RWF288" s="755"/>
      <c r="RWG288" s="755"/>
      <c r="RWH288" s="755"/>
      <c r="RWI288" s="755"/>
      <c r="RWJ288" s="755"/>
      <c r="RWK288" s="755"/>
      <c r="RWL288" s="755"/>
      <c r="RWM288" s="755"/>
      <c r="RWN288" s="755"/>
      <c r="RWO288" s="755"/>
      <c r="RWP288" s="755"/>
      <c r="RWQ288" s="755"/>
      <c r="RWR288" s="755"/>
      <c r="RWS288" s="755"/>
      <c r="RWT288" s="755"/>
      <c r="RWU288" s="755"/>
      <c r="RWV288" s="755"/>
      <c r="RWW288" s="755"/>
      <c r="RWX288" s="755"/>
      <c r="RWY288" s="755"/>
      <c r="RWZ288" s="755"/>
      <c r="RXA288" s="755"/>
      <c r="RXB288" s="755"/>
      <c r="RXC288" s="755"/>
      <c r="RXD288" s="755"/>
      <c r="RXE288" s="755"/>
      <c r="RXF288" s="755"/>
      <c r="RXG288" s="755"/>
      <c r="RXH288" s="755"/>
      <c r="RXI288" s="755"/>
      <c r="RXJ288" s="755"/>
      <c r="RXK288" s="755"/>
      <c r="RXL288" s="755"/>
      <c r="RXM288" s="755"/>
      <c r="RXN288" s="755"/>
      <c r="RXO288" s="755"/>
      <c r="RXP288" s="755"/>
      <c r="RXQ288" s="755"/>
      <c r="RXR288" s="755"/>
      <c r="RXS288" s="755"/>
      <c r="RXT288" s="755"/>
      <c r="RXU288" s="755"/>
      <c r="RXV288" s="755"/>
      <c r="RXW288" s="755"/>
      <c r="RXX288" s="755"/>
      <c r="RXY288" s="755"/>
      <c r="RXZ288" s="755"/>
      <c r="RYA288" s="755"/>
      <c r="RYB288" s="755"/>
      <c r="RYC288" s="755"/>
      <c r="RYD288" s="755"/>
      <c r="RYE288" s="755"/>
      <c r="RYF288" s="755"/>
      <c r="RYG288" s="755"/>
      <c r="RYH288" s="755"/>
      <c r="RYI288" s="755"/>
      <c r="RYJ288" s="755"/>
      <c r="RYK288" s="755"/>
      <c r="RYL288" s="755"/>
      <c r="RYM288" s="755"/>
      <c r="RYN288" s="755"/>
      <c r="RYO288" s="755"/>
      <c r="RYP288" s="755"/>
      <c r="RYQ288" s="755"/>
      <c r="RYR288" s="755"/>
      <c r="RYS288" s="755"/>
      <c r="RYT288" s="755"/>
      <c r="RYU288" s="755"/>
      <c r="RYV288" s="755"/>
      <c r="RYW288" s="755"/>
      <c r="RYX288" s="755"/>
      <c r="RYY288" s="755"/>
      <c r="RYZ288" s="755"/>
      <c r="RZA288" s="755"/>
      <c r="RZB288" s="755"/>
      <c r="RZC288" s="755"/>
      <c r="RZD288" s="755"/>
      <c r="RZE288" s="755"/>
      <c r="RZF288" s="755"/>
      <c r="RZG288" s="755"/>
      <c r="RZH288" s="755"/>
      <c r="RZI288" s="755"/>
      <c r="RZJ288" s="755"/>
      <c r="RZK288" s="755"/>
      <c r="RZL288" s="755"/>
      <c r="RZM288" s="755"/>
      <c r="RZN288" s="755"/>
      <c r="RZO288" s="755"/>
      <c r="RZP288" s="755"/>
      <c r="RZQ288" s="755"/>
      <c r="RZR288" s="755"/>
      <c r="RZS288" s="755"/>
      <c r="RZT288" s="755"/>
      <c r="RZU288" s="755"/>
      <c r="RZV288" s="755"/>
      <c r="RZW288" s="755"/>
      <c r="RZX288" s="755"/>
      <c r="RZY288" s="755"/>
      <c r="RZZ288" s="755"/>
      <c r="SAA288" s="755"/>
      <c r="SAB288" s="755"/>
      <c r="SAC288" s="755"/>
      <c r="SAD288" s="755"/>
      <c r="SAE288" s="755"/>
      <c r="SAF288" s="755"/>
      <c r="SAG288" s="755"/>
      <c r="SAH288" s="755"/>
      <c r="SAI288" s="755"/>
      <c r="SAJ288" s="755"/>
      <c r="SAK288" s="755"/>
      <c r="SAL288" s="755"/>
      <c r="SAM288" s="755"/>
      <c r="SAN288" s="755"/>
      <c r="SAO288" s="755"/>
      <c r="SAP288" s="755"/>
      <c r="SAQ288" s="755"/>
      <c r="SAR288" s="755"/>
      <c r="SAS288" s="755"/>
      <c r="SAT288" s="755"/>
      <c r="SAU288" s="755"/>
      <c r="SAV288" s="755"/>
      <c r="SAW288" s="755"/>
      <c r="SAX288" s="755"/>
      <c r="SAY288" s="755"/>
      <c r="SAZ288" s="755"/>
      <c r="SBA288" s="755"/>
      <c r="SBB288" s="755"/>
      <c r="SBC288" s="755"/>
      <c r="SBD288" s="755"/>
      <c r="SBE288" s="755"/>
      <c r="SBF288" s="755"/>
      <c r="SBG288" s="755"/>
      <c r="SBH288" s="755"/>
      <c r="SBI288" s="755"/>
      <c r="SBJ288" s="755"/>
      <c r="SBK288" s="755"/>
      <c r="SBL288" s="755"/>
      <c r="SBM288" s="755"/>
      <c r="SBN288" s="755"/>
      <c r="SBO288" s="755"/>
      <c r="SBP288" s="755"/>
      <c r="SBQ288" s="755"/>
      <c r="SBR288" s="755"/>
      <c r="SBS288" s="755"/>
      <c r="SBT288" s="755"/>
      <c r="SBU288" s="755"/>
      <c r="SBV288" s="755"/>
      <c r="SBW288" s="755"/>
      <c r="SBX288" s="755"/>
      <c r="SBY288" s="755"/>
      <c r="SBZ288" s="755"/>
      <c r="SCA288" s="755"/>
      <c r="SCB288" s="755"/>
      <c r="SCC288" s="755"/>
      <c r="SCD288" s="755"/>
      <c r="SCE288" s="755"/>
      <c r="SCF288" s="755"/>
      <c r="SCG288" s="755"/>
      <c r="SCH288" s="755"/>
      <c r="SCI288" s="755"/>
      <c r="SCJ288" s="755"/>
      <c r="SCK288" s="755"/>
      <c r="SCL288" s="755"/>
      <c r="SCM288" s="755"/>
      <c r="SCN288" s="755"/>
      <c r="SCO288" s="755"/>
      <c r="SCP288" s="755"/>
      <c r="SCQ288" s="755"/>
      <c r="SCR288" s="755"/>
      <c r="SCS288" s="755"/>
      <c r="SCT288" s="755"/>
      <c r="SCU288" s="755"/>
      <c r="SCV288" s="755"/>
      <c r="SCW288" s="755"/>
      <c r="SCX288" s="755"/>
      <c r="SCY288" s="755"/>
      <c r="SCZ288" s="755"/>
      <c r="SDA288" s="755"/>
      <c r="SDB288" s="755"/>
      <c r="SDC288" s="755"/>
      <c r="SDD288" s="755"/>
      <c r="SDE288" s="755"/>
      <c r="SDF288" s="755"/>
      <c r="SDG288" s="755"/>
      <c r="SDH288" s="755"/>
      <c r="SDI288" s="755"/>
      <c r="SDJ288" s="755"/>
      <c r="SDK288" s="755"/>
      <c r="SDL288" s="755"/>
      <c r="SDM288" s="755"/>
      <c r="SDN288" s="755"/>
      <c r="SDO288" s="755"/>
      <c r="SDP288" s="755"/>
      <c r="SDQ288" s="755"/>
      <c r="SDR288" s="755"/>
      <c r="SDS288" s="755"/>
      <c r="SDT288" s="755"/>
      <c r="SDU288" s="755"/>
      <c r="SDV288" s="755"/>
      <c r="SDW288" s="755"/>
      <c r="SDX288" s="755"/>
      <c r="SDY288" s="755"/>
      <c r="SDZ288" s="755"/>
      <c r="SEA288" s="755"/>
      <c r="SEB288" s="755"/>
      <c r="SEC288" s="755"/>
      <c r="SED288" s="755"/>
      <c r="SEE288" s="755"/>
      <c r="SEF288" s="755"/>
      <c r="SEG288" s="755"/>
      <c r="SEH288" s="755"/>
      <c r="SEI288" s="755"/>
      <c r="SEJ288" s="755"/>
      <c r="SEK288" s="755"/>
      <c r="SEL288" s="755"/>
      <c r="SEM288" s="755"/>
      <c r="SEN288" s="755"/>
      <c r="SEO288" s="755"/>
      <c r="SEP288" s="755"/>
      <c r="SEQ288" s="755"/>
      <c r="SER288" s="755"/>
      <c r="SES288" s="755"/>
      <c r="SET288" s="755"/>
      <c r="SEU288" s="755"/>
      <c r="SEV288" s="755"/>
      <c r="SEW288" s="755"/>
      <c r="SEX288" s="755"/>
      <c r="SEY288" s="755"/>
      <c r="SEZ288" s="755"/>
      <c r="SFA288" s="755"/>
      <c r="SFB288" s="755"/>
      <c r="SFC288" s="755"/>
      <c r="SFD288" s="755"/>
      <c r="SFE288" s="755"/>
      <c r="SFF288" s="755"/>
      <c r="SFG288" s="755"/>
      <c r="SFH288" s="755"/>
      <c r="SFI288" s="755"/>
      <c r="SFJ288" s="755"/>
      <c r="SFK288" s="755"/>
      <c r="SFL288" s="755"/>
      <c r="SFM288" s="755"/>
      <c r="SFN288" s="755"/>
      <c r="SFO288" s="755"/>
      <c r="SFP288" s="755"/>
      <c r="SFQ288" s="755"/>
      <c r="SFR288" s="755"/>
      <c r="SFS288" s="755"/>
      <c r="SFT288" s="755"/>
      <c r="SFU288" s="755"/>
      <c r="SFV288" s="755"/>
      <c r="SFW288" s="755"/>
      <c r="SFX288" s="755"/>
      <c r="SFY288" s="755"/>
      <c r="SFZ288" s="755"/>
      <c r="SGA288" s="755"/>
      <c r="SGB288" s="755"/>
      <c r="SGC288" s="755"/>
      <c r="SGD288" s="755"/>
      <c r="SGE288" s="755"/>
      <c r="SGF288" s="755"/>
      <c r="SGG288" s="755"/>
      <c r="SGH288" s="755"/>
      <c r="SGI288" s="755"/>
      <c r="SGJ288" s="755"/>
      <c r="SGK288" s="755"/>
      <c r="SGL288" s="755"/>
      <c r="SGM288" s="755"/>
      <c r="SGN288" s="755"/>
      <c r="SGO288" s="755"/>
      <c r="SGP288" s="755"/>
      <c r="SGQ288" s="755"/>
      <c r="SGR288" s="755"/>
      <c r="SGS288" s="755"/>
      <c r="SGT288" s="755"/>
      <c r="SGU288" s="755"/>
      <c r="SGV288" s="755"/>
      <c r="SGW288" s="755"/>
      <c r="SGX288" s="755"/>
      <c r="SGY288" s="755"/>
      <c r="SGZ288" s="755"/>
      <c r="SHA288" s="755"/>
      <c r="SHB288" s="755"/>
      <c r="SHC288" s="755"/>
      <c r="SHD288" s="755"/>
      <c r="SHE288" s="755"/>
      <c r="SHF288" s="755"/>
      <c r="SHG288" s="755"/>
      <c r="SHH288" s="755"/>
      <c r="SHI288" s="755"/>
      <c r="SHJ288" s="755"/>
      <c r="SHK288" s="755"/>
      <c r="SHL288" s="755"/>
      <c r="SHM288" s="755"/>
      <c r="SHN288" s="755"/>
      <c r="SHO288" s="755"/>
      <c r="SHP288" s="755"/>
      <c r="SHQ288" s="755"/>
      <c r="SHR288" s="755"/>
      <c r="SHS288" s="755"/>
      <c r="SHT288" s="755"/>
      <c r="SHU288" s="755"/>
      <c r="SHV288" s="755"/>
      <c r="SHW288" s="755"/>
      <c r="SHX288" s="755"/>
      <c r="SHY288" s="755"/>
      <c r="SHZ288" s="755"/>
      <c r="SIA288" s="755"/>
      <c r="SIB288" s="755"/>
      <c r="SIC288" s="755"/>
      <c r="SID288" s="755"/>
      <c r="SIE288" s="755"/>
      <c r="SIF288" s="755"/>
      <c r="SIG288" s="755"/>
      <c r="SIH288" s="755"/>
      <c r="SII288" s="755"/>
      <c r="SIJ288" s="755"/>
      <c r="SIK288" s="755"/>
      <c r="SIL288" s="755"/>
      <c r="SIM288" s="755"/>
      <c r="SIN288" s="755"/>
      <c r="SIO288" s="755"/>
      <c r="SIP288" s="755"/>
      <c r="SIQ288" s="755"/>
      <c r="SIR288" s="755"/>
      <c r="SIS288" s="755"/>
      <c r="SIT288" s="755"/>
      <c r="SIU288" s="755"/>
      <c r="SIV288" s="755"/>
      <c r="SIW288" s="755"/>
      <c r="SIX288" s="755"/>
      <c r="SIY288" s="755"/>
      <c r="SIZ288" s="755"/>
      <c r="SJA288" s="755"/>
      <c r="SJB288" s="755"/>
      <c r="SJC288" s="755"/>
      <c r="SJD288" s="755"/>
      <c r="SJE288" s="755"/>
      <c r="SJF288" s="755"/>
      <c r="SJG288" s="755"/>
      <c r="SJH288" s="755"/>
      <c r="SJI288" s="755"/>
      <c r="SJJ288" s="755"/>
      <c r="SJK288" s="755"/>
      <c r="SJL288" s="755"/>
      <c r="SJM288" s="755"/>
      <c r="SJN288" s="755"/>
      <c r="SJO288" s="755"/>
      <c r="SJP288" s="755"/>
      <c r="SJQ288" s="755"/>
      <c r="SJR288" s="755"/>
      <c r="SJS288" s="755"/>
      <c r="SJT288" s="755"/>
      <c r="SJU288" s="755"/>
      <c r="SJV288" s="755"/>
      <c r="SJW288" s="755"/>
      <c r="SJX288" s="755"/>
      <c r="SJY288" s="755"/>
      <c r="SJZ288" s="755"/>
      <c r="SKA288" s="755"/>
      <c r="SKB288" s="755"/>
      <c r="SKC288" s="755"/>
      <c r="SKD288" s="755"/>
      <c r="SKE288" s="755"/>
      <c r="SKF288" s="755"/>
      <c r="SKG288" s="755"/>
      <c r="SKH288" s="755"/>
      <c r="SKI288" s="755"/>
      <c r="SKJ288" s="755"/>
      <c r="SKK288" s="755"/>
      <c r="SKL288" s="755"/>
      <c r="SKM288" s="755"/>
      <c r="SKN288" s="755"/>
      <c r="SKO288" s="755"/>
      <c r="SKP288" s="755"/>
      <c r="SKQ288" s="755"/>
      <c r="SKR288" s="755"/>
      <c r="SKS288" s="755"/>
      <c r="SKT288" s="755"/>
      <c r="SKU288" s="755"/>
      <c r="SKV288" s="755"/>
      <c r="SKW288" s="755"/>
      <c r="SKX288" s="755"/>
      <c r="SKY288" s="755"/>
      <c r="SKZ288" s="755"/>
      <c r="SLA288" s="755"/>
      <c r="SLB288" s="755"/>
      <c r="SLC288" s="755"/>
      <c r="SLD288" s="755"/>
      <c r="SLE288" s="755"/>
      <c r="SLF288" s="755"/>
      <c r="SLG288" s="755"/>
      <c r="SLH288" s="755"/>
      <c r="SLI288" s="755"/>
      <c r="SLJ288" s="755"/>
      <c r="SLK288" s="755"/>
      <c r="SLL288" s="755"/>
      <c r="SLM288" s="755"/>
      <c r="SLN288" s="755"/>
      <c r="SLO288" s="755"/>
      <c r="SLP288" s="755"/>
      <c r="SLQ288" s="755"/>
      <c r="SLR288" s="755"/>
      <c r="SLS288" s="755"/>
      <c r="SLT288" s="755"/>
      <c r="SLU288" s="755"/>
      <c r="SLV288" s="755"/>
      <c r="SLW288" s="755"/>
      <c r="SLX288" s="755"/>
      <c r="SLY288" s="755"/>
      <c r="SLZ288" s="755"/>
      <c r="SMA288" s="755"/>
      <c r="SMB288" s="755"/>
      <c r="SMC288" s="755"/>
      <c r="SMD288" s="755"/>
      <c r="SME288" s="755"/>
      <c r="SMF288" s="755"/>
      <c r="SMG288" s="755"/>
      <c r="SMH288" s="755"/>
      <c r="SMI288" s="755"/>
      <c r="SMJ288" s="755"/>
      <c r="SMK288" s="755"/>
      <c r="SML288" s="755"/>
      <c r="SMM288" s="755"/>
      <c r="SMN288" s="755"/>
      <c r="SMO288" s="755"/>
      <c r="SMP288" s="755"/>
      <c r="SMQ288" s="755"/>
      <c r="SMR288" s="755"/>
      <c r="SMS288" s="755"/>
      <c r="SMT288" s="755"/>
      <c r="SMU288" s="755"/>
      <c r="SMV288" s="755"/>
      <c r="SMW288" s="755"/>
      <c r="SMX288" s="755"/>
      <c r="SMY288" s="755"/>
      <c r="SMZ288" s="755"/>
      <c r="SNA288" s="755"/>
      <c r="SNB288" s="755"/>
      <c r="SNC288" s="755"/>
      <c r="SND288" s="755"/>
      <c r="SNE288" s="755"/>
      <c r="SNF288" s="755"/>
      <c r="SNG288" s="755"/>
      <c r="SNH288" s="755"/>
      <c r="SNI288" s="755"/>
      <c r="SNJ288" s="755"/>
      <c r="SNK288" s="755"/>
      <c r="SNL288" s="755"/>
      <c r="SNM288" s="755"/>
      <c r="SNN288" s="755"/>
      <c r="SNO288" s="755"/>
      <c r="SNP288" s="755"/>
      <c r="SNQ288" s="755"/>
      <c r="SNR288" s="755"/>
      <c r="SNS288" s="755"/>
      <c r="SNT288" s="755"/>
      <c r="SNU288" s="755"/>
      <c r="SNV288" s="755"/>
      <c r="SNW288" s="755"/>
      <c r="SNX288" s="755"/>
      <c r="SNY288" s="755"/>
      <c r="SNZ288" s="755"/>
      <c r="SOA288" s="755"/>
      <c r="SOB288" s="755"/>
      <c r="SOC288" s="755"/>
      <c r="SOD288" s="755"/>
      <c r="SOE288" s="755"/>
      <c r="SOF288" s="755"/>
      <c r="SOG288" s="755"/>
      <c r="SOH288" s="755"/>
      <c r="SOI288" s="755"/>
      <c r="SOJ288" s="755"/>
      <c r="SOK288" s="755"/>
      <c r="SOL288" s="755"/>
      <c r="SOM288" s="755"/>
      <c r="SON288" s="755"/>
      <c r="SOO288" s="755"/>
      <c r="SOP288" s="755"/>
      <c r="SOQ288" s="755"/>
      <c r="SOR288" s="755"/>
      <c r="SOS288" s="755"/>
      <c r="SOT288" s="755"/>
      <c r="SOU288" s="755"/>
      <c r="SOV288" s="755"/>
      <c r="SOW288" s="755"/>
      <c r="SOX288" s="755"/>
      <c r="SOY288" s="755"/>
      <c r="SOZ288" s="755"/>
      <c r="SPA288" s="755"/>
      <c r="SPB288" s="755"/>
      <c r="SPC288" s="755"/>
      <c r="SPD288" s="755"/>
      <c r="SPE288" s="755"/>
      <c r="SPF288" s="755"/>
      <c r="SPG288" s="755"/>
      <c r="SPH288" s="755"/>
      <c r="SPI288" s="755"/>
      <c r="SPJ288" s="755"/>
      <c r="SPK288" s="755"/>
      <c r="SPL288" s="755"/>
      <c r="SPM288" s="755"/>
      <c r="SPN288" s="755"/>
      <c r="SPO288" s="755"/>
      <c r="SPP288" s="755"/>
      <c r="SPQ288" s="755"/>
      <c r="SPR288" s="755"/>
      <c r="SPS288" s="755"/>
      <c r="SPT288" s="755"/>
      <c r="SPU288" s="755"/>
      <c r="SPV288" s="755"/>
      <c r="SPW288" s="755"/>
      <c r="SPX288" s="755"/>
      <c r="SPY288" s="755"/>
      <c r="SPZ288" s="755"/>
      <c r="SQA288" s="755"/>
      <c r="SQB288" s="755"/>
      <c r="SQC288" s="755"/>
      <c r="SQD288" s="755"/>
      <c r="SQE288" s="755"/>
      <c r="SQF288" s="755"/>
      <c r="SQG288" s="755"/>
      <c r="SQH288" s="755"/>
      <c r="SQI288" s="755"/>
      <c r="SQJ288" s="755"/>
      <c r="SQK288" s="755"/>
      <c r="SQL288" s="755"/>
      <c r="SQM288" s="755"/>
      <c r="SQN288" s="755"/>
      <c r="SQO288" s="755"/>
      <c r="SQP288" s="755"/>
      <c r="SQQ288" s="755"/>
      <c r="SQR288" s="755"/>
      <c r="SQS288" s="755"/>
      <c r="SQT288" s="755"/>
      <c r="SQU288" s="755"/>
      <c r="SQV288" s="755"/>
      <c r="SQW288" s="755"/>
      <c r="SQX288" s="755"/>
      <c r="SQY288" s="755"/>
      <c r="SQZ288" s="755"/>
      <c r="SRA288" s="755"/>
      <c r="SRB288" s="755"/>
      <c r="SRC288" s="755"/>
      <c r="SRD288" s="755"/>
      <c r="SRE288" s="755"/>
      <c r="SRF288" s="755"/>
      <c r="SRG288" s="755"/>
      <c r="SRH288" s="755"/>
      <c r="SRI288" s="755"/>
      <c r="SRJ288" s="755"/>
      <c r="SRK288" s="755"/>
      <c r="SRL288" s="755"/>
      <c r="SRM288" s="755"/>
      <c r="SRN288" s="755"/>
      <c r="SRO288" s="755"/>
      <c r="SRP288" s="755"/>
      <c r="SRQ288" s="755"/>
      <c r="SRR288" s="755"/>
      <c r="SRS288" s="755"/>
      <c r="SRT288" s="755"/>
      <c r="SRU288" s="755"/>
      <c r="SRV288" s="755"/>
      <c r="SRW288" s="755"/>
      <c r="SRX288" s="755"/>
      <c r="SRY288" s="755"/>
      <c r="SRZ288" s="755"/>
      <c r="SSA288" s="755"/>
      <c r="SSB288" s="755"/>
      <c r="SSC288" s="755"/>
      <c r="SSD288" s="755"/>
      <c r="SSE288" s="755"/>
      <c r="SSF288" s="755"/>
      <c r="SSG288" s="755"/>
      <c r="SSH288" s="755"/>
      <c r="SSI288" s="755"/>
      <c r="SSJ288" s="755"/>
      <c r="SSK288" s="755"/>
      <c r="SSL288" s="755"/>
      <c r="SSM288" s="755"/>
      <c r="SSN288" s="755"/>
      <c r="SSO288" s="755"/>
      <c r="SSP288" s="755"/>
      <c r="SSQ288" s="755"/>
      <c r="SSR288" s="755"/>
      <c r="SSS288" s="755"/>
      <c r="SST288" s="755"/>
      <c r="SSU288" s="755"/>
      <c r="SSV288" s="755"/>
      <c r="SSW288" s="755"/>
      <c r="SSX288" s="755"/>
      <c r="SSY288" s="755"/>
      <c r="SSZ288" s="755"/>
      <c r="STA288" s="755"/>
      <c r="STB288" s="755"/>
      <c r="STC288" s="755"/>
      <c r="STD288" s="755"/>
      <c r="STE288" s="755"/>
      <c r="STF288" s="755"/>
      <c r="STG288" s="755"/>
      <c r="STH288" s="755"/>
      <c r="STI288" s="755"/>
      <c r="STJ288" s="755"/>
      <c r="STK288" s="755"/>
      <c r="STL288" s="755"/>
      <c r="STM288" s="755"/>
      <c r="STN288" s="755"/>
      <c r="STO288" s="755"/>
      <c r="STP288" s="755"/>
      <c r="STQ288" s="755"/>
      <c r="STR288" s="755"/>
      <c r="STS288" s="755"/>
      <c r="STT288" s="755"/>
      <c r="STU288" s="755"/>
      <c r="STV288" s="755"/>
      <c r="STW288" s="755"/>
      <c r="STX288" s="755"/>
      <c r="STY288" s="755"/>
      <c r="STZ288" s="755"/>
      <c r="SUA288" s="755"/>
      <c r="SUB288" s="755"/>
      <c r="SUC288" s="755"/>
      <c r="SUD288" s="755"/>
      <c r="SUE288" s="755"/>
      <c r="SUF288" s="755"/>
      <c r="SUG288" s="755"/>
      <c r="SUH288" s="755"/>
      <c r="SUI288" s="755"/>
      <c r="SUJ288" s="755"/>
      <c r="SUK288" s="755"/>
      <c r="SUL288" s="755"/>
      <c r="SUM288" s="755"/>
      <c r="SUN288" s="755"/>
      <c r="SUO288" s="755"/>
      <c r="SUP288" s="755"/>
      <c r="SUQ288" s="755"/>
      <c r="SUR288" s="755"/>
      <c r="SUS288" s="755"/>
      <c r="SUT288" s="755"/>
      <c r="SUU288" s="755"/>
      <c r="SUV288" s="755"/>
      <c r="SUW288" s="755"/>
      <c r="SUX288" s="755"/>
      <c r="SUY288" s="755"/>
      <c r="SUZ288" s="755"/>
      <c r="SVA288" s="755"/>
      <c r="SVB288" s="755"/>
      <c r="SVC288" s="755"/>
      <c r="SVD288" s="755"/>
      <c r="SVE288" s="755"/>
      <c r="SVF288" s="755"/>
      <c r="SVG288" s="755"/>
      <c r="SVH288" s="755"/>
      <c r="SVI288" s="755"/>
      <c r="SVJ288" s="755"/>
      <c r="SVK288" s="755"/>
      <c r="SVL288" s="755"/>
      <c r="SVM288" s="755"/>
      <c r="SVN288" s="755"/>
      <c r="SVO288" s="755"/>
      <c r="SVP288" s="755"/>
      <c r="SVQ288" s="755"/>
      <c r="SVR288" s="755"/>
      <c r="SVS288" s="755"/>
      <c r="SVT288" s="755"/>
      <c r="SVU288" s="755"/>
      <c r="SVV288" s="755"/>
      <c r="SVW288" s="755"/>
      <c r="SVX288" s="755"/>
      <c r="SVY288" s="755"/>
      <c r="SVZ288" s="755"/>
      <c r="SWA288" s="755"/>
      <c r="SWB288" s="755"/>
      <c r="SWC288" s="755"/>
      <c r="SWD288" s="755"/>
      <c r="SWE288" s="755"/>
      <c r="SWF288" s="755"/>
      <c r="SWG288" s="755"/>
      <c r="SWH288" s="755"/>
      <c r="SWI288" s="755"/>
      <c r="SWJ288" s="755"/>
      <c r="SWK288" s="755"/>
      <c r="SWL288" s="755"/>
      <c r="SWM288" s="755"/>
      <c r="SWN288" s="755"/>
      <c r="SWO288" s="755"/>
      <c r="SWP288" s="755"/>
      <c r="SWQ288" s="755"/>
      <c r="SWR288" s="755"/>
      <c r="SWS288" s="755"/>
      <c r="SWT288" s="755"/>
      <c r="SWU288" s="755"/>
      <c r="SWV288" s="755"/>
      <c r="SWW288" s="755"/>
      <c r="SWX288" s="755"/>
      <c r="SWY288" s="755"/>
      <c r="SWZ288" s="755"/>
      <c r="SXA288" s="755"/>
      <c r="SXB288" s="755"/>
      <c r="SXC288" s="755"/>
      <c r="SXD288" s="755"/>
      <c r="SXE288" s="755"/>
      <c r="SXF288" s="755"/>
      <c r="SXG288" s="755"/>
      <c r="SXH288" s="755"/>
      <c r="SXI288" s="755"/>
      <c r="SXJ288" s="755"/>
      <c r="SXK288" s="755"/>
      <c r="SXL288" s="755"/>
      <c r="SXM288" s="755"/>
      <c r="SXN288" s="755"/>
      <c r="SXO288" s="755"/>
      <c r="SXP288" s="755"/>
      <c r="SXQ288" s="755"/>
      <c r="SXR288" s="755"/>
      <c r="SXS288" s="755"/>
      <c r="SXT288" s="755"/>
      <c r="SXU288" s="755"/>
      <c r="SXV288" s="755"/>
      <c r="SXW288" s="755"/>
      <c r="SXX288" s="755"/>
      <c r="SXY288" s="755"/>
      <c r="SXZ288" s="755"/>
      <c r="SYA288" s="755"/>
      <c r="SYB288" s="755"/>
      <c r="SYC288" s="755"/>
      <c r="SYD288" s="755"/>
      <c r="SYE288" s="755"/>
      <c r="SYF288" s="755"/>
      <c r="SYG288" s="755"/>
      <c r="SYH288" s="755"/>
      <c r="SYI288" s="755"/>
      <c r="SYJ288" s="755"/>
      <c r="SYK288" s="755"/>
      <c r="SYL288" s="755"/>
      <c r="SYM288" s="755"/>
      <c r="SYN288" s="755"/>
      <c r="SYO288" s="755"/>
      <c r="SYP288" s="755"/>
      <c r="SYQ288" s="755"/>
      <c r="SYR288" s="755"/>
      <c r="SYS288" s="755"/>
      <c r="SYT288" s="755"/>
      <c r="SYU288" s="755"/>
      <c r="SYV288" s="755"/>
      <c r="SYW288" s="755"/>
      <c r="SYX288" s="755"/>
      <c r="SYY288" s="755"/>
      <c r="SYZ288" s="755"/>
      <c r="SZA288" s="755"/>
      <c r="SZB288" s="755"/>
      <c r="SZC288" s="755"/>
      <c r="SZD288" s="755"/>
      <c r="SZE288" s="755"/>
      <c r="SZF288" s="755"/>
      <c r="SZG288" s="755"/>
      <c r="SZH288" s="755"/>
      <c r="SZI288" s="755"/>
      <c r="SZJ288" s="755"/>
      <c r="SZK288" s="755"/>
      <c r="SZL288" s="755"/>
      <c r="SZM288" s="755"/>
      <c r="SZN288" s="755"/>
      <c r="SZO288" s="755"/>
      <c r="SZP288" s="755"/>
      <c r="SZQ288" s="755"/>
      <c r="SZR288" s="755"/>
      <c r="SZS288" s="755"/>
      <c r="SZT288" s="755"/>
      <c r="SZU288" s="755"/>
      <c r="SZV288" s="755"/>
      <c r="SZW288" s="755"/>
      <c r="SZX288" s="755"/>
      <c r="SZY288" s="755"/>
      <c r="SZZ288" s="755"/>
      <c r="TAA288" s="755"/>
      <c r="TAB288" s="755"/>
      <c r="TAC288" s="755"/>
      <c r="TAD288" s="755"/>
      <c r="TAE288" s="755"/>
      <c r="TAF288" s="755"/>
      <c r="TAG288" s="755"/>
      <c r="TAH288" s="755"/>
      <c r="TAI288" s="755"/>
      <c r="TAJ288" s="755"/>
      <c r="TAK288" s="755"/>
      <c r="TAL288" s="755"/>
      <c r="TAM288" s="755"/>
      <c r="TAN288" s="755"/>
      <c r="TAO288" s="755"/>
      <c r="TAP288" s="755"/>
      <c r="TAQ288" s="755"/>
      <c r="TAR288" s="755"/>
      <c r="TAS288" s="755"/>
      <c r="TAT288" s="755"/>
      <c r="TAU288" s="755"/>
      <c r="TAV288" s="755"/>
      <c r="TAW288" s="755"/>
      <c r="TAX288" s="755"/>
      <c r="TAY288" s="755"/>
      <c r="TAZ288" s="755"/>
      <c r="TBA288" s="755"/>
      <c r="TBB288" s="755"/>
      <c r="TBC288" s="755"/>
      <c r="TBD288" s="755"/>
      <c r="TBE288" s="755"/>
      <c r="TBF288" s="755"/>
      <c r="TBG288" s="755"/>
      <c r="TBH288" s="755"/>
      <c r="TBI288" s="755"/>
      <c r="TBJ288" s="755"/>
      <c r="TBK288" s="755"/>
      <c r="TBL288" s="755"/>
      <c r="TBM288" s="755"/>
      <c r="TBN288" s="755"/>
      <c r="TBO288" s="755"/>
      <c r="TBP288" s="755"/>
      <c r="TBQ288" s="755"/>
      <c r="TBR288" s="755"/>
      <c r="TBS288" s="755"/>
      <c r="TBT288" s="755"/>
      <c r="TBU288" s="755"/>
      <c r="TBV288" s="755"/>
      <c r="TBW288" s="755"/>
      <c r="TBX288" s="755"/>
      <c r="TBY288" s="755"/>
      <c r="TBZ288" s="755"/>
      <c r="TCA288" s="755"/>
      <c r="TCB288" s="755"/>
      <c r="TCC288" s="755"/>
      <c r="TCD288" s="755"/>
      <c r="TCE288" s="755"/>
      <c r="TCF288" s="755"/>
      <c r="TCG288" s="755"/>
      <c r="TCH288" s="755"/>
      <c r="TCI288" s="755"/>
      <c r="TCJ288" s="755"/>
      <c r="TCK288" s="755"/>
      <c r="TCL288" s="755"/>
      <c r="TCM288" s="755"/>
      <c r="TCN288" s="755"/>
      <c r="TCO288" s="755"/>
      <c r="TCP288" s="755"/>
      <c r="TCQ288" s="755"/>
      <c r="TCR288" s="755"/>
      <c r="TCS288" s="755"/>
      <c r="TCT288" s="755"/>
      <c r="TCU288" s="755"/>
      <c r="TCV288" s="755"/>
      <c r="TCW288" s="755"/>
      <c r="TCX288" s="755"/>
      <c r="TCY288" s="755"/>
      <c r="TCZ288" s="755"/>
      <c r="TDA288" s="755"/>
      <c r="TDB288" s="755"/>
      <c r="TDC288" s="755"/>
      <c r="TDD288" s="755"/>
      <c r="TDE288" s="755"/>
      <c r="TDF288" s="755"/>
      <c r="TDG288" s="755"/>
      <c r="TDH288" s="755"/>
      <c r="TDI288" s="755"/>
      <c r="TDJ288" s="755"/>
      <c r="TDK288" s="755"/>
      <c r="TDL288" s="755"/>
      <c r="TDM288" s="755"/>
      <c r="TDN288" s="755"/>
      <c r="TDO288" s="755"/>
      <c r="TDP288" s="755"/>
      <c r="TDQ288" s="755"/>
      <c r="TDR288" s="755"/>
      <c r="TDS288" s="755"/>
      <c r="TDT288" s="755"/>
      <c r="TDU288" s="755"/>
      <c r="TDV288" s="755"/>
      <c r="TDW288" s="755"/>
      <c r="TDX288" s="755"/>
      <c r="TDY288" s="755"/>
      <c r="TDZ288" s="755"/>
      <c r="TEA288" s="755"/>
      <c r="TEB288" s="755"/>
      <c r="TEC288" s="755"/>
      <c r="TED288" s="755"/>
      <c r="TEE288" s="755"/>
      <c r="TEF288" s="755"/>
      <c r="TEG288" s="755"/>
      <c r="TEH288" s="755"/>
      <c r="TEI288" s="755"/>
      <c r="TEJ288" s="755"/>
      <c r="TEK288" s="755"/>
      <c r="TEL288" s="755"/>
      <c r="TEM288" s="755"/>
      <c r="TEN288" s="755"/>
      <c r="TEO288" s="755"/>
      <c r="TEP288" s="755"/>
      <c r="TEQ288" s="755"/>
      <c r="TER288" s="755"/>
      <c r="TES288" s="755"/>
      <c r="TET288" s="755"/>
      <c r="TEU288" s="755"/>
      <c r="TEV288" s="755"/>
      <c r="TEW288" s="755"/>
      <c r="TEX288" s="755"/>
      <c r="TEY288" s="755"/>
      <c r="TEZ288" s="755"/>
      <c r="TFA288" s="755"/>
      <c r="TFB288" s="755"/>
      <c r="TFC288" s="755"/>
      <c r="TFD288" s="755"/>
      <c r="TFE288" s="755"/>
      <c r="TFF288" s="755"/>
      <c r="TFG288" s="755"/>
      <c r="TFH288" s="755"/>
      <c r="TFI288" s="755"/>
      <c r="TFJ288" s="755"/>
      <c r="TFK288" s="755"/>
      <c r="TFL288" s="755"/>
      <c r="TFM288" s="755"/>
      <c r="TFN288" s="755"/>
      <c r="TFO288" s="755"/>
      <c r="TFP288" s="755"/>
      <c r="TFQ288" s="755"/>
      <c r="TFR288" s="755"/>
      <c r="TFS288" s="755"/>
      <c r="TFT288" s="755"/>
      <c r="TFU288" s="755"/>
      <c r="TFV288" s="755"/>
      <c r="TFW288" s="755"/>
      <c r="TFX288" s="755"/>
      <c r="TFY288" s="755"/>
      <c r="TFZ288" s="755"/>
      <c r="TGA288" s="755"/>
      <c r="TGB288" s="755"/>
      <c r="TGC288" s="755"/>
      <c r="TGD288" s="755"/>
      <c r="TGE288" s="755"/>
      <c r="TGF288" s="755"/>
      <c r="TGG288" s="755"/>
      <c r="TGH288" s="755"/>
      <c r="TGI288" s="755"/>
      <c r="TGJ288" s="755"/>
      <c r="TGK288" s="755"/>
      <c r="TGL288" s="755"/>
      <c r="TGM288" s="755"/>
      <c r="TGN288" s="755"/>
      <c r="TGO288" s="755"/>
      <c r="TGP288" s="755"/>
      <c r="TGQ288" s="755"/>
      <c r="TGR288" s="755"/>
      <c r="TGS288" s="755"/>
      <c r="TGT288" s="755"/>
      <c r="TGU288" s="755"/>
      <c r="TGV288" s="755"/>
      <c r="TGW288" s="755"/>
      <c r="TGX288" s="755"/>
      <c r="TGY288" s="755"/>
      <c r="TGZ288" s="755"/>
      <c r="THA288" s="755"/>
      <c r="THB288" s="755"/>
      <c r="THC288" s="755"/>
      <c r="THD288" s="755"/>
      <c r="THE288" s="755"/>
      <c r="THF288" s="755"/>
      <c r="THG288" s="755"/>
      <c r="THH288" s="755"/>
      <c r="THI288" s="755"/>
      <c r="THJ288" s="755"/>
      <c r="THK288" s="755"/>
      <c r="THL288" s="755"/>
      <c r="THM288" s="755"/>
      <c r="THN288" s="755"/>
      <c r="THO288" s="755"/>
      <c r="THP288" s="755"/>
      <c r="THQ288" s="755"/>
      <c r="THR288" s="755"/>
      <c r="THS288" s="755"/>
      <c r="THT288" s="755"/>
      <c r="THU288" s="755"/>
      <c r="THV288" s="755"/>
      <c r="THW288" s="755"/>
      <c r="THX288" s="755"/>
      <c r="THY288" s="755"/>
      <c r="THZ288" s="755"/>
      <c r="TIA288" s="755"/>
      <c r="TIB288" s="755"/>
      <c r="TIC288" s="755"/>
      <c r="TID288" s="755"/>
      <c r="TIE288" s="755"/>
      <c r="TIF288" s="755"/>
      <c r="TIG288" s="755"/>
      <c r="TIH288" s="755"/>
      <c r="TII288" s="755"/>
      <c r="TIJ288" s="755"/>
      <c r="TIK288" s="755"/>
      <c r="TIL288" s="755"/>
      <c r="TIM288" s="755"/>
      <c r="TIN288" s="755"/>
      <c r="TIO288" s="755"/>
      <c r="TIP288" s="755"/>
      <c r="TIQ288" s="755"/>
      <c r="TIR288" s="755"/>
      <c r="TIS288" s="755"/>
      <c r="TIT288" s="755"/>
      <c r="TIU288" s="755"/>
      <c r="TIV288" s="755"/>
      <c r="TIW288" s="755"/>
      <c r="TIX288" s="755"/>
      <c r="TIY288" s="755"/>
      <c r="TIZ288" s="755"/>
      <c r="TJA288" s="755"/>
      <c r="TJB288" s="755"/>
      <c r="TJC288" s="755"/>
      <c r="TJD288" s="755"/>
      <c r="TJE288" s="755"/>
      <c r="TJF288" s="755"/>
      <c r="TJG288" s="755"/>
      <c r="TJH288" s="755"/>
      <c r="TJI288" s="755"/>
      <c r="TJJ288" s="755"/>
      <c r="TJK288" s="755"/>
      <c r="TJL288" s="755"/>
      <c r="TJM288" s="755"/>
      <c r="TJN288" s="755"/>
      <c r="TJO288" s="755"/>
      <c r="TJP288" s="755"/>
      <c r="TJQ288" s="755"/>
      <c r="TJR288" s="755"/>
      <c r="TJS288" s="755"/>
      <c r="TJT288" s="755"/>
      <c r="TJU288" s="755"/>
      <c r="TJV288" s="755"/>
      <c r="TJW288" s="755"/>
      <c r="TJX288" s="755"/>
      <c r="TJY288" s="755"/>
      <c r="TJZ288" s="755"/>
      <c r="TKA288" s="755"/>
      <c r="TKB288" s="755"/>
      <c r="TKC288" s="755"/>
      <c r="TKD288" s="755"/>
      <c r="TKE288" s="755"/>
      <c r="TKF288" s="755"/>
      <c r="TKG288" s="755"/>
      <c r="TKH288" s="755"/>
      <c r="TKI288" s="755"/>
      <c r="TKJ288" s="755"/>
      <c r="TKK288" s="755"/>
      <c r="TKL288" s="755"/>
      <c r="TKM288" s="755"/>
      <c r="TKN288" s="755"/>
      <c r="TKO288" s="755"/>
      <c r="TKP288" s="755"/>
      <c r="TKQ288" s="755"/>
      <c r="TKR288" s="755"/>
      <c r="TKS288" s="755"/>
      <c r="TKT288" s="755"/>
      <c r="TKU288" s="755"/>
      <c r="TKV288" s="755"/>
      <c r="TKW288" s="755"/>
      <c r="TKX288" s="755"/>
      <c r="TKY288" s="755"/>
      <c r="TKZ288" s="755"/>
      <c r="TLA288" s="755"/>
      <c r="TLB288" s="755"/>
      <c r="TLC288" s="755"/>
      <c r="TLD288" s="755"/>
      <c r="TLE288" s="755"/>
      <c r="TLF288" s="755"/>
      <c r="TLG288" s="755"/>
      <c r="TLH288" s="755"/>
      <c r="TLI288" s="755"/>
      <c r="TLJ288" s="755"/>
      <c r="TLK288" s="755"/>
      <c r="TLL288" s="755"/>
      <c r="TLM288" s="755"/>
      <c r="TLN288" s="755"/>
      <c r="TLO288" s="755"/>
      <c r="TLP288" s="755"/>
      <c r="TLQ288" s="755"/>
      <c r="TLR288" s="755"/>
      <c r="TLS288" s="755"/>
      <c r="TLT288" s="755"/>
      <c r="TLU288" s="755"/>
      <c r="TLV288" s="755"/>
      <c r="TLW288" s="755"/>
      <c r="TLX288" s="755"/>
      <c r="TLY288" s="755"/>
      <c r="TLZ288" s="755"/>
      <c r="TMA288" s="755"/>
      <c r="TMB288" s="755"/>
      <c r="TMC288" s="755"/>
      <c r="TMD288" s="755"/>
      <c r="TME288" s="755"/>
      <c r="TMF288" s="755"/>
      <c r="TMG288" s="755"/>
      <c r="TMH288" s="755"/>
      <c r="TMI288" s="755"/>
      <c r="TMJ288" s="755"/>
      <c r="TMK288" s="755"/>
      <c r="TML288" s="755"/>
      <c r="TMM288" s="755"/>
      <c r="TMN288" s="755"/>
      <c r="TMO288" s="755"/>
      <c r="TMP288" s="755"/>
      <c r="TMQ288" s="755"/>
      <c r="TMR288" s="755"/>
      <c r="TMS288" s="755"/>
      <c r="TMT288" s="755"/>
      <c r="TMU288" s="755"/>
      <c r="TMV288" s="755"/>
      <c r="TMW288" s="755"/>
      <c r="TMX288" s="755"/>
      <c r="TMY288" s="755"/>
      <c r="TMZ288" s="755"/>
      <c r="TNA288" s="755"/>
      <c r="TNB288" s="755"/>
      <c r="TNC288" s="755"/>
      <c r="TND288" s="755"/>
      <c r="TNE288" s="755"/>
      <c r="TNF288" s="755"/>
      <c r="TNG288" s="755"/>
      <c r="TNH288" s="755"/>
      <c r="TNI288" s="755"/>
      <c r="TNJ288" s="755"/>
      <c r="TNK288" s="755"/>
      <c r="TNL288" s="755"/>
      <c r="TNM288" s="755"/>
      <c r="TNN288" s="755"/>
      <c r="TNO288" s="755"/>
      <c r="TNP288" s="755"/>
      <c r="TNQ288" s="755"/>
      <c r="TNR288" s="755"/>
      <c r="TNS288" s="755"/>
      <c r="TNT288" s="755"/>
      <c r="TNU288" s="755"/>
      <c r="TNV288" s="755"/>
      <c r="TNW288" s="755"/>
      <c r="TNX288" s="755"/>
      <c r="TNY288" s="755"/>
      <c r="TNZ288" s="755"/>
      <c r="TOA288" s="755"/>
      <c r="TOB288" s="755"/>
      <c r="TOC288" s="755"/>
      <c r="TOD288" s="755"/>
      <c r="TOE288" s="755"/>
      <c r="TOF288" s="755"/>
      <c r="TOG288" s="755"/>
      <c r="TOH288" s="755"/>
      <c r="TOI288" s="755"/>
      <c r="TOJ288" s="755"/>
      <c r="TOK288" s="755"/>
      <c r="TOL288" s="755"/>
      <c r="TOM288" s="755"/>
      <c r="TON288" s="755"/>
      <c r="TOO288" s="755"/>
      <c r="TOP288" s="755"/>
      <c r="TOQ288" s="755"/>
      <c r="TOR288" s="755"/>
      <c r="TOS288" s="755"/>
      <c r="TOT288" s="755"/>
      <c r="TOU288" s="755"/>
      <c r="TOV288" s="755"/>
      <c r="TOW288" s="755"/>
      <c r="TOX288" s="755"/>
      <c r="TOY288" s="755"/>
      <c r="TOZ288" s="755"/>
      <c r="TPA288" s="755"/>
      <c r="TPB288" s="755"/>
      <c r="TPC288" s="755"/>
      <c r="TPD288" s="755"/>
      <c r="TPE288" s="755"/>
      <c r="TPF288" s="755"/>
      <c r="TPG288" s="755"/>
      <c r="TPH288" s="755"/>
      <c r="TPI288" s="755"/>
      <c r="TPJ288" s="755"/>
      <c r="TPK288" s="755"/>
      <c r="TPL288" s="755"/>
      <c r="TPM288" s="755"/>
      <c r="TPN288" s="755"/>
      <c r="TPO288" s="755"/>
      <c r="TPP288" s="755"/>
      <c r="TPQ288" s="755"/>
      <c r="TPR288" s="755"/>
      <c r="TPS288" s="755"/>
      <c r="TPT288" s="755"/>
      <c r="TPU288" s="755"/>
      <c r="TPV288" s="755"/>
      <c r="TPW288" s="755"/>
      <c r="TPX288" s="755"/>
      <c r="TPY288" s="755"/>
      <c r="TPZ288" s="755"/>
      <c r="TQA288" s="755"/>
      <c r="TQB288" s="755"/>
      <c r="TQC288" s="755"/>
      <c r="TQD288" s="755"/>
      <c r="TQE288" s="755"/>
      <c r="TQF288" s="755"/>
      <c r="TQG288" s="755"/>
      <c r="TQH288" s="755"/>
      <c r="TQI288" s="755"/>
      <c r="TQJ288" s="755"/>
      <c r="TQK288" s="755"/>
      <c r="TQL288" s="755"/>
      <c r="TQM288" s="755"/>
      <c r="TQN288" s="755"/>
      <c r="TQO288" s="755"/>
      <c r="TQP288" s="755"/>
      <c r="TQQ288" s="755"/>
      <c r="TQR288" s="755"/>
      <c r="TQS288" s="755"/>
      <c r="TQT288" s="755"/>
      <c r="TQU288" s="755"/>
      <c r="TQV288" s="755"/>
      <c r="TQW288" s="755"/>
      <c r="TQX288" s="755"/>
      <c r="TQY288" s="755"/>
      <c r="TQZ288" s="755"/>
      <c r="TRA288" s="755"/>
      <c r="TRB288" s="755"/>
      <c r="TRC288" s="755"/>
      <c r="TRD288" s="755"/>
      <c r="TRE288" s="755"/>
      <c r="TRF288" s="755"/>
      <c r="TRG288" s="755"/>
      <c r="TRH288" s="755"/>
      <c r="TRI288" s="755"/>
      <c r="TRJ288" s="755"/>
      <c r="TRK288" s="755"/>
      <c r="TRL288" s="755"/>
      <c r="TRM288" s="755"/>
      <c r="TRN288" s="755"/>
      <c r="TRO288" s="755"/>
      <c r="TRP288" s="755"/>
      <c r="TRQ288" s="755"/>
      <c r="TRR288" s="755"/>
      <c r="TRS288" s="755"/>
      <c r="TRT288" s="755"/>
      <c r="TRU288" s="755"/>
      <c r="TRV288" s="755"/>
      <c r="TRW288" s="755"/>
      <c r="TRX288" s="755"/>
      <c r="TRY288" s="755"/>
      <c r="TRZ288" s="755"/>
      <c r="TSA288" s="755"/>
      <c r="TSB288" s="755"/>
      <c r="TSC288" s="755"/>
      <c r="TSD288" s="755"/>
      <c r="TSE288" s="755"/>
      <c r="TSF288" s="755"/>
      <c r="TSG288" s="755"/>
      <c r="TSH288" s="755"/>
      <c r="TSI288" s="755"/>
      <c r="TSJ288" s="755"/>
      <c r="TSK288" s="755"/>
      <c r="TSL288" s="755"/>
      <c r="TSM288" s="755"/>
      <c r="TSN288" s="755"/>
      <c r="TSO288" s="755"/>
      <c r="TSP288" s="755"/>
      <c r="TSQ288" s="755"/>
      <c r="TSR288" s="755"/>
      <c r="TSS288" s="755"/>
      <c r="TST288" s="755"/>
      <c r="TSU288" s="755"/>
      <c r="TSV288" s="755"/>
      <c r="TSW288" s="755"/>
      <c r="TSX288" s="755"/>
      <c r="TSY288" s="755"/>
      <c r="TSZ288" s="755"/>
      <c r="TTA288" s="755"/>
      <c r="TTB288" s="755"/>
      <c r="TTC288" s="755"/>
      <c r="TTD288" s="755"/>
      <c r="TTE288" s="755"/>
      <c r="TTF288" s="755"/>
      <c r="TTG288" s="755"/>
      <c r="TTH288" s="755"/>
      <c r="TTI288" s="755"/>
      <c r="TTJ288" s="755"/>
      <c r="TTK288" s="755"/>
      <c r="TTL288" s="755"/>
      <c r="TTM288" s="755"/>
      <c r="TTN288" s="755"/>
      <c r="TTO288" s="755"/>
      <c r="TTP288" s="755"/>
      <c r="TTQ288" s="755"/>
      <c r="TTR288" s="755"/>
      <c r="TTS288" s="755"/>
      <c r="TTT288" s="755"/>
      <c r="TTU288" s="755"/>
      <c r="TTV288" s="755"/>
      <c r="TTW288" s="755"/>
      <c r="TTX288" s="755"/>
      <c r="TTY288" s="755"/>
      <c r="TTZ288" s="755"/>
      <c r="TUA288" s="755"/>
      <c r="TUB288" s="755"/>
      <c r="TUC288" s="755"/>
      <c r="TUD288" s="755"/>
      <c r="TUE288" s="755"/>
      <c r="TUF288" s="755"/>
      <c r="TUG288" s="755"/>
      <c r="TUH288" s="755"/>
      <c r="TUI288" s="755"/>
      <c r="TUJ288" s="755"/>
      <c r="TUK288" s="755"/>
      <c r="TUL288" s="755"/>
      <c r="TUM288" s="755"/>
      <c r="TUN288" s="755"/>
      <c r="TUO288" s="755"/>
      <c r="TUP288" s="755"/>
      <c r="TUQ288" s="755"/>
      <c r="TUR288" s="755"/>
      <c r="TUS288" s="755"/>
      <c r="TUT288" s="755"/>
      <c r="TUU288" s="755"/>
      <c r="TUV288" s="755"/>
      <c r="TUW288" s="755"/>
      <c r="TUX288" s="755"/>
      <c r="TUY288" s="755"/>
      <c r="TUZ288" s="755"/>
      <c r="TVA288" s="755"/>
      <c r="TVB288" s="755"/>
      <c r="TVC288" s="755"/>
      <c r="TVD288" s="755"/>
      <c r="TVE288" s="755"/>
      <c r="TVF288" s="755"/>
      <c r="TVG288" s="755"/>
      <c r="TVH288" s="755"/>
      <c r="TVI288" s="755"/>
      <c r="TVJ288" s="755"/>
      <c r="TVK288" s="755"/>
      <c r="TVL288" s="755"/>
      <c r="TVM288" s="755"/>
      <c r="TVN288" s="755"/>
      <c r="TVO288" s="755"/>
      <c r="TVP288" s="755"/>
      <c r="TVQ288" s="755"/>
      <c r="TVR288" s="755"/>
      <c r="TVS288" s="755"/>
      <c r="TVT288" s="755"/>
      <c r="TVU288" s="755"/>
      <c r="TVV288" s="755"/>
      <c r="TVW288" s="755"/>
      <c r="TVX288" s="755"/>
      <c r="TVY288" s="755"/>
      <c r="TVZ288" s="755"/>
      <c r="TWA288" s="755"/>
      <c r="TWB288" s="755"/>
      <c r="TWC288" s="755"/>
      <c r="TWD288" s="755"/>
      <c r="TWE288" s="755"/>
      <c r="TWF288" s="755"/>
      <c r="TWG288" s="755"/>
      <c r="TWH288" s="755"/>
      <c r="TWI288" s="755"/>
      <c r="TWJ288" s="755"/>
      <c r="TWK288" s="755"/>
      <c r="TWL288" s="755"/>
      <c r="TWM288" s="755"/>
      <c r="TWN288" s="755"/>
      <c r="TWO288" s="755"/>
      <c r="TWP288" s="755"/>
      <c r="TWQ288" s="755"/>
      <c r="TWR288" s="755"/>
      <c r="TWS288" s="755"/>
      <c r="TWT288" s="755"/>
      <c r="TWU288" s="755"/>
      <c r="TWV288" s="755"/>
      <c r="TWW288" s="755"/>
      <c r="TWX288" s="755"/>
      <c r="TWY288" s="755"/>
      <c r="TWZ288" s="755"/>
      <c r="TXA288" s="755"/>
      <c r="TXB288" s="755"/>
      <c r="TXC288" s="755"/>
      <c r="TXD288" s="755"/>
      <c r="TXE288" s="755"/>
      <c r="TXF288" s="755"/>
      <c r="TXG288" s="755"/>
      <c r="TXH288" s="755"/>
      <c r="TXI288" s="755"/>
      <c r="TXJ288" s="755"/>
      <c r="TXK288" s="755"/>
      <c r="TXL288" s="755"/>
      <c r="TXM288" s="755"/>
      <c r="TXN288" s="755"/>
      <c r="TXO288" s="755"/>
      <c r="TXP288" s="755"/>
      <c r="TXQ288" s="755"/>
      <c r="TXR288" s="755"/>
      <c r="TXS288" s="755"/>
      <c r="TXT288" s="755"/>
      <c r="TXU288" s="755"/>
      <c r="TXV288" s="755"/>
      <c r="TXW288" s="755"/>
      <c r="TXX288" s="755"/>
      <c r="TXY288" s="755"/>
      <c r="TXZ288" s="755"/>
      <c r="TYA288" s="755"/>
      <c r="TYB288" s="755"/>
      <c r="TYC288" s="755"/>
      <c r="TYD288" s="755"/>
      <c r="TYE288" s="755"/>
      <c r="TYF288" s="755"/>
      <c r="TYG288" s="755"/>
      <c r="TYH288" s="755"/>
      <c r="TYI288" s="755"/>
      <c r="TYJ288" s="755"/>
      <c r="TYK288" s="755"/>
      <c r="TYL288" s="755"/>
      <c r="TYM288" s="755"/>
      <c r="TYN288" s="755"/>
      <c r="TYO288" s="755"/>
      <c r="TYP288" s="755"/>
      <c r="TYQ288" s="755"/>
      <c r="TYR288" s="755"/>
      <c r="TYS288" s="755"/>
      <c r="TYT288" s="755"/>
      <c r="TYU288" s="755"/>
      <c r="TYV288" s="755"/>
      <c r="TYW288" s="755"/>
      <c r="TYX288" s="755"/>
      <c r="TYY288" s="755"/>
      <c r="TYZ288" s="755"/>
      <c r="TZA288" s="755"/>
      <c r="TZB288" s="755"/>
      <c r="TZC288" s="755"/>
      <c r="TZD288" s="755"/>
      <c r="TZE288" s="755"/>
      <c r="TZF288" s="755"/>
      <c r="TZG288" s="755"/>
      <c r="TZH288" s="755"/>
      <c r="TZI288" s="755"/>
      <c r="TZJ288" s="755"/>
      <c r="TZK288" s="755"/>
      <c r="TZL288" s="755"/>
      <c r="TZM288" s="755"/>
      <c r="TZN288" s="755"/>
      <c r="TZO288" s="755"/>
      <c r="TZP288" s="755"/>
      <c r="TZQ288" s="755"/>
      <c r="TZR288" s="755"/>
      <c r="TZS288" s="755"/>
      <c r="TZT288" s="755"/>
      <c r="TZU288" s="755"/>
      <c r="TZV288" s="755"/>
      <c r="TZW288" s="755"/>
      <c r="TZX288" s="755"/>
      <c r="TZY288" s="755"/>
      <c r="TZZ288" s="755"/>
      <c r="UAA288" s="755"/>
      <c r="UAB288" s="755"/>
      <c r="UAC288" s="755"/>
      <c r="UAD288" s="755"/>
      <c r="UAE288" s="755"/>
      <c r="UAF288" s="755"/>
      <c r="UAG288" s="755"/>
      <c r="UAH288" s="755"/>
      <c r="UAI288" s="755"/>
      <c r="UAJ288" s="755"/>
      <c r="UAK288" s="755"/>
      <c r="UAL288" s="755"/>
      <c r="UAM288" s="755"/>
      <c r="UAN288" s="755"/>
      <c r="UAO288" s="755"/>
      <c r="UAP288" s="755"/>
      <c r="UAQ288" s="755"/>
      <c r="UAR288" s="755"/>
      <c r="UAS288" s="755"/>
      <c r="UAT288" s="755"/>
      <c r="UAU288" s="755"/>
      <c r="UAV288" s="755"/>
      <c r="UAW288" s="755"/>
      <c r="UAX288" s="755"/>
      <c r="UAY288" s="755"/>
      <c r="UAZ288" s="755"/>
      <c r="UBA288" s="755"/>
      <c r="UBB288" s="755"/>
      <c r="UBC288" s="755"/>
      <c r="UBD288" s="755"/>
      <c r="UBE288" s="755"/>
      <c r="UBF288" s="755"/>
      <c r="UBG288" s="755"/>
      <c r="UBH288" s="755"/>
      <c r="UBI288" s="755"/>
      <c r="UBJ288" s="755"/>
      <c r="UBK288" s="755"/>
      <c r="UBL288" s="755"/>
      <c r="UBM288" s="755"/>
      <c r="UBN288" s="755"/>
      <c r="UBO288" s="755"/>
      <c r="UBP288" s="755"/>
      <c r="UBQ288" s="755"/>
      <c r="UBR288" s="755"/>
      <c r="UBS288" s="755"/>
      <c r="UBT288" s="755"/>
      <c r="UBU288" s="755"/>
      <c r="UBV288" s="755"/>
      <c r="UBW288" s="755"/>
      <c r="UBX288" s="755"/>
      <c r="UBY288" s="755"/>
      <c r="UBZ288" s="755"/>
      <c r="UCA288" s="755"/>
      <c r="UCB288" s="755"/>
      <c r="UCC288" s="755"/>
      <c r="UCD288" s="755"/>
      <c r="UCE288" s="755"/>
      <c r="UCF288" s="755"/>
      <c r="UCG288" s="755"/>
      <c r="UCH288" s="755"/>
      <c r="UCI288" s="755"/>
      <c r="UCJ288" s="755"/>
      <c r="UCK288" s="755"/>
      <c r="UCL288" s="755"/>
      <c r="UCM288" s="755"/>
      <c r="UCN288" s="755"/>
      <c r="UCO288" s="755"/>
      <c r="UCP288" s="755"/>
      <c r="UCQ288" s="755"/>
      <c r="UCR288" s="755"/>
      <c r="UCS288" s="755"/>
      <c r="UCT288" s="755"/>
      <c r="UCU288" s="755"/>
      <c r="UCV288" s="755"/>
      <c r="UCW288" s="755"/>
      <c r="UCX288" s="755"/>
      <c r="UCY288" s="755"/>
      <c r="UCZ288" s="755"/>
      <c r="UDA288" s="755"/>
      <c r="UDB288" s="755"/>
      <c r="UDC288" s="755"/>
      <c r="UDD288" s="755"/>
      <c r="UDE288" s="755"/>
      <c r="UDF288" s="755"/>
      <c r="UDG288" s="755"/>
      <c r="UDH288" s="755"/>
      <c r="UDI288" s="755"/>
      <c r="UDJ288" s="755"/>
      <c r="UDK288" s="755"/>
      <c r="UDL288" s="755"/>
      <c r="UDM288" s="755"/>
      <c r="UDN288" s="755"/>
      <c r="UDO288" s="755"/>
      <c r="UDP288" s="755"/>
      <c r="UDQ288" s="755"/>
      <c r="UDR288" s="755"/>
      <c r="UDS288" s="755"/>
      <c r="UDT288" s="755"/>
      <c r="UDU288" s="755"/>
      <c r="UDV288" s="755"/>
      <c r="UDW288" s="755"/>
      <c r="UDX288" s="755"/>
      <c r="UDY288" s="755"/>
      <c r="UDZ288" s="755"/>
      <c r="UEA288" s="755"/>
      <c r="UEB288" s="755"/>
      <c r="UEC288" s="755"/>
      <c r="UED288" s="755"/>
      <c r="UEE288" s="755"/>
      <c r="UEF288" s="755"/>
      <c r="UEG288" s="755"/>
      <c r="UEH288" s="755"/>
      <c r="UEI288" s="755"/>
      <c r="UEJ288" s="755"/>
      <c r="UEK288" s="755"/>
      <c r="UEL288" s="755"/>
      <c r="UEM288" s="755"/>
      <c r="UEN288" s="755"/>
      <c r="UEO288" s="755"/>
      <c r="UEP288" s="755"/>
      <c r="UEQ288" s="755"/>
      <c r="UER288" s="755"/>
      <c r="UES288" s="755"/>
      <c r="UET288" s="755"/>
      <c r="UEU288" s="755"/>
      <c r="UEV288" s="755"/>
      <c r="UEW288" s="755"/>
      <c r="UEX288" s="755"/>
      <c r="UEY288" s="755"/>
      <c r="UEZ288" s="755"/>
      <c r="UFA288" s="755"/>
      <c r="UFB288" s="755"/>
      <c r="UFC288" s="755"/>
      <c r="UFD288" s="755"/>
      <c r="UFE288" s="755"/>
      <c r="UFF288" s="755"/>
      <c r="UFG288" s="755"/>
      <c r="UFH288" s="755"/>
      <c r="UFI288" s="755"/>
      <c r="UFJ288" s="755"/>
      <c r="UFK288" s="755"/>
      <c r="UFL288" s="755"/>
      <c r="UFM288" s="755"/>
      <c r="UFN288" s="755"/>
      <c r="UFO288" s="755"/>
      <c r="UFP288" s="755"/>
      <c r="UFQ288" s="755"/>
      <c r="UFR288" s="755"/>
      <c r="UFS288" s="755"/>
      <c r="UFT288" s="755"/>
      <c r="UFU288" s="755"/>
      <c r="UFV288" s="755"/>
      <c r="UFW288" s="755"/>
      <c r="UFX288" s="755"/>
      <c r="UFY288" s="755"/>
      <c r="UFZ288" s="755"/>
      <c r="UGA288" s="755"/>
      <c r="UGB288" s="755"/>
      <c r="UGC288" s="755"/>
      <c r="UGD288" s="755"/>
      <c r="UGE288" s="755"/>
      <c r="UGF288" s="755"/>
      <c r="UGG288" s="755"/>
      <c r="UGH288" s="755"/>
      <c r="UGI288" s="755"/>
      <c r="UGJ288" s="755"/>
      <c r="UGK288" s="755"/>
      <c r="UGL288" s="755"/>
      <c r="UGM288" s="755"/>
      <c r="UGN288" s="755"/>
      <c r="UGO288" s="755"/>
      <c r="UGP288" s="755"/>
      <c r="UGQ288" s="755"/>
      <c r="UGR288" s="755"/>
      <c r="UGS288" s="755"/>
      <c r="UGT288" s="755"/>
      <c r="UGU288" s="755"/>
      <c r="UGV288" s="755"/>
      <c r="UGW288" s="755"/>
      <c r="UGX288" s="755"/>
      <c r="UGY288" s="755"/>
      <c r="UGZ288" s="755"/>
      <c r="UHA288" s="755"/>
      <c r="UHB288" s="755"/>
      <c r="UHC288" s="755"/>
      <c r="UHD288" s="755"/>
      <c r="UHE288" s="755"/>
      <c r="UHF288" s="755"/>
      <c r="UHG288" s="755"/>
      <c r="UHH288" s="755"/>
      <c r="UHI288" s="755"/>
      <c r="UHJ288" s="755"/>
      <c r="UHK288" s="755"/>
      <c r="UHL288" s="755"/>
      <c r="UHM288" s="755"/>
      <c r="UHN288" s="755"/>
      <c r="UHO288" s="755"/>
      <c r="UHP288" s="755"/>
      <c r="UHQ288" s="755"/>
      <c r="UHR288" s="755"/>
      <c r="UHS288" s="755"/>
      <c r="UHT288" s="755"/>
      <c r="UHU288" s="755"/>
      <c r="UHV288" s="755"/>
      <c r="UHW288" s="755"/>
      <c r="UHX288" s="755"/>
      <c r="UHY288" s="755"/>
      <c r="UHZ288" s="755"/>
      <c r="UIA288" s="755"/>
      <c r="UIB288" s="755"/>
      <c r="UIC288" s="755"/>
      <c r="UID288" s="755"/>
      <c r="UIE288" s="755"/>
      <c r="UIF288" s="755"/>
      <c r="UIG288" s="755"/>
      <c r="UIH288" s="755"/>
      <c r="UII288" s="755"/>
      <c r="UIJ288" s="755"/>
      <c r="UIK288" s="755"/>
      <c r="UIL288" s="755"/>
      <c r="UIM288" s="755"/>
      <c r="UIN288" s="755"/>
      <c r="UIO288" s="755"/>
      <c r="UIP288" s="755"/>
      <c r="UIQ288" s="755"/>
      <c r="UIR288" s="755"/>
      <c r="UIS288" s="755"/>
      <c r="UIT288" s="755"/>
      <c r="UIU288" s="755"/>
      <c r="UIV288" s="755"/>
      <c r="UIW288" s="755"/>
      <c r="UIX288" s="755"/>
      <c r="UIY288" s="755"/>
      <c r="UIZ288" s="755"/>
      <c r="UJA288" s="755"/>
      <c r="UJB288" s="755"/>
      <c r="UJC288" s="755"/>
      <c r="UJD288" s="755"/>
      <c r="UJE288" s="755"/>
      <c r="UJF288" s="755"/>
      <c r="UJG288" s="755"/>
      <c r="UJH288" s="755"/>
      <c r="UJI288" s="755"/>
      <c r="UJJ288" s="755"/>
      <c r="UJK288" s="755"/>
      <c r="UJL288" s="755"/>
      <c r="UJM288" s="755"/>
      <c r="UJN288" s="755"/>
      <c r="UJO288" s="755"/>
      <c r="UJP288" s="755"/>
      <c r="UJQ288" s="755"/>
      <c r="UJR288" s="755"/>
      <c r="UJS288" s="755"/>
      <c r="UJT288" s="755"/>
      <c r="UJU288" s="755"/>
      <c r="UJV288" s="755"/>
      <c r="UJW288" s="755"/>
      <c r="UJX288" s="755"/>
      <c r="UJY288" s="755"/>
      <c r="UJZ288" s="755"/>
      <c r="UKA288" s="755"/>
      <c r="UKB288" s="755"/>
      <c r="UKC288" s="755"/>
      <c r="UKD288" s="755"/>
      <c r="UKE288" s="755"/>
      <c r="UKF288" s="755"/>
      <c r="UKG288" s="755"/>
      <c r="UKH288" s="755"/>
      <c r="UKI288" s="755"/>
      <c r="UKJ288" s="755"/>
      <c r="UKK288" s="755"/>
      <c r="UKL288" s="755"/>
      <c r="UKM288" s="755"/>
      <c r="UKN288" s="755"/>
      <c r="UKO288" s="755"/>
      <c r="UKP288" s="755"/>
      <c r="UKQ288" s="755"/>
      <c r="UKR288" s="755"/>
      <c r="UKS288" s="755"/>
      <c r="UKT288" s="755"/>
      <c r="UKU288" s="755"/>
      <c r="UKV288" s="755"/>
      <c r="UKW288" s="755"/>
      <c r="UKX288" s="755"/>
      <c r="UKY288" s="755"/>
      <c r="UKZ288" s="755"/>
      <c r="ULA288" s="755"/>
      <c r="ULB288" s="755"/>
      <c r="ULC288" s="755"/>
      <c r="ULD288" s="755"/>
      <c r="ULE288" s="755"/>
      <c r="ULF288" s="755"/>
      <c r="ULG288" s="755"/>
      <c r="ULH288" s="755"/>
      <c r="ULI288" s="755"/>
      <c r="ULJ288" s="755"/>
      <c r="ULK288" s="755"/>
      <c r="ULL288" s="755"/>
      <c r="ULM288" s="755"/>
      <c r="ULN288" s="755"/>
      <c r="ULO288" s="755"/>
      <c r="ULP288" s="755"/>
      <c r="ULQ288" s="755"/>
      <c r="ULR288" s="755"/>
      <c r="ULS288" s="755"/>
      <c r="ULT288" s="755"/>
      <c r="ULU288" s="755"/>
      <c r="ULV288" s="755"/>
      <c r="ULW288" s="755"/>
      <c r="ULX288" s="755"/>
      <c r="ULY288" s="755"/>
      <c r="ULZ288" s="755"/>
      <c r="UMA288" s="755"/>
      <c r="UMB288" s="755"/>
      <c r="UMC288" s="755"/>
      <c r="UMD288" s="755"/>
      <c r="UME288" s="755"/>
      <c r="UMF288" s="755"/>
      <c r="UMG288" s="755"/>
      <c r="UMH288" s="755"/>
      <c r="UMI288" s="755"/>
      <c r="UMJ288" s="755"/>
      <c r="UMK288" s="755"/>
      <c r="UML288" s="755"/>
      <c r="UMM288" s="755"/>
      <c r="UMN288" s="755"/>
      <c r="UMO288" s="755"/>
      <c r="UMP288" s="755"/>
      <c r="UMQ288" s="755"/>
      <c r="UMR288" s="755"/>
      <c r="UMS288" s="755"/>
      <c r="UMT288" s="755"/>
      <c r="UMU288" s="755"/>
      <c r="UMV288" s="755"/>
      <c r="UMW288" s="755"/>
      <c r="UMX288" s="755"/>
      <c r="UMY288" s="755"/>
      <c r="UMZ288" s="755"/>
      <c r="UNA288" s="755"/>
      <c r="UNB288" s="755"/>
      <c r="UNC288" s="755"/>
      <c r="UND288" s="755"/>
      <c r="UNE288" s="755"/>
      <c r="UNF288" s="755"/>
      <c r="UNG288" s="755"/>
      <c r="UNH288" s="755"/>
      <c r="UNI288" s="755"/>
      <c r="UNJ288" s="755"/>
      <c r="UNK288" s="755"/>
      <c r="UNL288" s="755"/>
      <c r="UNM288" s="755"/>
      <c r="UNN288" s="755"/>
      <c r="UNO288" s="755"/>
      <c r="UNP288" s="755"/>
      <c r="UNQ288" s="755"/>
      <c r="UNR288" s="755"/>
      <c r="UNS288" s="755"/>
      <c r="UNT288" s="755"/>
      <c r="UNU288" s="755"/>
      <c r="UNV288" s="755"/>
      <c r="UNW288" s="755"/>
      <c r="UNX288" s="755"/>
      <c r="UNY288" s="755"/>
      <c r="UNZ288" s="755"/>
      <c r="UOA288" s="755"/>
      <c r="UOB288" s="755"/>
      <c r="UOC288" s="755"/>
      <c r="UOD288" s="755"/>
      <c r="UOE288" s="755"/>
      <c r="UOF288" s="755"/>
      <c r="UOG288" s="755"/>
      <c r="UOH288" s="755"/>
      <c r="UOI288" s="755"/>
      <c r="UOJ288" s="755"/>
      <c r="UOK288" s="755"/>
      <c r="UOL288" s="755"/>
      <c r="UOM288" s="755"/>
      <c r="UON288" s="755"/>
      <c r="UOO288" s="755"/>
      <c r="UOP288" s="755"/>
      <c r="UOQ288" s="755"/>
      <c r="UOR288" s="755"/>
      <c r="UOS288" s="755"/>
      <c r="UOT288" s="755"/>
      <c r="UOU288" s="755"/>
      <c r="UOV288" s="755"/>
      <c r="UOW288" s="755"/>
      <c r="UOX288" s="755"/>
      <c r="UOY288" s="755"/>
      <c r="UOZ288" s="755"/>
      <c r="UPA288" s="755"/>
      <c r="UPB288" s="755"/>
      <c r="UPC288" s="755"/>
      <c r="UPD288" s="755"/>
      <c r="UPE288" s="755"/>
      <c r="UPF288" s="755"/>
      <c r="UPG288" s="755"/>
      <c r="UPH288" s="755"/>
      <c r="UPI288" s="755"/>
      <c r="UPJ288" s="755"/>
      <c r="UPK288" s="755"/>
      <c r="UPL288" s="755"/>
      <c r="UPM288" s="755"/>
      <c r="UPN288" s="755"/>
      <c r="UPO288" s="755"/>
      <c r="UPP288" s="755"/>
      <c r="UPQ288" s="755"/>
      <c r="UPR288" s="755"/>
      <c r="UPS288" s="755"/>
      <c r="UPT288" s="755"/>
      <c r="UPU288" s="755"/>
      <c r="UPV288" s="755"/>
      <c r="UPW288" s="755"/>
      <c r="UPX288" s="755"/>
      <c r="UPY288" s="755"/>
      <c r="UPZ288" s="755"/>
      <c r="UQA288" s="755"/>
      <c r="UQB288" s="755"/>
      <c r="UQC288" s="755"/>
      <c r="UQD288" s="755"/>
      <c r="UQE288" s="755"/>
      <c r="UQF288" s="755"/>
      <c r="UQG288" s="755"/>
      <c r="UQH288" s="755"/>
      <c r="UQI288" s="755"/>
      <c r="UQJ288" s="755"/>
      <c r="UQK288" s="755"/>
      <c r="UQL288" s="755"/>
      <c r="UQM288" s="755"/>
      <c r="UQN288" s="755"/>
      <c r="UQO288" s="755"/>
      <c r="UQP288" s="755"/>
      <c r="UQQ288" s="755"/>
      <c r="UQR288" s="755"/>
      <c r="UQS288" s="755"/>
      <c r="UQT288" s="755"/>
      <c r="UQU288" s="755"/>
      <c r="UQV288" s="755"/>
      <c r="UQW288" s="755"/>
      <c r="UQX288" s="755"/>
      <c r="UQY288" s="755"/>
      <c r="UQZ288" s="755"/>
      <c r="URA288" s="755"/>
      <c r="URB288" s="755"/>
      <c r="URC288" s="755"/>
      <c r="URD288" s="755"/>
      <c r="URE288" s="755"/>
      <c r="URF288" s="755"/>
      <c r="URG288" s="755"/>
      <c r="URH288" s="755"/>
      <c r="URI288" s="755"/>
      <c r="URJ288" s="755"/>
      <c r="URK288" s="755"/>
      <c r="URL288" s="755"/>
      <c r="URM288" s="755"/>
      <c r="URN288" s="755"/>
      <c r="URO288" s="755"/>
      <c r="URP288" s="755"/>
      <c r="URQ288" s="755"/>
      <c r="URR288" s="755"/>
      <c r="URS288" s="755"/>
      <c r="URT288" s="755"/>
      <c r="URU288" s="755"/>
      <c r="URV288" s="755"/>
      <c r="URW288" s="755"/>
      <c r="URX288" s="755"/>
      <c r="URY288" s="755"/>
      <c r="URZ288" s="755"/>
      <c r="USA288" s="755"/>
      <c r="USB288" s="755"/>
      <c r="USC288" s="755"/>
      <c r="USD288" s="755"/>
      <c r="USE288" s="755"/>
      <c r="USF288" s="755"/>
      <c r="USG288" s="755"/>
      <c r="USH288" s="755"/>
      <c r="USI288" s="755"/>
      <c r="USJ288" s="755"/>
      <c r="USK288" s="755"/>
      <c r="USL288" s="755"/>
      <c r="USM288" s="755"/>
      <c r="USN288" s="755"/>
      <c r="USO288" s="755"/>
      <c r="USP288" s="755"/>
      <c r="USQ288" s="755"/>
      <c r="USR288" s="755"/>
      <c r="USS288" s="755"/>
      <c r="UST288" s="755"/>
      <c r="USU288" s="755"/>
      <c r="USV288" s="755"/>
      <c r="USW288" s="755"/>
      <c r="USX288" s="755"/>
      <c r="USY288" s="755"/>
      <c r="USZ288" s="755"/>
      <c r="UTA288" s="755"/>
      <c r="UTB288" s="755"/>
      <c r="UTC288" s="755"/>
      <c r="UTD288" s="755"/>
      <c r="UTE288" s="755"/>
      <c r="UTF288" s="755"/>
      <c r="UTG288" s="755"/>
      <c r="UTH288" s="755"/>
      <c r="UTI288" s="755"/>
      <c r="UTJ288" s="755"/>
      <c r="UTK288" s="755"/>
      <c r="UTL288" s="755"/>
      <c r="UTM288" s="755"/>
      <c r="UTN288" s="755"/>
      <c r="UTO288" s="755"/>
      <c r="UTP288" s="755"/>
      <c r="UTQ288" s="755"/>
      <c r="UTR288" s="755"/>
      <c r="UTS288" s="755"/>
      <c r="UTT288" s="755"/>
      <c r="UTU288" s="755"/>
      <c r="UTV288" s="755"/>
      <c r="UTW288" s="755"/>
      <c r="UTX288" s="755"/>
      <c r="UTY288" s="755"/>
      <c r="UTZ288" s="755"/>
      <c r="UUA288" s="755"/>
      <c r="UUB288" s="755"/>
      <c r="UUC288" s="755"/>
      <c r="UUD288" s="755"/>
      <c r="UUE288" s="755"/>
      <c r="UUF288" s="755"/>
      <c r="UUG288" s="755"/>
      <c r="UUH288" s="755"/>
      <c r="UUI288" s="755"/>
      <c r="UUJ288" s="755"/>
      <c r="UUK288" s="755"/>
      <c r="UUL288" s="755"/>
      <c r="UUM288" s="755"/>
      <c r="UUN288" s="755"/>
      <c r="UUO288" s="755"/>
      <c r="UUP288" s="755"/>
      <c r="UUQ288" s="755"/>
      <c r="UUR288" s="755"/>
      <c r="UUS288" s="755"/>
      <c r="UUT288" s="755"/>
      <c r="UUU288" s="755"/>
      <c r="UUV288" s="755"/>
      <c r="UUW288" s="755"/>
      <c r="UUX288" s="755"/>
      <c r="UUY288" s="755"/>
      <c r="UUZ288" s="755"/>
      <c r="UVA288" s="755"/>
      <c r="UVB288" s="755"/>
      <c r="UVC288" s="755"/>
      <c r="UVD288" s="755"/>
      <c r="UVE288" s="755"/>
      <c r="UVF288" s="755"/>
      <c r="UVG288" s="755"/>
      <c r="UVH288" s="755"/>
      <c r="UVI288" s="755"/>
      <c r="UVJ288" s="755"/>
      <c r="UVK288" s="755"/>
      <c r="UVL288" s="755"/>
      <c r="UVM288" s="755"/>
      <c r="UVN288" s="755"/>
      <c r="UVO288" s="755"/>
      <c r="UVP288" s="755"/>
      <c r="UVQ288" s="755"/>
      <c r="UVR288" s="755"/>
      <c r="UVS288" s="755"/>
      <c r="UVT288" s="755"/>
      <c r="UVU288" s="755"/>
      <c r="UVV288" s="755"/>
      <c r="UVW288" s="755"/>
      <c r="UVX288" s="755"/>
      <c r="UVY288" s="755"/>
      <c r="UVZ288" s="755"/>
      <c r="UWA288" s="755"/>
      <c r="UWB288" s="755"/>
      <c r="UWC288" s="755"/>
      <c r="UWD288" s="755"/>
      <c r="UWE288" s="755"/>
      <c r="UWF288" s="755"/>
      <c r="UWG288" s="755"/>
      <c r="UWH288" s="755"/>
      <c r="UWI288" s="755"/>
      <c r="UWJ288" s="755"/>
      <c r="UWK288" s="755"/>
      <c r="UWL288" s="755"/>
      <c r="UWM288" s="755"/>
      <c r="UWN288" s="755"/>
      <c r="UWO288" s="755"/>
      <c r="UWP288" s="755"/>
      <c r="UWQ288" s="755"/>
      <c r="UWR288" s="755"/>
      <c r="UWS288" s="755"/>
      <c r="UWT288" s="755"/>
      <c r="UWU288" s="755"/>
      <c r="UWV288" s="755"/>
      <c r="UWW288" s="755"/>
      <c r="UWX288" s="755"/>
      <c r="UWY288" s="755"/>
      <c r="UWZ288" s="755"/>
      <c r="UXA288" s="755"/>
      <c r="UXB288" s="755"/>
      <c r="UXC288" s="755"/>
      <c r="UXD288" s="755"/>
      <c r="UXE288" s="755"/>
      <c r="UXF288" s="755"/>
      <c r="UXG288" s="755"/>
      <c r="UXH288" s="755"/>
      <c r="UXI288" s="755"/>
      <c r="UXJ288" s="755"/>
      <c r="UXK288" s="755"/>
      <c r="UXL288" s="755"/>
      <c r="UXM288" s="755"/>
      <c r="UXN288" s="755"/>
      <c r="UXO288" s="755"/>
      <c r="UXP288" s="755"/>
      <c r="UXQ288" s="755"/>
      <c r="UXR288" s="755"/>
      <c r="UXS288" s="755"/>
      <c r="UXT288" s="755"/>
      <c r="UXU288" s="755"/>
      <c r="UXV288" s="755"/>
      <c r="UXW288" s="755"/>
      <c r="UXX288" s="755"/>
      <c r="UXY288" s="755"/>
      <c r="UXZ288" s="755"/>
      <c r="UYA288" s="755"/>
      <c r="UYB288" s="755"/>
      <c r="UYC288" s="755"/>
      <c r="UYD288" s="755"/>
      <c r="UYE288" s="755"/>
      <c r="UYF288" s="755"/>
      <c r="UYG288" s="755"/>
      <c r="UYH288" s="755"/>
      <c r="UYI288" s="755"/>
      <c r="UYJ288" s="755"/>
      <c r="UYK288" s="755"/>
      <c r="UYL288" s="755"/>
      <c r="UYM288" s="755"/>
      <c r="UYN288" s="755"/>
      <c r="UYO288" s="755"/>
      <c r="UYP288" s="755"/>
      <c r="UYQ288" s="755"/>
      <c r="UYR288" s="755"/>
      <c r="UYS288" s="755"/>
      <c r="UYT288" s="755"/>
      <c r="UYU288" s="755"/>
      <c r="UYV288" s="755"/>
      <c r="UYW288" s="755"/>
      <c r="UYX288" s="755"/>
      <c r="UYY288" s="755"/>
      <c r="UYZ288" s="755"/>
      <c r="UZA288" s="755"/>
      <c r="UZB288" s="755"/>
      <c r="UZC288" s="755"/>
      <c r="UZD288" s="755"/>
      <c r="UZE288" s="755"/>
      <c r="UZF288" s="755"/>
      <c r="UZG288" s="755"/>
      <c r="UZH288" s="755"/>
      <c r="UZI288" s="755"/>
      <c r="UZJ288" s="755"/>
      <c r="UZK288" s="755"/>
      <c r="UZL288" s="755"/>
      <c r="UZM288" s="755"/>
      <c r="UZN288" s="755"/>
      <c r="UZO288" s="755"/>
      <c r="UZP288" s="755"/>
      <c r="UZQ288" s="755"/>
      <c r="UZR288" s="755"/>
      <c r="UZS288" s="755"/>
      <c r="UZT288" s="755"/>
      <c r="UZU288" s="755"/>
      <c r="UZV288" s="755"/>
      <c r="UZW288" s="755"/>
      <c r="UZX288" s="755"/>
      <c r="UZY288" s="755"/>
      <c r="UZZ288" s="755"/>
      <c r="VAA288" s="755"/>
      <c r="VAB288" s="755"/>
      <c r="VAC288" s="755"/>
      <c r="VAD288" s="755"/>
      <c r="VAE288" s="755"/>
      <c r="VAF288" s="755"/>
      <c r="VAG288" s="755"/>
      <c r="VAH288" s="755"/>
      <c r="VAI288" s="755"/>
      <c r="VAJ288" s="755"/>
      <c r="VAK288" s="755"/>
      <c r="VAL288" s="755"/>
      <c r="VAM288" s="755"/>
      <c r="VAN288" s="755"/>
      <c r="VAO288" s="755"/>
      <c r="VAP288" s="755"/>
      <c r="VAQ288" s="755"/>
      <c r="VAR288" s="755"/>
      <c r="VAS288" s="755"/>
      <c r="VAT288" s="755"/>
      <c r="VAU288" s="755"/>
      <c r="VAV288" s="755"/>
      <c r="VAW288" s="755"/>
      <c r="VAX288" s="755"/>
      <c r="VAY288" s="755"/>
      <c r="VAZ288" s="755"/>
      <c r="VBA288" s="755"/>
      <c r="VBB288" s="755"/>
      <c r="VBC288" s="755"/>
      <c r="VBD288" s="755"/>
      <c r="VBE288" s="755"/>
      <c r="VBF288" s="755"/>
      <c r="VBG288" s="755"/>
      <c r="VBH288" s="755"/>
      <c r="VBI288" s="755"/>
      <c r="VBJ288" s="755"/>
      <c r="VBK288" s="755"/>
      <c r="VBL288" s="755"/>
      <c r="VBM288" s="755"/>
      <c r="VBN288" s="755"/>
      <c r="VBO288" s="755"/>
      <c r="VBP288" s="755"/>
      <c r="VBQ288" s="755"/>
      <c r="VBR288" s="755"/>
      <c r="VBS288" s="755"/>
      <c r="VBT288" s="755"/>
      <c r="VBU288" s="755"/>
      <c r="VBV288" s="755"/>
      <c r="VBW288" s="755"/>
      <c r="VBX288" s="755"/>
      <c r="VBY288" s="755"/>
      <c r="VBZ288" s="755"/>
      <c r="VCA288" s="755"/>
      <c r="VCB288" s="755"/>
      <c r="VCC288" s="755"/>
      <c r="VCD288" s="755"/>
      <c r="VCE288" s="755"/>
      <c r="VCF288" s="755"/>
      <c r="VCG288" s="755"/>
      <c r="VCH288" s="755"/>
      <c r="VCI288" s="755"/>
      <c r="VCJ288" s="755"/>
      <c r="VCK288" s="755"/>
      <c r="VCL288" s="755"/>
      <c r="VCM288" s="755"/>
      <c r="VCN288" s="755"/>
      <c r="VCO288" s="755"/>
      <c r="VCP288" s="755"/>
      <c r="VCQ288" s="755"/>
      <c r="VCR288" s="755"/>
      <c r="VCS288" s="755"/>
      <c r="VCT288" s="755"/>
      <c r="VCU288" s="755"/>
      <c r="VCV288" s="755"/>
      <c r="VCW288" s="755"/>
      <c r="VCX288" s="755"/>
      <c r="VCY288" s="755"/>
      <c r="VCZ288" s="755"/>
      <c r="VDA288" s="755"/>
      <c r="VDB288" s="755"/>
      <c r="VDC288" s="755"/>
      <c r="VDD288" s="755"/>
      <c r="VDE288" s="755"/>
      <c r="VDF288" s="755"/>
      <c r="VDG288" s="755"/>
      <c r="VDH288" s="755"/>
      <c r="VDI288" s="755"/>
      <c r="VDJ288" s="755"/>
      <c r="VDK288" s="755"/>
      <c r="VDL288" s="755"/>
      <c r="VDM288" s="755"/>
      <c r="VDN288" s="755"/>
      <c r="VDO288" s="755"/>
      <c r="VDP288" s="755"/>
      <c r="VDQ288" s="755"/>
      <c r="VDR288" s="755"/>
      <c r="VDS288" s="755"/>
      <c r="VDT288" s="755"/>
      <c r="VDU288" s="755"/>
      <c r="VDV288" s="755"/>
      <c r="VDW288" s="755"/>
      <c r="VDX288" s="755"/>
      <c r="VDY288" s="755"/>
      <c r="VDZ288" s="755"/>
      <c r="VEA288" s="755"/>
      <c r="VEB288" s="755"/>
      <c r="VEC288" s="755"/>
      <c r="VED288" s="755"/>
      <c r="VEE288" s="755"/>
      <c r="VEF288" s="755"/>
      <c r="VEG288" s="755"/>
      <c r="VEH288" s="755"/>
      <c r="VEI288" s="755"/>
      <c r="VEJ288" s="755"/>
      <c r="VEK288" s="755"/>
      <c r="VEL288" s="755"/>
      <c r="VEM288" s="755"/>
      <c r="VEN288" s="755"/>
      <c r="VEO288" s="755"/>
      <c r="VEP288" s="755"/>
      <c r="VEQ288" s="755"/>
      <c r="VER288" s="755"/>
      <c r="VES288" s="755"/>
      <c r="VET288" s="755"/>
      <c r="VEU288" s="755"/>
      <c r="VEV288" s="755"/>
      <c r="VEW288" s="755"/>
      <c r="VEX288" s="755"/>
      <c r="VEY288" s="755"/>
      <c r="VEZ288" s="755"/>
      <c r="VFA288" s="755"/>
      <c r="VFB288" s="755"/>
      <c r="VFC288" s="755"/>
      <c r="VFD288" s="755"/>
      <c r="VFE288" s="755"/>
      <c r="VFF288" s="755"/>
      <c r="VFG288" s="755"/>
      <c r="VFH288" s="755"/>
      <c r="VFI288" s="755"/>
      <c r="VFJ288" s="755"/>
      <c r="VFK288" s="755"/>
      <c r="VFL288" s="755"/>
      <c r="VFM288" s="755"/>
      <c r="VFN288" s="755"/>
      <c r="VFO288" s="755"/>
      <c r="VFP288" s="755"/>
      <c r="VFQ288" s="755"/>
      <c r="VFR288" s="755"/>
      <c r="VFS288" s="755"/>
      <c r="VFT288" s="755"/>
      <c r="VFU288" s="755"/>
      <c r="VFV288" s="755"/>
      <c r="VFW288" s="755"/>
      <c r="VFX288" s="755"/>
      <c r="VFY288" s="755"/>
      <c r="VFZ288" s="755"/>
      <c r="VGA288" s="755"/>
      <c r="VGB288" s="755"/>
      <c r="VGC288" s="755"/>
      <c r="VGD288" s="755"/>
      <c r="VGE288" s="755"/>
      <c r="VGF288" s="755"/>
      <c r="VGG288" s="755"/>
      <c r="VGH288" s="755"/>
      <c r="VGI288" s="755"/>
      <c r="VGJ288" s="755"/>
      <c r="VGK288" s="755"/>
      <c r="VGL288" s="755"/>
      <c r="VGM288" s="755"/>
      <c r="VGN288" s="755"/>
      <c r="VGO288" s="755"/>
      <c r="VGP288" s="755"/>
      <c r="VGQ288" s="755"/>
      <c r="VGR288" s="755"/>
      <c r="VGS288" s="755"/>
      <c r="VGT288" s="755"/>
      <c r="VGU288" s="755"/>
      <c r="VGV288" s="755"/>
      <c r="VGW288" s="755"/>
      <c r="VGX288" s="755"/>
      <c r="VGY288" s="755"/>
      <c r="VGZ288" s="755"/>
      <c r="VHA288" s="755"/>
      <c r="VHB288" s="755"/>
      <c r="VHC288" s="755"/>
      <c r="VHD288" s="755"/>
      <c r="VHE288" s="755"/>
      <c r="VHF288" s="755"/>
      <c r="VHG288" s="755"/>
      <c r="VHH288" s="755"/>
      <c r="VHI288" s="755"/>
      <c r="VHJ288" s="755"/>
      <c r="VHK288" s="755"/>
      <c r="VHL288" s="755"/>
      <c r="VHM288" s="755"/>
      <c r="VHN288" s="755"/>
      <c r="VHO288" s="755"/>
      <c r="VHP288" s="755"/>
      <c r="VHQ288" s="755"/>
      <c r="VHR288" s="755"/>
      <c r="VHS288" s="755"/>
      <c r="VHT288" s="755"/>
      <c r="VHU288" s="755"/>
      <c r="VHV288" s="755"/>
      <c r="VHW288" s="755"/>
      <c r="VHX288" s="755"/>
      <c r="VHY288" s="755"/>
      <c r="VHZ288" s="755"/>
      <c r="VIA288" s="755"/>
      <c r="VIB288" s="755"/>
      <c r="VIC288" s="755"/>
      <c r="VID288" s="755"/>
      <c r="VIE288" s="755"/>
      <c r="VIF288" s="755"/>
      <c r="VIG288" s="755"/>
      <c r="VIH288" s="755"/>
      <c r="VII288" s="755"/>
      <c r="VIJ288" s="755"/>
      <c r="VIK288" s="755"/>
      <c r="VIL288" s="755"/>
      <c r="VIM288" s="755"/>
      <c r="VIN288" s="755"/>
      <c r="VIO288" s="755"/>
      <c r="VIP288" s="755"/>
      <c r="VIQ288" s="755"/>
      <c r="VIR288" s="755"/>
      <c r="VIS288" s="755"/>
      <c r="VIT288" s="755"/>
      <c r="VIU288" s="755"/>
      <c r="VIV288" s="755"/>
      <c r="VIW288" s="755"/>
      <c r="VIX288" s="755"/>
      <c r="VIY288" s="755"/>
      <c r="VIZ288" s="755"/>
      <c r="VJA288" s="755"/>
      <c r="VJB288" s="755"/>
      <c r="VJC288" s="755"/>
      <c r="VJD288" s="755"/>
      <c r="VJE288" s="755"/>
      <c r="VJF288" s="755"/>
      <c r="VJG288" s="755"/>
      <c r="VJH288" s="755"/>
      <c r="VJI288" s="755"/>
      <c r="VJJ288" s="755"/>
      <c r="VJK288" s="755"/>
      <c r="VJL288" s="755"/>
      <c r="VJM288" s="755"/>
      <c r="VJN288" s="755"/>
      <c r="VJO288" s="755"/>
      <c r="VJP288" s="755"/>
      <c r="VJQ288" s="755"/>
      <c r="VJR288" s="755"/>
      <c r="VJS288" s="755"/>
      <c r="VJT288" s="755"/>
      <c r="VJU288" s="755"/>
      <c r="VJV288" s="755"/>
      <c r="VJW288" s="755"/>
      <c r="VJX288" s="755"/>
      <c r="VJY288" s="755"/>
      <c r="VJZ288" s="755"/>
      <c r="VKA288" s="755"/>
      <c r="VKB288" s="755"/>
      <c r="VKC288" s="755"/>
      <c r="VKD288" s="755"/>
      <c r="VKE288" s="755"/>
      <c r="VKF288" s="755"/>
      <c r="VKG288" s="755"/>
      <c r="VKH288" s="755"/>
      <c r="VKI288" s="755"/>
      <c r="VKJ288" s="755"/>
      <c r="VKK288" s="755"/>
      <c r="VKL288" s="755"/>
      <c r="VKM288" s="755"/>
      <c r="VKN288" s="755"/>
      <c r="VKO288" s="755"/>
      <c r="VKP288" s="755"/>
      <c r="VKQ288" s="755"/>
      <c r="VKR288" s="755"/>
      <c r="VKS288" s="755"/>
      <c r="VKT288" s="755"/>
      <c r="VKU288" s="755"/>
      <c r="VKV288" s="755"/>
      <c r="VKW288" s="755"/>
      <c r="VKX288" s="755"/>
      <c r="VKY288" s="755"/>
      <c r="VKZ288" s="755"/>
      <c r="VLA288" s="755"/>
      <c r="VLB288" s="755"/>
      <c r="VLC288" s="755"/>
      <c r="VLD288" s="755"/>
      <c r="VLE288" s="755"/>
      <c r="VLF288" s="755"/>
      <c r="VLG288" s="755"/>
      <c r="VLH288" s="755"/>
      <c r="VLI288" s="755"/>
      <c r="VLJ288" s="755"/>
      <c r="VLK288" s="755"/>
      <c r="VLL288" s="755"/>
      <c r="VLM288" s="755"/>
      <c r="VLN288" s="755"/>
      <c r="VLO288" s="755"/>
      <c r="VLP288" s="755"/>
      <c r="VLQ288" s="755"/>
      <c r="VLR288" s="755"/>
      <c r="VLS288" s="755"/>
      <c r="VLT288" s="755"/>
      <c r="VLU288" s="755"/>
      <c r="VLV288" s="755"/>
      <c r="VLW288" s="755"/>
      <c r="VLX288" s="755"/>
      <c r="VLY288" s="755"/>
      <c r="VLZ288" s="755"/>
      <c r="VMA288" s="755"/>
      <c r="VMB288" s="755"/>
      <c r="VMC288" s="755"/>
      <c r="VMD288" s="755"/>
      <c r="VME288" s="755"/>
      <c r="VMF288" s="755"/>
      <c r="VMG288" s="755"/>
      <c r="VMH288" s="755"/>
      <c r="VMI288" s="755"/>
      <c r="VMJ288" s="755"/>
      <c r="VMK288" s="755"/>
      <c r="VML288" s="755"/>
      <c r="VMM288" s="755"/>
      <c r="VMN288" s="755"/>
      <c r="VMO288" s="755"/>
      <c r="VMP288" s="755"/>
      <c r="VMQ288" s="755"/>
      <c r="VMR288" s="755"/>
      <c r="VMS288" s="755"/>
      <c r="VMT288" s="755"/>
      <c r="VMU288" s="755"/>
      <c r="VMV288" s="755"/>
      <c r="VMW288" s="755"/>
      <c r="VMX288" s="755"/>
      <c r="VMY288" s="755"/>
      <c r="VMZ288" s="755"/>
      <c r="VNA288" s="755"/>
      <c r="VNB288" s="755"/>
      <c r="VNC288" s="755"/>
      <c r="VND288" s="755"/>
      <c r="VNE288" s="755"/>
      <c r="VNF288" s="755"/>
      <c r="VNG288" s="755"/>
      <c r="VNH288" s="755"/>
      <c r="VNI288" s="755"/>
      <c r="VNJ288" s="755"/>
      <c r="VNK288" s="755"/>
      <c r="VNL288" s="755"/>
      <c r="VNM288" s="755"/>
      <c r="VNN288" s="755"/>
      <c r="VNO288" s="755"/>
      <c r="VNP288" s="755"/>
      <c r="VNQ288" s="755"/>
      <c r="VNR288" s="755"/>
      <c r="VNS288" s="755"/>
      <c r="VNT288" s="755"/>
      <c r="VNU288" s="755"/>
      <c r="VNV288" s="755"/>
      <c r="VNW288" s="755"/>
      <c r="VNX288" s="755"/>
      <c r="VNY288" s="755"/>
      <c r="VNZ288" s="755"/>
      <c r="VOA288" s="755"/>
      <c r="VOB288" s="755"/>
      <c r="VOC288" s="755"/>
      <c r="VOD288" s="755"/>
      <c r="VOE288" s="755"/>
      <c r="VOF288" s="755"/>
      <c r="VOG288" s="755"/>
      <c r="VOH288" s="755"/>
      <c r="VOI288" s="755"/>
      <c r="VOJ288" s="755"/>
      <c r="VOK288" s="755"/>
      <c r="VOL288" s="755"/>
      <c r="VOM288" s="755"/>
      <c r="VON288" s="755"/>
      <c r="VOO288" s="755"/>
      <c r="VOP288" s="755"/>
      <c r="VOQ288" s="755"/>
      <c r="VOR288" s="755"/>
      <c r="VOS288" s="755"/>
      <c r="VOT288" s="755"/>
      <c r="VOU288" s="755"/>
      <c r="VOV288" s="755"/>
      <c r="VOW288" s="755"/>
      <c r="VOX288" s="755"/>
      <c r="VOY288" s="755"/>
      <c r="VOZ288" s="755"/>
      <c r="VPA288" s="755"/>
      <c r="VPB288" s="755"/>
      <c r="VPC288" s="755"/>
      <c r="VPD288" s="755"/>
      <c r="VPE288" s="755"/>
      <c r="VPF288" s="755"/>
      <c r="VPG288" s="755"/>
      <c r="VPH288" s="755"/>
      <c r="VPI288" s="755"/>
      <c r="VPJ288" s="755"/>
      <c r="VPK288" s="755"/>
      <c r="VPL288" s="755"/>
      <c r="VPM288" s="755"/>
      <c r="VPN288" s="755"/>
      <c r="VPO288" s="755"/>
      <c r="VPP288" s="755"/>
      <c r="VPQ288" s="755"/>
      <c r="VPR288" s="755"/>
      <c r="VPS288" s="755"/>
      <c r="VPT288" s="755"/>
      <c r="VPU288" s="755"/>
      <c r="VPV288" s="755"/>
      <c r="VPW288" s="755"/>
      <c r="VPX288" s="755"/>
      <c r="VPY288" s="755"/>
      <c r="VPZ288" s="755"/>
      <c r="VQA288" s="755"/>
      <c r="VQB288" s="755"/>
      <c r="VQC288" s="755"/>
      <c r="VQD288" s="755"/>
      <c r="VQE288" s="755"/>
      <c r="VQF288" s="755"/>
      <c r="VQG288" s="755"/>
      <c r="VQH288" s="755"/>
      <c r="VQI288" s="755"/>
      <c r="VQJ288" s="755"/>
      <c r="VQK288" s="755"/>
      <c r="VQL288" s="755"/>
      <c r="VQM288" s="755"/>
      <c r="VQN288" s="755"/>
      <c r="VQO288" s="755"/>
      <c r="VQP288" s="755"/>
      <c r="VQQ288" s="755"/>
      <c r="VQR288" s="755"/>
      <c r="VQS288" s="755"/>
      <c r="VQT288" s="755"/>
      <c r="VQU288" s="755"/>
      <c r="VQV288" s="755"/>
      <c r="VQW288" s="755"/>
      <c r="VQX288" s="755"/>
      <c r="VQY288" s="755"/>
      <c r="VQZ288" s="755"/>
      <c r="VRA288" s="755"/>
      <c r="VRB288" s="755"/>
      <c r="VRC288" s="755"/>
      <c r="VRD288" s="755"/>
      <c r="VRE288" s="755"/>
      <c r="VRF288" s="755"/>
      <c r="VRG288" s="755"/>
      <c r="VRH288" s="755"/>
      <c r="VRI288" s="755"/>
      <c r="VRJ288" s="755"/>
      <c r="VRK288" s="755"/>
      <c r="VRL288" s="755"/>
      <c r="VRM288" s="755"/>
      <c r="VRN288" s="755"/>
      <c r="VRO288" s="755"/>
      <c r="VRP288" s="755"/>
      <c r="VRQ288" s="755"/>
      <c r="VRR288" s="755"/>
      <c r="VRS288" s="755"/>
      <c r="VRT288" s="755"/>
      <c r="VRU288" s="755"/>
      <c r="VRV288" s="755"/>
      <c r="VRW288" s="755"/>
      <c r="VRX288" s="755"/>
      <c r="VRY288" s="755"/>
      <c r="VRZ288" s="755"/>
      <c r="VSA288" s="755"/>
      <c r="VSB288" s="755"/>
      <c r="VSC288" s="755"/>
      <c r="VSD288" s="755"/>
      <c r="VSE288" s="755"/>
      <c r="VSF288" s="755"/>
      <c r="VSG288" s="755"/>
      <c r="VSH288" s="755"/>
      <c r="VSI288" s="755"/>
      <c r="VSJ288" s="755"/>
      <c r="VSK288" s="755"/>
      <c r="VSL288" s="755"/>
      <c r="VSM288" s="755"/>
      <c r="VSN288" s="755"/>
      <c r="VSO288" s="755"/>
      <c r="VSP288" s="755"/>
      <c r="VSQ288" s="755"/>
      <c r="VSR288" s="755"/>
      <c r="VSS288" s="755"/>
      <c r="VST288" s="755"/>
      <c r="VSU288" s="755"/>
      <c r="VSV288" s="755"/>
      <c r="VSW288" s="755"/>
      <c r="VSX288" s="755"/>
      <c r="VSY288" s="755"/>
      <c r="VSZ288" s="755"/>
      <c r="VTA288" s="755"/>
      <c r="VTB288" s="755"/>
      <c r="VTC288" s="755"/>
      <c r="VTD288" s="755"/>
      <c r="VTE288" s="755"/>
      <c r="VTF288" s="755"/>
      <c r="VTG288" s="755"/>
      <c r="VTH288" s="755"/>
      <c r="VTI288" s="755"/>
      <c r="VTJ288" s="755"/>
      <c r="VTK288" s="755"/>
      <c r="VTL288" s="755"/>
      <c r="VTM288" s="755"/>
      <c r="VTN288" s="755"/>
      <c r="VTO288" s="755"/>
      <c r="VTP288" s="755"/>
      <c r="VTQ288" s="755"/>
      <c r="VTR288" s="755"/>
      <c r="VTS288" s="755"/>
      <c r="VTT288" s="755"/>
      <c r="VTU288" s="755"/>
      <c r="VTV288" s="755"/>
      <c r="VTW288" s="755"/>
      <c r="VTX288" s="755"/>
      <c r="VTY288" s="755"/>
      <c r="VTZ288" s="755"/>
      <c r="VUA288" s="755"/>
      <c r="VUB288" s="755"/>
      <c r="VUC288" s="755"/>
      <c r="VUD288" s="755"/>
      <c r="VUE288" s="755"/>
      <c r="VUF288" s="755"/>
      <c r="VUG288" s="755"/>
      <c r="VUH288" s="755"/>
      <c r="VUI288" s="755"/>
      <c r="VUJ288" s="755"/>
      <c r="VUK288" s="755"/>
      <c r="VUL288" s="755"/>
      <c r="VUM288" s="755"/>
      <c r="VUN288" s="755"/>
      <c r="VUO288" s="755"/>
      <c r="VUP288" s="755"/>
      <c r="VUQ288" s="755"/>
      <c r="VUR288" s="755"/>
      <c r="VUS288" s="755"/>
      <c r="VUT288" s="755"/>
      <c r="VUU288" s="755"/>
      <c r="VUV288" s="755"/>
      <c r="VUW288" s="755"/>
      <c r="VUX288" s="755"/>
      <c r="VUY288" s="755"/>
      <c r="VUZ288" s="755"/>
      <c r="VVA288" s="755"/>
      <c r="VVB288" s="755"/>
      <c r="VVC288" s="755"/>
      <c r="VVD288" s="755"/>
      <c r="VVE288" s="755"/>
      <c r="VVF288" s="755"/>
      <c r="VVG288" s="755"/>
      <c r="VVH288" s="755"/>
      <c r="VVI288" s="755"/>
      <c r="VVJ288" s="755"/>
      <c r="VVK288" s="755"/>
      <c r="VVL288" s="755"/>
      <c r="VVM288" s="755"/>
      <c r="VVN288" s="755"/>
      <c r="VVO288" s="755"/>
      <c r="VVP288" s="755"/>
      <c r="VVQ288" s="755"/>
      <c r="VVR288" s="755"/>
      <c r="VVS288" s="755"/>
      <c r="VVT288" s="755"/>
      <c r="VVU288" s="755"/>
      <c r="VVV288" s="755"/>
      <c r="VVW288" s="755"/>
      <c r="VVX288" s="755"/>
      <c r="VVY288" s="755"/>
      <c r="VVZ288" s="755"/>
      <c r="VWA288" s="755"/>
      <c r="VWB288" s="755"/>
      <c r="VWC288" s="755"/>
      <c r="VWD288" s="755"/>
      <c r="VWE288" s="755"/>
      <c r="VWF288" s="755"/>
      <c r="VWG288" s="755"/>
      <c r="VWH288" s="755"/>
      <c r="VWI288" s="755"/>
      <c r="VWJ288" s="755"/>
      <c r="VWK288" s="755"/>
      <c r="VWL288" s="755"/>
      <c r="VWM288" s="755"/>
      <c r="VWN288" s="755"/>
      <c r="VWO288" s="755"/>
      <c r="VWP288" s="755"/>
      <c r="VWQ288" s="755"/>
      <c r="VWR288" s="755"/>
      <c r="VWS288" s="755"/>
      <c r="VWT288" s="755"/>
      <c r="VWU288" s="755"/>
      <c r="VWV288" s="755"/>
      <c r="VWW288" s="755"/>
      <c r="VWX288" s="755"/>
      <c r="VWY288" s="755"/>
      <c r="VWZ288" s="755"/>
      <c r="VXA288" s="755"/>
      <c r="VXB288" s="755"/>
      <c r="VXC288" s="755"/>
      <c r="VXD288" s="755"/>
      <c r="VXE288" s="755"/>
      <c r="VXF288" s="755"/>
      <c r="VXG288" s="755"/>
      <c r="VXH288" s="755"/>
      <c r="VXI288" s="755"/>
      <c r="VXJ288" s="755"/>
      <c r="VXK288" s="755"/>
      <c r="VXL288" s="755"/>
      <c r="VXM288" s="755"/>
      <c r="VXN288" s="755"/>
      <c r="VXO288" s="755"/>
      <c r="VXP288" s="755"/>
      <c r="VXQ288" s="755"/>
      <c r="VXR288" s="755"/>
      <c r="VXS288" s="755"/>
      <c r="VXT288" s="755"/>
      <c r="VXU288" s="755"/>
      <c r="VXV288" s="755"/>
      <c r="VXW288" s="755"/>
      <c r="VXX288" s="755"/>
      <c r="VXY288" s="755"/>
      <c r="VXZ288" s="755"/>
      <c r="VYA288" s="755"/>
      <c r="VYB288" s="755"/>
      <c r="VYC288" s="755"/>
      <c r="VYD288" s="755"/>
      <c r="VYE288" s="755"/>
      <c r="VYF288" s="755"/>
      <c r="VYG288" s="755"/>
      <c r="VYH288" s="755"/>
      <c r="VYI288" s="755"/>
      <c r="VYJ288" s="755"/>
      <c r="VYK288" s="755"/>
      <c r="VYL288" s="755"/>
      <c r="VYM288" s="755"/>
      <c r="VYN288" s="755"/>
      <c r="VYO288" s="755"/>
      <c r="VYP288" s="755"/>
      <c r="VYQ288" s="755"/>
      <c r="VYR288" s="755"/>
      <c r="VYS288" s="755"/>
      <c r="VYT288" s="755"/>
      <c r="VYU288" s="755"/>
      <c r="VYV288" s="755"/>
      <c r="VYW288" s="755"/>
      <c r="VYX288" s="755"/>
      <c r="VYY288" s="755"/>
      <c r="VYZ288" s="755"/>
      <c r="VZA288" s="755"/>
      <c r="VZB288" s="755"/>
      <c r="VZC288" s="755"/>
      <c r="VZD288" s="755"/>
      <c r="VZE288" s="755"/>
      <c r="VZF288" s="755"/>
      <c r="VZG288" s="755"/>
      <c r="VZH288" s="755"/>
      <c r="VZI288" s="755"/>
      <c r="VZJ288" s="755"/>
      <c r="VZK288" s="755"/>
      <c r="VZL288" s="755"/>
      <c r="VZM288" s="755"/>
      <c r="VZN288" s="755"/>
      <c r="VZO288" s="755"/>
      <c r="VZP288" s="755"/>
      <c r="VZQ288" s="755"/>
      <c r="VZR288" s="755"/>
      <c r="VZS288" s="755"/>
      <c r="VZT288" s="755"/>
      <c r="VZU288" s="755"/>
      <c r="VZV288" s="755"/>
      <c r="VZW288" s="755"/>
      <c r="VZX288" s="755"/>
      <c r="VZY288" s="755"/>
      <c r="VZZ288" s="755"/>
      <c r="WAA288" s="755"/>
      <c r="WAB288" s="755"/>
      <c r="WAC288" s="755"/>
      <c r="WAD288" s="755"/>
      <c r="WAE288" s="755"/>
      <c r="WAF288" s="755"/>
      <c r="WAG288" s="755"/>
      <c r="WAH288" s="755"/>
      <c r="WAI288" s="755"/>
      <c r="WAJ288" s="755"/>
      <c r="WAK288" s="755"/>
      <c r="WAL288" s="755"/>
      <c r="WAM288" s="755"/>
      <c r="WAN288" s="755"/>
      <c r="WAO288" s="755"/>
      <c r="WAP288" s="755"/>
      <c r="WAQ288" s="755"/>
      <c r="WAR288" s="755"/>
      <c r="WAS288" s="755"/>
      <c r="WAT288" s="755"/>
      <c r="WAU288" s="755"/>
      <c r="WAV288" s="755"/>
      <c r="WAW288" s="755"/>
      <c r="WAX288" s="755"/>
      <c r="WAY288" s="755"/>
      <c r="WAZ288" s="755"/>
      <c r="WBA288" s="755"/>
      <c r="WBB288" s="755"/>
      <c r="WBC288" s="755"/>
      <c r="WBD288" s="755"/>
      <c r="WBE288" s="755"/>
      <c r="WBF288" s="755"/>
      <c r="WBG288" s="755"/>
      <c r="WBH288" s="755"/>
      <c r="WBI288" s="755"/>
      <c r="WBJ288" s="755"/>
      <c r="WBK288" s="755"/>
      <c r="WBL288" s="755"/>
      <c r="WBM288" s="755"/>
      <c r="WBN288" s="755"/>
      <c r="WBO288" s="755"/>
      <c r="WBP288" s="755"/>
      <c r="WBQ288" s="755"/>
      <c r="WBR288" s="755"/>
      <c r="WBS288" s="755"/>
      <c r="WBT288" s="755"/>
      <c r="WBU288" s="755"/>
      <c r="WBV288" s="755"/>
      <c r="WBW288" s="755"/>
      <c r="WBX288" s="755"/>
      <c r="WBY288" s="755"/>
      <c r="WBZ288" s="755"/>
      <c r="WCA288" s="755"/>
      <c r="WCB288" s="755"/>
      <c r="WCC288" s="755"/>
      <c r="WCD288" s="755"/>
      <c r="WCE288" s="755"/>
      <c r="WCF288" s="755"/>
      <c r="WCG288" s="755"/>
      <c r="WCH288" s="755"/>
      <c r="WCI288" s="755"/>
      <c r="WCJ288" s="755"/>
      <c r="WCK288" s="755"/>
      <c r="WCL288" s="755"/>
      <c r="WCM288" s="755"/>
      <c r="WCN288" s="755"/>
      <c r="WCO288" s="755"/>
      <c r="WCP288" s="755"/>
      <c r="WCQ288" s="755"/>
      <c r="WCR288" s="755"/>
      <c r="WCS288" s="755"/>
      <c r="WCT288" s="755"/>
      <c r="WCU288" s="755"/>
      <c r="WCV288" s="755"/>
      <c r="WCW288" s="755"/>
      <c r="WCX288" s="755"/>
      <c r="WCY288" s="755"/>
      <c r="WCZ288" s="755"/>
      <c r="WDA288" s="755"/>
      <c r="WDB288" s="755"/>
      <c r="WDC288" s="755"/>
      <c r="WDD288" s="755"/>
      <c r="WDE288" s="755"/>
      <c r="WDF288" s="755"/>
      <c r="WDG288" s="755"/>
      <c r="WDH288" s="755"/>
      <c r="WDI288" s="755"/>
      <c r="WDJ288" s="755"/>
      <c r="WDK288" s="755"/>
      <c r="WDL288" s="755"/>
      <c r="WDM288" s="755"/>
      <c r="WDN288" s="755"/>
      <c r="WDO288" s="755"/>
      <c r="WDP288" s="755"/>
      <c r="WDQ288" s="755"/>
      <c r="WDR288" s="755"/>
      <c r="WDS288" s="755"/>
      <c r="WDT288" s="755"/>
      <c r="WDU288" s="755"/>
      <c r="WDV288" s="755"/>
      <c r="WDW288" s="755"/>
      <c r="WDX288" s="755"/>
      <c r="WDY288" s="755"/>
      <c r="WDZ288" s="755"/>
      <c r="WEA288" s="755"/>
      <c r="WEB288" s="755"/>
      <c r="WEC288" s="755"/>
      <c r="WED288" s="755"/>
      <c r="WEE288" s="755"/>
      <c r="WEF288" s="755"/>
      <c r="WEG288" s="755"/>
      <c r="WEH288" s="755"/>
      <c r="WEI288" s="755"/>
      <c r="WEJ288" s="755"/>
      <c r="WEK288" s="755"/>
      <c r="WEL288" s="755"/>
      <c r="WEM288" s="755"/>
      <c r="WEN288" s="755"/>
      <c r="WEO288" s="755"/>
      <c r="WEP288" s="755"/>
      <c r="WEQ288" s="755"/>
      <c r="WER288" s="755"/>
      <c r="WES288" s="755"/>
      <c r="WET288" s="755"/>
      <c r="WEU288" s="755"/>
      <c r="WEV288" s="755"/>
      <c r="WEW288" s="755"/>
      <c r="WEX288" s="755"/>
      <c r="WEY288" s="755"/>
      <c r="WEZ288" s="755"/>
      <c r="WFA288" s="755"/>
      <c r="WFB288" s="755"/>
      <c r="WFC288" s="755"/>
      <c r="WFD288" s="755"/>
      <c r="WFE288" s="755"/>
      <c r="WFF288" s="755"/>
      <c r="WFG288" s="755"/>
      <c r="WFH288" s="755"/>
      <c r="WFI288" s="755"/>
      <c r="WFJ288" s="755"/>
      <c r="WFK288" s="755"/>
      <c r="WFL288" s="755"/>
      <c r="WFM288" s="755"/>
      <c r="WFN288" s="755"/>
      <c r="WFO288" s="755"/>
      <c r="WFP288" s="755"/>
      <c r="WFQ288" s="755"/>
      <c r="WFR288" s="755"/>
      <c r="WFS288" s="755"/>
      <c r="WFT288" s="755"/>
      <c r="WFU288" s="755"/>
      <c r="WFV288" s="755"/>
      <c r="WFW288" s="755"/>
      <c r="WFX288" s="755"/>
      <c r="WFY288" s="755"/>
      <c r="WFZ288" s="755"/>
      <c r="WGA288" s="755"/>
      <c r="WGB288" s="755"/>
      <c r="WGC288" s="755"/>
      <c r="WGD288" s="755"/>
      <c r="WGE288" s="755"/>
      <c r="WGF288" s="755"/>
      <c r="WGG288" s="755"/>
      <c r="WGH288" s="755"/>
      <c r="WGI288" s="755"/>
      <c r="WGJ288" s="755"/>
      <c r="WGK288" s="755"/>
      <c r="WGL288" s="755"/>
      <c r="WGM288" s="755"/>
      <c r="WGN288" s="755"/>
      <c r="WGO288" s="755"/>
      <c r="WGP288" s="755"/>
      <c r="WGQ288" s="755"/>
      <c r="WGR288" s="755"/>
      <c r="WGS288" s="755"/>
      <c r="WGT288" s="755"/>
      <c r="WGU288" s="755"/>
      <c r="WGV288" s="755"/>
      <c r="WGW288" s="755"/>
      <c r="WGX288" s="755"/>
      <c r="WGY288" s="755"/>
      <c r="WGZ288" s="755"/>
      <c r="WHA288" s="755"/>
      <c r="WHB288" s="755"/>
      <c r="WHC288" s="755"/>
      <c r="WHD288" s="755"/>
      <c r="WHE288" s="755"/>
      <c r="WHF288" s="755"/>
      <c r="WHG288" s="755"/>
      <c r="WHH288" s="755"/>
      <c r="WHI288" s="755"/>
      <c r="WHJ288" s="755"/>
      <c r="WHK288" s="755"/>
      <c r="WHL288" s="755"/>
      <c r="WHM288" s="755"/>
      <c r="WHN288" s="755"/>
      <c r="WHO288" s="755"/>
      <c r="WHP288" s="755"/>
      <c r="WHQ288" s="755"/>
      <c r="WHR288" s="755"/>
      <c r="WHS288" s="755"/>
      <c r="WHT288" s="755"/>
      <c r="WHU288" s="755"/>
      <c r="WHV288" s="755"/>
      <c r="WHW288" s="755"/>
      <c r="WHX288" s="755"/>
      <c r="WHY288" s="755"/>
      <c r="WHZ288" s="755"/>
      <c r="WIA288" s="755"/>
      <c r="WIB288" s="755"/>
      <c r="WIC288" s="755"/>
      <c r="WID288" s="755"/>
      <c r="WIE288" s="755"/>
      <c r="WIF288" s="755"/>
      <c r="WIG288" s="755"/>
      <c r="WIH288" s="755"/>
      <c r="WII288" s="755"/>
      <c r="WIJ288" s="755"/>
      <c r="WIK288" s="755"/>
      <c r="WIL288" s="755"/>
      <c r="WIM288" s="755"/>
      <c r="WIN288" s="755"/>
      <c r="WIO288" s="755"/>
      <c r="WIP288" s="755"/>
      <c r="WIQ288" s="755"/>
      <c r="WIR288" s="755"/>
      <c r="WIS288" s="755"/>
      <c r="WIT288" s="755"/>
      <c r="WIU288" s="755"/>
      <c r="WIV288" s="755"/>
      <c r="WIW288" s="755"/>
      <c r="WIX288" s="755"/>
      <c r="WIY288" s="755"/>
      <c r="WIZ288" s="755"/>
      <c r="WJA288" s="755"/>
      <c r="WJB288" s="755"/>
      <c r="WJC288" s="755"/>
      <c r="WJD288" s="755"/>
      <c r="WJE288" s="755"/>
      <c r="WJF288" s="755"/>
      <c r="WJG288" s="755"/>
      <c r="WJH288" s="755"/>
      <c r="WJI288" s="755"/>
      <c r="WJJ288" s="755"/>
      <c r="WJK288" s="755"/>
      <c r="WJL288" s="755"/>
      <c r="WJM288" s="755"/>
      <c r="WJN288" s="755"/>
      <c r="WJO288" s="755"/>
      <c r="WJP288" s="755"/>
      <c r="WJQ288" s="755"/>
      <c r="WJR288" s="755"/>
      <c r="WJS288" s="755"/>
      <c r="WJT288" s="755"/>
      <c r="WJU288" s="755"/>
      <c r="WJV288" s="755"/>
      <c r="WJW288" s="755"/>
      <c r="WJX288" s="755"/>
      <c r="WJY288" s="755"/>
      <c r="WJZ288" s="755"/>
      <c r="WKA288" s="755"/>
      <c r="WKB288" s="755"/>
      <c r="WKC288" s="755"/>
      <c r="WKD288" s="755"/>
      <c r="WKE288" s="755"/>
      <c r="WKF288" s="755"/>
      <c r="WKG288" s="755"/>
      <c r="WKH288" s="755"/>
      <c r="WKI288" s="755"/>
      <c r="WKJ288" s="755"/>
      <c r="WKK288" s="755"/>
      <c r="WKL288" s="755"/>
      <c r="WKM288" s="755"/>
      <c r="WKN288" s="755"/>
      <c r="WKO288" s="755"/>
      <c r="WKP288" s="755"/>
      <c r="WKQ288" s="755"/>
      <c r="WKR288" s="755"/>
      <c r="WKS288" s="755"/>
      <c r="WKT288" s="755"/>
      <c r="WKU288" s="755"/>
      <c r="WKV288" s="755"/>
      <c r="WKW288" s="755"/>
      <c r="WKX288" s="755"/>
      <c r="WKY288" s="755"/>
      <c r="WKZ288" s="755"/>
      <c r="WLA288" s="755"/>
      <c r="WLB288" s="755"/>
      <c r="WLC288" s="755"/>
      <c r="WLD288" s="755"/>
      <c r="WLE288" s="755"/>
      <c r="WLF288" s="755"/>
      <c r="WLG288" s="755"/>
      <c r="WLH288" s="755"/>
      <c r="WLI288" s="755"/>
      <c r="WLJ288" s="755"/>
      <c r="WLK288" s="755"/>
      <c r="WLL288" s="755"/>
      <c r="WLM288" s="755"/>
      <c r="WLN288" s="755"/>
      <c r="WLO288" s="755"/>
      <c r="WLP288" s="755"/>
      <c r="WLQ288" s="755"/>
      <c r="WLR288" s="755"/>
      <c r="WLS288" s="755"/>
      <c r="WLT288" s="755"/>
      <c r="WLU288" s="755"/>
      <c r="WLV288" s="755"/>
      <c r="WLW288" s="755"/>
      <c r="WLX288" s="755"/>
      <c r="WLY288" s="755"/>
      <c r="WLZ288" s="755"/>
      <c r="WMA288" s="755"/>
      <c r="WMB288" s="755"/>
      <c r="WMC288" s="755"/>
      <c r="WMD288" s="755"/>
      <c r="WME288" s="755"/>
      <c r="WMF288" s="755"/>
      <c r="WMG288" s="755"/>
      <c r="WMH288" s="755"/>
      <c r="WMI288" s="755"/>
      <c r="WMJ288" s="755"/>
      <c r="WMK288" s="755"/>
      <c r="WML288" s="755"/>
      <c r="WMM288" s="755"/>
      <c r="WMN288" s="755"/>
      <c r="WMO288" s="755"/>
      <c r="WMP288" s="755"/>
      <c r="WMQ288" s="755"/>
      <c r="WMR288" s="755"/>
      <c r="WMS288" s="755"/>
      <c r="WMT288" s="755"/>
      <c r="WMU288" s="755"/>
      <c r="WMV288" s="755"/>
      <c r="WMW288" s="755"/>
      <c r="WMX288" s="755"/>
      <c r="WMY288" s="755"/>
      <c r="WMZ288" s="755"/>
      <c r="WNA288" s="755"/>
      <c r="WNB288" s="755"/>
      <c r="WNC288" s="755"/>
      <c r="WND288" s="755"/>
      <c r="WNE288" s="755"/>
      <c r="WNF288" s="755"/>
      <c r="WNG288" s="755"/>
      <c r="WNH288" s="755"/>
      <c r="WNI288" s="755"/>
      <c r="WNJ288" s="755"/>
      <c r="WNK288" s="755"/>
      <c r="WNL288" s="755"/>
      <c r="WNM288" s="755"/>
      <c r="WNN288" s="755"/>
      <c r="WNO288" s="755"/>
      <c r="WNP288" s="755"/>
      <c r="WNQ288" s="755"/>
      <c r="WNR288" s="755"/>
      <c r="WNS288" s="755"/>
      <c r="WNT288" s="755"/>
      <c r="WNU288" s="755"/>
      <c r="WNV288" s="755"/>
      <c r="WNW288" s="755"/>
      <c r="WNX288" s="755"/>
      <c r="WNY288" s="755"/>
      <c r="WNZ288" s="755"/>
      <c r="WOA288" s="755"/>
      <c r="WOB288" s="755"/>
      <c r="WOC288" s="755"/>
      <c r="WOD288" s="755"/>
      <c r="WOE288" s="755"/>
      <c r="WOF288" s="755"/>
      <c r="WOG288" s="755"/>
      <c r="WOH288" s="755"/>
      <c r="WOI288" s="755"/>
      <c r="WOJ288" s="755"/>
      <c r="WOK288" s="755"/>
      <c r="WOL288" s="755"/>
      <c r="WOM288" s="755"/>
      <c r="WON288" s="755"/>
      <c r="WOO288" s="755"/>
      <c r="WOP288" s="755"/>
      <c r="WOQ288" s="755"/>
      <c r="WOR288" s="755"/>
      <c r="WOS288" s="755"/>
      <c r="WOT288" s="755"/>
      <c r="WOU288" s="755"/>
      <c r="WOV288" s="755"/>
      <c r="WOW288" s="755"/>
      <c r="WOX288" s="755"/>
      <c r="WOY288" s="755"/>
      <c r="WOZ288" s="755"/>
      <c r="WPA288" s="755"/>
      <c r="WPB288" s="755"/>
      <c r="WPC288" s="755"/>
      <c r="WPD288" s="755"/>
      <c r="WPE288" s="755"/>
      <c r="WPF288" s="755"/>
      <c r="WPG288" s="755"/>
      <c r="WPH288" s="755"/>
      <c r="WPI288" s="755"/>
      <c r="WPJ288" s="755"/>
      <c r="WPK288" s="755"/>
      <c r="WPL288" s="755"/>
      <c r="WPM288" s="755"/>
      <c r="WPN288" s="755"/>
      <c r="WPO288" s="755"/>
      <c r="WPP288" s="755"/>
      <c r="WPQ288" s="755"/>
      <c r="WPR288" s="755"/>
      <c r="WPS288" s="755"/>
      <c r="WPT288" s="755"/>
      <c r="WPU288" s="755"/>
      <c r="WPV288" s="755"/>
      <c r="WPW288" s="755"/>
      <c r="WPX288" s="755"/>
      <c r="WPY288" s="755"/>
      <c r="WPZ288" s="755"/>
      <c r="WQA288" s="755"/>
      <c r="WQB288" s="755"/>
      <c r="WQC288" s="755"/>
      <c r="WQD288" s="755"/>
      <c r="WQE288" s="755"/>
      <c r="WQF288" s="755"/>
      <c r="WQG288" s="755"/>
      <c r="WQH288" s="755"/>
      <c r="WQI288" s="755"/>
      <c r="WQJ288" s="755"/>
      <c r="WQK288" s="755"/>
      <c r="WQL288" s="755"/>
      <c r="WQM288" s="755"/>
      <c r="WQN288" s="755"/>
      <c r="WQO288" s="755"/>
      <c r="WQP288" s="755"/>
      <c r="WQQ288" s="755"/>
      <c r="WQR288" s="755"/>
      <c r="WQS288" s="755"/>
      <c r="WQT288" s="755"/>
      <c r="WQU288" s="755"/>
      <c r="WQV288" s="755"/>
      <c r="WQW288" s="755"/>
      <c r="WQX288" s="755"/>
      <c r="WQY288" s="755"/>
      <c r="WQZ288" s="755"/>
      <c r="WRA288" s="755"/>
      <c r="WRB288" s="755"/>
      <c r="WRC288" s="755"/>
      <c r="WRD288" s="755"/>
      <c r="WRE288" s="755"/>
      <c r="WRF288" s="755"/>
      <c r="WRG288" s="755"/>
      <c r="WRH288" s="755"/>
      <c r="WRI288" s="755"/>
      <c r="WRJ288" s="755"/>
      <c r="WRK288" s="755"/>
      <c r="WRL288" s="755"/>
      <c r="WRM288" s="755"/>
      <c r="WRN288" s="755"/>
      <c r="WRO288" s="755"/>
      <c r="WRP288" s="755"/>
      <c r="WRQ288" s="755"/>
      <c r="WRR288" s="755"/>
      <c r="WRS288" s="755"/>
      <c r="WRT288" s="755"/>
      <c r="WRU288" s="755"/>
      <c r="WRV288" s="755"/>
      <c r="WRW288" s="755"/>
      <c r="WRX288" s="755"/>
      <c r="WRY288" s="755"/>
      <c r="WRZ288" s="755"/>
      <c r="WSA288" s="755"/>
      <c r="WSB288" s="755"/>
      <c r="WSC288" s="755"/>
      <c r="WSD288" s="755"/>
      <c r="WSE288" s="755"/>
      <c r="WSF288" s="755"/>
      <c r="WSG288" s="755"/>
      <c r="WSH288" s="755"/>
      <c r="WSI288" s="755"/>
      <c r="WSJ288" s="755"/>
      <c r="WSK288" s="755"/>
      <c r="WSL288" s="755"/>
      <c r="WSM288" s="755"/>
      <c r="WSN288" s="755"/>
      <c r="WSO288" s="755"/>
      <c r="WSP288" s="755"/>
      <c r="WSQ288" s="755"/>
      <c r="WSR288" s="755"/>
      <c r="WSS288" s="755"/>
      <c r="WST288" s="755"/>
      <c r="WSU288" s="755"/>
      <c r="WSV288" s="755"/>
      <c r="WSW288" s="755"/>
      <c r="WSX288" s="755"/>
      <c r="WSY288" s="755"/>
      <c r="WSZ288" s="755"/>
      <c r="WTA288" s="755"/>
      <c r="WTB288" s="755"/>
      <c r="WTC288" s="755"/>
      <c r="WTD288" s="755"/>
      <c r="WTE288" s="755"/>
      <c r="WTF288" s="755"/>
      <c r="WTG288" s="755"/>
      <c r="WTH288" s="755"/>
      <c r="WTI288" s="755"/>
      <c r="WTJ288" s="755"/>
      <c r="WTK288" s="755"/>
      <c r="WTL288" s="755"/>
      <c r="WTM288" s="755"/>
      <c r="WTN288" s="755"/>
      <c r="WTO288" s="755"/>
      <c r="WTP288" s="755"/>
      <c r="WTQ288" s="755"/>
      <c r="WTR288" s="755"/>
      <c r="WTS288" s="755"/>
      <c r="WTT288" s="755"/>
      <c r="WTU288" s="755"/>
      <c r="WTV288" s="755"/>
      <c r="WTW288" s="755"/>
      <c r="WTX288" s="755"/>
      <c r="WTY288" s="755"/>
      <c r="WTZ288" s="755"/>
      <c r="WUA288" s="755"/>
      <c r="WUB288" s="755"/>
      <c r="WUC288" s="755"/>
      <c r="WUD288" s="755"/>
      <c r="WUE288" s="755"/>
      <c r="WUF288" s="755"/>
      <c r="WUG288" s="755"/>
      <c r="WUH288" s="755"/>
      <c r="WUI288" s="755"/>
      <c r="WUJ288" s="755"/>
      <c r="WUK288" s="755"/>
      <c r="WUL288" s="755"/>
      <c r="WUM288" s="755"/>
      <c r="WUN288" s="755"/>
      <c r="WUO288" s="755"/>
      <c r="WUP288" s="755"/>
      <c r="WUQ288" s="755"/>
      <c r="WUR288" s="755"/>
      <c r="WUS288" s="755"/>
      <c r="WUT288" s="755"/>
      <c r="WUU288" s="755"/>
      <c r="WUV288" s="755"/>
      <c r="WUW288" s="755"/>
      <c r="WUX288" s="755"/>
      <c r="WUY288" s="755"/>
      <c r="WUZ288" s="755"/>
      <c r="WVA288" s="755"/>
      <c r="WVB288" s="755"/>
      <c r="WVC288" s="755"/>
      <c r="WVD288" s="755"/>
      <c r="WVE288" s="755"/>
      <c r="WVF288" s="755"/>
      <c r="WVG288" s="755"/>
      <c r="WVH288" s="755"/>
      <c r="WVI288" s="755"/>
      <c r="WVJ288" s="755"/>
      <c r="WVK288" s="755"/>
      <c r="WVL288" s="755"/>
      <c r="WVM288" s="755"/>
      <c r="WVN288" s="755"/>
      <c r="WVO288" s="755"/>
      <c r="WVP288" s="755"/>
      <c r="WVQ288" s="755"/>
      <c r="WVR288" s="755"/>
      <c r="WVS288" s="755"/>
      <c r="WVT288" s="755"/>
      <c r="WVU288" s="755"/>
      <c r="WVV288" s="755"/>
      <c r="WVW288" s="755"/>
      <c r="WVX288" s="755"/>
      <c r="WVY288" s="755"/>
      <c r="WVZ288" s="755"/>
      <c r="WWA288" s="755"/>
      <c r="WWB288" s="755"/>
      <c r="WWC288" s="755"/>
      <c r="WWD288" s="755"/>
      <c r="WWE288" s="755"/>
      <c r="WWF288" s="755"/>
      <c r="WWG288" s="755"/>
      <c r="WWH288" s="755"/>
      <c r="WWI288" s="755"/>
      <c r="WWJ288" s="755"/>
      <c r="WWK288" s="755"/>
      <c r="WWL288" s="755"/>
      <c r="WWM288" s="755"/>
      <c r="WWN288" s="755"/>
      <c r="WWO288" s="755"/>
      <c r="WWP288" s="755"/>
      <c r="WWQ288" s="755"/>
      <c r="WWR288" s="755"/>
      <c r="WWS288" s="755"/>
      <c r="WWT288" s="755"/>
      <c r="WWU288" s="755"/>
      <c r="WWV288" s="755"/>
      <c r="WWW288" s="755"/>
      <c r="WWX288" s="755"/>
      <c r="WWY288" s="755"/>
      <c r="WWZ288" s="755"/>
      <c r="WXA288" s="755"/>
      <c r="WXB288" s="755"/>
      <c r="WXC288" s="755"/>
      <c r="WXD288" s="755"/>
      <c r="WXE288" s="755"/>
      <c r="WXF288" s="755"/>
      <c r="WXG288" s="755"/>
      <c r="WXH288" s="755"/>
      <c r="WXI288" s="755"/>
      <c r="WXJ288" s="755"/>
      <c r="WXK288" s="755"/>
      <c r="WXL288" s="755"/>
      <c r="WXM288" s="755"/>
      <c r="WXN288" s="755"/>
      <c r="WXO288" s="755"/>
      <c r="WXP288" s="755"/>
      <c r="WXQ288" s="755"/>
      <c r="WXR288" s="755"/>
      <c r="WXS288" s="755"/>
      <c r="WXT288" s="755"/>
      <c r="WXU288" s="755"/>
      <c r="WXV288" s="755"/>
      <c r="WXW288" s="755"/>
      <c r="WXX288" s="755"/>
      <c r="WXY288" s="755"/>
      <c r="WXZ288" s="755"/>
      <c r="WYA288" s="755"/>
      <c r="WYB288" s="755"/>
      <c r="WYC288" s="755"/>
      <c r="WYD288" s="755"/>
      <c r="WYE288" s="755"/>
      <c r="WYF288" s="755"/>
      <c r="WYG288" s="755"/>
      <c r="WYH288" s="755"/>
      <c r="WYI288" s="755"/>
      <c r="WYJ288" s="755"/>
      <c r="WYK288" s="755"/>
      <c r="WYL288" s="755"/>
      <c r="WYM288" s="755"/>
      <c r="WYN288" s="755"/>
      <c r="WYO288" s="755"/>
      <c r="WYP288" s="755"/>
      <c r="WYQ288" s="755"/>
      <c r="WYR288" s="755"/>
      <c r="WYS288" s="755"/>
      <c r="WYT288" s="755"/>
      <c r="WYU288" s="755"/>
      <c r="WYV288" s="755"/>
      <c r="WYW288" s="755"/>
      <c r="WYX288" s="755"/>
      <c r="WYY288" s="755"/>
      <c r="WYZ288" s="755"/>
      <c r="WZA288" s="755"/>
      <c r="WZB288" s="755"/>
      <c r="WZC288" s="755"/>
      <c r="WZD288" s="755"/>
      <c r="WZE288" s="755"/>
      <c r="WZF288" s="755"/>
      <c r="WZG288" s="755"/>
      <c r="WZH288" s="755"/>
      <c r="WZI288" s="755"/>
      <c r="WZJ288" s="755"/>
      <c r="WZK288" s="755"/>
      <c r="WZL288" s="755"/>
      <c r="WZM288" s="755"/>
      <c r="WZN288" s="755"/>
      <c r="WZO288" s="755"/>
      <c r="WZP288" s="755"/>
      <c r="WZQ288" s="755"/>
      <c r="WZR288" s="755"/>
      <c r="WZS288" s="755"/>
      <c r="WZT288" s="755"/>
      <c r="WZU288" s="755"/>
      <c r="WZV288" s="755"/>
      <c r="WZW288" s="755"/>
      <c r="WZX288" s="755"/>
      <c r="WZY288" s="755"/>
      <c r="WZZ288" s="755"/>
      <c r="XAA288" s="755"/>
      <c r="XAB288" s="755"/>
      <c r="XAC288" s="755"/>
      <c r="XAD288" s="755"/>
      <c r="XAE288" s="755"/>
      <c r="XAF288" s="755"/>
      <c r="XAG288" s="755"/>
      <c r="XAH288" s="755"/>
      <c r="XAI288" s="755"/>
      <c r="XAJ288" s="755"/>
      <c r="XAK288" s="755"/>
      <c r="XAL288" s="755"/>
      <c r="XAM288" s="755"/>
      <c r="XAN288" s="755"/>
      <c r="XAO288" s="755"/>
      <c r="XAP288" s="755"/>
      <c r="XAQ288" s="755"/>
      <c r="XAR288" s="755"/>
      <c r="XAS288" s="755"/>
      <c r="XAT288" s="755"/>
      <c r="XAU288" s="755"/>
      <c r="XAV288" s="755"/>
      <c r="XAW288" s="755"/>
      <c r="XAX288" s="755"/>
      <c r="XAY288" s="755"/>
      <c r="XAZ288" s="755"/>
      <c r="XBA288" s="755"/>
      <c r="XBB288" s="755"/>
      <c r="XBC288" s="755"/>
      <c r="XBD288" s="755"/>
      <c r="XBE288" s="755"/>
      <c r="XBF288" s="755"/>
      <c r="XBG288" s="755"/>
      <c r="XBH288" s="755"/>
      <c r="XBI288" s="755"/>
      <c r="XBJ288" s="755"/>
      <c r="XBK288" s="755"/>
      <c r="XBL288" s="755"/>
      <c r="XBM288" s="755"/>
      <c r="XBN288" s="755"/>
      <c r="XBO288" s="755"/>
      <c r="XBP288" s="755"/>
      <c r="XBQ288" s="755"/>
      <c r="XBR288" s="755"/>
      <c r="XBS288" s="755"/>
      <c r="XBT288" s="755"/>
      <c r="XBU288" s="755"/>
      <c r="XBV288" s="755"/>
      <c r="XBW288" s="755"/>
      <c r="XBX288" s="755"/>
      <c r="XBY288" s="755"/>
      <c r="XBZ288" s="755"/>
      <c r="XCA288" s="755"/>
      <c r="XCB288" s="755"/>
      <c r="XCC288" s="755"/>
      <c r="XCD288" s="755"/>
      <c r="XCE288" s="755"/>
      <c r="XCF288" s="755"/>
      <c r="XCG288" s="755"/>
      <c r="XCH288" s="755"/>
      <c r="XCI288" s="755"/>
      <c r="XCJ288" s="755"/>
      <c r="XCK288" s="755"/>
      <c r="XCL288" s="755"/>
      <c r="XCM288" s="755"/>
      <c r="XCN288" s="755"/>
      <c r="XCO288" s="755"/>
      <c r="XCP288" s="755"/>
      <c r="XCQ288" s="755"/>
      <c r="XCR288" s="755"/>
      <c r="XCS288" s="755"/>
      <c r="XCT288" s="755"/>
      <c r="XCU288" s="755"/>
      <c r="XCV288" s="755"/>
      <c r="XCW288" s="755"/>
      <c r="XCX288" s="755"/>
      <c r="XCY288" s="755"/>
      <c r="XCZ288" s="755"/>
      <c r="XDA288" s="755"/>
      <c r="XDB288" s="755"/>
      <c r="XDC288" s="755"/>
      <c r="XDD288" s="755"/>
      <c r="XDE288" s="755"/>
      <c r="XDF288" s="755"/>
      <c r="XDG288" s="755"/>
      <c r="XDH288" s="755"/>
      <c r="XDI288" s="755"/>
      <c r="XDJ288" s="755"/>
      <c r="XDK288" s="755"/>
      <c r="XDL288" s="755"/>
      <c r="XDM288" s="755"/>
      <c r="XDN288" s="755"/>
      <c r="XDO288" s="755"/>
      <c r="XDP288" s="755"/>
      <c r="XDQ288" s="755"/>
      <c r="XDR288" s="755"/>
      <c r="XDS288" s="755"/>
      <c r="XDT288" s="755"/>
      <c r="XDU288" s="755"/>
      <c r="XDV288" s="755"/>
      <c r="XDW288" s="755"/>
      <c r="XDX288" s="755"/>
      <c r="XDY288" s="755"/>
      <c r="XDZ288" s="755"/>
      <c r="XEA288" s="755"/>
      <c r="XEB288" s="755"/>
      <c r="XEC288" s="755"/>
      <c r="XED288" s="755"/>
      <c r="XEE288" s="755"/>
      <c r="XEF288" s="755"/>
      <c r="XEG288" s="755"/>
      <c r="XEH288" s="755"/>
      <c r="XEI288" s="755"/>
      <c r="XEJ288" s="755"/>
      <c r="XEK288" s="755"/>
      <c r="XEL288" s="755"/>
      <c r="XEM288" s="755"/>
      <c r="XEN288" s="755"/>
      <c r="XEO288" s="755"/>
      <c r="XEP288" s="755"/>
      <c r="XEQ288" s="755"/>
      <c r="XER288" s="755"/>
      <c r="XES288" s="755"/>
      <c r="XET288" s="755"/>
      <c r="XEU288" s="755"/>
      <c r="XEV288" s="755"/>
      <c r="XEW288" s="755"/>
      <c r="XEX288" s="755"/>
      <c r="XEY288" s="755"/>
      <c r="XEZ288" s="755"/>
      <c r="XFA288" s="755"/>
    </row>
    <row r="289" spans="1:16381" s="248" customFormat="1" ht="15" customHeight="1" x14ac:dyDescent="0.25">
      <c r="A289" s="837"/>
      <c r="B289" s="357" t="s">
        <v>1848</v>
      </c>
      <c r="C289" s="2127" t="str">
        <f>CONCATENATE('CCR and CVA'!E72:E72, " : ", 'CCR and CVA'!B73)</f>
        <v>Check: panels 3a and 3b should not both be filled in : K_Reduced (assuming hedges are not recognised)</v>
      </c>
      <c r="D289" s="352"/>
      <c r="E289" s="352"/>
      <c r="F289" s="847" t="str">
        <f>'CCR and CVA'!E73</f>
        <v/>
      </c>
      <c r="G289" s="352"/>
      <c r="H289" s="352"/>
      <c r="I289" s="349"/>
      <c r="J289" s="755"/>
      <c r="K289" s="755"/>
      <c r="L289" s="755"/>
      <c r="M289" s="755"/>
      <c r="N289" s="755"/>
      <c r="O289" s="755"/>
      <c r="P289" s="755"/>
      <c r="Q289" s="755"/>
      <c r="R289" s="755"/>
      <c r="S289" s="755"/>
      <c r="T289" s="755"/>
      <c r="U289" s="755"/>
      <c r="V289" s="755"/>
      <c r="W289" s="755"/>
      <c r="X289" s="755"/>
      <c r="Y289" s="755"/>
      <c r="Z289" s="755"/>
      <c r="AA289" s="755"/>
      <c r="AB289" s="755"/>
      <c r="AC289" s="755"/>
      <c r="AD289" s="755"/>
      <c r="AE289" s="755"/>
      <c r="AF289" s="755"/>
      <c r="AG289" s="755"/>
      <c r="AH289" s="755"/>
      <c r="AI289" s="755"/>
      <c r="AJ289" s="755"/>
      <c r="AK289" s="755"/>
      <c r="AL289" s="755"/>
      <c r="AM289" s="755"/>
      <c r="AN289" s="836"/>
      <c r="AO289" s="755"/>
      <c r="AP289" s="755"/>
      <c r="AQ289" s="755"/>
      <c r="AR289" s="755"/>
      <c r="AS289" s="755"/>
      <c r="AT289" s="755"/>
      <c r="AU289" s="755"/>
      <c r="AV289" s="755"/>
      <c r="AW289" s="755"/>
      <c r="AX289" s="755"/>
      <c r="AY289" s="755"/>
      <c r="AZ289" s="755"/>
      <c r="BA289" s="755"/>
      <c r="BB289" s="755"/>
      <c r="BC289" s="755"/>
      <c r="BD289" s="755"/>
      <c r="BE289" s="755"/>
      <c r="BF289" s="755"/>
      <c r="BG289" s="755"/>
      <c r="BH289" s="755"/>
      <c r="BI289" s="755"/>
      <c r="BJ289" s="755"/>
      <c r="BK289" s="755"/>
      <c r="BL289" s="755"/>
      <c r="BM289" s="755"/>
      <c r="BN289" s="755"/>
      <c r="BO289" s="755"/>
      <c r="BP289" s="755"/>
      <c r="BQ289" s="755"/>
      <c r="BR289" s="755"/>
      <c r="BS289" s="755"/>
      <c r="BT289" s="755"/>
      <c r="BU289" s="755"/>
      <c r="BV289" s="755"/>
      <c r="BW289" s="755"/>
      <c r="BX289" s="755"/>
      <c r="BY289" s="755"/>
      <c r="BZ289" s="755"/>
      <c r="CA289" s="755"/>
      <c r="CB289" s="755"/>
      <c r="CC289" s="755"/>
      <c r="CD289" s="755"/>
      <c r="CE289" s="755"/>
      <c r="CF289" s="755"/>
      <c r="CG289" s="755"/>
      <c r="CH289" s="755"/>
      <c r="CI289" s="755"/>
      <c r="CJ289" s="755"/>
      <c r="CK289" s="755"/>
      <c r="CL289" s="755"/>
      <c r="CM289" s="755"/>
      <c r="CN289" s="755"/>
      <c r="CO289" s="755"/>
      <c r="CP289" s="755"/>
      <c r="CQ289" s="755"/>
      <c r="CR289" s="755"/>
      <c r="CS289" s="755"/>
      <c r="CT289" s="755"/>
      <c r="CU289" s="755"/>
      <c r="CV289" s="755"/>
      <c r="CW289" s="755"/>
      <c r="CX289" s="755"/>
      <c r="CY289" s="755"/>
      <c r="CZ289" s="755"/>
      <c r="DA289" s="755"/>
      <c r="DB289" s="755"/>
      <c r="DC289" s="755"/>
      <c r="DD289" s="755"/>
      <c r="DE289" s="755"/>
      <c r="DF289" s="755"/>
      <c r="DG289" s="755"/>
      <c r="DH289" s="755"/>
      <c r="DI289" s="755"/>
      <c r="DJ289" s="755"/>
      <c r="DK289" s="755"/>
      <c r="DL289" s="755"/>
      <c r="DM289" s="755"/>
      <c r="DN289" s="755"/>
      <c r="DO289" s="755"/>
      <c r="DP289" s="755"/>
      <c r="DQ289" s="755"/>
      <c r="DR289" s="755"/>
      <c r="DS289" s="755"/>
      <c r="DT289" s="755"/>
      <c r="DU289" s="755"/>
      <c r="DV289" s="755"/>
      <c r="DW289" s="755"/>
      <c r="DX289" s="755"/>
      <c r="DY289" s="755"/>
      <c r="DZ289" s="755"/>
      <c r="EA289" s="755"/>
      <c r="EB289" s="755"/>
      <c r="EC289" s="755"/>
      <c r="ED289" s="755"/>
      <c r="EE289" s="755"/>
      <c r="EF289" s="755"/>
      <c r="EG289" s="755"/>
      <c r="EH289" s="755"/>
      <c r="EI289" s="755"/>
      <c r="EJ289" s="755"/>
      <c r="EK289" s="755"/>
      <c r="EL289" s="755"/>
      <c r="EM289" s="755"/>
      <c r="EN289" s="755"/>
      <c r="EO289" s="755"/>
      <c r="EP289" s="755"/>
      <c r="EQ289" s="755"/>
      <c r="ER289" s="755"/>
      <c r="ES289" s="755"/>
      <c r="ET289" s="755"/>
      <c r="EU289" s="755"/>
      <c r="EV289" s="755"/>
      <c r="EW289" s="755"/>
      <c r="EX289" s="755"/>
      <c r="EY289" s="755"/>
      <c r="EZ289" s="755"/>
      <c r="FA289" s="755"/>
      <c r="FB289" s="755"/>
      <c r="FC289" s="755"/>
      <c r="FD289" s="755"/>
      <c r="FE289" s="755"/>
      <c r="FF289" s="755"/>
      <c r="FG289" s="755"/>
      <c r="FH289" s="755"/>
      <c r="FI289" s="755"/>
      <c r="FJ289" s="755"/>
      <c r="FK289" s="755"/>
      <c r="FL289" s="755"/>
      <c r="FM289" s="755"/>
      <c r="FN289" s="755"/>
      <c r="FO289" s="755"/>
      <c r="FP289" s="755"/>
      <c r="FQ289" s="755"/>
      <c r="FR289" s="755"/>
      <c r="FS289" s="755"/>
      <c r="FT289" s="755"/>
      <c r="FU289" s="755"/>
      <c r="FV289" s="755"/>
      <c r="FW289" s="755"/>
      <c r="FX289" s="755"/>
      <c r="FY289" s="755"/>
      <c r="FZ289" s="755"/>
      <c r="GA289" s="755"/>
      <c r="GB289" s="755"/>
      <c r="GC289" s="755"/>
      <c r="GD289" s="755"/>
      <c r="GE289" s="755"/>
      <c r="GF289" s="755"/>
      <c r="GG289" s="755"/>
      <c r="GH289" s="755"/>
      <c r="GI289" s="755"/>
      <c r="GJ289" s="755"/>
      <c r="GK289" s="755"/>
      <c r="GL289" s="755"/>
      <c r="GM289" s="755"/>
      <c r="GN289" s="755"/>
      <c r="GO289" s="755"/>
      <c r="GP289" s="755"/>
      <c r="GQ289" s="755"/>
      <c r="GR289" s="755"/>
      <c r="GS289" s="755"/>
      <c r="GT289" s="755"/>
      <c r="GU289" s="755"/>
      <c r="GV289" s="755"/>
      <c r="GW289" s="755"/>
      <c r="GX289" s="755"/>
      <c r="GY289" s="755"/>
      <c r="GZ289" s="755"/>
      <c r="HA289" s="755"/>
      <c r="HB289" s="755"/>
      <c r="HC289" s="755"/>
      <c r="HD289" s="755"/>
      <c r="HE289" s="755"/>
      <c r="HF289" s="755"/>
      <c r="HG289" s="755"/>
      <c r="HH289" s="755"/>
      <c r="HI289" s="755"/>
      <c r="HJ289" s="755"/>
      <c r="HK289" s="755"/>
      <c r="HL289" s="755"/>
      <c r="HM289" s="755"/>
      <c r="HN289" s="755"/>
      <c r="HO289" s="755"/>
      <c r="HP289" s="755"/>
      <c r="HQ289" s="755"/>
      <c r="HR289" s="755"/>
      <c r="HS289" s="755"/>
      <c r="HT289" s="755"/>
      <c r="HU289" s="755"/>
      <c r="HV289" s="755"/>
      <c r="HW289" s="755"/>
      <c r="HX289" s="755"/>
      <c r="HY289" s="755"/>
      <c r="HZ289" s="755"/>
      <c r="IA289" s="755"/>
      <c r="IB289" s="755"/>
      <c r="IC289" s="755"/>
      <c r="ID289" s="755"/>
      <c r="IE289" s="755"/>
      <c r="IF289" s="755"/>
      <c r="IG289" s="755"/>
      <c r="IH289" s="755"/>
      <c r="II289" s="755"/>
      <c r="IJ289" s="755"/>
      <c r="IK289" s="755"/>
      <c r="IL289" s="755"/>
      <c r="IM289" s="755"/>
      <c r="IN289" s="755"/>
      <c r="IO289" s="755"/>
      <c r="IP289" s="755"/>
      <c r="IQ289" s="755"/>
      <c r="IR289" s="755"/>
      <c r="IS289" s="755"/>
      <c r="IT289" s="755"/>
      <c r="IU289" s="755"/>
      <c r="IV289" s="755"/>
      <c r="IW289" s="755"/>
      <c r="IX289" s="755"/>
      <c r="IY289" s="755"/>
      <c r="IZ289" s="755"/>
      <c r="JA289" s="755"/>
      <c r="JB289" s="755"/>
      <c r="JC289" s="755"/>
      <c r="JD289" s="755"/>
      <c r="JE289" s="755"/>
      <c r="JF289" s="755"/>
      <c r="JG289" s="755"/>
      <c r="JH289" s="755"/>
      <c r="JI289" s="755"/>
      <c r="JJ289" s="755"/>
      <c r="JK289" s="755"/>
      <c r="JL289" s="755"/>
      <c r="JM289" s="755"/>
      <c r="JN289" s="755"/>
      <c r="JO289" s="755"/>
      <c r="JP289" s="755"/>
      <c r="JQ289" s="755"/>
      <c r="JR289" s="755"/>
      <c r="JS289" s="755"/>
      <c r="JT289" s="755"/>
      <c r="JU289" s="755"/>
      <c r="JV289" s="755"/>
      <c r="JW289" s="755"/>
      <c r="JX289" s="755"/>
      <c r="JY289" s="755"/>
      <c r="JZ289" s="755"/>
      <c r="KA289" s="755"/>
      <c r="KB289" s="755"/>
      <c r="KC289" s="755"/>
      <c r="KD289" s="755"/>
      <c r="KE289" s="755"/>
      <c r="KF289" s="755"/>
      <c r="KG289" s="755"/>
      <c r="KH289" s="755"/>
      <c r="KI289" s="755"/>
      <c r="KJ289" s="755"/>
      <c r="KK289" s="755"/>
      <c r="KL289" s="755"/>
      <c r="KM289" s="755"/>
      <c r="KN289" s="755"/>
      <c r="KO289" s="755"/>
      <c r="KP289" s="755"/>
      <c r="KQ289" s="755"/>
      <c r="KR289" s="755"/>
      <c r="KS289" s="755"/>
      <c r="KT289" s="755"/>
      <c r="KU289" s="755"/>
      <c r="KV289" s="755"/>
      <c r="KW289" s="755"/>
      <c r="KX289" s="755"/>
      <c r="KY289" s="755"/>
      <c r="KZ289" s="755"/>
      <c r="LA289" s="755"/>
      <c r="LB289" s="755"/>
      <c r="LC289" s="755"/>
      <c r="LD289" s="755"/>
      <c r="LE289" s="755"/>
      <c r="LF289" s="755"/>
      <c r="LG289" s="755"/>
      <c r="LH289" s="755"/>
      <c r="LI289" s="755"/>
      <c r="LJ289" s="755"/>
      <c r="LK289" s="755"/>
      <c r="LL289" s="755"/>
      <c r="LM289" s="755"/>
      <c r="LN289" s="755"/>
      <c r="LO289" s="755"/>
      <c r="LP289" s="755"/>
      <c r="LQ289" s="755"/>
      <c r="LR289" s="755"/>
      <c r="LS289" s="755"/>
      <c r="LT289" s="755"/>
      <c r="LU289" s="755"/>
      <c r="LV289" s="755"/>
      <c r="LW289" s="755"/>
      <c r="LX289" s="755"/>
      <c r="LY289" s="755"/>
      <c r="LZ289" s="755"/>
      <c r="MA289" s="755"/>
      <c r="MB289" s="755"/>
      <c r="MC289" s="755"/>
      <c r="MD289" s="755"/>
      <c r="ME289" s="755"/>
      <c r="MF289" s="755"/>
      <c r="MG289" s="755"/>
      <c r="MH289" s="755"/>
      <c r="MI289" s="755"/>
      <c r="MJ289" s="755"/>
      <c r="MK289" s="755"/>
      <c r="ML289" s="755"/>
      <c r="MM289" s="755"/>
      <c r="MN289" s="755"/>
      <c r="MO289" s="755"/>
      <c r="MP289" s="755"/>
      <c r="MQ289" s="755"/>
      <c r="MR289" s="755"/>
      <c r="MS289" s="755"/>
      <c r="MT289" s="755"/>
      <c r="MU289" s="755"/>
      <c r="MV289" s="755"/>
      <c r="MW289" s="755"/>
      <c r="MX289" s="755"/>
      <c r="MY289" s="755"/>
      <c r="MZ289" s="755"/>
      <c r="NA289" s="755"/>
      <c r="NB289" s="755"/>
      <c r="NC289" s="755"/>
      <c r="ND289" s="755"/>
      <c r="NE289" s="755"/>
      <c r="NF289" s="755"/>
      <c r="NG289" s="755"/>
      <c r="NH289" s="755"/>
      <c r="NI289" s="755"/>
      <c r="NJ289" s="755"/>
      <c r="NK289" s="755"/>
      <c r="NL289" s="755"/>
      <c r="NM289" s="755"/>
      <c r="NN289" s="755"/>
      <c r="NO289" s="755"/>
      <c r="NP289" s="755"/>
      <c r="NQ289" s="755"/>
      <c r="NR289" s="755"/>
      <c r="NS289" s="755"/>
      <c r="NT289" s="755"/>
      <c r="NU289" s="755"/>
      <c r="NV289" s="755"/>
      <c r="NW289" s="755"/>
      <c r="NX289" s="755"/>
      <c r="NY289" s="755"/>
      <c r="NZ289" s="755"/>
      <c r="OA289" s="755"/>
      <c r="OB289" s="755"/>
      <c r="OC289" s="755"/>
      <c r="OD289" s="755"/>
      <c r="OE289" s="755"/>
      <c r="OF289" s="755"/>
      <c r="OG289" s="755"/>
      <c r="OH289" s="755"/>
      <c r="OI289" s="755"/>
      <c r="OJ289" s="755"/>
      <c r="OK289" s="755"/>
      <c r="OL289" s="755"/>
      <c r="OM289" s="755"/>
      <c r="ON289" s="755"/>
      <c r="OO289" s="755"/>
      <c r="OP289" s="755"/>
      <c r="OQ289" s="755"/>
      <c r="OR289" s="755"/>
      <c r="OS289" s="755"/>
      <c r="OT289" s="755"/>
      <c r="OU289" s="755"/>
      <c r="OV289" s="755"/>
      <c r="OW289" s="755"/>
      <c r="OX289" s="755"/>
      <c r="OY289" s="755"/>
      <c r="OZ289" s="755"/>
      <c r="PA289" s="755"/>
      <c r="PB289" s="755"/>
      <c r="PC289" s="755"/>
      <c r="PD289" s="755"/>
      <c r="PE289" s="755"/>
      <c r="PF289" s="755"/>
      <c r="PG289" s="755"/>
      <c r="PH289" s="755"/>
      <c r="PI289" s="755"/>
      <c r="PJ289" s="755"/>
      <c r="PK289" s="755"/>
      <c r="PL289" s="755"/>
      <c r="PM289" s="755"/>
      <c r="PN289" s="755"/>
      <c r="PO289" s="755"/>
      <c r="PP289" s="755"/>
      <c r="PQ289" s="755"/>
      <c r="PR289" s="755"/>
      <c r="PS289" s="755"/>
      <c r="PT289" s="755"/>
      <c r="PU289" s="755"/>
      <c r="PV289" s="755"/>
      <c r="PW289" s="755"/>
      <c r="PX289" s="755"/>
      <c r="PY289" s="755"/>
      <c r="PZ289" s="755"/>
      <c r="QA289" s="755"/>
      <c r="QB289" s="755"/>
      <c r="QC289" s="755"/>
      <c r="QD289" s="755"/>
      <c r="QE289" s="755"/>
      <c r="QF289" s="755"/>
      <c r="QG289" s="755"/>
      <c r="QH289" s="755"/>
      <c r="QI289" s="755"/>
      <c r="QJ289" s="755"/>
      <c r="QK289" s="755"/>
      <c r="QL289" s="755"/>
      <c r="QM289" s="755"/>
      <c r="QN289" s="755"/>
      <c r="QO289" s="755"/>
      <c r="QP289" s="755"/>
      <c r="QQ289" s="755"/>
      <c r="QR289" s="755"/>
      <c r="QS289" s="755"/>
      <c r="QT289" s="755"/>
      <c r="QU289" s="755"/>
      <c r="QV289" s="755"/>
      <c r="QW289" s="755"/>
      <c r="QX289" s="755"/>
      <c r="QY289" s="755"/>
      <c r="QZ289" s="755"/>
      <c r="RA289" s="755"/>
      <c r="RB289" s="755"/>
      <c r="RC289" s="755"/>
      <c r="RD289" s="755"/>
      <c r="RE289" s="755"/>
      <c r="RF289" s="755"/>
      <c r="RG289" s="755"/>
      <c r="RH289" s="755"/>
      <c r="RI289" s="755"/>
      <c r="RJ289" s="755"/>
      <c r="RK289" s="755"/>
      <c r="RL289" s="755"/>
      <c r="RM289" s="755"/>
      <c r="RN289" s="755"/>
      <c r="RO289" s="755"/>
      <c r="RP289" s="755"/>
      <c r="RQ289" s="755"/>
      <c r="RR289" s="755"/>
      <c r="RS289" s="755"/>
      <c r="RT289" s="755"/>
      <c r="RU289" s="755"/>
      <c r="RV289" s="755"/>
      <c r="RW289" s="755"/>
      <c r="RX289" s="755"/>
      <c r="RY289" s="755"/>
      <c r="RZ289" s="755"/>
      <c r="SA289" s="755"/>
      <c r="SB289" s="755"/>
      <c r="SC289" s="755"/>
      <c r="SD289" s="755"/>
      <c r="SE289" s="755"/>
      <c r="SF289" s="755"/>
      <c r="SG289" s="755"/>
      <c r="SH289" s="755"/>
      <c r="SI289" s="755"/>
      <c r="SJ289" s="755"/>
      <c r="SK289" s="755"/>
      <c r="SL289" s="755"/>
      <c r="SM289" s="755"/>
      <c r="SN289" s="755"/>
      <c r="SO289" s="755"/>
      <c r="SP289" s="755"/>
      <c r="SQ289" s="755"/>
      <c r="SR289" s="755"/>
      <c r="SS289" s="755"/>
      <c r="ST289" s="755"/>
      <c r="SU289" s="755"/>
      <c r="SV289" s="755"/>
      <c r="SW289" s="755"/>
      <c r="SX289" s="755"/>
      <c r="SY289" s="755"/>
      <c r="SZ289" s="755"/>
      <c r="TA289" s="755"/>
      <c r="TB289" s="755"/>
      <c r="TC289" s="755"/>
      <c r="TD289" s="755"/>
      <c r="TE289" s="755"/>
      <c r="TF289" s="755"/>
      <c r="TG289" s="755"/>
      <c r="TH289" s="755"/>
      <c r="TI289" s="755"/>
      <c r="TJ289" s="755"/>
      <c r="TK289" s="755"/>
      <c r="TL289" s="755"/>
      <c r="TM289" s="755"/>
      <c r="TN289" s="755"/>
      <c r="TO289" s="755"/>
      <c r="TP289" s="755"/>
      <c r="TQ289" s="755"/>
      <c r="TR289" s="755"/>
      <c r="TS289" s="755"/>
      <c r="TT289" s="755"/>
      <c r="TU289" s="755"/>
      <c r="TV289" s="755"/>
      <c r="TW289" s="755"/>
      <c r="TX289" s="755"/>
      <c r="TY289" s="755"/>
      <c r="TZ289" s="755"/>
      <c r="UA289" s="755"/>
      <c r="UB289" s="755"/>
      <c r="UC289" s="755"/>
      <c r="UD289" s="755"/>
      <c r="UE289" s="755"/>
      <c r="UF289" s="755"/>
      <c r="UG289" s="755"/>
      <c r="UH289" s="755"/>
      <c r="UI289" s="755"/>
      <c r="UJ289" s="755"/>
      <c r="UK289" s="755"/>
      <c r="UL289" s="755"/>
      <c r="UM289" s="755"/>
      <c r="UN289" s="755"/>
      <c r="UO289" s="755"/>
      <c r="UP289" s="755"/>
      <c r="UQ289" s="755"/>
      <c r="UR289" s="755"/>
      <c r="US289" s="755"/>
      <c r="UT289" s="755"/>
      <c r="UU289" s="755"/>
      <c r="UV289" s="755"/>
      <c r="UW289" s="755"/>
      <c r="UX289" s="755"/>
      <c r="UY289" s="755"/>
      <c r="UZ289" s="755"/>
      <c r="VA289" s="755"/>
      <c r="VB289" s="755"/>
      <c r="VC289" s="755"/>
      <c r="VD289" s="755"/>
      <c r="VE289" s="755"/>
      <c r="VF289" s="755"/>
      <c r="VG289" s="755"/>
      <c r="VH289" s="755"/>
      <c r="VI289" s="755"/>
      <c r="VJ289" s="755"/>
      <c r="VK289" s="755"/>
      <c r="VL289" s="755"/>
      <c r="VM289" s="755"/>
      <c r="VN289" s="755"/>
      <c r="VO289" s="755"/>
      <c r="VP289" s="755"/>
      <c r="VQ289" s="755"/>
      <c r="VR289" s="755"/>
      <c r="VS289" s="755"/>
      <c r="VT289" s="755"/>
      <c r="VU289" s="755"/>
      <c r="VV289" s="755"/>
      <c r="VW289" s="755"/>
      <c r="VX289" s="755"/>
      <c r="VY289" s="755"/>
      <c r="VZ289" s="755"/>
      <c r="WA289" s="755"/>
      <c r="WB289" s="755"/>
      <c r="WC289" s="755"/>
      <c r="WD289" s="755"/>
      <c r="WE289" s="755"/>
      <c r="WF289" s="755"/>
      <c r="WG289" s="755"/>
      <c r="WH289" s="755"/>
      <c r="WI289" s="755"/>
      <c r="WJ289" s="755"/>
      <c r="WK289" s="755"/>
      <c r="WL289" s="755"/>
      <c r="WM289" s="755"/>
      <c r="WN289" s="755"/>
      <c r="WO289" s="755"/>
      <c r="WP289" s="755"/>
      <c r="WQ289" s="755"/>
      <c r="WR289" s="755"/>
      <c r="WS289" s="755"/>
      <c r="WT289" s="755"/>
      <c r="WU289" s="755"/>
      <c r="WV289" s="755"/>
      <c r="WW289" s="755"/>
      <c r="WX289" s="755"/>
      <c r="WY289" s="755"/>
      <c r="WZ289" s="755"/>
      <c r="XA289" s="755"/>
      <c r="XB289" s="755"/>
      <c r="XC289" s="755"/>
      <c r="XD289" s="755"/>
      <c r="XE289" s="755"/>
      <c r="XF289" s="755"/>
      <c r="XG289" s="755"/>
      <c r="XH289" s="755"/>
      <c r="XI289" s="755"/>
      <c r="XJ289" s="755"/>
      <c r="XK289" s="755"/>
      <c r="XL289" s="755"/>
      <c r="XM289" s="755"/>
      <c r="XN289" s="755"/>
      <c r="XO289" s="755"/>
      <c r="XP289" s="755"/>
      <c r="XQ289" s="755"/>
      <c r="XR289" s="755"/>
      <c r="XS289" s="755"/>
      <c r="XT289" s="755"/>
      <c r="XU289" s="755"/>
      <c r="XV289" s="755"/>
      <c r="XW289" s="755"/>
      <c r="XX289" s="755"/>
      <c r="XY289" s="755"/>
      <c r="XZ289" s="755"/>
      <c r="YA289" s="755"/>
      <c r="YB289" s="755"/>
      <c r="YC289" s="755"/>
      <c r="YD289" s="755"/>
      <c r="YE289" s="755"/>
      <c r="YF289" s="755"/>
      <c r="YG289" s="755"/>
      <c r="YH289" s="755"/>
      <c r="YI289" s="755"/>
      <c r="YJ289" s="755"/>
      <c r="YK289" s="755"/>
      <c r="YL289" s="755"/>
      <c r="YM289" s="755"/>
      <c r="YN289" s="755"/>
      <c r="YO289" s="755"/>
      <c r="YP289" s="755"/>
      <c r="YQ289" s="755"/>
      <c r="YR289" s="755"/>
      <c r="YS289" s="755"/>
      <c r="YT289" s="755"/>
      <c r="YU289" s="755"/>
      <c r="YV289" s="755"/>
      <c r="YW289" s="755"/>
      <c r="YX289" s="755"/>
      <c r="YY289" s="755"/>
      <c r="YZ289" s="755"/>
      <c r="ZA289" s="755"/>
      <c r="ZB289" s="755"/>
      <c r="ZC289" s="755"/>
      <c r="ZD289" s="755"/>
      <c r="ZE289" s="755"/>
      <c r="ZF289" s="755"/>
      <c r="ZG289" s="755"/>
      <c r="ZH289" s="755"/>
      <c r="ZI289" s="755"/>
      <c r="ZJ289" s="755"/>
      <c r="ZK289" s="755"/>
      <c r="ZL289" s="755"/>
      <c r="ZM289" s="755"/>
      <c r="ZN289" s="755"/>
      <c r="ZO289" s="755"/>
      <c r="ZP289" s="755"/>
      <c r="ZQ289" s="755"/>
      <c r="ZR289" s="755"/>
      <c r="ZS289" s="755"/>
      <c r="ZT289" s="755"/>
      <c r="ZU289" s="755"/>
      <c r="ZV289" s="755"/>
      <c r="ZW289" s="755"/>
      <c r="ZX289" s="755"/>
      <c r="ZY289" s="755"/>
      <c r="ZZ289" s="755"/>
      <c r="AAA289" s="755"/>
      <c r="AAB289" s="755"/>
      <c r="AAC289" s="755"/>
      <c r="AAD289" s="755"/>
      <c r="AAE289" s="755"/>
      <c r="AAF289" s="755"/>
      <c r="AAG289" s="755"/>
      <c r="AAH289" s="755"/>
      <c r="AAI289" s="755"/>
      <c r="AAJ289" s="755"/>
      <c r="AAK289" s="755"/>
      <c r="AAL289" s="755"/>
      <c r="AAM289" s="755"/>
      <c r="AAN289" s="755"/>
      <c r="AAO289" s="755"/>
      <c r="AAP289" s="755"/>
      <c r="AAQ289" s="755"/>
      <c r="AAR289" s="755"/>
      <c r="AAS289" s="755"/>
      <c r="AAT289" s="755"/>
      <c r="AAU289" s="755"/>
      <c r="AAV289" s="755"/>
      <c r="AAW289" s="755"/>
      <c r="AAX289" s="755"/>
      <c r="AAY289" s="755"/>
      <c r="AAZ289" s="755"/>
      <c r="ABA289" s="755"/>
      <c r="ABB289" s="755"/>
      <c r="ABC289" s="755"/>
      <c r="ABD289" s="755"/>
      <c r="ABE289" s="755"/>
      <c r="ABF289" s="755"/>
      <c r="ABG289" s="755"/>
      <c r="ABH289" s="755"/>
      <c r="ABI289" s="755"/>
      <c r="ABJ289" s="755"/>
      <c r="ABK289" s="755"/>
      <c r="ABL289" s="755"/>
      <c r="ABM289" s="755"/>
      <c r="ABN289" s="755"/>
      <c r="ABO289" s="755"/>
      <c r="ABP289" s="755"/>
      <c r="ABQ289" s="755"/>
      <c r="ABR289" s="755"/>
      <c r="ABS289" s="755"/>
      <c r="ABT289" s="755"/>
      <c r="ABU289" s="755"/>
      <c r="ABV289" s="755"/>
      <c r="ABW289" s="755"/>
      <c r="ABX289" s="755"/>
      <c r="ABY289" s="755"/>
      <c r="ABZ289" s="755"/>
      <c r="ACA289" s="755"/>
      <c r="ACB289" s="755"/>
      <c r="ACC289" s="755"/>
      <c r="ACD289" s="755"/>
      <c r="ACE289" s="755"/>
      <c r="ACF289" s="755"/>
      <c r="ACG289" s="755"/>
      <c r="ACH289" s="755"/>
      <c r="ACI289" s="755"/>
      <c r="ACJ289" s="755"/>
      <c r="ACK289" s="755"/>
      <c r="ACL289" s="755"/>
      <c r="ACM289" s="755"/>
      <c r="ACN289" s="755"/>
      <c r="ACO289" s="755"/>
      <c r="ACP289" s="755"/>
      <c r="ACQ289" s="755"/>
      <c r="ACR289" s="755"/>
      <c r="ACS289" s="755"/>
      <c r="ACT289" s="755"/>
      <c r="ACU289" s="755"/>
      <c r="ACV289" s="755"/>
      <c r="ACW289" s="755"/>
      <c r="ACX289" s="755"/>
      <c r="ACY289" s="755"/>
      <c r="ACZ289" s="755"/>
      <c r="ADA289" s="755"/>
      <c r="ADB289" s="755"/>
      <c r="ADC289" s="755"/>
      <c r="ADD289" s="755"/>
      <c r="ADE289" s="755"/>
      <c r="ADF289" s="755"/>
      <c r="ADG289" s="755"/>
      <c r="ADH289" s="755"/>
      <c r="ADI289" s="755"/>
      <c r="ADJ289" s="755"/>
      <c r="ADK289" s="755"/>
      <c r="ADL289" s="755"/>
      <c r="ADM289" s="755"/>
      <c r="ADN289" s="755"/>
      <c r="ADO289" s="755"/>
      <c r="ADP289" s="755"/>
      <c r="ADQ289" s="755"/>
      <c r="ADR289" s="755"/>
      <c r="ADS289" s="755"/>
      <c r="ADT289" s="755"/>
      <c r="ADU289" s="755"/>
      <c r="ADV289" s="755"/>
      <c r="ADW289" s="755"/>
      <c r="ADX289" s="755"/>
      <c r="ADY289" s="755"/>
      <c r="ADZ289" s="755"/>
      <c r="AEA289" s="755"/>
      <c r="AEB289" s="755"/>
      <c r="AEC289" s="755"/>
      <c r="AED289" s="755"/>
      <c r="AEE289" s="755"/>
      <c r="AEF289" s="755"/>
      <c r="AEG289" s="755"/>
      <c r="AEH289" s="755"/>
      <c r="AEI289" s="755"/>
      <c r="AEJ289" s="755"/>
      <c r="AEK289" s="755"/>
      <c r="AEL289" s="755"/>
      <c r="AEM289" s="755"/>
      <c r="AEN289" s="755"/>
      <c r="AEO289" s="755"/>
      <c r="AEP289" s="755"/>
      <c r="AEQ289" s="755"/>
      <c r="AER289" s="755"/>
      <c r="AES289" s="755"/>
      <c r="AET289" s="755"/>
      <c r="AEU289" s="755"/>
      <c r="AEV289" s="755"/>
      <c r="AEW289" s="755"/>
      <c r="AEX289" s="755"/>
      <c r="AEY289" s="755"/>
      <c r="AEZ289" s="755"/>
      <c r="AFA289" s="755"/>
      <c r="AFB289" s="755"/>
      <c r="AFC289" s="755"/>
      <c r="AFD289" s="755"/>
      <c r="AFE289" s="755"/>
      <c r="AFF289" s="755"/>
      <c r="AFG289" s="755"/>
      <c r="AFH289" s="755"/>
      <c r="AFI289" s="755"/>
      <c r="AFJ289" s="755"/>
      <c r="AFK289" s="755"/>
      <c r="AFL289" s="755"/>
      <c r="AFM289" s="755"/>
      <c r="AFN289" s="755"/>
      <c r="AFO289" s="755"/>
      <c r="AFP289" s="755"/>
      <c r="AFQ289" s="755"/>
      <c r="AFR289" s="755"/>
      <c r="AFS289" s="755"/>
      <c r="AFT289" s="755"/>
      <c r="AFU289" s="755"/>
      <c r="AFV289" s="755"/>
      <c r="AFW289" s="755"/>
      <c r="AFX289" s="755"/>
      <c r="AFY289" s="755"/>
      <c r="AFZ289" s="755"/>
      <c r="AGA289" s="755"/>
      <c r="AGB289" s="755"/>
      <c r="AGC289" s="755"/>
      <c r="AGD289" s="755"/>
      <c r="AGE289" s="755"/>
      <c r="AGF289" s="755"/>
      <c r="AGG289" s="755"/>
      <c r="AGH289" s="755"/>
      <c r="AGI289" s="755"/>
      <c r="AGJ289" s="755"/>
      <c r="AGK289" s="755"/>
      <c r="AGL289" s="755"/>
      <c r="AGM289" s="755"/>
      <c r="AGN289" s="755"/>
      <c r="AGO289" s="755"/>
      <c r="AGP289" s="755"/>
      <c r="AGQ289" s="755"/>
      <c r="AGR289" s="755"/>
      <c r="AGS289" s="755"/>
      <c r="AGT289" s="755"/>
      <c r="AGU289" s="755"/>
      <c r="AGV289" s="755"/>
      <c r="AGW289" s="755"/>
      <c r="AGX289" s="755"/>
      <c r="AGY289" s="755"/>
      <c r="AGZ289" s="755"/>
      <c r="AHA289" s="755"/>
      <c r="AHB289" s="755"/>
      <c r="AHC289" s="755"/>
      <c r="AHD289" s="755"/>
      <c r="AHE289" s="755"/>
      <c r="AHF289" s="755"/>
      <c r="AHG289" s="755"/>
      <c r="AHH289" s="755"/>
      <c r="AHI289" s="755"/>
      <c r="AHJ289" s="755"/>
      <c r="AHK289" s="755"/>
      <c r="AHL289" s="755"/>
      <c r="AHM289" s="755"/>
      <c r="AHN289" s="755"/>
      <c r="AHO289" s="755"/>
      <c r="AHP289" s="755"/>
      <c r="AHQ289" s="755"/>
      <c r="AHR289" s="755"/>
      <c r="AHS289" s="755"/>
      <c r="AHT289" s="755"/>
      <c r="AHU289" s="755"/>
      <c r="AHV289" s="755"/>
      <c r="AHW289" s="755"/>
      <c r="AHX289" s="755"/>
      <c r="AHY289" s="755"/>
      <c r="AHZ289" s="755"/>
      <c r="AIA289" s="755"/>
      <c r="AIB289" s="755"/>
      <c r="AIC289" s="755"/>
      <c r="AID289" s="755"/>
      <c r="AIE289" s="755"/>
      <c r="AIF289" s="755"/>
      <c r="AIG289" s="755"/>
      <c r="AIH289" s="755"/>
      <c r="AII289" s="755"/>
      <c r="AIJ289" s="755"/>
      <c r="AIK289" s="755"/>
      <c r="AIL289" s="755"/>
      <c r="AIM289" s="755"/>
      <c r="AIN289" s="755"/>
      <c r="AIO289" s="755"/>
      <c r="AIP289" s="755"/>
      <c r="AIQ289" s="755"/>
      <c r="AIR289" s="755"/>
      <c r="AIS289" s="755"/>
      <c r="AIT289" s="755"/>
      <c r="AIU289" s="755"/>
      <c r="AIV289" s="755"/>
      <c r="AIW289" s="755"/>
      <c r="AIX289" s="755"/>
      <c r="AIY289" s="755"/>
      <c r="AIZ289" s="755"/>
      <c r="AJA289" s="755"/>
      <c r="AJB289" s="755"/>
      <c r="AJC289" s="755"/>
      <c r="AJD289" s="755"/>
      <c r="AJE289" s="755"/>
      <c r="AJF289" s="755"/>
      <c r="AJG289" s="755"/>
      <c r="AJH289" s="755"/>
      <c r="AJI289" s="755"/>
      <c r="AJJ289" s="755"/>
      <c r="AJK289" s="755"/>
      <c r="AJL289" s="755"/>
      <c r="AJM289" s="755"/>
      <c r="AJN289" s="755"/>
      <c r="AJO289" s="755"/>
      <c r="AJP289" s="755"/>
      <c r="AJQ289" s="755"/>
      <c r="AJR289" s="755"/>
      <c r="AJS289" s="755"/>
      <c r="AJT289" s="755"/>
      <c r="AJU289" s="755"/>
      <c r="AJV289" s="755"/>
      <c r="AJW289" s="755"/>
      <c r="AJX289" s="755"/>
      <c r="AJY289" s="755"/>
      <c r="AJZ289" s="755"/>
      <c r="AKA289" s="755"/>
      <c r="AKB289" s="755"/>
      <c r="AKC289" s="755"/>
      <c r="AKD289" s="755"/>
      <c r="AKE289" s="755"/>
      <c r="AKF289" s="755"/>
      <c r="AKG289" s="755"/>
      <c r="AKH289" s="755"/>
      <c r="AKI289" s="755"/>
      <c r="AKJ289" s="755"/>
      <c r="AKK289" s="755"/>
      <c r="AKL289" s="755"/>
      <c r="AKM289" s="755"/>
      <c r="AKN289" s="755"/>
      <c r="AKO289" s="755"/>
      <c r="AKP289" s="755"/>
      <c r="AKQ289" s="755"/>
      <c r="AKR289" s="755"/>
      <c r="AKS289" s="755"/>
      <c r="AKT289" s="755"/>
      <c r="AKU289" s="755"/>
      <c r="AKV289" s="755"/>
      <c r="AKW289" s="755"/>
      <c r="AKX289" s="755"/>
      <c r="AKY289" s="755"/>
      <c r="AKZ289" s="755"/>
      <c r="ALA289" s="755"/>
      <c r="ALB289" s="755"/>
      <c r="ALC289" s="755"/>
      <c r="ALD289" s="755"/>
      <c r="ALE289" s="755"/>
      <c r="ALF289" s="755"/>
      <c r="ALG289" s="755"/>
      <c r="ALH289" s="755"/>
      <c r="ALI289" s="755"/>
      <c r="ALJ289" s="755"/>
      <c r="ALK289" s="755"/>
      <c r="ALL289" s="755"/>
      <c r="ALM289" s="755"/>
      <c r="ALN289" s="755"/>
      <c r="ALO289" s="755"/>
      <c r="ALP289" s="755"/>
      <c r="ALQ289" s="755"/>
      <c r="ALR289" s="755"/>
      <c r="ALS289" s="755"/>
      <c r="ALT289" s="755"/>
      <c r="ALU289" s="755"/>
      <c r="ALV289" s="755"/>
      <c r="ALW289" s="755"/>
      <c r="ALX289" s="755"/>
      <c r="ALY289" s="755"/>
      <c r="ALZ289" s="755"/>
      <c r="AMA289" s="755"/>
      <c r="AMB289" s="755"/>
      <c r="AMC289" s="755"/>
      <c r="AMD289" s="755"/>
      <c r="AME289" s="755"/>
      <c r="AMF289" s="755"/>
      <c r="AMG289" s="755"/>
      <c r="AMH289" s="755"/>
      <c r="AMI289" s="755"/>
      <c r="AMJ289" s="755"/>
      <c r="AMK289" s="755"/>
      <c r="AML289" s="755"/>
      <c r="AMM289" s="755"/>
      <c r="AMN289" s="755"/>
      <c r="AMO289" s="755"/>
      <c r="AMP289" s="755"/>
      <c r="AMQ289" s="755"/>
      <c r="AMR289" s="755"/>
      <c r="AMS289" s="755"/>
      <c r="AMT289" s="755"/>
      <c r="AMU289" s="755"/>
      <c r="AMV289" s="755"/>
      <c r="AMW289" s="755"/>
      <c r="AMX289" s="755"/>
      <c r="AMY289" s="755"/>
      <c r="AMZ289" s="755"/>
      <c r="ANA289" s="755"/>
      <c r="ANB289" s="755"/>
      <c r="ANC289" s="755"/>
      <c r="AND289" s="755"/>
      <c r="ANE289" s="755"/>
      <c r="ANF289" s="755"/>
      <c r="ANG289" s="755"/>
      <c r="ANH289" s="755"/>
      <c r="ANI289" s="755"/>
      <c r="ANJ289" s="755"/>
      <c r="ANK289" s="755"/>
      <c r="ANL289" s="755"/>
      <c r="ANM289" s="755"/>
      <c r="ANN289" s="755"/>
      <c r="ANO289" s="755"/>
      <c r="ANP289" s="755"/>
      <c r="ANQ289" s="755"/>
      <c r="ANR289" s="755"/>
      <c r="ANS289" s="755"/>
      <c r="ANT289" s="755"/>
      <c r="ANU289" s="755"/>
      <c r="ANV289" s="755"/>
      <c r="ANW289" s="755"/>
      <c r="ANX289" s="755"/>
      <c r="ANY289" s="755"/>
      <c r="ANZ289" s="755"/>
      <c r="AOA289" s="755"/>
      <c r="AOB289" s="755"/>
      <c r="AOC289" s="755"/>
      <c r="AOD289" s="755"/>
      <c r="AOE289" s="755"/>
      <c r="AOF289" s="755"/>
      <c r="AOG289" s="755"/>
      <c r="AOH289" s="755"/>
      <c r="AOI289" s="755"/>
      <c r="AOJ289" s="755"/>
      <c r="AOK289" s="755"/>
      <c r="AOL289" s="755"/>
      <c r="AOM289" s="755"/>
      <c r="AON289" s="755"/>
      <c r="AOO289" s="755"/>
      <c r="AOP289" s="755"/>
      <c r="AOQ289" s="755"/>
      <c r="AOR289" s="755"/>
      <c r="AOS289" s="755"/>
      <c r="AOT289" s="755"/>
      <c r="AOU289" s="755"/>
      <c r="AOV289" s="755"/>
      <c r="AOW289" s="755"/>
      <c r="AOX289" s="755"/>
      <c r="AOY289" s="755"/>
      <c r="AOZ289" s="755"/>
      <c r="APA289" s="755"/>
      <c r="APB289" s="755"/>
      <c r="APC289" s="755"/>
      <c r="APD289" s="755"/>
      <c r="APE289" s="755"/>
      <c r="APF289" s="755"/>
      <c r="APG289" s="755"/>
      <c r="APH289" s="755"/>
      <c r="API289" s="755"/>
      <c r="APJ289" s="755"/>
      <c r="APK289" s="755"/>
      <c r="APL289" s="755"/>
      <c r="APM289" s="755"/>
      <c r="APN289" s="755"/>
      <c r="APO289" s="755"/>
      <c r="APP289" s="755"/>
      <c r="APQ289" s="755"/>
      <c r="APR289" s="755"/>
      <c r="APS289" s="755"/>
      <c r="APT289" s="755"/>
      <c r="APU289" s="755"/>
      <c r="APV289" s="755"/>
      <c r="APW289" s="755"/>
      <c r="APX289" s="755"/>
      <c r="APY289" s="755"/>
      <c r="APZ289" s="755"/>
      <c r="AQA289" s="755"/>
      <c r="AQB289" s="755"/>
      <c r="AQC289" s="755"/>
      <c r="AQD289" s="755"/>
      <c r="AQE289" s="755"/>
      <c r="AQF289" s="755"/>
      <c r="AQG289" s="755"/>
      <c r="AQH289" s="755"/>
      <c r="AQI289" s="755"/>
      <c r="AQJ289" s="755"/>
      <c r="AQK289" s="755"/>
      <c r="AQL289" s="755"/>
      <c r="AQM289" s="755"/>
      <c r="AQN289" s="755"/>
      <c r="AQO289" s="755"/>
      <c r="AQP289" s="755"/>
      <c r="AQQ289" s="755"/>
      <c r="AQR289" s="755"/>
      <c r="AQS289" s="755"/>
      <c r="AQT289" s="755"/>
      <c r="AQU289" s="755"/>
      <c r="AQV289" s="755"/>
      <c r="AQW289" s="755"/>
      <c r="AQX289" s="755"/>
      <c r="AQY289" s="755"/>
      <c r="AQZ289" s="755"/>
      <c r="ARA289" s="755"/>
      <c r="ARB289" s="755"/>
      <c r="ARC289" s="755"/>
      <c r="ARD289" s="755"/>
      <c r="ARE289" s="755"/>
      <c r="ARF289" s="755"/>
      <c r="ARG289" s="755"/>
      <c r="ARH289" s="755"/>
      <c r="ARI289" s="755"/>
      <c r="ARJ289" s="755"/>
      <c r="ARK289" s="755"/>
      <c r="ARL289" s="755"/>
      <c r="ARM289" s="755"/>
      <c r="ARN289" s="755"/>
      <c r="ARO289" s="755"/>
      <c r="ARP289" s="755"/>
      <c r="ARQ289" s="755"/>
      <c r="ARR289" s="755"/>
      <c r="ARS289" s="755"/>
      <c r="ART289" s="755"/>
      <c r="ARU289" s="755"/>
      <c r="ARV289" s="755"/>
      <c r="ARW289" s="755"/>
      <c r="ARX289" s="755"/>
      <c r="ARY289" s="755"/>
      <c r="ARZ289" s="755"/>
      <c r="ASA289" s="755"/>
      <c r="ASB289" s="755"/>
      <c r="ASC289" s="755"/>
      <c r="ASD289" s="755"/>
      <c r="ASE289" s="755"/>
      <c r="ASF289" s="755"/>
      <c r="ASG289" s="755"/>
      <c r="ASH289" s="755"/>
      <c r="ASI289" s="755"/>
      <c r="ASJ289" s="755"/>
      <c r="ASK289" s="755"/>
      <c r="ASL289" s="755"/>
      <c r="ASM289" s="755"/>
      <c r="ASN289" s="755"/>
      <c r="ASO289" s="755"/>
      <c r="ASP289" s="755"/>
      <c r="ASQ289" s="755"/>
      <c r="ASR289" s="755"/>
      <c r="ASS289" s="755"/>
      <c r="AST289" s="755"/>
      <c r="ASU289" s="755"/>
      <c r="ASV289" s="755"/>
      <c r="ASW289" s="755"/>
      <c r="ASX289" s="755"/>
      <c r="ASY289" s="755"/>
      <c r="ASZ289" s="755"/>
      <c r="ATA289" s="755"/>
      <c r="ATB289" s="755"/>
      <c r="ATC289" s="755"/>
      <c r="ATD289" s="755"/>
      <c r="ATE289" s="755"/>
      <c r="ATF289" s="755"/>
      <c r="ATG289" s="755"/>
      <c r="ATH289" s="755"/>
      <c r="ATI289" s="755"/>
      <c r="ATJ289" s="755"/>
      <c r="ATK289" s="755"/>
      <c r="ATL289" s="755"/>
      <c r="ATM289" s="755"/>
      <c r="ATN289" s="755"/>
      <c r="ATO289" s="755"/>
      <c r="ATP289" s="755"/>
      <c r="ATQ289" s="755"/>
      <c r="ATR289" s="755"/>
      <c r="ATS289" s="755"/>
      <c r="ATT289" s="755"/>
      <c r="ATU289" s="755"/>
      <c r="ATV289" s="755"/>
      <c r="ATW289" s="755"/>
      <c r="ATX289" s="755"/>
      <c r="ATY289" s="755"/>
      <c r="ATZ289" s="755"/>
      <c r="AUA289" s="755"/>
      <c r="AUB289" s="755"/>
      <c r="AUC289" s="755"/>
      <c r="AUD289" s="755"/>
      <c r="AUE289" s="755"/>
      <c r="AUF289" s="755"/>
      <c r="AUG289" s="755"/>
      <c r="AUH289" s="755"/>
      <c r="AUI289" s="755"/>
      <c r="AUJ289" s="755"/>
      <c r="AUK289" s="755"/>
      <c r="AUL289" s="755"/>
      <c r="AUM289" s="755"/>
      <c r="AUN289" s="755"/>
      <c r="AUO289" s="755"/>
      <c r="AUP289" s="755"/>
      <c r="AUQ289" s="755"/>
      <c r="AUR289" s="755"/>
      <c r="AUS289" s="755"/>
      <c r="AUT289" s="755"/>
      <c r="AUU289" s="755"/>
      <c r="AUV289" s="755"/>
      <c r="AUW289" s="755"/>
      <c r="AUX289" s="755"/>
      <c r="AUY289" s="755"/>
      <c r="AUZ289" s="755"/>
      <c r="AVA289" s="755"/>
      <c r="AVB289" s="755"/>
      <c r="AVC289" s="755"/>
      <c r="AVD289" s="755"/>
      <c r="AVE289" s="755"/>
      <c r="AVF289" s="755"/>
      <c r="AVG289" s="755"/>
      <c r="AVH289" s="755"/>
      <c r="AVI289" s="755"/>
      <c r="AVJ289" s="755"/>
      <c r="AVK289" s="755"/>
      <c r="AVL289" s="755"/>
      <c r="AVM289" s="755"/>
      <c r="AVN289" s="755"/>
      <c r="AVO289" s="755"/>
      <c r="AVP289" s="755"/>
      <c r="AVQ289" s="755"/>
      <c r="AVR289" s="755"/>
      <c r="AVS289" s="755"/>
      <c r="AVT289" s="755"/>
      <c r="AVU289" s="755"/>
      <c r="AVV289" s="755"/>
      <c r="AVW289" s="755"/>
      <c r="AVX289" s="755"/>
      <c r="AVY289" s="755"/>
      <c r="AVZ289" s="755"/>
      <c r="AWA289" s="755"/>
      <c r="AWB289" s="755"/>
      <c r="AWC289" s="755"/>
      <c r="AWD289" s="755"/>
      <c r="AWE289" s="755"/>
      <c r="AWF289" s="755"/>
      <c r="AWG289" s="755"/>
      <c r="AWH289" s="755"/>
      <c r="AWI289" s="755"/>
      <c r="AWJ289" s="755"/>
      <c r="AWK289" s="755"/>
      <c r="AWL289" s="755"/>
      <c r="AWM289" s="755"/>
      <c r="AWN289" s="755"/>
      <c r="AWO289" s="755"/>
      <c r="AWP289" s="755"/>
      <c r="AWQ289" s="755"/>
      <c r="AWR289" s="755"/>
      <c r="AWS289" s="755"/>
      <c r="AWT289" s="755"/>
      <c r="AWU289" s="755"/>
      <c r="AWV289" s="755"/>
      <c r="AWW289" s="755"/>
      <c r="AWX289" s="755"/>
      <c r="AWY289" s="755"/>
      <c r="AWZ289" s="755"/>
      <c r="AXA289" s="755"/>
      <c r="AXB289" s="755"/>
      <c r="AXC289" s="755"/>
      <c r="AXD289" s="755"/>
      <c r="AXE289" s="755"/>
      <c r="AXF289" s="755"/>
      <c r="AXG289" s="755"/>
      <c r="AXH289" s="755"/>
      <c r="AXI289" s="755"/>
      <c r="AXJ289" s="755"/>
      <c r="AXK289" s="755"/>
      <c r="AXL289" s="755"/>
      <c r="AXM289" s="755"/>
      <c r="AXN289" s="755"/>
      <c r="AXO289" s="755"/>
      <c r="AXP289" s="755"/>
      <c r="AXQ289" s="755"/>
      <c r="AXR289" s="755"/>
      <c r="AXS289" s="755"/>
      <c r="AXT289" s="755"/>
      <c r="AXU289" s="755"/>
      <c r="AXV289" s="755"/>
      <c r="AXW289" s="755"/>
      <c r="AXX289" s="755"/>
      <c r="AXY289" s="755"/>
      <c r="AXZ289" s="755"/>
      <c r="AYA289" s="755"/>
      <c r="AYB289" s="755"/>
      <c r="AYC289" s="755"/>
      <c r="AYD289" s="755"/>
      <c r="AYE289" s="755"/>
      <c r="AYF289" s="755"/>
      <c r="AYG289" s="755"/>
      <c r="AYH289" s="755"/>
      <c r="AYI289" s="755"/>
      <c r="AYJ289" s="755"/>
      <c r="AYK289" s="755"/>
      <c r="AYL289" s="755"/>
      <c r="AYM289" s="755"/>
      <c r="AYN289" s="755"/>
      <c r="AYO289" s="755"/>
      <c r="AYP289" s="755"/>
      <c r="AYQ289" s="755"/>
      <c r="AYR289" s="755"/>
      <c r="AYS289" s="755"/>
      <c r="AYT289" s="755"/>
      <c r="AYU289" s="755"/>
      <c r="AYV289" s="755"/>
      <c r="AYW289" s="755"/>
      <c r="AYX289" s="755"/>
      <c r="AYY289" s="755"/>
      <c r="AYZ289" s="755"/>
      <c r="AZA289" s="755"/>
      <c r="AZB289" s="755"/>
      <c r="AZC289" s="755"/>
      <c r="AZD289" s="755"/>
      <c r="AZE289" s="755"/>
      <c r="AZF289" s="755"/>
      <c r="AZG289" s="755"/>
      <c r="AZH289" s="755"/>
      <c r="AZI289" s="755"/>
      <c r="AZJ289" s="755"/>
      <c r="AZK289" s="755"/>
      <c r="AZL289" s="755"/>
      <c r="AZM289" s="755"/>
      <c r="AZN289" s="755"/>
      <c r="AZO289" s="755"/>
      <c r="AZP289" s="755"/>
      <c r="AZQ289" s="755"/>
      <c r="AZR289" s="755"/>
      <c r="AZS289" s="755"/>
      <c r="AZT289" s="755"/>
      <c r="AZU289" s="755"/>
      <c r="AZV289" s="755"/>
      <c r="AZW289" s="755"/>
      <c r="AZX289" s="755"/>
      <c r="AZY289" s="755"/>
      <c r="AZZ289" s="755"/>
      <c r="BAA289" s="755"/>
      <c r="BAB289" s="755"/>
      <c r="BAC289" s="755"/>
      <c r="BAD289" s="755"/>
      <c r="BAE289" s="755"/>
      <c r="BAF289" s="755"/>
      <c r="BAG289" s="755"/>
      <c r="BAH289" s="755"/>
      <c r="BAI289" s="755"/>
      <c r="BAJ289" s="755"/>
      <c r="BAK289" s="755"/>
      <c r="BAL289" s="755"/>
      <c r="BAM289" s="755"/>
      <c r="BAN289" s="755"/>
      <c r="BAO289" s="755"/>
      <c r="BAP289" s="755"/>
      <c r="BAQ289" s="755"/>
      <c r="BAR289" s="755"/>
      <c r="BAS289" s="755"/>
      <c r="BAT289" s="755"/>
      <c r="BAU289" s="755"/>
      <c r="BAV289" s="755"/>
      <c r="BAW289" s="755"/>
      <c r="BAX289" s="755"/>
      <c r="BAY289" s="755"/>
      <c r="BAZ289" s="755"/>
      <c r="BBA289" s="755"/>
      <c r="BBB289" s="755"/>
      <c r="BBC289" s="755"/>
      <c r="BBD289" s="755"/>
      <c r="BBE289" s="755"/>
      <c r="BBF289" s="755"/>
      <c r="BBG289" s="755"/>
      <c r="BBH289" s="755"/>
      <c r="BBI289" s="755"/>
      <c r="BBJ289" s="755"/>
      <c r="BBK289" s="755"/>
      <c r="BBL289" s="755"/>
      <c r="BBM289" s="755"/>
      <c r="BBN289" s="755"/>
      <c r="BBO289" s="755"/>
      <c r="BBP289" s="755"/>
      <c r="BBQ289" s="755"/>
      <c r="BBR289" s="755"/>
      <c r="BBS289" s="755"/>
      <c r="BBT289" s="755"/>
      <c r="BBU289" s="755"/>
      <c r="BBV289" s="755"/>
      <c r="BBW289" s="755"/>
      <c r="BBX289" s="755"/>
      <c r="BBY289" s="755"/>
      <c r="BBZ289" s="755"/>
      <c r="BCA289" s="755"/>
      <c r="BCB289" s="755"/>
      <c r="BCC289" s="755"/>
      <c r="BCD289" s="755"/>
      <c r="BCE289" s="755"/>
      <c r="BCF289" s="755"/>
      <c r="BCG289" s="755"/>
      <c r="BCH289" s="755"/>
      <c r="BCI289" s="755"/>
      <c r="BCJ289" s="755"/>
      <c r="BCK289" s="755"/>
      <c r="BCL289" s="755"/>
      <c r="BCM289" s="755"/>
      <c r="BCN289" s="755"/>
      <c r="BCO289" s="755"/>
      <c r="BCP289" s="755"/>
      <c r="BCQ289" s="755"/>
      <c r="BCR289" s="755"/>
      <c r="BCS289" s="755"/>
      <c r="BCT289" s="755"/>
      <c r="BCU289" s="755"/>
      <c r="BCV289" s="755"/>
      <c r="BCW289" s="755"/>
      <c r="BCX289" s="755"/>
      <c r="BCY289" s="755"/>
      <c r="BCZ289" s="755"/>
      <c r="BDA289" s="755"/>
      <c r="BDB289" s="755"/>
      <c r="BDC289" s="755"/>
      <c r="BDD289" s="755"/>
      <c r="BDE289" s="755"/>
      <c r="BDF289" s="755"/>
      <c r="BDG289" s="755"/>
      <c r="BDH289" s="755"/>
      <c r="BDI289" s="755"/>
      <c r="BDJ289" s="755"/>
      <c r="BDK289" s="755"/>
      <c r="BDL289" s="755"/>
      <c r="BDM289" s="755"/>
      <c r="BDN289" s="755"/>
      <c r="BDO289" s="755"/>
      <c r="BDP289" s="755"/>
      <c r="BDQ289" s="755"/>
      <c r="BDR289" s="755"/>
      <c r="BDS289" s="755"/>
      <c r="BDT289" s="755"/>
      <c r="BDU289" s="755"/>
      <c r="BDV289" s="755"/>
      <c r="BDW289" s="755"/>
      <c r="BDX289" s="755"/>
      <c r="BDY289" s="755"/>
      <c r="BDZ289" s="755"/>
      <c r="BEA289" s="755"/>
      <c r="BEB289" s="755"/>
      <c r="BEC289" s="755"/>
      <c r="BED289" s="755"/>
      <c r="BEE289" s="755"/>
      <c r="BEF289" s="755"/>
      <c r="BEG289" s="755"/>
      <c r="BEH289" s="755"/>
      <c r="BEI289" s="755"/>
      <c r="BEJ289" s="755"/>
      <c r="BEK289" s="755"/>
      <c r="BEL289" s="755"/>
      <c r="BEM289" s="755"/>
      <c r="BEN289" s="755"/>
      <c r="BEO289" s="755"/>
      <c r="BEP289" s="755"/>
      <c r="BEQ289" s="755"/>
      <c r="BER289" s="755"/>
      <c r="BES289" s="755"/>
      <c r="BET289" s="755"/>
      <c r="BEU289" s="755"/>
      <c r="BEV289" s="755"/>
      <c r="BEW289" s="755"/>
      <c r="BEX289" s="755"/>
      <c r="BEY289" s="755"/>
      <c r="BEZ289" s="755"/>
      <c r="BFA289" s="755"/>
      <c r="BFB289" s="755"/>
      <c r="BFC289" s="755"/>
      <c r="BFD289" s="755"/>
      <c r="BFE289" s="755"/>
      <c r="BFF289" s="755"/>
      <c r="BFG289" s="755"/>
      <c r="BFH289" s="755"/>
      <c r="BFI289" s="755"/>
      <c r="BFJ289" s="755"/>
      <c r="BFK289" s="755"/>
      <c r="BFL289" s="755"/>
      <c r="BFM289" s="755"/>
      <c r="BFN289" s="755"/>
      <c r="BFO289" s="755"/>
      <c r="BFP289" s="755"/>
      <c r="BFQ289" s="755"/>
      <c r="BFR289" s="755"/>
      <c r="BFS289" s="755"/>
      <c r="BFT289" s="755"/>
      <c r="BFU289" s="755"/>
      <c r="BFV289" s="755"/>
      <c r="BFW289" s="755"/>
      <c r="BFX289" s="755"/>
      <c r="BFY289" s="755"/>
      <c r="BFZ289" s="755"/>
      <c r="BGA289" s="755"/>
      <c r="BGB289" s="755"/>
      <c r="BGC289" s="755"/>
      <c r="BGD289" s="755"/>
      <c r="BGE289" s="755"/>
      <c r="BGF289" s="755"/>
      <c r="BGG289" s="755"/>
      <c r="BGH289" s="755"/>
      <c r="BGI289" s="755"/>
      <c r="BGJ289" s="755"/>
      <c r="BGK289" s="755"/>
      <c r="BGL289" s="755"/>
      <c r="BGM289" s="755"/>
      <c r="BGN289" s="755"/>
      <c r="BGO289" s="755"/>
      <c r="BGP289" s="755"/>
      <c r="BGQ289" s="755"/>
      <c r="BGR289" s="755"/>
      <c r="BGS289" s="755"/>
      <c r="BGT289" s="755"/>
      <c r="BGU289" s="755"/>
      <c r="BGV289" s="755"/>
      <c r="BGW289" s="755"/>
      <c r="BGX289" s="755"/>
      <c r="BGY289" s="755"/>
      <c r="BGZ289" s="755"/>
      <c r="BHA289" s="755"/>
      <c r="BHB289" s="755"/>
      <c r="BHC289" s="755"/>
      <c r="BHD289" s="755"/>
      <c r="BHE289" s="755"/>
      <c r="BHF289" s="755"/>
      <c r="BHG289" s="755"/>
      <c r="BHH289" s="755"/>
      <c r="BHI289" s="755"/>
      <c r="BHJ289" s="755"/>
      <c r="BHK289" s="755"/>
      <c r="BHL289" s="755"/>
      <c r="BHM289" s="755"/>
      <c r="BHN289" s="755"/>
      <c r="BHO289" s="755"/>
      <c r="BHP289" s="755"/>
      <c r="BHQ289" s="755"/>
      <c r="BHR289" s="755"/>
      <c r="BHS289" s="755"/>
      <c r="BHT289" s="755"/>
      <c r="BHU289" s="755"/>
      <c r="BHV289" s="755"/>
      <c r="BHW289" s="755"/>
      <c r="BHX289" s="755"/>
      <c r="BHY289" s="755"/>
      <c r="BHZ289" s="755"/>
      <c r="BIA289" s="755"/>
      <c r="BIB289" s="755"/>
      <c r="BIC289" s="755"/>
      <c r="BID289" s="755"/>
      <c r="BIE289" s="755"/>
      <c r="BIF289" s="755"/>
      <c r="BIG289" s="755"/>
      <c r="BIH289" s="755"/>
      <c r="BII289" s="755"/>
      <c r="BIJ289" s="755"/>
      <c r="BIK289" s="755"/>
      <c r="BIL289" s="755"/>
      <c r="BIM289" s="755"/>
      <c r="BIN289" s="755"/>
      <c r="BIO289" s="755"/>
      <c r="BIP289" s="755"/>
      <c r="BIQ289" s="755"/>
      <c r="BIR289" s="755"/>
      <c r="BIS289" s="755"/>
      <c r="BIT289" s="755"/>
      <c r="BIU289" s="755"/>
      <c r="BIV289" s="755"/>
      <c r="BIW289" s="755"/>
      <c r="BIX289" s="755"/>
      <c r="BIY289" s="755"/>
      <c r="BIZ289" s="755"/>
      <c r="BJA289" s="755"/>
      <c r="BJB289" s="755"/>
      <c r="BJC289" s="755"/>
      <c r="BJD289" s="755"/>
      <c r="BJE289" s="755"/>
      <c r="BJF289" s="755"/>
      <c r="BJG289" s="755"/>
      <c r="BJH289" s="755"/>
      <c r="BJI289" s="755"/>
      <c r="BJJ289" s="755"/>
      <c r="BJK289" s="755"/>
      <c r="BJL289" s="755"/>
      <c r="BJM289" s="755"/>
      <c r="BJN289" s="755"/>
      <c r="BJO289" s="755"/>
      <c r="BJP289" s="755"/>
      <c r="BJQ289" s="755"/>
      <c r="BJR289" s="755"/>
      <c r="BJS289" s="755"/>
      <c r="BJT289" s="755"/>
      <c r="BJU289" s="755"/>
      <c r="BJV289" s="755"/>
      <c r="BJW289" s="755"/>
      <c r="BJX289" s="755"/>
      <c r="BJY289" s="755"/>
      <c r="BJZ289" s="755"/>
      <c r="BKA289" s="755"/>
      <c r="BKB289" s="755"/>
      <c r="BKC289" s="755"/>
      <c r="BKD289" s="755"/>
      <c r="BKE289" s="755"/>
      <c r="BKF289" s="755"/>
      <c r="BKG289" s="755"/>
      <c r="BKH289" s="755"/>
      <c r="BKI289" s="755"/>
      <c r="BKJ289" s="755"/>
      <c r="BKK289" s="755"/>
      <c r="BKL289" s="755"/>
      <c r="BKM289" s="755"/>
      <c r="BKN289" s="755"/>
      <c r="BKO289" s="755"/>
      <c r="BKP289" s="755"/>
      <c r="BKQ289" s="755"/>
      <c r="BKR289" s="755"/>
      <c r="BKS289" s="755"/>
      <c r="BKT289" s="755"/>
      <c r="BKU289" s="755"/>
      <c r="BKV289" s="755"/>
      <c r="BKW289" s="755"/>
      <c r="BKX289" s="755"/>
      <c r="BKY289" s="755"/>
      <c r="BKZ289" s="755"/>
      <c r="BLA289" s="755"/>
      <c r="BLB289" s="755"/>
      <c r="BLC289" s="755"/>
      <c r="BLD289" s="755"/>
      <c r="BLE289" s="755"/>
      <c r="BLF289" s="755"/>
      <c r="BLG289" s="755"/>
      <c r="BLH289" s="755"/>
      <c r="BLI289" s="755"/>
      <c r="BLJ289" s="755"/>
      <c r="BLK289" s="755"/>
      <c r="BLL289" s="755"/>
      <c r="BLM289" s="755"/>
      <c r="BLN289" s="755"/>
      <c r="BLO289" s="755"/>
      <c r="BLP289" s="755"/>
      <c r="BLQ289" s="755"/>
      <c r="BLR289" s="755"/>
      <c r="BLS289" s="755"/>
      <c r="BLT289" s="755"/>
      <c r="BLU289" s="755"/>
      <c r="BLV289" s="755"/>
      <c r="BLW289" s="755"/>
      <c r="BLX289" s="755"/>
      <c r="BLY289" s="755"/>
      <c r="BLZ289" s="755"/>
      <c r="BMA289" s="755"/>
      <c r="BMB289" s="755"/>
      <c r="BMC289" s="755"/>
      <c r="BMD289" s="755"/>
      <c r="BME289" s="755"/>
      <c r="BMF289" s="755"/>
      <c r="BMG289" s="755"/>
      <c r="BMH289" s="755"/>
      <c r="BMI289" s="755"/>
      <c r="BMJ289" s="755"/>
      <c r="BMK289" s="755"/>
      <c r="BML289" s="755"/>
      <c r="BMM289" s="755"/>
      <c r="BMN289" s="755"/>
      <c r="BMO289" s="755"/>
      <c r="BMP289" s="755"/>
      <c r="BMQ289" s="755"/>
      <c r="BMR289" s="755"/>
      <c r="BMS289" s="755"/>
      <c r="BMT289" s="755"/>
      <c r="BMU289" s="755"/>
      <c r="BMV289" s="755"/>
      <c r="BMW289" s="755"/>
      <c r="BMX289" s="755"/>
      <c r="BMY289" s="755"/>
      <c r="BMZ289" s="755"/>
      <c r="BNA289" s="755"/>
      <c r="BNB289" s="755"/>
      <c r="BNC289" s="755"/>
      <c r="BND289" s="755"/>
      <c r="BNE289" s="755"/>
      <c r="BNF289" s="755"/>
      <c r="BNG289" s="755"/>
      <c r="BNH289" s="755"/>
      <c r="BNI289" s="755"/>
      <c r="BNJ289" s="755"/>
      <c r="BNK289" s="755"/>
      <c r="BNL289" s="755"/>
      <c r="BNM289" s="755"/>
      <c r="BNN289" s="755"/>
      <c r="BNO289" s="755"/>
      <c r="BNP289" s="755"/>
      <c r="BNQ289" s="755"/>
      <c r="BNR289" s="755"/>
      <c r="BNS289" s="755"/>
      <c r="BNT289" s="755"/>
      <c r="BNU289" s="755"/>
      <c r="BNV289" s="755"/>
      <c r="BNW289" s="755"/>
      <c r="BNX289" s="755"/>
      <c r="BNY289" s="755"/>
      <c r="BNZ289" s="755"/>
      <c r="BOA289" s="755"/>
      <c r="BOB289" s="755"/>
      <c r="BOC289" s="755"/>
      <c r="BOD289" s="755"/>
      <c r="BOE289" s="755"/>
      <c r="BOF289" s="755"/>
      <c r="BOG289" s="755"/>
      <c r="BOH289" s="755"/>
      <c r="BOI289" s="755"/>
      <c r="BOJ289" s="755"/>
      <c r="BOK289" s="755"/>
      <c r="BOL289" s="755"/>
      <c r="BOM289" s="755"/>
      <c r="BON289" s="755"/>
      <c r="BOO289" s="755"/>
      <c r="BOP289" s="755"/>
      <c r="BOQ289" s="755"/>
      <c r="BOR289" s="755"/>
      <c r="BOS289" s="755"/>
      <c r="BOT289" s="755"/>
      <c r="BOU289" s="755"/>
      <c r="BOV289" s="755"/>
      <c r="BOW289" s="755"/>
      <c r="BOX289" s="755"/>
      <c r="BOY289" s="755"/>
      <c r="BOZ289" s="755"/>
      <c r="BPA289" s="755"/>
      <c r="BPB289" s="755"/>
      <c r="BPC289" s="755"/>
      <c r="BPD289" s="755"/>
      <c r="BPE289" s="755"/>
      <c r="BPF289" s="755"/>
      <c r="BPG289" s="755"/>
      <c r="BPH289" s="755"/>
      <c r="BPI289" s="755"/>
      <c r="BPJ289" s="755"/>
      <c r="BPK289" s="755"/>
      <c r="BPL289" s="755"/>
      <c r="BPM289" s="755"/>
      <c r="BPN289" s="755"/>
      <c r="BPO289" s="755"/>
      <c r="BPP289" s="755"/>
      <c r="BPQ289" s="755"/>
      <c r="BPR289" s="755"/>
      <c r="BPS289" s="755"/>
      <c r="BPT289" s="755"/>
      <c r="BPU289" s="755"/>
      <c r="BPV289" s="755"/>
      <c r="BPW289" s="755"/>
      <c r="BPX289" s="755"/>
      <c r="BPY289" s="755"/>
      <c r="BPZ289" s="755"/>
      <c r="BQA289" s="755"/>
      <c r="BQB289" s="755"/>
      <c r="BQC289" s="755"/>
      <c r="BQD289" s="755"/>
      <c r="BQE289" s="755"/>
      <c r="BQF289" s="755"/>
      <c r="BQG289" s="755"/>
      <c r="BQH289" s="755"/>
      <c r="BQI289" s="755"/>
      <c r="BQJ289" s="755"/>
      <c r="BQK289" s="755"/>
      <c r="BQL289" s="755"/>
      <c r="BQM289" s="755"/>
      <c r="BQN289" s="755"/>
      <c r="BQO289" s="755"/>
      <c r="BQP289" s="755"/>
      <c r="BQQ289" s="755"/>
      <c r="BQR289" s="755"/>
      <c r="BQS289" s="755"/>
      <c r="BQT289" s="755"/>
      <c r="BQU289" s="755"/>
      <c r="BQV289" s="755"/>
      <c r="BQW289" s="755"/>
      <c r="BQX289" s="755"/>
      <c r="BQY289" s="755"/>
      <c r="BQZ289" s="755"/>
      <c r="BRA289" s="755"/>
      <c r="BRB289" s="755"/>
      <c r="BRC289" s="755"/>
      <c r="BRD289" s="755"/>
      <c r="BRE289" s="755"/>
      <c r="BRF289" s="755"/>
      <c r="BRG289" s="755"/>
      <c r="BRH289" s="755"/>
      <c r="BRI289" s="755"/>
      <c r="BRJ289" s="755"/>
      <c r="BRK289" s="755"/>
      <c r="BRL289" s="755"/>
      <c r="BRM289" s="755"/>
      <c r="BRN289" s="755"/>
      <c r="BRO289" s="755"/>
      <c r="BRP289" s="755"/>
      <c r="BRQ289" s="755"/>
      <c r="BRR289" s="755"/>
      <c r="BRS289" s="755"/>
      <c r="BRT289" s="755"/>
      <c r="BRU289" s="755"/>
      <c r="BRV289" s="755"/>
      <c r="BRW289" s="755"/>
      <c r="BRX289" s="755"/>
      <c r="BRY289" s="755"/>
      <c r="BRZ289" s="755"/>
      <c r="BSA289" s="755"/>
      <c r="BSB289" s="755"/>
      <c r="BSC289" s="755"/>
      <c r="BSD289" s="755"/>
      <c r="BSE289" s="755"/>
      <c r="BSF289" s="755"/>
      <c r="BSG289" s="755"/>
      <c r="BSH289" s="755"/>
      <c r="BSI289" s="755"/>
      <c r="BSJ289" s="755"/>
      <c r="BSK289" s="755"/>
      <c r="BSL289" s="755"/>
      <c r="BSM289" s="755"/>
      <c r="BSN289" s="755"/>
      <c r="BSO289" s="755"/>
      <c r="BSP289" s="755"/>
      <c r="BSQ289" s="755"/>
      <c r="BSR289" s="755"/>
      <c r="BSS289" s="755"/>
      <c r="BST289" s="755"/>
      <c r="BSU289" s="755"/>
      <c r="BSV289" s="755"/>
      <c r="BSW289" s="755"/>
      <c r="BSX289" s="755"/>
      <c r="BSY289" s="755"/>
      <c r="BSZ289" s="755"/>
      <c r="BTA289" s="755"/>
      <c r="BTB289" s="755"/>
      <c r="BTC289" s="755"/>
      <c r="BTD289" s="755"/>
      <c r="BTE289" s="755"/>
      <c r="BTF289" s="755"/>
      <c r="BTG289" s="755"/>
      <c r="BTH289" s="755"/>
      <c r="BTI289" s="755"/>
      <c r="BTJ289" s="755"/>
      <c r="BTK289" s="755"/>
      <c r="BTL289" s="755"/>
      <c r="BTM289" s="755"/>
      <c r="BTN289" s="755"/>
      <c r="BTO289" s="755"/>
      <c r="BTP289" s="755"/>
      <c r="BTQ289" s="755"/>
      <c r="BTR289" s="755"/>
      <c r="BTS289" s="755"/>
      <c r="BTT289" s="755"/>
      <c r="BTU289" s="755"/>
      <c r="BTV289" s="755"/>
      <c r="BTW289" s="755"/>
      <c r="BTX289" s="755"/>
      <c r="BTY289" s="755"/>
      <c r="BTZ289" s="755"/>
      <c r="BUA289" s="755"/>
      <c r="BUB289" s="755"/>
      <c r="BUC289" s="755"/>
      <c r="BUD289" s="755"/>
      <c r="BUE289" s="755"/>
      <c r="BUF289" s="755"/>
      <c r="BUG289" s="755"/>
      <c r="BUH289" s="755"/>
      <c r="BUI289" s="755"/>
      <c r="BUJ289" s="755"/>
      <c r="BUK289" s="755"/>
      <c r="BUL289" s="755"/>
      <c r="BUM289" s="755"/>
      <c r="BUN289" s="755"/>
      <c r="BUO289" s="755"/>
      <c r="BUP289" s="755"/>
      <c r="BUQ289" s="755"/>
      <c r="BUR289" s="755"/>
      <c r="BUS289" s="755"/>
      <c r="BUT289" s="755"/>
      <c r="BUU289" s="755"/>
      <c r="BUV289" s="755"/>
      <c r="BUW289" s="755"/>
      <c r="BUX289" s="755"/>
      <c r="BUY289" s="755"/>
      <c r="BUZ289" s="755"/>
      <c r="BVA289" s="755"/>
      <c r="BVB289" s="755"/>
      <c r="BVC289" s="755"/>
      <c r="BVD289" s="755"/>
      <c r="BVE289" s="755"/>
      <c r="BVF289" s="755"/>
      <c r="BVG289" s="755"/>
      <c r="BVH289" s="755"/>
      <c r="BVI289" s="755"/>
      <c r="BVJ289" s="755"/>
      <c r="BVK289" s="755"/>
      <c r="BVL289" s="755"/>
      <c r="BVM289" s="755"/>
      <c r="BVN289" s="755"/>
      <c r="BVO289" s="755"/>
      <c r="BVP289" s="755"/>
      <c r="BVQ289" s="755"/>
      <c r="BVR289" s="755"/>
      <c r="BVS289" s="755"/>
      <c r="BVT289" s="755"/>
      <c r="BVU289" s="755"/>
      <c r="BVV289" s="755"/>
      <c r="BVW289" s="755"/>
      <c r="BVX289" s="755"/>
      <c r="BVY289" s="755"/>
      <c r="BVZ289" s="755"/>
      <c r="BWA289" s="755"/>
      <c r="BWB289" s="755"/>
      <c r="BWC289" s="755"/>
      <c r="BWD289" s="755"/>
      <c r="BWE289" s="755"/>
      <c r="BWF289" s="755"/>
      <c r="BWG289" s="755"/>
      <c r="BWH289" s="755"/>
      <c r="BWI289" s="755"/>
      <c r="BWJ289" s="755"/>
      <c r="BWK289" s="755"/>
      <c r="BWL289" s="755"/>
      <c r="BWM289" s="755"/>
      <c r="BWN289" s="755"/>
      <c r="BWO289" s="755"/>
      <c r="BWP289" s="755"/>
      <c r="BWQ289" s="755"/>
      <c r="BWR289" s="755"/>
      <c r="BWS289" s="755"/>
      <c r="BWT289" s="755"/>
      <c r="BWU289" s="755"/>
      <c r="BWV289" s="755"/>
      <c r="BWW289" s="755"/>
      <c r="BWX289" s="755"/>
      <c r="BWY289" s="755"/>
      <c r="BWZ289" s="755"/>
      <c r="BXA289" s="755"/>
      <c r="BXB289" s="755"/>
      <c r="BXC289" s="755"/>
      <c r="BXD289" s="755"/>
      <c r="BXE289" s="755"/>
      <c r="BXF289" s="755"/>
      <c r="BXG289" s="755"/>
      <c r="BXH289" s="755"/>
      <c r="BXI289" s="755"/>
      <c r="BXJ289" s="755"/>
      <c r="BXK289" s="755"/>
      <c r="BXL289" s="755"/>
      <c r="BXM289" s="755"/>
      <c r="BXN289" s="755"/>
      <c r="BXO289" s="755"/>
      <c r="BXP289" s="755"/>
      <c r="BXQ289" s="755"/>
      <c r="BXR289" s="755"/>
      <c r="BXS289" s="755"/>
      <c r="BXT289" s="755"/>
      <c r="BXU289" s="755"/>
      <c r="BXV289" s="755"/>
      <c r="BXW289" s="755"/>
      <c r="BXX289" s="755"/>
      <c r="BXY289" s="755"/>
      <c r="BXZ289" s="755"/>
      <c r="BYA289" s="755"/>
      <c r="BYB289" s="755"/>
      <c r="BYC289" s="755"/>
      <c r="BYD289" s="755"/>
      <c r="BYE289" s="755"/>
      <c r="BYF289" s="755"/>
      <c r="BYG289" s="755"/>
      <c r="BYH289" s="755"/>
      <c r="BYI289" s="755"/>
      <c r="BYJ289" s="755"/>
      <c r="BYK289" s="755"/>
      <c r="BYL289" s="755"/>
      <c r="BYM289" s="755"/>
      <c r="BYN289" s="755"/>
      <c r="BYO289" s="755"/>
      <c r="BYP289" s="755"/>
      <c r="BYQ289" s="755"/>
      <c r="BYR289" s="755"/>
      <c r="BYS289" s="755"/>
      <c r="BYT289" s="755"/>
      <c r="BYU289" s="755"/>
      <c r="BYV289" s="755"/>
      <c r="BYW289" s="755"/>
      <c r="BYX289" s="755"/>
      <c r="BYY289" s="755"/>
      <c r="BYZ289" s="755"/>
      <c r="BZA289" s="755"/>
      <c r="BZB289" s="755"/>
      <c r="BZC289" s="755"/>
      <c r="BZD289" s="755"/>
      <c r="BZE289" s="755"/>
      <c r="BZF289" s="755"/>
      <c r="BZG289" s="755"/>
      <c r="BZH289" s="755"/>
      <c r="BZI289" s="755"/>
      <c r="BZJ289" s="755"/>
      <c r="BZK289" s="755"/>
      <c r="BZL289" s="755"/>
      <c r="BZM289" s="755"/>
      <c r="BZN289" s="755"/>
      <c r="BZO289" s="755"/>
      <c r="BZP289" s="755"/>
      <c r="BZQ289" s="755"/>
      <c r="BZR289" s="755"/>
      <c r="BZS289" s="755"/>
      <c r="BZT289" s="755"/>
      <c r="BZU289" s="755"/>
      <c r="BZV289" s="755"/>
      <c r="BZW289" s="755"/>
      <c r="BZX289" s="755"/>
      <c r="BZY289" s="755"/>
      <c r="BZZ289" s="755"/>
      <c r="CAA289" s="755"/>
      <c r="CAB289" s="755"/>
      <c r="CAC289" s="755"/>
      <c r="CAD289" s="755"/>
      <c r="CAE289" s="755"/>
      <c r="CAF289" s="755"/>
      <c r="CAG289" s="755"/>
      <c r="CAH289" s="755"/>
      <c r="CAI289" s="755"/>
      <c r="CAJ289" s="755"/>
      <c r="CAK289" s="755"/>
      <c r="CAL289" s="755"/>
      <c r="CAM289" s="755"/>
      <c r="CAN289" s="755"/>
      <c r="CAO289" s="755"/>
      <c r="CAP289" s="755"/>
      <c r="CAQ289" s="755"/>
      <c r="CAR289" s="755"/>
      <c r="CAS289" s="755"/>
      <c r="CAT289" s="755"/>
      <c r="CAU289" s="755"/>
      <c r="CAV289" s="755"/>
      <c r="CAW289" s="755"/>
      <c r="CAX289" s="755"/>
      <c r="CAY289" s="755"/>
      <c r="CAZ289" s="755"/>
      <c r="CBA289" s="755"/>
      <c r="CBB289" s="755"/>
      <c r="CBC289" s="755"/>
      <c r="CBD289" s="755"/>
      <c r="CBE289" s="755"/>
      <c r="CBF289" s="755"/>
      <c r="CBG289" s="755"/>
      <c r="CBH289" s="755"/>
      <c r="CBI289" s="755"/>
      <c r="CBJ289" s="755"/>
      <c r="CBK289" s="755"/>
      <c r="CBL289" s="755"/>
      <c r="CBM289" s="755"/>
      <c r="CBN289" s="755"/>
      <c r="CBO289" s="755"/>
      <c r="CBP289" s="755"/>
      <c r="CBQ289" s="755"/>
      <c r="CBR289" s="755"/>
      <c r="CBS289" s="755"/>
      <c r="CBT289" s="755"/>
      <c r="CBU289" s="755"/>
      <c r="CBV289" s="755"/>
      <c r="CBW289" s="755"/>
      <c r="CBX289" s="755"/>
      <c r="CBY289" s="755"/>
      <c r="CBZ289" s="755"/>
      <c r="CCA289" s="755"/>
      <c r="CCB289" s="755"/>
      <c r="CCC289" s="755"/>
      <c r="CCD289" s="755"/>
      <c r="CCE289" s="755"/>
      <c r="CCF289" s="755"/>
      <c r="CCG289" s="755"/>
      <c r="CCH289" s="755"/>
      <c r="CCI289" s="755"/>
      <c r="CCJ289" s="755"/>
      <c r="CCK289" s="755"/>
      <c r="CCL289" s="755"/>
      <c r="CCM289" s="755"/>
      <c r="CCN289" s="755"/>
      <c r="CCO289" s="755"/>
      <c r="CCP289" s="755"/>
      <c r="CCQ289" s="755"/>
      <c r="CCR289" s="755"/>
      <c r="CCS289" s="755"/>
      <c r="CCT289" s="755"/>
      <c r="CCU289" s="755"/>
      <c r="CCV289" s="755"/>
      <c r="CCW289" s="755"/>
      <c r="CCX289" s="755"/>
      <c r="CCY289" s="755"/>
      <c r="CCZ289" s="755"/>
      <c r="CDA289" s="755"/>
      <c r="CDB289" s="755"/>
      <c r="CDC289" s="755"/>
      <c r="CDD289" s="755"/>
      <c r="CDE289" s="755"/>
      <c r="CDF289" s="755"/>
      <c r="CDG289" s="755"/>
      <c r="CDH289" s="755"/>
      <c r="CDI289" s="755"/>
      <c r="CDJ289" s="755"/>
      <c r="CDK289" s="755"/>
      <c r="CDL289" s="755"/>
      <c r="CDM289" s="755"/>
      <c r="CDN289" s="755"/>
      <c r="CDO289" s="755"/>
      <c r="CDP289" s="755"/>
      <c r="CDQ289" s="755"/>
      <c r="CDR289" s="755"/>
      <c r="CDS289" s="755"/>
      <c r="CDT289" s="755"/>
      <c r="CDU289" s="755"/>
      <c r="CDV289" s="755"/>
      <c r="CDW289" s="755"/>
      <c r="CDX289" s="755"/>
      <c r="CDY289" s="755"/>
      <c r="CDZ289" s="755"/>
      <c r="CEA289" s="755"/>
      <c r="CEB289" s="755"/>
      <c r="CEC289" s="755"/>
      <c r="CED289" s="755"/>
      <c r="CEE289" s="755"/>
      <c r="CEF289" s="755"/>
      <c r="CEG289" s="755"/>
      <c r="CEH289" s="755"/>
      <c r="CEI289" s="755"/>
      <c r="CEJ289" s="755"/>
      <c r="CEK289" s="755"/>
      <c r="CEL289" s="755"/>
      <c r="CEM289" s="755"/>
      <c r="CEN289" s="755"/>
      <c r="CEO289" s="755"/>
      <c r="CEP289" s="755"/>
      <c r="CEQ289" s="755"/>
      <c r="CER289" s="755"/>
      <c r="CES289" s="755"/>
      <c r="CET289" s="755"/>
      <c r="CEU289" s="755"/>
      <c r="CEV289" s="755"/>
      <c r="CEW289" s="755"/>
      <c r="CEX289" s="755"/>
      <c r="CEY289" s="755"/>
      <c r="CEZ289" s="755"/>
      <c r="CFA289" s="755"/>
      <c r="CFB289" s="755"/>
      <c r="CFC289" s="755"/>
      <c r="CFD289" s="755"/>
      <c r="CFE289" s="755"/>
      <c r="CFF289" s="755"/>
      <c r="CFG289" s="755"/>
      <c r="CFH289" s="755"/>
      <c r="CFI289" s="755"/>
      <c r="CFJ289" s="755"/>
      <c r="CFK289" s="755"/>
      <c r="CFL289" s="755"/>
      <c r="CFM289" s="755"/>
      <c r="CFN289" s="755"/>
      <c r="CFO289" s="755"/>
      <c r="CFP289" s="755"/>
      <c r="CFQ289" s="755"/>
      <c r="CFR289" s="755"/>
      <c r="CFS289" s="755"/>
      <c r="CFT289" s="755"/>
      <c r="CFU289" s="755"/>
      <c r="CFV289" s="755"/>
      <c r="CFW289" s="755"/>
      <c r="CFX289" s="755"/>
      <c r="CFY289" s="755"/>
      <c r="CFZ289" s="755"/>
      <c r="CGA289" s="755"/>
      <c r="CGB289" s="755"/>
      <c r="CGC289" s="755"/>
      <c r="CGD289" s="755"/>
      <c r="CGE289" s="755"/>
      <c r="CGF289" s="755"/>
      <c r="CGG289" s="755"/>
      <c r="CGH289" s="755"/>
      <c r="CGI289" s="755"/>
      <c r="CGJ289" s="755"/>
      <c r="CGK289" s="755"/>
      <c r="CGL289" s="755"/>
      <c r="CGM289" s="755"/>
      <c r="CGN289" s="755"/>
      <c r="CGO289" s="755"/>
      <c r="CGP289" s="755"/>
      <c r="CGQ289" s="755"/>
      <c r="CGR289" s="755"/>
      <c r="CGS289" s="755"/>
      <c r="CGT289" s="755"/>
      <c r="CGU289" s="755"/>
      <c r="CGV289" s="755"/>
      <c r="CGW289" s="755"/>
      <c r="CGX289" s="755"/>
      <c r="CGY289" s="755"/>
      <c r="CGZ289" s="755"/>
      <c r="CHA289" s="755"/>
      <c r="CHB289" s="755"/>
      <c r="CHC289" s="755"/>
      <c r="CHD289" s="755"/>
      <c r="CHE289" s="755"/>
      <c r="CHF289" s="755"/>
      <c r="CHG289" s="755"/>
      <c r="CHH289" s="755"/>
      <c r="CHI289" s="755"/>
      <c r="CHJ289" s="755"/>
      <c r="CHK289" s="755"/>
      <c r="CHL289" s="755"/>
      <c r="CHM289" s="755"/>
      <c r="CHN289" s="755"/>
      <c r="CHO289" s="755"/>
      <c r="CHP289" s="755"/>
      <c r="CHQ289" s="755"/>
      <c r="CHR289" s="755"/>
      <c r="CHS289" s="755"/>
      <c r="CHT289" s="755"/>
      <c r="CHU289" s="755"/>
      <c r="CHV289" s="755"/>
      <c r="CHW289" s="755"/>
      <c r="CHX289" s="755"/>
      <c r="CHY289" s="755"/>
      <c r="CHZ289" s="755"/>
      <c r="CIA289" s="755"/>
      <c r="CIB289" s="755"/>
      <c r="CIC289" s="755"/>
      <c r="CID289" s="755"/>
      <c r="CIE289" s="755"/>
      <c r="CIF289" s="755"/>
      <c r="CIG289" s="755"/>
      <c r="CIH289" s="755"/>
      <c r="CII289" s="755"/>
      <c r="CIJ289" s="755"/>
      <c r="CIK289" s="755"/>
      <c r="CIL289" s="755"/>
      <c r="CIM289" s="755"/>
      <c r="CIN289" s="755"/>
      <c r="CIO289" s="755"/>
      <c r="CIP289" s="755"/>
      <c r="CIQ289" s="755"/>
      <c r="CIR289" s="755"/>
      <c r="CIS289" s="755"/>
      <c r="CIT289" s="755"/>
      <c r="CIU289" s="755"/>
      <c r="CIV289" s="755"/>
      <c r="CIW289" s="755"/>
      <c r="CIX289" s="755"/>
      <c r="CIY289" s="755"/>
      <c r="CIZ289" s="755"/>
      <c r="CJA289" s="755"/>
      <c r="CJB289" s="755"/>
      <c r="CJC289" s="755"/>
      <c r="CJD289" s="755"/>
      <c r="CJE289" s="755"/>
      <c r="CJF289" s="755"/>
      <c r="CJG289" s="755"/>
      <c r="CJH289" s="755"/>
      <c r="CJI289" s="755"/>
      <c r="CJJ289" s="755"/>
      <c r="CJK289" s="755"/>
      <c r="CJL289" s="755"/>
      <c r="CJM289" s="755"/>
      <c r="CJN289" s="755"/>
      <c r="CJO289" s="755"/>
      <c r="CJP289" s="755"/>
      <c r="CJQ289" s="755"/>
      <c r="CJR289" s="755"/>
      <c r="CJS289" s="755"/>
      <c r="CJT289" s="755"/>
      <c r="CJU289" s="755"/>
      <c r="CJV289" s="755"/>
      <c r="CJW289" s="755"/>
      <c r="CJX289" s="755"/>
      <c r="CJY289" s="755"/>
      <c r="CJZ289" s="755"/>
      <c r="CKA289" s="755"/>
      <c r="CKB289" s="755"/>
      <c r="CKC289" s="755"/>
      <c r="CKD289" s="755"/>
      <c r="CKE289" s="755"/>
      <c r="CKF289" s="755"/>
      <c r="CKG289" s="755"/>
      <c r="CKH289" s="755"/>
      <c r="CKI289" s="755"/>
      <c r="CKJ289" s="755"/>
      <c r="CKK289" s="755"/>
      <c r="CKL289" s="755"/>
      <c r="CKM289" s="755"/>
      <c r="CKN289" s="755"/>
      <c r="CKO289" s="755"/>
      <c r="CKP289" s="755"/>
      <c r="CKQ289" s="755"/>
      <c r="CKR289" s="755"/>
      <c r="CKS289" s="755"/>
      <c r="CKT289" s="755"/>
      <c r="CKU289" s="755"/>
      <c r="CKV289" s="755"/>
      <c r="CKW289" s="755"/>
      <c r="CKX289" s="755"/>
      <c r="CKY289" s="755"/>
      <c r="CKZ289" s="755"/>
      <c r="CLA289" s="755"/>
      <c r="CLB289" s="755"/>
      <c r="CLC289" s="755"/>
      <c r="CLD289" s="755"/>
      <c r="CLE289" s="755"/>
      <c r="CLF289" s="755"/>
      <c r="CLG289" s="755"/>
      <c r="CLH289" s="755"/>
      <c r="CLI289" s="755"/>
      <c r="CLJ289" s="755"/>
      <c r="CLK289" s="755"/>
      <c r="CLL289" s="755"/>
      <c r="CLM289" s="755"/>
      <c r="CLN289" s="755"/>
      <c r="CLO289" s="755"/>
      <c r="CLP289" s="755"/>
      <c r="CLQ289" s="755"/>
      <c r="CLR289" s="755"/>
      <c r="CLS289" s="755"/>
      <c r="CLT289" s="755"/>
      <c r="CLU289" s="755"/>
      <c r="CLV289" s="755"/>
      <c r="CLW289" s="755"/>
      <c r="CLX289" s="755"/>
      <c r="CLY289" s="755"/>
      <c r="CLZ289" s="755"/>
      <c r="CMA289" s="755"/>
      <c r="CMB289" s="755"/>
      <c r="CMC289" s="755"/>
      <c r="CMD289" s="755"/>
      <c r="CME289" s="755"/>
      <c r="CMF289" s="755"/>
      <c r="CMG289" s="755"/>
      <c r="CMH289" s="755"/>
      <c r="CMI289" s="755"/>
      <c r="CMJ289" s="755"/>
      <c r="CMK289" s="755"/>
      <c r="CML289" s="755"/>
      <c r="CMM289" s="755"/>
      <c r="CMN289" s="755"/>
      <c r="CMO289" s="755"/>
      <c r="CMP289" s="755"/>
      <c r="CMQ289" s="755"/>
      <c r="CMR289" s="755"/>
      <c r="CMS289" s="755"/>
      <c r="CMT289" s="755"/>
      <c r="CMU289" s="755"/>
      <c r="CMV289" s="755"/>
      <c r="CMW289" s="755"/>
      <c r="CMX289" s="755"/>
      <c r="CMY289" s="755"/>
      <c r="CMZ289" s="755"/>
      <c r="CNA289" s="755"/>
      <c r="CNB289" s="755"/>
      <c r="CNC289" s="755"/>
      <c r="CND289" s="755"/>
      <c r="CNE289" s="755"/>
      <c r="CNF289" s="755"/>
      <c r="CNG289" s="755"/>
      <c r="CNH289" s="755"/>
      <c r="CNI289" s="755"/>
      <c r="CNJ289" s="755"/>
      <c r="CNK289" s="755"/>
      <c r="CNL289" s="755"/>
      <c r="CNM289" s="755"/>
      <c r="CNN289" s="755"/>
      <c r="CNO289" s="755"/>
      <c r="CNP289" s="755"/>
      <c r="CNQ289" s="755"/>
      <c r="CNR289" s="755"/>
      <c r="CNS289" s="755"/>
      <c r="CNT289" s="755"/>
      <c r="CNU289" s="755"/>
      <c r="CNV289" s="755"/>
      <c r="CNW289" s="755"/>
      <c r="CNX289" s="755"/>
      <c r="CNY289" s="755"/>
      <c r="CNZ289" s="755"/>
      <c r="COA289" s="755"/>
      <c r="COB289" s="755"/>
      <c r="COC289" s="755"/>
      <c r="COD289" s="755"/>
      <c r="COE289" s="755"/>
      <c r="COF289" s="755"/>
      <c r="COG289" s="755"/>
      <c r="COH289" s="755"/>
      <c r="COI289" s="755"/>
      <c r="COJ289" s="755"/>
      <c r="COK289" s="755"/>
      <c r="COL289" s="755"/>
      <c r="COM289" s="755"/>
      <c r="CON289" s="755"/>
      <c r="COO289" s="755"/>
      <c r="COP289" s="755"/>
      <c r="COQ289" s="755"/>
      <c r="COR289" s="755"/>
      <c r="COS289" s="755"/>
      <c r="COT289" s="755"/>
      <c r="COU289" s="755"/>
      <c r="COV289" s="755"/>
      <c r="COW289" s="755"/>
      <c r="COX289" s="755"/>
      <c r="COY289" s="755"/>
      <c r="COZ289" s="755"/>
      <c r="CPA289" s="755"/>
      <c r="CPB289" s="755"/>
      <c r="CPC289" s="755"/>
      <c r="CPD289" s="755"/>
      <c r="CPE289" s="755"/>
      <c r="CPF289" s="755"/>
      <c r="CPG289" s="755"/>
      <c r="CPH289" s="755"/>
      <c r="CPI289" s="755"/>
      <c r="CPJ289" s="755"/>
      <c r="CPK289" s="755"/>
      <c r="CPL289" s="755"/>
      <c r="CPM289" s="755"/>
      <c r="CPN289" s="755"/>
      <c r="CPO289" s="755"/>
      <c r="CPP289" s="755"/>
      <c r="CPQ289" s="755"/>
      <c r="CPR289" s="755"/>
      <c r="CPS289" s="755"/>
      <c r="CPT289" s="755"/>
      <c r="CPU289" s="755"/>
      <c r="CPV289" s="755"/>
      <c r="CPW289" s="755"/>
      <c r="CPX289" s="755"/>
      <c r="CPY289" s="755"/>
      <c r="CPZ289" s="755"/>
      <c r="CQA289" s="755"/>
      <c r="CQB289" s="755"/>
      <c r="CQC289" s="755"/>
      <c r="CQD289" s="755"/>
      <c r="CQE289" s="755"/>
      <c r="CQF289" s="755"/>
      <c r="CQG289" s="755"/>
      <c r="CQH289" s="755"/>
      <c r="CQI289" s="755"/>
      <c r="CQJ289" s="755"/>
      <c r="CQK289" s="755"/>
      <c r="CQL289" s="755"/>
      <c r="CQM289" s="755"/>
      <c r="CQN289" s="755"/>
      <c r="CQO289" s="755"/>
      <c r="CQP289" s="755"/>
      <c r="CQQ289" s="755"/>
      <c r="CQR289" s="755"/>
      <c r="CQS289" s="755"/>
      <c r="CQT289" s="755"/>
      <c r="CQU289" s="755"/>
      <c r="CQV289" s="755"/>
      <c r="CQW289" s="755"/>
      <c r="CQX289" s="755"/>
      <c r="CQY289" s="755"/>
      <c r="CQZ289" s="755"/>
      <c r="CRA289" s="755"/>
      <c r="CRB289" s="755"/>
      <c r="CRC289" s="755"/>
      <c r="CRD289" s="755"/>
      <c r="CRE289" s="755"/>
      <c r="CRF289" s="755"/>
      <c r="CRG289" s="755"/>
      <c r="CRH289" s="755"/>
      <c r="CRI289" s="755"/>
      <c r="CRJ289" s="755"/>
      <c r="CRK289" s="755"/>
      <c r="CRL289" s="755"/>
      <c r="CRM289" s="755"/>
      <c r="CRN289" s="755"/>
      <c r="CRO289" s="755"/>
      <c r="CRP289" s="755"/>
      <c r="CRQ289" s="755"/>
      <c r="CRR289" s="755"/>
      <c r="CRS289" s="755"/>
      <c r="CRT289" s="755"/>
      <c r="CRU289" s="755"/>
      <c r="CRV289" s="755"/>
      <c r="CRW289" s="755"/>
      <c r="CRX289" s="755"/>
      <c r="CRY289" s="755"/>
      <c r="CRZ289" s="755"/>
      <c r="CSA289" s="755"/>
      <c r="CSB289" s="755"/>
      <c r="CSC289" s="755"/>
      <c r="CSD289" s="755"/>
      <c r="CSE289" s="755"/>
      <c r="CSF289" s="755"/>
      <c r="CSG289" s="755"/>
      <c r="CSH289" s="755"/>
      <c r="CSI289" s="755"/>
      <c r="CSJ289" s="755"/>
      <c r="CSK289" s="755"/>
      <c r="CSL289" s="755"/>
      <c r="CSM289" s="755"/>
      <c r="CSN289" s="755"/>
      <c r="CSO289" s="755"/>
      <c r="CSP289" s="755"/>
      <c r="CSQ289" s="755"/>
      <c r="CSR289" s="755"/>
      <c r="CSS289" s="755"/>
      <c r="CST289" s="755"/>
      <c r="CSU289" s="755"/>
      <c r="CSV289" s="755"/>
      <c r="CSW289" s="755"/>
      <c r="CSX289" s="755"/>
      <c r="CSY289" s="755"/>
      <c r="CSZ289" s="755"/>
      <c r="CTA289" s="755"/>
      <c r="CTB289" s="755"/>
      <c r="CTC289" s="755"/>
      <c r="CTD289" s="755"/>
      <c r="CTE289" s="755"/>
      <c r="CTF289" s="755"/>
      <c r="CTG289" s="755"/>
      <c r="CTH289" s="755"/>
      <c r="CTI289" s="755"/>
      <c r="CTJ289" s="755"/>
      <c r="CTK289" s="755"/>
      <c r="CTL289" s="755"/>
      <c r="CTM289" s="755"/>
      <c r="CTN289" s="755"/>
      <c r="CTO289" s="755"/>
      <c r="CTP289" s="755"/>
      <c r="CTQ289" s="755"/>
      <c r="CTR289" s="755"/>
      <c r="CTS289" s="755"/>
      <c r="CTT289" s="755"/>
      <c r="CTU289" s="755"/>
      <c r="CTV289" s="755"/>
      <c r="CTW289" s="755"/>
      <c r="CTX289" s="755"/>
      <c r="CTY289" s="755"/>
      <c r="CTZ289" s="755"/>
      <c r="CUA289" s="755"/>
      <c r="CUB289" s="755"/>
      <c r="CUC289" s="755"/>
      <c r="CUD289" s="755"/>
      <c r="CUE289" s="755"/>
      <c r="CUF289" s="755"/>
      <c r="CUG289" s="755"/>
      <c r="CUH289" s="755"/>
      <c r="CUI289" s="755"/>
      <c r="CUJ289" s="755"/>
      <c r="CUK289" s="755"/>
      <c r="CUL289" s="755"/>
      <c r="CUM289" s="755"/>
      <c r="CUN289" s="755"/>
      <c r="CUO289" s="755"/>
      <c r="CUP289" s="755"/>
      <c r="CUQ289" s="755"/>
      <c r="CUR289" s="755"/>
      <c r="CUS289" s="755"/>
      <c r="CUT289" s="755"/>
      <c r="CUU289" s="755"/>
      <c r="CUV289" s="755"/>
      <c r="CUW289" s="755"/>
      <c r="CUX289" s="755"/>
      <c r="CUY289" s="755"/>
      <c r="CUZ289" s="755"/>
      <c r="CVA289" s="755"/>
      <c r="CVB289" s="755"/>
      <c r="CVC289" s="755"/>
      <c r="CVD289" s="755"/>
      <c r="CVE289" s="755"/>
      <c r="CVF289" s="755"/>
      <c r="CVG289" s="755"/>
      <c r="CVH289" s="755"/>
      <c r="CVI289" s="755"/>
      <c r="CVJ289" s="755"/>
      <c r="CVK289" s="755"/>
      <c r="CVL289" s="755"/>
      <c r="CVM289" s="755"/>
      <c r="CVN289" s="755"/>
      <c r="CVO289" s="755"/>
      <c r="CVP289" s="755"/>
      <c r="CVQ289" s="755"/>
      <c r="CVR289" s="755"/>
      <c r="CVS289" s="755"/>
      <c r="CVT289" s="755"/>
      <c r="CVU289" s="755"/>
      <c r="CVV289" s="755"/>
      <c r="CVW289" s="755"/>
      <c r="CVX289" s="755"/>
      <c r="CVY289" s="755"/>
      <c r="CVZ289" s="755"/>
      <c r="CWA289" s="755"/>
      <c r="CWB289" s="755"/>
      <c r="CWC289" s="755"/>
      <c r="CWD289" s="755"/>
      <c r="CWE289" s="755"/>
      <c r="CWF289" s="755"/>
      <c r="CWG289" s="755"/>
      <c r="CWH289" s="755"/>
      <c r="CWI289" s="755"/>
      <c r="CWJ289" s="755"/>
      <c r="CWK289" s="755"/>
      <c r="CWL289" s="755"/>
      <c r="CWM289" s="755"/>
      <c r="CWN289" s="755"/>
      <c r="CWO289" s="755"/>
      <c r="CWP289" s="755"/>
      <c r="CWQ289" s="755"/>
      <c r="CWR289" s="755"/>
      <c r="CWS289" s="755"/>
      <c r="CWT289" s="755"/>
      <c r="CWU289" s="755"/>
      <c r="CWV289" s="755"/>
      <c r="CWW289" s="755"/>
      <c r="CWX289" s="755"/>
      <c r="CWY289" s="755"/>
      <c r="CWZ289" s="755"/>
      <c r="CXA289" s="755"/>
      <c r="CXB289" s="755"/>
      <c r="CXC289" s="755"/>
      <c r="CXD289" s="755"/>
      <c r="CXE289" s="755"/>
      <c r="CXF289" s="755"/>
      <c r="CXG289" s="755"/>
      <c r="CXH289" s="755"/>
      <c r="CXI289" s="755"/>
      <c r="CXJ289" s="755"/>
      <c r="CXK289" s="755"/>
      <c r="CXL289" s="755"/>
      <c r="CXM289" s="755"/>
      <c r="CXN289" s="755"/>
      <c r="CXO289" s="755"/>
      <c r="CXP289" s="755"/>
      <c r="CXQ289" s="755"/>
      <c r="CXR289" s="755"/>
      <c r="CXS289" s="755"/>
      <c r="CXT289" s="755"/>
      <c r="CXU289" s="755"/>
      <c r="CXV289" s="755"/>
      <c r="CXW289" s="755"/>
      <c r="CXX289" s="755"/>
      <c r="CXY289" s="755"/>
      <c r="CXZ289" s="755"/>
      <c r="CYA289" s="755"/>
      <c r="CYB289" s="755"/>
      <c r="CYC289" s="755"/>
      <c r="CYD289" s="755"/>
      <c r="CYE289" s="755"/>
      <c r="CYF289" s="755"/>
      <c r="CYG289" s="755"/>
      <c r="CYH289" s="755"/>
      <c r="CYI289" s="755"/>
      <c r="CYJ289" s="755"/>
      <c r="CYK289" s="755"/>
      <c r="CYL289" s="755"/>
      <c r="CYM289" s="755"/>
      <c r="CYN289" s="755"/>
      <c r="CYO289" s="755"/>
      <c r="CYP289" s="755"/>
      <c r="CYQ289" s="755"/>
      <c r="CYR289" s="755"/>
      <c r="CYS289" s="755"/>
      <c r="CYT289" s="755"/>
      <c r="CYU289" s="755"/>
      <c r="CYV289" s="755"/>
      <c r="CYW289" s="755"/>
      <c r="CYX289" s="755"/>
      <c r="CYY289" s="755"/>
      <c r="CYZ289" s="755"/>
      <c r="CZA289" s="755"/>
      <c r="CZB289" s="755"/>
      <c r="CZC289" s="755"/>
      <c r="CZD289" s="755"/>
      <c r="CZE289" s="755"/>
      <c r="CZF289" s="755"/>
      <c r="CZG289" s="755"/>
      <c r="CZH289" s="755"/>
      <c r="CZI289" s="755"/>
      <c r="CZJ289" s="755"/>
      <c r="CZK289" s="755"/>
      <c r="CZL289" s="755"/>
      <c r="CZM289" s="755"/>
      <c r="CZN289" s="755"/>
      <c r="CZO289" s="755"/>
      <c r="CZP289" s="755"/>
      <c r="CZQ289" s="755"/>
      <c r="CZR289" s="755"/>
      <c r="CZS289" s="755"/>
      <c r="CZT289" s="755"/>
      <c r="CZU289" s="755"/>
      <c r="CZV289" s="755"/>
      <c r="CZW289" s="755"/>
      <c r="CZX289" s="755"/>
      <c r="CZY289" s="755"/>
      <c r="CZZ289" s="755"/>
      <c r="DAA289" s="755"/>
      <c r="DAB289" s="755"/>
      <c r="DAC289" s="755"/>
      <c r="DAD289" s="755"/>
      <c r="DAE289" s="755"/>
      <c r="DAF289" s="755"/>
      <c r="DAG289" s="755"/>
      <c r="DAH289" s="755"/>
      <c r="DAI289" s="755"/>
      <c r="DAJ289" s="755"/>
      <c r="DAK289" s="755"/>
      <c r="DAL289" s="755"/>
      <c r="DAM289" s="755"/>
      <c r="DAN289" s="755"/>
      <c r="DAO289" s="755"/>
      <c r="DAP289" s="755"/>
      <c r="DAQ289" s="755"/>
      <c r="DAR289" s="755"/>
      <c r="DAS289" s="755"/>
      <c r="DAT289" s="755"/>
      <c r="DAU289" s="755"/>
      <c r="DAV289" s="755"/>
      <c r="DAW289" s="755"/>
      <c r="DAX289" s="755"/>
      <c r="DAY289" s="755"/>
      <c r="DAZ289" s="755"/>
      <c r="DBA289" s="755"/>
      <c r="DBB289" s="755"/>
      <c r="DBC289" s="755"/>
      <c r="DBD289" s="755"/>
      <c r="DBE289" s="755"/>
      <c r="DBF289" s="755"/>
      <c r="DBG289" s="755"/>
      <c r="DBH289" s="755"/>
      <c r="DBI289" s="755"/>
      <c r="DBJ289" s="755"/>
      <c r="DBK289" s="755"/>
      <c r="DBL289" s="755"/>
      <c r="DBM289" s="755"/>
      <c r="DBN289" s="755"/>
      <c r="DBO289" s="755"/>
      <c r="DBP289" s="755"/>
      <c r="DBQ289" s="755"/>
      <c r="DBR289" s="755"/>
      <c r="DBS289" s="755"/>
      <c r="DBT289" s="755"/>
      <c r="DBU289" s="755"/>
      <c r="DBV289" s="755"/>
      <c r="DBW289" s="755"/>
      <c r="DBX289" s="755"/>
      <c r="DBY289" s="755"/>
      <c r="DBZ289" s="755"/>
      <c r="DCA289" s="755"/>
      <c r="DCB289" s="755"/>
      <c r="DCC289" s="755"/>
      <c r="DCD289" s="755"/>
      <c r="DCE289" s="755"/>
      <c r="DCF289" s="755"/>
      <c r="DCG289" s="755"/>
      <c r="DCH289" s="755"/>
      <c r="DCI289" s="755"/>
      <c r="DCJ289" s="755"/>
      <c r="DCK289" s="755"/>
      <c r="DCL289" s="755"/>
      <c r="DCM289" s="755"/>
      <c r="DCN289" s="755"/>
      <c r="DCO289" s="755"/>
      <c r="DCP289" s="755"/>
      <c r="DCQ289" s="755"/>
      <c r="DCR289" s="755"/>
      <c r="DCS289" s="755"/>
      <c r="DCT289" s="755"/>
      <c r="DCU289" s="755"/>
      <c r="DCV289" s="755"/>
      <c r="DCW289" s="755"/>
      <c r="DCX289" s="755"/>
      <c r="DCY289" s="755"/>
      <c r="DCZ289" s="755"/>
      <c r="DDA289" s="755"/>
      <c r="DDB289" s="755"/>
      <c r="DDC289" s="755"/>
      <c r="DDD289" s="755"/>
      <c r="DDE289" s="755"/>
      <c r="DDF289" s="755"/>
      <c r="DDG289" s="755"/>
      <c r="DDH289" s="755"/>
      <c r="DDI289" s="755"/>
      <c r="DDJ289" s="755"/>
      <c r="DDK289" s="755"/>
      <c r="DDL289" s="755"/>
      <c r="DDM289" s="755"/>
      <c r="DDN289" s="755"/>
      <c r="DDO289" s="755"/>
      <c r="DDP289" s="755"/>
      <c r="DDQ289" s="755"/>
      <c r="DDR289" s="755"/>
      <c r="DDS289" s="755"/>
      <c r="DDT289" s="755"/>
      <c r="DDU289" s="755"/>
      <c r="DDV289" s="755"/>
      <c r="DDW289" s="755"/>
      <c r="DDX289" s="755"/>
      <c r="DDY289" s="755"/>
      <c r="DDZ289" s="755"/>
      <c r="DEA289" s="755"/>
      <c r="DEB289" s="755"/>
      <c r="DEC289" s="755"/>
      <c r="DED289" s="755"/>
      <c r="DEE289" s="755"/>
      <c r="DEF289" s="755"/>
      <c r="DEG289" s="755"/>
      <c r="DEH289" s="755"/>
      <c r="DEI289" s="755"/>
      <c r="DEJ289" s="755"/>
      <c r="DEK289" s="755"/>
      <c r="DEL289" s="755"/>
      <c r="DEM289" s="755"/>
      <c r="DEN289" s="755"/>
      <c r="DEO289" s="755"/>
      <c r="DEP289" s="755"/>
      <c r="DEQ289" s="755"/>
      <c r="DER289" s="755"/>
      <c r="DES289" s="755"/>
      <c r="DET289" s="755"/>
      <c r="DEU289" s="755"/>
      <c r="DEV289" s="755"/>
      <c r="DEW289" s="755"/>
      <c r="DEX289" s="755"/>
      <c r="DEY289" s="755"/>
      <c r="DEZ289" s="755"/>
      <c r="DFA289" s="755"/>
      <c r="DFB289" s="755"/>
      <c r="DFC289" s="755"/>
      <c r="DFD289" s="755"/>
      <c r="DFE289" s="755"/>
      <c r="DFF289" s="755"/>
      <c r="DFG289" s="755"/>
      <c r="DFH289" s="755"/>
      <c r="DFI289" s="755"/>
      <c r="DFJ289" s="755"/>
      <c r="DFK289" s="755"/>
      <c r="DFL289" s="755"/>
      <c r="DFM289" s="755"/>
      <c r="DFN289" s="755"/>
      <c r="DFO289" s="755"/>
      <c r="DFP289" s="755"/>
      <c r="DFQ289" s="755"/>
      <c r="DFR289" s="755"/>
      <c r="DFS289" s="755"/>
      <c r="DFT289" s="755"/>
      <c r="DFU289" s="755"/>
      <c r="DFV289" s="755"/>
      <c r="DFW289" s="755"/>
      <c r="DFX289" s="755"/>
      <c r="DFY289" s="755"/>
      <c r="DFZ289" s="755"/>
      <c r="DGA289" s="755"/>
      <c r="DGB289" s="755"/>
      <c r="DGC289" s="755"/>
      <c r="DGD289" s="755"/>
      <c r="DGE289" s="755"/>
      <c r="DGF289" s="755"/>
      <c r="DGG289" s="755"/>
      <c r="DGH289" s="755"/>
      <c r="DGI289" s="755"/>
      <c r="DGJ289" s="755"/>
      <c r="DGK289" s="755"/>
      <c r="DGL289" s="755"/>
      <c r="DGM289" s="755"/>
      <c r="DGN289" s="755"/>
      <c r="DGO289" s="755"/>
      <c r="DGP289" s="755"/>
      <c r="DGQ289" s="755"/>
      <c r="DGR289" s="755"/>
      <c r="DGS289" s="755"/>
      <c r="DGT289" s="755"/>
      <c r="DGU289" s="755"/>
      <c r="DGV289" s="755"/>
      <c r="DGW289" s="755"/>
      <c r="DGX289" s="755"/>
      <c r="DGY289" s="755"/>
      <c r="DGZ289" s="755"/>
      <c r="DHA289" s="755"/>
      <c r="DHB289" s="755"/>
      <c r="DHC289" s="755"/>
      <c r="DHD289" s="755"/>
      <c r="DHE289" s="755"/>
      <c r="DHF289" s="755"/>
      <c r="DHG289" s="755"/>
      <c r="DHH289" s="755"/>
      <c r="DHI289" s="755"/>
      <c r="DHJ289" s="755"/>
      <c r="DHK289" s="755"/>
      <c r="DHL289" s="755"/>
      <c r="DHM289" s="755"/>
      <c r="DHN289" s="755"/>
      <c r="DHO289" s="755"/>
      <c r="DHP289" s="755"/>
      <c r="DHQ289" s="755"/>
      <c r="DHR289" s="755"/>
      <c r="DHS289" s="755"/>
      <c r="DHT289" s="755"/>
      <c r="DHU289" s="755"/>
      <c r="DHV289" s="755"/>
      <c r="DHW289" s="755"/>
      <c r="DHX289" s="755"/>
      <c r="DHY289" s="755"/>
      <c r="DHZ289" s="755"/>
      <c r="DIA289" s="755"/>
      <c r="DIB289" s="755"/>
      <c r="DIC289" s="755"/>
      <c r="DID289" s="755"/>
      <c r="DIE289" s="755"/>
      <c r="DIF289" s="755"/>
      <c r="DIG289" s="755"/>
      <c r="DIH289" s="755"/>
      <c r="DII289" s="755"/>
      <c r="DIJ289" s="755"/>
      <c r="DIK289" s="755"/>
      <c r="DIL289" s="755"/>
      <c r="DIM289" s="755"/>
      <c r="DIN289" s="755"/>
      <c r="DIO289" s="755"/>
      <c r="DIP289" s="755"/>
      <c r="DIQ289" s="755"/>
      <c r="DIR289" s="755"/>
      <c r="DIS289" s="755"/>
      <c r="DIT289" s="755"/>
      <c r="DIU289" s="755"/>
      <c r="DIV289" s="755"/>
      <c r="DIW289" s="755"/>
      <c r="DIX289" s="755"/>
      <c r="DIY289" s="755"/>
      <c r="DIZ289" s="755"/>
      <c r="DJA289" s="755"/>
      <c r="DJB289" s="755"/>
      <c r="DJC289" s="755"/>
      <c r="DJD289" s="755"/>
      <c r="DJE289" s="755"/>
      <c r="DJF289" s="755"/>
      <c r="DJG289" s="755"/>
      <c r="DJH289" s="755"/>
      <c r="DJI289" s="755"/>
      <c r="DJJ289" s="755"/>
      <c r="DJK289" s="755"/>
      <c r="DJL289" s="755"/>
      <c r="DJM289" s="755"/>
      <c r="DJN289" s="755"/>
      <c r="DJO289" s="755"/>
      <c r="DJP289" s="755"/>
      <c r="DJQ289" s="755"/>
      <c r="DJR289" s="755"/>
      <c r="DJS289" s="755"/>
      <c r="DJT289" s="755"/>
      <c r="DJU289" s="755"/>
      <c r="DJV289" s="755"/>
      <c r="DJW289" s="755"/>
      <c r="DJX289" s="755"/>
      <c r="DJY289" s="755"/>
      <c r="DJZ289" s="755"/>
      <c r="DKA289" s="755"/>
      <c r="DKB289" s="755"/>
      <c r="DKC289" s="755"/>
      <c r="DKD289" s="755"/>
      <c r="DKE289" s="755"/>
      <c r="DKF289" s="755"/>
      <c r="DKG289" s="755"/>
      <c r="DKH289" s="755"/>
      <c r="DKI289" s="755"/>
      <c r="DKJ289" s="755"/>
      <c r="DKK289" s="755"/>
      <c r="DKL289" s="755"/>
      <c r="DKM289" s="755"/>
      <c r="DKN289" s="755"/>
      <c r="DKO289" s="755"/>
      <c r="DKP289" s="755"/>
      <c r="DKQ289" s="755"/>
      <c r="DKR289" s="755"/>
      <c r="DKS289" s="755"/>
      <c r="DKT289" s="755"/>
      <c r="DKU289" s="755"/>
      <c r="DKV289" s="755"/>
      <c r="DKW289" s="755"/>
      <c r="DKX289" s="755"/>
      <c r="DKY289" s="755"/>
      <c r="DKZ289" s="755"/>
      <c r="DLA289" s="755"/>
      <c r="DLB289" s="755"/>
      <c r="DLC289" s="755"/>
      <c r="DLD289" s="755"/>
      <c r="DLE289" s="755"/>
      <c r="DLF289" s="755"/>
      <c r="DLG289" s="755"/>
      <c r="DLH289" s="755"/>
      <c r="DLI289" s="755"/>
      <c r="DLJ289" s="755"/>
      <c r="DLK289" s="755"/>
      <c r="DLL289" s="755"/>
      <c r="DLM289" s="755"/>
      <c r="DLN289" s="755"/>
      <c r="DLO289" s="755"/>
      <c r="DLP289" s="755"/>
      <c r="DLQ289" s="755"/>
      <c r="DLR289" s="755"/>
      <c r="DLS289" s="755"/>
      <c r="DLT289" s="755"/>
      <c r="DLU289" s="755"/>
      <c r="DLV289" s="755"/>
      <c r="DLW289" s="755"/>
      <c r="DLX289" s="755"/>
      <c r="DLY289" s="755"/>
      <c r="DLZ289" s="755"/>
      <c r="DMA289" s="755"/>
      <c r="DMB289" s="755"/>
      <c r="DMC289" s="755"/>
      <c r="DMD289" s="755"/>
      <c r="DME289" s="755"/>
      <c r="DMF289" s="755"/>
      <c r="DMG289" s="755"/>
      <c r="DMH289" s="755"/>
      <c r="DMI289" s="755"/>
      <c r="DMJ289" s="755"/>
      <c r="DMK289" s="755"/>
      <c r="DML289" s="755"/>
      <c r="DMM289" s="755"/>
      <c r="DMN289" s="755"/>
      <c r="DMO289" s="755"/>
      <c r="DMP289" s="755"/>
      <c r="DMQ289" s="755"/>
      <c r="DMR289" s="755"/>
      <c r="DMS289" s="755"/>
      <c r="DMT289" s="755"/>
      <c r="DMU289" s="755"/>
      <c r="DMV289" s="755"/>
      <c r="DMW289" s="755"/>
      <c r="DMX289" s="755"/>
      <c r="DMY289" s="755"/>
      <c r="DMZ289" s="755"/>
      <c r="DNA289" s="755"/>
      <c r="DNB289" s="755"/>
      <c r="DNC289" s="755"/>
      <c r="DND289" s="755"/>
      <c r="DNE289" s="755"/>
      <c r="DNF289" s="755"/>
      <c r="DNG289" s="755"/>
      <c r="DNH289" s="755"/>
      <c r="DNI289" s="755"/>
      <c r="DNJ289" s="755"/>
      <c r="DNK289" s="755"/>
      <c r="DNL289" s="755"/>
      <c r="DNM289" s="755"/>
      <c r="DNN289" s="755"/>
      <c r="DNO289" s="755"/>
      <c r="DNP289" s="755"/>
      <c r="DNQ289" s="755"/>
      <c r="DNR289" s="755"/>
      <c r="DNS289" s="755"/>
      <c r="DNT289" s="755"/>
      <c r="DNU289" s="755"/>
      <c r="DNV289" s="755"/>
      <c r="DNW289" s="755"/>
      <c r="DNX289" s="755"/>
      <c r="DNY289" s="755"/>
      <c r="DNZ289" s="755"/>
      <c r="DOA289" s="755"/>
      <c r="DOB289" s="755"/>
      <c r="DOC289" s="755"/>
      <c r="DOD289" s="755"/>
      <c r="DOE289" s="755"/>
      <c r="DOF289" s="755"/>
      <c r="DOG289" s="755"/>
      <c r="DOH289" s="755"/>
      <c r="DOI289" s="755"/>
      <c r="DOJ289" s="755"/>
      <c r="DOK289" s="755"/>
      <c r="DOL289" s="755"/>
      <c r="DOM289" s="755"/>
      <c r="DON289" s="755"/>
      <c r="DOO289" s="755"/>
      <c r="DOP289" s="755"/>
      <c r="DOQ289" s="755"/>
      <c r="DOR289" s="755"/>
      <c r="DOS289" s="755"/>
      <c r="DOT289" s="755"/>
      <c r="DOU289" s="755"/>
      <c r="DOV289" s="755"/>
      <c r="DOW289" s="755"/>
      <c r="DOX289" s="755"/>
      <c r="DOY289" s="755"/>
      <c r="DOZ289" s="755"/>
      <c r="DPA289" s="755"/>
      <c r="DPB289" s="755"/>
      <c r="DPC289" s="755"/>
      <c r="DPD289" s="755"/>
      <c r="DPE289" s="755"/>
      <c r="DPF289" s="755"/>
      <c r="DPG289" s="755"/>
      <c r="DPH289" s="755"/>
      <c r="DPI289" s="755"/>
      <c r="DPJ289" s="755"/>
      <c r="DPK289" s="755"/>
      <c r="DPL289" s="755"/>
      <c r="DPM289" s="755"/>
      <c r="DPN289" s="755"/>
      <c r="DPO289" s="755"/>
      <c r="DPP289" s="755"/>
      <c r="DPQ289" s="755"/>
      <c r="DPR289" s="755"/>
      <c r="DPS289" s="755"/>
      <c r="DPT289" s="755"/>
      <c r="DPU289" s="755"/>
      <c r="DPV289" s="755"/>
      <c r="DPW289" s="755"/>
      <c r="DPX289" s="755"/>
      <c r="DPY289" s="755"/>
      <c r="DPZ289" s="755"/>
      <c r="DQA289" s="755"/>
      <c r="DQB289" s="755"/>
      <c r="DQC289" s="755"/>
      <c r="DQD289" s="755"/>
      <c r="DQE289" s="755"/>
      <c r="DQF289" s="755"/>
      <c r="DQG289" s="755"/>
      <c r="DQH289" s="755"/>
      <c r="DQI289" s="755"/>
      <c r="DQJ289" s="755"/>
      <c r="DQK289" s="755"/>
      <c r="DQL289" s="755"/>
      <c r="DQM289" s="755"/>
      <c r="DQN289" s="755"/>
      <c r="DQO289" s="755"/>
      <c r="DQP289" s="755"/>
      <c r="DQQ289" s="755"/>
      <c r="DQR289" s="755"/>
      <c r="DQS289" s="755"/>
      <c r="DQT289" s="755"/>
      <c r="DQU289" s="755"/>
      <c r="DQV289" s="755"/>
      <c r="DQW289" s="755"/>
      <c r="DQX289" s="755"/>
      <c r="DQY289" s="755"/>
      <c r="DQZ289" s="755"/>
      <c r="DRA289" s="755"/>
      <c r="DRB289" s="755"/>
      <c r="DRC289" s="755"/>
      <c r="DRD289" s="755"/>
      <c r="DRE289" s="755"/>
      <c r="DRF289" s="755"/>
      <c r="DRG289" s="755"/>
      <c r="DRH289" s="755"/>
      <c r="DRI289" s="755"/>
      <c r="DRJ289" s="755"/>
      <c r="DRK289" s="755"/>
      <c r="DRL289" s="755"/>
      <c r="DRM289" s="755"/>
      <c r="DRN289" s="755"/>
      <c r="DRO289" s="755"/>
      <c r="DRP289" s="755"/>
      <c r="DRQ289" s="755"/>
      <c r="DRR289" s="755"/>
      <c r="DRS289" s="755"/>
      <c r="DRT289" s="755"/>
      <c r="DRU289" s="755"/>
      <c r="DRV289" s="755"/>
      <c r="DRW289" s="755"/>
      <c r="DRX289" s="755"/>
      <c r="DRY289" s="755"/>
      <c r="DRZ289" s="755"/>
      <c r="DSA289" s="755"/>
      <c r="DSB289" s="755"/>
      <c r="DSC289" s="755"/>
      <c r="DSD289" s="755"/>
      <c r="DSE289" s="755"/>
      <c r="DSF289" s="755"/>
      <c r="DSG289" s="755"/>
      <c r="DSH289" s="755"/>
      <c r="DSI289" s="755"/>
      <c r="DSJ289" s="755"/>
      <c r="DSK289" s="755"/>
      <c r="DSL289" s="755"/>
      <c r="DSM289" s="755"/>
      <c r="DSN289" s="755"/>
      <c r="DSO289" s="755"/>
      <c r="DSP289" s="755"/>
      <c r="DSQ289" s="755"/>
      <c r="DSR289" s="755"/>
      <c r="DSS289" s="755"/>
      <c r="DST289" s="755"/>
      <c r="DSU289" s="755"/>
      <c r="DSV289" s="755"/>
      <c r="DSW289" s="755"/>
      <c r="DSX289" s="755"/>
      <c r="DSY289" s="755"/>
      <c r="DSZ289" s="755"/>
      <c r="DTA289" s="755"/>
      <c r="DTB289" s="755"/>
      <c r="DTC289" s="755"/>
      <c r="DTD289" s="755"/>
      <c r="DTE289" s="755"/>
      <c r="DTF289" s="755"/>
      <c r="DTG289" s="755"/>
      <c r="DTH289" s="755"/>
      <c r="DTI289" s="755"/>
      <c r="DTJ289" s="755"/>
      <c r="DTK289" s="755"/>
      <c r="DTL289" s="755"/>
      <c r="DTM289" s="755"/>
      <c r="DTN289" s="755"/>
      <c r="DTO289" s="755"/>
      <c r="DTP289" s="755"/>
      <c r="DTQ289" s="755"/>
      <c r="DTR289" s="755"/>
      <c r="DTS289" s="755"/>
      <c r="DTT289" s="755"/>
      <c r="DTU289" s="755"/>
      <c r="DTV289" s="755"/>
      <c r="DTW289" s="755"/>
      <c r="DTX289" s="755"/>
      <c r="DTY289" s="755"/>
      <c r="DTZ289" s="755"/>
      <c r="DUA289" s="755"/>
      <c r="DUB289" s="755"/>
      <c r="DUC289" s="755"/>
      <c r="DUD289" s="755"/>
      <c r="DUE289" s="755"/>
      <c r="DUF289" s="755"/>
      <c r="DUG289" s="755"/>
      <c r="DUH289" s="755"/>
      <c r="DUI289" s="755"/>
      <c r="DUJ289" s="755"/>
      <c r="DUK289" s="755"/>
      <c r="DUL289" s="755"/>
      <c r="DUM289" s="755"/>
      <c r="DUN289" s="755"/>
      <c r="DUO289" s="755"/>
      <c r="DUP289" s="755"/>
      <c r="DUQ289" s="755"/>
      <c r="DUR289" s="755"/>
      <c r="DUS289" s="755"/>
      <c r="DUT289" s="755"/>
      <c r="DUU289" s="755"/>
      <c r="DUV289" s="755"/>
      <c r="DUW289" s="755"/>
      <c r="DUX289" s="755"/>
      <c r="DUY289" s="755"/>
      <c r="DUZ289" s="755"/>
      <c r="DVA289" s="755"/>
      <c r="DVB289" s="755"/>
      <c r="DVC289" s="755"/>
      <c r="DVD289" s="755"/>
      <c r="DVE289" s="755"/>
      <c r="DVF289" s="755"/>
      <c r="DVG289" s="755"/>
      <c r="DVH289" s="755"/>
      <c r="DVI289" s="755"/>
      <c r="DVJ289" s="755"/>
      <c r="DVK289" s="755"/>
      <c r="DVL289" s="755"/>
      <c r="DVM289" s="755"/>
      <c r="DVN289" s="755"/>
      <c r="DVO289" s="755"/>
      <c r="DVP289" s="755"/>
      <c r="DVQ289" s="755"/>
      <c r="DVR289" s="755"/>
      <c r="DVS289" s="755"/>
      <c r="DVT289" s="755"/>
      <c r="DVU289" s="755"/>
      <c r="DVV289" s="755"/>
      <c r="DVW289" s="755"/>
      <c r="DVX289" s="755"/>
      <c r="DVY289" s="755"/>
      <c r="DVZ289" s="755"/>
      <c r="DWA289" s="755"/>
      <c r="DWB289" s="755"/>
      <c r="DWC289" s="755"/>
      <c r="DWD289" s="755"/>
      <c r="DWE289" s="755"/>
      <c r="DWF289" s="755"/>
      <c r="DWG289" s="755"/>
      <c r="DWH289" s="755"/>
      <c r="DWI289" s="755"/>
      <c r="DWJ289" s="755"/>
      <c r="DWK289" s="755"/>
      <c r="DWL289" s="755"/>
      <c r="DWM289" s="755"/>
      <c r="DWN289" s="755"/>
      <c r="DWO289" s="755"/>
      <c r="DWP289" s="755"/>
      <c r="DWQ289" s="755"/>
      <c r="DWR289" s="755"/>
      <c r="DWS289" s="755"/>
      <c r="DWT289" s="755"/>
      <c r="DWU289" s="755"/>
      <c r="DWV289" s="755"/>
      <c r="DWW289" s="755"/>
      <c r="DWX289" s="755"/>
      <c r="DWY289" s="755"/>
      <c r="DWZ289" s="755"/>
      <c r="DXA289" s="755"/>
      <c r="DXB289" s="755"/>
      <c r="DXC289" s="755"/>
      <c r="DXD289" s="755"/>
      <c r="DXE289" s="755"/>
      <c r="DXF289" s="755"/>
      <c r="DXG289" s="755"/>
      <c r="DXH289" s="755"/>
      <c r="DXI289" s="755"/>
      <c r="DXJ289" s="755"/>
      <c r="DXK289" s="755"/>
      <c r="DXL289" s="755"/>
      <c r="DXM289" s="755"/>
      <c r="DXN289" s="755"/>
      <c r="DXO289" s="755"/>
      <c r="DXP289" s="755"/>
      <c r="DXQ289" s="755"/>
      <c r="DXR289" s="755"/>
      <c r="DXS289" s="755"/>
      <c r="DXT289" s="755"/>
      <c r="DXU289" s="755"/>
      <c r="DXV289" s="755"/>
      <c r="DXW289" s="755"/>
      <c r="DXX289" s="755"/>
      <c r="DXY289" s="755"/>
      <c r="DXZ289" s="755"/>
      <c r="DYA289" s="755"/>
      <c r="DYB289" s="755"/>
      <c r="DYC289" s="755"/>
      <c r="DYD289" s="755"/>
      <c r="DYE289" s="755"/>
      <c r="DYF289" s="755"/>
      <c r="DYG289" s="755"/>
      <c r="DYH289" s="755"/>
      <c r="DYI289" s="755"/>
      <c r="DYJ289" s="755"/>
      <c r="DYK289" s="755"/>
      <c r="DYL289" s="755"/>
      <c r="DYM289" s="755"/>
      <c r="DYN289" s="755"/>
      <c r="DYO289" s="755"/>
      <c r="DYP289" s="755"/>
      <c r="DYQ289" s="755"/>
      <c r="DYR289" s="755"/>
      <c r="DYS289" s="755"/>
      <c r="DYT289" s="755"/>
      <c r="DYU289" s="755"/>
      <c r="DYV289" s="755"/>
      <c r="DYW289" s="755"/>
      <c r="DYX289" s="755"/>
      <c r="DYY289" s="755"/>
      <c r="DYZ289" s="755"/>
      <c r="DZA289" s="755"/>
      <c r="DZB289" s="755"/>
      <c r="DZC289" s="755"/>
      <c r="DZD289" s="755"/>
      <c r="DZE289" s="755"/>
      <c r="DZF289" s="755"/>
      <c r="DZG289" s="755"/>
      <c r="DZH289" s="755"/>
      <c r="DZI289" s="755"/>
      <c r="DZJ289" s="755"/>
      <c r="DZK289" s="755"/>
      <c r="DZL289" s="755"/>
      <c r="DZM289" s="755"/>
      <c r="DZN289" s="755"/>
      <c r="DZO289" s="755"/>
      <c r="DZP289" s="755"/>
      <c r="DZQ289" s="755"/>
      <c r="DZR289" s="755"/>
      <c r="DZS289" s="755"/>
      <c r="DZT289" s="755"/>
      <c r="DZU289" s="755"/>
      <c r="DZV289" s="755"/>
      <c r="DZW289" s="755"/>
      <c r="DZX289" s="755"/>
      <c r="DZY289" s="755"/>
      <c r="DZZ289" s="755"/>
      <c r="EAA289" s="755"/>
      <c r="EAB289" s="755"/>
      <c r="EAC289" s="755"/>
      <c r="EAD289" s="755"/>
      <c r="EAE289" s="755"/>
      <c r="EAF289" s="755"/>
      <c r="EAG289" s="755"/>
      <c r="EAH289" s="755"/>
      <c r="EAI289" s="755"/>
      <c r="EAJ289" s="755"/>
      <c r="EAK289" s="755"/>
      <c r="EAL289" s="755"/>
      <c r="EAM289" s="755"/>
      <c r="EAN289" s="755"/>
      <c r="EAO289" s="755"/>
      <c r="EAP289" s="755"/>
      <c r="EAQ289" s="755"/>
      <c r="EAR289" s="755"/>
      <c r="EAS289" s="755"/>
      <c r="EAT289" s="755"/>
      <c r="EAU289" s="755"/>
      <c r="EAV289" s="755"/>
      <c r="EAW289" s="755"/>
      <c r="EAX289" s="755"/>
      <c r="EAY289" s="755"/>
      <c r="EAZ289" s="755"/>
      <c r="EBA289" s="755"/>
      <c r="EBB289" s="755"/>
      <c r="EBC289" s="755"/>
      <c r="EBD289" s="755"/>
      <c r="EBE289" s="755"/>
      <c r="EBF289" s="755"/>
      <c r="EBG289" s="755"/>
      <c r="EBH289" s="755"/>
      <c r="EBI289" s="755"/>
      <c r="EBJ289" s="755"/>
      <c r="EBK289" s="755"/>
      <c r="EBL289" s="755"/>
      <c r="EBM289" s="755"/>
      <c r="EBN289" s="755"/>
      <c r="EBO289" s="755"/>
      <c r="EBP289" s="755"/>
      <c r="EBQ289" s="755"/>
      <c r="EBR289" s="755"/>
      <c r="EBS289" s="755"/>
      <c r="EBT289" s="755"/>
      <c r="EBU289" s="755"/>
      <c r="EBV289" s="755"/>
      <c r="EBW289" s="755"/>
      <c r="EBX289" s="755"/>
      <c r="EBY289" s="755"/>
      <c r="EBZ289" s="755"/>
      <c r="ECA289" s="755"/>
      <c r="ECB289" s="755"/>
      <c r="ECC289" s="755"/>
      <c r="ECD289" s="755"/>
      <c r="ECE289" s="755"/>
      <c r="ECF289" s="755"/>
      <c r="ECG289" s="755"/>
      <c r="ECH289" s="755"/>
      <c r="ECI289" s="755"/>
      <c r="ECJ289" s="755"/>
      <c r="ECK289" s="755"/>
      <c r="ECL289" s="755"/>
      <c r="ECM289" s="755"/>
      <c r="ECN289" s="755"/>
      <c r="ECO289" s="755"/>
      <c r="ECP289" s="755"/>
      <c r="ECQ289" s="755"/>
      <c r="ECR289" s="755"/>
      <c r="ECS289" s="755"/>
      <c r="ECT289" s="755"/>
      <c r="ECU289" s="755"/>
      <c r="ECV289" s="755"/>
      <c r="ECW289" s="755"/>
      <c r="ECX289" s="755"/>
      <c r="ECY289" s="755"/>
      <c r="ECZ289" s="755"/>
      <c r="EDA289" s="755"/>
      <c r="EDB289" s="755"/>
      <c r="EDC289" s="755"/>
      <c r="EDD289" s="755"/>
      <c r="EDE289" s="755"/>
      <c r="EDF289" s="755"/>
      <c r="EDG289" s="755"/>
      <c r="EDH289" s="755"/>
      <c r="EDI289" s="755"/>
      <c r="EDJ289" s="755"/>
      <c r="EDK289" s="755"/>
      <c r="EDL289" s="755"/>
      <c r="EDM289" s="755"/>
      <c r="EDN289" s="755"/>
      <c r="EDO289" s="755"/>
      <c r="EDP289" s="755"/>
      <c r="EDQ289" s="755"/>
      <c r="EDR289" s="755"/>
      <c r="EDS289" s="755"/>
      <c r="EDT289" s="755"/>
      <c r="EDU289" s="755"/>
      <c r="EDV289" s="755"/>
      <c r="EDW289" s="755"/>
      <c r="EDX289" s="755"/>
      <c r="EDY289" s="755"/>
      <c r="EDZ289" s="755"/>
      <c r="EEA289" s="755"/>
      <c r="EEB289" s="755"/>
      <c r="EEC289" s="755"/>
      <c r="EED289" s="755"/>
      <c r="EEE289" s="755"/>
      <c r="EEF289" s="755"/>
      <c r="EEG289" s="755"/>
      <c r="EEH289" s="755"/>
      <c r="EEI289" s="755"/>
      <c r="EEJ289" s="755"/>
      <c r="EEK289" s="755"/>
      <c r="EEL289" s="755"/>
      <c r="EEM289" s="755"/>
      <c r="EEN289" s="755"/>
      <c r="EEO289" s="755"/>
      <c r="EEP289" s="755"/>
      <c r="EEQ289" s="755"/>
      <c r="EER289" s="755"/>
      <c r="EES289" s="755"/>
      <c r="EET289" s="755"/>
      <c r="EEU289" s="755"/>
      <c r="EEV289" s="755"/>
      <c r="EEW289" s="755"/>
      <c r="EEX289" s="755"/>
      <c r="EEY289" s="755"/>
      <c r="EEZ289" s="755"/>
      <c r="EFA289" s="755"/>
      <c r="EFB289" s="755"/>
      <c r="EFC289" s="755"/>
      <c r="EFD289" s="755"/>
      <c r="EFE289" s="755"/>
      <c r="EFF289" s="755"/>
      <c r="EFG289" s="755"/>
      <c r="EFH289" s="755"/>
      <c r="EFI289" s="755"/>
      <c r="EFJ289" s="755"/>
      <c r="EFK289" s="755"/>
      <c r="EFL289" s="755"/>
      <c r="EFM289" s="755"/>
      <c r="EFN289" s="755"/>
      <c r="EFO289" s="755"/>
      <c r="EFP289" s="755"/>
      <c r="EFQ289" s="755"/>
      <c r="EFR289" s="755"/>
      <c r="EFS289" s="755"/>
      <c r="EFT289" s="755"/>
      <c r="EFU289" s="755"/>
      <c r="EFV289" s="755"/>
      <c r="EFW289" s="755"/>
      <c r="EFX289" s="755"/>
      <c r="EFY289" s="755"/>
      <c r="EFZ289" s="755"/>
      <c r="EGA289" s="755"/>
      <c r="EGB289" s="755"/>
      <c r="EGC289" s="755"/>
      <c r="EGD289" s="755"/>
      <c r="EGE289" s="755"/>
      <c r="EGF289" s="755"/>
      <c r="EGG289" s="755"/>
      <c r="EGH289" s="755"/>
      <c r="EGI289" s="755"/>
      <c r="EGJ289" s="755"/>
      <c r="EGK289" s="755"/>
      <c r="EGL289" s="755"/>
      <c r="EGM289" s="755"/>
      <c r="EGN289" s="755"/>
      <c r="EGO289" s="755"/>
      <c r="EGP289" s="755"/>
      <c r="EGQ289" s="755"/>
      <c r="EGR289" s="755"/>
      <c r="EGS289" s="755"/>
      <c r="EGT289" s="755"/>
      <c r="EGU289" s="755"/>
      <c r="EGV289" s="755"/>
      <c r="EGW289" s="755"/>
      <c r="EGX289" s="755"/>
      <c r="EGY289" s="755"/>
      <c r="EGZ289" s="755"/>
      <c r="EHA289" s="755"/>
      <c r="EHB289" s="755"/>
      <c r="EHC289" s="755"/>
      <c r="EHD289" s="755"/>
      <c r="EHE289" s="755"/>
      <c r="EHF289" s="755"/>
      <c r="EHG289" s="755"/>
      <c r="EHH289" s="755"/>
      <c r="EHI289" s="755"/>
      <c r="EHJ289" s="755"/>
      <c r="EHK289" s="755"/>
      <c r="EHL289" s="755"/>
      <c r="EHM289" s="755"/>
      <c r="EHN289" s="755"/>
      <c r="EHO289" s="755"/>
      <c r="EHP289" s="755"/>
      <c r="EHQ289" s="755"/>
      <c r="EHR289" s="755"/>
      <c r="EHS289" s="755"/>
      <c r="EHT289" s="755"/>
      <c r="EHU289" s="755"/>
      <c r="EHV289" s="755"/>
      <c r="EHW289" s="755"/>
      <c r="EHX289" s="755"/>
      <c r="EHY289" s="755"/>
      <c r="EHZ289" s="755"/>
      <c r="EIA289" s="755"/>
      <c r="EIB289" s="755"/>
      <c r="EIC289" s="755"/>
      <c r="EID289" s="755"/>
      <c r="EIE289" s="755"/>
      <c r="EIF289" s="755"/>
      <c r="EIG289" s="755"/>
      <c r="EIH289" s="755"/>
      <c r="EII289" s="755"/>
      <c r="EIJ289" s="755"/>
      <c r="EIK289" s="755"/>
      <c r="EIL289" s="755"/>
      <c r="EIM289" s="755"/>
      <c r="EIN289" s="755"/>
      <c r="EIO289" s="755"/>
      <c r="EIP289" s="755"/>
      <c r="EIQ289" s="755"/>
      <c r="EIR289" s="755"/>
      <c r="EIS289" s="755"/>
      <c r="EIT289" s="755"/>
      <c r="EIU289" s="755"/>
      <c r="EIV289" s="755"/>
      <c r="EIW289" s="755"/>
      <c r="EIX289" s="755"/>
      <c r="EIY289" s="755"/>
      <c r="EIZ289" s="755"/>
      <c r="EJA289" s="755"/>
      <c r="EJB289" s="755"/>
      <c r="EJC289" s="755"/>
      <c r="EJD289" s="755"/>
      <c r="EJE289" s="755"/>
      <c r="EJF289" s="755"/>
      <c r="EJG289" s="755"/>
      <c r="EJH289" s="755"/>
      <c r="EJI289" s="755"/>
      <c r="EJJ289" s="755"/>
      <c r="EJK289" s="755"/>
      <c r="EJL289" s="755"/>
      <c r="EJM289" s="755"/>
      <c r="EJN289" s="755"/>
      <c r="EJO289" s="755"/>
      <c r="EJP289" s="755"/>
      <c r="EJQ289" s="755"/>
      <c r="EJR289" s="755"/>
      <c r="EJS289" s="755"/>
      <c r="EJT289" s="755"/>
      <c r="EJU289" s="755"/>
      <c r="EJV289" s="755"/>
      <c r="EJW289" s="755"/>
      <c r="EJX289" s="755"/>
      <c r="EJY289" s="755"/>
      <c r="EJZ289" s="755"/>
      <c r="EKA289" s="755"/>
      <c r="EKB289" s="755"/>
      <c r="EKC289" s="755"/>
      <c r="EKD289" s="755"/>
      <c r="EKE289" s="755"/>
      <c r="EKF289" s="755"/>
      <c r="EKG289" s="755"/>
      <c r="EKH289" s="755"/>
      <c r="EKI289" s="755"/>
      <c r="EKJ289" s="755"/>
      <c r="EKK289" s="755"/>
      <c r="EKL289" s="755"/>
      <c r="EKM289" s="755"/>
      <c r="EKN289" s="755"/>
      <c r="EKO289" s="755"/>
      <c r="EKP289" s="755"/>
      <c r="EKQ289" s="755"/>
      <c r="EKR289" s="755"/>
      <c r="EKS289" s="755"/>
      <c r="EKT289" s="755"/>
      <c r="EKU289" s="755"/>
      <c r="EKV289" s="755"/>
      <c r="EKW289" s="755"/>
      <c r="EKX289" s="755"/>
      <c r="EKY289" s="755"/>
      <c r="EKZ289" s="755"/>
      <c r="ELA289" s="755"/>
      <c r="ELB289" s="755"/>
      <c r="ELC289" s="755"/>
      <c r="ELD289" s="755"/>
      <c r="ELE289" s="755"/>
      <c r="ELF289" s="755"/>
      <c r="ELG289" s="755"/>
      <c r="ELH289" s="755"/>
      <c r="ELI289" s="755"/>
      <c r="ELJ289" s="755"/>
      <c r="ELK289" s="755"/>
      <c r="ELL289" s="755"/>
      <c r="ELM289" s="755"/>
      <c r="ELN289" s="755"/>
      <c r="ELO289" s="755"/>
      <c r="ELP289" s="755"/>
      <c r="ELQ289" s="755"/>
      <c r="ELR289" s="755"/>
      <c r="ELS289" s="755"/>
      <c r="ELT289" s="755"/>
      <c r="ELU289" s="755"/>
      <c r="ELV289" s="755"/>
      <c r="ELW289" s="755"/>
      <c r="ELX289" s="755"/>
      <c r="ELY289" s="755"/>
      <c r="ELZ289" s="755"/>
      <c r="EMA289" s="755"/>
      <c r="EMB289" s="755"/>
      <c r="EMC289" s="755"/>
      <c r="EMD289" s="755"/>
      <c r="EME289" s="755"/>
      <c r="EMF289" s="755"/>
      <c r="EMG289" s="755"/>
      <c r="EMH289" s="755"/>
      <c r="EMI289" s="755"/>
      <c r="EMJ289" s="755"/>
      <c r="EMK289" s="755"/>
      <c r="EML289" s="755"/>
      <c r="EMM289" s="755"/>
      <c r="EMN289" s="755"/>
      <c r="EMO289" s="755"/>
      <c r="EMP289" s="755"/>
      <c r="EMQ289" s="755"/>
      <c r="EMR289" s="755"/>
      <c r="EMS289" s="755"/>
      <c r="EMT289" s="755"/>
      <c r="EMU289" s="755"/>
      <c r="EMV289" s="755"/>
      <c r="EMW289" s="755"/>
      <c r="EMX289" s="755"/>
      <c r="EMY289" s="755"/>
      <c r="EMZ289" s="755"/>
      <c r="ENA289" s="755"/>
      <c r="ENB289" s="755"/>
      <c r="ENC289" s="755"/>
      <c r="END289" s="755"/>
      <c r="ENE289" s="755"/>
      <c r="ENF289" s="755"/>
      <c r="ENG289" s="755"/>
      <c r="ENH289" s="755"/>
      <c r="ENI289" s="755"/>
      <c r="ENJ289" s="755"/>
      <c r="ENK289" s="755"/>
      <c r="ENL289" s="755"/>
      <c r="ENM289" s="755"/>
      <c r="ENN289" s="755"/>
      <c r="ENO289" s="755"/>
      <c r="ENP289" s="755"/>
      <c r="ENQ289" s="755"/>
      <c r="ENR289" s="755"/>
      <c r="ENS289" s="755"/>
      <c r="ENT289" s="755"/>
      <c r="ENU289" s="755"/>
      <c r="ENV289" s="755"/>
      <c r="ENW289" s="755"/>
      <c r="ENX289" s="755"/>
      <c r="ENY289" s="755"/>
      <c r="ENZ289" s="755"/>
      <c r="EOA289" s="755"/>
      <c r="EOB289" s="755"/>
      <c r="EOC289" s="755"/>
      <c r="EOD289" s="755"/>
      <c r="EOE289" s="755"/>
      <c r="EOF289" s="755"/>
      <c r="EOG289" s="755"/>
      <c r="EOH289" s="755"/>
      <c r="EOI289" s="755"/>
      <c r="EOJ289" s="755"/>
      <c r="EOK289" s="755"/>
      <c r="EOL289" s="755"/>
      <c r="EOM289" s="755"/>
      <c r="EON289" s="755"/>
      <c r="EOO289" s="755"/>
      <c r="EOP289" s="755"/>
      <c r="EOQ289" s="755"/>
      <c r="EOR289" s="755"/>
      <c r="EOS289" s="755"/>
      <c r="EOT289" s="755"/>
      <c r="EOU289" s="755"/>
      <c r="EOV289" s="755"/>
      <c r="EOW289" s="755"/>
      <c r="EOX289" s="755"/>
      <c r="EOY289" s="755"/>
      <c r="EOZ289" s="755"/>
      <c r="EPA289" s="755"/>
      <c r="EPB289" s="755"/>
      <c r="EPC289" s="755"/>
      <c r="EPD289" s="755"/>
      <c r="EPE289" s="755"/>
      <c r="EPF289" s="755"/>
      <c r="EPG289" s="755"/>
      <c r="EPH289" s="755"/>
      <c r="EPI289" s="755"/>
      <c r="EPJ289" s="755"/>
      <c r="EPK289" s="755"/>
      <c r="EPL289" s="755"/>
      <c r="EPM289" s="755"/>
      <c r="EPN289" s="755"/>
      <c r="EPO289" s="755"/>
      <c r="EPP289" s="755"/>
      <c r="EPQ289" s="755"/>
      <c r="EPR289" s="755"/>
      <c r="EPS289" s="755"/>
      <c r="EPT289" s="755"/>
      <c r="EPU289" s="755"/>
      <c r="EPV289" s="755"/>
      <c r="EPW289" s="755"/>
      <c r="EPX289" s="755"/>
      <c r="EPY289" s="755"/>
      <c r="EPZ289" s="755"/>
      <c r="EQA289" s="755"/>
      <c r="EQB289" s="755"/>
      <c r="EQC289" s="755"/>
      <c r="EQD289" s="755"/>
      <c r="EQE289" s="755"/>
      <c r="EQF289" s="755"/>
      <c r="EQG289" s="755"/>
      <c r="EQH289" s="755"/>
      <c r="EQI289" s="755"/>
      <c r="EQJ289" s="755"/>
      <c r="EQK289" s="755"/>
      <c r="EQL289" s="755"/>
      <c r="EQM289" s="755"/>
      <c r="EQN289" s="755"/>
      <c r="EQO289" s="755"/>
      <c r="EQP289" s="755"/>
      <c r="EQQ289" s="755"/>
      <c r="EQR289" s="755"/>
      <c r="EQS289" s="755"/>
      <c r="EQT289" s="755"/>
      <c r="EQU289" s="755"/>
      <c r="EQV289" s="755"/>
      <c r="EQW289" s="755"/>
      <c r="EQX289" s="755"/>
      <c r="EQY289" s="755"/>
      <c r="EQZ289" s="755"/>
      <c r="ERA289" s="755"/>
      <c r="ERB289" s="755"/>
      <c r="ERC289" s="755"/>
      <c r="ERD289" s="755"/>
      <c r="ERE289" s="755"/>
      <c r="ERF289" s="755"/>
      <c r="ERG289" s="755"/>
      <c r="ERH289" s="755"/>
      <c r="ERI289" s="755"/>
      <c r="ERJ289" s="755"/>
      <c r="ERK289" s="755"/>
      <c r="ERL289" s="755"/>
      <c r="ERM289" s="755"/>
      <c r="ERN289" s="755"/>
      <c r="ERO289" s="755"/>
      <c r="ERP289" s="755"/>
      <c r="ERQ289" s="755"/>
      <c r="ERR289" s="755"/>
      <c r="ERS289" s="755"/>
      <c r="ERT289" s="755"/>
      <c r="ERU289" s="755"/>
      <c r="ERV289" s="755"/>
      <c r="ERW289" s="755"/>
      <c r="ERX289" s="755"/>
      <c r="ERY289" s="755"/>
      <c r="ERZ289" s="755"/>
      <c r="ESA289" s="755"/>
      <c r="ESB289" s="755"/>
      <c r="ESC289" s="755"/>
      <c r="ESD289" s="755"/>
      <c r="ESE289" s="755"/>
      <c r="ESF289" s="755"/>
      <c r="ESG289" s="755"/>
      <c r="ESH289" s="755"/>
      <c r="ESI289" s="755"/>
      <c r="ESJ289" s="755"/>
      <c r="ESK289" s="755"/>
      <c r="ESL289" s="755"/>
      <c r="ESM289" s="755"/>
      <c r="ESN289" s="755"/>
      <c r="ESO289" s="755"/>
      <c r="ESP289" s="755"/>
      <c r="ESQ289" s="755"/>
      <c r="ESR289" s="755"/>
      <c r="ESS289" s="755"/>
      <c r="EST289" s="755"/>
      <c r="ESU289" s="755"/>
      <c r="ESV289" s="755"/>
      <c r="ESW289" s="755"/>
      <c r="ESX289" s="755"/>
      <c r="ESY289" s="755"/>
      <c r="ESZ289" s="755"/>
      <c r="ETA289" s="755"/>
      <c r="ETB289" s="755"/>
      <c r="ETC289" s="755"/>
      <c r="ETD289" s="755"/>
      <c r="ETE289" s="755"/>
      <c r="ETF289" s="755"/>
      <c r="ETG289" s="755"/>
      <c r="ETH289" s="755"/>
      <c r="ETI289" s="755"/>
      <c r="ETJ289" s="755"/>
      <c r="ETK289" s="755"/>
      <c r="ETL289" s="755"/>
      <c r="ETM289" s="755"/>
      <c r="ETN289" s="755"/>
      <c r="ETO289" s="755"/>
      <c r="ETP289" s="755"/>
      <c r="ETQ289" s="755"/>
      <c r="ETR289" s="755"/>
      <c r="ETS289" s="755"/>
      <c r="ETT289" s="755"/>
      <c r="ETU289" s="755"/>
      <c r="ETV289" s="755"/>
      <c r="ETW289" s="755"/>
      <c r="ETX289" s="755"/>
      <c r="ETY289" s="755"/>
      <c r="ETZ289" s="755"/>
      <c r="EUA289" s="755"/>
      <c r="EUB289" s="755"/>
      <c r="EUC289" s="755"/>
      <c r="EUD289" s="755"/>
      <c r="EUE289" s="755"/>
      <c r="EUF289" s="755"/>
      <c r="EUG289" s="755"/>
      <c r="EUH289" s="755"/>
      <c r="EUI289" s="755"/>
      <c r="EUJ289" s="755"/>
      <c r="EUK289" s="755"/>
      <c r="EUL289" s="755"/>
      <c r="EUM289" s="755"/>
      <c r="EUN289" s="755"/>
      <c r="EUO289" s="755"/>
      <c r="EUP289" s="755"/>
      <c r="EUQ289" s="755"/>
      <c r="EUR289" s="755"/>
      <c r="EUS289" s="755"/>
      <c r="EUT289" s="755"/>
      <c r="EUU289" s="755"/>
      <c r="EUV289" s="755"/>
      <c r="EUW289" s="755"/>
      <c r="EUX289" s="755"/>
      <c r="EUY289" s="755"/>
      <c r="EUZ289" s="755"/>
      <c r="EVA289" s="755"/>
      <c r="EVB289" s="755"/>
      <c r="EVC289" s="755"/>
      <c r="EVD289" s="755"/>
      <c r="EVE289" s="755"/>
      <c r="EVF289" s="755"/>
      <c r="EVG289" s="755"/>
      <c r="EVH289" s="755"/>
      <c r="EVI289" s="755"/>
      <c r="EVJ289" s="755"/>
      <c r="EVK289" s="755"/>
      <c r="EVL289" s="755"/>
      <c r="EVM289" s="755"/>
      <c r="EVN289" s="755"/>
      <c r="EVO289" s="755"/>
      <c r="EVP289" s="755"/>
      <c r="EVQ289" s="755"/>
      <c r="EVR289" s="755"/>
      <c r="EVS289" s="755"/>
      <c r="EVT289" s="755"/>
      <c r="EVU289" s="755"/>
      <c r="EVV289" s="755"/>
      <c r="EVW289" s="755"/>
      <c r="EVX289" s="755"/>
      <c r="EVY289" s="755"/>
      <c r="EVZ289" s="755"/>
      <c r="EWA289" s="755"/>
      <c r="EWB289" s="755"/>
      <c r="EWC289" s="755"/>
      <c r="EWD289" s="755"/>
      <c r="EWE289" s="755"/>
      <c r="EWF289" s="755"/>
      <c r="EWG289" s="755"/>
      <c r="EWH289" s="755"/>
      <c r="EWI289" s="755"/>
      <c r="EWJ289" s="755"/>
      <c r="EWK289" s="755"/>
      <c r="EWL289" s="755"/>
      <c r="EWM289" s="755"/>
      <c r="EWN289" s="755"/>
      <c r="EWO289" s="755"/>
      <c r="EWP289" s="755"/>
      <c r="EWQ289" s="755"/>
      <c r="EWR289" s="755"/>
      <c r="EWS289" s="755"/>
      <c r="EWT289" s="755"/>
      <c r="EWU289" s="755"/>
      <c r="EWV289" s="755"/>
      <c r="EWW289" s="755"/>
      <c r="EWX289" s="755"/>
      <c r="EWY289" s="755"/>
      <c r="EWZ289" s="755"/>
      <c r="EXA289" s="755"/>
      <c r="EXB289" s="755"/>
      <c r="EXC289" s="755"/>
      <c r="EXD289" s="755"/>
      <c r="EXE289" s="755"/>
      <c r="EXF289" s="755"/>
      <c r="EXG289" s="755"/>
      <c r="EXH289" s="755"/>
      <c r="EXI289" s="755"/>
      <c r="EXJ289" s="755"/>
      <c r="EXK289" s="755"/>
      <c r="EXL289" s="755"/>
      <c r="EXM289" s="755"/>
      <c r="EXN289" s="755"/>
      <c r="EXO289" s="755"/>
      <c r="EXP289" s="755"/>
      <c r="EXQ289" s="755"/>
      <c r="EXR289" s="755"/>
      <c r="EXS289" s="755"/>
      <c r="EXT289" s="755"/>
      <c r="EXU289" s="755"/>
      <c r="EXV289" s="755"/>
      <c r="EXW289" s="755"/>
      <c r="EXX289" s="755"/>
      <c r="EXY289" s="755"/>
      <c r="EXZ289" s="755"/>
      <c r="EYA289" s="755"/>
      <c r="EYB289" s="755"/>
      <c r="EYC289" s="755"/>
      <c r="EYD289" s="755"/>
      <c r="EYE289" s="755"/>
      <c r="EYF289" s="755"/>
      <c r="EYG289" s="755"/>
      <c r="EYH289" s="755"/>
      <c r="EYI289" s="755"/>
      <c r="EYJ289" s="755"/>
      <c r="EYK289" s="755"/>
      <c r="EYL289" s="755"/>
      <c r="EYM289" s="755"/>
      <c r="EYN289" s="755"/>
      <c r="EYO289" s="755"/>
      <c r="EYP289" s="755"/>
      <c r="EYQ289" s="755"/>
      <c r="EYR289" s="755"/>
      <c r="EYS289" s="755"/>
      <c r="EYT289" s="755"/>
      <c r="EYU289" s="755"/>
      <c r="EYV289" s="755"/>
      <c r="EYW289" s="755"/>
      <c r="EYX289" s="755"/>
      <c r="EYY289" s="755"/>
      <c r="EYZ289" s="755"/>
      <c r="EZA289" s="755"/>
      <c r="EZB289" s="755"/>
      <c r="EZC289" s="755"/>
      <c r="EZD289" s="755"/>
      <c r="EZE289" s="755"/>
      <c r="EZF289" s="755"/>
      <c r="EZG289" s="755"/>
      <c r="EZH289" s="755"/>
      <c r="EZI289" s="755"/>
      <c r="EZJ289" s="755"/>
      <c r="EZK289" s="755"/>
      <c r="EZL289" s="755"/>
      <c r="EZM289" s="755"/>
      <c r="EZN289" s="755"/>
      <c r="EZO289" s="755"/>
      <c r="EZP289" s="755"/>
      <c r="EZQ289" s="755"/>
      <c r="EZR289" s="755"/>
      <c r="EZS289" s="755"/>
      <c r="EZT289" s="755"/>
      <c r="EZU289" s="755"/>
      <c r="EZV289" s="755"/>
      <c r="EZW289" s="755"/>
      <c r="EZX289" s="755"/>
      <c r="EZY289" s="755"/>
      <c r="EZZ289" s="755"/>
      <c r="FAA289" s="755"/>
      <c r="FAB289" s="755"/>
      <c r="FAC289" s="755"/>
      <c r="FAD289" s="755"/>
      <c r="FAE289" s="755"/>
      <c r="FAF289" s="755"/>
      <c r="FAG289" s="755"/>
      <c r="FAH289" s="755"/>
      <c r="FAI289" s="755"/>
      <c r="FAJ289" s="755"/>
      <c r="FAK289" s="755"/>
      <c r="FAL289" s="755"/>
      <c r="FAM289" s="755"/>
      <c r="FAN289" s="755"/>
      <c r="FAO289" s="755"/>
      <c r="FAP289" s="755"/>
      <c r="FAQ289" s="755"/>
      <c r="FAR289" s="755"/>
      <c r="FAS289" s="755"/>
      <c r="FAT289" s="755"/>
      <c r="FAU289" s="755"/>
      <c r="FAV289" s="755"/>
      <c r="FAW289" s="755"/>
      <c r="FAX289" s="755"/>
      <c r="FAY289" s="755"/>
      <c r="FAZ289" s="755"/>
      <c r="FBA289" s="755"/>
      <c r="FBB289" s="755"/>
      <c r="FBC289" s="755"/>
      <c r="FBD289" s="755"/>
      <c r="FBE289" s="755"/>
      <c r="FBF289" s="755"/>
      <c r="FBG289" s="755"/>
      <c r="FBH289" s="755"/>
      <c r="FBI289" s="755"/>
      <c r="FBJ289" s="755"/>
      <c r="FBK289" s="755"/>
      <c r="FBL289" s="755"/>
      <c r="FBM289" s="755"/>
      <c r="FBN289" s="755"/>
      <c r="FBO289" s="755"/>
      <c r="FBP289" s="755"/>
      <c r="FBQ289" s="755"/>
      <c r="FBR289" s="755"/>
      <c r="FBS289" s="755"/>
      <c r="FBT289" s="755"/>
      <c r="FBU289" s="755"/>
      <c r="FBV289" s="755"/>
      <c r="FBW289" s="755"/>
      <c r="FBX289" s="755"/>
      <c r="FBY289" s="755"/>
      <c r="FBZ289" s="755"/>
      <c r="FCA289" s="755"/>
      <c r="FCB289" s="755"/>
      <c r="FCC289" s="755"/>
      <c r="FCD289" s="755"/>
      <c r="FCE289" s="755"/>
      <c r="FCF289" s="755"/>
      <c r="FCG289" s="755"/>
      <c r="FCH289" s="755"/>
      <c r="FCI289" s="755"/>
      <c r="FCJ289" s="755"/>
      <c r="FCK289" s="755"/>
      <c r="FCL289" s="755"/>
      <c r="FCM289" s="755"/>
      <c r="FCN289" s="755"/>
      <c r="FCO289" s="755"/>
      <c r="FCP289" s="755"/>
      <c r="FCQ289" s="755"/>
      <c r="FCR289" s="755"/>
      <c r="FCS289" s="755"/>
      <c r="FCT289" s="755"/>
      <c r="FCU289" s="755"/>
      <c r="FCV289" s="755"/>
      <c r="FCW289" s="755"/>
      <c r="FCX289" s="755"/>
      <c r="FCY289" s="755"/>
      <c r="FCZ289" s="755"/>
      <c r="FDA289" s="755"/>
      <c r="FDB289" s="755"/>
      <c r="FDC289" s="755"/>
      <c r="FDD289" s="755"/>
      <c r="FDE289" s="755"/>
      <c r="FDF289" s="755"/>
      <c r="FDG289" s="755"/>
      <c r="FDH289" s="755"/>
      <c r="FDI289" s="755"/>
      <c r="FDJ289" s="755"/>
      <c r="FDK289" s="755"/>
      <c r="FDL289" s="755"/>
      <c r="FDM289" s="755"/>
      <c r="FDN289" s="755"/>
      <c r="FDO289" s="755"/>
      <c r="FDP289" s="755"/>
      <c r="FDQ289" s="755"/>
      <c r="FDR289" s="755"/>
      <c r="FDS289" s="755"/>
      <c r="FDT289" s="755"/>
      <c r="FDU289" s="755"/>
      <c r="FDV289" s="755"/>
      <c r="FDW289" s="755"/>
      <c r="FDX289" s="755"/>
      <c r="FDY289" s="755"/>
      <c r="FDZ289" s="755"/>
      <c r="FEA289" s="755"/>
      <c r="FEB289" s="755"/>
      <c r="FEC289" s="755"/>
      <c r="FED289" s="755"/>
      <c r="FEE289" s="755"/>
      <c r="FEF289" s="755"/>
      <c r="FEG289" s="755"/>
      <c r="FEH289" s="755"/>
      <c r="FEI289" s="755"/>
      <c r="FEJ289" s="755"/>
      <c r="FEK289" s="755"/>
      <c r="FEL289" s="755"/>
      <c r="FEM289" s="755"/>
      <c r="FEN289" s="755"/>
      <c r="FEO289" s="755"/>
      <c r="FEP289" s="755"/>
      <c r="FEQ289" s="755"/>
      <c r="FER289" s="755"/>
      <c r="FES289" s="755"/>
      <c r="FET289" s="755"/>
      <c r="FEU289" s="755"/>
      <c r="FEV289" s="755"/>
      <c r="FEW289" s="755"/>
      <c r="FEX289" s="755"/>
      <c r="FEY289" s="755"/>
      <c r="FEZ289" s="755"/>
      <c r="FFA289" s="755"/>
      <c r="FFB289" s="755"/>
      <c r="FFC289" s="755"/>
      <c r="FFD289" s="755"/>
      <c r="FFE289" s="755"/>
      <c r="FFF289" s="755"/>
      <c r="FFG289" s="755"/>
      <c r="FFH289" s="755"/>
      <c r="FFI289" s="755"/>
      <c r="FFJ289" s="755"/>
      <c r="FFK289" s="755"/>
      <c r="FFL289" s="755"/>
      <c r="FFM289" s="755"/>
      <c r="FFN289" s="755"/>
      <c r="FFO289" s="755"/>
      <c r="FFP289" s="755"/>
      <c r="FFQ289" s="755"/>
      <c r="FFR289" s="755"/>
      <c r="FFS289" s="755"/>
      <c r="FFT289" s="755"/>
      <c r="FFU289" s="755"/>
      <c r="FFV289" s="755"/>
      <c r="FFW289" s="755"/>
      <c r="FFX289" s="755"/>
      <c r="FFY289" s="755"/>
      <c r="FFZ289" s="755"/>
      <c r="FGA289" s="755"/>
      <c r="FGB289" s="755"/>
      <c r="FGC289" s="755"/>
      <c r="FGD289" s="755"/>
      <c r="FGE289" s="755"/>
      <c r="FGF289" s="755"/>
      <c r="FGG289" s="755"/>
      <c r="FGH289" s="755"/>
      <c r="FGI289" s="755"/>
      <c r="FGJ289" s="755"/>
      <c r="FGK289" s="755"/>
      <c r="FGL289" s="755"/>
      <c r="FGM289" s="755"/>
      <c r="FGN289" s="755"/>
      <c r="FGO289" s="755"/>
      <c r="FGP289" s="755"/>
      <c r="FGQ289" s="755"/>
      <c r="FGR289" s="755"/>
      <c r="FGS289" s="755"/>
      <c r="FGT289" s="755"/>
      <c r="FGU289" s="755"/>
      <c r="FGV289" s="755"/>
      <c r="FGW289" s="755"/>
      <c r="FGX289" s="755"/>
      <c r="FGY289" s="755"/>
      <c r="FGZ289" s="755"/>
      <c r="FHA289" s="755"/>
      <c r="FHB289" s="755"/>
      <c r="FHC289" s="755"/>
      <c r="FHD289" s="755"/>
      <c r="FHE289" s="755"/>
      <c r="FHF289" s="755"/>
      <c r="FHG289" s="755"/>
      <c r="FHH289" s="755"/>
      <c r="FHI289" s="755"/>
      <c r="FHJ289" s="755"/>
      <c r="FHK289" s="755"/>
      <c r="FHL289" s="755"/>
      <c r="FHM289" s="755"/>
      <c r="FHN289" s="755"/>
      <c r="FHO289" s="755"/>
      <c r="FHP289" s="755"/>
      <c r="FHQ289" s="755"/>
      <c r="FHR289" s="755"/>
      <c r="FHS289" s="755"/>
      <c r="FHT289" s="755"/>
      <c r="FHU289" s="755"/>
      <c r="FHV289" s="755"/>
      <c r="FHW289" s="755"/>
      <c r="FHX289" s="755"/>
      <c r="FHY289" s="755"/>
      <c r="FHZ289" s="755"/>
      <c r="FIA289" s="755"/>
      <c r="FIB289" s="755"/>
      <c r="FIC289" s="755"/>
      <c r="FID289" s="755"/>
      <c r="FIE289" s="755"/>
      <c r="FIF289" s="755"/>
      <c r="FIG289" s="755"/>
      <c r="FIH289" s="755"/>
      <c r="FII289" s="755"/>
      <c r="FIJ289" s="755"/>
      <c r="FIK289" s="755"/>
      <c r="FIL289" s="755"/>
      <c r="FIM289" s="755"/>
      <c r="FIN289" s="755"/>
      <c r="FIO289" s="755"/>
      <c r="FIP289" s="755"/>
      <c r="FIQ289" s="755"/>
      <c r="FIR289" s="755"/>
      <c r="FIS289" s="755"/>
      <c r="FIT289" s="755"/>
      <c r="FIU289" s="755"/>
      <c r="FIV289" s="755"/>
      <c r="FIW289" s="755"/>
      <c r="FIX289" s="755"/>
      <c r="FIY289" s="755"/>
      <c r="FIZ289" s="755"/>
      <c r="FJA289" s="755"/>
      <c r="FJB289" s="755"/>
      <c r="FJC289" s="755"/>
      <c r="FJD289" s="755"/>
      <c r="FJE289" s="755"/>
      <c r="FJF289" s="755"/>
      <c r="FJG289" s="755"/>
      <c r="FJH289" s="755"/>
      <c r="FJI289" s="755"/>
      <c r="FJJ289" s="755"/>
      <c r="FJK289" s="755"/>
      <c r="FJL289" s="755"/>
      <c r="FJM289" s="755"/>
      <c r="FJN289" s="755"/>
      <c r="FJO289" s="755"/>
      <c r="FJP289" s="755"/>
      <c r="FJQ289" s="755"/>
      <c r="FJR289" s="755"/>
      <c r="FJS289" s="755"/>
      <c r="FJT289" s="755"/>
      <c r="FJU289" s="755"/>
      <c r="FJV289" s="755"/>
      <c r="FJW289" s="755"/>
      <c r="FJX289" s="755"/>
      <c r="FJY289" s="755"/>
      <c r="FJZ289" s="755"/>
      <c r="FKA289" s="755"/>
      <c r="FKB289" s="755"/>
      <c r="FKC289" s="755"/>
      <c r="FKD289" s="755"/>
      <c r="FKE289" s="755"/>
      <c r="FKF289" s="755"/>
      <c r="FKG289" s="755"/>
      <c r="FKH289" s="755"/>
      <c r="FKI289" s="755"/>
      <c r="FKJ289" s="755"/>
      <c r="FKK289" s="755"/>
      <c r="FKL289" s="755"/>
      <c r="FKM289" s="755"/>
      <c r="FKN289" s="755"/>
      <c r="FKO289" s="755"/>
      <c r="FKP289" s="755"/>
      <c r="FKQ289" s="755"/>
      <c r="FKR289" s="755"/>
      <c r="FKS289" s="755"/>
      <c r="FKT289" s="755"/>
      <c r="FKU289" s="755"/>
      <c r="FKV289" s="755"/>
      <c r="FKW289" s="755"/>
      <c r="FKX289" s="755"/>
      <c r="FKY289" s="755"/>
      <c r="FKZ289" s="755"/>
      <c r="FLA289" s="755"/>
      <c r="FLB289" s="755"/>
      <c r="FLC289" s="755"/>
      <c r="FLD289" s="755"/>
      <c r="FLE289" s="755"/>
      <c r="FLF289" s="755"/>
      <c r="FLG289" s="755"/>
      <c r="FLH289" s="755"/>
      <c r="FLI289" s="755"/>
      <c r="FLJ289" s="755"/>
      <c r="FLK289" s="755"/>
      <c r="FLL289" s="755"/>
      <c r="FLM289" s="755"/>
      <c r="FLN289" s="755"/>
      <c r="FLO289" s="755"/>
      <c r="FLP289" s="755"/>
      <c r="FLQ289" s="755"/>
      <c r="FLR289" s="755"/>
      <c r="FLS289" s="755"/>
      <c r="FLT289" s="755"/>
      <c r="FLU289" s="755"/>
      <c r="FLV289" s="755"/>
      <c r="FLW289" s="755"/>
      <c r="FLX289" s="755"/>
      <c r="FLY289" s="755"/>
      <c r="FLZ289" s="755"/>
      <c r="FMA289" s="755"/>
      <c r="FMB289" s="755"/>
      <c r="FMC289" s="755"/>
      <c r="FMD289" s="755"/>
      <c r="FME289" s="755"/>
      <c r="FMF289" s="755"/>
      <c r="FMG289" s="755"/>
      <c r="FMH289" s="755"/>
      <c r="FMI289" s="755"/>
      <c r="FMJ289" s="755"/>
      <c r="FMK289" s="755"/>
      <c r="FML289" s="755"/>
      <c r="FMM289" s="755"/>
      <c r="FMN289" s="755"/>
      <c r="FMO289" s="755"/>
      <c r="FMP289" s="755"/>
      <c r="FMQ289" s="755"/>
      <c r="FMR289" s="755"/>
      <c r="FMS289" s="755"/>
      <c r="FMT289" s="755"/>
      <c r="FMU289" s="755"/>
      <c r="FMV289" s="755"/>
      <c r="FMW289" s="755"/>
      <c r="FMX289" s="755"/>
      <c r="FMY289" s="755"/>
      <c r="FMZ289" s="755"/>
      <c r="FNA289" s="755"/>
      <c r="FNB289" s="755"/>
      <c r="FNC289" s="755"/>
      <c r="FND289" s="755"/>
      <c r="FNE289" s="755"/>
      <c r="FNF289" s="755"/>
      <c r="FNG289" s="755"/>
      <c r="FNH289" s="755"/>
      <c r="FNI289" s="755"/>
      <c r="FNJ289" s="755"/>
      <c r="FNK289" s="755"/>
      <c r="FNL289" s="755"/>
      <c r="FNM289" s="755"/>
      <c r="FNN289" s="755"/>
      <c r="FNO289" s="755"/>
      <c r="FNP289" s="755"/>
      <c r="FNQ289" s="755"/>
      <c r="FNR289" s="755"/>
      <c r="FNS289" s="755"/>
      <c r="FNT289" s="755"/>
      <c r="FNU289" s="755"/>
      <c r="FNV289" s="755"/>
      <c r="FNW289" s="755"/>
      <c r="FNX289" s="755"/>
      <c r="FNY289" s="755"/>
      <c r="FNZ289" s="755"/>
      <c r="FOA289" s="755"/>
      <c r="FOB289" s="755"/>
      <c r="FOC289" s="755"/>
      <c r="FOD289" s="755"/>
      <c r="FOE289" s="755"/>
      <c r="FOF289" s="755"/>
      <c r="FOG289" s="755"/>
      <c r="FOH289" s="755"/>
      <c r="FOI289" s="755"/>
      <c r="FOJ289" s="755"/>
      <c r="FOK289" s="755"/>
      <c r="FOL289" s="755"/>
      <c r="FOM289" s="755"/>
      <c r="FON289" s="755"/>
      <c r="FOO289" s="755"/>
      <c r="FOP289" s="755"/>
      <c r="FOQ289" s="755"/>
      <c r="FOR289" s="755"/>
      <c r="FOS289" s="755"/>
      <c r="FOT289" s="755"/>
      <c r="FOU289" s="755"/>
      <c r="FOV289" s="755"/>
      <c r="FOW289" s="755"/>
      <c r="FOX289" s="755"/>
      <c r="FOY289" s="755"/>
      <c r="FOZ289" s="755"/>
      <c r="FPA289" s="755"/>
      <c r="FPB289" s="755"/>
      <c r="FPC289" s="755"/>
      <c r="FPD289" s="755"/>
      <c r="FPE289" s="755"/>
      <c r="FPF289" s="755"/>
      <c r="FPG289" s="755"/>
      <c r="FPH289" s="755"/>
      <c r="FPI289" s="755"/>
      <c r="FPJ289" s="755"/>
      <c r="FPK289" s="755"/>
      <c r="FPL289" s="755"/>
      <c r="FPM289" s="755"/>
      <c r="FPN289" s="755"/>
      <c r="FPO289" s="755"/>
      <c r="FPP289" s="755"/>
      <c r="FPQ289" s="755"/>
      <c r="FPR289" s="755"/>
      <c r="FPS289" s="755"/>
      <c r="FPT289" s="755"/>
      <c r="FPU289" s="755"/>
      <c r="FPV289" s="755"/>
      <c r="FPW289" s="755"/>
      <c r="FPX289" s="755"/>
      <c r="FPY289" s="755"/>
      <c r="FPZ289" s="755"/>
      <c r="FQA289" s="755"/>
      <c r="FQB289" s="755"/>
      <c r="FQC289" s="755"/>
      <c r="FQD289" s="755"/>
      <c r="FQE289" s="755"/>
      <c r="FQF289" s="755"/>
      <c r="FQG289" s="755"/>
      <c r="FQH289" s="755"/>
      <c r="FQI289" s="755"/>
      <c r="FQJ289" s="755"/>
      <c r="FQK289" s="755"/>
      <c r="FQL289" s="755"/>
      <c r="FQM289" s="755"/>
      <c r="FQN289" s="755"/>
      <c r="FQO289" s="755"/>
      <c r="FQP289" s="755"/>
      <c r="FQQ289" s="755"/>
      <c r="FQR289" s="755"/>
      <c r="FQS289" s="755"/>
      <c r="FQT289" s="755"/>
      <c r="FQU289" s="755"/>
      <c r="FQV289" s="755"/>
      <c r="FQW289" s="755"/>
      <c r="FQX289" s="755"/>
      <c r="FQY289" s="755"/>
      <c r="FQZ289" s="755"/>
      <c r="FRA289" s="755"/>
      <c r="FRB289" s="755"/>
      <c r="FRC289" s="755"/>
      <c r="FRD289" s="755"/>
      <c r="FRE289" s="755"/>
      <c r="FRF289" s="755"/>
      <c r="FRG289" s="755"/>
      <c r="FRH289" s="755"/>
      <c r="FRI289" s="755"/>
      <c r="FRJ289" s="755"/>
      <c r="FRK289" s="755"/>
      <c r="FRL289" s="755"/>
      <c r="FRM289" s="755"/>
      <c r="FRN289" s="755"/>
      <c r="FRO289" s="755"/>
      <c r="FRP289" s="755"/>
      <c r="FRQ289" s="755"/>
      <c r="FRR289" s="755"/>
      <c r="FRS289" s="755"/>
      <c r="FRT289" s="755"/>
      <c r="FRU289" s="755"/>
      <c r="FRV289" s="755"/>
      <c r="FRW289" s="755"/>
      <c r="FRX289" s="755"/>
      <c r="FRY289" s="755"/>
      <c r="FRZ289" s="755"/>
      <c r="FSA289" s="755"/>
      <c r="FSB289" s="755"/>
      <c r="FSC289" s="755"/>
      <c r="FSD289" s="755"/>
      <c r="FSE289" s="755"/>
      <c r="FSF289" s="755"/>
      <c r="FSG289" s="755"/>
      <c r="FSH289" s="755"/>
      <c r="FSI289" s="755"/>
      <c r="FSJ289" s="755"/>
      <c r="FSK289" s="755"/>
      <c r="FSL289" s="755"/>
      <c r="FSM289" s="755"/>
      <c r="FSN289" s="755"/>
      <c r="FSO289" s="755"/>
      <c r="FSP289" s="755"/>
      <c r="FSQ289" s="755"/>
      <c r="FSR289" s="755"/>
      <c r="FSS289" s="755"/>
      <c r="FST289" s="755"/>
      <c r="FSU289" s="755"/>
      <c r="FSV289" s="755"/>
      <c r="FSW289" s="755"/>
      <c r="FSX289" s="755"/>
      <c r="FSY289" s="755"/>
      <c r="FSZ289" s="755"/>
      <c r="FTA289" s="755"/>
      <c r="FTB289" s="755"/>
      <c r="FTC289" s="755"/>
      <c r="FTD289" s="755"/>
      <c r="FTE289" s="755"/>
      <c r="FTF289" s="755"/>
      <c r="FTG289" s="755"/>
      <c r="FTH289" s="755"/>
      <c r="FTI289" s="755"/>
      <c r="FTJ289" s="755"/>
      <c r="FTK289" s="755"/>
      <c r="FTL289" s="755"/>
      <c r="FTM289" s="755"/>
      <c r="FTN289" s="755"/>
      <c r="FTO289" s="755"/>
      <c r="FTP289" s="755"/>
      <c r="FTQ289" s="755"/>
      <c r="FTR289" s="755"/>
      <c r="FTS289" s="755"/>
      <c r="FTT289" s="755"/>
      <c r="FTU289" s="755"/>
      <c r="FTV289" s="755"/>
      <c r="FTW289" s="755"/>
      <c r="FTX289" s="755"/>
      <c r="FTY289" s="755"/>
      <c r="FTZ289" s="755"/>
      <c r="FUA289" s="755"/>
      <c r="FUB289" s="755"/>
      <c r="FUC289" s="755"/>
      <c r="FUD289" s="755"/>
      <c r="FUE289" s="755"/>
      <c r="FUF289" s="755"/>
      <c r="FUG289" s="755"/>
      <c r="FUH289" s="755"/>
      <c r="FUI289" s="755"/>
      <c r="FUJ289" s="755"/>
      <c r="FUK289" s="755"/>
      <c r="FUL289" s="755"/>
      <c r="FUM289" s="755"/>
      <c r="FUN289" s="755"/>
      <c r="FUO289" s="755"/>
      <c r="FUP289" s="755"/>
      <c r="FUQ289" s="755"/>
      <c r="FUR289" s="755"/>
      <c r="FUS289" s="755"/>
      <c r="FUT289" s="755"/>
      <c r="FUU289" s="755"/>
      <c r="FUV289" s="755"/>
      <c r="FUW289" s="755"/>
      <c r="FUX289" s="755"/>
      <c r="FUY289" s="755"/>
      <c r="FUZ289" s="755"/>
      <c r="FVA289" s="755"/>
      <c r="FVB289" s="755"/>
      <c r="FVC289" s="755"/>
      <c r="FVD289" s="755"/>
      <c r="FVE289" s="755"/>
      <c r="FVF289" s="755"/>
      <c r="FVG289" s="755"/>
      <c r="FVH289" s="755"/>
      <c r="FVI289" s="755"/>
      <c r="FVJ289" s="755"/>
      <c r="FVK289" s="755"/>
      <c r="FVL289" s="755"/>
      <c r="FVM289" s="755"/>
      <c r="FVN289" s="755"/>
      <c r="FVO289" s="755"/>
      <c r="FVP289" s="755"/>
      <c r="FVQ289" s="755"/>
      <c r="FVR289" s="755"/>
      <c r="FVS289" s="755"/>
      <c r="FVT289" s="755"/>
      <c r="FVU289" s="755"/>
      <c r="FVV289" s="755"/>
      <c r="FVW289" s="755"/>
      <c r="FVX289" s="755"/>
      <c r="FVY289" s="755"/>
      <c r="FVZ289" s="755"/>
      <c r="FWA289" s="755"/>
      <c r="FWB289" s="755"/>
      <c r="FWC289" s="755"/>
      <c r="FWD289" s="755"/>
      <c r="FWE289" s="755"/>
      <c r="FWF289" s="755"/>
      <c r="FWG289" s="755"/>
      <c r="FWH289" s="755"/>
      <c r="FWI289" s="755"/>
      <c r="FWJ289" s="755"/>
      <c r="FWK289" s="755"/>
      <c r="FWL289" s="755"/>
      <c r="FWM289" s="755"/>
      <c r="FWN289" s="755"/>
      <c r="FWO289" s="755"/>
      <c r="FWP289" s="755"/>
      <c r="FWQ289" s="755"/>
      <c r="FWR289" s="755"/>
      <c r="FWS289" s="755"/>
      <c r="FWT289" s="755"/>
      <c r="FWU289" s="755"/>
      <c r="FWV289" s="755"/>
      <c r="FWW289" s="755"/>
      <c r="FWX289" s="755"/>
      <c r="FWY289" s="755"/>
      <c r="FWZ289" s="755"/>
      <c r="FXA289" s="755"/>
      <c r="FXB289" s="755"/>
      <c r="FXC289" s="755"/>
      <c r="FXD289" s="755"/>
      <c r="FXE289" s="755"/>
      <c r="FXF289" s="755"/>
      <c r="FXG289" s="755"/>
      <c r="FXH289" s="755"/>
      <c r="FXI289" s="755"/>
      <c r="FXJ289" s="755"/>
      <c r="FXK289" s="755"/>
      <c r="FXL289" s="755"/>
      <c r="FXM289" s="755"/>
      <c r="FXN289" s="755"/>
      <c r="FXO289" s="755"/>
      <c r="FXP289" s="755"/>
      <c r="FXQ289" s="755"/>
      <c r="FXR289" s="755"/>
      <c r="FXS289" s="755"/>
      <c r="FXT289" s="755"/>
      <c r="FXU289" s="755"/>
      <c r="FXV289" s="755"/>
      <c r="FXW289" s="755"/>
      <c r="FXX289" s="755"/>
      <c r="FXY289" s="755"/>
      <c r="FXZ289" s="755"/>
      <c r="FYA289" s="755"/>
      <c r="FYB289" s="755"/>
      <c r="FYC289" s="755"/>
      <c r="FYD289" s="755"/>
      <c r="FYE289" s="755"/>
      <c r="FYF289" s="755"/>
      <c r="FYG289" s="755"/>
      <c r="FYH289" s="755"/>
      <c r="FYI289" s="755"/>
      <c r="FYJ289" s="755"/>
      <c r="FYK289" s="755"/>
      <c r="FYL289" s="755"/>
      <c r="FYM289" s="755"/>
      <c r="FYN289" s="755"/>
      <c r="FYO289" s="755"/>
      <c r="FYP289" s="755"/>
      <c r="FYQ289" s="755"/>
      <c r="FYR289" s="755"/>
      <c r="FYS289" s="755"/>
      <c r="FYT289" s="755"/>
      <c r="FYU289" s="755"/>
      <c r="FYV289" s="755"/>
      <c r="FYW289" s="755"/>
      <c r="FYX289" s="755"/>
      <c r="FYY289" s="755"/>
      <c r="FYZ289" s="755"/>
      <c r="FZA289" s="755"/>
      <c r="FZB289" s="755"/>
      <c r="FZC289" s="755"/>
      <c r="FZD289" s="755"/>
      <c r="FZE289" s="755"/>
      <c r="FZF289" s="755"/>
      <c r="FZG289" s="755"/>
      <c r="FZH289" s="755"/>
      <c r="FZI289" s="755"/>
      <c r="FZJ289" s="755"/>
      <c r="FZK289" s="755"/>
      <c r="FZL289" s="755"/>
      <c r="FZM289" s="755"/>
      <c r="FZN289" s="755"/>
      <c r="FZO289" s="755"/>
      <c r="FZP289" s="755"/>
      <c r="FZQ289" s="755"/>
      <c r="FZR289" s="755"/>
      <c r="FZS289" s="755"/>
      <c r="FZT289" s="755"/>
      <c r="FZU289" s="755"/>
      <c r="FZV289" s="755"/>
      <c r="FZW289" s="755"/>
      <c r="FZX289" s="755"/>
      <c r="FZY289" s="755"/>
      <c r="FZZ289" s="755"/>
      <c r="GAA289" s="755"/>
      <c r="GAB289" s="755"/>
      <c r="GAC289" s="755"/>
      <c r="GAD289" s="755"/>
      <c r="GAE289" s="755"/>
      <c r="GAF289" s="755"/>
      <c r="GAG289" s="755"/>
      <c r="GAH289" s="755"/>
      <c r="GAI289" s="755"/>
      <c r="GAJ289" s="755"/>
      <c r="GAK289" s="755"/>
      <c r="GAL289" s="755"/>
      <c r="GAM289" s="755"/>
      <c r="GAN289" s="755"/>
      <c r="GAO289" s="755"/>
      <c r="GAP289" s="755"/>
      <c r="GAQ289" s="755"/>
      <c r="GAR289" s="755"/>
      <c r="GAS289" s="755"/>
      <c r="GAT289" s="755"/>
      <c r="GAU289" s="755"/>
      <c r="GAV289" s="755"/>
      <c r="GAW289" s="755"/>
      <c r="GAX289" s="755"/>
      <c r="GAY289" s="755"/>
      <c r="GAZ289" s="755"/>
      <c r="GBA289" s="755"/>
      <c r="GBB289" s="755"/>
      <c r="GBC289" s="755"/>
      <c r="GBD289" s="755"/>
      <c r="GBE289" s="755"/>
      <c r="GBF289" s="755"/>
      <c r="GBG289" s="755"/>
      <c r="GBH289" s="755"/>
      <c r="GBI289" s="755"/>
      <c r="GBJ289" s="755"/>
      <c r="GBK289" s="755"/>
      <c r="GBL289" s="755"/>
      <c r="GBM289" s="755"/>
      <c r="GBN289" s="755"/>
      <c r="GBO289" s="755"/>
      <c r="GBP289" s="755"/>
      <c r="GBQ289" s="755"/>
      <c r="GBR289" s="755"/>
      <c r="GBS289" s="755"/>
      <c r="GBT289" s="755"/>
      <c r="GBU289" s="755"/>
      <c r="GBV289" s="755"/>
      <c r="GBW289" s="755"/>
      <c r="GBX289" s="755"/>
      <c r="GBY289" s="755"/>
      <c r="GBZ289" s="755"/>
      <c r="GCA289" s="755"/>
      <c r="GCB289" s="755"/>
      <c r="GCC289" s="755"/>
      <c r="GCD289" s="755"/>
      <c r="GCE289" s="755"/>
      <c r="GCF289" s="755"/>
      <c r="GCG289" s="755"/>
      <c r="GCH289" s="755"/>
      <c r="GCI289" s="755"/>
      <c r="GCJ289" s="755"/>
      <c r="GCK289" s="755"/>
      <c r="GCL289" s="755"/>
      <c r="GCM289" s="755"/>
      <c r="GCN289" s="755"/>
      <c r="GCO289" s="755"/>
      <c r="GCP289" s="755"/>
      <c r="GCQ289" s="755"/>
      <c r="GCR289" s="755"/>
      <c r="GCS289" s="755"/>
      <c r="GCT289" s="755"/>
      <c r="GCU289" s="755"/>
      <c r="GCV289" s="755"/>
      <c r="GCW289" s="755"/>
      <c r="GCX289" s="755"/>
      <c r="GCY289" s="755"/>
      <c r="GCZ289" s="755"/>
      <c r="GDA289" s="755"/>
      <c r="GDB289" s="755"/>
      <c r="GDC289" s="755"/>
      <c r="GDD289" s="755"/>
      <c r="GDE289" s="755"/>
      <c r="GDF289" s="755"/>
      <c r="GDG289" s="755"/>
      <c r="GDH289" s="755"/>
      <c r="GDI289" s="755"/>
      <c r="GDJ289" s="755"/>
      <c r="GDK289" s="755"/>
      <c r="GDL289" s="755"/>
      <c r="GDM289" s="755"/>
      <c r="GDN289" s="755"/>
      <c r="GDO289" s="755"/>
      <c r="GDP289" s="755"/>
      <c r="GDQ289" s="755"/>
      <c r="GDR289" s="755"/>
      <c r="GDS289" s="755"/>
      <c r="GDT289" s="755"/>
      <c r="GDU289" s="755"/>
      <c r="GDV289" s="755"/>
      <c r="GDW289" s="755"/>
      <c r="GDX289" s="755"/>
      <c r="GDY289" s="755"/>
      <c r="GDZ289" s="755"/>
      <c r="GEA289" s="755"/>
      <c r="GEB289" s="755"/>
      <c r="GEC289" s="755"/>
      <c r="GED289" s="755"/>
      <c r="GEE289" s="755"/>
      <c r="GEF289" s="755"/>
      <c r="GEG289" s="755"/>
      <c r="GEH289" s="755"/>
      <c r="GEI289" s="755"/>
      <c r="GEJ289" s="755"/>
      <c r="GEK289" s="755"/>
      <c r="GEL289" s="755"/>
      <c r="GEM289" s="755"/>
      <c r="GEN289" s="755"/>
      <c r="GEO289" s="755"/>
      <c r="GEP289" s="755"/>
      <c r="GEQ289" s="755"/>
      <c r="GER289" s="755"/>
      <c r="GES289" s="755"/>
      <c r="GET289" s="755"/>
      <c r="GEU289" s="755"/>
      <c r="GEV289" s="755"/>
      <c r="GEW289" s="755"/>
      <c r="GEX289" s="755"/>
      <c r="GEY289" s="755"/>
      <c r="GEZ289" s="755"/>
      <c r="GFA289" s="755"/>
      <c r="GFB289" s="755"/>
      <c r="GFC289" s="755"/>
      <c r="GFD289" s="755"/>
      <c r="GFE289" s="755"/>
      <c r="GFF289" s="755"/>
      <c r="GFG289" s="755"/>
      <c r="GFH289" s="755"/>
      <c r="GFI289" s="755"/>
      <c r="GFJ289" s="755"/>
      <c r="GFK289" s="755"/>
      <c r="GFL289" s="755"/>
      <c r="GFM289" s="755"/>
      <c r="GFN289" s="755"/>
      <c r="GFO289" s="755"/>
      <c r="GFP289" s="755"/>
      <c r="GFQ289" s="755"/>
      <c r="GFR289" s="755"/>
      <c r="GFS289" s="755"/>
      <c r="GFT289" s="755"/>
      <c r="GFU289" s="755"/>
      <c r="GFV289" s="755"/>
      <c r="GFW289" s="755"/>
      <c r="GFX289" s="755"/>
      <c r="GFY289" s="755"/>
      <c r="GFZ289" s="755"/>
      <c r="GGA289" s="755"/>
      <c r="GGB289" s="755"/>
      <c r="GGC289" s="755"/>
      <c r="GGD289" s="755"/>
      <c r="GGE289" s="755"/>
      <c r="GGF289" s="755"/>
      <c r="GGG289" s="755"/>
      <c r="GGH289" s="755"/>
      <c r="GGI289" s="755"/>
      <c r="GGJ289" s="755"/>
      <c r="GGK289" s="755"/>
      <c r="GGL289" s="755"/>
      <c r="GGM289" s="755"/>
      <c r="GGN289" s="755"/>
      <c r="GGO289" s="755"/>
      <c r="GGP289" s="755"/>
      <c r="GGQ289" s="755"/>
      <c r="GGR289" s="755"/>
      <c r="GGS289" s="755"/>
      <c r="GGT289" s="755"/>
      <c r="GGU289" s="755"/>
      <c r="GGV289" s="755"/>
      <c r="GGW289" s="755"/>
      <c r="GGX289" s="755"/>
      <c r="GGY289" s="755"/>
      <c r="GGZ289" s="755"/>
      <c r="GHA289" s="755"/>
      <c r="GHB289" s="755"/>
      <c r="GHC289" s="755"/>
      <c r="GHD289" s="755"/>
      <c r="GHE289" s="755"/>
      <c r="GHF289" s="755"/>
      <c r="GHG289" s="755"/>
      <c r="GHH289" s="755"/>
      <c r="GHI289" s="755"/>
      <c r="GHJ289" s="755"/>
      <c r="GHK289" s="755"/>
      <c r="GHL289" s="755"/>
      <c r="GHM289" s="755"/>
      <c r="GHN289" s="755"/>
      <c r="GHO289" s="755"/>
      <c r="GHP289" s="755"/>
      <c r="GHQ289" s="755"/>
      <c r="GHR289" s="755"/>
      <c r="GHS289" s="755"/>
      <c r="GHT289" s="755"/>
      <c r="GHU289" s="755"/>
      <c r="GHV289" s="755"/>
      <c r="GHW289" s="755"/>
      <c r="GHX289" s="755"/>
      <c r="GHY289" s="755"/>
      <c r="GHZ289" s="755"/>
      <c r="GIA289" s="755"/>
      <c r="GIB289" s="755"/>
      <c r="GIC289" s="755"/>
      <c r="GID289" s="755"/>
      <c r="GIE289" s="755"/>
      <c r="GIF289" s="755"/>
      <c r="GIG289" s="755"/>
      <c r="GIH289" s="755"/>
      <c r="GII289" s="755"/>
      <c r="GIJ289" s="755"/>
      <c r="GIK289" s="755"/>
      <c r="GIL289" s="755"/>
      <c r="GIM289" s="755"/>
      <c r="GIN289" s="755"/>
      <c r="GIO289" s="755"/>
      <c r="GIP289" s="755"/>
      <c r="GIQ289" s="755"/>
      <c r="GIR289" s="755"/>
      <c r="GIS289" s="755"/>
      <c r="GIT289" s="755"/>
      <c r="GIU289" s="755"/>
      <c r="GIV289" s="755"/>
      <c r="GIW289" s="755"/>
      <c r="GIX289" s="755"/>
      <c r="GIY289" s="755"/>
      <c r="GIZ289" s="755"/>
      <c r="GJA289" s="755"/>
      <c r="GJB289" s="755"/>
      <c r="GJC289" s="755"/>
      <c r="GJD289" s="755"/>
      <c r="GJE289" s="755"/>
      <c r="GJF289" s="755"/>
      <c r="GJG289" s="755"/>
      <c r="GJH289" s="755"/>
      <c r="GJI289" s="755"/>
      <c r="GJJ289" s="755"/>
      <c r="GJK289" s="755"/>
      <c r="GJL289" s="755"/>
      <c r="GJM289" s="755"/>
      <c r="GJN289" s="755"/>
      <c r="GJO289" s="755"/>
      <c r="GJP289" s="755"/>
      <c r="GJQ289" s="755"/>
      <c r="GJR289" s="755"/>
      <c r="GJS289" s="755"/>
      <c r="GJT289" s="755"/>
      <c r="GJU289" s="755"/>
      <c r="GJV289" s="755"/>
      <c r="GJW289" s="755"/>
      <c r="GJX289" s="755"/>
      <c r="GJY289" s="755"/>
      <c r="GJZ289" s="755"/>
      <c r="GKA289" s="755"/>
      <c r="GKB289" s="755"/>
      <c r="GKC289" s="755"/>
      <c r="GKD289" s="755"/>
      <c r="GKE289" s="755"/>
      <c r="GKF289" s="755"/>
      <c r="GKG289" s="755"/>
      <c r="GKH289" s="755"/>
      <c r="GKI289" s="755"/>
      <c r="GKJ289" s="755"/>
      <c r="GKK289" s="755"/>
      <c r="GKL289" s="755"/>
      <c r="GKM289" s="755"/>
      <c r="GKN289" s="755"/>
      <c r="GKO289" s="755"/>
      <c r="GKP289" s="755"/>
      <c r="GKQ289" s="755"/>
      <c r="GKR289" s="755"/>
      <c r="GKS289" s="755"/>
      <c r="GKT289" s="755"/>
      <c r="GKU289" s="755"/>
      <c r="GKV289" s="755"/>
      <c r="GKW289" s="755"/>
      <c r="GKX289" s="755"/>
      <c r="GKY289" s="755"/>
      <c r="GKZ289" s="755"/>
      <c r="GLA289" s="755"/>
      <c r="GLB289" s="755"/>
      <c r="GLC289" s="755"/>
      <c r="GLD289" s="755"/>
      <c r="GLE289" s="755"/>
      <c r="GLF289" s="755"/>
      <c r="GLG289" s="755"/>
      <c r="GLH289" s="755"/>
      <c r="GLI289" s="755"/>
      <c r="GLJ289" s="755"/>
      <c r="GLK289" s="755"/>
      <c r="GLL289" s="755"/>
      <c r="GLM289" s="755"/>
      <c r="GLN289" s="755"/>
      <c r="GLO289" s="755"/>
      <c r="GLP289" s="755"/>
      <c r="GLQ289" s="755"/>
      <c r="GLR289" s="755"/>
      <c r="GLS289" s="755"/>
      <c r="GLT289" s="755"/>
      <c r="GLU289" s="755"/>
      <c r="GLV289" s="755"/>
      <c r="GLW289" s="755"/>
      <c r="GLX289" s="755"/>
      <c r="GLY289" s="755"/>
      <c r="GLZ289" s="755"/>
      <c r="GMA289" s="755"/>
      <c r="GMB289" s="755"/>
      <c r="GMC289" s="755"/>
      <c r="GMD289" s="755"/>
      <c r="GME289" s="755"/>
      <c r="GMF289" s="755"/>
      <c r="GMG289" s="755"/>
      <c r="GMH289" s="755"/>
      <c r="GMI289" s="755"/>
      <c r="GMJ289" s="755"/>
      <c r="GMK289" s="755"/>
      <c r="GML289" s="755"/>
      <c r="GMM289" s="755"/>
      <c r="GMN289" s="755"/>
      <c r="GMO289" s="755"/>
      <c r="GMP289" s="755"/>
      <c r="GMQ289" s="755"/>
      <c r="GMR289" s="755"/>
      <c r="GMS289" s="755"/>
      <c r="GMT289" s="755"/>
      <c r="GMU289" s="755"/>
      <c r="GMV289" s="755"/>
      <c r="GMW289" s="755"/>
      <c r="GMX289" s="755"/>
      <c r="GMY289" s="755"/>
      <c r="GMZ289" s="755"/>
      <c r="GNA289" s="755"/>
      <c r="GNB289" s="755"/>
      <c r="GNC289" s="755"/>
      <c r="GND289" s="755"/>
      <c r="GNE289" s="755"/>
      <c r="GNF289" s="755"/>
      <c r="GNG289" s="755"/>
      <c r="GNH289" s="755"/>
      <c r="GNI289" s="755"/>
      <c r="GNJ289" s="755"/>
      <c r="GNK289" s="755"/>
      <c r="GNL289" s="755"/>
      <c r="GNM289" s="755"/>
      <c r="GNN289" s="755"/>
      <c r="GNO289" s="755"/>
      <c r="GNP289" s="755"/>
      <c r="GNQ289" s="755"/>
      <c r="GNR289" s="755"/>
      <c r="GNS289" s="755"/>
      <c r="GNT289" s="755"/>
      <c r="GNU289" s="755"/>
      <c r="GNV289" s="755"/>
      <c r="GNW289" s="755"/>
      <c r="GNX289" s="755"/>
      <c r="GNY289" s="755"/>
      <c r="GNZ289" s="755"/>
      <c r="GOA289" s="755"/>
      <c r="GOB289" s="755"/>
      <c r="GOC289" s="755"/>
      <c r="GOD289" s="755"/>
      <c r="GOE289" s="755"/>
      <c r="GOF289" s="755"/>
      <c r="GOG289" s="755"/>
      <c r="GOH289" s="755"/>
      <c r="GOI289" s="755"/>
      <c r="GOJ289" s="755"/>
      <c r="GOK289" s="755"/>
      <c r="GOL289" s="755"/>
      <c r="GOM289" s="755"/>
      <c r="GON289" s="755"/>
      <c r="GOO289" s="755"/>
      <c r="GOP289" s="755"/>
      <c r="GOQ289" s="755"/>
      <c r="GOR289" s="755"/>
      <c r="GOS289" s="755"/>
      <c r="GOT289" s="755"/>
      <c r="GOU289" s="755"/>
      <c r="GOV289" s="755"/>
      <c r="GOW289" s="755"/>
      <c r="GOX289" s="755"/>
      <c r="GOY289" s="755"/>
      <c r="GOZ289" s="755"/>
      <c r="GPA289" s="755"/>
      <c r="GPB289" s="755"/>
      <c r="GPC289" s="755"/>
      <c r="GPD289" s="755"/>
      <c r="GPE289" s="755"/>
      <c r="GPF289" s="755"/>
      <c r="GPG289" s="755"/>
      <c r="GPH289" s="755"/>
      <c r="GPI289" s="755"/>
      <c r="GPJ289" s="755"/>
      <c r="GPK289" s="755"/>
      <c r="GPL289" s="755"/>
      <c r="GPM289" s="755"/>
      <c r="GPN289" s="755"/>
      <c r="GPO289" s="755"/>
      <c r="GPP289" s="755"/>
      <c r="GPQ289" s="755"/>
      <c r="GPR289" s="755"/>
      <c r="GPS289" s="755"/>
      <c r="GPT289" s="755"/>
      <c r="GPU289" s="755"/>
      <c r="GPV289" s="755"/>
      <c r="GPW289" s="755"/>
      <c r="GPX289" s="755"/>
      <c r="GPY289" s="755"/>
      <c r="GPZ289" s="755"/>
      <c r="GQA289" s="755"/>
      <c r="GQB289" s="755"/>
      <c r="GQC289" s="755"/>
      <c r="GQD289" s="755"/>
      <c r="GQE289" s="755"/>
      <c r="GQF289" s="755"/>
      <c r="GQG289" s="755"/>
      <c r="GQH289" s="755"/>
      <c r="GQI289" s="755"/>
      <c r="GQJ289" s="755"/>
      <c r="GQK289" s="755"/>
      <c r="GQL289" s="755"/>
      <c r="GQM289" s="755"/>
      <c r="GQN289" s="755"/>
      <c r="GQO289" s="755"/>
      <c r="GQP289" s="755"/>
      <c r="GQQ289" s="755"/>
      <c r="GQR289" s="755"/>
      <c r="GQS289" s="755"/>
      <c r="GQT289" s="755"/>
      <c r="GQU289" s="755"/>
      <c r="GQV289" s="755"/>
      <c r="GQW289" s="755"/>
      <c r="GQX289" s="755"/>
      <c r="GQY289" s="755"/>
      <c r="GQZ289" s="755"/>
      <c r="GRA289" s="755"/>
      <c r="GRB289" s="755"/>
      <c r="GRC289" s="755"/>
      <c r="GRD289" s="755"/>
      <c r="GRE289" s="755"/>
      <c r="GRF289" s="755"/>
      <c r="GRG289" s="755"/>
      <c r="GRH289" s="755"/>
      <c r="GRI289" s="755"/>
      <c r="GRJ289" s="755"/>
      <c r="GRK289" s="755"/>
      <c r="GRL289" s="755"/>
      <c r="GRM289" s="755"/>
      <c r="GRN289" s="755"/>
      <c r="GRO289" s="755"/>
      <c r="GRP289" s="755"/>
      <c r="GRQ289" s="755"/>
      <c r="GRR289" s="755"/>
      <c r="GRS289" s="755"/>
      <c r="GRT289" s="755"/>
      <c r="GRU289" s="755"/>
      <c r="GRV289" s="755"/>
      <c r="GRW289" s="755"/>
      <c r="GRX289" s="755"/>
      <c r="GRY289" s="755"/>
      <c r="GRZ289" s="755"/>
      <c r="GSA289" s="755"/>
      <c r="GSB289" s="755"/>
      <c r="GSC289" s="755"/>
      <c r="GSD289" s="755"/>
      <c r="GSE289" s="755"/>
      <c r="GSF289" s="755"/>
      <c r="GSG289" s="755"/>
      <c r="GSH289" s="755"/>
      <c r="GSI289" s="755"/>
      <c r="GSJ289" s="755"/>
      <c r="GSK289" s="755"/>
      <c r="GSL289" s="755"/>
      <c r="GSM289" s="755"/>
      <c r="GSN289" s="755"/>
      <c r="GSO289" s="755"/>
      <c r="GSP289" s="755"/>
      <c r="GSQ289" s="755"/>
      <c r="GSR289" s="755"/>
      <c r="GSS289" s="755"/>
      <c r="GST289" s="755"/>
      <c r="GSU289" s="755"/>
      <c r="GSV289" s="755"/>
      <c r="GSW289" s="755"/>
      <c r="GSX289" s="755"/>
      <c r="GSY289" s="755"/>
      <c r="GSZ289" s="755"/>
      <c r="GTA289" s="755"/>
      <c r="GTB289" s="755"/>
      <c r="GTC289" s="755"/>
      <c r="GTD289" s="755"/>
      <c r="GTE289" s="755"/>
      <c r="GTF289" s="755"/>
      <c r="GTG289" s="755"/>
      <c r="GTH289" s="755"/>
      <c r="GTI289" s="755"/>
      <c r="GTJ289" s="755"/>
      <c r="GTK289" s="755"/>
      <c r="GTL289" s="755"/>
      <c r="GTM289" s="755"/>
      <c r="GTN289" s="755"/>
      <c r="GTO289" s="755"/>
      <c r="GTP289" s="755"/>
      <c r="GTQ289" s="755"/>
      <c r="GTR289" s="755"/>
      <c r="GTS289" s="755"/>
      <c r="GTT289" s="755"/>
      <c r="GTU289" s="755"/>
      <c r="GTV289" s="755"/>
      <c r="GTW289" s="755"/>
      <c r="GTX289" s="755"/>
      <c r="GTY289" s="755"/>
      <c r="GTZ289" s="755"/>
      <c r="GUA289" s="755"/>
      <c r="GUB289" s="755"/>
      <c r="GUC289" s="755"/>
      <c r="GUD289" s="755"/>
      <c r="GUE289" s="755"/>
      <c r="GUF289" s="755"/>
      <c r="GUG289" s="755"/>
      <c r="GUH289" s="755"/>
      <c r="GUI289" s="755"/>
      <c r="GUJ289" s="755"/>
      <c r="GUK289" s="755"/>
      <c r="GUL289" s="755"/>
      <c r="GUM289" s="755"/>
      <c r="GUN289" s="755"/>
      <c r="GUO289" s="755"/>
      <c r="GUP289" s="755"/>
      <c r="GUQ289" s="755"/>
      <c r="GUR289" s="755"/>
      <c r="GUS289" s="755"/>
      <c r="GUT289" s="755"/>
      <c r="GUU289" s="755"/>
      <c r="GUV289" s="755"/>
      <c r="GUW289" s="755"/>
      <c r="GUX289" s="755"/>
      <c r="GUY289" s="755"/>
      <c r="GUZ289" s="755"/>
      <c r="GVA289" s="755"/>
      <c r="GVB289" s="755"/>
      <c r="GVC289" s="755"/>
      <c r="GVD289" s="755"/>
      <c r="GVE289" s="755"/>
      <c r="GVF289" s="755"/>
      <c r="GVG289" s="755"/>
      <c r="GVH289" s="755"/>
      <c r="GVI289" s="755"/>
      <c r="GVJ289" s="755"/>
      <c r="GVK289" s="755"/>
      <c r="GVL289" s="755"/>
      <c r="GVM289" s="755"/>
      <c r="GVN289" s="755"/>
      <c r="GVO289" s="755"/>
      <c r="GVP289" s="755"/>
      <c r="GVQ289" s="755"/>
      <c r="GVR289" s="755"/>
      <c r="GVS289" s="755"/>
      <c r="GVT289" s="755"/>
      <c r="GVU289" s="755"/>
      <c r="GVV289" s="755"/>
      <c r="GVW289" s="755"/>
      <c r="GVX289" s="755"/>
      <c r="GVY289" s="755"/>
      <c r="GVZ289" s="755"/>
      <c r="GWA289" s="755"/>
      <c r="GWB289" s="755"/>
      <c r="GWC289" s="755"/>
      <c r="GWD289" s="755"/>
      <c r="GWE289" s="755"/>
      <c r="GWF289" s="755"/>
      <c r="GWG289" s="755"/>
      <c r="GWH289" s="755"/>
      <c r="GWI289" s="755"/>
      <c r="GWJ289" s="755"/>
      <c r="GWK289" s="755"/>
      <c r="GWL289" s="755"/>
      <c r="GWM289" s="755"/>
      <c r="GWN289" s="755"/>
      <c r="GWO289" s="755"/>
      <c r="GWP289" s="755"/>
      <c r="GWQ289" s="755"/>
      <c r="GWR289" s="755"/>
      <c r="GWS289" s="755"/>
      <c r="GWT289" s="755"/>
      <c r="GWU289" s="755"/>
      <c r="GWV289" s="755"/>
      <c r="GWW289" s="755"/>
      <c r="GWX289" s="755"/>
      <c r="GWY289" s="755"/>
      <c r="GWZ289" s="755"/>
      <c r="GXA289" s="755"/>
      <c r="GXB289" s="755"/>
      <c r="GXC289" s="755"/>
      <c r="GXD289" s="755"/>
      <c r="GXE289" s="755"/>
      <c r="GXF289" s="755"/>
      <c r="GXG289" s="755"/>
      <c r="GXH289" s="755"/>
      <c r="GXI289" s="755"/>
      <c r="GXJ289" s="755"/>
      <c r="GXK289" s="755"/>
      <c r="GXL289" s="755"/>
      <c r="GXM289" s="755"/>
      <c r="GXN289" s="755"/>
      <c r="GXO289" s="755"/>
      <c r="GXP289" s="755"/>
      <c r="GXQ289" s="755"/>
      <c r="GXR289" s="755"/>
      <c r="GXS289" s="755"/>
      <c r="GXT289" s="755"/>
      <c r="GXU289" s="755"/>
      <c r="GXV289" s="755"/>
      <c r="GXW289" s="755"/>
      <c r="GXX289" s="755"/>
      <c r="GXY289" s="755"/>
      <c r="GXZ289" s="755"/>
      <c r="GYA289" s="755"/>
      <c r="GYB289" s="755"/>
      <c r="GYC289" s="755"/>
      <c r="GYD289" s="755"/>
      <c r="GYE289" s="755"/>
      <c r="GYF289" s="755"/>
      <c r="GYG289" s="755"/>
      <c r="GYH289" s="755"/>
      <c r="GYI289" s="755"/>
      <c r="GYJ289" s="755"/>
      <c r="GYK289" s="755"/>
      <c r="GYL289" s="755"/>
      <c r="GYM289" s="755"/>
      <c r="GYN289" s="755"/>
      <c r="GYO289" s="755"/>
      <c r="GYP289" s="755"/>
      <c r="GYQ289" s="755"/>
      <c r="GYR289" s="755"/>
      <c r="GYS289" s="755"/>
      <c r="GYT289" s="755"/>
      <c r="GYU289" s="755"/>
      <c r="GYV289" s="755"/>
      <c r="GYW289" s="755"/>
      <c r="GYX289" s="755"/>
      <c r="GYY289" s="755"/>
      <c r="GYZ289" s="755"/>
      <c r="GZA289" s="755"/>
      <c r="GZB289" s="755"/>
      <c r="GZC289" s="755"/>
      <c r="GZD289" s="755"/>
      <c r="GZE289" s="755"/>
      <c r="GZF289" s="755"/>
      <c r="GZG289" s="755"/>
      <c r="GZH289" s="755"/>
      <c r="GZI289" s="755"/>
      <c r="GZJ289" s="755"/>
      <c r="GZK289" s="755"/>
      <c r="GZL289" s="755"/>
      <c r="GZM289" s="755"/>
      <c r="GZN289" s="755"/>
      <c r="GZO289" s="755"/>
      <c r="GZP289" s="755"/>
      <c r="GZQ289" s="755"/>
      <c r="GZR289" s="755"/>
      <c r="GZS289" s="755"/>
      <c r="GZT289" s="755"/>
      <c r="GZU289" s="755"/>
      <c r="GZV289" s="755"/>
      <c r="GZW289" s="755"/>
      <c r="GZX289" s="755"/>
      <c r="GZY289" s="755"/>
      <c r="GZZ289" s="755"/>
      <c r="HAA289" s="755"/>
      <c r="HAB289" s="755"/>
      <c r="HAC289" s="755"/>
      <c r="HAD289" s="755"/>
      <c r="HAE289" s="755"/>
      <c r="HAF289" s="755"/>
      <c r="HAG289" s="755"/>
      <c r="HAH289" s="755"/>
      <c r="HAI289" s="755"/>
      <c r="HAJ289" s="755"/>
      <c r="HAK289" s="755"/>
      <c r="HAL289" s="755"/>
      <c r="HAM289" s="755"/>
      <c r="HAN289" s="755"/>
      <c r="HAO289" s="755"/>
      <c r="HAP289" s="755"/>
      <c r="HAQ289" s="755"/>
      <c r="HAR289" s="755"/>
      <c r="HAS289" s="755"/>
      <c r="HAT289" s="755"/>
      <c r="HAU289" s="755"/>
      <c r="HAV289" s="755"/>
      <c r="HAW289" s="755"/>
      <c r="HAX289" s="755"/>
      <c r="HAY289" s="755"/>
      <c r="HAZ289" s="755"/>
      <c r="HBA289" s="755"/>
      <c r="HBB289" s="755"/>
      <c r="HBC289" s="755"/>
      <c r="HBD289" s="755"/>
      <c r="HBE289" s="755"/>
      <c r="HBF289" s="755"/>
      <c r="HBG289" s="755"/>
      <c r="HBH289" s="755"/>
      <c r="HBI289" s="755"/>
      <c r="HBJ289" s="755"/>
      <c r="HBK289" s="755"/>
      <c r="HBL289" s="755"/>
      <c r="HBM289" s="755"/>
      <c r="HBN289" s="755"/>
      <c r="HBO289" s="755"/>
      <c r="HBP289" s="755"/>
      <c r="HBQ289" s="755"/>
      <c r="HBR289" s="755"/>
      <c r="HBS289" s="755"/>
      <c r="HBT289" s="755"/>
      <c r="HBU289" s="755"/>
      <c r="HBV289" s="755"/>
      <c r="HBW289" s="755"/>
      <c r="HBX289" s="755"/>
      <c r="HBY289" s="755"/>
      <c r="HBZ289" s="755"/>
      <c r="HCA289" s="755"/>
      <c r="HCB289" s="755"/>
      <c r="HCC289" s="755"/>
      <c r="HCD289" s="755"/>
      <c r="HCE289" s="755"/>
      <c r="HCF289" s="755"/>
      <c r="HCG289" s="755"/>
      <c r="HCH289" s="755"/>
      <c r="HCI289" s="755"/>
      <c r="HCJ289" s="755"/>
      <c r="HCK289" s="755"/>
      <c r="HCL289" s="755"/>
      <c r="HCM289" s="755"/>
      <c r="HCN289" s="755"/>
      <c r="HCO289" s="755"/>
      <c r="HCP289" s="755"/>
      <c r="HCQ289" s="755"/>
      <c r="HCR289" s="755"/>
      <c r="HCS289" s="755"/>
      <c r="HCT289" s="755"/>
      <c r="HCU289" s="755"/>
      <c r="HCV289" s="755"/>
      <c r="HCW289" s="755"/>
      <c r="HCX289" s="755"/>
      <c r="HCY289" s="755"/>
      <c r="HCZ289" s="755"/>
      <c r="HDA289" s="755"/>
      <c r="HDB289" s="755"/>
      <c r="HDC289" s="755"/>
      <c r="HDD289" s="755"/>
      <c r="HDE289" s="755"/>
      <c r="HDF289" s="755"/>
      <c r="HDG289" s="755"/>
      <c r="HDH289" s="755"/>
      <c r="HDI289" s="755"/>
      <c r="HDJ289" s="755"/>
      <c r="HDK289" s="755"/>
      <c r="HDL289" s="755"/>
      <c r="HDM289" s="755"/>
      <c r="HDN289" s="755"/>
      <c r="HDO289" s="755"/>
      <c r="HDP289" s="755"/>
      <c r="HDQ289" s="755"/>
      <c r="HDR289" s="755"/>
      <c r="HDS289" s="755"/>
      <c r="HDT289" s="755"/>
      <c r="HDU289" s="755"/>
      <c r="HDV289" s="755"/>
      <c r="HDW289" s="755"/>
      <c r="HDX289" s="755"/>
      <c r="HDY289" s="755"/>
      <c r="HDZ289" s="755"/>
      <c r="HEA289" s="755"/>
      <c r="HEB289" s="755"/>
      <c r="HEC289" s="755"/>
      <c r="HED289" s="755"/>
      <c r="HEE289" s="755"/>
      <c r="HEF289" s="755"/>
      <c r="HEG289" s="755"/>
      <c r="HEH289" s="755"/>
      <c r="HEI289" s="755"/>
      <c r="HEJ289" s="755"/>
      <c r="HEK289" s="755"/>
      <c r="HEL289" s="755"/>
      <c r="HEM289" s="755"/>
      <c r="HEN289" s="755"/>
      <c r="HEO289" s="755"/>
      <c r="HEP289" s="755"/>
      <c r="HEQ289" s="755"/>
      <c r="HER289" s="755"/>
      <c r="HES289" s="755"/>
      <c r="HET289" s="755"/>
      <c r="HEU289" s="755"/>
      <c r="HEV289" s="755"/>
      <c r="HEW289" s="755"/>
      <c r="HEX289" s="755"/>
      <c r="HEY289" s="755"/>
      <c r="HEZ289" s="755"/>
      <c r="HFA289" s="755"/>
      <c r="HFB289" s="755"/>
      <c r="HFC289" s="755"/>
      <c r="HFD289" s="755"/>
      <c r="HFE289" s="755"/>
      <c r="HFF289" s="755"/>
      <c r="HFG289" s="755"/>
      <c r="HFH289" s="755"/>
      <c r="HFI289" s="755"/>
      <c r="HFJ289" s="755"/>
      <c r="HFK289" s="755"/>
      <c r="HFL289" s="755"/>
      <c r="HFM289" s="755"/>
      <c r="HFN289" s="755"/>
      <c r="HFO289" s="755"/>
      <c r="HFP289" s="755"/>
      <c r="HFQ289" s="755"/>
      <c r="HFR289" s="755"/>
      <c r="HFS289" s="755"/>
      <c r="HFT289" s="755"/>
      <c r="HFU289" s="755"/>
      <c r="HFV289" s="755"/>
      <c r="HFW289" s="755"/>
      <c r="HFX289" s="755"/>
      <c r="HFY289" s="755"/>
      <c r="HFZ289" s="755"/>
      <c r="HGA289" s="755"/>
      <c r="HGB289" s="755"/>
      <c r="HGC289" s="755"/>
      <c r="HGD289" s="755"/>
      <c r="HGE289" s="755"/>
      <c r="HGF289" s="755"/>
      <c r="HGG289" s="755"/>
      <c r="HGH289" s="755"/>
      <c r="HGI289" s="755"/>
      <c r="HGJ289" s="755"/>
      <c r="HGK289" s="755"/>
      <c r="HGL289" s="755"/>
      <c r="HGM289" s="755"/>
      <c r="HGN289" s="755"/>
      <c r="HGO289" s="755"/>
      <c r="HGP289" s="755"/>
      <c r="HGQ289" s="755"/>
      <c r="HGR289" s="755"/>
      <c r="HGS289" s="755"/>
      <c r="HGT289" s="755"/>
      <c r="HGU289" s="755"/>
      <c r="HGV289" s="755"/>
      <c r="HGW289" s="755"/>
      <c r="HGX289" s="755"/>
      <c r="HGY289" s="755"/>
      <c r="HGZ289" s="755"/>
      <c r="HHA289" s="755"/>
      <c r="HHB289" s="755"/>
      <c r="HHC289" s="755"/>
      <c r="HHD289" s="755"/>
      <c r="HHE289" s="755"/>
      <c r="HHF289" s="755"/>
      <c r="HHG289" s="755"/>
      <c r="HHH289" s="755"/>
      <c r="HHI289" s="755"/>
      <c r="HHJ289" s="755"/>
      <c r="HHK289" s="755"/>
      <c r="HHL289" s="755"/>
      <c r="HHM289" s="755"/>
      <c r="HHN289" s="755"/>
      <c r="HHO289" s="755"/>
      <c r="HHP289" s="755"/>
      <c r="HHQ289" s="755"/>
      <c r="HHR289" s="755"/>
      <c r="HHS289" s="755"/>
      <c r="HHT289" s="755"/>
      <c r="HHU289" s="755"/>
      <c r="HHV289" s="755"/>
      <c r="HHW289" s="755"/>
      <c r="HHX289" s="755"/>
      <c r="HHY289" s="755"/>
      <c r="HHZ289" s="755"/>
      <c r="HIA289" s="755"/>
      <c r="HIB289" s="755"/>
      <c r="HIC289" s="755"/>
      <c r="HID289" s="755"/>
      <c r="HIE289" s="755"/>
      <c r="HIF289" s="755"/>
      <c r="HIG289" s="755"/>
      <c r="HIH289" s="755"/>
      <c r="HII289" s="755"/>
      <c r="HIJ289" s="755"/>
      <c r="HIK289" s="755"/>
      <c r="HIL289" s="755"/>
      <c r="HIM289" s="755"/>
      <c r="HIN289" s="755"/>
      <c r="HIO289" s="755"/>
      <c r="HIP289" s="755"/>
      <c r="HIQ289" s="755"/>
      <c r="HIR289" s="755"/>
      <c r="HIS289" s="755"/>
      <c r="HIT289" s="755"/>
      <c r="HIU289" s="755"/>
      <c r="HIV289" s="755"/>
      <c r="HIW289" s="755"/>
      <c r="HIX289" s="755"/>
      <c r="HIY289" s="755"/>
      <c r="HIZ289" s="755"/>
      <c r="HJA289" s="755"/>
      <c r="HJB289" s="755"/>
      <c r="HJC289" s="755"/>
      <c r="HJD289" s="755"/>
      <c r="HJE289" s="755"/>
      <c r="HJF289" s="755"/>
      <c r="HJG289" s="755"/>
      <c r="HJH289" s="755"/>
      <c r="HJI289" s="755"/>
      <c r="HJJ289" s="755"/>
      <c r="HJK289" s="755"/>
      <c r="HJL289" s="755"/>
      <c r="HJM289" s="755"/>
      <c r="HJN289" s="755"/>
      <c r="HJO289" s="755"/>
      <c r="HJP289" s="755"/>
      <c r="HJQ289" s="755"/>
      <c r="HJR289" s="755"/>
      <c r="HJS289" s="755"/>
      <c r="HJT289" s="755"/>
      <c r="HJU289" s="755"/>
      <c r="HJV289" s="755"/>
      <c r="HJW289" s="755"/>
      <c r="HJX289" s="755"/>
      <c r="HJY289" s="755"/>
      <c r="HJZ289" s="755"/>
      <c r="HKA289" s="755"/>
      <c r="HKB289" s="755"/>
      <c r="HKC289" s="755"/>
      <c r="HKD289" s="755"/>
      <c r="HKE289" s="755"/>
      <c r="HKF289" s="755"/>
      <c r="HKG289" s="755"/>
      <c r="HKH289" s="755"/>
      <c r="HKI289" s="755"/>
      <c r="HKJ289" s="755"/>
      <c r="HKK289" s="755"/>
      <c r="HKL289" s="755"/>
      <c r="HKM289" s="755"/>
      <c r="HKN289" s="755"/>
      <c r="HKO289" s="755"/>
      <c r="HKP289" s="755"/>
      <c r="HKQ289" s="755"/>
      <c r="HKR289" s="755"/>
      <c r="HKS289" s="755"/>
      <c r="HKT289" s="755"/>
      <c r="HKU289" s="755"/>
      <c r="HKV289" s="755"/>
      <c r="HKW289" s="755"/>
      <c r="HKX289" s="755"/>
      <c r="HKY289" s="755"/>
      <c r="HKZ289" s="755"/>
      <c r="HLA289" s="755"/>
      <c r="HLB289" s="755"/>
      <c r="HLC289" s="755"/>
      <c r="HLD289" s="755"/>
      <c r="HLE289" s="755"/>
      <c r="HLF289" s="755"/>
      <c r="HLG289" s="755"/>
      <c r="HLH289" s="755"/>
      <c r="HLI289" s="755"/>
      <c r="HLJ289" s="755"/>
      <c r="HLK289" s="755"/>
      <c r="HLL289" s="755"/>
      <c r="HLM289" s="755"/>
      <c r="HLN289" s="755"/>
      <c r="HLO289" s="755"/>
      <c r="HLP289" s="755"/>
      <c r="HLQ289" s="755"/>
      <c r="HLR289" s="755"/>
      <c r="HLS289" s="755"/>
      <c r="HLT289" s="755"/>
      <c r="HLU289" s="755"/>
      <c r="HLV289" s="755"/>
      <c r="HLW289" s="755"/>
      <c r="HLX289" s="755"/>
      <c r="HLY289" s="755"/>
      <c r="HLZ289" s="755"/>
      <c r="HMA289" s="755"/>
      <c r="HMB289" s="755"/>
      <c r="HMC289" s="755"/>
      <c r="HMD289" s="755"/>
      <c r="HME289" s="755"/>
      <c r="HMF289" s="755"/>
      <c r="HMG289" s="755"/>
      <c r="HMH289" s="755"/>
      <c r="HMI289" s="755"/>
      <c r="HMJ289" s="755"/>
      <c r="HMK289" s="755"/>
      <c r="HML289" s="755"/>
      <c r="HMM289" s="755"/>
      <c r="HMN289" s="755"/>
      <c r="HMO289" s="755"/>
      <c r="HMP289" s="755"/>
      <c r="HMQ289" s="755"/>
      <c r="HMR289" s="755"/>
      <c r="HMS289" s="755"/>
      <c r="HMT289" s="755"/>
      <c r="HMU289" s="755"/>
      <c r="HMV289" s="755"/>
      <c r="HMW289" s="755"/>
      <c r="HMX289" s="755"/>
      <c r="HMY289" s="755"/>
      <c r="HMZ289" s="755"/>
      <c r="HNA289" s="755"/>
      <c r="HNB289" s="755"/>
      <c r="HNC289" s="755"/>
      <c r="HND289" s="755"/>
      <c r="HNE289" s="755"/>
      <c r="HNF289" s="755"/>
      <c r="HNG289" s="755"/>
      <c r="HNH289" s="755"/>
      <c r="HNI289" s="755"/>
      <c r="HNJ289" s="755"/>
      <c r="HNK289" s="755"/>
      <c r="HNL289" s="755"/>
      <c r="HNM289" s="755"/>
      <c r="HNN289" s="755"/>
      <c r="HNO289" s="755"/>
      <c r="HNP289" s="755"/>
      <c r="HNQ289" s="755"/>
      <c r="HNR289" s="755"/>
      <c r="HNS289" s="755"/>
      <c r="HNT289" s="755"/>
      <c r="HNU289" s="755"/>
      <c r="HNV289" s="755"/>
      <c r="HNW289" s="755"/>
      <c r="HNX289" s="755"/>
      <c r="HNY289" s="755"/>
      <c r="HNZ289" s="755"/>
      <c r="HOA289" s="755"/>
      <c r="HOB289" s="755"/>
      <c r="HOC289" s="755"/>
      <c r="HOD289" s="755"/>
      <c r="HOE289" s="755"/>
      <c r="HOF289" s="755"/>
      <c r="HOG289" s="755"/>
      <c r="HOH289" s="755"/>
      <c r="HOI289" s="755"/>
      <c r="HOJ289" s="755"/>
      <c r="HOK289" s="755"/>
      <c r="HOL289" s="755"/>
      <c r="HOM289" s="755"/>
      <c r="HON289" s="755"/>
      <c r="HOO289" s="755"/>
      <c r="HOP289" s="755"/>
      <c r="HOQ289" s="755"/>
      <c r="HOR289" s="755"/>
      <c r="HOS289" s="755"/>
      <c r="HOT289" s="755"/>
      <c r="HOU289" s="755"/>
      <c r="HOV289" s="755"/>
      <c r="HOW289" s="755"/>
      <c r="HOX289" s="755"/>
      <c r="HOY289" s="755"/>
      <c r="HOZ289" s="755"/>
      <c r="HPA289" s="755"/>
      <c r="HPB289" s="755"/>
      <c r="HPC289" s="755"/>
      <c r="HPD289" s="755"/>
      <c r="HPE289" s="755"/>
      <c r="HPF289" s="755"/>
      <c r="HPG289" s="755"/>
      <c r="HPH289" s="755"/>
      <c r="HPI289" s="755"/>
      <c r="HPJ289" s="755"/>
      <c r="HPK289" s="755"/>
      <c r="HPL289" s="755"/>
      <c r="HPM289" s="755"/>
      <c r="HPN289" s="755"/>
      <c r="HPO289" s="755"/>
      <c r="HPP289" s="755"/>
      <c r="HPQ289" s="755"/>
      <c r="HPR289" s="755"/>
      <c r="HPS289" s="755"/>
      <c r="HPT289" s="755"/>
      <c r="HPU289" s="755"/>
      <c r="HPV289" s="755"/>
      <c r="HPW289" s="755"/>
      <c r="HPX289" s="755"/>
      <c r="HPY289" s="755"/>
      <c r="HPZ289" s="755"/>
      <c r="HQA289" s="755"/>
      <c r="HQB289" s="755"/>
      <c r="HQC289" s="755"/>
      <c r="HQD289" s="755"/>
      <c r="HQE289" s="755"/>
      <c r="HQF289" s="755"/>
      <c r="HQG289" s="755"/>
      <c r="HQH289" s="755"/>
      <c r="HQI289" s="755"/>
      <c r="HQJ289" s="755"/>
      <c r="HQK289" s="755"/>
      <c r="HQL289" s="755"/>
      <c r="HQM289" s="755"/>
      <c r="HQN289" s="755"/>
      <c r="HQO289" s="755"/>
      <c r="HQP289" s="755"/>
      <c r="HQQ289" s="755"/>
      <c r="HQR289" s="755"/>
      <c r="HQS289" s="755"/>
      <c r="HQT289" s="755"/>
      <c r="HQU289" s="755"/>
      <c r="HQV289" s="755"/>
      <c r="HQW289" s="755"/>
      <c r="HQX289" s="755"/>
      <c r="HQY289" s="755"/>
      <c r="HQZ289" s="755"/>
      <c r="HRA289" s="755"/>
      <c r="HRB289" s="755"/>
      <c r="HRC289" s="755"/>
      <c r="HRD289" s="755"/>
      <c r="HRE289" s="755"/>
      <c r="HRF289" s="755"/>
      <c r="HRG289" s="755"/>
      <c r="HRH289" s="755"/>
      <c r="HRI289" s="755"/>
      <c r="HRJ289" s="755"/>
      <c r="HRK289" s="755"/>
      <c r="HRL289" s="755"/>
      <c r="HRM289" s="755"/>
      <c r="HRN289" s="755"/>
      <c r="HRO289" s="755"/>
      <c r="HRP289" s="755"/>
      <c r="HRQ289" s="755"/>
      <c r="HRR289" s="755"/>
      <c r="HRS289" s="755"/>
      <c r="HRT289" s="755"/>
      <c r="HRU289" s="755"/>
      <c r="HRV289" s="755"/>
      <c r="HRW289" s="755"/>
      <c r="HRX289" s="755"/>
      <c r="HRY289" s="755"/>
      <c r="HRZ289" s="755"/>
      <c r="HSA289" s="755"/>
      <c r="HSB289" s="755"/>
      <c r="HSC289" s="755"/>
      <c r="HSD289" s="755"/>
      <c r="HSE289" s="755"/>
      <c r="HSF289" s="755"/>
      <c r="HSG289" s="755"/>
      <c r="HSH289" s="755"/>
      <c r="HSI289" s="755"/>
      <c r="HSJ289" s="755"/>
      <c r="HSK289" s="755"/>
      <c r="HSL289" s="755"/>
      <c r="HSM289" s="755"/>
      <c r="HSN289" s="755"/>
      <c r="HSO289" s="755"/>
      <c r="HSP289" s="755"/>
      <c r="HSQ289" s="755"/>
      <c r="HSR289" s="755"/>
      <c r="HSS289" s="755"/>
      <c r="HST289" s="755"/>
      <c r="HSU289" s="755"/>
      <c r="HSV289" s="755"/>
      <c r="HSW289" s="755"/>
      <c r="HSX289" s="755"/>
      <c r="HSY289" s="755"/>
      <c r="HSZ289" s="755"/>
      <c r="HTA289" s="755"/>
      <c r="HTB289" s="755"/>
      <c r="HTC289" s="755"/>
      <c r="HTD289" s="755"/>
      <c r="HTE289" s="755"/>
      <c r="HTF289" s="755"/>
      <c r="HTG289" s="755"/>
      <c r="HTH289" s="755"/>
      <c r="HTI289" s="755"/>
      <c r="HTJ289" s="755"/>
      <c r="HTK289" s="755"/>
      <c r="HTL289" s="755"/>
      <c r="HTM289" s="755"/>
      <c r="HTN289" s="755"/>
      <c r="HTO289" s="755"/>
      <c r="HTP289" s="755"/>
      <c r="HTQ289" s="755"/>
      <c r="HTR289" s="755"/>
      <c r="HTS289" s="755"/>
      <c r="HTT289" s="755"/>
      <c r="HTU289" s="755"/>
      <c r="HTV289" s="755"/>
      <c r="HTW289" s="755"/>
      <c r="HTX289" s="755"/>
      <c r="HTY289" s="755"/>
      <c r="HTZ289" s="755"/>
      <c r="HUA289" s="755"/>
      <c r="HUB289" s="755"/>
      <c r="HUC289" s="755"/>
      <c r="HUD289" s="755"/>
      <c r="HUE289" s="755"/>
      <c r="HUF289" s="755"/>
      <c r="HUG289" s="755"/>
      <c r="HUH289" s="755"/>
      <c r="HUI289" s="755"/>
      <c r="HUJ289" s="755"/>
      <c r="HUK289" s="755"/>
      <c r="HUL289" s="755"/>
      <c r="HUM289" s="755"/>
      <c r="HUN289" s="755"/>
      <c r="HUO289" s="755"/>
      <c r="HUP289" s="755"/>
      <c r="HUQ289" s="755"/>
      <c r="HUR289" s="755"/>
      <c r="HUS289" s="755"/>
      <c r="HUT289" s="755"/>
      <c r="HUU289" s="755"/>
      <c r="HUV289" s="755"/>
      <c r="HUW289" s="755"/>
      <c r="HUX289" s="755"/>
      <c r="HUY289" s="755"/>
      <c r="HUZ289" s="755"/>
      <c r="HVA289" s="755"/>
      <c r="HVB289" s="755"/>
      <c r="HVC289" s="755"/>
      <c r="HVD289" s="755"/>
      <c r="HVE289" s="755"/>
      <c r="HVF289" s="755"/>
      <c r="HVG289" s="755"/>
      <c r="HVH289" s="755"/>
      <c r="HVI289" s="755"/>
      <c r="HVJ289" s="755"/>
      <c r="HVK289" s="755"/>
      <c r="HVL289" s="755"/>
      <c r="HVM289" s="755"/>
      <c r="HVN289" s="755"/>
      <c r="HVO289" s="755"/>
      <c r="HVP289" s="755"/>
      <c r="HVQ289" s="755"/>
      <c r="HVR289" s="755"/>
      <c r="HVS289" s="755"/>
      <c r="HVT289" s="755"/>
      <c r="HVU289" s="755"/>
      <c r="HVV289" s="755"/>
      <c r="HVW289" s="755"/>
      <c r="HVX289" s="755"/>
      <c r="HVY289" s="755"/>
      <c r="HVZ289" s="755"/>
      <c r="HWA289" s="755"/>
      <c r="HWB289" s="755"/>
      <c r="HWC289" s="755"/>
      <c r="HWD289" s="755"/>
      <c r="HWE289" s="755"/>
      <c r="HWF289" s="755"/>
      <c r="HWG289" s="755"/>
      <c r="HWH289" s="755"/>
      <c r="HWI289" s="755"/>
      <c r="HWJ289" s="755"/>
      <c r="HWK289" s="755"/>
      <c r="HWL289" s="755"/>
      <c r="HWM289" s="755"/>
      <c r="HWN289" s="755"/>
      <c r="HWO289" s="755"/>
      <c r="HWP289" s="755"/>
      <c r="HWQ289" s="755"/>
      <c r="HWR289" s="755"/>
      <c r="HWS289" s="755"/>
      <c r="HWT289" s="755"/>
      <c r="HWU289" s="755"/>
      <c r="HWV289" s="755"/>
      <c r="HWW289" s="755"/>
      <c r="HWX289" s="755"/>
      <c r="HWY289" s="755"/>
      <c r="HWZ289" s="755"/>
      <c r="HXA289" s="755"/>
      <c r="HXB289" s="755"/>
      <c r="HXC289" s="755"/>
      <c r="HXD289" s="755"/>
      <c r="HXE289" s="755"/>
      <c r="HXF289" s="755"/>
      <c r="HXG289" s="755"/>
      <c r="HXH289" s="755"/>
      <c r="HXI289" s="755"/>
      <c r="HXJ289" s="755"/>
      <c r="HXK289" s="755"/>
      <c r="HXL289" s="755"/>
      <c r="HXM289" s="755"/>
      <c r="HXN289" s="755"/>
      <c r="HXO289" s="755"/>
      <c r="HXP289" s="755"/>
      <c r="HXQ289" s="755"/>
      <c r="HXR289" s="755"/>
      <c r="HXS289" s="755"/>
      <c r="HXT289" s="755"/>
      <c r="HXU289" s="755"/>
      <c r="HXV289" s="755"/>
      <c r="HXW289" s="755"/>
      <c r="HXX289" s="755"/>
      <c r="HXY289" s="755"/>
      <c r="HXZ289" s="755"/>
      <c r="HYA289" s="755"/>
      <c r="HYB289" s="755"/>
      <c r="HYC289" s="755"/>
      <c r="HYD289" s="755"/>
      <c r="HYE289" s="755"/>
      <c r="HYF289" s="755"/>
      <c r="HYG289" s="755"/>
      <c r="HYH289" s="755"/>
      <c r="HYI289" s="755"/>
      <c r="HYJ289" s="755"/>
      <c r="HYK289" s="755"/>
      <c r="HYL289" s="755"/>
      <c r="HYM289" s="755"/>
      <c r="HYN289" s="755"/>
      <c r="HYO289" s="755"/>
      <c r="HYP289" s="755"/>
      <c r="HYQ289" s="755"/>
      <c r="HYR289" s="755"/>
      <c r="HYS289" s="755"/>
      <c r="HYT289" s="755"/>
      <c r="HYU289" s="755"/>
      <c r="HYV289" s="755"/>
      <c r="HYW289" s="755"/>
      <c r="HYX289" s="755"/>
      <c r="HYY289" s="755"/>
      <c r="HYZ289" s="755"/>
      <c r="HZA289" s="755"/>
      <c r="HZB289" s="755"/>
      <c r="HZC289" s="755"/>
      <c r="HZD289" s="755"/>
      <c r="HZE289" s="755"/>
      <c r="HZF289" s="755"/>
      <c r="HZG289" s="755"/>
      <c r="HZH289" s="755"/>
      <c r="HZI289" s="755"/>
      <c r="HZJ289" s="755"/>
      <c r="HZK289" s="755"/>
      <c r="HZL289" s="755"/>
      <c r="HZM289" s="755"/>
      <c r="HZN289" s="755"/>
      <c r="HZO289" s="755"/>
      <c r="HZP289" s="755"/>
      <c r="HZQ289" s="755"/>
      <c r="HZR289" s="755"/>
      <c r="HZS289" s="755"/>
      <c r="HZT289" s="755"/>
      <c r="HZU289" s="755"/>
      <c r="HZV289" s="755"/>
      <c r="HZW289" s="755"/>
      <c r="HZX289" s="755"/>
      <c r="HZY289" s="755"/>
      <c r="HZZ289" s="755"/>
      <c r="IAA289" s="755"/>
      <c r="IAB289" s="755"/>
      <c r="IAC289" s="755"/>
      <c r="IAD289" s="755"/>
      <c r="IAE289" s="755"/>
      <c r="IAF289" s="755"/>
      <c r="IAG289" s="755"/>
      <c r="IAH289" s="755"/>
      <c r="IAI289" s="755"/>
      <c r="IAJ289" s="755"/>
      <c r="IAK289" s="755"/>
      <c r="IAL289" s="755"/>
      <c r="IAM289" s="755"/>
      <c r="IAN289" s="755"/>
      <c r="IAO289" s="755"/>
      <c r="IAP289" s="755"/>
      <c r="IAQ289" s="755"/>
      <c r="IAR289" s="755"/>
      <c r="IAS289" s="755"/>
      <c r="IAT289" s="755"/>
      <c r="IAU289" s="755"/>
      <c r="IAV289" s="755"/>
      <c r="IAW289" s="755"/>
      <c r="IAX289" s="755"/>
      <c r="IAY289" s="755"/>
      <c r="IAZ289" s="755"/>
      <c r="IBA289" s="755"/>
      <c r="IBB289" s="755"/>
      <c r="IBC289" s="755"/>
      <c r="IBD289" s="755"/>
      <c r="IBE289" s="755"/>
      <c r="IBF289" s="755"/>
      <c r="IBG289" s="755"/>
      <c r="IBH289" s="755"/>
      <c r="IBI289" s="755"/>
      <c r="IBJ289" s="755"/>
      <c r="IBK289" s="755"/>
      <c r="IBL289" s="755"/>
      <c r="IBM289" s="755"/>
      <c r="IBN289" s="755"/>
      <c r="IBO289" s="755"/>
      <c r="IBP289" s="755"/>
      <c r="IBQ289" s="755"/>
      <c r="IBR289" s="755"/>
      <c r="IBS289" s="755"/>
      <c r="IBT289" s="755"/>
      <c r="IBU289" s="755"/>
      <c r="IBV289" s="755"/>
      <c r="IBW289" s="755"/>
      <c r="IBX289" s="755"/>
      <c r="IBY289" s="755"/>
      <c r="IBZ289" s="755"/>
      <c r="ICA289" s="755"/>
      <c r="ICB289" s="755"/>
      <c r="ICC289" s="755"/>
      <c r="ICD289" s="755"/>
      <c r="ICE289" s="755"/>
      <c r="ICF289" s="755"/>
      <c r="ICG289" s="755"/>
      <c r="ICH289" s="755"/>
      <c r="ICI289" s="755"/>
      <c r="ICJ289" s="755"/>
      <c r="ICK289" s="755"/>
      <c r="ICL289" s="755"/>
      <c r="ICM289" s="755"/>
      <c r="ICN289" s="755"/>
      <c r="ICO289" s="755"/>
      <c r="ICP289" s="755"/>
      <c r="ICQ289" s="755"/>
      <c r="ICR289" s="755"/>
      <c r="ICS289" s="755"/>
      <c r="ICT289" s="755"/>
      <c r="ICU289" s="755"/>
      <c r="ICV289" s="755"/>
      <c r="ICW289" s="755"/>
      <c r="ICX289" s="755"/>
      <c r="ICY289" s="755"/>
      <c r="ICZ289" s="755"/>
      <c r="IDA289" s="755"/>
      <c r="IDB289" s="755"/>
      <c r="IDC289" s="755"/>
      <c r="IDD289" s="755"/>
      <c r="IDE289" s="755"/>
      <c r="IDF289" s="755"/>
      <c r="IDG289" s="755"/>
      <c r="IDH289" s="755"/>
      <c r="IDI289" s="755"/>
      <c r="IDJ289" s="755"/>
      <c r="IDK289" s="755"/>
      <c r="IDL289" s="755"/>
      <c r="IDM289" s="755"/>
      <c r="IDN289" s="755"/>
      <c r="IDO289" s="755"/>
      <c r="IDP289" s="755"/>
      <c r="IDQ289" s="755"/>
      <c r="IDR289" s="755"/>
      <c r="IDS289" s="755"/>
      <c r="IDT289" s="755"/>
      <c r="IDU289" s="755"/>
      <c r="IDV289" s="755"/>
      <c r="IDW289" s="755"/>
      <c r="IDX289" s="755"/>
      <c r="IDY289" s="755"/>
      <c r="IDZ289" s="755"/>
      <c r="IEA289" s="755"/>
      <c r="IEB289" s="755"/>
      <c r="IEC289" s="755"/>
      <c r="IED289" s="755"/>
      <c r="IEE289" s="755"/>
      <c r="IEF289" s="755"/>
      <c r="IEG289" s="755"/>
      <c r="IEH289" s="755"/>
      <c r="IEI289" s="755"/>
      <c r="IEJ289" s="755"/>
      <c r="IEK289" s="755"/>
      <c r="IEL289" s="755"/>
      <c r="IEM289" s="755"/>
      <c r="IEN289" s="755"/>
      <c r="IEO289" s="755"/>
      <c r="IEP289" s="755"/>
      <c r="IEQ289" s="755"/>
      <c r="IER289" s="755"/>
      <c r="IES289" s="755"/>
      <c r="IET289" s="755"/>
      <c r="IEU289" s="755"/>
      <c r="IEV289" s="755"/>
      <c r="IEW289" s="755"/>
      <c r="IEX289" s="755"/>
      <c r="IEY289" s="755"/>
      <c r="IEZ289" s="755"/>
      <c r="IFA289" s="755"/>
      <c r="IFB289" s="755"/>
      <c r="IFC289" s="755"/>
      <c r="IFD289" s="755"/>
      <c r="IFE289" s="755"/>
      <c r="IFF289" s="755"/>
      <c r="IFG289" s="755"/>
      <c r="IFH289" s="755"/>
      <c r="IFI289" s="755"/>
      <c r="IFJ289" s="755"/>
      <c r="IFK289" s="755"/>
      <c r="IFL289" s="755"/>
      <c r="IFM289" s="755"/>
      <c r="IFN289" s="755"/>
      <c r="IFO289" s="755"/>
      <c r="IFP289" s="755"/>
      <c r="IFQ289" s="755"/>
      <c r="IFR289" s="755"/>
      <c r="IFS289" s="755"/>
      <c r="IFT289" s="755"/>
      <c r="IFU289" s="755"/>
      <c r="IFV289" s="755"/>
      <c r="IFW289" s="755"/>
      <c r="IFX289" s="755"/>
      <c r="IFY289" s="755"/>
      <c r="IFZ289" s="755"/>
      <c r="IGA289" s="755"/>
      <c r="IGB289" s="755"/>
      <c r="IGC289" s="755"/>
      <c r="IGD289" s="755"/>
      <c r="IGE289" s="755"/>
      <c r="IGF289" s="755"/>
      <c r="IGG289" s="755"/>
      <c r="IGH289" s="755"/>
      <c r="IGI289" s="755"/>
      <c r="IGJ289" s="755"/>
      <c r="IGK289" s="755"/>
      <c r="IGL289" s="755"/>
      <c r="IGM289" s="755"/>
      <c r="IGN289" s="755"/>
      <c r="IGO289" s="755"/>
      <c r="IGP289" s="755"/>
      <c r="IGQ289" s="755"/>
      <c r="IGR289" s="755"/>
      <c r="IGS289" s="755"/>
      <c r="IGT289" s="755"/>
      <c r="IGU289" s="755"/>
      <c r="IGV289" s="755"/>
      <c r="IGW289" s="755"/>
      <c r="IGX289" s="755"/>
      <c r="IGY289" s="755"/>
      <c r="IGZ289" s="755"/>
      <c r="IHA289" s="755"/>
      <c r="IHB289" s="755"/>
      <c r="IHC289" s="755"/>
      <c r="IHD289" s="755"/>
      <c r="IHE289" s="755"/>
      <c r="IHF289" s="755"/>
      <c r="IHG289" s="755"/>
      <c r="IHH289" s="755"/>
      <c r="IHI289" s="755"/>
      <c r="IHJ289" s="755"/>
      <c r="IHK289" s="755"/>
      <c r="IHL289" s="755"/>
      <c r="IHM289" s="755"/>
      <c r="IHN289" s="755"/>
      <c r="IHO289" s="755"/>
      <c r="IHP289" s="755"/>
      <c r="IHQ289" s="755"/>
      <c r="IHR289" s="755"/>
      <c r="IHS289" s="755"/>
      <c r="IHT289" s="755"/>
      <c r="IHU289" s="755"/>
      <c r="IHV289" s="755"/>
      <c r="IHW289" s="755"/>
      <c r="IHX289" s="755"/>
      <c r="IHY289" s="755"/>
      <c r="IHZ289" s="755"/>
      <c r="IIA289" s="755"/>
      <c r="IIB289" s="755"/>
      <c r="IIC289" s="755"/>
      <c r="IID289" s="755"/>
      <c r="IIE289" s="755"/>
      <c r="IIF289" s="755"/>
      <c r="IIG289" s="755"/>
      <c r="IIH289" s="755"/>
      <c r="III289" s="755"/>
      <c r="IIJ289" s="755"/>
      <c r="IIK289" s="755"/>
      <c r="IIL289" s="755"/>
      <c r="IIM289" s="755"/>
      <c r="IIN289" s="755"/>
      <c r="IIO289" s="755"/>
      <c r="IIP289" s="755"/>
      <c r="IIQ289" s="755"/>
      <c r="IIR289" s="755"/>
      <c r="IIS289" s="755"/>
      <c r="IIT289" s="755"/>
      <c r="IIU289" s="755"/>
      <c r="IIV289" s="755"/>
      <c r="IIW289" s="755"/>
      <c r="IIX289" s="755"/>
      <c r="IIY289" s="755"/>
      <c r="IIZ289" s="755"/>
      <c r="IJA289" s="755"/>
      <c r="IJB289" s="755"/>
      <c r="IJC289" s="755"/>
      <c r="IJD289" s="755"/>
      <c r="IJE289" s="755"/>
      <c r="IJF289" s="755"/>
      <c r="IJG289" s="755"/>
      <c r="IJH289" s="755"/>
      <c r="IJI289" s="755"/>
      <c r="IJJ289" s="755"/>
      <c r="IJK289" s="755"/>
      <c r="IJL289" s="755"/>
      <c r="IJM289" s="755"/>
      <c r="IJN289" s="755"/>
      <c r="IJO289" s="755"/>
      <c r="IJP289" s="755"/>
      <c r="IJQ289" s="755"/>
      <c r="IJR289" s="755"/>
      <c r="IJS289" s="755"/>
      <c r="IJT289" s="755"/>
      <c r="IJU289" s="755"/>
      <c r="IJV289" s="755"/>
      <c r="IJW289" s="755"/>
      <c r="IJX289" s="755"/>
      <c r="IJY289" s="755"/>
      <c r="IJZ289" s="755"/>
      <c r="IKA289" s="755"/>
      <c r="IKB289" s="755"/>
      <c r="IKC289" s="755"/>
      <c r="IKD289" s="755"/>
      <c r="IKE289" s="755"/>
      <c r="IKF289" s="755"/>
      <c r="IKG289" s="755"/>
      <c r="IKH289" s="755"/>
      <c r="IKI289" s="755"/>
      <c r="IKJ289" s="755"/>
      <c r="IKK289" s="755"/>
      <c r="IKL289" s="755"/>
      <c r="IKM289" s="755"/>
      <c r="IKN289" s="755"/>
      <c r="IKO289" s="755"/>
      <c r="IKP289" s="755"/>
      <c r="IKQ289" s="755"/>
      <c r="IKR289" s="755"/>
      <c r="IKS289" s="755"/>
      <c r="IKT289" s="755"/>
      <c r="IKU289" s="755"/>
      <c r="IKV289" s="755"/>
      <c r="IKW289" s="755"/>
      <c r="IKX289" s="755"/>
      <c r="IKY289" s="755"/>
      <c r="IKZ289" s="755"/>
      <c r="ILA289" s="755"/>
      <c r="ILB289" s="755"/>
      <c r="ILC289" s="755"/>
      <c r="ILD289" s="755"/>
      <c r="ILE289" s="755"/>
      <c r="ILF289" s="755"/>
      <c r="ILG289" s="755"/>
      <c r="ILH289" s="755"/>
      <c r="ILI289" s="755"/>
      <c r="ILJ289" s="755"/>
      <c r="ILK289" s="755"/>
      <c r="ILL289" s="755"/>
      <c r="ILM289" s="755"/>
      <c r="ILN289" s="755"/>
      <c r="ILO289" s="755"/>
      <c r="ILP289" s="755"/>
      <c r="ILQ289" s="755"/>
      <c r="ILR289" s="755"/>
      <c r="ILS289" s="755"/>
      <c r="ILT289" s="755"/>
      <c r="ILU289" s="755"/>
      <c r="ILV289" s="755"/>
      <c r="ILW289" s="755"/>
      <c r="ILX289" s="755"/>
      <c r="ILY289" s="755"/>
      <c r="ILZ289" s="755"/>
      <c r="IMA289" s="755"/>
      <c r="IMB289" s="755"/>
      <c r="IMC289" s="755"/>
      <c r="IMD289" s="755"/>
      <c r="IME289" s="755"/>
      <c r="IMF289" s="755"/>
      <c r="IMG289" s="755"/>
      <c r="IMH289" s="755"/>
      <c r="IMI289" s="755"/>
      <c r="IMJ289" s="755"/>
      <c r="IMK289" s="755"/>
      <c r="IML289" s="755"/>
      <c r="IMM289" s="755"/>
      <c r="IMN289" s="755"/>
      <c r="IMO289" s="755"/>
      <c r="IMP289" s="755"/>
      <c r="IMQ289" s="755"/>
      <c r="IMR289" s="755"/>
      <c r="IMS289" s="755"/>
      <c r="IMT289" s="755"/>
      <c r="IMU289" s="755"/>
      <c r="IMV289" s="755"/>
      <c r="IMW289" s="755"/>
      <c r="IMX289" s="755"/>
      <c r="IMY289" s="755"/>
      <c r="IMZ289" s="755"/>
      <c r="INA289" s="755"/>
      <c r="INB289" s="755"/>
      <c r="INC289" s="755"/>
      <c r="IND289" s="755"/>
      <c r="INE289" s="755"/>
      <c r="INF289" s="755"/>
      <c r="ING289" s="755"/>
      <c r="INH289" s="755"/>
      <c r="INI289" s="755"/>
      <c r="INJ289" s="755"/>
      <c r="INK289" s="755"/>
      <c r="INL289" s="755"/>
      <c r="INM289" s="755"/>
      <c r="INN289" s="755"/>
      <c r="INO289" s="755"/>
      <c r="INP289" s="755"/>
      <c r="INQ289" s="755"/>
      <c r="INR289" s="755"/>
      <c r="INS289" s="755"/>
      <c r="INT289" s="755"/>
      <c r="INU289" s="755"/>
      <c r="INV289" s="755"/>
      <c r="INW289" s="755"/>
      <c r="INX289" s="755"/>
      <c r="INY289" s="755"/>
      <c r="INZ289" s="755"/>
      <c r="IOA289" s="755"/>
      <c r="IOB289" s="755"/>
      <c r="IOC289" s="755"/>
      <c r="IOD289" s="755"/>
      <c r="IOE289" s="755"/>
      <c r="IOF289" s="755"/>
      <c r="IOG289" s="755"/>
      <c r="IOH289" s="755"/>
      <c r="IOI289" s="755"/>
      <c r="IOJ289" s="755"/>
      <c r="IOK289" s="755"/>
      <c r="IOL289" s="755"/>
      <c r="IOM289" s="755"/>
      <c r="ION289" s="755"/>
      <c r="IOO289" s="755"/>
      <c r="IOP289" s="755"/>
      <c r="IOQ289" s="755"/>
      <c r="IOR289" s="755"/>
      <c r="IOS289" s="755"/>
      <c r="IOT289" s="755"/>
      <c r="IOU289" s="755"/>
      <c r="IOV289" s="755"/>
      <c r="IOW289" s="755"/>
      <c r="IOX289" s="755"/>
      <c r="IOY289" s="755"/>
      <c r="IOZ289" s="755"/>
      <c r="IPA289" s="755"/>
      <c r="IPB289" s="755"/>
      <c r="IPC289" s="755"/>
      <c r="IPD289" s="755"/>
      <c r="IPE289" s="755"/>
      <c r="IPF289" s="755"/>
      <c r="IPG289" s="755"/>
      <c r="IPH289" s="755"/>
      <c r="IPI289" s="755"/>
      <c r="IPJ289" s="755"/>
      <c r="IPK289" s="755"/>
      <c r="IPL289" s="755"/>
      <c r="IPM289" s="755"/>
      <c r="IPN289" s="755"/>
      <c r="IPO289" s="755"/>
      <c r="IPP289" s="755"/>
      <c r="IPQ289" s="755"/>
      <c r="IPR289" s="755"/>
      <c r="IPS289" s="755"/>
      <c r="IPT289" s="755"/>
      <c r="IPU289" s="755"/>
      <c r="IPV289" s="755"/>
      <c r="IPW289" s="755"/>
      <c r="IPX289" s="755"/>
      <c r="IPY289" s="755"/>
      <c r="IPZ289" s="755"/>
      <c r="IQA289" s="755"/>
      <c r="IQB289" s="755"/>
      <c r="IQC289" s="755"/>
      <c r="IQD289" s="755"/>
      <c r="IQE289" s="755"/>
      <c r="IQF289" s="755"/>
      <c r="IQG289" s="755"/>
      <c r="IQH289" s="755"/>
      <c r="IQI289" s="755"/>
      <c r="IQJ289" s="755"/>
      <c r="IQK289" s="755"/>
      <c r="IQL289" s="755"/>
      <c r="IQM289" s="755"/>
      <c r="IQN289" s="755"/>
      <c r="IQO289" s="755"/>
      <c r="IQP289" s="755"/>
      <c r="IQQ289" s="755"/>
      <c r="IQR289" s="755"/>
      <c r="IQS289" s="755"/>
      <c r="IQT289" s="755"/>
      <c r="IQU289" s="755"/>
      <c r="IQV289" s="755"/>
      <c r="IQW289" s="755"/>
      <c r="IQX289" s="755"/>
      <c r="IQY289" s="755"/>
      <c r="IQZ289" s="755"/>
      <c r="IRA289" s="755"/>
      <c r="IRB289" s="755"/>
      <c r="IRC289" s="755"/>
      <c r="IRD289" s="755"/>
      <c r="IRE289" s="755"/>
      <c r="IRF289" s="755"/>
      <c r="IRG289" s="755"/>
      <c r="IRH289" s="755"/>
      <c r="IRI289" s="755"/>
      <c r="IRJ289" s="755"/>
      <c r="IRK289" s="755"/>
      <c r="IRL289" s="755"/>
      <c r="IRM289" s="755"/>
      <c r="IRN289" s="755"/>
      <c r="IRO289" s="755"/>
      <c r="IRP289" s="755"/>
      <c r="IRQ289" s="755"/>
      <c r="IRR289" s="755"/>
      <c r="IRS289" s="755"/>
      <c r="IRT289" s="755"/>
      <c r="IRU289" s="755"/>
      <c r="IRV289" s="755"/>
      <c r="IRW289" s="755"/>
      <c r="IRX289" s="755"/>
      <c r="IRY289" s="755"/>
      <c r="IRZ289" s="755"/>
      <c r="ISA289" s="755"/>
      <c r="ISB289" s="755"/>
      <c r="ISC289" s="755"/>
      <c r="ISD289" s="755"/>
      <c r="ISE289" s="755"/>
      <c r="ISF289" s="755"/>
      <c r="ISG289" s="755"/>
      <c r="ISH289" s="755"/>
      <c r="ISI289" s="755"/>
      <c r="ISJ289" s="755"/>
      <c r="ISK289" s="755"/>
      <c r="ISL289" s="755"/>
      <c r="ISM289" s="755"/>
      <c r="ISN289" s="755"/>
      <c r="ISO289" s="755"/>
      <c r="ISP289" s="755"/>
      <c r="ISQ289" s="755"/>
      <c r="ISR289" s="755"/>
      <c r="ISS289" s="755"/>
      <c r="IST289" s="755"/>
      <c r="ISU289" s="755"/>
      <c r="ISV289" s="755"/>
      <c r="ISW289" s="755"/>
      <c r="ISX289" s="755"/>
      <c r="ISY289" s="755"/>
      <c r="ISZ289" s="755"/>
      <c r="ITA289" s="755"/>
      <c r="ITB289" s="755"/>
      <c r="ITC289" s="755"/>
      <c r="ITD289" s="755"/>
      <c r="ITE289" s="755"/>
      <c r="ITF289" s="755"/>
      <c r="ITG289" s="755"/>
      <c r="ITH289" s="755"/>
      <c r="ITI289" s="755"/>
      <c r="ITJ289" s="755"/>
      <c r="ITK289" s="755"/>
      <c r="ITL289" s="755"/>
      <c r="ITM289" s="755"/>
      <c r="ITN289" s="755"/>
      <c r="ITO289" s="755"/>
      <c r="ITP289" s="755"/>
      <c r="ITQ289" s="755"/>
      <c r="ITR289" s="755"/>
      <c r="ITS289" s="755"/>
      <c r="ITT289" s="755"/>
      <c r="ITU289" s="755"/>
      <c r="ITV289" s="755"/>
      <c r="ITW289" s="755"/>
      <c r="ITX289" s="755"/>
      <c r="ITY289" s="755"/>
      <c r="ITZ289" s="755"/>
      <c r="IUA289" s="755"/>
      <c r="IUB289" s="755"/>
      <c r="IUC289" s="755"/>
      <c r="IUD289" s="755"/>
      <c r="IUE289" s="755"/>
      <c r="IUF289" s="755"/>
      <c r="IUG289" s="755"/>
      <c r="IUH289" s="755"/>
      <c r="IUI289" s="755"/>
      <c r="IUJ289" s="755"/>
      <c r="IUK289" s="755"/>
      <c r="IUL289" s="755"/>
      <c r="IUM289" s="755"/>
      <c r="IUN289" s="755"/>
      <c r="IUO289" s="755"/>
      <c r="IUP289" s="755"/>
      <c r="IUQ289" s="755"/>
      <c r="IUR289" s="755"/>
      <c r="IUS289" s="755"/>
      <c r="IUT289" s="755"/>
      <c r="IUU289" s="755"/>
      <c r="IUV289" s="755"/>
      <c r="IUW289" s="755"/>
      <c r="IUX289" s="755"/>
      <c r="IUY289" s="755"/>
      <c r="IUZ289" s="755"/>
      <c r="IVA289" s="755"/>
      <c r="IVB289" s="755"/>
      <c r="IVC289" s="755"/>
      <c r="IVD289" s="755"/>
      <c r="IVE289" s="755"/>
      <c r="IVF289" s="755"/>
      <c r="IVG289" s="755"/>
      <c r="IVH289" s="755"/>
      <c r="IVI289" s="755"/>
      <c r="IVJ289" s="755"/>
      <c r="IVK289" s="755"/>
      <c r="IVL289" s="755"/>
      <c r="IVM289" s="755"/>
      <c r="IVN289" s="755"/>
      <c r="IVO289" s="755"/>
      <c r="IVP289" s="755"/>
      <c r="IVQ289" s="755"/>
      <c r="IVR289" s="755"/>
      <c r="IVS289" s="755"/>
      <c r="IVT289" s="755"/>
      <c r="IVU289" s="755"/>
      <c r="IVV289" s="755"/>
      <c r="IVW289" s="755"/>
      <c r="IVX289" s="755"/>
      <c r="IVY289" s="755"/>
      <c r="IVZ289" s="755"/>
      <c r="IWA289" s="755"/>
      <c r="IWB289" s="755"/>
      <c r="IWC289" s="755"/>
      <c r="IWD289" s="755"/>
      <c r="IWE289" s="755"/>
      <c r="IWF289" s="755"/>
      <c r="IWG289" s="755"/>
      <c r="IWH289" s="755"/>
      <c r="IWI289" s="755"/>
      <c r="IWJ289" s="755"/>
      <c r="IWK289" s="755"/>
      <c r="IWL289" s="755"/>
      <c r="IWM289" s="755"/>
      <c r="IWN289" s="755"/>
      <c r="IWO289" s="755"/>
      <c r="IWP289" s="755"/>
      <c r="IWQ289" s="755"/>
      <c r="IWR289" s="755"/>
      <c r="IWS289" s="755"/>
      <c r="IWT289" s="755"/>
      <c r="IWU289" s="755"/>
      <c r="IWV289" s="755"/>
      <c r="IWW289" s="755"/>
      <c r="IWX289" s="755"/>
      <c r="IWY289" s="755"/>
      <c r="IWZ289" s="755"/>
      <c r="IXA289" s="755"/>
      <c r="IXB289" s="755"/>
      <c r="IXC289" s="755"/>
      <c r="IXD289" s="755"/>
      <c r="IXE289" s="755"/>
      <c r="IXF289" s="755"/>
      <c r="IXG289" s="755"/>
      <c r="IXH289" s="755"/>
      <c r="IXI289" s="755"/>
      <c r="IXJ289" s="755"/>
      <c r="IXK289" s="755"/>
      <c r="IXL289" s="755"/>
      <c r="IXM289" s="755"/>
      <c r="IXN289" s="755"/>
      <c r="IXO289" s="755"/>
      <c r="IXP289" s="755"/>
      <c r="IXQ289" s="755"/>
      <c r="IXR289" s="755"/>
      <c r="IXS289" s="755"/>
      <c r="IXT289" s="755"/>
      <c r="IXU289" s="755"/>
      <c r="IXV289" s="755"/>
      <c r="IXW289" s="755"/>
      <c r="IXX289" s="755"/>
      <c r="IXY289" s="755"/>
      <c r="IXZ289" s="755"/>
      <c r="IYA289" s="755"/>
      <c r="IYB289" s="755"/>
      <c r="IYC289" s="755"/>
      <c r="IYD289" s="755"/>
      <c r="IYE289" s="755"/>
      <c r="IYF289" s="755"/>
      <c r="IYG289" s="755"/>
      <c r="IYH289" s="755"/>
      <c r="IYI289" s="755"/>
      <c r="IYJ289" s="755"/>
      <c r="IYK289" s="755"/>
      <c r="IYL289" s="755"/>
      <c r="IYM289" s="755"/>
      <c r="IYN289" s="755"/>
      <c r="IYO289" s="755"/>
      <c r="IYP289" s="755"/>
      <c r="IYQ289" s="755"/>
      <c r="IYR289" s="755"/>
      <c r="IYS289" s="755"/>
      <c r="IYT289" s="755"/>
      <c r="IYU289" s="755"/>
      <c r="IYV289" s="755"/>
      <c r="IYW289" s="755"/>
      <c r="IYX289" s="755"/>
      <c r="IYY289" s="755"/>
      <c r="IYZ289" s="755"/>
      <c r="IZA289" s="755"/>
      <c r="IZB289" s="755"/>
      <c r="IZC289" s="755"/>
      <c r="IZD289" s="755"/>
      <c r="IZE289" s="755"/>
      <c r="IZF289" s="755"/>
      <c r="IZG289" s="755"/>
      <c r="IZH289" s="755"/>
      <c r="IZI289" s="755"/>
      <c r="IZJ289" s="755"/>
      <c r="IZK289" s="755"/>
      <c r="IZL289" s="755"/>
      <c r="IZM289" s="755"/>
      <c r="IZN289" s="755"/>
      <c r="IZO289" s="755"/>
      <c r="IZP289" s="755"/>
      <c r="IZQ289" s="755"/>
      <c r="IZR289" s="755"/>
      <c r="IZS289" s="755"/>
      <c r="IZT289" s="755"/>
      <c r="IZU289" s="755"/>
      <c r="IZV289" s="755"/>
      <c r="IZW289" s="755"/>
      <c r="IZX289" s="755"/>
      <c r="IZY289" s="755"/>
      <c r="IZZ289" s="755"/>
      <c r="JAA289" s="755"/>
      <c r="JAB289" s="755"/>
      <c r="JAC289" s="755"/>
      <c r="JAD289" s="755"/>
      <c r="JAE289" s="755"/>
      <c r="JAF289" s="755"/>
      <c r="JAG289" s="755"/>
      <c r="JAH289" s="755"/>
      <c r="JAI289" s="755"/>
      <c r="JAJ289" s="755"/>
      <c r="JAK289" s="755"/>
      <c r="JAL289" s="755"/>
      <c r="JAM289" s="755"/>
      <c r="JAN289" s="755"/>
      <c r="JAO289" s="755"/>
      <c r="JAP289" s="755"/>
      <c r="JAQ289" s="755"/>
      <c r="JAR289" s="755"/>
      <c r="JAS289" s="755"/>
      <c r="JAT289" s="755"/>
      <c r="JAU289" s="755"/>
      <c r="JAV289" s="755"/>
      <c r="JAW289" s="755"/>
      <c r="JAX289" s="755"/>
      <c r="JAY289" s="755"/>
      <c r="JAZ289" s="755"/>
      <c r="JBA289" s="755"/>
      <c r="JBB289" s="755"/>
      <c r="JBC289" s="755"/>
      <c r="JBD289" s="755"/>
      <c r="JBE289" s="755"/>
      <c r="JBF289" s="755"/>
      <c r="JBG289" s="755"/>
      <c r="JBH289" s="755"/>
      <c r="JBI289" s="755"/>
      <c r="JBJ289" s="755"/>
      <c r="JBK289" s="755"/>
      <c r="JBL289" s="755"/>
      <c r="JBM289" s="755"/>
      <c r="JBN289" s="755"/>
      <c r="JBO289" s="755"/>
      <c r="JBP289" s="755"/>
      <c r="JBQ289" s="755"/>
      <c r="JBR289" s="755"/>
      <c r="JBS289" s="755"/>
      <c r="JBT289" s="755"/>
      <c r="JBU289" s="755"/>
      <c r="JBV289" s="755"/>
      <c r="JBW289" s="755"/>
      <c r="JBX289" s="755"/>
      <c r="JBY289" s="755"/>
      <c r="JBZ289" s="755"/>
      <c r="JCA289" s="755"/>
      <c r="JCB289" s="755"/>
      <c r="JCC289" s="755"/>
      <c r="JCD289" s="755"/>
      <c r="JCE289" s="755"/>
      <c r="JCF289" s="755"/>
      <c r="JCG289" s="755"/>
      <c r="JCH289" s="755"/>
      <c r="JCI289" s="755"/>
      <c r="JCJ289" s="755"/>
      <c r="JCK289" s="755"/>
      <c r="JCL289" s="755"/>
      <c r="JCM289" s="755"/>
      <c r="JCN289" s="755"/>
      <c r="JCO289" s="755"/>
      <c r="JCP289" s="755"/>
      <c r="JCQ289" s="755"/>
      <c r="JCR289" s="755"/>
      <c r="JCS289" s="755"/>
      <c r="JCT289" s="755"/>
      <c r="JCU289" s="755"/>
      <c r="JCV289" s="755"/>
      <c r="JCW289" s="755"/>
      <c r="JCX289" s="755"/>
      <c r="JCY289" s="755"/>
      <c r="JCZ289" s="755"/>
      <c r="JDA289" s="755"/>
      <c r="JDB289" s="755"/>
      <c r="JDC289" s="755"/>
      <c r="JDD289" s="755"/>
      <c r="JDE289" s="755"/>
      <c r="JDF289" s="755"/>
      <c r="JDG289" s="755"/>
      <c r="JDH289" s="755"/>
      <c r="JDI289" s="755"/>
      <c r="JDJ289" s="755"/>
      <c r="JDK289" s="755"/>
      <c r="JDL289" s="755"/>
      <c r="JDM289" s="755"/>
      <c r="JDN289" s="755"/>
      <c r="JDO289" s="755"/>
      <c r="JDP289" s="755"/>
      <c r="JDQ289" s="755"/>
      <c r="JDR289" s="755"/>
      <c r="JDS289" s="755"/>
      <c r="JDT289" s="755"/>
      <c r="JDU289" s="755"/>
      <c r="JDV289" s="755"/>
      <c r="JDW289" s="755"/>
      <c r="JDX289" s="755"/>
      <c r="JDY289" s="755"/>
      <c r="JDZ289" s="755"/>
      <c r="JEA289" s="755"/>
      <c r="JEB289" s="755"/>
      <c r="JEC289" s="755"/>
      <c r="JED289" s="755"/>
      <c r="JEE289" s="755"/>
      <c r="JEF289" s="755"/>
      <c r="JEG289" s="755"/>
      <c r="JEH289" s="755"/>
      <c r="JEI289" s="755"/>
      <c r="JEJ289" s="755"/>
      <c r="JEK289" s="755"/>
      <c r="JEL289" s="755"/>
      <c r="JEM289" s="755"/>
      <c r="JEN289" s="755"/>
      <c r="JEO289" s="755"/>
      <c r="JEP289" s="755"/>
      <c r="JEQ289" s="755"/>
      <c r="JER289" s="755"/>
      <c r="JES289" s="755"/>
      <c r="JET289" s="755"/>
      <c r="JEU289" s="755"/>
      <c r="JEV289" s="755"/>
      <c r="JEW289" s="755"/>
      <c r="JEX289" s="755"/>
      <c r="JEY289" s="755"/>
      <c r="JEZ289" s="755"/>
      <c r="JFA289" s="755"/>
      <c r="JFB289" s="755"/>
      <c r="JFC289" s="755"/>
      <c r="JFD289" s="755"/>
      <c r="JFE289" s="755"/>
      <c r="JFF289" s="755"/>
      <c r="JFG289" s="755"/>
      <c r="JFH289" s="755"/>
      <c r="JFI289" s="755"/>
      <c r="JFJ289" s="755"/>
      <c r="JFK289" s="755"/>
      <c r="JFL289" s="755"/>
      <c r="JFM289" s="755"/>
      <c r="JFN289" s="755"/>
      <c r="JFO289" s="755"/>
      <c r="JFP289" s="755"/>
      <c r="JFQ289" s="755"/>
      <c r="JFR289" s="755"/>
      <c r="JFS289" s="755"/>
      <c r="JFT289" s="755"/>
      <c r="JFU289" s="755"/>
      <c r="JFV289" s="755"/>
      <c r="JFW289" s="755"/>
      <c r="JFX289" s="755"/>
      <c r="JFY289" s="755"/>
      <c r="JFZ289" s="755"/>
      <c r="JGA289" s="755"/>
      <c r="JGB289" s="755"/>
      <c r="JGC289" s="755"/>
      <c r="JGD289" s="755"/>
      <c r="JGE289" s="755"/>
      <c r="JGF289" s="755"/>
      <c r="JGG289" s="755"/>
      <c r="JGH289" s="755"/>
      <c r="JGI289" s="755"/>
      <c r="JGJ289" s="755"/>
      <c r="JGK289" s="755"/>
      <c r="JGL289" s="755"/>
      <c r="JGM289" s="755"/>
      <c r="JGN289" s="755"/>
      <c r="JGO289" s="755"/>
      <c r="JGP289" s="755"/>
      <c r="JGQ289" s="755"/>
      <c r="JGR289" s="755"/>
      <c r="JGS289" s="755"/>
      <c r="JGT289" s="755"/>
      <c r="JGU289" s="755"/>
      <c r="JGV289" s="755"/>
      <c r="JGW289" s="755"/>
      <c r="JGX289" s="755"/>
      <c r="JGY289" s="755"/>
      <c r="JGZ289" s="755"/>
      <c r="JHA289" s="755"/>
      <c r="JHB289" s="755"/>
      <c r="JHC289" s="755"/>
      <c r="JHD289" s="755"/>
      <c r="JHE289" s="755"/>
      <c r="JHF289" s="755"/>
      <c r="JHG289" s="755"/>
      <c r="JHH289" s="755"/>
      <c r="JHI289" s="755"/>
      <c r="JHJ289" s="755"/>
      <c r="JHK289" s="755"/>
      <c r="JHL289" s="755"/>
      <c r="JHM289" s="755"/>
      <c r="JHN289" s="755"/>
      <c r="JHO289" s="755"/>
      <c r="JHP289" s="755"/>
      <c r="JHQ289" s="755"/>
      <c r="JHR289" s="755"/>
      <c r="JHS289" s="755"/>
      <c r="JHT289" s="755"/>
      <c r="JHU289" s="755"/>
      <c r="JHV289" s="755"/>
      <c r="JHW289" s="755"/>
      <c r="JHX289" s="755"/>
      <c r="JHY289" s="755"/>
      <c r="JHZ289" s="755"/>
      <c r="JIA289" s="755"/>
      <c r="JIB289" s="755"/>
      <c r="JIC289" s="755"/>
      <c r="JID289" s="755"/>
      <c r="JIE289" s="755"/>
      <c r="JIF289" s="755"/>
      <c r="JIG289" s="755"/>
      <c r="JIH289" s="755"/>
      <c r="JII289" s="755"/>
      <c r="JIJ289" s="755"/>
      <c r="JIK289" s="755"/>
      <c r="JIL289" s="755"/>
      <c r="JIM289" s="755"/>
      <c r="JIN289" s="755"/>
      <c r="JIO289" s="755"/>
      <c r="JIP289" s="755"/>
      <c r="JIQ289" s="755"/>
      <c r="JIR289" s="755"/>
      <c r="JIS289" s="755"/>
      <c r="JIT289" s="755"/>
      <c r="JIU289" s="755"/>
      <c r="JIV289" s="755"/>
      <c r="JIW289" s="755"/>
      <c r="JIX289" s="755"/>
      <c r="JIY289" s="755"/>
      <c r="JIZ289" s="755"/>
      <c r="JJA289" s="755"/>
      <c r="JJB289" s="755"/>
      <c r="JJC289" s="755"/>
      <c r="JJD289" s="755"/>
      <c r="JJE289" s="755"/>
      <c r="JJF289" s="755"/>
      <c r="JJG289" s="755"/>
      <c r="JJH289" s="755"/>
      <c r="JJI289" s="755"/>
      <c r="JJJ289" s="755"/>
      <c r="JJK289" s="755"/>
      <c r="JJL289" s="755"/>
      <c r="JJM289" s="755"/>
      <c r="JJN289" s="755"/>
      <c r="JJO289" s="755"/>
      <c r="JJP289" s="755"/>
      <c r="JJQ289" s="755"/>
      <c r="JJR289" s="755"/>
      <c r="JJS289" s="755"/>
      <c r="JJT289" s="755"/>
      <c r="JJU289" s="755"/>
      <c r="JJV289" s="755"/>
      <c r="JJW289" s="755"/>
      <c r="JJX289" s="755"/>
      <c r="JJY289" s="755"/>
      <c r="JJZ289" s="755"/>
      <c r="JKA289" s="755"/>
      <c r="JKB289" s="755"/>
      <c r="JKC289" s="755"/>
      <c r="JKD289" s="755"/>
      <c r="JKE289" s="755"/>
      <c r="JKF289" s="755"/>
      <c r="JKG289" s="755"/>
      <c r="JKH289" s="755"/>
      <c r="JKI289" s="755"/>
      <c r="JKJ289" s="755"/>
      <c r="JKK289" s="755"/>
      <c r="JKL289" s="755"/>
      <c r="JKM289" s="755"/>
      <c r="JKN289" s="755"/>
      <c r="JKO289" s="755"/>
      <c r="JKP289" s="755"/>
      <c r="JKQ289" s="755"/>
      <c r="JKR289" s="755"/>
      <c r="JKS289" s="755"/>
      <c r="JKT289" s="755"/>
      <c r="JKU289" s="755"/>
      <c r="JKV289" s="755"/>
      <c r="JKW289" s="755"/>
      <c r="JKX289" s="755"/>
      <c r="JKY289" s="755"/>
      <c r="JKZ289" s="755"/>
      <c r="JLA289" s="755"/>
      <c r="JLB289" s="755"/>
      <c r="JLC289" s="755"/>
      <c r="JLD289" s="755"/>
      <c r="JLE289" s="755"/>
      <c r="JLF289" s="755"/>
      <c r="JLG289" s="755"/>
      <c r="JLH289" s="755"/>
      <c r="JLI289" s="755"/>
      <c r="JLJ289" s="755"/>
      <c r="JLK289" s="755"/>
      <c r="JLL289" s="755"/>
      <c r="JLM289" s="755"/>
      <c r="JLN289" s="755"/>
      <c r="JLO289" s="755"/>
      <c r="JLP289" s="755"/>
      <c r="JLQ289" s="755"/>
      <c r="JLR289" s="755"/>
      <c r="JLS289" s="755"/>
      <c r="JLT289" s="755"/>
      <c r="JLU289" s="755"/>
      <c r="JLV289" s="755"/>
      <c r="JLW289" s="755"/>
      <c r="JLX289" s="755"/>
      <c r="JLY289" s="755"/>
      <c r="JLZ289" s="755"/>
      <c r="JMA289" s="755"/>
      <c r="JMB289" s="755"/>
      <c r="JMC289" s="755"/>
      <c r="JMD289" s="755"/>
      <c r="JME289" s="755"/>
      <c r="JMF289" s="755"/>
      <c r="JMG289" s="755"/>
      <c r="JMH289" s="755"/>
      <c r="JMI289" s="755"/>
      <c r="JMJ289" s="755"/>
      <c r="JMK289" s="755"/>
      <c r="JML289" s="755"/>
      <c r="JMM289" s="755"/>
      <c r="JMN289" s="755"/>
      <c r="JMO289" s="755"/>
      <c r="JMP289" s="755"/>
      <c r="JMQ289" s="755"/>
      <c r="JMR289" s="755"/>
      <c r="JMS289" s="755"/>
      <c r="JMT289" s="755"/>
      <c r="JMU289" s="755"/>
      <c r="JMV289" s="755"/>
      <c r="JMW289" s="755"/>
      <c r="JMX289" s="755"/>
      <c r="JMY289" s="755"/>
      <c r="JMZ289" s="755"/>
      <c r="JNA289" s="755"/>
      <c r="JNB289" s="755"/>
      <c r="JNC289" s="755"/>
      <c r="JND289" s="755"/>
      <c r="JNE289" s="755"/>
      <c r="JNF289" s="755"/>
      <c r="JNG289" s="755"/>
      <c r="JNH289" s="755"/>
      <c r="JNI289" s="755"/>
      <c r="JNJ289" s="755"/>
      <c r="JNK289" s="755"/>
      <c r="JNL289" s="755"/>
      <c r="JNM289" s="755"/>
      <c r="JNN289" s="755"/>
      <c r="JNO289" s="755"/>
      <c r="JNP289" s="755"/>
      <c r="JNQ289" s="755"/>
      <c r="JNR289" s="755"/>
      <c r="JNS289" s="755"/>
      <c r="JNT289" s="755"/>
      <c r="JNU289" s="755"/>
      <c r="JNV289" s="755"/>
      <c r="JNW289" s="755"/>
      <c r="JNX289" s="755"/>
      <c r="JNY289" s="755"/>
      <c r="JNZ289" s="755"/>
      <c r="JOA289" s="755"/>
      <c r="JOB289" s="755"/>
      <c r="JOC289" s="755"/>
      <c r="JOD289" s="755"/>
      <c r="JOE289" s="755"/>
      <c r="JOF289" s="755"/>
      <c r="JOG289" s="755"/>
      <c r="JOH289" s="755"/>
      <c r="JOI289" s="755"/>
      <c r="JOJ289" s="755"/>
      <c r="JOK289" s="755"/>
      <c r="JOL289" s="755"/>
      <c r="JOM289" s="755"/>
      <c r="JON289" s="755"/>
      <c r="JOO289" s="755"/>
      <c r="JOP289" s="755"/>
      <c r="JOQ289" s="755"/>
      <c r="JOR289" s="755"/>
      <c r="JOS289" s="755"/>
      <c r="JOT289" s="755"/>
      <c r="JOU289" s="755"/>
      <c r="JOV289" s="755"/>
      <c r="JOW289" s="755"/>
      <c r="JOX289" s="755"/>
      <c r="JOY289" s="755"/>
      <c r="JOZ289" s="755"/>
      <c r="JPA289" s="755"/>
      <c r="JPB289" s="755"/>
      <c r="JPC289" s="755"/>
      <c r="JPD289" s="755"/>
      <c r="JPE289" s="755"/>
      <c r="JPF289" s="755"/>
      <c r="JPG289" s="755"/>
      <c r="JPH289" s="755"/>
      <c r="JPI289" s="755"/>
      <c r="JPJ289" s="755"/>
      <c r="JPK289" s="755"/>
      <c r="JPL289" s="755"/>
      <c r="JPM289" s="755"/>
      <c r="JPN289" s="755"/>
      <c r="JPO289" s="755"/>
      <c r="JPP289" s="755"/>
      <c r="JPQ289" s="755"/>
      <c r="JPR289" s="755"/>
      <c r="JPS289" s="755"/>
      <c r="JPT289" s="755"/>
      <c r="JPU289" s="755"/>
      <c r="JPV289" s="755"/>
      <c r="JPW289" s="755"/>
      <c r="JPX289" s="755"/>
      <c r="JPY289" s="755"/>
      <c r="JPZ289" s="755"/>
      <c r="JQA289" s="755"/>
      <c r="JQB289" s="755"/>
      <c r="JQC289" s="755"/>
      <c r="JQD289" s="755"/>
      <c r="JQE289" s="755"/>
      <c r="JQF289" s="755"/>
      <c r="JQG289" s="755"/>
      <c r="JQH289" s="755"/>
      <c r="JQI289" s="755"/>
      <c r="JQJ289" s="755"/>
      <c r="JQK289" s="755"/>
      <c r="JQL289" s="755"/>
      <c r="JQM289" s="755"/>
      <c r="JQN289" s="755"/>
      <c r="JQO289" s="755"/>
      <c r="JQP289" s="755"/>
      <c r="JQQ289" s="755"/>
      <c r="JQR289" s="755"/>
      <c r="JQS289" s="755"/>
      <c r="JQT289" s="755"/>
      <c r="JQU289" s="755"/>
      <c r="JQV289" s="755"/>
      <c r="JQW289" s="755"/>
      <c r="JQX289" s="755"/>
      <c r="JQY289" s="755"/>
      <c r="JQZ289" s="755"/>
      <c r="JRA289" s="755"/>
      <c r="JRB289" s="755"/>
      <c r="JRC289" s="755"/>
      <c r="JRD289" s="755"/>
      <c r="JRE289" s="755"/>
      <c r="JRF289" s="755"/>
      <c r="JRG289" s="755"/>
      <c r="JRH289" s="755"/>
      <c r="JRI289" s="755"/>
      <c r="JRJ289" s="755"/>
      <c r="JRK289" s="755"/>
      <c r="JRL289" s="755"/>
      <c r="JRM289" s="755"/>
      <c r="JRN289" s="755"/>
      <c r="JRO289" s="755"/>
      <c r="JRP289" s="755"/>
      <c r="JRQ289" s="755"/>
      <c r="JRR289" s="755"/>
      <c r="JRS289" s="755"/>
      <c r="JRT289" s="755"/>
      <c r="JRU289" s="755"/>
      <c r="JRV289" s="755"/>
      <c r="JRW289" s="755"/>
      <c r="JRX289" s="755"/>
      <c r="JRY289" s="755"/>
      <c r="JRZ289" s="755"/>
      <c r="JSA289" s="755"/>
      <c r="JSB289" s="755"/>
      <c r="JSC289" s="755"/>
      <c r="JSD289" s="755"/>
      <c r="JSE289" s="755"/>
      <c r="JSF289" s="755"/>
      <c r="JSG289" s="755"/>
      <c r="JSH289" s="755"/>
      <c r="JSI289" s="755"/>
      <c r="JSJ289" s="755"/>
      <c r="JSK289" s="755"/>
      <c r="JSL289" s="755"/>
      <c r="JSM289" s="755"/>
      <c r="JSN289" s="755"/>
      <c r="JSO289" s="755"/>
      <c r="JSP289" s="755"/>
      <c r="JSQ289" s="755"/>
      <c r="JSR289" s="755"/>
      <c r="JSS289" s="755"/>
      <c r="JST289" s="755"/>
      <c r="JSU289" s="755"/>
      <c r="JSV289" s="755"/>
      <c r="JSW289" s="755"/>
      <c r="JSX289" s="755"/>
      <c r="JSY289" s="755"/>
      <c r="JSZ289" s="755"/>
      <c r="JTA289" s="755"/>
      <c r="JTB289" s="755"/>
      <c r="JTC289" s="755"/>
      <c r="JTD289" s="755"/>
      <c r="JTE289" s="755"/>
      <c r="JTF289" s="755"/>
      <c r="JTG289" s="755"/>
      <c r="JTH289" s="755"/>
      <c r="JTI289" s="755"/>
      <c r="JTJ289" s="755"/>
      <c r="JTK289" s="755"/>
      <c r="JTL289" s="755"/>
      <c r="JTM289" s="755"/>
      <c r="JTN289" s="755"/>
      <c r="JTO289" s="755"/>
      <c r="JTP289" s="755"/>
      <c r="JTQ289" s="755"/>
      <c r="JTR289" s="755"/>
      <c r="JTS289" s="755"/>
      <c r="JTT289" s="755"/>
      <c r="JTU289" s="755"/>
      <c r="JTV289" s="755"/>
      <c r="JTW289" s="755"/>
      <c r="JTX289" s="755"/>
      <c r="JTY289" s="755"/>
      <c r="JTZ289" s="755"/>
      <c r="JUA289" s="755"/>
      <c r="JUB289" s="755"/>
      <c r="JUC289" s="755"/>
      <c r="JUD289" s="755"/>
      <c r="JUE289" s="755"/>
      <c r="JUF289" s="755"/>
      <c r="JUG289" s="755"/>
      <c r="JUH289" s="755"/>
      <c r="JUI289" s="755"/>
      <c r="JUJ289" s="755"/>
      <c r="JUK289" s="755"/>
      <c r="JUL289" s="755"/>
      <c r="JUM289" s="755"/>
      <c r="JUN289" s="755"/>
      <c r="JUO289" s="755"/>
      <c r="JUP289" s="755"/>
      <c r="JUQ289" s="755"/>
      <c r="JUR289" s="755"/>
      <c r="JUS289" s="755"/>
      <c r="JUT289" s="755"/>
      <c r="JUU289" s="755"/>
      <c r="JUV289" s="755"/>
      <c r="JUW289" s="755"/>
      <c r="JUX289" s="755"/>
      <c r="JUY289" s="755"/>
      <c r="JUZ289" s="755"/>
      <c r="JVA289" s="755"/>
      <c r="JVB289" s="755"/>
      <c r="JVC289" s="755"/>
      <c r="JVD289" s="755"/>
      <c r="JVE289" s="755"/>
      <c r="JVF289" s="755"/>
      <c r="JVG289" s="755"/>
      <c r="JVH289" s="755"/>
      <c r="JVI289" s="755"/>
      <c r="JVJ289" s="755"/>
      <c r="JVK289" s="755"/>
      <c r="JVL289" s="755"/>
      <c r="JVM289" s="755"/>
      <c r="JVN289" s="755"/>
      <c r="JVO289" s="755"/>
      <c r="JVP289" s="755"/>
      <c r="JVQ289" s="755"/>
      <c r="JVR289" s="755"/>
      <c r="JVS289" s="755"/>
      <c r="JVT289" s="755"/>
      <c r="JVU289" s="755"/>
      <c r="JVV289" s="755"/>
      <c r="JVW289" s="755"/>
      <c r="JVX289" s="755"/>
      <c r="JVY289" s="755"/>
      <c r="JVZ289" s="755"/>
      <c r="JWA289" s="755"/>
      <c r="JWB289" s="755"/>
      <c r="JWC289" s="755"/>
      <c r="JWD289" s="755"/>
      <c r="JWE289" s="755"/>
      <c r="JWF289" s="755"/>
      <c r="JWG289" s="755"/>
      <c r="JWH289" s="755"/>
      <c r="JWI289" s="755"/>
      <c r="JWJ289" s="755"/>
      <c r="JWK289" s="755"/>
      <c r="JWL289" s="755"/>
      <c r="JWM289" s="755"/>
      <c r="JWN289" s="755"/>
      <c r="JWO289" s="755"/>
      <c r="JWP289" s="755"/>
      <c r="JWQ289" s="755"/>
      <c r="JWR289" s="755"/>
      <c r="JWS289" s="755"/>
      <c r="JWT289" s="755"/>
      <c r="JWU289" s="755"/>
      <c r="JWV289" s="755"/>
      <c r="JWW289" s="755"/>
      <c r="JWX289" s="755"/>
      <c r="JWY289" s="755"/>
      <c r="JWZ289" s="755"/>
      <c r="JXA289" s="755"/>
      <c r="JXB289" s="755"/>
      <c r="JXC289" s="755"/>
      <c r="JXD289" s="755"/>
      <c r="JXE289" s="755"/>
      <c r="JXF289" s="755"/>
      <c r="JXG289" s="755"/>
      <c r="JXH289" s="755"/>
      <c r="JXI289" s="755"/>
      <c r="JXJ289" s="755"/>
      <c r="JXK289" s="755"/>
      <c r="JXL289" s="755"/>
      <c r="JXM289" s="755"/>
      <c r="JXN289" s="755"/>
      <c r="JXO289" s="755"/>
      <c r="JXP289" s="755"/>
      <c r="JXQ289" s="755"/>
      <c r="JXR289" s="755"/>
      <c r="JXS289" s="755"/>
      <c r="JXT289" s="755"/>
      <c r="JXU289" s="755"/>
      <c r="JXV289" s="755"/>
      <c r="JXW289" s="755"/>
      <c r="JXX289" s="755"/>
      <c r="JXY289" s="755"/>
      <c r="JXZ289" s="755"/>
      <c r="JYA289" s="755"/>
      <c r="JYB289" s="755"/>
      <c r="JYC289" s="755"/>
      <c r="JYD289" s="755"/>
      <c r="JYE289" s="755"/>
      <c r="JYF289" s="755"/>
      <c r="JYG289" s="755"/>
      <c r="JYH289" s="755"/>
      <c r="JYI289" s="755"/>
      <c r="JYJ289" s="755"/>
      <c r="JYK289" s="755"/>
      <c r="JYL289" s="755"/>
      <c r="JYM289" s="755"/>
      <c r="JYN289" s="755"/>
      <c r="JYO289" s="755"/>
      <c r="JYP289" s="755"/>
      <c r="JYQ289" s="755"/>
      <c r="JYR289" s="755"/>
      <c r="JYS289" s="755"/>
      <c r="JYT289" s="755"/>
      <c r="JYU289" s="755"/>
      <c r="JYV289" s="755"/>
      <c r="JYW289" s="755"/>
      <c r="JYX289" s="755"/>
      <c r="JYY289" s="755"/>
      <c r="JYZ289" s="755"/>
      <c r="JZA289" s="755"/>
      <c r="JZB289" s="755"/>
      <c r="JZC289" s="755"/>
      <c r="JZD289" s="755"/>
      <c r="JZE289" s="755"/>
      <c r="JZF289" s="755"/>
      <c r="JZG289" s="755"/>
      <c r="JZH289" s="755"/>
      <c r="JZI289" s="755"/>
      <c r="JZJ289" s="755"/>
      <c r="JZK289" s="755"/>
      <c r="JZL289" s="755"/>
      <c r="JZM289" s="755"/>
      <c r="JZN289" s="755"/>
      <c r="JZO289" s="755"/>
      <c r="JZP289" s="755"/>
      <c r="JZQ289" s="755"/>
      <c r="JZR289" s="755"/>
      <c r="JZS289" s="755"/>
      <c r="JZT289" s="755"/>
      <c r="JZU289" s="755"/>
      <c r="JZV289" s="755"/>
      <c r="JZW289" s="755"/>
      <c r="JZX289" s="755"/>
      <c r="JZY289" s="755"/>
      <c r="JZZ289" s="755"/>
      <c r="KAA289" s="755"/>
      <c r="KAB289" s="755"/>
      <c r="KAC289" s="755"/>
      <c r="KAD289" s="755"/>
      <c r="KAE289" s="755"/>
      <c r="KAF289" s="755"/>
      <c r="KAG289" s="755"/>
      <c r="KAH289" s="755"/>
      <c r="KAI289" s="755"/>
      <c r="KAJ289" s="755"/>
      <c r="KAK289" s="755"/>
      <c r="KAL289" s="755"/>
      <c r="KAM289" s="755"/>
      <c r="KAN289" s="755"/>
      <c r="KAO289" s="755"/>
      <c r="KAP289" s="755"/>
      <c r="KAQ289" s="755"/>
      <c r="KAR289" s="755"/>
      <c r="KAS289" s="755"/>
      <c r="KAT289" s="755"/>
      <c r="KAU289" s="755"/>
      <c r="KAV289" s="755"/>
      <c r="KAW289" s="755"/>
      <c r="KAX289" s="755"/>
      <c r="KAY289" s="755"/>
      <c r="KAZ289" s="755"/>
      <c r="KBA289" s="755"/>
      <c r="KBB289" s="755"/>
      <c r="KBC289" s="755"/>
      <c r="KBD289" s="755"/>
      <c r="KBE289" s="755"/>
      <c r="KBF289" s="755"/>
      <c r="KBG289" s="755"/>
      <c r="KBH289" s="755"/>
      <c r="KBI289" s="755"/>
      <c r="KBJ289" s="755"/>
      <c r="KBK289" s="755"/>
      <c r="KBL289" s="755"/>
      <c r="KBM289" s="755"/>
      <c r="KBN289" s="755"/>
      <c r="KBO289" s="755"/>
      <c r="KBP289" s="755"/>
      <c r="KBQ289" s="755"/>
      <c r="KBR289" s="755"/>
      <c r="KBS289" s="755"/>
      <c r="KBT289" s="755"/>
      <c r="KBU289" s="755"/>
      <c r="KBV289" s="755"/>
      <c r="KBW289" s="755"/>
      <c r="KBX289" s="755"/>
      <c r="KBY289" s="755"/>
      <c r="KBZ289" s="755"/>
      <c r="KCA289" s="755"/>
      <c r="KCB289" s="755"/>
      <c r="KCC289" s="755"/>
      <c r="KCD289" s="755"/>
      <c r="KCE289" s="755"/>
      <c r="KCF289" s="755"/>
      <c r="KCG289" s="755"/>
      <c r="KCH289" s="755"/>
      <c r="KCI289" s="755"/>
      <c r="KCJ289" s="755"/>
      <c r="KCK289" s="755"/>
      <c r="KCL289" s="755"/>
      <c r="KCM289" s="755"/>
      <c r="KCN289" s="755"/>
      <c r="KCO289" s="755"/>
      <c r="KCP289" s="755"/>
      <c r="KCQ289" s="755"/>
      <c r="KCR289" s="755"/>
      <c r="KCS289" s="755"/>
      <c r="KCT289" s="755"/>
      <c r="KCU289" s="755"/>
      <c r="KCV289" s="755"/>
      <c r="KCW289" s="755"/>
      <c r="KCX289" s="755"/>
      <c r="KCY289" s="755"/>
      <c r="KCZ289" s="755"/>
      <c r="KDA289" s="755"/>
      <c r="KDB289" s="755"/>
      <c r="KDC289" s="755"/>
      <c r="KDD289" s="755"/>
      <c r="KDE289" s="755"/>
      <c r="KDF289" s="755"/>
      <c r="KDG289" s="755"/>
      <c r="KDH289" s="755"/>
      <c r="KDI289" s="755"/>
      <c r="KDJ289" s="755"/>
      <c r="KDK289" s="755"/>
      <c r="KDL289" s="755"/>
      <c r="KDM289" s="755"/>
      <c r="KDN289" s="755"/>
      <c r="KDO289" s="755"/>
      <c r="KDP289" s="755"/>
      <c r="KDQ289" s="755"/>
      <c r="KDR289" s="755"/>
      <c r="KDS289" s="755"/>
      <c r="KDT289" s="755"/>
      <c r="KDU289" s="755"/>
      <c r="KDV289" s="755"/>
      <c r="KDW289" s="755"/>
      <c r="KDX289" s="755"/>
      <c r="KDY289" s="755"/>
      <c r="KDZ289" s="755"/>
      <c r="KEA289" s="755"/>
      <c r="KEB289" s="755"/>
      <c r="KEC289" s="755"/>
      <c r="KED289" s="755"/>
      <c r="KEE289" s="755"/>
      <c r="KEF289" s="755"/>
      <c r="KEG289" s="755"/>
      <c r="KEH289" s="755"/>
      <c r="KEI289" s="755"/>
      <c r="KEJ289" s="755"/>
      <c r="KEK289" s="755"/>
      <c r="KEL289" s="755"/>
      <c r="KEM289" s="755"/>
      <c r="KEN289" s="755"/>
      <c r="KEO289" s="755"/>
      <c r="KEP289" s="755"/>
      <c r="KEQ289" s="755"/>
      <c r="KER289" s="755"/>
      <c r="KES289" s="755"/>
      <c r="KET289" s="755"/>
      <c r="KEU289" s="755"/>
      <c r="KEV289" s="755"/>
      <c r="KEW289" s="755"/>
      <c r="KEX289" s="755"/>
      <c r="KEY289" s="755"/>
      <c r="KEZ289" s="755"/>
      <c r="KFA289" s="755"/>
      <c r="KFB289" s="755"/>
      <c r="KFC289" s="755"/>
      <c r="KFD289" s="755"/>
      <c r="KFE289" s="755"/>
      <c r="KFF289" s="755"/>
      <c r="KFG289" s="755"/>
      <c r="KFH289" s="755"/>
      <c r="KFI289" s="755"/>
      <c r="KFJ289" s="755"/>
      <c r="KFK289" s="755"/>
      <c r="KFL289" s="755"/>
      <c r="KFM289" s="755"/>
      <c r="KFN289" s="755"/>
      <c r="KFO289" s="755"/>
      <c r="KFP289" s="755"/>
      <c r="KFQ289" s="755"/>
      <c r="KFR289" s="755"/>
      <c r="KFS289" s="755"/>
      <c r="KFT289" s="755"/>
      <c r="KFU289" s="755"/>
      <c r="KFV289" s="755"/>
      <c r="KFW289" s="755"/>
      <c r="KFX289" s="755"/>
      <c r="KFY289" s="755"/>
      <c r="KFZ289" s="755"/>
      <c r="KGA289" s="755"/>
      <c r="KGB289" s="755"/>
      <c r="KGC289" s="755"/>
      <c r="KGD289" s="755"/>
      <c r="KGE289" s="755"/>
      <c r="KGF289" s="755"/>
      <c r="KGG289" s="755"/>
      <c r="KGH289" s="755"/>
      <c r="KGI289" s="755"/>
      <c r="KGJ289" s="755"/>
      <c r="KGK289" s="755"/>
      <c r="KGL289" s="755"/>
      <c r="KGM289" s="755"/>
      <c r="KGN289" s="755"/>
      <c r="KGO289" s="755"/>
      <c r="KGP289" s="755"/>
      <c r="KGQ289" s="755"/>
      <c r="KGR289" s="755"/>
      <c r="KGS289" s="755"/>
      <c r="KGT289" s="755"/>
      <c r="KGU289" s="755"/>
      <c r="KGV289" s="755"/>
      <c r="KGW289" s="755"/>
      <c r="KGX289" s="755"/>
      <c r="KGY289" s="755"/>
      <c r="KGZ289" s="755"/>
      <c r="KHA289" s="755"/>
      <c r="KHB289" s="755"/>
      <c r="KHC289" s="755"/>
      <c r="KHD289" s="755"/>
      <c r="KHE289" s="755"/>
      <c r="KHF289" s="755"/>
      <c r="KHG289" s="755"/>
      <c r="KHH289" s="755"/>
      <c r="KHI289" s="755"/>
      <c r="KHJ289" s="755"/>
      <c r="KHK289" s="755"/>
      <c r="KHL289" s="755"/>
      <c r="KHM289" s="755"/>
      <c r="KHN289" s="755"/>
      <c r="KHO289" s="755"/>
      <c r="KHP289" s="755"/>
      <c r="KHQ289" s="755"/>
      <c r="KHR289" s="755"/>
      <c r="KHS289" s="755"/>
      <c r="KHT289" s="755"/>
      <c r="KHU289" s="755"/>
      <c r="KHV289" s="755"/>
      <c r="KHW289" s="755"/>
      <c r="KHX289" s="755"/>
      <c r="KHY289" s="755"/>
      <c r="KHZ289" s="755"/>
      <c r="KIA289" s="755"/>
      <c r="KIB289" s="755"/>
      <c r="KIC289" s="755"/>
      <c r="KID289" s="755"/>
      <c r="KIE289" s="755"/>
      <c r="KIF289" s="755"/>
      <c r="KIG289" s="755"/>
      <c r="KIH289" s="755"/>
      <c r="KII289" s="755"/>
      <c r="KIJ289" s="755"/>
      <c r="KIK289" s="755"/>
      <c r="KIL289" s="755"/>
      <c r="KIM289" s="755"/>
      <c r="KIN289" s="755"/>
      <c r="KIO289" s="755"/>
      <c r="KIP289" s="755"/>
      <c r="KIQ289" s="755"/>
      <c r="KIR289" s="755"/>
      <c r="KIS289" s="755"/>
      <c r="KIT289" s="755"/>
      <c r="KIU289" s="755"/>
      <c r="KIV289" s="755"/>
      <c r="KIW289" s="755"/>
      <c r="KIX289" s="755"/>
      <c r="KIY289" s="755"/>
      <c r="KIZ289" s="755"/>
      <c r="KJA289" s="755"/>
      <c r="KJB289" s="755"/>
      <c r="KJC289" s="755"/>
      <c r="KJD289" s="755"/>
      <c r="KJE289" s="755"/>
      <c r="KJF289" s="755"/>
      <c r="KJG289" s="755"/>
      <c r="KJH289" s="755"/>
      <c r="KJI289" s="755"/>
      <c r="KJJ289" s="755"/>
      <c r="KJK289" s="755"/>
      <c r="KJL289" s="755"/>
      <c r="KJM289" s="755"/>
      <c r="KJN289" s="755"/>
      <c r="KJO289" s="755"/>
      <c r="KJP289" s="755"/>
      <c r="KJQ289" s="755"/>
      <c r="KJR289" s="755"/>
      <c r="KJS289" s="755"/>
      <c r="KJT289" s="755"/>
      <c r="KJU289" s="755"/>
      <c r="KJV289" s="755"/>
      <c r="KJW289" s="755"/>
      <c r="KJX289" s="755"/>
      <c r="KJY289" s="755"/>
      <c r="KJZ289" s="755"/>
      <c r="KKA289" s="755"/>
      <c r="KKB289" s="755"/>
      <c r="KKC289" s="755"/>
      <c r="KKD289" s="755"/>
      <c r="KKE289" s="755"/>
      <c r="KKF289" s="755"/>
      <c r="KKG289" s="755"/>
      <c r="KKH289" s="755"/>
      <c r="KKI289" s="755"/>
      <c r="KKJ289" s="755"/>
      <c r="KKK289" s="755"/>
      <c r="KKL289" s="755"/>
      <c r="KKM289" s="755"/>
      <c r="KKN289" s="755"/>
      <c r="KKO289" s="755"/>
      <c r="KKP289" s="755"/>
      <c r="KKQ289" s="755"/>
      <c r="KKR289" s="755"/>
      <c r="KKS289" s="755"/>
      <c r="KKT289" s="755"/>
      <c r="KKU289" s="755"/>
      <c r="KKV289" s="755"/>
      <c r="KKW289" s="755"/>
      <c r="KKX289" s="755"/>
      <c r="KKY289" s="755"/>
      <c r="KKZ289" s="755"/>
      <c r="KLA289" s="755"/>
      <c r="KLB289" s="755"/>
      <c r="KLC289" s="755"/>
      <c r="KLD289" s="755"/>
      <c r="KLE289" s="755"/>
      <c r="KLF289" s="755"/>
      <c r="KLG289" s="755"/>
      <c r="KLH289" s="755"/>
      <c r="KLI289" s="755"/>
      <c r="KLJ289" s="755"/>
      <c r="KLK289" s="755"/>
      <c r="KLL289" s="755"/>
      <c r="KLM289" s="755"/>
      <c r="KLN289" s="755"/>
      <c r="KLO289" s="755"/>
      <c r="KLP289" s="755"/>
      <c r="KLQ289" s="755"/>
      <c r="KLR289" s="755"/>
      <c r="KLS289" s="755"/>
      <c r="KLT289" s="755"/>
      <c r="KLU289" s="755"/>
      <c r="KLV289" s="755"/>
      <c r="KLW289" s="755"/>
      <c r="KLX289" s="755"/>
      <c r="KLY289" s="755"/>
      <c r="KLZ289" s="755"/>
      <c r="KMA289" s="755"/>
      <c r="KMB289" s="755"/>
      <c r="KMC289" s="755"/>
      <c r="KMD289" s="755"/>
      <c r="KME289" s="755"/>
      <c r="KMF289" s="755"/>
      <c r="KMG289" s="755"/>
      <c r="KMH289" s="755"/>
      <c r="KMI289" s="755"/>
      <c r="KMJ289" s="755"/>
      <c r="KMK289" s="755"/>
      <c r="KML289" s="755"/>
      <c r="KMM289" s="755"/>
      <c r="KMN289" s="755"/>
      <c r="KMO289" s="755"/>
      <c r="KMP289" s="755"/>
      <c r="KMQ289" s="755"/>
      <c r="KMR289" s="755"/>
      <c r="KMS289" s="755"/>
      <c r="KMT289" s="755"/>
      <c r="KMU289" s="755"/>
      <c r="KMV289" s="755"/>
      <c r="KMW289" s="755"/>
      <c r="KMX289" s="755"/>
      <c r="KMY289" s="755"/>
      <c r="KMZ289" s="755"/>
      <c r="KNA289" s="755"/>
      <c r="KNB289" s="755"/>
      <c r="KNC289" s="755"/>
      <c r="KND289" s="755"/>
      <c r="KNE289" s="755"/>
      <c r="KNF289" s="755"/>
      <c r="KNG289" s="755"/>
      <c r="KNH289" s="755"/>
      <c r="KNI289" s="755"/>
      <c r="KNJ289" s="755"/>
      <c r="KNK289" s="755"/>
      <c r="KNL289" s="755"/>
      <c r="KNM289" s="755"/>
      <c r="KNN289" s="755"/>
      <c r="KNO289" s="755"/>
      <c r="KNP289" s="755"/>
      <c r="KNQ289" s="755"/>
      <c r="KNR289" s="755"/>
      <c r="KNS289" s="755"/>
      <c r="KNT289" s="755"/>
      <c r="KNU289" s="755"/>
      <c r="KNV289" s="755"/>
      <c r="KNW289" s="755"/>
      <c r="KNX289" s="755"/>
      <c r="KNY289" s="755"/>
      <c r="KNZ289" s="755"/>
      <c r="KOA289" s="755"/>
      <c r="KOB289" s="755"/>
      <c r="KOC289" s="755"/>
      <c r="KOD289" s="755"/>
      <c r="KOE289" s="755"/>
      <c r="KOF289" s="755"/>
      <c r="KOG289" s="755"/>
      <c r="KOH289" s="755"/>
      <c r="KOI289" s="755"/>
      <c r="KOJ289" s="755"/>
      <c r="KOK289" s="755"/>
      <c r="KOL289" s="755"/>
      <c r="KOM289" s="755"/>
      <c r="KON289" s="755"/>
      <c r="KOO289" s="755"/>
      <c r="KOP289" s="755"/>
      <c r="KOQ289" s="755"/>
      <c r="KOR289" s="755"/>
      <c r="KOS289" s="755"/>
      <c r="KOT289" s="755"/>
      <c r="KOU289" s="755"/>
      <c r="KOV289" s="755"/>
      <c r="KOW289" s="755"/>
      <c r="KOX289" s="755"/>
      <c r="KOY289" s="755"/>
      <c r="KOZ289" s="755"/>
      <c r="KPA289" s="755"/>
      <c r="KPB289" s="755"/>
      <c r="KPC289" s="755"/>
      <c r="KPD289" s="755"/>
      <c r="KPE289" s="755"/>
      <c r="KPF289" s="755"/>
      <c r="KPG289" s="755"/>
      <c r="KPH289" s="755"/>
      <c r="KPI289" s="755"/>
      <c r="KPJ289" s="755"/>
      <c r="KPK289" s="755"/>
      <c r="KPL289" s="755"/>
      <c r="KPM289" s="755"/>
      <c r="KPN289" s="755"/>
      <c r="KPO289" s="755"/>
      <c r="KPP289" s="755"/>
      <c r="KPQ289" s="755"/>
      <c r="KPR289" s="755"/>
      <c r="KPS289" s="755"/>
      <c r="KPT289" s="755"/>
      <c r="KPU289" s="755"/>
      <c r="KPV289" s="755"/>
      <c r="KPW289" s="755"/>
      <c r="KPX289" s="755"/>
      <c r="KPY289" s="755"/>
      <c r="KPZ289" s="755"/>
      <c r="KQA289" s="755"/>
      <c r="KQB289" s="755"/>
      <c r="KQC289" s="755"/>
      <c r="KQD289" s="755"/>
      <c r="KQE289" s="755"/>
      <c r="KQF289" s="755"/>
      <c r="KQG289" s="755"/>
      <c r="KQH289" s="755"/>
      <c r="KQI289" s="755"/>
      <c r="KQJ289" s="755"/>
      <c r="KQK289" s="755"/>
      <c r="KQL289" s="755"/>
      <c r="KQM289" s="755"/>
      <c r="KQN289" s="755"/>
      <c r="KQO289" s="755"/>
      <c r="KQP289" s="755"/>
      <c r="KQQ289" s="755"/>
      <c r="KQR289" s="755"/>
      <c r="KQS289" s="755"/>
      <c r="KQT289" s="755"/>
      <c r="KQU289" s="755"/>
      <c r="KQV289" s="755"/>
      <c r="KQW289" s="755"/>
      <c r="KQX289" s="755"/>
      <c r="KQY289" s="755"/>
      <c r="KQZ289" s="755"/>
      <c r="KRA289" s="755"/>
      <c r="KRB289" s="755"/>
      <c r="KRC289" s="755"/>
      <c r="KRD289" s="755"/>
      <c r="KRE289" s="755"/>
      <c r="KRF289" s="755"/>
      <c r="KRG289" s="755"/>
      <c r="KRH289" s="755"/>
      <c r="KRI289" s="755"/>
      <c r="KRJ289" s="755"/>
      <c r="KRK289" s="755"/>
      <c r="KRL289" s="755"/>
      <c r="KRM289" s="755"/>
      <c r="KRN289" s="755"/>
      <c r="KRO289" s="755"/>
      <c r="KRP289" s="755"/>
      <c r="KRQ289" s="755"/>
      <c r="KRR289" s="755"/>
      <c r="KRS289" s="755"/>
      <c r="KRT289" s="755"/>
      <c r="KRU289" s="755"/>
      <c r="KRV289" s="755"/>
      <c r="KRW289" s="755"/>
      <c r="KRX289" s="755"/>
      <c r="KRY289" s="755"/>
      <c r="KRZ289" s="755"/>
      <c r="KSA289" s="755"/>
      <c r="KSB289" s="755"/>
      <c r="KSC289" s="755"/>
      <c r="KSD289" s="755"/>
      <c r="KSE289" s="755"/>
      <c r="KSF289" s="755"/>
      <c r="KSG289" s="755"/>
      <c r="KSH289" s="755"/>
      <c r="KSI289" s="755"/>
      <c r="KSJ289" s="755"/>
      <c r="KSK289" s="755"/>
      <c r="KSL289" s="755"/>
      <c r="KSM289" s="755"/>
      <c r="KSN289" s="755"/>
      <c r="KSO289" s="755"/>
      <c r="KSP289" s="755"/>
      <c r="KSQ289" s="755"/>
      <c r="KSR289" s="755"/>
      <c r="KSS289" s="755"/>
      <c r="KST289" s="755"/>
      <c r="KSU289" s="755"/>
      <c r="KSV289" s="755"/>
      <c r="KSW289" s="755"/>
      <c r="KSX289" s="755"/>
      <c r="KSY289" s="755"/>
      <c r="KSZ289" s="755"/>
      <c r="KTA289" s="755"/>
      <c r="KTB289" s="755"/>
      <c r="KTC289" s="755"/>
      <c r="KTD289" s="755"/>
      <c r="KTE289" s="755"/>
      <c r="KTF289" s="755"/>
      <c r="KTG289" s="755"/>
      <c r="KTH289" s="755"/>
      <c r="KTI289" s="755"/>
      <c r="KTJ289" s="755"/>
      <c r="KTK289" s="755"/>
      <c r="KTL289" s="755"/>
      <c r="KTM289" s="755"/>
      <c r="KTN289" s="755"/>
      <c r="KTO289" s="755"/>
      <c r="KTP289" s="755"/>
      <c r="KTQ289" s="755"/>
      <c r="KTR289" s="755"/>
      <c r="KTS289" s="755"/>
      <c r="KTT289" s="755"/>
      <c r="KTU289" s="755"/>
      <c r="KTV289" s="755"/>
      <c r="KTW289" s="755"/>
      <c r="KTX289" s="755"/>
      <c r="KTY289" s="755"/>
      <c r="KTZ289" s="755"/>
      <c r="KUA289" s="755"/>
      <c r="KUB289" s="755"/>
      <c r="KUC289" s="755"/>
      <c r="KUD289" s="755"/>
      <c r="KUE289" s="755"/>
      <c r="KUF289" s="755"/>
      <c r="KUG289" s="755"/>
      <c r="KUH289" s="755"/>
      <c r="KUI289" s="755"/>
      <c r="KUJ289" s="755"/>
      <c r="KUK289" s="755"/>
      <c r="KUL289" s="755"/>
      <c r="KUM289" s="755"/>
      <c r="KUN289" s="755"/>
      <c r="KUO289" s="755"/>
      <c r="KUP289" s="755"/>
      <c r="KUQ289" s="755"/>
      <c r="KUR289" s="755"/>
      <c r="KUS289" s="755"/>
      <c r="KUT289" s="755"/>
      <c r="KUU289" s="755"/>
      <c r="KUV289" s="755"/>
      <c r="KUW289" s="755"/>
      <c r="KUX289" s="755"/>
      <c r="KUY289" s="755"/>
      <c r="KUZ289" s="755"/>
      <c r="KVA289" s="755"/>
      <c r="KVB289" s="755"/>
      <c r="KVC289" s="755"/>
      <c r="KVD289" s="755"/>
      <c r="KVE289" s="755"/>
      <c r="KVF289" s="755"/>
      <c r="KVG289" s="755"/>
      <c r="KVH289" s="755"/>
      <c r="KVI289" s="755"/>
      <c r="KVJ289" s="755"/>
      <c r="KVK289" s="755"/>
      <c r="KVL289" s="755"/>
      <c r="KVM289" s="755"/>
      <c r="KVN289" s="755"/>
      <c r="KVO289" s="755"/>
      <c r="KVP289" s="755"/>
      <c r="KVQ289" s="755"/>
      <c r="KVR289" s="755"/>
      <c r="KVS289" s="755"/>
      <c r="KVT289" s="755"/>
      <c r="KVU289" s="755"/>
      <c r="KVV289" s="755"/>
      <c r="KVW289" s="755"/>
      <c r="KVX289" s="755"/>
      <c r="KVY289" s="755"/>
      <c r="KVZ289" s="755"/>
      <c r="KWA289" s="755"/>
      <c r="KWB289" s="755"/>
      <c r="KWC289" s="755"/>
      <c r="KWD289" s="755"/>
      <c r="KWE289" s="755"/>
      <c r="KWF289" s="755"/>
      <c r="KWG289" s="755"/>
      <c r="KWH289" s="755"/>
      <c r="KWI289" s="755"/>
      <c r="KWJ289" s="755"/>
      <c r="KWK289" s="755"/>
      <c r="KWL289" s="755"/>
      <c r="KWM289" s="755"/>
      <c r="KWN289" s="755"/>
      <c r="KWO289" s="755"/>
      <c r="KWP289" s="755"/>
      <c r="KWQ289" s="755"/>
      <c r="KWR289" s="755"/>
      <c r="KWS289" s="755"/>
      <c r="KWT289" s="755"/>
      <c r="KWU289" s="755"/>
      <c r="KWV289" s="755"/>
      <c r="KWW289" s="755"/>
      <c r="KWX289" s="755"/>
      <c r="KWY289" s="755"/>
      <c r="KWZ289" s="755"/>
      <c r="KXA289" s="755"/>
      <c r="KXB289" s="755"/>
      <c r="KXC289" s="755"/>
      <c r="KXD289" s="755"/>
      <c r="KXE289" s="755"/>
      <c r="KXF289" s="755"/>
      <c r="KXG289" s="755"/>
      <c r="KXH289" s="755"/>
      <c r="KXI289" s="755"/>
      <c r="KXJ289" s="755"/>
      <c r="KXK289" s="755"/>
      <c r="KXL289" s="755"/>
      <c r="KXM289" s="755"/>
      <c r="KXN289" s="755"/>
      <c r="KXO289" s="755"/>
      <c r="KXP289" s="755"/>
      <c r="KXQ289" s="755"/>
      <c r="KXR289" s="755"/>
      <c r="KXS289" s="755"/>
      <c r="KXT289" s="755"/>
      <c r="KXU289" s="755"/>
      <c r="KXV289" s="755"/>
      <c r="KXW289" s="755"/>
      <c r="KXX289" s="755"/>
      <c r="KXY289" s="755"/>
      <c r="KXZ289" s="755"/>
      <c r="KYA289" s="755"/>
      <c r="KYB289" s="755"/>
      <c r="KYC289" s="755"/>
      <c r="KYD289" s="755"/>
      <c r="KYE289" s="755"/>
      <c r="KYF289" s="755"/>
      <c r="KYG289" s="755"/>
      <c r="KYH289" s="755"/>
      <c r="KYI289" s="755"/>
      <c r="KYJ289" s="755"/>
      <c r="KYK289" s="755"/>
      <c r="KYL289" s="755"/>
      <c r="KYM289" s="755"/>
      <c r="KYN289" s="755"/>
      <c r="KYO289" s="755"/>
      <c r="KYP289" s="755"/>
      <c r="KYQ289" s="755"/>
      <c r="KYR289" s="755"/>
      <c r="KYS289" s="755"/>
      <c r="KYT289" s="755"/>
      <c r="KYU289" s="755"/>
      <c r="KYV289" s="755"/>
      <c r="KYW289" s="755"/>
      <c r="KYX289" s="755"/>
      <c r="KYY289" s="755"/>
      <c r="KYZ289" s="755"/>
      <c r="KZA289" s="755"/>
      <c r="KZB289" s="755"/>
      <c r="KZC289" s="755"/>
      <c r="KZD289" s="755"/>
      <c r="KZE289" s="755"/>
      <c r="KZF289" s="755"/>
      <c r="KZG289" s="755"/>
      <c r="KZH289" s="755"/>
      <c r="KZI289" s="755"/>
      <c r="KZJ289" s="755"/>
      <c r="KZK289" s="755"/>
      <c r="KZL289" s="755"/>
      <c r="KZM289" s="755"/>
      <c r="KZN289" s="755"/>
      <c r="KZO289" s="755"/>
      <c r="KZP289" s="755"/>
      <c r="KZQ289" s="755"/>
      <c r="KZR289" s="755"/>
      <c r="KZS289" s="755"/>
      <c r="KZT289" s="755"/>
      <c r="KZU289" s="755"/>
      <c r="KZV289" s="755"/>
      <c r="KZW289" s="755"/>
      <c r="KZX289" s="755"/>
      <c r="KZY289" s="755"/>
      <c r="KZZ289" s="755"/>
      <c r="LAA289" s="755"/>
      <c r="LAB289" s="755"/>
      <c r="LAC289" s="755"/>
      <c r="LAD289" s="755"/>
      <c r="LAE289" s="755"/>
      <c r="LAF289" s="755"/>
      <c r="LAG289" s="755"/>
      <c r="LAH289" s="755"/>
      <c r="LAI289" s="755"/>
      <c r="LAJ289" s="755"/>
      <c r="LAK289" s="755"/>
      <c r="LAL289" s="755"/>
      <c r="LAM289" s="755"/>
      <c r="LAN289" s="755"/>
      <c r="LAO289" s="755"/>
      <c r="LAP289" s="755"/>
      <c r="LAQ289" s="755"/>
      <c r="LAR289" s="755"/>
      <c r="LAS289" s="755"/>
      <c r="LAT289" s="755"/>
      <c r="LAU289" s="755"/>
      <c r="LAV289" s="755"/>
      <c r="LAW289" s="755"/>
      <c r="LAX289" s="755"/>
      <c r="LAY289" s="755"/>
      <c r="LAZ289" s="755"/>
      <c r="LBA289" s="755"/>
      <c r="LBB289" s="755"/>
      <c r="LBC289" s="755"/>
      <c r="LBD289" s="755"/>
      <c r="LBE289" s="755"/>
      <c r="LBF289" s="755"/>
      <c r="LBG289" s="755"/>
      <c r="LBH289" s="755"/>
      <c r="LBI289" s="755"/>
      <c r="LBJ289" s="755"/>
      <c r="LBK289" s="755"/>
      <c r="LBL289" s="755"/>
      <c r="LBM289" s="755"/>
      <c r="LBN289" s="755"/>
      <c r="LBO289" s="755"/>
      <c r="LBP289" s="755"/>
      <c r="LBQ289" s="755"/>
      <c r="LBR289" s="755"/>
      <c r="LBS289" s="755"/>
      <c r="LBT289" s="755"/>
      <c r="LBU289" s="755"/>
      <c r="LBV289" s="755"/>
      <c r="LBW289" s="755"/>
      <c r="LBX289" s="755"/>
      <c r="LBY289" s="755"/>
      <c r="LBZ289" s="755"/>
      <c r="LCA289" s="755"/>
      <c r="LCB289" s="755"/>
      <c r="LCC289" s="755"/>
      <c r="LCD289" s="755"/>
      <c r="LCE289" s="755"/>
      <c r="LCF289" s="755"/>
      <c r="LCG289" s="755"/>
      <c r="LCH289" s="755"/>
      <c r="LCI289" s="755"/>
      <c r="LCJ289" s="755"/>
      <c r="LCK289" s="755"/>
      <c r="LCL289" s="755"/>
      <c r="LCM289" s="755"/>
      <c r="LCN289" s="755"/>
      <c r="LCO289" s="755"/>
      <c r="LCP289" s="755"/>
      <c r="LCQ289" s="755"/>
      <c r="LCR289" s="755"/>
      <c r="LCS289" s="755"/>
      <c r="LCT289" s="755"/>
      <c r="LCU289" s="755"/>
      <c r="LCV289" s="755"/>
      <c r="LCW289" s="755"/>
      <c r="LCX289" s="755"/>
      <c r="LCY289" s="755"/>
      <c r="LCZ289" s="755"/>
      <c r="LDA289" s="755"/>
      <c r="LDB289" s="755"/>
      <c r="LDC289" s="755"/>
      <c r="LDD289" s="755"/>
      <c r="LDE289" s="755"/>
      <c r="LDF289" s="755"/>
      <c r="LDG289" s="755"/>
      <c r="LDH289" s="755"/>
      <c r="LDI289" s="755"/>
      <c r="LDJ289" s="755"/>
      <c r="LDK289" s="755"/>
      <c r="LDL289" s="755"/>
      <c r="LDM289" s="755"/>
      <c r="LDN289" s="755"/>
      <c r="LDO289" s="755"/>
      <c r="LDP289" s="755"/>
      <c r="LDQ289" s="755"/>
      <c r="LDR289" s="755"/>
      <c r="LDS289" s="755"/>
      <c r="LDT289" s="755"/>
      <c r="LDU289" s="755"/>
      <c r="LDV289" s="755"/>
      <c r="LDW289" s="755"/>
      <c r="LDX289" s="755"/>
      <c r="LDY289" s="755"/>
      <c r="LDZ289" s="755"/>
      <c r="LEA289" s="755"/>
      <c r="LEB289" s="755"/>
      <c r="LEC289" s="755"/>
      <c r="LED289" s="755"/>
      <c r="LEE289" s="755"/>
      <c r="LEF289" s="755"/>
      <c r="LEG289" s="755"/>
      <c r="LEH289" s="755"/>
      <c r="LEI289" s="755"/>
      <c r="LEJ289" s="755"/>
      <c r="LEK289" s="755"/>
      <c r="LEL289" s="755"/>
      <c r="LEM289" s="755"/>
      <c r="LEN289" s="755"/>
      <c r="LEO289" s="755"/>
      <c r="LEP289" s="755"/>
      <c r="LEQ289" s="755"/>
      <c r="LER289" s="755"/>
      <c r="LES289" s="755"/>
      <c r="LET289" s="755"/>
      <c r="LEU289" s="755"/>
      <c r="LEV289" s="755"/>
      <c r="LEW289" s="755"/>
      <c r="LEX289" s="755"/>
      <c r="LEY289" s="755"/>
      <c r="LEZ289" s="755"/>
      <c r="LFA289" s="755"/>
      <c r="LFB289" s="755"/>
      <c r="LFC289" s="755"/>
      <c r="LFD289" s="755"/>
      <c r="LFE289" s="755"/>
      <c r="LFF289" s="755"/>
      <c r="LFG289" s="755"/>
      <c r="LFH289" s="755"/>
      <c r="LFI289" s="755"/>
      <c r="LFJ289" s="755"/>
      <c r="LFK289" s="755"/>
      <c r="LFL289" s="755"/>
      <c r="LFM289" s="755"/>
      <c r="LFN289" s="755"/>
      <c r="LFO289" s="755"/>
      <c r="LFP289" s="755"/>
      <c r="LFQ289" s="755"/>
      <c r="LFR289" s="755"/>
      <c r="LFS289" s="755"/>
      <c r="LFT289" s="755"/>
      <c r="LFU289" s="755"/>
      <c r="LFV289" s="755"/>
      <c r="LFW289" s="755"/>
      <c r="LFX289" s="755"/>
      <c r="LFY289" s="755"/>
      <c r="LFZ289" s="755"/>
      <c r="LGA289" s="755"/>
      <c r="LGB289" s="755"/>
      <c r="LGC289" s="755"/>
      <c r="LGD289" s="755"/>
      <c r="LGE289" s="755"/>
      <c r="LGF289" s="755"/>
      <c r="LGG289" s="755"/>
      <c r="LGH289" s="755"/>
      <c r="LGI289" s="755"/>
      <c r="LGJ289" s="755"/>
      <c r="LGK289" s="755"/>
      <c r="LGL289" s="755"/>
      <c r="LGM289" s="755"/>
      <c r="LGN289" s="755"/>
      <c r="LGO289" s="755"/>
      <c r="LGP289" s="755"/>
      <c r="LGQ289" s="755"/>
      <c r="LGR289" s="755"/>
      <c r="LGS289" s="755"/>
      <c r="LGT289" s="755"/>
      <c r="LGU289" s="755"/>
      <c r="LGV289" s="755"/>
      <c r="LGW289" s="755"/>
      <c r="LGX289" s="755"/>
      <c r="LGY289" s="755"/>
      <c r="LGZ289" s="755"/>
      <c r="LHA289" s="755"/>
      <c r="LHB289" s="755"/>
      <c r="LHC289" s="755"/>
      <c r="LHD289" s="755"/>
      <c r="LHE289" s="755"/>
      <c r="LHF289" s="755"/>
      <c r="LHG289" s="755"/>
      <c r="LHH289" s="755"/>
      <c r="LHI289" s="755"/>
      <c r="LHJ289" s="755"/>
      <c r="LHK289" s="755"/>
      <c r="LHL289" s="755"/>
      <c r="LHM289" s="755"/>
      <c r="LHN289" s="755"/>
      <c r="LHO289" s="755"/>
      <c r="LHP289" s="755"/>
      <c r="LHQ289" s="755"/>
      <c r="LHR289" s="755"/>
      <c r="LHS289" s="755"/>
      <c r="LHT289" s="755"/>
      <c r="LHU289" s="755"/>
      <c r="LHV289" s="755"/>
      <c r="LHW289" s="755"/>
      <c r="LHX289" s="755"/>
      <c r="LHY289" s="755"/>
      <c r="LHZ289" s="755"/>
      <c r="LIA289" s="755"/>
      <c r="LIB289" s="755"/>
      <c r="LIC289" s="755"/>
      <c r="LID289" s="755"/>
      <c r="LIE289" s="755"/>
      <c r="LIF289" s="755"/>
      <c r="LIG289" s="755"/>
      <c r="LIH289" s="755"/>
      <c r="LII289" s="755"/>
      <c r="LIJ289" s="755"/>
      <c r="LIK289" s="755"/>
      <c r="LIL289" s="755"/>
      <c r="LIM289" s="755"/>
      <c r="LIN289" s="755"/>
      <c r="LIO289" s="755"/>
      <c r="LIP289" s="755"/>
      <c r="LIQ289" s="755"/>
      <c r="LIR289" s="755"/>
      <c r="LIS289" s="755"/>
      <c r="LIT289" s="755"/>
      <c r="LIU289" s="755"/>
      <c r="LIV289" s="755"/>
      <c r="LIW289" s="755"/>
      <c r="LIX289" s="755"/>
      <c r="LIY289" s="755"/>
      <c r="LIZ289" s="755"/>
      <c r="LJA289" s="755"/>
      <c r="LJB289" s="755"/>
      <c r="LJC289" s="755"/>
      <c r="LJD289" s="755"/>
      <c r="LJE289" s="755"/>
      <c r="LJF289" s="755"/>
      <c r="LJG289" s="755"/>
      <c r="LJH289" s="755"/>
      <c r="LJI289" s="755"/>
      <c r="LJJ289" s="755"/>
      <c r="LJK289" s="755"/>
      <c r="LJL289" s="755"/>
      <c r="LJM289" s="755"/>
      <c r="LJN289" s="755"/>
      <c r="LJO289" s="755"/>
      <c r="LJP289" s="755"/>
      <c r="LJQ289" s="755"/>
      <c r="LJR289" s="755"/>
      <c r="LJS289" s="755"/>
      <c r="LJT289" s="755"/>
      <c r="LJU289" s="755"/>
      <c r="LJV289" s="755"/>
      <c r="LJW289" s="755"/>
      <c r="LJX289" s="755"/>
      <c r="LJY289" s="755"/>
      <c r="LJZ289" s="755"/>
      <c r="LKA289" s="755"/>
      <c r="LKB289" s="755"/>
      <c r="LKC289" s="755"/>
      <c r="LKD289" s="755"/>
      <c r="LKE289" s="755"/>
      <c r="LKF289" s="755"/>
      <c r="LKG289" s="755"/>
      <c r="LKH289" s="755"/>
      <c r="LKI289" s="755"/>
      <c r="LKJ289" s="755"/>
      <c r="LKK289" s="755"/>
      <c r="LKL289" s="755"/>
      <c r="LKM289" s="755"/>
      <c r="LKN289" s="755"/>
      <c r="LKO289" s="755"/>
      <c r="LKP289" s="755"/>
      <c r="LKQ289" s="755"/>
      <c r="LKR289" s="755"/>
      <c r="LKS289" s="755"/>
      <c r="LKT289" s="755"/>
      <c r="LKU289" s="755"/>
      <c r="LKV289" s="755"/>
      <c r="LKW289" s="755"/>
      <c r="LKX289" s="755"/>
      <c r="LKY289" s="755"/>
      <c r="LKZ289" s="755"/>
      <c r="LLA289" s="755"/>
      <c r="LLB289" s="755"/>
      <c r="LLC289" s="755"/>
      <c r="LLD289" s="755"/>
      <c r="LLE289" s="755"/>
      <c r="LLF289" s="755"/>
      <c r="LLG289" s="755"/>
      <c r="LLH289" s="755"/>
      <c r="LLI289" s="755"/>
      <c r="LLJ289" s="755"/>
      <c r="LLK289" s="755"/>
      <c r="LLL289" s="755"/>
      <c r="LLM289" s="755"/>
      <c r="LLN289" s="755"/>
      <c r="LLO289" s="755"/>
      <c r="LLP289" s="755"/>
      <c r="LLQ289" s="755"/>
      <c r="LLR289" s="755"/>
      <c r="LLS289" s="755"/>
      <c r="LLT289" s="755"/>
      <c r="LLU289" s="755"/>
      <c r="LLV289" s="755"/>
      <c r="LLW289" s="755"/>
      <c r="LLX289" s="755"/>
      <c r="LLY289" s="755"/>
      <c r="LLZ289" s="755"/>
      <c r="LMA289" s="755"/>
      <c r="LMB289" s="755"/>
      <c r="LMC289" s="755"/>
      <c r="LMD289" s="755"/>
      <c r="LME289" s="755"/>
      <c r="LMF289" s="755"/>
      <c r="LMG289" s="755"/>
      <c r="LMH289" s="755"/>
      <c r="LMI289" s="755"/>
      <c r="LMJ289" s="755"/>
      <c r="LMK289" s="755"/>
      <c r="LML289" s="755"/>
      <c r="LMM289" s="755"/>
      <c r="LMN289" s="755"/>
      <c r="LMO289" s="755"/>
      <c r="LMP289" s="755"/>
      <c r="LMQ289" s="755"/>
      <c r="LMR289" s="755"/>
      <c r="LMS289" s="755"/>
      <c r="LMT289" s="755"/>
      <c r="LMU289" s="755"/>
      <c r="LMV289" s="755"/>
      <c r="LMW289" s="755"/>
      <c r="LMX289" s="755"/>
      <c r="LMY289" s="755"/>
      <c r="LMZ289" s="755"/>
      <c r="LNA289" s="755"/>
      <c r="LNB289" s="755"/>
      <c r="LNC289" s="755"/>
      <c r="LND289" s="755"/>
      <c r="LNE289" s="755"/>
      <c r="LNF289" s="755"/>
      <c r="LNG289" s="755"/>
      <c r="LNH289" s="755"/>
      <c r="LNI289" s="755"/>
      <c r="LNJ289" s="755"/>
      <c r="LNK289" s="755"/>
      <c r="LNL289" s="755"/>
      <c r="LNM289" s="755"/>
      <c r="LNN289" s="755"/>
      <c r="LNO289" s="755"/>
      <c r="LNP289" s="755"/>
      <c r="LNQ289" s="755"/>
      <c r="LNR289" s="755"/>
      <c r="LNS289" s="755"/>
      <c r="LNT289" s="755"/>
      <c r="LNU289" s="755"/>
      <c r="LNV289" s="755"/>
      <c r="LNW289" s="755"/>
      <c r="LNX289" s="755"/>
      <c r="LNY289" s="755"/>
      <c r="LNZ289" s="755"/>
      <c r="LOA289" s="755"/>
      <c r="LOB289" s="755"/>
      <c r="LOC289" s="755"/>
      <c r="LOD289" s="755"/>
      <c r="LOE289" s="755"/>
      <c r="LOF289" s="755"/>
      <c r="LOG289" s="755"/>
      <c r="LOH289" s="755"/>
      <c r="LOI289" s="755"/>
      <c r="LOJ289" s="755"/>
      <c r="LOK289" s="755"/>
      <c r="LOL289" s="755"/>
      <c r="LOM289" s="755"/>
      <c r="LON289" s="755"/>
      <c r="LOO289" s="755"/>
      <c r="LOP289" s="755"/>
      <c r="LOQ289" s="755"/>
      <c r="LOR289" s="755"/>
      <c r="LOS289" s="755"/>
      <c r="LOT289" s="755"/>
      <c r="LOU289" s="755"/>
      <c r="LOV289" s="755"/>
      <c r="LOW289" s="755"/>
      <c r="LOX289" s="755"/>
      <c r="LOY289" s="755"/>
      <c r="LOZ289" s="755"/>
      <c r="LPA289" s="755"/>
      <c r="LPB289" s="755"/>
      <c r="LPC289" s="755"/>
      <c r="LPD289" s="755"/>
      <c r="LPE289" s="755"/>
      <c r="LPF289" s="755"/>
      <c r="LPG289" s="755"/>
      <c r="LPH289" s="755"/>
      <c r="LPI289" s="755"/>
      <c r="LPJ289" s="755"/>
      <c r="LPK289" s="755"/>
      <c r="LPL289" s="755"/>
      <c r="LPM289" s="755"/>
      <c r="LPN289" s="755"/>
      <c r="LPO289" s="755"/>
      <c r="LPP289" s="755"/>
      <c r="LPQ289" s="755"/>
      <c r="LPR289" s="755"/>
      <c r="LPS289" s="755"/>
      <c r="LPT289" s="755"/>
      <c r="LPU289" s="755"/>
      <c r="LPV289" s="755"/>
      <c r="LPW289" s="755"/>
      <c r="LPX289" s="755"/>
      <c r="LPY289" s="755"/>
      <c r="LPZ289" s="755"/>
      <c r="LQA289" s="755"/>
      <c r="LQB289" s="755"/>
      <c r="LQC289" s="755"/>
      <c r="LQD289" s="755"/>
      <c r="LQE289" s="755"/>
      <c r="LQF289" s="755"/>
      <c r="LQG289" s="755"/>
      <c r="LQH289" s="755"/>
      <c r="LQI289" s="755"/>
      <c r="LQJ289" s="755"/>
      <c r="LQK289" s="755"/>
      <c r="LQL289" s="755"/>
      <c r="LQM289" s="755"/>
      <c r="LQN289" s="755"/>
      <c r="LQO289" s="755"/>
      <c r="LQP289" s="755"/>
      <c r="LQQ289" s="755"/>
      <c r="LQR289" s="755"/>
      <c r="LQS289" s="755"/>
      <c r="LQT289" s="755"/>
      <c r="LQU289" s="755"/>
      <c r="LQV289" s="755"/>
      <c r="LQW289" s="755"/>
      <c r="LQX289" s="755"/>
      <c r="LQY289" s="755"/>
      <c r="LQZ289" s="755"/>
      <c r="LRA289" s="755"/>
      <c r="LRB289" s="755"/>
      <c r="LRC289" s="755"/>
      <c r="LRD289" s="755"/>
      <c r="LRE289" s="755"/>
      <c r="LRF289" s="755"/>
      <c r="LRG289" s="755"/>
      <c r="LRH289" s="755"/>
      <c r="LRI289" s="755"/>
      <c r="LRJ289" s="755"/>
      <c r="LRK289" s="755"/>
      <c r="LRL289" s="755"/>
      <c r="LRM289" s="755"/>
      <c r="LRN289" s="755"/>
      <c r="LRO289" s="755"/>
      <c r="LRP289" s="755"/>
      <c r="LRQ289" s="755"/>
      <c r="LRR289" s="755"/>
      <c r="LRS289" s="755"/>
      <c r="LRT289" s="755"/>
      <c r="LRU289" s="755"/>
      <c r="LRV289" s="755"/>
      <c r="LRW289" s="755"/>
      <c r="LRX289" s="755"/>
      <c r="LRY289" s="755"/>
      <c r="LRZ289" s="755"/>
      <c r="LSA289" s="755"/>
      <c r="LSB289" s="755"/>
      <c r="LSC289" s="755"/>
      <c r="LSD289" s="755"/>
      <c r="LSE289" s="755"/>
      <c r="LSF289" s="755"/>
      <c r="LSG289" s="755"/>
      <c r="LSH289" s="755"/>
      <c r="LSI289" s="755"/>
      <c r="LSJ289" s="755"/>
      <c r="LSK289" s="755"/>
      <c r="LSL289" s="755"/>
      <c r="LSM289" s="755"/>
      <c r="LSN289" s="755"/>
      <c r="LSO289" s="755"/>
      <c r="LSP289" s="755"/>
      <c r="LSQ289" s="755"/>
      <c r="LSR289" s="755"/>
      <c r="LSS289" s="755"/>
      <c r="LST289" s="755"/>
      <c r="LSU289" s="755"/>
      <c r="LSV289" s="755"/>
      <c r="LSW289" s="755"/>
      <c r="LSX289" s="755"/>
      <c r="LSY289" s="755"/>
      <c r="LSZ289" s="755"/>
      <c r="LTA289" s="755"/>
      <c r="LTB289" s="755"/>
      <c r="LTC289" s="755"/>
      <c r="LTD289" s="755"/>
      <c r="LTE289" s="755"/>
      <c r="LTF289" s="755"/>
      <c r="LTG289" s="755"/>
      <c r="LTH289" s="755"/>
      <c r="LTI289" s="755"/>
      <c r="LTJ289" s="755"/>
      <c r="LTK289" s="755"/>
      <c r="LTL289" s="755"/>
      <c r="LTM289" s="755"/>
      <c r="LTN289" s="755"/>
      <c r="LTO289" s="755"/>
      <c r="LTP289" s="755"/>
      <c r="LTQ289" s="755"/>
      <c r="LTR289" s="755"/>
      <c r="LTS289" s="755"/>
      <c r="LTT289" s="755"/>
      <c r="LTU289" s="755"/>
      <c r="LTV289" s="755"/>
      <c r="LTW289" s="755"/>
      <c r="LTX289" s="755"/>
      <c r="LTY289" s="755"/>
      <c r="LTZ289" s="755"/>
      <c r="LUA289" s="755"/>
      <c r="LUB289" s="755"/>
      <c r="LUC289" s="755"/>
      <c r="LUD289" s="755"/>
      <c r="LUE289" s="755"/>
      <c r="LUF289" s="755"/>
      <c r="LUG289" s="755"/>
      <c r="LUH289" s="755"/>
      <c r="LUI289" s="755"/>
      <c r="LUJ289" s="755"/>
      <c r="LUK289" s="755"/>
      <c r="LUL289" s="755"/>
      <c r="LUM289" s="755"/>
      <c r="LUN289" s="755"/>
      <c r="LUO289" s="755"/>
      <c r="LUP289" s="755"/>
      <c r="LUQ289" s="755"/>
      <c r="LUR289" s="755"/>
      <c r="LUS289" s="755"/>
      <c r="LUT289" s="755"/>
      <c r="LUU289" s="755"/>
      <c r="LUV289" s="755"/>
      <c r="LUW289" s="755"/>
      <c r="LUX289" s="755"/>
      <c r="LUY289" s="755"/>
      <c r="LUZ289" s="755"/>
      <c r="LVA289" s="755"/>
      <c r="LVB289" s="755"/>
      <c r="LVC289" s="755"/>
      <c r="LVD289" s="755"/>
      <c r="LVE289" s="755"/>
      <c r="LVF289" s="755"/>
      <c r="LVG289" s="755"/>
      <c r="LVH289" s="755"/>
      <c r="LVI289" s="755"/>
      <c r="LVJ289" s="755"/>
      <c r="LVK289" s="755"/>
      <c r="LVL289" s="755"/>
      <c r="LVM289" s="755"/>
      <c r="LVN289" s="755"/>
      <c r="LVO289" s="755"/>
      <c r="LVP289" s="755"/>
      <c r="LVQ289" s="755"/>
      <c r="LVR289" s="755"/>
      <c r="LVS289" s="755"/>
      <c r="LVT289" s="755"/>
      <c r="LVU289" s="755"/>
      <c r="LVV289" s="755"/>
      <c r="LVW289" s="755"/>
      <c r="LVX289" s="755"/>
      <c r="LVY289" s="755"/>
      <c r="LVZ289" s="755"/>
      <c r="LWA289" s="755"/>
      <c r="LWB289" s="755"/>
      <c r="LWC289" s="755"/>
      <c r="LWD289" s="755"/>
      <c r="LWE289" s="755"/>
      <c r="LWF289" s="755"/>
      <c r="LWG289" s="755"/>
      <c r="LWH289" s="755"/>
      <c r="LWI289" s="755"/>
      <c r="LWJ289" s="755"/>
      <c r="LWK289" s="755"/>
      <c r="LWL289" s="755"/>
      <c r="LWM289" s="755"/>
      <c r="LWN289" s="755"/>
      <c r="LWO289" s="755"/>
      <c r="LWP289" s="755"/>
      <c r="LWQ289" s="755"/>
      <c r="LWR289" s="755"/>
      <c r="LWS289" s="755"/>
      <c r="LWT289" s="755"/>
      <c r="LWU289" s="755"/>
      <c r="LWV289" s="755"/>
      <c r="LWW289" s="755"/>
      <c r="LWX289" s="755"/>
      <c r="LWY289" s="755"/>
      <c r="LWZ289" s="755"/>
      <c r="LXA289" s="755"/>
      <c r="LXB289" s="755"/>
      <c r="LXC289" s="755"/>
      <c r="LXD289" s="755"/>
      <c r="LXE289" s="755"/>
      <c r="LXF289" s="755"/>
      <c r="LXG289" s="755"/>
      <c r="LXH289" s="755"/>
      <c r="LXI289" s="755"/>
      <c r="LXJ289" s="755"/>
      <c r="LXK289" s="755"/>
      <c r="LXL289" s="755"/>
      <c r="LXM289" s="755"/>
      <c r="LXN289" s="755"/>
      <c r="LXO289" s="755"/>
      <c r="LXP289" s="755"/>
      <c r="LXQ289" s="755"/>
      <c r="LXR289" s="755"/>
      <c r="LXS289" s="755"/>
      <c r="LXT289" s="755"/>
      <c r="LXU289" s="755"/>
      <c r="LXV289" s="755"/>
      <c r="LXW289" s="755"/>
      <c r="LXX289" s="755"/>
      <c r="LXY289" s="755"/>
      <c r="LXZ289" s="755"/>
      <c r="LYA289" s="755"/>
      <c r="LYB289" s="755"/>
      <c r="LYC289" s="755"/>
      <c r="LYD289" s="755"/>
      <c r="LYE289" s="755"/>
      <c r="LYF289" s="755"/>
      <c r="LYG289" s="755"/>
      <c r="LYH289" s="755"/>
      <c r="LYI289" s="755"/>
      <c r="LYJ289" s="755"/>
      <c r="LYK289" s="755"/>
      <c r="LYL289" s="755"/>
      <c r="LYM289" s="755"/>
      <c r="LYN289" s="755"/>
      <c r="LYO289" s="755"/>
      <c r="LYP289" s="755"/>
      <c r="LYQ289" s="755"/>
      <c r="LYR289" s="755"/>
      <c r="LYS289" s="755"/>
      <c r="LYT289" s="755"/>
      <c r="LYU289" s="755"/>
      <c r="LYV289" s="755"/>
      <c r="LYW289" s="755"/>
      <c r="LYX289" s="755"/>
      <c r="LYY289" s="755"/>
      <c r="LYZ289" s="755"/>
      <c r="LZA289" s="755"/>
      <c r="LZB289" s="755"/>
      <c r="LZC289" s="755"/>
      <c r="LZD289" s="755"/>
      <c r="LZE289" s="755"/>
      <c r="LZF289" s="755"/>
      <c r="LZG289" s="755"/>
      <c r="LZH289" s="755"/>
      <c r="LZI289" s="755"/>
      <c r="LZJ289" s="755"/>
      <c r="LZK289" s="755"/>
      <c r="LZL289" s="755"/>
      <c r="LZM289" s="755"/>
      <c r="LZN289" s="755"/>
      <c r="LZO289" s="755"/>
      <c r="LZP289" s="755"/>
      <c r="LZQ289" s="755"/>
      <c r="LZR289" s="755"/>
      <c r="LZS289" s="755"/>
      <c r="LZT289" s="755"/>
      <c r="LZU289" s="755"/>
      <c r="LZV289" s="755"/>
      <c r="LZW289" s="755"/>
      <c r="LZX289" s="755"/>
      <c r="LZY289" s="755"/>
      <c r="LZZ289" s="755"/>
      <c r="MAA289" s="755"/>
      <c r="MAB289" s="755"/>
      <c r="MAC289" s="755"/>
      <c r="MAD289" s="755"/>
      <c r="MAE289" s="755"/>
      <c r="MAF289" s="755"/>
      <c r="MAG289" s="755"/>
      <c r="MAH289" s="755"/>
      <c r="MAI289" s="755"/>
      <c r="MAJ289" s="755"/>
      <c r="MAK289" s="755"/>
      <c r="MAL289" s="755"/>
      <c r="MAM289" s="755"/>
      <c r="MAN289" s="755"/>
      <c r="MAO289" s="755"/>
      <c r="MAP289" s="755"/>
      <c r="MAQ289" s="755"/>
      <c r="MAR289" s="755"/>
      <c r="MAS289" s="755"/>
      <c r="MAT289" s="755"/>
      <c r="MAU289" s="755"/>
      <c r="MAV289" s="755"/>
      <c r="MAW289" s="755"/>
      <c r="MAX289" s="755"/>
      <c r="MAY289" s="755"/>
      <c r="MAZ289" s="755"/>
      <c r="MBA289" s="755"/>
      <c r="MBB289" s="755"/>
      <c r="MBC289" s="755"/>
      <c r="MBD289" s="755"/>
      <c r="MBE289" s="755"/>
      <c r="MBF289" s="755"/>
      <c r="MBG289" s="755"/>
      <c r="MBH289" s="755"/>
      <c r="MBI289" s="755"/>
      <c r="MBJ289" s="755"/>
      <c r="MBK289" s="755"/>
      <c r="MBL289" s="755"/>
      <c r="MBM289" s="755"/>
      <c r="MBN289" s="755"/>
      <c r="MBO289" s="755"/>
      <c r="MBP289" s="755"/>
      <c r="MBQ289" s="755"/>
      <c r="MBR289" s="755"/>
      <c r="MBS289" s="755"/>
      <c r="MBT289" s="755"/>
      <c r="MBU289" s="755"/>
      <c r="MBV289" s="755"/>
      <c r="MBW289" s="755"/>
      <c r="MBX289" s="755"/>
      <c r="MBY289" s="755"/>
      <c r="MBZ289" s="755"/>
      <c r="MCA289" s="755"/>
      <c r="MCB289" s="755"/>
      <c r="MCC289" s="755"/>
      <c r="MCD289" s="755"/>
      <c r="MCE289" s="755"/>
      <c r="MCF289" s="755"/>
      <c r="MCG289" s="755"/>
      <c r="MCH289" s="755"/>
      <c r="MCI289" s="755"/>
      <c r="MCJ289" s="755"/>
      <c r="MCK289" s="755"/>
      <c r="MCL289" s="755"/>
      <c r="MCM289" s="755"/>
      <c r="MCN289" s="755"/>
      <c r="MCO289" s="755"/>
      <c r="MCP289" s="755"/>
      <c r="MCQ289" s="755"/>
      <c r="MCR289" s="755"/>
      <c r="MCS289" s="755"/>
      <c r="MCT289" s="755"/>
      <c r="MCU289" s="755"/>
      <c r="MCV289" s="755"/>
      <c r="MCW289" s="755"/>
      <c r="MCX289" s="755"/>
      <c r="MCY289" s="755"/>
      <c r="MCZ289" s="755"/>
      <c r="MDA289" s="755"/>
      <c r="MDB289" s="755"/>
      <c r="MDC289" s="755"/>
      <c r="MDD289" s="755"/>
      <c r="MDE289" s="755"/>
      <c r="MDF289" s="755"/>
      <c r="MDG289" s="755"/>
      <c r="MDH289" s="755"/>
      <c r="MDI289" s="755"/>
      <c r="MDJ289" s="755"/>
      <c r="MDK289" s="755"/>
      <c r="MDL289" s="755"/>
      <c r="MDM289" s="755"/>
      <c r="MDN289" s="755"/>
      <c r="MDO289" s="755"/>
      <c r="MDP289" s="755"/>
      <c r="MDQ289" s="755"/>
      <c r="MDR289" s="755"/>
      <c r="MDS289" s="755"/>
      <c r="MDT289" s="755"/>
      <c r="MDU289" s="755"/>
      <c r="MDV289" s="755"/>
      <c r="MDW289" s="755"/>
      <c r="MDX289" s="755"/>
      <c r="MDY289" s="755"/>
      <c r="MDZ289" s="755"/>
      <c r="MEA289" s="755"/>
      <c r="MEB289" s="755"/>
      <c r="MEC289" s="755"/>
      <c r="MED289" s="755"/>
      <c r="MEE289" s="755"/>
      <c r="MEF289" s="755"/>
      <c r="MEG289" s="755"/>
      <c r="MEH289" s="755"/>
      <c r="MEI289" s="755"/>
      <c r="MEJ289" s="755"/>
      <c r="MEK289" s="755"/>
      <c r="MEL289" s="755"/>
      <c r="MEM289" s="755"/>
      <c r="MEN289" s="755"/>
      <c r="MEO289" s="755"/>
      <c r="MEP289" s="755"/>
      <c r="MEQ289" s="755"/>
      <c r="MER289" s="755"/>
      <c r="MES289" s="755"/>
      <c r="MET289" s="755"/>
      <c r="MEU289" s="755"/>
      <c r="MEV289" s="755"/>
      <c r="MEW289" s="755"/>
      <c r="MEX289" s="755"/>
      <c r="MEY289" s="755"/>
      <c r="MEZ289" s="755"/>
      <c r="MFA289" s="755"/>
      <c r="MFB289" s="755"/>
      <c r="MFC289" s="755"/>
      <c r="MFD289" s="755"/>
      <c r="MFE289" s="755"/>
      <c r="MFF289" s="755"/>
      <c r="MFG289" s="755"/>
      <c r="MFH289" s="755"/>
      <c r="MFI289" s="755"/>
      <c r="MFJ289" s="755"/>
      <c r="MFK289" s="755"/>
      <c r="MFL289" s="755"/>
      <c r="MFM289" s="755"/>
      <c r="MFN289" s="755"/>
      <c r="MFO289" s="755"/>
      <c r="MFP289" s="755"/>
      <c r="MFQ289" s="755"/>
      <c r="MFR289" s="755"/>
      <c r="MFS289" s="755"/>
      <c r="MFT289" s="755"/>
      <c r="MFU289" s="755"/>
      <c r="MFV289" s="755"/>
      <c r="MFW289" s="755"/>
      <c r="MFX289" s="755"/>
      <c r="MFY289" s="755"/>
      <c r="MFZ289" s="755"/>
      <c r="MGA289" s="755"/>
      <c r="MGB289" s="755"/>
      <c r="MGC289" s="755"/>
      <c r="MGD289" s="755"/>
      <c r="MGE289" s="755"/>
      <c r="MGF289" s="755"/>
      <c r="MGG289" s="755"/>
      <c r="MGH289" s="755"/>
      <c r="MGI289" s="755"/>
      <c r="MGJ289" s="755"/>
      <c r="MGK289" s="755"/>
      <c r="MGL289" s="755"/>
      <c r="MGM289" s="755"/>
      <c r="MGN289" s="755"/>
      <c r="MGO289" s="755"/>
      <c r="MGP289" s="755"/>
      <c r="MGQ289" s="755"/>
      <c r="MGR289" s="755"/>
      <c r="MGS289" s="755"/>
      <c r="MGT289" s="755"/>
      <c r="MGU289" s="755"/>
      <c r="MGV289" s="755"/>
      <c r="MGW289" s="755"/>
      <c r="MGX289" s="755"/>
      <c r="MGY289" s="755"/>
      <c r="MGZ289" s="755"/>
      <c r="MHA289" s="755"/>
      <c r="MHB289" s="755"/>
      <c r="MHC289" s="755"/>
      <c r="MHD289" s="755"/>
      <c r="MHE289" s="755"/>
      <c r="MHF289" s="755"/>
      <c r="MHG289" s="755"/>
      <c r="MHH289" s="755"/>
      <c r="MHI289" s="755"/>
      <c r="MHJ289" s="755"/>
      <c r="MHK289" s="755"/>
      <c r="MHL289" s="755"/>
      <c r="MHM289" s="755"/>
      <c r="MHN289" s="755"/>
      <c r="MHO289" s="755"/>
      <c r="MHP289" s="755"/>
      <c r="MHQ289" s="755"/>
      <c r="MHR289" s="755"/>
      <c r="MHS289" s="755"/>
      <c r="MHT289" s="755"/>
      <c r="MHU289" s="755"/>
      <c r="MHV289" s="755"/>
      <c r="MHW289" s="755"/>
      <c r="MHX289" s="755"/>
      <c r="MHY289" s="755"/>
      <c r="MHZ289" s="755"/>
      <c r="MIA289" s="755"/>
      <c r="MIB289" s="755"/>
      <c r="MIC289" s="755"/>
      <c r="MID289" s="755"/>
      <c r="MIE289" s="755"/>
      <c r="MIF289" s="755"/>
      <c r="MIG289" s="755"/>
      <c r="MIH289" s="755"/>
      <c r="MII289" s="755"/>
      <c r="MIJ289" s="755"/>
      <c r="MIK289" s="755"/>
      <c r="MIL289" s="755"/>
      <c r="MIM289" s="755"/>
      <c r="MIN289" s="755"/>
      <c r="MIO289" s="755"/>
      <c r="MIP289" s="755"/>
      <c r="MIQ289" s="755"/>
      <c r="MIR289" s="755"/>
      <c r="MIS289" s="755"/>
      <c r="MIT289" s="755"/>
      <c r="MIU289" s="755"/>
      <c r="MIV289" s="755"/>
      <c r="MIW289" s="755"/>
      <c r="MIX289" s="755"/>
      <c r="MIY289" s="755"/>
      <c r="MIZ289" s="755"/>
      <c r="MJA289" s="755"/>
      <c r="MJB289" s="755"/>
      <c r="MJC289" s="755"/>
      <c r="MJD289" s="755"/>
      <c r="MJE289" s="755"/>
      <c r="MJF289" s="755"/>
      <c r="MJG289" s="755"/>
      <c r="MJH289" s="755"/>
      <c r="MJI289" s="755"/>
      <c r="MJJ289" s="755"/>
      <c r="MJK289" s="755"/>
      <c r="MJL289" s="755"/>
      <c r="MJM289" s="755"/>
      <c r="MJN289" s="755"/>
      <c r="MJO289" s="755"/>
      <c r="MJP289" s="755"/>
      <c r="MJQ289" s="755"/>
      <c r="MJR289" s="755"/>
      <c r="MJS289" s="755"/>
      <c r="MJT289" s="755"/>
      <c r="MJU289" s="755"/>
      <c r="MJV289" s="755"/>
      <c r="MJW289" s="755"/>
      <c r="MJX289" s="755"/>
      <c r="MJY289" s="755"/>
      <c r="MJZ289" s="755"/>
      <c r="MKA289" s="755"/>
      <c r="MKB289" s="755"/>
      <c r="MKC289" s="755"/>
      <c r="MKD289" s="755"/>
      <c r="MKE289" s="755"/>
      <c r="MKF289" s="755"/>
      <c r="MKG289" s="755"/>
      <c r="MKH289" s="755"/>
      <c r="MKI289" s="755"/>
      <c r="MKJ289" s="755"/>
      <c r="MKK289" s="755"/>
      <c r="MKL289" s="755"/>
      <c r="MKM289" s="755"/>
      <c r="MKN289" s="755"/>
      <c r="MKO289" s="755"/>
      <c r="MKP289" s="755"/>
      <c r="MKQ289" s="755"/>
      <c r="MKR289" s="755"/>
      <c r="MKS289" s="755"/>
      <c r="MKT289" s="755"/>
      <c r="MKU289" s="755"/>
      <c r="MKV289" s="755"/>
      <c r="MKW289" s="755"/>
      <c r="MKX289" s="755"/>
      <c r="MKY289" s="755"/>
      <c r="MKZ289" s="755"/>
      <c r="MLA289" s="755"/>
      <c r="MLB289" s="755"/>
      <c r="MLC289" s="755"/>
      <c r="MLD289" s="755"/>
      <c r="MLE289" s="755"/>
      <c r="MLF289" s="755"/>
      <c r="MLG289" s="755"/>
      <c r="MLH289" s="755"/>
      <c r="MLI289" s="755"/>
      <c r="MLJ289" s="755"/>
      <c r="MLK289" s="755"/>
      <c r="MLL289" s="755"/>
      <c r="MLM289" s="755"/>
      <c r="MLN289" s="755"/>
      <c r="MLO289" s="755"/>
      <c r="MLP289" s="755"/>
      <c r="MLQ289" s="755"/>
      <c r="MLR289" s="755"/>
      <c r="MLS289" s="755"/>
      <c r="MLT289" s="755"/>
      <c r="MLU289" s="755"/>
      <c r="MLV289" s="755"/>
      <c r="MLW289" s="755"/>
      <c r="MLX289" s="755"/>
      <c r="MLY289" s="755"/>
      <c r="MLZ289" s="755"/>
      <c r="MMA289" s="755"/>
      <c r="MMB289" s="755"/>
      <c r="MMC289" s="755"/>
      <c r="MMD289" s="755"/>
      <c r="MME289" s="755"/>
      <c r="MMF289" s="755"/>
      <c r="MMG289" s="755"/>
      <c r="MMH289" s="755"/>
      <c r="MMI289" s="755"/>
      <c r="MMJ289" s="755"/>
      <c r="MMK289" s="755"/>
      <c r="MML289" s="755"/>
      <c r="MMM289" s="755"/>
      <c r="MMN289" s="755"/>
      <c r="MMO289" s="755"/>
      <c r="MMP289" s="755"/>
      <c r="MMQ289" s="755"/>
      <c r="MMR289" s="755"/>
      <c r="MMS289" s="755"/>
      <c r="MMT289" s="755"/>
      <c r="MMU289" s="755"/>
      <c r="MMV289" s="755"/>
      <c r="MMW289" s="755"/>
      <c r="MMX289" s="755"/>
      <c r="MMY289" s="755"/>
      <c r="MMZ289" s="755"/>
      <c r="MNA289" s="755"/>
      <c r="MNB289" s="755"/>
      <c r="MNC289" s="755"/>
      <c r="MND289" s="755"/>
      <c r="MNE289" s="755"/>
      <c r="MNF289" s="755"/>
      <c r="MNG289" s="755"/>
      <c r="MNH289" s="755"/>
      <c r="MNI289" s="755"/>
      <c r="MNJ289" s="755"/>
      <c r="MNK289" s="755"/>
      <c r="MNL289" s="755"/>
      <c r="MNM289" s="755"/>
      <c r="MNN289" s="755"/>
      <c r="MNO289" s="755"/>
      <c r="MNP289" s="755"/>
      <c r="MNQ289" s="755"/>
      <c r="MNR289" s="755"/>
      <c r="MNS289" s="755"/>
      <c r="MNT289" s="755"/>
      <c r="MNU289" s="755"/>
      <c r="MNV289" s="755"/>
      <c r="MNW289" s="755"/>
      <c r="MNX289" s="755"/>
      <c r="MNY289" s="755"/>
      <c r="MNZ289" s="755"/>
      <c r="MOA289" s="755"/>
      <c r="MOB289" s="755"/>
      <c r="MOC289" s="755"/>
      <c r="MOD289" s="755"/>
      <c r="MOE289" s="755"/>
      <c r="MOF289" s="755"/>
      <c r="MOG289" s="755"/>
      <c r="MOH289" s="755"/>
      <c r="MOI289" s="755"/>
      <c r="MOJ289" s="755"/>
      <c r="MOK289" s="755"/>
      <c r="MOL289" s="755"/>
      <c r="MOM289" s="755"/>
      <c r="MON289" s="755"/>
      <c r="MOO289" s="755"/>
      <c r="MOP289" s="755"/>
      <c r="MOQ289" s="755"/>
      <c r="MOR289" s="755"/>
      <c r="MOS289" s="755"/>
      <c r="MOT289" s="755"/>
      <c r="MOU289" s="755"/>
      <c r="MOV289" s="755"/>
      <c r="MOW289" s="755"/>
      <c r="MOX289" s="755"/>
      <c r="MOY289" s="755"/>
      <c r="MOZ289" s="755"/>
      <c r="MPA289" s="755"/>
      <c r="MPB289" s="755"/>
      <c r="MPC289" s="755"/>
      <c r="MPD289" s="755"/>
      <c r="MPE289" s="755"/>
      <c r="MPF289" s="755"/>
      <c r="MPG289" s="755"/>
      <c r="MPH289" s="755"/>
      <c r="MPI289" s="755"/>
      <c r="MPJ289" s="755"/>
      <c r="MPK289" s="755"/>
      <c r="MPL289" s="755"/>
      <c r="MPM289" s="755"/>
      <c r="MPN289" s="755"/>
      <c r="MPO289" s="755"/>
      <c r="MPP289" s="755"/>
      <c r="MPQ289" s="755"/>
      <c r="MPR289" s="755"/>
      <c r="MPS289" s="755"/>
      <c r="MPT289" s="755"/>
      <c r="MPU289" s="755"/>
      <c r="MPV289" s="755"/>
      <c r="MPW289" s="755"/>
      <c r="MPX289" s="755"/>
      <c r="MPY289" s="755"/>
      <c r="MPZ289" s="755"/>
      <c r="MQA289" s="755"/>
      <c r="MQB289" s="755"/>
      <c r="MQC289" s="755"/>
      <c r="MQD289" s="755"/>
      <c r="MQE289" s="755"/>
      <c r="MQF289" s="755"/>
      <c r="MQG289" s="755"/>
      <c r="MQH289" s="755"/>
      <c r="MQI289" s="755"/>
      <c r="MQJ289" s="755"/>
      <c r="MQK289" s="755"/>
      <c r="MQL289" s="755"/>
      <c r="MQM289" s="755"/>
      <c r="MQN289" s="755"/>
      <c r="MQO289" s="755"/>
      <c r="MQP289" s="755"/>
      <c r="MQQ289" s="755"/>
      <c r="MQR289" s="755"/>
      <c r="MQS289" s="755"/>
      <c r="MQT289" s="755"/>
      <c r="MQU289" s="755"/>
      <c r="MQV289" s="755"/>
      <c r="MQW289" s="755"/>
      <c r="MQX289" s="755"/>
      <c r="MQY289" s="755"/>
      <c r="MQZ289" s="755"/>
      <c r="MRA289" s="755"/>
      <c r="MRB289" s="755"/>
      <c r="MRC289" s="755"/>
      <c r="MRD289" s="755"/>
      <c r="MRE289" s="755"/>
      <c r="MRF289" s="755"/>
      <c r="MRG289" s="755"/>
      <c r="MRH289" s="755"/>
      <c r="MRI289" s="755"/>
      <c r="MRJ289" s="755"/>
      <c r="MRK289" s="755"/>
      <c r="MRL289" s="755"/>
      <c r="MRM289" s="755"/>
      <c r="MRN289" s="755"/>
      <c r="MRO289" s="755"/>
      <c r="MRP289" s="755"/>
      <c r="MRQ289" s="755"/>
      <c r="MRR289" s="755"/>
      <c r="MRS289" s="755"/>
      <c r="MRT289" s="755"/>
      <c r="MRU289" s="755"/>
      <c r="MRV289" s="755"/>
      <c r="MRW289" s="755"/>
      <c r="MRX289" s="755"/>
      <c r="MRY289" s="755"/>
      <c r="MRZ289" s="755"/>
      <c r="MSA289" s="755"/>
      <c r="MSB289" s="755"/>
      <c r="MSC289" s="755"/>
      <c r="MSD289" s="755"/>
      <c r="MSE289" s="755"/>
      <c r="MSF289" s="755"/>
      <c r="MSG289" s="755"/>
      <c r="MSH289" s="755"/>
      <c r="MSI289" s="755"/>
      <c r="MSJ289" s="755"/>
      <c r="MSK289" s="755"/>
      <c r="MSL289" s="755"/>
      <c r="MSM289" s="755"/>
      <c r="MSN289" s="755"/>
      <c r="MSO289" s="755"/>
      <c r="MSP289" s="755"/>
      <c r="MSQ289" s="755"/>
      <c r="MSR289" s="755"/>
      <c r="MSS289" s="755"/>
      <c r="MST289" s="755"/>
      <c r="MSU289" s="755"/>
      <c r="MSV289" s="755"/>
      <c r="MSW289" s="755"/>
      <c r="MSX289" s="755"/>
      <c r="MSY289" s="755"/>
      <c r="MSZ289" s="755"/>
      <c r="MTA289" s="755"/>
      <c r="MTB289" s="755"/>
      <c r="MTC289" s="755"/>
      <c r="MTD289" s="755"/>
      <c r="MTE289" s="755"/>
      <c r="MTF289" s="755"/>
      <c r="MTG289" s="755"/>
      <c r="MTH289" s="755"/>
      <c r="MTI289" s="755"/>
      <c r="MTJ289" s="755"/>
      <c r="MTK289" s="755"/>
      <c r="MTL289" s="755"/>
      <c r="MTM289" s="755"/>
      <c r="MTN289" s="755"/>
      <c r="MTO289" s="755"/>
      <c r="MTP289" s="755"/>
      <c r="MTQ289" s="755"/>
      <c r="MTR289" s="755"/>
      <c r="MTS289" s="755"/>
      <c r="MTT289" s="755"/>
      <c r="MTU289" s="755"/>
      <c r="MTV289" s="755"/>
      <c r="MTW289" s="755"/>
      <c r="MTX289" s="755"/>
      <c r="MTY289" s="755"/>
      <c r="MTZ289" s="755"/>
      <c r="MUA289" s="755"/>
      <c r="MUB289" s="755"/>
      <c r="MUC289" s="755"/>
      <c r="MUD289" s="755"/>
      <c r="MUE289" s="755"/>
      <c r="MUF289" s="755"/>
      <c r="MUG289" s="755"/>
      <c r="MUH289" s="755"/>
      <c r="MUI289" s="755"/>
      <c r="MUJ289" s="755"/>
      <c r="MUK289" s="755"/>
      <c r="MUL289" s="755"/>
      <c r="MUM289" s="755"/>
      <c r="MUN289" s="755"/>
      <c r="MUO289" s="755"/>
      <c r="MUP289" s="755"/>
      <c r="MUQ289" s="755"/>
      <c r="MUR289" s="755"/>
      <c r="MUS289" s="755"/>
      <c r="MUT289" s="755"/>
      <c r="MUU289" s="755"/>
      <c r="MUV289" s="755"/>
      <c r="MUW289" s="755"/>
      <c r="MUX289" s="755"/>
      <c r="MUY289" s="755"/>
      <c r="MUZ289" s="755"/>
      <c r="MVA289" s="755"/>
      <c r="MVB289" s="755"/>
      <c r="MVC289" s="755"/>
      <c r="MVD289" s="755"/>
      <c r="MVE289" s="755"/>
      <c r="MVF289" s="755"/>
      <c r="MVG289" s="755"/>
      <c r="MVH289" s="755"/>
      <c r="MVI289" s="755"/>
      <c r="MVJ289" s="755"/>
      <c r="MVK289" s="755"/>
      <c r="MVL289" s="755"/>
      <c r="MVM289" s="755"/>
      <c r="MVN289" s="755"/>
      <c r="MVO289" s="755"/>
      <c r="MVP289" s="755"/>
      <c r="MVQ289" s="755"/>
      <c r="MVR289" s="755"/>
      <c r="MVS289" s="755"/>
      <c r="MVT289" s="755"/>
      <c r="MVU289" s="755"/>
      <c r="MVV289" s="755"/>
      <c r="MVW289" s="755"/>
      <c r="MVX289" s="755"/>
      <c r="MVY289" s="755"/>
      <c r="MVZ289" s="755"/>
      <c r="MWA289" s="755"/>
      <c r="MWB289" s="755"/>
      <c r="MWC289" s="755"/>
      <c r="MWD289" s="755"/>
      <c r="MWE289" s="755"/>
      <c r="MWF289" s="755"/>
      <c r="MWG289" s="755"/>
      <c r="MWH289" s="755"/>
      <c r="MWI289" s="755"/>
      <c r="MWJ289" s="755"/>
      <c r="MWK289" s="755"/>
      <c r="MWL289" s="755"/>
      <c r="MWM289" s="755"/>
      <c r="MWN289" s="755"/>
      <c r="MWO289" s="755"/>
      <c r="MWP289" s="755"/>
      <c r="MWQ289" s="755"/>
      <c r="MWR289" s="755"/>
      <c r="MWS289" s="755"/>
      <c r="MWT289" s="755"/>
      <c r="MWU289" s="755"/>
      <c r="MWV289" s="755"/>
      <c r="MWW289" s="755"/>
      <c r="MWX289" s="755"/>
      <c r="MWY289" s="755"/>
      <c r="MWZ289" s="755"/>
      <c r="MXA289" s="755"/>
      <c r="MXB289" s="755"/>
      <c r="MXC289" s="755"/>
      <c r="MXD289" s="755"/>
      <c r="MXE289" s="755"/>
      <c r="MXF289" s="755"/>
      <c r="MXG289" s="755"/>
      <c r="MXH289" s="755"/>
      <c r="MXI289" s="755"/>
      <c r="MXJ289" s="755"/>
      <c r="MXK289" s="755"/>
      <c r="MXL289" s="755"/>
      <c r="MXM289" s="755"/>
      <c r="MXN289" s="755"/>
      <c r="MXO289" s="755"/>
      <c r="MXP289" s="755"/>
      <c r="MXQ289" s="755"/>
      <c r="MXR289" s="755"/>
      <c r="MXS289" s="755"/>
      <c r="MXT289" s="755"/>
      <c r="MXU289" s="755"/>
      <c r="MXV289" s="755"/>
      <c r="MXW289" s="755"/>
      <c r="MXX289" s="755"/>
      <c r="MXY289" s="755"/>
      <c r="MXZ289" s="755"/>
      <c r="MYA289" s="755"/>
      <c r="MYB289" s="755"/>
      <c r="MYC289" s="755"/>
      <c r="MYD289" s="755"/>
      <c r="MYE289" s="755"/>
      <c r="MYF289" s="755"/>
      <c r="MYG289" s="755"/>
      <c r="MYH289" s="755"/>
      <c r="MYI289" s="755"/>
      <c r="MYJ289" s="755"/>
      <c r="MYK289" s="755"/>
      <c r="MYL289" s="755"/>
      <c r="MYM289" s="755"/>
      <c r="MYN289" s="755"/>
      <c r="MYO289" s="755"/>
      <c r="MYP289" s="755"/>
      <c r="MYQ289" s="755"/>
      <c r="MYR289" s="755"/>
      <c r="MYS289" s="755"/>
      <c r="MYT289" s="755"/>
      <c r="MYU289" s="755"/>
      <c r="MYV289" s="755"/>
      <c r="MYW289" s="755"/>
      <c r="MYX289" s="755"/>
      <c r="MYY289" s="755"/>
      <c r="MYZ289" s="755"/>
      <c r="MZA289" s="755"/>
      <c r="MZB289" s="755"/>
      <c r="MZC289" s="755"/>
      <c r="MZD289" s="755"/>
      <c r="MZE289" s="755"/>
      <c r="MZF289" s="755"/>
      <c r="MZG289" s="755"/>
      <c r="MZH289" s="755"/>
      <c r="MZI289" s="755"/>
      <c r="MZJ289" s="755"/>
      <c r="MZK289" s="755"/>
      <c r="MZL289" s="755"/>
      <c r="MZM289" s="755"/>
      <c r="MZN289" s="755"/>
      <c r="MZO289" s="755"/>
      <c r="MZP289" s="755"/>
      <c r="MZQ289" s="755"/>
      <c r="MZR289" s="755"/>
      <c r="MZS289" s="755"/>
      <c r="MZT289" s="755"/>
      <c r="MZU289" s="755"/>
      <c r="MZV289" s="755"/>
      <c r="MZW289" s="755"/>
      <c r="MZX289" s="755"/>
      <c r="MZY289" s="755"/>
      <c r="MZZ289" s="755"/>
      <c r="NAA289" s="755"/>
      <c r="NAB289" s="755"/>
      <c r="NAC289" s="755"/>
      <c r="NAD289" s="755"/>
      <c r="NAE289" s="755"/>
      <c r="NAF289" s="755"/>
      <c r="NAG289" s="755"/>
      <c r="NAH289" s="755"/>
      <c r="NAI289" s="755"/>
      <c r="NAJ289" s="755"/>
      <c r="NAK289" s="755"/>
      <c r="NAL289" s="755"/>
      <c r="NAM289" s="755"/>
      <c r="NAN289" s="755"/>
      <c r="NAO289" s="755"/>
      <c r="NAP289" s="755"/>
      <c r="NAQ289" s="755"/>
      <c r="NAR289" s="755"/>
      <c r="NAS289" s="755"/>
      <c r="NAT289" s="755"/>
      <c r="NAU289" s="755"/>
      <c r="NAV289" s="755"/>
      <c r="NAW289" s="755"/>
      <c r="NAX289" s="755"/>
      <c r="NAY289" s="755"/>
      <c r="NAZ289" s="755"/>
      <c r="NBA289" s="755"/>
      <c r="NBB289" s="755"/>
      <c r="NBC289" s="755"/>
      <c r="NBD289" s="755"/>
      <c r="NBE289" s="755"/>
      <c r="NBF289" s="755"/>
      <c r="NBG289" s="755"/>
      <c r="NBH289" s="755"/>
      <c r="NBI289" s="755"/>
      <c r="NBJ289" s="755"/>
      <c r="NBK289" s="755"/>
      <c r="NBL289" s="755"/>
      <c r="NBM289" s="755"/>
      <c r="NBN289" s="755"/>
      <c r="NBO289" s="755"/>
      <c r="NBP289" s="755"/>
      <c r="NBQ289" s="755"/>
      <c r="NBR289" s="755"/>
      <c r="NBS289" s="755"/>
      <c r="NBT289" s="755"/>
      <c r="NBU289" s="755"/>
      <c r="NBV289" s="755"/>
      <c r="NBW289" s="755"/>
      <c r="NBX289" s="755"/>
      <c r="NBY289" s="755"/>
      <c r="NBZ289" s="755"/>
      <c r="NCA289" s="755"/>
      <c r="NCB289" s="755"/>
      <c r="NCC289" s="755"/>
      <c r="NCD289" s="755"/>
      <c r="NCE289" s="755"/>
      <c r="NCF289" s="755"/>
      <c r="NCG289" s="755"/>
      <c r="NCH289" s="755"/>
      <c r="NCI289" s="755"/>
      <c r="NCJ289" s="755"/>
      <c r="NCK289" s="755"/>
      <c r="NCL289" s="755"/>
      <c r="NCM289" s="755"/>
      <c r="NCN289" s="755"/>
      <c r="NCO289" s="755"/>
      <c r="NCP289" s="755"/>
      <c r="NCQ289" s="755"/>
      <c r="NCR289" s="755"/>
      <c r="NCS289" s="755"/>
      <c r="NCT289" s="755"/>
      <c r="NCU289" s="755"/>
      <c r="NCV289" s="755"/>
      <c r="NCW289" s="755"/>
      <c r="NCX289" s="755"/>
      <c r="NCY289" s="755"/>
      <c r="NCZ289" s="755"/>
      <c r="NDA289" s="755"/>
      <c r="NDB289" s="755"/>
      <c r="NDC289" s="755"/>
      <c r="NDD289" s="755"/>
      <c r="NDE289" s="755"/>
      <c r="NDF289" s="755"/>
      <c r="NDG289" s="755"/>
      <c r="NDH289" s="755"/>
      <c r="NDI289" s="755"/>
      <c r="NDJ289" s="755"/>
      <c r="NDK289" s="755"/>
      <c r="NDL289" s="755"/>
      <c r="NDM289" s="755"/>
      <c r="NDN289" s="755"/>
      <c r="NDO289" s="755"/>
      <c r="NDP289" s="755"/>
      <c r="NDQ289" s="755"/>
      <c r="NDR289" s="755"/>
      <c r="NDS289" s="755"/>
      <c r="NDT289" s="755"/>
      <c r="NDU289" s="755"/>
      <c r="NDV289" s="755"/>
      <c r="NDW289" s="755"/>
      <c r="NDX289" s="755"/>
      <c r="NDY289" s="755"/>
      <c r="NDZ289" s="755"/>
      <c r="NEA289" s="755"/>
      <c r="NEB289" s="755"/>
      <c r="NEC289" s="755"/>
      <c r="NED289" s="755"/>
      <c r="NEE289" s="755"/>
      <c r="NEF289" s="755"/>
      <c r="NEG289" s="755"/>
      <c r="NEH289" s="755"/>
      <c r="NEI289" s="755"/>
      <c r="NEJ289" s="755"/>
      <c r="NEK289" s="755"/>
      <c r="NEL289" s="755"/>
      <c r="NEM289" s="755"/>
      <c r="NEN289" s="755"/>
      <c r="NEO289" s="755"/>
      <c r="NEP289" s="755"/>
      <c r="NEQ289" s="755"/>
      <c r="NER289" s="755"/>
      <c r="NES289" s="755"/>
      <c r="NET289" s="755"/>
      <c r="NEU289" s="755"/>
      <c r="NEV289" s="755"/>
      <c r="NEW289" s="755"/>
      <c r="NEX289" s="755"/>
      <c r="NEY289" s="755"/>
      <c r="NEZ289" s="755"/>
      <c r="NFA289" s="755"/>
      <c r="NFB289" s="755"/>
      <c r="NFC289" s="755"/>
      <c r="NFD289" s="755"/>
      <c r="NFE289" s="755"/>
      <c r="NFF289" s="755"/>
      <c r="NFG289" s="755"/>
      <c r="NFH289" s="755"/>
      <c r="NFI289" s="755"/>
      <c r="NFJ289" s="755"/>
      <c r="NFK289" s="755"/>
      <c r="NFL289" s="755"/>
      <c r="NFM289" s="755"/>
      <c r="NFN289" s="755"/>
      <c r="NFO289" s="755"/>
      <c r="NFP289" s="755"/>
      <c r="NFQ289" s="755"/>
      <c r="NFR289" s="755"/>
      <c r="NFS289" s="755"/>
      <c r="NFT289" s="755"/>
      <c r="NFU289" s="755"/>
      <c r="NFV289" s="755"/>
      <c r="NFW289" s="755"/>
      <c r="NFX289" s="755"/>
      <c r="NFY289" s="755"/>
      <c r="NFZ289" s="755"/>
      <c r="NGA289" s="755"/>
      <c r="NGB289" s="755"/>
      <c r="NGC289" s="755"/>
      <c r="NGD289" s="755"/>
      <c r="NGE289" s="755"/>
      <c r="NGF289" s="755"/>
      <c r="NGG289" s="755"/>
      <c r="NGH289" s="755"/>
      <c r="NGI289" s="755"/>
      <c r="NGJ289" s="755"/>
      <c r="NGK289" s="755"/>
      <c r="NGL289" s="755"/>
      <c r="NGM289" s="755"/>
      <c r="NGN289" s="755"/>
      <c r="NGO289" s="755"/>
      <c r="NGP289" s="755"/>
      <c r="NGQ289" s="755"/>
      <c r="NGR289" s="755"/>
      <c r="NGS289" s="755"/>
      <c r="NGT289" s="755"/>
      <c r="NGU289" s="755"/>
      <c r="NGV289" s="755"/>
      <c r="NGW289" s="755"/>
      <c r="NGX289" s="755"/>
      <c r="NGY289" s="755"/>
      <c r="NGZ289" s="755"/>
      <c r="NHA289" s="755"/>
      <c r="NHB289" s="755"/>
      <c r="NHC289" s="755"/>
      <c r="NHD289" s="755"/>
      <c r="NHE289" s="755"/>
      <c r="NHF289" s="755"/>
      <c r="NHG289" s="755"/>
      <c r="NHH289" s="755"/>
      <c r="NHI289" s="755"/>
      <c r="NHJ289" s="755"/>
      <c r="NHK289" s="755"/>
      <c r="NHL289" s="755"/>
      <c r="NHM289" s="755"/>
      <c r="NHN289" s="755"/>
      <c r="NHO289" s="755"/>
      <c r="NHP289" s="755"/>
      <c r="NHQ289" s="755"/>
      <c r="NHR289" s="755"/>
      <c r="NHS289" s="755"/>
      <c r="NHT289" s="755"/>
      <c r="NHU289" s="755"/>
      <c r="NHV289" s="755"/>
      <c r="NHW289" s="755"/>
      <c r="NHX289" s="755"/>
      <c r="NHY289" s="755"/>
      <c r="NHZ289" s="755"/>
      <c r="NIA289" s="755"/>
      <c r="NIB289" s="755"/>
      <c r="NIC289" s="755"/>
      <c r="NID289" s="755"/>
      <c r="NIE289" s="755"/>
      <c r="NIF289" s="755"/>
      <c r="NIG289" s="755"/>
      <c r="NIH289" s="755"/>
      <c r="NII289" s="755"/>
      <c r="NIJ289" s="755"/>
      <c r="NIK289" s="755"/>
      <c r="NIL289" s="755"/>
      <c r="NIM289" s="755"/>
      <c r="NIN289" s="755"/>
      <c r="NIO289" s="755"/>
      <c r="NIP289" s="755"/>
      <c r="NIQ289" s="755"/>
      <c r="NIR289" s="755"/>
      <c r="NIS289" s="755"/>
      <c r="NIT289" s="755"/>
      <c r="NIU289" s="755"/>
      <c r="NIV289" s="755"/>
      <c r="NIW289" s="755"/>
      <c r="NIX289" s="755"/>
      <c r="NIY289" s="755"/>
      <c r="NIZ289" s="755"/>
      <c r="NJA289" s="755"/>
      <c r="NJB289" s="755"/>
      <c r="NJC289" s="755"/>
      <c r="NJD289" s="755"/>
      <c r="NJE289" s="755"/>
      <c r="NJF289" s="755"/>
      <c r="NJG289" s="755"/>
      <c r="NJH289" s="755"/>
      <c r="NJI289" s="755"/>
      <c r="NJJ289" s="755"/>
      <c r="NJK289" s="755"/>
      <c r="NJL289" s="755"/>
      <c r="NJM289" s="755"/>
      <c r="NJN289" s="755"/>
      <c r="NJO289" s="755"/>
      <c r="NJP289" s="755"/>
      <c r="NJQ289" s="755"/>
      <c r="NJR289" s="755"/>
      <c r="NJS289" s="755"/>
      <c r="NJT289" s="755"/>
      <c r="NJU289" s="755"/>
      <c r="NJV289" s="755"/>
      <c r="NJW289" s="755"/>
      <c r="NJX289" s="755"/>
      <c r="NJY289" s="755"/>
      <c r="NJZ289" s="755"/>
      <c r="NKA289" s="755"/>
      <c r="NKB289" s="755"/>
      <c r="NKC289" s="755"/>
      <c r="NKD289" s="755"/>
      <c r="NKE289" s="755"/>
      <c r="NKF289" s="755"/>
      <c r="NKG289" s="755"/>
      <c r="NKH289" s="755"/>
      <c r="NKI289" s="755"/>
      <c r="NKJ289" s="755"/>
      <c r="NKK289" s="755"/>
      <c r="NKL289" s="755"/>
      <c r="NKM289" s="755"/>
      <c r="NKN289" s="755"/>
      <c r="NKO289" s="755"/>
      <c r="NKP289" s="755"/>
      <c r="NKQ289" s="755"/>
      <c r="NKR289" s="755"/>
      <c r="NKS289" s="755"/>
      <c r="NKT289" s="755"/>
      <c r="NKU289" s="755"/>
      <c r="NKV289" s="755"/>
      <c r="NKW289" s="755"/>
      <c r="NKX289" s="755"/>
      <c r="NKY289" s="755"/>
      <c r="NKZ289" s="755"/>
      <c r="NLA289" s="755"/>
      <c r="NLB289" s="755"/>
      <c r="NLC289" s="755"/>
      <c r="NLD289" s="755"/>
      <c r="NLE289" s="755"/>
      <c r="NLF289" s="755"/>
      <c r="NLG289" s="755"/>
      <c r="NLH289" s="755"/>
      <c r="NLI289" s="755"/>
      <c r="NLJ289" s="755"/>
      <c r="NLK289" s="755"/>
      <c r="NLL289" s="755"/>
      <c r="NLM289" s="755"/>
      <c r="NLN289" s="755"/>
      <c r="NLO289" s="755"/>
      <c r="NLP289" s="755"/>
      <c r="NLQ289" s="755"/>
      <c r="NLR289" s="755"/>
      <c r="NLS289" s="755"/>
      <c r="NLT289" s="755"/>
      <c r="NLU289" s="755"/>
      <c r="NLV289" s="755"/>
      <c r="NLW289" s="755"/>
      <c r="NLX289" s="755"/>
      <c r="NLY289" s="755"/>
      <c r="NLZ289" s="755"/>
      <c r="NMA289" s="755"/>
      <c r="NMB289" s="755"/>
      <c r="NMC289" s="755"/>
      <c r="NMD289" s="755"/>
      <c r="NME289" s="755"/>
      <c r="NMF289" s="755"/>
      <c r="NMG289" s="755"/>
      <c r="NMH289" s="755"/>
      <c r="NMI289" s="755"/>
      <c r="NMJ289" s="755"/>
      <c r="NMK289" s="755"/>
      <c r="NML289" s="755"/>
      <c r="NMM289" s="755"/>
      <c r="NMN289" s="755"/>
      <c r="NMO289" s="755"/>
      <c r="NMP289" s="755"/>
      <c r="NMQ289" s="755"/>
      <c r="NMR289" s="755"/>
      <c r="NMS289" s="755"/>
      <c r="NMT289" s="755"/>
      <c r="NMU289" s="755"/>
      <c r="NMV289" s="755"/>
      <c r="NMW289" s="755"/>
      <c r="NMX289" s="755"/>
      <c r="NMY289" s="755"/>
      <c r="NMZ289" s="755"/>
      <c r="NNA289" s="755"/>
      <c r="NNB289" s="755"/>
      <c r="NNC289" s="755"/>
      <c r="NND289" s="755"/>
      <c r="NNE289" s="755"/>
      <c r="NNF289" s="755"/>
      <c r="NNG289" s="755"/>
      <c r="NNH289" s="755"/>
      <c r="NNI289" s="755"/>
      <c r="NNJ289" s="755"/>
      <c r="NNK289" s="755"/>
      <c r="NNL289" s="755"/>
      <c r="NNM289" s="755"/>
      <c r="NNN289" s="755"/>
      <c r="NNO289" s="755"/>
      <c r="NNP289" s="755"/>
      <c r="NNQ289" s="755"/>
      <c r="NNR289" s="755"/>
      <c r="NNS289" s="755"/>
      <c r="NNT289" s="755"/>
      <c r="NNU289" s="755"/>
      <c r="NNV289" s="755"/>
      <c r="NNW289" s="755"/>
      <c r="NNX289" s="755"/>
      <c r="NNY289" s="755"/>
      <c r="NNZ289" s="755"/>
      <c r="NOA289" s="755"/>
      <c r="NOB289" s="755"/>
      <c r="NOC289" s="755"/>
      <c r="NOD289" s="755"/>
      <c r="NOE289" s="755"/>
      <c r="NOF289" s="755"/>
      <c r="NOG289" s="755"/>
      <c r="NOH289" s="755"/>
      <c r="NOI289" s="755"/>
      <c r="NOJ289" s="755"/>
      <c r="NOK289" s="755"/>
      <c r="NOL289" s="755"/>
      <c r="NOM289" s="755"/>
      <c r="NON289" s="755"/>
      <c r="NOO289" s="755"/>
      <c r="NOP289" s="755"/>
      <c r="NOQ289" s="755"/>
      <c r="NOR289" s="755"/>
      <c r="NOS289" s="755"/>
      <c r="NOT289" s="755"/>
      <c r="NOU289" s="755"/>
      <c r="NOV289" s="755"/>
      <c r="NOW289" s="755"/>
      <c r="NOX289" s="755"/>
      <c r="NOY289" s="755"/>
      <c r="NOZ289" s="755"/>
      <c r="NPA289" s="755"/>
      <c r="NPB289" s="755"/>
      <c r="NPC289" s="755"/>
      <c r="NPD289" s="755"/>
      <c r="NPE289" s="755"/>
      <c r="NPF289" s="755"/>
      <c r="NPG289" s="755"/>
      <c r="NPH289" s="755"/>
      <c r="NPI289" s="755"/>
      <c r="NPJ289" s="755"/>
      <c r="NPK289" s="755"/>
      <c r="NPL289" s="755"/>
      <c r="NPM289" s="755"/>
      <c r="NPN289" s="755"/>
      <c r="NPO289" s="755"/>
      <c r="NPP289" s="755"/>
      <c r="NPQ289" s="755"/>
      <c r="NPR289" s="755"/>
      <c r="NPS289" s="755"/>
      <c r="NPT289" s="755"/>
      <c r="NPU289" s="755"/>
      <c r="NPV289" s="755"/>
      <c r="NPW289" s="755"/>
      <c r="NPX289" s="755"/>
      <c r="NPY289" s="755"/>
      <c r="NPZ289" s="755"/>
      <c r="NQA289" s="755"/>
      <c r="NQB289" s="755"/>
      <c r="NQC289" s="755"/>
      <c r="NQD289" s="755"/>
      <c r="NQE289" s="755"/>
      <c r="NQF289" s="755"/>
      <c r="NQG289" s="755"/>
      <c r="NQH289" s="755"/>
      <c r="NQI289" s="755"/>
      <c r="NQJ289" s="755"/>
      <c r="NQK289" s="755"/>
      <c r="NQL289" s="755"/>
      <c r="NQM289" s="755"/>
      <c r="NQN289" s="755"/>
      <c r="NQO289" s="755"/>
      <c r="NQP289" s="755"/>
      <c r="NQQ289" s="755"/>
      <c r="NQR289" s="755"/>
      <c r="NQS289" s="755"/>
      <c r="NQT289" s="755"/>
      <c r="NQU289" s="755"/>
      <c r="NQV289" s="755"/>
      <c r="NQW289" s="755"/>
      <c r="NQX289" s="755"/>
      <c r="NQY289" s="755"/>
      <c r="NQZ289" s="755"/>
      <c r="NRA289" s="755"/>
      <c r="NRB289" s="755"/>
      <c r="NRC289" s="755"/>
      <c r="NRD289" s="755"/>
      <c r="NRE289" s="755"/>
      <c r="NRF289" s="755"/>
      <c r="NRG289" s="755"/>
      <c r="NRH289" s="755"/>
      <c r="NRI289" s="755"/>
      <c r="NRJ289" s="755"/>
      <c r="NRK289" s="755"/>
      <c r="NRL289" s="755"/>
      <c r="NRM289" s="755"/>
      <c r="NRN289" s="755"/>
      <c r="NRO289" s="755"/>
      <c r="NRP289" s="755"/>
      <c r="NRQ289" s="755"/>
      <c r="NRR289" s="755"/>
      <c r="NRS289" s="755"/>
      <c r="NRT289" s="755"/>
      <c r="NRU289" s="755"/>
      <c r="NRV289" s="755"/>
      <c r="NRW289" s="755"/>
      <c r="NRX289" s="755"/>
      <c r="NRY289" s="755"/>
      <c r="NRZ289" s="755"/>
      <c r="NSA289" s="755"/>
      <c r="NSB289" s="755"/>
      <c r="NSC289" s="755"/>
      <c r="NSD289" s="755"/>
      <c r="NSE289" s="755"/>
      <c r="NSF289" s="755"/>
      <c r="NSG289" s="755"/>
      <c r="NSH289" s="755"/>
      <c r="NSI289" s="755"/>
      <c r="NSJ289" s="755"/>
      <c r="NSK289" s="755"/>
      <c r="NSL289" s="755"/>
      <c r="NSM289" s="755"/>
      <c r="NSN289" s="755"/>
      <c r="NSO289" s="755"/>
      <c r="NSP289" s="755"/>
      <c r="NSQ289" s="755"/>
      <c r="NSR289" s="755"/>
      <c r="NSS289" s="755"/>
      <c r="NST289" s="755"/>
      <c r="NSU289" s="755"/>
      <c r="NSV289" s="755"/>
      <c r="NSW289" s="755"/>
      <c r="NSX289" s="755"/>
      <c r="NSY289" s="755"/>
      <c r="NSZ289" s="755"/>
      <c r="NTA289" s="755"/>
      <c r="NTB289" s="755"/>
      <c r="NTC289" s="755"/>
      <c r="NTD289" s="755"/>
      <c r="NTE289" s="755"/>
      <c r="NTF289" s="755"/>
      <c r="NTG289" s="755"/>
      <c r="NTH289" s="755"/>
      <c r="NTI289" s="755"/>
      <c r="NTJ289" s="755"/>
      <c r="NTK289" s="755"/>
      <c r="NTL289" s="755"/>
      <c r="NTM289" s="755"/>
      <c r="NTN289" s="755"/>
      <c r="NTO289" s="755"/>
      <c r="NTP289" s="755"/>
      <c r="NTQ289" s="755"/>
      <c r="NTR289" s="755"/>
      <c r="NTS289" s="755"/>
      <c r="NTT289" s="755"/>
      <c r="NTU289" s="755"/>
      <c r="NTV289" s="755"/>
      <c r="NTW289" s="755"/>
      <c r="NTX289" s="755"/>
      <c r="NTY289" s="755"/>
      <c r="NTZ289" s="755"/>
      <c r="NUA289" s="755"/>
      <c r="NUB289" s="755"/>
      <c r="NUC289" s="755"/>
      <c r="NUD289" s="755"/>
      <c r="NUE289" s="755"/>
      <c r="NUF289" s="755"/>
      <c r="NUG289" s="755"/>
      <c r="NUH289" s="755"/>
      <c r="NUI289" s="755"/>
      <c r="NUJ289" s="755"/>
      <c r="NUK289" s="755"/>
      <c r="NUL289" s="755"/>
      <c r="NUM289" s="755"/>
      <c r="NUN289" s="755"/>
      <c r="NUO289" s="755"/>
      <c r="NUP289" s="755"/>
      <c r="NUQ289" s="755"/>
      <c r="NUR289" s="755"/>
      <c r="NUS289" s="755"/>
      <c r="NUT289" s="755"/>
      <c r="NUU289" s="755"/>
      <c r="NUV289" s="755"/>
      <c r="NUW289" s="755"/>
      <c r="NUX289" s="755"/>
      <c r="NUY289" s="755"/>
      <c r="NUZ289" s="755"/>
      <c r="NVA289" s="755"/>
      <c r="NVB289" s="755"/>
      <c r="NVC289" s="755"/>
      <c r="NVD289" s="755"/>
      <c r="NVE289" s="755"/>
      <c r="NVF289" s="755"/>
      <c r="NVG289" s="755"/>
      <c r="NVH289" s="755"/>
      <c r="NVI289" s="755"/>
      <c r="NVJ289" s="755"/>
      <c r="NVK289" s="755"/>
      <c r="NVL289" s="755"/>
      <c r="NVM289" s="755"/>
      <c r="NVN289" s="755"/>
      <c r="NVO289" s="755"/>
      <c r="NVP289" s="755"/>
      <c r="NVQ289" s="755"/>
      <c r="NVR289" s="755"/>
      <c r="NVS289" s="755"/>
      <c r="NVT289" s="755"/>
      <c r="NVU289" s="755"/>
      <c r="NVV289" s="755"/>
      <c r="NVW289" s="755"/>
      <c r="NVX289" s="755"/>
      <c r="NVY289" s="755"/>
      <c r="NVZ289" s="755"/>
      <c r="NWA289" s="755"/>
      <c r="NWB289" s="755"/>
      <c r="NWC289" s="755"/>
      <c r="NWD289" s="755"/>
      <c r="NWE289" s="755"/>
      <c r="NWF289" s="755"/>
      <c r="NWG289" s="755"/>
      <c r="NWH289" s="755"/>
      <c r="NWI289" s="755"/>
      <c r="NWJ289" s="755"/>
      <c r="NWK289" s="755"/>
      <c r="NWL289" s="755"/>
      <c r="NWM289" s="755"/>
      <c r="NWN289" s="755"/>
      <c r="NWO289" s="755"/>
      <c r="NWP289" s="755"/>
      <c r="NWQ289" s="755"/>
      <c r="NWR289" s="755"/>
      <c r="NWS289" s="755"/>
      <c r="NWT289" s="755"/>
      <c r="NWU289" s="755"/>
      <c r="NWV289" s="755"/>
      <c r="NWW289" s="755"/>
      <c r="NWX289" s="755"/>
      <c r="NWY289" s="755"/>
      <c r="NWZ289" s="755"/>
      <c r="NXA289" s="755"/>
      <c r="NXB289" s="755"/>
      <c r="NXC289" s="755"/>
      <c r="NXD289" s="755"/>
      <c r="NXE289" s="755"/>
      <c r="NXF289" s="755"/>
      <c r="NXG289" s="755"/>
      <c r="NXH289" s="755"/>
      <c r="NXI289" s="755"/>
      <c r="NXJ289" s="755"/>
      <c r="NXK289" s="755"/>
      <c r="NXL289" s="755"/>
      <c r="NXM289" s="755"/>
      <c r="NXN289" s="755"/>
      <c r="NXO289" s="755"/>
      <c r="NXP289" s="755"/>
      <c r="NXQ289" s="755"/>
      <c r="NXR289" s="755"/>
      <c r="NXS289" s="755"/>
      <c r="NXT289" s="755"/>
      <c r="NXU289" s="755"/>
      <c r="NXV289" s="755"/>
      <c r="NXW289" s="755"/>
      <c r="NXX289" s="755"/>
      <c r="NXY289" s="755"/>
      <c r="NXZ289" s="755"/>
      <c r="NYA289" s="755"/>
      <c r="NYB289" s="755"/>
      <c r="NYC289" s="755"/>
      <c r="NYD289" s="755"/>
      <c r="NYE289" s="755"/>
      <c r="NYF289" s="755"/>
      <c r="NYG289" s="755"/>
      <c r="NYH289" s="755"/>
      <c r="NYI289" s="755"/>
      <c r="NYJ289" s="755"/>
      <c r="NYK289" s="755"/>
      <c r="NYL289" s="755"/>
      <c r="NYM289" s="755"/>
      <c r="NYN289" s="755"/>
      <c r="NYO289" s="755"/>
      <c r="NYP289" s="755"/>
      <c r="NYQ289" s="755"/>
      <c r="NYR289" s="755"/>
      <c r="NYS289" s="755"/>
      <c r="NYT289" s="755"/>
      <c r="NYU289" s="755"/>
      <c r="NYV289" s="755"/>
      <c r="NYW289" s="755"/>
      <c r="NYX289" s="755"/>
      <c r="NYY289" s="755"/>
      <c r="NYZ289" s="755"/>
      <c r="NZA289" s="755"/>
      <c r="NZB289" s="755"/>
      <c r="NZC289" s="755"/>
      <c r="NZD289" s="755"/>
      <c r="NZE289" s="755"/>
      <c r="NZF289" s="755"/>
      <c r="NZG289" s="755"/>
      <c r="NZH289" s="755"/>
      <c r="NZI289" s="755"/>
      <c r="NZJ289" s="755"/>
      <c r="NZK289" s="755"/>
      <c r="NZL289" s="755"/>
      <c r="NZM289" s="755"/>
      <c r="NZN289" s="755"/>
      <c r="NZO289" s="755"/>
      <c r="NZP289" s="755"/>
      <c r="NZQ289" s="755"/>
      <c r="NZR289" s="755"/>
      <c r="NZS289" s="755"/>
      <c r="NZT289" s="755"/>
      <c r="NZU289" s="755"/>
      <c r="NZV289" s="755"/>
      <c r="NZW289" s="755"/>
      <c r="NZX289" s="755"/>
      <c r="NZY289" s="755"/>
      <c r="NZZ289" s="755"/>
      <c r="OAA289" s="755"/>
      <c r="OAB289" s="755"/>
      <c r="OAC289" s="755"/>
      <c r="OAD289" s="755"/>
      <c r="OAE289" s="755"/>
      <c r="OAF289" s="755"/>
      <c r="OAG289" s="755"/>
      <c r="OAH289" s="755"/>
      <c r="OAI289" s="755"/>
      <c r="OAJ289" s="755"/>
      <c r="OAK289" s="755"/>
      <c r="OAL289" s="755"/>
      <c r="OAM289" s="755"/>
      <c r="OAN289" s="755"/>
      <c r="OAO289" s="755"/>
      <c r="OAP289" s="755"/>
      <c r="OAQ289" s="755"/>
      <c r="OAR289" s="755"/>
      <c r="OAS289" s="755"/>
      <c r="OAT289" s="755"/>
      <c r="OAU289" s="755"/>
      <c r="OAV289" s="755"/>
      <c r="OAW289" s="755"/>
      <c r="OAX289" s="755"/>
      <c r="OAY289" s="755"/>
      <c r="OAZ289" s="755"/>
      <c r="OBA289" s="755"/>
      <c r="OBB289" s="755"/>
      <c r="OBC289" s="755"/>
      <c r="OBD289" s="755"/>
      <c r="OBE289" s="755"/>
      <c r="OBF289" s="755"/>
      <c r="OBG289" s="755"/>
      <c r="OBH289" s="755"/>
      <c r="OBI289" s="755"/>
      <c r="OBJ289" s="755"/>
      <c r="OBK289" s="755"/>
      <c r="OBL289" s="755"/>
      <c r="OBM289" s="755"/>
      <c r="OBN289" s="755"/>
      <c r="OBO289" s="755"/>
      <c r="OBP289" s="755"/>
      <c r="OBQ289" s="755"/>
      <c r="OBR289" s="755"/>
      <c r="OBS289" s="755"/>
      <c r="OBT289" s="755"/>
      <c r="OBU289" s="755"/>
      <c r="OBV289" s="755"/>
      <c r="OBW289" s="755"/>
      <c r="OBX289" s="755"/>
      <c r="OBY289" s="755"/>
      <c r="OBZ289" s="755"/>
      <c r="OCA289" s="755"/>
      <c r="OCB289" s="755"/>
      <c r="OCC289" s="755"/>
      <c r="OCD289" s="755"/>
      <c r="OCE289" s="755"/>
      <c r="OCF289" s="755"/>
      <c r="OCG289" s="755"/>
      <c r="OCH289" s="755"/>
      <c r="OCI289" s="755"/>
      <c r="OCJ289" s="755"/>
      <c r="OCK289" s="755"/>
      <c r="OCL289" s="755"/>
      <c r="OCM289" s="755"/>
      <c r="OCN289" s="755"/>
      <c r="OCO289" s="755"/>
      <c r="OCP289" s="755"/>
      <c r="OCQ289" s="755"/>
      <c r="OCR289" s="755"/>
      <c r="OCS289" s="755"/>
      <c r="OCT289" s="755"/>
      <c r="OCU289" s="755"/>
      <c r="OCV289" s="755"/>
      <c r="OCW289" s="755"/>
      <c r="OCX289" s="755"/>
      <c r="OCY289" s="755"/>
      <c r="OCZ289" s="755"/>
      <c r="ODA289" s="755"/>
      <c r="ODB289" s="755"/>
      <c r="ODC289" s="755"/>
      <c r="ODD289" s="755"/>
      <c r="ODE289" s="755"/>
      <c r="ODF289" s="755"/>
      <c r="ODG289" s="755"/>
      <c r="ODH289" s="755"/>
      <c r="ODI289" s="755"/>
      <c r="ODJ289" s="755"/>
      <c r="ODK289" s="755"/>
      <c r="ODL289" s="755"/>
      <c r="ODM289" s="755"/>
      <c r="ODN289" s="755"/>
      <c r="ODO289" s="755"/>
      <c r="ODP289" s="755"/>
      <c r="ODQ289" s="755"/>
      <c r="ODR289" s="755"/>
      <c r="ODS289" s="755"/>
      <c r="ODT289" s="755"/>
      <c r="ODU289" s="755"/>
      <c r="ODV289" s="755"/>
      <c r="ODW289" s="755"/>
      <c r="ODX289" s="755"/>
      <c r="ODY289" s="755"/>
      <c r="ODZ289" s="755"/>
      <c r="OEA289" s="755"/>
      <c r="OEB289" s="755"/>
      <c r="OEC289" s="755"/>
      <c r="OED289" s="755"/>
      <c r="OEE289" s="755"/>
      <c r="OEF289" s="755"/>
      <c r="OEG289" s="755"/>
      <c r="OEH289" s="755"/>
      <c r="OEI289" s="755"/>
      <c r="OEJ289" s="755"/>
      <c r="OEK289" s="755"/>
      <c r="OEL289" s="755"/>
      <c r="OEM289" s="755"/>
      <c r="OEN289" s="755"/>
      <c r="OEO289" s="755"/>
      <c r="OEP289" s="755"/>
      <c r="OEQ289" s="755"/>
      <c r="OER289" s="755"/>
      <c r="OES289" s="755"/>
      <c r="OET289" s="755"/>
      <c r="OEU289" s="755"/>
      <c r="OEV289" s="755"/>
      <c r="OEW289" s="755"/>
      <c r="OEX289" s="755"/>
      <c r="OEY289" s="755"/>
      <c r="OEZ289" s="755"/>
      <c r="OFA289" s="755"/>
      <c r="OFB289" s="755"/>
      <c r="OFC289" s="755"/>
      <c r="OFD289" s="755"/>
      <c r="OFE289" s="755"/>
      <c r="OFF289" s="755"/>
      <c r="OFG289" s="755"/>
      <c r="OFH289" s="755"/>
      <c r="OFI289" s="755"/>
      <c r="OFJ289" s="755"/>
      <c r="OFK289" s="755"/>
      <c r="OFL289" s="755"/>
      <c r="OFM289" s="755"/>
      <c r="OFN289" s="755"/>
      <c r="OFO289" s="755"/>
      <c r="OFP289" s="755"/>
      <c r="OFQ289" s="755"/>
      <c r="OFR289" s="755"/>
      <c r="OFS289" s="755"/>
      <c r="OFT289" s="755"/>
      <c r="OFU289" s="755"/>
      <c r="OFV289" s="755"/>
      <c r="OFW289" s="755"/>
      <c r="OFX289" s="755"/>
      <c r="OFY289" s="755"/>
      <c r="OFZ289" s="755"/>
      <c r="OGA289" s="755"/>
      <c r="OGB289" s="755"/>
      <c r="OGC289" s="755"/>
      <c r="OGD289" s="755"/>
      <c r="OGE289" s="755"/>
      <c r="OGF289" s="755"/>
      <c r="OGG289" s="755"/>
      <c r="OGH289" s="755"/>
      <c r="OGI289" s="755"/>
      <c r="OGJ289" s="755"/>
      <c r="OGK289" s="755"/>
      <c r="OGL289" s="755"/>
      <c r="OGM289" s="755"/>
      <c r="OGN289" s="755"/>
      <c r="OGO289" s="755"/>
      <c r="OGP289" s="755"/>
      <c r="OGQ289" s="755"/>
      <c r="OGR289" s="755"/>
      <c r="OGS289" s="755"/>
      <c r="OGT289" s="755"/>
      <c r="OGU289" s="755"/>
      <c r="OGV289" s="755"/>
      <c r="OGW289" s="755"/>
      <c r="OGX289" s="755"/>
      <c r="OGY289" s="755"/>
      <c r="OGZ289" s="755"/>
      <c r="OHA289" s="755"/>
      <c r="OHB289" s="755"/>
      <c r="OHC289" s="755"/>
      <c r="OHD289" s="755"/>
      <c r="OHE289" s="755"/>
      <c r="OHF289" s="755"/>
      <c r="OHG289" s="755"/>
      <c r="OHH289" s="755"/>
      <c r="OHI289" s="755"/>
      <c r="OHJ289" s="755"/>
      <c r="OHK289" s="755"/>
      <c r="OHL289" s="755"/>
      <c r="OHM289" s="755"/>
      <c r="OHN289" s="755"/>
      <c r="OHO289" s="755"/>
      <c r="OHP289" s="755"/>
      <c r="OHQ289" s="755"/>
      <c r="OHR289" s="755"/>
      <c r="OHS289" s="755"/>
      <c r="OHT289" s="755"/>
      <c r="OHU289" s="755"/>
      <c r="OHV289" s="755"/>
      <c r="OHW289" s="755"/>
      <c r="OHX289" s="755"/>
      <c r="OHY289" s="755"/>
      <c r="OHZ289" s="755"/>
      <c r="OIA289" s="755"/>
      <c r="OIB289" s="755"/>
      <c r="OIC289" s="755"/>
      <c r="OID289" s="755"/>
      <c r="OIE289" s="755"/>
      <c r="OIF289" s="755"/>
      <c r="OIG289" s="755"/>
      <c r="OIH289" s="755"/>
      <c r="OII289" s="755"/>
      <c r="OIJ289" s="755"/>
      <c r="OIK289" s="755"/>
      <c r="OIL289" s="755"/>
      <c r="OIM289" s="755"/>
      <c r="OIN289" s="755"/>
      <c r="OIO289" s="755"/>
      <c r="OIP289" s="755"/>
      <c r="OIQ289" s="755"/>
      <c r="OIR289" s="755"/>
      <c r="OIS289" s="755"/>
      <c r="OIT289" s="755"/>
      <c r="OIU289" s="755"/>
      <c r="OIV289" s="755"/>
      <c r="OIW289" s="755"/>
      <c r="OIX289" s="755"/>
      <c r="OIY289" s="755"/>
      <c r="OIZ289" s="755"/>
      <c r="OJA289" s="755"/>
      <c r="OJB289" s="755"/>
      <c r="OJC289" s="755"/>
      <c r="OJD289" s="755"/>
      <c r="OJE289" s="755"/>
      <c r="OJF289" s="755"/>
      <c r="OJG289" s="755"/>
      <c r="OJH289" s="755"/>
      <c r="OJI289" s="755"/>
      <c r="OJJ289" s="755"/>
      <c r="OJK289" s="755"/>
      <c r="OJL289" s="755"/>
      <c r="OJM289" s="755"/>
      <c r="OJN289" s="755"/>
      <c r="OJO289" s="755"/>
      <c r="OJP289" s="755"/>
      <c r="OJQ289" s="755"/>
      <c r="OJR289" s="755"/>
      <c r="OJS289" s="755"/>
      <c r="OJT289" s="755"/>
      <c r="OJU289" s="755"/>
      <c r="OJV289" s="755"/>
      <c r="OJW289" s="755"/>
      <c r="OJX289" s="755"/>
      <c r="OJY289" s="755"/>
      <c r="OJZ289" s="755"/>
      <c r="OKA289" s="755"/>
      <c r="OKB289" s="755"/>
      <c r="OKC289" s="755"/>
      <c r="OKD289" s="755"/>
      <c r="OKE289" s="755"/>
      <c r="OKF289" s="755"/>
      <c r="OKG289" s="755"/>
      <c r="OKH289" s="755"/>
      <c r="OKI289" s="755"/>
      <c r="OKJ289" s="755"/>
      <c r="OKK289" s="755"/>
      <c r="OKL289" s="755"/>
      <c r="OKM289" s="755"/>
      <c r="OKN289" s="755"/>
      <c r="OKO289" s="755"/>
      <c r="OKP289" s="755"/>
      <c r="OKQ289" s="755"/>
      <c r="OKR289" s="755"/>
      <c r="OKS289" s="755"/>
      <c r="OKT289" s="755"/>
      <c r="OKU289" s="755"/>
      <c r="OKV289" s="755"/>
      <c r="OKW289" s="755"/>
      <c r="OKX289" s="755"/>
      <c r="OKY289" s="755"/>
      <c r="OKZ289" s="755"/>
      <c r="OLA289" s="755"/>
      <c r="OLB289" s="755"/>
      <c r="OLC289" s="755"/>
      <c r="OLD289" s="755"/>
      <c r="OLE289" s="755"/>
      <c r="OLF289" s="755"/>
      <c r="OLG289" s="755"/>
      <c r="OLH289" s="755"/>
      <c r="OLI289" s="755"/>
      <c r="OLJ289" s="755"/>
      <c r="OLK289" s="755"/>
      <c r="OLL289" s="755"/>
      <c r="OLM289" s="755"/>
      <c r="OLN289" s="755"/>
      <c r="OLO289" s="755"/>
      <c r="OLP289" s="755"/>
      <c r="OLQ289" s="755"/>
      <c r="OLR289" s="755"/>
      <c r="OLS289" s="755"/>
      <c r="OLT289" s="755"/>
      <c r="OLU289" s="755"/>
      <c r="OLV289" s="755"/>
      <c r="OLW289" s="755"/>
      <c r="OLX289" s="755"/>
      <c r="OLY289" s="755"/>
      <c r="OLZ289" s="755"/>
      <c r="OMA289" s="755"/>
      <c r="OMB289" s="755"/>
      <c r="OMC289" s="755"/>
      <c r="OMD289" s="755"/>
      <c r="OME289" s="755"/>
      <c r="OMF289" s="755"/>
      <c r="OMG289" s="755"/>
      <c r="OMH289" s="755"/>
      <c r="OMI289" s="755"/>
      <c r="OMJ289" s="755"/>
      <c r="OMK289" s="755"/>
      <c r="OML289" s="755"/>
      <c r="OMM289" s="755"/>
      <c r="OMN289" s="755"/>
      <c r="OMO289" s="755"/>
      <c r="OMP289" s="755"/>
      <c r="OMQ289" s="755"/>
      <c r="OMR289" s="755"/>
      <c r="OMS289" s="755"/>
      <c r="OMT289" s="755"/>
      <c r="OMU289" s="755"/>
      <c r="OMV289" s="755"/>
      <c r="OMW289" s="755"/>
      <c r="OMX289" s="755"/>
      <c r="OMY289" s="755"/>
      <c r="OMZ289" s="755"/>
      <c r="ONA289" s="755"/>
      <c r="ONB289" s="755"/>
      <c r="ONC289" s="755"/>
      <c r="OND289" s="755"/>
      <c r="ONE289" s="755"/>
      <c r="ONF289" s="755"/>
      <c r="ONG289" s="755"/>
      <c r="ONH289" s="755"/>
      <c r="ONI289" s="755"/>
      <c r="ONJ289" s="755"/>
      <c r="ONK289" s="755"/>
      <c r="ONL289" s="755"/>
      <c r="ONM289" s="755"/>
      <c r="ONN289" s="755"/>
      <c r="ONO289" s="755"/>
      <c r="ONP289" s="755"/>
      <c r="ONQ289" s="755"/>
      <c r="ONR289" s="755"/>
      <c r="ONS289" s="755"/>
      <c r="ONT289" s="755"/>
      <c r="ONU289" s="755"/>
      <c r="ONV289" s="755"/>
      <c r="ONW289" s="755"/>
      <c r="ONX289" s="755"/>
      <c r="ONY289" s="755"/>
      <c r="ONZ289" s="755"/>
      <c r="OOA289" s="755"/>
      <c r="OOB289" s="755"/>
      <c r="OOC289" s="755"/>
      <c r="OOD289" s="755"/>
      <c r="OOE289" s="755"/>
      <c r="OOF289" s="755"/>
      <c r="OOG289" s="755"/>
      <c r="OOH289" s="755"/>
      <c r="OOI289" s="755"/>
      <c r="OOJ289" s="755"/>
      <c r="OOK289" s="755"/>
      <c r="OOL289" s="755"/>
      <c r="OOM289" s="755"/>
      <c r="OON289" s="755"/>
      <c r="OOO289" s="755"/>
      <c r="OOP289" s="755"/>
      <c r="OOQ289" s="755"/>
      <c r="OOR289" s="755"/>
      <c r="OOS289" s="755"/>
      <c r="OOT289" s="755"/>
      <c r="OOU289" s="755"/>
      <c r="OOV289" s="755"/>
      <c r="OOW289" s="755"/>
      <c r="OOX289" s="755"/>
      <c r="OOY289" s="755"/>
      <c r="OOZ289" s="755"/>
      <c r="OPA289" s="755"/>
      <c r="OPB289" s="755"/>
      <c r="OPC289" s="755"/>
      <c r="OPD289" s="755"/>
      <c r="OPE289" s="755"/>
      <c r="OPF289" s="755"/>
      <c r="OPG289" s="755"/>
      <c r="OPH289" s="755"/>
      <c r="OPI289" s="755"/>
      <c r="OPJ289" s="755"/>
      <c r="OPK289" s="755"/>
      <c r="OPL289" s="755"/>
      <c r="OPM289" s="755"/>
      <c r="OPN289" s="755"/>
      <c r="OPO289" s="755"/>
      <c r="OPP289" s="755"/>
      <c r="OPQ289" s="755"/>
      <c r="OPR289" s="755"/>
      <c r="OPS289" s="755"/>
      <c r="OPT289" s="755"/>
      <c r="OPU289" s="755"/>
      <c r="OPV289" s="755"/>
      <c r="OPW289" s="755"/>
      <c r="OPX289" s="755"/>
      <c r="OPY289" s="755"/>
      <c r="OPZ289" s="755"/>
      <c r="OQA289" s="755"/>
      <c r="OQB289" s="755"/>
      <c r="OQC289" s="755"/>
      <c r="OQD289" s="755"/>
      <c r="OQE289" s="755"/>
      <c r="OQF289" s="755"/>
      <c r="OQG289" s="755"/>
      <c r="OQH289" s="755"/>
      <c r="OQI289" s="755"/>
      <c r="OQJ289" s="755"/>
      <c r="OQK289" s="755"/>
      <c r="OQL289" s="755"/>
      <c r="OQM289" s="755"/>
      <c r="OQN289" s="755"/>
      <c r="OQO289" s="755"/>
      <c r="OQP289" s="755"/>
      <c r="OQQ289" s="755"/>
      <c r="OQR289" s="755"/>
      <c r="OQS289" s="755"/>
      <c r="OQT289" s="755"/>
      <c r="OQU289" s="755"/>
      <c r="OQV289" s="755"/>
      <c r="OQW289" s="755"/>
      <c r="OQX289" s="755"/>
      <c r="OQY289" s="755"/>
      <c r="OQZ289" s="755"/>
      <c r="ORA289" s="755"/>
      <c r="ORB289" s="755"/>
      <c r="ORC289" s="755"/>
      <c r="ORD289" s="755"/>
      <c r="ORE289" s="755"/>
      <c r="ORF289" s="755"/>
      <c r="ORG289" s="755"/>
      <c r="ORH289" s="755"/>
      <c r="ORI289" s="755"/>
      <c r="ORJ289" s="755"/>
      <c r="ORK289" s="755"/>
      <c r="ORL289" s="755"/>
      <c r="ORM289" s="755"/>
      <c r="ORN289" s="755"/>
      <c r="ORO289" s="755"/>
      <c r="ORP289" s="755"/>
      <c r="ORQ289" s="755"/>
      <c r="ORR289" s="755"/>
      <c r="ORS289" s="755"/>
      <c r="ORT289" s="755"/>
      <c r="ORU289" s="755"/>
      <c r="ORV289" s="755"/>
      <c r="ORW289" s="755"/>
      <c r="ORX289" s="755"/>
      <c r="ORY289" s="755"/>
      <c r="ORZ289" s="755"/>
      <c r="OSA289" s="755"/>
      <c r="OSB289" s="755"/>
      <c r="OSC289" s="755"/>
      <c r="OSD289" s="755"/>
      <c r="OSE289" s="755"/>
      <c r="OSF289" s="755"/>
      <c r="OSG289" s="755"/>
      <c r="OSH289" s="755"/>
      <c r="OSI289" s="755"/>
      <c r="OSJ289" s="755"/>
      <c r="OSK289" s="755"/>
      <c r="OSL289" s="755"/>
      <c r="OSM289" s="755"/>
      <c r="OSN289" s="755"/>
      <c r="OSO289" s="755"/>
      <c r="OSP289" s="755"/>
      <c r="OSQ289" s="755"/>
      <c r="OSR289" s="755"/>
      <c r="OSS289" s="755"/>
      <c r="OST289" s="755"/>
      <c r="OSU289" s="755"/>
      <c r="OSV289" s="755"/>
      <c r="OSW289" s="755"/>
      <c r="OSX289" s="755"/>
      <c r="OSY289" s="755"/>
      <c r="OSZ289" s="755"/>
      <c r="OTA289" s="755"/>
      <c r="OTB289" s="755"/>
      <c r="OTC289" s="755"/>
      <c r="OTD289" s="755"/>
      <c r="OTE289" s="755"/>
      <c r="OTF289" s="755"/>
      <c r="OTG289" s="755"/>
      <c r="OTH289" s="755"/>
      <c r="OTI289" s="755"/>
      <c r="OTJ289" s="755"/>
      <c r="OTK289" s="755"/>
      <c r="OTL289" s="755"/>
      <c r="OTM289" s="755"/>
      <c r="OTN289" s="755"/>
      <c r="OTO289" s="755"/>
      <c r="OTP289" s="755"/>
      <c r="OTQ289" s="755"/>
      <c r="OTR289" s="755"/>
      <c r="OTS289" s="755"/>
      <c r="OTT289" s="755"/>
      <c r="OTU289" s="755"/>
      <c r="OTV289" s="755"/>
      <c r="OTW289" s="755"/>
      <c r="OTX289" s="755"/>
      <c r="OTY289" s="755"/>
      <c r="OTZ289" s="755"/>
      <c r="OUA289" s="755"/>
      <c r="OUB289" s="755"/>
      <c r="OUC289" s="755"/>
      <c r="OUD289" s="755"/>
      <c r="OUE289" s="755"/>
      <c r="OUF289" s="755"/>
      <c r="OUG289" s="755"/>
      <c r="OUH289" s="755"/>
      <c r="OUI289" s="755"/>
      <c r="OUJ289" s="755"/>
      <c r="OUK289" s="755"/>
      <c r="OUL289" s="755"/>
      <c r="OUM289" s="755"/>
      <c r="OUN289" s="755"/>
      <c r="OUO289" s="755"/>
      <c r="OUP289" s="755"/>
      <c r="OUQ289" s="755"/>
      <c r="OUR289" s="755"/>
      <c r="OUS289" s="755"/>
      <c r="OUT289" s="755"/>
      <c r="OUU289" s="755"/>
      <c r="OUV289" s="755"/>
      <c r="OUW289" s="755"/>
      <c r="OUX289" s="755"/>
      <c r="OUY289" s="755"/>
      <c r="OUZ289" s="755"/>
      <c r="OVA289" s="755"/>
      <c r="OVB289" s="755"/>
      <c r="OVC289" s="755"/>
      <c r="OVD289" s="755"/>
      <c r="OVE289" s="755"/>
      <c r="OVF289" s="755"/>
      <c r="OVG289" s="755"/>
      <c r="OVH289" s="755"/>
      <c r="OVI289" s="755"/>
      <c r="OVJ289" s="755"/>
      <c r="OVK289" s="755"/>
      <c r="OVL289" s="755"/>
      <c r="OVM289" s="755"/>
      <c r="OVN289" s="755"/>
      <c r="OVO289" s="755"/>
      <c r="OVP289" s="755"/>
      <c r="OVQ289" s="755"/>
      <c r="OVR289" s="755"/>
      <c r="OVS289" s="755"/>
      <c r="OVT289" s="755"/>
      <c r="OVU289" s="755"/>
      <c r="OVV289" s="755"/>
      <c r="OVW289" s="755"/>
      <c r="OVX289" s="755"/>
      <c r="OVY289" s="755"/>
      <c r="OVZ289" s="755"/>
      <c r="OWA289" s="755"/>
      <c r="OWB289" s="755"/>
      <c r="OWC289" s="755"/>
      <c r="OWD289" s="755"/>
      <c r="OWE289" s="755"/>
      <c r="OWF289" s="755"/>
      <c r="OWG289" s="755"/>
      <c r="OWH289" s="755"/>
      <c r="OWI289" s="755"/>
      <c r="OWJ289" s="755"/>
      <c r="OWK289" s="755"/>
      <c r="OWL289" s="755"/>
      <c r="OWM289" s="755"/>
      <c r="OWN289" s="755"/>
      <c r="OWO289" s="755"/>
      <c r="OWP289" s="755"/>
      <c r="OWQ289" s="755"/>
      <c r="OWR289" s="755"/>
      <c r="OWS289" s="755"/>
      <c r="OWT289" s="755"/>
      <c r="OWU289" s="755"/>
      <c r="OWV289" s="755"/>
      <c r="OWW289" s="755"/>
      <c r="OWX289" s="755"/>
      <c r="OWY289" s="755"/>
      <c r="OWZ289" s="755"/>
      <c r="OXA289" s="755"/>
      <c r="OXB289" s="755"/>
      <c r="OXC289" s="755"/>
      <c r="OXD289" s="755"/>
      <c r="OXE289" s="755"/>
      <c r="OXF289" s="755"/>
      <c r="OXG289" s="755"/>
      <c r="OXH289" s="755"/>
      <c r="OXI289" s="755"/>
      <c r="OXJ289" s="755"/>
      <c r="OXK289" s="755"/>
      <c r="OXL289" s="755"/>
      <c r="OXM289" s="755"/>
      <c r="OXN289" s="755"/>
      <c r="OXO289" s="755"/>
      <c r="OXP289" s="755"/>
      <c r="OXQ289" s="755"/>
      <c r="OXR289" s="755"/>
      <c r="OXS289" s="755"/>
      <c r="OXT289" s="755"/>
      <c r="OXU289" s="755"/>
      <c r="OXV289" s="755"/>
      <c r="OXW289" s="755"/>
      <c r="OXX289" s="755"/>
      <c r="OXY289" s="755"/>
      <c r="OXZ289" s="755"/>
      <c r="OYA289" s="755"/>
      <c r="OYB289" s="755"/>
      <c r="OYC289" s="755"/>
      <c r="OYD289" s="755"/>
      <c r="OYE289" s="755"/>
      <c r="OYF289" s="755"/>
      <c r="OYG289" s="755"/>
      <c r="OYH289" s="755"/>
      <c r="OYI289" s="755"/>
      <c r="OYJ289" s="755"/>
      <c r="OYK289" s="755"/>
      <c r="OYL289" s="755"/>
      <c r="OYM289" s="755"/>
      <c r="OYN289" s="755"/>
      <c r="OYO289" s="755"/>
      <c r="OYP289" s="755"/>
      <c r="OYQ289" s="755"/>
      <c r="OYR289" s="755"/>
      <c r="OYS289" s="755"/>
      <c r="OYT289" s="755"/>
      <c r="OYU289" s="755"/>
      <c r="OYV289" s="755"/>
      <c r="OYW289" s="755"/>
      <c r="OYX289" s="755"/>
      <c r="OYY289" s="755"/>
      <c r="OYZ289" s="755"/>
      <c r="OZA289" s="755"/>
      <c r="OZB289" s="755"/>
      <c r="OZC289" s="755"/>
      <c r="OZD289" s="755"/>
      <c r="OZE289" s="755"/>
      <c r="OZF289" s="755"/>
      <c r="OZG289" s="755"/>
      <c r="OZH289" s="755"/>
      <c r="OZI289" s="755"/>
      <c r="OZJ289" s="755"/>
      <c r="OZK289" s="755"/>
      <c r="OZL289" s="755"/>
      <c r="OZM289" s="755"/>
      <c r="OZN289" s="755"/>
      <c r="OZO289" s="755"/>
      <c r="OZP289" s="755"/>
      <c r="OZQ289" s="755"/>
      <c r="OZR289" s="755"/>
      <c r="OZS289" s="755"/>
      <c r="OZT289" s="755"/>
      <c r="OZU289" s="755"/>
      <c r="OZV289" s="755"/>
      <c r="OZW289" s="755"/>
      <c r="OZX289" s="755"/>
      <c r="OZY289" s="755"/>
      <c r="OZZ289" s="755"/>
      <c r="PAA289" s="755"/>
      <c r="PAB289" s="755"/>
      <c r="PAC289" s="755"/>
      <c r="PAD289" s="755"/>
      <c r="PAE289" s="755"/>
      <c r="PAF289" s="755"/>
      <c r="PAG289" s="755"/>
      <c r="PAH289" s="755"/>
      <c r="PAI289" s="755"/>
      <c r="PAJ289" s="755"/>
      <c r="PAK289" s="755"/>
      <c r="PAL289" s="755"/>
      <c r="PAM289" s="755"/>
      <c r="PAN289" s="755"/>
      <c r="PAO289" s="755"/>
      <c r="PAP289" s="755"/>
      <c r="PAQ289" s="755"/>
      <c r="PAR289" s="755"/>
      <c r="PAS289" s="755"/>
      <c r="PAT289" s="755"/>
      <c r="PAU289" s="755"/>
      <c r="PAV289" s="755"/>
      <c r="PAW289" s="755"/>
      <c r="PAX289" s="755"/>
      <c r="PAY289" s="755"/>
      <c r="PAZ289" s="755"/>
      <c r="PBA289" s="755"/>
      <c r="PBB289" s="755"/>
      <c r="PBC289" s="755"/>
      <c r="PBD289" s="755"/>
      <c r="PBE289" s="755"/>
      <c r="PBF289" s="755"/>
      <c r="PBG289" s="755"/>
      <c r="PBH289" s="755"/>
      <c r="PBI289" s="755"/>
      <c r="PBJ289" s="755"/>
      <c r="PBK289" s="755"/>
      <c r="PBL289" s="755"/>
      <c r="PBM289" s="755"/>
      <c r="PBN289" s="755"/>
      <c r="PBO289" s="755"/>
      <c r="PBP289" s="755"/>
      <c r="PBQ289" s="755"/>
      <c r="PBR289" s="755"/>
      <c r="PBS289" s="755"/>
      <c r="PBT289" s="755"/>
      <c r="PBU289" s="755"/>
      <c r="PBV289" s="755"/>
      <c r="PBW289" s="755"/>
      <c r="PBX289" s="755"/>
      <c r="PBY289" s="755"/>
      <c r="PBZ289" s="755"/>
      <c r="PCA289" s="755"/>
      <c r="PCB289" s="755"/>
      <c r="PCC289" s="755"/>
      <c r="PCD289" s="755"/>
      <c r="PCE289" s="755"/>
      <c r="PCF289" s="755"/>
      <c r="PCG289" s="755"/>
      <c r="PCH289" s="755"/>
      <c r="PCI289" s="755"/>
      <c r="PCJ289" s="755"/>
      <c r="PCK289" s="755"/>
      <c r="PCL289" s="755"/>
      <c r="PCM289" s="755"/>
      <c r="PCN289" s="755"/>
      <c r="PCO289" s="755"/>
      <c r="PCP289" s="755"/>
      <c r="PCQ289" s="755"/>
      <c r="PCR289" s="755"/>
      <c r="PCS289" s="755"/>
      <c r="PCT289" s="755"/>
      <c r="PCU289" s="755"/>
      <c r="PCV289" s="755"/>
      <c r="PCW289" s="755"/>
      <c r="PCX289" s="755"/>
      <c r="PCY289" s="755"/>
      <c r="PCZ289" s="755"/>
      <c r="PDA289" s="755"/>
      <c r="PDB289" s="755"/>
      <c r="PDC289" s="755"/>
      <c r="PDD289" s="755"/>
      <c r="PDE289" s="755"/>
      <c r="PDF289" s="755"/>
      <c r="PDG289" s="755"/>
      <c r="PDH289" s="755"/>
      <c r="PDI289" s="755"/>
      <c r="PDJ289" s="755"/>
      <c r="PDK289" s="755"/>
      <c r="PDL289" s="755"/>
      <c r="PDM289" s="755"/>
      <c r="PDN289" s="755"/>
      <c r="PDO289" s="755"/>
      <c r="PDP289" s="755"/>
      <c r="PDQ289" s="755"/>
      <c r="PDR289" s="755"/>
      <c r="PDS289" s="755"/>
      <c r="PDT289" s="755"/>
      <c r="PDU289" s="755"/>
      <c r="PDV289" s="755"/>
      <c r="PDW289" s="755"/>
      <c r="PDX289" s="755"/>
      <c r="PDY289" s="755"/>
      <c r="PDZ289" s="755"/>
      <c r="PEA289" s="755"/>
      <c r="PEB289" s="755"/>
      <c r="PEC289" s="755"/>
      <c r="PED289" s="755"/>
      <c r="PEE289" s="755"/>
      <c r="PEF289" s="755"/>
      <c r="PEG289" s="755"/>
      <c r="PEH289" s="755"/>
      <c r="PEI289" s="755"/>
      <c r="PEJ289" s="755"/>
      <c r="PEK289" s="755"/>
      <c r="PEL289" s="755"/>
      <c r="PEM289" s="755"/>
      <c r="PEN289" s="755"/>
      <c r="PEO289" s="755"/>
      <c r="PEP289" s="755"/>
      <c r="PEQ289" s="755"/>
      <c r="PER289" s="755"/>
      <c r="PES289" s="755"/>
      <c r="PET289" s="755"/>
      <c r="PEU289" s="755"/>
      <c r="PEV289" s="755"/>
      <c r="PEW289" s="755"/>
      <c r="PEX289" s="755"/>
      <c r="PEY289" s="755"/>
      <c r="PEZ289" s="755"/>
      <c r="PFA289" s="755"/>
      <c r="PFB289" s="755"/>
      <c r="PFC289" s="755"/>
      <c r="PFD289" s="755"/>
      <c r="PFE289" s="755"/>
      <c r="PFF289" s="755"/>
      <c r="PFG289" s="755"/>
      <c r="PFH289" s="755"/>
      <c r="PFI289" s="755"/>
      <c r="PFJ289" s="755"/>
      <c r="PFK289" s="755"/>
      <c r="PFL289" s="755"/>
      <c r="PFM289" s="755"/>
      <c r="PFN289" s="755"/>
      <c r="PFO289" s="755"/>
      <c r="PFP289" s="755"/>
      <c r="PFQ289" s="755"/>
      <c r="PFR289" s="755"/>
      <c r="PFS289" s="755"/>
      <c r="PFT289" s="755"/>
      <c r="PFU289" s="755"/>
      <c r="PFV289" s="755"/>
      <c r="PFW289" s="755"/>
      <c r="PFX289" s="755"/>
      <c r="PFY289" s="755"/>
      <c r="PFZ289" s="755"/>
      <c r="PGA289" s="755"/>
      <c r="PGB289" s="755"/>
      <c r="PGC289" s="755"/>
      <c r="PGD289" s="755"/>
      <c r="PGE289" s="755"/>
      <c r="PGF289" s="755"/>
      <c r="PGG289" s="755"/>
      <c r="PGH289" s="755"/>
      <c r="PGI289" s="755"/>
      <c r="PGJ289" s="755"/>
      <c r="PGK289" s="755"/>
      <c r="PGL289" s="755"/>
      <c r="PGM289" s="755"/>
      <c r="PGN289" s="755"/>
      <c r="PGO289" s="755"/>
      <c r="PGP289" s="755"/>
      <c r="PGQ289" s="755"/>
      <c r="PGR289" s="755"/>
      <c r="PGS289" s="755"/>
      <c r="PGT289" s="755"/>
      <c r="PGU289" s="755"/>
      <c r="PGV289" s="755"/>
      <c r="PGW289" s="755"/>
      <c r="PGX289" s="755"/>
      <c r="PGY289" s="755"/>
      <c r="PGZ289" s="755"/>
      <c r="PHA289" s="755"/>
      <c r="PHB289" s="755"/>
      <c r="PHC289" s="755"/>
      <c r="PHD289" s="755"/>
      <c r="PHE289" s="755"/>
      <c r="PHF289" s="755"/>
      <c r="PHG289" s="755"/>
      <c r="PHH289" s="755"/>
      <c r="PHI289" s="755"/>
      <c r="PHJ289" s="755"/>
      <c r="PHK289" s="755"/>
      <c r="PHL289" s="755"/>
      <c r="PHM289" s="755"/>
      <c r="PHN289" s="755"/>
      <c r="PHO289" s="755"/>
      <c r="PHP289" s="755"/>
      <c r="PHQ289" s="755"/>
      <c r="PHR289" s="755"/>
      <c r="PHS289" s="755"/>
      <c r="PHT289" s="755"/>
      <c r="PHU289" s="755"/>
      <c r="PHV289" s="755"/>
      <c r="PHW289" s="755"/>
      <c r="PHX289" s="755"/>
      <c r="PHY289" s="755"/>
      <c r="PHZ289" s="755"/>
      <c r="PIA289" s="755"/>
      <c r="PIB289" s="755"/>
      <c r="PIC289" s="755"/>
      <c r="PID289" s="755"/>
      <c r="PIE289" s="755"/>
      <c r="PIF289" s="755"/>
      <c r="PIG289" s="755"/>
      <c r="PIH289" s="755"/>
      <c r="PII289" s="755"/>
      <c r="PIJ289" s="755"/>
      <c r="PIK289" s="755"/>
      <c r="PIL289" s="755"/>
      <c r="PIM289" s="755"/>
      <c r="PIN289" s="755"/>
      <c r="PIO289" s="755"/>
      <c r="PIP289" s="755"/>
      <c r="PIQ289" s="755"/>
      <c r="PIR289" s="755"/>
      <c r="PIS289" s="755"/>
      <c r="PIT289" s="755"/>
      <c r="PIU289" s="755"/>
      <c r="PIV289" s="755"/>
      <c r="PIW289" s="755"/>
      <c r="PIX289" s="755"/>
      <c r="PIY289" s="755"/>
      <c r="PIZ289" s="755"/>
      <c r="PJA289" s="755"/>
      <c r="PJB289" s="755"/>
      <c r="PJC289" s="755"/>
      <c r="PJD289" s="755"/>
      <c r="PJE289" s="755"/>
      <c r="PJF289" s="755"/>
      <c r="PJG289" s="755"/>
      <c r="PJH289" s="755"/>
      <c r="PJI289" s="755"/>
      <c r="PJJ289" s="755"/>
      <c r="PJK289" s="755"/>
      <c r="PJL289" s="755"/>
      <c r="PJM289" s="755"/>
      <c r="PJN289" s="755"/>
      <c r="PJO289" s="755"/>
      <c r="PJP289" s="755"/>
      <c r="PJQ289" s="755"/>
      <c r="PJR289" s="755"/>
      <c r="PJS289" s="755"/>
      <c r="PJT289" s="755"/>
      <c r="PJU289" s="755"/>
      <c r="PJV289" s="755"/>
      <c r="PJW289" s="755"/>
      <c r="PJX289" s="755"/>
      <c r="PJY289" s="755"/>
      <c r="PJZ289" s="755"/>
      <c r="PKA289" s="755"/>
      <c r="PKB289" s="755"/>
      <c r="PKC289" s="755"/>
      <c r="PKD289" s="755"/>
      <c r="PKE289" s="755"/>
      <c r="PKF289" s="755"/>
      <c r="PKG289" s="755"/>
      <c r="PKH289" s="755"/>
      <c r="PKI289" s="755"/>
      <c r="PKJ289" s="755"/>
      <c r="PKK289" s="755"/>
      <c r="PKL289" s="755"/>
      <c r="PKM289" s="755"/>
      <c r="PKN289" s="755"/>
      <c r="PKO289" s="755"/>
      <c r="PKP289" s="755"/>
      <c r="PKQ289" s="755"/>
      <c r="PKR289" s="755"/>
      <c r="PKS289" s="755"/>
      <c r="PKT289" s="755"/>
      <c r="PKU289" s="755"/>
      <c r="PKV289" s="755"/>
      <c r="PKW289" s="755"/>
      <c r="PKX289" s="755"/>
      <c r="PKY289" s="755"/>
      <c r="PKZ289" s="755"/>
      <c r="PLA289" s="755"/>
      <c r="PLB289" s="755"/>
      <c r="PLC289" s="755"/>
      <c r="PLD289" s="755"/>
      <c r="PLE289" s="755"/>
      <c r="PLF289" s="755"/>
      <c r="PLG289" s="755"/>
      <c r="PLH289" s="755"/>
      <c r="PLI289" s="755"/>
      <c r="PLJ289" s="755"/>
      <c r="PLK289" s="755"/>
      <c r="PLL289" s="755"/>
      <c r="PLM289" s="755"/>
      <c r="PLN289" s="755"/>
      <c r="PLO289" s="755"/>
      <c r="PLP289" s="755"/>
      <c r="PLQ289" s="755"/>
      <c r="PLR289" s="755"/>
      <c r="PLS289" s="755"/>
      <c r="PLT289" s="755"/>
      <c r="PLU289" s="755"/>
      <c r="PLV289" s="755"/>
      <c r="PLW289" s="755"/>
      <c r="PLX289" s="755"/>
      <c r="PLY289" s="755"/>
      <c r="PLZ289" s="755"/>
      <c r="PMA289" s="755"/>
      <c r="PMB289" s="755"/>
      <c r="PMC289" s="755"/>
      <c r="PMD289" s="755"/>
      <c r="PME289" s="755"/>
      <c r="PMF289" s="755"/>
      <c r="PMG289" s="755"/>
      <c r="PMH289" s="755"/>
      <c r="PMI289" s="755"/>
      <c r="PMJ289" s="755"/>
      <c r="PMK289" s="755"/>
      <c r="PML289" s="755"/>
      <c r="PMM289" s="755"/>
      <c r="PMN289" s="755"/>
      <c r="PMO289" s="755"/>
      <c r="PMP289" s="755"/>
      <c r="PMQ289" s="755"/>
      <c r="PMR289" s="755"/>
      <c r="PMS289" s="755"/>
      <c r="PMT289" s="755"/>
      <c r="PMU289" s="755"/>
      <c r="PMV289" s="755"/>
      <c r="PMW289" s="755"/>
      <c r="PMX289" s="755"/>
      <c r="PMY289" s="755"/>
      <c r="PMZ289" s="755"/>
      <c r="PNA289" s="755"/>
      <c r="PNB289" s="755"/>
      <c r="PNC289" s="755"/>
      <c r="PND289" s="755"/>
      <c r="PNE289" s="755"/>
      <c r="PNF289" s="755"/>
      <c r="PNG289" s="755"/>
      <c r="PNH289" s="755"/>
      <c r="PNI289" s="755"/>
      <c r="PNJ289" s="755"/>
      <c r="PNK289" s="755"/>
      <c r="PNL289" s="755"/>
      <c r="PNM289" s="755"/>
      <c r="PNN289" s="755"/>
      <c r="PNO289" s="755"/>
      <c r="PNP289" s="755"/>
      <c r="PNQ289" s="755"/>
      <c r="PNR289" s="755"/>
      <c r="PNS289" s="755"/>
      <c r="PNT289" s="755"/>
      <c r="PNU289" s="755"/>
      <c r="PNV289" s="755"/>
      <c r="PNW289" s="755"/>
      <c r="PNX289" s="755"/>
      <c r="PNY289" s="755"/>
      <c r="PNZ289" s="755"/>
      <c r="POA289" s="755"/>
      <c r="POB289" s="755"/>
      <c r="POC289" s="755"/>
      <c r="POD289" s="755"/>
      <c r="POE289" s="755"/>
      <c r="POF289" s="755"/>
      <c r="POG289" s="755"/>
      <c r="POH289" s="755"/>
      <c r="POI289" s="755"/>
      <c r="POJ289" s="755"/>
      <c r="POK289" s="755"/>
      <c r="POL289" s="755"/>
      <c r="POM289" s="755"/>
      <c r="PON289" s="755"/>
      <c r="POO289" s="755"/>
      <c r="POP289" s="755"/>
      <c r="POQ289" s="755"/>
      <c r="POR289" s="755"/>
      <c r="POS289" s="755"/>
      <c r="POT289" s="755"/>
      <c r="POU289" s="755"/>
      <c r="POV289" s="755"/>
      <c r="POW289" s="755"/>
      <c r="POX289" s="755"/>
      <c r="POY289" s="755"/>
      <c r="POZ289" s="755"/>
      <c r="PPA289" s="755"/>
      <c r="PPB289" s="755"/>
      <c r="PPC289" s="755"/>
      <c r="PPD289" s="755"/>
      <c r="PPE289" s="755"/>
      <c r="PPF289" s="755"/>
      <c r="PPG289" s="755"/>
      <c r="PPH289" s="755"/>
      <c r="PPI289" s="755"/>
      <c r="PPJ289" s="755"/>
      <c r="PPK289" s="755"/>
      <c r="PPL289" s="755"/>
      <c r="PPM289" s="755"/>
      <c r="PPN289" s="755"/>
      <c r="PPO289" s="755"/>
      <c r="PPP289" s="755"/>
      <c r="PPQ289" s="755"/>
      <c r="PPR289" s="755"/>
      <c r="PPS289" s="755"/>
      <c r="PPT289" s="755"/>
      <c r="PPU289" s="755"/>
      <c r="PPV289" s="755"/>
      <c r="PPW289" s="755"/>
      <c r="PPX289" s="755"/>
      <c r="PPY289" s="755"/>
      <c r="PPZ289" s="755"/>
      <c r="PQA289" s="755"/>
      <c r="PQB289" s="755"/>
      <c r="PQC289" s="755"/>
      <c r="PQD289" s="755"/>
      <c r="PQE289" s="755"/>
      <c r="PQF289" s="755"/>
      <c r="PQG289" s="755"/>
      <c r="PQH289" s="755"/>
      <c r="PQI289" s="755"/>
      <c r="PQJ289" s="755"/>
      <c r="PQK289" s="755"/>
      <c r="PQL289" s="755"/>
      <c r="PQM289" s="755"/>
      <c r="PQN289" s="755"/>
      <c r="PQO289" s="755"/>
      <c r="PQP289" s="755"/>
      <c r="PQQ289" s="755"/>
      <c r="PQR289" s="755"/>
      <c r="PQS289" s="755"/>
      <c r="PQT289" s="755"/>
      <c r="PQU289" s="755"/>
      <c r="PQV289" s="755"/>
      <c r="PQW289" s="755"/>
      <c r="PQX289" s="755"/>
      <c r="PQY289" s="755"/>
      <c r="PQZ289" s="755"/>
      <c r="PRA289" s="755"/>
      <c r="PRB289" s="755"/>
      <c r="PRC289" s="755"/>
      <c r="PRD289" s="755"/>
      <c r="PRE289" s="755"/>
      <c r="PRF289" s="755"/>
      <c r="PRG289" s="755"/>
      <c r="PRH289" s="755"/>
      <c r="PRI289" s="755"/>
      <c r="PRJ289" s="755"/>
      <c r="PRK289" s="755"/>
      <c r="PRL289" s="755"/>
      <c r="PRM289" s="755"/>
      <c r="PRN289" s="755"/>
      <c r="PRO289" s="755"/>
      <c r="PRP289" s="755"/>
      <c r="PRQ289" s="755"/>
      <c r="PRR289" s="755"/>
      <c r="PRS289" s="755"/>
      <c r="PRT289" s="755"/>
      <c r="PRU289" s="755"/>
      <c r="PRV289" s="755"/>
      <c r="PRW289" s="755"/>
      <c r="PRX289" s="755"/>
      <c r="PRY289" s="755"/>
      <c r="PRZ289" s="755"/>
      <c r="PSA289" s="755"/>
      <c r="PSB289" s="755"/>
      <c r="PSC289" s="755"/>
      <c r="PSD289" s="755"/>
      <c r="PSE289" s="755"/>
      <c r="PSF289" s="755"/>
      <c r="PSG289" s="755"/>
      <c r="PSH289" s="755"/>
      <c r="PSI289" s="755"/>
      <c r="PSJ289" s="755"/>
      <c r="PSK289" s="755"/>
      <c r="PSL289" s="755"/>
      <c r="PSM289" s="755"/>
      <c r="PSN289" s="755"/>
      <c r="PSO289" s="755"/>
      <c r="PSP289" s="755"/>
      <c r="PSQ289" s="755"/>
      <c r="PSR289" s="755"/>
      <c r="PSS289" s="755"/>
      <c r="PST289" s="755"/>
      <c r="PSU289" s="755"/>
      <c r="PSV289" s="755"/>
      <c r="PSW289" s="755"/>
      <c r="PSX289" s="755"/>
      <c r="PSY289" s="755"/>
      <c r="PSZ289" s="755"/>
      <c r="PTA289" s="755"/>
      <c r="PTB289" s="755"/>
      <c r="PTC289" s="755"/>
      <c r="PTD289" s="755"/>
      <c r="PTE289" s="755"/>
      <c r="PTF289" s="755"/>
      <c r="PTG289" s="755"/>
      <c r="PTH289" s="755"/>
      <c r="PTI289" s="755"/>
      <c r="PTJ289" s="755"/>
      <c r="PTK289" s="755"/>
      <c r="PTL289" s="755"/>
      <c r="PTM289" s="755"/>
      <c r="PTN289" s="755"/>
      <c r="PTO289" s="755"/>
      <c r="PTP289" s="755"/>
      <c r="PTQ289" s="755"/>
      <c r="PTR289" s="755"/>
      <c r="PTS289" s="755"/>
      <c r="PTT289" s="755"/>
      <c r="PTU289" s="755"/>
      <c r="PTV289" s="755"/>
      <c r="PTW289" s="755"/>
      <c r="PTX289" s="755"/>
      <c r="PTY289" s="755"/>
      <c r="PTZ289" s="755"/>
      <c r="PUA289" s="755"/>
      <c r="PUB289" s="755"/>
      <c r="PUC289" s="755"/>
      <c r="PUD289" s="755"/>
      <c r="PUE289" s="755"/>
      <c r="PUF289" s="755"/>
      <c r="PUG289" s="755"/>
      <c r="PUH289" s="755"/>
      <c r="PUI289" s="755"/>
      <c r="PUJ289" s="755"/>
      <c r="PUK289" s="755"/>
      <c r="PUL289" s="755"/>
      <c r="PUM289" s="755"/>
      <c r="PUN289" s="755"/>
      <c r="PUO289" s="755"/>
      <c r="PUP289" s="755"/>
      <c r="PUQ289" s="755"/>
      <c r="PUR289" s="755"/>
      <c r="PUS289" s="755"/>
      <c r="PUT289" s="755"/>
      <c r="PUU289" s="755"/>
      <c r="PUV289" s="755"/>
      <c r="PUW289" s="755"/>
      <c r="PUX289" s="755"/>
      <c r="PUY289" s="755"/>
      <c r="PUZ289" s="755"/>
      <c r="PVA289" s="755"/>
      <c r="PVB289" s="755"/>
      <c r="PVC289" s="755"/>
      <c r="PVD289" s="755"/>
      <c r="PVE289" s="755"/>
      <c r="PVF289" s="755"/>
      <c r="PVG289" s="755"/>
      <c r="PVH289" s="755"/>
      <c r="PVI289" s="755"/>
      <c r="PVJ289" s="755"/>
      <c r="PVK289" s="755"/>
      <c r="PVL289" s="755"/>
      <c r="PVM289" s="755"/>
      <c r="PVN289" s="755"/>
      <c r="PVO289" s="755"/>
      <c r="PVP289" s="755"/>
      <c r="PVQ289" s="755"/>
      <c r="PVR289" s="755"/>
      <c r="PVS289" s="755"/>
      <c r="PVT289" s="755"/>
      <c r="PVU289" s="755"/>
      <c r="PVV289" s="755"/>
      <c r="PVW289" s="755"/>
      <c r="PVX289" s="755"/>
      <c r="PVY289" s="755"/>
      <c r="PVZ289" s="755"/>
      <c r="PWA289" s="755"/>
      <c r="PWB289" s="755"/>
      <c r="PWC289" s="755"/>
      <c r="PWD289" s="755"/>
      <c r="PWE289" s="755"/>
      <c r="PWF289" s="755"/>
      <c r="PWG289" s="755"/>
      <c r="PWH289" s="755"/>
      <c r="PWI289" s="755"/>
      <c r="PWJ289" s="755"/>
      <c r="PWK289" s="755"/>
      <c r="PWL289" s="755"/>
      <c r="PWM289" s="755"/>
      <c r="PWN289" s="755"/>
      <c r="PWO289" s="755"/>
      <c r="PWP289" s="755"/>
      <c r="PWQ289" s="755"/>
      <c r="PWR289" s="755"/>
      <c r="PWS289" s="755"/>
      <c r="PWT289" s="755"/>
      <c r="PWU289" s="755"/>
      <c r="PWV289" s="755"/>
      <c r="PWW289" s="755"/>
      <c r="PWX289" s="755"/>
      <c r="PWY289" s="755"/>
      <c r="PWZ289" s="755"/>
      <c r="PXA289" s="755"/>
      <c r="PXB289" s="755"/>
      <c r="PXC289" s="755"/>
      <c r="PXD289" s="755"/>
      <c r="PXE289" s="755"/>
      <c r="PXF289" s="755"/>
      <c r="PXG289" s="755"/>
      <c r="PXH289" s="755"/>
      <c r="PXI289" s="755"/>
      <c r="PXJ289" s="755"/>
      <c r="PXK289" s="755"/>
      <c r="PXL289" s="755"/>
      <c r="PXM289" s="755"/>
      <c r="PXN289" s="755"/>
      <c r="PXO289" s="755"/>
      <c r="PXP289" s="755"/>
      <c r="PXQ289" s="755"/>
      <c r="PXR289" s="755"/>
      <c r="PXS289" s="755"/>
      <c r="PXT289" s="755"/>
      <c r="PXU289" s="755"/>
      <c r="PXV289" s="755"/>
      <c r="PXW289" s="755"/>
      <c r="PXX289" s="755"/>
      <c r="PXY289" s="755"/>
      <c r="PXZ289" s="755"/>
      <c r="PYA289" s="755"/>
      <c r="PYB289" s="755"/>
      <c r="PYC289" s="755"/>
      <c r="PYD289" s="755"/>
      <c r="PYE289" s="755"/>
      <c r="PYF289" s="755"/>
      <c r="PYG289" s="755"/>
      <c r="PYH289" s="755"/>
      <c r="PYI289" s="755"/>
      <c r="PYJ289" s="755"/>
      <c r="PYK289" s="755"/>
      <c r="PYL289" s="755"/>
      <c r="PYM289" s="755"/>
      <c r="PYN289" s="755"/>
      <c r="PYO289" s="755"/>
      <c r="PYP289" s="755"/>
      <c r="PYQ289" s="755"/>
      <c r="PYR289" s="755"/>
      <c r="PYS289" s="755"/>
      <c r="PYT289" s="755"/>
      <c r="PYU289" s="755"/>
      <c r="PYV289" s="755"/>
      <c r="PYW289" s="755"/>
      <c r="PYX289" s="755"/>
      <c r="PYY289" s="755"/>
      <c r="PYZ289" s="755"/>
      <c r="PZA289" s="755"/>
      <c r="PZB289" s="755"/>
      <c r="PZC289" s="755"/>
      <c r="PZD289" s="755"/>
      <c r="PZE289" s="755"/>
      <c r="PZF289" s="755"/>
      <c r="PZG289" s="755"/>
      <c r="PZH289" s="755"/>
      <c r="PZI289" s="755"/>
      <c r="PZJ289" s="755"/>
      <c r="PZK289" s="755"/>
      <c r="PZL289" s="755"/>
      <c r="PZM289" s="755"/>
      <c r="PZN289" s="755"/>
      <c r="PZO289" s="755"/>
      <c r="PZP289" s="755"/>
      <c r="PZQ289" s="755"/>
      <c r="PZR289" s="755"/>
      <c r="PZS289" s="755"/>
      <c r="PZT289" s="755"/>
      <c r="PZU289" s="755"/>
      <c r="PZV289" s="755"/>
      <c r="PZW289" s="755"/>
      <c r="PZX289" s="755"/>
      <c r="PZY289" s="755"/>
      <c r="PZZ289" s="755"/>
      <c r="QAA289" s="755"/>
      <c r="QAB289" s="755"/>
      <c r="QAC289" s="755"/>
      <c r="QAD289" s="755"/>
      <c r="QAE289" s="755"/>
      <c r="QAF289" s="755"/>
      <c r="QAG289" s="755"/>
      <c r="QAH289" s="755"/>
      <c r="QAI289" s="755"/>
      <c r="QAJ289" s="755"/>
      <c r="QAK289" s="755"/>
      <c r="QAL289" s="755"/>
      <c r="QAM289" s="755"/>
      <c r="QAN289" s="755"/>
      <c r="QAO289" s="755"/>
      <c r="QAP289" s="755"/>
      <c r="QAQ289" s="755"/>
      <c r="QAR289" s="755"/>
      <c r="QAS289" s="755"/>
      <c r="QAT289" s="755"/>
      <c r="QAU289" s="755"/>
      <c r="QAV289" s="755"/>
      <c r="QAW289" s="755"/>
      <c r="QAX289" s="755"/>
      <c r="QAY289" s="755"/>
      <c r="QAZ289" s="755"/>
      <c r="QBA289" s="755"/>
      <c r="QBB289" s="755"/>
      <c r="QBC289" s="755"/>
      <c r="QBD289" s="755"/>
      <c r="QBE289" s="755"/>
      <c r="QBF289" s="755"/>
      <c r="QBG289" s="755"/>
      <c r="QBH289" s="755"/>
      <c r="QBI289" s="755"/>
      <c r="QBJ289" s="755"/>
      <c r="QBK289" s="755"/>
      <c r="QBL289" s="755"/>
      <c r="QBM289" s="755"/>
      <c r="QBN289" s="755"/>
      <c r="QBO289" s="755"/>
      <c r="QBP289" s="755"/>
      <c r="QBQ289" s="755"/>
      <c r="QBR289" s="755"/>
      <c r="QBS289" s="755"/>
      <c r="QBT289" s="755"/>
      <c r="QBU289" s="755"/>
      <c r="QBV289" s="755"/>
      <c r="QBW289" s="755"/>
      <c r="QBX289" s="755"/>
      <c r="QBY289" s="755"/>
      <c r="QBZ289" s="755"/>
      <c r="QCA289" s="755"/>
      <c r="QCB289" s="755"/>
      <c r="QCC289" s="755"/>
      <c r="QCD289" s="755"/>
      <c r="QCE289" s="755"/>
      <c r="QCF289" s="755"/>
      <c r="QCG289" s="755"/>
      <c r="QCH289" s="755"/>
      <c r="QCI289" s="755"/>
      <c r="QCJ289" s="755"/>
      <c r="QCK289" s="755"/>
      <c r="QCL289" s="755"/>
      <c r="QCM289" s="755"/>
      <c r="QCN289" s="755"/>
      <c r="QCO289" s="755"/>
      <c r="QCP289" s="755"/>
      <c r="QCQ289" s="755"/>
      <c r="QCR289" s="755"/>
      <c r="QCS289" s="755"/>
      <c r="QCT289" s="755"/>
      <c r="QCU289" s="755"/>
      <c r="QCV289" s="755"/>
      <c r="QCW289" s="755"/>
      <c r="QCX289" s="755"/>
      <c r="QCY289" s="755"/>
      <c r="QCZ289" s="755"/>
      <c r="QDA289" s="755"/>
      <c r="QDB289" s="755"/>
      <c r="QDC289" s="755"/>
      <c r="QDD289" s="755"/>
      <c r="QDE289" s="755"/>
      <c r="QDF289" s="755"/>
      <c r="QDG289" s="755"/>
      <c r="QDH289" s="755"/>
      <c r="QDI289" s="755"/>
      <c r="QDJ289" s="755"/>
      <c r="QDK289" s="755"/>
      <c r="QDL289" s="755"/>
      <c r="QDM289" s="755"/>
      <c r="QDN289" s="755"/>
      <c r="QDO289" s="755"/>
      <c r="QDP289" s="755"/>
      <c r="QDQ289" s="755"/>
      <c r="QDR289" s="755"/>
      <c r="QDS289" s="755"/>
      <c r="QDT289" s="755"/>
      <c r="QDU289" s="755"/>
      <c r="QDV289" s="755"/>
      <c r="QDW289" s="755"/>
      <c r="QDX289" s="755"/>
      <c r="QDY289" s="755"/>
      <c r="QDZ289" s="755"/>
      <c r="QEA289" s="755"/>
      <c r="QEB289" s="755"/>
      <c r="QEC289" s="755"/>
      <c r="QED289" s="755"/>
      <c r="QEE289" s="755"/>
      <c r="QEF289" s="755"/>
      <c r="QEG289" s="755"/>
      <c r="QEH289" s="755"/>
      <c r="QEI289" s="755"/>
      <c r="QEJ289" s="755"/>
      <c r="QEK289" s="755"/>
      <c r="QEL289" s="755"/>
      <c r="QEM289" s="755"/>
      <c r="QEN289" s="755"/>
      <c r="QEO289" s="755"/>
      <c r="QEP289" s="755"/>
      <c r="QEQ289" s="755"/>
      <c r="QER289" s="755"/>
      <c r="QES289" s="755"/>
      <c r="QET289" s="755"/>
      <c r="QEU289" s="755"/>
      <c r="QEV289" s="755"/>
      <c r="QEW289" s="755"/>
      <c r="QEX289" s="755"/>
      <c r="QEY289" s="755"/>
      <c r="QEZ289" s="755"/>
      <c r="QFA289" s="755"/>
      <c r="QFB289" s="755"/>
      <c r="QFC289" s="755"/>
      <c r="QFD289" s="755"/>
      <c r="QFE289" s="755"/>
      <c r="QFF289" s="755"/>
      <c r="QFG289" s="755"/>
      <c r="QFH289" s="755"/>
      <c r="QFI289" s="755"/>
      <c r="QFJ289" s="755"/>
      <c r="QFK289" s="755"/>
      <c r="QFL289" s="755"/>
      <c r="QFM289" s="755"/>
      <c r="QFN289" s="755"/>
      <c r="QFO289" s="755"/>
      <c r="QFP289" s="755"/>
      <c r="QFQ289" s="755"/>
      <c r="QFR289" s="755"/>
      <c r="QFS289" s="755"/>
      <c r="QFT289" s="755"/>
      <c r="QFU289" s="755"/>
      <c r="QFV289" s="755"/>
      <c r="QFW289" s="755"/>
      <c r="QFX289" s="755"/>
      <c r="QFY289" s="755"/>
      <c r="QFZ289" s="755"/>
      <c r="QGA289" s="755"/>
      <c r="QGB289" s="755"/>
      <c r="QGC289" s="755"/>
      <c r="QGD289" s="755"/>
      <c r="QGE289" s="755"/>
      <c r="QGF289" s="755"/>
      <c r="QGG289" s="755"/>
      <c r="QGH289" s="755"/>
      <c r="QGI289" s="755"/>
      <c r="QGJ289" s="755"/>
      <c r="QGK289" s="755"/>
      <c r="QGL289" s="755"/>
      <c r="QGM289" s="755"/>
      <c r="QGN289" s="755"/>
      <c r="QGO289" s="755"/>
      <c r="QGP289" s="755"/>
      <c r="QGQ289" s="755"/>
      <c r="QGR289" s="755"/>
      <c r="QGS289" s="755"/>
      <c r="QGT289" s="755"/>
      <c r="QGU289" s="755"/>
      <c r="QGV289" s="755"/>
      <c r="QGW289" s="755"/>
      <c r="QGX289" s="755"/>
      <c r="QGY289" s="755"/>
      <c r="QGZ289" s="755"/>
      <c r="QHA289" s="755"/>
      <c r="QHB289" s="755"/>
      <c r="QHC289" s="755"/>
      <c r="QHD289" s="755"/>
      <c r="QHE289" s="755"/>
      <c r="QHF289" s="755"/>
      <c r="QHG289" s="755"/>
      <c r="QHH289" s="755"/>
      <c r="QHI289" s="755"/>
      <c r="QHJ289" s="755"/>
      <c r="QHK289" s="755"/>
      <c r="QHL289" s="755"/>
      <c r="QHM289" s="755"/>
      <c r="QHN289" s="755"/>
      <c r="QHO289" s="755"/>
      <c r="QHP289" s="755"/>
      <c r="QHQ289" s="755"/>
      <c r="QHR289" s="755"/>
      <c r="QHS289" s="755"/>
      <c r="QHT289" s="755"/>
      <c r="QHU289" s="755"/>
      <c r="QHV289" s="755"/>
      <c r="QHW289" s="755"/>
      <c r="QHX289" s="755"/>
      <c r="QHY289" s="755"/>
      <c r="QHZ289" s="755"/>
      <c r="QIA289" s="755"/>
      <c r="QIB289" s="755"/>
      <c r="QIC289" s="755"/>
      <c r="QID289" s="755"/>
      <c r="QIE289" s="755"/>
      <c r="QIF289" s="755"/>
      <c r="QIG289" s="755"/>
      <c r="QIH289" s="755"/>
      <c r="QII289" s="755"/>
      <c r="QIJ289" s="755"/>
      <c r="QIK289" s="755"/>
      <c r="QIL289" s="755"/>
      <c r="QIM289" s="755"/>
      <c r="QIN289" s="755"/>
      <c r="QIO289" s="755"/>
      <c r="QIP289" s="755"/>
      <c r="QIQ289" s="755"/>
      <c r="QIR289" s="755"/>
      <c r="QIS289" s="755"/>
      <c r="QIT289" s="755"/>
      <c r="QIU289" s="755"/>
      <c r="QIV289" s="755"/>
      <c r="QIW289" s="755"/>
      <c r="QIX289" s="755"/>
      <c r="QIY289" s="755"/>
      <c r="QIZ289" s="755"/>
      <c r="QJA289" s="755"/>
      <c r="QJB289" s="755"/>
      <c r="QJC289" s="755"/>
      <c r="QJD289" s="755"/>
      <c r="QJE289" s="755"/>
      <c r="QJF289" s="755"/>
      <c r="QJG289" s="755"/>
      <c r="QJH289" s="755"/>
      <c r="QJI289" s="755"/>
      <c r="QJJ289" s="755"/>
      <c r="QJK289" s="755"/>
      <c r="QJL289" s="755"/>
      <c r="QJM289" s="755"/>
      <c r="QJN289" s="755"/>
      <c r="QJO289" s="755"/>
      <c r="QJP289" s="755"/>
      <c r="QJQ289" s="755"/>
      <c r="QJR289" s="755"/>
      <c r="QJS289" s="755"/>
      <c r="QJT289" s="755"/>
      <c r="QJU289" s="755"/>
      <c r="QJV289" s="755"/>
      <c r="QJW289" s="755"/>
      <c r="QJX289" s="755"/>
      <c r="QJY289" s="755"/>
      <c r="QJZ289" s="755"/>
      <c r="QKA289" s="755"/>
      <c r="QKB289" s="755"/>
      <c r="QKC289" s="755"/>
      <c r="QKD289" s="755"/>
      <c r="QKE289" s="755"/>
      <c r="QKF289" s="755"/>
      <c r="QKG289" s="755"/>
      <c r="QKH289" s="755"/>
      <c r="QKI289" s="755"/>
      <c r="QKJ289" s="755"/>
      <c r="QKK289" s="755"/>
      <c r="QKL289" s="755"/>
      <c r="QKM289" s="755"/>
      <c r="QKN289" s="755"/>
      <c r="QKO289" s="755"/>
      <c r="QKP289" s="755"/>
      <c r="QKQ289" s="755"/>
      <c r="QKR289" s="755"/>
      <c r="QKS289" s="755"/>
      <c r="QKT289" s="755"/>
      <c r="QKU289" s="755"/>
      <c r="QKV289" s="755"/>
      <c r="QKW289" s="755"/>
      <c r="QKX289" s="755"/>
      <c r="QKY289" s="755"/>
      <c r="QKZ289" s="755"/>
      <c r="QLA289" s="755"/>
      <c r="QLB289" s="755"/>
      <c r="QLC289" s="755"/>
      <c r="QLD289" s="755"/>
      <c r="QLE289" s="755"/>
      <c r="QLF289" s="755"/>
      <c r="QLG289" s="755"/>
      <c r="QLH289" s="755"/>
      <c r="QLI289" s="755"/>
      <c r="QLJ289" s="755"/>
      <c r="QLK289" s="755"/>
      <c r="QLL289" s="755"/>
      <c r="QLM289" s="755"/>
      <c r="QLN289" s="755"/>
      <c r="QLO289" s="755"/>
      <c r="QLP289" s="755"/>
      <c r="QLQ289" s="755"/>
      <c r="QLR289" s="755"/>
      <c r="QLS289" s="755"/>
      <c r="QLT289" s="755"/>
      <c r="QLU289" s="755"/>
      <c r="QLV289" s="755"/>
      <c r="QLW289" s="755"/>
      <c r="QLX289" s="755"/>
      <c r="QLY289" s="755"/>
      <c r="QLZ289" s="755"/>
      <c r="QMA289" s="755"/>
      <c r="QMB289" s="755"/>
      <c r="QMC289" s="755"/>
      <c r="QMD289" s="755"/>
      <c r="QME289" s="755"/>
      <c r="QMF289" s="755"/>
      <c r="QMG289" s="755"/>
      <c r="QMH289" s="755"/>
      <c r="QMI289" s="755"/>
      <c r="QMJ289" s="755"/>
      <c r="QMK289" s="755"/>
      <c r="QML289" s="755"/>
      <c r="QMM289" s="755"/>
      <c r="QMN289" s="755"/>
      <c r="QMO289" s="755"/>
      <c r="QMP289" s="755"/>
      <c r="QMQ289" s="755"/>
      <c r="QMR289" s="755"/>
      <c r="QMS289" s="755"/>
      <c r="QMT289" s="755"/>
      <c r="QMU289" s="755"/>
      <c r="QMV289" s="755"/>
      <c r="QMW289" s="755"/>
      <c r="QMX289" s="755"/>
      <c r="QMY289" s="755"/>
      <c r="QMZ289" s="755"/>
      <c r="QNA289" s="755"/>
      <c r="QNB289" s="755"/>
      <c r="QNC289" s="755"/>
      <c r="QND289" s="755"/>
      <c r="QNE289" s="755"/>
      <c r="QNF289" s="755"/>
      <c r="QNG289" s="755"/>
      <c r="QNH289" s="755"/>
      <c r="QNI289" s="755"/>
      <c r="QNJ289" s="755"/>
      <c r="QNK289" s="755"/>
      <c r="QNL289" s="755"/>
      <c r="QNM289" s="755"/>
      <c r="QNN289" s="755"/>
      <c r="QNO289" s="755"/>
      <c r="QNP289" s="755"/>
      <c r="QNQ289" s="755"/>
      <c r="QNR289" s="755"/>
      <c r="QNS289" s="755"/>
      <c r="QNT289" s="755"/>
      <c r="QNU289" s="755"/>
      <c r="QNV289" s="755"/>
      <c r="QNW289" s="755"/>
      <c r="QNX289" s="755"/>
      <c r="QNY289" s="755"/>
      <c r="QNZ289" s="755"/>
      <c r="QOA289" s="755"/>
      <c r="QOB289" s="755"/>
      <c r="QOC289" s="755"/>
      <c r="QOD289" s="755"/>
      <c r="QOE289" s="755"/>
      <c r="QOF289" s="755"/>
      <c r="QOG289" s="755"/>
      <c r="QOH289" s="755"/>
      <c r="QOI289" s="755"/>
      <c r="QOJ289" s="755"/>
      <c r="QOK289" s="755"/>
      <c r="QOL289" s="755"/>
      <c r="QOM289" s="755"/>
      <c r="QON289" s="755"/>
      <c r="QOO289" s="755"/>
      <c r="QOP289" s="755"/>
      <c r="QOQ289" s="755"/>
      <c r="QOR289" s="755"/>
      <c r="QOS289" s="755"/>
      <c r="QOT289" s="755"/>
      <c r="QOU289" s="755"/>
      <c r="QOV289" s="755"/>
      <c r="QOW289" s="755"/>
      <c r="QOX289" s="755"/>
      <c r="QOY289" s="755"/>
      <c r="QOZ289" s="755"/>
      <c r="QPA289" s="755"/>
      <c r="QPB289" s="755"/>
      <c r="QPC289" s="755"/>
      <c r="QPD289" s="755"/>
      <c r="QPE289" s="755"/>
      <c r="QPF289" s="755"/>
      <c r="QPG289" s="755"/>
      <c r="QPH289" s="755"/>
      <c r="QPI289" s="755"/>
      <c r="QPJ289" s="755"/>
      <c r="QPK289" s="755"/>
      <c r="QPL289" s="755"/>
      <c r="QPM289" s="755"/>
      <c r="QPN289" s="755"/>
      <c r="QPO289" s="755"/>
      <c r="QPP289" s="755"/>
      <c r="QPQ289" s="755"/>
      <c r="QPR289" s="755"/>
      <c r="QPS289" s="755"/>
      <c r="QPT289" s="755"/>
      <c r="QPU289" s="755"/>
      <c r="QPV289" s="755"/>
      <c r="QPW289" s="755"/>
      <c r="QPX289" s="755"/>
      <c r="QPY289" s="755"/>
      <c r="QPZ289" s="755"/>
      <c r="QQA289" s="755"/>
      <c r="QQB289" s="755"/>
      <c r="QQC289" s="755"/>
      <c r="QQD289" s="755"/>
      <c r="QQE289" s="755"/>
      <c r="QQF289" s="755"/>
      <c r="QQG289" s="755"/>
      <c r="QQH289" s="755"/>
      <c r="QQI289" s="755"/>
      <c r="QQJ289" s="755"/>
      <c r="QQK289" s="755"/>
      <c r="QQL289" s="755"/>
      <c r="QQM289" s="755"/>
      <c r="QQN289" s="755"/>
      <c r="QQO289" s="755"/>
      <c r="QQP289" s="755"/>
      <c r="QQQ289" s="755"/>
      <c r="QQR289" s="755"/>
      <c r="QQS289" s="755"/>
      <c r="QQT289" s="755"/>
      <c r="QQU289" s="755"/>
      <c r="QQV289" s="755"/>
      <c r="QQW289" s="755"/>
      <c r="QQX289" s="755"/>
      <c r="QQY289" s="755"/>
      <c r="QQZ289" s="755"/>
      <c r="QRA289" s="755"/>
      <c r="QRB289" s="755"/>
      <c r="QRC289" s="755"/>
      <c r="QRD289" s="755"/>
      <c r="QRE289" s="755"/>
      <c r="QRF289" s="755"/>
      <c r="QRG289" s="755"/>
      <c r="QRH289" s="755"/>
      <c r="QRI289" s="755"/>
      <c r="QRJ289" s="755"/>
      <c r="QRK289" s="755"/>
      <c r="QRL289" s="755"/>
      <c r="QRM289" s="755"/>
      <c r="QRN289" s="755"/>
      <c r="QRO289" s="755"/>
      <c r="QRP289" s="755"/>
      <c r="QRQ289" s="755"/>
      <c r="QRR289" s="755"/>
      <c r="QRS289" s="755"/>
      <c r="QRT289" s="755"/>
      <c r="QRU289" s="755"/>
      <c r="QRV289" s="755"/>
      <c r="QRW289" s="755"/>
      <c r="QRX289" s="755"/>
      <c r="QRY289" s="755"/>
      <c r="QRZ289" s="755"/>
      <c r="QSA289" s="755"/>
      <c r="QSB289" s="755"/>
      <c r="QSC289" s="755"/>
      <c r="QSD289" s="755"/>
      <c r="QSE289" s="755"/>
      <c r="QSF289" s="755"/>
      <c r="QSG289" s="755"/>
      <c r="QSH289" s="755"/>
      <c r="QSI289" s="755"/>
      <c r="QSJ289" s="755"/>
      <c r="QSK289" s="755"/>
      <c r="QSL289" s="755"/>
      <c r="QSM289" s="755"/>
      <c r="QSN289" s="755"/>
      <c r="QSO289" s="755"/>
      <c r="QSP289" s="755"/>
      <c r="QSQ289" s="755"/>
      <c r="QSR289" s="755"/>
      <c r="QSS289" s="755"/>
      <c r="QST289" s="755"/>
      <c r="QSU289" s="755"/>
      <c r="QSV289" s="755"/>
      <c r="QSW289" s="755"/>
      <c r="QSX289" s="755"/>
      <c r="QSY289" s="755"/>
      <c r="QSZ289" s="755"/>
      <c r="QTA289" s="755"/>
      <c r="QTB289" s="755"/>
      <c r="QTC289" s="755"/>
      <c r="QTD289" s="755"/>
      <c r="QTE289" s="755"/>
      <c r="QTF289" s="755"/>
      <c r="QTG289" s="755"/>
      <c r="QTH289" s="755"/>
      <c r="QTI289" s="755"/>
      <c r="QTJ289" s="755"/>
      <c r="QTK289" s="755"/>
      <c r="QTL289" s="755"/>
      <c r="QTM289" s="755"/>
      <c r="QTN289" s="755"/>
      <c r="QTO289" s="755"/>
      <c r="QTP289" s="755"/>
      <c r="QTQ289" s="755"/>
      <c r="QTR289" s="755"/>
      <c r="QTS289" s="755"/>
      <c r="QTT289" s="755"/>
      <c r="QTU289" s="755"/>
      <c r="QTV289" s="755"/>
      <c r="QTW289" s="755"/>
      <c r="QTX289" s="755"/>
      <c r="QTY289" s="755"/>
      <c r="QTZ289" s="755"/>
      <c r="QUA289" s="755"/>
      <c r="QUB289" s="755"/>
      <c r="QUC289" s="755"/>
      <c r="QUD289" s="755"/>
      <c r="QUE289" s="755"/>
      <c r="QUF289" s="755"/>
      <c r="QUG289" s="755"/>
      <c r="QUH289" s="755"/>
      <c r="QUI289" s="755"/>
      <c r="QUJ289" s="755"/>
      <c r="QUK289" s="755"/>
      <c r="QUL289" s="755"/>
      <c r="QUM289" s="755"/>
      <c r="QUN289" s="755"/>
      <c r="QUO289" s="755"/>
      <c r="QUP289" s="755"/>
      <c r="QUQ289" s="755"/>
      <c r="QUR289" s="755"/>
      <c r="QUS289" s="755"/>
      <c r="QUT289" s="755"/>
      <c r="QUU289" s="755"/>
      <c r="QUV289" s="755"/>
      <c r="QUW289" s="755"/>
      <c r="QUX289" s="755"/>
      <c r="QUY289" s="755"/>
      <c r="QUZ289" s="755"/>
      <c r="QVA289" s="755"/>
      <c r="QVB289" s="755"/>
      <c r="QVC289" s="755"/>
      <c r="QVD289" s="755"/>
      <c r="QVE289" s="755"/>
      <c r="QVF289" s="755"/>
      <c r="QVG289" s="755"/>
      <c r="QVH289" s="755"/>
      <c r="QVI289" s="755"/>
      <c r="QVJ289" s="755"/>
      <c r="QVK289" s="755"/>
      <c r="QVL289" s="755"/>
      <c r="QVM289" s="755"/>
      <c r="QVN289" s="755"/>
      <c r="QVO289" s="755"/>
      <c r="QVP289" s="755"/>
      <c r="QVQ289" s="755"/>
      <c r="QVR289" s="755"/>
      <c r="QVS289" s="755"/>
      <c r="QVT289" s="755"/>
      <c r="QVU289" s="755"/>
      <c r="QVV289" s="755"/>
      <c r="QVW289" s="755"/>
      <c r="QVX289" s="755"/>
      <c r="QVY289" s="755"/>
      <c r="QVZ289" s="755"/>
      <c r="QWA289" s="755"/>
      <c r="QWB289" s="755"/>
      <c r="QWC289" s="755"/>
      <c r="QWD289" s="755"/>
      <c r="QWE289" s="755"/>
      <c r="QWF289" s="755"/>
      <c r="QWG289" s="755"/>
      <c r="QWH289" s="755"/>
      <c r="QWI289" s="755"/>
      <c r="QWJ289" s="755"/>
      <c r="QWK289" s="755"/>
      <c r="QWL289" s="755"/>
      <c r="QWM289" s="755"/>
      <c r="QWN289" s="755"/>
      <c r="QWO289" s="755"/>
      <c r="QWP289" s="755"/>
      <c r="QWQ289" s="755"/>
      <c r="QWR289" s="755"/>
      <c r="QWS289" s="755"/>
      <c r="QWT289" s="755"/>
      <c r="QWU289" s="755"/>
      <c r="QWV289" s="755"/>
      <c r="QWW289" s="755"/>
      <c r="QWX289" s="755"/>
      <c r="QWY289" s="755"/>
      <c r="QWZ289" s="755"/>
      <c r="QXA289" s="755"/>
      <c r="QXB289" s="755"/>
      <c r="QXC289" s="755"/>
      <c r="QXD289" s="755"/>
      <c r="QXE289" s="755"/>
      <c r="QXF289" s="755"/>
      <c r="QXG289" s="755"/>
      <c r="QXH289" s="755"/>
      <c r="QXI289" s="755"/>
      <c r="QXJ289" s="755"/>
      <c r="QXK289" s="755"/>
      <c r="QXL289" s="755"/>
      <c r="QXM289" s="755"/>
      <c r="QXN289" s="755"/>
      <c r="QXO289" s="755"/>
      <c r="QXP289" s="755"/>
      <c r="QXQ289" s="755"/>
      <c r="QXR289" s="755"/>
      <c r="QXS289" s="755"/>
      <c r="QXT289" s="755"/>
      <c r="QXU289" s="755"/>
      <c r="QXV289" s="755"/>
      <c r="QXW289" s="755"/>
      <c r="QXX289" s="755"/>
      <c r="QXY289" s="755"/>
      <c r="QXZ289" s="755"/>
      <c r="QYA289" s="755"/>
      <c r="QYB289" s="755"/>
      <c r="QYC289" s="755"/>
      <c r="QYD289" s="755"/>
      <c r="QYE289" s="755"/>
      <c r="QYF289" s="755"/>
      <c r="QYG289" s="755"/>
      <c r="QYH289" s="755"/>
      <c r="QYI289" s="755"/>
      <c r="QYJ289" s="755"/>
      <c r="QYK289" s="755"/>
      <c r="QYL289" s="755"/>
      <c r="QYM289" s="755"/>
      <c r="QYN289" s="755"/>
      <c r="QYO289" s="755"/>
      <c r="QYP289" s="755"/>
      <c r="QYQ289" s="755"/>
      <c r="QYR289" s="755"/>
      <c r="QYS289" s="755"/>
      <c r="QYT289" s="755"/>
      <c r="QYU289" s="755"/>
      <c r="QYV289" s="755"/>
      <c r="QYW289" s="755"/>
      <c r="QYX289" s="755"/>
      <c r="QYY289" s="755"/>
      <c r="QYZ289" s="755"/>
      <c r="QZA289" s="755"/>
      <c r="QZB289" s="755"/>
      <c r="QZC289" s="755"/>
      <c r="QZD289" s="755"/>
      <c r="QZE289" s="755"/>
      <c r="QZF289" s="755"/>
      <c r="QZG289" s="755"/>
      <c r="QZH289" s="755"/>
      <c r="QZI289" s="755"/>
      <c r="QZJ289" s="755"/>
      <c r="QZK289" s="755"/>
      <c r="QZL289" s="755"/>
      <c r="QZM289" s="755"/>
      <c r="QZN289" s="755"/>
      <c r="QZO289" s="755"/>
      <c r="QZP289" s="755"/>
      <c r="QZQ289" s="755"/>
      <c r="QZR289" s="755"/>
      <c r="QZS289" s="755"/>
      <c r="QZT289" s="755"/>
      <c r="QZU289" s="755"/>
      <c r="QZV289" s="755"/>
      <c r="QZW289" s="755"/>
      <c r="QZX289" s="755"/>
      <c r="QZY289" s="755"/>
      <c r="QZZ289" s="755"/>
      <c r="RAA289" s="755"/>
      <c r="RAB289" s="755"/>
      <c r="RAC289" s="755"/>
      <c r="RAD289" s="755"/>
      <c r="RAE289" s="755"/>
      <c r="RAF289" s="755"/>
      <c r="RAG289" s="755"/>
      <c r="RAH289" s="755"/>
      <c r="RAI289" s="755"/>
      <c r="RAJ289" s="755"/>
      <c r="RAK289" s="755"/>
      <c r="RAL289" s="755"/>
      <c r="RAM289" s="755"/>
      <c r="RAN289" s="755"/>
      <c r="RAO289" s="755"/>
      <c r="RAP289" s="755"/>
      <c r="RAQ289" s="755"/>
      <c r="RAR289" s="755"/>
      <c r="RAS289" s="755"/>
      <c r="RAT289" s="755"/>
      <c r="RAU289" s="755"/>
      <c r="RAV289" s="755"/>
      <c r="RAW289" s="755"/>
      <c r="RAX289" s="755"/>
      <c r="RAY289" s="755"/>
      <c r="RAZ289" s="755"/>
      <c r="RBA289" s="755"/>
      <c r="RBB289" s="755"/>
      <c r="RBC289" s="755"/>
      <c r="RBD289" s="755"/>
      <c r="RBE289" s="755"/>
      <c r="RBF289" s="755"/>
      <c r="RBG289" s="755"/>
      <c r="RBH289" s="755"/>
      <c r="RBI289" s="755"/>
      <c r="RBJ289" s="755"/>
      <c r="RBK289" s="755"/>
      <c r="RBL289" s="755"/>
      <c r="RBM289" s="755"/>
      <c r="RBN289" s="755"/>
      <c r="RBO289" s="755"/>
      <c r="RBP289" s="755"/>
      <c r="RBQ289" s="755"/>
      <c r="RBR289" s="755"/>
      <c r="RBS289" s="755"/>
      <c r="RBT289" s="755"/>
      <c r="RBU289" s="755"/>
      <c r="RBV289" s="755"/>
      <c r="RBW289" s="755"/>
      <c r="RBX289" s="755"/>
      <c r="RBY289" s="755"/>
      <c r="RBZ289" s="755"/>
      <c r="RCA289" s="755"/>
      <c r="RCB289" s="755"/>
      <c r="RCC289" s="755"/>
      <c r="RCD289" s="755"/>
      <c r="RCE289" s="755"/>
      <c r="RCF289" s="755"/>
      <c r="RCG289" s="755"/>
      <c r="RCH289" s="755"/>
      <c r="RCI289" s="755"/>
      <c r="RCJ289" s="755"/>
      <c r="RCK289" s="755"/>
      <c r="RCL289" s="755"/>
      <c r="RCM289" s="755"/>
      <c r="RCN289" s="755"/>
      <c r="RCO289" s="755"/>
      <c r="RCP289" s="755"/>
      <c r="RCQ289" s="755"/>
      <c r="RCR289" s="755"/>
      <c r="RCS289" s="755"/>
      <c r="RCT289" s="755"/>
      <c r="RCU289" s="755"/>
      <c r="RCV289" s="755"/>
      <c r="RCW289" s="755"/>
      <c r="RCX289" s="755"/>
      <c r="RCY289" s="755"/>
      <c r="RCZ289" s="755"/>
      <c r="RDA289" s="755"/>
      <c r="RDB289" s="755"/>
      <c r="RDC289" s="755"/>
      <c r="RDD289" s="755"/>
      <c r="RDE289" s="755"/>
      <c r="RDF289" s="755"/>
      <c r="RDG289" s="755"/>
      <c r="RDH289" s="755"/>
      <c r="RDI289" s="755"/>
      <c r="RDJ289" s="755"/>
      <c r="RDK289" s="755"/>
      <c r="RDL289" s="755"/>
      <c r="RDM289" s="755"/>
      <c r="RDN289" s="755"/>
      <c r="RDO289" s="755"/>
      <c r="RDP289" s="755"/>
      <c r="RDQ289" s="755"/>
      <c r="RDR289" s="755"/>
      <c r="RDS289" s="755"/>
      <c r="RDT289" s="755"/>
      <c r="RDU289" s="755"/>
      <c r="RDV289" s="755"/>
      <c r="RDW289" s="755"/>
      <c r="RDX289" s="755"/>
      <c r="RDY289" s="755"/>
      <c r="RDZ289" s="755"/>
      <c r="REA289" s="755"/>
      <c r="REB289" s="755"/>
      <c r="REC289" s="755"/>
      <c r="RED289" s="755"/>
      <c r="REE289" s="755"/>
      <c r="REF289" s="755"/>
      <c r="REG289" s="755"/>
      <c r="REH289" s="755"/>
      <c r="REI289" s="755"/>
      <c r="REJ289" s="755"/>
      <c r="REK289" s="755"/>
      <c r="REL289" s="755"/>
      <c r="REM289" s="755"/>
      <c r="REN289" s="755"/>
      <c r="REO289" s="755"/>
      <c r="REP289" s="755"/>
      <c r="REQ289" s="755"/>
      <c r="RER289" s="755"/>
      <c r="RES289" s="755"/>
      <c r="RET289" s="755"/>
      <c r="REU289" s="755"/>
      <c r="REV289" s="755"/>
      <c r="REW289" s="755"/>
      <c r="REX289" s="755"/>
      <c r="REY289" s="755"/>
      <c r="REZ289" s="755"/>
      <c r="RFA289" s="755"/>
      <c r="RFB289" s="755"/>
      <c r="RFC289" s="755"/>
      <c r="RFD289" s="755"/>
      <c r="RFE289" s="755"/>
      <c r="RFF289" s="755"/>
      <c r="RFG289" s="755"/>
      <c r="RFH289" s="755"/>
      <c r="RFI289" s="755"/>
      <c r="RFJ289" s="755"/>
      <c r="RFK289" s="755"/>
      <c r="RFL289" s="755"/>
      <c r="RFM289" s="755"/>
      <c r="RFN289" s="755"/>
      <c r="RFO289" s="755"/>
      <c r="RFP289" s="755"/>
      <c r="RFQ289" s="755"/>
      <c r="RFR289" s="755"/>
      <c r="RFS289" s="755"/>
      <c r="RFT289" s="755"/>
      <c r="RFU289" s="755"/>
      <c r="RFV289" s="755"/>
      <c r="RFW289" s="755"/>
      <c r="RFX289" s="755"/>
      <c r="RFY289" s="755"/>
      <c r="RFZ289" s="755"/>
      <c r="RGA289" s="755"/>
      <c r="RGB289" s="755"/>
      <c r="RGC289" s="755"/>
      <c r="RGD289" s="755"/>
      <c r="RGE289" s="755"/>
      <c r="RGF289" s="755"/>
      <c r="RGG289" s="755"/>
      <c r="RGH289" s="755"/>
      <c r="RGI289" s="755"/>
      <c r="RGJ289" s="755"/>
      <c r="RGK289" s="755"/>
      <c r="RGL289" s="755"/>
      <c r="RGM289" s="755"/>
      <c r="RGN289" s="755"/>
      <c r="RGO289" s="755"/>
      <c r="RGP289" s="755"/>
      <c r="RGQ289" s="755"/>
      <c r="RGR289" s="755"/>
      <c r="RGS289" s="755"/>
      <c r="RGT289" s="755"/>
      <c r="RGU289" s="755"/>
      <c r="RGV289" s="755"/>
      <c r="RGW289" s="755"/>
      <c r="RGX289" s="755"/>
      <c r="RGY289" s="755"/>
      <c r="RGZ289" s="755"/>
      <c r="RHA289" s="755"/>
      <c r="RHB289" s="755"/>
      <c r="RHC289" s="755"/>
      <c r="RHD289" s="755"/>
      <c r="RHE289" s="755"/>
      <c r="RHF289" s="755"/>
      <c r="RHG289" s="755"/>
      <c r="RHH289" s="755"/>
      <c r="RHI289" s="755"/>
      <c r="RHJ289" s="755"/>
      <c r="RHK289" s="755"/>
      <c r="RHL289" s="755"/>
      <c r="RHM289" s="755"/>
      <c r="RHN289" s="755"/>
      <c r="RHO289" s="755"/>
      <c r="RHP289" s="755"/>
      <c r="RHQ289" s="755"/>
      <c r="RHR289" s="755"/>
      <c r="RHS289" s="755"/>
      <c r="RHT289" s="755"/>
      <c r="RHU289" s="755"/>
      <c r="RHV289" s="755"/>
      <c r="RHW289" s="755"/>
      <c r="RHX289" s="755"/>
      <c r="RHY289" s="755"/>
      <c r="RHZ289" s="755"/>
      <c r="RIA289" s="755"/>
      <c r="RIB289" s="755"/>
      <c r="RIC289" s="755"/>
      <c r="RID289" s="755"/>
      <c r="RIE289" s="755"/>
      <c r="RIF289" s="755"/>
      <c r="RIG289" s="755"/>
      <c r="RIH289" s="755"/>
      <c r="RII289" s="755"/>
      <c r="RIJ289" s="755"/>
      <c r="RIK289" s="755"/>
      <c r="RIL289" s="755"/>
      <c r="RIM289" s="755"/>
      <c r="RIN289" s="755"/>
      <c r="RIO289" s="755"/>
      <c r="RIP289" s="755"/>
      <c r="RIQ289" s="755"/>
      <c r="RIR289" s="755"/>
      <c r="RIS289" s="755"/>
      <c r="RIT289" s="755"/>
      <c r="RIU289" s="755"/>
      <c r="RIV289" s="755"/>
      <c r="RIW289" s="755"/>
      <c r="RIX289" s="755"/>
      <c r="RIY289" s="755"/>
      <c r="RIZ289" s="755"/>
      <c r="RJA289" s="755"/>
      <c r="RJB289" s="755"/>
      <c r="RJC289" s="755"/>
      <c r="RJD289" s="755"/>
      <c r="RJE289" s="755"/>
      <c r="RJF289" s="755"/>
      <c r="RJG289" s="755"/>
      <c r="RJH289" s="755"/>
      <c r="RJI289" s="755"/>
      <c r="RJJ289" s="755"/>
      <c r="RJK289" s="755"/>
      <c r="RJL289" s="755"/>
      <c r="RJM289" s="755"/>
      <c r="RJN289" s="755"/>
      <c r="RJO289" s="755"/>
      <c r="RJP289" s="755"/>
      <c r="RJQ289" s="755"/>
      <c r="RJR289" s="755"/>
      <c r="RJS289" s="755"/>
      <c r="RJT289" s="755"/>
      <c r="RJU289" s="755"/>
      <c r="RJV289" s="755"/>
      <c r="RJW289" s="755"/>
      <c r="RJX289" s="755"/>
      <c r="RJY289" s="755"/>
      <c r="RJZ289" s="755"/>
      <c r="RKA289" s="755"/>
      <c r="RKB289" s="755"/>
      <c r="RKC289" s="755"/>
      <c r="RKD289" s="755"/>
      <c r="RKE289" s="755"/>
      <c r="RKF289" s="755"/>
      <c r="RKG289" s="755"/>
      <c r="RKH289" s="755"/>
      <c r="RKI289" s="755"/>
      <c r="RKJ289" s="755"/>
      <c r="RKK289" s="755"/>
      <c r="RKL289" s="755"/>
      <c r="RKM289" s="755"/>
      <c r="RKN289" s="755"/>
      <c r="RKO289" s="755"/>
      <c r="RKP289" s="755"/>
      <c r="RKQ289" s="755"/>
      <c r="RKR289" s="755"/>
      <c r="RKS289" s="755"/>
      <c r="RKT289" s="755"/>
      <c r="RKU289" s="755"/>
      <c r="RKV289" s="755"/>
      <c r="RKW289" s="755"/>
      <c r="RKX289" s="755"/>
      <c r="RKY289" s="755"/>
      <c r="RKZ289" s="755"/>
      <c r="RLA289" s="755"/>
      <c r="RLB289" s="755"/>
      <c r="RLC289" s="755"/>
      <c r="RLD289" s="755"/>
      <c r="RLE289" s="755"/>
      <c r="RLF289" s="755"/>
      <c r="RLG289" s="755"/>
      <c r="RLH289" s="755"/>
      <c r="RLI289" s="755"/>
      <c r="RLJ289" s="755"/>
      <c r="RLK289" s="755"/>
      <c r="RLL289" s="755"/>
      <c r="RLM289" s="755"/>
      <c r="RLN289" s="755"/>
      <c r="RLO289" s="755"/>
      <c r="RLP289" s="755"/>
      <c r="RLQ289" s="755"/>
      <c r="RLR289" s="755"/>
      <c r="RLS289" s="755"/>
      <c r="RLT289" s="755"/>
      <c r="RLU289" s="755"/>
      <c r="RLV289" s="755"/>
      <c r="RLW289" s="755"/>
      <c r="RLX289" s="755"/>
      <c r="RLY289" s="755"/>
      <c r="RLZ289" s="755"/>
      <c r="RMA289" s="755"/>
      <c r="RMB289" s="755"/>
      <c r="RMC289" s="755"/>
      <c r="RMD289" s="755"/>
      <c r="RME289" s="755"/>
      <c r="RMF289" s="755"/>
      <c r="RMG289" s="755"/>
      <c r="RMH289" s="755"/>
      <c r="RMI289" s="755"/>
      <c r="RMJ289" s="755"/>
      <c r="RMK289" s="755"/>
      <c r="RML289" s="755"/>
      <c r="RMM289" s="755"/>
      <c r="RMN289" s="755"/>
      <c r="RMO289" s="755"/>
      <c r="RMP289" s="755"/>
      <c r="RMQ289" s="755"/>
      <c r="RMR289" s="755"/>
      <c r="RMS289" s="755"/>
      <c r="RMT289" s="755"/>
      <c r="RMU289" s="755"/>
      <c r="RMV289" s="755"/>
      <c r="RMW289" s="755"/>
      <c r="RMX289" s="755"/>
      <c r="RMY289" s="755"/>
      <c r="RMZ289" s="755"/>
      <c r="RNA289" s="755"/>
      <c r="RNB289" s="755"/>
      <c r="RNC289" s="755"/>
      <c r="RND289" s="755"/>
      <c r="RNE289" s="755"/>
      <c r="RNF289" s="755"/>
      <c r="RNG289" s="755"/>
      <c r="RNH289" s="755"/>
      <c r="RNI289" s="755"/>
      <c r="RNJ289" s="755"/>
      <c r="RNK289" s="755"/>
      <c r="RNL289" s="755"/>
      <c r="RNM289" s="755"/>
      <c r="RNN289" s="755"/>
      <c r="RNO289" s="755"/>
      <c r="RNP289" s="755"/>
      <c r="RNQ289" s="755"/>
      <c r="RNR289" s="755"/>
      <c r="RNS289" s="755"/>
      <c r="RNT289" s="755"/>
      <c r="RNU289" s="755"/>
      <c r="RNV289" s="755"/>
      <c r="RNW289" s="755"/>
      <c r="RNX289" s="755"/>
      <c r="RNY289" s="755"/>
      <c r="RNZ289" s="755"/>
      <c r="ROA289" s="755"/>
      <c r="ROB289" s="755"/>
      <c r="ROC289" s="755"/>
      <c r="ROD289" s="755"/>
      <c r="ROE289" s="755"/>
      <c r="ROF289" s="755"/>
      <c r="ROG289" s="755"/>
      <c r="ROH289" s="755"/>
      <c r="ROI289" s="755"/>
      <c r="ROJ289" s="755"/>
      <c r="ROK289" s="755"/>
      <c r="ROL289" s="755"/>
      <c r="ROM289" s="755"/>
      <c r="RON289" s="755"/>
      <c r="ROO289" s="755"/>
      <c r="ROP289" s="755"/>
      <c r="ROQ289" s="755"/>
      <c r="ROR289" s="755"/>
      <c r="ROS289" s="755"/>
      <c r="ROT289" s="755"/>
      <c r="ROU289" s="755"/>
      <c r="ROV289" s="755"/>
      <c r="ROW289" s="755"/>
      <c r="ROX289" s="755"/>
      <c r="ROY289" s="755"/>
      <c r="ROZ289" s="755"/>
      <c r="RPA289" s="755"/>
      <c r="RPB289" s="755"/>
      <c r="RPC289" s="755"/>
      <c r="RPD289" s="755"/>
      <c r="RPE289" s="755"/>
      <c r="RPF289" s="755"/>
      <c r="RPG289" s="755"/>
      <c r="RPH289" s="755"/>
      <c r="RPI289" s="755"/>
      <c r="RPJ289" s="755"/>
      <c r="RPK289" s="755"/>
      <c r="RPL289" s="755"/>
      <c r="RPM289" s="755"/>
      <c r="RPN289" s="755"/>
      <c r="RPO289" s="755"/>
      <c r="RPP289" s="755"/>
      <c r="RPQ289" s="755"/>
      <c r="RPR289" s="755"/>
      <c r="RPS289" s="755"/>
      <c r="RPT289" s="755"/>
      <c r="RPU289" s="755"/>
      <c r="RPV289" s="755"/>
      <c r="RPW289" s="755"/>
      <c r="RPX289" s="755"/>
      <c r="RPY289" s="755"/>
      <c r="RPZ289" s="755"/>
      <c r="RQA289" s="755"/>
      <c r="RQB289" s="755"/>
      <c r="RQC289" s="755"/>
      <c r="RQD289" s="755"/>
      <c r="RQE289" s="755"/>
      <c r="RQF289" s="755"/>
      <c r="RQG289" s="755"/>
      <c r="RQH289" s="755"/>
      <c r="RQI289" s="755"/>
      <c r="RQJ289" s="755"/>
      <c r="RQK289" s="755"/>
      <c r="RQL289" s="755"/>
      <c r="RQM289" s="755"/>
      <c r="RQN289" s="755"/>
      <c r="RQO289" s="755"/>
      <c r="RQP289" s="755"/>
      <c r="RQQ289" s="755"/>
      <c r="RQR289" s="755"/>
      <c r="RQS289" s="755"/>
      <c r="RQT289" s="755"/>
      <c r="RQU289" s="755"/>
      <c r="RQV289" s="755"/>
      <c r="RQW289" s="755"/>
      <c r="RQX289" s="755"/>
      <c r="RQY289" s="755"/>
      <c r="RQZ289" s="755"/>
      <c r="RRA289" s="755"/>
      <c r="RRB289" s="755"/>
      <c r="RRC289" s="755"/>
      <c r="RRD289" s="755"/>
      <c r="RRE289" s="755"/>
      <c r="RRF289" s="755"/>
      <c r="RRG289" s="755"/>
      <c r="RRH289" s="755"/>
      <c r="RRI289" s="755"/>
      <c r="RRJ289" s="755"/>
      <c r="RRK289" s="755"/>
      <c r="RRL289" s="755"/>
      <c r="RRM289" s="755"/>
      <c r="RRN289" s="755"/>
      <c r="RRO289" s="755"/>
      <c r="RRP289" s="755"/>
      <c r="RRQ289" s="755"/>
      <c r="RRR289" s="755"/>
      <c r="RRS289" s="755"/>
      <c r="RRT289" s="755"/>
      <c r="RRU289" s="755"/>
      <c r="RRV289" s="755"/>
      <c r="RRW289" s="755"/>
      <c r="RRX289" s="755"/>
      <c r="RRY289" s="755"/>
      <c r="RRZ289" s="755"/>
      <c r="RSA289" s="755"/>
      <c r="RSB289" s="755"/>
      <c r="RSC289" s="755"/>
      <c r="RSD289" s="755"/>
      <c r="RSE289" s="755"/>
      <c r="RSF289" s="755"/>
      <c r="RSG289" s="755"/>
      <c r="RSH289" s="755"/>
      <c r="RSI289" s="755"/>
      <c r="RSJ289" s="755"/>
      <c r="RSK289" s="755"/>
      <c r="RSL289" s="755"/>
      <c r="RSM289" s="755"/>
      <c r="RSN289" s="755"/>
      <c r="RSO289" s="755"/>
      <c r="RSP289" s="755"/>
      <c r="RSQ289" s="755"/>
      <c r="RSR289" s="755"/>
      <c r="RSS289" s="755"/>
      <c r="RST289" s="755"/>
      <c r="RSU289" s="755"/>
      <c r="RSV289" s="755"/>
      <c r="RSW289" s="755"/>
      <c r="RSX289" s="755"/>
      <c r="RSY289" s="755"/>
      <c r="RSZ289" s="755"/>
      <c r="RTA289" s="755"/>
      <c r="RTB289" s="755"/>
      <c r="RTC289" s="755"/>
      <c r="RTD289" s="755"/>
      <c r="RTE289" s="755"/>
      <c r="RTF289" s="755"/>
      <c r="RTG289" s="755"/>
      <c r="RTH289" s="755"/>
      <c r="RTI289" s="755"/>
      <c r="RTJ289" s="755"/>
      <c r="RTK289" s="755"/>
      <c r="RTL289" s="755"/>
      <c r="RTM289" s="755"/>
      <c r="RTN289" s="755"/>
      <c r="RTO289" s="755"/>
      <c r="RTP289" s="755"/>
      <c r="RTQ289" s="755"/>
      <c r="RTR289" s="755"/>
      <c r="RTS289" s="755"/>
      <c r="RTT289" s="755"/>
      <c r="RTU289" s="755"/>
      <c r="RTV289" s="755"/>
      <c r="RTW289" s="755"/>
      <c r="RTX289" s="755"/>
      <c r="RTY289" s="755"/>
      <c r="RTZ289" s="755"/>
      <c r="RUA289" s="755"/>
      <c r="RUB289" s="755"/>
      <c r="RUC289" s="755"/>
      <c r="RUD289" s="755"/>
      <c r="RUE289" s="755"/>
      <c r="RUF289" s="755"/>
      <c r="RUG289" s="755"/>
      <c r="RUH289" s="755"/>
      <c r="RUI289" s="755"/>
      <c r="RUJ289" s="755"/>
      <c r="RUK289" s="755"/>
      <c r="RUL289" s="755"/>
      <c r="RUM289" s="755"/>
      <c r="RUN289" s="755"/>
      <c r="RUO289" s="755"/>
      <c r="RUP289" s="755"/>
      <c r="RUQ289" s="755"/>
      <c r="RUR289" s="755"/>
      <c r="RUS289" s="755"/>
      <c r="RUT289" s="755"/>
      <c r="RUU289" s="755"/>
      <c r="RUV289" s="755"/>
      <c r="RUW289" s="755"/>
      <c r="RUX289" s="755"/>
      <c r="RUY289" s="755"/>
      <c r="RUZ289" s="755"/>
      <c r="RVA289" s="755"/>
      <c r="RVB289" s="755"/>
      <c r="RVC289" s="755"/>
      <c r="RVD289" s="755"/>
      <c r="RVE289" s="755"/>
      <c r="RVF289" s="755"/>
      <c r="RVG289" s="755"/>
      <c r="RVH289" s="755"/>
      <c r="RVI289" s="755"/>
      <c r="RVJ289" s="755"/>
      <c r="RVK289" s="755"/>
      <c r="RVL289" s="755"/>
      <c r="RVM289" s="755"/>
      <c r="RVN289" s="755"/>
      <c r="RVO289" s="755"/>
      <c r="RVP289" s="755"/>
      <c r="RVQ289" s="755"/>
      <c r="RVR289" s="755"/>
      <c r="RVS289" s="755"/>
      <c r="RVT289" s="755"/>
      <c r="RVU289" s="755"/>
      <c r="RVV289" s="755"/>
      <c r="RVW289" s="755"/>
      <c r="RVX289" s="755"/>
      <c r="RVY289" s="755"/>
      <c r="RVZ289" s="755"/>
      <c r="RWA289" s="755"/>
      <c r="RWB289" s="755"/>
      <c r="RWC289" s="755"/>
      <c r="RWD289" s="755"/>
      <c r="RWE289" s="755"/>
      <c r="RWF289" s="755"/>
      <c r="RWG289" s="755"/>
      <c r="RWH289" s="755"/>
      <c r="RWI289" s="755"/>
      <c r="RWJ289" s="755"/>
      <c r="RWK289" s="755"/>
      <c r="RWL289" s="755"/>
      <c r="RWM289" s="755"/>
      <c r="RWN289" s="755"/>
      <c r="RWO289" s="755"/>
      <c r="RWP289" s="755"/>
      <c r="RWQ289" s="755"/>
      <c r="RWR289" s="755"/>
      <c r="RWS289" s="755"/>
      <c r="RWT289" s="755"/>
      <c r="RWU289" s="755"/>
      <c r="RWV289" s="755"/>
      <c r="RWW289" s="755"/>
      <c r="RWX289" s="755"/>
      <c r="RWY289" s="755"/>
      <c r="RWZ289" s="755"/>
      <c r="RXA289" s="755"/>
      <c r="RXB289" s="755"/>
      <c r="RXC289" s="755"/>
      <c r="RXD289" s="755"/>
      <c r="RXE289" s="755"/>
      <c r="RXF289" s="755"/>
      <c r="RXG289" s="755"/>
      <c r="RXH289" s="755"/>
      <c r="RXI289" s="755"/>
      <c r="RXJ289" s="755"/>
      <c r="RXK289" s="755"/>
      <c r="RXL289" s="755"/>
      <c r="RXM289" s="755"/>
      <c r="RXN289" s="755"/>
      <c r="RXO289" s="755"/>
      <c r="RXP289" s="755"/>
      <c r="RXQ289" s="755"/>
      <c r="RXR289" s="755"/>
      <c r="RXS289" s="755"/>
      <c r="RXT289" s="755"/>
      <c r="RXU289" s="755"/>
      <c r="RXV289" s="755"/>
      <c r="RXW289" s="755"/>
      <c r="RXX289" s="755"/>
      <c r="RXY289" s="755"/>
      <c r="RXZ289" s="755"/>
      <c r="RYA289" s="755"/>
      <c r="RYB289" s="755"/>
      <c r="RYC289" s="755"/>
      <c r="RYD289" s="755"/>
      <c r="RYE289" s="755"/>
      <c r="RYF289" s="755"/>
      <c r="RYG289" s="755"/>
      <c r="RYH289" s="755"/>
      <c r="RYI289" s="755"/>
      <c r="RYJ289" s="755"/>
      <c r="RYK289" s="755"/>
      <c r="RYL289" s="755"/>
      <c r="RYM289" s="755"/>
      <c r="RYN289" s="755"/>
      <c r="RYO289" s="755"/>
      <c r="RYP289" s="755"/>
      <c r="RYQ289" s="755"/>
      <c r="RYR289" s="755"/>
      <c r="RYS289" s="755"/>
      <c r="RYT289" s="755"/>
      <c r="RYU289" s="755"/>
      <c r="RYV289" s="755"/>
      <c r="RYW289" s="755"/>
      <c r="RYX289" s="755"/>
      <c r="RYY289" s="755"/>
      <c r="RYZ289" s="755"/>
      <c r="RZA289" s="755"/>
      <c r="RZB289" s="755"/>
      <c r="RZC289" s="755"/>
      <c r="RZD289" s="755"/>
      <c r="RZE289" s="755"/>
      <c r="RZF289" s="755"/>
      <c r="RZG289" s="755"/>
      <c r="RZH289" s="755"/>
      <c r="RZI289" s="755"/>
      <c r="RZJ289" s="755"/>
      <c r="RZK289" s="755"/>
      <c r="RZL289" s="755"/>
      <c r="RZM289" s="755"/>
      <c r="RZN289" s="755"/>
      <c r="RZO289" s="755"/>
      <c r="RZP289" s="755"/>
      <c r="RZQ289" s="755"/>
      <c r="RZR289" s="755"/>
      <c r="RZS289" s="755"/>
      <c r="RZT289" s="755"/>
      <c r="RZU289" s="755"/>
      <c r="RZV289" s="755"/>
      <c r="RZW289" s="755"/>
      <c r="RZX289" s="755"/>
      <c r="RZY289" s="755"/>
      <c r="RZZ289" s="755"/>
      <c r="SAA289" s="755"/>
      <c r="SAB289" s="755"/>
      <c r="SAC289" s="755"/>
      <c r="SAD289" s="755"/>
      <c r="SAE289" s="755"/>
      <c r="SAF289" s="755"/>
      <c r="SAG289" s="755"/>
      <c r="SAH289" s="755"/>
      <c r="SAI289" s="755"/>
      <c r="SAJ289" s="755"/>
      <c r="SAK289" s="755"/>
      <c r="SAL289" s="755"/>
      <c r="SAM289" s="755"/>
      <c r="SAN289" s="755"/>
      <c r="SAO289" s="755"/>
      <c r="SAP289" s="755"/>
      <c r="SAQ289" s="755"/>
      <c r="SAR289" s="755"/>
      <c r="SAS289" s="755"/>
      <c r="SAT289" s="755"/>
      <c r="SAU289" s="755"/>
      <c r="SAV289" s="755"/>
      <c r="SAW289" s="755"/>
      <c r="SAX289" s="755"/>
      <c r="SAY289" s="755"/>
      <c r="SAZ289" s="755"/>
      <c r="SBA289" s="755"/>
      <c r="SBB289" s="755"/>
      <c r="SBC289" s="755"/>
      <c r="SBD289" s="755"/>
      <c r="SBE289" s="755"/>
      <c r="SBF289" s="755"/>
      <c r="SBG289" s="755"/>
      <c r="SBH289" s="755"/>
      <c r="SBI289" s="755"/>
      <c r="SBJ289" s="755"/>
      <c r="SBK289" s="755"/>
      <c r="SBL289" s="755"/>
      <c r="SBM289" s="755"/>
      <c r="SBN289" s="755"/>
      <c r="SBO289" s="755"/>
      <c r="SBP289" s="755"/>
      <c r="SBQ289" s="755"/>
      <c r="SBR289" s="755"/>
      <c r="SBS289" s="755"/>
      <c r="SBT289" s="755"/>
      <c r="SBU289" s="755"/>
      <c r="SBV289" s="755"/>
      <c r="SBW289" s="755"/>
      <c r="SBX289" s="755"/>
      <c r="SBY289" s="755"/>
      <c r="SBZ289" s="755"/>
      <c r="SCA289" s="755"/>
      <c r="SCB289" s="755"/>
      <c r="SCC289" s="755"/>
      <c r="SCD289" s="755"/>
      <c r="SCE289" s="755"/>
      <c r="SCF289" s="755"/>
      <c r="SCG289" s="755"/>
      <c r="SCH289" s="755"/>
      <c r="SCI289" s="755"/>
      <c r="SCJ289" s="755"/>
      <c r="SCK289" s="755"/>
      <c r="SCL289" s="755"/>
      <c r="SCM289" s="755"/>
      <c r="SCN289" s="755"/>
      <c r="SCO289" s="755"/>
      <c r="SCP289" s="755"/>
      <c r="SCQ289" s="755"/>
      <c r="SCR289" s="755"/>
      <c r="SCS289" s="755"/>
      <c r="SCT289" s="755"/>
      <c r="SCU289" s="755"/>
      <c r="SCV289" s="755"/>
      <c r="SCW289" s="755"/>
      <c r="SCX289" s="755"/>
      <c r="SCY289" s="755"/>
      <c r="SCZ289" s="755"/>
      <c r="SDA289" s="755"/>
      <c r="SDB289" s="755"/>
      <c r="SDC289" s="755"/>
      <c r="SDD289" s="755"/>
      <c r="SDE289" s="755"/>
      <c r="SDF289" s="755"/>
      <c r="SDG289" s="755"/>
      <c r="SDH289" s="755"/>
      <c r="SDI289" s="755"/>
      <c r="SDJ289" s="755"/>
      <c r="SDK289" s="755"/>
      <c r="SDL289" s="755"/>
      <c r="SDM289" s="755"/>
      <c r="SDN289" s="755"/>
      <c r="SDO289" s="755"/>
      <c r="SDP289" s="755"/>
      <c r="SDQ289" s="755"/>
      <c r="SDR289" s="755"/>
      <c r="SDS289" s="755"/>
      <c r="SDT289" s="755"/>
      <c r="SDU289" s="755"/>
      <c r="SDV289" s="755"/>
      <c r="SDW289" s="755"/>
      <c r="SDX289" s="755"/>
      <c r="SDY289" s="755"/>
      <c r="SDZ289" s="755"/>
      <c r="SEA289" s="755"/>
      <c r="SEB289" s="755"/>
      <c r="SEC289" s="755"/>
      <c r="SED289" s="755"/>
      <c r="SEE289" s="755"/>
      <c r="SEF289" s="755"/>
      <c r="SEG289" s="755"/>
      <c r="SEH289" s="755"/>
      <c r="SEI289" s="755"/>
      <c r="SEJ289" s="755"/>
      <c r="SEK289" s="755"/>
      <c r="SEL289" s="755"/>
      <c r="SEM289" s="755"/>
      <c r="SEN289" s="755"/>
      <c r="SEO289" s="755"/>
      <c r="SEP289" s="755"/>
      <c r="SEQ289" s="755"/>
      <c r="SER289" s="755"/>
      <c r="SES289" s="755"/>
      <c r="SET289" s="755"/>
      <c r="SEU289" s="755"/>
      <c r="SEV289" s="755"/>
      <c r="SEW289" s="755"/>
      <c r="SEX289" s="755"/>
      <c r="SEY289" s="755"/>
      <c r="SEZ289" s="755"/>
      <c r="SFA289" s="755"/>
      <c r="SFB289" s="755"/>
      <c r="SFC289" s="755"/>
      <c r="SFD289" s="755"/>
      <c r="SFE289" s="755"/>
      <c r="SFF289" s="755"/>
      <c r="SFG289" s="755"/>
      <c r="SFH289" s="755"/>
      <c r="SFI289" s="755"/>
      <c r="SFJ289" s="755"/>
      <c r="SFK289" s="755"/>
      <c r="SFL289" s="755"/>
      <c r="SFM289" s="755"/>
      <c r="SFN289" s="755"/>
      <c r="SFO289" s="755"/>
      <c r="SFP289" s="755"/>
      <c r="SFQ289" s="755"/>
      <c r="SFR289" s="755"/>
      <c r="SFS289" s="755"/>
      <c r="SFT289" s="755"/>
      <c r="SFU289" s="755"/>
      <c r="SFV289" s="755"/>
      <c r="SFW289" s="755"/>
      <c r="SFX289" s="755"/>
      <c r="SFY289" s="755"/>
      <c r="SFZ289" s="755"/>
      <c r="SGA289" s="755"/>
      <c r="SGB289" s="755"/>
      <c r="SGC289" s="755"/>
      <c r="SGD289" s="755"/>
      <c r="SGE289" s="755"/>
      <c r="SGF289" s="755"/>
      <c r="SGG289" s="755"/>
      <c r="SGH289" s="755"/>
      <c r="SGI289" s="755"/>
      <c r="SGJ289" s="755"/>
      <c r="SGK289" s="755"/>
      <c r="SGL289" s="755"/>
      <c r="SGM289" s="755"/>
      <c r="SGN289" s="755"/>
      <c r="SGO289" s="755"/>
      <c r="SGP289" s="755"/>
      <c r="SGQ289" s="755"/>
      <c r="SGR289" s="755"/>
      <c r="SGS289" s="755"/>
      <c r="SGT289" s="755"/>
      <c r="SGU289" s="755"/>
      <c r="SGV289" s="755"/>
      <c r="SGW289" s="755"/>
      <c r="SGX289" s="755"/>
      <c r="SGY289" s="755"/>
      <c r="SGZ289" s="755"/>
      <c r="SHA289" s="755"/>
      <c r="SHB289" s="755"/>
      <c r="SHC289" s="755"/>
      <c r="SHD289" s="755"/>
      <c r="SHE289" s="755"/>
      <c r="SHF289" s="755"/>
      <c r="SHG289" s="755"/>
      <c r="SHH289" s="755"/>
      <c r="SHI289" s="755"/>
      <c r="SHJ289" s="755"/>
      <c r="SHK289" s="755"/>
      <c r="SHL289" s="755"/>
      <c r="SHM289" s="755"/>
      <c r="SHN289" s="755"/>
      <c r="SHO289" s="755"/>
      <c r="SHP289" s="755"/>
      <c r="SHQ289" s="755"/>
      <c r="SHR289" s="755"/>
      <c r="SHS289" s="755"/>
      <c r="SHT289" s="755"/>
      <c r="SHU289" s="755"/>
      <c r="SHV289" s="755"/>
      <c r="SHW289" s="755"/>
      <c r="SHX289" s="755"/>
      <c r="SHY289" s="755"/>
      <c r="SHZ289" s="755"/>
      <c r="SIA289" s="755"/>
      <c r="SIB289" s="755"/>
      <c r="SIC289" s="755"/>
      <c r="SID289" s="755"/>
      <c r="SIE289" s="755"/>
      <c r="SIF289" s="755"/>
      <c r="SIG289" s="755"/>
      <c r="SIH289" s="755"/>
      <c r="SII289" s="755"/>
      <c r="SIJ289" s="755"/>
      <c r="SIK289" s="755"/>
      <c r="SIL289" s="755"/>
      <c r="SIM289" s="755"/>
      <c r="SIN289" s="755"/>
      <c r="SIO289" s="755"/>
      <c r="SIP289" s="755"/>
      <c r="SIQ289" s="755"/>
      <c r="SIR289" s="755"/>
      <c r="SIS289" s="755"/>
      <c r="SIT289" s="755"/>
      <c r="SIU289" s="755"/>
      <c r="SIV289" s="755"/>
      <c r="SIW289" s="755"/>
      <c r="SIX289" s="755"/>
      <c r="SIY289" s="755"/>
      <c r="SIZ289" s="755"/>
      <c r="SJA289" s="755"/>
      <c r="SJB289" s="755"/>
      <c r="SJC289" s="755"/>
      <c r="SJD289" s="755"/>
      <c r="SJE289" s="755"/>
      <c r="SJF289" s="755"/>
      <c r="SJG289" s="755"/>
      <c r="SJH289" s="755"/>
      <c r="SJI289" s="755"/>
      <c r="SJJ289" s="755"/>
      <c r="SJK289" s="755"/>
      <c r="SJL289" s="755"/>
      <c r="SJM289" s="755"/>
      <c r="SJN289" s="755"/>
      <c r="SJO289" s="755"/>
      <c r="SJP289" s="755"/>
      <c r="SJQ289" s="755"/>
      <c r="SJR289" s="755"/>
      <c r="SJS289" s="755"/>
      <c r="SJT289" s="755"/>
      <c r="SJU289" s="755"/>
      <c r="SJV289" s="755"/>
      <c r="SJW289" s="755"/>
      <c r="SJX289" s="755"/>
      <c r="SJY289" s="755"/>
      <c r="SJZ289" s="755"/>
      <c r="SKA289" s="755"/>
      <c r="SKB289" s="755"/>
      <c r="SKC289" s="755"/>
      <c r="SKD289" s="755"/>
      <c r="SKE289" s="755"/>
      <c r="SKF289" s="755"/>
      <c r="SKG289" s="755"/>
      <c r="SKH289" s="755"/>
      <c r="SKI289" s="755"/>
      <c r="SKJ289" s="755"/>
      <c r="SKK289" s="755"/>
      <c r="SKL289" s="755"/>
      <c r="SKM289" s="755"/>
      <c r="SKN289" s="755"/>
      <c r="SKO289" s="755"/>
      <c r="SKP289" s="755"/>
      <c r="SKQ289" s="755"/>
      <c r="SKR289" s="755"/>
      <c r="SKS289" s="755"/>
      <c r="SKT289" s="755"/>
      <c r="SKU289" s="755"/>
      <c r="SKV289" s="755"/>
      <c r="SKW289" s="755"/>
      <c r="SKX289" s="755"/>
      <c r="SKY289" s="755"/>
      <c r="SKZ289" s="755"/>
      <c r="SLA289" s="755"/>
      <c r="SLB289" s="755"/>
      <c r="SLC289" s="755"/>
      <c r="SLD289" s="755"/>
      <c r="SLE289" s="755"/>
      <c r="SLF289" s="755"/>
      <c r="SLG289" s="755"/>
      <c r="SLH289" s="755"/>
      <c r="SLI289" s="755"/>
      <c r="SLJ289" s="755"/>
      <c r="SLK289" s="755"/>
      <c r="SLL289" s="755"/>
      <c r="SLM289" s="755"/>
      <c r="SLN289" s="755"/>
      <c r="SLO289" s="755"/>
      <c r="SLP289" s="755"/>
      <c r="SLQ289" s="755"/>
      <c r="SLR289" s="755"/>
      <c r="SLS289" s="755"/>
      <c r="SLT289" s="755"/>
      <c r="SLU289" s="755"/>
      <c r="SLV289" s="755"/>
      <c r="SLW289" s="755"/>
      <c r="SLX289" s="755"/>
      <c r="SLY289" s="755"/>
      <c r="SLZ289" s="755"/>
      <c r="SMA289" s="755"/>
      <c r="SMB289" s="755"/>
      <c r="SMC289" s="755"/>
      <c r="SMD289" s="755"/>
      <c r="SME289" s="755"/>
      <c r="SMF289" s="755"/>
      <c r="SMG289" s="755"/>
      <c r="SMH289" s="755"/>
      <c r="SMI289" s="755"/>
      <c r="SMJ289" s="755"/>
      <c r="SMK289" s="755"/>
      <c r="SML289" s="755"/>
      <c r="SMM289" s="755"/>
      <c r="SMN289" s="755"/>
      <c r="SMO289" s="755"/>
      <c r="SMP289" s="755"/>
      <c r="SMQ289" s="755"/>
      <c r="SMR289" s="755"/>
      <c r="SMS289" s="755"/>
      <c r="SMT289" s="755"/>
      <c r="SMU289" s="755"/>
      <c r="SMV289" s="755"/>
      <c r="SMW289" s="755"/>
      <c r="SMX289" s="755"/>
      <c r="SMY289" s="755"/>
      <c r="SMZ289" s="755"/>
      <c r="SNA289" s="755"/>
      <c r="SNB289" s="755"/>
      <c r="SNC289" s="755"/>
      <c r="SND289" s="755"/>
      <c r="SNE289" s="755"/>
      <c r="SNF289" s="755"/>
      <c r="SNG289" s="755"/>
      <c r="SNH289" s="755"/>
      <c r="SNI289" s="755"/>
      <c r="SNJ289" s="755"/>
      <c r="SNK289" s="755"/>
      <c r="SNL289" s="755"/>
      <c r="SNM289" s="755"/>
      <c r="SNN289" s="755"/>
      <c r="SNO289" s="755"/>
      <c r="SNP289" s="755"/>
      <c r="SNQ289" s="755"/>
      <c r="SNR289" s="755"/>
      <c r="SNS289" s="755"/>
      <c r="SNT289" s="755"/>
      <c r="SNU289" s="755"/>
      <c r="SNV289" s="755"/>
      <c r="SNW289" s="755"/>
      <c r="SNX289" s="755"/>
      <c r="SNY289" s="755"/>
      <c r="SNZ289" s="755"/>
      <c r="SOA289" s="755"/>
      <c r="SOB289" s="755"/>
      <c r="SOC289" s="755"/>
      <c r="SOD289" s="755"/>
      <c r="SOE289" s="755"/>
      <c r="SOF289" s="755"/>
      <c r="SOG289" s="755"/>
      <c r="SOH289" s="755"/>
      <c r="SOI289" s="755"/>
      <c r="SOJ289" s="755"/>
      <c r="SOK289" s="755"/>
      <c r="SOL289" s="755"/>
      <c r="SOM289" s="755"/>
      <c r="SON289" s="755"/>
      <c r="SOO289" s="755"/>
      <c r="SOP289" s="755"/>
      <c r="SOQ289" s="755"/>
      <c r="SOR289" s="755"/>
      <c r="SOS289" s="755"/>
      <c r="SOT289" s="755"/>
      <c r="SOU289" s="755"/>
      <c r="SOV289" s="755"/>
      <c r="SOW289" s="755"/>
      <c r="SOX289" s="755"/>
      <c r="SOY289" s="755"/>
      <c r="SOZ289" s="755"/>
      <c r="SPA289" s="755"/>
      <c r="SPB289" s="755"/>
      <c r="SPC289" s="755"/>
      <c r="SPD289" s="755"/>
      <c r="SPE289" s="755"/>
      <c r="SPF289" s="755"/>
      <c r="SPG289" s="755"/>
      <c r="SPH289" s="755"/>
      <c r="SPI289" s="755"/>
      <c r="SPJ289" s="755"/>
      <c r="SPK289" s="755"/>
      <c r="SPL289" s="755"/>
      <c r="SPM289" s="755"/>
      <c r="SPN289" s="755"/>
      <c r="SPO289" s="755"/>
      <c r="SPP289" s="755"/>
      <c r="SPQ289" s="755"/>
      <c r="SPR289" s="755"/>
      <c r="SPS289" s="755"/>
      <c r="SPT289" s="755"/>
      <c r="SPU289" s="755"/>
      <c r="SPV289" s="755"/>
      <c r="SPW289" s="755"/>
      <c r="SPX289" s="755"/>
      <c r="SPY289" s="755"/>
      <c r="SPZ289" s="755"/>
      <c r="SQA289" s="755"/>
      <c r="SQB289" s="755"/>
      <c r="SQC289" s="755"/>
      <c r="SQD289" s="755"/>
      <c r="SQE289" s="755"/>
      <c r="SQF289" s="755"/>
      <c r="SQG289" s="755"/>
      <c r="SQH289" s="755"/>
      <c r="SQI289" s="755"/>
      <c r="SQJ289" s="755"/>
      <c r="SQK289" s="755"/>
      <c r="SQL289" s="755"/>
      <c r="SQM289" s="755"/>
      <c r="SQN289" s="755"/>
      <c r="SQO289" s="755"/>
      <c r="SQP289" s="755"/>
      <c r="SQQ289" s="755"/>
      <c r="SQR289" s="755"/>
      <c r="SQS289" s="755"/>
      <c r="SQT289" s="755"/>
      <c r="SQU289" s="755"/>
      <c r="SQV289" s="755"/>
      <c r="SQW289" s="755"/>
      <c r="SQX289" s="755"/>
      <c r="SQY289" s="755"/>
      <c r="SQZ289" s="755"/>
      <c r="SRA289" s="755"/>
      <c r="SRB289" s="755"/>
      <c r="SRC289" s="755"/>
      <c r="SRD289" s="755"/>
      <c r="SRE289" s="755"/>
      <c r="SRF289" s="755"/>
      <c r="SRG289" s="755"/>
      <c r="SRH289" s="755"/>
      <c r="SRI289" s="755"/>
      <c r="SRJ289" s="755"/>
      <c r="SRK289" s="755"/>
      <c r="SRL289" s="755"/>
      <c r="SRM289" s="755"/>
      <c r="SRN289" s="755"/>
      <c r="SRO289" s="755"/>
      <c r="SRP289" s="755"/>
      <c r="SRQ289" s="755"/>
      <c r="SRR289" s="755"/>
      <c r="SRS289" s="755"/>
      <c r="SRT289" s="755"/>
      <c r="SRU289" s="755"/>
      <c r="SRV289" s="755"/>
      <c r="SRW289" s="755"/>
      <c r="SRX289" s="755"/>
      <c r="SRY289" s="755"/>
      <c r="SRZ289" s="755"/>
      <c r="SSA289" s="755"/>
      <c r="SSB289" s="755"/>
      <c r="SSC289" s="755"/>
      <c r="SSD289" s="755"/>
      <c r="SSE289" s="755"/>
      <c r="SSF289" s="755"/>
      <c r="SSG289" s="755"/>
      <c r="SSH289" s="755"/>
      <c r="SSI289" s="755"/>
      <c r="SSJ289" s="755"/>
      <c r="SSK289" s="755"/>
      <c r="SSL289" s="755"/>
      <c r="SSM289" s="755"/>
      <c r="SSN289" s="755"/>
      <c r="SSO289" s="755"/>
      <c r="SSP289" s="755"/>
      <c r="SSQ289" s="755"/>
      <c r="SSR289" s="755"/>
      <c r="SSS289" s="755"/>
      <c r="SST289" s="755"/>
      <c r="SSU289" s="755"/>
      <c r="SSV289" s="755"/>
      <c r="SSW289" s="755"/>
      <c r="SSX289" s="755"/>
      <c r="SSY289" s="755"/>
      <c r="SSZ289" s="755"/>
      <c r="STA289" s="755"/>
      <c r="STB289" s="755"/>
      <c r="STC289" s="755"/>
      <c r="STD289" s="755"/>
      <c r="STE289" s="755"/>
      <c r="STF289" s="755"/>
      <c r="STG289" s="755"/>
      <c r="STH289" s="755"/>
      <c r="STI289" s="755"/>
      <c r="STJ289" s="755"/>
      <c r="STK289" s="755"/>
      <c r="STL289" s="755"/>
      <c r="STM289" s="755"/>
      <c r="STN289" s="755"/>
      <c r="STO289" s="755"/>
      <c r="STP289" s="755"/>
      <c r="STQ289" s="755"/>
      <c r="STR289" s="755"/>
      <c r="STS289" s="755"/>
      <c r="STT289" s="755"/>
      <c r="STU289" s="755"/>
      <c r="STV289" s="755"/>
      <c r="STW289" s="755"/>
      <c r="STX289" s="755"/>
      <c r="STY289" s="755"/>
      <c r="STZ289" s="755"/>
      <c r="SUA289" s="755"/>
      <c r="SUB289" s="755"/>
      <c r="SUC289" s="755"/>
      <c r="SUD289" s="755"/>
      <c r="SUE289" s="755"/>
      <c r="SUF289" s="755"/>
      <c r="SUG289" s="755"/>
      <c r="SUH289" s="755"/>
      <c r="SUI289" s="755"/>
      <c r="SUJ289" s="755"/>
      <c r="SUK289" s="755"/>
      <c r="SUL289" s="755"/>
      <c r="SUM289" s="755"/>
      <c r="SUN289" s="755"/>
      <c r="SUO289" s="755"/>
      <c r="SUP289" s="755"/>
      <c r="SUQ289" s="755"/>
      <c r="SUR289" s="755"/>
      <c r="SUS289" s="755"/>
      <c r="SUT289" s="755"/>
      <c r="SUU289" s="755"/>
      <c r="SUV289" s="755"/>
      <c r="SUW289" s="755"/>
      <c r="SUX289" s="755"/>
      <c r="SUY289" s="755"/>
      <c r="SUZ289" s="755"/>
      <c r="SVA289" s="755"/>
      <c r="SVB289" s="755"/>
      <c r="SVC289" s="755"/>
      <c r="SVD289" s="755"/>
      <c r="SVE289" s="755"/>
      <c r="SVF289" s="755"/>
      <c r="SVG289" s="755"/>
      <c r="SVH289" s="755"/>
      <c r="SVI289" s="755"/>
      <c r="SVJ289" s="755"/>
      <c r="SVK289" s="755"/>
      <c r="SVL289" s="755"/>
      <c r="SVM289" s="755"/>
      <c r="SVN289" s="755"/>
      <c r="SVO289" s="755"/>
      <c r="SVP289" s="755"/>
      <c r="SVQ289" s="755"/>
      <c r="SVR289" s="755"/>
      <c r="SVS289" s="755"/>
      <c r="SVT289" s="755"/>
      <c r="SVU289" s="755"/>
      <c r="SVV289" s="755"/>
      <c r="SVW289" s="755"/>
      <c r="SVX289" s="755"/>
      <c r="SVY289" s="755"/>
      <c r="SVZ289" s="755"/>
      <c r="SWA289" s="755"/>
      <c r="SWB289" s="755"/>
      <c r="SWC289" s="755"/>
      <c r="SWD289" s="755"/>
      <c r="SWE289" s="755"/>
      <c r="SWF289" s="755"/>
      <c r="SWG289" s="755"/>
      <c r="SWH289" s="755"/>
      <c r="SWI289" s="755"/>
      <c r="SWJ289" s="755"/>
      <c r="SWK289" s="755"/>
      <c r="SWL289" s="755"/>
      <c r="SWM289" s="755"/>
      <c r="SWN289" s="755"/>
      <c r="SWO289" s="755"/>
      <c r="SWP289" s="755"/>
      <c r="SWQ289" s="755"/>
      <c r="SWR289" s="755"/>
      <c r="SWS289" s="755"/>
      <c r="SWT289" s="755"/>
      <c r="SWU289" s="755"/>
      <c r="SWV289" s="755"/>
      <c r="SWW289" s="755"/>
      <c r="SWX289" s="755"/>
      <c r="SWY289" s="755"/>
      <c r="SWZ289" s="755"/>
      <c r="SXA289" s="755"/>
      <c r="SXB289" s="755"/>
      <c r="SXC289" s="755"/>
      <c r="SXD289" s="755"/>
      <c r="SXE289" s="755"/>
      <c r="SXF289" s="755"/>
      <c r="SXG289" s="755"/>
      <c r="SXH289" s="755"/>
      <c r="SXI289" s="755"/>
      <c r="SXJ289" s="755"/>
      <c r="SXK289" s="755"/>
      <c r="SXL289" s="755"/>
      <c r="SXM289" s="755"/>
      <c r="SXN289" s="755"/>
      <c r="SXO289" s="755"/>
      <c r="SXP289" s="755"/>
      <c r="SXQ289" s="755"/>
      <c r="SXR289" s="755"/>
      <c r="SXS289" s="755"/>
      <c r="SXT289" s="755"/>
      <c r="SXU289" s="755"/>
      <c r="SXV289" s="755"/>
      <c r="SXW289" s="755"/>
      <c r="SXX289" s="755"/>
      <c r="SXY289" s="755"/>
      <c r="SXZ289" s="755"/>
      <c r="SYA289" s="755"/>
      <c r="SYB289" s="755"/>
      <c r="SYC289" s="755"/>
      <c r="SYD289" s="755"/>
      <c r="SYE289" s="755"/>
      <c r="SYF289" s="755"/>
      <c r="SYG289" s="755"/>
      <c r="SYH289" s="755"/>
      <c r="SYI289" s="755"/>
      <c r="SYJ289" s="755"/>
      <c r="SYK289" s="755"/>
      <c r="SYL289" s="755"/>
      <c r="SYM289" s="755"/>
      <c r="SYN289" s="755"/>
      <c r="SYO289" s="755"/>
      <c r="SYP289" s="755"/>
      <c r="SYQ289" s="755"/>
      <c r="SYR289" s="755"/>
      <c r="SYS289" s="755"/>
      <c r="SYT289" s="755"/>
      <c r="SYU289" s="755"/>
      <c r="SYV289" s="755"/>
      <c r="SYW289" s="755"/>
      <c r="SYX289" s="755"/>
      <c r="SYY289" s="755"/>
      <c r="SYZ289" s="755"/>
      <c r="SZA289" s="755"/>
      <c r="SZB289" s="755"/>
      <c r="SZC289" s="755"/>
      <c r="SZD289" s="755"/>
      <c r="SZE289" s="755"/>
      <c r="SZF289" s="755"/>
      <c r="SZG289" s="755"/>
      <c r="SZH289" s="755"/>
      <c r="SZI289" s="755"/>
      <c r="SZJ289" s="755"/>
      <c r="SZK289" s="755"/>
      <c r="SZL289" s="755"/>
      <c r="SZM289" s="755"/>
      <c r="SZN289" s="755"/>
      <c r="SZO289" s="755"/>
      <c r="SZP289" s="755"/>
      <c r="SZQ289" s="755"/>
      <c r="SZR289" s="755"/>
      <c r="SZS289" s="755"/>
      <c r="SZT289" s="755"/>
      <c r="SZU289" s="755"/>
      <c r="SZV289" s="755"/>
      <c r="SZW289" s="755"/>
      <c r="SZX289" s="755"/>
      <c r="SZY289" s="755"/>
      <c r="SZZ289" s="755"/>
      <c r="TAA289" s="755"/>
      <c r="TAB289" s="755"/>
      <c r="TAC289" s="755"/>
      <c r="TAD289" s="755"/>
      <c r="TAE289" s="755"/>
      <c r="TAF289" s="755"/>
      <c r="TAG289" s="755"/>
      <c r="TAH289" s="755"/>
      <c r="TAI289" s="755"/>
      <c r="TAJ289" s="755"/>
      <c r="TAK289" s="755"/>
      <c r="TAL289" s="755"/>
      <c r="TAM289" s="755"/>
      <c r="TAN289" s="755"/>
      <c r="TAO289" s="755"/>
      <c r="TAP289" s="755"/>
      <c r="TAQ289" s="755"/>
      <c r="TAR289" s="755"/>
      <c r="TAS289" s="755"/>
      <c r="TAT289" s="755"/>
      <c r="TAU289" s="755"/>
      <c r="TAV289" s="755"/>
      <c r="TAW289" s="755"/>
      <c r="TAX289" s="755"/>
      <c r="TAY289" s="755"/>
      <c r="TAZ289" s="755"/>
      <c r="TBA289" s="755"/>
      <c r="TBB289" s="755"/>
      <c r="TBC289" s="755"/>
      <c r="TBD289" s="755"/>
      <c r="TBE289" s="755"/>
      <c r="TBF289" s="755"/>
      <c r="TBG289" s="755"/>
      <c r="TBH289" s="755"/>
      <c r="TBI289" s="755"/>
      <c r="TBJ289" s="755"/>
      <c r="TBK289" s="755"/>
      <c r="TBL289" s="755"/>
      <c r="TBM289" s="755"/>
      <c r="TBN289" s="755"/>
      <c r="TBO289" s="755"/>
      <c r="TBP289" s="755"/>
      <c r="TBQ289" s="755"/>
      <c r="TBR289" s="755"/>
      <c r="TBS289" s="755"/>
      <c r="TBT289" s="755"/>
      <c r="TBU289" s="755"/>
      <c r="TBV289" s="755"/>
      <c r="TBW289" s="755"/>
      <c r="TBX289" s="755"/>
      <c r="TBY289" s="755"/>
      <c r="TBZ289" s="755"/>
      <c r="TCA289" s="755"/>
      <c r="TCB289" s="755"/>
      <c r="TCC289" s="755"/>
      <c r="TCD289" s="755"/>
      <c r="TCE289" s="755"/>
      <c r="TCF289" s="755"/>
      <c r="TCG289" s="755"/>
      <c r="TCH289" s="755"/>
      <c r="TCI289" s="755"/>
      <c r="TCJ289" s="755"/>
      <c r="TCK289" s="755"/>
      <c r="TCL289" s="755"/>
      <c r="TCM289" s="755"/>
      <c r="TCN289" s="755"/>
      <c r="TCO289" s="755"/>
      <c r="TCP289" s="755"/>
      <c r="TCQ289" s="755"/>
      <c r="TCR289" s="755"/>
      <c r="TCS289" s="755"/>
      <c r="TCT289" s="755"/>
      <c r="TCU289" s="755"/>
      <c r="TCV289" s="755"/>
      <c r="TCW289" s="755"/>
      <c r="TCX289" s="755"/>
      <c r="TCY289" s="755"/>
      <c r="TCZ289" s="755"/>
      <c r="TDA289" s="755"/>
      <c r="TDB289" s="755"/>
      <c r="TDC289" s="755"/>
      <c r="TDD289" s="755"/>
      <c r="TDE289" s="755"/>
      <c r="TDF289" s="755"/>
      <c r="TDG289" s="755"/>
      <c r="TDH289" s="755"/>
      <c r="TDI289" s="755"/>
      <c r="TDJ289" s="755"/>
      <c r="TDK289" s="755"/>
      <c r="TDL289" s="755"/>
      <c r="TDM289" s="755"/>
      <c r="TDN289" s="755"/>
      <c r="TDO289" s="755"/>
      <c r="TDP289" s="755"/>
      <c r="TDQ289" s="755"/>
      <c r="TDR289" s="755"/>
      <c r="TDS289" s="755"/>
      <c r="TDT289" s="755"/>
      <c r="TDU289" s="755"/>
      <c r="TDV289" s="755"/>
      <c r="TDW289" s="755"/>
      <c r="TDX289" s="755"/>
      <c r="TDY289" s="755"/>
      <c r="TDZ289" s="755"/>
      <c r="TEA289" s="755"/>
      <c r="TEB289" s="755"/>
      <c r="TEC289" s="755"/>
      <c r="TED289" s="755"/>
      <c r="TEE289" s="755"/>
      <c r="TEF289" s="755"/>
      <c r="TEG289" s="755"/>
      <c r="TEH289" s="755"/>
      <c r="TEI289" s="755"/>
      <c r="TEJ289" s="755"/>
      <c r="TEK289" s="755"/>
      <c r="TEL289" s="755"/>
      <c r="TEM289" s="755"/>
      <c r="TEN289" s="755"/>
      <c r="TEO289" s="755"/>
      <c r="TEP289" s="755"/>
      <c r="TEQ289" s="755"/>
      <c r="TER289" s="755"/>
      <c r="TES289" s="755"/>
      <c r="TET289" s="755"/>
      <c r="TEU289" s="755"/>
      <c r="TEV289" s="755"/>
      <c r="TEW289" s="755"/>
      <c r="TEX289" s="755"/>
      <c r="TEY289" s="755"/>
      <c r="TEZ289" s="755"/>
      <c r="TFA289" s="755"/>
      <c r="TFB289" s="755"/>
      <c r="TFC289" s="755"/>
      <c r="TFD289" s="755"/>
      <c r="TFE289" s="755"/>
      <c r="TFF289" s="755"/>
      <c r="TFG289" s="755"/>
      <c r="TFH289" s="755"/>
      <c r="TFI289" s="755"/>
      <c r="TFJ289" s="755"/>
      <c r="TFK289" s="755"/>
      <c r="TFL289" s="755"/>
      <c r="TFM289" s="755"/>
      <c r="TFN289" s="755"/>
      <c r="TFO289" s="755"/>
      <c r="TFP289" s="755"/>
      <c r="TFQ289" s="755"/>
      <c r="TFR289" s="755"/>
      <c r="TFS289" s="755"/>
      <c r="TFT289" s="755"/>
      <c r="TFU289" s="755"/>
      <c r="TFV289" s="755"/>
      <c r="TFW289" s="755"/>
      <c r="TFX289" s="755"/>
      <c r="TFY289" s="755"/>
      <c r="TFZ289" s="755"/>
      <c r="TGA289" s="755"/>
      <c r="TGB289" s="755"/>
      <c r="TGC289" s="755"/>
      <c r="TGD289" s="755"/>
      <c r="TGE289" s="755"/>
      <c r="TGF289" s="755"/>
      <c r="TGG289" s="755"/>
      <c r="TGH289" s="755"/>
      <c r="TGI289" s="755"/>
      <c r="TGJ289" s="755"/>
      <c r="TGK289" s="755"/>
      <c r="TGL289" s="755"/>
      <c r="TGM289" s="755"/>
      <c r="TGN289" s="755"/>
      <c r="TGO289" s="755"/>
      <c r="TGP289" s="755"/>
      <c r="TGQ289" s="755"/>
      <c r="TGR289" s="755"/>
      <c r="TGS289" s="755"/>
      <c r="TGT289" s="755"/>
      <c r="TGU289" s="755"/>
      <c r="TGV289" s="755"/>
      <c r="TGW289" s="755"/>
      <c r="TGX289" s="755"/>
      <c r="TGY289" s="755"/>
      <c r="TGZ289" s="755"/>
      <c r="THA289" s="755"/>
      <c r="THB289" s="755"/>
      <c r="THC289" s="755"/>
      <c r="THD289" s="755"/>
      <c r="THE289" s="755"/>
      <c r="THF289" s="755"/>
      <c r="THG289" s="755"/>
      <c r="THH289" s="755"/>
      <c r="THI289" s="755"/>
      <c r="THJ289" s="755"/>
      <c r="THK289" s="755"/>
      <c r="THL289" s="755"/>
      <c r="THM289" s="755"/>
      <c r="THN289" s="755"/>
      <c r="THO289" s="755"/>
      <c r="THP289" s="755"/>
      <c r="THQ289" s="755"/>
      <c r="THR289" s="755"/>
      <c r="THS289" s="755"/>
      <c r="THT289" s="755"/>
      <c r="THU289" s="755"/>
      <c r="THV289" s="755"/>
      <c r="THW289" s="755"/>
      <c r="THX289" s="755"/>
      <c r="THY289" s="755"/>
      <c r="THZ289" s="755"/>
      <c r="TIA289" s="755"/>
      <c r="TIB289" s="755"/>
      <c r="TIC289" s="755"/>
      <c r="TID289" s="755"/>
      <c r="TIE289" s="755"/>
      <c r="TIF289" s="755"/>
      <c r="TIG289" s="755"/>
      <c r="TIH289" s="755"/>
      <c r="TII289" s="755"/>
      <c r="TIJ289" s="755"/>
      <c r="TIK289" s="755"/>
      <c r="TIL289" s="755"/>
      <c r="TIM289" s="755"/>
      <c r="TIN289" s="755"/>
      <c r="TIO289" s="755"/>
      <c r="TIP289" s="755"/>
      <c r="TIQ289" s="755"/>
      <c r="TIR289" s="755"/>
      <c r="TIS289" s="755"/>
      <c r="TIT289" s="755"/>
      <c r="TIU289" s="755"/>
      <c r="TIV289" s="755"/>
      <c r="TIW289" s="755"/>
      <c r="TIX289" s="755"/>
      <c r="TIY289" s="755"/>
      <c r="TIZ289" s="755"/>
      <c r="TJA289" s="755"/>
      <c r="TJB289" s="755"/>
      <c r="TJC289" s="755"/>
      <c r="TJD289" s="755"/>
      <c r="TJE289" s="755"/>
      <c r="TJF289" s="755"/>
      <c r="TJG289" s="755"/>
      <c r="TJH289" s="755"/>
      <c r="TJI289" s="755"/>
      <c r="TJJ289" s="755"/>
      <c r="TJK289" s="755"/>
      <c r="TJL289" s="755"/>
      <c r="TJM289" s="755"/>
      <c r="TJN289" s="755"/>
      <c r="TJO289" s="755"/>
      <c r="TJP289" s="755"/>
      <c r="TJQ289" s="755"/>
      <c r="TJR289" s="755"/>
      <c r="TJS289" s="755"/>
      <c r="TJT289" s="755"/>
      <c r="TJU289" s="755"/>
      <c r="TJV289" s="755"/>
      <c r="TJW289" s="755"/>
      <c r="TJX289" s="755"/>
      <c r="TJY289" s="755"/>
      <c r="TJZ289" s="755"/>
      <c r="TKA289" s="755"/>
      <c r="TKB289" s="755"/>
      <c r="TKC289" s="755"/>
      <c r="TKD289" s="755"/>
      <c r="TKE289" s="755"/>
      <c r="TKF289" s="755"/>
      <c r="TKG289" s="755"/>
      <c r="TKH289" s="755"/>
      <c r="TKI289" s="755"/>
      <c r="TKJ289" s="755"/>
      <c r="TKK289" s="755"/>
      <c r="TKL289" s="755"/>
      <c r="TKM289" s="755"/>
      <c r="TKN289" s="755"/>
      <c r="TKO289" s="755"/>
      <c r="TKP289" s="755"/>
      <c r="TKQ289" s="755"/>
      <c r="TKR289" s="755"/>
      <c r="TKS289" s="755"/>
      <c r="TKT289" s="755"/>
      <c r="TKU289" s="755"/>
      <c r="TKV289" s="755"/>
      <c r="TKW289" s="755"/>
      <c r="TKX289" s="755"/>
      <c r="TKY289" s="755"/>
      <c r="TKZ289" s="755"/>
      <c r="TLA289" s="755"/>
      <c r="TLB289" s="755"/>
      <c r="TLC289" s="755"/>
      <c r="TLD289" s="755"/>
      <c r="TLE289" s="755"/>
      <c r="TLF289" s="755"/>
      <c r="TLG289" s="755"/>
      <c r="TLH289" s="755"/>
      <c r="TLI289" s="755"/>
      <c r="TLJ289" s="755"/>
      <c r="TLK289" s="755"/>
      <c r="TLL289" s="755"/>
      <c r="TLM289" s="755"/>
      <c r="TLN289" s="755"/>
      <c r="TLO289" s="755"/>
      <c r="TLP289" s="755"/>
      <c r="TLQ289" s="755"/>
      <c r="TLR289" s="755"/>
      <c r="TLS289" s="755"/>
      <c r="TLT289" s="755"/>
      <c r="TLU289" s="755"/>
      <c r="TLV289" s="755"/>
      <c r="TLW289" s="755"/>
      <c r="TLX289" s="755"/>
      <c r="TLY289" s="755"/>
      <c r="TLZ289" s="755"/>
      <c r="TMA289" s="755"/>
      <c r="TMB289" s="755"/>
      <c r="TMC289" s="755"/>
      <c r="TMD289" s="755"/>
      <c r="TME289" s="755"/>
      <c r="TMF289" s="755"/>
      <c r="TMG289" s="755"/>
      <c r="TMH289" s="755"/>
      <c r="TMI289" s="755"/>
      <c r="TMJ289" s="755"/>
      <c r="TMK289" s="755"/>
      <c r="TML289" s="755"/>
      <c r="TMM289" s="755"/>
      <c r="TMN289" s="755"/>
      <c r="TMO289" s="755"/>
      <c r="TMP289" s="755"/>
      <c r="TMQ289" s="755"/>
      <c r="TMR289" s="755"/>
      <c r="TMS289" s="755"/>
      <c r="TMT289" s="755"/>
      <c r="TMU289" s="755"/>
      <c r="TMV289" s="755"/>
      <c r="TMW289" s="755"/>
      <c r="TMX289" s="755"/>
      <c r="TMY289" s="755"/>
      <c r="TMZ289" s="755"/>
      <c r="TNA289" s="755"/>
      <c r="TNB289" s="755"/>
      <c r="TNC289" s="755"/>
      <c r="TND289" s="755"/>
      <c r="TNE289" s="755"/>
      <c r="TNF289" s="755"/>
      <c r="TNG289" s="755"/>
      <c r="TNH289" s="755"/>
      <c r="TNI289" s="755"/>
      <c r="TNJ289" s="755"/>
      <c r="TNK289" s="755"/>
      <c r="TNL289" s="755"/>
      <c r="TNM289" s="755"/>
      <c r="TNN289" s="755"/>
      <c r="TNO289" s="755"/>
      <c r="TNP289" s="755"/>
      <c r="TNQ289" s="755"/>
      <c r="TNR289" s="755"/>
      <c r="TNS289" s="755"/>
      <c r="TNT289" s="755"/>
      <c r="TNU289" s="755"/>
      <c r="TNV289" s="755"/>
      <c r="TNW289" s="755"/>
      <c r="TNX289" s="755"/>
      <c r="TNY289" s="755"/>
      <c r="TNZ289" s="755"/>
      <c r="TOA289" s="755"/>
      <c r="TOB289" s="755"/>
      <c r="TOC289" s="755"/>
      <c r="TOD289" s="755"/>
      <c r="TOE289" s="755"/>
      <c r="TOF289" s="755"/>
      <c r="TOG289" s="755"/>
      <c r="TOH289" s="755"/>
      <c r="TOI289" s="755"/>
      <c r="TOJ289" s="755"/>
      <c r="TOK289" s="755"/>
      <c r="TOL289" s="755"/>
      <c r="TOM289" s="755"/>
      <c r="TON289" s="755"/>
      <c r="TOO289" s="755"/>
      <c r="TOP289" s="755"/>
      <c r="TOQ289" s="755"/>
      <c r="TOR289" s="755"/>
      <c r="TOS289" s="755"/>
      <c r="TOT289" s="755"/>
      <c r="TOU289" s="755"/>
      <c r="TOV289" s="755"/>
      <c r="TOW289" s="755"/>
      <c r="TOX289" s="755"/>
      <c r="TOY289" s="755"/>
      <c r="TOZ289" s="755"/>
      <c r="TPA289" s="755"/>
      <c r="TPB289" s="755"/>
      <c r="TPC289" s="755"/>
      <c r="TPD289" s="755"/>
      <c r="TPE289" s="755"/>
      <c r="TPF289" s="755"/>
      <c r="TPG289" s="755"/>
      <c r="TPH289" s="755"/>
      <c r="TPI289" s="755"/>
      <c r="TPJ289" s="755"/>
      <c r="TPK289" s="755"/>
      <c r="TPL289" s="755"/>
      <c r="TPM289" s="755"/>
      <c r="TPN289" s="755"/>
      <c r="TPO289" s="755"/>
      <c r="TPP289" s="755"/>
      <c r="TPQ289" s="755"/>
      <c r="TPR289" s="755"/>
      <c r="TPS289" s="755"/>
      <c r="TPT289" s="755"/>
      <c r="TPU289" s="755"/>
      <c r="TPV289" s="755"/>
      <c r="TPW289" s="755"/>
      <c r="TPX289" s="755"/>
      <c r="TPY289" s="755"/>
      <c r="TPZ289" s="755"/>
      <c r="TQA289" s="755"/>
      <c r="TQB289" s="755"/>
      <c r="TQC289" s="755"/>
      <c r="TQD289" s="755"/>
      <c r="TQE289" s="755"/>
      <c r="TQF289" s="755"/>
      <c r="TQG289" s="755"/>
      <c r="TQH289" s="755"/>
      <c r="TQI289" s="755"/>
      <c r="TQJ289" s="755"/>
      <c r="TQK289" s="755"/>
      <c r="TQL289" s="755"/>
      <c r="TQM289" s="755"/>
      <c r="TQN289" s="755"/>
      <c r="TQO289" s="755"/>
      <c r="TQP289" s="755"/>
      <c r="TQQ289" s="755"/>
      <c r="TQR289" s="755"/>
      <c r="TQS289" s="755"/>
      <c r="TQT289" s="755"/>
      <c r="TQU289" s="755"/>
      <c r="TQV289" s="755"/>
      <c r="TQW289" s="755"/>
      <c r="TQX289" s="755"/>
      <c r="TQY289" s="755"/>
      <c r="TQZ289" s="755"/>
      <c r="TRA289" s="755"/>
      <c r="TRB289" s="755"/>
      <c r="TRC289" s="755"/>
      <c r="TRD289" s="755"/>
      <c r="TRE289" s="755"/>
      <c r="TRF289" s="755"/>
      <c r="TRG289" s="755"/>
      <c r="TRH289" s="755"/>
      <c r="TRI289" s="755"/>
      <c r="TRJ289" s="755"/>
      <c r="TRK289" s="755"/>
      <c r="TRL289" s="755"/>
      <c r="TRM289" s="755"/>
      <c r="TRN289" s="755"/>
      <c r="TRO289" s="755"/>
      <c r="TRP289" s="755"/>
      <c r="TRQ289" s="755"/>
      <c r="TRR289" s="755"/>
      <c r="TRS289" s="755"/>
      <c r="TRT289" s="755"/>
      <c r="TRU289" s="755"/>
      <c r="TRV289" s="755"/>
      <c r="TRW289" s="755"/>
      <c r="TRX289" s="755"/>
      <c r="TRY289" s="755"/>
      <c r="TRZ289" s="755"/>
      <c r="TSA289" s="755"/>
      <c r="TSB289" s="755"/>
      <c r="TSC289" s="755"/>
      <c r="TSD289" s="755"/>
      <c r="TSE289" s="755"/>
      <c r="TSF289" s="755"/>
      <c r="TSG289" s="755"/>
      <c r="TSH289" s="755"/>
      <c r="TSI289" s="755"/>
      <c r="TSJ289" s="755"/>
      <c r="TSK289" s="755"/>
      <c r="TSL289" s="755"/>
      <c r="TSM289" s="755"/>
      <c r="TSN289" s="755"/>
      <c r="TSO289" s="755"/>
      <c r="TSP289" s="755"/>
      <c r="TSQ289" s="755"/>
      <c r="TSR289" s="755"/>
      <c r="TSS289" s="755"/>
      <c r="TST289" s="755"/>
      <c r="TSU289" s="755"/>
      <c r="TSV289" s="755"/>
      <c r="TSW289" s="755"/>
      <c r="TSX289" s="755"/>
      <c r="TSY289" s="755"/>
      <c r="TSZ289" s="755"/>
      <c r="TTA289" s="755"/>
      <c r="TTB289" s="755"/>
      <c r="TTC289" s="755"/>
      <c r="TTD289" s="755"/>
      <c r="TTE289" s="755"/>
      <c r="TTF289" s="755"/>
      <c r="TTG289" s="755"/>
      <c r="TTH289" s="755"/>
      <c r="TTI289" s="755"/>
      <c r="TTJ289" s="755"/>
      <c r="TTK289" s="755"/>
      <c r="TTL289" s="755"/>
      <c r="TTM289" s="755"/>
      <c r="TTN289" s="755"/>
      <c r="TTO289" s="755"/>
      <c r="TTP289" s="755"/>
      <c r="TTQ289" s="755"/>
      <c r="TTR289" s="755"/>
      <c r="TTS289" s="755"/>
      <c r="TTT289" s="755"/>
      <c r="TTU289" s="755"/>
      <c r="TTV289" s="755"/>
      <c r="TTW289" s="755"/>
      <c r="TTX289" s="755"/>
      <c r="TTY289" s="755"/>
      <c r="TTZ289" s="755"/>
      <c r="TUA289" s="755"/>
      <c r="TUB289" s="755"/>
      <c r="TUC289" s="755"/>
      <c r="TUD289" s="755"/>
      <c r="TUE289" s="755"/>
      <c r="TUF289" s="755"/>
      <c r="TUG289" s="755"/>
      <c r="TUH289" s="755"/>
      <c r="TUI289" s="755"/>
      <c r="TUJ289" s="755"/>
      <c r="TUK289" s="755"/>
      <c r="TUL289" s="755"/>
      <c r="TUM289" s="755"/>
      <c r="TUN289" s="755"/>
      <c r="TUO289" s="755"/>
      <c r="TUP289" s="755"/>
      <c r="TUQ289" s="755"/>
      <c r="TUR289" s="755"/>
      <c r="TUS289" s="755"/>
      <c r="TUT289" s="755"/>
      <c r="TUU289" s="755"/>
      <c r="TUV289" s="755"/>
      <c r="TUW289" s="755"/>
      <c r="TUX289" s="755"/>
      <c r="TUY289" s="755"/>
      <c r="TUZ289" s="755"/>
      <c r="TVA289" s="755"/>
      <c r="TVB289" s="755"/>
      <c r="TVC289" s="755"/>
      <c r="TVD289" s="755"/>
      <c r="TVE289" s="755"/>
      <c r="TVF289" s="755"/>
      <c r="TVG289" s="755"/>
      <c r="TVH289" s="755"/>
      <c r="TVI289" s="755"/>
      <c r="TVJ289" s="755"/>
      <c r="TVK289" s="755"/>
      <c r="TVL289" s="755"/>
      <c r="TVM289" s="755"/>
      <c r="TVN289" s="755"/>
      <c r="TVO289" s="755"/>
      <c r="TVP289" s="755"/>
      <c r="TVQ289" s="755"/>
      <c r="TVR289" s="755"/>
      <c r="TVS289" s="755"/>
      <c r="TVT289" s="755"/>
      <c r="TVU289" s="755"/>
      <c r="TVV289" s="755"/>
      <c r="TVW289" s="755"/>
      <c r="TVX289" s="755"/>
      <c r="TVY289" s="755"/>
      <c r="TVZ289" s="755"/>
      <c r="TWA289" s="755"/>
      <c r="TWB289" s="755"/>
      <c r="TWC289" s="755"/>
      <c r="TWD289" s="755"/>
      <c r="TWE289" s="755"/>
      <c r="TWF289" s="755"/>
      <c r="TWG289" s="755"/>
      <c r="TWH289" s="755"/>
      <c r="TWI289" s="755"/>
      <c r="TWJ289" s="755"/>
      <c r="TWK289" s="755"/>
      <c r="TWL289" s="755"/>
      <c r="TWM289" s="755"/>
      <c r="TWN289" s="755"/>
      <c r="TWO289" s="755"/>
      <c r="TWP289" s="755"/>
      <c r="TWQ289" s="755"/>
      <c r="TWR289" s="755"/>
      <c r="TWS289" s="755"/>
      <c r="TWT289" s="755"/>
      <c r="TWU289" s="755"/>
      <c r="TWV289" s="755"/>
      <c r="TWW289" s="755"/>
      <c r="TWX289" s="755"/>
      <c r="TWY289" s="755"/>
      <c r="TWZ289" s="755"/>
      <c r="TXA289" s="755"/>
      <c r="TXB289" s="755"/>
      <c r="TXC289" s="755"/>
      <c r="TXD289" s="755"/>
      <c r="TXE289" s="755"/>
      <c r="TXF289" s="755"/>
      <c r="TXG289" s="755"/>
      <c r="TXH289" s="755"/>
      <c r="TXI289" s="755"/>
      <c r="TXJ289" s="755"/>
      <c r="TXK289" s="755"/>
      <c r="TXL289" s="755"/>
      <c r="TXM289" s="755"/>
      <c r="TXN289" s="755"/>
      <c r="TXO289" s="755"/>
      <c r="TXP289" s="755"/>
      <c r="TXQ289" s="755"/>
      <c r="TXR289" s="755"/>
      <c r="TXS289" s="755"/>
      <c r="TXT289" s="755"/>
      <c r="TXU289" s="755"/>
      <c r="TXV289" s="755"/>
      <c r="TXW289" s="755"/>
      <c r="TXX289" s="755"/>
      <c r="TXY289" s="755"/>
      <c r="TXZ289" s="755"/>
      <c r="TYA289" s="755"/>
      <c r="TYB289" s="755"/>
      <c r="TYC289" s="755"/>
      <c r="TYD289" s="755"/>
      <c r="TYE289" s="755"/>
      <c r="TYF289" s="755"/>
      <c r="TYG289" s="755"/>
      <c r="TYH289" s="755"/>
      <c r="TYI289" s="755"/>
      <c r="TYJ289" s="755"/>
      <c r="TYK289" s="755"/>
      <c r="TYL289" s="755"/>
      <c r="TYM289" s="755"/>
      <c r="TYN289" s="755"/>
      <c r="TYO289" s="755"/>
      <c r="TYP289" s="755"/>
      <c r="TYQ289" s="755"/>
      <c r="TYR289" s="755"/>
      <c r="TYS289" s="755"/>
      <c r="TYT289" s="755"/>
      <c r="TYU289" s="755"/>
      <c r="TYV289" s="755"/>
      <c r="TYW289" s="755"/>
      <c r="TYX289" s="755"/>
      <c r="TYY289" s="755"/>
      <c r="TYZ289" s="755"/>
      <c r="TZA289" s="755"/>
      <c r="TZB289" s="755"/>
      <c r="TZC289" s="755"/>
      <c r="TZD289" s="755"/>
      <c r="TZE289" s="755"/>
      <c r="TZF289" s="755"/>
      <c r="TZG289" s="755"/>
      <c r="TZH289" s="755"/>
      <c r="TZI289" s="755"/>
      <c r="TZJ289" s="755"/>
      <c r="TZK289" s="755"/>
      <c r="TZL289" s="755"/>
      <c r="TZM289" s="755"/>
      <c r="TZN289" s="755"/>
      <c r="TZO289" s="755"/>
      <c r="TZP289" s="755"/>
      <c r="TZQ289" s="755"/>
      <c r="TZR289" s="755"/>
      <c r="TZS289" s="755"/>
      <c r="TZT289" s="755"/>
      <c r="TZU289" s="755"/>
      <c r="TZV289" s="755"/>
      <c r="TZW289" s="755"/>
      <c r="TZX289" s="755"/>
      <c r="TZY289" s="755"/>
      <c r="TZZ289" s="755"/>
      <c r="UAA289" s="755"/>
      <c r="UAB289" s="755"/>
      <c r="UAC289" s="755"/>
      <c r="UAD289" s="755"/>
      <c r="UAE289" s="755"/>
      <c r="UAF289" s="755"/>
      <c r="UAG289" s="755"/>
      <c r="UAH289" s="755"/>
      <c r="UAI289" s="755"/>
      <c r="UAJ289" s="755"/>
      <c r="UAK289" s="755"/>
      <c r="UAL289" s="755"/>
      <c r="UAM289" s="755"/>
      <c r="UAN289" s="755"/>
      <c r="UAO289" s="755"/>
      <c r="UAP289" s="755"/>
      <c r="UAQ289" s="755"/>
      <c r="UAR289" s="755"/>
      <c r="UAS289" s="755"/>
      <c r="UAT289" s="755"/>
      <c r="UAU289" s="755"/>
      <c r="UAV289" s="755"/>
      <c r="UAW289" s="755"/>
      <c r="UAX289" s="755"/>
      <c r="UAY289" s="755"/>
      <c r="UAZ289" s="755"/>
      <c r="UBA289" s="755"/>
      <c r="UBB289" s="755"/>
      <c r="UBC289" s="755"/>
      <c r="UBD289" s="755"/>
      <c r="UBE289" s="755"/>
      <c r="UBF289" s="755"/>
      <c r="UBG289" s="755"/>
      <c r="UBH289" s="755"/>
      <c r="UBI289" s="755"/>
      <c r="UBJ289" s="755"/>
      <c r="UBK289" s="755"/>
      <c r="UBL289" s="755"/>
      <c r="UBM289" s="755"/>
      <c r="UBN289" s="755"/>
      <c r="UBO289" s="755"/>
      <c r="UBP289" s="755"/>
      <c r="UBQ289" s="755"/>
      <c r="UBR289" s="755"/>
      <c r="UBS289" s="755"/>
      <c r="UBT289" s="755"/>
      <c r="UBU289" s="755"/>
      <c r="UBV289" s="755"/>
      <c r="UBW289" s="755"/>
      <c r="UBX289" s="755"/>
      <c r="UBY289" s="755"/>
      <c r="UBZ289" s="755"/>
      <c r="UCA289" s="755"/>
      <c r="UCB289" s="755"/>
      <c r="UCC289" s="755"/>
      <c r="UCD289" s="755"/>
      <c r="UCE289" s="755"/>
      <c r="UCF289" s="755"/>
      <c r="UCG289" s="755"/>
      <c r="UCH289" s="755"/>
      <c r="UCI289" s="755"/>
      <c r="UCJ289" s="755"/>
      <c r="UCK289" s="755"/>
      <c r="UCL289" s="755"/>
      <c r="UCM289" s="755"/>
      <c r="UCN289" s="755"/>
      <c r="UCO289" s="755"/>
      <c r="UCP289" s="755"/>
      <c r="UCQ289" s="755"/>
      <c r="UCR289" s="755"/>
      <c r="UCS289" s="755"/>
      <c r="UCT289" s="755"/>
      <c r="UCU289" s="755"/>
      <c r="UCV289" s="755"/>
      <c r="UCW289" s="755"/>
      <c r="UCX289" s="755"/>
      <c r="UCY289" s="755"/>
      <c r="UCZ289" s="755"/>
      <c r="UDA289" s="755"/>
      <c r="UDB289" s="755"/>
      <c r="UDC289" s="755"/>
      <c r="UDD289" s="755"/>
      <c r="UDE289" s="755"/>
      <c r="UDF289" s="755"/>
      <c r="UDG289" s="755"/>
      <c r="UDH289" s="755"/>
      <c r="UDI289" s="755"/>
      <c r="UDJ289" s="755"/>
      <c r="UDK289" s="755"/>
      <c r="UDL289" s="755"/>
      <c r="UDM289" s="755"/>
      <c r="UDN289" s="755"/>
      <c r="UDO289" s="755"/>
      <c r="UDP289" s="755"/>
      <c r="UDQ289" s="755"/>
      <c r="UDR289" s="755"/>
      <c r="UDS289" s="755"/>
      <c r="UDT289" s="755"/>
      <c r="UDU289" s="755"/>
      <c r="UDV289" s="755"/>
      <c r="UDW289" s="755"/>
      <c r="UDX289" s="755"/>
      <c r="UDY289" s="755"/>
      <c r="UDZ289" s="755"/>
      <c r="UEA289" s="755"/>
      <c r="UEB289" s="755"/>
      <c r="UEC289" s="755"/>
      <c r="UED289" s="755"/>
      <c r="UEE289" s="755"/>
      <c r="UEF289" s="755"/>
      <c r="UEG289" s="755"/>
      <c r="UEH289" s="755"/>
      <c r="UEI289" s="755"/>
      <c r="UEJ289" s="755"/>
      <c r="UEK289" s="755"/>
      <c r="UEL289" s="755"/>
      <c r="UEM289" s="755"/>
      <c r="UEN289" s="755"/>
      <c r="UEO289" s="755"/>
      <c r="UEP289" s="755"/>
      <c r="UEQ289" s="755"/>
      <c r="UER289" s="755"/>
      <c r="UES289" s="755"/>
      <c r="UET289" s="755"/>
      <c r="UEU289" s="755"/>
      <c r="UEV289" s="755"/>
      <c r="UEW289" s="755"/>
      <c r="UEX289" s="755"/>
      <c r="UEY289" s="755"/>
      <c r="UEZ289" s="755"/>
      <c r="UFA289" s="755"/>
      <c r="UFB289" s="755"/>
      <c r="UFC289" s="755"/>
      <c r="UFD289" s="755"/>
      <c r="UFE289" s="755"/>
      <c r="UFF289" s="755"/>
      <c r="UFG289" s="755"/>
      <c r="UFH289" s="755"/>
      <c r="UFI289" s="755"/>
      <c r="UFJ289" s="755"/>
      <c r="UFK289" s="755"/>
      <c r="UFL289" s="755"/>
      <c r="UFM289" s="755"/>
      <c r="UFN289" s="755"/>
      <c r="UFO289" s="755"/>
      <c r="UFP289" s="755"/>
      <c r="UFQ289" s="755"/>
      <c r="UFR289" s="755"/>
      <c r="UFS289" s="755"/>
      <c r="UFT289" s="755"/>
      <c r="UFU289" s="755"/>
      <c r="UFV289" s="755"/>
      <c r="UFW289" s="755"/>
      <c r="UFX289" s="755"/>
      <c r="UFY289" s="755"/>
      <c r="UFZ289" s="755"/>
      <c r="UGA289" s="755"/>
      <c r="UGB289" s="755"/>
      <c r="UGC289" s="755"/>
      <c r="UGD289" s="755"/>
      <c r="UGE289" s="755"/>
      <c r="UGF289" s="755"/>
      <c r="UGG289" s="755"/>
      <c r="UGH289" s="755"/>
      <c r="UGI289" s="755"/>
      <c r="UGJ289" s="755"/>
      <c r="UGK289" s="755"/>
      <c r="UGL289" s="755"/>
      <c r="UGM289" s="755"/>
      <c r="UGN289" s="755"/>
      <c r="UGO289" s="755"/>
      <c r="UGP289" s="755"/>
      <c r="UGQ289" s="755"/>
      <c r="UGR289" s="755"/>
      <c r="UGS289" s="755"/>
      <c r="UGT289" s="755"/>
      <c r="UGU289" s="755"/>
      <c r="UGV289" s="755"/>
      <c r="UGW289" s="755"/>
      <c r="UGX289" s="755"/>
      <c r="UGY289" s="755"/>
      <c r="UGZ289" s="755"/>
      <c r="UHA289" s="755"/>
      <c r="UHB289" s="755"/>
      <c r="UHC289" s="755"/>
      <c r="UHD289" s="755"/>
      <c r="UHE289" s="755"/>
      <c r="UHF289" s="755"/>
      <c r="UHG289" s="755"/>
      <c r="UHH289" s="755"/>
      <c r="UHI289" s="755"/>
      <c r="UHJ289" s="755"/>
      <c r="UHK289" s="755"/>
      <c r="UHL289" s="755"/>
      <c r="UHM289" s="755"/>
      <c r="UHN289" s="755"/>
      <c r="UHO289" s="755"/>
      <c r="UHP289" s="755"/>
      <c r="UHQ289" s="755"/>
      <c r="UHR289" s="755"/>
      <c r="UHS289" s="755"/>
      <c r="UHT289" s="755"/>
      <c r="UHU289" s="755"/>
      <c r="UHV289" s="755"/>
      <c r="UHW289" s="755"/>
      <c r="UHX289" s="755"/>
      <c r="UHY289" s="755"/>
      <c r="UHZ289" s="755"/>
      <c r="UIA289" s="755"/>
      <c r="UIB289" s="755"/>
      <c r="UIC289" s="755"/>
      <c r="UID289" s="755"/>
      <c r="UIE289" s="755"/>
      <c r="UIF289" s="755"/>
      <c r="UIG289" s="755"/>
      <c r="UIH289" s="755"/>
      <c r="UII289" s="755"/>
      <c r="UIJ289" s="755"/>
      <c r="UIK289" s="755"/>
      <c r="UIL289" s="755"/>
      <c r="UIM289" s="755"/>
      <c r="UIN289" s="755"/>
      <c r="UIO289" s="755"/>
      <c r="UIP289" s="755"/>
      <c r="UIQ289" s="755"/>
      <c r="UIR289" s="755"/>
      <c r="UIS289" s="755"/>
      <c r="UIT289" s="755"/>
      <c r="UIU289" s="755"/>
      <c r="UIV289" s="755"/>
      <c r="UIW289" s="755"/>
      <c r="UIX289" s="755"/>
      <c r="UIY289" s="755"/>
      <c r="UIZ289" s="755"/>
      <c r="UJA289" s="755"/>
      <c r="UJB289" s="755"/>
      <c r="UJC289" s="755"/>
      <c r="UJD289" s="755"/>
      <c r="UJE289" s="755"/>
      <c r="UJF289" s="755"/>
      <c r="UJG289" s="755"/>
      <c r="UJH289" s="755"/>
      <c r="UJI289" s="755"/>
      <c r="UJJ289" s="755"/>
      <c r="UJK289" s="755"/>
      <c r="UJL289" s="755"/>
      <c r="UJM289" s="755"/>
      <c r="UJN289" s="755"/>
      <c r="UJO289" s="755"/>
      <c r="UJP289" s="755"/>
      <c r="UJQ289" s="755"/>
      <c r="UJR289" s="755"/>
      <c r="UJS289" s="755"/>
      <c r="UJT289" s="755"/>
      <c r="UJU289" s="755"/>
      <c r="UJV289" s="755"/>
      <c r="UJW289" s="755"/>
      <c r="UJX289" s="755"/>
      <c r="UJY289" s="755"/>
      <c r="UJZ289" s="755"/>
      <c r="UKA289" s="755"/>
      <c r="UKB289" s="755"/>
      <c r="UKC289" s="755"/>
      <c r="UKD289" s="755"/>
      <c r="UKE289" s="755"/>
      <c r="UKF289" s="755"/>
      <c r="UKG289" s="755"/>
      <c r="UKH289" s="755"/>
      <c r="UKI289" s="755"/>
      <c r="UKJ289" s="755"/>
      <c r="UKK289" s="755"/>
      <c r="UKL289" s="755"/>
      <c r="UKM289" s="755"/>
      <c r="UKN289" s="755"/>
      <c r="UKO289" s="755"/>
      <c r="UKP289" s="755"/>
      <c r="UKQ289" s="755"/>
      <c r="UKR289" s="755"/>
      <c r="UKS289" s="755"/>
      <c r="UKT289" s="755"/>
      <c r="UKU289" s="755"/>
      <c r="UKV289" s="755"/>
      <c r="UKW289" s="755"/>
      <c r="UKX289" s="755"/>
      <c r="UKY289" s="755"/>
      <c r="UKZ289" s="755"/>
      <c r="ULA289" s="755"/>
      <c r="ULB289" s="755"/>
      <c r="ULC289" s="755"/>
      <c r="ULD289" s="755"/>
      <c r="ULE289" s="755"/>
      <c r="ULF289" s="755"/>
      <c r="ULG289" s="755"/>
      <c r="ULH289" s="755"/>
      <c r="ULI289" s="755"/>
      <c r="ULJ289" s="755"/>
      <c r="ULK289" s="755"/>
      <c r="ULL289" s="755"/>
      <c r="ULM289" s="755"/>
      <c r="ULN289" s="755"/>
      <c r="ULO289" s="755"/>
      <c r="ULP289" s="755"/>
      <c r="ULQ289" s="755"/>
      <c r="ULR289" s="755"/>
      <c r="ULS289" s="755"/>
      <c r="ULT289" s="755"/>
      <c r="ULU289" s="755"/>
      <c r="ULV289" s="755"/>
      <c r="ULW289" s="755"/>
      <c r="ULX289" s="755"/>
      <c r="ULY289" s="755"/>
      <c r="ULZ289" s="755"/>
      <c r="UMA289" s="755"/>
      <c r="UMB289" s="755"/>
      <c r="UMC289" s="755"/>
      <c r="UMD289" s="755"/>
      <c r="UME289" s="755"/>
      <c r="UMF289" s="755"/>
      <c r="UMG289" s="755"/>
      <c r="UMH289" s="755"/>
      <c r="UMI289" s="755"/>
      <c r="UMJ289" s="755"/>
      <c r="UMK289" s="755"/>
      <c r="UML289" s="755"/>
      <c r="UMM289" s="755"/>
      <c r="UMN289" s="755"/>
      <c r="UMO289" s="755"/>
      <c r="UMP289" s="755"/>
      <c r="UMQ289" s="755"/>
      <c r="UMR289" s="755"/>
      <c r="UMS289" s="755"/>
      <c r="UMT289" s="755"/>
      <c r="UMU289" s="755"/>
      <c r="UMV289" s="755"/>
      <c r="UMW289" s="755"/>
      <c r="UMX289" s="755"/>
      <c r="UMY289" s="755"/>
      <c r="UMZ289" s="755"/>
      <c r="UNA289" s="755"/>
      <c r="UNB289" s="755"/>
      <c r="UNC289" s="755"/>
      <c r="UND289" s="755"/>
      <c r="UNE289" s="755"/>
      <c r="UNF289" s="755"/>
      <c r="UNG289" s="755"/>
      <c r="UNH289" s="755"/>
      <c r="UNI289" s="755"/>
      <c r="UNJ289" s="755"/>
      <c r="UNK289" s="755"/>
      <c r="UNL289" s="755"/>
      <c r="UNM289" s="755"/>
      <c r="UNN289" s="755"/>
      <c r="UNO289" s="755"/>
      <c r="UNP289" s="755"/>
      <c r="UNQ289" s="755"/>
      <c r="UNR289" s="755"/>
      <c r="UNS289" s="755"/>
      <c r="UNT289" s="755"/>
      <c r="UNU289" s="755"/>
      <c r="UNV289" s="755"/>
      <c r="UNW289" s="755"/>
      <c r="UNX289" s="755"/>
      <c r="UNY289" s="755"/>
      <c r="UNZ289" s="755"/>
      <c r="UOA289" s="755"/>
      <c r="UOB289" s="755"/>
      <c r="UOC289" s="755"/>
      <c r="UOD289" s="755"/>
      <c r="UOE289" s="755"/>
      <c r="UOF289" s="755"/>
      <c r="UOG289" s="755"/>
      <c r="UOH289" s="755"/>
      <c r="UOI289" s="755"/>
      <c r="UOJ289" s="755"/>
      <c r="UOK289" s="755"/>
      <c r="UOL289" s="755"/>
      <c r="UOM289" s="755"/>
      <c r="UON289" s="755"/>
      <c r="UOO289" s="755"/>
      <c r="UOP289" s="755"/>
      <c r="UOQ289" s="755"/>
      <c r="UOR289" s="755"/>
      <c r="UOS289" s="755"/>
      <c r="UOT289" s="755"/>
      <c r="UOU289" s="755"/>
      <c r="UOV289" s="755"/>
      <c r="UOW289" s="755"/>
      <c r="UOX289" s="755"/>
      <c r="UOY289" s="755"/>
      <c r="UOZ289" s="755"/>
      <c r="UPA289" s="755"/>
      <c r="UPB289" s="755"/>
      <c r="UPC289" s="755"/>
      <c r="UPD289" s="755"/>
      <c r="UPE289" s="755"/>
      <c r="UPF289" s="755"/>
      <c r="UPG289" s="755"/>
      <c r="UPH289" s="755"/>
      <c r="UPI289" s="755"/>
      <c r="UPJ289" s="755"/>
      <c r="UPK289" s="755"/>
      <c r="UPL289" s="755"/>
      <c r="UPM289" s="755"/>
      <c r="UPN289" s="755"/>
      <c r="UPO289" s="755"/>
      <c r="UPP289" s="755"/>
      <c r="UPQ289" s="755"/>
      <c r="UPR289" s="755"/>
      <c r="UPS289" s="755"/>
      <c r="UPT289" s="755"/>
      <c r="UPU289" s="755"/>
      <c r="UPV289" s="755"/>
      <c r="UPW289" s="755"/>
      <c r="UPX289" s="755"/>
      <c r="UPY289" s="755"/>
      <c r="UPZ289" s="755"/>
      <c r="UQA289" s="755"/>
      <c r="UQB289" s="755"/>
      <c r="UQC289" s="755"/>
      <c r="UQD289" s="755"/>
      <c r="UQE289" s="755"/>
      <c r="UQF289" s="755"/>
      <c r="UQG289" s="755"/>
      <c r="UQH289" s="755"/>
      <c r="UQI289" s="755"/>
      <c r="UQJ289" s="755"/>
      <c r="UQK289" s="755"/>
      <c r="UQL289" s="755"/>
      <c r="UQM289" s="755"/>
      <c r="UQN289" s="755"/>
      <c r="UQO289" s="755"/>
      <c r="UQP289" s="755"/>
      <c r="UQQ289" s="755"/>
      <c r="UQR289" s="755"/>
      <c r="UQS289" s="755"/>
      <c r="UQT289" s="755"/>
      <c r="UQU289" s="755"/>
      <c r="UQV289" s="755"/>
      <c r="UQW289" s="755"/>
      <c r="UQX289" s="755"/>
      <c r="UQY289" s="755"/>
      <c r="UQZ289" s="755"/>
      <c r="URA289" s="755"/>
      <c r="URB289" s="755"/>
      <c r="URC289" s="755"/>
      <c r="URD289" s="755"/>
      <c r="URE289" s="755"/>
      <c r="URF289" s="755"/>
      <c r="URG289" s="755"/>
      <c r="URH289" s="755"/>
      <c r="URI289" s="755"/>
      <c r="URJ289" s="755"/>
      <c r="URK289" s="755"/>
      <c r="URL289" s="755"/>
      <c r="URM289" s="755"/>
      <c r="URN289" s="755"/>
      <c r="URO289" s="755"/>
      <c r="URP289" s="755"/>
      <c r="URQ289" s="755"/>
      <c r="URR289" s="755"/>
      <c r="URS289" s="755"/>
      <c r="URT289" s="755"/>
      <c r="URU289" s="755"/>
      <c r="URV289" s="755"/>
      <c r="URW289" s="755"/>
      <c r="URX289" s="755"/>
      <c r="URY289" s="755"/>
      <c r="URZ289" s="755"/>
      <c r="USA289" s="755"/>
      <c r="USB289" s="755"/>
      <c r="USC289" s="755"/>
      <c r="USD289" s="755"/>
      <c r="USE289" s="755"/>
      <c r="USF289" s="755"/>
      <c r="USG289" s="755"/>
      <c r="USH289" s="755"/>
      <c r="USI289" s="755"/>
      <c r="USJ289" s="755"/>
      <c r="USK289" s="755"/>
      <c r="USL289" s="755"/>
      <c r="USM289" s="755"/>
      <c r="USN289" s="755"/>
      <c r="USO289" s="755"/>
      <c r="USP289" s="755"/>
      <c r="USQ289" s="755"/>
      <c r="USR289" s="755"/>
      <c r="USS289" s="755"/>
      <c r="UST289" s="755"/>
      <c r="USU289" s="755"/>
      <c r="USV289" s="755"/>
      <c r="USW289" s="755"/>
      <c r="USX289" s="755"/>
      <c r="USY289" s="755"/>
      <c r="USZ289" s="755"/>
      <c r="UTA289" s="755"/>
      <c r="UTB289" s="755"/>
      <c r="UTC289" s="755"/>
      <c r="UTD289" s="755"/>
      <c r="UTE289" s="755"/>
      <c r="UTF289" s="755"/>
      <c r="UTG289" s="755"/>
      <c r="UTH289" s="755"/>
      <c r="UTI289" s="755"/>
      <c r="UTJ289" s="755"/>
      <c r="UTK289" s="755"/>
      <c r="UTL289" s="755"/>
      <c r="UTM289" s="755"/>
      <c r="UTN289" s="755"/>
      <c r="UTO289" s="755"/>
      <c r="UTP289" s="755"/>
      <c r="UTQ289" s="755"/>
      <c r="UTR289" s="755"/>
      <c r="UTS289" s="755"/>
      <c r="UTT289" s="755"/>
      <c r="UTU289" s="755"/>
      <c r="UTV289" s="755"/>
      <c r="UTW289" s="755"/>
      <c r="UTX289" s="755"/>
      <c r="UTY289" s="755"/>
      <c r="UTZ289" s="755"/>
      <c r="UUA289" s="755"/>
      <c r="UUB289" s="755"/>
      <c r="UUC289" s="755"/>
      <c r="UUD289" s="755"/>
      <c r="UUE289" s="755"/>
      <c r="UUF289" s="755"/>
      <c r="UUG289" s="755"/>
      <c r="UUH289" s="755"/>
      <c r="UUI289" s="755"/>
      <c r="UUJ289" s="755"/>
      <c r="UUK289" s="755"/>
      <c r="UUL289" s="755"/>
      <c r="UUM289" s="755"/>
      <c r="UUN289" s="755"/>
      <c r="UUO289" s="755"/>
      <c r="UUP289" s="755"/>
      <c r="UUQ289" s="755"/>
      <c r="UUR289" s="755"/>
      <c r="UUS289" s="755"/>
      <c r="UUT289" s="755"/>
      <c r="UUU289" s="755"/>
      <c r="UUV289" s="755"/>
      <c r="UUW289" s="755"/>
      <c r="UUX289" s="755"/>
      <c r="UUY289" s="755"/>
      <c r="UUZ289" s="755"/>
      <c r="UVA289" s="755"/>
      <c r="UVB289" s="755"/>
      <c r="UVC289" s="755"/>
      <c r="UVD289" s="755"/>
      <c r="UVE289" s="755"/>
      <c r="UVF289" s="755"/>
      <c r="UVG289" s="755"/>
      <c r="UVH289" s="755"/>
      <c r="UVI289" s="755"/>
      <c r="UVJ289" s="755"/>
      <c r="UVK289" s="755"/>
      <c r="UVL289" s="755"/>
      <c r="UVM289" s="755"/>
      <c r="UVN289" s="755"/>
      <c r="UVO289" s="755"/>
      <c r="UVP289" s="755"/>
      <c r="UVQ289" s="755"/>
      <c r="UVR289" s="755"/>
      <c r="UVS289" s="755"/>
      <c r="UVT289" s="755"/>
      <c r="UVU289" s="755"/>
      <c r="UVV289" s="755"/>
      <c r="UVW289" s="755"/>
      <c r="UVX289" s="755"/>
      <c r="UVY289" s="755"/>
      <c r="UVZ289" s="755"/>
      <c r="UWA289" s="755"/>
      <c r="UWB289" s="755"/>
      <c r="UWC289" s="755"/>
      <c r="UWD289" s="755"/>
      <c r="UWE289" s="755"/>
      <c r="UWF289" s="755"/>
      <c r="UWG289" s="755"/>
      <c r="UWH289" s="755"/>
      <c r="UWI289" s="755"/>
      <c r="UWJ289" s="755"/>
      <c r="UWK289" s="755"/>
      <c r="UWL289" s="755"/>
      <c r="UWM289" s="755"/>
      <c r="UWN289" s="755"/>
      <c r="UWO289" s="755"/>
      <c r="UWP289" s="755"/>
      <c r="UWQ289" s="755"/>
      <c r="UWR289" s="755"/>
      <c r="UWS289" s="755"/>
      <c r="UWT289" s="755"/>
      <c r="UWU289" s="755"/>
      <c r="UWV289" s="755"/>
      <c r="UWW289" s="755"/>
      <c r="UWX289" s="755"/>
      <c r="UWY289" s="755"/>
      <c r="UWZ289" s="755"/>
      <c r="UXA289" s="755"/>
      <c r="UXB289" s="755"/>
      <c r="UXC289" s="755"/>
      <c r="UXD289" s="755"/>
      <c r="UXE289" s="755"/>
      <c r="UXF289" s="755"/>
      <c r="UXG289" s="755"/>
      <c r="UXH289" s="755"/>
      <c r="UXI289" s="755"/>
      <c r="UXJ289" s="755"/>
      <c r="UXK289" s="755"/>
      <c r="UXL289" s="755"/>
      <c r="UXM289" s="755"/>
      <c r="UXN289" s="755"/>
      <c r="UXO289" s="755"/>
      <c r="UXP289" s="755"/>
      <c r="UXQ289" s="755"/>
      <c r="UXR289" s="755"/>
      <c r="UXS289" s="755"/>
      <c r="UXT289" s="755"/>
      <c r="UXU289" s="755"/>
      <c r="UXV289" s="755"/>
      <c r="UXW289" s="755"/>
      <c r="UXX289" s="755"/>
      <c r="UXY289" s="755"/>
      <c r="UXZ289" s="755"/>
      <c r="UYA289" s="755"/>
      <c r="UYB289" s="755"/>
      <c r="UYC289" s="755"/>
      <c r="UYD289" s="755"/>
      <c r="UYE289" s="755"/>
      <c r="UYF289" s="755"/>
      <c r="UYG289" s="755"/>
      <c r="UYH289" s="755"/>
      <c r="UYI289" s="755"/>
      <c r="UYJ289" s="755"/>
      <c r="UYK289" s="755"/>
      <c r="UYL289" s="755"/>
      <c r="UYM289" s="755"/>
      <c r="UYN289" s="755"/>
      <c r="UYO289" s="755"/>
      <c r="UYP289" s="755"/>
      <c r="UYQ289" s="755"/>
      <c r="UYR289" s="755"/>
      <c r="UYS289" s="755"/>
      <c r="UYT289" s="755"/>
      <c r="UYU289" s="755"/>
      <c r="UYV289" s="755"/>
      <c r="UYW289" s="755"/>
      <c r="UYX289" s="755"/>
      <c r="UYY289" s="755"/>
      <c r="UYZ289" s="755"/>
      <c r="UZA289" s="755"/>
      <c r="UZB289" s="755"/>
      <c r="UZC289" s="755"/>
      <c r="UZD289" s="755"/>
      <c r="UZE289" s="755"/>
      <c r="UZF289" s="755"/>
      <c r="UZG289" s="755"/>
      <c r="UZH289" s="755"/>
      <c r="UZI289" s="755"/>
      <c r="UZJ289" s="755"/>
      <c r="UZK289" s="755"/>
      <c r="UZL289" s="755"/>
      <c r="UZM289" s="755"/>
      <c r="UZN289" s="755"/>
      <c r="UZO289" s="755"/>
      <c r="UZP289" s="755"/>
      <c r="UZQ289" s="755"/>
      <c r="UZR289" s="755"/>
      <c r="UZS289" s="755"/>
      <c r="UZT289" s="755"/>
      <c r="UZU289" s="755"/>
      <c r="UZV289" s="755"/>
      <c r="UZW289" s="755"/>
      <c r="UZX289" s="755"/>
      <c r="UZY289" s="755"/>
      <c r="UZZ289" s="755"/>
      <c r="VAA289" s="755"/>
      <c r="VAB289" s="755"/>
      <c r="VAC289" s="755"/>
      <c r="VAD289" s="755"/>
      <c r="VAE289" s="755"/>
      <c r="VAF289" s="755"/>
      <c r="VAG289" s="755"/>
      <c r="VAH289" s="755"/>
      <c r="VAI289" s="755"/>
      <c r="VAJ289" s="755"/>
      <c r="VAK289" s="755"/>
      <c r="VAL289" s="755"/>
      <c r="VAM289" s="755"/>
      <c r="VAN289" s="755"/>
      <c r="VAO289" s="755"/>
      <c r="VAP289" s="755"/>
      <c r="VAQ289" s="755"/>
      <c r="VAR289" s="755"/>
      <c r="VAS289" s="755"/>
      <c r="VAT289" s="755"/>
      <c r="VAU289" s="755"/>
      <c r="VAV289" s="755"/>
      <c r="VAW289" s="755"/>
      <c r="VAX289" s="755"/>
      <c r="VAY289" s="755"/>
      <c r="VAZ289" s="755"/>
      <c r="VBA289" s="755"/>
      <c r="VBB289" s="755"/>
      <c r="VBC289" s="755"/>
      <c r="VBD289" s="755"/>
      <c r="VBE289" s="755"/>
      <c r="VBF289" s="755"/>
      <c r="VBG289" s="755"/>
      <c r="VBH289" s="755"/>
      <c r="VBI289" s="755"/>
      <c r="VBJ289" s="755"/>
      <c r="VBK289" s="755"/>
      <c r="VBL289" s="755"/>
      <c r="VBM289" s="755"/>
      <c r="VBN289" s="755"/>
      <c r="VBO289" s="755"/>
      <c r="VBP289" s="755"/>
      <c r="VBQ289" s="755"/>
      <c r="VBR289" s="755"/>
      <c r="VBS289" s="755"/>
      <c r="VBT289" s="755"/>
      <c r="VBU289" s="755"/>
      <c r="VBV289" s="755"/>
      <c r="VBW289" s="755"/>
      <c r="VBX289" s="755"/>
      <c r="VBY289" s="755"/>
      <c r="VBZ289" s="755"/>
      <c r="VCA289" s="755"/>
      <c r="VCB289" s="755"/>
      <c r="VCC289" s="755"/>
      <c r="VCD289" s="755"/>
      <c r="VCE289" s="755"/>
      <c r="VCF289" s="755"/>
      <c r="VCG289" s="755"/>
      <c r="VCH289" s="755"/>
      <c r="VCI289" s="755"/>
      <c r="VCJ289" s="755"/>
      <c r="VCK289" s="755"/>
      <c r="VCL289" s="755"/>
      <c r="VCM289" s="755"/>
      <c r="VCN289" s="755"/>
      <c r="VCO289" s="755"/>
      <c r="VCP289" s="755"/>
      <c r="VCQ289" s="755"/>
      <c r="VCR289" s="755"/>
      <c r="VCS289" s="755"/>
      <c r="VCT289" s="755"/>
      <c r="VCU289" s="755"/>
      <c r="VCV289" s="755"/>
      <c r="VCW289" s="755"/>
      <c r="VCX289" s="755"/>
      <c r="VCY289" s="755"/>
      <c r="VCZ289" s="755"/>
      <c r="VDA289" s="755"/>
      <c r="VDB289" s="755"/>
      <c r="VDC289" s="755"/>
      <c r="VDD289" s="755"/>
      <c r="VDE289" s="755"/>
      <c r="VDF289" s="755"/>
      <c r="VDG289" s="755"/>
      <c r="VDH289" s="755"/>
      <c r="VDI289" s="755"/>
      <c r="VDJ289" s="755"/>
      <c r="VDK289" s="755"/>
      <c r="VDL289" s="755"/>
      <c r="VDM289" s="755"/>
      <c r="VDN289" s="755"/>
      <c r="VDO289" s="755"/>
      <c r="VDP289" s="755"/>
      <c r="VDQ289" s="755"/>
      <c r="VDR289" s="755"/>
      <c r="VDS289" s="755"/>
      <c r="VDT289" s="755"/>
      <c r="VDU289" s="755"/>
      <c r="VDV289" s="755"/>
      <c r="VDW289" s="755"/>
      <c r="VDX289" s="755"/>
      <c r="VDY289" s="755"/>
      <c r="VDZ289" s="755"/>
      <c r="VEA289" s="755"/>
      <c r="VEB289" s="755"/>
      <c r="VEC289" s="755"/>
      <c r="VED289" s="755"/>
      <c r="VEE289" s="755"/>
      <c r="VEF289" s="755"/>
      <c r="VEG289" s="755"/>
      <c r="VEH289" s="755"/>
      <c r="VEI289" s="755"/>
      <c r="VEJ289" s="755"/>
      <c r="VEK289" s="755"/>
      <c r="VEL289" s="755"/>
      <c r="VEM289" s="755"/>
      <c r="VEN289" s="755"/>
      <c r="VEO289" s="755"/>
      <c r="VEP289" s="755"/>
      <c r="VEQ289" s="755"/>
      <c r="VER289" s="755"/>
      <c r="VES289" s="755"/>
      <c r="VET289" s="755"/>
      <c r="VEU289" s="755"/>
      <c r="VEV289" s="755"/>
      <c r="VEW289" s="755"/>
      <c r="VEX289" s="755"/>
      <c r="VEY289" s="755"/>
      <c r="VEZ289" s="755"/>
      <c r="VFA289" s="755"/>
      <c r="VFB289" s="755"/>
      <c r="VFC289" s="755"/>
      <c r="VFD289" s="755"/>
      <c r="VFE289" s="755"/>
      <c r="VFF289" s="755"/>
      <c r="VFG289" s="755"/>
      <c r="VFH289" s="755"/>
      <c r="VFI289" s="755"/>
      <c r="VFJ289" s="755"/>
      <c r="VFK289" s="755"/>
      <c r="VFL289" s="755"/>
      <c r="VFM289" s="755"/>
      <c r="VFN289" s="755"/>
      <c r="VFO289" s="755"/>
      <c r="VFP289" s="755"/>
      <c r="VFQ289" s="755"/>
      <c r="VFR289" s="755"/>
      <c r="VFS289" s="755"/>
      <c r="VFT289" s="755"/>
      <c r="VFU289" s="755"/>
      <c r="VFV289" s="755"/>
      <c r="VFW289" s="755"/>
      <c r="VFX289" s="755"/>
      <c r="VFY289" s="755"/>
      <c r="VFZ289" s="755"/>
      <c r="VGA289" s="755"/>
      <c r="VGB289" s="755"/>
      <c r="VGC289" s="755"/>
      <c r="VGD289" s="755"/>
      <c r="VGE289" s="755"/>
      <c r="VGF289" s="755"/>
      <c r="VGG289" s="755"/>
      <c r="VGH289" s="755"/>
      <c r="VGI289" s="755"/>
      <c r="VGJ289" s="755"/>
      <c r="VGK289" s="755"/>
      <c r="VGL289" s="755"/>
      <c r="VGM289" s="755"/>
      <c r="VGN289" s="755"/>
      <c r="VGO289" s="755"/>
      <c r="VGP289" s="755"/>
      <c r="VGQ289" s="755"/>
      <c r="VGR289" s="755"/>
      <c r="VGS289" s="755"/>
      <c r="VGT289" s="755"/>
      <c r="VGU289" s="755"/>
      <c r="VGV289" s="755"/>
      <c r="VGW289" s="755"/>
      <c r="VGX289" s="755"/>
      <c r="VGY289" s="755"/>
      <c r="VGZ289" s="755"/>
      <c r="VHA289" s="755"/>
      <c r="VHB289" s="755"/>
      <c r="VHC289" s="755"/>
      <c r="VHD289" s="755"/>
      <c r="VHE289" s="755"/>
      <c r="VHF289" s="755"/>
      <c r="VHG289" s="755"/>
      <c r="VHH289" s="755"/>
      <c r="VHI289" s="755"/>
      <c r="VHJ289" s="755"/>
      <c r="VHK289" s="755"/>
      <c r="VHL289" s="755"/>
      <c r="VHM289" s="755"/>
      <c r="VHN289" s="755"/>
      <c r="VHO289" s="755"/>
      <c r="VHP289" s="755"/>
      <c r="VHQ289" s="755"/>
      <c r="VHR289" s="755"/>
      <c r="VHS289" s="755"/>
      <c r="VHT289" s="755"/>
      <c r="VHU289" s="755"/>
      <c r="VHV289" s="755"/>
      <c r="VHW289" s="755"/>
      <c r="VHX289" s="755"/>
      <c r="VHY289" s="755"/>
      <c r="VHZ289" s="755"/>
      <c r="VIA289" s="755"/>
      <c r="VIB289" s="755"/>
      <c r="VIC289" s="755"/>
      <c r="VID289" s="755"/>
      <c r="VIE289" s="755"/>
      <c r="VIF289" s="755"/>
      <c r="VIG289" s="755"/>
      <c r="VIH289" s="755"/>
      <c r="VII289" s="755"/>
      <c r="VIJ289" s="755"/>
      <c r="VIK289" s="755"/>
      <c r="VIL289" s="755"/>
      <c r="VIM289" s="755"/>
      <c r="VIN289" s="755"/>
      <c r="VIO289" s="755"/>
      <c r="VIP289" s="755"/>
      <c r="VIQ289" s="755"/>
      <c r="VIR289" s="755"/>
      <c r="VIS289" s="755"/>
      <c r="VIT289" s="755"/>
      <c r="VIU289" s="755"/>
      <c r="VIV289" s="755"/>
      <c r="VIW289" s="755"/>
      <c r="VIX289" s="755"/>
      <c r="VIY289" s="755"/>
      <c r="VIZ289" s="755"/>
      <c r="VJA289" s="755"/>
      <c r="VJB289" s="755"/>
      <c r="VJC289" s="755"/>
      <c r="VJD289" s="755"/>
      <c r="VJE289" s="755"/>
      <c r="VJF289" s="755"/>
      <c r="VJG289" s="755"/>
      <c r="VJH289" s="755"/>
      <c r="VJI289" s="755"/>
      <c r="VJJ289" s="755"/>
      <c r="VJK289" s="755"/>
      <c r="VJL289" s="755"/>
      <c r="VJM289" s="755"/>
      <c r="VJN289" s="755"/>
      <c r="VJO289" s="755"/>
      <c r="VJP289" s="755"/>
      <c r="VJQ289" s="755"/>
      <c r="VJR289" s="755"/>
      <c r="VJS289" s="755"/>
      <c r="VJT289" s="755"/>
      <c r="VJU289" s="755"/>
      <c r="VJV289" s="755"/>
      <c r="VJW289" s="755"/>
      <c r="VJX289" s="755"/>
      <c r="VJY289" s="755"/>
      <c r="VJZ289" s="755"/>
      <c r="VKA289" s="755"/>
      <c r="VKB289" s="755"/>
      <c r="VKC289" s="755"/>
      <c r="VKD289" s="755"/>
      <c r="VKE289" s="755"/>
      <c r="VKF289" s="755"/>
      <c r="VKG289" s="755"/>
      <c r="VKH289" s="755"/>
      <c r="VKI289" s="755"/>
      <c r="VKJ289" s="755"/>
      <c r="VKK289" s="755"/>
      <c r="VKL289" s="755"/>
      <c r="VKM289" s="755"/>
      <c r="VKN289" s="755"/>
      <c r="VKO289" s="755"/>
      <c r="VKP289" s="755"/>
      <c r="VKQ289" s="755"/>
      <c r="VKR289" s="755"/>
      <c r="VKS289" s="755"/>
      <c r="VKT289" s="755"/>
      <c r="VKU289" s="755"/>
      <c r="VKV289" s="755"/>
      <c r="VKW289" s="755"/>
      <c r="VKX289" s="755"/>
      <c r="VKY289" s="755"/>
      <c r="VKZ289" s="755"/>
      <c r="VLA289" s="755"/>
      <c r="VLB289" s="755"/>
      <c r="VLC289" s="755"/>
      <c r="VLD289" s="755"/>
      <c r="VLE289" s="755"/>
      <c r="VLF289" s="755"/>
      <c r="VLG289" s="755"/>
      <c r="VLH289" s="755"/>
      <c r="VLI289" s="755"/>
      <c r="VLJ289" s="755"/>
      <c r="VLK289" s="755"/>
      <c r="VLL289" s="755"/>
      <c r="VLM289" s="755"/>
      <c r="VLN289" s="755"/>
      <c r="VLO289" s="755"/>
      <c r="VLP289" s="755"/>
      <c r="VLQ289" s="755"/>
      <c r="VLR289" s="755"/>
      <c r="VLS289" s="755"/>
      <c r="VLT289" s="755"/>
      <c r="VLU289" s="755"/>
      <c r="VLV289" s="755"/>
      <c r="VLW289" s="755"/>
      <c r="VLX289" s="755"/>
      <c r="VLY289" s="755"/>
      <c r="VLZ289" s="755"/>
      <c r="VMA289" s="755"/>
      <c r="VMB289" s="755"/>
      <c r="VMC289" s="755"/>
      <c r="VMD289" s="755"/>
      <c r="VME289" s="755"/>
      <c r="VMF289" s="755"/>
      <c r="VMG289" s="755"/>
      <c r="VMH289" s="755"/>
      <c r="VMI289" s="755"/>
      <c r="VMJ289" s="755"/>
      <c r="VMK289" s="755"/>
      <c r="VML289" s="755"/>
      <c r="VMM289" s="755"/>
      <c r="VMN289" s="755"/>
      <c r="VMO289" s="755"/>
      <c r="VMP289" s="755"/>
      <c r="VMQ289" s="755"/>
      <c r="VMR289" s="755"/>
      <c r="VMS289" s="755"/>
      <c r="VMT289" s="755"/>
      <c r="VMU289" s="755"/>
      <c r="VMV289" s="755"/>
      <c r="VMW289" s="755"/>
      <c r="VMX289" s="755"/>
      <c r="VMY289" s="755"/>
      <c r="VMZ289" s="755"/>
      <c r="VNA289" s="755"/>
      <c r="VNB289" s="755"/>
      <c r="VNC289" s="755"/>
      <c r="VND289" s="755"/>
      <c r="VNE289" s="755"/>
      <c r="VNF289" s="755"/>
      <c r="VNG289" s="755"/>
      <c r="VNH289" s="755"/>
      <c r="VNI289" s="755"/>
      <c r="VNJ289" s="755"/>
      <c r="VNK289" s="755"/>
      <c r="VNL289" s="755"/>
      <c r="VNM289" s="755"/>
      <c r="VNN289" s="755"/>
      <c r="VNO289" s="755"/>
      <c r="VNP289" s="755"/>
      <c r="VNQ289" s="755"/>
      <c r="VNR289" s="755"/>
      <c r="VNS289" s="755"/>
      <c r="VNT289" s="755"/>
      <c r="VNU289" s="755"/>
      <c r="VNV289" s="755"/>
      <c r="VNW289" s="755"/>
      <c r="VNX289" s="755"/>
      <c r="VNY289" s="755"/>
      <c r="VNZ289" s="755"/>
      <c r="VOA289" s="755"/>
      <c r="VOB289" s="755"/>
      <c r="VOC289" s="755"/>
      <c r="VOD289" s="755"/>
      <c r="VOE289" s="755"/>
      <c r="VOF289" s="755"/>
      <c r="VOG289" s="755"/>
      <c r="VOH289" s="755"/>
      <c r="VOI289" s="755"/>
      <c r="VOJ289" s="755"/>
      <c r="VOK289" s="755"/>
      <c r="VOL289" s="755"/>
      <c r="VOM289" s="755"/>
      <c r="VON289" s="755"/>
      <c r="VOO289" s="755"/>
      <c r="VOP289" s="755"/>
      <c r="VOQ289" s="755"/>
      <c r="VOR289" s="755"/>
      <c r="VOS289" s="755"/>
      <c r="VOT289" s="755"/>
      <c r="VOU289" s="755"/>
      <c r="VOV289" s="755"/>
      <c r="VOW289" s="755"/>
      <c r="VOX289" s="755"/>
      <c r="VOY289" s="755"/>
      <c r="VOZ289" s="755"/>
      <c r="VPA289" s="755"/>
      <c r="VPB289" s="755"/>
      <c r="VPC289" s="755"/>
      <c r="VPD289" s="755"/>
      <c r="VPE289" s="755"/>
      <c r="VPF289" s="755"/>
      <c r="VPG289" s="755"/>
      <c r="VPH289" s="755"/>
      <c r="VPI289" s="755"/>
      <c r="VPJ289" s="755"/>
      <c r="VPK289" s="755"/>
      <c r="VPL289" s="755"/>
      <c r="VPM289" s="755"/>
      <c r="VPN289" s="755"/>
      <c r="VPO289" s="755"/>
      <c r="VPP289" s="755"/>
      <c r="VPQ289" s="755"/>
      <c r="VPR289" s="755"/>
      <c r="VPS289" s="755"/>
      <c r="VPT289" s="755"/>
      <c r="VPU289" s="755"/>
      <c r="VPV289" s="755"/>
      <c r="VPW289" s="755"/>
      <c r="VPX289" s="755"/>
      <c r="VPY289" s="755"/>
      <c r="VPZ289" s="755"/>
      <c r="VQA289" s="755"/>
      <c r="VQB289" s="755"/>
      <c r="VQC289" s="755"/>
      <c r="VQD289" s="755"/>
      <c r="VQE289" s="755"/>
      <c r="VQF289" s="755"/>
      <c r="VQG289" s="755"/>
      <c r="VQH289" s="755"/>
      <c r="VQI289" s="755"/>
      <c r="VQJ289" s="755"/>
      <c r="VQK289" s="755"/>
      <c r="VQL289" s="755"/>
      <c r="VQM289" s="755"/>
      <c r="VQN289" s="755"/>
      <c r="VQO289" s="755"/>
      <c r="VQP289" s="755"/>
      <c r="VQQ289" s="755"/>
      <c r="VQR289" s="755"/>
      <c r="VQS289" s="755"/>
      <c r="VQT289" s="755"/>
      <c r="VQU289" s="755"/>
      <c r="VQV289" s="755"/>
      <c r="VQW289" s="755"/>
      <c r="VQX289" s="755"/>
      <c r="VQY289" s="755"/>
      <c r="VQZ289" s="755"/>
      <c r="VRA289" s="755"/>
      <c r="VRB289" s="755"/>
      <c r="VRC289" s="755"/>
      <c r="VRD289" s="755"/>
      <c r="VRE289" s="755"/>
      <c r="VRF289" s="755"/>
      <c r="VRG289" s="755"/>
      <c r="VRH289" s="755"/>
      <c r="VRI289" s="755"/>
      <c r="VRJ289" s="755"/>
      <c r="VRK289" s="755"/>
      <c r="VRL289" s="755"/>
      <c r="VRM289" s="755"/>
      <c r="VRN289" s="755"/>
      <c r="VRO289" s="755"/>
      <c r="VRP289" s="755"/>
      <c r="VRQ289" s="755"/>
      <c r="VRR289" s="755"/>
      <c r="VRS289" s="755"/>
      <c r="VRT289" s="755"/>
      <c r="VRU289" s="755"/>
      <c r="VRV289" s="755"/>
      <c r="VRW289" s="755"/>
      <c r="VRX289" s="755"/>
      <c r="VRY289" s="755"/>
      <c r="VRZ289" s="755"/>
      <c r="VSA289" s="755"/>
      <c r="VSB289" s="755"/>
      <c r="VSC289" s="755"/>
      <c r="VSD289" s="755"/>
      <c r="VSE289" s="755"/>
      <c r="VSF289" s="755"/>
      <c r="VSG289" s="755"/>
      <c r="VSH289" s="755"/>
      <c r="VSI289" s="755"/>
      <c r="VSJ289" s="755"/>
      <c r="VSK289" s="755"/>
      <c r="VSL289" s="755"/>
      <c r="VSM289" s="755"/>
      <c r="VSN289" s="755"/>
      <c r="VSO289" s="755"/>
      <c r="VSP289" s="755"/>
      <c r="VSQ289" s="755"/>
      <c r="VSR289" s="755"/>
      <c r="VSS289" s="755"/>
      <c r="VST289" s="755"/>
      <c r="VSU289" s="755"/>
      <c r="VSV289" s="755"/>
      <c r="VSW289" s="755"/>
      <c r="VSX289" s="755"/>
      <c r="VSY289" s="755"/>
      <c r="VSZ289" s="755"/>
      <c r="VTA289" s="755"/>
      <c r="VTB289" s="755"/>
      <c r="VTC289" s="755"/>
      <c r="VTD289" s="755"/>
      <c r="VTE289" s="755"/>
      <c r="VTF289" s="755"/>
      <c r="VTG289" s="755"/>
      <c r="VTH289" s="755"/>
      <c r="VTI289" s="755"/>
      <c r="VTJ289" s="755"/>
      <c r="VTK289" s="755"/>
      <c r="VTL289" s="755"/>
      <c r="VTM289" s="755"/>
      <c r="VTN289" s="755"/>
      <c r="VTO289" s="755"/>
      <c r="VTP289" s="755"/>
      <c r="VTQ289" s="755"/>
      <c r="VTR289" s="755"/>
      <c r="VTS289" s="755"/>
      <c r="VTT289" s="755"/>
      <c r="VTU289" s="755"/>
      <c r="VTV289" s="755"/>
      <c r="VTW289" s="755"/>
      <c r="VTX289" s="755"/>
      <c r="VTY289" s="755"/>
      <c r="VTZ289" s="755"/>
      <c r="VUA289" s="755"/>
      <c r="VUB289" s="755"/>
      <c r="VUC289" s="755"/>
      <c r="VUD289" s="755"/>
      <c r="VUE289" s="755"/>
      <c r="VUF289" s="755"/>
      <c r="VUG289" s="755"/>
      <c r="VUH289" s="755"/>
      <c r="VUI289" s="755"/>
      <c r="VUJ289" s="755"/>
      <c r="VUK289" s="755"/>
      <c r="VUL289" s="755"/>
      <c r="VUM289" s="755"/>
      <c r="VUN289" s="755"/>
      <c r="VUO289" s="755"/>
      <c r="VUP289" s="755"/>
      <c r="VUQ289" s="755"/>
      <c r="VUR289" s="755"/>
      <c r="VUS289" s="755"/>
      <c r="VUT289" s="755"/>
      <c r="VUU289" s="755"/>
      <c r="VUV289" s="755"/>
      <c r="VUW289" s="755"/>
      <c r="VUX289" s="755"/>
      <c r="VUY289" s="755"/>
      <c r="VUZ289" s="755"/>
      <c r="VVA289" s="755"/>
      <c r="VVB289" s="755"/>
      <c r="VVC289" s="755"/>
      <c r="VVD289" s="755"/>
      <c r="VVE289" s="755"/>
      <c r="VVF289" s="755"/>
      <c r="VVG289" s="755"/>
      <c r="VVH289" s="755"/>
      <c r="VVI289" s="755"/>
      <c r="VVJ289" s="755"/>
      <c r="VVK289" s="755"/>
      <c r="VVL289" s="755"/>
      <c r="VVM289" s="755"/>
      <c r="VVN289" s="755"/>
      <c r="VVO289" s="755"/>
      <c r="VVP289" s="755"/>
      <c r="VVQ289" s="755"/>
      <c r="VVR289" s="755"/>
      <c r="VVS289" s="755"/>
      <c r="VVT289" s="755"/>
      <c r="VVU289" s="755"/>
      <c r="VVV289" s="755"/>
      <c r="VVW289" s="755"/>
      <c r="VVX289" s="755"/>
      <c r="VVY289" s="755"/>
      <c r="VVZ289" s="755"/>
      <c r="VWA289" s="755"/>
      <c r="VWB289" s="755"/>
      <c r="VWC289" s="755"/>
      <c r="VWD289" s="755"/>
      <c r="VWE289" s="755"/>
      <c r="VWF289" s="755"/>
      <c r="VWG289" s="755"/>
      <c r="VWH289" s="755"/>
      <c r="VWI289" s="755"/>
      <c r="VWJ289" s="755"/>
      <c r="VWK289" s="755"/>
      <c r="VWL289" s="755"/>
      <c r="VWM289" s="755"/>
      <c r="VWN289" s="755"/>
      <c r="VWO289" s="755"/>
      <c r="VWP289" s="755"/>
      <c r="VWQ289" s="755"/>
      <c r="VWR289" s="755"/>
      <c r="VWS289" s="755"/>
      <c r="VWT289" s="755"/>
      <c r="VWU289" s="755"/>
      <c r="VWV289" s="755"/>
      <c r="VWW289" s="755"/>
      <c r="VWX289" s="755"/>
      <c r="VWY289" s="755"/>
      <c r="VWZ289" s="755"/>
      <c r="VXA289" s="755"/>
      <c r="VXB289" s="755"/>
      <c r="VXC289" s="755"/>
      <c r="VXD289" s="755"/>
      <c r="VXE289" s="755"/>
      <c r="VXF289" s="755"/>
      <c r="VXG289" s="755"/>
      <c r="VXH289" s="755"/>
      <c r="VXI289" s="755"/>
      <c r="VXJ289" s="755"/>
      <c r="VXK289" s="755"/>
      <c r="VXL289" s="755"/>
      <c r="VXM289" s="755"/>
      <c r="VXN289" s="755"/>
      <c r="VXO289" s="755"/>
      <c r="VXP289" s="755"/>
      <c r="VXQ289" s="755"/>
      <c r="VXR289" s="755"/>
      <c r="VXS289" s="755"/>
      <c r="VXT289" s="755"/>
      <c r="VXU289" s="755"/>
      <c r="VXV289" s="755"/>
      <c r="VXW289" s="755"/>
      <c r="VXX289" s="755"/>
      <c r="VXY289" s="755"/>
      <c r="VXZ289" s="755"/>
      <c r="VYA289" s="755"/>
      <c r="VYB289" s="755"/>
      <c r="VYC289" s="755"/>
      <c r="VYD289" s="755"/>
      <c r="VYE289" s="755"/>
      <c r="VYF289" s="755"/>
      <c r="VYG289" s="755"/>
      <c r="VYH289" s="755"/>
      <c r="VYI289" s="755"/>
      <c r="VYJ289" s="755"/>
      <c r="VYK289" s="755"/>
      <c r="VYL289" s="755"/>
      <c r="VYM289" s="755"/>
      <c r="VYN289" s="755"/>
      <c r="VYO289" s="755"/>
      <c r="VYP289" s="755"/>
      <c r="VYQ289" s="755"/>
      <c r="VYR289" s="755"/>
      <c r="VYS289" s="755"/>
      <c r="VYT289" s="755"/>
      <c r="VYU289" s="755"/>
      <c r="VYV289" s="755"/>
      <c r="VYW289" s="755"/>
      <c r="VYX289" s="755"/>
      <c r="VYY289" s="755"/>
      <c r="VYZ289" s="755"/>
      <c r="VZA289" s="755"/>
      <c r="VZB289" s="755"/>
      <c r="VZC289" s="755"/>
      <c r="VZD289" s="755"/>
      <c r="VZE289" s="755"/>
      <c r="VZF289" s="755"/>
      <c r="VZG289" s="755"/>
      <c r="VZH289" s="755"/>
      <c r="VZI289" s="755"/>
      <c r="VZJ289" s="755"/>
      <c r="VZK289" s="755"/>
      <c r="VZL289" s="755"/>
      <c r="VZM289" s="755"/>
      <c r="VZN289" s="755"/>
      <c r="VZO289" s="755"/>
      <c r="VZP289" s="755"/>
      <c r="VZQ289" s="755"/>
      <c r="VZR289" s="755"/>
      <c r="VZS289" s="755"/>
      <c r="VZT289" s="755"/>
      <c r="VZU289" s="755"/>
      <c r="VZV289" s="755"/>
      <c r="VZW289" s="755"/>
      <c r="VZX289" s="755"/>
      <c r="VZY289" s="755"/>
      <c r="VZZ289" s="755"/>
      <c r="WAA289" s="755"/>
      <c r="WAB289" s="755"/>
      <c r="WAC289" s="755"/>
      <c r="WAD289" s="755"/>
      <c r="WAE289" s="755"/>
      <c r="WAF289" s="755"/>
      <c r="WAG289" s="755"/>
      <c r="WAH289" s="755"/>
      <c r="WAI289" s="755"/>
      <c r="WAJ289" s="755"/>
      <c r="WAK289" s="755"/>
      <c r="WAL289" s="755"/>
      <c r="WAM289" s="755"/>
      <c r="WAN289" s="755"/>
      <c r="WAO289" s="755"/>
      <c r="WAP289" s="755"/>
      <c r="WAQ289" s="755"/>
      <c r="WAR289" s="755"/>
      <c r="WAS289" s="755"/>
      <c r="WAT289" s="755"/>
      <c r="WAU289" s="755"/>
      <c r="WAV289" s="755"/>
      <c r="WAW289" s="755"/>
      <c r="WAX289" s="755"/>
      <c r="WAY289" s="755"/>
      <c r="WAZ289" s="755"/>
      <c r="WBA289" s="755"/>
      <c r="WBB289" s="755"/>
      <c r="WBC289" s="755"/>
      <c r="WBD289" s="755"/>
      <c r="WBE289" s="755"/>
      <c r="WBF289" s="755"/>
      <c r="WBG289" s="755"/>
      <c r="WBH289" s="755"/>
      <c r="WBI289" s="755"/>
      <c r="WBJ289" s="755"/>
      <c r="WBK289" s="755"/>
      <c r="WBL289" s="755"/>
      <c r="WBM289" s="755"/>
      <c r="WBN289" s="755"/>
      <c r="WBO289" s="755"/>
      <c r="WBP289" s="755"/>
      <c r="WBQ289" s="755"/>
      <c r="WBR289" s="755"/>
      <c r="WBS289" s="755"/>
      <c r="WBT289" s="755"/>
      <c r="WBU289" s="755"/>
      <c r="WBV289" s="755"/>
      <c r="WBW289" s="755"/>
      <c r="WBX289" s="755"/>
      <c r="WBY289" s="755"/>
      <c r="WBZ289" s="755"/>
      <c r="WCA289" s="755"/>
      <c r="WCB289" s="755"/>
      <c r="WCC289" s="755"/>
      <c r="WCD289" s="755"/>
      <c r="WCE289" s="755"/>
      <c r="WCF289" s="755"/>
      <c r="WCG289" s="755"/>
      <c r="WCH289" s="755"/>
      <c r="WCI289" s="755"/>
      <c r="WCJ289" s="755"/>
      <c r="WCK289" s="755"/>
      <c r="WCL289" s="755"/>
      <c r="WCM289" s="755"/>
      <c r="WCN289" s="755"/>
      <c r="WCO289" s="755"/>
      <c r="WCP289" s="755"/>
      <c r="WCQ289" s="755"/>
      <c r="WCR289" s="755"/>
      <c r="WCS289" s="755"/>
      <c r="WCT289" s="755"/>
      <c r="WCU289" s="755"/>
      <c r="WCV289" s="755"/>
      <c r="WCW289" s="755"/>
      <c r="WCX289" s="755"/>
      <c r="WCY289" s="755"/>
      <c r="WCZ289" s="755"/>
      <c r="WDA289" s="755"/>
      <c r="WDB289" s="755"/>
      <c r="WDC289" s="755"/>
      <c r="WDD289" s="755"/>
      <c r="WDE289" s="755"/>
      <c r="WDF289" s="755"/>
      <c r="WDG289" s="755"/>
      <c r="WDH289" s="755"/>
      <c r="WDI289" s="755"/>
      <c r="WDJ289" s="755"/>
      <c r="WDK289" s="755"/>
      <c r="WDL289" s="755"/>
      <c r="WDM289" s="755"/>
      <c r="WDN289" s="755"/>
      <c r="WDO289" s="755"/>
      <c r="WDP289" s="755"/>
      <c r="WDQ289" s="755"/>
      <c r="WDR289" s="755"/>
      <c r="WDS289" s="755"/>
      <c r="WDT289" s="755"/>
      <c r="WDU289" s="755"/>
      <c r="WDV289" s="755"/>
      <c r="WDW289" s="755"/>
      <c r="WDX289" s="755"/>
      <c r="WDY289" s="755"/>
      <c r="WDZ289" s="755"/>
      <c r="WEA289" s="755"/>
      <c r="WEB289" s="755"/>
      <c r="WEC289" s="755"/>
      <c r="WED289" s="755"/>
      <c r="WEE289" s="755"/>
      <c r="WEF289" s="755"/>
      <c r="WEG289" s="755"/>
      <c r="WEH289" s="755"/>
      <c r="WEI289" s="755"/>
      <c r="WEJ289" s="755"/>
      <c r="WEK289" s="755"/>
      <c r="WEL289" s="755"/>
      <c r="WEM289" s="755"/>
      <c r="WEN289" s="755"/>
      <c r="WEO289" s="755"/>
      <c r="WEP289" s="755"/>
      <c r="WEQ289" s="755"/>
      <c r="WER289" s="755"/>
      <c r="WES289" s="755"/>
      <c r="WET289" s="755"/>
      <c r="WEU289" s="755"/>
      <c r="WEV289" s="755"/>
      <c r="WEW289" s="755"/>
      <c r="WEX289" s="755"/>
      <c r="WEY289" s="755"/>
      <c r="WEZ289" s="755"/>
      <c r="WFA289" s="755"/>
      <c r="WFB289" s="755"/>
      <c r="WFC289" s="755"/>
      <c r="WFD289" s="755"/>
      <c r="WFE289" s="755"/>
      <c r="WFF289" s="755"/>
      <c r="WFG289" s="755"/>
      <c r="WFH289" s="755"/>
      <c r="WFI289" s="755"/>
      <c r="WFJ289" s="755"/>
      <c r="WFK289" s="755"/>
      <c r="WFL289" s="755"/>
      <c r="WFM289" s="755"/>
      <c r="WFN289" s="755"/>
      <c r="WFO289" s="755"/>
      <c r="WFP289" s="755"/>
      <c r="WFQ289" s="755"/>
      <c r="WFR289" s="755"/>
      <c r="WFS289" s="755"/>
      <c r="WFT289" s="755"/>
      <c r="WFU289" s="755"/>
      <c r="WFV289" s="755"/>
      <c r="WFW289" s="755"/>
      <c r="WFX289" s="755"/>
      <c r="WFY289" s="755"/>
      <c r="WFZ289" s="755"/>
      <c r="WGA289" s="755"/>
      <c r="WGB289" s="755"/>
      <c r="WGC289" s="755"/>
      <c r="WGD289" s="755"/>
      <c r="WGE289" s="755"/>
      <c r="WGF289" s="755"/>
      <c r="WGG289" s="755"/>
      <c r="WGH289" s="755"/>
      <c r="WGI289" s="755"/>
      <c r="WGJ289" s="755"/>
      <c r="WGK289" s="755"/>
      <c r="WGL289" s="755"/>
      <c r="WGM289" s="755"/>
      <c r="WGN289" s="755"/>
      <c r="WGO289" s="755"/>
      <c r="WGP289" s="755"/>
      <c r="WGQ289" s="755"/>
      <c r="WGR289" s="755"/>
      <c r="WGS289" s="755"/>
      <c r="WGT289" s="755"/>
      <c r="WGU289" s="755"/>
      <c r="WGV289" s="755"/>
      <c r="WGW289" s="755"/>
      <c r="WGX289" s="755"/>
      <c r="WGY289" s="755"/>
      <c r="WGZ289" s="755"/>
      <c r="WHA289" s="755"/>
      <c r="WHB289" s="755"/>
      <c r="WHC289" s="755"/>
      <c r="WHD289" s="755"/>
      <c r="WHE289" s="755"/>
      <c r="WHF289" s="755"/>
      <c r="WHG289" s="755"/>
      <c r="WHH289" s="755"/>
      <c r="WHI289" s="755"/>
      <c r="WHJ289" s="755"/>
      <c r="WHK289" s="755"/>
      <c r="WHL289" s="755"/>
      <c r="WHM289" s="755"/>
      <c r="WHN289" s="755"/>
      <c r="WHO289" s="755"/>
      <c r="WHP289" s="755"/>
      <c r="WHQ289" s="755"/>
      <c r="WHR289" s="755"/>
      <c r="WHS289" s="755"/>
      <c r="WHT289" s="755"/>
      <c r="WHU289" s="755"/>
      <c r="WHV289" s="755"/>
      <c r="WHW289" s="755"/>
      <c r="WHX289" s="755"/>
      <c r="WHY289" s="755"/>
      <c r="WHZ289" s="755"/>
      <c r="WIA289" s="755"/>
      <c r="WIB289" s="755"/>
      <c r="WIC289" s="755"/>
      <c r="WID289" s="755"/>
      <c r="WIE289" s="755"/>
      <c r="WIF289" s="755"/>
      <c r="WIG289" s="755"/>
      <c r="WIH289" s="755"/>
      <c r="WII289" s="755"/>
      <c r="WIJ289" s="755"/>
      <c r="WIK289" s="755"/>
      <c r="WIL289" s="755"/>
      <c r="WIM289" s="755"/>
      <c r="WIN289" s="755"/>
      <c r="WIO289" s="755"/>
      <c r="WIP289" s="755"/>
      <c r="WIQ289" s="755"/>
      <c r="WIR289" s="755"/>
      <c r="WIS289" s="755"/>
      <c r="WIT289" s="755"/>
      <c r="WIU289" s="755"/>
      <c r="WIV289" s="755"/>
      <c r="WIW289" s="755"/>
      <c r="WIX289" s="755"/>
      <c r="WIY289" s="755"/>
      <c r="WIZ289" s="755"/>
      <c r="WJA289" s="755"/>
      <c r="WJB289" s="755"/>
      <c r="WJC289" s="755"/>
      <c r="WJD289" s="755"/>
      <c r="WJE289" s="755"/>
      <c r="WJF289" s="755"/>
      <c r="WJG289" s="755"/>
      <c r="WJH289" s="755"/>
      <c r="WJI289" s="755"/>
      <c r="WJJ289" s="755"/>
      <c r="WJK289" s="755"/>
      <c r="WJL289" s="755"/>
      <c r="WJM289" s="755"/>
      <c r="WJN289" s="755"/>
      <c r="WJO289" s="755"/>
      <c r="WJP289" s="755"/>
      <c r="WJQ289" s="755"/>
      <c r="WJR289" s="755"/>
      <c r="WJS289" s="755"/>
      <c r="WJT289" s="755"/>
      <c r="WJU289" s="755"/>
      <c r="WJV289" s="755"/>
      <c r="WJW289" s="755"/>
      <c r="WJX289" s="755"/>
      <c r="WJY289" s="755"/>
      <c r="WJZ289" s="755"/>
      <c r="WKA289" s="755"/>
      <c r="WKB289" s="755"/>
      <c r="WKC289" s="755"/>
      <c r="WKD289" s="755"/>
      <c r="WKE289" s="755"/>
      <c r="WKF289" s="755"/>
      <c r="WKG289" s="755"/>
      <c r="WKH289" s="755"/>
      <c r="WKI289" s="755"/>
      <c r="WKJ289" s="755"/>
      <c r="WKK289" s="755"/>
      <c r="WKL289" s="755"/>
      <c r="WKM289" s="755"/>
      <c r="WKN289" s="755"/>
      <c r="WKO289" s="755"/>
      <c r="WKP289" s="755"/>
      <c r="WKQ289" s="755"/>
      <c r="WKR289" s="755"/>
      <c r="WKS289" s="755"/>
      <c r="WKT289" s="755"/>
      <c r="WKU289" s="755"/>
      <c r="WKV289" s="755"/>
      <c r="WKW289" s="755"/>
      <c r="WKX289" s="755"/>
      <c r="WKY289" s="755"/>
      <c r="WKZ289" s="755"/>
      <c r="WLA289" s="755"/>
      <c r="WLB289" s="755"/>
      <c r="WLC289" s="755"/>
      <c r="WLD289" s="755"/>
      <c r="WLE289" s="755"/>
      <c r="WLF289" s="755"/>
      <c r="WLG289" s="755"/>
      <c r="WLH289" s="755"/>
      <c r="WLI289" s="755"/>
      <c r="WLJ289" s="755"/>
      <c r="WLK289" s="755"/>
      <c r="WLL289" s="755"/>
      <c r="WLM289" s="755"/>
      <c r="WLN289" s="755"/>
      <c r="WLO289" s="755"/>
      <c r="WLP289" s="755"/>
      <c r="WLQ289" s="755"/>
      <c r="WLR289" s="755"/>
      <c r="WLS289" s="755"/>
      <c r="WLT289" s="755"/>
      <c r="WLU289" s="755"/>
      <c r="WLV289" s="755"/>
      <c r="WLW289" s="755"/>
      <c r="WLX289" s="755"/>
      <c r="WLY289" s="755"/>
      <c r="WLZ289" s="755"/>
      <c r="WMA289" s="755"/>
      <c r="WMB289" s="755"/>
      <c r="WMC289" s="755"/>
      <c r="WMD289" s="755"/>
      <c r="WME289" s="755"/>
      <c r="WMF289" s="755"/>
      <c r="WMG289" s="755"/>
      <c r="WMH289" s="755"/>
      <c r="WMI289" s="755"/>
      <c r="WMJ289" s="755"/>
      <c r="WMK289" s="755"/>
      <c r="WML289" s="755"/>
      <c r="WMM289" s="755"/>
      <c r="WMN289" s="755"/>
      <c r="WMO289" s="755"/>
      <c r="WMP289" s="755"/>
      <c r="WMQ289" s="755"/>
      <c r="WMR289" s="755"/>
      <c r="WMS289" s="755"/>
      <c r="WMT289" s="755"/>
      <c r="WMU289" s="755"/>
      <c r="WMV289" s="755"/>
      <c r="WMW289" s="755"/>
      <c r="WMX289" s="755"/>
      <c r="WMY289" s="755"/>
      <c r="WMZ289" s="755"/>
      <c r="WNA289" s="755"/>
      <c r="WNB289" s="755"/>
      <c r="WNC289" s="755"/>
      <c r="WND289" s="755"/>
      <c r="WNE289" s="755"/>
      <c r="WNF289" s="755"/>
      <c r="WNG289" s="755"/>
      <c r="WNH289" s="755"/>
      <c r="WNI289" s="755"/>
      <c r="WNJ289" s="755"/>
      <c r="WNK289" s="755"/>
      <c r="WNL289" s="755"/>
      <c r="WNM289" s="755"/>
      <c r="WNN289" s="755"/>
      <c r="WNO289" s="755"/>
      <c r="WNP289" s="755"/>
      <c r="WNQ289" s="755"/>
      <c r="WNR289" s="755"/>
      <c r="WNS289" s="755"/>
      <c r="WNT289" s="755"/>
      <c r="WNU289" s="755"/>
      <c r="WNV289" s="755"/>
      <c r="WNW289" s="755"/>
      <c r="WNX289" s="755"/>
      <c r="WNY289" s="755"/>
      <c r="WNZ289" s="755"/>
      <c r="WOA289" s="755"/>
      <c r="WOB289" s="755"/>
      <c r="WOC289" s="755"/>
      <c r="WOD289" s="755"/>
      <c r="WOE289" s="755"/>
      <c r="WOF289" s="755"/>
      <c r="WOG289" s="755"/>
      <c r="WOH289" s="755"/>
      <c r="WOI289" s="755"/>
      <c r="WOJ289" s="755"/>
      <c r="WOK289" s="755"/>
      <c r="WOL289" s="755"/>
      <c r="WOM289" s="755"/>
      <c r="WON289" s="755"/>
      <c r="WOO289" s="755"/>
      <c r="WOP289" s="755"/>
      <c r="WOQ289" s="755"/>
      <c r="WOR289" s="755"/>
      <c r="WOS289" s="755"/>
      <c r="WOT289" s="755"/>
      <c r="WOU289" s="755"/>
      <c r="WOV289" s="755"/>
      <c r="WOW289" s="755"/>
      <c r="WOX289" s="755"/>
      <c r="WOY289" s="755"/>
      <c r="WOZ289" s="755"/>
      <c r="WPA289" s="755"/>
      <c r="WPB289" s="755"/>
      <c r="WPC289" s="755"/>
      <c r="WPD289" s="755"/>
      <c r="WPE289" s="755"/>
      <c r="WPF289" s="755"/>
      <c r="WPG289" s="755"/>
      <c r="WPH289" s="755"/>
      <c r="WPI289" s="755"/>
      <c r="WPJ289" s="755"/>
      <c r="WPK289" s="755"/>
      <c r="WPL289" s="755"/>
      <c r="WPM289" s="755"/>
      <c r="WPN289" s="755"/>
      <c r="WPO289" s="755"/>
      <c r="WPP289" s="755"/>
      <c r="WPQ289" s="755"/>
      <c r="WPR289" s="755"/>
      <c r="WPS289" s="755"/>
      <c r="WPT289" s="755"/>
      <c r="WPU289" s="755"/>
      <c r="WPV289" s="755"/>
      <c r="WPW289" s="755"/>
      <c r="WPX289" s="755"/>
      <c r="WPY289" s="755"/>
      <c r="WPZ289" s="755"/>
      <c r="WQA289" s="755"/>
      <c r="WQB289" s="755"/>
      <c r="WQC289" s="755"/>
      <c r="WQD289" s="755"/>
      <c r="WQE289" s="755"/>
      <c r="WQF289" s="755"/>
      <c r="WQG289" s="755"/>
      <c r="WQH289" s="755"/>
      <c r="WQI289" s="755"/>
      <c r="WQJ289" s="755"/>
      <c r="WQK289" s="755"/>
      <c r="WQL289" s="755"/>
      <c r="WQM289" s="755"/>
      <c r="WQN289" s="755"/>
      <c r="WQO289" s="755"/>
      <c r="WQP289" s="755"/>
      <c r="WQQ289" s="755"/>
      <c r="WQR289" s="755"/>
      <c r="WQS289" s="755"/>
      <c r="WQT289" s="755"/>
      <c r="WQU289" s="755"/>
      <c r="WQV289" s="755"/>
      <c r="WQW289" s="755"/>
      <c r="WQX289" s="755"/>
      <c r="WQY289" s="755"/>
      <c r="WQZ289" s="755"/>
      <c r="WRA289" s="755"/>
      <c r="WRB289" s="755"/>
      <c r="WRC289" s="755"/>
      <c r="WRD289" s="755"/>
      <c r="WRE289" s="755"/>
      <c r="WRF289" s="755"/>
      <c r="WRG289" s="755"/>
      <c r="WRH289" s="755"/>
      <c r="WRI289" s="755"/>
      <c r="WRJ289" s="755"/>
      <c r="WRK289" s="755"/>
      <c r="WRL289" s="755"/>
      <c r="WRM289" s="755"/>
      <c r="WRN289" s="755"/>
      <c r="WRO289" s="755"/>
      <c r="WRP289" s="755"/>
      <c r="WRQ289" s="755"/>
      <c r="WRR289" s="755"/>
      <c r="WRS289" s="755"/>
      <c r="WRT289" s="755"/>
      <c r="WRU289" s="755"/>
      <c r="WRV289" s="755"/>
      <c r="WRW289" s="755"/>
      <c r="WRX289" s="755"/>
      <c r="WRY289" s="755"/>
      <c r="WRZ289" s="755"/>
      <c r="WSA289" s="755"/>
      <c r="WSB289" s="755"/>
      <c r="WSC289" s="755"/>
      <c r="WSD289" s="755"/>
      <c r="WSE289" s="755"/>
      <c r="WSF289" s="755"/>
      <c r="WSG289" s="755"/>
      <c r="WSH289" s="755"/>
      <c r="WSI289" s="755"/>
      <c r="WSJ289" s="755"/>
      <c r="WSK289" s="755"/>
      <c r="WSL289" s="755"/>
      <c r="WSM289" s="755"/>
      <c r="WSN289" s="755"/>
      <c r="WSO289" s="755"/>
      <c r="WSP289" s="755"/>
      <c r="WSQ289" s="755"/>
      <c r="WSR289" s="755"/>
      <c r="WSS289" s="755"/>
      <c r="WST289" s="755"/>
      <c r="WSU289" s="755"/>
      <c r="WSV289" s="755"/>
      <c r="WSW289" s="755"/>
      <c r="WSX289" s="755"/>
      <c r="WSY289" s="755"/>
      <c r="WSZ289" s="755"/>
      <c r="WTA289" s="755"/>
      <c r="WTB289" s="755"/>
      <c r="WTC289" s="755"/>
      <c r="WTD289" s="755"/>
      <c r="WTE289" s="755"/>
      <c r="WTF289" s="755"/>
      <c r="WTG289" s="755"/>
      <c r="WTH289" s="755"/>
      <c r="WTI289" s="755"/>
      <c r="WTJ289" s="755"/>
      <c r="WTK289" s="755"/>
      <c r="WTL289" s="755"/>
      <c r="WTM289" s="755"/>
      <c r="WTN289" s="755"/>
      <c r="WTO289" s="755"/>
      <c r="WTP289" s="755"/>
      <c r="WTQ289" s="755"/>
      <c r="WTR289" s="755"/>
      <c r="WTS289" s="755"/>
      <c r="WTT289" s="755"/>
      <c r="WTU289" s="755"/>
      <c r="WTV289" s="755"/>
      <c r="WTW289" s="755"/>
      <c r="WTX289" s="755"/>
      <c r="WTY289" s="755"/>
      <c r="WTZ289" s="755"/>
      <c r="WUA289" s="755"/>
      <c r="WUB289" s="755"/>
      <c r="WUC289" s="755"/>
      <c r="WUD289" s="755"/>
      <c r="WUE289" s="755"/>
      <c r="WUF289" s="755"/>
      <c r="WUG289" s="755"/>
      <c r="WUH289" s="755"/>
      <c r="WUI289" s="755"/>
      <c r="WUJ289" s="755"/>
      <c r="WUK289" s="755"/>
      <c r="WUL289" s="755"/>
      <c r="WUM289" s="755"/>
      <c r="WUN289" s="755"/>
      <c r="WUO289" s="755"/>
      <c r="WUP289" s="755"/>
      <c r="WUQ289" s="755"/>
      <c r="WUR289" s="755"/>
      <c r="WUS289" s="755"/>
      <c r="WUT289" s="755"/>
      <c r="WUU289" s="755"/>
      <c r="WUV289" s="755"/>
      <c r="WUW289" s="755"/>
      <c r="WUX289" s="755"/>
      <c r="WUY289" s="755"/>
      <c r="WUZ289" s="755"/>
      <c r="WVA289" s="755"/>
      <c r="WVB289" s="755"/>
      <c r="WVC289" s="755"/>
      <c r="WVD289" s="755"/>
      <c r="WVE289" s="755"/>
      <c r="WVF289" s="755"/>
      <c r="WVG289" s="755"/>
      <c r="WVH289" s="755"/>
      <c r="WVI289" s="755"/>
      <c r="WVJ289" s="755"/>
      <c r="WVK289" s="755"/>
      <c r="WVL289" s="755"/>
      <c r="WVM289" s="755"/>
      <c r="WVN289" s="755"/>
      <c r="WVO289" s="755"/>
      <c r="WVP289" s="755"/>
      <c r="WVQ289" s="755"/>
      <c r="WVR289" s="755"/>
      <c r="WVS289" s="755"/>
      <c r="WVT289" s="755"/>
      <c r="WVU289" s="755"/>
      <c r="WVV289" s="755"/>
      <c r="WVW289" s="755"/>
      <c r="WVX289" s="755"/>
      <c r="WVY289" s="755"/>
      <c r="WVZ289" s="755"/>
      <c r="WWA289" s="755"/>
      <c r="WWB289" s="755"/>
      <c r="WWC289" s="755"/>
      <c r="WWD289" s="755"/>
      <c r="WWE289" s="755"/>
      <c r="WWF289" s="755"/>
      <c r="WWG289" s="755"/>
      <c r="WWH289" s="755"/>
      <c r="WWI289" s="755"/>
      <c r="WWJ289" s="755"/>
      <c r="WWK289" s="755"/>
      <c r="WWL289" s="755"/>
      <c r="WWM289" s="755"/>
      <c r="WWN289" s="755"/>
      <c r="WWO289" s="755"/>
      <c r="WWP289" s="755"/>
      <c r="WWQ289" s="755"/>
      <c r="WWR289" s="755"/>
      <c r="WWS289" s="755"/>
      <c r="WWT289" s="755"/>
      <c r="WWU289" s="755"/>
      <c r="WWV289" s="755"/>
      <c r="WWW289" s="755"/>
      <c r="WWX289" s="755"/>
      <c r="WWY289" s="755"/>
      <c r="WWZ289" s="755"/>
      <c r="WXA289" s="755"/>
      <c r="WXB289" s="755"/>
      <c r="WXC289" s="755"/>
      <c r="WXD289" s="755"/>
      <c r="WXE289" s="755"/>
      <c r="WXF289" s="755"/>
      <c r="WXG289" s="755"/>
      <c r="WXH289" s="755"/>
      <c r="WXI289" s="755"/>
      <c r="WXJ289" s="755"/>
      <c r="WXK289" s="755"/>
      <c r="WXL289" s="755"/>
      <c r="WXM289" s="755"/>
      <c r="WXN289" s="755"/>
      <c r="WXO289" s="755"/>
      <c r="WXP289" s="755"/>
      <c r="WXQ289" s="755"/>
      <c r="WXR289" s="755"/>
      <c r="WXS289" s="755"/>
      <c r="WXT289" s="755"/>
      <c r="WXU289" s="755"/>
      <c r="WXV289" s="755"/>
      <c r="WXW289" s="755"/>
      <c r="WXX289" s="755"/>
      <c r="WXY289" s="755"/>
      <c r="WXZ289" s="755"/>
      <c r="WYA289" s="755"/>
      <c r="WYB289" s="755"/>
      <c r="WYC289" s="755"/>
      <c r="WYD289" s="755"/>
      <c r="WYE289" s="755"/>
      <c r="WYF289" s="755"/>
      <c r="WYG289" s="755"/>
      <c r="WYH289" s="755"/>
      <c r="WYI289" s="755"/>
      <c r="WYJ289" s="755"/>
      <c r="WYK289" s="755"/>
      <c r="WYL289" s="755"/>
      <c r="WYM289" s="755"/>
      <c r="WYN289" s="755"/>
      <c r="WYO289" s="755"/>
      <c r="WYP289" s="755"/>
      <c r="WYQ289" s="755"/>
      <c r="WYR289" s="755"/>
      <c r="WYS289" s="755"/>
      <c r="WYT289" s="755"/>
      <c r="WYU289" s="755"/>
      <c r="WYV289" s="755"/>
      <c r="WYW289" s="755"/>
      <c r="WYX289" s="755"/>
      <c r="WYY289" s="755"/>
      <c r="WYZ289" s="755"/>
      <c r="WZA289" s="755"/>
      <c r="WZB289" s="755"/>
      <c r="WZC289" s="755"/>
      <c r="WZD289" s="755"/>
      <c r="WZE289" s="755"/>
      <c r="WZF289" s="755"/>
      <c r="WZG289" s="755"/>
      <c r="WZH289" s="755"/>
      <c r="WZI289" s="755"/>
      <c r="WZJ289" s="755"/>
      <c r="WZK289" s="755"/>
      <c r="WZL289" s="755"/>
      <c r="WZM289" s="755"/>
      <c r="WZN289" s="755"/>
      <c r="WZO289" s="755"/>
      <c r="WZP289" s="755"/>
      <c r="WZQ289" s="755"/>
      <c r="WZR289" s="755"/>
      <c r="WZS289" s="755"/>
      <c r="WZT289" s="755"/>
      <c r="WZU289" s="755"/>
      <c r="WZV289" s="755"/>
      <c r="WZW289" s="755"/>
      <c r="WZX289" s="755"/>
      <c r="WZY289" s="755"/>
      <c r="WZZ289" s="755"/>
      <c r="XAA289" s="755"/>
      <c r="XAB289" s="755"/>
      <c r="XAC289" s="755"/>
      <c r="XAD289" s="755"/>
      <c r="XAE289" s="755"/>
      <c r="XAF289" s="755"/>
      <c r="XAG289" s="755"/>
      <c r="XAH289" s="755"/>
      <c r="XAI289" s="755"/>
      <c r="XAJ289" s="755"/>
      <c r="XAK289" s="755"/>
      <c r="XAL289" s="755"/>
      <c r="XAM289" s="755"/>
      <c r="XAN289" s="755"/>
      <c r="XAO289" s="755"/>
      <c r="XAP289" s="755"/>
      <c r="XAQ289" s="755"/>
      <c r="XAR289" s="755"/>
      <c r="XAS289" s="755"/>
      <c r="XAT289" s="755"/>
      <c r="XAU289" s="755"/>
      <c r="XAV289" s="755"/>
      <c r="XAW289" s="755"/>
      <c r="XAX289" s="755"/>
      <c r="XAY289" s="755"/>
      <c r="XAZ289" s="755"/>
      <c r="XBA289" s="755"/>
      <c r="XBB289" s="755"/>
      <c r="XBC289" s="755"/>
      <c r="XBD289" s="755"/>
      <c r="XBE289" s="755"/>
      <c r="XBF289" s="755"/>
      <c r="XBG289" s="755"/>
      <c r="XBH289" s="755"/>
      <c r="XBI289" s="755"/>
      <c r="XBJ289" s="755"/>
      <c r="XBK289" s="755"/>
      <c r="XBL289" s="755"/>
      <c r="XBM289" s="755"/>
      <c r="XBN289" s="755"/>
      <c r="XBO289" s="755"/>
      <c r="XBP289" s="755"/>
      <c r="XBQ289" s="755"/>
      <c r="XBR289" s="755"/>
      <c r="XBS289" s="755"/>
      <c r="XBT289" s="755"/>
      <c r="XBU289" s="755"/>
      <c r="XBV289" s="755"/>
      <c r="XBW289" s="755"/>
      <c r="XBX289" s="755"/>
      <c r="XBY289" s="755"/>
      <c r="XBZ289" s="755"/>
      <c r="XCA289" s="755"/>
      <c r="XCB289" s="755"/>
      <c r="XCC289" s="755"/>
      <c r="XCD289" s="755"/>
      <c r="XCE289" s="755"/>
      <c r="XCF289" s="755"/>
      <c r="XCG289" s="755"/>
      <c r="XCH289" s="755"/>
      <c r="XCI289" s="755"/>
      <c r="XCJ289" s="755"/>
      <c r="XCK289" s="755"/>
      <c r="XCL289" s="755"/>
      <c r="XCM289" s="755"/>
      <c r="XCN289" s="755"/>
      <c r="XCO289" s="755"/>
      <c r="XCP289" s="755"/>
      <c r="XCQ289" s="755"/>
      <c r="XCR289" s="755"/>
      <c r="XCS289" s="755"/>
      <c r="XCT289" s="755"/>
      <c r="XCU289" s="755"/>
      <c r="XCV289" s="755"/>
      <c r="XCW289" s="755"/>
      <c r="XCX289" s="755"/>
      <c r="XCY289" s="755"/>
      <c r="XCZ289" s="755"/>
      <c r="XDA289" s="755"/>
      <c r="XDB289" s="755"/>
      <c r="XDC289" s="755"/>
      <c r="XDD289" s="755"/>
      <c r="XDE289" s="755"/>
      <c r="XDF289" s="755"/>
      <c r="XDG289" s="755"/>
      <c r="XDH289" s="755"/>
      <c r="XDI289" s="755"/>
      <c r="XDJ289" s="755"/>
      <c r="XDK289" s="755"/>
      <c r="XDL289" s="755"/>
      <c r="XDM289" s="755"/>
      <c r="XDN289" s="755"/>
      <c r="XDO289" s="755"/>
      <c r="XDP289" s="755"/>
      <c r="XDQ289" s="755"/>
      <c r="XDR289" s="755"/>
      <c r="XDS289" s="755"/>
      <c r="XDT289" s="755"/>
      <c r="XDU289" s="755"/>
      <c r="XDV289" s="755"/>
      <c r="XDW289" s="755"/>
      <c r="XDX289" s="755"/>
      <c r="XDY289" s="755"/>
      <c r="XDZ289" s="755"/>
      <c r="XEA289" s="755"/>
      <c r="XEB289" s="755"/>
      <c r="XEC289" s="755"/>
      <c r="XED289" s="755"/>
      <c r="XEE289" s="755"/>
      <c r="XEF289" s="755"/>
      <c r="XEG289" s="755"/>
      <c r="XEH289" s="755"/>
      <c r="XEI289" s="755"/>
      <c r="XEJ289" s="755"/>
      <c r="XEK289" s="755"/>
      <c r="XEL289" s="755"/>
      <c r="XEM289" s="755"/>
      <c r="XEN289" s="755"/>
      <c r="XEO289" s="755"/>
      <c r="XEP289" s="755"/>
      <c r="XEQ289" s="755"/>
      <c r="XER289" s="755"/>
      <c r="XES289" s="755"/>
      <c r="XET289" s="755"/>
      <c r="XEU289" s="755"/>
      <c r="XEV289" s="755"/>
      <c r="XEW289" s="755"/>
      <c r="XEX289" s="755"/>
      <c r="XEY289" s="755"/>
      <c r="XEZ289" s="755"/>
      <c r="XFA289" s="755"/>
    </row>
    <row r="290" spans="1:16381" s="248" customFormat="1" ht="15" customHeight="1" x14ac:dyDescent="0.25">
      <c r="A290" s="837"/>
      <c r="B290" s="357" t="s">
        <v>1848</v>
      </c>
      <c r="C290" s="2127" t="str">
        <f>CONCATENATE('CCR and CVA'!F72, " : ", 'CCR and CVA'!B73)</f>
        <v>Check: panel 3a should not be filled in if panel 3c1 is filled in : K_Reduced (assuming hedges are not recognised)</v>
      </c>
      <c r="D290" s="352"/>
      <c r="E290" s="352"/>
      <c r="F290" s="352"/>
      <c r="G290" s="847" t="str">
        <f>'CCR and CVA'!F73</f>
        <v/>
      </c>
      <c r="H290" s="352"/>
      <c r="I290" s="349"/>
      <c r="J290" s="755"/>
      <c r="K290" s="755"/>
      <c r="L290" s="755"/>
      <c r="M290" s="755"/>
      <c r="N290" s="755"/>
      <c r="O290" s="755"/>
      <c r="P290" s="755"/>
      <c r="Q290" s="755"/>
      <c r="R290" s="755"/>
      <c r="S290" s="755"/>
      <c r="T290" s="755"/>
      <c r="U290" s="755"/>
      <c r="V290" s="755"/>
      <c r="W290" s="755"/>
      <c r="X290" s="755"/>
      <c r="Y290" s="755"/>
      <c r="Z290" s="755"/>
      <c r="AA290" s="755"/>
      <c r="AB290" s="755"/>
      <c r="AC290" s="755"/>
      <c r="AD290" s="755"/>
      <c r="AE290" s="755"/>
      <c r="AF290" s="755"/>
      <c r="AG290" s="755"/>
      <c r="AH290" s="755"/>
      <c r="AI290" s="755"/>
      <c r="AJ290" s="755"/>
      <c r="AK290" s="755"/>
      <c r="AL290" s="755"/>
      <c r="AM290" s="755"/>
      <c r="AN290" s="836"/>
      <c r="AO290" s="755"/>
      <c r="AP290" s="755"/>
      <c r="AQ290" s="755"/>
      <c r="AR290" s="755"/>
      <c r="AS290" s="755"/>
      <c r="AT290" s="755"/>
      <c r="AU290" s="755"/>
      <c r="AV290" s="755"/>
      <c r="AW290" s="755"/>
      <c r="AX290" s="755"/>
      <c r="AY290" s="755"/>
      <c r="AZ290" s="755"/>
      <c r="BA290" s="755"/>
      <c r="BB290" s="755"/>
      <c r="BC290" s="755"/>
      <c r="BD290" s="755"/>
      <c r="BE290" s="755"/>
      <c r="BF290" s="755"/>
      <c r="BG290" s="755"/>
      <c r="BH290" s="755"/>
      <c r="BI290" s="755"/>
      <c r="BJ290" s="755"/>
      <c r="BK290" s="755"/>
      <c r="BL290" s="755"/>
      <c r="BM290" s="755"/>
      <c r="BN290" s="755"/>
      <c r="BO290" s="755"/>
      <c r="BP290" s="755"/>
      <c r="BQ290" s="755"/>
      <c r="BR290" s="755"/>
      <c r="BS290" s="755"/>
      <c r="BT290" s="755"/>
      <c r="BU290" s="755"/>
      <c r="BV290" s="755"/>
      <c r="BW290" s="755"/>
      <c r="BX290" s="755"/>
      <c r="BY290" s="755"/>
      <c r="BZ290" s="755"/>
      <c r="CA290" s="755"/>
      <c r="CB290" s="755"/>
      <c r="CC290" s="755"/>
      <c r="CD290" s="755"/>
      <c r="CE290" s="755"/>
      <c r="CF290" s="755"/>
      <c r="CG290" s="755"/>
      <c r="CH290" s="755"/>
      <c r="CI290" s="755"/>
      <c r="CJ290" s="755"/>
      <c r="CK290" s="755"/>
      <c r="CL290" s="755"/>
      <c r="CM290" s="755"/>
      <c r="CN290" s="755"/>
      <c r="CO290" s="755"/>
      <c r="CP290" s="755"/>
      <c r="CQ290" s="755"/>
      <c r="CR290" s="755"/>
      <c r="CS290" s="755"/>
      <c r="CT290" s="755"/>
      <c r="CU290" s="755"/>
      <c r="CV290" s="755"/>
      <c r="CW290" s="755"/>
      <c r="CX290" s="755"/>
      <c r="CY290" s="755"/>
      <c r="CZ290" s="755"/>
      <c r="DA290" s="755"/>
      <c r="DB290" s="755"/>
      <c r="DC290" s="755"/>
      <c r="DD290" s="755"/>
      <c r="DE290" s="755"/>
      <c r="DF290" s="755"/>
      <c r="DG290" s="755"/>
      <c r="DH290" s="755"/>
      <c r="DI290" s="755"/>
      <c r="DJ290" s="755"/>
      <c r="DK290" s="755"/>
      <c r="DL290" s="755"/>
      <c r="DM290" s="755"/>
      <c r="DN290" s="755"/>
      <c r="DO290" s="755"/>
      <c r="DP290" s="755"/>
      <c r="DQ290" s="755"/>
      <c r="DR290" s="755"/>
      <c r="DS290" s="755"/>
      <c r="DT290" s="755"/>
      <c r="DU290" s="755"/>
      <c r="DV290" s="755"/>
      <c r="DW290" s="755"/>
      <c r="DX290" s="755"/>
      <c r="DY290" s="755"/>
      <c r="DZ290" s="755"/>
      <c r="EA290" s="755"/>
      <c r="EB290" s="755"/>
      <c r="EC290" s="755"/>
      <c r="ED290" s="755"/>
      <c r="EE290" s="755"/>
      <c r="EF290" s="755"/>
      <c r="EG290" s="755"/>
      <c r="EH290" s="755"/>
      <c r="EI290" s="755"/>
      <c r="EJ290" s="755"/>
      <c r="EK290" s="755"/>
      <c r="EL290" s="755"/>
      <c r="EM290" s="755"/>
      <c r="EN290" s="755"/>
      <c r="EO290" s="755"/>
      <c r="EP290" s="755"/>
      <c r="EQ290" s="755"/>
      <c r="ER290" s="755"/>
      <c r="ES290" s="755"/>
      <c r="ET290" s="755"/>
      <c r="EU290" s="755"/>
      <c r="EV290" s="755"/>
      <c r="EW290" s="755"/>
      <c r="EX290" s="755"/>
      <c r="EY290" s="755"/>
      <c r="EZ290" s="755"/>
      <c r="FA290" s="755"/>
      <c r="FB290" s="755"/>
      <c r="FC290" s="755"/>
      <c r="FD290" s="755"/>
      <c r="FE290" s="755"/>
      <c r="FF290" s="755"/>
      <c r="FG290" s="755"/>
      <c r="FH290" s="755"/>
      <c r="FI290" s="755"/>
      <c r="FJ290" s="755"/>
      <c r="FK290" s="755"/>
      <c r="FL290" s="755"/>
      <c r="FM290" s="755"/>
      <c r="FN290" s="755"/>
      <c r="FO290" s="755"/>
      <c r="FP290" s="755"/>
      <c r="FQ290" s="755"/>
      <c r="FR290" s="755"/>
      <c r="FS290" s="755"/>
      <c r="FT290" s="755"/>
      <c r="FU290" s="755"/>
      <c r="FV290" s="755"/>
      <c r="FW290" s="755"/>
      <c r="FX290" s="755"/>
      <c r="FY290" s="755"/>
      <c r="FZ290" s="755"/>
      <c r="GA290" s="755"/>
      <c r="GB290" s="755"/>
      <c r="GC290" s="755"/>
      <c r="GD290" s="755"/>
      <c r="GE290" s="755"/>
      <c r="GF290" s="755"/>
      <c r="GG290" s="755"/>
      <c r="GH290" s="755"/>
      <c r="GI290" s="755"/>
      <c r="GJ290" s="755"/>
      <c r="GK290" s="755"/>
      <c r="GL290" s="755"/>
      <c r="GM290" s="755"/>
      <c r="GN290" s="755"/>
      <c r="GO290" s="755"/>
      <c r="GP290" s="755"/>
      <c r="GQ290" s="755"/>
      <c r="GR290" s="755"/>
      <c r="GS290" s="755"/>
      <c r="GT290" s="755"/>
      <c r="GU290" s="755"/>
      <c r="GV290" s="755"/>
      <c r="GW290" s="755"/>
      <c r="GX290" s="755"/>
      <c r="GY290" s="755"/>
      <c r="GZ290" s="755"/>
      <c r="HA290" s="755"/>
      <c r="HB290" s="755"/>
      <c r="HC290" s="755"/>
      <c r="HD290" s="755"/>
      <c r="HE290" s="755"/>
      <c r="HF290" s="755"/>
      <c r="HG290" s="755"/>
      <c r="HH290" s="755"/>
      <c r="HI290" s="755"/>
      <c r="HJ290" s="755"/>
      <c r="HK290" s="755"/>
      <c r="HL290" s="755"/>
      <c r="HM290" s="755"/>
      <c r="HN290" s="755"/>
      <c r="HO290" s="755"/>
      <c r="HP290" s="755"/>
      <c r="HQ290" s="755"/>
      <c r="HR290" s="755"/>
      <c r="HS290" s="755"/>
      <c r="HT290" s="755"/>
      <c r="HU290" s="755"/>
      <c r="HV290" s="755"/>
      <c r="HW290" s="755"/>
      <c r="HX290" s="755"/>
      <c r="HY290" s="755"/>
      <c r="HZ290" s="755"/>
      <c r="IA290" s="755"/>
      <c r="IB290" s="755"/>
      <c r="IC290" s="755"/>
      <c r="ID290" s="755"/>
      <c r="IE290" s="755"/>
      <c r="IF290" s="755"/>
      <c r="IG290" s="755"/>
      <c r="IH290" s="755"/>
      <c r="II290" s="755"/>
      <c r="IJ290" s="755"/>
      <c r="IK290" s="755"/>
      <c r="IL290" s="755"/>
      <c r="IM290" s="755"/>
      <c r="IN290" s="755"/>
      <c r="IO290" s="755"/>
      <c r="IP290" s="755"/>
      <c r="IQ290" s="755"/>
      <c r="IR290" s="755"/>
      <c r="IS290" s="755"/>
      <c r="IT290" s="755"/>
      <c r="IU290" s="755"/>
      <c r="IV290" s="755"/>
      <c r="IW290" s="755"/>
      <c r="IX290" s="755"/>
      <c r="IY290" s="755"/>
      <c r="IZ290" s="755"/>
      <c r="JA290" s="755"/>
      <c r="JB290" s="755"/>
      <c r="JC290" s="755"/>
      <c r="JD290" s="755"/>
      <c r="JE290" s="755"/>
      <c r="JF290" s="755"/>
      <c r="JG290" s="755"/>
      <c r="JH290" s="755"/>
      <c r="JI290" s="755"/>
      <c r="JJ290" s="755"/>
      <c r="JK290" s="755"/>
      <c r="JL290" s="755"/>
      <c r="JM290" s="755"/>
      <c r="JN290" s="755"/>
      <c r="JO290" s="755"/>
      <c r="JP290" s="755"/>
      <c r="JQ290" s="755"/>
      <c r="JR290" s="755"/>
      <c r="JS290" s="755"/>
      <c r="JT290" s="755"/>
      <c r="JU290" s="755"/>
      <c r="JV290" s="755"/>
      <c r="JW290" s="755"/>
      <c r="JX290" s="755"/>
      <c r="JY290" s="755"/>
      <c r="JZ290" s="755"/>
      <c r="KA290" s="755"/>
      <c r="KB290" s="755"/>
      <c r="KC290" s="755"/>
      <c r="KD290" s="755"/>
      <c r="KE290" s="755"/>
      <c r="KF290" s="755"/>
      <c r="KG290" s="755"/>
      <c r="KH290" s="755"/>
      <c r="KI290" s="755"/>
      <c r="KJ290" s="755"/>
      <c r="KK290" s="755"/>
      <c r="KL290" s="755"/>
      <c r="KM290" s="755"/>
      <c r="KN290" s="755"/>
      <c r="KO290" s="755"/>
      <c r="KP290" s="755"/>
      <c r="KQ290" s="755"/>
      <c r="KR290" s="755"/>
      <c r="KS290" s="755"/>
      <c r="KT290" s="755"/>
      <c r="KU290" s="755"/>
      <c r="KV290" s="755"/>
      <c r="KW290" s="755"/>
      <c r="KX290" s="755"/>
      <c r="KY290" s="755"/>
      <c r="KZ290" s="755"/>
      <c r="LA290" s="755"/>
      <c r="LB290" s="755"/>
      <c r="LC290" s="755"/>
      <c r="LD290" s="755"/>
      <c r="LE290" s="755"/>
      <c r="LF290" s="755"/>
      <c r="LG290" s="755"/>
      <c r="LH290" s="755"/>
      <c r="LI290" s="755"/>
      <c r="LJ290" s="755"/>
      <c r="LK290" s="755"/>
      <c r="LL290" s="755"/>
      <c r="LM290" s="755"/>
      <c r="LN290" s="755"/>
      <c r="LO290" s="755"/>
      <c r="LP290" s="755"/>
      <c r="LQ290" s="755"/>
      <c r="LR290" s="755"/>
      <c r="LS290" s="755"/>
      <c r="LT290" s="755"/>
      <c r="LU290" s="755"/>
      <c r="LV290" s="755"/>
      <c r="LW290" s="755"/>
      <c r="LX290" s="755"/>
      <c r="LY290" s="755"/>
      <c r="LZ290" s="755"/>
      <c r="MA290" s="755"/>
      <c r="MB290" s="755"/>
      <c r="MC290" s="755"/>
      <c r="MD290" s="755"/>
      <c r="ME290" s="755"/>
      <c r="MF290" s="755"/>
      <c r="MG290" s="755"/>
      <c r="MH290" s="755"/>
      <c r="MI290" s="755"/>
      <c r="MJ290" s="755"/>
      <c r="MK290" s="755"/>
      <c r="ML290" s="755"/>
      <c r="MM290" s="755"/>
      <c r="MN290" s="755"/>
      <c r="MO290" s="755"/>
      <c r="MP290" s="755"/>
      <c r="MQ290" s="755"/>
      <c r="MR290" s="755"/>
      <c r="MS290" s="755"/>
      <c r="MT290" s="755"/>
      <c r="MU290" s="755"/>
      <c r="MV290" s="755"/>
      <c r="MW290" s="755"/>
      <c r="MX290" s="755"/>
      <c r="MY290" s="755"/>
      <c r="MZ290" s="755"/>
      <c r="NA290" s="755"/>
      <c r="NB290" s="755"/>
      <c r="NC290" s="755"/>
      <c r="ND290" s="755"/>
      <c r="NE290" s="755"/>
      <c r="NF290" s="755"/>
      <c r="NG290" s="755"/>
      <c r="NH290" s="755"/>
      <c r="NI290" s="755"/>
      <c r="NJ290" s="755"/>
      <c r="NK290" s="755"/>
      <c r="NL290" s="755"/>
      <c r="NM290" s="755"/>
      <c r="NN290" s="755"/>
      <c r="NO290" s="755"/>
      <c r="NP290" s="755"/>
      <c r="NQ290" s="755"/>
      <c r="NR290" s="755"/>
      <c r="NS290" s="755"/>
      <c r="NT290" s="755"/>
      <c r="NU290" s="755"/>
      <c r="NV290" s="755"/>
      <c r="NW290" s="755"/>
      <c r="NX290" s="755"/>
      <c r="NY290" s="755"/>
      <c r="NZ290" s="755"/>
      <c r="OA290" s="755"/>
      <c r="OB290" s="755"/>
      <c r="OC290" s="755"/>
      <c r="OD290" s="755"/>
      <c r="OE290" s="755"/>
      <c r="OF290" s="755"/>
      <c r="OG290" s="755"/>
      <c r="OH290" s="755"/>
      <c r="OI290" s="755"/>
      <c r="OJ290" s="755"/>
      <c r="OK290" s="755"/>
      <c r="OL290" s="755"/>
      <c r="OM290" s="755"/>
      <c r="ON290" s="755"/>
      <c r="OO290" s="755"/>
      <c r="OP290" s="755"/>
      <c r="OQ290" s="755"/>
      <c r="OR290" s="755"/>
      <c r="OS290" s="755"/>
      <c r="OT290" s="755"/>
      <c r="OU290" s="755"/>
      <c r="OV290" s="755"/>
      <c r="OW290" s="755"/>
      <c r="OX290" s="755"/>
      <c r="OY290" s="755"/>
      <c r="OZ290" s="755"/>
      <c r="PA290" s="755"/>
      <c r="PB290" s="755"/>
      <c r="PC290" s="755"/>
      <c r="PD290" s="755"/>
      <c r="PE290" s="755"/>
      <c r="PF290" s="755"/>
      <c r="PG290" s="755"/>
      <c r="PH290" s="755"/>
      <c r="PI290" s="755"/>
      <c r="PJ290" s="755"/>
      <c r="PK290" s="755"/>
      <c r="PL290" s="755"/>
      <c r="PM290" s="755"/>
      <c r="PN290" s="755"/>
      <c r="PO290" s="755"/>
      <c r="PP290" s="755"/>
      <c r="PQ290" s="755"/>
      <c r="PR290" s="755"/>
      <c r="PS290" s="755"/>
      <c r="PT290" s="755"/>
      <c r="PU290" s="755"/>
      <c r="PV290" s="755"/>
      <c r="PW290" s="755"/>
      <c r="PX290" s="755"/>
      <c r="PY290" s="755"/>
      <c r="PZ290" s="755"/>
      <c r="QA290" s="755"/>
      <c r="QB290" s="755"/>
      <c r="QC290" s="755"/>
      <c r="QD290" s="755"/>
      <c r="QE290" s="755"/>
      <c r="QF290" s="755"/>
      <c r="QG290" s="755"/>
      <c r="QH290" s="755"/>
      <c r="QI290" s="755"/>
      <c r="QJ290" s="755"/>
      <c r="QK290" s="755"/>
      <c r="QL290" s="755"/>
      <c r="QM290" s="755"/>
      <c r="QN290" s="755"/>
      <c r="QO290" s="755"/>
      <c r="QP290" s="755"/>
      <c r="QQ290" s="755"/>
      <c r="QR290" s="755"/>
      <c r="QS290" s="755"/>
      <c r="QT290" s="755"/>
      <c r="QU290" s="755"/>
      <c r="QV290" s="755"/>
      <c r="QW290" s="755"/>
      <c r="QX290" s="755"/>
      <c r="QY290" s="755"/>
      <c r="QZ290" s="755"/>
      <c r="RA290" s="755"/>
      <c r="RB290" s="755"/>
      <c r="RC290" s="755"/>
      <c r="RD290" s="755"/>
      <c r="RE290" s="755"/>
      <c r="RF290" s="755"/>
      <c r="RG290" s="755"/>
      <c r="RH290" s="755"/>
      <c r="RI290" s="755"/>
      <c r="RJ290" s="755"/>
      <c r="RK290" s="755"/>
      <c r="RL290" s="755"/>
      <c r="RM290" s="755"/>
      <c r="RN290" s="755"/>
      <c r="RO290" s="755"/>
      <c r="RP290" s="755"/>
      <c r="RQ290" s="755"/>
      <c r="RR290" s="755"/>
      <c r="RS290" s="755"/>
      <c r="RT290" s="755"/>
      <c r="RU290" s="755"/>
      <c r="RV290" s="755"/>
      <c r="RW290" s="755"/>
      <c r="RX290" s="755"/>
      <c r="RY290" s="755"/>
      <c r="RZ290" s="755"/>
      <c r="SA290" s="755"/>
      <c r="SB290" s="755"/>
      <c r="SC290" s="755"/>
      <c r="SD290" s="755"/>
      <c r="SE290" s="755"/>
      <c r="SF290" s="755"/>
      <c r="SG290" s="755"/>
      <c r="SH290" s="755"/>
      <c r="SI290" s="755"/>
      <c r="SJ290" s="755"/>
      <c r="SK290" s="755"/>
      <c r="SL290" s="755"/>
      <c r="SM290" s="755"/>
      <c r="SN290" s="755"/>
      <c r="SO290" s="755"/>
      <c r="SP290" s="755"/>
      <c r="SQ290" s="755"/>
      <c r="SR290" s="755"/>
      <c r="SS290" s="755"/>
      <c r="ST290" s="755"/>
      <c r="SU290" s="755"/>
      <c r="SV290" s="755"/>
      <c r="SW290" s="755"/>
      <c r="SX290" s="755"/>
      <c r="SY290" s="755"/>
      <c r="SZ290" s="755"/>
      <c r="TA290" s="755"/>
      <c r="TB290" s="755"/>
      <c r="TC290" s="755"/>
      <c r="TD290" s="755"/>
      <c r="TE290" s="755"/>
      <c r="TF290" s="755"/>
      <c r="TG290" s="755"/>
      <c r="TH290" s="755"/>
      <c r="TI290" s="755"/>
      <c r="TJ290" s="755"/>
      <c r="TK290" s="755"/>
      <c r="TL290" s="755"/>
      <c r="TM290" s="755"/>
      <c r="TN290" s="755"/>
      <c r="TO290" s="755"/>
      <c r="TP290" s="755"/>
      <c r="TQ290" s="755"/>
      <c r="TR290" s="755"/>
      <c r="TS290" s="755"/>
      <c r="TT290" s="755"/>
      <c r="TU290" s="755"/>
      <c r="TV290" s="755"/>
      <c r="TW290" s="755"/>
      <c r="TX290" s="755"/>
      <c r="TY290" s="755"/>
      <c r="TZ290" s="755"/>
      <c r="UA290" s="755"/>
      <c r="UB290" s="755"/>
      <c r="UC290" s="755"/>
      <c r="UD290" s="755"/>
      <c r="UE290" s="755"/>
      <c r="UF290" s="755"/>
      <c r="UG290" s="755"/>
      <c r="UH290" s="755"/>
      <c r="UI290" s="755"/>
      <c r="UJ290" s="755"/>
      <c r="UK290" s="755"/>
      <c r="UL290" s="755"/>
      <c r="UM290" s="755"/>
      <c r="UN290" s="755"/>
      <c r="UO290" s="755"/>
      <c r="UP290" s="755"/>
      <c r="UQ290" s="755"/>
      <c r="UR290" s="755"/>
      <c r="US290" s="755"/>
      <c r="UT290" s="755"/>
      <c r="UU290" s="755"/>
      <c r="UV290" s="755"/>
      <c r="UW290" s="755"/>
      <c r="UX290" s="755"/>
      <c r="UY290" s="755"/>
      <c r="UZ290" s="755"/>
      <c r="VA290" s="755"/>
      <c r="VB290" s="755"/>
      <c r="VC290" s="755"/>
      <c r="VD290" s="755"/>
      <c r="VE290" s="755"/>
      <c r="VF290" s="755"/>
      <c r="VG290" s="755"/>
      <c r="VH290" s="755"/>
      <c r="VI290" s="755"/>
      <c r="VJ290" s="755"/>
      <c r="VK290" s="755"/>
      <c r="VL290" s="755"/>
      <c r="VM290" s="755"/>
      <c r="VN290" s="755"/>
      <c r="VO290" s="755"/>
      <c r="VP290" s="755"/>
      <c r="VQ290" s="755"/>
      <c r="VR290" s="755"/>
      <c r="VS290" s="755"/>
      <c r="VT290" s="755"/>
      <c r="VU290" s="755"/>
      <c r="VV290" s="755"/>
      <c r="VW290" s="755"/>
      <c r="VX290" s="755"/>
      <c r="VY290" s="755"/>
      <c r="VZ290" s="755"/>
      <c r="WA290" s="755"/>
      <c r="WB290" s="755"/>
      <c r="WC290" s="755"/>
      <c r="WD290" s="755"/>
      <c r="WE290" s="755"/>
      <c r="WF290" s="755"/>
      <c r="WG290" s="755"/>
      <c r="WH290" s="755"/>
      <c r="WI290" s="755"/>
      <c r="WJ290" s="755"/>
      <c r="WK290" s="755"/>
      <c r="WL290" s="755"/>
      <c r="WM290" s="755"/>
      <c r="WN290" s="755"/>
      <c r="WO290" s="755"/>
      <c r="WP290" s="755"/>
      <c r="WQ290" s="755"/>
      <c r="WR290" s="755"/>
      <c r="WS290" s="755"/>
      <c r="WT290" s="755"/>
      <c r="WU290" s="755"/>
      <c r="WV290" s="755"/>
      <c r="WW290" s="755"/>
      <c r="WX290" s="755"/>
      <c r="WY290" s="755"/>
      <c r="WZ290" s="755"/>
      <c r="XA290" s="755"/>
      <c r="XB290" s="755"/>
      <c r="XC290" s="755"/>
      <c r="XD290" s="755"/>
      <c r="XE290" s="755"/>
      <c r="XF290" s="755"/>
      <c r="XG290" s="755"/>
      <c r="XH290" s="755"/>
      <c r="XI290" s="755"/>
      <c r="XJ290" s="755"/>
      <c r="XK290" s="755"/>
      <c r="XL290" s="755"/>
      <c r="XM290" s="755"/>
      <c r="XN290" s="755"/>
      <c r="XO290" s="755"/>
      <c r="XP290" s="755"/>
      <c r="XQ290" s="755"/>
      <c r="XR290" s="755"/>
      <c r="XS290" s="755"/>
      <c r="XT290" s="755"/>
      <c r="XU290" s="755"/>
      <c r="XV290" s="755"/>
      <c r="XW290" s="755"/>
      <c r="XX290" s="755"/>
      <c r="XY290" s="755"/>
      <c r="XZ290" s="755"/>
      <c r="YA290" s="755"/>
      <c r="YB290" s="755"/>
      <c r="YC290" s="755"/>
      <c r="YD290" s="755"/>
      <c r="YE290" s="755"/>
      <c r="YF290" s="755"/>
      <c r="YG290" s="755"/>
      <c r="YH290" s="755"/>
      <c r="YI290" s="755"/>
      <c r="YJ290" s="755"/>
      <c r="YK290" s="755"/>
      <c r="YL290" s="755"/>
      <c r="YM290" s="755"/>
      <c r="YN290" s="755"/>
      <c r="YO290" s="755"/>
      <c r="YP290" s="755"/>
      <c r="YQ290" s="755"/>
      <c r="YR290" s="755"/>
      <c r="YS290" s="755"/>
      <c r="YT290" s="755"/>
      <c r="YU290" s="755"/>
      <c r="YV290" s="755"/>
      <c r="YW290" s="755"/>
      <c r="YX290" s="755"/>
      <c r="YY290" s="755"/>
      <c r="YZ290" s="755"/>
      <c r="ZA290" s="755"/>
      <c r="ZB290" s="755"/>
      <c r="ZC290" s="755"/>
      <c r="ZD290" s="755"/>
      <c r="ZE290" s="755"/>
      <c r="ZF290" s="755"/>
      <c r="ZG290" s="755"/>
      <c r="ZH290" s="755"/>
      <c r="ZI290" s="755"/>
      <c r="ZJ290" s="755"/>
      <c r="ZK290" s="755"/>
      <c r="ZL290" s="755"/>
      <c r="ZM290" s="755"/>
      <c r="ZN290" s="755"/>
      <c r="ZO290" s="755"/>
      <c r="ZP290" s="755"/>
      <c r="ZQ290" s="755"/>
      <c r="ZR290" s="755"/>
      <c r="ZS290" s="755"/>
      <c r="ZT290" s="755"/>
      <c r="ZU290" s="755"/>
      <c r="ZV290" s="755"/>
      <c r="ZW290" s="755"/>
      <c r="ZX290" s="755"/>
      <c r="ZY290" s="755"/>
      <c r="ZZ290" s="755"/>
      <c r="AAA290" s="755"/>
      <c r="AAB290" s="755"/>
      <c r="AAC290" s="755"/>
      <c r="AAD290" s="755"/>
      <c r="AAE290" s="755"/>
      <c r="AAF290" s="755"/>
      <c r="AAG290" s="755"/>
      <c r="AAH290" s="755"/>
      <c r="AAI290" s="755"/>
      <c r="AAJ290" s="755"/>
      <c r="AAK290" s="755"/>
      <c r="AAL290" s="755"/>
      <c r="AAM290" s="755"/>
      <c r="AAN290" s="755"/>
      <c r="AAO290" s="755"/>
      <c r="AAP290" s="755"/>
      <c r="AAQ290" s="755"/>
      <c r="AAR290" s="755"/>
      <c r="AAS290" s="755"/>
      <c r="AAT290" s="755"/>
      <c r="AAU290" s="755"/>
      <c r="AAV290" s="755"/>
      <c r="AAW290" s="755"/>
      <c r="AAX290" s="755"/>
      <c r="AAY290" s="755"/>
      <c r="AAZ290" s="755"/>
      <c r="ABA290" s="755"/>
      <c r="ABB290" s="755"/>
      <c r="ABC290" s="755"/>
      <c r="ABD290" s="755"/>
      <c r="ABE290" s="755"/>
      <c r="ABF290" s="755"/>
      <c r="ABG290" s="755"/>
      <c r="ABH290" s="755"/>
      <c r="ABI290" s="755"/>
      <c r="ABJ290" s="755"/>
      <c r="ABK290" s="755"/>
      <c r="ABL290" s="755"/>
      <c r="ABM290" s="755"/>
      <c r="ABN290" s="755"/>
      <c r="ABO290" s="755"/>
      <c r="ABP290" s="755"/>
      <c r="ABQ290" s="755"/>
      <c r="ABR290" s="755"/>
      <c r="ABS290" s="755"/>
      <c r="ABT290" s="755"/>
      <c r="ABU290" s="755"/>
      <c r="ABV290" s="755"/>
      <c r="ABW290" s="755"/>
      <c r="ABX290" s="755"/>
      <c r="ABY290" s="755"/>
      <c r="ABZ290" s="755"/>
      <c r="ACA290" s="755"/>
      <c r="ACB290" s="755"/>
      <c r="ACC290" s="755"/>
      <c r="ACD290" s="755"/>
      <c r="ACE290" s="755"/>
      <c r="ACF290" s="755"/>
      <c r="ACG290" s="755"/>
      <c r="ACH290" s="755"/>
      <c r="ACI290" s="755"/>
      <c r="ACJ290" s="755"/>
      <c r="ACK290" s="755"/>
      <c r="ACL290" s="755"/>
      <c r="ACM290" s="755"/>
      <c r="ACN290" s="755"/>
      <c r="ACO290" s="755"/>
      <c r="ACP290" s="755"/>
      <c r="ACQ290" s="755"/>
      <c r="ACR290" s="755"/>
      <c r="ACS290" s="755"/>
      <c r="ACT290" s="755"/>
      <c r="ACU290" s="755"/>
      <c r="ACV290" s="755"/>
      <c r="ACW290" s="755"/>
      <c r="ACX290" s="755"/>
      <c r="ACY290" s="755"/>
      <c r="ACZ290" s="755"/>
      <c r="ADA290" s="755"/>
      <c r="ADB290" s="755"/>
      <c r="ADC290" s="755"/>
      <c r="ADD290" s="755"/>
      <c r="ADE290" s="755"/>
      <c r="ADF290" s="755"/>
      <c r="ADG290" s="755"/>
      <c r="ADH290" s="755"/>
      <c r="ADI290" s="755"/>
      <c r="ADJ290" s="755"/>
      <c r="ADK290" s="755"/>
      <c r="ADL290" s="755"/>
      <c r="ADM290" s="755"/>
      <c r="ADN290" s="755"/>
      <c r="ADO290" s="755"/>
      <c r="ADP290" s="755"/>
      <c r="ADQ290" s="755"/>
      <c r="ADR290" s="755"/>
      <c r="ADS290" s="755"/>
      <c r="ADT290" s="755"/>
      <c r="ADU290" s="755"/>
      <c r="ADV290" s="755"/>
      <c r="ADW290" s="755"/>
      <c r="ADX290" s="755"/>
      <c r="ADY290" s="755"/>
      <c r="ADZ290" s="755"/>
      <c r="AEA290" s="755"/>
      <c r="AEB290" s="755"/>
      <c r="AEC290" s="755"/>
      <c r="AED290" s="755"/>
      <c r="AEE290" s="755"/>
      <c r="AEF290" s="755"/>
      <c r="AEG290" s="755"/>
      <c r="AEH290" s="755"/>
      <c r="AEI290" s="755"/>
      <c r="AEJ290" s="755"/>
      <c r="AEK290" s="755"/>
      <c r="AEL290" s="755"/>
      <c r="AEM290" s="755"/>
      <c r="AEN290" s="755"/>
      <c r="AEO290" s="755"/>
      <c r="AEP290" s="755"/>
      <c r="AEQ290" s="755"/>
      <c r="AER290" s="755"/>
      <c r="AES290" s="755"/>
      <c r="AET290" s="755"/>
      <c r="AEU290" s="755"/>
      <c r="AEV290" s="755"/>
      <c r="AEW290" s="755"/>
      <c r="AEX290" s="755"/>
      <c r="AEY290" s="755"/>
      <c r="AEZ290" s="755"/>
      <c r="AFA290" s="755"/>
      <c r="AFB290" s="755"/>
      <c r="AFC290" s="755"/>
      <c r="AFD290" s="755"/>
      <c r="AFE290" s="755"/>
      <c r="AFF290" s="755"/>
      <c r="AFG290" s="755"/>
      <c r="AFH290" s="755"/>
      <c r="AFI290" s="755"/>
      <c r="AFJ290" s="755"/>
      <c r="AFK290" s="755"/>
      <c r="AFL290" s="755"/>
      <c r="AFM290" s="755"/>
      <c r="AFN290" s="755"/>
      <c r="AFO290" s="755"/>
      <c r="AFP290" s="755"/>
      <c r="AFQ290" s="755"/>
      <c r="AFR290" s="755"/>
      <c r="AFS290" s="755"/>
      <c r="AFT290" s="755"/>
      <c r="AFU290" s="755"/>
      <c r="AFV290" s="755"/>
      <c r="AFW290" s="755"/>
      <c r="AFX290" s="755"/>
      <c r="AFY290" s="755"/>
      <c r="AFZ290" s="755"/>
      <c r="AGA290" s="755"/>
      <c r="AGB290" s="755"/>
      <c r="AGC290" s="755"/>
      <c r="AGD290" s="755"/>
      <c r="AGE290" s="755"/>
      <c r="AGF290" s="755"/>
      <c r="AGG290" s="755"/>
      <c r="AGH290" s="755"/>
      <c r="AGI290" s="755"/>
      <c r="AGJ290" s="755"/>
      <c r="AGK290" s="755"/>
      <c r="AGL290" s="755"/>
      <c r="AGM290" s="755"/>
      <c r="AGN290" s="755"/>
      <c r="AGO290" s="755"/>
      <c r="AGP290" s="755"/>
      <c r="AGQ290" s="755"/>
      <c r="AGR290" s="755"/>
      <c r="AGS290" s="755"/>
      <c r="AGT290" s="755"/>
      <c r="AGU290" s="755"/>
      <c r="AGV290" s="755"/>
      <c r="AGW290" s="755"/>
      <c r="AGX290" s="755"/>
      <c r="AGY290" s="755"/>
      <c r="AGZ290" s="755"/>
      <c r="AHA290" s="755"/>
      <c r="AHB290" s="755"/>
      <c r="AHC290" s="755"/>
      <c r="AHD290" s="755"/>
      <c r="AHE290" s="755"/>
      <c r="AHF290" s="755"/>
      <c r="AHG290" s="755"/>
      <c r="AHH290" s="755"/>
      <c r="AHI290" s="755"/>
      <c r="AHJ290" s="755"/>
      <c r="AHK290" s="755"/>
      <c r="AHL290" s="755"/>
      <c r="AHM290" s="755"/>
      <c r="AHN290" s="755"/>
      <c r="AHO290" s="755"/>
      <c r="AHP290" s="755"/>
      <c r="AHQ290" s="755"/>
      <c r="AHR290" s="755"/>
      <c r="AHS290" s="755"/>
      <c r="AHT290" s="755"/>
      <c r="AHU290" s="755"/>
      <c r="AHV290" s="755"/>
      <c r="AHW290" s="755"/>
      <c r="AHX290" s="755"/>
      <c r="AHY290" s="755"/>
      <c r="AHZ290" s="755"/>
      <c r="AIA290" s="755"/>
      <c r="AIB290" s="755"/>
      <c r="AIC290" s="755"/>
      <c r="AID290" s="755"/>
      <c r="AIE290" s="755"/>
      <c r="AIF290" s="755"/>
      <c r="AIG290" s="755"/>
      <c r="AIH290" s="755"/>
      <c r="AII290" s="755"/>
      <c r="AIJ290" s="755"/>
      <c r="AIK290" s="755"/>
      <c r="AIL290" s="755"/>
      <c r="AIM290" s="755"/>
      <c r="AIN290" s="755"/>
      <c r="AIO290" s="755"/>
      <c r="AIP290" s="755"/>
      <c r="AIQ290" s="755"/>
      <c r="AIR290" s="755"/>
      <c r="AIS290" s="755"/>
      <c r="AIT290" s="755"/>
      <c r="AIU290" s="755"/>
      <c r="AIV290" s="755"/>
      <c r="AIW290" s="755"/>
      <c r="AIX290" s="755"/>
      <c r="AIY290" s="755"/>
      <c r="AIZ290" s="755"/>
      <c r="AJA290" s="755"/>
      <c r="AJB290" s="755"/>
      <c r="AJC290" s="755"/>
      <c r="AJD290" s="755"/>
      <c r="AJE290" s="755"/>
      <c r="AJF290" s="755"/>
      <c r="AJG290" s="755"/>
      <c r="AJH290" s="755"/>
      <c r="AJI290" s="755"/>
      <c r="AJJ290" s="755"/>
      <c r="AJK290" s="755"/>
      <c r="AJL290" s="755"/>
      <c r="AJM290" s="755"/>
      <c r="AJN290" s="755"/>
      <c r="AJO290" s="755"/>
      <c r="AJP290" s="755"/>
      <c r="AJQ290" s="755"/>
      <c r="AJR290" s="755"/>
      <c r="AJS290" s="755"/>
      <c r="AJT290" s="755"/>
      <c r="AJU290" s="755"/>
      <c r="AJV290" s="755"/>
      <c r="AJW290" s="755"/>
      <c r="AJX290" s="755"/>
      <c r="AJY290" s="755"/>
      <c r="AJZ290" s="755"/>
      <c r="AKA290" s="755"/>
      <c r="AKB290" s="755"/>
      <c r="AKC290" s="755"/>
      <c r="AKD290" s="755"/>
      <c r="AKE290" s="755"/>
      <c r="AKF290" s="755"/>
      <c r="AKG290" s="755"/>
      <c r="AKH290" s="755"/>
      <c r="AKI290" s="755"/>
      <c r="AKJ290" s="755"/>
      <c r="AKK290" s="755"/>
      <c r="AKL290" s="755"/>
      <c r="AKM290" s="755"/>
      <c r="AKN290" s="755"/>
      <c r="AKO290" s="755"/>
      <c r="AKP290" s="755"/>
      <c r="AKQ290" s="755"/>
      <c r="AKR290" s="755"/>
      <c r="AKS290" s="755"/>
      <c r="AKT290" s="755"/>
      <c r="AKU290" s="755"/>
      <c r="AKV290" s="755"/>
      <c r="AKW290" s="755"/>
      <c r="AKX290" s="755"/>
      <c r="AKY290" s="755"/>
      <c r="AKZ290" s="755"/>
      <c r="ALA290" s="755"/>
      <c r="ALB290" s="755"/>
      <c r="ALC290" s="755"/>
      <c r="ALD290" s="755"/>
      <c r="ALE290" s="755"/>
      <c r="ALF290" s="755"/>
      <c r="ALG290" s="755"/>
      <c r="ALH290" s="755"/>
      <c r="ALI290" s="755"/>
      <c r="ALJ290" s="755"/>
      <c r="ALK290" s="755"/>
      <c r="ALL290" s="755"/>
      <c r="ALM290" s="755"/>
      <c r="ALN290" s="755"/>
      <c r="ALO290" s="755"/>
      <c r="ALP290" s="755"/>
      <c r="ALQ290" s="755"/>
      <c r="ALR290" s="755"/>
      <c r="ALS290" s="755"/>
      <c r="ALT290" s="755"/>
      <c r="ALU290" s="755"/>
      <c r="ALV290" s="755"/>
      <c r="ALW290" s="755"/>
      <c r="ALX290" s="755"/>
      <c r="ALY290" s="755"/>
      <c r="ALZ290" s="755"/>
      <c r="AMA290" s="755"/>
      <c r="AMB290" s="755"/>
      <c r="AMC290" s="755"/>
      <c r="AMD290" s="755"/>
      <c r="AME290" s="755"/>
      <c r="AMF290" s="755"/>
      <c r="AMG290" s="755"/>
      <c r="AMH290" s="755"/>
      <c r="AMI290" s="755"/>
      <c r="AMJ290" s="755"/>
      <c r="AMK290" s="755"/>
      <c r="AML290" s="755"/>
      <c r="AMM290" s="755"/>
      <c r="AMN290" s="755"/>
      <c r="AMO290" s="755"/>
      <c r="AMP290" s="755"/>
      <c r="AMQ290" s="755"/>
      <c r="AMR290" s="755"/>
      <c r="AMS290" s="755"/>
      <c r="AMT290" s="755"/>
      <c r="AMU290" s="755"/>
      <c r="AMV290" s="755"/>
      <c r="AMW290" s="755"/>
      <c r="AMX290" s="755"/>
      <c r="AMY290" s="755"/>
      <c r="AMZ290" s="755"/>
      <c r="ANA290" s="755"/>
      <c r="ANB290" s="755"/>
      <c r="ANC290" s="755"/>
      <c r="AND290" s="755"/>
      <c r="ANE290" s="755"/>
      <c r="ANF290" s="755"/>
      <c r="ANG290" s="755"/>
      <c r="ANH290" s="755"/>
      <c r="ANI290" s="755"/>
      <c r="ANJ290" s="755"/>
      <c r="ANK290" s="755"/>
      <c r="ANL290" s="755"/>
      <c r="ANM290" s="755"/>
      <c r="ANN290" s="755"/>
      <c r="ANO290" s="755"/>
      <c r="ANP290" s="755"/>
      <c r="ANQ290" s="755"/>
      <c r="ANR290" s="755"/>
      <c r="ANS290" s="755"/>
      <c r="ANT290" s="755"/>
      <c r="ANU290" s="755"/>
      <c r="ANV290" s="755"/>
      <c r="ANW290" s="755"/>
      <c r="ANX290" s="755"/>
      <c r="ANY290" s="755"/>
      <c r="ANZ290" s="755"/>
      <c r="AOA290" s="755"/>
      <c r="AOB290" s="755"/>
      <c r="AOC290" s="755"/>
      <c r="AOD290" s="755"/>
      <c r="AOE290" s="755"/>
      <c r="AOF290" s="755"/>
      <c r="AOG290" s="755"/>
      <c r="AOH290" s="755"/>
      <c r="AOI290" s="755"/>
      <c r="AOJ290" s="755"/>
      <c r="AOK290" s="755"/>
      <c r="AOL290" s="755"/>
      <c r="AOM290" s="755"/>
      <c r="AON290" s="755"/>
      <c r="AOO290" s="755"/>
      <c r="AOP290" s="755"/>
      <c r="AOQ290" s="755"/>
      <c r="AOR290" s="755"/>
      <c r="AOS290" s="755"/>
      <c r="AOT290" s="755"/>
      <c r="AOU290" s="755"/>
      <c r="AOV290" s="755"/>
      <c r="AOW290" s="755"/>
      <c r="AOX290" s="755"/>
      <c r="AOY290" s="755"/>
      <c r="AOZ290" s="755"/>
      <c r="APA290" s="755"/>
      <c r="APB290" s="755"/>
      <c r="APC290" s="755"/>
      <c r="APD290" s="755"/>
      <c r="APE290" s="755"/>
      <c r="APF290" s="755"/>
      <c r="APG290" s="755"/>
      <c r="APH290" s="755"/>
      <c r="API290" s="755"/>
      <c r="APJ290" s="755"/>
      <c r="APK290" s="755"/>
      <c r="APL290" s="755"/>
      <c r="APM290" s="755"/>
      <c r="APN290" s="755"/>
      <c r="APO290" s="755"/>
      <c r="APP290" s="755"/>
      <c r="APQ290" s="755"/>
      <c r="APR290" s="755"/>
      <c r="APS290" s="755"/>
      <c r="APT290" s="755"/>
      <c r="APU290" s="755"/>
      <c r="APV290" s="755"/>
      <c r="APW290" s="755"/>
      <c r="APX290" s="755"/>
      <c r="APY290" s="755"/>
      <c r="APZ290" s="755"/>
      <c r="AQA290" s="755"/>
      <c r="AQB290" s="755"/>
      <c r="AQC290" s="755"/>
      <c r="AQD290" s="755"/>
      <c r="AQE290" s="755"/>
      <c r="AQF290" s="755"/>
      <c r="AQG290" s="755"/>
      <c r="AQH290" s="755"/>
      <c r="AQI290" s="755"/>
      <c r="AQJ290" s="755"/>
      <c r="AQK290" s="755"/>
      <c r="AQL290" s="755"/>
      <c r="AQM290" s="755"/>
      <c r="AQN290" s="755"/>
      <c r="AQO290" s="755"/>
      <c r="AQP290" s="755"/>
      <c r="AQQ290" s="755"/>
      <c r="AQR290" s="755"/>
      <c r="AQS290" s="755"/>
      <c r="AQT290" s="755"/>
      <c r="AQU290" s="755"/>
      <c r="AQV290" s="755"/>
      <c r="AQW290" s="755"/>
      <c r="AQX290" s="755"/>
      <c r="AQY290" s="755"/>
      <c r="AQZ290" s="755"/>
      <c r="ARA290" s="755"/>
      <c r="ARB290" s="755"/>
      <c r="ARC290" s="755"/>
      <c r="ARD290" s="755"/>
      <c r="ARE290" s="755"/>
      <c r="ARF290" s="755"/>
      <c r="ARG290" s="755"/>
      <c r="ARH290" s="755"/>
      <c r="ARI290" s="755"/>
      <c r="ARJ290" s="755"/>
      <c r="ARK290" s="755"/>
      <c r="ARL290" s="755"/>
      <c r="ARM290" s="755"/>
      <c r="ARN290" s="755"/>
      <c r="ARO290" s="755"/>
      <c r="ARP290" s="755"/>
      <c r="ARQ290" s="755"/>
      <c r="ARR290" s="755"/>
      <c r="ARS290" s="755"/>
      <c r="ART290" s="755"/>
      <c r="ARU290" s="755"/>
      <c r="ARV290" s="755"/>
      <c r="ARW290" s="755"/>
      <c r="ARX290" s="755"/>
      <c r="ARY290" s="755"/>
      <c r="ARZ290" s="755"/>
      <c r="ASA290" s="755"/>
      <c r="ASB290" s="755"/>
      <c r="ASC290" s="755"/>
      <c r="ASD290" s="755"/>
      <c r="ASE290" s="755"/>
      <c r="ASF290" s="755"/>
      <c r="ASG290" s="755"/>
      <c r="ASH290" s="755"/>
      <c r="ASI290" s="755"/>
      <c r="ASJ290" s="755"/>
      <c r="ASK290" s="755"/>
      <c r="ASL290" s="755"/>
      <c r="ASM290" s="755"/>
      <c r="ASN290" s="755"/>
      <c r="ASO290" s="755"/>
      <c r="ASP290" s="755"/>
      <c r="ASQ290" s="755"/>
      <c r="ASR290" s="755"/>
      <c r="ASS290" s="755"/>
      <c r="AST290" s="755"/>
      <c r="ASU290" s="755"/>
      <c r="ASV290" s="755"/>
      <c r="ASW290" s="755"/>
      <c r="ASX290" s="755"/>
      <c r="ASY290" s="755"/>
      <c r="ASZ290" s="755"/>
      <c r="ATA290" s="755"/>
      <c r="ATB290" s="755"/>
      <c r="ATC290" s="755"/>
      <c r="ATD290" s="755"/>
      <c r="ATE290" s="755"/>
      <c r="ATF290" s="755"/>
      <c r="ATG290" s="755"/>
      <c r="ATH290" s="755"/>
      <c r="ATI290" s="755"/>
      <c r="ATJ290" s="755"/>
      <c r="ATK290" s="755"/>
      <c r="ATL290" s="755"/>
      <c r="ATM290" s="755"/>
      <c r="ATN290" s="755"/>
      <c r="ATO290" s="755"/>
      <c r="ATP290" s="755"/>
      <c r="ATQ290" s="755"/>
      <c r="ATR290" s="755"/>
      <c r="ATS290" s="755"/>
      <c r="ATT290" s="755"/>
      <c r="ATU290" s="755"/>
      <c r="ATV290" s="755"/>
      <c r="ATW290" s="755"/>
      <c r="ATX290" s="755"/>
      <c r="ATY290" s="755"/>
      <c r="ATZ290" s="755"/>
      <c r="AUA290" s="755"/>
      <c r="AUB290" s="755"/>
      <c r="AUC290" s="755"/>
      <c r="AUD290" s="755"/>
      <c r="AUE290" s="755"/>
      <c r="AUF290" s="755"/>
      <c r="AUG290" s="755"/>
      <c r="AUH290" s="755"/>
      <c r="AUI290" s="755"/>
      <c r="AUJ290" s="755"/>
      <c r="AUK290" s="755"/>
      <c r="AUL290" s="755"/>
      <c r="AUM290" s="755"/>
      <c r="AUN290" s="755"/>
      <c r="AUO290" s="755"/>
      <c r="AUP290" s="755"/>
      <c r="AUQ290" s="755"/>
      <c r="AUR290" s="755"/>
      <c r="AUS290" s="755"/>
      <c r="AUT290" s="755"/>
      <c r="AUU290" s="755"/>
      <c r="AUV290" s="755"/>
      <c r="AUW290" s="755"/>
      <c r="AUX290" s="755"/>
      <c r="AUY290" s="755"/>
      <c r="AUZ290" s="755"/>
      <c r="AVA290" s="755"/>
      <c r="AVB290" s="755"/>
      <c r="AVC290" s="755"/>
      <c r="AVD290" s="755"/>
      <c r="AVE290" s="755"/>
      <c r="AVF290" s="755"/>
      <c r="AVG290" s="755"/>
      <c r="AVH290" s="755"/>
      <c r="AVI290" s="755"/>
      <c r="AVJ290" s="755"/>
      <c r="AVK290" s="755"/>
      <c r="AVL290" s="755"/>
      <c r="AVM290" s="755"/>
      <c r="AVN290" s="755"/>
      <c r="AVO290" s="755"/>
      <c r="AVP290" s="755"/>
      <c r="AVQ290" s="755"/>
      <c r="AVR290" s="755"/>
      <c r="AVS290" s="755"/>
      <c r="AVT290" s="755"/>
      <c r="AVU290" s="755"/>
      <c r="AVV290" s="755"/>
      <c r="AVW290" s="755"/>
      <c r="AVX290" s="755"/>
      <c r="AVY290" s="755"/>
      <c r="AVZ290" s="755"/>
      <c r="AWA290" s="755"/>
      <c r="AWB290" s="755"/>
      <c r="AWC290" s="755"/>
      <c r="AWD290" s="755"/>
      <c r="AWE290" s="755"/>
      <c r="AWF290" s="755"/>
      <c r="AWG290" s="755"/>
      <c r="AWH290" s="755"/>
      <c r="AWI290" s="755"/>
      <c r="AWJ290" s="755"/>
      <c r="AWK290" s="755"/>
      <c r="AWL290" s="755"/>
      <c r="AWM290" s="755"/>
      <c r="AWN290" s="755"/>
      <c r="AWO290" s="755"/>
      <c r="AWP290" s="755"/>
      <c r="AWQ290" s="755"/>
      <c r="AWR290" s="755"/>
      <c r="AWS290" s="755"/>
      <c r="AWT290" s="755"/>
      <c r="AWU290" s="755"/>
      <c r="AWV290" s="755"/>
      <c r="AWW290" s="755"/>
      <c r="AWX290" s="755"/>
      <c r="AWY290" s="755"/>
      <c r="AWZ290" s="755"/>
      <c r="AXA290" s="755"/>
      <c r="AXB290" s="755"/>
      <c r="AXC290" s="755"/>
      <c r="AXD290" s="755"/>
      <c r="AXE290" s="755"/>
      <c r="AXF290" s="755"/>
      <c r="AXG290" s="755"/>
      <c r="AXH290" s="755"/>
      <c r="AXI290" s="755"/>
      <c r="AXJ290" s="755"/>
      <c r="AXK290" s="755"/>
      <c r="AXL290" s="755"/>
      <c r="AXM290" s="755"/>
      <c r="AXN290" s="755"/>
      <c r="AXO290" s="755"/>
      <c r="AXP290" s="755"/>
      <c r="AXQ290" s="755"/>
      <c r="AXR290" s="755"/>
      <c r="AXS290" s="755"/>
      <c r="AXT290" s="755"/>
      <c r="AXU290" s="755"/>
      <c r="AXV290" s="755"/>
      <c r="AXW290" s="755"/>
      <c r="AXX290" s="755"/>
      <c r="AXY290" s="755"/>
      <c r="AXZ290" s="755"/>
      <c r="AYA290" s="755"/>
      <c r="AYB290" s="755"/>
      <c r="AYC290" s="755"/>
      <c r="AYD290" s="755"/>
      <c r="AYE290" s="755"/>
      <c r="AYF290" s="755"/>
      <c r="AYG290" s="755"/>
      <c r="AYH290" s="755"/>
      <c r="AYI290" s="755"/>
      <c r="AYJ290" s="755"/>
      <c r="AYK290" s="755"/>
      <c r="AYL290" s="755"/>
      <c r="AYM290" s="755"/>
      <c r="AYN290" s="755"/>
      <c r="AYO290" s="755"/>
      <c r="AYP290" s="755"/>
      <c r="AYQ290" s="755"/>
      <c r="AYR290" s="755"/>
      <c r="AYS290" s="755"/>
      <c r="AYT290" s="755"/>
      <c r="AYU290" s="755"/>
      <c r="AYV290" s="755"/>
      <c r="AYW290" s="755"/>
      <c r="AYX290" s="755"/>
      <c r="AYY290" s="755"/>
      <c r="AYZ290" s="755"/>
      <c r="AZA290" s="755"/>
      <c r="AZB290" s="755"/>
      <c r="AZC290" s="755"/>
      <c r="AZD290" s="755"/>
      <c r="AZE290" s="755"/>
      <c r="AZF290" s="755"/>
      <c r="AZG290" s="755"/>
      <c r="AZH290" s="755"/>
      <c r="AZI290" s="755"/>
      <c r="AZJ290" s="755"/>
      <c r="AZK290" s="755"/>
      <c r="AZL290" s="755"/>
      <c r="AZM290" s="755"/>
      <c r="AZN290" s="755"/>
      <c r="AZO290" s="755"/>
      <c r="AZP290" s="755"/>
      <c r="AZQ290" s="755"/>
      <c r="AZR290" s="755"/>
      <c r="AZS290" s="755"/>
      <c r="AZT290" s="755"/>
      <c r="AZU290" s="755"/>
      <c r="AZV290" s="755"/>
      <c r="AZW290" s="755"/>
      <c r="AZX290" s="755"/>
      <c r="AZY290" s="755"/>
      <c r="AZZ290" s="755"/>
      <c r="BAA290" s="755"/>
      <c r="BAB290" s="755"/>
      <c r="BAC290" s="755"/>
      <c r="BAD290" s="755"/>
      <c r="BAE290" s="755"/>
      <c r="BAF290" s="755"/>
      <c r="BAG290" s="755"/>
      <c r="BAH290" s="755"/>
      <c r="BAI290" s="755"/>
      <c r="BAJ290" s="755"/>
      <c r="BAK290" s="755"/>
      <c r="BAL290" s="755"/>
      <c r="BAM290" s="755"/>
      <c r="BAN290" s="755"/>
      <c r="BAO290" s="755"/>
      <c r="BAP290" s="755"/>
      <c r="BAQ290" s="755"/>
      <c r="BAR290" s="755"/>
      <c r="BAS290" s="755"/>
      <c r="BAT290" s="755"/>
      <c r="BAU290" s="755"/>
      <c r="BAV290" s="755"/>
      <c r="BAW290" s="755"/>
      <c r="BAX290" s="755"/>
      <c r="BAY290" s="755"/>
      <c r="BAZ290" s="755"/>
      <c r="BBA290" s="755"/>
      <c r="BBB290" s="755"/>
      <c r="BBC290" s="755"/>
      <c r="BBD290" s="755"/>
      <c r="BBE290" s="755"/>
      <c r="BBF290" s="755"/>
      <c r="BBG290" s="755"/>
      <c r="BBH290" s="755"/>
      <c r="BBI290" s="755"/>
      <c r="BBJ290" s="755"/>
      <c r="BBK290" s="755"/>
      <c r="BBL290" s="755"/>
      <c r="BBM290" s="755"/>
      <c r="BBN290" s="755"/>
      <c r="BBO290" s="755"/>
      <c r="BBP290" s="755"/>
      <c r="BBQ290" s="755"/>
      <c r="BBR290" s="755"/>
      <c r="BBS290" s="755"/>
      <c r="BBT290" s="755"/>
      <c r="BBU290" s="755"/>
      <c r="BBV290" s="755"/>
      <c r="BBW290" s="755"/>
      <c r="BBX290" s="755"/>
      <c r="BBY290" s="755"/>
      <c r="BBZ290" s="755"/>
      <c r="BCA290" s="755"/>
      <c r="BCB290" s="755"/>
      <c r="BCC290" s="755"/>
      <c r="BCD290" s="755"/>
      <c r="BCE290" s="755"/>
      <c r="BCF290" s="755"/>
      <c r="BCG290" s="755"/>
      <c r="BCH290" s="755"/>
      <c r="BCI290" s="755"/>
      <c r="BCJ290" s="755"/>
      <c r="BCK290" s="755"/>
      <c r="BCL290" s="755"/>
      <c r="BCM290" s="755"/>
      <c r="BCN290" s="755"/>
      <c r="BCO290" s="755"/>
      <c r="BCP290" s="755"/>
      <c r="BCQ290" s="755"/>
      <c r="BCR290" s="755"/>
      <c r="BCS290" s="755"/>
      <c r="BCT290" s="755"/>
      <c r="BCU290" s="755"/>
      <c r="BCV290" s="755"/>
      <c r="BCW290" s="755"/>
      <c r="BCX290" s="755"/>
      <c r="BCY290" s="755"/>
      <c r="BCZ290" s="755"/>
      <c r="BDA290" s="755"/>
      <c r="BDB290" s="755"/>
      <c r="BDC290" s="755"/>
      <c r="BDD290" s="755"/>
      <c r="BDE290" s="755"/>
      <c r="BDF290" s="755"/>
      <c r="BDG290" s="755"/>
      <c r="BDH290" s="755"/>
      <c r="BDI290" s="755"/>
      <c r="BDJ290" s="755"/>
      <c r="BDK290" s="755"/>
      <c r="BDL290" s="755"/>
      <c r="BDM290" s="755"/>
      <c r="BDN290" s="755"/>
      <c r="BDO290" s="755"/>
      <c r="BDP290" s="755"/>
      <c r="BDQ290" s="755"/>
      <c r="BDR290" s="755"/>
      <c r="BDS290" s="755"/>
      <c r="BDT290" s="755"/>
      <c r="BDU290" s="755"/>
      <c r="BDV290" s="755"/>
      <c r="BDW290" s="755"/>
      <c r="BDX290" s="755"/>
      <c r="BDY290" s="755"/>
      <c r="BDZ290" s="755"/>
      <c r="BEA290" s="755"/>
      <c r="BEB290" s="755"/>
      <c r="BEC290" s="755"/>
      <c r="BED290" s="755"/>
      <c r="BEE290" s="755"/>
      <c r="BEF290" s="755"/>
      <c r="BEG290" s="755"/>
      <c r="BEH290" s="755"/>
      <c r="BEI290" s="755"/>
      <c r="BEJ290" s="755"/>
      <c r="BEK290" s="755"/>
      <c r="BEL290" s="755"/>
      <c r="BEM290" s="755"/>
      <c r="BEN290" s="755"/>
      <c r="BEO290" s="755"/>
      <c r="BEP290" s="755"/>
      <c r="BEQ290" s="755"/>
      <c r="BER290" s="755"/>
      <c r="BES290" s="755"/>
      <c r="BET290" s="755"/>
      <c r="BEU290" s="755"/>
      <c r="BEV290" s="755"/>
      <c r="BEW290" s="755"/>
      <c r="BEX290" s="755"/>
      <c r="BEY290" s="755"/>
      <c r="BEZ290" s="755"/>
      <c r="BFA290" s="755"/>
      <c r="BFB290" s="755"/>
      <c r="BFC290" s="755"/>
      <c r="BFD290" s="755"/>
      <c r="BFE290" s="755"/>
      <c r="BFF290" s="755"/>
      <c r="BFG290" s="755"/>
      <c r="BFH290" s="755"/>
      <c r="BFI290" s="755"/>
      <c r="BFJ290" s="755"/>
      <c r="BFK290" s="755"/>
      <c r="BFL290" s="755"/>
      <c r="BFM290" s="755"/>
      <c r="BFN290" s="755"/>
      <c r="BFO290" s="755"/>
      <c r="BFP290" s="755"/>
      <c r="BFQ290" s="755"/>
      <c r="BFR290" s="755"/>
      <c r="BFS290" s="755"/>
      <c r="BFT290" s="755"/>
      <c r="BFU290" s="755"/>
      <c r="BFV290" s="755"/>
      <c r="BFW290" s="755"/>
      <c r="BFX290" s="755"/>
      <c r="BFY290" s="755"/>
      <c r="BFZ290" s="755"/>
      <c r="BGA290" s="755"/>
      <c r="BGB290" s="755"/>
      <c r="BGC290" s="755"/>
      <c r="BGD290" s="755"/>
      <c r="BGE290" s="755"/>
      <c r="BGF290" s="755"/>
      <c r="BGG290" s="755"/>
      <c r="BGH290" s="755"/>
      <c r="BGI290" s="755"/>
      <c r="BGJ290" s="755"/>
      <c r="BGK290" s="755"/>
      <c r="BGL290" s="755"/>
      <c r="BGM290" s="755"/>
      <c r="BGN290" s="755"/>
      <c r="BGO290" s="755"/>
      <c r="BGP290" s="755"/>
      <c r="BGQ290" s="755"/>
      <c r="BGR290" s="755"/>
      <c r="BGS290" s="755"/>
      <c r="BGT290" s="755"/>
      <c r="BGU290" s="755"/>
      <c r="BGV290" s="755"/>
      <c r="BGW290" s="755"/>
      <c r="BGX290" s="755"/>
      <c r="BGY290" s="755"/>
      <c r="BGZ290" s="755"/>
      <c r="BHA290" s="755"/>
      <c r="BHB290" s="755"/>
      <c r="BHC290" s="755"/>
      <c r="BHD290" s="755"/>
      <c r="BHE290" s="755"/>
      <c r="BHF290" s="755"/>
      <c r="BHG290" s="755"/>
      <c r="BHH290" s="755"/>
      <c r="BHI290" s="755"/>
      <c r="BHJ290" s="755"/>
      <c r="BHK290" s="755"/>
      <c r="BHL290" s="755"/>
      <c r="BHM290" s="755"/>
      <c r="BHN290" s="755"/>
      <c r="BHO290" s="755"/>
      <c r="BHP290" s="755"/>
      <c r="BHQ290" s="755"/>
      <c r="BHR290" s="755"/>
      <c r="BHS290" s="755"/>
      <c r="BHT290" s="755"/>
      <c r="BHU290" s="755"/>
      <c r="BHV290" s="755"/>
      <c r="BHW290" s="755"/>
      <c r="BHX290" s="755"/>
      <c r="BHY290" s="755"/>
      <c r="BHZ290" s="755"/>
      <c r="BIA290" s="755"/>
      <c r="BIB290" s="755"/>
      <c r="BIC290" s="755"/>
      <c r="BID290" s="755"/>
      <c r="BIE290" s="755"/>
      <c r="BIF290" s="755"/>
      <c r="BIG290" s="755"/>
      <c r="BIH290" s="755"/>
      <c r="BII290" s="755"/>
      <c r="BIJ290" s="755"/>
      <c r="BIK290" s="755"/>
      <c r="BIL290" s="755"/>
      <c r="BIM290" s="755"/>
      <c r="BIN290" s="755"/>
      <c r="BIO290" s="755"/>
      <c r="BIP290" s="755"/>
      <c r="BIQ290" s="755"/>
      <c r="BIR290" s="755"/>
      <c r="BIS290" s="755"/>
      <c r="BIT290" s="755"/>
      <c r="BIU290" s="755"/>
      <c r="BIV290" s="755"/>
      <c r="BIW290" s="755"/>
      <c r="BIX290" s="755"/>
      <c r="BIY290" s="755"/>
      <c r="BIZ290" s="755"/>
      <c r="BJA290" s="755"/>
      <c r="BJB290" s="755"/>
      <c r="BJC290" s="755"/>
      <c r="BJD290" s="755"/>
      <c r="BJE290" s="755"/>
      <c r="BJF290" s="755"/>
      <c r="BJG290" s="755"/>
      <c r="BJH290" s="755"/>
      <c r="BJI290" s="755"/>
      <c r="BJJ290" s="755"/>
      <c r="BJK290" s="755"/>
      <c r="BJL290" s="755"/>
      <c r="BJM290" s="755"/>
      <c r="BJN290" s="755"/>
      <c r="BJO290" s="755"/>
      <c r="BJP290" s="755"/>
      <c r="BJQ290" s="755"/>
      <c r="BJR290" s="755"/>
      <c r="BJS290" s="755"/>
      <c r="BJT290" s="755"/>
      <c r="BJU290" s="755"/>
      <c r="BJV290" s="755"/>
      <c r="BJW290" s="755"/>
      <c r="BJX290" s="755"/>
      <c r="BJY290" s="755"/>
      <c r="BJZ290" s="755"/>
      <c r="BKA290" s="755"/>
      <c r="BKB290" s="755"/>
      <c r="BKC290" s="755"/>
      <c r="BKD290" s="755"/>
      <c r="BKE290" s="755"/>
      <c r="BKF290" s="755"/>
      <c r="BKG290" s="755"/>
      <c r="BKH290" s="755"/>
      <c r="BKI290" s="755"/>
      <c r="BKJ290" s="755"/>
      <c r="BKK290" s="755"/>
      <c r="BKL290" s="755"/>
      <c r="BKM290" s="755"/>
      <c r="BKN290" s="755"/>
      <c r="BKO290" s="755"/>
      <c r="BKP290" s="755"/>
      <c r="BKQ290" s="755"/>
      <c r="BKR290" s="755"/>
      <c r="BKS290" s="755"/>
      <c r="BKT290" s="755"/>
      <c r="BKU290" s="755"/>
      <c r="BKV290" s="755"/>
      <c r="BKW290" s="755"/>
      <c r="BKX290" s="755"/>
      <c r="BKY290" s="755"/>
      <c r="BKZ290" s="755"/>
      <c r="BLA290" s="755"/>
      <c r="BLB290" s="755"/>
      <c r="BLC290" s="755"/>
      <c r="BLD290" s="755"/>
      <c r="BLE290" s="755"/>
      <c r="BLF290" s="755"/>
      <c r="BLG290" s="755"/>
      <c r="BLH290" s="755"/>
      <c r="BLI290" s="755"/>
      <c r="BLJ290" s="755"/>
      <c r="BLK290" s="755"/>
      <c r="BLL290" s="755"/>
      <c r="BLM290" s="755"/>
      <c r="BLN290" s="755"/>
      <c r="BLO290" s="755"/>
      <c r="BLP290" s="755"/>
      <c r="BLQ290" s="755"/>
      <c r="BLR290" s="755"/>
      <c r="BLS290" s="755"/>
      <c r="BLT290" s="755"/>
      <c r="BLU290" s="755"/>
      <c r="BLV290" s="755"/>
      <c r="BLW290" s="755"/>
      <c r="BLX290" s="755"/>
      <c r="BLY290" s="755"/>
      <c r="BLZ290" s="755"/>
      <c r="BMA290" s="755"/>
      <c r="BMB290" s="755"/>
      <c r="BMC290" s="755"/>
      <c r="BMD290" s="755"/>
      <c r="BME290" s="755"/>
      <c r="BMF290" s="755"/>
      <c r="BMG290" s="755"/>
      <c r="BMH290" s="755"/>
      <c r="BMI290" s="755"/>
      <c r="BMJ290" s="755"/>
      <c r="BMK290" s="755"/>
      <c r="BML290" s="755"/>
      <c r="BMM290" s="755"/>
      <c r="BMN290" s="755"/>
      <c r="BMO290" s="755"/>
      <c r="BMP290" s="755"/>
      <c r="BMQ290" s="755"/>
      <c r="BMR290" s="755"/>
      <c r="BMS290" s="755"/>
      <c r="BMT290" s="755"/>
      <c r="BMU290" s="755"/>
      <c r="BMV290" s="755"/>
      <c r="BMW290" s="755"/>
      <c r="BMX290" s="755"/>
      <c r="BMY290" s="755"/>
      <c r="BMZ290" s="755"/>
      <c r="BNA290" s="755"/>
      <c r="BNB290" s="755"/>
      <c r="BNC290" s="755"/>
      <c r="BND290" s="755"/>
      <c r="BNE290" s="755"/>
      <c r="BNF290" s="755"/>
      <c r="BNG290" s="755"/>
      <c r="BNH290" s="755"/>
      <c r="BNI290" s="755"/>
      <c r="BNJ290" s="755"/>
      <c r="BNK290" s="755"/>
      <c r="BNL290" s="755"/>
      <c r="BNM290" s="755"/>
      <c r="BNN290" s="755"/>
      <c r="BNO290" s="755"/>
      <c r="BNP290" s="755"/>
      <c r="BNQ290" s="755"/>
      <c r="BNR290" s="755"/>
      <c r="BNS290" s="755"/>
      <c r="BNT290" s="755"/>
      <c r="BNU290" s="755"/>
      <c r="BNV290" s="755"/>
      <c r="BNW290" s="755"/>
      <c r="BNX290" s="755"/>
      <c r="BNY290" s="755"/>
      <c r="BNZ290" s="755"/>
      <c r="BOA290" s="755"/>
      <c r="BOB290" s="755"/>
      <c r="BOC290" s="755"/>
      <c r="BOD290" s="755"/>
      <c r="BOE290" s="755"/>
      <c r="BOF290" s="755"/>
      <c r="BOG290" s="755"/>
      <c r="BOH290" s="755"/>
      <c r="BOI290" s="755"/>
      <c r="BOJ290" s="755"/>
      <c r="BOK290" s="755"/>
      <c r="BOL290" s="755"/>
      <c r="BOM290" s="755"/>
      <c r="BON290" s="755"/>
      <c r="BOO290" s="755"/>
      <c r="BOP290" s="755"/>
      <c r="BOQ290" s="755"/>
      <c r="BOR290" s="755"/>
      <c r="BOS290" s="755"/>
      <c r="BOT290" s="755"/>
      <c r="BOU290" s="755"/>
      <c r="BOV290" s="755"/>
      <c r="BOW290" s="755"/>
      <c r="BOX290" s="755"/>
      <c r="BOY290" s="755"/>
      <c r="BOZ290" s="755"/>
      <c r="BPA290" s="755"/>
      <c r="BPB290" s="755"/>
      <c r="BPC290" s="755"/>
      <c r="BPD290" s="755"/>
      <c r="BPE290" s="755"/>
      <c r="BPF290" s="755"/>
      <c r="BPG290" s="755"/>
      <c r="BPH290" s="755"/>
      <c r="BPI290" s="755"/>
      <c r="BPJ290" s="755"/>
      <c r="BPK290" s="755"/>
      <c r="BPL290" s="755"/>
      <c r="BPM290" s="755"/>
      <c r="BPN290" s="755"/>
      <c r="BPO290" s="755"/>
      <c r="BPP290" s="755"/>
      <c r="BPQ290" s="755"/>
      <c r="BPR290" s="755"/>
      <c r="BPS290" s="755"/>
      <c r="BPT290" s="755"/>
      <c r="BPU290" s="755"/>
      <c r="BPV290" s="755"/>
      <c r="BPW290" s="755"/>
      <c r="BPX290" s="755"/>
      <c r="BPY290" s="755"/>
      <c r="BPZ290" s="755"/>
      <c r="BQA290" s="755"/>
      <c r="BQB290" s="755"/>
      <c r="BQC290" s="755"/>
      <c r="BQD290" s="755"/>
      <c r="BQE290" s="755"/>
      <c r="BQF290" s="755"/>
      <c r="BQG290" s="755"/>
      <c r="BQH290" s="755"/>
      <c r="BQI290" s="755"/>
      <c r="BQJ290" s="755"/>
      <c r="BQK290" s="755"/>
      <c r="BQL290" s="755"/>
      <c r="BQM290" s="755"/>
      <c r="BQN290" s="755"/>
      <c r="BQO290" s="755"/>
      <c r="BQP290" s="755"/>
      <c r="BQQ290" s="755"/>
      <c r="BQR290" s="755"/>
      <c r="BQS290" s="755"/>
      <c r="BQT290" s="755"/>
      <c r="BQU290" s="755"/>
      <c r="BQV290" s="755"/>
      <c r="BQW290" s="755"/>
      <c r="BQX290" s="755"/>
      <c r="BQY290" s="755"/>
      <c r="BQZ290" s="755"/>
      <c r="BRA290" s="755"/>
      <c r="BRB290" s="755"/>
      <c r="BRC290" s="755"/>
      <c r="BRD290" s="755"/>
      <c r="BRE290" s="755"/>
      <c r="BRF290" s="755"/>
      <c r="BRG290" s="755"/>
      <c r="BRH290" s="755"/>
      <c r="BRI290" s="755"/>
      <c r="BRJ290" s="755"/>
      <c r="BRK290" s="755"/>
      <c r="BRL290" s="755"/>
      <c r="BRM290" s="755"/>
      <c r="BRN290" s="755"/>
      <c r="BRO290" s="755"/>
      <c r="BRP290" s="755"/>
      <c r="BRQ290" s="755"/>
      <c r="BRR290" s="755"/>
      <c r="BRS290" s="755"/>
      <c r="BRT290" s="755"/>
      <c r="BRU290" s="755"/>
      <c r="BRV290" s="755"/>
      <c r="BRW290" s="755"/>
      <c r="BRX290" s="755"/>
      <c r="BRY290" s="755"/>
      <c r="BRZ290" s="755"/>
      <c r="BSA290" s="755"/>
      <c r="BSB290" s="755"/>
      <c r="BSC290" s="755"/>
      <c r="BSD290" s="755"/>
      <c r="BSE290" s="755"/>
      <c r="BSF290" s="755"/>
      <c r="BSG290" s="755"/>
      <c r="BSH290" s="755"/>
      <c r="BSI290" s="755"/>
      <c r="BSJ290" s="755"/>
      <c r="BSK290" s="755"/>
      <c r="BSL290" s="755"/>
      <c r="BSM290" s="755"/>
      <c r="BSN290" s="755"/>
      <c r="BSO290" s="755"/>
      <c r="BSP290" s="755"/>
      <c r="BSQ290" s="755"/>
      <c r="BSR290" s="755"/>
      <c r="BSS290" s="755"/>
      <c r="BST290" s="755"/>
      <c r="BSU290" s="755"/>
      <c r="BSV290" s="755"/>
      <c r="BSW290" s="755"/>
      <c r="BSX290" s="755"/>
      <c r="BSY290" s="755"/>
      <c r="BSZ290" s="755"/>
      <c r="BTA290" s="755"/>
      <c r="BTB290" s="755"/>
      <c r="BTC290" s="755"/>
      <c r="BTD290" s="755"/>
      <c r="BTE290" s="755"/>
      <c r="BTF290" s="755"/>
      <c r="BTG290" s="755"/>
      <c r="BTH290" s="755"/>
      <c r="BTI290" s="755"/>
      <c r="BTJ290" s="755"/>
      <c r="BTK290" s="755"/>
      <c r="BTL290" s="755"/>
      <c r="BTM290" s="755"/>
      <c r="BTN290" s="755"/>
      <c r="BTO290" s="755"/>
      <c r="BTP290" s="755"/>
      <c r="BTQ290" s="755"/>
      <c r="BTR290" s="755"/>
      <c r="BTS290" s="755"/>
      <c r="BTT290" s="755"/>
      <c r="BTU290" s="755"/>
      <c r="BTV290" s="755"/>
      <c r="BTW290" s="755"/>
      <c r="BTX290" s="755"/>
      <c r="BTY290" s="755"/>
      <c r="BTZ290" s="755"/>
      <c r="BUA290" s="755"/>
      <c r="BUB290" s="755"/>
      <c r="BUC290" s="755"/>
      <c r="BUD290" s="755"/>
      <c r="BUE290" s="755"/>
      <c r="BUF290" s="755"/>
      <c r="BUG290" s="755"/>
      <c r="BUH290" s="755"/>
      <c r="BUI290" s="755"/>
      <c r="BUJ290" s="755"/>
      <c r="BUK290" s="755"/>
      <c r="BUL290" s="755"/>
      <c r="BUM290" s="755"/>
      <c r="BUN290" s="755"/>
      <c r="BUO290" s="755"/>
      <c r="BUP290" s="755"/>
      <c r="BUQ290" s="755"/>
      <c r="BUR290" s="755"/>
      <c r="BUS290" s="755"/>
      <c r="BUT290" s="755"/>
      <c r="BUU290" s="755"/>
      <c r="BUV290" s="755"/>
      <c r="BUW290" s="755"/>
      <c r="BUX290" s="755"/>
      <c r="BUY290" s="755"/>
      <c r="BUZ290" s="755"/>
      <c r="BVA290" s="755"/>
      <c r="BVB290" s="755"/>
      <c r="BVC290" s="755"/>
      <c r="BVD290" s="755"/>
      <c r="BVE290" s="755"/>
      <c r="BVF290" s="755"/>
      <c r="BVG290" s="755"/>
      <c r="BVH290" s="755"/>
      <c r="BVI290" s="755"/>
      <c r="BVJ290" s="755"/>
      <c r="BVK290" s="755"/>
      <c r="BVL290" s="755"/>
      <c r="BVM290" s="755"/>
      <c r="BVN290" s="755"/>
      <c r="BVO290" s="755"/>
      <c r="BVP290" s="755"/>
      <c r="BVQ290" s="755"/>
      <c r="BVR290" s="755"/>
      <c r="BVS290" s="755"/>
      <c r="BVT290" s="755"/>
      <c r="BVU290" s="755"/>
      <c r="BVV290" s="755"/>
      <c r="BVW290" s="755"/>
      <c r="BVX290" s="755"/>
      <c r="BVY290" s="755"/>
      <c r="BVZ290" s="755"/>
      <c r="BWA290" s="755"/>
      <c r="BWB290" s="755"/>
      <c r="BWC290" s="755"/>
      <c r="BWD290" s="755"/>
      <c r="BWE290" s="755"/>
      <c r="BWF290" s="755"/>
      <c r="BWG290" s="755"/>
      <c r="BWH290" s="755"/>
      <c r="BWI290" s="755"/>
      <c r="BWJ290" s="755"/>
      <c r="BWK290" s="755"/>
      <c r="BWL290" s="755"/>
      <c r="BWM290" s="755"/>
      <c r="BWN290" s="755"/>
      <c r="BWO290" s="755"/>
      <c r="BWP290" s="755"/>
      <c r="BWQ290" s="755"/>
      <c r="BWR290" s="755"/>
      <c r="BWS290" s="755"/>
      <c r="BWT290" s="755"/>
      <c r="BWU290" s="755"/>
      <c r="BWV290" s="755"/>
      <c r="BWW290" s="755"/>
      <c r="BWX290" s="755"/>
      <c r="BWY290" s="755"/>
      <c r="BWZ290" s="755"/>
      <c r="BXA290" s="755"/>
      <c r="BXB290" s="755"/>
      <c r="BXC290" s="755"/>
      <c r="BXD290" s="755"/>
      <c r="BXE290" s="755"/>
      <c r="BXF290" s="755"/>
      <c r="BXG290" s="755"/>
      <c r="BXH290" s="755"/>
      <c r="BXI290" s="755"/>
      <c r="BXJ290" s="755"/>
      <c r="BXK290" s="755"/>
      <c r="BXL290" s="755"/>
      <c r="BXM290" s="755"/>
      <c r="BXN290" s="755"/>
      <c r="BXO290" s="755"/>
      <c r="BXP290" s="755"/>
      <c r="BXQ290" s="755"/>
      <c r="BXR290" s="755"/>
      <c r="BXS290" s="755"/>
      <c r="BXT290" s="755"/>
      <c r="BXU290" s="755"/>
      <c r="BXV290" s="755"/>
      <c r="BXW290" s="755"/>
      <c r="BXX290" s="755"/>
      <c r="BXY290" s="755"/>
      <c r="BXZ290" s="755"/>
      <c r="BYA290" s="755"/>
      <c r="BYB290" s="755"/>
      <c r="BYC290" s="755"/>
      <c r="BYD290" s="755"/>
      <c r="BYE290" s="755"/>
      <c r="BYF290" s="755"/>
      <c r="BYG290" s="755"/>
      <c r="BYH290" s="755"/>
      <c r="BYI290" s="755"/>
      <c r="BYJ290" s="755"/>
      <c r="BYK290" s="755"/>
      <c r="BYL290" s="755"/>
      <c r="BYM290" s="755"/>
      <c r="BYN290" s="755"/>
      <c r="BYO290" s="755"/>
      <c r="BYP290" s="755"/>
      <c r="BYQ290" s="755"/>
      <c r="BYR290" s="755"/>
      <c r="BYS290" s="755"/>
      <c r="BYT290" s="755"/>
      <c r="BYU290" s="755"/>
      <c r="BYV290" s="755"/>
      <c r="BYW290" s="755"/>
      <c r="BYX290" s="755"/>
      <c r="BYY290" s="755"/>
      <c r="BYZ290" s="755"/>
      <c r="BZA290" s="755"/>
      <c r="BZB290" s="755"/>
      <c r="BZC290" s="755"/>
      <c r="BZD290" s="755"/>
      <c r="BZE290" s="755"/>
      <c r="BZF290" s="755"/>
      <c r="BZG290" s="755"/>
      <c r="BZH290" s="755"/>
      <c r="BZI290" s="755"/>
      <c r="BZJ290" s="755"/>
      <c r="BZK290" s="755"/>
      <c r="BZL290" s="755"/>
      <c r="BZM290" s="755"/>
      <c r="BZN290" s="755"/>
      <c r="BZO290" s="755"/>
      <c r="BZP290" s="755"/>
      <c r="BZQ290" s="755"/>
      <c r="BZR290" s="755"/>
      <c r="BZS290" s="755"/>
      <c r="BZT290" s="755"/>
      <c r="BZU290" s="755"/>
      <c r="BZV290" s="755"/>
      <c r="BZW290" s="755"/>
      <c r="BZX290" s="755"/>
      <c r="BZY290" s="755"/>
      <c r="BZZ290" s="755"/>
      <c r="CAA290" s="755"/>
      <c r="CAB290" s="755"/>
      <c r="CAC290" s="755"/>
      <c r="CAD290" s="755"/>
      <c r="CAE290" s="755"/>
      <c r="CAF290" s="755"/>
      <c r="CAG290" s="755"/>
      <c r="CAH290" s="755"/>
      <c r="CAI290" s="755"/>
      <c r="CAJ290" s="755"/>
      <c r="CAK290" s="755"/>
      <c r="CAL290" s="755"/>
      <c r="CAM290" s="755"/>
      <c r="CAN290" s="755"/>
      <c r="CAO290" s="755"/>
      <c r="CAP290" s="755"/>
      <c r="CAQ290" s="755"/>
      <c r="CAR290" s="755"/>
      <c r="CAS290" s="755"/>
      <c r="CAT290" s="755"/>
      <c r="CAU290" s="755"/>
      <c r="CAV290" s="755"/>
      <c r="CAW290" s="755"/>
      <c r="CAX290" s="755"/>
      <c r="CAY290" s="755"/>
      <c r="CAZ290" s="755"/>
      <c r="CBA290" s="755"/>
      <c r="CBB290" s="755"/>
      <c r="CBC290" s="755"/>
      <c r="CBD290" s="755"/>
      <c r="CBE290" s="755"/>
      <c r="CBF290" s="755"/>
      <c r="CBG290" s="755"/>
      <c r="CBH290" s="755"/>
      <c r="CBI290" s="755"/>
      <c r="CBJ290" s="755"/>
      <c r="CBK290" s="755"/>
      <c r="CBL290" s="755"/>
      <c r="CBM290" s="755"/>
      <c r="CBN290" s="755"/>
      <c r="CBO290" s="755"/>
      <c r="CBP290" s="755"/>
      <c r="CBQ290" s="755"/>
      <c r="CBR290" s="755"/>
      <c r="CBS290" s="755"/>
      <c r="CBT290" s="755"/>
      <c r="CBU290" s="755"/>
      <c r="CBV290" s="755"/>
      <c r="CBW290" s="755"/>
      <c r="CBX290" s="755"/>
      <c r="CBY290" s="755"/>
      <c r="CBZ290" s="755"/>
      <c r="CCA290" s="755"/>
      <c r="CCB290" s="755"/>
      <c r="CCC290" s="755"/>
      <c r="CCD290" s="755"/>
      <c r="CCE290" s="755"/>
      <c r="CCF290" s="755"/>
      <c r="CCG290" s="755"/>
      <c r="CCH290" s="755"/>
      <c r="CCI290" s="755"/>
      <c r="CCJ290" s="755"/>
      <c r="CCK290" s="755"/>
      <c r="CCL290" s="755"/>
      <c r="CCM290" s="755"/>
      <c r="CCN290" s="755"/>
      <c r="CCO290" s="755"/>
      <c r="CCP290" s="755"/>
      <c r="CCQ290" s="755"/>
      <c r="CCR290" s="755"/>
      <c r="CCS290" s="755"/>
      <c r="CCT290" s="755"/>
      <c r="CCU290" s="755"/>
      <c r="CCV290" s="755"/>
      <c r="CCW290" s="755"/>
      <c r="CCX290" s="755"/>
      <c r="CCY290" s="755"/>
      <c r="CCZ290" s="755"/>
      <c r="CDA290" s="755"/>
      <c r="CDB290" s="755"/>
      <c r="CDC290" s="755"/>
      <c r="CDD290" s="755"/>
      <c r="CDE290" s="755"/>
      <c r="CDF290" s="755"/>
      <c r="CDG290" s="755"/>
      <c r="CDH290" s="755"/>
      <c r="CDI290" s="755"/>
      <c r="CDJ290" s="755"/>
      <c r="CDK290" s="755"/>
      <c r="CDL290" s="755"/>
      <c r="CDM290" s="755"/>
      <c r="CDN290" s="755"/>
      <c r="CDO290" s="755"/>
      <c r="CDP290" s="755"/>
      <c r="CDQ290" s="755"/>
      <c r="CDR290" s="755"/>
      <c r="CDS290" s="755"/>
      <c r="CDT290" s="755"/>
      <c r="CDU290" s="755"/>
      <c r="CDV290" s="755"/>
      <c r="CDW290" s="755"/>
      <c r="CDX290" s="755"/>
      <c r="CDY290" s="755"/>
      <c r="CDZ290" s="755"/>
      <c r="CEA290" s="755"/>
      <c r="CEB290" s="755"/>
      <c r="CEC290" s="755"/>
      <c r="CED290" s="755"/>
      <c r="CEE290" s="755"/>
      <c r="CEF290" s="755"/>
      <c r="CEG290" s="755"/>
      <c r="CEH290" s="755"/>
      <c r="CEI290" s="755"/>
      <c r="CEJ290" s="755"/>
      <c r="CEK290" s="755"/>
      <c r="CEL290" s="755"/>
      <c r="CEM290" s="755"/>
      <c r="CEN290" s="755"/>
      <c r="CEO290" s="755"/>
      <c r="CEP290" s="755"/>
      <c r="CEQ290" s="755"/>
      <c r="CER290" s="755"/>
      <c r="CES290" s="755"/>
      <c r="CET290" s="755"/>
      <c r="CEU290" s="755"/>
      <c r="CEV290" s="755"/>
      <c r="CEW290" s="755"/>
      <c r="CEX290" s="755"/>
      <c r="CEY290" s="755"/>
      <c r="CEZ290" s="755"/>
      <c r="CFA290" s="755"/>
      <c r="CFB290" s="755"/>
      <c r="CFC290" s="755"/>
      <c r="CFD290" s="755"/>
      <c r="CFE290" s="755"/>
      <c r="CFF290" s="755"/>
      <c r="CFG290" s="755"/>
      <c r="CFH290" s="755"/>
      <c r="CFI290" s="755"/>
      <c r="CFJ290" s="755"/>
      <c r="CFK290" s="755"/>
      <c r="CFL290" s="755"/>
      <c r="CFM290" s="755"/>
      <c r="CFN290" s="755"/>
      <c r="CFO290" s="755"/>
      <c r="CFP290" s="755"/>
      <c r="CFQ290" s="755"/>
      <c r="CFR290" s="755"/>
      <c r="CFS290" s="755"/>
      <c r="CFT290" s="755"/>
      <c r="CFU290" s="755"/>
      <c r="CFV290" s="755"/>
      <c r="CFW290" s="755"/>
      <c r="CFX290" s="755"/>
      <c r="CFY290" s="755"/>
      <c r="CFZ290" s="755"/>
      <c r="CGA290" s="755"/>
      <c r="CGB290" s="755"/>
      <c r="CGC290" s="755"/>
      <c r="CGD290" s="755"/>
      <c r="CGE290" s="755"/>
      <c r="CGF290" s="755"/>
      <c r="CGG290" s="755"/>
      <c r="CGH290" s="755"/>
      <c r="CGI290" s="755"/>
      <c r="CGJ290" s="755"/>
      <c r="CGK290" s="755"/>
      <c r="CGL290" s="755"/>
      <c r="CGM290" s="755"/>
      <c r="CGN290" s="755"/>
      <c r="CGO290" s="755"/>
      <c r="CGP290" s="755"/>
      <c r="CGQ290" s="755"/>
      <c r="CGR290" s="755"/>
      <c r="CGS290" s="755"/>
      <c r="CGT290" s="755"/>
      <c r="CGU290" s="755"/>
      <c r="CGV290" s="755"/>
      <c r="CGW290" s="755"/>
      <c r="CGX290" s="755"/>
      <c r="CGY290" s="755"/>
      <c r="CGZ290" s="755"/>
      <c r="CHA290" s="755"/>
      <c r="CHB290" s="755"/>
      <c r="CHC290" s="755"/>
      <c r="CHD290" s="755"/>
      <c r="CHE290" s="755"/>
      <c r="CHF290" s="755"/>
      <c r="CHG290" s="755"/>
      <c r="CHH290" s="755"/>
      <c r="CHI290" s="755"/>
      <c r="CHJ290" s="755"/>
      <c r="CHK290" s="755"/>
      <c r="CHL290" s="755"/>
      <c r="CHM290" s="755"/>
      <c r="CHN290" s="755"/>
      <c r="CHO290" s="755"/>
      <c r="CHP290" s="755"/>
      <c r="CHQ290" s="755"/>
      <c r="CHR290" s="755"/>
      <c r="CHS290" s="755"/>
      <c r="CHT290" s="755"/>
      <c r="CHU290" s="755"/>
      <c r="CHV290" s="755"/>
      <c r="CHW290" s="755"/>
      <c r="CHX290" s="755"/>
      <c r="CHY290" s="755"/>
      <c r="CHZ290" s="755"/>
      <c r="CIA290" s="755"/>
      <c r="CIB290" s="755"/>
      <c r="CIC290" s="755"/>
      <c r="CID290" s="755"/>
      <c r="CIE290" s="755"/>
      <c r="CIF290" s="755"/>
      <c r="CIG290" s="755"/>
      <c r="CIH290" s="755"/>
      <c r="CII290" s="755"/>
      <c r="CIJ290" s="755"/>
      <c r="CIK290" s="755"/>
      <c r="CIL290" s="755"/>
      <c r="CIM290" s="755"/>
      <c r="CIN290" s="755"/>
      <c r="CIO290" s="755"/>
      <c r="CIP290" s="755"/>
      <c r="CIQ290" s="755"/>
      <c r="CIR290" s="755"/>
      <c r="CIS290" s="755"/>
      <c r="CIT290" s="755"/>
      <c r="CIU290" s="755"/>
      <c r="CIV290" s="755"/>
      <c r="CIW290" s="755"/>
      <c r="CIX290" s="755"/>
      <c r="CIY290" s="755"/>
      <c r="CIZ290" s="755"/>
      <c r="CJA290" s="755"/>
      <c r="CJB290" s="755"/>
      <c r="CJC290" s="755"/>
      <c r="CJD290" s="755"/>
      <c r="CJE290" s="755"/>
      <c r="CJF290" s="755"/>
      <c r="CJG290" s="755"/>
      <c r="CJH290" s="755"/>
      <c r="CJI290" s="755"/>
      <c r="CJJ290" s="755"/>
      <c r="CJK290" s="755"/>
      <c r="CJL290" s="755"/>
      <c r="CJM290" s="755"/>
      <c r="CJN290" s="755"/>
      <c r="CJO290" s="755"/>
      <c r="CJP290" s="755"/>
      <c r="CJQ290" s="755"/>
      <c r="CJR290" s="755"/>
      <c r="CJS290" s="755"/>
      <c r="CJT290" s="755"/>
      <c r="CJU290" s="755"/>
      <c r="CJV290" s="755"/>
      <c r="CJW290" s="755"/>
      <c r="CJX290" s="755"/>
      <c r="CJY290" s="755"/>
      <c r="CJZ290" s="755"/>
      <c r="CKA290" s="755"/>
      <c r="CKB290" s="755"/>
      <c r="CKC290" s="755"/>
      <c r="CKD290" s="755"/>
      <c r="CKE290" s="755"/>
      <c r="CKF290" s="755"/>
      <c r="CKG290" s="755"/>
      <c r="CKH290" s="755"/>
      <c r="CKI290" s="755"/>
      <c r="CKJ290" s="755"/>
      <c r="CKK290" s="755"/>
      <c r="CKL290" s="755"/>
      <c r="CKM290" s="755"/>
      <c r="CKN290" s="755"/>
      <c r="CKO290" s="755"/>
      <c r="CKP290" s="755"/>
      <c r="CKQ290" s="755"/>
      <c r="CKR290" s="755"/>
      <c r="CKS290" s="755"/>
      <c r="CKT290" s="755"/>
      <c r="CKU290" s="755"/>
      <c r="CKV290" s="755"/>
      <c r="CKW290" s="755"/>
      <c r="CKX290" s="755"/>
      <c r="CKY290" s="755"/>
      <c r="CKZ290" s="755"/>
      <c r="CLA290" s="755"/>
      <c r="CLB290" s="755"/>
      <c r="CLC290" s="755"/>
      <c r="CLD290" s="755"/>
      <c r="CLE290" s="755"/>
      <c r="CLF290" s="755"/>
      <c r="CLG290" s="755"/>
      <c r="CLH290" s="755"/>
      <c r="CLI290" s="755"/>
      <c r="CLJ290" s="755"/>
      <c r="CLK290" s="755"/>
      <c r="CLL290" s="755"/>
      <c r="CLM290" s="755"/>
      <c r="CLN290" s="755"/>
      <c r="CLO290" s="755"/>
      <c r="CLP290" s="755"/>
      <c r="CLQ290" s="755"/>
      <c r="CLR290" s="755"/>
      <c r="CLS290" s="755"/>
      <c r="CLT290" s="755"/>
      <c r="CLU290" s="755"/>
      <c r="CLV290" s="755"/>
      <c r="CLW290" s="755"/>
      <c r="CLX290" s="755"/>
      <c r="CLY290" s="755"/>
      <c r="CLZ290" s="755"/>
      <c r="CMA290" s="755"/>
      <c r="CMB290" s="755"/>
      <c r="CMC290" s="755"/>
      <c r="CMD290" s="755"/>
      <c r="CME290" s="755"/>
      <c r="CMF290" s="755"/>
      <c r="CMG290" s="755"/>
      <c r="CMH290" s="755"/>
      <c r="CMI290" s="755"/>
      <c r="CMJ290" s="755"/>
      <c r="CMK290" s="755"/>
      <c r="CML290" s="755"/>
      <c r="CMM290" s="755"/>
      <c r="CMN290" s="755"/>
      <c r="CMO290" s="755"/>
      <c r="CMP290" s="755"/>
      <c r="CMQ290" s="755"/>
      <c r="CMR290" s="755"/>
      <c r="CMS290" s="755"/>
      <c r="CMT290" s="755"/>
      <c r="CMU290" s="755"/>
      <c r="CMV290" s="755"/>
      <c r="CMW290" s="755"/>
      <c r="CMX290" s="755"/>
      <c r="CMY290" s="755"/>
      <c r="CMZ290" s="755"/>
      <c r="CNA290" s="755"/>
      <c r="CNB290" s="755"/>
      <c r="CNC290" s="755"/>
      <c r="CND290" s="755"/>
      <c r="CNE290" s="755"/>
      <c r="CNF290" s="755"/>
      <c r="CNG290" s="755"/>
      <c r="CNH290" s="755"/>
      <c r="CNI290" s="755"/>
      <c r="CNJ290" s="755"/>
      <c r="CNK290" s="755"/>
      <c r="CNL290" s="755"/>
      <c r="CNM290" s="755"/>
      <c r="CNN290" s="755"/>
      <c r="CNO290" s="755"/>
      <c r="CNP290" s="755"/>
      <c r="CNQ290" s="755"/>
      <c r="CNR290" s="755"/>
      <c r="CNS290" s="755"/>
      <c r="CNT290" s="755"/>
      <c r="CNU290" s="755"/>
      <c r="CNV290" s="755"/>
      <c r="CNW290" s="755"/>
      <c r="CNX290" s="755"/>
      <c r="CNY290" s="755"/>
      <c r="CNZ290" s="755"/>
      <c r="COA290" s="755"/>
      <c r="COB290" s="755"/>
      <c r="COC290" s="755"/>
      <c r="COD290" s="755"/>
      <c r="COE290" s="755"/>
      <c r="COF290" s="755"/>
      <c r="COG290" s="755"/>
      <c r="COH290" s="755"/>
      <c r="COI290" s="755"/>
      <c r="COJ290" s="755"/>
      <c r="COK290" s="755"/>
      <c r="COL290" s="755"/>
      <c r="COM290" s="755"/>
      <c r="CON290" s="755"/>
      <c r="COO290" s="755"/>
      <c r="COP290" s="755"/>
      <c r="COQ290" s="755"/>
      <c r="COR290" s="755"/>
      <c r="COS290" s="755"/>
      <c r="COT290" s="755"/>
      <c r="COU290" s="755"/>
      <c r="COV290" s="755"/>
      <c r="COW290" s="755"/>
      <c r="COX290" s="755"/>
      <c r="COY290" s="755"/>
      <c r="COZ290" s="755"/>
      <c r="CPA290" s="755"/>
      <c r="CPB290" s="755"/>
      <c r="CPC290" s="755"/>
      <c r="CPD290" s="755"/>
      <c r="CPE290" s="755"/>
      <c r="CPF290" s="755"/>
      <c r="CPG290" s="755"/>
      <c r="CPH290" s="755"/>
      <c r="CPI290" s="755"/>
      <c r="CPJ290" s="755"/>
      <c r="CPK290" s="755"/>
      <c r="CPL290" s="755"/>
      <c r="CPM290" s="755"/>
      <c r="CPN290" s="755"/>
      <c r="CPO290" s="755"/>
      <c r="CPP290" s="755"/>
      <c r="CPQ290" s="755"/>
      <c r="CPR290" s="755"/>
      <c r="CPS290" s="755"/>
      <c r="CPT290" s="755"/>
      <c r="CPU290" s="755"/>
      <c r="CPV290" s="755"/>
      <c r="CPW290" s="755"/>
      <c r="CPX290" s="755"/>
      <c r="CPY290" s="755"/>
      <c r="CPZ290" s="755"/>
      <c r="CQA290" s="755"/>
      <c r="CQB290" s="755"/>
      <c r="CQC290" s="755"/>
      <c r="CQD290" s="755"/>
      <c r="CQE290" s="755"/>
      <c r="CQF290" s="755"/>
      <c r="CQG290" s="755"/>
      <c r="CQH290" s="755"/>
      <c r="CQI290" s="755"/>
      <c r="CQJ290" s="755"/>
      <c r="CQK290" s="755"/>
      <c r="CQL290" s="755"/>
      <c r="CQM290" s="755"/>
      <c r="CQN290" s="755"/>
      <c r="CQO290" s="755"/>
      <c r="CQP290" s="755"/>
      <c r="CQQ290" s="755"/>
      <c r="CQR290" s="755"/>
      <c r="CQS290" s="755"/>
      <c r="CQT290" s="755"/>
      <c r="CQU290" s="755"/>
      <c r="CQV290" s="755"/>
      <c r="CQW290" s="755"/>
      <c r="CQX290" s="755"/>
      <c r="CQY290" s="755"/>
      <c r="CQZ290" s="755"/>
      <c r="CRA290" s="755"/>
      <c r="CRB290" s="755"/>
      <c r="CRC290" s="755"/>
      <c r="CRD290" s="755"/>
      <c r="CRE290" s="755"/>
      <c r="CRF290" s="755"/>
      <c r="CRG290" s="755"/>
      <c r="CRH290" s="755"/>
      <c r="CRI290" s="755"/>
      <c r="CRJ290" s="755"/>
      <c r="CRK290" s="755"/>
      <c r="CRL290" s="755"/>
      <c r="CRM290" s="755"/>
      <c r="CRN290" s="755"/>
      <c r="CRO290" s="755"/>
      <c r="CRP290" s="755"/>
      <c r="CRQ290" s="755"/>
      <c r="CRR290" s="755"/>
      <c r="CRS290" s="755"/>
      <c r="CRT290" s="755"/>
      <c r="CRU290" s="755"/>
      <c r="CRV290" s="755"/>
      <c r="CRW290" s="755"/>
      <c r="CRX290" s="755"/>
      <c r="CRY290" s="755"/>
      <c r="CRZ290" s="755"/>
      <c r="CSA290" s="755"/>
      <c r="CSB290" s="755"/>
      <c r="CSC290" s="755"/>
      <c r="CSD290" s="755"/>
      <c r="CSE290" s="755"/>
      <c r="CSF290" s="755"/>
      <c r="CSG290" s="755"/>
      <c r="CSH290" s="755"/>
      <c r="CSI290" s="755"/>
      <c r="CSJ290" s="755"/>
      <c r="CSK290" s="755"/>
      <c r="CSL290" s="755"/>
      <c r="CSM290" s="755"/>
      <c r="CSN290" s="755"/>
      <c r="CSO290" s="755"/>
      <c r="CSP290" s="755"/>
      <c r="CSQ290" s="755"/>
      <c r="CSR290" s="755"/>
      <c r="CSS290" s="755"/>
      <c r="CST290" s="755"/>
      <c r="CSU290" s="755"/>
      <c r="CSV290" s="755"/>
      <c r="CSW290" s="755"/>
      <c r="CSX290" s="755"/>
      <c r="CSY290" s="755"/>
      <c r="CSZ290" s="755"/>
      <c r="CTA290" s="755"/>
      <c r="CTB290" s="755"/>
      <c r="CTC290" s="755"/>
      <c r="CTD290" s="755"/>
      <c r="CTE290" s="755"/>
      <c r="CTF290" s="755"/>
      <c r="CTG290" s="755"/>
      <c r="CTH290" s="755"/>
      <c r="CTI290" s="755"/>
      <c r="CTJ290" s="755"/>
      <c r="CTK290" s="755"/>
      <c r="CTL290" s="755"/>
      <c r="CTM290" s="755"/>
      <c r="CTN290" s="755"/>
      <c r="CTO290" s="755"/>
      <c r="CTP290" s="755"/>
      <c r="CTQ290" s="755"/>
      <c r="CTR290" s="755"/>
      <c r="CTS290" s="755"/>
      <c r="CTT290" s="755"/>
      <c r="CTU290" s="755"/>
      <c r="CTV290" s="755"/>
      <c r="CTW290" s="755"/>
      <c r="CTX290" s="755"/>
      <c r="CTY290" s="755"/>
      <c r="CTZ290" s="755"/>
      <c r="CUA290" s="755"/>
      <c r="CUB290" s="755"/>
      <c r="CUC290" s="755"/>
      <c r="CUD290" s="755"/>
      <c r="CUE290" s="755"/>
      <c r="CUF290" s="755"/>
      <c r="CUG290" s="755"/>
      <c r="CUH290" s="755"/>
      <c r="CUI290" s="755"/>
      <c r="CUJ290" s="755"/>
      <c r="CUK290" s="755"/>
      <c r="CUL290" s="755"/>
      <c r="CUM290" s="755"/>
      <c r="CUN290" s="755"/>
      <c r="CUO290" s="755"/>
      <c r="CUP290" s="755"/>
      <c r="CUQ290" s="755"/>
      <c r="CUR290" s="755"/>
      <c r="CUS290" s="755"/>
      <c r="CUT290" s="755"/>
      <c r="CUU290" s="755"/>
      <c r="CUV290" s="755"/>
      <c r="CUW290" s="755"/>
      <c r="CUX290" s="755"/>
      <c r="CUY290" s="755"/>
      <c r="CUZ290" s="755"/>
      <c r="CVA290" s="755"/>
      <c r="CVB290" s="755"/>
      <c r="CVC290" s="755"/>
      <c r="CVD290" s="755"/>
      <c r="CVE290" s="755"/>
      <c r="CVF290" s="755"/>
      <c r="CVG290" s="755"/>
      <c r="CVH290" s="755"/>
      <c r="CVI290" s="755"/>
      <c r="CVJ290" s="755"/>
      <c r="CVK290" s="755"/>
      <c r="CVL290" s="755"/>
      <c r="CVM290" s="755"/>
      <c r="CVN290" s="755"/>
      <c r="CVO290" s="755"/>
      <c r="CVP290" s="755"/>
      <c r="CVQ290" s="755"/>
      <c r="CVR290" s="755"/>
      <c r="CVS290" s="755"/>
      <c r="CVT290" s="755"/>
      <c r="CVU290" s="755"/>
      <c r="CVV290" s="755"/>
      <c r="CVW290" s="755"/>
      <c r="CVX290" s="755"/>
      <c r="CVY290" s="755"/>
      <c r="CVZ290" s="755"/>
      <c r="CWA290" s="755"/>
      <c r="CWB290" s="755"/>
      <c r="CWC290" s="755"/>
      <c r="CWD290" s="755"/>
      <c r="CWE290" s="755"/>
      <c r="CWF290" s="755"/>
      <c r="CWG290" s="755"/>
      <c r="CWH290" s="755"/>
      <c r="CWI290" s="755"/>
      <c r="CWJ290" s="755"/>
      <c r="CWK290" s="755"/>
      <c r="CWL290" s="755"/>
      <c r="CWM290" s="755"/>
      <c r="CWN290" s="755"/>
      <c r="CWO290" s="755"/>
      <c r="CWP290" s="755"/>
      <c r="CWQ290" s="755"/>
      <c r="CWR290" s="755"/>
      <c r="CWS290" s="755"/>
      <c r="CWT290" s="755"/>
      <c r="CWU290" s="755"/>
      <c r="CWV290" s="755"/>
      <c r="CWW290" s="755"/>
      <c r="CWX290" s="755"/>
      <c r="CWY290" s="755"/>
      <c r="CWZ290" s="755"/>
      <c r="CXA290" s="755"/>
      <c r="CXB290" s="755"/>
      <c r="CXC290" s="755"/>
      <c r="CXD290" s="755"/>
      <c r="CXE290" s="755"/>
      <c r="CXF290" s="755"/>
      <c r="CXG290" s="755"/>
      <c r="CXH290" s="755"/>
      <c r="CXI290" s="755"/>
      <c r="CXJ290" s="755"/>
      <c r="CXK290" s="755"/>
      <c r="CXL290" s="755"/>
      <c r="CXM290" s="755"/>
      <c r="CXN290" s="755"/>
      <c r="CXO290" s="755"/>
      <c r="CXP290" s="755"/>
      <c r="CXQ290" s="755"/>
      <c r="CXR290" s="755"/>
      <c r="CXS290" s="755"/>
      <c r="CXT290" s="755"/>
      <c r="CXU290" s="755"/>
      <c r="CXV290" s="755"/>
      <c r="CXW290" s="755"/>
      <c r="CXX290" s="755"/>
      <c r="CXY290" s="755"/>
      <c r="CXZ290" s="755"/>
      <c r="CYA290" s="755"/>
      <c r="CYB290" s="755"/>
      <c r="CYC290" s="755"/>
      <c r="CYD290" s="755"/>
      <c r="CYE290" s="755"/>
      <c r="CYF290" s="755"/>
      <c r="CYG290" s="755"/>
      <c r="CYH290" s="755"/>
      <c r="CYI290" s="755"/>
      <c r="CYJ290" s="755"/>
      <c r="CYK290" s="755"/>
      <c r="CYL290" s="755"/>
      <c r="CYM290" s="755"/>
      <c r="CYN290" s="755"/>
      <c r="CYO290" s="755"/>
      <c r="CYP290" s="755"/>
      <c r="CYQ290" s="755"/>
      <c r="CYR290" s="755"/>
      <c r="CYS290" s="755"/>
      <c r="CYT290" s="755"/>
      <c r="CYU290" s="755"/>
      <c r="CYV290" s="755"/>
      <c r="CYW290" s="755"/>
      <c r="CYX290" s="755"/>
      <c r="CYY290" s="755"/>
      <c r="CYZ290" s="755"/>
      <c r="CZA290" s="755"/>
      <c r="CZB290" s="755"/>
      <c r="CZC290" s="755"/>
      <c r="CZD290" s="755"/>
      <c r="CZE290" s="755"/>
      <c r="CZF290" s="755"/>
      <c r="CZG290" s="755"/>
      <c r="CZH290" s="755"/>
      <c r="CZI290" s="755"/>
      <c r="CZJ290" s="755"/>
      <c r="CZK290" s="755"/>
      <c r="CZL290" s="755"/>
      <c r="CZM290" s="755"/>
      <c r="CZN290" s="755"/>
      <c r="CZO290" s="755"/>
      <c r="CZP290" s="755"/>
      <c r="CZQ290" s="755"/>
      <c r="CZR290" s="755"/>
      <c r="CZS290" s="755"/>
      <c r="CZT290" s="755"/>
      <c r="CZU290" s="755"/>
      <c r="CZV290" s="755"/>
      <c r="CZW290" s="755"/>
      <c r="CZX290" s="755"/>
      <c r="CZY290" s="755"/>
      <c r="CZZ290" s="755"/>
      <c r="DAA290" s="755"/>
      <c r="DAB290" s="755"/>
      <c r="DAC290" s="755"/>
      <c r="DAD290" s="755"/>
      <c r="DAE290" s="755"/>
      <c r="DAF290" s="755"/>
      <c r="DAG290" s="755"/>
      <c r="DAH290" s="755"/>
      <c r="DAI290" s="755"/>
      <c r="DAJ290" s="755"/>
      <c r="DAK290" s="755"/>
      <c r="DAL290" s="755"/>
      <c r="DAM290" s="755"/>
      <c r="DAN290" s="755"/>
      <c r="DAO290" s="755"/>
      <c r="DAP290" s="755"/>
      <c r="DAQ290" s="755"/>
      <c r="DAR290" s="755"/>
      <c r="DAS290" s="755"/>
      <c r="DAT290" s="755"/>
      <c r="DAU290" s="755"/>
      <c r="DAV290" s="755"/>
      <c r="DAW290" s="755"/>
      <c r="DAX290" s="755"/>
      <c r="DAY290" s="755"/>
      <c r="DAZ290" s="755"/>
      <c r="DBA290" s="755"/>
      <c r="DBB290" s="755"/>
      <c r="DBC290" s="755"/>
      <c r="DBD290" s="755"/>
      <c r="DBE290" s="755"/>
      <c r="DBF290" s="755"/>
      <c r="DBG290" s="755"/>
      <c r="DBH290" s="755"/>
      <c r="DBI290" s="755"/>
      <c r="DBJ290" s="755"/>
      <c r="DBK290" s="755"/>
      <c r="DBL290" s="755"/>
      <c r="DBM290" s="755"/>
      <c r="DBN290" s="755"/>
      <c r="DBO290" s="755"/>
      <c r="DBP290" s="755"/>
      <c r="DBQ290" s="755"/>
      <c r="DBR290" s="755"/>
      <c r="DBS290" s="755"/>
      <c r="DBT290" s="755"/>
      <c r="DBU290" s="755"/>
      <c r="DBV290" s="755"/>
      <c r="DBW290" s="755"/>
      <c r="DBX290" s="755"/>
      <c r="DBY290" s="755"/>
      <c r="DBZ290" s="755"/>
      <c r="DCA290" s="755"/>
      <c r="DCB290" s="755"/>
      <c r="DCC290" s="755"/>
      <c r="DCD290" s="755"/>
      <c r="DCE290" s="755"/>
      <c r="DCF290" s="755"/>
      <c r="DCG290" s="755"/>
      <c r="DCH290" s="755"/>
      <c r="DCI290" s="755"/>
      <c r="DCJ290" s="755"/>
      <c r="DCK290" s="755"/>
      <c r="DCL290" s="755"/>
      <c r="DCM290" s="755"/>
      <c r="DCN290" s="755"/>
      <c r="DCO290" s="755"/>
      <c r="DCP290" s="755"/>
      <c r="DCQ290" s="755"/>
      <c r="DCR290" s="755"/>
      <c r="DCS290" s="755"/>
      <c r="DCT290" s="755"/>
      <c r="DCU290" s="755"/>
      <c r="DCV290" s="755"/>
      <c r="DCW290" s="755"/>
      <c r="DCX290" s="755"/>
      <c r="DCY290" s="755"/>
      <c r="DCZ290" s="755"/>
      <c r="DDA290" s="755"/>
      <c r="DDB290" s="755"/>
      <c r="DDC290" s="755"/>
      <c r="DDD290" s="755"/>
      <c r="DDE290" s="755"/>
      <c r="DDF290" s="755"/>
      <c r="DDG290" s="755"/>
      <c r="DDH290" s="755"/>
      <c r="DDI290" s="755"/>
      <c r="DDJ290" s="755"/>
      <c r="DDK290" s="755"/>
      <c r="DDL290" s="755"/>
      <c r="DDM290" s="755"/>
      <c r="DDN290" s="755"/>
      <c r="DDO290" s="755"/>
      <c r="DDP290" s="755"/>
      <c r="DDQ290" s="755"/>
      <c r="DDR290" s="755"/>
      <c r="DDS290" s="755"/>
      <c r="DDT290" s="755"/>
      <c r="DDU290" s="755"/>
      <c r="DDV290" s="755"/>
      <c r="DDW290" s="755"/>
      <c r="DDX290" s="755"/>
      <c r="DDY290" s="755"/>
      <c r="DDZ290" s="755"/>
      <c r="DEA290" s="755"/>
      <c r="DEB290" s="755"/>
      <c r="DEC290" s="755"/>
      <c r="DED290" s="755"/>
      <c r="DEE290" s="755"/>
      <c r="DEF290" s="755"/>
      <c r="DEG290" s="755"/>
      <c r="DEH290" s="755"/>
      <c r="DEI290" s="755"/>
      <c r="DEJ290" s="755"/>
      <c r="DEK290" s="755"/>
      <c r="DEL290" s="755"/>
      <c r="DEM290" s="755"/>
      <c r="DEN290" s="755"/>
      <c r="DEO290" s="755"/>
      <c r="DEP290" s="755"/>
      <c r="DEQ290" s="755"/>
      <c r="DER290" s="755"/>
      <c r="DES290" s="755"/>
      <c r="DET290" s="755"/>
      <c r="DEU290" s="755"/>
      <c r="DEV290" s="755"/>
      <c r="DEW290" s="755"/>
      <c r="DEX290" s="755"/>
      <c r="DEY290" s="755"/>
      <c r="DEZ290" s="755"/>
      <c r="DFA290" s="755"/>
      <c r="DFB290" s="755"/>
      <c r="DFC290" s="755"/>
      <c r="DFD290" s="755"/>
      <c r="DFE290" s="755"/>
      <c r="DFF290" s="755"/>
      <c r="DFG290" s="755"/>
      <c r="DFH290" s="755"/>
      <c r="DFI290" s="755"/>
      <c r="DFJ290" s="755"/>
      <c r="DFK290" s="755"/>
      <c r="DFL290" s="755"/>
      <c r="DFM290" s="755"/>
      <c r="DFN290" s="755"/>
      <c r="DFO290" s="755"/>
      <c r="DFP290" s="755"/>
      <c r="DFQ290" s="755"/>
      <c r="DFR290" s="755"/>
      <c r="DFS290" s="755"/>
      <c r="DFT290" s="755"/>
      <c r="DFU290" s="755"/>
      <c r="DFV290" s="755"/>
      <c r="DFW290" s="755"/>
      <c r="DFX290" s="755"/>
      <c r="DFY290" s="755"/>
      <c r="DFZ290" s="755"/>
      <c r="DGA290" s="755"/>
      <c r="DGB290" s="755"/>
      <c r="DGC290" s="755"/>
      <c r="DGD290" s="755"/>
      <c r="DGE290" s="755"/>
      <c r="DGF290" s="755"/>
      <c r="DGG290" s="755"/>
      <c r="DGH290" s="755"/>
      <c r="DGI290" s="755"/>
      <c r="DGJ290" s="755"/>
      <c r="DGK290" s="755"/>
      <c r="DGL290" s="755"/>
      <c r="DGM290" s="755"/>
      <c r="DGN290" s="755"/>
      <c r="DGO290" s="755"/>
      <c r="DGP290" s="755"/>
      <c r="DGQ290" s="755"/>
      <c r="DGR290" s="755"/>
      <c r="DGS290" s="755"/>
      <c r="DGT290" s="755"/>
      <c r="DGU290" s="755"/>
      <c r="DGV290" s="755"/>
      <c r="DGW290" s="755"/>
      <c r="DGX290" s="755"/>
      <c r="DGY290" s="755"/>
      <c r="DGZ290" s="755"/>
      <c r="DHA290" s="755"/>
      <c r="DHB290" s="755"/>
      <c r="DHC290" s="755"/>
      <c r="DHD290" s="755"/>
      <c r="DHE290" s="755"/>
      <c r="DHF290" s="755"/>
      <c r="DHG290" s="755"/>
      <c r="DHH290" s="755"/>
      <c r="DHI290" s="755"/>
      <c r="DHJ290" s="755"/>
      <c r="DHK290" s="755"/>
      <c r="DHL290" s="755"/>
      <c r="DHM290" s="755"/>
      <c r="DHN290" s="755"/>
      <c r="DHO290" s="755"/>
      <c r="DHP290" s="755"/>
      <c r="DHQ290" s="755"/>
      <c r="DHR290" s="755"/>
      <c r="DHS290" s="755"/>
      <c r="DHT290" s="755"/>
      <c r="DHU290" s="755"/>
      <c r="DHV290" s="755"/>
      <c r="DHW290" s="755"/>
      <c r="DHX290" s="755"/>
      <c r="DHY290" s="755"/>
      <c r="DHZ290" s="755"/>
      <c r="DIA290" s="755"/>
      <c r="DIB290" s="755"/>
      <c r="DIC290" s="755"/>
      <c r="DID290" s="755"/>
      <c r="DIE290" s="755"/>
      <c r="DIF290" s="755"/>
      <c r="DIG290" s="755"/>
      <c r="DIH290" s="755"/>
      <c r="DII290" s="755"/>
      <c r="DIJ290" s="755"/>
      <c r="DIK290" s="755"/>
      <c r="DIL290" s="755"/>
      <c r="DIM290" s="755"/>
      <c r="DIN290" s="755"/>
      <c r="DIO290" s="755"/>
      <c r="DIP290" s="755"/>
      <c r="DIQ290" s="755"/>
      <c r="DIR290" s="755"/>
      <c r="DIS290" s="755"/>
      <c r="DIT290" s="755"/>
      <c r="DIU290" s="755"/>
      <c r="DIV290" s="755"/>
      <c r="DIW290" s="755"/>
      <c r="DIX290" s="755"/>
      <c r="DIY290" s="755"/>
      <c r="DIZ290" s="755"/>
      <c r="DJA290" s="755"/>
      <c r="DJB290" s="755"/>
      <c r="DJC290" s="755"/>
      <c r="DJD290" s="755"/>
      <c r="DJE290" s="755"/>
      <c r="DJF290" s="755"/>
      <c r="DJG290" s="755"/>
      <c r="DJH290" s="755"/>
      <c r="DJI290" s="755"/>
      <c r="DJJ290" s="755"/>
      <c r="DJK290" s="755"/>
      <c r="DJL290" s="755"/>
      <c r="DJM290" s="755"/>
      <c r="DJN290" s="755"/>
      <c r="DJO290" s="755"/>
      <c r="DJP290" s="755"/>
      <c r="DJQ290" s="755"/>
      <c r="DJR290" s="755"/>
      <c r="DJS290" s="755"/>
      <c r="DJT290" s="755"/>
      <c r="DJU290" s="755"/>
      <c r="DJV290" s="755"/>
      <c r="DJW290" s="755"/>
      <c r="DJX290" s="755"/>
      <c r="DJY290" s="755"/>
      <c r="DJZ290" s="755"/>
      <c r="DKA290" s="755"/>
      <c r="DKB290" s="755"/>
      <c r="DKC290" s="755"/>
      <c r="DKD290" s="755"/>
      <c r="DKE290" s="755"/>
      <c r="DKF290" s="755"/>
      <c r="DKG290" s="755"/>
      <c r="DKH290" s="755"/>
      <c r="DKI290" s="755"/>
      <c r="DKJ290" s="755"/>
      <c r="DKK290" s="755"/>
      <c r="DKL290" s="755"/>
      <c r="DKM290" s="755"/>
      <c r="DKN290" s="755"/>
      <c r="DKO290" s="755"/>
      <c r="DKP290" s="755"/>
      <c r="DKQ290" s="755"/>
      <c r="DKR290" s="755"/>
      <c r="DKS290" s="755"/>
      <c r="DKT290" s="755"/>
      <c r="DKU290" s="755"/>
      <c r="DKV290" s="755"/>
      <c r="DKW290" s="755"/>
      <c r="DKX290" s="755"/>
      <c r="DKY290" s="755"/>
      <c r="DKZ290" s="755"/>
      <c r="DLA290" s="755"/>
      <c r="DLB290" s="755"/>
      <c r="DLC290" s="755"/>
      <c r="DLD290" s="755"/>
      <c r="DLE290" s="755"/>
      <c r="DLF290" s="755"/>
      <c r="DLG290" s="755"/>
      <c r="DLH290" s="755"/>
      <c r="DLI290" s="755"/>
      <c r="DLJ290" s="755"/>
      <c r="DLK290" s="755"/>
      <c r="DLL290" s="755"/>
      <c r="DLM290" s="755"/>
      <c r="DLN290" s="755"/>
      <c r="DLO290" s="755"/>
      <c r="DLP290" s="755"/>
      <c r="DLQ290" s="755"/>
      <c r="DLR290" s="755"/>
      <c r="DLS290" s="755"/>
      <c r="DLT290" s="755"/>
      <c r="DLU290" s="755"/>
      <c r="DLV290" s="755"/>
      <c r="DLW290" s="755"/>
      <c r="DLX290" s="755"/>
      <c r="DLY290" s="755"/>
      <c r="DLZ290" s="755"/>
      <c r="DMA290" s="755"/>
      <c r="DMB290" s="755"/>
      <c r="DMC290" s="755"/>
      <c r="DMD290" s="755"/>
      <c r="DME290" s="755"/>
      <c r="DMF290" s="755"/>
      <c r="DMG290" s="755"/>
      <c r="DMH290" s="755"/>
      <c r="DMI290" s="755"/>
      <c r="DMJ290" s="755"/>
      <c r="DMK290" s="755"/>
      <c r="DML290" s="755"/>
      <c r="DMM290" s="755"/>
      <c r="DMN290" s="755"/>
      <c r="DMO290" s="755"/>
      <c r="DMP290" s="755"/>
      <c r="DMQ290" s="755"/>
      <c r="DMR290" s="755"/>
      <c r="DMS290" s="755"/>
      <c r="DMT290" s="755"/>
      <c r="DMU290" s="755"/>
      <c r="DMV290" s="755"/>
      <c r="DMW290" s="755"/>
      <c r="DMX290" s="755"/>
      <c r="DMY290" s="755"/>
      <c r="DMZ290" s="755"/>
      <c r="DNA290" s="755"/>
      <c r="DNB290" s="755"/>
      <c r="DNC290" s="755"/>
      <c r="DND290" s="755"/>
      <c r="DNE290" s="755"/>
      <c r="DNF290" s="755"/>
      <c r="DNG290" s="755"/>
      <c r="DNH290" s="755"/>
      <c r="DNI290" s="755"/>
      <c r="DNJ290" s="755"/>
      <c r="DNK290" s="755"/>
      <c r="DNL290" s="755"/>
      <c r="DNM290" s="755"/>
      <c r="DNN290" s="755"/>
      <c r="DNO290" s="755"/>
      <c r="DNP290" s="755"/>
      <c r="DNQ290" s="755"/>
      <c r="DNR290" s="755"/>
      <c r="DNS290" s="755"/>
      <c r="DNT290" s="755"/>
      <c r="DNU290" s="755"/>
      <c r="DNV290" s="755"/>
      <c r="DNW290" s="755"/>
      <c r="DNX290" s="755"/>
      <c r="DNY290" s="755"/>
      <c r="DNZ290" s="755"/>
      <c r="DOA290" s="755"/>
      <c r="DOB290" s="755"/>
      <c r="DOC290" s="755"/>
      <c r="DOD290" s="755"/>
      <c r="DOE290" s="755"/>
      <c r="DOF290" s="755"/>
      <c r="DOG290" s="755"/>
      <c r="DOH290" s="755"/>
      <c r="DOI290" s="755"/>
      <c r="DOJ290" s="755"/>
      <c r="DOK290" s="755"/>
      <c r="DOL290" s="755"/>
      <c r="DOM290" s="755"/>
      <c r="DON290" s="755"/>
      <c r="DOO290" s="755"/>
      <c r="DOP290" s="755"/>
      <c r="DOQ290" s="755"/>
      <c r="DOR290" s="755"/>
      <c r="DOS290" s="755"/>
      <c r="DOT290" s="755"/>
      <c r="DOU290" s="755"/>
      <c r="DOV290" s="755"/>
      <c r="DOW290" s="755"/>
      <c r="DOX290" s="755"/>
      <c r="DOY290" s="755"/>
      <c r="DOZ290" s="755"/>
      <c r="DPA290" s="755"/>
      <c r="DPB290" s="755"/>
      <c r="DPC290" s="755"/>
      <c r="DPD290" s="755"/>
      <c r="DPE290" s="755"/>
      <c r="DPF290" s="755"/>
      <c r="DPG290" s="755"/>
      <c r="DPH290" s="755"/>
      <c r="DPI290" s="755"/>
      <c r="DPJ290" s="755"/>
      <c r="DPK290" s="755"/>
      <c r="DPL290" s="755"/>
      <c r="DPM290" s="755"/>
      <c r="DPN290" s="755"/>
      <c r="DPO290" s="755"/>
      <c r="DPP290" s="755"/>
      <c r="DPQ290" s="755"/>
      <c r="DPR290" s="755"/>
      <c r="DPS290" s="755"/>
      <c r="DPT290" s="755"/>
      <c r="DPU290" s="755"/>
      <c r="DPV290" s="755"/>
      <c r="DPW290" s="755"/>
      <c r="DPX290" s="755"/>
      <c r="DPY290" s="755"/>
      <c r="DPZ290" s="755"/>
      <c r="DQA290" s="755"/>
      <c r="DQB290" s="755"/>
      <c r="DQC290" s="755"/>
      <c r="DQD290" s="755"/>
      <c r="DQE290" s="755"/>
      <c r="DQF290" s="755"/>
      <c r="DQG290" s="755"/>
      <c r="DQH290" s="755"/>
      <c r="DQI290" s="755"/>
      <c r="DQJ290" s="755"/>
      <c r="DQK290" s="755"/>
      <c r="DQL290" s="755"/>
      <c r="DQM290" s="755"/>
      <c r="DQN290" s="755"/>
      <c r="DQO290" s="755"/>
      <c r="DQP290" s="755"/>
      <c r="DQQ290" s="755"/>
      <c r="DQR290" s="755"/>
      <c r="DQS290" s="755"/>
      <c r="DQT290" s="755"/>
      <c r="DQU290" s="755"/>
      <c r="DQV290" s="755"/>
      <c r="DQW290" s="755"/>
      <c r="DQX290" s="755"/>
      <c r="DQY290" s="755"/>
      <c r="DQZ290" s="755"/>
      <c r="DRA290" s="755"/>
      <c r="DRB290" s="755"/>
      <c r="DRC290" s="755"/>
      <c r="DRD290" s="755"/>
      <c r="DRE290" s="755"/>
      <c r="DRF290" s="755"/>
      <c r="DRG290" s="755"/>
      <c r="DRH290" s="755"/>
      <c r="DRI290" s="755"/>
      <c r="DRJ290" s="755"/>
      <c r="DRK290" s="755"/>
      <c r="DRL290" s="755"/>
      <c r="DRM290" s="755"/>
      <c r="DRN290" s="755"/>
      <c r="DRO290" s="755"/>
      <c r="DRP290" s="755"/>
      <c r="DRQ290" s="755"/>
      <c r="DRR290" s="755"/>
      <c r="DRS290" s="755"/>
      <c r="DRT290" s="755"/>
      <c r="DRU290" s="755"/>
      <c r="DRV290" s="755"/>
      <c r="DRW290" s="755"/>
      <c r="DRX290" s="755"/>
      <c r="DRY290" s="755"/>
      <c r="DRZ290" s="755"/>
      <c r="DSA290" s="755"/>
      <c r="DSB290" s="755"/>
      <c r="DSC290" s="755"/>
      <c r="DSD290" s="755"/>
      <c r="DSE290" s="755"/>
      <c r="DSF290" s="755"/>
      <c r="DSG290" s="755"/>
      <c r="DSH290" s="755"/>
      <c r="DSI290" s="755"/>
      <c r="DSJ290" s="755"/>
      <c r="DSK290" s="755"/>
      <c r="DSL290" s="755"/>
      <c r="DSM290" s="755"/>
      <c r="DSN290" s="755"/>
      <c r="DSO290" s="755"/>
      <c r="DSP290" s="755"/>
      <c r="DSQ290" s="755"/>
      <c r="DSR290" s="755"/>
      <c r="DSS290" s="755"/>
      <c r="DST290" s="755"/>
      <c r="DSU290" s="755"/>
      <c r="DSV290" s="755"/>
      <c r="DSW290" s="755"/>
      <c r="DSX290" s="755"/>
      <c r="DSY290" s="755"/>
      <c r="DSZ290" s="755"/>
      <c r="DTA290" s="755"/>
      <c r="DTB290" s="755"/>
      <c r="DTC290" s="755"/>
      <c r="DTD290" s="755"/>
      <c r="DTE290" s="755"/>
      <c r="DTF290" s="755"/>
      <c r="DTG290" s="755"/>
      <c r="DTH290" s="755"/>
      <c r="DTI290" s="755"/>
      <c r="DTJ290" s="755"/>
      <c r="DTK290" s="755"/>
      <c r="DTL290" s="755"/>
      <c r="DTM290" s="755"/>
      <c r="DTN290" s="755"/>
      <c r="DTO290" s="755"/>
      <c r="DTP290" s="755"/>
      <c r="DTQ290" s="755"/>
      <c r="DTR290" s="755"/>
      <c r="DTS290" s="755"/>
      <c r="DTT290" s="755"/>
      <c r="DTU290" s="755"/>
      <c r="DTV290" s="755"/>
      <c r="DTW290" s="755"/>
      <c r="DTX290" s="755"/>
      <c r="DTY290" s="755"/>
      <c r="DTZ290" s="755"/>
      <c r="DUA290" s="755"/>
      <c r="DUB290" s="755"/>
      <c r="DUC290" s="755"/>
      <c r="DUD290" s="755"/>
      <c r="DUE290" s="755"/>
      <c r="DUF290" s="755"/>
      <c r="DUG290" s="755"/>
      <c r="DUH290" s="755"/>
      <c r="DUI290" s="755"/>
      <c r="DUJ290" s="755"/>
      <c r="DUK290" s="755"/>
      <c r="DUL290" s="755"/>
      <c r="DUM290" s="755"/>
      <c r="DUN290" s="755"/>
      <c r="DUO290" s="755"/>
      <c r="DUP290" s="755"/>
      <c r="DUQ290" s="755"/>
      <c r="DUR290" s="755"/>
      <c r="DUS290" s="755"/>
      <c r="DUT290" s="755"/>
      <c r="DUU290" s="755"/>
      <c r="DUV290" s="755"/>
      <c r="DUW290" s="755"/>
      <c r="DUX290" s="755"/>
      <c r="DUY290" s="755"/>
      <c r="DUZ290" s="755"/>
      <c r="DVA290" s="755"/>
      <c r="DVB290" s="755"/>
      <c r="DVC290" s="755"/>
      <c r="DVD290" s="755"/>
      <c r="DVE290" s="755"/>
      <c r="DVF290" s="755"/>
      <c r="DVG290" s="755"/>
      <c r="DVH290" s="755"/>
      <c r="DVI290" s="755"/>
      <c r="DVJ290" s="755"/>
      <c r="DVK290" s="755"/>
      <c r="DVL290" s="755"/>
      <c r="DVM290" s="755"/>
      <c r="DVN290" s="755"/>
      <c r="DVO290" s="755"/>
      <c r="DVP290" s="755"/>
      <c r="DVQ290" s="755"/>
      <c r="DVR290" s="755"/>
      <c r="DVS290" s="755"/>
      <c r="DVT290" s="755"/>
      <c r="DVU290" s="755"/>
      <c r="DVV290" s="755"/>
      <c r="DVW290" s="755"/>
      <c r="DVX290" s="755"/>
      <c r="DVY290" s="755"/>
      <c r="DVZ290" s="755"/>
      <c r="DWA290" s="755"/>
      <c r="DWB290" s="755"/>
      <c r="DWC290" s="755"/>
      <c r="DWD290" s="755"/>
      <c r="DWE290" s="755"/>
      <c r="DWF290" s="755"/>
      <c r="DWG290" s="755"/>
      <c r="DWH290" s="755"/>
      <c r="DWI290" s="755"/>
      <c r="DWJ290" s="755"/>
      <c r="DWK290" s="755"/>
      <c r="DWL290" s="755"/>
      <c r="DWM290" s="755"/>
      <c r="DWN290" s="755"/>
      <c r="DWO290" s="755"/>
      <c r="DWP290" s="755"/>
      <c r="DWQ290" s="755"/>
      <c r="DWR290" s="755"/>
      <c r="DWS290" s="755"/>
      <c r="DWT290" s="755"/>
      <c r="DWU290" s="755"/>
      <c r="DWV290" s="755"/>
      <c r="DWW290" s="755"/>
      <c r="DWX290" s="755"/>
      <c r="DWY290" s="755"/>
      <c r="DWZ290" s="755"/>
      <c r="DXA290" s="755"/>
      <c r="DXB290" s="755"/>
      <c r="DXC290" s="755"/>
      <c r="DXD290" s="755"/>
      <c r="DXE290" s="755"/>
      <c r="DXF290" s="755"/>
      <c r="DXG290" s="755"/>
      <c r="DXH290" s="755"/>
      <c r="DXI290" s="755"/>
      <c r="DXJ290" s="755"/>
      <c r="DXK290" s="755"/>
      <c r="DXL290" s="755"/>
      <c r="DXM290" s="755"/>
      <c r="DXN290" s="755"/>
      <c r="DXO290" s="755"/>
      <c r="DXP290" s="755"/>
      <c r="DXQ290" s="755"/>
      <c r="DXR290" s="755"/>
      <c r="DXS290" s="755"/>
      <c r="DXT290" s="755"/>
      <c r="DXU290" s="755"/>
      <c r="DXV290" s="755"/>
      <c r="DXW290" s="755"/>
      <c r="DXX290" s="755"/>
      <c r="DXY290" s="755"/>
      <c r="DXZ290" s="755"/>
      <c r="DYA290" s="755"/>
      <c r="DYB290" s="755"/>
      <c r="DYC290" s="755"/>
      <c r="DYD290" s="755"/>
      <c r="DYE290" s="755"/>
      <c r="DYF290" s="755"/>
      <c r="DYG290" s="755"/>
      <c r="DYH290" s="755"/>
      <c r="DYI290" s="755"/>
      <c r="DYJ290" s="755"/>
      <c r="DYK290" s="755"/>
      <c r="DYL290" s="755"/>
      <c r="DYM290" s="755"/>
      <c r="DYN290" s="755"/>
      <c r="DYO290" s="755"/>
      <c r="DYP290" s="755"/>
      <c r="DYQ290" s="755"/>
      <c r="DYR290" s="755"/>
      <c r="DYS290" s="755"/>
      <c r="DYT290" s="755"/>
      <c r="DYU290" s="755"/>
      <c r="DYV290" s="755"/>
      <c r="DYW290" s="755"/>
      <c r="DYX290" s="755"/>
      <c r="DYY290" s="755"/>
      <c r="DYZ290" s="755"/>
      <c r="DZA290" s="755"/>
      <c r="DZB290" s="755"/>
      <c r="DZC290" s="755"/>
      <c r="DZD290" s="755"/>
      <c r="DZE290" s="755"/>
      <c r="DZF290" s="755"/>
      <c r="DZG290" s="755"/>
      <c r="DZH290" s="755"/>
      <c r="DZI290" s="755"/>
      <c r="DZJ290" s="755"/>
      <c r="DZK290" s="755"/>
      <c r="DZL290" s="755"/>
      <c r="DZM290" s="755"/>
      <c r="DZN290" s="755"/>
      <c r="DZO290" s="755"/>
      <c r="DZP290" s="755"/>
      <c r="DZQ290" s="755"/>
      <c r="DZR290" s="755"/>
      <c r="DZS290" s="755"/>
      <c r="DZT290" s="755"/>
      <c r="DZU290" s="755"/>
      <c r="DZV290" s="755"/>
      <c r="DZW290" s="755"/>
      <c r="DZX290" s="755"/>
      <c r="DZY290" s="755"/>
      <c r="DZZ290" s="755"/>
      <c r="EAA290" s="755"/>
      <c r="EAB290" s="755"/>
      <c r="EAC290" s="755"/>
      <c r="EAD290" s="755"/>
      <c r="EAE290" s="755"/>
      <c r="EAF290" s="755"/>
      <c r="EAG290" s="755"/>
      <c r="EAH290" s="755"/>
      <c r="EAI290" s="755"/>
      <c r="EAJ290" s="755"/>
      <c r="EAK290" s="755"/>
      <c r="EAL290" s="755"/>
      <c r="EAM290" s="755"/>
      <c r="EAN290" s="755"/>
      <c r="EAO290" s="755"/>
      <c r="EAP290" s="755"/>
      <c r="EAQ290" s="755"/>
      <c r="EAR290" s="755"/>
      <c r="EAS290" s="755"/>
      <c r="EAT290" s="755"/>
      <c r="EAU290" s="755"/>
      <c r="EAV290" s="755"/>
      <c r="EAW290" s="755"/>
      <c r="EAX290" s="755"/>
      <c r="EAY290" s="755"/>
      <c r="EAZ290" s="755"/>
      <c r="EBA290" s="755"/>
      <c r="EBB290" s="755"/>
      <c r="EBC290" s="755"/>
      <c r="EBD290" s="755"/>
      <c r="EBE290" s="755"/>
      <c r="EBF290" s="755"/>
      <c r="EBG290" s="755"/>
      <c r="EBH290" s="755"/>
      <c r="EBI290" s="755"/>
      <c r="EBJ290" s="755"/>
      <c r="EBK290" s="755"/>
      <c r="EBL290" s="755"/>
      <c r="EBM290" s="755"/>
      <c r="EBN290" s="755"/>
      <c r="EBO290" s="755"/>
      <c r="EBP290" s="755"/>
      <c r="EBQ290" s="755"/>
      <c r="EBR290" s="755"/>
      <c r="EBS290" s="755"/>
      <c r="EBT290" s="755"/>
      <c r="EBU290" s="755"/>
      <c r="EBV290" s="755"/>
      <c r="EBW290" s="755"/>
      <c r="EBX290" s="755"/>
      <c r="EBY290" s="755"/>
      <c r="EBZ290" s="755"/>
      <c r="ECA290" s="755"/>
      <c r="ECB290" s="755"/>
      <c r="ECC290" s="755"/>
      <c r="ECD290" s="755"/>
      <c r="ECE290" s="755"/>
      <c r="ECF290" s="755"/>
      <c r="ECG290" s="755"/>
      <c r="ECH290" s="755"/>
      <c r="ECI290" s="755"/>
      <c r="ECJ290" s="755"/>
      <c r="ECK290" s="755"/>
      <c r="ECL290" s="755"/>
      <c r="ECM290" s="755"/>
      <c r="ECN290" s="755"/>
      <c r="ECO290" s="755"/>
      <c r="ECP290" s="755"/>
      <c r="ECQ290" s="755"/>
      <c r="ECR290" s="755"/>
      <c r="ECS290" s="755"/>
      <c r="ECT290" s="755"/>
      <c r="ECU290" s="755"/>
      <c r="ECV290" s="755"/>
      <c r="ECW290" s="755"/>
      <c r="ECX290" s="755"/>
      <c r="ECY290" s="755"/>
      <c r="ECZ290" s="755"/>
      <c r="EDA290" s="755"/>
      <c r="EDB290" s="755"/>
      <c r="EDC290" s="755"/>
      <c r="EDD290" s="755"/>
      <c r="EDE290" s="755"/>
      <c r="EDF290" s="755"/>
      <c r="EDG290" s="755"/>
      <c r="EDH290" s="755"/>
      <c r="EDI290" s="755"/>
      <c r="EDJ290" s="755"/>
      <c r="EDK290" s="755"/>
      <c r="EDL290" s="755"/>
      <c r="EDM290" s="755"/>
      <c r="EDN290" s="755"/>
      <c r="EDO290" s="755"/>
      <c r="EDP290" s="755"/>
      <c r="EDQ290" s="755"/>
      <c r="EDR290" s="755"/>
      <c r="EDS290" s="755"/>
      <c r="EDT290" s="755"/>
      <c r="EDU290" s="755"/>
      <c r="EDV290" s="755"/>
      <c r="EDW290" s="755"/>
      <c r="EDX290" s="755"/>
      <c r="EDY290" s="755"/>
      <c r="EDZ290" s="755"/>
      <c r="EEA290" s="755"/>
      <c r="EEB290" s="755"/>
      <c r="EEC290" s="755"/>
      <c r="EED290" s="755"/>
      <c r="EEE290" s="755"/>
      <c r="EEF290" s="755"/>
      <c r="EEG290" s="755"/>
      <c r="EEH290" s="755"/>
      <c r="EEI290" s="755"/>
      <c r="EEJ290" s="755"/>
      <c r="EEK290" s="755"/>
      <c r="EEL290" s="755"/>
      <c r="EEM290" s="755"/>
      <c r="EEN290" s="755"/>
      <c r="EEO290" s="755"/>
      <c r="EEP290" s="755"/>
      <c r="EEQ290" s="755"/>
      <c r="EER290" s="755"/>
      <c r="EES290" s="755"/>
      <c r="EET290" s="755"/>
      <c r="EEU290" s="755"/>
      <c r="EEV290" s="755"/>
      <c r="EEW290" s="755"/>
      <c r="EEX290" s="755"/>
      <c r="EEY290" s="755"/>
      <c r="EEZ290" s="755"/>
      <c r="EFA290" s="755"/>
      <c r="EFB290" s="755"/>
      <c r="EFC290" s="755"/>
      <c r="EFD290" s="755"/>
      <c r="EFE290" s="755"/>
      <c r="EFF290" s="755"/>
      <c r="EFG290" s="755"/>
      <c r="EFH290" s="755"/>
      <c r="EFI290" s="755"/>
      <c r="EFJ290" s="755"/>
      <c r="EFK290" s="755"/>
      <c r="EFL290" s="755"/>
      <c r="EFM290" s="755"/>
      <c r="EFN290" s="755"/>
      <c r="EFO290" s="755"/>
      <c r="EFP290" s="755"/>
      <c r="EFQ290" s="755"/>
      <c r="EFR290" s="755"/>
      <c r="EFS290" s="755"/>
      <c r="EFT290" s="755"/>
      <c r="EFU290" s="755"/>
      <c r="EFV290" s="755"/>
      <c r="EFW290" s="755"/>
      <c r="EFX290" s="755"/>
      <c r="EFY290" s="755"/>
      <c r="EFZ290" s="755"/>
      <c r="EGA290" s="755"/>
      <c r="EGB290" s="755"/>
      <c r="EGC290" s="755"/>
      <c r="EGD290" s="755"/>
      <c r="EGE290" s="755"/>
      <c r="EGF290" s="755"/>
      <c r="EGG290" s="755"/>
      <c r="EGH290" s="755"/>
      <c r="EGI290" s="755"/>
      <c r="EGJ290" s="755"/>
      <c r="EGK290" s="755"/>
      <c r="EGL290" s="755"/>
      <c r="EGM290" s="755"/>
      <c r="EGN290" s="755"/>
      <c r="EGO290" s="755"/>
      <c r="EGP290" s="755"/>
      <c r="EGQ290" s="755"/>
      <c r="EGR290" s="755"/>
      <c r="EGS290" s="755"/>
      <c r="EGT290" s="755"/>
      <c r="EGU290" s="755"/>
      <c r="EGV290" s="755"/>
      <c r="EGW290" s="755"/>
      <c r="EGX290" s="755"/>
      <c r="EGY290" s="755"/>
      <c r="EGZ290" s="755"/>
      <c r="EHA290" s="755"/>
      <c r="EHB290" s="755"/>
      <c r="EHC290" s="755"/>
      <c r="EHD290" s="755"/>
      <c r="EHE290" s="755"/>
      <c r="EHF290" s="755"/>
      <c r="EHG290" s="755"/>
      <c r="EHH290" s="755"/>
      <c r="EHI290" s="755"/>
      <c r="EHJ290" s="755"/>
      <c r="EHK290" s="755"/>
      <c r="EHL290" s="755"/>
      <c r="EHM290" s="755"/>
      <c r="EHN290" s="755"/>
      <c r="EHO290" s="755"/>
      <c r="EHP290" s="755"/>
      <c r="EHQ290" s="755"/>
      <c r="EHR290" s="755"/>
      <c r="EHS290" s="755"/>
      <c r="EHT290" s="755"/>
      <c r="EHU290" s="755"/>
      <c r="EHV290" s="755"/>
      <c r="EHW290" s="755"/>
      <c r="EHX290" s="755"/>
      <c r="EHY290" s="755"/>
      <c r="EHZ290" s="755"/>
      <c r="EIA290" s="755"/>
      <c r="EIB290" s="755"/>
      <c r="EIC290" s="755"/>
      <c r="EID290" s="755"/>
      <c r="EIE290" s="755"/>
      <c r="EIF290" s="755"/>
      <c r="EIG290" s="755"/>
      <c r="EIH290" s="755"/>
      <c r="EII290" s="755"/>
      <c r="EIJ290" s="755"/>
      <c r="EIK290" s="755"/>
      <c r="EIL290" s="755"/>
      <c r="EIM290" s="755"/>
      <c r="EIN290" s="755"/>
      <c r="EIO290" s="755"/>
      <c r="EIP290" s="755"/>
      <c r="EIQ290" s="755"/>
      <c r="EIR290" s="755"/>
      <c r="EIS290" s="755"/>
      <c r="EIT290" s="755"/>
      <c r="EIU290" s="755"/>
      <c r="EIV290" s="755"/>
      <c r="EIW290" s="755"/>
      <c r="EIX290" s="755"/>
      <c r="EIY290" s="755"/>
      <c r="EIZ290" s="755"/>
      <c r="EJA290" s="755"/>
      <c r="EJB290" s="755"/>
      <c r="EJC290" s="755"/>
      <c r="EJD290" s="755"/>
      <c r="EJE290" s="755"/>
      <c r="EJF290" s="755"/>
      <c r="EJG290" s="755"/>
      <c r="EJH290" s="755"/>
      <c r="EJI290" s="755"/>
      <c r="EJJ290" s="755"/>
      <c r="EJK290" s="755"/>
      <c r="EJL290" s="755"/>
      <c r="EJM290" s="755"/>
      <c r="EJN290" s="755"/>
      <c r="EJO290" s="755"/>
      <c r="EJP290" s="755"/>
      <c r="EJQ290" s="755"/>
      <c r="EJR290" s="755"/>
      <c r="EJS290" s="755"/>
      <c r="EJT290" s="755"/>
      <c r="EJU290" s="755"/>
      <c r="EJV290" s="755"/>
      <c r="EJW290" s="755"/>
      <c r="EJX290" s="755"/>
      <c r="EJY290" s="755"/>
      <c r="EJZ290" s="755"/>
      <c r="EKA290" s="755"/>
      <c r="EKB290" s="755"/>
      <c r="EKC290" s="755"/>
      <c r="EKD290" s="755"/>
      <c r="EKE290" s="755"/>
      <c r="EKF290" s="755"/>
      <c r="EKG290" s="755"/>
      <c r="EKH290" s="755"/>
      <c r="EKI290" s="755"/>
      <c r="EKJ290" s="755"/>
      <c r="EKK290" s="755"/>
      <c r="EKL290" s="755"/>
      <c r="EKM290" s="755"/>
      <c r="EKN290" s="755"/>
      <c r="EKO290" s="755"/>
      <c r="EKP290" s="755"/>
      <c r="EKQ290" s="755"/>
      <c r="EKR290" s="755"/>
      <c r="EKS290" s="755"/>
      <c r="EKT290" s="755"/>
      <c r="EKU290" s="755"/>
      <c r="EKV290" s="755"/>
      <c r="EKW290" s="755"/>
      <c r="EKX290" s="755"/>
      <c r="EKY290" s="755"/>
      <c r="EKZ290" s="755"/>
      <c r="ELA290" s="755"/>
      <c r="ELB290" s="755"/>
      <c r="ELC290" s="755"/>
      <c r="ELD290" s="755"/>
      <c r="ELE290" s="755"/>
      <c r="ELF290" s="755"/>
      <c r="ELG290" s="755"/>
      <c r="ELH290" s="755"/>
      <c r="ELI290" s="755"/>
      <c r="ELJ290" s="755"/>
      <c r="ELK290" s="755"/>
      <c r="ELL290" s="755"/>
      <c r="ELM290" s="755"/>
      <c r="ELN290" s="755"/>
      <c r="ELO290" s="755"/>
      <c r="ELP290" s="755"/>
      <c r="ELQ290" s="755"/>
      <c r="ELR290" s="755"/>
      <c r="ELS290" s="755"/>
      <c r="ELT290" s="755"/>
      <c r="ELU290" s="755"/>
      <c r="ELV290" s="755"/>
      <c r="ELW290" s="755"/>
      <c r="ELX290" s="755"/>
      <c r="ELY290" s="755"/>
      <c r="ELZ290" s="755"/>
      <c r="EMA290" s="755"/>
      <c r="EMB290" s="755"/>
      <c r="EMC290" s="755"/>
      <c r="EMD290" s="755"/>
      <c r="EME290" s="755"/>
      <c r="EMF290" s="755"/>
      <c r="EMG290" s="755"/>
      <c r="EMH290" s="755"/>
      <c r="EMI290" s="755"/>
      <c r="EMJ290" s="755"/>
      <c r="EMK290" s="755"/>
      <c r="EML290" s="755"/>
      <c r="EMM290" s="755"/>
      <c r="EMN290" s="755"/>
      <c r="EMO290" s="755"/>
      <c r="EMP290" s="755"/>
      <c r="EMQ290" s="755"/>
      <c r="EMR290" s="755"/>
      <c r="EMS290" s="755"/>
      <c r="EMT290" s="755"/>
      <c r="EMU290" s="755"/>
      <c r="EMV290" s="755"/>
      <c r="EMW290" s="755"/>
      <c r="EMX290" s="755"/>
      <c r="EMY290" s="755"/>
      <c r="EMZ290" s="755"/>
      <c r="ENA290" s="755"/>
      <c r="ENB290" s="755"/>
      <c r="ENC290" s="755"/>
      <c r="END290" s="755"/>
      <c r="ENE290" s="755"/>
      <c r="ENF290" s="755"/>
      <c r="ENG290" s="755"/>
      <c r="ENH290" s="755"/>
      <c r="ENI290" s="755"/>
      <c r="ENJ290" s="755"/>
      <c r="ENK290" s="755"/>
      <c r="ENL290" s="755"/>
      <c r="ENM290" s="755"/>
      <c r="ENN290" s="755"/>
      <c r="ENO290" s="755"/>
      <c r="ENP290" s="755"/>
      <c r="ENQ290" s="755"/>
      <c r="ENR290" s="755"/>
      <c r="ENS290" s="755"/>
      <c r="ENT290" s="755"/>
      <c r="ENU290" s="755"/>
      <c r="ENV290" s="755"/>
      <c r="ENW290" s="755"/>
      <c r="ENX290" s="755"/>
      <c r="ENY290" s="755"/>
      <c r="ENZ290" s="755"/>
      <c r="EOA290" s="755"/>
      <c r="EOB290" s="755"/>
      <c r="EOC290" s="755"/>
      <c r="EOD290" s="755"/>
      <c r="EOE290" s="755"/>
      <c r="EOF290" s="755"/>
      <c r="EOG290" s="755"/>
      <c r="EOH290" s="755"/>
      <c r="EOI290" s="755"/>
      <c r="EOJ290" s="755"/>
      <c r="EOK290" s="755"/>
      <c r="EOL290" s="755"/>
      <c r="EOM290" s="755"/>
      <c r="EON290" s="755"/>
      <c r="EOO290" s="755"/>
      <c r="EOP290" s="755"/>
      <c r="EOQ290" s="755"/>
      <c r="EOR290" s="755"/>
      <c r="EOS290" s="755"/>
      <c r="EOT290" s="755"/>
      <c r="EOU290" s="755"/>
      <c r="EOV290" s="755"/>
      <c r="EOW290" s="755"/>
      <c r="EOX290" s="755"/>
      <c r="EOY290" s="755"/>
      <c r="EOZ290" s="755"/>
      <c r="EPA290" s="755"/>
      <c r="EPB290" s="755"/>
      <c r="EPC290" s="755"/>
      <c r="EPD290" s="755"/>
      <c r="EPE290" s="755"/>
      <c r="EPF290" s="755"/>
      <c r="EPG290" s="755"/>
      <c r="EPH290" s="755"/>
      <c r="EPI290" s="755"/>
      <c r="EPJ290" s="755"/>
      <c r="EPK290" s="755"/>
      <c r="EPL290" s="755"/>
      <c r="EPM290" s="755"/>
      <c r="EPN290" s="755"/>
      <c r="EPO290" s="755"/>
      <c r="EPP290" s="755"/>
      <c r="EPQ290" s="755"/>
      <c r="EPR290" s="755"/>
      <c r="EPS290" s="755"/>
      <c r="EPT290" s="755"/>
      <c r="EPU290" s="755"/>
      <c r="EPV290" s="755"/>
      <c r="EPW290" s="755"/>
      <c r="EPX290" s="755"/>
      <c r="EPY290" s="755"/>
      <c r="EPZ290" s="755"/>
      <c r="EQA290" s="755"/>
      <c r="EQB290" s="755"/>
      <c r="EQC290" s="755"/>
      <c r="EQD290" s="755"/>
      <c r="EQE290" s="755"/>
      <c r="EQF290" s="755"/>
      <c r="EQG290" s="755"/>
      <c r="EQH290" s="755"/>
      <c r="EQI290" s="755"/>
      <c r="EQJ290" s="755"/>
      <c r="EQK290" s="755"/>
      <c r="EQL290" s="755"/>
      <c r="EQM290" s="755"/>
      <c r="EQN290" s="755"/>
      <c r="EQO290" s="755"/>
      <c r="EQP290" s="755"/>
      <c r="EQQ290" s="755"/>
      <c r="EQR290" s="755"/>
      <c r="EQS290" s="755"/>
      <c r="EQT290" s="755"/>
      <c r="EQU290" s="755"/>
      <c r="EQV290" s="755"/>
      <c r="EQW290" s="755"/>
      <c r="EQX290" s="755"/>
      <c r="EQY290" s="755"/>
      <c r="EQZ290" s="755"/>
      <c r="ERA290" s="755"/>
      <c r="ERB290" s="755"/>
      <c r="ERC290" s="755"/>
      <c r="ERD290" s="755"/>
      <c r="ERE290" s="755"/>
      <c r="ERF290" s="755"/>
      <c r="ERG290" s="755"/>
      <c r="ERH290" s="755"/>
      <c r="ERI290" s="755"/>
      <c r="ERJ290" s="755"/>
      <c r="ERK290" s="755"/>
      <c r="ERL290" s="755"/>
      <c r="ERM290" s="755"/>
      <c r="ERN290" s="755"/>
      <c r="ERO290" s="755"/>
      <c r="ERP290" s="755"/>
      <c r="ERQ290" s="755"/>
      <c r="ERR290" s="755"/>
      <c r="ERS290" s="755"/>
      <c r="ERT290" s="755"/>
      <c r="ERU290" s="755"/>
      <c r="ERV290" s="755"/>
      <c r="ERW290" s="755"/>
      <c r="ERX290" s="755"/>
      <c r="ERY290" s="755"/>
      <c r="ERZ290" s="755"/>
      <c r="ESA290" s="755"/>
      <c r="ESB290" s="755"/>
      <c r="ESC290" s="755"/>
      <c r="ESD290" s="755"/>
      <c r="ESE290" s="755"/>
      <c r="ESF290" s="755"/>
      <c r="ESG290" s="755"/>
      <c r="ESH290" s="755"/>
      <c r="ESI290" s="755"/>
      <c r="ESJ290" s="755"/>
      <c r="ESK290" s="755"/>
      <c r="ESL290" s="755"/>
      <c r="ESM290" s="755"/>
      <c r="ESN290" s="755"/>
      <c r="ESO290" s="755"/>
      <c r="ESP290" s="755"/>
      <c r="ESQ290" s="755"/>
      <c r="ESR290" s="755"/>
      <c r="ESS290" s="755"/>
      <c r="EST290" s="755"/>
      <c r="ESU290" s="755"/>
      <c r="ESV290" s="755"/>
      <c r="ESW290" s="755"/>
      <c r="ESX290" s="755"/>
      <c r="ESY290" s="755"/>
      <c r="ESZ290" s="755"/>
      <c r="ETA290" s="755"/>
      <c r="ETB290" s="755"/>
      <c r="ETC290" s="755"/>
      <c r="ETD290" s="755"/>
      <c r="ETE290" s="755"/>
      <c r="ETF290" s="755"/>
      <c r="ETG290" s="755"/>
      <c r="ETH290" s="755"/>
      <c r="ETI290" s="755"/>
      <c r="ETJ290" s="755"/>
      <c r="ETK290" s="755"/>
      <c r="ETL290" s="755"/>
      <c r="ETM290" s="755"/>
      <c r="ETN290" s="755"/>
      <c r="ETO290" s="755"/>
      <c r="ETP290" s="755"/>
      <c r="ETQ290" s="755"/>
      <c r="ETR290" s="755"/>
      <c r="ETS290" s="755"/>
      <c r="ETT290" s="755"/>
      <c r="ETU290" s="755"/>
      <c r="ETV290" s="755"/>
      <c r="ETW290" s="755"/>
      <c r="ETX290" s="755"/>
      <c r="ETY290" s="755"/>
      <c r="ETZ290" s="755"/>
      <c r="EUA290" s="755"/>
      <c r="EUB290" s="755"/>
      <c r="EUC290" s="755"/>
      <c r="EUD290" s="755"/>
      <c r="EUE290" s="755"/>
      <c r="EUF290" s="755"/>
      <c r="EUG290" s="755"/>
      <c r="EUH290" s="755"/>
      <c r="EUI290" s="755"/>
      <c r="EUJ290" s="755"/>
      <c r="EUK290" s="755"/>
      <c r="EUL290" s="755"/>
      <c r="EUM290" s="755"/>
      <c r="EUN290" s="755"/>
      <c r="EUO290" s="755"/>
      <c r="EUP290" s="755"/>
      <c r="EUQ290" s="755"/>
      <c r="EUR290" s="755"/>
      <c r="EUS290" s="755"/>
      <c r="EUT290" s="755"/>
      <c r="EUU290" s="755"/>
      <c r="EUV290" s="755"/>
      <c r="EUW290" s="755"/>
      <c r="EUX290" s="755"/>
      <c r="EUY290" s="755"/>
      <c r="EUZ290" s="755"/>
      <c r="EVA290" s="755"/>
      <c r="EVB290" s="755"/>
      <c r="EVC290" s="755"/>
      <c r="EVD290" s="755"/>
      <c r="EVE290" s="755"/>
      <c r="EVF290" s="755"/>
      <c r="EVG290" s="755"/>
      <c r="EVH290" s="755"/>
      <c r="EVI290" s="755"/>
      <c r="EVJ290" s="755"/>
      <c r="EVK290" s="755"/>
      <c r="EVL290" s="755"/>
      <c r="EVM290" s="755"/>
      <c r="EVN290" s="755"/>
      <c r="EVO290" s="755"/>
      <c r="EVP290" s="755"/>
      <c r="EVQ290" s="755"/>
      <c r="EVR290" s="755"/>
      <c r="EVS290" s="755"/>
      <c r="EVT290" s="755"/>
      <c r="EVU290" s="755"/>
      <c r="EVV290" s="755"/>
      <c r="EVW290" s="755"/>
      <c r="EVX290" s="755"/>
      <c r="EVY290" s="755"/>
      <c r="EVZ290" s="755"/>
      <c r="EWA290" s="755"/>
      <c r="EWB290" s="755"/>
      <c r="EWC290" s="755"/>
      <c r="EWD290" s="755"/>
      <c r="EWE290" s="755"/>
      <c r="EWF290" s="755"/>
      <c r="EWG290" s="755"/>
      <c r="EWH290" s="755"/>
      <c r="EWI290" s="755"/>
      <c r="EWJ290" s="755"/>
      <c r="EWK290" s="755"/>
      <c r="EWL290" s="755"/>
      <c r="EWM290" s="755"/>
      <c r="EWN290" s="755"/>
      <c r="EWO290" s="755"/>
      <c r="EWP290" s="755"/>
      <c r="EWQ290" s="755"/>
      <c r="EWR290" s="755"/>
      <c r="EWS290" s="755"/>
      <c r="EWT290" s="755"/>
      <c r="EWU290" s="755"/>
      <c r="EWV290" s="755"/>
      <c r="EWW290" s="755"/>
      <c r="EWX290" s="755"/>
      <c r="EWY290" s="755"/>
      <c r="EWZ290" s="755"/>
      <c r="EXA290" s="755"/>
      <c r="EXB290" s="755"/>
      <c r="EXC290" s="755"/>
      <c r="EXD290" s="755"/>
      <c r="EXE290" s="755"/>
      <c r="EXF290" s="755"/>
      <c r="EXG290" s="755"/>
      <c r="EXH290" s="755"/>
      <c r="EXI290" s="755"/>
      <c r="EXJ290" s="755"/>
      <c r="EXK290" s="755"/>
      <c r="EXL290" s="755"/>
      <c r="EXM290" s="755"/>
      <c r="EXN290" s="755"/>
      <c r="EXO290" s="755"/>
      <c r="EXP290" s="755"/>
      <c r="EXQ290" s="755"/>
      <c r="EXR290" s="755"/>
      <c r="EXS290" s="755"/>
      <c r="EXT290" s="755"/>
      <c r="EXU290" s="755"/>
      <c r="EXV290" s="755"/>
      <c r="EXW290" s="755"/>
      <c r="EXX290" s="755"/>
      <c r="EXY290" s="755"/>
      <c r="EXZ290" s="755"/>
      <c r="EYA290" s="755"/>
      <c r="EYB290" s="755"/>
      <c r="EYC290" s="755"/>
      <c r="EYD290" s="755"/>
      <c r="EYE290" s="755"/>
      <c r="EYF290" s="755"/>
      <c r="EYG290" s="755"/>
      <c r="EYH290" s="755"/>
      <c r="EYI290" s="755"/>
      <c r="EYJ290" s="755"/>
      <c r="EYK290" s="755"/>
      <c r="EYL290" s="755"/>
      <c r="EYM290" s="755"/>
      <c r="EYN290" s="755"/>
      <c r="EYO290" s="755"/>
      <c r="EYP290" s="755"/>
      <c r="EYQ290" s="755"/>
      <c r="EYR290" s="755"/>
      <c r="EYS290" s="755"/>
      <c r="EYT290" s="755"/>
      <c r="EYU290" s="755"/>
      <c r="EYV290" s="755"/>
      <c r="EYW290" s="755"/>
      <c r="EYX290" s="755"/>
      <c r="EYY290" s="755"/>
      <c r="EYZ290" s="755"/>
      <c r="EZA290" s="755"/>
      <c r="EZB290" s="755"/>
      <c r="EZC290" s="755"/>
      <c r="EZD290" s="755"/>
      <c r="EZE290" s="755"/>
      <c r="EZF290" s="755"/>
      <c r="EZG290" s="755"/>
      <c r="EZH290" s="755"/>
      <c r="EZI290" s="755"/>
      <c r="EZJ290" s="755"/>
      <c r="EZK290" s="755"/>
      <c r="EZL290" s="755"/>
      <c r="EZM290" s="755"/>
      <c r="EZN290" s="755"/>
      <c r="EZO290" s="755"/>
      <c r="EZP290" s="755"/>
      <c r="EZQ290" s="755"/>
      <c r="EZR290" s="755"/>
      <c r="EZS290" s="755"/>
      <c r="EZT290" s="755"/>
      <c r="EZU290" s="755"/>
      <c r="EZV290" s="755"/>
      <c r="EZW290" s="755"/>
      <c r="EZX290" s="755"/>
      <c r="EZY290" s="755"/>
      <c r="EZZ290" s="755"/>
      <c r="FAA290" s="755"/>
      <c r="FAB290" s="755"/>
      <c r="FAC290" s="755"/>
      <c r="FAD290" s="755"/>
      <c r="FAE290" s="755"/>
      <c r="FAF290" s="755"/>
      <c r="FAG290" s="755"/>
      <c r="FAH290" s="755"/>
      <c r="FAI290" s="755"/>
      <c r="FAJ290" s="755"/>
      <c r="FAK290" s="755"/>
      <c r="FAL290" s="755"/>
      <c r="FAM290" s="755"/>
      <c r="FAN290" s="755"/>
      <c r="FAO290" s="755"/>
      <c r="FAP290" s="755"/>
      <c r="FAQ290" s="755"/>
      <c r="FAR290" s="755"/>
      <c r="FAS290" s="755"/>
      <c r="FAT290" s="755"/>
      <c r="FAU290" s="755"/>
      <c r="FAV290" s="755"/>
      <c r="FAW290" s="755"/>
      <c r="FAX290" s="755"/>
      <c r="FAY290" s="755"/>
      <c r="FAZ290" s="755"/>
      <c r="FBA290" s="755"/>
      <c r="FBB290" s="755"/>
      <c r="FBC290" s="755"/>
      <c r="FBD290" s="755"/>
      <c r="FBE290" s="755"/>
      <c r="FBF290" s="755"/>
      <c r="FBG290" s="755"/>
      <c r="FBH290" s="755"/>
      <c r="FBI290" s="755"/>
      <c r="FBJ290" s="755"/>
      <c r="FBK290" s="755"/>
      <c r="FBL290" s="755"/>
      <c r="FBM290" s="755"/>
      <c r="FBN290" s="755"/>
      <c r="FBO290" s="755"/>
      <c r="FBP290" s="755"/>
      <c r="FBQ290" s="755"/>
      <c r="FBR290" s="755"/>
      <c r="FBS290" s="755"/>
      <c r="FBT290" s="755"/>
      <c r="FBU290" s="755"/>
      <c r="FBV290" s="755"/>
      <c r="FBW290" s="755"/>
      <c r="FBX290" s="755"/>
      <c r="FBY290" s="755"/>
      <c r="FBZ290" s="755"/>
      <c r="FCA290" s="755"/>
      <c r="FCB290" s="755"/>
      <c r="FCC290" s="755"/>
      <c r="FCD290" s="755"/>
      <c r="FCE290" s="755"/>
      <c r="FCF290" s="755"/>
      <c r="FCG290" s="755"/>
      <c r="FCH290" s="755"/>
      <c r="FCI290" s="755"/>
      <c r="FCJ290" s="755"/>
      <c r="FCK290" s="755"/>
      <c r="FCL290" s="755"/>
      <c r="FCM290" s="755"/>
      <c r="FCN290" s="755"/>
      <c r="FCO290" s="755"/>
      <c r="FCP290" s="755"/>
      <c r="FCQ290" s="755"/>
      <c r="FCR290" s="755"/>
      <c r="FCS290" s="755"/>
      <c r="FCT290" s="755"/>
      <c r="FCU290" s="755"/>
      <c r="FCV290" s="755"/>
      <c r="FCW290" s="755"/>
      <c r="FCX290" s="755"/>
      <c r="FCY290" s="755"/>
      <c r="FCZ290" s="755"/>
      <c r="FDA290" s="755"/>
      <c r="FDB290" s="755"/>
      <c r="FDC290" s="755"/>
      <c r="FDD290" s="755"/>
      <c r="FDE290" s="755"/>
      <c r="FDF290" s="755"/>
      <c r="FDG290" s="755"/>
      <c r="FDH290" s="755"/>
      <c r="FDI290" s="755"/>
      <c r="FDJ290" s="755"/>
      <c r="FDK290" s="755"/>
      <c r="FDL290" s="755"/>
      <c r="FDM290" s="755"/>
      <c r="FDN290" s="755"/>
      <c r="FDO290" s="755"/>
      <c r="FDP290" s="755"/>
      <c r="FDQ290" s="755"/>
      <c r="FDR290" s="755"/>
      <c r="FDS290" s="755"/>
      <c r="FDT290" s="755"/>
      <c r="FDU290" s="755"/>
      <c r="FDV290" s="755"/>
      <c r="FDW290" s="755"/>
      <c r="FDX290" s="755"/>
      <c r="FDY290" s="755"/>
      <c r="FDZ290" s="755"/>
      <c r="FEA290" s="755"/>
      <c r="FEB290" s="755"/>
      <c r="FEC290" s="755"/>
      <c r="FED290" s="755"/>
      <c r="FEE290" s="755"/>
      <c r="FEF290" s="755"/>
      <c r="FEG290" s="755"/>
      <c r="FEH290" s="755"/>
      <c r="FEI290" s="755"/>
      <c r="FEJ290" s="755"/>
      <c r="FEK290" s="755"/>
      <c r="FEL290" s="755"/>
      <c r="FEM290" s="755"/>
      <c r="FEN290" s="755"/>
      <c r="FEO290" s="755"/>
      <c r="FEP290" s="755"/>
      <c r="FEQ290" s="755"/>
      <c r="FER290" s="755"/>
      <c r="FES290" s="755"/>
      <c r="FET290" s="755"/>
      <c r="FEU290" s="755"/>
      <c r="FEV290" s="755"/>
      <c r="FEW290" s="755"/>
      <c r="FEX290" s="755"/>
      <c r="FEY290" s="755"/>
      <c r="FEZ290" s="755"/>
      <c r="FFA290" s="755"/>
      <c r="FFB290" s="755"/>
      <c r="FFC290" s="755"/>
      <c r="FFD290" s="755"/>
      <c r="FFE290" s="755"/>
      <c r="FFF290" s="755"/>
      <c r="FFG290" s="755"/>
      <c r="FFH290" s="755"/>
      <c r="FFI290" s="755"/>
      <c r="FFJ290" s="755"/>
      <c r="FFK290" s="755"/>
      <c r="FFL290" s="755"/>
      <c r="FFM290" s="755"/>
      <c r="FFN290" s="755"/>
      <c r="FFO290" s="755"/>
      <c r="FFP290" s="755"/>
      <c r="FFQ290" s="755"/>
      <c r="FFR290" s="755"/>
      <c r="FFS290" s="755"/>
      <c r="FFT290" s="755"/>
      <c r="FFU290" s="755"/>
      <c r="FFV290" s="755"/>
      <c r="FFW290" s="755"/>
      <c r="FFX290" s="755"/>
      <c r="FFY290" s="755"/>
      <c r="FFZ290" s="755"/>
      <c r="FGA290" s="755"/>
      <c r="FGB290" s="755"/>
      <c r="FGC290" s="755"/>
      <c r="FGD290" s="755"/>
      <c r="FGE290" s="755"/>
      <c r="FGF290" s="755"/>
      <c r="FGG290" s="755"/>
      <c r="FGH290" s="755"/>
      <c r="FGI290" s="755"/>
      <c r="FGJ290" s="755"/>
      <c r="FGK290" s="755"/>
      <c r="FGL290" s="755"/>
      <c r="FGM290" s="755"/>
      <c r="FGN290" s="755"/>
      <c r="FGO290" s="755"/>
      <c r="FGP290" s="755"/>
      <c r="FGQ290" s="755"/>
      <c r="FGR290" s="755"/>
      <c r="FGS290" s="755"/>
      <c r="FGT290" s="755"/>
      <c r="FGU290" s="755"/>
      <c r="FGV290" s="755"/>
      <c r="FGW290" s="755"/>
      <c r="FGX290" s="755"/>
      <c r="FGY290" s="755"/>
      <c r="FGZ290" s="755"/>
      <c r="FHA290" s="755"/>
      <c r="FHB290" s="755"/>
      <c r="FHC290" s="755"/>
      <c r="FHD290" s="755"/>
      <c r="FHE290" s="755"/>
      <c r="FHF290" s="755"/>
      <c r="FHG290" s="755"/>
      <c r="FHH290" s="755"/>
      <c r="FHI290" s="755"/>
      <c r="FHJ290" s="755"/>
      <c r="FHK290" s="755"/>
      <c r="FHL290" s="755"/>
      <c r="FHM290" s="755"/>
      <c r="FHN290" s="755"/>
      <c r="FHO290" s="755"/>
      <c r="FHP290" s="755"/>
      <c r="FHQ290" s="755"/>
      <c r="FHR290" s="755"/>
      <c r="FHS290" s="755"/>
      <c r="FHT290" s="755"/>
      <c r="FHU290" s="755"/>
      <c r="FHV290" s="755"/>
      <c r="FHW290" s="755"/>
      <c r="FHX290" s="755"/>
      <c r="FHY290" s="755"/>
      <c r="FHZ290" s="755"/>
      <c r="FIA290" s="755"/>
      <c r="FIB290" s="755"/>
      <c r="FIC290" s="755"/>
      <c r="FID290" s="755"/>
      <c r="FIE290" s="755"/>
      <c r="FIF290" s="755"/>
      <c r="FIG290" s="755"/>
      <c r="FIH290" s="755"/>
      <c r="FII290" s="755"/>
      <c r="FIJ290" s="755"/>
      <c r="FIK290" s="755"/>
      <c r="FIL290" s="755"/>
      <c r="FIM290" s="755"/>
      <c r="FIN290" s="755"/>
      <c r="FIO290" s="755"/>
      <c r="FIP290" s="755"/>
      <c r="FIQ290" s="755"/>
      <c r="FIR290" s="755"/>
      <c r="FIS290" s="755"/>
      <c r="FIT290" s="755"/>
      <c r="FIU290" s="755"/>
      <c r="FIV290" s="755"/>
      <c r="FIW290" s="755"/>
      <c r="FIX290" s="755"/>
      <c r="FIY290" s="755"/>
      <c r="FIZ290" s="755"/>
      <c r="FJA290" s="755"/>
      <c r="FJB290" s="755"/>
      <c r="FJC290" s="755"/>
      <c r="FJD290" s="755"/>
      <c r="FJE290" s="755"/>
      <c r="FJF290" s="755"/>
      <c r="FJG290" s="755"/>
      <c r="FJH290" s="755"/>
      <c r="FJI290" s="755"/>
      <c r="FJJ290" s="755"/>
      <c r="FJK290" s="755"/>
      <c r="FJL290" s="755"/>
      <c r="FJM290" s="755"/>
      <c r="FJN290" s="755"/>
      <c r="FJO290" s="755"/>
      <c r="FJP290" s="755"/>
      <c r="FJQ290" s="755"/>
      <c r="FJR290" s="755"/>
      <c r="FJS290" s="755"/>
      <c r="FJT290" s="755"/>
      <c r="FJU290" s="755"/>
      <c r="FJV290" s="755"/>
      <c r="FJW290" s="755"/>
      <c r="FJX290" s="755"/>
      <c r="FJY290" s="755"/>
      <c r="FJZ290" s="755"/>
      <c r="FKA290" s="755"/>
      <c r="FKB290" s="755"/>
      <c r="FKC290" s="755"/>
      <c r="FKD290" s="755"/>
      <c r="FKE290" s="755"/>
      <c r="FKF290" s="755"/>
      <c r="FKG290" s="755"/>
      <c r="FKH290" s="755"/>
      <c r="FKI290" s="755"/>
      <c r="FKJ290" s="755"/>
      <c r="FKK290" s="755"/>
      <c r="FKL290" s="755"/>
      <c r="FKM290" s="755"/>
      <c r="FKN290" s="755"/>
      <c r="FKO290" s="755"/>
      <c r="FKP290" s="755"/>
      <c r="FKQ290" s="755"/>
      <c r="FKR290" s="755"/>
      <c r="FKS290" s="755"/>
      <c r="FKT290" s="755"/>
      <c r="FKU290" s="755"/>
      <c r="FKV290" s="755"/>
      <c r="FKW290" s="755"/>
      <c r="FKX290" s="755"/>
      <c r="FKY290" s="755"/>
      <c r="FKZ290" s="755"/>
      <c r="FLA290" s="755"/>
      <c r="FLB290" s="755"/>
      <c r="FLC290" s="755"/>
      <c r="FLD290" s="755"/>
      <c r="FLE290" s="755"/>
      <c r="FLF290" s="755"/>
      <c r="FLG290" s="755"/>
      <c r="FLH290" s="755"/>
      <c r="FLI290" s="755"/>
      <c r="FLJ290" s="755"/>
      <c r="FLK290" s="755"/>
      <c r="FLL290" s="755"/>
      <c r="FLM290" s="755"/>
      <c r="FLN290" s="755"/>
      <c r="FLO290" s="755"/>
      <c r="FLP290" s="755"/>
      <c r="FLQ290" s="755"/>
      <c r="FLR290" s="755"/>
      <c r="FLS290" s="755"/>
      <c r="FLT290" s="755"/>
      <c r="FLU290" s="755"/>
      <c r="FLV290" s="755"/>
      <c r="FLW290" s="755"/>
      <c r="FLX290" s="755"/>
      <c r="FLY290" s="755"/>
      <c r="FLZ290" s="755"/>
      <c r="FMA290" s="755"/>
      <c r="FMB290" s="755"/>
      <c r="FMC290" s="755"/>
      <c r="FMD290" s="755"/>
      <c r="FME290" s="755"/>
      <c r="FMF290" s="755"/>
      <c r="FMG290" s="755"/>
      <c r="FMH290" s="755"/>
      <c r="FMI290" s="755"/>
      <c r="FMJ290" s="755"/>
      <c r="FMK290" s="755"/>
      <c r="FML290" s="755"/>
      <c r="FMM290" s="755"/>
      <c r="FMN290" s="755"/>
      <c r="FMO290" s="755"/>
      <c r="FMP290" s="755"/>
      <c r="FMQ290" s="755"/>
      <c r="FMR290" s="755"/>
      <c r="FMS290" s="755"/>
      <c r="FMT290" s="755"/>
      <c r="FMU290" s="755"/>
      <c r="FMV290" s="755"/>
      <c r="FMW290" s="755"/>
      <c r="FMX290" s="755"/>
      <c r="FMY290" s="755"/>
      <c r="FMZ290" s="755"/>
      <c r="FNA290" s="755"/>
      <c r="FNB290" s="755"/>
      <c r="FNC290" s="755"/>
      <c r="FND290" s="755"/>
      <c r="FNE290" s="755"/>
      <c r="FNF290" s="755"/>
      <c r="FNG290" s="755"/>
      <c r="FNH290" s="755"/>
      <c r="FNI290" s="755"/>
      <c r="FNJ290" s="755"/>
      <c r="FNK290" s="755"/>
      <c r="FNL290" s="755"/>
      <c r="FNM290" s="755"/>
      <c r="FNN290" s="755"/>
      <c r="FNO290" s="755"/>
      <c r="FNP290" s="755"/>
      <c r="FNQ290" s="755"/>
      <c r="FNR290" s="755"/>
      <c r="FNS290" s="755"/>
      <c r="FNT290" s="755"/>
      <c r="FNU290" s="755"/>
      <c r="FNV290" s="755"/>
      <c r="FNW290" s="755"/>
      <c r="FNX290" s="755"/>
      <c r="FNY290" s="755"/>
      <c r="FNZ290" s="755"/>
      <c r="FOA290" s="755"/>
      <c r="FOB290" s="755"/>
      <c r="FOC290" s="755"/>
      <c r="FOD290" s="755"/>
      <c r="FOE290" s="755"/>
      <c r="FOF290" s="755"/>
      <c r="FOG290" s="755"/>
      <c r="FOH290" s="755"/>
      <c r="FOI290" s="755"/>
      <c r="FOJ290" s="755"/>
      <c r="FOK290" s="755"/>
      <c r="FOL290" s="755"/>
      <c r="FOM290" s="755"/>
      <c r="FON290" s="755"/>
      <c r="FOO290" s="755"/>
      <c r="FOP290" s="755"/>
      <c r="FOQ290" s="755"/>
      <c r="FOR290" s="755"/>
      <c r="FOS290" s="755"/>
      <c r="FOT290" s="755"/>
      <c r="FOU290" s="755"/>
      <c r="FOV290" s="755"/>
      <c r="FOW290" s="755"/>
      <c r="FOX290" s="755"/>
      <c r="FOY290" s="755"/>
      <c r="FOZ290" s="755"/>
      <c r="FPA290" s="755"/>
      <c r="FPB290" s="755"/>
      <c r="FPC290" s="755"/>
      <c r="FPD290" s="755"/>
      <c r="FPE290" s="755"/>
      <c r="FPF290" s="755"/>
      <c r="FPG290" s="755"/>
      <c r="FPH290" s="755"/>
      <c r="FPI290" s="755"/>
      <c r="FPJ290" s="755"/>
      <c r="FPK290" s="755"/>
      <c r="FPL290" s="755"/>
      <c r="FPM290" s="755"/>
      <c r="FPN290" s="755"/>
      <c r="FPO290" s="755"/>
      <c r="FPP290" s="755"/>
      <c r="FPQ290" s="755"/>
      <c r="FPR290" s="755"/>
      <c r="FPS290" s="755"/>
      <c r="FPT290" s="755"/>
      <c r="FPU290" s="755"/>
      <c r="FPV290" s="755"/>
      <c r="FPW290" s="755"/>
      <c r="FPX290" s="755"/>
      <c r="FPY290" s="755"/>
      <c r="FPZ290" s="755"/>
      <c r="FQA290" s="755"/>
      <c r="FQB290" s="755"/>
      <c r="FQC290" s="755"/>
      <c r="FQD290" s="755"/>
      <c r="FQE290" s="755"/>
      <c r="FQF290" s="755"/>
      <c r="FQG290" s="755"/>
      <c r="FQH290" s="755"/>
      <c r="FQI290" s="755"/>
      <c r="FQJ290" s="755"/>
      <c r="FQK290" s="755"/>
      <c r="FQL290" s="755"/>
      <c r="FQM290" s="755"/>
      <c r="FQN290" s="755"/>
      <c r="FQO290" s="755"/>
      <c r="FQP290" s="755"/>
      <c r="FQQ290" s="755"/>
      <c r="FQR290" s="755"/>
      <c r="FQS290" s="755"/>
      <c r="FQT290" s="755"/>
      <c r="FQU290" s="755"/>
      <c r="FQV290" s="755"/>
      <c r="FQW290" s="755"/>
      <c r="FQX290" s="755"/>
      <c r="FQY290" s="755"/>
      <c r="FQZ290" s="755"/>
      <c r="FRA290" s="755"/>
      <c r="FRB290" s="755"/>
      <c r="FRC290" s="755"/>
      <c r="FRD290" s="755"/>
      <c r="FRE290" s="755"/>
      <c r="FRF290" s="755"/>
      <c r="FRG290" s="755"/>
      <c r="FRH290" s="755"/>
      <c r="FRI290" s="755"/>
      <c r="FRJ290" s="755"/>
      <c r="FRK290" s="755"/>
      <c r="FRL290" s="755"/>
      <c r="FRM290" s="755"/>
      <c r="FRN290" s="755"/>
      <c r="FRO290" s="755"/>
      <c r="FRP290" s="755"/>
      <c r="FRQ290" s="755"/>
      <c r="FRR290" s="755"/>
      <c r="FRS290" s="755"/>
      <c r="FRT290" s="755"/>
      <c r="FRU290" s="755"/>
      <c r="FRV290" s="755"/>
      <c r="FRW290" s="755"/>
      <c r="FRX290" s="755"/>
      <c r="FRY290" s="755"/>
      <c r="FRZ290" s="755"/>
      <c r="FSA290" s="755"/>
      <c r="FSB290" s="755"/>
      <c r="FSC290" s="755"/>
      <c r="FSD290" s="755"/>
      <c r="FSE290" s="755"/>
      <c r="FSF290" s="755"/>
      <c r="FSG290" s="755"/>
      <c r="FSH290" s="755"/>
      <c r="FSI290" s="755"/>
      <c r="FSJ290" s="755"/>
      <c r="FSK290" s="755"/>
      <c r="FSL290" s="755"/>
      <c r="FSM290" s="755"/>
      <c r="FSN290" s="755"/>
      <c r="FSO290" s="755"/>
      <c r="FSP290" s="755"/>
      <c r="FSQ290" s="755"/>
      <c r="FSR290" s="755"/>
      <c r="FSS290" s="755"/>
      <c r="FST290" s="755"/>
      <c r="FSU290" s="755"/>
      <c r="FSV290" s="755"/>
      <c r="FSW290" s="755"/>
      <c r="FSX290" s="755"/>
      <c r="FSY290" s="755"/>
      <c r="FSZ290" s="755"/>
      <c r="FTA290" s="755"/>
      <c r="FTB290" s="755"/>
      <c r="FTC290" s="755"/>
      <c r="FTD290" s="755"/>
      <c r="FTE290" s="755"/>
      <c r="FTF290" s="755"/>
      <c r="FTG290" s="755"/>
      <c r="FTH290" s="755"/>
      <c r="FTI290" s="755"/>
      <c r="FTJ290" s="755"/>
      <c r="FTK290" s="755"/>
      <c r="FTL290" s="755"/>
      <c r="FTM290" s="755"/>
      <c r="FTN290" s="755"/>
      <c r="FTO290" s="755"/>
      <c r="FTP290" s="755"/>
      <c r="FTQ290" s="755"/>
      <c r="FTR290" s="755"/>
      <c r="FTS290" s="755"/>
      <c r="FTT290" s="755"/>
      <c r="FTU290" s="755"/>
      <c r="FTV290" s="755"/>
      <c r="FTW290" s="755"/>
      <c r="FTX290" s="755"/>
      <c r="FTY290" s="755"/>
      <c r="FTZ290" s="755"/>
      <c r="FUA290" s="755"/>
      <c r="FUB290" s="755"/>
      <c r="FUC290" s="755"/>
      <c r="FUD290" s="755"/>
      <c r="FUE290" s="755"/>
      <c r="FUF290" s="755"/>
      <c r="FUG290" s="755"/>
      <c r="FUH290" s="755"/>
      <c r="FUI290" s="755"/>
      <c r="FUJ290" s="755"/>
      <c r="FUK290" s="755"/>
      <c r="FUL290" s="755"/>
      <c r="FUM290" s="755"/>
      <c r="FUN290" s="755"/>
      <c r="FUO290" s="755"/>
      <c r="FUP290" s="755"/>
      <c r="FUQ290" s="755"/>
      <c r="FUR290" s="755"/>
      <c r="FUS290" s="755"/>
      <c r="FUT290" s="755"/>
      <c r="FUU290" s="755"/>
      <c r="FUV290" s="755"/>
      <c r="FUW290" s="755"/>
      <c r="FUX290" s="755"/>
      <c r="FUY290" s="755"/>
      <c r="FUZ290" s="755"/>
      <c r="FVA290" s="755"/>
      <c r="FVB290" s="755"/>
      <c r="FVC290" s="755"/>
      <c r="FVD290" s="755"/>
      <c r="FVE290" s="755"/>
      <c r="FVF290" s="755"/>
      <c r="FVG290" s="755"/>
      <c r="FVH290" s="755"/>
      <c r="FVI290" s="755"/>
      <c r="FVJ290" s="755"/>
      <c r="FVK290" s="755"/>
      <c r="FVL290" s="755"/>
      <c r="FVM290" s="755"/>
      <c r="FVN290" s="755"/>
      <c r="FVO290" s="755"/>
      <c r="FVP290" s="755"/>
      <c r="FVQ290" s="755"/>
      <c r="FVR290" s="755"/>
      <c r="FVS290" s="755"/>
      <c r="FVT290" s="755"/>
      <c r="FVU290" s="755"/>
      <c r="FVV290" s="755"/>
      <c r="FVW290" s="755"/>
      <c r="FVX290" s="755"/>
      <c r="FVY290" s="755"/>
      <c r="FVZ290" s="755"/>
      <c r="FWA290" s="755"/>
      <c r="FWB290" s="755"/>
      <c r="FWC290" s="755"/>
      <c r="FWD290" s="755"/>
      <c r="FWE290" s="755"/>
      <c r="FWF290" s="755"/>
      <c r="FWG290" s="755"/>
      <c r="FWH290" s="755"/>
      <c r="FWI290" s="755"/>
      <c r="FWJ290" s="755"/>
      <c r="FWK290" s="755"/>
      <c r="FWL290" s="755"/>
      <c r="FWM290" s="755"/>
      <c r="FWN290" s="755"/>
      <c r="FWO290" s="755"/>
      <c r="FWP290" s="755"/>
      <c r="FWQ290" s="755"/>
      <c r="FWR290" s="755"/>
      <c r="FWS290" s="755"/>
      <c r="FWT290" s="755"/>
      <c r="FWU290" s="755"/>
      <c r="FWV290" s="755"/>
      <c r="FWW290" s="755"/>
      <c r="FWX290" s="755"/>
      <c r="FWY290" s="755"/>
      <c r="FWZ290" s="755"/>
      <c r="FXA290" s="755"/>
      <c r="FXB290" s="755"/>
      <c r="FXC290" s="755"/>
      <c r="FXD290" s="755"/>
      <c r="FXE290" s="755"/>
      <c r="FXF290" s="755"/>
      <c r="FXG290" s="755"/>
      <c r="FXH290" s="755"/>
      <c r="FXI290" s="755"/>
      <c r="FXJ290" s="755"/>
      <c r="FXK290" s="755"/>
      <c r="FXL290" s="755"/>
      <c r="FXM290" s="755"/>
      <c r="FXN290" s="755"/>
      <c r="FXO290" s="755"/>
      <c r="FXP290" s="755"/>
      <c r="FXQ290" s="755"/>
      <c r="FXR290" s="755"/>
      <c r="FXS290" s="755"/>
      <c r="FXT290" s="755"/>
      <c r="FXU290" s="755"/>
      <c r="FXV290" s="755"/>
      <c r="FXW290" s="755"/>
      <c r="FXX290" s="755"/>
      <c r="FXY290" s="755"/>
      <c r="FXZ290" s="755"/>
      <c r="FYA290" s="755"/>
      <c r="FYB290" s="755"/>
      <c r="FYC290" s="755"/>
      <c r="FYD290" s="755"/>
      <c r="FYE290" s="755"/>
      <c r="FYF290" s="755"/>
      <c r="FYG290" s="755"/>
      <c r="FYH290" s="755"/>
      <c r="FYI290" s="755"/>
      <c r="FYJ290" s="755"/>
      <c r="FYK290" s="755"/>
      <c r="FYL290" s="755"/>
      <c r="FYM290" s="755"/>
      <c r="FYN290" s="755"/>
      <c r="FYO290" s="755"/>
      <c r="FYP290" s="755"/>
      <c r="FYQ290" s="755"/>
      <c r="FYR290" s="755"/>
      <c r="FYS290" s="755"/>
      <c r="FYT290" s="755"/>
      <c r="FYU290" s="755"/>
      <c r="FYV290" s="755"/>
      <c r="FYW290" s="755"/>
      <c r="FYX290" s="755"/>
      <c r="FYY290" s="755"/>
      <c r="FYZ290" s="755"/>
      <c r="FZA290" s="755"/>
      <c r="FZB290" s="755"/>
      <c r="FZC290" s="755"/>
      <c r="FZD290" s="755"/>
      <c r="FZE290" s="755"/>
      <c r="FZF290" s="755"/>
      <c r="FZG290" s="755"/>
      <c r="FZH290" s="755"/>
      <c r="FZI290" s="755"/>
      <c r="FZJ290" s="755"/>
      <c r="FZK290" s="755"/>
      <c r="FZL290" s="755"/>
      <c r="FZM290" s="755"/>
      <c r="FZN290" s="755"/>
      <c r="FZO290" s="755"/>
      <c r="FZP290" s="755"/>
      <c r="FZQ290" s="755"/>
      <c r="FZR290" s="755"/>
      <c r="FZS290" s="755"/>
      <c r="FZT290" s="755"/>
      <c r="FZU290" s="755"/>
      <c r="FZV290" s="755"/>
      <c r="FZW290" s="755"/>
      <c r="FZX290" s="755"/>
      <c r="FZY290" s="755"/>
      <c r="FZZ290" s="755"/>
      <c r="GAA290" s="755"/>
      <c r="GAB290" s="755"/>
      <c r="GAC290" s="755"/>
      <c r="GAD290" s="755"/>
      <c r="GAE290" s="755"/>
      <c r="GAF290" s="755"/>
      <c r="GAG290" s="755"/>
      <c r="GAH290" s="755"/>
      <c r="GAI290" s="755"/>
      <c r="GAJ290" s="755"/>
      <c r="GAK290" s="755"/>
      <c r="GAL290" s="755"/>
      <c r="GAM290" s="755"/>
      <c r="GAN290" s="755"/>
      <c r="GAO290" s="755"/>
      <c r="GAP290" s="755"/>
      <c r="GAQ290" s="755"/>
      <c r="GAR290" s="755"/>
      <c r="GAS290" s="755"/>
      <c r="GAT290" s="755"/>
      <c r="GAU290" s="755"/>
      <c r="GAV290" s="755"/>
      <c r="GAW290" s="755"/>
      <c r="GAX290" s="755"/>
      <c r="GAY290" s="755"/>
      <c r="GAZ290" s="755"/>
      <c r="GBA290" s="755"/>
      <c r="GBB290" s="755"/>
      <c r="GBC290" s="755"/>
      <c r="GBD290" s="755"/>
      <c r="GBE290" s="755"/>
      <c r="GBF290" s="755"/>
      <c r="GBG290" s="755"/>
      <c r="GBH290" s="755"/>
      <c r="GBI290" s="755"/>
      <c r="GBJ290" s="755"/>
      <c r="GBK290" s="755"/>
      <c r="GBL290" s="755"/>
      <c r="GBM290" s="755"/>
      <c r="GBN290" s="755"/>
      <c r="GBO290" s="755"/>
      <c r="GBP290" s="755"/>
      <c r="GBQ290" s="755"/>
      <c r="GBR290" s="755"/>
      <c r="GBS290" s="755"/>
      <c r="GBT290" s="755"/>
      <c r="GBU290" s="755"/>
      <c r="GBV290" s="755"/>
      <c r="GBW290" s="755"/>
      <c r="GBX290" s="755"/>
      <c r="GBY290" s="755"/>
      <c r="GBZ290" s="755"/>
      <c r="GCA290" s="755"/>
      <c r="GCB290" s="755"/>
      <c r="GCC290" s="755"/>
      <c r="GCD290" s="755"/>
      <c r="GCE290" s="755"/>
      <c r="GCF290" s="755"/>
      <c r="GCG290" s="755"/>
      <c r="GCH290" s="755"/>
      <c r="GCI290" s="755"/>
      <c r="GCJ290" s="755"/>
      <c r="GCK290" s="755"/>
      <c r="GCL290" s="755"/>
      <c r="GCM290" s="755"/>
      <c r="GCN290" s="755"/>
      <c r="GCO290" s="755"/>
      <c r="GCP290" s="755"/>
      <c r="GCQ290" s="755"/>
      <c r="GCR290" s="755"/>
      <c r="GCS290" s="755"/>
      <c r="GCT290" s="755"/>
      <c r="GCU290" s="755"/>
      <c r="GCV290" s="755"/>
      <c r="GCW290" s="755"/>
      <c r="GCX290" s="755"/>
      <c r="GCY290" s="755"/>
      <c r="GCZ290" s="755"/>
      <c r="GDA290" s="755"/>
      <c r="GDB290" s="755"/>
      <c r="GDC290" s="755"/>
      <c r="GDD290" s="755"/>
      <c r="GDE290" s="755"/>
      <c r="GDF290" s="755"/>
      <c r="GDG290" s="755"/>
      <c r="GDH290" s="755"/>
      <c r="GDI290" s="755"/>
      <c r="GDJ290" s="755"/>
      <c r="GDK290" s="755"/>
      <c r="GDL290" s="755"/>
      <c r="GDM290" s="755"/>
      <c r="GDN290" s="755"/>
      <c r="GDO290" s="755"/>
      <c r="GDP290" s="755"/>
      <c r="GDQ290" s="755"/>
      <c r="GDR290" s="755"/>
      <c r="GDS290" s="755"/>
      <c r="GDT290" s="755"/>
      <c r="GDU290" s="755"/>
      <c r="GDV290" s="755"/>
      <c r="GDW290" s="755"/>
      <c r="GDX290" s="755"/>
      <c r="GDY290" s="755"/>
      <c r="GDZ290" s="755"/>
      <c r="GEA290" s="755"/>
      <c r="GEB290" s="755"/>
      <c r="GEC290" s="755"/>
      <c r="GED290" s="755"/>
      <c r="GEE290" s="755"/>
      <c r="GEF290" s="755"/>
      <c r="GEG290" s="755"/>
      <c r="GEH290" s="755"/>
      <c r="GEI290" s="755"/>
      <c r="GEJ290" s="755"/>
      <c r="GEK290" s="755"/>
      <c r="GEL290" s="755"/>
      <c r="GEM290" s="755"/>
      <c r="GEN290" s="755"/>
      <c r="GEO290" s="755"/>
      <c r="GEP290" s="755"/>
      <c r="GEQ290" s="755"/>
      <c r="GER290" s="755"/>
      <c r="GES290" s="755"/>
      <c r="GET290" s="755"/>
      <c r="GEU290" s="755"/>
      <c r="GEV290" s="755"/>
      <c r="GEW290" s="755"/>
      <c r="GEX290" s="755"/>
      <c r="GEY290" s="755"/>
      <c r="GEZ290" s="755"/>
      <c r="GFA290" s="755"/>
      <c r="GFB290" s="755"/>
      <c r="GFC290" s="755"/>
      <c r="GFD290" s="755"/>
      <c r="GFE290" s="755"/>
      <c r="GFF290" s="755"/>
      <c r="GFG290" s="755"/>
      <c r="GFH290" s="755"/>
      <c r="GFI290" s="755"/>
      <c r="GFJ290" s="755"/>
      <c r="GFK290" s="755"/>
      <c r="GFL290" s="755"/>
      <c r="GFM290" s="755"/>
      <c r="GFN290" s="755"/>
      <c r="GFO290" s="755"/>
      <c r="GFP290" s="755"/>
      <c r="GFQ290" s="755"/>
      <c r="GFR290" s="755"/>
      <c r="GFS290" s="755"/>
      <c r="GFT290" s="755"/>
      <c r="GFU290" s="755"/>
      <c r="GFV290" s="755"/>
      <c r="GFW290" s="755"/>
      <c r="GFX290" s="755"/>
      <c r="GFY290" s="755"/>
      <c r="GFZ290" s="755"/>
      <c r="GGA290" s="755"/>
      <c r="GGB290" s="755"/>
      <c r="GGC290" s="755"/>
      <c r="GGD290" s="755"/>
      <c r="GGE290" s="755"/>
      <c r="GGF290" s="755"/>
      <c r="GGG290" s="755"/>
      <c r="GGH290" s="755"/>
      <c r="GGI290" s="755"/>
      <c r="GGJ290" s="755"/>
      <c r="GGK290" s="755"/>
      <c r="GGL290" s="755"/>
      <c r="GGM290" s="755"/>
      <c r="GGN290" s="755"/>
      <c r="GGO290" s="755"/>
      <c r="GGP290" s="755"/>
      <c r="GGQ290" s="755"/>
      <c r="GGR290" s="755"/>
      <c r="GGS290" s="755"/>
      <c r="GGT290" s="755"/>
      <c r="GGU290" s="755"/>
      <c r="GGV290" s="755"/>
      <c r="GGW290" s="755"/>
      <c r="GGX290" s="755"/>
      <c r="GGY290" s="755"/>
      <c r="GGZ290" s="755"/>
      <c r="GHA290" s="755"/>
      <c r="GHB290" s="755"/>
      <c r="GHC290" s="755"/>
      <c r="GHD290" s="755"/>
      <c r="GHE290" s="755"/>
      <c r="GHF290" s="755"/>
      <c r="GHG290" s="755"/>
      <c r="GHH290" s="755"/>
      <c r="GHI290" s="755"/>
      <c r="GHJ290" s="755"/>
      <c r="GHK290" s="755"/>
      <c r="GHL290" s="755"/>
      <c r="GHM290" s="755"/>
      <c r="GHN290" s="755"/>
      <c r="GHO290" s="755"/>
      <c r="GHP290" s="755"/>
      <c r="GHQ290" s="755"/>
      <c r="GHR290" s="755"/>
      <c r="GHS290" s="755"/>
      <c r="GHT290" s="755"/>
      <c r="GHU290" s="755"/>
      <c r="GHV290" s="755"/>
      <c r="GHW290" s="755"/>
      <c r="GHX290" s="755"/>
      <c r="GHY290" s="755"/>
      <c r="GHZ290" s="755"/>
      <c r="GIA290" s="755"/>
      <c r="GIB290" s="755"/>
      <c r="GIC290" s="755"/>
      <c r="GID290" s="755"/>
      <c r="GIE290" s="755"/>
      <c r="GIF290" s="755"/>
      <c r="GIG290" s="755"/>
      <c r="GIH290" s="755"/>
      <c r="GII290" s="755"/>
      <c r="GIJ290" s="755"/>
      <c r="GIK290" s="755"/>
      <c r="GIL290" s="755"/>
      <c r="GIM290" s="755"/>
      <c r="GIN290" s="755"/>
      <c r="GIO290" s="755"/>
      <c r="GIP290" s="755"/>
      <c r="GIQ290" s="755"/>
      <c r="GIR290" s="755"/>
      <c r="GIS290" s="755"/>
      <c r="GIT290" s="755"/>
      <c r="GIU290" s="755"/>
      <c r="GIV290" s="755"/>
      <c r="GIW290" s="755"/>
      <c r="GIX290" s="755"/>
      <c r="GIY290" s="755"/>
      <c r="GIZ290" s="755"/>
      <c r="GJA290" s="755"/>
      <c r="GJB290" s="755"/>
      <c r="GJC290" s="755"/>
      <c r="GJD290" s="755"/>
      <c r="GJE290" s="755"/>
      <c r="GJF290" s="755"/>
      <c r="GJG290" s="755"/>
      <c r="GJH290" s="755"/>
      <c r="GJI290" s="755"/>
      <c r="GJJ290" s="755"/>
      <c r="GJK290" s="755"/>
      <c r="GJL290" s="755"/>
      <c r="GJM290" s="755"/>
      <c r="GJN290" s="755"/>
      <c r="GJO290" s="755"/>
      <c r="GJP290" s="755"/>
      <c r="GJQ290" s="755"/>
      <c r="GJR290" s="755"/>
      <c r="GJS290" s="755"/>
      <c r="GJT290" s="755"/>
      <c r="GJU290" s="755"/>
      <c r="GJV290" s="755"/>
      <c r="GJW290" s="755"/>
      <c r="GJX290" s="755"/>
      <c r="GJY290" s="755"/>
      <c r="GJZ290" s="755"/>
      <c r="GKA290" s="755"/>
      <c r="GKB290" s="755"/>
      <c r="GKC290" s="755"/>
      <c r="GKD290" s="755"/>
      <c r="GKE290" s="755"/>
      <c r="GKF290" s="755"/>
      <c r="GKG290" s="755"/>
      <c r="GKH290" s="755"/>
      <c r="GKI290" s="755"/>
      <c r="GKJ290" s="755"/>
      <c r="GKK290" s="755"/>
      <c r="GKL290" s="755"/>
      <c r="GKM290" s="755"/>
      <c r="GKN290" s="755"/>
      <c r="GKO290" s="755"/>
      <c r="GKP290" s="755"/>
      <c r="GKQ290" s="755"/>
      <c r="GKR290" s="755"/>
      <c r="GKS290" s="755"/>
      <c r="GKT290" s="755"/>
      <c r="GKU290" s="755"/>
      <c r="GKV290" s="755"/>
      <c r="GKW290" s="755"/>
      <c r="GKX290" s="755"/>
      <c r="GKY290" s="755"/>
      <c r="GKZ290" s="755"/>
      <c r="GLA290" s="755"/>
      <c r="GLB290" s="755"/>
      <c r="GLC290" s="755"/>
      <c r="GLD290" s="755"/>
      <c r="GLE290" s="755"/>
      <c r="GLF290" s="755"/>
      <c r="GLG290" s="755"/>
      <c r="GLH290" s="755"/>
      <c r="GLI290" s="755"/>
      <c r="GLJ290" s="755"/>
      <c r="GLK290" s="755"/>
      <c r="GLL290" s="755"/>
      <c r="GLM290" s="755"/>
      <c r="GLN290" s="755"/>
      <c r="GLO290" s="755"/>
      <c r="GLP290" s="755"/>
      <c r="GLQ290" s="755"/>
      <c r="GLR290" s="755"/>
      <c r="GLS290" s="755"/>
      <c r="GLT290" s="755"/>
      <c r="GLU290" s="755"/>
      <c r="GLV290" s="755"/>
      <c r="GLW290" s="755"/>
      <c r="GLX290" s="755"/>
      <c r="GLY290" s="755"/>
      <c r="GLZ290" s="755"/>
      <c r="GMA290" s="755"/>
      <c r="GMB290" s="755"/>
      <c r="GMC290" s="755"/>
      <c r="GMD290" s="755"/>
      <c r="GME290" s="755"/>
      <c r="GMF290" s="755"/>
      <c r="GMG290" s="755"/>
      <c r="GMH290" s="755"/>
      <c r="GMI290" s="755"/>
      <c r="GMJ290" s="755"/>
      <c r="GMK290" s="755"/>
      <c r="GML290" s="755"/>
      <c r="GMM290" s="755"/>
      <c r="GMN290" s="755"/>
      <c r="GMO290" s="755"/>
      <c r="GMP290" s="755"/>
      <c r="GMQ290" s="755"/>
      <c r="GMR290" s="755"/>
      <c r="GMS290" s="755"/>
      <c r="GMT290" s="755"/>
      <c r="GMU290" s="755"/>
      <c r="GMV290" s="755"/>
      <c r="GMW290" s="755"/>
      <c r="GMX290" s="755"/>
      <c r="GMY290" s="755"/>
      <c r="GMZ290" s="755"/>
      <c r="GNA290" s="755"/>
      <c r="GNB290" s="755"/>
      <c r="GNC290" s="755"/>
      <c r="GND290" s="755"/>
      <c r="GNE290" s="755"/>
      <c r="GNF290" s="755"/>
      <c r="GNG290" s="755"/>
      <c r="GNH290" s="755"/>
      <c r="GNI290" s="755"/>
      <c r="GNJ290" s="755"/>
      <c r="GNK290" s="755"/>
      <c r="GNL290" s="755"/>
      <c r="GNM290" s="755"/>
      <c r="GNN290" s="755"/>
      <c r="GNO290" s="755"/>
      <c r="GNP290" s="755"/>
      <c r="GNQ290" s="755"/>
      <c r="GNR290" s="755"/>
      <c r="GNS290" s="755"/>
      <c r="GNT290" s="755"/>
      <c r="GNU290" s="755"/>
      <c r="GNV290" s="755"/>
      <c r="GNW290" s="755"/>
      <c r="GNX290" s="755"/>
      <c r="GNY290" s="755"/>
      <c r="GNZ290" s="755"/>
      <c r="GOA290" s="755"/>
      <c r="GOB290" s="755"/>
      <c r="GOC290" s="755"/>
      <c r="GOD290" s="755"/>
      <c r="GOE290" s="755"/>
      <c r="GOF290" s="755"/>
      <c r="GOG290" s="755"/>
      <c r="GOH290" s="755"/>
      <c r="GOI290" s="755"/>
      <c r="GOJ290" s="755"/>
      <c r="GOK290" s="755"/>
      <c r="GOL290" s="755"/>
      <c r="GOM290" s="755"/>
      <c r="GON290" s="755"/>
      <c r="GOO290" s="755"/>
      <c r="GOP290" s="755"/>
      <c r="GOQ290" s="755"/>
      <c r="GOR290" s="755"/>
      <c r="GOS290" s="755"/>
      <c r="GOT290" s="755"/>
      <c r="GOU290" s="755"/>
      <c r="GOV290" s="755"/>
      <c r="GOW290" s="755"/>
      <c r="GOX290" s="755"/>
      <c r="GOY290" s="755"/>
      <c r="GOZ290" s="755"/>
      <c r="GPA290" s="755"/>
      <c r="GPB290" s="755"/>
      <c r="GPC290" s="755"/>
      <c r="GPD290" s="755"/>
      <c r="GPE290" s="755"/>
      <c r="GPF290" s="755"/>
      <c r="GPG290" s="755"/>
      <c r="GPH290" s="755"/>
      <c r="GPI290" s="755"/>
      <c r="GPJ290" s="755"/>
      <c r="GPK290" s="755"/>
      <c r="GPL290" s="755"/>
      <c r="GPM290" s="755"/>
      <c r="GPN290" s="755"/>
      <c r="GPO290" s="755"/>
      <c r="GPP290" s="755"/>
      <c r="GPQ290" s="755"/>
      <c r="GPR290" s="755"/>
      <c r="GPS290" s="755"/>
      <c r="GPT290" s="755"/>
      <c r="GPU290" s="755"/>
      <c r="GPV290" s="755"/>
      <c r="GPW290" s="755"/>
      <c r="GPX290" s="755"/>
      <c r="GPY290" s="755"/>
      <c r="GPZ290" s="755"/>
      <c r="GQA290" s="755"/>
      <c r="GQB290" s="755"/>
      <c r="GQC290" s="755"/>
      <c r="GQD290" s="755"/>
      <c r="GQE290" s="755"/>
      <c r="GQF290" s="755"/>
      <c r="GQG290" s="755"/>
      <c r="GQH290" s="755"/>
      <c r="GQI290" s="755"/>
      <c r="GQJ290" s="755"/>
      <c r="GQK290" s="755"/>
      <c r="GQL290" s="755"/>
      <c r="GQM290" s="755"/>
      <c r="GQN290" s="755"/>
      <c r="GQO290" s="755"/>
      <c r="GQP290" s="755"/>
      <c r="GQQ290" s="755"/>
      <c r="GQR290" s="755"/>
      <c r="GQS290" s="755"/>
      <c r="GQT290" s="755"/>
      <c r="GQU290" s="755"/>
      <c r="GQV290" s="755"/>
      <c r="GQW290" s="755"/>
      <c r="GQX290" s="755"/>
      <c r="GQY290" s="755"/>
      <c r="GQZ290" s="755"/>
      <c r="GRA290" s="755"/>
      <c r="GRB290" s="755"/>
      <c r="GRC290" s="755"/>
      <c r="GRD290" s="755"/>
      <c r="GRE290" s="755"/>
      <c r="GRF290" s="755"/>
      <c r="GRG290" s="755"/>
      <c r="GRH290" s="755"/>
      <c r="GRI290" s="755"/>
      <c r="GRJ290" s="755"/>
      <c r="GRK290" s="755"/>
      <c r="GRL290" s="755"/>
      <c r="GRM290" s="755"/>
      <c r="GRN290" s="755"/>
      <c r="GRO290" s="755"/>
      <c r="GRP290" s="755"/>
      <c r="GRQ290" s="755"/>
      <c r="GRR290" s="755"/>
      <c r="GRS290" s="755"/>
      <c r="GRT290" s="755"/>
      <c r="GRU290" s="755"/>
      <c r="GRV290" s="755"/>
      <c r="GRW290" s="755"/>
      <c r="GRX290" s="755"/>
      <c r="GRY290" s="755"/>
      <c r="GRZ290" s="755"/>
      <c r="GSA290" s="755"/>
      <c r="GSB290" s="755"/>
      <c r="GSC290" s="755"/>
      <c r="GSD290" s="755"/>
      <c r="GSE290" s="755"/>
      <c r="GSF290" s="755"/>
      <c r="GSG290" s="755"/>
      <c r="GSH290" s="755"/>
      <c r="GSI290" s="755"/>
      <c r="GSJ290" s="755"/>
      <c r="GSK290" s="755"/>
      <c r="GSL290" s="755"/>
      <c r="GSM290" s="755"/>
      <c r="GSN290" s="755"/>
      <c r="GSO290" s="755"/>
      <c r="GSP290" s="755"/>
      <c r="GSQ290" s="755"/>
      <c r="GSR290" s="755"/>
      <c r="GSS290" s="755"/>
      <c r="GST290" s="755"/>
      <c r="GSU290" s="755"/>
      <c r="GSV290" s="755"/>
      <c r="GSW290" s="755"/>
      <c r="GSX290" s="755"/>
      <c r="GSY290" s="755"/>
      <c r="GSZ290" s="755"/>
      <c r="GTA290" s="755"/>
      <c r="GTB290" s="755"/>
      <c r="GTC290" s="755"/>
      <c r="GTD290" s="755"/>
      <c r="GTE290" s="755"/>
      <c r="GTF290" s="755"/>
      <c r="GTG290" s="755"/>
      <c r="GTH290" s="755"/>
      <c r="GTI290" s="755"/>
      <c r="GTJ290" s="755"/>
      <c r="GTK290" s="755"/>
      <c r="GTL290" s="755"/>
      <c r="GTM290" s="755"/>
      <c r="GTN290" s="755"/>
      <c r="GTO290" s="755"/>
      <c r="GTP290" s="755"/>
      <c r="GTQ290" s="755"/>
      <c r="GTR290" s="755"/>
      <c r="GTS290" s="755"/>
      <c r="GTT290" s="755"/>
      <c r="GTU290" s="755"/>
      <c r="GTV290" s="755"/>
      <c r="GTW290" s="755"/>
      <c r="GTX290" s="755"/>
      <c r="GTY290" s="755"/>
      <c r="GTZ290" s="755"/>
      <c r="GUA290" s="755"/>
      <c r="GUB290" s="755"/>
      <c r="GUC290" s="755"/>
      <c r="GUD290" s="755"/>
      <c r="GUE290" s="755"/>
      <c r="GUF290" s="755"/>
      <c r="GUG290" s="755"/>
      <c r="GUH290" s="755"/>
      <c r="GUI290" s="755"/>
      <c r="GUJ290" s="755"/>
      <c r="GUK290" s="755"/>
      <c r="GUL290" s="755"/>
      <c r="GUM290" s="755"/>
      <c r="GUN290" s="755"/>
      <c r="GUO290" s="755"/>
      <c r="GUP290" s="755"/>
      <c r="GUQ290" s="755"/>
      <c r="GUR290" s="755"/>
      <c r="GUS290" s="755"/>
      <c r="GUT290" s="755"/>
      <c r="GUU290" s="755"/>
      <c r="GUV290" s="755"/>
      <c r="GUW290" s="755"/>
      <c r="GUX290" s="755"/>
      <c r="GUY290" s="755"/>
      <c r="GUZ290" s="755"/>
      <c r="GVA290" s="755"/>
      <c r="GVB290" s="755"/>
      <c r="GVC290" s="755"/>
      <c r="GVD290" s="755"/>
      <c r="GVE290" s="755"/>
      <c r="GVF290" s="755"/>
      <c r="GVG290" s="755"/>
      <c r="GVH290" s="755"/>
      <c r="GVI290" s="755"/>
      <c r="GVJ290" s="755"/>
      <c r="GVK290" s="755"/>
      <c r="GVL290" s="755"/>
      <c r="GVM290" s="755"/>
      <c r="GVN290" s="755"/>
      <c r="GVO290" s="755"/>
      <c r="GVP290" s="755"/>
      <c r="GVQ290" s="755"/>
      <c r="GVR290" s="755"/>
      <c r="GVS290" s="755"/>
      <c r="GVT290" s="755"/>
      <c r="GVU290" s="755"/>
      <c r="GVV290" s="755"/>
      <c r="GVW290" s="755"/>
      <c r="GVX290" s="755"/>
      <c r="GVY290" s="755"/>
      <c r="GVZ290" s="755"/>
      <c r="GWA290" s="755"/>
      <c r="GWB290" s="755"/>
      <c r="GWC290" s="755"/>
      <c r="GWD290" s="755"/>
      <c r="GWE290" s="755"/>
      <c r="GWF290" s="755"/>
      <c r="GWG290" s="755"/>
      <c r="GWH290" s="755"/>
      <c r="GWI290" s="755"/>
      <c r="GWJ290" s="755"/>
      <c r="GWK290" s="755"/>
      <c r="GWL290" s="755"/>
      <c r="GWM290" s="755"/>
      <c r="GWN290" s="755"/>
      <c r="GWO290" s="755"/>
      <c r="GWP290" s="755"/>
      <c r="GWQ290" s="755"/>
      <c r="GWR290" s="755"/>
      <c r="GWS290" s="755"/>
      <c r="GWT290" s="755"/>
      <c r="GWU290" s="755"/>
      <c r="GWV290" s="755"/>
      <c r="GWW290" s="755"/>
      <c r="GWX290" s="755"/>
      <c r="GWY290" s="755"/>
      <c r="GWZ290" s="755"/>
      <c r="GXA290" s="755"/>
      <c r="GXB290" s="755"/>
      <c r="GXC290" s="755"/>
      <c r="GXD290" s="755"/>
      <c r="GXE290" s="755"/>
      <c r="GXF290" s="755"/>
      <c r="GXG290" s="755"/>
      <c r="GXH290" s="755"/>
      <c r="GXI290" s="755"/>
      <c r="GXJ290" s="755"/>
      <c r="GXK290" s="755"/>
      <c r="GXL290" s="755"/>
      <c r="GXM290" s="755"/>
      <c r="GXN290" s="755"/>
      <c r="GXO290" s="755"/>
      <c r="GXP290" s="755"/>
      <c r="GXQ290" s="755"/>
      <c r="GXR290" s="755"/>
      <c r="GXS290" s="755"/>
      <c r="GXT290" s="755"/>
      <c r="GXU290" s="755"/>
      <c r="GXV290" s="755"/>
      <c r="GXW290" s="755"/>
      <c r="GXX290" s="755"/>
      <c r="GXY290" s="755"/>
      <c r="GXZ290" s="755"/>
      <c r="GYA290" s="755"/>
      <c r="GYB290" s="755"/>
      <c r="GYC290" s="755"/>
      <c r="GYD290" s="755"/>
      <c r="GYE290" s="755"/>
      <c r="GYF290" s="755"/>
      <c r="GYG290" s="755"/>
      <c r="GYH290" s="755"/>
      <c r="GYI290" s="755"/>
      <c r="GYJ290" s="755"/>
      <c r="GYK290" s="755"/>
      <c r="GYL290" s="755"/>
      <c r="GYM290" s="755"/>
      <c r="GYN290" s="755"/>
      <c r="GYO290" s="755"/>
      <c r="GYP290" s="755"/>
      <c r="GYQ290" s="755"/>
      <c r="GYR290" s="755"/>
      <c r="GYS290" s="755"/>
      <c r="GYT290" s="755"/>
      <c r="GYU290" s="755"/>
      <c r="GYV290" s="755"/>
      <c r="GYW290" s="755"/>
      <c r="GYX290" s="755"/>
      <c r="GYY290" s="755"/>
      <c r="GYZ290" s="755"/>
      <c r="GZA290" s="755"/>
      <c r="GZB290" s="755"/>
      <c r="GZC290" s="755"/>
      <c r="GZD290" s="755"/>
      <c r="GZE290" s="755"/>
      <c r="GZF290" s="755"/>
      <c r="GZG290" s="755"/>
      <c r="GZH290" s="755"/>
      <c r="GZI290" s="755"/>
      <c r="GZJ290" s="755"/>
      <c r="GZK290" s="755"/>
      <c r="GZL290" s="755"/>
      <c r="GZM290" s="755"/>
      <c r="GZN290" s="755"/>
      <c r="GZO290" s="755"/>
      <c r="GZP290" s="755"/>
      <c r="GZQ290" s="755"/>
      <c r="GZR290" s="755"/>
      <c r="GZS290" s="755"/>
      <c r="GZT290" s="755"/>
      <c r="GZU290" s="755"/>
      <c r="GZV290" s="755"/>
      <c r="GZW290" s="755"/>
      <c r="GZX290" s="755"/>
      <c r="GZY290" s="755"/>
      <c r="GZZ290" s="755"/>
      <c r="HAA290" s="755"/>
      <c r="HAB290" s="755"/>
      <c r="HAC290" s="755"/>
      <c r="HAD290" s="755"/>
      <c r="HAE290" s="755"/>
      <c r="HAF290" s="755"/>
      <c r="HAG290" s="755"/>
      <c r="HAH290" s="755"/>
      <c r="HAI290" s="755"/>
      <c r="HAJ290" s="755"/>
      <c r="HAK290" s="755"/>
      <c r="HAL290" s="755"/>
      <c r="HAM290" s="755"/>
      <c r="HAN290" s="755"/>
      <c r="HAO290" s="755"/>
      <c r="HAP290" s="755"/>
      <c r="HAQ290" s="755"/>
      <c r="HAR290" s="755"/>
      <c r="HAS290" s="755"/>
      <c r="HAT290" s="755"/>
      <c r="HAU290" s="755"/>
      <c r="HAV290" s="755"/>
      <c r="HAW290" s="755"/>
      <c r="HAX290" s="755"/>
      <c r="HAY290" s="755"/>
      <c r="HAZ290" s="755"/>
      <c r="HBA290" s="755"/>
      <c r="HBB290" s="755"/>
      <c r="HBC290" s="755"/>
      <c r="HBD290" s="755"/>
      <c r="HBE290" s="755"/>
      <c r="HBF290" s="755"/>
      <c r="HBG290" s="755"/>
      <c r="HBH290" s="755"/>
      <c r="HBI290" s="755"/>
      <c r="HBJ290" s="755"/>
      <c r="HBK290" s="755"/>
      <c r="HBL290" s="755"/>
      <c r="HBM290" s="755"/>
      <c r="HBN290" s="755"/>
      <c r="HBO290" s="755"/>
      <c r="HBP290" s="755"/>
      <c r="HBQ290" s="755"/>
      <c r="HBR290" s="755"/>
      <c r="HBS290" s="755"/>
      <c r="HBT290" s="755"/>
      <c r="HBU290" s="755"/>
      <c r="HBV290" s="755"/>
      <c r="HBW290" s="755"/>
      <c r="HBX290" s="755"/>
      <c r="HBY290" s="755"/>
      <c r="HBZ290" s="755"/>
      <c r="HCA290" s="755"/>
      <c r="HCB290" s="755"/>
      <c r="HCC290" s="755"/>
      <c r="HCD290" s="755"/>
      <c r="HCE290" s="755"/>
      <c r="HCF290" s="755"/>
      <c r="HCG290" s="755"/>
      <c r="HCH290" s="755"/>
      <c r="HCI290" s="755"/>
      <c r="HCJ290" s="755"/>
      <c r="HCK290" s="755"/>
      <c r="HCL290" s="755"/>
      <c r="HCM290" s="755"/>
      <c r="HCN290" s="755"/>
      <c r="HCO290" s="755"/>
      <c r="HCP290" s="755"/>
      <c r="HCQ290" s="755"/>
      <c r="HCR290" s="755"/>
      <c r="HCS290" s="755"/>
      <c r="HCT290" s="755"/>
      <c r="HCU290" s="755"/>
      <c r="HCV290" s="755"/>
      <c r="HCW290" s="755"/>
      <c r="HCX290" s="755"/>
      <c r="HCY290" s="755"/>
      <c r="HCZ290" s="755"/>
      <c r="HDA290" s="755"/>
      <c r="HDB290" s="755"/>
      <c r="HDC290" s="755"/>
      <c r="HDD290" s="755"/>
      <c r="HDE290" s="755"/>
      <c r="HDF290" s="755"/>
      <c r="HDG290" s="755"/>
      <c r="HDH290" s="755"/>
      <c r="HDI290" s="755"/>
      <c r="HDJ290" s="755"/>
      <c r="HDK290" s="755"/>
      <c r="HDL290" s="755"/>
      <c r="HDM290" s="755"/>
      <c r="HDN290" s="755"/>
      <c r="HDO290" s="755"/>
      <c r="HDP290" s="755"/>
      <c r="HDQ290" s="755"/>
      <c r="HDR290" s="755"/>
      <c r="HDS290" s="755"/>
      <c r="HDT290" s="755"/>
      <c r="HDU290" s="755"/>
      <c r="HDV290" s="755"/>
      <c r="HDW290" s="755"/>
      <c r="HDX290" s="755"/>
      <c r="HDY290" s="755"/>
      <c r="HDZ290" s="755"/>
      <c r="HEA290" s="755"/>
      <c r="HEB290" s="755"/>
      <c r="HEC290" s="755"/>
      <c r="HED290" s="755"/>
      <c r="HEE290" s="755"/>
      <c r="HEF290" s="755"/>
      <c r="HEG290" s="755"/>
      <c r="HEH290" s="755"/>
      <c r="HEI290" s="755"/>
      <c r="HEJ290" s="755"/>
      <c r="HEK290" s="755"/>
      <c r="HEL290" s="755"/>
      <c r="HEM290" s="755"/>
      <c r="HEN290" s="755"/>
      <c r="HEO290" s="755"/>
      <c r="HEP290" s="755"/>
      <c r="HEQ290" s="755"/>
      <c r="HER290" s="755"/>
      <c r="HES290" s="755"/>
      <c r="HET290" s="755"/>
      <c r="HEU290" s="755"/>
      <c r="HEV290" s="755"/>
      <c r="HEW290" s="755"/>
      <c r="HEX290" s="755"/>
      <c r="HEY290" s="755"/>
      <c r="HEZ290" s="755"/>
      <c r="HFA290" s="755"/>
      <c r="HFB290" s="755"/>
      <c r="HFC290" s="755"/>
      <c r="HFD290" s="755"/>
      <c r="HFE290" s="755"/>
      <c r="HFF290" s="755"/>
      <c r="HFG290" s="755"/>
      <c r="HFH290" s="755"/>
      <c r="HFI290" s="755"/>
      <c r="HFJ290" s="755"/>
      <c r="HFK290" s="755"/>
      <c r="HFL290" s="755"/>
      <c r="HFM290" s="755"/>
      <c r="HFN290" s="755"/>
      <c r="HFO290" s="755"/>
      <c r="HFP290" s="755"/>
      <c r="HFQ290" s="755"/>
      <c r="HFR290" s="755"/>
      <c r="HFS290" s="755"/>
      <c r="HFT290" s="755"/>
      <c r="HFU290" s="755"/>
      <c r="HFV290" s="755"/>
      <c r="HFW290" s="755"/>
      <c r="HFX290" s="755"/>
      <c r="HFY290" s="755"/>
      <c r="HFZ290" s="755"/>
      <c r="HGA290" s="755"/>
      <c r="HGB290" s="755"/>
      <c r="HGC290" s="755"/>
      <c r="HGD290" s="755"/>
      <c r="HGE290" s="755"/>
      <c r="HGF290" s="755"/>
      <c r="HGG290" s="755"/>
      <c r="HGH290" s="755"/>
      <c r="HGI290" s="755"/>
      <c r="HGJ290" s="755"/>
      <c r="HGK290" s="755"/>
      <c r="HGL290" s="755"/>
      <c r="HGM290" s="755"/>
      <c r="HGN290" s="755"/>
      <c r="HGO290" s="755"/>
      <c r="HGP290" s="755"/>
      <c r="HGQ290" s="755"/>
      <c r="HGR290" s="755"/>
      <c r="HGS290" s="755"/>
      <c r="HGT290" s="755"/>
      <c r="HGU290" s="755"/>
      <c r="HGV290" s="755"/>
      <c r="HGW290" s="755"/>
      <c r="HGX290" s="755"/>
      <c r="HGY290" s="755"/>
      <c r="HGZ290" s="755"/>
      <c r="HHA290" s="755"/>
      <c r="HHB290" s="755"/>
      <c r="HHC290" s="755"/>
      <c r="HHD290" s="755"/>
      <c r="HHE290" s="755"/>
      <c r="HHF290" s="755"/>
      <c r="HHG290" s="755"/>
      <c r="HHH290" s="755"/>
      <c r="HHI290" s="755"/>
      <c r="HHJ290" s="755"/>
      <c r="HHK290" s="755"/>
      <c r="HHL290" s="755"/>
      <c r="HHM290" s="755"/>
      <c r="HHN290" s="755"/>
      <c r="HHO290" s="755"/>
      <c r="HHP290" s="755"/>
      <c r="HHQ290" s="755"/>
      <c r="HHR290" s="755"/>
      <c r="HHS290" s="755"/>
      <c r="HHT290" s="755"/>
      <c r="HHU290" s="755"/>
      <c r="HHV290" s="755"/>
      <c r="HHW290" s="755"/>
      <c r="HHX290" s="755"/>
      <c r="HHY290" s="755"/>
      <c r="HHZ290" s="755"/>
      <c r="HIA290" s="755"/>
      <c r="HIB290" s="755"/>
      <c r="HIC290" s="755"/>
      <c r="HID290" s="755"/>
      <c r="HIE290" s="755"/>
      <c r="HIF290" s="755"/>
      <c r="HIG290" s="755"/>
      <c r="HIH290" s="755"/>
      <c r="HII290" s="755"/>
      <c r="HIJ290" s="755"/>
      <c r="HIK290" s="755"/>
      <c r="HIL290" s="755"/>
      <c r="HIM290" s="755"/>
      <c r="HIN290" s="755"/>
      <c r="HIO290" s="755"/>
      <c r="HIP290" s="755"/>
      <c r="HIQ290" s="755"/>
      <c r="HIR290" s="755"/>
      <c r="HIS290" s="755"/>
      <c r="HIT290" s="755"/>
      <c r="HIU290" s="755"/>
      <c r="HIV290" s="755"/>
      <c r="HIW290" s="755"/>
      <c r="HIX290" s="755"/>
      <c r="HIY290" s="755"/>
      <c r="HIZ290" s="755"/>
      <c r="HJA290" s="755"/>
      <c r="HJB290" s="755"/>
      <c r="HJC290" s="755"/>
      <c r="HJD290" s="755"/>
      <c r="HJE290" s="755"/>
      <c r="HJF290" s="755"/>
      <c r="HJG290" s="755"/>
      <c r="HJH290" s="755"/>
      <c r="HJI290" s="755"/>
      <c r="HJJ290" s="755"/>
      <c r="HJK290" s="755"/>
      <c r="HJL290" s="755"/>
      <c r="HJM290" s="755"/>
      <c r="HJN290" s="755"/>
      <c r="HJO290" s="755"/>
      <c r="HJP290" s="755"/>
      <c r="HJQ290" s="755"/>
      <c r="HJR290" s="755"/>
      <c r="HJS290" s="755"/>
      <c r="HJT290" s="755"/>
      <c r="HJU290" s="755"/>
      <c r="HJV290" s="755"/>
      <c r="HJW290" s="755"/>
      <c r="HJX290" s="755"/>
      <c r="HJY290" s="755"/>
      <c r="HJZ290" s="755"/>
      <c r="HKA290" s="755"/>
      <c r="HKB290" s="755"/>
      <c r="HKC290" s="755"/>
      <c r="HKD290" s="755"/>
      <c r="HKE290" s="755"/>
      <c r="HKF290" s="755"/>
      <c r="HKG290" s="755"/>
      <c r="HKH290" s="755"/>
      <c r="HKI290" s="755"/>
      <c r="HKJ290" s="755"/>
      <c r="HKK290" s="755"/>
      <c r="HKL290" s="755"/>
      <c r="HKM290" s="755"/>
      <c r="HKN290" s="755"/>
      <c r="HKO290" s="755"/>
      <c r="HKP290" s="755"/>
      <c r="HKQ290" s="755"/>
      <c r="HKR290" s="755"/>
      <c r="HKS290" s="755"/>
      <c r="HKT290" s="755"/>
      <c r="HKU290" s="755"/>
      <c r="HKV290" s="755"/>
      <c r="HKW290" s="755"/>
      <c r="HKX290" s="755"/>
      <c r="HKY290" s="755"/>
      <c r="HKZ290" s="755"/>
      <c r="HLA290" s="755"/>
      <c r="HLB290" s="755"/>
      <c r="HLC290" s="755"/>
      <c r="HLD290" s="755"/>
      <c r="HLE290" s="755"/>
      <c r="HLF290" s="755"/>
      <c r="HLG290" s="755"/>
      <c r="HLH290" s="755"/>
      <c r="HLI290" s="755"/>
      <c r="HLJ290" s="755"/>
      <c r="HLK290" s="755"/>
      <c r="HLL290" s="755"/>
      <c r="HLM290" s="755"/>
      <c r="HLN290" s="755"/>
      <c r="HLO290" s="755"/>
      <c r="HLP290" s="755"/>
      <c r="HLQ290" s="755"/>
      <c r="HLR290" s="755"/>
      <c r="HLS290" s="755"/>
      <c r="HLT290" s="755"/>
      <c r="HLU290" s="755"/>
      <c r="HLV290" s="755"/>
      <c r="HLW290" s="755"/>
      <c r="HLX290" s="755"/>
      <c r="HLY290" s="755"/>
      <c r="HLZ290" s="755"/>
      <c r="HMA290" s="755"/>
      <c r="HMB290" s="755"/>
      <c r="HMC290" s="755"/>
      <c r="HMD290" s="755"/>
      <c r="HME290" s="755"/>
      <c r="HMF290" s="755"/>
      <c r="HMG290" s="755"/>
      <c r="HMH290" s="755"/>
      <c r="HMI290" s="755"/>
      <c r="HMJ290" s="755"/>
      <c r="HMK290" s="755"/>
      <c r="HML290" s="755"/>
      <c r="HMM290" s="755"/>
      <c r="HMN290" s="755"/>
      <c r="HMO290" s="755"/>
      <c r="HMP290" s="755"/>
      <c r="HMQ290" s="755"/>
      <c r="HMR290" s="755"/>
      <c r="HMS290" s="755"/>
      <c r="HMT290" s="755"/>
      <c r="HMU290" s="755"/>
      <c r="HMV290" s="755"/>
      <c r="HMW290" s="755"/>
      <c r="HMX290" s="755"/>
      <c r="HMY290" s="755"/>
      <c r="HMZ290" s="755"/>
      <c r="HNA290" s="755"/>
      <c r="HNB290" s="755"/>
      <c r="HNC290" s="755"/>
      <c r="HND290" s="755"/>
      <c r="HNE290" s="755"/>
      <c r="HNF290" s="755"/>
      <c r="HNG290" s="755"/>
      <c r="HNH290" s="755"/>
      <c r="HNI290" s="755"/>
      <c r="HNJ290" s="755"/>
      <c r="HNK290" s="755"/>
      <c r="HNL290" s="755"/>
      <c r="HNM290" s="755"/>
      <c r="HNN290" s="755"/>
      <c r="HNO290" s="755"/>
      <c r="HNP290" s="755"/>
      <c r="HNQ290" s="755"/>
      <c r="HNR290" s="755"/>
      <c r="HNS290" s="755"/>
      <c r="HNT290" s="755"/>
      <c r="HNU290" s="755"/>
      <c r="HNV290" s="755"/>
      <c r="HNW290" s="755"/>
      <c r="HNX290" s="755"/>
      <c r="HNY290" s="755"/>
      <c r="HNZ290" s="755"/>
      <c r="HOA290" s="755"/>
      <c r="HOB290" s="755"/>
      <c r="HOC290" s="755"/>
      <c r="HOD290" s="755"/>
      <c r="HOE290" s="755"/>
      <c r="HOF290" s="755"/>
      <c r="HOG290" s="755"/>
      <c r="HOH290" s="755"/>
      <c r="HOI290" s="755"/>
      <c r="HOJ290" s="755"/>
      <c r="HOK290" s="755"/>
      <c r="HOL290" s="755"/>
      <c r="HOM290" s="755"/>
      <c r="HON290" s="755"/>
      <c r="HOO290" s="755"/>
      <c r="HOP290" s="755"/>
      <c r="HOQ290" s="755"/>
      <c r="HOR290" s="755"/>
      <c r="HOS290" s="755"/>
      <c r="HOT290" s="755"/>
      <c r="HOU290" s="755"/>
      <c r="HOV290" s="755"/>
      <c r="HOW290" s="755"/>
      <c r="HOX290" s="755"/>
      <c r="HOY290" s="755"/>
      <c r="HOZ290" s="755"/>
      <c r="HPA290" s="755"/>
      <c r="HPB290" s="755"/>
      <c r="HPC290" s="755"/>
      <c r="HPD290" s="755"/>
      <c r="HPE290" s="755"/>
      <c r="HPF290" s="755"/>
      <c r="HPG290" s="755"/>
      <c r="HPH290" s="755"/>
      <c r="HPI290" s="755"/>
      <c r="HPJ290" s="755"/>
      <c r="HPK290" s="755"/>
      <c r="HPL290" s="755"/>
      <c r="HPM290" s="755"/>
      <c r="HPN290" s="755"/>
      <c r="HPO290" s="755"/>
      <c r="HPP290" s="755"/>
      <c r="HPQ290" s="755"/>
      <c r="HPR290" s="755"/>
      <c r="HPS290" s="755"/>
      <c r="HPT290" s="755"/>
      <c r="HPU290" s="755"/>
      <c r="HPV290" s="755"/>
      <c r="HPW290" s="755"/>
      <c r="HPX290" s="755"/>
      <c r="HPY290" s="755"/>
      <c r="HPZ290" s="755"/>
      <c r="HQA290" s="755"/>
      <c r="HQB290" s="755"/>
      <c r="HQC290" s="755"/>
      <c r="HQD290" s="755"/>
      <c r="HQE290" s="755"/>
      <c r="HQF290" s="755"/>
      <c r="HQG290" s="755"/>
      <c r="HQH290" s="755"/>
      <c r="HQI290" s="755"/>
      <c r="HQJ290" s="755"/>
      <c r="HQK290" s="755"/>
      <c r="HQL290" s="755"/>
      <c r="HQM290" s="755"/>
      <c r="HQN290" s="755"/>
      <c r="HQO290" s="755"/>
      <c r="HQP290" s="755"/>
      <c r="HQQ290" s="755"/>
      <c r="HQR290" s="755"/>
      <c r="HQS290" s="755"/>
      <c r="HQT290" s="755"/>
      <c r="HQU290" s="755"/>
      <c r="HQV290" s="755"/>
      <c r="HQW290" s="755"/>
      <c r="HQX290" s="755"/>
      <c r="HQY290" s="755"/>
      <c r="HQZ290" s="755"/>
      <c r="HRA290" s="755"/>
      <c r="HRB290" s="755"/>
      <c r="HRC290" s="755"/>
      <c r="HRD290" s="755"/>
      <c r="HRE290" s="755"/>
      <c r="HRF290" s="755"/>
      <c r="HRG290" s="755"/>
      <c r="HRH290" s="755"/>
      <c r="HRI290" s="755"/>
      <c r="HRJ290" s="755"/>
      <c r="HRK290" s="755"/>
      <c r="HRL290" s="755"/>
      <c r="HRM290" s="755"/>
      <c r="HRN290" s="755"/>
      <c r="HRO290" s="755"/>
      <c r="HRP290" s="755"/>
      <c r="HRQ290" s="755"/>
      <c r="HRR290" s="755"/>
      <c r="HRS290" s="755"/>
      <c r="HRT290" s="755"/>
      <c r="HRU290" s="755"/>
      <c r="HRV290" s="755"/>
      <c r="HRW290" s="755"/>
      <c r="HRX290" s="755"/>
      <c r="HRY290" s="755"/>
      <c r="HRZ290" s="755"/>
      <c r="HSA290" s="755"/>
      <c r="HSB290" s="755"/>
      <c r="HSC290" s="755"/>
      <c r="HSD290" s="755"/>
      <c r="HSE290" s="755"/>
      <c r="HSF290" s="755"/>
      <c r="HSG290" s="755"/>
      <c r="HSH290" s="755"/>
      <c r="HSI290" s="755"/>
      <c r="HSJ290" s="755"/>
      <c r="HSK290" s="755"/>
      <c r="HSL290" s="755"/>
      <c r="HSM290" s="755"/>
      <c r="HSN290" s="755"/>
      <c r="HSO290" s="755"/>
      <c r="HSP290" s="755"/>
      <c r="HSQ290" s="755"/>
      <c r="HSR290" s="755"/>
      <c r="HSS290" s="755"/>
      <c r="HST290" s="755"/>
      <c r="HSU290" s="755"/>
      <c r="HSV290" s="755"/>
      <c r="HSW290" s="755"/>
      <c r="HSX290" s="755"/>
      <c r="HSY290" s="755"/>
      <c r="HSZ290" s="755"/>
      <c r="HTA290" s="755"/>
      <c r="HTB290" s="755"/>
      <c r="HTC290" s="755"/>
      <c r="HTD290" s="755"/>
      <c r="HTE290" s="755"/>
      <c r="HTF290" s="755"/>
      <c r="HTG290" s="755"/>
      <c r="HTH290" s="755"/>
      <c r="HTI290" s="755"/>
      <c r="HTJ290" s="755"/>
      <c r="HTK290" s="755"/>
      <c r="HTL290" s="755"/>
      <c r="HTM290" s="755"/>
      <c r="HTN290" s="755"/>
      <c r="HTO290" s="755"/>
      <c r="HTP290" s="755"/>
      <c r="HTQ290" s="755"/>
      <c r="HTR290" s="755"/>
      <c r="HTS290" s="755"/>
      <c r="HTT290" s="755"/>
      <c r="HTU290" s="755"/>
      <c r="HTV290" s="755"/>
      <c r="HTW290" s="755"/>
      <c r="HTX290" s="755"/>
      <c r="HTY290" s="755"/>
      <c r="HTZ290" s="755"/>
      <c r="HUA290" s="755"/>
      <c r="HUB290" s="755"/>
      <c r="HUC290" s="755"/>
      <c r="HUD290" s="755"/>
      <c r="HUE290" s="755"/>
      <c r="HUF290" s="755"/>
      <c r="HUG290" s="755"/>
      <c r="HUH290" s="755"/>
      <c r="HUI290" s="755"/>
      <c r="HUJ290" s="755"/>
      <c r="HUK290" s="755"/>
      <c r="HUL290" s="755"/>
      <c r="HUM290" s="755"/>
      <c r="HUN290" s="755"/>
      <c r="HUO290" s="755"/>
      <c r="HUP290" s="755"/>
      <c r="HUQ290" s="755"/>
      <c r="HUR290" s="755"/>
      <c r="HUS290" s="755"/>
      <c r="HUT290" s="755"/>
      <c r="HUU290" s="755"/>
      <c r="HUV290" s="755"/>
      <c r="HUW290" s="755"/>
      <c r="HUX290" s="755"/>
      <c r="HUY290" s="755"/>
      <c r="HUZ290" s="755"/>
      <c r="HVA290" s="755"/>
      <c r="HVB290" s="755"/>
      <c r="HVC290" s="755"/>
      <c r="HVD290" s="755"/>
      <c r="HVE290" s="755"/>
      <c r="HVF290" s="755"/>
      <c r="HVG290" s="755"/>
      <c r="HVH290" s="755"/>
      <c r="HVI290" s="755"/>
      <c r="HVJ290" s="755"/>
      <c r="HVK290" s="755"/>
      <c r="HVL290" s="755"/>
      <c r="HVM290" s="755"/>
      <c r="HVN290" s="755"/>
      <c r="HVO290" s="755"/>
      <c r="HVP290" s="755"/>
      <c r="HVQ290" s="755"/>
      <c r="HVR290" s="755"/>
      <c r="HVS290" s="755"/>
      <c r="HVT290" s="755"/>
      <c r="HVU290" s="755"/>
      <c r="HVV290" s="755"/>
      <c r="HVW290" s="755"/>
      <c r="HVX290" s="755"/>
      <c r="HVY290" s="755"/>
      <c r="HVZ290" s="755"/>
      <c r="HWA290" s="755"/>
      <c r="HWB290" s="755"/>
      <c r="HWC290" s="755"/>
      <c r="HWD290" s="755"/>
      <c r="HWE290" s="755"/>
      <c r="HWF290" s="755"/>
      <c r="HWG290" s="755"/>
      <c r="HWH290" s="755"/>
      <c r="HWI290" s="755"/>
      <c r="HWJ290" s="755"/>
      <c r="HWK290" s="755"/>
      <c r="HWL290" s="755"/>
      <c r="HWM290" s="755"/>
      <c r="HWN290" s="755"/>
      <c r="HWO290" s="755"/>
      <c r="HWP290" s="755"/>
      <c r="HWQ290" s="755"/>
      <c r="HWR290" s="755"/>
      <c r="HWS290" s="755"/>
      <c r="HWT290" s="755"/>
      <c r="HWU290" s="755"/>
      <c r="HWV290" s="755"/>
      <c r="HWW290" s="755"/>
      <c r="HWX290" s="755"/>
      <c r="HWY290" s="755"/>
      <c r="HWZ290" s="755"/>
      <c r="HXA290" s="755"/>
      <c r="HXB290" s="755"/>
      <c r="HXC290" s="755"/>
      <c r="HXD290" s="755"/>
      <c r="HXE290" s="755"/>
      <c r="HXF290" s="755"/>
      <c r="HXG290" s="755"/>
      <c r="HXH290" s="755"/>
      <c r="HXI290" s="755"/>
      <c r="HXJ290" s="755"/>
      <c r="HXK290" s="755"/>
      <c r="HXL290" s="755"/>
      <c r="HXM290" s="755"/>
      <c r="HXN290" s="755"/>
      <c r="HXO290" s="755"/>
      <c r="HXP290" s="755"/>
      <c r="HXQ290" s="755"/>
      <c r="HXR290" s="755"/>
      <c r="HXS290" s="755"/>
      <c r="HXT290" s="755"/>
      <c r="HXU290" s="755"/>
      <c r="HXV290" s="755"/>
      <c r="HXW290" s="755"/>
      <c r="HXX290" s="755"/>
      <c r="HXY290" s="755"/>
      <c r="HXZ290" s="755"/>
      <c r="HYA290" s="755"/>
      <c r="HYB290" s="755"/>
      <c r="HYC290" s="755"/>
      <c r="HYD290" s="755"/>
      <c r="HYE290" s="755"/>
      <c r="HYF290" s="755"/>
      <c r="HYG290" s="755"/>
      <c r="HYH290" s="755"/>
      <c r="HYI290" s="755"/>
      <c r="HYJ290" s="755"/>
      <c r="HYK290" s="755"/>
      <c r="HYL290" s="755"/>
      <c r="HYM290" s="755"/>
      <c r="HYN290" s="755"/>
      <c r="HYO290" s="755"/>
      <c r="HYP290" s="755"/>
      <c r="HYQ290" s="755"/>
      <c r="HYR290" s="755"/>
      <c r="HYS290" s="755"/>
      <c r="HYT290" s="755"/>
      <c r="HYU290" s="755"/>
      <c r="HYV290" s="755"/>
      <c r="HYW290" s="755"/>
      <c r="HYX290" s="755"/>
      <c r="HYY290" s="755"/>
      <c r="HYZ290" s="755"/>
      <c r="HZA290" s="755"/>
      <c r="HZB290" s="755"/>
      <c r="HZC290" s="755"/>
      <c r="HZD290" s="755"/>
      <c r="HZE290" s="755"/>
      <c r="HZF290" s="755"/>
      <c r="HZG290" s="755"/>
      <c r="HZH290" s="755"/>
      <c r="HZI290" s="755"/>
      <c r="HZJ290" s="755"/>
      <c r="HZK290" s="755"/>
      <c r="HZL290" s="755"/>
      <c r="HZM290" s="755"/>
      <c r="HZN290" s="755"/>
      <c r="HZO290" s="755"/>
      <c r="HZP290" s="755"/>
      <c r="HZQ290" s="755"/>
      <c r="HZR290" s="755"/>
      <c r="HZS290" s="755"/>
      <c r="HZT290" s="755"/>
      <c r="HZU290" s="755"/>
      <c r="HZV290" s="755"/>
      <c r="HZW290" s="755"/>
      <c r="HZX290" s="755"/>
      <c r="HZY290" s="755"/>
      <c r="HZZ290" s="755"/>
      <c r="IAA290" s="755"/>
      <c r="IAB290" s="755"/>
      <c r="IAC290" s="755"/>
      <c r="IAD290" s="755"/>
      <c r="IAE290" s="755"/>
      <c r="IAF290" s="755"/>
      <c r="IAG290" s="755"/>
      <c r="IAH290" s="755"/>
      <c r="IAI290" s="755"/>
      <c r="IAJ290" s="755"/>
      <c r="IAK290" s="755"/>
      <c r="IAL290" s="755"/>
      <c r="IAM290" s="755"/>
      <c r="IAN290" s="755"/>
      <c r="IAO290" s="755"/>
      <c r="IAP290" s="755"/>
      <c r="IAQ290" s="755"/>
      <c r="IAR290" s="755"/>
      <c r="IAS290" s="755"/>
      <c r="IAT290" s="755"/>
      <c r="IAU290" s="755"/>
      <c r="IAV290" s="755"/>
      <c r="IAW290" s="755"/>
      <c r="IAX290" s="755"/>
      <c r="IAY290" s="755"/>
      <c r="IAZ290" s="755"/>
      <c r="IBA290" s="755"/>
      <c r="IBB290" s="755"/>
      <c r="IBC290" s="755"/>
      <c r="IBD290" s="755"/>
      <c r="IBE290" s="755"/>
      <c r="IBF290" s="755"/>
      <c r="IBG290" s="755"/>
      <c r="IBH290" s="755"/>
      <c r="IBI290" s="755"/>
      <c r="IBJ290" s="755"/>
      <c r="IBK290" s="755"/>
      <c r="IBL290" s="755"/>
      <c r="IBM290" s="755"/>
      <c r="IBN290" s="755"/>
      <c r="IBO290" s="755"/>
      <c r="IBP290" s="755"/>
      <c r="IBQ290" s="755"/>
      <c r="IBR290" s="755"/>
      <c r="IBS290" s="755"/>
      <c r="IBT290" s="755"/>
      <c r="IBU290" s="755"/>
      <c r="IBV290" s="755"/>
      <c r="IBW290" s="755"/>
      <c r="IBX290" s="755"/>
      <c r="IBY290" s="755"/>
      <c r="IBZ290" s="755"/>
      <c r="ICA290" s="755"/>
      <c r="ICB290" s="755"/>
      <c r="ICC290" s="755"/>
      <c r="ICD290" s="755"/>
      <c r="ICE290" s="755"/>
      <c r="ICF290" s="755"/>
      <c r="ICG290" s="755"/>
      <c r="ICH290" s="755"/>
      <c r="ICI290" s="755"/>
      <c r="ICJ290" s="755"/>
      <c r="ICK290" s="755"/>
      <c r="ICL290" s="755"/>
      <c r="ICM290" s="755"/>
      <c r="ICN290" s="755"/>
      <c r="ICO290" s="755"/>
      <c r="ICP290" s="755"/>
      <c r="ICQ290" s="755"/>
      <c r="ICR290" s="755"/>
      <c r="ICS290" s="755"/>
      <c r="ICT290" s="755"/>
      <c r="ICU290" s="755"/>
      <c r="ICV290" s="755"/>
      <c r="ICW290" s="755"/>
      <c r="ICX290" s="755"/>
      <c r="ICY290" s="755"/>
      <c r="ICZ290" s="755"/>
      <c r="IDA290" s="755"/>
      <c r="IDB290" s="755"/>
      <c r="IDC290" s="755"/>
      <c r="IDD290" s="755"/>
      <c r="IDE290" s="755"/>
      <c r="IDF290" s="755"/>
      <c r="IDG290" s="755"/>
      <c r="IDH290" s="755"/>
      <c r="IDI290" s="755"/>
      <c r="IDJ290" s="755"/>
      <c r="IDK290" s="755"/>
      <c r="IDL290" s="755"/>
      <c r="IDM290" s="755"/>
      <c r="IDN290" s="755"/>
      <c r="IDO290" s="755"/>
      <c r="IDP290" s="755"/>
      <c r="IDQ290" s="755"/>
      <c r="IDR290" s="755"/>
      <c r="IDS290" s="755"/>
      <c r="IDT290" s="755"/>
      <c r="IDU290" s="755"/>
      <c r="IDV290" s="755"/>
      <c r="IDW290" s="755"/>
      <c r="IDX290" s="755"/>
      <c r="IDY290" s="755"/>
      <c r="IDZ290" s="755"/>
      <c r="IEA290" s="755"/>
      <c r="IEB290" s="755"/>
      <c r="IEC290" s="755"/>
      <c r="IED290" s="755"/>
      <c r="IEE290" s="755"/>
      <c r="IEF290" s="755"/>
      <c r="IEG290" s="755"/>
      <c r="IEH290" s="755"/>
      <c r="IEI290" s="755"/>
      <c r="IEJ290" s="755"/>
      <c r="IEK290" s="755"/>
      <c r="IEL290" s="755"/>
      <c r="IEM290" s="755"/>
      <c r="IEN290" s="755"/>
      <c r="IEO290" s="755"/>
      <c r="IEP290" s="755"/>
      <c r="IEQ290" s="755"/>
      <c r="IER290" s="755"/>
      <c r="IES290" s="755"/>
      <c r="IET290" s="755"/>
      <c r="IEU290" s="755"/>
      <c r="IEV290" s="755"/>
      <c r="IEW290" s="755"/>
      <c r="IEX290" s="755"/>
      <c r="IEY290" s="755"/>
      <c r="IEZ290" s="755"/>
      <c r="IFA290" s="755"/>
      <c r="IFB290" s="755"/>
      <c r="IFC290" s="755"/>
      <c r="IFD290" s="755"/>
      <c r="IFE290" s="755"/>
      <c r="IFF290" s="755"/>
      <c r="IFG290" s="755"/>
      <c r="IFH290" s="755"/>
      <c r="IFI290" s="755"/>
      <c r="IFJ290" s="755"/>
      <c r="IFK290" s="755"/>
      <c r="IFL290" s="755"/>
      <c r="IFM290" s="755"/>
      <c r="IFN290" s="755"/>
      <c r="IFO290" s="755"/>
      <c r="IFP290" s="755"/>
      <c r="IFQ290" s="755"/>
      <c r="IFR290" s="755"/>
      <c r="IFS290" s="755"/>
      <c r="IFT290" s="755"/>
      <c r="IFU290" s="755"/>
      <c r="IFV290" s="755"/>
      <c r="IFW290" s="755"/>
      <c r="IFX290" s="755"/>
      <c r="IFY290" s="755"/>
      <c r="IFZ290" s="755"/>
      <c r="IGA290" s="755"/>
      <c r="IGB290" s="755"/>
      <c r="IGC290" s="755"/>
      <c r="IGD290" s="755"/>
      <c r="IGE290" s="755"/>
      <c r="IGF290" s="755"/>
      <c r="IGG290" s="755"/>
      <c r="IGH290" s="755"/>
      <c r="IGI290" s="755"/>
      <c r="IGJ290" s="755"/>
      <c r="IGK290" s="755"/>
      <c r="IGL290" s="755"/>
      <c r="IGM290" s="755"/>
      <c r="IGN290" s="755"/>
      <c r="IGO290" s="755"/>
      <c r="IGP290" s="755"/>
      <c r="IGQ290" s="755"/>
      <c r="IGR290" s="755"/>
      <c r="IGS290" s="755"/>
      <c r="IGT290" s="755"/>
      <c r="IGU290" s="755"/>
      <c r="IGV290" s="755"/>
      <c r="IGW290" s="755"/>
      <c r="IGX290" s="755"/>
      <c r="IGY290" s="755"/>
      <c r="IGZ290" s="755"/>
      <c r="IHA290" s="755"/>
      <c r="IHB290" s="755"/>
      <c r="IHC290" s="755"/>
      <c r="IHD290" s="755"/>
      <c r="IHE290" s="755"/>
      <c r="IHF290" s="755"/>
      <c r="IHG290" s="755"/>
      <c r="IHH290" s="755"/>
      <c r="IHI290" s="755"/>
      <c r="IHJ290" s="755"/>
      <c r="IHK290" s="755"/>
      <c r="IHL290" s="755"/>
      <c r="IHM290" s="755"/>
      <c r="IHN290" s="755"/>
      <c r="IHO290" s="755"/>
      <c r="IHP290" s="755"/>
      <c r="IHQ290" s="755"/>
      <c r="IHR290" s="755"/>
      <c r="IHS290" s="755"/>
      <c r="IHT290" s="755"/>
      <c r="IHU290" s="755"/>
      <c r="IHV290" s="755"/>
      <c r="IHW290" s="755"/>
      <c r="IHX290" s="755"/>
      <c r="IHY290" s="755"/>
      <c r="IHZ290" s="755"/>
      <c r="IIA290" s="755"/>
      <c r="IIB290" s="755"/>
      <c r="IIC290" s="755"/>
      <c r="IID290" s="755"/>
      <c r="IIE290" s="755"/>
      <c r="IIF290" s="755"/>
      <c r="IIG290" s="755"/>
      <c r="IIH290" s="755"/>
      <c r="III290" s="755"/>
      <c r="IIJ290" s="755"/>
      <c r="IIK290" s="755"/>
      <c r="IIL290" s="755"/>
      <c r="IIM290" s="755"/>
      <c r="IIN290" s="755"/>
      <c r="IIO290" s="755"/>
      <c r="IIP290" s="755"/>
      <c r="IIQ290" s="755"/>
      <c r="IIR290" s="755"/>
      <c r="IIS290" s="755"/>
      <c r="IIT290" s="755"/>
      <c r="IIU290" s="755"/>
      <c r="IIV290" s="755"/>
      <c r="IIW290" s="755"/>
      <c r="IIX290" s="755"/>
      <c r="IIY290" s="755"/>
      <c r="IIZ290" s="755"/>
      <c r="IJA290" s="755"/>
      <c r="IJB290" s="755"/>
      <c r="IJC290" s="755"/>
      <c r="IJD290" s="755"/>
      <c r="IJE290" s="755"/>
      <c r="IJF290" s="755"/>
      <c r="IJG290" s="755"/>
      <c r="IJH290" s="755"/>
      <c r="IJI290" s="755"/>
      <c r="IJJ290" s="755"/>
      <c r="IJK290" s="755"/>
      <c r="IJL290" s="755"/>
      <c r="IJM290" s="755"/>
      <c r="IJN290" s="755"/>
      <c r="IJO290" s="755"/>
      <c r="IJP290" s="755"/>
      <c r="IJQ290" s="755"/>
      <c r="IJR290" s="755"/>
      <c r="IJS290" s="755"/>
      <c r="IJT290" s="755"/>
      <c r="IJU290" s="755"/>
      <c r="IJV290" s="755"/>
      <c r="IJW290" s="755"/>
      <c r="IJX290" s="755"/>
      <c r="IJY290" s="755"/>
      <c r="IJZ290" s="755"/>
      <c r="IKA290" s="755"/>
      <c r="IKB290" s="755"/>
      <c r="IKC290" s="755"/>
      <c r="IKD290" s="755"/>
      <c r="IKE290" s="755"/>
      <c r="IKF290" s="755"/>
      <c r="IKG290" s="755"/>
      <c r="IKH290" s="755"/>
      <c r="IKI290" s="755"/>
      <c r="IKJ290" s="755"/>
      <c r="IKK290" s="755"/>
      <c r="IKL290" s="755"/>
      <c r="IKM290" s="755"/>
      <c r="IKN290" s="755"/>
      <c r="IKO290" s="755"/>
      <c r="IKP290" s="755"/>
      <c r="IKQ290" s="755"/>
      <c r="IKR290" s="755"/>
      <c r="IKS290" s="755"/>
      <c r="IKT290" s="755"/>
      <c r="IKU290" s="755"/>
      <c r="IKV290" s="755"/>
      <c r="IKW290" s="755"/>
      <c r="IKX290" s="755"/>
      <c r="IKY290" s="755"/>
      <c r="IKZ290" s="755"/>
      <c r="ILA290" s="755"/>
      <c r="ILB290" s="755"/>
      <c r="ILC290" s="755"/>
      <c r="ILD290" s="755"/>
      <c r="ILE290" s="755"/>
      <c r="ILF290" s="755"/>
      <c r="ILG290" s="755"/>
      <c r="ILH290" s="755"/>
      <c r="ILI290" s="755"/>
      <c r="ILJ290" s="755"/>
      <c r="ILK290" s="755"/>
      <c r="ILL290" s="755"/>
      <c r="ILM290" s="755"/>
      <c r="ILN290" s="755"/>
      <c r="ILO290" s="755"/>
      <c r="ILP290" s="755"/>
      <c r="ILQ290" s="755"/>
      <c r="ILR290" s="755"/>
      <c r="ILS290" s="755"/>
      <c r="ILT290" s="755"/>
      <c r="ILU290" s="755"/>
      <c r="ILV290" s="755"/>
      <c r="ILW290" s="755"/>
      <c r="ILX290" s="755"/>
      <c r="ILY290" s="755"/>
      <c r="ILZ290" s="755"/>
      <c r="IMA290" s="755"/>
      <c r="IMB290" s="755"/>
      <c r="IMC290" s="755"/>
      <c r="IMD290" s="755"/>
      <c r="IME290" s="755"/>
      <c r="IMF290" s="755"/>
      <c r="IMG290" s="755"/>
      <c r="IMH290" s="755"/>
      <c r="IMI290" s="755"/>
      <c r="IMJ290" s="755"/>
      <c r="IMK290" s="755"/>
      <c r="IML290" s="755"/>
      <c r="IMM290" s="755"/>
      <c r="IMN290" s="755"/>
      <c r="IMO290" s="755"/>
      <c r="IMP290" s="755"/>
      <c r="IMQ290" s="755"/>
      <c r="IMR290" s="755"/>
      <c r="IMS290" s="755"/>
      <c r="IMT290" s="755"/>
      <c r="IMU290" s="755"/>
      <c r="IMV290" s="755"/>
      <c r="IMW290" s="755"/>
      <c r="IMX290" s="755"/>
      <c r="IMY290" s="755"/>
      <c r="IMZ290" s="755"/>
      <c r="INA290" s="755"/>
      <c r="INB290" s="755"/>
      <c r="INC290" s="755"/>
      <c r="IND290" s="755"/>
      <c r="INE290" s="755"/>
      <c r="INF290" s="755"/>
      <c r="ING290" s="755"/>
      <c r="INH290" s="755"/>
      <c r="INI290" s="755"/>
      <c r="INJ290" s="755"/>
      <c r="INK290" s="755"/>
      <c r="INL290" s="755"/>
      <c r="INM290" s="755"/>
      <c r="INN290" s="755"/>
      <c r="INO290" s="755"/>
      <c r="INP290" s="755"/>
      <c r="INQ290" s="755"/>
      <c r="INR290" s="755"/>
      <c r="INS290" s="755"/>
      <c r="INT290" s="755"/>
      <c r="INU290" s="755"/>
      <c r="INV290" s="755"/>
      <c r="INW290" s="755"/>
      <c r="INX290" s="755"/>
      <c r="INY290" s="755"/>
      <c r="INZ290" s="755"/>
      <c r="IOA290" s="755"/>
      <c r="IOB290" s="755"/>
      <c r="IOC290" s="755"/>
      <c r="IOD290" s="755"/>
      <c r="IOE290" s="755"/>
      <c r="IOF290" s="755"/>
      <c r="IOG290" s="755"/>
      <c r="IOH290" s="755"/>
      <c r="IOI290" s="755"/>
      <c r="IOJ290" s="755"/>
      <c r="IOK290" s="755"/>
      <c r="IOL290" s="755"/>
      <c r="IOM290" s="755"/>
      <c r="ION290" s="755"/>
      <c r="IOO290" s="755"/>
      <c r="IOP290" s="755"/>
      <c r="IOQ290" s="755"/>
      <c r="IOR290" s="755"/>
      <c r="IOS290" s="755"/>
      <c r="IOT290" s="755"/>
      <c r="IOU290" s="755"/>
      <c r="IOV290" s="755"/>
      <c r="IOW290" s="755"/>
      <c r="IOX290" s="755"/>
      <c r="IOY290" s="755"/>
      <c r="IOZ290" s="755"/>
      <c r="IPA290" s="755"/>
      <c r="IPB290" s="755"/>
      <c r="IPC290" s="755"/>
      <c r="IPD290" s="755"/>
      <c r="IPE290" s="755"/>
      <c r="IPF290" s="755"/>
      <c r="IPG290" s="755"/>
      <c r="IPH290" s="755"/>
      <c r="IPI290" s="755"/>
      <c r="IPJ290" s="755"/>
      <c r="IPK290" s="755"/>
      <c r="IPL290" s="755"/>
      <c r="IPM290" s="755"/>
      <c r="IPN290" s="755"/>
      <c r="IPO290" s="755"/>
      <c r="IPP290" s="755"/>
      <c r="IPQ290" s="755"/>
      <c r="IPR290" s="755"/>
      <c r="IPS290" s="755"/>
      <c r="IPT290" s="755"/>
      <c r="IPU290" s="755"/>
      <c r="IPV290" s="755"/>
      <c r="IPW290" s="755"/>
      <c r="IPX290" s="755"/>
      <c r="IPY290" s="755"/>
      <c r="IPZ290" s="755"/>
      <c r="IQA290" s="755"/>
      <c r="IQB290" s="755"/>
      <c r="IQC290" s="755"/>
      <c r="IQD290" s="755"/>
      <c r="IQE290" s="755"/>
      <c r="IQF290" s="755"/>
      <c r="IQG290" s="755"/>
      <c r="IQH290" s="755"/>
      <c r="IQI290" s="755"/>
      <c r="IQJ290" s="755"/>
      <c r="IQK290" s="755"/>
      <c r="IQL290" s="755"/>
      <c r="IQM290" s="755"/>
      <c r="IQN290" s="755"/>
      <c r="IQO290" s="755"/>
      <c r="IQP290" s="755"/>
      <c r="IQQ290" s="755"/>
      <c r="IQR290" s="755"/>
      <c r="IQS290" s="755"/>
      <c r="IQT290" s="755"/>
      <c r="IQU290" s="755"/>
      <c r="IQV290" s="755"/>
      <c r="IQW290" s="755"/>
      <c r="IQX290" s="755"/>
      <c r="IQY290" s="755"/>
      <c r="IQZ290" s="755"/>
      <c r="IRA290" s="755"/>
      <c r="IRB290" s="755"/>
      <c r="IRC290" s="755"/>
      <c r="IRD290" s="755"/>
      <c r="IRE290" s="755"/>
      <c r="IRF290" s="755"/>
      <c r="IRG290" s="755"/>
      <c r="IRH290" s="755"/>
      <c r="IRI290" s="755"/>
      <c r="IRJ290" s="755"/>
      <c r="IRK290" s="755"/>
      <c r="IRL290" s="755"/>
      <c r="IRM290" s="755"/>
      <c r="IRN290" s="755"/>
      <c r="IRO290" s="755"/>
      <c r="IRP290" s="755"/>
      <c r="IRQ290" s="755"/>
      <c r="IRR290" s="755"/>
      <c r="IRS290" s="755"/>
      <c r="IRT290" s="755"/>
      <c r="IRU290" s="755"/>
      <c r="IRV290" s="755"/>
      <c r="IRW290" s="755"/>
      <c r="IRX290" s="755"/>
      <c r="IRY290" s="755"/>
      <c r="IRZ290" s="755"/>
      <c r="ISA290" s="755"/>
      <c r="ISB290" s="755"/>
      <c r="ISC290" s="755"/>
      <c r="ISD290" s="755"/>
      <c r="ISE290" s="755"/>
      <c r="ISF290" s="755"/>
      <c r="ISG290" s="755"/>
      <c r="ISH290" s="755"/>
      <c r="ISI290" s="755"/>
      <c r="ISJ290" s="755"/>
      <c r="ISK290" s="755"/>
      <c r="ISL290" s="755"/>
      <c r="ISM290" s="755"/>
      <c r="ISN290" s="755"/>
      <c r="ISO290" s="755"/>
      <c r="ISP290" s="755"/>
      <c r="ISQ290" s="755"/>
      <c r="ISR290" s="755"/>
      <c r="ISS290" s="755"/>
      <c r="IST290" s="755"/>
      <c r="ISU290" s="755"/>
      <c r="ISV290" s="755"/>
      <c r="ISW290" s="755"/>
      <c r="ISX290" s="755"/>
      <c r="ISY290" s="755"/>
      <c r="ISZ290" s="755"/>
      <c r="ITA290" s="755"/>
      <c r="ITB290" s="755"/>
      <c r="ITC290" s="755"/>
      <c r="ITD290" s="755"/>
      <c r="ITE290" s="755"/>
      <c r="ITF290" s="755"/>
      <c r="ITG290" s="755"/>
      <c r="ITH290" s="755"/>
      <c r="ITI290" s="755"/>
      <c r="ITJ290" s="755"/>
      <c r="ITK290" s="755"/>
      <c r="ITL290" s="755"/>
      <c r="ITM290" s="755"/>
      <c r="ITN290" s="755"/>
      <c r="ITO290" s="755"/>
      <c r="ITP290" s="755"/>
      <c r="ITQ290" s="755"/>
      <c r="ITR290" s="755"/>
      <c r="ITS290" s="755"/>
      <c r="ITT290" s="755"/>
      <c r="ITU290" s="755"/>
      <c r="ITV290" s="755"/>
      <c r="ITW290" s="755"/>
      <c r="ITX290" s="755"/>
      <c r="ITY290" s="755"/>
      <c r="ITZ290" s="755"/>
      <c r="IUA290" s="755"/>
      <c r="IUB290" s="755"/>
      <c r="IUC290" s="755"/>
      <c r="IUD290" s="755"/>
      <c r="IUE290" s="755"/>
      <c r="IUF290" s="755"/>
      <c r="IUG290" s="755"/>
      <c r="IUH290" s="755"/>
      <c r="IUI290" s="755"/>
      <c r="IUJ290" s="755"/>
      <c r="IUK290" s="755"/>
      <c r="IUL290" s="755"/>
      <c r="IUM290" s="755"/>
      <c r="IUN290" s="755"/>
      <c r="IUO290" s="755"/>
      <c r="IUP290" s="755"/>
      <c r="IUQ290" s="755"/>
      <c r="IUR290" s="755"/>
      <c r="IUS290" s="755"/>
      <c r="IUT290" s="755"/>
      <c r="IUU290" s="755"/>
      <c r="IUV290" s="755"/>
      <c r="IUW290" s="755"/>
      <c r="IUX290" s="755"/>
      <c r="IUY290" s="755"/>
      <c r="IUZ290" s="755"/>
      <c r="IVA290" s="755"/>
      <c r="IVB290" s="755"/>
      <c r="IVC290" s="755"/>
      <c r="IVD290" s="755"/>
      <c r="IVE290" s="755"/>
      <c r="IVF290" s="755"/>
      <c r="IVG290" s="755"/>
      <c r="IVH290" s="755"/>
      <c r="IVI290" s="755"/>
      <c r="IVJ290" s="755"/>
      <c r="IVK290" s="755"/>
      <c r="IVL290" s="755"/>
      <c r="IVM290" s="755"/>
      <c r="IVN290" s="755"/>
      <c r="IVO290" s="755"/>
      <c r="IVP290" s="755"/>
      <c r="IVQ290" s="755"/>
      <c r="IVR290" s="755"/>
      <c r="IVS290" s="755"/>
      <c r="IVT290" s="755"/>
      <c r="IVU290" s="755"/>
      <c r="IVV290" s="755"/>
      <c r="IVW290" s="755"/>
      <c r="IVX290" s="755"/>
      <c r="IVY290" s="755"/>
      <c r="IVZ290" s="755"/>
      <c r="IWA290" s="755"/>
      <c r="IWB290" s="755"/>
      <c r="IWC290" s="755"/>
      <c r="IWD290" s="755"/>
      <c r="IWE290" s="755"/>
      <c r="IWF290" s="755"/>
      <c r="IWG290" s="755"/>
      <c r="IWH290" s="755"/>
      <c r="IWI290" s="755"/>
      <c r="IWJ290" s="755"/>
      <c r="IWK290" s="755"/>
      <c r="IWL290" s="755"/>
      <c r="IWM290" s="755"/>
      <c r="IWN290" s="755"/>
      <c r="IWO290" s="755"/>
      <c r="IWP290" s="755"/>
      <c r="IWQ290" s="755"/>
      <c r="IWR290" s="755"/>
      <c r="IWS290" s="755"/>
      <c r="IWT290" s="755"/>
      <c r="IWU290" s="755"/>
      <c r="IWV290" s="755"/>
      <c r="IWW290" s="755"/>
      <c r="IWX290" s="755"/>
      <c r="IWY290" s="755"/>
      <c r="IWZ290" s="755"/>
      <c r="IXA290" s="755"/>
      <c r="IXB290" s="755"/>
      <c r="IXC290" s="755"/>
      <c r="IXD290" s="755"/>
      <c r="IXE290" s="755"/>
      <c r="IXF290" s="755"/>
      <c r="IXG290" s="755"/>
      <c r="IXH290" s="755"/>
      <c r="IXI290" s="755"/>
      <c r="IXJ290" s="755"/>
      <c r="IXK290" s="755"/>
      <c r="IXL290" s="755"/>
      <c r="IXM290" s="755"/>
      <c r="IXN290" s="755"/>
      <c r="IXO290" s="755"/>
      <c r="IXP290" s="755"/>
      <c r="IXQ290" s="755"/>
      <c r="IXR290" s="755"/>
      <c r="IXS290" s="755"/>
      <c r="IXT290" s="755"/>
      <c r="IXU290" s="755"/>
      <c r="IXV290" s="755"/>
      <c r="IXW290" s="755"/>
      <c r="IXX290" s="755"/>
      <c r="IXY290" s="755"/>
      <c r="IXZ290" s="755"/>
      <c r="IYA290" s="755"/>
      <c r="IYB290" s="755"/>
      <c r="IYC290" s="755"/>
      <c r="IYD290" s="755"/>
      <c r="IYE290" s="755"/>
      <c r="IYF290" s="755"/>
      <c r="IYG290" s="755"/>
      <c r="IYH290" s="755"/>
      <c r="IYI290" s="755"/>
      <c r="IYJ290" s="755"/>
      <c r="IYK290" s="755"/>
      <c r="IYL290" s="755"/>
      <c r="IYM290" s="755"/>
      <c r="IYN290" s="755"/>
      <c r="IYO290" s="755"/>
      <c r="IYP290" s="755"/>
      <c r="IYQ290" s="755"/>
      <c r="IYR290" s="755"/>
      <c r="IYS290" s="755"/>
      <c r="IYT290" s="755"/>
      <c r="IYU290" s="755"/>
      <c r="IYV290" s="755"/>
      <c r="IYW290" s="755"/>
      <c r="IYX290" s="755"/>
      <c r="IYY290" s="755"/>
      <c r="IYZ290" s="755"/>
      <c r="IZA290" s="755"/>
      <c r="IZB290" s="755"/>
      <c r="IZC290" s="755"/>
      <c r="IZD290" s="755"/>
      <c r="IZE290" s="755"/>
      <c r="IZF290" s="755"/>
      <c r="IZG290" s="755"/>
      <c r="IZH290" s="755"/>
      <c r="IZI290" s="755"/>
      <c r="IZJ290" s="755"/>
      <c r="IZK290" s="755"/>
      <c r="IZL290" s="755"/>
      <c r="IZM290" s="755"/>
      <c r="IZN290" s="755"/>
      <c r="IZO290" s="755"/>
      <c r="IZP290" s="755"/>
      <c r="IZQ290" s="755"/>
      <c r="IZR290" s="755"/>
      <c r="IZS290" s="755"/>
      <c r="IZT290" s="755"/>
      <c r="IZU290" s="755"/>
      <c r="IZV290" s="755"/>
      <c r="IZW290" s="755"/>
      <c r="IZX290" s="755"/>
      <c r="IZY290" s="755"/>
      <c r="IZZ290" s="755"/>
      <c r="JAA290" s="755"/>
      <c r="JAB290" s="755"/>
      <c r="JAC290" s="755"/>
      <c r="JAD290" s="755"/>
      <c r="JAE290" s="755"/>
      <c r="JAF290" s="755"/>
      <c r="JAG290" s="755"/>
      <c r="JAH290" s="755"/>
      <c r="JAI290" s="755"/>
      <c r="JAJ290" s="755"/>
      <c r="JAK290" s="755"/>
      <c r="JAL290" s="755"/>
      <c r="JAM290" s="755"/>
      <c r="JAN290" s="755"/>
      <c r="JAO290" s="755"/>
      <c r="JAP290" s="755"/>
      <c r="JAQ290" s="755"/>
      <c r="JAR290" s="755"/>
      <c r="JAS290" s="755"/>
      <c r="JAT290" s="755"/>
      <c r="JAU290" s="755"/>
      <c r="JAV290" s="755"/>
      <c r="JAW290" s="755"/>
      <c r="JAX290" s="755"/>
      <c r="JAY290" s="755"/>
      <c r="JAZ290" s="755"/>
      <c r="JBA290" s="755"/>
      <c r="JBB290" s="755"/>
      <c r="JBC290" s="755"/>
      <c r="JBD290" s="755"/>
      <c r="JBE290" s="755"/>
      <c r="JBF290" s="755"/>
      <c r="JBG290" s="755"/>
      <c r="JBH290" s="755"/>
      <c r="JBI290" s="755"/>
      <c r="JBJ290" s="755"/>
      <c r="JBK290" s="755"/>
      <c r="JBL290" s="755"/>
      <c r="JBM290" s="755"/>
      <c r="JBN290" s="755"/>
      <c r="JBO290" s="755"/>
      <c r="JBP290" s="755"/>
      <c r="JBQ290" s="755"/>
      <c r="JBR290" s="755"/>
      <c r="JBS290" s="755"/>
      <c r="JBT290" s="755"/>
      <c r="JBU290" s="755"/>
      <c r="JBV290" s="755"/>
      <c r="JBW290" s="755"/>
      <c r="JBX290" s="755"/>
      <c r="JBY290" s="755"/>
      <c r="JBZ290" s="755"/>
      <c r="JCA290" s="755"/>
      <c r="JCB290" s="755"/>
      <c r="JCC290" s="755"/>
      <c r="JCD290" s="755"/>
      <c r="JCE290" s="755"/>
      <c r="JCF290" s="755"/>
      <c r="JCG290" s="755"/>
      <c r="JCH290" s="755"/>
      <c r="JCI290" s="755"/>
      <c r="JCJ290" s="755"/>
      <c r="JCK290" s="755"/>
      <c r="JCL290" s="755"/>
      <c r="JCM290" s="755"/>
      <c r="JCN290" s="755"/>
      <c r="JCO290" s="755"/>
      <c r="JCP290" s="755"/>
      <c r="JCQ290" s="755"/>
      <c r="JCR290" s="755"/>
      <c r="JCS290" s="755"/>
      <c r="JCT290" s="755"/>
      <c r="JCU290" s="755"/>
      <c r="JCV290" s="755"/>
      <c r="JCW290" s="755"/>
      <c r="JCX290" s="755"/>
      <c r="JCY290" s="755"/>
      <c r="JCZ290" s="755"/>
      <c r="JDA290" s="755"/>
      <c r="JDB290" s="755"/>
      <c r="JDC290" s="755"/>
      <c r="JDD290" s="755"/>
      <c r="JDE290" s="755"/>
      <c r="JDF290" s="755"/>
      <c r="JDG290" s="755"/>
      <c r="JDH290" s="755"/>
      <c r="JDI290" s="755"/>
      <c r="JDJ290" s="755"/>
      <c r="JDK290" s="755"/>
      <c r="JDL290" s="755"/>
      <c r="JDM290" s="755"/>
      <c r="JDN290" s="755"/>
      <c r="JDO290" s="755"/>
      <c r="JDP290" s="755"/>
      <c r="JDQ290" s="755"/>
      <c r="JDR290" s="755"/>
      <c r="JDS290" s="755"/>
      <c r="JDT290" s="755"/>
      <c r="JDU290" s="755"/>
      <c r="JDV290" s="755"/>
      <c r="JDW290" s="755"/>
      <c r="JDX290" s="755"/>
      <c r="JDY290" s="755"/>
      <c r="JDZ290" s="755"/>
      <c r="JEA290" s="755"/>
      <c r="JEB290" s="755"/>
      <c r="JEC290" s="755"/>
      <c r="JED290" s="755"/>
      <c r="JEE290" s="755"/>
      <c r="JEF290" s="755"/>
      <c r="JEG290" s="755"/>
      <c r="JEH290" s="755"/>
      <c r="JEI290" s="755"/>
      <c r="JEJ290" s="755"/>
      <c r="JEK290" s="755"/>
      <c r="JEL290" s="755"/>
      <c r="JEM290" s="755"/>
      <c r="JEN290" s="755"/>
      <c r="JEO290" s="755"/>
      <c r="JEP290" s="755"/>
      <c r="JEQ290" s="755"/>
      <c r="JER290" s="755"/>
      <c r="JES290" s="755"/>
      <c r="JET290" s="755"/>
      <c r="JEU290" s="755"/>
      <c r="JEV290" s="755"/>
      <c r="JEW290" s="755"/>
      <c r="JEX290" s="755"/>
      <c r="JEY290" s="755"/>
      <c r="JEZ290" s="755"/>
      <c r="JFA290" s="755"/>
      <c r="JFB290" s="755"/>
      <c r="JFC290" s="755"/>
      <c r="JFD290" s="755"/>
      <c r="JFE290" s="755"/>
      <c r="JFF290" s="755"/>
      <c r="JFG290" s="755"/>
      <c r="JFH290" s="755"/>
      <c r="JFI290" s="755"/>
      <c r="JFJ290" s="755"/>
      <c r="JFK290" s="755"/>
      <c r="JFL290" s="755"/>
      <c r="JFM290" s="755"/>
      <c r="JFN290" s="755"/>
      <c r="JFO290" s="755"/>
      <c r="JFP290" s="755"/>
      <c r="JFQ290" s="755"/>
      <c r="JFR290" s="755"/>
      <c r="JFS290" s="755"/>
      <c r="JFT290" s="755"/>
      <c r="JFU290" s="755"/>
      <c r="JFV290" s="755"/>
      <c r="JFW290" s="755"/>
      <c r="JFX290" s="755"/>
      <c r="JFY290" s="755"/>
      <c r="JFZ290" s="755"/>
      <c r="JGA290" s="755"/>
      <c r="JGB290" s="755"/>
      <c r="JGC290" s="755"/>
      <c r="JGD290" s="755"/>
      <c r="JGE290" s="755"/>
      <c r="JGF290" s="755"/>
      <c r="JGG290" s="755"/>
      <c r="JGH290" s="755"/>
      <c r="JGI290" s="755"/>
      <c r="JGJ290" s="755"/>
      <c r="JGK290" s="755"/>
      <c r="JGL290" s="755"/>
      <c r="JGM290" s="755"/>
      <c r="JGN290" s="755"/>
      <c r="JGO290" s="755"/>
      <c r="JGP290" s="755"/>
      <c r="JGQ290" s="755"/>
      <c r="JGR290" s="755"/>
      <c r="JGS290" s="755"/>
      <c r="JGT290" s="755"/>
      <c r="JGU290" s="755"/>
      <c r="JGV290" s="755"/>
      <c r="JGW290" s="755"/>
      <c r="JGX290" s="755"/>
      <c r="JGY290" s="755"/>
      <c r="JGZ290" s="755"/>
      <c r="JHA290" s="755"/>
      <c r="JHB290" s="755"/>
      <c r="JHC290" s="755"/>
      <c r="JHD290" s="755"/>
      <c r="JHE290" s="755"/>
      <c r="JHF290" s="755"/>
      <c r="JHG290" s="755"/>
      <c r="JHH290" s="755"/>
      <c r="JHI290" s="755"/>
      <c r="JHJ290" s="755"/>
      <c r="JHK290" s="755"/>
      <c r="JHL290" s="755"/>
      <c r="JHM290" s="755"/>
      <c r="JHN290" s="755"/>
      <c r="JHO290" s="755"/>
      <c r="JHP290" s="755"/>
      <c r="JHQ290" s="755"/>
      <c r="JHR290" s="755"/>
      <c r="JHS290" s="755"/>
      <c r="JHT290" s="755"/>
      <c r="JHU290" s="755"/>
      <c r="JHV290" s="755"/>
      <c r="JHW290" s="755"/>
      <c r="JHX290" s="755"/>
      <c r="JHY290" s="755"/>
      <c r="JHZ290" s="755"/>
      <c r="JIA290" s="755"/>
      <c r="JIB290" s="755"/>
      <c r="JIC290" s="755"/>
      <c r="JID290" s="755"/>
      <c r="JIE290" s="755"/>
      <c r="JIF290" s="755"/>
      <c r="JIG290" s="755"/>
      <c r="JIH290" s="755"/>
      <c r="JII290" s="755"/>
      <c r="JIJ290" s="755"/>
      <c r="JIK290" s="755"/>
      <c r="JIL290" s="755"/>
      <c r="JIM290" s="755"/>
      <c r="JIN290" s="755"/>
      <c r="JIO290" s="755"/>
      <c r="JIP290" s="755"/>
      <c r="JIQ290" s="755"/>
      <c r="JIR290" s="755"/>
      <c r="JIS290" s="755"/>
      <c r="JIT290" s="755"/>
      <c r="JIU290" s="755"/>
      <c r="JIV290" s="755"/>
      <c r="JIW290" s="755"/>
      <c r="JIX290" s="755"/>
      <c r="JIY290" s="755"/>
      <c r="JIZ290" s="755"/>
      <c r="JJA290" s="755"/>
      <c r="JJB290" s="755"/>
      <c r="JJC290" s="755"/>
      <c r="JJD290" s="755"/>
      <c r="JJE290" s="755"/>
      <c r="JJF290" s="755"/>
      <c r="JJG290" s="755"/>
      <c r="JJH290" s="755"/>
      <c r="JJI290" s="755"/>
      <c r="JJJ290" s="755"/>
      <c r="JJK290" s="755"/>
      <c r="JJL290" s="755"/>
      <c r="JJM290" s="755"/>
      <c r="JJN290" s="755"/>
      <c r="JJO290" s="755"/>
      <c r="JJP290" s="755"/>
      <c r="JJQ290" s="755"/>
      <c r="JJR290" s="755"/>
      <c r="JJS290" s="755"/>
      <c r="JJT290" s="755"/>
      <c r="JJU290" s="755"/>
      <c r="JJV290" s="755"/>
      <c r="JJW290" s="755"/>
      <c r="JJX290" s="755"/>
      <c r="JJY290" s="755"/>
      <c r="JJZ290" s="755"/>
      <c r="JKA290" s="755"/>
      <c r="JKB290" s="755"/>
      <c r="JKC290" s="755"/>
      <c r="JKD290" s="755"/>
      <c r="JKE290" s="755"/>
      <c r="JKF290" s="755"/>
      <c r="JKG290" s="755"/>
      <c r="JKH290" s="755"/>
      <c r="JKI290" s="755"/>
      <c r="JKJ290" s="755"/>
      <c r="JKK290" s="755"/>
      <c r="JKL290" s="755"/>
      <c r="JKM290" s="755"/>
      <c r="JKN290" s="755"/>
      <c r="JKO290" s="755"/>
      <c r="JKP290" s="755"/>
      <c r="JKQ290" s="755"/>
      <c r="JKR290" s="755"/>
      <c r="JKS290" s="755"/>
      <c r="JKT290" s="755"/>
      <c r="JKU290" s="755"/>
      <c r="JKV290" s="755"/>
      <c r="JKW290" s="755"/>
      <c r="JKX290" s="755"/>
      <c r="JKY290" s="755"/>
      <c r="JKZ290" s="755"/>
      <c r="JLA290" s="755"/>
      <c r="JLB290" s="755"/>
      <c r="JLC290" s="755"/>
      <c r="JLD290" s="755"/>
      <c r="JLE290" s="755"/>
      <c r="JLF290" s="755"/>
      <c r="JLG290" s="755"/>
      <c r="JLH290" s="755"/>
      <c r="JLI290" s="755"/>
      <c r="JLJ290" s="755"/>
      <c r="JLK290" s="755"/>
      <c r="JLL290" s="755"/>
      <c r="JLM290" s="755"/>
      <c r="JLN290" s="755"/>
      <c r="JLO290" s="755"/>
      <c r="JLP290" s="755"/>
      <c r="JLQ290" s="755"/>
      <c r="JLR290" s="755"/>
      <c r="JLS290" s="755"/>
      <c r="JLT290" s="755"/>
      <c r="JLU290" s="755"/>
      <c r="JLV290" s="755"/>
      <c r="JLW290" s="755"/>
      <c r="JLX290" s="755"/>
      <c r="JLY290" s="755"/>
      <c r="JLZ290" s="755"/>
      <c r="JMA290" s="755"/>
      <c r="JMB290" s="755"/>
      <c r="JMC290" s="755"/>
      <c r="JMD290" s="755"/>
      <c r="JME290" s="755"/>
      <c r="JMF290" s="755"/>
      <c r="JMG290" s="755"/>
      <c r="JMH290" s="755"/>
      <c r="JMI290" s="755"/>
      <c r="JMJ290" s="755"/>
      <c r="JMK290" s="755"/>
      <c r="JML290" s="755"/>
      <c r="JMM290" s="755"/>
      <c r="JMN290" s="755"/>
      <c r="JMO290" s="755"/>
      <c r="JMP290" s="755"/>
      <c r="JMQ290" s="755"/>
      <c r="JMR290" s="755"/>
      <c r="JMS290" s="755"/>
      <c r="JMT290" s="755"/>
      <c r="JMU290" s="755"/>
      <c r="JMV290" s="755"/>
      <c r="JMW290" s="755"/>
      <c r="JMX290" s="755"/>
      <c r="JMY290" s="755"/>
      <c r="JMZ290" s="755"/>
      <c r="JNA290" s="755"/>
      <c r="JNB290" s="755"/>
      <c r="JNC290" s="755"/>
      <c r="JND290" s="755"/>
      <c r="JNE290" s="755"/>
      <c r="JNF290" s="755"/>
      <c r="JNG290" s="755"/>
      <c r="JNH290" s="755"/>
      <c r="JNI290" s="755"/>
      <c r="JNJ290" s="755"/>
      <c r="JNK290" s="755"/>
      <c r="JNL290" s="755"/>
      <c r="JNM290" s="755"/>
      <c r="JNN290" s="755"/>
      <c r="JNO290" s="755"/>
      <c r="JNP290" s="755"/>
      <c r="JNQ290" s="755"/>
      <c r="JNR290" s="755"/>
      <c r="JNS290" s="755"/>
      <c r="JNT290" s="755"/>
      <c r="JNU290" s="755"/>
      <c r="JNV290" s="755"/>
      <c r="JNW290" s="755"/>
      <c r="JNX290" s="755"/>
      <c r="JNY290" s="755"/>
      <c r="JNZ290" s="755"/>
      <c r="JOA290" s="755"/>
      <c r="JOB290" s="755"/>
      <c r="JOC290" s="755"/>
      <c r="JOD290" s="755"/>
      <c r="JOE290" s="755"/>
      <c r="JOF290" s="755"/>
      <c r="JOG290" s="755"/>
      <c r="JOH290" s="755"/>
      <c r="JOI290" s="755"/>
      <c r="JOJ290" s="755"/>
      <c r="JOK290" s="755"/>
      <c r="JOL290" s="755"/>
      <c r="JOM290" s="755"/>
      <c r="JON290" s="755"/>
      <c r="JOO290" s="755"/>
      <c r="JOP290" s="755"/>
      <c r="JOQ290" s="755"/>
      <c r="JOR290" s="755"/>
      <c r="JOS290" s="755"/>
      <c r="JOT290" s="755"/>
      <c r="JOU290" s="755"/>
      <c r="JOV290" s="755"/>
      <c r="JOW290" s="755"/>
      <c r="JOX290" s="755"/>
      <c r="JOY290" s="755"/>
      <c r="JOZ290" s="755"/>
      <c r="JPA290" s="755"/>
      <c r="JPB290" s="755"/>
      <c r="JPC290" s="755"/>
      <c r="JPD290" s="755"/>
      <c r="JPE290" s="755"/>
      <c r="JPF290" s="755"/>
      <c r="JPG290" s="755"/>
      <c r="JPH290" s="755"/>
      <c r="JPI290" s="755"/>
      <c r="JPJ290" s="755"/>
      <c r="JPK290" s="755"/>
      <c r="JPL290" s="755"/>
      <c r="JPM290" s="755"/>
      <c r="JPN290" s="755"/>
      <c r="JPO290" s="755"/>
      <c r="JPP290" s="755"/>
      <c r="JPQ290" s="755"/>
      <c r="JPR290" s="755"/>
      <c r="JPS290" s="755"/>
      <c r="JPT290" s="755"/>
      <c r="JPU290" s="755"/>
      <c r="JPV290" s="755"/>
      <c r="JPW290" s="755"/>
      <c r="JPX290" s="755"/>
      <c r="JPY290" s="755"/>
      <c r="JPZ290" s="755"/>
      <c r="JQA290" s="755"/>
      <c r="JQB290" s="755"/>
      <c r="JQC290" s="755"/>
      <c r="JQD290" s="755"/>
      <c r="JQE290" s="755"/>
      <c r="JQF290" s="755"/>
      <c r="JQG290" s="755"/>
      <c r="JQH290" s="755"/>
      <c r="JQI290" s="755"/>
      <c r="JQJ290" s="755"/>
      <c r="JQK290" s="755"/>
      <c r="JQL290" s="755"/>
      <c r="JQM290" s="755"/>
      <c r="JQN290" s="755"/>
      <c r="JQO290" s="755"/>
      <c r="JQP290" s="755"/>
      <c r="JQQ290" s="755"/>
      <c r="JQR290" s="755"/>
      <c r="JQS290" s="755"/>
      <c r="JQT290" s="755"/>
      <c r="JQU290" s="755"/>
      <c r="JQV290" s="755"/>
      <c r="JQW290" s="755"/>
      <c r="JQX290" s="755"/>
      <c r="JQY290" s="755"/>
      <c r="JQZ290" s="755"/>
      <c r="JRA290" s="755"/>
      <c r="JRB290" s="755"/>
      <c r="JRC290" s="755"/>
      <c r="JRD290" s="755"/>
      <c r="JRE290" s="755"/>
      <c r="JRF290" s="755"/>
      <c r="JRG290" s="755"/>
      <c r="JRH290" s="755"/>
      <c r="JRI290" s="755"/>
      <c r="JRJ290" s="755"/>
      <c r="JRK290" s="755"/>
      <c r="JRL290" s="755"/>
      <c r="JRM290" s="755"/>
      <c r="JRN290" s="755"/>
      <c r="JRO290" s="755"/>
      <c r="JRP290" s="755"/>
      <c r="JRQ290" s="755"/>
      <c r="JRR290" s="755"/>
      <c r="JRS290" s="755"/>
      <c r="JRT290" s="755"/>
      <c r="JRU290" s="755"/>
      <c r="JRV290" s="755"/>
      <c r="JRW290" s="755"/>
      <c r="JRX290" s="755"/>
      <c r="JRY290" s="755"/>
      <c r="JRZ290" s="755"/>
      <c r="JSA290" s="755"/>
      <c r="JSB290" s="755"/>
      <c r="JSC290" s="755"/>
      <c r="JSD290" s="755"/>
      <c r="JSE290" s="755"/>
      <c r="JSF290" s="755"/>
      <c r="JSG290" s="755"/>
      <c r="JSH290" s="755"/>
      <c r="JSI290" s="755"/>
      <c r="JSJ290" s="755"/>
      <c r="JSK290" s="755"/>
      <c r="JSL290" s="755"/>
      <c r="JSM290" s="755"/>
      <c r="JSN290" s="755"/>
      <c r="JSO290" s="755"/>
      <c r="JSP290" s="755"/>
      <c r="JSQ290" s="755"/>
      <c r="JSR290" s="755"/>
      <c r="JSS290" s="755"/>
      <c r="JST290" s="755"/>
      <c r="JSU290" s="755"/>
      <c r="JSV290" s="755"/>
      <c r="JSW290" s="755"/>
      <c r="JSX290" s="755"/>
      <c r="JSY290" s="755"/>
      <c r="JSZ290" s="755"/>
      <c r="JTA290" s="755"/>
      <c r="JTB290" s="755"/>
      <c r="JTC290" s="755"/>
      <c r="JTD290" s="755"/>
      <c r="JTE290" s="755"/>
      <c r="JTF290" s="755"/>
      <c r="JTG290" s="755"/>
      <c r="JTH290" s="755"/>
      <c r="JTI290" s="755"/>
      <c r="JTJ290" s="755"/>
      <c r="JTK290" s="755"/>
      <c r="JTL290" s="755"/>
      <c r="JTM290" s="755"/>
      <c r="JTN290" s="755"/>
      <c r="JTO290" s="755"/>
      <c r="JTP290" s="755"/>
      <c r="JTQ290" s="755"/>
      <c r="JTR290" s="755"/>
      <c r="JTS290" s="755"/>
      <c r="JTT290" s="755"/>
      <c r="JTU290" s="755"/>
      <c r="JTV290" s="755"/>
      <c r="JTW290" s="755"/>
      <c r="JTX290" s="755"/>
      <c r="JTY290" s="755"/>
      <c r="JTZ290" s="755"/>
      <c r="JUA290" s="755"/>
      <c r="JUB290" s="755"/>
      <c r="JUC290" s="755"/>
      <c r="JUD290" s="755"/>
      <c r="JUE290" s="755"/>
      <c r="JUF290" s="755"/>
      <c r="JUG290" s="755"/>
      <c r="JUH290" s="755"/>
      <c r="JUI290" s="755"/>
      <c r="JUJ290" s="755"/>
      <c r="JUK290" s="755"/>
      <c r="JUL290" s="755"/>
      <c r="JUM290" s="755"/>
      <c r="JUN290" s="755"/>
      <c r="JUO290" s="755"/>
      <c r="JUP290" s="755"/>
      <c r="JUQ290" s="755"/>
      <c r="JUR290" s="755"/>
      <c r="JUS290" s="755"/>
      <c r="JUT290" s="755"/>
      <c r="JUU290" s="755"/>
      <c r="JUV290" s="755"/>
      <c r="JUW290" s="755"/>
      <c r="JUX290" s="755"/>
      <c r="JUY290" s="755"/>
      <c r="JUZ290" s="755"/>
      <c r="JVA290" s="755"/>
      <c r="JVB290" s="755"/>
      <c r="JVC290" s="755"/>
      <c r="JVD290" s="755"/>
      <c r="JVE290" s="755"/>
      <c r="JVF290" s="755"/>
      <c r="JVG290" s="755"/>
      <c r="JVH290" s="755"/>
      <c r="JVI290" s="755"/>
      <c r="JVJ290" s="755"/>
      <c r="JVK290" s="755"/>
      <c r="JVL290" s="755"/>
      <c r="JVM290" s="755"/>
      <c r="JVN290" s="755"/>
      <c r="JVO290" s="755"/>
      <c r="JVP290" s="755"/>
      <c r="JVQ290" s="755"/>
      <c r="JVR290" s="755"/>
      <c r="JVS290" s="755"/>
      <c r="JVT290" s="755"/>
      <c r="JVU290" s="755"/>
      <c r="JVV290" s="755"/>
      <c r="JVW290" s="755"/>
      <c r="JVX290" s="755"/>
      <c r="JVY290" s="755"/>
      <c r="JVZ290" s="755"/>
      <c r="JWA290" s="755"/>
      <c r="JWB290" s="755"/>
      <c r="JWC290" s="755"/>
      <c r="JWD290" s="755"/>
      <c r="JWE290" s="755"/>
      <c r="JWF290" s="755"/>
      <c r="JWG290" s="755"/>
      <c r="JWH290" s="755"/>
      <c r="JWI290" s="755"/>
      <c r="JWJ290" s="755"/>
      <c r="JWK290" s="755"/>
      <c r="JWL290" s="755"/>
      <c r="JWM290" s="755"/>
      <c r="JWN290" s="755"/>
      <c r="JWO290" s="755"/>
      <c r="JWP290" s="755"/>
      <c r="JWQ290" s="755"/>
      <c r="JWR290" s="755"/>
      <c r="JWS290" s="755"/>
      <c r="JWT290" s="755"/>
      <c r="JWU290" s="755"/>
      <c r="JWV290" s="755"/>
      <c r="JWW290" s="755"/>
      <c r="JWX290" s="755"/>
      <c r="JWY290" s="755"/>
      <c r="JWZ290" s="755"/>
      <c r="JXA290" s="755"/>
      <c r="JXB290" s="755"/>
      <c r="JXC290" s="755"/>
      <c r="JXD290" s="755"/>
      <c r="JXE290" s="755"/>
      <c r="JXF290" s="755"/>
      <c r="JXG290" s="755"/>
      <c r="JXH290" s="755"/>
      <c r="JXI290" s="755"/>
      <c r="JXJ290" s="755"/>
      <c r="JXK290" s="755"/>
      <c r="JXL290" s="755"/>
      <c r="JXM290" s="755"/>
      <c r="JXN290" s="755"/>
      <c r="JXO290" s="755"/>
      <c r="JXP290" s="755"/>
      <c r="JXQ290" s="755"/>
      <c r="JXR290" s="755"/>
      <c r="JXS290" s="755"/>
      <c r="JXT290" s="755"/>
      <c r="JXU290" s="755"/>
      <c r="JXV290" s="755"/>
      <c r="JXW290" s="755"/>
      <c r="JXX290" s="755"/>
      <c r="JXY290" s="755"/>
      <c r="JXZ290" s="755"/>
      <c r="JYA290" s="755"/>
      <c r="JYB290" s="755"/>
      <c r="JYC290" s="755"/>
      <c r="JYD290" s="755"/>
      <c r="JYE290" s="755"/>
      <c r="JYF290" s="755"/>
      <c r="JYG290" s="755"/>
      <c r="JYH290" s="755"/>
      <c r="JYI290" s="755"/>
      <c r="JYJ290" s="755"/>
      <c r="JYK290" s="755"/>
      <c r="JYL290" s="755"/>
      <c r="JYM290" s="755"/>
      <c r="JYN290" s="755"/>
      <c r="JYO290" s="755"/>
      <c r="JYP290" s="755"/>
      <c r="JYQ290" s="755"/>
      <c r="JYR290" s="755"/>
      <c r="JYS290" s="755"/>
      <c r="JYT290" s="755"/>
      <c r="JYU290" s="755"/>
      <c r="JYV290" s="755"/>
      <c r="JYW290" s="755"/>
      <c r="JYX290" s="755"/>
      <c r="JYY290" s="755"/>
      <c r="JYZ290" s="755"/>
      <c r="JZA290" s="755"/>
      <c r="JZB290" s="755"/>
      <c r="JZC290" s="755"/>
      <c r="JZD290" s="755"/>
      <c r="JZE290" s="755"/>
      <c r="JZF290" s="755"/>
      <c r="JZG290" s="755"/>
      <c r="JZH290" s="755"/>
      <c r="JZI290" s="755"/>
      <c r="JZJ290" s="755"/>
      <c r="JZK290" s="755"/>
      <c r="JZL290" s="755"/>
      <c r="JZM290" s="755"/>
      <c r="JZN290" s="755"/>
      <c r="JZO290" s="755"/>
      <c r="JZP290" s="755"/>
      <c r="JZQ290" s="755"/>
      <c r="JZR290" s="755"/>
      <c r="JZS290" s="755"/>
      <c r="JZT290" s="755"/>
      <c r="JZU290" s="755"/>
      <c r="JZV290" s="755"/>
      <c r="JZW290" s="755"/>
      <c r="JZX290" s="755"/>
      <c r="JZY290" s="755"/>
      <c r="JZZ290" s="755"/>
      <c r="KAA290" s="755"/>
      <c r="KAB290" s="755"/>
      <c r="KAC290" s="755"/>
      <c r="KAD290" s="755"/>
      <c r="KAE290" s="755"/>
      <c r="KAF290" s="755"/>
      <c r="KAG290" s="755"/>
      <c r="KAH290" s="755"/>
      <c r="KAI290" s="755"/>
      <c r="KAJ290" s="755"/>
      <c r="KAK290" s="755"/>
      <c r="KAL290" s="755"/>
      <c r="KAM290" s="755"/>
      <c r="KAN290" s="755"/>
      <c r="KAO290" s="755"/>
      <c r="KAP290" s="755"/>
      <c r="KAQ290" s="755"/>
      <c r="KAR290" s="755"/>
      <c r="KAS290" s="755"/>
      <c r="KAT290" s="755"/>
      <c r="KAU290" s="755"/>
      <c r="KAV290" s="755"/>
      <c r="KAW290" s="755"/>
      <c r="KAX290" s="755"/>
      <c r="KAY290" s="755"/>
      <c r="KAZ290" s="755"/>
      <c r="KBA290" s="755"/>
      <c r="KBB290" s="755"/>
      <c r="KBC290" s="755"/>
      <c r="KBD290" s="755"/>
      <c r="KBE290" s="755"/>
      <c r="KBF290" s="755"/>
      <c r="KBG290" s="755"/>
      <c r="KBH290" s="755"/>
      <c r="KBI290" s="755"/>
      <c r="KBJ290" s="755"/>
      <c r="KBK290" s="755"/>
      <c r="KBL290" s="755"/>
      <c r="KBM290" s="755"/>
      <c r="KBN290" s="755"/>
      <c r="KBO290" s="755"/>
      <c r="KBP290" s="755"/>
      <c r="KBQ290" s="755"/>
      <c r="KBR290" s="755"/>
      <c r="KBS290" s="755"/>
      <c r="KBT290" s="755"/>
      <c r="KBU290" s="755"/>
      <c r="KBV290" s="755"/>
      <c r="KBW290" s="755"/>
      <c r="KBX290" s="755"/>
      <c r="KBY290" s="755"/>
      <c r="KBZ290" s="755"/>
      <c r="KCA290" s="755"/>
      <c r="KCB290" s="755"/>
      <c r="KCC290" s="755"/>
      <c r="KCD290" s="755"/>
      <c r="KCE290" s="755"/>
      <c r="KCF290" s="755"/>
      <c r="KCG290" s="755"/>
      <c r="KCH290" s="755"/>
      <c r="KCI290" s="755"/>
      <c r="KCJ290" s="755"/>
      <c r="KCK290" s="755"/>
      <c r="KCL290" s="755"/>
      <c r="KCM290" s="755"/>
      <c r="KCN290" s="755"/>
      <c r="KCO290" s="755"/>
      <c r="KCP290" s="755"/>
      <c r="KCQ290" s="755"/>
      <c r="KCR290" s="755"/>
      <c r="KCS290" s="755"/>
      <c r="KCT290" s="755"/>
      <c r="KCU290" s="755"/>
      <c r="KCV290" s="755"/>
      <c r="KCW290" s="755"/>
      <c r="KCX290" s="755"/>
      <c r="KCY290" s="755"/>
      <c r="KCZ290" s="755"/>
      <c r="KDA290" s="755"/>
      <c r="KDB290" s="755"/>
      <c r="KDC290" s="755"/>
      <c r="KDD290" s="755"/>
      <c r="KDE290" s="755"/>
      <c r="KDF290" s="755"/>
      <c r="KDG290" s="755"/>
      <c r="KDH290" s="755"/>
      <c r="KDI290" s="755"/>
      <c r="KDJ290" s="755"/>
      <c r="KDK290" s="755"/>
      <c r="KDL290" s="755"/>
      <c r="KDM290" s="755"/>
      <c r="KDN290" s="755"/>
      <c r="KDO290" s="755"/>
      <c r="KDP290" s="755"/>
      <c r="KDQ290" s="755"/>
      <c r="KDR290" s="755"/>
      <c r="KDS290" s="755"/>
      <c r="KDT290" s="755"/>
      <c r="KDU290" s="755"/>
      <c r="KDV290" s="755"/>
      <c r="KDW290" s="755"/>
      <c r="KDX290" s="755"/>
      <c r="KDY290" s="755"/>
      <c r="KDZ290" s="755"/>
      <c r="KEA290" s="755"/>
      <c r="KEB290" s="755"/>
      <c r="KEC290" s="755"/>
      <c r="KED290" s="755"/>
      <c r="KEE290" s="755"/>
      <c r="KEF290" s="755"/>
      <c r="KEG290" s="755"/>
      <c r="KEH290" s="755"/>
      <c r="KEI290" s="755"/>
      <c r="KEJ290" s="755"/>
      <c r="KEK290" s="755"/>
      <c r="KEL290" s="755"/>
      <c r="KEM290" s="755"/>
      <c r="KEN290" s="755"/>
      <c r="KEO290" s="755"/>
      <c r="KEP290" s="755"/>
      <c r="KEQ290" s="755"/>
      <c r="KER290" s="755"/>
      <c r="KES290" s="755"/>
      <c r="KET290" s="755"/>
      <c r="KEU290" s="755"/>
      <c r="KEV290" s="755"/>
      <c r="KEW290" s="755"/>
      <c r="KEX290" s="755"/>
      <c r="KEY290" s="755"/>
      <c r="KEZ290" s="755"/>
      <c r="KFA290" s="755"/>
      <c r="KFB290" s="755"/>
      <c r="KFC290" s="755"/>
      <c r="KFD290" s="755"/>
      <c r="KFE290" s="755"/>
      <c r="KFF290" s="755"/>
      <c r="KFG290" s="755"/>
      <c r="KFH290" s="755"/>
      <c r="KFI290" s="755"/>
      <c r="KFJ290" s="755"/>
      <c r="KFK290" s="755"/>
      <c r="KFL290" s="755"/>
      <c r="KFM290" s="755"/>
      <c r="KFN290" s="755"/>
      <c r="KFO290" s="755"/>
      <c r="KFP290" s="755"/>
      <c r="KFQ290" s="755"/>
      <c r="KFR290" s="755"/>
      <c r="KFS290" s="755"/>
      <c r="KFT290" s="755"/>
      <c r="KFU290" s="755"/>
      <c r="KFV290" s="755"/>
      <c r="KFW290" s="755"/>
      <c r="KFX290" s="755"/>
      <c r="KFY290" s="755"/>
      <c r="KFZ290" s="755"/>
      <c r="KGA290" s="755"/>
      <c r="KGB290" s="755"/>
      <c r="KGC290" s="755"/>
      <c r="KGD290" s="755"/>
      <c r="KGE290" s="755"/>
      <c r="KGF290" s="755"/>
      <c r="KGG290" s="755"/>
      <c r="KGH290" s="755"/>
      <c r="KGI290" s="755"/>
      <c r="KGJ290" s="755"/>
      <c r="KGK290" s="755"/>
      <c r="KGL290" s="755"/>
      <c r="KGM290" s="755"/>
      <c r="KGN290" s="755"/>
      <c r="KGO290" s="755"/>
      <c r="KGP290" s="755"/>
      <c r="KGQ290" s="755"/>
      <c r="KGR290" s="755"/>
      <c r="KGS290" s="755"/>
      <c r="KGT290" s="755"/>
      <c r="KGU290" s="755"/>
      <c r="KGV290" s="755"/>
      <c r="KGW290" s="755"/>
      <c r="KGX290" s="755"/>
      <c r="KGY290" s="755"/>
      <c r="KGZ290" s="755"/>
      <c r="KHA290" s="755"/>
      <c r="KHB290" s="755"/>
      <c r="KHC290" s="755"/>
      <c r="KHD290" s="755"/>
      <c r="KHE290" s="755"/>
      <c r="KHF290" s="755"/>
      <c r="KHG290" s="755"/>
      <c r="KHH290" s="755"/>
      <c r="KHI290" s="755"/>
      <c r="KHJ290" s="755"/>
      <c r="KHK290" s="755"/>
      <c r="KHL290" s="755"/>
      <c r="KHM290" s="755"/>
      <c r="KHN290" s="755"/>
      <c r="KHO290" s="755"/>
      <c r="KHP290" s="755"/>
      <c r="KHQ290" s="755"/>
      <c r="KHR290" s="755"/>
      <c r="KHS290" s="755"/>
      <c r="KHT290" s="755"/>
      <c r="KHU290" s="755"/>
      <c r="KHV290" s="755"/>
      <c r="KHW290" s="755"/>
      <c r="KHX290" s="755"/>
      <c r="KHY290" s="755"/>
      <c r="KHZ290" s="755"/>
      <c r="KIA290" s="755"/>
      <c r="KIB290" s="755"/>
      <c r="KIC290" s="755"/>
      <c r="KID290" s="755"/>
      <c r="KIE290" s="755"/>
      <c r="KIF290" s="755"/>
      <c r="KIG290" s="755"/>
      <c r="KIH290" s="755"/>
      <c r="KII290" s="755"/>
      <c r="KIJ290" s="755"/>
      <c r="KIK290" s="755"/>
      <c r="KIL290" s="755"/>
      <c r="KIM290" s="755"/>
      <c r="KIN290" s="755"/>
      <c r="KIO290" s="755"/>
      <c r="KIP290" s="755"/>
      <c r="KIQ290" s="755"/>
      <c r="KIR290" s="755"/>
      <c r="KIS290" s="755"/>
      <c r="KIT290" s="755"/>
      <c r="KIU290" s="755"/>
      <c r="KIV290" s="755"/>
      <c r="KIW290" s="755"/>
      <c r="KIX290" s="755"/>
      <c r="KIY290" s="755"/>
      <c r="KIZ290" s="755"/>
      <c r="KJA290" s="755"/>
      <c r="KJB290" s="755"/>
      <c r="KJC290" s="755"/>
      <c r="KJD290" s="755"/>
      <c r="KJE290" s="755"/>
      <c r="KJF290" s="755"/>
      <c r="KJG290" s="755"/>
      <c r="KJH290" s="755"/>
      <c r="KJI290" s="755"/>
      <c r="KJJ290" s="755"/>
      <c r="KJK290" s="755"/>
      <c r="KJL290" s="755"/>
      <c r="KJM290" s="755"/>
      <c r="KJN290" s="755"/>
      <c r="KJO290" s="755"/>
      <c r="KJP290" s="755"/>
      <c r="KJQ290" s="755"/>
      <c r="KJR290" s="755"/>
      <c r="KJS290" s="755"/>
      <c r="KJT290" s="755"/>
      <c r="KJU290" s="755"/>
      <c r="KJV290" s="755"/>
      <c r="KJW290" s="755"/>
      <c r="KJX290" s="755"/>
      <c r="KJY290" s="755"/>
      <c r="KJZ290" s="755"/>
      <c r="KKA290" s="755"/>
      <c r="KKB290" s="755"/>
      <c r="KKC290" s="755"/>
      <c r="KKD290" s="755"/>
      <c r="KKE290" s="755"/>
      <c r="KKF290" s="755"/>
      <c r="KKG290" s="755"/>
      <c r="KKH290" s="755"/>
      <c r="KKI290" s="755"/>
      <c r="KKJ290" s="755"/>
      <c r="KKK290" s="755"/>
      <c r="KKL290" s="755"/>
      <c r="KKM290" s="755"/>
      <c r="KKN290" s="755"/>
      <c r="KKO290" s="755"/>
      <c r="KKP290" s="755"/>
      <c r="KKQ290" s="755"/>
      <c r="KKR290" s="755"/>
      <c r="KKS290" s="755"/>
      <c r="KKT290" s="755"/>
      <c r="KKU290" s="755"/>
      <c r="KKV290" s="755"/>
      <c r="KKW290" s="755"/>
      <c r="KKX290" s="755"/>
      <c r="KKY290" s="755"/>
      <c r="KKZ290" s="755"/>
      <c r="KLA290" s="755"/>
      <c r="KLB290" s="755"/>
      <c r="KLC290" s="755"/>
      <c r="KLD290" s="755"/>
      <c r="KLE290" s="755"/>
      <c r="KLF290" s="755"/>
      <c r="KLG290" s="755"/>
      <c r="KLH290" s="755"/>
      <c r="KLI290" s="755"/>
      <c r="KLJ290" s="755"/>
      <c r="KLK290" s="755"/>
      <c r="KLL290" s="755"/>
      <c r="KLM290" s="755"/>
      <c r="KLN290" s="755"/>
      <c r="KLO290" s="755"/>
      <c r="KLP290" s="755"/>
      <c r="KLQ290" s="755"/>
      <c r="KLR290" s="755"/>
      <c r="KLS290" s="755"/>
      <c r="KLT290" s="755"/>
      <c r="KLU290" s="755"/>
      <c r="KLV290" s="755"/>
      <c r="KLW290" s="755"/>
      <c r="KLX290" s="755"/>
      <c r="KLY290" s="755"/>
      <c r="KLZ290" s="755"/>
      <c r="KMA290" s="755"/>
      <c r="KMB290" s="755"/>
      <c r="KMC290" s="755"/>
      <c r="KMD290" s="755"/>
      <c r="KME290" s="755"/>
      <c r="KMF290" s="755"/>
      <c r="KMG290" s="755"/>
      <c r="KMH290" s="755"/>
      <c r="KMI290" s="755"/>
      <c r="KMJ290" s="755"/>
      <c r="KMK290" s="755"/>
      <c r="KML290" s="755"/>
      <c r="KMM290" s="755"/>
      <c r="KMN290" s="755"/>
      <c r="KMO290" s="755"/>
      <c r="KMP290" s="755"/>
      <c r="KMQ290" s="755"/>
      <c r="KMR290" s="755"/>
      <c r="KMS290" s="755"/>
      <c r="KMT290" s="755"/>
      <c r="KMU290" s="755"/>
      <c r="KMV290" s="755"/>
      <c r="KMW290" s="755"/>
      <c r="KMX290" s="755"/>
      <c r="KMY290" s="755"/>
      <c r="KMZ290" s="755"/>
      <c r="KNA290" s="755"/>
      <c r="KNB290" s="755"/>
      <c r="KNC290" s="755"/>
      <c r="KND290" s="755"/>
      <c r="KNE290" s="755"/>
      <c r="KNF290" s="755"/>
      <c r="KNG290" s="755"/>
      <c r="KNH290" s="755"/>
      <c r="KNI290" s="755"/>
      <c r="KNJ290" s="755"/>
      <c r="KNK290" s="755"/>
      <c r="KNL290" s="755"/>
      <c r="KNM290" s="755"/>
      <c r="KNN290" s="755"/>
      <c r="KNO290" s="755"/>
      <c r="KNP290" s="755"/>
      <c r="KNQ290" s="755"/>
      <c r="KNR290" s="755"/>
      <c r="KNS290" s="755"/>
      <c r="KNT290" s="755"/>
      <c r="KNU290" s="755"/>
      <c r="KNV290" s="755"/>
      <c r="KNW290" s="755"/>
      <c r="KNX290" s="755"/>
      <c r="KNY290" s="755"/>
      <c r="KNZ290" s="755"/>
      <c r="KOA290" s="755"/>
      <c r="KOB290" s="755"/>
      <c r="KOC290" s="755"/>
      <c r="KOD290" s="755"/>
      <c r="KOE290" s="755"/>
      <c r="KOF290" s="755"/>
      <c r="KOG290" s="755"/>
      <c r="KOH290" s="755"/>
      <c r="KOI290" s="755"/>
      <c r="KOJ290" s="755"/>
      <c r="KOK290" s="755"/>
      <c r="KOL290" s="755"/>
      <c r="KOM290" s="755"/>
      <c r="KON290" s="755"/>
      <c r="KOO290" s="755"/>
      <c r="KOP290" s="755"/>
      <c r="KOQ290" s="755"/>
      <c r="KOR290" s="755"/>
      <c r="KOS290" s="755"/>
      <c r="KOT290" s="755"/>
      <c r="KOU290" s="755"/>
      <c r="KOV290" s="755"/>
      <c r="KOW290" s="755"/>
      <c r="KOX290" s="755"/>
      <c r="KOY290" s="755"/>
      <c r="KOZ290" s="755"/>
      <c r="KPA290" s="755"/>
      <c r="KPB290" s="755"/>
      <c r="KPC290" s="755"/>
      <c r="KPD290" s="755"/>
      <c r="KPE290" s="755"/>
      <c r="KPF290" s="755"/>
      <c r="KPG290" s="755"/>
      <c r="KPH290" s="755"/>
      <c r="KPI290" s="755"/>
      <c r="KPJ290" s="755"/>
      <c r="KPK290" s="755"/>
      <c r="KPL290" s="755"/>
      <c r="KPM290" s="755"/>
      <c r="KPN290" s="755"/>
      <c r="KPO290" s="755"/>
      <c r="KPP290" s="755"/>
      <c r="KPQ290" s="755"/>
      <c r="KPR290" s="755"/>
      <c r="KPS290" s="755"/>
      <c r="KPT290" s="755"/>
      <c r="KPU290" s="755"/>
      <c r="KPV290" s="755"/>
      <c r="KPW290" s="755"/>
      <c r="KPX290" s="755"/>
      <c r="KPY290" s="755"/>
      <c r="KPZ290" s="755"/>
      <c r="KQA290" s="755"/>
      <c r="KQB290" s="755"/>
      <c r="KQC290" s="755"/>
      <c r="KQD290" s="755"/>
      <c r="KQE290" s="755"/>
      <c r="KQF290" s="755"/>
      <c r="KQG290" s="755"/>
      <c r="KQH290" s="755"/>
      <c r="KQI290" s="755"/>
      <c r="KQJ290" s="755"/>
      <c r="KQK290" s="755"/>
      <c r="KQL290" s="755"/>
      <c r="KQM290" s="755"/>
      <c r="KQN290" s="755"/>
      <c r="KQO290" s="755"/>
      <c r="KQP290" s="755"/>
      <c r="KQQ290" s="755"/>
      <c r="KQR290" s="755"/>
      <c r="KQS290" s="755"/>
      <c r="KQT290" s="755"/>
      <c r="KQU290" s="755"/>
      <c r="KQV290" s="755"/>
      <c r="KQW290" s="755"/>
      <c r="KQX290" s="755"/>
      <c r="KQY290" s="755"/>
      <c r="KQZ290" s="755"/>
      <c r="KRA290" s="755"/>
      <c r="KRB290" s="755"/>
      <c r="KRC290" s="755"/>
      <c r="KRD290" s="755"/>
      <c r="KRE290" s="755"/>
      <c r="KRF290" s="755"/>
      <c r="KRG290" s="755"/>
      <c r="KRH290" s="755"/>
      <c r="KRI290" s="755"/>
      <c r="KRJ290" s="755"/>
      <c r="KRK290" s="755"/>
      <c r="KRL290" s="755"/>
      <c r="KRM290" s="755"/>
      <c r="KRN290" s="755"/>
      <c r="KRO290" s="755"/>
      <c r="KRP290" s="755"/>
      <c r="KRQ290" s="755"/>
      <c r="KRR290" s="755"/>
      <c r="KRS290" s="755"/>
      <c r="KRT290" s="755"/>
      <c r="KRU290" s="755"/>
      <c r="KRV290" s="755"/>
      <c r="KRW290" s="755"/>
      <c r="KRX290" s="755"/>
      <c r="KRY290" s="755"/>
      <c r="KRZ290" s="755"/>
      <c r="KSA290" s="755"/>
      <c r="KSB290" s="755"/>
      <c r="KSC290" s="755"/>
      <c r="KSD290" s="755"/>
      <c r="KSE290" s="755"/>
      <c r="KSF290" s="755"/>
      <c r="KSG290" s="755"/>
      <c r="KSH290" s="755"/>
      <c r="KSI290" s="755"/>
      <c r="KSJ290" s="755"/>
      <c r="KSK290" s="755"/>
      <c r="KSL290" s="755"/>
      <c r="KSM290" s="755"/>
      <c r="KSN290" s="755"/>
      <c r="KSO290" s="755"/>
      <c r="KSP290" s="755"/>
      <c r="KSQ290" s="755"/>
      <c r="KSR290" s="755"/>
      <c r="KSS290" s="755"/>
      <c r="KST290" s="755"/>
      <c r="KSU290" s="755"/>
      <c r="KSV290" s="755"/>
      <c r="KSW290" s="755"/>
      <c r="KSX290" s="755"/>
      <c r="KSY290" s="755"/>
      <c r="KSZ290" s="755"/>
      <c r="KTA290" s="755"/>
      <c r="KTB290" s="755"/>
      <c r="KTC290" s="755"/>
      <c r="KTD290" s="755"/>
      <c r="KTE290" s="755"/>
      <c r="KTF290" s="755"/>
      <c r="KTG290" s="755"/>
      <c r="KTH290" s="755"/>
      <c r="KTI290" s="755"/>
      <c r="KTJ290" s="755"/>
      <c r="KTK290" s="755"/>
      <c r="KTL290" s="755"/>
      <c r="KTM290" s="755"/>
      <c r="KTN290" s="755"/>
      <c r="KTO290" s="755"/>
      <c r="KTP290" s="755"/>
      <c r="KTQ290" s="755"/>
      <c r="KTR290" s="755"/>
      <c r="KTS290" s="755"/>
      <c r="KTT290" s="755"/>
      <c r="KTU290" s="755"/>
      <c r="KTV290" s="755"/>
      <c r="KTW290" s="755"/>
      <c r="KTX290" s="755"/>
      <c r="KTY290" s="755"/>
      <c r="KTZ290" s="755"/>
      <c r="KUA290" s="755"/>
      <c r="KUB290" s="755"/>
      <c r="KUC290" s="755"/>
      <c r="KUD290" s="755"/>
      <c r="KUE290" s="755"/>
      <c r="KUF290" s="755"/>
      <c r="KUG290" s="755"/>
      <c r="KUH290" s="755"/>
      <c r="KUI290" s="755"/>
      <c r="KUJ290" s="755"/>
      <c r="KUK290" s="755"/>
      <c r="KUL290" s="755"/>
      <c r="KUM290" s="755"/>
      <c r="KUN290" s="755"/>
      <c r="KUO290" s="755"/>
      <c r="KUP290" s="755"/>
      <c r="KUQ290" s="755"/>
      <c r="KUR290" s="755"/>
      <c r="KUS290" s="755"/>
      <c r="KUT290" s="755"/>
      <c r="KUU290" s="755"/>
      <c r="KUV290" s="755"/>
      <c r="KUW290" s="755"/>
      <c r="KUX290" s="755"/>
      <c r="KUY290" s="755"/>
      <c r="KUZ290" s="755"/>
      <c r="KVA290" s="755"/>
      <c r="KVB290" s="755"/>
      <c r="KVC290" s="755"/>
      <c r="KVD290" s="755"/>
      <c r="KVE290" s="755"/>
      <c r="KVF290" s="755"/>
      <c r="KVG290" s="755"/>
      <c r="KVH290" s="755"/>
      <c r="KVI290" s="755"/>
      <c r="KVJ290" s="755"/>
      <c r="KVK290" s="755"/>
      <c r="KVL290" s="755"/>
      <c r="KVM290" s="755"/>
      <c r="KVN290" s="755"/>
      <c r="KVO290" s="755"/>
      <c r="KVP290" s="755"/>
      <c r="KVQ290" s="755"/>
      <c r="KVR290" s="755"/>
      <c r="KVS290" s="755"/>
      <c r="KVT290" s="755"/>
      <c r="KVU290" s="755"/>
      <c r="KVV290" s="755"/>
      <c r="KVW290" s="755"/>
      <c r="KVX290" s="755"/>
      <c r="KVY290" s="755"/>
      <c r="KVZ290" s="755"/>
      <c r="KWA290" s="755"/>
      <c r="KWB290" s="755"/>
      <c r="KWC290" s="755"/>
      <c r="KWD290" s="755"/>
      <c r="KWE290" s="755"/>
      <c r="KWF290" s="755"/>
      <c r="KWG290" s="755"/>
      <c r="KWH290" s="755"/>
      <c r="KWI290" s="755"/>
      <c r="KWJ290" s="755"/>
      <c r="KWK290" s="755"/>
      <c r="KWL290" s="755"/>
      <c r="KWM290" s="755"/>
      <c r="KWN290" s="755"/>
      <c r="KWO290" s="755"/>
      <c r="KWP290" s="755"/>
      <c r="KWQ290" s="755"/>
      <c r="KWR290" s="755"/>
      <c r="KWS290" s="755"/>
      <c r="KWT290" s="755"/>
      <c r="KWU290" s="755"/>
      <c r="KWV290" s="755"/>
      <c r="KWW290" s="755"/>
      <c r="KWX290" s="755"/>
      <c r="KWY290" s="755"/>
      <c r="KWZ290" s="755"/>
      <c r="KXA290" s="755"/>
      <c r="KXB290" s="755"/>
      <c r="KXC290" s="755"/>
      <c r="KXD290" s="755"/>
      <c r="KXE290" s="755"/>
      <c r="KXF290" s="755"/>
      <c r="KXG290" s="755"/>
      <c r="KXH290" s="755"/>
      <c r="KXI290" s="755"/>
      <c r="KXJ290" s="755"/>
      <c r="KXK290" s="755"/>
      <c r="KXL290" s="755"/>
      <c r="KXM290" s="755"/>
      <c r="KXN290" s="755"/>
      <c r="KXO290" s="755"/>
      <c r="KXP290" s="755"/>
      <c r="KXQ290" s="755"/>
      <c r="KXR290" s="755"/>
      <c r="KXS290" s="755"/>
      <c r="KXT290" s="755"/>
      <c r="KXU290" s="755"/>
      <c r="KXV290" s="755"/>
      <c r="KXW290" s="755"/>
      <c r="KXX290" s="755"/>
      <c r="KXY290" s="755"/>
      <c r="KXZ290" s="755"/>
      <c r="KYA290" s="755"/>
      <c r="KYB290" s="755"/>
      <c r="KYC290" s="755"/>
      <c r="KYD290" s="755"/>
      <c r="KYE290" s="755"/>
      <c r="KYF290" s="755"/>
      <c r="KYG290" s="755"/>
      <c r="KYH290" s="755"/>
      <c r="KYI290" s="755"/>
      <c r="KYJ290" s="755"/>
      <c r="KYK290" s="755"/>
      <c r="KYL290" s="755"/>
      <c r="KYM290" s="755"/>
      <c r="KYN290" s="755"/>
      <c r="KYO290" s="755"/>
      <c r="KYP290" s="755"/>
      <c r="KYQ290" s="755"/>
      <c r="KYR290" s="755"/>
      <c r="KYS290" s="755"/>
      <c r="KYT290" s="755"/>
      <c r="KYU290" s="755"/>
      <c r="KYV290" s="755"/>
      <c r="KYW290" s="755"/>
      <c r="KYX290" s="755"/>
      <c r="KYY290" s="755"/>
      <c r="KYZ290" s="755"/>
      <c r="KZA290" s="755"/>
      <c r="KZB290" s="755"/>
      <c r="KZC290" s="755"/>
      <c r="KZD290" s="755"/>
      <c r="KZE290" s="755"/>
      <c r="KZF290" s="755"/>
      <c r="KZG290" s="755"/>
      <c r="KZH290" s="755"/>
      <c r="KZI290" s="755"/>
      <c r="KZJ290" s="755"/>
      <c r="KZK290" s="755"/>
      <c r="KZL290" s="755"/>
      <c r="KZM290" s="755"/>
      <c r="KZN290" s="755"/>
      <c r="KZO290" s="755"/>
      <c r="KZP290" s="755"/>
      <c r="KZQ290" s="755"/>
      <c r="KZR290" s="755"/>
      <c r="KZS290" s="755"/>
      <c r="KZT290" s="755"/>
      <c r="KZU290" s="755"/>
      <c r="KZV290" s="755"/>
      <c r="KZW290" s="755"/>
      <c r="KZX290" s="755"/>
      <c r="KZY290" s="755"/>
      <c r="KZZ290" s="755"/>
      <c r="LAA290" s="755"/>
      <c r="LAB290" s="755"/>
      <c r="LAC290" s="755"/>
      <c r="LAD290" s="755"/>
      <c r="LAE290" s="755"/>
      <c r="LAF290" s="755"/>
      <c r="LAG290" s="755"/>
      <c r="LAH290" s="755"/>
      <c r="LAI290" s="755"/>
      <c r="LAJ290" s="755"/>
      <c r="LAK290" s="755"/>
      <c r="LAL290" s="755"/>
      <c r="LAM290" s="755"/>
      <c r="LAN290" s="755"/>
      <c r="LAO290" s="755"/>
      <c r="LAP290" s="755"/>
      <c r="LAQ290" s="755"/>
      <c r="LAR290" s="755"/>
      <c r="LAS290" s="755"/>
      <c r="LAT290" s="755"/>
      <c r="LAU290" s="755"/>
      <c r="LAV290" s="755"/>
      <c r="LAW290" s="755"/>
      <c r="LAX290" s="755"/>
      <c r="LAY290" s="755"/>
      <c r="LAZ290" s="755"/>
      <c r="LBA290" s="755"/>
      <c r="LBB290" s="755"/>
      <c r="LBC290" s="755"/>
      <c r="LBD290" s="755"/>
      <c r="LBE290" s="755"/>
      <c r="LBF290" s="755"/>
      <c r="LBG290" s="755"/>
      <c r="LBH290" s="755"/>
      <c r="LBI290" s="755"/>
      <c r="LBJ290" s="755"/>
      <c r="LBK290" s="755"/>
      <c r="LBL290" s="755"/>
      <c r="LBM290" s="755"/>
      <c r="LBN290" s="755"/>
      <c r="LBO290" s="755"/>
      <c r="LBP290" s="755"/>
      <c r="LBQ290" s="755"/>
      <c r="LBR290" s="755"/>
      <c r="LBS290" s="755"/>
      <c r="LBT290" s="755"/>
      <c r="LBU290" s="755"/>
      <c r="LBV290" s="755"/>
      <c r="LBW290" s="755"/>
      <c r="LBX290" s="755"/>
      <c r="LBY290" s="755"/>
      <c r="LBZ290" s="755"/>
      <c r="LCA290" s="755"/>
      <c r="LCB290" s="755"/>
      <c r="LCC290" s="755"/>
      <c r="LCD290" s="755"/>
      <c r="LCE290" s="755"/>
      <c r="LCF290" s="755"/>
      <c r="LCG290" s="755"/>
      <c r="LCH290" s="755"/>
      <c r="LCI290" s="755"/>
      <c r="LCJ290" s="755"/>
      <c r="LCK290" s="755"/>
      <c r="LCL290" s="755"/>
      <c r="LCM290" s="755"/>
      <c r="LCN290" s="755"/>
      <c r="LCO290" s="755"/>
      <c r="LCP290" s="755"/>
      <c r="LCQ290" s="755"/>
      <c r="LCR290" s="755"/>
      <c r="LCS290" s="755"/>
      <c r="LCT290" s="755"/>
      <c r="LCU290" s="755"/>
      <c r="LCV290" s="755"/>
      <c r="LCW290" s="755"/>
      <c r="LCX290" s="755"/>
      <c r="LCY290" s="755"/>
      <c r="LCZ290" s="755"/>
      <c r="LDA290" s="755"/>
      <c r="LDB290" s="755"/>
      <c r="LDC290" s="755"/>
      <c r="LDD290" s="755"/>
      <c r="LDE290" s="755"/>
      <c r="LDF290" s="755"/>
      <c r="LDG290" s="755"/>
      <c r="LDH290" s="755"/>
      <c r="LDI290" s="755"/>
      <c r="LDJ290" s="755"/>
      <c r="LDK290" s="755"/>
      <c r="LDL290" s="755"/>
      <c r="LDM290" s="755"/>
      <c r="LDN290" s="755"/>
      <c r="LDO290" s="755"/>
      <c r="LDP290" s="755"/>
      <c r="LDQ290" s="755"/>
      <c r="LDR290" s="755"/>
      <c r="LDS290" s="755"/>
      <c r="LDT290" s="755"/>
      <c r="LDU290" s="755"/>
      <c r="LDV290" s="755"/>
      <c r="LDW290" s="755"/>
      <c r="LDX290" s="755"/>
      <c r="LDY290" s="755"/>
      <c r="LDZ290" s="755"/>
      <c r="LEA290" s="755"/>
      <c r="LEB290" s="755"/>
      <c r="LEC290" s="755"/>
      <c r="LED290" s="755"/>
      <c r="LEE290" s="755"/>
      <c r="LEF290" s="755"/>
      <c r="LEG290" s="755"/>
      <c r="LEH290" s="755"/>
      <c r="LEI290" s="755"/>
      <c r="LEJ290" s="755"/>
      <c r="LEK290" s="755"/>
      <c r="LEL290" s="755"/>
      <c r="LEM290" s="755"/>
      <c r="LEN290" s="755"/>
      <c r="LEO290" s="755"/>
      <c r="LEP290" s="755"/>
      <c r="LEQ290" s="755"/>
      <c r="LER290" s="755"/>
      <c r="LES290" s="755"/>
      <c r="LET290" s="755"/>
      <c r="LEU290" s="755"/>
      <c r="LEV290" s="755"/>
      <c r="LEW290" s="755"/>
      <c r="LEX290" s="755"/>
      <c r="LEY290" s="755"/>
      <c r="LEZ290" s="755"/>
      <c r="LFA290" s="755"/>
      <c r="LFB290" s="755"/>
      <c r="LFC290" s="755"/>
      <c r="LFD290" s="755"/>
      <c r="LFE290" s="755"/>
      <c r="LFF290" s="755"/>
      <c r="LFG290" s="755"/>
      <c r="LFH290" s="755"/>
      <c r="LFI290" s="755"/>
      <c r="LFJ290" s="755"/>
      <c r="LFK290" s="755"/>
      <c r="LFL290" s="755"/>
      <c r="LFM290" s="755"/>
      <c r="LFN290" s="755"/>
      <c r="LFO290" s="755"/>
      <c r="LFP290" s="755"/>
      <c r="LFQ290" s="755"/>
      <c r="LFR290" s="755"/>
      <c r="LFS290" s="755"/>
      <c r="LFT290" s="755"/>
      <c r="LFU290" s="755"/>
      <c r="LFV290" s="755"/>
      <c r="LFW290" s="755"/>
      <c r="LFX290" s="755"/>
      <c r="LFY290" s="755"/>
      <c r="LFZ290" s="755"/>
      <c r="LGA290" s="755"/>
      <c r="LGB290" s="755"/>
      <c r="LGC290" s="755"/>
      <c r="LGD290" s="755"/>
      <c r="LGE290" s="755"/>
      <c r="LGF290" s="755"/>
      <c r="LGG290" s="755"/>
      <c r="LGH290" s="755"/>
      <c r="LGI290" s="755"/>
      <c r="LGJ290" s="755"/>
      <c r="LGK290" s="755"/>
      <c r="LGL290" s="755"/>
      <c r="LGM290" s="755"/>
      <c r="LGN290" s="755"/>
      <c r="LGO290" s="755"/>
      <c r="LGP290" s="755"/>
      <c r="LGQ290" s="755"/>
      <c r="LGR290" s="755"/>
      <c r="LGS290" s="755"/>
      <c r="LGT290" s="755"/>
      <c r="LGU290" s="755"/>
      <c r="LGV290" s="755"/>
      <c r="LGW290" s="755"/>
      <c r="LGX290" s="755"/>
      <c r="LGY290" s="755"/>
      <c r="LGZ290" s="755"/>
      <c r="LHA290" s="755"/>
      <c r="LHB290" s="755"/>
      <c r="LHC290" s="755"/>
      <c r="LHD290" s="755"/>
      <c r="LHE290" s="755"/>
      <c r="LHF290" s="755"/>
      <c r="LHG290" s="755"/>
      <c r="LHH290" s="755"/>
      <c r="LHI290" s="755"/>
      <c r="LHJ290" s="755"/>
      <c r="LHK290" s="755"/>
      <c r="LHL290" s="755"/>
      <c r="LHM290" s="755"/>
      <c r="LHN290" s="755"/>
      <c r="LHO290" s="755"/>
      <c r="LHP290" s="755"/>
      <c r="LHQ290" s="755"/>
      <c r="LHR290" s="755"/>
      <c r="LHS290" s="755"/>
      <c r="LHT290" s="755"/>
      <c r="LHU290" s="755"/>
      <c r="LHV290" s="755"/>
      <c r="LHW290" s="755"/>
      <c r="LHX290" s="755"/>
      <c r="LHY290" s="755"/>
      <c r="LHZ290" s="755"/>
      <c r="LIA290" s="755"/>
      <c r="LIB290" s="755"/>
      <c r="LIC290" s="755"/>
      <c r="LID290" s="755"/>
      <c r="LIE290" s="755"/>
      <c r="LIF290" s="755"/>
      <c r="LIG290" s="755"/>
      <c r="LIH290" s="755"/>
      <c r="LII290" s="755"/>
      <c r="LIJ290" s="755"/>
      <c r="LIK290" s="755"/>
      <c r="LIL290" s="755"/>
      <c r="LIM290" s="755"/>
      <c r="LIN290" s="755"/>
      <c r="LIO290" s="755"/>
      <c r="LIP290" s="755"/>
      <c r="LIQ290" s="755"/>
      <c r="LIR290" s="755"/>
      <c r="LIS290" s="755"/>
      <c r="LIT290" s="755"/>
      <c r="LIU290" s="755"/>
      <c r="LIV290" s="755"/>
      <c r="LIW290" s="755"/>
      <c r="LIX290" s="755"/>
      <c r="LIY290" s="755"/>
      <c r="LIZ290" s="755"/>
      <c r="LJA290" s="755"/>
      <c r="LJB290" s="755"/>
      <c r="LJC290" s="755"/>
      <c r="LJD290" s="755"/>
      <c r="LJE290" s="755"/>
      <c r="LJF290" s="755"/>
      <c r="LJG290" s="755"/>
      <c r="LJH290" s="755"/>
      <c r="LJI290" s="755"/>
      <c r="LJJ290" s="755"/>
      <c r="LJK290" s="755"/>
      <c r="LJL290" s="755"/>
      <c r="LJM290" s="755"/>
      <c r="LJN290" s="755"/>
      <c r="LJO290" s="755"/>
      <c r="LJP290" s="755"/>
      <c r="LJQ290" s="755"/>
      <c r="LJR290" s="755"/>
      <c r="LJS290" s="755"/>
      <c r="LJT290" s="755"/>
      <c r="LJU290" s="755"/>
      <c r="LJV290" s="755"/>
      <c r="LJW290" s="755"/>
      <c r="LJX290" s="755"/>
      <c r="LJY290" s="755"/>
      <c r="LJZ290" s="755"/>
      <c r="LKA290" s="755"/>
      <c r="LKB290" s="755"/>
      <c r="LKC290" s="755"/>
      <c r="LKD290" s="755"/>
      <c r="LKE290" s="755"/>
      <c r="LKF290" s="755"/>
      <c r="LKG290" s="755"/>
      <c r="LKH290" s="755"/>
      <c r="LKI290" s="755"/>
      <c r="LKJ290" s="755"/>
      <c r="LKK290" s="755"/>
      <c r="LKL290" s="755"/>
      <c r="LKM290" s="755"/>
      <c r="LKN290" s="755"/>
      <c r="LKO290" s="755"/>
      <c r="LKP290" s="755"/>
      <c r="LKQ290" s="755"/>
      <c r="LKR290" s="755"/>
      <c r="LKS290" s="755"/>
      <c r="LKT290" s="755"/>
      <c r="LKU290" s="755"/>
      <c r="LKV290" s="755"/>
      <c r="LKW290" s="755"/>
      <c r="LKX290" s="755"/>
      <c r="LKY290" s="755"/>
      <c r="LKZ290" s="755"/>
      <c r="LLA290" s="755"/>
      <c r="LLB290" s="755"/>
      <c r="LLC290" s="755"/>
      <c r="LLD290" s="755"/>
      <c r="LLE290" s="755"/>
      <c r="LLF290" s="755"/>
      <c r="LLG290" s="755"/>
      <c r="LLH290" s="755"/>
      <c r="LLI290" s="755"/>
      <c r="LLJ290" s="755"/>
      <c r="LLK290" s="755"/>
      <c r="LLL290" s="755"/>
      <c r="LLM290" s="755"/>
      <c r="LLN290" s="755"/>
      <c r="LLO290" s="755"/>
      <c r="LLP290" s="755"/>
      <c r="LLQ290" s="755"/>
      <c r="LLR290" s="755"/>
      <c r="LLS290" s="755"/>
      <c r="LLT290" s="755"/>
      <c r="LLU290" s="755"/>
      <c r="LLV290" s="755"/>
      <c r="LLW290" s="755"/>
      <c r="LLX290" s="755"/>
      <c r="LLY290" s="755"/>
      <c r="LLZ290" s="755"/>
      <c r="LMA290" s="755"/>
      <c r="LMB290" s="755"/>
      <c r="LMC290" s="755"/>
      <c r="LMD290" s="755"/>
      <c r="LME290" s="755"/>
      <c r="LMF290" s="755"/>
      <c r="LMG290" s="755"/>
      <c r="LMH290" s="755"/>
      <c r="LMI290" s="755"/>
      <c r="LMJ290" s="755"/>
      <c r="LMK290" s="755"/>
      <c r="LML290" s="755"/>
      <c r="LMM290" s="755"/>
      <c r="LMN290" s="755"/>
      <c r="LMO290" s="755"/>
      <c r="LMP290" s="755"/>
      <c r="LMQ290" s="755"/>
      <c r="LMR290" s="755"/>
      <c r="LMS290" s="755"/>
      <c r="LMT290" s="755"/>
      <c r="LMU290" s="755"/>
      <c r="LMV290" s="755"/>
      <c r="LMW290" s="755"/>
      <c r="LMX290" s="755"/>
      <c r="LMY290" s="755"/>
      <c r="LMZ290" s="755"/>
      <c r="LNA290" s="755"/>
      <c r="LNB290" s="755"/>
      <c r="LNC290" s="755"/>
      <c r="LND290" s="755"/>
      <c r="LNE290" s="755"/>
      <c r="LNF290" s="755"/>
      <c r="LNG290" s="755"/>
      <c r="LNH290" s="755"/>
      <c r="LNI290" s="755"/>
      <c r="LNJ290" s="755"/>
      <c r="LNK290" s="755"/>
      <c r="LNL290" s="755"/>
      <c r="LNM290" s="755"/>
      <c r="LNN290" s="755"/>
      <c r="LNO290" s="755"/>
      <c r="LNP290" s="755"/>
      <c r="LNQ290" s="755"/>
      <c r="LNR290" s="755"/>
      <c r="LNS290" s="755"/>
      <c r="LNT290" s="755"/>
      <c r="LNU290" s="755"/>
      <c r="LNV290" s="755"/>
      <c r="LNW290" s="755"/>
      <c r="LNX290" s="755"/>
      <c r="LNY290" s="755"/>
      <c r="LNZ290" s="755"/>
      <c r="LOA290" s="755"/>
      <c r="LOB290" s="755"/>
      <c r="LOC290" s="755"/>
      <c r="LOD290" s="755"/>
      <c r="LOE290" s="755"/>
      <c r="LOF290" s="755"/>
      <c r="LOG290" s="755"/>
      <c r="LOH290" s="755"/>
      <c r="LOI290" s="755"/>
      <c r="LOJ290" s="755"/>
      <c r="LOK290" s="755"/>
      <c r="LOL290" s="755"/>
      <c r="LOM290" s="755"/>
      <c r="LON290" s="755"/>
      <c r="LOO290" s="755"/>
      <c r="LOP290" s="755"/>
      <c r="LOQ290" s="755"/>
      <c r="LOR290" s="755"/>
      <c r="LOS290" s="755"/>
      <c r="LOT290" s="755"/>
      <c r="LOU290" s="755"/>
      <c r="LOV290" s="755"/>
      <c r="LOW290" s="755"/>
      <c r="LOX290" s="755"/>
      <c r="LOY290" s="755"/>
      <c r="LOZ290" s="755"/>
      <c r="LPA290" s="755"/>
      <c r="LPB290" s="755"/>
      <c r="LPC290" s="755"/>
      <c r="LPD290" s="755"/>
      <c r="LPE290" s="755"/>
      <c r="LPF290" s="755"/>
      <c r="LPG290" s="755"/>
      <c r="LPH290" s="755"/>
      <c r="LPI290" s="755"/>
      <c r="LPJ290" s="755"/>
      <c r="LPK290" s="755"/>
      <c r="LPL290" s="755"/>
      <c r="LPM290" s="755"/>
      <c r="LPN290" s="755"/>
      <c r="LPO290" s="755"/>
      <c r="LPP290" s="755"/>
      <c r="LPQ290" s="755"/>
      <c r="LPR290" s="755"/>
      <c r="LPS290" s="755"/>
      <c r="LPT290" s="755"/>
      <c r="LPU290" s="755"/>
      <c r="LPV290" s="755"/>
      <c r="LPW290" s="755"/>
      <c r="LPX290" s="755"/>
      <c r="LPY290" s="755"/>
      <c r="LPZ290" s="755"/>
      <c r="LQA290" s="755"/>
      <c r="LQB290" s="755"/>
      <c r="LQC290" s="755"/>
      <c r="LQD290" s="755"/>
      <c r="LQE290" s="755"/>
      <c r="LQF290" s="755"/>
      <c r="LQG290" s="755"/>
      <c r="LQH290" s="755"/>
      <c r="LQI290" s="755"/>
      <c r="LQJ290" s="755"/>
      <c r="LQK290" s="755"/>
      <c r="LQL290" s="755"/>
      <c r="LQM290" s="755"/>
      <c r="LQN290" s="755"/>
      <c r="LQO290" s="755"/>
      <c r="LQP290" s="755"/>
      <c r="LQQ290" s="755"/>
      <c r="LQR290" s="755"/>
      <c r="LQS290" s="755"/>
      <c r="LQT290" s="755"/>
      <c r="LQU290" s="755"/>
      <c r="LQV290" s="755"/>
      <c r="LQW290" s="755"/>
      <c r="LQX290" s="755"/>
      <c r="LQY290" s="755"/>
      <c r="LQZ290" s="755"/>
      <c r="LRA290" s="755"/>
      <c r="LRB290" s="755"/>
      <c r="LRC290" s="755"/>
      <c r="LRD290" s="755"/>
      <c r="LRE290" s="755"/>
      <c r="LRF290" s="755"/>
      <c r="LRG290" s="755"/>
      <c r="LRH290" s="755"/>
      <c r="LRI290" s="755"/>
      <c r="LRJ290" s="755"/>
      <c r="LRK290" s="755"/>
      <c r="LRL290" s="755"/>
      <c r="LRM290" s="755"/>
      <c r="LRN290" s="755"/>
      <c r="LRO290" s="755"/>
      <c r="LRP290" s="755"/>
      <c r="LRQ290" s="755"/>
      <c r="LRR290" s="755"/>
      <c r="LRS290" s="755"/>
      <c r="LRT290" s="755"/>
      <c r="LRU290" s="755"/>
      <c r="LRV290" s="755"/>
      <c r="LRW290" s="755"/>
      <c r="LRX290" s="755"/>
      <c r="LRY290" s="755"/>
      <c r="LRZ290" s="755"/>
      <c r="LSA290" s="755"/>
      <c r="LSB290" s="755"/>
      <c r="LSC290" s="755"/>
      <c r="LSD290" s="755"/>
      <c r="LSE290" s="755"/>
      <c r="LSF290" s="755"/>
      <c r="LSG290" s="755"/>
      <c r="LSH290" s="755"/>
      <c r="LSI290" s="755"/>
      <c r="LSJ290" s="755"/>
      <c r="LSK290" s="755"/>
      <c r="LSL290" s="755"/>
      <c r="LSM290" s="755"/>
      <c r="LSN290" s="755"/>
      <c r="LSO290" s="755"/>
      <c r="LSP290" s="755"/>
      <c r="LSQ290" s="755"/>
      <c r="LSR290" s="755"/>
      <c r="LSS290" s="755"/>
      <c r="LST290" s="755"/>
      <c r="LSU290" s="755"/>
      <c r="LSV290" s="755"/>
      <c r="LSW290" s="755"/>
      <c r="LSX290" s="755"/>
      <c r="LSY290" s="755"/>
      <c r="LSZ290" s="755"/>
      <c r="LTA290" s="755"/>
      <c r="LTB290" s="755"/>
      <c r="LTC290" s="755"/>
      <c r="LTD290" s="755"/>
      <c r="LTE290" s="755"/>
      <c r="LTF290" s="755"/>
      <c r="LTG290" s="755"/>
      <c r="LTH290" s="755"/>
      <c r="LTI290" s="755"/>
      <c r="LTJ290" s="755"/>
      <c r="LTK290" s="755"/>
      <c r="LTL290" s="755"/>
      <c r="LTM290" s="755"/>
      <c r="LTN290" s="755"/>
      <c r="LTO290" s="755"/>
      <c r="LTP290" s="755"/>
      <c r="LTQ290" s="755"/>
      <c r="LTR290" s="755"/>
      <c r="LTS290" s="755"/>
      <c r="LTT290" s="755"/>
      <c r="LTU290" s="755"/>
      <c r="LTV290" s="755"/>
      <c r="LTW290" s="755"/>
      <c r="LTX290" s="755"/>
      <c r="LTY290" s="755"/>
      <c r="LTZ290" s="755"/>
      <c r="LUA290" s="755"/>
      <c r="LUB290" s="755"/>
      <c r="LUC290" s="755"/>
      <c r="LUD290" s="755"/>
      <c r="LUE290" s="755"/>
      <c r="LUF290" s="755"/>
      <c r="LUG290" s="755"/>
      <c r="LUH290" s="755"/>
      <c r="LUI290" s="755"/>
      <c r="LUJ290" s="755"/>
      <c r="LUK290" s="755"/>
      <c r="LUL290" s="755"/>
      <c r="LUM290" s="755"/>
      <c r="LUN290" s="755"/>
      <c r="LUO290" s="755"/>
      <c r="LUP290" s="755"/>
      <c r="LUQ290" s="755"/>
      <c r="LUR290" s="755"/>
      <c r="LUS290" s="755"/>
      <c r="LUT290" s="755"/>
      <c r="LUU290" s="755"/>
      <c r="LUV290" s="755"/>
      <c r="LUW290" s="755"/>
      <c r="LUX290" s="755"/>
      <c r="LUY290" s="755"/>
      <c r="LUZ290" s="755"/>
      <c r="LVA290" s="755"/>
      <c r="LVB290" s="755"/>
      <c r="LVC290" s="755"/>
      <c r="LVD290" s="755"/>
      <c r="LVE290" s="755"/>
      <c r="LVF290" s="755"/>
      <c r="LVG290" s="755"/>
      <c r="LVH290" s="755"/>
      <c r="LVI290" s="755"/>
      <c r="LVJ290" s="755"/>
      <c r="LVK290" s="755"/>
      <c r="LVL290" s="755"/>
      <c r="LVM290" s="755"/>
      <c r="LVN290" s="755"/>
      <c r="LVO290" s="755"/>
      <c r="LVP290" s="755"/>
      <c r="LVQ290" s="755"/>
      <c r="LVR290" s="755"/>
      <c r="LVS290" s="755"/>
      <c r="LVT290" s="755"/>
      <c r="LVU290" s="755"/>
      <c r="LVV290" s="755"/>
      <c r="LVW290" s="755"/>
      <c r="LVX290" s="755"/>
      <c r="LVY290" s="755"/>
      <c r="LVZ290" s="755"/>
      <c r="LWA290" s="755"/>
      <c r="LWB290" s="755"/>
      <c r="LWC290" s="755"/>
      <c r="LWD290" s="755"/>
      <c r="LWE290" s="755"/>
      <c r="LWF290" s="755"/>
      <c r="LWG290" s="755"/>
      <c r="LWH290" s="755"/>
      <c r="LWI290" s="755"/>
      <c r="LWJ290" s="755"/>
      <c r="LWK290" s="755"/>
      <c r="LWL290" s="755"/>
      <c r="LWM290" s="755"/>
      <c r="LWN290" s="755"/>
      <c r="LWO290" s="755"/>
      <c r="LWP290" s="755"/>
      <c r="LWQ290" s="755"/>
      <c r="LWR290" s="755"/>
      <c r="LWS290" s="755"/>
      <c r="LWT290" s="755"/>
      <c r="LWU290" s="755"/>
      <c r="LWV290" s="755"/>
      <c r="LWW290" s="755"/>
      <c r="LWX290" s="755"/>
      <c r="LWY290" s="755"/>
      <c r="LWZ290" s="755"/>
      <c r="LXA290" s="755"/>
      <c r="LXB290" s="755"/>
      <c r="LXC290" s="755"/>
      <c r="LXD290" s="755"/>
      <c r="LXE290" s="755"/>
      <c r="LXF290" s="755"/>
      <c r="LXG290" s="755"/>
      <c r="LXH290" s="755"/>
      <c r="LXI290" s="755"/>
      <c r="LXJ290" s="755"/>
      <c r="LXK290" s="755"/>
      <c r="LXL290" s="755"/>
      <c r="LXM290" s="755"/>
      <c r="LXN290" s="755"/>
      <c r="LXO290" s="755"/>
      <c r="LXP290" s="755"/>
      <c r="LXQ290" s="755"/>
      <c r="LXR290" s="755"/>
      <c r="LXS290" s="755"/>
      <c r="LXT290" s="755"/>
      <c r="LXU290" s="755"/>
      <c r="LXV290" s="755"/>
      <c r="LXW290" s="755"/>
      <c r="LXX290" s="755"/>
      <c r="LXY290" s="755"/>
      <c r="LXZ290" s="755"/>
      <c r="LYA290" s="755"/>
      <c r="LYB290" s="755"/>
      <c r="LYC290" s="755"/>
      <c r="LYD290" s="755"/>
      <c r="LYE290" s="755"/>
      <c r="LYF290" s="755"/>
      <c r="LYG290" s="755"/>
      <c r="LYH290" s="755"/>
      <c r="LYI290" s="755"/>
      <c r="LYJ290" s="755"/>
      <c r="LYK290" s="755"/>
      <c r="LYL290" s="755"/>
      <c r="LYM290" s="755"/>
      <c r="LYN290" s="755"/>
      <c r="LYO290" s="755"/>
      <c r="LYP290" s="755"/>
      <c r="LYQ290" s="755"/>
      <c r="LYR290" s="755"/>
      <c r="LYS290" s="755"/>
      <c r="LYT290" s="755"/>
      <c r="LYU290" s="755"/>
      <c r="LYV290" s="755"/>
      <c r="LYW290" s="755"/>
      <c r="LYX290" s="755"/>
      <c r="LYY290" s="755"/>
      <c r="LYZ290" s="755"/>
      <c r="LZA290" s="755"/>
      <c r="LZB290" s="755"/>
      <c r="LZC290" s="755"/>
      <c r="LZD290" s="755"/>
      <c r="LZE290" s="755"/>
      <c r="LZF290" s="755"/>
      <c r="LZG290" s="755"/>
      <c r="LZH290" s="755"/>
      <c r="LZI290" s="755"/>
      <c r="LZJ290" s="755"/>
      <c r="LZK290" s="755"/>
      <c r="LZL290" s="755"/>
      <c r="LZM290" s="755"/>
      <c r="LZN290" s="755"/>
      <c r="LZO290" s="755"/>
      <c r="LZP290" s="755"/>
      <c r="LZQ290" s="755"/>
      <c r="LZR290" s="755"/>
      <c r="LZS290" s="755"/>
      <c r="LZT290" s="755"/>
      <c r="LZU290" s="755"/>
      <c r="LZV290" s="755"/>
      <c r="LZW290" s="755"/>
      <c r="LZX290" s="755"/>
      <c r="LZY290" s="755"/>
      <c r="LZZ290" s="755"/>
      <c r="MAA290" s="755"/>
      <c r="MAB290" s="755"/>
      <c r="MAC290" s="755"/>
      <c r="MAD290" s="755"/>
      <c r="MAE290" s="755"/>
      <c r="MAF290" s="755"/>
      <c r="MAG290" s="755"/>
      <c r="MAH290" s="755"/>
      <c r="MAI290" s="755"/>
      <c r="MAJ290" s="755"/>
      <c r="MAK290" s="755"/>
      <c r="MAL290" s="755"/>
      <c r="MAM290" s="755"/>
      <c r="MAN290" s="755"/>
      <c r="MAO290" s="755"/>
      <c r="MAP290" s="755"/>
      <c r="MAQ290" s="755"/>
      <c r="MAR290" s="755"/>
      <c r="MAS290" s="755"/>
      <c r="MAT290" s="755"/>
      <c r="MAU290" s="755"/>
      <c r="MAV290" s="755"/>
      <c r="MAW290" s="755"/>
      <c r="MAX290" s="755"/>
      <c r="MAY290" s="755"/>
      <c r="MAZ290" s="755"/>
      <c r="MBA290" s="755"/>
      <c r="MBB290" s="755"/>
      <c r="MBC290" s="755"/>
      <c r="MBD290" s="755"/>
      <c r="MBE290" s="755"/>
      <c r="MBF290" s="755"/>
      <c r="MBG290" s="755"/>
      <c r="MBH290" s="755"/>
      <c r="MBI290" s="755"/>
      <c r="MBJ290" s="755"/>
      <c r="MBK290" s="755"/>
      <c r="MBL290" s="755"/>
      <c r="MBM290" s="755"/>
      <c r="MBN290" s="755"/>
      <c r="MBO290" s="755"/>
      <c r="MBP290" s="755"/>
      <c r="MBQ290" s="755"/>
      <c r="MBR290" s="755"/>
      <c r="MBS290" s="755"/>
      <c r="MBT290" s="755"/>
      <c r="MBU290" s="755"/>
      <c r="MBV290" s="755"/>
      <c r="MBW290" s="755"/>
      <c r="MBX290" s="755"/>
      <c r="MBY290" s="755"/>
      <c r="MBZ290" s="755"/>
      <c r="MCA290" s="755"/>
      <c r="MCB290" s="755"/>
      <c r="MCC290" s="755"/>
      <c r="MCD290" s="755"/>
      <c r="MCE290" s="755"/>
      <c r="MCF290" s="755"/>
      <c r="MCG290" s="755"/>
      <c r="MCH290" s="755"/>
      <c r="MCI290" s="755"/>
      <c r="MCJ290" s="755"/>
      <c r="MCK290" s="755"/>
      <c r="MCL290" s="755"/>
      <c r="MCM290" s="755"/>
      <c r="MCN290" s="755"/>
      <c r="MCO290" s="755"/>
      <c r="MCP290" s="755"/>
      <c r="MCQ290" s="755"/>
      <c r="MCR290" s="755"/>
      <c r="MCS290" s="755"/>
      <c r="MCT290" s="755"/>
      <c r="MCU290" s="755"/>
      <c r="MCV290" s="755"/>
      <c r="MCW290" s="755"/>
      <c r="MCX290" s="755"/>
      <c r="MCY290" s="755"/>
      <c r="MCZ290" s="755"/>
      <c r="MDA290" s="755"/>
      <c r="MDB290" s="755"/>
      <c r="MDC290" s="755"/>
      <c r="MDD290" s="755"/>
      <c r="MDE290" s="755"/>
      <c r="MDF290" s="755"/>
      <c r="MDG290" s="755"/>
      <c r="MDH290" s="755"/>
      <c r="MDI290" s="755"/>
      <c r="MDJ290" s="755"/>
      <c r="MDK290" s="755"/>
      <c r="MDL290" s="755"/>
      <c r="MDM290" s="755"/>
      <c r="MDN290" s="755"/>
      <c r="MDO290" s="755"/>
      <c r="MDP290" s="755"/>
      <c r="MDQ290" s="755"/>
      <c r="MDR290" s="755"/>
      <c r="MDS290" s="755"/>
      <c r="MDT290" s="755"/>
      <c r="MDU290" s="755"/>
      <c r="MDV290" s="755"/>
      <c r="MDW290" s="755"/>
      <c r="MDX290" s="755"/>
      <c r="MDY290" s="755"/>
      <c r="MDZ290" s="755"/>
      <c r="MEA290" s="755"/>
      <c r="MEB290" s="755"/>
      <c r="MEC290" s="755"/>
      <c r="MED290" s="755"/>
      <c r="MEE290" s="755"/>
      <c r="MEF290" s="755"/>
      <c r="MEG290" s="755"/>
      <c r="MEH290" s="755"/>
      <c r="MEI290" s="755"/>
      <c r="MEJ290" s="755"/>
      <c r="MEK290" s="755"/>
      <c r="MEL290" s="755"/>
      <c r="MEM290" s="755"/>
      <c r="MEN290" s="755"/>
      <c r="MEO290" s="755"/>
      <c r="MEP290" s="755"/>
      <c r="MEQ290" s="755"/>
      <c r="MER290" s="755"/>
      <c r="MES290" s="755"/>
      <c r="MET290" s="755"/>
      <c r="MEU290" s="755"/>
      <c r="MEV290" s="755"/>
      <c r="MEW290" s="755"/>
      <c r="MEX290" s="755"/>
      <c r="MEY290" s="755"/>
      <c r="MEZ290" s="755"/>
      <c r="MFA290" s="755"/>
      <c r="MFB290" s="755"/>
      <c r="MFC290" s="755"/>
      <c r="MFD290" s="755"/>
      <c r="MFE290" s="755"/>
      <c r="MFF290" s="755"/>
      <c r="MFG290" s="755"/>
      <c r="MFH290" s="755"/>
      <c r="MFI290" s="755"/>
      <c r="MFJ290" s="755"/>
      <c r="MFK290" s="755"/>
      <c r="MFL290" s="755"/>
      <c r="MFM290" s="755"/>
      <c r="MFN290" s="755"/>
      <c r="MFO290" s="755"/>
      <c r="MFP290" s="755"/>
      <c r="MFQ290" s="755"/>
      <c r="MFR290" s="755"/>
      <c r="MFS290" s="755"/>
      <c r="MFT290" s="755"/>
      <c r="MFU290" s="755"/>
      <c r="MFV290" s="755"/>
      <c r="MFW290" s="755"/>
      <c r="MFX290" s="755"/>
      <c r="MFY290" s="755"/>
      <c r="MFZ290" s="755"/>
      <c r="MGA290" s="755"/>
      <c r="MGB290" s="755"/>
      <c r="MGC290" s="755"/>
      <c r="MGD290" s="755"/>
      <c r="MGE290" s="755"/>
      <c r="MGF290" s="755"/>
      <c r="MGG290" s="755"/>
      <c r="MGH290" s="755"/>
      <c r="MGI290" s="755"/>
      <c r="MGJ290" s="755"/>
      <c r="MGK290" s="755"/>
      <c r="MGL290" s="755"/>
      <c r="MGM290" s="755"/>
      <c r="MGN290" s="755"/>
      <c r="MGO290" s="755"/>
      <c r="MGP290" s="755"/>
      <c r="MGQ290" s="755"/>
      <c r="MGR290" s="755"/>
      <c r="MGS290" s="755"/>
      <c r="MGT290" s="755"/>
      <c r="MGU290" s="755"/>
      <c r="MGV290" s="755"/>
      <c r="MGW290" s="755"/>
      <c r="MGX290" s="755"/>
      <c r="MGY290" s="755"/>
      <c r="MGZ290" s="755"/>
      <c r="MHA290" s="755"/>
      <c r="MHB290" s="755"/>
      <c r="MHC290" s="755"/>
      <c r="MHD290" s="755"/>
      <c r="MHE290" s="755"/>
      <c r="MHF290" s="755"/>
      <c r="MHG290" s="755"/>
      <c r="MHH290" s="755"/>
      <c r="MHI290" s="755"/>
      <c r="MHJ290" s="755"/>
      <c r="MHK290" s="755"/>
      <c r="MHL290" s="755"/>
      <c r="MHM290" s="755"/>
      <c r="MHN290" s="755"/>
      <c r="MHO290" s="755"/>
      <c r="MHP290" s="755"/>
      <c r="MHQ290" s="755"/>
      <c r="MHR290" s="755"/>
      <c r="MHS290" s="755"/>
      <c r="MHT290" s="755"/>
      <c r="MHU290" s="755"/>
      <c r="MHV290" s="755"/>
      <c r="MHW290" s="755"/>
      <c r="MHX290" s="755"/>
      <c r="MHY290" s="755"/>
      <c r="MHZ290" s="755"/>
      <c r="MIA290" s="755"/>
      <c r="MIB290" s="755"/>
      <c r="MIC290" s="755"/>
      <c r="MID290" s="755"/>
      <c r="MIE290" s="755"/>
      <c r="MIF290" s="755"/>
      <c r="MIG290" s="755"/>
      <c r="MIH290" s="755"/>
      <c r="MII290" s="755"/>
      <c r="MIJ290" s="755"/>
      <c r="MIK290" s="755"/>
      <c r="MIL290" s="755"/>
      <c r="MIM290" s="755"/>
      <c r="MIN290" s="755"/>
      <c r="MIO290" s="755"/>
      <c r="MIP290" s="755"/>
      <c r="MIQ290" s="755"/>
      <c r="MIR290" s="755"/>
      <c r="MIS290" s="755"/>
      <c r="MIT290" s="755"/>
      <c r="MIU290" s="755"/>
      <c r="MIV290" s="755"/>
      <c r="MIW290" s="755"/>
      <c r="MIX290" s="755"/>
      <c r="MIY290" s="755"/>
      <c r="MIZ290" s="755"/>
      <c r="MJA290" s="755"/>
      <c r="MJB290" s="755"/>
      <c r="MJC290" s="755"/>
      <c r="MJD290" s="755"/>
      <c r="MJE290" s="755"/>
      <c r="MJF290" s="755"/>
      <c r="MJG290" s="755"/>
      <c r="MJH290" s="755"/>
      <c r="MJI290" s="755"/>
      <c r="MJJ290" s="755"/>
      <c r="MJK290" s="755"/>
      <c r="MJL290" s="755"/>
      <c r="MJM290" s="755"/>
      <c r="MJN290" s="755"/>
      <c r="MJO290" s="755"/>
      <c r="MJP290" s="755"/>
      <c r="MJQ290" s="755"/>
      <c r="MJR290" s="755"/>
      <c r="MJS290" s="755"/>
      <c r="MJT290" s="755"/>
      <c r="MJU290" s="755"/>
      <c r="MJV290" s="755"/>
      <c r="MJW290" s="755"/>
      <c r="MJX290" s="755"/>
      <c r="MJY290" s="755"/>
      <c r="MJZ290" s="755"/>
      <c r="MKA290" s="755"/>
      <c r="MKB290" s="755"/>
      <c r="MKC290" s="755"/>
      <c r="MKD290" s="755"/>
      <c r="MKE290" s="755"/>
      <c r="MKF290" s="755"/>
      <c r="MKG290" s="755"/>
      <c r="MKH290" s="755"/>
      <c r="MKI290" s="755"/>
      <c r="MKJ290" s="755"/>
      <c r="MKK290" s="755"/>
      <c r="MKL290" s="755"/>
      <c r="MKM290" s="755"/>
      <c r="MKN290" s="755"/>
      <c r="MKO290" s="755"/>
      <c r="MKP290" s="755"/>
      <c r="MKQ290" s="755"/>
      <c r="MKR290" s="755"/>
      <c r="MKS290" s="755"/>
      <c r="MKT290" s="755"/>
      <c r="MKU290" s="755"/>
      <c r="MKV290" s="755"/>
      <c r="MKW290" s="755"/>
      <c r="MKX290" s="755"/>
      <c r="MKY290" s="755"/>
      <c r="MKZ290" s="755"/>
      <c r="MLA290" s="755"/>
      <c r="MLB290" s="755"/>
      <c r="MLC290" s="755"/>
      <c r="MLD290" s="755"/>
      <c r="MLE290" s="755"/>
      <c r="MLF290" s="755"/>
      <c r="MLG290" s="755"/>
      <c r="MLH290" s="755"/>
      <c r="MLI290" s="755"/>
      <c r="MLJ290" s="755"/>
      <c r="MLK290" s="755"/>
      <c r="MLL290" s="755"/>
      <c r="MLM290" s="755"/>
      <c r="MLN290" s="755"/>
      <c r="MLO290" s="755"/>
      <c r="MLP290" s="755"/>
      <c r="MLQ290" s="755"/>
      <c r="MLR290" s="755"/>
      <c r="MLS290" s="755"/>
      <c r="MLT290" s="755"/>
      <c r="MLU290" s="755"/>
      <c r="MLV290" s="755"/>
      <c r="MLW290" s="755"/>
      <c r="MLX290" s="755"/>
      <c r="MLY290" s="755"/>
      <c r="MLZ290" s="755"/>
      <c r="MMA290" s="755"/>
      <c r="MMB290" s="755"/>
      <c r="MMC290" s="755"/>
      <c r="MMD290" s="755"/>
      <c r="MME290" s="755"/>
      <c r="MMF290" s="755"/>
      <c r="MMG290" s="755"/>
      <c r="MMH290" s="755"/>
      <c r="MMI290" s="755"/>
      <c r="MMJ290" s="755"/>
      <c r="MMK290" s="755"/>
      <c r="MML290" s="755"/>
      <c r="MMM290" s="755"/>
      <c r="MMN290" s="755"/>
      <c r="MMO290" s="755"/>
      <c r="MMP290" s="755"/>
      <c r="MMQ290" s="755"/>
      <c r="MMR290" s="755"/>
      <c r="MMS290" s="755"/>
      <c r="MMT290" s="755"/>
      <c r="MMU290" s="755"/>
      <c r="MMV290" s="755"/>
      <c r="MMW290" s="755"/>
      <c r="MMX290" s="755"/>
      <c r="MMY290" s="755"/>
      <c r="MMZ290" s="755"/>
      <c r="MNA290" s="755"/>
      <c r="MNB290" s="755"/>
      <c r="MNC290" s="755"/>
      <c r="MND290" s="755"/>
      <c r="MNE290" s="755"/>
      <c r="MNF290" s="755"/>
      <c r="MNG290" s="755"/>
      <c r="MNH290" s="755"/>
      <c r="MNI290" s="755"/>
      <c r="MNJ290" s="755"/>
      <c r="MNK290" s="755"/>
      <c r="MNL290" s="755"/>
      <c r="MNM290" s="755"/>
      <c r="MNN290" s="755"/>
      <c r="MNO290" s="755"/>
      <c r="MNP290" s="755"/>
      <c r="MNQ290" s="755"/>
      <c r="MNR290" s="755"/>
      <c r="MNS290" s="755"/>
      <c r="MNT290" s="755"/>
      <c r="MNU290" s="755"/>
      <c r="MNV290" s="755"/>
      <c r="MNW290" s="755"/>
      <c r="MNX290" s="755"/>
      <c r="MNY290" s="755"/>
      <c r="MNZ290" s="755"/>
      <c r="MOA290" s="755"/>
      <c r="MOB290" s="755"/>
      <c r="MOC290" s="755"/>
      <c r="MOD290" s="755"/>
      <c r="MOE290" s="755"/>
      <c r="MOF290" s="755"/>
      <c r="MOG290" s="755"/>
      <c r="MOH290" s="755"/>
      <c r="MOI290" s="755"/>
      <c r="MOJ290" s="755"/>
      <c r="MOK290" s="755"/>
      <c r="MOL290" s="755"/>
      <c r="MOM290" s="755"/>
      <c r="MON290" s="755"/>
      <c r="MOO290" s="755"/>
      <c r="MOP290" s="755"/>
      <c r="MOQ290" s="755"/>
      <c r="MOR290" s="755"/>
      <c r="MOS290" s="755"/>
      <c r="MOT290" s="755"/>
      <c r="MOU290" s="755"/>
      <c r="MOV290" s="755"/>
      <c r="MOW290" s="755"/>
      <c r="MOX290" s="755"/>
      <c r="MOY290" s="755"/>
      <c r="MOZ290" s="755"/>
      <c r="MPA290" s="755"/>
      <c r="MPB290" s="755"/>
      <c r="MPC290" s="755"/>
      <c r="MPD290" s="755"/>
      <c r="MPE290" s="755"/>
      <c r="MPF290" s="755"/>
      <c r="MPG290" s="755"/>
      <c r="MPH290" s="755"/>
      <c r="MPI290" s="755"/>
      <c r="MPJ290" s="755"/>
      <c r="MPK290" s="755"/>
      <c r="MPL290" s="755"/>
      <c r="MPM290" s="755"/>
      <c r="MPN290" s="755"/>
      <c r="MPO290" s="755"/>
      <c r="MPP290" s="755"/>
      <c r="MPQ290" s="755"/>
      <c r="MPR290" s="755"/>
      <c r="MPS290" s="755"/>
      <c r="MPT290" s="755"/>
      <c r="MPU290" s="755"/>
      <c r="MPV290" s="755"/>
      <c r="MPW290" s="755"/>
      <c r="MPX290" s="755"/>
      <c r="MPY290" s="755"/>
      <c r="MPZ290" s="755"/>
      <c r="MQA290" s="755"/>
      <c r="MQB290" s="755"/>
      <c r="MQC290" s="755"/>
      <c r="MQD290" s="755"/>
      <c r="MQE290" s="755"/>
      <c r="MQF290" s="755"/>
      <c r="MQG290" s="755"/>
      <c r="MQH290" s="755"/>
      <c r="MQI290" s="755"/>
      <c r="MQJ290" s="755"/>
      <c r="MQK290" s="755"/>
      <c r="MQL290" s="755"/>
      <c r="MQM290" s="755"/>
      <c r="MQN290" s="755"/>
      <c r="MQO290" s="755"/>
      <c r="MQP290" s="755"/>
      <c r="MQQ290" s="755"/>
      <c r="MQR290" s="755"/>
      <c r="MQS290" s="755"/>
      <c r="MQT290" s="755"/>
      <c r="MQU290" s="755"/>
      <c r="MQV290" s="755"/>
      <c r="MQW290" s="755"/>
      <c r="MQX290" s="755"/>
      <c r="MQY290" s="755"/>
      <c r="MQZ290" s="755"/>
      <c r="MRA290" s="755"/>
      <c r="MRB290" s="755"/>
      <c r="MRC290" s="755"/>
      <c r="MRD290" s="755"/>
      <c r="MRE290" s="755"/>
      <c r="MRF290" s="755"/>
      <c r="MRG290" s="755"/>
      <c r="MRH290" s="755"/>
      <c r="MRI290" s="755"/>
      <c r="MRJ290" s="755"/>
      <c r="MRK290" s="755"/>
      <c r="MRL290" s="755"/>
      <c r="MRM290" s="755"/>
      <c r="MRN290" s="755"/>
      <c r="MRO290" s="755"/>
      <c r="MRP290" s="755"/>
      <c r="MRQ290" s="755"/>
      <c r="MRR290" s="755"/>
      <c r="MRS290" s="755"/>
      <c r="MRT290" s="755"/>
      <c r="MRU290" s="755"/>
      <c r="MRV290" s="755"/>
      <c r="MRW290" s="755"/>
      <c r="MRX290" s="755"/>
      <c r="MRY290" s="755"/>
      <c r="MRZ290" s="755"/>
      <c r="MSA290" s="755"/>
      <c r="MSB290" s="755"/>
      <c r="MSC290" s="755"/>
      <c r="MSD290" s="755"/>
      <c r="MSE290" s="755"/>
      <c r="MSF290" s="755"/>
      <c r="MSG290" s="755"/>
      <c r="MSH290" s="755"/>
      <c r="MSI290" s="755"/>
      <c r="MSJ290" s="755"/>
      <c r="MSK290" s="755"/>
      <c r="MSL290" s="755"/>
      <c r="MSM290" s="755"/>
      <c r="MSN290" s="755"/>
      <c r="MSO290" s="755"/>
      <c r="MSP290" s="755"/>
      <c r="MSQ290" s="755"/>
      <c r="MSR290" s="755"/>
      <c r="MSS290" s="755"/>
      <c r="MST290" s="755"/>
      <c r="MSU290" s="755"/>
      <c r="MSV290" s="755"/>
      <c r="MSW290" s="755"/>
      <c r="MSX290" s="755"/>
      <c r="MSY290" s="755"/>
      <c r="MSZ290" s="755"/>
      <c r="MTA290" s="755"/>
      <c r="MTB290" s="755"/>
      <c r="MTC290" s="755"/>
      <c r="MTD290" s="755"/>
      <c r="MTE290" s="755"/>
      <c r="MTF290" s="755"/>
      <c r="MTG290" s="755"/>
      <c r="MTH290" s="755"/>
      <c r="MTI290" s="755"/>
      <c r="MTJ290" s="755"/>
      <c r="MTK290" s="755"/>
      <c r="MTL290" s="755"/>
      <c r="MTM290" s="755"/>
      <c r="MTN290" s="755"/>
      <c r="MTO290" s="755"/>
      <c r="MTP290" s="755"/>
      <c r="MTQ290" s="755"/>
      <c r="MTR290" s="755"/>
      <c r="MTS290" s="755"/>
      <c r="MTT290" s="755"/>
      <c r="MTU290" s="755"/>
      <c r="MTV290" s="755"/>
      <c r="MTW290" s="755"/>
      <c r="MTX290" s="755"/>
      <c r="MTY290" s="755"/>
      <c r="MTZ290" s="755"/>
      <c r="MUA290" s="755"/>
      <c r="MUB290" s="755"/>
      <c r="MUC290" s="755"/>
      <c r="MUD290" s="755"/>
      <c r="MUE290" s="755"/>
      <c r="MUF290" s="755"/>
      <c r="MUG290" s="755"/>
      <c r="MUH290" s="755"/>
      <c r="MUI290" s="755"/>
      <c r="MUJ290" s="755"/>
      <c r="MUK290" s="755"/>
      <c r="MUL290" s="755"/>
      <c r="MUM290" s="755"/>
      <c r="MUN290" s="755"/>
      <c r="MUO290" s="755"/>
      <c r="MUP290" s="755"/>
      <c r="MUQ290" s="755"/>
      <c r="MUR290" s="755"/>
      <c r="MUS290" s="755"/>
      <c r="MUT290" s="755"/>
      <c r="MUU290" s="755"/>
      <c r="MUV290" s="755"/>
      <c r="MUW290" s="755"/>
      <c r="MUX290" s="755"/>
      <c r="MUY290" s="755"/>
      <c r="MUZ290" s="755"/>
      <c r="MVA290" s="755"/>
      <c r="MVB290" s="755"/>
      <c r="MVC290" s="755"/>
      <c r="MVD290" s="755"/>
      <c r="MVE290" s="755"/>
      <c r="MVF290" s="755"/>
      <c r="MVG290" s="755"/>
      <c r="MVH290" s="755"/>
      <c r="MVI290" s="755"/>
      <c r="MVJ290" s="755"/>
      <c r="MVK290" s="755"/>
      <c r="MVL290" s="755"/>
      <c r="MVM290" s="755"/>
      <c r="MVN290" s="755"/>
      <c r="MVO290" s="755"/>
      <c r="MVP290" s="755"/>
      <c r="MVQ290" s="755"/>
      <c r="MVR290" s="755"/>
      <c r="MVS290" s="755"/>
      <c r="MVT290" s="755"/>
      <c r="MVU290" s="755"/>
      <c r="MVV290" s="755"/>
      <c r="MVW290" s="755"/>
      <c r="MVX290" s="755"/>
      <c r="MVY290" s="755"/>
      <c r="MVZ290" s="755"/>
      <c r="MWA290" s="755"/>
      <c r="MWB290" s="755"/>
      <c r="MWC290" s="755"/>
      <c r="MWD290" s="755"/>
      <c r="MWE290" s="755"/>
      <c r="MWF290" s="755"/>
      <c r="MWG290" s="755"/>
      <c r="MWH290" s="755"/>
      <c r="MWI290" s="755"/>
      <c r="MWJ290" s="755"/>
      <c r="MWK290" s="755"/>
      <c r="MWL290" s="755"/>
      <c r="MWM290" s="755"/>
      <c r="MWN290" s="755"/>
      <c r="MWO290" s="755"/>
      <c r="MWP290" s="755"/>
      <c r="MWQ290" s="755"/>
      <c r="MWR290" s="755"/>
      <c r="MWS290" s="755"/>
      <c r="MWT290" s="755"/>
      <c r="MWU290" s="755"/>
      <c r="MWV290" s="755"/>
      <c r="MWW290" s="755"/>
      <c r="MWX290" s="755"/>
      <c r="MWY290" s="755"/>
      <c r="MWZ290" s="755"/>
      <c r="MXA290" s="755"/>
      <c r="MXB290" s="755"/>
      <c r="MXC290" s="755"/>
      <c r="MXD290" s="755"/>
      <c r="MXE290" s="755"/>
      <c r="MXF290" s="755"/>
      <c r="MXG290" s="755"/>
      <c r="MXH290" s="755"/>
      <c r="MXI290" s="755"/>
      <c r="MXJ290" s="755"/>
      <c r="MXK290" s="755"/>
      <c r="MXL290" s="755"/>
      <c r="MXM290" s="755"/>
      <c r="MXN290" s="755"/>
      <c r="MXO290" s="755"/>
      <c r="MXP290" s="755"/>
      <c r="MXQ290" s="755"/>
      <c r="MXR290" s="755"/>
      <c r="MXS290" s="755"/>
      <c r="MXT290" s="755"/>
      <c r="MXU290" s="755"/>
      <c r="MXV290" s="755"/>
      <c r="MXW290" s="755"/>
      <c r="MXX290" s="755"/>
      <c r="MXY290" s="755"/>
      <c r="MXZ290" s="755"/>
      <c r="MYA290" s="755"/>
      <c r="MYB290" s="755"/>
      <c r="MYC290" s="755"/>
      <c r="MYD290" s="755"/>
      <c r="MYE290" s="755"/>
      <c r="MYF290" s="755"/>
      <c r="MYG290" s="755"/>
      <c r="MYH290" s="755"/>
      <c r="MYI290" s="755"/>
      <c r="MYJ290" s="755"/>
      <c r="MYK290" s="755"/>
      <c r="MYL290" s="755"/>
      <c r="MYM290" s="755"/>
      <c r="MYN290" s="755"/>
      <c r="MYO290" s="755"/>
      <c r="MYP290" s="755"/>
      <c r="MYQ290" s="755"/>
      <c r="MYR290" s="755"/>
      <c r="MYS290" s="755"/>
      <c r="MYT290" s="755"/>
      <c r="MYU290" s="755"/>
      <c r="MYV290" s="755"/>
      <c r="MYW290" s="755"/>
      <c r="MYX290" s="755"/>
      <c r="MYY290" s="755"/>
      <c r="MYZ290" s="755"/>
      <c r="MZA290" s="755"/>
      <c r="MZB290" s="755"/>
      <c r="MZC290" s="755"/>
      <c r="MZD290" s="755"/>
      <c r="MZE290" s="755"/>
      <c r="MZF290" s="755"/>
      <c r="MZG290" s="755"/>
      <c r="MZH290" s="755"/>
      <c r="MZI290" s="755"/>
      <c r="MZJ290" s="755"/>
      <c r="MZK290" s="755"/>
      <c r="MZL290" s="755"/>
      <c r="MZM290" s="755"/>
      <c r="MZN290" s="755"/>
      <c r="MZO290" s="755"/>
      <c r="MZP290" s="755"/>
      <c r="MZQ290" s="755"/>
      <c r="MZR290" s="755"/>
      <c r="MZS290" s="755"/>
      <c r="MZT290" s="755"/>
      <c r="MZU290" s="755"/>
      <c r="MZV290" s="755"/>
      <c r="MZW290" s="755"/>
      <c r="MZX290" s="755"/>
      <c r="MZY290" s="755"/>
      <c r="MZZ290" s="755"/>
      <c r="NAA290" s="755"/>
      <c r="NAB290" s="755"/>
      <c r="NAC290" s="755"/>
      <c r="NAD290" s="755"/>
      <c r="NAE290" s="755"/>
      <c r="NAF290" s="755"/>
      <c r="NAG290" s="755"/>
      <c r="NAH290" s="755"/>
      <c r="NAI290" s="755"/>
      <c r="NAJ290" s="755"/>
      <c r="NAK290" s="755"/>
      <c r="NAL290" s="755"/>
      <c r="NAM290" s="755"/>
      <c r="NAN290" s="755"/>
      <c r="NAO290" s="755"/>
      <c r="NAP290" s="755"/>
      <c r="NAQ290" s="755"/>
      <c r="NAR290" s="755"/>
      <c r="NAS290" s="755"/>
      <c r="NAT290" s="755"/>
      <c r="NAU290" s="755"/>
      <c r="NAV290" s="755"/>
      <c r="NAW290" s="755"/>
      <c r="NAX290" s="755"/>
      <c r="NAY290" s="755"/>
      <c r="NAZ290" s="755"/>
      <c r="NBA290" s="755"/>
      <c r="NBB290" s="755"/>
      <c r="NBC290" s="755"/>
      <c r="NBD290" s="755"/>
      <c r="NBE290" s="755"/>
      <c r="NBF290" s="755"/>
      <c r="NBG290" s="755"/>
      <c r="NBH290" s="755"/>
      <c r="NBI290" s="755"/>
      <c r="NBJ290" s="755"/>
      <c r="NBK290" s="755"/>
      <c r="NBL290" s="755"/>
      <c r="NBM290" s="755"/>
      <c r="NBN290" s="755"/>
      <c r="NBO290" s="755"/>
      <c r="NBP290" s="755"/>
      <c r="NBQ290" s="755"/>
      <c r="NBR290" s="755"/>
      <c r="NBS290" s="755"/>
      <c r="NBT290" s="755"/>
      <c r="NBU290" s="755"/>
      <c r="NBV290" s="755"/>
      <c r="NBW290" s="755"/>
      <c r="NBX290" s="755"/>
      <c r="NBY290" s="755"/>
      <c r="NBZ290" s="755"/>
      <c r="NCA290" s="755"/>
      <c r="NCB290" s="755"/>
      <c r="NCC290" s="755"/>
      <c r="NCD290" s="755"/>
      <c r="NCE290" s="755"/>
      <c r="NCF290" s="755"/>
      <c r="NCG290" s="755"/>
      <c r="NCH290" s="755"/>
      <c r="NCI290" s="755"/>
      <c r="NCJ290" s="755"/>
      <c r="NCK290" s="755"/>
      <c r="NCL290" s="755"/>
      <c r="NCM290" s="755"/>
      <c r="NCN290" s="755"/>
      <c r="NCO290" s="755"/>
      <c r="NCP290" s="755"/>
      <c r="NCQ290" s="755"/>
      <c r="NCR290" s="755"/>
      <c r="NCS290" s="755"/>
      <c r="NCT290" s="755"/>
      <c r="NCU290" s="755"/>
      <c r="NCV290" s="755"/>
      <c r="NCW290" s="755"/>
      <c r="NCX290" s="755"/>
      <c r="NCY290" s="755"/>
      <c r="NCZ290" s="755"/>
      <c r="NDA290" s="755"/>
      <c r="NDB290" s="755"/>
      <c r="NDC290" s="755"/>
      <c r="NDD290" s="755"/>
      <c r="NDE290" s="755"/>
      <c r="NDF290" s="755"/>
      <c r="NDG290" s="755"/>
      <c r="NDH290" s="755"/>
      <c r="NDI290" s="755"/>
      <c r="NDJ290" s="755"/>
      <c r="NDK290" s="755"/>
      <c r="NDL290" s="755"/>
      <c r="NDM290" s="755"/>
      <c r="NDN290" s="755"/>
      <c r="NDO290" s="755"/>
      <c r="NDP290" s="755"/>
      <c r="NDQ290" s="755"/>
      <c r="NDR290" s="755"/>
      <c r="NDS290" s="755"/>
      <c r="NDT290" s="755"/>
      <c r="NDU290" s="755"/>
      <c r="NDV290" s="755"/>
      <c r="NDW290" s="755"/>
      <c r="NDX290" s="755"/>
      <c r="NDY290" s="755"/>
      <c r="NDZ290" s="755"/>
      <c r="NEA290" s="755"/>
      <c r="NEB290" s="755"/>
      <c r="NEC290" s="755"/>
      <c r="NED290" s="755"/>
      <c r="NEE290" s="755"/>
      <c r="NEF290" s="755"/>
      <c r="NEG290" s="755"/>
      <c r="NEH290" s="755"/>
      <c r="NEI290" s="755"/>
      <c r="NEJ290" s="755"/>
      <c r="NEK290" s="755"/>
      <c r="NEL290" s="755"/>
      <c r="NEM290" s="755"/>
      <c r="NEN290" s="755"/>
      <c r="NEO290" s="755"/>
      <c r="NEP290" s="755"/>
      <c r="NEQ290" s="755"/>
      <c r="NER290" s="755"/>
      <c r="NES290" s="755"/>
      <c r="NET290" s="755"/>
      <c r="NEU290" s="755"/>
      <c r="NEV290" s="755"/>
      <c r="NEW290" s="755"/>
      <c r="NEX290" s="755"/>
      <c r="NEY290" s="755"/>
      <c r="NEZ290" s="755"/>
      <c r="NFA290" s="755"/>
      <c r="NFB290" s="755"/>
      <c r="NFC290" s="755"/>
      <c r="NFD290" s="755"/>
      <c r="NFE290" s="755"/>
      <c r="NFF290" s="755"/>
      <c r="NFG290" s="755"/>
      <c r="NFH290" s="755"/>
      <c r="NFI290" s="755"/>
      <c r="NFJ290" s="755"/>
      <c r="NFK290" s="755"/>
      <c r="NFL290" s="755"/>
      <c r="NFM290" s="755"/>
      <c r="NFN290" s="755"/>
      <c r="NFO290" s="755"/>
      <c r="NFP290" s="755"/>
      <c r="NFQ290" s="755"/>
      <c r="NFR290" s="755"/>
      <c r="NFS290" s="755"/>
      <c r="NFT290" s="755"/>
      <c r="NFU290" s="755"/>
      <c r="NFV290" s="755"/>
      <c r="NFW290" s="755"/>
      <c r="NFX290" s="755"/>
      <c r="NFY290" s="755"/>
      <c r="NFZ290" s="755"/>
      <c r="NGA290" s="755"/>
      <c r="NGB290" s="755"/>
      <c r="NGC290" s="755"/>
      <c r="NGD290" s="755"/>
      <c r="NGE290" s="755"/>
      <c r="NGF290" s="755"/>
      <c r="NGG290" s="755"/>
      <c r="NGH290" s="755"/>
      <c r="NGI290" s="755"/>
      <c r="NGJ290" s="755"/>
      <c r="NGK290" s="755"/>
      <c r="NGL290" s="755"/>
      <c r="NGM290" s="755"/>
      <c r="NGN290" s="755"/>
      <c r="NGO290" s="755"/>
      <c r="NGP290" s="755"/>
      <c r="NGQ290" s="755"/>
      <c r="NGR290" s="755"/>
      <c r="NGS290" s="755"/>
      <c r="NGT290" s="755"/>
      <c r="NGU290" s="755"/>
      <c r="NGV290" s="755"/>
      <c r="NGW290" s="755"/>
      <c r="NGX290" s="755"/>
      <c r="NGY290" s="755"/>
      <c r="NGZ290" s="755"/>
      <c r="NHA290" s="755"/>
      <c r="NHB290" s="755"/>
      <c r="NHC290" s="755"/>
      <c r="NHD290" s="755"/>
      <c r="NHE290" s="755"/>
      <c r="NHF290" s="755"/>
      <c r="NHG290" s="755"/>
      <c r="NHH290" s="755"/>
      <c r="NHI290" s="755"/>
      <c r="NHJ290" s="755"/>
      <c r="NHK290" s="755"/>
      <c r="NHL290" s="755"/>
      <c r="NHM290" s="755"/>
      <c r="NHN290" s="755"/>
      <c r="NHO290" s="755"/>
      <c r="NHP290" s="755"/>
      <c r="NHQ290" s="755"/>
      <c r="NHR290" s="755"/>
      <c r="NHS290" s="755"/>
      <c r="NHT290" s="755"/>
      <c r="NHU290" s="755"/>
      <c r="NHV290" s="755"/>
      <c r="NHW290" s="755"/>
      <c r="NHX290" s="755"/>
      <c r="NHY290" s="755"/>
      <c r="NHZ290" s="755"/>
      <c r="NIA290" s="755"/>
      <c r="NIB290" s="755"/>
      <c r="NIC290" s="755"/>
      <c r="NID290" s="755"/>
      <c r="NIE290" s="755"/>
      <c r="NIF290" s="755"/>
      <c r="NIG290" s="755"/>
      <c r="NIH290" s="755"/>
      <c r="NII290" s="755"/>
      <c r="NIJ290" s="755"/>
      <c r="NIK290" s="755"/>
      <c r="NIL290" s="755"/>
      <c r="NIM290" s="755"/>
      <c r="NIN290" s="755"/>
      <c r="NIO290" s="755"/>
      <c r="NIP290" s="755"/>
      <c r="NIQ290" s="755"/>
      <c r="NIR290" s="755"/>
      <c r="NIS290" s="755"/>
      <c r="NIT290" s="755"/>
      <c r="NIU290" s="755"/>
      <c r="NIV290" s="755"/>
      <c r="NIW290" s="755"/>
      <c r="NIX290" s="755"/>
      <c r="NIY290" s="755"/>
      <c r="NIZ290" s="755"/>
      <c r="NJA290" s="755"/>
      <c r="NJB290" s="755"/>
      <c r="NJC290" s="755"/>
      <c r="NJD290" s="755"/>
      <c r="NJE290" s="755"/>
      <c r="NJF290" s="755"/>
      <c r="NJG290" s="755"/>
      <c r="NJH290" s="755"/>
      <c r="NJI290" s="755"/>
      <c r="NJJ290" s="755"/>
      <c r="NJK290" s="755"/>
      <c r="NJL290" s="755"/>
      <c r="NJM290" s="755"/>
      <c r="NJN290" s="755"/>
      <c r="NJO290" s="755"/>
      <c r="NJP290" s="755"/>
      <c r="NJQ290" s="755"/>
      <c r="NJR290" s="755"/>
      <c r="NJS290" s="755"/>
      <c r="NJT290" s="755"/>
      <c r="NJU290" s="755"/>
      <c r="NJV290" s="755"/>
      <c r="NJW290" s="755"/>
      <c r="NJX290" s="755"/>
      <c r="NJY290" s="755"/>
      <c r="NJZ290" s="755"/>
      <c r="NKA290" s="755"/>
      <c r="NKB290" s="755"/>
      <c r="NKC290" s="755"/>
      <c r="NKD290" s="755"/>
      <c r="NKE290" s="755"/>
      <c r="NKF290" s="755"/>
      <c r="NKG290" s="755"/>
      <c r="NKH290" s="755"/>
      <c r="NKI290" s="755"/>
      <c r="NKJ290" s="755"/>
      <c r="NKK290" s="755"/>
      <c r="NKL290" s="755"/>
      <c r="NKM290" s="755"/>
      <c r="NKN290" s="755"/>
      <c r="NKO290" s="755"/>
      <c r="NKP290" s="755"/>
      <c r="NKQ290" s="755"/>
      <c r="NKR290" s="755"/>
      <c r="NKS290" s="755"/>
      <c r="NKT290" s="755"/>
      <c r="NKU290" s="755"/>
      <c r="NKV290" s="755"/>
      <c r="NKW290" s="755"/>
      <c r="NKX290" s="755"/>
      <c r="NKY290" s="755"/>
      <c r="NKZ290" s="755"/>
      <c r="NLA290" s="755"/>
      <c r="NLB290" s="755"/>
      <c r="NLC290" s="755"/>
      <c r="NLD290" s="755"/>
      <c r="NLE290" s="755"/>
      <c r="NLF290" s="755"/>
      <c r="NLG290" s="755"/>
      <c r="NLH290" s="755"/>
      <c r="NLI290" s="755"/>
      <c r="NLJ290" s="755"/>
      <c r="NLK290" s="755"/>
      <c r="NLL290" s="755"/>
      <c r="NLM290" s="755"/>
      <c r="NLN290" s="755"/>
      <c r="NLO290" s="755"/>
      <c r="NLP290" s="755"/>
      <c r="NLQ290" s="755"/>
      <c r="NLR290" s="755"/>
      <c r="NLS290" s="755"/>
      <c r="NLT290" s="755"/>
      <c r="NLU290" s="755"/>
      <c r="NLV290" s="755"/>
      <c r="NLW290" s="755"/>
      <c r="NLX290" s="755"/>
      <c r="NLY290" s="755"/>
      <c r="NLZ290" s="755"/>
      <c r="NMA290" s="755"/>
      <c r="NMB290" s="755"/>
      <c r="NMC290" s="755"/>
      <c r="NMD290" s="755"/>
      <c r="NME290" s="755"/>
      <c r="NMF290" s="755"/>
      <c r="NMG290" s="755"/>
      <c r="NMH290" s="755"/>
      <c r="NMI290" s="755"/>
      <c r="NMJ290" s="755"/>
      <c r="NMK290" s="755"/>
      <c r="NML290" s="755"/>
      <c r="NMM290" s="755"/>
      <c r="NMN290" s="755"/>
      <c r="NMO290" s="755"/>
      <c r="NMP290" s="755"/>
      <c r="NMQ290" s="755"/>
      <c r="NMR290" s="755"/>
      <c r="NMS290" s="755"/>
      <c r="NMT290" s="755"/>
      <c r="NMU290" s="755"/>
      <c r="NMV290" s="755"/>
      <c r="NMW290" s="755"/>
      <c r="NMX290" s="755"/>
      <c r="NMY290" s="755"/>
      <c r="NMZ290" s="755"/>
      <c r="NNA290" s="755"/>
      <c r="NNB290" s="755"/>
      <c r="NNC290" s="755"/>
      <c r="NND290" s="755"/>
      <c r="NNE290" s="755"/>
      <c r="NNF290" s="755"/>
      <c r="NNG290" s="755"/>
      <c r="NNH290" s="755"/>
      <c r="NNI290" s="755"/>
      <c r="NNJ290" s="755"/>
      <c r="NNK290" s="755"/>
      <c r="NNL290" s="755"/>
      <c r="NNM290" s="755"/>
      <c r="NNN290" s="755"/>
      <c r="NNO290" s="755"/>
      <c r="NNP290" s="755"/>
      <c r="NNQ290" s="755"/>
      <c r="NNR290" s="755"/>
      <c r="NNS290" s="755"/>
      <c r="NNT290" s="755"/>
      <c r="NNU290" s="755"/>
      <c r="NNV290" s="755"/>
      <c r="NNW290" s="755"/>
      <c r="NNX290" s="755"/>
      <c r="NNY290" s="755"/>
      <c r="NNZ290" s="755"/>
      <c r="NOA290" s="755"/>
      <c r="NOB290" s="755"/>
      <c r="NOC290" s="755"/>
      <c r="NOD290" s="755"/>
      <c r="NOE290" s="755"/>
      <c r="NOF290" s="755"/>
      <c r="NOG290" s="755"/>
      <c r="NOH290" s="755"/>
      <c r="NOI290" s="755"/>
      <c r="NOJ290" s="755"/>
      <c r="NOK290" s="755"/>
      <c r="NOL290" s="755"/>
      <c r="NOM290" s="755"/>
      <c r="NON290" s="755"/>
      <c r="NOO290" s="755"/>
      <c r="NOP290" s="755"/>
      <c r="NOQ290" s="755"/>
      <c r="NOR290" s="755"/>
      <c r="NOS290" s="755"/>
      <c r="NOT290" s="755"/>
      <c r="NOU290" s="755"/>
      <c r="NOV290" s="755"/>
      <c r="NOW290" s="755"/>
      <c r="NOX290" s="755"/>
      <c r="NOY290" s="755"/>
      <c r="NOZ290" s="755"/>
      <c r="NPA290" s="755"/>
      <c r="NPB290" s="755"/>
      <c r="NPC290" s="755"/>
      <c r="NPD290" s="755"/>
      <c r="NPE290" s="755"/>
      <c r="NPF290" s="755"/>
      <c r="NPG290" s="755"/>
      <c r="NPH290" s="755"/>
      <c r="NPI290" s="755"/>
      <c r="NPJ290" s="755"/>
      <c r="NPK290" s="755"/>
      <c r="NPL290" s="755"/>
      <c r="NPM290" s="755"/>
      <c r="NPN290" s="755"/>
      <c r="NPO290" s="755"/>
      <c r="NPP290" s="755"/>
      <c r="NPQ290" s="755"/>
      <c r="NPR290" s="755"/>
      <c r="NPS290" s="755"/>
      <c r="NPT290" s="755"/>
      <c r="NPU290" s="755"/>
      <c r="NPV290" s="755"/>
      <c r="NPW290" s="755"/>
      <c r="NPX290" s="755"/>
      <c r="NPY290" s="755"/>
      <c r="NPZ290" s="755"/>
      <c r="NQA290" s="755"/>
      <c r="NQB290" s="755"/>
      <c r="NQC290" s="755"/>
      <c r="NQD290" s="755"/>
      <c r="NQE290" s="755"/>
      <c r="NQF290" s="755"/>
      <c r="NQG290" s="755"/>
      <c r="NQH290" s="755"/>
      <c r="NQI290" s="755"/>
      <c r="NQJ290" s="755"/>
      <c r="NQK290" s="755"/>
      <c r="NQL290" s="755"/>
      <c r="NQM290" s="755"/>
      <c r="NQN290" s="755"/>
      <c r="NQO290" s="755"/>
      <c r="NQP290" s="755"/>
      <c r="NQQ290" s="755"/>
      <c r="NQR290" s="755"/>
      <c r="NQS290" s="755"/>
      <c r="NQT290" s="755"/>
      <c r="NQU290" s="755"/>
      <c r="NQV290" s="755"/>
      <c r="NQW290" s="755"/>
      <c r="NQX290" s="755"/>
      <c r="NQY290" s="755"/>
      <c r="NQZ290" s="755"/>
      <c r="NRA290" s="755"/>
      <c r="NRB290" s="755"/>
      <c r="NRC290" s="755"/>
      <c r="NRD290" s="755"/>
      <c r="NRE290" s="755"/>
      <c r="NRF290" s="755"/>
      <c r="NRG290" s="755"/>
      <c r="NRH290" s="755"/>
      <c r="NRI290" s="755"/>
      <c r="NRJ290" s="755"/>
      <c r="NRK290" s="755"/>
      <c r="NRL290" s="755"/>
      <c r="NRM290" s="755"/>
      <c r="NRN290" s="755"/>
      <c r="NRO290" s="755"/>
      <c r="NRP290" s="755"/>
      <c r="NRQ290" s="755"/>
      <c r="NRR290" s="755"/>
      <c r="NRS290" s="755"/>
      <c r="NRT290" s="755"/>
      <c r="NRU290" s="755"/>
      <c r="NRV290" s="755"/>
      <c r="NRW290" s="755"/>
      <c r="NRX290" s="755"/>
      <c r="NRY290" s="755"/>
      <c r="NRZ290" s="755"/>
      <c r="NSA290" s="755"/>
      <c r="NSB290" s="755"/>
      <c r="NSC290" s="755"/>
      <c r="NSD290" s="755"/>
      <c r="NSE290" s="755"/>
      <c r="NSF290" s="755"/>
      <c r="NSG290" s="755"/>
      <c r="NSH290" s="755"/>
      <c r="NSI290" s="755"/>
      <c r="NSJ290" s="755"/>
      <c r="NSK290" s="755"/>
      <c r="NSL290" s="755"/>
      <c r="NSM290" s="755"/>
      <c r="NSN290" s="755"/>
      <c r="NSO290" s="755"/>
      <c r="NSP290" s="755"/>
      <c r="NSQ290" s="755"/>
      <c r="NSR290" s="755"/>
      <c r="NSS290" s="755"/>
      <c r="NST290" s="755"/>
      <c r="NSU290" s="755"/>
      <c r="NSV290" s="755"/>
      <c r="NSW290" s="755"/>
      <c r="NSX290" s="755"/>
      <c r="NSY290" s="755"/>
      <c r="NSZ290" s="755"/>
      <c r="NTA290" s="755"/>
      <c r="NTB290" s="755"/>
      <c r="NTC290" s="755"/>
      <c r="NTD290" s="755"/>
      <c r="NTE290" s="755"/>
      <c r="NTF290" s="755"/>
      <c r="NTG290" s="755"/>
      <c r="NTH290" s="755"/>
      <c r="NTI290" s="755"/>
      <c r="NTJ290" s="755"/>
      <c r="NTK290" s="755"/>
      <c r="NTL290" s="755"/>
      <c r="NTM290" s="755"/>
      <c r="NTN290" s="755"/>
      <c r="NTO290" s="755"/>
      <c r="NTP290" s="755"/>
      <c r="NTQ290" s="755"/>
      <c r="NTR290" s="755"/>
      <c r="NTS290" s="755"/>
      <c r="NTT290" s="755"/>
      <c r="NTU290" s="755"/>
      <c r="NTV290" s="755"/>
      <c r="NTW290" s="755"/>
      <c r="NTX290" s="755"/>
      <c r="NTY290" s="755"/>
      <c r="NTZ290" s="755"/>
      <c r="NUA290" s="755"/>
      <c r="NUB290" s="755"/>
      <c r="NUC290" s="755"/>
      <c r="NUD290" s="755"/>
      <c r="NUE290" s="755"/>
      <c r="NUF290" s="755"/>
      <c r="NUG290" s="755"/>
      <c r="NUH290" s="755"/>
      <c r="NUI290" s="755"/>
      <c r="NUJ290" s="755"/>
      <c r="NUK290" s="755"/>
      <c r="NUL290" s="755"/>
      <c r="NUM290" s="755"/>
      <c r="NUN290" s="755"/>
      <c r="NUO290" s="755"/>
      <c r="NUP290" s="755"/>
      <c r="NUQ290" s="755"/>
      <c r="NUR290" s="755"/>
      <c r="NUS290" s="755"/>
      <c r="NUT290" s="755"/>
      <c r="NUU290" s="755"/>
      <c r="NUV290" s="755"/>
      <c r="NUW290" s="755"/>
      <c r="NUX290" s="755"/>
      <c r="NUY290" s="755"/>
      <c r="NUZ290" s="755"/>
      <c r="NVA290" s="755"/>
      <c r="NVB290" s="755"/>
      <c r="NVC290" s="755"/>
      <c r="NVD290" s="755"/>
      <c r="NVE290" s="755"/>
      <c r="NVF290" s="755"/>
      <c r="NVG290" s="755"/>
      <c r="NVH290" s="755"/>
      <c r="NVI290" s="755"/>
      <c r="NVJ290" s="755"/>
      <c r="NVK290" s="755"/>
      <c r="NVL290" s="755"/>
      <c r="NVM290" s="755"/>
      <c r="NVN290" s="755"/>
      <c r="NVO290" s="755"/>
      <c r="NVP290" s="755"/>
      <c r="NVQ290" s="755"/>
      <c r="NVR290" s="755"/>
      <c r="NVS290" s="755"/>
      <c r="NVT290" s="755"/>
      <c r="NVU290" s="755"/>
      <c r="NVV290" s="755"/>
      <c r="NVW290" s="755"/>
      <c r="NVX290" s="755"/>
      <c r="NVY290" s="755"/>
      <c r="NVZ290" s="755"/>
      <c r="NWA290" s="755"/>
      <c r="NWB290" s="755"/>
      <c r="NWC290" s="755"/>
      <c r="NWD290" s="755"/>
      <c r="NWE290" s="755"/>
      <c r="NWF290" s="755"/>
      <c r="NWG290" s="755"/>
      <c r="NWH290" s="755"/>
      <c r="NWI290" s="755"/>
      <c r="NWJ290" s="755"/>
      <c r="NWK290" s="755"/>
      <c r="NWL290" s="755"/>
      <c r="NWM290" s="755"/>
      <c r="NWN290" s="755"/>
      <c r="NWO290" s="755"/>
      <c r="NWP290" s="755"/>
      <c r="NWQ290" s="755"/>
      <c r="NWR290" s="755"/>
      <c r="NWS290" s="755"/>
      <c r="NWT290" s="755"/>
      <c r="NWU290" s="755"/>
      <c r="NWV290" s="755"/>
      <c r="NWW290" s="755"/>
      <c r="NWX290" s="755"/>
      <c r="NWY290" s="755"/>
      <c r="NWZ290" s="755"/>
      <c r="NXA290" s="755"/>
      <c r="NXB290" s="755"/>
      <c r="NXC290" s="755"/>
      <c r="NXD290" s="755"/>
      <c r="NXE290" s="755"/>
      <c r="NXF290" s="755"/>
      <c r="NXG290" s="755"/>
      <c r="NXH290" s="755"/>
      <c r="NXI290" s="755"/>
      <c r="NXJ290" s="755"/>
      <c r="NXK290" s="755"/>
      <c r="NXL290" s="755"/>
      <c r="NXM290" s="755"/>
      <c r="NXN290" s="755"/>
      <c r="NXO290" s="755"/>
      <c r="NXP290" s="755"/>
      <c r="NXQ290" s="755"/>
      <c r="NXR290" s="755"/>
      <c r="NXS290" s="755"/>
      <c r="NXT290" s="755"/>
      <c r="NXU290" s="755"/>
      <c r="NXV290" s="755"/>
      <c r="NXW290" s="755"/>
      <c r="NXX290" s="755"/>
      <c r="NXY290" s="755"/>
      <c r="NXZ290" s="755"/>
      <c r="NYA290" s="755"/>
      <c r="NYB290" s="755"/>
      <c r="NYC290" s="755"/>
      <c r="NYD290" s="755"/>
      <c r="NYE290" s="755"/>
      <c r="NYF290" s="755"/>
      <c r="NYG290" s="755"/>
      <c r="NYH290" s="755"/>
      <c r="NYI290" s="755"/>
      <c r="NYJ290" s="755"/>
      <c r="NYK290" s="755"/>
      <c r="NYL290" s="755"/>
      <c r="NYM290" s="755"/>
      <c r="NYN290" s="755"/>
      <c r="NYO290" s="755"/>
      <c r="NYP290" s="755"/>
      <c r="NYQ290" s="755"/>
      <c r="NYR290" s="755"/>
      <c r="NYS290" s="755"/>
      <c r="NYT290" s="755"/>
      <c r="NYU290" s="755"/>
      <c r="NYV290" s="755"/>
      <c r="NYW290" s="755"/>
      <c r="NYX290" s="755"/>
      <c r="NYY290" s="755"/>
      <c r="NYZ290" s="755"/>
      <c r="NZA290" s="755"/>
      <c r="NZB290" s="755"/>
      <c r="NZC290" s="755"/>
      <c r="NZD290" s="755"/>
      <c r="NZE290" s="755"/>
      <c r="NZF290" s="755"/>
      <c r="NZG290" s="755"/>
      <c r="NZH290" s="755"/>
      <c r="NZI290" s="755"/>
      <c r="NZJ290" s="755"/>
      <c r="NZK290" s="755"/>
      <c r="NZL290" s="755"/>
      <c r="NZM290" s="755"/>
      <c r="NZN290" s="755"/>
      <c r="NZO290" s="755"/>
      <c r="NZP290" s="755"/>
      <c r="NZQ290" s="755"/>
      <c r="NZR290" s="755"/>
      <c r="NZS290" s="755"/>
      <c r="NZT290" s="755"/>
      <c r="NZU290" s="755"/>
      <c r="NZV290" s="755"/>
      <c r="NZW290" s="755"/>
      <c r="NZX290" s="755"/>
      <c r="NZY290" s="755"/>
      <c r="NZZ290" s="755"/>
      <c r="OAA290" s="755"/>
      <c r="OAB290" s="755"/>
      <c r="OAC290" s="755"/>
      <c r="OAD290" s="755"/>
      <c r="OAE290" s="755"/>
      <c r="OAF290" s="755"/>
      <c r="OAG290" s="755"/>
      <c r="OAH290" s="755"/>
      <c r="OAI290" s="755"/>
      <c r="OAJ290" s="755"/>
      <c r="OAK290" s="755"/>
      <c r="OAL290" s="755"/>
      <c r="OAM290" s="755"/>
      <c r="OAN290" s="755"/>
      <c r="OAO290" s="755"/>
      <c r="OAP290" s="755"/>
      <c r="OAQ290" s="755"/>
      <c r="OAR290" s="755"/>
      <c r="OAS290" s="755"/>
      <c r="OAT290" s="755"/>
      <c r="OAU290" s="755"/>
      <c r="OAV290" s="755"/>
      <c r="OAW290" s="755"/>
      <c r="OAX290" s="755"/>
      <c r="OAY290" s="755"/>
      <c r="OAZ290" s="755"/>
      <c r="OBA290" s="755"/>
      <c r="OBB290" s="755"/>
      <c r="OBC290" s="755"/>
      <c r="OBD290" s="755"/>
      <c r="OBE290" s="755"/>
      <c r="OBF290" s="755"/>
      <c r="OBG290" s="755"/>
      <c r="OBH290" s="755"/>
      <c r="OBI290" s="755"/>
      <c r="OBJ290" s="755"/>
      <c r="OBK290" s="755"/>
      <c r="OBL290" s="755"/>
      <c r="OBM290" s="755"/>
      <c r="OBN290" s="755"/>
      <c r="OBO290" s="755"/>
      <c r="OBP290" s="755"/>
      <c r="OBQ290" s="755"/>
      <c r="OBR290" s="755"/>
      <c r="OBS290" s="755"/>
      <c r="OBT290" s="755"/>
      <c r="OBU290" s="755"/>
      <c r="OBV290" s="755"/>
      <c r="OBW290" s="755"/>
      <c r="OBX290" s="755"/>
      <c r="OBY290" s="755"/>
      <c r="OBZ290" s="755"/>
      <c r="OCA290" s="755"/>
      <c r="OCB290" s="755"/>
      <c r="OCC290" s="755"/>
      <c r="OCD290" s="755"/>
      <c r="OCE290" s="755"/>
      <c r="OCF290" s="755"/>
      <c r="OCG290" s="755"/>
      <c r="OCH290" s="755"/>
      <c r="OCI290" s="755"/>
      <c r="OCJ290" s="755"/>
      <c r="OCK290" s="755"/>
      <c r="OCL290" s="755"/>
      <c r="OCM290" s="755"/>
      <c r="OCN290" s="755"/>
      <c r="OCO290" s="755"/>
      <c r="OCP290" s="755"/>
      <c r="OCQ290" s="755"/>
      <c r="OCR290" s="755"/>
      <c r="OCS290" s="755"/>
      <c r="OCT290" s="755"/>
      <c r="OCU290" s="755"/>
      <c r="OCV290" s="755"/>
      <c r="OCW290" s="755"/>
      <c r="OCX290" s="755"/>
      <c r="OCY290" s="755"/>
      <c r="OCZ290" s="755"/>
      <c r="ODA290" s="755"/>
      <c r="ODB290" s="755"/>
      <c r="ODC290" s="755"/>
      <c r="ODD290" s="755"/>
      <c r="ODE290" s="755"/>
      <c r="ODF290" s="755"/>
      <c r="ODG290" s="755"/>
      <c r="ODH290" s="755"/>
      <c r="ODI290" s="755"/>
      <c r="ODJ290" s="755"/>
      <c r="ODK290" s="755"/>
      <c r="ODL290" s="755"/>
      <c r="ODM290" s="755"/>
      <c r="ODN290" s="755"/>
      <c r="ODO290" s="755"/>
      <c r="ODP290" s="755"/>
      <c r="ODQ290" s="755"/>
      <c r="ODR290" s="755"/>
      <c r="ODS290" s="755"/>
      <c r="ODT290" s="755"/>
      <c r="ODU290" s="755"/>
      <c r="ODV290" s="755"/>
      <c r="ODW290" s="755"/>
      <c r="ODX290" s="755"/>
      <c r="ODY290" s="755"/>
      <c r="ODZ290" s="755"/>
      <c r="OEA290" s="755"/>
      <c r="OEB290" s="755"/>
      <c r="OEC290" s="755"/>
      <c r="OED290" s="755"/>
      <c r="OEE290" s="755"/>
      <c r="OEF290" s="755"/>
      <c r="OEG290" s="755"/>
      <c r="OEH290" s="755"/>
      <c r="OEI290" s="755"/>
      <c r="OEJ290" s="755"/>
      <c r="OEK290" s="755"/>
      <c r="OEL290" s="755"/>
      <c r="OEM290" s="755"/>
      <c r="OEN290" s="755"/>
      <c r="OEO290" s="755"/>
      <c r="OEP290" s="755"/>
      <c r="OEQ290" s="755"/>
      <c r="OER290" s="755"/>
      <c r="OES290" s="755"/>
      <c r="OET290" s="755"/>
      <c r="OEU290" s="755"/>
      <c r="OEV290" s="755"/>
      <c r="OEW290" s="755"/>
      <c r="OEX290" s="755"/>
      <c r="OEY290" s="755"/>
      <c r="OEZ290" s="755"/>
      <c r="OFA290" s="755"/>
      <c r="OFB290" s="755"/>
      <c r="OFC290" s="755"/>
      <c r="OFD290" s="755"/>
      <c r="OFE290" s="755"/>
      <c r="OFF290" s="755"/>
      <c r="OFG290" s="755"/>
      <c r="OFH290" s="755"/>
      <c r="OFI290" s="755"/>
      <c r="OFJ290" s="755"/>
      <c r="OFK290" s="755"/>
      <c r="OFL290" s="755"/>
      <c r="OFM290" s="755"/>
      <c r="OFN290" s="755"/>
      <c r="OFO290" s="755"/>
      <c r="OFP290" s="755"/>
      <c r="OFQ290" s="755"/>
      <c r="OFR290" s="755"/>
      <c r="OFS290" s="755"/>
      <c r="OFT290" s="755"/>
      <c r="OFU290" s="755"/>
      <c r="OFV290" s="755"/>
      <c r="OFW290" s="755"/>
      <c r="OFX290" s="755"/>
      <c r="OFY290" s="755"/>
      <c r="OFZ290" s="755"/>
      <c r="OGA290" s="755"/>
      <c r="OGB290" s="755"/>
      <c r="OGC290" s="755"/>
      <c r="OGD290" s="755"/>
      <c r="OGE290" s="755"/>
      <c r="OGF290" s="755"/>
      <c r="OGG290" s="755"/>
      <c r="OGH290" s="755"/>
      <c r="OGI290" s="755"/>
      <c r="OGJ290" s="755"/>
      <c r="OGK290" s="755"/>
      <c r="OGL290" s="755"/>
      <c r="OGM290" s="755"/>
      <c r="OGN290" s="755"/>
      <c r="OGO290" s="755"/>
      <c r="OGP290" s="755"/>
      <c r="OGQ290" s="755"/>
      <c r="OGR290" s="755"/>
      <c r="OGS290" s="755"/>
      <c r="OGT290" s="755"/>
      <c r="OGU290" s="755"/>
      <c r="OGV290" s="755"/>
      <c r="OGW290" s="755"/>
      <c r="OGX290" s="755"/>
      <c r="OGY290" s="755"/>
      <c r="OGZ290" s="755"/>
      <c r="OHA290" s="755"/>
      <c r="OHB290" s="755"/>
      <c r="OHC290" s="755"/>
      <c r="OHD290" s="755"/>
      <c r="OHE290" s="755"/>
      <c r="OHF290" s="755"/>
      <c r="OHG290" s="755"/>
      <c r="OHH290" s="755"/>
      <c r="OHI290" s="755"/>
      <c r="OHJ290" s="755"/>
      <c r="OHK290" s="755"/>
      <c r="OHL290" s="755"/>
      <c r="OHM290" s="755"/>
      <c r="OHN290" s="755"/>
      <c r="OHO290" s="755"/>
      <c r="OHP290" s="755"/>
      <c r="OHQ290" s="755"/>
      <c r="OHR290" s="755"/>
      <c r="OHS290" s="755"/>
      <c r="OHT290" s="755"/>
      <c r="OHU290" s="755"/>
      <c r="OHV290" s="755"/>
      <c r="OHW290" s="755"/>
      <c r="OHX290" s="755"/>
      <c r="OHY290" s="755"/>
      <c r="OHZ290" s="755"/>
      <c r="OIA290" s="755"/>
      <c r="OIB290" s="755"/>
      <c r="OIC290" s="755"/>
      <c r="OID290" s="755"/>
      <c r="OIE290" s="755"/>
      <c r="OIF290" s="755"/>
      <c r="OIG290" s="755"/>
      <c r="OIH290" s="755"/>
      <c r="OII290" s="755"/>
      <c r="OIJ290" s="755"/>
      <c r="OIK290" s="755"/>
      <c r="OIL290" s="755"/>
      <c r="OIM290" s="755"/>
      <c r="OIN290" s="755"/>
      <c r="OIO290" s="755"/>
      <c r="OIP290" s="755"/>
      <c r="OIQ290" s="755"/>
      <c r="OIR290" s="755"/>
      <c r="OIS290" s="755"/>
      <c r="OIT290" s="755"/>
      <c r="OIU290" s="755"/>
      <c r="OIV290" s="755"/>
      <c r="OIW290" s="755"/>
      <c r="OIX290" s="755"/>
      <c r="OIY290" s="755"/>
      <c r="OIZ290" s="755"/>
      <c r="OJA290" s="755"/>
      <c r="OJB290" s="755"/>
      <c r="OJC290" s="755"/>
      <c r="OJD290" s="755"/>
      <c r="OJE290" s="755"/>
      <c r="OJF290" s="755"/>
      <c r="OJG290" s="755"/>
      <c r="OJH290" s="755"/>
      <c r="OJI290" s="755"/>
      <c r="OJJ290" s="755"/>
      <c r="OJK290" s="755"/>
      <c r="OJL290" s="755"/>
      <c r="OJM290" s="755"/>
      <c r="OJN290" s="755"/>
      <c r="OJO290" s="755"/>
      <c r="OJP290" s="755"/>
      <c r="OJQ290" s="755"/>
      <c r="OJR290" s="755"/>
      <c r="OJS290" s="755"/>
      <c r="OJT290" s="755"/>
      <c r="OJU290" s="755"/>
      <c r="OJV290" s="755"/>
      <c r="OJW290" s="755"/>
      <c r="OJX290" s="755"/>
      <c r="OJY290" s="755"/>
      <c r="OJZ290" s="755"/>
      <c r="OKA290" s="755"/>
      <c r="OKB290" s="755"/>
      <c r="OKC290" s="755"/>
      <c r="OKD290" s="755"/>
      <c r="OKE290" s="755"/>
      <c r="OKF290" s="755"/>
      <c r="OKG290" s="755"/>
      <c r="OKH290" s="755"/>
      <c r="OKI290" s="755"/>
      <c r="OKJ290" s="755"/>
      <c r="OKK290" s="755"/>
      <c r="OKL290" s="755"/>
      <c r="OKM290" s="755"/>
      <c r="OKN290" s="755"/>
      <c r="OKO290" s="755"/>
      <c r="OKP290" s="755"/>
      <c r="OKQ290" s="755"/>
      <c r="OKR290" s="755"/>
      <c r="OKS290" s="755"/>
      <c r="OKT290" s="755"/>
      <c r="OKU290" s="755"/>
      <c r="OKV290" s="755"/>
      <c r="OKW290" s="755"/>
      <c r="OKX290" s="755"/>
      <c r="OKY290" s="755"/>
      <c r="OKZ290" s="755"/>
      <c r="OLA290" s="755"/>
      <c r="OLB290" s="755"/>
      <c r="OLC290" s="755"/>
      <c r="OLD290" s="755"/>
      <c r="OLE290" s="755"/>
      <c r="OLF290" s="755"/>
      <c r="OLG290" s="755"/>
      <c r="OLH290" s="755"/>
      <c r="OLI290" s="755"/>
      <c r="OLJ290" s="755"/>
      <c r="OLK290" s="755"/>
      <c r="OLL290" s="755"/>
      <c r="OLM290" s="755"/>
      <c r="OLN290" s="755"/>
      <c r="OLO290" s="755"/>
      <c r="OLP290" s="755"/>
      <c r="OLQ290" s="755"/>
      <c r="OLR290" s="755"/>
      <c r="OLS290" s="755"/>
      <c r="OLT290" s="755"/>
      <c r="OLU290" s="755"/>
      <c r="OLV290" s="755"/>
      <c r="OLW290" s="755"/>
      <c r="OLX290" s="755"/>
      <c r="OLY290" s="755"/>
      <c r="OLZ290" s="755"/>
      <c r="OMA290" s="755"/>
      <c r="OMB290" s="755"/>
      <c r="OMC290" s="755"/>
      <c r="OMD290" s="755"/>
      <c r="OME290" s="755"/>
      <c r="OMF290" s="755"/>
      <c r="OMG290" s="755"/>
      <c r="OMH290" s="755"/>
      <c r="OMI290" s="755"/>
      <c r="OMJ290" s="755"/>
      <c r="OMK290" s="755"/>
      <c r="OML290" s="755"/>
      <c r="OMM290" s="755"/>
      <c r="OMN290" s="755"/>
      <c r="OMO290" s="755"/>
      <c r="OMP290" s="755"/>
      <c r="OMQ290" s="755"/>
      <c r="OMR290" s="755"/>
      <c r="OMS290" s="755"/>
      <c r="OMT290" s="755"/>
      <c r="OMU290" s="755"/>
      <c r="OMV290" s="755"/>
      <c r="OMW290" s="755"/>
      <c r="OMX290" s="755"/>
      <c r="OMY290" s="755"/>
      <c r="OMZ290" s="755"/>
      <c r="ONA290" s="755"/>
      <c r="ONB290" s="755"/>
      <c r="ONC290" s="755"/>
      <c r="OND290" s="755"/>
      <c r="ONE290" s="755"/>
      <c r="ONF290" s="755"/>
      <c r="ONG290" s="755"/>
      <c r="ONH290" s="755"/>
      <c r="ONI290" s="755"/>
      <c r="ONJ290" s="755"/>
      <c r="ONK290" s="755"/>
      <c r="ONL290" s="755"/>
      <c r="ONM290" s="755"/>
      <c r="ONN290" s="755"/>
      <c r="ONO290" s="755"/>
      <c r="ONP290" s="755"/>
      <c r="ONQ290" s="755"/>
      <c r="ONR290" s="755"/>
      <c r="ONS290" s="755"/>
      <c r="ONT290" s="755"/>
      <c r="ONU290" s="755"/>
      <c r="ONV290" s="755"/>
      <c r="ONW290" s="755"/>
      <c r="ONX290" s="755"/>
      <c r="ONY290" s="755"/>
      <c r="ONZ290" s="755"/>
      <c r="OOA290" s="755"/>
      <c r="OOB290" s="755"/>
      <c r="OOC290" s="755"/>
      <c r="OOD290" s="755"/>
      <c r="OOE290" s="755"/>
      <c r="OOF290" s="755"/>
      <c r="OOG290" s="755"/>
      <c r="OOH290" s="755"/>
      <c r="OOI290" s="755"/>
      <c r="OOJ290" s="755"/>
      <c r="OOK290" s="755"/>
      <c r="OOL290" s="755"/>
      <c r="OOM290" s="755"/>
      <c r="OON290" s="755"/>
      <c r="OOO290" s="755"/>
      <c r="OOP290" s="755"/>
      <c r="OOQ290" s="755"/>
      <c r="OOR290" s="755"/>
      <c r="OOS290" s="755"/>
      <c r="OOT290" s="755"/>
      <c r="OOU290" s="755"/>
      <c r="OOV290" s="755"/>
      <c r="OOW290" s="755"/>
      <c r="OOX290" s="755"/>
      <c r="OOY290" s="755"/>
      <c r="OOZ290" s="755"/>
      <c r="OPA290" s="755"/>
      <c r="OPB290" s="755"/>
      <c r="OPC290" s="755"/>
      <c r="OPD290" s="755"/>
      <c r="OPE290" s="755"/>
      <c r="OPF290" s="755"/>
      <c r="OPG290" s="755"/>
      <c r="OPH290" s="755"/>
      <c r="OPI290" s="755"/>
      <c r="OPJ290" s="755"/>
      <c r="OPK290" s="755"/>
      <c r="OPL290" s="755"/>
      <c r="OPM290" s="755"/>
      <c r="OPN290" s="755"/>
      <c r="OPO290" s="755"/>
      <c r="OPP290" s="755"/>
      <c r="OPQ290" s="755"/>
      <c r="OPR290" s="755"/>
      <c r="OPS290" s="755"/>
      <c r="OPT290" s="755"/>
      <c r="OPU290" s="755"/>
      <c r="OPV290" s="755"/>
      <c r="OPW290" s="755"/>
      <c r="OPX290" s="755"/>
      <c r="OPY290" s="755"/>
      <c r="OPZ290" s="755"/>
      <c r="OQA290" s="755"/>
      <c r="OQB290" s="755"/>
      <c r="OQC290" s="755"/>
      <c r="OQD290" s="755"/>
      <c r="OQE290" s="755"/>
      <c r="OQF290" s="755"/>
      <c r="OQG290" s="755"/>
      <c r="OQH290" s="755"/>
      <c r="OQI290" s="755"/>
      <c r="OQJ290" s="755"/>
      <c r="OQK290" s="755"/>
      <c r="OQL290" s="755"/>
      <c r="OQM290" s="755"/>
      <c r="OQN290" s="755"/>
      <c r="OQO290" s="755"/>
      <c r="OQP290" s="755"/>
      <c r="OQQ290" s="755"/>
      <c r="OQR290" s="755"/>
      <c r="OQS290" s="755"/>
      <c r="OQT290" s="755"/>
      <c r="OQU290" s="755"/>
      <c r="OQV290" s="755"/>
      <c r="OQW290" s="755"/>
      <c r="OQX290" s="755"/>
      <c r="OQY290" s="755"/>
      <c r="OQZ290" s="755"/>
      <c r="ORA290" s="755"/>
      <c r="ORB290" s="755"/>
      <c r="ORC290" s="755"/>
      <c r="ORD290" s="755"/>
      <c r="ORE290" s="755"/>
      <c r="ORF290" s="755"/>
      <c r="ORG290" s="755"/>
      <c r="ORH290" s="755"/>
      <c r="ORI290" s="755"/>
      <c r="ORJ290" s="755"/>
      <c r="ORK290" s="755"/>
      <c r="ORL290" s="755"/>
      <c r="ORM290" s="755"/>
      <c r="ORN290" s="755"/>
      <c r="ORO290" s="755"/>
      <c r="ORP290" s="755"/>
      <c r="ORQ290" s="755"/>
      <c r="ORR290" s="755"/>
      <c r="ORS290" s="755"/>
      <c r="ORT290" s="755"/>
      <c r="ORU290" s="755"/>
      <c r="ORV290" s="755"/>
      <c r="ORW290" s="755"/>
      <c r="ORX290" s="755"/>
      <c r="ORY290" s="755"/>
      <c r="ORZ290" s="755"/>
      <c r="OSA290" s="755"/>
      <c r="OSB290" s="755"/>
      <c r="OSC290" s="755"/>
      <c r="OSD290" s="755"/>
      <c r="OSE290" s="755"/>
      <c r="OSF290" s="755"/>
      <c r="OSG290" s="755"/>
      <c r="OSH290" s="755"/>
      <c r="OSI290" s="755"/>
      <c r="OSJ290" s="755"/>
      <c r="OSK290" s="755"/>
      <c r="OSL290" s="755"/>
      <c r="OSM290" s="755"/>
      <c r="OSN290" s="755"/>
      <c r="OSO290" s="755"/>
      <c r="OSP290" s="755"/>
      <c r="OSQ290" s="755"/>
      <c r="OSR290" s="755"/>
      <c r="OSS290" s="755"/>
      <c r="OST290" s="755"/>
      <c r="OSU290" s="755"/>
      <c r="OSV290" s="755"/>
      <c r="OSW290" s="755"/>
      <c r="OSX290" s="755"/>
      <c r="OSY290" s="755"/>
      <c r="OSZ290" s="755"/>
      <c r="OTA290" s="755"/>
      <c r="OTB290" s="755"/>
      <c r="OTC290" s="755"/>
      <c r="OTD290" s="755"/>
      <c r="OTE290" s="755"/>
      <c r="OTF290" s="755"/>
      <c r="OTG290" s="755"/>
      <c r="OTH290" s="755"/>
      <c r="OTI290" s="755"/>
      <c r="OTJ290" s="755"/>
      <c r="OTK290" s="755"/>
      <c r="OTL290" s="755"/>
      <c r="OTM290" s="755"/>
      <c r="OTN290" s="755"/>
      <c r="OTO290" s="755"/>
      <c r="OTP290" s="755"/>
      <c r="OTQ290" s="755"/>
      <c r="OTR290" s="755"/>
      <c r="OTS290" s="755"/>
      <c r="OTT290" s="755"/>
      <c r="OTU290" s="755"/>
      <c r="OTV290" s="755"/>
      <c r="OTW290" s="755"/>
      <c r="OTX290" s="755"/>
      <c r="OTY290" s="755"/>
      <c r="OTZ290" s="755"/>
      <c r="OUA290" s="755"/>
      <c r="OUB290" s="755"/>
      <c r="OUC290" s="755"/>
      <c r="OUD290" s="755"/>
      <c r="OUE290" s="755"/>
      <c r="OUF290" s="755"/>
      <c r="OUG290" s="755"/>
      <c r="OUH290" s="755"/>
      <c r="OUI290" s="755"/>
      <c r="OUJ290" s="755"/>
      <c r="OUK290" s="755"/>
      <c r="OUL290" s="755"/>
      <c r="OUM290" s="755"/>
      <c r="OUN290" s="755"/>
      <c r="OUO290" s="755"/>
      <c r="OUP290" s="755"/>
      <c r="OUQ290" s="755"/>
      <c r="OUR290" s="755"/>
      <c r="OUS290" s="755"/>
      <c r="OUT290" s="755"/>
      <c r="OUU290" s="755"/>
      <c r="OUV290" s="755"/>
      <c r="OUW290" s="755"/>
      <c r="OUX290" s="755"/>
      <c r="OUY290" s="755"/>
      <c r="OUZ290" s="755"/>
      <c r="OVA290" s="755"/>
      <c r="OVB290" s="755"/>
      <c r="OVC290" s="755"/>
      <c r="OVD290" s="755"/>
      <c r="OVE290" s="755"/>
      <c r="OVF290" s="755"/>
      <c r="OVG290" s="755"/>
      <c r="OVH290" s="755"/>
      <c r="OVI290" s="755"/>
      <c r="OVJ290" s="755"/>
      <c r="OVK290" s="755"/>
      <c r="OVL290" s="755"/>
      <c r="OVM290" s="755"/>
      <c r="OVN290" s="755"/>
      <c r="OVO290" s="755"/>
      <c r="OVP290" s="755"/>
      <c r="OVQ290" s="755"/>
      <c r="OVR290" s="755"/>
      <c r="OVS290" s="755"/>
      <c r="OVT290" s="755"/>
      <c r="OVU290" s="755"/>
      <c r="OVV290" s="755"/>
      <c r="OVW290" s="755"/>
      <c r="OVX290" s="755"/>
      <c r="OVY290" s="755"/>
      <c r="OVZ290" s="755"/>
      <c r="OWA290" s="755"/>
      <c r="OWB290" s="755"/>
      <c r="OWC290" s="755"/>
      <c r="OWD290" s="755"/>
      <c r="OWE290" s="755"/>
      <c r="OWF290" s="755"/>
      <c r="OWG290" s="755"/>
      <c r="OWH290" s="755"/>
      <c r="OWI290" s="755"/>
      <c r="OWJ290" s="755"/>
      <c r="OWK290" s="755"/>
      <c r="OWL290" s="755"/>
      <c r="OWM290" s="755"/>
      <c r="OWN290" s="755"/>
      <c r="OWO290" s="755"/>
      <c r="OWP290" s="755"/>
      <c r="OWQ290" s="755"/>
      <c r="OWR290" s="755"/>
      <c r="OWS290" s="755"/>
      <c r="OWT290" s="755"/>
      <c r="OWU290" s="755"/>
      <c r="OWV290" s="755"/>
      <c r="OWW290" s="755"/>
      <c r="OWX290" s="755"/>
      <c r="OWY290" s="755"/>
      <c r="OWZ290" s="755"/>
      <c r="OXA290" s="755"/>
      <c r="OXB290" s="755"/>
      <c r="OXC290" s="755"/>
      <c r="OXD290" s="755"/>
      <c r="OXE290" s="755"/>
      <c r="OXF290" s="755"/>
      <c r="OXG290" s="755"/>
      <c r="OXH290" s="755"/>
      <c r="OXI290" s="755"/>
      <c r="OXJ290" s="755"/>
      <c r="OXK290" s="755"/>
      <c r="OXL290" s="755"/>
      <c r="OXM290" s="755"/>
      <c r="OXN290" s="755"/>
      <c r="OXO290" s="755"/>
      <c r="OXP290" s="755"/>
      <c r="OXQ290" s="755"/>
      <c r="OXR290" s="755"/>
      <c r="OXS290" s="755"/>
      <c r="OXT290" s="755"/>
      <c r="OXU290" s="755"/>
      <c r="OXV290" s="755"/>
      <c r="OXW290" s="755"/>
      <c r="OXX290" s="755"/>
      <c r="OXY290" s="755"/>
      <c r="OXZ290" s="755"/>
      <c r="OYA290" s="755"/>
      <c r="OYB290" s="755"/>
      <c r="OYC290" s="755"/>
      <c r="OYD290" s="755"/>
      <c r="OYE290" s="755"/>
      <c r="OYF290" s="755"/>
      <c r="OYG290" s="755"/>
      <c r="OYH290" s="755"/>
      <c r="OYI290" s="755"/>
      <c r="OYJ290" s="755"/>
      <c r="OYK290" s="755"/>
      <c r="OYL290" s="755"/>
      <c r="OYM290" s="755"/>
      <c r="OYN290" s="755"/>
      <c r="OYO290" s="755"/>
      <c r="OYP290" s="755"/>
      <c r="OYQ290" s="755"/>
      <c r="OYR290" s="755"/>
      <c r="OYS290" s="755"/>
      <c r="OYT290" s="755"/>
      <c r="OYU290" s="755"/>
      <c r="OYV290" s="755"/>
      <c r="OYW290" s="755"/>
      <c r="OYX290" s="755"/>
      <c r="OYY290" s="755"/>
      <c r="OYZ290" s="755"/>
      <c r="OZA290" s="755"/>
      <c r="OZB290" s="755"/>
      <c r="OZC290" s="755"/>
      <c r="OZD290" s="755"/>
      <c r="OZE290" s="755"/>
      <c r="OZF290" s="755"/>
      <c r="OZG290" s="755"/>
      <c r="OZH290" s="755"/>
      <c r="OZI290" s="755"/>
      <c r="OZJ290" s="755"/>
      <c r="OZK290" s="755"/>
      <c r="OZL290" s="755"/>
      <c r="OZM290" s="755"/>
      <c r="OZN290" s="755"/>
      <c r="OZO290" s="755"/>
      <c r="OZP290" s="755"/>
      <c r="OZQ290" s="755"/>
      <c r="OZR290" s="755"/>
      <c r="OZS290" s="755"/>
      <c r="OZT290" s="755"/>
      <c r="OZU290" s="755"/>
      <c r="OZV290" s="755"/>
      <c r="OZW290" s="755"/>
      <c r="OZX290" s="755"/>
      <c r="OZY290" s="755"/>
      <c r="OZZ290" s="755"/>
      <c r="PAA290" s="755"/>
      <c r="PAB290" s="755"/>
      <c r="PAC290" s="755"/>
      <c r="PAD290" s="755"/>
      <c r="PAE290" s="755"/>
      <c r="PAF290" s="755"/>
      <c r="PAG290" s="755"/>
      <c r="PAH290" s="755"/>
      <c r="PAI290" s="755"/>
      <c r="PAJ290" s="755"/>
      <c r="PAK290" s="755"/>
      <c r="PAL290" s="755"/>
      <c r="PAM290" s="755"/>
      <c r="PAN290" s="755"/>
      <c r="PAO290" s="755"/>
      <c r="PAP290" s="755"/>
      <c r="PAQ290" s="755"/>
      <c r="PAR290" s="755"/>
      <c r="PAS290" s="755"/>
      <c r="PAT290" s="755"/>
      <c r="PAU290" s="755"/>
      <c r="PAV290" s="755"/>
      <c r="PAW290" s="755"/>
      <c r="PAX290" s="755"/>
      <c r="PAY290" s="755"/>
      <c r="PAZ290" s="755"/>
      <c r="PBA290" s="755"/>
      <c r="PBB290" s="755"/>
      <c r="PBC290" s="755"/>
      <c r="PBD290" s="755"/>
      <c r="PBE290" s="755"/>
      <c r="PBF290" s="755"/>
      <c r="PBG290" s="755"/>
      <c r="PBH290" s="755"/>
      <c r="PBI290" s="755"/>
      <c r="PBJ290" s="755"/>
      <c r="PBK290" s="755"/>
      <c r="PBL290" s="755"/>
      <c r="PBM290" s="755"/>
      <c r="PBN290" s="755"/>
      <c r="PBO290" s="755"/>
      <c r="PBP290" s="755"/>
      <c r="PBQ290" s="755"/>
      <c r="PBR290" s="755"/>
      <c r="PBS290" s="755"/>
      <c r="PBT290" s="755"/>
      <c r="PBU290" s="755"/>
      <c r="PBV290" s="755"/>
      <c r="PBW290" s="755"/>
      <c r="PBX290" s="755"/>
      <c r="PBY290" s="755"/>
      <c r="PBZ290" s="755"/>
      <c r="PCA290" s="755"/>
      <c r="PCB290" s="755"/>
      <c r="PCC290" s="755"/>
      <c r="PCD290" s="755"/>
      <c r="PCE290" s="755"/>
      <c r="PCF290" s="755"/>
      <c r="PCG290" s="755"/>
      <c r="PCH290" s="755"/>
      <c r="PCI290" s="755"/>
      <c r="PCJ290" s="755"/>
      <c r="PCK290" s="755"/>
      <c r="PCL290" s="755"/>
      <c r="PCM290" s="755"/>
      <c r="PCN290" s="755"/>
      <c r="PCO290" s="755"/>
      <c r="PCP290" s="755"/>
      <c r="PCQ290" s="755"/>
      <c r="PCR290" s="755"/>
      <c r="PCS290" s="755"/>
      <c r="PCT290" s="755"/>
      <c r="PCU290" s="755"/>
      <c r="PCV290" s="755"/>
      <c r="PCW290" s="755"/>
      <c r="PCX290" s="755"/>
      <c r="PCY290" s="755"/>
      <c r="PCZ290" s="755"/>
      <c r="PDA290" s="755"/>
      <c r="PDB290" s="755"/>
      <c r="PDC290" s="755"/>
      <c r="PDD290" s="755"/>
      <c r="PDE290" s="755"/>
      <c r="PDF290" s="755"/>
      <c r="PDG290" s="755"/>
      <c r="PDH290" s="755"/>
      <c r="PDI290" s="755"/>
      <c r="PDJ290" s="755"/>
      <c r="PDK290" s="755"/>
      <c r="PDL290" s="755"/>
      <c r="PDM290" s="755"/>
      <c r="PDN290" s="755"/>
      <c r="PDO290" s="755"/>
      <c r="PDP290" s="755"/>
      <c r="PDQ290" s="755"/>
      <c r="PDR290" s="755"/>
      <c r="PDS290" s="755"/>
      <c r="PDT290" s="755"/>
      <c r="PDU290" s="755"/>
      <c r="PDV290" s="755"/>
      <c r="PDW290" s="755"/>
      <c r="PDX290" s="755"/>
      <c r="PDY290" s="755"/>
      <c r="PDZ290" s="755"/>
      <c r="PEA290" s="755"/>
      <c r="PEB290" s="755"/>
      <c r="PEC290" s="755"/>
      <c r="PED290" s="755"/>
      <c r="PEE290" s="755"/>
      <c r="PEF290" s="755"/>
      <c r="PEG290" s="755"/>
      <c r="PEH290" s="755"/>
      <c r="PEI290" s="755"/>
      <c r="PEJ290" s="755"/>
      <c r="PEK290" s="755"/>
      <c r="PEL290" s="755"/>
      <c r="PEM290" s="755"/>
      <c r="PEN290" s="755"/>
      <c r="PEO290" s="755"/>
      <c r="PEP290" s="755"/>
      <c r="PEQ290" s="755"/>
      <c r="PER290" s="755"/>
      <c r="PES290" s="755"/>
      <c r="PET290" s="755"/>
      <c r="PEU290" s="755"/>
      <c r="PEV290" s="755"/>
      <c r="PEW290" s="755"/>
      <c r="PEX290" s="755"/>
      <c r="PEY290" s="755"/>
      <c r="PEZ290" s="755"/>
      <c r="PFA290" s="755"/>
      <c r="PFB290" s="755"/>
      <c r="PFC290" s="755"/>
      <c r="PFD290" s="755"/>
      <c r="PFE290" s="755"/>
      <c r="PFF290" s="755"/>
      <c r="PFG290" s="755"/>
      <c r="PFH290" s="755"/>
      <c r="PFI290" s="755"/>
      <c r="PFJ290" s="755"/>
      <c r="PFK290" s="755"/>
      <c r="PFL290" s="755"/>
      <c r="PFM290" s="755"/>
      <c r="PFN290" s="755"/>
      <c r="PFO290" s="755"/>
      <c r="PFP290" s="755"/>
      <c r="PFQ290" s="755"/>
      <c r="PFR290" s="755"/>
      <c r="PFS290" s="755"/>
      <c r="PFT290" s="755"/>
      <c r="PFU290" s="755"/>
      <c r="PFV290" s="755"/>
      <c r="PFW290" s="755"/>
      <c r="PFX290" s="755"/>
      <c r="PFY290" s="755"/>
      <c r="PFZ290" s="755"/>
      <c r="PGA290" s="755"/>
      <c r="PGB290" s="755"/>
      <c r="PGC290" s="755"/>
      <c r="PGD290" s="755"/>
      <c r="PGE290" s="755"/>
      <c r="PGF290" s="755"/>
      <c r="PGG290" s="755"/>
      <c r="PGH290" s="755"/>
      <c r="PGI290" s="755"/>
      <c r="PGJ290" s="755"/>
      <c r="PGK290" s="755"/>
      <c r="PGL290" s="755"/>
      <c r="PGM290" s="755"/>
      <c r="PGN290" s="755"/>
      <c r="PGO290" s="755"/>
      <c r="PGP290" s="755"/>
      <c r="PGQ290" s="755"/>
      <c r="PGR290" s="755"/>
      <c r="PGS290" s="755"/>
      <c r="PGT290" s="755"/>
      <c r="PGU290" s="755"/>
      <c r="PGV290" s="755"/>
      <c r="PGW290" s="755"/>
      <c r="PGX290" s="755"/>
      <c r="PGY290" s="755"/>
      <c r="PGZ290" s="755"/>
      <c r="PHA290" s="755"/>
      <c r="PHB290" s="755"/>
      <c r="PHC290" s="755"/>
      <c r="PHD290" s="755"/>
      <c r="PHE290" s="755"/>
      <c r="PHF290" s="755"/>
      <c r="PHG290" s="755"/>
      <c r="PHH290" s="755"/>
      <c r="PHI290" s="755"/>
      <c r="PHJ290" s="755"/>
      <c r="PHK290" s="755"/>
      <c r="PHL290" s="755"/>
      <c r="PHM290" s="755"/>
      <c r="PHN290" s="755"/>
      <c r="PHO290" s="755"/>
      <c r="PHP290" s="755"/>
      <c r="PHQ290" s="755"/>
      <c r="PHR290" s="755"/>
      <c r="PHS290" s="755"/>
      <c r="PHT290" s="755"/>
      <c r="PHU290" s="755"/>
      <c r="PHV290" s="755"/>
      <c r="PHW290" s="755"/>
      <c r="PHX290" s="755"/>
      <c r="PHY290" s="755"/>
      <c r="PHZ290" s="755"/>
      <c r="PIA290" s="755"/>
      <c r="PIB290" s="755"/>
      <c r="PIC290" s="755"/>
      <c r="PID290" s="755"/>
      <c r="PIE290" s="755"/>
      <c r="PIF290" s="755"/>
      <c r="PIG290" s="755"/>
      <c r="PIH290" s="755"/>
      <c r="PII290" s="755"/>
      <c r="PIJ290" s="755"/>
      <c r="PIK290" s="755"/>
      <c r="PIL290" s="755"/>
      <c r="PIM290" s="755"/>
      <c r="PIN290" s="755"/>
      <c r="PIO290" s="755"/>
      <c r="PIP290" s="755"/>
      <c r="PIQ290" s="755"/>
      <c r="PIR290" s="755"/>
      <c r="PIS290" s="755"/>
      <c r="PIT290" s="755"/>
      <c r="PIU290" s="755"/>
      <c r="PIV290" s="755"/>
      <c r="PIW290" s="755"/>
      <c r="PIX290" s="755"/>
      <c r="PIY290" s="755"/>
      <c r="PIZ290" s="755"/>
      <c r="PJA290" s="755"/>
      <c r="PJB290" s="755"/>
      <c r="PJC290" s="755"/>
      <c r="PJD290" s="755"/>
      <c r="PJE290" s="755"/>
      <c r="PJF290" s="755"/>
      <c r="PJG290" s="755"/>
      <c r="PJH290" s="755"/>
      <c r="PJI290" s="755"/>
      <c r="PJJ290" s="755"/>
      <c r="PJK290" s="755"/>
      <c r="PJL290" s="755"/>
      <c r="PJM290" s="755"/>
      <c r="PJN290" s="755"/>
      <c r="PJO290" s="755"/>
      <c r="PJP290" s="755"/>
      <c r="PJQ290" s="755"/>
      <c r="PJR290" s="755"/>
      <c r="PJS290" s="755"/>
      <c r="PJT290" s="755"/>
      <c r="PJU290" s="755"/>
      <c r="PJV290" s="755"/>
      <c r="PJW290" s="755"/>
      <c r="PJX290" s="755"/>
      <c r="PJY290" s="755"/>
      <c r="PJZ290" s="755"/>
      <c r="PKA290" s="755"/>
      <c r="PKB290" s="755"/>
      <c r="PKC290" s="755"/>
      <c r="PKD290" s="755"/>
      <c r="PKE290" s="755"/>
      <c r="PKF290" s="755"/>
      <c r="PKG290" s="755"/>
      <c r="PKH290" s="755"/>
      <c r="PKI290" s="755"/>
      <c r="PKJ290" s="755"/>
      <c r="PKK290" s="755"/>
      <c r="PKL290" s="755"/>
      <c r="PKM290" s="755"/>
      <c r="PKN290" s="755"/>
      <c r="PKO290" s="755"/>
      <c r="PKP290" s="755"/>
      <c r="PKQ290" s="755"/>
      <c r="PKR290" s="755"/>
      <c r="PKS290" s="755"/>
      <c r="PKT290" s="755"/>
      <c r="PKU290" s="755"/>
      <c r="PKV290" s="755"/>
      <c r="PKW290" s="755"/>
      <c r="PKX290" s="755"/>
      <c r="PKY290" s="755"/>
      <c r="PKZ290" s="755"/>
      <c r="PLA290" s="755"/>
      <c r="PLB290" s="755"/>
      <c r="PLC290" s="755"/>
      <c r="PLD290" s="755"/>
      <c r="PLE290" s="755"/>
      <c r="PLF290" s="755"/>
      <c r="PLG290" s="755"/>
      <c r="PLH290" s="755"/>
      <c r="PLI290" s="755"/>
      <c r="PLJ290" s="755"/>
      <c r="PLK290" s="755"/>
      <c r="PLL290" s="755"/>
      <c r="PLM290" s="755"/>
      <c r="PLN290" s="755"/>
      <c r="PLO290" s="755"/>
      <c r="PLP290" s="755"/>
      <c r="PLQ290" s="755"/>
      <c r="PLR290" s="755"/>
      <c r="PLS290" s="755"/>
      <c r="PLT290" s="755"/>
      <c r="PLU290" s="755"/>
      <c r="PLV290" s="755"/>
      <c r="PLW290" s="755"/>
      <c r="PLX290" s="755"/>
      <c r="PLY290" s="755"/>
      <c r="PLZ290" s="755"/>
      <c r="PMA290" s="755"/>
      <c r="PMB290" s="755"/>
      <c r="PMC290" s="755"/>
      <c r="PMD290" s="755"/>
      <c r="PME290" s="755"/>
      <c r="PMF290" s="755"/>
      <c r="PMG290" s="755"/>
      <c r="PMH290" s="755"/>
      <c r="PMI290" s="755"/>
      <c r="PMJ290" s="755"/>
      <c r="PMK290" s="755"/>
      <c r="PML290" s="755"/>
      <c r="PMM290" s="755"/>
      <c r="PMN290" s="755"/>
      <c r="PMO290" s="755"/>
      <c r="PMP290" s="755"/>
      <c r="PMQ290" s="755"/>
      <c r="PMR290" s="755"/>
      <c r="PMS290" s="755"/>
      <c r="PMT290" s="755"/>
      <c r="PMU290" s="755"/>
      <c r="PMV290" s="755"/>
      <c r="PMW290" s="755"/>
      <c r="PMX290" s="755"/>
      <c r="PMY290" s="755"/>
      <c r="PMZ290" s="755"/>
      <c r="PNA290" s="755"/>
      <c r="PNB290" s="755"/>
      <c r="PNC290" s="755"/>
      <c r="PND290" s="755"/>
      <c r="PNE290" s="755"/>
      <c r="PNF290" s="755"/>
      <c r="PNG290" s="755"/>
      <c r="PNH290" s="755"/>
      <c r="PNI290" s="755"/>
      <c r="PNJ290" s="755"/>
      <c r="PNK290" s="755"/>
      <c r="PNL290" s="755"/>
      <c r="PNM290" s="755"/>
      <c r="PNN290" s="755"/>
      <c r="PNO290" s="755"/>
      <c r="PNP290" s="755"/>
      <c r="PNQ290" s="755"/>
      <c r="PNR290" s="755"/>
      <c r="PNS290" s="755"/>
      <c r="PNT290" s="755"/>
      <c r="PNU290" s="755"/>
      <c r="PNV290" s="755"/>
      <c r="PNW290" s="755"/>
      <c r="PNX290" s="755"/>
      <c r="PNY290" s="755"/>
      <c r="PNZ290" s="755"/>
      <c r="POA290" s="755"/>
      <c r="POB290" s="755"/>
      <c r="POC290" s="755"/>
      <c r="POD290" s="755"/>
      <c r="POE290" s="755"/>
      <c r="POF290" s="755"/>
      <c r="POG290" s="755"/>
      <c r="POH290" s="755"/>
      <c r="POI290" s="755"/>
      <c r="POJ290" s="755"/>
      <c r="POK290" s="755"/>
      <c r="POL290" s="755"/>
      <c r="POM290" s="755"/>
      <c r="PON290" s="755"/>
      <c r="POO290" s="755"/>
      <c r="POP290" s="755"/>
      <c r="POQ290" s="755"/>
      <c r="POR290" s="755"/>
      <c r="POS290" s="755"/>
      <c r="POT290" s="755"/>
      <c r="POU290" s="755"/>
      <c r="POV290" s="755"/>
      <c r="POW290" s="755"/>
      <c r="POX290" s="755"/>
      <c r="POY290" s="755"/>
      <c r="POZ290" s="755"/>
      <c r="PPA290" s="755"/>
      <c r="PPB290" s="755"/>
      <c r="PPC290" s="755"/>
      <c r="PPD290" s="755"/>
      <c r="PPE290" s="755"/>
      <c r="PPF290" s="755"/>
      <c r="PPG290" s="755"/>
      <c r="PPH290" s="755"/>
      <c r="PPI290" s="755"/>
      <c r="PPJ290" s="755"/>
      <c r="PPK290" s="755"/>
      <c r="PPL290" s="755"/>
      <c r="PPM290" s="755"/>
      <c r="PPN290" s="755"/>
      <c r="PPO290" s="755"/>
      <c r="PPP290" s="755"/>
      <c r="PPQ290" s="755"/>
      <c r="PPR290" s="755"/>
      <c r="PPS290" s="755"/>
      <c r="PPT290" s="755"/>
      <c r="PPU290" s="755"/>
      <c r="PPV290" s="755"/>
      <c r="PPW290" s="755"/>
      <c r="PPX290" s="755"/>
      <c r="PPY290" s="755"/>
      <c r="PPZ290" s="755"/>
      <c r="PQA290" s="755"/>
      <c r="PQB290" s="755"/>
      <c r="PQC290" s="755"/>
      <c r="PQD290" s="755"/>
      <c r="PQE290" s="755"/>
      <c r="PQF290" s="755"/>
      <c r="PQG290" s="755"/>
      <c r="PQH290" s="755"/>
      <c r="PQI290" s="755"/>
      <c r="PQJ290" s="755"/>
      <c r="PQK290" s="755"/>
      <c r="PQL290" s="755"/>
      <c r="PQM290" s="755"/>
      <c r="PQN290" s="755"/>
      <c r="PQO290" s="755"/>
      <c r="PQP290" s="755"/>
      <c r="PQQ290" s="755"/>
      <c r="PQR290" s="755"/>
      <c r="PQS290" s="755"/>
      <c r="PQT290" s="755"/>
      <c r="PQU290" s="755"/>
      <c r="PQV290" s="755"/>
      <c r="PQW290" s="755"/>
      <c r="PQX290" s="755"/>
      <c r="PQY290" s="755"/>
      <c r="PQZ290" s="755"/>
      <c r="PRA290" s="755"/>
      <c r="PRB290" s="755"/>
      <c r="PRC290" s="755"/>
      <c r="PRD290" s="755"/>
      <c r="PRE290" s="755"/>
      <c r="PRF290" s="755"/>
      <c r="PRG290" s="755"/>
      <c r="PRH290" s="755"/>
      <c r="PRI290" s="755"/>
      <c r="PRJ290" s="755"/>
      <c r="PRK290" s="755"/>
      <c r="PRL290" s="755"/>
      <c r="PRM290" s="755"/>
      <c r="PRN290" s="755"/>
      <c r="PRO290" s="755"/>
      <c r="PRP290" s="755"/>
      <c r="PRQ290" s="755"/>
      <c r="PRR290" s="755"/>
      <c r="PRS290" s="755"/>
      <c r="PRT290" s="755"/>
      <c r="PRU290" s="755"/>
      <c r="PRV290" s="755"/>
      <c r="PRW290" s="755"/>
      <c r="PRX290" s="755"/>
      <c r="PRY290" s="755"/>
      <c r="PRZ290" s="755"/>
      <c r="PSA290" s="755"/>
      <c r="PSB290" s="755"/>
      <c r="PSC290" s="755"/>
      <c r="PSD290" s="755"/>
      <c r="PSE290" s="755"/>
      <c r="PSF290" s="755"/>
      <c r="PSG290" s="755"/>
      <c r="PSH290" s="755"/>
      <c r="PSI290" s="755"/>
      <c r="PSJ290" s="755"/>
      <c r="PSK290" s="755"/>
      <c r="PSL290" s="755"/>
      <c r="PSM290" s="755"/>
      <c r="PSN290" s="755"/>
      <c r="PSO290" s="755"/>
      <c r="PSP290" s="755"/>
      <c r="PSQ290" s="755"/>
      <c r="PSR290" s="755"/>
      <c r="PSS290" s="755"/>
      <c r="PST290" s="755"/>
      <c r="PSU290" s="755"/>
      <c r="PSV290" s="755"/>
      <c r="PSW290" s="755"/>
      <c r="PSX290" s="755"/>
      <c r="PSY290" s="755"/>
      <c r="PSZ290" s="755"/>
      <c r="PTA290" s="755"/>
      <c r="PTB290" s="755"/>
      <c r="PTC290" s="755"/>
      <c r="PTD290" s="755"/>
      <c r="PTE290" s="755"/>
      <c r="PTF290" s="755"/>
      <c r="PTG290" s="755"/>
      <c r="PTH290" s="755"/>
      <c r="PTI290" s="755"/>
      <c r="PTJ290" s="755"/>
      <c r="PTK290" s="755"/>
      <c r="PTL290" s="755"/>
      <c r="PTM290" s="755"/>
      <c r="PTN290" s="755"/>
      <c r="PTO290" s="755"/>
      <c r="PTP290" s="755"/>
      <c r="PTQ290" s="755"/>
      <c r="PTR290" s="755"/>
      <c r="PTS290" s="755"/>
      <c r="PTT290" s="755"/>
      <c r="PTU290" s="755"/>
      <c r="PTV290" s="755"/>
      <c r="PTW290" s="755"/>
      <c r="PTX290" s="755"/>
      <c r="PTY290" s="755"/>
      <c r="PTZ290" s="755"/>
      <c r="PUA290" s="755"/>
      <c r="PUB290" s="755"/>
      <c r="PUC290" s="755"/>
      <c r="PUD290" s="755"/>
      <c r="PUE290" s="755"/>
      <c r="PUF290" s="755"/>
      <c r="PUG290" s="755"/>
      <c r="PUH290" s="755"/>
      <c r="PUI290" s="755"/>
      <c r="PUJ290" s="755"/>
      <c r="PUK290" s="755"/>
      <c r="PUL290" s="755"/>
      <c r="PUM290" s="755"/>
      <c r="PUN290" s="755"/>
      <c r="PUO290" s="755"/>
      <c r="PUP290" s="755"/>
      <c r="PUQ290" s="755"/>
      <c r="PUR290" s="755"/>
      <c r="PUS290" s="755"/>
      <c r="PUT290" s="755"/>
      <c r="PUU290" s="755"/>
      <c r="PUV290" s="755"/>
      <c r="PUW290" s="755"/>
      <c r="PUX290" s="755"/>
      <c r="PUY290" s="755"/>
      <c r="PUZ290" s="755"/>
      <c r="PVA290" s="755"/>
      <c r="PVB290" s="755"/>
      <c r="PVC290" s="755"/>
      <c r="PVD290" s="755"/>
      <c r="PVE290" s="755"/>
      <c r="PVF290" s="755"/>
      <c r="PVG290" s="755"/>
      <c r="PVH290" s="755"/>
      <c r="PVI290" s="755"/>
      <c r="PVJ290" s="755"/>
      <c r="PVK290" s="755"/>
      <c r="PVL290" s="755"/>
      <c r="PVM290" s="755"/>
      <c r="PVN290" s="755"/>
      <c r="PVO290" s="755"/>
      <c r="PVP290" s="755"/>
      <c r="PVQ290" s="755"/>
      <c r="PVR290" s="755"/>
      <c r="PVS290" s="755"/>
      <c r="PVT290" s="755"/>
      <c r="PVU290" s="755"/>
      <c r="PVV290" s="755"/>
      <c r="PVW290" s="755"/>
      <c r="PVX290" s="755"/>
      <c r="PVY290" s="755"/>
      <c r="PVZ290" s="755"/>
      <c r="PWA290" s="755"/>
      <c r="PWB290" s="755"/>
      <c r="PWC290" s="755"/>
      <c r="PWD290" s="755"/>
      <c r="PWE290" s="755"/>
      <c r="PWF290" s="755"/>
      <c r="PWG290" s="755"/>
      <c r="PWH290" s="755"/>
      <c r="PWI290" s="755"/>
      <c r="PWJ290" s="755"/>
      <c r="PWK290" s="755"/>
      <c r="PWL290" s="755"/>
      <c r="PWM290" s="755"/>
      <c r="PWN290" s="755"/>
      <c r="PWO290" s="755"/>
      <c r="PWP290" s="755"/>
      <c r="PWQ290" s="755"/>
      <c r="PWR290" s="755"/>
      <c r="PWS290" s="755"/>
      <c r="PWT290" s="755"/>
      <c r="PWU290" s="755"/>
      <c r="PWV290" s="755"/>
      <c r="PWW290" s="755"/>
      <c r="PWX290" s="755"/>
      <c r="PWY290" s="755"/>
      <c r="PWZ290" s="755"/>
      <c r="PXA290" s="755"/>
      <c r="PXB290" s="755"/>
      <c r="PXC290" s="755"/>
      <c r="PXD290" s="755"/>
      <c r="PXE290" s="755"/>
      <c r="PXF290" s="755"/>
      <c r="PXG290" s="755"/>
      <c r="PXH290" s="755"/>
      <c r="PXI290" s="755"/>
      <c r="PXJ290" s="755"/>
      <c r="PXK290" s="755"/>
      <c r="PXL290" s="755"/>
      <c r="PXM290" s="755"/>
      <c r="PXN290" s="755"/>
      <c r="PXO290" s="755"/>
      <c r="PXP290" s="755"/>
      <c r="PXQ290" s="755"/>
      <c r="PXR290" s="755"/>
      <c r="PXS290" s="755"/>
      <c r="PXT290" s="755"/>
      <c r="PXU290" s="755"/>
      <c r="PXV290" s="755"/>
      <c r="PXW290" s="755"/>
      <c r="PXX290" s="755"/>
      <c r="PXY290" s="755"/>
      <c r="PXZ290" s="755"/>
      <c r="PYA290" s="755"/>
      <c r="PYB290" s="755"/>
      <c r="PYC290" s="755"/>
      <c r="PYD290" s="755"/>
      <c r="PYE290" s="755"/>
      <c r="PYF290" s="755"/>
      <c r="PYG290" s="755"/>
      <c r="PYH290" s="755"/>
      <c r="PYI290" s="755"/>
      <c r="PYJ290" s="755"/>
      <c r="PYK290" s="755"/>
      <c r="PYL290" s="755"/>
      <c r="PYM290" s="755"/>
      <c r="PYN290" s="755"/>
      <c r="PYO290" s="755"/>
      <c r="PYP290" s="755"/>
      <c r="PYQ290" s="755"/>
      <c r="PYR290" s="755"/>
      <c r="PYS290" s="755"/>
      <c r="PYT290" s="755"/>
      <c r="PYU290" s="755"/>
      <c r="PYV290" s="755"/>
      <c r="PYW290" s="755"/>
      <c r="PYX290" s="755"/>
      <c r="PYY290" s="755"/>
      <c r="PYZ290" s="755"/>
      <c r="PZA290" s="755"/>
      <c r="PZB290" s="755"/>
      <c r="PZC290" s="755"/>
      <c r="PZD290" s="755"/>
      <c r="PZE290" s="755"/>
      <c r="PZF290" s="755"/>
      <c r="PZG290" s="755"/>
      <c r="PZH290" s="755"/>
      <c r="PZI290" s="755"/>
      <c r="PZJ290" s="755"/>
      <c r="PZK290" s="755"/>
      <c r="PZL290" s="755"/>
      <c r="PZM290" s="755"/>
      <c r="PZN290" s="755"/>
      <c r="PZO290" s="755"/>
      <c r="PZP290" s="755"/>
      <c r="PZQ290" s="755"/>
      <c r="PZR290" s="755"/>
      <c r="PZS290" s="755"/>
      <c r="PZT290" s="755"/>
      <c r="PZU290" s="755"/>
      <c r="PZV290" s="755"/>
      <c r="PZW290" s="755"/>
      <c r="PZX290" s="755"/>
      <c r="PZY290" s="755"/>
      <c r="PZZ290" s="755"/>
      <c r="QAA290" s="755"/>
      <c r="QAB290" s="755"/>
      <c r="QAC290" s="755"/>
      <c r="QAD290" s="755"/>
      <c r="QAE290" s="755"/>
      <c r="QAF290" s="755"/>
      <c r="QAG290" s="755"/>
      <c r="QAH290" s="755"/>
      <c r="QAI290" s="755"/>
      <c r="QAJ290" s="755"/>
      <c r="QAK290" s="755"/>
      <c r="QAL290" s="755"/>
      <c r="QAM290" s="755"/>
      <c r="QAN290" s="755"/>
      <c r="QAO290" s="755"/>
      <c r="QAP290" s="755"/>
      <c r="QAQ290" s="755"/>
      <c r="QAR290" s="755"/>
      <c r="QAS290" s="755"/>
      <c r="QAT290" s="755"/>
      <c r="QAU290" s="755"/>
      <c r="QAV290" s="755"/>
      <c r="QAW290" s="755"/>
      <c r="QAX290" s="755"/>
      <c r="QAY290" s="755"/>
      <c r="QAZ290" s="755"/>
      <c r="QBA290" s="755"/>
      <c r="QBB290" s="755"/>
      <c r="QBC290" s="755"/>
      <c r="QBD290" s="755"/>
      <c r="QBE290" s="755"/>
      <c r="QBF290" s="755"/>
      <c r="QBG290" s="755"/>
      <c r="QBH290" s="755"/>
      <c r="QBI290" s="755"/>
      <c r="QBJ290" s="755"/>
      <c r="QBK290" s="755"/>
      <c r="QBL290" s="755"/>
      <c r="QBM290" s="755"/>
      <c r="QBN290" s="755"/>
      <c r="QBO290" s="755"/>
      <c r="QBP290" s="755"/>
      <c r="QBQ290" s="755"/>
      <c r="QBR290" s="755"/>
      <c r="QBS290" s="755"/>
      <c r="QBT290" s="755"/>
      <c r="QBU290" s="755"/>
      <c r="QBV290" s="755"/>
      <c r="QBW290" s="755"/>
      <c r="QBX290" s="755"/>
      <c r="QBY290" s="755"/>
      <c r="QBZ290" s="755"/>
      <c r="QCA290" s="755"/>
      <c r="QCB290" s="755"/>
      <c r="QCC290" s="755"/>
      <c r="QCD290" s="755"/>
      <c r="QCE290" s="755"/>
      <c r="QCF290" s="755"/>
      <c r="QCG290" s="755"/>
      <c r="QCH290" s="755"/>
      <c r="QCI290" s="755"/>
      <c r="QCJ290" s="755"/>
      <c r="QCK290" s="755"/>
      <c r="QCL290" s="755"/>
      <c r="QCM290" s="755"/>
      <c r="QCN290" s="755"/>
      <c r="QCO290" s="755"/>
      <c r="QCP290" s="755"/>
      <c r="QCQ290" s="755"/>
      <c r="QCR290" s="755"/>
      <c r="QCS290" s="755"/>
      <c r="QCT290" s="755"/>
      <c r="QCU290" s="755"/>
      <c r="QCV290" s="755"/>
      <c r="QCW290" s="755"/>
      <c r="QCX290" s="755"/>
      <c r="QCY290" s="755"/>
      <c r="QCZ290" s="755"/>
      <c r="QDA290" s="755"/>
      <c r="QDB290" s="755"/>
      <c r="QDC290" s="755"/>
      <c r="QDD290" s="755"/>
      <c r="QDE290" s="755"/>
      <c r="QDF290" s="755"/>
      <c r="QDG290" s="755"/>
      <c r="QDH290" s="755"/>
      <c r="QDI290" s="755"/>
      <c r="QDJ290" s="755"/>
      <c r="QDK290" s="755"/>
      <c r="QDL290" s="755"/>
      <c r="QDM290" s="755"/>
      <c r="QDN290" s="755"/>
      <c r="QDO290" s="755"/>
      <c r="QDP290" s="755"/>
      <c r="QDQ290" s="755"/>
      <c r="QDR290" s="755"/>
      <c r="QDS290" s="755"/>
      <c r="QDT290" s="755"/>
      <c r="QDU290" s="755"/>
      <c r="QDV290" s="755"/>
      <c r="QDW290" s="755"/>
      <c r="QDX290" s="755"/>
      <c r="QDY290" s="755"/>
      <c r="QDZ290" s="755"/>
      <c r="QEA290" s="755"/>
      <c r="QEB290" s="755"/>
      <c r="QEC290" s="755"/>
      <c r="QED290" s="755"/>
      <c r="QEE290" s="755"/>
      <c r="QEF290" s="755"/>
      <c r="QEG290" s="755"/>
      <c r="QEH290" s="755"/>
      <c r="QEI290" s="755"/>
      <c r="QEJ290" s="755"/>
      <c r="QEK290" s="755"/>
      <c r="QEL290" s="755"/>
      <c r="QEM290" s="755"/>
      <c r="QEN290" s="755"/>
      <c r="QEO290" s="755"/>
      <c r="QEP290" s="755"/>
      <c r="QEQ290" s="755"/>
      <c r="QER290" s="755"/>
      <c r="QES290" s="755"/>
      <c r="QET290" s="755"/>
      <c r="QEU290" s="755"/>
      <c r="QEV290" s="755"/>
      <c r="QEW290" s="755"/>
      <c r="QEX290" s="755"/>
      <c r="QEY290" s="755"/>
      <c r="QEZ290" s="755"/>
      <c r="QFA290" s="755"/>
      <c r="QFB290" s="755"/>
      <c r="QFC290" s="755"/>
      <c r="QFD290" s="755"/>
      <c r="QFE290" s="755"/>
      <c r="QFF290" s="755"/>
      <c r="QFG290" s="755"/>
      <c r="QFH290" s="755"/>
      <c r="QFI290" s="755"/>
      <c r="QFJ290" s="755"/>
      <c r="QFK290" s="755"/>
      <c r="QFL290" s="755"/>
      <c r="QFM290" s="755"/>
      <c r="QFN290" s="755"/>
      <c r="QFO290" s="755"/>
      <c r="QFP290" s="755"/>
      <c r="QFQ290" s="755"/>
      <c r="QFR290" s="755"/>
      <c r="QFS290" s="755"/>
      <c r="QFT290" s="755"/>
      <c r="QFU290" s="755"/>
      <c r="QFV290" s="755"/>
      <c r="QFW290" s="755"/>
      <c r="QFX290" s="755"/>
      <c r="QFY290" s="755"/>
      <c r="QFZ290" s="755"/>
      <c r="QGA290" s="755"/>
      <c r="QGB290" s="755"/>
      <c r="QGC290" s="755"/>
      <c r="QGD290" s="755"/>
      <c r="QGE290" s="755"/>
      <c r="QGF290" s="755"/>
      <c r="QGG290" s="755"/>
      <c r="QGH290" s="755"/>
      <c r="QGI290" s="755"/>
      <c r="QGJ290" s="755"/>
      <c r="QGK290" s="755"/>
      <c r="QGL290" s="755"/>
      <c r="QGM290" s="755"/>
      <c r="QGN290" s="755"/>
      <c r="QGO290" s="755"/>
      <c r="QGP290" s="755"/>
      <c r="QGQ290" s="755"/>
      <c r="QGR290" s="755"/>
      <c r="QGS290" s="755"/>
      <c r="QGT290" s="755"/>
      <c r="QGU290" s="755"/>
      <c r="QGV290" s="755"/>
      <c r="QGW290" s="755"/>
      <c r="QGX290" s="755"/>
      <c r="QGY290" s="755"/>
      <c r="QGZ290" s="755"/>
      <c r="QHA290" s="755"/>
      <c r="QHB290" s="755"/>
      <c r="QHC290" s="755"/>
      <c r="QHD290" s="755"/>
      <c r="QHE290" s="755"/>
      <c r="QHF290" s="755"/>
      <c r="QHG290" s="755"/>
      <c r="QHH290" s="755"/>
      <c r="QHI290" s="755"/>
      <c r="QHJ290" s="755"/>
      <c r="QHK290" s="755"/>
      <c r="QHL290" s="755"/>
      <c r="QHM290" s="755"/>
      <c r="QHN290" s="755"/>
      <c r="QHO290" s="755"/>
      <c r="QHP290" s="755"/>
      <c r="QHQ290" s="755"/>
      <c r="QHR290" s="755"/>
      <c r="QHS290" s="755"/>
      <c r="QHT290" s="755"/>
      <c r="QHU290" s="755"/>
      <c r="QHV290" s="755"/>
      <c r="QHW290" s="755"/>
      <c r="QHX290" s="755"/>
      <c r="QHY290" s="755"/>
      <c r="QHZ290" s="755"/>
      <c r="QIA290" s="755"/>
      <c r="QIB290" s="755"/>
      <c r="QIC290" s="755"/>
      <c r="QID290" s="755"/>
      <c r="QIE290" s="755"/>
      <c r="QIF290" s="755"/>
      <c r="QIG290" s="755"/>
      <c r="QIH290" s="755"/>
      <c r="QII290" s="755"/>
      <c r="QIJ290" s="755"/>
      <c r="QIK290" s="755"/>
      <c r="QIL290" s="755"/>
      <c r="QIM290" s="755"/>
      <c r="QIN290" s="755"/>
      <c r="QIO290" s="755"/>
      <c r="QIP290" s="755"/>
      <c r="QIQ290" s="755"/>
      <c r="QIR290" s="755"/>
      <c r="QIS290" s="755"/>
      <c r="QIT290" s="755"/>
      <c r="QIU290" s="755"/>
      <c r="QIV290" s="755"/>
      <c r="QIW290" s="755"/>
      <c r="QIX290" s="755"/>
      <c r="QIY290" s="755"/>
      <c r="QIZ290" s="755"/>
      <c r="QJA290" s="755"/>
      <c r="QJB290" s="755"/>
      <c r="QJC290" s="755"/>
      <c r="QJD290" s="755"/>
      <c r="QJE290" s="755"/>
      <c r="QJF290" s="755"/>
      <c r="QJG290" s="755"/>
      <c r="QJH290" s="755"/>
      <c r="QJI290" s="755"/>
      <c r="QJJ290" s="755"/>
      <c r="QJK290" s="755"/>
      <c r="QJL290" s="755"/>
      <c r="QJM290" s="755"/>
      <c r="QJN290" s="755"/>
      <c r="QJO290" s="755"/>
      <c r="QJP290" s="755"/>
      <c r="QJQ290" s="755"/>
      <c r="QJR290" s="755"/>
      <c r="QJS290" s="755"/>
      <c r="QJT290" s="755"/>
      <c r="QJU290" s="755"/>
      <c r="QJV290" s="755"/>
      <c r="QJW290" s="755"/>
      <c r="QJX290" s="755"/>
      <c r="QJY290" s="755"/>
      <c r="QJZ290" s="755"/>
      <c r="QKA290" s="755"/>
      <c r="QKB290" s="755"/>
      <c r="QKC290" s="755"/>
      <c r="QKD290" s="755"/>
      <c r="QKE290" s="755"/>
      <c r="QKF290" s="755"/>
      <c r="QKG290" s="755"/>
      <c r="QKH290" s="755"/>
      <c r="QKI290" s="755"/>
      <c r="QKJ290" s="755"/>
      <c r="QKK290" s="755"/>
      <c r="QKL290" s="755"/>
      <c r="QKM290" s="755"/>
      <c r="QKN290" s="755"/>
      <c r="QKO290" s="755"/>
      <c r="QKP290" s="755"/>
      <c r="QKQ290" s="755"/>
      <c r="QKR290" s="755"/>
      <c r="QKS290" s="755"/>
      <c r="QKT290" s="755"/>
      <c r="QKU290" s="755"/>
      <c r="QKV290" s="755"/>
      <c r="QKW290" s="755"/>
      <c r="QKX290" s="755"/>
      <c r="QKY290" s="755"/>
      <c r="QKZ290" s="755"/>
      <c r="QLA290" s="755"/>
      <c r="QLB290" s="755"/>
      <c r="QLC290" s="755"/>
      <c r="QLD290" s="755"/>
      <c r="QLE290" s="755"/>
      <c r="QLF290" s="755"/>
      <c r="QLG290" s="755"/>
      <c r="QLH290" s="755"/>
      <c r="QLI290" s="755"/>
      <c r="QLJ290" s="755"/>
      <c r="QLK290" s="755"/>
      <c r="QLL290" s="755"/>
      <c r="QLM290" s="755"/>
      <c r="QLN290" s="755"/>
      <c r="QLO290" s="755"/>
      <c r="QLP290" s="755"/>
      <c r="QLQ290" s="755"/>
      <c r="QLR290" s="755"/>
      <c r="QLS290" s="755"/>
      <c r="QLT290" s="755"/>
      <c r="QLU290" s="755"/>
      <c r="QLV290" s="755"/>
      <c r="QLW290" s="755"/>
      <c r="QLX290" s="755"/>
      <c r="QLY290" s="755"/>
      <c r="QLZ290" s="755"/>
      <c r="QMA290" s="755"/>
      <c r="QMB290" s="755"/>
      <c r="QMC290" s="755"/>
      <c r="QMD290" s="755"/>
      <c r="QME290" s="755"/>
      <c r="QMF290" s="755"/>
      <c r="QMG290" s="755"/>
      <c r="QMH290" s="755"/>
      <c r="QMI290" s="755"/>
      <c r="QMJ290" s="755"/>
      <c r="QMK290" s="755"/>
      <c r="QML290" s="755"/>
      <c r="QMM290" s="755"/>
      <c r="QMN290" s="755"/>
      <c r="QMO290" s="755"/>
      <c r="QMP290" s="755"/>
      <c r="QMQ290" s="755"/>
      <c r="QMR290" s="755"/>
      <c r="QMS290" s="755"/>
      <c r="QMT290" s="755"/>
      <c r="QMU290" s="755"/>
      <c r="QMV290" s="755"/>
      <c r="QMW290" s="755"/>
      <c r="QMX290" s="755"/>
      <c r="QMY290" s="755"/>
      <c r="QMZ290" s="755"/>
      <c r="QNA290" s="755"/>
      <c r="QNB290" s="755"/>
      <c r="QNC290" s="755"/>
      <c r="QND290" s="755"/>
      <c r="QNE290" s="755"/>
      <c r="QNF290" s="755"/>
      <c r="QNG290" s="755"/>
      <c r="QNH290" s="755"/>
      <c r="QNI290" s="755"/>
      <c r="QNJ290" s="755"/>
      <c r="QNK290" s="755"/>
      <c r="QNL290" s="755"/>
      <c r="QNM290" s="755"/>
      <c r="QNN290" s="755"/>
      <c r="QNO290" s="755"/>
      <c r="QNP290" s="755"/>
      <c r="QNQ290" s="755"/>
      <c r="QNR290" s="755"/>
      <c r="QNS290" s="755"/>
      <c r="QNT290" s="755"/>
      <c r="QNU290" s="755"/>
      <c r="QNV290" s="755"/>
      <c r="QNW290" s="755"/>
      <c r="QNX290" s="755"/>
      <c r="QNY290" s="755"/>
      <c r="QNZ290" s="755"/>
      <c r="QOA290" s="755"/>
      <c r="QOB290" s="755"/>
      <c r="QOC290" s="755"/>
      <c r="QOD290" s="755"/>
      <c r="QOE290" s="755"/>
      <c r="QOF290" s="755"/>
      <c r="QOG290" s="755"/>
      <c r="QOH290" s="755"/>
      <c r="QOI290" s="755"/>
      <c r="QOJ290" s="755"/>
      <c r="QOK290" s="755"/>
      <c r="QOL290" s="755"/>
      <c r="QOM290" s="755"/>
      <c r="QON290" s="755"/>
      <c r="QOO290" s="755"/>
      <c r="QOP290" s="755"/>
      <c r="QOQ290" s="755"/>
      <c r="QOR290" s="755"/>
      <c r="QOS290" s="755"/>
      <c r="QOT290" s="755"/>
      <c r="QOU290" s="755"/>
      <c r="QOV290" s="755"/>
      <c r="QOW290" s="755"/>
      <c r="QOX290" s="755"/>
      <c r="QOY290" s="755"/>
      <c r="QOZ290" s="755"/>
      <c r="QPA290" s="755"/>
      <c r="QPB290" s="755"/>
      <c r="QPC290" s="755"/>
      <c r="QPD290" s="755"/>
      <c r="QPE290" s="755"/>
      <c r="QPF290" s="755"/>
      <c r="QPG290" s="755"/>
      <c r="QPH290" s="755"/>
      <c r="QPI290" s="755"/>
      <c r="QPJ290" s="755"/>
      <c r="QPK290" s="755"/>
      <c r="QPL290" s="755"/>
      <c r="QPM290" s="755"/>
      <c r="QPN290" s="755"/>
      <c r="QPO290" s="755"/>
      <c r="QPP290" s="755"/>
      <c r="QPQ290" s="755"/>
      <c r="QPR290" s="755"/>
      <c r="QPS290" s="755"/>
      <c r="QPT290" s="755"/>
      <c r="QPU290" s="755"/>
      <c r="QPV290" s="755"/>
      <c r="QPW290" s="755"/>
      <c r="QPX290" s="755"/>
      <c r="QPY290" s="755"/>
      <c r="QPZ290" s="755"/>
      <c r="QQA290" s="755"/>
      <c r="QQB290" s="755"/>
      <c r="QQC290" s="755"/>
      <c r="QQD290" s="755"/>
      <c r="QQE290" s="755"/>
      <c r="QQF290" s="755"/>
      <c r="QQG290" s="755"/>
      <c r="QQH290" s="755"/>
      <c r="QQI290" s="755"/>
      <c r="QQJ290" s="755"/>
      <c r="QQK290" s="755"/>
      <c r="QQL290" s="755"/>
      <c r="QQM290" s="755"/>
      <c r="QQN290" s="755"/>
      <c r="QQO290" s="755"/>
      <c r="QQP290" s="755"/>
      <c r="QQQ290" s="755"/>
      <c r="QQR290" s="755"/>
      <c r="QQS290" s="755"/>
      <c r="QQT290" s="755"/>
      <c r="QQU290" s="755"/>
      <c r="QQV290" s="755"/>
      <c r="QQW290" s="755"/>
      <c r="QQX290" s="755"/>
      <c r="QQY290" s="755"/>
      <c r="QQZ290" s="755"/>
      <c r="QRA290" s="755"/>
      <c r="QRB290" s="755"/>
      <c r="QRC290" s="755"/>
      <c r="QRD290" s="755"/>
      <c r="QRE290" s="755"/>
      <c r="QRF290" s="755"/>
      <c r="QRG290" s="755"/>
      <c r="QRH290" s="755"/>
      <c r="QRI290" s="755"/>
      <c r="QRJ290" s="755"/>
      <c r="QRK290" s="755"/>
      <c r="QRL290" s="755"/>
      <c r="QRM290" s="755"/>
      <c r="QRN290" s="755"/>
      <c r="QRO290" s="755"/>
      <c r="QRP290" s="755"/>
      <c r="QRQ290" s="755"/>
      <c r="QRR290" s="755"/>
      <c r="QRS290" s="755"/>
      <c r="QRT290" s="755"/>
      <c r="QRU290" s="755"/>
      <c r="QRV290" s="755"/>
      <c r="QRW290" s="755"/>
      <c r="QRX290" s="755"/>
      <c r="QRY290" s="755"/>
      <c r="QRZ290" s="755"/>
      <c r="QSA290" s="755"/>
      <c r="QSB290" s="755"/>
      <c r="QSC290" s="755"/>
      <c r="QSD290" s="755"/>
      <c r="QSE290" s="755"/>
      <c r="QSF290" s="755"/>
      <c r="QSG290" s="755"/>
      <c r="QSH290" s="755"/>
      <c r="QSI290" s="755"/>
      <c r="QSJ290" s="755"/>
      <c r="QSK290" s="755"/>
      <c r="QSL290" s="755"/>
      <c r="QSM290" s="755"/>
      <c r="QSN290" s="755"/>
      <c r="QSO290" s="755"/>
      <c r="QSP290" s="755"/>
      <c r="QSQ290" s="755"/>
      <c r="QSR290" s="755"/>
      <c r="QSS290" s="755"/>
      <c r="QST290" s="755"/>
      <c r="QSU290" s="755"/>
      <c r="QSV290" s="755"/>
      <c r="QSW290" s="755"/>
      <c r="QSX290" s="755"/>
      <c r="QSY290" s="755"/>
      <c r="QSZ290" s="755"/>
      <c r="QTA290" s="755"/>
      <c r="QTB290" s="755"/>
      <c r="QTC290" s="755"/>
      <c r="QTD290" s="755"/>
      <c r="QTE290" s="755"/>
      <c r="QTF290" s="755"/>
      <c r="QTG290" s="755"/>
      <c r="QTH290" s="755"/>
      <c r="QTI290" s="755"/>
      <c r="QTJ290" s="755"/>
      <c r="QTK290" s="755"/>
      <c r="QTL290" s="755"/>
      <c r="QTM290" s="755"/>
      <c r="QTN290" s="755"/>
      <c r="QTO290" s="755"/>
      <c r="QTP290" s="755"/>
      <c r="QTQ290" s="755"/>
      <c r="QTR290" s="755"/>
      <c r="QTS290" s="755"/>
      <c r="QTT290" s="755"/>
      <c r="QTU290" s="755"/>
      <c r="QTV290" s="755"/>
      <c r="QTW290" s="755"/>
      <c r="QTX290" s="755"/>
      <c r="QTY290" s="755"/>
      <c r="QTZ290" s="755"/>
      <c r="QUA290" s="755"/>
      <c r="QUB290" s="755"/>
      <c r="QUC290" s="755"/>
      <c r="QUD290" s="755"/>
      <c r="QUE290" s="755"/>
      <c r="QUF290" s="755"/>
      <c r="QUG290" s="755"/>
      <c r="QUH290" s="755"/>
      <c r="QUI290" s="755"/>
      <c r="QUJ290" s="755"/>
      <c r="QUK290" s="755"/>
      <c r="QUL290" s="755"/>
      <c r="QUM290" s="755"/>
      <c r="QUN290" s="755"/>
      <c r="QUO290" s="755"/>
      <c r="QUP290" s="755"/>
      <c r="QUQ290" s="755"/>
      <c r="QUR290" s="755"/>
      <c r="QUS290" s="755"/>
      <c r="QUT290" s="755"/>
      <c r="QUU290" s="755"/>
      <c r="QUV290" s="755"/>
      <c r="QUW290" s="755"/>
      <c r="QUX290" s="755"/>
      <c r="QUY290" s="755"/>
      <c r="QUZ290" s="755"/>
      <c r="QVA290" s="755"/>
      <c r="QVB290" s="755"/>
      <c r="QVC290" s="755"/>
      <c r="QVD290" s="755"/>
      <c r="QVE290" s="755"/>
      <c r="QVF290" s="755"/>
      <c r="QVG290" s="755"/>
      <c r="QVH290" s="755"/>
      <c r="QVI290" s="755"/>
      <c r="QVJ290" s="755"/>
      <c r="QVK290" s="755"/>
      <c r="QVL290" s="755"/>
      <c r="QVM290" s="755"/>
      <c r="QVN290" s="755"/>
      <c r="QVO290" s="755"/>
      <c r="QVP290" s="755"/>
      <c r="QVQ290" s="755"/>
      <c r="QVR290" s="755"/>
      <c r="QVS290" s="755"/>
      <c r="QVT290" s="755"/>
      <c r="QVU290" s="755"/>
      <c r="QVV290" s="755"/>
      <c r="QVW290" s="755"/>
      <c r="QVX290" s="755"/>
      <c r="QVY290" s="755"/>
      <c r="QVZ290" s="755"/>
      <c r="QWA290" s="755"/>
      <c r="QWB290" s="755"/>
      <c r="QWC290" s="755"/>
      <c r="QWD290" s="755"/>
      <c r="QWE290" s="755"/>
      <c r="QWF290" s="755"/>
      <c r="QWG290" s="755"/>
      <c r="QWH290" s="755"/>
      <c r="QWI290" s="755"/>
      <c r="QWJ290" s="755"/>
      <c r="QWK290" s="755"/>
      <c r="QWL290" s="755"/>
      <c r="QWM290" s="755"/>
      <c r="QWN290" s="755"/>
      <c r="QWO290" s="755"/>
      <c r="QWP290" s="755"/>
      <c r="QWQ290" s="755"/>
      <c r="QWR290" s="755"/>
      <c r="QWS290" s="755"/>
      <c r="QWT290" s="755"/>
      <c r="QWU290" s="755"/>
      <c r="QWV290" s="755"/>
      <c r="QWW290" s="755"/>
      <c r="QWX290" s="755"/>
      <c r="QWY290" s="755"/>
      <c r="QWZ290" s="755"/>
      <c r="QXA290" s="755"/>
      <c r="QXB290" s="755"/>
      <c r="QXC290" s="755"/>
      <c r="QXD290" s="755"/>
      <c r="QXE290" s="755"/>
      <c r="QXF290" s="755"/>
      <c r="QXG290" s="755"/>
      <c r="QXH290" s="755"/>
      <c r="QXI290" s="755"/>
      <c r="QXJ290" s="755"/>
      <c r="QXK290" s="755"/>
      <c r="QXL290" s="755"/>
      <c r="QXM290" s="755"/>
      <c r="QXN290" s="755"/>
      <c r="QXO290" s="755"/>
      <c r="QXP290" s="755"/>
      <c r="QXQ290" s="755"/>
      <c r="QXR290" s="755"/>
      <c r="QXS290" s="755"/>
      <c r="QXT290" s="755"/>
      <c r="QXU290" s="755"/>
      <c r="QXV290" s="755"/>
      <c r="QXW290" s="755"/>
      <c r="QXX290" s="755"/>
      <c r="QXY290" s="755"/>
      <c r="QXZ290" s="755"/>
      <c r="QYA290" s="755"/>
      <c r="QYB290" s="755"/>
      <c r="QYC290" s="755"/>
      <c r="QYD290" s="755"/>
      <c r="QYE290" s="755"/>
      <c r="QYF290" s="755"/>
      <c r="QYG290" s="755"/>
      <c r="QYH290" s="755"/>
      <c r="QYI290" s="755"/>
      <c r="QYJ290" s="755"/>
      <c r="QYK290" s="755"/>
      <c r="QYL290" s="755"/>
      <c r="QYM290" s="755"/>
      <c r="QYN290" s="755"/>
      <c r="QYO290" s="755"/>
      <c r="QYP290" s="755"/>
      <c r="QYQ290" s="755"/>
      <c r="QYR290" s="755"/>
      <c r="QYS290" s="755"/>
      <c r="QYT290" s="755"/>
      <c r="QYU290" s="755"/>
      <c r="QYV290" s="755"/>
      <c r="QYW290" s="755"/>
      <c r="QYX290" s="755"/>
      <c r="QYY290" s="755"/>
      <c r="QYZ290" s="755"/>
      <c r="QZA290" s="755"/>
      <c r="QZB290" s="755"/>
      <c r="QZC290" s="755"/>
      <c r="QZD290" s="755"/>
      <c r="QZE290" s="755"/>
      <c r="QZF290" s="755"/>
      <c r="QZG290" s="755"/>
      <c r="QZH290" s="755"/>
      <c r="QZI290" s="755"/>
      <c r="QZJ290" s="755"/>
      <c r="QZK290" s="755"/>
      <c r="QZL290" s="755"/>
      <c r="QZM290" s="755"/>
      <c r="QZN290" s="755"/>
      <c r="QZO290" s="755"/>
      <c r="QZP290" s="755"/>
      <c r="QZQ290" s="755"/>
      <c r="QZR290" s="755"/>
      <c r="QZS290" s="755"/>
      <c r="QZT290" s="755"/>
      <c r="QZU290" s="755"/>
      <c r="QZV290" s="755"/>
      <c r="QZW290" s="755"/>
      <c r="QZX290" s="755"/>
      <c r="QZY290" s="755"/>
      <c r="QZZ290" s="755"/>
      <c r="RAA290" s="755"/>
      <c r="RAB290" s="755"/>
      <c r="RAC290" s="755"/>
      <c r="RAD290" s="755"/>
      <c r="RAE290" s="755"/>
      <c r="RAF290" s="755"/>
      <c r="RAG290" s="755"/>
      <c r="RAH290" s="755"/>
      <c r="RAI290" s="755"/>
      <c r="RAJ290" s="755"/>
      <c r="RAK290" s="755"/>
      <c r="RAL290" s="755"/>
      <c r="RAM290" s="755"/>
      <c r="RAN290" s="755"/>
      <c r="RAO290" s="755"/>
      <c r="RAP290" s="755"/>
      <c r="RAQ290" s="755"/>
      <c r="RAR290" s="755"/>
      <c r="RAS290" s="755"/>
      <c r="RAT290" s="755"/>
      <c r="RAU290" s="755"/>
      <c r="RAV290" s="755"/>
      <c r="RAW290" s="755"/>
      <c r="RAX290" s="755"/>
      <c r="RAY290" s="755"/>
      <c r="RAZ290" s="755"/>
      <c r="RBA290" s="755"/>
      <c r="RBB290" s="755"/>
      <c r="RBC290" s="755"/>
      <c r="RBD290" s="755"/>
      <c r="RBE290" s="755"/>
      <c r="RBF290" s="755"/>
      <c r="RBG290" s="755"/>
      <c r="RBH290" s="755"/>
      <c r="RBI290" s="755"/>
      <c r="RBJ290" s="755"/>
      <c r="RBK290" s="755"/>
      <c r="RBL290" s="755"/>
      <c r="RBM290" s="755"/>
      <c r="RBN290" s="755"/>
      <c r="RBO290" s="755"/>
      <c r="RBP290" s="755"/>
      <c r="RBQ290" s="755"/>
      <c r="RBR290" s="755"/>
      <c r="RBS290" s="755"/>
      <c r="RBT290" s="755"/>
      <c r="RBU290" s="755"/>
      <c r="RBV290" s="755"/>
      <c r="RBW290" s="755"/>
      <c r="RBX290" s="755"/>
      <c r="RBY290" s="755"/>
      <c r="RBZ290" s="755"/>
      <c r="RCA290" s="755"/>
      <c r="RCB290" s="755"/>
      <c r="RCC290" s="755"/>
      <c r="RCD290" s="755"/>
      <c r="RCE290" s="755"/>
      <c r="RCF290" s="755"/>
      <c r="RCG290" s="755"/>
      <c r="RCH290" s="755"/>
      <c r="RCI290" s="755"/>
      <c r="RCJ290" s="755"/>
      <c r="RCK290" s="755"/>
      <c r="RCL290" s="755"/>
      <c r="RCM290" s="755"/>
      <c r="RCN290" s="755"/>
      <c r="RCO290" s="755"/>
      <c r="RCP290" s="755"/>
      <c r="RCQ290" s="755"/>
      <c r="RCR290" s="755"/>
      <c r="RCS290" s="755"/>
      <c r="RCT290" s="755"/>
      <c r="RCU290" s="755"/>
      <c r="RCV290" s="755"/>
      <c r="RCW290" s="755"/>
      <c r="RCX290" s="755"/>
      <c r="RCY290" s="755"/>
      <c r="RCZ290" s="755"/>
      <c r="RDA290" s="755"/>
      <c r="RDB290" s="755"/>
      <c r="RDC290" s="755"/>
      <c r="RDD290" s="755"/>
      <c r="RDE290" s="755"/>
      <c r="RDF290" s="755"/>
      <c r="RDG290" s="755"/>
      <c r="RDH290" s="755"/>
      <c r="RDI290" s="755"/>
      <c r="RDJ290" s="755"/>
      <c r="RDK290" s="755"/>
      <c r="RDL290" s="755"/>
      <c r="RDM290" s="755"/>
      <c r="RDN290" s="755"/>
      <c r="RDO290" s="755"/>
      <c r="RDP290" s="755"/>
      <c r="RDQ290" s="755"/>
      <c r="RDR290" s="755"/>
      <c r="RDS290" s="755"/>
      <c r="RDT290" s="755"/>
      <c r="RDU290" s="755"/>
      <c r="RDV290" s="755"/>
      <c r="RDW290" s="755"/>
      <c r="RDX290" s="755"/>
      <c r="RDY290" s="755"/>
      <c r="RDZ290" s="755"/>
      <c r="REA290" s="755"/>
      <c r="REB290" s="755"/>
      <c r="REC290" s="755"/>
      <c r="RED290" s="755"/>
      <c r="REE290" s="755"/>
      <c r="REF290" s="755"/>
      <c r="REG290" s="755"/>
      <c r="REH290" s="755"/>
      <c r="REI290" s="755"/>
      <c r="REJ290" s="755"/>
      <c r="REK290" s="755"/>
      <c r="REL290" s="755"/>
      <c r="REM290" s="755"/>
      <c r="REN290" s="755"/>
      <c r="REO290" s="755"/>
      <c r="REP290" s="755"/>
      <c r="REQ290" s="755"/>
      <c r="RER290" s="755"/>
      <c r="RES290" s="755"/>
      <c r="RET290" s="755"/>
      <c r="REU290" s="755"/>
      <c r="REV290" s="755"/>
      <c r="REW290" s="755"/>
      <c r="REX290" s="755"/>
      <c r="REY290" s="755"/>
      <c r="REZ290" s="755"/>
      <c r="RFA290" s="755"/>
      <c r="RFB290" s="755"/>
      <c r="RFC290" s="755"/>
      <c r="RFD290" s="755"/>
      <c r="RFE290" s="755"/>
      <c r="RFF290" s="755"/>
      <c r="RFG290" s="755"/>
      <c r="RFH290" s="755"/>
      <c r="RFI290" s="755"/>
      <c r="RFJ290" s="755"/>
      <c r="RFK290" s="755"/>
      <c r="RFL290" s="755"/>
      <c r="RFM290" s="755"/>
      <c r="RFN290" s="755"/>
      <c r="RFO290" s="755"/>
      <c r="RFP290" s="755"/>
      <c r="RFQ290" s="755"/>
      <c r="RFR290" s="755"/>
      <c r="RFS290" s="755"/>
      <c r="RFT290" s="755"/>
      <c r="RFU290" s="755"/>
      <c r="RFV290" s="755"/>
      <c r="RFW290" s="755"/>
      <c r="RFX290" s="755"/>
      <c r="RFY290" s="755"/>
      <c r="RFZ290" s="755"/>
      <c r="RGA290" s="755"/>
      <c r="RGB290" s="755"/>
      <c r="RGC290" s="755"/>
      <c r="RGD290" s="755"/>
      <c r="RGE290" s="755"/>
      <c r="RGF290" s="755"/>
      <c r="RGG290" s="755"/>
      <c r="RGH290" s="755"/>
      <c r="RGI290" s="755"/>
      <c r="RGJ290" s="755"/>
      <c r="RGK290" s="755"/>
      <c r="RGL290" s="755"/>
      <c r="RGM290" s="755"/>
      <c r="RGN290" s="755"/>
      <c r="RGO290" s="755"/>
      <c r="RGP290" s="755"/>
      <c r="RGQ290" s="755"/>
      <c r="RGR290" s="755"/>
      <c r="RGS290" s="755"/>
      <c r="RGT290" s="755"/>
      <c r="RGU290" s="755"/>
      <c r="RGV290" s="755"/>
      <c r="RGW290" s="755"/>
      <c r="RGX290" s="755"/>
      <c r="RGY290" s="755"/>
      <c r="RGZ290" s="755"/>
      <c r="RHA290" s="755"/>
      <c r="RHB290" s="755"/>
      <c r="RHC290" s="755"/>
      <c r="RHD290" s="755"/>
      <c r="RHE290" s="755"/>
      <c r="RHF290" s="755"/>
      <c r="RHG290" s="755"/>
      <c r="RHH290" s="755"/>
      <c r="RHI290" s="755"/>
      <c r="RHJ290" s="755"/>
      <c r="RHK290" s="755"/>
      <c r="RHL290" s="755"/>
      <c r="RHM290" s="755"/>
      <c r="RHN290" s="755"/>
      <c r="RHO290" s="755"/>
      <c r="RHP290" s="755"/>
      <c r="RHQ290" s="755"/>
      <c r="RHR290" s="755"/>
      <c r="RHS290" s="755"/>
      <c r="RHT290" s="755"/>
      <c r="RHU290" s="755"/>
      <c r="RHV290" s="755"/>
      <c r="RHW290" s="755"/>
      <c r="RHX290" s="755"/>
      <c r="RHY290" s="755"/>
      <c r="RHZ290" s="755"/>
      <c r="RIA290" s="755"/>
      <c r="RIB290" s="755"/>
      <c r="RIC290" s="755"/>
      <c r="RID290" s="755"/>
      <c r="RIE290" s="755"/>
      <c r="RIF290" s="755"/>
      <c r="RIG290" s="755"/>
      <c r="RIH290" s="755"/>
      <c r="RII290" s="755"/>
      <c r="RIJ290" s="755"/>
      <c r="RIK290" s="755"/>
      <c r="RIL290" s="755"/>
      <c r="RIM290" s="755"/>
      <c r="RIN290" s="755"/>
      <c r="RIO290" s="755"/>
      <c r="RIP290" s="755"/>
      <c r="RIQ290" s="755"/>
      <c r="RIR290" s="755"/>
      <c r="RIS290" s="755"/>
      <c r="RIT290" s="755"/>
      <c r="RIU290" s="755"/>
      <c r="RIV290" s="755"/>
      <c r="RIW290" s="755"/>
      <c r="RIX290" s="755"/>
      <c r="RIY290" s="755"/>
      <c r="RIZ290" s="755"/>
      <c r="RJA290" s="755"/>
      <c r="RJB290" s="755"/>
      <c r="RJC290" s="755"/>
      <c r="RJD290" s="755"/>
      <c r="RJE290" s="755"/>
      <c r="RJF290" s="755"/>
      <c r="RJG290" s="755"/>
      <c r="RJH290" s="755"/>
      <c r="RJI290" s="755"/>
      <c r="RJJ290" s="755"/>
      <c r="RJK290" s="755"/>
      <c r="RJL290" s="755"/>
      <c r="RJM290" s="755"/>
      <c r="RJN290" s="755"/>
      <c r="RJO290" s="755"/>
      <c r="RJP290" s="755"/>
      <c r="RJQ290" s="755"/>
      <c r="RJR290" s="755"/>
      <c r="RJS290" s="755"/>
      <c r="RJT290" s="755"/>
      <c r="RJU290" s="755"/>
      <c r="RJV290" s="755"/>
      <c r="RJW290" s="755"/>
      <c r="RJX290" s="755"/>
      <c r="RJY290" s="755"/>
      <c r="RJZ290" s="755"/>
      <c r="RKA290" s="755"/>
      <c r="RKB290" s="755"/>
      <c r="RKC290" s="755"/>
      <c r="RKD290" s="755"/>
      <c r="RKE290" s="755"/>
      <c r="RKF290" s="755"/>
      <c r="RKG290" s="755"/>
      <c r="RKH290" s="755"/>
      <c r="RKI290" s="755"/>
      <c r="RKJ290" s="755"/>
      <c r="RKK290" s="755"/>
      <c r="RKL290" s="755"/>
      <c r="RKM290" s="755"/>
      <c r="RKN290" s="755"/>
      <c r="RKO290" s="755"/>
      <c r="RKP290" s="755"/>
      <c r="RKQ290" s="755"/>
      <c r="RKR290" s="755"/>
      <c r="RKS290" s="755"/>
      <c r="RKT290" s="755"/>
      <c r="RKU290" s="755"/>
      <c r="RKV290" s="755"/>
      <c r="RKW290" s="755"/>
      <c r="RKX290" s="755"/>
      <c r="RKY290" s="755"/>
      <c r="RKZ290" s="755"/>
      <c r="RLA290" s="755"/>
      <c r="RLB290" s="755"/>
      <c r="RLC290" s="755"/>
      <c r="RLD290" s="755"/>
      <c r="RLE290" s="755"/>
      <c r="RLF290" s="755"/>
      <c r="RLG290" s="755"/>
      <c r="RLH290" s="755"/>
      <c r="RLI290" s="755"/>
      <c r="RLJ290" s="755"/>
      <c r="RLK290" s="755"/>
      <c r="RLL290" s="755"/>
      <c r="RLM290" s="755"/>
      <c r="RLN290" s="755"/>
      <c r="RLO290" s="755"/>
      <c r="RLP290" s="755"/>
      <c r="RLQ290" s="755"/>
      <c r="RLR290" s="755"/>
      <c r="RLS290" s="755"/>
      <c r="RLT290" s="755"/>
      <c r="RLU290" s="755"/>
      <c r="RLV290" s="755"/>
      <c r="RLW290" s="755"/>
      <c r="RLX290" s="755"/>
      <c r="RLY290" s="755"/>
      <c r="RLZ290" s="755"/>
      <c r="RMA290" s="755"/>
      <c r="RMB290" s="755"/>
      <c r="RMC290" s="755"/>
      <c r="RMD290" s="755"/>
      <c r="RME290" s="755"/>
      <c r="RMF290" s="755"/>
      <c r="RMG290" s="755"/>
      <c r="RMH290" s="755"/>
      <c r="RMI290" s="755"/>
      <c r="RMJ290" s="755"/>
      <c r="RMK290" s="755"/>
      <c r="RML290" s="755"/>
      <c r="RMM290" s="755"/>
      <c r="RMN290" s="755"/>
      <c r="RMO290" s="755"/>
      <c r="RMP290" s="755"/>
      <c r="RMQ290" s="755"/>
      <c r="RMR290" s="755"/>
      <c r="RMS290" s="755"/>
      <c r="RMT290" s="755"/>
      <c r="RMU290" s="755"/>
      <c r="RMV290" s="755"/>
      <c r="RMW290" s="755"/>
      <c r="RMX290" s="755"/>
      <c r="RMY290" s="755"/>
      <c r="RMZ290" s="755"/>
      <c r="RNA290" s="755"/>
      <c r="RNB290" s="755"/>
      <c r="RNC290" s="755"/>
      <c r="RND290" s="755"/>
      <c r="RNE290" s="755"/>
      <c r="RNF290" s="755"/>
      <c r="RNG290" s="755"/>
      <c r="RNH290" s="755"/>
      <c r="RNI290" s="755"/>
      <c r="RNJ290" s="755"/>
      <c r="RNK290" s="755"/>
      <c r="RNL290" s="755"/>
      <c r="RNM290" s="755"/>
      <c r="RNN290" s="755"/>
      <c r="RNO290" s="755"/>
      <c r="RNP290" s="755"/>
      <c r="RNQ290" s="755"/>
      <c r="RNR290" s="755"/>
      <c r="RNS290" s="755"/>
      <c r="RNT290" s="755"/>
      <c r="RNU290" s="755"/>
      <c r="RNV290" s="755"/>
      <c r="RNW290" s="755"/>
      <c r="RNX290" s="755"/>
      <c r="RNY290" s="755"/>
      <c r="RNZ290" s="755"/>
      <c r="ROA290" s="755"/>
      <c r="ROB290" s="755"/>
      <c r="ROC290" s="755"/>
      <c r="ROD290" s="755"/>
      <c r="ROE290" s="755"/>
      <c r="ROF290" s="755"/>
      <c r="ROG290" s="755"/>
      <c r="ROH290" s="755"/>
      <c r="ROI290" s="755"/>
      <c r="ROJ290" s="755"/>
      <c r="ROK290" s="755"/>
      <c r="ROL290" s="755"/>
      <c r="ROM290" s="755"/>
      <c r="RON290" s="755"/>
      <c r="ROO290" s="755"/>
      <c r="ROP290" s="755"/>
      <c r="ROQ290" s="755"/>
      <c r="ROR290" s="755"/>
      <c r="ROS290" s="755"/>
      <c r="ROT290" s="755"/>
      <c r="ROU290" s="755"/>
      <c r="ROV290" s="755"/>
      <c r="ROW290" s="755"/>
      <c r="ROX290" s="755"/>
      <c r="ROY290" s="755"/>
      <c r="ROZ290" s="755"/>
      <c r="RPA290" s="755"/>
      <c r="RPB290" s="755"/>
      <c r="RPC290" s="755"/>
      <c r="RPD290" s="755"/>
      <c r="RPE290" s="755"/>
      <c r="RPF290" s="755"/>
      <c r="RPG290" s="755"/>
      <c r="RPH290" s="755"/>
      <c r="RPI290" s="755"/>
      <c r="RPJ290" s="755"/>
      <c r="RPK290" s="755"/>
      <c r="RPL290" s="755"/>
      <c r="RPM290" s="755"/>
      <c r="RPN290" s="755"/>
      <c r="RPO290" s="755"/>
      <c r="RPP290" s="755"/>
      <c r="RPQ290" s="755"/>
      <c r="RPR290" s="755"/>
      <c r="RPS290" s="755"/>
      <c r="RPT290" s="755"/>
      <c r="RPU290" s="755"/>
      <c r="RPV290" s="755"/>
      <c r="RPW290" s="755"/>
      <c r="RPX290" s="755"/>
      <c r="RPY290" s="755"/>
      <c r="RPZ290" s="755"/>
      <c r="RQA290" s="755"/>
      <c r="RQB290" s="755"/>
      <c r="RQC290" s="755"/>
      <c r="RQD290" s="755"/>
      <c r="RQE290" s="755"/>
      <c r="RQF290" s="755"/>
      <c r="RQG290" s="755"/>
      <c r="RQH290" s="755"/>
      <c r="RQI290" s="755"/>
      <c r="RQJ290" s="755"/>
      <c r="RQK290" s="755"/>
      <c r="RQL290" s="755"/>
      <c r="RQM290" s="755"/>
      <c r="RQN290" s="755"/>
      <c r="RQO290" s="755"/>
      <c r="RQP290" s="755"/>
      <c r="RQQ290" s="755"/>
      <c r="RQR290" s="755"/>
      <c r="RQS290" s="755"/>
      <c r="RQT290" s="755"/>
      <c r="RQU290" s="755"/>
      <c r="RQV290" s="755"/>
      <c r="RQW290" s="755"/>
      <c r="RQX290" s="755"/>
      <c r="RQY290" s="755"/>
      <c r="RQZ290" s="755"/>
      <c r="RRA290" s="755"/>
      <c r="RRB290" s="755"/>
      <c r="RRC290" s="755"/>
      <c r="RRD290" s="755"/>
      <c r="RRE290" s="755"/>
      <c r="RRF290" s="755"/>
      <c r="RRG290" s="755"/>
      <c r="RRH290" s="755"/>
      <c r="RRI290" s="755"/>
      <c r="RRJ290" s="755"/>
      <c r="RRK290" s="755"/>
      <c r="RRL290" s="755"/>
      <c r="RRM290" s="755"/>
      <c r="RRN290" s="755"/>
      <c r="RRO290" s="755"/>
      <c r="RRP290" s="755"/>
      <c r="RRQ290" s="755"/>
      <c r="RRR290" s="755"/>
      <c r="RRS290" s="755"/>
      <c r="RRT290" s="755"/>
      <c r="RRU290" s="755"/>
      <c r="RRV290" s="755"/>
      <c r="RRW290" s="755"/>
      <c r="RRX290" s="755"/>
      <c r="RRY290" s="755"/>
      <c r="RRZ290" s="755"/>
      <c r="RSA290" s="755"/>
      <c r="RSB290" s="755"/>
      <c r="RSC290" s="755"/>
      <c r="RSD290" s="755"/>
      <c r="RSE290" s="755"/>
      <c r="RSF290" s="755"/>
      <c r="RSG290" s="755"/>
      <c r="RSH290" s="755"/>
      <c r="RSI290" s="755"/>
      <c r="RSJ290" s="755"/>
      <c r="RSK290" s="755"/>
      <c r="RSL290" s="755"/>
      <c r="RSM290" s="755"/>
      <c r="RSN290" s="755"/>
      <c r="RSO290" s="755"/>
      <c r="RSP290" s="755"/>
      <c r="RSQ290" s="755"/>
      <c r="RSR290" s="755"/>
      <c r="RSS290" s="755"/>
      <c r="RST290" s="755"/>
      <c r="RSU290" s="755"/>
      <c r="RSV290" s="755"/>
      <c r="RSW290" s="755"/>
      <c r="RSX290" s="755"/>
      <c r="RSY290" s="755"/>
      <c r="RSZ290" s="755"/>
      <c r="RTA290" s="755"/>
      <c r="RTB290" s="755"/>
      <c r="RTC290" s="755"/>
      <c r="RTD290" s="755"/>
      <c r="RTE290" s="755"/>
      <c r="RTF290" s="755"/>
      <c r="RTG290" s="755"/>
      <c r="RTH290" s="755"/>
      <c r="RTI290" s="755"/>
      <c r="RTJ290" s="755"/>
      <c r="RTK290" s="755"/>
      <c r="RTL290" s="755"/>
      <c r="RTM290" s="755"/>
      <c r="RTN290" s="755"/>
      <c r="RTO290" s="755"/>
      <c r="RTP290" s="755"/>
      <c r="RTQ290" s="755"/>
      <c r="RTR290" s="755"/>
      <c r="RTS290" s="755"/>
      <c r="RTT290" s="755"/>
      <c r="RTU290" s="755"/>
      <c r="RTV290" s="755"/>
      <c r="RTW290" s="755"/>
      <c r="RTX290" s="755"/>
      <c r="RTY290" s="755"/>
      <c r="RTZ290" s="755"/>
      <c r="RUA290" s="755"/>
      <c r="RUB290" s="755"/>
      <c r="RUC290" s="755"/>
      <c r="RUD290" s="755"/>
      <c r="RUE290" s="755"/>
      <c r="RUF290" s="755"/>
      <c r="RUG290" s="755"/>
      <c r="RUH290" s="755"/>
      <c r="RUI290" s="755"/>
      <c r="RUJ290" s="755"/>
      <c r="RUK290" s="755"/>
      <c r="RUL290" s="755"/>
      <c r="RUM290" s="755"/>
      <c r="RUN290" s="755"/>
      <c r="RUO290" s="755"/>
      <c r="RUP290" s="755"/>
      <c r="RUQ290" s="755"/>
      <c r="RUR290" s="755"/>
      <c r="RUS290" s="755"/>
      <c r="RUT290" s="755"/>
      <c r="RUU290" s="755"/>
      <c r="RUV290" s="755"/>
      <c r="RUW290" s="755"/>
      <c r="RUX290" s="755"/>
      <c r="RUY290" s="755"/>
      <c r="RUZ290" s="755"/>
      <c r="RVA290" s="755"/>
      <c r="RVB290" s="755"/>
      <c r="RVC290" s="755"/>
      <c r="RVD290" s="755"/>
      <c r="RVE290" s="755"/>
      <c r="RVF290" s="755"/>
      <c r="RVG290" s="755"/>
      <c r="RVH290" s="755"/>
      <c r="RVI290" s="755"/>
      <c r="RVJ290" s="755"/>
      <c r="RVK290" s="755"/>
      <c r="RVL290" s="755"/>
      <c r="RVM290" s="755"/>
      <c r="RVN290" s="755"/>
      <c r="RVO290" s="755"/>
      <c r="RVP290" s="755"/>
      <c r="RVQ290" s="755"/>
      <c r="RVR290" s="755"/>
      <c r="RVS290" s="755"/>
      <c r="RVT290" s="755"/>
      <c r="RVU290" s="755"/>
      <c r="RVV290" s="755"/>
      <c r="RVW290" s="755"/>
      <c r="RVX290" s="755"/>
      <c r="RVY290" s="755"/>
      <c r="RVZ290" s="755"/>
      <c r="RWA290" s="755"/>
      <c r="RWB290" s="755"/>
      <c r="RWC290" s="755"/>
      <c r="RWD290" s="755"/>
      <c r="RWE290" s="755"/>
      <c r="RWF290" s="755"/>
      <c r="RWG290" s="755"/>
      <c r="RWH290" s="755"/>
      <c r="RWI290" s="755"/>
      <c r="RWJ290" s="755"/>
      <c r="RWK290" s="755"/>
      <c r="RWL290" s="755"/>
      <c r="RWM290" s="755"/>
      <c r="RWN290" s="755"/>
      <c r="RWO290" s="755"/>
      <c r="RWP290" s="755"/>
      <c r="RWQ290" s="755"/>
      <c r="RWR290" s="755"/>
      <c r="RWS290" s="755"/>
      <c r="RWT290" s="755"/>
      <c r="RWU290" s="755"/>
      <c r="RWV290" s="755"/>
      <c r="RWW290" s="755"/>
      <c r="RWX290" s="755"/>
      <c r="RWY290" s="755"/>
      <c r="RWZ290" s="755"/>
      <c r="RXA290" s="755"/>
      <c r="RXB290" s="755"/>
      <c r="RXC290" s="755"/>
      <c r="RXD290" s="755"/>
      <c r="RXE290" s="755"/>
      <c r="RXF290" s="755"/>
      <c r="RXG290" s="755"/>
      <c r="RXH290" s="755"/>
      <c r="RXI290" s="755"/>
      <c r="RXJ290" s="755"/>
      <c r="RXK290" s="755"/>
      <c r="RXL290" s="755"/>
      <c r="RXM290" s="755"/>
      <c r="RXN290" s="755"/>
      <c r="RXO290" s="755"/>
      <c r="RXP290" s="755"/>
      <c r="RXQ290" s="755"/>
      <c r="RXR290" s="755"/>
      <c r="RXS290" s="755"/>
      <c r="RXT290" s="755"/>
      <c r="RXU290" s="755"/>
      <c r="RXV290" s="755"/>
      <c r="RXW290" s="755"/>
      <c r="RXX290" s="755"/>
      <c r="RXY290" s="755"/>
      <c r="RXZ290" s="755"/>
      <c r="RYA290" s="755"/>
      <c r="RYB290" s="755"/>
      <c r="RYC290" s="755"/>
      <c r="RYD290" s="755"/>
      <c r="RYE290" s="755"/>
      <c r="RYF290" s="755"/>
      <c r="RYG290" s="755"/>
      <c r="RYH290" s="755"/>
      <c r="RYI290" s="755"/>
      <c r="RYJ290" s="755"/>
      <c r="RYK290" s="755"/>
      <c r="RYL290" s="755"/>
      <c r="RYM290" s="755"/>
      <c r="RYN290" s="755"/>
      <c r="RYO290" s="755"/>
      <c r="RYP290" s="755"/>
      <c r="RYQ290" s="755"/>
      <c r="RYR290" s="755"/>
      <c r="RYS290" s="755"/>
      <c r="RYT290" s="755"/>
      <c r="RYU290" s="755"/>
      <c r="RYV290" s="755"/>
      <c r="RYW290" s="755"/>
      <c r="RYX290" s="755"/>
      <c r="RYY290" s="755"/>
      <c r="RYZ290" s="755"/>
      <c r="RZA290" s="755"/>
      <c r="RZB290" s="755"/>
      <c r="RZC290" s="755"/>
      <c r="RZD290" s="755"/>
      <c r="RZE290" s="755"/>
      <c r="RZF290" s="755"/>
      <c r="RZG290" s="755"/>
      <c r="RZH290" s="755"/>
      <c r="RZI290" s="755"/>
      <c r="RZJ290" s="755"/>
      <c r="RZK290" s="755"/>
      <c r="RZL290" s="755"/>
      <c r="RZM290" s="755"/>
      <c r="RZN290" s="755"/>
      <c r="RZO290" s="755"/>
      <c r="RZP290" s="755"/>
      <c r="RZQ290" s="755"/>
      <c r="RZR290" s="755"/>
      <c r="RZS290" s="755"/>
      <c r="RZT290" s="755"/>
      <c r="RZU290" s="755"/>
      <c r="RZV290" s="755"/>
      <c r="RZW290" s="755"/>
      <c r="RZX290" s="755"/>
      <c r="RZY290" s="755"/>
      <c r="RZZ290" s="755"/>
      <c r="SAA290" s="755"/>
      <c r="SAB290" s="755"/>
      <c r="SAC290" s="755"/>
      <c r="SAD290" s="755"/>
      <c r="SAE290" s="755"/>
      <c r="SAF290" s="755"/>
      <c r="SAG290" s="755"/>
      <c r="SAH290" s="755"/>
      <c r="SAI290" s="755"/>
      <c r="SAJ290" s="755"/>
      <c r="SAK290" s="755"/>
      <c r="SAL290" s="755"/>
      <c r="SAM290" s="755"/>
      <c r="SAN290" s="755"/>
      <c r="SAO290" s="755"/>
      <c r="SAP290" s="755"/>
      <c r="SAQ290" s="755"/>
      <c r="SAR290" s="755"/>
      <c r="SAS290" s="755"/>
      <c r="SAT290" s="755"/>
      <c r="SAU290" s="755"/>
      <c r="SAV290" s="755"/>
      <c r="SAW290" s="755"/>
      <c r="SAX290" s="755"/>
      <c r="SAY290" s="755"/>
      <c r="SAZ290" s="755"/>
      <c r="SBA290" s="755"/>
      <c r="SBB290" s="755"/>
      <c r="SBC290" s="755"/>
      <c r="SBD290" s="755"/>
      <c r="SBE290" s="755"/>
      <c r="SBF290" s="755"/>
      <c r="SBG290" s="755"/>
      <c r="SBH290" s="755"/>
      <c r="SBI290" s="755"/>
      <c r="SBJ290" s="755"/>
      <c r="SBK290" s="755"/>
      <c r="SBL290" s="755"/>
      <c r="SBM290" s="755"/>
      <c r="SBN290" s="755"/>
      <c r="SBO290" s="755"/>
      <c r="SBP290" s="755"/>
      <c r="SBQ290" s="755"/>
      <c r="SBR290" s="755"/>
      <c r="SBS290" s="755"/>
      <c r="SBT290" s="755"/>
      <c r="SBU290" s="755"/>
      <c r="SBV290" s="755"/>
      <c r="SBW290" s="755"/>
      <c r="SBX290" s="755"/>
      <c r="SBY290" s="755"/>
      <c r="SBZ290" s="755"/>
      <c r="SCA290" s="755"/>
      <c r="SCB290" s="755"/>
      <c r="SCC290" s="755"/>
      <c r="SCD290" s="755"/>
      <c r="SCE290" s="755"/>
      <c r="SCF290" s="755"/>
      <c r="SCG290" s="755"/>
      <c r="SCH290" s="755"/>
      <c r="SCI290" s="755"/>
      <c r="SCJ290" s="755"/>
      <c r="SCK290" s="755"/>
      <c r="SCL290" s="755"/>
      <c r="SCM290" s="755"/>
      <c r="SCN290" s="755"/>
      <c r="SCO290" s="755"/>
      <c r="SCP290" s="755"/>
      <c r="SCQ290" s="755"/>
      <c r="SCR290" s="755"/>
      <c r="SCS290" s="755"/>
      <c r="SCT290" s="755"/>
      <c r="SCU290" s="755"/>
      <c r="SCV290" s="755"/>
      <c r="SCW290" s="755"/>
      <c r="SCX290" s="755"/>
      <c r="SCY290" s="755"/>
      <c r="SCZ290" s="755"/>
      <c r="SDA290" s="755"/>
      <c r="SDB290" s="755"/>
      <c r="SDC290" s="755"/>
      <c r="SDD290" s="755"/>
      <c r="SDE290" s="755"/>
      <c r="SDF290" s="755"/>
      <c r="SDG290" s="755"/>
      <c r="SDH290" s="755"/>
      <c r="SDI290" s="755"/>
      <c r="SDJ290" s="755"/>
      <c r="SDK290" s="755"/>
      <c r="SDL290" s="755"/>
      <c r="SDM290" s="755"/>
      <c r="SDN290" s="755"/>
      <c r="SDO290" s="755"/>
      <c r="SDP290" s="755"/>
      <c r="SDQ290" s="755"/>
      <c r="SDR290" s="755"/>
      <c r="SDS290" s="755"/>
      <c r="SDT290" s="755"/>
      <c r="SDU290" s="755"/>
      <c r="SDV290" s="755"/>
      <c r="SDW290" s="755"/>
      <c r="SDX290" s="755"/>
      <c r="SDY290" s="755"/>
      <c r="SDZ290" s="755"/>
      <c r="SEA290" s="755"/>
      <c r="SEB290" s="755"/>
      <c r="SEC290" s="755"/>
      <c r="SED290" s="755"/>
      <c r="SEE290" s="755"/>
      <c r="SEF290" s="755"/>
      <c r="SEG290" s="755"/>
      <c r="SEH290" s="755"/>
      <c r="SEI290" s="755"/>
      <c r="SEJ290" s="755"/>
      <c r="SEK290" s="755"/>
      <c r="SEL290" s="755"/>
      <c r="SEM290" s="755"/>
      <c r="SEN290" s="755"/>
      <c r="SEO290" s="755"/>
      <c r="SEP290" s="755"/>
      <c r="SEQ290" s="755"/>
      <c r="SER290" s="755"/>
      <c r="SES290" s="755"/>
      <c r="SET290" s="755"/>
      <c r="SEU290" s="755"/>
      <c r="SEV290" s="755"/>
      <c r="SEW290" s="755"/>
      <c r="SEX290" s="755"/>
      <c r="SEY290" s="755"/>
      <c r="SEZ290" s="755"/>
      <c r="SFA290" s="755"/>
      <c r="SFB290" s="755"/>
      <c r="SFC290" s="755"/>
      <c r="SFD290" s="755"/>
      <c r="SFE290" s="755"/>
      <c r="SFF290" s="755"/>
      <c r="SFG290" s="755"/>
      <c r="SFH290" s="755"/>
      <c r="SFI290" s="755"/>
      <c r="SFJ290" s="755"/>
      <c r="SFK290" s="755"/>
      <c r="SFL290" s="755"/>
      <c r="SFM290" s="755"/>
      <c r="SFN290" s="755"/>
      <c r="SFO290" s="755"/>
      <c r="SFP290" s="755"/>
      <c r="SFQ290" s="755"/>
      <c r="SFR290" s="755"/>
      <c r="SFS290" s="755"/>
      <c r="SFT290" s="755"/>
      <c r="SFU290" s="755"/>
      <c r="SFV290" s="755"/>
      <c r="SFW290" s="755"/>
      <c r="SFX290" s="755"/>
      <c r="SFY290" s="755"/>
      <c r="SFZ290" s="755"/>
      <c r="SGA290" s="755"/>
      <c r="SGB290" s="755"/>
      <c r="SGC290" s="755"/>
      <c r="SGD290" s="755"/>
      <c r="SGE290" s="755"/>
      <c r="SGF290" s="755"/>
      <c r="SGG290" s="755"/>
      <c r="SGH290" s="755"/>
      <c r="SGI290" s="755"/>
      <c r="SGJ290" s="755"/>
      <c r="SGK290" s="755"/>
      <c r="SGL290" s="755"/>
      <c r="SGM290" s="755"/>
      <c r="SGN290" s="755"/>
      <c r="SGO290" s="755"/>
      <c r="SGP290" s="755"/>
      <c r="SGQ290" s="755"/>
      <c r="SGR290" s="755"/>
      <c r="SGS290" s="755"/>
      <c r="SGT290" s="755"/>
      <c r="SGU290" s="755"/>
      <c r="SGV290" s="755"/>
      <c r="SGW290" s="755"/>
      <c r="SGX290" s="755"/>
      <c r="SGY290" s="755"/>
      <c r="SGZ290" s="755"/>
      <c r="SHA290" s="755"/>
      <c r="SHB290" s="755"/>
      <c r="SHC290" s="755"/>
      <c r="SHD290" s="755"/>
      <c r="SHE290" s="755"/>
      <c r="SHF290" s="755"/>
      <c r="SHG290" s="755"/>
      <c r="SHH290" s="755"/>
      <c r="SHI290" s="755"/>
      <c r="SHJ290" s="755"/>
      <c r="SHK290" s="755"/>
      <c r="SHL290" s="755"/>
      <c r="SHM290" s="755"/>
      <c r="SHN290" s="755"/>
      <c r="SHO290" s="755"/>
      <c r="SHP290" s="755"/>
      <c r="SHQ290" s="755"/>
      <c r="SHR290" s="755"/>
      <c r="SHS290" s="755"/>
      <c r="SHT290" s="755"/>
      <c r="SHU290" s="755"/>
      <c r="SHV290" s="755"/>
      <c r="SHW290" s="755"/>
      <c r="SHX290" s="755"/>
      <c r="SHY290" s="755"/>
      <c r="SHZ290" s="755"/>
      <c r="SIA290" s="755"/>
      <c r="SIB290" s="755"/>
      <c r="SIC290" s="755"/>
      <c r="SID290" s="755"/>
      <c r="SIE290" s="755"/>
      <c r="SIF290" s="755"/>
      <c r="SIG290" s="755"/>
      <c r="SIH290" s="755"/>
      <c r="SII290" s="755"/>
      <c r="SIJ290" s="755"/>
      <c r="SIK290" s="755"/>
      <c r="SIL290" s="755"/>
      <c r="SIM290" s="755"/>
      <c r="SIN290" s="755"/>
      <c r="SIO290" s="755"/>
      <c r="SIP290" s="755"/>
      <c r="SIQ290" s="755"/>
      <c r="SIR290" s="755"/>
      <c r="SIS290" s="755"/>
      <c r="SIT290" s="755"/>
      <c r="SIU290" s="755"/>
      <c r="SIV290" s="755"/>
      <c r="SIW290" s="755"/>
      <c r="SIX290" s="755"/>
      <c r="SIY290" s="755"/>
      <c r="SIZ290" s="755"/>
      <c r="SJA290" s="755"/>
      <c r="SJB290" s="755"/>
      <c r="SJC290" s="755"/>
      <c r="SJD290" s="755"/>
      <c r="SJE290" s="755"/>
      <c r="SJF290" s="755"/>
      <c r="SJG290" s="755"/>
      <c r="SJH290" s="755"/>
      <c r="SJI290" s="755"/>
      <c r="SJJ290" s="755"/>
      <c r="SJK290" s="755"/>
      <c r="SJL290" s="755"/>
      <c r="SJM290" s="755"/>
      <c r="SJN290" s="755"/>
      <c r="SJO290" s="755"/>
      <c r="SJP290" s="755"/>
      <c r="SJQ290" s="755"/>
      <c r="SJR290" s="755"/>
      <c r="SJS290" s="755"/>
      <c r="SJT290" s="755"/>
      <c r="SJU290" s="755"/>
      <c r="SJV290" s="755"/>
      <c r="SJW290" s="755"/>
      <c r="SJX290" s="755"/>
      <c r="SJY290" s="755"/>
      <c r="SJZ290" s="755"/>
      <c r="SKA290" s="755"/>
      <c r="SKB290" s="755"/>
      <c r="SKC290" s="755"/>
      <c r="SKD290" s="755"/>
      <c r="SKE290" s="755"/>
      <c r="SKF290" s="755"/>
      <c r="SKG290" s="755"/>
      <c r="SKH290" s="755"/>
      <c r="SKI290" s="755"/>
      <c r="SKJ290" s="755"/>
      <c r="SKK290" s="755"/>
      <c r="SKL290" s="755"/>
      <c r="SKM290" s="755"/>
      <c r="SKN290" s="755"/>
      <c r="SKO290" s="755"/>
      <c r="SKP290" s="755"/>
      <c r="SKQ290" s="755"/>
      <c r="SKR290" s="755"/>
      <c r="SKS290" s="755"/>
      <c r="SKT290" s="755"/>
      <c r="SKU290" s="755"/>
      <c r="SKV290" s="755"/>
      <c r="SKW290" s="755"/>
      <c r="SKX290" s="755"/>
      <c r="SKY290" s="755"/>
      <c r="SKZ290" s="755"/>
      <c r="SLA290" s="755"/>
      <c r="SLB290" s="755"/>
      <c r="SLC290" s="755"/>
      <c r="SLD290" s="755"/>
      <c r="SLE290" s="755"/>
      <c r="SLF290" s="755"/>
      <c r="SLG290" s="755"/>
      <c r="SLH290" s="755"/>
      <c r="SLI290" s="755"/>
      <c r="SLJ290" s="755"/>
      <c r="SLK290" s="755"/>
      <c r="SLL290" s="755"/>
      <c r="SLM290" s="755"/>
      <c r="SLN290" s="755"/>
      <c r="SLO290" s="755"/>
      <c r="SLP290" s="755"/>
      <c r="SLQ290" s="755"/>
      <c r="SLR290" s="755"/>
      <c r="SLS290" s="755"/>
      <c r="SLT290" s="755"/>
      <c r="SLU290" s="755"/>
      <c r="SLV290" s="755"/>
      <c r="SLW290" s="755"/>
      <c r="SLX290" s="755"/>
      <c r="SLY290" s="755"/>
      <c r="SLZ290" s="755"/>
      <c r="SMA290" s="755"/>
      <c r="SMB290" s="755"/>
      <c r="SMC290" s="755"/>
      <c r="SMD290" s="755"/>
      <c r="SME290" s="755"/>
      <c r="SMF290" s="755"/>
      <c r="SMG290" s="755"/>
      <c r="SMH290" s="755"/>
      <c r="SMI290" s="755"/>
      <c r="SMJ290" s="755"/>
      <c r="SMK290" s="755"/>
      <c r="SML290" s="755"/>
      <c r="SMM290" s="755"/>
      <c r="SMN290" s="755"/>
      <c r="SMO290" s="755"/>
      <c r="SMP290" s="755"/>
      <c r="SMQ290" s="755"/>
      <c r="SMR290" s="755"/>
      <c r="SMS290" s="755"/>
      <c r="SMT290" s="755"/>
      <c r="SMU290" s="755"/>
      <c r="SMV290" s="755"/>
      <c r="SMW290" s="755"/>
      <c r="SMX290" s="755"/>
      <c r="SMY290" s="755"/>
      <c r="SMZ290" s="755"/>
      <c r="SNA290" s="755"/>
      <c r="SNB290" s="755"/>
      <c r="SNC290" s="755"/>
      <c r="SND290" s="755"/>
      <c r="SNE290" s="755"/>
      <c r="SNF290" s="755"/>
      <c r="SNG290" s="755"/>
      <c r="SNH290" s="755"/>
      <c r="SNI290" s="755"/>
      <c r="SNJ290" s="755"/>
      <c r="SNK290" s="755"/>
      <c r="SNL290" s="755"/>
      <c r="SNM290" s="755"/>
      <c r="SNN290" s="755"/>
      <c r="SNO290" s="755"/>
      <c r="SNP290" s="755"/>
      <c r="SNQ290" s="755"/>
      <c r="SNR290" s="755"/>
      <c r="SNS290" s="755"/>
      <c r="SNT290" s="755"/>
      <c r="SNU290" s="755"/>
      <c r="SNV290" s="755"/>
      <c r="SNW290" s="755"/>
      <c r="SNX290" s="755"/>
      <c r="SNY290" s="755"/>
      <c r="SNZ290" s="755"/>
      <c r="SOA290" s="755"/>
      <c r="SOB290" s="755"/>
      <c r="SOC290" s="755"/>
      <c r="SOD290" s="755"/>
      <c r="SOE290" s="755"/>
      <c r="SOF290" s="755"/>
      <c r="SOG290" s="755"/>
      <c r="SOH290" s="755"/>
      <c r="SOI290" s="755"/>
      <c r="SOJ290" s="755"/>
      <c r="SOK290" s="755"/>
      <c r="SOL290" s="755"/>
      <c r="SOM290" s="755"/>
      <c r="SON290" s="755"/>
      <c r="SOO290" s="755"/>
      <c r="SOP290" s="755"/>
      <c r="SOQ290" s="755"/>
      <c r="SOR290" s="755"/>
      <c r="SOS290" s="755"/>
      <c r="SOT290" s="755"/>
      <c r="SOU290" s="755"/>
      <c r="SOV290" s="755"/>
      <c r="SOW290" s="755"/>
      <c r="SOX290" s="755"/>
      <c r="SOY290" s="755"/>
      <c r="SOZ290" s="755"/>
      <c r="SPA290" s="755"/>
      <c r="SPB290" s="755"/>
      <c r="SPC290" s="755"/>
      <c r="SPD290" s="755"/>
      <c r="SPE290" s="755"/>
      <c r="SPF290" s="755"/>
      <c r="SPG290" s="755"/>
      <c r="SPH290" s="755"/>
      <c r="SPI290" s="755"/>
      <c r="SPJ290" s="755"/>
      <c r="SPK290" s="755"/>
      <c r="SPL290" s="755"/>
      <c r="SPM290" s="755"/>
      <c r="SPN290" s="755"/>
      <c r="SPO290" s="755"/>
      <c r="SPP290" s="755"/>
      <c r="SPQ290" s="755"/>
      <c r="SPR290" s="755"/>
      <c r="SPS290" s="755"/>
      <c r="SPT290" s="755"/>
      <c r="SPU290" s="755"/>
      <c r="SPV290" s="755"/>
      <c r="SPW290" s="755"/>
      <c r="SPX290" s="755"/>
      <c r="SPY290" s="755"/>
      <c r="SPZ290" s="755"/>
      <c r="SQA290" s="755"/>
      <c r="SQB290" s="755"/>
      <c r="SQC290" s="755"/>
      <c r="SQD290" s="755"/>
      <c r="SQE290" s="755"/>
      <c r="SQF290" s="755"/>
      <c r="SQG290" s="755"/>
      <c r="SQH290" s="755"/>
      <c r="SQI290" s="755"/>
      <c r="SQJ290" s="755"/>
      <c r="SQK290" s="755"/>
      <c r="SQL290" s="755"/>
      <c r="SQM290" s="755"/>
      <c r="SQN290" s="755"/>
      <c r="SQO290" s="755"/>
      <c r="SQP290" s="755"/>
      <c r="SQQ290" s="755"/>
      <c r="SQR290" s="755"/>
      <c r="SQS290" s="755"/>
      <c r="SQT290" s="755"/>
      <c r="SQU290" s="755"/>
      <c r="SQV290" s="755"/>
      <c r="SQW290" s="755"/>
      <c r="SQX290" s="755"/>
      <c r="SQY290" s="755"/>
      <c r="SQZ290" s="755"/>
      <c r="SRA290" s="755"/>
      <c r="SRB290" s="755"/>
      <c r="SRC290" s="755"/>
      <c r="SRD290" s="755"/>
      <c r="SRE290" s="755"/>
      <c r="SRF290" s="755"/>
      <c r="SRG290" s="755"/>
      <c r="SRH290" s="755"/>
      <c r="SRI290" s="755"/>
      <c r="SRJ290" s="755"/>
      <c r="SRK290" s="755"/>
      <c r="SRL290" s="755"/>
      <c r="SRM290" s="755"/>
      <c r="SRN290" s="755"/>
      <c r="SRO290" s="755"/>
      <c r="SRP290" s="755"/>
      <c r="SRQ290" s="755"/>
      <c r="SRR290" s="755"/>
      <c r="SRS290" s="755"/>
      <c r="SRT290" s="755"/>
      <c r="SRU290" s="755"/>
      <c r="SRV290" s="755"/>
      <c r="SRW290" s="755"/>
      <c r="SRX290" s="755"/>
      <c r="SRY290" s="755"/>
      <c r="SRZ290" s="755"/>
      <c r="SSA290" s="755"/>
      <c r="SSB290" s="755"/>
      <c r="SSC290" s="755"/>
      <c r="SSD290" s="755"/>
      <c r="SSE290" s="755"/>
      <c r="SSF290" s="755"/>
      <c r="SSG290" s="755"/>
      <c r="SSH290" s="755"/>
      <c r="SSI290" s="755"/>
      <c r="SSJ290" s="755"/>
      <c r="SSK290" s="755"/>
      <c r="SSL290" s="755"/>
      <c r="SSM290" s="755"/>
      <c r="SSN290" s="755"/>
      <c r="SSO290" s="755"/>
      <c r="SSP290" s="755"/>
      <c r="SSQ290" s="755"/>
      <c r="SSR290" s="755"/>
      <c r="SSS290" s="755"/>
      <c r="SST290" s="755"/>
      <c r="SSU290" s="755"/>
      <c r="SSV290" s="755"/>
      <c r="SSW290" s="755"/>
      <c r="SSX290" s="755"/>
      <c r="SSY290" s="755"/>
      <c r="SSZ290" s="755"/>
      <c r="STA290" s="755"/>
      <c r="STB290" s="755"/>
      <c r="STC290" s="755"/>
      <c r="STD290" s="755"/>
      <c r="STE290" s="755"/>
      <c r="STF290" s="755"/>
      <c r="STG290" s="755"/>
      <c r="STH290" s="755"/>
      <c r="STI290" s="755"/>
      <c r="STJ290" s="755"/>
      <c r="STK290" s="755"/>
      <c r="STL290" s="755"/>
      <c r="STM290" s="755"/>
      <c r="STN290" s="755"/>
      <c r="STO290" s="755"/>
      <c r="STP290" s="755"/>
      <c r="STQ290" s="755"/>
      <c r="STR290" s="755"/>
      <c r="STS290" s="755"/>
      <c r="STT290" s="755"/>
      <c r="STU290" s="755"/>
      <c r="STV290" s="755"/>
      <c r="STW290" s="755"/>
      <c r="STX290" s="755"/>
      <c r="STY290" s="755"/>
      <c r="STZ290" s="755"/>
      <c r="SUA290" s="755"/>
      <c r="SUB290" s="755"/>
      <c r="SUC290" s="755"/>
      <c r="SUD290" s="755"/>
      <c r="SUE290" s="755"/>
      <c r="SUF290" s="755"/>
      <c r="SUG290" s="755"/>
      <c r="SUH290" s="755"/>
      <c r="SUI290" s="755"/>
      <c r="SUJ290" s="755"/>
      <c r="SUK290" s="755"/>
      <c r="SUL290" s="755"/>
      <c r="SUM290" s="755"/>
      <c r="SUN290" s="755"/>
      <c r="SUO290" s="755"/>
      <c r="SUP290" s="755"/>
      <c r="SUQ290" s="755"/>
      <c r="SUR290" s="755"/>
      <c r="SUS290" s="755"/>
      <c r="SUT290" s="755"/>
      <c r="SUU290" s="755"/>
      <c r="SUV290" s="755"/>
      <c r="SUW290" s="755"/>
      <c r="SUX290" s="755"/>
      <c r="SUY290" s="755"/>
      <c r="SUZ290" s="755"/>
      <c r="SVA290" s="755"/>
      <c r="SVB290" s="755"/>
      <c r="SVC290" s="755"/>
      <c r="SVD290" s="755"/>
      <c r="SVE290" s="755"/>
      <c r="SVF290" s="755"/>
      <c r="SVG290" s="755"/>
      <c r="SVH290" s="755"/>
      <c r="SVI290" s="755"/>
      <c r="SVJ290" s="755"/>
      <c r="SVK290" s="755"/>
      <c r="SVL290" s="755"/>
      <c r="SVM290" s="755"/>
      <c r="SVN290" s="755"/>
      <c r="SVO290" s="755"/>
      <c r="SVP290" s="755"/>
      <c r="SVQ290" s="755"/>
      <c r="SVR290" s="755"/>
      <c r="SVS290" s="755"/>
      <c r="SVT290" s="755"/>
      <c r="SVU290" s="755"/>
      <c r="SVV290" s="755"/>
      <c r="SVW290" s="755"/>
      <c r="SVX290" s="755"/>
      <c r="SVY290" s="755"/>
      <c r="SVZ290" s="755"/>
      <c r="SWA290" s="755"/>
      <c r="SWB290" s="755"/>
      <c r="SWC290" s="755"/>
      <c r="SWD290" s="755"/>
      <c r="SWE290" s="755"/>
      <c r="SWF290" s="755"/>
      <c r="SWG290" s="755"/>
      <c r="SWH290" s="755"/>
      <c r="SWI290" s="755"/>
      <c r="SWJ290" s="755"/>
      <c r="SWK290" s="755"/>
      <c r="SWL290" s="755"/>
      <c r="SWM290" s="755"/>
      <c r="SWN290" s="755"/>
      <c r="SWO290" s="755"/>
      <c r="SWP290" s="755"/>
      <c r="SWQ290" s="755"/>
      <c r="SWR290" s="755"/>
      <c r="SWS290" s="755"/>
      <c r="SWT290" s="755"/>
      <c r="SWU290" s="755"/>
      <c r="SWV290" s="755"/>
      <c r="SWW290" s="755"/>
      <c r="SWX290" s="755"/>
      <c r="SWY290" s="755"/>
      <c r="SWZ290" s="755"/>
      <c r="SXA290" s="755"/>
      <c r="SXB290" s="755"/>
      <c r="SXC290" s="755"/>
      <c r="SXD290" s="755"/>
      <c r="SXE290" s="755"/>
      <c r="SXF290" s="755"/>
      <c r="SXG290" s="755"/>
      <c r="SXH290" s="755"/>
      <c r="SXI290" s="755"/>
      <c r="SXJ290" s="755"/>
      <c r="SXK290" s="755"/>
      <c r="SXL290" s="755"/>
      <c r="SXM290" s="755"/>
      <c r="SXN290" s="755"/>
      <c r="SXO290" s="755"/>
      <c r="SXP290" s="755"/>
      <c r="SXQ290" s="755"/>
      <c r="SXR290" s="755"/>
      <c r="SXS290" s="755"/>
      <c r="SXT290" s="755"/>
      <c r="SXU290" s="755"/>
      <c r="SXV290" s="755"/>
      <c r="SXW290" s="755"/>
      <c r="SXX290" s="755"/>
      <c r="SXY290" s="755"/>
      <c r="SXZ290" s="755"/>
      <c r="SYA290" s="755"/>
      <c r="SYB290" s="755"/>
      <c r="SYC290" s="755"/>
      <c r="SYD290" s="755"/>
      <c r="SYE290" s="755"/>
      <c r="SYF290" s="755"/>
      <c r="SYG290" s="755"/>
      <c r="SYH290" s="755"/>
      <c r="SYI290" s="755"/>
      <c r="SYJ290" s="755"/>
      <c r="SYK290" s="755"/>
      <c r="SYL290" s="755"/>
      <c r="SYM290" s="755"/>
      <c r="SYN290" s="755"/>
      <c r="SYO290" s="755"/>
      <c r="SYP290" s="755"/>
      <c r="SYQ290" s="755"/>
      <c r="SYR290" s="755"/>
      <c r="SYS290" s="755"/>
      <c r="SYT290" s="755"/>
      <c r="SYU290" s="755"/>
      <c r="SYV290" s="755"/>
      <c r="SYW290" s="755"/>
      <c r="SYX290" s="755"/>
      <c r="SYY290" s="755"/>
      <c r="SYZ290" s="755"/>
      <c r="SZA290" s="755"/>
      <c r="SZB290" s="755"/>
      <c r="SZC290" s="755"/>
      <c r="SZD290" s="755"/>
      <c r="SZE290" s="755"/>
      <c r="SZF290" s="755"/>
      <c r="SZG290" s="755"/>
      <c r="SZH290" s="755"/>
      <c r="SZI290" s="755"/>
      <c r="SZJ290" s="755"/>
      <c r="SZK290" s="755"/>
      <c r="SZL290" s="755"/>
      <c r="SZM290" s="755"/>
      <c r="SZN290" s="755"/>
      <c r="SZO290" s="755"/>
      <c r="SZP290" s="755"/>
      <c r="SZQ290" s="755"/>
      <c r="SZR290" s="755"/>
      <c r="SZS290" s="755"/>
      <c r="SZT290" s="755"/>
      <c r="SZU290" s="755"/>
      <c r="SZV290" s="755"/>
      <c r="SZW290" s="755"/>
      <c r="SZX290" s="755"/>
      <c r="SZY290" s="755"/>
      <c r="SZZ290" s="755"/>
      <c r="TAA290" s="755"/>
      <c r="TAB290" s="755"/>
      <c r="TAC290" s="755"/>
      <c r="TAD290" s="755"/>
      <c r="TAE290" s="755"/>
      <c r="TAF290" s="755"/>
      <c r="TAG290" s="755"/>
      <c r="TAH290" s="755"/>
      <c r="TAI290" s="755"/>
      <c r="TAJ290" s="755"/>
      <c r="TAK290" s="755"/>
      <c r="TAL290" s="755"/>
      <c r="TAM290" s="755"/>
      <c r="TAN290" s="755"/>
      <c r="TAO290" s="755"/>
      <c r="TAP290" s="755"/>
      <c r="TAQ290" s="755"/>
      <c r="TAR290" s="755"/>
      <c r="TAS290" s="755"/>
      <c r="TAT290" s="755"/>
      <c r="TAU290" s="755"/>
      <c r="TAV290" s="755"/>
      <c r="TAW290" s="755"/>
      <c r="TAX290" s="755"/>
      <c r="TAY290" s="755"/>
      <c r="TAZ290" s="755"/>
      <c r="TBA290" s="755"/>
      <c r="TBB290" s="755"/>
      <c r="TBC290" s="755"/>
      <c r="TBD290" s="755"/>
      <c r="TBE290" s="755"/>
      <c r="TBF290" s="755"/>
      <c r="TBG290" s="755"/>
      <c r="TBH290" s="755"/>
      <c r="TBI290" s="755"/>
      <c r="TBJ290" s="755"/>
      <c r="TBK290" s="755"/>
      <c r="TBL290" s="755"/>
      <c r="TBM290" s="755"/>
      <c r="TBN290" s="755"/>
      <c r="TBO290" s="755"/>
      <c r="TBP290" s="755"/>
      <c r="TBQ290" s="755"/>
      <c r="TBR290" s="755"/>
      <c r="TBS290" s="755"/>
      <c r="TBT290" s="755"/>
      <c r="TBU290" s="755"/>
      <c r="TBV290" s="755"/>
      <c r="TBW290" s="755"/>
      <c r="TBX290" s="755"/>
      <c r="TBY290" s="755"/>
      <c r="TBZ290" s="755"/>
      <c r="TCA290" s="755"/>
      <c r="TCB290" s="755"/>
      <c r="TCC290" s="755"/>
      <c r="TCD290" s="755"/>
      <c r="TCE290" s="755"/>
      <c r="TCF290" s="755"/>
      <c r="TCG290" s="755"/>
      <c r="TCH290" s="755"/>
      <c r="TCI290" s="755"/>
      <c r="TCJ290" s="755"/>
      <c r="TCK290" s="755"/>
      <c r="TCL290" s="755"/>
      <c r="TCM290" s="755"/>
      <c r="TCN290" s="755"/>
      <c r="TCO290" s="755"/>
      <c r="TCP290" s="755"/>
      <c r="TCQ290" s="755"/>
      <c r="TCR290" s="755"/>
      <c r="TCS290" s="755"/>
      <c r="TCT290" s="755"/>
      <c r="TCU290" s="755"/>
      <c r="TCV290" s="755"/>
      <c r="TCW290" s="755"/>
      <c r="TCX290" s="755"/>
      <c r="TCY290" s="755"/>
      <c r="TCZ290" s="755"/>
      <c r="TDA290" s="755"/>
      <c r="TDB290" s="755"/>
      <c r="TDC290" s="755"/>
      <c r="TDD290" s="755"/>
      <c r="TDE290" s="755"/>
      <c r="TDF290" s="755"/>
      <c r="TDG290" s="755"/>
      <c r="TDH290" s="755"/>
      <c r="TDI290" s="755"/>
      <c r="TDJ290" s="755"/>
      <c r="TDK290" s="755"/>
      <c r="TDL290" s="755"/>
      <c r="TDM290" s="755"/>
      <c r="TDN290" s="755"/>
      <c r="TDO290" s="755"/>
      <c r="TDP290" s="755"/>
      <c r="TDQ290" s="755"/>
      <c r="TDR290" s="755"/>
      <c r="TDS290" s="755"/>
      <c r="TDT290" s="755"/>
      <c r="TDU290" s="755"/>
      <c r="TDV290" s="755"/>
      <c r="TDW290" s="755"/>
      <c r="TDX290" s="755"/>
      <c r="TDY290" s="755"/>
      <c r="TDZ290" s="755"/>
      <c r="TEA290" s="755"/>
      <c r="TEB290" s="755"/>
      <c r="TEC290" s="755"/>
      <c r="TED290" s="755"/>
      <c r="TEE290" s="755"/>
      <c r="TEF290" s="755"/>
      <c r="TEG290" s="755"/>
      <c r="TEH290" s="755"/>
      <c r="TEI290" s="755"/>
      <c r="TEJ290" s="755"/>
      <c r="TEK290" s="755"/>
      <c r="TEL290" s="755"/>
      <c r="TEM290" s="755"/>
      <c r="TEN290" s="755"/>
      <c r="TEO290" s="755"/>
      <c r="TEP290" s="755"/>
      <c r="TEQ290" s="755"/>
      <c r="TER290" s="755"/>
      <c r="TES290" s="755"/>
      <c r="TET290" s="755"/>
      <c r="TEU290" s="755"/>
      <c r="TEV290" s="755"/>
      <c r="TEW290" s="755"/>
      <c r="TEX290" s="755"/>
      <c r="TEY290" s="755"/>
      <c r="TEZ290" s="755"/>
      <c r="TFA290" s="755"/>
      <c r="TFB290" s="755"/>
      <c r="TFC290" s="755"/>
      <c r="TFD290" s="755"/>
      <c r="TFE290" s="755"/>
      <c r="TFF290" s="755"/>
      <c r="TFG290" s="755"/>
      <c r="TFH290" s="755"/>
      <c r="TFI290" s="755"/>
      <c r="TFJ290" s="755"/>
      <c r="TFK290" s="755"/>
      <c r="TFL290" s="755"/>
      <c r="TFM290" s="755"/>
      <c r="TFN290" s="755"/>
      <c r="TFO290" s="755"/>
      <c r="TFP290" s="755"/>
      <c r="TFQ290" s="755"/>
      <c r="TFR290" s="755"/>
      <c r="TFS290" s="755"/>
      <c r="TFT290" s="755"/>
      <c r="TFU290" s="755"/>
      <c r="TFV290" s="755"/>
      <c r="TFW290" s="755"/>
      <c r="TFX290" s="755"/>
      <c r="TFY290" s="755"/>
      <c r="TFZ290" s="755"/>
      <c r="TGA290" s="755"/>
      <c r="TGB290" s="755"/>
      <c r="TGC290" s="755"/>
      <c r="TGD290" s="755"/>
      <c r="TGE290" s="755"/>
      <c r="TGF290" s="755"/>
      <c r="TGG290" s="755"/>
      <c r="TGH290" s="755"/>
      <c r="TGI290" s="755"/>
      <c r="TGJ290" s="755"/>
      <c r="TGK290" s="755"/>
      <c r="TGL290" s="755"/>
      <c r="TGM290" s="755"/>
      <c r="TGN290" s="755"/>
      <c r="TGO290" s="755"/>
      <c r="TGP290" s="755"/>
      <c r="TGQ290" s="755"/>
      <c r="TGR290" s="755"/>
      <c r="TGS290" s="755"/>
      <c r="TGT290" s="755"/>
      <c r="TGU290" s="755"/>
      <c r="TGV290" s="755"/>
      <c r="TGW290" s="755"/>
      <c r="TGX290" s="755"/>
      <c r="TGY290" s="755"/>
      <c r="TGZ290" s="755"/>
      <c r="THA290" s="755"/>
      <c r="THB290" s="755"/>
      <c r="THC290" s="755"/>
      <c r="THD290" s="755"/>
      <c r="THE290" s="755"/>
      <c r="THF290" s="755"/>
      <c r="THG290" s="755"/>
      <c r="THH290" s="755"/>
      <c r="THI290" s="755"/>
      <c r="THJ290" s="755"/>
      <c r="THK290" s="755"/>
      <c r="THL290" s="755"/>
      <c r="THM290" s="755"/>
      <c r="THN290" s="755"/>
      <c r="THO290" s="755"/>
      <c r="THP290" s="755"/>
      <c r="THQ290" s="755"/>
      <c r="THR290" s="755"/>
      <c r="THS290" s="755"/>
      <c r="THT290" s="755"/>
      <c r="THU290" s="755"/>
      <c r="THV290" s="755"/>
      <c r="THW290" s="755"/>
      <c r="THX290" s="755"/>
      <c r="THY290" s="755"/>
      <c r="THZ290" s="755"/>
      <c r="TIA290" s="755"/>
      <c r="TIB290" s="755"/>
      <c r="TIC290" s="755"/>
      <c r="TID290" s="755"/>
      <c r="TIE290" s="755"/>
      <c r="TIF290" s="755"/>
      <c r="TIG290" s="755"/>
      <c r="TIH290" s="755"/>
      <c r="TII290" s="755"/>
      <c r="TIJ290" s="755"/>
      <c r="TIK290" s="755"/>
      <c r="TIL290" s="755"/>
      <c r="TIM290" s="755"/>
      <c r="TIN290" s="755"/>
      <c r="TIO290" s="755"/>
      <c r="TIP290" s="755"/>
      <c r="TIQ290" s="755"/>
      <c r="TIR290" s="755"/>
      <c r="TIS290" s="755"/>
      <c r="TIT290" s="755"/>
      <c r="TIU290" s="755"/>
      <c r="TIV290" s="755"/>
      <c r="TIW290" s="755"/>
      <c r="TIX290" s="755"/>
      <c r="TIY290" s="755"/>
      <c r="TIZ290" s="755"/>
      <c r="TJA290" s="755"/>
      <c r="TJB290" s="755"/>
      <c r="TJC290" s="755"/>
      <c r="TJD290" s="755"/>
      <c r="TJE290" s="755"/>
      <c r="TJF290" s="755"/>
      <c r="TJG290" s="755"/>
      <c r="TJH290" s="755"/>
      <c r="TJI290" s="755"/>
      <c r="TJJ290" s="755"/>
      <c r="TJK290" s="755"/>
      <c r="TJL290" s="755"/>
      <c r="TJM290" s="755"/>
      <c r="TJN290" s="755"/>
      <c r="TJO290" s="755"/>
      <c r="TJP290" s="755"/>
      <c r="TJQ290" s="755"/>
      <c r="TJR290" s="755"/>
      <c r="TJS290" s="755"/>
      <c r="TJT290" s="755"/>
      <c r="TJU290" s="755"/>
      <c r="TJV290" s="755"/>
      <c r="TJW290" s="755"/>
      <c r="TJX290" s="755"/>
      <c r="TJY290" s="755"/>
      <c r="TJZ290" s="755"/>
      <c r="TKA290" s="755"/>
      <c r="TKB290" s="755"/>
      <c r="TKC290" s="755"/>
      <c r="TKD290" s="755"/>
      <c r="TKE290" s="755"/>
      <c r="TKF290" s="755"/>
      <c r="TKG290" s="755"/>
      <c r="TKH290" s="755"/>
      <c r="TKI290" s="755"/>
      <c r="TKJ290" s="755"/>
      <c r="TKK290" s="755"/>
      <c r="TKL290" s="755"/>
      <c r="TKM290" s="755"/>
      <c r="TKN290" s="755"/>
      <c r="TKO290" s="755"/>
      <c r="TKP290" s="755"/>
      <c r="TKQ290" s="755"/>
      <c r="TKR290" s="755"/>
      <c r="TKS290" s="755"/>
      <c r="TKT290" s="755"/>
      <c r="TKU290" s="755"/>
      <c r="TKV290" s="755"/>
      <c r="TKW290" s="755"/>
      <c r="TKX290" s="755"/>
      <c r="TKY290" s="755"/>
      <c r="TKZ290" s="755"/>
      <c r="TLA290" s="755"/>
      <c r="TLB290" s="755"/>
      <c r="TLC290" s="755"/>
      <c r="TLD290" s="755"/>
      <c r="TLE290" s="755"/>
      <c r="TLF290" s="755"/>
      <c r="TLG290" s="755"/>
      <c r="TLH290" s="755"/>
      <c r="TLI290" s="755"/>
      <c r="TLJ290" s="755"/>
      <c r="TLK290" s="755"/>
      <c r="TLL290" s="755"/>
      <c r="TLM290" s="755"/>
      <c r="TLN290" s="755"/>
      <c r="TLO290" s="755"/>
      <c r="TLP290" s="755"/>
      <c r="TLQ290" s="755"/>
      <c r="TLR290" s="755"/>
      <c r="TLS290" s="755"/>
      <c r="TLT290" s="755"/>
      <c r="TLU290" s="755"/>
      <c r="TLV290" s="755"/>
      <c r="TLW290" s="755"/>
      <c r="TLX290" s="755"/>
      <c r="TLY290" s="755"/>
      <c r="TLZ290" s="755"/>
      <c r="TMA290" s="755"/>
      <c r="TMB290" s="755"/>
      <c r="TMC290" s="755"/>
      <c r="TMD290" s="755"/>
      <c r="TME290" s="755"/>
      <c r="TMF290" s="755"/>
      <c r="TMG290" s="755"/>
      <c r="TMH290" s="755"/>
      <c r="TMI290" s="755"/>
      <c r="TMJ290" s="755"/>
      <c r="TMK290" s="755"/>
      <c r="TML290" s="755"/>
      <c r="TMM290" s="755"/>
      <c r="TMN290" s="755"/>
      <c r="TMO290" s="755"/>
      <c r="TMP290" s="755"/>
      <c r="TMQ290" s="755"/>
      <c r="TMR290" s="755"/>
      <c r="TMS290" s="755"/>
      <c r="TMT290" s="755"/>
      <c r="TMU290" s="755"/>
      <c r="TMV290" s="755"/>
      <c r="TMW290" s="755"/>
      <c r="TMX290" s="755"/>
      <c r="TMY290" s="755"/>
      <c r="TMZ290" s="755"/>
      <c r="TNA290" s="755"/>
      <c r="TNB290" s="755"/>
      <c r="TNC290" s="755"/>
      <c r="TND290" s="755"/>
      <c r="TNE290" s="755"/>
      <c r="TNF290" s="755"/>
      <c r="TNG290" s="755"/>
      <c r="TNH290" s="755"/>
      <c r="TNI290" s="755"/>
      <c r="TNJ290" s="755"/>
      <c r="TNK290" s="755"/>
      <c r="TNL290" s="755"/>
      <c r="TNM290" s="755"/>
      <c r="TNN290" s="755"/>
      <c r="TNO290" s="755"/>
      <c r="TNP290" s="755"/>
      <c r="TNQ290" s="755"/>
      <c r="TNR290" s="755"/>
      <c r="TNS290" s="755"/>
      <c r="TNT290" s="755"/>
      <c r="TNU290" s="755"/>
      <c r="TNV290" s="755"/>
      <c r="TNW290" s="755"/>
      <c r="TNX290" s="755"/>
      <c r="TNY290" s="755"/>
      <c r="TNZ290" s="755"/>
      <c r="TOA290" s="755"/>
      <c r="TOB290" s="755"/>
      <c r="TOC290" s="755"/>
      <c r="TOD290" s="755"/>
      <c r="TOE290" s="755"/>
      <c r="TOF290" s="755"/>
      <c r="TOG290" s="755"/>
      <c r="TOH290" s="755"/>
      <c r="TOI290" s="755"/>
      <c r="TOJ290" s="755"/>
      <c r="TOK290" s="755"/>
      <c r="TOL290" s="755"/>
      <c r="TOM290" s="755"/>
      <c r="TON290" s="755"/>
      <c r="TOO290" s="755"/>
      <c r="TOP290" s="755"/>
      <c r="TOQ290" s="755"/>
      <c r="TOR290" s="755"/>
      <c r="TOS290" s="755"/>
      <c r="TOT290" s="755"/>
      <c r="TOU290" s="755"/>
      <c r="TOV290" s="755"/>
      <c r="TOW290" s="755"/>
      <c r="TOX290" s="755"/>
      <c r="TOY290" s="755"/>
      <c r="TOZ290" s="755"/>
      <c r="TPA290" s="755"/>
      <c r="TPB290" s="755"/>
      <c r="TPC290" s="755"/>
      <c r="TPD290" s="755"/>
      <c r="TPE290" s="755"/>
      <c r="TPF290" s="755"/>
      <c r="TPG290" s="755"/>
      <c r="TPH290" s="755"/>
      <c r="TPI290" s="755"/>
      <c r="TPJ290" s="755"/>
      <c r="TPK290" s="755"/>
      <c r="TPL290" s="755"/>
      <c r="TPM290" s="755"/>
      <c r="TPN290" s="755"/>
      <c r="TPO290" s="755"/>
      <c r="TPP290" s="755"/>
      <c r="TPQ290" s="755"/>
      <c r="TPR290" s="755"/>
      <c r="TPS290" s="755"/>
      <c r="TPT290" s="755"/>
      <c r="TPU290" s="755"/>
      <c r="TPV290" s="755"/>
      <c r="TPW290" s="755"/>
      <c r="TPX290" s="755"/>
      <c r="TPY290" s="755"/>
      <c r="TPZ290" s="755"/>
      <c r="TQA290" s="755"/>
      <c r="TQB290" s="755"/>
      <c r="TQC290" s="755"/>
      <c r="TQD290" s="755"/>
      <c r="TQE290" s="755"/>
      <c r="TQF290" s="755"/>
      <c r="TQG290" s="755"/>
      <c r="TQH290" s="755"/>
      <c r="TQI290" s="755"/>
      <c r="TQJ290" s="755"/>
      <c r="TQK290" s="755"/>
      <c r="TQL290" s="755"/>
      <c r="TQM290" s="755"/>
      <c r="TQN290" s="755"/>
      <c r="TQO290" s="755"/>
      <c r="TQP290" s="755"/>
      <c r="TQQ290" s="755"/>
      <c r="TQR290" s="755"/>
      <c r="TQS290" s="755"/>
      <c r="TQT290" s="755"/>
      <c r="TQU290" s="755"/>
      <c r="TQV290" s="755"/>
      <c r="TQW290" s="755"/>
      <c r="TQX290" s="755"/>
      <c r="TQY290" s="755"/>
      <c r="TQZ290" s="755"/>
      <c r="TRA290" s="755"/>
      <c r="TRB290" s="755"/>
      <c r="TRC290" s="755"/>
      <c r="TRD290" s="755"/>
      <c r="TRE290" s="755"/>
      <c r="TRF290" s="755"/>
      <c r="TRG290" s="755"/>
      <c r="TRH290" s="755"/>
      <c r="TRI290" s="755"/>
      <c r="TRJ290" s="755"/>
      <c r="TRK290" s="755"/>
      <c r="TRL290" s="755"/>
      <c r="TRM290" s="755"/>
      <c r="TRN290" s="755"/>
      <c r="TRO290" s="755"/>
      <c r="TRP290" s="755"/>
      <c r="TRQ290" s="755"/>
      <c r="TRR290" s="755"/>
      <c r="TRS290" s="755"/>
      <c r="TRT290" s="755"/>
      <c r="TRU290" s="755"/>
      <c r="TRV290" s="755"/>
      <c r="TRW290" s="755"/>
      <c r="TRX290" s="755"/>
      <c r="TRY290" s="755"/>
      <c r="TRZ290" s="755"/>
      <c r="TSA290" s="755"/>
      <c r="TSB290" s="755"/>
      <c r="TSC290" s="755"/>
      <c r="TSD290" s="755"/>
      <c r="TSE290" s="755"/>
      <c r="TSF290" s="755"/>
      <c r="TSG290" s="755"/>
      <c r="TSH290" s="755"/>
      <c r="TSI290" s="755"/>
      <c r="TSJ290" s="755"/>
      <c r="TSK290" s="755"/>
      <c r="TSL290" s="755"/>
      <c r="TSM290" s="755"/>
      <c r="TSN290" s="755"/>
      <c r="TSO290" s="755"/>
      <c r="TSP290" s="755"/>
      <c r="TSQ290" s="755"/>
      <c r="TSR290" s="755"/>
      <c r="TSS290" s="755"/>
      <c r="TST290" s="755"/>
      <c r="TSU290" s="755"/>
      <c r="TSV290" s="755"/>
      <c r="TSW290" s="755"/>
      <c r="TSX290" s="755"/>
      <c r="TSY290" s="755"/>
      <c r="TSZ290" s="755"/>
      <c r="TTA290" s="755"/>
      <c r="TTB290" s="755"/>
      <c r="TTC290" s="755"/>
      <c r="TTD290" s="755"/>
      <c r="TTE290" s="755"/>
      <c r="TTF290" s="755"/>
      <c r="TTG290" s="755"/>
      <c r="TTH290" s="755"/>
      <c r="TTI290" s="755"/>
      <c r="TTJ290" s="755"/>
      <c r="TTK290" s="755"/>
      <c r="TTL290" s="755"/>
      <c r="TTM290" s="755"/>
      <c r="TTN290" s="755"/>
      <c r="TTO290" s="755"/>
      <c r="TTP290" s="755"/>
      <c r="TTQ290" s="755"/>
      <c r="TTR290" s="755"/>
      <c r="TTS290" s="755"/>
      <c r="TTT290" s="755"/>
      <c r="TTU290" s="755"/>
      <c r="TTV290" s="755"/>
      <c r="TTW290" s="755"/>
      <c r="TTX290" s="755"/>
      <c r="TTY290" s="755"/>
      <c r="TTZ290" s="755"/>
      <c r="TUA290" s="755"/>
      <c r="TUB290" s="755"/>
      <c r="TUC290" s="755"/>
      <c r="TUD290" s="755"/>
      <c r="TUE290" s="755"/>
      <c r="TUF290" s="755"/>
      <c r="TUG290" s="755"/>
      <c r="TUH290" s="755"/>
      <c r="TUI290" s="755"/>
      <c r="TUJ290" s="755"/>
      <c r="TUK290" s="755"/>
      <c r="TUL290" s="755"/>
      <c r="TUM290" s="755"/>
      <c r="TUN290" s="755"/>
      <c r="TUO290" s="755"/>
      <c r="TUP290" s="755"/>
      <c r="TUQ290" s="755"/>
      <c r="TUR290" s="755"/>
      <c r="TUS290" s="755"/>
      <c r="TUT290" s="755"/>
      <c r="TUU290" s="755"/>
      <c r="TUV290" s="755"/>
      <c r="TUW290" s="755"/>
      <c r="TUX290" s="755"/>
      <c r="TUY290" s="755"/>
      <c r="TUZ290" s="755"/>
      <c r="TVA290" s="755"/>
      <c r="TVB290" s="755"/>
      <c r="TVC290" s="755"/>
      <c r="TVD290" s="755"/>
      <c r="TVE290" s="755"/>
      <c r="TVF290" s="755"/>
      <c r="TVG290" s="755"/>
      <c r="TVH290" s="755"/>
      <c r="TVI290" s="755"/>
      <c r="TVJ290" s="755"/>
      <c r="TVK290" s="755"/>
      <c r="TVL290" s="755"/>
      <c r="TVM290" s="755"/>
      <c r="TVN290" s="755"/>
      <c r="TVO290" s="755"/>
      <c r="TVP290" s="755"/>
      <c r="TVQ290" s="755"/>
      <c r="TVR290" s="755"/>
      <c r="TVS290" s="755"/>
      <c r="TVT290" s="755"/>
      <c r="TVU290" s="755"/>
      <c r="TVV290" s="755"/>
      <c r="TVW290" s="755"/>
      <c r="TVX290" s="755"/>
      <c r="TVY290" s="755"/>
      <c r="TVZ290" s="755"/>
      <c r="TWA290" s="755"/>
      <c r="TWB290" s="755"/>
      <c r="TWC290" s="755"/>
      <c r="TWD290" s="755"/>
      <c r="TWE290" s="755"/>
      <c r="TWF290" s="755"/>
      <c r="TWG290" s="755"/>
      <c r="TWH290" s="755"/>
      <c r="TWI290" s="755"/>
      <c r="TWJ290" s="755"/>
      <c r="TWK290" s="755"/>
      <c r="TWL290" s="755"/>
      <c r="TWM290" s="755"/>
      <c r="TWN290" s="755"/>
      <c r="TWO290" s="755"/>
      <c r="TWP290" s="755"/>
      <c r="TWQ290" s="755"/>
      <c r="TWR290" s="755"/>
      <c r="TWS290" s="755"/>
      <c r="TWT290" s="755"/>
      <c r="TWU290" s="755"/>
      <c r="TWV290" s="755"/>
      <c r="TWW290" s="755"/>
      <c r="TWX290" s="755"/>
      <c r="TWY290" s="755"/>
      <c r="TWZ290" s="755"/>
      <c r="TXA290" s="755"/>
      <c r="TXB290" s="755"/>
      <c r="TXC290" s="755"/>
      <c r="TXD290" s="755"/>
      <c r="TXE290" s="755"/>
      <c r="TXF290" s="755"/>
      <c r="TXG290" s="755"/>
      <c r="TXH290" s="755"/>
      <c r="TXI290" s="755"/>
      <c r="TXJ290" s="755"/>
      <c r="TXK290" s="755"/>
      <c r="TXL290" s="755"/>
      <c r="TXM290" s="755"/>
      <c r="TXN290" s="755"/>
      <c r="TXO290" s="755"/>
      <c r="TXP290" s="755"/>
      <c r="TXQ290" s="755"/>
      <c r="TXR290" s="755"/>
      <c r="TXS290" s="755"/>
      <c r="TXT290" s="755"/>
      <c r="TXU290" s="755"/>
      <c r="TXV290" s="755"/>
      <c r="TXW290" s="755"/>
      <c r="TXX290" s="755"/>
      <c r="TXY290" s="755"/>
      <c r="TXZ290" s="755"/>
      <c r="TYA290" s="755"/>
      <c r="TYB290" s="755"/>
      <c r="TYC290" s="755"/>
      <c r="TYD290" s="755"/>
      <c r="TYE290" s="755"/>
      <c r="TYF290" s="755"/>
      <c r="TYG290" s="755"/>
      <c r="TYH290" s="755"/>
      <c r="TYI290" s="755"/>
      <c r="TYJ290" s="755"/>
      <c r="TYK290" s="755"/>
      <c r="TYL290" s="755"/>
      <c r="TYM290" s="755"/>
      <c r="TYN290" s="755"/>
      <c r="TYO290" s="755"/>
      <c r="TYP290" s="755"/>
      <c r="TYQ290" s="755"/>
      <c r="TYR290" s="755"/>
      <c r="TYS290" s="755"/>
      <c r="TYT290" s="755"/>
      <c r="TYU290" s="755"/>
      <c r="TYV290" s="755"/>
      <c r="TYW290" s="755"/>
      <c r="TYX290" s="755"/>
      <c r="TYY290" s="755"/>
      <c r="TYZ290" s="755"/>
      <c r="TZA290" s="755"/>
      <c r="TZB290" s="755"/>
      <c r="TZC290" s="755"/>
      <c r="TZD290" s="755"/>
      <c r="TZE290" s="755"/>
      <c r="TZF290" s="755"/>
      <c r="TZG290" s="755"/>
      <c r="TZH290" s="755"/>
      <c r="TZI290" s="755"/>
      <c r="TZJ290" s="755"/>
      <c r="TZK290" s="755"/>
      <c r="TZL290" s="755"/>
      <c r="TZM290" s="755"/>
      <c r="TZN290" s="755"/>
      <c r="TZO290" s="755"/>
      <c r="TZP290" s="755"/>
      <c r="TZQ290" s="755"/>
      <c r="TZR290" s="755"/>
      <c r="TZS290" s="755"/>
      <c r="TZT290" s="755"/>
      <c r="TZU290" s="755"/>
      <c r="TZV290" s="755"/>
      <c r="TZW290" s="755"/>
      <c r="TZX290" s="755"/>
      <c r="TZY290" s="755"/>
      <c r="TZZ290" s="755"/>
      <c r="UAA290" s="755"/>
      <c r="UAB290" s="755"/>
      <c r="UAC290" s="755"/>
      <c r="UAD290" s="755"/>
      <c r="UAE290" s="755"/>
      <c r="UAF290" s="755"/>
      <c r="UAG290" s="755"/>
      <c r="UAH290" s="755"/>
      <c r="UAI290" s="755"/>
      <c r="UAJ290" s="755"/>
      <c r="UAK290" s="755"/>
      <c r="UAL290" s="755"/>
      <c r="UAM290" s="755"/>
      <c r="UAN290" s="755"/>
      <c r="UAO290" s="755"/>
      <c r="UAP290" s="755"/>
      <c r="UAQ290" s="755"/>
      <c r="UAR290" s="755"/>
      <c r="UAS290" s="755"/>
      <c r="UAT290" s="755"/>
      <c r="UAU290" s="755"/>
      <c r="UAV290" s="755"/>
      <c r="UAW290" s="755"/>
      <c r="UAX290" s="755"/>
      <c r="UAY290" s="755"/>
      <c r="UAZ290" s="755"/>
      <c r="UBA290" s="755"/>
      <c r="UBB290" s="755"/>
      <c r="UBC290" s="755"/>
      <c r="UBD290" s="755"/>
      <c r="UBE290" s="755"/>
      <c r="UBF290" s="755"/>
      <c r="UBG290" s="755"/>
      <c r="UBH290" s="755"/>
      <c r="UBI290" s="755"/>
      <c r="UBJ290" s="755"/>
      <c r="UBK290" s="755"/>
      <c r="UBL290" s="755"/>
      <c r="UBM290" s="755"/>
      <c r="UBN290" s="755"/>
      <c r="UBO290" s="755"/>
      <c r="UBP290" s="755"/>
      <c r="UBQ290" s="755"/>
      <c r="UBR290" s="755"/>
      <c r="UBS290" s="755"/>
      <c r="UBT290" s="755"/>
      <c r="UBU290" s="755"/>
      <c r="UBV290" s="755"/>
      <c r="UBW290" s="755"/>
      <c r="UBX290" s="755"/>
      <c r="UBY290" s="755"/>
      <c r="UBZ290" s="755"/>
      <c r="UCA290" s="755"/>
      <c r="UCB290" s="755"/>
      <c r="UCC290" s="755"/>
      <c r="UCD290" s="755"/>
      <c r="UCE290" s="755"/>
      <c r="UCF290" s="755"/>
      <c r="UCG290" s="755"/>
      <c r="UCH290" s="755"/>
      <c r="UCI290" s="755"/>
      <c r="UCJ290" s="755"/>
      <c r="UCK290" s="755"/>
      <c r="UCL290" s="755"/>
      <c r="UCM290" s="755"/>
      <c r="UCN290" s="755"/>
      <c r="UCO290" s="755"/>
      <c r="UCP290" s="755"/>
      <c r="UCQ290" s="755"/>
      <c r="UCR290" s="755"/>
      <c r="UCS290" s="755"/>
      <c r="UCT290" s="755"/>
      <c r="UCU290" s="755"/>
      <c r="UCV290" s="755"/>
      <c r="UCW290" s="755"/>
      <c r="UCX290" s="755"/>
      <c r="UCY290" s="755"/>
      <c r="UCZ290" s="755"/>
      <c r="UDA290" s="755"/>
      <c r="UDB290" s="755"/>
      <c r="UDC290" s="755"/>
      <c r="UDD290" s="755"/>
      <c r="UDE290" s="755"/>
      <c r="UDF290" s="755"/>
      <c r="UDG290" s="755"/>
      <c r="UDH290" s="755"/>
      <c r="UDI290" s="755"/>
      <c r="UDJ290" s="755"/>
      <c r="UDK290" s="755"/>
      <c r="UDL290" s="755"/>
      <c r="UDM290" s="755"/>
      <c r="UDN290" s="755"/>
      <c r="UDO290" s="755"/>
      <c r="UDP290" s="755"/>
      <c r="UDQ290" s="755"/>
      <c r="UDR290" s="755"/>
      <c r="UDS290" s="755"/>
      <c r="UDT290" s="755"/>
      <c r="UDU290" s="755"/>
      <c r="UDV290" s="755"/>
      <c r="UDW290" s="755"/>
      <c r="UDX290" s="755"/>
      <c r="UDY290" s="755"/>
      <c r="UDZ290" s="755"/>
      <c r="UEA290" s="755"/>
      <c r="UEB290" s="755"/>
      <c r="UEC290" s="755"/>
      <c r="UED290" s="755"/>
      <c r="UEE290" s="755"/>
      <c r="UEF290" s="755"/>
      <c r="UEG290" s="755"/>
      <c r="UEH290" s="755"/>
      <c r="UEI290" s="755"/>
      <c r="UEJ290" s="755"/>
      <c r="UEK290" s="755"/>
      <c r="UEL290" s="755"/>
      <c r="UEM290" s="755"/>
      <c r="UEN290" s="755"/>
      <c r="UEO290" s="755"/>
      <c r="UEP290" s="755"/>
      <c r="UEQ290" s="755"/>
      <c r="UER290" s="755"/>
      <c r="UES290" s="755"/>
      <c r="UET290" s="755"/>
      <c r="UEU290" s="755"/>
      <c r="UEV290" s="755"/>
      <c r="UEW290" s="755"/>
      <c r="UEX290" s="755"/>
      <c r="UEY290" s="755"/>
      <c r="UEZ290" s="755"/>
      <c r="UFA290" s="755"/>
      <c r="UFB290" s="755"/>
      <c r="UFC290" s="755"/>
      <c r="UFD290" s="755"/>
      <c r="UFE290" s="755"/>
      <c r="UFF290" s="755"/>
      <c r="UFG290" s="755"/>
      <c r="UFH290" s="755"/>
      <c r="UFI290" s="755"/>
      <c r="UFJ290" s="755"/>
      <c r="UFK290" s="755"/>
      <c r="UFL290" s="755"/>
      <c r="UFM290" s="755"/>
      <c r="UFN290" s="755"/>
      <c r="UFO290" s="755"/>
      <c r="UFP290" s="755"/>
      <c r="UFQ290" s="755"/>
      <c r="UFR290" s="755"/>
      <c r="UFS290" s="755"/>
      <c r="UFT290" s="755"/>
      <c r="UFU290" s="755"/>
      <c r="UFV290" s="755"/>
      <c r="UFW290" s="755"/>
      <c r="UFX290" s="755"/>
      <c r="UFY290" s="755"/>
      <c r="UFZ290" s="755"/>
      <c r="UGA290" s="755"/>
      <c r="UGB290" s="755"/>
      <c r="UGC290" s="755"/>
      <c r="UGD290" s="755"/>
      <c r="UGE290" s="755"/>
      <c r="UGF290" s="755"/>
      <c r="UGG290" s="755"/>
      <c r="UGH290" s="755"/>
      <c r="UGI290" s="755"/>
      <c r="UGJ290" s="755"/>
      <c r="UGK290" s="755"/>
      <c r="UGL290" s="755"/>
      <c r="UGM290" s="755"/>
      <c r="UGN290" s="755"/>
      <c r="UGO290" s="755"/>
      <c r="UGP290" s="755"/>
      <c r="UGQ290" s="755"/>
      <c r="UGR290" s="755"/>
      <c r="UGS290" s="755"/>
      <c r="UGT290" s="755"/>
      <c r="UGU290" s="755"/>
      <c r="UGV290" s="755"/>
      <c r="UGW290" s="755"/>
      <c r="UGX290" s="755"/>
      <c r="UGY290" s="755"/>
      <c r="UGZ290" s="755"/>
      <c r="UHA290" s="755"/>
      <c r="UHB290" s="755"/>
      <c r="UHC290" s="755"/>
      <c r="UHD290" s="755"/>
      <c r="UHE290" s="755"/>
      <c r="UHF290" s="755"/>
      <c r="UHG290" s="755"/>
      <c r="UHH290" s="755"/>
      <c r="UHI290" s="755"/>
      <c r="UHJ290" s="755"/>
      <c r="UHK290" s="755"/>
      <c r="UHL290" s="755"/>
      <c r="UHM290" s="755"/>
      <c r="UHN290" s="755"/>
      <c r="UHO290" s="755"/>
      <c r="UHP290" s="755"/>
      <c r="UHQ290" s="755"/>
      <c r="UHR290" s="755"/>
      <c r="UHS290" s="755"/>
      <c r="UHT290" s="755"/>
      <c r="UHU290" s="755"/>
      <c r="UHV290" s="755"/>
      <c r="UHW290" s="755"/>
      <c r="UHX290" s="755"/>
      <c r="UHY290" s="755"/>
      <c r="UHZ290" s="755"/>
      <c r="UIA290" s="755"/>
      <c r="UIB290" s="755"/>
      <c r="UIC290" s="755"/>
      <c r="UID290" s="755"/>
      <c r="UIE290" s="755"/>
      <c r="UIF290" s="755"/>
      <c r="UIG290" s="755"/>
      <c r="UIH290" s="755"/>
      <c r="UII290" s="755"/>
      <c r="UIJ290" s="755"/>
      <c r="UIK290" s="755"/>
      <c r="UIL290" s="755"/>
      <c r="UIM290" s="755"/>
      <c r="UIN290" s="755"/>
      <c r="UIO290" s="755"/>
      <c r="UIP290" s="755"/>
      <c r="UIQ290" s="755"/>
      <c r="UIR290" s="755"/>
      <c r="UIS290" s="755"/>
      <c r="UIT290" s="755"/>
      <c r="UIU290" s="755"/>
      <c r="UIV290" s="755"/>
      <c r="UIW290" s="755"/>
      <c r="UIX290" s="755"/>
      <c r="UIY290" s="755"/>
      <c r="UIZ290" s="755"/>
      <c r="UJA290" s="755"/>
      <c r="UJB290" s="755"/>
      <c r="UJC290" s="755"/>
      <c r="UJD290" s="755"/>
      <c r="UJE290" s="755"/>
      <c r="UJF290" s="755"/>
      <c r="UJG290" s="755"/>
      <c r="UJH290" s="755"/>
      <c r="UJI290" s="755"/>
      <c r="UJJ290" s="755"/>
      <c r="UJK290" s="755"/>
      <c r="UJL290" s="755"/>
      <c r="UJM290" s="755"/>
      <c r="UJN290" s="755"/>
      <c r="UJO290" s="755"/>
      <c r="UJP290" s="755"/>
      <c r="UJQ290" s="755"/>
      <c r="UJR290" s="755"/>
      <c r="UJS290" s="755"/>
      <c r="UJT290" s="755"/>
      <c r="UJU290" s="755"/>
      <c r="UJV290" s="755"/>
      <c r="UJW290" s="755"/>
      <c r="UJX290" s="755"/>
      <c r="UJY290" s="755"/>
      <c r="UJZ290" s="755"/>
      <c r="UKA290" s="755"/>
      <c r="UKB290" s="755"/>
      <c r="UKC290" s="755"/>
      <c r="UKD290" s="755"/>
      <c r="UKE290" s="755"/>
      <c r="UKF290" s="755"/>
      <c r="UKG290" s="755"/>
      <c r="UKH290" s="755"/>
      <c r="UKI290" s="755"/>
      <c r="UKJ290" s="755"/>
      <c r="UKK290" s="755"/>
      <c r="UKL290" s="755"/>
      <c r="UKM290" s="755"/>
      <c r="UKN290" s="755"/>
      <c r="UKO290" s="755"/>
      <c r="UKP290" s="755"/>
      <c r="UKQ290" s="755"/>
      <c r="UKR290" s="755"/>
      <c r="UKS290" s="755"/>
      <c r="UKT290" s="755"/>
      <c r="UKU290" s="755"/>
      <c r="UKV290" s="755"/>
      <c r="UKW290" s="755"/>
      <c r="UKX290" s="755"/>
      <c r="UKY290" s="755"/>
      <c r="UKZ290" s="755"/>
      <c r="ULA290" s="755"/>
      <c r="ULB290" s="755"/>
      <c r="ULC290" s="755"/>
      <c r="ULD290" s="755"/>
      <c r="ULE290" s="755"/>
      <c r="ULF290" s="755"/>
      <c r="ULG290" s="755"/>
      <c r="ULH290" s="755"/>
      <c r="ULI290" s="755"/>
      <c r="ULJ290" s="755"/>
      <c r="ULK290" s="755"/>
      <c r="ULL290" s="755"/>
      <c r="ULM290" s="755"/>
      <c r="ULN290" s="755"/>
      <c r="ULO290" s="755"/>
      <c r="ULP290" s="755"/>
      <c r="ULQ290" s="755"/>
      <c r="ULR290" s="755"/>
      <c r="ULS290" s="755"/>
      <c r="ULT290" s="755"/>
      <c r="ULU290" s="755"/>
      <c r="ULV290" s="755"/>
      <c r="ULW290" s="755"/>
      <c r="ULX290" s="755"/>
      <c r="ULY290" s="755"/>
      <c r="ULZ290" s="755"/>
      <c r="UMA290" s="755"/>
      <c r="UMB290" s="755"/>
      <c r="UMC290" s="755"/>
      <c r="UMD290" s="755"/>
      <c r="UME290" s="755"/>
      <c r="UMF290" s="755"/>
      <c r="UMG290" s="755"/>
      <c r="UMH290" s="755"/>
      <c r="UMI290" s="755"/>
      <c r="UMJ290" s="755"/>
      <c r="UMK290" s="755"/>
      <c r="UML290" s="755"/>
      <c r="UMM290" s="755"/>
      <c r="UMN290" s="755"/>
      <c r="UMO290" s="755"/>
      <c r="UMP290" s="755"/>
      <c r="UMQ290" s="755"/>
      <c r="UMR290" s="755"/>
      <c r="UMS290" s="755"/>
      <c r="UMT290" s="755"/>
      <c r="UMU290" s="755"/>
      <c r="UMV290" s="755"/>
      <c r="UMW290" s="755"/>
      <c r="UMX290" s="755"/>
      <c r="UMY290" s="755"/>
      <c r="UMZ290" s="755"/>
      <c r="UNA290" s="755"/>
      <c r="UNB290" s="755"/>
      <c r="UNC290" s="755"/>
      <c r="UND290" s="755"/>
      <c r="UNE290" s="755"/>
      <c r="UNF290" s="755"/>
      <c r="UNG290" s="755"/>
      <c r="UNH290" s="755"/>
      <c r="UNI290" s="755"/>
      <c r="UNJ290" s="755"/>
      <c r="UNK290" s="755"/>
      <c r="UNL290" s="755"/>
      <c r="UNM290" s="755"/>
      <c r="UNN290" s="755"/>
      <c r="UNO290" s="755"/>
      <c r="UNP290" s="755"/>
      <c r="UNQ290" s="755"/>
      <c r="UNR290" s="755"/>
      <c r="UNS290" s="755"/>
      <c r="UNT290" s="755"/>
      <c r="UNU290" s="755"/>
      <c r="UNV290" s="755"/>
      <c r="UNW290" s="755"/>
      <c r="UNX290" s="755"/>
      <c r="UNY290" s="755"/>
      <c r="UNZ290" s="755"/>
      <c r="UOA290" s="755"/>
      <c r="UOB290" s="755"/>
      <c r="UOC290" s="755"/>
      <c r="UOD290" s="755"/>
      <c r="UOE290" s="755"/>
      <c r="UOF290" s="755"/>
      <c r="UOG290" s="755"/>
      <c r="UOH290" s="755"/>
      <c r="UOI290" s="755"/>
      <c r="UOJ290" s="755"/>
      <c r="UOK290" s="755"/>
      <c r="UOL290" s="755"/>
      <c r="UOM290" s="755"/>
      <c r="UON290" s="755"/>
      <c r="UOO290" s="755"/>
      <c r="UOP290" s="755"/>
      <c r="UOQ290" s="755"/>
      <c r="UOR290" s="755"/>
      <c r="UOS290" s="755"/>
      <c r="UOT290" s="755"/>
      <c r="UOU290" s="755"/>
      <c r="UOV290" s="755"/>
      <c r="UOW290" s="755"/>
      <c r="UOX290" s="755"/>
      <c r="UOY290" s="755"/>
      <c r="UOZ290" s="755"/>
      <c r="UPA290" s="755"/>
      <c r="UPB290" s="755"/>
      <c r="UPC290" s="755"/>
      <c r="UPD290" s="755"/>
      <c r="UPE290" s="755"/>
      <c r="UPF290" s="755"/>
      <c r="UPG290" s="755"/>
      <c r="UPH290" s="755"/>
      <c r="UPI290" s="755"/>
      <c r="UPJ290" s="755"/>
      <c r="UPK290" s="755"/>
      <c r="UPL290" s="755"/>
      <c r="UPM290" s="755"/>
      <c r="UPN290" s="755"/>
      <c r="UPO290" s="755"/>
      <c r="UPP290" s="755"/>
      <c r="UPQ290" s="755"/>
      <c r="UPR290" s="755"/>
      <c r="UPS290" s="755"/>
      <c r="UPT290" s="755"/>
      <c r="UPU290" s="755"/>
      <c r="UPV290" s="755"/>
      <c r="UPW290" s="755"/>
      <c r="UPX290" s="755"/>
      <c r="UPY290" s="755"/>
      <c r="UPZ290" s="755"/>
      <c r="UQA290" s="755"/>
      <c r="UQB290" s="755"/>
      <c r="UQC290" s="755"/>
      <c r="UQD290" s="755"/>
      <c r="UQE290" s="755"/>
      <c r="UQF290" s="755"/>
      <c r="UQG290" s="755"/>
      <c r="UQH290" s="755"/>
      <c r="UQI290" s="755"/>
      <c r="UQJ290" s="755"/>
      <c r="UQK290" s="755"/>
      <c r="UQL290" s="755"/>
      <c r="UQM290" s="755"/>
      <c r="UQN290" s="755"/>
      <c r="UQO290" s="755"/>
      <c r="UQP290" s="755"/>
      <c r="UQQ290" s="755"/>
      <c r="UQR290" s="755"/>
      <c r="UQS290" s="755"/>
      <c r="UQT290" s="755"/>
      <c r="UQU290" s="755"/>
      <c r="UQV290" s="755"/>
      <c r="UQW290" s="755"/>
      <c r="UQX290" s="755"/>
      <c r="UQY290" s="755"/>
      <c r="UQZ290" s="755"/>
      <c r="URA290" s="755"/>
      <c r="URB290" s="755"/>
      <c r="URC290" s="755"/>
      <c r="URD290" s="755"/>
      <c r="URE290" s="755"/>
      <c r="URF290" s="755"/>
      <c r="URG290" s="755"/>
      <c r="URH290" s="755"/>
      <c r="URI290" s="755"/>
      <c r="URJ290" s="755"/>
      <c r="URK290" s="755"/>
      <c r="URL290" s="755"/>
      <c r="URM290" s="755"/>
      <c r="URN290" s="755"/>
      <c r="URO290" s="755"/>
      <c r="URP290" s="755"/>
      <c r="URQ290" s="755"/>
      <c r="URR290" s="755"/>
      <c r="URS290" s="755"/>
      <c r="URT290" s="755"/>
      <c r="URU290" s="755"/>
      <c r="URV290" s="755"/>
      <c r="URW290" s="755"/>
      <c r="URX290" s="755"/>
      <c r="URY290" s="755"/>
      <c r="URZ290" s="755"/>
      <c r="USA290" s="755"/>
      <c r="USB290" s="755"/>
      <c r="USC290" s="755"/>
      <c r="USD290" s="755"/>
      <c r="USE290" s="755"/>
      <c r="USF290" s="755"/>
      <c r="USG290" s="755"/>
      <c r="USH290" s="755"/>
      <c r="USI290" s="755"/>
      <c r="USJ290" s="755"/>
      <c r="USK290" s="755"/>
      <c r="USL290" s="755"/>
      <c r="USM290" s="755"/>
      <c r="USN290" s="755"/>
      <c r="USO290" s="755"/>
      <c r="USP290" s="755"/>
      <c r="USQ290" s="755"/>
      <c r="USR290" s="755"/>
      <c r="USS290" s="755"/>
      <c r="UST290" s="755"/>
      <c r="USU290" s="755"/>
      <c r="USV290" s="755"/>
      <c r="USW290" s="755"/>
      <c r="USX290" s="755"/>
      <c r="USY290" s="755"/>
      <c r="USZ290" s="755"/>
      <c r="UTA290" s="755"/>
      <c r="UTB290" s="755"/>
      <c r="UTC290" s="755"/>
      <c r="UTD290" s="755"/>
      <c r="UTE290" s="755"/>
      <c r="UTF290" s="755"/>
      <c r="UTG290" s="755"/>
      <c r="UTH290" s="755"/>
      <c r="UTI290" s="755"/>
      <c r="UTJ290" s="755"/>
      <c r="UTK290" s="755"/>
      <c r="UTL290" s="755"/>
      <c r="UTM290" s="755"/>
      <c r="UTN290" s="755"/>
      <c r="UTO290" s="755"/>
      <c r="UTP290" s="755"/>
      <c r="UTQ290" s="755"/>
      <c r="UTR290" s="755"/>
      <c r="UTS290" s="755"/>
      <c r="UTT290" s="755"/>
      <c r="UTU290" s="755"/>
      <c r="UTV290" s="755"/>
      <c r="UTW290" s="755"/>
      <c r="UTX290" s="755"/>
      <c r="UTY290" s="755"/>
      <c r="UTZ290" s="755"/>
      <c r="UUA290" s="755"/>
      <c r="UUB290" s="755"/>
      <c r="UUC290" s="755"/>
      <c r="UUD290" s="755"/>
      <c r="UUE290" s="755"/>
      <c r="UUF290" s="755"/>
      <c r="UUG290" s="755"/>
      <c r="UUH290" s="755"/>
      <c r="UUI290" s="755"/>
      <c r="UUJ290" s="755"/>
      <c r="UUK290" s="755"/>
      <c r="UUL290" s="755"/>
      <c r="UUM290" s="755"/>
      <c r="UUN290" s="755"/>
      <c r="UUO290" s="755"/>
      <c r="UUP290" s="755"/>
      <c r="UUQ290" s="755"/>
      <c r="UUR290" s="755"/>
      <c r="UUS290" s="755"/>
      <c r="UUT290" s="755"/>
      <c r="UUU290" s="755"/>
      <c r="UUV290" s="755"/>
      <c r="UUW290" s="755"/>
      <c r="UUX290" s="755"/>
      <c r="UUY290" s="755"/>
      <c r="UUZ290" s="755"/>
      <c r="UVA290" s="755"/>
      <c r="UVB290" s="755"/>
      <c r="UVC290" s="755"/>
      <c r="UVD290" s="755"/>
      <c r="UVE290" s="755"/>
      <c r="UVF290" s="755"/>
      <c r="UVG290" s="755"/>
      <c r="UVH290" s="755"/>
      <c r="UVI290" s="755"/>
      <c r="UVJ290" s="755"/>
      <c r="UVK290" s="755"/>
      <c r="UVL290" s="755"/>
      <c r="UVM290" s="755"/>
      <c r="UVN290" s="755"/>
      <c r="UVO290" s="755"/>
      <c r="UVP290" s="755"/>
      <c r="UVQ290" s="755"/>
      <c r="UVR290" s="755"/>
      <c r="UVS290" s="755"/>
      <c r="UVT290" s="755"/>
      <c r="UVU290" s="755"/>
      <c r="UVV290" s="755"/>
      <c r="UVW290" s="755"/>
      <c r="UVX290" s="755"/>
      <c r="UVY290" s="755"/>
      <c r="UVZ290" s="755"/>
      <c r="UWA290" s="755"/>
      <c r="UWB290" s="755"/>
      <c r="UWC290" s="755"/>
      <c r="UWD290" s="755"/>
      <c r="UWE290" s="755"/>
      <c r="UWF290" s="755"/>
      <c r="UWG290" s="755"/>
      <c r="UWH290" s="755"/>
      <c r="UWI290" s="755"/>
      <c r="UWJ290" s="755"/>
      <c r="UWK290" s="755"/>
      <c r="UWL290" s="755"/>
      <c r="UWM290" s="755"/>
      <c r="UWN290" s="755"/>
      <c r="UWO290" s="755"/>
      <c r="UWP290" s="755"/>
      <c r="UWQ290" s="755"/>
      <c r="UWR290" s="755"/>
      <c r="UWS290" s="755"/>
      <c r="UWT290" s="755"/>
      <c r="UWU290" s="755"/>
      <c r="UWV290" s="755"/>
      <c r="UWW290" s="755"/>
      <c r="UWX290" s="755"/>
      <c r="UWY290" s="755"/>
      <c r="UWZ290" s="755"/>
      <c r="UXA290" s="755"/>
      <c r="UXB290" s="755"/>
      <c r="UXC290" s="755"/>
      <c r="UXD290" s="755"/>
      <c r="UXE290" s="755"/>
      <c r="UXF290" s="755"/>
      <c r="UXG290" s="755"/>
      <c r="UXH290" s="755"/>
      <c r="UXI290" s="755"/>
      <c r="UXJ290" s="755"/>
      <c r="UXK290" s="755"/>
      <c r="UXL290" s="755"/>
      <c r="UXM290" s="755"/>
      <c r="UXN290" s="755"/>
      <c r="UXO290" s="755"/>
      <c r="UXP290" s="755"/>
      <c r="UXQ290" s="755"/>
      <c r="UXR290" s="755"/>
      <c r="UXS290" s="755"/>
      <c r="UXT290" s="755"/>
      <c r="UXU290" s="755"/>
      <c r="UXV290" s="755"/>
      <c r="UXW290" s="755"/>
      <c r="UXX290" s="755"/>
      <c r="UXY290" s="755"/>
      <c r="UXZ290" s="755"/>
      <c r="UYA290" s="755"/>
      <c r="UYB290" s="755"/>
      <c r="UYC290" s="755"/>
      <c r="UYD290" s="755"/>
      <c r="UYE290" s="755"/>
      <c r="UYF290" s="755"/>
      <c r="UYG290" s="755"/>
      <c r="UYH290" s="755"/>
      <c r="UYI290" s="755"/>
      <c r="UYJ290" s="755"/>
      <c r="UYK290" s="755"/>
      <c r="UYL290" s="755"/>
      <c r="UYM290" s="755"/>
      <c r="UYN290" s="755"/>
      <c r="UYO290" s="755"/>
      <c r="UYP290" s="755"/>
      <c r="UYQ290" s="755"/>
      <c r="UYR290" s="755"/>
      <c r="UYS290" s="755"/>
      <c r="UYT290" s="755"/>
      <c r="UYU290" s="755"/>
      <c r="UYV290" s="755"/>
      <c r="UYW290" s="755"/>
      <c r="UYX290" s="755"/>
      <c r="UYY290" s="755"/>
      <c r="UYZ290" s="755"/>
      <c r="UZA290" s="755"/>
      <c r="UZB290" s="755"/>
      <c r="UZC290" s="755"/>
      <c r="UZD290" s="755"/>
      <c r="UZE290" s="755"/>
      <c r="UZF290" s="755"/>
      <c r="UZG290" s="755"/>
      <c r="UZH290" s="755"/>
      <c r="UZI290" s="755"/>
      <c r="UZJ290" s="755"/>
      <c r="UZK290" s="755"/>
      <c r="UZL290" s="755"/>
      <c r="UZM290" s="755"/>
      <c r="UZN290" s="755"/>
      <c r="UZO290" s="755"/>
      <c r="UZP290" s="755"/>
      <c r="UZQ290" s="755"/>
      <c r="UZR290" s="755"/>
      <c r="UZS290" s="755"/>
      <c r="UZT290" s="755"/>
      <c r="UZU290" s="755"/>
      <c r="UZV290" s="755"/>
      <c r="UZW290" s="755"/>
      <c r="UZX290" s="755"/>
      <c r="UZY290" s="755"/>
      <c r="UZZ290" s="755"/>
      <c r="VAA290" s="755"/>
      <c r="VAB290" s="755"/>
      <c r="VAC290" s="755"/>
      <c r="VAD290" s="755"/>
      <c r="VAE290" s="755"/>
      <c r="VAF290" s="755"/>
      <c r="VAG290" s="755"/>
      <c r="VAH290" s="755"/>
      <c r="VAI290" s="755"/>
      <c r="VAJ290" s="755"/>
      <c r="VAK290" s="755"/>
      <c r="VAL290" s="755"/>
      <c r="VAM290" s="755"/>
      <c r="VAN290" s="755"/>
      <c r="VAO290" s="755"/>
      <c r="VAP290" s="755"/>
      <c r="VAQ290" s="755"/>
      <c r="VAR290" s="755"/>
      <c r="VAS290" s="755"/>
      <c r="VAT290" s="755"/>
      <c r="VAU290" s="755"/>
      <c r="VAV290" s="755"/>
      <c r="VAW290" s="755"/>
      <c r="VAX290" s="755"/>
      <c r="VAY290" s="755"/>
      <c r="VAZ290" s="755"/>
      <c r="VBA290" s="755"/>
      <c r="VBB290" s="755"/>
      <c r="VBC290" s="755"/>
      <c r="VBD290" s="755"/>
      <c r="VBE290" s="755"/>
      <c r="VBF290" s="755"/>
      <c r="VBG290" s="755"/>
      <c r="VBH290" s="755"/>
      <c r="VBI290" s="755"/>
      <c r="VBJ290" s="755"/>
      <c r="VBK290" s="755"/>
      <c r="VBL290" s="755"/>
      <c r="VBM290" s="755"/>
      <c r="VBN290" s="755"/>
      <c r="VBO290" s="755"/>
      <c r="VBP290" s="755"/>
      <c r="VBQ290" s="755"/>
      <c r="VBR290" s="755"/>
      <c r="VBS290" s="755"/>
      <c r="VBT290" s="755"/>
      <c r="VBU290" s="755"/>
      <c r="VBV290" s="755"/>
      <c r="VBW290" s="755"/>
      <c r="VBX290" s="755"/>
      <c r="VBY290" s="755"/>
      <c r="VBZ290" s="755"/>
      <c r="VCA290" s="755"/>
      <c r="VCB290" s="755"/>
      <c r="VCC290" s="755"/>
      <c r="VCD290" s="755"/>
      <c r="VCE290" s="755"/>
      <c r="VCF290" s="755"/>
      <c r="VCG290" s="755"/>
      <c r="VCH290" s="755"/>
      <c r="VCI290" s="755"/>
      <c r="VCJ290" s="755"/>
      <c r="VCK290" s="755"/>
      <c r="VCL290" s="755"/>
      <c r="VCM290" s="755"/>
      <c r="VCN290" s="755"/>
      <c r="VCO290" s="755"/>
      <c r="VCP290" s="755"/>
      <c r="VCQ290" s="755"/>
      <c r="VCR290" s="755"/>
      <c r="VCS290" s="755"/>
      <c r="VCT290" s="755"/>
      <c r="VCU290" s="755"/>
      <c r="VCV290" s="755"/>
      <c r="VCW290" s="755"/>
      <c r="VCX290" s="755"/>
      <c r="VCY290" s="755"/>
      <c r="VCZ290" s="755"/>
      <c r="VDA290" s="755"/>
      <c r="VDB290" s="755"/>
      <c r="VDC290" s="755"/>
      <c r="VDD290" s="755"/>
      <c r="VDE290" s="755"/>
      <c r="VDF290" s="755"/>
      <c r="VDG290" s="755"/>
      <c r="VDH290" s="755"/>
      <c r="VDI290" s="755"/>
      <c r="VDJ290" s="755"/>
      <c r="VDK290" s="755"/>
      <c r="VDL290" s="755"/>
      <c r="VDM290" s="755"/>
      <c r="VDN290" s="755"/>
      <c r="VDO290" s="755"/>
      <c r="VDP290" s="755"/>
      <c r="VDQ290" s="755"/>
      <c r="VDR290" s="755"/>
      <c r="VDS290" s="755"/>
      <c r="VDT290" s="755"/>
      <c r="VDU290" s="755"/>
      <c r="VDV290" s="755"/>
      <c r="VDW290" s="755"/>
      <c r="VDX290" s="755"/>
      <c r="VDY290" s="755"/>
      <c r="VDZ290" s="755"/>
      <c r="VEA290" s="755"/>
      <c r="VEB290" s="755"/>
      <c r="VEC290" s="755"/>
      <c r="VED290" s="755"/>
      <c r="VEE290" s="755"/>
      <c r="VEF290" s="755"/>
      <c r="VEG290" s="755"/>
      <c r="VEH290" s="755"/>
      <c r="VEI290" s="755"/>
      <c r="VEJ290" s="755"/>
      <c r="VEK290" s="755"/>
      <c r="VEL290" s="755"/>
      <c r="VEM290" s="755"/>
      <c r="VEN290" s="755"/>
      <c r="VEO290" s="755"/>
      <c r="VEP290" s="755"/>
      <c r="VEQ290" s="755"/>
      <c r="VER290" s="755"/>
      <c r="VES290" s="755"/>
      <c r="VET290" s="755"/>
      <c r="VEU290" s="755"/>
      <c r="VEV290" s="755"/>
      <c r="VEW290" s="755"/>
      <c r="VEX290" s="755"/>
      <c r="VEY290" s="755"/>
      <c r="VEZ290" s="755"/>
      <c r="VFA290" s="755"/>
      <c r="VFB290" s="755"/>
      <c r="VFC290" s="755"/>
      <c r="VFD290" s="755"/>
      <c r="VFE290" s="755"/>
      <c r="VFF290" s="755"/>
      <c r="VFG290" s="755"/>
      <c r="VFH290" s="755"/>
      <c r="VFI290" s="755"/>
      <c r="VFJ290" s="755"/>
      <c r="VFK290" s="755"/>
      <c r="VFL290" s="755"/>
      <c r="VFM290" s="755"/>
      <c r="VFN290" s="755"/>
      <c r="VFO290" s="755"/>
      <c r="VFP290" s="755"/>
      <c r="VFQ290" s="755"/>
      <c r="VFR290" s="755"/>
      <c r="VFS290" s="755"/>
      <c r="VFT290" s="755"/>
      <c r="VFU290" s="755"/>
      <c r="VFV290" s="755"/>
      <c r="VFW290" s="755"/>
      <c r="VFX290" s="755"/>
      <c r="VFY290" s="755"/>
      <c r="VFZ290" s="755"/>
      <c r="VGA290" s="755"/>
      <c r="VGB290" s="755"/>
      <c r="VGC290" s="755"/>
      <c r="VGD290" s="755"/>
      <c r="VGE290" s="755"/>
      <c r="VGF290" s="755"/>
      <c r="VGG290" s="755"/>
      <c r="VGH290" s="755"/>
      <c r="VGI290" s="755"/>
      <c r="VGJ290" s="755"/>
      <c r="VGK290" s="755"/>
      <c r="VGL290" s="755"/>
      <c r="VGM290" s="755"/>
      <c r="VGN290" s="755"/>
      <c r="VGO290" s="755"/>
      <c r="VGP290" s="755"/>
      <c r="VGQ290" s="755"/>
      <c r="VGR290" s="755"/>
      <c r="VGS290" s="755"/>
      <c r="VGT290" s="755"/>
      <c r="VGU290" s="755"/>
      <c r="VGV290" s="755"/>
      <c r="VGW290" s="755"/>
      <c r="VGX290" s="755"/>
      <c r="VGY290" s="755"/>
      <c r="VGZ290" s="755"/>
      <c r="VHA290" s="755"/>
      <c r="VHB290" s="755"/>
      <c r="VHC290" s="755"/>
      <c r="VHD290" s="755"/>
      <c r="VHE290" s="755"/>
      <c r="VHF290" s="755"/>
      <c r="VHG290" s="755"/>
      <c r="VHH290" s="755"/>
      <c r="VHI290" s="755"/>
      <c r="VHJ290" s="755"/>
      <c r="VHK290" s="755"/>
      <c r="VHL290" s="755"/>
      <c r="VHM290" s="755"/>
      <c r="VHN290" s="755"/>
      <c r="VHO290" s="755"/>
      <c r="VHP290" s="755"/>
      <c r="VHQ290" s="755"/>
      <c r="VHR290" s="755"/>
      <c r="VHS290" s="755"/>
      <c r="VHT290" s="755"/>
      <c r="VHU290" s="755"/>
      <c r="VHV290" s="755"/>
      <c r="VHW290" s="755"/>
      <c r="VHX290" s="755"/>
      <c r="VHY290" s="755"/>
      <c r="VHZ290" s="755"/>
      <c r="VIA290" s="755"/>
      <c r="VIB290" s="755"/>
      <c r="VIC290" s="755"/>
      <c r="VID290" s="755"/>
      <c r="VIE290" s="755"/>
      <c r="VIF290" s="755"/>
      <c r="VIG290" s="755"/>
      <c r="VIH290" s="755"/>
      <c r="VII290" s="755"/>
      <c r="VIJ290" s="755"/>
      <c r="VIK290" s="755"/>
      <c r="VIL290" s="755"/>
      <c r="VIM290" s="755"/>
      <c r="VIN290" s="755"/>
      <c r="VIO290" s="755"/>
      <c r="VIP290" s="755"/>
      <c r="VIQ290" s="755"/>
      <c r="VIR290" s="755"/>
      <c r="VIS290" s="755"/>
      <c r="VIT290" s="755"/>
      <c r="VIU290" s="755"/>
      <c r="VIV290" s="755"/>
      <c r="VIW290" s="755"/>
      <c r="VIX290" s="755"/>
      <c r="VIY290" s="755"/>
      <c r="VIZ290" s="755"/>
      <c r="VJA290" s="755"/>
      <c r="VJB290" s="755"/>
      <c r="VJC290" s="755"/>
      <c r="VJD290" s="755"/>
      <c r="VJE290" s="755"/>
      <c r="VJF290" s="755"/>
      <c r="VJG290" s="755"/>
      <c r="VJH290" s="755"/>
      <c r="VJI290" s="755"/>
      <c r="VJJ290" s="755"/>
      <c r="VJK290" s="755"/>
      <c r="VJL290" s="755"/>
      <c r="VJM290" s="755"/>
      <c r="VJN290" s="755"/>
      <c r="VJO290" s="755"/>
      <c r="VJP290" s="755"/>
      <c r="VJQ290" s="755"/>
      <c r="VJR290" s="755"/>
      <c r="VJS290" s="755"/>
      <c r="VJT290" s="755"/>
      <c r="VJU290" s="755"/>
      <c r="VJV290" s="755"/>
      <c r="VJW290" s="755"/>
      <c r="VJX290" s="755"/>
      <c r="VJY290" s="755"/>
      <c r="VJZ290" s="755"/>
      <c r="VKA290" s="755"/>
      <c r="VKB290" s="755"/>
      <c r="VKC290" s="755"/>
      <c r="VKD290" s="755"/>
      <c r="VKE290" s="755"/>
      <c r="VKF290" s="755"/>
      <c r="VKG290" s="755"/>
      <c r="VKH290" s="755"/>
      <c r="VKI290" s="755"/>
      <c r="VKJ290" s="755"/>
      <c r="VKK290" s="755"/>
      <c r="VKL290" s="755"/>
      <c r="VKM290" s="755"/>
      <c r="VKN290" s="755"/>
      <c r="VKO290" s="755"/>
      <c r="VKP290" s="755"/>
      <c r="VKQ290" s="755"/>
      <c r="VKR290" s="755"/>
      <c r="VKS290" s="755"/>
      <c r="VKT290" s="755"/>
      <c r="VKU290" s="755"/>
      <c r="VKV290" s="755"/>
      <c r="VKW290" s="755"/>
      <c r="VKX290" s="755"/>
      <c r="VKY290" s="755"/>
      <c r="VKZ290" s="755"/>
      <c r="VLA290" s="755"/>
      <c r="VLB290" s="755"/>
      <c r="VLC290" s="755"/>
      <c r="VLD290" s="755"/>
      <c r="VLE290" s="755"/>
      <c r="VLF290" s="755"/>
      <c r="VLG290" s="755"/>
      <c r="VLH290" s="755"/>
      <c r="VLI290" s="755"/>
      <c r="VLJ290" s="755"/>
      <c r="VLK290" s="755"/>
      <c r="VLL290" s="755"/>
      <c r="VLM290" s="755"/>
      <c r="VLN290" s="755"/>
      <c r="VLO290" s="755"/>
      <c r="VLP290" s="755"/>
      <c r="VLQ290" s="755"/>
      <c r="VLR290" s="755"/>
      <c r="VLS290" s="755"/>
      <c r="VLT290" s="755"/>
      <c r="VLU290" s="755"/>
      <c r="VLV290" s="755"/>
      <c r="VLW290" s="755"/>
      <c r="VLX290" s="755"/>
      <c r="VLY290" s="755"/>
      <c r="VLZ290" s="755"/>
      <c r="VMA290" s="755"/>
      <c r="VMB290" s="755"/>
      <c r="VMC290" s="755"/>
      <c r="VMD290" s="755"/>
      <c r="VME290" s="755"/>
      <c r="VMF290" s="755"/>
      <c r="VMG290" s="755"/>
      <c r="VMH290" s="755"/>
      <c r="VMI290" s="755"/>
      <c r="VMJ290" s="755"/>
      <c r="VMK290" s="755"/>
      <c r="VML290" s="755"/>
      <c r="VMM290" s="755"/>
      <c r="VMN290" s="755"/>
      <c r="VMO290" s="755"/>
      <c r="VMP290" s="755"/>
      <c r="VMQ290" s="755"/>
      <c r="VMR290" s="755"/>
      <c r="VMS290" s="755"/>
      <c r="VMT290" s="755"/>
      <c r="VMU290" s="755"/>
      <c r="VMV290" s="755"/>
      <c r="VMW290" s="755"/>
      <c r="VMX290" s="755"/>
      <c r="VMY290" s="755"/>
      <c r="VMZ290" s="755"/>
      <c r="VNA290" s="755"/>
      <c r="VNB290" s="755"/>
      <c r="VNC290" s="755"/>
      <c r="VND290" s="755"/>
      <c r="VNE290" s="755"/>
      <c r="VNF290" s="755"/>
      <c r="VNG290" s="755"/>
      <c r="VNH290" s="755"/>
      <c r="VNI290" s="755"/>
      <c r="VNJ290" s="755"/>
      <c r="VNK290" s="755"/>
      <c r="VNL290" s="755"/>
      <c r="VNM290" s="755"/>
      <c r="VNN290" s="755"/>
      <c r="VNO290" s="755"/>
      <c r="VNP290" s="755"/>
      <c r="VNQ290" s="755"/>
      <c r="VNR290" s="755"/>
      <c r="VNS290" s="755"/>
      <c r="VNT290" s="755"/>
      <c r="VNU290" s="755"/>
      <c r="VNV290" s="755"/>
      <c r="VNW290" s="755"/>
      <c r="VNX290" s="755"/>
      <c r="VNY290" s="755"/>
      <c r="VNZ290" s="755"/>
      <c r="VOA290" s="755"/>
      <c r="VOB290" s="755"/>
      <c r="VOC290" s="755"/>
      <c r="VOD290" s="755"/>
      <c r="VOE290" s="755"/>
      <c r="VOF290" s="755"/>
      <c r="VOG290" s="755"/>
      <c r="VOH290" s="755"/>
      <c r="VOI290" s="755"/>
      <c r="VOJ290" s="755"/>
      <c r="VOK290" s="755"/>
      <c r="VOL290" s="755"/>
      <c r="VOM290" s="755"/>
      <c r="VON290" s="755"/>
      <c r="VOO290" s="755"/>
      <c r="VOP290" s="755"/>
      <c r="VOQ290" s="755"/>
      <c r="VOR290" s="755"/>
      <c r="VOS290" s="755"/>
      <c r="VOT290" s="755"/>
      <c r="VOU290" s="755"/>
      <c r="VOV290" s="755"/>
      <c r="VOW290" s="755"/>
      <c r="VOX290" s="755"/>
      <c r="VOY290" s="755"/>
      <c r="VOZ290" s="755"/>
      <c r="VPA290" s="755"/>
      <c r="VPB290" s="755"/>
      <c r="VPC290" s="755"/>
      <c r="VPD290" s="755"/>
      <c r="VPE290" s="755"/>
      <c r="VPF290" s="755"/>
      <c r="VPG290" s="755"/>
      <c r="VPH290" s="755"/>
      <c r="VPI290" s="755"/>
      <c r="VPJ290" s="755"/>
      <c r="VPK290" s="755"/>
      <c r="VPL290" s="755"/>
      <c r="VPM290" s="755"/>
      <c r="VPN290" s="755"/>
      <c r="VPO290" s="755"/>
      <c r="VPP290" s="755"/>
      <c r="VPQ290" s="755"/>
      <c r="VPR290" s="755"/>
      <c r="VPS290" s="755"/>
      <c r="VPT290" s="755"/>
      <c r="VPU290" s="755"/>
      <c r="VPV290" s="755"/>
      <c r="VPW290" s="755"/>
      <c r="VPX290" s="755"/>
      <c r="VPY290" s="755"/>
      <c r="VPZ290" s="755"/>
      <c r="VQA290" s="755"/>
      <c r="VQB290" s="755"/>
      <c r="VQC290" s="755"/>
      <c r="VQD290" s="755"/>
      <c r="VQE290" s="755"/>
      <c r="VQF290" s="755"/>
      <c r="VQG290" s="755"/>
      <c r="VQH290" s="755"/>
      <c r="VQI290" s="755"/>
      <c r="VQJ290" s="755"/>
      <c r="VQK290" s="755"/>
      <c r="VQL290" s="755"/>
      <c r="VQM290" s="755"/>
      <c r="VQN290" s="755"/>
      <c r="VQO290" s="755"/>
      <c r="VQP290" s="755"/>
      <c r="VQQ290" s="755"/>
      <c r="VQR290" s="755"/>
      <c r="VQS290" s="755"/>
      <c r="VQT290" s="755"/>
      <c r="VQU290" s="755"/>
      <c r="VQV290" s="755"/>
      <c r="VQW290" s="755"/>
      <c r="VQX290" s="755"/>
      <c r="VQY290" s="755"/>
      <c r="VQZ290" s="755"/>
      <c r="VRA290" s="755"/>
      <c r="VRB290" s="755"/>
      <c r="VRC290" s="755"/>
      <c r="VRD290" s="755"/>
      <c r="VRE290" s="755"/>
      <c r="VRF290" s="755"/>
      <c r="VRG290" s="755"/>
      <c r="VRH290" s="755"/>
      <c r="VRI290" s="755"/>
      <c r="VRJ290" s="755"/>
      <c r="VRK290" s="755"/>
      <c r="VRL290" s="755"/>
      <c r="VRM290" s="755"/>
      <c r="VRN290" s="755"/>
      <c r="VRO290" s="755"/>
      <c r="VRP290" s="755"/>
      <c r="VRQ290" s="755"/>
      <c r="VRR290" s="755"/>
      <c r="VRS290" s="755"/>
      <c r="VRT290" s="755"/>
      <c r="VRU290" s="755"/>
      <c r="VRV290" s="755"/>
      <c r="VRW290" s="755"/>
      <c r="VRX290" s="755"/>
      <c r="VRY290" s="755"/>
      <c r="VRZ290" s="755"/>
      <c r="VSA290" s="755"/>
      <c r="VSB290" s="755"/>
      <c r="VSC290" s="755"/>
      <c r="VSD290" s="755"/>
      <c r="VSE290" s="755"/>
      <c r="VSF290" s="755"/>
      <c r="VSG290" s="755"/>
      <c r="VSH290" s="755"/>
      <c r="VSI290" s="755"/>
      <c r="VSJ290" s="755"/>
      <c r="VSK290" s="755"/>
      <c r="VSL290" s="755"/>
      <c r="VSM290" s="755"/>
      <c r="VSN290" s="755"/>
      <c r="VSO290" s="755"/>
      <c r="VSP290" s="755"/>
      <c r="VSQ290" s="755"/>
      <c r="VSR290" s="755"/>
      <c r="VSS290" s="755"/>
      <c r="VST290" s="755"/>
      <c r="VSU290" s="755"/>
      <c r="VSV290" s="755"/>
      <c r="VSW290" s="755"/>
      <c r="VSX290" s="755"/>
      <c r="VSY290" s="755"/>
      <c r="VSZ290" s="755"/>
      <c r="VTA290" s="755"/>
      <c r="VTB290" s="755"/>
      <c r="VTC290" s="755"/>
      <c r="VTD290" s="755"/>
      <c r="VTE290" s="755"/>
      <c r="VTF290" s="755"/>
      <c r="VTG290" s="755"/>
      <c r="VTH290" s="755"/>
      <c r="VTI290" s="755"/>
      <c r="VTJ290" s="755"/>
      <c r="VTK290" s="755"/>
      <c r="VTL290" s="755"/>
      <c r="VTM290" s="755"/>
      <c r="VTN290" s="755"/>
      <c r="VTO290" s="755"/>
      <c r="VTP290" s="755"/>
      <c r="VTQ290" s="755"/>
      <c r="VTR290" s="755"/>
      <c r="VTS290" s="755"/>
      <c r="VTT290" s="755"/>
      <c r="VTU290" s="755"/>
      <c r="VTV290" s="755"/>
      <c r="VTW290" s="755"/>
      <c r="VTX290" s="755"/>
      <c r="VTY290" s="755"/>
      <c r="VTZ290" s="755"/>
      <c r="VUA290" s="755"/>
      <c r="VUB290" s="755"/>
      <c r="VUC290" s="755"/>
      <c r="VUD290" s="755"/>
      <c r="VUE290" s="755"/>
      <c r="VUF290" s="755"/>
      <c r="VUG290" s="755"/>
      <c r="VUH290" s="755"/>
      <c r="VUI290" s="755"/>
      <c r="VUJ290" s="755"/>
      <c r="VUK290" s="755"/>
      <c r="VUL290" s="755"/>
      <c r="VUM290" s="755"/>
      <c r="VUN290" s="755"/>
      <c r="VUO290" s="755"/>
      <c r="VUP290" s="755"/>
      <c r="VUQ290" s="755"/>
      <c r="VUR290" s="755"/>
      <c r="VUS290" s="755"/>
      <c r="VUT290" s="755"/>
      <c r="VUU290" s="755"/>
      <c r="VUV290" s="755"/>
      <c r="VUW290" s="755"/>
      <c r="VUX290" s="755"/>
      <c r="VUY290" s="755"/>
      <c r="VUZ290" s="755"/>
      <c r="VVA290" s="755"/>
      <c r="VVB290" s="755"/>
      <c r="VVC290" s="755"/>
      <c r="VVD290" s="755"/>
      <c r="VVE290" s="755"/>
      <c r="VVF290" s="755"/>
      <c r="VVG290" s="755"/>
      <c r="VVH290" s="755"/>
      <c r="VVI290" s="755"/>
      <c r="VVJ290" s="755"/>
      <c r="VVK290" s="755"/>
      <c r="VVL290" s="755"/>
      <c r="VVM290" s="755"/>
      <c r="VVN290" s="755"/>
      <c r="VVO290" s="755"/>
      <c r="VVP290" s="755"/>
      <c r="VVQ290" s="755"/>
      <c r="VVR290" s="755"/>
      <c r="VVS290" s="755"/>
      <c r="VVT290" s="755"/>
      <c r="VVU290" s="755"/>
      <c r="VVV290" s="755"/>
      <c r="VVW290" s="755"/>
      <c r="VVX290" s="755"/>
      <c r="VVY290" s="755"/>
      <c r="VVZ290" s="755"/>
      <c r="VWA290" s="755"/>
      <c r="VWB290" s="755"/>
      <c r="VWC290" s="755"/>
      <c r="VWD290" s="755"/>
      <c r="VWE290" s="755"/>
      <c r="VWF290" s="755"/>
      <c r="VWG290" s="755"/>
      <c r="VWH290" s="755"/>
      <c r="VWI290" s="755"/>
      <c r="VWJ290" s="755"/>
      <c r="VWK290" s="755"/>
      <c r="VWL290" s="755"/>
      <c r="VWM290" s="755"/>
      <c r="VWN290" s="755"/>
      <c r="VWO290" s="755"/>
      <c r="VWP290" s="755"/>
      <c r="VWQ290" s="755"/>
      <c r="VWR290" s="755"/>
      <c r="VWS290" s="755"/>
      <c r="VWT290" s="755"/>
      <c r="VWU290" s="755"/>
      <c r="VWV290" s="755"/>
      <c r="VWW290" s="755"/>
      <c r="VWX290" s="755"/>
      <c r="VWY290" s="755"/>
      <c r="VWZ290" s="755"/>
      <c r="VXA290" s="755"/>
      <c r="VXB290" s="755"/>
      <c r="VXC290" s="755"/>
      <c r="VXD290" s="755"/>
      <c r="VXE290" s="755"/>
      <c r="VXF290" s="755"/>
      <c r="VXG290" s="755"/>
      <c r="VXH290" s="755"/>
      <c r="VXI290" s="755"/>
      <c r="VXJ290" s="755"/>
      <c r="VXK290" s="755"/>
      <c r="VXL290" s="755"/>
      <c r="VXM290" s="755"/>
      <c r="VXN290" s="755"/>
      <c r="VXO290" s="755"/>
      <c r="VXP290" s="755"/>
      <c r="VXQ290" s="755"/>
      <c r="VXR290" s="755"/>
      <c r="VXS290" s="755"/>
      <c r="VXT290" s="755"/>
      <c r="VXU290" s="755"/>
      <c r="VXV290" s="755"/>
      <c r="VXW290" s="755"/>
      <c r="VXX290" s="755"/>
      <c r="VXY290" s="755"/>
      <c r="VXZ290" s="755"/>
      <c r="VYA290" s="755"/>
      <c r="VYB290" s="755"/>
      <c r="VYC290" s="755"/>
      <c r="VYD290" s="755"/>
      <c r="VYE290" s="755"/>
      <c r="VYF290" s="755"/>
      <c r="VYG290" s="755"/>
      <c r="VYH290" s="755"/>
      <c r="VYI290" s="755"/>
      <c r="VYJ290" s="755"/>
      <c r="VYK290" s="755"/>
      <c r="VYL290" s="755"/>
      <c r="VYM290" s="755"/>
      <c r="VYN290" s="755"/>
      <c r="VYO290" s="755"/>
      <c r="VYP290" s="755"/>
      <c r="VYQ290" s="755"/>
      <c r="VYR290" s="755"/>
      <c r="VYS290" s="755"/>
      <c r="VYT290" s="755"/>
      <c r="VYU290" s="755"/>
      <c r="VYV290" s="755"/>
      <c r="VYW290" s="755"/>
      <c r="VYX290" s="755"/>
      <c r="VYY290" s="755"/>
      <c r="VYZ290" s="755"/>
      <c r="VZA290" s="755"/>
      <c r="VZB290" s="755"/>
      <c r="VZC290" s="755"/>
      <c r="VZD290" s="755"/>
      <c r="VZE290" s="755"/>
      <c r="VZF290" s="755"/>
      <c r="VZG290" s="755"/>
      <c r="VZH290" s="755"/>
      <c r="VZI290" s="755"/>
      <c r="VZJ290" s="755"/>
      <c r="VZK290" s="755"/>
      <c r="VZL290" s="755"/>
      <c r="VZM290" s="755"/>
      <c r="VZN290" s="755"/>
      <c r="VZO290" s="755"/>
      <c r="VZP290" s="755"/>
      <c r="VZQ290" s="755"/>
      <c r="VZR290" s="755"/>
      <c r="VZS290" s="755"/>
      <c r="VZT290" s="755"/>
      <c r="VZU290" s="755"/>
      <c r="VZV290" s="755"/>
      <c r="VZW290" s="755"/>
      <c r="VZX290" s="755"/>
      <c r="VZY290" s="755"/>
      <c r="VZZ290" s="755"/>
      <c r="WAA290" s="755"/>
      <c r="WAB290" s="755"/>
      <c r="WAC290" s="755"/>
      <c r="WAD290" s="755"/>
      <c r="WAE290" s="755"/>
      <c r="WAF290" s="755"/>
      <c r="WAG290" s="755"/>
      <c r="WAH290" s="755"/>
      <c r="WAI290" s="755"/>
      <c r="WAJ290" s="755"/>
      <c r="WAK290" s="755"/>
      <c r="WAL290" s="755"/>
      <c r="WAM290" s="755"/>
      <c r="WAN290" s="755"/>
      <c r="WAO290" s="755"/>
      <c r="WAP290" s="755"/>
      <c r="WAQ290" s="755"/>
      <c r="WAR290" s="755"/>
      <c r="WAS290" s="755"/>
      <c r="WAT290" s="755"/>
      <c r="WAU290" s="755"/>
      <c r="WAV290" s="755"/>
      <c r="WAW290" s="755"/>
      <c r="WAX290" s="755"/>
      <c r="WAY290" s="755"/>
      <c r="WAZ290" s="755"/>
      <c r="WBA290" s="755"/>
      <c r="WBB290" s="755"/>
      <c r="WBC290" s="755"/>
      <c r="WBD290" s="755"/>
      <c r="WBE290" s="755"/>
      <c r="WBF290" s="755"/>
      <c r="WBG290" s="755"/>
      <c r="WBH290" s="755"/>
      <c r="WBI290" s="755"/>
      <c r="WBJ290" s="755"/>
      <c r="WBK290" s="755"/>
      <c r="WBL290" s="755"/>
      <c r="WBM290" s="755"/>
      <c r="WBN290" s="755"/>
      <c r="WBO290" s="755"/>
      <c r="WBP290" s="755"/>
      <c r="WBQ290" s="755"/>
      <c r="WBR290" s="755"/>
      <c r="WBS290" s="755"/>
      <c r="WBT290" s="755"/>
      <c r="WBU290" s="755"/>
      <c r="WBV290" s="755"/>
      <c r="WBW290" s="755"/>
      <c r="WBX290" s="755"/>
      <c r="WBY290" s="755"/>
      <c r="WBZ290" s="755"/>
      <c r="WCA290" s="755"/>
      <c r="WCB290" s="755"/>
      <c r="WCC290" s="755"/>
      <c r="WCD290" s="755"/>
      <c r="WCE290" s="755"/>
      <c r="WCF290" s="755"/>
      <c r="WCG290" s="755"/>
      <c r="WCH290" s="755"/>
      <c r="WCI290" s="755"/>
      <c r="WCJ290" s="755"/>
      <c r="WCK290" s="755"/>
      <c r="WCL290" s="755"/>
      <c r="WCM290" s="755"/>
      <c r="WCN290" s="755"/>
      <c r="WCO290" s="755"/>
      <c r="WCP290" s="755"/>
      <c r="WCQ290" s="755"/>
      <c r="WCR290" s="755"/>
      <c r="WCS290" s="755"/>
      <c r="WCT290" s="755"/>
      <c r="WCU290" s="755"/>
      <c r="WCV290" s="755"/>
      <c r="WCW290" s="755"/>
      <c r="WCX290" s="755"/>
      <c r="WCY290" s="755"/>
      <c r="WCZ290" s="755"/>
      <c r="WDA290" s="755"/>
      <c r="WDB290" s="755"/>
      <c r="WDC290" s="755"/>
      <c r="WDD290" s="755"/>
      <c r="WDE290" s="755"/>
      <c r="WDF290" s="755"/>
      <c r="WDG290" s="755"/>
      <c r="WDH290" s="755"/>
      <c r="WDI290" s="755"/>
      <c r="WDJ290" s="755"/>
      <c r="WDK290" s="755"/>
      <c r="WDL290" s="755"/>
      <c r="WDM290" s="755"/>
      <c r="WDN290" s="755"/>
      <c r="WDO290" s="755"/>
      <c r="WDP290" s="755"/>
      <c r="WDQ290" s="755"/>
      <c r="WDR290" s="755"/>
      <c r="WDS290" s="755"/>
      <c r="WDT290" s="755"/>
      <c r="WDU290" s="755"/>
      <c r="WDV290" s="755"/>
      <c r="WDW290" s="755"/>
      <c r="WDX290" s="755"/>
      <c r="WDY290" s="755"/>
      <c r="WDZ290" s="755"/>
      <c r="WEA290" s="755"/>
      <c r="WEB290" s="755"/>
      <c r="WEC290" s="755"/>
      <c r="WED290" s="755"/>
      <c r="WEE290" s="755"/>
      <c r="WEF290" s="755"/>
      <c r="WEG290" s="755"/>
      <c r="WEH290" s="755"/>
      <c r="WEI290" s="755"/>
      <c r="WEJ290" s="755"/>
      <c r="WEK290" s="755"/>
      <c r="WEL290" s="755"/>
      <c r="WEM290" s="755"/>
      <c r="WEN290" s="755"/>
      <c r="WEO290" s="755"/>
      <c r="WEP290" s="755"/>
      <c r="WEQ290" s="755"/>
      <c r="WER290" s="755"/>
      <c r="WES290" s="755"/>
      <c r="WET290" s="755"/>
      <c r="WEU290" s="755"/>
      <c r="WEV290" s="755"/>
      <c r="WEW290" s="755"/>
      <c r="WEX290" s="755"/>
      <c r="WEY290" s="755"/>
      <c r="WEZ290" s="755"/>
      <c r="WFA290" s="755"/>
      <c r="WFB290" s="755"/>
      <c r="WFC290" s="755"/>
      <c r="WFD290" s="755"/>
      <c r="WFE290" s="755"/>
      <c r="WFF290" s="755"/>
      <c r="WFG290" s="755"/>
      <c r="WFH290" s="755"/>
      <c r="WFI290" s="755"/>
      <c r="WFJ290" s="755"/>
      <c r="WFK290" s="755"/>
      <c r="WFL290" s="755"/>
      <c r="WFM290" s="755"/>
      <c r="WFN290" s="755"/>
      <c r="WFO290" s="755"/>
      <c r="WFP290" s="755"/>
      <c r="WFQ290" s="755"/>
      <c r="WFR290" s="755"/>
      <c r="WFS290" s="755"/>
      <c r="WFT290" s="755"/>
      <c r="WFU290" s="755"/>
      <c r="WFV290" s="755"/>
      <c r="WFW290" s="755"/>
      <c r="WFX290" s="755"/>
      <c r="WFY290" s="755"/>
      <c r="WFZ290" s="755"/>
      <c r="WGA290" s="755"/>
      <c r="WGB290" s="755"/>
      <c r="WGC290" s="755"/>
      <c r="WGD290" s="755"/>
      <c r="WGE290" s="755"/>
      <c r="WGF290" s="755"/>
      <c r="WGG290" s="755"/>
      <c r="WGH290" s="755"/>
      <c r="WGI290" s="755"/>
      <c r="WGJ290" s="755"/>
      <c r="WGK290" s="755"/>
      <c r="WGL290" s="755"/>
      <c r="WGM290" s="755"/>
      <c r="WGN290" s="755"/>
      <c r="WGO290" s="755"/>
      <c r="WGP290" s="755"/>
      <c r="WGQ290" s="755"/>
      <c r="WGR290" s="755"/>
      <c r="WGS290" s="755"/>
      <c r="WGT290" s="755"/>
      <c r="WGU290" s="755"/>
      <c r="WGV290" s="755"/>
      <c r="WGW290" s="755"/>
      <c r="WGX290" s="755"/>
      <c r="WGY290" s="755"/>
      <c r="WGZ290" s="755"/>
      <c r="WHA290" s="755"/>
      <c r="WHB290" s="755"/>
      <c r="WHC290" s="755"/>
      <c r="WHD290" s="755"/>
      <c r="WHE290" s="755"/>
      <c r="WHF290" s="755"/>
      <c r="WHG290" s="755"/>
      <c r="WHH290" s="755"/>
      <c r="WHI290" s="755"/>
      <c r="WHJ290" s="755"/>
      <c r="WHK290" s="755"/>
      <c r="WHL290" s="755"/>
      <c r="WHM290" s="755"/>
      <c r="WHN290" s="755"/>
      <c r="WHO290" s="755"/>
      <c r="WHP290" s="755"/>
      <c r="WHQ290" s="755"/>
      <c r="WHR290" s="755"/>
      <c r="WHS290" s="755"/>
      <c r="WHT290" s="755"/>
      <c r="WHU290" s="755"/>
      <c r="WHV290" s="755"/>
      <c r="WHW290" s="755"/>
      <c r="WHX290" s="755"/>
      <c r="WHY290" s="755"/>
      <c r="WHZ290" s="755"/>
      <c r="WIA290" s="755"/>
      <c r="WIB290" s="755"/>
      <c r="WIC290" s="755"/>
      <c r="WID290" s="755"/>
      <c r="WIE290" s="755"/>
      <c r="WIF290" s="755"/>
      <c r="WIG290" s="755"/>
      <c r="WIH290" s="755"/>
      <c r="WII290" s="755"/>
      <c r="WIJ290" s="755"/>
      <c r="WIK290" s="755"/>
      <c r="WIL290" s="755"/>
      <c r="WIM290" s="755"/>
      <c r="WIN290" s="755"/>
      <c r="WIO290" s="755"/>
      <c r="WIP290" s="755"/>
      <c r="WIQ290" s="755"/>
      <c r="WIR290" s="755"/>
      <c r="WIS290" s="755"/>
      <c r="WIT290" s="755"/>
      <c r="WIU290" s="755"/>
      <c r="WIV290" s="755"/>
      <c r="WIW290" s="755"/>
      <c r="WIX290" s="755"/>
      <c r="WIY290" s="755"/>
      <c r="WIZ290" s="755"/>
      <c r="WJA290" s="755"/>
      <c r="WJB290" s="755"/>
      <c r="WJC290" s="755"/>
      <c r="WJD290" s="755"/>
      <c r="WJE290" s="755"/>
      <c r="WJF290" s="755"/>
      <c r="WJG290" s="755"/>
      <c r="WJH290" s="755"/>
      <c r="WJI290" s="755"/>
      <c r="WJJ290" s="755"/>
      <c r="WJK290" s="755"/>
      <c r="WJL290" s="755"/>
      <c r="WJM290" s="755"/>
      <c r="WJN290" s="755"/>
      <c r="WJO290" s="755"/>
      <c r="WJP290" s="755"/>
      <c r="WJQ290" s="755"/>
      <c r="WJR290" s="755"/>
      <c r="WJS290" s="755"/>
      <c r="WJT290" s="755"/>
      <c r="WJU290" s="755"/>
      <c r="WJV290" s="755"/>
      <c r="WJW290" s="755"/>
      <c r="WJX290" s="755"/>
      <c r="WJY290" s="755"/>
      <c r="WJZ290" s="755"/>
      <c r="WKA290" s="755"/>
      <c r="WKB290" s="755"/>
      <c r="WKC290" s="755"/>
      <c r="WKD290" s="755"/>
      <c r="WKE290" s="755"/>
      <c r="WKF290" s="755"/>
      <c r="WKG290" s="755"/>
      <c r="WKH290" s="755"/>
      <c r="WKI290" s="755"/>
      <c r="WKJ290" s="755"/>
      <c r="WKK290" s="755"/>
      <c r="WKL290" s="755"/>
      <c r="WKM290" s="755"/>
      <c r="WKN290" s="755"/>
      <c r="WKO290" s="755"/>
      <c r="WKP290" s="755"/>
      <c r="WKQ290" s="755"/>
      <c r="WKR290" s="755"/>
      <c r="WKS290" s="755"/>
      <c r="WKT290" s="755"/>
      <c r="WKU290" s="755"/>
      <c r="WKV290" s="755"/>
      <c r="WKW290" s="755"/>
      <c r="WKX290" s="755"/>
      <c r="WKY290" s="755"/>
      <c r="WKZ290" s="755"/>
      <c r="WLA290" s="755"/>
      <c r="WLB290" s="755"/>
      <c r="WLC290" s="755"/>
      <c r="WLD290" s="755"/>
      <c r="WLE290" s="755"/>
      <c r="WLF290" s="755"/>
      <c r="WLG290" s="755"/>
      <c r="WLH290" s="755"/>
      <c r="WLI290" s="755"/>
      <c r="WLJ290" s="755"/>
      <c r="WLK290" s="755"/>
      <c r="WLL290" s="755"/>
      <c r="WLM290" s="755"/>
      <c r="WLN290" s="755"/>
      <c r="WLO290" s="755"/>
      <c r="WLP290" s="755"/>
      <c r="WLQ290" s="755"/>
      <c r="WLR290" s="755"/>
      <c r="WLS290" s="755"/>
      <c r="WLT290" s="755"/>
      <c r="WLU290" s="755"/>
      <c r="WLV290" s="755"/>
      <c r="WLW290" s="755"/>
      <c r="WLX290" s="755"/>
      <c r="WLY290" s="755"/>
      <c r="WLZ290" s="755"/>
      <c r="WMA290" s="755"/>
      <c r="WMB290" s="755"/>
      <c r="WMC290" s="755"/>
      <c r="WMD290" s="755"/>
      <c r="WME290" s="755"/>
      <c r="WMF290" s="755"/>
      <c r="WMG290" s="755"/>
      <c r="WMH290" s="755"/>
      <c r="WMI290" s="755"/>
      <c r="WMJ290" s="755"/>
      <c r="WMK290" s="755"/>
      <c r="WML290" s="755"/>
      <c r="WMM290" s="755"/>
      <c r="WMN290" s="755"/>
      <c r="WMO290" s="755"/>
      <c r="WMP290" s="755"/>
      <c r="WMQ290" s="755"/>
      <c r="WMR290" s="755"/>
      <c r="WMS290" s="755"/>
      <c r="WMT290" s="755"/>
      <c r="WMU290" s="755"/>
      <c r="WMV290" s="755"/>
      <c r="WMW290" s="755"/>
      <c r="WMX290" s="755"/>
      <c r="WMY290" s="755"/>
      <c r="WMZ290" s="755"/>
      <c r="WNA290" s="755"/>
      <c r="WNB290" s="755"/>
      <c r="WNC290" s="755"/>
      <c r="WND290" s="755"/>
      <c r="WNE290" s="755"/>
      <c r="WNF290" s="755"/>
      <c r="WNG290" s="755"/>
      <c r="WNH290" s="755"/>
      <c r="WNI290" s="755"/>
      <c r="WNJ290" s="755"/>
      <c r="WNK290" s="755"/>
      <c r="WNL290" s="755"/>
      <c r="WNM290" s="755"/>
      <c r="WNN290" s="755"/>
      <c r="WNO290" s="755"/>
      <c r="WNP290" s="755"/>
      <c r="WNQ290" s="755"/>
      <c r="WNR290" s="755"/>
      <c r="WNS290" s="755"/>
      <c r="WNT290" s="755"/>
      <c r="WNU290" s="755"/>
      <c r="WNV290" s="755"/>
      <c r="WNW290" s="755"/>
      <c r="WNX290" s="755"/>
      <c r="WNY290" s="755"/>
      <c r="WNZ290" s="755"/>
      <c r="WOA290" s="755"/>
      <c r="WOB290" s="755"/>
      <c r="WOC290" s="755"/>
      <c r="WOD290" s="755"/>
      <c r="WOE290" s="755"/>
      <c r="WOF290" s="755"/>
      <c r="WOG290" s="755"/>
      <c r="WOH290" s="755"/>
      <c r="WOI290" s="755"/>
      <c r="WOJ290" s="755"/>
      <c r="WOK290" s="755"/>
      <c r="WOL290" s="755"/>
      <c r="WOM290" s="755"/>
      <c r="WON290" s="755"/>
      <c r="WOO290" s="755"/>
      <c r="WOP290" s="755"/>
      <c r="WOQ290" s="755"/>
      <c r="WOR290" s="755"/>
      <c r="WOS290" s="755"/>
      <c r="WOT290" s="755"/>
      <c r="WOU290" s="755"/>
      <c r="WOV290" s="755"/>
      <c r="WOW290" s="755"/>
      <c r="WOX290" s="755"/>
      <c r="WOY290" s="755"/>
      <c r="WOZ290" s="755"/>
      <c r="WPA290" s="755"/>
      <c r="WPB290" s="755"/>
      <c r="WPC290" s="755"/>
      <c r="WPD290" s="755"/>
      <c r="WPE290" s="755"/>
      <c r="WPF290" s="755"/>
      <c r="WPG290" s="755"/>
      <c r="WPH290" s="755"/>
      <c r="WPI290" s="755"/>
      <c r="WPJ290" s="755"/>
      <c r="WPK290" s="755"/>
      <c r="WPL290" s="755"/>
      <c r="WPM290" s="755"/>
      <c r="WPN290" s="755"/>
      <c r="WPO290" s="755"/>
      <c r="WPP290" s="755"/>
      <c r="WPQ290" s="755"/>
      <c r="WPR290" s="755"/>
      <c r="WPS290" s="755"/>
      <c r="WPT290" s="755"/>
      <c r="WPU290" s="755"/>
      <c r="WPV290" s="755"/>
      <c r="WPW290" s="755"/>
      <c r="WPX290" s="755"/>
      <c r="WPY290" s="755"/>
      <c r="WPZ290" s="755"/>
      <c r="WQA290" s="755"/>
      <c r="WQB290" s="755"/>
      <c r="WQC290" s="755"/>
      <c r="WQD290" s="755"/>
      <c r="WQE290" s="755"/>
      <c r="WQF290" s="755"/>
      <c r="WQG290" s="755"/>
      <c r="WQH290" s="755"/>
      <c r="WQI290" s="755"/>
      <c r="WQJ290" s="755"/>
      <c r="WQK290" s="755"/>
      <c r="WQL290" s="755"/>
      <c r="WQM290" s="755"/>
      <c r="WQN290" s="755"/>
      <c r="WQO290" s="755"/>
      <c r="WQP290" s="755"/>
      <c r="WQQ290" s="755"/>
      <c r="WQR290" s="755"/>
      <c r="WQS290" s="755"/>
      <c r="WQT290" s="755"/>
      <c r="WQU290" s="755"/>
      <c r="WQV290" s="755"/>
      <c r="WQW290" s="755"/>
      <c r="WQX290" s="755"/>
      <c r="WQY290" s="755"/>
      <c r="WQZ290" s="755"/>
      <c r="WRA290" s="755"/>
      <c r="WRB290" s="755"/>
      <c r="WRC290" s="755"/>
      <c r="WRD290" s="755"/>
      <c r="WRE290" s="755"/>
      <c r="WRF290" s="755"/>
      <c r="WRG290" s="755"/>
      <c r="WRH290" s="755"/>
      <c r="WRI290" s="755"/>
      <c r="WRJ290" s="755"/>
      <c r="WRK290" s="755"/>
      <c r="WRL290" s="755"/>
      <c r="WRM290" s="755"/>
      <c r="WRN290" s="755"/>
      <c r="WRO290" s="755"/>
      <c r="WRP290" s="755"/>
      <c r="WRQ290" s="755"/>
      <c r="WRR290" s="755"/>
      <c r="WRS290" s="755"/>
      <c r="WRT290" s="755"/>
      <c r="WRU290" s="755"/>
      <c r="WRV290" s="755"/>
      <c r="WRW290" s="755"/>
      <c r="WRX290" s="755"/>
      <c r="WRY290" s="755"/>
      <c r="WRZ290" s="755"/>
      <c r="WSA290" s="755"/>
      <c r="WSB290" s="755"/>
      <c r="WSC290" s="755"/>
      <c r="WSD290" s="755"/>
      <c r="WSE290" s="755"/>
      <c r="WSF290" s="755"/>
      <c r="WSG290" s="755"/>
      <c r="WSH290" s="755"/>
      <c r="WSI290" s="755"/>
      <c r="WSJ290" s="755"/>
      <c r="WSK290" s="755"/>
      <c r="WSL290" s="755"/>
      <c r="WSM290" s="755"/>
      <c r="WSN290" s="755"/>
      <c r="WSO290" s="755"/>
      <c r="WSP290" s="755"/>
      <c r="WSQ290" s="755"/>
      <c r="WSR290" s="755"/>
      <c r="WSS290" s="755"/>
      <c r="WST290" s="755"/>
      <c r="WSU290" s="755"/>
      <c r="WSV290" s="755"/>
      <c r="WSW290" s="755"/>
      <c r="WSX290" s="755"/>
      <c r="WSY290" s="755"/>
      <c r="WSZ290" s="755"/>
      <c r="WTA290" s="755"/>
      <c r="WTB290" s="755"/>
      <c r="WTC290" s="755"/>
      <c r="WTD290" s="755"/>
      <c r="WTE290" s="755"/>
      <c r="WTF290" s="755"/>
      <c r="WTG290" s="755"/>
      <c r="WTH290" s="755"/>
      <c r="WTI290" s="755"/>
      <c r="WTJ290" s="755"/>
      <c r="WTK290" s="755"/>
      <c r="WTL290" s="755"/>
      <c r="WTM290" s="755"/>
      <c r="WTN290" s="755"/>
      <c r="WTO290" s="755"/>
      <c r="WTP290" s="755"/>
      <c r="WTQ290" s="755"/>
      <c r="WTR290" s="755"/>
      <c r="WTS290" s="755"/>
      <c r="WTT290" s="755"/>
      <c r="WTU290" s="755"/>
      <c r="WTV290" s="755"/>
      <c r="WTW290" s="755"/>
      <c r="WTX290" s="755"/>
      <c r="WTY290" s="755"/>
      <c r="WTZ290" s="755"/>
      <c r="WUA290" s="755"/>
      <c r="WUB290" s="755"/>
      <c r="WUC290" s="755"/>
      <c r="WUD290" s="755"/>
      <c r="WUE290" s="755"/>
      <c r="WUF290" s="755"/>
      <c r="WUG290" s="755"/>
      <c r="WUH290" s="755"/>
      <c r="WUI290" s="755"/>
      <c r="WUJ290" s="755"/>
      <c r="WUK290" s="755"/>
      <c r="WUL290" s="755"/>
      <c r="WUM290" s="755"/>
      <c r="WUN290" s="755"/>
      <c r="WUO290" s="755"/>
      <c r="WUP290" s="755"/>
      <c r="WUQ290" s="755"/>
      <c r="WUR290" s="755"/>
      <c r="WUS290" s="755"/>
      <c r="WUT290" s="755"/>
      <c r="WUU290" s="755"/>
      <c r="WUV290" s="755"/>
      <c r="WUW290" s="755"/>
      <c r="WUX290" s="755"/>
      <c r="WUY290" s="755"/>
      <c r="WUZ290" s="755"/>
      <c r="WVA290" s="755"/>
      <c r="WVB290" s="755"/>
      <c r="WVC290" s="755"/>
      <c r="WVD290" s="755"/>
      <c r="WVE290" s="755"/>
      <c r="WVF290" s="755"/>
      <c r="WVG290" s="755"/>
      <c r="WVH290" s="755"/>
      <c r="WVI290" s="755"/>
      <c r="WVJ290" s="755"/>
      <c r="WVK290" s="755"/>
      <c r="WVL290" s="755"/>
      <c r="WVM290" s="755"/>
      <c r="WVN290" s="755"/>
      <c r="WVO290" s="755"/>
      <c r="WVP290" s="755"/>
      <c r="WVQ290" s="755"/>
      <c r="WVR290" s="755"/>
      <c r="WVS290" s="755"/>
      <c r="WVT290" s="755"/>
      <c r="WVU290" s="755"/>
      <c r="WVV290" s="755"/>
      <c r="WVW290" s="755"/>
      <c r="WVX290" s="755"/>
      <c r="WVY290" s="755"/>
      <c r="WVZ290" s="755"/>
      <c r="WWA290" s="755"/>
      <c r="WWB290" s="755"/>
      <c r="WWC290" s="755"/>
      <c r="WWD290" s="755"/>
      <c r="WWE290" s="755"/>
      <c r="WWF290" s="755"/>
      <c r="WWG290" s="755"/>
      <c r="WWH290" s="755"/>
      <c r="WWI290" s="755"/>
      <c r="WWJ290" s="755"/>
      <c r="WWK290" s="755"/>
      <c r="WWL290" s="755"/>
      <c r="WWM290" s="755"/>
      <c r="WWN290" s="755"/>
      <c r="WWO290" s="755"/>
      <c r="WWP290" s="755"/>
      <c r="WWQ290" s="755"/>
      <c r="WWR290" s="755"/>
      <c r="WWS290" s="755"/>
      <c r="WWT290" s="755"/>
      <c r="WWU290" s="755"/>
      <c r="WWV290" s="755"/>
      <c r="WWW290" s="755"/>
      <c r="WWX290" s="755"/>
      <c r="WWY290" s="755"/>
      <c r="WWZ290" s="755"/>
      <c r="WXA290" s="755"/>
      <c r="WXB290" s="755"/>
      <c r="WXC290" s="755"/>
      <c r="WXD290" s="755"/>
      <c r="WXE290" s="755"/>
      <c r="WXF290" s="755"/>
      <c r="WXG290" s="755"/>
      <c r="WXH290" s="755"/>
      <c r="WXI290" s="755"/>
      <c r="WXJ290" s="755"/>
      <c r="WXK290" s="755"/>
      <c r="WXL290" s="755"/>
      <c r="WXM290" s="755"/>
      <c r="WXN290" s="755"/>
      <c r="WXO290" s="755"/>
      <c r="WXP290" s="755"/>
      <c r="WXQ290" s="755"/>
      <c r="WXR290" s="755"/>
      <c r="WXS290" s="755"/>
      <c r="WXT290" s="755"/>
      <c r="WXU290" s="755"/>
      <c r="WXV290" s="755"/>
      <c r="WXW290" s="755"/>
      <c r="WXX290" s="755"/>
      <c r="WXY290" s="755"/>
      <c r="WXZ290" s="755"/>
      <c r="WYA290" s="755"/>
      <c r="WYB290" s="755"/>
      <c r="WYC290" s="755"/>
      <c r="WYD290" s="755"/>
      <c r="WYE290" s="755"/>
      <c r="WYF290" s="755"/>
      <c r="WYG290" s="755"/>
      <c r="WYH290" s="755"/>
      <c r="WYI290" s="755"/>
      <c r="WYJ290" s="755"/>
      <c r="WYK290" s="755"/>
      <c r="WYL290" s="755"/>
      <c r="WYM290" s="755"/>
      <c r="WYN290" s="755"/>
      <c r="WYO290" s="755"/>
      <c r="WYP290" s="755"/>
      <c r="WYQ290" s="755"/>
      <c r="WYR290" s="755"/>
      <c r="WYS290" s="755"/>
      <c r="WYT290" s="755"/>
      <c r="WYU290" s="755"/>
      <c r="WYV290" s="755"/>
      <c r="WYW290" s="755"/>
      <c r="WYX290" s="755"/>
      <c r="WYY290" s="755"/>
      <c r="WYZ290" s="755"/>
      <c r="WZA290" s="755"/>
      <c r="WZB290" s="755"/>
      <c r="WZC290" s="755"/>
      <c r="WZD290" s="755"/>
      <c r="WZE290" s="755"/>
      <c r="WZF290" s="755"/>
      <c r="WZG290" s="755"/>
      <c r="WZH290" s="755"/>
      <c r="WZI290" s="755"/>
      <c r="WZJ290" s="755"/>
      <c r="WZK290" s="755"/>
      <c r="WZL290" s="755"/>
      <c r="WZM290" s="755"/>
      <c r="WZN290" s="755"/>
      <c r="WZO290" s="755"/>
      <c r="WZP290" s="755"/>
      <c r="WZQ290" s="755"/>
      <c r="WZR290" s="755"/>
      <c r="WZS290" s="755"/>
      <c r="WZT290" s="755"/>
      <c r="WZU290" s="755"/>
      <c r="WZV290" s="755"/>
      <c r="WZW290" s="755"/>
      <c r="WZX290" s="755"/>
      <c r="WZY290" s="755"/>
      <c r="WZZ290" s="755"/>
      <c r="XAA290" s="755"/>
      <c r="XAB290" s="755"/>
      <c r="XAC290" s="755"/>
      <c r="XAD290" s="755"/>
      <c r="XAE290" s="755"/>
      <c r="XAF290" s="755"/>
      <c r="XAG290" s="755"/>
      <c r="XAH290" s="755"/>
      <c r="XAI290" s="755"/>
      <c r="XAJ290" s="755"/>
      <c r="XAK290" s="755"/>
      <c r="XAL290" s="755"/>
      <c r="XAM290" s="755"/>
      <c r="XAN290" s="755"/>
      <c r="XAO290" s="755"/>
      <c r="XAP290" s="755"/>
      <c r="XAQ290" s="755"/>
      <c r="XAR290" s="755"/>
      <c r="XAS290" s="755"/>
      <c r="XAT290" s="755"/>
      <c r="XAU290" s="755"/>
      <c r="XAV290" s="755"/>
      <c r="XAW290" s="755"/>
      <c r="XAX290" s="755"/>
      <c r="XAY290" s="755"/>
      <c r="XAZ290" s="755"/>
      <c r="XBA290" s="755"/>
      <c r="XBB290" s="755"/>
      <c r="XBC290" s="755"/>
      <c r="XBD290" s="755"/>
      <c r="XBE290" s="755"/>
      <c r="XBF290" s="755"/>
      <c r="XBG290" s="755"/>
      <c r="XBH290" s="755"/>
      <c r="XBI290" s="755"/>
      <c r="XBJ290" s="755"/>
      <c r="XBK290" s="755"/>
      <c r="XBL290" s="755"/>
      <c r="XBM290" s="755"/>
      <c r="XBN290" s="755"/>
      <c r="XBO290" s="755"/>
      <c r="XBP290" s="755"/>
      <c r="XBQ290" s="755"/>
      <c r="XBR290" s="755"/>
      <c r="XBS290" s="755"/>
      <c r="XBT290" s="755"/>
      <c r="XBU290" s="755"/>
      <c r="XBV290" s="755"/>
      <c r="XBW290" s="755"/>
      <c r="XBX290" s="755"/>
      <c r="XBY290" s="755"/>
      <c r="XBZ290" s="755"/>
      <c r="XCA290" s="755"/>
      <c r="XCB290" s="755"/>
      <c r="XCC290" s="755"/>
      <c r="XCD290" s="755"/>
      <c r="XCE290" s="755"/>
      <c r="XCF290" s="755"/>
      <c r="XCG290" s="755"/>
      <c r="XCH290" s="755"/>
      <c r="XCI290" s="755"/>
      <c r="XCJ290" s="755"/>
      <c r="XCK290" s="755"/>
      <c r="XCL290" s="755"/>
      <c r="XCM290" s="755"/>
      <c r="XCN290" s="755"/>
      <c r="XCO290" s="755"/>
      <c r="XCP290" s="755"/>
      <c r="XCQ290" s="755"/>
      <c r="XCR290" s="755"/>
      <c r="XCS290" s="755"/>
      <c r="XCT290" s="755"/>
      <c r="XCU290" s="755"/>
      <c r="XCV290" s="755"/>
      <c r="XCW290" s="755"/>
      <c r="XCX290" s="755"/>
      <c r="XCY290" s="755"/>
      <c r="XCZ290" s="755"/>
      <c r="XDA290" s="755"/>
      <c r="XDB290" s="755"/>
      <c r="XDC290" s="755"/>
      <c r="XDD290" s="755"/>
      <c r="XDE290" s="755"/>
      <c r="XDF290" s="755"/>
      <c r="XDG290" s="755"/>
      <c r="XDH290" s="755"/>
      <c r="XDI290" s="755"/>
      <c r="XDJ290" s="755"/>
      <c r="XDK290" s="755"/>
      <c r="XDL290" s="755"/>
      <c r="XDM290" s="755"/>
      <c r="XDN290" s="755"/>
      <c r="XDO290" s="755"/>
      <c r="XDP290" s="755"/>
      <c r="XDQ290" s="755"/>
      <c r="XDR290" s="755"/>
      <c r="XDS290" s="755"/>
      <c r="XDT290" s="755"/>
      <c r="XDU290" s="755"/>
      <c r="XDV290" s="755"/>
      <c r="XDW290" s="755"/>
      <c r="XDX290" s="755"/>
      <c r="XDY290" s="755"/>
      <c r="XDZ290" s="755"/>
      <c r="XEA290" s="755"/>
      <c r="XEB290" s="755"/>
      <c r="XEC290" s="755"/>
      <c r="XED290" s="755"/>
      <c r="XEE290" s="755"/>
      <c r="XEF290" s="755"/>
      <c r="XEG290" s="755"/>
      <c r="XEH290" s="755"/>
      <c r="XEI290" s="755"/>
      <c r="XEJ290" s="755"/>
      <c r="XEK290" s="755"/>
      <c r="XEL290" s="755"/>
      <c r="XEM290" s="755"/>
      <c r="XEN290" s="755"/>
      <c r="XEO290" s="755"/>
      <c r="XEP290" s="755"/>
      <c r="XEQ290" s="755"/>
      <c r="XER290" s="755"/>
      <c r="XES290" s="755"/>
      <c r="XET290" s="755"/>
      <c r="XEU290" s="755"/>
      <c r="XEV290" s="755"/>
      <c r="XEW290" s="755"/>
      <c r="XEX290" s="755"/>
      <c r="XEY290" s="755"/>
      <c r="XEZ290" s="755"/>
      <c r="XFA290" s="755"/>
    </row>
    <row r="291" spans="1:16381" s="248" customFormat="1" ht="15" customHeight="1" x14ac:dyDescent="0.25">
      <c r="A291" s="837"/>
      <c r="B291" s="357" t="s">
        <v>1849</v>
      </c>
      <c r="C291" s="2127" t="str">
        <f>'CCR and CVA'!E75</f>
        <v>Check: panels 3a and 3b should not both be filled in</v>
      </c>
      <c r="D291" s="352"/>
      <c r="E291" s="352"/>
      <c r="F291" s="847" t="str">
        <f>'CCR and CVA'!E76</f>
        <v/>
      </c>
      <c r="G291" s="352"/>
      <c r="H291" s="352"/>
      <c r="I291" s="349"/>
      <c r="J291" s="755"/>
      <c r="K291" s="755"/>
      <c r="L291" s="755"/>
      <c r="M291" s="755"/>
      <c r="N291" s="755"/>
      <c r="O291" s="755"/>
      <c r="P291" s="755"/>
      <c r="Q291" s="755"/>
      <c r="R291" s="755"/>
      <c r="S291" s="755"/>
      <c r="T291" s="755"/>
      <c r="U291" s="755"/>
      <c r="V291" s="755"/>
      <c r="W291" s="755"/>
      <c r="X291" s="755"/>
      <c r="Y291" s="755"/>
      <c r="Z291" s="755"/>
      <c r="AA291" s="755"/>
      <c r="AB291" s="755"/>
      <c r="AC291" s="755"/>
      <c r="AD291" s="755"/>
      <c r="AE291" s="755"/>
      <c r="AF291" s="755"/>
      <c r="AG291" s="755"/>
      <c r="AH291" s="755"/>
      <c r="AI291" s="755"/>
      <c r="AJ291" s="755"/>
      <c r="AK291" s="755"/>
      <c r="AL291" s="755"/>
      <c r="AM291" s="755"/>
      <c r="AN291" s="836"/>
      <c r="AO291" s="755"/>
      <c r="AP291" s="755"/>
      <c r="AQ291" s="755"/>
      <c r="AR291" s="755"/>
      <c r="AS291" s="755"/>
      <c r="AT291" s="755"/>
      <c r="AU291" s="755"/>
      <c r="AV291" s="755"/>
      <c r="AW291" s="755"/>
      <c r="AX291" s="755"/>
      <c r="AY291" s="755"/>
      <c r="AZ291" s="755"/>
      <c r="BA291" s="755"/>
      <c r="BB291" s="755"/>
      <c r="BC291" s="755"/>
      <c r="BD291" s="755"/>
      <c r="BE291" s="755"/>
      <c r="BF291" s="755"/>
      <c r="BG291" s="755"/>
      <c r="BH291" s="755"/>
      <c r="BI291" s="755"/>
      <c r="BJ291" s="755"/>
      <c r="BK291" s="755"/>
      <c r="BL291" s="755"/>
      <c r="BM291" s="755"/>
      <c r="BN291" s="755"/>
      <c r="BO291" s="755"/>
      <c r="BP291" s="755"/>
      <c r="BQ291" s="755"/>
      <c r="BR291" s="755"/>
      <c r="BS291" s="755"/>
      <c r="BT291" s="755"/>
      <c r="BU291" s="755"/>
      <c r="BV291" s="755"/>
      <c r="BW291" s="755"/>
      <c r="BX291" s="755"/>
      <c r="BY291" s="755"/>
      <c r="BZ291" s="755"/>
      <c r="CA291" s="755"/>
      <c r="CB291" s="755"/>
      <c r="CC291" s="755"/>
      <c r="CD291" s="755"/>
      <c r="CE291" s="755"/>
      <c r="CF291" s="755"/>
      <c r="CG291" s="755"/>
      <c r="CH291" s="755"/>
      <c r="CI291" s="755"/>
      <c r="CJ291" s="755"/>
      <c r="CK291" s="755"/>
      <c r="CL291" s="755"/>
      <c r="CM291" s="755"/>
      <c r="CN291" s="755"/>
      <c r="CO291" s="755"/>
      <c r="CP291" s="755"/>
      <c r="CQ291" s="755"/>
      <c r="CR291" s="755"/>
      <c r="CS291" s="755"/>
      <c r="CT291" s="755"/>
      <c r="CU291" s="755"/>
      <c r="CV291" s="755"/>
      <c r="CW291" s="755"/>
      <c r="CX291" s="755"/>
      <c r="CY291" s="755"/>
      <c r="CZ291" s="755"/>
      <c r="DA291" s="755"/>
      <c r="DB291" s="755"/>
      <c r="DC291" s="755"/>
      <c r="DD291" s="755"/>
      <c r="DE291" s="755"/>
      <c r="DF291" s="755"/>
      <c r="DG291" s="755"/>
      <c r="DH291" s="755"/>
      <c r="DI291" s="755"/>
      <c r="DJ291" s="755"/>
      <c r="DK291" s="755"/>
      <c r="DL291" s="755"/>
      <c r="DM291" s="755"/>
      <c r="DN291" s="755"/>
      <c r="DO291" s="755"/>
      <c r="DP291" s="755"/>
      <c r="DQ291" s="755"/>
      <c r="DR291" s="755"/>
      <c r="DS291" s="755"/>
      <c r="DT291" s="755"/>
      <c r="DU291" s="755"/>
      <c r="DV291" s="755"/>
      <c r="DW291" s="755"/>
      <c r="DX291" s="755"/>
      <c r="DY291" s="755"/>
      <c r="DZ291" s="755"/>
      <c r="EA291" s="755"/>
      <c r="EB291" s="755"/>
      <c r="EC291" s="755"/>
      <c r="ED291" s="755"/>
      <c r="EE291" s="755"/>
      <c r="EF291" s="755"/>
      <c r="EG291" s="755"/>
      <c r="EH291" s="755"/>
      <c r="EI291" s="755"/>
      <c r="EJ291" s="755"/>
      <c r="EK291" s="755"/>
      <c r="EL291" s="755"/>
      <c r="EM291" s="755"/>
      <c r="EN291" s="755"/>
      <c r="EO291" s="755"/>
      <c r="EP291" s="755"/>
      <c r="EQ291" s="755"/>
      <c r="ER291" s="755"/>
      <c r="ES291" s="755"/>
      <c r="ET291" s="755"/>
      <c r="EU291" s="755"/>
      <c r="EV291" s="755"/>
      <c r="EW291" s="755"/>
      <c r="EX291" s="755"/>
      <c r="EY291" s="755"/>
      <c r="EZ291" s="755"/>
      <c r="FA291" s="755"/>
      <c r="FB291" s="755"/>
      <c r="FC291" s="755"/>
      <c r="FD291" s="755"/>
      <c r="FE291" s="755"/>
      <c r="FF291" s="755"/>
      <c r="FG291" s="755"/>
      <c r="FH291" s="755"/>
      <c r="FI291" s="755"/>
      <c r="FJ291" s="755"/>
      <c r="FK291" s="755"/>
      <c r="FL291" s="755"/>
      <c r="FM291" s="755"/>
      <c r="FN291" s="755"/>
      <c r="FO291" s="755"/>
      <c r="FP291" s="755"/>
      <c r="FQ291" s="755"/>
      <c r="FR291" s="755"/>
      <c r="FS291" s="755"/>
      <c r="FT291" s="755"/>
      <c r="FU291" s="755"/>
      <c r="FV291" s="755"/>
      <c r="FW291" s="755"/>
      <c r="FX291" s="755"/>
      <c r="FY291" s="755"/>
      <c r="FZ291" s="755"/>
      <c r="GA291" s="755"/>
      <c r="GB291" s="755"/>
      <c r="GC291" s="755"/>
      <c r="GD291" s="755"/>
      <c r="GE291" s="755"/>
      <c r="GF291" s="755"/>
      <c r="GG291" s="755"/>
      <c r="GH291" s="755"/>
      <c r="GI291" s="755"/>
      <c r="GJ291" s="755"/>
      <c r="GK291" s="755"/>
      <c r="GL291" s="755"/>
      <c r="GM291" s="755"/>
      <c r="GN291" s="755"/>
      <c r="GO291" s="755"/>
      <c r="GP291" s="755"/>
      <c r="GQ291" s="755"/>
      <c r="GR291" s="755"/>
      <c r="GS291" s="755"/>
      <c r="GT291" s="755"/>
      <c r="GU291" s="755"/>
      <c r="GV291" s="755"/>
      <c r="GW291" s="755"/>
      <c r="GX291" s="755"/>
      <c r="GY291" s="755"/>
      <c r="GZ291" s="755"/>
      <c r="HA291" s="755"/>
      <c r="HB291" s="755"/>
      <c r="HC291" s="755"/>
      <c r="HD291" s="755"/>
      <c r="HE291" s="755"/>
      <c r="HF291" s="755"/>
      <c r="HG291" s="755"/>
      <c r="HH291" s="755"/>
      <c r="HI291" s="755"/>
      <c r="HJ291" s="755"/>
      <c r="HK291" s="755"/>
      <c r="HL291" s="755"/>
      <c r="HM291" s="755"/>
      <c r="HN291" s="755"/>
      <c r="HO291" s="755"/>
      <c r="HP291" s="755"/>
      <c r="HQ291" s="755"/>
      <c r="HR291" s="755"/>
      <c r="HS291" s="755"/>
      <c r="HT291" s="755"/>
      <c r="HU291" s="755"/>
      <c r="HV291" s="755"/>
      <c r="HW291" s="755"/>
      <c r="HX291" s="755"/>
      <c r="HY291" s="755"/>
      <c r="HZ291" s="755"/>
      <c r="IA291" s="755"/>
      <c r="IB291" s="755"/>
      <c r="IC291" s="755"/>
      <c r="ID291" s="755"/>
      <c r="IE291" s="755"/>
      <c r="IF291" s="755"/>
      <c r="IG291" s="755"/>
      <c r="IH291" s="755"/>
      <c r="II291" s="755"/>
      <c r="IJ291" s="755"/>
      <c r="IK291" s="755"/>
      <c r="IL291" s="755"/>
      <c r="IM291" s="755"/>
      <c r="IN291" s="755"/>
      <c r="IO291" s="755"/>
      <c r="IP291" s="755"/>
      <c r="IQ291" s="755"/>
      <c r="IR291" s="755"/>
      <c r="IS291" s="755"/>
      <c r="IT291" s="755"/>
      <c r="IU291" s="755"/>
      <c r="IV291" s="755"/>
      <c r="IW291" s="755"/>
      <c r="IX291" s="755"/>
      <c r="IY291" s="755"/>
      <c r="IZ291" s="755"/>
      <c r="JA291" s="755"/>
      <c r="JB291" s="755"/>
      <c r="JC291" s="755"/>
      <c r="JD291" s="755"/>
      <c r="JE291" s="755"/>
      <c r="JF291" s="755"/>
      <c r="JG291" s="755"/>
      <c r="JH291" s="755"/>
      <c r="JI291" s="755"/>
      <c r="JJ291" s="755"/>
      <c r="JK291" s="755"/>
      <c r="JL291" s="755"/>
      <c r="JM291" s="755"/>
      <c r="JN291" s="755"/>
      <c r="JO291" s="755"/>
      <c r="JP291" s="755"/>
      <c r="JQ291" s="755"/>
      <c r="JR291" s="755"/>
      <c r="JS291" s="755"/>
      <c r="JT291" s="755"/>
      <c r="JU291" s="755"/>
      <c r="JV291" s="755"/>
      <c r="JW291" s="755"/>
      <c r="JX291" s="755"/>
      <c r="JY291" s="755"/>
      <c r="JZ291" s="755"/>
      <c r="KA291" s="755"/>
      <c r="KB291" s="755"/>
      <c r="KC291" s="755"/>
      <c r="KD291" s="755"/>
      <c r="KE291" s="755"/>
      <c r="KF291" s="755"/>
      <c r="KG291" s="755"/>
      <c r="KH291" s="755"/>
      <c r="KI291" s="755"/>
      <c r="KJ291" s="755"/>
      <c r="KK291" s="755"/>
      <c r="KL291" s="755"/>
      <c r="KM291" s="755"/>
      <c r="KN291" s="755"/>
      <c r="KO291" s="755"/>
      <c r="KP291" s="755"/>
      <c r="KQ291" s="755"/>
      <c r="KR291" s="755"/>
      <c r="KS291" s="755"/>
      <c r="KT291" s="755"/>
      <c r="KU291" s="755"/>
      <c r="KV291" s="755"/>
      <c r="KW291" s="755"/>
      <c r="KX291" s="755"/>
      <c r="KY291" s="755"/>
      <c r="KZ291" s="755"/>
      <c r="LA291" s="755"/>
      <c r="LB291" s="755"/>
      <c r="LC291" s="755"/>
      <c r="LD291" s="755"/>
      <c r="LE291" s="755"/>
      <c r="LF291" s="755"/>
      <c r="LG291" s="755"/>
      <c r="LH291" s="755"/>
      <c r="LI291" s="755"/>
      <c r="LJ291" s="755"/>
      <c r="LK291" s="755"/>
      <c r="LL291" s="755"/>
      <c r="LM291" s="755"/>
      <c r="LN291" s="755"/>
      <c r="LO291" s="755"/>
      <c r="LP291" s="755"/>
      <c r="LQ291" s="755"/>
      <c r="LR291" s="755"/>
      <c r="LS291" s="755"/>
      <c r="LT291" s="755"/>
      <c r="LU291" s="755"/>
      <c r="LV291" s="755"/>
      <c r="LW291" s="755"/>
      <c r="LX291" s="755"/>
      <c r="LY291" s="755"/>
      <c r="LZ291" s="755"/>
      <c r="MA291" s="755"/>
      <c r="MB291" s="755"/>
      <c r="MC291" s="755"/>
      <c r="MD291" s="755"/>
      <c r="ME291" s="755"/>
      <c r="MF291" s="755"/>
      <c r="MG291" s="755"/>
      <c r="MH291" s="755"/>
      <c r="MI291" s="755"/>
      <c r="MJ291" s="755"/>
      <c r="MK291" s="755"/>
      <c r="ML291" s="755"/>
      <c r="MM291" s="755"/>
      <c r="MN291" s="755"/>
      <c r="MO291" s="755"/>
      <c r="MP291" s="755"/>
      <c r="MQ291" s="755"/>
      <c r="MR291" s="755"/>
      <c r="MS291" s="755"/>
      <c r="MT291" s="755"/>
      <c r="MU291" s="755"/>
      <c r="MV291" s="755"/>
      <c r="MW291" s="755"/>
      <c r="MX291" s="755"/>
      <c r="MY291" s="755"/>
      <c r="MZ291" s="755"/>
      <c r="NA291" s="755"/>
      <c r="NB291" s="755"/>
      <c r="NC291" s="755"/>
      <c r="ND291" s="755"/>
      <c r="NE291" s="755"/>
      <c r="NF291" s="755"/>
      <c r="NG291" s="755"/>
      <c r="NH291" s="755"/>
      <c r="NI291" s="755"/>
      <c r="NJ291" s="755"/>
      <c r="NK291" s="755"/>
      <c r="NL291" s="755"/>
      <c r="NM291" s="755"/>
      <c r="NN291" s="755"/>
      <c r="NO291" s="755"/>
      <c r="NP291" s="755"/>
      <c r="NQ291" s="755"/>
      <c r="NR291" s="755"/>
      <c r="NS291" s="755"/>
      <c r="NT291" s="755"/>
      <c r="NU291" s="755"/>
      <c r="NV291" s="755"/>
      <c r="NW291" s="755"/>
      <c r="NX291" s="755"/>
      <c r="NY291" s="755"/>
      <c r="NZ291" s="755"/>
      <c r="OA291" s="755"/>
      <c r="OB291" s="755"/>
      <c r="OC291" s="755"/>
      <c r="OD291" s="755"/>
      <c r="OE291" s="755"/>
      <c r="OF291" s="755"/>
      <c r="OG291" s="755"/>
      <c r="OH291" s="755"/>
      <c r="OI291" s="755"/>
      <c r="OJ291" s="755"/>
      <c r="OK291" s="755"/>
      <c r="OL291" s="755"/>
      <c r="OM291" s="755"/>
      <c r="ON291" s="755"/>
      <c r="OO291" s="755"/>
      <c r="OP291" s="755"/>
      <c r="OQ291" s="755"/>
      <c r="OR291" s="755"/>
      <c r="OS291" s="755"/>
      <c r="OT291" s="755"/>
      <c r="OU291" s="755"/>
      <c r="OV291" s="755"/>
      <c r="OW291" s="755"/>
      <c r="OX291" s="755"/>
      <c r="OY291" s="755"/>
      <c r="OZ291" s="755"/>
      <c r="PA291" s="755"/>
      <c r="PB291" s="755"/>
      <c r="PC291" s="755"/>
      <c r="PD291" s="755"/>
      <c r="PE291" s="755"/>
      <c r="PF291" s="755"/>
      <c r="PG291" s="755"/>
      <c r="PH291" s="755"/>
      <c r="PI291" s="755"/>
      <c r="PJ291" s="755"/>
      <c r="PK291" s="755"/>
      <c r="PL291" s="755"/>
      <c r="PM291" s="755"/>
      <c r="PN291" s="755"/>
      <c r="PO291" s="755"/>
      <c r="PP291" s="755"/>
      <c r="PQ291" s="755"/>
      <c r="PR291" s="755"/>
      <c r="PS291" s="755"/>
      <c r="PT291" s="755"/>
      <c r="PU291" s="755"/>
      <c r="PV291" s="755"/>
      <c r="PW291" s="755"/>
      <c r="PX291" s="755"/>
      <c r="PY291" s="755"/>
      <c r="PZ291" s="755"/>
      <c r="QA291" s="755"/>
      <c r="QB291" s="755"/>
      <c r="QC291" s="755"/>
      <c r="QD291" s="755"/>
      <c r="QE291" s="755"/>
      <c r="QF291" s="755"/>
      <c r="QG291" s="755"/>
      <c r="QH291" s="755"/>
      <c r="QI291" s="755"/>
      <c r="QJ291" s="755"/>
      <c r="QK291" s="755"/>
      <c r="QL291" s="755"/>
      <c r="QM291" s="755"/>
      <c r="QN291" s="755"/>
      <c r="QO291" s="755"/>
      <c r="QP291" s="755"/>
      <c r="QQ291" s="755"/>
      <c r="QR291" s="755"/>
      <c r="QS291" s="755"/>
      <c r="QT291" s="755"/>
      <c r="QU291" s="755"/>
      <c r="QV291" s="755"/>
      <c r="QW291" s="755"/>
      <c r="QX291" s="755"/>
      <c r="QY291" s="755"/>
      <c r="QZ291" s="755"/>
      <c r="RA291" s="755"/>
      <c r="RB291" s="755"/>
      <c r="RC291" s="755"/>
      <c r="RD291" s="755"/>
      <c r="RE291" s="755"/>
      <c r="RF291" s="755"/>
      <c r="RG291" s="755"/>
      <c r="RH291" s="755"/>
      <c r="RI291" s="755"/>
      <c r="RJ291" s="755"/>
      <c r="RK291" s="755"/>
      <c r="RL291" s="755"/>
      <c r="RM291" s="755"/>
      <c r="RN291" s="755"/>
      <c r="RO291" s="755"/>
      <c r="RP291" s="755"/>
      <c r="RQ291" s="755"/>
      <c r="RR291" s="755"/>
      <c r="RS291" s="755"/>
      <c r="RT291" s="755"/>
      <c r="RU291" s="755"/>
      <c r="RV291" s="755"/>
      <c r="RW291" s="755"/>
      <c r="RX291" s="755"/>
      <c r="RY291" s="755"/>
      <c r="RZ291" s="755"/>
      <c r="SA291" s="755"/>
      <c r="SB291" s="755"/>
      <c r="SC291" s="755"/>
      <c r="SD291" s="755"/>
      <c r="SE291" s="755"/>
      <c r="SF291" s="755"/>
      <c r="SG291" s="755"/>
      <c r="SH291" s="755"/>
      <c r="SI291" s="755"/>
      <c r="SJ291" s="755"/>
      <c r="SK291" s="755"/>
      <c r="SL291" s="755"/>
      <c r="SM291" s="755"/>
      <c r="SN291" s="755"/>
      <c r="SO291" s="755"/>
      <c r="SP291" s="755"/>
      <c r="SQ291" s="755"/>
      <c r="SR291" s="755"/>
      <c r="SS291" s="755"/>
      <c r="ST291" s="755"/>
      <c r="SU291" s="755"/>
      <c r="SV291" s="755"/>
      <c r="SW291" s="755"/>
      <c r="SX291" s="755"/>
      <c r="SY291" s="755"/>
      <c r="SZ291" s="755"/>
      <c r="TA291" s="755"/>
      <c r="TB291" s="755"/>
      <c r="TC291" s="755"/>
      <c r="TD291" s="755"/>
      <c r="TE291" s="755"/>
      <c r="TF291" s="755"/>
      <c r="TG291" s="755"/>
      <c r="TH291" s="755"/>
      <c r="TI291" s="755"/>
      <c r="TJ291" s="755"/>
      <c r="TK291" s="755"/>
      <c r="TL291" s="755"/>
      <c r="TM291" s="755"/>
      <c r="TN291" s="755"/>
      <c r="TO291" s="755"/>
      <c r="TP291" s="755"/>
      <c r="TQ291" s="755"/>
      <c r="TR291" s="755"/>
      <c r="TS291" s="755"/>
      <c r="TT291" s="755"/>
      <c r="TU291" s="755"/>
      <c r="TV291" s="755"/>
      <c r="TW291" s="755"/>
      <c r="TX291" s="755"/>
      <c r="TY291" s="755"/>
      <c r="TZ291" s="755"/>
      <c r="UA291" s="755"/>
      <c r="UB291" s="755"/>
      <c r="UC291" s="755"/>
      <c r="UD291" s="755"/>
      <c r="UE291" s="755"/>
      <c r="UF291" s="755"/>
      <c r="UG291" s="755"/>
      <c r="UH291" s="755"/>
      <c r="UI291" s="755"/>
      <c r="UJ291" s="755"/>
      <c r="UK291" s="755"/>
      <c r="UL291" s="755"/>
      <c r="UM291" s="755"/>
      <c r="UN291" s="755"/>
      <c r="UO291" s="755"/>
      <c r="UP291" s="755"/>
      <c r="UQ291" s="755"/>
      <c r="UR291" s="755"/>
      <c r="US291" s="755"/>
      <c r="UT291" s="755"/>
      <c r="UU291" s="755"/>
      <c r="UV291" s="755"/>
      <c r="UW291" s="755"/>
      <c r="UX291" s="755"/>
      <c r="UY291" s="755"/>
      <c r="UZ291" s="755"/>
      <c r="VA291" s="755"/>
      <c r="VB291" s="755"/>
      <c r="VC291" s="755"/>
      <c r="VD291" s="755"/>
      <c r="VE291" s="755"/>
      <c r="VF291" s="755"/>
      <c r="VG291" s="755"/>
      <c r="VH291" s="755"/>
      <c r="VI291" s="755"/>
      <c r="VJ291" s="755"/>
      <c r="VK291" s="755"/>
      <c r="VL291" s="755"/>
      <c r="VM291" s="755"/>
      <c r="VN291" s="755"/>
      <c r="VO291" s="755"/>
      <c r="VP291" s="755"/>
      <c r="VQ291" s="755"/>
      <c r="VR291" s="755"/>
      <c r="VS291" s="755"/>
      <c r="VT291" s="755"/>
      <c r="VU291" s="755"/>
      <c r="VV291" s="755"/>
      <c r="VW291" s="755"/>
      <c r="VX291" s="755"/>
      <c r="VY291" s="755"/>
      <c r="VZ291" s="755"/>
      <c r="WA291" s="755"/>
      <c r="WB291" s="755"/>
      <c r="WC291" s="755"/>
      <c r="WD291" s="755"/>
      <c r="WE291" s="755"/>
      <c r="WF291" s="755"/>
      <c r="WG291" s="755"/>
      <c r="WH291" s="755"/>
      <c r="WI291" s="755"/>
      <c r="WJ291" s="755"/>
      <c r="WK291" s="755"/>
      <c r="WL291" s="755"/>
      <c r="WM291" s="755"/>
      <c r="WN291" s="755"/>
      <c r="WO291" s="755"/>
      <c r="WP291" s="755"/>
      <c r="WQ291" s="755"/>
      <c r="WR291" s="755"/>
      <c r="WS291" s="755"/>
      <c r="WT291" s="755"/>
      <c r="WU291" s="755"/>
      <c r="WV291" s="755"/>
      <c r="WW291" s="755"/>
      <c r="WX291" s="755"/>
      <c r="WY291" s="755"/>
      <c r="WZ291" s="755"/>
      <c r="XA291" s="755"/>
      <c r="XB291" s="755"/>
      <c r="XC291" s="755"/>
      <c r="XD291" s="755"/>
      <c r="XE291" s="755"/>
      <c r="XF291" s="755"/>
      <c r="XG291" s="755"/>
      <c r="XH291" s="755"/>
      <c r="XI291" s="755"/>
      <c r="XJ291" s="755"/>
      <c r="XK291" s="755"/>
      <c r="XL291" s="755"/>
      <c r="XM291" s="755"/>
      <c r="XN291" s="755"/>
      <c r="XO291" s="755"/>
      <c r="XP291" s="755"/>
      <c r="XQ291" s="755"/>
      <c r="XR291" s="755"/>
      <c r="XS291" s="755"/>
      <c r="XT291" s="755"/>
      <c r="XU291" s="755"/>
      <c r="XV291" s="755"/>
      <c r="XW291" s="755"/>
      <c r="XX291" s="755"/>
      <c r="XY291" s="755"/>
      <c r="XZ291" s="755"/>
      <c r="YA291" s="755"/>
      <c r="YB291" s="755"/>
      <c r="YC291" s="755"/>
      <c r="YD291" s="755"/>
      <c r="YE291" s="755"/>
      <c r="YF291" s="755"/>
      <c r="YG291" s="755"/>
      <c r="YH291" s="755"/>
      <c r="YI291" s="755"/>
      <c r="YJ291" s="755"/>
      <c r="YK291" s="755"/>
      <c r="YL291" s="755"/>
      <c r="YM291" s="755"/>
      <c r="YN291" s="755"/>
      <c r="YO291" s="755"/>
      <c r="YP291" s="755"/>
      <c r="YQ291" s="755"/>
      <c r="YR291" s="755"/>
      <c r="YS291" s="755"/>
      <c r="YT291" s="755"/>
      <c r="YU291" s="755"/>
      <c r="YV291" s="755"/>
      <c r="YW291" s="755"/>
      <c r="YX291" s="755"/>
      <c r="YY291" s="755"/>
      <c r="YZ291" s="755"/>
      <c r="ZA291" s="755"/>
      <c r="ZB291" s="755"/>
      <c r="ZC291" s="755"/>
      <c r="ZD291" s="755"/>
      <c r="ZE291" s="755"/>
      <c r="ZF291" s="755"/>
      <c r="ZG291" s="755"/>
      <c r="ZH291" s="755"/>
      <c r="ZI291" s="755"/>
      <c r="ZJ291" s="755"/>
      <c r="ZK291" s="755"/>
      <c r="ZL291" s="755"/>
      <c r="ZM291" s="755"/>
      <c r="ZN291" s="755"/>
      <c r="ZO291" s="755"/>
      <c r="ZP291" s="755"/>
      <c r="ZQ291" s="755"/>
      <c r="ZR291" s="755"/>
      <c r="ZS291" s="755"/>
      <c r="ZT291" s="755"/>
      <c r="ZU291" s="755"/>
      <c r="ZV291" s="755"/>
      <c r="ZW291" s="755"/>
      <c r="ZX291" s="755"/>
      <c r="ZY291" s="755"/>
      <c r="ZZ291" s="755"/>
      <c r="AAA291" s="755"/>
      <c r="AAB291" s="755"/>
      <c r="AAC291" s="755"/>
      <c r="AAD291" s="755"/>
      <c r="AAE291" s="755"/>
      <c r="AAF291" s="755"/>
      <c r="AAG291" s="755"/>
      <c r="AAH291" s="755"/>
      <c r="AAI291" s="755"/>
      <c r="AAJ291" s="755"/>
      <c r="AAK291" s="755"/>
      <c r="AAL291" s="755"/>
      <c r="AAM291" s="755"/>
      <c r="AAN291" s="755"/>
      <c r="AAO291" s="755"/>
      <c r="AAP291" s="755"/>
      <c r="AAQ291" s="755"/>
      <c r="AAR291" s="755"/>
      <c r="AAS291" s="755"/>
      <c r="AAT291" s="755"/>
      <c r="AAU291" s="755"/>
      <c r="AAV291" s="755"/>
      <c r="AAW291" s="755"/>
      <c r="AAX291" s="755"/>
      <c r="AAY291" s="755"/>
      <c r="AAZ291" s="755"/>
      <c r="ABA291" s="755"/>
      <c r="ABB291" s="755"/>
      <c r="ABC291" s="755"/>
      <c r="ABD291" s="755"/>
      <c r="ABE291" s="755"/>
      <c r="ABF291" s="755"/>
      <c r="ABG291" s="755"/>
      <c r="ABH291" s="755"/>
      <c r="ABI291" s="755"/>
      <c r="ABJ291" s="755"/>
      <c r="ABK291" s="755"/>
      <c r="ABL291" s="755"/>
      <c r="ABM291" s="755"/>
      <c r="ABN291" s="755"/>
      <c r="ABO291" s="755"/>
      <c r="ABP291" s="755"/>
      <c r="ABQ291" s="755"/>
      <c r="ABR291" s="755"/>
      <c r="ABS291" s="755"/>
      <c r="ABT291" s="755"/>
      <c r="ABU291" s="755"/>
      <c r="ABV291" s="755"/>
      <c r="ABW291" s="755"/>
      <c r="ABX291" s="755"/>
      <c r="ABY291" s="755"/>
      <c r="ABZ291" s="755"/>
      <c r="ACA291" s="755"/>
      <c r="ACB291" s="755"/>
      <c r="ACC291" s="755"/>
      <c r="ACD291" s="755"/>
      <c r="ACE291" s="755"/>
      <c r="ACF291" s="755"/>
      <c r="ACG291" s="755"/>
      <c r="ACH291" s="755"/>
      <c r="ACI291" s="755"/>
      <c r="ACJ291" s="755"/>
      <c r="ACK291" s="755"/>
      <c r="ACL291" s="755"/>
      <c r="ACM291" s="755"/>
      <c r="ACN291" s="755"/>
      <c r="ACO291" s="755"/>
      <c r="ACP291" s="755"/>
      <c r="ACQ291" s="755"/>
      <c r="ACR291" s="755"/>
      <c r="ACS291" s="755"/>
      <c r="ACT291" s="755"/>
      <c r="ACU291" s="755"/>
      <c r="ACV291" s="755"/>
      <c r="ACW291" s="755"/>
      <c r="ACX291" s="755"/>
      <c r="ACY291" s="755"/>
      <c r="ACZ291" s="755"/>
      <c r="ADA291" s="755"/>
      <c r="ADB291" s="755"/>
      <c r="ADC291" s="755"/>
      <c r="ADD291" s="755"/>
      <c r="ADE291" s="755"/>
      <c r="ADF291" s="755"/>
      <c r="ADG291" s="755"/>
      <c r="ADH291" s="755"/>
      <c r="ADI291" s="755"/>
      <c r="ADJ291" s="755"/>
      <c r="ADK291" s="755"/>
      <c r="ADL291" s="755"/>
      <c r="ADM291" s="755"/>
      <c r="ADN291" s="755"/>
      <c r="ADO291" s="755"/>
      <c r="ADP291" s="755"/>
      <c r="ADQ291" s="755"/>
      <c r="ADR291" s="755"/>
      <c r="ADS291" s="755"/>
      <c r="ADT291" s="755"/>
      <c r="ADU291" s="755"/>
      <c r="ADV291" s="755"/>
      <c r="ADW291" s="755"/>
      <c r="ADX291" s="755"/>
      <c r="ADY291" s="755"/>
      <c r="ADZ291" s="755"/>
      <c r="AEA291" s="755"/>
      <c r="AEB291" s="755"/>
      <c r="AEC291" s="755"/>
      <c r="AED291" s="755"/>
      <c r="AEE291" s="755"/>
      <c r="AEF291" s="755"/>
      <c r="AEG291" s="755"/>
      <c r="AEH291" s="755"/>
      <c r="AEI291" s="755"/>
      <c r="AEJ291" s="755"/>
      <c r="AEK291" s="755"/>
      <c r="AEL291" s="755"/>
      <c r="AEM291" s="755"/>
      <c r="AEN291" s="755"/>
      <c r="AEO291" s="755"/>
      <c r="AEP291" s="755"/>
      <c r="AEQ291" s="755"/>
      <c r="AER291" s="755"/>
      <c r="AES291" s="755"/>
      <c r="AET291" s="755"/>
      <c r="AEU291" s="755"/>
      <c r="AEV291" s="755"/>
      <c r="AEW291" s="755"/>
      <c r="AEX291" s="755"/>
      <c r="AEY291" s="755"/>
      <c r="AEZ291" s="755"/>
      <c r="AFA291" s="755"/>
      <c r="AFB291" s="755"/>
      <c r="AFC291" s="755"/>
      <c r="AFD291" s="755"/>
      <c r="AFE291" s="755"/>
      <c r="AFF291" s="755"/>
      <c r="AFG291" s="755"/>
      <c r="AFH291" s="755"/>
      <c r="AFI291" s="755"/>
      <c r="AFJ291" s="755"/>
      <c r="AFK291" s="755"/>
      <c r="AFL291" s="755"/>
      <c r="AFM291" s="755"/>
      <c r="AFN291" s="755"/>
      <c r="AFO291" s="755"/>
      <c r="AFP291" s="755"/>
      <c r="AFQ291" s="755"/>
      <c r="AFR291" s="755"/>
      <c r="AFS291" s="755"/>
      <c r="AFT291" s="755"/>
      <c r="AFU291" s="755"/>
      <c r="AFV291" s="755"/>
      <c r="AFW291" s="755"/>
      <c r="AFX291" s="755"/>
      <c r="AFY291" s="755"/>
      <c r="AFZ291" s="755"/>
      <c r="AGA291" s="755"/>
      <c r="AGB291" s="755"/>
      <c r="AGC291" s="755"/>
      <c r="AGD291" s="755"/>
      <c r="AGE291" s="755"/>
      <c r="AGF291" s="755"/>
      <c r="AGG291" s="755"/>
      <c r="AGH291" s="755"/>
      <c r="AGI291" s="755"/>
      <c r="AGJ291" s="755"/>
      <c r="AGK291" s="755"/>
      <c r="AGL291" s="755"/>
      <c r="AGM291" s="755"/>
      <c r="AGN291" s="755"/>
      <c r="AGO291" s="755"/>
      <c r="AGP291" s="755"/>
      <c r="AGQ291" s="755"/>
      <c r="AGR291" s="755"/>
      <c r="AGS291" s="755"/>
      <c r="AGT291" s="755"/>
      <c r="AGU291" s="755"/>
      <c r="AGV291" s="755"/>
      <c r="AGW291" s="755"/>
      <c r="AGX291" s="755"/>
      <c r="AGY291" s="755"/>
      <c r="AGZ291" s="755"/>
      <c r="AHA291" s="755"/>
      <c r="AHB291" s="755"/>
      <c r="AHC291" s="755"/>
      <c r="AHD291" s="755"/>
      <c r="AHE291" s="755"/>
      <c r="AHF291" s="755"/>
      <c r="AHG291" s="755"/>
      <c r="AHH291" s="755"/>
      <c r="AHI291" s="755"/>
      <c r="AHJ291" s="755"/>
      <c r="AHK291" s="755"/>
      <c r="AHL291" s="755"/>
      <c r="AHM291" s="755"/>
      <c r="AHN291" s="755"/>
      <c r="AHO291" s="755"/>
      <c r="AHP291" s="755"/>
      <c r="AHQ291" s="755"/>
      <c r="AHR291" s="755"/>
      <c r="AHS291" s="755"/>
      <c r="AHT291" s="755"/>
      <c r="AHU291" s="755"/>
      <c r="AHV291" s="755"/>
      <c r="AHW291" s="755"/>
      <c r="AHX291" s="755"/>
      <c r="AHY291" s="755"/>
      <c r="AHZ291" s="755"/>
      <c r="AIA291" s="755"/>
      <c r="AIB291" s="755"/>
      <c r="AIC291" s="755"/>
      <c r="AID291" s="755"/>
      <c r="AIE291" s="755"/>
      <c r="AIF291" s="755"/>
      <c r="AIG291" s="755"/>
      <c r="AIH291" s="755"/>
      <c r="AII291" s="755"/>
      <c r="AIJ291" s="755"/>
      <c r="AIK291" s="755"/>
      <c r="AIL291" s="755"/>
      <c r="AIM291" s="755"/>
      <c r="AIN291" s="755"/>
      <c r="AIO291" s="755"/>
      <c r="AIP291" s="755"/>
      <c r="AIQ291" s="755"/>
      <c r="AIR291" s="755"/>
      <c r="AIS291" s="755"/>
      <c r="AIT291" s="755"/>
      <c r="AIU291" s="755"/>
      <c r="AIV291" s="755"/>
      <c r="AIW291" s="755"/>
      <c r="AIX291" s="755"/>
      <c r="AIY291" s="755"/>
      <c r="AIZ291" s="755"/>
      <c r="AJA291" s="755"/>
      <c r="AJB291" s="755"/>
      <c r="AJC291" s="755"/>
      <c r="AJD291" s="755"/>
      <c r="AJE291" s="755"/>
      <c r="AJF291" s="755"/>
      <c r="AJG291" s="755"/>
      <c r="AJH291" s="755"/>
      <c r="AJI291" s="755"/>
      <c r="AJJ291" s="755"/>
      <c r="AJK291" s="755"/>
      <c r="AJL291" s="755"/>
      <c r="AJM291" s="755"/>
      <c r="AJN291" s="755"/>
      <c r="AJO291" s="755"/>
      <c r="AJP291" s="755"/>
      <c r="AJQ291" s="755"/>
      <c r="AJR291" s="755"/>
      <c r="AJS291" s="755"/>
      <c r="AJT291" s="755"/>
      <c r="AJU291" s="755"/>
      <c r="AJV291" s="755"/>
      <c r="AJW291" s="755"/>
      <c r="AJX291" s="755"/>
      <c r="AJY291" s="755"/>
      <c r="AJZ291" s="755"/>
      <c r="AKA291" s="755"/>
      <c r="AKB291" s="755"/>
      <c r="AKC291" s="755"/>
      <c r="AKD291" s="755"/>
      <c r="AKE291" s="755"/>
      <c r="AKF291" s="755"/>
      <c r="AKG291" s="755"/>
      <c r="AKH291" s="755"/>
      <c r="AKI291" s="755"/>
      <c r="AKJ291" s="755"/>
      <c r="AKK291" s="755"/>
      <c r="AKL291" s="755"/>
      <c r="AKM291" s="755"/>
      <c r="AKN291" s="755"/>
      <c r="AKO291" s="755"/>
      <c r="AKP291" s="755"/>
      <c r="AKQ291" s="755"/>
      <c r="AKR291" s="755"/>
      <c r="AKS291" s="755"/>
      <c r="AKT291" s="755"/>
      <c r="AKU291" s="755"/>
      <c r="AKV291" s="755"/>
      <c r="AKW291" s="755"/>
      <c r="AKX291" s="755"/>
      <c r="AKY291" s="755"/>
      <c r="AKZ291" s="755"/>
      <c r="ALA291" s="755"/>
      <c r="ALB291" s="755"/>
      <c r="ALC291" s="755"/>
      <c r="ALD291" s="755"/>
      <c r="ALE291" s="755"/>
      <c r="ALF291" s="755"/>
      <c r="ALG291" s="755"/>
      <c r="ALH291" s="755"/>
      <c r="ALI291" s="755"/>
      <c r="ALJ291" s="755"/>
      <c r="ALK291" s="755"/>
      <c r="ALL291" s="755"/>
      <c r="ALM291" s="755"/>
      <c r="ALN291" s="755"/>
      <c r="ALO291" s="755"/>
      <c r="ALP291" s="755"/>
      <c r="ALQ291" s="755"/>
      <c r="ALR291" s="755"/>
      <c r="ALS291" s="755"/>
      <c r="ALT291" s="755"/>
      <c r="ALU291" s="755"/>
      <c r="ALV291" s="755"/>
      <c r="ALW291" s="755"/>
      <c r="ALX291" s="755"/>
      <c r="ALY291" s="755"/>
      <c r="ALZ291" s="755"/>
      <c r="AMA291" s="755"/>
      <c r="AMB291" s="755"/>
      <c r="AMC291" s="755"/>
      <c r="AMD291" s="755"/>
      <c r="AME291" s="755"/>
      <c r="AMF291" s="755"/>
      <c r="AMG291" s="755"/>
      <c r="AMH291" s="755"/>
      <c r="AMI291" s="755"/>
      <c r="AMJ291" s="755"/>
      <c r="AMK291" s="755"/>
      <c r="AML291" s="755"/>
      <c r="AMM291" s="755"/>
      <c r="AMN291" s="755"/>
      <c r="AMO291" s="755"/>
      <c r="AMP291" s="755"/>
      <c r="AMQ291" s="755"/>
      <c r="AMR291" s="755"/>
      <c r="AMS291" s="755"/>
      <c r="AMT291" s="755"/>
      <c r="AMU291" s="755"/>
      <c r="AMV291" s="755"/>
      <c r="AMW291" s="755"/>
      <c r="AMX291" s="755"/>
      <c r="AMY291" s="755"/>
      <c r="AMZ291" s="755"/>
      <c r="ANA291" s="755"/>
      <c r="ANB291" s="755"/>
      <c r="ANC291" s="755"/>
      <c r="AND291" s="755"/>
      <c r="ANE291" s="755"/>
      <c r="ANF291" s="755"/>
      <c r="ANG291" s="755"/>
      <c r="ANH291" s="755"/>
      <c r="ANI291" s="755"/>
      <c r="ANJ291" s="755"/>
      <c r="ANK291" s="755"/>
      <c r="ANL291" s="755"/>
      <c r="ANM291" s="755"/>
      <c r="ANN291" s="755"/>
      <c r="ANO291" s="755"/>
      <c r="ANP291" s="755"/>
      <c r="ANQ291" s="755"/>
      <c r="ANR291" s="755"/>
      <c r="ANS291" s="755"/>
      <c r="ANT291" s="755"/>
      <c r="ANU291" s="755"/>
      <c r="ANV291" s="755"/>
      <c r="ANW291" s="755"/>
      <c r="ANX291" s="755"/>
      <c r="ANY291" s="755"/>
      <c r="ANZ291" s="755"/>
      <c r="AOA291" s="755"/>
      <c r="AOB291" s="755"/>
      <c r="AOC291" s="755"/>
      <c r="AOD291" s="755"/>
      <c r="AOE291" s="755"/>
      <c r="AOF291" s="755"/>
      <c r="AOG291" s="755"/>
      <c r="AOH291" s="755"/>
      <c r="AOI291" s="755"/>
      <c r="AOJ291" s="755"/>
      <c r="AOK291" s="755"/>
      <c r="AOL291" s="755"/>
      <c r="AOM291" s="755"/>
      <c r="AON291" s="755"/>
      <c r="AOO291" s="755"/>
      <c r="AOP291" s="755"/>
      <c r="AOQ291" s="755"/>
      <c r="AOR291" s="755"/>
      <c r="AOS291" s="755"/>
      <c r="AOT291" s="755"/>
      <c r="AOU291" s="755"/>
      <c r="AOV291" s="755"/>
      <c r="AOW291" s="755"/>
      <c r="AOX291" s="755"/>
      <c r="AOY291" s="755"/>
      <c r="AOZ291" s="755"/>
      <c r="APA291" s="755"/>
      <c r="APB291" s="755"/>
      <c r="APC291" s="755"/>
      <c r="APD291" s="755"/>
      <c r="APE291" s="755"/>
      <c r="APF291" s="755"/>
      <c r="APG291" s="755"/>
      <c r="APH291" s="755"/>
      <c r="API291" s="755"/>
      <c r="APJ291" s="755"/>
      <c r="APK291" s="755"/>
      <c r="APL291" s="755"/>
      <c r="APM291" s="755"/>
      <c r="APN291" s="755"/>
      <c r="APO291" s="755"/>
      <c r="APP291" s="755"/>
      <c r="APQ291" s="755"/>
      <c r="APR291" s="755"/>
      <c r="APS291" s="755"/>
      <c r="APT291" s="755"/>
      <c r="APU291" s="755"/>
      <c r="APV291" s="755"/>
      <c r="APW291" s="755"/>
      <c r="APX291" s="755"/>
      <c r="APY291" s="755"/>
      <c r="APZ291" s="755"/>
      <c r="AQA291" s="755"/>
      <c r="AQB291" s="755"/>
      <c r="AQC291" s="755"/>
      <c r="AQD291" s="755"/>
      <c r="AQE291" s="755"/>
      <c r="AQF291" s="755"/>
      <c r="AQG291" s="755"/>
      <c r="AQH291" s="755"/>
      <c r="AQI291" s="755"/>
      <c r="AQJ291" s="755"/>
      <c r="AQK291" s="755"/>
      <c r="AQL291" s="755"/>
      <c r="AQM291" s="755"/>
      <c r="AQN291" s="755"/>
      <c r="AQO291" s="755"/>
      <c r="AQP291" s="755"/>
      <c r="AQQ291" s="755"/>
      <c r="AQR291" s="755"/>
      <c r="AQS291" s="755"/>
      <c r="AQT291" s="755"/>
      <c r="AQU291" s="755"/>
      <c r="AQV291" s="755"/>
      <c r="AQW291" s="755"/>
      <c r="AQX291" s="755"/>
      <c r="AQY291" s="755"/>
      <c r="AQZ291" s="755"/>
      <c r="ARA291" s="755"/>
      <c r="ARB291" s="755"/>
      <c r="ARC291" s="755"/>
      <c r="ARD291" s="755"/>
      <c r="ARE291" s="755"/>
      <c r="ARF291" s="755"/>
      <c r="ARG291" s="755"/>
      <c r="ARH291" s="755"/>
      <c r="ARI291" s="755"/>
      <c r="ARJ291" s="755"/>
      <c r="ARK291" s="755"/>
      <c r="ARL291" s="755"/>
      <c r="ARM291" s="755"/>
      <c r="ARN291" s="755"/>
      <c r="ARO291" s="755"/>
      <c r="ARP291" s="755"/>
      <c r="ARQ291" s="755"/>
      <c r="ARR291" s="755"/>
      <c r="ARS291" s="755"/>
      <c r="ART291" s="755"/>
      <c r="ARU291" s="755"/>
      <c r="ARV291" s="755"/>
      <c r="ARW291" s="755"/>
      <c r="ARX291" s="755"/>
      <c r="ARY291" s="755"/>
      <c r="ARZ291" s="755"/>
      <c r="ASA291" s="755"/>
      <c r="ASB291" s="755"/>
      <c r="ASC291" s="755"/>
      <c r="ASD291" s="755"/>
      <c r="ASE291" s="755"/>
      <c r="ASF291" s="755"/>
      <c r="ASG291" s="755"/>
      <c r="ASH291" s="755"/>
      <c r="ASI291" s="755"/>
      <c r="ASJ291" s="755"/>
      <c r="ASK291" s="755"/>
      <c r="ASL291" s="755"/>
      <c r="ASM291" s="755"/>
      <c r="ASN291" s="755"/>
      <c r="ASO291" s="755"/>
      <c r="ASP291" s="755"/>
      <c r="ASQ291" s="755"/>
      <c r="ASR291" s="755"/>
      <c r="ASS291" s="755"/>
      <c r="AST291" s="755"/>
      <c r="ASU291" s="755"/>
      <c r="ASV291" s="755"/>
      <c r="ASW291" s="755"/>
      <c r="ASX291" s="755"/>
      <c r="ASY291" s="755"/>
      <c r="ASZ291" s="755"/>
      <c r="ATA291" s="755"/>
      <c r="ATB291" s="755"/>
      <c r="ATC291" s="755"/>
      <c r="ATD291" s="755"/>
      <c r="ATE291" s="755"/>
      <c r="ATF291" s="755"/>
      <c r="ATG291" s="755"/>
      <c r="ATH291" s="755"/>
      <c r="ATI291" s="755"/>
      <c r="ATJ291" s="755"/>
      <c r="ATK291" s="755"/>
      <c r="ATL291" s="755"/>
      <c r="ATM291" s="755"/>
      <c r="ATN291" s="755"/>
      <c r="ATO291" s="755"/>
      <c r="ATP291" s="755"/>
      <c r="ATQ291" s="755"/>
      <c r="ATR291" s="755"/>
      <c r="ATS291" s="755"/>
      <c r="ATT291" s="755"/>
      <c r="ATU291" s="755"/>
      <c r="ATV291" s="755"/>
      <c r="ATW291" s="755"/>
      <c r="ATX291" s="755"/>
      <c r="ATY291" s="755"/>
      <c r="ATZ291" s="755"/>
      <c r="AUA291" s="755"/>
      <c r="AUB291" s="755"/>
      <c r="AUC291" s="755"/>
      <c r="AUD291" s="755"/>
      <c r="AUE291" s="755"/>
      <c r="AUF291" s="755"/>
      <c r="AUG291" s="755"/>
      <c r="AUH291" s="755"/>
      <c r="AUI291" s="755"/>
      <c r="AUJ291" s="755"/>
      <c r="AUK291" s="755"/>
      <c r="AUL291" s="755"/>
      <c r="AUM291" s="755"/>
      <c r="AUN291" s="755"/>
      <c r="AUO291" s="755"/>
      <c r="AUP291" s="755"/>
      <c r="AUQ291" s="755"/>
      <c r="AUR291" s="755"/>
      <c r="AUS291" s="755"/>
      <c r="AUT291" s="755"/>
      <c r="AUU291" s="755"/>
      <c r="AUV291" s="755"/>
      <c r="AUW291" s="755"/>
      <c r="AUX291" s="755"/>
      <c r="AUY291" s="755"/>
      <c r="AUZ291" s="755"/>
      <c r="AVA291" s="755"/>
      <c r="AVB291" s="755"/>
      <c r="AVC291" s="755"/>
      <c r="AVD291" s="755"/>
      <c r="AVE291" s="755"/>
      <c r="AVF291" s="755"/>
      <c r="AVG291" s="755"/>
      <c r="AVH291" s="755"/>
      <c r="AVI291" s="755"/>
      <c r="AVJ291" s="755"/>
      <c r="AVK291" s="755"/>
      <c r="AVL291" s="755"/>
      <c r="AVM291" s="755"/>
      <c r="AVN291" s="755"/>
      <c r="AVO291" s="755"/>
      <c r="AVP291" s="755"/>
      <c r="AVQ291" s="755"/>
      <c r="AVR291" s="755"/>
      <c r="AVS291" s="755"/>
      <c r="AVT291" s="755"/>
      <c r="AVU291" s="755"/>
      <c r="AVV291" s="755"/>
      <c r="AVW291" s="755"/>
      <c r="AVX291" s="755"/>
      <c r="AVY291" s="755"/>
      <c r="AVZ291" s="755"/>
      <c r="AWA291" s="755"/>
      <c r="AWB291" s="755"/>
      <c r="AWC291" s="755"/>
      <c r="AWD291" s="755"/>
      <c r="AWE291" s="755"/>
      <c r="AWF291" s="755"/>
      <c r="AWG291" s="755"/>
      <c r="AWH291" s="755"/>
      <c r="AWI291" s="755"/>
      <c r="AWJ291" s="755"/>
      <c r="AWK291" s="755"/>
      <c r="AWL291" s="755"/>
      <c r="AWM291" s="755"/>
      <c r="AWN291" s="755"/>
      <c r="AWO291" s="755"/>
      <c r="AWP291" s="755"/>
      <c r="AWQ291" s="755"/>
      <c r="AWR291" s="755"/>
      <c r="AWS291" s="755"/>
      <c r="AWT291" s="755"/>
      <c r="AWU291" s="755"/>
      <c r="AWV291" s="755"/>
      <c r="AWW291" s="755"/>
      <c r="AWX291" s="755"/>
      <c r="AWY291" s="755"/>
      <c r="AWZ291" s="755"/>
      <c r="AXA291" s="755"/>
      <c r="AXB291" s="755"/>
      <c r="AXC291" s="755"/>
      <c r="AXD291" s="755"/>
      <c r="AXE291" s="755"/>
      <c r="AXF291" s="755"/>
      <c r="AXG291" s="755"/>
      <c r="AXH291" s="755"/>
      <c r="AXI291" s="755"/>
      <c r="AXJ291" s="755"/>
      <c r="AXK291" s="755"/>
      <c r="AXL291" s="755"/>
      <c r="AXM291" s="755"/>
      <c r="AXN291" s="755"/>
      <c r="AXO291" s="755"/>
      <c r="AXP291" s="755"/>
      <c r="AXQ291" s="755"/>
      <c r="AXR291" s="755"/>
      <c r="AXS291" s="755"/>
      <c r="AXT291" s="755"/>
      <c r="AXU291" s="755"/>
      <c r="AXV291" s="755"/>
      <c r="AXW291" s="755"/>
      <c r="AXX291" s="755"/>
      <c r="AXY291" s="755"/>
      <c r="AXZ291" s="755"/>
      <c r="AYA291" s="755"/>
      <c r="AYB291" s="755"/>
      <c r="AYC291" s="755"/>
      <c r="AYD291" s="755"/>
      <c r="AYE291" s="755"/>
      <c r="AYF291" s="755"/>
      <c r="AYG291" s="755"/>
      <c r="AYH291" s="755"/>
      <c r="AYI291" s="755"/>
      <c r="AYJ291" s="755"/>
      <c r="AYK291" s="755"/>
      <c r="AYL291" s="755"/>
      <c r="AYM291" s="755"/>
      <c r="AYN291" s="755"/>
      <c r="AYO291" s="755"/>
      <c r="AYP291" s="755"/>
      <c r="AYQ291" s="755"/>
      <c r="AYR291" s="755"/>
      <c r="AYS291" s="755"/>
      <c r="AYT291" s="755"/>
      <c r="AYU291" s="755"/>
      <c r="AYV291" s="755"/>
      <c r="AYW291" s="755"/>
      <c r="AYX291" s="755"/>
      <c r="AYY291" s="755"/>
      <c r="AYZ291" s="755"/>
      <c r="AZA291" s="755"/>
      <c r="AZB291" s="755"/>
      <c r="AZC291" s="755"/>
      <c r="AZD291" s="755"/>
      <c r="AZE291" s="755"/>
      <c r="AZF291" s="755"/>
      <c r="AZG291" s="755"/>
      <c r="AZH291" s="755"/>
      <c r="AZI291" s="755"/>
      <c r="AZJ291" s="755"/>
      <c r="AZK291" s="755"/>
      <c r="AZL291" s="755"/>
      <c r="AZM291" s="755"/>
      <c r="AZN291" s="755"/>
      <c r="AZO291" s="755"/>
      <c r="AZP291" s="755"/>
      <c r="AZQ291" s="755"/>
      <c r="AZR291" s="755"/>
      <c r="AZS291" s="755"/>
      <c r="AZT291" s="755"/>
      <c r="AZU291" s="755"/>
      <c r="AZV291" s="755"/>
      <c r="AZW291" s="755"/>
      <c r="AZX291" s="755"/>
      <c r="AZY291" s="755"/>
      <c r="AZZ291" s="755"/>
      <c r="BAA291" s="755"/>
      <c r="BAB291" s="755"/>
      <c r="BAC291" s="755"/>
      <c r="BAD291" s="755"/>
      <c r="BAE291" s="755"/>
      <c r="BAF291" s="755"/>
      <c r="BAG291" s="755"/>
      <c r="BAH291" s="755"/>
      <c r="BAI291" s="755"/>
      <c r="BAJ291" s="755"/>
      <c r="BAK291" s="755"/>
      <c r="BAL291" s="755"/>
      <c r="BAM291" s="755"/>
      <c r="BAN291" s="755"/>
      <c r="BAO291" s="755"/>
      <c r="BAP291" s="755"/>
      <c r="BAQ291" s="755"/>
      <c r="BAR291" s="755"/>
      <c r="BAS291" s="755"/>
      <c r="BAT291" s="755"/>
      <c r="BAU291" s="755"/>
      <c r="BAV291" s="755"/>
      <c r="BAW291" s="755"/>
      <c r="BAX291" s="755"/>
      <c r="BAY291" s="755"/>
      <c r="BAZ291" s="755"/>
      <c r="BBA291" s="755"/>
      <c r="BBB291" s="755"/>
      <c r="BBC291" s="755"/>
      <c r="BBD291" s="755"/>
      <c r="BBE291" s="755"/>
      <c r="BBF291" s="755"/>
      <c r="BBG291" s="755"/>
      <c r="BBH291" s="755"/>
      <c r="BBI291" s="755"/>
      <c r="BBJ291" s="755"/>
      <c r="BBK291" s="755"/>
      <c r="BBL291" s="755"/>
      <c r="BBM291" s="755"/>
      <c r="BBN291" s="755"/>
      <c r="BBO291" s="755"/>
      <c r="BBP291" s="755"/>
      <c r="BBQ291" s="755"/>
      <c r="BBR291" s="755"/>
      <c r="BBS291" s="755"/>
      <c r="BBT291" s="755"/>
      <c r="BBU291" s="755"/>
      <c r="BBV291" s="755"/>
      <c r="BBW291" s="755"/>
      <c r="BBX291" s="755"/>
      <c r="BBY291" s="755"/>
      <c r="BBZ291" s="755"/>
      <c r="BCA291" s="755"/>
      <c r="BCB291" s="755"/>
      <c r="BCC291" s="755"/>
      <c r="BCD291" s="755"/>
      <c r="BCE291" s="755"/>
      <c r="BCF291" s="755"/>
      <c r="BCG291" s="755"/>
      <c r="BCH291" s="755"/>
      <c r="BCI291" s="755"/>
      <c r="BCJ291" s="755"/>
      <c r="BCK291" s="755"/>
      <c r="BCL291" s="755"/>
      <c r="BCM291" s="755"/>
      <c r="BCN291" s="755"/>
      <c r="BCO291" s="755"/>
      <c r="BCP291" s="755"/>
      <c r="BCQ291" s="755"/>
      <c r="BCR291" s="755"/>
      <c r="BCS291" s="755"/>
      <c r="BCT291" s="755"/>
      <c r="BCU291" s="755"/>
      <c r="BCV291" s="755"/>
      <c r="BCW291" s="755"/>
      <c r="BCX291" s="755"/>
      <c r="BCY291" s="755"/>
      <c r="BCZ291" s="755"/>
      <c r="BDA291" s="755"/>
      <c r="BDB291" s="755"/>
      <c r="BDC291" s="755"/>
      <c r="BDD291" s="755"/>
      <c r="BDE291" s="755"/>
      <c r="BDF291" s="755"/>
      <c r="BDG291" s="755"/>
      <c r="BDH291" s="755"/>
      <c r="BDI291" s="755"/>
      <c r="BDJ291" s="755"/>
      <c r="BDK291" s="755"/>
      <c r="BDL291" s="755"/>
      <c r="BDM291" s="755"/>
      <c r="BDN291" s="755"/>
      <c r="BDO291" s="755"/>
      <c r="BDP291" s="755"/>
      <c r="BDQ291" s="755"/>
      <c r="BDR291" s="755"/>
      <c r="BDS291" s="755"/>
      <c r="BDT291" s="755"/>
      <c r="BDU291" s="755"/>
      <c r="BDV291" s="755"/>
      <c r="BDW291" s="755"/>
      <c r="BDX291" s="755"/>
      <c r="BDY291" s="755"/>
      <c r="BDZ291" s="755"/>
      <c r="BEA291" s="755"/>
      <c r="BEB291" s="755"/>
      <c r="BEC291" s="755"/>
      <c r="BED291" s="755"/>
      <c r="BEE291" s="755"/>
      <c r="BEF291" s="755"/>
      <c r="BEG291" s="755"/>
      <c r="BEH291" s="755"/>
      <c r="BEI291" s="755"/>
      <c r="BEJ291" s="755"/>
      <c r="BEK291" s="755"/>
      <c r="BEL291" s="755"/>
      <c r="BEM291" s="755"/>
      <c r="BEN291" s="755"/>
      <c r="BEO291" s="755"/>
      <c r="BEP291" s="755"/>
      <c r="BEQ291" s="755"/>
      <c r="BER291" s="755"/>
      <c r="BES291" s="755"/>
      <c r="BET291" s="755"/>
      <c r="BEU291" s="755"/>
      <c r="BEV291" s="755"/>
      <c r="BEW291" s="755"/>
      <c r="BEX291" s="755"/>
      <c r="BEY291" s="755"/>
      <c r="BEZ291" s="755"/>
      <c r="BFA291" s="755"/>
      <c r="BFB291" s="755"/>
      <c r="BFC291" s="755"/>
      <c r="BFD291" s="755"/>
      <c r="BFE291" s="755"/>
      <c r="BFF291" s="755"/>
      <c r="BFG291" s="755"/>
      <c r="BFH291" s="755"/>
      <c r="BFI291" s="755"/>
      <c r="BFJ291" s="755"/>
      <c r="BFK291" s="755"/>
      <c r="BFL291" s="755"/>
      <c r="BFM291" s="755"/>
      <c r="BFN291" s="755"/>
      <c r="BFO291" s="755"/>
      <c r="BFP291" s="755"/>
      <c r="BFQ291" s="755"/>
      <c r="BFR291" s="755"/>
      <c r="BFS291" s="755"/>
      <c r="BFT291" s="755"/>
      <c r="BFU291" s="755"/>
      <c r="BFV291" s="755"/>
      <c r="BFW291" s="755"/>
      <c r="BFX291" s="755"/>
      <c r="BFY291" s="755"/>
      <c r="BFZ291" s="755"/>
      <c r="BGA291" s="755"/>
      <c r="BGB291" s="755"/>
      <c r="BGC291" s="755"/>
      <c r="BGD291" s="755"/>
      <c r="BGE291" s="755"/>
      <c r="BGF291" s="755"/>
      <c r="BGG291" s="755"/>
      <c r="BGH291" s="755"/>
      <c r="BGI291" s="755"/>
      <c r="BGJ291" s="755"/>
      <c r="BGK291" s="755"/>
      <c r="BGL291" s="755"/>
      <c r="BGM291" s="755"/>
      <c r="BGN291" s="755"/>
      <c r="BGO291" s="755"/>
      <c r="BGP291" s="755"/>
      <c r="BGQ291" s="755"/>
      <c r="BGR291" s="755"/>
      <c r="BGS291" s="755"/>
      <c r="BGT291" s="755"/>
      <c r="BGU291" s="755"/>
      <c r="BGV291" s="755"/>
      <c r="BGW291" s="755"/>
      <c r="BGX291" s="755"/>
      <c r="BGY291" s="755"/>
      <c r="BGZ291" s="755"/>
      <c r="BHA291" s="755"/>
      <c r="BHB291" s="755"/>
      <c r="BHC291" s="755"/>
      <c r="BHD291" s="755"/>
      <c r="BHE291" s="755"/>
      <c r="BHF291" s="755"/>
      <c r="BHG291" s="755"/>
      <c r="BHH291" s="755"/>
      <c r="BHI291" s="755"/>
      <c r="BHJ291" s="755"/>
      <c r="BHK291" s="755"/>
      <c r="BHL291" s="755"/>
      <c r="BHM291" s="755"/>
      <c r="BHN291" s="755"/>
      <c r="BHO291" s="755"/>
      <c r="BHP291" s="755"/>
      <c r="BHQ291" s="755"/>
      <c r="BHR291" s="755"/>
      <c r="BHS291" s="755"/>
      <c r="BHT291" s="755"/>
      <c r="BHU291" s="755"/>
      <c r="BHV291" s="755"/>
      <c r="BHW291" s="755"/>
      <c r="BHX291" s="755"/>
      <c r="BHY291" s="755"/>
      <c r="BHZ291" s="755"/>
      <c r="BIA291" s="755"/>
      <c r="BIB291" s="755"/>
      <c r="BIC291" s="755"/>
      <c r="BID291" s="755"/>
      <c r="BIE291" s="755"/>
      <c r="BIF291" s="755"/>
      <c r="BIG291" s="755"/>
      <c r="BIH291" s="755"/>
      <c r="BII291" s="755"/>
      <c r="BIJ291" s="755"/>
      <c r="BIK291" s="755"/>
      <c r="BIL291" s="755"/>
      <c r="BIM291" s="755"/>
      <c r="BIN291" s="755"/>
      <c r="BIO291" s="755"/>
      <c r="BIP291" s="755"/>
      <c r="BIQ291" s="755"/>
      <c r="BIR291" s="755"/>
      <c r="BIS291" s="755"/>
      <c r="BIT291" s="755"/>
      <c r="BIU291" s="755"/>
      <c r="BIV291" s="755"/>
      <c r="BIW291" s="755"/>
      <c r="BIX291" s="755"/>
      <c r="BIY291" s="755"/>
      <c r="BIZ291" s="755"/>
      <c r="BJA291" s="755"/>
      <c r="BJB291" s="755"/>
      <c r="BJC291" s="755"/>
      <c r="BJD291" s="755"/>
      <c r="BJE291" s="755"/>
      <c r="BJF291" s="755"/>
      <c r="BJG291" s="755"/>
      <c r="BJH291" s="755"/>
      <c r="BJI291" s="755"/>
      <c r="BJJ291" s="755"/>
      <c r="BJK291" s="755"/>
      <c r="BJL291" s="755"/>
      <c r="BJM291" s="755"/>
      <c r="BJN291" s="755"/>
      <c r="BJO291" s="755"/>
      <c r="BJP291" s="755"/>
      <c r="BJQ291" s="755"/>
      <c r="BJR291" s="755"/>
      <c r="BJS291" s="755"/>
      <c r="BJT291" s="755"/>
      <c r="BJU291" s="755"/>
      <c r="BJV291" s="755"/>
      <c r="BJW291" s="755"/>
      <c r="BJX291" s="755"/>
      <c r="BJY291" s="755"/>
      <c r="BJZ291" s="755"/>
      <c r="BKA291" s="755"/>
      <c r="BKB291" s="755"/>
      <c r="BKC291" s="755"/>
      <c r="BKD291" s="755"/>
      <c r="BKE291" s="755"/>
      <c r="BKF291" s="755"/>
      <c r="BKG291" s="755"/>
      <c r="BKH291" s="755"/>
      <c r="BKI291" s="755"/>
      <c r="BKJ291" s="755"/>
      <c r="BKK291" s="755"/>
      <c r="BKL291" s="755"/>
      <c r="BKM291" s="755"/>
      <c r="BKN291" s="755"/>
      <c r="BKO291" s="755"/>
      <c r="BKP291" s="755"/>
      <c r="BKQ291" s="755"/>
      <c r="BKR291" s="755"/>
      <c r="BKS291" s="755"/>
      <c r="BKT291" s="755"/>
      <c r="BKU291" s="755"/>
      <c r="BKV291" s="755"/>
      <c r="BKW291" s="755"/>
      <c r="BKX291" s="755"/>
      <c r="BKY291" s="755"/>
      <c r="BKZ291" s="755"/>
      <c r="BLA291" s="755"/>
      <c r="BLB291" s="755"/>
      <c r="BLC291" s="755"/>
      <c r="BLD291" s="755"/>
      <c r="BLE291" s="755"/>
      <c r="BLF291" s="755"/>
      <c r="BLG291" s="755"/>
      <c r="BLH291" s="755"/>
      <c r="BLI291" s="755"/>
      <c r="BLJ291" s="755"/>
      <c r="BLK291" s="755"/>
      <c r="BLL291" s="755"/>
      <c r="BLM291" s="755"/>
      <c r="BLN291" s="755"/>
      <c r="BLO291" s="755"/>
      <c r="BLP291" s="755"/>
      <c r="BLQ291" s="755"/>
      <c r="BLR291" s="755"/>
      <c r="BLS291" s="755"/>
      <c r="BLT291" s="755"/>
      <c r="BLU291" s="755"/>
      <c r="BLV291" s="755"/>
      <c r="BLW291" s="755"/>
      <c r="BLX291" s="755"/>
      <c r="BLY291" s="755"/>
      <c r="BLZ291" s="755"/>
      <c r="BMA291" s="755"/>
      <c r="BMB291" s="755"/>
      <c r="BMC291" s="755"/>
      <c r="BMD291" s="755"/>
      <c r="BME291" s="755"/>
      <c r="BMF291" s="755"/>
      <c r="BMG291" s="755"/>
      <c r="BMH291" s="755"/>
      <c r="BMI291" s="755"/>
      <c r="BMJ291" s="755"/>
      <c r="BMK291" s="755"/>
      <c r="BML291" s="755"/>
      <c r="BMM291" s="755"/>
      <c r="BMN291" s="755"/>
      <c r="BMO291" s="755"/>
      <c r="BMP291" s="755"/>
      <c r="BMQ291" s="755"/>
      <c r="BMR291" s="755"/>
      <c r="BMS291" s="755"/>
      <c r="BMT291" s="755"/>
      <c r="BMU291" s="755"/>
      <c r="BMV291" s="755"/>
      <c r="BMW291" s="755"/>
      <c r="BMX291" s="755"/>
      <c r="BMY291" s="755"/>
      <c r="BMZ291" s="755"/>
      <c r="BNA291" s="755"/>
      <c r="BNB291" s="755"/>
      <c r="BNC291" s="755"/>
      <c r="BND291" s="755"/>
      <c r="BNE291" s="755"/>
      <c r="BNF291" s="755"/>
      <c r="BNG291" s="755"/>
      <c r="BNH291" s="755"/>
      <c r="BNI291" s="755"/>
      <c r="BNJ291" s="755"/>
      <c r="BNK291" s="755"/>
      <c r="BNL291" s="755"/>
      <c r="BNM291" s="755"/>
      <c r="BNN291" s="755"/>
      <c r="BNO291" s="755"/>
      <c r="BNP291" s="755"/>
      <c r="BNQ291" s="755"/>
      <c r="BNR291" s="755"/>
      <c r="BNS291" s="755"/>
      <c r="BNT291" s="755"/>
      <c r="BNU291" s="755"/>
      <c r="BNV291" s="755"/>
      <c r="BNW291" s="755"/>
      <c r="BNX291" s="755"/>
      <c r="BNY291" s="755"/>
      <c r="BNZ291" s="755"/>
      <c r="BOA291" s="755"/>
      <c r="BOB291" s="755"/>
      <c r="BOC291" s="755"/>
      <c r="BOD291" s="755"/>
      <c r="BOE291" s="755"/>
      <c r="BOF291" s="755"/>
      <c r="BOG291" s="755"/>
      <c r="BOH291" s="755"/>
      <c r="BOI291" s="755"/>
      <c r="BOJ291" s="755"/>
      <c r="BOK291" s="755"/>
      <c r="BOL291" s="755"/>
      <c r="BOM291" s="755"/>
      <c r="BON291" s="755"/>
      <c r="BOO291" s="755"/>
      <c r="BOP291" s="755"/>
      <c r="BOQ291" s="755"/>
      <c r="BOR291" s="755"/>
      <c r="BOS291" s="755"/>
      <c r="BOT291" s="755"/>
      <c r="BOU291" s="755"/>
      <c r="BOV291" s="755"/>
      <c r="BOW291" s="755"/>
      <c r="BOX291" s="755"/>
      <c r="BOY291" s="755"/>
      <c r="BOZ291" s="755"/>
      <c r="BPA291" s="755"/>
      <c r="BPB291" s="755"/>
      <c r="BPC291" s="755"/>
      <c r="BPD291" s="755"/>
      <c r="BPE291" s="755"/>
      <c r="BPF291" s="755"/>
      <c r="BPG291" s="755"/>
      <c r="BPH291" s="755"/>
      <c r="BPI291" s="755"/>
      <c r="BPJ291" s="755"/>
      <c r="BPK291" s="755"/>
      <c r="BPL291" s="755"/>
      <c r="BPM291" s="755"/>
      <c r="BPN291" s="755"/>
      <c r="BPO291" s="755"/>
      <c r="BPP291" s="755"/>
      <c r="BPQ291" s="755"/>
      <c r="BPR291" s="755"/>
      <c r="BPS291" s="755"/>
      <c r="BPT291" s="755"/>
      <c r="BPU291" s="755"/>
      <c r="BPV291" s="755"/>
      <c r="BPW291" s="755"/>
      <c r="BPX291" s="755"/>
      <c r="BPY291" s="755"/>
      <c r="BPZ291" s="755"/>
      <c r="BQA291" s="755"/>
      <c r="BQB291" s="755"/>
      <c r="BQC291" s="755"/>
      <c r="BQD291" s="755"/>
      <c r="BQE291" s="755"/>
      <c r="BQF291" s="755"/>
      <c r="BQG291" s="755"/>
      <c r="BQH291" s="755"/>
      <c r="BQI291" s="755"/>
      <c r="BQJ291" s="755"/>
      <c r="BQK291" s="755"/>
      <c r="BQL291" s="755"/>
      <c r="BQM291" s="755"/>
      <c r="BQN291" s="755"/>
      <c r="BQO291" s="755"/>
      <c r="BQP291" s="755"/>
      <c r="BQQ291" s="755"/>
      <c r="BQR291" s="755"/>
      <c r="BQS291" s="755"/>
      <c r="BQT291" s="755"/>
      <c r="BQU291" s="755"/>
      <c r="BQV291" s="755"/>
      <c r="BQW291" s="755"/>
      <c r="BQX291" s="755"/>
      <c r="BQY291" s="755"/>
      <c r="BQZ291" s="755"/>
      <c r="BRA291" s="755"/>
      <c r="BRB291" s="755"/>
      <c r="BRC291" s="755"/>
      <c r="BRD291" s="755"/>
      <c r="BRE291" s="755"/>
      <c r="BRF291" s="755"/>
      <c r="BRG291" s="755"/>
      <c r="BRH291" s="755"/>
      <c r="BRI291" s="755"/>
      <c r="BRJ291" s="755"/>
      <c r="BRK291" s="755"/>
      <c r="BRL291" s="755"/>
      <c r="BRM291" s="755"/>
      <c r="BRN291" s="755"/>
      <c r="BRO291" s="755"/>
      <c r="BRP291" s="755"/>
      <c r="BRQ291" s="755"/>
      <c r="BRR291" s="755"/>
      <c r="BRS291" s="755"/>
      <c r="BRT291" s="755"/>
      <c r="BRU291" s="755"/>
      <c r="BRV291" s="755"/>
      <c r="BRW291" s="755"/>
      <c r="BRX291" s="755"/>
      <c r="BRY291" s="755"/>
      <c r="BRZ291" s="755"/>
      <c r="BSA291" s="755"/>
      <c r="BSB291" s="755"/>
      <c r="BSC291" s="755"/>
      <c r="BSD291" s="755"/>
      <c r="BSE291" s="755"/>
      <c r="BSF291" s="755"/>
      <c r="BSG291" s="755"/>
      <c r="BSH291" s="755"/>
      <c r="BSI291" s="755"/>
      <c r="BSJ291" s="755"/>
      <c r="BSK291" s="755"/>
      <c r="BSL291" s="755"/>
      <c r="BSM291" s="755"/>
      <c r="BSN291" s="755"/>
      <c r="BSO291" s="755"/>
      <c r="BSP291" s="755"/>
      <c r="BSQ291" s="755"/>
      <c r="BSR291" s="755"/>
      <c r="BSS291" s="755"/>
      <c r="BST291" s="755"/>
      <c r="BSU291" s="755"/>
      <c r="BSV291" s="755"/>
      <c r="BSW291" s="755"/>
      <c r="BSX291" s="755"/>
      <c r="BSY291" s="755"/>
      <c r="BSZ291" s="755"/>
      <c r="BTA291" s="755"/>
      <c r="BTB291" s="755"/>
      <c r="BTC291" s="755"/>
      <c r="BTD291" s="755"/>
      <c r="BTE291" s="755"/>
      <c r="BTF291" s="755"/>
      <c r="BTG291" s="755"/>
      <c r="BTH291" s="755"/>
      <c r="BTI291" s="755"/>
      <c r="BTJ291" s="755"/>
      <c r="BTK291" s="755"/>
      <c r="BTL291" s="755"/>
      <c r="BTM291" s="755"/>
      <c r="BTN291" s="755"/>
      <c r="BTO291" s="755"/>
      <c r="BTP291" s="755"/>
      <c r="BTQ291" s="755"/>
      <c r="BTR291" s="755"/>
      <c r="BTS291" s="755"/>
      <c r="BTT291" s="755"/>
      <c r="BTU291" s="755"/>
      <c r="BTV291" s="755"/>
      <c r="BTW291" s="755"/>
      <c r="BTX291" s="755"/>
      <c r="BTY291" s="755"/>
      <c r="BTZ291" s="755"/>
      <c r="BUA291" s="755"/>
      <c r="BUB291" s="755"/>
      <c r="BUC291" s="755"/>
      <c r="BUD291" s="755"/>
      <c r="BUE291" s="755"/>
      <c r="BUF291" s="755"/>
      <c r="BUG291" s="755"/>
      <c r="BUH291" s="755"/>
      <c r="BUI291" s="755"/>
      <c r="BUJ291" s="755"/>
      <c r="BUK291" s="755"/>
      <c r="BUL291" s="755"/>
      <c r="BUM291" s="755"/>
      <c r="BUN291" s="755"/>
      <c r="BUO291" s="755"/>
      <c r="BUP291" s="755"/>
      <c r="BUQ291" s="755"/>
      <c r="BUR291" s="755"/>
      <c r="BUS291" s="755"/>
      <c r="BUT291" s="755"/>
      <c r="BUU291" s="755"/>
      <c r="BUV291" s="755"/>
      <c r="BUW291" s="755"/>
      <c r="BUX291" s="755"/>
      <c r="BUY291" s="755"/>
      <c r="BUZ291" s="755"/>
      <c r="BVA291" s="755"/>
      <c r="BVB291" s="755"/>
      <c r="BVC291" s="755"/>
      <c r="BVD291" s="755"/>
      <c r="BVE291" s="755"/>
      <c r="BVF291" s="755"/>
      <c r="BVG291" s="755"/>
      <c r="BVH291" s="755"/>
      <c r="BVI291" s="755"/>
      <c r="BVJ291" s="755"/>
      <c r="BVK291" s="755"/>
      <c r="BVL291" s="755"/>
      <c r="BVM291" s="755"/>
      <c r="BVN291" s="755"/>
      <c r="BVO291" s="755"/>
      <c r="BVP291" s="755"/>
      <c r="BVQ291" s="755"/>
      <c r="BVR291" s="755"/>
      <c r="BVS291" s="755"/>
      <c r="BVT291" s="755"/>
      <c r="BVU291" s="755"/>
      <c r="BVV291" s="755"/>
      <c r="BVW291" s="755"/>
      <c r="BVX291" s="755"/>
      <c r="BVY291" s="755"/>
      <c r="BVZ291" s="755"/>
      <c r="BWA291" s="755"/>
      <c r="BWB291" s="755"/>
      <c r="BWC291" s="755"/>
      <c r="BWD291" s="755"/>
      <c r="BWE291" s="755"/>
      <c r="BWF291" s="755"/>
      <c r="BWG291" s="755"/>
      <c r="BWH291" s="755"/>
      <c r="BWI291" s="755"/>
      <c r="BWJ291" s="755"/>
      <c r="BWK291" s="755"/>
      <c r="BWL291" s="755"/>
      <c r="BWM291" s="755"/>
      <c r="BWN291" s="755"/>
      <c r="BWO291" s="755"/>
      <c r="BWP291" s="755"/>
      <c r="BWQ291" s="755"/>
      <c r="BWR291" s="755"/>
      <c r="BWS291" s="755"/>
      <c r="BWT291" s="755"/>
      <c r="BWU291" s="755"/>
      <c r="BWV291" s="755"/>
      <c r="BWW291" s="755"/>
      <c r="BWX291" s="755"/>
      <c r="BWY291" s="755"/>
      <c r="BWZ291" s="755"/>
      <c r="BXA291" s="755"/>
      <c r="BXB291" s="755"/>
      <c r="BXC291" s="755"/>
      <c r="BXD291" s="755"/>
      <c r="BXE291" s="755"/>
      <c r="BXF291" s="755"/>
      <c r="BXG291" s="755"/>
      <c r="BXH291" s="755"/>
      <c r="BXI291" s="755"/>
      <c r="BXJ291" s="755"/>
      <c r="BXK291" s="755"/>
      <c r="BXL291" s="755"/>
      <c r="BXM291" s="755"/>
      <c r="BXN291" s="755"/>
      <c r="BXO291" s="755"/>
      <c r="BXP291" s="755"/>
      <c r="BXQ291" s="755"/>
      <c r="BXR291" s="755"/>
      <c r="BXS291" s="755"/>
      <c r="BXT291" s="755"/>
      <c r="BXU291" s="755"/>
      <c r="BXV291" s="755"/>
      <c r="BXW291" s="755"/>
      <c r="BXX291" s="755"/>
      <c r="BXY291" s="755"/>
      <c r="BXZ291" s="755"/>
      <c r="BYA291" s="755"/>
      <c r="BYB291" s="755"/>
      <c r="BYC291" s="755"/>
      <c r="BYD291" s="755"/>
      <c r="BYE291" s="755"/>
      <c r="BYF291" s="755"/>
      <c r="BYG291" s="755"/>
      <c r="BYH291" s="755"/>
      <c r="BYI291" s="755"/>
      <c r="BYJ291" s="755"/>
      <c r="BYK291" s="755"/>
      <c r="BYL291" s="755"/>
      <c r="BYM291" s="755"/>
      <c r="BYN291" s="755"/>
      <c r="BYO291" s="755"/>
      <c r="BYP291" s="755"/>
      <c r="BYQ291" s="755"/>
      <c r="BYR291" s="755"/>
      <c r="BYS291" s="755"/>
      <c r="BYT291" s="755"/>
      <c r="BYU291" s="755"/>
      <c r="BYV291" s="755"/>
      <c r="BYW291" s="755"/>
      <c r="BYX291" s="755"/>
      <c r="BYY291" s="755"/>
      <c r="BYZ291" s="755"/>
      <c r="BZA291" s="755"/>
      <c r="BZB291" s="755"/>
      <c r="BZC291" s="755"/>
      <c r="BZD291" s="755"/>
      <c r="BZE291" s="755"/>
      <c r="BZF291" s="755"/>
      <c r="BZG291" s="755"/>
      <c r="BZH291" s="755"/>
      <c r="BZI291" s="755"/>
      <c r="BZJ291" s="755"/>
      <c r="BZK291" s="755"/>
      <c r="BZL291" s="755"/>
      <c r="BZM291" s="755"/>
      <c r="BZN291" s="755"/>
      <c r="BZO291" s="755"/>
      <c r="BZP291" s="755"/>
      <c r="BZQ291" s="755"/>
      <c r="BZR291" s="755"/>
      <c r="BZS291" s="755"/>
      <c r="BZT291" s="755"/>
      <c r="BZU291" s="755"/>
      <c r="BZV291" s="755"/>
      <c r="BZW291" s="755"/>
      <c r="BZX291" s="755"/>
      <c r="BZY291" s="755"/>
      <c r="BZZ291" s="755"/>
      <c r="CAA291" s="755"/>
      <c r="CAB291" s="755"/>
      <c r="CAC291" s="755"/>
      <c r="CAD291" s="755"/>
      <c r="CAE291" s="755"/>
      <c r="CAF291" s="755"/>
      <c r="CAG291" s="755"/>
      <c r="CAH291" s="755"/>
      <c r="CAI291" s="755"/>
      <c r="CAJ291" s="755"/>
      <c r="CAK291" s="755"/>
      <c r="CAL291" s="755"/>
      <c r="CAM291" s="755"/>
      <c r="CAN291" s="755"/>
      <c r="CAO291" s="755"/>
      <c r="CAP291" s="755"/>
      <c r="CAQ291" s="755"/>
      <c r="CAR291" s="755"/>
      <c r="CAS291" s="755"/>
      <c r="CAT291" s="755"/>
      <c r="CAU291" s="755"/>
      <c r="CAV291" s="755"/>
      <c r="CAW291" s="755"/>
      <c r="CAX291" s="755"/>
      <c r="CAY291" s="755"/>
      <c r="CAZ291" s="755"/>
      <c r="CBA291" s="755"/>
      <c r="CBB291" s="755"/>
      <c r="CBC291" s="755"/>
      <c r="CBD291" s="755"/>
      <c r="CBE291" s="755"/>
      <c r="CBF291" s="755"/>
      <c r="CBG291" s="755"/>
      <c r="CBH291" s="755"/>
      <c r="CBI291" s="755"/>
      <c r="CBJ291" s="755"/>
      <c r="CBK291" s="755"/>
      <c r="CBL291" s="755"/>
      <c r="CBM291" s="755"/>
      <c r="CBN291" s="755"/>
      <c r="CBO291" s="755"/>
      <c r="CBP291" s="755"/>
      <c r="CBQ291" s="755"/>
      <c r="CBR291" s="755"/>
      <c r="CBS291" s="755"/>
      <c r="CBT291" s="755"/>
      <c r="CBU291" s="755"/>
      <c r="CBV291" s="755"/>
      <c r="CBW291" s="755"/>
      <c r="CBX291" s="755"/>
      <c r="CBY291" s="755"/>
      <c r="CBZ291" s="755"/>
      <c r="CCA291" s="755"/>
      <c r="CCB291" s="755"/>
      <c r="CCC291" s="755"/>
      <c r="CCD291" s="755"/>
      <c r="CCE291" s="755"/>
      <c r="CCF291" s="755"/>
      <c r="CCG291" s="755"/>
      <c r="CCH291" s="755"/>
      <c r="CCI291" s="755"/>
      <c r="CCJ291" s="755"/>
      <c r="CCK291" s="755"/>
      <c r="CCL291" s="755"/>
      <c r="CCM291" s="755"/>
      <c r="CCN291" s="755"/>
      <c r="CCO291" s="755"/>
      <c r="CCP291" s="755"/>
      <c r="CCQ291" s="755"/>
      <c r="CCR291" s="755"/>
      <c r="CCS291" s="755"/>
      <c r="CCT291" s="755"/>
      <c r="CCU291" s="755"/>
      <c r="CCV291" s="755"/>
      <c r="CCW291" s="755"/>
      <c r="CCX291" s="755"/>
      <c r="CCY291" s="755"/>
      <c r="CCZ291" s="755"/>
      <c r="CDA291" s="755"/>
      <c r="CDB291" s="755"/>
      <c r="CDC291" s="755"/>
      <c r="CDD291" s="755"/>
      <c r="CDE291" s="755"/>
      <c r="CDF291" s="755"/>
      <c r="CDG291" s="755"/>
      <c r="CDH291" s="755"/>
      <c r="CDI291" s="755"/>
      <c r="CDJ291" s="755"/>
      <c r="CDK291" s="755"/>
      <c r="CDL291" s="755"/>
      <c r="CDM291" s="755"/>
      <c r="CDN291" s="755"/>
      <c r="CDO291" s="755"/>
      <c r="CDP291" s="755"/>
      <c r="CDQ291" s="755"/>
      <c r="CDR291" s="755"/>
      <c r="CDS291" s="755"/>
      <c r="CDT291" s="755"/>
      <c r="CDU291" s="755"/>
      <c r="CDV291" s="755"/>
      <c r="CDW291" s="755"/>
      <c r="CDX291" s="755"/>
      <c r="CDY291" s="755"/>
      <c r="CDZ291" s="755"/>
      <c r="CEA291" s="755"/>
      <c r="CEB291" s="755"/>
      <c r="CEC291" s="755"/>
      <c r="CED291" s="755"/>
      <c r="CEE291" s="755"/>
      <c r="CEF291" s="755"/>
      <c r="CEG291" s="755"/>
      <c r="CEH291" s="755"/>
      <c r="CEI291" s="755"/>
      <c r="CEJ291" s="755"/>
      <c r="CEK291" s="755"/>
      <c r="CEL291" s="755"/>
      <c r="CEM291" s="755"/>
      <c r="CEN291" s="755"/>
      <c r="CEO291" s="755"/>
      <c r="CEP291" s="755"/>
      <c r="CEQ291" s="755"/>
      <c r="CER291" s="755"/>
      <c r="CES291" s="755"/>
      <c r="CET291" s="755"/>
      <c r="CEU291" s="755"/>
      <c r="CEV291" s="755"/>
      <c r="CEW291" s="755"/>
      <c r="CEX291" s="755"/>
      <c r="CEY291" s="755"/>
      <c r="CEZ291" s="755"/>
      <c r="CFA291" s="755"/>
      <c r="CFB291" s="755"/>
      <c r="CFC291" s="755"/>
      <c r="CFD291" s="755"/>
      <c r="CFE291" s="755"/>
      <c r="CFF291" s="755"/>
      <c r="CFG291" s="755"/>
      <c r="CFH291" s="755"/>
      <c r="CFI291" s="755"/>
      <c r="CFJ291" s="755"/>
      <c r="CFK291" s="755"/>
      <c r="CFL291" s="755"/>
      <c r="CFM291" s="755"/>
      <c r="CFN291" s="755"/>
      <c r="CFO291" s="755"/>
      <c r="CFP291" s="755"/>
      <c r="CFQ291" s="755"/>
      <c r="CFR291" s="755"/>
      <c r="CFS291" s="755"/>
      <c r="CFT291" s="755"/>
      <c r="CFU291" s="755"/>
      <c r="CFV291" s="755"/>
      <c r="CFW291" s="755"/>
      <c r="CFX291" s="755"/>
      <c r="CFY291" s="755"/>
      <c r="CFZ291" s="755"/>
      <c r="CGA291" s="755"/>
      <c r="CGB291" s="755"/>
      <c r="CGC291" s="755"/>
      <c r="CGD291" s="755"/>
      <c r="CGE291" s="755"/>
      <c r="CGF291" s="755"/>
      <c r="CGG291" s="755"/>
      <c r="CGH291" s="755"/>
      <c r="CGI291" s="755"/>
      <c r="CGJ291" s="755"/>
      <c r="CGK291" s="755"/>
      <c r="CGL291" s="755"/>
      <c r="CGM291" s="755"/>
      <c r="CGN291" s="755"/>
      <c r="CGO291" s="755"/>
      <c r="CGP291" s="755"/>
      <c r="CGQ291" s="755"/>
      <c r="CGR291" s="755"/>
      <c r="CGS291" s="755"/>
      <c r="CGT291" s="755"/>
      <c r="CGU291" s="755"/>
      <c r="CGV291" s="755"/>
      <c r="CGW291" s="755"/>
      <c r="CGX291" s="755"/>
      <c r="CGY291" s="755"/>
      <c r="CGZ291" s="755"/>
      <c r="CHA291" s="755"/>
      <c r="CHB291" s="755"/>
      <c r="CHC291" s="755"/>
      <c r="CHD291" s="755"/>
      <c r="CHE291" s="755"/>
      <c r="CHF291" s="755"/>
      <c r="CHG291" s="755"/>
      <c r="CHH291" s="755"/>
      <c r="CHI291" s="755"/>
      <c r="CHJ291" s="755"/>
      <c r="CHK291" s="755"/>
      <c r="CHL291" s="755"/>
      <c r="CHM291" s="755"/>
      <c r="CHN291" s="755"/>
      <c r="CHO291" s="755"/>
      <c r="CHP291" s="755"/>
      <c r="CHQ291" s="755"/>
      <c r="CHR291" s="755"/>
      <c r="CHS291" s="755"/>
      <c r="CHT291" s="755"/>
      <c r="CHU291" s="755"/>
      <c r="CHV291" s="755"/>
      <c r="CHW291" s="755"/>
      <c r="CHX291" s="755"/>
      <c r="CHY291" s="755"/>
      <c r="CHZ291" s="755"/>
      <c r="CIA291" s="755"/>
      <c r="CIB291" s="755"/>
      <c r="CIC291" s="755"/>
      <c r="CID291" s="755"/>
      <c r="CIE291" s="755"/>
      <c r="CIF291" s="755"/>
      <c r="CIG291" s="755"/>
      <c r="CIH291" s="755"/>
      <c r="CII291" s="755"/>
      <c r="CIJ291" s="755"/>
      <c r="CIK291" s="755"/>
      <c r="CIL291" s="755"/>
      <c r="CIM291" s="755"/>
      <c r="CIN291" s="755"/>
      <c r="CIO291" s="755"/>
      <c r="CIP291" s="755"/>
      <c r="CIQ291" s="755"/>
      <c r="CIR291" s="755"/>
      <c r="CIS291" s="755"/>
      <c r="CIT291" s="755"/>
      <c r="CIU291" s="755"/>
      <c r="CIV291" s="755"/>
      <c r="CIW291" s="755"/>
      <c r="CIX291" s="755"/>
      <c r="CIY291" s="755"/>
      <c r="CIZ291" s="755"/>
      <c r="CJA291" s="755"/>
      <c r="CJB291" s="755"/>
      <c r="CJC291" s="755"/>
      <c r="CJD291" s="755"/>
      <c r="CJE291" s="755"/>
      <c r="CJF291" s="755"/>
      <c r="CJG291" s="755"/>
      <c r="CJH291" s="755"/>
      <c r="CJI291" s="755"/>
      <c r="CJJ291" s="755"/>
      <c r="CJK291" s="755"/>
      <c r="CJL291" s="755"/>
      <c r="CJM291" s="755"/>
      <c r="CJN291" s="755"/>
      <c r="CJO291" s="755"/>
      <c r="CJP291" s="755"/>
      <c r="CJQ291" s="755"/>
      <c r="CJR291" s="755"/>
      <c r="CJS291" s="755"/>
      <c r="CJT291" s="755"/>
      <c r="CJU291" s="755"/>
      <c r="CJV291" s="755"/>
      <c r="CJW291" s="755"/>
      <c r="CJX291" s="755"/>
      <c r="CJY291" s="755"/>
      <c r="CJZ291" s="755"/>
      <c r="CKA291" s="755"/>
      <c r="CKB291" s="755"/>
      <c r="CKC291" s="755"/>
      <c r="CKD291" s="755"/>
      <c r="CKE291" s="755"/>
      <c r="CKF291" s="755"/>
      <c r="CKG291" s="755"/>
      <c r="CKH291" s="755"/>
      <c r="CKI291" s="755"/>
      <c r="CKJ291" s="755"/>
      <c r="CKK291" s="755"/>
      <c r="CKL291" s="755"/>
      <c r="CKM291" s="755"/>
      <c r="CKN291" s="755"/>
      <c r="CKO291" s="755"/>
      <c r="CKP291" s="755"/>
      <c r="CKQ291" s="755"/>
      <c r="CKR291" s="755"/>
      <c r="CKS291" s="755"/>
      <c r="CKT291" s="755"/>
      <c r="CKU291" s="755"/>
      <c r="CKV291" s="755"/>
      <c r="CKW291" s="755"/>
      <c r="CKX291" s="755"/>
      <c r="CKY291" s="755"/>
      <c r="CKZ291" s="755"/>
      <c r="CLA291" s="755"/>
      <c r="CLB291" s="755"/>
      <c r="CLC291" s="755"/>
      <c r="CLD291" s="755"/>
      <c r="CLE291" s="755"/>
      <c r="CLF291" s="755"/>
      <c r="CLG291" s="755"/>
      <c r="CLH291" s="755"/>
      <c r="CLI291" s="755"/>
      <c r="CLJ291" s="755"/>
      <c r="CLK291" s="755"/>
      <c r="CLL291" s="755"/>
      <c r="CLM291" s="755"/>
      <c r="CLN291" s="755"/>
      <c r="CLO291" s="755"/>
      <c r="CLP291" s="755"/>
      <c r="CLQ291" s="755"/>
      <c r="CLR291" s="755"/>
      <c r="CLS291" s="755"/>
      <c r="CLT291" s="755"/>
      <c r="CLU291" s="755"/>
      <c r="CLV291" s="755"/>
      <c r="CLW291" s="755"/>
      <c r="CLX291" s="755"/>
      <c r="CLY291" s="755"/>
      <c r="CLZ291" s="755"/>
      <c r="CMA291" s="755"/>
      <c r="CMB291" s="755"/>
      <c r="CMC291" s="755"/>
      <c r="CMD291" s="755"/>
      <c r="CME291" s="755"/>
      <c r="CMF291" s="755"/>
      <c r="CMG291" s="755"/>
      <c r="CMH291" s="755"/>
      <c r="CMI291" s="755"/>
      <c r="CMJ291" s="755"/>
      <c r="CMK291" s="755"/>
      <c r="CML291" s="755"/>
      <c r="CMM291" s="755"/>
      <c r="CMN291" s="755"/>
      <c r="CMO291" s="755"/>
      <c r="CMP291" s="755"/>
      <c r="CMQ291" s="755"/>
      <c r="CMR291" s="755"/>
      <c r="CMS291" s="755"/>
      <c r="CMT291" s="755"/>
      <c r="CMU291" s="755"/>
      <c r="CMV291" s="755"/>
      <c r="CMW291" s="755"/>
      <c r="CMX291" s="755"/>
      <c r="CMY291" s="755"/>
      <c r="CMZ291" s="755"/>
      <c r="CNA291" s="755"/>
      <c r="CNB291" s="755"/>
      <c r="CNC291" s="755"/>
      <c r="CND291" s="755"/>
      <c r="CNE291" s="755"/>
      <c r="CNF291" s="755"/>
      <c r="CNG291" s="755"/>
      <c r="CNH291" s="755"/>
      <c r="CNI291" s="755"/>
      <c r="CNJ291" s="755"/>
      <c r="CNK291" s="755"/>
      <c r="CNL291" s="755"/>
      <c r="CNM291" s="755"/>
      <c r="CNN291" s="755"/>
      <c r="CNO291" s="755"/>
      <c r="CNP291" s="755"/>
      <c r="CNQ291" s="755"/>
      <c r="CNR291" s="755"/>
      <c r="CNS291" s="755"/>
      <c r="CNT291" s="755"/>
      <c r="CNU291" s="755"/>
      <c r="CNV291" s="755"/>
      <c r="CNW291" s="755"/>
      <c r="CNX291" s="755"/>
      <c r="CNY291" s="755"/>
      <c r="CNZ291" s="755"/>
      <c r="COA291" s="755"/>
      <c r="COB291" s="755"/>
      <c r="COC291" s="755"/>
      <c r="COD291" s="755"/>
      <c r="COE291" s="755"/>
      <c r="COF291" s="755"/>
      <c r="COG291" s="755"/>
      <c r="COH291" s="755"/>
      <c r="COI291" s="755"/>
      <c r="COJ291" s="755"/>
      <c r="COK291" s="755"/>
      <c r="COL291" s="755"/>
      <c r="COM291" s="755"/>
      <c r="CON291" s="755"/>
      <c r="COO291" s="755"/>
      <c r="COP291" s="755"/>
      <c r="COQ291" s="755"/>
      <c r="COR291" s="755"/>
      <c r="COS291" s="755"/>
      <c r="COT291" s="755"/>
      <c r="COU291" s="755"/>
      <c r="COV291" s="755"/>
      <c r="COW291" s="755"/>
      <c r="COX291" s="755"/>
      <c r="COY291" s="755"/>
      <c r="COZ291" s="755"/>
      <c r="CPA291" s="755"/>
      <c r="CPB291" s="755"/>
      <c r="CPC291" s="755"/>
      <c r="CPD291" s="755"/>
      <c r="CPE291" s="755"/>
      <c r="CPF291" s="755"/>
      <c r="CPG291" s="755"/>
      <c r="CPH291" s="755"/>
      <c r="CPI291" s="755"/>
      <c r="CPJ291" s="755"/>
      <c r="CPK291" s="755"/>
      <c r="CPL291" s="755"/>
      <c r="CPM291" s="755"/>
      <c r="CPN291" s="755"/>
      <c r="CPO291" s="755"/>
      <c r="CPP291" s="755"/>
      <c r="CPQ291" s="755"/>
      <c r="CPR291" s="755"/>
      <c r="CPS291" s="755"/>
      <c r="CPT291" s="755"/>
      <c r="CPU291" s="755"/>
      <c r="CPV291" s="755"/>
      <c r="CPW291" s="755"/>
      <c r="CPX291" s="755"/>
      <c r="CPY291" s="755"/>
      <c r="CPZ291" s="755"/>
      <c r="CQA291" s="755"/>
      <c r="CQB291" s="755"/>
      <c r="CQC291" s="755"/>
      <c r="CQD291" s="755"/>
      <c r="CQE291" s="755"/>
      <c r="CQF291" s="755"/>
      <c r="CQG291" s="755"/>
      <c r="CQH291" s="755"/>
      <c r="CQI291" s="755"/>
      <c r="CQJ291" s="755"/>
      <c r="CQK291" s="755"/>
      <c r="CQL291" s="755"/>
      <c r="CQM291" s="755"/>
      <c r="CQN291" s="755"/>
      <c r="CQO291" s="755"/>
      <c r="CQP291" s="755"/>
      <c r="CQQ291" s="755"/>
      <c r="CQR291" s="755"/>
      <c r="CQS291" s="755"/>
      <c r="CQT291" s="755"/>
      <c r="CQU291" s="755"/>
      <c r="CQV291" s="755"/>
      <c r="CQW291" s="755"/>
      <c r="CQX291" s="755"/>
      <c r="CQY291" s="755"/>
      <c r="CQZ291" s="755"/>
      <c r="CRA291" s="755"/>
      <c r="CRB291" s="755"/>
      <c r="CRC291" s="755"/>
      <c r="CRD291" s="755"/>
      <c r="CRE291" s="755"/>
      <c r="CRF291" s="755"/>
      <c r="CRG291" s="755"/>
      <c r="CRH291" s="755"/>
      <c r="CRI291" s="755"/>
      <c r="CRJ291" s="755"/>
      <c r="CRK291" s="755"/>
      <c r="CRL291" s="755"/>
      <c r="CRM291" s="755"/>
      <c r="CRN291" s="755"/>
      <c r="CRO291" s="755"/>
      <c r="CRP291" s="755"/>
      <c r="CRQ291" s="755"/>
      <c r="CRR291" s="755"/>
      <c r="CRS291" s="755"/>
      <c r="CRT291" s="755"/>
      <c r="CRU291" s="755"/>
      <c r="CRV291" s="755"/>
      <c r="CRW291" s="755"/>
      <c r="CRX291" s="755"/>
      <c r="CRY291" s="755"/>
      <c r="CRZ291" s="755"/>
      <c r="CSA291" s="755"/>
      <c r="CSB291" s="755"/>
      <c r="CSC291" s="755"/>
      <c r="CSD291" s="755"/>
      <c r="CSE291" s="755"/>
      <c r="CSF291" s="755"/>
      <c r="CSG291" s="755"/>
      <c r="CSH291" s="755"/>
      <c r="CSI291" s="755"/>
      <c r="CSJ291" s="755"/>
      <c r="CSK291" s="755"/>
      <c r="CSL291" s="755"/>
      <c r="CSM291" s="755"/>
      <c r="CSN291" s="755"/>
      <c r="CSO291" s="755"/>
      <c r="CSP291" s="755"/>
      <c r="CSQ291" s="755"/>
      <c r="CSR291" s="755"/>
      <c r="CSS291" s="755"/>
      <c r="CST291" s="755"/>
      <c r="CSU291" s="755"/>
      <c r="CSV291" s="755"/>
      <c r="CSW291" s="755"/>
      <c r="CSX291" s="755"/>
      <c r="CSY291" s="755"/>
      <c r="CSZ291" s="755"/>
      <c r="CTA291" s="755"/>
      <c r="CTB291" s="755"/>
      <c r="CTC291" s="755"/>
      <c r="CTD291" s="755"/>
      <c r="CTE291" s="755"/>
      <c r="CTF291" s="755"/>
      <c r="CTG291" s="755"/>
      <c r="CTH291" s="755"/>
      <c r="CTI291" s="755"/>
      <c r="CTJ291" s="755"/>
      <c r="CTK291" s="755"/>
      <c r="CTL291" s="755"/>
      <c r="CTM291" s="755"/>
      <c r="CTN291" s="755"/>
      <c r="CTO291" s="755"/>
      <c r="CTP291" s="755"/>
      <c r="CTQ291" s="755"/>
      <c r="CTR291" s="755"/>
      <c r="CTS291" s="755"/>
      <c r="CTT291" s="755"/>
      <c r="CTU291" s="755"/>
      <c r="CTV291" s="755"/>
      <c r="CTW291" s="755"/>
      <c r="CTX291" s="755"/>
      <c r="CTY291" s="755"/>
      <c r="CTZ291" s="755"/>
      <c r="CUA291" s="755"/>
      <c r="CUB291" s="755"/>
      <c r="CUC291" s="755"/>
      <c r="CUD291" s="755"/>
      <c r="CUE291" s="755"/>
      <c r="CUF291" s="755"/>
      <c r="CUG291" s="755"/>
      <c r="CUH291" s="755"/>
      <c r="CUI291" s="755"/>
      <c r="CUJ291" s="755"/>
      <c r="CUK291" s="755"/>
      <c r="CUL291" s="755"/>
      <c r="CUM291" s="755"/>
      <c r="CUN291" s="755"/>
      <c r="CUO291" s="755"/>
      <c r="CUP291" s="755"/>
      <c r="CUQ291" s="755"/>
      <c r="CUR291" s="755"/>
      <c r="CUS291" s="755"/>
      <c r="CUT291" s="755"/>
      <c r="CUU291" s="755"/>
      <c r="CUV291" s="755"/>
      <c r="CUW291" s="755"/>
      <c r="CUX291" s="755"/>
      <c r="CUY291" s="755"/>
      <c r="CUZ291" s="755"/>
      <c r="CVA291" s="755"/>
      <c r="CVB291" s="755"/>
      <c r="CVC291" s="755"/>
      <c r="CVD291" s="755"/>
      <c r="CVE291" s="755"/>
      <c r="CVF291" s="755"/>
      <c r="CVG291" s="755"/>
      <c r="CVH291" s="755"/>
      <c r="CVI291" s="755"/>
      <c r="CVJ291" s="755"/>
      <c r="CVK291" s="755"/>
      <c r="CVL291" s="755"/>
      <c r="CVM291" s="755"/>
      <c r="CVN291" s="755"/>
      <c r="CVO291" s="755"/>
      <c r="CVP291" s="755"/>
      <c r="CVQ291" s="755"/>
      <c r="CVR291" s="755"/>
      <c r="CVS291" s="755"/>
      <c r="CVT291" s="755"/>
      <c r="CVU291" s="755"/>
      <c r="CVV291" s="755"/>
      <c r="CVW291" s="755"/>
      <c r="CVX291" s="755"/>
      <c r="CVY291" s="755"/>
      <c r="CVZ291" s="755"/>
      <c r="CWA291" s="755"/>
      <c r="CWB291" s="755"/>
      <c r="CWC291" s="755"/>
      <c r="CWD291" s="755"/>
      <c r="CWE291" s="755"/>
      <c r="CWF291" s="755"/>
      <c r="CWG291" s="755"/>
      <c r="CWH291" s="755"/>
      <c r="CWI291" s="755"/>
      <c r="CWJ291" s="755"/>
      <c r="CWK291" s="755"/>
      <c r="CWL291" s="755"/>
      <c r="CWM291" s="755"/>
      <c r="CWN291" s="755"/>
      <c r="CWO291" s="755"/>
      <c r="CWP291" s="755"/>
      <c r="CWQ291" s="755"/>
      <c r="CWR291" s="755"/>
      <c r="CWS291" s="755"/>
      <c r="CWT291" s="755"/>
      <c r="CWU291" s="755"/>
      <c r="CWV291" s="755"/>
      <c r="CWW291" s="755"/>
      <c r="CWX291" s="755"/>
      <c r="CWY291" s="755"/>
      <c r="CWZ291" s="755"/>
      <c r="CXA291" s="755"/>
      <c r="CXB291" s="755"/>
      <c r="CXC291" s="755"/>
      <c r="CXD291" s="755"/>
      <c r="CXE291" s="755"/>
      <c r="CXF291" s="755"/>
      <c r="CXG291" s="755"/>
      <c r="CXH291" s="755"/>
      <c r="CXI291" s="755"/>
      <c r="CXJ291" s="755"/>
      <c r="CXK291" s="755"/>
      <c r="CXL291" s="755"/>
      <c r="CXM291" s="755"/>
      <c r="CXN291" s="755"/>
      <c r="CXO291" s="755"/>
      <c r="CXP291" s="755"/>
      <c r="CXQ291" s="755"/>
      <c r="CXR291" s="755"/>
      <c r="CXS291" s="755"/>
      <c r="CXT291" s="755"/>
      <c r="CXU291" s="755"/>
      <c r="CXV291" s="755"/>
      <c r="CXW291" s="755"/>
      <c r="CXX291" s="755"/>
      <c r="CXY291" s="755"/>
      <c r="CXZ291" s="755"/>
      <c r="CYA291" s="755"/>
      <c r="CYB291" s="755"/>
      <c r="CYC291" s="755"/>
      <c r="CYD291" s="755"/>
      <c r="CYE291" s="755"/>
      <c r="CYF291" s="755"/>
      <c r="CYG291" s="755"/>
      <c r="CYH291" s="755"/>
      <c r="CYI291" s="755"/>
      <c r="CYJ291" s="755"/>
      <c r="CYK291" s="755"/>
      <c r="CYL291" s="755"/>
      <c r="CYM291" s="755"/>
      <c r="CYN291" s="755"/>
      <c r="CYO291" s="755"/>
      <c r="CYP291" s="755"/>
      <c r="CYQ291" s="755"/>
      <c r="CYR291" s="755"/>
      <c r="CYS291" s="755"/>
      <c r="CYT291" s="755"/>
      <c r="CYU291" s="755"/>
      <c r="CYV291" s="755"/>
      <c r="CYW291" s="755"/>
      <c r="CYX291" s="755"/>
      <c r="CYY291" s="755"/>
      <c r="CYZ291" s="755"/>
      <c r="CZA291" s="755"/>
      <c r="CZB291" s="755"/>
      <c r="CZC291" s="755"/>
      <c r="CZD291" s="755"/>
      <c r="CZE291" s="755"/>
      <c r="CZF291" s="755"/>
      <c r="CZG291" s="755"/>
      <c r="CZH291" s="755"/>
      <c r="CZI291" s="755"/>
      <c r="CZJ291" s="755"/>
      <c r="CZK291" s="755"/>
      <c r="CZL291" s="755"/>
      <c r="CZM291" s="755"/>
      <c r="CZN291" s="755"/>
      <c r="CZO291" s="755"/>
      <c r="CZP291" s="755"/>
      <c r="CZQ291" s="755"/>
      <c r="CZR291" s="755"/>
      <c r="CZS291" s="755"/>
      <c r="CZT291" s="755"/>
      <c r="CZU291" s="755"/>
      <c r="CZV291" s="755"/>
      <c r="CZW291" s="755"/>
      <c r="CZX291" s="755"/>
      <c r="CZY291" s="755"/>
      <c r="CZZ291" s="755"/>
      <c r="DAA291" s="755"/>
      <c r="DAB291" s="755"/>
      <c r="DAC291" s="755"/>
      <c r="DAD291" s="755"/>
      <c r="DAE291" s="755"/>
      <c r="DAF291" s="755"/>
      <c r="DAG291" s="755"/>
      <c r="DAH291" s="755"/>
      <c r="DAI291" s="755"/>
      <c r="DAJ291" s="755"/>
      <c r="DAK291" s="755"/>
      <c r="DAL291" s="755"/>
      <c r="DAM291" s="755"/>
      <c r="DAN291" s="755"/>
      <c r="DAO291" s="755"/>
      <c r="DAP291" s="755"/>
      <c r="DAQ291" s="755"/>
      <c r="DAR291" s="755"/>
      <c r="DAS291" s="755"/>
      <c r="DAT291" s="755"/>
      <c r="DAU291" s="755"/>
      <c r="DAV291" s="755"/>
      <c r="DAW291" s="755"/>
      <c r="DAX291" s="755"/>
      <c r="DAY291" s="755"/>
      <c r="DAZ291" s="755"/>
      <c r="DBA291" s="755"/>
      <c r="DBB291" s="755"/>
      <c r="DBC291" s="755"/>
      <c r="DBD291" s="755"/>
      <c r="DBE291" s="755"/>
      <c r="DBF291" s="755"/>
      <c r="DBG291" s="755"/>
      <c r="DBH291" s="755"/>
      <c r="DBI291" s="755"/>
      <c r="DBJ291" s="755"/>
      <c r="DBK291" s="755"/>
      <c r="DBL291" s="755"/>
      <c r="DBM291" s="755"/>
      <c r="DBN291" s="755"/>
      <c r="DBO291" s="755"/>
      <c r="DBP291" s="755"/>
      <c r="DBQ291" s="755"/>
      <c r="DBR291" s="755"/>
      <c r="DBS291" s="755"/>
      <c r="DBT291" s="755"/>
      <c r="DBU291" s="755"/>
      <c r="DBV291" s="755"/>
      <c r="DBW291" s="755"/>
      <c r="DBX291" s="755"/>
      <c r="DBY291" s="755"/>
      <c r="DBZ291" s="755"/>
      <c r="DCA291" s="755"/>
      <c r="DCB291" s="755"/>
      <c r="DCC291" s="755"/>
      <c r="DCD291" s="755"/>
      <c r="DCE291" s="755"/>
      <c r="DCF291" s="755"/>
      <c r="DCG291" s="755"/>
      <c r="DCH291" s="755"/>
      <c r="DCI291" s="755"/>
      <c r="DCJ291" s="755"/>
      <c r="DCK291" s="755"/>
      <c r="DCL291" s="755"/>
      <c r="DCM291" s="755"/>
      <c r="DCN291" s="755"/>
      <c r="DCO291" s="755"/>
      <c r="DCP291" s="755"/>
      <c r="DCQ291" s="755"/>
      <c r="DCR291" s="755"/>
      <c r="DCS291" s="755"/>
      <c r="DCT291" s="755"/>
      <c r="DCU291" s="755"/>
      <c r="DCV291" s="755"/>
      <c r="DCW291" s="755"/>
      <c r="DCX291" s="755"/>
      <c r="DCY291" s="755"/>
      <c r="DCZ291" s="755"/>
      <c r="DDA291" s="755"/>
      <c r="DDB291" s="755"/>
      <c r="DDC291" s="755"/>
      <c r="DDD291" s="755"/>
      <c r="DDE291" s="755"/>
      <c r="DDF291" s="755"/>
      <c r="DDG291" s="755"/>
      <c r="DDH291" s="755"/>
      <c r="DDI291" s="755"/>
      <c r="DDJ291" s="755"/>
      <c r="DDK291" s="755"/>
      <c r="DDL291" s="755"/>
      <c r="DDM291" s="755"/>
      <c r="DDN291" s="755"/>
      <c r="DDO291" s="755"/>
      <c r="DDP291" s="755"/>
      <c r="DDQ291" s="755"/>
      <c r="DDR291" s="755"/>
      <c r="DDS291" s="755"/>
      <c r="DDT291" s="755"/>
      <c r="DDU291" s="755"/>
      <c r="DDV291" s="755"/>
      <c r="DDW291" s="755"/>
      <c r="DDX291" s="755"/>
      <c r="DDY291" s="755"/>
      <c r="DDZ291" s="755"/>
      <c r="DEA291" s="755"/>
      <c r="DEB291" s="755"/>
      <c r="DEC291" s="755"/>
      <c r="DED291" s="755"/>
      <c r="DEE291" s="755"/>
      <c r="DEF291" s="755"/>
      <c r="DEG291" s="755"/>
      <c r="DEH291" s="755"/>
      <c r="DEI291" s="755"/>
      <c r="DEJ291" s="755"/>
      <c r="DEK291" s="755"/>
      <c r="DEL291" s="755"/>
      <c r="DEM291" s="755"/>
      <c r="DEN291" s="755"/>
      <c r="DEO291" s="755"/>
      <c r="DEP291" s="755"/>
      <c r="DEQ291" s="755"/>
      <c r="DER291" s="755"/>
      <c r="DES291" s="755"/>
      <c r="DET291" s="755"/>
      <c r="DEU291" s="755"/>
      <c r="DEV291" s="755"/>
      <c r="DEW291" s="755"/>
      <c r="DEX291" s="755"/>
      <c r="DEY291" s="755"/>
      <c r="DEZ291" s="755"/>
      <c r="DFA291" s="755"/>
      <c r="DFB291" s="755"/>
      <c r="DFC291" s="755"/>
      <c r="DFD291" s="755"/>
      <c r="DFE291" s="755"/>
      <c r="DFF291" s="755"/>
      <c r="DFG291" s="755"/>
      <c r="DFH291" s="755"/>
      <c r="DFI291" s="755"/>
      <c r="DFJ291" s="755"/>
      <c r="DFK291" s="755"/>
      <c r="DFL291" s="755"/>
      <c r="DFM291" s="755"/>
      <c r="DFN291" s="755"/>
      <c r="DFO291" s="755"/>
      <c r="DFP291" s="755"/>
      <c r="DFQ291" s="755"/>
      <c r="DFR291" s="755"/>
      <c r="DFS291" s="755"/>
      <c r="DFT291" s="755"/>
      <c r="DFU291" s="755"/>
      <c r="DFV291" s="755"/>
      <c r="DFW291" s="755"/>
      <c r="DFX291" s="755"/>
      <c r="DFY291" s="755"/>
      <c r="DFZ291" s="755"/>
      <c r="DGA291" s="755"/>
      <c r="DGB291" s="755"/>
      <c r="DGC291" s="755"/>
      <c r="DGD291" s="755"/>
      <c r="DGE291" s="755"/>
      <c r="DGF291" s="755"/>
      <c r="DGG291" s="755"/>
      <c r="DGH291" s="755"/>
      <c r="DGI291" s="755"/>
      <c r="DGJ291" s="755"/>
      <c r="DGK291" s="755"/>
      <c r="DGL291" s="755"/>
      <c r="DGM291" s="755"/>
      <c r="DGN291" s="755"/>
      <c r="DGO291" s="755"/>
      <c r="DGP291" s="755"/>
      <c r="DGQ291" s="755"/>
      <c r="DGR291" s="755"/>
      <c r="DGS291" s="755"/>
      <c r="DGT291" s="755"/>
      <c r="DGU291" s="755"/>
      <c r="DGV291" s="755"/>
      <c r="DGW291" s="755"/>
      <c r="DGX291" s="755"/>
      <c r="DGY291" s="755"/>
      <c r="DGZ291" s="755"/>
      <c r="DHA291" s="755"/>
      <c r="DHB291" s="755"/>
      <c r="DHC291" s="755"/>
      <c r="DHD291" s="755"/>
      <c r="DHE291" s="755"/>
      <c r="DHF291" s="755"/>
      <c r="DHG291" s="755"/>
      <c r="DHH291" s="755"/>
      <c r="DHI291" s="755"/>
      <c r="DHJ291" s="755"/>
      <c r="DHK291" s="755"/>
      <c r="DHL291" s="755"/>
      <c r="DHM291" s="755"/>
      <c r="DHN291" s="755"/>
      <c r="DHO291" s="755"/>
      <c r="DHP291" s="755"/>
      <c r="DHQ291" s="755"/>
      <c r="DHR291" s="755"/>
      <c r="DHS291" s="755"/>
      <c r="DHT291" s="755"/>
      <c r="DHU291" s="755"/>
      <c r="DHV291" s="755"/>
      <c r="DHW291" s="755"/>
      <c r="DHX291" s="755"/>
      <c r="DHY291" s="755"/>
      <c r="DHZ291" s="755"/>
      <c r="DIA291" s="755"/>
      <c r="DIB291" s="755"/>
      <c r="DIC291" s="755"/>
      <c r="DID291" s="755"/>
      <c r="DIE291" s="755"/>
      <c r="DIF291" s="755"/>
      <c r="DIG291" s="755"/>
      <c r="DIH291" s="755"/>
      <c r="DII291" s="755"/>
      <c r="DIJ291" s="755"/>
      <c r="DIK291" s="755"/>
      <c r="DIL291" s="755"/>
      <c r="DIM291" s="755"/>
      <c r="DIN291" s="755"/>
      <c r="DIO291" s="755"/>
      <c r="DIP291" s="755"/>
      <c r="DIQ291" s="755"/>
      <c r="DIR291" s="755"/>
      <c r="DIS291" s="755"/>
      <c r="DIT291" s="755"/>
      <c r="DIU291" s="755"/>
      <c r="DIV291" s="755"/>
      <c r="DIW291" s="755"/>
      <c r="DIX291" s="755"/>
      <c r="DIY291" s="755"/>
      <c r="DIZ291" s="755"/>
      <c r="DJA291" s="755"/>
      <c r="DJB291" s="755"/>
      <c r="DJC291" s="755"/>
      <c r="DJD291" s="755"/>
      <c r="DJE291" s="755"/>
      <c r="DJF291" s="755"/>
      <c r="DJG291" s="755"/>
      <c r="DJH291" s="755"/>
      <c r="DJI291" s="755"/>
      <c r="DJJ291" s="755"/>
      <c r="DJK291" s="755"/>
      <c r="DJL291" s="755"/>
      <c r="DJM291" s="755"/>
      <c r="DJN291" s="755"/>
      <c r="DJO291" s="755"/>
      <c r="DJP291" s="755"/>
      <c r="DJQ291" s="755"/>
      <c r="DJR291" s="755"/>
      <c r="DJS291" s="755"/>
      <c r="DJT291" s="755"/>
      <c r="DJU291" s="755"/>
      <c r="DJV291" s="755"/>
      <c r="DJW291" s="755"/>
      <c r="DJX291" s="755"/>
      <c r="DJY291" s="755"/>
      <c r="DJZ291" s="755"/>
      <c r="DKA291" s="755"/>
      <c r="DKB291" s="755"/>
      <c r="DKC291" s="755"/>
      <c r="DKD291" s="755"/>
      <c r="DKE291" s="755"/>
      <c r="DKF291" s="755"/>
      <c r="DKG291" s="755"/>
      <c r="DKH291" s="755"/>
      <c r="DKI291" s="755"/>
      <c r="DKJ291" s="755"/>
      <c r="DKK291" s="755"/>
      <c r="DKL291" s="755"/>
      <c r="DKM291" s="755"/>
      <c r="DKN291" s="755"/>
      <c r="DKO291" s="755"/>
      <c r="DKP291" s="755"/>
      <c r="DKQ291" s="755"/>
      <c r="DKR291" s="755"/>
      <c r="DKS291" s="755"/>
      <c r="DKT291" s="755"/>
      <c r="DKU291" s="755"/>
      <c r="DKV291" s="755"/>
      <c r="DKW291" s="755"/>
      <c r="DKX291" s="755"/>
      <c r="DKY291" s="755"/>
      <c r="DKZ291" s="755"/>
      <c r="DLA291" s="755"/>
      <c r="DLB291" s="755"/>
      <c r="DLC291" s="755"/>
      <c r="DLD291" s="755"/>
      <c r="DLE291" s="755"/>
      <c r="DLF291" s="755"/>
      <c r="DLG291" s="755"/>
      <c r="DLH291" s="755"/>
      <c r="DLI291" s="755"/>
      <c r="DLJ291" s="755"/>
      <c r="DLK291" s="755"/>
      <c r="DLL291" s="755"/>
      <c r="DLM291" s="755"/>
      <c r="DLN291" s="755"/>
      <c r="DLO291" s="755"/>
      <c r="DLP291" s="755"/>
      <c r="DLQ291" s="755"/>
      <c r="DLR291" s="755"/>
      <c r="DLS291" s="755"/>
      <c r="DLT291" s="755"/>
      <c r="DLU291" s="755"/>
      <c r="DLV291" s="755"/>
      <c r="DLW291" s="755"/>
      <c r="DLX291" s="755"/>
      <c r="DLY291" s="755"/>
      <c r="DLZ291" s="755"/>
      <c r="DMA291" s="755"/>
      <c r="DMB291" s="755"/>
      <c r="DMC291" s="755"/>
      <c r="DMD291" s="755"/>
      <c r="DME291" s="755"/>
      <c r="DMF291" s="755"/>
      <c r="DMG291" s="755"/>
      <c r="DMH291" s="755"/>
      <c r="DMI291" s="755"/>
      <c r="DMJ291" s="755"/>
      <c r="DMK291" s="755"/>
      <c r="DML291" s="755"/>
      <c r="DMM291" s="755"/>
      <c r="DMN291" s="755"/>
      <c r="DMO291" s="755"/>
      <c r="DMP291" s="755"/>
      <c r="DMQ291" s="755"/>
      <c r="DMR291" s="755"/>
      <c r="DMS291" s="755"/>
      <c r="DMT291" s="755"/>
      <c r="DMU291" s="755"/>
      <c r="DMV291" s="755"/>
      <c r="DMW291" s="755"/>
      <c r="DMX291" s="755"/>
      <c r="DMY291" s="755"/>
      <c r="DMZ291" s="755"/>
      <c r="DNA291" s="755"/>
      <c r="DNB291" s="755"/>
      <c r="DNC291" s="755"/>
      <c r="DND291" s="755"/>
      <c r="DNE291" s="755"/>
      <c r="DNF291" s="755"/>
      <c r="DNG291" s="755"/>
      <c r="DNH291" s="755"/>
      <c r="DNI291" s="755"/>
      <c r="DNJ291" s="755"/>
      <c r="DNK291" s="755"/>
      <c r="DNL291" s="755"/>
      <c r="DNM291" s="755"/>
      <c r="DNN291" s="755"/>
      <c r="DNO291" s="755"/>
      <c r="DNP291" s="755"/>
      <c r="DNQ291" s="755"/>
      <c r="DNR291" s="755"/>
      <c r="DNS291" s="755"/>
      <c r="DNT291" s="755"/>
      <c r="DNU291" s="755"/>
      <c r="DNV291" s="755"/>
      <c r="DNW291" s="755"/>
      <c r="DNX291" s="755"/>
      <c r="DNY291" s="755"/>
      <c r="DNZ291" s="755"/>
      <c r="DOA291" s="755"/>
      <c r="DOB291" s="755"/>
      <c r="DOC291" s="755"/>
      <c r="DOD291" s="755"/>
      <c r="DOE291" s="755"/>
      <c r="DOF291" s="755"/>
      <c r="DOG291" s="755"/>
      <c r="DOH291" s="755"/>
      <c r="DOI291" s="755"/>
      <c r="DOJ291" s="755"/>
      <c r="DOK291" s="755"/>
      <c r="DOL291" s="755"/>
      <c r="DOM291" s="755"/>
      <c r="DON291" s="755"/>
      <c r="DOO291" s="755"/>
      <c r="DOP291" s="755"/>
      <c r="DOQ291" s="755"/>
      <c r="DOR291" s="755"/>
      <c r="DOS291" s="755"/>
      <c r="DOT291" s="755"/>
      <c r="DOU291" s="755"/>
      <c r="DOV291" s="755"/>
      <c r="DOW291" s="755"/>
      <c r="DOX291" s="755"/>
      <c r="DOY291" s="755"/>
      <c r="DOZ291" s="755"/>
      <c r="DPA291" s="755"/>
      <c r="DPB291" s="755"/>
      <c r="DPC291" s="755"/>
      <c r="DPD291" s="755"/>
      <c r="DPE291" s="755"/>
      <c r="DPF291" s="755"/>
      <c r="DPG291" s="755"/>
      <c r="DPH291" s="755"/>
      <c r="DPI291" s="755"/>
      <c r="DPJ291" s="755"/>
      <c r="DPK291" s="755"/>
      <c r="DPL291" s="755"/>
      <c r="DPM291" s="755"/>
      <c r="DPN291" s="755"/>
      <c r="DPO291" s="755"/>
      <c r="DPP291" s="755"/>
      <c r="DPQ291" s="755"/>
      <c r="DPR291" s="755"/>
      <c r="DPS291" s="755"/>
      <c r="DPT291" s="755"/>
      <c r="DPU291" s="755"/>
      <c r="DPV291" s="755"/>
      <c r="DPW291" s="755"/>
      <c r="DPX291" s="755"/>
      <c r="DPY291" s="755"/>
      <c r="DPZ291" s="755"/>
      <c r="DQA291" s="755"/>
      <c r="DQB291" s="755"/>
      <c r="DQC291" s="755"/>
      <c r="DQD291" s="755"/>
      <c r="DQE291" s="755"/>
      <c r="DQF291" s="755"/>
      <c r="DQG291" s="755"/>
      <c r="DQH291" s="755"/>
      <c r="DQI291" s="755"/>
      <c r="DQJ291" s="755"/>
      <c r="DQK291" s="755"/>
      <c r="DQL291" s="755"/>
      <c r="DQM291" s="755"/>
      <c r="DQN291" s="755"/>
      <c r="DQO291" s="755"/>
      <c r="DQP291" s="755"/>
      <c r="DQQ291" s="755"/>
      <c r="DQR291" s="755"/>
      <c r="DQS291" s="755"/>
      <c r="DQT291" s="755"/>
      <c r="DQU291" s="755"/>
      <c r="DQV291" s="755"/>
      <c r="DQW291" s="755"/>
      <c r="DQX291" s="755"/>
      <c r="DQY291" s="755"/>
      <c r="DQZ291" s="755"/>
      <c r="DRA291" s="755"/>
      <c r="DRB291" s="755"/>
      <c r="DRC291" s="755"/>
      <c r="DRD291" s="755"/>
      <c r="DRE291" s="755"/>
      <c r="DRF291" s="755"/>
      <c r="DRG291" s="755"/>
      <c r="DRH291" s="755"/>
      <c r="DRI291" s="755"/>
      <c r="DRJ291" s="755"/>
      <c r="DRK291" s="755"/>
      <c r="DRL291" s="755"/>
      <c r="DRM291" s="755"/>
      <c r="DRN291" s="755"/>
      <c r="DRO291" s="755"/>
      <c r="DRP291" s="755"/>
      <c r="DRQ291" s="755"/>
      <c r="DRR291" s="755"/>
      <c r="DRS291" s="755"/>
      <c r="DRT291" s="755"/>
      <c r="DRU291" s="755"/>
      <c r="DRV291" s="755"/>
      <c r="DRW291" s="755"/>
      <c r="DRX291" s="755"/>
      <c r="DRY291" s="755"/>
      <c r="DRZ291" s="755"/>
      <c r="DSA291" s="755"/>
      <c r="DSB291" s="755"/>
      <c r="DSC291" s="755"/>
      <c r="DSD291" s="755"/>
      <c r="DSE291" s="755"/>
      <c r="DSF291" s="755"/>
      <c r="DSG291" s="755"/>
      <c r="DSH291" s="755"/>
      <c r="DSI291" s="755"/>
      <c r="DSJ291" s="755"/>
      <c r="DSK291" s="755"/>
      <c r="DSL291" s="755"/>
      <c r="DSM291" s="755"/>
      <c r="DSN291" s="755"/>
      <c r="DSO291" s="755"/>
      <c r="DSP291" s="755"/>
      <c r="DSQ291" s="755"/>
      <c r="DSR291" s="755"/>
      <c r="DSS291" s="755"/>
      <c r="DST291" s="755"/>
      <c r="DSU291" s="755"/>
      <c r="DSV291" s="755"/>
      <c r="DSW291" s="755"/>
      <c r="DSX291" s="755"/>
      <c r="DSY291" s="755"/>
      <c r="DSZ291" s="755"/>
      <c r="DTA291" s="755"/>
      <c r="DTB291" s="755"/>
      <c r="DTC291" s="755"/>
      <c r="DTD291" s="755"/>
      <c r="DTE291" s="755"/>
      <c r="DTF291" s="755"/>
      <c r="DTG291" s="755"/>
      <c r="DTH291" s="755"/>
      <c r="DTI291" s="755"/>
      <c r="DTJ291" s="755"/>
      <c r="DTK291" s="755"/>
      <c r="DTL291" s="755"/>
      <c r="DTM291" s="755"/>
      <c r="DTN291" s="755"/>
      <c r="DTO291" s="755"/>
      <c r="DTP291" s="755"/>
      <c r="DTQ291" s="755"/>
      <c r="DTR291" s="755"/>
      <c r="DTS291" s="755"/>
      <c r="DTT291" s="755"/>
      <c r="DTU291" s="755"/>
      <c r="DTV291" s="755"/>
      <c r="DTW291" s="755"/>
      <c r="DTX291" s="755"/>
      <c r="DTY291" s="755"/>
      <c r="DTZ291" s="755"/>
      <c r="DUA291" s="755"/>
      <c r="DUB291" s="755"/>
      <c r="DUC291" s="755"/>
      <c r="DUD291" s="755"/>
      <c r="DUE291" s="755"/>
      <c r="DUF291" s="755"/>
      <c r="DUG291" s="755"/>
      <c r="DUH291" s="755"/>
      <c r="DUI291" s="755"/>
      <c r="DUJ291" s="755"/>
      <c r="DUK291" s="755"/>
      <c r="DUL291" s="755"/>
      <c r="DUM291" s="755"/>
      <c r="DUN291" s="755"/>
      <c r="DUO291" s="755"/>
      <c r="DUP291" s="755"/>
      <c r="DUQ291" s="755"/>
      <c r="DUR291" s="755"/>
      <c r="DUS291" s="755"/>
      <c r="DUT291" s="755"/>
      <c r="DUU291" s="755"/>
      <c r="DUV291" s="755"/>
      <c r="DUW291" s="755"/>
      <c r="DUX291" s="755"/>
      <c r="DUY291" s="755"/>
      <c r="DUZ291" s="755"/>
      <c r="DVA291" s="755"/>
      <c r="DVB291" s="755"/>
      <c r="DVC291" s="755"/>
      <c r="DVD291" s="755"/>
      <c r="DVE291" s="755"/>
      <c r="DVF291" s="755"/>
      <c r="DVG291" s="755"/>
      <c r="DVH291" s="755"/>
      <c r="DVI291" s="755"/>
      <c r="DVJ291" s="755"/>
      <c r="DVK291" s="755"/>
      <c r="DVL291" s="755"/>
      <c r="DVM291" s="755"/>
      <c r="DVN291" s="755"/>
      <c r="DVO291" s="755"/>
      <c r="DVP291" s="755"/>
      <c r="DVQ291" s="755"/>
      <c r="DVR291" s="755"/>
      <c r="DVS291" s="755"/>
      <c r="DVT291" s="755"/>
      <c r="DVU291" s="755"/>
      <c r="DVV291" s="755"/>
      <c r="DVW291" s="755"/>
      <c r="DVX291" s="755"/>
      <c r="DVY291" s="755"/>
      <c r="DVZ291" s="755"/>
      <c r="DWA291" s="755"/>
      <c r="DWB291" s="755"/>
      <c r="DWC291" s="755"/>
      <c r="DWD291" s="755"/>
      <c r="DWE291" s="755"/>
      <c r="DWF291" s="755"/>
      <c r="DWG291" s="755"/>
      <c r="DWH291" s="755"/>
      <c r="DWI291" s="755"/>
      <c r="DWJ291" s="755"/>
      <c r="DWK291" s="755"/>
      <c r="DWL291" s="755"/>
      <c r="DWM291" s="755"/>
      <c r="DWN291" s="755"/>
      <c r="DWO291" s="755"/>
      <c r="DWP291" s="755"/>
      <c r="DWQ291" s="755"/>
      <c r="DWR291" s="755"/>
      <c r="DWS291" s="755"/>
      <c r="DWT291" s="755"/>
      <c r="DWU291" s="755"/>
      <c r="DWV291" s="755"/>
      <c r="DWW291" s="755"/>
      <c r="DWX291" s="755"/>
      <c r="DWY291" s="755"/>
      <c r="DWZ291" s="755"/>
      <c r="DXA291" s="755"/>
      <c r="DXB291" s="755"/>
      <c r="DXC291" s="755"/>
      <c r="DXD291" s="755"/>
      <c r="DXE291" s="755"/>
      <c r="DXF291" s="755"/>
      <c r="DXG291" s="755"/>
      <c r="DXH291" s="755"/>
      <c r="DXI291" s="755"/>
      <c r="DXJ291" s="755"/>
      <c r="DXK291" s="755"/>
      <c r="DXL291" s="755"/>
      <c r="DXM291" s="755"/>
      <c r="DXN291" s="755"/>
      <c r="DXO291" s="755"/>
      <c r="DXP291" s="755"/>
      <c r="DXQ291" s="755"/>
      <c r="DXR291" s="755"/>
      <c r="DXS291" s="755"/>
      <c r="DXT291" s="755"/>
      <c r="DXU291" s="755"/>
      <c r="DXV291" s="755"/>
      <c r="DXW291" s="755"/>
      <c r="DXX291" s="755"/>
      <c r="DXY291" s="755"/>
      <c r="DXZ291" s="755"/>
      <c r="DYA291" s="755"/>
      <c r="DYB291" s="755"/>
      <c r="DYC291" s="755"/>
      <c r="DYD291" s="755"/>
      <c r="DYE291" s="755"/>
      <c r="DYF291" s="755"/>
      <c r="DYG291" s="755"/>
      <c r="DYH291" s="755"/>
      <c r="DYI291" s="755"/>
      <c r="DYJ291" s="755"/>
      <c r="DYK291" s="755"/>
      <c r="DYL291" s="755"/>
      <c r="DYM291" s="755"/>
      <c r="DYN291" s="755"/>
      <c r="DYO291" s="755"/>
      <c r="DYP291" s="755"/>
      <c r="DYQ291" s="755"/>
      <c r="DYR291" s="755"/>
      <c r="DYS291" s="755"/>
      <c r="DYT291" s="755"/>
      <c r="DYU291" s="755"/>
      <c r="DYV291" s="755"/>
      <c r="DYW291" s="755"/>
      <c r="DYX291" s="755"/>
      <c r="DYY291" s="755"/>
      <c r="DYZ291" s="755"/>
      <c r="DZA291" s="755"/>
      <c r="DZB291" s="755"/>
      <c r="DZC291" s="755"/>
      <c r="DZD291" s="755"/>
      <c r="DZE291" s="755"/>
      <c r="DZF291" s="755"/>
      <c r="DZG291" s="755"/>
      <c r="DZH291" s="755"/>
      <c r="DZI291" s="755"/>
      <c r="DZJ291" s="755"/>
      <c r="DZK291" s="755"/>
      <c r="DZL291" s="755"/>
      <c r="DZM291" s="755"/>
      <c r="DZN291" s="755"/>
      <c r="DZO291" s="755"/>
      <c r="DZP291" s="755"/>
      <c r="DZQ291" s="755"/>
      <c r="DZR291" s="755"/>
      <c r="DZS291" s="755"/>
      <c r="DZT291" s="755"/>
      <c r="DZU291" s="755"/>
      <c r="DZV291" s="755"/>
      <c r="DZW291" s="755"/>
      <c r="DZX291" s="755"/>
      <c r="DZY291" s="755"/>
      <c r="DZZ291" s="755"/>
      <c r="EAA291" s="755"/>
      <c r="EAB291" s="755"/>
      <c r="EAC291" s="755"/>
      <c r="EAD291" s="755"/>
      <c r="EAE291" s="755"/>
      <c r="EAF291" s="755"/>
      <c r="EAG291" s="755"/>
      <c r="EAH291" s="755"/>
      <c r="EAI291" s="755"/>
      <c r="EAJ291" s="755"/>
      <c r="EAK291" s="755"/>
      <c r="EAL291" s="755"/>
      <c r="EAM291" s="755"/>
      <c r="EAN291" s="755"/>
      <c r="EAO291" s="755"/>
      <c r="EAP291" s="755"/>
      <c r="EAQ291" s="755"/>
      <c r="EAR291" s="755"/>
      <c r="EAS291" s="755"/>
      <c r="EAT291" s="755"/>
      <c r="EAU291" s="755"/>
      <c r="EAV291" s="755"/>
      <c r="EAW291" s="755"/>
      <c r="EAX291" s="755"/>
      <c r="EAY291" s="755"/>
      <c r="EAZ291" s="755"/>
      <c r="EBA291" s="755"/>
      <c r="EBB291" s="755"/>
      <c r="EBC291" s="755"/>
      <c r="EBD291" s="755"/>
      <c r="EBE291" s="755"/>
      <c r="EBF291" s="755"/>
      <c r="EBG291" s="755"/>
      <c r="EBH291" s="755"/>
      <c r="EBI291" s="755"/>
      <c r="EBJ291" s="755"/>
      <c r="EBK291" s="755"/>
      <c r="EBL291" s="755"/>
      <c r="EBM291" s="755"/>
      <c r="EBN291" s="755"/>
      <c r="EBO291" s="755"/>
      <c r="EBP291" s="755"/>
      <c r="EBQ291" s="755"/>
      <c r="EBR291" s="755"/>
      <c r="EBS291" s="755"/>
      <c r="EBT291" s="755"/>
      <c r="EBU291" s="755"/>
      <c r="EBV291" s="755"/>
      <c r="EBW291" s="755"/>
      <c r="EBX291" s="755"/>
      <c r="EBY291" s="755"/>
      <c r="EBZ291" s="755"/>
      <c r="ECA291" s="755"/>
      <c r="ECB291" s="755"/>
      <c r="ECC291" s="755"/>
      <c r="ECD291" s="755"/>
      <c r="ECE291" s="755"/>
      <c r="ECF291" s="755"/>
      <c r="ECG291" s="755"/>
      <c r="ECH291" s="755"/>
      <c r="ECI291" s="755"/>
      <c r="ECJ291" s="755"/>
      <c r="ECK291" s="755"/>
      <c r="ECL291" s="755"/>
      <c r="ECM291" s="755"/>
      <c r="ECN291" s="755"/>
      <c r="ECO291" s="755"/>
      <c r="ECP291" s="755"/>
      <c r="ECQ291" s="755"/>
      <c r="ECR291" s="755"/>
      <c r="ECS291" s="755"/>
      <c r="ECT291" s="755"/>
      <c r="ECU291" s="755"/>
      <c r="ECV291" s="755"/>
      <c r="ECW291" s="755"/>
      <c r="ECX291" s="755"/>
      <c r="ECY291" s="755"/>
      <c r="ECZ291" s="755"/>
      <c r="EDA291" s="755"/>
      <c r="EDB291" s="755"/>
      <c r="EDC291" s="755"/>
      <c r="EDD291" s="755"/>
      <c r="EDE291" s="755"/>
      <c r="EDF291" s="755"/>
      <c r="EDG291" s="755"/>
      <c r="EDH291" s="755"/>
      <c r="EDI291" s="755"/>
      <c r="EDJ291" s="755"/>
      <c r="EDK291" s="755"/>
      <c r="EDL291" s="755"/>
      <c r="EDM291" s="755"/>
      <c r="EDN291" s="755"/>
      <c r="EDO291" s="755"/>
      <c r="EDP291" s="755"/>
      <c r="EDQ291" s="755"/>
      <c r="EDR291" s="755"/>
      <c r="EDS291" s="755"/>
      <c r="EDT291" s="755"/>
      <c r="EDU291" s="755"/>
      <c r="EDV291" s="755"/>
      <c r="EDW291" s="755"/>
      <c r="EDX291" s="755"/>
      <c r="EDY291" s="755"/>
      <c r="EDZ291" s="755"/>
      <c r="EEA291" s="755"/>
      <c r="EEB291" s="755"/>
      <c r="EEC291" s="755"/>
      <c r="EED291" s="755"/>
      <c r="EEE291" s="755"/>
      <c r="EEF291" s="755"/>
      <c r="EEG291" s="755"/>
      <c r="EEH291" s="755"/>
      <c r="EEI291" s="755"/>
      <c r="EEJ291" s="755"/>
      <c r="EEK291" s="755"/>
      <c r="EEL291" s="755"/>
      <c r="EEM291" s="755"/>
      <c r="EEN291" s="755"/>
      <c r="EEO291" s="755"/>
      <c r="EEP291" s="755"/>
      <c r="EEQ291" s="755"/>
      <c r="EER291" s="755"/>
      <c r="EES291" s="755"/>
      <c r="EET291" s="755"/>
      <c r="EEU291" s="755"/>
      <c r="EEV291" s="755"/>
      <c r="EEW291" s="755"/>
      <c r="EEX291" s="755"/>
      <c r="EEY291" s="755"/>
      <c r="EEZ291" s="755"/>
      <c r="EFA291" s="755"/>
      <c r="EFB291" s="755"/>
      <c r="EFC291" s="755"/>
      <c r="EFD291" s="755"/>
      <c r="EFE291" s="755"/>
      <c r="EFF291" s="755"/>
      <c r="EFG291" s="755"/>
      <c r="EFH291" s="755"/>
      <c r="EFI291" s="755"/>
      <c r="EFJ291" s="755"/>
      <c r="EFK291" s="755"/>
      <c r="EFL291" s="755"/>
      <c r="EFM291" s="755"/>
      <c r="EFN291" s="755"/>
      <c r="EFO291" s="755"/>
      <c r="EFP291" s="755"/>
      <c r="EFQ291" s="755"/>
      <c r="EFR291" s="755"/>
      <c r="EFS291" s="755"/>
      <c r="EFT291" s="755"/>
      <c r="EFU291" s="755"/>
      <c r="EFV291" s="755"/>
      <c r="EFW291" s="755"/>
      <c r="EFX291" s="755"/>
      <c r="EFY291" s="755"/>
      <c r="EFZ291" s="755"/>
      <c r="EGA291" s="755"/>
      <c r="EGB291" s="755"/>
      <c r="EGC291" s="755"/>
      <c r="EGD291" s="755"/>
      <c r="EGE291" s="755"/>
      <c r="EGF291" s="755"/>
      <c r="EGG291" s="755"/>
      <c r="EGH291" s="755"/>
      <c r="EGI291" s="755"/>
      <c r="EGJ291" s="755"/>
      <c r="EGK291" s="755"/>
      <c r="EGL291" s="755"/>
      <c r="EGM291" s="755"/>
      <c r="EGN291" s="755"/>
      <c r="EGO291" s="755"/>
      <c r="EGP291" s="755"/>
      <c r="EGQ291" s="755"/>
      <c r="EGR291" s="755"/>
      <c r="EGS291" s="755"/>
      <c r="EGT291" s="755"/>
      <c r="EGU291" s="755"/>
      <c r="EGV291" s="755"/>
      <c r="EGW291" s="755"/>
      <c r="EGX291" s="755"/>
      <c r="EGY291" s="755"/>
      <c r="EGZ291" s="755"/>
      <c r="EHA291" s="755"/>
      <c r="EHB291" s="755"/>
      <c r="EHC291" s="755"/>
      <c r="EHD291" s="755"/>
      <c r="EHE291" s="755"/>
      <c r="EHF291" s="755"/>
      <c r="EHG291" s="755"/>
      <c r="EHH291" s="755"/>
      <c r="EHI291" s="755"/>
      <c r="EHJ291" s="755"/>
      <c r="EHK291" s="755"/>
      <c r="EHL291" s="755"/>
      <c r="EHM291" s="755"/>
      <c r="EHN291" s="755"/>
      <c r="EHO291" s="755"/>
      <c r="EHP291" s="755"/>
      <c r="EHQ291" s="755"/>
      <c r="EHR291" s="755"/>
      <c r="EHS291" s="755"/>
      <c r="EHT291" s="755"/>
      <c r="EHU291" s="755"/>
      <c r="EHV291" s="755"/>
      <c r="EHW291" s="755"/>
      <c r="EHX291" s="755"/>
      <c r="EHY291" s="755"/>
      <c r="EHZ291" s="755"/>
      <c r="EIA291" s="755"/>
      <c r="EIB291" s="755"/>
      <c r="EIC291" s="755"/>
      <c r="EID291" s="755"/>
      <c r="EIE291" s="755"/>
      <c r="EIF291" s="755"/>
      <c r="EIG291" s="755"/>
      <c r="EIH291" s="755"/>
      <c r="EII291" s="755"/>
      <c r="EIJ291" s="755"/>
      <c r="EIK291" s="755"/>
      <c r="EIL291" s="755"/>
      <c r="EIM291" s="755"/>
      <c r="EIN291" s="755"/>
      <c r="EIO291" s="755"/>
      <c r="EIP291" s="755"/>
      <c r="EIQ291" s="755"/>
      <c r="EIR291" s="755"/>
      <c r="EIS291" s="755"/>
      <c r="EIT291" s="755"/>
      <c r="EIU291" s="755"/>
      <c r="EIV291" s="755"/>
      <c r="EIW291" s="755"/>
      <c r="EIX291" s="755"/>
      <c r="EIY291" s="755"/>
      <c r="EIZ291" s="755"/>
      <c r="EJA291" s="755"/>
      <c r="EJB291" s="755"/>
      <c r="EJC291" s="755"/>
      <c r="EJD291" s="755"/>
      <c r="EJE291" s="755"/>
      <c r="EJF291" s="755"/>
      <c r="EJG291" s="755"/>
      <c r="EJH291" s="755"/>
      <c r="EJI291" s="755"/>
      <c r="EJJ291" s="755"/>
      <c r="EJK291" s="755"/>
      <c r="EJL291" s="755"/>
      <c r="EJM291" s="755"/>
      <c r="EJN291" s="755"/>
      <c r="EJO291" s="755"/>
      <c r="EJP291" s="755"/>
      <c r="EJQ291" s="755"/>
      <c r="EJR291" s="755"/>
      <c r="EJS291" s="755"/>
      <c r="EJT291" s="755"/>
      <c r="EJU291" s="755"/>
      <c r="EJV291" s="755"/>
      <c r="EJW291" s="755"/>
      <c r="EJX291" s="755"/>
      <c r="EJY291" s="755"/>
      <c r="EJZ291" s="755"/>
      <c r="EKA291" s="755"/>
      <c r="EKB291" s="755"/>
      <c r="EKC291" s="755"/>
      <c r="EKD291" s="755"/>
      <c r="EKE291" s="755"/>
      <c r="EKF291" s="755"/>
      <c r="EKG291" s="755"/>
      <c r="EKH291" s="755"/>
      <c r="EKI291" s="755"/>
      <c r="EKJ291" s="755"/>
      <c r="EKK291" s="755"/>
      <c r="EKL291" s="755"/>
      <c r="EKM291" s="755"/>
      <c r="EKN291" s="755"/>
      <c r="EKO291" s="755"/>
      <c r="EKP291" s="755"/>
      <c r="EKQ291" s="755"/>
      <c r="EKR291" s="755"/>
      <c r="EKS291" s="755"/>
      <c r="EKT291" s="755"/>
      <c r="EKU291" s="755"/>
      <c r="EKV291" s="755"/>
      <c r="EKW291" s="755"/>
      <c r="EKX291" s="755"/>
      <c r="EKY291" s="755"/>
      <c r="EKZ291" s="755"/>
      <c r="ELA291" s="755"/>
      <c r="ELB291" s="755"/>
      <c r="ELC291" s="755"/>
      <c r="ELD291" s="755"/>
      <c r="ELE291" s="755"/>
      <c r="ELF291" s="755"/>
      <c r="ELG291" s="755"/>
      <c r="ELH291" s="755"/>
      <c r="ELI291" s="755"/>
      <c r="ELJ291" s="755"/>
      <c r="ELK291" s="755"/>
      <c r="ELL291" s="755"/>
      <c r="ELM291" s="755"/>
      <c r="ELN291" s="755"/>
      <c r="ELO291" s="755"/>
      <c r="ELP291" s="755"/>
      <c r="ELQ291" s="755"/>
      <c r="ELR291" s="755"/>
      <c r="ELS291" s="755"/>
      <c r="ELT291" s="755"/>
      <c r="ELU291" s="755"/>
      <c r="ELV291" s="755"/>
      <c r="ELW291" s="755"/>
      <c r="ELX291" s="755"/>
      <c r="ELY291" s="755"/>
      <c r="ELZ291" s="755"/>
      <c r="EMA291" s="755"/>
      <c r="EMB291" s="755"/>
      <c r="EMC291" s="755"/>
      <c r="EMD291" s="755"/>
      <c r="EME291" s="755"/>
      <c r="EMF291" s="755"/>
      <c r="EMG291" s="755"/>
      <c r="EMH291" s="755"/>
      <c r="EMI291" s="755"/>
      <c r="EMJ291" s="755"/>
      <c r="EMK291" s="755"/>
      <c r="EML291" s="755"/>
      <c r="EMM291" s="755"/>
      <c r="EMN291" s="755"/>
      <c r="EMO291" s="755"/>
      <c r="EMP291" s="755"/>
      <c r="EMQ291" s="755"/>
      <c r="EMR291" s="755"/>
      <c r="EMS291" s="755"/>
      <c r="EMT291" s="755"/>
      <c r="EMU291" s="755"/>
      <c r="EMV291" s="755"/>
      <c r="EMW291" s="755"/>
      <c r="EMX291" s="755"/>
      <c r="EMY291" s="755"/>
      <c r="EMZ291" s="755"/>
      <c r="ENA291" s="755"/>
      <c r="ENB291" s="755"/>
      <c r="ENC291" s="755"/>
      <c r="END291" s="755"/>
      <c r="ENE291" s="755"/>
      <c r="ENF291" s="755"/>
      <c r="ENG291" s="755"/>
      <c r="ENH291" s="755"/>
      <c r="ENI291" s="755"/>
      <c r="ENJ291" s="755"/>
      <c r="ENK291" s="755"/>
      <c r="ENL291" s="755"/>
      <c r="ENM291" s="755"/>
      <c r="ENN291" s="755"/>
      <c r="ENO291" s="755"/>
      <c r="ENP291" s="755"/>
      <c r="ENQ291" s="755"/>
      <c r="ENR291" s="755"/>
      <c r="ENS291" s="755"/>
      <c r="ENT291" s="755"/>
      <c r="ENU291" s="755"/>
      <c r="ENV291" s="755"/>
      <c r="ENW291" s="755"/>
      <c r="ENX291" s="755"/>
      <c r="ENY291" s="755"/>
      <c r="ENZ291" s="755"/>
      <c r="EOA291" s="755"/>
      <c r="EOB291" s="755"/>
      <c r="EOC291" s="755"/>
      <c r="EOD291" s="755"/>
      <c r="EOE291" s="755"/>
      <c r="EOF291" s="755"/>
      <c r="EOG291" s="755"/>
      <c r="EOH291" s="755"/>
      <c r="EOI291" s="755"/>
      <c r="EOJ291" s="755"/>
      <c r="EOK291" s="755"/>
      <c r="EOL291" s="755"/>
      <c r="EOM291" s="755"/>
      <c r="EON291" s="755"/>
      <c r="EOO291" s="755"/>
      <c r="EOP291" s="755"/>
      <c r="EOQ291" s="755"/>
      <c r="EOR291" s="755"/>
      <c r="EOS291" s="755"/>
      <c r="EOT291" s="755"/>
      <c r="EOU291" s="755"/>
      <c r="EOV291" s="755"/>
      <c r="EOW291" s="755"/>
      <c r="EOX291" s="755"/>
      <c r="EOY291" s="755"/>
      <c r="EOZ291" s="755"/>
      <c r="EPA291" s="755"/>
      <c r="EPB291" s="755"/>
      <c r="EPC291" s="755"/>
      <c r="EPD291" s="755"/>
      <c r="EPE291" s="755"/>
      <c r="EPF291" s="755"/>
      <c r="EPG291" s="755"/>
      <c r="EPH291" s="755"/>
      <c r="EPI291" s="755"/>
      <c r="EPJ291" s="755"/>
      <c r="EPK291" s="755"/>
      <c r="EPL291" s="755"/>
      <c r="EPM291" s="755"/>
      <c r="EPN291" s="755"/>
      <c r="EPO291" s="755"/>
      <c r="EPP291" s="755"/>
      <c r="EPQ291" s="755"/>
      <c r="EPR291" s="755"/>
      <c r="EPS291" s="755"/>
      <c r="EPT291" s="755"/>
      <c r="EPU291" s="755"/>
      <c r="EPV291" s="755"/>
      <c r="EPW291" s="755"/>
      <c r="EPX291" s="755"/>
      <c r="EPY291" s="755"/>
      <c r="EPZ291" s="755"/>
      <c r="EQA291" s="755"/>
      <c r="EQB291" s="755"/>
      <c r="EQC291" s="755"/>
      <c r="EQD291" s="755"/>
      <c r="EQE291" s="755"/>
      <c r="EQF291" s="755"/>
      <c r="EQG291" s="755"/>
      <c r="EQH291" s="755"/>
      <c r="EQI291" s="755"/>
      <c r="EQJ291" s="755"/>
      <c r="EQK291" s="755"/>
      <c r="EQL291" s="755"/>
      <c r="EQM291" s="755"/>
      <c r="EQN291" s="755"/>
      <c r="EQO291" s="755"/>
      <c r="EQP291" s="755"/>
      <c r="EQQ291" s="755"/>
      <c r="EQR291" s="755"/>
      <c r="EQS291" s="755"/>
      <c r="EQT291" s="755"/>
      <c r="EQU291" s="755"/>
      <c r="EQV291" s="755"/>
      <c r="EQW291" s="755"/>
      <c r="EQX291" s="755"/>
      <c r="EQY291" s="755"/>
      <c r="EQZ291" s="755"/>
      <c r="ERA291" s="755"/>
      <c r="ERB291" s="755"/>
      <c r="ERC291" s="755"/>
      <c r="ERD291" s="755"/>
      <c r="ERE291" s="755"/>
      <c r="ERF291" s="755"/>
      <c r="ERG291" s="755"/>
      <c r="ERH291" s="755"/>
      <c r="ERI291" s="755"/>
      <c r="ERJ291" s="755"/>
      <c r="ERK291" s="755"/>
      <c r="ERL291" s="755"/>
      <c r="ERM291" s="755"/>
      <c r="ERN291" s="755"/>
      <c r="ERO291" s="755"/>
      <c r="ERP291" s="755"/>
      <c r="ERQ291" s="755"/>
      <c r="ERR291" s="755"/>
      <c r="ERS291" s="755"/>
      <c r="ERT291" s="755"/>
      <c r="ERU291" s="755"/>
      <c r="ERV291" s="755"/>
      <c r="ERW291" s="755"/>
      <c r="ERX291" s="755"/>
      <c r="ERY291" s="755"/>
      <c r="ERZ291" s="755"/>
      <c r="ESA291" s="755"/>
      <c r="ESB291" s="755"/>
      <c r="ESC291" s="755"/>
      <c r="ESD291" s="755"/>
      <c r="ESE291" s="755"/>
      <c r="ESF291" s="755"/>
      <c r="ESG291" s="755"/>
      <c r="ESH291" s="755"/>
      <c r="ESI291" s="755"/>
      <c r="ESJ291" s="755"/>
      <c r="ESK291" s="755"/>
      <c r="ESL291" s="755"/>
      <c r="ESM291" s="755"/>
      <c r="ESN291" s="755"/>
      <c r="ESO291" s="755"/>
      <c r="ESP291" s="755"/>
      <c r="ESQ291" s="755"/>
      <c r="ESR291" s="755"/>
      <c r="ESS291" s="755"/>
      <c r="EST291" s="755"/>
      <c r="ESU291" s="755"/>
      <c r="ESV291" s="755"/>
      <c r="ESW291" s="755"/>
      <c r="ESX291" s="755"/>
      <c r="ESY291" s="755"/>
      <c r="ESZ291" s="755"/>
      <c r="ETA291" s="755"/>
      <c r="ETB291" s="755"/>
      <c r="ETC291" s="755"/>
      <c r="ETD291" s="755"/>
      <c r="ETE291" s="755"/>
      <c r="ETF291" s="755"/>
      <c r="ETG291" s="755"/>
      <c r="ETH291" s="755"/>
      <c r="ETI291" s="755"/>
      <c r="ETJ291" s="755"/>
      <c r="ETK291" s="755"/>
      <c r="ETL291" s="755"/>
      <c r="ETM291" s="755"/>
      <c r="ETN291" s="755"/>
      <c r="ETO291" s="755"/>
      <c r="ETP291" s="755"/>
      <c r="ETQ291" s="755"/>
      <c r="ETR291" s="755"/>
      <c r="ETS291" s="755"/>
      <c r="ETT291" s="755"/>
      <c r="ETU291" s="755"/>
      <c r="ETV291" s="755"/>
      <c r="ETW291" s="755"/>
      <c r="ETX291" s="755"/>
      <c r="ETY291" s="755"/>
      <c r="ETZ291" s="755"/>
      <c r="EUA291" s="755"/>
      <c r="EUB291" s="755"/>
      <c r="EUC291" s="755"/>
      <c r="EUD291" s="755"/>
      <c r="EUE291" s="755"/>
      <c r="EUF291" s="755"/>
      <c r="EUG291" s="755"/>
      <c r="EUH291" s="755"/>
      <c r="EUI291" s="755"/>
      <c r="EUJ291" s="755"/>
      <c r="EUK291" s="755"/>
      <c r="EUL291" s="755"/>
      <c r="EUM291" s="755"/>
      <c r="EUN291" s="755"/>
      <c r="EUO291" s="755"/>
      <c r="EUP291" s="755"/>
      <c r="EUQ291" s="755"/>
      <c r="EUR291" s="755"/>
      <c r="EUS291" s="755"/>
      <c r="EUT291" s="755"/>
      <c r="EUU291" s="755"/>
      <c r="EUV291" s="755"/>
      <c r="EUW291" s="755"/>
      <c r="EUX291" s="755"/>
      <c r="EUY291" s="755"/>
      <c r="EUZ291" s="755"/>
      <c r="EVA291" s="755"/>
      <c r="EVB291" s="755"/>
      <c r="EVC291" s="755"/>
      <c r="EVD291" s="755"/>
      <c r="EVE291" s="755"/>
      <c r="EVF291" s="755"/>
      <c r="EVG291" s="755"/>
      <c r="EVH291" s="755"/>
      <c r="EVI291" s="755"/>
      <c r="EVJ291" s="755"/>
      <c r="EVK291" s="755"/>
      <c r="EVL291" s="755"/>
      <c r="EVM291" s="755"/>
      <c r="EVN291" s="755"/>
      <c r="EVO291" s="755"/>
      <c r="EVP291" s="755"/>
      <c r="EVQ291" s="755"/>
      <c r="EVR291" s="755"/>
      <c r="EVS291" s="755"/>
      <c r="EVT291" s="755"/>
      <c r="EVU291" s="755"/>
      <c r="EVV291" s="755"/>
      <c r="EVW291" s="755"/>
      <c r="EVX291" s="755"/>
      <c r="EVY291" s="755"/>
      <c r="EVZ291" s="755"/>
      <c r="EWA291" s="755"/>
      <c r="EWB291" s="755"/>
      <c r="EWC291" s="755"/>
      <c r="EWD291" s="755"/>
      <c r="EWE291" s="755"/>
      <c r="EWF291" s="755"/>
      <c r="EWG291" s="755"/>
      <c r="EWH291" s="755"/>
      <c r="EWI291" s="755"/>
      <c r="EWJ291" s="755"/>
      <c r="EWK291" s="755"/>
      <c r="EWL291" s="755"/>
      <c r="EWM291" s="755"/>
      <c r="EWN291" s="755"/>
      <c r="EWO291" s="755"/>
      <c r="EWP291" s="755"/>
      <c r="EWQ291" s="755"/>
      <c r="EWR291" s="755"/>
      <c r="EWS291" s="755"/>
      <c r="EWT291" s="755"/>
      <c r="EWU291" s="755"/>
      <c r="EWV291" s="755"/>
      <c r="EWW291" s="755"/>
      <c r="EWX291" s="755"/>
      <c r="EWY291" s="755"/>
      <c r="EWZ291" s="755"/>
      <c r="EXA291" s="755"/>
      <c r="EXB291" s="755"/>
      <c r="EXC291" s="755"/>
      <c r="EXD291" s="755"/>
      <c r="EXE291" s="755"/>
      <c r="EXF291" s="755"/>
      <c r="EXG291" s="755"/>
      <c r="EXH291" s="755"/>
      <c r="EXI291" s="755"/>
      <c r="EXJ291" s="755"/>
      <c r="EXK291" s="755"/>
      <c r="EXL291" s="755"/>
      <c r="EXM291" s="755"/>
      <c r="EXN291" s="755"/>
      <c r="EXO291" s="755"/>
      <c r="EXP291" s="755"/>
      <c r="EXQ291" s="755"/>
      <c r="EXR291" s="755"/>
      <c r="EXS291" s="755"/>
      <c r="EXT291" s="755"/>
      <c r="EXU291" s="755"/>
      <c r="EXV291" s="755"/>
      <c r="EXW291" s="755"/>
      <c r="EXX291" s="755"/>
      <c r="EXY291" s="755"/>
      <c r="EXZ291" s="755"/>
      <c r="EYA291" s="755"/>
      <c r="EYB291" s="755"/>
      <c r="EYC291" s="755"/>
      <c r="EYD291" s="755"/>
      <c r="EYE291" s="755"/>
      <c r="EYF291" s="755"/>
      <c r="EYG291" s="755"/>
      <c r="EYH291" s="755"/>
      <c r="EYI291" s="755"/>
      <c r="EYJ291" s="755"/>
      <c r="EYK291" s="755"/>
      <c r="EYL291" s="755"/>
      <c r="EYM291" s="755"/>
      <c r="EYN291" s="755"/>
      <c r="EYO291" s="755"/>
      <c r="EYP291" s="755"/>
      <c r="EYQ291" s="755"/>
      <c r="EYR291" s="755"/>
      <c r="EYS291" s="755"/>
      <c r="EYT291" s="755"/>
      <c r="EYU291" s="755"/>
      <c r="EYV291" s="755"/>
      <c r="EYW291" s="755"/>
      <c r="EYX291" s="755"/>
      <c r="EYY291" s="755"/>
      <c r="EYZ291" s="755"/>
      <c r="EZA291" s="755"/>
      <c r="EZB291" s="755"/>
      <c r="EZC291" s="755"/>
      <c r="EZD291" s="755"/>
      <c r="EZE291" s="755"/>
      <c r="EZF291" s="755"/>
      <c r="EZG291" s="755"/>
      <c r="EZH291" s="755"/>
      <c r="EZI291" s="755"/>
      <c r="EZJ291" s="755"/>
      <c r="EZK291" s="755"/>
      <c r="EZL291" s="755"/>
      <c r="EZM291" s="755"/>
      <c r="EZN291" s="755"/>
      <c r="EZO291" s="755"/>
      <c r="EZP291" s="755"/>
      <c r="EZQ291" s="755"/>
      <c r="EZR291" s="755"/>
      <c r="EZS291" s="755"/>
      <c r="EZT291" s="755"/>
      <c r="EZU291" s="755"/>
      <c r="EZV291" s="755"/>
      <c r="EZW291" s="755"/>
      <c r="EZX291" s="755"/>
      <c r="EZY291" s="755"/>
      <c r="EZZ291" s="755"/>
      <c r="FAA291" s="755"/>
      <c r="FAB291" s="755"/>
      <c r="FAC291" s="755"/>
      <c r="FAD291" s="755"/>
      <c r="FAE291" s="755"/>
      <c r="FAF291" s="755"/>
      <c r="FAG291" s="755"/>
      <c r="FAH291" s="755"/>
      <c r="FAI291" s="755"/>
      <c r="FAJ291" s="755"/>
      <c r="FAK291" s="755"/>
      <c r="FAL291" s="755"/>
      <c r="FAM291" s="755"/>
      <c r="FAN291" s="755"/>
      <c r="FAO291" s="755"/>
      <c r="FAP291" s="755"/>
      <c r="FAQ291" s="755"/>
      <c r="FAR291" s="755"/>
      <c r="FAS291" s="755"/>
      <c r="FAT291" s="755"/>
      <c r="FAU291" s="755"/>
      <c r="FAV291" s="755"/>
      <c r="FAW291" s="755"/>
      <c r="FAX291" s="755"/>
      <c r="FAY291" s="755"/>
      <c r="FAZ291" s="755"/>
      <c r="FBA291" s="755"/>
      <c r="FBB291" s="755"/>
      <c r="FBC291" s="755"/>
      <c r="FBD291" s="755"/>
      <c r="FBE291" s="755"/>
      <c r="FBF291" s="755"/>
      <c r="FBG291" s="755"/>
      <c r="FBH291" s="755"/>
      <c r="FBI291" s="755"/>
      <c r="FBJ291" s="755"/>
      <c r="FBK291" s="755"/>
      <c r="FBL291" s="755"/>
      <c r="FBM291" s="755"/>
      <c r="FBN291" s="755"/>
      <c r="FBO291" s="755"/>
      <c r="FBP291" s="755"/>
      <c r="FBQ291" s="755"/>
      <c r="FBR291" s="755"/>
      <c r="FBS291" s="755"/>
      <c r="FBT291" s="755"/>
      <c r="FBU291" s="755"/>
      <c r="FBV291" s="755"/>
      <c r="FBW291" s="755"/>
      <c r="FBX291" s="755"/>
      <c r="FBY291" s="755"/>
      <c r="FBZ291" s="755"/>
      <c r="FCA291" s="755"/>
      <c r="FCB291" s="755"/>
      <c r="FCC291" s="755"/>
      <c r="FCD291" s="755"/>
      <c r="FCE291" s="755"/>
      <c r="FCF291" s="755"/>
      <c r="FCG291" s="755"/>
      <c r="FCH291" s="755"/>
      <c r="FCI291" s="755"/>
      <c r="FCJ291" s="755"/>
      <c r="FCK291" s="755"/>
      <c r="FCL291" s="755"/>
      <c r="FCM291" s="755"/>
      <c r="FCN291" s="755"/>
      <c r="FCO291" s="755"/>
      <c r="FCP291" s="755"/>
      <c r="FCQ291" s="755"/>
      <c r="FCR291" s="755"/>
      <c r="FCS291" s="755"/>
      <c r="FCT291" s="755"/>
      <c r="FCU291" s="755"/>
      <c r="FCV291" s="755"/>
      <c r="FCW291" s="755"/>
      <c r="FCX291" s="755"/>
      <c r="FCY291" s="755"/>
      <c r="FCZ291" s="755"/>
      <c r="FDA291" s="755"/>
      <c r="FDB291" s="755"/>
      <c r="FDC291" s="755"/>
      <c r="FDD291" s="755"/>
      <c r="FDE291" s="755"/>
      <c r="FDF291" s="755"/>
      <c r="FDG291" s="755"/>
      <c r="FDH291" s="755"/>
      <c r="FDI291" s="755"/>
      <c r="FDJ291" s="755"/>
      <c r="FDK291" s="755"/>
      <c r="FDL291" s="755"/>
      <c r="FDM291" s="755"/>
      <c r="FDN291" s="755"/>
      <c r="FDO291" s="755"/>
      <c r="FDP291" s="755"/>
      <c r="FDQ291" s="755"/>
      <c r="FDR291" s="755"/>
      <c r="FDS291" s="755"/>
      <c r="FDT291" s="755"/>
      <c r="FDU291" s="755"/>
      <c r="FDV291" s="755"/>
      <c r="FDW291" s="755"/>
      <c r="FDX291" s="755"/>
      <c r="FDY291" s="755"/>
      <c r="FDZ291" s="755"/>
      <c r="FEA291" s="755"/>
      <c r="FEB291" s="755"/>
      <c r="FEC291" s="755"/>
      <c r="FED291" s="755"/>
      <c r="FEE291" s="755"/>
      <c r="FEF291" s="755"/>
      <c r="FEG291" s="755"/>
      <c r="FEH291" s="755"/>
      <c r="FEI291" s="755"/>
      <c r="FEJ291" s="755"/>
      <c r="FEK291" s="755"/>
      <c r="FEL291" s="755"/>
      <c r="FEM291" s="755"/>
      <c r="FEN291" s="755"/>
      <c r="FEO291" s="755"/>
      <c r="FEP291" s="755"/>
      <c r="FEQ291" s="755"/>
      <c r="FER291" s="755"/>
      <c r="FES291" s="755"/>
      <c r="FET291" s="755"/>
      <c r="FEU291" s="755"/>
      <c r="FEV291" s="755"/>
      <c r="FEW291" s="755"/>
      <c r="FEX291" s="755"/>
      <c r="FEY291" s="755"/>
      <c r="FEZ291" s="755"/>
      <c r="FFA291" s="755"/>
      <c r="FFB291" s="755"/>
      <c r="FFC291" s="755"/>
      <c r="FFD291" s="755"/>
      <c r="FFE291" s="755"/>
      <c r="FFF291" s="755"/>
      <c r="FFG291" s="755"/>
      <c r="FFH291" s="755"/>
      <c r="FFI291" s="755"/>
      <c r="FFJ291" s="755"/>
      <c r="FFK291" s="755"/>
      <c r="FFL291" s="755"/>
      <c r="FFM291" s="755"/>
      <c r="FFN291" s="755"/>
      <c r="FFO291" s="755"/>
      <c r="FFP291" s="755"/>
      <c r="FFQ291" s="755"/>
      <c r="FFR291" s="755"/>
      <c r="FFS291" s="755"/>
      <c r="FFT291" s="755"/>
      <c r="FFU291" s="755"/>
      <c r="FFV291" s="755"/>
      <c r="FFW291" s="755"/>
      <c r="FFX291" s="755"/>
      <c r="FFY291" s="755"/>
      <c r="FFZ291" s="755"/>
      <c r="FGA291" s="755"/>
      <c r="FGB291" s="755"/>
      <c r="FGC291" s="755"/>
      <c r="FGD291" s="755"/>
      <c r="FGE291" s="755"/>
      <c r="FGF291" s="755"/>
      <c r="FGG291" s="755"/>
      <c r="FGH291" s="755"/>
      <c r="FGI291" s="755"/>
      <c r="FGJ291" s="755"/>
      <c r="FGK291" s="755"/>
      <c r="FGL291" s="755"/>
      <c r="FGM291" s="755"/>
      <c r="FGN291" s="755"/>
      <c r="FGO291" s="755"/>
      <c r="FGP291" s="755"/>
      <c r="FGQ291" s="755"/>
      <c r="FGR291" s="755"/>
      <c r="FGS291" s="755"/>
      <c r="FGT291" s="755"/>
      <c r="FGU291" s="755"/>
      <c r="FGV291" s="755"/>
      <c r="FGW291" s="755"/>
      <c r="FGX291" s="755"/>
      <c r="FGY291" s="755"/>
      <c r="FGZ291" s="755"/>
      <c r="FHA291" s="755"/>
      <c r="FHB291" s="755"/>
      <c r="FHC291" s="755"/>
      <c r="FHD291" s="755"/>
      <c r="FHE291" s="755"/>
      <c r="FHF291" s="755"/>
      <c r="FHG291" s="755"/>
      <c r="FHH291" s="755"/>
      <c r="FHI291" s="755"/>
      <c r="FHJ291" s="755"/>
      <c r="FHK291" s="755"/>
      <c r="FHL291" s="755"/>
      <c r="FHM291" s="755"/>
      <c r="FHN291" s="755"/>
      <c r="FHO291" s="755"/>
      <c r="FHP291" s="755"/>
      <c r="FHQ291" s="755"/>
      <c r="FHR291" s="755"/>
      <c r="FHS291" s="755"/>
      <c r="FHT291" s="755"/>
      <c r="FHU291" s="755"/>
      <c r="FHV291" s="755"/>
      <c r="FHW291" s="755"/>
      <c r="FHX291" s="755"/>
      <c r="FHY291" s="755"/>
      <c r="FHZ291" s="755"/>
      <c r="FIA291" s="755"/>
      <c r="FIB291" s="755"/>
      <c r="FIC291" s="755"/>
      <c r="FID291" s="755"/>
      <c r="FIE291" s="755"/>
      <c r="FIF291" s="755"/>
      <c r="FIG291" s="755"/>
      <c r="FIH291" s="755"/>
      <c r="FII291" s="755"/>
      <c r="FIJ291" s="755"/>
      <c r="FIK291" s="755"/>
      <c r="FIL291" s="755"/>
      <c r="FIM291" s="755"/>
      <c r="FIN291" s="755"/>
      <c r="FIO291" s="755"/>
      <c r="FIP291" s="755"/>
      <c r="FIQ291" s="755"/>
      <c r="FIR291" s="755"/>
      <c r="FIS291" s="755"/>
      <c r="FIT291" s="755"/>
      <c r="FIU291" s="755"/>
      <c r="FIV291" s="755"/>
      <c r="FIW291" s="755"/>
      <c r="FIX291" s="755"/>
      <c r="FIY291" s="755"/>
      <c r="FIZ291" s="755"/>
      <c r="FJA291" s="755"/>
      <c r="FJB291" s="755"/>
      <c r="FJC291" s="755"/>
      <c r="FJD291" s="755"/>
      <c r="FJE291" s="755"/>
      <c r="FJF291" s="755"/>
      <c r="FJG291" s="755"/>
      <c r="FJH291" s="755"/>
      <c r="FJI291" s="755"/>
      <c r="FJJ291" s="755"/>
      <c r="FJK291" s="755"/>
      <c r="FJL291" s="755"/>
      <c r="FJM291" s="755"/>
      <c r="FJN291" s="755"/>
      <c r="FJO291" s="755"/>
      <c r="FJP291" s="755"/>
      <c r="FJQ291" s="755"/>
      <c r="FJR291" s="755"/>
      <c r="FJS291" s="755"/>
      <c r="FJT291" s="755"/>
      <c r="FJU291" s="755"/>
      <c r="FJV291" s="755"/>
      <c r="FJW291" s="755"/>
      <c r="FJX291" s="755"/>
      <c r="FJY291" s="755"/>
      <c r="FJZ291" s="755"/>
      <c r="FKA291" s="755"/>
      <c r="FKB291" s="755"/>
      <c r="FKC291" s="755"/>
      <c r="FKD291" s="755"/>
      <c r="FKE291" s="755"/>
      <c r="FKF291" s="755"/>
      <c r="FKG291" s="755"/>
      <c r="FKH291" s="755"/>
      <c r="FKI291" s="755"/>
      <c r="FKJ291" s="755"/>
      <c r="FKK291" s="755"/>
      <c r="FKL291" s="755"/>
      <c r="FKM291" s="755"/>
      <c r="FKN291" s="755"/>
      <c r="FKO291" s="755"/>
      <c r="FKP291" s="755"/>
      <c r="FKQ291" s="755"/>
      <c r="FKR291" s="755"/>
      <c r="FKS291" s="755"/>
      <c r="FKT291" s="755"/>
      <c r="FKU291" s="755"/>
      <c r="FKV291" s="755"/>
      <c r="FKW291" s="755"/>
      <c r="FKX291" s="755"/>
      <c r="FKY291" s="755"/>
      <c r="FKZ291" s="755"/>
      <c r="FLA291" s="755"/>
      <c r="FLB291" s="755"/>
      <c r="FLC291" s="755"/>
      <c r="FLD291" s="755"/>
      <c r="FLE291" s="755"/>
      <c r="FLF291" s="755"/>
      <c r="FLG291" s="755"/>
      <c r="FLH291" s="755"/>
      <c r="FLI291" s="755"/>
      <c r="FLJ291" s="755"/>
      <c r="FLK291" s="755"/>
      <c r="FLL291" s="755"/>
      <c r="FLM291" s="755"/>
      <c r="FLN291" s="755"/>
      <c r="FLO291" s="755"/>
      <c r="FLP291" s="755"/>
      <c r="FLQ291" s="755"/>
      <c r="FLR291" s="755"/>
      <c r="FLS291" s="755"/>
      <c r="FLT291" s="755"/>
      <c r="FLU291" s="755"/>
      <c r="FLV291" s="755"/>
      <c r="FLW291" s="755"/>
      <c r="FLX291" s="755"/>
      <c r="FLY291" s="755"/>
      <c r="FLZ291" s="755"/>
      <c r="FMA291" s="755"/>
      <c r="FMB291" s="755"/>
      <c r="FMC291" s="755"/>
      <c r="FMD291" s="755"/>
      <c r="FME291" s="755"/>
      <c r="FMF291" s="755"/>
      <c r="FMG291" s="755"/>
      <c r="FMH291" s="755"/>
      <c r="FMI291" s="755"/>
      <c r="FMJ291" s="755"/>
      <c r="FMK291" s="755"/>
      <c r="FML291" s="755"/>
      <c r="FMM291" s="755"/>
      <c r="FMN291" s="755"/>
      <c r="FMO291" s="755"/>
      <c r="FMP291" s="755"/>
      <c r="FMQ291" s="755"/>
      <c r="FMR291" s="755"/>
      <c r="FMS291" s="755"/>
      <c r="FMT291" s="755"/>
      <c r="FMU291" s="755"/>
      <c r="FMV291" s="755"/>
      <c r="FMW291" s="755"/>
      <c r="FMX291" s="755"/>
      <c r="FMY291" s="755"/>
      <c r="FMZ291" s="755"/>
      <c r="FNA291" s="755"/>
      <c r="FNB291" s="755"/>
      <c r="FNC291" s="755"/>
      <c r="FND291" s="755"/>
      <c r="FNE291" s="755"/>
      <c r="FNF291" s="755"/>
      <c r="FNG291" s="755"/>
      <c r="FNH291" s="755"/>
      <c r="FNI291" s="755"/>
      <c r="FNJ291" s="755"/>
      <c r="FNK291" s="755"/>
      <c r="FNL291" s="755"/>
      <c r="FNM291" s="755"/>
      <c r="FNN291" s="755"/>
      <c r="FNO291" s="755"/>
      <c r="FNP291" s="755"/>
      <c r="FNQ291" s="755"/>
      <c r="FNR291" s="755"/>
      <c r="FNS291" s="755"/>
      <c r="FNT291" s="755"/>
      <c r="FNU291" s="755"/>
      <c r="FNV291" s="755"/>
      <c r="FNW291" s="755"/>
      <c r="FNX291" s="755"/>
      <c r="FNY291" s="755"/>
      <c r="FNZ291" s="755"/>
      <c r="FOA291" s="755"/>
      <c r="FOB291" s="755"/>
      <c r="FOC291" s="755"/>
      <c r="FOD291" s="755"/>
      <c r="FOE291" s="755"/>
      <c r="FOF291" s="755"/>
      <c r="FOG291" s="755"/>
      <c r="FOH291" s="755"/>
      <c r="FOI291" s="755"/>
      <c r="FOJ291" s="755"/>
      <c r="FOK291" s="755"/>
      <c r="FOL291" s="755"/>
      <c r="FOM291" s="755"/>
      <c r="FON291" s="755"/>
      <c r="FOO291" s="755"/>
      <c r="FOP291" s="755"/>
      <c r="FOQ291" s="755"/>
      <c r="FOR291" s="755"/>
      <c r="FOS291" s="755"/>
      <c r="FOT291" s="755"/>
      <c r="FOU291" s="755"/>
      <c r="FOV291" s="755"/>
      <c r="FOW291" s="755"/>
      <c r="FOX291" s="755"/>
      <c r="FOY291" s="755"/>
      <c r="FOZ291" s="755"/>
      <c r="FPA291" s="755"/>
      <c r="FPB291" s="755"/>
      <c r="FPC291" s="755"/>
      <c r="FPD291" s="755"/>
      <c r="FPE291" s="755"/>
      <c r="FPF291" s="755"/>
      <c r="FPG291" s="755"/>
      <c r="FPH291" s="755"/>
      <c r="FPI291" s="755"/>
      <c r="FPJ291" s="755"/>
      <c r="FPK291" s="755"/>
      <c r="FPL291" s="755"/>
      <c r="FPM291" s="755"/>
      <c r="FPN291" s="755"/>
      <c r="FPO291" s="755"/>
      <c r="FPP291" s="755"/>
      <c r="FPQ291" s="755"/>
      <c r="FPR291" s="755"/>
      <c r="FPS291" s="755"/>
      <c r="FPT291" s="755"/>
      <c r="FPU291" s="755"/>
      <c r="FPV291" s="755"/>
      <c r="FPW291" s="755"/>
      <c r="FPX291" s="755"/>
      <c r="FPY291" s="755"/>
      <c r="FPZ291" s="755"/>
      <c r="FQA291" s="755"/>
      <c r="FQB291" s="755"/>
      <c r="FQC291" s="755"/>
      <c r="FQD291" s="755"/>
      <c r="FQE291" s="755"/>
      <c r="FQF291" s="755"/>
      <c r="FQG291" s="755"/>
      <c r="FQH291" s="755"/>
      <c r="FQI291" s="755"/>
      <c r="FQJ291" s="755"/>
      <c r="FQK291" s="755"/>
      <c r="FQL291" s="755"/>
      <c r="FQM291" s="755"/>
      <c r="FQN291" s="755"/>
      <c r="FQO291" s="755"/>
      <c r="FQP291" s="755"/>
      <c r="FQQ291" s="755"/>
      <c r="FQR291" s="755"/>
      <c r="FQS291" s="755"/>
      <c r="FQT291" s="755"/>
      <c r="FQU291" s="755"/>
      <c r="FQV291" s="755"/>
      <c r="FQW291" s="755"/>
      <c r="FQX291" s="755"/>
      <c r="FQY291" s="755"/>
      <c r="FQZ291" s="755"/>
      <c r="FRA291" s="755"/>
      <c r="FRB291" s="755"/>
      <c r="FRC291" s="755"/>
      <c r="FRD291" s="755"/>
      <c r="FRE291" s="755"/>
      <c r="FRF291" s="755"/>
      <c r="FRG291" s="755"/>
      <c r="FRH291" s="755"/>
      <c r="FRI291" s="755"/>
      <c r="FRJ291" s="755"/>
      <c r="FRK291" s="755"/>
      <c r="FRL291" s="755"/>
      <c r="FRM291" s="755"/>
      <c r="FRN291" s="755"/>
      <c r="FRO291" s="755"/>
      <c r="FRP291" s="755"/>
      <c r="FRQ291" s="755"/>
      <c r="FRR291" s="755"/>
      <c r="FRS291" s="755"/>
      <c r="FRT291" s="755"/>
      <c r="FRU291" s="755"/>
      <c r="FRV291" s="755"/>
      <c r="FRW291" s="755"/>
      <c r="FRX291" s="755"/>
      <c r="FRY291" s="755"/>
      <c r="FRZ291" s="755"/>
      <c r="FSA291" s="755"/>
      <c r="FSB291" s="755"/>
      <c r="FSC291" s="755"/>
      <c r="FSD291" s="755"/>
      <c r="FSE291" s="755"/>
      <c r="FSF291" s="755"/>
      <c r="FSG291" s="755"/>
      <c r="FSH291" s="755"/>
      <c r="FSI291" s="755"/>
      <c r="FSJ291" s="755"/>
      <c r="FSK291" s="755"/>
      <c r="FSL291" s="755"/>
      <c r="FSM291" s="755"/>
      <c r="FSN291" s="755"/>
      <c r="FSO291" s="755"/>
      <c r="FSP291" s="755"/>
      <c r="FSQ291" s="755"/>
      <c r="FSR291" s="755"/>
      <c r="FSS291" s="755"/>
      <c r="FST291" s="755"/>
      <c r="FSU291" s="755"/>
      <c r="FSV291" s="755"/>
      <c r="FSW291" s="755"/>
      <c r="FSX291" s="755"/>
      <c r="FSY291" s="755"/>
      <c r="FSZ291" s="755"/>
      <c r="FTA291" s="755"/>
      <c r="FTB291" s="755"/>
      <c r="FTC291" s="755"/>
      <c r="FTD291" s="755"/>
      <c r="FTE291" s="755"/>
      <c r="FTF291" s="755"/>
      <c r="FTG291" s="755"/>
      <c r="FTH291" s="755"/>
      <c r="FTI291" s="755"/>
      <c r="FTJ291" s="755"/>
      <c r="FTK291" s="755"/>
      <c r="FTL291" s="755"/>
      <c r="FTM291" s="755"/>
      <c r="FTN291" s="755"/>
      <c r="FTO291" s="755"/>
      <c r="FTP291" s="755"/>
      <c r="FTQ291" s="755"/>
      <c r="FTR291" s="755"/>
      <c r="FTS291" s="755"/>
      <c r="FTT291" s="755"/>
      <c r="FTU291" s="755"/>
      <c r="FTV291" s="755"/>
      <c r="FTW291" s="755"/>
      <c r="FTX291" s="755"/>
      <c r="FTY291" s="755"/>
      <c r="FTZ291" s="755"/>
      <c r="FUA291" s="755"/>
      <c r="FUB291" s="755"/>
      <c r="FUC291" s="755"/>
      <c r="FUD291" s="755"/>
      <c r="FUE291" s="755"/>
      <c r="FUF291" s="755"/>
      <c r="FUG291" s="755"/>
      <c r="FUH291" s="755"/>
      <c r="FUI291" s="755"/>
      <c r="FUJ291" s="755"/>
      <c r="FUK291" s="755"/>
      <c r="FUL291" s="755"/>
      <c r="FUM291" s="755"/>
      <c r="FUN291" s="755"/>
      <c r="FUO291" s="755"/>
      <c r="FUP291" s="755"/>
      <c r="FUQ291" s="755"/>
      <c r="FUR291" s="755"/>
      <c r="FUS291" s="755"/>
      <c r="FUT291" s="755"/>
      <c r="FUU291" s="755"/>
      <c r="FUV291" s="755"/>
      <c r="FUW291" s="755"/>
      <c r="FUX291" s="755"/>
      <c r="FUY291" s="755"/>
      <c r="FUZ291" s="755"/>
      <c r="FVA291" s="755"/>
      <c r="FVB291" s="755"/>
      <c r="FVC291" s="755"/>
      <c r="FVD291" s="755"/>
      <c r="FVE291" s="755"/>
      <c r="FVF291" s="755"/>
      <c r="FVG291" s="755"/>
      <c r="FVH291" s="755"/>
      <c r="FVI291" s="755"/>
      <c r="FVJ291" s="755"/>
      <c r="FVK291" s="755"/>
      <c r="FVL291" s="755"/>
      <c r="FVM291" s="755"/>
      <c r="FVN291" s="755"/>
      <c r="FVO291" s="755"/>
      <c r="FVP291" s="755"/>
      <c r="FVQ291" s="755"/>
      <c r="FVR291" s="755"/>
      <c r="FVS291" s="755"/>
      <c r="FVT291" s="755"/>
      <c r="FVU291" s="755"/>
      <c r="FVV291" s="755"/>
      <c r="FVW291" s="755"/>
      <c r="FVX291" s="755"/>
      <c r="FVY291" s="755"/>
      <c r="FVZ291" s="755"/>
      <c r="FWA291" s="755"/>
      <c r="FWB291" s="755"/>
      <c r="FWC291" s="755"/>
      <c r="FWD291" s="755"/>
      <c r="FWE291" s="755"/>
      <c r="FWF291" s="755"/>
      <c r="FWG291" s="755"/>
      <c r="FWH291" s="755"/>
      <c r="FWI291" s="755"/>
      <c r="FWJ291" s="755"/>
      <c r="FWK291" s="755"/>
      <c r="FWL291" s="755"/>
      <c r="FWM291" s="755"/>
      <c r="FWN291" s="755"/>
      <c r="FWO291" s="755"/>
      <c r="FWP291" s="755"/>
      <c r="FWQ291" s="755"/>
      <c r="FWR291" s="755"/>
      <c r="FWS291" s="755"/>
      <c r="FWT291" s="755"/>
      <c r="FWU291" s="755"/>
      <c r="FWV291" s="755"/>
      <c r="FWW291" s="755"/>
      <c r="FWX291" s="755"/>
      <c r="FWY291" s="755"/>
      <c r="FWZ291" s="755"/>
      <c r="FXA291" s="755"/>
      <c r="FXB291" s="755"/>
      <c r="FXC291" s="755"/>
      <c r="FXD291" s="755"/>
      <c r="FXE291" s="755"/>
      <c r="FXF291" s="755"/>
      <c r="FXG291" s="755"/>
      <c r="FXH291" s="755"/>
      <c r="FXI291" s="755"/>
      <c r="FXJ291" s="755"/>
      <c r="FXK291" s="755"/>
      <c r="FXL291" s="755"/>
      <c r="FXM291" s="755"/>
      <c r="FXN291" s="755"/>
      <c r="FXO291" s="755"/>
      <c r="FXP291" s="755"/>
      <c r="FXQ291" s="755"/>
      <c r="FXR291" s="755"/>
      <c r="FXS291" s="755"/>
      <c r="FXT291" s="755"/>
      <c r="FXU291" s="755"/>
      <c r="FXV291" s="755"/>
      <c r="FXW291" s="755"/>
      <c r="FXX291" s="755"/>
      <c r="FXY291" s="755"/>
      <c r="FXZ291" s="755"/>
      <c r="FYA291" s="755"/>
      <c r="FYB291" s="755"/>
      <c r="FYC291" s="755"/>
      <c r="FYD291" s="755"/>
      <c r="FYE291" s="755"/>
      <c r="FYF291" s="755"/>
      <c r="FYG291" s="755"/>
      <c r="FYH291" s="755"/>
      <c r="FYI291" s="755"/>
      <c r="FYJ291" s="755"/>
      <c r="FYK291" s="755"/>
      <c r="FYL291" s="755"/>
      <c r="FYM291" s="755"/>
      <c r="FYN291" s="755"/>
      <c r="FYO291" s="755"/>
      <c r="FYP291" s="755"/>
      <c r="FYQ291" s="755"/>
      <c r="FYR291" s="755"/>
      <c r="FYS291" s="755"/>
      <c r="FYT291" s="755"/>
      <c r="FYU291" s="755"/>
      <c r="FYV291" s="755"/>
      <c r="FYW291" s="755"/>
      <c r="FYX291" s="755"/>
      <c r="FYY291" s="755"/>
      <c r="FYZ291" s="755"/>
      <c r="FZA291" s="755"/>
      <c r="FZB291" s="755"/>
      <c r="FZC291" s="755"/>
      <c r="FZD291" s="755"/>
      <c r="FZE291" s="755"/>
      <c r="FZF291" s="755"/>
      <c r="FZG291" s="755"/>
      <c r="FZH291" s="755"/>
      <c r="FZI291" s="755"/>
      <c r="FZJ291" s="755"/>
      <c r="FZK291" s="755"/>
      <c r="FZL291" s="755"/>
      <c r="FZM291" s="755"/>
      <c r="FZN291" s="755"/>
      <c r="FZO291" s="755"/>
      <c r="FZP291" s="755"/>
      <c r="FZQ291" s="755"/>
      <c r="FZR291" s="755"/>
      <c r="FZS291" s="755"/>
      <c r="FZT291" s="755"/>
      <c r="FZU291" s="755"/>
      <c r="FZV291" s="755"/>
      <c r="FZW291" s="755"/>
      <c r="FZX291" s="755"/>
      <c r="FZY291" s="755"/>
      <c r="FZZ291" s="755"/>
      <c r="GAA291" s="755"/>
      <c r="GAB291" s="755"/>
      <c r="GAC291" s="755"/>
      <c r="GAD291" s="755"/>
      <c r="GAE291" s="755"/>
      <c r="GAF291" s="755"/>
      <c r="GAG291" s="755"/>
      <c r="GAH291" s="755"/>
      <c r="GAI291" s="755"/>
      <c r="GAJ291" s="755"/>
      <c r="GAK291" s="755"/>
      <c r="GAL291" s="755"/>
      <c r="GAM291" s="755"/>
      <c r="GAN291" s="755"/>
      <c r="GAO291" s="755"/>
      <c r="GAP291" s="755"/>
      <c r="GAQ291" s="755"/>
      <c r="GAR291" s="755"/>
      <c r="GAS291" s="755"/>
      <c r="GAT291" s="755"/>
      <c r="GAU291" s="755"/>
      <c r="GAV291" s="755"/>
      <c r="GAW291" s="755"/>
      <c r="GAX291" s="755"/>
      <c r="GAY291" s="755"/>
      <c r="GAZ291" s="755"/>
      <c r="GBA291" s="755"/>
      <c r="GBB291" s="755"/>
      <c r="GBC291" s="755"/>
      <c r="GBD291" s="755"/>
      <c r="GBE291" s="755"/>
      <c r="GBF291" s="755"/>
      <c r="GBG291" s="755"/>
      <c r="GBH291" s="755"/>
      <c r="GBI291" s="755"/>
      <c r="GBJ291" s="755"/>
      <c r="GBK291" s="755"/>
      <c r="GBL291" s="755"/>
      <c r="GBM291" s="755"/>
      <c r="GBN291" s="755"/>
      <c r="GBO291" s="755"/>
      <c r="GBP291" s="755"/>
      <c r="GBQ291" s="755"/>
      <c r="GBR291" s="755"/>
      <c r="GBS291" s="755"/>
      <c r="GBT291" s="755"/>
      <c r="GBU291" s="755"/>
      <c r="GBV291" s="755"/>
      <c r="GBW291" s="755"/>
      <c r="GBX291" s="755"/>
      <c r="GBY291" s="755"/>
      <c r="GBZ291" s="755"/>
      <c r="GCA291" s="755"/>
      <c r="GCB291" s="755"/>
      <c r="GCC291" s="755"/>
      <c r="GCD291" s="755"/>
      <c r="GCE291" s="755"/>
      <c r="GCF291" s="755"/>
      <c r="GCG291" s="755"/>
      <c r="GCH291" s="755"/>
      <c r="GCI291" s="755"/>
      <c r="GCJ291" s="755"/>
      <c r="GCK291" s="755"/>
      <c r="GCL291" s="755"/>
      <c r="GCM291" s="755"/>
      <c r="GCN291" s="755"/>
      <c r="GCO291" s="755"/>
      <c r="GCP291" s="755"/>
      <c r="GCQ291" s="755"/>
      <c r="GCR291" s="755"/>
      <c r="GCS291" s="755"/>
      <c r="GCT291" s="755"/>
      <c r="GCU291" s="755"/>
      <c r="GCV291" s="755"/>
      <c r="GCW291" s="755"/>
      <c r="GCX291" s="755"/>
      <c r="GCY291" s="755"/>
      <c r="GCZ291" s="755"/>
      <c r="GDA291" s="755"/>
      <c r="GDB291" s="755"/>
      <c r="GDC291" s="755"/>
      <c r="GDD291" s="755"/>
      <c r="GDE291" s="755"/>
      <c r="GDF291" s="755"/>
      <c r="GDG291" s="755"/>
      <c r="GDH291" s="755"/>
      <c r="GDI291" s="755"/>
      <c r="GDJ291" s="755"/>
      <c r="GDK291" s="755"/>
      <c r="GDL291" s="755"/>
      <c r="GDM291" s="755"/>
      <c r="GDN291" s="755"/>
      <c r="GDO291" s="755"/>
      <c r="GDP291" s="755"/>
      <c r="GDQ291" s="755"/>
      <c r="GDR291" s="755"/>
      <c r="GDS291" s="755"/>
      <c r="GDT291" s="755"/>
      <c r="GDU291" s="755"/>
      <c r="GDV291" s="755"/>
      <c r="GDW291" s="755"/>
      <c r="GDX291" s="755"/>
      <c r="GDY291" s="755"/>
      <c r="GDZ291" s="755"/>
      <c r="GEA291" s="755"/>
      <c r="GEB291" s="755"/>
      <c r="GEC291" s="755"/>
      <c r="GED291" s="755"/>
      <c r="GEE291" s="755"/>
      <c r="GEF291" s="755"/>
      <c r="GEG291" s="755"/>
      <c r="GEH291" s="755"/>
      <c r="GEI291" s="755"/>
      <c r="GEJ291" s="755"/>
      <c r="GEK291" s="755"/>
      <c r="GEL291" s="755"/>
      <c r="GEM291" s="755"/>
      <c r="GEN291" s="755"/>
      <c r="GEO291" s="755"/>
      <c r="GEP291" s="755"/>
      <c r="GEQ291" s="755"/>
      <c r="GER291" s="755"/>
      <c r="GES291" s="755"/>
      <c r="GET291" s="755"/>
      <c r="GEU291" s="755"/>
      <c r="GEV291" s="755"/>
      <c r="GEW291" s="755"/>
      <c r="GEX291" s="755"/>
      <c r="GEY291" s="755"/>
      <c r="GEZ291" s="755"/>
      <c r="GFA291" s="755"/>
      <c r="GFB291" s="755"/>
      <c r="GFC291" s="755"/>
      <c r="GFD291" s="755"/>
      <c r="GFE291" s="755"/>
      <c r="GFF291" s="755"/>
      <c r="GFG291" s="755"/>
      <c r="GFH291" s="755"/>
      <c r="GFI291" s="755"/>
      <c r="GFJ291" s="755"/>
      <c r="GFK291" s="755"/>
      <c r="GFL291" s="755"/>
      <c r="GFM291" s="755"/>
      <c r="GFN291" s="755"/>
      <c r="GFO291" s="755"/>
      <c r="GFP291" s="755"/>
      <c r="GFQ291" s="755"/>
      <c r="GFR291" s="755"/>
      <c r="GFS291" s="755"/>
      <c r="GFT291" s="755"/>
      <c r="GFU291" s="755"/>
      <c r="GFV291" s="755"/>
      <c r="GFW291" s="755"/>
      <c r="GFX291" s="755"/>
      <c r="GFY291" s="755"/>
      <c r="GFZ291" s="755"/>
      <c r="GGA291" s="755"/>
      <c r="GGB291" s="755"/>
      <c r="GGC291" s="755"/>
      <c r="GGD291" s="755"/>
      <c r="GGE291" s="755"/>
      <c r="GGF291" s="755"/>
      <c r="GGG291" s="755"/>
      <c r="GGH291" s="755"/>
      <c r="GGI291" s="755"/>
      <c r="GGJ291" s="755"/>
      <c r="GGK291" s="755"/>
      <c r="GGL291" s="755"/>
      <c r="GGM291" s="755"/>
      <c r="GGN291" s="755"/>
      <c r="GGO291" s="755"/>
      <c r="GGP291" s="755"/>
      <c r="GGQ291" s="755"/>
      <c r="GGR291" s="755"/>
      <c r="GGS291" s="755"/>
      <c r="GGT291" s="755"/>
      <c r="GGU291" s="755"/>
      <c r="GGV291" s="755"/>
      <c r="GGW291" s="755"/>
      <c r="GGX291" s="755"/>
      <c r="GGY291" s="755"/>
      <c r="GGZ291" s="755"/>
      <c r="GHA291" s="755"/>
      <c r="GHB291" s="755"/>
      <c r="GHC291" s="755"/>
      <c r="GHD291" s="755"/>
      <c r="GHE291" s="755"/>
      <c r="GHF291" s="755"/>
      <c r="GHG291" s="755"/>
      <c r="GHH291" s="755"/>
      <c r="GHI291" s="755"/>
      <c r="GHJ291" s="755"/>
      <c r="GHK291" s="755"/>
      <c r="GHL291" s="755"/>
      <c r="GHM291" s="755"/>
      <c r="GHN291" s="755"/>
      <c r="GHO291" s="755"/>
      <c r="GHP291" s="755"/>
      <c r="GHQ291" s="755"/>
      <c r="GHR291" s="755"/>
      <c r="GHS291" s="755"/>
      <c r="GHT291" s="755"/>
      <c r="GHU291" s="755"/>
      <c r="GHV291" s="755"/>
      <c r="GHW291" s="755"/>
      <c r="GHX291" s="755"/>
      <c r="GHY291" s="755"/>
      <c r="GHZ291" s="755"/>
      <c r="GIA291" s="755"/>
      <c r="GIB291" s="755"/>
      <c r="GIC291" s="755"/>
      <c r="GID291" s="755"/>
      <c r="GIE291" s="755"/>
      <c r="GIF291" s="755"/>
      <c r="GIG291" s="755"/>
      <c r="GIH291" s="755"/>
      <c r="GII291" s="755"/>
      <c r="GIJ291" s="755"/>
      <c r="GIK291" s="755"/>
      <c r="GIL291" s="755"/>
      <c r="GIM291" s="755"/>
      <c r="GIN291" s="755"/>
      <c r="GIO291" s="755"/>
      <c r="GIP291" s="755"/>
      <c r="GIQ291" s="755"/>
      <c r="GIR291" s="755"/>
      <c r="GIS291" s="755"/>
      <c r="GIT291" s="755"/>
      <c r="GIU291" s="755"/>
      <c r="GIV291" s="755"/>
      <c r="GIW291" s="755"/>
      <c r="GIX291" s="755"/>
      <c r="GIY291" s="755"/>
      <c r="GIZ291" s="755"/>
      <c r="GJA291" s="755"/>
      <c r="GJB291" s="755"/>
      <c r="GJC291" s="755"/>
      <c r="GJD291" s="755"/>
      <c r="GJE291" s="755"/>
      <c r="GJF291" s="755"/>
      <c r="GJG291" s="755"/>
      <c r="GJH291" s="755"/>
      <c r="GJI291" s="755"/>
      <c r="GJJ291" s="755"/>
      <c r="GJK291" s="755"/>
      <c r="GJL291" s="755"/>
      <c r="GJM291" s="755"/>
      <c r="GJN291" s="755"/>
      <c r="GJO291" s="755"/>
      <c r="GJP291" s="755"/>
      <c r="GJQ291" s="755"/>
      <c r="GJR291" s="755"/>
      <c r="GJS291" s="755"/>
      <c r="GJT291" s="755"/>
      <c r="GJU291" s="755"/>
      <c r="GJV291" s="755"/>
      <c r="GJW291" s="755"/>
      <c r="GJX291" s="755"/>
      <c r="GJY291" s="755"/>
      <c r="GJZ291" s="755"/>
      <c r="GKA291" s="755"/>
      <c r="GKB291" s="755"/>
      <c r="GKC291" s="755"/>
      <c r="GKD291" s="755"/>
      <c r="GKE291" s="755"/>
      <c r="GKF291" s="755"/>
      <c r="GKG291" s="755"/>
      <c r="GKH291" s="755"/>
      <c r="GKI291" s="755"/>
      <c r="GKJ291" s="755"/>
      <c r="GKK291" s="755"/>
      <c r="GKL291" s="755"/>
      <c r="GKM291" s="755"/>
      <c r="GKN291" s="755"/>
      <c r="GKO291" s="755"/>
      <c r="GKP291" s="755"/>
      <c r="GKQ291" s="755"/>
      <c r="GKR291" s="755"/>
      <c r="GKS291" s="755"/>
      <c r="GKT291" s="755"/>
      <c r="GKU291" s="755"/>
      <c r="GKV291" s="755"/>
      <c r="GKW291" s="755"/>
      <c r="GKX291" s="755"/>
      <c r="GKY291" s="755"/>
      <c r="GKZ291" s="755"/>
      <c r="GLA291" s="755"/>
      <c r="GLB291" s="755"/>
      <c r="GLC291" s="755"/>
      <c r="GLD291" s="755"/>
      <c r="GLE291" s="755"/>
      <c r="GLF291" s="755"/>
      <c r="GLG291" s="755"/>
      <c r="GLH291" s="755"/>
      <c r="GLI291" s="755"/>
      <c r="GLJ291" s="755"/>
      <c r="GLK291" s="755"/>
      <c r="GLL291" s="755"/>
      <c r="GLM291" s="755"/>
      <c r="GLN291" s="755"/>
      <c r="GLO291" s="755"/>
      <c r="GLP291" s="755"/>
      <c r="GLQ291" s="755"/>
      <c r="GLR291" s="755"/>
      <c r="GLS291" s="755"/>
      <c r="GLT291" s="755"/>
      <c r="GLU291" s="755"/>
      <c r="GLV291" s="755"/>
      <c r="GLW291" s="755"/>
      <c r="GLX291" s="755"/>
      <c r="GLY291" s="755"/>
      <c r="GLZ291" s="755"/>
      <c r="GMA291" s="755"/>
      <c r="GMB291" s="755"/>
      <c r="GMC291" s="755"/>
      <c r="GMD291" s="755"/>
      <c r="GME291" s="755"/>
      <c r="GMF291" s="755"/>
      <c r="GMG291" s="755"/>
      <c r="GMH291" s="755"/>
      <c r="GMI291" s="755"/>
      <c r="GMJ291" s="755"/>
      <c r="GMK291" s="755"/>
      <c r="GML291" s="755"/>
      <c r="GMM291" s="755"/>
      <c r="GMN291" s="755"/>
      <c r="GMO291" s="755"/>
      <c r="GMP291" s="755"/>
      <c r="GMQ291" s="755"/>
      <c r="GMR291" s="755"/>
      <c r="GMS291" s="755"/>
      <c r="GMT291" s="755"/>
      <c r="GMU291" s="755"/>
      <c r="GMV291" s="755"/>
      <c r="GMW291" s="755"/>
      <c r="GMX291" s="755"/>
      <c r="GMY291" s="755"/>
      <c r="GMZ291" s="755"/>
      <c r="GNA291" s="755"/>
      <c r="GNB291" s="755"/>
      <c r="GNC291" s="755"/>
      <c r="GND291" s="755"/>
      <c r="GNE291" s="755"/>
      <c r="GNF291" s="755"/>
      <c r="GNG291" s="755"/>
      <c r="GNH291" s="755"/>
      <c r="GNI291" s="755"/>
      <c r="GNJ291" s="755"/>
      <c r="GNK291" s="755"/>
      <c r="GNL291" s="755"/>
      <c r="GNM291" s="755"/>
      <c r="GNN291" s="755"/>
      <c r="GNO291" s="755"/>
      <c r="GNP291" s="755"/>
      <c r="GNQ291" s="755"/>
      <c r="GNR291" s="755"/>
      <c r="GNS291" s="755"/>
      <c r="GNT291" s="755"/>
      <c r="GNU291" s="755"/>
      <c r="GNV291" s="755"/>
      <c r="GNW291" s="755"/>
      <c r="GNX291" s="755"/>
      <c r="GNY291" s="755"/>
      <c r="GNZ291" s="755"/>
      <c r="GOA291" s="755"/>
      <c r="GOB291" s="755"/>
      <c r="GOC291" s="755"/>
      <c r="GOD291" s="755"/>
      <c r="GOE291" s="755"/>
      <c r="GOF291" s="755"/>
      <c r="GOG291" s="755"/>
      <c r="GOH291" s="755"/>
      <c r="GOI291" s="755"/>
      <c r="GOJ291" s="755"/>
      <c r="GOK291" s="755"/>
      <c r="GOL291" s="755"/>
      <c r="GOM291" s="755"/>
      <c r="GON291" s="755"/>
      <c r="GOO291" s="755"/>
      <c r="GOP291" s="755"/>
      <c r="GOQ291" s="755"/>
      <c r="GOR291" s="755"/>
      <c r="GOS291" s="755"/>
      <c r="GOT291" s="755"/>
      <c r="GOU291" s="755"/>
      <c r="GOV291" s="755"/>
      <c r="GOW291" s="755"/>
      <c r="GOX291" s="755"/>
      <c r="GOY291" s="755"/>
      <c r="GOZ291" s="755"/>
      <c r="GPA291" s="755"/>
      <c r="GPB291" s="755"/>
      <c r="GPC291" s="755"/>
      <c r="GPD291" s="755"/>
      <c r="GPE291" s="755"/>
      <c r="GPF291" s="755"/>
      <c r="GPG291" s="755"/>
      <c r="GPH291" s="755"/>
      <c r="GPI291" s="755"/>
      <c r="GPJ291" s="755"/>
      <c r="GPK291" s="755"/>
      <c r="GPL291" s="755"/>
      <c r="GPM291" s="755"/>
      <c r="GPN291" s="755"/>
      <c r="GPO291" s="755"/>
      <c r="GPP291" s="755"/>
      <c r="GPQ291" s="755"/>
      <c r="GPR291" s="755"/>
      <c r="GPS291" s="755"/>
      <c r="GPT291" s="755"/>
      <c r="GPU291" s="755"/>
      <c r="GPV291" s="755"/>
      <c r="GPW291" s="755"/>
      <c r="GPX291" s="755"/>
      <c r="GPY291" s="755"/>
      <c r="GPZ291" s="755"/>
      <c r="GQA291" s="755"/>
      <c r="GQB291" s="755"/>
      <c r="GQC291" s="755"/>
      <c r="GQD291" s="755"/>
      <c r="GQE291" s="755"/>
      <c r="GQF291" s="755"/>
      <c r="GQG291" s="755"/>
      <c r="GQH291" s="755"/>
      <c r="GQI291" s="755"/>
      <c r="GQJ291" s="755"/>
      <c r="GQK291" s="755"/>
      <c r="GQL291" s="755"/>
      <c r="GQM291" s="755"/>
      <c r="GQN291" s="755"/>
      <c r="GQO291" s="755"/>
      <c r="GQP291" s="755"/>
      <c r="GQQ291" s="755"/>
      <c r="GQR291" s="755"/>
      <c r="GQS291" s="755"/>
      <c r="GQT291" s="755"/>
      <c r="GQU291" s="755"/>
      <c r="GQV291" s="755"/>
      <c r="GQW291" s="755"/>
      <c r="GQX291" s="755"/>
      <c r="GQY291" s="755"/>
      <c r="GQZ291" s="755"/>
      <c r="GRA291" s="755"/>
      <c r="GRB291" s="755"/>
      <c r="GRC291" s="755"/>
      <c r="GRD291" s="755"/>
      <c r="GRE291" s="755"/>
      <c r="GRF291" s="755"/>
      <c r="GRG291" s="755"/>
      <c r="GRH291" s="755"/>
      <c r="GRI291" s="755"/>
      <c r="GRJ291" s="755"/>
      <c r="GRK291" s="755"/>
      <c r="GRL291" s="755"/>
      <c r="GRM291" s="755"/>
      <c r="GRN291" s="755"/>
      <c r="GRO291" s="755"/>
      <c r="GRP291" s="755"/>
      <c r="GRQ291" s="755"/>
      <c r="GRR291" s="755"/>
      <c r="GRS291" s="755"/>
      <c r="GRT291" s="755"/>
      <c r="GRU291" s="755"/>
      <c r="GRV291" s="755"/>
      <c r="GRW291" s="755"/>
      <c r="GRX291" s="755"/>
      <c r="GRY291" s="755"/>
      <c r="GRZ291" s="755"/>
      <c r="GSA291" s="755"/>
      <c r="GSB291" s="755"/>
      <c r="GSC291" s="755"/>
      <c r="GSD291" s="755"/>
      <c r="GSE291" s="755"/>
      <c r="GSF291" s="755"/>
      <c r="GSG291" s="755"/>
      <c r="GSH291" s="755"/>
      <c r="GSI291" s="755"/>
      <c r="GSJ291" s="755"/>
      <c r="GSK291" s="755"/>
      <c r="GSL291" s="755"/>
      <c r="GSM291" s="755"/>
      <c r="GSN291" s="755"/>
      <c r="GSO291" s="755"/>
      <c r="GSP291" s="755"/>
      <c r="GSQ291" s="755"/>
      <c r="GSR291" s="755"/>
      <c r="GSS291" s="755"/>
      <c r="GST291" s="755"/>
      <c r="GSU291" s="755"/>
      <c r="GSV291" s="755"/>
      <c r="GSW291" s="755"/>
      <c r="GSX291" s="755"/>
      <c r="GSY291" s="755"/>
      <c r="GSZ291" s="755"/>
      <c r="GTA291" s="755"/>
      <c r="GTB291" s="755"/>
      <c r="GTC291" s="755"/>
      <c r="GTD291" s="755"/>
      <c r="GTE291" s="755"/>
      <c r="GTF291" s="755"/>
      <c r="GTG291" s="755"/>
      <c r="GTH291" s="755"/>
      <c r="GTI291" s="755"/>
      <c r="GTJ291" s="755"/>
      <c r="GTK291" s="755"/>
      <c r="GTL291" s="755"/>
      <c r="GTM291" s="755"/>
      <c r="GTN291" s="755"/>
      <c r="GTO291" s="755"/>
      <c r="GTP291" s="755"/>
      <c r="GTQ291" s="755"/>
      <c r="GTR291" s="755"/>
      <c r="GTS291" s="755"/>
      <c r="GTT291" s="755"/>
      <c r="GTU291" s="755"/>
      <c r="GTV291" s="755"/>
      <c r="GTW291" s="755"/>
      <c r="GTX291" s="755"/>
      <c r="GTY291" s="755"/>
      <c r="GTZ291" s="755"/>
      <c r="GUA291" s="755"/>
      <c r="GUB291" s="755"/>
      <c r="GUC291" s="755"/>
      <c r="GUD291" s="755"/>
      <c r="GUE291" s="755"/>
      <c r="GUF291" s="755"/>
      <c r="GUG291" s="755"/>
      <c r="GUH291" s="755"/>
      <c r="GUI291" s="755"/>
      <c r="GUJ291" s="755"/>
      <c r="GUK291" s="755"/>
      <c r="GUL291" s="755"/>
      <c r="GUM291" s="755"/>
      <c r="GUN291" s="755"/>
      <c r="GUO291" s="755"/>
      <c r="GUP291" s="755"/>
      <c r="GUQ291" s="755"/>
      <c r="GUR291" s="755"/>
      <c r="GUS291" s="755"/>
      <c r="GUT291" s="755"/>
      <c r="GUU291" s="755"/>
      <c r="GUV291" s="755"/>
      <c r="GUW291" s="755"/>
      <c r="GUX291" s="755"/>
      <c r="GUY291" s="755"/>
      <c r="GUZ291" s="755"/>
      <c r="GVA291" s="755"/>
      <c r="GVB291" s="755"/>
      <c r="GVC291" s="755"/>
      <c r="GVD291" s="755"/>
      <c r="GVE291" s="755"/>
      <c r="GVF291" s="755"/>
      <c r="GVG291" s="755"/>
      <c r="GVH291" s="755"/>
      <c r="GVI291" s="755"/>
      <c r="GVJ291" s="755"/>
      <c r="GVK291" s="755"/>
      <c r="GVL291" s="755"/>
      <c r="GVM291" s="755"/>
      <c r="GVN291" s="755"/>
      <c r="GVO291" s="755"/>
      <c r="GVP291" s="755"/>
      <c r="GVQ291" s="755"/>
      <c r="GVR291" s="755"/>
      <c r="GVS291" s="755"/>
      <c r="GVT291" s="755"/>
      <c r="GVU291" s="755"/>
      <c r="GVV291" s="755"/>
      <c r="GVW291" s="755"/>
      <c r="GVX291" s="755"/>
      <c r="GVY291" s="755"/>
      <c r="GVZ291" s="755"/>
      <c r="GWA291" s="755"/>
      <c r="GWB291" s="755"/>
      <c r="GWC291" s="755"/>
      <c r="GWD291" s="755"/>
      <c r="GWE291" s="755"/>
      <c r="GWF291" s="755"/>
      <c r="GWG291" s="755"/>
      <c r="GWH291" s="755"/>
      <c r="GWI291" s="755"/>
      <c r="GWJ291" s="755"/>
      <c r="GWK291" s="755"/>
      <c r="GWL291" s="755"/>
      <c r="GWM291" s="755"/>
      <c r="GWN291" s="755"/>
      <c r="GWO291" s="755"/>
      <c r="GWP291" s="755"/>
      <c r="GWQ291" s="755"/>
      <c r="GWR291" s="755"/>
      <c r="GWS291" s="755"/>
      <c r="GWT291" s="755"/>
      <c r="GWU291" s="755"/>
      <c r="GWV291" s="755"/>
      <c r="GWW291" s="755"/>
      <c r="GWX291" s="755"/>
      <c r="GWY291" s="755"/>
      <c r="GWZ291" s="755"/>
      <c r="GXA291" s="755"/>
      <c r="GXB291" s="755"/>
      <c r="GXC291" s="755"/>
      <c r="GXD291" s="755"/>
      <c r="GXE291" s="755"/>
      <c r="GXF291" s="755"/>
      <c r="GXG291" s="755"/>
      <c r="GXH291" s="755"/>
      <c r="GXI291" s="755"/>
      <c r="GXJ291" s="755"/>
      <c r="GXK291" s="755"/>
      <c r="GXL291" s="755"/>
      <c r="GXM291" s="755"/>
      <c r="GXN291" s="755"/>
      <c r="GXO291" s="755"/>
      <c r="GXP291" s="755"/>
      <c r="GXQ291" s="755"/>
      <c r="GXR291" s="755"/>
      <c r="GXS291" s="755"/>
      <c r="GXT291" s="755"/>
      <c r="GXU291" s="755"/>
      <c r="GXV291" s="755"/>
      <c r="GXW291" s="755"/>
      <c r="GXX291" s="755"/>
      <c r="GXY291" s="755"/>
      <c r="GXZ291" s="755"/>
      <c r="GYA291" s="755"/>
      <c r="GYB291" s="755"/>
      <c r="GYC291" s="755"/>
      <c r="GYD291" s="755"/>
      <c r="GYE291" s="755"/>
      <c r="GYF291" s="755"/>
      <c r="GYG291" s="755"/>
      <c r="GYH291" s="755"/>
      <c r="GYI291" s="755"/>
      <c r="GYJ291" s="755"/>
      <c r="GYK291" s="755"/>
      <c r="GYL291" s="755"/>
      <c r="GYM291" s="755"/>
      <c r="GYN291" s="755"/>
      <c r="GYO291" s="755"/>
      <c r="GYP291" s="755"/>
      <c r="GYQ291" s="755"/>
      <c r="GYR291" s="755"/>
      <c r="GYS291" s="755"/>
      <c r="GYT291" s="755"/>
      <c r="GYU291" s="755"/>
      <c r="GYV291" s="755"/>
      <c r="GYW291" s="755"/>
      <c r="GYX291" s="755"/>
      <c r="GYY291" s="755"/>
      <c r="GYZ291" s="755"/>
      <c r="GZA291" s="755"/>
      <c r="GZB291" s="755"/>
      <c r="GZC291" s="755"/>
      <c r="GZD291" s="755"/>
      <c r="GZE291" s="755"/>
      <c r="GZF291" s="755"/>
      <c r="GZG291" s="755"/>
      <c r="GZH291" s="755"/>
      <c r="GZI291" s="755"/>
      <c r="GZJ291" s="755"/>
      <c r="GZK291" s="755"/>
      <c r="GZL291" s="755"/>
      <c r="GZM291" s="755"/>
      <c r="GZN291" s="755"/>
      <c r="GZO291" s="755"/>
      <c r="GZP291" s="755"/>
      <c r="GZQ291" s="755"/>
      <c r="GZR291" s="755"/>
      <c r="GZS291" s="755"/>
      <c r="GZT291" s="755"/>
      <c r="GZU291" s="755"/>
      <c r="GZV291" s="755"/>
      <c r="GZW291" s="755"/>
      <c r="GZX291" s="755"/>
      <c r="GZY291" s="755"/>
      <c r="GZZ291" s="755"/>
      <c r="HAA291" s="755"/>
      <c r="HAB291" s="755"/>
      <c r="HAC291" s="755"/>
      <c r="HAD291" s="755"/>
      <c r="HAE291" s="755"/>
      <c r="HAF291" s="755"/>
      <c r="HAG291" s="755"/>
      <c r="HAH291" s="755"/>
      <c r="HAI291" s="755"/>
      <c r="HAJ291" s="755"/>
      <c r="HAK291" s="755"/>
      <c r="HAL291" s="755"/>
      <c r="HAM291" s="755"/>
      <c r="HAN291" s="755"/>
      <c r="HAO291" s="755"/>
      <c r="HAP291" s="755"/>
      <c r="HAQ291" s="755"/>
      <c r="HAR291" s="755"/>
      <c r="HAS291" s="755"/>
      <c r="HAT291" s="755"/>
      <c r="HAU291" s="755"/>
      <c r="HAV291" s="755"/>
      <c r="HAW291" s="755"/>
      <c r="HAX291" s="755"/>
      <c r="HAY291" s="755"/>
      <c r="HAZ291" s="755"/>
      <c r="HBA291" s="755"/>
      <c r="HBB291" s="755"/>
      <c r="HBC291" s="755"/>
      <c r="HBD291" s="755"/>
      <c r="HBE291" s="755"/>
      <c r="HBF291" s="755"/>
      <c r="HBG291" s="755"/>
      <c r="HBH291" s="755"/>
      <c r="HBI291" s="755"/>
      <c r="HBJ291" s="755"/>
      <c r="HBK291" s="755"/>
      <c r="HBL291" s="755"/>
      <c r="HBM291" s="755"/>
      <c r="HBN291" s="755"/>
      <c r="HBO291" s="755"/>
      <c r="HBP291" s="755"/>
      <c r="HBQ291" s="755"/>
      <c r="HBR291" s="755"/>
      <c r="HBS291" s="755"/>
      <c r="HBT291" s="755"/>
      <c r="HBU291" s="755"/>
      <c r="HBV291" s="755"/>
      <c r="HBW291" s="755"/>
      <c r="HBX291" s="755"/>
      <c r="HBY291" s="755"/>
      <c r="HBZ291" s="755"/>
      <c r="HCA291" s="755"/>
      <c r="HCB291" s="755"/>
      <c r="HCC291" s="755"/>
      <c r="HCD291" s="755"/>
      <c r="HCE291" s="755"/>
      <c r="HCF291" s="755"/>
      <c r="HCG291" s="755"/>
      <c r="HCH291" s="755"/>
      <c r="HCI291" s="755"/>
      <c r="HCJ291" s="755"/>
      <c r="HCK291" s="755"/>
      <c r="HCL291" s="755"/>
      <c r="HCM291" s="755"/>
      <c r="HCN291" s="755"/>
      <c r="HCO291" s="755"/>
      <c r="HCP291" s="755"/>
      <c r="HCQ291" s="755"/>
      <c r="HCR291" s="755"/>
      <c r="HCS291" s="755"/>
      <c r="HCT291" s="755"/>
      <c r="HCU291" s="755"/>
      <c r="HCV291" s="755"/>
      <c r="HCW291" s="755"/>
      <c r="HCX291" s="755"/>
      <c r="HCY291" s="755"/>
      <c r="HCZ291" s="755"/>
      <c r="HDA291" s="755"/>
      <c r="HDB291" s="755"/>
      <c r="HDC291" s="755"/>
      <c r="HDD291" s="755"/>
      <c r="HDE291" s="755"/>
      <c r="HDF291" s="755"/>
      <c r="HDG291" s="755"/>
      <c r="HDH291" s="755"/>
      <c r="HDI291" s="755"/>
      <c r="HDJ291" s="755"/>
      <c r="HDK291" s="755"/>
      <c r="HDL291" s="755"/>
      <c r="HDM291" s="755"/>
      <c r="HDN291" s="755"/>
      <c r="HDO291" s="755"/>
      <c r="HDP291" s="755"/>
      <c r="HDQ291" s="755"/>
      <c r="HDR291" s="755"/>
      <c r="HDS291" s="755"/>
      <c r="HDT291" s="755"/>
      <c r="HDU291" s="755"/>
      <c r="HDV291" s="755"/>
      <c r="HDW291" s="755"/>
      <c r="HDX291" s="755"/>
      <c r="HDY291" s="755"/>
      <c r="HDZ291" s="755"/>
      <c r="HEA291" s="755"/>
      <c r="HEB291" s="755"/>
      <c r="HEC291" s="755"/>
      <c r="HED291" s="755"/>
      <c r="HEE291" s="755"/>
      <c r="HEF291" s="755"/>
      <c r="HEG291" s="755"/>
      <c r="HEH291" s="755"/>
      <c r="HEI291" s="755"/>
      <c r="HEJ291" s="755"/>
      <c r="HEK291" s="755"/>
      <c r="HEL291" s="755"/>
      <c r="HEM291" s="755"/>
      <c r="HEN291" s="755"/>
      <c r="HEO291" s="755"/>
      <c r="HEP291" s="755"/>
      <c r="HEQ291" s="755"/>
      <c r="HER291" s="755"/>
      <c r="HES291" s="755"/>
      <c r="HET291" s="755"/>
      <c r="HEU291" s="755"/>
      <c r="HEV291" s="755"/>
      <c r="HEW291" s="755"/>
      <c r="HEX291" s="755"/>
      <c r="HEY291" s="755"/>
      <c r="HEZ291" s="755"/>
      <c r="HFA291" s="755"/>
      <c r="HFB291" s="755"/>
      <c r="HFC291" s="755"/>
      <c r="HFD291" s="755"/>
      <c r="HFE291" s="755"/>
      <c r="HFF291" s="755"/>
      <c r="HFG291" s="755"/>
      <c r="HFH291" s="755"/>
      <c r="HFI291" s="755"/>
      <c r="HFJ291" s="755"/>
      <c r="HFK291" s="755"/>
      <c r="HFL291" s="755"/>
      <c r="HFM291" s="755"/>
      <c r="HFN291" s="755"/>
      <c r="HFO291" s="755"/>
      <c r="HFP291" s="755"/>
      <c r="HFQ291" s="755"/>
      <c r="HFR291" s="755"/>
      <c r="HFS291" s="755"/>
      <c r="HFT291" s="755"/>
      <c r="HFU291" s="755"/>
      <c r="HFV291" s="755"/>
      <c r="HFW291" s="755"/>
      <c r="HFX291" s="755"/>
      <c r="HFY291" s="755"/>
      <c r="HFZ291" s="755"/>
      <c r="HGA291" s="755"/>
      <c r="HGB291" s="755"/>
      <c r="HGC291" s="755"/>
      <c r="HGD291" s="755"/>
      <c r="HGE291" s="755"/>
      <c r="HGF291" s="755"/>
      <c r="HGG291" s="755"/>
      <c r="HGH291" s="755"/>
      <c r="HGI291" s="755"/>
      <c r="HGJ291" s="755"/>
      <c r="HGK291" s="755"/>
      <c r="HGL291" s="755"/>
      <c r="HGM291" s="755"/>
      <c r="HGN291" s="755"/>
      <c r="HGO291" s="755"/>
      <c r="HGP291" s="755"/>
      <c r="HGQ291" s="755"/>
      <c r="HGR291" s="755"/>
      <c r="HGS291" s="755"/>
      <c r="HGT291" s="755"/>
      <c r="HGU291" s="755"/>
      <c r="HGV291" s="755"/>
      <c r="HGW291" s="755"/>
      <c r="HGX291" s="755"/>
      <c r="HGY291" s="755"/>
      <c r="HGZ291" s="755"/>
      <c r="HHA291" s="755"/>
      <c r="HHB291" s="755"/>
      <c r="HHC291" s="755"/>
      <c r="HHD291" s="755"/>
      <c r="HHE291" s="755"/>
      <c r="HHF291" s="755"/>
      <c r="HHG291" s="755"/>
      <c r="HHH291" s="755"/>
      <c r="HHI291" s="755"/>
      <c r="HHJ291" s="755"/>
      <c r="HHK291" s="755"/>
      <c r="HHL291" s="755"/>
      <c r="HHM291" s="755"/>
      <c r="HHN291" s="755"/>
      <c r="HHO291" s="755"/>
      <c r="HHP291" s="755"/>
      <c r="HHQ291" s="755"/>
      <c r="HHR291" s="755"/>
      <c r="HHS291" s="755"/>
      <c r="HHT291" s="755"/>
      <c r="HHU291" s="755"/>
      <c r="HHV291" s="755"/>
      <c r="HHW291" s="755"/>
      <c r="HHX291" s="755"/>
      <c r="HHY291" s="755"/>
      <c r="HHZ291" s="755"/>
      <c r="HIA291" s="755"/>
      <c r="HIB291" s="755"/>
      <c r="HIC291" s="755"/>
      <c r="HID291" s="755"/>
      <c r="HIE291" s="755"/>
      <c r="HIF291" s="755"/>
      <c r="HIG291" s="755"/>
      <c r="HIH291" s="755"/>
      <c r="HII291" s="755"/>
      <c r="HIJ291" s="755"/>
      <c r="HIK291" s="755"/>
      <c r="HIL291" s="755"/>
      <c r="HIM291" s="755"/>
      <c r="HIN291" s="755"/>
      <c r="HIO291" s="755"/>
      <c r="HIP291" s="755"/>
      <c r="HIQ291" s="755"/>
      <c r="HIR291" s="755"/>
      <c r="HIS291" s="755"/>
      <c r="HIT291" s="755"/>
      <c r="HIU291" s="755"/>
      <c r="HIV291" s="755"/>
      <c r="HIW291" s="755"/>
      <c r="HIX291" s="755"/>
      <c r="HIY291" s="755"/>
      <c r="HIZ291" s="755"/>
      <c r="HJA291" s="755"/>
      <c r="HJB291" s="755"/>
      <c r="HJC291" s="755"/>
      <c r="HJD291" s="755"/>
      <c r="HJE291" s="755"/>
      <c r="HJF291" s="755"/>
      <c r="HJG291" s="755"/>
      <c r="HJH291" s="755"/>
      <c r="HJI291" s="755"/>
      <c r="HJJ291" s="755"/>
      <c r="HJK291" s="755"/>
      <c r="HJL291" s="755"/>
      <c r="HJM291" s="755"/>
      <c r="HJN291" s="755"/>
      <c r="HJO291" s="755"/>
      <c r="HJP291" s="755"/>
      <c r="HJQ291" s="755"/>
      <c r="HJR291" s="755"/>
      <c r="HJS291" s="755"/>
      <c r="HJT291" s="755"/>
      <c r="HJU291" s="755"/>
      <c r="HJV291" s="755"/>
      <c r="HJW291" s="755"/>
      <c r="HJX291" s="755"/>
      <c r="HJY291" s="755"/>
      <c r="HJZ291" s="755"/>
      <c r="HKA291" s="755"/>
      <c r="HKB291" s="755"/>
      <c r="HKC291" s="755"/>
      <c r="HKD291" s="755"/>
      <c r="HKE291" s="755"/>
      <c r="HKF291" s="755"/>
      <c r="HKG291" s="755"/>
      <c r="HKH291" s="755"/>
      <c r="HKI291" s="755"/>
      <c r="HKJ291" s="755"/>
      <c r="HKK291" s="755"/>
      <c r="HKL291" s="755"/>
      <c r="HKM291" s="755"/>
      <c r="HKN291" s="755"/>
      <c r="HKO291" s="755"/>
      <c r="HKP291" s="755"/>
      <c r="HKQ291" s="755"/>
      <c r="HKR291" s="755"/>
      <c r="HKS291" s="755"/>
      <c r="HKT291" s="755"/>
      <c r="HKU291" s="755"/>
      <c r="HKV291" s="755"/>
      <c r="HKW291" s="755"/>
      <c r="HKX291" s="755"/>
      <c r="HKY291" s="755"/>
      <c r="HKZ291" s="755"/>
      <c r="HLA291" s="755"/>
      <c r="HLB291" s="755"/>
      <c r="HLC291" s="755"/>
      <c r="HLD291" s="755"/>
      <c r="HLE291" s="755"/>
      <c r="HLF291" s="755"/>
      <c r="HLG291" s="755"/>
      <c r="HLH291" s="755"/>
      <c r="HLI291" s="755"/>
      <c r="HLJ291" s="755"/>
      <c r="HLK291" s="755"/>
      <c r="HLL291" s="755"/>
      <c r="HLM291" s="755"/>
      <c r="HLN291" s="755"/>
      <c r="HLO291" s="755"/>
      <c r="HLP291" s="755"/>
      <c r="HLQ291" s="755"/>
      <c r="HLR291" s="755"/>
      <c r="HLS291" s="755"/>
      <c r="HLT291" s="755"/>
      <c r="HLU291" s="755"/>
      <c r="HLV291" s="755"/>
      <c r="HLW291" s="755"/>
      <c r="HLX291" s="755"/>
      <c r="HLY291" s="755"/>
      <c r="HLZ291" s="755"/>
      <c r="HMA291" s="755"/>
      <c r="HMB291" s="755"/>
      <c r="HMC291" s="755"/>
      <c r="HMD291" s="755"/>
      <c r="HME291" s="755"/>
      <c r="HMF291" s="755"/>
      <c r="HMG291" s="755"/>
      <c r="HMH291" s="755"/>
      <c r="HMI291" s="755"/>
      <c r="HMJ291" s="755"/>
      <c r="HMK291" s="755"/>
      <c r="HML291" s="755"/>
      <c r="HMM291" s="755"/>
      <c r="HMN291" s="755"/>
      <c r="HMO291" s="755"/>
      <c r="HMP291" s="755"/>
      <c r="HMQ291" s="755"/>
      <c r="HMR291" s="755"/>
      <c r="HMS291" s="755"/>
      <c r="HMT291" s="755"/>
      <c r="HMU291" s="755"/>
      <c r="HMV291" s="755"/>
      <c r="HMW291" s="755"/>
      <c r="HMX291" s="755"/>
      <c r="HMY291" s="755"/>
      <c r="HMZ291" s="755"/>
      <c r="HNA291" s="755"/>
      <c r="HNB291" s="755"/>
      <c r="HNC291" s="755"/>
      <c r="HND291" s="755"/>
      <c r="HNE291" s="755"/>
      <c r="HNF291" s="755"/>
      <c r="HNG291" s="755"/>
      <c r="HNH291" s="755"/>
      <c r="HNI291" s="755"/>
      <c r="HNJ291" s="755"/>
      <c r="HNK291" s="755"/>
      <c r="HNL291" s="755"/>
      <c r="HNM291" s="755"/>
      <c r="HNN291" s="755"/>
      <c r="HNO291" s="755"/>
      <c r="HNP291" s="755"/>
      <c r="HNQ291" s="755"/>
      <c r="HNR291" s="755"/>
      <c r="HNS291" s="755"/>
      <c r="HNT291" s="755"/>
      <c r="HNU291" s="755"/>
      <c r="HNV291" s="755"/>
      <c r="HNW291" s="755"/>
      <c r="HNX291" s="755"/>
      <c r="HNY291" s="755"/>
      <c r="HNZ291" s="755"/>
      <c r="HOA291" s="755"/>
      <c r="HOB291" s="755"/>
      <c r="HOC291" s="755"/>
      <c r="HOD291" s="755"/>
      <c r="HOE291" s="755"/>
      <c r="HOF291" s="755"/>
      <c r="HOG291" s="755"/>
      <c r="HOH291" s="755"/>
      <c r="HOI291" s="755"/>
      <c r="HOJ291" s="755"/>
      <c r="HOK291" s="755"/>
      <c r="HOL291" s="755"/>
      <c r="HOM291" s="755"/>
      <c r="HON291" s="755"/>
      <c r="HOO291" s="755"/>
      <c r="HOP291" s="755"/>
      <c r="HOQ291" s="755"/>
      <c r="HOR291" s="755"/>
      <c r="HOS291" s="755"/>
      <c r="HOT291" s="755"/>
      <c r="HOU291" s="755"/>
      <c r="HOV291" s="755"/>
      <c r="HOW291" s="755"/>
      <c r="HOX291" s="755"/>
      <c r="HOY291" s="755"/>
      <c r="HOZ291" s="755"/>
      <c r="HPA291" s="755"/>
      <c r="HPB291" s="755"/>
      <c r="HPC291" s="755"/>
      <c r="HPD291" s="755"/>
      <c r="HPE291" s="755"/>
      <c r="HPF291" s="755"/>
      <c r="HPG291" s="755"/>
      <c r="HPH291" s="755"/>
      <c r="HPI291" s="755"/>
      <c r="HPJ291" s="755"/>
      <c r="HPK291" s="755"/>
      <c r="HPL291" s="755"/>
      <c r="HPM291" s="755"/>
      <c r="HPN291" s="755"/>
      <c r="HPO291" s="755"/>
      <c r="HPP291" s="755"/>
      <c r="HPQ291" s="755"/>
      <c r="HPR291" s="755"/>
      <c r="HPS291" s="755"/>
      <c r="HPT291" s="755"/>
      <c r="HPU291" s="755"/>
      <c r="HPV291" s="755"/>
      <c r="HPW291" s="755"/>
      <c r="HPX291" s="755"/>
      <c r="HPY291" s="755"/>
      <c r="HPZ291" s="755"/>
      <c r="HQA291" s="755"/>
      <c r="HQB291" s="755"/>
      <c r="HQC291" s="755"/>
      <c r="HQD291" s="755"/>
      <c r="HQE291" s="755"/>
      <c r="HQF291" s="755"/>
      <c r="HQG291" s="755"/>
      <c r="HQH291" s="755"/>
      <c r="HQI291" s="755"/>
      <c r="HQJ291" s="755"/>
      <c r="HQK291" s="755"/>
      <c r="HQL291" s="755"/>
      <c r="HQM291" s="755"/>
      <c r="HQN291" s="755"/>
      <c r="HQO291" s="755"/>
      <c r="HQP291" s="755"/>
      <c r="HQQ291" s="755"/>
      <c r="HQR291" s="755"/>
      <c r="HQS291" s="755"/>
      <c r="HQT291" s="755"/>
      <c r="HQU291" s="755"/>
      <c r="HQV291" s="755"/>
      <c r="HQW291" s="755"/>
      <c r="HQX291" s="755"/>
      <c r="HQY291" s="755"/>
      <c r="HQZ291" s="755"/>
      <c r="HRA291" s="755"/>
      <c r="HRB291" s="755"/>
      <c r="HRC291" s="755"/>
      <c r="HRD291" s="755"/>
      <c r="HRE291" s="755"/>
      <c r="HRF291" s="755"/>
      <c r="HRG291" s="755"/>
      <c r="HRH291" s="755"/>
      <c r="HRI291" s="755"/>
      <c r="HRJ291" s="755"/>
      <c r="HRK291" s="755"/>
      <c r="HRL291" s="755"/>
      <c r="HRM291" s="755"/>
      <c r="HRN291" s="755"/>
      <c r="HRO291" s="755"/>
      <c r="HRP291" s="755"/>
      <c r="HRQ291" s="755"/>
      <c r="HRR291" s="755"/>
      <c r="HRS291" s="755"/>
      <c r="HRT291" s="755"/>
      <c r="HRU291" s="755"/>
      <c r="HRV291" s="755"/>
      <c r="HRW291" s="755"/>
      <c r="HRX291" s="755"/>
      <c r="HRY291" s="755"/>
      <c r="HRZ291" s="755"/>
      <c r="HSA291" s="755"/>
      <c r="HSB291" s="755"/>
      <c r="HSC291" s="755"/>
      <c r="HSD291" s="755"/>
      <c r="HSE291" s="755"/>
      <c r="HSF291" s="755"/>
      <c r="HSG291" s="755"/>
      <c r="HSH291" s="755"/>
      <c r="HSI291" s="755"/>
      <c r="HSJ291" s="755"/>
      <c r="HSK291" s="755"/>
      <c r="HSL291" s="755"/>
      <c r="HSM291" s="755"/>
      <c r="HSN291" s="755"/>
      <c r="HSO291" s="755"/>
      <c r="HSP291" s="755"/>
      <c r="HSQ291" s="755"/>
      <c r="HSR291" s="755"/>
      <c r="HSS291" s="755"/>
      <c r="HST291" s="755"/>
      <c r="HSU291" s="755"/>
      <c r="HSV291" s="755"/>
      <c r="HSW291" s="755"/>
      <c r="HSX291" s="755"/>
      <c r="HSY291" s="755"/>
      <c r="HSZ291" s="755"/>
      <c r="HTA291" s="755"/>
      <c r="HTB291" s="755"/>
      <c r="HTC291" s="755"/>
      <c r="HTD291" s="755"/>
      <c r="HTE291" s="755"/>
      <c r="HTF291" s="755"/>
      <c r="HTG291" s="755"/>
      <c r="HTH291" s="755"/>
      <c r="HTI291" s="755"/>
      <c r="HTJ291" s="755"/>
      <c r="HTK291" s="755"/>
      <c r="HTL291" s="755"/>
      <c r="HTM291" s="755"/>
      <c r="HTN291" s="755"/>
      <c r="HTO291" s="755"/>
      <c r="HTP291" s="755"/>
      <c r="HTQ291" s="755"/>
      <c r="HTR291" s="755"/>
      <c r="HTS291" s="755"/>
      <c r="HTT291" s="755"/>
      <c r="HTU291" s="755"/>
      <c r="HTV291" s="755"/>
      <c r="HTW291" s="755"/>
      <c r="HTX291" s="755"/>
      <c r="HTY291" s="755"/>
      <c r="HTZ291" s="755"/>
      <c r="HUA291" s="755"/>
      <c r="HUB291" s="755"/>
      <c r="HUC291" s="755"/>
      <c r="HUD291" s="755"/>
      <c r="HUE291" s="755"/>
      <c r="HUF291" s="755"/>
      <c r="HUG291" s="755"/>
      <c r="HUH291" s="755"/>
      <c r="HUI291" s="755"/>
      <c r="HUJ291" s="755"/>
      <c r="HUK291" s="755"/>
      <c r="HUL291" s="755"/>
      <c r="HUM291" s="755"/>
      <c r="HUN291" s="755"/>
      <c r="HUO291" s="755"/>
      <c r="HUP291" s="755"/>
      <c r="HUQ291" s="755"/>
      <c r="HUR291" s="755"/>
      <c r="HUS291" s="755"/>
      <c r="HUT291" s="755"/>
      <c r="HUU291" s="755"/>
      <c r="HUV291" s="755"/>
      <c r="HUW291" s="755"/>
      <c r="HUX291" s="755"/>
      <c r="HUY291" s="755"/>
      <c r="HUZ291" s="755"/>
      <c r="HVA291" s="755"/>
      <c r="HVB291" s="755"/>
      <c r="HVC291" s="755"/>
      <c r="HVD291" s="755"/>
      <c r="HVE291" s="755"/>
      <c r="HVF291" s="755"/>
      <c r="HVG291" s="755"/>
      <c r="HVH291" s="755"/>
      <c r="HVI291" s="755"/>
      <c r="HVJ291" s="755"/>
      <c r="HVK291" s="755"/>
      <c r="HVL291" s="755"/>
      <c r="HVM291" s="755"/>
      <c r="HVN291" s="755"/>
      <c r="HVO291" s="755"/>
      <c r="HVP291" s="755"/>
      <c r="HVQ291" s="755"/>
      <c r="HVR291" s="755"/>
      <c r="HVS291" s="755"/>
      <c r="HVT291" s="755"/>
      <c r="HVU291" s="755"/>
      <c r="HVV291" s="755"/>
      <c r="HVW291" s="755"/>
      <c r="HVX291" s="755"/>
      <c r="HVY291" s="755"/>
      <c r="HVZ291" s="755"/>
      <c r="HWA291" s="755"/>
      <c r="HWB291" s="755"/>
      <c r="HWC291" s="755"/>
      <c r="HWD291" s="755"/>
      <c r="HWE291" s="755"/>
      <c r="HWF291" s="755"/>
      <c r="HWG291" s="755"/>
      <c r="HWH291" s="755"/>
      <c r="HWI291" s="755"/>
      <c r="HWJ291" s="755"/>
      <c r="HWK291" s="755"/>
      <c r="HWL291" s="755"/>
      <c r="HWM291" s="755"/>
      <c r="HWN291" s="755"/>
      <c r="HWO291" s="755"/>
      <c r="HWP291" s="755"/>
      <c r="HWQ291" s="755"/>
      <c r="HWR291" s="755"/>
      <c r="HWS291" s="755"/>
      <c r="HWT291" s="755"/>
      <c r="HWU291" s="755"/>
      <c r="HWV291" s="755"/>
      <c r="HWW291" s="755"/>
      <c r="HWX291" s="755"/>
      <c r="HWY291" s="755"/>
      <c r="HWZ291" s="755"/>
      <c r="HXA291" s="755"/>
      <c r="HXB291" s="755"/>
      <c r="HXC291" s="755"/>
      <c r="HXD291" s="755"/>
      <c r="HXE291" s="755"/>
      <c r="HXF291" s="755"/>
      <c r="HXG291" s="755"/>
      <c r="HXH291" s="755"/>
      <c r="HXI291" s="755"/>
      <c r="HXJ291" s="755"/>
      <c r="HXK291" s="755"/>
      <c r="HXL291" s="755"/>
      <c r="HXM291" s="755"/>
      <c r="HXN291" s="755"/>
      <c r="HXO291" s="755"/>
      <c r="HXP291" s="755"/>
      <c r="HXQ291" s="755"/>
      <c r="HXR291" s="755"/>
      <c r="HXS291" s="755"/>
      <c r="HXT291" s="755"/>
      <c r="HXU291" s="755"/>
      <c r="HXV291" s="755"/>
      <c r="HXW291" s="755"/>
      <c r="HXX291" s="755"/>
      <c r="HXY291" s="755"/>
      <c r="HXZ291" s="755"/>
      <c r="HYA291" s="755"/>
      <c r="HYB291" s="755"/>
      <c r="HYC291" s="755"/>
      <c r="HYD291" s="755"/>
      <c r="HYE291" s="755"/>
      <c r="HYF291" s="755"/>
      <c r="HYG291" s="755"/>
      <c r="HYH291" s="755"/>
      <c r="HYI291" s="755"/>
      <c r="HYJ291" s="755"/>
      <c r="HYK291" s="755"/>
      <c r="HYL291" s="755"/>
      <c r="HYM291" s="755"/>
      <c r="HYN291" s="755"/>
      <c r="HYO291" s="755"/>
      <c r="HYP291" s="755"/>
      <c r="HYQ291" s="755"/>
      <c r="HYR291" s="755"/>
      <c r="HYS291" s="755"/>
      <c r="HYT291" s="755"/>
      <c r="HYU291" s="755"/>
      <c r="HYV291" s="755"/>
      <c r="HYW291" s="755"/>
      <c r="HYX291" s="755"/>
      <c r="HYY291" s="755"/>
      <c r="HYZ291" s="755"/>
      <c r="HZA291" s="755"/>
      <c r="HZB291" s="755"/>
      <c r="HZC291" s="755"/>
      <c r="HZD291" s="755"/>
      <c r="HZE291" s="755"/>
      <c r="HZF291" s="755"/>
      <c r="HZG291" s="755"/>
      <c r="HZH291" s="755"/>
      <c r="HZI291" s="755"/>
      <c r="HZJ291" s="755"/>
      <c r="HZK291" s="755"/>
      <c r="HZL291" s="755"/>
      <c r="HZM291" s="755"/>
      <c r="HZN291" s="755"/>
      <c r="HZO291" s="755"/>
      <c r="HZP291" s="755"/>
      <c r="HZQ291" s="755"/>
      <c r="HZR291" s="755"/>
      <c r="HZS291" s="755"/>
      <c r="HZT291" s="755"/>
      <c r="HZU291" s="755"/>
      <c r="HZV291" s="755"/>
      <c r="HZW291" s="755"/>
      <c r="HZX291" s="755"/>
      <c r="HZY291" s="755"/>
      <c r="HZZ291" s="755"/>
      <c r="IAA291" s="755"/>
      <c r="IAB291" s="755"/>
      <c r="IAC291" s="755"/>
      <c r="IAD291" s="755"/>
      <c r="IAE291" s="755"/>
      <c r="IAF291" s="755"/>
      <c r="IAG291" s="755"/>
      <c r="IAH291" s="755"/>
      <c r="IAI291" s="755"/>
      <c r="IAJ291" s="755"/>
      <c r="IAK291" s="755"/>
      <c r="IAL291" s="755"/>
      <c r="IAM291" s="755"/>
      <c r="IAN291" s="755"/>
      <c r="IAO291" s="755"/>
      <c r="IAP291" s="755"/>
      <c r="IAQ291" s="755"/>
      <c r="IAR291" s="755"/>
      <c r="IAS291" s="755"/>
      <c r="IAT291" s="755"/>
      <c r="IAU291" s="755"/>
      <c r="IAV291" s="755"/>
      <c r="IAW291" s="755"/>
      <c r="IAX291" s="755"/>
      <c r="IAY291" s="755"/>
      <c r="IAZ291" s="755"/>
      <c r="IBA291" s="755"/>
      <c r="IBB291" s="755"/>
      <c r="IBC291" s="755"/>
      <c r="IBD291" s="755"/>
      <c r="IBE291" s="755"/>
      <c r="IBF291" s="755"/>
      <c r="IBG291" s="755"/>
      <c r="IBH291" s="755"/>
      <c r="IBI291" s="755"/>
      <c r="IBJ291" s="755"/>
      <c r="IBK291" s="755"/>
      <c r="IBL291" s="755"/>
      <c r="IBM291" s="755"/>
      <c r="IBN291" s="755"/>
      <c r="IBO291" s="755"/>
      <c r="IBP291" s="755"/>
      <c r="IBQ291" s="755"/>
      <c r="IBR291" s="755"/>
      <c r="IBS291" s="755"/>
      <c r="IBT291" s="755"/>
      <c r="IBU291" s="755"/>
      <c r="IBV291" s="755"/>
      <c r="IBW291" s="755"/>
      <c r="IBX291" s="755"/>
      <c r="IBY291" s="755"/>
      <c r="IBZ291" s="755"/>
      <c r="ICA291" s="755"/>
      <c r="ICB291" s="755"/>
      <c r="ICC291" s="755"/>
      <c r="ICD291" s="755"/>
      <c r="ICE291" s="755"/>
      <c r="ICF291" s="755"/>
      <c r="ICG291" s="755"/>
      <c r="ICH291" s="755"/>
      <c r="ICI291" s="755"/>
      <c r="ICJ291" s="755"/>
      <c r="ICK291" s="755"/>
      <c r="ICL291" s="755"/>
      <c r="ICM291" s="755"/>
      <c r="ICN291" s="755"/>
      <c r="ICO291" s="755"/>
      <c r="ICP291" s="755"/>
      <c r="ICQ291" s="755"/>
      <c r="ICR291" s="755"/>
      <c r="ICS291" s="755"/>
      <c r="ICT291" s="755"/>
      <c r="ICU291" s="755"/>
      <c r="ICV291" s="755"/>
      <c r="ICW291" s="755"/>
      <c r="ICX291" s="755"/>
      <c r="ICY291" s="755"/>
      <c r="ICZ291" s="755"/>
      <c r="IDA291" s="755"/>
      <c r="IDB291" s="755"/>
      <c r="IDC291" s="755"/>
      <c r="IDD291" s="755"/>
      <c r="IDE291" s="755"/>
      <c r="IDF291" s="755"/>
      <c r="IDG291" s="755"/>
      <c r="IDH291" s="755"/>
      <c r="IDI291" s="755"/>
      <c r="IDJ291" s="755"/>
      <c r="IDK291" s="755"/>
      <c r="IDL291" s="755"/>
      <c r="IDM291" s="755"/>
      <c r="IDN291" s="755"/>
      <c r="IDO291" s="755"/>
      <c r="IDP291" s="755"/>
      <c r="IDQ291" s="755"/>
      <c r="IDR291" s="755"/>
      <c r="IDS291" s="755"/>
      <c r="IDT291" s="755"/>
      <c r="IDU291" s="755"/>
      <c r="IDV291" s="755"/>
      <c r="IDW291" s="755"/>
      <c r="IDX291" s="755"/>
      <c r="IDY291" s="755"/>
      <c r="IDZ291" s="755"/>
      <c r="IEA291" s="755"/>
      <c r="IEB291" s="755"/>
      <c r="IEC291" s="755"/>
      <c r="IED291" s="755"/>
      <c r="IEE291" s="755"/>
      <c r="IEF291" s="755"/>
      <c r="IEG291" s="755"/>
      <c r="IEH291" s="755"/>
      <c r="IEI291" s="755"/>
      <c r="IEJ291" s="755"/>
      <c r="IEK291" s="755"/>
      <c r="IEL291" s="755"/>
      <c r="IEM291" s="755"/>
      <c r="IEN291" s="755"/>
      <c r="IEO291" s="755"/>
      <c r="IEP291" s="755"/>
      <c r="IEQ291" s="755"/>
      <c r="IER291" s="755"/>
      <c r="IES291" s="755"/>
      <c r="IET291" s="755"/>
      <c r="IEU291" s="755"/>
      <c r="IEV291" s="755"/>
      <c r="IEW291" s="755"/>
      <c r="IEX291" s="755"/>
      <c r="IEY291" s="755"/>
      <c r="IEZ291" s="755"/>
      <c r="IFA291" s="755"/>
      <c r="IFB291" s="755"/>
      <c r="IFC291" s="755"/>
      <c r="IFD291" s="755"/>
      <c r="IFE291" s="755"/>
      <c r="IFF291" s="755"/>
      <c r="IFG291" s="755"/>
      <c r="IFH291" s="755"/>
      <c r="IFI291" s="755"/>
      <c r="IFJ291" s="755"/>
      <c r="IFK291" s="755"/>
      <c r="IFL291" s="755"/>
      <c r="IFM291" s="755"/>
      <c r="IFN291" s="755"/>
      <c r="IFO291" s="755"/>
      <c r="IFP291" s="755"/>
      <c r="IFQ291" s="755"/>
      <c r="IFR291" s="755"/>
      <c r="IFS291" s="755"/>
      <c r="IFT291" s="755"/>
      <c r="IFU291" s="755"/>
      <c r="IFV291" s="755"/>
      <c r="IFW291" s="755"/>
      <c r="IFX291" s="755"/>
      <c r="IFY291" s="755"/>
      <c r="IFZ291" s="755"/>
      <c r="IGA291" s="755"/>
      <c r="IGB291" s="755"/>
      <c r="IGC291" s="755"/>
      <c r="IGD291" s="755"/>
      <c r="IGE291" s="755"/>
      <c r="IGF291" s="755"/>
      <c r="IGG291" s="755"/>
      <c r="IGH291" s="755"/>
      <c r="IGI291" s="755"/>
      <c r="IGJ291" s="755"/>
      <c r="IGK291" s="755"/>
      <c r="IGL291" s="755"/>
      <c r="IGM291" s="755"/>
      <c r="IGN291" s="755"/>
      <c r="IGO291" s="755"/>
      <c r="IGP291" s="755"/>
      <c r="IGQ291" s="755"/>
      <c r="IGR291" s="755"/>
      <c r="IGS291" s="755"/>
      <c r="IGT291" s="755"/>
      <c r="IGU291" s="755"/>
      <c r="IGV291" s="755"/>
      <c r="IGW291" s="755"/>
      <c r="IGX291" s="755"/>
      <c r="IGY291" s="755"/>
      <c r="IGZ291" s="755"/>
      <c r="IHA291" s="755"/>
      <c r="IHB291" s="755"/>
      <c r="IHC291" s="755"/>
      <c r="IHD291" s="755"/>
      <c r="IHE291" s="755"/>
      <c r="IHF291" s="755"/>
      <c r="IHG291" s="755"/>
      <c r="IHH291" s="755"/>
      <c r="IHI291" s="755"/>
      <c r="IHJ291" s="755"/>
      <c r="IHK291" s="755"/>
      <c r="IHL291" s="755"/>
      <c r="IHM291" s="755"/>
      <c r="IHN291" s="755"/>
      <c r="IHO291" s="755"/>
      <c r="IHP291" s="755"/>
      <c r="IHQ291" s="755"/>
      <c r="IHR291" s="755"/>
      <c r="IHS291" s="755"/>
      <c r="IHT291" s="755"/>
      <c r="IHU291" s="755"/>
      <c r="IHV291" s="755"/>
      <c r="IHW291" s="755"/>
      <c r="IHX291" s="755"/>
      <c r="IHY291" s="755"/>
      <c r="IHZ291" s="755"/>
      <c r="IIA291" s="755"/>
      <c r="IIB291" s="755"/>
      <c r="IIC291" s="755"/>
      <c r="IID291" s="755"/>
      <c r="IIE291" s="755"/>
      <c r="IIF291" s="755"/>
      <c r="IIG291" s="755"/>
      <c r="IIH291" s="755"/>
      <c r="III291" s="755"/>
      <c r="IIJ291" s="755"/>
      <c r="IIK291" s="755"/>
      <c r="IIL291" s="755"/>
      <c r="IIM291" s="755"/>
      <c r="IIN291" s="755"/>
      <c r="IIO291" s="755"/>
      <c r="IIP291" s="755"/>
      <c r="IIQ291" s="755"/>
      <c r="IIR291" s="755"/>
      <c r="IIS291" s="755"/>
      <c r="IIT291" s="755"/>
      <c r="IIU291" s="755"/>
      <c r="IIV291" s="755"/>
      <c r="IIW291" s="755"/>
      <c r="IIX291" s="755"/>
      <c r="IIY291" s="755"/>
      <c r="IIZ291" s="755"/>
      <c r="IJA291" s="755"/>
      <c r="IJB291" s="755"/>
      <c r="IJC291" s="755"/>
      <c r="IJD291" s="755"/>
      <c r="IJE291" s="755"/>
      <c r="IJF291" s="755"/>
      <c r="IJG291" s="755"/>
      <c r="IJH291" s="755"/>
      <c r="IJI291" s="755"/>
      <c r="IJJ291" s="755"/>
      <c r="IJK291" s="755"/>
      <c r="IJL291" s="755"/>
      <c r="IJM291" s="755"/>
      <c r="IJN291" s="755"/>
      <c r="IJO291" s="755"/>
      <c r="IJP291" s="755"/>
      <c r="IJQ291" s="755"/>
      <c r="IJR291" s="755"/>
      <c r="IJS291" s="755"/>
      <c r="IJT291" s="755"/>
      <c r="IJU291" s="755"/>
      <c r="IJV291" s="755"/>
      <c r="IJW291" s="755"/>
      <c r="IJX291" s="755"/>
      <c r="IJY291" s="755"/>
      <c r="IJZ291" s="755"/>
      <c r="IKA291" s="755"/>
      <c r="IKB291" s="755"/>
      <c r="IKC291" s="755"/>
      <c r="IKD291" s="755"/>
      <c r="IKE291" s="755"/>
      <c r="IKF291" s="755"/>
      <c r="IKG291" s="755"/>
      <c r="IKH291" s="755"/>
      <c r="IKI291" s="755"/>
      <c r="IKJ291" s="755"/>
      <c r="IKK291" s="755"/>
      <c r="IKL291" s="755"/>
      <c r="IKM291" s="755"/>
      <c r="IKN291" s="755"/>
      <c r="IKO291" s="755"/>
      <c r="IKP291" s="755"/>
      <c r="IKQ291" s="755"/>
      <c r="IKR291" s="755"/>
      <c r="IKS291" s="755"/>
      <c r="IKT291" s="755"/>
      <c r="IKU291" s="755"/>
      <c r="IKV291" s="755"/>
      <c r="IKW291" s="755"/>
      <c r="IKX291" s="755"/>
      <c r="IKY291" s="755"/>
      <c r="IKZ291" s="755"/>
      <c r="ILA291" s="755"/>
      <c r="ILB291" s="755"/>
      <c r="ILC291" s="755"/>
      <c r="ILD291" s="755"/>
      <c r="ILE291" s="755"/>
      <c r="ILF291" s="755"/>
      <c r="ILG291" s="755"/>
      <c r="ILH291" s="755"/>
      <c r="ILI291" s="755"/>
      <c r="ILJ291" s="755"/>
      <c r="ILK291" s="755"/>
      <c r="ILL291" s="755"/>
      <c r="ILM291" s="755"/>
      <c r="ILN291" s="755"/>
      <c r="ILO291" s="755"/>
      <c r="ILP291" s="755"/>
      <c r="ILQ291" s="755"/>
      <c r="ILR291" s="755"/>
      <c r="ILS291" s="755"/>
      <c r="ILT291" s="755"/>
      <c r="ILU291" s="755"/>
      <c r="ILV291" s="755"/>
      <c r="ILW291" s="755"/>
      <c r="ILX291" s="755"/>
      <c r="ILY291" s="755"/>
      <c r="ILZ291" s="755"/>
      <c r="IMA291" s="755"/>
      <c r="IMB291" s="755"/>
      <c r="IMC291" s="755"/>
      <c r="IMD291" s="755"/>
      <c r="IME291" s="755"/>
      <c r="IMF291" s="755"/>
      <c r="IMG291" s="755"/>
      <c r="IMH291" s="755"/>
      <c r="IMI291" s="755"/>
      <c r="IMJ291" s="755"/>
      <c r="IMK291" s="755"/>
      <c r="IML291" s="755"/>
      <c r="IMM291" s="755"/>
      <c r="IMN291" s="755"/>
      <c r="IMO291" s="755"/>
      <c r="IMP291" s="755"/>
      <c r="IMQ291" s="755"/>
      <c r="IMR291" s="755"/>
      <c r="IMS291" s="755"/>
      <c r="IMT291" s="755"/>
      <c r="IMU291" s="755"/>
      <c r="IMV291" s="755"/>
      <c r="IMW291" s="755"/>
      <c r="IMX291" s="755"/>
      <c r="IMY291" s="755"/>
      <c r="IMZ291" s="755"/>
      <c r="INA291" s="755"/>
      <c r="INB291" s="755"/>
      <c r="INC291" s="755"/>
      <c r="IND291" s="755"/>
      <c r="INE291" s="755"/>
      <c r="INF291" s="755"/>
      <c r="ING291" s="755"/>
      <c r="INH291" s="755"/>
      <c r="INI291" s="755"/>
      <c r="INJ291" s="755"/>
      <c r="INK291" s="755"/>
      <c r="INL291" s="755"/>
      <c r="INM291" s="755"/>
      <c r="INN291" s="755"/>
      <c r="INO291" s="755"/>
      <c r="INP291" s="755"/>
      <c r="INQ291" s="755"/>
      <c r="INR291" s="755"/>
      <c r="INS291" s="755"/>
      <c r="INT291" s="755"/>
      <c r="INU291" s="755"/>
      <c r="INV291" s="755"/>
      <c r="INW291" s="755"/>
      <c r="INX291" s="755"/>
      <c r="INY291" s="755"/>
      <c r="INZ291" s="755"/>
      <c r="IOA291" s="755"/>
      <c r="IOB291" s="755"/>
      <c r="IOC291" s="755"/>
      <c r="IOD291" s="755"/>
      <c r="IOE291" s="755"/>
      <c r="IOF291" s="755"/>
      <c r="IOG291" s="755"/>
      <c r="IOH291" s="755"/>
      <c r="IOI291" s="755"/>
      <c r="IOJ291" s="755"/>
      <c r="IOK291" s="755"/>
      <c r="IOL291" s="755"/>
      <c r="IOM291" s="755"/>
      <c r="ION291" s="755"/>
      <c r="IOO291" s="755"/>
      <c r="IOP291" s="755"/>
      <c r="IOQ291" s="755"/>
      <c r="IOR291" s="755"/>
      <c r="IOS291" s="755"/>
      <c r="IOT291" s="755"/>
      <c r="IOU291" s="755"/>
      <c r="IOV291" s="755"/>
      <c r="IOW291" s="755"/>
      <c r="IOX291" s="755"/>
      <c r="IOY291" s="755"/>
      <c r="IOZ291" s="755"/>
      <c r="IPA291" s="755"/>
      <c r="IPB291" s="755"/>
      <c r="IPC291" s="755"/>
      <c r="IPD291" s="755"/>
      <c r="IPE291" s="755"/>
      <c r="IPF291" s="755"/>
      <c r="IPG291" s="755"/>
      <c r="IPH291" s="755"/>
      <c r="IPI291" s="755"/>
      <c r="IPJ291" s="755"/>
      <c r="IPK291" s="755"/>
      <c r="IPL291" s="755"/>
      <c r="IPM291" s="755"/>
      <c r="IPN291" s="755"/>
      <c r="IPO291" s="755"/>
      <c r="IPP291" s="755"/>
      <c r="IPQ291" s="755"/>
      <c r="IPR291" s="755"/>
      <c r="IPS291" s="755"/>
      <c r="IPT291" s="755"/>
      <c r="IPU291" s="755"/>
      <c r="IPV291" s="755"/>
      <c r="IPW291" s="755"/>
      <c r="IPX291" s="755"/>
      <c r="IPY291" s="755"/>
      <c r="IPZ291" s="755"/>
      <c r="IQA291" s="755"/>
      <c r="IQB291" s="755"/>
      <c r="IQC291" s="755"/>
      <c r="IQD291" s="755"/>
      <c r="IQE291" s="755"/>
      <c r="IQF291" s="755"/>
      <c r="IQG291" s="755"/>
      <c r="IQH291" s="755"/>
      <c r="IQI291" s="755"/>
      <c r="IQJ291" s="755"/>
      <c r="IQK291" s="755"/>
      <c r="IQL291" s="755"/>
      <c r="IQM291" s="755"/>
      <c r="IQN291" s="755"/>
      <c r="IQO291" s="755"/>
      <c r="IQP291" s="755"/>
      <c r="IQQ291" s="755"/>
      <c r="IQR291" s="755"/>
      <c r="IQS291" s="755"/>
      <c r="IQT291" s="755"/>
      <c r="IQU291" s="755"/>
      <c r="IQV291" s="755"/>
      <c r="IQW291" s="755"/>
      <c r="IQX291" s="755"/>
      <c r="IQY291" s="755"/>
      <c r="IQZ291" s="755"/>
      <c r="IRA291" s="755"/>
      <c r="IRB291" s="755"/>
      <c r="IRC291" s="755"/>
      <c r="IRD291" s="755"/>
      <c r="IRE291" s="755"/>
      <c r="IRF291" s="755"/>
      <c r="IRG291" s="755"/>
      <c r="IRH291" s="755"/>
      <c r="IRI291" s="755"/>
      <c r="IRJ291" s="755"/>
      <c r="IRK291" s="755"/>
      <c r="IRL291" s="755"/>
      <c r="IRM291" s="755"/>
      <c r="IRN291" s="755"/>
      <c r="IRO291" s="755"/>
      <c r="IRP291" s="755"/>
      <c r="IRQ291" s="755"/>
      <c r="IRR291" s="755"/>
      <c r="IRS291" s="755"/>
      <c r="IRT291" s="755"/>
      <c r="IRU291" s="755"/>
      <c r="IRV291" s="755"/>
      <c r="IRW291" s="755"/>
      <c r="IRX291" s="755"/>
      <c r="IRY291" s="755"/>
      <c r="IRZ291" s="755"/>
      <c r="ISA291" s="755"/>
      <c r="ISB291" s="755"/>
      <c r="ISC291" s="755"/>
      <c r="ISD291" s="755"/>
      <c r="ISE291" s="755"/>
      <c r="ISF291" s="755"/>
      <c r="ISG291" s="755"/>
      <c r="ISH291" s="755"/>
      <c r="ISI291" s="755"/>
      <c r="ISJ291" s="755"/>
      <c r="ISK291" s="755"/>
      <c r="ISL291" s="755"/>
      <c r="ISM291" s="755"/>
      <c r="ISN291" s="755"/>
      <c r="ISO291" s="755"/>
      <c r="ISP291" s="755"/>
      <c r="ISQ291" s="755"/>
      <c r="ISR291" s="755"/>
      <c r="ISS291" s="755"/>
      <c r="IST291" s="755"/>
      <c r="ISU291" s="755"/>
      <c r="ISV291" s="755"/>
      <c r="ISW291" s="755"/>
      <c r="ISX291" s="755"/>
      <c r="ISY291" s="755"/>
      <c r="ISZ291" s="755"/>
      <c r="ITA291" s="755"/>
      <c r="ITB291" s="755"/>
      <c r="ITC291" s="755"/>
      <c r="ITD291" s="755"/>
      <c r="ITE291" s="755"/>
      <c r="ITF291" s="755"/>
      <c r="ITG291" s="755"/>
      <c r="ITH291" s="755"/>
      <c r="ITI291" s="755"/>
      <c r="ITJ291" s="755"/>
      <c r="ITK291" s="755"/>
      <c r="ITL291" s="755"/>
      <c r="ITM291" s="755"/>
      <c r="ITN291" s="755"/>
      <c r="ITO291" s="755"/>
      <c r="ITP291" s="755"/>
      <c r="ITQ291" s="755"/>
      <c r="ITR291" s="755"/>
      <c r="ITS291" s="755"/>
      <c r="ITT291" s="755"/>
      <c r="ITU291" s="755"/>
      <c r="ITV291" s="755"/>
      <c r="ITW291" s="755"/>
      <c r="ITX291" s="755"/>
      <c r="ITY291" s="755"/>
      <c r="ITZ291" s="755"/>
      <c r="IUA291" s="755"/>
      <c r="IUB291" s="755"/>
      <c r="IUC291" s="755"/>
      <c r="IUD291" s="755"/>
      <c r="IUE291" s="755"/>
      <c r="IUF291" s="755"/>
      <c r="IUG291" s="755"/>
      <c r="IUH291" s="755"/>
      <c r="IUI291" s="755"/>
      <c r="IUJ291" s="755"/>
      <c r="IUK291" s="755"/>
      <c r="IUL291" s="755"/>
      <c r="IUM291" s="755"/>
      <c r="IUN291" s="755"/>
      <c r="IUO291" s="755"/>
      <c r="IUP291" s="755"/>
      <c r="IUQ291" s="755"/>
      <c r="IUR291" s="755"/>
      <c r="IUS291" s="755"/>
      <c r="IUT291" s="755"/>
      <c r="IUU291" s="755"/>
      <c r="IUV291" s="755"/>
      <c r="IUW291" s="755"/>
      <c r="IUX291" s="755"/>
      <c r="IUY291" s="755"/>
      <c r="IUZ291" s="755"/>
      <c r="IVA291" s="755"/>
      <c r="IVB291" s="755"/>
      <c r="IVC291" s="755"/>
      <c r="IVD291" s="755"/>
      <c r="IVE291" s="755"/>
      <c r="IVF291" s="755"/>
      <c r="IVG291" s="755"/>
      <c r="IVH291" s="755"/>
      <c r="IVI291" s="755"/>
      <c r="IVJ291" s="755"/>
      <c r="IVK291" s="755"/>
      <c r="IVL291" s="755"/>
      <c r="IVM291" s="755"/>
      <c r="IVN291" s="755"/>
      <c r="IVO291" s="755"/>
      <c r="IVP291" s="755"/>
      <c r="IVQ291" s="755"/>
      <c r="IVR291" s="755"/>
      <c r="IVS291" s="755"/>
      <c r="IVT291" s="755"/>
      <c r="IVU291" s="755"/>
      <c r="IVV291" s="755"/>
      <c r="IVW291" s="755"/>
      <c r="IVX291" s="755"/>
      <c r="IVY291" s="755"/>
      <c r="IVZ291" s="755"/>
      <c r="IWA291" s="755"/>
      <c r="IWB291" s="755"/>
      <c r="IWC291" s="755"/>
      <c r="IWD291" s="755"/>
      <c r="IWE291" s="755"/>
      <c r="IWF291" s="755"/>
      <c r="IWG291" s="755"/>
      <c r="IWH291" s="755"/>
      <c r="IWI291" s="755"/>
      <c r="IWJ291" s="755"/>
      <c r="IWK291" s="755"/>
      <c r="IWL291" s="755"/>
      <c r="IWM291" s="755"/>
      <c r="IWN291" s="755"/>
      <c r="IWO291" s="755"/>
      <c r="IWP291" s="755"/>
      <c r="IWQ291" s="755"/>
      <c r="IWR291" s="755"/>
      <c r="IWS291" s="755"/>
      <c r="IWT291" s="755"/>
      <c r="IWU291" s="755"/>
      <c r="IWV291" s="755"/>
      <c r="IWW291" s="755"/>
      <c r="IWX291" s="755"/>
      <c r="IWY291" s="755"/>
      <c r="IWZ291" s="755"/>
      <c r="IXA291" s="755"/>
      <c r="IXB291" s="755"/>
      <c r="IXC291" s="755"/>
      <c r="IXD291" s="755"/>
      <c r="IXE291" s="755"/>
      <c r="IXF291" s="755"/>
      <c r="IXG291" s="755"/>
      <c r="IXH291" s="755"/>
      <c r="IXI291" s="755"/>
      <c r="IXJ291" s="755"/>
      <c r="IXK291" s="755"/>
      <c r="IXL291" s="755"/>
      <c r="IXM291" s="755"/>
      <c r="IXN291" s="755"/>
      <c r="IXO291" s="755"/>
      <c r="IXP291" s="755"/>
      <c r="IXQ291" s="755"/>
      <c r="IXR291" s="755"/>
      <c r="IXS291" s="755"/>
      <c r="IXT291" s="755"/>
      <c r="IXU291" s="755"/>
      <c r="IXV291" s="755"/>
      <c r="IXW291" s="755"/>
      <c r="IXX291" s="755"/>
      <c r="IXY291" s="755"/>
      <c r="IXZ291" s="755"/>
      <c r="IYA291" s="755"/>
      <c r="IYB291" s="755"/>
      <c r="IYC291" s="755"/>
      <c r="IYD291" s="755"/>
      <c r="IYE291" s="755"/>
      <c r="IYF291" s="755"/>
      <c r="IYG291" s="755"/>
      <c r="IYH291" s="755"/>
      <c r="IYI291" s="755"/>
      <c r="IYJ291" s="755"/>
      <c r="IYK291" s="755"/>
      <c r="IYL291" s="755"/>
      <c r="IYM291" s="755"/>
      <c r="IYN291" s="755"/>
      <c r="IYO291" s="755"/>
      <c r="IYP291" s="755"/>
      <c r="IYQ291" s="755"/>
      <c r="IYR291" s="755"/>
      <c r="IYS291" s="755"/>
      <c r="IYT291" s="755"/>
      <c r="IYU291" s="755"/>
      <c r="IYV291" s="755"/>
      <c r="IYW291" s="755"/>
      <c r="IYX291" s="755"/>
      <c r="IYY291" s="755"/>
      <c r="IYZ291" s="755"/>
      <c r="IZA291" s="755"/>
      <c r="IZB291" s="755"/>
      <c r="IZC291" s="755"/>
      <c r="IZD291" s="755"/>
      <c r="IZE291" s="755"/>
      <c r="IZF291" s="755"/>
      <c r="IZG291" s="755"/>
      <c r="IZH291" s="755"/>
      <c r="IZI291" s="755"/>
      <c r="IZJ291" s="755"/>
      <c r="IZK291" s="755"/>
      <c r="IZL291" s="755"/>
      <c r="IZM291" s="755"/>
      <c r="IZN291" s="755"/>
      <c r="IZO291" s="755"/>
      <c r="IZP291" s="755"/>
      <c r="IZQ291" s="755"/>
      <c r="IZR291" s="755"/>
      <c r="IZS291" s="755"/>
      <c r="IZT291" s="755"/>
      <c r="IZU291" s="755"/>
      <c r="IZV291" s="755"/>
      <c r="IZW291" s="755"/>
      <c r="IZX291" s="755"/>
      <c r="IZY291" s="755"/>
      <c r="IZZ291" s="755"/>
      <c r="JAA291" s="755"/>
      <c r="JAB291" s="755"/>
      <c r="JAC291" s="755"/>
      <c r="JAD291" s="755"/>
      <c r="JAE291" s="755"/>
      <c r="JAF291" s="755"/>
      <c r="JAG291" s="755"/>
      <c r="JAH291" s="755"/>
      <c r="JAI291" s="755"/>
      <c r="JAJ291" s="755"/>
      <c r="JAK291" s="755"/>
      <c r="JAL291" s="755"/>
      <c r="JAM291" s="755"/>
      <c r="JAN291" s="755"/>
      <c r="JAO291" s="755"/>
      <c r="JAP291" s="755"/>
      <c r="JAQ291" s="755"/>
      <c r="JAR291" s="755"/>
      <c r="JAS291" s="755"/>
      <c r="JAT291" s="755"/>
      <c r="JAU291" s="755"/>
      <c r="JAV291" s="755"/>
      <c r="JAW291" s="755"/>
      <c r="JAX291" s="755"/>
      <c r="JAY291" s="755"/>
      <c r="JAZ291" s="755"/>
      <c r="JBA291" s="755"/>
      <c r="JBB291" s="755"/>
      <c r="JBC291" s="755"/>
      <c r="JBD291" s="755"/>
      <c r="JBE291" s="755"/>
      <c r="JBF291" s="755"/>
      <c r="JBG291" s="755"/>
      <c r="JBH291" s="755"/>
      <c r="JBI291" s="755"/>
      <c r="JBJ291" s="755"/>
      <c r="JBK291" s="755"/>
      <c r="JBL291" s="755"/>
      <c r="JBM291" s="755"/>
      <c r="JBN291" s="755"/>
      <c r="JBO291" s="755"/>
      <c r="JBP291" s="755"/>
      <c r="JBQ291" s="755"/>
      <c r="JBR291" s="755"/>
      <c r="JBS291" s="755"/>
      <c r="JBT291" s="755"/>
      <c r="JBU291" s="755"/>
      <c r="JBV291" s="755"/>
      <c r="JBW291" s="755"/>
      <c r="JBX291" s="755"/>
      <c r="JBY291" s="755"/>
      <c r="JBZ291" s="755"/>
      <c r="JCA291" s="755"/>
      <c r="JCB291" s="755"/>
      <c r="JCC291" s="755"/>
      <c r="JCD291" s="755"/>
      <c r="JCE291" s="755"/>
      <c r="JCF291" s="755"/>
      <c r="JCG291" s="755"/>
      <c r="JCH291" s="755"/>
      <c r="JCI291" s="755"/>
      <c r="JCJ291" s="755"/>
      <c r="JCK291" s="755"/>
      <c r="JCL291" s="755"/>
      <c r="JCM291" s="755"/>
      <c r="JCN291" s="755"/>
      <c r="JCO291" s="755"/>
      <c r="JCP291" s="755"/>
      <c r="JCQ291" s="755"/>
      <c r="JCR291" s="755"/>
      <c r="JCS291" s="755"/>
      <c r="JCT291" s="755"/>
      <c r="JCU291" s="755"/>
      <c r="JCV291" s="755"/>
      <c r="JCW291" s="755"/>
      <c r="JCX291" s="755"/>
      <c r="JCY291" s="755"/>
      <c r="JCZ291" s="755"/>
      <c r="JDA291" s="755"/>
      <c r="JDB291" s="755"/>
      <c r="JDC291" s="755"/>
      <c r="JDD291" s="755"/>
      <c r="JDE291" s="755"/>
      <c r="JDF291" s="755"/>
      <c r="JDG291" s="755"/>
      <c r="JDH291" s="755"/>
      <c r="JDI291" s="755"/>
      <c r="JDJ291" s="755"/>
      <c r="JDK291" s="755"/>
      <c r="JDL291" s="755"/>
      <c r="JDM291" s="755"/>
      <c r="JDN291" s="755"/>
      <c r="JDO291" s="755"/>
      <c r="JDP291" s="755"/>
      <c r="JDQ291" s="755"/>
      <c r="JDR291" s="755"/>
      <c r="JDS291" s="755"/>
      <c r="JDT291" s="755"/>
      <c r="JDU291" s="755"/>
      <c r="JDV291" s="755"/>
      <c r="JDW291" s="755"/>
      <c r="JDX291" s="755"/>
      <c r="JDY291" s="755"/>
      <c r="JDZ291" s="755"/>
      <c r="JEA291" s="755"/>
      <c r="JEB291" s="755"/>
      <c r="JEC291" s="755"/>
      <c r="JED291" s="755"/>
      <c r="JEE291" s="755"/>
      <c r="JEF291" s="755"/>
      <c r="JEG291" s="755"/>
      <c r="JEH291" s="755"/>
      <c r="JEI291" s="755"/>
      <c r="JEJ291" s="755"/>
      <c r="JEK291" s="755"/>
      <c r="JEL291" s="755"/>
      <c r="JEM291" s="755"/>
      <c r="JEN291" s="755"/>
      <c r="JEO291" s="755"/>
      <c r="JEP291" s="755"/>
      <c r="JEQ291" s="755"/>
      <c r="JER291" s="755"/>
      <c r="JES291" s="755"/>
      <c r="JET291" s="755"/>
      <c r="JEU291" s="755"/>
      <c r="JEV291" s="755"/>
      <c r="JEW291" s="755"/>
      <c r="JEX291" s="755"/>
      <c r="JEY291" s="755"/>
      <c r="JEZ291" s="755"/>
      <c r="JFA291" s="755"/>
      <c r="JFB291" s="755"/>
      <c r="JFC291" s="755"/>
      <c r="JFD291" s="755"/>
      <c r="JFE291" s="755"/>
      <c r="JFF291" s="755"/>
      <c r="JFG291" s="755"/>
      <c r="JFH291" s="755"/>
      <c r="JFI291" s="755"/>
      <c r="JFJ291" s="755"/>
      <c r="JFK291" s="755"/>
      <c r="JFL291" s="755"/>
      <c r="JFM291" s="755"/>
      <c r="JFN291" s="755"/>
      <c r="JFO291" s="755"/>
      <c r="JFP291" s="755"/>
      <c r="JFQ291" s="755"/>
      <c r="JFR291" s="755"/>
      <c r="JFS291" s="755"/>
      <c r="JFT291" s="755"/>
      <c r="JFU291" s="755"/>
      <c r="JFV291" s="755"/>
      <c r="JFW291" s="755"/>
      <c r="JFX291" s="755"/>
      <c r="JFY291" s="755"/>
      <c r="JFZ291" s="755"/>
      <c r="JGA291" s="755"/>
      <c r="JGB291" s="755"/>
      <c r="JGC291" s="755"/>
      <c r="JGD291" s="755"/>
      <c r="JGE291" s="755"/>
      <c r="JGF291" s="755"/>
      <c r="JGG291" s="755"/>
      <c r="JGH291" s="755"/>
      <c r="JGI291" s="755"/>
      <c r="JGJ291" s="755"/>
      <c r="JGK291" s="755"/>
      <c r="JGL291" s="755"/>
      <c r="JGM291" s="755"/>
      <c r="JGN291" s="755"/>
      <c r="JGO291" s="755"/>
      <c r="JGP291" s="755"/>
      <c r="JGQ291" s="755"/>
      <c r="JGR291" s="755"/>
      <c r="JGS291" s="755"/>
      <c r="JGT291" s="755"/>
      <c r="JGU291" s="755"/>
      <c r="JGV291" s="755"/>
      <c r="JGW291" s="755"/>
      <c r="JGX291" s="755"/>
      <c r="JGY291" s="755"/>
      <c r="JGZ291" s="755"/>
      <c r="JHA291" s="755"/>
      <c r="JHB291" s="755"/>
      <c r="JHC291" s="755"/>
      <c r="JHD291" s="755"/>
      <c r="JHE291" s="755"/>
      <c r="JHF291" s="755"/>
      <c r="JHG291" s="755"/>
      <c r="JHH291" s="755"/>
      <c r="JHI291" s="755"/>
      <c r="JHJ291" s="755"/>
      <c r="JHK291" s="755"/>
      <c r="JHL291" s="755"/>
      <c r="JHM291" s="755"/>
      <c r="JHN291" s="755"/>
      <c r="JHO291" s="755"/>
      <c r="JHP291" s="755"/>
      <c r="JHQ291" s="755"/>
      <c r="JHR291" s="755"/>
      <c r="JHS291" s="755"/>
      <c r="JHT291" s="755"/>
      <c r="JHU291" s="755"/>
      <c r="JHV291" s="755"/>
      <c r="JHW291" s="755"/>
      <c r="JHX291" s="755"/>
      <c r="JHY291" s="755"/>
      <c r="JHZ291" s="755"/>
      <c r="JIA291" s="755"/>
      <c r="JIB291" s="755"/>
      <c r="JIC291" s="755"/>
      <c r="JID291" s="755"/>
      <c r="JIE291" s="755"/>
      <c r="JIF291" s="755"/>
      <c r="JIG291" s="755"/>
      <c r="JIH291" s="755"/>
      <c r="JII291" s="755"/>
      <c r="JIJ291" s="755"/>
      <c r="JIK291" s="755"/>
      <c r="JIL291" s="755"/>
      <c r="JIM291" s="755"/>
      <c r="JIN291" s="755"/>
      <c r="JIO291" s="755"/>
      <c r="JIP291" s="755"/>
      <c r="JIQ291" s="755"/>
      <c r="JIR291" s="755"/>
      <c r="JIS291" s="755"/>
      <c r="JIT291" s="755"/>
      <c r="JIU291" s="755"/>
      <c r="JIV291" s="755"/>
      <c r="JIW291" s="755"/>
      <c r="JIX291" s="755"/>
      <c r="JIY291" s="755"/>
      <c r="JIZ291" s="755"/>
      <c r="JJA291" s="755"/>
      <c r="JJB291" s="755"/>
      <c r="JJC291" s="755"/>
      <c r="JJD291" s="755"/>
      <c r="JJE291" s="755"/>
      <c r="JJF291" s="755"/>
      <c r="JJG291" s="755"/>
      <c r="JJH291" s="755"/>
      <c r="JJI291" s="755"/>
      <c r="JJJ291" s="755"/>
      <c r="JJK291" s="755"/>
      <c r="JJL291" s="755"/>
      <c r="JJM291" s="755"/>
      <c r="JJN291" s="755"/>
      <c r="JJO291" s="755"/>
      <c r="JJP291" s="755"/>
      <c r="JJQ291" s="755"/>
      <c r="JJR291" s="755"/>
      <c r="JJS291" s="755"/>
      <c r="JJT291" s="755"/>
      <c r="JJU291" s="755"/>
      <c r="JJV291" s="755"/>
      <c r="JJW291" s="755"/>
      <c r="JJX291" s="755"/>
      <c r="JJY291" s="755"/>
      <c r="JJZ291" s="755"/>
      <c r="JKA291" s="755"/>
      <c r="JKB291" s="755"/>
      <c r="JKC291" s="755"/>
      <c r="JKD291" s="755"/>
      <c r="JKE291" s="755"/>
      <c r="JKF291" s="755"/>
      <c r="JKG291" s="755"/>
      <c r="JKH291" s="755"/>
      <c r="JKI291" s="755"/>
      <c r="JKJ291" s="755"/>
      <c r="JKK291" s="755"/>
      <c r="JKL291" s="755"/>
      <c r="JKM291" s="755"/>
      <c r="JKN291" s="755"/>
      <c r="JKO291" s="755"/>
      <c r="JKP291" s="755"/>
      <c r="JKQ291" s="755"/>
      <c r="JKR291" s="755"/>
      <c r="JKS291" s="755"/>
      <c r="JKT291" s="755"/>
      <c r="JKU291" s="755"/>
      <c r="JKV291" s="755"/>
      <c r="JKW291" s="755"/>
      <c r="JKX291" s="755"/>
      <c r="JKY291" s="755"/>
      <c r="JKZ291" s="755"/>
      <c r="JLA291" s="755"/>
      <c r="JLB291" s="755"/>
      <c r="JLC291" s="755"/>
      <c r="JLD291" s="755"/>
      <c r="JLE291" s="755"/>
      <c r="JLF291" s="755"/>
      <c r="JLG291" s="755"/>
      <c r="JLH291" s="755"/>
      <c r="JLI291" s="755"/>
      <c r="JLJ291" s="755"/>
      <c r="JLK291" s="755"/>
      <c r="JLL291" s="755"/>
      <c r="JLM291" s="755"/>
      <c r="JLN291" s="755"/>
      <c r="JLO291" s="755"/>
      <c r="JLP291" s="755"/>
      <c r="JLQ291" s="755"/>
      <c r="JLR291" s="755"/>
      <c r="JLS291" s="755"/>
      <c r="JLT291" s="755"/>
      <c r="JLU291" s="755"/>
      <c r="JLV291" s="755"/>
      <c r="JLW291" s="755"/>
      <c r="JLX291" s="755"/>
      <c r="JLY291" s="755"/>
      <c r="JLZ291" s="755"/>
      <c r="JMA291" s="755"/>
      <c r="JMB291" s="755"/>
      <c r="JMC291" s="755"/>
      <c r="JMD291" s="755"/>
      <c r="JME291" s="755"/>
      <c r="JMF291" s="755"/>
      <c r="JMG291" s="755"/>
      <c r="JMH291" s="755"/>
      <c r="JMI291" s="755"/>
      <c r="JMJ291" s="755"/>
      <c r="JMK291" s="755"/>
      <c r="JML291" s="755"/>
      <c r="JMM291" s="755"/>
      <c r="JMN291" s="755"/>
      <c r="JMO291" s="755"/>
      <c r="JMP291" s="755"/>
      <c r="JMQ291" s="755"/>
      <c r="JMR291" s="755"/>
      <c r="JMS291" s="755"/>
      <c r="JMT291" s="755"/>
      <c r="JMU291" s="755"/>
      <c r="JMV291" s="755"/>
      <c r="JMW291" s="755"/>
      <c r="JMX291" s="755"/>
      <c r="JMY291" s="755"/>
      <c r="JMZ291" s="755"/>
      <c r="JNA291" s="755"/>
      <c r="JNB291" s="755"/>
      <c r="JNC291" s="755"/>
      <c r="JND291" s="755"/>
      <c r="JNE291" s="755"/>
      <c r="JNF291" s="755"/>
      <c r="JNG291" s="755"/>
      <c r="JNH291" s="755"/>
      <c r="JNI291" s="755"/>
      <c r="JNJ291" s="755"/>
      <c r="JNK291" s="755"/>
      <c r="JNL291" s="755"/>
      <c r="JNM291" s="755"/>
      <c r="JNN291" s="755"/>
      <c r="JNO291" s="755"/>
      <c r="JNP291" s="755"/>
      <c r="JNQ291" s="755"/>
      <c r="JNR291" s="755"/>
      <c r="JNS291" s="755"/>
      <c r="JNT291" s="755"/>
      <c r="JNU291" s="755"/>
      <c r="JNV291" s="755"/>
      <c r="JNW291" s="755"/>
      <c r="JNX291" s="755"/>
      <c r="JNY291" s="755"/>
      <c r="JNZ291" s="755"/>
      <c r="JOA291" s="755"/>
      <c r="JOB291" s="755"/>
      <c r="JOC291" s="755"/>
      <c r="JOD291" s="755"/>
      <c r="JOE291" s="755"/>
      <c r="JOF291" s="755"/>
      <c r="JOG291" s="755"/>
      <c r="JOH291" s="755"/>
      <c r="JOI291" s="755"/>
      <c r="JOJ291" s="755"/>
      <c r="JOK291" s="755"/>
      <c r="JOL291" s="755"/>
      <c r="JOM291" s="755"/>
      <c r="JON291" s="755"/>
      <c r="JOO291" s="755"/>
      <c r="JOP291" s="755"/>
      <c r="JOQ291" s="755"/>
      <c r="JOR291" s="755"/>
      <c r="JOS291" s="755"/>
      <c r="JOT291" s="755"/>
      <c r="JOU291" s="755"/>
      <c r="JOV291" s="755"/>
      <c r="JOW291" s="755"/>
      <c r="JOX291" s="755"/>
      <c r="JOY291" s="755"/>
      <c r="JOZ291" s="755"/>
      <c r="JPA291" s="755"/>
      <c r="JPB291" s="755"/>
      <c r="JPC291" s="755"/>
      <c r="JPD291" s="755"/>
      <c r="JPE291" s="755"/>
      <c r="JPF291" s="755"/>
      <c r="JPG291" s="755"/>
      <c r="JPH291" s="755"/>
      <c r="JPI291" s="755"/>
      <c r="JPJ291" s="755"/>
      <c r="JPK291" s="755"/>
      <c r="JPL291" s="755"/>
      <c r="JPM291" s="755"/>
      <c r="JPN291" s="755"/>
      <c r="JPO291" s="755"/>
      <c r="JPP291" s="755"/>
      <c r="JPQ291" s="755"/>
      <c r="JPR291" s="755"/>
      <c r="JPS291" s="755"/>
      <c r="JPT291" s="755"/>
      <c r="JPU291" s="755"/>
      <c r="JPV291" s="755"/>
      <c r="JPW291" s="755"/>
      <c r="JPX291" s="755"/>
      <c r="JPY291" s="755"/>
      <c r="JPZ291" s="755"/>
      <c r="JQA291" s="755"/>
      <c r="JQB291" s="755"/>
      <c r="JQC291" s="755"/>
      <c r="JQD291" s="755"/>
      <c r="JQE291" s="755"/>
      <c r="JQF291" s="755"/>
      <c r="JQG291" s="755"/>
      <c r="JQH291" s="755"/>
      <c r="JQI291" s="755"/>
      <c r="JQJ291" s="755"/>
      <c r="JQK291" s="755"/>
      <c r="JQL291" s="755"/>
      <c r="JQM291" s="755"/>
      <c r="JQN291" s="755"/>
      <c r="JQO291" s="755"/>
      <c r="JQP291" s="755"/>
      <c r="JQQ291" s="755"/>
      <c r="JQR291" s="755"/>
      <c r="JQS291" s="755"/>
      <c r="JQT291" s="755"/>
      <c r="JQU291" s="755"/>
      <c r="JQV291" s="755"/>
      <c r="JQW291" s="755"/>
      <c r="JQX291" s="755"/>
      <c r="JQY291" s="755"/>
      <c r="JQZ291" s="755"/>
      <c r="JRA291" s="755"/>
      <c r="JRB291" s="755"/>
      <c r="JRC291" s="755"/>
      <c r="JRD291" s="755"/>
      <c r="JRE291" s="755"/>
      <c r="JRF291" s="755"/>
      <c r="JRG291" s="755"/>
      <c r="JRH291" s="755"/>
      <c r="JRI291" s="755"/>
      <c r="JRJ291" s="755"/>
      <c r="JRK291" s="755"/>
      <c r="JRL291" s="755"/>
      <c r="JRM291" s="755"/>
      <c r="JRN291" s="755"/>
      <c r="JRO291" s="755"/>
      <c r="JRP291" s="755"/>
      <c r="JRQ291" s="755"/>
      <c r="JRR291" s="755"/>
      <c r="JRS291" s="755"/>
      <c r="JRT291" s="755"/>
      <c r="JRU291" s="755"/>
      <c r="JRV291" s="755"/>
      <c r="JRW291" s="755"/>
      <c r="JRX291" s="755"/>
      <c r="JRY291" s="755"/>
      <c r="JRZ291" s="755"/>
      <c r="JSA291" s="755"/>
      <c r="JSB291" s="755"/>
      <c r="JSC291" s="755"/>
      <c r="JSD291" s="755"/>
      <c r="JSE291" s="755"/>
      <c r="JSF291" s="755"/>
      <c r="JSG291" s="755"/>
      <c r="JSH291" s="755"/>
      <c r="JSI291" s="755"/>
      <c r="JSJ291" s="755"/>
      <c r="JSK291" s="755"/>
      <c r="JSL291" s="755"/>
      <c r="JSM291" s="755"/>
      <c r="JSN291" s="755"/>
      <c r="JSO291" s="755"/>
      <c r="JSP291" s="755"/>
      <c r="JSQ291" s="755"/>
      <c r="JSR291" s="755"/>
      <c r="JSS291" s="755"/>
      <c r="JST291" s="755"/>
      <c r="JSU291" s="755"/>
      <c r="JSV291" s="755"/>
      <c r="JSW291" s="755"/>
      <c r="JSX291" s="755"/>
      <c r="JSY291" s="755"/>
      <c r="JSZ291" s="755"/>
      <c r="JTA291" s="755"/>
      <c r="JTB291" s="755"/>
      <c r="JTC291" s="755"/>
      <c r="JTD291" s="755"/>
      <c r="JTE291" s="755"/>
      <c r="JTF291" s="755"/>
      <c r="JTG291" s="755"/>
      <c r="JTH291" s="755"/>
      <c r="JTI291" s="755"/>
      <c r="JTJ291" s="755"/>
      <c r="JTK291" s="755"/>
      <c r="JTL291" s="755"/>
      <c r="JTM291" s="755"/>
      <c r="JTN291" s="755"/>
      <c r="JTO291" s="755"/>
      <c r="JTP291" s="755"/>
      <c r="JTQ291" s="755"/>
      <c r="JTR291" s="755"/>
      <c r="JTS291" s="755"/>
      <c r="JTT291" s="755"/>
      <c r="JTU291" s="755"/>
      <c r="JTV291" s="755"/>
      <c r="JTW291" s="755"/>
      <c r="JTX291" s="755"/>
      <c r="JTY291" s="755"/>
      <c r="JTZ291" s="755"/>
      <c r="JUA291" s="755"/>
      <c r="JUB291" s="755"/>
      <c r="JUC291" s="755"/>
      <c r="JUD291" s="755"/>
      <c r="JUE291" s="755"/>
      <c r="JUF291" s="755"/>
      <c r="JUG291" s="755"/>
      <c r="JUH291" s="755"/>
      <c r="JUI291" s="755"/>
      <c r="JUJ291" s="755"/>
      <c r="JUK291" s="755"/>
      <c r="JUL291" s="755"/>
      <c r="JUM291" s="755"/>
      <c r="JUN291" s="755"/>
      <c r="JUO291" s="755"/>
      <c r="JUP291" s="755"/>
      <c r="JUQ291" s="755"/>
      <c r="JUR291" s="755"/>
      <c r="JUS291" s="755"/>
      <c r="JUT291" s="755"/>
      <c r="JUU291" s="755"/>
      <c r="JUV291" s="755"/>
      <c r="JUW291" s="755"/>
      <c r="JUX291" s="755"/>
      <c r="JUY291" s="755"/>
      <c r="JUZ291" s="755"/>
      <c r="JVA291" s="755"/>
      <c r="JVB291" s="755"/>
      <c r="JVC291" s="755"/>
      <c r="JVD291" s="755"/>
      <c r="JVE291" s="755"/>
      <c r="JVF291" s="755"/>
      <c r="JVG291" s="755"/>
      <c r="JVH291" s="755"/>
      <c r="JVI291" s="755"/>
      <c r="JVJ291" s="755"/>
      <c r="JVK291" s="755"/>
      <c r="JVL291" s="755"/>
      <c r="JVM291" s="755"/>
      <c r="JVN291" s="755"/>
      <c r="JVO291" s="755"/>
      <c r="JVP291" s="755"/>
      <c r="JVQ291" s="755"/>
      <c r="JVR291" s="755"/>
      <c r="JVS291" s="755"/>
      <c r="JVT291" s="755"/>
      <c r="JVU291" s="755"/>
      <c r="JVV291" s="755"/>
      <c r="JVW291" s="755"/>
      <c r="JVX291" s="755"/>
      <c r="JVY291" s="755"/>
      <c r="JVZ291" s="755"/>
      <c r="JWA291" s="755"/>
      <c r="JWB291" s="755"/>
      <c r="JWC291" s="755"/>
      <c r="JWD291" s="755"/>
      <c r="JWE291" s="755"/>
      <c r="JWF291" s="755"/>
      <c r="JWG291" s="755"/>
      <c r="JWH291" s="755"/>
      <c r="JWI291" s="755"/>
      <c r="JWJ291" s="755"/>
      <c r="JWK291" s="755"/>
      <c r="JWL291" s="755"/>
      <c r="JWM291" s="755"/>
      <c r="JWN291" s="755"/>
      <c r="JWO291" s="755"/>
      <c r="JWP291" s="755"/>
      <c r="JWQ291" s="755"/>
      <c r="JWR291" s="755"/>
      <c r="JWS291" s="755"/>
      <c r="JWT291" s="755"/>
      <c r="JWU291" s="755"/>
      <c r="JWV291" s="755"/>
      <c r="JWW291" s="755"/>
      <c r="JWX291" s="755"/>
      <c r="JWY291" s="755"/>
      <c r="JWZ291" s="755"/>
      <c r="JXA291" s="755"/>
      <c r="JXB291" s="755"/>
      <c r="JXC291" s="755"/>
      <c r="JXD291" s="755"/>
      <c r="JXE291" s="755"/>
      <c r="JXF291" s="755"/>
      <c r="JXG291" s="755"/>
      <c r="JXH291" s="755"/>
      <c r="JXI291" s="755"/>
      <c r="JXJ291" s="755"/>
      <c r="JXK291" s="755"/>
      <c r="JXL291" s="755"/>
      <c r="JXM291" s="755"/>
      <c r="JXN291" s="755"/>
      <c r="JXO291" s="755"/>
      <c r="JXP291" s="755"/>
      <c r="JXQ291" s="755"/>
      <c r="JXR291" s="755"/>
      <c r="JXS291" s="755"/>
      <c r="JXT291" s="755"/>
      <c r="JXU291" s="755"/>
      <c r="JXV291" s="755"/>
      <c r="JXW291" s="755"/>
      <c r="JXX291" s="755"/>
      <c r="JXY291" s="755"/>
      <c r="JXZ291" s="755"/>
      <c r="JYA291" s="755"/>
      <c r="JYB291" s="755"/>
      <c r="JYC291" s="755"/>
      <c r="JYD291" s="755"/>
      <c r="JYE291" s="755"/>
      <c r="JYF291" s="755"/>
      <c r="JYG291" s="755"/>
      <c r="JYH291" s="755"/>
      <c r="JYI291" s="755"/>
      <c r="JYJ291" s="755"/>
      <c r="JYK291" s="755"/>
      <c r="JYL291" s="755"/>
      <c r="JYM291" s="755"/>
      <c r="JYN291" s="755"/>
      <c r="JYO291" s="755"/>
      <c r="JYP291" s="755"/>
      <c r="JYQ291" s="755"/>
      <c r="JYR291" s="755"/>
      <c r="JYS291" s="755"/>
      <c r="JYT291" s="755"/>
      <c r="JYU291" s="755"/>
      <c r="JYV291" s="755"/>
      <c r="JYW291" s="755"/>
      <c r="JYX291" s="755"/>
      <c r="JYY291" s="755"/>
      <c r="JYZ291" s="755"/>
      <c r="JZA291" s="755"/>
      <c r="JZB291" s="755"/>
      <c r="JZC291" s="755"/>
      <c r="JZD291" s="755"/>
      <c r="JZE291" s="755"/>
      <c r="JZF291" s="755"/>
      <c r="JZG291" s="755"/>
      <c r="JZH291" s="755"/>
      <c r="JZI291" s="755"/>
      <c r="JZJ291" s="755"/>
      <c r="JZK291" s="755"/>
      <c r="JZL291" s="755"/>
      <c r="JZM291" s="755"/>
      <c r="JZN291" s="755"/>
      <c r="JZO291" s="755"/>
      <c r="JZP291" s="755"/>
      <c r="JZQ291" s="755"/>
      <c r="JZR291" s="755"/>
      <c r="JZS291" s="755"/>
      <c r="JZT291" s="755"/>
      <c r="JZU291" s="755"/>
      <c r="JZV291" s="755"/>
      <c r="JZW291" s="755"/>
      <c r="JZX291" s="755"/>
      <c r="JZY291" s="755"/>
      <c r="JZZ291" s="755"/>
      <c r="KAA291" s="755"/>
      <c r="KAB291" s="755"/>
      <c r="KAC291" s="755"/>
      <c r="KAD291" s="755"/>
      <c r="KAE291" s="755"/>
      <c r="KAF291" s="755"/>
      <c r="KAG291" s="755"/>
      <c r="KAH291" s="755"/>
      <c r="KAI291" s="755"/>
      <c r="KAJ291" s="755"/>
      <c r="KAK291" s="755"/>
      <c r="KAL291" s="755"/>
      <c r="KAM291" s="755"/>
      <c r="KAN291" s="755"/>
      <c r="KAO291" s="755"/>
      <c r="KAP291" s="755"/>
      <c r="KAQ291" s="755"/>
      <c r="KAR291" s="755"/>
      <c r="KAS291" s="755"/>
      <c r="KAT291" s="755"/>
      <c r="KAU291" s="755"/>
      <c r="KAV291" s="755"/>
      <c r="KAW291" s="755"/>
      <c r="KAX291" s="755"/>
      <c r="KAY291" s="755"/>
      <c r="KAZ291" s="755"/>
      <c r="KBA291" s="755"/>
      <c r="KBB291" s="755"/>
      <c r="KBC291" s="755"/>
      <c r="KBD291" s="755"/>
      <c r="KBE291" s="755"/>
      <c r="KBF291" s="755"/>
      <c r="KBG291" s="755"/>
      <c r="KBH291" s="755"/>
      <c r="KBI291" s="755"/>
      <c r="KBJ291" s="755"/>
      <c r="KBK291" s="755"/>
      <c r="KBL291" s="755"/>
      <c r="KBM291" s="755"/>
      <c r="KBN291" s="755"/>
      <c r="KBO291" s="755"/>
      <c r="KBP291" s="755"/>
      <c r="KBQ291" s="755"/>
      <c r="KBR291" s="755"/>
      <c r="KBS291" s="755"/>
      <c r="KBT291" s="755"/>
      <c r="KBU291" s="755"/>
      <c r="KBV291" s="755"/>
      <c r="KBW291" s="755"/>
      <c r="KBX291" s="755"/>
      <c r="KBY291" s="755"/>
      <c r="KBZ291" s="755"/>
      <c r="KCA291" s="755"/>
      <c r="KCB291" s="755"/>
      <c r="KCC291" s="755"/>
      <c r="KCD291" s="755"/>
      <c r="KCE291" s="755"/>
      <c r="KCF291" s="755"/>
      <c r="KCG291" s="755"/>
      <c r="KCH291" s="755"/>
      <c r="KCI291" s="755"/>
      <c r="KCJ291" s="755"/>
      <c r="KCK291" s="755"/>
      <c r="KCL291" s="755"/>
      <c r="KCM291" s="755"/>
      <c r="KCN291" s="755"/>
      <c r="KCO291" s="755"/>
      <c r="KCP291" s="755"/>
      <c r="KCQ291" s="755"/>
      <c r="KCR291" s="755"/>
      <c r="KCS291" s="755"/>
      <c r="KCT291" s="755"/>
      <c r="KCU291" s="755"/>
      <c r="KCV291" s="755"/>
      <c r="KCW291" s="755"/>
      <c r="KCX291" s="755"/>
      <c r="KCY291" s="755"/>
      <c r="KCZ291" s="755"/>
      <c r="KDA291" s="755"/>
      <c r="KDB291" s="755"/>
      <c r="KDC291" s="755"/>
      <c r="KDD291" s="755"/>
      <c r="KDE291" s="755"/>
      <c r="KDF291" s="755"/>
      <c r="KDG291" s="755"/>
      <c r="KDH291" s="755"/>
      <c r="KDI291" s="755"/>
      <c r="KDJ291" s="755"/>
      <c r="KDK291" s="755"/>
      <c r="KDL291" s="755"/>
      <c r="KDM291" s="755"/>
      <c r="KDN291" s="755"/>
      <c r="KDO291" s="755"/>
      <c r="KDP291" s="755"/>
      <c r="KDQ291" s="755"/>
      <c r="KDR291" s="755"/>
      <c r="KDS291" s="755"/>
      <c r="KDT291" s="755"/>
      <c r="KDU291" s="755"/>
      <c r="KDV291" s="755"/>
      <c r="KDW291" s="755"/>
      <c r="KDX291" s="755"/>
      <c r="KDY291" s="755"/>
      <c r="KDZ291" s="755"/>
      <c r="KEA291" s="755"/>
      <c r="KEB291" s="755"/>
      <c r="KEC291" s="755"/>
      <c r="KED291" s="755"/>
      <c r="KEE291" s="755"/>
      <c r="KEF291" s="755"/>
      <c r="KEG291" s="755"/>
      <c r="KEH291" s="755"/>
      <c r="KEI291" s="755"/>
      <c r="KEJ291" s="755"/>
      <c r="KEK291" s="755"/>
      <c r="KEL291" s="755"/>
      <c r="KEM291" s="755"/>
      <c r="KEN291" s="755"/>
      <c r="KEO291" s="755"/>
      <c r="KEP291" s="755"/>
      <c r="KEQ291" s="755"/>
      <c r="KER291" s="755"/>
      <c r="KES291" s="755"/>
      <c r="KET291" s="755"/>
      <c r="KEU291" s="755"/>
      <c r="KEV291" s="755"/>
      <c r="KEW291" s="755"/>
      <c r="KEX291" s="755"/>
      <c r="KEY291" s="755"/>
      <c r="KEZ291" s="755"/>
      <c r="KFA291" s="755"/>
      <c r="KFB291" s="755"/>
      <c r="KFC291" s="755"/>
      <c r="KFD291" s="755"/>
      <c r="KFE291" s="755"/>
      <c r="KFF291" s="755"/>
      <c r="KFG291" s="755"/>
      <c r="KFH291" s="755"/>
      <c r="KFI291" s="755"/>
      <c r="KFJ291" s="755"/>
      <c r="KFK291" s="755"/>
      <c r="KFL291" s="755"/>
      <c r="KFM291" s="755"/>
      <c r="KFN291" s="755"/>
      <c r="KFO291" s="755"/>
      <c r="KFP291" s="755"/>
      <c r="KFQ291" s="755"/>
      <c r="KFR291" s="755"/>
      <c r="KFS291" s="755"/>
      <c r="KFT291" s="755"/>
      <c r="KFU291" s="755"/>
      <c r="KFV291" s="755"/>
      <c r="KFW291" s="755"/>
      <c r="KFX291" s="755"/>
      <c r="KFY291" s="755"/>
      <c r="KFZ291" s="755"/>
      <c r="KGA291" s="755"/>
      <c r="KGB291" s="755"/>
      <c r="KGC291" s="755"/>
      <c r="KGD291" s="755"/>
      <c r="KGE291" s="755"/>
      <c r="KGF291" s="755"/>
      <c r="KGG291" s="755"/>
      <c r="KGH291" s="755"/>
      <c r="KGI291" s="755"/>
      <c r="KGJ291" s="755"/>
      <c r="KGK291" s="755"/>
      <c r="KGL291" s="755"/>
      <c r="KGM291" s="755"/>
      <c r="KGN291" s="755"/>
      <c r="KGO291" s="755"/>
      <c r="KGP291" s="755"/>
      <c r="KGQ291" s="755"/>
      <c r="KGR291" s="755"/>
      <c r="KGS291" s="755"/>
      <c r="KGT291" s="755"/>
      <c r="KGU291" s="755"/>
      <c r="KGV291" s="755"/>
      <c r="KGW291" s="755"/>
      <c r="KGX291" s="755"/>
      <c r="KGY291" s="755"/>
      <c r="KGZ291" s="755"/>
      <c r="KHA291" s="755"/>
      <c r="KHB291" s="755"/>
      <c r="KHC291" s="755"/>
      <c r="KHD291" s="755"/>
      <c r="KHE291" s="755"/>
      <c r="KHF291" s="755"/>
      <c r="KHG291" s="755"/>
      <c r="KHH291" s="755"/>
      <c r="KHI291" s="755"/>
      <c r="KHJ291" s="755"/>
      <c r="KHK291" s="755"/>
      <c r="KHL291" s="755"/>
      <c r="KHM291" s="755"/>
      <c r="KHN291" s="755"/>
      <c r="KHO291" s="755"/>
      <c r="KHP291" s="755"/>
      <c r="KHQ291" s="755"/>
      <c r="KHR291" s="755"/>
      <c r="KHS291" s="755"/>
      <c r="KHT291" s="755"/>
      <c r="KHU291" s="755"/>
      <c r="KHV291" s="755"/>
      <c r="KHW291" s="755"/>
      <c r="KHX291" s="755"/>
      <c r="KHY291" s="755"/>
      <c r="KHZ291" s="755"/>
      <c r="KIA291" s="755"/>
      <c r="KIB291" s="755"/>
      <c r="KIC291" s="755"/>
      <c r="KID291" s="755"/>
      <c r="KIE291" s="755"/>
      <c r="KIF291" s="755"/>
      <c r="KIG291" s="755"/>
      <c r="KIH291" s="755"/>
      <c r="KII291" s="755"/>
      <c r="KIJ291" s="755"/>
      <c r="KIK291" s="755"/>
      <c r="KIL291" s="755"/>
      <c r="KIM291" s="755"/>
      <c r="KIN291" s="755"/>
      <c r="KIO291" s="755"/>
      <c r="KIP291" s="755"/>
      <c r="KIQ291" s="755"/>
      <c r="KIR291" s="755"/>
      <c r="KIS291" s="755"/>
      <c r="KIT291" s="755"/>
      <c r="KIU291" s="755"/>
      <c r="KIV291" s="755"/>
      <c r="KIW291" s="755"/>
      <c r="KIX291" s="755"/>
      <c r="KIY291" s="755"/>
      <c r="KIZ291" s="755"/>
      <c r="KJA291" s="755"/>
      <c r="KJB291" s="755"/>
      <c r="KJC291" s="755"/>
      <c r="KJD291" s="755"/>
      <c r="KJE291" s="755"/>
      <c r="KJF291" s="755"/>
      <c r="KJG291" s="755"/>
      <c r="KJH291" s="755"/>
      <c r="KJI291" s="755"/>
      <c r="KJJ291" s="755"/>
      <c r="KJK291" s="755"/>
      <c r="KJL291" s="755"/>
      <c r="KJM291" s="755"/>
      <c r="KJN291" s="755"/>
      <c r="KJO291" s="755"/>
      <c r="KJP291" s="755"/>
      <c r="KJQ291" s="755"/>
      <c r="KJR291" s="755"/>
      <c r="KJS291" s="755"/>
      <c r="KJT291" s="755"/>
      <c r="KJU291" s="755"/>
      <c r="KJV291" s="755"/>
      <c r="KJW291" s="755"/>
      <c r="KJX291" s="755"/>
      <c r="KJY291" s="755"/>
      <c r="KJZ291" s="755"/>
      <c r="KKA291" s="755"/>
      <c r="KKB291" s="755"/>
      <c r="KKC291" s="755"/>
      <c r="KKD291" s="755"/>
      <c r="KKE291" s="755"/>
      <c r="KKF291" s="755"/>
      <c r="KKG291" s="755"/>
      <c r="KKH291" s="755"/>
      <c r="KKI291" s="755"/>
      <c r="KKJ291" s="755"/>
      <c r="KKK291" s="755"/>
      <c r="KKL291" s="755"/>
      <c r="KKM291" s="755"/>
      <c r="KKN291" s="755"/>
      <c r="KKO291" s="755"/>
      <c r="KKP291" s="755"/>
      <c r="KKQ291" s="755"/>
      <c r="KKR291" s="755"/>
      <c r="KKS291" s="755"/>
      <c r="KKT291" s="755"/>
      <c r="KKU291" s="755"/>
      <c r="KKV291" s="755"/>
      <c r="KKW291" s="755"/>
      <c r="KKX291" s="755"/>
      <c r="KKY291" s="755"/>
      <c r="KKZ291" s="755"/>
      <c r="KLA291" s="755"/>
      <c r="KLB291" s="755"/>
      <c r="KLC291" s="755"/>
      <c r="KLD291" s="755"/>
      <c r="KLE291" s="755"/>
      <c r="KLF291" s="755"/>
      <c r="KLG291" s="755"/>
      <c r="KLH291" s="755"/>
      <c r="KLI291" s="755"/>
      <c r="KLJ291" s="755"/>
      <c r="KLK291" s="755"/>
      <c r="KLL291" s="755"/>
      <c r="KLM291" s="755"/>
      <c r="KLN291" s="755"/>
      <c r="KLO291" s="755"/>
      <c r="KLP291" s="755"/>
      <c r="KLQ291" s="755"/>
      <c r="KLR291" s="755"/>
      <c r="KLS291" s="755"/>
      <c r="KLT291" s="755"/>
      <c r="KLU291" s="755"/>
      <c r="KLV291" s="755"/>
      <c r="KLW291" s="755"/>
      <c r="KLX291" s="755"/>
      <c r="KLY291" s="755"/>
      <c r="KLZ291" s="755"/>
      <c r="KMA291" s="755"/>
      <c r="KMB291" s="755"/>
      <c r="KMC291" s="755"/>
      <c r="KMD291" s="755"/>
      <c r="KME291" s="755"/>
      <c r="KMF291" s="755"/>
      <c r="KMG291" s="755"/>
      <c r="KMH291" s="755"/>
      <c r="KMI291" s="755"/>
      <c r="KMJ291" s="755"/>
      <c r="KMK291" s="755"/>
      <c r="KML291" s="755"/>
      <c r="KMM291" s="755"/>
      <c r="KMN291" s="755"/>
      <c r="KMO291" s="755"/>
      <c r="KMP291" s="755"/>
      <c r="KMQ291" s="755"/>
      <c r="KMR291" s="755"/>
      <c r="KMS291" s="755"/>
      <c r="KMT291" s="755"/>
      <c r="KMU291" s="755"/>
      <c r="KMV291" s="755"/>
      <c r="KMW291" s="755"/>
      <c r="KMX291" s="755"/>
      <c r="KMY291" s="755"/>
      <c r="KMZ291" s="755"/>
      <c r="KNA291" s="755"/>
      <c r="KNB291" s="755"/>
      <c r="KNC291" s="755"/>
      <c r="KND291" s="755"/>
      <c r="KNE291" s="755"/>
      <c r="KNF291" s="755"/>
      <c r="KNG291" s="755"/>
      <c r="KNH291" s="755"/>
      <c r="KNI291" s="755"/>
      <c r="KNJ291" s="755"/>
      <c r="KNK291" s="755"/>
      <c r="KNL291" s="755"/>
      <c r="KNM291" s="755"/>
      <c r="KNN291" s="755"/>
      <c r="KNO291" s="755"/>
      <c r="KNP291" s="755"/>
      <c r="KNQ291" s="755"/>
      <c r="KNR291" s="755"/>
      <c r="KNS291" s="755"/>
      <c r="KNT291" s="755"/>
      <c r="KNU291" s="755"/>
      <c r="KNV291" s="755"/>
      <c r="KNW291" s="755"/>
      <c r="KNX291" s="755"/>
      <c r="KNY291" s="755"/>
      <c r="KNZ291" s="755"/>
      <c r="KOA291" s="755"/>
      <c r="KOB291" s="755"/>
      <c r="KOC291" s="755"/>
      <c r="KOD291" s="755"/>
      <c r="KOE291" s="755"/>
      <c r="KOF291" s="755"/>
      <c r="KOG291" s="755"/>
      <c r="KOH291" s="755"/>
      <c r="KOI291" s="755"/>
      <c r="KOJ291" s="755"/>
      <c r="KOK291" s="755"/>
      <c r="KOL291" s="755"/>
      <c r="KOM291" s="755"/>
      <c r="KON291" s="755"/>
      <c r="KOO291" s="755"/>
      <c r="KOP291" s="755"/>
      <c r="KOQ291" s="755"/>
      <c r="KOR291" s="755"/>
      <c r="KOS291" s="755"/>
      <c r="KOT291" s="755"/>
      <c r="KOU291" s="755"/>
      <c r="KOV291" s="755"/>
      <c r="KOW291" s="755"/>
      <c r="KOX291" s="755"/>
      <c r="KOY291" s="755"/>
      <c r="KOZ291" s="755"/>
      <c r="KPA291" s="755"/>
      <c r="KPB291" s="755"/>
      <c r="KPC291" s="755"/>
      <c r="KPD291" s="755"/>
      <c r="KPE291" s="755"/>
      <c r="KPF291" s="755"/>
      <c r="KPG291" s="755"/>
      <c r="KPH291" s="755"/>
      <c r="KPI291" s="755"/>
      <c r="KPJ291" s="755"/>
      <c r="KPK291" s="755"/>
      <c r="KPL291" s="755"/>
      <c r="KPM291" s="755"/>
      <c r="KPN291" s="755"/>
      <c r="KPO291" s="755"/>
      <c r="KPP291" s="755"/>
      <c r="KPQ291" s="755"/>
      <c r="KPR291" s="755"/>
      <c r="KPS291" s="755"/>
      <c r="KPT291" s="755"/>
      <c r="KPU291" s="755"/>
      <c r="KPV291" s="755"/>
      <c r="KPW291" s="755"/>
      <c r="KPX291" s="755"/>
      <c r="KPY291" s="755"/>
      <c r="KPZ291" s="755"/>
      <c r="KQA291" s="755"/>
      <c r="KQB291" s="755"/>
      <c r="KQC291" s="755"/>
      <c r="KQD291" s="755"/>
      <c r="KQE291" s="755"/>
      <c r="KQF291" s="755"/>
      <c r="KQG291" s="755"/>
      <c r="KQH291" s="755"/>
      <c r="KQI291" s="755"/>
      <c r="KQJ291" s="755"/>
      <c r="KQK291" s="755"/>
      <c r="KQL291" s="755"/>
      <c r="KQM291" s="755"/>
      <c r="KQN291" s="755"/>
      <c r="KQO291" s="755"/>
      <c r="KQP291" s="755"/>
      <c r="KQQ291" s="755"/>
      <c r="KQR291" s="755"/>
      <c r="KQS291" s="755"/>
      <c r="KQT291" s="755"/>
      <c r="KQU291" s="755"/>
      <c r="KQV291" s="755"/>
      <c r="KQW291" s="755"/>
      <c r="KQX291" s="755"/>
      <c r="KQY291" s="755"/>
      <c r="KQZ291" s="755"/>
      <c r="KRA291" s="755"/>
      <c r="KRB291" s="755"/>
      <c r="KRC291" s="755"/>
      <c r="KRD291" s="755"/>
      <c r="KRE291" s="755"/>
      <c r="KRF291" s="755"/>
      <c r="KRG291" s="755"/>
      <c r="KRH291" s="755"/>
      <c r="KRI291" s="755"/>
      <c r="KRJ291" s="755"/>
      <c r="KRK291" s="755"/>
      <c r="KRL291" s="755"/>
      <c r="KRM291" s="755"/>
      <c r="KRN291" s="755"/>
      <c r="KRO291" s="755"/>
      <c r="KRP291" s="755"/>
      <c r="KRQ291" s="755"/>
      <c r="KRR291" s="755"/>
      <c r="KRS291" s="755"/>
      <c r="KRT291" s="755"/>
      <c r="KRU291" s="755"/>
      <c r="KRV291" s="755"/>
      <c r="KRW291" s="755"/>
      <c r="KRX291" s="755"/>
      <c r="KRY291" s="755"/>
      <c r="KRZ291" s="755"/>
      <c r="KSA291" s="755"/>
      <c r="KSB291" s="755"/>
      <c r="KSC291" s="755"/>
      <c r="KSD291" s="755"/>
      <c r="KSE291" s="755"/>
      <c r="KSF291" s="755"/>
      <c r="KSG291" s="755"/>
      <c r="KSH291" s="755"/>
      <c r="KSI291" s="755"/>
      <c r="KSJ291" s="755"/>
      <c r="KSK291" s="755"/>
      <c r="KSL291" s="755"/>
      <c r="KSM291" s="755"/>
      <c r="KSN291" s="755"/>
      <c r="KSO291" s="755"/>
      <c r="KSP291" s="755"/>
      <c r="KSQ291" s="755"/>
      <c r="KSR291" s="755"/>
      <c r="KSS291" s="755"/>
      <c r="KST291" s="755"/>
      <c r="KSU291" s="755"/>
      <c r="KSV291" s="755"/>
      <c r="KSW291" s="755"/>
      <c r="KSX291" s="755"/>
      <c r="KSY291" s="755"/>
      <c r="KSZ291" s="755"/>
      <c r="KTA291" s="755"/>
      <c r="KTB291" s="755"/>
      <c r="KTC291" s="755"/>
      <c r="KTD291" s="755"/>
      <c r="KTE291" s="755"/>
      <c r="KTF291" s="755"/>
      <c r="KTG291" s="755"/>
      <c r="KTH291" s="755"/>
      <c r="KTI291" s="755"/>
      <c r="KTJ291" s="755"/>
      <c r="KTK291" s="755"/>
      <c r="KTL291" s="755"/>
      <c r="KTM291" s="755"/>
      <c r="KTN291" s="755"/>
      <c r="KTO291" s="755"/>
      <c r="KTP291" s="755"/>
      <c r="KTQ291" s="755"/>
      <c r="KTR291" s="755"/>
      <c r="KTS291" s="755"/>
      <c r="KTT291" s="755"/>
      <c r="KTU291" s="755"/>
      <c r="KTV291" s="755"/>
      <c r="KTW291" s="755"/>
      <c r="KTX291" s="755"/>
      <c r="KTY291" s="755"/>
      <c r="KTZ291" s="755"/>
      <c r="KUA291" s="755"/>
      <c r="KUB291" s="755"/>
      <c r="KUC291" s="755"/>
      <c r="KUD291" s="755"/>
      <c r="KUE291" s="755"/>
      <c r="KUF291" s="755"/>
      <c r="KUG291" s="755"/>
      <c r="KUH291" s="755"/>
      <c r="KUI291" s="755"/>
      <c r="KUJ291" s="755"/>
      <c r="KUK291" s="755"/>
      <c r="KUL291" s="755"/>
      <c r="KUM291" s="755"/>
      <c r="KUN291" s="755"/>
      <c r="KUO291" s="755"/>
      <c r="KUP291" s="755"/>
      <c r="KUQ291" s="755"/>
      <c r="KUR291" s="755"/>
      <c r="KUS291" s="755"/>
      <c r="KUT291" s="755"/>
      <c r="KUU291" s="755"/>
      <c r="KUV291" s="755"/>
      <c r="KUW291" s="755"/>
      <c r="KUX291" s="755"/>
      <c r="KUY291" s="755"/>
      <c r="KUZ291" s="755"/>
      <c r="KVA291" s="755"/>
      <c r="KVB291" s="755"/>
      <c r="KVC291" s="755"/>
      <c r="KVD291" s="755"/>
      <c r="KVE291" s="755"/>
      <c r="KVF291" s="755"/>
      <c r="KVG291" s="755"/>
      <c r="KVH291" s="755"/>
      <c r="KVI291" s="755"/>
      <c r="KVJ291" s="755"/>
      <c r="KVK291" s="755"/>
      <c r="KVL291" s="755"/>
      <c r="KVM291" s="755"/>
      <c r="KVN291" s="755"/>
      <c r="KVO291" s="755"/>
      <c r="KVP291" s="755"/>
      <c r="KVQ291" s="755"/>
      <c r="KVR291" s="755"/>
      <c r="KVS291" s="755"/>
      <c r="KVT291" s="755"/>
      <c r="KVU291" s="755"/>
      <c r="KVV291" s="755"/>
      <c r="KVW291" s="755"/>
      <c r="KVX291" s="755"/>
      <c r="KVY291" s="755"/>
      <c r="KVZ291" s="755"/>
      <c r="KWA291" s="755"/>
      <c r="KWB291" s="755"/>
      <c r="KWC291" s="755"/>
      <c r="KWD291" s="755"/>
      <c r="KWE291" s="755"/>
      <c r="KWF291" s="755"/>
      <c r="KWG291" s="755"/>
      <c r="KWH291" s="755"/>
      <c r="KWI291" s="755"/>
      <c r="KWJ291" s="755"/>
      <c r="KWK291" s="755"/>
      <c r="KWL291" s="755"/>
      <c r="KWM291" s="755"/>
      <c r="KWN291" s="755"/>
      <c r="KWO291" s="755"/>
      <c r="KWP291" s="755"/>
      <c r="KWQ291" s="755"/>
      <c r="KWR291" s="755"/>
      <c r="KWS291" s="755"/>
      <c r="KWT291" s="755"/>
      <c r="KWU291" s="755"/>
      <c r="KWV291" s="755"/>
      <c r="KWW291" s="755"/>
      <c r="KWX291" s="755"/>
      <c r="KWY291" s="755"/>
      <c r="KWZ291" s="755"/>
      <c r="KXA291" s="755"/>
      <c r="KXB291" s="755"/>
      <c r="KXC291" s="755"/>
      <c r="KXD291" s="755"/>
      <c r="KXE291" s="755"/>
      <c r="KXF291" s="755"/>
      <c r="KXG291" s="755"/>
      <c r="KXH291" s="755"/>
      <c r="KXI291" s="755"/>
      <c r="KXJ291" s="755"/>
      <c r="KXK291" s="755"/>
      <c r="KXL291" s="755"/>
      <c r="KXM291" s="755"/>
      <c r="KXN291" s="755"/>
      <c r="KXO291" s="755"/>
      <c r="KXP291" s="755"/>
      <c r="KXQ291" s="755"/>
      <c r="KXR291" s="755"/>
      <c r="KXS291" s="755"/>
      <c r="KXT291" s="755"/>
      <c r="KXU291" s="755"/>
      <c r="KXV291" s="755"/>
      <c r="KXW291" s="755"/>
      <c r="KXX291" s="755"/>
      <c r="KXY291" s="755"/>
      <c r="KXZ291" s="755"/>
      <c r="KYA291" s="755"/>
      <c r="KYB291" s="755"/>
      <c r="KYC291" s="755"/>
      <c r="KYD291" s="755"/>
      <c r="KYE291" s="755"/>
      <c r="KYF291" s="755"/>
      <c r="KYG291" s="755"/>
      <c r="KYH291" s="755"/>
      <c r="KYI291" s="755"/>
      <c r="KYJ291" s="755"/>
      <c r="KYK291" s="755"/>
      <c r="KYL291" s="755"/>
      <c r="KYM291" s="755"/>
      <c r="KYN291" s="755"/>
      <c r="KYO291" s="755"/>
      <c r="KYP291" s="755"/>
      <c r="KYQ291" s="755"/>
      <c r="KYR291" s="755"/>
      <c r="KYS291" s="755"/>
      <c r="KYT291" s="755"/>
      <c r="KYU291" s="755"/>
      <c r="KYV291" s="755"/>
      <c r="KYW291" s="755"/>
      <c r="KYX291" s="755"/>
      <c r="KYY291" s="755"/>
      <c r="KYZ291" s="755"/>
      <c r="KZA291" s="755"/>
      <c r="KZB291" s="755"/>
      <c r="KZC291" s="755"/>
      <c r="KZD291" s="755"/>
      <c r="KZE291" s="755"/>
      <c r="KZF291" s="755"/>
      <c r="KZG291" s="755"/>
      <c r="KZH291" s="755"/>
      <c r="KZI291" s="755"/>
      <c r="KZJ291" s="755"/>
      <c r="KZK291" s="755"/>
      <c r="KZL291" s="755"/>
      <c r="KZM291" s="755"/>
      <c r="KZN291" s="755"/>
      <c r="KZO291" s="755"/>
      <c r="KZP291" s="755"/>
      <c r="KZQ291" s="755"/>
      <c r="KZR291" s="755"/>
      <c r="KZS291" s="755"/>
      <c r="KZT291" s="755"/>
      <c r="KZU291" s="755"/>
      <c r="KZV291" s="755"/>
      <c r="KZW291" s="755"/>
      <c r="KZX291" s="755"/>
      <c r="KZY291" s="755"/>
      <c r="KZZ291" s="755"/>
      <c r="LAA291" s="755"/>
      <c r="LAB291" s="755"/>
      <c r="LAC291" s="755"/>
      <c r="LAD291" s="755"/>
      <c r="LAE291" s="755"/>
      <c r="LAF291" s="755"/>
      <c r="LAG291" s="755"/>
      <c r="LAH291" s="755"/>
      <c r="LAI291" s="755"/>
      <c r="LAJ291" s="755"/>
      <c r="LAK291" s="755"/>
      <c r="LAL291" s="755"/>
      <c r="LAM291" s="755"/>
      <c r="LAN291" s="755"/>
      <c r="LAO291" s="755"/>
      <c r="LAP291" s="755"/>
      <c r="LAQ291" s="755"/>
      <c r="LAR291" s="755"/>
      <c r="LAS291" s="755"/>
      <c r="LAT291" s="755"/>
      <c r="LAU291" s="755"/>
      <c r="LAV291" s="755"/>
      <c r="LAW291" s="755"/>
      <c r="LAX291" s="755"/>
      <c r="LAY291" s="755"/>
      <c r="LAZ291" s="755"/>
      <c r="LBA291" s="755"/>
      <c r="LBB291" s="755"/>
      <c r="LBC291" s="755"/>
      <c r="LBD291" s="755"/>
      <c r="LBE291" s="755"/>
      <c r="LBF291" s="755"/>
      <c r="LBG291" s="755"/>
      <c r="LBH291" s="755"/>
      <c r="LBI291" s="755"/>
      <c r="LBJ291" s="755"/>
      <c r="LBK291" s="755"/>
      <c r="LBL291" s="755"/>
      <c r="LBM291" s="755"/>
      <c r="LBN291" s="755"/>
      <c r="LBO291" s="755"/>
      <c r="LBP291" s="755"/>
      <c r="LBQ291" s="755"/>
      <c r="LBR291" s="755"/>
      <c r="LBS291" s="755"/>
      <c r="LBT291" s="755"/>
      <c r="LBU291" s="755"/>
      <c r="LBV291" s="755"/>
      <c r="LBW291" s="755"/>
      <c r="LBX291" s="755"/>
      <c r="LBY291" s="755"/>
      <c r="LBZ291" s="755"/>
      <c r="LCA291" s="755"/>
      <c r="LCB291" s="755"/>
      <c r="LCC291" s="755"/>
      <c r="LCD291" s="755"/>
      <c r="LCE291" s="755"/>
      <c r="LCF291" s="755"/>
      <c r="LCG291" s="755"/>
      <c r="LCH291" s="755"/>
      <c r="LCI291" s="755"/>
      <c r="LCJ291" s="755"/>
      <c r="LCK291" s="755"/>
      <c r="LCL291" s="755"/>
      <c r="LCM291" s="755"/>
      <c r="LCN291" s="755"/>
      <c r="LCO291" s="755"/>
      <c r="LCP291" s="755"/>
      <c r="LCQ291" s="755"/>
      <c r="LCR291" s="755"/>
      <c r="LCS291" s="755"/>
      <c r="LCT291" s="755"/>
      <c r="LCU291" s="755"/>
      <c r="LCV291" s="755"/>
      <c r="LCW291" s="755"/>
      <c r="LCX291" s="755"/>
      <c r="LCY291" s="755"/>
      <c r="LCZ291" s="755"/>
      <c r="LDA291" s="755"/>
      <c r="LDB291" s="755"/>
      <c r="LDC291" s="755"/>
      <c r="LDD291" s="755"/>
      <c r="LDE291" s="755"/>
      <c r="LDF291" s="755"/>
      <c r="LDG291" s="755"/>
      <c r="LDH291" s="755"/>
      <c r="LDI291" s="755"/>
      <c r="LDJ291" s="755"/>
      <c r="LDK291" s="755"/>
      <c r="LDL291" s="755"/>
      <c r="LDM291" s="755"/>
      <c r="LDN291" s="755"/>
      <c r="LDO291" s="755"/>
      <c r="LDP291" s="755"/>
      <c r="LDQ291" s="755"/>
      <c r="LDR291" s="755"/>
      <c r="LDS291" s="755"/>
      <c r="LDT291" s="755"/>
      <c r="LDU291" s="755"/>
      <c r="LDV291" s="755"/>
      <c r="LDW291" s="755"/>
      <c r="LDX291" s="755"/>
      <c r="LDY291" s="755"/>
      <c r="LDZ291" s="755"/>
      <c r="LEA291" s="755"/>
      <c r="LEB291" s="755"/>
      <c r="LEC291" s="755"/>
      <c r="LED291" s="755"/>
      <c r="LEE291" s="755"/>
      <c r="LEF291" s="755"/>
      <c r="LEG291" s="755"/>
      <c r="LEH291" s="755"/>
      <c r="LEI291" s="755"/>
      <c r="LEJ291" s="755"/>
      <c r="LEK291" s="755"/>
      <c r="LEL291" s="755"/>
      <c r="LEM291" s="755"/>
      <c r="LEN291" s="755"/>
      <c r="LEO291" s="755"/>
      <c r="LEP291" s="755"/>
      <c r="LEQ291" s="755"/>
      <c r="LER291" s="755"/>
      <c r="LES291" s="755"/>
      <c r="LET291" s="755"/>
      <c r="LEU291" s="755"/>
      <c r="LEV291" s="755"/>
      <c r="LEW291" s="755"/>
      <c r="LEX291" s="755"/>
      <c r="LEY291" s="755"/>
      <c r="LEZ291" s="755"/>
      <c r="LFA291" s="755"/>
      <c r="LFB291" s="755"/>
      <c r="LFC291" s="755"/>
      <c r="LFD291" s="755"/>
      <c r="LFE291" s="755"/>
      <c r="LFF291" s="755"/>
      <c r="LFG291" s="755"/>
      <c r="LFH291" s="755"/>
      <c r="LFI291" s="755"/>
      <c r="LFJ291" s="755"/>
      <c r="LFK291" s="755"/>
      <c r="LFL291" s="755"/>
      <c r="LFM291" s="755"/>
      <c r="LFN291" s="755"/>
      <c r="LFO291" s="755"/>
      <c r="LFP291" s="755"/>
      <c r="LFQ291" s="755"/>
      <c r="LFR291" s="755"/>
      <c r="LFS291" s="755"/>
      <c r="LFT291" s="755"/>
      <c r="LFU291" s="755"/>
      <c r="LFV291" s="755"/>
      <c r="LFW291" s="755"/>
      <c r="LFX291" s="755"/>
      <c r="LFY291" s="755"/>
      <c r="LFZ291" s="755"/>
      <c r="LGA291" s="755"/>
      <c r="LGB291" s="755"/>
      <c r="LGC291" s="755"/>
      <c r="LGD291" s="755"/>
      <c r="LGE291" s="755"/>
      <c r="LGF291" s="755"/>
      <c r="LGG291" s="755"/>
      <c r="LGH291" s="755"/>
      <c r="LGI291" s="755"/>
      <c r="LGJ291" s="755"/>
      <c r="LGK291" s="755"/>
      <c r="LGL291" s="755"/>
      <c r="LGM291" s="755"/>
      <c r="LGN291" s="755"/>
      <c r="LGO291" s="755"/>
      <c r="LGP291" s="755"/>
      <c r="LGQ291" s="755"/>
      <c r="LGR291" s="755"/>
      <c r="LGS291" s="755"/>
      <c r="LGT291" s="755"/>
      <c r="LGU291" s="755"/>
      <c r="LGV291" s="755"/>
      <c r="LGW291" s="755"/>
      <c r="LGX291" s="755"/>
      <c r="LGY291" s="755"/>
      <c r="LGZ291" s="755"/>
      <c r="LHA291" s="755"/>
      <c r="LHB291" s="755"/>
      <c r="LHC291" s="755"/>
      <c r="LHD291" s="755"/>
      <c r="LHE291" s="755"/>
      <c r="LHF291" s="755"/>
      <c r="LHG291" s="755"/>
      <c r="LHH291" s="755"/>
      <c r="LHI291" s="755"/>
      <c r="LHJ291" s="755"/>
      <c r="LHK291" s="755"/>
      <c r="LHL291" s="755"/>
      <c r="LHM291" s="755"/>
      <c r="LHN291" s="755"/>
      <c r="LHO291" s="755"/>
      <c r="LHP291" s="755"/>
      <c r="LHQ291" s="755"/>
      <c r="LHR291" s="755"/>
      <c r="LHS291" s="755"/>
      <c r="LHT291" s="755"/>
      <c r="LHU291" s="755"/>
      <c r="LHV291" s="755"/>
      <c r="LHW291" s="755"/>
      <c r="LHX291" s="755"/>
      <c r="LHY291" s="755"/>
      <c r="LHZ291" s="755"/>
      <c r="LIA291" s="755"/>
      <c r="LIB291" s="755"/>
      <c r="LIC291" s="755"/>
      <c r="LID291" s="755"/>
      <c r="LIE291" s="755"/>
      <c r="LIF291" s="755"/>
      <c r="LIG291" s="755"/>
      <c r="LIH291" s="755"/>
      <c r="LII291" s="755"/>
      <c r="LIJ291" s="755"/>
      <c r="LIK291" s="755"/>
      <c r="LIL291" s="755"/>
      <c r="LIM291" s="755"/>
      <c r="LIN291" s="755"/>
      <c r="LIO291" s="755"/>
      <c r="LIP291" s="755"/>
      <c r="LIQ291" s="755"/>
      <c r="LIR291" s="755"/>
      <c r="LIS291" s="755"/>
      <c r="LIT291" s="755"/>
      <c r="LIU291" s="755"/>
      <c r="LIV291" s="755"/>
      <c r="LIW291" s="755"/>
      <c r="LIX291" s="755"/>
      <c r="LIY291" s="755"/>
      <c r="LIZ291" s="755"/>
      <c r="LJA291" s="755"/>
      <c r="LJB291" s="755"/>
      <c r="LJC291" s="755"/>
      <c r="LJD291" s="755"/>
      <c r="LJE291" s="755"/>
      <c r="LJF291" s="755"/>
      <c r="LJG291" s="755"/>
      <c r="LJH291" s="755"/>
      <c r="LJI291" s="755"/>
      <c r="LJJ291" s="755"/>
      <c r="LJK291" s="755"/>
      <c r="LJL291" s="755"/>
      <c r="LJM291" s="755"/>
      <c r="LJN291" s="755"/>
      <c r="LJO291" s="755"/>
      <c r="LJP291" s="755"/>
      <c r="LJQ291" s="755"/>
      <c r="LJR291" s="755"/>
      <c r="LJS291" s="755"/>
      <c r="LJT291" s="755"/>
      <c r="LJU291" s="755"/>
      <c r="LJV291" s="755"/>
      <c r="LJW291" s="755"/>
      <c r="LJX291" s="755"/>
      <c r="LJY291" s="755"/>
      <c r="LJZ291" s="755"/>
      <c r="LKA291" s="755"/>
      <c r="LKB291" s="755"/>
      <c r="LKC291" s="755"/>
      <c r="LKD291" s="755"/>
      <c r="LKE291" s="755"/>
      <c r="LKF291" s="755"/>
      <c r="LKG291" s="755"/>
      <c r="LKH291" s="755"/>
      <c r="LKI291" s="755"/>
      <c r="LKJ291" s="755"/>
      <c r="LKK291" s="755"/>
      <c r="LKL291" s="755"/>
      <c r="LKM291" s="755"/>
      <c r="LKN291" s="755"/>
      <c r="LKO291" s="755"/>
      <c r="LKP291" s="755"/>
      <c r="LKQ291" s="755"/>
      <c r="LKR291" s="755"/>
      <c r="LKS291" s="755"/>
      <c r="LKT291" s="755"/>
      <c r="LKU291" s="755"/>
      <c r="LKV291" s="755"/>
      <c r="LKW291" s="755"/>
      <c r="LKX291" s="755"/>
      <c r="LKY291" s="755"/>
      <c r="LKZ291" s="755"/>
      <c r="LLA291" s="755"/>
      <c r="LLB291" s="755"/>
      <c r="LLC291" s="755"/>
      <c r="LLD291" s="755"/>
      <c r="LLE291" s="755"/>
      <c r="LLF291" s="755"/>
      <c r="LLG291" s="755"/>
      <c r="LLH291" s="755"/>
      <c r="LLI291" s="755"/>
      <c r="LLJ291" s="755"/>
      <c r="LLK291" s="755"/>
      <c r="LLL291" s="755"/>
      <c r="LLM291" s="755"/>
      <c r="LLN291" s="755"/>
      <c r="LLO291" s="755"/>
      <c r="LLP291" s="755"/>
      <c r="LLQ291" s="755"/>
      <c r="LLR291" s="755"/>
      <c r="LLS291" s="755"/>
      <c r="LLT291" s="755"/>
      <c r="LLU291" s="755"/>
      <c r="LLV291" s="755"/>
      <c r="LLW291" s="755"/>
      <c r="LLX291" s="755"/>
      <c r="LLY291" s="755"/>
      <c r="LLZ291" s="755"/>
      <c r="LMA291" s="755"/>
      <c r="LMB291" s="755"/>
      <c r="LMC291" s="755"/>
      <c r="LMD291" s="755"/>
      <c r="LME291" s="755"/>
      <c r="LMF291" s="755"/>
      <c r="LMG291" s="755"/>
      <c r="LMH291" s="755"/>
      <c r="LMI291" s="755"/>
      <c r="LMJ291" s="755"/>
      <c r="LMK291" s="755"/>
      <c r="LML291" s="755"/>
      <c r="LMM291" s="755"/>
      <c r="LMN291" s="755"/>
      <c r="LMO291" s="755"/>
      <c r="LMP291" s="755"/>
      <c r="LMQ291" s="755"/>
      <c r="LMR291" s="755"/>
      <c r="LMS291" s="755"/>
      <c r="LMT291" s="755"/>
      <c r="LMU291" s="755"/>
      <c r="LMV291" s="755"/>
      <c r="LMW291" s="755"/>
      <c r="LMX291" s="755"/>
      <c r="LMY291" s="755"/>
      <c r="LMZ291" s="755"/>
      <c r="LNA291" s="755"/>
      <c r="LNB291" s="755"/>
      <c r="LNC291" s="755"/>
      <c r="LND291" s="755"/>
      <c r="LNE291" s="755"/>
      <c r="LNF291" s="755"/>
      <c r="LNG291" s="755"/>
      <c r="LNH291" s="755"/>
      <c r="LNI291" s="755"/>
      <c r="LNJ291" s="755"/>
      <c r="LNK291" s="755"/>
      <c r="LNL291" s="755"/>
      <c r="LNM291" s="755"/>
      <c r="LNN291" s="755"/>
      <c r="LNO291" s="755"/>
      <c r="LNP291" s="755"/>
      <c r="LNQ291" s="755"/>
      <c r="LNR291" s="755"/>
      <c r="LNS291" s="755"/>
      <c r="LNT291" s="755"/>
      <c r="LNU291" s="755"/>
      <c r="LNV291" s="755"/>
      <c r="LNW291" s="755"/>
      <c r="LNX291" s="755"/>
      <c r="LNY291" s="755"/>
      <c r="LNZ291" s="755"/>
      <c r="LOA291" s="755"/>
      <c r="LOB291" s="755"/>
      <c r="LOC291" s="755"/>
      <c r="LOD291" s="755"/>
      <c r="LOE291" s="755"/>
      <c r="LOF291" s="755"/>
      <c r="LOG291" s="755"/>
      <c r="LOH291" s="755"/>
      <c r="LOI291" s="755"/>
      <c r="LOJ291" s="755"/>
      <c r="LOK291" s="755"/>
      <c r="LOL291" s="755"/>
      <c r="LOM291" s="755"/>
      <c r="LON291" s="755"/>
      <c r="LOO291" s="755"/>
      <c r="LOP291" s="755"/>
      <c r="LOQ291" s="755"/>
      <c r="LOR291" s="755"/>
      <c r="LOS291" s="755"/>
      <c r="LOT291" s="755"/>
      <c r="LOU291" s="755"/>
      <c r="LOV291" s="755"/>
      <c r="LOW291" s="755"/>
      <c r="LOX291" s="755"/>
      <c r="LOY291" s="755"/>
      <c r="LOZ291" s="755"/>
      <c r="LPA291" s="755"/>
      <c r="LPB291" s="755"/>
      <c r="LPC291" s="755"/>
      <c r="LPD291" s="755"/>
      <c r="LPE291" s="755"/>
      <c r="LPF291" s="755"/>
      <c r="LPG291" s="755"/>
      <c r="LPH291" s="755"/>
      <c r="LPI291" s="755"/>
      <c r="LPJ291" s="755"/>
      <c r="LPK291" s="755"/>
      <c r="LPL291" s="755"/>
      <c r="LPM291" s="755"/>
      <c r="LPN291" s="755"/>
      <c r="LPO291" s="755"/>
      <c r="LPP291" s="755"/>
      <c r="LPQ291" s="755"/>
      <c r="LPR291" s="755"/>
      <c r="LPS291" s="755"/>
      <c r="LPT291" s="755"/>
      <c r="LPU291" s="755"/>
      <c r="LPV291" s="755"/>
      <c r="LPW291" s="755"/>
      <c r="LPX291" s="755"/>
      <c r="LPY291" s="755"/>
      <c r="LPZ291" s="755"/>
      <c r="LQA291" s="755"/>
      <c r="LQB291" s="755"/>
      <c r="LQC291" s="755"/>
      <c r="LQD291" s="755"/>
      <c r="LQE291" s="755"/>
      <c r="LQF291" s="755"/>
      <c r="LQG291" s="755"/>
      <c r="LQH291" s="755"/>
      <c r="LQI291" s="755"/>
      <c r="LQJ291" s="755"/>
      <c r="LQK291" s="755"/>
      <c r="LQL291" s="755"/>
      <c r="LQM291" s="755"/>
      <c r="LQN291" s="755"/>
      <c r="LQO291" s="755"/>
      <c r="LQP291" s="755"/>
      <c r="LQQ291" s="755"/>
      <c r="LQR291" s="755"/>
      <c r="LQS291" s="755"/>
      <c r="LQT291" s="755"/>
      <c r="LQU291" s="755"/>
      <c r="LQV291" s="755"/>
      <c r="LQW291" s="755"/>
      <c r="LQX291" s="755"/>
      <c r="LQY291" s="755"/>
      <c r="LQZ291" s="755"/>
      <c r="LRA291" s="755"/>
      <c r="LRB291" s="755"/>
      <c r="LRC291" s="755"/>
      <c r="LRD291" s="755"/>
      <c r="LRE291" s="755"/>
      <c r="LRF291" s="755"/>
      <c r="LRG291" s="755"/>
      <c r="LRH291" s="755"/>
      <c r="LRI291" s="755"/>
      <c r="LRJ291" s="755"/>
      <c r="LRK291" s="755"/>
      <c r="LRL291" s="755"/>
      <c r="LRM291" s="755"/>
      <c r="LRN291" s="755"/>
      <c r="LRO291" s="755"/>
      <c r="LRP291" s="755"/>
      <c r="LRQ291" s="755"/>
      <c r="LRR291" s="755"/>
      <c r="LRS291" s="755"/>
      <c r="LRT291" s="755"/>
      <c r="LRU291" s="755"/>
      <c r="LRV291" s="755"/>
      <c r="LRW291" s="755"/>
      <c r="LRX291" s="755"/>
      <c r="LRY291" s="755"/>
      <c r="LRZ291" s="755"/>
      <c r="LSA291" s="755"/>
      <c r="LSB291" s="755"/>
      <c r="LSC291" s="755"/>
      <c r="LSD291" s="755"/>
      <c r="LSE291" s="755"/>
      <c r="LSF291" s="755"/>
      <c r="LSG291" s="755"/>
      <c r="LSH291" s="755"/>
      <c r="LSI291" s="755"/>
      <c r="LSJ291" s="755"/>
      <c r="LSK291" s="755"/>
      <c r="LSL291" s="755"/>
      <c r="LSM291" s="755"/>
      <c r="LSN291" s="755"/>
      <c r="LSO291" s="755"/>
      <c r="LSP291" s="755"/>
      <c r="LSQ291" s="755"/>
      <c r="LSR291" s="755"/>
      <c r="LSS291" s="755"/>
      <c r="LST291" s="755"/>
      <c r="LSU291" s="755"/>
      <c r="LSV291" s="755"/>
      <c r="LSW291" s="755"/>
      <c r="LSX291" s="755"/>
      <c r="LSY291" s="755"/>
      <c r="LSZ291" s="755"/>
      <c r="LTA291" s="755"/>
      <c r="LTB291" s="755"/>
      <c r="LTC291" s="755"/>
      <c r="LTD291" s="755"/>
      <c r="LTE291" s="755"/>
      <c r="LTF291" s="755"/>
      <c r="LTG291" s="755"/>
      <c r="LTH291" s="755"/>
      <c r="LTI291" s="755"/>
      <c r="LTJ291" s="755"/>
      <c r="LTK291" s="755"/>
      <c r="LTL291" s="755"/>
      <c r="LTM291" s="755"/>
      <c r="LTN291" s="755"/>
      <c r="LTO291" s="755"/>
      <c r="LTP291" s="755"/>
      <c r="LTQ291" s="755"/>
      <c r="LTR291" s="755"/>
      <c r="LTS291" s="755"/>
      <c r="LTT291" s="755"/>
      <c r="LTU291" s="755"/>
      <c r="LTV291" s="755"/>
      <c r="LTW291" s="755"/>
      <c r="LTX291" s="755"/>
      <c r="LTY291" s="755"/>
      <c r="LTZ291" s="755"/>
      <c r="LUA291" s="755"/>
      <c r="LUB291" s="755"/>
      <c r="LUC291" s="755"/>
      <c r="LUD291" s="755"/>
      <c r="LUE291" s="755"/>
      <c r="LUF291" s="755"/>
      <c r="LUG291" s="755"/>
      <c r="LUH291" s="755"/>
      <c r="LUI291" s="755"/>
      <c r="LUJ291" s="755"/>
      <c r="LUK291" s="755"/>
      <c r="LUL291" s="755"/>
      <c r="LUM291" s="755"/>
      <c r="LUN291" s="755"/>
      <c r="LUO291" s="755"/>
      <c r="LUP291" s="755"/>
      <c r="LUQ291" s="755"/>
      <c r="LUR291" s="755"/>
      <c r="LUS291" s="755"/>
      <c r="LUT291" s="755"/>
      <c r="LUU291" s="755"/>
      <c r="LUV291" s="755"/>
      <c r="LUW291" s="755"/>
      <c r="LUX291" s="755"/>
      <c r="LUY291" s="755"/>
      <c r="LUZ291" s="755"/>
      <c r="LVA291" s="755"/>
      <c r="LVB291" s="755"/>
      <c r="LVC291" s="755"/>
      <c r="LVD291" s="755"/>
      <c r="LVE291" s="755"/>
      <c r="LVF291" s="755"/>
      <c r="LVG291" s="755"/>
      <c r="LVH291" s="755"/>
      <c r="LVI291" s="755"/>
      <c r="LVJ291" s="755"/>
      <c r="LVK291" s="755"/>
      <c r="LVL291" s="755"/>
      <c r="LVM291" s="755"/>
      <c r="LVN291" s="755"/>
      <c r="LVO291" s="755"/>
      <c r="LVP291" s="755"/>
      <c r="LVQ291" s="755"/>
      <c r="LVR291" s="755"/>
      <c r="LVS291" s="755"/>
      <c r="LVT291" s="755"/>
      <c r="LVU291" s="755"/>
      <c r="LVV291" s="755"/>
      <c r="LVW291" s="755"/>
      <c r="LVX291" s="755"/>
      <c r="LVY291" s="755"/>
      <c r="LVZ291" s="755"/>
      <c r="LWA291" s="755"/>
      <c r="LWB291" s="755"/>
      <c r="LWC291" s="755"/>
      <c r="LWD291" s="755"/>
      <c r="LWE291" s="755"/>
      <c r="LWF291" s="755"/>
      <c r="LWG291" s="755"/>
      <c r="LWH291" s="755"/>
      <c r="LWI291" s="755"/>
      <c r="LWJ291" s="755"/>
      <c r="LWK291" s="755"/>
      <c r="LWL291" s="755"/>
      <c r="LWM291" s="755"/>
      <c r="LWN291" s="755"/>
      <c r="LWO291" s="755"/>
      <c r="LWP291" s="755"/>
      <c r="LWQ291" s="755"/>
      <c r="LWR291" s="755"/>
      <c r="LWS291" s="755"/>
      <c r="LWT291" s="755"/>
      <c r="LWU291" s="755"/>
      <c r="LWV291" s="755"/>
      <c r="LWW291" s="755"/>
      <c r="LWX291" s="755"/>
      <c r="LWY291" s="755"/>
      <c r="LWZ291" s="755"/>
      <c r="LXA291" s="755"/>
      <c r="LXB291" s="755"/>
      <c r="LXC291" s="755"/>
      <c r="LXD291" s="755"/>
      <c r="LXE291" s="755"/>
      <c r="LXF291" s="755"/>
      <c r="LXG291" s="755"/>
      <c r="LXH291" s="755"/>
      <c r="LXI291" s="755"/>
      <c r="LXJ291" s="755"/>
      <c r="LXK291" s="755"/>
      <c r="LXL291" s="755"/>
      <c r="LXM291" s="755"/>
      <c r="LXN291" s="755"/>
      <c r="LXO291" s="755"/>
      <c r="LXP291" s="755"/>
      <c r="LXQ291" s="755"/>
      <c r="LXR291" s="755"/>
      <c r="LXS291" s="755"/>
      <c r="LXT291" s="755"/>
      <c r="LXU291" s="755"/>
      <c r="LXV291" s="755"/>
      <c r="LXW291" s="755"/>
      <c r="LXX291" s="755"/>
      <c r="LXY291" s="755"/>
      <c r="LXZ291" s="755"/>
      <c r="LYA291" s="755"/>
      <c r="LYB291" s="755"/>
      <c r="LYC291" s="755"/>
      <c r="LYD291" s="755"/>
      <c r="LYE291" s="755"/>
      <c r="LYF291" s="755"/>
      <c r="LYG291" s="755"/>
      <c r="LYH291" s="755"/>
      <c r="LYI291" s="755"/>
      <c r="LYJ291" s="755"/>
      <c r="LYK291" s="755"/>
      <c r="LYL291" s="755"/>
      <c r="LYM291" s="755"/>
      <c r="LYN291" s="755"/>
      <c r="LYO291" s="755"/>
      <c r="LYP291" s="755"/>
      <c r="LYQ291" s="755"/>
      <c r="LYR291" s="755"/>
      <c r="LYS291" s="755"/>
      <c r="LYT291" s="755"/>
      <c r="LYU291" s="755"/>
      <c r="LYV291" s="755"/>
      <c r="LYW291" s="755"/>
      <c r="LYX291" s="755"/>
      <c r="LYY291" s="755"/>
      <c r="LYZ291" s="755"/>
      <c r="LZA291" s="755"/>
      <c r="LZB291" s="755"/>
      <c r="LZC291" s="755"/>
      <c r="LZD291" s="755"/>
      <c r="LZE291" s="755"/>
      <c r="LZF291" s="755"/>
      <c r="LZG291" s="755"/>
      <c r="LZH291" s="755"/>
      <c r="LZI291" s="755"/>
      <c r="LZJ291" s="755"/>
      <c r="LZK291" s="755"/>
      <c r="LZL291" s="755"/>
      <c r="LZM291" s="755"/>
      <c r="LZN291" s="755"/>
      <c r="LZO291" s="755"/>
      <c r="LZP291" s="755"/>
      <c r="LZQ291" s="755"/>
      <c r="LZR291" s="755"/>
      <c r="LZS291" s="755"/>
      <c r="LZT291" s="755"/>
      <c r="LZU291" s="755"/>
      <c r="LZV291" s="755"/>
      <c r="LZW291" s="755"/>
      <c r="LZX291" s="755"/>
      <c r="LZY291" s="755"/>
      <c r="LZZ291" s="755"/>
      <c r="MAA291" s="755"/>
      <c r="MAB291" s="755"/>
      <c r="MAC291" s="755"/>
      <c r="MAD291" s="755"/>
      <c r="MAE291" s="755"/>
      <c r="MAF291" s="755"/>
      <c r="MAG291" s="755"/>
      <c r="MAH291" s="755"/>
      <c r="MAI291" s="755"/>
      <c r="MAJ291" s="755"/>
      <c r="MAK291" s="755"/>
      <c r="MAL291" s="755"/>
      <c r="MAM291" s="755"/>
      <c r="MAN291" s="755"/>
      <c r="MAO291" s="755"/>
      <c r="MAP291" s="755"/>
      <c r="MAQ291" s="755"/>
      <c r="MAR291" s="755"/>
      <c r="MAS291" s="755"/>
      <c r="MAT291" s="755"/>
      <c r="MAU291" s="755"/>
      <c r="MAV291" s="755"/>
      <c r="MAW291" s="755"/>
      <c r="MAX291" s="755"/>
      <c r="MAY291" s="755"/>
      <c r="MAZ291" s="755"/>
      <c r="MBA291" s="755"/>
      <c r="MBB291" s="755"/>
      <c r="MBC291" s="755"/>
      <c r="MBD291" s="755"/>
      <c r="MBE291" s="755"/>
      <c r="MBF291" s="755"/>
      <c r="MBG291" s="755"/>
      <c r="MBH291" s="755"/>
      <c r="MBI291" s="755"/>
      <c r="MBJ291" s="755"/>
      <c r="MBK291" s="755"/>
      <c r="MBL291" s="755"/>
      <c r="MBM291" s="755"/>
      <c r="MBN291" s="755"/>
      <c r="MBO291" s="755"/>
      <c r="MBP291" s="755"/>
      <c r="MBQ291" s="755"/>
      <c r="MBR291" s="755"/>
      <c r="MBS291" s="755"/>
      <c r="MBT291" s="755"/>
      <c r="MBU291" s="755"/>
      <c r="MBV291" s="755"/>
      <c r="MBW291" s="755"/>
      <c r="MBX291" s="755"/>
      <c r="MBY291" s="755"/>
      <c r="MBZ291" s="755"/>
      <c r="MCA291" s="755"/>
      <c r="MCB291" s="755"/>
      <c r="MCC291" s="755"/>
      <c r="MCD291" s="755"/>
      <c r="MCE291" s="755"/>
      <c r="MCF291" s="755"/>
      <c r="MCG291" s="755"/>
      <c r="MCH291" s="755"/>
      <c r="MCI291" s="755"/>
      <c r="MCJ291" s="755"/>
      <c r="MCK291" s="755"/>
      <c r="MCL291" s="755"/>
      <c r="MCM291" s="755"/>
      <c r="MCN291" s="755"/>
      <c r="MCO291" s="755"/>
      <c r="MCP291" s="755"/>
      <c r="MCQ291" s="755"/>
      <c r="MCR291" s="755"/>
      <c r="MCS291" s="755"/>
      <c r="MCT291" s="755"/>
      <c r="MCU291" s="755"/>
      <c r="MCV291" s="755"/>
      <c r="MCW291" s="755"/>
      <c r="MCX291" s="755"/>
      <c r="MCY291" s="755"/>
      <c r="MCZ291" s="755"/>
      <c r="MDA291" s="755"/>
      <c r="MDB291" s="755"/>
      <c r="MDC291" s="755"/>
      <c r="MDD291" s="755"/>
      <c r="MDE291" s="755"/>
      <c r="MDF291" s="755"/>
      <c r="MDG291" s="755"/>
      <c r="MDH291" s="755"/>
      <c r="MDI291" s="755"/>
      <c r="MDJ291" s="755"/>
      <c r="MDK291" s="755"/>
      <c r="MDL291" s="755"/>
      <c r="MDM291" s="755"/>
      <c r="MDN291" s="755"/>
      <c r="MDO291" s="755"/>
      <c r="MDP291" s="755"/>
      <c r="MDQ291" s="755"/>
      <c r="MDR291" s="755"/>
      <c r="MDS291" s="755"/>
      <c r="MDT291" s="755"/>
      <c r="MDU291" s="755"/>
      <c r="MDV291" s="755"/>
      <c r="MDW291" s="755"/>
      <c r="MDX291" s="755"/>
      <c r="MDY291" s="755"/>
      <c r="MDZ291" s="755"/>
      <c r="MEA291" s="755"/>
      <c r="MEB291" s="755"/>
      <c r="MEC291" s="755"/>
      <c r="MED291" s="755"/>
      <c r="MEE291" s="755"/>
      <c r="MEF291" s="755"/>
      <c r="MEG291" s="755"/>
      <c r="MEH291" s="755"/>
      <c r="MEI291" s="755"/>
      <c r="MEJ291" s="755"/>
      <c r="MEK291" s="755"/>
      <c r="MEL291" s="755"/>
      <c r="MEM291" s="755"/>
      <c r="MEN291" s="755"/>
      <c r="MEO291" s="755"/>
      <c r="MEP291" s="755"/>
      <c r="MEQ291" s="755"/>
      <c r="MER291" s="755"/>
      <c r="MES291" s="755"/>
      <c r="MET291" s="755"/>
      <c r="MEU291" s="755"/>
      <c r="MEV291" s="755"/>
      <c r="MEW291" s="755"/>
      <c r="MEX291" s="755"/>
      <c r="MEY291" s="755"/>
      <c r="MEZ291" s="755"/>
      <c r="MFA291" s="755"/>
      <c r="MFB291" s="755"/>
      <c r="MFC291" s="755"/>
      <c r="MFD291" s="755"/>
      <c r="MFE291" s="755"/>
      <c r="MFF291" s="755"/>
      <c r="MFG291" s="755"/>
      <c r="MFH291" s="755"/>
      <c r="MFI291" s="755"/>
      <c r="MFJ291" s="755"/>
      <c r="MFK291" s="755"/>
      <c r="MFL291" s="755"/>
      <c r="MFM291" s="755"/>
      <c r="MFN291" s="755"/>
      <c r="MFO291" s="755"/>
      <c r="MFP291" s="755"/>
      <c r="MFQ291" s="755"/>
      <c r="MFR291" s="755"/>
      <c r="MFS291" s="755"/>
      <c r="MFT291" s="755"/>
      <c r="MFU291" s="755"/>
      <c r="MFV291" s="755"/>
      <c r="MFW291" s="755"/>
      <c r="MFX291" s="755"/>
      <c r="MFY291" s="755"/>
      <c r="MFZ291" s="755"/>
      <c r="MGA291" s="755"/>
      <c r="MGB291" s="755"/>
      <c r="MGC291" s="755"/>
      <c r="MGD291" s="755"/>
      <c r="MGE291" s="755"/>
      <c r="MGF291" s="755"/>
      <c r="MGG291" s="755"/>
      <c r="MGH291" s="755"/>
      <c r="MGI291" s="755"/>
      <c r="MGJ291" s="755"/>
      <c r="MGK291" s="755"/>
      <c r="MGL291" s="755"/>
      <c r="MGM291" s="755"/>
      <c r="MGN291" s="755"/>
      <c r="MGO291" s="755"/>
      <c r="MGP291" s="755"/>
      <c r="MGQ291" s="755"/>
      <c r="MGR291" s="755"/>
      <c r="MGS291" s="755"/>
      <c r="MGT291" s="755"/>
      <c r="MGU291" s="755"/>
      <c r="MGV291" s="755"/>
      <c r="MGW291" s="755"/>
      <c r="MGX291" s="755"/>
      <c r="MGY291" s="755"/>
      <c r="MGZ291" s="755"/>
      <c r="MHA291" s="755"/>
      <c r="MHB291" s="755"/>
      <c r="MHC291" s="755"/>
      <c r="MHD291" s="755"/>
      <c r="MHE291" s="755"/>
      <c r="MHF291" s="755"/>
      <c r="MHG291" s="755"/>
      <c r="MHH291" s="755"/>
      <c r="MHI291" s="755"/>
      <c r="MHJ291" s="755"/>
      <c r="MHK291" s="755"/>
      <c r="MHL291" s="755"/>
      <c r="MHM291" s="755"/>
      <c r="MHN291" s="755"/>
      <c r="MHO291" s="755"/>
      <c r="MHP291" s="755"/>
      <c r="MHQ291" s="755"/>
      <c r="MHR291" s="755"/>
      <c r="MHS291" s="755"/>
      <c r="MHT291" s="755"/>
      <c r="MHU291" s="755"/>
      <c r="MHV291" s="755"/>
      <c r="MHW291" s="755"/>
      <c r="MHX291" s="755"/>
      <c r="MHY291" s="755"/>
      <c r="MHZ291" s="755"/>
      <c r="MIA291" s="755"/>
      <c r="MIB291" s="755"/>
      <c r="MIC291" s="755"/>
      <c r="MID291" s="755"/>
      <c r="MIE291" s="755"/>
      <c r="MIF291" s="755"/>
      <c r="MIG291" s="755"/>
      <c r="MIH291" s="755"/>
      <c r="MII291" s="755"/>
      <c r="MIJ291" s="755"/>
      <c r="MIK291" s="755"/>
      <c r="MIL291" s="755"/>
      <c r="MIM291" s="755"/>
      <c r="MIN291" s="755"/>
      <c r="MIO291" s="755"/>
      <c r="MIP291" s="755"/>
      <c r="MIQ291" s="755"/>
      <c r="MIR291" s="755"/>
      <c r="MIS291" s="755"/>
      <c r="MIT291" s="755"/>
      <c r="MIU291" s="755"/>
      <c r="MIV291" s="755"/>
      <c r="MIW291" s="755"/>
      <c r="MIX291" s="755"/>
      <c r="MIY291" s="755"/>
      <c r="MIZ291" s="755"/>
      <c r="MJA291" s="755"/>
      <c r="MJB291" s="755"/>
      <c r="MJC291" s="755"/>
      <c r="MJD291" s="755"/>
      <c r="MJE291" s="755"/>
      <c r="MJF291" s="755"/>
      <c r="MJG291" s="755"/>
      <c r="MJH291" s="755"/>
      <c r="MJI291" s="755"/>
      <c r="MJJ291" s="755"/>
      <c r="MJK291" s="755"/>
      <c r="MJL291" s="755"/>
      <c r="MJM291" s="755"/>
      <c r="MJN291" s="755"/>
      <c r="MJO291" s="755"/>
      <c r="MJP291" s="755"/>
      <c r="MJQ291" s="755"/>
      <c r="MJR291" s="755"/>
      <c r="MJS291" s="755"/>
      <c r="MJT291" s="755"/>
      <c r="MJU291" s="755"/>
      <c r="MJV291" s="755"/>
      <c r="MJW291" s="755"/>
      <c r="MJX291" s="755"/>
      <c r="MJY291" s="755"/>
      <c r="MJZ291" s="755"/>
      <c r="MKA291" s="755"/>
      <c r="MKB291" s="755"/>
      <c r="MKC291" s="755"/>
      <c r="MKD291" s="755"/>
      <c r="MKE291" s="755"/>
      <c r="MKF291" s="755"/>
      <c r="MKG291" s="755"/>
      <c r="MKH291" s="755"/>
      <c r="MKI291" s="755"/>
      <c r="MKJ291" s="755"/>
      <c r="MKK291" s="755"/>
      <c r="MKL291" s="755"/>
      <c r="MKM291" s="755"/>
      <c r="MKN291" s="755"/>
      <c r="MKO291" s="755"/>
      <c r="MKP291" s="755"/>
      <c r="MKQ291" s="755"/>
      <c r="MKR291" s="755"/>
      <c r="MKS291" s="755"/>
      <c r="MKT291" s="755"/>
      <c r="MKU291" s="755"/>
      <c r="MKV291" s="755"/>
      <c r="MKW291" s="755"/>
      <c r="MKX291" s="755"/>
      <c r="MKY291" s="755"/>
      <c r="MKZ291" s="755"/>
      <c r="MLA291" s="755"/>
      <c r="MLB291" s="755"/>
      <c r="MLC291" s="755"/>
      <c r="MLD291" s="755"/>
      <c r="MLE291" s="755"/>
      <c r="MLF291" s="755"/>
      <c r="MLG291" s="755"/>
      <c r="MLH291" s="755"/>
      <c r="MLI291" s="755"/>
      <c r="MLJ291" s="755"/>
      <c r="MLK291" s="755"/>
      <c r="MLL291" s="755"/>
      <c r="MLM291" s="755"/>
      <c r="MLN291" s="755"/>
      <c r="MLO291" s="755"/>
      <c r="MLP291" s="755"/>
      <c r="MLQ291" s="755"/>
      <c r="MLR291" s="755"/>
      <c r="MLS291" s="755"/>
      <c r="MLT291" s="755"/>
      <c r="MLU291" s="755"/>
      <c r="MLV291" s="755"/>
      <c r="MLW291" s="755"/>
      <c r="MLX291" s="755"/>
      <c r="MLY291" s="755"/>
      <c r="MLZ291" s="755"/>
      <c r="MMA291" s="755"/>
      <c r="MMB291" s="755"/>
      <c r="MMC291" s="755"/>
      <c r="MMD291" s="755"/>
      <c r="MME291" s="755"/>
      <c r="MMF291" s="755"/>
      <c r="MMG291" s="755"/>
      <c r="MMH291" s="755"/>
      <c r="MMI291" s="755"/>
      <c r="MMJ291" s="755"/>
      <c r="MMK291" s="755"/>
      <c r="MML291" s="755"/>
      <c r="MMM291" s="755"/>
      <c r="MMN291" s="755"/>
      <c r="MMO291" s="755"/>
      <c r="MMP291" s="755"/>
      <c r="MMQ291" s="755"/>
      <c r="MMR291" s="755"/>
      <c r="MMS291" s="755"/>
      <c r="MMT291" s="755"/>
      <c r="MMU291" s="755"/>
      <c r="MMV291" s="755"/>
      <c r="MMW291" s="755"/>
      <c r="MMX291" s="755"/>
      <c r="MMY291" s="755"/>
      <c r="MMZ291" s="755"/>
      <c r="MNA291" s="755"/>
      <c r="MNB291" s="755"/>
      <c r="MNC291" s="755"/>
      <c r="MND291" s="755"/>
      <c r="MNE291" s="755"/>
      <c r="MNF291" s="755"/>
      <c r="MNG291" s="755"/>
      <c r="MNH291" s="755"/>
      <c r="MNI291" s="755"/>
      <c r="MNJ291" s="755"/>
      <c r="MNK291" s="755"/>
      <c r="MNL291" s="755"/>
      <c r="MNM291" s="755"/>
      <c r="MNN291" s="755"/>
      <c r="MNO291" s="755"/>
      <c r="MNP291" s="755"/>
      <c r="MNQ291" s="755"/>
      <c r="MNR291" s="755"/>
      <c r="MNS291" s="755"/>
      <c r="MNT291" s="755"/>
      <c r="MNU291" s="755"/>
      <c r="MNV291" s="755"/>
      <c r="MNW291" s="755"/>
      <c r="MNX291" s="755"/>
      <c r="MNY291" s="755"/>
      <c r="MNZ291" s="755"/>
      <c r="MOA291" s="755"/>
      <c r="MOB291" s="755"/>
      <c r="MOC291" s="755"/>
      <c r="MOD291" s="755"/>
      <c r="MOE291" s="755"/>
      <c r="MOF291" s="755"/>
      <c r="MOG291" s="755"/>
      <c r="MOH291" s="755"/>
      <c r="MOI291" s="755"/>
      <c r="MOJ291" s="755"/>
      <c r="MOK291" s="755"/>
      <c r="MOL291" s="755"/>
      <c r="MOM291" s="755"/>
      <c r="MON291" s="755"/>
      <c r="MOO291" s="755"/>
      <c r="MOP291" s="755"/>
      <c r="MOQ291" s="755"/>
      <c r="MOR291" s="755"/>
      <c r="MOS291" s="755"/>
      <c r="MOT291" s="755"/>
      <c r="MOU291" s="755"/>
      <c r="MOV291" s="755"/>
      <c r="MOW291" s="755"/>
      <c r="MOX291" s="755"/>
      <c r="MOY291" s="755"/>
      <c r="MOZ291" s="755"/>
      <c r="MPA291" s="755"/>
      <c r="MPB291" s="755"/>
      <c r="MPC291" s="755"/>
      <c r="MPD291" s="755"/>
      <c r="MPE291" s="755"/>
      <c r="MPF291" s="755"/>
      <c r="MPG291" s="755"/>
      <c r="MPH291" s="755"/>
      <c r="MPI291" s="755"/>
      <c r="MPJ291" s="755"/>
      <c r="MPK291" s="755"/>
      <c r="MPL291" s="755"/>
      <c r="MPM291" s="755"/>
      <c r="MPN291" s="755"/>
      <c r="MPO291" s="755"/>
      <c r="MPP291" s="755"/>
      <c r="MPQ291" s="755"/>
      <c r="MPR291" s="755"/>
      <c r="MPS291" s="755"/>
      <c r="MPT291" s="755"/>
      <c r="MPU291" s="755"/>
      <c r="MPV291" s="755"/>
      <c r="MPW291" s="755"/>
      <c r="MPX291" s="755"/>
      <c r="MPY291" s="755"/>
      <c r="MPZ291" s="755"/>
      <c r="MQA291" s="755"/>
      <c r="MQB291" s="755"/>
      <c r="MQC291" s="755"/>
      <c r="MQD291" s="755"/>
      <c r="MQE291" s="755"/>
      <c r="MQF291" s="755"/>
      <c r="MQG291" s="755"/>
      <c r="MQH291" s="755"/>
      <c r="MQI291" s="755"/>
      <c r="MQJ291" s="755"/>
      <c r="MQK291" s="755"/>
      <c r="MQL291" s="755"/>
      <c r="MQM291" s="755"/>
      <c r="MQN291" s="755"/>
      <c r="MQO291" s="755"/>
      <c r="MQP291" s="755"/>
      <c r="MQQ291" s="755"/>
      <c r="MQR291" s="755"/>
      <c r="MQS291" s="755"/>
      <c r="MQT291" s="755"/>
      <c r="MQU291" s="755"/>
      <c r="MQV291" s="755"/>
      <c r="MQW291" s="755"/>
      <c r="MQX291" s="755"/>
      <c r="MQY291" s="755"/>
      <c r="MQZ291" s="755"/>
      <c r="MRA291" s="755"/>
      <c r="MRB291" s="755"/>
      <c r="MRC291" s="755"/>
      <c r="MRD291" s="755"/>
      <c r="MRE291" s="755"/>
      <c r="MRF291" s="755"/>
      <c r="MRG291" s="755"/>
      <c r="MRH291" s="755"/>
      <c r="MRI291" s="755"/>
      <c r="MRJ291" s="755"/>
      <c r="MRK291" s="755"/>
      <c r="MRL291" s="755"/>
      <c r="MRM291" s="755"/>
      <c r="MRN291" s="755"/>
      <c r="MRO291" s="755"/>
      <c r="MRP291" s="755"/>
      <c r="MRQ291" s="755"/>
      <c r="MRR291" s="755"/>
      <c r="MRS291" s="755"/>
      <c r="MRT291" s="755"/>
      <c r="MRU291" s="755"/>
      <c r="MRV291" s="755"/>
      <c r="MRW291" s="755"/>
      <c r="MRX291" s="755"/>
      <c r="MRY291" s="755"/>
      <c r="MRZ291" s="755"/>
      <c r="MSA291" s="755"/>
      <c r="MSB291" s="755"/>
      <c r="MSC291" s="755"/>
      <c r="MSD291" s="755"/>
      <c r="MSE291" s="755"/>
      <c r="MSF291" s="755"/>
      <c r="MSG291" s="755"/>
      <c r="MSH291" s="755"/>
      <c r="MSI291" s="755"/>
      <c r="MSJ291" s="755"/>
      <c r="MSK291" s="755"/>
      <c r="MSL291" s="755"/>
      <c r="MSM291" s="755"/>
      <c r="MSN291" s="755"/>
      <c r="MSO291" s="755"/>
      <c r="MSP291" s="755"/>
      <c r="MSQ291" s="755"/>
      <c r="MSR291" s="755"/>
      <c r="MSS291" s="755"/>
      <c r="MST291" s="755"/>
      <c r="MSU291" s="755"/>
      <c r="MSV291" s="755"/>
      <c r="MSW291" s="755"/>
      <c r="MSX291" s="755"/>
      <c r="MSY291" s="755"/>
      <c r="MSZ291" s="755"/>
      <c r="MTA291" s="755"/>
      <c r="MTB291" s="755"/>
      <c r="MTC291" s="755"/>
      <c r="MTD291" s="755"/>
      <c r="MTE291" s="755"/>
      <c r="MTF291" s="755"/>
      <c r="MTG291" s="755"/>
      <c r="MTH291" s="755"/>
      <c r="MTI291" s="755"/>
      <c r="MTJ291" s="755"/>
      <c r="MTK291" s="755"/>
      <c r="MTL291" s="755"/>
      <c r="MTM291" s="755"/>
      <c r="MTN291" s="755"/>
      <c r="MTO291" s="755"/>
      <c r="MTP291" s="755"/>
      <c r="MTQ291" s="755"/>
      <c r="MTR291" s="755"/>
      <c r="MTS291" s="755"/>
      <c r="MTT291" s="755"/>
      <c r="MTU291" s="755"/>
      <c r="MTV291" s="755"/>
      <c r="MTW291" s="755"/>
      <c r="MTX291" s="755"/>
      <c r="MTY291" s="755"/>
      <c r="MTZ291" s="755"/>
      <c r="MUA291" s="755"/>
      <c r="MUB291" s="755"/>
      <c r="MUC291" s="755"/>
      <c r="MUD291" s="755"/>
      <c r="MUE291" s="755"/>
      <c r="MUF291" s="755"/>
      <c r="MUG291" s="755"/>
      <c r="MUH291" s="755"/>
      <c r="MUI291" s="755"/>
      <c r="MUJ291" s="755"/>
      <c r="MUK291" s="755"/>
      <c r="MUL291" s="755"/>
      <c r="MUM291" s="755"/>
      <c r="MUN291" s="755"/>
      <c r="MUO291" s="755"/>
      <c r="MUP291" s="755"/>
      <c r="MUQ291" s="755"/>
      <c r="MUR291" s="755"/>
      <c r="MUS291" s="755"/>
      <c r="MUT291" s="755"/>
      <c r="MUU291" s="755"/>
      <c r="MUV291" s="755"/>
      <c r="MUW291" s="755"/>
      <c r="MUX291" s="755"/>
      <c r="MUY291" s="755"/>
      <c r="MUZ291" s="755"/>
      <c r="MVA291" s="755"/>
      <c r="MVB291" s="755"/>
      <c r="MVC291" s="755"/>
      <c r="MVD291" s="755"/>
      <c r="MVE291" s="755"/>
      <c r="MVF291" s="755"/>
      <c r="MVG291" s="755"/>
      <c r="MVH291" s="755"/>
      <c r="MVI291" s="755"/>
      <c r="MVJ291" s="755"/>
      <c r="MVK291" s="755"/>
      <c r="MVL291" s="755"/>
      <c r="MVM291" s="755"/>
      <c r="MVN291" s="755"/>
      <c r="MVO291" s="755"/>
      <c r="MVP291" s="755"/>
      <c r="MVQ291" s="755"/>
      <c r="MVR291" s="755"/>
      <c r="MVS291" s="755"/>
      <c r="MVT291" s="755"/>
      <c r="MVU291" s="755"/>
      <c r="MVV291" s="755"/>
      <c r="MVW291" s="755"/>
      <c r="MVX291" s="755"/>
      <c r="MVY291" s="755"/>
      <c r="MVZ291" s="755"/>
      <c r="MWA291" s="755"/>
      <c r="MWB291" s="755"/>
      <c r="MWC291" s="755"/>
      <c r="MWD291" s="755"/>
      <c r="MWE291" s="755"/>
      <c r="MWF291" s="755"/>
      <c r="MWG291" s="755"/>
      <c r="MWH291" s="755"/>
      <c r="MWI291" s="755"/>
      <c r="MWJ291" s="755"/>
      <c r="MWK291" s="755"/>
      <c r="MWL291" s="755"/>
      <c r="MWM291" s="755"/>
      <c r="MWN291" s="755"/>
      <c r="MWO291" s="755"/>
      <c r="MWP291" s="755"/>
      <c r="MWQ291" s="755"/>
      <c r="MWR291" s="755"/>
      <c r="MWS291" s="755"/>
      <c r="MWT291" s="755"/>
      <c r="MWU291" s="755"/>
      <c r="MWV291" s="755"/>
      <c r="MWW291" s="755"/>
      <c r="MWX291" s="755"/>
      <c r="MWY291" s="755"/>
      <c r="MWZ291" s="755"/>
      <c r="MXA291" s="755"/>
      <c r="MXB291" s="755"/>
      <c r="MXC291" s="755"/>
      <c r="MXD291" s="755"/>
      <c r="MXE291" s="755"/>
      <c r="MXF291" s="755"/>
      <c r="MXG291" s="755"/>
      <c r="MXH291" s="755"/>
      <c r="MXI291" s="755"/>
      <c r="MXJ291" s="755"/>
      <c r="MXK291" s="755"/>
      <c r="MXL291" s="755"/>
      <c r="MXM291" s="755"/>
      <c r="MXN291" s="755"/>
      <c r="MXO291" s="755"/>
      <c r="MXP291" s="755"/>
      <c r="MXQ291" s="755"/>
      <c r="MXR291" s="755"/>
      <c r="MXS291" s="755"/>
      <c r="MXT291" s="755"/>
      <c r="MXU291" s="755"/>
      <c r="MXV291" s="755"/>
      <c r="MXW291" s="755"/>
      <c r="MXX291" s="755"/>
      <c r="MXY291" s="755"/>
      <c r="MXZ291" s="755"/>
      <c r="MYA291" s="755"/>
      <c r="MYB291" s="755"/>
      <c r="MYC291" s="755"/>
      <c r="MYD291" s="755"/>
      <c r="MYE291" s="755"/>
      <c r="MYF291" s="755"/>
      <c r="MYG291" s="755"/>
      <c r="MYH291" s="755"/>
      <c r="MYI291" s="755"/>
      <c r="MYJ291" s="755"/>
      <c r="MYK291" s="755"/>
      <c r="MYL291" s="755"/>
      <c r="MYM291" s="755"/>
      <c r="MYN291" s="755"/>
      <c r="MYO291" s="755"/>
      <c r="MYP291" s="755"/>
      <c r="MYQ291" s="755"/>
      <c r="MYR291" s="755"/>
      <c r="MYS291" s="755"/>
      <c r="MYT291" s="755"/>
      <c r="MYU291" s="755"/>
      <c r="MYV291" s="755"/>
      <c r="MYW291" s="755"/>
      <c r="MYX291" s="755"/>
      <c r="MYY291" s="755"/>
      <c r="MYZ291" s="755"/>
      <c r="MZA291" s="755"/>
      <c r="MZB291" s="755"/>
      <c r="MZC291" s="755"/>
      <c r="MZD291" s="755"/>
      <c r="MZE291" s="755"/>
      <c r="MZF291" s="755"/>
      <c r="MZG291" s="755"/>
      <c r="MZH291" s="755"/>
      <c r="MZI291" s="755"/>
      <c r="MZJ291" s="755"/>
      <c r="MZK291" s="755"/>
      <c r="MZL291" s="755"/>
      <c r="MZM291" s="755"/>
      <c r="MZN291" s="755"/>
      <c r="MZO291" s="755"/>
      <c r="MZP291" s="755"/>
      <c r="MZQ291" s="755"/>
      <c r="MZR291" s="755"/>
      <c r="MZS291" s="755"/>
      <c r="MZT291" s="755"/>
      <c r="MZU291" s="755"/>
      <c r="MZV291" s="755"/>
      <c r="MZW291" s="755"/>
      <c r="MZX291" s="755"/>
      <c r="MZY291" s="755"/>
      <c r="MZZ291" s="755"/>
      <c r="NAA291" s="755"/>
      <c r="NAB291" s="755"/>
      <c r="NAC291" s="755"/>
      <c r="NAD291" s="755"/>
      <c r="NAE291" s="755"/>
      <c r="NAF291" s="755"/>
      <c r="NAG291" s="755"/>
      <c r="NAH291" s="755"/>
      <c r="NAI291" s="755"/>
      <c r="NAJ291" s="755"/>
      <c r="NAK291" s="755"/>
      <c r="NAL291" s="755"/>
      <c r="NAM291" s="755"/>
      <c r="NAN291" s="755"/>
      <c r="NAO291" s="755"/>
      <c r="NAP291" s="755"/>
      <c r="NAQ291" s="755"/>
      <c r="NAR291" s="755"/>
      <c r="NAS291" s="755"/>
      <c r="NAT291" s="755"/>
      <c r="NAU291" s="755"/>
      <c r="NAV291" s="755"/>
      <c r="NAW291" s="755"/>
      <c r="NAX291" s="755"/>
      <c r="NAY291" s="755"/>
      <c r="NAZ291" s="755"/>
      <c r="NBA291" s="755"/>
      <c r="NBB291" s="755"/>
      <c r="NBC291" s="755"/>
      <c r="NBD291" s="755"/>
      <c r="NBE291" s="755"/>
      <c r="NBF291" s="755"/>
      <c r="NBG291" s="755"/>
      <c r="NBH291" s="755"/>
      <c r="NBI291" s="755"/>
      <c r="NBJ291" s="755"/>
      <c r="NBK291" s="755"/>
      <c r="NBL291" s="755"/>
      <c r="NBM291" s="755"/>
      <c r="NBN291" s="755"/>
      <c r="NBO291" s="755"/>
      <c r="NBP291" s="755"/>
      <c r="NBQ291" s="755"/>
      <c r="NBR291" s="755"/>
      <c r="NBS291" s="755"/>
      <c r="NBT291" s="755"/>
      <c r="NBU291" s="755"/>
      <c r="NBV291" s="755"/>
      <c r="NBW291" s="755"/>
      <c r="NBX291" s="755"/>
      <c r="NBY291" s="755"/>
      <c r="NBZ291" s="755"/>
      <c r="NCA291" s="755"/>
      <c r="NCB291" s="755"/>
      <c r="NCC291" s="755"/>
      <c r="NCD291" s="755"/>
      <c r="NCE291" s="755"/>
      <c r="NCF291" s="755"/>
      <c r="NCG291" s="755"/>
      <c r="NCH291" s="755"/>
      <c r="NCI291" s="755"/>
      <c r="NCJ291" s="755"/>
      <c r="NCK291" s="755"/>
      <c r="NCL291" s="755"/>
      <c r="NCM291" s="755"/>
      <c r="NCN291" s="755"/>
      <c r="NCO291" s="755"/>
      <c r="NCP291" s="755"/>
      <c r="NCQ291" s="755"/>
      <c r="NCR291" s="755"/>
      <c r="NCS291" s="755"/>
      <c r="NCT291" s="755"/>
      <c r="NCU291" s="755"/>
      <c r="NCV291" s="755"/>
      <c r="NCW291" s="755"/>
      <c r="NCX291" s="755"/>
      <c r="NCY291" s="755"/>
      <c r="NCZ291" s="755"/>
      <c r="NDA291" s="755"/>
      <c r="NDB291" s="755"/>
      <c r="NDC291" s="755"/>
      <c r="NDD291" s="755"/>
      <c r="NDE291" s="755"/>
      <c r="NDF291" s="755"/>
      <c r="NDG291" s="755"/>
      <c r="NDH291" s="755"/>
      <c r="NDI291" s="755"/>
      <c r="NDJ291" s="755"/>
      <c r="NDK291" s="755"/>
      <c r="NDL291" s="755"/>
      <c r="NDM291" s="755"/>
      <c r="NDN291" s="755"/>
      <c r="NDO291" s="755"/>
      <c r="NDP291" s="755"/>
      <c r="NDQ291" s="755"/>
      <c r="NDR291" s="755"/>
      <c r="NDS291" s="755"/>
      <c r="NDT291" s="755"/>
      <c r="NDU291" s="755"/>
      <c r="NDV291" s="755"/>
      <c r="NDW291" s="755"/>
      <c r="NDX291" s="755"/>
      <c r="NDY291" s="755"/>
      <c r="NDZ291" s="755"/>
      <c r="NEA291" s="755"/>
      <c r="NEB291" s="755"/>
      <c r="NEC291" s="755"/>
      <c r="NED291" s="755"/>
      <c r="NEE291" s="755"/>
      <c r="NEF291" s="755"/>
      <c r="NEG291" s="755"/>
      <c r="NEH291" s="755"/>
      <c r="NEI291" s="755"/>
      <c r="NEJ291" s="755"/>
      <c r="NEK291" s="755"/>
      <c r="NEL291" s="755"/>
      <c r="NEM291" s="755"/>
      <c r="NEN291" s="755"/>
      <c r="NEO291" s="755"/>
      <c r="NEP291" s="755"/>
      <c r="NEQ291" s="755"/>
      <c r="NER291" s="755"/>
      <c r="NES291" s="755"/>
      <c r="NET291" s="755"/>
      <c r="NEU291" s="755"/>
      <c r="NEV291" s="755"/>
      <c r="NEW291" s="755"/>
      <c r="NEX291" s="755"/>
      <c r="NEY291" s="755"/>
      <c r="NEZ291" s="755"/>
      <c r="NFA291" s="755"/>
      <c r="NFB291" s="755"/>
      <c r="NFC291" s="755"/>
      <c r="NFD291" s="755"/>
      <c r="NFE291" s="755"/>
      <c r="NFF291" s="755"/>
      <c r="NFG291" s="755"/>
      <c r="NFH291" s="755"/>
      <c r="NFI291" s="755"/>
      <c r="NFJ291" s="755"/>
      <c r="NFK291" s="755"/>
      <c r="NFL291" s="755"/>
      <c r="NFM291" s="755"/>
      <c r="NFN291" s="755"/>
      <c r="NFO291" s="755"/>
      <c r="NFP291" s="755"/>
      <c r="NFQ291" s="755"/>
      <c r="NFR291" s="755"/>
      <c r="NFS291" s="755"/>
      <c r="NFT291" s="755"/>
      <c r="NFU291" s="755"/>
      <c r="NFV291" s="755"/>
      <c r="NFW291" s="755"/>
      <c r="NFX291" s="755"/>
      <c r="NFY291" s="755"/>
      <c r="NFZ291" s="755"/>
      <c r="NGA291" s="755"/>
      <c r="NGB291" s="755"/>
      <c r="NGC291" s="755"/>
      <c r="NGD291" s="755"/>
      <c r="NGE291" s="755"/>
      <c r="NGF291" s="755"/>
      <c r="NGG291" s="755"/>
      <c r="NGH291" s="755"/>
      <c r="NGI291" s="755"/>
      <c r="NGJ291" s="755"/>
      <c r="NGK291" s="755"/>
      <c r="NGL291" s="755"/>
      <c r="NGM291" s="755"/>
      <c r="NGN291" s="755"/>
      <c r="NGO291" s="755"/>
      <c r="NGP291" s="755"/>
      <c r="NGQ291" s="755"/>
      <c r="NGR291" s="755"/>
      <c r="NGS291" s="755"/>
      <c r="NGT291" s="755"/>
      <c r="NGU291" s="755"/>
      <c r="NGV291" s="755"/>
      <c r="NGW291" s="755"/>
      <c r="NGX291" s="755"/>
      <c r="NGY291" s="755"/>
      <c r="NGZ291" s="755"/>
      <c r="NHA291" s="755"/>
      <c r="NHB291" s="755"/>
      <c r="NHC291" s="755"/>
      <c r="NHD291" s="755"/>
      <c r="NHE291" s="755"/>
      <c r="NHF291" s="755"/>
      <c r="NHG291" s="755"/>
      <c r="NHH291" s="755"/>
      <c r="NHI291" s="755"/>
      <c r="NHJ291" s="755"/>
      <c r="NHK291" s="755"/>
      <c r="NHL291" s="755"/>
      <c r="NHM291" s="755"/>
      <c r="NHN291" s="755"/>
      <c r="NHO291" s="755"/>
      <c r="NHP291" s="755"/>
      <c r="NHQ291" s="755"/>
      <c r="NHR291" s="755"/>
      <c r="NHS291" s="755"/>
      <c r="NHT291" s="755"/>
      <c r="NHU291" s="755"/>
      <c r="NHV291" s="755"/>
      <c r="NHW291" s="755"/>
      <c r="NHX291" s="755"/>
      <c r="NHY291" s="755"/>
      <c r="NHZ291" s="755"/>
      <c r="NIA291" s="755"/>
      <c r="NIB291" s="755"/>
      <c r="NIC291" s="755"/>
      <c r="NID291" s="755"/>
      <c r="NIE291" s="755"/>
      <c r="NIF291" s="755"/>
      <c r="NIG291" s="755"/>
      <c r="NIH291" s="755"/>
      <c r="NII291" s="755"/>
      <c r="NIJ291" s="755"/>
      <c r="NIK291" s="755"/>
      <c r="NIL291" s="755"/>
      <c r="NIM291" s="755"/>
      <c r="NIN291" s="755"/>
      <c r="NIO291" s="755"/>
      <c r="NIP291" s="755"/>
      <c r="NIQ291" s="755"/>
      <c r="NIR291" s="755"/>
      <c r="NIS291" s="755"/>
      <c r="NIT291" s="755"/>
      <c r="NIU291" s="755"/>
      <c r="NIV291" s="755"/>
      <c r="NIW291" s="755"/>
      <c r="NIX291" s="755"/>
      <c r="NIY291" s="755"/>
      <c r="NIZ291" s="755"/>
      <c r="NJA291" s="755"/>
      <c r="NJB291" s="755"/>
      <c r="NJC291" s="755"/>
      <c r="NJD291" s="755"/>
      <c r="NJE291" s="755"/>
      <c r="NJF291" s="755"/>
      <c r="NJG291" s="755"/>
      <c r="NJH291" s="755"/>
      <c r="NJI291" s="755"/>
      <c r="NJJ291" s="755"/>
      <c r="NJK291" s="755"/>
      <c r="NJL291" s="755"/>
      <c r="NJM291" s="755"/>
      <c r="NJN291" s="755"/>
      <c r="NJO291" s="755"/>
      <c r="NJP291" s="755"/>
      <c r="NJQ291" s="755"/>
      <c r="NJR291" s="755"/>
      <c r="NJS291" s="755"/>
      <c r="NJT291" s="755"/>
      <c r="NJU291" s="755"/>
      <c r="NJV291" s="755"/>
      <c r="NJW291" s="755"/>
      <c r="NJX291" s="755"/>
      <c r="NJY291" s="755"/>
      <c r="NJZ291" s="755"/>
      <c r="NKA291" s="755"/>
      <c r="NKB291" s="755"/>
      <c r="NKC291" s="755"/>
      <c r="NKD291" s="755"/>
      <c r="NKE291" s="755"/>
      <c r="NKF291" s="755"/>
      <c r="NKG291" s="755"/>
      <c r="NKH291" s="755"/>
      <c r="NKI291" s="755"/>
      <c r="NKJ291" s="755"/>
      <c r="NKK291" s="755"/>
      <c r="NKL291" s="755"/>
      <c r="NKM291" s="755"/>
      <c r="NKN291" s="755"/>
      <c r="NKO291" s="755"/>
      <c r="NKP291" s="755"/>
      <c r="NKQ291" s="755"/>
      <c r="NKR291" s="755"/>
      <c r="NKS291" s="755"/>
      <c r="NKT291" s="755"/>
      <c r="NKU291" s="755"/>
      <c r="NKV291" s="755"/>
      <c r="NKW291" s="755"/>
      <c r="NKX291" s="755"/>
      <c r="NKY291" s="755"/>
      <c r="NKZ291" s="755"/>
      <c r="NLA291" s="755"/>
      <c r="NLB291" s="755"/>
      <c r="NLC291" s="755"/>
      <c r="NLD291" s="755"/>
      <c r="NLE291" s="755"/>
      <c r="NLF291" s="755"/>
      <c r="NLG291" s="755"/>
      <c r="NLH291" s="755"/>
      <c r="NLI291" s="755"/>
      <c r="NLJ291" s="755"/>
      <c r="NLK291" s="755"/>
      <c r="NLL291" s="755"/>
      <c r="NLM291" s="755"/>
      <c r="NLN291" s="755"/>
      <c r="NLO291" s="755"/>
      <c r="NLP291" s="755"/>
      <c r="NLQ291" s="755"/>
      <c r="NLR291" s="755"/>
      <c r="NLS291" s="755"/>
      <c r="NLT291" s="755"/>
      <c r="NLU291" s="755"/>
      <c r="NLV291" s="755"/>
      <c r="NLW291" s="755"/>
      <c r="NLX291" s="755"/>
      <c r="NLY291" s="755"/>
      <c r="NLZ291" s="755"/>
      <c r="NMA291" s="755"/>
      <c r="NMB291" s="755"/>
      <c r="NMC291" s="755"/>
      <c r="NMD291" s="755"/>
      <c r="NME291" s="755"/>
      <c r="NMF291" s="755"/>
      <c r="NMG291" s="755"/>
      <c r="NMH291" s="755"/>
      <c r="NMI291" s="755"/>
      <c r="NMJ291" s="755"/>
      <c r="NMK291" s="755"/>
      <c r="NML291" s="755"/>
      <c r="NMM291" s="755"/>
      <c r="NMN291" s="755"/>
      <c r="NMO291" s="755"/>
      <c r="NMP291" s="755"/>
      <c r="NMQ291" s="755"/>
      <c r="NMR291" s="755"/>
      <c r="NMS291" s="755"/>
      <c r="NMT291" s="755"/>
      <c r="NMU291" s="755"/>
      <c r="NMV291" s="755"/>
      <c r="NMW291" s="755"/>
      <c r="NMX291" s="755"/>
      <c r="NMY291" s="755"/>
      <c r="NMZ291" s="755"/>
      <c r="NNA291" s="755"/>
      <c r="NNB291" s="755"/>
      <c r="NNC291" s="755"/>
      <c r="NND291" s="755"/>
      <c r="NNE291" s="755"/>
      <c r="NNF291" s="755"/>
      <c r="NNG291" s="755"/>
      <c r="NNH291" s="755"/>
      <c r="NNI291" s="755"/>
      <c r="NNJ291" s="755"/>
      <c r="NNK291" s="755"/>
      <c r="NNL291" s="755"/>
      <c r="NNM291" s="755"/>
      <c r="NNN291" s="755"/>
      <c r="NNO291" s="755"/>
      <c r="NNP291" s="755"/>
      <c r="NNQ291" s="755"/>
      <c r="NNR291" s="755"/>
      <c r="NNS291" s="755"/>
      <c r="NNT291" s="755"/>
      <c r="NNU291" s="755"/>
      <c r="NNV291" s="755"/>
      <c r="NNW291" s="755"/>
      <c r="NNX291" s="755"/>
      <c r="NNY291" s="755"/>
      <c r="NNZ291" s="755"/>
      <c r="NOA291" s="755"/>
      <c r="NOB291" s="755"/>
      <c r="NOC291" s="755"/>
      <c r="NOD291" s="755"/>
      <c r="NOE291" s="755"/>
      <c r="NOF291" s="755"/>
      <c r="NOG291" s="755"/>
      <c r="NOH291" s="755"/>
      <c r="NOI291" s="755"/>
      <c r="NOJ291" s="755"/>
      <c r="NOK291" s="755"/>
      <c r="NOL291" s="755"/>
      <c r="NOM291" s="755"/>
      <c r="NON291" s="755"/>
      <c r="NOO291" s="755"/>
      <c r="NOP291" s="755"/>
      <c r="NOQ291" s="755"/>
      <c r="NOR291" s="755"/>
      <c r="NOS291" s="755"/>
      <c r="NOT291" s="755"/>
      <c r="NOU291" s="755"/>
      <c r="NOV291" s="755"/>
      <c r="NOW291" s="755"/>
      <c r="NOX291" s="755"/>
      <c r="NOY291" s="755"/>
      <c r="NOZ291" s="755"/>
      <c r="NPA291" s="755"/>
      <c r="NPB291" s="755"/>
      <c r="NPC291" s="755"/>
      <c r="NPD291" s="755"/>
      <c r="NPE291" s="755"/>
      <c r="NPF291" s="755"/>
      <c r="NPG291" s="755"/>
      <c r="NPH291" s="755"/>
      <c r="NPI291" s="755"/>
      <c r="NPJ291" s="755"/>
      <c r="NPK291" s="755"/>
      <c r="NPL291" s="755"/>
      <c r="NPM291" s="755"/>
      <c r="NPN291" s="755"/>
      <c r="NPO291" s="755"/>
      <c r="NPP291" s="755"/>
      <c r="NPQ291" s="755"/>
      <c r="NPR291" s="755"/>
      <c r="NPS291" s="755"/>
      <c r="NPT291" s="755"/>
      <c r="NPU291" s="755"/>
      <c r="NPV291" s="755"/>
      <c r="NPW291" s="755"/>
      <c r="NPX291" s="755"/>
      <c r="NPY291" s="755"/>
      <c r="NPZ291" s="755"/>
      <c r="NQA291" s="755"/>
      <c r="NQB291" s="755"/>
      <c r="NQC291" s="755"/>
      <c r="NQD291" s="755"/>
      <c r="NQE291" s="755"/>
      <c r="NQF291" s="755"/>
      <c r="NQG291" s="755"/>
      <c r="NQH291" s="755"/>
      <c r="NQI291" s="755"/>
      <c r="NQJ291" s="755"/>
      <c r="NQK291" s="755"/>
      <c r="NQL291" s="755"/>
      <c r="NQM291" s="755"/>
      <c r="NQN291" s="755"/>
      <c r="NQO291" s="755"/>
      <c r="NQP291" s="755"/>
      <c r="NQQ291" s="755"/>
      <c r="NQR291" s="755"/>
      <c r="NQS291" s="755"/>
      <c r="NQT291" s="755"/>
      <c r="NQU291" s="755"/>
      <c r="NQV291" s="755"/>
      <c r="NQW291" s="755"/>
      <c r="NQX291" s="755"/>
      <c r="NQY291" s="755"/>
      <c r="NQZ291" s="755"/>
      <c r="NRA291" s="755"/>
      <c r="NRB291" s="755"/>
      <c r="NRC291" s="755"/>
      <c r="NRD291" s="755"/>
      <c r="NRE291" s="755"/>
      <c r="NRF291" s="755"/>
      <c r="NRG291" s="755"/>
      <c r="NRH291" s="755"/>
      <c r="NRI291" s="755"/>
      <c r="NRJ291" s="755"/>
      <c r="NRK291" s="755"/>
      <c r="NRL291" s="755"/>
      <c r="NRM291" s="755"/>
      <c r="NRN291" s="755"/>
      <c r="NRO291" s="755"/>
      <c r="NRP291" s="755"/>
      <c r="NRQ291" s="755"/>
      <c r="NRR291" s="755"/>
      <c r="NRS291" s="755"/>
      <c r="NRT291" s="755"/>
      <c r="NRU291" s="755"/>
      <c r="NRV291" s="755"/>
      <c r="NRW291" s="755"/>
      <c r="NRX291" s="755"/>
      <c r="NRY291" s="755"/>
      <c r="NRZ291" s="755"/>
      <c r="NSA291" s="755"/>
      <c r="NSB291" s="755"/>
      <c r="NSC291" s="755"/>
      <c r="NSD291" s="755"/>
      <c r="NSE291" s="755"/>
      <c r="NSF291" s="755"/>
      <c r="NSG291" s="755"/>
      <c r="NSH291" s="755"/>
      <c r="NSI291" s="755"/>
      <c r="NSJ291" s="755"/>
      <c r="NSK291" s="755"/>
      <c r="NSL291" s="755"/>
      <c r="NSM291" s="755"/>
      <c r="NSN291" s="755"/>
      <c r="NSO291" s="755"/>
      <c r="NSP291" s="755"/>
      <c r="NSQ291" s="755"/>
      <c r="NSR291" s="755"/>
      <c r="NSS291" s="755"/>
      <c r="NST291" s="755"/>
      <c r="NSU291" s="755"/>
      <c r="NSV291" s="755"/>
      <c r="NSW291" s="755"/>
      <c r="NSX291" s="755"/>
      <c r="NSY291" s="755"/>
      <c r="NSZ291" s="755"/>
      <c r="NTA291" s="755"/>
      <c r="NTB291" s="755"/>
      <c r="NTC291" s="755"/>
      <c r="NTD291" s="755"/>
      <c r="NTE291" s="755"/>
      <c r="NTF291" s="755"/>
      <c r="NTG291" s="755"/>
      <c r="NTH291" s="755"/>
      <c r="NTI291" s="755"/>
      <c r="NTJ291" s="755"/>
      <c r="NTK291" s="755"/>
      <c r="NTL291" s="755"/>
      <c r="NTM291" s="755"/>
      <c r="NTN291" s="755"/>
      <c r="NTO291" s="755"/>
      <c r="NTP291" s="755"/>
      <c r="NTQ291" s="755"/>
      <c r="NTR291" s="755"/>
      <c r="NTS291" s="755"/>
      <c r="NTT291" s="755"/>
      <c r="NTU291" s="755"/>
      <c r="NTV291" s="755"/>
      <c r="NTW291" s="755"/>
      <c r="NTX291" s="755"/>
      <c r="NTY291" s="755"/>
      <c r="NTZ291" s="755"/>
      <c r="NUA291" s="755"/>
      <c r="NUB291" s="755"/>
      <c r="NUC291" s="755"/>
      <c r="NUD291" s="755"/>
      <c r="NUE291" s="755"/>
      <c r="NUF291" s="755"/>
      <c r="NUG291" s="755"/>
      <c r="NUH291" s="755"/>
      <c r="NUI291" s="755"/>
      <c r="NUJ291" s="755"/>
      <c r="NUK291" s="755"/>
      <c r="NUL291" s="755"/>
      <c r="NUM291" s="755"/>
      <c r="NUN291" s="755"/>
      <c r="NUO291" s="755"/>
      <c r="NUP291" s="755"/>
      <c r="NUQ291" s="755"/>
      <c r="NUR291" s="755"/>
      <c r="NUS291" s="755"/>
      <c r="NUT291" s="755"/>
      <c r="NUU291" s="755"/>
      <c r="NUV291" s="755"/>
      <c r="NUW291" s="755"/>
      <c r="NUX291" s="755"/>
      <c r="NUY291" s="755"/>
      <c r="NUZ291" s="755"/>
      <c r="NVA291" s="755"/>
      <c r="NVB291" s="755"/>
      <c r="NVC291" s="755"/>
      <c r="NVD291" s="755"/>
      <c r="NVE291" s="755"/>
      <c r="NVF291" s="755"/>
      <c r="NVG291" s="755"/>
      <c r="NVH291" s="755"/>
      <c r="NVI291" s="755"/>
      <c r="NVJ291" s="755"/>
      <c r="NVK291" s="755"/>
      <c r="NVL291" s="755"/>
      <c r="NVM291" s="755"/>
      <c r="NVN291" s="755"/>
      <c r="NVO291" s="755"/>
      <c r="NVP291" s="755"/>
      <c r="NVQ291" s="755"/>
      <c r="NVR291" s="755"/>
      <c r="NVS291" s="755"/>
      <c r="NVT291" s="755"/>
      <c r="NVU291" s="755"/>
      <c r="NVV291" s="755"/>
      <c r="NVW291" s="755"/>
      <c r="NVX291" s="755"/>
      <c r="NVY291" s="755"/>
      <c r="NVZ291" s="755"/>
      <c r="NWA291" s="755"/>
      <c r="NWB291" s="755"/>
      <c r="NWC291" s="755"/>
      <c r="NWD291" s="755"/>
      <c r="NWE291" s="755"/>
      <c r="NWF291" s="755"/>
      <c r="NWG291" s="755"/>
      <c r="NWH291" s="755"/>
      <c r="NWI291" s="755"/>
      <c r="NWJ291" s="755"/>
      <c r="NWK291" s="755"/>
      <c r="NWL291" s="755"/>
      <c r="NWM291" s="755"/>
      <c r="NWN291" s="755"/>
      <c r="NWO291" s="755"/>
      <c r="NWP291" s="755"/>
      <c r="NWQ291" s="755"/>
      <c r="NWR291" s="755"/>
      <c r="NWS291" s="755"/>
      <c r="NWT291" s="755"/>
      <c r="NWU291" s="755"/>
      <c r="NWV291" s="755"/>
      <c r="NWW291" s="755"/>
      <c r="NWX291" s="755"/>
      <c r="NWY291" s="755"/>
      <c r="NWZ291" s="755"/>
      <c r="NXA291" s="755"/>
      <c r="NXB291" s="755"/>
      <c r="NXC291" s="755"/>
      <c r="NXD291" s="755"/>
      <c r="NXE291" s="755"/>
      <c r="NXF291" s="755"/>
      <c r="NXG291" s="755"/>
      <c r="NXH291" s="755"/>
      <c r="NXI291" s="755"/>
      <c r="NXJ291" s="755"/>
      <c r="NXK291" s="755"/>
      <c r="NXL291" s="755"/>
      <c r="NXM291" s="755"/>
      <c r="NXN291" s="755"/>
      <c r="NXO291" s="755"/>
      <c r="NXP291" s="755"/>
      <c r="NXQ291" s="755"/>
      <c r="NXR291" s="755"/>
      <c r="NXS291" s="755"/>
      <c r="NXT291" s="755"/>
      <c r="NXU291" s="755"/>
      <c r="NXV291" s="755"/>
      <c r="NXW291" s="755"/>
      <c r="NXX291" s="755"/>
      <c r="NXY291" s="755"/>
      <c r="NXZ291" s="755"/>
      <c r="NYA291" s="755"/>
      <c r="NYB291" s="755"/>
      <c r="NYC291" s="755"/>
      <c r="NYD291" s="755"/>
      <c r="NYE291" s="755"/>
      <c r="NYF291" s="755"/>
      <c r="NYG291" s="755"/>
      <c r="NYH291" s="755"/>
      <c r="NYI291" s="755"/>
      <c r="NYJ291" s="755"/>
      <c r="NYK291" s="755"/>
      <c r="NYL291" s="755"/>
      <c r="NYM291" s="755"/>
      <c r="NYN291" s="755"/>
      <c r="NYO291" s="755"/>
      <c r="NYP291" s="755"/>
      <c r="NYQ291" s="755"/>
      <c r="NYR291" s="755"/>
      <c r="NYS291" s="755"/>
      <c r="NYT291" s="755"/>
      <c r="NYU291" s="755"/>
      <c r="NYV291" s="755"/>
      <c r="NYW291" s="755"/>
      <c r="NYX291" s="755"/>
      <c r="NYY291" s="755"/>
      <c r="NYZ291" s="755"/>
      <c r="NZA291" s="755"/>
      <c r="NZB291" s="755"/>
      <c r="NZC291" s="755"/>
      <c r="NZD291" s="755"/>
      <c r="NZE291" s="755"/>
      <c r="NZF291" s="755"/>
      <c r="NZG291" s="755"/>
      <c r="NZH291" s="755"/>
      <c r="NZI291" s="755"/>
      <c r="NZJ291" s="755"/>
      <c r="NZK291" s="755"/>
      <c r="NZL291" s="755"/>
      <c r="NZM291" s="755"/>
      <c r="NZN291" s="755"/>
      <c r="NZO291" s="755"/>
      <c r="NZP291" s="755"/>
      <c r="NZQ291" s="755"/>
      <c r="NZR291" s="755"/>
      <c r="NZS291" s="755"/>
      <c r="NZT291" s="755"/>
      <c r="NZU291" s="755"/>
      <c r="NZV291" s="755"/>
      <c r="NZW291" s="755"/>
      <c r="NZX291" s="755"/>
      <c r="NZY291" s="755"/>
      <c r="NZZ291" s="755"/>
      <c r="OAA291" s="755"/>
      <c r="OAB291" s="755"/>
      <c r="OAC291" s="755"/>
      <c r="OAD291" s="755"/>
      <c r="OAE291" s="755"/>
      <c r="OAF291" s="755"/>
      <c r="OAG291" s="755"/>
      <c r="OAH291" s="755"/>
      <c r="OAI291" s="755"/>
      <c r="OAJ291" s="755"/>
      <c r="OAK291" s="755"/>
      <c r="OAL291" s="755"/>
      <c r="OAM291" s="755"/>
      <c r="OAN291" s="755"/>
      <c r="OAO291" s="755"/>
      <c r="OAP291" s="755"/>
      <c r="OAQ291" s="755"/>
      <c r="OAR291" s="755"/>
      <c r="OAS291" s="755"/>
      <c r="OAT291" s="755"/>
      <c r="OAU291" s="755"/>
      <c r="OAV291" s="755"/>
      <c r="OAW291" s="755"/>
      <c r="OAX291" s="755"/>
      <c r="OAY291" s="755"/>
      <c r="OAZ291" s="755"/>
      <c r="OBA291" s="755"/>
      <c r="OBB291" s="755"/>
      <c r="OBC291" s="755"/>
      <c r="OBD291" s="755"/>
      <c r="OBE291" s="755"/>
      <c r="OBF291" s="755"/>
      <c r="OBG291" s="755"/>
      <c r="OBH291" s="755"/>
      <c r="OBI291" s="755"/>
      <c r="OBJ291" s="755"/>
      <c r="OBK291" s="755"/>
      <c r="OBL291" s="755"/>
      <c r="OBM291" s="755"/>
      <c r="OBN291" s="755"/>
      <c r="OBO291" s="755"/>
      <c r="OBP291" s="755"/>
      <c r="OBQ291" s="755"/>
      <c r="OBR291" s="755"/>
      <c r="OBS291" s="755"/>
      <c r="OBT291" s="755"/>
      <c r="OBU291" s="755"/>
      <c r="OBV291" s="755"/>
      <c r="OBW291" s="755"/>
      <c r="OBX291" s="755"/>
      <c r="OBY291" s="755"/>
      <c r="OBZ291" s="755"/>
      <c r="OCA291" s="755"/>
      <c r="OCB291" s="755"/>
      <c r="OCC291" s="755"/>
      <c r="OCD291" s="755"/>
      <c r="OCE291" s="755"/>
      <c r="OCF291" s="755"/>
      <c r="OCG291" s="755"/>
      <c r="OCH291" s="755"/>
      <c r="OCI291" s="755"/>
      <c r="OCJ291" s="755"/>
      <c r="OCK291" s="755"/>
      <c r="OCL291" s="755"/>
      <c r="OCM291" s="755"/>
      <c r="OCN291" s="755"/>
      <c r="OCO291" s="755"/>
      <c r="OCP291" s="755"/>
      <c r="OCQ291" s="755"/>
      <c r="OCR291" s="755"/>
      <c r="OCS291" s="755"/>
      <c r="OCT291" s="755"/>
      <c r="OCU291" s="755"/>
      <c r="OCV291" s="755"/>
      <c r="OCW291" s="755"/>
      <c r="OCX291" s="755"/>
      <c r="OCY291" s="755"/>
      <c r="OCZ291" s="755"/>
      <c r="ODA291" s="755"/>
      <c r="ODB291" s="755"/>
      <c r="ODC291" s="755"/>
      <c r="ODD291" s="755"/>
      <c r="ODE291" s="755"/>
      <c r="ODF291" s="755"/>
      <c r="ODG291" s="755"/>
      <c r="ODH291" s="755"/>
      <c r="ODI291" s="755"/>
      <c r="ODJ291" s="755"/>
      <c r="ODK291" s="755"/>
      <c r="ODL291" s="755"/>
      <c r="ODM291" s="755"/>
      <c r="ODN291" s="755"/>
      <c r="ODO291" s="755"/>
      <c r="ODP291" s="755"/>
      <c r="ODQ291" s="755"/>
      <c r="ODR291" s="755"/>
      <c r="ODS291" s="755"/>
      <c r="ODT291" s="755"/>
      <c r="ODU291" s="755"/>
      <c r="ODV291" s="755"/>
      <c r="ODW291" s="755"/>
      <c r="ODX291" s="755"/>
      <c r="ODY291" s="755"/>
      <c r="ODZ291" s="755"/>
      <c r="OEA291" s="755"/>
      <c r="OEB291" s="755"/>
      <c r="OEC291" s="755"/>
      <c r="OED291" s="755"/>
      <c r="OEE291" s="755"/>
      <c r="OEF291" s="755"/>
      <c r="OEG291" s="755"/>
      <c r="OEH291" s="755"/>
      <c r="OEI291" s="755"/>
      <c r="OEJ291" s="755"/>
      <c r="OEK291" s="755"/>
      <c r="OEL291" s="755"/>
      <c r="OEM291" s="755"/>
      <c r="OEN291" s="755"/>
      <c r="OEO291" s="755"/>
      <c r="OEP291" s="755"/>
      <c r="OEQ291" s="755"/>
      <c r="OER291" s="755"/>
      <c r="OES291" s="755"/>
      <c r="OET291" s="755"/>
      <c r="OEU291" s="755"/>
      <c r="OEV291" s="755"/>
      <c r="OEW291" s="755"/>
      <c r="OEX291" s="755"/>
      <c r="OEY291" s="755"/>
      <c r="OEZ291" s="755"/>
      <c r="OFA291" s="755"/>
      <c r="OFB291" s="755"/>
      <c r="OFC291" s="755"/>
      <c r="OFD291" s="755"/>
      <c r="OFE291" s="755"/>
      <c r="OFF291" s="755"/>
      <c r="OFG291" s="755"/>
      <c r="OFH291" s="755"/>
      <c r="OFI291" s="755"/>
      <c r="OFJ291" s="755"/>
      <c r="OFK291" s="755"/>
      <c r="OFL291" s="755"/>
      <c r="OFM291" s="755"/>
      <c r="OFN291" s="755"/>
      <c r="OFO291" s="755"/>
      <c r="OFP291" s="755"/>
      <c r="OFQ291" s="755"/>
      <c r="OFR291" s="755"/>
      <c r="OFS291" s="755"/>
      <c r="OFT291" s="755"/>
      <c r="OFU291" s="755"/>
      <c r="OFV291" s="755"/>
      <c r="OFW291" s="755"/>
      <c r="OFX291" s="755"/>
      <c r="OFY291" s="755"/>
      <c r="OFZ291" s="755"/>
      <c r="OGA291" s="755"/>
      <c r="OGB291" s="755"/>
      <c r="OGC291" s="755"/>
      <c r="OGD291" s="755"/>
      <c r="OGE291" s="755"/>
      <c r="OGF291" s="755"/>
      <c r="OGG291" s="755"/>
      <c r="OGH291" s="755"/>
      <c r="OGI291" s="755"/>
      <c r="OGJ291" s="755"/>
      <c r="OGK291" s="755"/>
      <c r="OGL291" s="755"/>
      <c r="OGM291" s="755"/>
      <c r="OGN291" s="755"/>
      <c r="OGO291" s="755"/>
      <c r="OGP291" s="755"/>
      <c r="OGQ291" s="755"/>
      <c r="OGR291" s="755"/>
      <c r="OGS291" s="755"/>
      <c r="OGT291" s="755"/>
      <c r="OGU291" s="755"/>
      <c r="OGV291" s="755"/>
      <c r="OGW291" s="755"/>
      <c r="OGX291" s="755"/>
      <c r="OGY291" s="755"/>
      <c r="OGZ291" s="755"/>
      <c r="OHA291" s="755"/>
      <c r="OHB291" s="755"/>
      <c r="OHC291" s="755"/>
      <c r="OHD291" s="755"/>
      <c r="OHE291" s="755"/>
      <c r="OHF291" s="755"/>
      <c r="OHG291" s="755"/>
      <c r="OHH291" s="755"/>
      <c r="OHI291" s="755"/>
      <c r="OHJ291" s="755"/>
      <c r="OHK291" s="755"/>
      <c r="OHL291" s="755"/>
      <c r="OHM291" s="755"/>
      <c r="OHN291" s="755"/>
      <c r="OHO291" s="755"/>
      <c r="OHP291" s="755"/>
      <c r="OHQ291" s="755"/>
      <c r="OHR291" s="755"/>
      <c r="OHS291" s="755"/>
      <c r="OHT291" s="755"/>
      <c r="OHU291" s="755"/>
      <c r="OHV291" s="755"/>
      <c r="OHW291" s="755"/>
      <c r="OHX291" s="755"/>
      <c r="OHY291" s="755"/>
      <c r="OHZ291" s="755"/>
      <c r="OIA291" s="755"/>
      <c r="OIB291" s="755"/>
      <c r="OIC291" s="755"/>
      <c r="OID291" s="755"/>
      <c r="OIE291" s="755"/>
      <c r="OIF291" s="755"/>
      <c r="OIG291" s="755"/>
      <c r="OIH291" s="755"/>
      <c r="OII291" s="755"/>
      <c r="OIJ291" s="755"/>
      <c r="OIK291" s="755"/>
      <c r="OIL291" s="755"/>
      <c r="OIM291" s="755"/>
      <c r="OIN291" s="755"/>
      <c r="OIO291" s="755"/>
      <c r="OIP291" s="755"/>
      <c r="OIQ291" s="755"/>
      <c r="OIR291" s="755"/>
      <c r="OIS291" s="755"/>
      <c r="OIT291" s="755"/>
      <c r="OIU291" s="755"/>
      <c r="OIV291" s="755"/>
      <c r="OIW291" s="755"/>
      <c r="OIX291" s="755"/>
      <c r="OIY291" s="755"/>
      <c r="OIZ291" s="755"/>
      <c r="OJA291" s="755"/>
      <c r="OJB291" s="755"/>
      <c r="OJC291" s="755"/>
      <c r="OJD291" s="755"/>
      <c r="OJE291" s="755"/>
      <c r="OJF291" s="755"/>
      <c r="OJG291" s="755"/>
      <c r="OJH291" s="755"/>
      <c r="OJI291" s="755"/>
      <c r="OJJ291" s="755"/>
      <c r="OJK291" s="755"/>
      <c r="OJL291" s="755"/>
      <c r="OJM291" s="755"/>
      <c r="OJN291" s="755"/>
      <c r="OJO291" s="755"/>
      <c r="OJP291" s="755"/>
      <c r="OJQ291" s="755"/>
      <c r="OJR291" s="755"/>
      <c r="OJS291" s="755"/>
      <c r="OJT291" s="755"/>
      <c r="OJU291" s="755"/>
      <c r="OJV291" s="755"/>
      <c r="OJW291" s="755"/>
      <c r="OJX291" s="755"/>
      <c r="OJY291" s="755"/>
      <c r="OJZ291" s="755"/>
      <c r="OKA291" s="755"/>
      <c r="OKB291" s="755"/>
      <c r="OKC291" s="755"/>
      <c r="OKD291" s="755"/>
      <c r="OKE291" s="755"/>
      <c r="OKF291" s="755"/>
      <c r="OKG291" s="755"/>
      <c r="OKH291" s="755"/>
      <c r="OKI291" s="755"/>
      <c r="OKJ291" s="755"/>
      <c r="OKK291" s="755"/>
      <c r="OKL291" s="755"/>
      <c r="OKM291" s="755"/>
      <c r="OKN291" s="755"/>
      <c r="OKO291" s="755"/>
      <c r="OKP291" s="755"/>
      <c r="OKQ291" s="755"/>
      <c r="OKR291" s="755"/>
      <c r="OKS291" s="755"/>
      <c r="OKT291" s="755"/>
      <c r="OKU291" s="755"/>
      <c r="OKV291" s="755"/>
      <c r="OKW291" s="755"/>
      <c r="OKX291" s="755"/>
      <c r="OKY291" s="755"/>
      <c r="OKZ291" s="755"/>
      <c r="OLA291" s="755"/>
      <c r="OLB291" s="755"/>
      <c r="OLC291" s="755"/>
      <c r="OLD291" s="755"/>
      <c r="OLE291" s="755"/>
      <c r="OLF291" s="755"/>
      <c r="OLG291" s="755"/>
      <c r="OLH291" s="755"/>
      <c r="OLI291" s="755"/>
      <c r="OLJ291" s="755"/>
      <c r="OLK291" s="755"/>
      <c r="OLL291" s="755"/>
      <c r="OLM291" s="755"/>
      <c r="OLN291" s="755"/>
      <c r="OLO291" s="755"/>
      <c r="OLP291" s="755"/>
      <c r="OLQ291" s="755"/>
      <c r="OLR291" s="755"/>
      <c r="OLS291" s="755"/>
      <c r="OLT291" s="755"/>
      <c r="OLU291" s="755"/>
      <c r="OLV291" s="755"/>
      <c r="OLW291" s="755"/>
      <c r="OLX291" s="755"/>
      <c r="OLY291" s="755"/>
      <c r="OLZ291" s="755"/>
      <c r="OMA291" s="755"/>
      <c r="OMB291" s="755"/>
      <c r="OMC291" s="755"/>
      <c r="OMD291" s="755"/>
      <c r="OME291" s="755"/>
      <c r="OMF291" s="755"/>
      <c r="OMG291" s="755"/>
      <c r="OMH291" s="755"/>
      <c r="OMI291" s="755"/>
      <c r="OMJ291" s="755"/>
      <c r="OMK291" s="755"/>
      <c r="OML291" s="755"/>
      <c r="OMM291" s="755"/>
      <c r="OMN291" s="755"/>
      <c r="OMO291" s="755"/>
      <c r="OMP291" s="755"/>
      <c r="OMQ291" s="755"/>
      <c r="OMR291" s="755"/>
      <c r="OMS291" s="755"/>
      <c r="OMT291" s="755"/>
      <c r="OMU291" s="755"/>
      <c r="OMV291" s="755"/>
      <c r="OMW291" s="755"/>
      <c r="OMX291" s="755"/>
      <c r="OMY291" s="755"/>
      <c r="OMZ291" s="755"/>
      <c r="ONA291" s="755"/>
      <c r="ONB291" s="755"/>
      <c r="ONC291" s="755"/>
      <c r="OND291" s="755"/>
      <c r="ONE291" s="755"/>
      <c r="ONF291" s="755"/>
      <c r="ONG291" s="755"/>
      <c r="ONH291" s="755"/>
      <c r="ONI291" s="755"/>
      <c r="ONJ291" s="755"/>
      <c r="ONK291" s="755"/>
      <c r="ONL291" s="755"/>
      <c r="ONM291" s="755"/>
      <c r="ONN291" s="755"/>
      <c r="ONO291" s="755"/>
      <c r="ONP291" s="755"/>
      <c r="ONQ291" s="755"/>
      <c r="ONR291" s="755"/>
      <c r="ONS291" s="755"/>
      <c r="ONT291" s="755"/>
      <c r="ONU291" s="755"/>
      <c r="ONV291" s="755"/>
      <c r="ONW291" s="755"/>
      <c r="ONX291" s="755"/>
      <c r="ONY291" s="755"/>
      <c r="ONZ291" s="755"/>
      <c r="OOA291" s="755"/>
      <c r="OOB291" s="755"/>
      <c r="OOC291" s="755"/>
      <c r="OOD291" s="755"/>
      <c r="OOE291" s="755"/>
      <c r="OOF291" s="755"/>
      <c r="OOG291" s="755"/>
      <c r="OOH291" s="755"/>
      <c r="OOI291" s="755"/>
      <c r="OOJ291" s="755"/>
      <c r="OOK291" s="755"/>
      <c r="OOL291" s="755"/>
      <c r="OOM291" s="755"/>
      <c r="OON291" s="755"/>
      <c r="OOO291" s="755"/>
      <c r="OOP291" s="755"/>
      <c r="OOQ291" s="755"/>
      <c r="OOR291" s="755"/>
      <c r="OOS291" s="755"/>
      <c r="OOT291" s="755"/>
      <c r="OOU291" s="755"/>
      <c r="OOV291" s="755"/>
      <c r="OOW291" s="755"/>
      <c r="OOX291" s="755"/>
      <c r="OOY291" s="755"/>
      <c r="OOZ291" s="755"/>
      <c r="OPA291" s="755"/>
      <c r="OPB291" s="755"/>
      <c r="OPC291" s="755"/>
      <c r="OPD291" s="755"/>
      <c r="OPE291" s="755"/>
      <c r="OPF291" s="755"/>
      <c r="OPG291" s="755"/>
      <c r="OPH291" s="755"/>
      <c r="OPI291" s="755"/>
      <c r="OPJ291" s="755"/>
      <c r="OPK291" s="755"/>
      <c r="OPL291" s="755"/>
      <c r="OPM291" s="755"/>
      <c r="OPN291" s="755"/>
      <c r="OPO291" s="755"/>
      <c r="OPP291" s="755"/>
      <c r="OPQ291" s="755"/>
      <c r="OPR291" s="755"/>
      <c r="OPS291" s="755"/>
      <c r="OPT291" s="755"/>
      <c r="OPU291" s="755"/>
      <c r="OPV291" s="755"/>
      <c r="OPW291" s="755"/>
      <c r="OPX291" s="755"/>
      <c r="OPY291" s="755"/>
      <c r="OPZ291" s="755"/>
      <c r="OQA291" s="755"/>
      <c r="OQB291" s="755"/>
      <c r="OQC291" s="755"/>
      <c r="OQD291" s="755"/>
      <c r="OQE291" s="755"/>
      <c r="OQF291" s="755"/>
      <c r="OQG291" s="755"/>
      <c r="OQH291" s="755"/>
      <c r="OQI291" s="755"/>
      <c r="OQJ291" s="755"/>
      <c r="OQK291" s="755"/>
      <c r="OQL291" s="755"/>
      <c r="OQM291" s="755"/>
      <c r="OQN291" s="755"/>
      <c r="OQO291" s="755"/>
      <c r="OQP291" s="755"/>
      <c r="OQQ291" s="755"/>
      <c r="OQR291" s="755"/>
      <c r="OQS291" s="755"/>
      <c r="OQT291" s="755"/>
      <c r="OQU291" s="755"/>
      <c r="OQV291" s="755"/>
      <c r="OQW291" s="755"/>
      <c r="OQX291" s="755"/>
      <c r="OQY291" s="755"/>
      <c r="OQZ291" s="755"/>
      <c r="ORA291" s="755"/>
      <c r="ORB291" s="755"/>
      <c r="ORC291" s="755"/>
      <c r="ORD291" s="755"/>
      <c r="ORE291" s="755"/>
      <c r="ORF291" s="755"/>
      <c r="ORG291" s="755"/>
      <c r="ORH291" s="755"/>
      <c r="ORI291" s="755"/>
      <c r="ORJ291" s="755"/>
      <c r="ORK291" s="755"/>
      <c r="ORL291" s="755"/>
      <c r="ORM291" s="755"/>
      <c r="ORN291" s="755"/>
      <c r="ORO291" s="755"/>
      <c r="ORP291" s="755"/>
      <c r="ORQ291" s="755"/>
      <c r="ORR291" s="755"/>
      <c r="ORS291" s="755"/>
      <c r="ORT291" s="755"/>
      <c r="ORU291" s="755"/>
      <c r="ORV291" s="755"/>
      <c r="ORW291" s="755"/>
      <c r="ORX291" s="755"/>
      <c r="ORY291" s="755"/>
      <c r="ORZ291" s="755"/>
      <c r="OSA291" s="755"/>
      <c r="OSB291" s="755"/>
      <c r="OSC291" s="755"/>
      <c r="OSD291" s="755"/>
      <c r="OSE291" s="755"/>
      <c r="OSF291" s="755"/>
      <c r="OSG291" s="755"/>
      <c r="OSH291" s="755"/>
      <c r="OSI291" s="755"/>
      <c r="OSJ291" s="755"/>
      <c r="OSK291" s="755"/>
      <c r="OSL291" s="755"/>
      <c r="OSM291" s="755"/>
      <c r="OSN291" s="755"/>
      <c r="OSO291" s="755"/>
      <c r="OSP291" s="755"/>
      <c r="OSQ291" s="755"/>
      <c r="OSR291" s="755"/>
      <c r="OSS291" s="755"/>
      <c r="OST291" s="755"/>
      <c r="OSU291" s="755"/>
      <c r="OSV291" s="755"/>
      <c r="OSW291" s="755"/>
      <c r="OSX291" s="755"/>
      <c r="OSY291" s="755"/>
      <c r="OSZ291" s="755"/>
      <c r="OTA291" s="755"/>
      <c r="OTB291" s="755"/>
      <c r="OTC291" s="755"/>
      <c r="OTD291" s="755"/>
      <c r="OTE291" s="755"/>
      <c r="OTF291" s="755"/>
      <c r="OTG291" s="755"/>
      <c r="OTH291" s="755"/>
      <c r="OTI291" s="755"/>
      <c r="OTJ291" s="755"/>
      <c r="OTK291" s="755"/>
      <c r="OTL291" s="755"/>
      <c r="OTM291" s="755"/>
      <c r="OTN291" s="755"/>
      <c r="OTO291" s="755"/>
      <c r="OTP291" s="755"/>
      <c r="OTQ291" s="755"/>
      <c r="OTR291" s="755"/>
      <c r="OTS291" s="755"/>
      <c r="OTT291" s="755"/>
      <c r="OTU291" s="755"/>
      <c r="OTV291" s="755"/>
      <c r="OTW291" s="755"/>
      <c r="OTX291" s="755"/>
      <c r="OTY291" s="755"/>
      <c r="OTZ291" s="755"/>
      <c r="OUA291" s="755"/>
      <c r="OUB291" s="755"/>
      <c r="OUC291" s="755"/>
      <c r="OUD291" s="755"/>
      <c r="OUE291" s="755"/>
      <c r="OUF291" s="755"/>
      <c r="OUG291" s="755"/>
      <c r="OUH291" s="755"/>
      <c r="OUI291" s="755"/>
      <c r="OUJ291" s="755"/>
      <c r="OUK291" s="755"/>
      <c r="OUL291" s="755"/>
      <c r="OUM291" s="755"/>
      <c r="OUN291" s="755"/>
      <c r="OUO291" s="755"/>
      <c r="OUP291" s="755"/>
      <c r="OUQ291" s="755"/>
      <c r="OUR291" s="755"/>
      <c r="OUS291" s="755"/>
      <c r="OUT291" s="755"/>
      <c r="OUU291" s="755"/>
      <c r="OUV291" s="755"/>
      <c r="OUW291" s="755"/>
      <c r="OUX291" s="755"/>
      <c r="OUY291" s="755"/>
      <c r="OUZ291" s="755"/>
      <c r="OVA291" s="755"/>
      <c r="OVB291" s="755"/>
      <c r="OVC291" s="755"/>
      <c r="OVD291" s="755"/>
      <c r="OVE291" s="755"/>
      <c r="OVF291" s="755"/>
      <c r="OVG291" s="755"/>
      <c r="OVH291" s="755"/>
      <c r="OVI291" s="755"/>
      <c r="OVJ291" s="755"/>
      <c r="OVK291" s="755"/>
      <c r="OVL291" s="755"/>
      <c r="OVM291" s="755"/>
      <c r="OVN291" s="755"/>
      <c r="OVO291" s="755"/>
      <c r="OVP291" s="755"/>
      <c r="OVQ291" s="755"/>
      <c r="OVR291" s="755"/>
      <c r="OVS291" s="755"/>
      <c r="OVT291" s="755"/>
      <c r="OVU291" s="755"/>
      <c r="OVV291" s="755"/>
      <c r="OVW291" s="755"/>
      <c r="OVX291" s="755"/>
      <c r="OVY291" s="755"/>
      <c r="OVZ291" s="755"/>
      <c r="OWA291" s="755"/>
      <c r="OWB291" s="755"/>
      <c r="OWC291" s="755"/>
      <c r="OWD291" s="755"/>
      <c r="OWE291" s="755"/>
      <c r="OWF291" s="755"/>
      <c r="OWG291" s="755"/>
      <c r="OWH291" s="755"/>
      <c r="OWI291" s="755"/>
      <c r="OWJ291" s="755"/>
      <c r="OWK291" s="755"/>
      <c r="OWL291" s="755"/>
      <c r="OWM291" s="755"/>
      <c r="OWN291" s="755"/>
      <c r="OWO291" s="755"/>
      <c r="OWP291" s="755"/>
      <c r="OWQ291" s="755"/>
      <c r="OWR291" s="755"/>
      <c r="OWS291" s="755"/>
      <c r="OWT291" s="755"/>
      <c r="OWU291" s="755"/>
      <c r="OWV291" s="755"/>
      <c r="OWW291" s="755"/>
      <c r="OWX291" s="755"/>
      <c r="OWY291" s="755"/>
      <c r="OWZ291" s="755"/>
      <c r="OXA291" s="755"/>
      <c r="OXB291" s="755"/>
      <c r="OXC291" s="755"/>
      <c r="OXD291" s="755"/>
      <c r="OXE291" s="755"/>
      <c r="OXF291" s="755"/>
      <c r="OXG291" s="755"/>
      <c r="OXH291" s="755"/>
      <c r="OXI291" s="755"/>
      <c r="OXJ291" s="755"/>
      <c r="OXK291" s="755"/>
      <c r="OXL291" s="755"/>
      <c r="OXM291" s="755"/>
      <c r="OXN291" s="755"/>
      <c r="OXO291" s="755"/>
      <c r="OXP291" s="755"/>
      <c r="OXQ291" s="755"/>
      <c r="OXR291" s="755"/>
      <c r="OXS291" s="755"/>
      <c r="OXT291" s="755"/>
      <c r="OXU291" s="755"/>
      <c r="OXV291" s="755"/>
      <c r="OXW291" s="755"/>
      <c r="OXX291" s="755"/>
      <c r="OXY291" s="755"/>
      <c r="OXZ291" s="755"/>
      <c r="OYA291" s="755"/>
      <c r="OYB291" s="755"/>
      <c r="OYC291" s="755"/>
      <c r="OYD291" s="755"/>
      <c r="OYE291" s="755"/>
      <c r="OYF291" s="755"/>
      <c r="OYG291" s="755"/>
      <c r="OYH291" s="755"/>
      <c r="OYI291" s="755"/>
      <c r="OYJ291" s="755"/>
      <c r="OYK291" s="755"/>
      <c r="OYL291" s="755"/>
      <c r="OYM291" s="755"/>
      <c r="OYN291" s="755"/>
      <c r="OYO291" s="755"/>
      <c r="OYP291" s="755"/>
      <c r="OYQ291" s="755"/>
      <c r="OYR291" s="755"/>
      <c r="OYS291" s="755"/>
      <c r="OYT291" s="755"/>
      <c r="OYU291" s="755"/>
      <c r="OYV291" s="755"/>
      <c r="OYW291" s="755"/>
      <c r="OYX291" s="755"/>
      <c r="OYY291" s="755"/>
      <c r="OYZ291" s="755"/>
      <c r="OZA291" s="755"/>
      <c r="OZB291" s="755"/>
      <c r="OZC291" s="755"/>
      <c r="OZD291" s="755"/>
      <c r="OZE291" s="755"/>
      <c r="OZF291" s="755"/>
      <c r="OZG291" s="755"/>
      <c r="OZH291" s="755"/>
      <c r="OZI291" s="755"/>
      <c r="OZJ291" s="755"/>
      <c r="OZK291" s="755"/>
      <c r="OZL291" s="755"/>
      <c r="OZM291" s="755"/>
      <c r="OZN291" s="755"/>
      <c r="OZO291" s="755"/>
      <c r="OZP291" s="755"/>
      <c r="OZQ291" s="755"/>
      <c r="OZR291" s="755"/>
      <c r="OZS291" s="755"/>
      <c r="OZT291" s="755"/>
      <c r="OZU291" s="755"/>
      <c r="OZV291" s="755"/>
      <c r="OZW291" s="755"/>
      <c r="OZX291" s="755"/>
      <c r="OZY291" s="755"/>
      <c r="OZZ291" s="755"/>
      <c r="PAA291" s="755"/>
      <c r="PAB291" s="755"/>
      <c r="PAC291" s="755"/>
      <c r="PAD291" s="755"/>
      <c r="PAE291" s="755"/>
      <c r="PAF291" s="755"/>
      <c r="PAG291" s="755"/>
      <c r="PAH291" s="755"/>
      <c r="PAI291" s="755"/>
      <c r="PAJ291" s="755"/>
      <c r="PAK291" s="755"/>
      <c r="PAL291" s="755"/>
      <c r="PAM291" s="755"/>
      <c r="PAN291" s="755"/>
      <c r="PAO291" s="755"/>
      <c r="PAP291" s="755"/>
      <c r="PAQ291" s="755"/>
      <c r="PAR291" s="755"/>
      <c r="PAS291" s="755"/>
      <c r="PAT291" s="755"/>
      <c r="PAU291" s="755"/>
      <c r="PAV291" s="755"/>
      <c r="PAW291" s="755"/>
      <c r="PAX291" s="755"/>
      <c r="PAY291" s="755"/>
      <c r="PAZ291" s="755"/>
      <c r="PBA291" s="755"/>
      <c r="PBB291" s="755"/>
      <c r="PBC291" s="755"/>
      <c r="PBD291" s="755"/>
      <c r="PBE291" s="755"/>
      <c r="PBF291" s="755"/>
      <c r="PBG291" s="755"/>
      <c r="PBH291" s="755"/>
      <c r="PBI291" s="755"/>
      <c r="PBJ291" s="755"/>
      <c r="PBK291" s="755"/>
      <c r="PBL291" s="755"/>
      <c r="PBM291" s="755"/>
      <c r="PBN291" s="755"/>
      <c r="PBO291" s="755"/>
      <c r="PBP291" s="755"/>
      <c r="PBQ291" s="755"/>
      <c r="PBR291" s="755"/>
      <c r="PBS291" s="755"/>
      <c r="PBT291" s="755"/>
      <c r="PBU291" s="755"/>
      <c r="PBV291" s="755"/>
      <c r="PBW291" s="755"/>
      <c r="PBX291" s="755"/>
      <c r="PBY291" s="755"/>
      <c r="PBZ291" s="755"/>
      <c r="PCA291" s="755"/>
      <c r="PCB291" s="755"/>
      <c r="PCC291" s="755"/>
      <c r="PCD291" s="755"/>
      <c r="PCE291" s="755"/>
      <c r="PCF291" s="755"/>
      <c r="PCG291" s="755"/>
      <c r="PCH291" s="755"/>
      <c r="PCI291" s="755"/>
      <c r="PCJ291" s="755"/>
      <c r="PCK291" s="755"/>
      <c r="PCL291" s="755"/>
      <c r="PCM291" s="755"/>
      <c r="PCN291" s="755"/>
      <c r="PCO291" s="755"/>
      <c r="PCP291" s="755"/>
      <c r="PCQ291" s="755"/>
      <c r="PCR291" s="755"/>
      <c r="PCS291" s="755"/>
      <c r="PCT291" s="755"/>
      <c r="PCU291" s="755"/>
      <c r="PCV291" s="755"/>
      <c r="PCW291" s="755"/>
      <c r="PCX291" s="755"/>
      <c r="PCY291" s="755"/>
      <c r="PCZ291" s="755"/>
      <c r="PDA291" s="755"/>
      <c r="PDB291" s="755"/>
      <c r="PDC291" s="755"/>
      <c r="PDD291" s="755"/>
      <c r="PDE291" s="755"/>
      <c r="PDF291" s="755"/>
      <c r="PDG291" s="755"/>
      <c r="PDH291" s="755"/>
      <c r="PDI291" s="755"/>
      <c r="PDJ291" s="755"/>
      <c r="PDK291" s="755"/>
      <c r="PDL291" s="755"/>
      <c r="PDM291" s="755"/>
      <c r="PDN291" s="755"/>
      <c r="PDO291" s="755"/>
      <c r="PDP291" s="755"/>
      <c r="PDQ291" s="755"/>
      <c r="PDR291" s="755"/>
      <c r="PDS291" s="755"/>
      <c r="PDT291" s="755"/>
      <c r="PDU291" s="755"/>
      <c r="PDV291" s="755"/>
      <c r="PDW291" s="755"/>
      <c r="PDX291" s="755"/>
      <c r="PDY291" s="755"/>
      <c r="PDZ291" s="755"/>
      <c r="PEA291" s="755"/>
      <c r="PEB291" s="755"/>
      <c r="PEC291" s="755"/>
      <c r="PED291" s="755"/>
      <c r="PEE291" s="755"/>
      <c r="PEF291" s="755"/>
      <c r="PEG291" s="755"/>
      <c r="PEH291" s="755"/>
      <c r="PEI291" s="755"/>
      <c r="PEJ291" s="755"/>
      <c r="PEK291" s="755"/>
      <c r="PEL291" s="755"/>
      <c r="PEM291" s="755"/>
      <c r="PEN291" s="755"/>
      <c r="PEO291" s="755"/>
      <c r="PEP291" s="755"/>
      <c r="PEQ291" s="755"/>
      <c r="PER291" s="755"/>
      <c r="PES291" s="755"/>
      <c r="PET291" s="755"/>
      <c r="PEU291" s="755"/>
      <c r="PEV291" s="755"/>
      <c r="PEW291" s="755"/>
      <c r="PEX291" s="755"/>
      <c r="PEY291" s="755"/>
      <c r="PEZ291" s="755"/>
      <c r="PFA291" s="755"/>
      <c r="PFB291" s="755"/>
      <c r="PFC291" s="755"/>
      <c r="PFD291" s="755"/>
      <c r="PFE291" s="755"/>
      <c r="PFF291" s="755"/>
      <c r="PFG291" s="755"/>
      <c r="PFH291" s="755"/>
      <c r="PFI291" s="755"/>
      <c r="PFJ291" s="755"/>
      <c r="PFK291" s="755"/>
      <c r="PFL291" s="755"/>
      <c r="PFM291" s="755"/>
      <c r="PFN291" s="755"/>
      <c r="PFO291" s="755"/>
      <c r="PFP291" s="755"/>
      <c r="PFQ291" s="755"/>
      <c r="PFR291" s="755"/>
      <c r="PFS291" s="755"/>
      <c r="PFT291" s="755"/>
      <c r="PFU291" s="755"/>
      <c r="PFV291" s="755"/>
      <c r="PFW291" s="755"/>
      <c r="PFX291" s="755"/>
      <c r="PFY291" s="755"/>
      <c r="PFZ291" s="755"/>
      <c r="PGA291" s="755"/>
      <c r="PGB291" s="755"/>
      <c r="PGC291" s="755"/>
      <c r="PGD291" s="755"/>
      <c r="PGE291" s="755"/>
      <c r="PGF291" s="755"/>
      <c r="PGG291" s="755"/>
      <c r="PGH291" s="755"/>
      <c r="PGI291" s="755"/>
      <c r="PGJ291" s="755"/>
      <c r="PGK291" s="755"/>
      <c r="PGL291" s="755"/>
      <c r="PGM291" s="755"/>
      <c r="PGN291" s="755"/>
      <c r="PGO291" s="755"/>
      <c r="PGP291" s="755"/>
      <c r="PGQ291" s="755"/>
      <c r="PGR291" s="755"/>
      <c r="PGS291" s="755"/>
      <c r="PGT291" s="755"/>
      <c r="PGU291" s="755"/>
      <c r="PGV291" s="755"/>
      <c r="PGW291" s="755"/>
      <c r="PGX291" s="755"/>
      <c r="PGY291" s="755"/>
      <c r="PGZ291" s="755"/>
      <c r="PHA291" s="755"/>
      <c r="PHB291" s="755"/>
      <c r="PHC291" s="755"/>
      <c r="PHD291" s="755"/>
      <c r="PHE291" s="755"/>
      <c r="PHF291" s="755"/>
      <c r="PHG291" s="755"/>
      <c r="PHH291" s="755"/>
      <c r="PHI291" s="755"/>
      <c r="PHJ291" s="755"/>
      <c r="PHK291" s="755"/>
      <c r="PHL291" s="755"/>
      <c r="PHM291" s="755"/>
      <c r="PHN291" s="755"/>
      <c r="PHO291" s="755"/>
      <c r="PHP291" s="755"/>
      <c r="PHQ291" s="755"/>
      <c r="PHR291" s="755"/>
      <c r="PHS291" s="755"/>
      <c r="PHT291" s="755"/>
      <c r="PHU291" s="755"/>
      <c r="PHV291" s="755"/>
      <c r="PHW291" s="755"/>
      <c r="PHX291" s="755"/>
      <c r="PHY291" s="755"/>
      <c r="PHZ291" s="755"/>
      <c r="PIA291" s="755"/>
      <c r="PIB291" s="755"/>
      <c r="PIC291" s="755"/>
      <c r="PID291" s="755"/>
      <c r="PIE291" s="755"/>
      <c r="PIF291" s="755"/>
      <c r="PIG291" s="755"/>
      <c r="PIH291" s="755"/>
      <c r="PII291" s="755"/>
      <c r="PIJ291" s="755"/>
      <c r="PIK291" s="755"/>
      <c r="PIL291" s="755"/>
      <c r="PIM291" s="755"/>
      <c r="PIN291" s="755"/>
      <c r="PIO291" s="755"/>
      <c r="PIP291" s="755"/>
      <c r="PIQ291" s="755"/>
      <c r="PIR291" s="755"/>
      <c r="PIS291" s="755"/>
      <c r="PIT291" s="755"/>
      <c r="PIU291" s="755"/>
      <c r="PIV291" s="755"/>
      <c r="PIW291" s="755"/>
      <c r="PIX291" s="755"/>
      <c r="PIY291" s="755"/>
      <c r="PIZ291" s="755"/>
      <c r="PJA291" s="755"/>
      <c r="PJB291" s="755"/>
      <c r="PJC291" s="755"/>
      <c r="PJD291" s="755"/>
      <c r="PJE291" s="755"/>
      <c r="PJF291" s="755"/>
      <c r="PJG291" s="755"/>
      <c r="PJH291" s="755"/>
      <c r="PJI291" s="755"/>
      <c r="PJJ291" s="755"/>
      <c r="PJK291" s="755"/>
      <c r="PJL291" s="755"/>
      <c r="PJM291" s="755"/>
      <c r="PJN291" s="755"/>
      <c r="PJO291" s="755"/>
      <c r="PJP291" s="755"/>
      <c r="PJQ291" s="755"/>
      <c r="PJR291" s="755"/>
      <c r="PJS291" s="755"/>
      <c r="PJT291" s="755"/>
      <c r="PJU291" s="755"/>
      <c r="PJV291" s="755"/>
      <c r="PJW291" s="755"/>
      <c r="PJX291" s="755"/>
      <c r="PJY291" s="755"/>
      <c r="PJZ291" s="755"/>
      <c r="PKA291" s="755"/>
      <c r="PKB291" s="755"/>
      <c r="PKC291" s="755"/>
      <c r="PKD291" s="755"/>
      <c r="PKE291" s="755"/>
      <c r="PKF291" s="755"/>
      <c r="PKG291" s="755"/>
      <c r="PKH291" s="755"/>
      <c r="PKI291" s="755"/>
      <c r="PKJ291" s="755"/>
      <c r="PKK291" s="755"/>
      <c r="PKL291" s="755"/>
      <c r="PKM291" s="755"/>
      <c r="PKN291" s="755"/>
      <c r="PKO291" s="755"/>
      <c r="PKP291" s="755"/>
      <c r="PKQ291" s="755"/>
      <c r="PKR291" s="755"/>
      <c r="PKS291" s="755"/>
      <c r="PKT291" s="755"/>
      <c r="PKU291" s="755"/>
      <c r="PKV291" s="755"/>
      <c r="PKW291" s="755"/>
      <c r="PKX291" s="755"/>
      <c r="PKY291" s="755"/>
      <c r="PKZ291" s="755"/>
      <c r="PLA291" s="755"/>
      <c r="PLB291" s="755"/>
      <c r="PLC291" s="755"/>
      <c r="PLD291" s="755"/>
      <c r="PLE291" s="755"/>
      <c r="PLF291" s="755"/>
      <c r="PLG291" s="755"/>
      <c r="PLH291" s="755"/>
      <c r="PLI291" s="755"/>
      <c r="PLJ291" s="755"/>
      <c r="PLK291" s="755"/>
      <c r="PLL291" s="755"/>
      <c r="PLM291" s="755"/>
      <c r="PLN291" s="755"/>
      <c r="PLO291" s="755"/>
      <c r="PLP291" s="755"/>
      <c r="PLQ291" s="755"/>
      <c r="PLR291" s="755"/>
      <c r="PLS291" s="755"/>
      <c r="PLT291" s="755"/>
      <c r="PLU291" s="755"/>
      <c r="PLV291" s="755"/>
      <c r="PLW291" s="755"/>
      <c r="PLX291" s="755"/>
      <c r="PLY291" s="755"/>
      <c r="PLZ291" s="755"/>
      <c r="PMA291" s="755"/>
      <c r="PMB291" s="755"/>
      <c r="PMC291" s="755"/>
      <c r="PMD291" s="755"/>
      <c r="PME291" s="755"/>
      <c r="PMF291" s="755"/>
      <c r="PMG291" s="755"/>
      <c r="PMH291" s="755"/>
      <c r="PMI291" s="755"/>
      <c r="PMJ291" s="755"/>
      <c r="PMK291" s="755"/>
      <c r="PML291" s="755"/>
      <c r="PMM291" s="755"/>
      <c r="PMN291" s="755"/>
      <c r="PMO291" s="755"/>
      <c r="PMP291" s="755"/>
      <c r="PMQ291" s="755"/>
      <c r="PMR291" s="755"/>
      <c r="PMS291" s="755"/>
      <c r="PMT291" s="755"/>
      <c r="PMU291" s="755"/>
      <c r="PMV291" s="755"/>
      <c r="PMW291" s="755"/>
      <c r="PMX291" s="755"/>
      <c r="PMY291" s="755"/>
      <c r="PMZ291" s="755"/>
      <c r="PNA291" s="755"/>
      <c r="PNB291" s="755"/>
      <c r="PNC291" s="755"/>
      <c r="PND291" s="755"/>
      <c r="PNE291" s="755"/>
      <c r="PNF291" s="755"/>
      <c r="PNG291" s="755"/>
      <c r="PNH291" s="755"/>
      <c r="PNI291" s="755"/>
      <c r="PNJ291" s="755"/>
      <c r="PNK291" s="755"/>
      <c r="PNL291" s="755"/>
      <c r="PNM291" s="755"/>
      <c r="PNN291" s="755"/>
      <c r="PNO291" s="755"/>
      <c r="PNP291" s="755"/>
      <c r="PNQ291" s="755"/>
      <c r="PNR291" s="755"/>
      <c r="PNS291" s="755"/>
      <c r="PNT291" s="755"/>
      <c r="PNU291" s="755"/>
      <c r="PNV291" s="755"/>
      <c r="PNW291" s="755"/>
      <c r="PNX291" s="755"/>
      <c r="PNY291" s="755"/>
      <c r="PNZ291" s="755"/>
      <c r="POA291" s="755"/>
      <c r="POB291" s="755"/>
      <c r="POC291" s="755"/>
      <c r="POD291" s="755"/>
      <c r="POE291" s="755"/>
      <c r="POF291" s="755"/>
      <c r="POG291" s="755"/>
      <c r="POH291" s="755"/>
      <c r="POI291" s="755"/>
      <c r="POJ291" s="755"/>
      <c r="POK291" s="755"/>
      <c r="POL291" s="755"/>
      <c r="POM291" s="755"/>
      <c r="PON291" s="755"/>
      <c r="POO291" s="755"/>
      <c r="POP291" s="755"/>
      <c r="POQ291" s="755"/>
      <c r="POR291" s="755"/>
      <c r="POS291" s="755"/>
      <c r="POT291" s="755"/>
      <c r="POU291" s="755"/>
      <c r="POV291" s="755"/>
      <c r="POW291" s="755"/>
      <c r="POX291" s="755"/>
      <c r="POY291" s="755"/>
      <c r="POZ291" s="755"/>
      <c r="PPA291" s="755"/>
      <c r="PPB291" s="755"/>
      <c r="PPC291" s="755"/>
      <c r="PPD291" s="755"/>
      <c r="PPE291" s="755"/>
      <c r="PPF291" s="755"/>
      <c r="PPG291" s="755"/>
      <c r="PPH291" s="755"/>
      <c r="PPI291" s="755"/>
      <c r="PPJ291" s="755"/>
      <c r="PPK291" s="755"/>
      <c r="PPL291" s="755"/>
      <c r="PPM291" s="755"/>
      <c r="PPN291" s="755"/>
      <c r="PPO291" s="755"/>
      <c r="PPP291" s="755"/>
      <c r="PPQ291" s="755"/>
      <c r="PPR291" s="755"/>
      <c r="PPS291" s="755"/>
      <c r="PPT291" s="755"/>
      <c r="PPU291" s="755"/>
      <c r="PPV291" s="755"/>
      <c r="PPW291" s="755"/>
      <c r="PPX291" s="755"/>
      <c r="PPY291" s="755"/>
      <c r="PPZ291" s="755"/>
      <c r="PQA291" s="755"/>
      <c r="PQB291" s="755"/>
      <c r="PQC291" s="755"/>
      <c r="PQD291" s="755"/>
      <c r="PQE291" s="755"/>
      <c r="PQF291" s="755"/>
      <c r="PQG291" s="755"/>
      <c r="PQH291" s="755"/>
      <c r="PQI291" s="755"/>
      <c r="PQJ291" s="755"/>
      <c r="PQK291" s="755"/>
      <c r="PQL291" s="755"/>
      <c r="PQM291" s="755"/>
      <c r="PQN291" s="755"/>
      <c r="PQO291" s="755"/>
      <c r="PQP291" s="755"/>
      <c r="PQQ291" s="755"/>
      <c r="PQR291" s="755"/>
      <c r="PQS291" s="755"/>
      <c r="PQT291" s="755"/>
      <c r="PQU291" s="755"/>
      <c r="PQV291" s="755"/>
      <c r="PQW291" s="755"/>
      <c r="PQX291" s="755"/>
      <c r="PQY291" s="755"/>
      <c r="PQZ291" s="755"/>
      <c r="PRA291" s="755"/>
      <c r="PRB291" s="755"/>
      <c r="PRC291" s="755"/>
      <c r="PRD291" s="755"/>
      <c r="PRE291" s="755"/>
      <c r="PRF291" s="755"/>
      <c r="PRG291" s="755"/>
      <c r="PRH291" s="755"/>
      <c r="PRI291" s="755"/>
      <c r="PRJ291" s="755"/>
      <c r="PRK291" s="755"/>
      <c r="PRL291" s="755"/>
      <c r="PRM291" s="755"/>
      <c r="PRN291" s="755"/>
      <c r="PRO291" s="755"/>
      <c r="PRP291" s="755"/>
      <c r="PRQ291" s="755"/>
      <c r="PRR291" s="755"/>
      <c r="PRS291" s="755"/>
      <c r="PRT291" s="755"/>
      <c r="PRU291" s="755"/>
      <c r="PRV291" s="755"/>
      <c r="PRW291" s="755"/>
      <c r="PRX291" s="755"/>
      <c r="PRY291" s="755"/>
      <c r="PRZ291" s="755"/>
      <c r="PSA291" s="755"/>
      <c r="PSB291" s="755"/>
      <c r="PSC291" s="755"/>
      <c r="PSD291" s="755"/>
      <c r="PSE291" s="755"/>
      <c r="PSF291" s="755"/>
      <c r="PSG291" s="755"/>
      <c r="PSH291" s="755"/>
      <c r="PSI291" s="755"/>
      <c r="PSJ291" s="755"/>
      <c r="PSK291" s="755"/>
      <c r="PSL291" s="755"/>
      <c r="PSM291" s="755"/>
      <c r="PSN291" s="755"/>
      <c r="PSO291" s="755"/>
      <c r="PSP291" s="755"/>
      <c r="PSQ291" s="755"/>
      <c r="PSR291" s="755"/>
      <c r="PSS291" s="755"/>
      <c r="PST291" s="755"/>
      <c r="PSU291" s="755"/>
      <c r="PSV291" s="755"/>
      <c r="PSW291" s="755"/>
      <c r="PSX291" s="755"/>
      <c r="PSY291" s="755"/>
      <c r="PSZ291" s="755"/>
      <c r="PTA291" s="755"/>
      <c r="PTB291" s="755"/>
      <c r="PTC291" s="755"/>
      <c r="PTD291" s="755"/>
      <c r="PTE291" s="755"/>
      <c r="PTF291" s="755"/>
      <c r="PTG291" s="755"/>
      <c r="PTH291" s="755"/>
      <c r="PTI291" s="755"/>
      <c r="PTJ291" s="755"/>
      <c r="PTK291" s="755"/>
      <c r="PTL291" s="755"/>
      <c r="PTM291" s="755"/>
      <c r="PTN291" s="755"/>
      <c r="PTO291" s="755"/>
      <c r="PTP291" s="755"/>
      <c r="PTQ291" s="755"/>
      <c r="PTR291" s="755"/>
      <c r="PTS291" s="755"/>
      <c r="PTT291" s="755"/>
      <c r="PTU291" s="755"/>
      <c r="PTV291" s="755"/>
      <c r="PTW291" s="755"/>
      <c r="PTX291" s="755"/>
      <c r="PTY291" s="755"/>
      <c r="PTZ291" s="755"/>
      <c r="PUA291" s="755"/>
      <c r="PUB291" s="755"/>
      <c r="PUC291" s="755"/>
      <c r="PUD291" s="755"/>
      <c r="PUE291" s="755"/>
      <c r="PUF291" s="755"/>
      <c r="PUG291" s="755"/>
      <c r="PUH291" s="755"/>
      <c r="PUI291" s="755"/>
      <c r="PUJ291" s="755"/>
      <c r="PUK291" s="755"/>
      <c r="PUL291" s="755"/>
      <c r="PUM291" s="755"/>
      <c r="PUN291" s="755"/>
      <c r="PUO291" s="755"/>
      <c r="PUP291" s="755"/>
      <c r="PUQ291" s="755"/>
      <c r="PUR291" s="755"/>
      <c r="PUS291" s="755"/>
      <c r="PUT291" s="755"/>
      <c r="PUU291" s="755"/>
      <c r="PUV291" s="755"/>
      <c r="PUW291" s="755"/>
      <c r="PUX291" s="755"/>
      <c r="PUY291" s="755"/>
      <c r="PUZ291" s="755"/>
      <c r="PVA291" s="755"/>
      <c r="PVB291" s="755"/>
      <c r="PVC291" s="755"/>
      <c r="PVD291" s="755"/>
      <c r="PVE291" s="755"/>
      <c r="PVF291" s="755"/>
      <c r="PVG291" s="755"/>
      <c r="PVH291" s="755"/>
      <c r="PVI291" s="755"/>
      <c r="PVJ291" s="755"/>
      <c r="PVK291" s="755"/>
      <c r="PVL291" s="755"/>
      <c r="PVM291" s="755"/>
      <c r="PVN291" s="755"/>
      <c r="PVO291" s="755"/>
      <c r="PVP291" s="755"/>
      <c r="PVQ291" s="755"/>
      <c r="PVR291" s="755"/>
      <c r="PVS291" s="755"/>
      <c r="PVT291" s="755"/>
      <c r="PVU291" s="755"/>
      <c r="PVV291" s="755"/>
      <c r="PVW291" s="755"/>
      <c r="PVX291" s="755"/>
      <c r="PVY291" s="755"/>
      <c r="PVZ291" s="755"/>
      <c r="PWA291" s="755"/>
      <c r="PWB291" s="755"/>
      <c r="PWC291" s="755"/>
      <c r="PWD291" s="755"/>
      <c r="PWE291" s="755"/>
      <c r="PWF291" s="755"/>
      <c r="PWG291" s="755"/>
      <c r="PWH291" s="755"/>
      <c r="PWI291" s="755"/>
      <c r="PWJ291" s="755"/>
      <c r="PWK291" s="755"/>
      <c r="PWL291" s="755"/>
      <c r="PWM291" s="755"/>
      <c r="PWN291" s="755"/>
      <c r="PWO291" s="755"/>
      <c r="PWP291" s="755"/>
      <c r="PWQ291" s="755"/>
      <c r="PWR291" s="755"/>
      <c r="PWS291" s="755"/>
      <c r="PWT291" s="755"/>
      <c r="PWU291" s="755"/>
      <c r="PWV291" s="755"/>
      <c r="PWW291" s="755"/>
      <c r="PWX291" s="755"/>
      <c r="PWY291" s="755"/>
      <c r="PWZ291" s="755"/>
      <c r="PXA291" s="755"/>
      <c r="PXB291" s="755"/>
      <c r="PXC291" s="755"/>
      <c r="PXD291" s="755"/>
      <c r="PXE291" s="755"/>
      <c r="PXF291" s="755"/>
      <c r="PXG291" s="755"/>
      <c r="PXH291" s="755"/>
      <c r="PXI291" s="755"/>
      <c r="PXJ291" s="755"/>
      <c r="PXK291" s="755"/>
      <c r="PXL291" s="755"/>
      <c r="PXM291" s="755"/>
      <c r="PXN291" s="755"/>
      <c r="PXO291" s="755"/>
      <c r="PXP291" s="755"/>
      <c r="PXQ291" s="755"/>
      <c r="PXR291" s="755"/>
      <c r="PXS291" s="755"/>
      <c r="PXT291" s="755"/>
      <c r="PXU291" s="755"/>
      <c r="PXV291" s="755"/>
      <c r="PXW291" s="755"/>
      <c r="PXX291" s="755"/>
      <c r="PXY291" s="755"/>
      <c r="PXZ291" s="755"/>
      <c r="PYA291" s="755"/>
      <c r="PYB291" s="755"/>
      <c r="PYC291" s="755"/>
      <c r="PYD291" s="755"/>
      <c r="PYE291" s="755"/>
      <c r="PYF291" s="755"/>
      <c r="PYG291" s="755"/>
      <c r="PYH291" s="755"/>
      <c r="PYI291" s="755"/>
      <c r="PYJ291" s="755"/>
      <c r="PYK291" s="755"/>
      <c r="PYL291" s="755"/>
      <c r="PYM291" s="755"/>
      <c r="PYN291" s="755"/>
      <c r="PYO291" s="755"/>
      <c r="PYP291" s="755"/>
      <c r="PYQ291" s="755"/>
      <c r="PYR291" s="755"/>
      <c r="PYS291" s="755"/>
      <c r="PYT291" s="755"/>
      <c r="PYU291" s="755"/>
      <c r="PYV291" s="755"/>
      <c r="PYW291" s="755"/>
      <c r="PYX291" s="755"/>
      <c r="PYY291" s="755"/>
      <c r="PYZ291" s="755"/>
      <c r="PZA291" s="755"/>
      <c r="PZB291" s="755"/>
      <c r="PZC291" s="755"/>
      <c r="PZD291" s="755"/>
      <c r="PZE291" s="755"/>
      <c r="PZF291" s="755"/>
      <c r="PZG291" s="755"/>
      <c r="PZH291" s="755"/>
      <c r="PZI291" s="755"/>
      <c r="PZJ291" s="755"/>
      <c r="PZK291" s="755"/>
      <c r="PZL291" s="755"/>
      <c r="PZM291" s="755"/>
      <c r="PZN291" s="755"/>
      <c r="PZO291" s="755"/>
      <c r="PZP291" s="755"/>
      <c r="PZQ291" s="755"/>
      <c r="PZR291" s="755"/>
      <c r="PZS291" s="755"/>
      <c r="PZT291" s="755"/>
      <c r="PZU291" s="755"/>
      <c r="PZV291" s="755"/>
      <c r="PZW291" s="755"/>
      <c r="PZX291" s="755"/>
      <c r="PZY291" s="755"/>
      <c r="PZZ291" s="755"/>
      <c r="QAA291" s="755"/>
      <c r="QAB291" s="755"/>
      <c r="QAC291" s="755"/>
      <c r="QAD291" s="755"/>
      <c r="QAE291" s="755"/>
      <c r="QAF291" s="755"/>
      <c r="QAG291" s="755"/>
      <c r="QAH291" s="755"/>
      <c r="QAI291" s="755"/>
      <c r="QAJ291" s="755"/>
      <c r="QAK291" s="755"/>
      <c r="QAL291" s="755"/>
      <c r="QAM291" s="755"/>
      <c r="QAN291" s="755"/>
      <c r="QAO291" s="755"/>
      <c r="QAP291" s="755"/>
      <c r="QAQ291" s="755"/>
      <c r="QAR291" s="755"/>
      <c r="QAS291" s="755"/>
      <c r="QAT291" s="755"/>
      <c r="QAU291" s="755"/>
      <c r="QAV291" s="755"/>
      <c r="QAW291" s="755"/>
      <c r="QAX291" s="755"/>
      <c r="QAY291" s="755"/>
      <c r="QAZ291" s="755"/>
      <c r="QBA291" s="755"/>
      <c r="QBB291" s="755"/>
      <c r="QBC291" s="755"/>
      <c r="QBD291" s="755"/>
      <c r="QBE291" s="755"/>
      <c r="QBF291" s="755"/>
      <c r="QBG291" s="755"/>
      <c r="QBH291" s="755"/>
      <c r="QBI291" s="755"/>
      <c r="QBJ291" s="755"/>
      <c r="QBK291" s="755"/>
      <c r="QBL291" s="755"/>
      <c r="QBM291" s="755"/>
      <c r="QBN291" s="755"/>
      <c r="QBO291" s="755"/>
      <c r="QBP291" s="755"/>
      <c r="QBQ291" s="755"/>
      <c r="QBR291" s="755"/>
      <c r="QBS291" s="755"/>
      <c r="QBT291" s="755"/>
      <c r="QBU291" s="755"/>
      <c r="QBV291" s="755"/>
      <c r="QBW291" s="755"/>
      <c r="QBX291" s="755"/>
      <c r="QBY291" s="755"/>
      <c r="QBZ291" s="755"/>
      <c r="QCA291" s="755"/>
      <c r="QCB291" s="755"/>
      <c r="QCC291" s="755"/>
      <c r="QCD291" s="755"/>
      <c r="QCE291" s="755"/>
      <c r="QCF291" s="755"/>
      <c r="QCG291" s="755"/>
      <c r="QCH291" s="755"/>
      <c r="QCI291" s="755"/>
      <c r="QCJ291" s="755"/>
      <c r="QCK291" s="755"/>
      <c r="QCL291" s="755"/>
      <c r="QCM291" s="755"/>
      <c r="QCN291" s="755"/>
      <c r="QCO291" s="755"/>
      <c r="QCP291" s="755"/>
      <c r="QCQ291" s="755"/>
      <c r="QCR291" s="755"/>
      <c r="QCS291" s="755"/>
      <c r="QCT291" s="755"/>
      <c r="QCU291" s="755"/>
      <c r="QCV291" s="755"/>
      <c r="QCW291" s="755"/>
      <c r="QCX291" s="755"/>
      <c r="QCY291" s="755"/>
      <c r="QCZ291" s="755"/>
      <c r="QDA291" s="755"/>
      <c r="QDB291" s="755"/>
      <c r="QDC291" s="755"/>
      <c r="QDD291" s="755"/>
      <c r="QDE291" s="755"/>
      <c r="QDF291" s="755"/>
      <c r="QDG291" s="755"/>
      <c r="QDH291" s="755"/>
      <c r="QDI291" s="755"/>
      <c r="QDJ291" s="755"/>
      <c r="QDK291" s="755"/>
      <c r="QDL291" s="755"/>
      <c r="QDM291" s="755"/>
      <c r="QDN291" s="755"/>
      <c r="QDO291" s="755"/>
      <c r="QDP291" s="755"/>
      <c r="QDQ291" s="755"/>
      <c r="QDR291" s="755"/>
      <c r="QDS291" s="755"/>
      <c r="QDT291" s="755"/>
      <c r="QDU291" s="755"/>
      <c r="QDV291" s="755"/>
      <c r="QDW291" s="755"/>
      <c r="QDX291" s="755"/>
      <c r="QDY291" s="755"/>
      <c r="QDZ291" s="755"/>
      <c r="QEA291" s="755"/>
      <c r="QEB291" s="755"/>
      <c r="QEC291" s="755"/>
      <c r="QED291" s="755"/>
      <c r="QEE291" s="755"/>
      <c r="QEF291" s="755"/>
      <c r="QEG291" s="755"/>
      <c r="QEH291" s="755"/>
      <c r="QEI291" s="755"/>
      <c r="QEJ291" s="755"/>
      <c r="QEK291" s="755"/>
      <c r="QEL291" s="755"/>
      <c r="QEM291" s="755"/>
      <c r="QEN291" s="755"/>
      <c r="QEO291" s="755"/>
      <c r="QEP291" s="755"/>
      <c r="QEQ291" s="755"/>
      <c r="QER291" s="755"/>
      <c r="QES291" s="755"/>
      <c r="QET291" s="755"/>
      <c r="QEU291" s="755"/>
      <c r="QEV291" s="755"/>
      <c r="QEW291" s="755"/>
      <c r="QEX291" s="755"/>
      <c r="QEY291" s="755"/>
      <c r="QEZ291" s="755"/>
      <c r="QFA291" s="755"/>
      <c r="QFB291" s="755"/>
      <c r="QFC291" s="755"/>
      <c r="QFD291" s="755"/>
      <c r="QFE291" s="755"/>
      <c r="QFF291" s="755"/>
      <c r="QFG291" s="755"/>
      <c r="QFH291" s="755"/>
      <c r="QFI291" s="755"/>
      <c r="QFJ291" s="755"/>
      <c r="QFK291" s="755"/>
      <c r="QFL291" s="755"/>
      <c r="QFM291" s="755"/>
      <c r="QFN291" s="755"/>
      <c r="QFO291" s="755"/>
      <c r="QFP291" s="755"/>
      <c r="QFQ291" s="755"/>
      <c r="QFR291" s="755"/>
      <c r="QFS291" s="755"/>
      <c r="QFT291" s="755"/>
      <c r="QFU291" s="755"/>
      <c r="QFV291" s="755"/>
      <c r="QFW291" s="755"/>
      <c r="QFX291" s="755"/>
      <c r="QFY291" s="755"/>
      <c r="QFZ291" s="755"/>
      <c r="QGA291" s="755"/>
      <c r="QGB291" s="755"/>
      <c r="QGC291" s="755"/>
      <c r="QGD291" s="755"/>
      <c r="QGE291" s="755"/>
      <c r="QGF291" s="755"/>
      <c r="QGG291" s="755"/>
      <c r="QGH291" s="755"/>
      <c r="QGI291" s="755"/>
      <c r="QGJ291" s="755"/>
      <c r="QGK291" s="755"/>
      <c r="QGL291" s="755"/>
      <c r="QGM291" s="755"/>
      <c r="QGN291" s="755"/>
      <c r="QGO291" s="755"/>
      <c r="QGP291" s="755"/>
      <c r="QGQ291" s="755"/>
      <c r="QGR291" s="755"/>
      <c r="QGS291" s="755"/>
      <c r="QGT291" s="755"/>
      <c r="QGU291" s="755"/>
      <c r="QGV291" s="755"/>
      <c r="QGW291" s="755"/>
      <c r="QGX291" s="755"/>
      <c r="QGY291" s="755"/>
      <c r="QGZ291" s="755"/>
      <c r="QHA291" s="755"/>
      <c r="QHB291" s="755"/>
      <c r="QHC291" s="755"/>
      <c r="QHD291" s="755"/>
      <c r="QHE291" s="755"/>
      <c r="QHF291" s="755"/>
      <c r="QHG291" s="755"/>
      <c r="QHH291" s="755"/>
      <c r="QHI291" s="755"/>
      <c r="QHJ291" s="755"/>
      <c r="QHK291" s="755"/>
      <c r="QHL291" s="755"/>
      <c r="QHM291" s="755"/>
      <c r="QHN291" s="755"/>
      <c r="QHO291" s="755"/>
      <c r="QHP291" s="755"/>
      <c r="QHQ291" s="755"/>
      <c r="QHR291" s="755"/>
      <c r="QHS291" s="755"/>
      <c r="QHT291" s="755"/>
      <c r="QHU291" s="755"/>
      <c r="QHV291" s="755"/>
      <c r="QHW291" s="755"/>
      <c r="QHX291" s="755"/>
      <c r="QHY291" s="755"/>
      <c r="QHZ291" s="755"/>
      <c r="QIA291" s="755"/>
      <c r="QIB291" s="755"/>
      <c r="QIC291" s="755"/>
      <c r="QID291" s="755"/>
      <c r="QIE291" s="755"/>
      <c r="QIF291" s="755"/>
      <c r="QIG291" s="755"/>
      <c r="QIH291" s="755"/>
      <c r="QII291" s="755"/>
      <c r="QIJ291" s="755"/>
      <c r="QIK291" s="755"/>
      <c r="QIL291" s="755"/>
      <c r="QIM291" s="755"/>
      <c r="QIN291" s="755"/>
      <c r="QIO291" s="755"/>
      <c r="QIP291" s="755"/>
      <c r="QIQ291" s="755"/>
      <c r="QIR291" s="755"/>
      <c r="QIS291" s="755"/>
      <c r="QIT291" s="755"/>
      <c r="QIU291" s="755"/>
      <c r="QIV291" s="755"/>
      <c r="QIW291" s="755"/>
      <c r="QIX291" s="755"/>
      <c r="QIY291" s="755"/>
      <c r="QIZ291" s="755"/>
      <c r="QJA291" s="755"/>
      <c r="QJB291" s="755"/>
      <c r="QJC291" s="755"/>
      <c r="QJD291" s="755"/>
      <c r="QJE291" s="755"/>
      <c r="QJF291" s="755"/>
      <c r="QJG291" s="755"/>
      <c r="QJH291" s="755"/>
      <c r="QJI291" s="755"/>
      <c r="QJJ291" s="755"/>
      <c r="QJK291" s="755"/>
      <c r="QJL291" s="755"/>
      <c r="QJM291" s="755"/>
      <c r="QJN291" s="755"/>
      <c r="QJO291" s="755"/>
      <c r="QJP291" s="755"/>
      <c r="QJQ291" s="755"/>
      <c r="QJR291" s="755"/>
      <c r="QJS291" s="755"/>
      <c r="QJT291" s="755"/>
      <c r="QJU291" s="755"/>
      <c r="QJV291" s="755"/>
      <c r="QJW291" s="755"/>
      <c r="QJX291" s="755"/>
      <c r="QJY291" s="755"/>
      <c r="QJZ291" s="755"/>
      <c r="QKA291" s="755"/>
      <c r="QKB291" s="755"/>
      <c r="QKC291" s="755"/>
      <c r="QKD291" s="755"/>
      <c r="QKE291" s="755"/>
      <c r="QKF291" s="755"/>
      <c r="QKG291" s="755"/>
      <c r="QKH291" s="755"/>
      <c r="QKI291" s="755"/>
      <c r="QKJ291" s="755"/>
      <c r="QKK291" s="755"/>
      <c r="QKL291" s="755"/>
      <c r="QKM291" s="755"/>
      <c r="QKN291" s="755"/>
      <c r="QKO291" s="755"/>
      <c r="QKP291" s="755"/>
      <c r="QKQ291" s="755"/>
      <c r="QKR291" s="755"/>
      <c r="QKS291" s="755"/>
      <c r="QKT291" s="755"/>
      <c r="QKU291" s="755"/>
      <c r="QKV291" s="755"/>
      <c r="QKW291" s="755"/>
      <c r="QKX291" s="755"/>
      <c r="QKY291" s="755"/>
      <c r="QKZ291" s="755"/>
      <c r="QLA291" s="755"/>
      <c r="QLB291" s="755"/>
      <c r="QLC291" s="755"/>
      <c r="QLD291" s="755"/>
      <c r="QLE291" s="755"/>
      <c r="QLF291" s="755"/>
      <c r="QLG291" s="755"/>
      <c r="QLH291" s="755"/>
      <c r="QLI291" s="755"/>
      <c r="QLJ291" s="755"/>
      <c r="QLK291" s="755"/>
      <c r="QLL291" s="755"/>
      <c r="QLM291" s="755"/>
      <c r="QLN291" s="755"/>
      <c r="QLO291" s="755"/>
      <c r="QLP291" s="755"/>
      <c r="QLQ291" s="755"/>
      <c r="QLR291" s="755"/>
      <c r="QLS291" s="755"/>
      <c r="QLT291" s="755"/>
      <c r="QLU291" s="755"/>
      <c r="QLV291" s="755"/>
      <c r="QLW291" s="755"/>
      <c r="QLX291" s="755"/>
      <c r="QLY291" s="755"/>
      <c r="QLZ291" s="755"/>
      <c r="QMA291" s="755"/>
      <c r="QMB291" s="755"/>
      <c r="QMC291" s="755"/>
      <c r="QMD291" s="755"/>
      <c r="QME291" s="755"/>
      <c r="QMF291" s="755"/>
      <c r="QMG291" s="755"/>
      <c r="QMH291" s="755"/>
      <c r="QMI291" s="755"/>
      <c r="QMJ291" s="755"/>
      <c r="QMK291" s="755"/>
      <c r="QML291" s="755"/>
      <c r="QMM291" s="755"/>
      <c r="QMN291" s="755"/>
      <c r="QMO291" s="755"/>
      <c r="QMP291" s="755"/>
      <c r="QMQ291" s="755"/>
      <c r="QMR291" s="755"/>
      <c r="QMS291" s="755"/>
      <c r="QMT291" s="755"/>
      <c r="QMU291" s="755"/>
      <c r="QMV291" s="755"/>
      <c r="QMW291" s="755"/>
      <c r="QMX291" s="755"/>
      <c r="QMY291" s="755"/>
      <c r="QMZ291" s="755"/>
      <c r="QNA291" s="755"/>
      <c r="QNB291" s="755"/>
      <c r="QNC291" s="755"/>
      <c r="QND291" s="755"/>
      <c r="QNE291" s="755"/>
      <c r="QNF291" s="755"/>
      <c r="QNG291" s="755"/>
      <c r="QNH291" s="755"/>
      <c r="QNI291" s="755"/>
      <c r="QNJ291" s="755"/>
      <c r="QNK291" s="755"/>
      <c r="QNL291" s="755"/>
      <c r="QNM291" s="755"/>
      <c r="QNN291" s="755"/>
      <c r="QNO291" s="755"/>
      <c r="QNP291" s="755"/>
      <c r="QNQ291" s="755"/>
      <c r="QNR291" s="755"/>
      <c r="QNS291" s="755"/>
      <c r="QNT291" s="755"/>
      <c r="QNU291" s="755"/>
      <c r="QNV291" s="755"/>
      <c r="QNW291" s="755"/>
      <c r="QNX291" s="755"/>
      <c r="QNY291" s="755"/>
      <c r="QNZ291" s="755"/>
      <c r="QOA291" s="755"/>
      <c r="QOB291" s="755"/>
      <c r="QOC291" s="755"/>
      <c r="QOD291" s="755"/>
      <c r="QOE291" s="755"/>
      <c r="QOF291" s="755"/>
      <c r="QOG291" s="755"/>
      <c r="QOH291" s="755"/>
      <c r="QOI291" s="755"/>
      <c r="QOJ291" s="755"/>
      <c r="QOK291" s="755"/>
      <c r="QOL291" s="755"/>
      <c r="QOM291" s="755"/>
      <c r="QON291" s="755"/>
      <c r="QOO291" s="755"/>
      <c r="QOP291" s="755"/>
      <c r="QOQ291" s="755"/>
      <c r="QOR291" s="755"/>
      <c r="QOS291" s="755"/>
      <c r="QOT291" s="755"/>
      <c r="QOU291" s="755"/>
      <c r="QOV291" s="755"/>
      <c r="QOW291" s="755"/>
      <c r="QOX291" s="755"/>
      <c r="QOY291" s="755"/>
      <c r="QOZ291" s="755"/>
      <c r="QPA291" s="755"/>
      <c r="QPB291" s="755"/>
      <c r="QPC291" s="755"/>
      <c r="QPD291" s="755"/>
      <c r="QPE291" s="755"/>
      <c r="QPF291" s="755"/>
      <c r="QPG291" s="755"/>
      <c r="QPH291" s="755"/>
      <c r="QPI291" s="755"/>
      <c r="QPJ291" s="755"/>
      <c r="QPK291" s="755"/>
      <c r="QPL291" s="755"/>
      <c r="QPM291" s="755"/>
      <c r="QPN291" s="755"/>
      <c r="QPO291" s="755"/>
      <c r="QPP291" s="755"/>
      <c r="QPQ291" s="755"/>
      <c r="QPR291" s="755"/>
      <c r="QPS291" s="755"/>
      <c r="QPT291" s="755"/>
      <c r="QPU291" s="755"/>
      <c r="QPV291" s="755"/>
      <c r="QPW291" s="755"/>
      <c r="QPX291" s="755"/>
      <c r="QPY291" s="755"/>
      <c r="QPZ291" s="755"/>
      <c r="QQA291" s="755"/>
      <c r="QQB291" s="755"/>
      <c r="QQC291" s="755"/>
      <c r="QQD291" s="755"/>
      <c r="QQE291" s="755"/>
      <c r="QQF291" s="755"/>
      <c r="QQG291" s="755"/>
      <c r="QQH291" s="755"/>
      <c r="QQI291" s="755"/>
      <c r="QQJ291" s="755"/>
      <c r="QQK291" s="755"/>
      <c r="QQL291" s="755"/>
      <c r="QQM291" s="755"/>
      <c r="QQN291" s="755"/>
      <c r="QQO291" s="755"/>
      <c r="QQP291" s="755"/>
      <c r="QQQ291" s="755"/>
      <c r="QQR291" s="755"/>
      <c r="QQS291" s="755"/>
      <c r="QQT291" s="755"/>
      <c r="QQU291" s="755"/>
      <c r="QQV291" s="755"/>
      <c r="QQW291" s="755"/>
      <c r="QQX291" s="755"/>
      <c r="QQY291" s="755"/>
      <c r="QQZ291" s="755"/>
      <c r="QRA291" s="755"/>
      <c r="QRB291" s="755"/>
      <c r="QRC291" s="755"/>
      <c r="QRD291" s="755"/>
      <c r="QRE291" s="755"/>
      <c r="QRF291" s="755"/>
      <c r="QRG291" s="755"/>
      <c r="QRH291" s="755"/>
      <c r="QRI291" s="755"/>
      <c r="QRJ291" s="755"/>
      <c r="QRK291" s="755"/>
      <c r="QRL291" s="755"/>
      <c r="QRM291" s="755"/>
      <c r="QRN291" s="755"/>
      <c r="QRO291" s="755"/>
      <c r="QRP291" s="755"/>
      <c r="QRQ291" s="755"/>
      <c r="QRR291" s="755"/>
      <c r="QRS291" s="755"/>
      <c r="QRT291" s="755"/>
      <c r="QRU291" s="755"/>
      <c r="QRV291" s="755"/>
      <c r="QRW291" s="755"/>
      <c r="QRX291" s="755"/>
      <c r="QRY291" s="755"/>
      <c r="QRZ291" s="755"/>
      <c r="QSA291" s="755"/>
      <c r="QSB291" s="755"/>
      <c r="QSC291" s="755"/>
      <c r="QSD291" s="755"/>
      <c r="QSE291" s="755"/>
      <c r="QSF291" s="755"/>
      <c r="QSG291" s="755"/>
      <c r="QSH291" s="755"/>
      <c r="QSI291" s="755"/>
      <c r="QSJ291" s="755"/>
      <c r="QSK291" s="755"/>
      <c r="QSL291" s="755"/>
      <c r="QSM291" s="755"/>
      <c r="QSN291" s="755"/>
      <c r="QSO291" s="755"/>
      <c r="QSP291" s="755"/>
      <c r="QSQ291" s="755"/>
      <c r="QSR291" s="755"/>
      <c r="QSS291" s="755"/>
      <c r="QST291" s="755"/>
      <c r="QSU291" s="755"/>
      <c r="QSV291" s="755"/>
      <c r="QSW291" s="755"/>
      <c r="QSX291" s="755"/>
      <c r="QSY291" s="755"/>
      <c r="QSZ291" s="755"/>
      <c r="QTA291" s="755"/>
      <c r="QTB291" s="755"/>
      <c r="QTC291" s="755"/>
      <c r="QTD291" s="755"/>
      <c r="QTE291" s="755"/>
      <c r="QTF291" s="755"/>
      <c r="QTG291" s="755"/>
      <c r="QTH291" s="755"/>
      <c r="QTI291" s="755"/>
      <c r="QTJ291" s="755"/>
      <c r="QTK291" s="755"/>
      <c r="QTL291" s="755"/>
      <c r="QTM291" s="755"/>
      <c r="QTN291" s="755"/>
      <c r="QTO291" s="755"/>
      <c r="QTP291" s="755"/>
      <c r="QTQ291" s="755"/>
      <c r="QTR291" s="755"/>
      <c r="QTS291" s="755"/>
      <c r="QTT291" s="755"/>
      <c r="QTU291" s="755"/>
      <c r="QTV291" s="755"/>
      <c r="QTW291" s="755"/>
      <c r="QTX291" s="755"/>
      <c r="QTY291" s="755"/>
      <c r="QTZ291" s="755"/>
      <c r="QUA291" s="755"/>
      <c r="QUB291" s="755"/>
      <c r="QUC291" s="755"/>
      <c r="QUD291" s="755"/>
      <c r="QUE291" s="755"/>
      <c r="QUF291" s="755"/>
      <c r="QUG291" s="755"/>
      <c r="QUH291" s="755"/>
      <c r="QUI291" s="755"/>
      <c r="QUJ291" s="755"/>
      <c r="QUK291" s="755"/>
      <c r="QUL291" s="755"/>
      <c r="QUM291" s="755"/>
      <c r="QUN291" s="755"/>
      <c r="QUO291" s="755"/>
      <c r="QUP291" s="755"/>
      <c r="QUQ291" s="755"/>
      <c r="QUR291" s="755"/>
      <c r="QUS291" s="755"/>
      <c r="QUT291" s="755"/>
      <c r="QUU291" s="755"/>
      <c r="QUV291" s="755"/>
      <c r="QUW291" s="755"/>
      <c r="QUX291" s="755"/>
      <c r="QUY291" s="755"/>
      <c r="QUZ291" s="755"/>
      <c r="QVA291" s="755"/>
      <c r="QVB291" s="755"/>
      <c r="QVC291" s="755"/>
      <c r="QVD291" s="755"/>
      <c r="QVE291" s="755"/>
      <c r="QVF291" s="755"/>
      <c r="QVG291" s="755"/>
      <c r="QVH291" s="755"/>
      <c r="QVI291" s="755"/>
      <c r="QVJ291" s="755"/>
      <c r="QVK291" s="755"/>
      <c r="QVL291" s="755"/>
      <c r="QVM291" s="755"/>
      <c r="QVN291" s="755"/>
      <c r="QVO291" s="755"/>
      <c r="QVP291" s="755"/>
      <c r="QVQ291" s="755"/>
      <c r="QVR291" s="755"/>
      <c r="QVS291" s="755"/>
      <c r="QVT291" s="755"/>
      <c r="QVU291" s="755"/>
      <c r="QVV291" s="755"/>
      <c r="QVW291" s="755"/>
      <c r="QVX291" s="755"/>
      <c r="QVY291" s="755"/>
      <c r="QVZ291" s="755"/>
      <c r="QWA291" s="755"/>
      <c r="QWB291" s="755"/>
      <c r="QWC291" s="755"/>
      <c r="QWD291" s="755"/>
      <c r="QWE291" s="755"/>
      <c r="QWF291" s="755"/>
      <c r="QWG291" s="755"/>
      <c r="QWH291" s="755"/>
      <c r="QWI291" s="755"/>
      <c r="QWJ291" s="755"/>
      <c r="QWK291" s="755"/>
      <c r="QWL291" s="755"/>
      <c r="QWM291" s="755"/>
      <c r="QWN291" s="755"/>
      <c r="QWO291" s="755"/>
      <c r="QWP291" s="755"/>
      <c r="QWQ291" s="755"/>
      <c r="QWR291" s="755"/>
      <c r="QWS291" s="755"/>
      <c r="QWT291" s="755"/>
      <c r="QWU291" s="755"/>
      <c r="QWV291" s="755"/>
      <c r="QWW291" s="755"/>
      <c r="QWX291" s="755"/>
      <c r="QWY291" s="755"/>
      <c r="QWZ291" s="755"/>
      <c r="QXA291" s="755"/>
      <c r="QXB291" s="755"/>
      <c r="QXC291" s="755"/>
      <c r="QXD291" s="755"/>
      <c r="QXE291" s="755"/>
      <c r="QXF291" s="755"/>
      <c r="QXG291" s="755"/>
      <c r="QXH291" s="755"/>
      <c r="QXI291" s="755"/>
      <c r="QXJ291" s="755"/>
      <c r="QXK291" s="755"/>
      <c r="QXL291" s="755"/>
      <c r="QXM291" s="755"/>
      <c r="QXN291" s="755"/>
      <c r="QXO291" s="755"/>
      <c r="QXP291" s="755"/>
      <c r="QXQ291" s="755"/>
      <c r="QXR291" s="755"/>
      <c r="QXS291" s="755"/>
      <c r="QXT291" s="755"/>
      <c r="QXU291" s="755"/>
      <c r="QXV291" s="755"/>
      <c r="QXW291" s="755"/>
      <c r="QXX291" s="755"/>
      <c r="QXY291" s="755"/>
      <c r="QXZ291" s="755"/>
      <c r="QYA291" s="755"/>
      <c r="QYB291" s="755"/>
      <c r="QYC291" s="755"/>
      <c r="QYD291" s="755"/>
      <c r="QYE291" s="755"/>
      <c r="QYF291" s="755"/>
      <c r="QYG291" s="755"/>
      <c r="QYH291" s="755"/>
      <c r="QYI291" s="755"/>
      <c r="QYJ291" s="755"/>
      <c r="QYK291" s="755"/>
      <c r="QYL291" s="755"/>
      <c r="QYM291" s="755"/>
      <c r="QYN291" s="755"/>
      <c r="QYO291" s="755"/>
      <c r="QYP291" s="755"/>
      <c r="QYQ291" s="755"/>
      <c r="QYR291" s="755"/>
      <c r="QYS291" s="755"/>
      <c r="QYT291" s="755"/>
      <c r="QYU291" s="755"/>
      <c r="QYV291" s="755"/>
      <c r="QYW291" s="755"/>
      <c r="QYX291" s="755"/>
      <c r="QYY291" s="755"/>
      <c r="QYZ291" s="755"/>
      <c r="QZA291" s="755"/>
      <c r="QZB291" s="755"/>
      <c r="QZC291" s="755"/>
      <c r="QZD291" s="755"/>
      <c r="QZE291" s="755"/>
      <c r="QZF291" s="755"/>
      <c r="QZG291" s="755"/>
      <c r="QZH291" s="755"/>
      <c r="QZI291" s="755"/>
      <c r="QZJ291" s="755"/>
      <c r="QZK291" s="755"/>
      <c r="QZL291" s="755"/>
      <c r="QZM291" s="755"/>
      <c r="QZN291" s="755"/>
      <c r="QZO291" s="755"/>
      <c r="QZP291" s="755"/>
      <c r="QZQ291" s="755"/>
      <c r="QZR291" s="755"/>
      <c r="QZS291" s="755"/>
      <c r="QZT291" s="755"/>
      <c r="QZU291" s="755"/>
      <c r="QZV291" s="755"/>
      <c r="QZW291" s="755"/>
      <c r="QZX291" s="755"/>
      <c r="QZY291" s="755"/>
      <c r="QZZ291" s="755"/>
      <c r="RAA291" s="755"/>
      <c r="RAB291" s="755"/>
      <c r="RAC291" s="755"/>
      <c r="RAD291" s="755"/>
      <c r="RAE291" s="755"/>
      <c r="RAF291" s="755"/>
      <c r="RAG291" s="755"/>
      <c r="RAH291" s="755"/>
      <c r="RAI291" s="755"/>
      <c r="RAJ291" s="755"/>
      <c r="RAK291" s="755"/>
      <c r="RAL291" s="755"/>
      <c r="RAM291" s="755"/>
      <c r="RAN291" s="755"/>
      <c r="RAO291" s="755"/>
      <c r="RAP291" s="755"/>
      <c r="RAQ291" s="755"/>
      <c r="RAR291" s="755"/>
      <c r="RAS291" s="755"/>
      <c r="RAT291" s="755"/>
      <c r="RAU291" s="755"/>
      <c r="RAV291" s="755"/>
      <c r="RAW291" s="755"/>
      <c r="RAX291" s="755"/>
      <c r="RAY291" s="755"/>
      <c r="RAZ291" s="755"/>
      <c r="RBA291" s="755"/>
      <c r="RBB291" s="755"/>
      <c r="RBC291" s="755"/>
      <c r="RBD291" s="755"/>
      <c r="RBE291" s="755"/>
      <c r="RBF291" s="755"/>
      <c r="RBG291" s="755"/>
      <c r="RBH291" s="755"/>
      <c r="RBI291" s="755"/>
      <c r="RBJ291" s="755"/>
      <c r="RBK291" s="755"/>
      <c r="RBL291" s="755"/>
      <c r="RBM291" s="755"/>
      <c r="RBN291" s="755"/>
      <c r="RBO291" s="755"/>
      <c r="RBP291" s="755"/>
      <c r="RBQ291" s="755"/>
      <c r="RBR291" s="755"/>
      <c r="RBS291" s="755"/>
      <c r="RBT291" s="755"/>
      <c r="RBU291" s="755"/>
      <c r="RBV291" s="755"/>
      <c r="RBW291" s="755"/>
      <c r="RBX291" s="755"/>
      <c r="RBY291" s="755"/>
      <c r="RBZ291" s="755"/>
      <c r="RCA291" s="755"/>
      <c r="RCB291" s="755"/>
      <c r="RCC291" s="755"/>
      <c r="RCD291" s="755"/>
      <c r="RCE291" s="755"/>
      <c r="RCF291" s="755"/>
      <c r="RCG291" s="755"/>
      <c r="RCH291" s="755"/>
      <c r="RCI291" s="755"/>
      <c r="RCJ291" s="755"/>
      <c r="RCK291" s="755"/>
      <c r="RCL291" s="755"/>
      <c r="RCM291" s="755"/>
      <c r="RCN291" s="755"/>
      <c r="RCO291" s="755"/>
      <c r="RCP291" s="755"/>
      <c r="RCQ291" s="755"/>
      <c r="RCR291" s="755"/>
      <c r="RCS291" s="755"/>
      <c r="RCT291" s="755"/>
      <c r="RCU291" s="755"/>
      <c r="RCV291" s="755"/>
      <c r="RCW291" s="755"/>
      <c r="RCX291" s="755"/>
      <c r="RCY291" s="755"/>
      <c r="RCZ291" s="755"/>
      <c r="RDA291" s="755"/>
      <c r="RDB291" s="755"/>
      <c r="RDC291" s="755"/>
      <c r="RDD291" s="755"/>
      <c r="RDE291" s="755"/>
      <c r="RDF291" s="755"/>
      <c r="RDG291" s="755"/>
      <c r="RDH291" s="755"/>
      <c r="RDI291" s="755"/>
      <c r="RDJ291" s="755"/>
      <c r="RDK291" s="755"/>
      <c r="RDL291" s="755"/>
      <c r="RDM291" s="755"/>
      <c r="RDN291" s="755"/>
      <c r="RDO291" s="755"/>
      <c r="RDP291" s="755"/>
      <c r="RDQ291" s="755"/>
      <c r="RDR291" s="755"/>
      <c r="RDS291" s="755"/>
      <c r="RDT291" s="755"/>
      <c r="RDU291" s="755"/>
      <c r="RDV291" s="755"/>
      <c r="RDW291" s="755"/>
      <c r="RDX291" s="755"/>
      <c r="RDY291" s="755"/>
      <c r="RDZ291" s="755"/>
      <c r="REA291" s="755"/>
      <c r="REB291" s="755"/>
      <c r="REC291" s="755"/>
      <c r="RED291" s="755"/>
      <c r="REE291" s="755"/>
      <c r="REF291" s="755"/>
      <c r="REG291" s="755"/>
      <c r="REH291" s="755"/>
      <c r="REI291" s="755"/>
      <c r="REJ291" s="755"/>
      <c r="REK291" s="755"/>
      <c r="REL291" s="755"/>
      <c r="REM291" s="755"/>
      <c r="REN291" s="755"/>
      <c r="REO291" s="755"/>
      <c r="REP291" s="755"/>
      <c r="REQ291" s="755"/>
      <c r="RER291" s="755"/>
      <c r="RES291" s="755"/>
      <c r="RET291" s="755"/>
      <c r="REU291" s="755"/>
      <c r="REV291" s="755"/>
      <c r="REW291" s="755"/>
      <c r="REX291" s="755"/>
      <c r="REY291" s="755"/>
      <c r="REZ291" s="755"/>
      <c r="RFA291" s="755"/>
      <c r="RFB291" s="755"/>
      <c r="RFC291" s="755"/>
      <c r="RFD291" s="755"/>
      <c r="RFE291" s="755"/>
      <c r="RFF291" s="755"/>
      <c r="RFG291" s="755"/>
      <c r="RFH291" s="755"/>
      <c r="RFI291" s="755"/>
      <c r="RFJ291" s="755"/>
      <c r="RFK291" s="755"/>
      <c r="RFL291" s="755"/>
      <c r="RFM291" s="755"/>
      <c r="RFN291" s="755"/>
      <c r="RFO291" s="755"/>
      <c r="RFP291" s="755"/>
      <c r="RFQ291" s="755"/>
      <c r="RFR291" s="755"/>
      <c r="RFS291" s="755"/>
      <c r="RFT291" s="755"/>
      <c r="RFU291" s="755"/>
      <c r="RFV291" s="755"/>
      <c r="RFW291" s="755"/>
      <c r="RFX291" s="755"/>
      <c r="RFY291" s="755"/>
      <c r="RFZ291" s="755"/>
      <c r="RGA291" s="755"/>
      <c r="RGB291" s="755"/>
      <c r="RGC291" s="755"/>
      <c r="RGD291" s="755"/>
      <c r="RGE291" s="755"/>
      <c r="RGF291" s="755"/>
      <c r="RGG291" s="755"/>
      <c r="RGH291" s="755"/>
      <c r="RGI291" s="755"/>
      <c r="RGJ291" s="755"/>
      <c r="RGK291" s="755"/>
      <c r="RGL291" s="755"/>
      <c r="RGM291" s="755"/>
      <c r="RGN291" s="755"/>
      <c r="RGO291" s="755"/>
      <c r="RGP291" s="755"/>
      <c r="RGQ291" s="755"/>
      <c r="RGR291" s="755"/>
      <c r="RGS291" s="755"/>
      <c r="RGT291" s="755"/>
      <c r="RGU291" s="755"/>
      <c r="RGV291" s="755"/>
      <c r="RGW291" s="755"/>
      <c r="RGX291" s="755"/>
      <c r="RGY291" s="755"/>
      <c r="RGZ291" s="755"/>
      <c r="RHA291" s="755"/>
      <c r="RHB291" s="755"/>
      <c r="RHC291" s="755"/>
      <c r="RHD291" s="755"/>
      <c r="RHE291" s="755"/>
      <c r="RHF291" s="755"/>
      <c r="RHG291" s="755"/>
      <c r="RHH291" s="755"/>
      <c r="RHI291" s="755"/>
      <c r="RHJ291" s="755"/>
      <c r="RHK291" s="755"/>
      <c r="RHL291" s="755"/>
      <c r="RHM291" s="755"/>
      <c r="RHN291" s="755"/>
      <c r="RHO291" s="755"/>
      <c r="RHP291" s="755"/>
      <c r="RHQ291" s="755"/>
      <c r="RHR291" s="755"/>
      <c r="RHS291" s="755"/>
      <c r="RHT291" s="755"/>
      <c r="RHU291" s="755"/>
      <c r="RHV291" s="755"/>
      <c r="RHW291" s="755"/>
      <c r="RHX291" s="755"/>
      <c r="RHY291" s="755"/>
      <c r="RHZ291" s="755"/>
      <c r="RIA291" s="755"/>
      <c r="RIB291" s="755"/>
      <c r="RIC291" s="755"/>
      <c r="RID291" s="755"/>
      <c r="RIE291" s="755"/>
      <c r="RIF291" s="755"/>
      <c r="RIG291" s="755"/>
      <c r="RIH291" s="755"/>
      <c r="RII291" s="755"/>
      <c r="RIJ291" s="755"/>
      <c r="RIK291" s="755"/>
      <c r="RIL291" s="755"/>
      <c r="RIM291" s="755"/>
      <c r="RIN291" s="755"/>
      <c r="RIO291" s="755"/>
      <c r="RIP291" s="755"/>
      <c r="RIQ291" s="755"/>
      <c r="RIR291" s="755"/>
      <c r="RIS291" s="755"/>
      <c r="RIT291" s="755"/>
      <c r="RIU291" s="755"/>
      <c r="RIV291" s="755"/>
      <c r="RIW291" s="755"/>
      <c r="RIX291" s="755"/>
      <c r="RIY291" s="755"/>
      <c r="RIZ291" s="755"/>
      <c r="RJA291" s="755"/>
      <c r="RJB291" s="755"/>
      <c r="RJC291" s="755"/>
      <c r="RJD291" s="755"/>
      <c r="RJE291" s="755"/>
      <c r="RJF291" s="755"/>
      <c r="RJG291" s="755"/>
      <c r="RJH291" s="755"/>
      <c r="RJI291" s="755"/>
      <c r="RJJ291" s="755"/>
      <c r="RJK291" s="755"/>
      <c r="RJL291" s="755"/>
      <c r="RJM291" s="755"/>
      <c r="RJN291" s="755"/>
      <c r="RJO291" s="755"/>
      <c r="RJP291" s="755"/>
      <c r="RJQ291" s="755"/>
      <c r="RJR291" s="755"/>
      <c r="RJS291" s="755"/>
      <c r="RJT291" s="755"/>
      <c r="RJU291" s="755"/>
      <c r="RJV291" s="755"/>
      <c r="RJW291" s="755"/>
      <c r="RJX291" s="755"/>
      <c r="RJY291" s="755"/>
      <c r="RJZ291" s="755"/>
      <c r="RKA291" s="755"/>
      <c r="RKB291" s="755"/>
      <c r="RKC291" s="755"/>
      <c r="RKD291" s="755"/>
      <c r="RKE291" s="755"/>
      <c r="RKF291" s="755"/>
      <c r="RKG291" s="755"/>
      <c r="RKH291" s="755"/>
      <c r="RKI291" s="755"/>
      <c r="RKJ291" s="755"/>
      <c r="RKK291" s="755"/>
      <c r="RKL291" s="755"/>
      <c r="RKM291" s="755"/>
      <c r="RKN291" s="755"/>
      <c r="RKO291" s="755"/>
      <c r="RKP291" s="755"/>
      <c r="RKQ291" s="755"/>
      <c r="RKR291" s="755"/>
      <c r="RKS291" s="755"/>
      <c r="RKT291" s="755"/>
      <c r="RKU291" s="755"/>
      <c r="RKV291" s="755"/>
      <c r="RKW291" s="755"/>
      <c r="RKX291" s="755"/>
      <c r="RKY291" s="755"/>
      <c r="RKZ291" s="755"/>
      <c r="RLA291" s="755"/>
      <c r="RLB291" s="755"/>
      <c r="RLC291" s="755"/>
      <c r="RLD291" s="755"/>
      <c r="RLE291" s="755"/>
      <c r="RLF291" s="755"/>
      <c r="RLG291" s="755"/>
      <c r="RLH291" s="755"/>
      <c r="RLI291" s="755"/>
      <c r="RLJ291" s="755"/>
      <c r="RLK291" s="755"/>
      <c r="RLL291" s="755"/>
      <c r="RLM291" s="755"/>
      <c r="RLN291" s="755"/>
      <c r="RLO291" s="755"/>
      <c r="RLP291" s="755"/>
      <c r="RLQ291" s="755"/>
      <c r="RLR291" s="755"/>
      <c r="RLS291" s="755"/>
      <c r="RLT291" s="755"/>
      <c r="RLU291" s="755"/>
      <c r="RLV291" s="755"/>
      <c r="RLW291" s="755"/>
      <c r="RLX291" s="755"/>
      <c r="RLY291" s="755"/>
      <c r="RLZ291" s="755"/>
      <c r="RMA291" s="755"/>
      <c r="RMB291" s="755"/>
      <c r="RMC291" s="755"/>
      <c r="RMD291" s="755"/>
      <c r="RME291" s="755"/>
      <c r="RMF291" s="755"/>
      <c r="RMG291" s="755"/>
      <c r="RMH291" s="755"/>
      <c r="RMI291" s="755"/>
      <c r="RMJ291" s="755"/>
      <c r="RMK291" s="755"/>
      <c r="RML291" s="755"/>
      <c r="RMM291" s="755"/>
      <c r="RMN291" s="755"/>
      <c r="RMO291" s="755"/>
      <c r="RMP291" s="755"/>
      <c r="RMQ291" s="755"/>
      <c r="RMR291" s="755"/>
      <c r="RMS291" s="755"/>
      <c r="RMT291" s="755"/>
      <c r="RMU291" s="755"/>
      <c r="RMV291" s="755"/>
      <c r="RMW291" s="755"/>
      <c r="RMX291" s="755"/>
      <c r="RMY291" s="755"/>
      <c r="RMZ291" s="755"/>
      <c r="RNA291" s="755"/>
      <c r="RNB291" s="755"/>
      <c r="RNC291" s="755"/>
      <c r="RND291" s="755"/>
      <c r="RNE291" s="755"/>
      <c r="RNF291" s="755"/>
      <c r="RNG291" s="755"/>
      <c r="RNH291" s="755"/>
      <c r="RNI291" s="755"/>
      <c r="RNJ291" s="755"/>
      <c r="RNK291" s="755"/>
      <c r="RNL291" s="755"/>
      <c r="RNM291" s="755"/>
      <c r="RNN291" s="755"/>
      <c r="RNO291" s="755"/>
      <c r="RNP291" s="755"/>
      <c r="RNQ291" s="755"/>
      <c r="RNR291" s="755"/>
      <c r="RNS291" s="755"/>
      <c r="RNT291" s="755"/>
      <c r="RNU291" s="755"/>
      <c r="RNV291" s="755"/>
      <c r="RNW291" s="755"/>
      <c r="RNX291" s="755"/>
      <c r="RNY291" s="755"/>
      <c r="RNZ291" s="755"/>
      <c r="ROA291" s="755"/>
      <c r="ROB291" s="755"/>
      <c r="ROC291" s="755"/>
      <c r="ROD291" s="755"/>
      <c r="ROE291" s="755"/>
      <c r="ROF291" s="755"/>
      <c r="ROG291" s="755"/>
      <c r="ROH291" s="755"/>
      <c r="ROI291" s="755"/>
      <c r="ROJ291" s="755"/>
      <c r="ROK291" s="755"/>
      <c r="ROL291" s="755"/>
      <c r="ROM291" s="755"/>
      <c r="RON291" s="755"/>
      <c r="ROO291" s="755"/>
      <c r="ROP291" s="755"/>
      <c r="ROQ291" s="755"/>
      <c r="ROR291" s="755"/>
      <c r="ROS291" s="755"/>
      <c r="ROT291" s="755"/>
      <c r="ROU291" s="755"/>
      <c r="ROV291" s="755"/>
      <c r="ROW291" s="755"/>
      <c r="ROX291" s="755"/>
      <c r="ROY291" s="755"/>
      <c r="ROZ291" s="755"/>
      <c r="RPA291" s="755"/>
      <c r="RPB291" s="755"/>
      <c r="RPC291" s="755"/>
      <c r="RPD291" s="755"/>
      <c r="RPE291" s="755"/>
      <c r="RPF291" s="755"/>
      <c r="RPG291" s="755"/>
      <c r="RPH291" s="755"/>
      <c r="RPI291" s="755"/>
      <c r="RPJ291" s="755"/>
      <c r="RPK291" s="755"/>
      <c r="RPL291" s="755"/>
      <c r="RPM291" s="755"/>
      <c r="RPN291" s="755"/>
      <c r="RPO291" s="755"/>
      <c r="RPP291" s="755"/>
      <c r="RPQ291" s="755"/>
      <c r="RPR291" s="755"/>
      <c r="RPS291" s="755"/>
      <c r="RPT291" s="755"/>
      <c r="RPU291" s="755"/>
      <c r="RPV291" s="755"/>
      <c r="RPW291" s="755"/>
      <c r="RPX291" s="755"/>
      <c r="RPY291" s="755"/>
      <c r="RPZ291" s="755"/>
      <c r="RQA291" s="755"/>
      <c r="RQB291" s="755"/>
      <c r="RQC291" s="755"/>
      <c r="RQD291" s="755"/>
      <c r="RQE291" s="755"/>
      <c r="RQF291" s="755"/>
      <c r="RQG291" s="755"/>
      <c r="RQH291" s="755"/>
      <c r="RQI291" s="755"/>
      <c r="RQJ291" s="755"/>
      <c r="RQK291" s="755"/>
      <c r="RQL291" s="755"/>
      <c r="RQM291" s="755"/>
      <c r="RQN291" s="755"/>
      <c r="RQO291" s="755"/>
      <c r="RQP291" s="755"/>
      <c r="RQQ291" s="755"/>
      <c r="RQR291" s="755"/>
      <c r="RQS291" s="755"/>
      <c r="RQT291" s="755"/>
      <c r="RQU291" s="755"/>
      <c r="RQV291" s="755"/>
      <c r="RQW291" s="755"/>
      <c r="RQX291" s="755"/>
      <c r="RQY291" s="755"/>
      <c r="RQZ291" s="755"/>
      <c r="RRA291" s="755"/>
      <c r="RRB291" s="755"/>
      <c r="RRC291" s="755"/>
      <c r="RRD291" s="755"/>
      <c r="RRE291" s="755"/>
      <c r="RRF291" s="755"/>
      <c r="RRG291" s="755"/>
      <c r="RRH291" s="755"/>
      <c r="RRI291" s="755"/>
      <c r="RRJ291" s="755"/>
      <c r="RRK291" s="755"/>
      <c r="RRL291" s="755"/>
      <c r="RRM291" s="755"/>
      <c r="RRN291" s="755"/>
      <c r="RRO291" s="755"/>
      <c r="RRP291" s="755"/>
      <c r="RRQ291" s="755"/>
      <c r="RRR291" s="755"/>
      <c r="RRS291" s="755"/>
      <c r="RRT291" s="755"/>
      <c r="RRU291" s="755"/>
      <c r="RRV291" s="755"/>
      <c r="RRW291" s="755"/>
      <c r="RRX291" s="755"/>
      <c r="RRY291" s="755"/>
      <c r="RRZ291" s="755"/>
      <c r="RSA291" s="755"/>
      <c r="RSB291" s="755"/>
      <c r="RSC291" s="755"/>
      <c r="RSD291" s="755"/>
      <c r="RSE291" s="755"/>
      <c r="RSF291" s="755"/>
      <c r="RSG291" s="755"/>
      <c r="RSH291" s="755"/>
      <c r="RSI291" s="755"/>
      <c r="RSJ291" s="755"/>
      <c r="RSK291" s="755"/>
      <c r="RSL291" s="755"/>
      <c r="RSM291" s="755"/>
      <c r="RSN291" s="755"/>
      <c r="RSO291" s="755"/>
      <c r="RSP291" s="755"/>
      <c r="RSQ291" s="755"/>
      <c r="RSR291" s="755"/>
      <c r="RSS291" s="755"/>
      <c r="RST291" s="755"/>
      <c r="RSU291" s="755"/>
      <c r="RSV291" s="755"/>
      <c r="RSW291" s="755"/>
      <c r="RSX291" s="755"/>
      <c r="RSY291" s="755"/>
      <c r="RSZ291" s="755"/>
      <c r="RTA291" s="755"/>
      <c r="RTB291" s="755"/>
      <c r="RTC291" s="755"/>
      <c r="RTD291" s="755"/>
      <c r="RTE291" s="755"/>
      <c r="RTF291" s="755"/>
      <c r="RTG291" s="755"/>
      <c r="RTH291" s="755"/>
      <c r="RTI291" s="755"/>
      <c r="RTJ291" s="755"/>
      <c r="RTK291" s="755"/>
      <c r="RTL291" s="755"/>
      <c r="RTM291" s="755"/>
      <c r="RTN291" s="755"/>
      <c r="RTO291" s="755"/>
      <c r="RTP291" s="755"/>
      <c r="RTQ291" s="755"/>
      <c r="RTR291" s="755"/>
      <c r="RTS291" s="755"/>
      <c r="RTT291" s="755"/>
      <c r="RTU291" s="755"/>
      <c r="RTV291" s="755"/>
      <c r="RTW291" s="755"/>
      <c r="RTX291" s="755"/>
      <c r="RTY291" s="755"/>
      <c r="RTZ291" s="755"/>
      <c r="RUA291" s="755"/>
      <c r="RUB291" s="755"/>
      <c r="RUC291" s="755"/>
      <c r="RUD291" s="755"/>
      <c r="RUE291" s="755"/>
      <c r="RUF291" s="755"/>
      <c r="RUG291" s="755"/>
      <c r="RUH291" s="755"/>
      <c r="RUI291" s="755"/>
      <c r="RUJ291" s="755"/>
      <c r="RUK291" s="755"/>
      <c r="RUL291" s="755"/>
      <c r="RUM291" s="755"/>
      <c r="RUN291" s="755"/>
      <c r="RUO291" s="755"/>
      <c r="RUP291" s="755"/>
      <c r="RUQ291" s="755"/>
      <c r="RUR291" s="755"/>
      <c r="RUS291" s="755"/>
      <c r="RUT291" s="755"/>
      <c r="RUU291" s="755"/>
      <c r="RUV291" s="755"/>
      <c r="RUW291" s="755"/>
      <c r="RUX291" s="755"/>
      <c r="RUY291" s="755"/>
      <c r="RUZ291" s="755"/>
      <c r="RVA291" s="755"/>
      <c r="RVB291" s="755"/>
      <c r="RVC291" s="755"/>
      <c r="RVD291" s="755"/>
      <c r="RVE291" s="755"/>
      <c r="RVF291" s="755"/>
      <c r="RVG291" s="755"/>
      <c r="RVH291" s="755"/>
      <c r="RVI291" s="755"/>
      <c r="RVJ291" s="755"/>
      <c r="RVK291" s="755"/>
      <c r="RVL291" s="755"/>
      <c r="RVM291" s="755"/>
      <c r="RVN291" s="755"/>
      <c r="RVO291" s="755"/>
      <c r="RVP291" s="755"/>
      <c r="RVQ291" s="755"/>
      <c r="RVR291" s="755"/>
      <c r="RVS291" s="755"/>
      <c r="RVT291" s="755"/>
      <c r="RVU291" s="755"/>
      <c r="RVV291" s="755"/>
      <c r="RVW291" s="755"/>
      <c r="RVX291" s="755"/>
      <c r="RVY291" s="755"/>
      <c r="RVZ291" s="755"/>
      <c r="RWA291" s="755"/>
      <c r="RWB291" s="755"/>
      <c r="RWC291" s="755"/>
      <c r="RWD291" s="755"/>
      <c r="RWE291" s="755"/>
      <c r="RWF291" s="755"/>
      <c r="RWG291" s="755"/>
      <c r="RWH291" s="755"/>
      <c r="RWI291" s="755"/>
      <c r="RWJ291" s="755"/>
      <c r="RWK291" s="755"/>
      <c r="RWL291" s="755"/>
      <c r="RWM291" s="755"/>
      <c r="RWN291" s="755"/>
      <c r="RWO291" s="755"/>
      <c r="RWP291" s="755"/>
      <c r="RWQ291" s="755"/>
      <c r="RWR291" s="755"/>
      <c r="RWS291" s="755"/>
      <c r="RWT291" s="755"/>
      <c r="RWU291" s="755"/>
      <c r="RWV291" s="755"/>
      <c r="RWW291" s="755"/>
      <c r="RWX291" s="755"/>
      <c r="RWY291" s="755"/>
      <c r="RWZ291" s="755"/>
      <c r="RXA291" s="755"/>
      <c r="RXB291" s="755"/>
      <c r="RXC291" s="755"/>
      <c r="RXD291" s="755"/>
      <c r="RXE291" s="755"/>
      <c r="RXF291" s="755"/>
      <c r="RXG291" s="755"/>
      <c r="RXH291" s="755"/>
      <c r="RXI291" s="755"/>
      <c r="RXJ291" s="755"/>
      <c r="RXK291" s="755"/>
      <c r="RXL291" s="755"/>
      <c r="RXM291" s="755"/>
      <c r="RXN291" s="755"/>
      <c r="RXO291" s="755"/>
      <c r="RXP291" s="755"/>
      <c r="RXQ291" s="755"/>
      <c r="RXR291" s="755"/>
      <c r="RXS291" s="755"/>
      <c r="RXT291" s="755"/>
      <c r="RXU291" s="755"/>
      <c r="RXV291" s="755"/>
      <c r="RXW291" s="755"/>
      <c r="RXX291" s="755"/>
      <c r="RXY291" s="755"/>
      <c r="RXZ291" s="755"/>
      <c r="RYA291" s="755"/>
      <c r="RYB291" s="755"/>
      <c r="RYC291" s="755"/>
      <c r="RYD291" s="755"/>
      <c r="RYE291" s="755"/>
      <c r="RYF291" s="755"/>
      <c r="RYG291" s="755"/>
      <c r="RYH291" s="755"/>
      <c r="RYI291" s="755"/>
      <c r="RYJ291" s="755"/>
      <c r="RYK291" s="755"/>
      <c r="RYL291" s="755"/>
      <c r="RYM291" s="755"/>
      <c r="RYN291" s="755"/>
      <c r="RYO291" s="755"/>
      <c r="RYP291" s="755"/>
      <c r="RYQ291" s="755"/>
      <c r="RYR291" s="755"/>
      <c r="RYS291" s="755"/>
      <c r="RYT291" s="755"/>
      <c r="RYU291" s="755"/>
      <c r="RYV291" s="755"/>
      <c r="RYW291" s="755"/>
      <c r="RYX291" s="755"/>
      <c r="RYY291" s="755"/>
      <c r="RYZ291" s="755"/>
      <c r="RZA291" s="755"/>
      <c r="RZB291" s="755"/>
      <c r="RZC291" s="755"/>
      <c r="RZD291" s="755"/>
      <c r="RZE291" s="755"/>
      <c r="RZF291" s="755"/>
      <c r="RZG291" s="755"/>
      <c r="RZH291" s="755"/>
      <c r="RZI291" s="755"/>
      <c r="RZJ291" s="755"/>
      <c r="RZK291" s="755"/>
      <c r="RZL291" s="755"/>
      <c r="RZM291" s="755"/>
      <c r="RZN291" s="755"/>
      <c r="RZO291" s="755"/>
      <c r="RZP291" s="755"/>
      <c r="RZQ291" s="755"/>
      <c r="RZR291" s="755"/>
      <c r="RZS291" s="755"/>
      <c r="RZT291" s="755"/>
      <c r="RZU291" s="755"/>
      <c r="RZV291" s="755"/>
      <c r="RZW291" s="755"/>
      <c r="RZX291" s="755"/>
      <c r="RZY291" s="755"/>
      <c r="RZZ291" s="755"/>
      <c r="SAA291" s="755"/>
      <c r="SAB291" s="755"/>
      <c r="SAC291" s="755"/>
      <c r="SAD291" s="755"/>
      <c r="SAE291" s="755"/>
      <c r="SAF291" s="755"/>
      <c r="SAG291" s="755"/>
      <c r="SAH291" s="755"/>
      <c r="SAI291" s="755"/>
      <c r="SAJ291" s="755"/>
      <c r="SAK291" s="755"/>
      <c r="SAL291" s="755"/>
      <c r="SAM291" s="755"/>
      <c r="SAN291" s="755"/>
      <c r="SAO291" s="755"/>
      <c r="SAP291" s="755"/>
      <c r="SAQ291" s="755"/>
      <c r="SAR291" s="755"/>
      <c r="SAS291" s="755"/>
      <c r="SAT291" s="755"/>
      <c r="SAU291" s="755"/>
      <c r="SAV291" s="755"/>
      <c r="SAW291" s="755"/>
      <c r="SAX291" s="755"/>
      <c r="SAY291" s="755"/>
      <c r="SAZ291" s="755"/>
      <c r="SBA291" s="755"/>
      <c r="SBB291" s="755"/>
      <c r="SBC291" s="755"/>
      <c r="SBD291" s="755"/>
      <c r="SBE291" s="755"/>
      <c r="SBF291" s="755"/>
      <c r="SBG291" s="755"/>
      <c r="SBH291" s="755"/>
      <c r="SBI291" s="755"/>
      <c r="SBJ291" s="755"/>
      <c r="SBK291" s="755"/>
      <c r="SBL291" s="755"/>
      <c r="SBM291" s="755"/>
      <c r="SBN291" s="755"/>
      <c r="SBO291" s="755"/>
      <c r="SBP291" s="755"/>
      <c r="SBQ291" s="755"/>
      <c r="SBR291" s="755"/>
      <c r="SBS291" s="755"/>
      <c r="SBT291" s="755"/>
      <c r="SBU291" s="755"/>
      <c r="SBV291" s="755"/>
      <c r="SBW291" s="755"/>
      <c r="SBX291" s="755"/>
      <c r="SBY291" s="755"/>
      <c r="SBZ291" s="755"/>
      <c r="SCA291" s="755"/>
      <c r="SCB291" s="755"/>
      <c r="SCC291" s="755"/>
      <c r="SCD291" s="755"/>
      <c r="SCE291" s="755"/>
      <c r="SCF291" s="755"/>
      <c r="SCG291" s="755"/>
      <c r="SCH291" s="755"/>
      <c r="SCI291" s="755"/>
      <c r="SCJ291" s="755"/>
      <c r="SCK291" s="755"/>
      <c r="SCL291" s="755"/>
      <c r="SCM291" s="755"/>
      <c r="SCN291" s="755"/>
      <c r="SCO291" s="755"/>
      <c r="SCP291" s="755"/>
      <c r="SCQ291" s="755"/>
      <c r="SCR291" s="755"/>
      <c r="SCS291" s="755"/>
      <c r="SCT291" s="755"/>
      <c r="SCU291" s="755"/>
      <c r="SCV291" s="755"/>
      <c r="SCW291" s="755"/>
      <c r="SCX291" s="755"/>
      <c r="SCY291" s="755"/>
      <c r="SCZ291" s="755"/>
      <c r="SDA291" s="755"/>
      <c r="SDB291" s="755"/>
      <c r="SDC291" s="755"/>
      <c r="SDD291" s="755"/>
      <c r="SDE291" s="755"/>
      <c r="SDF291" s="755"/>
      <c r="SDG291" s="755"/>
      <c r="SDH291" s="755"/>
      <c r="SDI291" s="755"/>
      <c r="SDJ291" s="755"/>
      <c r="SDK291" s="755"/>
      <c r="SDL291" s="755"/>
      <c r="SDM291" s="755"/>
      <c r="SDN291" s="755"/>
      <c r="SDO291" s="755"/>
      <c r="SDP291" s="755"/>
      <c r="SDQ291" s="755"/>
      <c r="SDR291" s="755"/>
      <c r="SDS291" s="755"/>
      <c r="SDT291" s="755"/>
      <c r="SDU291" s="755"/>
      <c r="SDV291" s="755"/>
      <c r="SDW291" s="755"/>
      <c r="SDX291" s="755"/>
      <c r="SDY291" s="755"/>
      <c r="SDZ291" s="755"/>
      <c r="SEA291" s="755"/>
      <c r="SEB291" s="755"/>
      <c r="SEC291" s="755"/>
      <c r="SED291" s="755"/>
      <c r="SEE291" s="755"/>
      <c r="SEF291" s="755"/>
      <c r="SEG291" s="755"/>
      <c r="SEH291" s="755"/>
      <c r="SEI291" s="755"/>
      <c r="SEJ291" s="755"/>
      <c r="SEK291" s="755"/>
      <c r="SEL291" s="755"/>
      <c r="SEM291" s="755"/>
      <c r="SEN291" s="755"/>
      <c r="SEO291" s="755"/>
      <c r="SEP291" s="755"/>
      <c r="SEQ291" s="755"/>
      <c r="SER291" s="755"/>
      <c r="SES291" s="755"/>
      <c r="SET291" s="755"/>
      <c r="SEU291" s="755"/>
      <c r="SEV291" s="755"/>
      <c r="SEW291" s="755"/>
      <c r="SEX291" s="755"/>
      <c r="SEY291" s="755"/>
      <c r="SEZ291" s="755"/>
      <c r="SFA291" s="755"/>
      <c r="SFB291" s="755"/>
      <c r="SFC291" s="755"/>
      <c r="SFD291" s="755"/>
      <c r="SFE291" s="755"/>
      <c r="SFF291" s="755"/>
      <c r="SFG291" s="755"/>
      <c r="SFH291" s="755"/>
      <c r="SFI291" s="755"/>
      <c r="SFJ291" s="755"/>
      <c r="SFK291" s="755"/>
      <c r="SFL291" s="755"/>
      <c r="SFM291" s="755"/>
      <c r="SFN291" s="755"/>
      <c r="SFO291" s="755"/>
      <c r="SFP291" s="755"/>
      <c r="SFQ291" s="755"/>
      <c r="SFR291" s="755"/>
      <c r="SFS291" s="755"/>
      <c r="SFT291" s="755"/>
      <c r="SFU291" s="755"/>
      <c r="SFV291" s="755"/>
      <c r="SFW291" s="755"/>
      <c r="SFX291" s="755"/>
      <c r="SFY291" s="755"/>
      <c r="SFZ291" s="755"/>
      <c r="SGA291" s="755"/>
      <c r="SGB291" s="755"/>
      <c r="SGC291" s="755"/>
      <c r="SGD291" s="755"/>
      <c r="SGE291" s="755"/>
      <c r="SGF291" s="755"/>
      <c r="SGG291" s="755"/>
      <c r="SGH291" s="755"/>
      <c r="SGI291" s="755"/>
      <c r="SGJ291" s="755"/>
      <c r="SGK291" s="755"/>
      <c r="SGL291" s="755"/>
      <c r="SGM291" s="755"/>
      <c r="SGN291" s="755"/>
      <c r="SGO291" s="755"/>
      <c r="SGP291" s="755"/>
      <c r="SGQ291" s="755"/>
      <c r="SGR291" s="755"/>
      <c r="SGS291" s="755"/>
      <c r="SGT291" s="755"/>
      <c r="SGU291" s="755"/>
      <c r="SGV291" s="755"/>
      <c r="SGW291" s="755"/>
      <c r="SGX291" s="755"/>
      <c r="SGY291" s="755"/>
      <c r="SGZ291" s="755"/>
      <c r="SHA291" s="755"/>
      <c r="SHB291" s="755"/>
      <c r="SHC291" s="755"/>
      <c r="SHD291" s="755"/>
      <c r="SHE291" s="755"/>
      <c r="SHF291" s="755"/>
      <c r="SHG291" s="755"/>
      <c r="SHH291" s="755"/>
      <c r="SHI291" s="755"/>
      <c r="SHJ291" s="755"/>
      <c r="SHK291" s="755"/>
      <c r="SHL291" s="755"/>
      <c r="SHM291" s="755"/>
      <c r="SHN291" s="755"/>
      <c r="SHO291" s="755"/>
      <c r="SHP291" s="755"/>
      <c r="SHQ291" s="755"/>
      <c r="SHR291" s="755"/>
      <c r="SHS291" s="755"/>
      <c r="SHT291" s="755"/>
      <c r="SHU291" s="755"/>
      <c r="SHV291" s="755"/>
      <c r="SHW291" s="755"/>
      <c r="SHX291" s="755"/>
      <c r="SHY291" s="755"/>
      <c r="SHZ291" s="755"/>
      <c r="SIA291" s="755"/>
      <c r="SIB291" s="755"/>
      <c r="SIC291" s="755"/>
      <c r="SID291" s="755"/>
      <c r="SIE291" s="755"/>
      <c r="SIF291" s="755"/>
      <c r="SIG291" s="755"/>
      <c r="SIH291" s="755"/>
      <c r="SII291" s="755"/>
      <c r="SIJ291" s="755"/>
      <c r="SIK291" s="755"/>
      <c r="SIL291" s="755"/>
      <c r="SIM291" s="755"/>
      <c r="SIN291" s="755"/>
      <c r="SIO291" s="755"/>
      <c r="SIP291" s="755"/>
      <c r="SIQ291" s="755"/>
      <c r="SIR291" s="755"/>
      <c r="SIS291" s="755"/>
      <c r="SIT291" s="755"/>
      <c r="SIU291" s="755"/>
      <c r="SIV291" s="755"/>
      <c r="SIW291" s="755"/>
      <c r="SIX291" s="755"/>
      <c r="SIY291" s="755"/>
      <c r="SIZ291" s="755"/>
      <c r="SJA291" s="755"/>
      <c r="SJB291" s="755"/>
      <c r="SJC291" s="755"/>
      <c r="SJD291" s="755"/>
      <c r="SJE291" s="755"/>
      <c r="SJF291" s="755"/>
      <c r="SJG291" s="755"/>
      <c r="SJH291" s="755"/>
      <c r="SJI291" s="755"/>
      <c r="SJJ291" s="755"/>
      <c r="SJK291" s="755"/>
      <c r="SJL291" s="755"/>
      <c r="SJM291" s="755"/>
      <c r="SJN291" s="755"/>
      <c r="SJO291" s="755"/>
      <c r="SJP291" s="755"/>
      <c r="SJQ291" s="755"/>
      <c r="SJR291" s="755"/>
      <c r="SJS291" s="755"/>
      <c r="SJT291" s="755"/>
      <c r="SJU291" s="755"/>
      <c r="SJV291" s="755"/>
      <c r="SJW291" s="755"/>
      <c r="SJX291" s="755"/>
      <c r="SJY291" s="755"/>
      <c r="SJZ291" s="755"/>
      <c r="SKA291" s="755"/>
      <c r="SKB291" s="755"/>
      <c r="SKC291" s="755"/>
      <c r="SKD291" s="755"/>
      <c r="SKE291" s="755"/>
      <c r="SKF291" s="755"/>
      <c r="SKG291" s="755"/>
      <c r="SKH291" s="755"/>
      <c r="SKI291" s="755"/>
      <c r="SKJ291" s="755"/>
      <c r="SKK291" s="755"/>
      <c r="SKL291" s="755"/>
      <c r="SKM291" s="755"/>
      <c r="SKN291" s="755"/>
      <c r="SKO291" s="755"/>
      <c r="SKP291" s="755"/>
      <c r="SKQ291" s="755"/>
      <c r="SKR291" s="755"/>
      <c r="SKS291" s="755"/>
      <c r="SKT291" s="755"/>
      <c r="SKU291" s="755"/>
      <c r="SKV291" s="755"/>
      <c r="SKW291" s="755"/>
      <c r="SKX291" s="755"/>
      <c r="SKY291" s="755"/>
      <c r="SKZ291" s="755"/>
      <c r="SLA291" s="755"/>
      <c r="SLB291" s="755"/>
      <c r="SLC291" s="755"/>
      <c r="SLD291" s="755"/>
      <c r="SLE291" s="755"/>
      <c r="SLF291" s="755"/>
      <c r="SLG291" s="755"/>
      <c r="SLH291" s="755"/>
      <c r="SLI291" s="755"/>
      <c r="SLJ291" s="755"/>
      <c r="SLK291" s="755"/>
      <c r="SLL291" s="755"/>
      <c r="SLM291" s="755"/>
      <c r="SLN291" s="755"/>
      <c r="SLO291" s="755"/>
      <c r="SLP291" s="755"/>
      <c r="SLQ291" s="755"/>
      <c r="SLR291" s="755"/>
      <c r="SLS291" s="755"/>
      <c r="SLT291" s="755"/>
      <c r="SLU291" s="755"/>
      <c r="SLV291" s="755"/>
      <c r="SLW291" s="755"/>
      <c r="SLX291" s="755"/>
      <c r="SLY291" s="755"/>
      <c r="SLZ291" s="755"/>
      <c r="SMA291" s="755"/>
      <c r="SMB291" s="755"/>
      <c r="SMC291" s="755"/>
      <c r="SMD291" s="755"/>
      <c r="SME291" s="755"/>
      <c r="SMF291" s="755"/>
      <c r="SMG291" s="755"/>
      <c r="SMH291" s="755"/>
      <c r="SMI291" s="755"/>
      <c r="SMJ291" s="755"/>
      <c r="SMK291" s="755"/>
      <c r="SML291" s="755"/>
      <c r="SMM291" s="755"/>
      <c r="SMN291" s="755"/>
      <c r="SMO291" s="755"/>
      <c r="SMP291" s="755"/>
      <c r="SMQ291" s="755"/>
      <c r="SMR291" s="755"/>
      <c r="SMS291" s="755"/>
      <c r="SMT291" s="755"/>
      <c r="SMU291" s="755"/>
      <c r="SMV291" s="755"/>
      <c r="SMW291" s="755"/>
      <c r="SMX291" s="755"/>
      <c r="SMY291" s="755"/>
      <c r="SMZ291" s="755"/>
      <c r="SNA291" s="755"/>
      <c r="SNB291" s="755"/>
      <c r="SNC291" s="755"/>
      <c r="SND291" s="755"/>
      <c r="SNE291" s="755"/>
      <c r="SNF291" s="755"/>
      <c r="SNG291" s="755"/>
      <c r="SNH291" s="755"/>
      <c r="SNI291" s="755"/>
      <c r="SNJ291" s="755"/>
      <c r="SNK291" s="755"/>
      <c r="SNL291" s="755"/>
      <c r="SNM291" s="755"/>
      <c r="SNN291" s="755"/>
      <c r="SNO291" s="755"/>
      <c r="SNP291" s="755"/>
      <c r="SNQ291" s="755"/>
      <c r="SNR291" s="755"/>
      <c r="SNS291" s="755"/>
      <c r="SNT291" s="755"/>
      <c r="SNU291" s="755"/>
      <c r="SNV291" s="755"/>
      <c r="SNW291" s="755"/>
      <c r="SNX291" s="755"/>
      <c r="SNY291" s="755"/>
      <c r="SNZ291" s="755"/>
      <c r="SOA291" s="755"/>
      <c r="SOB291" s="755"/>
      <c r="SOC291" s="755"/>
      <c r="SOD291" s="755"/>
      <c r="SOE291" s="755"/>
      <c r="SOF291" s="755"/>
      <c r="SOG291" s="755"/>
      <c r="SOH291" s="755"/>
      <c r="SOI291" s="755"/>
      <c r="SOJ291" s="755"/>
      <c r="SOK291" s="755"/>
      <c r="SOL291" s="755"/>
      <c r="SOM291" s="755"/>
      <c r="SON291" s="755"/>
      <c r="SOO291" s="755"/>
      <c r="SOP291" s="755"/>
      <c r="SOQ291" s="755"/>
      <c r="SOR291" s="755"/>
      <c r="SOS291" s="755"/>
      <c r="SOT291" s="755"/>
      <c r="SOU291" s="755"/>
      <c r="SOV291" s="755"/>
      <c r="SOW291" s="755"/>
      <c r="SOX291" s="755"/>
      <c r="SOY291" s="755"/>
      <c r="SOZ291" s="755"/>
      <c r="SPA291" s="755"/>
      <c r="SPB291" s="755"/>
      <c r="SPC291" s="755"/>
      <c r="SPD291" s="755"/>
      <c r="SPE291" s="755"/>
      <c r="SPF291" s="755"/>
      <c r="SPG291" s="755"/>
      <c r="SPH291" s="755"/>
      <c r="SPI291" s="755"/>
      <c r="SPJ291" s="755"/>
      <c r="SPK291" s="755"/>
      <c r="SPL291" s="755"/>
      <c r="SPM291" s="755"/>
      <c r="SPN291" s="755"/>
      <c r="SPO291" s="755"/>
      <c r="SPP291" s="755"/>
      <c r="SPQ291" s="755"/>
      <c r="SPR291" s="755"/>
      <c r="SPS291" s="755"/>
      <c r="SPT291" s="755"/>
      <c r="SPU291" s="755"/>
      <c r="SPV291" s="755"/>
      <c r="SPW291" s="755"/>
      <c r="SPX291" s="755"/>
      <c r="SPY291" s="755"/>
      <c r="SPZ291" s="755"/>
      <c r="SQA291" s="755"/>
      <c r="SQB291" s="755"/>
      <c r="SQC291" s="755"/>
      <c r="SQD291" s="755"/>
      <c r="SQE291" s="755"/>
      <c r="SQF291" s="755"/>
      <c r="SQG291" s="755"/>
      <c r="SQH291" s="755"/>
      <c r="SQI291" s="755"/>
      <c r="SQJ291" s="755"/>
      <c r="SQK291" s="755"/>
      <c r="SQL291" s="755"/>
      <c r="SQM291" s="755"/>
      <c r="SQN291" s="755"/>
      <c r="SQO291" s="755"/>
      <c r="SQP291" s="755"/>
      <c r="SQQ291" s="755"/>
      <c r="SQR291" s="755"/>
      <c r="SQS291" s="755"/>
      <c r="SQT291" s="755"/>
      <c r="SQU291" s="755"/>
      <c r="SQV291" s="755"/>
      <c r="SQW291" s="755"/>
      <c r="SQX291" s="755"/>
      <c r="SQY291" s="755"/>
      <c r="SQZ291" s="755"/>
      <c r="SRA291" s="755"/>
      <c r="SRB291" s="755"/>
      <c r="SRC291" s="755"/>
      <c r="SRD291" s="755"/>
      <c r="SRE291" s="755"/>
      <c r="SRF291" s="755"/>
      <c r="SRG291" s="755"/>
      <c r="SRH291" s="755"/>
      <c r="SRI291" s="755"/>
      <c r="SRJ291" s="755"/>
      <c r="SRK291" s="755"/>
      <c r="SRL291" s="755"/>
      <c r="SRM291" s="755"/>
      <c r="SRN291" s="755"/>
      <c r="SRO291" s="755"/>
      <c r="SRP291" s="755"/>
      <c r="SRQ291" s="755"/>
      <c r="SRR291" s="755"/>
      <c r="SRS291" s="755"/>
      <c r="SRT291" s="755"/>
      <c r="SRU291" s="755"/>
      <c r="SRV291" s="755"/>
      <c r="SRW291" s="755"/>
      <c r="SRX291" s="755"/>
      <c r="SRY291" s="755"/>
      <c r="SRZ291" s="755"/>
      <c r="SSA291" s="755"/>
      <c r="SSB291" s="755"/>
      <c r="SSC291" s="755"/>
      <c r="SSD291" s="755"/>
      <c r="SSE291" s="755"/>
      <c r="SSF291" s="755"/>
      <c r="SSG291" s="755"/>
      <c r="SSH291" s="755"/>
      <c r="SSI291" s="755"/>
      <c r="SSJ291" s="755"/>
      <c r="SSK291" s="755"/>
      <c r="SSL291" s="755"/>
      <c r="SSM291" s="755"/>
      <c r="SSN291" s="755"/>
      <c r="SSO291" s="755"/>
      <c r="SSP291" s="755"/>
      <c r="SSQ291" s="755"/>
      <c r="SSR291" s="755"/>
      <c r="SSS291" s="755"/>
      <c r="SST291" s="755"/>
      <c r="SSU291" s="755"/>
      <c r="SSV291" s="755"/>
      <c r="SSW291" s="755"/>
      <c r="SSX291" s="755"/>
      <c r="SSY291" s="755"/>
      <c r="SSZ291" s="755"/>
      <c r="STA291" s="755"/>
      <c r="STB291" s="755"/>
      <c r="STC291" s="755"/>
      <c r="STD291" s="755"/>
      <c r="STE291" s="755"/>
      <c r="STF291" s="755"/>
      <c r="STG291" s="755"/>
      <c r="STH291" s="755"/>
      <c r="STI291" s="755"/>
      <c r="STJ291" s="755"/>
      <c r="STK291" s="755"/>
      <c r="STL291" s="755"/>
      <c r="STM291" s="755"/>
      <c r="STN291" s="755"/>
      <c r="STO291" s="755"/>
      <c r="STP291" s="755"/>
      <c r="STQ291" s="755"/>
      <c r="STR291" s="755"/>
      <c r="STS291" s="755"/>
      <c r="STT291" s="755"/>
      <c r="STU291" s="755"/>
      <c r="STV291" s="755"/>
      <c r="STW291" s="755"/>
      <c r="STX291" s="755"/>
      <c r="STY291" s="755"/>
      <c r="STZ291" s="755"/>
      <c r="SUA291" s="755"/>
      <c r="SUB291" s="755"/>
      <c r="SUC291" s="755"/>
      <c r="SUD291" s="755"/>
      <c r="SUE291" s="755"/>
      <c r="SUF291" s="755"/>
      <c r="SUG291" s="755"/>
      <c r="SUH291" s="755"/>
      <c r="SUI291" s="755"/>
      <c r="SUJ291" s="755"/>
      <c r="SUK291" s="755"/>
      <c r="SUL291" s="755"/>
      <c r="SUM291" s="755"/>
      <c r="SUN291" s="755"/>
      <c r="SUO291" s="755"/>
      <c r="SUP291" s="755"/>
      <c r="SUQ291" s="755"/>
      <c r="SUR291" s="755"/>
      <c r="SUS291" s="755"/>
      <c r="SUT291" s="755"/>
      <c r="SUU291" s="755"/>
      <c r="SUV291" s="755"/>
      <c r="SUW291" s="755"/>
      <c r="SUX291" s="755"/>
      <c r="SUY291" s="755"/>
      <c r="SUZ291" s="755"/>
      <c r="SVA291" s="755"/>
      <c r="SVB291" s="755"/>
      <c r="SVC291" s="755"/>
      <c r="SVD291" s="755"/>
      <c r="SVE291" s="755"/>
      <c r="SVF291" s="755"/>
      <c r="SVG291" s="755"/>
      <c r="SVH291" s="755"/>
      <c r="SVI291" s="755"/>
      <c r="SVJ291" s="755"/>
      <c r="SVK291" s="755"/>
      <c r="SVL291" s="755"/>
      <c r="SVM291" s="755"/>
      <c r="SVN291" s="755"/>
      <c r="SVO291" s="755"/>
      <c r="SVP291" s="755"/>
      <c r="SVQ291" s="755"/>
      <c r="SVR291" s="755"/>
      <c r="SVS291" s="755"/>
      <c r="SVT291" s="755"/>
      <c r="SVU291" s="755"/>
      <c r="SVV291" s="755"/>
      <c r="SVW291" s="755"/>
      <c r="SVX291" s="755"/>
      <c r="SVY291" s="755"/>
      <c r="SVZ291" s="755"/>
      <c r="SWA291" s="755"/>
      <c r="SWB291" s="755"/>
      <c r="SWC291" s="755"/>
      <c r="SWD291" s="755"/>
      <c r="SWE291" s="755"/>
      <c r="SWF291" s="755"/>
      <c r="SWG291" s="755"/>
      <c r="SWH291" s="755"/>
      <c r="SWI291" s="755"/>
      <c r="SWJ291" s="755"/>
      <c r="SWK291" s="755"/>
      <c r="SWL291" s="755"/>
      <c r="SWM291" s="755"/>
      <c r="SWN291" s="755"/>
      <c r="SWO291" s="755"/>
      <c r="SWP291" s="755"/>
      <c r="SWQ291" s="755"/>
      <c r="SWR291" s="755"/>
      <c r="SWS291" s="755"/>
      <c r="SWT291" s="755"/>
      <c r="SWU291" s="755"/>
      <c r="SWV291" s="755"/>
      <c r="SWW291" s="755"/>
      <c r="SWX291" s="755"/>
      <c r="SWY291" s="755"/>
      <c r="SWZ291" s="755"/>
      <c r="SXA291" s="755"/>
      <c r="SXB291" s="755"/>
      <c r="SXC291" s="755"/>
      <c r="SXD291" s="755"/>
      <c r="SXE291" s="755"/>
      <c r="SXF291" s="755"/>
      <c r="SXG291" s="755"/>
      <c r="SXH291" s="755"/>
      <c r="SXI291" s="755"/>
      <c r="SXJ291" s="755"/>
      <c r="SXK291" s="755"/>
      <c r="SXL291" s="755"/>
      <c r="SXM291" s="755"/>
      <c r="SXN291" s="755"/>
      <c r="SXO291" s="755"/>
      <c r="SXP291" s="755"/>
      <c r="SXQ291" s="755"/>
      <c r="SXR291" s="755"/>
      <c r="SXS291" s="755"/>
      <c r="SXT291" s="755"/>
      <c r="SXU291" s="755"/>
      <c r="SXV291" s="755"/>
      <c r="SXW291" s="755"/>
      <c r="SXX291" s="755"/>
      <c r="SXY291" s="755"/>
      <c r="SXZ291" s="755"/>
      <c r="SYA291" s="755"/>
      <c r="SYB291" s="755"/>
      <c r="SYC291" s="755"/>
      <c r="SYD291" s="755"/>
      <c r="SYE291" s="755"/>
      <c r="SYF291" s="755"/>
      <c r="SYG291" s="755"/>
      <c r="SYH291" s="755"/>
      <c r="SYI291" s="755"/>
      <c r="SYJ291" s="755"/>
      <c r="SYK291" s="755"/>
      <c r="SYL291" s="755"/>
      <c r="SYM291" s="755"/>
      <c r="SYN291" s="755"/>
      <c r="SYO291" s="755"/>
      <c r="SYP291" s="755"/>
      <c r="SYQ291" s="755"/>
      <c r="SYR291" s="755"/>
      <c r="SYS291" s="755"/>
      <c r="SYT291" s="755"/>
      <c r="SYU291" s="755"/>
      <c r="SYV291" s="755"/>
      <c r="SYW291" s="755"/>
      <c r="SYX291" s="755"/>
      <c r="SYY291" s="755"/>
      <c r="SYZ291" s="755"/>
      <c r="SZA291" s="755"/>
      <c r="SZB291" s="755"/>
      <c r="SZC291" s="755"/>
      <c r="SZD291" s="755"/>
      <c r="SZE291" s="755"/>
      <c r="SZF291" s="755"/>
      <c r="SZG291" s="755"/>
      <c r="SZH291" s="755"/>
      <c r="SZI291" s="755"/>
      <c r="SZJ291" s="755"/>
      <c r="SZK291" s="755"/>
      <c r="SZL291" s="755"/>
      <c r="SZM291" s="755"/>
      <c r="SZN291" s="755"/>
      <c r="SZO291" s="755"/>
      <c r="SZP291" s="755"/>
      <c r="SZQ291" s="755"/>
      <c r="SZR291" s="755"/>
      <c r="SZS291" s="755"/>
      <c r="SZT291" s="755"/>
      <c r="SZU291" s="755"/>
      <c r="SZV291" s="755"/>
      <c r="SZW291" s="755"/>
      <c r="SZX291" s="755"/>
      <c r="SZY291" s="755"/>
      <c r="SZZ291" s="755"/>
      <c r="TAA291" s="755"/>
      <c r="TAB291" s="755"/>
      <c r="TAC291" s="755"/>
      <c r="TAD291" s="755"/>
      <c r="TAE291" s="755"/>
      <c r="TAF291" s="755"/>
      <c r="TAG291" s="755"/>
      <c r="TAH291" s="755"/>
      <c r="TAI291" s="755"/>
      <c r="TAJ291" s="755"/>
      <c r="TAK291" s="755"/>
      <c r="TAL291" s="755"/>
      <c r="TAM291" s="755"/>
      <c r="TAN291" s="755"/>
      <c r="TAO291" s="755"/>
      <c r="TAP291" s="755"/>
      <c r="TAQ291" s="755"/>
      <c r="TAR291" s="755"/>
      <c r="TAS291" s="755"/>
      <c r="TAT291" s="755"/>
      <c r="TAU291" s="755"/>
      <c r="TAV291" s="755"/>
      <c r="TAW291" s="755"/>
      <c r="TAX291" s="755"/>
      <c r="TAY291" s="755"/>
      <c r="TAZ291" s="755"/>
      <c r="TBA291" s="755"/>
      <c r="TBB291" s="755"/>
      <c r="TBC291" s="755"/>
      <c r="TBD291" s="755"/>
      <c r="TBE291" s="755"/>
      <c r="TBF291" s="755"/>
      <c r="TBG291" s="755"/>
      <c r="TBH291" s="755"/>
      <c r="TBI291" s="755"/>
      <c r="TBJ291" s="755"/>
      <c r="TBK291" s="755"/>
      <c r="TBL291" s="755"/>
      <c r="TBM291" s="755"/>
      <c r="TBN291" s="755"/>
      <c r="TBO291" s="755"/>
      <c r="TBP291" s="755"/>
      <c r="TBQ291" s="755"/>
      <c r="TBR291" s="755"/>
      <c r="TBS291" s="755"/>
      <c r="TBT291" s="755"/>
      <c r="TBU291" s="755"/>
      <c r="TBV291" s="755"/>
      <c r="TBW291" s="755"/>
      <c r="TBX291" s="755"/>
      <c r="TBY291" s="755"/>
      <c r="TBZ291" s="755"/>
      <c r="TCA291" s="755"/>
      <c r="TCB291" s="755"/>
      <c r="TCC291" s="755"/>
      <c r="TCD291" s="755"/>
      <c r="TCE291" s="755"/>
      <c r="TCF291" s="755"/>
      <c r="TCG291" s="755"/>
      <c r="TCH291" s="755"/>
      <c r="TCI291" s="755"/>
      <c r="TCJ291" s="755"/>
      <c r="TCK291" s="755"/>
      <c r="TCL291" s="755"/>
      <c r="TCM291" s="755"/>
      <c r="TCN291" s="755"/>
      <c r="TCO291" s="755"/>
      <c r="TCP291" s="755"/>
      <c r="TCQ291" s="755"/>
      <c r="TCR291" s="755"/>
      <c r="TCS291" s="755"/>
      <c r="TCT291" s="755"/>
      <c r="TCU291" s="755"/>
      <c r="TCV291" s="755"/>
      <c r="TCW291" s="755"/>
      <c r="TCX291" s="755"/>
      <c r="TCY291" s="755"/>
      <c r="TCZ291" s="755"/>
      <c r="TDA291" s="755"/>
      <c r="TDB291" s="755"/>
      <c r="TDC291" s="755"/>
      <c r="TDD291" s="755"/>
      <c r="TDE291" s="755"/>
      <c r="TDF291" s="755"/>
      <c r="TDG291" s="755"/>
      <c r="TDH291" s="755"/>
      <c r="TDI291" s="755"/>
      <c r="TDJ291" s="755"/>
      <c r="TDK291" s="755"/>
      <c r="TDL291" s="755"/>
      <c r="TDM291" s="755"/>
      <c r="TDN291" s="755"/>
      <c r="TDO291" s="755"/>
      <c r="TDP291" s="755"/>
      <c r="TDQ291" s="755"/>
      <c r="TDR291" s="755"/>
      <c r="TDS291" s="755"/>
      <c r="TDT291" s="755"/>
      <c r="TDU291" s="755"/>
      <c r="TDV291" s="755"/>
      <c r="TDW291" s="755"/>
      <c r="TDX291" s="755"/>
      <c r="TDY291" s="755"/>
      <c r="TDZ291" s="755"/>
      <c r="TEA291" s="755"/>
      <c r="TEB291" s="755"/>
      <c r="TEC291" s="755"/>
      <c r="TED291" s="755"/>
      <c r="TEE291" s="755"/>
      <c r="TEF291" s="755"/>
      <c r="TEG291" s="755"/>
      <c r="TEH291" s="755"/>
      <c r="TEI291" s="755"/>
      <c r="TEJ291" s="755"/>
      <c r="TEK291" s="755"/>
      <c r="TEL291" s="755"/>
      <c r="TEM291" s="755"/>
      <c r="TEN291" s="755"/>
      <c r="TEO291" s="755"/>
      <c r="TEP291" s="755"/>
      <c r="TEQ291" s="755"/>
      <c r="TER291" s="755"/>
      <c r="TES291" s="755"/>
      <c r="TET291" s="755"/>
      <c r="TEU291" s="755"/>
      <c r="TEV291" s="755"/>
      <c r="TEW291" s="755"/>
      <c r="TEX291" s="755"/>
      <c r="TEY291" s="755"/>
      <c r="TEZ291" s="755"/>
      <c r="TFA291" s="755"/>
      <c r="TFB291" s="755"/>
      <c r="TFC291" s="755"/>
      <c r="TFD291" s="755"/>
      <c r="TFE291" s="755"/>
      <c r="TFF291" s="755"/>
      <c r="TFG291" s="755"/>
      <c r="TFH291" s="755"/>
      <c r="TFI291" s="755"/>
      <c r="TFJ291" s="755"/>
      <c r="TFK291" s="755"/>
      <c r="TFL291" s="755"/>
      <c r="TFM291" s="755"/>
      <c r="TFN291" s="755"/>
      <c r="TFO291" s="755"/>
      <c r="TFP291" s="755"/>
      <c r="TFQ291" s="755"/>
      <c r="TFR291" s="755"/>
      <c r="TFS291" s="755"/>
      <c r="TFT291" s="755"/>
      <c r="TFU291" s="755"/>
      <c r="TFV291" s="755"/>
      <c r="TFW291" s="755"/>
      <c r="TFX291" s="755"/>
      <c r="TFY291" s="755"/>
      <c r="TFZ291" s="755"/>
      <c r="TGA291" s="755"/>
      <c r="TGB291" s="755"/>
      <c r="TGC291" s="755"/>
      <c r="TGD291" s="755"/>
      <c r="TGE291" s="755"/>
      <c r="TGF291" s="755"/>
      <c r="TGG291" s="755"/>
      <c r="TGH291" s="755"/>
      <c r="TGI291" s="755"/>
      <c r="TGJ291" s="755"/>
      <c r="TGK291" s="755"/>
      <c r="TGL291" s="755"/>
      <c r="TGM291" s="755"/>
      <c r="TGN291" s="755"/>
      <c r="TGO291" s="755"/>
      <c r="TGP291" s="755"/>
      <c r="TGQ291" s="755"/>
      <c r="TGR291" s="755"/>
      <c r="TGS291" s="755"/>
      <c r="TGT291" s="755"/>
      <c r="TGU291" s="755"/>
      <c r="TGV291" s="755"/>
      <c r="TGW291" s="755"/>
      <c r="TGX291" s="755"/>
      <c r="TGY291" s="755"/>
      <c r="TGZ291" s="755"/>
      <c r="THA291" s="755"/>
      <c r="THB291" s="755"/>
      <c r="THC291" s="755"/>
      <c r="THD291" s="755"/>
      <c r="THE291" s="755"/>
      <c r="THF291" s="755"/>
      <c r="THG291" s="755"/>
      <c r="THH291" s="755"/>
      <c r="THI291" s="755"/>
      <c r="THJ291" s="755"/>
      <c r="THK291" s="755"/>
      <c r="THL291" s="755"/>
      <c r="THM291" s="755"/>
      <c r="THN291" s="755"/>
      <c r="THO291" s="755"/>
      <c r="THP291" s="755"/>
      <c r="THQ291" s="755"/>
      <c r="THR291" s="755"/>
      <c r="THS291" s="755"/>
      <c r="THT291" s="755"/>
      <c r="THU291" s="755"/>
      <c r="THV291" s="755"/>
      <c r="THW291" s="755"/>
      <c r="THX291" s="755"/>
      <c r="THY291" s="755"/>
      <c r="THZ291" s="755"/>
      <c r="TIA291" s="755"/>
      <c r="TIB291" s="755"/>
      <c r="TIC291" s="755"/>
      <c r="TID291" s="755"/>
      <c r="TIE291" s="755"/>
      <c r="TIF291" s="755"/>
      <c r="TIG291" s="755"/>
      <c r="TIH291" s="755"/>
      <c r="TII291" s="755"/>
      <c r="TIJ291" s="755"/>
      <c r="TIK291" s="755"/>
      <c r="TIL291" s="755"/>
      <c r="TIM291" s="755"/>
      <c r="TIN291" s="755"/>
      <c r="TIO291" s="755"/>
      <c r="TIP291" s="755"/>
      <c r="TIQ291" s="755"/>
      <c r="TIR291" s="755"/>
      <c r="TIS291" s="755"/>
      <c r="TIT291" s="755"/>
      <c r="TIU291" s="755"/>
      <c r="TIV291" s="755"/>
      <c r="TIW291" s="755"/>
      <c r="TIX291" s="755"/>
      <c r="TIY291" s="755"/>
      <c r="TIZ291" s="755"/>
      <c r="TJA291" s="755"/>
      <c r="TJB291" s="755"/>
      <c r="TJC291" s="755"/>
      <c r="TJD291" s="755"/>
      <c r="TJE291" s="755"/>
      <c r="TJF291" s="755"/>
      <c r="TJG291" s="755"/>
      <c r="TJH291" s="755"/>
      <c r="TJI291" s="755"/>
      <c r="TJJ291" s="755"/>
      <c r="TJK291" s="755"/>
      <c r="TJL291" s="755"/>
      <c r="TJM291" s="755"/>
      <c r="TJN291" s="755"/>
      <c r="TJO291" s="755"/>
      <c r="TJP291" s="755"/>
      <c r="TJQ291" s="755"/>
      <c r="TJR291" s="755"/>
      <c r="TJS291" s="755"/>
      <c r="TJT291" s="755"/>
      <c r="TJU291" s="755"/>
      <c r="TJV291" s="755"/>
      <c r="TJW291" s="755"/>
      <c r="TJX291" s="755"/>
      <c r="TJY291" s="755"/>
      <c r="TJZ291" s="755"/>
      <c r="TKA291" s="755"/>
      <c r="TKB291" s="755"/>
      <c r="TKC291" s="755"/>
      <c r="TKD291" s="755"/>
      <c r="TKE291" s="755"/>
      <c r="TKF291" s="755"/>
      <c r="TKG291" s="755"/>
      <c r="TKH291" s="755"/>
      <c r="TKI291" s="755"/>
      <c r="TKJ291" s="755"/>
      <c r="TKK291" s="755"/>
      <c r="TKL291" s="755"/>
      <c r="TKM291" s="755"/>
      <c r="TKN291" s="755"/>
      <c r="TKO291" s="755"/>
      <c r="TKP291" s="755"/>
      <c r="TKQ291" s="755"/>
      <c r="TKR291" s="755"/>
      <c r="TKS291" s="755"/>
      <c r="TKT291" s="755"/>
      <c r="TKU291" s="755"/>
      <c r="TKV291" s="755"/>
      <c r="TKW291" s="755"/>
      <c r="TKX291" s="755"/>
      <c r="TKY291" s="755"/>
      <c r="TKZ291" s="755"/>
      <c r="TLA291" s="755"/>
      <c r="TLB291" s="755"/>
      <c r="TLC291" s="755"/>
      <c r="TLD291" s="755"/>
      <c r="TLE291" s="755"/>
      <c r="TLF291" s="755"/>
      <c r="TLG291" s="755"/>
      <c r="TLH291" s="755"/>
      <c r="TLI291" s="755"/>
      <c r="TLJ291" s="755"/>
      <c r="TLK291" s="755"/>
      <c r="TLL291" s="755"/>
      <c r="TLM291" s="755"/>
      <c r="TLN291" s="755"/>
      <c r="TLO291" s="755"/>
      <c r="TLP291" s="755"/>
      <c r="TLQ291" s="755"/>
      <c r="TLR291" s="755"/>
      <c r="TLS291" s="755"/>
      <c r="TLT291" s="755"/>
      <c r="TLU291" s="755"/>
      <c r="TLV291" s="755"/>
      <c r="TLW291" s="755"/>
      <c r="TLX291" s="755"/>
      <c r="TLY291" s="755"/>
      <c r="TLZ291" s="755"/>
      <c r="TMA291" s="755"/>
      <c r="TMB291" s="755"/>
      <c r="TMC291" s="755"/>
      <c r="TMD291" s="755"/>
      <c r="TME291" s="755"/>
      <c r="TMF291" s="755"/>
      <c r="TMG291" s="755"/>
      <c r="TMH291" s="755"/>
      <c r="TMI291" s="755"/>
      <c r="TMJ291" s="755"/>
      <c r="TMK291" s="755"/>
      <c r="TML291" s="755"/>
      <c r="TMM291" s="755"/>
      <c r="TMN291" s="755"/>
      <c r="TMO291" s="755"/>
      <c r="TMP291" s="755"/>
      <c r="TMQ291" s="755"/>
      <c r="TMR291" s="755"/>
      <c r="TMS291" s="755"/>
      <c r="TMT291" s="755"/>
      <c r="TMU291" s="755"/>
      <c r="TMV291" s="755"/>
      <c r="TMW291" s="755"/>
      <c r="TMX291" s="755"/>
      <c r="TMY291" s="755"/>
      <c r="TMZ291" s="755"/>
      <c r="TNA291" s="755"/>
      <c r="TNB291" s="755"/>
      <c r="TNC291" s="755"/>
      <c r="TND291" s="755"/>
      <c r="TNE291" s="755"/>
      <c r="TNF291" s="755"/>
      <c r="TNG291" s="755"/>
      <c r="TNH291" s="755"/>
      <c r="TNI291" s="755"/>
      <c r="TNJ291" s="755"/>
      <c r="TNK291" s="755"/>
      <c r="TNL291" s="755"/>
      <c r="TNM291" s="755"/>
      <c r="TNN291" s="755"/>
      <c r="TNO291" s="755"/>
      <c r="TNP291" s="755"/>
      <c r="TNQ291" s="755"/>
      <c r="TNR291" s="755"/>
      <c r="TNS291" s="755"/>
      <c r="TNT291" s="755"/>
      <c r="TNU291" s="755"/>
      <c r="TNV291" s="755"/>
      <c r="TNW291" s="755"/>
      <c r="TNX291" s="755"/>
      <c r="TNY291" s="755"/>
      <c r="TNZ291" s="755"/>
      <c r="TOA291" s="755"/>
      <c r="TOB291" s="755"/>
      <c r="TOC291" s="755"/>
      <c r="TOD291" s="755"/>
      <c r="TOE291" s="755"/>
      <c r="TOF291" s="755"/>
      <c r="TOG291" s="755"/>
      <c r="TOH291" s="755"/>
      <c r="TOI291" s="755"/>
      <c r="TOJ291" s="755"/>
      <c r="TOK291" s="755"/>
      <c r="TOL291" s="755"/>
      <c r="TOM291" s="755"/>
      <c r="TON291" s="755"/>
      <c r="TOO291" s="755"/>
      <c r="TOP291" s="755"/>
      <c r="TOQ291" s="755"/>
      <c r="TOR291" s="755"/>
      <c r="TOS291" s="755"/>
      <c r="TOT291" s="755"/>
      <c r="TOU291" s="755"/>
      <c r="TOV291" s="755"/>
      <c r="TOW291" s="755"/>
      <c r="TOX291" s="755"/>
      <c r="TOY291" s="755"/>
      <c r="TOZ291" s="755"/>
      <c r="TPA291" s="755"/>
      <c r="TPB291" s="755"/>
      <c r="TPC291" s="755"/>
      <c r="TPD291" s="755"/>
      <c r="TPE291" s="755"/>
      <c r="TPF291" s="755"/>
      <c r="TPG291" s="755"/>
      <c r="TPH291" s="755"/>
      <c r="TPI291" s="755"/>
      <c r="TPJ291" s="755"/>
      <c r="TPK291" s="755"/>
      <c r="TPL291" s="755"/>
      <c r="TPM291" s="755"/>
      <c r="TPN291" s="755"/>
      <c r="TPO291" s="755"/>
      <c r="TPP291" s="755"/>
      <c r="TPQ291" s="755"/>
      <c r="TPR291" s="755"/>
      <c r="TPS291" s="755"/>
      <c r="TPT291" s="755"/>
      <c r="TPU291" s="755"/>
      <c r="TPV291" s="755"/>
      <c r="TPW291" s="755"/>
      <c r="TPX291" s="755"/>
      <c r="TPY291" s="755"/>
      <c r="TPZ291" s="755"/>
      <c r="TQA291" s="755"/>
      <c r="TQB291" s="755"/>
      <c r="TQC291" s="755"/>
      <c r="TQD291" s="755"/>
      <c r="TQE291" s="755"/>
      <c r="TQF291" s="755"/>
      <c r="TQG291" s="755"/>
      <c r="TQH291" s="755"/>
      <c r="TQI291" s="755"/>
      <c r="TQJ291" s="755"/>
      <c r="TQK291" s="755"/>
      <c r="TQL291" s="755"/>
      <c r="TQM291" s="755"/>
      <c r="TQN291" s="755"/>
      <c r="TQO291" s="755"/>
      <c r="TQP291" s="755"/>
      <c r="TQQ291" s="755"/>
      <c r="TQR291" s="755"/>
      <c r="TQS291" s="755"/>
      <c r="TQT291" s="755"/>
      <c r="TQU291" s="755"/>
      <c r="TQV291" s="755"/>
      <c r="TQW291" s="755"/>
      <c r="TQX291" s="755"/>
      <c r="TQY291" s="755"/>
      <c r="TQZ291" s="755"/>
      <c r="TRA291" s="755"/>
      <c r="TRB291" s="755"/>
      <c r="TRC291" s="755"/>
      <c r="TRD291" s="755"/>
      <c r="TRE291" s="755"/>
      <c r="TRF291" s="755"/>
      <c r="TRG291" s="755"/>
      <c r="TRH291" s="755"/>
      <c r="TRI291" s="755"/>
      <c r="TRJ291" s="755"/>
      <c r="TRK291" s="755"/>
      <c r="TRL291" s="755"/>
      <c r="TRM291" s="755"/>
      <c r="TRN291" s="755"/>
      <c r="TRO291" s="755"/>
      <c r="TRP291" s="755"/>
      <c r="TRQ291" s="755"/>
      <c r="TRR291" s="755"/>
      <c r="TRS291" s="755"/>
      <c r="TRT291" s="755"/>
      <c r="TRU291" s="755"/>
      <c r="TRV291" s="755"/>
      <c r="TRW291" s="755"/>
      <c r="TRX291" s="755"/>
      <c r="TRY291" s="755"/>
      <c r="TRZ291" s="755"/>
      <c r="TSA291" s="755"/>
      <c r="TSB291" s="755"/>
      <c r="TSC291" s="755"/>
      <c r="TSD291" s="755"/>
      <c r="TSE291" s="755"/>
      <c r="TSF291" s="755"/>
      <c r="TSG291" s="755"/>
      <c r="TSH291" s="755"/>
      <c r="TSI291" s="755"/>
      <c r="TSJ291" s="755"/>
      <c r="TSK291" s="755"/>
      <c r="TSL291" s="755"/>
      <c r="TSM291" s="755"/>
      <c r="TSN291" s="755"/>
      <c r="TSO291" s="755"/>
      <c r="TSP291" s="755"/>
      <c r="TSQ291" s="755"/>
      <c r="TSR291" s="755"/>
      <c r="TSS291" s="755"/>
      <c r="TST291" s="755"/>
      <c r="TSU291" s="755"/>
      <c r="TSV291" s="755"/>
      <c r="TSW291" s="755"/>
      <c r="TSX291" s="755"/>
      <c r="TSY291" s="755"/>
      <c r="TSZ291" s="755"/>
      <c r="TTA291" s="755"/>
      <c r="TTB291" s="755"/>
      <c r="TTC291" s="755"/>
      <c r="TTD291" s="755"/>
      <c r="TTE291" s="755"/>
      <c r="TTF291" s="755"/>
      <c r="TTG291" s="755"/>
      <c r="TTH291" s="755"/>
      <c r="TTI291" s="755"/>
      <c r="TTJ291" s="755"/>
      <c r="TTK291" s="755"/>
      <c r="TTL291" s="755"/>
      <c r="TTM291" s="755"/>
      <c r="TTN291" s="755"/>
      <c r="TTO291" s="755"/>
      <c r="TTP291" s="755"/>
      <c r="TTQ291" s="755"/>
      <c r="TTR291" s="755"/>
      <c r="TTS291" s="755"/>
      <c r="TTT291" s="755"/>
      <c r="TTU291" s="755"/>
      <c r="TTV291" s="755"/>
      <c r="TTW291" s="755"/>
      <c r="TTX291" s="755"/>
      <c r="TTY291" s="755"/>
      <c r="TTZ291" s="755"/>
      <c r="TUA291" s="755"/>
      <c r="TUB291" s="755"/>
      <c r="TUC291" s="755"/>
      <c r="TUD291" s="755"/>
      <c r="TUE291" s="755"/>
      <c r="TUF291" s="755"/>
      <c r="TUG291" s="755"/>
      <c r="TUH291" s="755"/>
      <c r="TUI291" s="755"/>
      <c r="TUJ291" s="755"/>
      <c r="TUK291" s="755"/>
      <c r="TUL291" s="755"/>
      <c r="TUM291" s="755"/>
      <c r="TUN291" s="755"/>
      <c r="TUO291" s="755"/>
      <c r="TUP291" s="755"/>
      <c r="TUQ291" s="755"/>
      <c r="TUR291" s="755"/>
      <c r="TUS291" s="755"/>
      <c r="TUT291" s="755"/>
      <c r="TUU291" s="755"/>
      <c r="TUV291" s="755"/>
      <c r="TUW291" s="755"/>
      <c r="TUX291" s="755"/>
      <c r="TUY291" s="755"/>
      <c r="TUZ291" s="755"/>
      <c r="TVA291" s="755"/>
      <c r="TVB291" s="755"/>
      <c r="TVC291" s="755"/>
      <c r="TVD291" s="755"/>
      <c r="TVE291" s="755"/>
      <c r="TVF291" s="755"/>
      <c r="TVG291" s="755"/>
      <c r="TVH291" s="755"/>
      <c r="TVI291" s="755"/>
      <c r="TVJ291" s="755"/>
      <c r="TVK291" s="755"/>
      <c r="TVL291" s="755"/>
      <c r="TVM291" s="755"/>
      <c r="TVN291" s="755"/>
      <c r="TVO291" s="755"/>
      <c r="TVP291" s="755"/>
      <c r="TVQ291" s="755"/>
      <c r="TVR291" s="755"/>
      <c r="TVS291" s="755"/>
      <c r="TVT291" s="755"/>
      <c r="TVU291" s="755"/>
      <c r="TVV291" s="755"/>
      <c r="TVW291" s="755"/>
      <c r="TVX291" s="755"/>
      <c r="TVY291" s="755"/>
      <c r="TVZ291" s="755"/>
      <c r="TWA291" s="755"/>
      <c r="TWB291" s="755"/>
      <c r="TWC291" s="755"/>
      <c r="TWD291" s="755"/>
      <c r="TWE291" s="755"/>
      <c r="TWF291" s="755"/>
      <c r="TWG291" s="755"/>
      <c r="TWH291" s="755"/>
      <c r="TWI291" s="755"/>
      <c r="TWJ291" s="755"/>
      <c r="TWK291" s="755"/>
      <c r="TWL291" s="755"/>
      <c r="TWM291" s="755"/>
      <c r="TWN291" s="755"/>
      <c r="TWO291" s="755"/>
      <c r="TWP291" s="755"/>
      <c r="TWQ291" s="755"/>
      <c r="TWR291" s="755"/>
      <c r="TWS291" s="755"/>
      <c r="TWT291" s="755"/>
      <c r="TWU291" s="755"/>
      <c r="TWV291" s="755"/>
      <c r="TWW291" s="755"/>
      <c r="TWX291" s="755"/>
      <c r="TWY291" s="755"/>
      <c r="TWZ291" s="755"/>
      <c r="TXA291" s="755"/>
      <c r="TXB291" s="755"/>
      <c r="TXC291" s="755"/>
      <c r="TXD291" s="755"/>
      <c r="TXE291" s="755"/>
      <c r="TXF291" s="755"/>
      <c r="TXG291" s="755"/>
      <c r="TXH291" s="755"/>
      <c r="TXI291" s="755"/>
      <c r="TXJ291" s="755"/>
      <c r="TXK291" s="755"/>
      <c r="TXL291" s="755"/>
      <c r="TXM291" s="755"/>
      <c r="TXN291" s="755"/>
      <c r="TXO291" s="755"/>
      <c r="TXP291" s="755"/>
      <c r="TXQ291" s="755"/>
      <c r="TXR291" s="755"/>
      <c r="TXS291" s="755"/>
      <c r="TXT291" s="755"/>
      <c r="TXU291" s="755"/>
      <c r="TXV291" s="755"/>
      <c r="TXW291" s="755"/>
      <c r="TXX291" s="755"/>
      <c r="TXY291" s="755"/>
      <c r="TXZ291" s="755"/>
      <c r="TYA291" s="755"/>
      <c r="TYB291" s="755"/>
      <c r="TYC291" s="755"/>
      <c r="TYD291" s="755"/>
      <c r="TYE291" s="755"/>
      <c r="TYF291" s="755"/>
      <c r="TYG291" s="755"/>
      <c r="TYH291" s="755"/>
      <c r="TYI291" s="755"/>
      <c r="TYJ291" s="755"/>
      <c r="TYK291" s="755"/>
      <c r="TYL291" s="755"/>
      <c r="TYM291" s="755"/>
      <c r="TYN291" s="755"/>
      <c r="TYO291" s="755"/>
      <c r="TYP291" s="755"/>
      <c r="TYQ291" s="755"/>
      <c r="TYR291" s="755"/>
      <c r="TYS291" s="755"/>
      <c r="TYT291" s="755"/>
      <c r="TYU291" s="755"/>
      <c r="TYV291" s="755"/>
      <c r="TYW291" s="755"/>
      <c r="TYX291" s="755"/>
      <c r="TYY291" s="755"/>
      <c r="TYZ291" s="755"/>
      <c r="TZA291" s="755"/>
      <c r="TZB291" s="755"/>
      <c r="TZC291" s="755"/>
      <c r="TZD291" s="755"/>
      <c r="TZE291" s="755"/>
      <c r="TZF291" s="755"/>
      <c r="TZG291" s="755"/>
      <c r="TZH291" s="755"/>
      <c r="TZI291" s="755"/>
      <c r="TZJ291" s="755"/>
      <c r="TZK291" s="755"/>
      <c r="TZL291" s="755"/>
      <c r="TZM291" s="755"/>
      <c r="TZN291" s="755"/>
      <c r="TZO291" s="755"/>
      <c r="TZP291" s="755"/>
      <c r="TZQ291" s="755"/>
      <c r="TZR291" s="755"/>
      <c r="TZS291" s="755"/>
      <c r="TZT291" s="755"/>
      <c r="TZU291" s="755"/>
      <c r="TZV291" s="755"/>
      <c r="TZW291" s="755"/>
      <c r="TZX291" s="755"/>
      <c r="TZY291" s="755"/>
      <c r="TZZ291" s="755"/>
      <c r="UAA291" s="755"/>
      <c r="UAB291" s="755"/>
      <c r="UAC291" s="755"/>
      <c r="UAD291" s="755"/>
      <c r="UAE291" s="755"/>
      <c r="UAF291" s="755"/>
      <c r="UAG291" s="755"/>
      <c r="UAH291" s="755"/>
      <c r="UAI291" s="755"/>
      <c r="UAJ291" s="755"/>
      <c r="UAK291" s="755"/>
      <c r="UAL291" s="755"/>
      <c r="UAM291" s="755"/>
      <c r="UAN291" s="755"/>
      <c r="UAO291" s="755"/>
      <c r="UAP291" s="755"/>
      <c r="UAQ291" s="755"/>
      <c r="UAR291" s="755"/>
      <c r="UAS291" s="755"/>
      <c r="UAT291" s="755"/>
      <c r="UAU291" s="755"/>
      <c r="UAV291" s="755"/>
      <c r="UAW291" s="755"/>
      <c r="UAX291" s="755"/>
      <c r="UAY291" s="755"/>
      <c r="UAZ291" s="755"/>
      <c r="UBA291" s="755"/>
      <c r="UBB291" s="755"/>
      <c r="UBC291" s="755"/>
      <c r="UBD291" s="755"/>
      <c r="UBE291" s="755"/>
      <c r="UBF291" s="755"/>
      <c r="UBG291" s="755"/>
      <c r="UBH291" s="755"/>
      <c r="UBI291" s="755"/>
      <c r="UBJ291" s="755"/>
      <c r="UBK291" s="755"/>
      <c r="UBL291" s="755"/>
      <c r="UBM291" s="755"/>
      <c r="UBN291" s="755"/>
      <c r="UBO291" s="755"/>
      <c r="UBP291" s="755"/>
      <c r="UBQ291" s="755"/>
      <c r="UBR291" s="755"/>
      <c r="UBS291" s="755"/>
      <c r="UBT291" s="755"/>
      <c r="UBU291" s="755"/>
      <c r="UBV291" s="755"/>
      <c r="UBW291" s="755"/>
      <c r="UBX291" s="755"/>
      <c r="UBY291" s="755"/>
      <c r="UBZ291" s="755"/>
      <c r="UCA291" s="755"/>
      <c r="UCB291" s="755"/>
      <c r="UCC291" s="755"/>
      <c r="UCD291" s="755"/>
      <c r="UCE291" s="755"/>
      <c r="UCF291" s="755"/>
      <c r="UCG291" s="755"/>
      <c r="UCH291" s="755"/>
      <c r="UCI291" s="755"/>
      <c r="UCJ291" s="755"/>
      <c r="UCK291" s="755"/>
      <c r="UCL291" s="755"/>
      <c r="UCM291" s="755"/>
      <c r="UCN291" s="755"/>
      <c r="UCO291" s="755"/>
      <c r="UCP291" s="755"/>
      <c r="UCQ291" s="755"/>
      <c r="UCR291" s="755"/>
      <c r="UCS291" s="755"/>
      <c r="UCT291" s="755"/>
      <c r="UCU291" s="755"/>
      <c r="UCV291" s="755"/>
      <c r="UCW291" s="755"/>
      <c r="UCX291" s="755"/>
      <c r="UCY291" s="755"/>
      <c r="UCZ291" s="755"/>
      <c r="UDA291" s="755"/>
      <c r="UDB291" s="755"/>
      <c r="UDC291" s="755"/>
      <c r="UDD291" s="755"/>
      <c r="UDE291" s="755"/>
      <c r="UDF291" s="755"/>
      <c r="UDG291" s="755"/>
      <c r="UDH291" s="755"/>
      <c r="UDI291" s="755"/>
      <c r="UDJ291" s="755"/>
      <c r="UDK291" s="755"/>
      <c r="UDL291" s="755"/>
      <c r="UDM291" s="755"/>
      <c r="UDN291" s="755"/>
      <c r="UDO291" s="755"/>
      <c r="UDP291" s="755"/>
      <c r="UDQ291" s="755"/>
      <c r="UDR291" s="755"/>
      <c r="UDS291" s="755"/>
      <c r="UDT291" s="755"/>
      <c r="UDU291" s="755"/>
      <c r="UDV291" s="755"/>
      <c r="UDW291" s="755"/>
      <c r="UDX291" s="755"/>
      <c r="UDY291" s="755"/>
      <c r="UDZ291" s="755"/>
      <c r="UEA291" s="755"/>
      <c r="UEB291" s="755"/>
      <c r="UEC291" s="755"/>
      <c r="UED291" s="755"/>
      <c r="UEE291" s="755"/>
      <c r="UEF291" s="755"/>
      <c r="UEG291" s="755"/>
      <c r="UEH291" s="755"/>
      <c r="UEI291" s="755"/>
      <c r="UEJ291" s="755"/>
      <c r="UEK291" s="755"/>
      <c r="UEL291" s="755"/>
      <c r="UEM291" s="755"/>
      <c r="UEN291" s="755"/>
      <c r="UEO291" s="755"/>
      <c r="UEP291" s="755"/>
      <c r="UEQ291" s="755"/>
      <c r="UER291" s="755"/>
      <c r="UES291" s="755"/>
      <c r="UET291" s="755"/>
      <c r="UEU291" s="755"/>
      <c r="UEV291" s="755"/>
      <c r="UEW291" s="755"/>
      <c r="UEX291" s="755"/>
      <c r="UEY291" s="755"/>
      <c r="UEZ291" s="755"/>
      <c r="UFA291" s="755"/>
      <c r="UFB291" s="755"/>
      <c r="UFC291" s="755"/>
      <c r="UFD291" s="755"/>
      <c r="UFE291" s="755"/>
      <c r="UFF291" s="755"/>
      <c r="UFG291" s="755"/>
      <c r="UFH291" s="755"/>
      <c r="UFI291" s="755"/>
      <c r="UFJ291" s="755"/>
      <c r="UFK291" s="755"/>
      <c r="UFL291" s="755"/>
      <c r="UFM291" s="755"/>
      <c r="UFN291" s="755"/>
      <c r="UFO291" s="755"/>
      <c r="UFP291" s="755"/>
      <c r="UFQ291" s="755"/>
      <c r="UFR291" s="755"/>
      <c r="UFS291" s="755"/>
      <c r="UFT291" s="755"/>
      <c r="UFU291" s="755"/>
      <c r="UFV291" s="755"/>
      <c r="UFW291" s="755"/>
      <c r="UFX291" s="755"/>
      <c r="UFY291" s="755"/>
      <c r="UFZ291" s="755"/>
      <c r="UGA291" s="755"/>
      <c r="UGB291" s="755"/>
      <c r="UGC291" s="755"/>
      <c r="UGD291" s="755"/>
      <c r="UGE291" s="755"/>
      <c r="UGF291" s="755"/>
      <c r="UGG291" s="755"/>
      <c r="UGH291" s="755"/>
      <c r="UGI291" s="755"/>
      <c r="UGJ291" s="755"/>
      <c r="UGK291" s="755"/>
      <c r="UGL291" s="755"/>
      <c r="UGM291" s="755"/>
      <c r="UGN291" s="755"/>
      <c r="UGO291" s="755"/>
      <c r="UGP291" s="755"/>
      <c r="UGQ291" s="755"/>
      <c r="UGR291" s="755"/>
      <c r="UGS291" s="755"/>
      <c r="UGT291" s="755"/>
      <c r="UGU291" s="755"/>
      <c r="UGV291" s="755"/>
      <c r="UGW291" s="755"/>
      <c r="UGX291" s="755"/>
      <c r="UGY291" s="755"/>
      <c r="UGZ291" s="755"/>
      <c r="UHA291" s="755"/>
      <c r="UHB291" s="755"/>
      <c r="UHC291" s="755"/>
      <c r="UHD291" s="755"/>
      <c r="UHE291" s="755"/>
      <c r="UHF291" s="755"/>
      <c r="UHG291" s="755"/>
      <c r="UHH291" s="755"/>
      <c r="UHI291" s="755"/>
      <c r="UHJ291" s="755"/>
      <c r="UHK291" s="755"/>
      <c r="UHL291" s="755"/>
      <c r="UHM291" s="755"/>
      <c r="UHN291" s="755"/>
      <c r="UHO291" s="755"/>
      <c r="UHP291" s="755"/>
      <c r="UHQ291" s="755"/>
      <c r="UHR291" s="755"/>
      <c r="UHS291" s="755"/>
      <c r="UHT291" s="755"/>
      <c r="UHU291" s="755"/>
      <c r="UHV291" s="755"/>
      <c r="UHW291" s="755"/>
      <c r="UHX291" s="755"/>
      <c r="UHY291" s="755"/>
      <c r="UHZ291" s="755"/>
      <c r="UIA291" s="755"/>
      <c r="UIB291" s="755"/>
      <c r="UIC291" s="755"/>
      <c r="UID291" s="755"/>
      <c r="UIE291" s="755"/>
      <c r="UIF291" s="755"/>
      <c r="UIG291" s="755"/>
      <c r="UIH291" s="755"/>
      <c r="UII291" s="755"/>
      <c r="UIJ291" s="755"/>
      <c r="UIK291" s="755"/>
      <c r="UIL291" s="755"/>
      <c r="UIM291" s="755"/>
      <c r="UIN291" s="755"/>
      <c r="UIO291" s="755"/>
      <c r="UIP291" s="755"/>
      <c r="UIQ291" s="755"/>
      <c r="UIR291" s="755"/>
      <c r="UIS291" s="755"/>
      <c r="UIT291" s="755"/>
      <c r="UIU291" s="755"/>
      <c r="UIV291" s="755"/>
      <c r="UIW291" s="755"/>
      <c r="UIX291" s="755"/>
      <c r="UIY291" s="755"/>
      <c r="UIZ291" s="755"/>
      <c r="UJA291" s="755"/>
      <c r="UJB291" s="755"/>
      <c r="UJC291" s="755"/>
      <c r="UJD291" s="755"/>
      <c r="UJE291" s="755"/>
      <c r="UJF291" s="755"/>
      <c r="UJG291" s="755"/>
      <c r="UJH291" s="755"/>
      <c r="UJI291" s="755"/>
      <c r="UJJ291" s="755"/>
      <c r="UJK291" s="755"/>
      <c r="UJL291" s="755"/>
      <c r="UJM291" s="755"/>
      <c r="UJN291" s="755"/>
      <c r="UJO291" s="755"/>
      <c r="UJP291" s="755"/>
      <c r="UJQ291" s="755"/>
      <c r="UJR291" s="755"/>
      <c r="UJS291" s="755"/>
      <c r="UJT291" s="755"/>
      <c r="UJU291" s="755"/>
      <c r="UJV291" s="755"/>
      <c r="UJW291" s="755"/>
      <c r="UJX291" s="755"/>
      <c r="UJY291" s="755"/>
      <c r="UJZ291" s="755"/>
      <c r="UKA291" s="755"/>
      <c r="UKB291" s="755"/>
      <c r="UKC291" s="755"/>
      <c r="UKD291" s="755"/>
      <c r="UKE291" s="755"/>
      <c r="UKF291" s="755"/>
      <c r="UKG291" s="755"/>
      <c r="UKH291" s="755"/>
      <c r="UKI291" s="755"/>
      <c r="UKJ291" s="755"/>
      <c r="UKK291" s="755"/>
      <c r="UKL291" s="755"/>
      <c r="UKM291" s="755"/>
      <c r="UKN291" s="755"/>
      <c r="UKO291" s="755"/>
      <c r="UKP291" s="755"/>
      <c r="UKQ291" s="755"/>
      <c r="UKR291" s="755"/>
      <c r="UKS291" s="755"/>
      <c r="UKT291" s="755"/>
      <c r="UKU291" s="755"/>
      <c r="UKV291" s="755"/>
      <c r="UKW291" s="755"/>
      <c r="UKX291" s="755"/>
      <c r="UKY291" s="755"/>
      <c r="UKZ291" s="755"/>
      <c r="ULA291" s="755"/>
      <c r="ULB291" s="755"/>
      <c r="ULC291" s="755"/>
      <c r="ULD291" s="755"/>
      <c r="ULE291" s="755"/>
      <c r="ULF291" s="755"/>
      <c r="ULG291" s="755"/>
      <c r="ULH291" s="755"/>
      <c r="ULI291" s="755"/>
      <c r="ULJ291" s="755"/>
      <c r="ULK291" s="755"/>
      <c r="ULL291" s="755"/>
      <c r="ULM291" s="755"/>
      <c r="ULN291" s="755"/>
      <c r="ULO291" s="755"/>
      <c r="ULP291" s="755"/>
      <c r="ULQ291" s="755"/>
      <c r="ULR291" s="755"/>
      <c r="ULS291" s="755"/>
      <c r="ULT291" s="755"/>
      <c r="ULU291" s="755"/>
      <c r="ULV291" s="755"/>
      <c r="ULW291" s="755"/>
      <c r="ULX291" s="755"/>
      <c r="ULY291" s="755"/>
      <c r="ULZ291" s="755"/>
      <c r="UMA291" s="755"/>
      <c r="UMB291" s="755"/>
      <c r="UMC291" s="755"/>
      <c r="UMD291" s="755"/>
      <c r="UME291" s="755"/>
      <c r="UMF291" s="755"/>
      <c r="UMG291" s="755"/>
      <c r="UMH291" s="755"/>
      <c r="UMI291" s="755"/>
      <c r="UMJ291" s="755"/>
      <c r="UMK291" s="755"/>
      <c r="UML291" s="755"/>
      <c r="UMM291" s="755"/>
      <c r="UMN291" s="755"/>
      <c r="UMO291" s="755"/>
      <c r="UMP291" s="755"/>
      <c r="UMQ291" s="755"/>
      <c r="UMR291" s="755"/>
      <c r="UMS291" s="755"/>
      <c r="UMT291" s="755"/>
      <c r="UMU291" s="755"/>
      <c r="UMV291" s="755"/>
      <c r="UMW291" s="755"/>
      <c r="UMX291" s="755"/>
      <c r="UMY291" s="755"/>
      <c r="UMZ291" s="755"/>
      <c r="UNA291" s="755"/>
      <c r="UNB291" s="755"/>
      <c r="UNC291" s="755"/>
      <c r="UND291" s="755"/>
      <c r="UNE291" s="755"/>
      <c r="UNF291" s="755"/>
      <c r="UNG291" s="755"/>
      <c r="UNH291" s="755"/>
      <c r="UNI291" s="755"/>
      <c r="UNJ291" s="755"/>
      <c r="UNK291" s="755"/>
      <c r="UNL291" s="755"/>
      <c r="UNM291" s="755"/>
      <c r="UNN291" s="755"/>
      <c r="UNO291" s="755"/>
      <c r="UNP291" s="755"/>
      <c r="UNQ291" s="755"/>
      <c r="UNR291" s="755"/>
      <c r="UNS291" s="755"/>
      <c r="UNT291" s="755"/>
      <c r="UNU291" s="755"/>
      <c r="UNV291" s="755"/>
      <c r="UNW291" s="755"/>
      <c r="UNX291" s="755"/>
      <c r="UNY291" s="755"/>
      <c r="UNZ291" s="755"/>
      <c r="UOA291" s="755"/>
      <c r="UOB291" s="755"/>
      <c r="UOC291" s="755"/>
      <c r="UOD291" s="755"/>
      <c r="UOE291" s="755"/>
      <c r="UOF291" s="755"/>
      <c r="UOG291" s="755"/>
      <c r="UOH291" s="755"/>
      <c r="UOI291" s="755"/>
      <c r="UOJ291" s="755"/>
      <c r="UOK291" s="755"/>
      <c r="UOL291" s="755"/>
      <c r="UOM291" s="755"/>
      <c r="UON291" s="755"/>
      <c r="UOO291" s="755"/>
      <c r="UOP291" s="755"/>
      <c r="UOQ291" s="755"/>
      <c r="UOR291" s="755"/>
      <c r="UOS291" s="755"/>
      <c r="UOT291" s="755"/>
      <c r="UOU291" s="755"/>
      <c r="UOV291" s="755"/>
      <c r="UOW291" s="755"/>
      <c r="UOX291" s="755"/>
      <c r="UOY291" s="755"/>
      <c r="UOZ291" s="755"/>
      <c r="UPA291" s="755"/>
      <c r="UPB291" s="755"/>
      <c r="UPC291" s="755"/>
      <c r="UPD291" s="755"/>
      <c r="UPE291" s="755"/>
      <c r="UPF291" s="755"/>
      <c r="UPG291" s="755"/>
      <c r="UPH291" s="755"/>
      <c r="UPI291" s="755"/>
      <c r="UPJ291" s="755"/>
      <c r="UPK291" s="755"/>
      <c r="UPL291" s="755"/>
      <c r="UPM291" s="755"/>
      <c r="UPN291" s="755"/>
      <c r="UPO291" s="755"/>
      <c r="UPP291" s="755"/>
      <c r="UPQ291" s="755"/>
      <c r="UPR291" s="755"/>
      <c r="UPS291" s="755"/>
      <c r="UPT291" s="755"/>
      <c r="UPU291" s="755"/>
      <c r="UPV291" s="755"/>
      <c r="UPW291" s="755"/>
      <c r="UPX291" s="755"/>
      <c r="UPY291" s="755"/>
      <c r="UPZ291" s="755"/>
      <c r="UQA291" s="755"/>
      <c r="UQB291" s="755"/>
      <c r="UQC291" s="755"/>
      <c r="UQD291" s="755"/>
      <c r="UQE291" s="755"/>
      <c r="UQF291" s="755"/>
      <c r="UQG291" s="755"/>
      <c r="UQH291" s="755"/>
      <c r="UQI291" s="755"/>
      <c r="UQJ291" s="755"/>
      <c r="UQK291" s="755"/>
      <c r="UQL291" s="755"/>
      <c r="UQM291" s="755"/>
      <c r="UQN291" s="755"/>
      <c r="UQO291" s="755"/>
      <c r="UQP291" s="755"/>
      <c r="UQQ291" s="755"/>
      <c r="UQR291" s="755"/>
      <c r="UQS291" s="755"/>
      <c r="UQT291" s="755"/>
      <c r="UQU291" s="755"/>
      <c r="UQV291" s="755"/>
      <c r="UQW291" s="755"/>
      <c r="UQX291" s="755"/>
      <c r="UQY291" s="755"/>
      <c r="UQZ291" s="755"/>
      <c r="URA291" s="755"/>
      <c r="URB291" s="755"/>
      <c r="URC291" s="755"/>
      <c r="URD291" s="755"/>
      <c r="URE291" s="755"/>
      <c r="URF291" s="755"/>
      <c r="URG291" s="755"/>
      <c r="URH291" s="755"/>
      <c r="URI291" s="755"/>
      <c r="URJ291" s="755"/>
      <c r="URK291" s="755"/>
      <c r="URL291" s="755"/>
      <c r="URM291" s="755"/>
      <c r="URN291" s="755"/>
      <c r="URO291" s="755"/>
      <c r="URP291" s="755"/>
      <c r="URQ291" s="755"/>
      <c r="URR291" s="755"/>
      <c r="URS291" s="755"/>
      <c r="URT291" s="755"/>
      <c r="URU291" s="755"/>
      <c r="URV291" s="755"/>
      <c r="URW291" s="755"/>
      <c r="URX291" s="755"/>
      <c r="URY291" s="755"/>
      <c r="URZ291" s="755"/>
      <c r="USA291" s="755"/>
      <c r="USB291" s="755"/>
      <c r="USC291" s="755"/>
      <c r="USD291" s="755"/>
      <c r="USE291" s="755"/>
      <c r="USF291" s="755"/>
      <c r="USG291" s="755"/>
      <c r="USH291" s="755"/>
      <c r="USI291" s="755"/>
      <c r="USJ291" s="755"/>
      <c r="USK291" s="755"/>
      <c r="USL291" s="755"/>
      <c r="USM291" s="755"/>
      <c r="USN291" s="755"/>
      <c r="USO291" s="755"/>
      <c r="USP291" s="755"/>
      <c r="USQ291" s="755"/>
      <c r="USR291" s="755"/>
      <c r="USS291" s="755"/>
      <c r="UST291" s="755"/>
      <c r="USU291" s="755"/>
      <c r="USV291" s="755"/>
      <c r="USW291" s="755"/>
      <c r="USX291" s="755"/>
      <c r="USY291" s="755"/>
      <c r="USZ291" s="755"/>
      <c r="UTA291" s="755"/>
      <c r="UTB291" s="755"/>
      <c r="UTC291" s="755"/>
      <c r="UTD291" s="755"/>
      <c r="UTE291" s="755"/>
      <c r="UTF291" s="755"/>
      <c r="UTG291" s="755"/>
      <c r="UTH291" s="755"/>
      <c r="UTI291" s="755"/>
      <c r="UTJ291" s="755"/>
      <c r="UTK291" s="755"/>
      <c r="UTL291" s="755"/>
      <c r="UTM291" s="755"/>
      <c r="UTN291" s="755"/>
      <c r="UTO291" s="755"/>
      <c r="UTP291" s="755"/>
      <c r="UTQ291" s="755"/>
      <c r="UTR291" s="755"/>
      <c r="UTS291" s="755"/>
      <c r="UTT291" s="755"/>
      <c r="UTU291" s="755"/>
      <c r="UTV291" s="755"/>
      <c r="UTW291" s="755"/>
      <c r="UTX291" s="755"/>
      <c r="UTY291" s="755"/>
      <c r="UTZ291" s="755"/>
      <c r="UUA291" s="755"/>
      <c r="UUB291" s="755"/>
      <c r="UUC291" s="755"/>
      <c r="UUD291" s="755"/>
      <c r="UUE291" s="755"/>
      <c r="UUF291" s="755"/>
      <c r="UUG291" s="755"/>
      <c r="UUH291" s="755"/>
      <c r="UUI291" s="755"/>
      <c r="UUJ291" s="755"/>
      <c r="UUK291" s="755"/>
      <c r="UUL291" s="755"/>
      <c r="UUM291" s="755"/>
      <c r="UUN291" s="755"/>
      <c r="UUO291" s="755"/>
      <c r="UUP291" s="755"/>
      <c r="UUQ291" s="755"/>
      <c r="UUR291" s="755"/>
      <c r="UUS291" s="755"/>
      <c r="UUT291" s="755"/>
      <c r="UUU291" s="755"/>
      <c r="UUV291" s="755"/>
      <c r="UUW291" s="755"/>
      <c r="UUX291" s="755"/>
      <c r="UUY291" s="755"/>
      <c r="UUZ291" s="755"/>
      <c r="UVA291" s="755"/>
      <c r="UVB291" s="755"/>
      <c r="UVC291" s="755"/>
      <c r="UVD291" s="755"/>
      <c r="UVE291" s="755"/>
      <c r="UVF291" s="755"/>
      <c r="UVG291" s="755"/>
      <c r="UVH291" s="755"/>
      <c r="UVI291" s="755"/>
      <c r="UVJ291" s="755"/>
      <c r="UVK291" s="755"/>
      <c r="UVL291" s="755"/>
      <c r="UVM291" s="755"/>
      <c r="UVN291" s="755"/>
      <c r="UVO291" s="755"/>
      <c r="UVP291" s="755"/>
      <c r="UVQ291" s="755"/>
      <c r="UVR291" s="755"/>
      <c r="UVS291" s="755"/>
      <c r="UVT291" s="755"/>
      <c r="UVU291" s="755"/>
      <c r="UVV291" s="755"/>
      <c r="UVW291" s="755"/>
      <c r="UVX291" s="755"/>
      <c r="UVY291" s="755"/>
      <c r="UVZ291" s="755"/>
      <c r="UWA291" s="755"/>
      <c r="UWB291" s="755"/>
      <c r="UWC291" s="755"/>
      <c r="UWD291" s="755"/>
      <c r="UWE291" s="755"/>
      <c r="UWF291" s="755"/>
      <c r="UWG291" s="755"/>
      <c r="UWH291" s="755"/>
      <c r="UWI291" s="755"/>
      <c r="UWJ291" s="755"/>
      <c r="UWK291" s="755"/>
      <c r="UWL291" s="755"/>
      <c r="UWM291" s="755"/>
      <c r="UWN291" s="755"/>
      <c r="UWO291" s="755"/>
      <c r="UWP291" s="755"/>
      <c r="UWQ291" s="755"/>
      <c r="UWR291" s="755"/>
      <c r="UWS291" s="755"/>
      <c r="UWT291" s="755"/>
      <c r="UWU291" s="755"/>
      <c r="UWV291" s="755"/>
      <c r="UWW291" s="755"/>
      <c r="UWX291" s="755"/>
      <c r="UWY291" s="755"/>
      <c r="UWZ291" s="755"/>
      <c r="UXA291" s="755"/>
      <c r="UXB291" s="755"/>
      <c r="UXC291" s="755"/>
      <c r="UXD291" s="755"/>
      <c r="UXE291" s="755"/>
      <c r="UXF291" s="755"/>
      <c r="UXG291" s="755"/>
      <c r="UXH291" s="755"/>
      <c r="UXI291" s="755"/>
      <c r="UXJ291" s="755"/>
      <c r="UXK291" s="755"/>
      <c r="UXL291" s="755"/>
      <c r="UXM291" s="755"/>
      <c r="UXN291" s="755"/>
      <c r="UXO291" s="755"/>
      <c r="UXP291" s="755"/>
      <c r="UXQ291" s="755"/>
      <c r="UXR291" s="755"/>
      <c r="UXS291" s="755"/>
      <c r="UXT291" s="755"/>
      <c r="UXU291" s="755"/>
      <c r="UXV291" s="755"/>
      <c r="UXW291" s="755"/>
      <c r="UXX291" s="755"/>
      <c r="UXY291" s="755"/>
      <c r="UXZ291" s="755"/>
      <c r="UYA291" s="755"/>
      <c r="UYB291" s="755"/>
      <c r="UYC291" s="755"/>
      <c r="UYD291" s="755"/>
      <c r="UYE291" s="755"/>
      <c r="UYF291" s="755"/>
      <c r="UYG291" s="755"/>
      <c r="UYH291" s="755"/>
      <c r="UYI291" s="755"/>
      <c r="UYJ291" s="755"/>
      <c r="UYK291" s="755"/>
      <c r="UYL291" s="755"/>
      <c r="UYM291" s="755"/>
      <c r="UYN291" s="755"/>
      <c r="UYO291" s="755"/>
      <c r="UYP291" s="755"/>
      <c r="UYQ291" s="755"/>
      <c r="UYR291" s="755"/>
      <c r="UYS291" s="755"/>
      <c r="UYT291" s="755"/>
      <c r="UYU291" s="755"/>
      <c r="UYV291" s="755"/>
      <c r="UYW291" s="755"/>
      <c r="UYX291" s="755"/>
      <c r="UYY291" s="755"/>
      <c r="UYZ291" s="755"/>
      <c r="UZA291" s="755"/>
      <c r="UZB291" s="755"/>
      <c r="UZC291" s="755"/>
      <c r="UZD291" s="755"/>
      <c r="UZE291" s="755"/>
      <c r="UZF291" s="755"/>
      <c r="UZG291" s="755"/>
      <c r="UZH291" s="755"/>
      <c r="UZI291" s="755"/>
      <c r="UZJ291" s="755"/>
      <c r="UZK291" s="755"/>
      <c r="UZL291" s="755"/>
      <c r="UZM291" s="755"/>
      <c r="UZN291" s="755"/>
      <c r="UZO291" s="755"/>
      <c r="UZP291" s="755"/>
      <c r="UZQ291" s="755"/>
      <c r="UZR291" s="755"/>
      <c r="UZS291" s="755"/>
      <c r="UZT291" s="755"/>
      <c r="UZU291" s="755"/>
      <c r="UZV291" s="755"/>
      <c r="UZW291" s="755"/>
      <c r="UZX291" s="755"/>
      <c r="UZY291" s="755"/>
      <c r="UZZ291" s="755"/>
      <c r="VAA291" s="755"/>
      <c r="VAB291" s="755"/>
      <c r="VAC291" s="755"/>
      <c r="VAD291" s="755"/>
      <c r="VAE291" s="755"/>
      <c r="VAF291" s="755"/>
      <c r="VAG291" s="755"/>
      <c r="VAH291" s="755"/>
      <c r="VAI291" s="755"/>
      <c r="VAJ291" s="755"/>
      <c r="VAK291" s="755"/>
      <c r="VAL291" s="755"/>
      <c r="VAM291" s="755"/>
      <c r="VAN291" s="755"/>
      <c r="VAO291" s="755"/>
      <c r="VAP291" s="755"/>
      <c r="VAQ291" s="755"/>
      <c r="VAR291" s="755"/>
      <c r="VAS291" s="755"/>
      <c r="VAT291" s="755"/>
      <c r="VAU291" s="755"/>
      <c r="VAV291" s="755"/>
      <c r="VAW291" s="755"/>
      <c r="VAX291" s="755"/>
      <c r="VAY291" s="755"/>
      <c r="VAZ291" s="755"/>
      <c r="VBA291" s="755"/>
      <c r="VBB291" s="755"/>
      <c r="VBC291" s="755"/>
      <c r="VBD291" s="755"/>
      <c r="VBE291" s="755"/>
      <c r="VBF291" s="755"/>
      <c r="VBG291" s="755"/>
      <c r="VBH291" s="755"/>
      <c r="VBI291" s="755"/>
      <c r="VBJ291" s="755"/>
      <c r="VBK291" s="755"/>
      <c r="VBL291" s="755"/>
      <c r="VBM291" s="755"/>
      <c r="VBN291" s="755"/>
      <c r="VBO291" s="755"/>
      <c r="VBP291" s="755"/>
      <c r="VBQ291" s="755"/>
      <c r="VBR291" s="755"/>
      <c r="VBS291" s="755"/>
      <c r="VBT291" s="755"/>
      <c r="VBU291" s="755"/>
      <c r="VBV291" s="755"/>
      <c r="VBW291" s="755"/>
      <c r="VBX291" s="755"/>
      <c r="VBY291" s="755"/>
      <c r="VBZ291" s="755"/>
      <c r="VCA291" s="755"/>
      <c r="VCB291" s="755"/>
      <c r="VCC291" s="755"/>
      <c r="VCD291" s="755"/>
      <c r="VCE291" s="755"/>
      <c r="VCF291" s="755"/>
      <c r="VCG291" s="755"/>
      <c r="VCH291" s="755"/>
      <c r="VCI291" s="755"/>
      <c r="VCJ291" s="755"/>
      <c r="VCK291" s="755"/>
      <c r="VCL291" s="755"/>
      <c r="VCM291" s="755"/>
      <c r="VCN291" s="755"/>
      <c r="VCO291" s="755"/>
      <c r="VCP291" s="755"/>
      <c r="VCQ291" s="755"/>
      <c r="VCR291" s="755"/>
      <c r="VCS291" s="755"/>
      <c r="VCT291" s="755"/>
      <c r="VCU291" s="755"/>
      <c r="VCV291" s="755"/>
      <c r="VCW291" s="755"/>
      <c r="VCX291" s="755"/>
      <c r="VCY291" s="755"/>
      <c r="VCZ291" s="755"/>
      <c r="VDA291" s="755"/>
      <c r="VDB291" s="755"/>
      <c r="VDC291" s="755"/>
      <c r="VDD291" s="755"/>
      <c r="VDE291" s="755"/>
      <c r="VDF291" s="755"/>
      <c r="VDG291" s="755"/>
      <c r="VDH291" s="755"/>
      <c r="VDI291" s="755"/>
      <c r="VDJ291" s="755"/>
      <c r="VDK291" s="755"/>
      <c r="VDL291" s="755"/>
      <c r="VDM291" s="755"/>
      <c r="VDN291" s="755"/>
      <c r="VDO291" s="755"/>
      <c r="VDP291" s="755"/>
      <c r="VDQ291" s="755"/>
      <c r="VDR291" s="755"/>
      <c r="VDS291" s="755"/>
      <c r="VDT291" s="755"/>
      <c r="VDU291" s="755"/>
      <c r="VDV291" s="755"/>
      <c r="VDW291" s="755"/>
      <c r="VDX291" s="755"/>
      <c r="VDY291" s="755"/>
      <c r="VDZ291" s="755"/>
      <c r="VEA291" s="755"/>
      <c r="VEB291" s="755"/>
      <c r="VEC291" s="755"/>
      <c r="VED291" s="755"/>
      <c r="VEE291" s="755"/>
      <c r="VEF291" s="755"/>
      <c r="VEG291" s="755"/>
      <c r="VEH291" s="755"/>
      <c r="VEI291" s="755"/>
      <c r="VEJ291" s="755"/>
      <c r="VEK291" s="755"/>
      <c r="VEL291" s="755"/>
      <c r="VEM291" s="755"/>
      <c r="VEN291" s="755"/>
      <c r="VEO291" s="755"/>
      <c r="VEP291" s="755"/>
      <c r="VEQ291" s="755"/>
      <c r="VER291" s="755"/>
      <c r="VES291" s="755"/>
      <c r="VET291" s="755"/>
      <c r="VEU291" s="755"/>
      <c r="VEV291" s="755"/>
      <c r="VEW291" s="755"/>
      <c r="VEX291" s="755"/>
      <c r="VEY291" s="755"/>
      <c r="VEZ291" s="755"/>
      <c r="VFA291" s="755"/>
      <c r="VFB291" s="755"/>
      <c r="VFC291" s="755"/>
      <c r="VFD291" s="755"/>
      <c r="VFE291" s="755"/>
      <c r="VFF291" s="755"/>
      <c r="VFG291" s="755"/>
      <c r="VFH291" s="755"/>
      <c r="VFI291" s="755"/>
      <c r="VFJ291" s="755"/>
      <c r="VFK291" s="755"/>
      <c r="VFL291" s="755"/>
      <c r="VFM291" s="755"/>
      <c r="VFN291" s="755"/>
      <c r="VFO291" s="755"/>
      <c r="VFP291" s="755"/>
      <c r="VFQ291" s="755"/>
      <c r="VFR291" s="755"/>
      <c r="VFS291" s="755"/>
      <c r="VFT291" s="755"/>
      <c r="VFU291" s="755"/>
      <c r="VFV291" s="755"/>
      <c r="VFW291" s="755"/>
      <c r="VFX291" s="755"/>
      <c r="VFY291" s="755"/>
      <c r="VFZ291" s="755"/>
      <c r="VGA291" s="755"/>
      <c r="VGB291" s="755"/>
      <c r="VGC291" s="755"/>
      <c r="VGD291" s="755"/>
      <c r="VGE291" s="755"/>
      <c r="VGF291" s="755"/>
      <c r="VGG291" s="755"/>
      <c r="VGH291" s="755"/>
      <c r="VGI291" s="755"/>
      <c r="VGJ291" s="755"/>
      <c r="VGK291" s="755"/>
      <c r="VGL291" s="755"/>
      <c r="VGM291" s="755"/>
      <c r="VGN291" s="755"/>
      <c r="VGO291" s="755"/>
      <c r="VGP291" s="755"/>
      <c r="VGQ291" s="755"/>
      <c r="VGR291" s="755"/>
      <c r="VGS291" s="755"/>
      <c r="VGT291" s="755"/>
      <c r="VGU291" s="755"/>
      <c r="VGV291" s="755"/>
      <c r="VGW291" s="755"/>
      <c r="VGX291" s="755"/>
      <c r="VGY291" s="755"/>
      <c r="VGZ291" s="755"/>
      <c r="VHA291" s="755"/>
      <c r="VHB291" s="755"/>
      <c r="VHC291" s="755"/>
      <c r="VHD291" s="755"/>
      <c r="VHE291" s="755"/>
      <c r="VHF291" s="755"/>
      <c r="VHG291" s="755"/>
      <c r="VHH291" s="755"/>
      <c r="VHI291" s="755"/>
      <c r="VHJ291" s="755"/>
      <c r="VHK291" s="755"/>
      <c r="VHL291" s="755"/>
      <c r="VHM291" s="755"/>
      <c r="VHN291" s="755"/>
      <c r="VHO291" s="755"/>
      <c r="VHP291" s="755"/>
      <c r="VHQ291" s="755"/>
      <c r="VHR291" s="755"/>
      <c r="VHS291" s="755"/>
      <c r="VHT291" s="755"/>
      <c r="VHU291" s="755"/>
      <c r="VHV291" s="755"/>
      <c r="VHW291" s="755"/>
      <c r="VHX291" s="755"/>
      <c r="VHY291" s="755"/>
      <c r="VHZ291" s="755"/>
      <c r="VIA291" s="755"/>
      <c r="VIB291" s="755"/>
      <c r="VIC291" s="755"/>
      <c r="VID291" s="755"/>
      <c r="VIE291" s="755"/>
      <c r="VIF291" s="755"/>
      <c r="VIG291" s="755"/>
      <c r="VIH291" s="755"/>
      <c r="VII291" s="755"/>
      <c r="VIJ291" s="755"/>
      <c r="VIK291" s="755"/>
      <c r="VIL291" s="755"/>
      <c r="VIM291" s="755"/>
      <c r="VIN291" s="755"/>
      <c r="VIO291" s="755"/>
      <c r="VIP291" s="755"/>
      <c r="VIQ291" s="755"/>
      <c r="VIR291" s="755"/>
      <c r="VIS291" s="755"/>
      <c r="VIT291" s="755"/>
      <c r="VIU291" s="755"/>
      <c r="VIV291" s="755"/>
      <c r="VIW291" s="755"/>
      <c r="VIX291" s="755"/>
      <c r="VIY291" s="755"/>
      <c r="VIZ291" s="755"/>
      <c r="VJA291" s="755"/>
      <c r="VJB291" s="755"/>
      <c r="VJC291" s="755"/>
      <c r="VJD291" s="755"/>
      <c r="VJE291" s="755"/>
      <c r="VJF291" s="755"/>
      <c r="VJG291" s="755"/>
      <c r="VJH291" s="755"/>
      <c r="VJI291" s="755"/>
      <c r="VJJ291" s="755"/>
      <c r="VJK291" s="755"/>
      <c r="VJL291" s="755"/>
      <c r="VJM291" s="755"/>
      <c r="VJN291" s="755"/>
      <c r="VJO291" s="755"/>
      <c r="VJP291" s="755"/>
      <c r="VJQ291" s="755"/>
      <c r="VJR291" s="755"/>
      <c r="VJS291" s="755"/>
      <c r="VJT291" s="755"/>
      <c r="VJU291" s="755"/>
      <c r="VJV291" s="755"/>
      <c r="VJW291" s="755"/>
      <c r="VJX291" s="755"/>
      <c r="VJY291" s="755"/>
      <c r="VJZ291" s="755"/>
      <c r="VKA291" s="755"/>
      <c r="VKB291" s="755"/>
      <c r="VKC291" s="755"/>
      <c r="VKD291" s="755"/>
      <c r="VKE291" s="755"/>
      <c r="VKF291" s="755"/>
      <c r="VKG291" s="755"/>
      <c r="VKH291" s="755"/>
      <c r="VKI291" s="755"/>
      <c r="VKJ291" s="755"/>
      <c r="VKK291" s="755"/>
      <c r="VKL291" s="755"/>
      <c r="VKM291" s="755"/>
      <c r="VKN291" s="755"/>
      <c r="VKO291" s="755"/>
      <c r="VKP291" s="755"/>
      <c r="VKQ291" s="755"/>
      <c r="VKR291" s="755"/>
      <c r="VKS291" s="755"/>
      <c r="VKT291" s="755"/>
      <c r="VKU291" s="755"/>
      <c r="VKV291" s="755"/>
      <c r="VKW291" s="755"/>
      <c r="VKX291" s="755"/>
      <c r="VKY291" s="755"/>
      <c r="VKZ291" s="755"/>
      <c r="VLA291" s="755"/>
      <c r="VLB291" s="755"/>
      <c r="VLC291" s="755"/>
      <c r="VLD291" s="755"/>
      <c r="VLE291" s="755"/>
      <c r="VLF291" s="755"/>
      <c r="VLG291" s="755"/>
      <c r="VLH291" s="755"/>
      <c r="VLI291" s="755"/>
      <c r="VLJ291" s="755"/>
      <c r="VLK291" s="755"/>
      <c r="VLL291" s="755"/>
      <c r="VLM291" s="755"/>
      <c r="VLN291" s="755"/>
      <c r="VLO291" s="755"/>
      <c r="VLP291" s="755"/>
      <c r="VLQ291" s="755"/>
      <c r="VLR291" s="755"/>
      <c r="VLS291" s="755"/>
      <c r="VLT291" s="755"/>
      <c r="VLU291" s="755"/>
      <c r="VLV291" s="755"/>
      <c r="VLW291" s="755"/>
      <c r="VLX291" s="755"/>
      <c r="VLY291" s="755"/>
      <c r="VLZ291" s="755"/>
      <c r="VMA291" s="755"/>
      <c r="VMB291" s="755"/>
      <c r="VMC291" s="755"/>
      <c r="VMD291" s="755"/>
      <c r="VME291" s="755"/>
      <c r="VMF291" s="755"/>
      <c r="VMG291" s="755"/>
      <c r="VMH291" s="755"/>
      <c r="VMI291" s="755"/>
      <c r="VMJ291" s="755"/>
      <c r="VMK291" s="755"/>
      <c r="VML291" s="755"/>
      <c r="VMM291" s="755"/>
      <c r="VMN291" s="755"/>
      <c r="VMO291" s="755"/>
      <c r="VMP291" s="755"/>
      <c r="VMQ291" s="755"/>
      <c r="VMR291" s="755"/>
      <c r="VMS291" s="755"/>
      <c r="VMT291" s="755"/>
      <c r="VMU291" s="755"/>
      <c r="VMV291" s="755"/>
      <c r="VMW291" s="755"/>
      <c r="VMX291" s="755"/>
      <c r="VMY291" s="755"/>
      <c r="VMZ291" s="755"/>
      <c r="VNA291" s="755"/>
      <c r="VNB291" s="755"/>
      <c r="VNC291" s="755"/>
      <c r="VND291" s="755"/>
      <c r="VNE291" s="755"/>
      <c r="VNF291" s="755"/>
      <c r="VNG291" s="755"/>
      <c r="VNH291" s="755"/>
      <c r="VNI291" s="755"/>
      <c r="VNJ291" s="755"/>
      <c r="VNK291" s="755"/>
      <c r="VNL291" s="755"/>
      <c r="VNM291" s="755"/>
      <c r="VNN291" s="755"/>
      <c r="VNO291" s="755"/>
      <c r="VNP291" s="755"/>
      <c r="VNQ291" s="755"/>
      <c r="VNR291" s="755"/>
      <c r="VNS291" s="755"/>
      <c r="VNT291" s="755"/>
      <c r="VNU291" s="755"/>
      <c r="VNV291" s="755"/>
      <c r="VNW291" s="755"/>
      <c r="VNX291" s="755"/>
      <c r="VNY291" s="755"/>
      <c r="VNZ291" s="755"/>
      <c r="VOA291" s="755"/>
      <c r="VOB291" s="755"/>
      <c r="VOC291" s="755"/>
      <c r="VOD291" s="755"/>
      <c r="VOE291" s="755"/>
      <c r="VOF291" s="755"/>
      <c r="VOG291" s="755"/>
      <c r="VOH291" s="755"/>
      <c r="VOI291" s="755"/>
      <c r="VOJ291" s="755"/>
      <c r="VOK291" s="755"/>
      <c r="VOL291" s="755"/>
      <c r="VOM291" s="755"/>
      <c r="VON291" s="755"/>
      <c r="VOO291" s="755"/>
      <c r="VOP291" s="755"/>
      <c r="VOQ291" s="755"/>
      <c r="VOR291" s="755"/>
      <c r="VOS291" s="755"/>
      <c r="VOT291" s="755"/>
      <c r="VOU291" s="755"/>
      <c r="VOV291" s="755"/>
      <c r="VOW291" s="755"/>
      <c r="VOX291" s="755"/>
      <c r="VOY291" s="755"/>
      <c r="VOZ291" s="755"/>
      <c r="VPA291" s="755"/>
      <c r="VPB291" s="755"/>
      <c r="VPC291" s="755"/>
      <c r="VPD291" s="755"/>
      <c r="VPE291" s="755"/>
      <c r="VPF291" s="755"/>
      <c r="VPG291" s="755"/>
      <c r="VPH291" s="755"/>
      <c r="VPI291" s="755"/>
      <c r="VPJ291" s="755"/>
      <c r="VPK291" s="755"/>
      <c r="VPL291" s="755"/>
      <c r="VPM291" s="755"/>
      <c r="VPN291" s="755"/>
      <c r="VPO291" s="755"/>
      <c r="VPP291" s="755"/>
      <c r="VPQ291" s="755"/>
      <c r="VPR291" s="755"/>
      <c r="VPS291" s="755"/>
      <c r="VPT291" s="755"/>
      <c r="VPU291" s="755"/>
      <c r="VPV291" s="755"/>
      <c r="VPW291" s="755"/>
      <c r="VPX291" s="755"/>
      <c r="VPY291" s="755"/>
      <c r="VPZ291" s="755"/>
      <c r="VQA291" s="755"/>
      <c r="VQB291" s="755"/>
      <c r="VQC291" s="755"/>
      <c r="VQD291" s="755"/>
      <c r="VQE291" s="755"/>
      <c r="VQF291" s="755"/>
      <c r="VQG291" s="755"/>
      <c r="VQH291" s="755"/>
      <c r="VQI291" s="755"/>
      <c r="VQJ291" s="755"/>
      <c r="VQK291" s="755"/>
      <c r="VQL291" s="755"/>
      <c r="VQM291" s="755"/>
      <c r="VQN291" s="755"/>
      <c r="VQO291" s="755"/>
      <c r="VQP291" s="755"/>
      <c r="VQQ291" s="755"/>
      <c r="VQR291" s="755"/>
      <c r="VQS291" s="755"/>
      <c r="VQT291" s="755"/>
      <c r="VQU291" s="755"/>
      <c r="VQV291" s="755"/>
      <c r="VQW291" s="755"/>
      <c r="VQX291" s="755"/>
      <c r="VQY291" s="755"/>
      <c r="VQZ291" s="755"/>
      <c r="VRA291" s="755"/>
      <c r="VRB291" s="755"/>
      <c r="VRC291" s="755"/>
      <c r="VRD291" s="755"/>
      <c r="VRE291" s="755"/>
      <c r="VRF291" s="755"/>
      <c r="VRG291" s="755"/>
      <c r="VRH291" s="755"/>
      <c r="VRI291" s="755"/>
      <c r="VRJ291" s="755"/>
      <c r="VRK291" s="755"/>
      <c r="VRL291" s="755"/>
      <c r="VRM291" s="755"/>
      <c r="VRN291" s="755"/>
      <c r="VRO291" s="755"/>
      <c r="VRP291" s="755"/>
      <c r="VRQ291" s="755"/>
      <c r="VRR291" s="755"/>
      <c r="VRS291" s="755"/>
      <c r="VRT291" s="755"/>
      <c r="VRU291" s="755"/>
      <c r="VRV291" s="755"/>
      <c r="VRW291" s="755"/>
      <c r="VRX291" s="755"/>
      <c r="VRY291" s="755"/>
      <c r="VRZ291" s="755"/>
      <c r="VSA291" s="755"/>
      <c r="VSB291" s="755"/>
      <c r="VSC291" s="755"/>
      <c r="VSD291" s="755"/>
      <c r="VSE291" s="755"/>
      <c r="VSF291" s="755"/>
      <c r="VSG291" s="755"/>
      <c r="VSH291" s="755"/>
      <c r="VSI291" s="755"/>
      <c r="VSJ291" s="755"/>
      <c r="VSK291" s="755"/>
      <c r="VSL291" s="755"/>
      <c r="VSM291" s="755"/>
      <c r="VSN291" s="755"/>
      <c r="VSO291" s="755"/>
      <c r="VSP291" s="755"/>
      <c r="VSQ291" s="755"/>
      <c r="VSR291" s="755"/>
      <c r="VSS291" s="755"/>
      <c r="VST291" s="755"/>
      <c r="VSU291" s="755"/>
      <c r="VSV291" s="755"/>
      <c r="VSW291" s="755"/>
      <c r="VSX291" s="755"/>
      <c r="VSY291" s="755"/>
      <c r="VSZ291" s="755"/>
      <c r="VTA291" s="755"/>
      <c r="VTB291" s="755"/>
      <c r="VTC291" s="755"/>
      <c r="VTD291" s="755"/>
      <c r="VTE291" s="755"/>
      <c r="VTF291" s="755"/>
      <c r="VTG291" s="755"/>
      <c r="VTH291" s="755"/>
      <c r="VTI291" s="755"/>
      <c r="VTJ291" s="755"/>
      <c r="VTK291" s="755"/>
      <c r="VTL291" s="755"/>
      <c r="VTM291" s="755"/>
      <c r="VTN291" s="755"/>
      <c r="VTO291" s="755"/>
      <c r="VTP291" s="755"/>
      <c r="VTQ291" s="755"/>
      <c r="VTR291" s="755"/>
      <c r="VTS291" s="755"/>
      <c r="VTT291" s="755"/>
      <c r="VTU291" s="755"/>
      <c r="VTV291" s="755"/>
      <c r="VTW291" s="755"/>
      <c r="VTX291" s="755"/>
      <c r="VTY291" s="755"/>
      <c r="VTZ291" s="755"/>
      <c r="VUA291" s="755"/>
      <c r="VUB291" s="755"/>
      <c r="VUC291" s="755"/>
      <c r="VUD291" s="755"/>
      <c r="VUE291" s="755"/>
      <c r="VUF291" s="755"/>
      <c r="VUG291" s="755"/>
      <c r="VUH291" s="755"/>
      <c r="VUI291" s="755"/>
      <c r="VUJ291" s="755"/>
      <c r="VUK291" s="755"/>
      <c r="VUL291" s="755"/>
      <c r="VUM291" s="755"/>
      <c r="VUN291" s="755"/>
      <c r="VUO291" s="755"/>
      <c r="VUP291" s="755"/>
      <c r="VUQ291" s="755"/>
      <c r="VUR291" s="755"/>
      <c r="VUS291" s="755"/>
      <c r="VUT291" s="755"/>
      <c r="VUU291" s="755"/>
      <c r="VUV291" s="755"/>
      <c r="VUW291" s="755"/>
      <c r="VUX291" s="755"/>
      <c r="VUY291" s="755"/>
      <c r="VUZ291" s="755"/>
      <c r="VVA291" s="755"/>
      <c r="VVB291" s="755"/>
      <c r="VVC291" s="755"/>
      <c r="VVD291" s="755"/>
      <c r="VVE291" s="755"/>
      <c r="VVF291" s="755"/>
      <c r="VVG291" s="755"/>
      <c r="VVH291" s="755"/>
      <c r="VVI291" s="755"/>
      <c r="VVJ291" s="755"/>
      <c r="VVK291" s="755"/>
      <c r="VVL291" s="755"/>
      <c r="VVM291" s="755"/>
      <c r="VVN291" s="755"/>
      <c r="VVO291" s="755"/>
      <c r="VVP291" s="755"/>
      <c r="VVQ291" s="755"/>
      <c r="VVR291" s="755"/>
      <c r="VVS291" s="755"/>
      <c r="VVT291" s="755"/>
      <c r="VVU291" s="755"/>
      <c r="VVV291" s="755"/>
      <c r="VVW291" s="755"/>
      <c r="VVX291" s="755"/>
      <c r="VVY291" s="755"/>
      <c r="VVZ291" s="755"/>
      <c r="VWA291" s="755"/>
      <c r="VWB291" s="755"/>
      <c r="VWC291" s="755"/>
      <c r="VWD291" s="755"/>
      <c r="VWE291" s="755"/>
      <c r="VWF291" s="755"/>
      <c r="VWG291" s="755"/>
      <c r="VWH291" s="755"/>
      <c r="VWI291" s="755"/>
      <c r="VWJ291" s="755"/>
      <c r="VWK291" s="755"/>
      <c r="VWL291" s="755"/>
      <c r="VWM291" s="755"/>
      <c r="VWN291" s="755"/>
      <c r="VWO291" s="755"/>
      <c r="VWP291" s="755"/>
      <c r="VWQ291" s="755"/>
      <c r="VWR291" s="755"/>
      <c r="VWS291" s="755"/>
      <c r="VWT291" s="755"/>
      <c r="VWU291" s="755"/>
      <c r="VWV291" s="755"/>
      <c r="VWW291" s="755"/>
      <c r="VWX291" s="755"/>
      <c r="VWY291" s="755"/>
      <c r="VWZ291" s="755"/>
      <c r="VXA291" s="755"/>
      <c r="VXB291" s="755"/>
      <c r="VXC291" s="755"/>
      <c r="VXD291" s="755"/>
      <c r="VXE291" s="755"/>
      <c r="VXF291" s="755"/>
      <c r="VXG291" s="755"/>
      <c r="VXH291" s="755"/>
      <c r="VXI291" s="755"/>
      <c r="VXJ291" s="755"/>
      <c r="VXK291" s="755"/>
      <c r="VXL291" s="755"/>
      <c r="VXM291" s="755"/>
      <c r="VXN291" s="755"/>
      <c r="VXO291" s="755"/>
      <c r="VXP291" s="755"/>
      <c r="VXQ291" s="755"/>
      <c r="VXR291" s="755"/>
      <c r="VXS291" s="755"/>
      <c r="VXT291" s="755"/>
      <c r="VXU291" s="755"/>
      <c r="VXV291" s="755"/>
      <c r="VXW291" s="755"/>
      <c r="VXX291" s="755"/>
      <c r="VXY291" s="755"/>
      <c r="VXZ291" s="755"/>
      <c r="VYA291" s="755"/>
      <c r="VYB291" s="755"/>
      <c r="VYC291" s="755"/>
      <c r="VYD291" s="755"/>
      <c r="VYE291" s="755"/>
      <c r="VYF291" s="755"/>
      <c r="VYG291" s="755"/>
      <c r="VYH291" s="755"/>
      <c r="VYI291" s="755"/>
      <c r="VYJ291" s="755"/>
      <c r="VYK291" s="755"/>
      <c r="VYL291" s="755"/>
      <c r="VYM291" s="755"/>
      <c r="VYN291" s="755"/>
      <c r="VYO291" s="755"/>
      <c r="VYP291" s="755"/>
      <c r="VYQ291" s="755"/>
      <c r="VYR291" s="755"/>
      <c r="VYS291" s="755"/>
      <c r="VYT291" s="755"/>
      <c r="VYU291" s="755"/>
      <c r="VYV291" s="755"/>
      <c r="VYW291" s="755"/>
      <c r="VYX291" s="755"/>
      <c r="VYY291" s="755"/>
      <c r="VYZ291" s="755"/>
      <c r="VZA291" s="755"/>
      <c r="VZB291" s="755"/>
      <c r="VZC291" s="755"/>
      <c r="VZD291" s="755"/>
      <c r="VZE291" s="755"/>
      <c r="VZF291" s="755"/>
      <c r="VZG291" s="755"/>
      <c r="VZH291" s="755"/>
      <c r="VZI291" s="755"/>
      <c r="VZJ291" s="755"/>
      <c r="VZK291" s="755"/>
      <c r="VZL291" s="755"/>
      <c r="VZM291" s="755"/>
      <c r="VZN291" s="755"/>
      <c r="VZO291" s="755"/>
      <c r="VZP291" s="755"/>
      <c r="VZQ291" s="755"/>
      <c r="VZR291" s="755"/>
      <c r="VZS291" s="755"/>
      <c r="VZT291" s="755"/>
      <c r="VZU291" s="755"/>
      <c r="VZV291" s="755"/>
      <c r="VZW291" s="755"/>
      <c r="VZX291" s="755"/>
      <c r="VZY291" s="755"/>
      <c r="VZZ291" s="755"/>
      <c r="WAA291" s="755"/>
      <c r="WAB291" s="755"/>
      <c r="WAC291" s="755"/>
      <c r="WAD291" s="755"/>
      <c r="WAE291" s="755"/>
      <c r="WAF291" s="755"/>
      <c r="WAG291" s="755"/>
      <c r="WAH291" s="755"/>
      <c r="WAI291" s="755"/>
      <c r="WAJ291" s="755"/>
      <c r="WAK291" s="755"/>
      <c r="WAL291" s="755"/>
      <c r="WAM291" s="755"/>
      <c r="WAN291" s="755"/>
      <c r="WAO291" s="755"/>
      <c r="WAP291" s="755"/>
      <c r="WAQ291" s="755"/>
      <c r="WAR291" s="755"/>
      <c r="WAS291" s="755"/>
      <c r="WAT291" s="755"/>
      <c r="WAU291" s="755"/>
      <c r="WAV291" s="755"/>
      <c r="WAW291" s="755"/>
      <c r="WAX291" s="755"/>
      <c r="WAY291" s="755"/>
      <c r="WAZ291" s="755"/>
      <c r="WBA291" s="755"/>
      <c r="WBB291" s="755"/>
      <c r="WBC291" s="755"/>
      <c r="WBD291" s="755"/>
      <c r="WBE291" s="755"/>
      <c r="WBF291" s="755"/>
      <c r="WBG291" s="755"/>
      <c r="WBH291" s="755"/>
      <c r="WBI291" s="755"/>
      <c r="WBJ291" s="755"/>
      <c r="WBK291" s="755"/>
      <c r="WBL291" s="755"/>
      <c r="WBM291" s="755"/>
      <c r="WBN291" s="755"/>
      <c r="WBO291" s="755"/>
      <c r="WBP291" s="755"/>
      <c r="WBQ291" s="755"/>
      <c r="WBR291" s="755"/>
      <c r="WBS291" s="755"/>
      <c r="WBT291" s="755"/>
      <c r="WBU291" s="755"/>
      <c r="WBV291" s="755"/>
      <c r="WBW291" s="755"/>
      <c r="WBX291" s="755"/>
      <c r="WBY291" s="755"/>
      <c r="WBZ291" s="755"/>
      <c r="WCA291" s="755"/>
      <c r="WCB291" s="755"/>
      <c r="WCC291" s="755"/>
      <c r="WCD291" s="755"/>
      <c r="WCE291" s="755"/>
      <c r="WCF291" s="755"/>
      <c r="WCG291" s="755"/>
      <c r="WCH291" s="755"/>
      <c r="WCI291" s="755"/>
      <c r="WCJ291" s="755"/>
      <c r="WCK291" s="755"/>
      <c r="WCL291" s="755"/>
      <c r="WCM291" s="755"/>
      <c r="WCN291" s="755"/>
      <c r="WCO291" s="755"/>
      <c r="WCP291" s="755"/>
      <c r="WCQ291" s="755"/>
      <c r="WCR291" s="755"/>
      <c r="WCS291" s="755"/>
      <c r="WCT291" s="755"/>
      <c r="WCU291" s="755"/>
      <c r="WCV291" s="755"/>
      <c r="WCW291" s="755"/>
      <c r="WCX291" s="755"/>
      <c r="WCY291" s="755"/>
      <c r="WCZ291" s="755"/>
      <c r="WDA291" s="755"/>
      <c r="WDB291" s="755"/>
      <c r="WDC291" s="755"/>
      <c r="WDD291" s="755"/>
      <c r="WDE291" s="755"/>
      <c r="WDF291" s="755"/>
      <c r="WDG291" s="755"/>
      <c r="WDH291" s="755"/>
      <c r="WDI291" s="755"/>
      <c r="WDJ291" s="755"/>
      <c r="WDK291" s="755"/>
      <c r="WDL291" s="755"/>
      <c r="WDM291" s="755"/>
      <c r="WDN291" s="755"/>
      <c r="WDO291" s="755"/>
      <c r="WDP291" s="755"/>
      <c r="WDQ291" s="755"/>
      <c r="WDR291" s="755"/>
      <c r="WDS291" s="755"/>
      <c r="WDT291" s="755"/>
      <c r="WDU291" s="755"/>
      <c r="WDV291" s="755"/>
      <c r="WDW291" s="755"/>
      <c r="WDX291" s="755"/>
      <c r="WDY291" s="755"/>
      <c r="WDZ291" s="755"/>
      <c r="WEA291" s="755"/>
      <c r="WEB291" s="755"/>
      <c r="WEC291" s="755"/>
      <c r="WED291" s="755"/>
      <c r="WEE291" s="755"/>
      <c r="WEF291" s="755"/>
      <c r="WEG291" s="755"/>
      <c r="WEH291" s="755"/>
      <c r="WEI291" s="755"/>
      <c r="WEJ291" s="755"/>
      <c r="WEK291" s="755"/>
      <c r="WEL291" s="755"/>
      <c r="WEM291" s="755"/>
      <c r="WEN291" s="755"/>
      <c r="WEO291" s="755"/>
      <c r="WEP291" s="755"/>
      <c r="WEQ291" s="755"/>
      <c r="WER291" s="755"/>
      <c r="WES291" s="755"/>
      <c r="WET291" s="755"/>
      <c r="WEU291" s="755"/>
      <c r="WEV291" s="755"/>
      <c r="WEW291" s="755"/>
      <c r="WEX291" s="755"/>
      <c r="WEY291" s="755"/>
      <c r="WEZ291" s="755"/>
      <c r="WFA291" s="755"/>
      <c r="WFB291" s="755"/>
      <c r="WFC291" s="755"/>
      <c r="WFD291" s="755"/>
      <c r="WFE291" s="755"/>
      <c r="WFF291" s="755"/>
      <c r="WFG291" s="755"/>
      <c r="WFH291" s="755"/>
      <c r="WFI291" s="755"/>
      <c r="WFJ291" s="755"/>
      <c r="WFK291" s="755"/>
      <c r="WFL291" s="755"/>
      <c r="WFM291" s="755"/>
      <c r="WFN291" s="755"/>
      <c r="WFO291" s="755"/>
      <c r="WFP291" s="755"/>
      <c r="WFQ291" s="755"/>
      <c r="WFR291" s="755"/>
      <c r="WFS291" s="755"/>
      <c r="WFT291" s="755"/>
      <c r="WFU291" s="755"/>
      <c r="WFV291" s="755"/>
      <c r="WFW291" s="755"/>
      <c r="WFX291" s="755"/>
      <c r="WFY291" s="755"/>
      <c r="WFZ291" s="755"/>
      <c r="WGA291" s="755"/>
      <c r="WGB291" s="755"/>
      <c r="WGC291" s="755"/>
      <c r="WGD291" s="755"/>
      <c r="WGE291" s="755"/>
      <c r="WGF291" s="755"/>
      <c r="WGG291" s="755"/>
      <c r="WGH291" s="755"/>
      <c r="WGI291" s="755"/>
      <c r="WGJ291" s="755"/>
      <c r="WGK291" s="755"/>
      <c r="WGL291" s="755"/>
      <c r="WGM291" s="755"/>
      <c r="WGN291" s="755"/>
      <c r="WGO291" s="755"/>
      <c r="WGP291" s="755"/>
      <c r="WGQ291" s="755"/>
      <c r="WGR291" s="755"/>
      <c r="WGS291" s="755"/>
      <c r="WGT291" s="755"/>
      <c r="WGU291" s="755"/>
      <c r="WGV291" s="755"/>
      <c r="WGW291" s="755"/>
      <c r="WGX291" s="755"/>
      <c r="WGY291" s="755"/>
      <c r="WGZ291" s="755"/>
      <c r="WHA291" s="755"/>
      <c r="WHB291" s="755"/>
      <c r="WHC291" s="755"/>
      <c r="WHD291" s="755"/>
      <c r="WHE291" s="755"/>
      <c r="WHF291" s="755"/>
      <c r="WHG291" s="755"/>
      <c r="WHH291" s="755"/>
      <c r="WHI291" s="755"/>
      <c r="WHJ291" s="755"/>
      <c r="WHK291" s="755"/>
      <c r="WHL291" s="755"/>
      <c r="WHM291" s="755"/>
      <c r="WHN291" s="755"/>
      <c r="WHO291" s="755"/>
      <c r="WHP291" s="755"/>
      <c r="WHQ291" s="755"/>
      <c r="WHR291" s="755"/>
      <c r="WHS291" s="755"/>
      <c r="WHT291" s="755"/>
      <c r="WHU291" s="755"/>
      <c r="WHV291" s="755"/>
      <c r="WHW291" s="755"/>
      <c r="WHX291" s="755"/>
      <c r="WHY291" s="755"/>
      <c r="WHZ291" s="755"/>
      <c r="WIA291" s="755"/>
      <c r="WIB291" s="755"/>
      <c r="WIC291" s="755"/>
      <c r="WID291" s="755"/>
      <c r="WIE291" s="755"/>
      <c r="WIF291" s="755"/>
      <c r="WIG291" s="755"/>
      <c r="WIH291" s="755"/>
      <c r="WII291" s="755"/>
      <c r="WIJ291" s="755"/>
      <c r="WIK291" s="755"/>
      <c r="WIL291" s="755"/>
      <c r="WIM291" s="755"/>
      <c r="WIN291" s="755"/>
      <c r="WIO291" s="755"/>
      <c r="WIP291" s="755"/>
      <c r="WIQ291" s="755"/>
      <c r="WIR291" s="755"/>
      <c r="WIS291" s="755"/>
      <c r="WIT291" s="755"/>
      <c r="WIU291" s="755"/>
      <c r="WIV291" s="755"/>
      <c r="WIW291" s="755"/>
      <c r="WIX291" s="755"/>
      <c r="WIY291" s="755"/>
      <c r="WIZ291" s="755"/>
      <c r="WJA291" s="755"/>
      <c r="WJB291" s="755"/>
      <c r="WJC291" s="755"/>
      <c r="WJD291" s="755"/>
      <c r="WJE291" s="755"/>
      <c r="WJF291" s="755"/>
      <c r="WJG291" s="755"/>
      <c r="WJH291" s="755"/>
      <c r="WJI291" s="755"/>
      <c r="WJJ291" s="755"/>
      <c r="WJK291" s="755"/>
      <c r="WJL291" s="755"/>
      <c r="WJM291" s="755"/>
      <c r="WJN291" s="755"/>
      <c r="WJO291" s="755"/>
      <c r="WJP291" s="755"/>
      <c r="WJQ291" s="755"/>
      <c r="WJR291" s="755"/>
      <c r="WJS291" s="755"/>
      <c r="WJT291" s="755"/>
      <c r="WJU291" s="755"/>
      <c r="WJV291" s="755"/>
      <c r="WJW291" s="755"/>
      <c r="WJX291" s="755"/>
      <c r="WJY291" s="755"/>
      <c r="WJZ291" s="755"/>
      <c r="WKA291" s="755"/>
      <c r="WKB291" s="755"/>
      <c r="WKC291" s="755"/>
      <c r="WKD291" s="755"/>
      <c r="WKE291" s="755"/>
      <c r="WKF291" s="755"/>
      <c r="WKG291" s="755"/>
      <c r="WKH291" s="755"/>
      <c r="WKI291" s="755"/>
      <c r="WKJ291" s="755"/>
      <c r="WKK291" s="755"/>
      <c r="WKL291" s="755"/>
      <c r="WKM291" s="755"/>
      <c r="WKN291" s="755"/>
      <c r="WKO291" s="755"/>
      <c r="WKP291" s="755"/>
      <c r="WKQ291" s="755"/>
      <c r="WKR291" s="755"/>
      <c r="WKS291" s="755"/>
      <c r="WKT291" s="755"/>
      <c r="WKU291" s="755"/>
      <c r="WKV291" s="755"/>
      <c r="WKW291" s="755"/>
      <c r="WKX291" s="755"/>
      <c r="WKY291" s="755"/>
      <c r="WKZ291" s="755"/>
      <c r="WLA291" s="755"/>
      <c r="WLB291" s="755"/>
      <c r="WLC291" s="755"/>
      <c r="WLD291" s="755"/>
      <c r="WLE291" s="755"/>
      <c r="WLF291" s="755"/>
      <c r="WLG291" s="755"/>
      <c r="WLH291" s="755"/>
      <c r="WLI291" s="755"/>
      <c r="WLJ291" s="755"/>
      <c r="WLK291" s="755"/>
      <c r="WLL291" s="755"/>
      <c r="WLM291" s="755"/>
      <c r="WLN291" s="755"/>
      <c r="WLO291" s="755"/>
      <c r="WLP291" s="755"/>
      <c r="WLQ291" s="755"/>
      <c r="WLR291" s="755"/>
      <c r="WLS291" s="755"/>
      <c r="WLT291" s="755"/>
      <c r="WLU291" s="755"/>
      <c r="WLV291" s="755"/>
      <c r="WLW291" s="755"/>
      <c r="WLX291" s="755"/>
      <c r="WLY291" s="755"/>
      <c r="WLZ291" s="755"/>
      <c r="WMA291" s="755"/>
      <c r="WMB291" s="755"/>
      <c r="WMC291" s="755"/>
      <c r="WMD291" s="755"/>
      <c r="WME291" s="755"/>
      <c r="WMF291" s="755"/>
      <c r="WMG291" s="755"/>
      <c r="WMH291" s="755"/>
      <c r="WMI291" s="755"/>
      <c r="WMJ291" s="755"/>
      <c r="WMK291" s="755"/>
      <c r="WML291" s="755"/>
      <c r="WMM291" s="755"/>
      <c r="WMN291" s="755"/>
      <c r="WMO291" s="755"/>
      <c r="WMP291" s="755"/>
      <c r="WMQ291" s="755"/>
      <c r="WMR291" s="755"/>
      <c r="WMS291" s="755"/>
      <c r="WMT291" s="755"/>
      <c r="WMU291" s="755"/>
      <c r="WMV291" s="755"/>
      <c r="WMW291" s="755"/>
      <c r="WMX291" s="755"/>
      <c r="WMY291" s="755"/>
      <c r="WMZ291" s="755"/>
      <c r="WNA291" s="755"/>
      <c r="WNB291" s="755"/>
      <c r="WNC291" s="755"/>
      <c r="WND291" s="755"/>
      <c r="WNE291" s="755"/>
      <c r="WNF291" s="755"/>
      <c r="WNG291" s="755"/>
      <c r="WNH291" s="755"/>
      <c r="WNI291" s="755"/>
      <c r="WNJ291" s="755"/>
      <c r="WNK291" s="755"/>
      <c r="WNL291" s="755"/>
      <c r="WNM291" s="755"/>
      <c r="WNN291" s="755"/>
      <c r="WNO291" s="755"/>
      <c r="WNP291" s="755"/>
      <c r="WNQ291" s="755"/>
      <c r="WNR291" s="755"/>
      <c r="WNS291" s="755"/>
      <c r="WNT291" s="755"/>
      <c r="WNU291" s="755"/>
      <c r="WNV291" s="755"/>
      <c r="WNW291" s="755"/>
      <c r="WNX291" s="755"/>
      <c r="WNY291" s="755"/>
      <c r="WNZ291" s="755"/>
      <c r="WOA291" s="755"/>
      <c r="WOB291" s="755"/>
      <c r="WOC291" s="755"/>
      <c r="WOD291" s="755"/>
      <c r="WOE291" s="755"/>
      <c r="WOF291" s="755"/>
      <c r="WOG291" s="755"/>
      <c r="WOH291" s="755"/>
      <c r="WOI291" s="755"/>
      <c r="WOJ291" s="755"/>
      <c r="WOK291" s="755"/>
      <c r="WOL291" s="755"/>
      <c r="WOM291" s="755"/>
      <c r="WON291" s="755"/>
      <c r="WOO291" s="755"/>
      <c r="WOP291" s="755"/>
      <c r="WOQ291" s="755"/>
      <c r="WOR291" s="755"/>
      <c r="WOS291" s="755"/>
      <c r="WOT291" s="755"/>
      <c r="WOU291" s="755"/>
      <c r="WOV291" s="755"/>
      <c r="WOW291" s="755"/>
      <c r="WOX291" s="755"/>
      <c r="WOY291" s="755"/>
      <c r="WOZ291" s="755"/>
      <c r="WPA291" s="755"/>
      <c r="WPB291" s="755"/>
      <c r="WPC291" s="755"/>
      <c r="WPD291" s="755"/>
      <c r="WPE291" s="755"/>
      <c r="WPF291" s="755"/>
      <c r="WPG291" s="755"/>
      <c r="WPH291" s="755"/>
      <c r="WPI291" s="755"/>
      <c r="WPJ291" s="755"/>
      <c r="WPK291" s="755"/>
      <c r="WPL291" s="755"/>
      <c r="WPM291" s="755"/>
      <c r="WPN291" s="755"/>
      <c r="WPO291" s="755"/>
      <c r="WPP291" s="755"/>
      <c r="WPQ291" s="755"/>
      <c r="WPR291" s="755"/>
      <c r="WPS291" s="755"/>
      <c r="WPT291" s="755"/>
      <c r="WPU291" s="755"/>
      <c r="WPV291" s="755"/>
      <c r="WPW291" s="755"/>
      <c r="WPX291" s="755"/>
      <c r="WPY291" s="755"/>
      <c r="WPZ291" s="755"/>
      <c r="WQA291" s="755"/>
      <c r="WQB291" s="755"/>
      <c r="WQC291" s="755"/>
      <c r="WQD291" s="755"/>
      <c r="WQE291" s="755"/>
      <c r="WQF291" s="755"/>
      <c r="WQG291" s="755"/>
      <c r="WQH291" s="755"/>
      <c r="WQI291" s="755"/>
      <c r="WQJ291" s="755"/>
      <c r="WQK291" s="755"/>
      <c r="WQL291" s="755"/>
      <c r="WQM291" s="755"/>
      <c r="WQN291" s="755"/>
      <c r="WQO291" s="755"/>
      <c r="WQP291" s="755"/>
      <c r="WQQ291" s="755"/>
      <c r="WQR291" s="755"/>
      <c r="WQS291" s="755"/>
      <c r="WQT291" s="755"/>
      <c r="WQU291" s="755"/>
      <c r="WQV291" s="755"/>
      <c r="WQW291" s="755"/>
      <c r="WQX291" s="755"/>
      <c r="WQY291" s="755"/>
      <c r="WQZ291" s="755"/>
      <c r="WRA291" s="755"/>
      <c r="WRB291" s="755"/>
      <c r="WRC291" s="755"/>
      <c r="WRD291" s="755"/>
      <c r="WRE291" s="755"/>
      <c r="WRF291" s="755"/>
      <c r="WRG291" s="755"/>
      <c r="WRH291" s="755"/>
      <c r="WRI291" s="755"/>
      <c r="WRJ291" s="755"/>
      <c r="WRK291" s="755"/>
      <c r="WRL291" s="755"/>
      <c r="WRM291" s="755"/>
      <c r="WRN291" s="755"/>
      <c r="WRO291" s="755"/>
      <c r="WRP291" s="755"/>
      <c r="WRQ291" s="755"/>
      <c r="WRR291" s="755"/>
      <c r="WRS291" s="755"/>
      <c r="WRT291" s="755"/>
      <c r="WRU291" s="755"/>
      <c r="WRV291" s="755"/>
      <c r="WRW291" s="755"/>
      <c r="WRX291" s="755"/>
      <c r="WRY291" s="755"/>
      <c r="WRZ291" s="755"/>
      <c r="WSA291" s="755"/>
      <c r="WSB291" s="755"/>
      <c r="WSC291" s="755"/>
      <c r="WSD291" s="755"/>
      <c r="WSE291" s="755"/>
      <c r="WSF291" s="755"/>
      <c r="WSG291" s="755"/>
      <c r="WSH291" s="755"/>
      <c r="WSI291" s="755"/>
      <c r="WSJ291" s="755"/>
      <c r="WSK291" s="755"/>
      <c r="WSL291" s="755"/>
      <c r="WSM291" s="755"/>
      <c r="WSN291" s="755"/>
      <c r="WSO291" s="755"/>
      <c r="WSP291" s="755"/>
      <c r="WSQ291" s="755"/>
      <c r="WSR291" s="755"/>
      <c r="WSS291" s="755"/>
      <c r="WST291" s="755"/>
      <c r="WSU291" s="755"/>
      <c r="WSV291" s="755"/>
      <c r="WSW291" s="755"/>
      <c r="WSX291" s="755"/>
      <c r="WSY291" s="755"/>
      <c r="WSZ291" s="755"/>
      <c r="WTA291" s="755"/>
      <c r="WTB291" s="755"/>
      <c r="WTC291" s="755"/>
      <c r="WTD291" s="755"/>
      <c r="WTE291" s="755"/>
      <c r="WTF291" s="755"/>
      <c r="WTG291" s="755"/>
      <c r="WTH291" s="755"/>
      <c r="WTI291" s="755"/>
      <c r="WTJ291" s="755"/>
      <c r="WTK291" s="755"/>
      <c r="WTL291" s="755"/>
      <c r="WTM291" s="755"/>
      <c r="WTN291" s="755"/>
      <c r="WTO291" s="755"/>
      <c r="WTP291" s="755"/>
      <c r="WTQ291" s="755"/>
      <c r="WTR291" s="755"/>
      <c r="WTS291" s="755"/>
      <c r="WTT291" s="755"/>
      <c r="WTU291" s="755"/>
      <c r="WTV291" s="755"/>
      <c r="WTW291" s="755"/>
      <c r="WTX291" s="755"/>
      <c r="WTY291" s="755"/>
      <c r="WTZ291" s="755"/>
      <c r="WUA291" s="755"/>
      <c r="WUB291" s="755"/>
      <c r="WUC291" s="755"/>
      <c r="WUD291" s="755"/>
      <c r="WUE291" s="755"/>
      <c r="WUF291" s="755"/>
      <c r="WUG291" s="755"/>
      <c r="WUH291" s="755"/>
      <c r="WUI291" s="755"/>
      <c r="WUJ291" s="755"/>
      <c r="WUK291" s="755"/>
      <c r="WUL291" s="755"/>
      <c r="WUM291" s="755"/>
      <c r="WUN291" s="755"/>
      <c r="WUO291" s="755"/>
      <c r="WUP291" s="755"/>
      <c r="WUQ291" s="755"/>
      <c r="WUR291" s="755"/>
      <c r="WUS291" s="755"/>
      <c r="WUT291" s="755"/>
      <c r="WUU291" s="755"/>
      <c r="WUV291" s="755"/>
      <c r="WUW291" s="755"/>
      <c r="WUX291" s="755"/>
      <c r="WUY291" s="755"/>
      <c r="WUZ291" s="755"/>
      <c r="WVA291" s="755"/>
      <c r="WVB291" s="755"/>
      <c r="WVC291" s="755"/>
      <c r="WVD291" s="755"/>
      <c r="WVE291" s="755"/>
      <c r="WVF291" s="755"/>
      <c r="WVG291" s="755"/>
      <c r="WVH291" s="755"/>
      <c r="WVI291" s="755"/>
      <c r="WVJ291" s="755"/>
      <c r="WVK291" s="755"/>
      <c r="WVL291" s="755"/>
      <c r="WVM291" s="755"/>
      <c r="WVN291" s="755"/>
      <c r="WVO291" s="755"/>
      <c r="WVP291" s="755"/>
      <c r="WVQ291" s="755"/>
      <c r="WVR291" s="755"/>
      <c r="WVS291" s="755"/>
      <c r="WVT291" s="755"/>
      <c r="WVU291" s="755"/>
      <c r="WVV291" s="755"/>
      <c r="WVW291" s="755"/>
      <c r="WVX291" s="755"/>
      <c r="WVY291" s="755"/>
      <c r="WVZ291" s="755"/>
      <c r="WWA291" s="755"/>
      <c r="WWB291" s="755"/>
      <c r="WWC291" s="755"/>
      <c r="WWD291" s="755"/>
      <c r="WWE291" s="755"/>
      <c r="WWF291" s="755"/>
      <c r="WWG291" s="755"/>
      <c r="WWH291" s="755"/>
      <c r="WWI291" s="755"/>
      <c r="WWJ291" s="755"/>
      <c r="WWK291" s="755"/>
      <c r="WWL291" s="755"/>
      <c r="WWM291" s="755"/>
      <c r="WWN291" s="755"/>
      <c r="WWO291" s="755"/>
      <c r="WWP291" s="755"/>
      <c r="WWQ291" s="755"/>
      <c r="WWR291" s="755"/>
      <c r="WWS291" s="755"/>
      <c r="WWT291" s="755"/>
      <c r="WWU291" s="755"/>
      <c r="WWV291" s="755"/>
      <c r="WWW291" s="755"/>
      <c r="WWX291" s="755"/>
      <c r="WWY291" s="755"/>
      <c r="WWZ291" s="755"/>
      <c r="WXA291" s="755"/>
      <c r="WXB291" s="755"/>
      <c r="WXC291" s="755"/>
      <c r="WXD291" s="755"/>
      <c r="WXE291" s="755"/>
      <c r="WXF291" s="755"/>
      <c r="WXG291" s="755"/>
      <c r="WXH291" s="755"/>
      <c r="WXI291" s="755"/>
      <c r="WXJ291" s="755"/>
      <c r="WXK291" s="755"/>
      <c r="WXL291" s="755"/>
      <c r="WXM291" s="755"/>
      <c r="WXN291" s="755"/>
      <c r="WXO291" s="755"/>
      <c r="WXP291" s="755"/>
      <c r="WXQ291" s="755"/>
      <c r="WXR291" s="755"/>
      <c r="WXS291" s="755"/>
      <c r="WXT291" s="755"/>
      <c r="WXU291" s="755"/>
      <c r="WXV291" s="755"/>
      <c r="WXW291" s="755"/>
      <c r="WXX291" s="755"/>
      <c r="WXY291" s="755"/>
      <c r="WXZ291" s="755"/>
      <c r="WYA291" s="755"/>
      <c r="WYB291" s="755"/>
      <c r="WYC291" s="755"/>
      <c r="WYD291" s="755"/>
      <c r="WYE291" s="755"/>
      <c r="WYF291" s="755"/>
      <c r="WYG291" s="755"/>
      <c r="WYH291" s="755"/>
      <c r="WYI291" s="755"/>
      <c r="WYJ291" s="755"/>
      <c r="WYK291" s="755"/>
      <c r="WYL291" s="755"/>
      <c r="WYM291" s="755"/>
      <c r="WYN291" s="755"/>
      <c r="WYO291" s="755"/>
      <c r="WYP291" s="755"/>
      <c r="WYQ291" s="755"/>
      <c r="WYR291" s="755"/>
      <c r="WYS291" s="755"/>
      <c r="WYT291" s="755"/>
      <c r="WYU291" s="755"/>
      <c r="WYV291" s="755"/>
      <c r="WYW291" s="755"/>
      <c r="WYX291" s="755"/>
      <c r="WYY291" s="755"/>
      <c r="WYZ291" s="755"/>
      <c r="WZA291" s="755"/>
      <c r="WZB291" s="755"/>
      <c r="WZC291" s="755"/>
      <c r="WZD291" s="755"/>
      <c r="WZE291" s="755"/>
      <c r="WZF291" s="755"/>
      <c r="WZG291" s="755"/>
      <c r="WZH291" s="755"/>
      <c r="WZI291" s="755"/>
      <c r="WZJ291" s="755"/>
      <c r="WZK291" s="755"/>
      <c r="WZL291" s="755"/>
      <c r="WZM291" s="755"/>
      <c r="WZN291" s="755"/>
      <c r="WZO291" s="755"/>
      <c r="WZP291" s="755"/>
      <c r="WZQ291" s="755"/>
      <c r="WZR291" s="755"/>
      <c r="WZS291" s="755"/>
      <c r="WZT291" s="755"/>
      <c r="WZU291" s="755"/>
      <c r="WZV291" s="755"/>
      <c r="WZW291" s="755"/>
      <c r="WZX291" s="755"/>
      <c r="WZY291" s="755"/>
      <c r="WZZ291" s="755"/>
      <c r="XAA291" s="755"/>
      <c r="XAB291" s="755"/>
      <c r="XAC291" s="755"/>
      <c r="XAD291" s="755"/>
      <c r="XAE291" s="755"/>
      <c r="XAF291" s="755"/>
      <c r="XAG291" s="755"/>
      <c r="XAH291" s="755"/>
      <c r="XAI291" s="755"/>
      <c r="XAJ291" s="755"/>
      <c r="XAK291" s="755"/>
      <c r="XAL291" s="755"/>
      <c r="XAM291" s="755"/>
      <c r="XAN291" s="755"/>
      <c r="XAO291" s="755"/>
      <c r="XAP291" s="755"/>
      <c r="XAQ291" s="755"/>
      <c r="XAR291" s="755"/>
      <c r="XAS291" s="755"/>
      <c r="XAT291" s="755"/>
      <c r="XAU291" s="755"/>
      <c r="XAV291" s="755"/>
      <c r="XAW291" s="755"/>
      <c r="XAX291" s="755"/>
      <c r="XAY291" s="755"/>
      <c r="XAZ291" s="755"/>
      <c r="XBA291" s="755"/>
      <c r="XBB291" s="755"/>
      <c r="XBC291" s="755"/>
      <c r="XBD291" s="755"/>
      <c r="XBE291" s="755"/>
      <c r="XBF291" s="755"/>
      <c r="XBG291" s="755"/>
      <c r="XBH291" s="755"/>
      <c r="XBI291" s="755"/>
      <c r="XBJ291" s="755"/>
      <c r="XBK291" s="755"/>
      <c r="XBL291" s="755"/>
      <c r="XBM291" s="755"/>
      <c r="XBN291" s="755"/>
      <c r="XBO291" s="755"/>
      <c r="XBP291" s="755"/>
      <c r="XBQ291" s="755"/>
      <c r="XBR291" s="755"/>
      <c r="XBS291" s="755"/>
      <c r="XBT291" s="755"/>
      <c r="XBU291" s="755"/>
      <c r="XBV291" s="755"/>
      <c r="XBW291" s="755"/>
      <c r="XBX291" s="755"/>
      <c r="XBY291" s="755"/>
      <c r="XBZ291" s="755"/>
      <c r="XCA291" s="755"/>
      <c r="XCB291" s="755"/>
      <c r="XCC291" s="755"/>
      <c r="XCD291" s="755"/>
      <c r="XCE291" s="755"/>
      <c r="XCF291" s="755"/>
      <c r="XCG291" s="755"/>
      <c r="XCH291" s="755"/>
      <c r="XCI291" s="755"/>
      <c r="XCJ291" s="755"/>
      <c r="XCK291" s="755"/>
      <c r="XCL291" s="755"/>
      <c r="XCM291" s="755"/>
      <c r="XCN291" s="755"/>
      <c r="XCO291" s="755"/>
      <c r="XCP291" s="755"/>
      <c r="XCQ291" s="755"/>
      <c r="XCR291" s="755"/>
      <c r="XCS291" s="755"/>
      <c r="XCT291" s="755"/>
      <c r="XCU291" s="755"/>
      <c r="XCV291" s="755"/>
      <c r="XCW291" s="755"/>
      <c r="XCX291" s="755"/>
      <c r="XCY291" s="755"/>
      <c r="XCZ291" s="755"/>
      <c r="XDA291" s="755"/>
      <c r="XDB291" s="755"/>
      <c r="XDC291" s="755"/>
      <c r="XDD291" s="755"/>
      <c r="XDE291" s="755"/>
      <c r="XDF291" s="755"/>
      <c r="XDG291" s="755"/>
      <c r="XDH291" s="755"/>
      <c r="XDI291" s="755"/>
      <c r="XDJ291" s="755"/>
      <c r="XDK291" s="755"/>
      <c r="XDL291" s="755"/>
      <c r="XDM291" s="755"/>
      <c r="XDN291" s="755"/>
      <c r="XDO291" s="755"/>
      <c r="XDP291" s="755"/>
      <c r="XDQ291" s="755"/>
      <c r="XDR291" s="755"/>
      <c r="XDS291" s="755"/>
      <c r="XDT291" s="755"/>
      <c r="XDU291" s="755"/>
      <c r="XDV291" s="755"/>
      <c r="XDW291" s="755"/>
      <c r="XDX291" s="755"/>
      <c r="XDY291" s="755"/>
      <c r="XDZ291" s="755"/>
      <c r="XEA291" s="755"/>
      <c r="XEB291" s="755"/>
      <c r="XEC291" s="755"/>
      <c r="XED291" s="755"/>
      <c r="XEE291" s="755"/>
      <c r="XEF291" s="755"/>
      <c r="XEG291" s="755"/>
      <c r="XEH291" s="755"/>
      <c r="XEI291" s="755"/>
      <c r="XEJ291" s="755"/>
      <c r="XEK291" s="755"/>
      <c r="XEL291" s="755"/>
      <c r="XEM291" s="755"/>
      <c r="XEN291" s="755"/>
      <c r="XEO291" s="755"/>
      <c r="XEP291" s="755"/>
      <c r="XEQ291" s="755"/>
      <c r="XER291" s="755"/>
      <c r="XES291" s="755"/>
      <c r="XET291" s="755"/>
      <c r="XEU291" s="755"/>
      <c r="XEV291" s="755"/>
      <c r="XEW291" s="755"/>
      <c r="XEX291" s="755"/>
      <c r="XEY291" s="755"/>
      <c r="XEZ291" s="755"/>
      <c r="XFA291" s="755"/>
    </row>
    <row r="292" spans="1:16381" s="248" customFormat="1" ht="30" customHeight="1" x14ac:dyDescent="0.25">
      <c r="A292" s="837"/>
      <c r="B292" s="357" t="s">
        <v>1849</v>
      </c>
      <c r="C292" s="2127" t="str">
        <f>CONCATENATE('CCR and CVA'!G75,": ",'CCR and CVA'!B77)</f>
        <v>Check: K_reduced and K_hedged in panel 3b should be larger than 0 and not equal: K_Hedged (assuming recognition of all eligible hedges)</v>
      </c>
      <c r="D292" s="352"/>
      <c r="E292" s="352"/>
      <c r="F292" s="352"/>
      <c r="G292" s="352"/>
      <c r="H292" s="847" t="str">
        <f>'CCR and CVA'!G77</f>
        <v/>
      </c>
      <c r="I292" s="349"/>
      <c r="J292" s="755"/>
      <c r="K292" s="755"/>
      <c r="L292" s="755"/>
      <c r="M292" s="755"/>
      <c r="N292" s="755"/>
      <c r="O292" s="755"/>
      <c r="P292" s="755"/>
      <c r="Q292" s="755"/>
      <c r="R292" s="755"/>
      <c r="S292" s="755"/>
      <c r="T292" s="755"/>
      <c r="U292" s="755"/>
      <c r="V292" s="755"/>
      <c r="W292" s="755"/>
      <c r="X292" s="755"/>
      <c r="Y292" s="755"/>
      <c r="Z292" s="755"/>
      <c r="AA292" s="755"/>
      <c r="AB292" s="755"/>
      <c r="AC292" s="755"/>
      <c r="AD292" s="755"/>
      <c r="AE292" s="755"/>
      <c r="AF292" s="755"/>
      <c r="AG292" s="755"/>
      <c r="AH292" s="755"/>
      <c r="AI292" s="755"/>
      <c r="AJ292" s="755"/>
      <c r="AK292" s="755"/>
      <c r="AL292" s="755"/>
      <c r="AM292" s="755"/>
      <c r="AN292" s="836"/>
      <c r="AO292" s="755"/>
      <c r="AP292" s="755"/>
      <c r="AQ292" s="755"/>
      <c r="AR292" s="755"/>
      <c r="AS292" s="755"/>
      <c r="AT292" s="755"/>
      <c r="AU292" s="755"/>
      <c r="AV292" s="755"/>
      <c r="AW292" s="755"/>
      <c r="AX292" s="755"/>
      <c r="AY292" s="755"/>
      <c r="AZ292" s="755"/>
      <c r="BA292" s="755"/>
      <c r="BB292" s="755"/>
      <c r="BC292" s="755"/>
      <c r="BD292" s="755"/>
      <c r="BE292" s="755"/>
      <c r="BF292" s="755"/>
      <c r="BG292" s="755"/>
      <c r="BH292" s="755"/>
      <c r="BI292" s="755"/>
      <c r="BJ292" s="755"/>
      <c r="BK292" s="755"/>
      <c r="BL292" s="755"/>
      <c r="BM292" s="755"/>
      <c r="BN292" s="755"/>
      <c r="BO292" s="755"/>
      <c r="BP292" s="755"/>
      <c r="BQ292" s="755"/>
      <c r="BR292" s="755"/>
      <c r="BS292" s="755"/>
      <c r="BT292" s="755"/>
      <c r="BU292" s="755"/>
      <c r="BV292" s="755"/>
      <c r="BW292" s="755"/>
      <c r="BX292" s="755"/>
      <c r="BY292" s="755"/>
      <c r="BZ292" s="755"/>
      <c r="CA292" s="755"/>
      <c r="CB292" s="755"/>
      <c r="CC292" s="755"/>
      <c r="CD292" s="755"/>
      <c r="CE292" s="755"/>
      <c r="CF292" s="755"/>
      <c r="CG292" s="755"/>
      <c r="CH292" s="755"/>
      <c r="CI292" s="755"/>
      <c r="CJ292" s="755"/>
      <c r="CK292" s="755"/>
      <c r="CL292" s="755"/>
      <c r="CM292" s="755"/>
      <c r="CN292" s="755"/>
      <c r="CO292" s="755"/>
      <c r="CP292" s="755"/>
      <c r="CQ292" s="755"/>
      <c r="CR292" s="755"/>
      <c r="CS292" s="755"/>
      <c r="CT292" s="755"/>
      <c r="CU292" s="755"/>
      <c r="CV292" s="755"/>
      <c r="CW292" s="755"/>
      <c r="CX292" s="755"/>
      <c r="CY292" s="755"/>
      <c r="CZ292" s="755"/>
      <c r="DA292" s="755"/>
      <c r="DB292" s="755"/>
      <c r="DC292" s="755"/>
      <c r="DD292" s="755"/>
      <c r="DE292" s="755"/>
      <c r="DF292" s="755"/>
      <c r="DG292" s="755"/>
      <c r="DH292" s="755"/>
      <c r="DI292" s="755"/>
      <c r="DJ292" s="755"/>
      <c r="DK292" s="755"/>
      <c r="DL292" s="755"/>
      <c r="DM292" s="755"/>
      <c r="DN292" s="755"/>
      <c r="DO292" s="755"/>
      <c r="DP292" s="755"/>
      <c r="DQ292" s="755"/>
      <c r="DR292" s="755"/>
      <c r="DS292" s="755"/>
      <c r="DT292" s="755"/>
      <c r="DU292" s="755"/>
      <c r="DV292" s="755"/>
      <c r="DW292" s="755"/>
      <c r="DX292" s="755"/>
      <c r="DY292" s="755"/>
      <c r="DZ292" s="755"/>
      <c r="EA292" s="755"/>
      <c r="EB292" s="755"/>
      <c r="EC292" s="755"/>
      <c r="ED292" s="755"/>
      <c r="EE292" s="755"/>
      <c r="EF292" s="755"/>
      <c r="EG292" s="755"/>
      <c r="EH292" s="755"/>
      <c r="EI292" s="755"/>
      <c r="EJ292" s="755"/>
      <c r="EK292" s="755"/>
      <c r="EL292" s="755"/>
      <c r="EM292" s="755"/>
      <c r="EN292" s="755"/>
      <c r="EO292" s="755"/>
      <c r="EP292" s="755"/>
      <c r="EQ292" s="755"/>
      <c r="ER292" s="755"/>
      <c r="ES292" s="755"/>
      <c r="ET292" s="755"/>
      <c r="EU292" s="755"/>
      <c r="EV292" s="755"/>
      <c r="EW292" s="755"/>
      <c r="EX292" s="755"/>
      <c r="EY292" s="755"/>
      <c r="EZ292" s="755"/>
      <c r="FA292" s="755"/>
      <c r="FB292" s="755"/>
      <c r="FC292" s="755"/>
      <c r="FD292" s="755"/>
      <c r="FE292" s="755"/>
      <c r="FF292" s="755"/>
      <c r="FG292" s="755"/>
      <c r="FH292" s="755"/>
      <c r="FI292" s="755"/>
      <c r="FJ292" s="755"/>
      <c r="FK292" s="755"/>
      <c r="FL292" s="755"/>
      <c r="FM292" s="755"/>
      <c r="FN292" s="755"/>
      <c r="FO292" s="755"/>
      <c r="FP292" s="755"/>
      <c r="FQ292" s="755"/>
      <c r="FR292" s="755"/>
      <c r="FS292" s="755"/>
      <c r="FT292" s="755"/>
      <c r="FU292" s="755"/>
      <c r="FV292" s="755"/>
      <c r="FW292" s="755"/>
      <c r="FX292" s="755"/>
      <c r="FY292" s="755"/>
      <c r="FZ292" s="755"/>
      <c r="GA292" s="755"/>
      <c r="GB292" s="755"/>
      <c r="GC292" s="755"/>
      <c r="GD292" s="755"/>
      <c r="GE292" s="755"/>
      <c r="GF292" s="755"/>
      <c r="GG292" s="755"/>
      <c r="GH292" s="755"/>
      <c r="GI292" s="755"/>
      <c r="GJ292" s="755"/>
      <c r="GK292" s="755"/>
      <c r="GL292" s="755"/>
      <c r="GM292" s="755"/>
      <c r="GN292" s="755"/>
      <c r="GO292" s="755"/>
      <c r="GP292" s="755"/>
      <c r="GQ292" s="755"/>
      <c r="GR292" s="755"/>
      <c r="GS292" s="755"/>
      <c r="GT292" s="755"/>
      <c r="GU292" s="755"/>
      <c r="GV292" s="755"/>
      <c r="GW292" s="755"/>
      <c r="GX292" s="755"/>
      <c r="GY292" s="755"/>
      <c r="GZ292" s="755"/>
      <c r="HA292" s="755"/>
      <c r="HB292" s="755"/>
      <c r="HC292" s="755"/>
      <c r="HD292" s="755"/>
      <c r="HE292" s="755"/>
      <c r="HF292" s="755"/>
      <c r="HG292" s="755"/>
      <c r="HH292" s="755"/>
      <c r="HI292" s="755"/>
      <c r="HJ292" s="755"/>
      <c r="HK292" s="755"/>
      <c r="HL292" s="755"/>
      <c r="HM292" s="755"/>
      <c r="HN292" s="755"/>
      <c r="HO292" s="755"/>
      <c r="HP292" s="755"/>
      <c r="HQ292" s="755"/>
      <c r="HR292" s="755"/>
      <c r="HS292" s="755"/>
      <c r="HT292" s="755"/>
      <c r="HU292" s="755"/>
      <c r="HV292" s="755"/>
      <c r="HW292" s="755"/>
      <c r="HX292" s="755"/>
      <c r="HY292" s="755"/>
      <c r="HZ292" s="755"/>
      <c r="IA292" s="755"/>
      <c r="IB292" s="755"/>
      <c r="IC292" s="755"/>
      <c r="ID292" s="755"/>
      <c r="IE292" s="755"/>
      <c r="IF292" s="755"/>
      <c r="IG292" s="755"/>
      <c r="IH292" s="755"/>
      <c r="II292" s="755"/>
      <c r="IJ292" s="755"/>
      <c r="IK292" s="755"/>
      <c r="IL292" s="755"/>
      <c r="IM292" s="755"/>
      <c r="IN292" s="755"/>
      <c r="IO292" s="755"/>
      <c r="IP292" s="755"/>
      <c r="IQ292" s="755"/>
      <c r="IR292" s="755"/>
      <c r="IS292" s="755"/>
      <c r="IT292" s="755"/>
      <c r="IU292" s="755"/>
      <c r="IV292" s="755"/>
      <c r="IW292" s="755"/>
      <c r="IX292" s="755"/>
      <c r="IY292" s="755"/>
      <c r="IZ292" s="755"/>
      <c r="JA292" s="755"/>
      <c r="JB292" s="755"/>
      <c r="JC292" s="755"/>
      <c r="JD292" s="755"/>
      <c r="JE292" s="755"/>
      <c r="JF292" s="755"/>
      <c r="JG292" s="755"/>
      <c r="JH292" s="755"/>
      <c r="JI292" s="755"/>
      <c r="JJ292" s="755"/>
      <c r="JK292" s="755"/>
      <c r="JL292" s="755"/>
      <c r="JM292" s="755"/>
      <c r="JN292" s="755"/>
      <c r="JO292" s="755"/>
      <c r="JP292" s="755"/>
      <c r="JQ292" s="755"/>
      <c r="JR292" s="755"/>
      <c r="JS292" s="755"/>
      <c r="JT292" s="755"/>
      <c r="JU292" s="755"/>
      <c r="JV292" s="755"/>
      <c r="JW292" s="755"/>
      <c r="JX292" s="755"/>
      <c r="JY292" s="755"/>
      <c r="JZ292" s="755"/>
      <c r="KA292" s="755"/>
      <c r="KB292" s="755"/>
      <c r="KC292" s="755"/>
      <c r="KD292" s="755"/>
      <c r="KE292" s="755"/>
      <c r="KF292" s="755"/>
      <c r="KG292" s="755"/>
      <c r="KH292" s="755"/>
      <c r="KI292" s="755"/>
      <c r="KJ292" s="755"/>
      <c r="KK292" s="755"/>
      <c r="KL292" s="755"/>
      <c r="KM292" s="755"/>
      <c r="KN292" s="755"/>
      <c r="KO292" s="755"/>
      <c r="KP292" s="755"/>
      <c r="KQ292" s="755"/>
      <c r="KR292" s="755"/>
      <c r="KS292" s="755"/>
      <c r="KT292" s="755"/>
      <c r="KU292" s="755"/>
      <c r="KV292" s="755"/>
      <c r="KW292" s="755"/>
      <c r="KX292" s="755"/>
      <c r="KY292" s="755"/>
      <c r="KZ292" s="755"/>
      <c r="LA292" s="755"/>
      <c r="LB292" s="755"/>
      <c r="LC292" s="755"/>
      <c r="LD292" s="755"/>
      <c r="LE292" s="755"/>
      <c r="LF292" s="755"/>
      <c r="LG292" s="755"/>
      <c r="LH292" s="755"/>
      <c r="LI292" s="755"/>
      <c r="LJ292" s="755"/>
      <c r="LK292" s="755"/>
      <c r="LL292" s="755"/>
      <c r="LM292" s="755"/>
      <c r="LN292" s="755"/>
      <c r="LO292" s="755"/>
      <c r="LP292" s="755"/>
      <c r="LQ292" s="755"/>
      <c r="LR292" s="755"/>
      <c r="LS292" s="755"/>
      <c r="LT292" s="755"/>
      <c r="LU292" s="755"/>
      <c r="LV292" s="755"/>
      <c r="LW292" s="755"/>
      <c r="LX292" s="755"/>
      <c r="LY292" s="755"/>
      <c r="LZ292" s="755"/>
      <c r="MA292" s="755"/>
      <c r="MB292" s="755"/>
      <c r="MC292" s="755"/>
      <c r="MD292" s="755"/>
      <c r="ME292" s="755"/>
      <c r="MF292" s="755"/>
      <c r="MG292" s="755"/>
      <c r="MH292" s="755"/>
      <c r="MI292" s="755"/>
      <c r="MJ292" s="755"/>
      <c r="MK292" s="755"/>
      <c r="ML292" s="755"/>
      <c r="MM292" s="755"/>
      <c r="MN292" s="755"/>
      <c r="MO292" s="755"/>
      <c r="MP292" s="755"/>
      <c r="MQ292" s="755"/>
      <c r="MR292" s="755"/>
      <c r="MS292" s="755"/>
      <c r="MT292" s="755"/>
      <c r="MU292" s="755"/>
      <c r="MV292" s="755"/>
      <c r="MW292" s="755"/>
      <c r="MX292" s="755"/>
      <c r="MY292" s="755"/>
      <c r="MZ292" s="755"/>
      <c r="NA292" s="755"/>
      <c r="NB292" s="755"/>
      <c r="NC292" s="755"/>
      <c r="ND292" s="755"/>
      <c r="NE292" s="755"/>
      <c r="NF292" s="755"/>
      <c r="NG292" s="755"/>
      <c r="NH292" s="755"/>
      <c r="NI292" s="755"/>
      <c r="NJ292" s="755"/>
      <c r="NK292" s="755"/>
      <c r="NL292" s="755"/>
      <c r="NM292" s="755"/>
      <c r="NN292" s="755"/>
      <c r="NO292" s="755"/>
      <c r="NP292" s="755"/>
      <c r="NQ292" s="755"/>
      <c r="NR292" s="755"/>
      <c r="NS292" s="755"/>
      <c r="NT292" s="755"/>
      <c r="NU292" s="755"/>
      <c r="NV292" s="755"/>
      <c r="NW292" s="755"/>
      <c r="NX292" s="755"/>
      <c r="NY292" s="755"/>
      <c r="NZ292" s="755"/>
      <c r="OA292" s="755"/>
      <c r="OB292" s="755"/>
      <c r="OC292" s="755"/>
      <c r="OD292" s="755"/>
      <c r="OE292" s="755"/>
      <c r="OF292" s="755"/>
      <c r="OG292" s="755"/>
      <c r="OH292" s="755"/>
      <c r="OI292" s="755"/>
      <c r="OJ292" s="755"/>
      <c r="OK292" s="755"/>
      <c r="OL292" s="755"/>
      <c r="OM292" s="755"/>
      <c r="ON292" s="755"/>
      <c r="OO292" s="755"/>
      <c r="OP292" s="755"/>
      <c r="OQ292" s="755"/>
      <c r="OR292" s="755"/>
      <c r="OS292" s="755"/>
      <c r="OT292" s="755"/>
      <c r="OU292" s="755"/>
      <c r="OV292" s="755"/>
      <c r="OW292" s="755"/>
      <c r="OX292" s="755"/>
      <c r="OY292" s="755"/>
      <c r="OZ292" s="755"/>
      <c r="PA292" s="755"/>
      <c r="PB292" s="755"/>
      <c r="PC292" s="755"/>
      <c r="PD292" s="755"/>
      <c r="PE292" s="755"/>
      <c r="PF292" s="755"/>
      <c r="PG292" s="755"/>
      <c r="PH292" s="755"/>
      <c r="PI292" s="755"/>
      <c r="PJ292" s="755"/>
      <c r="PK292" s="755"/>
      <c r="PL292" s="755"/>
      <c r="PM292" s="755"/>
      <c r="PN292" s="755"/>
      <c r="PO292" s="755"/>
      <c r="PP292" s="755"/>
      <c r="PQ292" s="755"/>
      <c r="PR292" s="755"/>
      <c r="PS292" s="755"/>
      <c r="PT292" s="755"/>
      <c r="PU292" s="755"/>
      <c r="PV292" s="755"/>
      <c r="PW292" s="755"/>
      <c r="PX292" s="755"/>
      <c r="PY292" s="755"/>
      <c r="PZ292" s="755"/>
      <c r="QA292" s="755"/>
      <c r="QB292" s="755"/>
      <c r="QC292" s="755"/>
      <c r="QD292" s="755"/>
      <c r="QE292" s="755"/>
      <c r="QF292" s="755"/>
      <c r="QG292" s="755"/>
      <c r="QH292" s="755"/>
      <c r="QI292" s="755"/>
      <c r="QJ292" s="755"/>
      <c r="QK292" s="755"/>
      <c r="QL292" s="755"/>
      <c r="QM292" s="755"/>
      <c r="QN292" s="755"/>
      <c r="QO292" s="755"/>
      <c r="QP292" s="755"/>
      <c r="QQ292" s="755"/>
      <c r="QR292" s="755"/>
      <c r="QS292" s="755"/>
      <c r="QT292" s="755"/>
      <c r="QU292" s="755"/>
      <c r="QV292" s="755"/>
      <c r="QW292" s="755"/>
      <c r="QX292" s="755"/>
      <c r="QY292" s="755"/>
      <c r="QZ292" s="755"/>
      <c r="RA292" s="755"/>
      <c r="RB292" s="755"/>
      <c r="RC292" s="755"/>
      <c r="RD292" s="755"/>
      <c r="RE292" s="755"/>
      <c r="RF292" s="755"/>
      <c r="RG292" s="755"/>
      <c r="RH292" s="755"/>
      <c r="RI292" s="755"/>
      <c r="RJ292" s="755"/>
      <c r="RK292" s="755"/>
      <c r="RL292" s="755"/>
      <c r="RM292" s="755"/>
      <c r="RN292" s="755"/>
      <c r="RO292" s="755"/>
      <c r="RP292" s="755"/>
      <c r="RQ292" s="755"/>
      <c r="RR292" s="755"/>
      <c r="RS292" s="755"/>
      <c r="RT292" s="755"/>
      <c r="RU292" s="755"/>
      <c r="RV292" s="755"/>
      <c r="RW292" s="755"/>
      <c r="RX292" s="755"/>
      <c r="RY292" s="755"/>
      <c r="RZ292" s="755"/>
      <c r="SA292" s="755"/>
      <c r="SB292" s="755"/>
      <c r="SC292" s="755"/>
      <c r="SD292" s="755"/>
      <c r="SE292" s="755"/>
      <c r="SF292" s="755"/>
      <c r="SG292" s="755"/>
      <c r="SH292" s="755"/>
      <c r="SI292" s="755"/>
      <c r="SJ292" s="755"/>
      <c r="SK292" s="755"/>
      <c r="SL292" s="755"/>
      <c r="SM292" s="755"/>
      <c r="SN292" s="755"/>
      <c r="SO292" s="755"/>
      <c r="SP292" s="755"/>
      <c r="SQ292" s="755"/>
      <c r="SR292" s="755"/>
      <c r="SS292" s="755"/>
      <c r="ST292" s="755"/>
      <c r="SU292" s="755"/>
      <c r="SV292" s="755"/>
      <c r="SW292" s="755"/>
      <c r="SX292" s="755"/>
      <c r="SY292" s="755"/>
      <c r="SZ292" s="755"/>
      <c r="TA292" s="755"/>
      <c r="TB292" s="755"/>
      <c r="TC292" s="755"/>
      <c r="TD292" s="755"/>
      <c r="TE292" s="755"/>
      <c r="TF292" s="755"/>
      <c r="TG292" s="755"/>
      <c r="TH292" s="755"/>
      <c r="TI292" s="755"/>
      <c r="TJ292" s="755"/>
      <c r="TK292" s="755"/>
      <c r="TL292" s="755"/>
      <c r="TM292" s="755"/>
      <c r="TN292" s="755"/>
      <c r="TO292" s="755"/>
      <c r="TP292" s="755"/>
      <c r="TQ292" s="755"/>
      <c r="TR292" s="755"/>
      <c r="TS292" s="755"/>
      <c r="TT292" s="755"/>
      <c r="TU292" s="755"/>
      <c r="TV292" s="755"/>
      <c r="TW292" s="755"/>
      <c r="TX292" s="755"/>
      <c r="TY292" s="755"/>
      <c r="TZ292" s="755"/>
      <c r="UA292" s="755"/>
      <c r="UB292" s="755"/>
      <c r="UC292" s="755"/>
      <c r="UD292" s="755"/>
      <c r="UE292" s="755"/>
      <c r="UF292" s="755"/>
      <c r="UG292" s="755"/>
      <c r="UH292" s="755"/>
      <c r="UI292" s="755"/>
      <c r="UJ292" s="755"/>
      <c r="UK292" s="755"/>
      <c r="UL292" s="755"/>
      <c r="UM292" s="755"/>
      <c r="UN292" s="755"/>
      <c r="UO292" s="755"/>
      <c r="UP292" s="755"/>
      <c r="UQ292" s="755"/>
      <c r="UR292" s="755"/>
      <c r="US292" s="755"/>
      <c r="UT292" s="755"/>
      <c r="UU292" s="755"/>
      <c r="UV292" s="755"/>
      <c r="UW292" s="755"/>
      <c r="UX292" s="755"/>
      <c r="UY292" s="755"/>
      <c r="UZ292" s="755"/>
      <c r="VA292" s="755"/>
      <c r="VB292" s="755"/>
      <c r="VC292" s="755"/>
      <c r="VD292" s="755"/>
      <c r="VE292" s="755"/>
      <c r="VF292" s="755"/>
      <c r="VG292" s="755"/>
      <c r="VH292" s="755"/>
      <c r="VI292" s="755"/>
      <c r="VJ292" s="755"/>
      <c r="VK292" s="755"/>
      <c r="VL292" s="755"/>
      <c r="VM292" s="755"/>
      <c r="VN292" s="755"/>
      <c r="VO292" s="755"/>
      <c r="VP292" s="755"/>
      <c r="VQ292" s="755"/>
      <c r="VR292" s="755"/>
      <c r="VS292" s="755"/>
      <c r="VT292" s="755"/>
      <c r="VU292" s="755"/>
      <c r="VV292" s="755"/>
      <c r="VW292" s="755"/>
      <c r="VX292" s="755"/>
      <c r="VY292" s="755"/>
      <c r="VZ292" s="755"/>
      <c r="WA292" s="755"/>
      <c r="WB292" s="755"/>
      <c r="WC292" s="755"/>
      <c r="WD292" s="755"/>
      <c r="WE292" s="755"/>
      <c r="WF292" s="755"/>
      <c r="WG292" s="755"/>
      <c r="WH292" s="755"/>
      <c r="WI292" s="755"/>
      <c r="WJ292" s="755"/>
      <c r="WK292" s="755"/>
      <c r="WL292" s="755"/>
      <c r="WM292" s="755"/>
      <c r="WN292" s="755"/>
      <c r="WO292" s="755"/>
      <c r="WP292" s="755"/>
      <c r="WQ292" s="755"/>
      <c r="WR292" s="755"/>
      <c r="WS292" s="755"/>
      <c r="WT292" s="755"/>
      <c r="WU292" s="755"/>
      <c r="WV292" s="755"/>
      <c r="WW292" s="755"/>
      <c r="WX292" s="755"/>
      <c r="WY292" s="755"/>
      <c r="WZ292" s="755"/>
      <c r="XA292" s="755"/>
      <c r="XB292" s="755"/>
      <c r="XC292" s="755"/>
      <c r="XD292" s="755"/>
      <c r="XE292" s="755"/>
      <c r="XF292" s="755"/>
      <c r="XG292" s="755"/>
      <c r="XH292" s="755"/>
      <c r="XI292" s="755"/>
      <c r="XJ292" s="755"/>
      <c r="XK292" s="755"/>
      <c r="XL292" s="755"/>
      <c r="XM292" s="755"/>
      <c r="XN292" s="755"/>
      <c r="XO292" s="755"/>
      <c r="XP292" s="755"/>
      <c r="XQ292" s="755"/>
      <c r="XR292" s="755"/>
      <c r="XS292" s="755"/>
      <c r="XT292" s="755"/>
      <c r="XU292" s="755"/>
      <c r="XV292" s="755"/>
      <c r="XW292" s="755"/>
      <c r="XX292" s="755"/>
      <c r="XY292" s="755"/>
      <c r="XZ292" s="755"/>
      <c r="YA292" s="755"/>
      <c r="YB292" s="755"/>
      <c r="YC292" s="755"/>
      <c r="YD292" s="755"/>
      <c r="YE292" s="755"/>
      <c r="YF292" s="755"/>
      <c r="YG292" s="755"/>
      <c r="YH292" s="755"/>
      <c r="YI292" s="755"/>
      <c r="YJ292" s="755"/>
      <c r="YK292" s="755"/>
      <c r="YL292" s="755"/>
      <c r="YM292" s="755"/>
      <c r="YN292" s="755"/>
      <c r="YO292" s="755"/>
      <c r="YP292" s="755"/>
      <c r="YQ292" s="755"/>
      <c r="YR292" s="755"/>
      <c r="YS292" s="755"/>
      <c r="YT292" s="755"/>
      <c r="YU292" s="755"/>
      <c r="YV292" s="755"/>
      <c r="YW292" s="755"/>
      <c r="YX292" s="755"/>
      <c r="YY292" s="755"/>
      <c r="YZ292" s="755"/>
      <c r="ZA292" s="755"/>
      <c r="ZB292" s="755"/>
      <c r="ZC292" s="755"/>
      <c r="ZD292" s="755"/>
      <c r="ZE292" s="755"/>
      <c r="ZF292" s="755"/>
      <c r="ZG292" s="755"/>
      <c r="ZH292" s="755"/>
      <c r="ZI292" s="755"/>
      <c r="ZJ292" s="755"/>
      <c r="ZK292" s="755"/>
      <c r="ZL292" s="755"/>
      <c r="ZM292" s="755"/>
      <c r="ZN292" s="755"/>
      <c r="ZO292" s="755"/>
      <c r="ZP292" s="755"/>
      <c r="ZQ292" s="755"/>
      <c r="ZR292" s="755"/>
      <c r="ZS292" s="755"/>
      <c r="ZT292" s="755"/>
      <c r="ZU292" s="755"/>
      <c r="ZV292" s="755"/>
      <c r="ZW292" s="755"/>
      <c r="ZX292" s="755"/>
      <c r="ZY292" s="755"/>
      <c r="ZZ292" s="755"/>
      <c r="AAA292" s="755"/>
      <c r="AAB292" s="755"/>
      <c r="AAC292" s="755"/>
      <c r="AAD292" s="755"/>
      <c r="AAE292" s="755"/>
      <c r="AAF292" s="755"/>
      <c r="AAG292" s="755"/>
      <c r="AAH292" s="755"/>
      <c r="AAI292" s="755"/>
      <c r="AAJ292" s="755"/>
      <c r="AAK292" s="755"/>
      <c r="AAL292" s="755"/>
      <c r="AAM292" s="755"/>
      <c r="AAN292" s="755"/>
      <c r="AAO292" s="755"/>
      <c r="AAP292" s="755"/>
      <c r="AAQ292" s="755"/>
      <c r="AAR292" s="755"/>
      <c r="AAS292" s="755"/>
      <c r="AAT292" s="755"/>
      <c r="AAU292" s="755"/>
      <c r="AAV292" s="755"/>
      <c r="AAW292" s="755"/>
      <c r="AAX292" s="755"/>
      <c r="AAY292" s="755"/>
      <c r="AAZ292" s="755"/>
      <c r="ABA292" s="755"/>
      <c r="ABB292" s="755"/>
      <c r="ABC292" s="755"/>
      <c r="ABD292" s="755"/>
      <c r="ABE292" s="755"/>
      <c r="ABF292" s="755"/>
      <c r="ABG292" s="755"/>
      <c r="ABH292" s="755"/>
      <c r="ABI292" s="755"/>
      <c r="ABJ292" s="755"/>
      <c r="ABK292" s="755"/>
      <c r="ABL292" s="755"/>
      <c r="ABM292" s="755"/>
      <c r="ABN292" s="755"/>
      <c r="ABO292" s="755"/>
      <c r="ABP292" s="755"/>
      <c r="ABQ292" s="755"/>
      <c r="ABR292" s="755"/>
      <c r="ABS292" s="755"/>
      <c r="ABT292" s="755"/>
      <c r="ABU292" s="755"/>
      <c r="ABV292" s="755"/>
      <c r="ABW292" s="755"/>
      <c r="ABX292" s="755"/>
      <c r="ABY292" s="755"/>
      <c r="ABZ292" s="755"/>
      <c r="ACA292" s="755"/>
      <c r="ACB292" s="755"/>
      <c r="ACC292" s="755"/>
      <c r="ACD292" s="755"/>
      <c r="ACE292" s="755"/>
      <c r="ACF292" s="755"/>
      <c r="ACG292" s="755"/>
      <c r="ACH292" s="755"/>
      <c r="ACI292" s="755"/>
      <c r="ACJ292" s="755"/>
      <c r="ACK292" s="755"/>
      <c r="ACL292" s="755"/>
      <c r="ACM292" s="755"/>
      <c r="ACN292" s="755"/>
      <c r="ACO292" s="755"/>
      <c r="ACP292" s="755"/>
      <c r="ACQ292" s="755"/>
      <c r="ACR292" s="755"/>
      <c r="ACS292" s="755"/>
      <c r="ACT292" s="755"/>
      <c r="ACU292" s="755"/>
      <c r="ACV292" s="755"/>
      <c r="ACW292" s="755"/>
      <c r="ACX292" s="755"/>
      <c r="ACY292" s="755"/>
      <c r="ACZ292" s="755"/>
      <c r="ADA292" s="755"/>
      <c r="ADB292" s="755"/>
      <c r="ADC292" s="755"/>
      <c r="ADD292" s="755"/>
      <c r="ADE292" s="755"/>
      <c r="ADF292" s="755"/>
      <c r="ADG292" s="755"/>
      <c r="ADH292" s="755"/>
      <c r="ADI292" s="755"/>
      <c r="ADJ292" s="755"/>
      <c r="ADK292" s="755"/>
      <c r="ADL292" s="755"/>
      <c r="ADM292" s="755"/>
      <c r="ADN292" s="755"/>
      <c r="ADO292" s="755"/>
      <c r="ADP292" s="755"/>
      <c r="ADQ292" s="755"/>
      <c r="ADR292" s="755"/>
      <c r="ADS292" s="755"/>
      <c r="ADT292" s="755"/>
      <c r="ADU292" s="755"/>
      <c r="ADV292" s="755"/>
      <c r="ADW292" s="755"/>
      <c r="ADX292" s="755"/>
      <c r="ADY292" s="755"/>
      <c r="ADZ292" s="755"/>
      <c r="AEA292" s="755"/>
      <c r="AEB292" s="755"/>
      <c r="AEC292" s="755"/>
      <c r="AED292" s="755"/>
      <c r="AEE292" s="755"/>
      <c r="AEF292" s="755"/>
      <c r="AEG292" s="755"/>
      <c r="AEH292" s="755"/>
      <c r="AEI292" s="755"/>
      <c r="AEJ292" s="755"/>
      <c r="AEK292" s="755"/>
      <c r="AEL292" s="755"/>
      <c r="AEM292" s="755"/>
      <c r="AEN292" s="755"/>
      <c r="AEO292" s="755"/>
      <c r="AEP292" s="755"/>
      <c r="AEQ292" s="755"/>
      <c r="AER292" s="755"/>
      <c r="AES292" s="755"/>
      <c r="AET292" s="755"/>
      <c r="AEU292" s="755"/>
      <c r="AEV292" s="755"/>
      <c r="AEW292" s="755"/>
      <c r="AEX292" s="755"/>
      <c r="AEY292" s="755"/>
      <c r="AEZ292" s="755"/>
      <c r="AFA292" s="755"/>
      <c r="AFB292" s="755"/>
      <c r="AFC292" s="755"/>
      <c r="AFD292" s="755"/>
      <c r="AFE292" s="755"/>
      <c r="AFF292" s="755"/>
      <c r="AFG292" s="755"/>
      <c r="AFH292" s="755"/>
      <c r="AFI292" s="755"/>
      <c r="AFJ292" s="755"/>
      <c r="AFK292" s="755"/>
      <c r="AFL292" s="755"/>
      <c r="AFM292" s="755"/>
      <c r="AFN292" s="755"/>
      <c r="AFO292" s="755"/>
      <c r="AFP292" s="755"/>
      <c r="AFQ292" s="755"/>
      <c r="AFR292" s="755"/>
      <c r="AFS292" s="755"/>
      <c r="AFT292" s="755"/>
      <c r="AFU292" s="755"/>
      <c r="AFV292" s="755"/>
      <c r="AFW292" s="755"/>
      <c r="AFX292" s="755"/>
      <c r="AFY292" s="755"/>
      <c r="AFZ292" s="755"/>
      <c r="AGA292" s="755"/>
      <c r="AGB292" s="755"/>
      <c r="AGC292" s="755"/>
      <c r="AGD292" s="755"/>
      <c r="AGE292" s="755"/>
      <c r="AGF292" s="755"/>
      <c r="AGG292" s="755"/>
      <c r="AGH292" s="755"/>
      <c r="AGI292" s="755"/>
      <c r="AGJ292" s="755"/>
      <c r="AGK292" s="755"/>
      <c r="AGL292" s="755"/>
      <c r="AGM292" s="755"/>
      <c r="AGN292" s="755"/>
      <c r="AGO292" s="755"/>
      <c r="AGP292" s="755"/>
      <c r="AGQ292" s="755"/>
      <c r="AGR292" s="755"/>
      <c r="AGS292" s="755"/>
      <c r="AGT292" s="755"/>
      <c r="AGU292" s="755"/>
      <c r="AGV292" s="755"/>
      <c r="AGW292" s="755"/>
      <c r="AGX292" s="755"/>
      <c r="AGY292" s="755"/>
      <c r="AGZ292" s="755"/>
      <c r="AHA292" s="755"/>
      <c r="AHB292" s="755"/>
      <c r="AHC292" s="755"/>
      <c r="AHD292" s="755"/>
      <c r="AHE292" s="755"/>
      <c r="AHF292" s="755"/>
      <c r="AHG292" s="755"/>
      <c r="AHH292" s="755"/>
      <c r="AHI292" s="755"/>
      <c r="AHJ292" s="755"/>
      <c r="AHK292" s="755"/>
      <c r="AHL292" s="755"/>
      <c r="AHM292" s="755"/>
      <c r="AHN292" s="755"/>
      <c r="AHO292" s="755"/>
      <c r="AHP292" s="755"/>
      <c r="AHQ292" s="755"/>
      <c r="AHR292" s="755"/>
      <c r="AHS292" s="755"/>
      <c r="AHT292" s="755"/>
      <c r="AHU292" s="755"/>
      <c r="AHV292" s="755"/>
      <c r="AHW292" s="755"/>
      <c r="AHX292" s="755"/>
      <c r="AHY292" s="755"/>
      <c r="AHZ292" s="755"/>
      <c r="AIA292" s="755"/>
      <c r="AIB292" s="755"/>
      <c r="AIC292" s="755"/>
      <c r="AID292" s="755"/>
      <c r="AIE292" s="755"/>
      <c r="AIF292" s="755"/>
      <c r="AIG292" s="755"/>
      <c r="AIH292" s="755"/>
      <c r="AII292" s="755"/>
      <c r="AIJ292" s="755"/>
      <c r="AIK292" s="755"/>
      <c r="AIL292" s="755"/>
      <c r="AIM292" s="755"/>
      <c r="AIN292" s="755"/>
      <c r="AIO292" s="755"/>
      <c r="AIP292" s="755"/>
      <c r="AIQ292" s="755"/>
      <c r="AIR292" s="755"/>
      <c r="AIS292" s="755"/>
      <c r="AIT292" s="755"/>
      <c r="AIU292" s="755"/>
      <c r="AIV292" s="755"/>
      <c r="AIW292" s="755"/>
      <c r="AIX292" s="755"/>
      <c r="AIY292" s="755"/>
      <c r="AIZ292" s="755"/>
      <c r="AJA292" s="755"/>
      <c r="AJB292" s="755"/>
      <c r="AJC292" s="755"/>
      <c r="AJD292" s="755"/>
      <c r="AJE292" s="755"/>
      <c r="AJF292" s="755"/>
      <c r="AJG292" s="755"/>
      <c r="AJH292" s="755"/>
      <c r="AJI292" s="755"/>
      <c r="AJJ292" s="755"/>
      <c r="AJK292" s="755"/>
      <c r="AJL292" s="755"/>
      <c r="AJM292" s="755"/>
      <c r="AJN292" s="755"/>
      <c r="AJO292" s="755"/>
      <c r="AJP292" s="755"/>
      <c r="AJQ292" s="755"/>
      <c r="AJR292" s="755"/>
      <c r="AJS292" s="755"/>
      <c r="AJT292" s="755"/>
      <c r="AJU292" s="755"/>
      <c r="AJV292" s="755"/>
      <c r="AJW292" s="755"/>
      <c r="AJX292" s="755"/>
      <c r="AJY292" s="755"/>
      <c r="AJZ292" s="755"/>
      <c r="AKA292" s="755"/>
      <c r="AKB292" s="755"/>
      <c r="AKC292" s="755"/>
      <c r="AKD292" s="755"/>
      <c r="AKE292" s="755"/>
      <c r="AKF292" s="755"/>
      <c r="AKG292" s="755"/>
      <c r="AKH292" s="755"/>
      <c r="AKI292" s="755"/>
      <c r="AKJ292" s="755"/>
      <c r="AKK292" s="755"/>
      <c r="AKL292" s="755"/>
      <c r="AKM292" s="755"/>
      <c r="AKN292" s="755"/>
      <c r="AKO292" s="755"/>
      <c r="AKP292" s="755"/>
      <c r="AKQ292" s="755"/>
      <c r="AKR292" s="755"/>
      <c r="AKS292" s="755"/>
      <c r="AKT292" s="755"/>
      <c r="AKU292" s="755"/>
      <c r="AKV292" s="755"/>
      <c r="AKW292" s="755"/>
      <c r="AKX292" s="755"/>
      <c r="AKY292" s="755"/>
      <c r="AKZ292" s="755"/>
      <c r="ALA292" s="755"/>
      <c r="ALB292" s="755"/>
      <c r="ALC292" s="755"/>
      <c r="ALD292" s="755"/>
      <c r="ALE292" s="755"/>
      <c r="ALF292" s="755"/>
      <c r="ALG292" s="755"/>
      <c r="ALH292" s="755"/>
      <c r="ALI292" s="755"/>
      <c r="ALJ292" s="755"/>
      <c r="ALK292" s="755"/>
      <c r="ALL292" s="755"/>
      <c r="ALM292" s="755"/>
      <c r="ALN292" s="755"/>
      <c r="ALO292" s="755"/>
      <c r="ALP292" s="755"/>
      <c r="ALQ292" s="755"/>
      <c r="ALR292" s="755"/>
      <c r="ALS292" s="755"/>
      <c r="ALT292" s="755"/>
      <c r="ALU292" s="755"/>
      <c r="ALV292" s="755"/>
      <c r="ALW292" s="755"/>
      <c r="ALX292" s="755"/>
      <c r="ALY292" s="755"/>
      <c r="ALZ292" s="755"/>
      <c r="AMA292" s="755"/>
      <c r="AMB292" s="755"/>
      <c r="AMC292" s="755"/>
      <c r="AMD292" s="755"/>
      <c r="AME292" s="755"/>
      <c r="AMF292" s="755"/>
      <c r="AMG292" s="755"/>
      <c r="AMH292" s="755"/>
      <c r="AMI292" s="755"/>
      <c r="AMJ292" s="755"/>
      <c r="AMK292" s="755"/>
      <c r="AML292" s="755"/>
      <c r="AMM292" s="755"/>
      <c r="AMN292" s="755"/>
      <c r="AMO292" s="755"/>
      <c r="AMP292" s="755"/>
      <c r="AMQ292" s="755"/>
      <c r="AMR292" s="755"/>
      <c r="AMS292" s="755"/>
      <c r="AMT292" s="755"/>
      <c r="AMU292" s="755"/>
      <c r="AMV292" s="755"/>
      <c r="AMW292" s="755"/>
      <c r="AMX292" s="755"/>
      <c r="AMY292" s="755"/>
      <c r="AMZ292" s="755"/>
      <c r="ANA292" s="755"/>
      <c r="ANB292" s="755"/>
      <c r="ANC292" s="755"/>
      <c r="AND292" s="755"/>
      <c r="ANE292" s="755"/>
      <c r="ANF292" s="755"/>
      <c r="ANG292" s="755"/>
      <c r="ANH292" s="755"/>
      <c r="ANI292" s="755"/>
      <c r="ANJ292" s="755"/>
      <c r="ANK292" s="755"/>
      <c r="ANL292" s="755"/>
      <c r="ANM292" s="755"/>
      <c r="ANN292" s="755"/>
      <c r="ANO292" s="755"/>
      <c r="ANP292" s="755"/>
      <c r="ANQ292" s="755"/>
      <c r="ANR292" s="755"/>
      <c r="ANS292" s="755"/>
      <c r="ANT292" s="755"/>
      <c r="ANU292" s="755"/>
      <c r="ANV292" s="755"/>
      <c r="ANW292" s="755"/>
      <c r="ANX292" s="755"/>
      <c r="ANY292" s="755"/>
      <c r="ANZ292" s="755"/>
      <c r="AOA292" s="755"/>
      <c r="AOB292" s="755"/>
      <c r="AOC292" s="755"/>
      <c r="AOD292" s="755"/>
      <c r="AOE292" s="755"/>
      <c r="AOF292" s="755"/>
      <c r="AOG292" s="755"/>
      <c r="AOH292" s="755"/>
      <c r="AOI292" s="755"/>
      <c r="AOJ292" s="755"/>
      <c r="AOK292" s="755"/>
      <c r="AOL292" s="755"/>
      <c r="AOM292" s="755"/>
      <c r="AON292" s="755"/>
      <c r="AOO292" s="755"/>
      <c r="AOP292" s="755"/>
      <c r="AOQ292" s="755"/>
      <c r="AOR292" s="755"/>
      <c r="AOS292" s="755"/>
      <c r="AOT292" s="755"/>
      <c r="AOU292" s="755"/>
      <c r="AOV292" s="755"/>
      <c r="AOW292" s="755"/>
      <c r="AOX292" s="755"/>
      <c r="AOY292" s="755"/>
      <c r="AOZ292" s="755"/>
      <c r="APA292" s="755"/>
      <c r="APB292" s="755"/>
      <c r="APC292" s="755"/>
      <c r="APD292" s="755"/>
      <c r="APE292" s="755"/>
      <c r="APF292" s="755"/>
      <c r="APG292" s="755"/>
      <c r="APH292" s="755"/>
      <c r="API292" s="755"/>
      <c r="APJ292" s="755"/>
      <c r="APK292" s="755"/>
      <c r="APL292" s="755"/>
      <c r="APM292" s="755"/>
      <c r="APN292" s="755"/>
      <c r="APO292" s="755"/>
      <c r="APP292" s="755"/>
      <c r="APQ292" s="755"/>
      <c r="APR292" s="755"/>
      <c r="APS292" s="755"/>
      <c r="APT292" s="755"/>
      <c r="APU292" s="755"/>
      <c r="APV292" s="755"/>
      <c r="APW292" s="755"/>
      <c r="APX292" s="755"/>
      <c r="APY292" s="755"/>
      <c r="APZ292" s="755"/>
      <c r="AQA292" s="755"/>
      <c r="AQB292" s="755"/>
      <c r="AQC292" s="755"/>
      <c r="AQD292" s="755"/>
      <c r="AQE292" s="755"/>
      <c r="AQF292" s="755"/>
      <c r="AQG292" s="755"/>
      <c r="AQH292" s="755"/>
      <c r="AQI292" s="755"/>
      <c r="AQJ292" s="755"/>
      <c r="AQK292" s="755"/>
      <c r="AQL292" s="755"/>
      <c r="AQM292" s="755"/>
      <c r="AQN292" s="755"/>
      <c r="AQO292" s="755"/>
      <c r="AQP292" s="755"/>
      <c r="AQQ292" s="755"/>
      <c r="AQR292" s="755"/>
      <c r="AQS292" s="755"/>
      <c r="AQT292" s="755"/>
      <c r="AQU292" s="755"/>
      <c r="AQV292" s="755"/>
      <c r="AQW292" s="755"/>
      <c r="AQX292" s="755"/>
      <c r="AQY292" s="755"/>
      <c r="AQZ292" s="755"/>
      <c r="ARA292" s="755"/>
      <c r="ARB292" s="755"/>
      <c r="ARC292" s="755"/>
      <c r="ARD292" s="755"/>
      <c r="ARE292" s="755"/>
      <c r="ARF292" s="755"/>
      <c r="ARG292" s="755"/>
      <c r="ARH292" s="755"/>
      <c r="ARI292" s="755"/>
      <c r="ARJ292" s="755"/>
      <c r="ARK292" s="755"/>
      <c r="ARL292" s="755"/>
      <c r="ARM292" s="755"/>
      <c r="ARN292" s="755"/>
      <c r="ARO292" s="755"/>
      <c r="ARP292" s="755"/>
      <c r="ARQ292" s="755"/>
      <c r="ARR292" s="755"/>
      <c r="ARS292" s="755"/>
      <c r="ART292" s="755"/>
      <c r="ARU292" s="755"/>
      <c r="ARV292" s="755"/>
      <c r="ARW292" s="755"/>
      <c r="ARX292" s="755"/>
      <c r="ARY292" s="755"/>
      <c r="ARZ292" s="755"/>
      <c r="ASA292" s="755"/>
      <c r="ASB292" s="755"/>
      <c r="ASC292" s="755"/>
      <c r="ASD292" s="755"/>
      <c r="ASE292" s="755"/>
      <c r="ASF292" s="755"/>
      <c r="ASG292" s="755"/>
      <c r="ASH292" s="755"/>
      <c r="ASI292" s="755"/>
      <c r="ASJ292" s="755"/>
      <c r="ASK292" s="755"/>
      <c r="ASL292" s="755"/>
      <c r="ASM292" s="755"/>
      <c r="ASN292" s="755"/>
      <c r="ASO292" s="755"/>
      <c r="ASP292" s="755"/>
      <c r="ASQ292" s="755"/>
      <c r="ASR292" s="755"/>
      <c r="ASS292" s="755"/>
      <c r="AST292" s="755"/>
      <c r="ASU292" s="755"/>
      <c r="ASV292" s="755"/>
      <c r="ASW292" s="755"/>
      <c r="ASX292" s="755"/>
      <c r="ASY292" s="755"/>
      <c r="ASZ292" s="755"/>
      <c r="ATA292" s="755"/>
      <c r="ATB292" s="755"/>
      <c r="ATC292" s="755"/>
      <c r="ATD292" s="755"/>
      <c r="ATE292" s="755"/>
      <c r="ATF292" s="755"/>
      <c r="ATG292" s="755"/>
      <c r="ATH292" s="755"/>
      <c r="ATI292" s="755"/>
      <c r="ATJ292" s="755"/>
      <c r="ATK292" s="755"/>
      <c r="ATL292" s="755"/>
      <c r="ATM292" s="755"/>
      <c r="ATN292" s="755"/>
      <c r="ATO292" s="755"/>
      <c r="ATP292" s="755"/>
      <c r="ATQ292" s="755"/>
      <c r="ATR292" s="755"/>
      <c r="ATS292" s="755"/>
      <c r="ATT292" s="755"/>
      <c r="ATU292" s="755"/>
      <c r="ATV292" s="755"/>
      <c r="ATW292" s="755"/>
      <c r="ATX292" s="755"/>
      <c r="ATY292" s="755"/>
      <c r="ATZ292" s="755"/>
      <c r="AUA292" s="755"/>
      <c r="AUB292" s="755"/>
      <c r="AUC292" s="755"/>
      <c r="AUD292" s="755"/>
      <c r="AUE292" s="755"/>
      <c r="AUF292" s="755"/>
      <c r="AUG292" s="755"/>
      <c r="AUH292" s="755"/>
      <c r="AUI292" s="755"/>
      <c r="AUJ292" s="755"/>
      <c r="AUK292" s="755"/>
      <c r="AUL292" s="755"/>
      <c r="AUM292" s="755"/>
      <c r="AUN292" s="755"/>
      <c r="AUO292" s="755"/>
      <c r="AUP292" s="755"/>
      <c r="AUQ292" s="755"/>
      <c r="AUR292" s="755"/>
      <c r="AUS292" s="755"/>
      <c r="AUT292" s="755"/>
      <c r="AUU292" s="755"/>
      <c r="AUV292" s="755"/>
      <c r="AUW292" s="755"/>
      <c r="AUX292" s="755"/>
      <c r="AUY292" s="755"/>
      <c r="AUZ292" s="755"/>
      <c r="AVA292" s="755"/>
      <c r="AVB292" s="755"/>
      <c r="AVC292" s="755"/>
      <c r="AVD292" s="755"/>
      <c r="AVE292" s="755"/>
      <c r="AVF292" s="755"/>
      <c r="AVG292" s="755"/>
      <c r="AVH292" s="755"/>
      <c r="AVI292" s="755"/>
      <c r="AVJ292" s="755"/>
      <c r="AVK292" s="755"/>
      <c r="AVL292" s="755"/>
      <c r="AVM292" s="755"/>
      <c r="AVN292" s="755"/>
      <c r="AVO292" s="755"/>
      <c r="AVP292" s="755"/>
      <c r="AVQ292" s="755"/>
      <c r="AVR292" s="755"/>
      <c r="AVS292" s="755"/>
      <c r="AVT292" s="755"/>
      <c r="AVU292" s="755"/>
      <c r="AVV292" s="755"/>
      <c r="AVW292" s="755"/>
      <c r="AVX292" s="755"/>
      <c r="AVY292" s="755"/>
      <c r="AVZ292" s="755"/>
      <c r="AWA292" s="755"/>
      <c r="AWB292" s="755"/>
      <c r="AWC292" s="755"/>
      <c r="AWD292" s="755"/>
      <c r="AWE292" s="755"/>
      <c r="AWF292" s="755"/>
      <c r="AWG292" s="755"/>
      <c r="AWH292" s="755"/>
      <c r="AWI292" s="755"/>
      <c r="AWJ292" s="755"/>
      <c r="AWK292" s="755"/>
      <c r="AWL292" s="755"/>
      <c r="AWM292" s="755"/>
      <c r="AWN292" s="755"/>
      <c r="AWO292" s="755"/>
      <c r="AWP292" s="755"/>
      <c r="AWQ292" s="755"/>
      <c r="AWR292" s="755"/>
      <c r="AWS292" s="755"/>
      <c r="AWT292" s="755"/>
      <c r="AWU292" s="755"/>
      <c r="AWV292" s="755"/>
      <c r="AWW292" s="755"/>
      <c r="AWX292" s="755"/>
      <c r="AWY292" s="755"/>
      <c r="AWZ292" s="755"/>
      <c r="AXA292" s="755"/>
      <c r="AXB292" s="755"/>
      <c r="AXC292" s="755"/>
      <c r="AXD292" s="755"/>
      <c r="AXE292" s="755"/>
      <c r="AXF292" s="755"/>
      <c r="AXG292" s="755"/>
      <c r="AXH292" s="755"/>
      <c r="AXI292" s="755"/>
      <c r="AXJ292" s="755"/>
      <c r="AXK292" s="755"/>
      <c r="AXL292" s="755"/>
      <c r="AXM292" s="755"/>
      <c r="AXN292" s="755"/>
      <c r="AXO292" s="755"/>
      <c r="AXP292" s="755"/>
      <c r="AXQ292" s="755"/>
      <c r="AXR292" s="755"/>
      <c r="AXS292" s="755"/>
      <c r="AXT292" s="755"/>
      <c r="AXU292" s="755"/>
      <c r="AXV292" s="755"/>
      <c r="AXW292" s="755"/>
      <c r="AXX292" s="755"/>
      <c r="AXY292" s="755"/>
      <c r="AXZ292" s="755"/>
      <c r="AYA292" s="755"/>
      <c r="AYB292" s="755"/>
      <c r="AYC292" s="755"/>
      <c r="AYD292" s="755"/>
      <c r="AYE292" s="755"/>
      <c r="AYF292" s="755"/>
      <c r="AYG292" s="755"/>
      <c r="AYH292" s="755"/>
      <c r="AYI292" s="755"/>
      <c r="AYJ292" s="755"/>
      <c r="AYK292" s="755"/>
      <c r="AYL292" s="755"/>
      <c r="AYM292" s="755"/>
      <c r="AYN292" s="755"/>
      <c r="AYO292" s="755"/>
      <c r="AYP292" s="755"/>
      <c r="AYQ292" s="755"/>
      <c r="AYR292" s="755"/>
      <c r="AYS292" s="755"/>
      <c r="AYT292" s="755"/>
      <c r="AYU292" s="755"/>
      <c r="AYV292" s="755"/>
      <c r="AYW292" s="755"/>
      <c r="AYX292" s="755"/>
      <c r="AYY292" s="755"/>
      <c r="AYZ292" s="755"/>
      <c r="AZA292" s="755"/>
      <c r="AZB292" s="755"/>
      <c r="AZC292" s="755"/>
      <c r="AZD292" s="755"/>
      <c r="AZE292" s="755"/>
      <c r="AZF292" s="755"/>
      <c r="AZG292" s="755"/>
      <c r="AZH292" s="755"/>
      <c r="AZI292" s="755"/>
      <c r="AZJ292" s="755"/>
      <c r="AZK292" s="755"/>
      <c r="AZL292" s="755"/>
      <c r="AZM292" s="755"/>
      <c r="AZN292" s="755"/>
      <c r="AZO292" s="755"/>
      <c r="AZP292" s="755"/>
      <c r="AZQ292" s="755"/>
      <c r="AZR292" s="755"/>
      <c r="AZS292" s="755"/>
      <c r="AZT292" s="755"/>
      <c r="AZU292" s="755"/>
      <c r="AZV292" s="755"/>
      <c r="AZW292" s="755"/>
      <c r="AZX292" s="755"/>
      <c r="AZY292" s="755"/>
      <c r="AZZ292" s="755"/>
      <c r="BAA292" s="755"/>
      <c r="BAB292" s="755"/>
      <c r="BAC292" s="755"/>
      <c r="BAD292" s="755"/>
      <c r="BAE292" s="755"/>
      <c r="BAF292" s="755"/>
      <c r="BAG292" s="755"/>
      <c r="BAH292" s="755"/>
      <c r="BAI292" s="755"/>
      <c r="BAJ292" s="755"/>
      <c r="BAK292" s="755"/>
      <c r="BAL292" s="755"/>
      <c r="BAM292" s="755"/>
      <c r="BAN292" s="755"/>
      <c r="BAO292" s="755"/>
      <c r="BAP292" s="755"/>
      <c r="BAQ292" s="755"/>
      <c r="BAR292" s="755"/>
      <c r="BAS292" s="755"/>
      <c r="BAT292" s="755"/>
      <c r="BAU292" s="755"/>
      <c r="BAV292" s="755"/>
      <c r="BAW292" s="755"/>
      <c r="BAX292" s="755"/>
      <c r="BAY292" s="755"/>
      <c r="BAZ292" s="755"/>
      <c r="BBA292" s="755"/>
      <c r="BBB292" s="755"/>
      <c r="BBC292" s="755"/>
      <c r="BBD292" s="755"/>
      <c r="BBE292" s="755"/>
      <c r="BBF292" s="755"/>
      <c r="BBG292" s="755"/>
      <c r="BBH292" s="755"/>
      <c r="BBI292" s="755"/>
      <c r="BBJ292" s="755"/>
      <c r="BBK292" s="755"/>
      <c r="BBL292" s="755"/>
      <c r="BBM292" s="755"/>
      <c r="BBN292" s="755"/>
      <c r="BBO292" s="755"/>
      <c r="BBP292" s="755"/>
      <c r="BBQ292" s="755"/>
      <c r="BBR292" s="755"/>
      <c r="BBS292" s="755"/>
      <c r="BBT292" s="755"/>
      <c r="BBU292" s="755"/>
      <c r="BBV292" s="755"/>
      <c r="BBW292" s="755"/>
      <c r="BBX292" s="755"/>
      <c r="BBY292" s="755"/>
      <c r="BBZ292" s="755"/>
      <c r="BCA292" s="755"/>
      <c r="BCB292" s="755"/>
      <c r="BCC292" s="755"/>
      <c r="BCD292" s="755"/>
      <c r="BCE292" s="755"/>
      <c r="BCF292" s="755"/>
      <c r="BCG292" s="755"/>
      <c r="BCH292" s="755"/>
      <c r="BCI292" s="755"/>
      <c r="BCJ292" s="755"/>
      <c r="BCK292" s="755"/>
      <c r="BCL292" s="755"/>
      <c r="BCM292" s="755"/>
      <c r="BCN292" s="755"/>
      <c r="BCO292" s="755"/>
      <c r="BCP292" s="755"/>
      <c r="BCQ292" s="755"/>
      <c r="BCR292" s="755"/>
      <c r="BCS292" s="755"/>
      <c r="BCT292" s="755"/>
      <c r="BCU292" s="755"/>
      <c r="BCV292" s="755"/>
      <c r="BCW292" s="755"/>
      <c r="BCX292" s="755"/>
      <c r="BCY292" s="755"/>
      <c r="BCZ292" s="755"/>
      <c r="BDA292" s="755"/>
      <c r="BDB292" s="755"/>
      <c r="BDC292" s="755"/>
      <c r="BDD292" s="755"/>
      <c r="BDE292" s="755"/>
      <c r="BDF292" s="755"/>
      <c r="BDG292" s="755"/>
      <c r="BDH292" s="755"/>
      <c r="BDI292" s="755"/>
      <c r="BDJ292" s="755"/>
      <c r="BDK292" s="755"/>
      <c r="BDL292" s="755"/>
      <c r="BDM292" s="755"/>
      <c r="BDN292" s="755"/>
      <c r="BDO292" s="755"/>
      <c r="BDP292" s="755"/>
      <c r="BDQ292" s="755"/>
      <c r="BDR292" s="755"/>
      <c r="BDS292" s="755"/>
      <c r="BDT292" s="755"/>
      <c r="BDU292" s="755"/>
      <c r="BDV292" s="755"/>
      <c r="BDW292" s="755"/>
      <c r="BDX292" s="755"/>
      <c r="BDY292" s="755"/>
      <c r="BDZ292" s="755"/>
      <c r="BEA292" s="755"/>
      <c r="BEB292" s="755"/>
      <c r="BEC292" s="755"/>
      <c r="BED292" s="755"/>
      <c r="BEE292" s="755"/>
      <c r="BEF292" s="755"/>
      <c r="BEG292" s="755"/>
      <c r="BEH292" s="755"/>
      <c r="BEI292" s="755"/>
      <c r="BEJ292" s="755"/>
      <c r="BEK292" s="755"/>
      <c r="BEL292" s="755"/>
      <c r="BEM292" s="755"/>
      <c r="BEN292" s="755"/>
      <c r="BEO292" s="755"/>
      <c r="BEP292" s="755"/>
      <c r="BEQ292" s="755"/>
      <c r="BER292" s="755"/>
      <c r="BES292" s="755"/>
      <c r="BET292" s="755"/>
      <c r="BEU292" s="755"/>
      <c r="BEV292" s="755"/>
      <c r="BEW292" s="755"/>
      <c r="BEX292" s="755"/>
      <c r="BEY292" s="755"/>
      <c r="BEZ292" s="755"/>
      <c r="BFA292" s="755"/>
      <c r="BFB292" s="755"/>
      <c r="BFC292" s="755"/>
      <c r="BFD292" s="755"/>
      <c r="BFE292" s="755"/>
      <c r="BFF292" s="755"/>
      <c r="BFG292" s="755"/>
      <c r="BFH292" s="755"/>
      <c r="BFI292" s="755"/>
      <c r="BFJ292" s="755"/>
      <c r="BFK292" s="755"/>
      <c r="BFL292" s="755"/>
      <c r="BFM292" s="755"/>
      <c r="BFN292" s="755"/>
      <c r="BFO292" s="755"/>
      <c r="BFP292" s="755"/>
      <c r="BFQ292" s="755"/>
      <c r="BFR292" s="755"/>
      <c r="BFS292" s="755"/>
      <c r="BFT292" s="755"/>
      <c r="BFU292" s="755"/>
      <c r="BFV292" s="755"/>
      <c r="BFW292" s="755"/>
      <c r="BFX292" s="755"/>
      <c r="BFY292" s="755"/>
      <c r="BFZ292" s="755"/>
      <c r="BGA292" s="755"/>
      <c r="BGB292" s="755"/>
      <c r="BGC292" s="755"/>
      <c r="BGD292" s="755"/>
      <c r="BGE292" s="755"/>
      <c r="BGF292" s="755"/>
      <c r="BGG292" s="755"/>
      <c r="BGH292" s="755"/>
      <c r="BGI292" s="755"/>
      <c r="BGJ292" s="755"/>
      <c r="BGK292" s="755"/>
      <c r="BGL292" s="755"/>
      <c r="BGM292" s="755"/>
      <c r="BGN292" s="755"/>
      <c r="BGO292" s="755"/>
      <c r="BGP292" s="755"/>
      <c r="BGQ292" s="755"/>
      <c r="BGR292" s="755"/>
      <c r="BGS292" s="755"/>
      <c r="BGT292" s="755"/>
      <c r="BGU292" s="755"/>
      <c r="BGV292" s="755"/>
      <c r="BGW292" s="755"/>
      <c r="BGX292" s="755"/>
      <c r="BGY292" s="755"/>
      <c r="BGZ292" s="755"/>
      <c r="BHA292" s="755"/>
      <c r="BHB292" s="755"/>
      <c r="BHC292" s="755"/>
      <c r="BHD292" s="755"/>
      <c r="BHE292" s="755"/>
      <c r="BHF292" s="755"/>
      <c r="BHG292" s="755"/>
      <c r="BHH292" s="755"/>
      <c r="BHI292" s="755"/>
      <c r="BHJ292" s="755"/>
      <c r="BHK292" s="755"/>
      <c r="BHL292" s="755"/>
      <c r="BHM292" s="755"/>
      <c r="BHN292" s="755"/>
      <c r="BHO292" s="755"/>
      <c r="BHP292" s="755"/>
      <c r="BHQ292" s="755"/>
      <c r="BHR292" s="755"/>
      <c r="BHS292" s="755"/>
      <c r="BHT292" s="755"/>
      <c r="BHU292" s="755"/>
      <c r="BHV292" s="755"/>
      <c r="BHW292" s="755"/>
      <c r="BHX292" s="755"/>
      <c r="BHY292" s="755"/>
      <c r="BHZ292" s="755"/>
      <c r="BIA292" s="755"/>
      <c r="BIB292" s="755"/>
      <c r="BIC292" s="755"/>
      <c r="BID292" s="755"/>
      <c r="BIE292" s="755"/>
      <c r="BIF292" s="755"/>
      <c r="BIG292" s="755"/>
      <c r="BIH292" s="755"/>
      <c r="BII292" s="755"/>
      <c r="BIJ292" s="755"/>
      <c r="BIK292" s="755"/>
      <c r="BIL292" s="755"/>
      <c r="BIM292" s="755"/>
      <c r="BIN292" s="755"/>
      <c r="BIO292" s="755"/>
      <c r="BIP292" s="755"/>
      <c r="BIQ292" s="755"/>
      <c r="BIR292" s="755"/>
      <c r="BIS292" s="755"/>
      <c r="BIT292" s="755"/>
      <c r="BIU292" s="755"/>
      <c r="BIV292" s="755"/>
      <c r="BIW292" s="755"/>
      <c r="BIX292" s="755"/>
      <c r="BIY292" s="755"/>
      <c r="BIZ292" s="755"/>
      <c r="BJA292" s="755"/>
      <c r="BJB292" s="755"/>
      <c r="BJC292" s="755"/>
      <c r="BJD292" s="755"/>
      <c r="BJE292" s="755"/>
      <c r="BJF292" s="755"/>
      <c r="BJG292" s="755"/>
      <c r="BJH292" s="755"/>
      <c r="BJI292" s="755"/>
      <c r="BJJ292" s="755"/>
      <c r="BJK292" s="755"/>
      <c r="BJL292" s="755"/>
      <c r="BJM292" s="755"/>
      <c r="BJN292" s="755"/>
      <c r="BJO292" s="755"/>
      <c r="BJP292" s="755"/>
      <c r="BJQ292" s="755"/>
      <c r="BJR292" s="755"/>
      <c r="BJS292" s="755"/>
      <c r="BJT292" s="755"/>
      <c r="BJU292" s="755"/>
      <c r="BJV292" s="755"/>
      <c r="BJW292" s="755"/>
      <c r="BJX292" s="755"/>
      <c r="BJY292" s="755"/>
      <c r="BJZ292" s="755"/>
      <c r="BKA292" s="755"/>
      <c r="BKB292" s="755"/>
      <c r="BKC292" s="755"/>
      <c r="BKD292" s="755"/>
      <c r="BKE292" s="755"/>
      <c r="BKF292" s="755"/>
      <c r="BKG292" s="755"/>
      <c r="BKH292" s="755"/>
      <c r="BKI292" s="755"/>
      <c r="BKJ292" s="755"/>
      <c r="BKK292" s="755"/>
      <c r="BKL292" s="755"/>
      <c r="BKM292" s="755"/>
      <c r="BKN292" s="755"/>
      <c r="BKO292" s="755"/>
      <c r="BKP292" s="755"/>
      <c r="BKQ292" s="755"/>
      <c r="BKR292" s="755"/>
      <c r="BKS292" s="755"/>
      <c r="BKT292" s="755"/>
      <c r="BKU292" s="755"/>
      <c r="BKV292" s="755"/>
      <c r="BKW292" s="755"/>
      <c r="BKX292" s="755"/>
      <c r="BKY292" s="755"/>
      <c r="BKZ292" s="755"/>
      <c r="BLA292" s="755"/>
      <c r="BLB292" s="755"/>
      <c r="BLC292" s="755"/>
      <c r="BLD292" s="755"/>
      <c r="BLE292" s="755"/>
      <c r="BLF292" s="755"/>
      <c r="BLG292" s="755"/>
      <c r="BLH292" s="755"/>
      <c r="BLI292" s="755"/>
      <c r="BLJ292" s="755"/>
      <c r="BLK292" s="755"/>
      <c r="BLL292" s="755"/>
      <c r="BLM292" s="755"/>
      <c r="BLN292" s="755"/>
      <c r="BLO292" s="755"/>
      <c r="BLP292" s="755"/>
      <c r="BLQ292" s="755"/>
      <c r="BLR292" s="755"/>
      <c r="BLS292" s="755"/>
      <c r="BLT292" s="755"/>
      <c r="BLU292" s="755"/>
      <c r="BLV292" s="755"/>
      <c r="BLW292" s="755"/>
      <c r="BLX292" s="755"/>
      <c r="BLY292" s="755"/>
      <c r="BLZ292" s="755"/>
      <c r="BMA292" s="755"/>
      <c r="BMB292" s="755"/>
      <c r="BMC292" s="755"/>
      <c r="BMD292" s="755"/>
      <c r="BME292" s="755"/>
      <c r="BMF292" s="755"/>
      <c r="BMG292" s="755"/>
      <c r="BMH292" s="755"/>
      <c r="BMI292" s="755"/>
      <c r="BMJ292" s="755"/>
      <c r="BMK292" s="755"/>
      <c r="BML292" s="755"/>
      <c r="BMM292" s="755"/>
      <c r="BMN292" s="755"/>
      <c r="BMO292" s="755"/>
      <c r="BMP292" s="755"/>
      <c r="BMQ292" s="755"/>
      <c r="BMR292" s="755"/>
      <c r="BMS292" s="755"/>
      <c r="BMT292" s="755"/>
      <c r="BMU292" s="755"/>
      <c r="BMV292" s="755"/>
      <c r="BMW292" s="755"/>
      <c r="BMX292" s="755"/>
      <c r="BMY292" s="755"/>
      <c r="BMZ292" s="755"/>
      <c r="BNA292" s="755"/>
      <c r="BNB292" s="755"/>
      <c r="BNC292" s="755"/>
      <c r="BND292" s="755"/>
      <c r="BNE292" s="755"/>
      <c r="BNF292" s="755"/>
      <c r="BNG292" s="755"/>
      <c r="BNH292" s="755"/>
      <c r="BNI292" s="755"/>
      <c r="BNJ292" s="755"/>
      <c r="BNK292" s="755"/>
      <c r="BNL292" s="755"/>
      <c r="BNM292" s="755"/>
      <c r="BNN292" s="755"/>
      <c r="BNO292" s="755"/>
      <c r="BNP292" s="755"/>
      <c r="BNQ292" s="755"/>
      <c r="BNR292" s="755"/>
      <c r="BNS292" s="755"/>
      <c r="BNT292" s="755"/>
      <c r="BNU292" s="755"/>
      <c r="BNV292" s="755"/>
      <c r="BNW292" s="755"/>
      <c r="BNX292" s="755"/>
      <c r="BNY292" s="755"/>
      <c r="BNZ292" s="755"/>
      <c r="BOA292" s="755"/>
      <c r="BOB292" s="755"/>
      <c r="BOC292" s="755"/>
      <c r="BOD292" s="755"/>
      <c r="BOE292" s="755"/>
      <c r="BOF292" s="755"/>
      <c r="BOG292" s="755"/>
      <c r="BOH292" s="755"/>
      <c r="BOI292" s="755"/>
      <c r="BOJ292" s="755"/>
      <c r="BOK292" s="755"/>
      <c r="BOL292" s="755"/>
      <c r="BOM292" s="755"/>
      <c r="BON292" s="755"/>
      <c r="BOO292" s="755"/>
      <c r="BOP292" s="755"/>
      <c r="BOQ292" s="755"/>
      <c r="BOR292" s="755"/>
      <c r="BOS292" s="755"/>
      <c r="BOT292" s="755"/>
      <c r="BOU292" s="755"/>
      <c r="BOV292" s="755"/>
      <c r="BOW292" s="755"/>
      <c r="BOX292" s="755"/>
      <c r="BOY292" s="755"/>
      <c r="BOZ292" s="755"/>
      <c r="BPA292" s="755"/>
      <c r="BPB292" s="755"/>
      <c r="BPC292" s="755"/>
      <c r="BPD292" s="755"/>
      <c r="BPE292" s="755"/>
      <c r="BPF292" s="755"/>
      <c r="BPG292" s="755"/>
      <c r="BPH292" s="755"/>
      <c r="BPI292" s="755"/>
      <c r="BPJ292" s="755"/>
      <c r="BPK292" s="755"/>
      <c r="BPL292" s="755"/>
      <c r="BPM292" s="755"/>
      <c r="BPN292" s="755"/>
      <c r="BPO292" s="755"/>
      <c r="BPP292" s="755"/>
      <c r="BPQ292" s="755"/>
      <c r="BPR292" s="755"/>
      <c r="BPS292" s="755"/>
      <c r="BPT292" s="755"/>
      <c r="BPU292" s="755"/>
      <c r="BPV292" s="755"/>
      <c r="BPW292" s="755"/>
      <c r="BPX292" s="755"/>
      <c r="BPY292" s="755"/>
      <c r="BPZ292" s="755"/>
      <c r="BQA292" s="755"/>
      <c r="BQB292" s="755"/>
      <c r="BQC292" s="755"/>
      <c r="BQD292" s="755"/>
      <c r="BQE292" s="755"/>
      <c r="BQF292" s="755"/>
      <c r="BQG292" s="755"/>
      <c r="BQH292" s="755"/>
      <c r="BQI292" s="755"/>
      <c r="BQJ292" s="755"/>
      <c r="BQK292" s="755"/>
      <c r="BQL292" s="755"/>
      <c r="BQM292" s="755"/>
      <c r="BQN292" s="755"/>
      <c r="BQO292" s="755"/>
      <c r="BQP292" s="755"/>
      <c r="BQQ292" s="755"/>
      <c r="BQR292" s="755"/>
      <c r="BQS292" s="755"/>
      <c r="BQT292" s="755"/>
      <c r="BQU292" s="755"/>
      <c r="BQV292" s="755"/>
      <c r="BQW292" s="755"/>
      <c r="BQX292" s="755"/>
      <c r="BQY292" s="755"/>
      <c r="BQZ292" s="755"/>
      <c r="BRA292" s="755"/>
      <c r="BRB292" s="755"/>
      <c r="BRC292" s="755"/>
      <c r="BRD292" s="755"/>
      <c r="BRE292" s="755"/>
      <c r="BRF292" s="755"/>
      <c r="BRG292" s="755"/>
      <c r="BRH292" s="755"/>
      <c r="BRI292" s="755"/>
      <c r="BRJ292" s="755"/>
      <c r="BRK292" s="755"/>
      <c r="BRL292" s="755"/>
      <c r="BRM292" s="755"/>
      <c r="BRN292" s="755"/>
      <c r="BRO292" s="755"/>
      <c r="BRP292" s="755"/>
      <c r="BRQ292" s="755"/>
      <c r="BRR292" s="755"/>
      <c r="BRS292" s="755"/>
      <c r="BRT292" s="755"/>
      <c r="BRU292" s="755"/>
      <c r="BRV292" s="755"/>
      <c r="BRW292" s="755"/>
      <c r="BRX292" s="755"/>
      <c r="BRY292" s="755"/>
      <c r="BRZ292" s="755"/>
      <c r="BSA292" s="755"/>
      <c r="BSB292" s="755"/>
      <c r="BSC292" s="755"/>
      <c r="BSD292" s="755"/>
      <c r="BSE292" s="755"/>
      <c r="BSF292" s="755"/>
      <c r="BSG292" s="755"/>
      <c r="BSH292" s="755"/>
      <c r="BSI292" s="755"/>
      <c r="BSJ292" s="755"/>
      <c r="BSK292" s="755"/>
      <c r="BSL292" s="755"/>
      <c r="BSM292" s="755"/>
      <c r="BSN292" s="755"/>
      <c r="BSO292" s="755"/>
      <c r="BSP292" s="755"/>
      <c r="BSQ292" s="755"/>
      <c r="BSR292" s="755"/>
      <c r="BSS292" s="755"/>
      <c r="BST292" s="755"/>
      <c r="BSU292" s="755"/>
      <c r="BSV292" s="755"/>
      <c r="BSW292" s="755"/>
      <c r="BSX292" s="755"/>
      <c r="BSY292" s="755"/>
      <c r="BSZ292" s="755"/>
      <c r="BTA292" s="755"/>
      <c r="BTB292" s="755"/>
      <c r="BTC292" s="755"/>
      <c r="BTD292" s="755"/>
      <c r="BTE292" s="755"/>
      <c r="BTF292" s="755"/>
      <c r="BTG292" s="755"/>
      <c r="BTH292" s="755"/>
      <c r="BTI292" s="755"/>
      <c r="BTJ292" s="755"/>
      <c r="BTK292" s="755"/>
      <c r="BTL292" s="755"/>
      <c r="BTM292" s="755"/>
      <c r="BTN292" s="755"/>
      <c r="BTO292" s="755"/>
      <c r="BTP292" s="755"/>
      <c r="BTQ292" s="755"/>
      <c r="BTR292" s="755"/>
      <c r="BTS292" s="755"/>
      <c r="BTT292" s="755"/>
      <c r="BTU292" s="755"/>
      <c r="BTV292" s="755"/>
      <c r="BTW292" s="755"/>
      <c r="BTX292" s="755"/>
      <c r="BTY292" s="755"/>
      <c r="BTZ292" s="755"/>
      <c r="BUA292" s="755"/>
      <c r="BUB292" s="755"/>
      <c r="BUC292" s="755"/>
      <c r="BUD292" s="755"/>
      <c r="BUE292" s="755"/>
      <c r="BUF292" s="755"/>
      <c r="BUG292" s="755"/>
      <c r="BUH292" s="755"/>
      <c r="BUI292" s="755"/>
      <c r="BUJ292" s="755"/>
      <c r="BUK292" s="755"/>
      <c r="BUL292" s="755"/>
      <c r="BUM292" s="755"/>
      <c r="BUN292" s="755"/>
      <c r="BUO292" s="755"/>
      <c r="BUP292" s="755"/>
      <c r="BUQ292" s="755"/>
      <c r="BUR292" s="755"/>
      <c r="BUS292" s="755"/>
      <c r="BUT292" s="755"/>
      <c r="BUU292" s="755"/>
      <c r="BUV292" s="755"/>
      <c r="BUW292" s="755"/>
      <c r="BUX292" s="755"/>
      <c r="BUY292" s="755"/>
      <c r="BUZ292" s="755"/>
      <c r="BVA292" s="755"/>
      <c r="BVB292" s="755"/>
      <c r="BVC292" s="755"/>
      <c r="BVD292" s="755"/>
      <c r="BVE292" s="755"/>
      <c r="BVF292" s="755"/>
      <c r="BVG292" s="755"/>
      <c r="BVH292" s="755"/>
      <c r="BVI292" s="755"/>
      <c r="BVJ292" s="755"/>
      <c r="BVK292" s="755"/>
      <c r="BVL292" s="755"/>
      <c r="BVM292" s="755"/>
      <c r="BVN292" s="755"/>
      <c r="BVO292" s="755"/>
      <c r="BVP292" s="755"/>
      <c r="BVQ292" s="755"/>
      <c r="BVR292" s="755"/>
      <c r="BVS292" s="755"/>
      <c r="BVT292" s="755"/>
      <c r="BVU292" s="755"/>
      <c r="BVV292" s="755"/>
      <c r="BVW292" s="755"/>
      <c r="BVX292" s="755"/>
      <c r="BVY292" s="755"/>
      <c r="BVZ292" s="755"/>
      <c r="BWA292" s="755"/>
      <c r="BWB292" s="755"/>
      <c r="BWC292" s="755"/>
      <c r="BWD292" s="755"/>
      <c r="BWE292" s="755"/>
      <c r="BWF292" s="755"/>
      <c r="BWG292" s="755"/>
      <c r="BWH292" s="755"/>
      <c r="BWI292" s="755"/>
      <c r="BWJ292" s="755"/>
      <c r="BWK292" s="755"/>
      <c r="BWL292" s="755"/>
      <c r="BWM292" s="755"/>
      <c r="BWN292" s="755"/>
      <c r="BWO292" s="755"/>
      <c r="BWP292" s="755"/>
      <c r="BWQ292" s="755"/>
      <c r="BWR292" s="755"/>
      <c r="BWS292" s="755"/>
      <c r="BWT292" s="755"/>
      <c r="BWU292" s="755"/>
      <c r="BWV292" s="755"/>
      <c r="BWW292" s="755"/>
      <c r="BWX292" s="755"/>
      <c r="BWY292" s="755"/>
      <c r="BWZ292" s="755"/>
      <c r="BXA292" s="755"/>
      <c r="BXB292" s="755"/>
      <c r="BXC292" s="755"/>
      <c r="BXD292" s="755"/>
      <c r="BXE292" s="755"/>
      <c r="BXF292" s="755"/>
      <c r="BXG292" s="755"/>
      <c r="BXH292" s="755"/>
      <c r="BXI292" s="755"/>
      <c r="BXJ292" s="755"/>
      <c r="BXK292" s="755"/>
      <c r="BXL292" s="755"/>
      <c r="BXM292" s="755"/>
      <c r="BXN292" s="755"/>
      <c r="BXO292" s="755"/>
      <c r="BXP292" s="755"/>
      <c r="BXQ292" s="755"/>
      <c r="BXR292" s="755"/>
      <c r="BXS292" s="755"/>
      <c r="BXT292" s="755"/>
      <c r="BXU292" s="755"/>
      <c r="BXV292" s="755"/>
      <c r="BXW292" s="755"/>
      <c r="BXX292" s="755"/>
      <c r="BXY292" s="755"/>
      <c r="BXZ292" s="755"/>
      <c r="BYA292" s="755"/>
      <c r="BYB292" s="755"/>
      <c r="BYC292" s="755"/>
      <c r="BYD292" s="755"/>
      <c r="BYE292" s="755"/>
      <c r="BYF292" s="755"/>
      <c r="BYG292" s="755"/>
      <c r="BYH292" s="755"/>
      <c r="BYI292" s="755"/>
      <c r="BYJ292" s="755"/>
      <c r="BYK292" s="755"/>
      <c r="BYL292" s="755"/>
      <c r="BYM292" s="755"/>
      <c r="BYN292" s="755"/>
      <c r="BYO292" s="755"/>
      <c r="BYP292" s="755"/>
      <c r="BYQ292" s="755"/>
      <c r="BYR292" s="755"/>
      <c r="BYS292" s="755"/>
      <c r="BYT292" s="755"/>
      <c r="BYU292" s="755"/>
      <c r="BYV292" s="755"/>
      <c r="BYW292" s="755"/>
      <c r="BYX292" s="755"/>
      <c r="BYY292" s="755"/>
      <c r="BYZ292" s="755"/>
      <c r="BZA292" s="755"/>
      <c r="BZB292" s="755"/>
      <c r="BZC292" s="755"/>
      <c r="BZD292" s="755"/>
      <c r="BZE292" s="755"/>
      <c r="BZF292" s="755"/>
      <c r="BZG292" s="755"/>
      <c r="BZH292" s="755"/>
      <c r="BZI292" s="755"/>
      <c r="BZJ292" s="755"/>
      <c r="BZK292" s="755"/>
      <c r="BZL292" s="755"/>
      <c r="BZM292" s="755"/>
      <c r="BZN292" s="755"/>
      <c r="BZO292" s="755"/>
      <c r="BZP292" s="755"/>
      <c r="BZQ292" s="755"/>
      <c r="BZR292" s="755"/>
      <c r="BZS292" s="755"/>
      <c r="BZT292" s="755"/>
      <c r="BZU292" s="755"/>
      <c r="BZV292" s="755"/>
      <c r="BZW292" s="755"/>
      <c r="BZX292" s="755"/>
      <c r="BZY292" s="755"/>
      <c r="BZZ292" s="755"/>
      <c r="CAA292" s="755"/>
      <c r="CAB292" s="755"/>
      <c r="CAC292" s="755"/>
      <c r="CAD292" s="755"/>
      <c r="CAE292" s="755"/>
      <c r="CAF292" s="755"/>
      <c r="CAG292" s="755"/>
      <c r="CAH292" s="755"/>
      <c r="CAI292" s="755"/>
      <c r="CAJ292" s="755"/>
      <c r="CAK292" s="755"/>
      <c r="CAL292" s="755"/>
      <c r="CAM292" s="755"/>
      <c r="CAN292" s="755"/>
      <c r="CAO292" s="755"/>
      <c r="CAP292" s="755"/>
      <c r="CAQ292" s="755"/>
      <c r="CAR292" s="755"/>
      <c r="CAS292" s="755"/>
      <c r="CAT292" s="755"/>
      <c r="CAU292" s="755"/>
      <c r="CAV292" s="755"/>
      <c r="CAW292" s="755"/>
      <c r="CAX292" s="755"/>
      <c r="CAY292" s="755"/>
      <c r="CAZ292" s="755"/>
      <c r="CBA292" s="755"/>
      <c r="CBB292" s="755"/>
      <c r="CBC292" s="755"/>
      <c r="CBD292" s="755"/>
      <c r="CBE292" s="755"/>
      <c r="CBF292" s="755"/>
      <c r="CBG292" s="755"/>
      <c r="CBH292" s="755"/>
      <c r="CBI292" s="755"/>
      <c r="CBJ292" s="755"/>
      <c r="CBK292" s="755"/>
      <c r="CBL292" s="755"/>
      <c r="CBM292" s="755"/>
      <c r="CBN292" s="755"/>
      <c r="CBO292" s="755"/>
      <c r="CBP292" s="755"/>
      <c r="CBQ292" s="755"/>
      <c r="CBR292" s="755"/>
      <c r="CBS292" s="755"/>
      <c r="CBT292" s="755"/>
      <c r="CBU292" s="755"/>
      <c r="CBV292" s="755"/>
      <c r="CBW292" s="755"/>
      <c r="CBX292" s="755"/>
      <c r="CBY292" s="755"/>
      <c r="CBZ292" s="755"/>
      <c r="CCA292" s="755"/>
      <c r="CCB292" s="755"/>
      <c r="CCC292" s="755"/>
      <c r="CCD292" s="755"/>
      <c r="CCE292" s="755"/>
      <c r="CCF292" s="755"/>
      <c r="CCG292" s="755"/>
      <c r="CCH292" s="755"/>
      <c r="CCI292" s="755"/>
      <c r="CCJ292" s="755"/>
      <c r="CCK292" s="755"/>
      <c r="CCL292" s="755"/>
      <c r="CCM292" s="755"/>
      <c r="CCN292" s="755"/>
      <c r="CCO292" s="755"/>
      <c r="CCP292" s="755"/>
      <c r="CCQ292" s="755"/>
      <c r="CCR292" s="755"/>
      <c r="CCS292" s="755"/>
      <c r="CCT292" s="755"/>
      <c r="CCU292" s="755"/>
      <c r="CCV292" s="755"/>
      <c r="CCW292" s="755"/>
      <c r="CCX292" s="755"/>
      <c r="CCY292" s="755"/>
      <c r="CCZ292" s="755"/>
      <c r="CDA292" s="755"/>
      <c r="CDB292" s="755"/>
      <c r="CDC292" s="755"/>
      <c r="CDD292" s="755"/>
      <c r="CDE292" s="755"/>
      <c r="CDF292" s="755"/>
      <c r="CDG292" s="755"/>
      <c r="CDH292" s="755"/>
      <c r="CDI292" s="755"/>
      <c r="CDJ292" s="755"/>
      <c r="CDK292" s="755"/>
      <c r="CDL292" s="755"/>
      <c r="CDM292" s="755"/>
      <c r="CDN292" s="755"/>
      <c r="CDO292" s="755"/>
      <c r="CDP292" s="755"/>
      <c r="CDQ292" s="755"/>
      <c r="CDR292" s="755"/>
      <c r="CDS292" s="755"/>
      <c r="CDT292" s="755"/>
      <c r="CDU292" s="755"/>
      <c r="CDV292" s="755"/>
      <c r="CDW292" s="755"/>
      <c r="CDX292" s="755"/>
      <c r="CDY292" s="755"/>
      <c r="CDZ292" s="755"/>
      <c r="CEA292" s="755"/>
      <c r="CEB292" s="755"/>
      <c r="CEC292" s="755"/>
      <c r="CED292" s="755"/>
      <c r="CEE292" s="755"/>
      <c r="CEF292" s="755"/>
      <c r="CEG292" s="755"/>
      <c r="CEH292" s="755"/>
      <c r="CEI292" s="755"/>
      <c r="CEJ292" s="755"/>
      <c r="CEK292" s="755"/>
      <c r="CEL292" s="755"/>
      <c r="CEM292" s="755"/>
      <c r="CEN292" s="755"/>
      <c r="CEO292" s="755"/>
      <c r="CEP292" s="755"/>
      <c r="CEQ292" s="755"/>
      <c r="CER292" s="755"/>
      <c r="CES292" s="755"/>
      <c r="CET292" s="755"/>
      <c r="CEU292" s="755"/>
      <c r="CEV292" s="755"/>
      <c r="CEW292" s="755"/>
      <c r="CEX292" s="755"/>
      <c r="CEY292" s="755"/>
      <c r="CEZ292" s="755"/>
      <c r="CFA292" s="755"/>
      <c r="CFB292" s="755"/>
      <c r="CFC292" s="755"/>
      <c r="CFD292" s="755"/>
      <c r="CFE292" s="755"/>
      <c r="CFF292" s="755"/>
      <c r="CFG292" s="755"/>
      <c r="CFH292" s="755"/>
      <c r="CFI292" s="755"/>
      <c r="CFJ292" s="755"/>
      <c r="CFK292" s="755"/>
      <c r="CFL292" s="755"/>
      <c r="CFM292" s="755"/>
      <c r="CFN292" s="755"/>
      <c r="CFO292" s="755"/>
      <c r="CFP292" s="755"/>
      <c r="CFQ292" s="755"/>
      <c r="CFR292" s="755"/>
      <c r="CFS292" s="755"/>
      <c r="CFT292" s="755"/>
      <c r="CFU292" s="755"/>
      <c r="CFV292" s="755"/>
      <c r="CFW292" s="755"/>
      <c r="CFX292" s="755"/>
      <c r="CFY292" s="755"/>
      <c r="CFZ292" s="755"/>
      <c r="CGA292" s="755"/>
      <c r="CGB292" s="755"/>
      <c r="CGC292" s="755"/>
      <c r="CGD292" s="755"/>
      <c r="CGE292" s="755"/>
      <c r="CGF292" s="755"/>
      <c r="CGG292" s="755"/>
      <c r="CGH292" s="755"/>
      <c r="CGI292" s="755"/>
      <c r="CGJ292" s="755"/>
      <c r="CGK292" s="755"/>
      <c r="CGL292" s="755"/>
      <c r="CGM292" s="755"/>
      <c r="CGN292" s="755"/>
      <c r="CGO292" s="755"/>
      <c r="CGP292" s="755"/>
      <c r="CGQ292" s="755"/>
      <c r="CGR292" s="755"/>
      <c r="CGS292" s="755"/>
      <c r="CGT292" s="755"/>
      <c r="CGU292" s="755"/>
      <c r="CGV292" s="755"/>
      <c r="CGW292" s="755"/>
      <c r="CGX292" s="755"/>
      <c r="CGY292" s="755"/>
      <c r="CGZ292" s="755"/>
      <c r="CHA292" s="755"/>
      <c r="CHB292" s="755"/>
      <c r="CHC292" s="755"/>
      <c r="CHD292" s="755"/>
      <c r="CHE292" s="755"/>
      <c r="CHF292" s="755"/>
      <c r="CHG292" s="755"/>
      <c r="CHH292" s="755"/>
      <c r="CHI292" s="755"/>
      <c r="CHJ292" s="755"/>
      <c r="CHK292" s="755"/>
      <c r="CHL292" s="755"/>
      <c r="CHM292" s="755"/>
      <c r="CHN292" s="755"/>
      <c r="CHO292" s="755"/>
      <c r="CHP292" s="755"/>
      <c r="CHQ292" s="755"/>
      <c r="CHR292" s="755"/>
      <c r="CHS292" s="755"/>
      <c r="CHT292" s="755"/>
      <c r="CHU292" s="755"/>
      <c r="CHV292" s="755"/>
      <c r="CHW292" s="755"/>
      <c r="CHX292" s="755"/>
      <c r="CHY292" s="755"/>
      <c r="CHZ292" s="755"/>
      <c r="CIA292" s="755"/>
      <c r="CIB292" s="755"/>
      <c r="CIC292" s="755"/>
      <c r="CID292" s="755"/>
      <c r="CIE292" s="755"/>
      <c r="CIF292" s="755"/>
      <c r="CIG292" s="755"/>
      <c r="CIH292" s="755"/>
      <c r="CII292" s="755"/>
      <c r="CIJ292" s="755"/>
      <c r="CIK292" s="755"/>
      <c r="CIL292" s="755"/>
      <c r="CIM292" s="755"/>
      <c r="CIN292" s="755"/>
      <c r="CIO292" s="755"/>
      <c r="CIP292" s="755"/>
      <c r="CIQ292" s="755"/>
      <c r="CIR292" s="755"/>
      <c r="CIS292" s="755"/>
      <c r="CIT292" s="755"/>
      <c r="CIU292" s="755"/>
      <c r="CIV292" s="755"/>
      <c r="CIW292" s="755"/>
      <c r="CIX292" s="755"/>
      <c r="CIY292" s="755"/>
      <c r="CIZ292" s="755"/>
      <c r="CJA292" s="755"/>
      <c r="CJB292" s="755"/>
      <c r="CJC292" s="755"/>
      <c r="CJD292" s="755"/>
      <c r="CJE292" s="755"/>
      <c r="CJF292" s="755"/>
      <c r="CJG292" s="755"/>
      <c r="CJH292" s="755"/>
      <c r="CJI292" s="755"/>
      <c r="CJJ292" s="755"/>
      <c r="CJK292" s="755"/>
      <c r="CJL292" s="755"/>
      <c r="CJM292" s="755"/>
      <c r="CJN292" s="755"/>
      <c r="CJO292" s="755"/>
      <c r="CJP292" s="755"/>
      <c r="CJQ292" s="755"/>
      <c r="CJR292" s="755"/>
      <c r="CJS292" s="755"/>
      <c r="CJT292" s="755"/>
      <c r="CJU292" s="755"/>
      <c r="CJV292" s="755"/>
      <c r="CJW292" s="755"/>
      <c r="CJX292" s="755"/>
      <c r="CJY292" s="755"/>
      <c r="CJZ292" s="755"/>
      <c r="CKA292" s="755"/>
      <c r="CKB292" s="755"/>
      <c r="CKC292" s="755"/>
      <c r="CKD292" s="755"/>
      <c r="CKE292" s="755"/>
      <c r="CKF292" s="755"/>
      <c r="CKG292" s="755"/>
      <c r="CKH292" s="755"/>
      <c r="CKI292" s="755"/>
      <c r="CKJ292" s="755"/>
      <c r="CKK292" s="755"/>
      <c r="CKL292" s="755"/>
      <c r="CKM292" s="755"/>
      <c r="CKN292" s="755"/>
      <c r="CKO292" s="755"/>
      <c r="CKP292" s="755"/>
      <c r="CKQ292" s="755"/>
      <c r="CKR292" s="755"/>
      <c r="CKS292" s="755"/>
      <c r="CKT292" s="755"/>
      <c r="CKU292" s="755"/>
      <c r="CKV292" s="755"/>
      <c r="CKW292" s="755"/>
      <c r="CKX292" s="755"/>
      <c r="CKY292" s="755"/>
      <c r="CKZ292" s="755"/>
      <c r="CLA292" s="755"/>
      <c r="CLB292" s="755"/>
      <c r="CLC292" s="755"/>
      <c r="CLD292" s="755"/>
      <c r="CLE292" s="755"/>
      <c r="CLF292" s="755"/>
      <c r="CLG292" s="755"/>
      <c r="CLH292" s="755"/>
      <c r="CLI292" s="755"/>
      <c r="CLJ292" s="755"/>
      <c r="CLK292" s="755"/>
      <c r="CLL292" s="755"/>
      <c r="CLM292" s="755"/>
      <c r="CLN292" s="755"/>
      <c r="CLO292" s="755"/>
      <c r="CLP292" s="755"/>
      <c r="CLQ292" s="755"/>
      <c r="CLR292" s="755"/>
      <c r="CLS292" s="755"/>
      <c r="CLT292" s="755"/>
      <c r="CLU292" s="755"/>
      <c r="CLV292" s="755"/>
      <c r="CLW292" s="755"/>
      <c r="CLX292" s="755"/>
      <c r="CLY292" s="755"/>
      <c r="CLZ292" s="755"/>
      <c r="CMA292" s="755"/>
      <c r="CMB292" s="755"/>
      <c r="CMC292" s="755"/>
      <c r="CMD292" s="755"/>
      <c r="CME292" s="755"/>
      <c r="CMF292" s="755"/>
      <c r="CMG292" s="755"/>
      <c r="CMH292" s="755"/>
      <c r="CMI292" s="755"/>
      <c r="CMJ292" s="755"/>
      <c r="CMK292" s="755"/>
      <c r="CML292" s="755"/>
      <c r="CMM292" s="755"/>
      <c r="CMN292" s="755"/>
      <c r="CMO292" s="755"/>
      <c r="CMP292" s="755"/>
      <c r="CMQ292" s="755"/>
      <c r="CMR292" s="755"/>
      <c r="CMS292" s="755"/>
      <c r="CMT292" s="755"/>
      <c r="CMU292" s="755"/>
      <c r="CMV292" s="755"/>
      <c r="CMW292" s="755"/>
      <c r="CMX292" s="755"/>
      <c r="CMY292" s="755"/>
      <c r="CMZ292" s="755"/>
      <c r="CNA292" s="755"/>
      <c r="CNB292" s="755"/>
      <c r="CNC292" s="755"/>
      <c r="CND292" s="755"/>
      <c r="CNE292" s="755"/>
      <c r="CNF292" s="755"/>
      <c r="CNG292" s="755"/>
      <c r="CNH292" s="755"/>
      <c r="CNI292" s="755"/>
      <c r="CNJ292" s="755"/>
      <c r="CNK292" s="755"/>
      <c r="CNL292" s="755"/>
      <c r="CNM292" s="755"/>
      <c r="CNN292" s="755"/>
      <c r="CNO292" s="755"/>
      <c r="CNP292" s="755"/>
      <c r="CNQ292" s="755"/>
      <c r="CNR292" s="755"/>
      <c r="CNS292" s="755"/>
      <c r="CNT292" s="755"/>
      <c r="CNU292" s="755"/>
      <c r="CNV292" s="755"/>
      <c r="CNW292" s="755"/>
      <c r="CNX292" s="755"/>
      <c r="CNY292" s="755"/>
      <c r="CNZ292" s="755"/>
      <c r="COA292" s="755"/>
      <c r="COB292" s="755"/>
      <c r="COC292" s="755"/>
      <c r="COD292" s="755"/>
      <c r="COE292" s="755"/>
      <c r="COF292" s="755"/>
      <c r="COG292" s="755"/>
      <c r="COH292" s="755"/>
      <c r="COI292" s="755"/>
      <c r="COJ292" s="755"/>
      <c r="COK292" s="755"/>
      <c r="COL292" s="755"/>
      <c r="COM292" s="755"/>
      <c r="CON292" s="755"/>
      <c r="COO292" s="755"/>
      <c r="COP292" s="755"/>
      <c r="COQ292" s="755"/>
      <c r="COR292" s="755"/>
      <c r="COS292" s="755"/>
      <c r="COT292" s="755"/>
      <c r="COU292" s="755"/>
      <c r="COV292" s="755"/>
      <c r="COW292" s="755"/>
      <c r="COX292" s="755"/>
      <c r="COY292" s="755"/>
      <c r="COZ292" s="755"/>
      <c r="CPA292" s="755"/>
      <c r="CPB292" s="755"/>
      <c r="CPC292" s="755"/>
      <c r="CPD292" s="755"/>
      <c r="CPE292" s="755"/>
      <c r="CPF292" s="755"/>
      <c r="CPG292" s="755"/>
      <c r="CPH292" s="755"/>
      <c r="CPI292" s="755"/>
      <c r="CPJ292" s="755"/>
      <c r="CPK292" s="755"/>
      <c r="CPL292" s="755"/>
      <c r="CPM292" s="755"/>
      <c r="CPN292" s="755"/>
      <c r="CPO292" s="755"/>
      <c r="CPP292" s="755"/>
      <c r="CPQ292" s="755"/>
      <c r="CPR292" s="755"/>
      <c r="CPS292" s="755"/>
      <c r="CPT292" s="755"/>
      <c r="CPU292" s="755"/>
      <c r="CPV292" s="755"/>
      <c r="CPW292" s="755"/>
      <c r="CPX292" s="755"/>
      <c r="CPY292" s="755"/>
      <c r="CPZ292" s="755"/>
      <c r="CQA292" s="755"/>
      <c r="CQB292" s="755"/>
      <c r="CQC292" s="755"/>
      <c r="CQD292" s="755"/>
      <c r="CQE292" s="755"/>
      <c r="CQF292" s="755"/>
      <c r="CQG292" s="755"/>
      <c r="CQH292" s="755"/>
      <c r="CQI292" s="755"/>
      <c r="CQJ292" s="755"/>
      <c r="CQK292" s="755"/>
      <c r="CQL292" s="755"/>
      <c r="CQM292" s="755"/>
      <c r="CQN292" s="755"/>
      <c r="CQO292" s="755"/>
      <c r="CQP292" s="755"/>
      <c r="CQQ292" s="755"/>
      <c r="CQR292" s="755"/>
      <c r="CQS292" s="755"/>
      <c r="CQT292" s="755"/>
      <c r="CQU292" s="755"/>
      <c r="CQV292" s="755"/>
      <c r="CQW292" s="755"/>
      <c r="CQX292" s="755"/>
      <c r="CQY292" s="755"/>
      <c r="CQZ292" s="755"/>
      <c r="CRA292" s="755"/>
      <c r="CRB292" s="755"/>
      <c r="CRC292" s="755"/>
      <c r="CRD292" s="755"/>
      <c r="CRE292" s="755"/>
      <c r="CRF292" s="755"/>
      <c r="CRG292" s="755"/>
      <c r="CRH292" s="755"/>
      <c r="CRI292" s="755"/>
      <c r="CRJ292" s="755"/>
      <c r="CRK292" s="755"/>
      <c r="CRL292" s="755"/>
      <c r="CRM292" s="755"/>
      <c r="CRN292" s="755"/>
      <c r="CRO292" s="755"/>
      <c r="CRP292" s="755"/>
      <c r="CRQ292" s="755"/>
      <c r="CRR292" s="755"/>
      <c r="CRS292" s="755"/>
      <c r="CRT292" s="755"/>
      <c r="CRU292" s="755"/>
      <c r="CRV292" s="755"/>
      <c r="CRW292" s="755"/>
      <c r="CRX292" s="755"/>
      <c r="CRY292" s="755"/>
      <c r="CRZ292" s="755"/>
      <c r="CSA292" s="755"/>
      <c r="CSB292" s="755"/>
      <c r="CSC292" s="755"/>
      <c r="CSD292" s="755"/>
      <c r="CSE292" s="755"/>
      <c r="CSF292" s="755"/>
      <c r="CSG292" s="755"/>
      <c r="CSH292" s="755"/>
      <c r="CSI292" s="755"/>
      <c r="CSJ292" s="755"/>
      <c r="CSK292" s="755"/>
      <c r="CSL292" s="755"/>
      <c r="CSM292" s="755"/>
      <c r="CSN292" s="755"/>
      <c r="CSO292" s="755"/>
      <c r="CSP292" s="755"/>
      <c r="CSQ292" s="755"/>
      <c r="CSR292" s="755"/>
      <c r="CSS292" s="755"/>
      <c r="CST292" s="755"/>
      <c r="CSU292" s="755"/>
      <c r="CSV292" s="755"/>
      <c r="CSW292" s="755"/>
      <c r="CSX292" s="755"/>
      <c r="CSY292" s="755"/>
      <c r="CSZ292" s="755"/>
      <c r="CTA292" s="755"/>
      <c r="CTB292" s="755"/>
      <c r="CTC292" s="755"/>
      <c r="CTD292" s="755"/>
      <c r="CTE292" s="755"/>
      <c r="CTF292" s="755"/>
      <c r="CTG292" s="755"/>
      <c r="CTH292" s="755"/>
      <c r="CTI292" s="755"/>
      <c r="CTJ292" s="755"/>
      <c r="CTK292" s="755"/>
      <c r="CTL292" s="755"/>
      <c r="CTM292" s="755"/>
      <c r="CTN292" s="755"/>
      <c r="CTO292" s="755"/>
      <c r="CTP292" s="755"/>
      <c r="CTQ292" s="755"/>
      <c r="CTR292" s="755"/>
      <c r="CTS292" s="755"/>
      <c r="CTT292" s="755"/>
      <c r="CTU292" s="755"/>
      <c r="CTV292" s="755"/>
      <c r="CTW292" s="755"/>
      <c r="CTX292" s="755"/>
      <c r="CTY292" s="755"/>
      <c r="CTZ292" s="755"/>
      <c r="CUA292" s="755"/>
      <c r="CUB292" s="755"/>
      <c r="CUC292" s="755"/>
      <c r="CUD292" s="755"/>
      <c r="CUE292" s="755"/>
      <c r="CUF292" s="755"/>
      <c r="CUG292" s="755"/>
      <c r="CUH292" s="755"/>
      <c r="CUI292" s="755"/>
      <c r="CUJ292" s="755"/>
      <c r="CUK292" s="755"/>
      <c r="CUL292" s="755"/>
      <c r="CUM292" s="755"/>
      <c r="CUN292" s="755"/>
      <c r="CUO292" s="755"/>
      <c r="CUP292" s="755"/>
      <c r="CUQ292" s="755"/>
      <c r="CUR292" s="755"/>
      <c r="CUS292" s="755"/>
      <c r="CUT292" s="755"/>
      <c r="CUU292" s="755"/>
      <c r="CUV292" s="755"/>
      <c r="CUW292" s="755"/>
      <c r="CUX292" s="755"/>
      <c r="CUY292" s="755"/>
      <c r="CUZ292" s="755"/>
      <c r="CVA292" s="755"/>
      <c r="CVB292" s="755"/>
      <c r="CVC292" s="755"/>
      <c r="CVD292" s="755"/>
      <c r="CVE292" s="755"/>
      <c r="CVF292" s="755"/>
      <c r="CVG292" s="755"/>
      <c r="CVH292" s="755"/>
      <c r="CVI292" s="755"/>
      <c r="CVJ292" s="755"/>
      <c r="CVK292" s="755"/>
      <c r="CVL292" s="755"/>
      <c r="CVM292" s="755"/>
      <c r="CVN292" s="755"/>
      <c r="CVO292" s="755"/>
      <c r="CVP292" s="755"/>
      <c r="CVQ292" s="755"/>
      <c r="CVR292" s="755"/>
      <c r="CVS292" s="755"/>
      <c r="CVT292" s="755"/>
      <c r="CVU292" s="755"/>
      <c r="CVV292" s="755"/>
      <c r="CVW292" s="755"/>
      <c r="CVX292" s="755"/>
      <c r="CVY292" s="755"/>
      <c r="CVZ292" s="755"/>
      <c r="CWA292" s="755"/>
      <c r="CWB292" s="755"/>
      <c r="CWC292" s="755"/>
      <c r="CWD292" s="755"/>
      <c r="CWE292" s="755"/>
      <c r="CWF292" s="755"/>
      <c r="CWG292" s="755"/>
      <c r="CWH292" s="755"/>
      <c r="CWI292" s="755"/>
      <c r="CWJ292" s="755"/>
      <c r="CWK292" s="755"/>
      <c r="CWL292" s="755"/>
      <c r="CWM292" s="755"/>
      <c r="CWN292" s="755"/>
      <c r="CWO292" s="755"/>
      <c r="CWP292" s="755"/>
      <c r="CWQ292" s="755"/>
      <c r="CWR292" s="755"/>
      <c r="CWS292" s="755"/>
      <c r="CWT292" s="755"/>
      <c r="CWU292" s="755"/>
      <c r="CWV292" s="755"/>
      <c r="CWW292" s="755"/>
      <c r="CWX292" s="755"/>
      <c r="CWY292" s="755"/>
      <c r="CWZ292" s="755"/>
      <c r="CXA292" s="755"/>
      <c r="CXB292" s="755"/>
      <c r="CXC292" s="755"/>
      <c r="CXD292" s="755"/>
      <c r="CXE292" s="755"/>
      <c r="CXF292" s="755"/>
      <c r="CXG292" s="755"/>
      <c r="CXH292" s="755"/>
      <c r="CXI292" s="755"/>
      <c r="CXJ292" s="755"/>
      <c r="CXK292" s="755"/>
      <c r="CXL292" s="755"/>
      <c r="CXM292" s="755"/>
      <c r="CXN292" s="755"/>
      <c r="CXO292" s="755"/>
      <c r="CXP292" s="755"/>
      <c r="CXQ292" s="755"/>
      <c r="CXR292" s="755"/>
      <c r="CXS292" s="755"/>
      <c r="CXT292" s="755"/>
      <c r="CXU292" s="755"/>
      <c r="CXV292" s="755"/>
      <c r="CXW292" s="755"/>
      <c r="CXX292" s="755"/>
      <c r="CXY292" s="755"/>
      <c r="CXZ292" s="755"/>
      <c r="CYA292" s="755"/>
      <c r="CYB292" s="755"/>
      <c r="CYC292" s="755"/>
      <c r="CYD292" s="755"/>
      <c r="CYE292" s="755"/>
      <c r="CYF292" s="755"/>
      <c r="CYG292" s="755"/>
      <c r="CYH292" s="755"/>
      <c r="CYI292" s="755"/>
      <c r="CYJ292" s="755"/>
      <c r="CYK292" s="755"/>
      <c r="CYL292" s="755"/>
      <c r="CYM292" s="755"/>
      <c r="CYN292" s="755"/>
      <c r="CYO292" s="755"/>
      <c r="CYP292" s="755"/>
      <c r="CYQ292" s="755"/>
      <c r="CYR292" s="755"/>
      <c r="CYS292" s="755"/>
      <c r="CYT292" s="755"/>
      <c r="CYU292" s="755"/>
      <c r="CYV292" s="755"/>
      <c r="CYW292" s="755"/>
      <c r="CYX292" s="755"/>
      <c r="CYY292" s="755"/>
      <c r="CYZ292" s="755"/>
      <c r="CZA292" s="755"/>
      <c r="CZB292" s="755"/>
      <c r="CZC292" s="755"/>
      <c r="CZD292" s="755"/>
      <c r="CZE292" s="755"/>
      <c r="CZF292" s="755"/>
      <c r="CZG292" s="755"/>
      <c r="CZH292" s="755"/>
      <c r="CZI292" s="755"/>
      <c r="CZJ292" s="755"/>
      <c r="CZK292" s="755"/>
      <c r="CZL292" s="755"/>
      <c r="CZM292" s="755"/>
      <c r="CZN292" s="755"/>
      <c r="CZO292" s="755"/>
      <c r="CZP292" s="755"/>
      <c r="CZQ292" s="755"/>
      <c r="CZR292" s="755"/>
      <c r="CZS292" s="755"/>
      <c r="CZT292" s="755"/>
      <c r="CZU292" s="755"/>
      <c r="CZV292" s="755"/>
      <c r="CZW292" s="755"/>
      <c r="CZX292" s="755"/>
      <c r="CZY292" s="755"/>
      <c r="CZZ292" s="755"/>
      <c r="DAA292" s="755"/>
      <c r="DAB292" s="755"/>
      <c r="DAC292" s="755"/>
      <c r="DAD292" s="755"/>
      <c r="DAE292" s="755"/>
      <c r="DAF292" s="755"/>
      <c r="DAG292" s="755"/>
      <c r="DAH292" s="755"/>
      <c r="DAI292" s="755"/>
      <c r="DAJ292" s="755"/>
      <c r="DAK292" s="755"/>
      <c r="DAL292" s="755"/>
      <c r="DAM292" s="755"/>
      <c r="DAN292" s="755"/>
      <c r="DAO292" s="755"/>
      <c r="DAP292" s="755"/>
      <c r="DAQ292" s="755"/>
      <c r="DAR292" s="755"/>
      <c r="DAS292" s="755"/>
      <c r="DAT292" s="755"/>
      <c r="DAU292" s="755"/>
      <c r="DAV292" s="755"/>
      <c r="DAW292" s="755"/>
      <c r="DAX292" s="755"/>
      <c r="DAY292" s="755"/>
      <c r="DAZ292" s="755"/>
      <c r="DBA292" s="755"/>
      <c r="DBB292" s="755"/>
      <c r="DBC292" s="755"/>
      <c r="DBD292" s="755"/>
      <c r="DBE292" s="755"/>
      <c r="DBF292" s="755"/>
      <c r="DBG292" s="755"/>
      <c r="DBH292" s="755"/>
      <c r="DBI292" s="755"/>
      <c r="DBJ292" s="755"/>
      <c r="DBK292" s="755"/>
      <c r="DBL292" s="755"/>
      <c r="DBM292" s="755"/>
      <c r="DBN292" s="755"/>
      <c r="DBO292" s="755"/>
      <c r="DBP292" s="755"/>
      <c r="DBQ292" s="755"/>
      <c r="DBR292" s="755"/>
      <c r="DBS292" s="755"/>
      <c r="DBT292" s="755"/>
      <c r="DBU292" s="755"/>
      <c r="DBV292" s="755"/>
      <c r="DBW292" s="755"/>
      <c r="DBX292" s="755"/>
      <c r="DBY292" s="755"/>
      <c r="DBZ292" s="755"/>
      <c r="DCA292" s="755"/>
      <c r="DCB292" s="755"/>
      <c r="DCC292" s="755"/>
      <c r="DCD292" s="755"/>
      <c r="DCE292" s="755"/>
      <c r="DCF292" s="755"/>
      <c r="DCG292" s="755"/>
      <c r="DCH292" s="755"/>
      <c r="DCI292" s="755"/>
      <c r="DCJ292" s="755"/>
      <c r="DCK292" s="755"/>
      <c r="DCL292" s="755"/>
      <c r="DCM292" s="755"/>
      <c r="DCN292" s="755"/>
      <c r="DCO292" s="755"/>
      <c r="DCP292" s="755"/>
      <c r="DCQ292" s="755"/>
      <c r="DCR292" s="755"/>
      <c r="DCS292" s="755"/>
      <c r="DCT292" s="755"/>
      <c r="DCU292" s="755"/>
      <c r="DCV292" s="755"/>
      <c r="DCW292" s="755"/>
      <c r="DCX292" s="755"/>
      <c r="DCY292" s="755"/>
      <c r="DCZ292" s="755"/>
      <c r="DDA292" s="755"/>
      <c r="DDB292" s="755"/>
      <c r="DDC292" s="755"/>
      <c r="DDD292" s="755"/>
      <c r="DDE292" s="755"/>
      <c r="DDF292" s="755"/>
      <c r="DDG292" s="755"/>
      <c r="DDH292" s="755"/>
      <c r="DDI292" s="755"/>
      <c r="DDJ292" s="755"/>
      <c r="DDK292" s="755"/>
      <c r="DDL292" s="755"/>
      <c r="DDM292" s="755"/>
      <c r="DDN292" s="755"/>
      <c r="DDO292" s="755"/>
      <c r="DDP292" s="755"/>
      <c r="DDQ292" s="755"/>
      <c r="DDR292" s="755"/>
      <c r="DDS292" s="755"/>
      <c r="DDT292" s="755"/>
      <c r="DDU292" s="755"/>
      <c r="DDV292" s="755"/>
      <c r="DDW292" s="755"/>
      <c r="DDX292" s="755"/>
      <c r="DDY292" s="755"/>
      <c r="DDZ292" s="755"/>
      <c r="DEA292" s="755"/>
      <c r="DEB292" s="755"/>
      <c r="DEC292" s="755"/>
      <c r="DED292" s="755"/>
      <c r="DEE292" s="755"/>
      <c r="DEF292" s="755"/>
      <c r="DEG292" s="755"/>
      <c r="DEH292" s="755"/>
      <c r="DEI292" s="755"/>
      <c r="DEJ292" s="755"/>
      <c r="DEK292" s="755"/>
      <c r="DEL292" s="755"/>
      <c r="DEM292" s="755"/>
      <c r="DEN292" s="755"/>
      <c r="DEO292" s="755"/>
      <c r="DEP292" s="755"/>
      <c r="DEQ292" s="755"/>
      <c r="DER292" s="755"/>
      <c r="DES292" s="755"/>
      <c r="DET292" s="755"/>
      <c r="DEU292" s="755"/>
      <c r="DEV292" s="755"/>
      <c r="DEW292" s="755"/>
      <c r="DEX292" s="755"/>
      <c r="DEY292" s="755"/>
      <c r="DEZ292" s="755"/>
      <c r="DFA292" s="755"/>
      <c r="DFB292" s="755"/>
      <c r="DFC292" s="755"/>
      <c r="DFD292" s="755"/>
      <c r="DFE292" s="755"/>
      <c r="DFF292" s="755"/>
      <c r="DFG292" s="755"/>
      <c r="DFH292" s="755"/>
      <c r="DFI292" s="755"/>
      <c r="DFJ292" s="755"/>
      <c r="DFK292" s="755"/>
      <c r="DFL292" s="755"/>
      <c r="DFM292" s="755"/>
      <c r="DFN292" s="755"/>
      <c r="DFO292" s="755"/>
      <c r="DFP292" s="755"/>
      <c r="DFQ292" s="755"/>
      <c r="DFR292" s="755"/>
      <c r="DFS292" s="755"/>
      <c r="DFT292" s="755"/>
      <c r="DFU292" s="755"/>
      <c r="DFV292" s="755"/>
      <c r="DFW292" s="755"/>
      <c r="DFX292" s="755"/>
      <c r="DFY292" s="755"/>
      <c r="DFZ292" s="755"/>
      <c r="DGA292" s="755"/>
      <c r="DGB292" s="755"/>
      <c r="DGC292" s="755"/>
      <c r="DGD292" s="755"/>
      <c r="DGE292" s="755"/>
      <c r="DGF292" s="755"/>
      <c r="DGG292" s="755"/>
      <c r="DGH292" s="755"/>
      <c r="DGI292" s="755"/>
      <c r="DGJ292" s="755"/>
      <c r="DGK292" s="755"/>
      <c r="DGL292" s="755"/>
      <c r="DGM292" s="755"/>
      <c r="DGN292" s="755"/>
      <c r="DGO292" s="755"/>
      <c r="DGP292" s="755"/>
      <c r="DGQ292" s="755"/>
      <c r="DGR292" s="755"/>
      <c r="DGS292" s="755"/>
      <c r="DGT292" s="755"/>
      <c r="DGU292" s="755"/>
      <c r="DGV292" s="755"/>
      <c r="DGW292" s="755"/>
      <c r="DGX292" s="755"/>
      <c r="DGY292" s="755"/>
      <c r="DGZ292" s="755"/>
      <c r="DHA292" s="755"/>
      <c r="DHB292" s="755"/>
      <c r="DHC292" s="755"/>
      <c r="DHD292" s="755"/>
      <c r="DHE292" s="755"/>
      <c r="DHF292" s="755"/>
      <c r="DHG292" s="755"/>
      <c r="DHH292" s="755"/>
      <c r="DHI292" s="755"/>
      <c r="DHJ292" s="755"/>
      <c r="DHK292" s="755"/>
      <c r="DHL292" s="755"/>
      <c r="DHM292" s="755"/>
      <c r="DHN292" s="755"/>
      <c r="DHO292" s="755"/>
      <c r="DHP292" s="755"/>
      <c r="DHQ292" s="755"/>
      <c r="DHR292" s="755"/>
      <c r="DHS292" s="755"/>
      <c r="DHT292" s="755"/>
      <c r="DHU292" s="755"/>
      <c r="DHV292" s="755"/>
      <c r="DHW292" s="755"/>
      <c r="DHX292" s="755"/>
      <c r="DHY292" s="755"/>
      <c r="DHZ292" s="755"/>
      <c r="DIA292" s="755"/>
      <c r="DIB292" s="755"/>
      <c r="DIC292" s="755"/>
      <c r="DID292" s="755"/>
      <c r="DIE292" s="755"/>
      <c r="DIF292" s="755"/>
      <c r="DIG292" s="755"/>
      <c r="DIH292" s="755"/>
      <c r="DII292" s="755"/>
      <c r="DIJ292" s="755"/>
      <c r="DIK292" s="755"/>
      <c r="DIL292" s="755"/>
      <c r="DIM292" s="755"/>
      <c r="DIN292" s="755"/>
      <c r="DIO292" s="755"/>
      <c r="DIP292" s="755"/>
      <c r="DIQ292" s="755"/>
      <c r="DIR292" s="755"/>
      <c r="DIS292" s="755"/>
      <c r="DIT292" s="755"/>
      <c r="DIU292" s="755"/>
      <c r="DIV292" s="755"/>
      <c r="DIW292" s="755"/>
      <c r="DIX292" s="755"/>
      <c r="DIY292" s="755"/>
      <c r="DIZ292" s="755"/>
      <c r="DJA292" s="755"/>
      <c r="DJB292" s="755"/>
      <c r="DJC292" s="755"/>
      <c r="DJD292" s="755"/>
      <c r="DJE292" s="755"/>
      <c r="DJF292" s="755"/>
      <c r="DJG292" s="755"/>
      <c r="DJH292" s="755"/>
      <c r="DJI292" s="755"/>
      <c r="DJJ292" s="755"/>
      <c r="DJK292" s="755"/>
      <c r="DJL292" s="755"/>
      <c r="DJM292" s="755"/>
      <c r="DJN292" s="755"/>
      <c r="DJO292" s="755"/>
      <c r="DJP292" s="755"/>
      <c r="DJQ292" s="755"/>
      <c r="DJR292" s="755"/>
      <c r="DJS292" s="755"/>
      <c r="DJT292" s="755"/>
      <c r="DJU292" s="755"/>
      <c r="DJV292" s="755"/>
      <c r="DJW292" s="755"/>
      <c r="DJX292" s="755"/>
      <c r="DJY292" s="755"/>
      <c r="DJZ292" s="755"/>
      <c r="DKA292" s="755"/>
      <c r="DKB292" s="755"/>
      <c r="DKC292" s="755"/>
      <c r="DKD292" s="755"/>
      <c r="DKE292" s="755"/>
      <c r="DKF292" s="755"/>
      <c r="DKG292" s="755"/>
      <c r="DKH292" s="755"/>
      <c r="DKI292" s="755"/>
      <c r="DKJ292" s="755"/>
      <c r="DKK292" s="755"/>
      <c r="DKL292" s="755"/>
      <c r="DKM292" s="755"/>
      <c r="DKN292" s="755"/>
      <c r="DKO292" s="755"/>
      <c r="DKP292" s="755"/>
      <c r="DKQ292" s="755"/>
      <c r="DKR292" s="755"/>
      <c r="DKS292" s="755"/>
      <c r="DKT292" s="755"/>
      <c r="DKU292" s="755"/>
      <c r="DKV292" s="755"/>
      <c r="DKW292" s="755"/>
      <c r="DKX292" s="755"/>
      <c r="DKY292" s="755"/>
      <c r="DKZ292" s="755"/>
      <c r="DLA292" s="755"/>
      <c r="DLB292" s="755"/>
      <c r="DLC292" s="755"/>
      <c r="DLD292" s="755"/>
      <c r="DLE292" s="755"/>
      <c r="DLF292" s="755"/>
      <c r="DLG292" s="755"/>
      <c r="DLH292" s="755"/>
      <c r="DLI292" s="755"/>
      <c r="DLJ292" s="755"/>
      <c r="DLK292" s="755"/>
      <c r="DLL292" s="755"/>
      <c r="DLM292" s="755"/>
      <c r="DLN292" s="755"/>
      <c r="DLO292" s="755"/>
      <c r="DLP292" s="755"/>
      <c r="DLQ292" s="755"/>
      <c r="DLR292" s="755"/>
      <c r="DLS292" s="755"/>
      <c r="DLT292" s="755"/>
      <c r="DLU292" s="755"/>
      <c r="DLV292" s="755"/>
      <c r="DLW292" s="755"/>
      <c r="DLX292" s="755"/>
      <c r="DLY292" s="755"/>
      <c r="DLZ292" s="755"/>
      <c r="DMA292" s="755"/>
      <c r="DMB292" s="755"/>
      <c r="DMC292" s="755"/>
      <c r="DMD292" s="755"/>
      <c r="DME292" s="755"/>
      <c r="DMF292" s="755"/>
      <c r="DMG292" s="755"/>
      <c r="DMH292" s="755"/>
      <c r="DMI292" s="755"/>
      <c r="DMJ292" s="755"/>
      <c r="DMK292" s="755"/>
      <c r="DML292" s="755"/>
      <c r="DMM292" s="755"/>
      <c r="DMN292" s="755"/>
      <c r="DMO292" s="755"/>
      <c r="DMP292" s="755"/>
      <c r="DMQ292" s="755"/>
      <c r="DMR292" s="755"/>
      <c r="DMS292" s="755"/>
      <c r="DMT292" s="755"/>
      <c r="DMU292" s="755"/>
      <c r="DMV292" s="755"/>
      <c r="DMW292" s="755"/>
      <c r="DMX292" s="755"/>
      <c r="DMY292" s="755"/>
      <c r="DMZ292" s="755"/>
      <c r="DNA292" s="755"/>
      <c r="DNB292" s="755"/>
      <c r="DNC292" s="755"/>
      <c r="DND292" s="755"/>
      <c r="DNE292" s="755"/>
      <c r="DNF292" s="755"/>
      <c r="DNG292" s="755"/>
      <c r="DNH292" s="755"/>
      <c r="DNI292" s="755"/>
      <c r="DNJ292" s="755"/>
      <c r="DNK292" s="755"/>
      <c r="DNL292" s="755"/>
      <c r="DNM292" s="755"/>
      <c r="DNN292" s="755"/>
      <c r="DNO292" s="755"/>
      <c r="DNP292" s="755"/>
      <c r="DNQ292" s="755"/>
      <c r="DNR292" s="755"/>
      <c r="DNS292" s="755"/>
      <c r="DNT292" s="755"/>
      <c r="DNU292" s="755"/>
      <c r="DNV292" s="755"/>
      <c r="DNW292" s="755"/>
      <c r="DNX292" s="755"/>
      <c r="DNY292" s="755"/>
      <c r="DNZ292" s="755"/>
      <c r="DOA292" s="755"/>
      <c r="DOB292" s="755"/>
      <c r="DOC292" s="755"/>
      <c r="DOD292" s="755"/>
      <c r="DOE292" s="755"/>
      <c r="DOF292" s="755"/>
      <c r="DOG292" s="755"/>
      <c r="DOH292" s="755"/>
      <c r="DOI292" s="755"/>
      <c r="DOJ292" s="755"/>
      <c r="DOK292" s="755"/>
      <c r="DOL292" s="755"/>
      <c r="DOM292" s="755"/>
      <c r="DON292" s="755"/>
      <c r="DOO292" s="755"/>
      <c r="DOP292" s="755"/>
      <c r="DOQ292" s="755"/>
      <c r="DOR292" s="755"/>
      <c r="DOS292" s="755"/>
      <c r="DOT292" s="755"/>
      <c r="DOU292" s="755"/>
      <c r="DOV292" s="755"/>
      <c r="DOW292" s="755"/>
      <c r="DOX292" s="755"/>
      <c r="DOY292" s="755"/>
      <c r="DOZ292" s="755"/>
      <c r="DPA292" s="755"/>
      <c r="DPB292" s="755"/>
      <c r="DPC292" s="755"/>
      <c r="DPD292" s="755"/>
      <c r="DPE292" s="755"/>
      <c r="DPF292" s="755"/>
      <c r="DPG292" s="755"/>
      <c r="DPH292" s="755"/>
      <c r="DPI292" s="755"/>
      <c r="DPJ292" s="755"/>
      <c r="DPK292" s="755"/>
      <c r="DPL292" s="755"/>
      <c r="DPM292" s="755"/>
      <c r="DPN292" s="755"/>
      <c r="DPO292" s="755"/>
      <c r="DPP292" s="755"/>
      <c r="DPQ292" s="755"/>
      <c r="DPR292" s="755"/>
      <c r="DPS292" s="755"/>
      <c r="DPT292" s="755"/>
      <c r="DPU292" s="755"/>
      <c r="DPV292" s="755"/>
      <c r="DPW292" s="755"/>
      <c r="DPX292" s="755"/>
      <c r="DPY292" s="755"/>
      <c r="DPZ292" s="755"/>
      <c r="DQA292" s="755"/>
      <c r="DQB292" s="755"/>
      <c r="DQC292" s="755"/>
      <c r="DQD292" s="755"/>
      <c r="DQE292" s="755"/>
      <c r="DQF292" s="755"/>
      <c r="DQG292" s="755"/>
      <c r="DQH292" s="755"/>
      <c r="DQI292" s="755"/>
      <c r="DQJ292" s="755"/>
      <c r="DQK292" s="755"/>
      <c r="DQL292" s="755"/>
      <c r="DQM292" s="755"/>
      <c r="DQN292" s="755"/>
      <c r="DQO292" s="755"/>
      <c r="DQP292" s="755"/>
      <c r="DQQ292" s="755"/>
      <c r="DQR292" s="755"/>
      <c r="DQS292" s="755"/>
      <c r="DQT292" s="755"/>
      <c r="DQU292" s="755"/>
      <c r="DQV292" s="755"/>
      <c r="DQW292" s="755"/>
      <c r="DQX292" s="755"/>
      <c r="DQY292" s="755"/>
      <c r="DQZ292" s="755"/>
      <c r="DRA292" s="755"/>
      <c r="DRB292" s="755"/>
      <c r="DRC292" s="755"/>
      <c r="DRD292" s="755"/>
      <c r="DRE292" s="755"/>
      <c r="DRF292" s="755"/>
      <c r="DRG292" s="755"/>
      <c r="DRH292" s="755"/>
      <c r="DRI292" s="755"/>
      <c r="DRJ292" s="755"/>
      <c r="DRK292" s="755"/>
      <c r="DRL292" s="755"/>
      <c r="DRM292" s="755"/>
      <c r="DRN292" s="755"/>
      <c r="DRO292" s="755"/>
      <c r="DRP292" s="755"/>
      <c r="DRQ292" s="755"/>
      <c r="DRR292" s="755"/>
      <c r="DRS292" s="755"/>
      <c r="DRT292" s="755"/>
      <c r="DRU292" s="755"/>
      <c r="DRV292" s="755"/>
      <c r="DRW292" s="755"/>
      <c r="DRX292" s="755"/>
      <c r="DRY292" s="755"/>
      <c r="DRZ292" s="755"/>
      <c r="DSA292" s="755"/>
      <c r="DSB292" s="755"/>
      <c r="DSC292" s="755"/>
      <c r="DSD292" s="755"/>
      <c r="DSE292" s="755"/>
      <c r="DSF292" s="755"/>
      <c r="DSG292" s="755"/>
      <c r="DSH292" s="755"/>
      <c r="DSI292" s="755"/>
      <c r="DSJ292" s="755"/>
      <c r="DSK292" s="755"/>
      <c r="DSL292" s="755"/>
      <c r="DSM292" s="755"/>
      <c r="DSN292" s="755"/>
      <c r="DSO292" s="755"/>
      <c r="DSP292" s="755"/>
      <c r="DSQ292" s="755"/>
      <c r="DSR292" s="755"/>
      <c r="DSS292" s="755"/>
      <c r="DST292" s="755"/>
      <c r="DSU292" s="755"/>
      <c r="DSV292" s="755"/>
      <c r="DSW292" s="755"/>
      <c r="DSX292" s="755"/>
      <c r="DSY292" s="755"/>
      <c r="DSZ292" s="755"/>
      <c r="DTA292" s="755"/>
      <c r="DTB292" s="755"/>
      <c r="DTC292" s="755"/>
      <c r="DTD292" s="755"/>
      <c r="DTE292" s="755"/>
      <c r="DTF292" s="755"/>
      <c r="DTG292" s="755"/>
      <c r="DTH292" s="755"/>
      <c r="DTI292" s="755"/>
      <c r="DTJ292" s="755"/>
      <c r="DTK292" s="755"/>
      <c r="DTL292" s="755"/>
      <c r="DTM292" s="755"/>
      <c r="DTN292" s="755"/>
      <c r="DTO292" s="755"/>
      <c r="DTP292" s="755"/>
      <c r="DTQ292" s="755"/>
      <c r="DTR292" s="755"/>
      <c r="DTS292" s="755"/>
      <c r="DTT292" s="755"/>
      <c r="DTU292" s="755"/>
      <c r="DTV292" s="755"/>
      <c r="DTW292" s="755"/>
      <c r="DTX292" s="755"/>
      <c r="DTY292" s="755"/>
      <c r="DTZ292" s="755"/>
      <c r="DUA292" s="755"/>
      <c r="DUB292" s="755"/>
      <c r="DUC292" s="755"/>
      <c r="DUD292" s="755"/>
      <c r="DUE292" s="755"/>
      <c r="DUF292" s="755"/>
      <c r="DUG292" s="755"/>
      <c r="DUH292" s="755"/>
      <c r="DUI292" s="755"/>
      <c r="DUJ292" s="755"/>
      <c r="DUK292" s="755"/>
      <c r="DUL292" s="755"/>
      <c r="DUM292" s="755"/>
      <c r="DUN292" s="755"/>
      <c r="DUO292" s="755"/>
      <c r="DUP292" s="755"/>
      <c r="DUQ292" s="755"/>
      <c r="DUR292" s="755"/>
      <c r="DUS292" s="755"/>
      <c r="DUT292" s="755"/>
      <c r="DUU292" s="755"/>
      <c r="DUV292" s="755"/>
      <c r="DUW292" s="755"/>
      <c r="DUX292" s="755"/>
      <c r="DUY292" s="755"/>
      <c r="DUZ292" s="755"/>
      <c r="DVA292" s="755"/>
      <c r="DVB292" s="755"/>
      <c r="DVC292" s="755"/>
      <c r="DVD292" s="755"/>
      <c r="DVE292" s="755"/>
      <c r="DVF292" s="755"/>
      <c r="DVG292" s="755"/>
      <c r="DVH292" s="755"/>
      <c r="DVI292" s="755"/>
      <c r="DVJ292" s="755"/>
      <c r="DVK292" s="755"/>
      <c r="DVL292" s="755"/>
      <c r="DVM292" s="755"/>
      <c r="DVN292" s="755"/>
      <c r="DVO292" s="755"/>
      <c r="DVP292" s="755"/>
      <c r="DVQ292" s="755"/>
      <c r="DVR292" s="755"/>
      <c r="DVS292" s="755"/>
      <c r="DVT292" s="755"/>
      <c r="DVU292" s="755"/>
      <c r="DVV292" s="755"/>
      <c r="DVW292" s="755"/>
      <c r="DVX292" s="755"/>
      <c r="DVY292" s="755"/>
      <c r="DVZ292" s="755"/>
      <c r="DWA292" s="755"/>
      <c r="DWB292" s="755"/>
      <c r="DWC292" s="755"/>
      <c r="DWD292" s="755"/>
      <c r="DWE292" s="755"/>
      <c r="DWF292" s="755"/>
      <c r="DWG292" s="755"/>
      <c r="DWH292" s="755"/>
      <c r="DWI292" s="755"/>
      <c r="DWJ292" s="755"/>
      <c r="DWK292" s="755"/>
      <c r="DWL292" s="755"/>
      <c r="DWM292" s="755"/>
      <c r="DWN292" s="755"/>
      <c r="DWO292" s="755"/>
      <c r="DWP292" s="755"/>
      <c r="DWQ292" s="755"/>
      <c r="DWR292" s="755"/>
      <c r="DWS292" s="755"/>
      <c r="DWT292" s="755"/>
      <c r="DWU292" s="755"/>
      <c r="DWV292" s="755"/>
      <c r="DWW292" s="755"/>
      <c r="DWX292" s="755"/>
      <c r="DWY292" s="755"/>
      <c r="DWZ292" s="755"/>
      <c r="DXA292" s="755"/>
      <c r="DXB292" s="755"/>
      <c r="DXC292" s="755"/>
      <c r="DXD292" s="755"/>
      <c r="DXE292" s="755"/>
      <c r="DXF292" s="755"/>
      <c r="DXG292" s="755"/>
      <c r="DXH292" s="755"/>
      <c r="DXI292" s="755"/>
      <c r="DXJ292" s="755"/>
      <c r="DXK292" s="755"/>
      <c r="DXL292" s="755"/>
      <c r="DXM292" s="755"/>
      <c r="DXN292" s="755"/>
      <c r="DXO292" s="755"/>
      <c r="DXP292" s="755"/>
      <c r="DXQ292" s="755"/>
      <c r="DXR292" s="755"/>
      <c r="DXS292" s="755"/>
      <c r="DXT292" s="755"/>
      <c r="DXU292" s="755"/>
      <c r="DXV292" s="755"/>
      <c r="DXW292" s="755"/>
      <c r="DXX292" s="755"/>
      <c r="DXY292" s="755"/>
      <c r="DXZ292" s="755"/>
      <c r="DYA292" s="755"/>
      <c r="DYB292" s="755"/>
      <c r="DYC292" s="755"/>
      <c r="DYD292" s="755"/>
      <c r="DYE292" s="755"/>
      <c r="DYF292" s="755"/>
      <c r="DYG292" s="755"/>
      <c r="DYH292" s="755"/>
      <c r="DYI292" s="755"/>
      <c r="DYJ292" s="755"/>
      <c r="DYK292" s="755"/>
      <c r="DYL292" s="755"/>
      <c r="DYM292" s="755"/>
      <c r="DYN292" s="755"/>
      <c r="DYO292" s="755"/>
      <c r="DYP292" s="755"/>
      <c r="DYQ292" s="755"/>
      <c r="DYR292" s="755"/>
      <c r="DYS292" s="755"/>
      <c r="DYT292" s="755"/>
      <c r="DYU292" s="755"/>
      <c r="DYV292" s="755"/>
      <c r="DYW292" s="755"/>
      <c r="DYX292" s="755"/>
      <c r="DYY292" s="755"/>
      <c r="DYZ292" s="755"/>
      <c r="DZA292" s="755"/>
      <c r="DZB292" s="755"/>
      <c r="DZC292" s="755"/>
      <c r="DZD292" s="755"/>
      <c r="DZE292" s="755"/>
      <c r="DZF292" s="755"/>
      <c r="DZG292" s="755"/>
      <c r="DZH292" s="755"/>
      <c r="DZI292" s="755"/>
      <c r="DZJ292" s="755"/>
      <c r="DZK292" s="755"/>
      <c r="DZL292" s="755"/>
      <c r="DZM292" s="755"/>
      <c r="DZN292" s="755"/>
      <c r="DZO292" s="755"/>
      <c r="DZP292" s="755"/>
      <c r="DZQ292" s="755"/>
      <c r="DZR292" s="755"/>
      <c r="DZS292" s="755"/>
      <c r="DZT292" s="755"/>
      <c r="DZU292" s="755"/>
      <c r="DZV292" s="755"/>
      <c r="DZW292" s="755"/>
      <c r="DZX292" s="755"/>
      <c r="DZY292" s="755"/>
      <c r="DZZ292" s="755"/>
      <c r="EAA292" s="755"/>
      <c r="EAB292" s="755"/>
      <c r="EAC292" s="755"/>
      <c r="EAD292" s="755"/>
      <c r="EAE292" s="755"/>
      <c r="EAF292" s="755"/>
      <c r="EAG292" s="755"/>
      <c r="EAH292" s="755"/>
      <c r="EAI292" s="755"/>
      <c r="EAJ292" s="755"/>
      <c r="EAK292" s="755"/>
      <c r="EAL292" s="755"/>
      <c r="EAM292" s="755"/>
      <c r="EAN292" s="755"/>
      <c r="EAO292" s="755"/>
      <c r="EAP292" s="755"/>
      <c r="EAQ292" s="755"/>
      <c r="EAR292" s="755"/>
      <c r="EAS292" s="755"/>
      <c r="EAT292" s="755"/>
      <c r="EAU292" s="755"/>
      <c r="EAV292" s="755"/>
      <c r="EAW292" s="755"/>
      <c r="EAX292" s="755"/>
      <c r="EAY292" s="755"/>
      <c r="EAZ292" s="755"/>
      <c r="EBA292" s="755"/>
      <c r="EBB292" s="755"/>
      <c r="EBC292" s="755"/>
      <c r="EBD292" s="755"/>
      <c r="EBE292" s="755"/>
      <c r="EBF292" s="755"/>
      <c r="EBG292" s="755"/>
      <c r="EBH292" s="755"/>
      <c r="EBI292" s="755"/>
      <c r="EBJ292" s="755"/>
      <c r="EBK292" s="755"/>
      <c r="EBL292" s="755"/>
      <c r="EBM292" s="755"/>
      <c r="EBN292" s="755"/>
      <c r="EBO292" s="755"/>
      <c r="EBP292" s="755"/>
      <c r="EBQ292" s="755"/>
      <c r="EBR292" s="755"/>
      <c r="EBS292" s="755"/>
      <c r="EBT292" s="755"/>
      <c r="EBU292" s="755"/>
      <c r="EBV292" s="755"/>
      <c r="EBW292" s="755"/>
      <c r="EBX292" s="755"/>
      <c r="EBY292" s="755"/>
      <c r="EBZ292" s="755"/>
      <c r="ECA292" s="755"/>
      <c r="ECB292" s="755"/>
      <c r="ECC292" s="755"/>
      <c r="ECD292" s="755"/>
      <c r="ECE292" s="755"/>
      <c r="ECF292" s="755"/>
      <c r="ECG292" s="755"/>
      <c r="ECH292" s="755"/>
      <c r="ECI292" s="755"/>
      <c r="ECJ292" s="755"/>
      <c r="ECK292" s="755"/>
      <c r="ECL292" s="755"/>
      <c r="ECM292" s="755"/>
      <c r="ECN292" s="755"/>
      <c r="ECO292" s="755"/>
      <c r="ECP292" s="755"/>
      <c r="ECQ292" s="755"/>
      <c r="ECR292" s="755"/>
      <c r="ECS292" s="755"/>
      <c r="ECT292" s="755"/>
      <c r="ECU292" s="755"/>
      <c r="ECV292" s="755"/>
      <c r="ECW292" s="755"/>
      <c r="ECX292" s="755"/>
      <c r="ECY292" s="755"/>
      <c r="ECZ292" s="755"/>
      <c r="EDA292" s="755"/>
      <c r="EDB292" s="755"/>
      <c r="EDC292" s="755"/>
      <c r="EDD292" s="755"/>
      <c r="EDE292" s="755"/>
      <c r="EDF292" s="755"/>
      <c r="EDG292" s="755"/>
      <c r="EDH292" s="755"/>
      <c r="EDI292" s="755"/>
      <c r="EDJ292" s="755"/>
      <c r="EDK292" s="755"/>
      <c r="EDL292" s="755"/>
      <c r="EDM292" s="755"/>
      <c r="EDN292" s="755"/>
      <c r="EDO292" s="755"/>
      <c r="EDP292" s="755"/>
      <c r="EDQ292" s="755"/>
      <c r="EDR292" s="755"/>
      <c r="EDS292" s="755"/>
      <c r="EDT292" s="755"/>
      <c r="EDU292" s="755"/>
      <c r="EDV292" s="755"/>
      <c r="EDW292" s="755"/>
      <c r="EDX292" s="755"/>
      <c r="EDY292" s="755"/>
      <c r="EDZ292" s="755"/>
      <c r="EEA292" s="755"/>
      <c r="EEB292" s="755"/>
      <c r="EEC292" s="755"/>
      <c r="EED292" s="755"/>
      <c r="EEE292" s="755"/>
      <c r="EEF292" s="755"/>
      <c r="EEG292" s="755"/>
      <c r="EEH292" s="755"/>
      <c r="EEI292" s="755"/>
      <c r="EEJ292" s="755"/>
      <c r="EEK292" s="755"/>
      <c r="EEL292" s="755"/>
      <c r="EEM292" s="755"/>
      <c r="EEN292" s="755"/>
      <c r="EEO292" s="755"/>
      <c r="EEP292" s="755"/>
      <c r="EEQ292" s="755"/>
      <c r="EER292" s="755"/>
      <c r="EES292" s="755"/>
      <c r="EET292" s="755"/>
      <c r="EEU292" s="755"/>
      <c r="EEV292" s="755"/>
      <c r="EEW292" s="755"/>
      <c r="EEX292" s="755"/>
      <c r="EEY292" s="755"/>
      <c r="EEZ292" s="755"/>
      <c r="EFA292" s="755"/>
      <c r="EFB292" s="755"/>
      <c r="EFC292" s="755"/>
      <c r="EFD292" s="755"/>
      <c r="EFE292" s="755"/>
      <c r="EFF292" s="755"/>
      <c r="EFG292" s="755"/>
      <c r="EFH292" s="755"/>
      <c r="EFI292" s="755"/>
      <c r="EFJ292" s="755"/>
      <c r="EFK292" s="755"/>
      <c r="EFL292" s="755"/>
      <c r="EFM292" s="755"/>
      <c r="EFN292" s="755"/>
      <c r="EFO292" s="755"/>
      <c r="EFP292" s="755"/>
      <c r="EFQ292" s="755"/>
      <c r="EFR292" s="755"/>
      <c r="EFS292" s="755"/>
      <c r="EFT292" s="755"/>
      <c r="EFU292" s="755"/>
      <c r="EFV292" s="755"/>
      <c r="EFW292" s="755"/>
      <c r="EFX292" s="755"/>
      <c r="EFY292" s="755"/>
      <c r="EFZ292" s="755"/>
      <c r="EGA292" s="755"/>
      <c r="EGB292" s="755"/>
      <c r="EGC292" s="755"/>
      <c r="EGD292" s="755"/>
      <c r="EGE292" s="755"/>
      <c r="EGF292" s="755"/>
      <c r="EGG292" s="755"/>
      <c r="EGH292" s="755"/>
      <c r="EGI292" s="755"/>
      <c r="EGJ292" s="755"/>
      <c r="EGK292" s="755"/>
      <c r="EGL292" s="755"/>
      <c r="EGM292" s="755"/>
      <c r="EGN292" s="755"/>
      <c r="EGO292" s="755"/>
      <c r="EGP292" s="755"/>
      <c r="EGQ292" s="755"/>
      <c r="EGR292" s="755"/>
      <c r="EGS292" s="755"/>
      <c r="EGT292" s="755"/>
      <c r="EGU292" s="755"/>
      <c r="EGV292" s="755"/>
      <c r="EGW292" s="755"/>
      <c r="EGX292" s="755"/>
      <c r="EGY292" s="755"/>
      <c r="EGZ292" s="755"/>
      <c r="EHA292" s="755"/>
      <c r="EHB292" s="755"/>
      <c r="EHC292" s="755"/>
      <c r="EHD292" s="755"/>
      <c r="EHE292" s="755"/>
      <c r="EHF292" s="755"/>
      <c r="EHG292" s="755"/>
      <c r="EHH292" s="755"/>
      <c r="EHI292" s="755"/>
      <c r="EHJ292" s="755"/>
      <c r="EHK292" s="755"/>
      <c r="EHL292" s="755"/>
      <c r="EHM292" s="755"/>
      <c r="EHN292" s="755"/>
      <c r="EHO292" s="755"/>
      <c r="EHP292" s="755"/>
      <c r="EHQ292" s="755"/>
      <c r="EHR292" s="755"/>
      <c r="EHS292" s="755"/>
      <c r="EHT292" s="755"/>
      <c r="EHU292" s="755"/>
      <c r="EHV292" s="755"/>
      <c r="EHW292" s="755"/>
      <c r="EHX292" s="755"/>
      <c r="EHY292" s="755"/>
      <c r="EHZ292" s="755"/>
      <c r="EIA292" s="755"/>
      <c r="EIB292" s="755"/>
      <c r="EIC292" s="755"/>
      <c r="EID292" s="755"/>
      <c r="EIE292" s="755"/>
      <c r="EIF292" s="755"/>
      <c r="EIG292" s="755"/>
      <c r="EIH292" s="755"/>
      <c r="EII292" s="755"/>
      <c r="EIJ292" s="755"/>
      <c r="EIK292" s="755"/>
      <c r="EIL292" s="755"/>
      <c r="EIM292" s="755"/>
      <c r="EIN292" s="755"/>
      <c r="EIO292" s="755"/>
      <c r="EIP292" s="755"/>
      <c r="EIQ292" s="755"/>
      <c r="EIR292" s="755"/>
      <c r="EIS292" s="755"/>
      <c r="EIT292" s="755"/>
      <c r="EIU292" s="755"/>
      <c r="EIV292" s="755"/>
      <c r="EIW292" s="755"/>
      <c r="EIX292" s="755"/>
      <c r="EIY292" s="755"/>
      <c r="EIZ292" s="755"/>
      <c r="EJA292" s="755"/>
      <c r="EJB292" s="755"/>
      <c r="EJC292" s="755"/>
      <c r="EJD292" s="755"/>
      <c r="EJE292" s="755"/>
      <c r="EJF292" s="755"/>
      <c r="EJG292" s="755"/>
      <c r="EJH292" s="755"/>
      <c r="EJI292" s="755"/>
      <c r="EJJ292" s="755"/>
      <c r="EJK292" s="755"/>
      <c r="EJL292" s="755"/>
      <c r="EJM292" s="755"/>
      <c r="EJN292" s="755"/>
      <c r="EJO292" s="755"/>
      <c r="EJP292" s="755"/>
      <c r="EJQ292" s="755"/>
      <c r="EJR292" s="755"/>
      <c r="EJS292" s="755"/>
      <c r="EJT292" s="755"/>
      <c r="EJU292" s="755"/>
      <c r="EJV292" s="755"/>
      <c r="EJW292" s="755"/>
      <c r="EJX292" s="755"/>
      <c r="EJY292" s="755"/>
      <c r="EJZ292" s="755"/>
      <c r="EKA292" s="755"/>
      <c r="EKB292" s="755"/>
      <c r="EKC292" s="755"/>
      <c r="EKD292" s="755"/>
      <c r="EKE292" s="755"/>
      <c r="EKF292" s="755"/>
      <c r="EKG292" s="755"/>
      <c r="EKH292" s="755"/>
      <c r="EKI292" s="755"/>
      <c r="EKJ292" s="755"/>
      <c r="EKK292" s="755"/>
      <c r="EKL292" s="755"/>
      <c r="EKM292" s="755"/>
      <c r="EKN292" s="755"/>
      <c r="EKO292" s="755"/>
      <c r="EKP292" s="755"/>
      <c r="EKQ292" s="755"/>
      <c r="EKR292" s="755"/>
      <c r="EKS292" s="755"/>
      <c r="EKT292" s="755"/>
      <c r="EKU292" s="755"/>
      <c r="EKV292" s="755"/>
      <c r="EKW292" s="755"/>
      <c r="EKX292" s="755"/>
      <c r="EKY292" s="755"/>
      <c r="EKZ292" s="755"/>
      <c r="ELA292" s="755"/>
      <c r="ELB292" s="755"/>
      <c r="ELC292" s="755"/>
      <c r="ELD292" s="755"/>
      <c r="ELE292" s="755"/>
      <c r="ELF292" s="755"/>
      <c r="ELG292" s="755"/>
      <c r="ELH292" s="755"/>
      <c r="ELI292" s="755"/>
      <c r="ELJ292" s="755"/>
      <c r="ELK292" s="755"/>
      <c r="ELL292" s="755"/>
      <c r="ELM292" s="755"/>
      <c r="ELN292" s="755"/>
      <c r="ELO292" s="755"/>
      <c r="ELP292" s="755"/>
      <c r="ELQ292" s="755"/>
      <c r="ELR292" s="755"/>
      <c r="ELS292" s="755"/>
      <c r="ELT292" s="755"/>
      <c r="ELU292" s="755"/>
      <c r="ELV292" s="755"/>
      <c r="ELW292" s="755"/>
      <c r="ELX292" s="755"/>
      <c r="ELY292" s="755"/>
      <c r="ELZ292" s="755"/>
      <c r="EMA292" s="755"/>
      <c r="EMB292" s="755"/>
      <c r="EMC292" s="755"/>
      <c r="EMD292" s="755"/>
      <c r="EME292" s="755"/>
      <c r="EMF292" s="755"/>
      <c r="EMG292" s="755"/>
      <c r="EMH292" s="755"/>
      <c r="EMI292" s="755"/>
      <c r="EMJ292" s="755"/>
      <c r="EMK292" s="755"/>
      <c r="EML292" s="755"/>
      <c r="EMM292" s="755"/>
      <c r="EMN292" s="755"/>
      <c r="EMO292" s="755"/>
      <c r="EMP292" s="755"/>
      <c r="EMQ292" s="755"/>
      <c r="EMR292" s="755"/>
      <c r="EMS292" s="755"/>
      <c r="EMT292" s="755"/>
      <c r="EMU292" s="755"/>
      <c r="EMV292" s="755"/>
      <c r="EMW292" s="755"/>
      <c r="EMX292" s="755"/>
      <c r="EMY292" s="755"/>
      <c r="EMZ292" s="755"/>
      <c r="ENA292" s="755"/>
      <c r="ENB292" s="755"/>
      <c r="ENC292" s="755"/>
      <c r="END292" s="755"/>
      <c r="ENE292" s="755"/>
      <c r="ENF292" s="755"/>
      <c r="ENG292" s="755"/>
      <c r="ENH292" s="755"/>
      <c r="ENI292" s="755"/>
      <c r="ENJ292" s="755"/>
      <c r="ENK292" s="755"/>
      <c r="ENL292" s="755"/>
      <c r="ENM292" s="755"/>
      <c r="ENN292" s="755"/>
      <c r="ENO292" s="755"/>
      <c r="ENP292" s="755"/>
      <c r="ENQ292" s="755"/>
      <c r="ENR292" s="755"/>
      <c r="ENS292" s="755"/>
      <c r="ENT292" s="755"/>
      <c r="ENU292" s="755"/>
      <c r="ENV292" s="755"/>
      <c r="ENW292" s="755"/>
      <c r="ENX292" s="755"/>
      <c r="ENY292" s="755"/>
      <c r="ENZ292" s="755"/>
      <c r="EOA292" s="755"/>
      <c r="EOB292" s="755"/>
      <c r="EOC292" s="755"/>
      <c r="EOD292" s="755"/>
      <c r="EOE292" s="755"/>
      <c r="EOF292" s="755"/>
      <c r="EOG292" s="755"/>
      <c r="EOH292" s="755"/>
      <c r="EOI292" s="755"/>
      <c r="EOJ292" s="755"/>
      <c r="EOK292" s="755"/>
      <c r="EOL292" s="755"/>
      <c r="EOM292" s="755"/>
      <c r="EON292" s="755"/>
      <c r="EOO292" s="755"/>
      <c r="EOP292" s="755"/>
      <c r="EOQ292" s="755"/>
      <c r="EOR292" s="755"/>
      <c r="EOS292" s="755"/>
      <c r="EOT292" s="755"/>
      <c r="EOU292" s="755"/>
      <c r="EOV292" s="755"/>
      <c r="EOW292" s="755"/>
      <c r="EOX292" s="755"/>
      <c r="EOY292" s="755"/>
      <c r="EOZ292" s="755"/>
      <c r="EPA292" s="755"/>
      <c r="EPB292" s="755"/>
      <c r="EPC292" s="755"/>
      <c r="EPD292" s="755"/>
      <c r="EPE292" s="755"/>
      <c r="EPF292" s="755"/>
      <c r="EPG292" s="755"/>
      <c r="EPH292" s="755"/>
      <c r="EPI292" s="755"/>
      <c r="EPJ292" s="755"/>
      <c r="EPK292" s="755"/>
      <c r="EPL292" s="755"/>
      <c r="EPM292" s="755"/>
      <c r="EPN292" s="755"/>
      <c r="EPO292" s="755"/>
      <c r="EPP292" s="755"/>
      <c r="EPQ292" s="755"/>
      <c r="EPR292" s="755"/>
      <c r="EPS292" s="755"/>
      <c r="EPT292" s="755"/>
      <c r="EPU292" s="755"/>
      <c r="EPV292" s="755"/>
      <c r="EPW292" s="755"/>
      <c r="EPX292" s="755"/>
      <c r="EPY292" s="755"/>
      <c r="EPZ292" s="755"/>
      <c r="EQA292" s="755"/>
      <c r="EQB292" s="755"/>
      <c r="EQC292" s="755"/>
      <c r="EQD292" s="755"/>
      <c r="EQE292" s="755"/>
      <c r="EQF292" s="755"/>
      <c r="EQG292" s="755"/>
      <c r="EQH292" s="755"/>
      <c r="EQI292" s="755"/>
      <c r="EQJ292" s="755"/>
      <c r="EQK292" s="755"/>
      <c r="EQL292" s="755"/>
      <c r="EQM292" s="755"/>
      <c r="EQN292" s="755"/>
      <c r="EQO292" s="755"/>
      <c r="EQP292" s="755"/>
      <c r="EQQ292" s="755"/>
      <c r="EQR292" s="755"/>
      <c r="EQS292" s="755"/>
      <c r="EQT292" s="755"/>
      <c r="EQU292" s="755"/>
      <c r="EQV292" s="755"/>
      <c r="EQW292" s="755"/>
      <c r="EQX292" s="755"/>
      <c r="EQY292" s="755"/>
      <c r="EQZ292" s="755"/>
      <c r="ERA292" s="755"/>
      <c r="ERB292" s="755"/>
      <c r="ERC292" s="755"/>
      <c r="ERD292" s="755"/>
      <c r="ERE292" s="755"/>
      <c r="ERF292" s="755"/>
      <c r="ERG292" s="755"/>
      <c r="ERH292" s="755"/>
      <c r="ERI292" s="755"/>
      <c r="ERJ292" s="755"/>
      <c r="ERK292" s="755"/>
      <c r="ERL292" s="755"/>
      <c r="ERM292" s="755"/>
      <c r="ERN292" s="755"/>
      <c r="ERO292" s="755"/>
      <c r="ERP292" s="755"/>
      <c r="ERQ292" s="755"/>
      <c r="ERR292" s="755"/>
      <c r="ERS292" s="755"/>
      <c r="ERT292" s="755"/>
      <c r="ERU292" s="755"/>
      <c r="ERV292" s="755"/>
      <c r="ERW292" s="755"/>
      <c r="ERX292" s="755"/>
      <c r="ERY292" s="755"/>
      <c r="ERZ292" s="755"/>
      <c r="ESA292" s="755"/>
      <c r="ESB292" s="755"/>
      <c r="ESC292" s="755"/>
      <c r="ESD292" s="755"/>
      <c r="ESE292" s="755"/>
      <c r="ESF292" s="755"/>
      <c r="ESG292" s="755"/>
      <c r="ESH292" s="755"/>
      <c r="ESI292" s="755"/>
      <c r="ESJ292" s="755"/>
      <c r="ESK292" s="755"/>
      <c r="ESL292" s="755"/>
      <c r="ESM292" s="755"/>
      <c r="ESN292" s="755"/>
      <c r="ESO292" s="755"/>
      <c r="ESP292" s="755"/>
      <c r="ESQ292" s="755"/>
      <c r="ESR292" s="755"/>
      <c r="ESS292" s="755"/>
      <c r="EST292" s="755"/>
      <c r="ESU292" s="755"/>
      <c r="ESV292" s="755"/>
      <c r="ESW292" s="755"/>
      <c r="ESX292" s="755"/>
      <c r="ESY292" s="755"/>
      <c r="ESZ292" s="755"/>
      <c r="ETA292" s="755"/>
      <c r="ETB292" s="755"/>
      <c r="ETC292" s="755"/>
      <c r="ETD292" s="755"/>
      <c r="ETE292" s="755"/>
      <c r="ETF292" s="755"/>
      <c r="ETG292" s="755"/>
      <c r="ETH292" s="755"/>
      <c r="ETI292" s="755"/>
      <c r="ETJ292" s="755"/>
      <c r="ETK292" s="755"/>
      <c r="ETL292" s="755"/>
      <c r="ETM292" s="755"/>
      <c r="ETN292" s="755"/>
      <c r="ETO292" s="755"/>
      <c r="ETP292" s="755"/>
      <c r="ETQ292" s="755"/>
      <c r="ETR292" s="755"/>
      <c r="ETS292" s="755"/>
      <c r="ETT292" s="755"/>
      <c r="ETU292" s="755"/>
      <c r="ETV292" s="755"/>
      <c r="ETW292" s="755"/>
      <c r="ETX292" s="755"/>
      <c r="ETY292" s="755"/>
      <c r="ETZ292" s="755"/>
      <c r="EUA292" s="755"/>
      <c r="EUB292" s="755"/>
      <c r="EUC292" s="755"/>
      <c r="EUD292" s="755"/>
      <c r="EUE292" s="755"/>
      <c r="EUF292" s="755"/>
      <c r="EUG292" s="755"/>
      <c r="EUH292" s="755"/>
      <c r="EUI292" s="755"/>
      <c r="EUJ292" s="755"/>
      <c r="EUK292" s="755"/>
      <c r="EUL292" s="755"/>
      <c r="EUM292" s="755"/>
      <c r="EUN292" s="755"/>
      <c r="EUO292" s="755"/>
      <c r="EUP292" s="755"/>
      <c r="EUQ292" s="755"/>
      <c r="EUR292" s="755"/>
      <c r="EUS292" s="755"/>
      <c r="EUT292" s="755"/>
      <c r="EUU292" s="755"/>
      <c r="EUV292" s="755"/>
      <c r="EUW292" s="755"/>
      <c r="EUX292" s="755"/>
      <c r="EUY292" s="755"/>
      <c r="EUZ292" s="755"/>
      <c r="EVA292" s="755"/>
      <c r="EVB292" s="755"/>
      <c r="EVC292" s="755"/>
      <c r="EVD292" s="755"/>
      <c r="EVE292" s="755"/>
      <c r="EVF292" s="755"/>
      <c r="EVG292" s="755"/>
      <c r="EVH292" s="755"/>
      <c r="EVI292" s="755"/>
      <c r="EVJ292" s="755"/>
      <c r="EVK292" s="755"/>
      <c r="EVL292" s="755"/>
      <c r="EVM292" s="755"/>
      <c r="EVN292" s="755"/>
      <c r="EVO292" s="755"/>
      <c r="EVP292" s="755"/>
      <c r="EVQ292" s="755"/>
      <c r="EVR292" s="755"/>
      <c r="EVS292" s="755"/>
      <c r="EVT292" s="755"/>
      <c r="EVU292" s="755"/>
      <c r="EVV292" s="755"/>
      <c r="EVW292" s="755"/>
      <c r="EVX292" s="755"/>
      <c r="EVY292" s="755"/>
      <c r="EVZ292" s="755"/>
      <c r="EWA292" s="755"/>
      <c r="EWB292" s="755"/>
      <c r="EWC292" s="755"/>
      <c r="EWD292" s="755"/>
      <c r="EWE292" s="755"/>
      <c r="EWF292" s="755"/>
      <c r="EWG292" s="755"/>
      <c r="EWH292" s="755"/>
      <c r="EWI292" s="755"/>
      <c r="EWJ292" s="755"/>
      <c r="EWK292" s="755"/>
      <c r="EWL292" s="755"/>
      <c r="EWM292" s="755"/>
      <c r="EWN292" s="755"/>
      <c r="EWO292" s="755"/>
      <c r="EWP292" s="755"/>
      <c r="EWQ292" s="755"/>
      <c r="EWR292" s="755"/>
      <c r="EWS292" s="755"/>
      <c r="EWT292" s="755"/>
      <c r="EWU292" s="755"/>
      <c r="EWV292" s="755"/>
      <c r="EWW292" s="755"/>
      <c r="EWX292" s="755"/>
      <c r="EWY292" s="755"/>
      <c r="EWZ292" s="755"/>
      <c r="EXA292" s="755"/>
      <c r="EXB292" s="755"/>
      <c r="EXC292" s="755"/>
      <c r="EXD292" s="755"/>
      <c r="EXE292" s="755"/>
      <c r="EXF292" s="755"/>
      <c r="EXG292" s="755"/>
      <c r="EXH292" s="755"/>
      <c r="EXI292" s="755"/>
      <c r="EXJ292" s="755"/>
      <c r="EXK292" s="755"/>
      <c r="EXL292" s="755"/>
      <c r="EXM292" s="755"/>
      <c r="EXN292" s="755"/>
      <c r="EXO292" s="755"/>
      <c r="EXP292" s="755"/>
      <c r="EXQ292" s="755"/>
      <c r="EXR292" s="755"/>
      <c r="EXS292" s="755"/>
      <c r="EXT292" s="755"/>
      <c r="EXU292" s="755"/>
      <c r="EXV292" s="755"/>
      <c r="EXW292" s="755"/>
      <c r="EXX292" s="755"/>
      <c r="EXY292" s="755"/>
      <c r="EXZ292" s="755"/>
      <c r="EYA292" s="755"/>
      <c r="EYB292" s="755"/>
      <c r="EYC292" s="755"/>
      <c r="EYD292" s="755"/>
      <c r="EYE292" s="755"/>
      <c r="EYF292" s="755"/>
      <c r="EYG292" s="755"/>
      <c r="EYH292" s="755"/>
      <c r="EYI292" s="755"/>
      <c r="EYJ292" s="755"/>
      <c r="EYK292" s="755"/>
      <c r="EYL292" s="755"/>
      <c r="EYM292" s="755"/>
      <c r="EYN292" s="755"/>
      <c r="EYO292" s="755"/>
      <c r="EYP292" s="755"/>
      <c r="EYQ292" s="755"/>
      <c r="EYR292" s="755"/>
      <c r="EYS292" s="755"/>
      <c r="EYT292" s="755"/>
      <c r="EYU292" s="755"/>
      <c r="EYV292" s="755"/>
      <c r="EYW292" s="755"/>
      <c r="EYX292" s="755"/>
      <c r="EYY292" s="755"/>
      <c r="EYZ292" s="755"/>
      <c r="EZA292" s="755"/>
      <c r="EZB292" s="755"/>
      <c r="EZC292" s="755"/>
      <c r="EZD292" s="755"/>
      <c r="EZE292" s="755"/>
      <c r="EZF292" s="755"/>
      <c r="EZG292" s="755"/>
      <c r="EZH292" s="755"/>
      <c r="EZI292" s="755"/>
      <c r="EZJ292" s="755"/>
      <c r="EZK292" s="755"/>
      <c r="EZL292" s="755"/>
      <c r="EZM292" s="755"/>
      <c r="EZN292" s="755"/>
      <c r="EZO292" s="755"/>
      <c r="EZP292" s="755"/>
      <c r="EZQ292" s="755"/>
      <c r="EZR292" s="755"/>
      <c r="EZS292" s="755"/>
      <c r="EZT292" s="755"/>
      <c r="EZU292" s="755"/>
      <c r="EZV292" s="755"/>
      <c r="EZW292" s="755"/>
      <c r="EZX292" s="755"/>
      <c r="EZY292" s="755"/>
      <c r="EZZ292" s="755"/>
      <c r="FAA292" s="755"/>
      <c r="FAB292" s="755"/>
      <c r="FAC292" s="755"/>
      <c r="FAD292" s="755"/>
      <c r="FAE292" s="755"/>
      <c r="FAF292" s="755"/>
      <c r="FAG292" s="755"/>
      <c r="FAH292" s="755"/>
      <c r="FAI292" s="755"/>
      <c r="FAJ292" s="755"/>
      <c r="FAK292" s="755"/>
      <c r="FAL292" s="755"/>
      <c r="FAM292" s="755"/>
      <c r="FAN292" s="755"/>
      <c r="FAO292" s="755"/>
      <c r="FAP292" s="755"/>
      <c r="FAQ292" s="755"/>
      <c r="FAR292" s="755"/>
      <c r="FAS292" s="755"/>
      <c r="FAT292" s="755"/>
      <c r="FAU292" s="755"/>
      <c r="FAV292" s="755"/>
      <c r="FAW292" s="755"/>
      <c r="FAX292" s="755"/>
      <c r="FAY292" s="755"/>
      <c r="FAZ292" s="755"/>
      <c r="FBA292" s="755"/>
      <c r="FBB292" s="755"/>
      <c r="FBC292" s="755"/>
      <c r="FBD292" s="755"/>
      <c r="FBE292" s="755"/>
      <c r="FBF292" s="755"/>
      <c r="FBG292" s="755"/>
      <c r="FBH292" s="755"/>
      <c r="FBI292" s="755"/>
      <c r="FBJ292" s="755"/>
      <c r="FBK292" s="755"/>
      <c r="FBL292" s="755"/>
      <c r="FBM292" s="755"/>
      <c r="FBN292" s="755"/>
      <c r="FBO292" s="755"/>
      <c r="FBP292" s="755"/>
      <c r="FBQ292" s="755"/>
      <c r="FBR292" s="755"/>
      <c r="FBS292" s="755"/>
      <c r="FBT292" s="755"/>
      <c r="FBU292" s="755"/>
      <c r="FBV292" s="755"/>
      <c r="FBW292" s="755"/>
      <c r="FBX292" s="755"/>
      <c r="FBY292" s="755"/>
      <c r="FBZ292" s="755"/>
      <c r="FCA292" s="755"/>
      <c r="FCB292" s="755"/>
      <c r="FCC292" s="755"/>
      <c r="FCD292" s="755"/>
      <c r="FCE292" s="755"/>
      <c r="FCF292" s="755"/>
      <c r="FCG292" s="755"/>
      <c r="FCH292" s="755"/>
      <c r="FCI292" s="755"/>
      <c r="FCJ292" s="755"/>
      <c r="FCK292" s="755"/>
      <c r="FCL292" s="755"/>
      <c r="FCM292" s="755"/>
      <c r="FCN292" s="755"/>
      <c r="FCO292" s="755"/>
      <c r="FCP292" s="755"/>
      <c r="FCQ292" s="755"/>
      <c r="FCR292" s="755"/>
      <c r="FCS292" s="755"/>
      <c r="FCT292" s="755"/>
      <c r="FCU292" s="755"/>
      <c r="FCV292" s="755"/>
      <c r="FCW292" s="755"/>
      <c r="FCX292" s="755"/>
      <c r="FCY292" s="755"/>
      <c r="FCZ292" s="755"/>
      <c r="FDA292" s="755"/>
      <c r="FDB292" s="755"/>
      <c r="FDC292" s="755"/>
      <c r="FDD292" s="755"/>
      <c r="FDE292" s="755"/>
      <c r="FDF292" s="755"/>
      <c r="FDG292" s="755"/>
      <c r="FDH292" s="755"/>
      <c r="FDI292" s="755"/>
      <c r="FDJ292" s="755"/>
      <c r="FDK292" s="755"/>
      <c r="FDL292" s="755"/>
      <c r="FDM292" s="755"/>
      <c r="FDN292" s="755"/>
      <c r="FDO292" s="755"/>
      <c r="FDP292" s="755"/>
      <c r="FDQ292" s="755"/>
      <c r="FDR292" s="755"/>
      <c r="FDS292" s="755"/>
      <c r="FDT292" s="755"/>
      <c r="FDU292" s="755"/>
      <c r="FDV292" s="755"/>
      <c r="FDW292" s="755"/>
      <c r="FDX292" s="755"/>
      <c r="FDY292" s="755"/>
      <c r="FDZ292" s="755"/>
      <c r="FEA292" s="755"/>
      <c r="FEB292" s="755"/>
      <c r="FEC292" s="755"/>
      <c r="FED292" s="755"/>
      <c r="FEE292" s="755"/>
      <c r="FEF292" s="755"/>
      <c r="FEG292" s="755"/>
      <c r="FEH292" s="755"/>
      <c r="FEI292" s="755"/>
      <c r="FEJ292" s="755"/>
      <c r="FEK292" s="755"/>
      <c r="FEL292" s="755"/>
      <c r="FEM292" s="755"/>
      <c r="FEN292" s="755"/>
      <c r="FEO292" s="755"/>
      <c r="FEP292" s="755"/>
      <c r="FEQ292" s="755"/>
      <c r="FER292" s="755"/>
      <c r="FES292" s="755"/>
      <c r="FET292" s="755"/>
      <c r="FEU292" s="755"/>
      <c r="FEV292" s="755"/>
      <c r="FEW292" s="755"/>
      <c r="FEX292" s="755"/>
      <c r="FEY292" s="755"/>
      <c r="FEZ292" s="755"/>
      <c r="FFA292" s="755"/>
      <c r="FFB292" s="755"/>
      <c r="FFC292" s="755"/>
      <c r="FFD292" s="755"/>
      <c r="FFE292" s="755"/>
      <c r="FFF292" s="755"/>
      <c r="FFG292" s="755"/>
      <c r="FFH292" s="755"/>
      <c r="FFI292" s="755"/>
      <c r="FFJ292" s="755"/>
      <c r="FFK292" s="755"/>
      <c r="FFL292" s="755"/>
      <c r="FFM292" s="755"/>
      <c r="FFN292" s="755"/>
      <c r="FFO292" s="755"/>
      <c r="FFP292" s="755"/>
      <c r="FFQ292" s="755"/>
      <c r="FFR292" s="755"/>
      <c r="FFS292" s="755"/>
      <c r="FFT292" s="755"/>
      <c r="FFU292" s="755"/>
      <c r="FFV292" s="755"/>
      <c r="FFW292" s="755"/>
      <c r="FFX292" s="755"/>
      <c r="FFY292" s="755"/>
      <c r="FFZ292" s="755"/>
      <c r="FGA292" s="755"/>
      <c r="FGB292" s="755"/>
      <c r="FGC292" s="755"/>
      <c r="FGD292" s="755"/>
      <c r="FGE292" s="755"/>
      <c r="FGF292" s="755"/>
      <c r="FGG292" s="755"/>
      <c r="FGH292" s="755"/>
      <c r="FGI292" s="755"/>
      <c r="FGJ292" s="755"/>
      <c r="FGK292" s="755"/>
      <c r="FGL292" s="755"/>
      <c r="FGM292" s="755"/>
      <c r="FGN292" s="755"/>
      <c r="FGO292" s="755"/>
      <c r="FGP292" s="755"/>
      <c r="FGQ292" s="755"/>
      <c r="FGR292" s="755"/>
      <c r="FGS292" s="755"/>
      <c r="FGT292" s="755"/>
      <c r="FGU292" s="755"/>
      <c r="FGV292" s="755"/>
      <c r="FGW292" s="755"/>
      <c r="FGX292" s="755"/>
      <c r="FGY292" s="755"/>
      <c r="FGZ292" s="755"/>
      <c r="FHA292" s="755"/>
      <c r="FHB292" s="755"/>
      <c r="FHC292" s="755"/>
      <c r="FHD292" s="755"/>
      <c r="FHE292" s="755"/>
      <c r="FHF292" s="755"/>
      <c r="FHG292" s="755"/>
      <c r="FHH292" s="755"/>
      <c r="FHI292" s="755"/>
      <c r="FHJ292" s="755"/>
      <c r="FHK292" s="755"/>
      <c r="FHL292" s="755"/>
      <c r="FHM292" s="755"/>
      <c r="FHN292" s="755"/>
      <c r="FHO292" s="755"/>
      <c r="FHP292" s="755"/>
      <c r="FHQ292" s="755"/>
      <c r="FHR292" s="755"/>
      <c r="FHS292" s="755"/>
      <c r="FHT292" s="755"/>
      <c r="FHU292" s="755"/>
      <c r="FHV292" s="755"/>
      <c r="FHW292" s="755"/>
      <c r="FHX292" s="755"/>
      <c r="FHY292" s="755"/>
      <c r="FHZ292" s="755"/>
      <c r="FIA292" s="755"/>
      <c r="FIB292" s="755"/>
      <c r="FIC292" s="755"/>
      <c r="FID292" s="755"/>
      <c r="FIE292" s="755"/>
      <c r="FIF292" s="755"/>
      <c r="FIG292" s="755"/>
      <c r="FIH292" s="755"/>
      <c r="FII292" s="755"/>
      <c r="FIJ292" s="755"/>
      <c r="FIK292" s="755"/>
      <c r="FIL292" s="755"/>
      <c r="FIM292" s="755"/>
      <c r="FIN292" s="755"/>
      <c r="FIO292" s="755"/>
      <c r="FIP292" s="755"/>
      <c r="FIQ292" s="755"/>
      <c r="FIR292" s="755"/>
      <c r="FIS292" s="755"/>
      <c r="FIT292" s="755"/>
      <c r="FIU292" s="755"/>
      <c r="FIV292" s="755"/>
      <c r="FIW292" s="755"/>
      <c r="FIX292" s="755"/>
      <c r="FIY292" s="755"/>
      <c r="FIZ292" s="755"/>
      <c r="FJA292" s="755"/>
      <c r="FJB292" s="755"/>
      <c r="FJC292" s="755"/>
      <c r="FJD292" s="755"/>
      <c r="FJE292" s="755"/>
      <c r="FJF292" s="755"/>
      <c r="FJG292" s="755"/>
      <c r="FJH292" s="755"/>
      <c r="FJI292" s="755"/>
      <c r="FJJ292" s="755"/>
      <c r="FJK292" s="755"/>
      <c r="FJL292" s="755"/>
      <c r="FJM292" s="755"/>
      <c r="FJN292" s="755"/>
      <c r="FJO292" s="755"/>
      <c r="FJP292" s="755"/>
      <c r="FJQ292" s="755"/>
      <c r="FJR292" s="755"/>
      <c r="FJS292" s="755"/>
      <c r="FJT292" s="755"/>
      <c r="FJU292" s="755"/>
      <c r="FJV292" s="755"/>
      <c r="FJW292" s="755"/>
      <c r="FJX292" s="755"/>
      <c r="FJY292" s="755"/>
      <c r="FJZ292" s="755"/>
      <c r="FKA292" s="755"/>
      <c r="FKB292" s="755"/>
      <c r="FKC292" s="755"/>
      <c r="FKD292" s="755"/>
      <c r="FKE292" s="755"/>
      <c r="FKF292" s="755"/>
      <c r="FKG292" s="755"/>
      <c r="FKH292" s="755"/>
      <c r="FKI292" s="755"/>
      <c r="FKJ292" s="755"/>
      <c r="FKK292" s="755"/>
      <c r="FKL292" s="755"/>
      <c r="FKM292" s="755"/>
      <c r="FKN292" s="755"/>
      <c r="FKO292" s="755"/>
      <c r="FKP292" s="755"/>
      <c r="FKQ292" s="755"/>
      <c r="FKR292" s="755"/>
      <c r="FKS292" s="755"/>
      <c r="FKT292" s="755"/>
      <c r="FKU292" s="755"/>
      <c r="FKV292" s="755"/>
      <c r="FKW292" s="755"/>
      <c r="FKX292" s="755"/>
      <c r="FKY292" s="755"/>
      <c r="FKZ292" s="755"/>
      <c r="FLA292" s="755"/>
      <c r="FLB292" s="755"/>
      <c r="FLC292" s="755"/>
      <c r="FLD292" s="755"/>
      <c r="FLE292" s="755"/>
      <c r="FLF292" s="755"/>
      <c r="FLG292" s="755"/>
      <c r="FLH292" s="755"/>
      <c r="FLI292" s="755"/>
      <c r="FLJ292" s="755"/>
      <c r="FLK292" s="755"/>
      <c r="FLL292" s="755"/>
      <c r="FLM292" s="755"/>
      <c r="FLN292" s="755"/>
      <c r="FLO292" s="755"/>
      <c r="FLP292" s="755"/>
      <c r="FLQ292" s="755"/>
      <c r="FLR292" s="755"/>
      <c r="FLS292" s="755"/>
      <c r="FLT292" s="755"/>
      <c r="FLU292" s="755"/>
      <c r="FLV292" s="755"/>
      <c r="FLW292" s="755"/>
      <c r="FLX292" s="755"/>
      <c r="FLY292" s="755"/>
      <c r="FLZ292" s="755"/>
      <c r="FMA292" s="755"/>
      <c r="FMB292" s="755"/>
      <c r="FMC292" s="755"/>
      <c r="FMD292" s="755"/>
      <c r="FME292" s="755"/>
      <c r="FMF292" s="755"/>
      <c r="FMG292" s="755"/>
      <c r="FMH292" s="755"/>
      <c r="FMI292" s="755"/>
      <c r="FMJ292" s="755"/>
      <c r="FMK292" s="755"/>
      <c r="FML292" s="755"/>
      <c r="FMM292" s="755"/>
      <c r="FMN292" s="755"/>
      <c r="FMO292" s="755"/>
      <c r="FMP292" s="755"/>
      <c r="FMQ292" s="755"/>
      <c r="FMR292" s="755"/>
      <c r="FMS292" s="755"/>
      <c r="FMT292" s="755"/>
      <c r="FMU292" s="755"/>
      <c r="FMV292" s="755"/>
      <c r="FMW292" s="755"/>
      <c r="FMX292" s="755"/>
      <c r="FMY292" s="755"/>
      <c r="FMZ292" s="755"/>
      <c r="FNA292" s="755"/>
      <c r="FNB292" s="755"/>
      <c r="FNC292" s="755"/>
      <c r="FND292" s="755"/>
      <c r="FNE292" s="755"/>
      <c r="FNF292" s="755"/>
      <c r="FNG292" s="755"/>
      <c r="FNH292" s="755"/>
      <c r="FNI292" s="755"/>
      <c r="FNJ292" s="755"/>
      <c r="FNK292" s="755"/>
      <c r="FNL292" s="755"/>
      <c r="FNM292" s="755"/>
      <c r="FNN292" s="755"/>
      <c r="FNO292" s="755"/>
      <c r="FNP292" s="755"/>
      <c r="FNQ292" s="755"/>
      <c r="FNR292" s="755"/>
      <c r="FNS292" s="755"/>
      <c r="FNT292" s="755"/>
      <c r="FNU292" s="755"/>
      <c r="FNV292" s="755"/>
      <c r="FNW292" s="755"/>
      <c r="FNX292" s="755"/>
      <c r="FNY292" s="755"/>
      <c r="FNZ292" s="755"/>
      <c r="FOA292" s="755"/>
      <c r="FOB292" s="755"/>
      <c r="FOC292" s="755"/>
      <c r="FOD292" s="755"/>
      <c r="FOE292" s="755"/>
      <c r="FOF292" s="755"/>
      <c r="FOG292" s="755"/>
      <c r="FOH292" s="755"/>
      <c r="FOI292" s="755"/>
      <c r="FOJ292" s="755"/>
      <c r="FOK292" s="755"/>
      <c r="FOL292" s="755"/>
      <c r="FOM292" s="755"/>
      <c r="FON292" s="755"/>
      <c r="FOO292" s="755"/>
      <c r="FOP292" s="755"/>
      <c r="FOQ292" s="755"/>
      <c r="FOR292" s="755"/>
      <c r="FOS292" s="755"/>
      <c r="FOT292" s="755"/>
      <c r="FOU292" s="755"/>
      <c r="FOV292" s="755"/>
      <c r="FOW292" s="755"/>
      <c r="FOX292" s="755"/>
      <c r="FOY292" s="755"/>
      <c r="FOZ292" s="755"/>
      <c r="FPA292" s="755"/>
      <c r="FPB292" s="755"/>
      <c r="FPC292" s="755"/>
      <c r="FPD292" s="755"/>
      <c r="FPE292" s="755"/>
      <c r="FPF292" s="755"/>
      <c r="FPG292" s="755"/>
      <c r="FPH292" s="755"/>
      <c r="FPI292" s="755"/>
      <c r="FPJ292" s="755"/>
      <c r="FPK292" s="755"/>
      <c r="FPL292" s="755"/>
      <c r="FPM292" s="755"/>
      <c r="FPN292" s="755"/>
      <c r="FPO292" s="755"/>
      <c r="FPP292" s="755"/>
      <c r="FPQ292" s="755"/>
      <c r="FPR292" s="755"/>
      <c r="FPS292" s="755"/>
      <c r="FPT292" s="755"/>
      <c r="FPU292" s="755"/>
      <c r="FPV292" s="755"/>
      <c r="FPW292" s="755"/>
      <c r="FPX292" s="755"/>
      <c r="FPY292" s="755"/>
      <c r="FPZ292" s="755"/>
      <c r="FQA292" s="755"/>
      <c r="FQB292" s="755"/>
      <c r="FQC292" s="755"/>
      <c r="FQD292" s="755"/>
      <c r="FQE292" s="755"/>
      <c r="FQF292" s="755"/>
      <c r="FQG292" s="755"/>
      <c r="FQH292" s="755"/>
      <c r="FQI292" s="755"/>
      <c r="FQJ292" s="755"/>
      <c r="FQK292" s="755"/>
      <c r="FQL292" s="755"/>
      <c r="FQM292" s="755"/>
      <c r="FQN292" s="755"/>
      <c r="FQO292" s="755"/>
      <c r="FQP292" s="755"/>
      <c r="FQQ292" s="755"/>
      <c r="FQR292" s="755"/>
      <c r="FQS292" s="755"/>
      <c r="FQT292" s="755"/>
      <c r="FQU292" s="755"/>
      <c r="FQV292" s="755"/>
      <c r="FQW292" s="755"/>
      <c r="FQX292" s="755"/>
      <c r="FQY292" s="755"/>
      <c r="FQZ292" s="755"/>
      <c r="FRA292" s="755"/>
      <c r="FRB292" s="755"/>
      <c r="FRC292" s="755"/>
      <c r="FRD292" s="755"/>
      <c r="FRE292" s="755"/>
      <c r="FRF292" s="755"/>
      <c r="FRG292" s="755"/>
      <c r="FRH292" s="755"/>
      <c r="FRI292" s="755"/>
      <c r="FRJ292" s="755"/>
      <c r="FRK292" s="755"/>
      <c r="FRL292" s="755"/>
      <c r="FRM292" s="755"/>
      <c r="FRN292" s="755"/>
      <c r="FRO292" s="755"/>
      <c r="FRP292" s="755"/>
      <c r="FRQ292" s="755"/>
      <c r="FRR292" s="755"/>
      <c r="FRS292" s="755"/>
      <c r="FRT292" s="755"/>
      <c r="FRU292" s="755"/>
      <c r="FRV292" s="755"/>
      <c r="FRW292" s="755"/>
      <c r="FRX292" s="755"/>
      <c r="FRY292" s="755"/>
      <c r="FRZ292" s="755"/>
      <c r="FSA292" s="755"/>
      <c r="FSB292" s="755"/>
      <c r="FSC292" s="755"/>
      <c r="FSD292" s="755"/>
      <c r="FSE292" s="755"/>
      <c r="FSF292" s="755"/>
      <c r="FSG292" s="755"/>
      <c r="FSH292" s="755"/>
      <c r="FSI292" s="755"/>
      <c r="FSJ292" s="755"/>
      <c r="FSK292" s="755"/>
      <c r="FSL292" s="755"/>
      <c r="FSM292" s="755"/>
      <c r="FSN292" s="755"/>
      <c r="FSO292" s="755"/>
      <c r="FSP292" s="755"/>
      <c r="FSQ292" s="755"/>
      <c r="FSR292" s="755"/>
      <c r="FSS292" s="755"/>
      <c r="FST292" s="755"/>
      <c r="FSU292" s="755"/>
      <c r="FSV292" s="755"/>
      <c r="FSW292" s="755"/>
      <c r="FSX292" s="755"/>
      <c r="FSY292" s="755"/>
      <c r="FSZ292" s="755"/>
      <c r="FTA292" s="755"/>
      <c r="FTB292" s="755"/>
      <c r="FTC292" s="755"/>
      <c r="FTD292" s="755"/>
      <c r="FTE292" s="755"/>
      <c r="FTF292" s="755"/>
      <c r="FTG292" s="755"/>
      <c r="FTH292" s="755"/>
      <c r="FTI292" s="755"/>
      <c r="FTJ292" s="755"/>
      <c r="FTK292" s="755"/>
      <c r="FTL292" s="755"/>
      <c r="FTM292" s="755"/>
      <c r="FTN292" s="755"/>
      <c r="FTO292" s="755"/>
      <c r="FTP292" s="755"/>
      <c r="FTQ292" s="755"/>
      <c r="FTR292" s="755"/>
      <c r="FTS292" s="755"/>
      <c r="FTT292" s="755"/>
      <c r="FTU292" s="755"/>
      <c r="FTV292" s="755"/>
      <c r="FTW292" s="755"/>
      <c r="FTX292" s="755"/>
      <c r="FTY292" s="755"/>
      <c r="FTZ292" s="755"/>
      <c r="FUA292" s="755"/>
      <c r="FUB292" s="755"/>
      <c r="FUC292" s="755"/>
      <c r="FUD292" s="755"/>
      <c r="FUE292" s="755"/>
      <c r="FUF292" s="755"/>
      <c r="FUG292" s="755"/>
      <c r="FUH292" s="755"/>
      <c r="FUI292" s="755"/>
      <c r="FUJ292" s="755"/>
      <c r="FUK292" s="755"/>
      <c r="FUL292" s="755"/>
      <c r="FUM292" s="755"/>
      <c r="FUN292" s="755"/>
      <c r="FUO292" s="755"/>
      <c r="FUP292" s="755"/>
      <c r="FUQ292" s="755"/>
      <c r="FUR292" s="755"/>
      <c r="FUS292" s="755"/>
      <c r="FUT292" s="755"/>
      <c r="FUU292" s="755"/>
      <c r="FUV292" s="755"/>
      <c r="FUW292" s="755"/>
      <c r="FUX292" s="755"/>
      <c r="FUY292" s="755"/>
      <c r="FUZ292" s="755"/>
      <c r="FVA292" s="755"/>
      <c r="FVB292" s="755"/>
      <c r="FVC292" s="755"/>
      <c r="FVD292" s="755"/>
      <c r="FVE292" s="755"/>
      <c r="FVF292" s="755"/>
      <c r="FVG292" s="755"/>
      <c r="FVH292" s="755"/>
      <c r="FVI292" s="755"/>
      <c r="FVJ292" s="755"/>
      <c r="FVK292" s="755"/>
      <c r="FVL292" s="755"/>
      <c r="FVM292" s="755"/>
      <c r="FVN292" s="755"/>
      <c r="FVO292" s="755"/>
      <c r="FVP292" s="755"/>
      <c r="FVQ292" s="755"/>
      <c r="FVR292" s="755"/>
      <c r="FVS292" s="755"/>
      <c r="FVT292" s="755"/>
      <c r="FVU292" s="755"/>
      <c r="FVV292" s="755"/>
      <c r="FVW292" s="755"/>
      <c r="FVX292" s="755"/>
      <c r="FVY292" s="755"/>
      <c r="FVZ292" s="755"/>
      <c r="FWA292" s="755"/>
      <c r="FWB292" s="755"/>
      <c r="FWC292" s="755"/>
      <c r="FWD292" s="755"/>
      <c r="FWE292" s="755"/>
      <c r="FWF292" s="755"/>
      <c r="FWG292" s="755"/>
      <c r="FWH292" s="755"/>
      <c r="FWI292" s="755"/>
      <c r="FWJ292" s="755"/>
      <c r="FWK292" s="755"/>
      <c r="FWL292" s="755"/>
      <c r="FWM292" s="755"/>
      <c r="FWN292" s="755"/>
      <c r="FWO292" s="755"/>
      <c r="FWP292" s="755"/>
      <c r="FWQ292" s="755"/>
      <c r="FWR292" s="755"/>
      <c r="FWS292" s="755"/>
      <c r="FWT292" s="755"/>
      <c r="FWU292" s="755"/>
      <c r="FWV292" s="755"/>
      <c r="FWW292" s="755"/>
      <c r="FWX292" s="755"/>
      <c r="FWY292" s="755"/>
      <c r="FWZ292" s="755"/>
      <c r="FXA292" s="755"/>
      <c r="FXB292" s="755"/>
      <c r="FXC292" s="755"/>
      <c r="FXD292" s="755"/>
      <c r="FXE292" s="755"/>
      <c r="FXF292" s="755"/>
      <c r="FXG292" s="755"/>
      <c r="FXH292" s="755"/>
      <c r="FXI292" s="755"/>
      <c r="FXJ292" s="755"/>
      <c r="FXK292" s="755"/>
      <c r="FXL292" s="755"/>
      <c r="FXM292" s="755"/>
      <c r="FXN292" s="755"/>
      <c r="FXO292" s="755"/>
      <c r="FXP292" s="755"/>
      <c r="FXQ292" s="755"/>
      <c r="FXR292" s="755"/>
      <c r="FXS292" s="755"/>
      <c r="FXT292" s="755"/>
      <c r="FXU292" s="755"/>
      <c r="FXV292" s="755"/>
      <c r="FXW292" s="755"/>
      <c r="FXX292" s="755"/>
      <c r="FXY292" s="755"/>
      <c r="FXZ292" s="755"/>
      <c r="FYA292" s="755"/>
      <c r="FYB292" s="755"/>
      <c r="FYC292" s="755"/>
      <c r="FYD292" s="755"/>
      <c r="FYE292" s="755"/>
      <c r="FYF292" s="755"/>
      <c r="FYG292" s="755"/>
      <c r="FYH292" s="755"/>
      <c r="FYI292" s="755"/>
      <c r="FYJ292" s="755"/>
      <c r="FYK292" s="755"/>
      <c r="FYL292" s="755"/>
      <c r="FYM292" s="755"/>
      <c r="FYN292" s="755"/>
      <c r="FYO292" s="755"/>
      <c r="FYP292" s="755"/>
      <c r="FYQ292" s="755"/>
      <c r="FYR292" s="755"/>
      <c r="FYS292" s="755"/>
      <c r="FYT292" s="755"/>
      <c r="FYU292" s="755"/>
      <c r="FYV292" s="755"/>
      <c r="FYW292" s="755"/>
      <c r="FYX292" s="755"/>
      <c r="FYY292" s="755"/>
      <c r="FYZ292" s="755"/>
      <c r="FZA292" s="755"/>
      <c r="FZB292" s="755"/>
      <c r="FZC292" s="755"/>
      <c r="FZD292" s="755"/>
      <c r="FZE292" s="755"/>
      <c r="FZF292" s="755"/>
      <c r="FZG292" s="755"/>
      <c r="FZH292" s="755"/>
      <c r="FZI292" s="755"/>
      <c r="FZJ292" s="755"/>
      <c r="FZK292" s="755"/>
      <c r="FZL292" s="755"/>
      <c r="FZM292" s="755"/>
      <c r="FZN292" s="755"/>
      <c r="FZO292" s="755"/>
      <c r="FZP292" s="755"/>
      <c r="FZQ292" s="755"/>
      <c r="FZR292" s="755"/>
      <c r="FZS292" s="755"/>
      <c r="FZT292" s="755"/>
      <c r="FZU292" s="755"/>
      <c r="FZV292" s="755"/>
      <c r="FZW292" s="755"/>
      <c r="FZX292" s="755"/>
      <c r="FZY292" s="755"/>
      <c r="FZZ292" s="755"/>
      <c r="GAA292" s="755"/>
      <c r="GAB292" s="755"/>
      <c r="GAC292" s="755"/>
      <c r="GAD292" s="755"/>
      <c r="GAE292" s="755"/>
      <c r="GAF292" s="755"/>
      <c r="GAG292" s="755"/>
      <c r="GAH292" s="755"/>
      <c r="GAI292" s="755"/>
      <c r="GAJ292" s="755"/>
      <c r="GAK292" s="755"/>
      <c r="GAL292" s="755"/>
      <c r="GAM292" s="755"/>
      <c r="GAN292" s="755"/>
      <c r="GAO292" s="755"/>
      <c r="GAP292" s="755"/>
      <c r="GAQ292" s="755"/>
      <c r="GAR292" s="755"/>
      <c r="GAS292" s="755"/>
      <c r="GAT292" s="755"/>
      <c r="GAU292" s="755"/>
      <c r="GAV292" s="755"/>
      <c r="GAW292" s="755"/>
      <c r="GAX292" s="755"/>
      <c r="GAY292" s="755"/>
      <c r="GAZ292" s="755"/>
      <c r="GBA292" s="755"/>
      <c r="GBB292" s="755"/>
      <c r="GBC292" s="755"/>
      <c r="GBD292" s="755"/>
      <c r="GBE292" s="755"/>
      <c r="GBF292" s="755"/>
      <c r="GBG292" s="755"/>
      <c r="GBH292" s="755"/>
      <c r="GBI292" s="755"/>
      <c r="GBJ292" s="755"/>
      <c r="GBK292" s="755"/>
      <c r="GBL292" s="755"/>
      <c r="GBM292" s="755"/>
      <c r="GBN292" s="755"/>
      <c r="GBO292" s="755"/>
      <c r="GBP292" s="755"/>
      <c r="GBQ292" s="755"/>
      <c r="GBR292" s="755"/>
      <c r="GBS292" s="755"/>
      <c r="GBT292" s="755"/>
      <c r="GBU292" s="755"/>
      <c r="GBV292" s="755"/>
      <c r="GBW292" s="755"/>
      <c r="GBX292" s="755"/>
      <c r="GBY292" s="755"/>
      <c r="GBZ292" s="755"/>
      <c r="GCA292" s="755"/>
      <c r="GCB292" s="755"/>
      <c r="GCC292" s="755"/>
      <c r="GCD292" s="755"/>
      <c r="GCE292" s="755"/>
      <c r="GCF292" s="755"/>
      <c r="GCG292" s="755"/>
      <c r="GCH292" s="755"/>
      <c r="GCI292" s="755"/>
      <c r="GCJ292" s="755"/>
      <c r="GCK292" s="755"/>
      <c r="GCL292" s="755"/>
      <c r="GCM292" s="755"/>
      <c r="GCN292" s="755"/>
      <c r="GCO292" s="755"/>
      <c r="GCP292" s="755"/>
      <c r="GCQ292" s="755"/>
      <c r="GCR292" s="755"/>
      <c r="GCS292" s="755"/>
      <c r="GCT292" s="755"/>
      <c r="GCU292" s="755"/>
      <c r="GCV292" s="755"/>
      <c r="GCW292" s="755"/>
      <c r="GCX292" s="755"/>
      <c r="GCY292" s="755"/>
      <c r="GCZ292" s="755"/>
      <c r="GDA292" s="755"/>
      <c r="GDB292" s="755"/>
      <c r="GDC292" s="755"/>
      <c r="GDD292" s="755"/>
      <c r="GDE292" s="755"/>
      <c r="GDF292" s="755"/>
      <c r="GDG292" s="755"/>
      <c r="GDH292" s="755"/>
      <c r="GDI292" s="755"/>
      <c r="GDJ292" s="755"/>
      <c r="GDK292" s="755"/>
      <c r="GDL292" s="755"/>
      <c r="GDM292" s="755"/>
      <c r="GDN292" s="755"/>
      <c r="GDO292" s="755"/>
      <c r="GDP292" s="755"/>
      <c r="GDQ292" s="755"/>
      <c r="GDR292" s="755"/>
      <c r="GDS292" s="755"/>
      <c r="GDT292" s="755"/>
      <c r="GDU292" s="755"/>
      <c r="GDV292" s="755"/>
      <c r="GDW292" s="755"/>
      <c r="GDX292" s="755"/>
      <c r="GDY292" s="755"/>
      <c r="GDZ292" s="755"/>
      <c r="GEA292" s="755"/>
      <c r="GEB292" s="755"/>
      <c r="GEC292" s="755"/>
      <c r="GED292" s="755"/>
      <c r="GEE292" s="755"/>
      <c r="GEF292" s="755"/>
      <c r="GEG292" s="755"/>
      <c r="GEH292" s="755"/>
      <c r="GEI292" s="755"/>
      <c r="GEJ292" s="755"/>
      <c r="GEK292" s="755"/>
      <c r="GEL292" s="755"/>
      <c r="GEM292" s="755"/>
      <c r="GEN292" s="755"/>
      <c r="GEO292" s="755"/>
      <c r="GEP292" s="755"/>
      <c r="GEQ292" s="755"/>
      <c r="GER292" s="755"/>
      <c r="GES292" s="755"/>
      <c r="GET292" s="755"/>
      <c r="GEU292" s="755"/>
      <c r="GEV292" s="755"/>
      <c r="GEW292" s="755"/>
      <c r="GEX292" s="755"/>
      <c r="GEY292" s="755"/>
      <c r="GEZ292" s="755"/>
      <c r="GFA292" s="755"/>
      <c r="GFB292" s="755"/>
      <c r="GFC292" s="755"/>
      <c r="GFD292" s="755"/>
      <c r="GFE292" s="755"/>
      <c r="GFF292" s="755"/>
      <c r="GFG292" s="755"/>
      <c r="GFH292" s="755"/>
      <c r="GFI292" s="755"/>
      <c r="GFJ292" s="755"/>
      <c r="GFK292" s="755"/>
      <c r="GFL292" s="755"/>
      <c r="GFM292" s="755"/>
      <c r="GFN292" s="755"/>
      <c r="GFO292" s="755"/>
      <c r="GFP292" s="755"/>
      <c r="GFQ292" s="755"/>
      <c r="GFR292" s="755"/>
      <c r="GFS292" s="755"/>
      <c r="GFT292" s="755"/>
      <c r="GFU292" s="755"/>
      <c r="GFV292" s="755"/>
      <c r="GFW292" s="755"/>
      <c r="GFX292" s="755"/>
      <c r="GFY292" s="755"/>
      <c r="GFZ292" s="755"/>
      <c r="GGA292" s="755"/>
      <c r="GGB292" s="755"/>
      <c r="GGC292" s="755"/>
      <c r="GGD292" s="755"/>
      <c r="GGE292" s="755"/>
      <c r="GGF292" s="755"/>
      <c r="GGG292" s="755"/>
      <c r="GGH292" s="755"/>
      <c r="GGI292" s="755"/>
      <c r="GGJ292" s="755"/>
      <c r="GGK292" s="755"/>
      <c r="GGL292" s="755"/>
      <c r="GGM292" s="755"/>
      <c r="GGN292" s="755"/>
      <c r="GGO292" s="755"/>
      <c r="GGP292" s="755"/>
      <c r="GGQ292" s="755"/>
      <c r="GGR292" s="755"/>
      <c r="GGS292" s="755"/>
      <c r="GGT292" s="755"/>
      <c r="GGU292" s="755"/>
      <c r="GGV292" s="755"/>
      <c r="GGW292" s="755"/>
      <c r="GGX292" s="755"/>
      <c r="GGY292" s="755"/>
      <c r="GGZ292" s="755"/>
      <c r="GHA292" s="755"/>
      <c r="GHB292" s="755"/>
      <c r="GHC292" s="755"/>
      <c r="GHD292" s="755"/>
      <c r="GHE292" s="755"/>
      <c r="GHF292" s="755"/>
      <c r="GHG292" s="755"/>
      <c r="GHH292" s="755"/>
      <c r="GHI292" s="755"/>
      <c r="GHJ292" s="755"/>
      <c r="GHK292" s="755"/>
      <c r="GHL292" s="755"/>
      <c r="GHM292" s="755"/>
      <c r="GHN292" s="755"/>
      <c r="GHO292" s="755"/>
      <c r="GHP292" s="755"/>
      <c r="GHQ292" s="755"/>
      <c r="GHR292" s="755"/>
      <c r="GHS292" s="755"/>
      <c r="GHT292" s="755"/>
      <c r="GHU292" s="755"/>
      <c r="GHV292" s="755"/>
      <c r="GHW292" s="755"/>
      <c r="GHX292" s="755"/>
      <c r="GHY292" s="755"/>
      <c r="GHZ292" s="755"/>
      <c r="GIA292" s="755"/>
      <c r="GIB292" s="755"/>
      <c r="GIC292" s="755"/>
      <c r="GID292" s="755"/>
      <c r="GIE292" s="755"/>
      <c r="GIF292" s="755"/>
      <c r="GIG292" s="755"/>
      <c r="GIH292" s="755"/>
      <c r="GII292" s="755"/>
      <c r="GIJ292" s="755"/>
      <c r="GIK292" s="755"/>
      <c r="GIL292" s="755"/>
      <c r="GIM292" s="755"/>
      <c r="GIN292" s="755"/>
      <c r="GIO292" s="755"/>
      <c r="GIP292" s="755"/>
      <c r="GIQ292" s="755"/>
      <c r="GIR292" s="755"/>
      <c r="GIS292" s="755"/>
      <c r="GIT292" s="755"/>
      <c r="GIU292" s="755"/>
      <c r="GIV292" s="755"/>
      <c r="GIW292" s="755"/>
      <c r="GIX292" s="755"/>
      <c r="GIY292" s="755"/>
      <c r="GIZ292" s="755"/>
      <c r="GJA292" s="755"/>
      <c r="GJB292" s="755"/>
      <c r="GJC292" s="755"/>
      <c r="GJD292" s="755"/>
      <c r="GJE292" s="755"/>
      <c r="GJF292" s="755"/>
      <c r="GJG292" s="755"/>
      <c r="GJH292" s="755"/>
      <c r="GJI292" s="755"/>
      <c r="GJJ292" s="755"/>
      <c r="GJK292" s="755"/>
      <c r="GJL292" s="755"/>
      <c r="GJM292" s="755"/>
      <c r="GJN292" s="755"/>
      <c r="GJO292" s="755"/>
      <c r="GJP292" s="755"/>
      <c r="GJQ292" s="755"/>
      <c r="GJR292" s="755"/>
      <c r="GJS292" s="755"/>
      <c r="GJT292" s="755"/>
      <c r="GJU292" s="755"/>
      <c r="GJV292" s="755"/>
      <c r="GJW292" s="755"/>
      <c r="GJX292" s="755"/>
      <c r="GJY292" s="755"/>
      <c r="GJZ292" s="755"/>
      <c r="GKA292" s="755"/>
      <c r="GKB292" s="755"/>
      <c r="GKC292" s="755"/>
      <c r="GKD292" s="755"/>
      <c r="GKE292" s="755"/>
      <c r="GKF292" s="755"/>
      <c r="GKG292" s="755"/>
      <c r="GKH292" s="755"/>
      <c r="GKI292" s="755"/>
      <c r="GKJ292" s="755"/>
      <c r="GKK292" s="755"/>
      <c r="GKL292" s="755"/>
      <c r="GKM292" s="755"/>
      <c r="GKN292" s="755"/>
      <c r="GKO292" s="755"/>
      <c r="GKP292" s="755"/>
      <c r="GKQ292" s="755"/>
      <c r="GKR292" s="755"/>
      <c r="GKS292" s="755"/>
      <c r="GKT292" s="755"/>
      <c r="GKU292" s="755"/>
      <c r="GKV292" s="755"/>
      <c r="GKW292" s="755"/>
      <c r="GKX292" s="755"/>
      <c r="GKY292" s="755"/>
      <c r="GKZ292" s="755"/>
      <c r="GLA292" s="755"/>
      <c r="GLB292" s="755"/>
      <c r="GLC292" s="755"/>
      <c r="GLD292" s="755"/>
      <c r="GLE292" s="755"/>
      <c r="GLF292" s="755"/>
      <c r="GLG292" s="755"/>
      <c r="GLH292" s="755"/>
      <c r="GLI292" s="755"/>
      <c r="GLJ292" s="755"/>
      <c r="GLK292" s="755"/>
      <c r="GLL292" s="755"/>
      <c r="GLM292" s="755"/>
      <c r="GLN292" s="755"/>
      <c r="GLO292" s="755"/>
      <c r="GLP292" s="755"/>
      <c r="GLQ292" s="755"/>
      <c r="GLR292" s="755"/>
      <c r="GLS292" s="755"/>
      <c r="GLT292" s="755"/>
      <c r="GLU292" s="755"/>
      <c r="GLV292" s="755"/>
      <c r="GLW292" s="755"/>
      <c r="GLX292" s="755"/>
      <c r="GLY292" s="755"/>
      <c r="GLZ292" s="755"/>
      <c r="GMA292" s="755"/>
      <c r="GMB292" s="755"/>
      <c r="GMC292" s="755"/>
      <c r="GMD292" s="755"/>
      <c r="GME292" s="755"/>
      <c r="GMF292" s="755"/>
      <c r="GMG292" s="755"/>
      <c r="GMH292" s="755"/>
      <c r="GMI292" s="755"/>
      <c r="GMJ292" s="755"/>
      <c r="GMK292" s="755"/>
      <c r="GML292" s="755"/>
      <c r="GMM292" s="755"/>
      <c r="GMN292" s="755"/>
      <c r="GMO292" s="755"/>
      <c r="GMP292" s="755"/>
      <c r="GMQ292" s="755"/>
      <c r="GMR292" s="755"/>
      <c r="GMS292" s="755"/>
      <c r="GMT292" s="755"/>
      <c r="GMU292" s="755"/>
      <c r="GMV292" s="755"/>
      <c r="GMW292" s="755"/>
      <c r="GMX292" s="755"/>
      <c r="GMY292" s="755"/>
      <c r="GMZ292" s="755"/>
      <c r="GNA292" s="755"/>
      <c r="GNB292" s="755"/>
      <c r="GNC292" s="755"/>
      <c r="GND292" s="755"/>
      <c r="GNE292" s="755"/>
      <c r="GNF292" s="755"/>
      <c r="GNG292" s="755"/>
      <c r="GNH292" s="755"/>
      <c r="GNI292" s="755"/>
      <c r="GNJ292" s="755"/>
      <c r="GNK292" s="755"/>
      <c r="GNL292" s="755"/>
      <c r="GNM292" s="755"/>
      <c r="GNN292" s="755"/>
      <c r="GNO292" s="755"/>
      <c r="GNP292" s="755"/>
      <c r="GNQ292" s="755"/>
      <c r="GNR292" s="755"/>
      <c r="GNS292" s="755"/>
      <c r="GNT292" s="755"/>
      <c r="GNU292" s="755"/>
      <c r="GNV292" s="755"/>
      <c r="GNW292" s="755"/>
      <c r="GNX292" s="755"/>
      <c r="GNY292" s="755"/>
      <c r="GNZ292" s="755"/>
      <c r="GOA292" s="755"/>
      <c r="GOB292" s="755"/>
      <c r="GOC292" s="755"/>
      <c r="GOD292" s="755"/>
      <c r="GOE292" s="755"/>
      <c r="GOF292" s="755"/>
      <c r="GOG292" s="755"/>
      <c r="GOH292" s="755"/>
      <c r="GOI292" s="755"/>
      <c r="GOJ292" s="755"/>
      <c r="GOK292" s="755"/>
      <c r="GOL292" s="755"/>
      <c r="GOM292" s="755"/>
      <c r="GON292" s="755"/>
      <c r="GOO292" s="755"/>
      <c r="GOP292" s="755"/>
      <c r="GOQ292" s="755"/>
      <c r="GOR292" s="755"/>
      <c r="GOS292" s="755"/>
      <c r="GOT292" s="755"/>
      <c r="GOU292" s="755"/>
      <c r="GOV292" s="755"/>
      <c r="GOW292" s="755"/>
      <c r="GOX292" s="755"/>
      <c r="GOY292" s="755"/>
      <c r="GOZ292" s="755"/>
      <c r="GPA292" s="755"/>
      <c r="GPB292" s="755"/>
      <c r="GPC292" s="755"/>
      <c r="GPD292" s="755"/>
      <c r="GPE292" s="755"/>
      <c r="GPF292" s="755"/>
      <c r="GPG292" s="755"/>
      <c r="GPH292" s="755"/>
      <c r="GPI292" s="755"/>
      <c r="GPJ292" s="755"/>
      <c r="GPK292" s="755"/>
      <c r="GPL292" s="755"/>
      <c r="GPM292" s="755"/>
      <c r="GPN292" s="755"/>
      <c r="GPO292" s="755"/>
      <c r="GPP292" s="755"/>
      <c r="GPQ292" s="755"/>
      <c r="GPR292" s="755"/>
      <c r="GPS292" s="755"/>
      <c r="GPT292" s="755"/>
      <c r="GPU292" s="755"/>
      <c r="GPV292" s="755"/>
      <c r="GPW292" s="755"/>
      <c r="GPX292" s="755"/>
      <c r="GPY292" s="755"/>
      <c r="GPZ292" s="755"/>
      <c r="GQA292" s="755"/>
      <c r="GQB292" s="755"/>
      <c r="GQC292" s="755"/>
      <c r="GQD292" s="755"/>
      <c r="GQE292" s="755"/>
      <c r="GQF292" s="755"/>
      <c r="GQG292" s="755"/>
      <c r="GQH292" s="755"/>
      <c r="GQI292" s="755"/>
      <c r="GQJ292" s="755"/>
      <c r="GQK292" s="755"/>
      <c r="GQL292" s="755"/>
      <c r="GQM292" s="755"/>
      <c r="GQN292" s="755"/>
      <c r="GQO292" s="755"/>
      <c r="GQP292" s="755"/>
      <c r="GQQ292" s="755"/>
      <c r="GQR292" s="755"/>
      <c r="GQS292" s="755"/>
      <c r="GQT292" s="755"/>
      <c r="GQU292" s="755"/>
      <c r="GQV292" s="755"/>
      <c r="GQW292" s="755"/>
      <c r="GQX292" s="755"/>
      <c r="GQY292" s="755"/>
      <c r="GQZ292" s="755"/>
      <c r="GRA292" s="755"/>
      <c r="GRB292" s="755"/>
      <c r="GRC292" s="755"/>
      <c r="GRD292" s="755"/>
      <c r="GRE292" s="755"/>
      <c r="GRF292" s="755"/>
      <c r="GRG292" s="755"/>
      <c r="GRH292" s="755"/>
      <c r="GRI292" s="755"/>
      <c r="GRJ292" s="755"/>
      <c r="GRK292" s="755"/>
      <c r="GRL292" s="755"/>
      <c r="GRM292" s="755"/>
      <c r="GRN292" s="755"/>
      <c r="GRO292" s="755"/>
      <c r="GRP292" s="755"/>
      <c r="GRQ292" s="755"/>
      <c r="GRR292" s="755"/>
      <c r="GRS292" s="755"/>
      <c r="GRT292" s="755"/>
      <c r="GRU292" s="755"/>
      <c r="GRV292" s="755"/>
      <c r="GRW292" s="755"/>
      <c r="GRX292" s="755"/>
      <c r="GRY292" s="755"/>
      <c r="GRZ292" s="755"/>
      <c r="GSA292" s="755"/>
      <c r="GSB292" s="755"/>
      <c r="GSC292" s="755"/>
      <c r="GSD292" s="755"/>
      <c r="GSE292" s="755"/>
      <c r="GSF292" s="755"/>
      <c r="GSG292" s="755"/>
      <c r="GSH292" s="755"/>
      <c r="GSI292" s="755"/>
      <c r="GSJ292" s="755"/>
      <c r="GSK292" s="755"/>
      <c r="GSL292" s="755"/>
      <c r="GSM292" s="755"/>
      <c r="GSN292" s="755"/>
      <c r="GSO292" s="755"/>
      <c r="GSP292" s="755"/>
      <c r="GSQ292" s="755"/>
      <c r="GSR292" s="755"/>
      <c r="GSS292" s="755"/>
      <c r="GST292" s="755"/>
      <c r="GSU292" s="755"/>
      <c r="GSV292" s="755"/>
      <c r="GSW292" s="755"/>
      <c r="GSX292" s="755"/>
      <c r="GSY292" s="755"/>
      <c r="GSZ292" s="755"/>
      <c r="GTA292" s="755"/>
      <c r="GTB292" s="755"/>
      <c r="GTC292" s="755"/>
      <c r="GTD292" s="755"/>
      <c r="GTE292" s="755"/>
      <c r="GTF292" s="755"/>
      <c r="GTG292" s="755"/>
      <c r="GTH292" s="755"/>
      <c r="GTI292" s="755"/>
      <c r="GTJ292" s="755"/>
      <c r="GTK292" s="755"/>
      <c r="GTL292" s="755"/>
      <c r="GTM292" s="755"/>
      <c r="GTN292" s="755"/>
      <c r="GTO292" s="755"/>
      <c r="GTP292" s="755"/>
      <c r="GTQ292" s="755"/>
      <c r="GTR292" s="755"/>
      <c r="GTS292" s="755"/>
      <c r="GTT292" s="755"/>
      <c r="GTU292" s="755"/>
      <c r="GTV292" s="755"/>
      <c r="GTW292" s="755"/>
      <c r="GTX292" s="755"/>
      <c r="GTY292" s="755"/>
      <c r="GTZ292" s="755"/>
      <c r="GUA292" s="755"/>
      <c r="GUB292" s="755"/>
      <c r="GUC292" s="755"/>
      <c r="GUD292" s="755"/>
      <c r="GUE292" s="755"/>
      <c r="GUF292" s="755"/>
      <c r="GUG292" s="755"/>
      <c r="GUH292" s="755"/>
      <c r="GUI292" s="755"/>
      <c r="GUJ292" s="755"/>
      <c r="GUK292" s="755"/>
      <c r="GUL292" s="755"/>
      <c r="GUM292" s="755"/>
      <c r="GUN292" s="755"/>
      <c r="GUO292" s="755"/>
      <c r="GUP292" s="755"/>
      <c r="GUQ292" s="755"/>
      <c r="GUR292" s="755"/>
      <c r="GUS292" s="755"/>
      <c r="GUT292" s="755"/>
      <c r="GUU292" s="755"/>
      <c r="GUV292" s="755"/>
      <c r="GUW292" s="755"/>
      <c r="GUX292" s="755"/>
      <c r="GUY292" s="755"/>
      <c r="GUZ292" s="755"/>
      <c r="GVA292" s="755"/>
      <c r="GVB292" s="755"/>
      <c r="GVC292" s="755"/>
      <c r="GVD292" s="755"/>
      <c r="GVE292" s="755"/>
      <c r="GVF292" s="755"/>
      <c r="GVG292" s="755"/>
      <c r="GVH292" s="755"/>
      <c r="GVI292" s="755"/>
      <c r="GVJ292" s="755"/>
      <c r="GVK292" s="755"/>
      <c r="GVL292" s="755"/>
      <c r="GVM292" s="755"/>
      <c r="GVN292" s="755"/>
      <c r="GVO292" s="755"/>
      <c r="GVP292" s="755"/>
      <c r="GVQ292" s="755"/>
      <c r="GVR292" s="755"/>
      <c r="GVS292" s="755"/>
      <c r="GVT292" s="755"/>
      <c r="GVU292" s="755"/>
      <c r="GVV292" s="755"/>
      <c r="GVW292" s="755"/>
      <c r="GVX292" s="755"/>
      <c r="GVY292" s="755"/>
      <c r="GVZ292" s="755"/>
      <c r="GWA292" s="755"/>
      <c r="GWB292" s="755"/>
      <c r="GWC292" s="755"/>
      <c r="GWD292" s="755"/>
      <c r="GWE292" s="755"/>
      <c r="GWF292" s="755"/>
      <c r="GWG292" s="755"/>
      <c r="GWH292" s="755"/>
      <c r="GWI292" s="755"/>
      <c r="GWJ292" s="755"/>
      <c r="GWK292" s="755"/>
      <c r="GWL292" s="755"/>
      <c r="GWM292" s="755"/>
      <c r="GWN292" s="755"/>
      <c r="GWO292" s="755"/>
      <c r="GWP292" s="755"/>
      <c r="GWQ292" s="755"/>
      <c r="GWR292" s="755"/>
      <c r="GWS292" s="755"/>
      <c r="GWT292" s="755"/>
      <c r="GWU292" s="755"/>
      <c r="GWV292" s="755"/>
      <c r="GWW292" s="755"/>
      <c r="GWX292" s="755"/>
      <c r="GWY292" s="755"/>
      <c r="GWZ292" s="755"/>
      <c r="GXA292" s="755"/>
      <c r="GXB292" s="755"/>
      <c r="GXC292" s="755"/>
      <c r="GXD292" s="755"/>
      <c r="GXE292" s="755"/>
      <c r="GXF292" s="755"/>
      <c r="GXG292" s="755"/>
      <c r="GXH292" s="755"/>
      <c r="GXI292" s="755"/>
      <c r="GXJ292" s="755"/>
      <c r="GXK292" s="755"/>
      <c r="GXL292" s="755"/>
      <c r="GXM292" s="755"/>
      <c r="GXN292" s="755"/>
      <c r="GXO292" s="755"/>
      <c r="GXP292" s="755"/>
      <c r="GXQ292" s="755"/>
      <c r="GXR292" s="755"/>
      <c r="GXS292" s="755"/>
      <c r="GXT292" s="755"/>
      <c r="GXU292" s="755"/>
      <c r="GXV292" s="755"/>
      <c r="GXW292" s="755"/>
      <c r="GXX292" s="755"/>
      <c r="GXY292" s="755"/>
      <c r="GXZ292" s="755"/>
      <c r="GYA292" s="755"/>
      <c r="GYB292" s="755"/>
      <c r="GYC292" s="755"/>
      <c r="GYD292" s="755"/>
      <c r="GYE292" s="755"/>
      <c r="GYF292" s="755"/>
      <c r="GYG292" s="755"/>
      <c r="GYH292" s="755"/>
      <c r="GYI292" s="755"/>
      <c r="GYJ292" s="755"/>
      <c r="GYK292" s="755"/>
      <c r="GYL292" s="755"/>
      <c r="GYM292" s="755"/>
      <c r="GYN292" s="755"/>
      <c r="GYO292" s="755"/>
      <c r="GYP292" s="755"/>
      <c r="GYQ292" s="755"/>
      <c r="GYR292" s="755"/>
      <c r="GYS292" s="755"/>
      <c r="GYT292" s="755"/>
      <c r="GYU292" s="755"/>
      <c r="GYV292" s="755"/>
      <c r="GYW292" s="755"/>
      <c r="GYX292" s="755"/>
      <c r="GYY292" s="755"/>
      <c r="GYZ292" s="755"/>
      <c r="GZA292" s="755"/>
      <c r="GZB292" s="755"/>
      <c r="GZC292" s="755"/>
      <c r="GZD292" s="755"/>
      <c r="GZE292" s="755"/>
      <c r="GZF292" s="755"/>
      <c r="GZG292" s="755"/>
      <c r="GZH292" s="755"/>
      <c r="GZI292" s="755"/>
      <c r="GZJ292" s="755"/>
      <c r="GZK292" s="755"/>
      <c r="GZL292" s="755"/>
      <c r="GZM292" s="755"/>
      <c r="GZN292" s="755"/>
      <c r="GZO292" s="755"/>
      <c r="GZP292" s="755"/>
      <c r="GZQ292" s="755"/>
      <c r="GZR292" s="755"/>
      <c r="GZS292" s="755"/>
      <c r="GZT292" s="755"/>
      <c r="GZU292" s="755"/>
      <c r="GZV292" s="755"/>
      <c r="GZW292" s="755"/>
      <c r="GZX292" s="755"/>
      <c r="GZY292" s="755"/>
      <c r="GZZ292" s="755"/>
      <c r="HAA292" s="755"/>
      <c r="HAB292" s="755"/>
      <c r="HAC292" s="755"/>
      <c r="HAD292" s="755"/>
      <c r="HAE292" s="755"/>
      <c r="HAF292" s="755"/>
      <c r="HAG292" s="755"/>
      <c r="HAH292" s="755"/>
      <c r="HAI292" s="755"/>
      <c r="HAJ292" s="755"/>
      <c r="HAK292" s="755"/>
      <c r="HAL292" s="755"/>
      <c r="HAM292" s="755"/>
      <c r="HAN292" s="755"/>
      <c r="HAO292" s="755"/>
      <c r="HAP292" s="755"/>
      <c r="HAQ292" s="755"/>
      <c r="HAR292" s="755"/>
      <c r="HAS292" s="755"/>
      <c r="HAT292" s="755"/>
      <c r="HAU292" s="755"/>
      <c r="HAV292" s="755"/>
      <c r="HAW292" s="755"/>
      <c r="HAX292" s="755"/>
      <c r="HAY292" s="755"/>
      <c r="HAZ292" s="755"/>
      <c r="HBA292" s="755"/>
      <c r="HBB292" s="755"/>
      <c r="HBC292" s="755"/>
      <c r="HBD292" s="755"/>
      <c r="HBE292" s="755"/>
      <c r="HBF292" s="755"/>
      <c r="HBG292" s="755"/>
      <c r="HBH292" s="755"/>
      <c r="HBI292" s="755"/>
      <c r="HBJ292" s="755"/>
      <c r="HBK292" s="755"/>
      <c r="HBL292" s="755"/>
      <c r="HBM292" s="755"/>
      <c r="HBN292" s="755"/>
      <c r="HBO292" s="755"/>
      <c r="HBP292" s="755"/>
      <c r="HBQ292" s="755"/>
      <c r="HBR292" s="755"/>
      <c r="HBS292" s="755"/>
      <c r="HBT292" s="755"/>
      <c r="HBU292" s="755"/>
      <c r="HBV292" s="755"/>
      <c r="HBW292" s="755"/>
      <c r="HBX292" s="755"/>
      <c r="HBY292" s="755"/>
      <c r="HBZ292" s="755"/>
      <c r="HCA292" s="755"/>
      <c r="HCB292" s="755"/>
      <c r="HCC292" s="755"/>
      <c r="HCD292" s="755"/>
      <c r="HCE292" s="755"/>
      <c r="HCF292" s="755"/>
      <c r="HCG292" s="755"/>
      <c r="HCH292" s="755"/>
      <c r="HCI292" s="755"/>
      <c r="HCJ292" s="755"/>
      <c r="HCK292" s="755"/>
      <c r="HCL292" s="755"/>
      <c r="HCM292" s="755"/>
      <c r="HCN292" s="755"/>
      <c r="HCO292" s="755"/>
      <c r="HCP292" s="755"/>
      <c r="HCQ292" s="755"/>
      <c r="HCR292" s="755"/>
      <c r="HCS292" s="755"/>
      <c r="HCT292" s="755"/>
      <c r="HCU292" s="755"/>
      <c r="HCV292" s="755"/>
      <c r="HCW292" s="755"/>
      <c r="HCX292" s="755"/>
      <c r="HCY292" s="755"/>
      <c r="HCZ292" s="755"/>
      <c r="HDA292" s="755"/>
      <c r="HDB292" s="755"/>
      <c r="HDC292" s="755"/>
      <c r="HDD292" s="755"/>
      <c r="HDE292" s="755"/>
      <c r="HDF292" s="755"/>
      <c r="HDG292" s="755"/>
      <c r="HDH292" s="755"/>
      <c r="HDI292" s="755"/>
      <c r="HDJ292" s="755"/>
      <c r="HDK292" s="755"/>
      <c r="HDL292" s="755"/>
      <c r="HDM292" s="755"/>
      <c r="HDN292" s="755"/>
      <c r="HDO292" s="755"/>
      <c r="HDP292" s="755"/>
      <c r="HDQ292" s="755"/>
      <c r="HDR292" s="755"/>
      <c r="HDS292" s="755"/>
      <c r="HDT292" s="755"/>
      <c r="HDU292" s="755"/>
      <c r="HDV292" s="755"/>
      <c r="HDW292" s="755"/>
      <c r="HDX292" s="755"/>
      <c r="HDY292" s="755"/>
      <c r="HDZ292" s="755"/>
      <c r="HEA292" s="755"/>
      <c r="HEB292" s="755"/>
      <c r="HEC292" s="755"/>
      <c r="HED292" s="755"/>
      <c r="HEE292" s="755"/>
      <c r="HEF292" s="755"/>
      <c r="HEG292" s="755"/>
      <c r="HEH292" s="755"/>
      <c r="HEI292" s="755"/>
      <c r="HEJ292" s="755"/>
      <c r="HEK292" s="755"/>
      <c r="HEL292" s="755"/>
      <c r="HEM292" s="755"/>
      <c r="HEN292" s="755"/>
      <c r="HEO292" s="755"/>
      <c r="HEP292" s="755"/>
      <c r="HEQ292" s="755"/>
      <c r="HER292" s="755"/>
      <c r="HES292" s="755"/>
      <c r="HET292" s="755"/>
      <c r="HEU292" s="755"/>
      <c r="HEV292" s="755"/>
      <c r="HEW292" s="755"/>
      <c r="HEX292" s="755"/>
      <c r="HEY292" s="755"/>
      <c r="HEZ292" s="755"/>
      <c r="HFA292" s="755"/>
      <c r="HFB292" s="755"/>
      <c r="HFC292" s="755"/>
      <c r="HFD292" s="755"/>
      <c r="HFE292" s="755"/>
      <c r="HFF292" s="755"/>
      <c r="HFG292" s="755"/>
      <c r="HFH292" s="755"/>
      <c r="HFI292" s="755"/>
      <c r="HFJ292" s="755"/>
      <c r="HFK292" s="755"/>
      <c r="HFL292" s="755"/>
      <c r="HFM292" s="755"/>
      <c r="HFN292" s="755"/>
      <c r="HFO292" s="755"/>
      <c r="HFP292" s="755"/>
      <c r="HFQ292" s="755"/>
      <c r="HFR292" s="755"/>
      <c r="HFS292" s="755"/>
      <c r="HFT292" s="755"/>
      <c r="HFU292" s="755"/>
      <c r="HFV292" s="755"/>
      <c r="HFW292" s="755"/>
      <c r="HFX292" s="755"/>
      <c r="HFY292" s="755"/>
      <c r="HFZ292" s="755"/>
      <c r="HGA292" s="755"/>
      <c r="HGB292" s="755"/>
      <c r="HGC292" s="755"/>
      <c r="HGD292" s="755"/>
      <c r="HGE292" s="755"/>
      <c r="HGF292" s="755"/>
      <c r="HGG292" s="755"/>
      <c r="HGH292" s="755"/>
      <c r="HGI292" s="755"/>
      <c r="HGJ292" s="755"/>
      <c r="HGK292" s="755"/>
      <c r="HGL292" s="755"/>
      <c r="HGM292" s="755"/>
      <c r="HGN292" s="755"/>
      <c r="HGO292" s="755"/>
      <c r="HGP292" s="755"/>
      <c r="HGQ292" s="755"/>
      <c r="HGR292" s="755"/>
      <c r="HGS292" s="755"/>
      <c r="HGT292" s="755"/>
      <c r="HGU292" s="755"/>
      <c r="HGV292" s="755"/>
      <c r="HGW292" s="755"/>
      <c r="HGX292" s="755"/>
      <c r="HGY292" s="755"/>
      <c r="HGZ292" s="755"/>
      <c r="HHA292" s="755"/>
      <c r="HHB292" s="755"/>
      <c r="HHC292" s="755"/>
      <c r="HHD292" s="755"/>
      <c r="HHE292" s="755"/>
      <c r="HHF292" s="755"/>
      <c r="HHG292" s="755"/>
      <c r="HHH292" s="755"/>
      <c r="HHI292" s="755"/>
      <c r="HHJ292" s="755"/>
      <c r="HHK292" s="755"/>
      <c r="HHL292" s="755"/>
      <c r="HHM292" s="755"/>
      <c r="HHN292" s="755"/>
      <c r="HHO292" s="755"/>
      <c r="HHP292" s="755"/>
      <c r="HHQ292" s="755"/>
      <c r="HHR292" s="755"/>
      <c r="HHS292" s="755"/>
      <c r="HHT292" s="755"/>
      <c r="HHU292" s="755"/>
      <c r="HHV292" s="755"/>
      <c r="HHW292" s="755"/>
      <c r="HHX292" s="755"/>
      <c r="HHY292" s="755"/>
      <c r="HHZ292" s="755"/>
      <c r="HIA292" s="755"/>
      <c r="HIB292" s="755"/>
      <c r="HIC292" s="755"/>
      <c r="HID292" s="755"/>
      <c r="HIE292" s="755"/>
      <c r="HIF292" s="755"/>
      <c r="HIG292" s="755"/>
      <c r="HIH292" s="755"/>
      <c r="HII292" s="755"/>
      <c r="HIJ292" s="755"/>
      <c r="HIK292" s="755"/>
      <c r="HIL292" s="755"/>
      <c r="HIM292" s="755"/>
      <c r="HIN292" s="755"/>
      <c r="HIO292" s="755"/>
      <c r="HIP292" s="755"/>
      <c r="HIQ292" s="755"/>
      <c r="HIR292" s="755"/>
      <c r="HIS292" s="755"/>
      <c r="HIT292" s="755"/>
      <c r="HIU292" s="755"/>
      <c r="HIV292" s="755"/>
      <c r="HIW292" s="755"/>
      <c r="HIX292" s="755"/>
      <c r="HIY292" s="755"/>
      <c r="HIZ292" s="755"/>
      <c r="HJA292" s="755"/>
      <c r="HJB292" s="755"/>
      <c r="HJC292" s="755"/>
      <c r="HJD292" s="755"/>
      <c r="HJE292" s="755"/>
      <c r="HJF292" s="755"/>
      <c r="HJG292" s="755"/>
      <c r="HJH292" s="755"/>
      <c r="HJI292" s="755"/>
      <c r="HJJ292" s="755"/>
      <c r="HJK292" s="755"/>
      <c r="HJL292" s="755"/>
      <c r="HJM292" s="755"/>
      <c r="HJN292" s="755"/>
      <c r="HJO292" s="755"/>
      <c r="HJP292" s="755"/>
      <c r="HJQ292" s="755"/>
      <c r="HJR292" s="755"/>
      <c r="HJS292" s="755"/>
      <c r="HJT292" s="755"/>
      <c r="HJU292" s="755"/>
      <c r="HJV292" s="755"/>
      <c r="HJW292" s="755"/>
      <c r="HJX292" s="755"/>
      <c r="HJY292" s="755"/>
      <c r="HJZ292" s="755"/>
      <c r="HKA292" s="755"/>
      <c r="HKB292" s="755"/>
      <c r="HKC292" s="755"/>
      <c r="HKD292" s="755"/>
      <c r="HKE292" s="755"/>
      <c r="HKF292" s="755"/>
      <c r="HKG292" s="755"/>
      <c r="HKH292" s="755"/>
      <c r="HKI292" s="755"/>
      <c r="HKJ292" s="755"/>
      <c r="HKK292" s="755"/>
      <c r="HKL292" s="755"/>
      <c r="HKM292" s="755"/>
      <c r="HKN292" s="755"/>
      <c r="HKO292" s="755"/>
      <c r="HKP292" s="755"/>
      <c r="HKQ292" s="755"/>
      <c r="HKR292" s="755"/>
      <c r="HKS292" s="755"/>
      <c r="HKT292" s="755"/>
      <c r="HKU292" s="755"/>
      <c r="HKV292" s="755"/>
      <c r="HKW292" s="755"/>
      <c r="HKX292" s="755"/>
      <c r="HKY292" s="755"/>
      <c r="HKZ292" s="755"/>
      <c r="HLA292" s="755"/>
      <c r="HLB292" s="755"/>
      <c r="HLC292" s="755"/>
      <c r="HLD292" s="755"/>
      <c r="HLE292" s="755"/>
      <c r="HLF292" s="755"/>
      <c r="HLG292" s="755"/>
      <c r="HLH292" s="755"/>
      <c r="HLI292" s="755"/>
      <c r="HLJ292" s="755"/>
      <c r="HLK292" s="755"/>
      <c r="HLL292" s="755"/>
      <c r="HLM292" s="755"/>
      <c r="HLN292" s="755"/>
      <c r="HLO292" s="755"/>
      <c r="HLP292" s="755"/>
      <c r="HLQ292" s="755"/>
      <c r="HLR292" s="755"/>
      <c r="HLS292" s="755"/>
      <c r="HLT292" s="755"/>
      <c r="HLU292" s="755"/>
      <c r="HLV292" s="755"/>
      <c r="HLW292" s="755"/>
      <c r="HLX292" s="755"/>
      <c r="HLY292" s="755"/>
      <c r="HLZ292" s="755"/>
      <c r="HMA292" s="755"/>
      <c r="HMB292" s="755"/>
      <c r="HMC292" s="755"/>
      <c r="HMD292" s="755"/>
      <c r="HME292" s="755"/>
      <c r="HMF292" s="755"/>
      <c r="HMG292" s="755"/>
      <c r="HMH292" s="755"/>
      <c r="HMI292" s="755"/>
      <c r="HMJ292" s="755"/>
      <c r="HMK292" s="755"/>
      <c r="HML292" s="755"/>
      <c r="HMM292" s="755"/>
      <c r="HMN292" s="755"/>
      <c r="HMO292" s="755"/>
      <c r="HMP292" s="755"/>
      <c r="HMQ292" s="755"/>
      <c r="HMR292" s="755"/>
      <c r="HMS292" s="755"/>
      <c r="HMT292" s="755"/>
      <c r="HMU292" s="755"/>
      <c r="HMV292" s="755"/>
      <c r="HMW292" s="755"/>
      <c r="HMX292" s="755"/>
      <c r="HMY292" s="755"/>
      <c r="HMZ292" s="755"/>
      <c r="HNA292" s="755"/>
      <c r="HNB292" s="755"/>
      <c r="HNC292" s="755"/>
      <c r="HND292" s="755"/>
      <c r="HNE292" s="755"/>
      <c r="HNF292" s="755"/>
      <c r="HNG292" s="755"/>
      <c r="HNH292" s="755"/>
      <c r="HNI292" s="755"/>
      <c r="HNJ292" s="755"/>
      <c r="HNK292" s="755"/>
      <c r="HNL292" s="755"/>
      <c r="HNM292" s="755"/>
      <c r="HNN292" s="755"/>
      <c r="HNO292" s="755"/>
      <c r="HNP292" s="755"/>
      <c r="HNQ292" s="755"/>
      <c r="HNR292" s="755"/>
      <c r="HNS292" s="755"/>
      <c r="HNT292" s="755"/>
      <c r="HNU292" s="755"/>
      <c r="HNV292" s="755"/>
      <c r="HNW292" s="755"/>
      <c r="HNX292" s="755"/>
      <c r="HNY292" s="755"/>
      <c r="HNZ292" s="755"/>
      <c r="HOA292" s="755"/>
      <c r="HOB292" s="755"/>
      <c r="HOC292" s="755"/>
      <c r="HOD292" s="755"/>
      <c r="HOE292" s="755"/>
      <c r="HOF292" s="755"/>
      <c r="HOG292" s="755"/>
      <c r="HOH292" s="755"/>
      <c r="HOI292" s="755"/>
      <c r="HOJ292" s="755"/>
      <c r="HOK292" s="755"/>
      <c r="HOL292" s="755"/>
      <c r="HOM292" s="755"/>
      <c r="HON292" s="755"/>
      <c r="HOO292" s="755"/>
      <c r="HOP292" s="755"/>
      <c r="HOQ292" s="755"/>
      <c r="HOR292" s="755"/>
      <c r="HOS292" s="755"/>
      <c r="HOT292" s="755"/>
      <c r="HOU292" s="755"/>
      <c r="HOV292" s="755"/>
      <c r="HOW292" s="755"/>
      <c r="HOX292" s="755"/>
      <c r="HOY292" s="755"/>
      <c r="HOZ292" s="755"/>
      <c r="HPA292" s="755"/>
      <c r="HPB292" s="755"/>
      <c r="HPC292" s="755"/>
      <c r="HPD292" s="755"/>
      <c r="HPE292" s="755"/>
      <c r="HPF292" s="755"/>
      <c r="HPG292" s="755"/>
      <c r="HPH292" s="755"/>
      <c r="HPI292" s="755"/>
      <c r="HPJ292" s="755"/>
      <c r="HPK292" s="755"/>
      <c r="HPL292" s="755"/>
      <c r="HPM292" s="755"/>
      <c r="HPN292" s="755"/>
      <c r="HPO292" s="755"/>
      <c r="HPP292" s="755"/>
      <c r="HPQ292" s="755"/>
      <c r="HPR292" s="755"/>
      <c r="HPS292" s="755"/>
      <c r="HPT292" s="755"/>
      <c r="HPU292" s="755"/>
      <c r="HPV292" s="755"/>
      <c r="HPW292" s="755"/>
      <c r="HPX292" s="755"/>
      <c r="HPY292" s="755"/>
      <c r="HPZ292" s="755"/>
      <c r="HQA292" s="755"/>
      <c r="HQB292" s="755"/>
      <c r="HQC292" s="755"/>
      <c r="HQD292" s="755"/>
      <c r="HQE292" s="755"/>
      <c r="HQF292" s="755"/>
      <c r="HQG292" s="755"/>
      <c r="HQH292" s="755"/>
      <c r="HQI292" s="755"/>
      <c r="HQJ292" s="755"/>
      <c r="HQK292" s="755"/>
      <c r="HQL292" s="755"/>
      <c r="HQM292" s="755"/>
      <c r="HQN292" s="755"/>
      <c r="HQO292" s="755"/>
      <c r="HQP292" s="755"/>
      <c r="HQQ292" s="755"/>
      <c r="HQR292" s="755"/>
      <c r="HQS292" s="755"/>
      <c r="HQT292" s="755"/>
      <c r="HQU292" s="755"/>
      <c r="HQV292" s="755"/>
      <c r="HQW292" s="755"/>
      <c r="HQX292" s="755"/>
      <c r="HQY292" s="755"/>
      <c r="HQZ292" s="755"/>
      <c r="HRA292" s="755"/>
      <c r="HRB292" s="755"/>
      <c r="HRC292" s="755"/>
      <c r="HRD292" s="755"/>
      <c r="HRE292" s="755"/>
      <c r="HRF292" s="755"/>
      <c r="HRG292" s="755"/>
      <c r="HRH292" s="755"/>
      <c r="HRI292" s="755"/>
      <c r="HRJ292" s="755"/>
      <c r="HRK292" s="755"/>
      <c r="HRL292" s="755"/>
      <c r="HRM292" s="755"/>
      <c r="HRN292" s="755"/>
      <c r="HRO292" s="755"/>
      <c r="HRP292" s="755"/>
      <c r="HRQ292" s="755"/>
      <c r="HRR292" s="755"/>
      <c r="HRS292" s="755"/>
      <c r="HRT292" s="755"/>
      <c r="HRU292" s="755"/>
      <c r="HRV292" s="755"/>
      <c r="HRW292" s="755"/>
      <c r="HRX292" s="755"/>
      <c r="HRY292" s="755"/>
      <c r="HRZ292" s="755"/>
      <c r="HSA292" s="755"/>
      <c r="HSB292" s="755"/>
      <c r="HSC292" s="755"/>
      <c r="HSD292" s="755"/>
      <c r="HSE292" s="755"/>
      <c r="HSF292" s="755"/>
      <c r="HSG292" s="755"/>
      <c r="HSH292" s="755"/>
      <c r="HSI292" s="755"/>
      <c r="HSJ292" s="755"/>
      <c r="HSK292" s="755"/>
      <c r="HSL292" s="755"/>
      <c r="HSM292" s="755"/>
      <c r="HSN292" s="755"/>
      <c r="HSO292" s="755"/>
      <c r="HSP292" s="755"/>
      <c r="HSQ292" s="755"/>
      <c r="HSR292" s="755"/>
      <c r="HSS292" s="755"/>
      <c r="HST292" s="755"/>
      <c r="HSU292" s="755"/>
      <c r="HSV292" s="755"/>
      <c r="HSW292" s="755"/>
      <c r="HSX292" s="755"/>
      <c r="HSY292" s="755"/>
      <c r="HSZ292" s="755"/>
      <c r="HTA292" s="755"/>
      <c r="HTB292" s="755"/>
      <c r="HTC292" s="755"/>
      <c r="HTD292" s="755"/>
      <c r="HTE292" s="755"/>
      <c r="HTF292" s="755"/>
      <c r="HTG292" s="755"/>
      <c r="HTH292" s="755"/>
      <c r="HTI292" s="755"/>
      <c r="HTJ292" s="755"/>
      <c r="HTK292" s="755"/>
      <c r="HTL292" s="755"/>
      <c r="HTM292" s="755"/>
      <c r="HTN292" s="755"/>
      <c r="HTO292" s="755"/>
      <c r="HTP292" s="755"/>
      <c r="HTQ292" s="755"/>
      <c r="HTR292" s="755"/>
      <c r="HTS292" s="755"/>
      <c r="HTT292" s="755"/>
      <c r="HTU292" s="755"/>
      <c r="HTV292" s="755"/>
      <c r="HTW292" s="755"/>
      <c r="HTX292" s="755"/>
      <c r="HTY292" s="755"/>
      <c r="HTZ292" s="755"/>
      <c r="HUA292" s="755"/>
      <c r="HUB292" s="755"/>
      <c r="HUC292" s="755"/>
      <c r="HUD292" s="755"/>
      <c r="HUE292" s="755"/>
      <c r="HUF292" s="755"/>
      <c r="HUG292" s="755"/>
      <c r="HUH292" s="755"/>
      <c r="HUI292" s="755"/>
      <c r="HUJ292" s="755"/>
      <c r="HUK292" s="755"/>
      <c r="HUL292" s="755"/>
      <c r="HUM292" s="755"/>
      <c r="HUN292" s="755"/>
      <c r="HUO292" s="755"/>
      <c r="HUP292" s="755"/>
      <c r="HUQ292" s="755"/>
      <c r="HUR292" s="755"/>
      <c r="HUS292" s="755"/>
      <c r="HUT292" s="755"/>
      <c r="HUU292" s="755"/>
      <c r="HUV292" s="755"/>
      <c r="HUW292" s="755"/>
      <c r="HUX292" s="755"/>
      <c r="HUY292" s="755"/>
      <c r="HUZ292" s="755"/>
      <c r="HVA292" s="755"/>
      <c r="HVB292" s="755"/>
      <c r="HVC292" s="755"/>
      <c r="HVD292" s="755"/>
      <c r="HVE292" s="755"/>
      <c r="HVF292" s="755"/>
      <c r="HVG292" s="755"/>
      <c r="HVH292" s="755"/>
      <c r="HVI292" s="755"/>
      <c r="HVJ292" s="755"/>
      <c r="HVK292" s="755"/>
      <c r="HVL292" s="755"/>
      <c r="HVM292" s="755"/>
      <c r="HVN292" s="755"/>
      <c r="HVO292" s="755"/>
      <c r="HVP292" s="755"/>
      <c r="HVQ292" s="755"/>
      <c r="HVR292" s="755"/>
      <c r="HVS292" s="755"/>
      <c r="HVT292" s="755"/>
      <c r="HVU292" s="755"/>
      <c r="HVV292" s="755"/>
      <c r="HVW292" s="755"/>
      <c r="HVX292" s="755"/>
      <c r="HVY292" s="755"/>
      <c r="HVZ292" s="755"/>
      <c r="HWA292" s="755"/>
      <c r="HWB292" s="755"/>
      <c r="HWC292" s="755"/>
      <c r="HWD292" s="755"/>
      <c r="HWE292" s="755"/>
      <c r="HWF292" s="755"/>
      <c r="HWG292" s="755"/>
      <c r="HWH292" s="755"/>
      <c r="HWI292" s="755"/>
      <c r="HWJ292" s="755"/>
      <c r="HWK292" s="755"/>
      <c r="HWL292" s="755"/>
      <c r="HWM292" s="755"/>
      <c r="HWN292" s="755"/>
      <c r="HWO292" s="755"/>
      <c r="HWP292" s="755"/>
      <c r="HWQ292" s="755"/>
      <c r="HWR292" s="755"/>
      <c r="HWS292" s="755"/>
      <c r="HWT292" s="755"/>
      <c r="HWU292" s="755"/>
      <c r="HWV292" s="755"/>
      <c r="HWW292" s="755"/>
      <c r="HWX292" s="755"/>
      <c r="HWY292" s="755"/>
      <c r="HWZ292" s="755"/>
      <c r="HXA292" s="755"/>
      <c r="HXB292" s="755"/>
      <c r="HXC292" s="755"/>
      <c r="HXD292" s="755"/>
      <c r="HXE292" s="755"/>
      <c r="HXF292" s="755"/>
      <c r="HXG292" s="755"/>
      <c r="HXH292" s="755"/>
      <c r="HXI292" s="755"/>
      <c r="HXJ292" s="755"/>
      <c r="HXK292" s="755"/>
      <c r="HXL292" s="755"/>
      <c r="HXM292" s="755"/>
      <c r="HXN292" s="755"/>
      <c r="HXO292" s="755"/>
      <c r="HXP292" s="755"/>
      <c r="HXQ292" s="755"/>
      <c r="HXR292" s="755"/>
      <c r="HXS292" s="755"/>
      <c r="HXT292" s="755"/>
      <c r="HXU292" s="755"/>
      <c r="HXV292" s="755"/>
      <c r="HXW292" s="755"/>
      <c r="HXX292" s="755"/>
      <c r="HXY292" s="755"/>
      <c r="HXZ292" s="755"/>
      <c r="HYA292" s="755"/>
      <c r="HYB292" s="755"/>
      <c r="HYC292" s="755"/>
      <c r="HYD292" s="755"/>
      <c r="HYE292" s="755"/>
      <c r="HYF292" s="755"/>
      <c r="HYG292" s="755"/>
      <c r="HYH292" s="755"/>
      <c r="HYI292" s="755"/>
      <c r="HYJ292" s="755"/>
      <c r="HYK292" s="755"/>
      <c r="HYL292" s="755"/>
      <c r="HYM292" s="755"/>
      <c r="HYN292" s="755"/>
      <c r="HYO292" s="755"/>
      <c r="HYP292" s="755"/>
      <c r="HYQ292" s="755"/>
      <c r="HYR292" s="755"/>
      <c r="HYS292" s="755"/>
      <c r="HYT292" s="755"/>
      <c r="HYU292" s="755"/>
      <c r="HYV292" s="755"/>
      <c r="HYW292" s="755"/>
      <c r="HYX292" s="755"/>
      <c r="HYY292" s="755"/>
      <c r="HYZ292" s="755"/>
      <c r="HZA292" s="755"/>
      <c r="HZB292" s="755"/>
      <c r="HZC292" s="755"/>
      <c r="HZD292" s="755"/>
      <c r="HZE292" s="755"/>
      <c r="HZF292" s="755"/>
      <c r="HZG292" s="755"/>
      <c r="HZH292" s="755"/>
      <c r="HZI292" s="755"/>
      <c r="HZJ292" s="755"/>
      <c r="HZK292" s="755"/>
      <c r="HZL292" s="755"/>
      <c r="HZM292" s="755"/>
      <c r="HZN292" s="755"/>
      <c r="HZO292" s="755"/>
      <c r="HZP292" s="755"/>
      <c r="HZQ292" s="755"/>
      <c r="HZR292" s="755"/>
      <c r="HZS292" s="755"/>
      <c r="HZT292" s="755"/>
      <c r="HZU292" s="755"/>
      <c r="HZV292" s="755"/>
      <c r="HZW292" s="755"/>
      <c r="HZX292" s="755"/>
      <c r="HZY292" s="755"/>
      <c r="HZZ292" s="755"/>
      <c r="IAA292" s="755"/>
      <c r="IAB292" s="755"/>
      <c r="IAC292" s="755"/>
      <c r="IAD292" s="755"/>
      <c r="IAE292" s="755"/>
      <c r="IAF292" s="755"/>
      <c r="IAG292" s="755"/>
      <c r="IAH292" s="755"/>
      <c r="IAI292" s="755"/>
      <c r="IAJ292" s="755"/>
      <c r="IAK292" s="755"/>
      <c r="IAL292" s="755"/>
      <c r="IAM292" s="755"/>
      <c r="IAN292" s="755"/>
      <c r="IAO292" s="755"/>
      <c r="IAP292" s="755"/>
      <c r="IAQ292" s="755"/>
      <c r="IAR292" s="755"/>
      <c r="IAS292" s="755"/>
      <c r="IAT292" s="755"/>
      <c r="IAU292" s="755"/>
      <c r="IAV292" s="755"/>
      <c r="IAW292" s="755"/>
      <c r="IAX292" s="755"/>
      <c r="IAY292" s="755"/>
      <c r="IAZ292" s="755"/>
      <c r="IBA292" s="755"/>
      <c r="IBB292" s="755"/>
      <c r="IBC292" s="755"/>
      <c r="IBD292" s="755"/>
      <c r="IBE292" s="755"/>
      <c r="IBF292" s="755"/>
      <c r="IBG292" s="755"/>
      <c r="IBH292" s="755"/>
      <c r="IBI292" s="755"/>
      <c r="IBJ292" s="755"/>
      <c r="IBK292" s="755"/>
      <c r="IBL292" s="755"/>
      <c r="IBM292" s="755"/>
      <c r="IBN292" s="755"/>
      <c r="IBO292" s="755"/>
      <c r="IBP292" s="755"/>
      <c r="IBQ292" s="755"/>
      <c r="IBR292" s="755"/>
      <c r="IBS292" s="755"/>
      <c r="IBT292" s="755"/>
      <c r="IBU292" s="755"/>
      <c r="IBV292" s="755"/>
      <c r="IBW292" s="755"/>
      <c r="IBX292" s="755"/>
      <c r="IBY292" s="755"/>
      <c r="IBZ292" s="755"/>
      <c r="ICA292" s="755"/>
      <c r="ICB292" s="755"/>
      <c r="ICC292" s="755"/>
      <c r="ICD292" s="755"/>
      <c r="ICE292" s="755"/>
      <c r="ICF292" s="755"/>
      <c r="ICG292" s="755"/>
      <c r="ICH292" s="755"/>
      <c r="ICI292" s="755"/>
      <c r="ICJ292" s="755"/>
      <c r="ICK292" s="755"/>
      <c r="ICL292" s="755"/>
      <c r="ICM292" s="755"/>
      <c r="ICN292" s="755"/>
      <c r="ICO292" s="755"/>
      <c r="ICP292" s="755"/>
      <c r="ICQ292" s="755"/>
      <c r="ICR292" s="755"/>
      <c r="ICS292" s="755"/>
      <c r="ICT292" s="755"/>
      <c r="ICU292" s="755"/>
      <c r="ICV292" s="755"/>
      <c r="ICW292" s="755"/>
      <c r="ICX292" s="755"/>
      <c r="ICY292" s="755"/>
      <c r="ICZ292" s="755"/>
      <c r="IDA292" s="755"/>
      <c r="IDB292" s="755"/>
      <c r="IDC292" s="755"/>
      <c r="IDD292" s="755"/>
      <c r="IDE292" s="755"/>
      <c r="IDF292" s="755"/>
      <c r="IDG292" s="755"/>
      <c r="IDH292" s="755"/>
      <c r="IDI292" s="755"/>
      <c r="IDJ292" s="755"/>
      <c r="IDK292" s="755"/>
      <c r="IDL292" s="755"/>
      <c r="IDM292" s="755"/>
      <c r="IDN292" s="755"/>
      <c r="IDO292" s="755"/>
      <c r="IDP292" s="755"/>
      <c r="IDQ292" s="755"/>
      <c r="IDR292" s="755"/>
      <c r="IDS292" s="755"/>
      <c r="IDT292" s="755"/>
      <c r="IDU292" s="755"/>
      <c r="IDV292" s="755"/>
      <c r="IDW292" s="755"/>
      <c r="IDX292" s="755"/>
      <c r="IDY292" s="755"/>
      <c r="IDZ292" s="755"/>
      <c r="IEA292" s="755"/>
      <c r="IEB292" s="755"/>
      <c r="IEC292" s="755"/>
      <c r="IED292" s="755"/>
      <c r="IEE292" s="755"/>
      <c r="IEF292" s="755"/>
      <c r="IEG292" s="755"/>
      <c r="IEH292" s="755"/>
      <c r="IEI292" s="755"/>
      <c r="IEJ292" s="755"/>
      <c r="IEK292" s="755"/>
      <c r="IEL292" s="755"/>
      <c r="IEM292" s="755"/>
      <c r="IEN292" s="755"/>
      <c r="IEO292" s="755"/>
      <c r="IEP292" s="755"/>
      <c r="IEQ292" s="755"/>
      <c r="IER292" s="755"/>
      <c r="IES292" s="755"/>
      <c r="IET292" s="755"/>
      <c r="IEU292" s="755"/>
      <c r="IEV292" s="755"/>
      <c r="IEW292" s="755"/>
      <c r="IEX292" s="755"/>
      <c r="IEY292" s="755"/>
      <c r="IEZ292" s="755"/>
      <c r="IFA292" s="755"/>
      <c r="IFB292" s="755"/>
      <c r="IFC292" s="755"/>
      <c r="IFD292" s="755"/>
      <c r="IFE292" s="755"/>
      <c r="IFF292" s="755"/>
      <c r="IFG292" s="755"/>
      <c r="IFH292" s="755"/>
      <c r="IFI292" s="755"/>
      <c r="IFJ292" s="755"/>
      <c r="IFK292" s="755"/>
      <c r="IFL292" s="755"/>
      <c r="IFM292" s="755"/>
      <c r="IFN292" s="755"/>
      <c r="IFO292" s="755"/>
      <c r="IFP292" s="755"/>
      <c r="IFQ292" s="755"/>
      <c r="IFR292" s="755"/>
      <c r="IFS292" s="755"/>
      <c r="IFT292" s="755"/>
      <c r="IFU292" s="755"/>
      <c r="IFV292" s="755"/>
      <c r="IFW292" s="755"/>
      <c r="IFX292" s="755"/>
      <c r="IFY292" s="755"/>
      <c r="IFZ292" s="755"/>
      <c r="IGA292" s="755"/>
      <c r="IGB292" s="755"/>
      <c r="IGC292" s="755"/>
      <c r="IGD292" s="755"/>
      <c r="IGE292" s="755"/>
      <c r="IGF292" s="755"/>
      <c r="IGG292" s="755"/>
      <c r="IGH292" s="755"/>
      <c r="IGI292" s="755"/>
      <c r="IGJ292" s="755"/>
      <c r="IGK292" s="755"/>
      <c r="IGL292" s="755"/>
      <c r="IGM292" s="755"/>
      <c r="IGN292" s="755"/>
      <c r="IGO292" s="755"/>
      <c r="IGP292" s="755"/>
      <c r="IGQ292" s="755"/>
      <c r="IGR292" s="755"/>
      <c r="IGS292" s="755"/>
      <c r="IGT292" s="755"/>
      <c r="IGU292" s="755"/>
      <c r="IGV292" s="755"/>
      <c r="IGW292" s="755"/>
      <c r="IGX292" s="755"/>
      <c r="IGY292" s="755"/>
      <c r="IGZ292" s="755"/>
      <c r="IHA292" s="755"/>
      <c r="IHB292" s="755"/>
      <c r="IHC292" s="755"/>
      <c r="IHD292" s="755"/>
      <c r="IHE292" s="755"/>
      <c r="IHF292" s="755"/>
      <c r="IHG292" s="755"/>
      <c r="IHH292" s="755"/>
      <c r="IHI292" s="755"/>
      <c r="IHJ292" s="755"/>
      <c r="IHK292" s="755"/>
      <c r="IHL292" s="755"/>
      <c r="IHM292" s="755"/>
      <c r="IHN292" s="755"/>
      <c r="IHO292" s="755"/>
      <c r="IHP292" s="755"/>
      <c r="IHQ292" s="755"/>
      <c r="IHR292" s="755"/>
      <c r="IHS292" s="755"/>
      <c r="IHT292" s="755"/>
      <c r="IHU292" s="755"/>
      <c r="IHV292" s="755"/>
      <c r="IHW292" s="755"/>
      <c r="IHX292" s="755"/>
      <c r="IHY292" s="755"/>
      <c r="IHZ292" s="755"/>
      <c r="IIA292" s="755"/>
      <c r="IIB292" s="755"/>
      <c r="IIC292" s="755"/>
      <c r="IID292" s="755"/>
      <c r="IIE292" s="755"/>
      <c r="IIF292" s="755"/>
      <c r="IIG292" s="755"/>
      <c r="IIH292" s="755"/>
      <c r="III292" s="755"/>
      <c r="IIJ292" s="755"/>
      <c r="IIK292" s="755"/>
      <c r="IIL292" s="755"/>
      <c r="IIM292" s="755"/>
      <c r="IIN292" s="755"/>
      <c r="IIO292" s="755"/>
      <c r="IIP292" s="755"/>
      <c r="IIQ292" s="755"/>
      <c r="IIR292" s="755"/>
      <c r="IIS292" s="755"/>
      <c r="IIT292" s="755"/>
      <c r="IIU292" s="755"/>
      <c r="IIV292" s="755"/>
      <c r="IIW292" s="755"/>
      <c r="IIX292" s="755"/>
      <c r="IIY292" s="755"/>
      <c r="IIZ292" s="755"/>
      <c r="IJA292" s="755"/>
      <c r="IJB292" s="755"/>
      <c r="IJC292" s="755"/>
      <c r="IJD292" s="755"/>
      <c r="IJE292" s="755"/>
      <c r="IJF292" s="755"/>
      <c r="IJG292" s="755"/>
      <c r="IJH292" s="755"/>
      <c r="IJI292" s="755"/>
      <c r="IJJ292" s="755"/>
      <c r="IJK292" s="755"/>
      <c r="IJL292" s="755"/>
      <c r="IJM292" s="755"/>
      <c r="IJN292" s="755"/>
      <c r="IJO292" s="755"/>
      <c r="IJP292" s="755"/>
      <c r="IJQ292" s="755"/>
      <c r="IJR292" s="755"/>
      <c r="IJS292" s="755"/>
      <c r="IJT292" s="755"/>
      <c r="IJU292" s="755"/>
      <c r="IJV292" s="755"/>
      <c r="IJW292" s="755"/>
      <c r="IJX292" s="755"/>
      <c r="IJY292" s="755"/>
      <c r="IJZ292" s="755"/>
      <c r="IKA292" s="755"/>
      <c r="IKB292" s="755"/>
      <c r="IKC292" s="755"/>
      <c r="IKD292" s="755"/>
      <c r="IKE292" s="755"/>
      <c r="IKF292" s="755"/>
      <c r="IKG292" s="755"/>
      <c r="IKH292" s="755"/>
      <c r="IKI292" s="755"/>
      <c r="IKJ292" s="755"/>
      <c r="IKK292" s="755"/>
      <c r="IKL292" s="755"/>
      <c r="IKM292" s="755"/>
      <c r="IKN292" s="755"/>
      <c r="IKO292" s="755"/>
      <c r="IKP292" s="755"/>
      <c r="IKQ292" s="755"/>
      <c r="IKR292" s="755"/>
      <c r="IKS292" s="755"/>
      <c r="IKT292" s="755"/>
      <c r="IKU292" s="755"/>
      <c r="IKV292" s="755"/>
      <c r="IKW292" s="755"/>
      <c r="IKX292" s="755"/>
      <c r="IKY292" s="755"/>
      <c r="IKZ292" s="755"/>
      <c r="ILA292" s="755"/>
      <c r="ILB292" s="755"/>
      <c r="ILC292" s="755"/>
      <c r="ILD292" s="755"/>
      <c r="ILE292" s="755"/>
      <c r="ILF292" s="755"/>
      <c r="ILG292" s="755"/>
      <c r="ILH292" s="755"/>
      <c r="ILI292" s="755"/>
      <c r="ILJ292" s="755"/>
      <c r="ILK292" s="755"/>
      <c r="ILL292" s="755"/>
      <c r="ILM292" s="755"/>
      <c r="ILN292" s="755"/>
      <c r="ILO292" s="755"/>
      <c r="ILP292" s="755"/>
      <c r="ILQ292" s="755"/>
      <c r="ILR292" s="755"/>
      <c r="ILS292" s="755"/>
      <c r="ILT292" s="755"/>
      <c r="ILU292" s="755"/>
      <c r="ILV292" s="755"/>
      <c r="ILW292" s="755"/>
      <c r="ILX292" s="755"/>
      <c r="ILY292" s="755"/>
      <c r="ILZ292" s="755"/>
      <c r="IMA292" s="755"/>
      <c r="IMB292" s="755"/>
      <c r="IMC292" s="755"/>
      <c r="IMD292" s="755"/>
      <c r="IME292" s="755"/>
      <c r="IMF292" s="755"/>
      <c r="IMG292" s="755"/>
      <c r="IMH292" s="755"/>
      <c r="IMI292" s="755"/>
      <c r="IMJ292" s="755"/>
      <c r="IMK292" s="755"/>
      <c r="IML292" s="755"/>
      <c r="IMM292" s="755"/>
      <c r="IMN292" s="755"/>
      <c r="IMO292" s="755"/>
      <c r="IMP292" s="755"/>
      <c r="IMQ292" s="755"/>
      <c r="IMR292" s="755"/>
      <c r="IMS292" s="755"/>
      <c r="IMT292" s="755"/>
      <c r="IMU292" s="755"/>
      <c r="IMV292" s="755"/>
      <c r="IMW292" s="755"/>
      <c r="IMX292" s="755"/>
      <c r="IMY292" s="755"/>
      <c r="IMZ292" s="755"/>
      <c r="INA292" s="755"/>
      <c r="INB292" s="755"/>
      <c r="INC292" s="755"/>
      <c r="IND292" s="755"/>
      <c r="INE292" s="755"/>
      <c r="INF292" s="755"/>
      <c r="ING292" s="755"/>
      <c r="INH292" s="755"/>
      <c r="INI292" s="755"/>
      <c r="INJ292" s="755"/>
      <c r="INK292" s="755"/>
      <c r="INL292" s="755"/>
      <c r="INM292" s="755"/>
      <c r="INN292" s="755"/>
      <c r="INO292" s="755"/>
      <c r="INP292" s="755"/>
      <c r="INQ292" s="755"/>
      <c r="INR292" s="755"/>
      <c r="INS292" s="755"/>
      <c r="INT292" s="755"/>
      <c r="INU292" s="755"/>
      <c r="INV292" s="755"/>
      <c r="INW292" s="755"/>
      <c r="INX292" s="755"/>
      <c r="INY292" s="755"/>
      <c r="INZ292" s="755"/>
      <c r="IOA292" s="755"/>
      <c r="IOB292" s="755"/>
      <c r="IOC292" s="755"/>
      <c r="IOD292" s="755"/>
      <c r="IOE292" s="755"/>
      <c r="IOF292" s="755"/>
      <c r="IOG292" s="755"/>
      <c r="IOH292" s="755"/>
      <c r="IOI292" s="755"/>
      <c r="IOJ292" s="755"/>
      <c r="IOK292" s="755"/>
      <c r="IOL292" s="755"/>
      <c r="IOM292" s="755"/>
      <c r="ION292" s="755"/>
      <c r="IOO292" s="755"/>
      <c r="IOP292" s="755"/>
      <c r="IOQ292" s="755"/>
      <c r="IOR292" s="755"/>
      <c r="IOS292" s="755"/>
      <c r="IOT292" s="755"/>
      <c r="IOU292" s="755"/>
      <c r="IOV292" s="755"/>
      <c r="IOW292" s="755"/>
      <c r="IOX292" s="755"/>
      <c r="IOY292" s="755"/>
      <c r="IOZ292" s="755"/>
      <c r="IPA292" s="755"/>
      <c r="IPB292" s="755"/>
      <c r="IPC292" s="755"/>
      <c r="IPD292" s="755"/>
      <c r="IPE292" s="755"/>
      <c r="IPF292" s="755"/>
      <c r="IPG292" s="755"/>
      <c r="IPH292" s="755"/>
      <c r="IPI292" s="755"/>
      <c r="IPJ292" s="755"/>
      <c r="IPK292" s="755"/>
      <c r="IPL292" s="755"/>
      <c r="IPM292" s="755"/>
      <c r="IPN292" s="755"/>
      <c r="IPO292" s="755"/>
      <c r="IPP292" s="755"/>
      <c r="IPQ292" s="755"/>
      <c r="IPR292" s="755"/>
      <c r="IPS292" s="755"/>
      <c r="IPT292" s="755"/>
      <c r="IPU292" s="755"/>
      <c r="IPV292" s="755"/>
      <c r="IPW292" s="755"/>
      <c r="IPX292" s="755"/>
      <c r="IPY292" s="755"/>
      <c r="IPZ292" s="755"/>
      <c r="IQA292" s="755"/>
      <c r="IQB292" s="755"/>
      <c r="IQC292" s="755"/>
      <c r="IQD292" s="755"/>
      <c r="IQE292" s="755"/>
      <c r="IQF292" s="755"/>
      <c r="IQG292" s="755"/>
      <c r="IQH292" s="755"/>
      <c r="IQI292" s="755"/>
      <c r="IQJ292" s="755"/>
      <c r="IQK292" s="755"/>
      <c r="IQL292" s="755"/>
      <c r="IQM292" s="755"/>
      <c r="IQN292" s="755"/>
      <c r="IQO292" s="755"/>
      <c r="IQP292" s="755"/>
      <c r="IQQ292" s="755"/>
      <c r="IQR292" s="755"/>
      <c r="IQS292" s="755"/>
      <c r="IQT292" s="755"/>
      <c r="IQU292" s="755"/>
      <c r="IQV292" s="755"/>
      <c r="IQW292" s="755"/>
      <c r="IQX292" s="755"/>
      <c r="IQY292" s="755"/>
      <c r="IQZ292" s="755"/>
      <c r="IRA292" s="755"/>
      <c r="IRB292" s="755"/>
      <c r="IRC292" s="755"/>
      <c r="IRD292" s="755"/>
      <c r="IRE292" s="755"/>
      <c r="IRF292" s="755"/>
      <c r="IRG292" s="755"/>
      <c r="IRH292" s="755"/>
      <c r="IRI292" s="755"/>
      <c r="IRJ292" s="755"/>
      <c r="IRK292" s="755"/>
      <c r="IRL292" s="755"/>
      <c r="IRM292" s="755"/>
      <c r="IRN292" s="755"/>
      <c r="IRO292" s="755"/>
      <c r="IRP292" s="755"/>
      <c r="IRQ292" s="755"/>
      <c r="IRR292" s="755"/>
      <c r="IRS292" s="755"/>
      <c r="IRT292" s="755"/>
      <c r="IRU292" s="755"/>
      <c r="IRV292" s="755"/>
      <c r="IRW292" s="755"/>
      <c r="IRX292" s="755"/>
      <c r="IRY292" s="755"/>
      <c r="IRZ292" s="755"/>
      <c r="ISA292" s="755"/>
      <c r="ISB292" s="755"/>
      <c r="ISC292" s="755"/>
      <c r="ISD292" s="755"/>
      <c r="ISE292" s="755"/>
      <c r="ISF292" s="755"/>
      <c r="ISG292" s="755"/>
      <c r="ISH292" s="755"/>
      <c r="ISI292" s="755"/>
      <c r="ISJ292" s="755"/>
      <c r="ISK292" s="755"/>
      <c r="ISL292" s="755"/>
      <c r="ISM292" s="755"/>
      <c r="ISN292" s="755"/>
      <c r="ISO292" s="755"/>
      <c r="ISP292" s="755"/>
      <c r="ISQ292" s="755"/>
      <c r="ISR292" s="755"/>
      <c r="ISS292" s="755"/>
      <c r="IST292" s="755"/>
      <c r="ISU292" s="755"/>
      <c r="ISV292" s="755"/>
      <c r="ISW292" s="755"/>
      <c r="ISX292" s="755"/>
      <c r="ISY292" s="755"/>
      <c r="ISZ292" s="755"/>
      <c r="ITA292" s="755"/>
      <c r="ITB292" s="755"/>
      <c r="ITC292" s="755"/>
      <c r="ITD292" s="755"/>
      <c r="ITE292" s="755"/>
      <c r="ITF292" s="755"/>
      <c r="ITG292" s="755"/>
      <c r="ITH292" s="755"/>
      <c r="ITI292" s="755"/>
      <c r="ITJ292" s="755"/>
      <c r="ITK292" s="755"/>
      <c r="ITL292" s="755"/>
      <c r="ITM292" s="755"/>
      <c r="ITN292" s="755"/>
      <c r="ITO292" s="755"/>
      <c r="ITP292" s="755"/>
      <c r="ITQ292" s="755"/>
      <c r="ITR292" s="755"/>
      <c r="ITS292" s="755"/>
      <c r="ITT292" s="755"/>
      <c r="ITU292" s="755"/>
      <c r="ITV292" s="755"/>
      <c r="ITW292" s="755"/>
      <c r="ITX292" s="755"/>
      <c r="ITY292" s="755"/>
      <c r="ITZ292" s="755"/>
      <c r="IUA292" s="755"/>
      <c r="IUB292" s="755"/>
      <c r="IUC292" s="755"/>
      <c r="IUD292" s="755"/>
      <c r="IUE292" s="755"/>
      <c r="IUF292" s="755"/>
      <c r="IUG292" s="755"/>
      <c r="IUH292" s="755"/>
      <c r="IUI292" s="755"/>
      <c r="IUJ292" s="755"/>
      <c r="IUK292" s="755"/>
      <c r="IUL292" s="755"/>
      <c r="IUM292" s="755"/>
      <c r="IUN292" s="755"/>
      <c r="IUO292" s="755"/>
      <c r="IUP292" s="755"/>
      <c r="IUQ292" s="755"/>
      <c r="IUR292" s="755"/>
      <c r="IUS292" s="755"/>
      <c r="IUT292" s="755"/>
      <c r="IUU292" s="755"/>
      <c r="IUV292" s="755"/>
      <c r="IUW292" s="755"/>
      <c r="IUX292" s="755"/>
      <c r="IUY292" s="755"/>
      <c r="IUZ292" s="755"/>
      <c r="IVA292" s="755"/>
      <c r="IVB292" s="755"/>
      <c r="IVC292" s="755"/>
      <c r="IVD292" s="755"/>
      <c r="IVE292" s="755"/>
      <c r="IVF292" s="755"/>
      <c r="IVG292" s="755"/>
      <c r="IVH292" s="755"/>
      <c r="IVI292" s="755"/>
      <c r="IVJ292" s="755"/>
      <c r="IVK292" s="755"/>
      <c r="IVL292" s="755"/>
      <c r="IVM292" s="755"/>
      <c r="IVN292" s="755"/>
      <c r="IVO292" s="755"/>
      <c r="IVP292" s="755"/>
      <c r="IVQ292" s="755"/>
      <c r="IVR292" s="755"/>
      <c r="IVS292" s="755"/>
      <c r="IVT292" s="755"/>
      <c r="IVU292" s="755"/>
      <c r="IVV292" s="755"/>
      <c r="IVW292" s="755"/>
      <c r="IVX292" s="755"/>
      <c r="IVY292" s="755"/>
      <c r="IVZ292" s="755"/>
      <c r="IWA292" s="755"/>
      <c r="IWB292" s="755"/>
      <c r="IWC292" s="755"/>
      <c r="IWD292" s="755"/>
      <c r="IWE292" s="755"/>
      <c r="IWF292" s="755"/>
      <c r="IWG292" s="755"/>
      <c r="IWH292" s="755"/>
      <c r="IWI292" s="755"/>
      <c r="IWJ292" s="755"/>
      <c r="IWK292" s="755"/>
      <c r="IWL292" s="755"/>
      <c r="IWM292" s="755"/>
      <c r="IWN292" s="755"/>
      <c r="IWO292" s="755"/>
      <c r="IWP292" s="755"/>
      <c r="IWQ292" s="755"/>
      <c r="IWR292" s="755"/>
      <c r="IWS292" s="755"/>
      <c r="IWT292" s="755"/>
      <c r="IWU292" s="755"/>
      <c r="IWV292" s="755"/>
      <c r="IWW292" s="755"/>
      <c r="IWX292" s="755"/>
      <c r="IWY292" s="755"/>
      <c r="IWZ292" s="755"/>
      <c r="IXA292" s="755"/>
      <c r="IXB292" s="755"/>
      <c r="IXC292" s="755"/>
      <c r="IXD292" s="755"/>
      <c r="IXE292" s="755"/>
      <c r="IXF292" s="755"/>
      <c r="IXG292" s="755"/>
      <c r="IXH292" s="755"/>
      <c r="IXI292" s="755"/>
      <c r="IXJ292" s="755"/>
      <c r="IXK292" s="755"/>
      <c r="IXL292" s="755"/>
      <c r="IXM292" s="755"/>
      <c r="IXN292" s="755"/>
      <c r="IXO292" s="755"/>
      <c r="IXP292" s="755"/>
      <c r="IXQ292" s="755"/>
      <c r="IXR292" s="755"/>
      <c r="IXS292" s="755"/>
      <c r="IXT292" s="755"/>
      <c r="IXU292" s="755"/>
      <c r="IXV292" s="755"/>
      <c r="IXW292" s="755"/>
      <c r="IXX292" s="755"/>
      <c r="IXY292" s="755"/>
      <c r="IXZ292" s="755"/>
      <c r="IYA292" s="755"/>
      <c r="IYB292" s="755"/>
      <c r="IYC292" s="755"/>
      <c r="IYD292" s="755"/>
      <c r="IYE292" s="755"/>
      <c r="IYF292" s="755"/>
      <c r="IYG292" s="755"/>
      <c r="IYH292" s="755"/>
      <c r="IYI292" s="755"/>
      <c r="IYJ292" s="755"/>
      <c r="IYK292" s="755"/>
      <c r="IYL292" s="755"/>
      <c r="IYM292" s="755"/>
      <c r="IYN292" s="755"/>
      <c r="IYO292" s="755"/>
      <c r="IYP292" s="755"/>
      <c r="IYQ292" s="755"/>
      <c r="IYR292" s="755"/>
      <c r="IYS292" s="755"/>
      <c r="IYT292" s="755"/>
      <c r="IYU292" s="755"/>
      <c r="IYV292" s="755"/>
      <c r="IYW292" s="755"/>
      <c r="IYX292" s="755"/>
      <c r="IYY292" s="755"/>
      <c r="IYZ292" s="755"/>
      <c r="IZA292" s="755"/>
      <c r="IZB292" s="755"/>
      <c r="IZC292" s="755"/>
      <c r="IZD292" s="755"/>
      <c r="IZE292" s="755"/>
      <c r="IZF292" s="755"/>
      <c r="IZG292" s="755"/>
      <c r="IZH292" s="755"/>
      <c r="IZI292" s="755"/>
      <c r="IZJ292" s="755"/>
      <c r="IZK292" s="755"/>
      <c r="IZL292" s="755"/>
      <c r="IZM292" s="755"/>
      <c r="IZN292" s="755"/>
      <c r="IZO292" s="755"/>
      <c r="IZP292" s="755"/>
      <c r="IZQ292" s="755"/>
      <c r="IZR292" s="755"/>
      <c r="IZS292" s="755"/>
      <c r="IZT292" s="755"/>
      <c r="IZU292" s="755"/>
      <c r="IZV292" s="755"/>
      <c r="IZW292" s="755"/>
      <c r="IZX292" s="755"/>
      <c r="IZY292" s="755"/>
      <c r="IZZ292" s="755"/>
      <c r="JAA292" s="755"/>
      <c r="JAB292" s="755"/>
      <c r="JAC292" s="755"/>
      <c r="JAD292" s="755"/>
      <c r="JAE292" s="755"/>
      <c r="JAF292" s="755"/>
      <c r="JAG292" s="755"/>
      <c r="JAH292" s="755"/>
      <c r="JAI292" s="755"/>
      <c r="JAJ292" s="755"/>
      <c r="JAK292" s="755"/>
      <c r="JAL292" s="755"/>
      <c r="JAM292" s="755"/>
      <c r="JAN292" s="755"/>
      <c r="JAO292" s="755"/>
      <c r="JAP292" s="755"/>
      <c r="JAQ292" s="755"/>
      <c r="JAR292" s="755"/>
      <c r="JAS292" s="755"/>
      <c r="JAT292" s="755"/>
      <c r="JAU292" s="755"/>
      <c r="JAV292" s="755"/>
      <c r="JAW292" s="755"/>
      <c r="JAX292" s="755"/>
      <c r="JAY292" s="755"/>
      <c r="JAZ292" s="755"/>
      <c r="JBA292" s="755"/>
      <c r="JBB292" s="755"/>
      <c r="JBC292" s="755"/>
      <c r="JBD292" s="755"/>
      <c r="JBE292" s="755"/>
      <c r="JBF292" s="755"/>
      <c r="JBG292" s="755"/>
      <c r="JBH292" s="755"/>
      <c r="JBI292" s="755"/>
      <c r="JBJ292" s="755"/>
      <c r="JBK292" s="755"/>
      <c r="JBL292" s="755"/>
      <c r="JBM292" s="755"/>
      <c r="JBN292" s="755"/>
      <c r="JBO292" s="755"/>
      <c r="JBP292" s="755"/>
      <c r="JBQ292" s="755"/>
      <c r="JBR292" s="755"/>
      <c r="JBS292" s="755"/>
      <c r="JBT292" s="755"/>
      <c r="JBU292" s="755"/>
      <c r="JBV292" s="755"/>
      <c r="JBW292" s="755"/>
      <c r="JBX292" s="755"/>
      <c r="JBY292" s="755"/>
      <c r="JBZ292" s="755"/>
      <c r="JCA292" s="755"/>
      <c r="JCB292" s="755"/>
      <c r="JCC292" s="755"/>
      <c r="JCD292" s="755"/>
      <c r="JCE292" s="755"/>
      <c r="JCF292" s="755"/>
      <c r="JCG292" s="755"/>
      <c r="JCH292" s="755"/>
      <c r="JCI292" s="755"/>
      <c r="JCJ292" s="755"/>
      <c r="JCK292" s="755"/>
      <c r="JCL292" s="755"/>
      <c r="JCM292" s="755"/>
      <c r="JCN292" s="755"/>
      <c r="JCO292" s="755"/>
      <c r="JCP292" s="755"/>
      <c r="JCQ292" s="755"/>
      <c r="JCR292" s="755"/>
      <c r="JCS292" s="755"/>
      <c r="JCT292" s="755"/>
      <c r="JCU292" s="755"/>
      <c r="JCV292" s="755"/>
      <c r="JCW292" s="755"/>
      <c r="JCX292" s="755"/>
      <c r="JCY292" s="755"/>
      <c r="JCZ292" s="755"/>
      <c r="JDA292" s="755"/>
      <c r="JDB292" s="755"/>
      <c r="JDC292" s="755"/>
      <c r="JDD292" s="755"/>
      <c r="JDE292" s="755"/>
      <c r="JDF292" s="755"/>
      <c r="JDG292" s="755"/>
      <c r="JDH292" s="755"/>
      <c r="JDI292" s="755"/>
      <c r="JDJ292" s="755"/>
      <c r="JDK292" s="755"/>
      <c r="JDL292" s="755"/>
      <c r="JDM292" s="755"/>
      <c r="JDN292" s="755"/>
      <c r="JDO292" s="755"/>
      <c r="JDP292" s="755"/>
      <c r="JDQ292" s="755"/>
      <c r="JDR292" s="755"/>
      <c r="JDS292" s="755"/>
      <c r="JDT292" s="755"/>
      <c r="JDU292" s="755"/>
      <c r="JDV292" s="755"/>
      <c r="JDW292" s="755"/>
      <c r="JDX292" s="755"/>
      <c r="JDY292" s="755"/>
      <c r="JDZ292" s="755"/>
      <c r="JEA292" s="755"/>
      <c r="JEB292" s="755"/>
      <c r="JEC292" s="755"/>
      <c r="JED292" s="755"/>
      <c r="JEE292" s="755"/>
      <c r="JEF292" s="755"/>
      <c r="JEG292" s="755"/>
      <c r="JEH292" s="755"/>
      <c r="JEI292" s="755"/>
      <c r="JEJ292" s="755"/>
      <c r="JEK292" s="755"/>
      <c r="JEL292" s="755"/>
      <c r="JEM292" s="755"/>
      <c r="JEN292" s="755"/>
      <c r="JEO292" s="755"/>
      <c r="JEP292" s="755"/>
      <c r="JEQ292" s="755"/>
      <c r="JER292" s="755"/>
      <c r="JES292" s="755"/>
      <c r="JET292" s="755"/>
      <c r="JEU292" s="755"/>
      <c r="JEV292" s="755"/>
      <c r="JEW292" s="755"/>
      <c r="JEX292" s="755"/>
      <c r="JEY292" s="755"/>
      <c r="JEZ292" s="755"/>
      <c r="JFA292" s="755"/>
      <c r="JFB292" s="755"/>
      <c r="JFC292" s="755"/>
      <c r="JFD292" s="755"/>
      <c r="JFE292" s="755"/>
      <c r="JFF292" s="755"/>
      <c r="JFG292" s="755"/>
      <c r="JFH292" s="755"/>
      <c r="JFI292" s="755"/>
      <c r="JFJ292" s="755"/>
      <c r="JFK292" s="755"/>
      <c r="JFL292" s="755"/>
      <c r="JFM292" s="755"/>
      <c r="JFN292" s="755"/>
      <c r="JFO292" s="755"/>
      <c r="JFP292" s="755"/>
      <c r="JFQ292" s="755"/>
      <c r="JFR292" s="755"/>
      <c r="JFS292" s="755"/>
      <c r="JFT292" s="755"/>
      <c r="JFU292" s="755"/>
      <c r="JFV292" s="755"/>
      <c r="JFW292" s="755"/>
      <c r="JFX292" s="755"/>
      <c r="JFY292" s="755"/>
      <c r="JFZ292" s="755"/>
      <c r="JGA292" s="755"/>
      <c r="JGB292" s="755"/>
      <c r="JGC292" s="755"/>
      <c r="JGD292" s="755"/>
      <c r="JGE292" s="755"/>
      <c r="JGF292" s="755"/>
      <c r="JGG292" s="755"/>
      <c r="JGH292" s="755"/>
      <c r="JGI292" s="755"/>
      <c r="JGJ292" s="755"/>
      <c r="JGK292" s="755"/>
      <c r="JGL292" s="755"/>
      <c r="JGM292" s="755"/>
      <c r="JGN292" s="755"/>
      <c r="JGO292" s="755"/>
      <c r="JGP292" s="755"/>
      <c r="JGQ292" s="755"/>
      <c r="JGR292" s="755"/>
      <c r="JGS292" s="755"/>
      <c r="JGT292" s="755"/>
      <c r="JGU292" s="755"/>
      <c r="JGV292" s="755"/>
      <c r="JGW292" s="755"/>
      <c r="JGX292" s="755"/>
      <c r="JGY292" s="755"/>
      <c r="JGZ292" s="755"/>
      <c r="JHA292" s="755"/>
      <c r="JHB292" s="755"/>
      <c r="JHC292" s="755"/>
      <c r="JHD292" s="755"/>
      <c r="JHE292" s="755"/>
      <c r="JHF292" s="755"/>
      <c r="JHG292" s="755"/>
      <c r="JHH292" s="755"/>
      <c r="JHI292" s="755"/>
      <c r="JHJ292" s="755"/>
      <c r="JHK292" s="755"/>
      <c r="JHL292" s="755"/>
      <c r="JHM292" s="755"/>
      <c r="JHN292" s="755"/>
      <c r="JHO292" s="755"/>
      <c r="JHP292" s="755"/>
      <c r="JHQ292" s="755"/>
      <c r="JHR292" s="755"/>
      <c r="JHS292" s="755"/>
      <c r="JHT292" s="755"/>
      <c r="JHU292" s="755"/>
      <c r="JHV292" s="755"/>
      <c r="JHW292" s="755"/>
      <c r="JHX292" s="755"/>
      <c r="JHY292" s="755"/>
      <c r="JHZ292" s="755"/>
      <c r="JIA292" s="755"/>
      <c r="JIB292" s="755"/>
      <c r="JIC292" s="755"/>
      <c r="JID292" s="755"/>
      <c r="JIE292" s="755"/>
      <c r="JIF292" s="755"/>
      <c r="JIG292" s="755"/>
      <c r="JIH292" s="755"/>
      <c r="JII292" s="755"/>
      <c r="JIJ292" s="755"/>
      <c r="JIK292" s="755"/>
      <c r="JIL292" s="755"/>
      <c r="JIM292" s="755"/>
      <c r="JIN292" s="755"/>
      <c r="JIO292" s="755"/>
      <c r="JIP292" s="755"/>
      <c r="JIQ292" s="755"/>
      <c r="JIR292" s="755"/>
      <c r="JIS292" s="755"/>
      <c r="JIT292" s="755"/>
      <c r="JIU292" s="755"/>
      <c r="JIV292" s="755"/>
      <c r="JIW292" s="755"/>
      <c r="JIX292" s="755"/>
      <c r="JIY292" s="755"/>
      <c r="JIZ292" s="755"/>
      <c r="JJA292" s="755"/>
      <c r="JJB292" s="755"/>
      <c r="JJC292" s="755"/>
      <c r="JJD292" s="755"/>
      <c r="JJE292" s="755"/>
      <c r="JJF292" s="755"/>
      <c r="JJG292" s="755"/>
      <c r="JJH292" s="755"/>
      <c r="JJI292" s="755"/>
      <c r="JJJ292" s="755"/>
      <c r="JJK292" s="755"/>
      <c r="JJL292" s="755"/>
      <c r="JJM292" s="755"/>
      <c r="JJN292" s="755"/>
      <c r="JJO292" s="755"/>
      <c r="JJP292" s="755"/>
      <c r="JJQ292" s="755"/>
      <c r="JJR292" s="755"/>
      <c r="JJS292" s="755"/>
      <c r="JJT292" s="755"/>
      <c r="JJU292" s="755"/>
      <c r="JJV292" s="755"/>
      <c r="JJW292" s="755"/>
      <c r="JJX292" s="755"/>
      <c r="JJY292" s="755"/>
      <c r="JJZ292" s="755"/>
      <c r="JKA292" s="755"/>
      <c r="JKB292" s="755"/>
      <c r="JKC292" s="755"/>
      <c r="JKD292" s="755"/>
      <c r="JKE292" s="755"/>
      <c r="JKF292" s="755"/>
      <c r="JKG292" s="755"/>
      <c r="JKH292" s="755"/>
      <c r="JKI292" s="755"/>
      <c r="JKJ292" s="755"/>
      <c r="JKK292" s="755"/>
      <c r="JKL292" s="755"/>
      <c r="JKM292" s="755"/>
      <c r="JKN292" s="755"/>
      <c r="JKO292" s="755"/>
      <c r="JKP292" s="755"/>
      <c r="JKQ292" s="755"/>
      <c r="JKR292" s="755"/>
      <c r="JKS292" s="755"/>
      <c r="JKT292" s="755"/>
      <c r="JKU292" s="755"/>
      <c r="JKV292" s="755"/>
      <c r="JKW292" s="755"/>
      <c r="JKX292" s="755"/>
      <c r="JKY292" s="755"/>
      <c r="JKZ292" s="755"/>
      <c r="JLA292" s="755"/>
      <c r="JLB292" s="755"/>
      <c r="JLC292" s="755"/>
      <c r="JLD292" s="755"/>
      <c r="JLE292" s="755"/>
      <c r="JLF292" s="755"/>
      <c r="JLG292" s="755"/>
      <c r="JLH292" s="755"/>
      <c r="JLI292" s="755"/>
      <c r="JLJ292" s="755"/>
      <c r="JLK292" s="755"/>
      <c r="JLL292" s="755"/>
      <c r="JLM292" s="755"/>
      <c r="JLN292" s="755"/>
      <c r="JLO292" s="755"/>
      <c r="JLP292" s="755"/>
      <c r="JLQ292" s="755"/>
      <c r="JLR292" s="755"/>
      <c r="JLS292" s="755"/>
      <c r="JLT292" s="755"/>
      <c r="JLU292" s="755"/>
      <c r="JLV292" s="755"/>
      <c r="JLW292" s="755"/>
      <c r="JLX292" s="755"/>
      <c r="JLY292" s="755"/>
      <c r="JLZ292" s="755"/>
      <c r="JMA292" s="755"/>
      <c r="JMB292" s="755"/>
      <c r="JMC292" s="755"/>
      <c r="JMD292" s="755"/>
      <c r="JME292" s="755"/>
      <c r="JMF292" s="755"/>
      <c r="JMG292" s="755"/>
      <c r="JMH292" s="755"/>
      <c r="JMI292" s="755"/>
      <c r="JMJ292" s="755"/>
      <c r="JMK292" s="755"/>
      <c r="JML292" s="755"/>
      <c r="JMM292" s="755"/>
      <c r="JMN292" s="755"/>
      <c r="JMO292" s="755"/>
      <c r="JMP292" s="755"/>
      <c r="JMQ292" s="755"/>
      <c r="JMR292" s="755"/>
      <c r="JMS292" s="755"/>
      <c r="JMT292" s="755"/>
      <c r="JMU292" s="755"/>
      <c r="JMV292" s="755"/>
      <c r="JMW292" s="755"/>
      <c r="JMX292" s="755"/>
      <c r="JMY292" s="755"/>
      <c r="JMZ292" s="755"/>
      <c r="JNA292" s="755"/>
      <c r="JNB292" s="755"/>
      <c r="JNC292" s="755"/>
      <c r="JND292" s="755"/>
      <c r="JNE292" s="755"/>
      <c r="JNF292" s="755"/>
      <c r="JNG292" s="755"/>
      <c r="JNH292" s="755"/>
      <c r="JNI292" s="755"/>
      <c r="JNJ292" s="755"/>
      <c r="JNK292" s="755"/>
      <c r="JNL292" s="755"/>
      <c r="JNM292" s="755"/>
      <c r="JNN292" s="755"/>
      <c r="JNO292" s="755"/>
      <c r="JNP292" s="755"/>
      <c r="JNQ292" s="755"/>
      <c r="JNR292" s="755"/>
      <c r="JNS292" s="755"/>
      <c r="JNT292" s="755"/>
      <c r="JNU292" s="755"/>
      <c r="JNV292" s="755"/>
      <c r="JNW292" s="755"/>
      <c r="JNX292" s="755"/>
      <c r="JNY292" s="755"/>
      <c r="JNZ292" s="755"/>
      <c r="JOA292" s="755"/>
      <c r="JOB292" s="755"/>
      <c r="JOC292" s="755"/>
      <c r="JOD292" s="755"/>
      <c r="JOE292" s="755"/>
      <c r="JOF292" s="755"/>
      <c r="JOG292" s="755"/>
      <c r="JOH292" s="755"/>
      <c r="JOI292" s="755"/>
      <c r="JOJ292" s="755"/>
      <c r="JOK292" s="755"/>
      <c r="JOL292" s="755"/>
      <c r="JOM292" s="755"/>
      <c r="JON292" s="755"/>
      <c r="JOO292" s="755"/>
      <c r="JOP292" s="755"/>
      <c r="JOQ292" s="755"/>
      <c r="JOR292" s="755"/>
      <c r="JOS292" s="755"/>
      <c r="JOT292" s="755"/>
      <c r="JOU292" s="755"/>
      <c r="JOV292" s="755"/>
      <c r="JOW292" s="755"/>
      <c r="JOX292" s="755"/>
      <c r="JOY292" s="755"/>
      <c r="JOZ292" s="755"/>
      <c r="JPA292" s="755"/>
      <c r="JPB292" s="755"/>
      <c r="JPC292" s="755"/>
      <c r="JPD292" s="755"/>
      <c r="JPE292" s="755"/>
      <c r="JPF292" s="755"/>
      <c r="JPG292" s="755"/>
      <c r="JPH292" s="755"/>
      <c r="JPI292" s="755"/>
      <c r="JPJ292" s="755"/>
      <c r="JPK292" s="755"/>
      <c r="JPL292" s="755"/>
      <c r="JPM292" s="755"/>
      <c r="JPN292" s="755"/>
      <c r="JPO292" s="755"/>
      <c r="JPP292" s="755"/>
      <c r="JPQ292" s="755"/>
      <c r="JPR292" s="755"/>
      <c r="JPS292" s="755"/>
      <c r="JPT292" s="755"/>
      <c r="JPU292" s="755"/>
      <c r="JPV292" s="755"/>
      <c r="JPW292" s="755"/>
      <c r="JPX292" s="755"/>
      <c r="JPY292" s="755"/>
      <c r="JPZ292" s="755"/>
      <c r="JQA292" s="755"/>
      <c r="JQB292" s="755"/>
      <c r="JQC292" s="755"/>
      <c r="JQD292" s="755"/>
      <c r="JQE292" s="755"/>
      <c r="JQF292" s="755"/>
      <c r="JQG292" s="755"/>
      <c r="JQH292" s="755"/>
      <c r="JQI292" s="755"/>
      <c r="JQJ292" s="755"/>
      <c r="JQK292" s="755"/>
      <c r="JQL292" s="755"/>
      <c r="JQM292" s="755"/>
      <c r="JQN292" s="755"/>
      <c r="JQO292" s="755"/>
      <c r="JQP292" s="755"/>
      <c r="JQQ292" s="755"/>
      <c r="JQR292" s="755"/>
      <c r="JQS292" s="755"/>
      <c r="JQT292" s="755"/>
      <c r="JQU292" s="755"/>
      <c r="JQV292" s="755"/>
      <c r="JQW292" s="755"/>
      <c r="JQX292" s="755"/>
      <c r="JQY292" s="755"/>
      <c r="JQZ292" s="755"/>
      <c r="JRA292" s="755"/>
      <c r="JRB292" s="755"/>
      <c r="JRC292" s="755"/>
      <c r="JRD292" s="755"/>
      <c r="JRE292" s="755"/>
      <c r="JRF292" s="755"/>
      <c r="JRG292" s="755"/>
      <c r="JRH292" s="755"/>
      <c r="JRI292" s="755"/>
      <c r="JRJ292" s="755"/>
      <c r="JRK292" s="755"/>
      <c r="JRL292" s="755"/>
      <c r="JRM292" s="755"/>
      <c r="JRN292" s="755"/>
      <c r="JRO292" s="755"/>
      <c r="JRP292" s="755"/>
      <c r="JRQ292" s="755"/>
      <c r="JRR292" s="755"/>
      <c r="JRS292" s="755"/>
      <c r="JRT292" s="755"/>
      <c r="JRU292" s="755"/>
      <c r="JRV292" s="755"/>
      <c r="JRW292" s="755"/>
      <c r="JRX292" s="755"/>
      <c r="JRY292" s="755"/>
      <c r="JRZ292" s="755"/>
      <c r="JSA292" s="755"/>
      <c r="JSB292" s="755"/>
      <c r="JSC292" s="755"/>
      <c r="JSD292" s="755"/>
      <c r="JSE292" s="755"/>
      <c r="JSF292" s="755"/>
      <c r="JSG292" s="755"/>
      <c r="JSH292" s="755"/>
      <c r="JSI292" s="755"/>
      <c r="JSJ292" s="755"/>
      <c r="JSK292" s="755"/>
      <c r="JSL292" s="755"/>
      <c r="JSM292" s="755"/>
      <c r="JSN292" s="755"/>
      <c r="JSO292" s="755"/>
      <c r="JSP292" s="755"/>
      <c r="JSQ292" s="755"/>
      <c r="JSR292" s="755"/>
      <c r="JSS292" s="755"/>
      <c r="JST292" s="755"/>
      <c r="JSU292" s="755"/>
      <c r="JSV292" s="755"/>
      <c r="JSW292" s="755"/>
      <c r="JSX292" s="755"/>
      <c r="JSY292" s="755"/>
      <c r="JSZ292" s="755"/>
      <c r="JTA292" s="755"/>
      <c r="JTB292" s="755"/>
      <c r="JTC292" s="755"/>
      <c r="JTD292" s="755"/>
      <c r="JTE292" s="755"/>
      <c r="JTF292" s="755"/>
      <c r="JTG292" s="755"/>
      <c r="JTH292" s="755"/>
      <c r="JTI292" s="755"/>
      <c r="JTJ292" s="755"/>
      <c r="JTK292" s="755"/>
      <c r="JTL292" s="755"/>
      <c r="JTM292" s="755"/>
      <c r="JTN292" s="755"/>
      <c r="JTO292" s="755"/>
      <c r="JTP292" s="755"/>
      <c r="JTQ292" s="755"/>
      <c r="JTR292" s="755"/>
      <c r="JTS292" s="755"/>
      <c r="JTT292" s="755"/>
      <c r="JTU292" s="755"/>
      <c r="JTV292" s="755"/>
      <c r="JTW292" s="755"/>
      <c r="JTX292" s="755"/>
      <c r="JTY292" s="755"/>
      <c r="JTZ292" s="755"/>
      <c r="JUA292" s="755"/>
      <c r="JUB292" s="755"/>
      <c r="JUC292" s="755"/>
      <c r="JUD292" s="755"/>
      <c r="JUE292" s="755"/>
      <c r="JUF292" s="755"/>
      <c r="JUG292" s="755"/>
      <c r="JUH292" s="755"/>
      <c r="JUI292" s="755"/>
      <c r="JUJ292" s="755"/>
      <c r="JUK292" s="755"/>
      <c r="JUL292" s="755"/>
      <c r="JUM292" s="755"/>
      <c r="JUN292" s="755"/>
      <c r="JUO292" s="755"/>
      <c r="JUP292" s="755"/>
      <c r="JUQ292" s="755"/>
      <c r="JUR292" s="755"/>
      <c r="JUS292" s="755"/>
      <c r="JUT292" s="755"/>
      <c r="JUU292" s="755"/>
      <c r="JUV292" s="755"/>
      <c r="JUW292" s="755"/>
      <c r="JUX292" s="755"/>
      <c r="JUY292" s="755"/>
      <c r="JUZ292" s="755"/>
      <c r="JVA292" s="755"/>
      <c r="JVB292" s="755"/>
      <c r="JVC292" s="755"/>
      <c r="JVD292" s="755"/>
      <c r="JVE292" s="755"/>
      <c r="JVF292" s="755"/>
      <c r="JVG292" s="755"/>
      <c r="JVH292" s="755"/>
      <c r="JVI292" s="755"/>
      <c r="JVJ292" s="755"/>
      <c r="JVK292" s="755"/>
      <c r="JVL292" s="755"/>
      <c r="JVM292" s="755"/>
      <c r="JVN292" s="755"/>
      <c r="JVO292" s="755"/>
      <c r="JVP292" s="755"/>
      <c r="JVQ292" s="755"/>
      <c r="JVR292" s="755"/>
      <c r="JVS292" s="755"/>
      <c r="JVT292" s="755"/>
      <c r="JVU292" s="755"/>
      <c r="JVV292" s="755"/>
      <c r="JVW292" s="755"/>
      <c r="JVX292" s="755"/>
      <c r="JVY292" s="755"/>
      <c r="JVZ292" s="755"/>
      <c r="JWA292" s="755"/>
      <c r="JWB292" s="755"/>
      <c r="JWC292" s="755"/>
      <c r="JWD292" s="755"/>
      <c r="JWE292" s="755"/>
      <c r="JWF292" s="755"/>
      <c r="JWG292" s="755"/>
      <c r="JWH292" s="755"/>
      <c r="JWI292" s="755"/>
      <c r="JWJ292" s="755"/>
      <c r="JWK292" s="755"/>
      <c r="JWL292" s="755"/>
      <c r="JWM292" s="755"/>
      <c r="JWN292" s="755"/>
      <c r="JWO292" s="755"/>
      <c r="JWP292" s="755"/>
      <c r="JWQ292" s="755"/>
      <c r="JWR292" s="755"/>
      <c r="JWS292" s="755"/>
      <c r="JWT292" s="755"/>
      <c r="JWU292" s="755"/>
      <c r="JWV292" s="755"/>
      <c r="JWW292" s="755"/>
      <c r="JWX292" s="755"/>
      <c r="JWY292" s="755"/>
      <c r="JWZ292" s="755"/>
      <c r="JXA292" s="755"/>
      <c r="JXB292" s="755"/>
      <c r="JXC292" s="755"/>
      <c r="JXD292" s="755"/>
      <c r="JXE292" s="755"/>
      <c r="JXF292" s="755"/>
      <c r="JXG292" s="755"/>
      <c r="JXH292" s="755"/>
      <c r="JXI292" s="755"/>
      <c r="JXJ292" s="755"/>
      <c r="JXK292" s="755"/>
      <c r="JXL292" s="755"/>
      <c r="JXM292" s="755"/>
      <c r="JXN292" s="755"/>
      <c r="JXO292" s="755"/>
      <c r="JXP292" s="755"/>
      <c r="JXQ292" s="755"/>
      <c r="JXR292" s="755"/>
      <c r="JXS292" s="755"/>
      <c r="JXT292" s="755"/>
      <c r="JXU292" s="755"/>
      <c r="JXV292" s="755"/>
      <c r="JXW292" s="755"/>
      <c r="JXX292" s="755"/>
      <c r="JXY292" s="755"/>
      <c r="JXZ292" s="755"/>
      <c r="JYA292" s="755"/>
      <c r="JYB292" s="755"/>
      <c r="JYC292" s="755"/>
      <c r="JYD292" s="755"/>
      <c r="JYE292" s="755"/>
      <c r="JYF292" s="755"/>
      <c r="JYG292" s="755"/>
      <c r="JYH292" s="755"/>
      <c r="JYI292" s="755"/>
      <c r="JYJ292" s="755"/>
      <c r="JYK292" s="755"/>
      <c r="JYL292" s="755"/>
      <c r="JYM292" s="755"/>
      <c r="JYN292" s="755"/>
      <c r="JYO292" s="755"/>
      <c r="JYP292" s="755"/>
      <c r="JYQ292" s="755"/>
      <c r="JYR292" s="755"/>
      <c r="JYS292" s="755"/>
      <c r="JYT292" s="755"/>
      <c r="JYU292" s="755"/>
      <c r="JYV292" s="755"/>
      <c r="JYW292" s="755"/>
      <c r="JYX292" s="755"/>
      <c r="JYY292" s="755"/>
      <c r="JYZ292" s="755"/>
      <c r="JZA292" s="755"/>
      <c r="JZB292" s="755"/>
      <c r="JZC292" s="755"/>
      <c r="JZD292" s="755"/>
      <c r="JZE292" s="755"/>
      <c r="JZF292" s="755"/>
      <c r="JZG292" s="755"/>
      <c r="JZH292" s="755"/>
      <c r="JZI292" s="755"/>
      <c r="JZJ292" s="755"/>
      <c r="JZK292" s="755"/>
      <c r="JZL292" s="755"/>
      <c r="JZM292" s="755"/>
      <c r="JZN292" s="755"/>
      <c r="JZO292" s="755"/>
      <c r="JZP292" s="755"/>
      <c r="JZQ292" s="755"/>
      <c r="JZR292" s="755"/>
      <c r="JZS292" s="755"/>
      <c r="JZT292" s="755"/>
      <c r="JZU292" s="755"/>
      <c r="JZV292" s="755"/>
      <c r="JZW292" s="755"/>
      <c r="JZX292" s="755"/>
      <c r="JZY292" s="755"/>
      <c r="JZZ292" s="755"/>
      <c r="KAA292" s="755"/>
      <c r="KAB292" s="755"/>
      <c r="KAC292" s="755"/>
      <c r="KAD292" s="755"/>
      <c r="KAE292" s="755"/>
      <c r="KAF292" s="755"/>
      <c r="KAG292" s="755"/>
      <c r="KAH292" s="755"/>
      <c r="KAI292" s="755"/>
      <c r="KAJ292" s="755"/>
      <c r="KAK292" s="755"/>
      <c r="KAL292" s="755"/>
      <c r="KAM292" s="755"/>
      <c r="KAN292" s="755"/>
      <c r="KAO292" s="755"/>
      <c r="KAP292" s="755"/>
      <c r="KAQ292" s="755"/>
      <c r="KAR292" s="755"/>
      <c r="KAS292" s="755"/>
      <c r="KAT292" s="755"/>
      <c r="KAU292" s="755"/>
      <c r="KAV292" s="755"/>
      <c r="KAW292" s="755"/>
      <c r="KAX292" s="755"/>
      <c r="KAY292" s="755"/>
      <c r="KAZ292" s="755"/>
      <c r="KBA292" s="755"/>
      <c r="KBB292" s="755"/>
      <c r="KBC292" s="755"/>
      <c r="KBD292" s="755"/>
      <c r="KBE292" s="755"/>
      <c r="KBF292" s="755"/>
      <c r="KBG292" s="755"/>
      <c r="KBH292" s="755"/>
      <c r="KBI292" s="755"/>
      <c r="KBJ292" s="755"/>
      <c r="KBK292" s="755"/>
      <c r="KBL292" s="755"/>
      <c r="KBM292" s="755"/>
      <c r="KBN292" s="755"/>
      <c r="KBO292" s="755"/>
      <c r="KBP292" s="755"/>
      <c r="KBQ292" s="755"/>
      <c r="KBR292" s="755"/>
      <c r="KBS292" s="755"/>
      <c r="KBT292" s="755"/>
      <c r="KBU292" s="755"/>
      <c r="KBV292" s="755"/>
      <c r="KBW292" s="755"/>
      <c r="KBX292" s="755"/>
      <c r="KBY292" s="755"/>
      <c r="KBZ292" s="755"/>
      <c r="KCA292" s="755"/>
      <c r="KCB292" s="755"/>
      <c r="KCC292" s="755"/>
      <c r="KCD292" s="755"/>
      <c r="KCE292" s="755"/>
      <c r="KCF292" s="755"/>
      <c r="KCG292" s="755"/>
      <c r="KCH292" s="755"/>
      <c r="KCI292" s="755"/>
      <c r="KCJ292" s="755"/>
      <c r="KCK292" s="755"/>
      <c r="KCL292" s="755"/>
      <c r="KCM292" s="755"/>
      <c r="KCN292" s="755"/>
      <c r="KCO292" s="755"/>
      <c r="KCP292" s="755"/>
      <c r="KCQ292" s="755"/>
      <c r="KCR292" s="755"/>
      <c r="KCS292" s="755"/>
      <c r="KCT292" s="755"/>
      <c r="KCU292" s="755"/>
      <c r="KCV292" s="755"/>
      <c r="KCW292" s="755"/>
      <c r="KCX292" s="755"/>
      <c r="KCY292" s="755"/>
      <c r="KCZ292" s="755"/>
      <c r="KDA292" s="755"/>
      <c r="KDB292" s="755"/>
      <c r="KDC292" s="755"/>
      <c r="KDD292" s="755"/>
      <c r="KDE292" s="755"/>
      <c r="KDF292" s="755"/>
      <c r="KDG292" s="755"/>
      <c r="KDH292" s="755"/>
      <c r="KDI292" s="755"/>
      <c r="KDJ292" s="755"/>
      <c r="KDK292" s="755"/>
      <c r="KDL292" s="755"/>
      <c r="KDM292" s="755"/>
      <c r="KDN292" s="755"/>
      <c r="KDO292" s="755"/>
      <c r="KDP292" s="755"/>
      <c r="KDQ292" s="755"/>
      <c r="KDR292" s="755"/>
      <c r="KDS292" s="755"/>
      <c r="KDT292" s="755"/>
      <c r="KDU292" s="755"/>
      <c r="KDV292" s="755"/>
      <c r="KDW292" s="755"/>
      <c r="KDX292" s="755"/>
      <c r="KDY292" s="755"/>
      <c r="KDZ292" s="755"/>
      <c r="KEA292" s="755"/>
      <c r="KEB292" s="755"/>
      <c r="KEC292" s="755"/>
      <c r="KED292" s="755"/>
      <c r="KEE292" s="755"/>
      <c r="KEF292" s="755"/>
      <c r="KEG292" s="755"/>
      <c r="KEH292" s="755"/>
      <c r="KEI292" s="755"/>
      <c r="KEJ292" s="755"/>
      <c r="KEK292" s="755"/>
      <c r="KEL292" s="755"/>
      <c r="KEM292" s="755"/>
      <c r="KEN292" s="755"/>
      <c r="KEO292" s="755"/>
      <c r="KEP292" s="755"/>
      <c r="KEQ292" s="755"/>
      <c r="KER292" s="755"/>
      <c r="KES292" s="755"/>
      <c r="KET292" s="755"/>
      <c r="KEU292" s="755"/>
      <c r="KEV292" s="755"/>
      <c r="KEW292" s="755"/>
      <c r="KEX292" s="755"/>
      <c r="KEY292" s="755"/>
      <c r="KEZ292" s="755"/>
      <c r="KFA292" s="755"/>
      <c r="KFB292" s="755"/>
      <c r="KFC292" s="755"/>
      <c r="KFD292" s="755"/>
      <c r="KFE292" s="755"/>
      <c r="KFF292" s="755"/>
      <c r="KFG292" s="755"/>
      <c r="KFH292" s="755"/>
      <c r="KFI292" s="755"/>
      <c r="KFJ292" s="755"/>
      <c r="KFK292" s="755"/>
      <c r="KFL292" s="755"/>
      <c r="KFM292" s="755"/>
      <c r="KFN292" s="755"/>
      <c r="KFO292" s="755"/>
      <c r="KFP292" s="755"/>
      <c r="KFQ292" s="755"/>
      <c r="KFR292" s="755"/>
      <c r="KFS292" s="755"/>
      <c r="KFT292" s="755"/>
      <c r="KFU292" s="755"/>
      <c r="KFV292" s="755"/>
      <c r="KFW292" s="755"/>
      <c r="KFX292" s="755"/>
      <c r="KFY292" s="755"/>
      <c r="KFZ292" s="755"/>
      <c r="KGA292" s="755"/>
      <c r="KGB292" s="755"/>
      <c r="KGC292" s="755"/>
      <c r="KGD292" s="755"/>
      <c r="KGE292" s="755"/>
      <c r="KGF292" s="755"/>
      <c r="KGG292" s="755"/>
      <c r="KGH292" s="755"/>
      <c r="KGI292" s="755"/>
      <c r="KGJ292" s="755"/>
      <c r="KGK292" s="755"/>
      <c r="KGL292" s="755"/>
      <c r="KGM292" s="755"/>
      <c r="KGN292" s="755"/>
      <c r="KGO292" s="755"/>
      <c r="KGP292" s="755"/>
      <c r="KGQ292" s="755"/>
      <c r="KGR292" s="755"/>
      <c r="KGS292" s="755"/>
      <c r="KGT292" s="755"/>
      <c r="KGU292" s="755"/>
      <c r="KGV292" s="755"/>
      <c r="KGW292" s="755"/>
      <c r="KGX292" s="755"/>
      <c r="KGY292" s="755"/>
      <c r="KGZ292" s="755"/>
      <c r="KHA292" s="755"/>
      <c r="KHB292" s="755"/>
      <c r="KHC292" s="755"/>
      <c r="KHD292" s="755"/>
      <c r="KHE292" s="755"/>
      <c r="KHF292" s="755"/>
      <c r="KHG292" s="755"/>
      <c r="KHH292" s="755"/>
      <c r="KHI292" s="755"/>
      <c r="KHJ292" s="755"/>
      <c r="KHK292" s="755"/>
      <c r="KHL292" s="755"/>
      <c r="KHM292" s="755"/>
      <c r="KHN292" s="755"/>
      <c r="KHO292" s="755"/>
      <c r="KHP292" s="755"/>
      <c r="KHQ292" s="755"/>
      <c r="KHR292" s="755"/>
      <c r="KHS292" s="755"/>
      <c r="KHT292" s="755"/>
      <c r="KHU292" s="755"/>
      <c r="KHV292" s="755"/>
      <c r="KHW292" s="755"/>
      <c r="KHX292" s="755"/>
      <c r="KHY292" s="755"/>
      <c r="KHZ292" s="755"/>
      <c r="KIA292" s="755"/>
      <c r="KIB292" s="755"/>
      <c r="KIC292" s="755"/>
      <c r="KID292" s="755"/>
      <c r="KIE292" s="755"/>
      <c r="KIF292" s="755"/>
      <c r="KIG292" s="755"/>
      <c r="KIH292" s="755"/>
      <c r="KII292" s="755"/>
      <c r="KIJ292" s="755"/>
      <c r="KIK292" s="755"/>
      <c r="KIL292" s="755"/>
      <c r="KIM292" s="755"/>
      <c r="KIN292" s="755"/>
      <c r="KIO292" s="755"/>
      <c r="KIP292" s="755"/>
      <c r="KIQ292" s="755"/>
      <c r="KIR292" s="755"/>
      <c r="KIS292" s="755"/>
      <c r="KIT292" s="755"/>
      <c r="KIU292" s="755"/>
      <c r="KIV292" s="755"/>
      <c r="KIW292" s="755"/>
      <c r="KIX292" s="755"/>
      <c r="KIY292" s="755"/>
      <c r="KIZ292" s="755"/>
      <c r="KJA292" s="755"/>
      <c r="KJB292" s="755"/>
      <c r="KJC292" s="755"/>
      <c r="KJD292" s="755"/>
      <c r="KJE292" s="755"/>
      <c r="KJF292" s="755"/>
      <c r="KJG292" s="755"/>
      <c r="KJH292" s="755"/>
      <c r="KJI292" s="755"/>
      <c r="KJJ292" s="755"/>
      <c r="KJK292" s="755"/>
      <c r="KJL292" s="755"/>
      <c r="KJM292" s="755"/>
      <c r="KJN292" s="755"/>
      <c r="KJO292" s="755"/>
      <c r="KJP292" s="755"/>
      <c r="KJQ292" s="755"/>
      <c r="KJR292" s="755"/>
      <c r="KJS292" s="755"/>
      <c r="KJT292" s="755"/>
      <c r="KJU292" s="755"/>
      <c r="KJV292" s="755"/>
      <c r="KJW292" s="755"/>
      <c r="KJX292" s="755"/>
      <c r="KJY292" s="755"/>
      <c r="KJZ292" s="755"/>
      <c r="KKA292" s="755"/>
      <c r="KKB292" s="755"/>
      <c r="KKC292" s="755"/>
      <c r="KKD292" s="755"/>
      <c r="KKE292" s="755"/>
      <c r="KKF292" s="755"/>
      <c r="KKG292" s="755"/>
      <c r="KKH292" s="755"/>
      <c r="KKI292" s="755"/>
      <c r="KKJ292" s="755"/>
      <c r="KKK292" s="755"/>
      <c r="KKL292" s="755"/>
      <c r="KKM292" s="755"/>
      <c r="KKN292" s="755"/>
      <c r="KKO292" s="755"/>
      <c r="KKP292" s="755"/>
      <c r="KKQ292" s="755"/>
      <c r="KKR292" s="755"/>
      <c r="KKS292" s="755"/>
      <c r="KKT292" s="755"/>
      <c r="KKU292" s="755"/>
      <c r="KKV292" s="755"/>
      <c r="KKW292" s="755"/>
      <c r="KKX292" s="755"/>
      <c r="KKY292" s="755"/>
      <c r="KKZ292" s="755"/>
      <c r="KLA292" s="755"/>
      <c r="KLB292" s="755"/>
      <c r="KLC292" s="755"/>
      <c r="KLD292" s="755"/>
      <c r="KLE292" s="755"/>
      <c r="KLF292" s="755"/>
      <c r="KLG292" s="755"/>
      <c r="KLH292" s="755"/>
      <c r="KLI292" s="755"/>
      <c r="KLJ292" s="755"/>
      <c r="KLK292" s="755"/>
      <c r="KLL292" s="755"/>
      <c r="KLM292" s="755"/>
      <c r="KLN292" s="755"/>
      <c r="KLO292" s="755"/>
      <c r="KLP292" s="755"/>
      <c r="KLQ292" s="755"/>
      <c r="KLR292" s="755"/>
      <c r="KLS292" s="755"/>
      <c r="KLT292" s="755"/>
      <c r="KLU292" s="755"/>
      <c r="KLV292" s="755"/>
      <c r="KLW292" s="755"/>
      <c r="KLX292" s="755"/>
      <c r="KLY292" s="755"/>
      <c r="KLZ292" s="755"/>
      <c r="KMA292" s="755"/>
      <c r="KMB292" s="755"/>
      <c r="KMC292" s="755"/>
      <c r="KMD292" s="755"/>
      <c r="KME292" s="755"/>
      <c r="KMF292" s="755"/>
      <c r="KMG292" s="755"/>
      <c r="KMH292" s="755"/>
      <c r="KMI292" s="755"/>
      <c r="KMJ292" s="755"/>
      <c r="KMK292" s="755"/>
      <c r="KML292" s="755"/>
      <c r="KMM292" s="755"/>
      <c r="KMN292" s="755"/>
      <c r="KMO292" s="755"/>
      <c r="KMP292" s="755"/>
      <c r="KMQ292" s="755"/>
      <c r="KMR292" s="755"/>
      <c r="KMS292" s="755"/>
      <c r="KMT292" s="755"/>
      <c r="KMU292" s="755"/>
      <c r="KMV292" s="755"/>
      <c r="KMW292" s="755"/>
      <c r="KMX292" s="755"/>
      <c r="KMY292" s="755"/>
      <c r="KMZ292" s="755"/>
      <c r="KNA292" s="755"/>
      <c r="KNB292" s="755"/>
      <c r="KNC292" s="755"/>
      <c r="KND292" s="755"/>
      <c r="KNE292" s="755"/>
      <c r="KNF292" s="755"/>
      <c r="KNG292" s="755"/>
      <c r="KNH292" s="755"/>
      <c r="KNI292" s="755"/>
      <c r="KNJ292" s="755"/>
      <c r="KNK292" s="755"/>
      <c r="KNL292" s="755"/>
      <c r="KNM292" s="755"/>
      <c r="KNN292" s="755"/>
      <c r="KNO292" s="755"/>
      <c r="KNP292" s="755"/>
      <c r="KNQ292" s="755"/>
      <c r="KNR292" s="755"/>
      <c r="KNS292" s="755"/>
      <c r="KNT292" s="755"/>
      <c r="KNU292" s="755"/>
      <c r="KNV292" s="755"/>
      <c r="KNW292" s="755"/>
      <c r="KNX292" s="755"/>
      <c r="KNY292" s="755"/>
      <c r="KNZ292" s="755"/>
      <c r="KOA292" s="755"/>
      <c r="KOB292" s="755"/>
      <c r="KOC292" s="755"/>
      <c r="KOD292" s="755"/>
      <c r="KOE292" s="755"/>
      <c r="KOF292" s="755"/>
      <c r="KOG292" s="755"/>
      <c r="KOH292" s="755"/>
      <c r="KOI292" s="755"/>
      <c r="KOJ292" s="755"/>
      <c r="KOK292" s="755"/>
      <c r="KOL292" s="755"/>
      <c r="KOM292" s="755"/>
      <c r="KON292" s="755"/>
      <c r="KOO292" s="755"/>
      <c r="KOP292" s="755"/>
      <c r="KOQ292" s="755"/>
      <c r="KOR292" s="755"/>
      <c r="KOS292" s="755"/>
      <c r="KOT292" s="755"/>
      <c r="KOU292" s="755"/>
      <c r="KOV292" s="755"/>
      <c r="KOW292" s="755"/>
      <c r="KOX292" s="755"/>
      <c r="KOY292" s="755"/>
      <c r="KOZ292" s="755"/>
      <c r="KPA292" s="755"/>
      <c r="KPB292" s="755"/>
      <c r="KPC292" s="755"/>
      <c r="KPD292" s="755"/>
      <c r="KPE292" s="755"/>
      <c r="KPF292" s="755"/>
      <c r="KPG292" s="755"/>
      <c r="KPH292" s="755"/>
      <c r="KPI292" s="755"/>
      <c r="KPJ292" s="755"/>
      <c r="KPK292" s="755"/>
      <c r="KPL292" s="755"/>
      <c r="KPM292" s="755"/>
      <c r="KPN292" s="755"/>
      <c r="KPO292" s="755"/>
      <c r="KPP292" s="755"/>
      <c r="KPQ292" s="755"/>
      <c r="KPR292" s="755"/>
      <c r="KPS292" s="755"/>
      <c r="KPT292" s="755"/>
      <c r="KPU292" s="755"/>
      <c r="KPV292" s="755"/>
      <c r="KPW292" s="755"/>
      <c r="KPX292" s="755"/>
      <c r="KPY292" s="755"/>
      <c r="KPZ292" s="755"/>
      <c r="KQA292" s="755"/>
      <c r="KQB292" s="755"/>
      <c r="KQC292" s="755"/>
      <c r="KQD292" s="755"/>
      <c r="KQE292" s="755"/>
      <c r="KQF292" s="755"/>
      <c r="KQG292" s="755"/>
      <c r="KQH292" s="755"/>
      <c r="KQI292" s="755"/>
      <c r="KQJ292" s="755"/>
      <c r="KQK292" s="755"/>
      <c r="KQL292" s="755"/>
      <c r="KQM292" s="755"/>
      <c r="KQN292" s="755"/>
      <c r="KQO292" s="755"/>
      <c r="KQP292" s="755"/>
      <c r="KQQ292" s="755"/>
      <c r="KQR292" s="755"/>
      <c r="KQS292" s="755"/>
      <c r="KQT292" s="755"/>
      <c r="KQU292" s="755"/>
      <c r="KQV292" s="755"/>
      <c r="KQW292" s="755"/>
      <c r="KQX292" s="755"/>
      <c r="KQY292" s="755"/>
      <c r="KQZ292" s="755"/>
      <c r="KRA292" s="755"/>
      <c r="KRB292" s="755"/>
      <c r="KRC292" s="755"/>
      <c r="KRD292" s="755"/>
      <c r="KRE292" s="755"/>
      <c r="KRF292" s="755"/>
      <c r="KRG292" s="755"/>
      <c r="KRH292" s="755"/>
      <c r="KRI292" s="755"/>
      <c r="KRJ292" s="755"/>
      <c r="KRK292" s="755"/>
      <c r="KRL292" s="755"/>
      <c r="KRM292" s="755"/>
      <c r="KRN292" s="755"/>
      <c r="KRO292" s="755"/>
      <c r="KRP292" s="755"/>
      <c r="KRQ292" s="755"/>
      <c r="KRR292" s="755"/>
      <c r="KRS292" s="755"/>
      <c r="KRT292" s="755"/>
      <c r="KRU292" s="755"/>
      <c r="KRV292" s="755"/>
      <c r="KRW292" s="755"/>
      <c r="KRX292" s="755"/>
      <c r="KRY292" s="755"/>
      <c r="KRZ292" s="755"/>
      <c r="KSA292" s="755"/>
      <c r="KSB292" s="755"/>
      <c r="KSC292" s="755"/>
      <c r="KSD292" s="755"/>
      <c r="KSE292" s="755"/>
      <c r="KSF292" s="755"/>
      <c r="KSG292" s="755"/>
      <c r="KSH292" s="755"/>
      <c r="KSI292" s="755"/>
      <c r="KSJ292" s="755"/>
      <c r="KSK292" s="755"/>
      <c r="KSL292" s="755"/>
      <c r="KSM292" s="755"/>
      <c r="KSN292" s="755"/>
      <c r="KSO292" s="755"/>
      <c r="KSP292" s="755"/>
      <c r="KSQ292" s="755"/>
      <c r="KSR292" s="755"/>
      <c r="KSS292" s="755"/>
      <c r="KST292" s="755"/>
      <c r="KSU292" s="755"/>
      <c r="KSV292" s="755"/>
      <c r="KSW292" s="755"/>
      <c r="KSX292" s="755"/>
      <c r="KSY292" s="755"/>
      <c r="KSZ292" s="755"/>
      <c r="KTA292" s="755"/>
      <c r="KTB292" s="755"/>
      <c r="KTC292" s="755"/>
      <c r="KTD292" s="755"/>
      <c r="KTE292" s="755"/>
      <c r="KTF292" s="755"/>
      <c r="KTG292" s="755"/>
      <c r="KTH292" s="755"/>
      <c r="KTI292" s="755"/>
      <c r="KTJ292" s="755"/>
      <c r="KTK292" s="755"/>
      <c r="KTL292" s="755"/>
      <c r="KTM292" s="755"/>
      <c r="KTN292" s="755"/>
      <c r="KTO292" s="755"/>
      <c r="KTP292" s="755"/>
      <c r="KTQ292" s="755"/>
      <c r="KTR292" s="755"/>
      <c r="KTS292" s="755"/>
      <c r="KTT292" s="755"/>
      <c r="KTU292" s="755"/>
      <c r="KTV292" s="755"/>
      <c r="KTW292" s="755"/>
      <c r="KTX292" s="755"/>
      <c r="KTY292" s="755"/>
      <c r="KTZ292" s="755"/>
      <c r="KUA292" s="755"/>
      <c r="KUB292" s="755"/>
      <c r="KUC292" s="755"/>
      <c r="KUD292" s="755"/>
      <c r="KUE292" s="755"/>
      <c r="KUF292" s="755"/>
      <c r="KUG292" s="755"/>
      <c r="KUH292" s="755"/>
      <c r="KUI292" s="755"/>
      <c r="KUJ292" s="755"/>
      <c r="KUK292" s="755"/>
      <c r="KUL292" s="755"/>
      <c r="KUM292" s="755"/>
      <c r="KUN292" s="755"/>
      <c r="KUO292" s="755"/>
      <c r="KUP292" s="755"/>
      <c r="KUQ292" s="755"/>
      <c r="KUR292" s="755"/>
      <c r="KUS292" s="755"/>
      <c r="KUT292" s="755"/>
      <c r="KUU292" s="755"/>
      <c r="KUV292" s="755"/>
      <c r="KUW292" s="755"/>
      <c r="KUX292" s="755"/>
      <c r="KUY292" s="755"/>
      <c r="KUZ292" s="755"/>
      <c r="KVA292" s="755"/>
      <c r="KVB292" s="755"/>
      <c r="KVC292" s="755"/>
      <c r="KVD292" s="755"/>
      <c r="KVE292" s="755"/>
      <c r="KVF292" s="755"/>
      <c r="KVG292" s="755"/>
      <c r="KVH292" s="755"/>
      <c r="KVI292" s="755"/>
      <c r="KVJ292" s="755"/>
      <c r="KVK292" s="755"/>
      <c r="KVL292" s="755"/>
      <c r="KVM292" s="755"/>
      <c r="KVN292" s="755"/>
      <c r="KVO292" s="755"/>
      <c r="KVP292" s="755"/>
      <c r="KVQ292" s="755"/>
      <c r="KVR292" s="755"/>
      <c r="KVS292" s="755"/>
      <c r="KVT292" s="755"/>
      <c r="KVU292" s="755"/>
      <c r="KVV292" s="755"/>
      <c r="KVW292" s="755"/>
      <c r="KVX292" s="755"/>
      <c r="KVY292" s="755"/>
      <c r="KVZ292" s="755"/>
      <c r="KWA292" s="755"/>
      <c r="KWB292" s="755"/>
      <c r="KWC292" s="755"/>
      <c r="KWD292" s="755"/>
      <c r="KWE292" s="755"/>
      <c r="KWF292" s="755"/>
      <c r="KWG292" s="755"/>
      <c r="KWH292" s="755"/>
      <c r="KWI292" s="755"/>
      <c r="KWJ292" s="755"/>
      <c r="KWK292" s="755"/>
      <c r="KWL292" s="755"/>
      <c r="KWM292" s="755"/>
      <c r="KWN292" s="755"/>
      <c r="KWO292" s="755"/>
      <c r="KWP292" s="755"/>
      <c r="KWQ292" s="755"/>
      <c r="KWR292" s="755"/>
      <c r="KWS292" s="755"/>
      <c r="KWT292" s="755"/>
      <c r="KWU292" s="755"/>
      <c r="KWV292" s="755"/>
      <c r="KWW292" s="755"/>
      <c r="KWX292" s="755"/>
      <c r="KWY292" s="755"/>
      <c r="KWZ292" s="755"/>
      <c r="KXA292" s="755"/>
      <c r="KXB292" s="755"/>
      <c r="KXC292" s="755"/>
      <c r="KXD292" s="755"/>
      <c r="KXE292" s="755"/>
      <c r="KXF292" s="755"/>
      <c r="KXG292" s="755"/>
      <c r="KXH292" s="755"/>
      <c r="KXI292" s="755"/>
      <c r="KXJ292" s="755"/>
      <c r="KXK292" s="755"/>
      <c r="KXL292" s="755"/>
      <c r="KXM292" s="755"/>
      <c r="KXN292" s="755"/>
      <c r="KXO292" s="755"/>
      <c r="KXP292" s="755"/>
      <c r="KXQ292" s="755"/>
      <c r="KXR292" s="755"/>
      <c r="KXS292" s="755"/>
      <c r="KXT292" s="755"/>
      <c r="KXU292" s="755"/>
      <c r="KXV292" s="755"/>
      <c r="KXW292" s="755"/>
      <c r="KXX292" s="755"/>
      <c r="KXY292" s="755"/>
      <c r="KXZ292" s="755"/>
      <c r="KYA292" s="755"/>
      <c r="KYB292" s="755"/>
      <c r="KYC292" s="755"/>
      <c r="KYD292" s="755"/>
      <c r="KYE292" s="755"/>
      <c r="KYF292" s="755"/>
      <c r="KYG292" s="755"/>
      <c r="KYH292" s="755"/>
      <c r="KYI292" s="755"/>
      <c r="KYJ292" s="755"/>
      <c r="KYK292" s="755"/>
      <c r="KYL292" s="755"/>
      <c r="KYM292" s="755"/>
      <c r="KYN292" s="755"/>
      <c r="KYO292" s="755"/>
      <c r="KYP292" s="755"/>
      <c r="KYQ292" s="755"/>
      <c r="KYR292" s="755"/>
      <c r="KYS292" s="755"/>
      <c r="KYT292" s="755"/>
      <c r="KYU292" s="755"/>
      <c r="KYV292" s="755"/>
      <c r="KYW292" s="755"/>
      <c r="KYX292" s="755"/>
      <c r="KYY292" s="755"/>
      <c r="KYZ292" s="755"/>
      <c r="KZA292" s="755"/>
      <c r="KZB292" s="755"/>
      <c r="KZC292" s="755"/>
      <c r="KZD292" s="755"/>
      <c r="KZE292" s="755"/>
      <c r="KZF292" s="755"/>
      <c r="KZG292" s="755"/>
      <c r="KZH292" s="755"/>
      <c r="KZI292" s="755"/>
      <c r="KZJ292" s="755"/>
      <c r="KZK292" s="755"/>
      <c r="KZL292" s="755"/>
      <c r="KZM292" s="755"/>
      <c r="KZN292" s="755"/>
      <c r="KZO292" s="755"/>
      <c r="KZP292" s="755"/>
      <c r="KZQ292" s="755"/>
      <c r="KZR292" s="755"/>
      <c r="KZS292" s="755"/>
      <c r="KZT292" s="755"/>
      <c r="KZU292" s="755"/>
      <c r="KZV292" s="755"/>
      <c r="KZW292" s="755"/>
      <c r="KZX292" s="755"/>
      <c r="KZY292" s="755"/>
      <c r="KZZ292" s="755"/>
      <c r="LAA292" s="755"/>
      <c r="LAB292" s="755"/>
      <c r="LAC292" s="755"/>
      <c r="LAD292" s="755"/>
      <c r="LAE292" s="755"/>
      <c r="LAF292" s="755"/>
      <c r="LAG292" s="755"/>
      <c r="LAH292" s="755"/>
      <c r="LAI292" s="755"/>
      <c r="LAJ292" s="755"/>
      <c r="LAK292" s="755"/>
      <c r="LAL292" s="755"/>
      <c r="LAM292" s="755"/>
      <c r="LAN292" s="755"/>
      <c r="LAO292" s="755"/>
      <c r="LAP292" s="755"/>
      <c r="LAQ292" s="755"/>
      <c r="LAR292" s="755"/>
      <c r="LAS292" s="755"/>
      <c r="LAT292" s="755"/>
      <c r="LAU292" s="755"/>
      <c r="LAV292" s="755"/>
      <c r="LAW292" s="755"/>
      <c r="LAX292" s="755"/>
      <c r="LAY292" s="755"/>
      <c r="LAZ292" s="755"/>
      <c r="LBA292" s="755"/>
      <c r="LBB292" s="755"/>
      <c r="LBC292" s="755"/>
      <c r="LBD292" s="755"/>
      <c r="LBE292" s="755"/>
      <c r="LBF292" s="755"/>
      <c r="LBG292" s="755"/>
      <c r="LBH292" s="755"/>
      <c r="LBI292" s="755"/>
      <c r="LBJ292" s="755"/>
      <c r="LBK292" s="755"/>
      <c r="LBL292" s="755"/>
      <c r="LBM292" s="755"/>
      <c r="LBN292" s="755"/>
      <c r="LBO292" s="755"/>
      <c r="LBP292" s="755"/>
      <c r="LBQ292" s="755"/>
      <c r="LBR292" s="755"/>
      <c r="LBS292" s="755"/>
      <c r="LBT292" s="755"/>
      <c r="LBU292" s="755"/>
      <c r="LBV292" s="755"/>
      <c r="LBW292" s="755"/>
      <c r="LBX292" s="755"/>
      <c r="LBY292" s="755"/>
      <c r="LBZ292" s="755"/>
      <c r="LCA292" s="755"/>
      <c r="LCB292" s="755"/>
      <c r="LCC292" s="755"/>
      <c r="LCD292" s="755"/>
      <c r="LCE292" s="755"/>
      <c r="LCF292" s="755"/>
      <c r="LCG292" s="755"/>
      <c r="LCH292" s="755"/>
      <c r="LCI292" s="755"/>
      <c r="LCJ292" s="755"/>
      <c r="LCK292" s="755"/>
      <c r="LCL292" s="755"/>
      <c r="LCM292" s="755"/>
      <c r="LCN292" s="755"/>
      <c r="LCO292" s="755"/>
      <c r="LCP292" s="755"/>
      <c r="LCQ292" s="755"/>
      <c r="LCR292" s="755"/>
      <c r="LCS292" s="755"/>
      <c r="LCT292" s="755"/>
      <c r="LCU292" s="755"/>
      <c r="LCV292" s="755"/>
      <c r="LCW292" s="755"/>
      <c r="LCX292" s="755"/>
      <c r="LCY292" s="755"/>
      <c r="LCZ292" s="755"/>
      <c r="LDA292" s="755"/>
      <c r="LDB292" s="755"/>
      <c r="LDC292" s="755"/>
      <c r="LDD292" s="755"/>
      <c r="LDE292" s="755"/>
      <c r="LDF292" s="755"/>
      <c r="LDG292" s="755"/>
      <c r="LDH292" s="755"/>
      <c r="LDI292" s="755"/>
      <c r="LDJ292" s="755"/>
      <c r="LDK292" s="755"/>
      <c r="LDL292" s="755"/>
      <c r="LDM292" s="755"/>
      <c r="LDN292" s="755"/>
      <c r="LDO292" s="755"/>
      <c r="LDP292" s="755"/>
      <c r="LDQ292" s="755"/>
      <c r="LDR292" s="755"/>
      <c r="LDS292" s="755"/>
      <c r="LDT292" s="755"/>
      <c r="LDU292" s="755"/>
      <c r="LDV292" s="755"/>
      <c r="LDW292" s="755"/>
      <c r="LDX292" s="755"/>
      <c r="LDY292" s="755"/>
      <c r="LDZ292" s="755"/>
      <c r="LEA292" s="755"/>
      <c r="LEB292" s="755"/>
      <c r="LEC292" s="755"/>
      <c r="LED292" s="755"/>
      <c r="LEE292" s="755"/>
      <c r="LEF292" s="755"/>
      <c r="LEG292" s="755"/>
      <c r="LEH292" s="755"/>
      <c r="LEI292" s="755"/>
      <c r="LEJ292" s="755"/>
      <c r="LEK292" s="755"/>
      <c r="LEL292" s="755"/>
      <c r="LEM292" s="755"/>
      <c r="LEN292" s="755"/>
      <c r="LEO292" s="755"/>
      <c r="LEP292" s="755"/>
      <c r="LEQ292" s="755"/>
      <c r="LER292" s="755"/>
      <c r="LES292" s="755"/>
      <c r="LET292" s="755"/>
      <c r="LEU292" s="755"/>
      <c r="LEV292" s="755"/>
      <c r="LEW292" s="755"/>
      <c r="LEX292" s="755"/>
      <c r="LEY292" s="755"/>
      <c r="LEZ292" s="755"/>
      <c r="LFA292" s="755"/>
      <c r="LFB292" s="755"/>
      <c r="LFC292" s="755"/>
      <c r="LFD292" s="755"/>
      <c r="LFE292" s="755"/>
      <c r="LFF292" s="755"/>
      <c r="LFG292" s="755"/>
      <c r="LFH292" s="755"/>
      <c r="LFI292" s="755"/>
      <c r="LFJ292" s="755"/>
      <c r="LFK292" s="755"/>
      <c r="LFL292" s="755"/>
      <c r="LFM292" s="755"/>
      <c r="LFN292" s="755"/>
      <c r="LFO292" s="755"/>
      <c r="LFP292" s="755"/>
      <c r="LFQ292" s="755"/>
      <c r="LFR292" s="755"/>
      <c r="LFS292" s="755"/>
      <c r="LFT292" s="755"/>
      <c r="LFU292" s="755"/>
      <c r="LFV292" s="755"/>
      <c r="LFW292" s="755"/>
      <c r="LFX292" s="755"/>
      <c r="LFY292" s="755"/>
      <c r="LFZ292" s="755"/>
      <c r="LGA292" s="755"/>
      <c r="LGB292" s="755"/>
      <c r="LGC292" s="755"/>
      <c r="LGD292" s="755"/>
      <c r="LGE292" s="755"/>
      <c r="LGF292" s="755"/>
      <c r="LGG292" s="755"/>
      <c r="LGH292" s="755"/>
      <c r="LGI292" s="755"/>
      <c r="LGJ292" s="755"/>
      <c r="LGK292" s="755"/>
      <c r="LGL292" s="755"/>
      <c r="LGM292" s="755"/>
      <c r="LGN292" s="755"/>
      <c r="LGO292" s="755"/>
      <c r="LGP292" s="755"/>
      <c r="LGQ292" s="755"/>
      <c r="LGR292" s="755"/>
      <c r="LGS292" s="755"/>
      <c r="LGT292" s="755"/>
      <c r="LGU292" s="755"/>
      <c r="LGV292" s="755"/>
      <c r="LGW292" s="755"/>
      <c r="LGX292" s="755"/>
      <c r="LGY292" s="755"/>
      <c r="LGZ292" s="755"/>
      <c r="LHA292" s="755"/>
      <c r="LHB292" s="755"/>
      <c r="LHC292" s="755"/>
      <c r="LHD292" s="755"/>
      <c r="LHE292" s="755"/>
      <c r="LHF292" s="755"/>
      <c r="LHG292" s="755"/>
      <c r="LHH292" s="755"/>
      <c r="LHI292" s="755"/>
      <c r="LHJ292" s="755"/>
      <c r="LHK292" s="755"/>
      <c r="LHL292" s="755"/>
      <c r="LHM292" s="755"/>
      <c r="LHN292" s="755"/>
      <c r="LHO292" s="755"/>
      <c r="LHP292" s="755"/>
      <c r="LHQ292" s="755"/>
      <c r="LHR292" s="755"/>
      <c r="LHS292" s="755"/>
      <c r="LHT292" s="755"/>
      <c r="LHU292" s="755"/>
      <c r="LHV292" s="755"/>
      <c r="LHW292" s="755"/>
      <c r="LHX292" s="755"/>
      <c r="LHY292" s="755"/>
      <c r="LHZ292" s="755"/>
      <c r="LIA292" s="755"/>
      <c r="LIB292" s="755"/>
      <c r="LIC292" s="755"/>
      <c r="LID292" s="755"/>
      <c r="LIE292" s="755"/>
      <c r="LIF292" s="755"/>
      <c r="LIG292" s="755"/>
      <c r="LIH292" s="755"/>
      <c r="LII292" s="755"/>
      <c r="LIJ292" s="755"/>
      <c r="LIK292" s="755"/>
      <c r="LIL292" s="755"/>
      <c r="LIM292" s="755"/>
      <c r="LIN292" s="755"/>
      <c r="LIO292" s="755"/>
      <c r="LIP292" s="755"/>
      <c r="LIQ292" s="755"/>
      <c r="LIR292" s="755"/>
      <c r="LIS292" s="755"/>
      <c r="LIT292" s="755"/>
      <c r="LIU292" s="755"/>
      <c r="LIV292" s="755"/>
      <c r="LIW292" s="755"/>
      <c r="LIX292" s="755"/>
      <c r="LIY292" s="755"/>
      <c r="LIZ292" s="755"/>
      <c r="LJA292" s="755"/>
      <c r="LJB292" s="755"/>
      <c r="LJC292" s="755"/>
      <c r="LJD292" s="755"/>
      <c r="LJE292" s="755"/>
      <c r="LJF292" s="755"/>
      <c r="LJG292" s="755"/>
      <c r="LJH292" s="755"/>
      <c r="LJI292" s="755"/>
      <c r="LJJ292" s="755"/>
      <c r="LJK292" s="755"/>
      <c r="LJL292" s="755"/>
      <c r="LJM292" s="755"/>
      <c r="LJN292" s="755"/>
      <c r="LJO292" s="755"/>
      <c r="LJP292" s="755"/>
      <c r="LJQ292" s="755"/>
      <c r="LJR292" s="755"/>
      <c r="LJS292" s="755"/>
      <c r="LJT292" s="755"/>
      <c r="LJU292" s="755"/>
      <c r="LJV292" s="755"/>
      <c r="LJW292" s="755"/>
      <c r="LJX292" s="755"/>
      <c r="LJY292" s="755"/>
      <c r="LJZ292" s="755"/>
      <c r="LKA292" s="755"/>
      <c r="LKB292" s="755"/>
      <c r="LKC292" s="755"/>
      <c r="LKD292" s="755"/>
      <c r="LKE292" s="755"/>
      <c r="LKF292" s="755"/>
      <c r="LKG292" s="755"/>
      <c r="LKH292" s="755"/>
      <c r="LKI292" s="755"/>
      <c r="LKJ292" s="755"/>
      <c r="LKK292" s="755"/>
      <c r="LKL292" s="755"/>
      <c r="LKM292" s="755"/>
      <c r="LKN292" s="755"/>
      <c r="LKO292" s="755"/>
      <c r="LKP292" s="755"/>
      <c r="LKQ292" s="755"/>
      <c r="LKR292" s="755"/>
      <c r="LKS292" s="755"/>
      <c r="LKT292" s="755"/>
      <c r="LKU292" s="755"/>
      <c r="LKV292" s="755"/>
      <c r="LKW292" s="755"/>
      <c r="LKX292" s="755"/>
      <c r="LKY292" s="755"/>
      <c r="LKZ292" s="755"/>
      <c r="LLA292" s="755"/>
      <c r="LLB292" s="755"/>
      <c r="LLC292" s="755"/>
      <c r="LLD292" s="755"/>
      <c r="LLE292" s="755"/>
      <c r="LLF292" s="755"/>
      <c r="LLG292" s="755"/>
      <c r="LLH292" s="755"/>
      <c r="LLI292" s="755"/>
      <c r="LLJ292" s="755"/>
      <c r="LLK292" s="755"/>
      <c r="LLL292" s="755"/>
      <c r="LLM292" s="755"/>
      <c r="LLN292" s="755"/>
      <c r="LLO292" s="755"/>
      <c r="LLP292" s="755"/>
      <c r="LLQ292" s="755"/>
      <c r="LLR292" s="755"/>
      <c r="LLS292" s="755"/>
      <c r="LLT292" s="755"/>
      <c r="LLU292" s="755"/>
      <c r="LLV292" s="755"/>
      <c r="LLW292" s="755"/>
      <c r="LLX292" s="755"/>
      <c r="LLY292" s="755"/>
      <c r="LLZ292" s="755"/>
      <c r="LMA292" s="755"/>
      <c r="LMB292" s="755"/>
      <c r="LMC292" s="755"/>
      <c r="LMD292" s="755"/>
      <c r="LME292" s="755"/>
      <c r="LMF292" s="755"/>
      <c r="LMG292" s="755"/>
      <c r="LMH292" s="755"/>
      <c r="LMI292" s="755"/>
      <c r="LMJ292" s="755"/>
      <c r="LMK292" s="755"/>
      <c r="LML292" s="755"/>
      <c r="LMM292" s="755"/>
      <c r="LMN292" s="755"/>
      <c r="LMO292" s="755"/>
      <c r="LMP292" s="755"/>
      <c r="LMQ292" s="755"/>
      <c r="LMR292" s="755"/>
      <c r="LMS292" s="755"/>
      <c r="LMT292" s="755"/>
      <c r="LMU292" s="755"/>
      <c r="LMV292" s="755"/>
      <c r="LMW292" s="755"/>
      <c r="LMX292" s="755"/>
      <c r="LMY292" s="755"/>
      <c r="LMZ292" s="755"/>
      <c r="LNA292" s="755"/>
      <c r="LNB292" s="755"/>
      <c r="LNC292" s="755"/>
      <c r="LND292" s="755"/>
      <c r="LNE292" s="755"/>
      <c r="LNF292" s="755"/>
      <c r="LNG292" s="755"/>
      <c r="LNH292" s="755"/>
      <c r="LNI292" s="755"/>
      <c r="LNJ292" s="755"/>
      <c r="LNK292" s="755"/>
      <c r="LNL292" s="755"/>
      <c r="LNM292" s="755"/>
      <c r="LNN292" s="755"/>
      <c r="LNO292" s="755"/>
      <c r="LNP292" s="755"/>
      <c r="LNQ292" s="755"/>
      <c r="LNR292" s="755"/>
      <c r="LNS292" s="755"/>
      <c r="LNT292" s="755"/>
      <c r="LNU292" s="755"/>
      <c r="LNV292" s="755"/>
      <c r="LNW292" s="755"/>
      <c r="LNX292" s="755"/>
      <c r="LNY292" s="755"/>
      <c r="LNZ292" s="755"/>
      <c r="LOA292" s="755"/>
      <c r="LOB292" s="755"/>
      <c r="LOC292" s="755"/>
      <c r="LOD292" s="755"/>
      <c r="LOE292" s="755"/>
      <c r="LOF292" s="755"/>
      <c r="LOG292" s="755"/>
      <c r="LOH292" s="755"/>
      <c r="LOI292" s="755"/>
      <c r="LOJ292" s="755"/>
      <c r="LOK292" s="755"/>
      <c r="LOL292" s="755"/>
      <c r="LOM292" s="755"/>
      <c r="LON292" s="755"/>
      <c r="LOO292" s="755"/>
      <c r="LOP292" s="755"/>
      <c r="LOQ292" s="755"/>
      <c r="LOR292" s="755"/>
      <c r="LOS292" s="755"/>
      <c r="LOT292" s="755"/>
      <c r="LOU292" s="755"/>
      <c r="LOV292" s="755"/>
      <c r="LOW292" s="755"/>
      <c r="LOX292" s="755"/>
      <c r="LOY292" s="755"/>
      <c r="LOZ292" s="755"/>
      <c r="LPA292" s="755"/>
      <c r="LPB292" s="755"/>
      <c r="LPC292" s="755"/>
      <c r="LPD292" s="755"/>
      <c r="LPE292" s="755"/>
      <c r="LPF292" s="755"/>
      <c r="LPG292" s="755"/>
      <c r="LPH292" s="755"/>
      <c r="LPI292" s="755"/>
      <c r="LPJ292" s="755"/>
      <c r="LPK292" s="755"/>
      <c r="LPL292" s="755"/>
      <c r="LPM292" s="755"/>
      <c r="LPN292" s="755"/>
      <c r="LPO292" s="755"/>
      <c r="LPP292" s="755"/>
      <c r="LPQ292" s="755"/>
      <c r="LPR292" s="755"/>
      <c r="LPS292" s="755"/>
      <c r="LPT292" s="755"/>
      <c r="LPU292" s="755"/>
      <c r="LPV292" s="755"/>
      <c r="LPW292" s="755"/>
      <c r="LPX292" s="755"/>
      <c r="LPY292" s="755"/>
      <c r="LPZ292" s="755"/>
      <c r="LQA292" s="755"/>
      <c r="LQB292" s="755"/>
      <c r="LQC292" s="755"/>
      <c r="LQD292" s="755"/>
      <c r="LQE292" s="755"/>
      <c r="LQF292" s="755"/>
      <c r="LQG292" s="755"/>
      <c r="LQH292" s="755"/>
      <c r="LQI292" s="755"/>
      <c r="LQJ292" s="755"/>
      <c r="LQK292" s="755"/>
      <c r="LQL292" s="755"/>
      <c r="LQM292" s="755"/>
      <c r="LQN292" s="755"/>
      <c r="LQO292" s="755"/>
      <c r="LQP292" s="755"/>
      <c r="LQQ292" s="755"/>
      <c r="LQR292" s="755"/>
      <c r="LQS292" s="755"/>
      <c r="LQT292" s="755"/>
      <c r="LQU292" s="755"/>
      <c r="LQV292" s="755"/>
      <c r="LQW292" s="755"/>
      <c r="LQX292" s="755"/>
      <c r="LQY292" s="755"/>
      <c r="LQZ292" s="755"/>
      <c r="LRA292" s="755"/>
      <c r="LRB292" s="755"/>
      <c r="LRC292" s="755"/>
      <c r="LRD292" s="755"/>
      <c r="LRE292" s="755"/>
      <c r="LRF292" s="755"/>
      <c r="LRG292" s="755"/>
      <c r="LRH292" s="755"/>
      <c r="LRI292" s="755"/>
      <c r="LRJ292" s="755"/>
      <c r="LRK292" s="755"/>
      <c r="LRL292" s="755"/>
      <c r="LRM292" s="755"/>
      <c r="LRN292" s="755"/>
      <c r="LRO292" s="755"/>
      <c r="LRP292" s="755"/>
      <c r="LRQ292" s="755"/>
      <c r="LRR292" s="755"/>
      <c r="LRS292" s="755"/>
      <c r="LRT292" s="755"/>
      <c r="LRU292" s="755"/>
      <c r="LRV292" s="755"/>
      <c r="LRW292" s="755"/>
      <c r="LRX292" s="755"/>
      <c r="LRY292" s="755"/>
      <c r="LRZ292" s="755"/>
      <c r="LSA292" s="755"/>
      <c r="LSB292" s="755"/>
      <c r="LSC292" s="755"/>
      <c r="LSD292" s="755"/>
      <c r="LSE292" s="755"/>
      <c r="LSF292" s="755"/>
      <c r="LSG292" s="755"/>
      <c r="LSH292" s="755"/>
      <c r="LSI292" s="755"/>
      <c r="LSJ292" s="755"/>
      <c r="LSK292" s="755"/>
      <c r="LSL292" s="755"/>
      <c r="LSM292" s="755"/>
      <c r="LSN292" s="755"/>
      <c r="LSO292" s="755"/>
      <c r="LSP292" s="755"/>
      <c r="LSQ292" s="755"/>
      <c r="LSR292" s="755"/>
      <c r="LSS292" s="755"/>
      <c r="LST292" s="755"/>
      <c r="LSU292" s="755"/>
      <c r="LSV292" s="755"/>
      <c r="LSW292" s="755"/>
      <c r="LSX292" s="755"/>
      <c r="LSY292" s="755"/>
      <c r="LSZ292" s="755"/>
      <c r="LTA292" s="755"/>
      <c r="LTB292" s="755"/>
      <c r="LTC292" s="755"/>
      <c r="LTD292" s="755"/>
      <c r="LTE292" s="755"/>
      <c r="LTF292" s="755"/>
      <c r="LTG292" s="755"/>
      <c r="LTH292" s="755"/>
      <c r="LTI292" s="755"/>
      <c r="LTJ292" s="755"/>
      <c r="LTK292" s="755"/>
      <c r="LTL292" s="755"/>
      <c r="LTM292" s="755"/>
      <c r="LTN292" s="755"/>
      <c r="LTO292" s="755"/>
      <c r="LTP292" s="755"/>
      <c r="LTQ292" s="755"/>
      <c r="LTR292" s="755"/>
      <c r="LTS292" s="755"/>
      <c r="LTT292" s="755"/>
      <c r="LTU292" s="755"/>
      <c r="LTV292" s="755"/>
      <c r="LTW292" s="755"/>
      <c r="LTX292" s="755"/>
      <c r="LTY292" s="755"/>
      <c r="LTZ292" s="755"/>
      <c r="LUA292" s="755"/>
      <c r="LUB292" s="755"/>
      <c r="LUC292" s="755"/>
      <c r="LUD292" s="755"/>
      <c r="LUE292" s="755"/>
      <c r="LUF292" s="755"/>
      <c r="LUG292" s="755"/>
      <c r="LUH292" s="755"/>
      <c r="LUI292" s="755"/>
      <c r="LUJ292" s="755"/>
      <c r="LUK292" s="755"/>
      <c r="LUL292" s="755"/>
      <c r="LUM292" s="755"/>
      <c r="LUN292" s="755"/>
      <c r="LUO292" s="755"/>
      <c r="LUP292" s="755"/>
      <c r="LUQ292" s="755"/>
      <c r="LUR292" s="755"/>
      <c r="LUS292" s="755"/>
      <c r="LUT292" s="755"/>
      <c r="LUU292" s="755"/>
      <c r="LUV292" s="755"/>
      <c r="LUW292" s="755"/>
      <c r="LUX292" s="755"/>
      <c r="LUY292" s="755"/>
      <c r="LUZ292" s="755"/>
      <c r="LVA292" s="755"/>
      <c r="LVB292" s="755"/>
      <c r="LVC292" s="755"/>
      <c r="LVD292" s="755"/>
      <c r="LVE292" s="755"/>
      <c r="LVF292" s="755"/>
      <c r="LVG292" s="755"/>
      <c r="LVH292" s="755"/>
      <c r="LVI292" s="755"/>
      <c r="LVJ292" s="755"/>
      <c r="LVK292" s="755"/>
      <c r="LVL292" s="755"/>
      <c r="LVM292" s="755"/>
      <c r="LVN292" s="755"/>
      <c r="LVO292" s="755"/>
      <c r="LVP292" s="755"/>
      <c r="LVQ292" s="755"/>
      <c r="LVR292" s="755"/>
      <c r="LVS292" s="755"/>
      <c r="LVT292" s="755"/>
      <c r="LVU292" s="755"/>
      <c r="LVV292" s="755"/>
      <c r="LVW292" s="755"/>
      <c r="LVX292" s="755"/>
      <c r="LVY292" s="755"/>
      <c r="LVZ292" s="755"/>
      <c r="LWA292" s="755"/>
      <c r="LWB292" s="755"/>
      <c r="LWC292" s="755"/>
      <c r="LWD292" s="755"/>
      <c r="LWE292" s="755"/>
      <c r="LWF292" s="755"/>
      <c r="LWG292" s="755"/>
      <c r="LWH292" s="755"/>
      <c r="LWI292" s="755"/>
      <c r="LWJ292" s="755"/>
      <c r="LWK292" s="755"/>
      <c r="LWL292" s="755"/>
      <c r="LWM292" s="755"/>
      <c r="LWN292" s="755"/>
      <c r="LWO292" s="755"/>
      <c r="LWP292" s="755"/>
      <c r="LWQ292" s="755"/>
      <c r="LWR292" s="755"/>
      <c r="LWS292" s="755"/>
      <c r="LWT292" s="755"/>
      <c r="LWU292" s="755"/>
      <c r="LWV292" s="755"/>
      <c r="LWW292" s="755"/>
      <c r="LWX292" s="755"/>
      <c r="LWY292" s="755"/>
      <c r="LWZ292" s="755"/>
      <c r="LXA292" s="755"/>
      <c r="LXB292" s="755"/>
      <c r="LXC292" s="755"/>
      <c r="LXD292" s="755"/>
      <c r="LXE292" s="755"/>
      <c r="LXF292" s="755"/>
      <c r="LXG292" s="755"/>
      <c r="LXH292" s="755"/>
      <c r="LXI292" s="755"/>
      <c r="LXJ292" s="755"/>
      <c r="LXK292" s="755"/>
      <c r="LXL292" s="755"/>
      <c r="LXM292" s="755"/>
      <c r="LXN292" s="755"/>
      <c r="LXO292" s="755"/>
      <c r="LXP292" s="755"/>
      <c r="LXQ292" s="755"/>
      <c r="LXR292" s="755"/>
      <c r="LXS292" s="755"/>
      <c r="LXT292" s="755"/>
      <c r="LXU292" s="755"/>
      <c r="LXV292" s="755"/>
      <c r="LXW292" s="755"/>
      <c r="LXX292" s="755"/>
      <c r="LXY292" s="755"/>
      <c r="LXZ292" s="755"/>
      <c r="LYA292" s="755"/>
      <c r="LYB292" s="755"/>
      <c r="LYC292" s="755"/>
      <c r="LYD292" s="755"/>
      <c r="LYE292" s="755"/>
      <c r="LYF292" s="755"/>
      <c r="LYG292" s="755"/>
      <c r="LYH292" s="755"/>
      <c r="LYI292" s="755"/>
      <c r="LYJ292" s="755"/>
      <c r="LYK292" s="755"/>
      <c r="LYL292" s="755"/>
      <c r="LYM292" s="755"/>
      <c r="LYN292" s="755"/>
      <c r="LYO292" s="755"/>
      <c r="LYP292" s="755"/>
      <c r="LYQ292" s="755"/>
      <c r="LYR292" s="755"/>
      <c r="LYS292" s="755"/>
      <c r="LYT292" s="755"/>
      <c r="LYU292" s="755"/>
      <c r="LYV292" s="755"/>
      <c r="LYW292" s="755"/>
      <c r="LYX292" s="755"/>
      <c r="LYY292" s="755"/>
      <c r="LYZ292" s="755"/>
      <c r="LZA292" s="755"/>
      <c r="LZB292" s="755"/>
      <c r="LZC292" s="755"/>
      <c r="LZD292" s="755"/>
      <c r="LZE292" s="755"/>
      <c r="LZF292" s="755"/>
      <c r="LZG292" s="755"/>
      <c r="LZH292" s="755"/>
      <c r="LZI292" s="755"/>
      <c r="LZJ292" s="755"/>
      <c r="LZK292" s="755"/>
      <c r="LZL292" s="755"/>
      <c r="LZM292" s="755"/>
      <c r="LZN292" s="755"/>
      <c r="LZO292" s="755"/>
      <c r="LZP292" s="755"/>
      <c r="LZQ292" s="755"/>
      <c r="LZR292" s="755"/>
      <c r="LZS292" s="755"/>
      <c r="LZT292" s="755"/>
      <c r="LZU292" s="755"/>
      <c r="LZV292" s="755"/>
      <c r="LZW292" s="755"/>
      <c r="LZX292" s="755"/>
      <c r="LZY292" s="755"/>
      <c r="LZZ292" s="755"/>
      <c r="MAA292" s="755"/>
      <c r="MAB292" s="755"/>
      <c r="MAC292" s="755"/>
      <c r="MAD292" s="755"/>
      <c r="MAE292" s="755"/>
      <c r="MAF292" s="755"/>
      <c r="MAG292" s="755"/>
      <c r="MAH292" s="755"/>
      <c r="MAI292" s="755"/>
      <c r="MAJ292" s="755"/>
      <c r="MAK292" s="755"/>
      <c r="MAL292" s="755"/>
      <c r="MAM292" s="755"/>
      <c r="MAN292" s="755"/>
      <c r="MAO292" s="755"/>
      <c r="MAP292" s="755"/>
      <c r="MAQ292" s="755"/>
      <c r="MAR292" s="755"/>
      <c r="MAS292" s="755"/>
      <c r="MAT292" s="755"/>
      <c r="MAU292" s="755"/>
      <c r="MAV292" s="755"/>
      <c r="MAW292" s="755"/>
      <c r="MAX292" s="755"/>
      <c r="MAY292" s="755"/>
      <c r="MAZ292" s="755"/>
      <c r="MBA292" s="755"/>
      <c r="MBB292" s="755"/>
      <c r="MBC292" s="755"/>
      <c r="MBD292" s="755"/>
      <c r="MBE292" s="755"/>
      <c r="MBF292" s="755"/>
      <c r="MBG292" s="755"/>
      <c r="MBH292" s="755"/>
      <c r="MBI292" s="755"/>
      <c r="MBJ292" s="755"/>
      <c r="MBK292" s="755"/>
      <c r="MBL292" s="755"/>
      <c r="MBM292" s="755"/>
      <c r="MBN292" s="755"/>
      <c r="MBO292" s="755"/>
      <c r="MBP292" s="755"/>
      <c r="MBQ292" s="755"/>
      <c r="MBR292" s="755"/>
      <c r="MBS292" s="755"/>
      <c r="MBT292" s="755"/>
      <c r="MBU292" s="755"/>
      <c r="MBV292" s="755"/>
      <c r="MBW292" s="755"/>
      <c r="MBX292" s="755"/>
      <c r="MBY292" s="755"/>
      <c r="MBZ292" s="755"/>
      <c r="MCA292" s="755"/>
      <c r="MCB292" s="755"/>
      <c r="MCC292" s="755"/>
      <c r="MCD292" s="755"/>
      <c r="MCE292" s="755"/>
      <c r="MCF292" s="755"/>
      <c r="MCG292" s="755"/>
      <c r="MCH292" s="755"/>
      <c r="MCI292" s="755"/>
      <c r="MCJ292" s="755"/>
      <c r="MCK292" s="755"/>
      <c r="MCL292" s="755"/>
      <c r="MCM292" s="755"/>
      <c r="MCN292" s="755"/>
      <c r="MCO292" s="755"/>
      <c r="MCP292" s="755"/>
      <c r="MCQ292" s="755"/>
      <c r="MCR292" s="755"/>
      <c r="MCS292" s="755"/>
      <c r="MCT292" s="755"/>
      <c r="MCU292" s="755"/>
      <c r="MCV292" s="755"/>
      <c r="MCW292" s="755"/>
      <c r="MCX292" s="755"/>
      <c r="MCY292" s="755"/>
      <c r="MCZ292" s="755"/>
      <c r="MDA292" s="755"/>
      <c r="MDB292" s="755"/>
      <c r="MDC292" s="755"/>
      <c r="MDD292" s="755"/>
      <c r="MDE292" s="755"/>
      <c r="MDF292" s="755"/>
      <c r="MDG292" s="755"/>
      <c r="MDH292" s="755"/>
      <c r="MDI292" s="755"/>
      <c r="MDJ292" s="755"/>
      <c r="MDK292" s="755"/>
      <c r="MDL292" s="755"/>
      <c r="MDM292" s="755"/>
      <c r="MDN292" s="755"/>
      <c r="MDO292" s="755"/>
      <c r="MDP292" s="755"/>
      <c r="MDQ292" s="755"/>
      <c r="MDR292" s="755"/>
      <c r="MDS292" s="755"/>
      <c r="MDT292" s="755"/>
      <c r="MDU292" s="755"/>
      <c r="MDV292" s="755"/>
      <c r="MDW292" s="755"/>
      <c r="MDX292" s="755"/>
      <c r="MDY292" s="755"/>
      <c r="MDZ292" s="755"/>
      <c r="MEA292" s="755"/>
      <c r="MEB292" s="755"/>
      <c r="MEC292" s="755"/>
      <c r="MED292" s="755"/>
      <c r="MEE292" s="755"/>
      <c r="MEF292" s="755"/>
      <c r="MEG292" s="755"/>
      <c r="MEH292" s="755"/>
      <c r="MEI292" s="755"/>
      <c r="MEJ292" s="755"/>
      <c r="MEK292" s="755"/>
      <c r="MEL292" s="755"/>
      <c r="MEM292" s="755"/>
      <c r="MEN292" s="755"/>
      <c r="MEO292" s="755"/>
      <c r="MEP292" s="755"/>
      <c r="MEQ292" s="755"/>
      <c r="MER292" s="755"/>
      <c r="MES292" s="755"/>
      <c r="MET292" s="755"/>
      <c r="MEU292" s="755"/>
      <c r="MEV292" s="755"/>
      <c r="MEW292" s="755"/>
      <c r="MEX292" s="755"/>
      <c r="MEY292" s="755"/>
      <c r="MEZ292" s="755"/>
      <c r="MFA292" s="755"/>
      <c r="MFB292" s="755"/>
      <c r="MFC292" s="755"/>
      <c r="MFD292" s="755"/>
      <c r="MFE292" s="755"/>
      <c r="MFF292" s="755"/>
      <c r="MFG292" s="755"/>
      <c r="MFH292" s="755"/>
      <c r="MFI292" s="755"/>
      <c r="MFJ292" s="755"/>
      <c r="MFK292" s="755"/>
      <c r="MFL292" s="755"/>
      <c r="MFM292" s="755"/>
      <c r="MFN292" s="755"/>
      <c r="MFO292" s="755"/>
      <c r="MFP292" s="755"/>
      <c r="MFQ292" s="755"/>
      <c r="MFR292" s="755"/>
      <c r="MFS292" s="755"/>
      <c r="MFT292" s="755"/>
      <c r="MFU292" s="755"/>
      <c r="MFV292" s="755"/>
      <c r="MFW292" s="755"/>
      <c r="MFX292" s="755"/>
      <c r="MFY292" s="755"/>
      <c r="MFZ292" s="755"/>
      <c r="MGA292" s="755"/>
      <c r="MGB292" s="755"/>
      <c r="MGC292" s="755"/>
      <c r="MGD292" s="755"/>
      <c r="MGE292" s="755"/>
      <c r="MGF292" s="755"/>
      <c r="MGG292" s="755"/>
      <c r="MGH292" s="755"/>
      <c r="MGI292" s="755"/>
      <c r="MGJ292" s="755"/>
      <c r="MGK292" s="755"/>
      <c r="MGL292" s="755"/>
      <c r="MGM292" s="755"/>
      <c r="MGN292" s="755"/>
      <c r="MGO292" s="755"/>
      <c r="MGP292" s="755"/>
      <c r="MGQ292" s="755"/>
      <c r="MGR292" s="755"/>
      <c r="MGS292" s="755"/>
      <c r="MGT292" s="755"/>
      <c r="MGU292" s="755"/>
      <c r="MGV292" s="755"/>
      <c r="MGW292" s="755"/>
      <c r="MGX292" s="755"/>
      <c r="MGY292" s="755"/>
      <c r="MGZ292" s="755"/>
      <c r="MHA292" s="755"/>
      <c r="MHB292" s="755"/>
      <c r="MHC292" s="755"/>
      <c r="MHD292" s="755"/>
      <c r="MHE292" s="755"/>
      <c r="MHF292" s="755"/>
      <c r="MHG292" s="755"/>
      <c r="MHH292" s="755"/>
      <c r="MHI292" s="755"/>
      <c r="MHJ292" s="755"/>
      <c r="MHK292" s="755"/>
      <c r="MHL292" s="755"/>
      <c r="MHM292" s="755"/>
      <c r="MHN292" s="755"/>
      <c r="MHO292" s="755"/>
      <c r="MHP292" s="755"/>
      <c r="MHQ292" s="755"/>
      <c r="MHR292" s="755"/>
      <c r="MHS292" s="755"/>
      <c r="MHT292" s="755"/>
      <c r="MHU292" s="755"/>
      <c r="MHV292" s="755"/>
      <c r="MHW292" s="755"/>
      <c r="MHX292" s="755"/>
      <c r="MHY292" s="755"/>
      <c r="MHZ292" s="755"/>
      <c r="MIA292" s="755"/>
      <c r="MIB292" s="755"/>
      <c r="MIC292" s="755"/>
      <c r="MID292" s="755"/>
      <c r="MIE292" s="755"/>
      <c r="MIF292" s="755"/>
      <c r="MIG292" s="755"/>
      <c r="MIH292" s="755"/>
      <c r="MII292" s="755"/>
      <c r="MIJ292" s="755"/>
      <c r="MIK292" s="755"/>
      <c r="MIL292" s="755"/>
      <c r="MIM292" s="755"/>
      <c r="MIN292" s="755"/>
      <c r="MIO292" s="755"/>
      <c r="MIP292" s="755"/>
      <c r="MIQ292" s="755"/>
      <c r="MIR292" s="755"/>
      <c r="MIS292" s="755"/>
      <c r="MIT292" s="755"/>
      <c r="MIU292" s="755"/>
      <c r="MIV292" s="755"/>
      <c r="MIW292" s="755"/>
      <c r="MIX292" s="755"/>
      <c r="MIY292" s="755"/>
      <c r="MIZ292" s="755"/>
      <c r="MJA292" s="755"/>
      <c r="MJB292" s="755"/>
      <c r="MJC292" s="755"/>
      <c r="MJD292" s="755"/>
      <c r="MJE292" s="755"/>
      <c r="MJF292" s="755"/>
      <c r="MJG292" s="755"/>
      <c r="MJH292" s="755"/>
      <c r="MJI292" s="755"/>
      <c r="MJJ292" s="755"/>
      <c r="MJK292" s="755"/>
      <c r="MJL292" s="755"/>
      <c r="MJM292" s="755"/>
      <c r="MJN292" s="755"/>
      <c r="MJO292" s="755"/>
      <c r="MJP292" s="755"/>
      <c r="MJQ292" s="755"/>
      <c r="MJR292" s="755"/>
      <c r="MJS292" s="755"/>
      <c r="MJT292" s="755"/>
      <c r="MJU292" s="755"/>
      <c r="MJV292" s="755"/>
      <c r="MJW292" s="755"/>
      <c r="MJX292" s="755"/>
      <c r="MJY292" s="755"/>
      <c r="MJZ292" s="755"/>
      <c r="MKA292" s="755"/>
      <c r="MKB292" s="755"/>
      <c r="MKC292" s="755"/>
      <c r="MKD292" s="755"/>
      <c r="MKE292" s="755"/>
      <c r="MKF292" s="755"/>
      <c r="MKG292" s="755"/>
      <c r="MKH292" s="755"/>
      <c r="MKI292" s="755"/>
      <c r="MKJ292" s="755"/>
      <c r="MKK292" s="755"/>
      <c r="MKL292" s="755"/>
      <c r="MKM292" s="755"/>
      <c r="MKN292" s="755"/>
      <c r="MKO292" s="755"/>
      <c r="MKP292" s="755"/>
      <c r="MKQ292" s="755"/>
      <c r="MKR292" s="755"/>
      <c r="MKS292" s="755"/>
      <c r="MKT292" s="755"/>
      <c r="MKU292" s="755"/>
      <c r="MKV292" s="755"/>
      <c r="MKW292" s="755"/>
      <c r="MKX292" s="755"/>
      <c r="MKY292" s="755"/>
      <c r="MKZ292" s="755"/>
      <c r="MLA292" s="755"/>
      <c r="MLB292" s="755"/>
      <c r="MLC292" s="755"/>
      <c r="MLD292" s="755"/>
      <c r="MLE292" s="755"/>
      <c r="MLF292" s="755"/>
      <c r="MLG292" s="755"/>
      <c r="MLH292" s="755"/>
      <c r="MLI292" s="755"/>
      <c r="MLJ292" s="755"/>
      <c r="MLK292" s="755"/>
      <c r="MLL292" s="755"/>
      <c r="MLM292" s="755"/>
      <c r="MLN292" s="755"/>
      <c r="MLO292" s="755"/>
      <c r="MLP292" s="755"/>
      <c r="MLQ292" s="755"/>
      <c r="MLR292" s="755"/>
      <c r="MLS292" s="755"/>
      <c r="MLT292" s="755"/>
      <c r="MLU292" s="755"/>
      <c r="MLV292" s="755"/>
      <c r="MLW292" s="755"/>
      <c r="MLX292" s="755"/>
      <c r="MLY292" s="755"/>
      <c r="MLZ292" s="755"/>
      <c r="MMA292" s="755"/>
      <c r="MMB292" s="755"/>
      <c r="MMC292" s="755"/>
      <c r="MMD292" s="755"/>
      <c r="MME292" s="755"/>
      <c r="MMF292" s="755"/>
      <c r="MMG292" s="755"/>
      <c r="MMH292" s="755"/>
      <c r="MMI292" s="755"/>
      <c r="MMJ292" s="755"/>
      <c r="MMK292" s="755"/>
      <c r="MML292" s="755"/>
      <c r="MMM292" s="755"/>
      <c r="MMN292" s="755"/>
      <c r="MMO292" s="755"/>
      <c r="MMP292" s="755"/>
      <c r="MMQ292" s="755"/>
      <c r="MMR292" s="755"/>
      <c r="MMS292" s="755"/>
      <c r="MMT292" s="755"/>
      <c r="MMU292" s="755"/>
      <c r="MMV292" s="755"/>
      <c r="MMW292" s="755"/>
      <c r="MMX292" s="755"/>
      <c r="MMY292" s="755"/>
      <c r="MMZ292" s="755"/>
      <c r="MNA292" s="755"/>
      <c r="MNB292" s="755"/>
      <c r="MNC292" s="755"/>
      <c r="MND292" s="755"/>
      <c r="MNE292" s="755"/>
      <c r="MNF292" s="755"/>
      <c r="MNG292" s="755"/>
      <c r="MNH292" s="755"/>
      <c r="MNI292" s="755"/>
      <c r="MNJ292" s="755"/>
      <c r="MNK292" s="755"/>
      <c r="MNL292" s="755"/>
      <c r="MNM292" s="755"/>
      <c r="MNN292" s="755"/>
      <c r="MNO292" s="755"/>
      <c r="MNP292" s="755"/>
      <c r="MNQ292" s="755"/>
      <c r="MNR292" s="755"/>
      <c r="MNS292" s="755"/>
      <c r="MNT292" s="755"/>
      <c r="MNU292" s="755"/>
      <c r="MNV292" s="755"/>
      <c r="MNW292" s="755"/>
      <c r="MNX292" s="755"/>
      <c r="MNY292" s="755"/>
      <c r="MNZ292" s="755"/>
      <c r="MOA292" s="755"/>
      <c r="MOB292" s="755"/>
      <c r="MOC292" s="755"/>
      <c r="MOD292" s="755"/>
      <c r="MOE292" s="755"/>
      <c r="MOF292" s="755"/>
      <c r="MOG292" s="755"/>
      <c r="MOH292" s="755"/>
      <c r="MOI292" s="755"/>
      <c r="MOJ292" s="755"/>
      <c r="MOK292" s="755"/>
      <c r="MOL292" s="755"/>
      <c r="MOM292" s="755"/>
      <c r="MON292" s="755"/>
      <c r="MOO292" s="755"/>
      <c r="MOP292" s="755"/>
      <c r="MOQ292" s="755"/>
      <c r="MOR292" s="755"/>
      <c r="MOS292" s="755"/>
      <c r="MOT292" s="755"/>
      <c r="MOU292" s="755"/>
      <c r="MOV292" s="755"/>
      <c r="MOW292" s="755"/>
      <c r="MOX292" s="755"/>
      <c r="MOY292" s="755"/>
      <c r="MOZ292" s="755"/>
      <c r="MPA292" s="755"/>
      <c r="MPB292" s="755"/>
      <c r="MPC292" s="755"/>
      <c r="MPD292" s="755"/>
      <c r="MPE292" s="755"/>
      <c r="MPF292" s="755"/>
      <c r="MPG292" s="755"/>
      <c r="MPH292" s="755"/>
      <c r="MPI292" s="755"/>
      <c r="MPJ292" s="755"/>
      <c r="MPK292" s="755"/>
      <c r="MPL292" s="755"/>
      <c r="MPM292" s="755"/>
      <c r="MPN292" s="755"/>
      <c r="MPO292" s="755"/>
      <c r="MPP292" s="755"/>
      <c r="MPQ292" s="755"/>
      <c r="MPR292" s="755"/>
      <c r="MPS292" s="755"/>
      <c r="MPT292" s="755"/>
      <c r="MPU292" s="755"/>
      <c r="MPV292" s="755"/>
      <c r="MPW292" s="755"/>
      <c r="MPX292" s="755"/>
      <c r="MPY292" s="755"/>
      <c r="MPZ292" s="755"/>
      <c r="MQA292" s="755"/>
      <c r="MQB292" s="755"/>
      <c r="MQC292" s="755"/>
      <c r="MQD292" s="755"/>
      <c r="MQE292" s="755"/>
      <c r="MQF292" s="755"/>
      <c r="MQG292" s="755"/>
      <c r="MQH292" s="755"/>
      <c r="MQI292" s="755"/>
      <c r="MQJ292" s="755"/>
      <c r="MQK292" s="755"/>
      <c r="MQL292" s="755"/>
      <c r="MQM292" s="755"/>
      <c r="MQN292" s="755"/>
      <c r="MQO292" s="755"/>
      <c r="MQP292" s="755"/>
      <c r="MQQ292" s="755"/>
      <c r="MQR292" s="755"/>
      <c r="MQS292" s="755"/>
      <c r="MQT292" s="755"/>
      <c r="MQU292" s="755"/>
      <c r="MQV292" s="755"/>
      <c r="MQW292" s="755"/>
      <c r="MQX292" s="755"/>
      <c r="MQY292" s="755"/>
      <c r="MQZ292" s="755"/>
      <c r="MRA292" s="755"/>
      <c r="MRB292" s="755"/>
      <c r="MRC292" s="755"/>
      <c r="MRD292" s="755"/>
      <c r="MRE292" s="755"/>
      <c r="MRF292" s="755"/>
      <c r="MRG292" s="755"/>
      <c r="MRH292" s="755"/>
      <c r="MRI292" s="755"/>
      <c r="MRJ292" s="755"/>
      <c r="MRK292" s="755"/>
      <c r="MRL292" s="755"/>
      <c r="MRM292" s="755"/>
      <c r="MRN292" s="755"/>
      <c r="MRO292" s="755"/>
      <c r="MRP292" s="755"/>
      <c r="MRQ292" s="755"/>
      <c r="MRR292" s="755"/>
      <c r="MRS292" s="755"/>
      <c r="MRT292" s="755"/>
      <c r="MRU292" s="755"/>
      <c r="MRV292" s="755"/>
      <c r="MRW292" s="755"/>
      <c r="MRX292" s="755"/>
      <c r="MRY292" s="755"/>
      <c r="MRZ292" s="755"/>
      <c r="MSA292" s="755"/>
      <c r="MSB292" s="755"/>
      <c r="MSC292" s="755"/>
      <c r="MSD292" s="755"/>
      <c r="MSE292" s="755"/>
      <c r="MSF292" s="755"/>
      <c r="MSG292" s="755"/>
      <c r="MSH292" s="755"/>
      <c r="MSI292" s="755"/>
      <c r="MSJ292" s="755"/>
      <c r="MSK292" s="755"/>
      <c r="MSL292" s="755"/>
      <c r="MSM292" s="755"/>
      <c r="MSN292" s="755"/>
      <c r="MSO292" s="755"/>
      <c r="MSP292" s="755"/>
      <c r="MSQ292" s="755"/>
      <c r="MSR292" s="755"/>
      <c r="MSS292" s="755"/>
      <c r="MST292" s="755"/>
      <c r="MSU292" s="755"/>
      <c r="MSV292" s="755"/>
      <c r="MSW292" s="755"/>
      <c r="MSX292" s="755"/>
      <c r="MSY292" s="755"/>
      <c r="MSZ292" s="755"/>
      <c r="MTA292" s="755"/>
      <c r="MTB292" s="755"/>
      <c r="MTC292" s="755"/>
      <c r="MTD292" s="755"/>
      <c r="MTE292" s="755"/>
      <c r="MTF292" s="755"/>
      <c r="MTG292" s="755"/>
      <c r="MTH292" s="755"/>
      <c r="MTI292" s="755"/>
      <c r="MTJ292" s="755"/>
      <c r="MTK292" s="755"/>
      <c r="MTL292" s="755"/>
      <c r="MTM292" s="755"/>
      <c r="MTN292" s="755"/>
      <c r="MTO292" s="755"/>
      <c r="MTP292" s="755"/>
      <c r="MTQ292" s="755"/>
      <c r="MTR292" s="755"/>
      <c r="MTS292" s="755"/>
      <c r="MTT292" s="755"/>
      <c r="MTU292" s="755"/>
      <c r="MTV292" s="755"/>
      <c r="MTW292" s="755"/>
      <c r="MTX292" s="755"/>
      <c r="MTY292" s="755"/>
      <c r="MTZ292" s="755"/>
      <c r="MUA292" s="755"/>
      <c r="MUB292" s="755"/>
      <c r="MUC292" s="755"/>
      <c r="MUD292" s="755"/>
      <c r="MUE292" s="755"/>
      <c r="MUF292" s="755"/>
      <c r="MUG292" s="755"/>
      <c r="MUH292" s="755"/>
      <c r="MUI292" s="755"/>
      <c r="MUJ292" s="755"/>
      <c r="MUK292" s="755"/>
      <c r="MUL292" s="755"/>
      <c r="MUM292" s="755"/>
      <c r="MUN292" s="755"/>
      <c r="MUO292" s="755"/>
      <c r="MUP292" s="755"/>
      <c r="MUQ292" s="755"/>
      <c r="MUR292" s="755"/>
      <c r="MUS292" s="755"/>
      <c r="MUT292" s="755"/>
      <c r="MUU292" s="755"/>
      <c r="MUV292" s="755"/>
      <c r="MUW292" s="755"/>
      <c r="MUX292" s="755"/>
      <c r="MUY292" s="755"/>
      <c r="MUZ292" s="755"/>
      <c r="MVA292" s="755"/>
      <c r="MVB292" s="755"/>
      <c r="MVC292" s="755"/>
      <c r="MVD292" s="755"/>
      <c r="MVE292" s="755"/>
      <c r="MVF292" s="755"/>
      <c r="MVG292" s="755"/>
      <c r="MVH292" s="755"/>
      <c r="MVI292" s="755"/>
      <c r="MVJ292" s="755"/>
      <c r="MVK292" s="755"/>
      <c r="MVL292" s="755"/>
      <c r="MVM292" s="755"/>
      <c r="MVN292" s="755"/>
      <c r="MVO292" s="755"/>
      <c r="MVP292" s="755"/>
      <c r="MVQ292" s="755"/>
      <c r="MVR292" s="755"/>
      <c r="MVS292" s="755"/>
      <c r="MVT292" s="755"/>
      <c r="MVU292" s="755"/>
      <c r="MVV292" s="755"/>
      <c r="MVW292" s="755"/>
      <c r="MVX292" s="755"/>
      <c r="MVY292" s="755"/>
      <c r="MVZ292" s="755"/>
      <c r="MWA292" s="755"/>
      <c r="MWB292" s="755"/>
      <c r="MWC292" s="755"/>
      <c r="MWD292" s="755"/>
      <c r="MWE292" s="755"/>
      <c r="MWF292" s="755"/>
      <c r="MWG292" s="755"/>
      <c r="MWH292" s="755"/>
      <c r="MWI292" s="755"/>
      <c r="MWJ292" s="755"/>
      <c r="MWK292" s="755"/>
      <c r="MWL292" s="755"/>
      <c r="MWM292" s="755"/>
      <c r="MWN292" s="755"/>
      <c r="MWO292" s="755"/>
      <c r="MWP292" s="755"/>
      <c r="MWQ292" s="755"/>
      <c r="MWR292" s="755"/>
      <c r="MWS292" s="755"/>
      <c r="MWT292" s="755"/>
      <c r="MWU292" s="755"/>
      <c r="MWV292" s="755"/>
      <c r="MWW292" s="755"/>
      <c r="MWX292" s="755"/>
      <c r="MWY292" s="755"/>
      <c r="MWZ292" s="755"/>
      <c r="MXA292" s="755"/>
      <c r="MXB292" s="755"/>
      <c r="MXC292" s="755"/>
      <c r="MXD292" s="755"/>
      <c r="MXE292" s="755"/>
      <c r="MXF292" s="755"/>
      <c r="MXG292" s="755"/>
      <c r="MXH292" s="755"/>
      <c r="MXI292" s="755"/>
      <c r="MXJ292" s="755"/>
      <c r="MXK292" s="755"/>
      <c r="MXL292" s="755"/>
      <c r="MXM292" s="755"/>
      <c r="MXN292" s="755"/>
      <c r="MXO292" s="755"/>
      <c r="MXP292" s="755"/>
      <c r="MXQ292" s="755"/>
      <c r="MXR292" s="755"/>
      <c r="MXS292" s="755"/>
      <c r="MXT292" s="755"/>
      <c r="MXU292" s="755"/>
      <c r="MXV292" s="755"/>
      <c r="MXW292" s="755"/>
      <c r="MXX292" s="755"/>
      <c r="MXY292" s="755"/>
      <c r="MXZ292" s="755"/>
      <c r="MYA292" s="755"/>
      <c r="MYB292" s="755"/>
      <c r="MYC292" s="755"/>
      <c r="MYD292" s="755"/>
      <c r="MYE292" s="755"/>
      <c r="MYF292" s="755"/>
      <c r="MYG292" s="755"/>
      <c r="MYH292" s="755"/>
      <c r="MYI292" s="755"/>
      <c r="MYJ292" s="755"/>
      <c r="MYK292" s="755"/>
      <c r="MYL292" s="755"/>
      <c r="MYM292" s="755"/>
      <c r="MYN292" s="755"/>
      <c r="MYO292" s="755"/>
      <c r="MYP292" s="755"/>
      <c r="MYQ292" s="755"/>
      <c r="MYR292" s="755"/>
      <c r="MYS292" s="755"/>
      <c r="MYT292" s="755"/>
      <c r="MYU292" s="755"/>
      <c r="MYV292" s="755"/>
      <c r="MYW292" s="755"/>
      <c r="MYX292" s="755"/>
      <c r="MYY292" s="755"/>
      <c r="MYZ292" s="755"/>
      <c r="MZA292" s="755"/>
      <c r="MZB292" s="755"/>
      <c r="MZC292" s="755"/>
      <c r="MZD292" s="755"/>
      <c r="MZE292" s="755"/>
      <c r="MZF292" s="755"/>
      <c r="MZG292" s="755"/>
      <c r="MZH292" s="755"/>
      <c r="MZI292" s="755"/>
      <c r="MZJ292" s="755"/>
      <c r="MZK292" s="755"/>
      <c r="MZL292" s="755"/>
      <c r="MZM292" s="755"/>
      <c r="MZN292" s="755"/>
      <c r="MZO292" s="755"/>
      <c r="MZP292" s="755"/>
      <c r="MZQ292" s="755"/>
      <c r="MZR292" s="755"/>
      <c r="MZS292" s="755"/>
      <c r="MZT292" s="755"/>
      <c r="MZU292" s="755"/>
      <c r="MZV292" s="755"/>
      <c r="MZW292" s="755"/>
      <c r="MZX292" s="755"/>
      <c r="MZY292" s="755"/>
      <c r="MZZ292" s="755"/>
      <c r="NAA292" s="755"/>
      <c r="NAB292" s="755"/>
      <c r="NAC292" s="755"/>
      <c r="NAD292" s="755"/>
      <c r="NAE292" s="755"/>
      <c r="NAF292" s="755"/>
      <c r="NAG292" s="755"/>
      <c r="NAH292" s="755"/>
      <c r="NAI292" s="755"/>
      <c r="NAJ292" s="755"/>
      <c r="NAK292" s="755"/>
      <c r="NAL292" s="755"/>
      <c r="NAM292" s="755"/>
      <c r="NAN292" s="755"/>
      <c r="NAO292" s="755"/>
      <c r="NAP292" s="755"/>
      <c r="NAQ292" s="755"/>
      <c r="NAR292" s="755"/>
      <c r="NAS292" s="755"/>
      <c r="NAT292" s="755"/>
      <c r="NAU292" s="755"/>
      <c r="NAV292" s="755"/>
      <c r="NAW292" s="755"/>
      <c r="NAX292" s="755"/>
      <c r="NAY292" s="755"/>
      <c r="NAZ292" s="755"/>
      <c r="NBA292" s="755"/>
      <c r="NBB292" s="755"/>
      <c r="NBC292" s="755"/>
      <c r="NBD292" s="755"/>
      <c r="NBE292" s="755"/>
      <c r="NBF292" s="755"/>
      <c r="NBG292" s="755"/>
      <c r="NBH292" s="755"/>
      <c r="NBI292" s="755"/>
      <c r="NBJ292" s="755"/>
      <c r="NBK292" s="755"/>
      <c r="NBL292" s="755"/>
      <c r="NBM292" s="755"/>
      <c r="NBN292" s="755"/>
      <c r="NBO292" s="755"/>
      <c r="NBP292" s="755"/>
      <c r="NBQ292" s="755"/>
      <c r="NBR292" s="755"/>
      <c r="NBS292" s="755"/>
      <c r="NBT292" s="755"/>
      <c r="NBU292" s="755"/>
      <c r="NBV292" s="755"/>
      <c r="NBW292" s="755"/>
      <c r="NBX292" s="755"/>
      <c r="NBY292" s="755"/>
      <c r="NBZ292" s="755"/>
      <c r="NCA292" s="755"/>
      <c r="NCB292" s="755"/>
      <c r="NCC292" s="755"/>
      <c r="NCD292" s="755"/>
      <c r="NCE292" s="755"/>
      <c r="NCF292" s="755"/>
      <c r="NCG292" s="755"/>
      <c r="NCH292" s="755"/>
      <c r="NCI292" s="755"/>
      <c r="NCJ292" s="755"/>
      <c r="NCK292" s="755"/>
      <c r="NCL292" s="755"/>
      <c r="NCM292" s="755"/>
      <c r="NCN292" s="755"/>
      <c r="NCO292" s="755"/>
      <c r="NCP292" s="755"/>
      <c r="NCQ292" s="755"/>
      <c r="NCR292" s="755"/>
      <c r="NCS292" s="755"/>
      <c r="NCT292" s="755"/>
      <c r="NCU292" s="755"/>
      <c r="NCV292" s="755"/>
      <c r="NCW292" s="755"/>
      <c r="NCX292" s="755"/>
      <c r="NCY292" s="755"/>
      <c r="NCZ292" s="755"/>
      <c r="NDA292" s="755"/>
      <c r="NDB292" s="755"/>
      <c r="NDC292" s="755"/>
      <c r="NDD292" s="755"/>
      <c r="NDE292" s="755"/>
      <c r="NDF292" s="755"/>
      <c r="NDG292" s="755"/>
      <c r="NDH292" s="755"/>
      <c r="NDI292" s="755"/>
      <c r="NDJ292" s="755"/>
      <c r="NDK292" s="755"/>
      <c r="NDL292" s="755"/>
      <c r="NDM292" s="755"/>
      <c r="NDN292" s="755"/>
      <c r="NDO292" s="755"/>
      <c r="NDP292" s="755"/>
      <c r="NDQ292" s="755"/>
      <c r="NDR292" s="755"/>
      <c r="NDS292" s="755"/>
      <c r="NDT292" s="755"/>
      <c r="NDU292" s="755"/>
      <c r="NDV292" s="755"/>
      <c r="NDW292" s="755"/>
      <c r="NDX292" s="755"/>
      <c r="NDY292" s="755"/>
      <c r="NDZ292" s="755"/>
      <c r="NEA292" s="755"/>
      <c r="NEB292" s="755"/>
      <c r="NEC292" s="755"/>
      <c r="NED292" s="755"/>
      <c r="NEE292" s="755"/>
      <c r="NEF292" s="755"/>
      <c r="NEG292" s="755"/>
      <c r="NEH292" s="755"/>
      <c r="NEI292" s="755"/>
      <c r="NEJ292" s="755"/>
      <c r="NEK292" s="755"/>
      <c r="NEL292" s="755"/>
      <c r="NEM292" s="755"/>
      <c r="NEN292" s="755"/>
      <c r="NEO292" s="755"/>
      <c r="NEP292" s="755"/>
      <c r="NEQ292" s="755"/>
      <c r="NER292" s="755"/>
      <c r="NES292" s="755"/>
      <c r="NET292" s="755"/>
      <c r="NEU292" s="755"/>
      <c r="NEV292" s="755"/>
      <c r="NEW292" s="755"/>
      <c r="NEX292" s="755"/>
      <c r="NEY292" s="755"/>
      <c r="NEZ292" s="755"/>
      <c r="NFA292" s="755"/>
      <c r="NFB292" s="755"/>
      <c r="NFC292" s="755"/>
      <c r="NFD292" s="755"/>
      <c r="NFE292" s="755"/>
      <c r="NFF292" s="755"/>
      <c r="NFG292" s="755"/>
      <c r="NFH292" s="755"/>
      <c r="NFI292" s="755"/>
      <c r="NFJ292" s="755"/>
      <c r="NFK292" s="755"/>
      <c r="NFL292" s="755"/>
      <c r="NFM292" s="755"/>
      <c r="NFN292" s="755"/>
      <c r="NFO292" s="755"/>
      <c r="NFP292" s="755"/>
      <c r="NFQ292" s="755"/>
      <c r="NFR292" s="755"/>
      <c r="NFS292" s="755"/>
      <c r="NFT292" s="755"/>
      <c r="NFU292" s="755"/>
      <c r="NFV292" s="755"/>
      <c r="NFW292" s="755"/>
      <c r="NFX292" s="755"/>
      <c r="NFY292" s="755"/>
      <c r="NFZ292" s="755"/>
      <c r="NGA292" s="755"/>
      <c r="NGB292" s="755"/>
      <c r="NGC292" s="755"/>
      <c r="NGD292" s="755"/>
      <c r="NGE292" s="755"/>
      <c r="NGF292" s="755"/>
      <c r="NGG292" s="755"/>
      <c r="NGH292" s="755"/>
      <c r="NGI292" s="755"/>
      <c r="NGJ292" s="755"/>
      <c r="NGK292" s="755"/>
      <c r="NGL292" s="755"/>
      <c r="NGM292" s="755"/>
      <c r="NGN292" s="755"/>
      <c r="NGO292" s="755"/>
      <c r="NGP292" s="755"/>
      <c r="NGQ292" s="755"/>
      <c r="NGR292" s="755"/>
      <c r="NGS292" s="755"/>
      <c r="NGT292" s="755"/>
      <c r="NGU292" s="755"/>
      <c r="NGV292" s="755"/>
      <c r="NGW292" s="755"/>
      <c r="NGX292" s="755"/>
      <c r="NGY292" s="755"/>
      <c r="NGZ292" s="755"/>
      <c r="NHA292" s="755"/>
      <c r="NHB292" s="755"/>
      <c r="NHC292" s="755"/>
      <c r="NHD292" s="755"/>
      <c r="NHE292" s="755"/>
      <c r="NHF292" s="755"/>
      <c r="NHG292" s="755"/>
      <c r="NHH292" s="755"/>
      <c r="NHI292" s="755"/>
      <c r="NHJ292" s="755"/>
      <c r="NHK292" s="755"/>
      <c r="NHL292" s="755"/>
      <c r="NHM292" s="755"/>
      <c r="NHN292" s="755"/>
      <c r="NHO292" s="755"/>
      <c r="NHP292" s="755"/>
      <c r="NHQ292" s="755"/>
      <c r="NHR292" s="755"/>
      <c r="NHS292" s="755"/>
      <c r="NHT292" s="755"/>
      <c r="NHU292" s="755"/>
      <c r="NHV292" s="755"/>
      <c r="NHW292" s="755"/>
      <c r="NHX292" s="755"/>
      <c r="NHY292" s="755"/>
      <c r="NHZ292" s="755"/>
      <c r="NIA292" s="755"/>
      <c r="NIB292" s="755"/>
      <c r="NIC292" s="755"/>
      <c r="NID292" s="755"/>
      <c r="NIE292" s="755"/>
      <c r="NIF292" s="755"/>
      <c r="NIG292" s="755"/>
      <c r="NIH292" s="755"/>
      <c r="NII292" s="755"/>
      <c r="NIJ292" s="755"/>
      <c r="NIK292" s="755"/>
      <c r="NIL292" s="755"/>
      <c r="NIM292" s="755"/>
      <c r="NIN292" s="755"/>
      <c r="NIO292" s="755"/>
      <c r="NIP292" s="755"/>
      <c r="NIQ292" s="755"/>
      <c r="NIR292" s="755"/>
      <c r="NIS292" s="755"/>
      <c r="NIT292" s="755"/>
      <c r="NIU292" s="755"/>
      <c r="NIV292" s="755"/>
      <c r="NIW292" s="755"/>
      <c r="NIX292" s="755"/>
      <c r="NIY292" s="755"/>
      <c r="NIZ292" s="755"/>
      <c r="NJA292" s="755"/>
      <c r="NJB292" s="755"/>
      <c r="NJC292" s="755"/>
      <c r="NJD292" s="755"/>
      <c r="NJE292" s="755"/>
      <c r="NJF292" s="755"/>
      <c r="NJG292" s="755"/>
      <c r="NJH292" s="755"/>
      <c r="NJI292" s="755"/>
      <c r="NJJ292" s="755"/>
      <c r="NJK292" s="755"/>
      <c r="NJL292" s="755"/>
      <c r="NJM292" s="755"/>
      <c r="NJN292" s="755"/>
      <c r="NJO292" s="755"/>
      <c r="NJP292" s="755"/>
      <c r="NJQ292" s="755"/>
      <c r="NJR292" s="755"/>
      <c r="NJS292" s="755"/>
      <c r="NJT292" s="755"/>
      <c r="NJU292" s="755"/>
      <c r="NJV292" s="755"/>
      <c r="NJW292" s="755"/>
      <c r="NJX292" s="755"/>
      <c r="NJY292" s="755"/>
      <c r="NJZ292" s="755"/>
      <c r="NKA292" s="755"/>
      <c r="NKB292" s="755"/>
      <c r="NKC292" s="755"/>
      <c r="NKD292" s="755"/>
      <c r="NKE292" s="755"/>
      <c r="NKF292" s="755"/>
      <c r="NKG292" s="755"/>
      <c r="NKH292" s="755"/>
      <c r="NKI292" s="755"/>
      <c r="NKJ292" s="755"/>
      <c r="NKK292" s="755"/>
      <c r="NKL292" s="755"/>
      <c r="NKM292" s="755"/>
      <c r="NKN292" s="755"/>
      <c r="NKO292" s="755"/>
      <c r="NKP292" s="755"/>
      <c r="NKQ292" s="755"/>
      <c r="NKR292" s="755"/>
      <c r="NKS292" s="755"/>
      <c r="NKT292" s="755"/>
      <c r="NKU292" s="755"/>
      <c r="NKV292" s="755"/>
      <c r="NKW292" s="755"/>
      <c r="NKX292" s="755"/>
      <c r="NKY292" s="755"/>
      <c r="NKZ292" s="755"/>
      <c r="NLA292" s="755"/>
      <c r="NLB292" s="755"/>
      <c r="NLC292" s="755"/>
      <c r="NLD292" s="755"/>
      <c r="NLE292" s="755"/>
      <c r="NLF292" s="755"/>
      <c r="NLG292" s="755"/>
      <c r="NLH292" s="755"/>
      <c r="NLI292" s="755"/>
      <c r="NLJ292" s="755"/>
      <c r="NLK292" s="755"/>
      <c r="NLL292" s="755"/>
      <c r="NLM292" s="755"/>
      <c r="NLN292" s="755"/>
      <c r="NLO292" s="755"/>
      <c r="NLP292" s="755"/>
      <c r="NLQ292" s="755"/>
      <c r="NLR292" s="755"/>
      <c r="NLS292" s="755"/>
      <c r="NLT292" s="755"/>
      <c r="NLU292" s="755"/>
      <c r="NLV292" s="755"/>
      <c r="NLW292" s="755"/>
      <c r="NLX292" s="755"/>
      <c r="NLY292" s="755"/>
      <c r="NLZ292" s="755"/>
      <c r="NMA292" s="755"/>
      <c r="NMB292" s="755"/>
      <c r="NMC292" s="755"/>
      <c r="NMD292" s="755"/>
      <c r="NME292" s="755"/>
      <c r="NMF292" s="755"/>
      <c r="NMG292" s="755"/>
      <c r="NMH292" s="755"/>
      <c r="NMI292" s="755"/>
      <c r="NMJ292" s="755"/>
      <c r="NMK292" s="755"/>
      <c r="NML292" s="755"/>
      <c r="NMM292" s="755"/>
      <c r="NMN292" s="755"/>
      <c r="NMO292" s="755"/>
      <c r="NMP292" s="755"/>
      <c r="NMQ292" s="755"/>
      <c r="NMR292" s="755"/>
      <c r="NMS292" s="755"/>
      <c r="NMT292" s="755"/>
      <c r="NMU292" s="755"/>
      <c r="NMV292" s="755"/>
      <c r="NMW292" s="755"/>
      <c r="NMX292" s="755"/>
      <c r="NMY292" s="755"/>
      <c r="NMZ292" s="755"/>
      <c r="NNA292" s="755"/>
      <c r="NNB292" s="755"/>
      <c r="NNC292" s="755"/>
      <c r="NND292" s="755"/>
      <c r="NNE292" s="755"/>
      <c r="NNF292" s="755"/>
      <c r="NNG292" s="755"/>
      <c r="NNH292" s="755"/>
      <c r="NNI292" s="755"/>
      <c r="NNJ292" s="755"/>
      <c r="NNK292" s="755"/>
      <c r="NNL292" s="755"/>
      <c r="NNM292" s="755"/>
      <c r="NNN292" s="755"/>
      <c r="NNO292" s="755"/>
      <c r="NNP292" s="755"/>
      <c r="NNQ292" s="755"/>
      <c r="NNR292" s="755"/>
      <c r="NNS292" s="755"/>
      <c r="NNT292" s="755"/>
      <c r="NNU292" s="755"/>
      <c r="NNV292" s="755"/>
      <c r="NNW292" s="755"/>
      <c r="NNX292" s="755"/>
      <c r="NNY292" s="755"/>
      <c r="NNZ292" s="755"/>
      <c r="NOA292" s="755"/>
      <c r="NOB292" s="755"/>
      <c r="NOC292" s="755"/>
      <c r="NOD292" s="755"/>
      <c r="NOE292" s="755"/>
      <c r="NOF292" s="755"/>
      <c r="NOG292" s="755"/>
      <c r="NOH292" s="755"/>
      <c r="NOI292" s="755"/>
      <c r="NOJ292" s="755"/>
      <c r="NOK292" s="755"/>
      <c r="NOL292" s="755"/>
      <c r="NOM292" s="755"/>
      <c r="NON292" s="755"/>
      <c r="NOO292" s="755"/>
      <c r="NOP292" s="755"/>
      <c r="NOQ292" s="755"/>
      <c r="NOR292" s="755"/>
      <c r="NOS292" s="755"/>
      <c r="NOT292" s="755"/>
      <c r="NOU292" s="755"/>
      <c r="NOV292" s="755"/>
      <c r="NOW292" s="755"/>
      <c r="NOX292" s="755"/>
      <c r="NOY292" s="755"/>
      <c r="NOZ292" s="755"/>
      <c r="NPA292" s="755"/>
      <c r="NPB292" s="755"/>
      <c r="NPC292" s="755"/>
      <c r="NPD292" s="755"/>
      <c r="NPE292" s="755"/>
      <c r="NPF292" s="755"/>
      <c r="NPG292" s="755"/>
      <c r="NPH292" s="755"/>
      <c r="NPI292" s="755"/>
      <c r="NPJ292" s="755"/>
      <c r="NPK292" s="755"/>
      <c r="NPL292" s="755"/>
      <c r="NPM292" s="755"/>
      <c r="NPN292" s="755"/>
      <c r="NPO292" s="755"/>
      <c r="NPP292" s="755"/>
      <c r="NPQ292" s="755"/>
      <c r="NPR292" s="755"/>
      <c r="NPS292" s="755"/>
      <c r="NPT292" s="755"/>
      <c r="NPU292" s="755"/>
      <c r="NPV292" s="755"/>
      <c r="NPW292" s="755"/>
      <c r="NPX292" s="755"/>
      <c r="NPY292" s="755"/>
      <c r="NPZ292" s="755"/>
      <c r="NQA292" s="755"/>
      <c r="NQB292" s="755"/>
      <c r="NQC292" s="755"/>
      <c r="NQD292" s="755"/>
      <c r="NQE292" s="755"/>
      <c r="NQF292" s="755"/>
      <c r="NQG292" s="755"/>
      <c r="NQH292" s="755"/>
      <c r="NQI292" s="755"/>
      <c r="NQJ292" s="755"/>
      <c r="NQK292" s="755"/>
      <c r="NQL292" s="755"/>
      <c r="NQM292" s="755"/>
      <c r="NQN292" s="755"/>
      <c r="NQO292" s="755"/>
      <c r="NQP292" s="755"/>
      <c r="NQQ292" s="755"/>
      <c r="NQR292" s="755"/>
      <c r="NQS292" s="755"/>
      <c r="NQT292" s="755"/>
      <c r="NQU292" s="755"/>
      <c r="NQV292" s="755"/>
      <c r="NQW292" s="755"/>
      <c r="NQX292" s="755"/>
      <c r="NQY292" s="755"/>
      <c r="NQZ292" s="755"/>
      <c r="NRA292" s="755"/>
      <c r="NRB292" s="755"/>
      <c r="NRC292" s="755"/>
      <c r="NRD292" s="755"/>
      <c r="NRE292" s="755"/>
      <c r="NRF292" s="755"/>
      <c r="NRG292" s="755"/>
      <c r="NRH292" s="755"/>
      <c r="NRI292" s="755"/>
      <c r="NRJ292" s="755"/>
      <c r="NRK292" s="755"/>
      <c r="NRL292" s="755"/>
      <c r="NRM292" s="755"/>
      <c r="NRN292" s="755"/>
      <c r="NRO292" s="755"/>
      <c r="NRP292" s="755"/>
      <c r="NRQ292" s="755"/>
      <c r="NRR292" s="755"/>
      <c r="NRS292" s="755"/>
      <c r="NRT292" s="755"/>
      <c r="NRU292" s="755"/>
      <c r="NRV292" s="755"/>
      <c r="NRW292" s="755"/>
      <c r="NRX292" s="755"/>
      <c r="NRY292" s="755"/>
      <c r="NRZ292" s="755"/>
      <c r="NSA292" s="755"/>
      <c r="NSB292" s="755"/>
      <c r="NSC292" s="755"/>
      <c r="NSD292" s="755"/>
      <c r="NSE292" s="755"/>
      <c r="NSF292" s="755"/>
      <c r="NSG292" s="755"/>
      <c r="NSH292" s="755"/>
      <c r="NSI292" s="755"/>
      <c r="NSJ292" s="755"/>
      <c r="NSK292" s="755"/>
      <c r="NSL292" s="755"/>
      <c r="NSM292" s="755"/>
      <c r="NSN292" s="755"/>
      <c r="NSO292" s="755"/>
      <c r="NSP292" s="755"/>
      <c r="NSQ292" s="755"/>
      <c r="NSR292" s="755"/>
      <c r="NSS292" s="755"/>
      <c r="NST292" s="755"/>
      <c r="NSU292" s="755"/>
      <c r="NSV292" s="755"/>
      <c r="NSW292" s="755"/>
      <c r="NSX292" s="755"/>
      <c r="NSY292" s="755"/>
      <c r="NSZ292" s="755"/>
      <c r="NTA292" s="755"/>
      <c r="NTB292" s="755"/>
      <c r="NTC292" s="755"/>
      <c r="NTD292" s="755"/>
      <c r="NTE292" s="755"/>
      <c r="NTF292" s="755"/>
      <c r="NTG292" s="755"/>
      <c r="NTH292" s="755"/>
      <c r="NTI292" s="755"/>
      <c r="NTJ292" s="755"/>
      <c r="NTK292" s="755"/>
      <c r="NTL292" s="755"/>
      <c r="NTM292" s="755"/>
      <c r="NTN292" s="755"/>
      <c r="NTO292" s="755"/>
      <c r="NTP292" s="755"/>
      <c r="NTQ292" s="755"/>
      <c r="NTR292" s="755"/>
      <c r="NTS292" s="755"/>
      <c r="NTT292" s="755"/>
      <c r="NTU292" s="755"/>
      <c r="NTV292" s="755"/>
      <c r="NTW292" s="755"/>
      <c r="NTX292" s="755"/>
      <c r="NTY292" s="755"/>
      <c r="NTZ292" s="755"/>
      <c r="NUA292" s="755"/>
      <c r="NUB292" s="755"/>
      <c r="NUC292" s="755"/>
      <c r="NUD292" s="755"/>
      <c r="NUE292" s="755"/>
      <c r="NUF292" s="755"/>
      <c r="NUG292" s="755"/>
      <c r="NUH292" s="755"/>
      <c r="NUI292" s="755"/>
      <c r="NUJ292" s="755"/>
      <c r="NUK292" s="755"/>
      <c r="NUL292" s="755"/>
      <c r="NUM292" s="755"/>
      <c r="NUN292" s="755"/>
      <c r="NUO292" s="755"/>
      <c r="NUP292" s="755"/>
      <c r="NUQ292" s="755"/>
      <c r="NUR292" s="755"/>
      <c r="NUS292" s="755"/>
      <c r="NUT292" s="755"/>
      <c r="NUU292" s="755"/>
      <c r="NUV292" s="755"/>
      <c r="NUW292" s="755"/>
      <c r="NUX292" s="755"/>
      <c r="NUY292" s="755"/>
      <c r="NUZ292" s="755"/>
      <c r="NVA292" s="755"/>
      <c r="NVB292" s="755"/>
      <c r="NVC292" s="755"/>
      <c r="NVD292" s="755"/>
      <c r="NVE292" s="755"/>
      <c r="NVF292" s="755"/>
      <c r="NVG292" s="755"/>
      <c r="NVH292" s="755"/>
      <c r="NVI292" s="755"/>
      <c r="NVJ292" s="755"/>
      <c r="NVK292" s="755"/>
      <c r="NVL292" s="755"/>
      <c r="NVM292" s="755"/>
      <c r="NVN292" s="755"/>
      <c r="NVO292" s="755"/>
      <c r="NVP292" s="755"/>
      <c r="NVQ292" s="755"/>
      <c r="NVR292" s="755"/>
      <c r="NVS292" s="755"/>
      <c r="NVT292" s="755"/>
      <c r="NVU292" s="755"/>
      <c r="NVV292" s="755"/>
      <c r="NVW292" s="755"/>
      <c r="NVX292" s="755"/>
      <c r="NVY292" s="755"/>
      <c r="NVZ292" s="755"/>
      <c r="NWA292" s="755"/>
      <c r="NWB292" s="755"/>
      <c r="NWC292" s="755"/>
      <c r="NWD292" s="755"/>
      <c r="NWE292" s="755"/>
      <c r="NWF292" s="755"/>
      <c r="NWG292" s="755"/>
      <c r="NWH292" s="755"/>
      <c r="NWI292" s="755"/>
      <c r="NWJ292" s="755"/>
      <c r="NWK292" s="755"/>
      <c r="NWL292" s="755"/>
      <c r="NWM292" s="755"/>
      <c r="NWN292" s="755"/>
      <c r="NWO292" s="755"/>
      <c r="NWP292" s="755"/>
      <c r="NWQ292" s="755"/>
      <c r="NWR292" s="755"/>
      <c r="NWS292" s="755"/>
      <c r="NWT292" s="755"/>
      <c r="NWU292" s="755"/>
      <c r="NWV292" s="755"/>
      <c r="NWW292" s="755"/>
      <c r="NWX292" s="755"/>
      <c r="NWY292" s="755"/>
      <c r="NWZ292" s="755"/>
      <c r="NXA292" s="755"/>
      <c r="NXB292" s="755"/>
      <c r="NXC292" s="755"/>
      <c r="NXD292" s="755"/>
      <c r="NXE292" s="755"/>
      <c r="NXF292" s="755"/>
      <c r="NXG292" s="755"/>
      <c r="NXH292" s="755"/>
      <c r="NXI292" s="755"/>
      <c r="NXJ292" s="755"/>
      <c r="NXK292" s="755"/>
      <c r="NXL292" s="755"/>
      <c r="NXM292" s="755"/>
      <c r="NXN292" s="755"/>
      <c r="NXO292" s="755"/>
      <c r="NXP292" s="755"/>
      <c r="NXQ292" s="755"/>
      <c r="NXR292" s="755"/>
      <c r="NXS292" s="755"/>
      <c r="NXT292" s="755"/>
      <c r="NXU292" s="755"/>
      <c r="NXV292" s="755"/>
      <c r="NXW292" s="755"/>
      <c r="NXX292" s="755"/>
      <c r="NXY292" s="755"/>
      <c r="NXZ292" s="755"/>
      <c r="NYA292" s="755"/>
      <c r="NYB292" s="755"/>
      <c r="NYC292" s="755"/>
      <c r="NYD292" s="755"/>
      <c r="NYE292" s="755"/>
      <c r="NYF292" s="755"/>
      <c r="NYG292" s="755"/>
      <c r="NYH292" s="755"/>
      <c r="NYI292" s="755"/>
      <c r="NYJ292" s="755"/>
      <c r="NYK292" s="755"/>
      <c r="NYL292" s="755"/>
      <c r="NYM292" s="755"/>
      <c r="NYN292" s="755"/>
      <c r="NYO292" s="755"/>
      <c r="NYP292" s="755"/>
      <c r="NYQ292" s="755"/>
      <c r="NYR292" s="755"/>
      <c r="NYS292" s="755"/>
      <c r="NYT292" s="755"/>
      <c r="NYU292" s="755"/>
      <c r="NYV292" s="755"/>
      <c r="NYW292" s="755"/>
      <c r="NYX292" s="755"/>
      <c r="NYY292" s="755"/>
      <c r="NYZ292" s="755"/>
      <c r="NZA292" s="755"/>
      <c r="NZB292" s="755"/>
      <c r="NZC292" s="755"/>
      <c r="NZD292" s="755"/>
      <c r="NZE292" s="755"/>
      <c r="NZF292" s="755"/>
      <c r="NZG292" s="755"/>
      <c r="NZH292" s="755"/>
      <c r="NZI292" s="755"/>
      <c r="NZJ292" s="755"/>
      <c r="NZK292" s="755"/>
      <c r="NZL292" s="755"/>
      <c r="NZM292" s="755"/>
      <c r="NZN292" s="755"/>
      <c r="NZO292" s="755"/>
      <c r="NZP292" s="755"/>
      <c r="NZQ292" s="755"/>
      <c r="NZR292" s="755"/>
      <c r="NZS292" s="755"/>
      <c r="NZT292" s="755"/>
      <c r="NZU292" s="755"/>
      <c r="NZV292" s="755"/>
      <c r="NZW292" s="755"/>
      <c r="NZX292" s="755"/>
      <c r="NZY292" s="755"/>
      <c r="NZZ292" s="755"/>
      <c r="OAA292" s="755"/>
      <c r="OAB292" s="755"/>
      <c r="OAC292" s="755"/>
      <c r="OAD292" s="755"/>
      <c r="OAE292" s="755"/>
      <c r="OAF292" s="755"/>
      <c r="OAG292" s="755"/>
      <c r="OAH292" s="755"/>
      <c r="OAI292" s="755"/>
      <c r="OAJ292" s="755"/>
      <c r="OAK292" s="755"/>
      <c r="OAL292" s="755"/>
      <c r="OAM292" s="755"/>
      <c r="OAN292" s="755"/>
      <c r="OAO292" s="755"/>
      <c r="OAP292" s="755"/>
      <c r="OAQ292" s="755"/>
      <c r="OAR292" s="755"/>
      <c r="OAS292" s="755"/>
      <c r="OAT292" s="755"/>
      <c r="OAU292" s="755"/>
      <c r="OAV292" s="755"/>
      <c r="OAW292" s="755"/>
      <c r="OAX292" s="755"/>
      <c r="OAY292" s="755"/>
      <c r="OAZ292" s="755"/>
      <c r="OBA292" s="755"/>
      <c r="OBB292" s="755"/>
      <c r="OBC292" s="755"/>
      <c r="OBD292" s="755"/>
      <c r="OBE292" s="755"/>
      <c r="OBF292" s="755"/>
      <c r="OBG292" s="755"/>
      <c r="OBH292" s="755"/>
      <c r="OBI292" s="755"/>
      <c r="OBJ292" s="755"/>
      <c r="OBK292" s="755"/>
      <c r="OBL292" s="755"/>
      <c r="OBM292" s="755"/>
      <c r="OBN292" s="755"/>
      <c r="OBO292" s="755"/>
      <c r="OBP292" s="755"/>
      <c r="OBQ292" s="755"/>
      <c r="OBR292" s="755"/>
      <c r="OBS292" s="755"/>
      <c r="OBT292" s="755"/>
      <c r="OBU292" s="755"/>
      <c r="OBV292" s="755"/>
      <c r="OBW292" s="755"/>
      <c r="OBX292" s="755"/>
      <c r="OBY292" s="755"/>
      <c r="OBZ292" s="755"/>
      <c r="OCA292" s="755"/>
      <c r="OCB292" s="755"/>
      <c r="OCC292" s="755"/>
      <c r="OCD292" s="755"/>
      <c r="OCE292" s="755"/>
      <c r="OCF292" s="755"/>
      <c r="OCG292" s="755"/>
      <c r="OCH292" s="755"/>
      <c r="OCI292" s="755"/>
      <c r="OCJ292" s="755"/>
      <c r="OCK292" s="755"/>
      <c r="OCL292" s="755"/>
      <c r="OCM292" s="755"/>
      <c r="OCN292" s="755"/>
      <c r="OCO292" s="755"/>
      <c r="OCP292" s="755"/>
      <c r="OCQ292" s="755"/>
      <c r="OCR292" s="755"/>
      <c r="OCS292" s="755"/>
      <c r="OCT292" s="755"/>
      <c r="OCU292" s="755"/>
      <c r="OCV292" s="755"/>
      <c r="OCW292" s="755"/>
      <c r="OCX292" s="755"/>
      <c r="OCY292" s="755"/>
      <c r="OCZ292" s="755"/>
      <c r="ODA292" s="755"/>
      <c r="ODB292" s="755"/>
      <c r="ODC292" s="755"/>
      <c r="ODD292" s="755"/>
      <c r="ODE292" s="755"/>
      <c r="ODF292" s="755"/>
      <c r="ODG292" s="755"/>
      <c r="ODH292" s="755"/>
      <c r="ODI292" s="755"/>
      <c r="ODJ292" s="755"/>
      <c r="ODK292" s="755"/>
      <c r="ODL292" s="755"/>
      <c r="ODM292" s="755"/>
      <c r="ODN292" s="755"/>
      <c r="ODO292" s="755"/>
      <c r="ODP292" s="755"/>
      <c r="ODQ292" s="755"/>
      <c r="ODR292" s="755"/>
      <c r="ODS292" s="755"/>
      <c r="ODT292" s="755"/>
      <c r="ODU292" s="755"/>
      <c r="ODV292" s="755"/>
      <c r="ODW292" s="755"/>
      <c r="ODX292" s="755"/>
      <c r="ODY292" s="755"/>
      <c r="ODZ292" s="755"/>
      <c r="OEA292" s="755"/>
      <c r="OEB292" s="755"/>
      <c r="OEC292" s="755"/>
      <c r="OED292" s="755"/>
      <c r="OEE292" s="755"/>
      <c r="OEF292" s="755"/>
      <c r="OEG292" s="755"/>
      <c r="OEH292" s="755"/>
      <c r="OEI292" s="755"/>
      <c r="OEJ292" s="755"/>
      <c r="OEK292" s="755"/>
      <c r="OEL292" s="755"/>
      <c r="OEM292" s="755"/>
      <c r="OEN292" s="755"/>
      <c r="OEO292" s="755"/>
      <c r="OEP292" s="755"/>
      <c r="OEQ292" s="755"/>
      <c r="OER292" s="755"/>
      <c r="OES292" s="755"/>
      <c r="OET292" s="755"/>
      <c r="OEU292" s="755"/>
      <c r="OEV292" s="755"/>
      <c r="OEW292" s="755"/>
      <c r="OEX292" s="755"/>
      <c r="OEY292" s="755"/>
      <c r="OEZ292" s="755"/>
      <c r="OFA292" s="755"/>
      <c r="OFB292" s="755"/>
      <c r="OFC292" s="755"/>
      <c r="OFD292" s="755"/>
      <c r="OFE292" s="755"/>
      <c r="OFF292" s="755"/>
      <c r="OFG292" s="755"/>
      <c r="OFH292" s="755"/>
      <c r="OFI292" s="755"/>
      <c r="OFJ292" s="755"/>
      <c r="OFK292" s="755"/>
      <c r="OFL292" s="755"/>
      <c r="OFM292" s="755"/>
      <c r="OFN292" s="755"/>
      <c r="OFO292" s="755"/>
      <c r="OFP292" s="755"/>
      <c r="OFQ292" s="755"/>
      <c r="OFR292" s="755"/>
      <c r="OFS292" s="755"/>
      <c r="OFT292" s="755"/>
      <c r="OFU292" s="755"/>
      <c r="OFV292" s="755"/>
      <c r="OFW292" s="755"/>
      <c r="OFX292" s="755"/>
      <c r="OFY292" s="755"/>
      <c r="OFZ292" s="755"/>
      <c r="OGA292" s="755"/>
      <c r="OGB292" s="755"/>
      <c r="OGC292" s="755"/>
      <c r="OGD292" s="755"/>
      <c r="OGE292" s="755"/>
      <c r="OGF292" s="755"/>
      <c r="OGG292" s="755"/>
      <c r="OGH292" s="755"/>
      <c r="OGI292" s="755"/>
      <c r="OGJ292" s="755"/>
      <c r="OGK292" s="755"/>
      <c r="OGL292" s="755"/>
      <c r="OGM292" s="755"/>
      <c r="OGN292" s="755"/>
      <c r="OGO292" s="755"/>
      <c r="OGP292" s="755"/>
      <c r="OGQ292" s="755"/>
      <c r="OGR292" s="755"/>
      <c r="OGS292" s="755"/>
      <c r="OGT292" s="755"/>
      <c r="OGU292" s="755"/>
      <c r="OGV292" s="755"/>
      <c r="OGW292" s="755"/>
      <c r="OGX292" s="755"/>
      <c r="OGY292" s="755"/>
      <c r="OGZ292" s="755"/>
      <c r="OHA292" s="755"/>
      <c r="OHB292" s="755"/>
      <c r="OHC292" s="755"/>
      <c r="OHD292" s="755"/>
      <c r="OHE292" s="755"/>
      <c r="OHF292" s="755"/>
      <c r="OHG292" s="755"/>
      <c r="OHH292" s="755"/>
      <c r="OHI292" s="755"/>
      <c r="OHJ292" s="755"/>
      <c r="OHK292" s="755"/>
      <c r="OHL292" s="755"/>
      <c r="OHM292" s="755"/>
      <c r="OHN292" s="755"/>
      <c r="OHO292" s="755"/>
      <c r="OHP292" s="755"/>
      <c r="OHQ292" s="755"/>
      <c r="OHR292" s="755"/>
      <c r="OHS292" s="755"/>
      <c r="OHT292" s="755"/>
      <c r="OHU292" s="755"/>
      <c r="OHV292" s="755"/>
      <c r="OHW292" s="755"/>
      <c r="OHX292" s="755"/>
      <c r="OHY292" s="755"/>
      <c r="OHZ292" s="755"/>
      <c r="OIA292" s="755"/>
      <c r="OIB292" s="755"/>
      <c r="OIC292" s="755"/>
      <c r="OID292" s="755"/>
      <c r="OIE292" s="755"/>
      <c r="OIF292" s="755"/>
      <c r="OIG292" s="755"/>
      <c r="OIH292" s="755"/>
      <c r="OII292" s="755"/>
      <c r="OIJ292" s="755"/>
      <c r="OIK292" s="755"/>
      <c r="OIL292" s="755"/>
      <c r="OIM292" s="755"/>
      <c r="OIN292" s="755"/>
      <c r="OIO292" s="755"/>
      <c r="OIP292" s="755"/>
      <c r="OIQ292" s="755"/>
      <c r="OIR292" s="755"/>
      <c r="OIS292" s="755"/>
      <c r="OIT292" s="755"/>
      <c r="OIU292" s="755"/>
      <c r="OIV292" s="755"/>
      <c r="OIW292" s="755"/>
      <c r="OIX292" s="755"/>
      <c r="OIY292" s="755"/>
      <c r="OIZ292" s="755"/>
      <c r="OJA292" s="755"/>
      <c r="OJB292" s="755"/>
      <c r="OJC292" s="755"/>
      <c r="OJD292" s="755"/>
      <c r="OJE292" s="755"/>
      <c r="OJF292" s="755"/>
      <c r="OJG292" s="755"/>
      <c r="OJH292" s="755"/>
      <c r="OJI292" s="755"/>
      <c r="OJJ292" s="755"/>
      <c r="OJK292" s="755"/>
      <c r="OJL292" s="755"/>
      <c r="OJM292" s="755"/>
      <c r="OJN292" s="755"/>
      <c r="OJO292" s="755"/>
      <c r="OJP292" s="755"/>
      <c r="OJQ292" s="755"/>
      <c r="OJR292" s="755"/>
      <c r="OJS292" s="755"/>
      <c r="OJT292" s="755"/>
      <c r="OJU292" s="755"/>
      <c r="OJV292" s="755"/>
      <c r="OJW292" s="755"/>
      <c r="OJX292" s="755"/>
      <c r="OJY292" s="755"/>
      <c r="OJZ292" s="755"/>
      <c r="OKA292" s="755"/>
      <c r="OKB292" s="755"/>
      <c r="OKC292" s="755"/>
      <c r="OKD292" s="755"/>
      <c r="OKE292" s="755"/>
      <c r="OKF292" s="755"/>
      <c r="OKG292" s="755"/>
      <c r="OKH292" s="755"/>
      <c r="OKI292" s="755"/>
      <c r="OKJ292" s="755"/>
      <c r="OKK292" s="755"/>
      <c r="OKL292" s="755"/>
      <c r="OKM292" s="755"/>
      <c r="OKN292" s="755"/>
      <c r="OKO292" s="755"/>
      <c r="OKP292" s="755"/>
      <c r="OKQ292" s="755"/>
      <c r="OKR292" s="755"/>
      <c r="OKS292" s="755"/>
      <c r="OKT292" s="755"/>
      <c r="OKU292" s="755"/>
      <c r="OKV292" s="755"/>
      <c r="OKW292" s="755"/>
      <c r="OKX292" s="755"/>
      <c r="OKY292" s="755"/>
      <c r="OKZ292" s="755"/>
      <c r="OLA292" s="755"/>
      <c r="OLB292" s="755"/>
      <c r="OLC292" s="755"/>
      <c r="OLD292" s="755"/>
      <c r="OLE292" s="755"/>
      <c r="OLF292" s="755"/>
      <c r="OLG292" s="755"/>
      <c r="OLH292" s="755"/>
      <c r="OLI292" s="755"/>
      <c r="OLJ292" s="755"/>
      <c r="OLK292" s="755"/>
      <c r="OLL292" s="755"/>
      <c r="OLM292" s="755"/>
      <c r="OLN292" s="755"/>
      <c r="OLO292" s="755"/>
      <c r="OLP292" s="755"/>
      <c r="OLQ292" s="755"/>
      <c r="OLR292" s="755"/>
      <c r="OLS292" s="755"/>
      <c r="OLT292" s="755"/>
      <c r="OLU292" s="755"/>
      <c r="OLV292" s="755"/>
      <c r="OLW292" s="755"/>
      <c r="OLX292" s="755"/>
      <c r="OLY292" s="755"/>
      <c r="OLZ292" s="755"/>
      <c r="OMA292" s="755"/>
      <c r="OMB292" s="755"/>
      <c r="OMC292" s="755"/>
      <c r="OMD292" s="755"/>
      <c r="OME292" s="755"/>
      <c r="OMF292" s="755"/>
      <c r="OMG292" s="755"/>
      <c r="OMH292" s="755"/>
      <c r="OMI292" s="755"/>
      <c r="OMJ292" s="755"/>
      <c r="OMK292" s="755"/>
      <c r="OML292" s="755"/>
      <c r="OMM292" s="755"/>
      <c r="OMN292" s="755"/>
      <c r="OMO292" s="755"/>
      <c r="OMP292" s="755"/>
      <c r="OMQ292" s="755"/>
      <c r="OMR292" s="755"/>
      <c r="OMS292" s="755"/>
      <c r="OMT292" s="755"/>
      <c r="OMU292" s="755"/>
      <c r="OMV292" s="755"/>
      <c r="OMW292" s="755"/>
      <c r="OMX292" s="755"/>
      <c r="OMY292" s="755"/>
      <c r="OMZ292" s="755"/>
      <c r="ONA292" s="755"/>
      <c r="ONB292" s="755"/>
      <c r="ONC292" s="755"/>
      <c r="OND292" s="755"/>
      <c r="ONE292" s="755"/>
      <c r="ONF292" s="755"/>
      <c r="ONG292" s="755"/>
      <c r="ONH292" s="755"/>
      <c r="ONI292" s="755"/>
      <c r="ONJ292" s="755"/>
      <c r="ONK292" s="755"/>
      <c r="ONL292" s="755"/>
      <c r="ONM292" s="755"/>
      <c r="ONN292" s="755"/>
      <c r="ONO292" s="755"/>
      <c r="ONP292" s="755"/>
      <c r="ONQ292" s="755"/>
      <c r="ONR292" s="755"/>
      <c r="ONS292" s="755"/>
      <c r="ONT292" s="755"/>
      <c r="ONU292" s="755"/>
      <c r="ONV292" s="755"/>
      <c r="ONW292" s="755"/>
      <c r="ONX292" s="755"/>
      <c r="ONY292" s="755"/>
      <c r="ONZ292" s="755"/>
      <c r="OOA292" s="755"/>
      <c r="OOB292" s="755"/>
      <c r="OOC292" s="755"/>
      <c r="OOD292" s="755"/>
      <c r="OOE292" s="755"/>
      <c r="OOF292" s="755"/>
      <c r="OOG292" s="755"/>
      <c r="OOH292" s="755"/>
      <c r="OOI292" s="755"/>
      <c r="OOJ292" s="755"/>
      <c r="OOK292" s="755"/>
      <c r="OOL292" s="755"/>
      <c r="OOM292" s="755"/>
      <c r="OON292" s="755"/>
      <c r="OOO292" s="755"/>
      <c r="OOP292" s="755"/>
      <c r="OOQ292" s="755"/>
      <c r="OOR292" s="755"/>
      <c r="OOS292" s="755"/>
      <c r="OOT292" s="755"/>
      <c r="OOU292" s="755"/>
      <c r="OOV292" s="755"/>
      <c r="OOW292" s="755"/>
      <c r="OOX292" s="755"/>
      <c r="OOY292" s="755"/>
      <c r="OOZ292" s="755"/>
      <c r="OPA292" s="755"/>
      <c r="OPB292" s="755"/>
      <c r="OPC292" s="755"/>
      <c r="OPD292" s="755"/>
      <c r="OPE292" s="755"/>
      <c r="OPF292" s="755"/>
      <c r="OPG292" s="755"/>
      <c r="OPH292" s="755"/>
      <c r="OPI292" s="755"/>
      <c r="OPJ292" s="755"/>
      <c r="OPK292" s="755"/>
      <c r="OPL292" s="755"/>
      <c r="OPM292" s="755"/>
      <c r="OPN292" s="755"/>
      <c r="OPO292" s="755"/>
      <c r="OPP292" s="755"/>
      <c r="OPQ292" s="755"/>
      <c r="OPR292" s="755"/>
      <c r="OPS292" s="755"/>
      <c r="OPT292" s="755"/>
      <c r="OPU292" s="755"/>
      <c r="OPV292" s="755"/>
      <c r="OPW292" s="755"/>
      <c r="OPX292" s="755"/>
      <c r="OPY292" s="755"/>
      <c r="OPZ292" s="755"/>
      <c r="OQA292" s="755"/>
      <c r="OQB292" s="755"/>
      <c r="OQC292" s="755"/>
      <c r="OQD292" s="755"/>
      <c r="OQE292" s="755"/>
      <c r="OQF292" s="755"/>
      <c r="OQG292" s="755"/>
      <c r="OQH292" s="755"/>
      <c r="OQI292" s="755"/>
      <c r="OQJ292" s="755"/>
      <c r="OQK292" s="755"/>
      <c r="OQL292" s="755"/>
      <c r="OQM292" s="755"/>
      <c r="OQN292" s="755"/>
      <c r="OQO292" s="755"/>
      <c r="OQP292" s="755"/>
      <c r="OQQ292" s="755"/>
      <c r="OQR292" s="755"/>
      <c r="OQS292" s="755"/>
      <c r="OQT292" s="755"/>
      <c r="OQU292" s="755"/>
      <c r="OQV292" s="755"/>
      <c r="OQW292" s="755"/>
      <c r="OQX292" s="755"/>
      <c r="OQY292" s="755"/>
      <c r="OQZ292" s="755"/>
      <c r="ORA292" s="755"/>
      <c r="ORB292" s="755"/>
      <c r="ORC292" s="755"/>
      <c r="ORD292" s="755"/>
      <c r="ORE292" s="755"/>
      <c r="ORF292" s="755"/>
      <c r="ORG292" s="755"/>
      <c r="ORH292" s="755"/>
      <c r="ORI292" s="755"/>
      <c r="ORJ292" s="755"/>
      <c r="ORK292" s="755"/>
      <c r="ORL292" s="755"/>
      <c r="ORM292" s="755"/>
      <c r="ORN292" s="755"/>
      <c r="ORO292" s="755"/>
      <c r="ORP292" s="755"/>
      <c r="ORQ292" s="755"/>
      <c r="ORR292" s="755"/>
      <c r="ORS292" s="755"/>
      <c r="ORT292" s="755"/>
      <c r="ORU292" s="755"/>
      <c r="ORV292" s="755"/>
      <c r="ORW292" s="755"/>
      <c r="ORX292" s="755"/>
      <c r="ORY292" s="755"/>
      <c r="ORZ292" s="755"/>
      <c r="OSA292" s="755"/>
      <c r="OSB292" s="755"/>
      <c r="OSC292" s="755"/>
      <c r="OSD292" s="755"/>
      <c r="OSE292" s="755"/>
      <c r="OSF292" s="755"/>
      <c r="OSG292" s="755"/>
      <c r="OSH292" s="755"/>
      <c r="OSI292" s="755"/>
      <c r="OSJ292" s="755"/>
      <c r="OSK292" s="755"/>
      <c r="OSL292" s="755"/>
      <c r="OSM292" s="755"/>
      <c r="OSN292" s="755"/>
      <c r="OSO292" s="755"/>
      <c r="OSP292" s="755"/>
      <c r="OSQ292" s="755"/>
      <c r="OSR292" s="755"/>
      <c r="OSS292" s="755"/>
      <c r="OST292" s="755"/>
      <c r="OSU292" s="755"/>
      <c r="OSV292" s="755"/>
      <c r="OSW292" s="755"/>
      <c r="OSX292" s="755"/>
      <c r="OSY292" s="755"/>
      <c r="OSZ292" s="755"/>
      <c r="OTA292" s="755"/>
      <c r="OTB292" s="755"/>
      <c r="OTC292" s="755"/>
      <c r="OTD292" s="755"/>
      <c r="OTE292" s="755"/>
      <c r="OTF292" s="755"/>
      <c r="OTG292" s="755"/>
      <c r="OTH292" s="755"/>
      <c r="OTI292" s="755"/>
      <c r="OTJ292" s="755"/>
      <c r="OTK292" s="755"/>
      <c r="OTL292" s="755"/>
      <c r="OTM292" s="755"/>
      <c r="OTN292" s="755"/>
      <c r="OTO292" s="755"/>
      <c r="OTP292" s="755"/>
      <c r="OTQ292" s="755"/>
      <c r="OTR292" s="755"/>
      <c r="OTS292" s="755"/>
      <c r="OTT292" s="755"/>
      <c r="OTU292" s="755"/>
      <c r="OTV292" s="755"/>
      <c r="OTW292" s="755"/>
      <c r="OTX292" s="755"/>
      <c r="OTY292" s="755"/>
      <c r="OTZ292" s="755"/>
      <c r="OUA292" s="755"/>
      <c r="OUB292" s="755"/>
      <c r="OUC292" s="755"/>
      <c r="OUD292" s="755"/>
      <c r="OUE292" s="755"/>
      <c r="OUF292" s="755"/>
      <c r="OUG292" s="755"/>
      <c r="OUH292" s="755"/>
      <c r="OUI292" s="755"/>
      <c r="OUJ292" s="755"/>
      <c r="OUK292" s="755"/>
      <c r="OUL292" s="755"/>
      <c r="OUM292" s="755"/>
      <c r="OUN292" s="755"/>
      <c r="OUO292" s="755"/>
      <c r="OUP292" s="755"/>
      <c r="OUQ292" s="755"/>
      <c r="OUR292" s="755"/>
      <c r="OUS292" s="755"/>
      <c r="OUT292" s="755"/>
      <c r="OUU292" s="755"/>
      <c r="OUV292" s="755"/>
      <c r="OUW292" s="755"/>
      <c r="OUX292" s="755"/>
      <c r="OUY292" s="755"/>
      <c r="OUZ292" s="755"/>
      <c r="OVA292" s="755"/>
      <c r="OVB292" s="755"/>
      <c r="OVC292" s="755"/>
      <c r="OVD292" s="755"/>
      <c r="OVE292" s="755"/>
      <c r="OVF292" s="755"/>
      <c r="OVG292" s="755"/>
      <c r="OVH292" s="755"/>
      <c r="OVI292" s="755"/>
      <c r="OVJ292" s="755"/>
      <c r="OVK292" s="755"/>
      <c r="OVL292" s="755"/>
      <c r="OVM292" s="755"/>
      <c r="OVN292" s="755"/>
      <c r="OVO292" s="755"/>
      <c r="OVP292" s="755"/>
      <c r="OVQ292" s="755"/>
      <c r="OVR292" s="755"/>
      <c r="OVS292" s="755"/>
      <c r="OVT292" s="755"/>
      <c r="OVU292" s="755"/>
      <c r="OVV292" s="755"/>
      <c r="OVW292" s="755"/>
      <c r="OVX292" s="755"/>
      <c r="OVY292" s="755"/>
      <c r="OVZ292" s="755"/>
      <c r="OWA292" s="755"/>
      <c r="OWB292" s="755"/>
      <c r="OWC292" s="755"/>
      <c r="OWD292" s="755"/>
      <c r="OWE292" s="755"/>
      <c r="OWF292" s="755"/>
      <c r="OWG292" s="755"/>
      <c r="OWH292" s="755"/>
      <c r="OWI292" s="755"/>
      <c r="OWJ292" s="755"/>
      <c r="OWK292" s="755"/>
      <c r="OWL292" s="755"/>
      <c r="OWM292" s="755"/>
      <c r="OWN292" s="755"/>
      <c r="OWO292" s="755"/>
      <c r="OWP292" s="755"/>
      <c r="OWQ292" s="755"/>
      <c r="OWR292" s="755"/>
      <c r="OWS292" s="755"/>
      <c r="OWT292" s="755"/>
      <c r="OWU292" s="755"/>
      <c r="OWV292" s="755"/>
      <c r="OWW292" s="755"/>
      <c r="OWX292" s="755"/>
      <c r="OWY292" s="755"/>
      <c r="OWZ292" s="755"/>
      <c r="OXA292" s="755"/>
      <c r="OXB292" s="755"/>
      <c r="OXC292" s="755"/>
      <c r="OXD292" s="755"/>
      <c r="OXE292" s="755"/>
      <c r="OXF292" s="755"/>
      <c r="OXG292" s="755"/>
      <c r="OXH292" s="755"/>
      <c r="OXI292" s="755"/>
      <c r="OXJ292" s="755"/>
      <c r="OXK292" s="755"/>
      <c r="OXL292" s="755"/>
      <c r="OXM292" s="755"/>
      <c r="OXN292" s="755"/>
      <c r="OXO292" s="755"/>
      <c r="OXP292" s="755"/>
      <c r="OXQ292" s="755"/>
      <c r="OXR292" s="755"/>
      <c r="OXS292" s="755"/>
      <c r="OXT292" s="755"/>
      <c r="OXU292" s="755"/>
      <c r="OXV292" s="755"/>
      <c r="OXW292" s="755"/>
      <c r="OXX292" s="755"/>
      <c r="OXY292" s="755"/>
      <c r="OXZ292" s="755"/>
      <c r="OYA292" s="755"/>
      <c r="OYB292" s="755"/>
      <c r="OYC292" s="755"/>
      <c r="OYD292" s="755"/>
      <c r="OYE292" s="755"/>
      <c r="OYF292" s="755"/>
      <c r="OYG292" s="755"/>
      <c r="OYH292" s="755"/>
      <c r="OYI292" s="755"/>
      <c r="OYJ292" s="755"/>
      <c r="OYK292" s="755"/>
      <c r="OYL292" s="755"/>
      <c r="OYM292" s="755"/>
      <c r="OYN292" s="755"/>
      <c r="OYO292" s="755"/>
      <c r="OYP292" s="755"/>
      <c r="OYQ292" s="755"/>
      <c r="OYR292" s="755"/>
      <c r="OYS292" s="755"/>
      <c r="OYT292" s="755"/>
      <c r="OYU292" s="755"/>
      <c r="OYV292" s="755"/>
      <c r="OYW292" s="755"/>
      <c r="OYX292" s="755"/>
      <c r="OYY292" s="755"/>
      <c r="OYZ292" s="755"/>
      <c r="OZA292" s="755"/>
      <c r="OZB292" s="755"/>
      <c r="OZC292" s="755"/>
      <c r="OZD292" s="755"/>
      <c r="OZE292" s="755"/>
      <c r="OZF292" s="755"/>
      <c r="OZG292" s="755"/>
      <c r="OZH292" s="755"/>
      <c r="OZI292" s="755"/>
      <c r="OZJ292" s="755"/>
      <c r="OZK292" s="755"/>
      <c r="OZL292" s="755"/>
      <c r="OZM292" s="755"/>
      <c r="OZN292" s="755"/>
      <c r="OZO292" s="755"/>
      <c r="OZP292" s="755"/>
      <c r="OZQ292" s="755"/>
      <c r="OZR292" s="755"/>
      <c r="OZS292" s="755"/>
      <c r="OZT292" s="755"/>
      <c r="OZU292" s="755"/>
      <c r="OZV292" s="755"/>
      <c r="OZW292" s="755"/>
      <c r="OZX292" s="755"/>
      <c r="OZY292" s="755"/>
      <c r="OZZ292" s="755"/>
      <c r="PAA292" s="755"/>
      <c r="PAB292" s="755"/>
      <c r="PAC292" s="755"/>
      <c r="PAD292" s="755"/>
      <c r="PAE292" s="755"/>
      <c r="PAF292" s="755"/>
      <c r="PAG292" s="755"/>
      <c r="PAH292" s="755"/>
      <c r="PAI292" s="755"/>
      <c r="PAJ292" s="755"/>
      <c r="PAK292" s="755"/>
      <c r="PAL292" s="755"/>
      <c r="PAM292" s="755"/>
      <c r="PAN292" s="755"/>
      <c r="PAO292" s="755"/>
      <c r="PAP292" s="755"/>
      <c r="PAQ292" s="755"/>
      <c r="PAR292" s="755"/>
      <c r="PAS292" s="755"/>
      <c r="PAT292" s="755"/>
      <c r="PAU292" s="755"/>
      <c r="PAV292" s="755"/>
      <c r="PAW292" s="755"/>
      <c r="PAX292" s="755"/>
      <c r="PAY292" s="755"/>
      <c r="PAZ292" s="755"/>
      <c r="PBA292" s="755"/>
      <c r="PBB292" s="755"/>
      <c r="PBC292" s="755"/>
      <c r="PBD292" s="755"/>
      <c r="PBE292" s="755"/>
      <c r="PBF292" s="755"/>
      <c r="PBG292" s="755"/>
      <c r="PBH292" s="755"/>
      <c r="PBI292" s="755"/>
      <c r="PBJ292" s="755"/>
      <c r="PBK292" s="755"/>
      <c r="PBL292" s="755"/>
      <c r="PBM292" s="755"/>
      <c r="PBN292" s="755"/>
      <c r="PBO292" s="755"/>
      <c r="PBP292" s="755"/>
      <c r="PBQ292" s="755"/>
      <c r="PBR292" s="755"/>
      <c r="PBS292" s="755"/>
      <c r="PBT292" s="755"/>
      <c r="PBU292" s="755"/>
      <c r="PBV292" s="755"/>
      <c r="PBW292" s="755"/>
      <c r="PBX292" s="755"/>
      <c r="PBY292" s="755"/>
      <c r="PBZ292" s="755"/>
      <c r="PCA292" s="755"/>
      <c r="PCB292" s="755"/>
      <c r="PCC292" s="755"/>
      <c r="PCD292" s="755"/>
      <c r="PCE292" s="755"/>
      <c r="PCF292" s="755"/>
      <c r="PCG292" s="755"/>
      <c r="PCH292" s="755"/>
      <c r="PCI292" s="755"/>
      <c r="PCJ292" s="755"/>
      <c r="PCK292" s="755"/>
      <c r="PCL292" s="755"/>
      <c r="PCM292" s="755"/>
      <c r="PCN292" s="755"/>
      <c r="PCO292" s="755"/>
      <c r="PCP292" s="755"/>
      <c r="PCQ292" s="755"/>
      <c r="PCR292" s="755"/>
      <c r="PCS292" s="755"/>
      <c r="PCT292" s="755"/>
      <c r="PCU292" s="755"/>
      <c r="PCV292" s="755"/>
      <c r="PCW292" s="755"/>
      <c r="PCX292" s="755"/>
      <c r="PCY292" s="755"/>
      <c r="PCZ292" s="755"/>
      <c r="PDA292" s="755"/>
      <c r="PDB292" s="755"/>
      <c r="PDC292" s="755"/>
      <c r="PDD292" s="755"/>
      <c r="PDE292" s="755"/>
      <c r="PDF292" s="755"/>
      <c r="PDG292" s="755"/>
      <c r="PDH292" s="755"/>
      <c r="PDI292" s="755"/>
      <c r="PDJ292" s="755"/>
      <c r="PDK292" s="755"/>
      <c r="PDL292" s="755"/>
      <c r="PDM292" s="755"/>
      <c r="PDN292" s="755"/>
      <c r="PDO292" s="755"/>
      <c r="PDP292" s="755"/>
      <c r="PDQ292" s="755"/>
      <c r="PDR292" s="755"/>
      <c r="PDS292" s="755"/>
      <c r="PDT292" s="755"/>
      <c r="PDU292" s="755"/>
      <c r="PDV292" s="755"/>
      <c r="PDW292" s="755"/>
      <c r="PDX292" s="755"/>
      <c r="PDY292" s="755"/>
      <c r="PDZ292" s="755"/>
      <c r="PEA292" s="755"/>
      <c r="PEB292" s="755"/>
      <c r="PEC292" s="755"/>
      <c r="PED292" s="755"/>
      <c r="PEE292" s="755"/>
      <c r="PEF292" s="755"/>
      <c r="PEG292" s="755"/>
      <c r="PEH292" s="755"/>
      <c r="PEI292" s="755"/>
      <c r="PEJ292" s="755"/>
      <c r="PEK292" s="755"/>
      <c r="PEL292" s="755"/>
      <c r="PEM292" s="755"/>
      <c r="PEN292" s="755"/>
      <c r="PEO292" s="755"/>
      <c r="PEP292" s="755"/>
      <c r="PEQ292" s="755"/>
      <c r="PER292" s="755"/>
      <c r="PES292" s="755"/>
      <c r="PET292" s="755"/>
      <c r="PEU292" s="755"/>
      <c r="PEV292" s="755"/>
      <c r="PEW292" s="755"/>
      <c r="PEX292" s="755"/>
      <c r="PEY292" s="755"/>
      <c r="PEZ292" s="755"/>
      <c r="PFA292" s="755"/>
      <c r="PFB292" s="755"/>
      <c r="PFC292" s="755"/>
      <c r="PFD292" s="755"/>
      <c r="PFE292" s="755"/>
      <c r="PFF292" s="755"/>
      <c r="PFG292" s="755"/>
      <c r="PFH292" s="755"/>
      <c r="PFI292" s="755"/>
      <c r="PFJ292" s="755"/>
      <c r="PFK292" s="755"/>
      <c r="PFL292" s="755"/>
      <c r="PFM292" s="755"/>
      <c r="PFN292" s="755"/>
      <c r="PFO292" s="755"/>
      <c r="PFP292" s="755"/>
      <c r="PFQ292" s="755"/>
      <c r="PFR292" s="755"/>
      <c r="PFS292" s="755"/>
      <c r="PFT292" s="755"/>
      <c r="PFU292" s="755"/>
      <c r="PFV292" s="755"/>
      <c r="PFW292" s="755"/>
      <c r="PFX292" s="755"/>
      <c r="PFY292" s="755"/>
      <c r="PFZ292" s="755"/>
      <c r="PGA292" s="755"/>
      <c r="PGB292" s="755"/>
      <c r="PGC292" s="755"/>
      <c r="PGD292" s="755"/>
      <c r="PGE292" s="755"/>
      <c r="PGF292" s="755"/>
      <c r="PGG292" s="755"/>
      <c r="PGH292" s="755"/>
      <c r="PGI292" s="755"/>
      <c r="PGJ292" s="755"/>
      <c r="PGK292" s="755"/>
      <c r="PGL292" s="755"/>
      <c r="PGM292" s="755"/>
      <c r="PGN292" s="755"/>
      <c r="PGO292" s="755"/>
      <c r="PGP292" s="755"/>
      <c r="PGQ292" s="755"/>
      <c r="PGR292" s="755"/>
      <c r="PGS292" s="755"/>
      <c r="PGT292" s="755"/>
      <c r="PGU292" s="755"/>
      <c r="PGV292" s="755"/>
      <c r="PGW292" s="755"/>
      <c r="PGX292" s="755"/>
      <c r="PGY292" s="755"/>
      <c r="PGZ292" s="755"/>
      <c r="PHA292" s="755"/>
      <c r="PHB292" s="755"/>
      <c r="PHC292" s="755"/>
      <c r="PHD292" s="755"/>
      <c r="PHE292" s="755"/>
      <c r="PHF292" s="755"/>
      <c r="PHG292" s="755"/>
      <c r="PHH292" s="755"/>
      <c r="PHI292" s="755"/>
      <c r="PHJ292" s="755"/>
      <c r="PHK292" s="755"/>
      <c r="PHL292" s="755"/>
      <c r="PHM292" s="755"/>
      <c r="PHN292" s="755"/>
      <c r="PHO292" s="755"/>
      <c r="PHP292" s="755"/>
      <c r="PHQ292" s="755"/>
      <c r="PHR292" s="755"/>
      <c r="PHS292" s="755"/>
      <c r="PHT292" s="755"/>
      <c r="PHU292" s="755"/>
      <c r="PHV292" s="755"/>
      <c r="PHW292" s="755"/>
      <c r="PHX292" s="755"/>
      <c r="PHY292" s="755"/>
      <c r="PHZ292" s="755"/>
      <c r="PIA292" s="755"/>
      <c r="PIB292" s="755"/>
      <c r="PIC292" s="755"/>
      <c r="PID292" s="755"/>
      <c r="PIE292" s="755"/>
      <c r="PIF292" s="755"/>
      <c r="PIG292" s="755"/>
      <c r="PIH292" s="755"/>
      <c r="PII292" s="755"/>
      <c r="PIJ292" s="755"/>
      <c r="PIK292" s="755"/>
      <c r="PIL292" s="755"/>
      <c r="PIM292" s="755"/>
      <c r="PIN292" s="755"/>
      <c r="PIO292" s="755"/>
      <c r="PIP292" s="755"/>
      <c r="PIQ292" s="755"/>
      <c r="PIR292" s="755"/>
      <c r="PIS292" s="755"/>
      <c r="PIT292" s="755"/>
      <c r="PIU292" s="755"/>
      <c r="PIV292" s="755"/>
      <c r="PIW292" s="755"/>
      <c r="PIX292" s="755"/>
      <c r="PIY292" s="755"/>
      <c r="PIZ292" s="755"/>
      <c r="PJA292" s="755"/>
      <c r="PJB292" s="755"/>
      <c r="PJC292" s="755"/>
      <c r="PJD292" s="755"/>
      <c r="PJE292" s="755"/>
      <c r="PJF292" s="755"/>
      <c r="PJG292" s="755"/>
      <c r="PJH292" s="755"/>
      <c r="PJI292" s="755"/>
      <c r="PJJ292" s="755"/>
      <c r="PJK292" s="755"/>
      <c r="PJL292" s="755"/>
      <c r="PJM292" s="755"/>
      <c r="PJN292" s="755"/>
      <c r="PJO292" s="755"/>
      <c r="PJP292" s="755"/>
      <c r="PJQ292" s="755"/>
      <c r="PJR292" s="755"/>
      <c r="PJS292" s="755"/>
      <c r="PJT292" s="755"/>
      <c r="PJU292" s="755"/>
      <c r="PJV292" s="755"/>
      <c r="PJW292" s="755"/>
      <c r="PJX292" s="755"/>
      <c r="PJY292" s="755"/>
      <c r="PJZ292" s="755"/>
      <c r="PKA292" s="755"/>
      <c r="PKB292" s="755"/>
      <c r="PKC292" s="755"/>
      <c r="PKD292" s="755"/>
      <c r="PKE292" s="755"/>
      <c r="PKF292" s="755"/>
      <c r="PKG292" s="755"/>
      <c r="PKH292" s="755"/>
      <c r="PKI292" s="755"/>
      <c r="PKJ292" s="755"/>
      <c r="PKK292" s="755"/>
      <c r="PKL292" s="755"/>
      <c r="PKM292" s="755"/>
      <c r="PKN292" s="755"/>
      <c r="PKO292" s="755"/>
      <c r="PKP292" s="755"/>
      <c r="PKQ292" s="755"/>
      <c r="PKR292" s="755"/>
      <c r="PKS292" s="755"/>
      <c r="PKT292" s="755"/>
      <c r="PKU292" s="755"/>
      <c r="PKV292" s="755"/>
      <c r="PKW292" s="755"/>
      <c r="PKX292" s="755"/>
      <c r="PKY292" s="755"/>
      <c r="PKZ292" s="755"/>
      <c r="PLA292" s="755"/>
      <c r="PLB292" s="755"/>
      <c r="PLC292" s="755"/>
      <c r="PLD292" s="755"/>
      <c r="PLE292" s="755"/>
      <c r="PLF292" s="755"/>
      <c r="PLG292" s="755"/>
      <c r="PLH292" s="755"/>
      <c r="PLI292" s="755"/>
      <c r="PLJ292" s="755"/>
      <c r="PLK292" s="755"/>
      <c r="PLL292" s="755"/>
      <c r="PLM292" s="755"/>
      <c r="PLN292" s="755"/>
      <c r="PLO292" s="755"/>
      <c r="PLP292" s="755"/>
      <c r="PLQ292" s="755"/>
      <c r="PLR292" s="755"/>
      <c r="PLS292" s="755"/>
      <c r="PLT292" s="755"/>
      <c r="PLU292" s="755"/>
      <c r="PLV292" s="755"/>
      <c r="PLW292" s="755"/>
      <c r="PLX292" s="755"/>
      <c r="PLY292" s="755"/>
      <c r="PLZ292" s="755"/>
      <c r="PMA292" s="755"/>
      <c r="PMB292" s="755"/>
      <c r="PMC292" s="755"/>
      <c r="PMD292" s="755"/>
      <c r="PME292" s="755"/>
      <c r="PMF292" s="755"/>
      <c r="PMG292" s="755"/>
      <c r="PMH292" s="755"/>
      <c r="PMI292" s="755"/>
      <c r="PMJ292" s="755"/>
      <c r="PMK292" s="755"/>
      <c r="PML292" s="755"/>
      <c r="PMM292" s="755"/>
      <c r="PMN292" s="755"/>
      <c r="PMO292" s="755"/>
      <c r="PMP292" s="755"/>
      <c r="PMQ292" s="755"/>
      <c r="PMR292" s="755"/>
      <c r="PMS292" s="755"/>
      <c r="PMT292" s="755"/>
      <c r="PMU292" s="755"/>
      <c r="PMV292" s="755"/>
      <c r="PMW292" s="755"/>
      <c r="PMX292" s="755"/>
      <c r="PMY292" s="755"/>
      <c r="PMZ292" s="755"/>
      <c r="PNA292" s="755"/>
      <c r="PNB292" s="755"/>
      <c r="PNC292" s="755"/>
      <c r="PND292" s="755"/>
      <c r="PNE292" s="755"/>
      <c r="PNF292" s="755"/>
      <c r="PNG292" s="755"/>
      <c r="PNH292" s="755"/>
      <c r="PNI292" s="755"/>
      <c r="PNJ292" s="755"/>
      <c r="PNK292" s="755"/>
      <c r="PNL292" s="755"/>
      <c r="PNM292" s="755"/>
      <c r="PNN292" s="755"/>
      <c r="PNO292" s="755"/>
      <c r="PNP292" s="755"/>
      <c r="PNQ292" s="755"/>
      <c r="PNR292" s="755"/>
      <c r="PNS292" s="755"/>
      <c r="PNT292" s="755"/>
      <c r="PNU292" s="755"/>
      <c r="PNV292" s="755"/>
      <c r="PNW292" s="755"/>
      <c r="PNX292" s="755"/>
      <c r="PNY292" s="755"/>
      <c r="PNZ292" s="755"/>
      <c r="POA292" s="755"/>
      <c r="POB292" s="755"/>
      <c r="POC292" s="755"/>
      <c r="POD292" s="755"/>
      <c r="POE292" s="755"/>
      <c r="POF292" s="755"/>
      <c r="POG292" s="755"/>
      <c r="POH292" s="755"/>
      <c r="POI292" s="755"/>
      <c r="POJ292" s="755"/>
      <c r="POK292" s="755"/>
      <c r="POL292" s="755"/>
      <c r="POM292" s="755"/>
      <c r="PON292" s="755"/>
      <c r="POO292" s="755"/>
      <c r="POP292" s="755"/>
      <c r="POQ292" s="755"/>
      <c r="POR292" s="755"/>
      <c r="POS292" s="755"/>
      <c r="POT292" s="755"/>
      <c r="POU292" s="755"/>
      <c r="POV292" s="755"/>
      <c r="POW292" s="755"/>
      <c r="POX292" s="755"/>
      <c r="POY292" s="755"/>
      <c r="POZ292" s="755"/>
      <c r="PPA292" s="755"/>
      <c r="PPB292" s="755"/>
      <c r="PPC292" s="755"/>
      <c r="PPD292" s="755"/>
      <c r="PPE292" s="755"/>
      <c r="PPF292" s="755"/>
      <c r="PPG292" s="755"/>
      <c r="PPH292" s="755"/>
      <c r="PPI292" s="755"/>
      <c r="PPJ292" s="755"/>
      <c r="PPK292" s="755"/>
      <c r="PPL292" s="755"/>
      <c r="PPM292" s="755"/>
      <c r="PPN292" s="755"/>
      <c r="PPO292" s="755"/>
      <c r="PPP292" s="755"/>
      <c r="PPQ292" s="755"/>
      <c r="PPR292" s="755"/>
      <c r="PPS292" s="755"/>
      <c r="PPT292" s="755"/>
      <c r="PPU292" s="755"/>
      <c r="PPV292" s="755"/>
      <c r="PPW292" s="755"/>
      <c r="PPX292" s="755"/>
      <c r="PPY292" s="755"/>
      <c r="PPZ292" s="755"/>
      <c r="PQA292" s="755"/>
      <c r="PQB292" s="755"/>
      <c r="PQC292" s="755"/>
      <c r="PQD292" s="755"/>
      <c r="PQE292" s="755"/>
      <c r="PQF292" s="755"/>
      <c r="PQG292" s="755"/>
      <c r="PQH292" s="755"/>
      <c r="PQI292" s="755"/>
      <c r="PQJ292" s="755"/>
      <c r="PQK292" s="755"/>
      <c r="PQL292" s="755"/>
      <c r="PQM292" s="755"/>
      <c r="PQN292" s="755"/>
      <c r="PQO292" s="755"/>
      <c r="PQP292" s="755"/>
      <c r="PQQ292" s="755"/>
      <c r="PQR292" s="755"/>
      <c r="PQS292" s="755"/>
      <c r="PQT292" s="755"/>
      <c r="PQU292" s="755"/>
      <c r="PQV292" s="755"/>
      <c r="PQW292" s="755"/>
      <c r="PQX292" s="755"/>
      <c r="PQY292" s="755"/>
      <c r="PQZ292" s="755"/>
      <c r="PRA292" s="755"/>
      <c r="PRB292" s="755"/>
      <c r="PRC292" s="755"/>
      <c r="PRD292" s="755"/>
      <c r="PRE292" s="755"/>
      <c r="PRF292" s="755"/>
      <c r="PRG292" s="755"/>
      <c r="PRH292" s="755"/>
      <c r="PRI292" s="755"/>
      <c r="PRJ292" s="755"/>
      <c r="PRK292" s="755"/>
      <c r="PRL292" s="755"/>
      <c r="PRM292" s="755"/>
      <c r="PRN292" s="755"/>
      <c r="PRO292" s="755"/>
      <c r="PRP292" s="755"/>
      <c r="PRQ292" s="755"/>
      <c r="PRR292" s="755"/>
      <c r="PRS292" s="755"/>
      <c r="PRT292" s="755"/>
      <c r="PRU292" s="755"/>
      <c r="PRV292" s="755"/>
      <c r="PRW292" s="755"/>
      <c r="PRX292" s="755"/>
      <c r="PRY292" s="755"/>
      <c r="PRZ292" s="755"/>
      <c r="PSA292" s="755"/>
      <c r="PSB292" s="755"/>
      <c r="PSC292" s="755"/>
      <c r="PSD292" s="755"/>
      <c r="PSE292" s="755"/>
      <c r="PSF292" s="755"/>
      <c r="PSG292" s="755"/>
      <c r="PSH292" s="755"/>
      <c r="PSI292" s="755"/>
      <c r="PSJ292" s="755"/>
      <c r="PSK292" s="755"/>
      <c r="PSL292" s="755"/>
      <c r="PSM292" s="755"/>
      <c r="PSN292" s="755"/>
      <c r="PSO292" s="755"/>
      <c r="PSP292" s="755"/>
      <c r="PSQ292" s="755"/>
      <c r="PSR292" s="755"/>
      <c r="PSS292" s="755"/>
      <c r="PST292" s="755"/>
      <c r="PSU292" s="755"/>
      <c r="PSV292" s="755"/>
      <c r="PSW292" s="755"/>
      <c r="PSX292" s="755"/>
      <c r="PSY292" s="755"/>
      <c r="PSZ292" s="755"/>
      <c r="PTA292" s="755"/>
      <c r="PTB292" s="755"/>
      <c r="PTC292" s="755"/>
      <c r="PTD292" s="755"/>
      <c r="PTE292" s="755"/>
      <c r="PTF292" s="755"/>
      <c r="PTG292" s="755"/>
      <c r="PTH292" s="755"/>
      <c r="PTI292" s="755"/>
      <c r="PTJ292" s="755"/>
      <c r="PTK292" s="755"/>
      <c r="PTL292" s="755"/>
      <c r="PTM292" s="755"/>
      <c r="PTN292" s="755"/>
      <c r="PTO292" s="755"/>
      <c r="PTP292" s="755"/>
      <c r="PTQ292" s="755"/>
      <c r="PTR292" s="755"/>
      <c r="PTS292" s="755"/>
      <c r="PTT292" s="755"/>
      <c r="PTU292" s="755"/>
      <c r="PTV292" s="755"/>
      <c r="PTW292" s="755"/>
      <c r="PTX292" s="755"/>
      <c r="PTY292" s="755"/>
      <c r="PTZ292" s="755"/>
      <c r="PUA292" s="755"/>
      <c r="PUB292" s="755"/>
      <c r="PUC292" s="755"/>
      <c r="PUD292" s="755"/>
      <c r="PUE292" s="755"/>
      <c r="PUF292" s="755"/>
      <c r="PUG292" s="755"/>
      <c r="PUH292" s="755"/>
      <c r="PUI292" s="755"/>
      <c r="PUJ292" s="755"/>
      <c r="PUK292" s="755"/>
      <c r="PUL292" s="755"/>
      <c r="PUM292" s="755"/>
      <c r="PUN292" s="755"/>
      <c r="PUO292" s="755"/>
      <c r="PUP292" s="755"/>
      <c r="PUQ292" s="755"/>
      <c r="PUR292" s="755"/>
      <c r="PUS292" s="755"/>
      <c r="PUT292" s="755"/>
      <c r="PUU292" s="755"/>
      <c r="PUV292" s="755"/>
      <c r="PUW292" s="755"/>
      <c r="PUX292" s="755"/>
      <c r="PUY292" s="755"/>
      <c r="PUZ292" s="755"/>
      <c r="PVA292" s="755"/>
      <c r="PVB292" s="755"/>
      <c r="PVC292" s="755"/>
      <c r="PVD292" s="755"/>
      <c r="PVE292" s="755"/>
      <c r="PVF292" s="755"/>
      <c r="PVG292" s="755"/>
      <c r="PVH292" s="755"/>
      <c r="PVI292" s="755"/>
      <c r="PVJ292" s="755"/>
      <c r="PVK292" s="755"/>
      <c r="PVL292" s="755"/>
      <c r="PVM292" s="755"/>
      <c r="PVN292" s="755"/>
      <c r="PVO292" s="755"/>
      <c r="PVP292" s="755"/>
      <c r="PVQ292" s="755"/>
      <c r="PVR292" s="755"/>
      <c r="PVS292" s="755"/>
      <c r="PVT292" s="755"/>
      <c r="PVU292" s="755"/>
      <c r="PVV292" s="755"/>
      <c r="PVW292" s="755"/>
      <c r="PVX292" s="755"/>
      <c r="PVY292" s="755"/>
      <c r="PVZ292" s="755"/>
      <c r="PWA292" s="755"/>
      <c r="PWB292" s="755"/>
      <c r="PWC292" s="755"/>
      <c r="PWD292" s="755"/>
      <c r="PWE292" s="755"/>
      <c r="PWF292" s="755"/>
      <c r="PWG292" s="755"/>
      <c r="PWH292" s="755"/>
      <c r="PWI292" s="755"/>
      <c r="PWJ292" s="755"/>
      <c r="PWK292" s="755"/>
      <c r="PWL292" s="755"/>
      <c r="PWM292" s="755"/>
      <c r="PWN292" s="755"/>
      <c r="PWO292" s="755"/>
      <c r="PWP292" s="755"/>
      <c r="PWQ292" s="755"/>
      <c r="PWR292" s="755"/>
      <c r="PWS292" s="755"/>
      <c r="PWT292" s="755"/>
      <c r="PWU292" s="755"/>
      <c r="PWV292" s="755"/>
      <c r="PWW292" s="755"/>
      <c r="PWX292" s="755"/>
      <c r="PWY292" s="755"/>
      <c r="PWZ292" s="755"/>
      <c r="PXA292" s="755"/>
      <c r="PXB292" s="755"/>
      <c r="PXC292" s="755"/>
      <c r="PXD292" s="755"/>
      <c r="PXE292" s="755"/>
      <c r="PXF292" s="755"/>
      <c r="PXG292" s="755"/>
      <c r="PXH292" s="755"/>
      <c r="PXI292" s="755"/>
      <c r="PXJ292" s="755"/>
      <c r="PXK292" s="755"/>
      <c r="PXL292" s="755"/>
      <c r="PXM292" s="755"/>
      <c r="PXN292" s="755"/>
      <c r="PXO292" s="755"/>
      <c r="PXP292" s="755"/>
      <c r="PXQ292" s="755"/>
      <c r="PXR292" s="755"/>
      <c r="PXS292" s="755"/>
      <c r="PXT292" s="755"/>
      <c r="PXU292" s="755"/>
      <c r="PXV292" s="755"/>
      <c r="PXW292" s="755"/>
      <c r="PXX292" s="755"/>
      <c r="PXY292" s="755"/>
      <c r="PXZ292" s="755"/>
      <c r="PYA292" s="755"/>
      <c r="PYB292" s="755"/>
      <c r="PYC292" s="755"/>
      <c r="PYD292" s="755"/>
      <c r="PYE292" s="755"/>
      <c r="PYF292" s="755"/>
      <c r="PYG292" s="755"/>
      <c r="PYH292" s="755"/>
      <c r="PYI292" s="755"/>
      <c r="PYJ292" s="755"/>
      <c r="PYK292" s="755"/>
      <c r="PYL292" s="755"/>
      <c r="PYM292" s="755"/>
      <c r="PYN292" s="755"/>
      <c r="PYO292" s="755"/>
      <c r="PYP292" s="755"/>
      <c r="PYQ292" s="755"/>
      <c r="PYR292" s="755"/>
      <c r="PYS292" s="755"/>
      <c r="PYT292" s="755"/>
      <c r="PYU292" s="755"/>
      <c r="PYV292" s="755"/>
      <c r="PYW292" s="755"/>
      <c r="PYX292" s="755"/>
      <c r="PYY292" s="755"/>
      <c r="PYZ292" s="755"/>
      <c r="PZA292" s="755"/>
      <c r="PZB292" s="755"/>
      <c r="PZC292" s="755"/>
      <c r="PZD292" s="755"/>
      <c r="PZE292" s="755"/>
      <c r="PZF292" s="755"/>
      <c r="PZG292" s="755"/>
      <c r="PZH292" s="755"/>
      <c r="PZI292" s="755"/>
      <c r="PZJ292" s="755"/>
      <c r="PZK292" s="755"/>
      <c r="PZL292" s="755"/>
      <c r="PZM292" s="755"/>
      <c r="PZN292" s="755"/>
      <c r="PZO292" s="755"/>
      <c r="PZP292" s="755"/>
      <c r="PZQ292" s="755"/>
      <c r="PZR292" s="755"/>
      <c r="PZS292" s="755"/>
      <c r="PZT292" s="755"/>
      <c r="PZU292" s="755"/>
      <c r="PZV292" s="755"/>
      <c r="PZW292" s="755"/>
      <c r="PZX292" s="755"/>
      <c r="PZY292" s="755"/>
      <c r="PZZ292" s="755"/>
      <c r="QAA292" s="755"/>
      <c r="QAB292" s="755"/>
      <c r="QAC292" s="755"/>
      <c r="QAD292" s="755"/>
      <c r="QAE292" s="755"/>
      <c r="QAF292" s="755"/>
      <c r="QAG292" s="755"/>
      <c r="QAH292" s="755"/>
      <c r="QAI292" s="755"/>
      <c r="QAJ292" s="755"/>
      <c r="QAK292" s="755"/>
      <c r="QAL292" s="755"/>
      <c r="QAM292" s="755"/>
      <c r="QAN292" s="755"/>
      <c r="QAO292" s="755"/>
      <c r="QAP292" s="755"/>
      <c r="QAQ292" s="755"/>
      <c r="QAR292" s="755"/>
      <c r="QAS292" s="755"/>
      <c r="QAT292" s="755"/>
      <c r="QAU292" s="755"/>
      <c r="QAV292" s="755"/>
      <c r="QAW292" s="755"/>
      <c r="QAX292" s="755"/>
      <c r="QAY292" s="755"/>
      <c r="QAZ292" s="755"/>
      <c r="QBA292" s="755"/>
      <c r="QBB292" s="755"/>
      <c r="QBC292" s="755"/>
      <c r="QBD292" s="755"/>
      <c r="QBE292" s="755"/>
      <c r="QBF292" s="755"/>
      <c r="QBG292" s="755"/>
      <c r="QBH292" s="755"/>
      <c r="QBI292" s="755"/>
      <c r="QBJ292" s="755"/>
      <c r="QBK292" s="755"/>
      <c r="QBL292" s="755"/>
      <c r="QBM292" s="755"/>
      <c r="QBN292" s="755"/>
      <c r="QBO292" s="755"/>
      <c r="QBP292" s="755"/>
      <c r="QBQ292" s="755"/>
      <c r="QBR292" s="755"/>
      <c r="QBS292" s="755"/>
      <c r="QBT292" s="755"/>
      <c r="QBU292" s="755"/>
      <c r="QBV292" s="755"/>
      <c r="QBW292" s="755"/>
      <c r="QBX292" s="755"/>
      <c r="QBY292" s="755"/>
      <c r="QBZ292" s="755"/>
      <c r="QCA292" s="755"/>
      <c r="QCB292" s="755"/>
      <c r="QCC292" s="755"/>
      <c r="QCD292" s="755"/>
      <c r="QCE292" s="755"/>
      <c r="QCF292" s="755"/>
      <c r="QCG292" s="755"/>
      <c r="QCH292" s="755"/>
      <c r="QCI292" s="755"/>
      <c r="QCJ292" s="755"/>
      <c r="QCK292" s="755"/>
      <c r="QCL292" s="755"/>
      <c r="QCM292" s="755"/>
      <c r="QCN292" s="755"/>
      <c r="QCO292" s="755"/>
      <c r="QCP292" s="755"/>
      <c r="QCQ292" s="755"/>
      <c r="QCR292" s="755"/>
      <c r="QCS292" s="755"/>
      <c r="QCT292" s="755"/>
      <c r="QCU292" s="755"/>
      <c r="QCV292" s="755"/>
      <c r="QCW292" s="755"/>
      <c r="QCX292" s="755"/>
      <c r="QCY292" s="755"/>
      <c r="QCZ292" s="755"/>
      <c r="QDA292" s="755"/>
      <c r="QDB292" s="755"/>
      <c r="QDC292" s="755"/>
      <c r="QDD292" s="755"/>
      <c r="QDE292" s="755"/>
      <c r="QDF292" s="755"/>
      <c r="QDG292" s="755"/>
      <c r="QDH292" s="755"/>
      <c r="QDI292" s="755"/>
      <c r="QDJ292" s="755"/>
      <c r="QDK292" s="755"/>
      <c r="QDL292" s="755"/>
      <c r="QDM292" s="755"/>
      <c r="QDN292" s="755"/>
      <c r="QDO292" s="755"/>
      <c r="QDP292" s="755"/>
      <c r="QDQ292" s="755"/>
      <c r="QDR292" s="755"/>
      <c r="QDS292" s="755"/>
      <c r="QDT292" s="755"/>
      <c r="QDU292" s="755"/>
      <c r="QDV292" s="755"/>
      <c r="QDW292" s="755"/>
      <c r="QDX292" s="755"/>
      <c r="QDY292" s="755"/>
      <c r="QDZ292" s="755"/>
      <c r="QEA292" s="755"/>
      <c r="QEB292" s="755"/>
      <c r="QEC292" s="755"/>
      <c r="QED292" s="755"/>
      <c r="QEE292" s="755"/>
      <c r="QEF292" s="755"/>
      <c r="QEG292" s="755"/>
      <c r="QEH292" s="755"/>
      <c r="QEI292" s="755"/>
      <c r="QEJ292" s="755"/>
      <c r="QEK292" s="755"/>
      <c r="QEL292" s="755"/>
      <c r="QEM292" s="755"/>
      <c r="QEN292" s="755"/>
      <c r="QEO292" s="755"/>
      <c r="QEP292" s="755"/>
      <c r="QEQ292" s="755"/>
      <c r="QER292" s="755"/>
      <c r="QES292" s="755"/>
      <c r="QET292" s="755"/>
      <c r="QEU292" s="755"/>
      <c r="QEV292" s="755"/>
      <c r="QEW292" s="755"/>
      <c r="QEX292" s="755"/>
      <c r="QEY292" s="755"/>
      <c r="QEZ292" s="755"/>
      <c r="QFA292" s="755"/>
      <c r="QFB292" s="755"/>
      <c r="QFC292" s="755"/>
      <c r="QFD292" s="755"/>
      <c r="QFE292" s="755"/>
      <c r="QFF292" s="755"/>
      <c r="QFG292" s="755"/>
      <c r="QFH292" s="755"/>
      <c r="QFI292" s="755"/>
      <c r="QFJ292" s="755"/>
      <c r="QFK292" s="755"/>
      <c r="QFL292" s="755"/>
      <c r="QFM292" s="755"/>
      <c r="QFN292" s="755"/>
      <c r="QFO292" s="755"/>
      <c r="QFP292" s="755"/>
      <c r="QFQ292" s="755"/>
      <c r="QFR292" s="755"/>
      <c r="QFS292" s="755"/>
      <c r="QFT292" s="755"/>
      <c r="QFU292" s="755"/>
      <c r="QFV292" s="755"/>
      <c r="QFW292" s="755"/>
      <c r="QFX292" s="755"/>
      <c r="QFY292" s="755"/>
      <c r="QFZ292" s="755"/>
      <c r="QGA292" s="755"/>
      <c r="QGB292" s="755"/>
      <c r="QGC292" s="755"/>
      <c r="QGD292" s="755"/>
      <c r="QGE292" s="755"/>
      <c r="QGF292" s="755"/>
      <c r="QGG292" s="755"/>
      <c r="QGH292" s="755"/>
      <c r="QGI292" s="755"/>
      <c r="QGJ292" s="755"/>
      <c r="QGK292" s="755"/>
      <c r="QGL292" s="755"/>
      <c r="QGM292" s="755"/>
      <c r="QGN292" s="755"/>
      <c r="QGO292" s="755"/>
      <c r="QGP292" s="755"/>
      <c r="QGQ292" s="755"/>
      <c r="QGR292" s="755"/>
      <c r="QGS292" s="755"/>
      <c r="QGT292" s="755"/>
      <c r="QGU292" s="755"/>
      <c r="QGV292" s="755"/>
      <c r="QGW292" s="755"/>
      <c r="QGX292" s="755"/>
      <c r="QGY292" s="755"/>
      <c r="QGZ292" s="755"/>
      <c r="QHA292" s="755"/>
      <c r="QHB292" s="755"/>
      <c r="QHC292" s="755"/>
      <c r="QHD292" s="755"/>
      <c r="QHE292" s="755"/>
      <c r="QHF292" s="755"/>
      <c r="QHG292" s="755"/>
      <c r="QHH292" s="755"/>
      <c r="QHI292" s="755"/>
      <c r="QHJ292" s="755"/>
      <c r="QHK292" s="755"/>
      <c r="QHL292" s="755"/>
      <c r="QHM292" s="755"/>
      <c r="QHN292" s="755"/>
      <c r="QHO292" s="755"/>
      <c r="QHP292" s="755"/>
      <c r="QHQ292" s="755"/>
      <c r="QHR292" s="755"/>
      <c r="QHS292" s="755"/>
      <c r="QHT292" s="755"/>
      <c r="QHU292" s="755"/>
      <c r="QHV292" s="755"/>
      <c r="QHW292" s="755"/>
      <c r="QHX292" s="755"/>
      <c r="QHY292" s="755"/>
      <c r="QHZ292" s="755"/>
      <c r="QIA292" s="755"/>
      <c r="QIB292" s="755"/>
      <c r="QIC292" s="755"/>
      <c r="QID292" s="755"/>
      <c r="QIE292" s="755"/>
      <c r="QIF292" s="755"/>
      <c r="QIG292" s="755"/>
      <c r="QIH292" s="755"/>
      <c r="QII292" s="755"/>
      <c r="QIJ292" s="755"/>
      <c r="QIK292" s="755"/>
      <c r="QIL292" s="755"/>
      <c r="QIM292" s="755"/>
      <c r="QIN292" s="755"/>
      <c r="QIO292" s="755"/>
      <c r="QIP292" s="755"/>
      <c r="QIQ292" s="755"/>
      <c r="QIR292" s="755"/>
      <c r="QIS292" s="755"/>
      <c r="QIT292" s="755"/>
      <c r="QIU292" s="755"/>
      <c r="QIV292" s="755"/>
      <c r="QIW292" s="755"/>
      <c r="QIX292" s="755"/>
      <c r="QIY292" s="755"/>
      <c r="QIZ292" s="755"/>
      <c r="QJA292" s="755"/>
      <c r="QJB292" s="755"/>
      <c r="QJC292" s="755"/>
      <c r="QJD292" s="755"/>
      <c r="QJE292" s="755"/>
      <c r="QJF292" s="755"/>
      <c r="QJG292" s="755"/>
      <c r="QJH292" s="755"/>
      <c r="QJI292" s="755"/>
      <c r="QJJ292" s="755"/>
      <c r="QJK292" s="755"/>
      <c r="QJL292" s="755"/>
      <c r="QJM292" s="755"/>
      <c r="QJN292" s="755"/>
      <c r="QJO292" s="755"/>
      <c r="QJP292" s="755"/>
      <c r="QJQ292" s="755"/>
      <c r="QJR292" s="755"/>
      <c r="QJS292" s="755"/>
      <c r="QJT292" s="755"/>
      <c r="QJU292" s="755"/>
      <c r="QJV292" s="755"/>
      <c r="QJW292" s="755"/>
      <c r="QJX292" s="755"/>
      <c r="QJY292" s="755"/>
      <c r="QJZ292" s="755"/>
      <c r="QKA292" s="755"/>
      <c r="QKB292" s="755"/>
      <c r="QKC292" s="755"/>
      <c r="QKD292" s="755"/>
      <c r="QKE292" s="755"/>
      <c r="QKF292" s="755"/>
      <c r="QKG292" s="755"/>
      <c r="QKH292" s="755"/>
      <c r="QKI292" s="755"/>
      <c r="QKJ292" s="755"/>
      <c r="QKK292" s="755"/>
      <c r="QKL292" s="755"/>
      <c r="QKM292" s="755"/>
      <c r="QKN292" s="755"/>
      <c r="QKO292" s="755"/>
      <c r="QKP292" s="755"/>
      <c r="QKQ292" s="755"/>
      <c r="QKR292" s="755"/>
      <c r="QKS292" s="755"/>
      <c r="QKT292" s="755"/>
      <c r="QKU292" s="755"/>
      <c r="QKV292" s="755"/>
      <c r="QKW292" s="755"/>
      <c r="QKX292" s="755"/>
      <c r="QKY292" s="755"/>
      <c r="QKZ292" s="755"/>
      <c r="QLA292" s="755"/>
      <c r="QLB292" s="755"/>
      <c r="QLC292" s="755"/>
      <c r="QLD292" s="755"/>
      <c r="QLE292" s="755"/>
      <c r="QLF292" s="755"/>
      <c r="QLG292" s="755"/>
      <c r="QLH292" s="755"/>
      <c r="QLI292" s="755"/>
      <c r="QLJ292" s="755"/>
      <c r="QLK292" s="755"/>
      <c r="QLL292" s="755"/>
      <c r="QLM292" s="755"/>
      <c r="QLN292" s="755"/>
      <c r="QLO292" s="755"/>
      <c r="QLP292" s="755"/>
      <c r="QLQ292" s="755"/>
      <c r="QLR292" s="755"/>
      <c r="QLS292" s="755"/>
      <c r="QLT292" s="755"/>
      <c r="QLU292" s="755"/>
      <c r="QLV292" s="755"/>
      <c r="QLW292" s="755"/>
      <c r="QLX292" s="755"/>
      <c r="QLY292" s="755"/>
      <c r="QLZ292" s="755"/>
      <c r="QMA292" s="755"/>
      <c r="QMB292" s="755"/>
      <c r="QMC292" s="755"/>
      <c r="QMD292" s="755"/>
      <c r="QME292" s="755"/>
      <c r="QMF292" s="755"/>
      <c r="QMG292" s="755"/>
      <c r="QMH292" s="755"/>
      <c r="QMI292" s="755"/>
      <c r="QMJ292" s="755"/>
      <c r="QMK292" s="755"/>
      <c r="QML292" s="755"/>
      <c r="QMM292" s="755"/>
      <c r="QMN292" s="755"/>
      <c r="QMO292" s="755"/>
      <c r="QMP292" s="755"/>
      <c r="QMQ292" s="755"/>
      <c r="QMR292" s="755"/>
      <c r="QMS292" s="755"/>
      <c r="QMT292" s="755"/>
      <c r="QMU292" s="755"/>
      <c r="QMV292" s="755"/>
      <c r="QMW292" s="755"/>
      <c r="QMX292" s="755"/>
      <c r="QMY292" s="755"/>
      <c r="QMZ292" s="755"/>
      <c r="QNA292" s="755"/>
      <c r="QNB292" s="755"/>
      <c r="QNC292" s="755"/>
      <c r="QND292" s="755"/>
      <c r="QNE292" s="755"/>
      <c r="QNF292" s="755"/>
      <c r="QNG292" s="755"/>
      <c r="QNH292" s="755"/>
      <c r="QNI292" s="755"/>
      <c r="QNJ292" s="755"/>
      <c r="QNK292" s="755"/>
      <c r="QNL292" s="755"/>
      <c r="QNM292" s="755"/>
      <c r="QNN292" s="755"/>
      <c r="QNO292" s="755"/>
      <c r="QNP292" s="755"/>
      <c r="QNQ292" s="755"/>
      <c r="QNR292" s="755"/>
      <c r="QNS292" s="755"/>
      <c r="QNT292" s="755"/>
      <c r="QNU292" s="755"/>
      <c r="QNV292" s="755"/>
      <c r="QNW292" s="755"/>
      <c r="QNX292" s="755"/>
      <c r="QNY292" s="755"/>
      <c r="QNZ292" s="755"/>
      <c r="QOA292" s="755"/>
      <c r="QOB292" s="755"/>
      <c r="QOC292" s="755"/>
      <c r="QOD292" s="755"/>
      <c r="QOE292" s="755"/>
      <c r="QOF292" s="755"/>
      <c r="QOG292" s="755"/>
      <c r="QOH292" s="755"/>
      <c r="QOI292" s="755"/>
      <c r="QOJ292" s="755"/>
      <c r="QOK292" s="755"/>
      <c r="QOL292" s="755"/>
      <c r="QOM292" s="755"/>
      <c r="QON292" s="755"/>
      <c r="QOO292" s="755"/>
      <c r="QOP292" s="755"/>
      <c r="QOQ292" s="755"/>
      <c r="QOR292" s="755"/>
      <c r="QOS292" s="755"/>
      <c r="QOT292" s="755"/>
      <c r="QOU292" s="755"/>
      <c r="QOV292" s="755"/>
      <c r="QOW292" s="755"/>
      <c r="QOX292" s="755"/>
      <c r="QOY292" s="755"/>
      <c r="QOZ292" s="755"/>
      <c r="QPA292" s="755"/>
      <c r="QPB292" s="755"/>
      <c r="QPC292" s="755"/>
      <c r="QPD292" s="755"/>
      <c r="QPE292" s="755"/>
      <c r="QPF292" s="755"/>
      <c r="QPG292" s="755"/>
      <c r="QPH292" s="755"/>
      <c r="QPI292" s="755"/>
      <c r="QPJ292" s="755"/>
      <c r="QPK292" s="755"/>
      <c r="QPL292" s="755"/>
      <c r="QPM292" s="755"/>
      <c r="QPN292" s="755"/>
      <c r="QPO292" s="755"/>
      <c r="QPP292" s="755"/>
      <c r="QPQ292" s="755"/>
      <c r="QPR292" s="755"/>
      <c r="QPS292" s="755"/>
      <c r="QPT292" s="755"/>
      <c r="QPU292" s="755"/>
      <c r="QPV292" s="755"/>
      <c r="QPW292" s="755"/>
      <c r="QPX292" s="755"/>
      <c r="QPY292" s="755"/>
      <c r="QPZ292" s="755"/>
      <c r="QQA292" s="755"/>
      <c r="QQB292" s="755"/>
      <c r="QQC292" s="755"/>
      <c r="QQD292" s="755"/>
      <c r="QQE292" s="755"/>
      <c r="QQF292" s="755"/>
      <c r="QQG292" s="755"/>
      <c r="QQH292" s="755"/>
      <c r="QQI292" s="755"/>
      <c r="QQJ292" s="755"/>
      <c r="QQK292" s="755"/>
      <c r="QQL292" s="755"/>
      <c r="QQM292" s="755"/>
      <c r="QQN292" s="755"/>
      <c r="QQO292" s="755"/>
      <c r="QQP292" s="755"/>
      <c r="QQQ292" s="755"/>
      <c r="QQR292" s="755"/>
      <c r="QQS292" s="755"/>
      <c r="QQT292" s="755"/>
      <c r="QQU292" s="755"/>
      <c r="QQV292" s="755"/>
      <c r="QQW292" s="755"/>
      <c r="QQX292" s="755"/>
      <c r="QQY292" s="755"/>
      <c r="QQZ292" s="755"/>
      <c r="QRA292" s="755"/>
      <c r="QRB292" s="755"/>
      <c r="QRC292" s="755"/>
      <c r="QRD292" s="755"/>
      <c r="QRE292" s="755"/>
      <c r="QRF292" s="755"/>
      <c r="QRG292" s="755"/>
      <c r="QRH292" s="755"/>
      <c r="QRI292" s="755"/>
      <c r="QRJ292" s="755"/>
      <c r="QRK292" s="755"/>
      <c r="QRL292" s="755"/>
      <c r="QRM292" s="755"/>
      <c r="QRN292" s="755"/>
      <c r="QRO292" s="755"/>
      <c r="QRP292" s="755"/>
      <c r="QRQ292" s="755"/>
      <c r="QRR292" s="755"/>
      <c r="QRS292" s="755"/>
      <c r="QRT292" s="755"/>
      <c r="QRU292" s="755"/>
      <c r="QRV292" s="755"/>
      <c r="QRW292" s="755"/>
      <c r="QRX292" s="755"/>
      <c r="QRY292" s="755"/>
      <c r="QRZ292" s="755"/>
      <c r="QSA292" s="755"/>
      <c r="QSB292" s="755"/>
      <c r="QSC292" s="755"/>
      <c r="QSD292" s="755"/>
      <c r="QSE292" s="755"/>
      <c r="QSF292" s="755"/>
      <c r="QSG292" s="755"/>
      <c r="QSH292" s="755"/>
      <c r="QSI292" s="755"/>
      <c r="QSJ292" s="755"/>
      <c r="QSK292" s="755"/>
      <c r="QSL292" s="755"/>
      <c r="QSM292" s="755"/>
      <c r="QSN292" s="755"/>
      <c r="QSO292" s="755"/>
      <c r="QSP292" s="755"/>
      <c r="QSQ292" s="755"/>
      <c r="QSR292" s="755"/>
      <c r="QSS292" s="755"/>
      <c r="QST292" s="755"/>
      <c r="QSU292" s="755"/>
      <c r="QSV292" s="755"/>
      <c r="QSW292" s="755"/>
      <c r="QSX292" s="755"/>
      <c r="QSY292" s="755"/>
      <c r="QSZ292" s="755"/>
      <c r="QTA292" s="755"/>
      <c r="QTB292" s="755"/>
      <c r="QTC292" s="755"/>
      <c r="QTD292" s="755"/>
      <c r="QTE292" s="755"/>
      <c r="QTF292" s="755"/>
      <c r="QTG292" s="755"/>
      <c r="QTH292" s="755"/>
      <c r="QTI292" s="755"/>
      <c r="QTJ292" s="755"/>
      <c r="QTK292" s="755"/>
      <c r="QTL292" s="755"/>
      <c r="QTM292" s="755"/>
      <c r="QTN292" s="755"/>
      <c r="QTO292" s="755"/>
      <c r="QTP292" s="755"/>
      <c r="QTQ292" s="755"/>
      <c r="QTR292" s="755"/>
      <c r="QTS292" s="755"/>
      <c r="QTT292" s="755"/>
      <c r="QTU292" s="755"/>
      <c r="QTV292" s="755"/>
      <c r="QTW292" s="755"/>
      <c r="QTX292" s="755"/>
      <c r="QTY292" s="755"/>
      <c r="QTZ292" s="755"/>
      <c r="QUA292" s="755"/>
      <c r="QUB292" s="755"/>
      <c r="QUC292" s="755"/>
      <c r="QUD292" s="755"/>
      <c r="QUE292" s="755"/>
      <c r="QUF292" s="755"/>
      <c r="QUG292" s="755"/>
      <c r="QUH292" s="755"/>
      <c r="QUI292" s="755"/>
      <c r="QUJ292" s="755"/>
      <c r="QUK292" s="755"/>
      <c r="QUL292" s="755"/>
      <c r="QUM292" s="755"/>
      <c r="QUN292" s="755"/>
      <c r="QUO292" s="755"/>
      <c r="QUP292" s="755"/>
      <c r="QUQ292" s="755"/>
      <c r="QUR292" s="755"/>
      <c r="QUS292" s="755"/>
      <c r="QUT292" s="755"/>
      <c r="QUU292" s="755"/>
      <c r="QUV292" s="755"/>
      <c r="QUW292" s="755"/>
      <c r="QUX292" s="755"/>
      <c r="QUY292" s="755"/>
      <c r="QUZ292" s="755"/>
      <c r="QVA292" s="755"/>
      <c r="QVB292" s="755"/>
      <c r="QVC292" s="755"/>
      <c r="QVD292" s="755"/>
      <c r="QVE292" s="755"/>
      <c r="QVF292" s="755"/>
      <c r="QVG292" s="755"/>
      <c r="QVH292" s="755"/>
      <c r="QVI292" s="755"/>
      <c r="QVJ292" s="755"/>
      <c r="QVK292" s="755"/>
      <c r="QVL292" s="755"/>
      <c r="QVM292" s="755"/>
      <c r="QVN292" s="755"/>
      <c r="QVO292" s="755"/>
      <c r="QVP292" s="755"/>
      <c r="QVQ292" s="755"/>
      <c r="QVR292" s="755"/>
      <c r="QVS292" s="755"/>
      <c r="QVT292" s="755"/>
      <c r="QVU292" s="755"/>
      <c r="QVV292" s="755"/>
      <c r="QVW292" s="755"/>
      <c r="QVX292" s="755"/>
      <c r="QVY292" s="755"/>
      <c r="QVZ292" s="755"/>
      <c r="QWA292" s="755"/>
      <c r="QWB292" s="755"/>
      <c r="QWC292" s="755"/>
      <c r="QWD292" s="755"/>
      <c r="QWE292" s="755"/>
      <c r="QWF292" s="755"/>
      <c r="QWG292" s="755"/>
      <c r="QWH292" s="755"/>
      <c r="QWI292" s="755"/>
      <c r="QWJ292" s="755"/>
      <c r="QWK292" s="755"/>
      <c r="QWL292" s="755"/>
      <c r="QWM292" s="755"/>
      <c r="QWN292" s="755"/>
      <c r="QWO292" s="755"/>
      <c r="QWP292" s="755"/>
      <c r="QWQ292" s="755"/>
      <c r="QWR292" s="755"/>
      <c r="QWS292" s="755"/>
      <c r="QWT292" s="755"/>
      <c r="QWU292" s="755"/>
      <c r="QWV292" s="755"/>
      <c r="QWW292" s="755"/>
      <c r="QWX292" s="755"/>
      <c r="QWY292" s="755"/>
      <c r="QWZ292" s="755"/>
      <c r="QXA292" s="755"/>
      <c r="QXB292" s="755"/>
      <c r="QXC292" s="755"/>
      <c r="QXD292" s="755"/>
      <c r="QXE292" s="755"/>
      <c r="QXF292" s="755"/>
      <c r="QXG292" s="755"/>
      <c r="QXH292" s="755"/>
      <c r="QXI292" s="755"/>
      <c r="QXJ292" s="755"/>
      <c r="QXK292" s="755"/>
      <c r="QXL292" s="755"/>
      <c r="QXM292" s="755"/>
      <c r="QXN292" s="755"/>
      <c r="QXO292" s="755"/>
      <c r="QXP292" s="755"/>
      <c r="QXQ292" s="755"/>
      <c r="QXR292" s="755"/>
      <c r="QXS292" s="755"/>
      <c r="QXT292" s="755"/>
      <c r="QXU292" s="755"/>
      <c r="QXV292" s="755"/>
      <c r="QXW292" s="755"/>
      <c r="QXX292" s="755"/>
      <c r="QXY292" s="755"/>
      <c r="QXZ292" s="755"/>
      <c r="QYA292" s="755"/>
      <c r="QYB292" s="755"/>
      <c r="QYC292" s="755"/>
      <c r="QYD292" s="755"/>
      <c r="QYE292" s="755"/>
      <c r="QYF292" s="755"/>
      <c r="QYG292" s="755"/>
      <c r="QYH292" s="755"/>
      <c r="QYI292" s="755"/>
      <c r="QYJ292" s="755"/>
      <c r="QYK292" s="755"/>
      <c r="QYL292" s="755"/>
      <c r="QYM292" s="755"/>
      <c r="QYN292" s="755"/>
      <c r="QYO292" s="755"/>
      <c r="QYP292" s="755"/>
      <c r="QYQ292" s="755"/>
      <c r="QYR292" s="755"/>
      <c r="QYS292" s="755"/>
      <c r="QYT292" s="755"/>
      <c r="QYU292" s="755"/>
      <c r="QYV292" s="755"/>
      <c r="QYW292" s="755"/>
      <c r="QYX292" s="755"/>
      <c r="QYY292" s="755"/>
      <c r="QYZ292" s="755"/>
      <c r="QZA292" s="755"/>
      <c r="QZB292" s="755"/>
      <c r="QZC292" s="755"/>
      <c r="QZD292" s="755"/>
      <c r="QZE292" s="755"/>
      <c r="QZF292" s="755"/>
      <c r="QZG292" s="755"/>
      <c r="QZH292" s="755"/>
      <c r="QZI292" s="755"/>
      <c r="QZJ292" s="755"/>
      <c r="QZK292" s="755"/>
      <c r="QZL292" s="755"/>
      <c r="QZM292" s="755"/>
      <c r="QZN292" s="755"/>
      <c r="QZO292" s="755"/>
      <c r="QZP292" s="755"/>
      <c r="QZQ292" s="755"/>
      <c r="QZR292" s="755"/>
      <c r="QZS292" s="755"/>
      <c r="QZT292" s="755"/>
      <c r="QZU292" s="755"/>
      <c r="QZV292" s="755"/>
      <c r="QZW292" s="755"/>
      <c r="QZX292" s="755"/>
      <c r="QZY292" s="755"/>
      <c r="QZZ292" s="755"/>
      <c r="RAA292" s="755"/>
      <c r="RAB292" s="755"/>
      <c r="RAC292" s="755"/>
      <c r="RAD292" s="755"/>
      <c r="RAE292" s="755"/>
      <c r="RAF292" s="755"/>
      <c r="RAG292" s="755"/>
      <c r="RAH292" s="755"/>
      <c r="RAI292" s="755"/>
      <c r="RAJ292" s="755"/>
      <c r="RAK292" s="755"/>
      <c r="RAL292" s="755"/>
      <c r="RAM292" s="755"/>
      <c r="RAN292" s="755"/>
      <c r="RAO292" s="755"/>
      <c r="RAP292" s="755"/>
      <c r="RAQ292" s="755"/>
      <c r="RAR292" s="755"/>
      <c r="RAS292" s="755"/>
      <c r="RAT292" s="755"/>
      <c r="RAU292" s="755"/>
      <c r="RAV292" s="755"/>
      <c r="RAW292" s="755"/>
      <c r="RAX292" s="755"/>
      <c r="RAY292" s="755"/>
      <c r="RAZ292" s="755"/>
      <c r="RBA292" s="755"/>
      <c r="RBB292" s="755"/>
      <c r="RBC292" s="755"/>
      <c r="RBD292" s="755"/>
      <c r="RBE292" s="755"/>
      <c r="RBF292" s="755"/>
      <c r="RBG292" s="755"/>
      <c r="RBH292" s="755"/>
      <c r="RBI292" s="755"/>
      <c r="RBJ292" s="755"/>
      <c r="RBK292" s="755"/>
      <c r="RBL292" s="755"/>
      <c r="RBM292" s="755"/>
      <c r="RBN292" s="755"/>
      <c r="RBO292" s="755"/>
      <c r="RBP292" s="755"/>
      <c r="RBQ292" s="755"/>
      <c r="RBR292" s="755"/>
      <c r="RBS292" s="755"/>
      <c r="RBT292" s="755"/>
      <c r="RBU292" s="755"/>
      <c r="RBV292" s="755"/>
      <c r="RBW292" s="755"/>
      <c r="RBX292" s="755"/>
      <c r="RBY292" s="755"/>
      <c r="RBZ292" s="755"/>
      <c r="RCA292" s="755"/>
      <c r="RCB292" s="755"/>
      <c r="RCC292" s="755"/>
      <c r="RCD292" s="755"/>
      <c r="RCE292" s="755"/>
      <c r="RCF292" s="755"/>
      <c r="RCG292" s="755"/>
      <c r="RCH292" s="755"/>
      <c r="RCI292" s="755"/>
      <c r="RCJ292" s="755"/>
      <c r="RCK292" s="755"/>
      <c r="RCL292" s="755"/>
      <c r="RCM292" s="755"/>
      <c r="RCN292" s="755"/>
      <c r="RCO292" s="755"/>
      <c r="RCP292" s="755"/>
      <c r="RCQ292" s="755"/>
      <c r="RCR292" s="755"/>
      <c r="RCS292" s="755"/>
      <c r="RCT292" s="755"/>
      <c r="RCU292" s="755"/>
      <c r="RCV292" s="755"/>
      <c r="RCW292" s="755"/>
      <c r="RCX292" s="755"/>
      <c r="RCY292" s="755"/>
      <c r="RCZ292" s="755"/>
      <c r="RDA292" s="755"/>
      <c r="RDB292" s="755"/>
      <c r="RDC292" s="755"/>
      <c r="RDD292" s="755"/>
      <c r="RDE292" s="755"/>
      <c r="RDF292" s="755"/>
      <c r="RDG292" s="755"/>
      <c r="RDH292" s="755"/>
      <c r="RDI292" s="755"/>
      <c r="RDJ292" s="755"/>
      <c r="RDK292" s="755"/>
      <c r="RDL292" s="755"/>
      <c r="RDM292" s="755"/>
      <c r="RDN292" s="755"/>
      <c r="RDO292" s="755"/>
      <c r="RDP292" s="755"/>
      <c r="RDQ292" s="755"/>
      <c r="RDR292" s="755"/>
      <c r="RDS292" s="755"/>
      <c r="RDT292" s="755"/>
      <c r="RDU292" s="755"/>
      <c r="RDV292" s="755"/>
      <c r="RDW292" s="755"/>
      <c r="RDX292" s="755"/>
      <c r="RDY292" s="755"/>
      <c r="RDZ292" s="755"/>
      <c r="REA292" s="755"/>
      <c r="REB292" s="755"/>
      <c r="REC292" s="755"/>
      <c r="RED292" s="755"/>
      <c r="REE292" s="755"/>
      <c r="REF292" s="755"/>
      <c r="REG292" s="755"/>
      <c r="REH292" s="755"/>
      <c r="REI292" s="755"/>
      <c r="REJ292" s="755"/>
      <c r="REK292" s="755"/>
      <c r="REL292" s="755"/>
      <c r="REM292" s="755"/>
      <c r="REN292" s="755"/>
      <c r="REO292" s="755"/>
      <c r="REP292" s="755"/>
      <c r="REQ292" s="755"/>
      <c r="RER292" s="755"/>
      <c r="RES292" s="755"/>
      <c r="RET292" s="755"/>
      <c r="REU292" s="755"/>
      <c r="REV292" s="755"/>
      <c r="REW292" s="755"/>
      <c r="REX292" s="755"/>
      <c r="REY292" s="755"/>
      <c r="REZ292" s="755"/>
      <c r="RFA292" s="755"/>
      <c r="RFB292" s="755"/>
      <c r="RFC292" s="755"/>
      <c r="RFD292" s="755"/>
      <c r="RFE292" s="755"/>
      <c r="RFF292" s="755"/>
      <c r="RFG292" s="755"/>
      <c r="RFH292" s="755"/>
      <c r="RFI292" s="755"/>
      <c r="RFJ292" s="755"/>
      <c r="RFK292" s="755"/>
      <c r="RFL292" s="755"/>
      <c r="RFM292" s="755"/>
      <c r="RFN292" s="755"/>
      <c r="RFO292" s="755"/>
      <c r="RFP292" s="755"/>
      <c r="RFQ292" s="755"/>
      <c r="RFR292" s="755"/>
      <c r="RFS292" s="755"/>
      <c r="RFT292" s="755"/>
      <c r="RFU292" s="755"/>
      <c r="RFV292" s="755"/>
      <c r="RFW292" s="755"/>
      <c r="RFX292" s="755"/>
      <c r="RFY292" s="755"/>
      <c r="RFZ292" s="755"/>
      <c r="RGA292" s="755"/>
      <c r="RGB292" s="755"/>
      <c r="RGC292" s="755"/>
      <c r="RGD292" s="755"/>
      <c r="RGE292" s="755"/>
      <c r="RGF292" s="755"/>
      <c r="RGG292" s="755"/>
      <c r="RGH292" s="755"/>
      <c r="RGI292" s="755"/>
      <c r="RGJ292" s="755"/>
      <c r="RGK292" s="755"/>
      <c r="RGL292" s="755"/>
      <c r="RGM292" s="755"/>
      <c r="RGN292" s="755"/>
      <c r="RGO292" s="755"/>
      <c r="RGP292" s="755"/>
      <c r="RGQ292" s="755"/>
      <c r="RGR292" s="755"/>
      <c r="RGS292" s="755"/>
      <c r="RGT292" s="755"/>
      <c r="RGU292" s="755"/>
      <c r="RGV292" s="755"/>
      <c r="RGW292" s="755"/>
      <c r="RGX292" s="755"/>
      <c r="RGY292" s="755"/>
      <c r="RGZ292" s="755"/>
      <c r="RHA292" s="755"/>
      <c r="RHB292" s="755"/>
      <c r="RHC292" s="755"/>
      <c r="RHD292" s="755"/>
      <c r="RHE292" s="755"/>
      <c r="RHF292" s="755"/>
      <c r="RHG292" s="755"/>
      <c r="RHH292" s="755"/>
      <c r="RHI292" s="755"/>
      <c r="RHJ292" s="755"/>
      <c r="RHK292" s="755"/>
      <c r="RHL292" s="755"/>
      <c r="RHM292" s="755"/>
      <c r="RHN292" s="755"/>
      <c r="RHO292" s="755"/>
      <c r="RHP292" s="755"/>
      <c r="RHQ292" s="755"/>
      <c r="RHR292" s="755"/>
      <c r="RHS292" s="755"/>
      <c r="RHT292" s="755"/>
      <c r="RHU292" s="755"/>
      <c r="RHV292" s="755"/>
      <c r="RHW292" s="755"/>
      <c r="RHX292" s="755"/>
      <c r="RHY292" s="755"/>
      <c r="RHZ292" s="755"/>
      <c r="RIA292" s="755"/>
      <c r="RIB292" s="755"/>
      <c r="RIC292" s="755"/>
      <c r="RID292" s="755"/>
      <c r="RIE292" s="755"/>
      <c r="RIF292" s="755"/>
      <c r="RIG292" s="755"/>
      <c r="RIH292" s="755"/>
      <c r="RII292" s="755"/>
      <c r="RIJ292" s="755"/>
      <c r="RIK292" s="755"/>
      <c r="RIL292" s="755"/>
      <c r="RIM292" s="755"/>
      <c r="RIN292" s="755"/>
      <c r="RIO292" s="755"/>
      <c r="RIP292" s="755"/>
      <c r="RIQ292" s="755"/>
      <c r="RIR292" s="755"/>
      <c r="RIS292" s="755"/>
      <c r="RIT292" s="755"/>
      <c r="RIU292" s="755"/>
      <c r="RIV292" s="755"/>
      <c r="RIW292" s="755"/>
      <c r="RIX292" s="755"/>
      <c r="RIY292" s="755"/>
      <c r="RIZ292" s="755"/>
      <c r="RJA292" s="755"/>
      <c r="RJB292" s="755"/>
      <c r="RJC292" s="755"/>
      <c r="RJD292" s="755"/>
      <c r="RJE292" s="755"/>
      <c r="RJF292" s="755"/>
      <c r="RJG292" s="755"/>
      <c r="RJH292" s="755"/>
      <c r="RJI292" s="755"/>
      <c r="RJJ292" s="755"/>
      <c r="RJK292" s="755"/>
      <c r="RJL292" s="755"/>
      <c r="RJM292" s="755"/>
      <c r="RJN292" s="755"/>
      <c r="RJO292" s="755"/>
      <c r="RJP292" s="755"/>
      <c r="RJQ292" s="755"/>
      <c r="RJR292" s="755"/>
      <c r="RJS292" s="755"/>
      <c r="RJT292" s="755"/>
      <c r="RJU292" s="755"/>
      <c r="RJV292" s="755"/>
      <c r="RJW292" s="755"/>
      <c r="RJX292" s="755"/>
      <c r="RJY292" s="755"/>
      <c r="RJZ292" s="755"/>
      <c r="RKA292" s="755"/>
      <c r="RKB292" s="755"/>
      <c r="RKC292" s="755"/>
      <c r="RKD292" s="755"/>
      <c r="RKE292" s="755"/>
      <c r="RKF292" s="755"/>
      <c r="RKG292" s="755"/>
      <c r="RKH292" s="755"/>
      <c r="RKI292" s="755"/>
      <c r="RKJ292" s="755"/>
      <c r="RKK292" s="755"/>
      <c r="RKL292" s="755"/>
      <c r="RKM292" s="755"/>
      <c r="RKN292" s="755"/>
      <c r="RKO292" s="755"/>
      <c r="RKP292" s="755"/>
      <c r="RKQ292" s="755"/>
      <c r="RKR292" s="755"/>
      <c r="RKS292" s="755"/>
      <c r="RKT292" s="755"/>
      <c r="RKU292" s="755"/>
      <c r="RKV292" s="755"/>
      <c r="RKW292" s="755"/>
      <c r="RKX292" s="755"/>
      <c r="RKY292" s="755"/>
      <c r="RKZ292" s="755"/>
      <c r="RLA292" s="755"/>
      <c r="RLB292" s="755"/>
      <c r="RLC292" s="755"/>
      <c r="RLD292" s="755"/>
      <c r="RLE292" s="755"/>
      <c r="RLF292" s="755"/>
      <c r="RLG292" s="755"/>
      <c r="RLH292" s="755"/>
      <c r="RLI292" s="755"/>
      <c r="RLJ292" s="755"/>
      <c r="RLK292" s="755"/>
      <c r="RLL292" s="755"/>
      <c r="RLM292" s="755"/>
      <c r="RLN292" s="755"/>
      <c r="RLO292" s="755"/>
      <c r="RLP292" s="755"/>
      <c r="RLQ292" s="755"/>
      <c r="RLR292" s="755"/>
      <c r="RLS292" s="755"/>
      <c r="RLT292" s="755"/>
      <c r="RLU292" s="755"/>
      <c r="RLV292" s="755"/>
      <c r="RLW292" s="755"/>
      <c r="RLX292" s="755"/>
      <c r="RLY292" s="755"/>
      <c r="RLZ292" s="755"/>
      <c r="RMA292" s="755"/>
      <c r="RMB292" s="755"/>
      <c r="RMC292" s="755"/>
      <c r="RMD292" s="755"/>
      <c r="RME292" s="755"/>
      <c r="RMF292" s="755"/>
      <c r="RMG292" s="755"/>
      <c r="RMH292" s="755"/>
      <c r="RMI292" s="755"/>
      <c r="RMJ292" s="755"/>
      <c r="RMK292" s="755"/>
      <c r="RML292" s="755"/>
      <c r="RMM292" s="755"/>
      <c r="RMN292" s="755"/>
      <c r="RMO292" s="755"/>
      <c r="RMP292" s="755"/>
      <c r="RMQ292" s="755"/>
      <c r="RMR292" s="755"/>
      <c r="RMS292" s="755"/>
      <c r="RMT292" s="755"/>
      <c r="RMU292" s="755"/>
      <c r="RMV292" s="755"/>
      <c r="RMW292" s="755"/>
      <c r="RMX292" s="755"/>
      <c r="RMY292" s="755"/>
      <c r="RMZ292" s="755"/>
      <c r="RNA292" s="755"/>
      <c r="RNB292" s="755"/>
      <c r="RNC292" s="755"/>
      <c r="RND292" s="755"/>
      <c r="RNE292" s="755"/>
      <c r="RNF292" s="755"/>
      <c r="RNG292" s="755"/>
      <c r="RNH292" s="755"/>
      <c r="RNI292" s="755"/>
      <c r="RNJ292" s="755"/>
      <c r="RNK292" s="755"/>
      <c r="RNL292" s="755"/>
      <c r="RNM292" s="755"/>
      <c r="RNN292" s="755"/>
      <c r="RNO292" s="755"/>
      <c r="RNP292" s="755"/>
      <c r="RNQ292" s="755"/>
      <c r="RNR292" s="755"/>
      <c r="RNS292" s="755"/>
      <c r="RNT292" s="755"/>
      <c r="RNU292" s="755"/>
      <c r="RNV292" s="755"/>
      <c r="RNW292" s="755"/>
      <c r="RNX292" s="755"/>
      <c r="RNY292" s="755"/>
      <c r="RNZ292" s="755"/>
      <c r="ROA292" s="755"/>
      <c r="ROB292" s="755"/>
      <c r="ROC292" s="755"/>
      <c r="ROD292" s="755"/>
      <c r="ROE292" s="755"/>
      <c r="ROF292" s="755"/>
      <c r="ROG292" s="755"/>
      <c r="ROH292" s="755"/>
      <c r="ROI292" s="755"/>
      <c r="ROJ292" s="755"/>
      <c r="ROK292" s="755"/>
      <c r="ROL292" s="755"/>
      <c r="ROM292" s="755"/>
      <c r="RON292" s="755"/>
      <c r="ROO292" s="755"/>
      <c r="ROP292" s="755"/>
      <c r="ROQ292" s="755"/>
      <c r="ROR292" s="755"/>
      <c r="ROS292" s="755"/>
      <c r="ROT292" s="755"/>
      <c r="ROU292" s="755"/>
      <c r="ROV292" s="755"/>
      <c r="ROW292" s="755"/>
      <c r="ROX292" s="755"/>
      <c r="ROY292" s="755"/>
      <c r="ROZ292" s="755"/>
      <c r="RPA292" s="755"/>
      <c r="RPB292" s="755"/>
      <c r="RPC292" s="755"/>
      <c r="RPD292" s="755"/>
      <c r="RPE292" s="755"/>
      <c r="RPF292" s="755"/>
      <c r="RPG292" s="755"/>
      <c r="RPH292" s="755"/>
      <c r="RPI292" s="755"/>
      <c r="RPJ292" s="755"/>
      <c r="RPK292" s="755"/>
      <c r="RPL292" s="755"/>
      <c r="RPM292" s="755"/>
      <c r="RPN292" s="755"/>
      <c r="RPO292" s="755"/>
      <c r="RPP292" s="755"/>
      <c r="RPQ292" s="755"/>
      <c r="RPR292" s="755"/>
      <c r="RPS292" s="755"/>
      <c r="RPT292" s="755"/>
      <c r="RPU292" s="755"/>
      <c r="RPV292" s="755"/>
      <c r="RPW292" s="755"/>
      <c r="RPX292" s="755"/>
      <c r="RPY292" s="755"/>
      <c r="RPZ292" s="755"/>
      <c r="RQA292" s="755"/>
      <c r="RQB292" s="755"/>
      <c r="RQC292" s="755"/>
      <c r="RQD292" s="755"/>
      <c r="RQE292" s="755"/>
      <c r="RQF292" s="755"/>
      <c r="RQG292" s="755"/>
      <c r="RQH292" s="755"/>
      <c r="RQI292" s="755"/>
      <c r="RQJ292" s="755"/>
      <c r="RQK292" s="755"/>
      <c r="RQL292" s="755"/>
      <c r="RQM292" s="755"/>
      <c r="RQN292" s="755"/>
      <c r="RQO292" s="755"/>
      <c r="RQP292" s="755"/>
      <c r="RQQ292" s="755"/>
      <c r="RQR292" s="755"/>
      <c r="RQS292" s="755"/>
      <c r="RQT292" s="755"/>
      <c r="RQU292" s="755"/>
      <c r="RQV292" s="755"/>
      <c r="RQW292" s="755"/>
      <c r="RQX292" s="755"/>
      <c r="RQY292" s="755"/>
      <c r="RQZ292" s="755"/>
      <c r="RRA292" s="755"/>
      <c r="RRB292" s="755"/>
      <c r="RRC292" s="755"/>
      <c r="RRD292" s="755"/>
      <c r="RRE292" s="755"/>
      <c r="RRF292" s="755"/>
      <c r="RRG292" s="755"/>
      <c r="RRH292" s="755"/>
      <c r="RRI292" s="755"/>
      <c r="RRJ292" s="755"/>
      <c r="RRK292" s="755"/>
      <c r="RRL292" s="755"/>
      <c r="RRM292" s="755"/>
      <c r="RRN292" s="755"/>
      <c r="RRO292" s="755"/>
      <c r="RRP292" s="755"/>
      <c r="RRQ292" s="755"/>
      <c r="RRR292" s="755"/>
      <c r="RRS292" s="755"/>
      <c r="RRT292" s="755"/>
      <c r="RRU292" s="755"/>
      <c r="RRV292" s="755"/>
      <c r="RRW292" s="755"/>
      <c r="RRX292" s="755"/>
      <c r="RRY292" s="755"/>
      <c r="RRZ292" s="755"/>
      <c r="RSA292" s="755"/>
      <c r="RSB292" s="755"/>
      <c r="RSC292" s="755"/>
      <c r="RSD292" s="755"/>
      <c r="RSE292" s="755"/>
      <c r="RSF292" s="755"/>
      <c r="RSG292" s="755"/>
      <c r="RSH292" s="755"/>
      <c r="RSI292" s="755"/>
      <c r="RSJ292" s="755"/>
      <c r="RSK292" s="755"/>
      <c r="RSL292" s="755"/>
      <c r="RSM292" s="755"/>
      <c r="RSN292" s="755"/>
      <c r="RSO292" s="755"/>
      <c r="RSP292" s="755"/>
      <c r="RSQ292" s="755"/>
      <c r="RSR292" s="755"/>
      <c r="RSS292" s="755"/>
      <c r="RST292" s="755"/>
      <c r="RSU292" s="755"/>
      <c r="RSV292" s="755"/>
      <c r="RSW292" s="755"/>
      <c r="RSX292" s="755"/>
      <c r="RSY292" s="755"/>
      <c r="RSZ292" s="755"/>
      <c r="RTA292" s="755"/>
      <c r="RTB292" s="755"/>
      <c r="RTC292" s="755"/>
      <c r="RTD292" s="755"/>
      <c r="RTE292" s="755"/>
      <c r="RTF292" s="755"/>
      <c r="RTG292" s="755"/>
      <c r="RTH292" s="755"/>
      <c r="RTI292" s="755"/>
      <c r="RTJ292" s="755"/>
      <c r="RTK292" s="755"/>
      <c r="RTL292" s="755"/>
      <c r="RTM292" s="755"/>
      <c r="RTN292" s="755"/>
      <c r="RTO292" s="755"/>
      <c r="RTP292" s="755"/>
      <c r="RTQ292" s="755"/>
      <c r="RTR292" s="755"/>
      <c r="RTS292" s="755"/>
      <c r="RTT292" s="755"/>
      <c r="RTU292" s="755"/>
      <c r="RTV292" s="755"/>
      <c r="RTW292" s="755"/>
      <c r="RTX292" s="755"/>
      <c r="RTY292" s="755"/>
      <c r="RTZ292" s="755"/>
      <c r="RUA292" s="755"/>
      <c r="RUB292" s="755"/>
      <c r="RUC292" s="755"/>
      <c r="RUD292" s="755"/>
      <c r="RUE292" s="755"/>
      <c r="RUF292" s="755"/>
      <c r="RUG292" s="755"/>
      <c r="RUH292" s="755"/>
      <c r="RUI292" s="755"/>
      <c r="RUJ292" s="755"/>
      <c r="RUK292" s="755"/>
      <c r="RUL292" s="755"/>
      <c r="RUM292" s="755"/>
      <c r="RUN292" s="755"/>
      <c r="RUO292" s="755"/>
      <c r="RUP292" s="755"/>
      <c r="RUQ292" s="755"/>
      <c r="RUR292" s="755"/>
      <c r="RUS292" s="755"/>
      <c r="RUT292" s="755"/>
      <c r="RUU292" s="755"/>
      <c r="RUV292" s="755"/>
      <c r="RUW292" s="755"/>
      <c r="RUX292" s="755"/>
      <c r="RUY292" s="755"/>
      <c r="RUZ292" s="755"/>
      <c r="RVA292" s="755"/>
      <c r="RVB292" s="755"/>
      <c r="RVC292" s="755"/>
      <c r="RVD292" s="755"/>
      <c r="RVE292" s="755"/>
      <c r="RVF292" s="755"/>
      <c r="RVG292" s="755"/>
      <c r="RVH292" s="755"/>
      <c r="RVI292" s="755"/>
      <c r="RVJ292" s="755"/>
      <c r="RVK292" s="755"/>
      <c r="RVL292" s="755"/>
      <c r="RVM292" s="755"/>
      <c r="RVN292" s="755"/>
      <c r="RVO292" s="755"/>
      <c r="RVP292" s="755"/>
      <c r="RVQ292" s="755"/>
      <c r="RVR292" s="755"/>
      <c r="RVS292" s="755"/>
      <c r="RVT292" s="755"/>
      <c r="RVU292" s="755"/>
      <c r="RVV292" s="755"/>
      <c r="RVW292" s="755"/>
      <c r="RVX292" s="755"/>
      <c r="RVY292" s="755"/>
      <c r="RVZ292" s="755"/>
      <c r="RWA292" s="755"/>
      <c r="RWB292" s="755"/>
      <c r="RWC292" s="755"/>
      <c r="RWD292" s="755"/>
      <c r="RWE292" s="755"/>
      <c r="RWF292" s="755"/>
      <c r="RWG292" s="755"/>
      <c r="RWH292" s="755"/>
      <c r="RWI292" s="755"/>
      <c r="RWJ292" s="755"/>
      <c r="RWK292" s="755"/>
      <c r="RWL292" s="755"/>
      <c r="RWM292" s="755"/>
      <c r="RWN292" s="755"/>
      <c r="RWO292" s="755"/>
      <c r="RWP292" s="755"/>
      <c r="RWQ292" s="755"/>
      <c r="RWR292" s="755"/>
      <c r="RWS292" s="755"/>
      <c r="RWT292" s="755"/>
      <c r="RWU292" s="755"/>
      <c r="RWV292" s="755"/>
      <c r="RWW292" s="755"/>
      <c r="RWX292" s="755"/>
      <c r="RWY292" s="755"/>
      <c r="RWZ292" s="755"/>
      <c r="RXA292" s="755"/>
      <c r="RXB292" s="755"/>
      <c r="RXC292" s="755"/>
      <c r="RXD292" s="755"/>
      <c r="RXE292" s="755"/>
      <c r="RXF292" s="755"/>
      <c r="RXG292" s="755"/>
      <c r="RXH292" s="755"/>
      <c r="RXI292" s="755"/>
      <c r="RXJ292" s="755"/>
      <c r="RXK292" s="755"/>
      <c r="RXL292" s="755"/>
      <c r="RXM292" s="755"/>
      <c r="RXN292" s="755"/>
      <c r="RXO292" s="755"/>
      <c r="RXP292" s="755"/>
      <c r="RXQ292" s="755"/>
      <c r="RXR292" s="755"/>
      <c r="RXS292" s="755"/>
      <c r="RXT292" s="755"/>
      <c r="RXU292" s="755"/>
      <c r="RXV292" s="755"/>
      <c r="RXW292" s="755"/>
      <c r="RXX292" s="755"/>
      <c r="RXY292" s="755"/>
      <c r="RXZ292" s="755"/>
      <c r="RYA292" s="755"/>
      <c r="RYB292" s="755"/>
      <c r="RYC292" s="755"/>
      <c r="RYD292" s="755"/>
      <c r="RYE292" s="755"/>
      <c r="RYF292" s="755"/>
      <c r="RYG292" s="755"/>
      <c r="RYH292" s="755"/>
      <c r="RYI292" s="755"/>
      <c r="RYJ292" s="755"/>
      <c r="RYK292" s="755"/>
      <c r="RYL292" s="755"/>
      <c r="RYM292" s="755"/>
      <c r="RYN292" s="755"/>
      <c r="RYO292" s="755"/>
      <c r="RYP292" s="755"/>
      <c r="RYQ292" s="755"/>
      <c r="RYR292" s="755"/>
      <c r="RYS292" s="755"/>
      <c r="RYT292" s="755"/>
      <c r="RYU292" s="755"/>
      <c r="RYV292" s="755"/>
      <c r="RYW292" s="755"/>
      <c r="RYX292" s="755"/>
      <c r="RYY292" s="755"/>
      <c r="RYZ292" s="755"/>
      <c r="RZA292" s="755"/>
      <c r="RZB292" s="755"/>
      <c r="RZC292" s="755"/>
      <c r="RZD292" s="755"/>
      <c r="RZE292" s="755"/>
      <c r="RZF292" s="755"/>
      <c r="RZG292" s="755"/>
      <c r="RZH292" s="755"/>
      <c r="RZI292" s="755"/>
      <c r="RZJ292" s="755"/>
      <c r="RZK292" s="755"/>
      <c r="RZL292" s="755"/>
      <c r="RZM292" s="755"/>
      <c r="RZN292" s="755"/>
      <c r="RZO292" s="755"/>
      <c r="RZP292" s="755"/>
      <c r="RZQ292" s="755"/>
      <c r="RZR292" s="755"/>
      <c r="RZS292" s="755"/>
      <c r="RZT292" s="755"/>
      <c r="RZU292" s="755"/>
      <c r="RZV292" s="755"/>
      <c r="RZW292" s="755"/>
      <c r="RZX292" s="755"/>
      <c r="RZY292" s="755"/>
      <c r="RZZ292" s="755"/>
      <c r="SAA292" s="755"/>
      <c r="SAB292" s="755"/>
      <c r="SAC292" s="755"/>
      <c r="SAD292" s="755"/>
      <c r="SAE292" s="755"/>
      <c r="SAF292" s="755"/>
      <c r="SAG292" s="755"/>
      <c r="SAH292" s="755"/>
      <c r="SAI292" s="755"/>
      <c r="SAJ292" s="755"/>
      <c r="SAK292" s="755"/>
      <c r="SAL292" s="755"/>
      <c r="SAM292" s="755"/>
      <c r="SAN292" s="755"/>
      <c r="SAO292" s="755"/>
      <c r="SAP292" s="755"/>
      <c r="SAQ292" s="755"/>
      <c r="SAR292" s="755"/>
      <c r="SAS292" s="755"/>
      <c r="SAT292" s="755"/>
      <c r="SAU292" s="755"/>
      <c r="SAV292" s="755"/>
      <c r="SAW292" s="755"/>
      <c r="SAX292" s="755"/>
      <c r="SAY292" s="755"/>
      <c r="SAZ292" s="755"/>
      <c r="SBA292" s="755"/>
      <c r="SBB292" s="755"/>
      <c r="SBC292" s="755"/>
      <c r="SBD292" s="755"/>
      <c r="SBE292" s="755"/>
      <c r="SBF292" s="755"/>
      <c r="SBG292" s="755"/>
      <c r="SBH292" s="755"/>
      <c r="SBI292" s="755"/>
      <c r="SBJ292" s="755"/>
      <c r="SBK292" s="755"/>
      <c r="SBL292" s="755"/>
      <c r="SBM292" s="755"/>
      <c r="SBN292" s="755"/>
      <c r="SBO292" s="755"/>
      <c r="SBP292" s="755"/>
      <c r="SBQ292" s="755"/>
      <c r="SBR292" s="755"/>
      <c r="SBS292" s="755"/>
      <c r="SBT292" s="755"/>
      <c r="SBU292" s="755"/>
      <c r="SBV292" s="755"/>
      <c r="SBW292" s="755"/>
      <c r="SBX292" s="755"/>
      <c r="SBY292" s="755"/>
      <c r="SBZ292" s="755"/>
      <c r="SCA292" s="755"/>
      <c r="SCB292" s="755"/>
      <c r="SCC292" s="755"/>
      <c r="SCD292" s="755"/>
      <c r="SCE292" s="755"/>
      <c r="SCF292" s="755"/>
      <c r="SCG292" s="755"/>
      <c r="SCH292" s="755"/>
      <c r="SCI292" s="755"/>
      <c r="SCJ292" s="755"/>
      <c r="SCK292" s="755"/>
      <c r="SCL292" s="755"/>
      <c r="SCM292" s="755"/>
      <c r="SCN292" s="755"/>
      <c r="SCO292" s="755"/>
      <c r="SCP292" s="755"/>
      <c r="SCQ292" s="755"/>
      <c r="SCR292" s="755"/>
      <c r="SCS292" s="755"/>
      <c r="SCT292" s="755"/>
      <c r="SCU292" s="755"/>
      <c r="SCV292" s="755"/>
      <c r="SCW292" s="755"/>
      <c r="SCX292" s="755"/>
      <c r="SCY292" s="755"/>
      <c r="SCZ292" s="755"/>
      <c r="SDA292" s="755"/>
      <c r="SDB292" s="755"/>
      <c r="SDC292" s="755"/>
      <c r="SDD292" s="755"/>
      <c r="SDE292" s="755"/>
      <c r="SDF292" s="755"/>
      <c r="SDG292" s="755"/>
      <c r="SDH292" s="755"/>
      <c r="SDI292" s="755"/>
      <c r="SDJ292" s="755"/>
      <c r="SDK292" s="755"/>
      <c r="SDL292" s="755"/>
      <c r="SDM292" s="755"/>
      <c r="SDN292" s="755"/>
      <c r="SDO292" s="755"/>
      <c r="SDP292" s="755"/>
      <c r="SDQ292" s="755"/>
      <c r="SDR292" s="755"/>
      <c r="SDS292" s="755"/>
      <c r="SDT292" s="755"/>
      <c r="SDU292" s="755"/>
      <c r="SDV292" s="755"/>
      <c r="SDW292" s="755"/>
      <c r="SDX292" s="755"/>
      <c r="SDY292" s="755"/>
      <c r="SDZ292" s="755"/>
      <c r="SEA292" s="755"/>
      <c r="SEB292" s="755"/>
      <c r="SEC292" s="755"/>
      <c r="SED292" s="755"/>
      <c r="SEE292" s="755"/>
      <c r="SEF292" s="755"/>
      <c r="SEG292" s="755"/>
      <c r="SEH292" s="755"/>
      <c r="SEI292" s="755"/>
      <c r="SEJ292" s="755"/>
      <c r="SEK292" s="755"/>
      <c r="SEL292" s="755"/>
      <c r="SEM292" s="755"/>
      <c r="SEN292" s="755"/>
      <c r="SEO292" s="755"/>
      <c r="SEP292" s="755"/>
      <c r="SEQ292" s="755"/>
      <c r="SER292" s="755"/>
      <c r="SES292" s="755"/>
      <c r="SET292" s="755"/>
      <c r="SEU292" s="755"/>
      <c r="SEV292" s="755"/>
      <c r="SEW292" s="755"/>
      <c r="SEX292" s="755"/>
      <c r="SEY292" s="755"/>
      <c r="SEZ292" s="755"/>
      <c r="SFA292" s="755"/>
      <c r="SFB292" s="755"/>
      <c r="SFC292" s="755"/>
      <c r="SFD292" s="755"/>
      <c r="SFE292" s="755"/>
      <c r="SFF292" s="755"/>
      <c r="SFG292" s="755"/>
      <c r="SFH292" s="755"/>
      <c r="SFI292" s="755"/>
      <c r="SFJ292" s="755"/>
      <c r="SFK292" s="755"/>
      <c r="SFL292" s="755"/>
      <c r="SFM292" s="755"/>
      <c r="SFN292" s="755"/>
      <c r="SFO292" s="755"/>
      <c r="SFP292" s="755"/>
      <c r="SFQ292" s="755"/>
      <c r="SFR292" s="755"/>
      <c r="SFS292" s="755"/>
      <c r="SFT292" s="755"/>
      <c r="SFU292" s="755"/>
      <c r="SFV292" s="755"/>
      <c r="SFW292" s="755"/>
      <c r="SFX292" s="755"/>
      <c r="SFY292" s="755"/>
      <c r="SFZ292" s="755"/>
      <c r="SGA292" s="755"/>
      <c r="SGB292" s="755"/>
      <c r="SGC292" s="755"/>
      <c r="SGD292" s="755"/>
      <c r="SGE292" s="755"/>
      <c r="SGF292" s="755"/>
      <c r="SGG292" s="755"/>
      <c r="SGH292" s="755"/>
      <c r="SGI292" s="755"/>
      <c r="SGJ292" s="755"/>
      <c r="SGK292" s="755"/>
      <c r="SGL292" s="755"/>
      <c r="SGM292" s="755"/>
      <c r="SGN292" s="755"/>
      <c r="SGO292" s="755"/>
      <c r="SGP292" s="755"/>
      <c r="SGQ292" s="755"/>
      <c r="SGR292" s="755"/>
      <c r="SGS292" s="755"/>
      <c r="SGT292" s="755"/>
      <c r="SGU292" s="755"/>
      <c r="SGV292" s="755"/>
      <c r="SGW292" s="755"/>
      <c r="SGX292" s="755"/>
      <c r="SGY292" s="755"/>
      <c r="SGZ292" s="755"/>
      <c r="SHA292" s="755"/>
      <c r="SHB292" s="755"/>
      <c r="SHC292" s="755"/>
      <c r="SHD292" s="755"/>
      <c r="SHE292" s="755"/>
      <c r="SHF292" s="755"/>
      <c r="SHG292" s="755"/>
      <c r="SHH292" s="755"/>
      <c r="SHI292" s="755"/>
      <c r="SHJ292" s="755"/>
      <c r="SHK292" s="755"/>
      <c r="SHL292" s="755"/>
      <c r="SHM292" s="755"/>
      <c r="SHN292" s="755"/>
      <c r="SHO292" s="755"/>
      <c r="SHP292" s="755"/>
      <c r="SHQ292" s="755"/>
      <c r="SHR292" s="755"/>
      <c r="SHS292" s="755"/>
      <c r="SHT292" s="755"/>
      <c r="SHU292" s="755"/>
      <c r="SHV292" s="755"/>
      <c r="SHW292" s="755"/>
      <c r="SHX292" s="755"/>
      <c r="SHY292" s="755"/>
      <c r="SHZ292" s="755"/>
      <c r="SIA292" s="755"/>
      <c r="SIB292" s="755"/>
      <c r="SIC292" s="755"/>
      <c r="SID292" s="755"/>
      <c r="SIE292" s="755"/>
      <c r="SIF292" s="755"/>
      <c r="SIG292" s="755"/>
      <c r="SIH292" s="755"/>
      <c r="SII292" s="755"/>
      <c r="SIJ292" s="755"/>
      <c r="SIK292" s="755"/>
      <c r="SIL292" s="755"/>
      <c r="SIM292" s="755"/>
      <c r="SIN292" s="755"/>
      <c r="SIO292" s="755"/>
      <c r="SIP292" s="755"/>
      <c r="SIQ292" s="755"/>
      <c r="SIR292" s="755"/>
      <c r="SIS292" s="755"/>
      <c r="SIT292" s="755"/>
      <c r="SIU292" s="755"/>
      <c r="SIV292" s="755"/>
      <c r="SIW292" s="755"/>
      <c r="SIX292" s="755"/>
      <c r="SIY292" s="755"/>
      <c r="SIZ292" s="755"/>
      <c r="SJA292" s="755"/>
      <c r="SJB292" s="755"/>
      <c r="SJC292" s="755"/>
      <c r="SJD292" s="755"/>
      <c r="SJE292" s="755"/>
      <c r="SJF292" s="755"/>
      <c r="SJG292" s="755"/>
      <c r="SJH292" s="755"/>
      <c r="SJI292" s="755"/>
      <c r="SJJ292" s="755"/>
      <c r="SJK292" s="755"/>
      <c r="SJL292" s="755"/>
      <c r="SJM292" s="755"/>
      <c r="SJN292" s="755"/>
      <c r="SJO292" s="755"/>
      <c r="SJP292" s="755"/>
      <c r="SJQ292" s="755"/>
      <c r="SJR292" s="755"/>
      <c r="SJS292" s="755"/>
      <c r="SJT292" s="755"/>
      <c r="SJU292" s="755"/>
      <c r="SJV292" s="755"/>
      <c r="SJW292" s="755"/>
      <c r="SJX292" s="755"/>
      <c r="SJY292" s="755"/>
      <c r="SJZ292" s="755"/>
      <c r="SKA292" s="755"/>
      <c r="SKB292" s="755"/>
      <c r="SKC292" s="755"/>
      <c r="SKD292" s="755"/>
      <c r="SKE292" s="755"/>
      <c r="SKF292" s="755"/>
      <c r="SKG292" s="755"/>
      <c r="SKH292" s="755"/>
      <c r="SKI292" s="755"/>
      <c r="SKJ292" s="755"/>
      <c r="SKK292" s="755"/>
      <c r="SKL292" s="755"/>
      <c r="SKM292" s="755"/>
      <c r="SKN292" s="755"/>
      <c r="SKO292" s="755"/>
      <c r="SKP292" s="755"/>
      <c r="SKQ292" s="755"/>
      <c r="SKR292" s="755"/>
      <c r="SKS292" s="755"/>
      <c r="SKT292" s="755"/>
      <c r="SKU292" s="755"/>
      <c r="SKV292" s="755"/>
      <c r="SKW292" s="755"/>
      <c r="SKX292" s="755"/>
      <c r="SKY292" s="755"/>
      <c r="SKZ292" s="755"/>
      <c r="SLA292" s="755"/>
      <c r="SLB292" s="755"/>
      <c r="SLC292" s="755"/>
      <c r="SLD292" s="755"/>
      <c r="SLE292" s="755"/>
      <c r="SLF292" s="755"/>
      <c r="SLG292" s="755"/>
      <c r="SLH292" s="755"/>
      <c r="SLI292" s="755"/>
      <c r="SLJ292" s="755"/>
      <c r="SLK292" s="755"/>
      <c r="SLL292" s="755"/>
      <c r="SLM292" s="755"/>
      <c r="SLN292" s="755"/>
      <c r="SLO292" s="755"/>
      <c r="SLP292" s="755"/>
      <c r="SLQ292" s="755"/>
      <c r="SLR292" s="755"/>
      <c r="SLS292" s="755"/>
      <c r="SLT292" s="755"/>
      <c r="SLU292" s="755"/>
      <c r="SLV292" s="755"/>
      <c r="SLW292" s="755"/>
      <c r="SLX292" s="755"/>
      <c r="SLY292" s="755"/>
      <c r="SLZ292" s="755"/>
      <c r="SMA292" s="755"/>
      <c r="SMB292" s="755"/>
      <c r="SMC292" s="755"/>
      <c r="SMD292" s="755"/>
      <c r="SME292" s="755"/>
      <c r="SMF292" s="755"/>
      <c r="SMG292" s="755"/>
      <c r="SMH292" s="755"/>
      <c r="SMI292" s="755"/>
      <c r="SMJ292" s="755"/>
      <c r="SMK292" s="755"/>
      <c r="SML292" s="755"/>
      <c r="SMM292" s="755"/>
      <c r="SMN292" s="755"/>
      <c r="SMO292" s="755"/>
      <c r="SMP292" s="755"/>
      <c r="SMQ292" s="755"/>
      <c r="SMR292" s="755"/>
      <c r="SMS292" s="755"/>
      <c r="SMT292" s="755"/>
      <c r="SMU292" s="755"/>
      <c r="SMV292" s="755"/>
      <c r="SMW292" s="755"/>
      <c r="SMX292" s="755"/>
      <c r="SMY292" s="755"/>
      <c r="SMZ292" s="755"/>
      <c r="SNA292" s="755"/>
      <c r="SNB292" s="755"/>
      <c r="SNC292" s="755"/>
      <c r="SND292" s="755"/>
      <c r="SNE292" s="755"/>
      <c r="SNF292" s="755"/>
      <c r="SNG292" s="755"/>
      <c r="SNH292" s="755"/>
      <c r="SNI292" s="755"/>
      <c r="SNJ292" s="755"/>
      <c r="SNK292" s="755"/>
      <c r="SNL292" s="755"/>
      <c r="SNM292" s="755"/>
      <c r="SNN292" s="755"/>
      <c r="SNO292" s="755"/>
      <c r="SNP292" s="755"/>
      <c r="SNQ292" s="755"/>
      <c r="SNR292" s="755"/>
      <c r="SNS292" s="755"/>
      <c r="SNT292" s="755"/>
      <c r="SNU292" s="755"/>
      <c r="SNV292" s="755"/>
      <c r="SNW292" s="755"/>
      <c r="SNX292" s="755"/>
      <c r="SNY292" s="755"/>
      <c r="SNZ292" s="755"/>
      <c r="SOA292" s="755"/>
      <c r="SOB292" s="755"/>
      <c r="SOC292" s="755"/>
      <c r="SOD292" s="755"/>
      <c r="SOE292" s="755"/>
      <c r="SOF292" s="755"/>
      <c r="SOG292" s="755"/>
      <c r="SOH292" s="755"/>
      <c r="SOI292" s="755"/>
      <c r="SOJ292" s="755"/>
      <c r="SOK292" s="755"/>
      <c r="SOL292" s="755"/>
      <c r="SOM292" s="755"/>
      <c r="SON292" s="755"/>
      <c r="SOO292" s="755"/>
      <c r="SOP292" s="755"/>
      <c r="SOQ292" s="755"/>
      <c r="SOR292" s="755"/>
      <c r="SOS292" s="755"/>
      <c r="SOT292" s="755"/>
      <c r="SOU292" s="755"/>
      <c r="SOV292" s="755"/>
      <c r="SOW292" s="755"/>
      <c r="SOX292" s="755"/>
      <c r="SOY292" s="755"/>
      <c r="SOZ292" s="755"/>
      <c r="SPA292" s="755"/>
      <c r="SPB292" s="755"/>
      <c r="SPC292" s="755"/>
      <c r="SPD292" s="755"/>
      <c r="SPE292" s="755"/>
      <c r="SPF292" s="755"/>
      <c r="SPG292" s="755"/>
      <c r="SPH292" s="755"/>
      <c r="SPI292" s="755"/>
      <c r="SPJ292" s="755"/>
      <c r="SPK292" s="755"/>
      <c r="SPL292" s="755"/>
      <c r="SPM292" s="755"/>
      <c r="SPN292" s="755"/>
      <c r="SPO292" s="755"/>
      <c r="SPP292" s="755"/>
      <c r="SPQ292" s="755"/>
      <c r="SPR292" s="755"/>
      <c r="SPS292" s="755"/>
      <c r="SPT292" s="755"/>
      <c r="SPU292" s="755"/>
      <c r="SPV292" s="755"/>
      <c r="SPW292" s="755"/>
      <c r="SPX292" s="755"/>
      <c r="SPY292" s="755"/>
      <c r="SPZ292" s="755"/>
      <c r="SQA292" s="755"/>
      <c r="SQB292" s="755"/>
      <c r="SQC292" s="755"/>
      <c r="SQD292" s="755"/>
      <c r="SQE292" s="755"/>
      <c r="SQF292" s="755"/>
      <c r="SQG292" s="755"/>
      <c r="SQH292" s="755"/>
      <c r="SQI292" s="755"/>
      <c r="SQJ292" s="755"/>
      <c r="SQK292" s="755"/>
      <c r="SQL292" s="755"/>
      <c r="SQM292" s="755"/>
      <c r="SQN292" s="755"/>
      <c r="SQO292" s="755"/>
      <c r="SQP292" s="755"/>
      <c r="SQQ292" s="755"/>
      <c r="SQR292" s="755"/>
      <c r="SQS292" s="755"/>
      <c r="SQT292" s="755"/>
      <c r="SQU292" s="755"/>
      <c r="SQV292" s="755"/>
      <c r="SQW292" s="755"/>
      <c r="SQX292" s="755"/>
      <c r="SQY292" s="755"/>
      <c r="SQZ292" s="755"/>
      <c r="SRA292" s="755"/>
      <c r="SRB292" s="755"/>
      <c r="SRC292" s="755"/>
      <c r="SRD292" s="755"/>
      <c r="SRE292" s="755"/>
      <c r="SRF292" s="755"/>
      <c r="SRG292" s="755"/>
      <c r="SRH292" s="755"/>
      <c r="SRI292" s="755"/>
      <c r="SRJ292" s="755"/>
      <c r="SRK292" s="755"/>
      <c r="SRL292" s="755"/>
      <c r="SRM292" s="755"/>
      <c r="SRN292" s="755"/>
      <c r="SRO292" s="755"/>
      <c r="SRP292" s="755"/>
      <c r="SRQ292" s="755"/>
      <c r="SRR292" s="755"/>
      <c r="SRS292" s="755"/>
      <c r="SRT292" s="755"/>
      <c r="SRU292" s="755"/>
      <c r="SRV292" s="755"/>
      <c r="SRW292" s="755"/>
      <c r="SRX292" s="755"/>
      <c r="SRY292" s="755"/>
      <c r="SRZ292" s="755"/>
      <c r="SSA292" s="755"/>
      <c r="SSB292" s="755"/>
      <c r="SSC292" s="755"/>
      <c r="SSD292" s="755"/>
      <c r="SSE292" s="755"/>
      <c r="SSF292" s="755"/>
      <c r="SSG292" s="755"/>
      <c r="SSH292" s="755"/>
      <c r="SSI292" s="755"/>
      <c r="SSJ292" s="755"/>
      <c r="SSK292" s="755"/>
      <c r="SSL292" s="755"/>
      <c r="SSM292" s="755"/>
      <c r="SSN292" s="755"/>
      <c r="SSO292" s="755"/>
      <c r="SSP292" s="755"/>
      <c r="SSQ292" s="755"/>
      <c r="SSR292" s="755"/>
      <c r="SSS292" s="755"/>
      <c r="SST292" s="755"/>
      <c r="SSU292" s="755"/>
      <c r="SSV292" s="755"/>
      <c r="SSW292" s="755"/>
      <c r="SSX292" s="755"/>
      <c r="SSY292" s="755"/>
      <c r="SSZ292" s="755"/>
      <c r="STA292" s="755"/>
      <c r="STB292" s="755"/>
      <c r="STC292" s="755"/>
      <c r="STD292" s="755"/>
      <c r="STE292" s="755"/>
      <c r="STF292" s="755"/>
      <c r="STG292" s="755"/>
      <c r="STH292" s="755"/>
      <c r="STI292" s="755"/>
      <c r="STJ292" s="755"/>
      <c r="STK292" s="755"/>
      <c r="STL292" s="755"/>
      <c r="STM292" s="755"/>
      <c r="STN292" s="755"/>
      <c r="STO292" s="755"/>
      <c r="STP292" s="755"/>
      <c r="STQ292" s="755"/>
      <c r="STR292" s="755"/>
      <c r="STS292" s="755"/>
      <c r="STT292" s="755"/>
      <c r="STU292" s="755"/>
      <c r="STV292" s="755"/>
      <c r="STW292" s="755"/>
      <c r="STX292" s="755"/>
      <c r="STY292" s="755"/>
      <c r="STZ292" s="755"/>
      <c r="SUA292" s="755"/>
      <c r="SUB292" s="755"/>
      <c r="SUC292" s="755"/>
      <c r="SUD292" s="755"/>
      <c r="SUE292" s="755"/>
      <c r="SUF292" s="755"/>
      <c r="SUG292" s="755"/>
      <c r="SUH292" s="755"/>
      <c r="SUI292" s="755"/>
      <c r="SUJ292" s="755"/>
      <c r="SUK292" s="755"/>
      <c r="SUL292" s="755"/>
      <c r="SUM292" s="755"/>
      <c r="SUN292" s="755"/>
      <c r="SUO292" s="755"/>
      <c r="SUP292" s="755"/>
      <c r="SUQ292" s="755"/>
      <c r="SUR292" s="755"/>
      <c r="SUS292" s="755"/>
      <c r="SUT292" s="755"/>
      <c r="SUU292" s="755"/>
      <c r="SUV292" s="755"/>
      <c r="SUW292" s="755"/>
      <c r="SUX292" s="755"/>
      <c r="SUY292" s="755"/>
      <c r="SUZ292" s="755"/>
      <c r="SVA292" s="755"/>
      <c r="SVB292" s="755"/>
      <c r="SVC292" s="755"/>
      <c r="SVD292" s="755"/>
      <c r="SVE292" s="755"/>
      <c r="SVF292" s="755"/>
      <c r="SVG292" s="755"/>
      <c r="SVH292" s="755"/>
      <c r="SVI292" s="755"/>
      <c r="SVJ292" s="755"/>
      <c r="SVK292" s="755"/>
      <c r="SVL292" s="755"/>
      <c r="SVM292" s="755"/>
      <c r="SVN292" s="755"/>
      <c r="SVO292" s="755"/>
      <c r="SVP292" s="755"/>
      <c r="SVQ292" s="755"/>
      <c r="SVR292" s="755"/>
      <c r="SVS292" s="755"/>
      <c r="SVT292" s="755"/>
      <c r="SVU292" s="755"/>
      <c r="SVV292" s="755"/>
      <c r="SVW292" s="755"/>
      <c r="SVX292" s="755"/>
      <c r="SVY292" s="755"/>
      <c r="SVZ292" s="755"/>
      <c r="SWA292" s="755"/>
      <c r="SWB292" s="755"/>
      <c r="SWC292" s="755"/>
      <c r="SWD292" s="755"/>
      <c r="SWE292" s="755"/>
      <c r="SWF292" s="755"/>
      <c r="SWG292" s="755"/>
      <c r="SWH292" s="755"/>
      <c r="SWI292" s="755"/>
      <c r="SWJ292" s="755"/>
      <c r="SWK292" s="755"/>
      <c r="SWL292" s="755"/>
      <c r="SWM292" s="755"/>
      <c r="SWN292" s="755"/>
      <c r="SWO292" s="755"/>
      <c r="SWP292" s="755"/>
      <c r="SWQ292" s="755"/>
      <c r="SWR292" s="755"/>
      <c r="SWS292" s="755"/>
      <c r="SWT292" s="755"/>
      <c r="SWU292" s="755"/>
      <c r="SWV292" s="755"/>
      <c r="SWW292" s="755"/>
      <c r="SWX292" s="755"/>
      <c r="SWY292" s="755"/>
      <c r="SWZ292" s="755"/>
      <c r="SXA292" s="755"/>
      <c r="SXB292" s="755"/>
      <c r="SXC292" s="755"/>
      <c r="SXD292" s="755"/>
      <c r="SXE292" s="755"/>
      <c r="SXF292" s="755"/>
      <c r="SXG292" s="755"/>
      <c r="SXH292" s="755"/>
      <c r="SXI292" s="755"/>
      <c r="SXJ292" s="755"/>
      <c r="SXK292" s="755"/>
      <c r="SXL292" s="755"/>
      <c r="SXM292" s="755"/>
      <c r="SXN292" s="755"/>
      <c r="SXO292" s="755"/>
      <c r="SXP292" s="755"/>
      <c r="SXQ292" s="755"/>
      <c r="SXR292" s="755"/>
      <c r="SXS292" s="755"/>
      <c r="SXT292" s="755"/>
      <c r="SXU292" s="755"/>
      <c r="SXV292" s="755"/>
      <c r="SXW292" s="755"/>
      <c r="SXX292" s="755"/>
      <c r="SXY292" s="755"/>
      <c r="SXZ292" s="755"/>
      <c r="SYA292" s="755"/>
      <c r="SYB292" s="755"/>
      <c r="SYC292" s="755"/>
      <c r="SYD292" s="755"/>
      <c r="SYE292" s="755"/>
      <c r="SYF292" s="755"/>
      <c r="SYG292" s="755"/>
      <c r="SYH292" s="755"/>
      <c r="SYI292" s="755"/>
      <c r="SYJ292" s="755"/>
      <c r="SYK292" s="755"/>
      <c r="SYL292" s="755"/>
      <c r="SYM292" s="755"/>
      <c r="SYN292" s="755"/>
      <c r="SYO292" s="755"/>
      <c r="SYP292" s="755"/>
      <c r="SYQ292" s="755"/>
      <c r="SYR292" s="755"/>
      <c r="SYS292" s="755"/>
      <c r="SYT292" s="755"/>
      <c r="SYU292" s="755"/>
      <c r="SYV292" s="755"/>
      <c r="SYW292" s="755"/>
      <c r="SYX292" s="755"/>
      <c r="SYY292" s="755"/>
      <c r="SYZ292" s="755"/>
      <c r="SZA292" s="755"/>
      <c r="SZB292" s="755"/>
      <c r="SZC292" s="755"/>
      <c r="SZD292" s="755"/>
      <c r="SZE292" s="755"/>
      <c r="SZF292" s="755"/>
      <c r="SZG292" s="755"/>
      <c r="SZH292" s="755"/>
      <c r="SZI292" s="755"/>
      <c r="SZJ292" s="755"/>
      <c r="SZK292" s="755"/>
      <c r="SZL292" s="755"/>
      <c r="SZM292" s="755"/>
      <c r="SZN292" s="755"/>
      <c r="SZO292" s="755"/>
      <c r="SZP292" s="755"/>
      <c r="SZQ292" s="755"/>
      <c r="SZR292" s="755"/>
      <c r="SZS292" s="755"/>
      <c r="SZT292" s="755"/>
      <c r="SZU292" s="755"/>
      <c r="SZV292" s="755"/>
      <c r="SZW292" s="755"/>
      <c r="SZX292" s="755"/>
      <c r="SZY292" s="755"/>
      <c r="SZZ292" s="755"/>
      <c r="TAA292" s="755"/>
      <c r="TAB292" s="755"/>
      <c r="TAC292" s="755"/>
      <c r="TAD292" s="755"/>
      <c r="TAE292" s="755"/>
      <c r="TAF292" s="755"/>
      <c r="TAG292" s="755"/>
      <c r="TAH292" s="755"/>
      <c r="TAI292" s="755"/>
      <c r="TAJ292" s="755"/>
      <c r="TAK292" s="755"/>
      <c r="TAL292" s="755"/>
      <c r="TAM292" s="755"/>
      <c r="TAN292" s="755"/>
      <c r="TAO292" s="755"/>
      <c r="TAP292" s="755"/>
      <c r="TAQ292" s="755"/>
      <c r="TAR292" s="755"/>
      <c r="TAS292" s="755"/>
      <c r="TAT292" s="755"/>
      <c r="TAU292" s="755"/>
      <c r="TAV292" s="755"/>
      <c r="TAW292" s="755"/>
      <c r="TAX292" s="755"/>
      <c r="TAY292" s="755"/>
      <c r="TAZ292" s="755"/>
      <c r="TBA292" s="755"/>
      <c r="TBB292" s="755"/>
      <c r="TBC292" s="755"/>
      <c r="TBD292" s="755"/>
      <c r="TBE292" s="755"/>
      <c r="TBF292" s="755"/>
      <c r="TBG292" s="755"/>
      <c r="TBH292" s="755"/>
      <c r="TBI292" s="755"/>
      <c r="TBJ292" s="755"/>
      <c r="TBK292" s="755"/>
      <c r="TBL292" s="755"/>
      <c r="TBM292" s="755"/>
      <c r="TBN292" s="755"/>
      <c r="TBO292" s="755"/>
      <c r="TBP292" s="755"/>
      <c r="TBQ292" s="755"/>
      <c r="TBR292" s="755"/>
      <c r="TBS292" s="755"/>
      <c r="TBT292" s="755"/>
      <c r="TBU292" s="755"/>
      <c r="TBV292" s="755"/>
      <c r="TBW292" s="755"/>
      <c r="TBX292" s="755"/>
      <c r="TBY292" s="755"/>
      <c r="TBZ292" s="755"/>
      <c r="TCA292" s="755"/>
      <c r="TCB292" s="755"/>
      <c r="TCC292" s="755"/>
      <c r="TCD292" s="755"/>
      <c r="TCE292" s="755"/>
      <c r="TCF292" s="755"/>
      <c r="TCG292" s="755"/>
      <c r="TCH292" s="755"/>
      <c r="TCI292" s="755"/>
      <c r="TCJ292" s="755"/>
      <c r="TCK292" s="755"/>
      <c r="TCL292" s="755"/>
      <c r="TCM292" s="755"/>
      <c r="TCN292" s="755"/>
      <c r="TCO292" s="755"/>
      <c r="TCP292" s="755"/>
      <c r="TCQ292" s="755"/>
      <c r="TCR292" s="755"/>
      <c r="TCS292" s="755"/>
      <c r="TCT292" s="755"/>
      <c r="TCU292" s="755"/>
      <c r="TCV292" s="755"/>
      <c r="TCW292" s="755"/>
      <c r="TCX292" s="755"/>
      <c r="TCY292" s="755"/>
      <c r="TCZ292" s="755"/>
      <c r="TDA292" s="755"/>
      <c r="TDB292" s="755"/>
      <c r="TDC292" s="755"/>
      <c r="TDD292" s="755"/>
      <c r="TDE292" s="755"/>
      <c r="TDF292" s="755"/>
      <c r="TDG292" s="755"/>
      <c r="TDH292" s="755"/>
      <c r="TDI292" s="755"/>
      <c r="TDJ292" s="755"/>
      <c r="TDK292" s="755"/>
      <c r="TDL292" s="755"/>
      <c r="TDM292" s="755"/>
      <c r="TDN292" s="755"/>
      <c r="TDO292" s="755"/>
      <c r="TDP292" s="755"/>
      <c r="TDQ292" s="755"/>
      <c r="TDR292" s="755"/>
      <c r="TDS292" s="755"/>
      <c r="TDT292" s="755"/>
      <c r="TDU292" s="755"/>
      <c r="TDV292" s="755"/>
      <c r="TDW292" s="755"/>
      <c r="TDX292" s="755"/>
      <c r="TDY292" s="755"/>
      <c r="TDZ292" s="755"/>
      <c r="TEA292" s="755"/>
      <c r="TEB292" s="755"/>
      <c r="TEC292" s="755"/>
      <c r="TED292" s="755"/>
      <c r="TEE292" s="755"/>
      <c r="TEF292" s="755"/>
      <c r="TEG292" s="755"/>
      <c r="TEH292" s="755"/>
      <c r="TEI292" s="755"/>
      <c r="TEJ292" s="755"/>
      <c r="TEK292" s="755"/>
      <c r="TEL292" s="755"/>
      <c r="TEM292" s="755"/>
      <c r="TEN292" s="755"/>
      <c r="TEO292" s="755"/>
      <c r="TEP292" s="755"/>
      <c r="TEQ292" s="755"/>
      <c r="TER292" s="755"/>
      <c r="TES292" s="755"/>
      <c r="TET292" s="755"/>
      <c r="TEU292" s="755"/>
      <c r="TEV292" s="755"/>
      <c r="TEW292" s="755"/>
      <c r="TEX292" s="755"/>
      <c r="TEY292" s="755"/>
      <c r="TEZ292" s="755"/>
      <c r="TFA292" s="755"/>
      <c r="TFB292" s="755"/>
      <c r="TFC292" s="755"/>
      <c r="TFD292" s="755"/>
      <c r="TFE292" s="755"/>
      <c r="TFF292" s="755"/>
      <c r="TFG292" s="755"/>
      <c r="TFH292" s="755"/>
      <c r="TFI292" s="755"/>
      <c r="TFJ292" s="755"/>
      <c r="TFK292" s="755"/>
      <c r="TFL292" s="755"/>
      <c r="TFM292" s="755"/>
      <c r="TFN292" s="755"/>
      <c r="TFO292" s="755"/>
      <c r="TFP292" s="755"/>
      <c r="TFQ292" s="755"/>
      <c r="TFR292" s="755"/>
      <c r="TFS292" s="755"/>
      <c r="TFT292" s="755"/>
      <c r="TFU292" s="755"/>
      <c r="TFV292" s="755"/>
      <c r="TFW292" s="755"/>
      <c r="TFX292" s="755"/>
      <c r="TFY292" s="755"/>
      <c r="TFZ292" s="755"/>
      <c r="TGA292" s="755"/>
      <c r="TGB292" s="755"/>
      <c r="TGC292" s="755"/>
      <c r="TGD292" s="755"/>
      <c r="TGE292" s="755"/>
      <c r="TGF292" s="755"/>
      <c r="TGG292" s="755"/>
      <c r="TGH292" s="755"/>
      <c r="TGI292" s="755"/>
      <c r="TGJ292" s="755"/>
      <c r="TGK292" s="755"/>
      <c r="TGL292" s="755"/>
      <c r="TGM292" s="755"/>
      <c r="TGN292" s="755"/>
      <c r="TGO292" s="755"/>
      <c r="TGP292" s="755"/>
      <c r="TGQ292" s="755"/>
      <c r="TGR292" s="755"/>
      <c r="TGS292" s="755"/>
      <c r="TGT292" s="755"/>
      <c r="TGU292" s="755"/>
      <c r="TGV292" s="755"/>
      <c r="TGW292" s="755"/>
      <c r="TGX292" s="755"/>
      <c r="TGY292" s="755"/>
      <c r="TGZ292" s="755"/>
      <c r="THA292" s="755"/>
      <c r="THB292" s="755"/>
      <c r="THC292" s="755"/>
      <c r="THD292" s="755"/>
      <c r="THE292" s="755"/>
      <c r="THF292" s="755"/>
      <c r="THG292" s="755"/>
      <c r="THH292" s="755"/>
      <c r="THI292" s="755"/>
      <c r="THJ292" s="755"/>
      <c r="THK292" s="755"/>
      <c r="THL292" s="755"/>
      <c r="THM292" s="755"/>
      <c r="THN292" s="755"/>
      <c r="THO292" s="755"/>
      <c r="THP292" s="755"/>
      <c r="THQ292" s="755"/>
      <c r="THR292" s="755"/>
      <c r="THS292" s="755"/>
      <c r="THT292" s="755"/>
      <c r="THU292" s="755"/>
      <c r="THV292" s="755"/>
      <c r="THW292" s="755"/>
      <c r="THX292" s="755"/>
      <c r="THY292" s="755"/>
      <c r="THZ292" s="755"/>
      <c r="TIA292" s="755"/>
      <c r="TIB292" s="755"/>
      <c r="TIC292" s="755"/>
      <c r="TID292" s="755"/>
      <c r="TIE292" s="755"/>
      <c r="TIF292" s="755"/>
      <c r="TIG292" s="755"/>
      <c r="TIH292" s="755"/>
      <c r="TII292" s="755"/>
      <c r="TIJ292" s="755"/>
      <c r="TIK292" s="755"/>
      <c r="TIL292" s="755"/>
      <c r="TIM292" s="755"/>
      <c r="TIN292" s="755"/>
      <c r="TIO292" s="755"/>
      <c r="TIP292" s="755"/>
      <c r="TIQ292" s="755"/>
      <c r="TIR292" s="755"/>
      <c r="TIS292" s="755"/>
      <c r="TIT292" s="755"/>
      <c r="TIU292" s="755"/>
      <c r="TIV292" s="755"/>
      <c r="TIW292" s="755"/>
      <c r="TIX292" s="755"/>
      <c r="TIY292" s="755"/>
      <c r="TIZ292" s="755"/>
      <c r="TJA292" s="755"/>
      <c r="TJB292" s="755"/>
      <c r="TJC292" s="755"/>
      <c r="TJD292" s="755"/>
      <c r="TJE292" s="755"/>
      <c r="TJF292" s="755"/>
      <c r="TJG292" s="755"/>
      <c r="TJH292" s="755"/>
      <c r="TJI292" s="755"/>
      <c r="TJJ292" s="755"/>
      <c r="TJK292" s="755"/>
      <c r="TJL292" s="755"/>
      <c r="TJM292" s="755"/>
      <c r="TJN292" s="755"/>
      <c r="TJO292" s="755"/>
      <c r="TJP292" s="755"/>
      <c r="TJQ292" s="755"/>
      <c r="TJR292" s="755"/>
      <c r="TJS292" s="755"/>
      <c r="TJT292" s="755"/>
      <c r="TJU292" s="755"/>
      <c r="TJV292" s="755"/>
      <c r="TJW292" s="755"/>
      <c r="TJX292" s="755"/>
      <c r="TJY292" s="755"/>
      <c r="TJZ292" s="755"/>
      <c r="TKA292" s="755"/>
      <c r="TKB292" s="755"/>
      <c r="TKC292" s="755"/>
      <c r="TKD292" s="755"/>
      <c r="TKE292" s="755"/>
      <c r="TKF292" s="755"/>
      <c r="TKG292" s="755"/>
      <c r="TKH292" s="755"/>
      <c r="TKI292" s="755"/>
      <c r="TKJ292" s="755"/>
      <c r="TKK292" s="755"/>
      <c r="TKL292" s="755"/>
      <c r="TKM292" s="755"/>
      <c r="TKN292" s="755"/>
      <c r="TKO292" s="755"/>
      <c r="TKP292" s="755"/>
      <c r="TKQ292" s="755"/>
      <c r="TKR292" s="755"/>
      <c r="TKS292" s="755"/>
      <c r="TKT292" s="755"/>
      <c r="TKU292" s="755"/>
      <c r="TKV292" s="755"/>
      <c r="TKW292" s="755"/>
      <c r="TKX292" s="755"/>
      <c r="TKY292" s="755"/>
      <c r="TKZ292" s="755"/>
      <c r="TLA292" s="755"/>
      <c r="TLB292" s="755"/>
      <c r="TLC292" s="755"/>
      <c r="TLD292" s="755"/>
      <c r="TLE292" s="755"/>
      <c r="TLF292" s="755"/>
      <c r="TLG292" s="755"/>
      <c r="TLH292" s="755"/>
      <c r="TLI292" s="755"/>
      <c r="TLJ292" s="755"/>
      <c r="TLK292" s="755"/>
      <c r="TLL292" s="755"/>
      <c r="TLM292" s="755"/>
      <c r="TLN292" s="755"/>
      <c r="TLO292" s="755"/>
      <c r="TLP292" s="755"/>
      <c r="TLQ292" s="755"/>
      <c r="TLR292" s="755"/>
      <c r="TLS292" s="755"/>
      <c r="TLT292" s="755"/>
      <c r="TLU292" s="755"/>
      <c r="TLV292" s="755"/>
      <c r="TLW292" s="755"/>
      <c r="TLX292" s="755"/>
      <c r="TLY292" s="755"/>
      <c r="TLZ292" s="755"/>
      <c r="TMA292" s="755"/>
      <c r="TMB292" s="755"/>
      <c r="TMC292" s="755"/>
      <c r="TMD292" s="755"/>
      <c r="TME292" s="755"/>
      <c r="TMF292" s="755"/>
      <c r="TMG292" s="755"/>
      <c r="TMH292" s="755"/>
      <c r="TMI292" s="755"/>
      <c r="TMJ292" s="755"/>
      <c r="TMK292" s="755"/>
      <c r="TML292" s="755"/>
      <c r="TMM292" s="755"/>
      <c r="TMN292" s="755"/>
      <c r="TMO292" s="755"/>
      <c r="TMP292" s="755"/>
      <c r="TMQ292" s="755"/>
      <c r="TMR292" s="755"/>
      <c r="TMS292" s="755"/>
      <c r="TMT292" s="755"/>
      <c r="TMU292" s="755"/>
      <c r="TMV292" s="755"/>
      <c r="TMW292" s="755"/>
      <c r="TMX292" s="755"/>
      <c r="TMY292" s="755"/>
      <c r="TMZ292" s="755"/>
      <c r="TNA292" s="755"/>
      <c r="TNB292" s="755"/>
      <c r="TNC292" s="755"/>
      <c r="TND292" s="755"/>
      <c r="TNE292" s="755"/>
      <c r="TNF292" s="755"/>
      <c r="TNG292" s="755"/>
      <c r="TNH292" s="755"/>
      <c r="TNI292" s="755"/>
      <c r="TNJ292" s="755"/>
      <c r="TNK292" s="755"/>
      <c r="TNL292" s="755"/>
      <c r="TNM292" s="755"/>
      <c r="TNN292" s="755"/>
      <c r="TNO292" s="755"/>
      <c r="TNP292" s="755"/>
      <c r="TNQ292" s="755"/>
      <c r="TNR292" s="755"/>
      <c r="TNS292" s="755"/>
      <c r="TNT292" s="755"/>
      <c r="TNU292" s="755"/>
      <c r="TNV292" s="755"/>
      <c r="TNW292" s="755"/>
      <c r="TNX292" s="755"/>
      <c r="TNY292" s="755"/>
      <c r="TNZ292" s="755"/>
      <c r="TOA292" s="755"/>
      <c r="TOB292" s="755"/>
      <c r="TOC292" s="755"/>
      <c r="TOD292" s="755"/>
      <c r="TOE292" s="755"/>
      <c r="TOF292" s="755"/>
      <c r="TOG292" s="755"/>
      <c r="TOH292" s="755"/>
      <c r="TOI292" s="755"/>
      <c r="TOJ292" s="755"/>
      <c r="TOK292" s="755"/>
      <c r="TOL292" s="755"/>
      <c r="TOM292" s="755"/>
      <c r="TON292" s="755"/>
      <c r="TOO292" s="755"/>
      <c r="TOP292" s="755"/>
      <c r="TOQ292" s="755"/>
      <c r="TOR292" s="755"/>
      <c r="TOS292" s="755"/>
      <c r="TOT292" s="755"/>
      <c r="TOU292" s="755"/>
      <c r="TOV292" s="755"/>
      <c r="TOW292" s="755"/>
      <c r="TOX292" s="755"/>
      <c r="TOY292" s="755"/>
      <c r="TOZ292" s="755"/>
      <c r="TPA292" s="755"/>
      <c r="TPB292" s="755"/>
      <c r="TPC292" s="755"/>
      <c r="TPD292" s="755"/>
      <c r="TPE292" s="755"/>
      <c r="TPF292" s="755"/>
      <c r="TPG292" s="755"/>
      <c r="TPH292" s="755"/>
      <c r="TPI292" s="755"/>
      <c r="TPJ292" s="755"/>
      <c r="TPK292" s="755"/>
      <c r="TPL292" s="755"/>
      <c r="TPM292" s="755"/>
      <c r="TPN292" s="755"/>
      <c r="TPO292" s="755"/>
      <c r="TPP292" s="755"/>
      <c r="TPQ292" s="755"/>
      <c r="TPR292" s="755"/>
      <c r="TPS292" s="755"/>
      <c r="TPT292" s="755"/>
      <c r="TPU292" s="755"/>
      <c r="TPV292" s="755"/>
      <c r="TPW292" s="755"/>
      <c r="TPX292" s="755"/>
      <c r="TPY292" s="755"/>
      <c r="TPZ292" s="755"/>
      <c r="TQA292" s="755"/>
      <c r="TQB292" s="755"/>
      <c r="TQC292" s="755"/>
      <c r="TQD292" s="755"/>
      <c r="TQE292" s="755"/>
      <c r="TQF292" s="755"/>
      <c r="TQG292" s="755"/>
      <c r="TQH292" s="755"/>
      <c r="TQI292" s="755"/>
      <c r="TQJ292" s="755"/>
      <c r="TQK292" s="755"/>
      <c r="TQL292" s="755"/>
      <c r="TQM292" s="755"/>
      <c r="TQN292" s="755"/>
      <c r="TQO292" s="755"/>
      <c r="TQP292" s="755"/>
      <c r="TQQ292" s="755"/>
      <c r="TQR292" s="755"/>
      <c r="TQS292" s="755"/>
      <c r="TQT292" s="755"/>
      <c r="TQU292" s="755"/>
      <c r="TQV292" s="755"/>
      <c r="TQW292" s="755"/>
      <c r="TQX292" s="755"/>
      <c r="TQY292" s="755"/>
      <c r="TQZ292" s="755"/>
      <c r="TRA292" s="755"/>
      <c r="TRB292" s="755"/>
      <c r="TRC292" s="755"/>
      <c r="TRD292" s="755"/>
      <c r="TRE292" s="755"/>
      <c r="TRF292" s="755"/>
      <c r="TRG292" s="755"/>
      <c r="TRH292" s="755"/>
      <c r="TRI292" s="755"/>
      <c r="TRJ292" s="755"/>
      <c r="TRK292" s="755"/>
      <c r="TRL292" s="755"/>
      <c r="TRM292" s="755"/>
      <c r="TRN292" s="755"/>
      <c r="TRO292" s="755"/>
      <c r="TRP292" s="755"/>
      <c r="TRQ292" s="755"/>
      <c r="TRR292" s="755"/>
      <c r="TRS292" s="755"/>
      <c r="TRT292" s="755"/>
      <c r="TRU292" s="755"/>
      <c r="TRV292" s="755"/>
      <c r="TRW292" s="755"/>
      <c r="TRX292" s="755"/>
      <c r="TRY292" s="755"/>
      <c r="TRZ292" s="755"/>
      <c r="TSA292" s="755"/>
      <c r="TSB292" s="755"/>
      <c r="TSC292" s="755"/>
      <c r="TSD292" s="755"/>
      <c r="TSE292" s="755"/>
      <c r="TSF292" s="755"/>
      <c r="TSG292" s="755"/>
      <c r="TSH292" s="755"/>
      <c r="TSI292" s="755"/>
      <c r="TSJ292" s="755"/>
      <c r="TSK292" s="755"/>
      <c r="TSL292" s="755"/>
      <c r="TSM292" s="755"/>
      <c r="TSN292" s="755"/>
      <c r="TSO292" s="755"/>
      <c r="TSP292" s="755"/>
      <c r="TSQ292" s="755"/>
      <c r="TSR292" s="755"/>
      <c r="TSS292" s="755"/>
      <c r="TST292" s="755"/>
      <c r="TSU292" s="755"/>
      <c r="TSV292" s="755"/>
      <c r="TSW292" s="755"/>
      <c r="TSX292" s="755"/>
      <c r="TSY292" s="755"/>
      <c r="TSZ292" s="755"/>
      <c r="TTA292" s="755"/>
      <c r="TTB292" s="755"/>
      <c r="TTC292" s="755"/>
      <c r="TTD292" s="755"/>
      <c r="TTE292" s="755"/>
      <c r="TTF292" s="755"/>
      <c r="TTG292" s="755"/>
      <c r="TTH292" s="755"/>
      <c r="TTI292" s="755"/>
      <c r="TTJ292" s="755"/>
      <c r="TTK292" s="755"/>
      <c r="TTL292" s="755"/>
      <c r="TTM292" s="755"/>
      <c r="TTN292" s="755"/>
      <c r="TTO292" s="755"/>
      <c r="TTP292" s="755"/>
      <c r="TTQ292" s="755"/>
      <c r="TTR292" s="755"/>
      <c r="TTS292" s="755"/>
      <c r="TTT292" s="755"/>
      <c r="TTU292" s="755"/>
      <c r="TTV292" s="755"/>
      <c r="TTW292" s="755"/>
      <c r="TTX292" s="755"/>
      <c r="TTY292" s="755"/>
      <c r="TTZ292" s="755"/>
      <c r="TUA292" s="755"/>
      <c r="TUB292" s="755"/>
      <c r="TUC292" s="755"/>
      <c r="TUD292" s="755"/>
      <c r="TUE292" s="755"/>
      <c r="TUF292" s="755"/>
      <c r="TUG292" s="755"/>
      <c r="TUH292" s="755"/>
      <c r="TUI292" s="755"/>
      <c r="TUJ292" s="755"/>
      <c r="TUK292" s="755"/>
      <c r="TUL292" s="755"/>
      <c r="TUM292" s="755"/>
      <c r="TUN292" s="755"/>
      <c r="TUO292" s="755"/>
      <c r="TUP292" s="755"/>
      <c r="TUQ292" s="755"/>
      <c r="TUR292" s="755"/>
      <c r="TUS292" s="755"/>
      <c r="TUT292" s="755"/>
      <c r="TUU292" s="755"/>
      <c r="TUV292" s="755"/>
      <c r="TUW292" s="755"/>
      <c r="TUX292" s="755"/>
      <c r="TUY292" s="755"/>
      <c r="TUZ292" s="755"/>
      <c r="TVA292" s="755"/>
      <c r="TVB292" s="755"/>
      <c r="TVC292" s="755"/>
      <c r="TVD292" s="755"/>
      <c r="TVE292" s="755"/>
      <c r="TVF292" s="755"/>
      <c r="TVG292" s="755"/>
      <c r="TVH292" s="755"/>
      <c r="TVI292" s="755"/>
      <c r="TVJ292" s="755"/>
      <c r="TVK292" s="755"/>
      <c r="TVL292" s="755"/>
      <c r="TVM292" s="755"/>
      <c r="TVN292" s="755"/>
      <c r="TVO292" s="755"/>
      <c r="TVP292" s="755"/>
      <c r="TVQ292" s="755"/>
      <c r="TVR292" s="755"/>
      <c r="TVS292" s="755"/>
      <c r="TVT292" s="755"/>
      <c r="TVU292" s="755"/>
      <c r="TVV292" s="755"/>
      <c r="TVW292" s="755"/>
      <c r="TVX292" s="755"/>
      <c r="TVY292" s="755"/>
      <c r="TVZ292" s="755"/>
      <c r="TWA292" s="755"/>
      <c r="TWB292" s="755"/>
      <c r="TWC292" s="755"/>
      <c r="TWD292" s="755"/>
      <c r="TWE292" s="755"/>
      <c r="TWF292" s="755"/>
      <c r="TWG292" s="755"/>
      <c r="TWH292" s="755"/>
      <c r="TWI292" s="755"/>
      <c r="TWJ292" s="755"/>
      <c r="TWK292" s="755"/>
      <c r="TWL292" s="755"/>
      <c r="TWM292" s="755"/>
      <c r="TWN292" s="755"/>
      <c r="TWO292" s="755"/>
      <c r="TWP292" s="755"/>
      <c r="TWQ292" s="755"/>
      <c r="TWR292" s="755"/>
      <c r="TWS292" s="755"/>
      <c r="TWT292" s="755"/>
      <c r="TWU292" s="755"/>
      <c r="TWV292" s="755"/>
      <c r="TWW292" s="755"/>
      <c r="TWX292" s="755"/>
      <c r="TWY292" s="755"/>
      <c r="TWZ292" s="755"/>
      <c r="TXA292" s="755"/>
      <c r="TXB292" s="755"/>
      <c r="TXC292" s="755"/>
      <c r="TXD292" s="755"/>
      <c r="TXE292" s="755"/>
      <c r="TXF292" s="755"/>
      <c r="TXG292" s="755"/>
      <c r="TXH292" s="755"/>
      <c r="TXI292" s="755"/>
      <c r="TXJ292" s="755"/>
      <c r="TXK292" s="755"/>
      <c r="TXL292" s="755"/>
      <c r="TXM292" s="755"/>
      <c r="TXN292" s="755"/>
      <c r="TXO292" s="755"/>
      <c r="TXP292" s="755"/>
      <c r="TXQ292" s="755"/>
      <c r="TXR292" s="755"/>
      <c r="TXS292" s="755"/>
      <c r="TXT292" s="755"/>
      <c r="TXU292" s="755"/>
      <c r="TXV292" s="755"/>
      <c r="TXW292" s="755"/>
      <c r="TXX292" s="755"/>
      <c r="TXY292" s="755"/>
      <c r="TXZ292" s="755"/>
      <c r="TYA292" s="755"/>
      <c r="TYB292" s="755"/>
      <c r="TYC292" s="755"/>
      <c r="TYD292" s="755"/>
      <c r="TYE292" s="755"/>
      <c r="TYF292" s="755"/>
      <c r="TYG292" s="755"/>
      <c r="TYH292" s="755"/>
      <c r="TYI292" s="755"/>
      <c r="TYJ292" s="755"/>
      <c r="TYK292" s="755"/>
      <c r="TYL292" s="755"/>
      <c r="TYM292" s="755"/>
      <c r="TYN292" s="755"/>
      <c r="TYO292" s="755"/>
      <c r="TYP292" s="755"/>
      <c r="TYQ292" s="755"/>
      <c r="TYR292" s="755"/>
      <c r="TYS292" s="755"/>
      <c r="TYT292" s="755"/>
      <c r="TYU292" s="755"/>
      <c r="TYV292" s="755"/>
      <c r="TYW292" s="755"/>
      <c r="TYX292" s="755"/>
      <c r="TYY292" s="755"/>
      <c r="TYZ292" s="755"/>
      <c r="TZA292" s="755"/>
      <c r="TZB292" s="755"/>
      <c r="TZC292" s="755"/>
      <c r="TZD292" s="755"/>
      <c r="TZE292" s="755"/>
      <c r="TZF292" s="755"/>
      <c r="TZG292" s="755"/>
      <c r="TZH292" s="755"/>
      <c r="TZI292" s="755"/>
      <c r="TZJ292" s="755"/>
      <c r="TZK292" s="755"/>
      <c r="TZL292" s="755"/>
      <c r="TZM292" s="755"/>
      <c r="TZN292" s="755"/>
      <c r="TZO292" s="755"/>
      <c r="TZP292" s="755"/>
      <c r="TZQ292" s="755"/>
      <c r="TZR292" s="755"/>
      <c r="TZS292" s="755"/>
      <c r="TZT292" s="755"/>
      <c r="TZU292" s="755"/>
      <c r="TZV292" s="755"/>
      <c r="TZW292" s="755"/>
      <c r="TZX292" s="755"/>
      <c r="TZY292" s="755"/>
      <c r="TZZ292" s="755"/>
      <c r="UAA292" s="755"/>
      <c r="UAB292" s="755"/>
      <c r="UAC292" s="755"/>
      <c r="UAD292" s="755"/>
      <c r="UAE292" s="755"/>
      <c r="UAF292" s="755"/>
      <c r="UAG292" s="755"/>
      <c r="UAH292" s="755"/>
      <c r="UAI292" s="755"/>
      <c r="UAJ292" s="755"/>
      <c r="UAK292" s="755"/>
      <c r="UAL292" s="755"/>
      <c r="UAM292" s="755"/>
      <c r="UAN292" s="755"/>
      <c r="UAO292" s="755"/>
      <c r="UAP292" s="755"/>
      <c r="UAQ292" s="755"/>
      <c r="UAR292" s="755"/>
      <c r="UAS292" s="755"/>
      <c r="UAT292" s="755"/>
      <c r="UAU292" s="755"/>
      <c r="UAV292" s="755"/>
      <c r="UAW292" s="755"/>
      <c r="UAX292" s="755"/>
      <c r="UAY292" s="755"/>
      <c r="UAZ292" s="755"/>
      <c r="UBA292" s="755"/>
      <c r="UBB292" s="755"/>
      <c r="UBC292" s="755"/>
      <c r="UBD292" s="755"/>
      <c r="UBE292" s="755"/>
      <c r="UBF292" s="755"/>
      <c r="UBG292" s="755"/>
      <c r="UBH292" s="755"/>
      <c r="UBI292" s="755"/>
      <c r="UBJ292" s="755"/>
      <c r="UBK292" s="755"/>
      <c r="UBL292" s="755"/>
      <c r="UBM292" s="755"/>
      <c r="UBN292" s="755"/>
      <c r="UBO292" s="755"/>
      <c r="UBP292" s="755"/>
      <c r="UBQ292" s="755"/>
      <c r="UBR292" s="755"/>
      <c r="UBS292" s="755"/>
      <c r="UBT292" s="755"/>
      <c r="UBU292" s="755"/>
      <c r="UBV292" s="755"/>
      <c r="UBW292" s="755"/>
      <c r="UBX292" s="755"/>
      <c r="UBY292" s="755"/>
      <c r="UBZ292" s="755"/>
      <c r="UCA292" s="755"/>
      <c r="UCB292" s="755"/>
      <c r="UCC292" s="755"/>
      <c r="UCD292" s="755"/>
      <c r="UCE292" s="755"/>
      <c r="UCF292" s="755"/>
      <c r="UCG292" s="755"/>
      <c r="UCH292" s="755"/>
      <c r="UCI292" s="755"/>
      <c r="UCJ292" s="755"/>
      <c r="UCK292" s="755"/>
      <c r="UCL292" s="755"/>
      <c r="UCM292" s="755"/>
      <c r="UCN292" s="755"/>
      <c r="UCO292" s="755"/>
      <c r="UCP292" s="755"/>
      <c r="UCQ292" s="755"/>
      <c r="UCR292" s="755"/>
      <c r="UCS292" s="755"/>
      <c r="UCT292" s="755"/>
      <c r="UCU292" s="755"/>
      <c r="UCV292" s="755"/>
      <c r="UCW292" s="755"/>
      <c r="UCX292" s="755"/>
      <c r="UCY292" s="755"/>
      <c r="UCZ292" s="755"/>
      <c r="UDA292" s="755"/>
      <c r="UDB292" s="755"/>
      <c r="UDC292" s="755"/>
      <c r="UDD292" s="755"/>
      <c r="UDE292" s="755"/>
      <c r="UDF292" s="755"/>
      <c r="UDG292" s="755"/>
      <c r="UDH292" s="755"/>
      <c r="UDI292" s="755"/>
      <c r="UDJ292" s="755"/>
      <c r="UDK292" s="755"/>
      <c r="UDL292" s="755"/>
      <c r="UDM292" s="755"/>
      <c r="UDN292" s="755"/>
      <c r="UDO292" s="755"/>
      <c r="UDP292" s="755"/>
      <c r="UDQ292" s="755"/>
      <c r="UDR292" s="755"/>
      <c r="UDS292" s="755"/>
      <c r="UDT292" s="755"/>
      <c r="UDU292" s="755"/>
      <c r="UDV292" s="755"/>
      <c r="UDW292" s="755"/>
      <c r="UDX292" s="755"/>
      <c r="UDY292" s="755"/>
      <c r="UDZ292" s="755"/>
      <c r="UEA292" s="755"/>
      <c r="UEB292" s="755"/>
      <c r="UEC292" s="755"/>
      <c r="UED292" s="755"/>
      <c r="UEE292" s="755"/>
      <c r="UEF292" s="755"/>
      <c r="UEG292" s="755"/>
      <c r="UEH292" s="755"/>
      <c r="UEI292" s="755"/>
      <c r="UEJ292" s="755"/>
      <c r="UEK292" s="755"/>
      <c r="UEL292" s="755"/>
      <c r="UEM292" s="755"/>
      <c r="UEN292" s="755"/>
      <c r="UEO292" s="755"/>
      <c r="UEP292" s="755"/>
      <c r="UEQ292" s="755"/>
      <c r="UER292" s="755"/>
      <c r="UES292" s="755"/>
      <c r="UET292" s="755"/>
      <c r="UEU292" s="755"/>
      <c r="UEV292" s="755"/>
      <c r="UEW292" s="755"/>
      <c r="UEX292" s="755"/>
      <c r="UEY292" s="755"/>
      <c r="UEZ292" s="755"/>
      <c r="UFA292" s="755"/>
      <c r="UFB292" s="755"/>
      <c r="UFC292" s="755"/>
      <c r="UFD292" s="755"/>
      <c r="UFE292" s="755"/>
      <c r="UFF292" s="755"/>
      <c r="UFG292" s="755"/>
      <c r="UFH292" s="755"/>
      <c r="UFI292" s="755"/>
      <c r="UFJ292" s="755"/>
      <c r="UFK292" s="755"/>
      <c r="UFL292" s="755"/>
      <c r="UFM292" s="755"/>
      <c r="UFN292" s="755"/>
      <c r="UFO292" s="755"/>
      <c r="UFP292" s="755"/>
      <c r="UFQ292" s="755"/>
      <c r="UFR292" s="755"/>
      <c r="UFS292" s="755"/>
      <c r="UFT292" s="755"/>
      <c r="UFU292" s="755"/>
      <c r="UFV292" s="755"/>
      <c r="UFW292" s="755"/>
      <c r="UFX292" s="755"/>
      <c r="UFY292" s="755"/>
      <c r="UFZ292" s="755"/>
      <c r="UGA292" s="755"/>
      <c r="UGB292" s="755"/>
      <c r="UGC292" s="755"/>
      <c r="UGD292" s="755"/>
      <c r="UGE292" s="755"/>
      <c r="UGF292" s="755"/>
      <c r="UGG292" s="755"/>
      <c r="UGH292" s="755"/>
      <c r="UGI292" s="755"/>
      <c r="UGJ292" s="755"/>
      <c r="UGK292" s="755"/>
      <c r="UGL292" s="755"/>
      <c r="UGM292" s="755"/>
      <c r="UGN292" s="755"/>
      <c r="UGO292" s="755"/>
      <c r="UGP292" s="755"/>
      <c r="UGQ292" s="755"/>
      <c r="UGR292" s="755"/>
      <c r="UGS292" s="755"/>
      <c r="UGT292" s="755"/>
      <c r="UGU292" s="755"/>
      <c r="UGV292" s="755"/>
      <c r="UGW292" s="755"/>
      <c r="UGX292" s="755"/>
      <c r="UGY292" s="755"/>
      <c r="UGZ292" s="755"/>
      <c r="UHA292" s="755"/>
      <c r="UHB292" s="755"/>
      <c r="UHC292" s="755"/>
      <c r="UHD292" s="755"/>
      <c r="UHE292" s="755"/>
      <c r="UHF292" s="755"/>
      <c r="UHG292" s="755"/>
      <c r="UHH292" s="755"/>
      <c r="UHI292" s="755"/>
      <c r="UHJ292" s="755"/>
      <c r="UHK292" s="755"/>
      <c r="UHL292" s="755"/>
      <c r="UHM292" s="755"/>
      <c r="UHN292" s="755"/>
      <c r="UHO292" s="755"/>
      <c r="UHP292" s="755"/>
      <c r="UHQ292" s="755"/>
      <c r="UHR292" s="755"/>
      <c r="UHS292" s="755"/>
      <c r="UHT292" s="755"/>
      <c r="UHU292" s="755"/>
      <c r="UHV292" s="755"/>
      <c r="UHW292" s="755"/>
      <c r="UHX292" s="755"/>
      <c r="UHY292" s="755"/>
      <c r="UHZ292" s="755"/>
      <c r="UIA292" s="755"/>
      <c r="UIB292" s="755"/>
      <c r="UIC292" s="755"/>
      <c r="UID292" s="755"/>
      <c r="UIE292" s="755"/>
      <c r="UIF292" s="755"/>
      <c r="UIG292" s="755"/>
      <c r="UIH292" s="755"/>
      <c r="UII292" s="755"/>
      <c r="UIJ292" s="755"/>
      <c r="UIK292" s="755"/>
      <c r="UIL292" s="755"/>
      <c r="UIM292" s="755"/>
      <c r="UIN292" s="755"/>
      <c r="UIO292" s="755"/>
      <c r="UIP292" s="755"/>
      <c r="UIQ292" s="755"/>
      <c r="UIR292" s="755"/>
      <c r="UIS292" s="755"/>
      <c r="UIT292" s="755"/>
      <c r="UIU292" s="755"/>
      <c r="UIV292" s="755"/>
      <c r="UIW292" s="755"/>
      <c r="UIX292" s="755"/>
      <c r="UIY292" s="755"/>
      <c r="UIZ292" s="755"/>
      <c r="UJA292" s="755"/>
      <c r="UJB292" s="755"/>
      <c r="UJC292" s="755"/>
      <c r="UJD292" s="755"/>
      <c r="UJE292" s="755"/>
      <c r="UJF292" s="755"/>
      <c r="UJG292" s="755"/>
      <c r="UJH292" s="755"/>
      <c r="UJI292" s="755"/>
      <c r="UJJ292" s="755"/>
      <c r="UJK292" s="755"/>
      <c r="UJL292" s="755"/>
      <c r="UJM292" s="755"/>
      <c r="UJN292" s="755"/>
      <c r="UJO292" s="755"/>
      <c r="UJP292" s="755"/>
      <c r="UJQ292" s="755"/>
      <c r="UJR292" s="755"/>
      <c r="UJS292" s="755"/>
      <c r="UJT292" s="755"/>
      <c r="UJU292" s="755"/>
      <c r="UJV292" s="755"/>
      <c r="UJW292" s="755"/>
      <c r="UJX292" s="755"/>
      <c r="UJY292" s="755"/>
      <c r="UJZ292" s="755"/>
      <c r="UKA292" s="755"/>
      <c r="UKB292" s="755"/>
      <c r="UKC292" s="755"/>
      <c r="UKD292" s="755"/>
      <c r="UKE292" s="755"/>
      <c r="UKF292" s="755"/>
      <c r="UKG292" s="755"/>
      <c r="UKH292" s="755"/>
      <c r="UKI292" s="755"/>
      <c r="UKJ292" s="755"/>
      <c r="UKK292" s="755"/>
      <c r="UKL292" s="755"/>
      <c r="UKM292" s="755"/>
      <c r="UKN292" s="755"/>
      <c r="UKO292" s="755"/>
      <c r="UKP292" s="755"/>
      <c r="UKQ292" s="755"/>
      <c r="UKR292" s="755"/>
      <c r="UKS292" s="755"/>
      <c r="UKT292" s="755"/>
      <c r="UKU292" s="755"/>
      <c r="UKV292" s="755"/>
      <c r="UKW292" s="755"/>
      <c r="UKX292" s="755"/>
      <c r="UKY292" s="755"/>
      <c r="UKZ292" s="755"/>
      <c r="ULA292" s="755"/>
      <c r="ULB292" s="755"/>
      <c r="ULC292" s="755"/>
      <c r="ULD292" s="755"/>
      <c r="ULE292" s="755"/>
      <c r="ULF292" s="755"/>
      <c r="ULG292" s="755"/>
      <c r="ULH292" s="755"/>
      <c r="ULI292" s="755"/>
      <c r="ULJ292" s="755"/>
      <c r="ULK292" s="755"/>
      <c r="ULL292" s="755"/>
      <c r="ULM292" s="755"/>
      <c r="ULN292" s="755"/>
      <c r="ULO292" s="755"/>
      <c r="ULP292" s="755"/>
      <c r="ULQ292" s="755"/>
      <c r="ULR292" s="755"/>
      <c r="ULS292" s="755"/>
      <c r="ULT292" s="755"/>
      <c r="ULU292" s="755"/>
      <c r="ULV292" s="755"/>
      <c r="ULW292" s="755"/>
      <c r="ULX292" s="755"/>
      <c r="ULY292" s="755"/>
      <c r="ULZ292" s="755"/>
      <c r="UMA292" s="755"/>
      <c r="UMB292" s="755"/>
      <c r="UMC292" s="755"/>
      <c r="UMD292" s="755"/>
      <c r="UME292" s="755"/>
      <c r="UMF292" s="755"/>
      <c r="UMG292" s="755"/>
      <c r="UMH292" s="755"/>
      <c r="UMI292" s="755"/>
      <c r="UMJ292" s="755"/>
      <c r="UMK292" s="755"/>
      <c r="UML292" s="755"/>
      <c r="UMM292" s="755"/>
      <c r="UMN292" s="755"/>
      <c r="UMO292" s="755"/>
      <c r="UMP292" s="755"/>
      <c r="UMQ292" s="755"/>
      <c r="UMR292" s="755"/>
      <c r="UMS292" s="755"/>
      <c r="UMT292" s="755"/>
      <c r="UMU292" s="755"/>
      <c r="UMV292" s="755"/>
      <c r="UMW292" s="755"/>
      <c r="UMX292" s="755"/>
      <c r="UMY292" s="755"/>
      <c r="UMZ292" s="755"/>
      <c r="UNA292" s="755"/>
      <c r="UNB292" s="755"/>
      <c r="UNC292" s="755"/>
      <c r="UND292" s="755"/>
      <c r="UNE292" s="755"/>
      <c r="UNF292" s="755"/>
      <c r="UNG292" s="755"/>
      <c r="UNH292" s="755"/>
      <c r="UNI292" s="755"/>
      <c r="UNJ292" s="755"/>
      <c r="UNK292" s="755"/>
      <c r="UNL292" s="755"/>
      <c r="UNM292" s="755"/>
      <c r="UNN292" s="755"/>
      <c r="UNO292" s="755"/>
      <c r="UNP292" s="755"/>
      <c r="UNQ292" s="755"/>
      <c r="UNR292" s="755"/>
      <c r="UNS292" s="755"/>
      <c r="UNT292" s="755"/>
      <c r="UNU292" s="755"/>
      <c r="UNV292" s="755"/>
      <c r="UNW292" s="755"/>
      <c r="UNX292" s="755"/>
      <c r="UNY292" s="755"/>
      <c r="UNZ292" s="755"/>
      <c r="UOA292" s="755"/>
      <c r="UOB292" s="755"/>
      <c r="UOC292" s="755"/>
      <c r="UOD292" s="755"/>
      <c r="UOE292" s="755"/>
      <c r="UOF292" s="755"/>
      <c r="UOG292" s="755"/>
      <c r="UOH292" s="755"/>
      <c r="UOI292" s="755"/>
      <c r="UOJ292" s="755"/>
      <c r="UOK292" s="755"/>
      <c r="UOL292" s="755"/>
      <c r="UOM292" s="755"/>
      <c r="UON292" s="755"/>
      <c r="UOO292" s="755"/>
      <c r="UOP292" s="755"/>
      <c r="UOQ292" s="755"/>
      <c r="UOR292" s="755"/>
      <c r="UOS292" s="755"/>
      <c r="UOT292" s="755"/>
      <c r="UOU292" s="755"/>
      <c r="UOV292" s="755"/>
      <c r="UOW292" s="755"/>
      <c r="UOX292" s="755"/>
      <c r="UOY292" s="755"/>
      <c r="UOZ292" s="755"/>
      <c r="UPA292" s="755"/>
      <c r="UPB292" s="755"/>
      <c r="UPC292" s="755"/>
      <c r="UPD292" s="755"/>
      <c r="UPE292" s="755"/>
      <c r="UPF292" s="755"/>
      <c r="UPG292" s="755"/>
      <c r="UPH292" s="755"/>
      <c r="UPI292" s="755"/>
      <c r="UPJ292" s="755"/>
      <c r="UPK292" s="755"/>
      <c r="UPL292" s="755"/>
      <c r="UPM292" s="755"/>
      <c r="UPN292" s="755"/>
      <c r="UPO292" s="755"/>
      <c r="UPP292" s="755"/>
      <c r="UPQ292" s="755"/>
      <c r="UPR292" s="755"/>
      <c r="UPS292" s="755"/>
      <c r="UPT292" s="755"/>
      <c r="UPU292" s="755"/>
      <c r="UPV292" s="755"/>
      <c r="UPW292" s="755"/>
      <c r="UPX292" s="755"/>
      <c r="UPY292" s="755"/>
      <c r="UPZ292" s="755"/>
      <c r="UQA292" s="755"/>
      <c r="UQB292" s="755"/>
      <c r="UQC292" s="755"/>
      <c r="UQD292" s="755"/>
      <c r="UQE292" s="755"/>
      <c r="UQF292" s="755"/>
      <c r="UQG292" s="755"/>
      <c r="UQH292" s="755"/>
      <c r="UQI292" s="755"/>
      <c r="UQJ292" s="755"/>
      <c r="UQK292" s="755"/>
      <c r="UQL292" s="755"/>
      <c r="UQM292" s="755"/>
      <c r="UQN292" s="755"/>
      <c r="UQO292" s="755"/>
      <c r="UQP292" s="755"/>
      <c r="UQQ292" s="755"/>
      <c r="UQR292" s="755"/>
      <c r="UQS292" s="755"/>
      <c r="UQT292" s="755"/>
      <c r="UQU292" s="755"/>
      <c r="UQV292" s="755"/>
      <c r="UQW292" s="755"/>
      <c r="UQX292" s="755"/>
      <c r="UQY292" s="755"/>
      <c r="UQZ292" s="755"/>
      <c r="URA292" s="755"/>
      <c r="URB292" s="755"/>
      <c r="URC292" s="755"/>
      <c r="URD292" s="755"/>
      <c r="URE292" s="755"/>
      <c r="URF292" s="755"/>
      <c r="URG292" s="755"/>
      <c r="URH292" s="755"/>
      <c r="URI292" s="755"/>
      <c r="URJ292" s="755"/>
      <c r="URK292" s="755"/>
      <c r="URL292" s="755"/>
      <c r="URM292" s="755"/>
      <c r="URN292" s="755"/>
      <c r="URO292" s="755"/>
      <c r="URP292" s="755"/>
      <c r="URQ292" s="755"/>
      <c r="URR292" s="755"/>
      <c r="URS292" s="755"/>
      <c r="URT292" s="755"/>
      <c r="URU292" s="755"/>
      <c r="URV292" s="755"/>
      <c r="URW292" s="755"/>
      <c r="URX292" s="755"/>
      <c r="URY292" s="755"/>
      <c r="URZ292" s="755"/>
      <c r="USA292" s="755"/>
      <c r="USB292" s="755"/>
      <c r="USC292" s="755"/>
      <c r="USD292" s="755"/>
      <c r="USE292" s="755"/>
      <c r="USF292" s="755"/>
      <c r="USG292" s="755"/>
      <c r="USH292" s="755"/>
      <c r="USI292" s="755"/>
      <c r="USJ292" s="755"/>
      <c r="USK292" s="755"/>
      <c r="USL292" s="755"/>
      <c r="USM292" s="755"/>
      <c r="USN292" s="755"/>
      <c r="USO292" s="755"/>
      <c r="USP292" s="755"/>
      <c r="USQ292" s="755"/>
      <c r="USR292" s="755"/>
      <c r="USS292" s="755"/>
      <c r="UST292" s="755"/>
      <c r="USU292" s="755"/>
      <c r="USV292" s="755"/>
      <c r="USW292" s="755"/>
      <c r="USX292" s="755"/>
      <c r="USY292" s="755"/>
      <c r="USZ292" s="755"/>
      <c r="UTA292" s="755"/>
      <c r="UTB292" s="755"/>
      <c r="UTC292" s="755"/>
      <c r="UTD292" s="755"/>
      <c r="UTE292" s="755"/>
      <c r="UTF292" s="755"/>
      <c r="UTG292" s="755"/>
      <c r="UTH292" s="755"/>
      <c r="UTI292" s="755"/>
      <c r="UTJ292" s="755"/>
      <c r="UTK292" s="755"/>
      <c r="UTL292" s="755"/>
      <c r="UTM292" s="755"/>
      <c r="UTN292" s="755"/>
      <c r="UTO292" s="755"/>
      <c r="UTP292" s="755"/>
      <c r="UTQ292" s="755"/>
      <c r="UTR292" s="755"/>
      <c r="UTS292" s="755"/>
      <c r="UTT292" s="755"/>
      <c r="UTU292" s="755"/>
      <c r="UTV292" s="755"/>
      <c r="UTW292" s="755"/>
      <c r="UTX292" s="755"/>
      <c r="UTY292" s="755"/>
      <c r="UTZ292" s="755"/>
      <c r="UUA292" s="755"/>
      <c r="UUB292" s="755"/>
      <c r="UUC292" s="755"/>
      <c r="UUD292" s="755"/>
      <c r="UUE292" s="755"/>
      <c r="UUF292" s="755"/>
      <c r="UUG292" s="755"/>
      <c r="UUH292" s="755"/>
      <c r="UUI292" s="755"/>
      <c r="UUJ292" s="755"/>
      <c r="UUK292" s="755"/>
      <c r="UUL292" s="755"/>
      <c r="UUM292" s="755"/>
      <c r="UUN292" s="755"/>
      <c r="UUO292" s="755"/>
      <c r="UUP292" s="755"/>
      <c r="UUQ292" s="755"/>
      <c r="UUR292" s="755"/>
      <c r="UUS292" s="755"/>
      <c r="UUT292" s="755"/>
      <c r="UUU292" s="755"/>
      <c r="UUV292" s="755"/>
      <c r="UUW292" s="755"/>
      <c r="UUX292" s="755"/>
      <c r="UUY292" s="755"/>
      <c r="UUZ292" s="755"/>
      <c r="UVA292" s="755"/>
      <c r="UVB292" s="755"/>
      <c r="UVC292" s="755"/>
      <c r="UVD292" s="755"/>
      <c r="UVE292" s="755"/>
      <c r="UVF292" s="755"/>
      <c r="UVG292" s="755"/>
      <c r="UVH292" s="755"/>
      <c r="UVI292" s="755"/>
      <c r="UVJ292" s="755"/>
      <c r="UVK292" s="755"/>
      <c r="UVL292" s="755"/>
      <c r="UVM292" s="755"/>
      <c r="UVN292" s="755"/>
      <c r="UVO292" s="755"/>
      <c r="UVP292" s="755"/>
      <c r="UVQ292" s="755"/>
      <c r="UVR292" s="755"/>
      <c r="UVS292" s="755"/>
      <c r="UVT292" s="755"/>
      <c r="UVU292" s="755"/>
      <c r="UVV292" s="755"/>
      <c r="UVW292" s="755"/>
      <c r="UVX292" s="755"/>
      <c r="UVY292" s="755"/>
      <c r="UVZ292" s="755"/>
      <c r="UWA292" s="755"/>
      <c r="UWB292" s="755"/>
      <c r="UWC292" s="755"/>
      <c r="UWD292" s="755"/>
      <c r="UWE292" s="755"/>
      <c r="UWF292" s="755"/>
      <c r="UWG292" s="755"/>
      <c r="UWH292" s="755"/>
      <c r="UWI292" s="755"/>
      <c r="UWJ292" s="755"/>
      <c r="UWK292" s="755"/>
      <c r="UWL292" s="755"/>
      <c r="UWM292" s="755"/>
      <c r="UWN292" s="755"/>
      <c r="UWO292" s="755"/>
      <c r="UWP292" s="755"/>
      <c r="UWQ292" s="755"/>
      <c r="UWR292" s="755"/>
      <c r="UWS292" s="755"/>
      <c r="UWT292" s="755"/>
      <c r="UWU292" s="755"/>
      <c r="UWV292" s="755"/>
      <c r="UWW292" s="755"/>
      <c r="UWX292" s="755"/>
      <c r="UWY292" s="755"/>
      <c r="UWZ292" s="755"/>
      <c r="UXA292" s="755"/>
      <c r="UXB292" s="755"/>
      <c r="UXC292" s="755"/>
      <c r="UXD292" s="755"/>
      <c r="UXE292" s="755"/>
      <c r="UXF292" s="755"/>
      <c r="UXG292" s="755"/>
      <c r="UXH292" s="755"/>
      <c r="UXI292" s="755"/>
      <c r="UXJ292" s="755"/>
      <c r="UXK292" s="755"/>
      <c r="UXL292" s="755"/>
      <c r="UXM292" s="755"/>
      <c r="UXN292" s="755"/>
      <c r="UXO292" s="755"/>
      <c r="UXP292" s="755"/>
      <c r="UXQ292" s="755"/>
      <c r="UXR292" s="755"/>
      <c r="UXS292" s="755"/>
      <c r="UXT292" s="755"/>
      <c r="UXU292" s="755"/>
      <c r="UXV292" s="755"/>
      <c r="UXW292" s="755"/>
      <c r="UXX292" s="755"/>
      <c r="UXY292" s="755"/>
      <c r="UXZ292" s="755"/>
      <c r="UYA292" s="755"/>
      <c r="UYB292" s="755"/>
      <c r="UYC292" s="755"/>
      <c r="UYD292" s="755"/>
      <c r="UYE292" s="755"/>
      <c r="UYF292" s="755"/>
      <c r="UYG292" s="755"/>
      <c r="UYH292" s="755"/>
      <c r="UYI292" s="755"/>
      <c r="UYJ292" s="755"/>
      <c r="UYK292" s="755"/>
      <c r="UYL292" s="755"/>
      <c r="UYM292" s="755"/>
      <c r="UYN292" s="755"/>
      <c r="UYO292" s="755"/>
      <c r="UYP292" s="755"/>
      <c r="UYQ292" s="755"/>
      <c r="UYR292" s="755"/>
      <c r="UYS292" s="755"/>
      <c r="UYT292" s="755"/>
      <c r="UYU292" s="755"/>
      <c r="UYV292" s="755"/>
      <c r="UYW292" s="755"/>
      <c r="UYX292" s="755"/>
      <c r="UYY292" s="755"/>
      <c r="UYZ292" s="755"/>
      <c r="UZA292" s="755"/>
      <c r="UZB292" s="755"/>
      <c r="UZC292" s="755"/>
      <c r="UZD292" s="755"/>
      <c r="UZE292" s="755"/>
      <c r="UZF292" s="755"/>
      <c r="UZG292" s="755"/>
      <c r="UZH292" s="755"/>
      <c r="UZI292" s="755"/>
      <c r="UZJ292" s="755"/>
      <c r="UZK292" s="755"/>
      <c r="UZL292" s="755"/>
      <c r="UZM292" s="755"/>
      <c r="UZN292" s="755"/>
      <c r="UZO292" s="755"/>
      <c r="UZP292" s="755"/>
      <c r="UZQ292" s="755"/>
      <c r="UZR292" s="755"/>
      <c r="UZS292" s="755"/>
      <c r="UZT292" s="755"/>
      <c r="UZU292" s="755"/>
      <c r="UZV292" s="755"/>
      <c r="UZW292" s="755"/>
      <c r="UZX292" s="755"/>
      <c r="UZY292" s="755"/>
      <c r="UZZ292" s="755"/>
      <c r="VAA292" s="755"/>
      <c r="VAB292" s="755"/>
      <c r="VAC292" s="755"/>
      <c r="VAD292" s="755"/>
      <c r="VAE292" s="755"/>
      <c r="VAF292" s="755"/>
      <c r="VAG292" s="755"/>
      <c r="VAH292" s="755"/>
      <c r="VAI292" s="755"/>
      <c r="VAJ292" s="755"/>
      <c r="VAK292" s="755"/>
      <c r="VAL292" s="755"/>
      <c r="VAM292" s="755"/>
      <c r="VAN292" s="755"/>
      <c r="VAO292" s="755"/>
      <c r="VAP292" s="755"/>
      <c r="VAQ292" s="755"/>
      <c r="VAR292" s="755"/>
      <c r="VAS292" s="755"/>
      <c r="VAT292" s="755"/>
      <c r="VAU292" s="755"/>
      <c r="VAV292" s="755"/>
      <c r="VAW292" s="755"/>
      <c r="VAX292" s="755"/>
      <c r="VAY292" s="755"/>
      <c r="VAZ292" s="755"/>
      <c r="VBA292" s="755"/>
      <c r="VBB292" s="755"/>
      <c r="VBC292" s="755"/>
      <c r="VBD292" s="755"/>
      <c r="VBE292" s="755"/>
      <c r="VBF292" s="755"/>
      <c r="VBG292" s="755"/>
      <c r="VBH292" s="755"/>
      <c r="VBI292" s="755"/>
      <c r="VBJ292" s="755"/>
      <c r="VBK292" s="755"/>
      <c r="VBL292" s="755"/>
      <c r="VBM292" s="755"/>
      <c r="VBN292" s="755"/>
      <c r="VBO292" s="755"/>
      <c r="VBP292" s="755"/>
      <c r="VBQ292" s="755"/>
      <c r="VBR292" s="755"/>
      <c r="VBS292" s="755"/>
      <c r="VBT292" s="755"/>
      <c r="VBU292" s="755"/>
      <c r="VBV292" s="755"/>
      <c r="VBW292" s="755"/>
      <c r="VBX292" s="755"/>
      <c r="VBY292" s="755"/>
      <c r="VBZ292" s="755"/>
      <c r="VCA292" s="755"/>
      <c r="VCB292" s="755"/>
      <c r="VCC292" s="755"/>
      <c r="VCD292" s="755"/>
      <c r="VCE292" s="755"/>
      <c r="VCF292" s="755"/>
      <c r="VCG292" s="755"/>
      <c r="VCH292" s="755"/>
      <c r="VCI292" s="755"/>
      <c r="VCJ292" s="755"/>
      <c r="VCK292" s="755"/>
      <c r="VCL292" s="755"/>
      <c r="VCM292" s="755"/>
      <c r="VCN292" s="755"/>
      <c r="VCO292" s="755"/>
      <c r="VCP292" s="755"/>
      <c r="VCQ292" s="755"/>
      <c r="VCR292" s="755"/>
      <c r="VCS292" s="755"/>
      <c r="VCT292" s="755"/>
      <c r="VCU292" s="755"/>
      <c r="VCV292" s="755"/>
      <c r="VCW292" s="755"/>
      <c r="VCX292" s="755"/>
      <c r="VCY292" s="755"/>
      <c r="VCZ292" s="755"/>
      <c r="VDA292" s="755"/>
      <c r="VDB292" s="755"/>
      <c r="VDC292" s="755"/>
      <c r="VDD292" s="755"/>
      <c r="VDE292" s="755"/>
      <c r="VDF292" s="755"/>
      <c r="VDG292" s="755"/>
      <c r="VDH292" s="755"/>
      <c r="VDI292" s="755"/>
      <c r="VDJ292" s="755"/>
      <c r="VDK292" s="755"/>
      <c r="VDL292" s="755"/>
      <c r="VDM292" s="755"/>
      <c r="VDN292" s="755"/>
      <c r="VDO292" s="755"/>
      <c r="VDP292" s="755"/>
      <c r="VDQ292" s="755"/>
      <c r="VDR292" s="755"/>
      <c r="VDS292" s="755"/>
      <c r="VDT292" s="755"/>
      <c r="VDU292" s="755"/>
      <c r="VDV292" s="755"/>
      <c r="VDW292" s="755"/>
      <c r="VDX292" s="755"/>
      <c r="VDY292" s="755"/>
      <c r="VDZ292" s="755"/>
      <c r="VEA292" s="755"/>
      <c r="VEB292" s="755"/>
      <c r="VEC292" s="755"/>
      <c r="VED292" s="755"/>
      <c r="VEE292" s="755"/>
      <c r="VEF292" s="755"/>
      <c r="VEG292" s="755"/>
      <c r="VEH292" s="755"/>
      <c r="VEI292" s="755"/>
      <c r="VEJ292" s="755"/>
      <c r="VEK292" s="755"/>
      <c r="VEL292" s="755"/>
      <c r="VEM292" s="755"/>
      <c r="VEN292" s="755"/>
      <c r="VEO292" s="755"/>
      <c r="VEP292" s="755"/>
      <c r="VEQ292" s="755"/>
      <c r="VER292" s="755"/>
      <c r="VES292" s="755"/>
      <c r="VET292" s="755"/>
      <c r="VEU292" s="755"/>
      <c r="VEV292" s="755"/>
      <c r="VEW292" s="755"/>
      <c r="VEX292" s="755"/>
      <c r="VEY292" s="755"/>
      <c r="VEZ292" s="755"/>
      <c r="VFA292" s="755"/>
      <c r="VFB292" s="755"/>
      <c r="VFC292" s="755"/>
      <c r="VFD292" s="755"/>
      <c r="VFE292" s="755"/>
      <c r="VFF292" s="755"/>
      <c r="VFG292" s="755"/>
      <c r="VFH292" s="755"/>
      <c r="VFI292" s="755"/>
      <c r="VFJ292" s="755"/>
      <c r="VFK292" s="755"/>
      <c r="VFL292" s="755"/>
      <c r="VFM292" s="755"/>
      <c r="VFN292" s="755"/>
      <c r="VFO292" s="755"/>
      <c r="VFP292" s="755"/>
      <c r="VFQ292" s="755"/>
      <c r="VFR292" s="755"/>
      <c r="VFS292" s="755"/>
      <c r="VFT292" s="755"/>
      <c r="VFU292" s="755"/>
      <c r="VFV292" s="755"/>
      <c r="VFW292" s="755"/>
      <c r="VFX292" s="755"/>
      <c r="VFY292" s="755"/>
      <c r="VFZ292" s="755"/>
      <c r="VGA292" s="755"/>
      <c r="VGB292" s="755"/>
      <c r="VGC292" s="755"/>
      <c r="VGD292" s="755"/>
      <c r="VGE292" s="755"/>
      <c r="VGF292" s="755"/>
      <c r="VGG292" s="755"/>
      <c r="VGH292" s="755"/>
      <c r="VGI292" s="755"/>
      <c r="VGJ292" s="755"/>
      <c r="VGK292" s="755"/>
      <c r="VGL292" s="755"/>
      <c r="VGM292" s="755"/>
      <c r="VGN292" s="755"/>
      <c r="VGO292" s="755"/>
      <c r="VGP292" s="755"/>
      <c r="VGQ292" s="755"/>
      <c r="VGR292" s="755"/>
      <c r="VGS292" s="755"/>
      <c r="VGT292" s="755"/>
      <c r="VGU292" s="755"/>
      <c r="VGV292" s="755"/>
      <c r="VGW292" s="755"/>
      <c r="VGX292" s="755"/>
      <c r="VGY292" s="755"/>
      <c r="VGZ292" s="755"/>
      <c r="VHA292" s="755"/>
      <c r="VHB292" s="755"/>
      <c r="VHC292" s="755"/>
      <c r="VHD292" s="755"/>
      <c r="VHE292" s="755"/>
      <c r="VHF292" s="755"/>
      <c r="VHG292" s="755"/>
      <c r="VHH292" s="755"/>
      <c r="VHI292" s="755"/>
      <c r="VHJ292" s="755"/>
      <c r="VHK292" s="755"/>
      <c r="VHL292" s="755"/>
      <c r="VHM292" s="755"/>
      <c r="VHN292" s="755"/>
      <c r="VHO292" s="755"/>
      <c r="VHP292" s="755"/>
      <c r="VHQ292" s="755"/>
      <c r="VHR292" s="755"/>
      <c r="VHS292" s="755"/>
      <c r="VHT292" s="755"/>
      <c r="VHU292" s="755"/>
      <c r="VHV292" s="755"/>
      <c r="VHW292" s="755"/>
      <c r="VHX292" s="755"/>
      <c r="VHY292" s="755"/>
      <c r="VHZ292" s="755"/>
      <c r="VIA292" s="755"/>
      <c r="VIB292" s="755"/>
      <c r="VIC292" s="755"/>
      <c r="VID292" s="755"/>
      <c r="VIE292" s="755"/>
      <c r="VIF292" s="755"/>
      <c r="VIG292" s="755"/>
      <c r="VIH292" s="755"/>
      <c r="VII292" s="755"/>
      <c r="VIJ292" s="755"/>
      <c r="VIK292" s="755"/>
      <c r="VIL292" s="755"/>
      <c r="VIM292" s="755"/>
      <c r="VIN292" s="755"/>
      <c r="VIO292" s="755"/>
      <c r="VIP292" s="755"/>
      <c r="VIQ292" s="755"/>
      <c r="VIR292" s="755"/>
      <c r="VIS292" s="755"/>
      <c r="VIT292" s="755"/>
      <c r="VIU292" s="755"/>
      <c r="VIV292" s="755"/>
      <c r="VIW292" s="755"/>
      <c r="VIX292" s="755"/>
      <c r="VIY292" s="755"/>
      <c r="VIZ292" s="755"/>
      <c r="VJA292" s="755"/>
      <c r="VJB292" s="755"/>
      <c r="VJC292" s="755"/>
      <c r="VJD292" s="755"/>
      <c r="VJE292" s="755"/>
      <c r="VJF292" s="755"/>
      <c r="VJG292" s="755"/>
      <c r="VJH292" s="755"/>
      <c r="VJI292" s="755"/>
      <c r="VJJ292" s="755"/>
      <c r="VJK292" s="755"/>
      <c r="VJL292" s="755"/>
      <c r="VJM292" s="755"/>
      <c r="VJN292" s="755"/>
      <c r="VJO292" s="755"/>
      <c r="VJP292" s="755"/>
      <c r="VJQ292" s="755"/>
      <c r="VJR292" s="755"/>
      <c r="VJS292" s="755"/>
      <c r="VJT292" s="755"/>
      <c r="VJU292" s="755"/>
      <c r="VJV292" s="755"/>
      <c r="VJW292" s="755"/>
      <c r="VJX292" s="755"/>
      <c r="VJY292" s="755"/>
      <c r="VJZ292" s="755"/>
      <c r="VKA292" s="755"/>
      <c r="VKB292" s="755"/>
      <c r="VKC292" s="755"/>
      <c r="VKD292" s="755"/>
      <c r="VKE292" s="755"/>
      <c r="VKF292" s="755"/>
      <c r="VKG292" s="755"/>
      <c r="VKH292" s="755"/>
      <c r="VKI292" s="755"/>
      <c r="VKJ292" s="755"/>
      <c r="VKK292" s="755"/>
      <c r="VKL292" s="755"/>
      <c r="VKM292" s="755"/>
      <c r="VKN292" s="755"/>
      <c r="VKO292" s="755"/>
      <c r="VKP292" s="755"/>
      <c r="VKQ292" s="755"/>
      <c r="VKR292" s="755"/>
      <c r="VKS292" s="755"/>
      <c r="VKT292" s="755"/>
      <c r="VKU292" s="755"/>
      <c r="VKV292" s="755"/>
      <c r="VKW292" s="755"/>
      <c r="VKX292" s="755"/>
      <c r="VKY292" s="755"/>
      <c r="VKZ292" s="755"/>
      <c r="VLA292" s="755"/>
      <c r="VLB292" s="755"/>
      <c r="VLC292" s="755"/>
      <c r="VLD292" s="755"/>
      <c r="VLE292" s="755"/>
      <c r="VLF292" s="755"/>
      <c r="VLG292" s="755"/>
      <c r="VLH292" s="755"/>
      <c r="VLI292" s="755"/>
      <c r="VLJ292" s="755"/>
      <c r="VLK292" s="755"/>
      <c r="VLL292" s="755"/>
      <c r="VLM292" s="755"/>
      <c r="VLN292" s="755"/>
      <c r="VLO292" s="755"/>
      <c r="VLP292" s="755"/>
      <c r="VLQ292" s="755"/>
      <c r="VLR292" s="755"/>
      <c r="VLS292" s="755"/>
      <c r="VLT292" s="755"/>
      <c r="VLU292" s="755"/>
      <c r="VLV292" s="755"/>
      <c r="VLW292" s="755"/>
      <c r="VLX292" s="755"/>
      <c r="VLY292" s="755"/>
      <c r="VLZ292" s="755"/>
      <c r="VMA292" s="755"/>
      <c r="VMB292" s="755"/>
      <c r="VMC292" s="755"/>
      <c r="VMD292" s="755"/>
      <c r="VME292" s="755"/>
      <c r="VMF292" s="755"/>
      <c r="VMG292" s="755"/>
      <c r="VMH292" s="755"/>
      <c r="VMI292" s="755"/>
      <c r="VMJ292" s="755"/>
      <c r="VMK292" s="755"/>
      <c r="VML292" s="755"/>
      <c r="VMM292" s="755"/>
      <c r="VMN292" s="755"/>
      <c r="VMO292" s="755"/>
      <c r="VMP292" s="755"/>
      <c r="VMQ292" s="755"/>
      <c r="VMR292" s="755"/>
      <c r="VMS292" s="755"/>
      <c r="VMT292" s="755"/>
      <c r="VMU292" s="755"/>
      <c r="VMV292" s="755"/>
      <c r="VMW292" s="755"/>
      <c r="VMX292" s="755"/>
      <c r="VMY292" s="755"/>
      <c r="VMZ292" s="755"/>
      <c r="VNA292" s="755"/>
      <c r="VNB292" s="755"/>
      <c r="VNC292" s="755"/>
      <c r="VND292" s="755"/>
      <c r="VNE292" s="755"/>
      <c r="VNF292" s="755"/>
      <c r="VNG292" s="755"/>
      <c r="VNH292" s="755"/>
      <c r="VNI292" s="755"/>
      <c r="VNJ292" s="755"/>
      <c r="VNK292" s="755"/>
      <c r="VNL292" s="755"/>
      <c r="VNM292" s="755"/>
      <c r="VNN292" s="755"/>
      <c r="VNO292" s="755"/>
      <c r="VNP292" s="755"/>
      <c r="VNQ292" s="755"/>
      <c r="VNR292" s="755"/>
      <c r="VNS292" s="755"/>
      <c r="VNT292" s="755"/>
      <c r="VNU292" s="755"/>
      <c r="VNV292" s="755"/>
      <c r="VNW292" s="755"/>
      <c r="VNX292" s="755"/>
      <c r="VNY292" s="755"/>
      <c r="VNZ292" s="755"/>
      <c r="VOA292" s="755"/>
      <c r="VOB292" s="755"/>
      <c r="VOC292" s="755"/>
      <c r="VOD292" s="755"/>
      <c r="VOE292" s="755"/>
      <c r="VOF292" s="755"/>
      <c r="VOG292" s="755"/>
      <c r="VOH292" s="755"/>
      <c r="VOI292" s="755"/>
      <c r="VOJ292" s="755"/>
      <c r="VOK292" s="755"/>
      <c r="VOL292" s="755"/>
      <c r="VOM292" s="755"/>
      <c r="VON292" s="755"/>
      <c r="VOO292" s="755"/>
      <c r="VOP292" s="755"/>
      <c r="VOQ292" s="755"/>
      <c r="VOR292" s="755"/>
      <c r="VOS292" s="755"/>
      <c r="VOT292" s="755"/>
      <c r="VOU292" s="755"/>
      <c r="VOV292" s="755"/>
      <c r="VOW292" s="755"/>
      <c r="VOX292" s="755"/>
      <c r="VOY292" s="755"/>
      <c r="VOZ292" s="755"/>
      <c r="VPA292" s="755"/>
      <c r="VPB292" s="755"/>
      <c r="VPC292" s="755"/>
      <c r="VPD292" s="755"/>
      <c r="VPE292" s="755"/>
      <c r="VPF292" s="755"/>
      <c r="VPG292" s="755"/>
      <c r="VPH292" s="755"/>
      <c r="VPI292" s="755"/>
      <c r="VPJ292" s="755"/>
      <c r="VPK292" s="755"/>
      <c r="VPL292" s="755"/>
      <c r="VPM292" s="755"/>
      <c r="VPN292" s="755"/>
      <c r="VPO292" s="755"/>
      <c r="VPP292" s="755"/>
      <c r="VPQ292" s="755"/>
      <c r="VPR292" s="755"/>
      <c r="VPS292" s="755"/>
      <c r="VPT292" s="755"/>
      <c r="VPU292" s="755"/>
      <c r="VPV292" s="755"/>
      <c r="VPW292" s="755"/>
      <c r="VPX292" s="755"/>
      <c r="VPY292" s="755"/>
      <c r="VPZ292" s="755"/>
      <c r="VQA292" s="755"/>
      <c r="VQB292" s="755"/>
      <c r="VQC292" s="755"/>
      <c r="VQD292" s="755"/>
      <c r="VQE292" s="755"/>
      <c r="VQF292" s="755"/>
      <c r="VQG292" s="755"/>
      <c r="VQH292" s="755"/>
      <c r="VQI292" s="755"/>
      <c r="VQJ292" s="755"/>
      <c r="VQK292" s="755"/>
      <c r="VQL292" s="755"/>
      <c r="VQM292" s="755"/>
      <c r="VQN292" s="755"/>
      <c r="VQO292" s="755"/>
      <c r="VQP292" s="755"/>
      <c r="VQQ292" s="755"/>
      <c r="VQR292" s="755"/>
      <c r="VQS292" s="755"/>
      <c r="VQT292" s="755"/>
      <c r="VQU292" s="755"/>
      <c r="VQV292" s="755"/>
      <c r="VQW292" s="755"/>
      <c r="VQX292" s="755"/>
      <c r="VQY292" s="755"/>
      <c r="VQZ292" s="755"/>
      <c r="VRA292" s="755"/>
      <c r="VRB292" s="755"/>
      <c r="VRC292" s="755"/>
      <c r="VRD292" s="755"/>
      <c r="VRE292" s="755"/>
      <c r="VRF292" s="755"/>
      <c r="VRG292" s="755"/>
      <c r="VRH292" s="755"/>
      <c r="VRI292" s="755"/>
      <c r="VRJ292" s="755"/>
      <c r="VRK292" s="755"/>
      <c r="VRL292" s="755"/>
      <c r="VRM292" s="755"/>
      <c r="VRN292" s="755"/>
      <c r="VRO292" s="755"/>
      <c r="VRP292" s="755"/>
      <c r="VRQ292" s="755"/>
      <c r="VRR292" s="755"/>
      <c r="VRS292" s="755"/>
      <c r="VRT292" s="755"/>
      <c r="VRU292" s="755"/>
      <c r="VRV292" s="755"/>
      <c r="VRW292" s="755"/>
      <c r="VRX292" s="755"/>
      <c r="VRY292" s="755"/>
      <c r="VRZ292" s="755"/>
      <c r="VSA292" s="755"/>
      <c r="VSB292" s="755"/>
      <c r="VSC292" s="755"/>
      <c r="VSD292" s="755"/>
      <c r="VSE292" s="755"/>
      <c r="VSF292" s="755"/>
      <c r="VSG292" s="755"/>
      <c r="VSH292" s="755"/>
      <c r="VSI292" s="755"/>
      <c r="VSJ292" s="755"/>
      <c r="VSK292" s="755"/>
      <c r="VSL292" s="755"/>
      <c r="VSM292" s="755"/>
      <c r="VSN292" s="755"/>
      <c r="VSO292" s="755"/>
      <c r="VSP292" s="755"/>
      <c r="VSQ292" s="755"/>
      <c r="VSR292" s="755"/>
      <c r="VSS292" s="755"/>
      <c r="VST292" s="755"/>
      <c r="VSU292" s="755"/>
      <c r="VSV292" s="755"/>
      <c r="VSW292" s="755"/>
      <c r="VSX292" s="755"/>
      <c r="VSY292" s="755"/>
      <c r="VSZ292" s="755"/>
      <c r="VTA292" s="755"/>
      <c r="VTB292" s="755"/>
      <c r="VTC292" s="755"/>
      <c r="VTD292" s="755"/>
      <c r="VTE292" s="755"/>
      <c r="VTF292" s="755"/>
      <c r="VTG292" s="755"/>
      <c r="VTH292" s="755"/>
      <c r="VTI292" s="755"/>
      <c r="VTJ292" s="755"/>
      <c r="VTK292" s="755"/>
      <c r="VTL292" s="755"/>
      <c r="VTM292" s="755"/>
      <c r="VTN292" s="755"/>
      <c r="VTO292" s="755"/>
      <c r="VTP292" s="755"/>
      <c r="VTQ292" s="755"/>
      <c r="VTR292" s="755"/>
      <c r="VTS292" s="755"/>
      <c r="VTT292" s="755"/>
      <c r="VTU292" s="755"/>
      <c r="VTV292" s="755"/>
      <c r="VTW292" s="755"/>
      <c r="VTX292" s="755"/>
      <c r="VTY292" s="755"/>
      <c r="VTZ292" s="755"/>
      <c r="VUA292" s="755"/>
      <c r="VUB292" s="755"/>
      <c r="VUC292" s="755"/>
      <c r="VUD292" s="755"/>
      <c r="VUE292" s="755"/>
      <c r="VUF292" s="755"/>
      <c r="VUG292" s="755"/>
      <c r="VUH292" s="755"/>
      <c r="VUI292" s="755"/>
      <c r="VUJ292" s="755"/>
      <c r="VUK292" s="755"/>
      <c r="VUL292" s="755"/>
      <c r="VUM292" s="755"/>
      <c r="VUN292" s="755"/>
      <c r="VUO292" s="755"/>
      <c r="VUP292" s="755"/>
      <c r="VUQ292" s="755"/>
      <c r="VUR292" s="755"/>
      <c r="VUS292" s="755"/>
      <c r="VUT292" s="755"/>
      <c r="VUU292" s="755"/>
      <c r="VUV292" s="755"/>
      <c r="VUW292" s="755"/>
      <c r="VUX292" s="755"/>
      <c r="VUY292" s="755"/>
      <c r="VUZ292" s="755"/>
      <c r="VVA292" s="755"/>
      <c r="VVB292" s="755"/>
      <c r="VVC292" s="755"/>
      <c r="VVD292" s="755"/>
      <c r="VVE292" s="755"/>
      <c r="VVF292" s="755"/>
      <c r="VVG292" s="755"/>
      <c r="VVH292" s="755"/>
      <c r="VVI292" s="755"/>
      <c r="VVJ292" s="755"/>
      <c r="VVK292" s="755"/>
      <c r="VVL292" s="755"/>
      <c r="VVM292" s="755"/>
      <c r="VVN292" s="755"/>
      <c r="VVO292" s="755"/>
      <c r="VVP292" s="755"/>
      <c r="VVQ292" s="755"/>
      <c r="VVR292" s="755"/>
      <c r="VVS292" s="755"/>
      <c r="VVT292" s="755"/>
      <c r="VVU292" s="755"/>
      <c r="VVV292" s="755"/>
      <c r="VVW292" s="755"/>
      <c r="VVX292" s="755"/>
      <c r="VVY292" s="755"/>
      <c r="VVZ292" s="755"/>
      <c r="VWA292" s="755"/>
      <c r="VWB292" s="755"/>
      <c r="VWC292" s="755"/>
      <c r="VWD292" s="755"/>
      <c r="VWE292" s="755"/>
      <c r="VWF292" s="755"/>
      <c r="VWG292" s="755"/>
      <c r="VWH292" s="755"/>
      <c r="VWI292" s="755"/>
      <c r="VWJ292" s="755"/>
      <c r="VWK292" s="755"/>
      <c r="VWL292" s="755"/>
      <c r="VWM292" s="755"/>
      <c r="VWN292" s="755"/>
      <c r="VWO292" s="755"/>
      <c r="VWP292" s="755"/>
      <c r="VWQ292" s="755"/>
      <c r="VWR292" s="755"/>
      <c r="VWS292" s="755"/>
      <c r="VWT292" s="755"/>
      <c r="VWU292" s="755"/>
      <c r="VWV292" s="755"/>
      <c r="VWW292" s="755"/>
      <c r="VWX292" s="755"/>
      <c r="VWY292" s="755"/>
      <c r="VWZ292" s="755"/>
      <c r="VXA292" s="755"/>
      <c r="VXB292" s="755"/>
      <c r="VXC292" s="755"/>
      <c r="VXD292" s="755"/>
      <c r="VXE292" s="755"/>
      <c r="VXF292" s="755"/>
      <c r="VXG292" s="755"/>
      <c r="VXH292" s="755"/>
      <c r="VXI292" s="755"/>
      <c r="VXJ292" s="755"/>
      <c r="VXK292" s="755"/>
      <c r="VXL292" s="755"/>
      <c r="VXM292" s="755"/>
      <c r="VXN292" s="755"/>
      <c r="VXO292" s="755"/>
      <c r="VXP292" s="755"/>
      <c r="VXQ292" s="755"/>
      <c r="VXR292" s="755"/>
      <c r="VXS292" s="755"/>
      <c r="VXT292" s="755"/>
      <c r="VXU292" s="755"/>
      <c r="VXV292" s="755"/>
      <c r="VXW292" s="755"/>
      <c r="VXX292" s="755"/>
      <c r="VXY292" s="755"/>
      <c r="VXZ292" s="755"/>
      <c r="VYA292" s="755"/>
      <c r="VYB292" s="755"/>
      <c r="VYC292" s="755"/>
      <c r="VYD292" s="755"/>
      <c r="VYE292" s="755"/>
      <c r="VYF292" s="755"/>
      <c r="VYG292" s="755"/>
      <c r="VYH292" s="755"/>
      <c r="VYI292" s="755"/>
      <c r="VYJ292" s="755"/>
      <c r="VYK292" s="755"/>
      <c r="VYL292" s="755"/>
      <c r="VYM292" s="755"/>
      <c r="VYN292" s="755"/>
      <c r="VYO292" s="755"/>
      <c r="VYP292" s="755"/>
      <c r="VYQ292" s="755"/>
      <c r="VYR292" s="755"/>
      <c r="VYS292" s="755"/>
      <c r="VYT292" s="755"/>
      <c r="VYU292" s="755"/>
      <c r="VYV292" s="755"/>
      <c r="VYW292" s="755"/>
      <c r="VYX292" s="755"/>
      <c r="VYY292" s="755"/>
      <c r="VYZ292" s="755"/>
      <c r="VZA292" s="755"/>
      <c r="VZB292" s="755"/>
      <c r="VZC292" s="755"/>
      <c r="VZD292" s="755"/>
      <c r="VZE292" s="755"/>
      <c r="VZF292" s="755"/>
      <c r="VZG292" s="755"/>
      <c r="VZH292" s="755"/>
      <c r="VZI292" s="755"/>
      <c r="VZJ292" s="755"/>
      <c r="VZK292" s="755"/>
      <c r="VZL292" s="755"/>
      <c r="VZM292" s="755"/>
      <c r="VZN292" s="755"/>
      <c r="VZO292" s="755"/>
      <c r="VZP292" s="755"/>
      <c r="VZQ292" s="755"/>
      <c r="VZR292" s="755"/>
      <c r="VZS292" s="755"/>
      <c r="VZT292" s="755"/>
      <c r="VZU292" s="755"/>
      <c r="VZV292" s="755"/>
      <c r="VZW292" s="755"/>
      <c r="VZX292" s="755"/>
      <c r="VZY292" s="755"/>
      <c r="VZZ292" s="755"/>
      <c r="WAA292" s="755"/>
      <c r="WAB292" s="755"/>
      <c r="WAC292" s="755"/>
      <c r="WAD292" s="755"/>
      <c r="WAE292" s="755"/>
      <c r="WAF292" s="755"/>
      <c r="WAG292" s="755"/>
      <c r="WAH292" s="755"/>
      <c r="WAI292" s="755"/>
      <c r="WAJ292" s="755"/>
      <c r="WAK292" s="755"/>
      <c r="WAL292" s="755"/>
      <c r="WAM292" s="755"/>
      <c r="WAN292" s="755"/>
      <c r="WAO292" s="755"/>
      <c r="WAP292" s="755"/>
      <c r="WAQ292" s="755"/>
      <c r="WAR292" s="755"/>
      <c r="WAS292" s="755"/>
      <c r="WAT292" s="755"/>
      <c r="WAU292" s="755"/>
      <c r="WAV292" s="755"/>
      <c r="WAW292" s="755"/>
      <c r="WAX292" s="755"/>
      <c r="WAY292" s="755"/>
      <c r="WAZ292" s="755"/>
      <c r="WBA292" s="755"/>
      <c r="WBB292" s="755"/>
      <c r="WBC292" s="755"/>
      <c r="WBD292" s="755"/>
      <c r="WBE292" s="755"/>
      <c r="WBF292" s="755"/>
      <c r="WBG292" s="755"/>
      <c r="WBH292" s="755"/>
      <c r="WBI292" s="755"/>
      <c r="WBJ292" s="755"/>
      <c r="WBK292" s="755"/>
      <c r="WBL292" s="755"/>
      <c r="WBM292" s="755"/>
      <c r="WBN292" s="755"/>
      <c r="WBO292" s="755"/>
      <c r="WBP292" s="755"/>
      <c r="WBQ292" s="755"/>
      <c r="WBR292" s="755"/>
      <c r="WBS292" s="755"/>
      <c r="WBT292" s="755"/>
      <c r="WBU292" s="755"/>
      <c r="WBV292" s="755"/>
      <c r="WBW292" s="755"/>
      <c r="WBX292" s="755"/>
      <c r="WBY292" s="755"/>
      <c r="WBZ292" s="755"/>
      <c r="WCA292" s="755"/>
      <c r="WCB292" s="755"/>
      <c r="WCC292" s="755"/>
      <c r="WCD292" s="755"/>
      <c r="WCE292" s="755"/>
      <c r="WCF292" s="755"/>
      <c r="WCG292" s="755"/>
      <c r="WCH292" s="755"/>
      <c r="WCI292" s="755"/>
      <c r="WCJ292" s="755"/>
      <c r="WCK292" s="755"/>
      <c r="WCL292" s="755"/>
      <c r="WCM292" s="755"/>
      <c r="WCN292" s="755"/>
      <c r="WCO292" s="755"/>
      <c r="WCP292" s="755"/>
      <c r="WCQ292" s="755"/>
      <c r="WCR292" s="755"/>
      <c r="WCS292" s="755"/>
      <c r="WCT292" s="755"/>
      <c r="WCU292" s="755"/>
      <c r="WCV292" s="755"/>
      <c r="WCW292" s="755"/>
      <c r="WCX292" s="755"/>
      <c r="WCY292" s="755"/>
      <c r="WCZ292" s="755"/>
      <c r="WDA292" s="755"/>
      <c r="WDB292" s="755"/>
      <c r="WDC292" s="755"/>
      <c r="WDD292" s="755"/>
      <c r="WDE292" s="755"/>
      <c r="WDF292" s="755"/>
      <c r="WDG292" s="755"/>
      <c r="WDH292" s="755"/>
      <c r="WDI292" s="755"/>
      <c r="WDJ292" s="755"/>
      <c r="WDK292" s="755"/>
      <c r="WDL292" s="755"/>
      <c r="WDM292" s="755"/>
      <c r="WDN292" s="755"/>
      <c r="WDO292" s="755"/>
      <c r="WDP292" s="755"/>
      <c r="WDQ292" s="755"/>
      <c r="WDR292" s="755"/>
      <c r="WDS292" s="755"/>
      <c r="WDT292" s="755"/>
      <c r="WDU292" s="755"/>
      <c r="WDV292" s="755"/>
      <c r="WDW292" s="755"/>
      <c r="WDX292" s="755"/>
      <c r="WDY292" s="755"/>
      <c r="WDZ292" s="755"/>
      <c r="WEA292" s="755"/>
      <c r="WEB292" s="755"/>
      <c r="WEC292" s="755"/>
      <c r="WED292" s="755"/>
      <c r="WEE292" s="755"/>
      <c r="WEF292" s="755"/>
      <c r="WEG292" s="755"/>
      <c r="WEH292" s="755"/>
      <c r="WEI292" s="755"/>
      <c r="WEJ292" s="755"/>
      <c r="WEK292" s="755"/>
      <c r="WEL292" s="755"/>
      <c r="WEM292" s="755"/>
      <c r="WEN292" s="755"/>
      <c r="WEO292" s="755"/>
      <c r="WEP292" s="755"/>
      <c r="WEQ292" s="755"/>
      <c r="WER292" s="755"/>
      <c r="WES292" s="755"/>
      <c r="WET292" s="755"/>
      <c r="WEU292" s="755"/>
      <c r="WEV292" s="755"/>
      <c r="WEW292" s="755"/>
      <c r="WEX292" s="755"/>
      <c r="WEY292" s="755"/>
      <c r="WEZ292" s="755"/>
      <c r="WFA292" s="755"/>
      <c r="WFB292" s="755"/>
      <c r="WFC292" s="755"/>
      <c r="WFD292" s="755"/>
      <c r="WFE292" s="755"/>
      <c r="WFF292" s="755"/>
      <c r="WFG292" s="755"/>
      <c r="WFH292" s="755"/>
      <c r="WFI292" s="755"/>
      <c r="WFJ292" s="755"/>
      <c r="WFK292" s="755"/>
      <c r="WFL292" s="755"/>
      <c r="WFM292" s="755"/>
      <c r="WFN292" s="755"/>
      <c r="WFO292" s="755"/>
      <c r="WFP292" s="755"/>
      <c r="WFQ292" s="755"/>
      <c r="WFR292" s="755"/>
      <c r="WFS292" s="755"/>
      <c r="WFT292" s="755"/>
      <c r="WFU292" s="755"/>
      <c r="WFV292" s="755"/>
      <c r="WFW292" s="755"/>
      <c r="WFX292" s="755"/>
      <c r="WFY292" s="755"/>
      <c r="WFZ292" s="755"/>
      <c r="WGA292" s="755"/>
      <c r="WGB292" s="755"/>
      <c r="WGC292" s="755"/>
      <c r="WGD292" s="755"/>
      <c r="WGE292" s="755"/>
      <c r="WGF292" s="755"/>
      <c r="WGG292" s="755"/>
      <c r="WGH292" s="755"/>
      <c r="WGI292" s="755"/>
      <c r="WGJ292" s="755"/>
      <c r="WGK292" s="755"/>
      <c r="WGL292" s="755"/>
      <c r="WGM292" s="755"/>
      <c r="WGN292" s="755"/>
      <c r="WGO292" s="755"/>
      <c r="WGP292" s="755"/>
      <c r="WGQ292" s="755"/>
      <c r="WGR292" s="755"/>
      <c r="WGS292" s="755"/>
      <c r="WGT292" s="755"/>
      <c r="WGU292" s="755"/>
      <c r="WGV292" s="755"/>
      <c r="WGW292" s="755"/>
      <c r="WGX292" s="755"/>
      <c r="WGY292" s="755"/>
      <c r="WGZ292" s="755"/>
      <c r="WHA292" s="755"/>
      <c r="WHB292" s="755"/>
      <c r="WHC292" s="755"/>
      <c r="WHD292" s="755"/>
      <c r="WHE292" s="755"/>
      <c r="WHF292" s="755"/>
      <c r="WHG292" s="755"/>
      <c r="WHH292" s="755"/>
      <c r="WHI292" s="755"/>
      <c r="WHJ292" s="755"/>
      <c r="WHK292" s="755"/>
      <c r="WHL292" s="755"/>
      <c r="WHM292" s="755"/>
      <c r="WHN292" s="755"/>
      <c r="WHO292" s="755"/>
      <c r="WHP292" s="755"/>
      <c r="WHQ292" s="755"/>
      <c r="WHR292" s="755"/>
      <c r="WHS292" s="755"/>
      <c r="WHT292" s="755"/>
      <c r="WHU292" s="755"/>
      <c r="WHV292" s="755"/>
      <c r="WHW292" s="755"/>
      <c r="WHX292" s="755"/>
      <c r="WHY292" s="755"/>
      <c r="WHZ292" s="755"/>
      <c r="WIA292" s="755"/>
      <c r="WIB292" s="755"/>
      <c r="WIC292" s="755"/>
      <c r="WID292" s="755"/>
      <c r="WIE292" s="755"/>
      <c r="WIF292" s="755"/>
      <c r="WIG292" s="755"/>
      <c r="WIH292" s="755"/>
      <c r="WII292" s="755"/>
      <c r="WIJ292" s="755"/>
      <c r="WIK292" s="755"/>
      <c r="WIL292" s="755"/>
      <c r="WIM292" s="755"/>
      <c r="WIN292" s="755"/>
      <c r="WIO292" s="755"/>
      <c r="WIP292" s="755"/>
      <c r="WIQ292" s="755"/>
      <c r="WIR292" s="755"/>
      <c r="WIS292" s="755"/>
      <c r="WIT292" s="755"/>
      <c r="WIU292" s="755"/>
      <c r="WIV292" s="755"/>
      <c r="WIW292" s="755"/>
      <c r="WIX292" s="755"/>
      <c r="WIY292" s="755"/>
      <c r="WIZ292" s="755"/>
      <c r="WJA292" s="755"/>
      <c r="WJB292" s="755"/>
      <c r="WJC292" s="755"/>
      <c r="WJD292" s="755"/>
      <c r="WJE292" s="755"/>
      <c r="WJF292" s="755"/>
      <c r="WJG292" s="755"/>
      <c r="WJH292" s="755"/>
      <c r="WJI292" s="755"/>
      <c r="WJJ292" s="755"/>
      <c r="WJK292" s="755"/>
      <c r="WJL292" s="755"/>
      <c r="WJM292" s="755"/>
      <c r="WJN292" s="755"/>
      <c r="WJO292" s="755"/>
      <c r="WJP292" s="755"/>
      <c r="WJQ292" s="755"/>
      <c r="WJR292" s="755"/>
      <c r="WJS292" s="755"/>
      <c r="WJT292" s="755"/>
      <c r="WJU292" s="755"/>
      <c r="WJV292" s="755"/>
      <c r="WJW292" s="755"/>
      <c r="WJX292" s="755"/>
      <c r="WJY292" s="755"/>
      <c r="WJZ292" s="755"/>
      <c r="WKA292" s="755"/>
      <c r="WKB292" s="755"/>
      <c r="WKC292" s="755"/>
      <c r="WKD292" s="755"/>
      <c r="WKE292" s="755"/>
      <c r="WKF292" s="755"/>
      <c r="WKG292" s="755"/>
      <c r="WKH292" s="755"/>
      <c r="WKI292" s="755"/>
      <c r="WKJ292" s="755"/>
      <c r="WKK292" s="755"/>
      <c r="WKL292" s="755"/>
      <c r="WKM292" s="755"/>
      <c r="WKN292" s="755"/>
      <c r="WKO292" s="755"/>
      <c r="WKP292" s="755"/>
      <c r="WKQ292" s="755"/>
      <c r="WKR292" s="755"/>
      <c r="WKS292" s="755"/>
      <c r="WKT292" s="755"/>
      <c r="WKU292" s="755"/>
      <c r="WKV292" s="755"/>
      <c r="WKW292" s="755"/>
      <c r="WKX292" s="755"/>
      <c r="WKY292" s="755"/>
      <c r="WKZ292" s="755"/>
      <c r="WLA292" s="755"/>
      <c r="WLB292" s="755"/>
      <c r="WLC292" s="755"/>
      <c r="WLD292" s="755"/>
      <c r="WLE292" s="755"/>
      <c r="WLF292" s="755"/>
      <c r="WLG292" s="755"/>
      <c r="WLH292" s="755"/>
      <c r="WLI292" s="755"/>
      <c r="WLJ292" s="755"/>
      <c r="WLK292" s="755"/>
      <c r="WLL292" s="755"/>
      <c r="WLM292" s="755"/>
      <c r="WLN292" s="755"/>
      <c r="WLO292" s="755"/>
      <c r="WLP292" s="755"/>
      <c r="WLQ292" s="755"/>
      <c r="WLR292" s="755"/>
      <c r="WLS292" s="755"/>
      <c r="WLT292" s="755"/>
      <c r="WLU292" s="755"/>
      <c r="WLV292" s="755"/>
      <c r="WLW292" s="755"/>
      <c r="WLX292" s="755"/>
      <c r="WLY292" s="755"/>
      <c r="WLZ292" s="755"/>
      <c r="WMA292" s="755"/>
      <c r="WMB292" s="755"/>
      <c r="WMC292" s="755"/>
      <c r="WMD292" s="755"/>
      <c r="WME292" s="755"/>
      <c r="WMF292" s="755"/>
      <c r="WMG292" s="755"/>
      <c r="WMH292" s="755"/>
      <c r="WMI292" s="755"/>
      <c r="WMJ292" s="755"/>
      <c r="WMK292" s="755"/>
      <c r="WML292" s="755"/>
      <c r="WMM292" s="755"/>
      <c r="WMN292" s="755"/>
      <c r="WMO292" s="755"/>
      <c r="WMP292" s="755"/>
      <c r="WMQ292" s="755"/>
      <c r="WMR292" s="755"/>
      <c r="WMS292" s="755"/>
      <c r="WMT292" s="755"/>
      <c r="WMU292" s="755"/>
      <c r="WMV292" s="755"/>
      <c r="WMW292" s="755"/>
      <c r="WMX292" s="755"/>
      <c r="WMY292" s="755"/>
      <c r="WMZ292" s="755"/>
      <c r="WNA292" s="755"/>
      <c r="WNB292" s="755"/>
      <c r="WNC292" s="755"/>
      <c r="WND292" s="755"/>
      <c r="WNE292" s="755"/>
      <c r="WNF292" s="755"/>
      <c r="WNG292" s="755"/>
      <c r="WNH292" s="755"/>
      <c r="WNI292" s="755"/>
      <c r="WNJ292" s="755"/>
      <c r="WNK292" s="755"/>
      <c r="WNL292" s="755"/>
      <c r="WNM292" s="755"/>
      <c r="WNN292" s="755"/>
      <c r="WNO292" s="755"/>
      <c r="WNP292" s="755"/>
      <c r="WNQ292" s="755"/>
      <c r="WNR292" s="755"/>
      <c r="WNS292" s="755"/>
      <c r="WNT292" s="755"/>
      <c r="WNU292" s="755"/>
      <c r="WNV292" s="755"/>
      <c r="WNW292" s="755"/>
      <c r="WNX292" s="755"/>
      <c r="WNY292" s="755"/>
      <c r="WNZ292" s="755"/>
      <c r="WOA292" s="755"/>
      <c r="WOB292" s="755"/>
      <c r="WOC292" s="755"/>
      <c r="WOD292" s="755"/>
      <c r="WOE292" s="755"/>
      <c r="WOF292" s="755"/>
      <c r="WOG292" s="755"/>
      <c r="WOH292" s="755"/>
      <c r="WOI292" s="755"/>
      <c r="WOJ292" s="755"/>
      <c r="WOK292" s="755"/>
      <c r="WOL292" s="755"/>
      <c r="WOM292" s="755"/>
      <c r="WON292" s="755"/>
      <c r="WOO292" s="755"/>
      <c r="WOP292" s="755"/>
      <c r="WOQ292" s="755"/>
      <c r="WOR292" s="755"/>
      <c r="WOS292" s="755"/>
      <c r="WOT292" s="755"/>
      <c r="WOU292" s="755"/>
      <c r="WOV292" s="755"/>
      <c r="WOW292" s="755"/>
      <c r="WOX292" s="755"/>
      <c r="WOY292" s="755"/>
      <c r="WOZ292" s="755"/>
      <c r="WPA292" s="755"/>
      <c r="WPB292" s="755"/>
      <c r="WPC292" s="755"/>
      <c r="WPD292" s="755"/>
      <c r="WPE292" s="755"/>
      <c r="WPF292" s="755"/>
      <c r="WPG292" s="755"/>
      <c r="WPH292" s="755"/>
      <c r="WPI292" s="755"/>
      <c r="WPJ292" s="755"/>
      <c r="WPK292" s="755"/>
      <c r="WPL292" s="755"/>
      <c r="WPM292" s="755"/>
      <c r="WPN292" s="755"/>
      <c r="WPO292" s="755"/>
      <c r="WPP292" s="755"/>
      <c r="WPQ292" s="755"/>
      <c r="WPR292" s="755"/>
      <c r="WPS292" s="755"/>
      <c r="WPT292" s="755"/>
      <c r="WPU292" s="755"/>
      <c r="WPV292" s="755"/>
      <c r="WPW292" s="755"/>
      <c r="WPX292" s="755"/>
      <c r="WPY292" s="755"/>
      <c r="WPZ292" s="755"/>
      <c r="WQA292" s="755"/>
      <c r="WQB292" s="755"/>
      <c r="WQC292" s="755"/>
      <c r="WQD292" s="755"/>
      <c r="WQE292" s="755"/>
      <c r="WQF292" s="755"/>
      <c r="WQG292" s="755"/>
      <c r="WQH292" s="755"/>
      <c r="WQI292" s="755"/>
      <c r="WQJ292" s="755"/>
      <c r="WQK292" s="755"/>
      <c r="WQL292" s="755"/>
      <c r="WQM292" s="755"/>
      <c r="WQN292" s="755"/>
      <c r="WQO292" s="755"/>
      <c r="WQP292" s="755"/>
      <c r="WQQ292" s="755"/>
      <c r="WQR292" s="755"/>
      <c r="WQS292" s="755"/>
      <c r="WQT292" s="755"/>
      <c r="WQU292" s="755"/>
      <c r="WQV292" s="755"/>
      <c r="WQW292" s="755"/>
      <c r="WQX292" s="755"/>
      <c r="WQY292" s="755"/>
      <c r="WQZ292" s="755"/>
      <c r="WRA292" s="755"/>
      <c r="WRB292" s="755"/>
      <c r="WRC292" s="755"/>
      <c r="WRD292" s="755"/>
      <c r="WRE292" s="755"/>
      <c r="WRF292" s="755"/>
      <c r="WRG292" s="755"/>
      <c r="WRH292" s="755"/>
      <c r="WRI292" s="755"/>
      <c r="WRJ292" s="755"/>
      <c r="WRK292" s="755"/>
      <c r="WRL292" s="755"/>
      <c r="WRM292" s="755"/>
      <c r="WRN292" s="755"/>
      <c r="WRO292" s="755"/>
      <c r="WRP292" s="755"/>
      <c r="WRQ292" s="755"/>
      <c r="WRR292" s="755"/>
      <c r="WRS292" s="755"/>
      <c r="WRT292" s="755"/>
      <c r="WRU292" s="755"/>
      <c r="WRV292" s="755"/>
      <c r="WRW292" s="755"/>
      <c r="WRX292" s="755"/>
      <c r="WRY292" s="755"/>
      <c r="WRZ292" s="755"/>
      <c r="WSA292" s="755"/>
      <c r="WSB292" s="755"/>
      <c r="WSC292" s="755"/>
      <c r="WSD292" s="755"/>
      <c r="WSE292" s="755"/>
      <c r="WSF292" s="755"/>
      <c r="WSG292" s="755"/>
      <c r="WSH292" s="755"/>
      <c r="WSI292" s="755"/>
      <c r="WSJ292" s="755"/>
      <c r="WSK292" s="755"/>
      <c r="WSL292" s="755"/>
      <c r="WSM292" s="755"/>
      <c r="WSN292" s="755"/>
      <c r="WSO292" s="755"/>
      <c r="WSP292" s="755"/>
      <c r="WSQ292" s="755"/>
      <c r="WSR292" s="755"/>
      <c r="WSS292" s="755"/>
      <c r="WST292" s="755"/>
      <c r="WSU292" s="755"/>
      <c r="WSV292" s="755"/>
      <c r="WSW292" s="755"/>
      <c r="WSX292" s="755"/>
      <c r="WSY292" s="755"/>
      <c r="WSZ292" s="755"/>
      <c r="WTA292" s="755"/>
      <c r="WTB292" s="755"/>
      <c r="WTC292" s="755"/>
      <c r="WTD292" s="755"/>
      <c r="WTE292" s="755"/>
      <c r="WTF292" s="755"/>
      <c r="WTG292" s="755"/>
      <c r="WTH292" s="755"/>
      <c r="WTI292" s="755"/>
      <c r="WTJ292" s="755"/>
      <c r="WTK292" s="755"/>
      <c r="WTL292" s="755"/>
      <c r="WTM292" s="755"/>
      <c r="WTN292" s="755"/>
      <c r="WTO292" s="755"/>
      <c r="WTP292" s="755"/>
      <c r="WTQ292" s="755"/>
      <c r="WTR292" s="755"/>
      <c r="WTS292" s="755"/>
      <c r="WTT292" s="755"/>
      <c r="WTU292" s="755"/>
      <c r="WTV292" s="755"/>
      <c r="WTW292" s="755"/>
      <c r="WTX292" s="755"/>
      <c r="WTY292" s="755"/>
      <c r="WTZ292" s="755"/>
      <c r="WUA292" s="755"/>
      <c r="WUB292" s="755"/>
      <c r="WUC292" s="755"/>
      <c r="WUD292" s="755"/>
      <c r="WUE292" s="755"/>
      <c r="WUF292" s="755"/>
      <c r="WUG292" s="755"/>
      <c r="WUH292" s="755"/>
      <c r="WUI292" s="755"/>
      <c r="WUJ292" s="755"/>
      <c r="WUK292" s="755"/>
      <c r="WUL292" s="755"/>
      <c r="WUM292" s="755"/>
      <c r="WUN292" s="755"/>
      <c r="WUO292" s="755"/>
      <c r="WUP292" s="755"/>
      <c r="WUQ292" s="755"/>
      <c r="WUR292" s="755"/>
      <c r="WUS292" s="755"/>
      <c r="WUT292" s="755"/>
      <c r="WUU292" s="755"/>
      <c r="WUV292" s="755"/>
      <c r="WUW292" s="755"/>
      <c r="WUX292" s="755"/>
      <c r="WUY292" s="755"/>
      <c r="WUZ292" s="755"/>
      <c r="WVA292" s="755"/>
      <c r="WVB292" s="755"/>
      <c r="WVC292" s="755"/>
      <c r="WVD292" s="755"/>
      <c r="WVE292" s="755"/>
      <c r="WVF292" s="755"/>
      <c r="WVG292" s="755"/>
      <c r="WVH292" s="755"/>
      <c r="WVI292" s="755"/>
      <c r="WVJ292" s="755"/>
      <c r="WVK292" s="755"/>
      <c r="WVL292" s="755"/>
      <c r="WVM292" s="755"/>
      <c r="WVN292" s="755"/>
      <c r="WVO292" s="755"/>
      <c r="WVP292" s="755"/>
      <c r="WVQ292" s="755"/>
      <c r="WVR292" s="755"/>
      <c r="WVS292" s="755"/>
      <c r="WVT292" s="755"/>
      <c r="WVU292" s="755"/>
      <c r="WVV292" s="755"/>
      <c r="WVW292" s="755"/>
      <c r="WVX292" s="755"/>
      <c r="WVY292" s="755"/>
      <c r="WVZ292" s="755"/>
      <c r="WWA292" s="755"/>
      <c r="WWB292" s="755"/>
      <c r="WWC292" s="755"/>
      <c r="WWD292" s="755"/>
      <c r="WWE292" s="755"/>
      <c r="WWF292" s="755"/>
      <c r="WWG292" s="755"/>
      <c r="WWH292" s="755"/>
      <c r="WWI292" s="755"/>
      <c r="WWJ292" s="755"/>
      <c r="WWK292" s="755"/>
      <c r="WWL292" s="755"/>
      <c r="WWM292" s="755"/>
      <c r="WWN292" s="755"/>
      <c r="WWO292" s="755"/>
      <c r="WWP292" s="755"/>
      <c r="WWQ292" s="755"/>
      <c r="WWR292" s="755"/>
      <c r="WWS292" s="755"/>
      <c r="WWT292" s="755"/>
      <c r="WWU292" s="755"/>
      <c r="WWV292" s="755"/>
      <c r="WWW292" s="755"/>
      <c r="WWX292" s="755"/>
      <c r="WWY292" s="755"/>
      <c r="WWZ292" s="755"/>
      <c r="WXA292" s="755"/>
      <c r="WXB292" s="755"/>
      <c r="WXC292" s="755"/>
      <c r="WXD292" s="755"/>
      <c r="WXE292" s="755"/>
      <c r="WXF292" s="755"/>
      <c r="WXG292" s="755"/>
      <c r="WXH292" s="755"/>
      <c r="WXI292" s="755"/>
      <c r="WXJ292" s="755"/>
      <c r="WXK292" s="755"/>
      <c r="WXL292" s="755"/>
      <c r="WXM292" s="755"/>
      <c r="WXN292" s="755"/>
      <c r="WXO292" s="755"/>
      <c r="WXP292" s="755"/>
      <c r="WXQ292" s="755"/>
      <c r="WXR292" s="755"/>
      <c r="WXS292" s="755"/>
      <c r="WXT292" s="755"/>
      <c r="WXU292" s="755"/>
      <c r="WXV292" s="755"/>
      <c r="WXW292" s="755"/>
      <c r="WXX292" s="755"/>
      <c r="WXY292" s="755"/>
      <c r="WXZ292" s="755"/>
      <c r="WYA292" s="755"/>
      <c r="WYB292" s="755"/>
      <c r="WYC292" s="755"/>
      <c r="WYD292" s="755"/>
      <c r="WYE292" s="755"/>
      <c r="WYF292" s="755"/>
      <c r="WYG292" s="755"/>
      <c r="WYH292" s="755"/>
      <c r="WYI292" s="755"/>
      <c r="WYJ292" s="755"/>
      <c r="WYK292" s="755"/>
      <c r="WYL292" s="755"/>
      <c r="WYM292" s="755"/>
      <c r="WYN292" s="755"/>
      <c r="WYO292" s="755"/>
      <c r="WYP292" s="755"/>
      <c r="WYQ292" s="755"/>
      <c r="WYR292" s="755"/>
      <c r="WYS292" s="755"/>
      <c r="WYT292" s="755"/>
      <c r="WYU292" s="755"/>
      <c r="WYV292" s="755"/>
      <c r="WYW292" s="755"/>
      <c r="WYX292" s="755"/>
      <c r="WYY292" s="755"/>
      <c r="WYZ292" s="755"/>
      <c r="WZA292" s="755"/>
      <c r="WZB292" s="755"/>
      <c r="WZC292" s="755"/>
      <c r="WZD292" s="755"/>
      <c r="WZE292" s="755"/>
      <c r="WZF292" s="755"/>
      <c r="WZG292" s="755"/>
      <c r="WZH292" s="755"/>
      <c r="WZI292" s="755"/>
      <c r="WZJ292" s="755"/>
      <c r="WZK292" s="755"/>
      <c r="WZL292" s="755"/>
      <c r="WZM292" s="755"/>
      <c r="WZN292" s="755"/>
      <c r="WZO292" s="755"/>
      <c r="WZP292" s="755"/>
      <c r="WZQ292" s="755"/>
      <c r="WZR292" s="755"/>
      <c r="WZS292" s="755"/>
      <c r="WZT292" s="755"/>
      <c r="WZU292" s="755"/>
      <c r="WZV292" s="755"/>
      <c r="WZW292" s="755"/>
      <c r="WZX292" s="755"/>
      <c r="WZY292" s="755"/>
      <c r="WZZ292" s="755"/>
      <c r="XAA292" s="755"/>
      <c r="XAB292" s="755"/>
      <c r="XAC292" s="755"/>
      <c r="XAD292" s="755"/>
      <c r="XAE292" s="755"/>
      <c r="XAF292" s="755"/>
      <c r="XAG292" s="755"/>
      <c r="XAH292" s="755"/>
      <c r="XAI292" s="755"/>
      <c r="XAJ292" s="755"/>
      <c r="XAK292" s="755"/>
      <c r="XAL292" s="755"/>
      <c r="XAM292" s="755"/>
      <c r="XAN292" s="755"/>
      <c r="XAO292" s="755"/>
      <c r="XAP292" s="755"/>
      <c r="XAQ292" s="755"/>
      <c r="XAR292" s="755"/>
      <c r="XAS292" s="755"/>
      <c r="XAT292" s="755"/>
      <c r="XAU292" s="755"/>
      <c r="XAV292" s="755"/>
      <c r="XAW292" s="755"/>
      <c r="XAX292" s="755"/>
      <c r="XAY292" s="755"/>
      <c r="XAZ292" s="755"/>
      <c r="XBA292" s="755"/>
      <c r="XBB292" s="755"/>
      <c r="XBC292" s="755"/>
      <c r="XBD292" s="755"/>
      <c r="XBE292" s="755"/>
      <c r="XBF292" s="755"/>
      <c r="XBG292" s="755"/>
      <c r="XBH292" s="755"/>
      <c r="XBI292" s="755"/>
      <c r="XBJ292" s="755"/>
      <c r="XBK292" s="755"/>
      <c r="XBL292" s="755"/>
      <c r="XBM292" s="755"/>
      <c r="XBN292" s="755"/>
      <c r="XBO292" s="755"/>
      <c r="XBP292" s="755"/>
      <c r="XBQ292" s="755"/>
      <c r="XBR292" s="755"/>
      <c r="XBS292" s="755"/>
      <c r="XBT292" s="755"/>
      <c r="XBU292" s="755"/>
      <c r="XBV292" s="755"/>
      <c r="XBW292" s="755"/>
      <c r="XBX292" s="755"/>
      <c r="XBY292" s="755"/>
      <c r="XBZ292" s="755"/>
      <c r="XCA292" s="755"/>
      <c r="XCB292" s="755"/>
      <c r="XCC292" s="755"/>
      <c r="XCD292" s="755"/>
      <c r="XCE292" s="755"/>
      <c r="XCF292" s="755"/>
      <c r="XCG292" s="755"/>
      <c r="XCH292" s="755"/>
      <c r="XCI292" s="755"/>
      <c r="XCJ292" s="755"/>
      <c r="XCK292" s="755"/>
      <c r="XCL292" s="755"/>
      <c r="XCM292" s="755"/>
      <c r="XCN292" s="755"/>
      <c r="XCO292" s="755"/>
      <c r="XCP292" s="755"/>
      <c r="XCQ292" s="755"/>
      <c r="XCR292" s="755"/>
      <c r="XCS292" s="755"/>
      <c r="XCT292" s="755"/>
      <c r="XCU292" s="755"/>
      <c r="XCV292" s="755"/>
      <c r="XCW292" s="755"/>
      <c r="XCX292" s="755"/>
      <c r="XCY292" s="755"/>
      <c r="XCZ292" s="755"/>
      <c r="XDA292" s="755"/>
      <c r="XDB292" s="755"/>
      <c r="XDC292" s="755"/>
      <c r="XDD292" s="755"/>
      <c r="XDE292" s="755"/>
      <c r="XDF292" s="755"/>
      <c r="XDG292" s="755"/>
      <c r="XDH292" s="755"/>
      <c r="XDI292" s="755"/>
      <c r="XDJ292" s="755"/>
      <c r="XDK292" s="755"/>
      <c r="XDL292" s="755"/>
      <c r="XDM292" s="755"/>
      <c r="XDN292" s="755"/>
      <c r="XDO292" s="755"/>
      <c r="XDP292" s="755"/>
      <c r="XDQ292" s="755"/>
      <c r="XDR292" s="755"/>
      <c r="XDS292" s="755"/>
      <c r="XDT292" s="755"/>
      <c r="XDU292" s="755"/>
      <c r="XDV292" s="755"/>
      <c r="XDW292" s="755"/>
      <c r="XDX292" s="755"/>
      <c r="XDY292" s="755"/>
      <c r="XDZ292" s="755"/>
      <c r="XEA292" s="755"/>
      <c r="XEB292" s="755"/>
      <c r="XEC292" s="755"/>
      <c r="XED292" s="755"/>
      <c r="XEE292" s="755"/>
      <c r="XEF292" s="755"/>
      <c r="XEG292" s="755"/>
      <c r="XEH292" s="755"/>
      <c r="XEI292" s="755"/>
      <c r="XEJ292" s="755"/>
      <c r="XEK292" s="755"/>
      <c r="XEL292" s="755"/>
      <c r="XEM292" s="755"/>
      <c r="XEN292" s="755"/>
      <c r="XEO292" s="755"/>
      <c r="XEP292" s="755"/>
      <c r="XEQ292" s="755"/>
      <c r="XER292" s="755"/>
      <c r="XES292" s="755"/>
      <c r="XET292" s="755"/>
      <c r="XEU292" s="755"/>
      <c r="XEV292" s="755"/>
      <c r="XEW292" s="755"/>
      <c r="XEX292" s="755"/>
      <c r="XEY292" s="755"/>
      <c r="XEZ292" s="755"/>
      <c r="XFA292" s="755"/>
    </row>
    <row r="293" spans="1:16381" s="248" customFormat="1" ht="15" customHeight="1" x14ac:dyDescent="0.25">
      <c r="A293" s="837"/>
      <c r="B293" s="357" t="s">
        <v>1849</v>
      </c>
      <c r="C293" s="2127" t="str">
        <f>CONCATENATE('CCR and CVA'!E75, " : ", 'CCR and CVA'!B78)</f>
        <v>Check: panels 3a and 3b should not both be filled in : K_Full</v>
      </c>
      <c r="D293" s="352"/>
      <c r="E293" s="352"/>
      <c r="F293" s="847" t="str">
        <f>'CCR and CVA'!E78</f>
        <v/>
      </c>
      <c r="G293" s="352"/>
      <c r="H293" s="352"/>
      <c r="I293" s="349"/>
      <c r="J293" s="755"/>
      <c r="K293" s="755"/>
      <c r="L293" s="755"/>
      <c r="M293" s="755"/>
      <c r="N293" s="755"/>
      <c r="O293" s="755"/>
      <c r="P293" s="755"/>
      <c r="Q293" s="755"/>
      <c r="R293" s="755"/>
      <c r="S293" s="755"/>
      <c r="T293" s="755"/>
      <c r="U293" s="755"/>
      <c r="V293" s="755"/>
      <c r="W293" s="755"/>
      <c r="X293" s="755"/>
      <c r="Y293" s="755"/>
      <c r="Z293" s="755"/>
      <c r="AA293" s="755"/>
      <c r="AB293" s="755"/>
      <c r="AC293" s="755"/>
      <c r="AD293" s="755"/>
      <c r="AE293" s="755"/>
      <c r="AF293" s="755"/>
      <c r="AG293" s="755"/>
      <c r="AH293" s="755"/>
      <c r="AI293" s="755"/>
      <c r="AJ293" s="755"/>
      <c r="AK293" s="755"/>
      <c r="AL293" s="755"/>
      <c r="AM293" s="755"/>
      <c r="AN293" s="836"/>
      <c r="AO293" s="755"/>
      <c r="AP293" s="755"/>
      <c r="AQ293" s="755"/>
      <c r="AR293" s="755"/>
      <c r="AS293" s="755"/>
      <c r="AT293" s="755"/>
      <c r="AU293" s="755"/>
      <c r="AV293" s="755"/>
      <c r="AW293" s="755"/>
      <c r="AX293" s="755"/>
      <c r="AY293" s="755"/>
      <c r="AZ293" s="755"/>
      <c r="BA293" s="755"/>
      <c r="BB293" s="755"/>
      <c r="BC293" s="755"/>
      <c r="BD293" s="755"/>
      <c r="BE293" s="755"/>
      <c r="BF293" s="755"/>
      <c r="BG293" s="755"/>
      <c r="BH293" s="755"/>
      <c r="BI293" s="755"/>
      <c r="BJ293" s="755"/>
      <c r="BK293" s="755"/>
      <c r="BL293" s="755"/>
      <c r="BM293" s="755"/>
      <c r="BN293" s="755"/>
      <c r="BO293" s="755"/>
      <c r="BP293" s="755"/>
      <c r="BQ293" s="755"/>
      <c r="BR293" s="755"/>
      <c r="BS293" s="755"/>
      <c r="BT293" s="755"/>
      <c r="BU293" s="755"/>
      <c r="BV293" s="755"/>
      <c r="BW293" s="755"/>
      <c r="BX293" s="755"/>
      <c r="BY293" s="755"/>
      <c r="BZ293" s="755"/>
      <c r="CA293" s="755"/>
      <c r="CB293" s="755"/>
      <c r="CC293" s="755"/>
      <c r="CD293" s="755"/>
      <c r="CE293" s="755"/>
      <c r="CF293" s="755"/>
      <c r="CG293" s="755"/>
      <c r="CH293" s="755"/>
      <c r="CI293" s="755"/>
      <c r="CJ293" s="755"/>
      <c r="CK293" s="755"/>
      <c r="CL293" s="755"/>
      <c r="CM293" s="755"/>
      <c r="CN293" s="755"/>
      <c r="CO293" s="755"/>
      <c r="CP293" s="755"/>
      <c r="CQ293" s="755"/>
      <c r="CR293" s="755"/>
      <c r="CS293" s="755"/>
      <c r="CT293" s="755"/>
      <c r="CU293" s="755"/>
      <c r="CV293" s="755"/>
      <c r="CW293" s="755"/>
      <c r="CX293" s="755"/>
      <c r="CY293" s="755"/>
      <c r="CZ293" s="755"/>
      <c r="DA293" s="755"/>
      <c r="DB293" s="755"/>
      <c r="DC293" s="755"/>
      <c r="DD293" s="755"/>
      <c r="DE293" s="755"/>
      <c r="DF293" s="755"/>
      <c r="DG293" s="755"/>
      <c r="DH293" s="755"/>
      <c r="DI293" s="755"/>
      <c r="DJ293" s="755"/>
      <c r="DK293" s="755"/>
      <c r="DL293" s="755"/>
      <c r="DM293" s="755"/>
      <c r="DN293" s="755"/>
      <c r="DO293" s="755"/>
      <c r="DP293" s="755"/>
      <c r="DQ293" s="755"/>
      <c r="DR293" s="755"/>
      <c r="DS293" s="755"/>
      <c r="DT293" s="755"/>
      <c r="DU293" s="755"/>
      <c r="DV293" s="755"/>
      <c r="DW293" s="755"/>
      <c r="DX293" s="755"/>
      <c r="DY293" s="755"/>
      <c r="DZ293" s="755"/>
      <c r="EA293" s="755"/>
      <c r="EB293" s="755"/>
      <c r="EC293" s="755"/>
      <c r="ED293" s="755"/>
      <c r="EE293" s="755"/>
      <c r="EF293" s="755"/>
      <c r="EG293" s="755"/>
      <c r="EH293" s="755"/>
      <c r="EI293" s="755"/>
      <c r="EJ293" s="755"/>
      <c r="EK293" s="755"/>
      <c r="EL293" s="755"/>
      <c r="EM293" s="755"/>
      <c r="EN293" s="755"/>
      <c r="EO293" s="755"/>
      <c r="EP293" s="755"/>
      <c r="EQ293" s="755"/>
      <c r="ER293" s="755"/>
      <c r="ES293" s="755"/>
      <c r="ET293" s="755"/>
      <c r="EU293" s="755"/>
      <c r="EV293" s="755"/>
      <c r="EW293" s="755"/>
      <c r="EX293" s="755"/>
      <c r="EY293" s="755"/>
      <c r="EZ293" s="755"/>
      <c r="FA293" s="755"/>
      <c r="FB293" s="755"/>
      <c r="FC293" s="755"/>
      <c r="FD293" s="755"/>
      <c r="FE293" s="755"/>
      <c r="FF293" s="755"/>
      <c r="FG293" s="755"/>
      <c r="FH293" s="755"/>
      <c r="FI293" s="755"/>
      <c r="FJ293" s="755"/>
      <c r="FK293" s="755"/>
      <c r="FL293" s="755"/>
      <c r="FM293" s="755"/>
      <c r="FN293" s="755"/>
      <c r="FO293" s="755"/>
      <c r="FP293" s="755"/>
      <c r="FQ293" s="755"/>
      <c r="FR293" s="755"/>
      <c r="FS293" s="755"/>
      <c r="FT293" s="755"/>
      <c r="FU293" s="755"/>
      <c r="FV293" s="755"/>
      <c r="FW293" s="755"/>
      <c r="FX293" s="755"/>
      <c r="FY293" s="755"/>
      <c r="FZ293" s="755"/>
      <c r="GA293" s="755"/>
      <c r="GB293" s="755"/>
      <c r="GC293" s="755"/>
      <c r="GD293" s="755"/>
      <c r="GE293" s="755"/>
      <c r="GF293" s="755"/>
      <c r="GG293" s="755"/>
      <c r="GH293" s="755"/>
      <c r="GI293" s="755"/>
      <c r="GJ293" s="755"/>
      <c r="GK293" s="755"/>
      <c r="GL293" s="755"/>
      <c r="GM293" s="755"/>
      <c r="GN293" s="755"/>
      <c r="GO293" s="755"/>
      <c r="GP293" s="755"/>
      <c r="GQ293" s="755"/>
      <c r="GR293" s="755"/>
      <c r="GS293" s="755"/>
      <c r="GT293" s="755"/>
      <c r="GU293" s="755"/>
      <c r="GV293" s="755"/>
      <c r="GW293" s="755"/>
      <c r="GX293" s="755"/>
      <c r="GY293" s="755"/>
      <c r="GZ293" s="755"/>
      <c r="HA293" s="755"/>
      <c r="HB293" s="755"/>
      <c r="HC293" s="755"/>
      <c r="HD293" s="755"/>
      <c r="HE293" s="755"/>
      <c r="HF293" s="755"/>
      <c r="HG293" s="755"/>
      <c r="HH293" s="755"/>
      <c r="HI293" s="755"/>
      <c r="HJ293" s="755"/>
      <c r="HK293" s="755"/>
      <c r="HL293" s="755"/>
      <c r="HM293" s="755"/>
      <c r="HN293" s="755"/>
      <c r="HO293" s="755"/>
      <c r="HP293" s="755"/>
      <c r="HQ293" s="755"/>
      <c r="HR293" s="755"/>
      <c r="HS293" s="755"/>
      <c r="HT293" s="755"/>
      <c r="HU293" s="755"/>
      <c r="HV293" s="755"/>
      <c r="HW293" s="755"/>
      <c r="HX293" s="755"/>
      <c r="HY293" s="755"/>
      <c r="HZ293" s="755"/>
      <c r="IA293" s="755"/>
      <c r="IB293" s="755"/>
      <c r="IC293" s="755"/>
      <c r="ID293" s="755"/>
      <c r="IE293" s="755"/>
      <c r="IF293" s="755"/>
      <c r="IG293" s="755"/>
      <c r="IH293" s="755"/>
      <c r="II293" s="755"/>
      <c r="IJ293" s="755"/>
      <c r="IK293" s="755"/>
      <c r="IL293" s="755"/>
      <c r="IM293" s="755"/>
      <c r="IN293" s="755"/>
      <c r="IO293" s="755"/>
      <c r="IP293" s="755"/>
      <c r="IQ293" s="755"/>
      <c r="IR293" s="755"/>
      <c r="IS293" s="755"/>
      <c r="IT293" s="755"/>
      <c r="IU293" s="755"/>
      <c r="IV293" s="755"/>
      <c r="IW293" s="755"/>
      <c r="IX293" s="755"/>
      <c r="IY293" s="755"/>
      <c r="IZ293" s="755"/>
      <c r="JA293" s="755"/>
      <c r="JB293" s="755"/>
      <c r="JC293" s="755"/>
      <c r="JD293" s="755"/>
      <c r="JE293" s="755"/>
      <c r="JF293" s="755"/>
      <c r="JG293" s="755"/>
      <c r="JH293" s="755"/>
      <c r="JI293" s="755"/>
      <c r="JJ293" s="755"/>
      <c r="JK293" s="755"/>
      <c r="JL293" s="755"/>
      <c r="JM293" s="755"/>
      <c r="JN293" s="755"/>
      <c r="JO293" s="755"/>
      <c r="JP293" s="755"/>
      <c r="JQ293" s="755"/>
      <c r="JR293" s="755"/>
      <c r="JS293" s="755"/>
      <c r="JT293" s="755"/>
      <c r="JU293" s="755"/>
      <c r="JV293" s="755"/>
      <c r="JW293" s="755"/>
      <c r="JX293" s="755"/>
      <c r="JY293" s="755"/>
      <c r="JZ293" s="755"/>
      <c r="KA293" s="755"/>
      <c r="KB293" s="755"/>
      <c r="KC293" s="755"/>
      <c r="KD293" s="755"/>
      <c r="KE293" s="755"/>
      <c r="KF293" s="755"/>
      <c r="KG293" s="755"/>
      <c r="KH293" s="755"/>
      <c r="KI293" s="755"/>
      <c r="KJ293" s="755"/>
      <c r="KK293" s="755"/>
      <c r="KL293" s="755"/>
      <c r="KM293" s="755"/>
      <c r="KN293" s="755"/>
      <c r="KO293" s="755"/>
      <c r="KP293" s="755"/>
      <c r="KQ293" s="755"/>
      <c r="KR293" s="755"/>
      <c r="KS293" s="755"/>
      <c r="KT293" s="755"/>
      <c r="KU293" s="755"/>
      <c r="KV293" s="755"/>
      <c r="KW293" s="755"/>
      <c r="KX293" s="755"/>
      <c r="KY293" s="755"/>
      <c r="KZ293" s="755"/>
      <c r="LA293" s="755"/>
      <c r="LB293" s="755"/>
      <c r="LC293" s="755"/>
      <c r="LD293" s="755"/>
      <c r="LE293" s="755"/>
      <c r="LF293" s="755"/>
      <c r="LG293" s="755"/>
      <c r="LH293" s="755"/>
      <c r="LI293" s="755"/>
      <c r="LJ293" s="755"/>
      <c r="LK293" s="755"/>
      <c r="LL293" s="755"/>
      <c r="LM293" s="755"/>
      <c r="LN293" s="755"/>
      <c r="LO293" s="755"/>
      <c r="LP293" s="755"/>
      <c r="LQ293" s="755"/>
      <c r="LR293" s="755"/>
      <c r="LS293" s="755"/>
      <c r="LT293" s="755"/>
      <c r="LU293" s="755"/>
      <c r="LV293" s="755"/>
      <c r="LW293" s="755"/>
      <c r="LX293" s="755"/>
      <c r="LY293" s="755"/>
      <c r="LZ293" s="755"/>
      <c r="MA293" s="755"/>
      <c r="MB293" s="755"/>
      <c r="MC293" s="755"/>
      <c r="MD293" s="755"/>
      <c r="ME293" s="755"/>
      <c r="MF293" s="755"/>
      <c r="MG293" s="755"/>
      <c r="MH293" s="755"/>
      <c r="MI293" s="755"/>
      <c r="MJ293" s="755"/>
      <c r="MK293" s="755"/>
      <c r="ML293" s="755"/>
      <c r="MM293" s="755"/>
      <c r="MN293" s="755"/>
      <c r="MO293" s="755"/>
      <c r="MP293" s="755"/>
      <c r="MQ293" s="755"/>
      <c r="MR293" s="755"/>
      <c r="MS293" s="755"/>
      <c r="MT293" s="755"/>
      <c r="MU293" s="755"/>
      <c r="MV293" s="755"/>
      <c r="MW293" s="755"/>
      <c r="MX293" s="755"/>
      <c r="MY293" s="755"/>
      <c r="MZ293" s="755"/>
      <c r="NA293" s="755"/>
      <c r="NB293" s="755"/>
      <c r="NC293" s="755"/>
      <c r="ND293" s="755"/>
      <c r="NE293" s="755"/>
      <c r="NF293" s="755"/>
      <c r="NG293" s="755"/>
      <c r="NH293" s="755"/>
      <c r="NI293" s="755"/>
      <c r="NJ293" s="755"/>
      <c r="NK293" s="755"/>
      <c r="NL293" s="755"/>
      <c r="NM293" s="755"/>
      <c r="NN293" s="755"/>
      <c r="NO293" s="755"/>
      <c r="NP293" s="755"/>
      <c r="NQ293" s="755"/>
      <c r="NR293" s="755"/>
      <c r="NS293" s="755"/>
      <c r="NT293" s="755"/>
      <c r="NU293" s="755"/>
      <c r="NV293" s="755"/>
      <c r="NW293" s="755"/>
      <c r="NX293" s="755"/>
      <c r="NY293" s="755"/>
      <c r="NZ293" s="755"/>
      <c r="OA293" s="755"/>
      <c r="OB293" s="755"/>
      <c r="OC293" s="755"/>
      <c r="OD293" s="755"/>
      <c r="OE293" s="755"/>
      <c r="OF293" s="755"/>
      <c r="OG293" s="755"/>
      <c r="OH293" s="755"/>
      <c r="OI293" s="755"/>
      <c r="OJ293" s="755"/>
      <c r="OK293" s="755"/>
      <c r="OL293" s="755"/>
      <c r="OM293" s="755"/>
      <c r="ON293" s="755"/>
      <c r="OO293" s="755"/>
      <c r="OP293" s="755"/>
      <c r="OQ293" s="755"/>
      <c r="OR293" s="755"/>
      <c r="OS293" s="755"/>
      <c r="OT293" s="755"/>
      <c r="OU293" s="755"/>
      <c r="OV293" s="755"/>
      <c r="OW293" s="755"/>
      <c r="OX293" s="755"/>
      <c r="OY293" s="755"/>
      <c r="OZ293" s="755"/>
      <c r="PA293" s="755"/>
      <c r="PB293" s="755"/>
      <c r="PC293" s="755"/>
      <c r="PD293" s="755"/>
      <c r="PE293" s="755"/>
      <c r="PF293" s="755"/>
      <c r="PG293" s="755"/>
      <c r="PH293" s="755"/>
      <c r="PI293" s="755"/>
      <c r="PJ293" s="755"/>
      <c r="PK293" s="755"/>
      <c r="PL293" s="755"/>
      <c r="PM293" s="755"/>
      <c r="PN293" s="755"/>
      <c r="PO293" s="755"/>
      <c r="PP293" s="755"/>
      <c r="PQ293" s="755"/>
      <c r="PR293" s="755"/>
      <c r="PS293" s="755"/>
      <c r="PT293" s="755"/>
      <c r="PU293" s="755"/>
      <c r="PV293" s="755"/>
      <c r="PW293" s="755"/>
      <c r="PX293" s="755"/>
      <c r="PY293" s="755"/>
      <c r="PZ293" s="755"/>
      <c r="QA293" s="755"/>
      <c r="QB293" s="755"/>
      <c r="QC293" s="755"/>
      <c r="QD293" s="755"/>
      <c r="QE293" s="755"/>
      <c r="QF293" s="755"/>
      <c r="QG293" s="755"/>
      <c r="QH293" s="755"/>
      <c r="QI293" s="755"/>
      <c r="QJ293" s="755"/>
      <c r="QK293" s="755"/>
      <c r="QL293" s="755"/>
      <c r="QM293" s="755"/>
      <c r="QN293" s="755"/>
      <c r="QO293" s="755"/>
      <c r="QP293" s="755"/>
      <c r="QQ293" s="755"/>
      <c r="QR293" s="755"/>
      <c r="QS293" s="755"/>
      <c r="QT293" s="755"/>
      <c r="QU293" s="755"/>
      <c r="QV293" s="755"/>
      <c r="QW293" s="755"/>
      <c r="QX293" s="755"/>
      <c r="QY293" s="755"/>
      <c r="QZ293" s="755"/>
      <c r="RA293" s="755"/>
      <c r="RB293" s="755"/>
      <c r="RC293" s="755"/>
      <c r="RD293" s="755"/>
      <c r="RE293" s="755"/>
      <c r="RF293" s="755"/>
      <c r="RG293" s="755"/>
      <c r="RH293" s="755"/>
      <c r="RI293" s="755"/>
      <c r="RJ293" s="755"/>
      <c r="RK293" s="755"/>
      <c r="RL293" s="755"/>
      <c r="RM293" s="755"/>
      <c r="RN293" s="755"/>
      <c r="RO293" s="755"/>
      <c r="RP293" s="755"/>
      <c r="RQ293" s="755"/>
      <c r="RR293" s="755"/>
      <c r="RS293" s="755"/>
      <c r="RT293" s="755"/>
      <c r="RU293" s="755"/>
      <c r="RV293" s="755"/>
      <c r="RW293" s="755"/>
      <c r="RX293" s="755"/>
      <c r="RY293" s="755"/>
      <c r="RZ293" s="755"/>
      <c r="SA293" s="755"/>
      <c r="SB293" s="755"/>
      <c r="SC293" s="755"/>
      <c r="SD293" s="755"/>
      <c r="SE293" s="755"/>
      <c r="SF293" s="755"/>
      <c r="SG293" s="755"/>
      <c r="SH293" s="755"/>
      <c r="SI293" s="755"/>
      <c r="SJ293" s="755"/>
      <c r="SK293" s="755"/>
      <c r="SL293" s="755"/>
      <c r="SM293" s="755"/>
      <c r="SN293" s="755"/>
      <c r="SO293" s="755"/>
      <c r="SP293" s="755"/>
      <c r="SQ293" s="755"/>
      <c r="SR293" s="755"/>
      <c r="SS293" s="755"/>
      <c r="ST293" s="755"/>
      <c r="SU293" s="755"/>
      <c r="SV293" s="755"/>
      <c r="SW293" s="755"/>
      <c r="SX293" s="755"/>
      <c r="SY293" s="755"/>
      <c r="SZ293" s="755"/>
      <c r="TA293" s="755"/>
      <c r="TB293" s="755"/>
      <c r="TC293" s="755"/>
      <c r="TD293" s="755"/>
      <c r="TE293" s="755"/>
      <c r="TF293" s="755"/>
      <c r="TG293" s="755"/>
      <c r="TH293" s="755"/>
      <c r="TI293" s="755"/>
      <c r="TJ293" s="755"/>
      <c r="TK293" s="755"/>
      <c r="TL293" s="755"/>
      <c r="TM293" s="755"/>
      <c r="TN293" s="755"/>
      <c r="TO293" s="755"/>
      <c r="TP293" s="755"/>
      <c r="TQ293" s="755"/>
      <c r="TR293" s="755"/>
      <c r="TS293" s="755"/>
      <c r="TT293" s="755"/>
      <c r="TU293" s="755"/>
      <c r="TV293" s="755"/>
      <c r="TW293" s="755"/>
      <c r="TX293" s="755"/>
      <c r="TY293" s="755"/>
      <c r="TZ293" s="755"/>
      <c r="UA293" s="755"/>
      <c r="UB293" s="755"/>
      <c r="UC293" s="755"/>
      <c r="UD293" s="755"/>
      <c r="UE293" s="755"/>
      <c r="UF293" s="755"/>
      <c r="UG293" s="755"/>
      <c r="UH293" s="755"/>
      <c r="UI293" s="755"/>
      <c r="UJ293" s="755"/>
      <c r="UK293" s="755"/>
      <c r="UL293" s="755"/>
      <c r="UM293" s="755"/>
      <c r="UN293" s="755"/>
      <c r="UO293" s="755"/>
      <c r="UP293" s="755"/>
      <c r="UQ293" s="755"/>
      <c r="UR293" s="755"/>
      <c r="US293" s="755"/>
      <c r="UT293" s="755"/>
      <c r="UU293" s="755"/>
      <c r="UV293" s="755"/>
      <c r="UW293" s="755"/>
      <c r="UX293" s="755"/>
      <c r="UY293" s="755"/>
      <c r="UZ293" s="755"/>
      <c r="VA293" s="755"/>
      <c r="VB293" s="755"/>
      <c r="VC293" s="755"/>
      <c r="VD293" s="755"/>
      <c r="VE293" s="755"/>
      <c r="VF293" s="755"/>
      <c r="VG293" s="755"/>
      <c r="VH293" s="755"/>
      <c r="VI293" s="755"/>
      <c r="VJ293" s="755"/>
      <c r="VK293" s="755"/>
      <c r="VL293" s="755"/>
      <c r="VM293" s="755"/>
      <c r="VN293" s="755"/>
      <c r="VO293" s="755"/>
      <c r="VP293" s="755"/>
      <c r="VQ293" s="755"/>
      <c r="VR293" s="755"/>
      <c r="VS293" s="755"/>
      <c r="VT293" s="755"/>
      <c r="VU293" s="755"/>
      <c r="VV293" s="755"/>
      <c r="VW293" s="755"/>
      <c r="VX293" s="755"/>
      <c r="VY293" s="755"/>
      <c r="VZ293" s="755"/>
      <c r="WA293" s="755"/>
      <c r="WB293" s="755"/>
      <c r="WC293" s="755"/>
      <c r="WD293" s="755"/>
      <c r="WE293" s="755"/>
      <c r="WF293" s="755"/>
      <c r="WG293" s="755"/>
      <c r="WH293" s="755"/>
      <c r="WI293" s="755"/>
      <c r="WJ293" s="755"/>
      <c r="WK293" s="755"/>
      <c r="WL293" s="755"/>
      <c r="WM293" s="755"/>
      <c r="WN293" s="755"/>
      <c r="WO293" s="755"/>
      <c r="WP293" s="755"/>
      <c r="WQ293" s="755"/>
      <c r="WR293" s="755"/>
      <c r="WS293" s="755"/>
      <c r="WT293" s="755"/>
      <c r="WU293" s="755"/>
      <c r="WV293" s="755"/>
      <c r="WW293" s="755"/>
      <c r="WX293" s="755"/>
      <c r="WY293" s="755"/>
      <c r="WZ293" s="755"/>
      <c r="XA293" s="755"/>
      <c r="XB293" s="755"/>
      <c r="XC293" s="755"/>
      <c r="XD293" s="755"/>
      <c r="XE293" s="755"/>
      <c r="XF293" s="755"/>
      <c r="XG293" s="755"/>
      <c r="XH293" s="755"/>
      <c r="XI293" s="755"/>
      <c r="XJ293" s="755"/>
      <c r="XK293" s="755"/>
      <c r="XL293" s="755"/>
      <c r="XM293" s="755"/>
      <c r="XN293" s="755"/>
      <c r="XO293" s="755"/>
      <c r="XP293" s="755"/>
      <c r="XQ293" s="755"/>
      <c r="XR293" s="755"/>
      <c r="XS293" s="755"/>
      <c r="XT293" s="755"/>
      <c r="XU293" s="755"/>
      <c r="XV293" s="755"/>
      <c r="XW293" s="755"/>
      <c r="XX293" s="755"/>
      <c r="XY293" s="755"/>
      <c r="XZ293" s="755"/>
      <c r="YA293" s="755"/>
      <c r="YB293" s="755"/>
      <c r="YC293" s="755"/>
      <c r="YD293" s="755"/>
      <c r="YE293" s="755"/>
      <c r="YF293" s="755"/>
      <c r="YG293" s="755"/>
      <c r="YH293" s="755"/>
      <c r="YI293" s="755"/>
      <c r="YJ293" s="755"/>
      <c r="YK293" s="755"/>
      <c r="YL293" s="755"/>
      <c r="YM293" s="755"/>
      <c r="YN293" s="755"/>
      <c r="YO293" s="755"/>
      <c r="YP293" s="755"/>
      <c r="YQ293" s="755"/>
      <c r="YR293" s="755"/>
      <c r="YS293" s="755"/>
      <c r="YT293" s="755"/>
      <c r="YU293" s="755"/>
      <c r="YV293" s="755"/>
      <c r="YW293" s="755"/>
      <c r="YX293" s="755"/>
      <c r="YY293" s="755"/>
      <c r="YZ293" s="755"/>
      <c r="ZA293" s="755"/>
      <c r="ZB293" s="755"/>
      <c r="ZC293" s="755"/>
      <c r="ZD293" s="755"/>
      <c r="ZE293" s="755"/>
      <c r="ZF293" s="755"/>
      <c r="ZG293" s="755"/>
      <c r="ZH293" s="755"/>
      <c r="ZI293" s="755"/>
      <c r="ZJ293" s="755"/>
      <c r="ZK293" s="755"/>
      <c r="ZL293" s="755"/>
      <c r="ZM293" s="755"/>
      <c r="ZN293" s="755"/>
      <c r="ZO293" s="755"/>
      <c r="ZP293" s="755"/>
      <c r="ZQ293" s="755"/>
      <c r="ZR293" s="755"/>
      <c r="ZS293" s="755"/>
      <c r="ZT293" s="755"/>
      <c r="ZU293" s="755"/>
      <c r="ZV293" s="755"/>
      <c r="ZW293" s="755"/>
      <c r="ZX293" s="755"/>
      <c r="ZY293" s="755"/>
      <c r="ZZ293" s="755"/>
      <c r="AAA293" s="755"/>
      <c r="AAB293" s="755"/>
      <c r="AAC293" s="755"/>
      <c r="AAD293" s="755"/>
      <c r="AAE293" s="755"/>
      <c r="AAF293" s="755"/>
      <c r="AAG293" s="755"/>
      <c r="AAH293" s="755"/>
      <c r="AAI293" s="755"/>
      <c r="AAJ293" s="755"/>
      <c r="AAK293" s="755"/>
      <c r="AAL293" s="755"/>
      <c r="AAM293" s="755"/>
      <c r="AAN293" s="755"/>
      <c r="AAO293" s="755"/>
      <c r="AAP293" s="755"/>
      <c r="AAQ293" s="755"/>
      <c r="AAR293" s="755"/>
      <c r="AAS293" s="755"/>
      <c r="AAT293" s="755"/>
      <c r="AAU293" s="755"/>
      <c r="AAV293" s="755"/>
      <c r="AAW293" s="755"/>
      <c r="AAX293" s="755"/>
      <c r="AAY293" s="755"/>
      <c r="AAZ293" s="755"/>
      <c r="ABA293" s="755"/>
      <c r="ABB293" s="755"/>
      <c r="ABC293" s="755"/>
      <c r="ABD293" s="755"/>
      <c r="ABE293" s="755"/>
      <c r="ABF293" s="755"/>
      <c r="ABG293" s="755"/>
      <c r="ABH293" s="755"/>
      <c r="ABI293" s="755"/>
      <c r="ABJ293" s="755"/>
      <c r="ABK293" s="755"/>
      <c r="ABL293" s="755"/>
      <c r="ABM293" s="755"/>
      <c r="ABN293" s="755"/>
      <c r="ABO293" s="755"/>
      <c r="ABP293" s="755"/>
      <c r="ABQ293" s="755"/>
      <c r="ABR293" s="755"/>
      <c r="ABS293" s="755"/>
      <c r="ABT293" s="755"/>
      <c r="ABU293" s="755"/>
      <c r="ABV293" s="755"/>
      <c r="ABW293" s="755"/>
      <c r="ABX293" s="755"/>
      <c r="ABY293" s="755"/>
      <c r="ABZ293" s="755"/>
      <c r="ACA293" s="755"/>
      <c r="ACB293" s="755"/>
      <c r="ACC293" s="755"/>
      <c r="ACD293" s="755"/>
      <c r="ACE293" s="755"/>
      <c r="ACF293" s="755"/>
      <c r="ACG293" s="755"/>
      <c r="ACH293" s="755"/>
      <c r="ACI293" s="755"/>
      <c r="ACJ293" s="755"/>
      <c r="ACK293" s="755"/>
      <c r="ACL293" s="755"/>
      <c r="ACM293" s="755"/>
      <c r="ACN293" s="755"/>
      <c r="ACO293" s="755"/>
      <c r="ACP293" s="755"/>
      <c r="ACQ293" s="755"/>
      <c r="ACR293" s="755"/>
      <c r="ACS293" s="755"/>
      <c r="ACT293" s="755"/>
      <c r="ACU293" s="755"/>
      <c r="ACV293" s="755"/>
      <c r="ACW293" s="755"/>
      <c r="ACX293" s="755"/>
      <c r="ACY293" s="755"/>
      <c r="ACZ293" s="755"/>
      <c r="ADA293" s="755"/>
      <c r="ADB293" s="755"/>
      <c r="ADC293" s="755"/>
      <c r="ADD293" s="755"/>
      <c r="ADE293" s="755"/>
      <c r="ADF293" s="755"/>
      <c r="ADG293" s="755"/>
      <c r="ADH293" s="755"/>
      <c r="ADI293" s="755"/>
      <c r="ADJ293" s="755"/>
      <c r="ADK293" s="755"/>
      <c r="ADL293" s="755"/>
      <c r="ADM293" s="755"/>
      <c r="ADN293" s="755"/>
      <c r="ADO293" s="755"/>
      <c r="ADP293" s="755"/>
      <c r="ADQ293" s="755"/>
      <c r="ADR293" s="755"/>
      <c r="ADS293" s="755"/>
      <c r="ADT293" s="755"/>
      <c r="ADU293" s="755"/>
      <c r="ADV293" s="755"/>
      <c r="ADW293" s="755"/>
      <c r="ADX293" s="755"/>
      <c r="ADY293" s="755"/>
      <c r="ADZ293" s="755"/>
      <c r="AEA293" s="755"/>
      <c r="AEB293" s="755"/>
      <c r="AEC293" s="755"/>
      <c r="AED293" s="755"/>
      <c r="AEE293" s="755"/>
      <c r="AEF293" s="755"/>
      <c r="AEG293" s="755"/>
      <c r="AEH293" s="755"/>
      <c r="AEI293" s="755"/>
      <c r="AEJ293" s="755"/>
      <c r="AEK293" s="755"/>
      <c r="AEL293" s="755"/>
      <c r="AEM293" s="755"/>
      <c r="AEN293" s="755"/>
      <c r="AEO293" s="755"/>
      <c r="AEP293" s="755"/>
      <c r="AEQ293" s="755"/>
      <c r="AER293" s="755"/>
      <c r="AES293" s="755"/>
      <c r="AET293" s="755"/>
      <c r="AEU293" s="755"/>
      <c r="AEV293" s="755"/>
      <c r="AEW293" s="755"/>
      <c r="AEX293" s="755"/>
      <c r="AEY293" s="755"/>
      <c r="AEZ293" s="755"/>
      <c r="AFA293" s="755"/>
      <c r="AFB293" s="755"/>
      <c r="AFC293" s="755"/>
      <c r="AFD293" s="755"/>
      <c r="AFE293" s="755"/>
      <c r="AFF293" s="755"/>
      <c r="AFG293" s="755"/>
      <c r="AFH293" s="755"/>
      <c r="AFI293" s="755"/>
      <c r="AFJ293" s="755"/>
      <c r="AFK293" s="755"/>
      <c r="AFL293" s="755"/>
      <c r="AFM293" s="755"/>
      <c r="AFN293" s="755"/>
      <c r="AFO293" s="755"/>
      <c r="AFP293" s="755"/>
      <c r="AFQ293" s="755"/>
      <c r="AFR293" s="755"/>
      <c r="AFS293" s="755"/>
      <c r="AFT293" s="755"/>
      <c r="AFU293" s="755"/>
      <c r="AFV293" s="755"/>
      <c r="AFW293" s="755"/>
      <c r="AFX293" s="755"/>
      <c r="AFY293" s="755"/>
      <c r="AFZ293" s="755"/>
      <c r="AGA293" s="755"/>
      <c r="AGB293" s="755"/>
      <c r="AGC293" s="755"/>
      <c r="AGD293" s="755"/>
      <c r="AGE293" s="755"/>
      <c r="AGF293" s="755"/>
      <c r="AGG293" s="755"/>
      <c r="AGH293" s="755"/>
      <c r="AGI293" s="755"/>
      <c r="AGJ293" s="755"/>
      <c r="AGK293" s="755"/>
      <c r="AGL293" s="755"/>
      <c r="AGM293" s="755"/>
      <c r="AGN293" s="755"/>
      <c r="AGO293" s="755"/>
      <c r="AGP293" s="755"/>
      <c r="AGQ293" s="755"/>
      <c r="AGR293" s="755"/>
      <c r="AGS293" s="755"/>
      <c r="AGT293" s="755"/>
      <c r="AGU293" s="755"/>
      <c r="AGV293" s="755"/>
      <c r="AGW293" s="755"/>
      <c r="AGX293" s="755"/>
      <c r="AGY293" s="755"/>
      <c r="AGZ293" s="755"/>
      <c r="AHA293" s="755"/>
      <c r="AHB293" s="755"/>
      <c r="AHC293" s="755"/>
      <c r="AHD293" s="755"/>
      <c r="AHE293" s="755"/>
      <c r="AHF293" s="755"/>
      <c r="AHG293" s="755"/>
      <c r="AHH293" s="755"/>
      <c r="AHI293" s="755"/>
      <c r="AHJ293" s="755"/>
      <c r="AHK293" s="755"/>
      <c r="AHL293" s="755"/>
      <c r="AHM293" s="755"/>
      <c r="AHN293" s="755"/>
      <c r="AHO293" s="755"/>
      <c r="AHP293" s="755"/>
      <c r="AHQ293" s="755"/>
      <c r="AHR293" s="755"/>
      <c r="AHS293" s="755"/>
      <c r="AHT293" s="755"/>
      <c r="AHU293" s="755"/>
      <c r="AHV293" s="755"/>
      <c r="AHW293" s="755"/>
      <c r="AHX293" s="755"/>
      <c r="AHY293" s="755"/>
      <c r="AHZ293" s="755"/>
      <c r="AIA293" s="755"/>
      <c r="AIB293" s="755"/>
      <c r="AIC293" s="755"/>
      <c r="AID293" s="755"/>
      <c r="AIE293" s="755"/>
      <c r="AIF293" s="755"/>
      <c r="AIG293" s="755"/>
      <c r="AIH293" s="755"/>
      <c r="AII293" s="755"/>
      <c r="AIJ293" s="755"/>
      <c r="AIK293" s="755"/>
      <c r="AIL293" s="755"/>
      <c r="AIM293" s="755"/>
      <c r="AIN293" s="755"/>
      <c r="AIO293" s="755"/>
      <c r="AIP293" s="755"/>
      <c r="AIQ293" s="755"/>
      <c r="AIR293" s="755"/>
      <c r="AIS293" s="755"/>
      <c r="AIT293" s="755"/>
      <c r="AIU293" s="755"/>
      <c r="AIV293" s="755"/>
      <c r="AIW293" s="755"/>
      <c r="AIX293" s="755"/>
      <c r="AIY293" s="755"/>
      <c r="AIZ293" s="755"/>
      <c r="AJA293" s="755"/>
      <c r="AJB293" s="755"/>
      <c r="AJC293" s="755"/>
      <c r="AJD293" s="755"/>
      <c r="AJE293" s="755"/>
      <c r="AJF293" s="755"/>
      <c r="AJG293" s="755"/>
      <c r="AJH293" s="755"/>
      <c r="AJI293" s="755"/>
      <c r="AJJ293" s="755"/>
      <c r="AJK293" s="755"/>
      <c r="AJL293" s="755"/>
      <c r="AJM293" s="755"/>
      <c r="AJN293" s="755"/>
      <c r="AJO293" s="755"/>
      <c r="AJP293" s="755"/>
      <c r="AJQ293" s="755"/>
      <c r="AJR293" s="755"/>
      <c r="AJS293" s="755"/>
      <c r="AJT293" s="755"/>
      <c r="AJU293" s="755"/>
      <c r="AJV293" s="755"/>
      <c r="AJW293" s="755"/>
      <c r="AJX293" s="755"/>
      <c r="AJY293" s="755"/>
      <c r="AJZ293" s="755"/>
      <c r="AKA293" s="755"/>
      <c r="AKB293" s="755"/>
      <c r="AKC293" s="755"/>
      <c r="AKD293" s="755"/>
      <c r="AKE293" s="755"/>
      <c r="AKF293" s="755"/>
      <c r="AKG293" s="755"/>
      <c r="AKH293" s="755"/>
      <c r="AKI293" s="755"/>
      <c r="AKJ293" s="755"/>
      <c r="AKK293" s="755"/>
      <c r="AKL293" s="755"/>
      <c r="AKM293" s="755"/>
      <c r="AKN293" s="755"/>
      <c r="AKO293" s="755"/>
      <c r="AKP293" s="755"/>
      <c r="AKQ293" s="755"/>
      <c r="AKR293" s="755"/>
      <c r="AKS293" s="755"/>
      <c r="AKT293" s="755"/>
      <c r="AKU293" s="755"/>
      <c r="AKV293" s="755"/>
      <c r="AKW293" s="755"/>
      <c r="AKX293" s="755"/>
      <c r="AKY293" s="755"/>
      <c r="AKZ293" s="755"/>
      <c r="ALA293" s="755"/>
      <c r="ALB293" s="755"/>
      <c r="ALC293" s="755"/>
      <c r="ALD293" s="755"/>
      <c r="ALE293" s="755"/>
      <c r="ALF293" s="755"/>
      <c r="ALG293" s="755"/>
      <c r="ALH293" s="755"/>
      <c r="ALI293" s="755"/>
      <c r="ALJ293" s="755"/>
      <c r="ALK293" s="755"/>
      <c r="ALL293" s="755"/>
      <c r="ALM293" s="755"/>
      <c r="ALN293" s="755"/>
      <c r="ALO293" s="755"/>
      <c r="ALP293" s="755"/>
      <c r="ALQ293" s="755"/>
      <c r="ALR293" s="755"/>
      <c r="ALS293" s="755"/>
      <c r="ALT293" s="755"/>
      <c r="ALU293" s="755"/>
      <c r="ALV293" s="755"/>
      <c r="ALW293" s="755"/>
      <c r="ALX293" s="755"/>
      <c r="ALY293" s="755"/>
      <c r="ALZ293" s="755"/>
      <c r="AMA293" s="755"/>
      <c r="AMB293" s="755"/>
      <c r="AMC293" s="755"/>
      <c r="AMD293" s="755"/>
      <c r="AME293" s="755"/>
      <c r="AMF293" s="755"/>
      <c r="AMG293" s="755"/>
      <c r="AMH293" s="755"/>
      <c r="AMI293" s="755"/>
      <c r="AMJ293" s="755"/>
      <c r="AMK293" s="755"/>
      <c r="AML293" s="755"/>
      <c r="AMM293" s="755"/>
      <c r="AMN293" s="755"/>
      <c r="AMO293" s="755"/>
      <c r="AMP293" s="755"/>
      <c r="AMQ293" s="755"/>
      <c r="AMR293" s="755"/>
      <c r="AMS293" s="755"/>
      <c r="AMT293" s="755"/>
      <c r="AMU293" s="755"/>
      <c r="AMV293" s="755"/>
      <c r="AMW293" s="755"/>
      <c r="AMX293" s="755"/>
      <c r="AMY293" s="755"/>
      <c r="AMZ293" s="755"/>
      <c r="ANA293" s="755"/>
      <c r="ANB293" s="755"/>
      <c r="ANC293" s="755"/>
      <c r="AND293" s="755"/>
      <c r="ANE293" s="755"/>
      <c r="ANF293" s="755"/>
      <c r="ANG293" s="755"/>
      <c r="ANH293" s="755"/>
      <c r="ANI293" s="755"/>
      <c r="ANJ293" s="755"/>
      <c r="ANK293" s="755"/>
      <c r="ANL293" s="755"/>
      <c r="ANM293" s="755"/>
      <c r="ANN293" s="755"/>
      <c r="ANO293" s="755"/>
      <c r="ANP293" s="755"/>
      <c r="ANQ293" s="755"/>
      <c r="ANR293" s="755"/>
      <c r="ANS293" s="755"/>
      <c r="ANT293" s="755"/>
      <c r="ANU293" s="755"/>
      <c r="ANV293" s="755"/>
      <c r="ANW293" s="755"/>
      <c r="ANX293" s="755"/>
      <c r="ANY293" s="755"/>
      <c r="ANZ293" s="755"/>
      <c r="AOA293" s="755"/>
      <c r="AOB293" s="755"/>
      <c r="AOC293" s="755"/>
      <c r="AOD293" s="755"/>
      <c r="AOE293" s="755"/>
      <c r="AOF293" s="755"/>
      <c r="AOG293" s="755"/>
      <c r="AOH293" s="755"/>
      <c r="AOI293" s="755"/>
      <c r="AOJ293" s="755"/>
      <c r="AOK293" s="755"/>
      <c r="AOL293" s="755"/>
      <c r="AOM293" s="755"/>
      <c r="AON293" s="755"/>
      <c r="AOO293" s="755"/>
      <c r="AOP293" s="755"/>
      <c r="AOQ293" s="755"/>
      <c r="AOR293" s="755"/>
      <c r="AOS293" s="755"/>
      <c r="AOT293" s="755"/>
      <c r="AOU293" s="755"/>
      <c r="AOV293" s="755"/>
      <c r="AOW293" s="755"/>
      <c r="AOX293" s="755"/>
      <c r="AOY293" s="755"/>
      <c r="AOZ293" s="755"/>
      <c r="APA293" s="755"/>
      <c r="APB293" s="755"/>
      <c r="APC293" s="755"/>
      <c r="APD293" s="755"/>
      <c r="APE293" s="755"/>
      <c r="APF293" s="755"/>
      <c r="APG293" s="755"/>
      <c r="APH293" s="755"/>
      <c r="API293" s="755"/>
      <c r="APJ293" s="755"/>
      <c r="APK293" s="755"/>
      <c r="APL293" s="755"/>
      <c r="APM293" s="755"/>
      <c r="APN293" s="755"/>
      <c r="APO293" s="755"/>
      <c r="APP293" s="755"/>
      <c r="APQ293" s="755"/>
      <c r="APR293" s="755"/>
      <c r="APS293" s="755"/>
      <c r="APT293" s="755"/>
      <c r="APU293" s="755"/>
      <c r="APV293" s="755"/>
      <c r="APW293" s="755"/>
      <c r="APX293" s="755"/>
      <c r="APY293" s="755"/>
      <c r="APZ293" s="755"/>
      <c r="AQA293" s="755"/>
      <c r="AQB293" s="755"/>
      <c r="AQC293" s="755"/>
      <c r="AQD293" s="755"/>
      <c r="AQE293" s="755"/>
      <c r="AQF293" s="755"/>
      <c r="AQG293" s="755"/>
      <c r="AQH293" s="755"/>
      <c r="AQI293" s="755"/>
      <c r="AQJ293" s="755"/>
      <c r="AQK293" s="755"/>
      <c r="AQL293" s="755"/>
      <c r="AQM293" s="755"/>
      <c r="AQN293" s="755"/>
      <c r="AQO293" s="755"/>
      <c r="AQP293" s="755"/>
      <c r="AQQ293" s="755"/>
      <c r="AQR293" s="755"/>
      <c r="AQS293" s="755"/>
      <c r="AQT293" s="755"/>
      <c r="AQU293" s="755"/>
      <c r="AQV293" s="755"/>
      <c r="AQW293" s="755"/>
      <c r="AQX293" s="755"/>
      <c r="AQY293" s="755"/>
      <c r="AQZ293" s="755"/>
      <c r="ARA293" s="755"/>
      <c r="ARB293" s="755"/>
      <c r="ARC293" s="755"/>
      <c r="ARD293" s="755"/>
      <c r="ARE293" s="755"/>
      <c r="ARF293" s="755"/>
      <c r="ARG293" s="755"/>
      <c r="ARH293" s="755"/>
      <c r="ARI293" s="755"/>
      <c r="ARJ293" s="755"/>
      <c r="ARK293" s="755"/>
      <c r="ARL293" s="755"/>
      <c r="ARM293" s="755"/>
      <c r="ARN293" s="755"/>
      <c r="ARO293" s="755"/>
      <c r="ARP293" s="755"/>
      <c r="ARQ293" s="755"/>
      <c r="ARR293" s="755"/>
      <c r="ARS293" s="755"/>
      <c r="ART293" s="755"/>
      <c r="ARU293" s="755"/>
      <c r="ARV293" s="755"/>
      <c r="ARW293" s="755"/>
      <c r="ARX293" s="755"/>
      <c r="ARY293" s="755"/>
      <c r="ARZ293" s="755"/>
      <c r="ASA293" s="755"/>
      <c r="ASB293" s="755"/>
      <c r="ASC293" s="755"/>
      <c r="ASD293" s="755"/>
      <c r="ASE293" s="755"/>
      <c r="ASF293" s="755"/>
      <c r="ASG293" s="755"/>
      <c r="ASH293" s="755"/>
      <c r="ASI293" s="755"/>
      <c r="ASJ293" s="755"/>
      <c r="ASK293" s="755"/>
      <c r="ASL293" s="755"/>
      <c r="ASM293" s="755"/>
      <c r="ASN293" s="755"/>
      <c r="ASO293" s="755"/>
      <c r="ASP293" s="755"/>
      <c r="ASQ293" s="755"/>
      <c r="ASR293" s="755"/>
      <c r="ASS293" s="755"/>
      <c r="AST293" s="755"/>
      <c r="ASU293" s="755"/>
      <c r="ASV293" s="755"/>
      <c r="ASW293" s="755"/>
      <c r="ASX293" s="755"/>
      <c r="ASY293" s="755"/>
      <c r="ASZ293" s="755"/>
      <c r="ATA293" s="755"/>
      <c r="ATB293" s="755"/>
      <c r="ATC293" s="755"/>
      <c r="ATD293" s="755"/>
      <c r="ATE293" s="755"/>
      <c r="ATF293" s="755"/>
      <c r="ATG293" s="755"/>
      <c r="ATH293" s="755"/>
      <c r="ATI293" s="755"/>
      <c r="ATJ293" s="755"/>
      <c r="ATK293" s="755"/>
      <c r="ATL293" s="755"/>
      <c r="ATM293" s="755"/>
      <c r="ATN293" s="755"/>
      <c r="ATO293" s="755"/>
      <c r="ATP293" s="755"/>
      <c r="ATQ293" s="755"/>
      <c r="ATR293" s="755"/>
      <c r="ATS293" s="755"/>
      <c r="ATT293" s="755"/>
      <c r="ATU293" s="755"/>
      <c r="ATV293" s="755"/>
      <c r="ATW293" s="755"/>
      <c r="ATX293" s="755"/>
      <c r="ATY293" s="755"/>
      <c r="ATZ293" s="755"/>
      <c r="AUA293" s="755"/>
      <c r="AUB293" s="755"/>
      <c r="AUC293" s="755"/>
      <c r="AUD293" s="755"/>
      <c r="AUE293" s="755"/>
      <c r="AUF293" s="755"/>
      <c r="AUG293" s="755"/>
      <c r="AUH293" s="755"/>
      <c r="AUI293" s="755"/>
      <c r="AUJ293" s="755"/>
      <c r="AUK293" s="755"/>
      <c r="AUL293" s="755"/>
      <c r="AUM293" s="755"/>
      <c r="AUN293" s="755"/>
      <c r="AUO293" s="755"/>
      <c r="AUP293" s="755"/>
      <c r="AUQ293" s="755"/>
      <c r="AUR293" s="755"/>
      <c r="AUS293" s="755"/>
      <c r="AUT293" s="755"/>
      <c r="AUU293" s="755"/>
      <c r="AUV293" s="755"/>
      <c r="AUW293" s="755"/>
      <c r="AUX293" s="755"/>
      <c r="AUY293" s="755"/>
      <c r="AUZ293" s="755"/>
      <c r="AVA293" s="755"/>
      <c r="AVB293" s="755"/>
      <c r="AVC293" s="755"/>
      <c r="AVD293" s="755"/>
      <c r="AVE293" s="755"/>
      <c r="AVF293" s="755"/>
      <c r="AVG293" s="755"/>
      <c r="AVH293" s="755"/>
      <c r="AVI293" s="755"/>
      <c r="AVJ293" s="755"/>
      <c r="AVK293" s="755"/>
      <c r="AVL293" s="755"/>
      <c r="AVM293" s="755"/>
      <c r="AVN293" s="755"/>
      <c r="AVO293" s="755"/>
      <c r="AVP293" s="755"/>
      <c r="AVQ293" s="755"/>
      <c r="AVR293" s="755"/>
      <c r="AVS293" s="755"/>
      <c r="AVT293" s="755"/>
      <c r="AVU293" s="755"/>
      <c r="AVV293" s="755"/>
      <c r="AVW293" s="755"/>
      <c r="AVX293" s="755"/>
      <c r="AVY293" s="755"/>
      <c r="AVZ293" s="755"/>
      <c r="AWA293" s="755"/>
      <c r="AWB293" s="755"/>
      <c r="AWC293" s="755"/>
      <c r="AWD293" s="755"/>
      <c r="AWE293" s="755"/>
      <c r="AWF293" s="755"/>
      <c r="AWG293" s="755"/>
      <c r="AWH293" s="755"/>
      <c r="AWI293" s="755"/>
      <c r="AWJ293" s="755"/>
      <c r="AWK293" s="755"/>
      <c r="AWL293" s="755"/>
      <c r="AWM293" s="755"/>
      <c r="AWN293" s="755"/>
      <c r="AWO293" s="755"/>
      <c r="AWP293" s="755"/>
      <c r="AWQ293" s="755"/>
      <c r="AWR293" s="755"/>
      <c r="AWS293" s="755"/>
      <c r="AWT293" s="755"/>
      <c r="AWU293" s="755"/>
      <c r="AWV293" s="755"/>
      <c r="AWW293" s="755"/>
      <c r="AWX293" s="755"/>
      <c r="AWY293" s="755"/>
      <c r="AWZ293" s="755"/>
      <c r="AXA293" s="755"/>
      <c r="AXB293" s="755"/>
      <c r="AXC293" s="755"/>
      <c r="AXD293" s="755"/>
      <c r="AXE293" s="755"/>
      <c r="AXF293" s="755"/>
      <c r="AXG293" s="755"/>
      <c r="AXH293" s="755"/>
      <c r="AXI293" s="755"/>
      <c r="AXJ293" s="755"/>
      <c r="AXK293" s="755"/>
      <c r="AXL293" s="755"/>
      <c r="AXM293" s="755"/>
      <c r="AXN293" s="755"/>
      <c r="AXO293" s="755"/>
      <c r="AXP293" s="755"/>
      <c r="AXQ293" s="755"/>
      <c r="AXR293" s="755"/>
      <c r="AXS293" s="755"/>
      <c r="AXT293" s="755"/>
      <c r="AXU293" s="755"/>
      <c r="AXV293" s="755"/>
      <c r="AXW293" s="755"/>
      <c r="AXX293" s="755"/>
      <c r="AXY293" s="755"/>
      <c r="AXZ293" s="755"/>
      <c r="AYA293" s="755"/>
      <c r="AYB293" s="755"/>
      <c r="AYC293" s="755"/>
      <c r="AYD293" s="755"/>
      <c r="AYE293" s="755"/>
      <c r="AYF293" s="755"/>
      <c r="AYG293" s="755"/>
      <c r="AYH293" s="755"/>
      <c r="AYI293" s="755"/>
      <c r="AYJ293" s="755"/>
      <c r="AYK293" s="755"/>
      <c r="AYL293" s="755"/>
      <c r="AYM293" s="755"/>
      <c r="AYN293" s="755"/>
      <c r="AYO293" s="755"/>
      <c r="AYP293" s="755"/>
      <c r="AYQ293" s="755"/>
      <c r="AYR293" s="755"/>
      <c r="AYS293" s="755"/>
      <c r="AYT293" s="755"/>
      <c r="AYU293" s="755"/>
      <c r="AYV293" s="755"/>
      <c r="AYW293" s="755"/>
      <c r="AYX293" s="755"/>
      <c r="AYY293" s="755"/>
      <c r="AYZ293" s="755"/>
      <c r="AZA293" s="755"/>
      <c r="AZB293" s="755"/>
      <c r="AZC293" s="755"/>
      <c r="AZD293" s="755"/>
      <c r="AZE293" s="755"/>
      <c r="AZF293" s="755"/>
      <c r="AZG293" s="755"/>
      <c r="AZH293" s="755"/>
      <c r="AZI293" s="755"/>
      <c r="AZJ293" s="755"/>
      <c r="AZK293" s="755"/>
      <c r="AZL293" s="755"/>
      <c r="AZM293" s="755"/>
      <c r="AZN293" s="755"/>
      <c r="AZO293" s="755"/>
      <c r="AZP293" s="755"/>
      <c r="AZQ293" s="755"/>
      <c r="AZR293" s="755"/>
      <c r="AZS293" s="755"/>
      <c r="AZT293" s="755"/>
      <c r="AZU293" s="755"/>
      <c r="AZV293" s="755"/>
      <c r="AZW293" s="755"/>
      <c r="AZX293" s="755"/>
      <c r="AZY293" s="755"/>
      <c r="AZZ293" s="755"/>
      <c r="BAA293" s="755"/>
      <c r="BAB293" s="755"/>
      <c r="BAC293" s="755"/>
      <c r="BAD293" s="755"/>
      <c r="BAE293" s="755"/>
      <c r="BAF293" s="755"/>
      <c r="BAG293" s="755"/>
      <c r="BAH293" s="755"/>
      <c r="BAI293" s="755"/>
      <c r="BAJ293" s="755"/>
      <c r="BAK293" s="755"/>
      <c r="BAL293" s="755"/>
      <c r="BAM293" s="755"/>
      <c r="BAN293" s="755"/>
      <c r="BAO293" s="755"/>
      <c r="BAP293" s="755"/>
      <c r="BAQ293" s="755"/>
      <c r="BAR293" s="755"/>
      <c r="BAS293" s="755"/>
      <c r="BAT293" s="755"/>
      <c r="BAU293" s="755"/>
      <c r="BAV293" s="755"/>
      <c r="BAW293" s="755"/>
      <c r="BAX293" s="755"/>
      <c r="BAY293" s="755"/>
      <c r="BAZ293" s="755"/>
      <c r="BBA293" s="755"/>
      <c r="BBB293" s="755"/>
      <c r="BBC293" s="755"/>
      <c r="BBD293" s="755"/>
      <c r="BBE293" s="755"/>
      <c r="BBF293" s="755"/>
      <c r="BBG293" s="755"/>
      <c r="BBH293" s="755"/>
      <c r="BBI293" s="755"/>
      <c r="BBJ293" s="755"/>
      <c r="BBK293" s="755"/>
      <c r="BBL293" s="755"/>
      <c r="BBM293" s="755"/>
      <c r="BBN293" s="755"/>
      <c r="BBO293" s="755"/>
      <c r="BBP293" s="755"/>
      <c r="BBQ293" s="755"/>
      <c r="BBR293" s="755"/>
      <c r="BBS293" s="755"/>
      <c r="BBT293" s="755"/>
      <c r="BBU293" s="755"/>
      <c r="BBV293" s="755"/>
      <c r="BBW293" s="755"/>
      <c r="BBX293" s="755"/>
      <c r="BBY293" s="755"/>
      <c r="BBZ293" s="755"/>
      <c r="BCA293" s="755"/>
      <c r="BCB293" s="755"/>
      <c r="BCC293" s="755"/>
      <c r="BCD293" s="755"/>
      <c r="BCE293" s="755"/>
      <c r="BCF293" s="755"/>
      <c r="BCG293" s="755"/>
      <c r="BCH293" s="755"/>
      <c r="BCI293" s="755"/>
      <c r="BCJ293" s="755"/>
      <c r="BCK293" s="755"/>
      <c r="BCL293" s="755"/>
      <c r="BCM293" s="755"/>
      <c r="BCN293" s="755"/>
      <c r="BCO293" s="755"/>
      <c r="BCP293" s="755"/>
      <c r="BCQ293" s="755"/>
      <c r="BCR293" s="755"/>
      <c r="BCS293" s="755"/>
      <c r="BCT293" s="755"/>
      <c r="BCU293" s="755"/>
      <c r="BCV293" s="755"/>
      <c r="BCW293" s="755"/>
      <c r="BCX293" s="755"/>
      <c r="BCY293" s="755"/>
      <c r="BCZ293" s="755"/>
      <c r="BDA293" s="755"/>
      <c r="BDB293" s="755"/>
      <c r="BDC293" s="755"/>
      <c r="BDD293" s="755"/>
      <c r="BDE293" s="755"/>
      <c r="BDF293" s="755"/>
      <c r="BDG293" s="755"/>
      <c r="BDH293" s="755"/>
      <c r="BDI293" s="755"/>
      <c r="BDJ293" s="755"/>
      <c r="BDK293" s="755"/>
      <c r="BDL293" s="755"/>
      <c r="BDM293" s="755"/>
      <c r="BDN293" s="755"/>
      <c r="BDO293" s="755"/>
      <c r="BDP293" s="755"/>
      <c r="BDQ293" s="755"/>
      <c r="BDR293" s="755"/>
      <c r="BDS293" s="755"/>
      <c r="BDT293" s="755"/>
      <c r="BDU293" s="755"/>
      <c r="BDV293" s="755"/>
      <c r="BDW293" s="755"/>
      <c r="BDX293" s="755"/>
      <c r="BDY293" s="755"/>
      <c r="BDZ293" s="755"/>
      <c r="BEA293" s="755"/>
      <c r="BEB293" s="755"/>
      <c r="BEC293" s="755"/>
      <c r="BED293" s="755"/>
      <c r="BEE293" s="755"/>
      <c r="BEF293" s="755"/>
      <c r="BEG293" s="755"/>
      <c r="BEH293" s="755"/>
      <c r="BEI293" s="755"/>
      <c r="BEJ293" s="755"/>
      <c r="BEK293" s="755"/>
      <c r="BEL293" s="755"/>
      <c r="BEM293" s="755"/>
      <c r="BEN293" s="755"/>
      <c r="BEO293" s="755"/>
      <c r="BEP293" s="755"/>
      <c r="BEQ293" s="755"/>
      <c r="BER293" s="755"/>
      <c r="BES293" s="755"/>
      <c r="BET293" s="755"/>
      <c r="BEU293" s="755"/>
      <c r="BEV293" s="755"/>
      <c r="BEW293" s="755"/>
      <c r="BEX293" s="755"/>
      <c r="BEY293" s="755"/>
      <c r="BEZ293" s="755"/>
      <c r="BFA293" s="755"/>
      <c r="BFB293" s="755"/>
      <c r="BFC293" s="755"/>
      <c r="BFD293" s="755"/>
      <c r="BFE293" s="755"/>
      <c r="BFF293" s="755"/>
      <c r="BFG293" s="755"/>
      <c r="BFH293" s="755"/>
      <c r="BFI293" s="755"/>
      <c r="BFJ293" s="755"/>
      <c r="BFK293" s="755"/>
      <c r="BFL293" s="755"/>
      <c r="BFM293" s="755"/>
      <c r="BFN293" s="755"/>
      <c r="BFO293" s="755"/>
      <c r="BFP293" s="755"/>
      <c r="BFQ293" s="755"/>
      <c r="BFR293" s="755"/>
      <c r="BFS293" s="755"/>
      <c r="BFT293" s="755"/>
      <c r="BFU293" s="755"/>
      <c r="BFV293" s="755"/>
      <c r="BFW293" s="755"/>
      <c r="BFX293" s="755"/>
      <c r="BFY293" s="755"/>
      <c r="BFZ293" s="755"/>
      <c r="BGA293" s="755"/>
      <c r="BGB293" s="755"/>
      <c r="BGC293" s="755"/>
      <c r="BGD293" s="755"/>
      <c r="BGE293" s="755"/>
      <c r="BGF293" s="755"/>
      <c r="BGG293" s="755"/>
      <c r="BGH293" s="755"/>
      <c r="BGI293" s="755"/>
      <c r="BGJ293" s="755"/>
      <c r="BGK293" s="755"/>
      <c r="BGL293" s="755"/>
      <c r="BGM293" s="755"/>
      <c r="BGN293" s="755"/>
      <c r="BGO293" s="755"/>
      <c r="BGP293" s="755"/>
      <c r="BGQ293" s="755"/>
      <c r="BGR293" s="755"/>
      <c r="BGS293" s="755"/>
      <c r="BGT293" s="755"/>
      <c r="BGU293" s="755"/>
      <c r="BGV293" s="755"/>
      <c r="BGW293" s="755"/>
      <c r="BGX293" s="755"/>
      <c r="BGY293" s="755"/>
      <c r="BGZ293" s="755"/>
      <c r="BHA293" s="755"/>
      <c r="BHB293" s="755"/>
      <c r="BHC293" s="755"/>
      <c r="BHD293" s="755"/>
      <c r="BHE293" s="755"/>
      <c r="BHF293" s="755"/>
      <c r="BHG293" s="755"/>
      <c r="BHH293" s="755"/>
      <c r="BHI293" s="755"/>
      <c r="BHJ293" s="755"/>
      <c r="BHK293" s="755"/>
      <c r="BHL293" s="755"/>
      <c r="BHM293" s="755"/>
      <c r="BHN293" s="755"/>
      <c r="BHO293" s="755"/>
      <c r="BHP293" s="755"/>
      <c r="BHQ293" s="755"/>
      <c r="BHR293" s="755"/>
      <c r="BHS293" s="755"/>
      <c r="BHT293" s="755"/>
      <c r="BHU293" s="755"/>
      <c r="BHV293" s="755"/>
      <c r="BHW293" s="755"/>
      <c r="BHX293" s="755"/>
      <c r="BHY293" s="755"/>
      <c r="BHZ293" s="755"/>
      <c r="BIA293" s="755"/>
      <c r="BIB293" s="755"/>
      <c r="BIC293" s="755"/>
      <c r="BID293" s="755"/>
      <c r="BIE293" s="755"/>
      <c r="BIF293" s="755"/>
      <c r="BIG293" s="755"/>
      <c r="BIH293" s="755"/>
      <c r="BII293" s="755"/>
      <c r="BIJ293" s="755"/>
      <c r="BIK293" s="755"/>
      <c r="BIL293" s="755"/>
      <c r="BIM293" s="755"/>
      <c r="BIN293" s="755"/>
      <c r="BIO293" s="755"/>
      <c r="BIP293" s="755"/>
      <c r="BIQ293" s="755"/>
      <c r="BIR293" s="755"/>
      <c r="BIS293" s="755"/>
      <c r="BIT293" s="755"/>
      <c r="BIU293" s="755"/>
      <c r="BIV293" s="755"/>
      <c r="BIW293" s="755"/>
      <c r="BIX293" s="755"/>
      <c r="BIY293" s="755"/>
      <c r="BIZ293" s="755"/>
      <c r="BJA293" s="755"/>
      <c r="BJB293" s="755"/>
      <c r="BJC293" s="755"/>
      <c r="BJD293" s="755"/>
      <c r="BJE293" s="755"/>
      <c r="BJF293" s="755"/>
      <c r="BJG293" s="755"/>
      <c r="BJH293" s="755"/>
      <c r="BJI293" s="755"/>
      <c r="BJJ293" s="755"/>
      <c r="BJK293" s="755"/>
      <c r="BJL293" s="755"/>
      <c r="BJM293" s="755"/>
      <c r="BJN293" s="755"/>
      <c r="BJO293" s="755"/>
      <c r="BJP293" s="755"/>
      <c r="BJQ293" s="755"/>
      <c r="BJR293" s="755"/>
      <c r="BJS293" s="755"/>
      <c r="BJT293" s="755"/>
      <c r="BJU293" s="755"/>
      <c r="BJV293" s="755"/>
      <c r="BJW293" s="755"/>
      <c r="BJX293" s="755"/>
      <c r="BJY293" s="755"/>
      <c r="BJZ293" s="755"/>
      <c r="BKA293" s="755"/>
      <c r="BKB293" s="755"/>
      <c r="BKC293" s="755"/>
      <c r="BKD293" s="755"/>
      <c r="BKE293" s="755"/>
      <c r="BKF293" s="755"/>
      <c r="BKG293" s="755"/>
      <c r="BKH293" s="755"/>
      <c r="BKI293" s="755"/>
      <c r="BKJ293" s="755"/>
      <c r="BKK293" s="755"/>
      <c r="BKL293" s="755"/>
      <c r="BKM293" s="755"/>
      <c r="BKN293" s="755"/>
      <c r="BKO293" s="755"/>
      <c r="BKP293" s="755"/>
      <c r="BKQ293" s="755"/>
      <c r="BKR293" s="755"/>
      <c r="BKS293" s="755"/>
      <c r="BKT293" s="755"/>
      <c r="BKU293" s="755"/>
      <c r="BKV293" s="755"/>
      <c r="BKW293" s="755"/>
      <c r="BKX293" s="755"/>
      <c r="BKY293" s="755"/>
      <c r="BKZ293" s="755"/>
      <c r="BLA293" s="755"/>
      <c r="BLB293" s="755"/>
      <c r="BLC293" s="755"/>
      <c r="BLD293" s="755"/>
      <c r="BLE293" s="755"/>
      <c r="BLF293" s="755"/>
      <c r="BLG293" s="755"/>
      <c r="BLH293" s="755"/>
      <c r="BLI293" s="755"/>
      <c r="BLJ293" s="755"/>
      <c r="BLK293" s="755"/>
      <c r="BLL293" s="755"/>
      <c r="BLM293" s="755"/>
      <c r="BLN293" s="755"/>
      <c r="BLO293" s="755"/>
      <c r="BLP293" s="755"/>
      <c r="BLQ293" s="755"/>
      <c r="BLR293" s="755"/>
      <c r="BLS293" s="755"/>
      <c r="BLT293" s="755"/>
      <c r="BLU293" s="755"/>
      <c r="BLV293" s="755"/>
      <c r="BLW293" s="755"/>
      <c r="BLX293" s="755"/>
      <c r="BLY293" s="755"/>
      <c r="BLZ293" s="755"/>
      <c r="BMA293" s="755"/>
      <c r="BMB293" s="755"/>
      <c r="BMC293" s="755"/>
      <c r="BMD293" s="755"/>
      <c r="BME293" s="755"/>
      <c r="BMF293" s="755"/>
      <c r="BMG293" s="755"/>
      <c r="BMH293" s="755"/>
      <c r="BMI293" s="755"/>
      <c r="BMJ293" s="755"/>
      <c r="BMK293" s="755"/>
      <c r="BML293" s="755"/>
      <c r="BMM293" s="755"/>
      <c r="BMN293" s="755"/>
      <c r="BMO293" s="755"/>
      <c r="BMP293" s="755"/>
      <c r="BMQ293" s="755"/>
      <c r="BMR293" s="755"/>
      <c r="BMS293" s="755"/>
      <c r="BMT293" s="755"/>
      <c r="BMU293" s="755"/>
      <c r="BMV293" s="755"/>
      <c r="BMW293" s="755"/>
      <c r="BMX293" s="755"/>
      <c r="BMY293" s="755"/>
      <c r="BMZ293" s="755"/>
      <c r="BNA293" s="755"/>
      <c r="BNB293" s="755"/>
      <c r="BNC293" s="755"/>
      <c r="BND293" s="755"/>
      <c r="BNE293" s="755"/>
      <c r="BNF293" s="755"/>
      <c r="BNG293" s="755"/>
      <c r="BNH293" s="755"/>
      <c r="BNI293" s="755"/>
      <c r="BNJ293" s="755"/>
      <c r="BNK293" s="755"/>
      <c r="BNL293" s="755"/>
      <c r="BNM293" s="755"/>
      <c r="BNN293" s="755"/>
      <c r="BNO293" s="755"/>
      <c r="BNP293" s="755"/>
      <c r="BNQ293" s="755"/>
      <c r="BNR293" s="755"/>
      <c r="BNS293" s="755"/>
      <c r="BNT293" s="755"/>
      <c r="BNU293" s="755"/>
      <c r="BNV293" s="755"/>
      <c r="BNW293" s="755"/>
      <c r="BNX293" s="755"/>
      <c r="BNY293" s="755"/>
      <c r="BNZ293" s="755"/>
      <c r="BOA293" s="755"/>
      <c r="BOB293" s="755"/>
      <c r="BOC293" s="755"/>
      <c r="BOD293" s="755"/>
      <c r="BOE293" s="755"/>
      <c r="BOF293" s="755"/>
      <c r="BOG293" s="755"/>
      <c r="BOH293" s="755"/>
      <c r="BOI293" s="755"/>
      <c r="BOJ293" s="755"/>
      <c r="BOK293" s="755"/>
      <c r="BOL293" s="755"/>
      <c r="BOM293" s="755"/>
      <c r="BON293" s="755"/>
      <c r="BOO293" s="755"/>
      <c r="BOP293" s="755"/>
      <c r="BOQ293" s="755"/>
      <c r="BOR293" s="755"/>
      <c r="BOS293" s="755"/>
      <c r="BOT293" s="755"/>
      <c r="BOU293" s="755"/>
      <c r="BOV293" s="755"/>
      <c r="BOW293" s="755"/>
      <c r="BOX293" s="755"/>
      <c r="BOY293" s="755"/>
      <c r="BOZ293" s="755"/>
      <c r="BPA293" s="755"/>
      <c r="BPB293" s="755"/>
      <c r="BPC293" s="755"/>
      <c r="BPD293" s="755"/>
      <c r="BPE293" s="755"/>
      <c r="BPF293" s="755"/>
      <c r="BPG293" s="755"/>
      <c r="BPH293" s="755"/>
      <c r="BPI293" s="755"/>
      <c r="BPJ293" s="755"/>
      <c r="BPK293" s="755"/>
      <c r="BPL293" s="755"/>
      <c r="BPM293" s="755"/>
      <c r="BPN293" s="755"/>
      <c r="BPO293" s="755"/>
      <c r="BPP293" s="755"/>
      <c r="BPQ293" s="755"/>
      <c r="BPR293" s="755"/>
      <c r="BPS293" s="755"/>
      <c r="BPT293" s="755"/>
      <c r="BPU293" s="755"/>
      <c r="BPV293" s="755"/>
      <c r="BPW293" s="755"/>
      <c r="BPX293" s="755"/>
      <c r="BPY293" s="755"/>
      <c r="BPZ293" s="755"/>
      <c r="BQA293" s="755"/>
      <c r="BQB293" s="755"/>
      <c r="BQC293" s="755"/>
      <c r="BQD293" s="755"/>
      <c r="BQE293" s="755"/>
      <c r="BQF293" s="755"/>
      <c r="BQG293" s="755"/>
      <c r="BQH293" s="755"/>
      <c r="BQI293" s="755"/>
      <c r="BQJ293" s="755"/>
      <c r="BQK293" s="755"/>
      <c r="BQL293" s="755"/>
      <c r="BQM293" s="755"/>
      <c r="BQN293" s="755"/>
      <c r="BQO293" s="755"/>
      <c r="BQP293" s="755"/>
      <c r="BQQ293" s="755"/>
      <c r="BQR293" s="755"/>
      <c r="BQS293" s="755"/>
      <c r="BQT293" s="755"/>
      <c r="BQU293" s="755"/>
      <c r="BQV293" s="755"/>
      <c r="BQW293" s="755"/>
      <c r="BQX293" s="755"/>
      <c r="BQY293" s="755"/>
      <c r="BQZ293" s="755"/>
      <c r="BRA293" s="755"/>
      <c r="BRB293" s="755"/>
      <c r="BRC293" s="755"/>
      <c r="BRD293" s="755"/>
      <c r="BRE293" s="755"/>
      <c r="BRF293" s="755"/>
      <c r="BRG293" s="755"/>
      <c r="BRH293" s="755"/>
      <c r="BRI293" s="755"/>
      <c r="BRJ293" s="755"/>
      <c r="BRK293" s="755"/>
      <c r="BRL293" s="755"/>
      <c r="BRM293" s="755"/>
      <c r="BRN293" s="755"/>
      <c r="BRO293" s="755"/>
      <c r="BRP293" s="755"/>
      <c r="BRQ293" s="755"/>
      <c r="BRR293" s="755"/>
      <c r="BRS293" s="755"/>
      <c r="BRT293" s="755"/>
      <c r="BRU293" s="755"/>
      <c r="BRV293" s="755"/>
      <c r="BRW293" s="755"/>
      <c r="BRX293" s="755"/>
      <c r="BRY293" s="755"/>
      <c r="BRZ293" s="755"/>
      <c r="BSA293" s="755"/>
      <c r="BSB293" s="755"/>
      <c r="BSC293" s="755"/>
      <c r="BSD293" s="755"/>
      <c r="BSE293" s="755"/>
      <c r="BSF293" s="755"/>
      <c r="BSG293" s="755"/>
      <c r="BSH293" s="755"/>
      <c r="BSI293" s="755"/>
      <c r="BSJ293" s="755"/>
      <c r="BSK293" s="755"/>
      <c r="BSL293" s="755"/>
      <c r="BSM293" s="755"/>
      <c r="BSN293" s="755"/>
      <c r="BSO293" s="755"/>
      <c r="BSP293" s="755"/>
      <c r="BSQ293" s="755"/>
      <c r="BSR293" s="755"/>
      <c r="BSS293" s="755"/>
      <c r="BST293" s="755"/>
      <c r="BSU293" s="755"/>
      <c r="BSV293" s="755"/>
      <c r="BSW293" s="755"/>
      <c r="BSX293" s="755"/>
      <c r="BSY293" s="755"/>
      <c r="BSZ293" s="755"/>
      <c r="BTA293" s="755"/>
      <c r="BTB293" s="755"/>
      <c r="BTC293" s="755"/>
      <c r="BTD293" s="755"/>
      <c r="BTE293" s="755"/>
      <c r="BTF293" s="755"/>
      <c r="BTG293" s="755"/>
      <c r="BTH293" s="755"/>
      <c r="BTI293" s="755"/>
      <c r="BTJ293" s="755"/>
      <c r="BTK293" s="755"/>
      <c r="BTL293" s="755"/>
      <c r="BTM293" s="755"/>
      <c r="BTN293" s="755"/>
      <c r="BTO293" s="755"/>
      <c r="BTP293" s="755"/>
      <c r="BTQ293" s="755"/>
      <c r="BTR293" s="755"/>
      <c r="BTS293" s="755"/>
      <c r="BTT293" s="755"/>
      <c r="BTU293" s="755"/>
      <c r="BTV293" s="755"/>
      <c r="BTW293" s="755"/>
      <c r="BTX293" s="755"/>
      <c r="BTY293" s="755"/>
      <c r="BTZ293" s="755"/>
      <c r="BUA293" s="755"/>
      <c r="BUB293" s="755"/>
      <c r="BUC293" s="755"/>
      <c r="BUD293" s="755"/>
      <c r="BUE293" s="755"/>
      <c r="BUF293" s="755"/>
      <c r="BUG293" s="755"/>
      <c r="BUH293" s="755"/>
      <c r="BUI293" s="755"/>
      <c r="BUJ293" s="755"/>
      <c r="BUK293" s="755"/>
      <c r="BUL293" s="755"/>
      <c r="BUM293" s="755"/>
      <c r="BUN293" s="755"/>
      <c r="BUO293" s="755"/>
      <c r="BUP293" s="755"/>
      <c r="BUQ293" s="755"/>
      <c r="BUR293" s="755"/>
      <c r="BUS293" s="755"/>
      <c r="BUT293" s="755"/>
      <c r="BUU293" s="755"/>
      <c r="BUV293" s="755"/>
      <c r="BUW293" s="755"/>
      <c r="BUX293" s="755"/>
      <c r="BUY293" s="755"/>
      <c r="BUZ293" s="755"/>
      <c r="BVA293" s="755"/>
      <c r="BVB293" s="755"/>
      <c r="BVC293" s="755"/>
      <c r="BVD293" s="755"/>
      <c r="BVE293" s="755"/>
      <c r="BVF293" s="755"/>
      <c r="BVG293" s="755"/>
      <c r="BVH293" s="755"/>
      <c r="BVI293" s="755"/>
      <c r="BVJ293" s="755"/>
      <c r="BVK293" s="755"/>
      <c r="BVL293" s="755"/>
      <c r="BVM293" s="755"/>
      <c r="BVN293" s="755"/>
      <c r="BVO293" s="755"/>
      <c r="BVP293" s="755"/>
      <c r="BVQ293" s="755"/>
      <c r="BVR293" s="755"/>
      <c r="BVS293" s="755"/>
      <c r="BVT293" s="755"/>
      <c r="BVU293" s="755"/>
      <c r="BVV293" s="755"/>
      <c r="BVW293" s="755"/>
      <c r="BVX293" s="755"/>
      <c r="BVY293" s="755"/>
      <c r="BVZ293" s="755"/>
      <c r="BWA293" s="755"/>
      <c r="BWB293" s="755"/>
      <c r="BWC293" s="755"/>
      <c r="BWD293" s="755"/>
      <c r="BWE293" s="755"/>
      <c r="BWF293" s="755"/>
      <c r="BWG293" s="755"/>
      <c r="BWH293" s="755"/>
      <c r="BWI293" s="755"/>
      <c r="BWJ293" s="755"/>
      <c r="BWK293" s="755"/>
      <c r="BWL293" s="755"/>
      <c r="BWM293" s="755"/>
      <c r="BWN293" s="755"/>
      <c r="BWO293" s="755"/>
      <c r="BWP293" s="755"/>
      <c r="BWQ293" s="755"/>
      <c r="BWR293" s="755"/>
      <c r="BWS293" s="755"/>
      <c r="BWT293" s="755"/>
      <c r="BWU293" s="755"/>
      <c r="BWV293" s="755"/>
      <c r="BWW293" s="755"/>
      <c r="BWX293" s="755"/>
      <c r="BWY293" s="755"/>
      <c r="BWZ293" s="755"/>
      <c r="BXA293" s="755"/>
      <c r="BXB293" s="755"/>
      <c r="BXC293" s="755"/>
      <c r="BXD293" s="755"/>
      <c r="BXE293" s="755"/>
      <c r="BXF293" s="755"/>
      <c r="BXG293" s="755"/>
      <c r="BXH293" s="755"/>
      <c r="BXI293" s="755"/>
      <c r="BXJ293" s="755"/>
      <c r="BXK293" s="755"/>
      <c r="BXL293" s="755"/>
      <c r="BXM293" s="755"/>
      <c r="BXN293" s="755"/>
      <c r="BXO293" s="755"/>
      <c r="BXP293" s="755"/>
      <c r="BXQ293" s="755"/>
      <c r="BXR293" s="755"/>
      <c r="BXS293" s="755"/>
      <c r="BXT293" s="755"/>
      <c r="BXU293" s="755"/>
      <c r="BXV293" s="755"/>
      <c r="BXW293" s="755"/>
      <c r="BXX293" s="755"/>
      <c r="BXY293" s="755"/>
      <c r="BXZ293" s="755"/>
      <c r="BYA293" s="755"/>
      <c r="BYB293" s="755"/>
      <c r="BYC293" s="755"/>
      <c r="BYD293" s="755"/>
      <c r="BYE293" s="755"/>
      <c r="BYF293" s="755"/>
      <c r="BYG293" s="755"/>
      <c r="BYH293" s="755"/>
      <c r="BYI293" s="755"/>
      <c r="BYJ293" s="755"/>
      <c r="BYK293" s="755"/>
      <c r="BYL293" s="755"/>
      <c r="BYM293" s="755"/>
      <c r="BYN293" s="755"/>
      <c r="BYO293" s="755"/>
      <c r="BYP293" s="755"/>
      <c r="BYQ293" s="755"/>
      <c r="BYR293" s="755"/>
      <c r="BYS293" s="755"/>
      <c r="BYT293" s="755"/>
      <c r="BYU293" s="755"/>
      <c r="BYV293" s="755"/>
      <c r="BYW293" s="755"/>
      <c r="BYX293" s="755"/>
      <c r="BYY293" s="755"/>
      <c r="BYZ293" s="755"/>
      <c r="BZA293" s="755"/>
      <c r="BZB293" s="755"/>
      <c r="BZC293" s="755"/>
      <c r="BZD293" s="755"/>
      <c r="BZE293" s="755"/>
      <c r="BZF293" s="755"/>
      <c r="BZG293" s="755"/>
      <c r="BZH293" s="755"/>
      <c r="BZI293" s="755"/>
      <c r="BZJ293" s="755"/>
      <c r="BZK293" s="755"/>
      <c r="BZL293" s="755"/>
      <c r="BZM293" s="755"/>
      <c r="BZN293" s="755"/>
      <c r="BZO293" s="755"/>
      <c r="BZP293" s="755"/>
      <c r="BZQ293" s="755"/>
      <c r="BZR293" s="755"/>
      <c r="BZS293" s="755"/>
      <c r="BZT293" s="755"/>
      <c r="BZU293" s="755"/>
      <c r="BZV293" s="755"/>
      <c r="BZW293" s="755"/>
      <c r="BZX293" s="755"/>
      <c r="BZY293" s="755"/>
      <c r="BZZ293" s="755"/>
      <c r="CAA293" s="755"/>
      <c r="CAB293" s="755"/>
      <c r="CAC293" s="755"/>
      <c r="CAD293" s="755"/>
      <c r="CAE293" s="755"/>
      <c r="CAF293" s="755"/>
      <c r="CAG293" s="755"/>
      <c r="CAH293" s="755"/>
      <c r="CAI293" s="755"/>
      <c r="CAJ293" s="755"/>
      <c r="CAK293" s="755"/>
      <c r="CAL293" s="755"/>
      <c r="CAM293" s="755"/>
      <c r="CAN293" s="755"/>
      <c r="CAO293" s="755"/>
      <c r="CAP293" s="755"/>
      <c r="CAQ293" s="755"/>
      <c r="CAR293" s="755"/>
      <c r="CAS293" s="755"/>
      <c r="CAT293" s="755"/>
      <c r="CAU293" s="755"/>
      <c r="CAV293" s="755"/>
      <c r="CAW293" s="755"/>
      <c r="CAX293" s="755"/>
      <c r="CAY293" s="755"/>
      <c r="CAZ293" s="755"/>
      <c r="CBA293" s="755"/>
      <c r="CBB293" s="755"/>
      <c r="CBC293" s="755"/>
      <c r="CBD293" s="755"/>
      <c r="CBE293" s="755"/>
      <c r="CBF293" s="755"/>
      <c r="CBG293" s="755"/>
      <c r="CBH293" s="755"/>
      <c r="CBI293" s="755"/>
      <c r="CBJ293" s="755"/>
      <c r="CBK293" s="755"/>
      <c r="CBL293" s="755"/>
      <c r="CBM293" s="755"/>
      <c r="CBN293" s="755"/>
      <c r="CBO293" s="755"/>
      <c r="CBP293" s="755"/>
      <c r="CBQ293" s="755"/>
      <c r="CBR293" s="755"/>
      <c r="CBS293" s="755"/>
      <c r="CBT293" s="755"/>
      <c r="CBU293" s="755"/>
      <c r="CBV293" s="755"/>
      <c r="CBW293" s="755"/>
      <c r="CBX293" s="755"/>
      <c r="CBY293" s="755"/>
      <c r="CBZ293" s="755"/>
      <c r="CCA293" s="755"/>
      <c r="CCB293" s="755"/>
      <c r="CCC293" s="755"/>
      <c r="CCD293" s="755"/>
      <c r="CCE293" s="755"/>
      <c r="CCF293" s="755"/>
      <c r="CCG293" s="755"/>
      <c r="CCH293" s="755"/>
      <c r="CCI293" s="755"/>
      <c r="CCJ293" s="755"/>
      <c r="CCK293" s="755"/>
      <c r="CCL293" s="755"/>
      <c r="CCM293" s="755"/>
      <c r="CCN293" s="755"/>
      <c r="CCO293" s="755"/>
      <c r="CCP293" s="755"/>
      <c r="CCQ293" s="755"/>
      <c r="CCR293" s="755"/>
      <c r="CCS293" s="755"/>
      <c r="CCT293" s="755"/>
      <c r="CCU293" s="755"/>
      <c r="CCV293" s="755"/>
      <c r="CCW293" s="755"/>
      <c r="CCX293" s="755"/>
      <c r="CCY293" s="755"/>
      <c r="CCZ293" s="755"/>
      <c r="CDA293" s="755"/>
      <c r="CDB293" s="755"/>
      <c r="CDC293" s="755"/>
      <c r="CDD293" s="755"/>
      <c r="CDE293" s="755"/>
      <c r="CDF293" s="755"/>
      <c r="CDG293" s="755"/>
      <c r="CDH293" s="755"/>
      <c r="CDI293" s="755"/>
      <c r="CDJ293" s="755"/>
      <c r="CDK293" s="755"/>
      <c r="CDL293" s="755"/>
      <c r="CDM293" s="755"/>
      <c r="CDN293" s="755"/>
      <c r="CDO293" s="755"/>
      <c r="CDP293" s="755"/>
      <c r="CDQ293" s="755"/>
      <c r="CDR293" s="755"/>
      <c r="CDS293" s="755"/>
      <c r="CDT293" s="755"/>
      <c r="CDU293" s="755"/>
      <c r="CDV293" s="755"/>
      <c r="CDW293" s="755"/>
      <c r="CDX293" s="755"/>
      <c r="CDY293" s="755"/>
      <c r="CDZ293" s="755"/>
      <c r="CEA293" s="755"/>
      <c r="CEB293" s="755"/>
      <c r="CEC293" s="755"/>
      <c r="CED293" s="755"/>
      <c r="CEE293" s="755"/>
      <c r="CEF293" s="755"/>
      <c r="CEG293" s="755"/>
      <c r="CEH293" s="755"/>
      <c r="CEI293" s="755"/>
      <c r="CEJ293" s="755"/>
      <c r="CEK293" s="755"/>
      <c r="CEL293" s="755"/>
      <c r="CEM293" s="755"/>
      <c r="CEN293" s="755"/>
      <c r="CEO293" s="755"/>
      <c r="CEP293" s="755"/>
      <c r="CEQ293" s="755"/>
      <c r="CER293" s="755"/>
      <c r="CES293" s="755"/>
      <c r="CET293" s="755"/>
      <c r="CEU293" s="755"/>
      <c r="CEV293" s="755"/>
      <c r="CEW293" s="755"/>
      <c r="CEX293" s="755"/>
      <c r="CEY293" s="755"/>
      <c r="CEZ293" s="755"/>
      <c r="CFA293" s="755"/>
      <c r="CFB293" s="755"/>
      <c r="CFC293" s="755"/>
      <c r="CFD293" s="755"/>
      <c r="CFE293" s="755"/>
      <c r="CFF293" s="755"/>
      <c r="CFG293" s="755"/>
      <c r="CFH293" s="755"/>
      <c r="CFI293" s="755"/>
      <c r="CFJ293" s="755"/>
      <c r="CFK293" s="755"/>
      <c r="CFL293" s="755"/>
      <c r="CFM293" s="755"/>
      <c r="CFN293" s="755"/>
      <c r="CFO293" s="755"/>
      <c r="CFP293" s="755"/>
      <c r="CFQ293" s="755"/>
      <c r="CFR293" s="755"/>
      <c r="CFS293" s="755"/>
      <c r="CFT293" s="755"/>
      <c r="CFU293" s="755"/>
      <c r="CFV293" s="755"/>
      <c r="CFW293" s="755"/>
      <c r="CFX293" s="755"/>
      <c r="CFY293" s="755"/>
      <c r="CFZ293" s="755"/>
      <c r="CGA293" s="755"/>
      <c r="CGB293" s="755"/>
      <c r="CGC293" s="755"/>
      <c r="CGD293" s="755"/>
      <c r="CGE293" s="755"/>
      <c r="CGF293" s="755"/>
      <c r="CGG293" s="755"/>
      <c r="CGH293" s="755"/>
      <c r="CGI293" s="755"/>
      <c r="CGJ293" s="755"/>
      <c r="CGK293" s="755"/>
      <c r="CGL293" s="755"/>
      <c r="CGM293" s="755"/>
      <c r="CGN293" s="755"/>
      <c r="CGO293" s="755"/>
      <c r="CGP293" s="755"/>
      <c r="CGQ293" s="755"/>
      <c r="CGR293" s="755"/>
      <c r="CGS293" s="755"/>
      <c r="CGT293" s="755"/>
      <c r="CGU293" s="755"/>
      <c r="CGV293" s="755"/>
      <c r="CGW293" s="755"/>
      <c r="CGX293" s="755"/>
      <c r="CGY293" s="755"/>
      <c r="CGZ293" s="755"/>
      <c r="CHA293" s="755"/>
      <c r="CHB293" s="755"/>
      <c r="CHC293" s="755"/>
      <c r="CHD293" s="755"/>
      <c r="CHE293" s="755"/>
      <c r="CHF293" s="755"/>
      <c r="CHG293" s="755"/>
      <c r="CHH293" s="755"/>
      <c r="CHI293" s="755"/>
      <c r="CHJ293" s="755"/>
      <c r="CHK293" s="755"/>
      <c r="CHL293" s="755"/>
      <c r="CHM293" s="755"/>
      <c r="CHN293" s="755"/>
      <c r="CHO293" s="755"/>
      <c r="CHP293" s="755"/>
      <c r="CHQ293" s="755"/>
      <c r="CHR293" s="755"/>
      <c r="CHS293" s="755"/>
      <c r="CHT293" s="755"/>
      <c r="CHU293" s="755"/>
      <c r="CHV293" s="755"/>
      <c r="CHW293" s="755"/>
      <c r="CHX293" s="755"/>
      <c r="CHY293" s="755"/>
      <c r="CHZ293" s="755"/>
      <c r="CIA293" s="755"/>
      <c r="CIB293" s="755"/>
      <c r="CIC293" s="755"/>
      <c r="CID293" s="755"/>
      <c r="CIE293" s="755"/>
      <c r="CIF293" s="755"/>
      <c r="CIG293" s="755"/>
      <c r="CIH293" s="755"/>
      <c r="CII293" s="755"/>
      <c r="CIJ293" s="755"/>
      <c r="CIK293" s="755"/>
      <c r="CIL293" s="755"/>
      <c r="CIM293" s="755"/>
      <c r="CIN293" s="755"/>
      <c r="CIO293" s="755"/>
      <c r="CIP293" s="755"/>
      <c r="CIQ293" s="755"/>
      <c r="CIR293" s="755"/>
      <c r="CIS293" s="755"/>
      <c r="CIT293" s="755"/>
      <c r="CIU293" s="755"/>
      <c r="CIV293" s="755"/>
      <c r="CIW293" s="755"/>
      <c r="CIX293" s="755"/>
      <c r="CIY293" s="755"/>
      <c r="CIZ293" s="755"/>
      <c r="CJA293" s="755"/>
      <c r="CJB293" s="755"/>
      <c r="CJC293" s="755"/>
      <c r="CJD293" s="755"/>
      <c r="CJE293" s="755"/>
      <c r="CJF293" s="755"/>
      <c r="CJG293" s="755"/>
      <c r="CJH293" s="755"/>
      <c r="CJI293" s="755"/>
      <c r="CJJ293" s="755"/>
      <c r="CJK293" s="755"/>
      <c r="CJL293" s="755"/>
      <c r="CJM293" s="755"/>
      <c r="CJN293" s="755"/>
      <c r="CJO293" s="755"/>
      <c r="CJP293" s="755"/>
      <c r="CJQ293" s="755"/>
      <c r="CJR293" s="755"/>
      <c r="CJS293" s="755"/>
      <c r="CJT293" s="755"/>
      <c r="CJU293" s="755"/>
      <c r="CJV293" s="755"/>
      <c r="CJW293" s="755"/>
      <c r="CJX293" s="755"/>
      <c r="CJY293" s="755"/>
      <c r="CJZ293" s="755"/>
      <c r="CKA293" s="755"/>
      <c r="CKB293" s="755"/>
      <c r="CKC293" s="755"/>
      <c r="CKD293" s="755"/>
      <c r="CKE293" s="755"/>
      <c r="CKF293" s="755"/>
      <c r="CKG293" s="755"/>
      <c r="CKH293" s="755"/>
      <c r="CKI293" s="755"/>
      <c r="CKJ293" s="755"/>
      <c r="CKK293" s="755"/>
      <c r="CKL293" s="755"/>
      <c r="CKM293" s="755"/>
      <c r="CKN293" s="755"/>
      <c r="CKO293" s="755"/>
      <c r="CKP293" s="755"/>
      <c r="CKQ293" s="755"/>
      <c r="CKR293" s="755"/>
      <c r="CKS293" s="755"/>
      <c r="CKT293" s="755"/>
      <c r="CKU293" s="755"/>
      <c r="CKV293" s="755"/>
      <c r="CKW293" s="755"/>
      <c r="CKX293" s="755"/>
      <c r="CKY293" s="755"/>
      <c r="CKZ293" s="755"/>
      <c r="CLA293" s="755"/>
      <c r="CLB293" s="755"/>
      <c r="CLC293" s="755"/>
      <c r="CLD293" s="755"/>
      <c r="CLE293" s="755"/>
      <c r="CLF293" s="755"/>
      <c r="CLG293" s="755"/>
      <c r="CLH293" s="755"/>
      <c r="CLI293" s="755"/>
      <c r="CLJ293" s="755"/>
      <c r="CLK293" s="755"/>
      <c r="CLL293" s="755"/>
      <c r="CLM293" s="755"/>
      <c r="CLN293" s="755"/>
      <c r="CLO293" s="755"/>
      <c r="CLP293" s="755"/>
      <c r="CLQ293" s="755"/>
      <c r="CLR293" s="755"/>
      <c r="CLS293" s="755"/>
      <c r="CLT293" s="755"/>
      <c r="CLU293" s="755"/>
      <c r="CLV293" s="755"/>
      <c r="CLW293" s="755"/>
      <c r="CLX293" s="755"/>
      <c r="CLY293" s="755"/>
      <c r="CLZ293" s="755"/>
      <c r="CMA293" s="755"/>
      <c r="CMB293" s="755"/>
      <c r="CMC293" s="755"/>
      <c r="CMD293" s="755"/>
      <c r="CME293" s="755"/>
      <c r="CMF293" s="755"/>
      <c r="CMG293" s="755"/>
      <c r="CMH293" s="755"/>
      <c r="CMI293" s="755"/>
      <c r="CMJ293" s="755"/>
      <c r="CMK293" s="755"/>
      <c r="CML293" s="755"/>
      <c r="CMM293" s="755"/>
      <c r="CMN293" s="755"/>
      <c r="CMO293" s="755"/>
      <c r="CMP293" s="755"/>
      <c r="CMQ293" s="755"/>
      <c r="CMR293" s="755"/>
      <c r="CMS293" s="755"/>
      <c r="CMT293" s="755"/>
      <c r="CMU293" s="755"/>
      <c r="CMV293" s="755"/>
      <c r="CMW293" s="755"/>
      <c r="CMX293" s="755"/>
      <c r="CMY293" s="755"/>
      <c r="CMZ293" s="755"/>
      <c r="CNA293" s="755"/>
      <c r="CNB293" s="755"/>
      <c r="CNC293" s="755"/>
      <c r="CND293" s="755"/>
      <c r="CNE293" s="755"/>
      <c r="CNF293" s="755"/>
      <c r="CNG293" s="755"/>
      <c r="CNH293" s="755"/>
      <c r="CNI293" s="755"/>
      <c r="CNJ293" s="755"/>
      <c r="CNK293" s="755"/>
      <c r="CNL293" s="755"/>
      <c r="CNM293" s="755"/>
      <c r="CNN293" s="755"/>
      <c r="CNO293" s="755"/>
      <c r="CNP293" s="755"/>
      <c r="CNQ293" s="755"/>
      <c r="CNR293" s="755"/>
      <c r="CNS293" s="755"/>
      <c r="CNT293" s="755"/>
      <c r="CNU293" s="755"/>
      <c r="CNV293" s="755"/>
      <c r="CNW293" s="755"/>
      <c r="CNX293" s="755"/>
      <c r="CNY293" s="755"/>
      <c r="CNZ293" s="755"/>
      <c r="COA293" s="755"/>
      <c r="COB293" s="755"/>
      <c r="COC293" s="755"/>
      <c r="COD293" s="755"/>
      <c r="COE293" s="755"/>
      <c r="COF293" s="755"/>
      <c r="COG293" s="755"/>
      <c r="COH293" s="755"/>
      <c r="COI293" s="755"/>
      <c r="COJ293" s="755"/>
      <c r="COK293" s="755"/>
      <c r="COL293" s="755"/>
      <c r="COM293" s="755"/>
      <c r="CON293" s="755"/>
      <c r="COO293" s="755"/>
      <c r="COP293" s="755"/>
      <c r="COQ293" s="755"/>
      <c r="COR293" s="755"/>
      <c r="COS293" s="755"/>
      <c r="COT293" s="755"/>
      <c r="COU293" s="755"/>
      <c r="COV293" s="755"/>
      <c r="COW293" s="755"/>
      <c r="COX293" s="755"/>
      <c r="COY293" s="755"/>
      <c r="COZ293" s="755"/>
      <c r="CPA293" s="755"/>
      <c r="CPB293" s="755"/>
      <c r="CPC293" s="755"/>
      <c r="CPD293" s="755"/>
      <c r="CPE293" s="755"/>
      <c r="CPF293" s="755"/>
      <c r="CPG293" s="755"/>
      <c r="CPH293" s="755"/>
      <c r="CPI293" s="755"/>
      <c r="CPJ293" s="755"/>
      <c r="CPK293" s="755"/>
      <c r="CPL293" s="755"/>
      <c r="CPM293" s="755"/>
      <c r="CPN293" s="755"/>
      <c r="CPO293" s="755"/>
      <c r="CPP293" s="755"/>
      <c r="CPQ293" s="755"/>
      <c r="CPR293" s="755"/>
      <c r="CPS293" s="755"/>
      <c r="CPT293" s="755"/>
      <c r="CPU293" s="755"/>
      <c r="CPV293" s="755"/>
      <c r="CPW293" s="755"/>
      <c r="CPX293" s="755"/>
      <c r="CPY293" s="755"/>
      <c r="CPZ293" s="755"/>
      <c r="CQA293" s="755"/>
      <c r="CQB293" s="755"/>
      <c r="CQC293" s="755"/>
      <c r="CQD293" s="755"/>
      <c r="CQE293" s="755"/>
      <c r="CQF293" s="755"/>
      <c r="CQG293" s="755"/>
      <c r="CQH293" s="755"/>
      <c r="CQI293" s="755"/>
      <c r="CQJ293" s="755"/>
      <c r="CQK293" s="755"/>
      <c r="CQL293" s="755"/>
      <c r="CQM293" s="755"/>
      <c r="CQN293" s="755"/>
      <c r="CQO293" s="755"/>
      <c r="CQP293" s="755"/>
      <c r="CQQ293" s="755"/>
      <c r="CQR293" s="755"/>
      <c r="CQS293" s="755"/>
      <c r="CQT293" s="755"/>
      <c r="CQU293" s="755"/>
      <c r="CQV293" s="755"/>
      <c r="CQW293" s="755"/>
      <c r="CQX293" s="755"/>
      <c r="CQY293" s="755"/>
      <c r="CQZ293" s="755"/>
      <c r="CRA293" s="755"/>
      <c r="CRB293" s="755"/>
      <c r="CRC293" s="755"/>
      <c r="CRD293" s="755"/>
      <c r="CRE293" s="755"/>
      <c r="CRF293" s="755"/>
      <c r="CRG293" s="755"/>
      <c r="CRH293" s="755"/>
      <c r="CRI293" s="755"/>
      <c r="CRJ293" s="755"/>
      <c r="CRK293" s="755"/>
      <c r="CRL293" s="755"/>
      <c r="CRM293" s="755"/>
      <c r="CRN293" s="755"/>
      <c r="CRO293" s="755"/>
      <c r="CRP293" s="755"/>
      <c r="CRQ293" s="755"/>
      <c r="CRR293" s="755"/>
      <c r="CRS293" s="755"/>
      <c r="CRT293" s="755"/>
      <c r="CRU293" s="755"/>
      <c r="CRV293" s="755"/>
      <c r="CRW293" s="755"/>
      <c r="CRX293" s="755"/>
      <c r="CRY293" s="755"/>
      <c r="CRZ293" s="755"/>
      <c r="CSA293" s="755"/>
      <c r="CSB293" s="755"/>
      <c r="CSC293" s="755"/>
      <c r="CSD293" s="755"/>
      <c r="CSE293" s="755"/>
      <c r="CSF293" s="755"/>
      <c r="CSG293" s="755"/>
      <c r="CSH293" s="755"/>
      <c r="CSI293" s="755"/>
      <c r="CSJ293" s="755"/>
      <c r="CSK293" s="755"/>
      <c r="CSL293" s="755"/>
      <c r="CSM293" s="755"/>
      <c r="CSN293" s="755"/>
      <c r="CSO293" s="755"/>
      <c r="CSP293" s="755"/>
      <c r="CSQ293" s="755"/>
      <c r="CSR293" s="755"/>
      <c r="CSS293" s="755"/>
      <c r="CST293" s="755"/>
      <c r="CSU293" s="755"/>
      <c r="CSV293" s="755"/>
      <c r="CSW293" s="755"/>
      <c r="CSX293" s="755"/>
      <c r="CSY293" s="755"/>
      <c r="CSZ293" s="755"/>
      <c r="CTA293" s="755"/>
      <c r="CTB293" s="755"/>
      <c r="CTC293" s="755"/>
      <c r="CTD293" s="755"/>
      <c r="CTE293" s="755"/>
      <c r="CTF293" s="755"/>
      <c r="CTG293" s="755"/>
      <c r="CTH293" s="755"/>
      <c r="CTI293" s="755"/>
      <c r="CTJ293" s="755"/>
      <c r="CTK293" s="755"/>
      <c r="CTL293" s="755"/>
      <c r="CTM293" s="755"/>
      <c r="CTN293" s="755"/>
      <c r="CTO293" s="755"/>
      <c r="CTP293" s="755"/>
      <c r="CTQ293" s="755"/>
      <c r="CTR293" s="755"/>
      <c r="CTS293" s="755"/>
      <c r="CTT293" s="755"/>
      <c r="CTU293" s="755"/>
      <c r="CTV293" s="755"/>
      <c r="CTW293" s="755"/>
      <c r="CTX293" s="755"/>
      <c r="CTY293" s="755"/>
      <c r="CTZ293" s="755"/>
      <c r="CUA293" s="755"/>
      <c r="CUB293" s="755"/>
      <c r="CUC293" s="755"/>
      <c r="CUD293" s="755"/>
      <c r="CUE293" s="755"/>
      <c r="CUF293" s="755"/>
      <c r="CUG293" s="755"/>
      <c r="CUH293" s="755"/>
      <c r="CUI293" s="755"/>
      <c r="CUJ293" s="755"/>
      <c r="CUK293" s="755"/>
      <c r="CUL293" s="755"/>
      <c r="CUM293" s="755"/>
      <c r="CUN293" s="755"/>
      <c r="CUO293" s="755"/>
      <c r="CUP293" s="755"/>
      <c r="CUQ293" s="755"/>
      <c r="CUR293" s="755"/>
      <c r="CUS293" s="755"/>
      <c r="CUT293" s="755"/>
      <c r="CUU293" s="755"/>
      <c r="CUV293" s="755"/>
      <c r="CUW293" s="755"/>
      <c r="CUX293" s="755"/>
      <c r="CUY293" s="755"/>
      <c r="CUZ293" s="755"/>
      <c r="CVA293" s="755"/>
      <c r="CVB293" s="755"/>
      <c r="CVC293" s="755"/>
      <c r="CVD293" s="755"/>
      <c r="CVE293" s="755"/>
      <c r="CVF293" s="755"/>
      <c r="CVG293" s="755"/>
      <c r="CVH293" s="755"/>
      <c r="CVI293" s="755"/>
      <c r="CVJ293" s="755"/>
      <c r="CVK293" s="755"/>
      <c r="CVL293" s="755"/>
      <c r="CVM293" s="755"/>
      <c r="CVN293" s="755"/>
      <c r="CVO293" s="755"/>
      <c r="CVP293" s="755"/>
      <c r="CVQ293" s="755"/>
      <c r="CVR293" s="755"/>
      <c r="CVS293" s="755"/>
      <c r="CVT293" s="755"/>
      <c r="CVU293" s="755"/>
      <c r="CVV293" s="755"/>
      <c r="CVW293" s="755"/>
      <c r="CVX293" s="755"/>
      <c r="CVY293" s="755"/>
      <c r="CVZ293" s="755"/>
      <c r="CWA293" s="755"/>
      <c r="CWB293" s="755"/>
      <c r="CWC293" s="755"/>
      <c r="CWD293" s="755"/>
      <c r="CWE293" s="755"/>
      <c r="CWF293" s="755"/>
      <c r="CWG293" s="755"/>
      <c r="CWH293" s="755"/>
      <c r="CWI293" s="755"/>
      <c r="CWJ293" s="755"/>
      <c r="CWK293" s="755"/>
      <c r="CWL293" s="755"/>
      <c r="CWM293" s="755"/>
      <c r="CWN293" s="755"/>
      <c r="CWO293" s="755"/>
      <c r="CWP293" s="755"/>
      <c r="CWQ293" s="755"/>
      <c r="CWR293" s="755"/>
      <c r="CWS293" s="755"/>
      <c r="CWT293" s="755"/>
      <c r="CWU293" s="755"/>
      <c r="CWV293" s="755"/>
      <c r="CWW293" s="755"/>
      <c r="CWX293" s="755"/>
      <c r="CWY293" s="755"/>
      <c r="CWZ293" s="755"/>
      <c r="CXA293" s="755"/>
      <c r="CXB293" s="755"/>
      <c r="CXC293" s="755"/>
      <c r="CXD293" s="755"/>
      <c r="CXE293" s="755"/>
      <c r="CXF293" s="755"/>
      <c r="CXG293" s="755"/>
      <c r="CXH293" s="755"/>
      <c r="CXI293" s="755"/>
      <c r="CXJ293" s="755"/>
      <c r="CXK293" s="755"/>
      <c r="CXL293" s="755"/>
      <c r="CXM293" s="755"/>
      <c r="CXN293" s="755"/>
      <c r="CXO293" s="755"/>
      <c r="CXP293" s="755"/>
      <c r="CXQ293" s="755"/>
      <c r="CXR293" s="755"/>
      <c r="CXS293" s="755"/>
      <c r="CXT293" s="755"/>
      <c r="CXU293" s="755"/>
      <c r="CXV293" s="755"/>
      <c r="CXW293" s="755"/>
      <c r="CXX293" s="755"/>
      <c r="CXY293" s="755"/>
      <c r="CXZ293" s="755"/>
      <c r="CYA293" s="755"/>
      <c r="CYB293" s="755"/>
      <c r="CYC293" s="755"/>
      <c r="CYD293" s="755"/>
      <c r="CYE293" s="755"/>
      <c r="CYF293" s="755"/>
      <c r="CYG293" s="755"/>
      <c r="CYH293" s="755"/>
      <c r="CYI293" s="755"/>
      <c r="CYJ293" s="755"/>
      <c r="CYK293" s="755"/>
      <c r="CYL293" s="755"/>
      <c r="CYM293" s="755"/>
      <c r="CYN293" s="755"/>
      <c r="CYO293" s="755"/>
      <c r="CYP293" s="755"/>
      <c r="CYQ293" s="755"/>
      <c r="CYR293" s="755"/>
      <c r="CYS293" s="755"/>
      <c r="CYT293" s="755"/>
      <c r="CYU293" s="755"/>
      <c r="CYV293" s="755"/>
      <c r="CYW293" s="755"/>
      <c r="CYX293" s="755"/>
      <c r="CYY293" s="755"/>
      <c r="CYZ293" s="755"/>
      <c r="CZA293" s="755"/>
      <c r="CZB293" s="755"/>
      <c r="CZC293" s="755"/>
      <c r="CZD293" s="755"/>
      <c r="CZE293" s="755"/>
      <c r="CZF293" s="755"/>
      <c r="CZG293" s="755"/>
      <c r="CZH293" s="755"/>
      <c r="CZI293" s="755"/>
      <c r="CZJ293" s="755"/>
      <c r="CZK293" s="755"/>
      <c r="CZL293" s="755"/>
      <c r="CZM293" s="755"/>
      <c r="CZN293" s="755"/>
      <c r="CZO293" s="755"/>
      <c r="CZP293" s="755"/>
      <c r="CZQ293" s="755"/>
      <c r="CZR293" s="755"/>
      <c r="CZS293" s="755"/>
      <c r="CZT293" s="755"/>
      <c r="CZU293" s="755"/>
      <c r="CZV293" s="755"/>
      <c r="CZW293" s="755"/>
      <c r="CZX293" s="755"/>
      <c r="CZY293" s="755"/>
      <c r="CZZ293" s="755"/>
      <c r="DAA293" s="755"/>
      <c r="DAB293" s="755"/>
      <c r="DAC293" s="755"/>
      <c r="DAD293" s="755"/>
      <c r="DAE293" s="755"/>
      <c r="DAF293" s="755"/>
      <c r="DAG293" s="755"/>
      <c r="DAH293" s="755"/>
      <c r="DAI293" s="755"/>
      <c r="DAJ293" s="755"/>
      <c r="DAK293" s="755"/>
      <c r="DAL293" s="755"/>
      <c r="DAM293" s="755"/>
      <c r="DAN293" s="755"/>
      <c r="DAO293" s="755"/>
      <c r="DAP293" s="755"/>
      <c r="DAQ293" s="755"/>
      <c r="DAR293" s="755"/>
      <c r="DAS293" s="755"/>
      <c r="DAT293" s="755"/>
      <c r="DAU293" s="755"/>
      <c r="DAV293" s="755"/>
      <c r="DAW293" s="755"/>
      <c r="DAX293" s="755"/>
      <c r="DAY293" s="755"/>
      <c r="DAZ293" s="755"/>
      <c r="DBA293" s="755"/>
      <c r="DBB293" s="755"/>
      <c r="DBC293" s="755"/>
      <c r="DBD293" s="755"/>
      <c r="DBE293" s="755"/>
      <c r="DBF293" s="755"/>
      <c r="DBG293" s="755"/>
      <c r="DBH293" s="755"/>
      <c r="DBI293" s="755"/>
      <c r="DBJ293" s="755"/>
      <c r="DBK293" s="755"/>
      <c r="DBL293" s="755"/>
      <c r="DBM293" s="755"/>
      <c r="DBN293" s="755"/>
      <c r="DBO293" s="755"/>
      <c r="DBP293" s="755"/>
      <c r="DBQ293" s="755"/>
      <c r="DBR293" s="755"/>
      <c r="DBS293" s="755"/>
      <c r="DBT293" s="755"/>
      <c r="DBU293" s="755"/>
      <c r="DBV293" s="755"/>
      <c r="DBW293" s="755"/>
      <c r="DBX293" s="755"/>
      <c r="DBY293" s="755"/>
      <c r="DBZ293" s="755"/>
      <c r="DCA293" s="755"/>
      <c r="DCB293" s="755"/>
      <c r="DCC293" s="755"/>
      <c r="DCD293" s="755"/>
      <c r="DCE293" s="755"/>
      <c r="DCF293" s="755"/>
      <c r="DCG293" s="755"/>
      <c r="DCH293" s="755"/>
      <c r="DCI293" s="755"/>
      <c r="DCJ293" s="755"/>
      <c r="DCK293" s="755"/>
      <c r="DCL293" s="755"/>
      <c r="DCM293" s="755"/>
      <c r="DCN293" s="755"/>
      <c r="DCO293" s="755"/>
      <c r="DCP293" s="755"/>
      <c r="DCQ293" s="755"/>
      <c r="DCR293" s="755"/>
      <c r="DCS293" s="755"/>
      <c r="DCT293" s="755"/>
      <c r="DCU293" s="755"/>
      <c r="DCV293" s="755"/>
      <c r="DCW293" s="755"/>
      <c r="DCX293" s="755"/>
      <c r="DCY293" s="755"/>
      <c r="DCZ293" s="755"/>
      <c r="DDA293" s="755"/>
      <c r="DDB293" s="755"/>
      <c r="DDC293" s="755"/>
      <c r="DDD293" s="755"/>
      <c r="DDE293" s="755"/>
      <c r="DDF293" s="755"/>
      <c r="DDG293" s="755"/>
      <c r="DDH293" s="755"/>
      <c r="DDI293" s="755"/>
      <c r="DDJ293" s="755"/>
      <c r="DDK293" s="755"/>
      <c r="DDL293" s="755"/>
      <c r="DDM293" s="755"/>
      <c r="DDN293" s="755"/>
      <c r="DDO293" s="755"/>
      <c r="DDP293" s="755"/>
      <c r="DDQ293" s="755"/>
      <c r="DDR293" s="755"/>
      <c r="DDS293" s="755"/>
      <c r="DDT293" s="755"/>
      <c r="DDU293" s="755"/>
      <c r="DDV293" s="755"/>
      <c r="DDW293" s="755"/>
      <c r="DDX293" s="755"/>
      <c r="DDY293" s="755"/>
      <c r="DDZ293" s="755"/>
      <c r="DEA293" s="755"/>
      <c r="DEB293" s="755"/>
      <c r="DEC293" s="755"/>
      <c r="DED293" s="755"/>
      <c r="DEE293" s="755"/>
      <c r="DEF293" s="755"/>
      <c r="DEG293" s="755"/>
      <c r="DEH293" s="755"/>
      <c r="DEI293" s="755"/>
      <c r="DEJ293" s="755"/>
      <c r="DEK293" s="755"/>
      <c r="DEL293" s="755"/>
      <c r="DEM293" s="755"/>
      <c r="DEN293" s="755"/>
      <c r="DEO293" s="755"/>
      <c r="DEP293" s="755"/>
      <c r="DEQ293" s="755"/>
      <c r="DER293" s="755"/>
      <c r="DES293" s="755"/>
      <c r="DET293" s="755"/>
      <c r="DEU293" s="755"/>
      <c r="DEV293" s="755"/>
      <c r="DEW293" s="755"/>
      <c r="DEX293" s="755"/>
      <c r="DEY293" s="755"/>
      <c r="DEZ293" s="755"/>
      <c r="DFA293" s="755"/>
      <c r="DFB293" s="755"/>
      <c r="DFC293" s="755"/>
      <c r="DFD293" s="755"/>
      <c r="DFE293" s="755"/>
      <c r="DFF293" s="755"/>
      <c r="DFG293" s="755"/>
      <c r="DFH293" s="755"/>
      <c r="DFI293" s="755"/>
      <c r="DFJ293" s="755"/>
      <c r="DFK293" s="755"/>
      <c r="DFL293" s="755"/>
      <c r="DFM293" s="755"/>
      <c r="DFN293" s="755"/>
      <c r="DFO293" s="755"/>
      <c r="DFP293" s="755"/>
      <c r="DFQ293" s="755"/>
      <c r="DFR293" s="755"/>
      <c r="DFS293" s="755"/>
      <c r="DFT293" s="755"/>
      <c r="DFU293" s="755"/>
      <c r="DFV293" s="755"/>
      <c r="DFW293" s="755"/>
      <c r="DFX293" s="755"/>
      <c r="DFY293" s="755"/>
      <c r="DFZ293" s="755"/>
      <c r="DGA293" s="755"/>
      <c r="DGB293" s="755"/>
      <c r="DGC293" s="755"/>
      <c r="DGD293" s="755"/>
      <c r="DGE293" s="755"/>
      <c r="DGF293" s="755"/>
      <c r="DGG293" s="755"/>
      <c r="DGH293" s="755"/>
      <c r="DGI293" s="755"/>
      <c r="DGJ293" s="755"/>
      <c r="DGK293" s="755"/>
      <c r="DGL293" s="755"/>
      <c r="DGM293" s="755"/>
      <c r="DGN293" s="755"/>
      <c r="DGO293" s="755"/>
      <c r="DGP293" s="755"/>
      <c r="DGQ293" s="755"/>
      <c r="DGR293" s="755"/>
      <c r="DGS293" s="755"/>
      <c r="DGT293" s="755"/>
      <c r="DGU293" s="755"/>
      <c r="DGV293" s="755"/>
      <c r="DGW293" s="755"/>
      <c r="DGX293" s="755"/>
      <c r="DGY293" s="755"/>
      <c r="DGZ293" s="755"/>
      <c r="DHA293" s="755"/>
      <c r="DHB293" s="755"/>
      <c r="DHC293" s="755"/>
      <c r="DHD293" s="755"/>
      <c r="DHE293" s="755"/>
      <c r="DHF293" s="755"/>
      <c r="DHG293" s="755"/>
      <c r="DHH293" s="755"/>
      <c r="DHI293" s="755"/>
      <c r="DHJ293" s="755"/>
      <c r="DHK293" s="755"/>
      <c r="DHL293" s="755"/>
      <c r="DHM293" s="755"/>
      <c r="DHN293" s="755"/>
      <c r="DHO293" s="755"/>
      <c r="DHP293" s="755"/>
      <c r="DHQ293" s="755"/>
      <c r="DHR293" s="755"/>
      <c r="DHS293" s="755"/>
      <c r="DHT293" s="755"/>
      <c r="DHU293" s="755"/>
      <c r="DHV293" s="755"/>
      <c r="DHW293" s="755"/>
      <c r="DHX293" s="755"/>
      <c r="DHY293" s="755"/>
      <c r="DHZ293" s="755"/>
      <c r="DIA293" s="755"/>
      <c r="DIB293" s="755"/>
      <c r="DIC293" s="755"/>
      <c r="DID293" s="755"/>
      <c r="DIE293" s="755"/>
      <c r="DIF293" s="755"/>
      <c r="DIG293" s="755"/>
      <c r="DIH293" s="755"/>
      <c r="DII293" s="755"/>
      <c r="DIJ293" s="755"/>
      <c r="DIK293" s="755"/>
      <c r="DIL293" s="755"/>
      <c r="DIM293" s="755"/>
      <c r="DIN293" s="755"/>
      <c r="DIO293" s="755"/>
      <c r="DIP293" s="755"/>
      <c r="DIQ293" s="755"/>
      <c r="DIR293" s="755"/>
      <c r="DIS293" s="755"/>
      <c r="DIT293" s="755"/>
      <c r="DIU293" s="755"/>
      <c r="DIV293" s="755"/>
      <c r="DIW293" s="755"/>
      <c r="DIX293" s="755"/>
      <c r="DIY293" s="755"/>
      <c r="DIZ293" s="755"/>
      <c r="DJA293" s="755"/>
      <c r="DJB293" s="755"/>
      <c r="DJC293" s="755"/>
      <c r="DJD293" s="755"/>
      <c r="DJE293" s="755"/>
      <c r="DJF293" s="755"/>
      <c r="DJG293" s="755"/>
      <c r="DJH293" s="755"/>
      <c r="DJI293" s="755"/>
      <c r="DJJ293" s="755"/>
      <c r="DJK293" s="755"/>
      <c r="DJL293" s="755"/>
      <c r="DJM293" s="755"/>
      <c r="DJN293" s="755"/>
      <c r="DJO293" s="755"/>
      <c r="DJP293" s="755"/>
      <c r="DJQ293" s="755"/>
      <c r="DJR293" s="755"/>
      <c r="DJS293" s="755"/>
      <c r="DJT293" s="755"/>
      <c r="DJU293" s="755"/>
      <c r="DJV293" s="755"/>
      <c r="DJW293" s="755"/>
      <c r="DJX293" s="755"/>
      <c r="DJY293" s="755"/>
      <c r="DJZ293" s="755"/>
      <c r="DKA293" s="755"/>
      <c r="DKB293" s="755"/>
      <c r="DKC293" s="755"/>
      <c r="DKD293" s="755"/>
      <c r="DKE293" s="755"/>
      <c r="DKF293" s="755"/>
      <c r="DKG293" s="755"/>
      <c r="DKH293" s="755"/>
      <c r="DKI293" s="755"/>
      <c r="DKJ293" s="755"/>
      <c r="DKK293" s="755"/>
      <c r="DKL293" s="755"/>
      <c r="DKM293" s="755"/>
      <c r="DKN293" s="755"/>
      <c r="DKO293" s="755"/>
      <c r="DKP293" s="755"/>
      <c r="DKQ293" s="755"/>
      <c r="DKR293" s="755"/>
      <c r="DKS293" s="755"/>
      <c r="DKT293" s="755"/>
      <c r="DKU293" s="755"/>
      <c r="DKV293" s="755"/>
      <c r="DKW293" s="755"/>
      <c r="DKX293" s="755"/>
      <c r="DKY293" s="755"/>
      <c r="DKZ293" s="755"/>
      <c r="DLA293" s="755"/>
      <c r="DLB293" s="755"/>
      <c r="DLC293" s="755"/>
      <c r="DLD293" s="755"/>
      <c r="DLE293" s="755"/>
      <c r="DLF293" s="755"/>
      <c r="DLG293" s="755"/>
      <c r="DLH293" s="755"/>
      <c r="DLI293" s="755"/>
      <c r="DLJ293" s="755"/>
      <c r="DLK293" s="755"/>
      <c r="DLL293" s="755"/>
      <c r="DLM293" s="755"/>
      <c r="DLN293" s="755"/>
      <c r="DLO293" s="755"/>
      <c r="DLP293" s="755"/>
      <c r="DLQ293" s="755"/>
      <c r="DLR293" s="755"/>
      <c r="DLS293" s="755"/>
      <c r="DLT293" s="755"/>
      <c r="DLU293" s="755"/>
      <c r="DLV293" s="755"/>
      <c r="DLW293" s="755"/>
      <c r="DLX293" s="755"/>
      <c r="DLY293" s="755"/>
      <c r="DLZ293" s="755"/>
      <c r="DMA293" s="755"/>
      <c r="DMB293" s="755"/>
      <c r="DMC293" s="755"/>
      <c r="DMD293" s="755"/>
      <c r="DME293" s="755"/>
      <c r="DMF293" s="755"/>
      <c r="DMG293" s="755"/>
      <c r="DMH293" s="755"/>
      <c r="DMI293" s="755"/>
      <c r="DMJ293" s="755"/>
      <c r="DMK293" s="755"/>
      <c r="DML293" s="755"/>
      <c r="DMM293" s="755"/>
      <c r="DMN293" s="755"/>
      <c r="DMO293" s="755"/>
      <c r="DMP293" s="755"/>
      <c r="DMQ293" s="755"/>
      <c r="DMR293" s="755"/>
      <c r="DMS293" s="755"/>
      <c r="DMT293" s="755"/>
      <c r="DMU293" s="755"/>
      <c r="DMV293" s="755"/>
      <c r="DMW293" s="755"/>
      <c r="DMX293" s="755"/>
      <c r="DMY293" s="755"/>
      <c r="DMZ293" s="755"/>
      <c r="DNA293" s="755"/>
      <c r="DNB293" s="755"/>
      <c r="DNC293" s="755"/>
      <c r="DND293" s="755"/>
      <c r="DNE293" s="755"/>
      <c r="DNF293" s="755"/>
      <c r="DNG293" s="755"/>
      <c r="DNH293" s="755"/>
      <c r="DNI293" s="755"/>
      <c r="DNJ293" s="755"/>
      <c r="DNK293" s="755"/>
      <c r="DNL293" s="755"/>
      <c r="DNM293" s="755"/>
      <c r="DNN293" s="755"/>
      <c r="DNO293" s="755"/>
      <c r="DNP293" s="755"/>
      <c r="DNQ293" s="755"/>
      <c r="DNR293" s="755"/>
      <c r="DNS293" s="755"/>
      <c r="DNT293" s="755"/>
      <c r="DNU293" s="755"/>
      <c r="DNV293" s="755"/>
      <c r="DNW293" s="755"/>
      <c r="DNX293" s="755"/>
      <c r="DNY293" s="755"/>
      <c r="DNZ293" s="755"/>
      <c r="DOA293" s="755"/>
      <c r="DOB293" s="755"/>
      <c r="DOC293" s="755"/>
      <c r="DOD293" s="755"/>
      <c r="DOE293" s="755"/>
      <c r="DOF293" s="755"/>
      <c r="DOG293" s="755"/>
      <c r="DOH293" s="755"/>
      <c r="DOI293" s="755"/>
      <c r="DOJ293" s="755"/>
      <c r="DOK293" s="755"/>
      <c r="DOL293" s="755"/>
      <c r="DOM293" s="755"/>
      <c r="DON293" s="755"/>
      <c r="DOO293" s="755"/>
      <c r="DOP293" s="755"/>
      <c r="DOQ293" s="755"/>
      <c r="DOR293" s="755"/>
      <c r="DOS293" s="755"/>
      <c r="DOT293" s="755"/>
      <c r="DOU293" s="755"/>
      <c r="DOV293" s="755"/>
      <c r="DOW293" s="755"/>
      <c r="DOX293" s="755"/>
      <c r="DOY293" s="755"/>
      <c r="DOZ293" s="755"/>
      <c r="DPA293" s="755"/>
      <c r="DPB293" s="755"/>
      <c r="DPC293" s="755"/>
      <c r="DPD293" s="755"/>
      <c r="DPE293" s="755"/>
      <c r="DPF293" s="755"/>
      <c r="DPG293" s="755"/>
      <c r="DPH293" s="755"/>
      <c r="DPI293" s="755"/>
      <c r="DPJ293" s="755"/>
      <c r="DPK293" s="755"/>
      <c r="DPL293" s="755"/>
      <c r="DPM293" s="755"/>
      <c r="DPN293" s="755"/>
      <c r="DPO293" s="755"/>
      <c r="DPP293" s="755"/>
      <c r="DPQ293" s="755"/>
      <c r="DPR293" s="755"/>
      <c r="DPS293" s="755"/>
      <c r="DPT293" s="755"/>
      <c r="DPU293" s="755"/>
      <c r="DPV293" s="755"/>
      <c r="DPW293" s="755"/>
      <c r="DPX293" s="755"/>
      <c r="DPY293" s="755"/>
      <c r="DPZ293" s="755"/>
      <c r="DQA293" s="755"/>
      <c r="DQB293" s="755"/>
      <c r="DQC293" s="755"/>
      <c r="DQD293" s="755"/>
      <c r="DQE293" s="755"/>
      <c r="DQF293" s="755"/>
      <c r="DQG293" s="755"/>
      <c r="DQH293" s="755"/>
      <c r="DQI293" s="755"/>
      <c r="DQJ293" s="755"/>
      <c r="DQK293" s="755"/>
      <c r="DQL293" s="755"/>
      <c r="DQM293" s="755"/>
      <c r="DQN293" s="755"/>
      <c r="DQO293" s="755"/>
      <c r="DQP293" s="755"/>
      <c r="DQQ293" s="755"/>
      <c r="DQR293" s="755"/>
      <c r="DQS293" s="755"/>
      <c r="DQT293" s="755"/>
      <c r="DQU293" s="755"/>
      <c r="DQV293" s="755"/>
      <c r="DQW293" s="755"/>
      <c r="DQX293" s="755"/>
      <c r="DQY293" s="755"/>
      <c r="DQZ293" s="755"/>
      <c r="DRA293" s="755"/>
      <c r="DRB293" s="755"/>
      <c r="DRC293" s="755"/>
      <c r="DRD293" s="755"/>
      <c r="DRE293" s="755"/>
      <c r="DRF293" s="755"/>
      <c r="DRG293" s="755"/>
      <c r="DRH293" s="755"/>
      <c r="DRI293" s="755"/>
      <c r="DRJ293" s="755"/>
      <c r="DRK293" s="755"/>
      <c r="DRL293" s="755"/>
      <c r="DRM293" s="755"/>
      <c r="DRN293" s="755"/>
      <c r="DRO293" s="755"/>
      <c r="DRP293" s="755"/>
      <c r="DRQ293" s="755"/>
      <c r="DRR293" s="755"/>
      <c r="DRS293" s="755"/>
      <c r="DRT293" s="755"/>
      <c r="DRU293" s="755"/>
      <c r="DRV293" s="755"/>
      <c r="DRW293" s="755"/>
      <c r="DRX293" s="755"/>
      <c r="DRY293" s="755"/>
      <c r="DRZ293" s="755"/>
      <c r="DSA293" s="755"/>
      <c r="DSB293" s="755"/>
      <c r="DSC293" s="755"/>
      <c r="DSD293" s="755"/>
      <c r="DSE293" s="755"/>
      <c r="DSF293" s="755"/>
      <c r="DSG293" s="755"/>
      <c r="DSH293" s="755"/>
      <c r="DSI293" s="755"/>
      <c r="DSJ293" s="755"/>
      <c r="DSK293" s="755"/>
      <c r="DSL293" s="755"/>
      <c r="DSM293" s="755"/>
      <c r="DSN293" s="755"/>
      <c r="DSO293" s="755"/>
      <c r="DSP293" s="755"/>
      <c r="DSQ293" s="755"/>
      <c r="DSR293" s="755"/>
      <c r="DSS293" s="755"/>
      <c r="DST293" s="755"/>
      <c r="DSU293" s="755"/>
      <c r="DSV293" s="755"/>
      <c r="DSW293" s="755"/>
      <c r="DSX293" s="755"/>
      <c r="DSY293" s="755"/>
      <c r="DSZ293" s="755"/>
      <c r="DTA293" s="755"/>
      <c r="DTB293" s="755"/>
      <c r="DTC293" s="755"/>
      <c r="DTD293" s="755"/>
      <c r="DTE293" s="755"/>
      <c r="DTF293" s="755"/>
      <c r="DTG293" s="755"/>
      <c r="DTH293" s="755"/>
      <c r="DTI293" s="755"/>
      <c r="DTJ293" s="755"/>
      <c r="DTK293" s="755"/>
      <c r="DTL293" s="755"/>
      <c r="DTM293" s="755"/>
      <c r="DTN293" s="755"/>
      <c r="DTO293" s="755"/>
      <c r="DTP293" s="755"/>
      <c r="DTQ293" s="755"/>
      <c r="DTR293" s="755"/>
      <c r="DTS293" s="755"/>
      <c r="DTT293" s="755"/>
      <c r="DTU293" s="755"/>
      <c r="DTV293" s="755"/>
      <c r="DTW293" s="755"/>
      <c r="DTX293" s="755"/>
      <c r="DTY293" s="755"/>
      <c r="DTZ293" s="755"/>
      <c r="DUA293" s="755"/>
      <c r="DUB293" s="755"/>
      <c r="DUC293" s="755"/>
      <c r="DUD293" s="755"/>
      <c r="DUE293" s="755"/>
      <c r="DUF293" s="755"/>
      <c r="DUG293" s="755"/>
      <c r="DUH293" s="755"/>
      <c r="DUI293" s="755"/>
      <c r="DUJ293" s="755"/>
      <c r="DUK293" s="755"/>
      <c r="DUL293" s="755"/>
      <c r="DUM293" s="755"/>
      <c r="DUN293" s="755"/>
      <c r="DUO293" s="755"/>
      <c r="DUP293" s="755"/>
      <c r="DUQ293" s="755"/>
      <c r="DUR293" s="755"/>
      <c r="DUS293" s="755"/>
      <c r="DUT293" s="755"/>
      <c r="DUU293" s="755"/>
      <c r="DUV293" s="755"/>
      <c r="DUW293" s="755"/>
      <c r="DUX293" s="755"/>
      <c r="DUY293" s="755"/>
      <c r="DUZ293" s="755"/>
      <c r="DVA293" s="755"/>
      <c r="DVB293" s="755"/>
      <c r="DVC293" s="755"/>
      <c r="DVD293" s="755"/>
      <c r="DVE293" s="755"/>
      <c r="DVF293" s="755"/>
      <c r="DVG293" s="755"/>
      <c r="DVH293" s="755"/>
      <c r="DVI293" s="755"/>
      <c r="DVJ293" s="755"/>
      <c r="DVK293" s="755"/>
      <c r="DVL293" s="755"/>
      <c r="DVM293" s="755"/>
      <c r="DVN293" s="755"/>
      <c r="DVO293" s="755"/>
      <c r="DVP293" s="755"/>
      <c r="DVQ293" s="755"/>
      <c r="DVR293" s="755"/>
      <c r="DVS293" s="755"/>
      <c r="DVT293" s="755"/>
      <c r="DVU293" s="755"/>
      <c r="DVV293" s="755"/>
      <c r="DVW293" s="755"/>
      <c r="DVX293" s="755"/>
      <c r="DVY293" s="755"/>
      <c r="DVZ293" s="755"/>
      <c r="DWA293" s="755"/>
      <c r="DWB293" s="755"/>
      <c r="DWC293" s="755"/>
      <c r="DWD293" s="755"/>
      <c r="DWE293" s="755"/>
      <c r="DWF293" s="755"/>
      <c r="DWG293" s="755"/>
      <c r="DWH293" s="755"/>
      <c r="DWI293" s="755"/>
      <c r="DWJ293" s="755"/>
      <c r="DWK293" s="755"/>
      <c r="DWL293" s="755"/>
      <c r="DWM293" s="755"/>
      <c r="DWN293" s="755"/>
      <c r="DWO293" s="755"/>
      <c r="DWP293" s="755"/>
      <c r="DWQ293" s="755"/>
      <c r="DWR293" s="755"/>
      <c r="DWS293" s="755"/>
      <c r="DWT293" s="755"/>
      <c r="DWU293" s="755"/>
      <c r="DWV293" s="755"/>
      <c r="DWW293" s="755"/>
      <c r="DWX293" s="755"/>
      <c r="DWY293" s="755"/>
      <c r="DWZ293" s="755"/>
      <c r="DXA293" s="755"/>
      <c r="DXB293" s="755"/>
      <c r="DXC293" s="755"/>
      <c r="DXD293" s="755"/>
      <c r="DXE293" s="755"/>
      <c r="DXF293" s="755"/>
      <c r="DXG293" s="755"/>
      <c r="DXH293" s="755"/>
      <c r="DXI293" s="755"/>
      <c r="DXJ293" s="755"/>
      <c r="DXK293" s="755"/>
      <c r="DXL293" s="755"/>
      <c r="DXM293" s="755"/>
      <c r="DXN293" s="755"/>
      <c r="DXO293" s="755"/>
      <c r="DXP293" s="755"/>
      <c r="DXQ293" s="755"/>
      <c r="DXR293" s="755"/>
      <c r="DXS293" s="755"/>
      <c r="DXT293" s="755"/>
      <c r="DXU293" s="755"/>
      <c r="DXV293" s="755"/>
      <c r="DXW293" s="755"/>
      <c r="DXX293" s="755"/>
      <c r="DXY293" s="755"/>
      <c r="DXZ293" s="755"/>
      <c r="DYA293" s="755"/>
      <c r="DYB293" s="755"/>
      <c r="DYC293" s="755"/>
      <c r="DYD293" s="755"/>
      <c r="DYE293" s="755"/>
      <c r="DYF293" s="755"/>
      <c r="DYG293" s="755"/>
      <c r="DYH293" s="755"/>
      <c r="DYI293" s="755"/>
      <c r="DYJ293" s="755"/>
      <c r="DYK293" s="755"/>
      <c r="DYL293" s="755"/>
      <c r="DYM293" s="755"/>
      <c r="DYN293" s="755"/>
      <c r="DYO293" s="755"/>
      <c r="DYP293" s="755"/>
      <c r="DYQ293" s="755"/>
      <c r="DYR293" s="755"/>
      <c r="DYS293" s="755"/>
      <c r="DYT293" s="755"/>
      <c r="DYU293" s="755"/>
      <c r="DYV293" s="755"/>
      <c r="DYW293" s="755"/>
      <c r="DYX293" s="755"/>
      <c r="DYY293" s="755"/>
      <c r="DYZ293" s="755"/>
      <c r="DZA293" s="755"/>
      <c r="DZB293" s="755"/>
      <c r="DZC293" s="755"/>
      <c r="DZD293" s="755"/>
      <c r="DZE293" s="755"/>
      <c r="DZF293" s="755"/>
      <c r="DZG293" s="755"/>
      <c r="DZH293" s="755"/>
      <c r="DZI293" s="755"/>
      <c r="DZJ293" s="755"/>
      <c r="DZK293" s="755"/>
      <c r="DZL293" s="755"/>
      <c r="DZM293" s="755"/>
      <c r="DZN293" s="755"/>
      <c r="DZO293" s="755"/>
      <c r="DZP293" s="755"/>
      <c r="DZQ293" s="755"/>
      <c r="DZR293" s="755"/>
      <c r="DZS293" s="755"/>
      <c r="DZT293" s="755"/>
      <c r="DZU293" s="755"/>
      <c r="DZV293" s="755"/>
      <c r="DZW293" s="755"/>
      <c r="DZX293" s="755"/>
      <c r="DZY293" s="755"/>
      <c r="DZZ293" s="755"/>
      <c r="EAA293" s="755"/>
      <c r="EAB293" s="755"/>
      <c r="EAC293" s="755"/>
      <c r="EAD293" s="755"/>
      <c r="EAE293" s="755"/>
      <c r="EAF293" s="755"/>
      <c r="EAG293" s="755"/>
      <c r="EAH293" s="755"/>
      <c r="EAI293" s="755"/>
      <c r="EAJ293" s="755"/>
      <c r="EAK293" s="755"/>
      <c r="EAL293" s="755"/>
      <c r="EAM293" s="755"/>
      <c r="EAN293" s="755"/>
      <c r="EAO293" s="755"/>
      <c r="EAP293" s="755"/>
      <c r="EAQ293" s="755"/>
      <c r="EAR293" s="755"/>
      <c r="EAS293" s="755"/>
      <c r="EAT293" s="755"/>
      <c r="EAU293" s="755"/>
      <c r="EAV293" s="755"/>
      <c r="EAW293" s="755"/>
      <c r="EAX293" s="755"/>
      <c r="EAY293" s="755"/>
      <c r="EAZ293" s="755"/>
      <c r="EBA293" s="755"/>
      <c r="EBB293" s="755"/>
      <c r="EBC293" s="755"/>
      <c r="EBD293" s="755"/>
      <c r="EBE293" s="755"/>
      <c r="EBF293" s="755"/>
      <c r="EBG293" s="755"/>
      <c r="EBH293" s="755"/>
      <c r="EBI293" s="755"/>
      <c r="EBJ293" s="755"/>
      <c r="EBK293" s="755"/>
      <c r="EBL293" s="755"/>
      <c r="EBM293" s="755"/>
      <c r="EBN293" s="755"/>
      <c r="EBO293" s="755"/>
      <c r="EBP293" s="755"/>
      <c r="EBQ293" s="755"/>
      <c r="EBR293" s="755"/>
      <c r="EBS293" s="755"/>
      <c r="EBT293" s="755"/>
      <c r="EBU293" s="755"/>
      <c r="EBV293" s="755"/>
      <c r="EBW293" s="755"/>
      <c r="EBX293" s="755"/>
      <c r="EBY293" s="755"/>
      <c r="EBZ293" s="755"/>
      <c r="ECA293" s="755"/>
      <c r="ECB293" s="755"/>
      <c r="ECC293" s="755"/>
      <c r="ECD293" s="755"/>
      <c r="ECE293" s="755"/>
      <c r="ECF293" s="755"/>
      <c r="ECG293" s="755"/>
      <c r="ECH293" s="755"/>
      <c r="ECI293" s="755"/>
      <c r="ECJ293" s="755"/>
      <c r="ECK293" s="755"/>
      <c r="ECL293" s="755"/>
      <c r="ECM293" s="755"/>
      <c r="ECN293" s="755"/>
      <c r="ECO293" s="755"/>
      <c r="ECP293" s="755"/>
      <c r="ECQ293" s="755"/>
      <c r="ECR293" s="755"/>
      <c r="ECS293" s="755"/>
      <c r="ECT293" s="755"/>
      <c r="ECU293" s="755"/>
      <c r="ECV293" s="755"/>
      <c r="ECW293" s="755"/>
      <c r="ECX293" s="755"/>
      <c r="ECY293" s="755"/>
      <c r="ECZ293" s="755"/>
      <c r="EDA293" s="755"/>
      <c r="EDB293" s="755"/>
      <c r="EDC293" s="755"/>
      <c r="EDD293" s="755"/>
      <c r="EDE293" s="755"/>
      <c r="EDF293" s="755"/>
      <c r="EDG293" s="755"/>
      <c r="EDH293" s="755"/>
      <c r="EDI293" s="755"/>
      <c r="EDJ293" s="755"/>
      <c r="EDK293" s="755"/>
      <c r="EDL293" s="755"/>
      <c r="EDM293" s="755"/>
      <c r="EDN293" s="755"/>
      <c r="EDO293" s="755"/>
      <c r="EDP293" s="755"/>
      <c r="EDQ293" s="755"/>
      <c r="EDR293" s="755"/>
      <c r="EDS293" s="755"/>
      <c r="EDT293" s="755"/>
      <c r="EDU293" s="755"/>
      <c r="EDV293" s="755"/>
      <c r="EDW293" s="755"/>
      <c r="EDX293" s="755"/>
      <c r="EDY293" s="755"/>
      <c r="EDZ293" s="755"/>
      <c r="EEA293" s="755"/>
      <c r="EEB293" s="755"/>
      <c r="EEC293" s="755"/>
      <c r="EED293" s="755"/>
      <c r="EEE293" s="755"/>
      <c r="EEF293" s="755"/>
      <c r="EEG293" s="755"/>
      <c r="EEH293" s="755"/>
      <c r="EEI293" s="755"/>
      <c r="EEJ293" s="755"/>
      <c r="EEK293" s="755"/>
      <c r="EEL293" s="755"/>
      <c r="EEM293" s="755"/>
      <c r="EEN293" s="755"/>
      <c r="EEO293" s="755"/>
      <c r="EEP293" s="755"/>
      <c r="EEQ293" s="755"/>
      <c r="EER293" s="755"/>
      <c r="EES293" s="755"/>
      <c r="EET293" s="755"/>
      <c r="EEU293" s="755"/>
      <c r="EEV293" s="755"/>
      <c r="EEW293" s="755"/>
      <c r="EEX293" s="755"/>
      <c r="EEY293" s="755"/>
      <c r="EEZ293" s="755"/>
      <c r="EFA293" s="755"/>
      <c r="EFB293" s="755"/>
      <c r="EFC293" s="755"/>
      <c r="EFD293" s="755"/>
      <c r="EFE293" s="755"/>
      <c r="EFF293" s="755"/>
      <c r="EFG293" s="755"/>
      <c r="EFH293" s="755"/>
      <c r="EFI293" s="755"/>
      <c r="EFJ293" s="755"/>
      <c r="EFK293" s="755"/>
      <c r="EFL293" s="755"/>
      <c r="EFM293" s="755"/>
      <c r="EFN293" s="755"/>
      <c r="EFO293" s="755"/>
      <c r="EFP293" s="755"/>
      <c r="EFQ293" s="755"/>
      <c r="EFR293" s="755"/>
      <c r="EFS293" s="755"/>
      <c r="EFT293" s="755"/>
      <c r="EFU293" s="755"/>
      <c r="EFV293" s="755"/>
      <c r="EFW293" s="755"/>
      <c r="EFX293" s="755"/>
      <c r="EFY293" s="755"/>
      <c r="EFZ293" s="755"/>
      <c r="EGA293" s="755"/>
      <c r="EGB293" s="755"/>
      <c r="EGC293" s="755"/>
      <c r="EGD293" s="755"/>
      <c r="EGE293" s="755"/>
      <c r="EGF293" s="755"/>
      <c r="EGG293" s="755"/>
      <c r="EGH293" s="755"/>
      <c r="EGI293" s="755"/>
      <c r="EGJ293" s="755"/>
      <c r="EGK293" s="755"/>
      <c r="EGL293" s="755"/>
      <c r="EGM293" s="755"/>
      <c r="EGN293" s="755"/>
      <c r="EGO293" s="755"/>
      <c r="EGP293" s="755"/>
      <c r="EGQ293" s="755"/>
      <c r="EGR293" s="755"/>
      <c r="EGS293" s="755"/>
      <c r="EGT293" s="755"/>
      <c r="EGU293" s="755"/>
      <c r="EGV293" s="755"/>
      <c r="EGW293" s="755"/>
      <c r="EGX293" s="755"/>
      <c r="EGY293" s="755"/>
      <c r="EGZ293" s="755"/>
      <c r="EHA293" s="755"/>
      <c r="EHB293" s="755"/>
      <c r="EHC293" s="755"/>
      <c r="EHD293" s="755"/>
      <c r="EHE293" s="755"/>
      <c r="EHF293" s="755"/>
      <c r="EHG293" s="755"/>
      <c r="EHH293" s="755"/>
      <c r="EHI293" s="755"/>
      <c r="EHJ293" s="755"/>
      <c r="EHK293" s="755"/>
      <c r="EHL293" s="755"/>
      <c r="EHM293" s="755"/>
      <c r="EHN293" s="755"/>
      <c r="EHO293" s="755"/>
      <c r="EHP293" s="755"/>
      <c r="EHQ293" s="755"/>
      <c r="EHR293" s="755"/>
      <c r="EHS293" s="755"/>
      <c r="EHT293" s="755"/>
      <c r="EHU293" s="755"/>
      <c r="EHV293" s="755"/>
      <c r="EHW293" s="755"/>
      <c r="EHX293" s="755"/>
      <c r="EHY293" s="755"/>
      <c r="EHZ293" s="755"/>
      <c r="EIA293" s="755"/>
      <c r="EIB293" s="755"/>
      <c r="EIC293" s="755"/>
      <c r="EID293" s="755"/>
      <c r="EIE293" s="755"/>
      <c r="EIF293" s="755"/>
      <c r="EIG293" s="755"/>
      <c r="EIH293" s="755"/>
      <c r="EII293" s="755"/>
      <c r="EIJ293" s="755"/>
      <c r="EIK293" s="755"/>
      <c r="EIL293" s="755"/>
      <c r="EIM293" s="755"/>
      <c r="EIN293" s="755"/>
      <c r="EIO293" s="755"/>
      <c r="EIP293" s="755"/>
      <c r="EIQ293" s="755"/>
      <c r="EIR293" s="755"/>
      <c r="EIS293" s="755"/>
      <c r="EIT293" s="755"/>
      <c r="EIU293" s="755"/>
      <c r="EIV293" s="755"/>
      <c r="EIW293" s="755"/>
      <c r="EIX293" s="755"/>
      <c r="EIY293" s="755"/>
      <c r="EIZ293" s="755"/>
      <c r="EJA293" s="755"/>
      <c r="EJB293" s="755"/>
      <c r="EJC293" s="755"/>
      <c r="EJD293" s="755"/>
      <c r="EJE293" s="755"/>
      <c r="EJF293" s="755"/>
      <c r="EJG293" s="755"/>
      <c r="EJH293" s="755"/>
      <c r="EJI293" s="755"/>
      <c r="EJJ293" s="755"/>
      <c r="EJK293" s="755"/>
      <c r="EJL293" s="755"/>
      <c r="EJM293" s="755"/>
      <c r="EJN293" s="755"/>
      <c r="EJO293" s="755"/>
      <c r="EJP293" s="755"/>
      <c r="EJQ293" s="755"/>
      <c r="EJR293" s="755"/>
      <c r="EJS293" s="755"/>
      <c r="EJT293" s="755"/>
      <c r="EJU293" s="755"/>
      <c r="EJV293" s="755"/>
      <c r="EJW293" s="755"/>
      <c r="EJX293" s="755"/>
      <c r="EJY293" s="755"/>
      <c r="EJZ293" s="755"/>
      <c r="EKA293" s="755"/>
      <c r="EKB293" s="755"/>
      <c r="EKC293" s="755"/>
      <c r="EKD293" s="755"/>
      <c r="EKE293" s="755"/>
      <c r="EKF293" s="755"/>
      <c r="EKG293" s="755"/>
      <c r="EKH293" s="755"/>
      <c r="EKI293" s="755"/>
      <c r="EKJ293" s="755"/>
      <c r="EKK293" s="755"/>
      <c r="EKL293" s="755"/>
      <c r="EKM293" s="755"/>
      <c r="EKN293" s="755"/>
      <c r="EKO293" s="755"/>
      <c r="EKP293" s="755"/>
      <c r="EKQ293" s="755"/>
      <c r="EKR293" s="755"/>
      <c r="EKS293" s="755"/>
      <c r="EKT293" s="755"/>
      <c r="EKU293" s="755"/>
      <c r="EKV293" s="755"/>
      <c r="EKW293" s="755"/>
      <c r="EKX293" s="755"/>
      <c r="EKY293" s="755"/>
      <c r="EKZ293" s="755"/>
      <c r="ELA293" s="755"/>
      <c r="ELB293" s="755"/>
      <c r="ELC293" s="755"/>
      <c r="ELD293" s="755"/>
      <c r="ELE293" s="755"/>
      <c r="ELF293" s="755"/>
      <c r="ELG293" s="755"/>
      <c r="ELH293" s="755"/>
      <c r="ELI293" s="755"/>
      <c r="ELJ293" s="755"/>
      <c r="ELK293" s="755"/>
      <c r="ELL293" s="755"/>
      <c r="ELM293" s="755"/>
      <c r="ELN293" s="755"/>
      <c r="ELO293" s="755"/>
      <c r="ELP293" s="755"/>
      <c r="ELQ293" s="755"/>
      <c r="ELR293" s="755"/>
      <c r="ELS293" s="755"/>
      <c r="ELT293" s="755"/>
      <c r="ELU293" s="755"/>
      <c r="ELV293" s="755"/>
      <c r="ELW293" s="755"/>
      <c r="ELX293" s="755"/>
      <c r="ELY293" s="755"/>
      <c r="ELZ293" s="755"/>
      <c r="EMA293" s="755"/>
      <c r="EMB293" s="755"/>
      <c r="EMC293" s="755"/>
      <c r="EMD293" s="755"/>
      <c r="EME293" s="755"/>
      <c r="EMF293" s="755"/>
      <c r="EMG293" s="755"/>
      <c r="EMH293" s="755"/>
      <c r="EMI293" s="755"/>
      <c r="EMJ293" s="755"/>
      <c r="EMK293" s="755"/>
      <c r="EML293" s="755"/>
      <c r="EMM293" s="755"/>
      <c r="EMN293" s="755"/>
      <c r="EMO293" s="755"/>
      <c r="EMP293" s="755"/>
      <c r="EMQ293" s="755"/>
      <c r="EMR293" s="755"/>
      <c r="EMS293" s="755"/>
      <c r="EMT293" s="755"/>
      <c r="EMU293" s="755"/>
      <c r="EMV293" s="755"/>
      <c r="EMW293" s="755"/>
      <c r="EMX293" s="755"/>
      <c r="EMY293" s="755"/>
      <c r="EMZ293" s="755"/>
      <c r="ENA293" s="755"/>
      <c r="ENB293" s="755"/>
      <c r="ENC293" s="755"/>
      <c r="END293" s="755"/>
      <c r="ENE293" s="755"/>
      <c r="ENF293" s="755"/>
      <c r="ENG293" s="755"/>
      <c r="ENH293" s="755"/>
      <c r="ENI293" s="755"/>
      <c r="ENJ293" s="755"/>
      <c r="ENK293" s="755"/>
      <c r="ENL293" s="755"/>
      <c r="ENM293" s="755"/>
      <c r="ENN293" s="755"/>
      <c r="ENO293" s="755"/>
      <c r="ENP293" s="755"/>
      <c r="ENQ293" s="755"/>
      <c r="ENR293" s="755"/>
      <c r="ENS293" s="755"/>
      <c r="ENT293" s="755"/>
      <c r="ENU293" s="755"/>
      <c r="ENV293" s="755"/>
      <c r="ENW293" s="755"/>
      <c r="ENX293" s="755"/>
      <c r="ENY293" s="755"/>
      <c r="ENZ293" s="755"/>
      <c r="EOA293" s="755"/>
      <c r="EOB293" s="755"/>
      <c r="EOC293" s="755"/>
      <c r="EOD293" s="755"/>
      <c r="EOE293" s="755"/>
      <c r="EOF293" s="755"/>
      <c r="EOG293" s="755"/>
      <c r="EOH293" s="755"/>
      <c r="EOI293" s="755"/>
      <c r="EOJ293" s="755"/>
      <c r="EOK293" s="755"/>
      <c r="EOL293" s="755"/>
      <c r="EOM293" s="755"/>
      <c r="EON293" s="755"/>
      <c r="EOO293" s="755"/>
      <c r="EOP293" s="755"/>
      <c r="EOQ293" s="755"/>
      <c r="EOR293" s="755"/>
      <c r="EOS293" s="755"/>
      <c r="EOT293" s="755"/>
      <c r="EOU293" s="755"/>
      <c r="EOV293" s="755"/>
      <c r="EOW293" s="755"/>
      <c r="EOX293" s="755"/>
      <c r="EOY293" s="755"/>
      <c r="EOZ293" s="755"/>
      <c r="EPA293" s="755"/>
      <c r="EPB293" s="755"/>
      <c r="EPC293" s="755"/>
      <c r="EPD293" s="755"/>
      <c r="EPE293" s="755"/>
      <c r="EPF293" s="755"/>
      <c r="EPG293" s="755"/>
      <c r="EPH293" s="755"/>
      <c r="EPI293" s="755"/>
      <c r="EPJ293" s="755"/>
      <c r="EPK293" s="755"/>
      <c r="EPL293" s="755"/>
      <c r="EPM293" s="755"/>
      <c r="EPN293" s="755"/>
      <c r="EPO293" s="755"/>
      <c r="EPP293" s="755"/>
      <c r="EPQ293" s="755"/>
      <c r="EPR293" s="755"/>
      <c r="EPS293" s="755"/>
      <c r="EPT293" s="755"/>
      <c r="EPU293" s="755"/>
      <c r="EPV293" s="755"/>
      <c r="EPW293" s="755"/>
      <c r="EPX293" s="755"/>
      <c r="EPY293" s="755"/>
      <c r="EPZ293" s="755"/>
      <c r="EQA293" s="755"/>
      <c r="EQB293" s="755"/>
      <c r="EQC293" s="755"/>
      <c r="EQD293" s="755"/>
      <c r="EQE293" s="755"/>
      <c r="EQF293" s="755"/>
      <c r="EQG293" s="755"/>
      <c r="EQH293" s="755"/>
      <c r="EQI293" s="755"/>
      <c r="EQJ293" s="755"/>
      <c r="EQK293" s="755"/>
      <c r="EQL293" s="755"/>
      <c r="EQM293" s="755"/>
      <c r="EQN293" s="755"/>
      <c r="EQO293" s="755"/>
      <c r="EQP293" s="755"/>
      <c r="EQQ293" s="755"/>
      <c r="EQR293" s="755"/>
      <c r="EQS293" s="755"/>
      <c r="EQT293" s="755"/>
      <c r="EQU293" s="755"/>
      <c r="EQV293" s="755"/>
      <c r="EQW293" s="755"/>
      <c r="EQX293" s="755"/>
      <c r="EQY293" s="755"/>
      <c r="EQZ293" s="755"/>
      <c r="ERA293" s="755"/>
      <c r="ERB293" s="755"/>
      <c r="ERC293" s="755"/>
      <c r="ERD293" s="755"/>
      <c r="ERE293" s="755"/>
      <c r="ERF293" s="755"/>
      <c r="ERG293" s="755"/>
      <c r="ERH293" s="755"/>
      <c r="ERI293" s="755"/>
      <c r="ERJ293" s="755"/>
      <c r="ERK293" s="755"/>
      <c r="ERL293" s="755"/>
      <c r="ERM293" s="755"/>
      <c r="ERN293" s="755"/>
      <c r="ERO293" s="755"/>
      <c r="ERP293" s="755"/>
      <c r="ERQ293" s="755"/>
      <c r="ERR293" s="755"/>
      <c r="ERS293" s="755"/>
      <c r="ERT293" s="755"/>
      <c r="ERU293" s="755"/>
      <c r="ERV293" s="755"/>
      <c r="ERW293" s="755"/>
      <c r="ERX293" s="755"/>
      <c r="ERY293" s="755"/>
      <c r="ERZ293" s="755"/>
      <c r="ESA293" s="755"/>
      <c r="ESB293" s="755"/>
      <c r="ESC293" s="755"/>
      <c r="ESD293" s="755"/>
      <c r="ESE293" s="755"/>
      <c r="ESF293" s="755"/>
      <c r="ESG293" s="755"/>
      <c r="ESH293" s="755"/>
      <c r="ESI293" s="755"/>
      <c r="ESJ293" s="755"/>
      <c r="ESK293" s="755"/>
      <c r="ESL293" s="755"/>
      <c r="ESM293" s="755"/>
      <c r="ESN293" s="755"/>
      <c r="ESO293" s="755"/>
      <c r="ESP293" s="755"/>
      <c r="ESQ293" s="755"/>
      <c r="ESR293" s="755"/>
      <c r="ESS293" s="755"/>
      <c r="EST293" s="755"/>
      <c r="ESU293" s="755"/>
      <c r="ESV293" s="755"/>
      <c r="ESW293" s="755"/>
      <c r="ESX293" s="755"/>
      <c r="ESY293" s="755"/>
      <c r="ESZ293" s="755"/>
      <c r="ETA293" s="755"/>
      <c r="ETB293" s="755"/>
      <c r="ETC293" s="755"/>
      <c r="ETD293" s="755"/>
      <c r="ETE293" s="755"/>
      <c r="ETF293" s="755"/>
      <c r="ETG293" s="755"/>
      <c r="ETH293" s="755"/>
      <c r="ETI293" s="755"/>
      <c r="ETJ293" s="755"/>
      <c r="ETK293" s="755"/>
      <c r="ETL293" s="755"/>
      <c r="ETM293" s="755"/>
      <c r="ETN293" s="755"/>
      <c r="ETO293" s="755"/>
      <c r="ETP293" s="755"/>
      <c r="ETQ293" s="755"/>
      <c r="ETR293" s="755"/>
      <c r="ETS293" s="755"/>
      <c r="ETT293" s="755"/>
      <c r="ETU293" s="755"/>
      <c r="ETV293" s="755"/>
      <c r="ETW293" s="755"/>
      <c r="ETX293" s="755"/>
      <c r="ETY293" s="755"/>
      <c r="ETZ293" s="755"/>
      <c r="EUA293" s="755"/>
      <c r="EUB293" s="755"/>
      <c r="EUC293" s="755"/>
      <c r="EUD293" s="755"/>
      <c r="EUE293" s="755"/>
      <c r="EUF293" s="755"/>
      <c r="EUG293" s="755"/>
      <c r="EUH293" s="755"/>
      <c r="EUI293" s="755"/>
      <c r="EUJ293" s="755"/>
      <c r="EUK293" s="755"/>
      <c r="EUL293" s="755"/>
      <c r="EUM293" s="755"/>
      <c r="EUN293" s="755"/>
      <c r="EUO293" s="755"/>
      <c r="EUP293" s="755"/>
      <c r="EUQ293" s="755"/>
      <c r="EUR293" s="755"/>
      <c r="EUS293" s="755"/>
      <c r="EUT293" s="755"/>
      <c r="EUU293" s="755"/>
      <c r="EUV293" s="755"/>
      <c r="EUW293" s="755"/>
      <c r="EUX293" s="755"/>
      <c r="EUY293" s="755"/>
      <c r="EUZ293" s="755"/>
      <c r="EVA293" s="755"/>
      <c r="EVB293" s="755"/>
      <c r="EVC293" s="755"/>
      <c r="EVD293" s="755"/>
      <c r="EVE293" s="755"/>
      <c r="EVF293" s="755"/>
      <c r="EVG293" s="755"/>
      <c r="EVH293" s="755"/>
      <c r="EVI293" s="755"/>
      <c r="EVJ293" s="755"/>
      <c r="EVK293" s="755"/>
      <c r="EVL293" s="755"/>
      <c r="EVM293" s="755"/>
      <c r="EVN293" s="755"/>
      <c r="EVO293" s="755"/>
      <c r="EVP293" s="755"/>
      <c r="EVQ293" s="755"/>
      <c r="EVR293" s="755"/>
      <c r="EVS293" s="755"/>
      <c r="EVT293" s="755"/>
      <c r="EVU293" s="755"/>
      <c r="EVV293" s="755"/>
      <c r="EVW293" s="755"/>
      <c r="EVX293" s="755"/>
      <c r="EVY293" s="755"/>
      <c r="EVZ293" s="755"/>
      <c r="EWA293" s="755"/>
      <c r="EWB293" s="755"/>
      <c r="EWC293" s="755"/>
      <c r="EWD293" s="755"/>
      <c r="EWE293" s="755"/>
      <c r="EWF293" s="755"/>
      <c r="EWG293" s="755"/>
      <c r="EWH293" s="755"/>
      <c r="EWI293" s="755"/>
      <c r="EWJ293" s="755"/>
      <c r="EWK293" s="755"/>
      <c r="EWL293" s="755"/>
      <c r="EWM293" s="755"/>
      <c r="EWN293" s="755"/>
      <c r="EWO293" s="755"/>
      <c r="EWP293" s="755"/>
      <c r="EWQ293" s="755"/>
      <c r="EWR293" s="755"/>
      <c r="EWS293" s="755"/>
      <c r="EWT293" s="755"/>
      <c r="EWU293" s="755"/>
      <c r="EWV293" s="755"/>
      <c r="EWW293" s="755"/>
      <c r="EWX293" s="755"/>
      <c r="EWY293" s="755"/>
      <c r="EWZ293" s="755"/>
      <c r="EXA293" s="755"/>
      <c r="EXB293" s="755"/>
      <c r="EXC293" s="755"/>
      <c r="EXD293" s="755"/>
      <c r="EXE293" s="755"/>
      <c r="EXF293" s="755"/>
      <c r="EXG293" s="755"/>
      <c r="EXH293" s="755"/>
      <c r="EXI293" s="755"/>
      <c r="EXJ293" s="755"/>
      <c r="EXK293" s="755"/>
      <c r="EXL293" s="755"/>
      <c r="EXM293" s="755"/>
      <c r="EXN293" s="755"/>
      <c r="EXO293" s="755"/>
      <c r="EXP293" s="755"/>
      <c r="EXQ293" s="755"/>
      <c r="EXR293" s="755"/>
      <c r="EXS293" s="755"/>
      <c r="EXT293" s="755"/>
      <c r="EXU293" s="755"/>
      <c r="EXV293" s="755"/>
      <c r="EXW293" s="755"/>
      <c r="EXX293" s="755"/>
      <c r="EXY293" s="755"/>
      <c r="EXZ293" s="755"/>
      <c r="EYA293" s="755"/>
      <c r="EYB293" s="755"/>
      <c r="EYC293" s="755"/>
      <c r="EYD293" s="755"/>
      <c r="EYE293" s="755"/>
      <c r="EYF293" s="755"/>
      <c r="EYG293" s="755"/>
      <c r="EYH293" s="755"/>
      <c r="EYI293" s="755"/>
      <c r="EYJ293" s="755"/>
      <c r="EYK293" s="755"/>
      <c r="EYL293" s="755"/>
      <c r="EYM293" s="755"/>
      <c r="EYN293" s="755"/>
      <c r="EYO293" s="755"/>
      <c r="EYP293" s="755"/>
      <c r="EYQ293" s="755"/>
      <c r="EYR293" s="755"/>
      <c r="EYS293" s="755"/>
      <c r="EYT293" s="755"/>
      <c r="EYU293" s="755"/>
      <c r="EYV293" s="755"/>
      <c r="EYW293" s="755"/>
      <c r="EYX293" s="755"/>
      <c r="EYY293" s="755"/>
      <c r="EYZ293" s="755"/>
      <c r="EZA293" s="755"/>
      <c r="EZB293" s="755"/>
      <c r="EZC293" s="755"/>
      <c r="EZD293" s="755"/>
      <c r="EZE293" s="755"/>
      <c r="EZF293" s="755"/>
      <c r="EZG293" s="755"/>
      <c r="EZH293" s="755"/>
      <c r="EZI293" s="755"/>
      <c r="EZJ293" s="755"/>
      <c r="EZK293" s="755"/>
      <c r="EZL293" s="755"/>
      <c r="EZM293" s="755"/>
      <c r="EZN293" s="755"/>
      <c r="EZO293" s="755"/>
      <c r="EZP293" s="755"/>
      <c r="EZQ293" s="755"/>
      <c r="EZR293" s="755"/>
      <c r="EZS293" s="755"/>
      <c r="EZT293" s="755"/>
      <c r="EZU293" s="755"/>
      <c r="EZV293" s="755"/>
      <c r="EZW293" s="755"/>
      <c r="EZX293" s="755"/>
      <c r="EZY293" s="755"/>
      <c r="EZZ293" s="755"/>
      <c r="FAA293" s="755"/>
      <c r="FAB293" s="755"/>
      <c r="FAC293" s="755"/>
      <c r="FAD293" s="755"/>
      <c r="FAE293" s="755"/>
      <c r="FAF293" s="755"/>
      <c r="FAG293" s="755"/>
      <c r="FAH293" s="755"/>
      <c r="FAI293" s="755"/>
      <c r="FAJ293" s="755"/>
      <c r="FAK293" s="755"/>
      <c r="FAL293" s="755"/>
      <c r="FAM293" s="755"/>
      <c r="FAN293" s="755"/>
      <c r="FAO293" s="755"/>
      <c r="FAP293" s="755"/>
      <c r="FAQ293" s="755"/>
      <c r="FAR293" s="755"/>
      <c r="FAS293" s="755"/>
      <c r="FAT293" s="755"/>
      <c r="FAU293" s="755"/>
      <c r="FAV293" s="755"/>
      <c r="FAW293" s="755"/>
      <c r="FAX293" s="755"/>
      <c r="FAY293" s="755"/>
      <c r="FAZ293" s="755"/>
      <c r="FBA293" s="755"/>
      <c r="FBB293" s="755"/>
      <c r="FBC293" s="755"/>
      <c r="FBD293" s="755"/>
      <c r="FBE293" s="755"/>
      <c r="FBF293" s="755"/>
      <c r="FBG293" s="755"/>
      <c r="FBH293" s="755"/>
      <c r="FBI293" s="755"/>
      <c r="FBJ293" s="755"/>
      <c r="FBK293" s="755"/>
      <c r="FBL293" s="755"/>
      <c r="FBM293" s="755"/>
      <c r="FBN293" s="755"/>
      <c r="FBO293" s="755"/>
      <c r="FBP293" s="755"/>
      <c r="FBQ293" s="755"/>
      <c r="FBR293" s="755"/>
      <c r="FBS293" s="755"/>
      <c r="FBT293" s="755"/>
      <c r="FBU293" s="755"/>
      <c r="FBV293" s="755"/>
      <c r="FBW293" s="755"/>
      <c r="FBX293" s="755"/>
      <c r="FBY293" s="755"/>
      <c r="FBZ293" s="755"/>
      <c r="FCA293" s="755"/>
      <c r="FCB293" s="755"/>
      <c r="FCC293" s="755"/>
      <c r="FCD293" s="755"/>
      <c r="FCE293" s="755"/>
      <c r="FCF293" s="755"/>
      <c r="FCG293" s="755"/>
      <c r="FCH293" s="755"/>
      <c r="FCI293" s="755"/>
      <c r="FCJ293" s="755"/>
      <c r="FCK293" s="755"/>
      <c r="FCL293" s="755"/>
      <c r="FCM293" s="755"/>
      <c r="FCN293" s="755"/>
      <c r="FCO293" s="755"/>
      <c r="FCP293" s="755"/>
      <c r="FCQ293" s="755"/>
      <c r="FCR293" s="755"/>
      <c r="FCS293" s="755"/>
      <c r="FCT293" s="755"/>
      <c r="FCU293" s="755"/>
      <c r="FCV293" s="755"/>
      <c r="FCW293" s="755"/>
      <c r="FCX293" s="755"/>
      <c r="FCY293" s="755"/>
      <c r="FCZ293" s="755"/>
      <c r="FDA293" s="755"/>
      <c r="FDB293" s="755"/>
      <c r="FDC293" s="755"/>
      <c r="FDD293" s="755"/>
      <c r="FDE293" s="755"/>
      <c r="FDF293" s="755"/>
      <c r="FDG293" s="755"/>
      <c r="FDH293" s="755"/>
      <c r="FDI293" s="755"/>
      <c r="FDJ293" s="755"/>
      <c r="FDK293" s="755"/>
      <c r="FDL293" s="755"/>
      <c r="FDM293" s="755"/>
      <c r="FDN293" s="755"/>
      <c r="FDO293" s="755"/>
      <c r="FDP293" s="755"/>
      <c r="FDQ293" s="755"/>
      <c r="FDR293" s="755"/>
      <c r="FDS293" s="755"/>
      <c r="FDT293" s="755"/>
      <c r="FDU293" s="755"/>
      <c r="FDV293" s="755"/>
      <c r="FDW293" s="755"/>
      <c r="FDX293" s="755"/>
      <c r="FDY293" s="755"/>
      <c r="FDZ293" s="755"/>
      <c r="FEA293" s="755"/>
      <c r="FEB293" s="755"/>
      <c r="FEC293" s="755"/>
      <c r="FED293" s="755"/>
      <c r="FEE293" s="755"/>
      <c r="FEF293" s="755"/>
      <c r="FEG293" s="755"/>
      <c r="FEH293" s="755"/>
      <c r="FEI293" s="755"/>
      <c r="FEJ293" s="755"/>
      <c r="FEK293" s="755"/>
      <c r="FEL293" s="755"/>
      <c r="FEM293" s="755"/>
      <c r="FEN293" s="755"/>
      <c r="FEO293" s="755"/>
      <c r="FEP293" s="755"/>
      <c r="FEQ293" s="755"/>
      <c r="FER293" s="755"/>
      <c r="FES293" s="755"/>
      <c r="FET293" s="755"/>
      <c r="FEU293" s="755"/>
      <c r="FEV293" s="755"/>
      <c r="FEW293" s="755"/>
      <c r="FEX293" s="755"/>
      <c r="FEY293" s="755"/>
      <c r="FEZ293" s="755"/>
      <c r="FFA293" s="755"/>
      <c r="FFB293" s="755"/>
      <c r="FFC293" s="755"/>
      <c r="FFD293" s="755"/>
      <c r="FFE293" s="755"/>
      <c r="FFF293" s="755"/>
      <c r="FFG293" s="755"/>
      <c r="FFH293" s="755"/>
      <c r="FFI293" s="755"/>
      <c r="FFJ293" s="755"/>
      <c r="FFK293" s="755"/>
      <c r="FFL293" s="755"/>
      <c r="FFM293" s="755"/>
      <c r="FFN293" s="755"/>
      <c r="FFO293" s="755"/>
      <c r="FFP293" s="755"/>
      <c r="FFQ293" s="755"/>
      <c r="FFR293" s="755"/>
      <c r="FFS293" s="755"/>
      <c r="FFT293" s="755"/>
      <c r="FFU293" s="755"/>
      <c r="FFV293" s="755"/>
      <c r="FFW293" s="755"/>
      <c r="FFX293" s="755"/>
      <c r="FFY293" s="755"/>
      <c r="FFZ293" s="755"/>
      <c r="FGA293" s="755"/>
      <c r="FGB293" s="755"/>
      <c r="FGC293" s="755"/>
      <c r="FGD293" s="755"/>
      <c r="FGE293" s="755"/>
      <c r="FGF293" s="755"/>
      <c r="FGG293" s="755"/>
      <c r="FGH293" s="755"/>
      <c r="FGI293" s="755"/>
      <c r="FGJ293" s="755"/>
      <c r="FGK293" s="755"/>
      <c r="FGL293" s="755"/>
      <c r="FGM293" s="755"/>
      <c r="FGN293" s="755"/>
      <c r="FGO293" s="755"/>
      <c r="FGP293" s="755"/>
      <c r="FGQ293" s="755"/>
      <c r="FGR293" s="755"/>
      <c r="FGS293" s="755"/>
      <c r="FGT293" s="755"/>
      <c r="FGU293" s="755"/>
      <c r="FGV293" s="755"/>
      <c r="FGW293" s="755"/>
      <c r="FGX293" s="755"/>
      <c r="FGY293" s="755"/>
      <c r="FGZ293" s="755"/>
      <c r="FHA293" s="755"/>
      <c r="FHB293" s="755"/>
      <c r="FHC293" s="755"/>
      <c r="FHD293" s="755"/>
      <c r="FHE293" s="755"/>
      <c r="FHF293" s="755"/>
      <c r="FHG293" s="755"/>
      <c r="FHH293" s="755"/>
      <c r="FHI293" s="755"/>
      <c r="FHJ293" s="755"/>
      <c r="FHK293" s="755"/>
      <c r="FHL293" s="755"/>
      <c r="FHM293" s="755"/>
      <c r="FHN293" s="755"/>
      <c r="FHO293" s="755"/>
      <c r="FHP293" s="755"/>
      <c r="FHQ293" s="755"/>
      <c r="FHR293" s="755"/>
      <c r="FHS293" s="755"/>
      <c r="FHT293" s="755"/>
      <c r="FHU293" s="755"/>
      <c r="FHV293" s="755"/>
      <c r="FHW293" s="755"/>
      <c r="FHX293" s="755"/>
      <c r="FHY293" s="755"/>
      <c r="FHZ293" s="755"/>
      <c r="FIA293" s="755"/>
      <c r="FIB293" s="755"/>
      <c r="FIC293" s="755"/>
      <c r="FID293" s="755"/>
      <c r="FIE293" s="755"/>
      <c r="FIF293" s="755"/>
      <c r="FIG293" s="755"/>
      <c r="FIH293" s="755"/>
      <c r="FII293" s="755"/>
      <c r="FIJ293" s="755"/>
      <c r="FIK293" s="755"/>
      <c r="FIL293" s="755"/>
      <c r="FIM293" s="755"/>
      <c r="FIN293" s="755"/>
      <c r="FIO293" s="755"/>
      <c r="FIP293" s="755"/>
      <c r="FIQ293" s="755"/>
      <c r="FIR293" s="755"/>
      <c r="FIS293" s="755"/>
      <c r="FIT293" s="755"/>
      <c r="FIU293" s="755"/>
      <c r="FIV293" s="755"/>
      <c r="FIW293" s="755"/>
      <c r="FIX293" s="755"/>
      <c r="FIY293" s="755"/>
      <c r="FIZ293" s="755"/>
      <c r="FJA293" s="755"/>
      <c r="FJB293" s="755"/>
      <c r="FJC293" s="755"/>
      <c r="FJD293" s="755"/>
      <c r="FJE293" s="755"/>
      <c r="FJF293" s="755"/>
      <c r="FJG293" s="755"/>
      <c r="FJH293" s="755"/>
      <c r="FJI293" s="755"/>
      <c r="FJJ293" s="755"/>
      <c r="FJK293" s="755"/>
      <c r="FJL293" s="755"/>
      <c r="FJM293" s="755"/>
      <c r="FJN293" s="755"/>
      <c r="FJO293" s="755"/>
      <c r="FJP293" s="755"/>
      <c r="FJQ293" s="755"/>
      <c r="FJR293" s="755"/>
      <c r="FJS293" s="755"/>
      <c r="FJT293" s="755"/>
      <c r="FJU293" s="755"/>
      <c r="FJV293" s="755"/>
      <c r="FJW293" s="755"/>
      <c r="FJX293" s="755"/>
      <c r="FJY293" s="755"/>
      <c r="FJZ293" s="755"/>
      <c r="FKA293" s="755"/>
      <c r="FKB293" s="755"/>
      <c r="FKC293" s="755"/>
      <c r="FKD293" s="755"/>
      <c r="FKE293" s="755"/>
      <c r="FKF293" s="755"/>
      <c r="FKG293" s="755"/>
      <c r="FKH293" s="755"/>
      <c r="FKI293" s="755"/>
      <c r="FKJ293" s="755"/>
      <c r="FKK293" s="755"/>
      <c r="FKL293" s="755"/>
      <c r="FKM293" s="755"/>
      <c r="FKN293" s="755"/>
      <c r="FKO293" s="755"/>
      <c r="FKP293" s="755"/>
      <c r="FKQ293" s="755"/>
      <c r="FKR293" s="755"/>
      <c r="FKS293" s="755"/>
      <c r="FKT293" s="755"/>
      <c r="FKU293" s="755"/>
      <c r="FKV293" s="755"/>
      <c r="FKW293" s="755"/>
      <c r="FKX293" s="755"/>
      <c r="FKY293" s="755"/>
      <c r="FKZ293" s="755"/>
      <c r="FLA293" s="755"/>
      <c r="FLB293" s="755"/>
      <c r="FLC293" s="755"/>
      <c r="FLD293" s="755"/>
      <c r="FLE293" s="755"/>
      <c r="FLF293" s="755"/>
      <c r="FLG293" s="755"/>
      <c r="FLH293" s="755"/>
      <c r="FLI293" s="755"/>
      <c r="FLJ293" s="755"/>
      <c r="FLK293" s="755"/>
      <c r="FLL293" s="755"/>
      <c r="FLM293" s="755"/>
      <c r="FLN293" s="755"/>
      <c r="FLO293" s="755"/>
      <c r="FLP293" s="755"/>
      <c r="FLQ293" s="755"/>
      <c r="FLR293" s="755"/>
      <c r="FLS293" s="755"/>
      <c r="FLT293" s="755"/>
      <c r="FLU293" s="755"/>
      <c r="FLV293" s="755"/>
      <c r="FLW293" s="755"/>
      <c r="FLX293" s="755"/>
      <c r="FLY293" s="755"/>
      <c r="FLZ293" s="755"/>
      <c r="FMA293" s="755"/>
      <c r="FMB293" s="755"/>
      <c r="FMC293" s="755"/>
      <c r="FMD293" s="755"/>
      <c r="FME293" s="755"/>
      <c r="FMF293" s="755"/>
      <c r="FMG293" s="755"/>
      <c r="FMH293" s="755"/>
      <c r="FMI293" s="755"/>
      <c r="FMJ293" s="755"/>
      <c r="FMK293" s="755"/>
      <c r="FML293" s="755"/>
      <c r="FMM293" s="755"/>
      <c r="FMN293" s="755"/>
      <c r="FMO293" s="755"/>
      <c r="FMP293" s="755"/>
      <c r="FMQ293" s="755"/>
      <c r="FMR293" s="755"/>
      <c r="FMS293" s="755"/>
      <c r="FMT293" s="755"/>
      <c r="FMU293" s="755"/>
      <c r="FMV293" s="755"/>
      <c r="FMW293" s="755"/>
      <c r="FMX293" s="755"/>
      <c r="FMY293" s="755"/>
      <c r="FMZ293" s="755"/>
      <c r="FNA293" s="755"/>
      <c r="FNB293" s="755"/>
      <c r="FNC293" s="755"/>
      <c r="FND293" s="755"/>
      <c r="FNE293" s="755"/>
      <c r="FNF293" s="755"/>
      <c r="FNG293" s="755"/>
      <c r="FNH293" s="755"/>
      <c r="FNI293" s="755"/>
      <c r="FNJ293" s="755"/>
      <c r="FNK293" s="755"/>
      <c r="FNL293" s="755"/>
      <c r="FNM293" s="755"/>
      <c r="FNN293" s="755"/>
      <c r="FNO293" s="755"/>
      <c r="FNP293" s="755"/>
      <c r="FNQ293" s="755"/>
      <c r="FNR293" s="755"/>
      <c r="FNS293" s="755"/>
      <c r="FNT293" s="755"/>
      <c r="FNU293" s="755"/>
      <c r="FNV293" s="755"/>
      <c r="FNW293" s="755"/>
      <c r="FNX293" s="755"/>
      <c r="FNY293" s="755"/>
      <c r="FNZ293" s="755"/>
      <c r="FOA293" s="755"/>
      <c r="FOB293" s="755"/>
      <c r="FOC293" s="755"/>
      <c r="FOD293" s="755"/>
      <c r="FOE293" s="755"/>
      <c r="FOF293" s="755"/>
      <c r="FOG293" s="755"/>
      <c r="FOH293" s="755"/>
      <c r="FOI293" s="755"/>
      <c r="FOJ293" s="755"/>
      <c r="FOK293" s="755"/>
      <c r="FOL293" s="755"/>
      <c r="FOM293" s="755"/>
      <c r="FON293" s="755"/>
      <c r="FOO293" s="755"/>
      <c r="FOP293" s="755"/>
      <c r="FOQ293" s="755"/>
      <c r="FOR293" s="755"/>
      <c r="FOS293" s="755"/>
      <c r="FOT293" s="755"/>
      <c r="FOU293" s="755"/>
      <c r="FOV293" s="755"/>
      <c r="FOW293" s="755"/>
      <c r="FOX293" s="755"/>
      <c r="FOY293" s="755"/>
      <c r="FOZ293" s="755"/>
      <c r="FPA293" s="755"/>
      <c r="FPB293" s="755"/>
      <c r="FPC293" s="755"/>
      <c r="FPD293" s="755"/>
      <c r="FPE293" s="755"/>
      <c r="FPF293" s="755"/>
      <c r="FPG293" s="755"/>
      <c r="FPH293" s="755"/>
      <c r="FPI293" s="755"/>
      <c r="FPJ293" s="755"/>
      <c r="FPK293" s="755"/>
      <c r="FPL293" s="755"/>
      <c r="FPM293" s="755"/>
      <c r="FPN293" s="755"/>
      <c r="FPO293" s="755"/>
      <c r="FPP293" s="755"/>
      <c r="FPQ293" s="755"/>
      <c r="FPR293" s="755"/>
      <c r="FPS293" s="755"/>
      <c r="FPT293" s="755"/>
      <c r="FPU293" s="755"/>
      <c r="FPV293" s="755"/>
      <c r="FPW293" s="755"/>
      <c r="FPX293" s="755"/>
      <c r="FPY293" s="755"/>
      <c r="FPZ293" s="755"/>
      <c r="FQA293" s="755"/>
      <c r="FQB293" s="755"/>
      <c r="FQC293" s="755"/>
      <c r="FQD293" s="755"/>
      <c r="FQE293" s="755"/>
      <c r="FQF293" s="755"/>
      <c r="FQG293" s="755"/>
      <c r="FQH293" s="755"/>
      <c r="FQI293" s="755"/>
      <c r="FQJ293" s="755"/>
      <c r="FQK293" s="755"/>
      <c r="FQL293" s="755"/>
      <c r="FQM293" s="755"/>
      <c r="FQN293" s="755"/>
      <c r="FQO293" s="755"/>
      <c r="FQP293" s="755"/>
      <c r="FQQ293" s="755"/>
      <c r="FQR293" s="755"/>
      <c r="FQS293" s="755"/>
      <c r="FQT293" s="755"/>
      <c r="FQU293" s="755"/>
      <c r="FQV293" s="755"/>
      <c r="FQW293" s="755"/>
      <c r="FQX293" s="755"/>
      <c r="FQY293" s="755"/>
      <c r="FQZ293" s="755"/>
      <c r="FRA293" s="755"/>
      <c r="FRB293" s="755"/>
      <c r="FRC293" s="755"/>
      <c r="FRD293" s="755"/>
      <c r="FRE293" s="755"/>
      <c r="FRF293" s="755"/>
      <c r="FRG293" s="755"/>
      <c r="FRH293" s="755"/>
      <c r="FRI293" s="755"/>
      <c r="FRJ293" s="755"/>
      <c r="FRK293" s="755"/>
      <c r="FRL293" s="755"/>
      <c r="FRM293" s="755"/>
      <c r="FRN293" s="755"/>
      <c r="FRO293" s="755"/>
      <c r="FRP293" s="755"/>
      <c r="FRQ293" s="755"/>
      <c r="FRR293" s="755"/>
      <c r="FRS293" s="755"/>
      <c r="FRT293" s="755"/>
      <c r="FRU293" s="755"/>
      <c r="FRV293" s="755"/>
      <c r="FRW293" s="755"/>
      <c r="FRX293" s="755"/>
      <c r="FRY293" s="755"/>
      <c r="FRZ293" s="755"/>
      <c r="FSA293" s="755"/>
      <c r="FSB293" s="755"/>
      <c r="FSC293" s="755"/>
      <c r="FSD293" s="755"/>
      <c r="FSE293" s="755"/>
      <c r="FSF293" s="755"/>
      <c r="FSG293" s="755"/>
      <c r="FSH293" s="755"/>
      <c r="FSI293" s="755"/>
      <c r="FSJ293" s="755"/>
      <c r="FSK293" s="755"/>
      <c r="FSL293" s="755"/>
      <c r="FSM293" s="755"/>
      <c r="FSN293" s="755"/>
      <c r="FSO293" s="755"/>
      <c r="FSP293" s="755"/>
      <c r="FSQ293" s="755"/>
      <c r="FSR293" s="755"/>
      <c r="FSS293" s="755"/>
      <c r="FST293" s="755"/>
      <c r="FSU293" s="755"/>
      <c r="FSV293" s="755"/>
      <c r="FSW293" s="755"/>
      <c r="FSX293" s="755"/>
      <c r="FSY293" s="755"/>
      <c r="FSZ293" s="755"/>
      <c r="FTA293" s="755"/>
      <c r="FTB293" s="755"/>
      <c r="FTC293" s="755"/>
      <c r="FTD293" s="755"/>
      <c r="FTE293" s="755"/>
      <c r="FTF293" s="755"/>
      <c r="FTG293" s="755"/>
      <c r="FTH293" s="755"/>
      <c r="FTI293" s="755"/>
      <c r="FTJ293" s="755"/>
      <c r="FTK293" s="755"/>
      <c r="FTL293" s="755"/>
      <c r="FTM293" s="755"/>
      <c r="FTN293" s="755"/>
      <c r="FTO293" s="755"/>
      <c r="FTP293" s="755"/>
      <c r="FTQ293" s="755"/>
      <c r="FTR293" s="755"/>
      <c r="FTS293" s="755"/>
      <c r="FTT293" s="755"/>
      <c r="FTU293" s="755"/>
      <c r="FTV293" s="755"/>
      <c r="FTW293" s="755"/>
      <c r="FTX293" s="755"/>
      <c r="FTY293" s="755"/>
      <c r="FTZ293" s="755"/>
      <c r="FUA293" s="755"/>
      <c r="FUB293" s="755"/>
      <c r="FUC293" s="755"/>
      <c r="FUD293" s="755"/>
      <c r="FUE293" s="755"/>
      <c r="FUF293" s="755"/>
      <c r="FUG293" s="755"/>
      <c r="FUH293" s="755"/>
      <c r="FUI293" s="755"/>
      <c r="FUJ293" s="755"/>
      <c r="FUK293" s="755"/>
      <c r="FUL293" s="755"/>
      <c r="FUM293" s="755"/>
      <c r="FUN293" s="755"/>
      <c r="FUO293" s="755"/>
      <c r="FUP293" s="755"/>
      <c r="FUQ293" s="755"/>
      <c r="FUR293" s="755"/>
      <c r="FUS293" s="755"/>
      <c r="FUT293" s="755"/>
      <c r="FUU293" s="755"/>
      <c r="FUV293" s="755"/>
      <c r="FUW293" s="755"/>
      <c r="FUX293" s="755"/>
      <c r="FUY293" s="755"/>
      <c r="FUZ293" s="755"/>
      <c r="FVA293" s="755"/>
      <c r="FVB293" s="755"/>
      <c r="FVC293" s="755"/>
      <c r="FVD293" s="755"/>
      <c r="FVE293" s="755"/>
      <c r="FVF293" s="755"/>
      <c r="FVG293" s="755"/>
      <c r="FVH293" s="755"/>
      <c r="FVI293" s="755"/>
      <c r="FVJ293" s="755"/>
      <c r="FVK293" s="755"/>
      <c r="FVL293" s="755"/>
      <c r="FVM293" s="755"/>
      <c r="FVN293" s="755"/>
      <c r="FVO293" s="755"/>
      <c r="FVP293" s="755"/>
      <c r="FVQ293" s="755"/>
      <c r="FVR293" s="755"/>
      <c r="FVS293" s="755"/>
      <c r="FVT293" s="755"/>
      <c r="FVU293" s="755"/>
      <c r="FVV293" s="755"/>
      <c r="FVW293" s="755"/>
      <c r="FVX293" s="755"/>
      <c r="FVY293" s="755"/>
      <c r="FVZ293" s="755"/>
      <c r="FWA293" s="755"/>
      <c r="FWB293" s="755"/>
      <c r="FWC293" s="755"/>
      <c r="FWD293" s="755"/>
      <c r="FWE293" s="755"/>
      <c r="FWF293" s="755"/>
      <c r="FWG293" s="755"/>
      <c r="FWH293" s="755"/>
      <c r="FWI293" s="755"/>
      <c r="FWJ293" s="755"/>
      <c r="FWK293" s="755"/>
      <c r="FWL293" s="755"/>
      <c r="FWM293" s="755"/>
      <c r="FWN293" s="755"/>
      <c r="FWO293" s="755"/>
      <c r="FWP293" s="755"/>
      <c r="FWQ293" s="755"/>
      <c r="FWR293" s="755"/>
      <c r="FWS293" s="755"/>
      <c r="FWT293" s="755"/>
      <c r="FWU293" s="755"/>
      <c r="FWV293" s="755"/>
      <c r="FWW293" s="755"/>
      <c r="FWX293" s="755"/>
      <c r="FWY293" s="755"/>
      <c r="FWZ293" s="755"/>
      <c r="FXA293" s="755"/>
      <c r="FXB293" s="755"/>
      <c r="FXC293" s="755"/>
      <c r="FXD293" s="755"/>
      <c r="FXE293" s="755"/>
      <c r="FXF293" s="755"/>
      <c r="FXG293" s="755"/>
      <c r="FXH293" s="755"/>
      <c r="FXI293" s="755"/>
      <c r="FXJ293" s="755"/>
      <c r="FXK293" s="755"/>
      <c r="FXL293" s="755"/>
      <c r="FXM293" s="755"/>
      <c r="FXN293" s="755"/>
      <c r="FXO293" s="755"/>
      <c r="FXP293" s="755"/>
      <c r="FXQ293" s="755"/>
      <c r="FXR293" s="755"/>
      <c r="FXS293" s="755"/>
      <c r="FXT293" s="755"/>
      <c r="FXU293" s="755"/>
      <c r="FXV293" s="755"/>
      <c r="FXW293" s="755"/>
      <c r="FXX293" s="755"/>
      <c r="FXY293" s="755"/>
      <c r="FXZ293" s="755"/>
      <c r="FYA293" s="755"/>
      <c r="FYB293" s="755"/>
      <c r="FYC293" s="755"/>
      <c r="FYD293" s="755"/>
      <c r="FYE293" s="755"/>
      <c r="FYF293" s="755"/>
      <c r="FYG293" s="755"/>
      <c r="FYH293" s="755"/>
      <c r="FYI293" s="755"/>
      <c r="FYJ293" s="755"/>
      <c r="FYK293" s="755"/>
      <c r="FYL293" s="755"/>
      <c r="FYM293" s="755"/>
      <c r="FYN293" s="755"/>
      <c r="FYO293" s="755"/>
      <c r="FYP293" s="755"/>
      <c r="FYQ293" s="755"/>
      <c r="FYR293" s="755"/>
      <c r="FYS293" s="755"/>
      <c r="FYT293" s="755"/>
      <c r="FYU293" s="755"/>
      <c r="FYV293" s="755"/>
      <c r="FYW293" s="755"/>
      <c r="FYX293" s="755"/>
      <c r="FYY293" s="755"/>
      <c r="FYZ293" s="755"/>
      <c r="FZA293" s="755"/>
      <c r="FZB293" s="755"/>
      <c r="FZC293" s="755"/>
      <c r="FZD293" s="755"/>
      <c r="FZE293" s="755"/>
      <c r="FZF293" s="755"/>
      <c r="FZG293" s="755"/>
      <c r="FZH293" s="755"/>
      <c r="FZI293" s="755"/>
      <c r="FZJ293" s="755"/>
      <c r="FZK293" s="755"/>
      <c r="FZL293" s="755"/>
      <c r="FZM293" s="755"/>
      <c r="FZN293" s="755"/>
      <c r="FZO293" s="755"/>
      <c r="FZP293" s="755"/>
      <c r="FZQ293" s="755"/>
      <c r="FZR293" s="755"/>
      <c r="FZS293" s="755"/>
      <c r="FZT293" s="755"/>
      <c r="FZU293" s="755"/>
      <c r="FZV293" s="755"/>
      <c r="FZW293" s="755"/>
      <c r="FZX293" s="755"/>
      <c r="FZY293" s="755"/>
      <c r="FZZ293" s="755"/>
      <c r="GAA293" s="755"/>
      <c r="GAB293" s="755"/>
      <c r="GAC293" s="755"/>
      <c r="GAD293" s="755"/>
      <c r="GAE293" s="755"/>
      <c r="GAF293" s="755"/>
      <c r="GAG293" s="755"/>
      <c r="GAH293" s="755"/>
      <c r="GAI293" s="755"/>
      <c r="GAJ293" s="755"/>
      <c r="GAK293" s="755"/>
      <c r="GAL293" s="755"/>
      <c r="GAM293" s="755"/>
      <c r="GAN293" s="755"/>
      <c r="GAO293" s="755"/>
      <c r="GAP293" s="755"/>
      <c r="GAQ293" s="755"/>
      <c r="GAR293" s="755"/>
      <c r="GAS293" s="755"/>
      <c r="GAT293" s="755"/>
      <c r="GAU293" s="755"/>
      <c r="GAV293" s="755"/>
      <c r="GAW293" s="755"/>
      <c r="GAX293" s="755"/>
      <c r="GAY293" s="755"/>
      <c r="GAZ293" s="755"/>
      <c r="GBA293" s="755"/>
      <c r="GBB293" s="755"/>
      <c r="GBC293" s="755"/>
      <c r="GBD293" s="755"/>
      <c r="GBE293" s="755"/>
      <c r="GBF293" s="755"/>
      <c r="GBG293" s="755"/>
      <c r="GBH293" s="755"/>
      <c r="GBI293" s="755"/>
      <c r="GBJ293" s="755"/>
      <c r="GBK293" s="755"/>
      <c r="GBL293" s="755"/>
      <c r="GBM293" s="755"/>
      <c r="GBN293" s="755"/>
      <c r="GBO293" s="755"/>
      <c r="GBP293" s="755"/>
      <c r="GBQ293" s="755"/>
      <c r="GBR293" s="755"/>
      <c r="GBS293" s="755"/>
      <c r="GBT293" s="755"/>
      <c r="GBU293" s="755"/>
      <c r="GBV293" s="755"/>
      <c r="GBW293" s="755"/>
      <c r="GBX293" s="755"/>
      <c r="GBY293" s="755"/>
      <c r="GBZ293" s="755"/>
      <c r="GCA293" s="755"/>
      <c r="GCB293" s="755"/>
      <c r="GCC293" s="755"/>
      <c r="GCD293" s="755"/>
      <c r="GCE293" s="755"/>
      <c r="GCF293" s="755"/>
      <c r="GCG293" s="755"/>
      <c r="GCH293" s="755"/>
      <c r="GCI293" s="755"/>
      <c r="GCJ293" s="755"/>
      <c r="GCK293" s="755"/>
      <c r="GCL293" s="755"/>
      <c r="GCM293" s="755"/>
      <c r="GCN293" s="755"/>
      <c r="GCO293" s="755"/>
      <c r="GCP293" s="755"/>
      <c r="GCQ293" s="755"/>
      <c r="GCR293" s="755"/>
      <c r="GCS293" s="755"/>
      <c r="GCT293" s="755"/>
      <c r="GCU293" s="755"/>
      <c r="GCV293" s="755"/>
      <c r="GCW293" s="755"/>
      <c r="GCX293" s="755"/>
      <c r="GCY293" s="755"/>
      <c r="GCZ293" s="755"/>
      <c r="GDA293" s="755"/>
      <c r="GDB293" s="755"/>
      <c r="GDC293" s="755"/>
      <c r="GDD293" s="755"/>
      <c r="GDE293" s="755"/>
      <c r="GDF293" s="755"/>
      <c r="GDG293" s="755"/>
      <c r="GDH293" s="755"/>
      <c r="GDI293" s="755"/>
      <c r="GDJ293" s="755"/>
      <c r="GDK293" s="755"/>
      <c r="GDL293" s="755"/>
      <c r="GDM293" s="755"/>
      <c r="GDN293" s="755"/>
      <c r="GDO293" s="755"/>
      <c r="GDP293" s="755"/>
      <c r="GDQ293" s="755"/>
      <c r="GDR293" s="755"/>
      <c r="GDS293" s="755"/>
      <c r="GDT293" s="755"/>
      <c r="GDU293" s="755"/>
      <c r="GDV293" s="755"/>
      <c r="GDW293" s="755"/>
      <c r="GDX293" s="755"/>
      <c r="GDY293" s="755"/>
      <c r="GDZ293" s="755"/>
      <c r="GEA293" s="755"/>
      <c r="GEB293" s="755"/>
      <c r="GEC293" s="755"/>
      <c r="GED293" s="755"/>
      <c r="GEE293" s="755"/>
      <c r="GEF293" s="755"/>
      <c r="GEG293" s="755"/>
      <c r="GEH293" s="755"/>
      <c r="GEI293" s="755"/>
      <c r="GEJ293" s="755"/>
      <c r="GEK293" s="755"/>
      <c r="GEL293" s="755"/>
      <c r="GEM293" s="755"/>
      <c r="GEN293" s="755"/>
      <c r="GEO293" s="755"/>
      <c r="GEP293" s="755"/>
      <c r="GEQ293" s="755"/>
      <c r="GER293" s="755"/>
      <c r="GES293" s="755"/>
      <c r="GET293" s="755"/>
      <c r="GEU293" s="755"/>
      <c r="GEV293" s="755"/>
      <c r="GEW293" s="755"/>
      <c r="GEX293" s="755"/>
      <c r="GEY293" s="755"/>
      <c r="GEZ293" s="755"/>
      <c r="GFA293" s="755"/>
      <c r="GFB293" s="755"/>
      <c r="GFC293" s="755"/>
      <c r="GFD293" s="755"/>
      <c r="GFE293" s="755"/>
      <c r="GFF293" s="755"/>
      <c r="GFG293" s="755"/>
      <c r="GFH293" s="755"/>
      <c r="GFI293" s="755"/>
      <c r="GFJ293" s="755"/>
      <c r="GFK293" s="755"/>
      <c r="GFL293" s="755"/>
      <c r="GFM293" s="755"/>
      <c r="GFN293" s="755"/>
      <c r="GFO293" s="755"/>
      <c r="GFP293" s="755"/>
      <c r="GFQ293" s="755"/>
      <c r="GFR293" s="755"/>
      <c r="GFS293" s="755"/>
      <c r="GFT293" s="755"/>
      <c r="GFU293" s="755"/>
      <c r="GFV293" s="755"/>
      <c r="GFW293" s="755"/>
      <c r="GFX293" s="755"/>
      <c r="GFY293" s="755"/>
      <c r="GFZ293" s="755"/>
      <c r="GGA293" s="755"/>
      <c r="GGB293" s="755"/>
      <c r="GGC293" s="755"/>
      <c r="GGD293" s="755"/>
      <c r="GGE293" s="755"/>
      <c r="GGF293" s="755"/>
      <c r="GGG293" s="755"/>
      <c r="GGH293" s="755"/>
      <c r="GGI293" s="755"/>
      <c r="GGJ293" s="755"/>
      <c r="GGK293" s="755"/>
      <c r="GGL293" s="755"/>
      <c r="GGM293" s="755"/>
      <c r="GGN293" s="755"/>
      <c r="GGO293" s="755"/>
      <c r="GGP293" s="755"/>
      <c r="GGQ293" s="755"/>
      <c r="GGR293" s="755"/>
      <c r="GGS293" s="755"/>
      <c r="GGT293" s="755"/>
      <c r="GGU293" s="755"/>
      <c r="GGV293" s="755"/>
      <c r="GGW293" s="755"/>
      <c r="GGX293" s="755"/>
      <c r="GGY293" s="755"/>
      <c r="GGZ293" s="755"/>
      <c r="GHA293" s="755"/>
      <c r="GHB293" s="755"/>
      <c r="GHC293" s="755"/>
      <c r="GHD293" s="755"/>
      <c r="GHE293" s="755"/>
      <c r="GHF293" s="755"/>
      <c r="GHG293" s="755"/>
      <c r="GHH293" s="755"/>
      <c r="GHI293" s="755"/>
      <c r="GHJ293" s="755"/>
      <c r="GHK293" s="755"/>
      <c r="GHL293" s="755"/>
      <c r="GHM293" s="755"/>
      <c r="GHN293" s="755"/>
      <c r="GHO293" s="755"/>
      <c r="GHP293" s="755"/>
      <c r="GHQ293" s="755"/>
      <c r="GHR293" s="755"/>
      <c r="GHS293" s="755"/>
      <c r="GHT293" s="755"/>
      <c r="GHU293" s="755"/>
      <c r="GHV293" s="755"/>
      <c r="GHW293" s="755"/>
      <c r="GHX293" s="755"/>
      <c r="GHY293" s="755"/>
      <c r="GHZ293" s="755"/>
      <c r="GIA293" s="755"/>
      <c r="GIB293" s="755"/>
      <c r="GIC293" s="755"/>
      <c r="GID293" s="755"/>
      <c r="GIE293" s="755"/>
      <c r="GIF293" s="755"/>
      <c r="GIG293" s="755"/>
      <c r="GIH293" s="755"/>
      <c r="GII293" s="755"/>
      <c r="GIJ293" s="755"/>
      <c r="GIK293" s="755"/>
      <c r="GIL293" s="755"/>
      <c r="GIM293" s="755"/>
      <c r="GIN293" s="755"/>
      <c r="GIO293" s="755"/>
      <c r="GIP293" s="755"/>
      <c r="GIQ293" s="755"/>
      <c r="GIR293" s="755"/>
      <c r="GIS293" s="755"/>
      <c r="GIT293" s="755"/>
      <c r="GIU293" s="755"/>
      <c r="GIV293" s="755"/>
      <c r="GIW293" s="755"/>
      <c r="GIX293" s="755"/>
      <c r="GIY293" s="755"/>
      <c r="GIZ293" s="755"/>
      <c r="GJA293" s="755"/>
      <c r="GJB293" s="755"/>
      <c r="GJC293" s="755"/>
      <c r="GJD293" s="755"/>
      <c r="GJE293" s="755"/>
      <c r="GJF293" s="755"/>
      <c r="GJG293" s="755"/>
      <c r="GJH293" s="755"/>
      <c r="GJI293" s="755"/>
      <c r="GJJ293" s="755"/>
      <c r="GJK293" s="755"/>
      <c r="GJL293" s="755"/>
      <c r="GJM293" s="755"/>
      <c r="GJN293" s="755"/>
      <c r="GJO293" s="755"/>
      <c r="GJP293" s="755"/>
      <c r="GJQ293" s="755"/>
      <c r="GJR293" s="755"/>
      <c r="GJS293" s="755"/>
      <c r="GJT293" s="755"/>
      <c r="GJU293" s="755"/>
      <c r="GJV293" s="755"/>
      <c r="GJW293" s="755"/>
      <c r="GJX293" s="755"/>
      <c r="GJY293" s="755"/>
      <c r="GJZ293" s="755"/>
      <c r="GKA293" s="755"/>
      <c r="GKB293" s="755"/>
      <c r="GKC293" s="755"/>
      <c r="GKD293" s="755"/>
      <c r="GKE293" s="755"/>
      <c r="GKF293" s="755"/>
      <c r="GKG293" s="755"/>
      <c r="GKH293" s="755"/>
      <c r="GKI293" s="755"/>
      <c r="GKJ293" s="755"/>
      <c r="GKK293" s="755"/>
      <c r="GKL293" s="755"/>
      <c r="GKM293" s="755"/>
      <c r="GKN293" s="755"/>
      <c r="GKO293" s="755"/>
      <c r="GKP293" s="755"/>
      <c r="GKQ293" s="755"/>
      <c r="GKR293" s="755"/>
      <c r="GKS293" s="755"/>
      <c r="GKT293" s="755"/>
      <c r="GKU293" s="755"/>
      <c r="GKV293" s="755"/>
      <c r="GKW293" s="755"/>
      <c r="GKX293" s="755"/>
      <c r="GKY293" s="755"/>
      <c r="GKZ293" s="755"/>
      <c r="GLA293" s="755"/>
      <c r="GLB293" s="755"/>
      <c r="GLC293" s="755"/>
      <c r="GLD293" s="755"/>
      <c r="GLE293" s="755"/>
      <c r="GLF293" s="755"/>
      <c r="GLG293" s="755"/>
      <c r="GLH293" s="755"/>
      <c r="GLI293" s="755"/>
      <c r="GLJ293" s="755"/>
      <c r="GLK293" s="755"/>
      <c r="GLL293" s="755"/>
      <c r="GLM293" s="755"/>
      <c r="GLN293" s="755"/>
      <c r="GLO293" s="755"/>
      <c r="GLP293" s="755"/>
      <c r="GLQ293" s="755"/>
      <c r="GLR293" s="755"/>
      <c r="GLS293" s="755"/>
      <c r="GLT293" s="755"/>
      <c r="GLU293" s="755"/>
      <c r="GLV293" s="755"/>
      <c r="GLW293" s="755"/>
      <c r="GLX293" s="755"/>
      <c r="GLY293" s="755"/>
      <c r="GLZ293" s="755"/>
      <c r="GMA293" s="755"/>
      <c r="GMB293" s="755"/>
      <c r="GMC293" s="755"/>
      <c r="GMD293" s="755"/>
      <c r="GME293" s="755"/>
      <c r="GMF293" s="755"/>
      <c r="GMG293" s="755"/>
      <c r="GMH293" s="755"/>
      <c r="GMI293" s="755"/>
      <c r="GMJ293" s="755"/>
      <c r="GMK293" s="755"/>
      <c r="GML293" s="755"/>
      <c r="GMM293" s="755"/>
      <c r="GMN293" s="755"/>
      <c r="GMO293" s="755"/>
      <c r="GMP293" s="755"/>
      <c r="GMQ293" s="755"/>
      <c r="GMR293" s="755"/>
      <c r="GMS293" s="755"/>
      <c r="GMT293" s="755"/>
      <c r="GMU293" s="755"/>
      <c r="GMV293" s="755"/>
      <c r="GMW293" s="755"/>
      <c r="GMX293" s="755"/>
      <c r="GMY293" s="755"/>
      <c r="GMZ293" s="755"/>
      <c r="GNA293" s="755"/>
      <c r="GNB293" s="755"/>
      <c r="GNC293" s="755"/>
      <c r="GND293" s="755"/>
      <c r="GNE293" s="755"/>
      <c r="GNF293" s="755"/>
      <c r="GNG293" s="755"/>
      <c r="GNH293" s="755"/>
      <c r="GNI293" s="755"/>
      <c r="GNJ293" s="755"/>
      <c r="GNK293" s="755"/>
      <c r="GNL293" s="755"/>
      <c r="GNM293" s="755"/>
      <c r="GNN293" s="755"/>
      <c r="GNO293" s="755"/>
      <c r="GNP293" s="755"/>
      <c r="GNQ293" s="755"/>
      <c r="GNR293" s="755"/>
      <c r="GNS293" s="755"/>
      <c r="GNT293" s="755"/>
      <c r="GNU293" s="755"/>
      <c r="GNV293" s="755"/>
      <c r="GNW293" s="755"/>
      <c r="GNX293" s="755"/>
      <c r="GNY293" s="755"/>
      <c r="GNZ293" s="755"/>
      <c r="GOA293" s="755"/>
      <c r="GOB293" s="755"/>
      <c r="GOC293" s="755"/>
      <c r="GOD293" s="755"/>
      <c r="GOE293" s="755"/>
      <c r="GOF293" s="755"/>
      <c r="GOG293" s="755"/>
      <c r="GOH293" s="755"/>
      <c r="GOI293" s="755"/>
      <c r="GOJ293" s="755"/>
      <c r="GOK293" s="755"/>
      <c r="GOL293" s="755"/>
      <c r="GOM293" s="755"/>
      <c r="GON293" s="755"/>
      <c r="GOO293" s="755"/>
      <c r="GOP293" s="755"/>
      <c r="GOQ293" s="755"/>
      <c r="GOR293" s="755"/>
      <c r="GOS293" s="755"/>
      <c r="GOT293" s="755"/>
      <c r="GOU293" s="755"/>
      <c r="GOV293" s="755"/>
      <c r="GOW293" s="755"/>
      <c r="GOX293" s="755"/>
      <c r="GOY293" s="755"/>
      <c r="GOZ293" s="755"/>
      <c r="GPA293" s="755"/>
      <c r="GPB293" s="755"/>
      <c r="GPC293" s="755"/>
      <c r="GPD293" s="755"/>
      <c r="GPE293" s="755"/>
      <c r="GPF293" s="755"/>
      <c r="GPG293" s="755"/>
      <c r="GPH293" s="755"/>
      <c r="GPI293" s="755"/>
      <c r="GPJ293" s="755"/>
      <c r="GPK293" s="755"/>
      <c r="GPL293" s="755"/>
      <c r="GPM293" s="755"/>
      <c r="GPN293" s="755"/>
      <c r="GPO293" s="755"/>
      <c r="GPP293" s="755"/>
      <c r="GPQ293" s="755"/>
      <c r="GPR293" s="755"/>
      <c r="GPS293" s="755"/>
      <c r="GPT293" s="755"/>
      <c r="GPU293" s="755"/>
      <c r="GPV293" s="755"/>
      <c r="GPW293" s="755"/>
      <c r="GPX293" s="755"/>
      <c r="GPY293" s="755"/>
      <c r="GPZ293" s="755"/>
      <c r="GQA293" s="755"/>
      <c r="GQB293" s="755"/>
      <c r="GQC293" s="755"/>
      <c r="GQD293" s="755"/>
      <c r="GQE293" s="755"/>
      <c r="GQF293" s="755"/>
      <c r="GQG293" s="755"/>
      <c r="GQH293" s="755"/>
      <c r="GQI293" s="755"/>
      <c r="GQJ293" s="755"/>
      <c r="GQK293" s="755"/>
      <c r="GQL293" s="755"/>
      <c r="GQM293" s="755"/>
      <c r="GQN293" s="755"/>
      <c r="GQO293" s="755"/>
      <c r="GQP293" s="755"/>
      <c r="GQQ293" s="755"/>
      <c r="GQR293" s="755"/>
      <c r="GQS293" s="755"/>
      <c r="GQT293" s="755"/>
      <c r="GQU293" s="755"/>
      <c r="GQV293" s="755"/>
      <c r="GQW293" s="755"/>
      <c r="GQX293" s="755"/>
      <c r="GQY293" s="755"/>
      <c r="GQZ293" s="755"/>
      <c r="GRA293" s="755"/>
      <c r="GRB293" s="755"/>
      <c r="GRC293" s="755"/>
      <c r="GRD293" s="755"/>
      <c r="GRE293" s="755"/>
      <c r="GRF293" s="755"/>
      <c r="GRG293" s="755"/>
      <c r="GRH293" s="755"/>
      <c r="GRI293" s="755"/>
      <c r="GRJ293" s="755"/>
      <c r="GRK293" s="755"/>
      <c r="GRL293" s="755"/>
      <c r="GRM293" s="755"/>
      <c r="GRN293" s="755"/>
      <c r="GRO293" s="755"/>
      <c r="GRP293" s="755"/>
      <c r="GRQ293" s="755"/>
      <c r="GRR293" s="755"/>
      <c r="GRS293" s="755"/>
      <c r="GRT293" s="755"/>
      <c r="GRU293" s="755"/>
      <c r="GRV293" s="755"/>
      <c r="GRW293" s="755"/>
      <c r="GRX293" s="755"/>
      <c r="GRY293" s="755"/>
      <c r="GRZ293" s="755"/>
      <c r="GSA293" s="755"/>
      <c r="GSB293" s="755"/>
      <c r="GSC293" s="755"/>
      <c r="GSD293" s="755"/>
      <c r="GSE293" s="755"/>
      <c r="GSF293" s="755"/>
      <c r="GSG293" s="755"/>
      <c r="GSH293" s="755"/>
      <c r="GSI293" s="755"/>
      <c r="GSJ293" s="755"/>
      <c r="GSK293" s="755"/>
      <c r="GSL293" s="755"/>
      <c r="GSM293" s="755"/>
      <c r="GSN293" s="755"/>
      <c r="GSO293" s="755"/>
      <c r="GSP293" s="755"/>
      <c r="GSQ293" s="755"/>
      <c r="GSR293" s="755"/>
      <c r="GSS293" s="755"/>
      <c r="GST293" s="755"/>
      <c r="GSU293" s="755"/>
      <c r="GSV293" s="755"/>
      <c r="GSW293" s="755"/>
      <c r="GSX293" s="755"/>
      <c r="GSY293" s="755"/>
      <c r="GSZ293" s="755"/>
      <c r="GTA293" s="755"/>
      <c r="GTB293" s="755"/>
      <c r="GTC293" s="755"/>
      <c r="GTD293" s="755"/>
      <c r="GTE293" s="755"/>
      <c r="GTF293" s="755"/>
      <c r="GTG293" s="755"/>
      <c r="GTH293" s="755"/>
      <c r="GTI293" s="755"/>
      <c r="GTJ293" s="755"/>
      <c r="GTK293" s="755"/>
      <c r="GTL293" s="755"/>
      <c r="GTM293" s="755"/>
      <c r="GTN293" s="755"/>
      <c r="GTO293" s="755"/>
      <c r="GTP293" s="755"/>
      <c r="GTQ293" s="755"/>
      <c r="GTR293" s="755"/>
      <c r="GTS293" s="755"/>
      <c r="GTT293" s="755"/>
      <c r="GTU293" s="755"/>
      <c r="GTV293" s="755"/>
      <c r="GTW293" s="755"/>
      <c r="GTX293" s="755"/>
      <c r="GTY293" s="755"/>
      <c r="GTZ293" s="755"/>
      <c r="GUA293" s="755"/>
      <c r="GUB293" s="755"/>
      <c r="GUC293" s="755"/>
      <c r="GUD293" s="755"/>
      <c r="GUE293" s="755"/>
      <c r="GUF293" s="755"/>
      <c r="GUG293" s="755"/>
      <c r="GUH293" s="755"/>
      <c r="GUI293" s="755"/>
      <c r="GUJ293" s="755"/>
      <c r="GUK293" s="755"/>
      <c r="GUL293" s="755"/>
      <c r="GUM293" s="755"/>
      <c r="GUN293" s="755"/>
      <c r="GUO293" s="755"/>
      <c r="GUP293" s="755"/>
      <c r="GUQ293" s="755"/>
      <c r="GUR293" s="755"/>
      <c r="GUS293" s="755"/>
      <c r="GUT293" s="755"/>
      <c r="GUU293" s="755"/>
      <c r="GUV293" s="755"/>
      <c r="GUW293" s="755"/>
      <c r="GUX293" s="755"/>
      <c r="GUY293" s="755"/>
      <c r="GUZ293" s="755"/>
      <c r="GVA293" s="755"/>
      <c r="GVB293" s="755"/>
      <c r="GVC293" s="755"/>
      <c r="GVD293" s="755"/>
      <c r="GVE293" s="755"/>
      <c r="GVF293" s="755"/>
      <c r="GVG293" s="755"/>
      <c r="GVH293" s="755"/>
      <c r="GVI293" s="755"/>
      <c r="GVJ293" s="755"/>
      <c r="GVK293" s="755"/>
      <c r="GVL293" s="755"/>
      <c r="GVM293" s="755"/>
      <c r="GVN293" s="755"/>
      <c r="GVO293" s="755"/>
      <c r="GVP293" s="755"/>
      <c r="GVQ293" s="755"/>
      <c r="GVR293" s="755"/>
      <c r="GVS293" s="755"/>
      <c r="GVT293" s="755"/>
      <c r="GVU293" s="755"/>
      <c r="GVV293" s="755"/>
      <c r="GVW293" s="755"/>
      <c r="GVX293" s="755"/>
      <c r="GVY293" s="755"/>
      <c r="GVZ293" s="755"/>
      <c r="GWA293" s="755"/>
      <c r="GWB293" s="755"/>
      <c r="GWC293" s="755"/>
      <c r="GWD293" s="755"/>
      <c r="GWE293" s="755"/>
      <c r="GWF293" s="755"/>
      <c r="GWG293" s="755"/>
      <c r="GWH293" s="755"/>
      <c r="GWI293" s="755"/>
      <c r="GWJ293" s="755"/>
      <c r="GWK293" s="755"/>
      <c r="GWL293" s="755"/>
      <c r="GWM293" s="755"/>
      <c r="GWN293" s="755"/>
      <c r="GWO293" s="755"/>
      <c r="GWP293" s="755"/>
      <c r="GWQ293" s="755"/>
      <c r="GWR293" s="755"/>
      <c r="GWS293" s="755"/>
      <c r="GWT293" s="755"/>
      <c r="GWU293" s="755"/>
      <c r="GWV293" s="755"/>
      <c r="GWW293" s="755"/>
      <c r="GWX293" s="755"/>
      <c r="GWY293" s="755"/>
      <c r="GWZ293" s="755"/>
      <c r="GXA293" s="755"/>
      <c r="GXB293" s="755"/>
      <c r="GXC293" s="755"/>
      <c r="GXD293" s="755"/>
      <c r="GXE293" s="755"/>
      <c r="GXF293" s="755"/>
      <c r="GXG293" s="755"/>
      <c r="GXH293" s="755"/>
      <c r="GXI293" s="755"/>
      <c r="GXJ293" s="755"/>
      <c r="GXK293" s="755"/>
      <c r="GXL293" s="755"/>
      <c r="GXM293" s="755"/>
      <c r="GXN293" s="755"/>
      <c r="GXO293" s="755"/>
      <c r="GXP293" s="755"/>
      <c r="GXQ293" s="755"/>
      <c r="GXR293" s="755"/>
      <c r="GXS293" s="755"/>
      <c r="GXT293" s="755"/>
      <c r="GXU293" s="755"/>
      <c r="GXV293" s="755"/>
      <c r="GXW293" s="755"/>
      <c r="GXX293" s="755"/>
      <c r="GXY293" s="755"/>
      <c r="GXZ293" s="755"/>
      <c r="GYA293" s="755"/>
      <c r="GYB293" s="755"/>
      <c r="GYC293" s="755"/>
      <c r="GYD293" s="755"/>
      <c r="GYE293" s="755"/>
      <c r="GYF293" s="755"/>
      <c r="GYG293" s="755"/>
      <c r="GYH293" s="755"/>
      <c r="GYI293" s="755"/>
      <c r="GYJ293" s="755"/>
      <c r="GYK293" s="755"/>
      <c r="GYL293" s="755"/>
      <c r="GYM293" s="755"/>
      <c r="GYN293" s="755"/>
      <c r="GYO293" s="755"/>
      <c r="GYP293" s="755"/>
      <c r="GYQ293" s="755"/>
      <c r="GYR293" s="755"/>
      <c r="GYS293" s="755"/>
      <c r="GYT293" s="755"/>
      <c r="GYU293" s="755"/>
      <c r="GYV293" s="755"/>
      <c r="GYW293" s="755"/>
      <c r="GYX293" s="755"/>
      <c r="GYY293" s="755"/>
      <c r="GYZ293" s="755"/>
      <c r="GZA293" s="755"/>
      <c r="GZB293" s="755"/>
      <c r="GZC293" s="755"/>
      <c r="GZD293" s="755"/>
      <c r="GZE293" s="755"/>
      <c r="GZF293" s="755"/>
      <c r="GZG293" s="755"/>
      <c r="GZH293" s="755"/>
      <c r="GZI293" s="755"/>
      <c r="GZJ293" s="755"/>
      <c r="GZK293" s="755"/>
      <c r="GZL293" s="755"/>
      <c r="GZM293" s="755"/>
      <c r="GZN293" s="755"/>
      <c r="GZO293" s="755"/>
      <c r="GZP293" s="755"/>
      <c r="GZQ293" s="755"/>
      <c r="GZR293" s="755"/>
      <c r="GZS293" s="755"/>
      <c r="GZT293" s="755"/>
      <c r="GZU293" s="755"/>
      <c r="GZV293" s="755"/>
      <c r="GZW293" s="755"/>
      <c r="GZX293" s="755"/>
      <c r="GZY293" s="755"/>
      <c r="GZZ293" s="755"/>
      <c r="HAA293" s="755"/>
      <c r="HAB293" s="755"/>
      <c r="HAC293" s="755"/>
      <c r="HAD293" s="755"/>
      <c r="HAE293" s="755"/>
      <c r="HAF293" s="755"/>
      <c r="HAG293" s="755"/>
      <c r="HAH293" s="755"/>
      <c r="HAI293" s="755"/>
      <c r="HAJ293" s="755"/>
      <c r="HAK293" s="755"/>
      <c r="HAL293" s="755"/>
      <c r="HAM293" s="755"/>
      <c r="HAN293" s="755"/>
      <c r="HAO293" s="755"/>
      <c r="HAP293" s="755"/>
      <c r="HAQ293" s="755"/>
      <c r="HAR293" s="755"/>
      <c r="HAS293" s="755"/>
      <c r="HAT293" s="755"/>
      <c r="HAU293" s="755"/>
      <c r="HAV293" s="755"/>
      <c r="HAW293" s="755"/>
      <c r="HAX293" s="755"/>
      <c r="HAY293" s="755"/>
      <c r="HAZ293" s="755"/>
      <c r="HBA293" s="755"/>
      <c r="HBB293" s="755"/>
      <c r="HBC293" s="755"/>
      <c r="HBD293" s="755"/>
      <c r="HBE293" s="755"/>
      <c r="HBF293" s="755"/>
      <c r="HBG293" s="755"/>
      <c r="HBH293" s="755"/>
      <c r="HBI293" s="755"/>
      <c r="HBJ293" s="755"/>
      <c r="HBK293" s="755"/>
      <c r="HBL293" s="755"/>
      <c r="HBM293" s="755"/>
      <c r="HBN293" s="755"/>
      <c r="HBO293" s="755"/>
      <c r="HBP293" s="755"/>
      <c r="HBQ293" s="755"/>
      <c r="HBR293" s="755"/>
      <c r="HBS293" s="755"/>
      <c r="HBT293" s="755"/>
      <c r="HBU293" s="755"/>
      <c r="HBV293" s="755"/>
      <c r="HBW293" s="755"/>
      <c r="HBX293" s="755"/>
      <c r="HBY293" s="755"/>
      <c r="HBZ293" s="755"/>
      <c r="HCA293" s="755"/>
      <c r="HCB293" s="755"/>
      <c r="HCC293" s="755"/>
      <c r="HCD293" s="755"/>
      <c r="HCE293" s="755"/>
      <c r="HCF293" s="755"/>
      <c r="HCG293" s="755"/>
      <c r="HCH293" s="755"/>
      <c r="HCI293" s="755"/>
      <c r="HCJ293" s="755"/>
      <c r="HCK293" s="755"/>
      <c r="HCL293" s="755"/>
      <c r="HCM293" s="755"/>
      <c r="HCN293" s="755"/>
      <c r="HCO293" s="755"/>
      <c r="HCP293" s="755"/>
      <c r="HCQ293" s="755"/>
      <c r="HCR293" s="755"/>
      <c r="HCS293" s="755"/>
      <c r="HCT293" s="755"/>
      <c r="HCU293" s="755"/>
      <c r="HCV293" s="755"/>
      <c r="HCW293" s="755"/>
      <c r="HCX293" s="755"/>
      <c r="HCY293" s="755"/>
      <c r="HCZ293" s="755"/>
      <c r="HDA293" s="755"/>
      <c r="HDB293" s="755"/>
      <c r="HDC293" s="755"/>
      <c r="HDD293" s="755"/>
      <c r="HDE293" s="755"/>
      <c r="HDF293" s="755"/>
      <c r="HDG293" s="755"/>
      <c r="HDH293" s="755"/>
      <c r="HDI293" s="755"/>
      <c r="HDJ293" s="755"/>
      <c r="HDK293" s="755"/>
      <c r="HDL293" s="755"/>
      <c r="HDM293" s="755"/>
      <c r="HDN293" s="755"/>
      <c r="HDO293" s="755"/>
      <c r="HDP293" s="755"/>
      <c r="HDQ293" s="755"/>
      <c r="HDR293" s="755"/>
      <c r="HDS293" s="755"/>
      <c r="HDT293" s="755"/>
      <c r="HDU293" s="755"/>
      <c r="HDV293" s="755"/>
      <c r="HDW293" s="755"/>
      <c r="HDX293" s="755"/>
      <c r="HDY293" s="755"/>
      <c r="HDZ293" s="755"/>
      <c r="HEA293" s="755"/>
      <c r="HEB293" s="755"/>
      <c r="HEC293" s="755"/>
      <c r="HED293" s="755"/>
      <c r="HEE293" s="755"/>
      <c r="HEF293" s="755"/>
      <c r="HEG293" s="755"/>
      <c r="HEH293" s="755"/>
      <c r="HEI293" s="755"/>
      <c r="HEJ293" s="755"/>
      <c r="HEK293" s="755"/>
      <c r="HEL293" s="755"/>
      <c r="HEM293" s="755"/>
      <c r="HEN293" s="755"/>
      <c r="HEO293" s="755"/>
      <c r="HEP293" s="755"/>
      <c r="HEQ293" s="755"/>
      <c r="HER293" s="755"/>
      <c r="HES293" s="755"/>
      <c r="HET293" s="755"/>
      <c r="HEU293" s="755"/>
      <c r="HEV293" s="755"/>
      <c r="HEW293" s="755"/>
      <c r="HEX293" s="755"/>
      <c r="HEY293" s="755"/>
      <c r="HEZ293" s="755"/>
      <c r="HFA293" s="755"/>
      <c r="HFB293" s="755"/>
      <c r="HFC293" s="755"/>
      <c r="HFD293" s="755"/>
      <c r="HFE293" s="755"/>
      <c r="HFF293" s="755"/>
      <c r="HFG293" s="755"/>
      <c r="HFH293" s="755"/>
      <c r="HFI293" s="755"/>
      <c r="HFJ293" s="755"/>
      <c r="HFK293" s="755"/>
      <c r="HFL293" s="755"/>
      <c r="HFM293" s="755"/>
      <c r="HFN293" s="755"/>
      <c r="HFO293" s="755"/>
      <c r="HFP293" s="755"/>
      <c r="HFQ293" s="755"/>
      <c r="HFR293" s="755"/>
      <c r="HFS293" s="755"/>
      <c r="HFT293" s="755"/>
      <c r="HFU293" s="755"/>
      <c r="HFV293" s="755"/>
      <c r="HFW293" s="755"/>
      <c r="HFX293" s="755"/>
      <c r="HFY293" s="755"/>
      <c r="HFZ293" s="755"/>
      <c r="HGA293" s="755"/>
      <c r="HGB293" s="755"/>
      <c r="HGC293" s="755"/>
      <c r="HGD293" s="755"/>
      <c r="HGE293" s="755"/>
      <c r="HGF293" s="755"/>
      <c r="HGG293" s="755"/>
      <c r="HGH293" s="755"/>
      <c r="HGI293" s="755"/>
      <c r="HGJ293" s="755"/>
      <c r="HGK293" s="755"/>
      <c r="HGL293" s="755"/>
      <c r="HGM293" s="755"/>
      <c r="HGN293" s="755"/>
      <c r="HGO293" s="755"/>
      <c r="HGP293" s="755"/>
      <c r="HGQ293" s="755"/>
      <c r="HGR293" s="755"/>
      <c r="HGS293" s="755"/>
      <c r="HGT293" s="755"/>
      <c r="HGU293" s="755"/>
      <c r="HGV293" s="755"/>
      <c r="HGW293" s="755"/>
      <c r="HGX293" s="755"/>
      <c r="HGY293" s="755"/>
      <c r="HGZ293" s="755"/>
      <c r="HHA293" s="755"/>
      <c r="HHB293" s="755"/>
      <c r="HHC293" s="755"/>
      <c r="HHD293" s="755"/>
      <c r="HHE293" s="755"/>
      <c r="HHF293" s="755"/>
      <c r="HHG293" s="755"/>
      <c r="HHH293" s="755"/>
      <c r="HHI293" s="755"/>
      <c r="HHJ293" s="755"/>
      <c r="HHK293" s="755"/>
      <c r="HHL293" s="755"/>
      <c r="HHM293" s="755"/>
      <c r="HHN293" s="755"/>
      <c r="HHO293" s="755"/>
      <c r="HHP293" s="755"/>
      <c r="HHQ293" s="755"/>
      <c r="HHR293" s="755"/>
      <c r="HHS293" s="755"/>
      <c r="HHT293" s="755"/>
      <c r="HHU293" s="755"/>
      <c r="HHV293" s="755"/>
      <c r="HHW293" s="755"/>
      <c r="HHX293" s="755"/>
      <c r="HHY293" s="755"/>
      <c r="HHZ293" s="755"/>
      <c r="HIA293" s="755"/>
      <c r="HIB293" s="755"/>
      <c r="HIC293" s="755"/>
      <c r="HID293" s="755"/>
      <c r="HIE293" s="755"/>
      <c r="HIF293" s="755"/>
      <c r="HIG293" s="755"/>
      <c r="HIH293" s="755"/>
      <c r="HII293" s="755"/>
      <c r="HIJ293" s="755"/>
      <c r="HIK293" s="755"/>
      <c r="HIL293" s="755"/>
      <c r="HIM293" s="755"/>
      <c r="HIN293" s="755"/>
      <c r="HIO293" s="755"/>
      <c r="HIP293" s="755"/>
      <c r="HIQ293" s="755"/>
      <c r="HIR293" s="755"/>
      <c r="HIS293" s="755"/>
      <c r="HIT293" s="755"/>
      <c r="HIU293" s="755"/>
      <c r="HIV293" s="755"/>
      <c r="HIW293" s="755"/>
      <c r="HIX293" s="755"/>
      <c r="HIY293" s="755"/>
      <c r="HIZ293" s="755"/>
      <c r="HJA293" s="755"/>
      <c r="HJB293" s="755"/>
      <c r="HJC293" s="755"/>
      <c r="HJD293" s="755"/>
      <c r="HJE293" s="755"/>
      <c r="HJF293" s="755"/>
      <c r="HJG293" s="755"/>
      <c r="HJH293" s="755"/>
      <c r="HJI293" s="755"/>
      <c r="HJJ293" s="755"/>
      <c r="HJK293" s="755"/>
      <c r="HJL293" s="755"/>
      <c r="HJM293" s="755"/>
      <c r="HJN293" s="755"/>
      <c r="HJO293" s="755"/>
      <c r="HJP293" s="755"/>
      <c r="HJQ293" s="755"/>
      <c r="HJR293" s="755"/>
      <c r="HJS293" s="755"/>
      <c r="HJT293" s="755"/>
      <c r="HJU293" s="755"/>
      <c r="HJV293" s="755"/>
      <c r="HJW293" s="755"/>
      <c r="HJX293" s="755"/>
      <c r="HJY293" s="755"/>
      <c r="HJZ293" s="755"/>
      <c r="HKA293" s="755"/>
      <c r="HKB293" s="755"/>
      <c r="HKC293" s="755"/>
      <c r="HKD293" s="755"/>
      <c r="HKE293" s="755"/>
      <c r="HKF293" s="755"/>
      <c r="HKG293" s="755"/>
      <c r="HKH293" s="755"/>
      <c r="HKI293" s="755"/>
      <c r="HKJ293" s="755"/>
      <c r="HKK293" s="755"/>
      <c r="HKL293" s="755"/>
      <c r="HKM293" s="755"/>
      <c r="HKN293" s="755"/>
      <c r="HKO293" s="755"/>
      <c r="HKP293" s="755"/>
      <c r="HKQ293" s="755"/>
      <c r="HKR293" s="755"/>
      <c r="HKS293" s="755"/>
      <c r="HKT293" s="755"/>
      <c r="HKU293" s="755"/>
      <c r="HKV293" s="755"/>
      <c r="HKW293" s="755"/>
      <c r="HKX293" s="755"/>
      <c r="HKY293" s="755"/>
      <c r="HKZ293" s="755"/>
      <c r="HLA293" s="755"/>
      <c r="HLB293" s="755"/>
      <c r="HLC293" s="755"/>
      <c r="HLD293" s="755"/>
      <c r="HLE293" s="755"/>
      <c r="HLF293" s="755"/>
      <c r="HLG293" s="755"/>
      <c r="HLH293" s="755"/>
      <c r="HLI293" s="755"/>
      <c r="HLJ293" s="755"/>
      <c r="HLK293" s="755"/>
      <c r="HLL293" s="755"/>
      <c r="HLM293" s="755"/>
      <c r="HLN293" s="755"/>
      <c r="HLO293" s="755"/>
      <c r="HLP293" s="755"/>
      <c r="HLQ293" s="755"/>
      <c r="HLR293" s="755"/>
      <c r="HLS293" s="755"/>
      <c r="HLT293" s="755"/>
      <c r="HLU293" s="755"/>
      <c r="HLV293" s="755"/>
      <c r="HLW293" s="755"/>
      <c r="HLX293" s="755"/>
      <c r="HLY293" s="755"/>
      <c r="HLZ293" s="755"/>
      <c r="HMA293" s="755"/>
      <c r="HMB293" s="755"/>
      <c r="HMC293" s="755"/>
      <c r="HMD293" s="755"/>
      <c r="HME293" s="755"/>
      <c r="HMF293" s="755"/>
      <c r="HMG293" s="755"/>
      <c r="HMH293" s="755"/>
      <c r="HMI293" s="755"/>
      <c r="HMJ293" s="755"/>
      <c r="HMK293" s="755"/>
      <c r="HML293" s="755"/>
      <c r="HMM293" s="755"/>
      <c r="HMN293" s="755"/>
      <c r="HMO293" s="755"/>
      <c r="HMP293" s="755"/>
      <c r="HMQ293" s="755"/>
      <c r="HMR293" s="755"/>
      <c r="HMS293" s="755"/>
      <c r="HMT293" s="755"/>
      <c r="HMU293" s="755"/>
      <c r="HMV293" s="755"/>
      <c r="HMW293" s="755"/>
      <c r="HMX293" s="755"/>
      <c r="HMY293" s="755"/>
      <c r="HMZ293" s="755"/>
      <c r="HNA293" s="755"/>
      <c r="HNB293" s="755"/>
      <c r="HNC293" s="755"/>
      <c r="HND293" s="755"/>
      <c r="HNE293" s="755"/>
      <c r="HNF293" s="755"/>
      <c r="HNG293" s="755"/>
      <c r="HNH293" s="755"/>
      <c r="HNI293" s="755"/>
      <c r="HNJ293" s="755"/>
      <c r="HNK293" s="755"/>
      <c r="HNL293" s="755"/>
      <c r="HNM293" s="755"/>
      <c r="HNN293" s="755"/>
      <c r="HNO293" s="755"/>
      <c r="HNP293" s="755"/>
      <c r="HNQ293" s="755"/>
      <c r="HNR293" s="755"/>
      <c r="HNS293" s="755"/>
      <c r="HNT293" s="755"/>
      <c r="HNU293" s="755"/>
      <c r="HNV293" s="755"/>
      <c r="HNW293" s="755"/>
      <c r="HNX293" s="755"/>
      <c r="HNY293" s="755"/>
      <c r="HNZ293" s="755"/>
      <c r="HOA293" s="755"/>
      <c r="HOB293" s="755"/>
      <c r="HOC293" s="755"/>
      <c r="HOD293" s="755"/>
      <c r="HOE293" s="755"/>
      <c r="HOF293" s="755"/>
      <c r="HOG293" s="755"/>
      <c r="HOH293" s="755"/>
      <c r="HOI293" s="755"/>
      <c r="HOJ293" s="755"/>
      <c r="HOK293" s="755"/>
      <c r="HOL293" s="755"/>
      <c r="HOM293" s="755"/>
      <c r="HON293" s="755"/>
      <c r="HOO293" s="755"/>
      <c r="HOP293" s="755"/>
      <c r="HOQ293" s="755"/>
      <c r="HOR293" s="755"/>
      <c r="HOS293" s="755"/>
      <c r="HOT293" s="755"/>
      <c r="HOU293" s="755"/>
      <c r="HOV293" s="755"/>
      <c r="HOW293" s="755"/>
      <c r="HOX293" s="755"/>
      <c r="HOY293" s="755"/>
      <c r="HOZ293" s="755"/>
      <c r="HPA293" s="755"/>
      <c r="HPB293" s="755"/>
      <c r="HPC293" s="755"/>
      <c r="HPD293" s="755"/>
      <c r="HPE293" s="755"/>
      <c r="HPF293" s="755"/>
      <c r="HPG293" s="755"/>
      <c r="HPH293" s="755"/>
      <c r="HPI293" s="755"/>
      <c r="HPJ293" s="755"/>
      <c r="HPK293" s="755"/>
      <c r="HPL293" s="755"/>
      <c r="HPM293" s="755"/>
      <c r="HPN293" s="755"/>
      <c r="HPO293" s="755"/>
      <c r="HPP293" s="755"/>
      <c r="HPQ293" s="755"/>
      <c r="HPR293" s="755"/>
      <c r="HPS293" s="755"/>
      <c r="HPT293" s="755"/>
      <c r="HPU293" s="755"/>
      <c r="HPV293" s="755"/>
      <c r="HPW293" s="755"/>
      <c r="HPX293" s="755"/>
      <c r="HPY293" s="755"/>
      <c r="HPZ293" s="755"/>
      <c r="HQA293" s="755"/>
      <c r="HQB293" s="755"/>
      <c r="HQC293" s="755"/>
      <c r="HQD293" s="755"/>
      <c r="HQE293" s="755"/>
      <c r="HQF293" s="755"/>
      <c r="HQG293" s="755"/>
      <c r="HQH293" s="755"/>
      <c r="HQI293" s="755"/>
      <c r="HQJ293" s="755"/>
      <c r="HQK293" s="755"/>
      <c r="HQL293" s="755"/>
      <c r="HQM293" s="755"/>
      <c r="HQN293" s="755"/>
      <c r="HQO293" s="755"/>
      <c r="HQP293" s="755"/>
      <c r="HQQ293" s="755"/>
      <c r="HQR293" s="755"/>
      <c r="HQS293" s="755"/>
      <c r="HQT293" s="755"/>
      <c r="HQU293" s="755"/>
      <c r="HQV293" s="755"/>
      <c r="HQW293" s="755"/>
      <c r="HQX293" s="755"/>
      <c r="HQY293" s="755"/>
      <c r="HQZ293" s="755"/>
      <c r="HRA293" s="755"/>
      <c r="HRB293" s="755"/>
      <c r="HRC293" s="755"/>
      <c r="HRD293" s="755"/>
      <c r="HRE293" s="755"/>
      <c r="HRF293" s="755"/>
      <c r="HRG293" s="755"/>
      <c r="HRH293" s="755"/>
      <c r="HRI293" s="755"/>
      <c r="HRJ293" s="755"/>
      <c r="HRK293" s="755"/>
      <c r="HRL293" s="755"/>
      <c r="HRM293" s="755"/>
      <c r="HRN293" s="755"/>
      <c r="HRO293" s="755"/>
      <c r="HRP293" s="755"/>
      <c r="HRQ293" s="755"/>
      <c r="HRR293" s="755"/>
      <c r="HRS293" s="755"/>
      <c r="HRT293" s="755"/>
      <c r="HRU293" s="755"/>
      <c r="HRV293" s="755"/>
      <c r="HRW293" s="755"/>
      <c r="HRX293" s="755"/>
      <c r="HRY293" s="755"/>
      <c r="HRZ293" s="755"/>
      <c r="HSA293" s="755"/>
      <c r="HSB293" s="755"/>
      <c r="HSC293" s="755"/>
      <c r="HSD293" s="755"/>
      <c r="HSE293" s="755"/>
      <c r="HSF293" s="755"/>
      <c r="HSG293" s="755"/>
      <c r="HSH293" s="755"/>
      <c r="HSI293" s="755"/>
      <c r="HSJ293" s="755"/>
      <c r="HSK293" s="755"/>
      <c r="HSL293" s="755"/>
      <c r="HSM293" s="755"/>
      <c r="HSN293" s="755"/>
      <c r="HSO293" s="755"/>
      <c r="HSP293" s="755"/>
      <c r="HSQ293" s="755"/>
      <c r="HSR293" s="755"/>
      <c r="HSS293" s="755"/>
      <c r="HST293" s="755"/>
      <c r="HSU293" s="755"/>
      <c r="HSV293" s="755"/>
      <c r="HSW293" s="755"/>
      <c r="HSX293" s="755"/>
      <c r="HSY293" s="755"/>
      <c r="HSZ293" s="755"/>
      <c r="HTA293" s="755"/>
      <c r="HTB293" s="755"/>
      <c r="HTC293" s="755"/>
      <c r="HTD293" s="755"/>
      <c r="HTE293" s="755"/>
      <c r="HTF293" s="755"/>
      <c r="HTG293" s="755"/>
      <c r="HTH293" s="755"/>
      <c r="HTI293" s="755"/>
      <c r="HTJ293" s="755"/>
      <c r="HTK293" s="755"/>
      <c r="HTL293" s="755"/>
      <c r="HTM293" s="755"/>
      <c r="HTN293" s="755"/>
      <c r="HTO293" s="755"/>
      <c r="HTP293" s="755"/>
      <c r="HTQ293" s="755"/>
      <c r="HTR293" s="755"/>
      <c r="HTS293" s="755"/>
      <c r="HTT293" s="755"/>
      <c r="HTU293" s="755"/>
      <c r="HTV293" s="755"/>
      <c r="HTW293" s="755"/>
      <c r="HTX293" s="755"/>
      <c r="HTY293" s="755"/>
      <c r="HTZ293" s="755"/>
      <c r="HUA293" s="755"/>
      <c r="HUB293" s="755"/>
      <c r="HUC293" s="755"/>
      <c r="HUD293" s="755"/>
      <c r="HUE293" s="755"/>
      <c r="HUF293" s="755"/>
      <c r="HUG293" s="755"/>
      <c r="HUH293" s="755"/>
      <c r="HUI293" s="755"/>
      <c r="HUJ293" s="755"/>
      <c r="HUK293" s="755"/>
      <c r="HUL293" s="755"/>
      <c r="HUM293" s="755"/>
      <c r="HUN293" s="755"/>
      <c r="HUO293" s="755"/>
      <c r="HUP293" s="755"/>
      <c r="HUQ293" s="755"/>
      <c r="HUR293" s="755"/>
      <c r="HUS293" s="755"/>
      <c r="HUT293" s="755"/>
      <c r="HUU293" s="755"/>
      <c r="HUV293" s="755"/>
      <c r="HUW293" s="755"/>
      <c r="HUX293" s="755"/>
      <c r="HUY293" s="755"/>
      <c r="HUZ293" s="755"/>
      <c r="HVA293" s="755"/>
      <c r="HVB293" s="755"/>
      <c r="HVC293" s="755"/>
      <c r="HVD293" s="755"/>
      <c r="HVE293" s="755"/>
      <c r="HVF293" s="755"/>
      <c r="HVG293" s="755"/>
      <c r="HVH293" s="755"/>
      <c r="HVI293" s="755"/>
      <c r="HVJ293" s="755"/>
      <c r="HVK293" s="755"/>
      <c r="HVL293" s="755"/>
      <c r="HVM293" s="755"/>
      <c r="HVN293" s="755"/>
      <c r="HVO293" s="755"/>
      <c r="HVP293" s="755"/>
      <c r="HVQ293" s="755"/>
      <c r="HVR293" s="755"/>
      <c r="HVS293" s="755"/>
      <c r="HVT293" s="755"/>
      <c r="HVU293" s="755"/>
      <c r="HVV293" s="755"/>
      <c r="HVW293" s="755"/>
      <c r="HVX293" s="755"/>
      <c r="HVY293" s="755"/>
      <c r="HVZ293" s="755"/>
      <c r="HWA293" s="755"/>
      <c r="HWB293" s="755"/>
      <c r="HWC293" s="755"/>
      <c r="HWD293" s="755"/>
      <c r="HWE293" s="755"/>
      <c r="HWF293" s="755"/>
      <c r="HWG293" s="755"/>
      <c r="HWH293" s="755"/>
      <c r="HWI293" s="755"/>
      <c r="HWJ293" s="755"/>
      <c r="HWK293" s="755"/>
      <c r="HWL293" s="755"/>
      <c r="HWM293" s="755"/>
      <c r="HWN293" s="755"/>
      <c r="HWO293" s="755"/>
      <c r="HWP293" s="755"/>
      <c r="HWQ293" s="755"/>
      <c r="HWR293" s="755"/>
      <c r="HWS293" s="755"/>
      <c r="HWT293" s="755"/>
      <c r="HWU293" s="755"/>
      <c r="HWV293" s="755"/>
      <c r="HWW293" s="755"/>
      <c r="HWX293" s="755"/>
      <c r="HWY293" s="755"/>
      <c r="HWZ293" s="755"/>
      <c r="HXA293" s="755"/>
      <c r="HXB293" s="755"/>
      <c r="HXC293" s="755"/>
      <c r="HXD293" s="755"/>
      <c r="HXE293" s="755"/>
      <c r="HXF293" s="755"/>
      <c r="HXG293" s="755"/>
      <c r="HXH293" s="755"/>
      <c r="HXI293" s="755"/>
      <c r="HXJ293" s="755"/>
      <c r="HXK293" s="755"/>
      <c r="HXL293" s="755"/>
      <c r="HXM293" s="755"/>
      <c r="HXN293" s="755"/>
      <c r="HXO293" s="755"/>
      <c r="HXP293" s="755"/>
      <c r="HXQ293" s="755"/>
      <c r="HXR293" s="755"/>
      <c r="HXS293" s="755"/>
      <c r="HXT293" s="755"/>
      <c r="HXU293" s="755"/>
      <c r="HXV293" s="755"/>
      <c r="HXW293" s="755"/>
      <c r="HXX293" s="755"/>
      <c r="HXY293" s="755"/>
      <c r="HXZ293" s="755"/>
      <c r="HYA293" s="755"/>
      <c r="HYB293" s="755"/>
      <c r="HYC293" s="755"/>
      <c r="HYD293" s="755"/>
      <c r="HYE293" s="755"/>
      <c r="HYF293" s="755"/>
      <c r="HYG293" s="755"/>
      <c r="HYH293" s="755"/>
      <c r="HYI293" s="755"/>
      <c r="HYJ293" s="755"/>
      <c r="HYK293" s="755"/>
      <c r="HYL293" s="755"/>
      <c r="HYM293" s="755"/>
      <c r="HYN293" s="755"/>
      <c r="HYO293" s="755"/>
      <c r="HYP293" s="755"/>
      <c r="HYQ293" s="755"/>
      <c r="HYR293" s="755"/>
      <c r="HYS293" s="755"/>
      <c r="HYT293" s="755"/>
      <c r="HYU293" s="755"/>
      <c r="HYV293" s="755"/>
      <c r="HYW293" s="755"/>
      <c r="HYX293" s="755"/>
      <c r="HYY293" s="755"/>
      <c r="HYZ293" s="755"/>
      <c r="HZA293" s="755"/>
      <c r="HZB293" s="755"/>
      <c r="HZC293" s="755"/>
      <c r="HZD293" s="755"/>
      <c r="HZE293" s="755"/>
      <c r="HZF293" s="755"/>
      <c r="HZG293" s="755"/>
      <c r="HZH293" s="755"/>
      <c r="HZI293" s="755"/>
      <c r="HZJ293" s="755"/>
      <c r="HZK293" s="755"/>
      <c r="HZL293" s="755"/>
      <c r="HZM293" s="755"/>
      <c r="HZN293" s="755"/>
      <c r="HZO293" s="755"/>
      <c r="HZP293" s="755"/>
      <c r="HZQ293" s="755"/>
      <c r="HZR293" s="755"/>
      <c r="HZS293" s="755"/>
      <c r="HZT293" s="755"/>
      <c r="HZU293" s="755"/>
      <c r="HZV293" s="755"/>
      <c r="HZW293" s="755"/>
      <c r="HZX293" s="755"/>
      <c r="HZY293" s="755"/>
      <c r="HZZ293" s="755"/>
      <c r="IAA293" s="755"/>
      <c r="IAB293" s="755"/>
      <c r="IAC293" s="755"/>
      <c r="IAD293" s="755"/>
      <c r="IAE293" s="755"/>
      <c r="IAF293" s="755"/>
      <c r="IAG293" s="755"/>
      <c r="IAH293" s="755"/>
      <c r="IAI293" s="755"/>
      <c r="IAJ293" s="755"/>
      <c r="IAK293" s="755"/>
      <c r="IAL293" s="755"/>
      <c r="IAM293" s="755"/>
      <c r="IAN293" s="755"/>
      <c r="IAO293" s="755"/>
      <c r="IAP293" s="755"/>
      <c r="IAQ293" s="755"/>
      <c r="IAR293" s="755"/>
      <c r="IAS293" s="755"/>
      <c r="IAT293" s="755"/>
      <c r="IAU293" s="755"/>
      <c r="IAV293" s="755"/>
      <c r="IAW293" s="755"/>
      <c r="IAX293" s="755"/>
      <c r="IAY293" s="755"/>
      <c r="IAZ293" s="755"/>
      <c r="IBA293" s="755"/>
      <c r="IBB293" s="755"/>
      <c r="IBC293" s="755"/>
      <c r="IBD293" s="755"/>
      <c r="IBE293" s="755"/>
      <c r="IBF293" s="755"/>
      <c r="IBG293" s="755"/>
      <c r="IBH293" s="755"/>
      <c r="IBI293" s="755"/>
      <c r="IBJ293" s="755"/>
      <c r="IBK293" s="755"/>
      <c r="IBL293" s="755"/>
      <c r="IBM293" s="755"/>
      <c r="IBN293" s="755"/>
      <c r="IBO293" s="755"/>
      <c r="IBP293" s="755"/>
      <c r="IBQ293" s="755"/>
      <c r="IBR293" s="755"/>
      <c r="IBS293" s="755"/>
      <c r="IBT293" s="755"/>
      <c r="IBU293" s="755"/>
      <c r="IBV293" s="755"/>
      <c r="IBW293" s="755"/>
      <c r="IBX293" s="755"/>
      <c r="IBY293" s="755"/>
      <c r="IBZ293" s="755"/>
      <c r="ICA293" s="755"/>
      <c r="ICB293" s="755"/>
      <c r="ICC293" s="755"/>
      <c r="ICD293" s="755"/>
      <c r="ICE293" s="755"/>
      <c r="ICF293" s="755"/>
      <c r="ICG293" s="755"/>
      <c r="ICH293" s="755"/>
      <c r="ICI293" s="755"/>
      <c r="ICJ293" s="755"/>
      <c r="ICK293" s="755"/>
      <c r="ICL293" s="755"/>
      <c r="ICM293" s="755"/>
      <c r="ICN293" s="755"/>
      <c r="ICO293" s="755"/>
      <c r="ICP293" s="755"/>
      <c r="ICQ293" s="755"/>
      <c r="ICR293" s="755"/>
      <c r="ICS293" s="755"/>
      <c r="ICT293" s="755"/>
      <c r="ICU293" s="755"/>
      <c r="ICV293" s="755"/>
      <c r="ICW293" s="755"/>
      <c r="ICX293" s="755"/>
      <c r="ICY293" s="755"/>
      <c r="ICZ293" s="755"/>
      <c r="IDA293" s="755"/>
      <c r="IDB293" s="755"/>
      <c r="IDC293" s="755"/>
      <c r="IDD293" s="755"/>
      <c r="IDE293" s="755"/>
      <c r="IDF293" s="755"/>
      <c r="IDG293" s="755"/>
      <c r="IDH293" s="755"/>
      <c r="IDI293" s="755"/>
      <c r="IDJ293" s="755"/>
      <c r="IDK293" s="755"/>
      <c r="IDL293" s="755"/>
      <c r="IDM293" s="755"/>
      <c r="IDN293" s="755"/>
      <c r="IDO293" s="755"/>
      <c r="IDP293" s="755"/>
      <c r="IDQ293" s="755"/>
      <c r="IDR293" s="755"/>
      <c r="IDS293" s="755"/>
      <c r="IDT293" s="755"/>
      <c r="IDU293" s="755"/>
      <c r="IDV293" s="755"/>
      <c r="IDW293" s="755"/>
      <c r="IDX293" s="755"/>
      <c r="IDY293" s="755"/>
      <c r="IDZ293" s="755"/>
      <c r="IEA293" s="755"/>
      <c r="IEB293" s="755"/>
      <c r="IEC293" s="755"/>
      <c r="IED293" s="755"/>
      <c r="IEE293" s="755"/>
      <c r="IEF293" s="755"/>
      <c r="IEG293" s="755"/>
      <c r="IEH293" s="755"/>
      <c r="IEI293" s="755"/>
      <c r="IEJ293" s="755"/>
      <c r="IEK293" s="755"/>
      <c r="IEL293" s="755"/>
      <c r="IEM293" s="755"/>
      <c r="IEN293" s="755"/>
      <c r="IEO293" s="755"/>
      <c r="IEP293" s="755"/>
      <c r="IEQ293" s="755"/>
      <c r="IER293" s="755"/>
      <c r="IES293" s="755"/>
      <c r="IET293" s="755"/>
      <c r="IEU293" s="755"/>
      <c r="IEV293" s="755"/>
      <c r="IEW293" s="755"/>
      <c r="IEX293" s="755"/>
      <c r="IEY293" s="755"/>
      <c r="IEZ293" s="755"/>
      <c r="IFA293" s="755"/>
      <c r="IFB293" s="755"/>
      <c r="IFC293" s="755"/>
      <c r="IFD293" s="755"/>
      <c r="IFE293" s="755"/>
      <c r="IFF293" s="755"/>
      <c r="IFG293" s="755"/>
      <c r="IFH293" s="755"/>
      <c r="IFI293" s="755"/>
      <c r="IFJ293" s="755"/>
      <c r="IFK293" s="755"/>
      <c r="IFL293" s="755"/>
      <c r="IFM293" s="755"/>
      <c r="IFN293" s="755"/>
      <c r="IFO293" s="755"/>
      <c r="IFP293" s="755"/>
      <c r="IFQ293" s="755"/>
      <c r="IFR293" s="755"/>
      <c r="IFS293" s="755"/>
      <c r="IFT293" s="755"/>
      <c r="IFU293" s="755"/>
      <c r="IFV293" s="755"/>
      <c r="IFW293" s="755"/>
      <c r="IFX293" s="755"/>
      <c r="IFY293" s="755"/>
      <c r="IFZ293" s="755"/>
      <c r="IGA293" s="755"/>
      <c r="IGB293" s="755"/>
      <c r="IGC293" s="755"/>
      <c r="IGD293" s="755"/>
      <c r="IGE293" s="755"/>
      <c r="IGF293" s="755"/>
      <c r="IGG293" s="755"/>
      <c r="IGH293" s="755"/>
      <c r="IGI293" s="755"/>
      <c r="IGJ293" s="755"/>
      <c r="IGK293" s="755"/>
      <c r="IGL293" s="755"/>
      <c r="IGM293" s="755"/>
      <c r="IGN293" s="755"/>
      <c r="IGO293" s="755"/>
      <c r="IGP293" s="755"/>
      <c r="IGQ293" s="755"/>
      <c r="IGR293" s="755"/>
      <c r="IGS293" s="755"/>
      <c r="IGT293" s="755"/>
      <c r="IGU293" s="755"/>
      <c r="IGV293" s="755"/>
      <c r="IGW293" s="755"/>
      <c r="IGX293" s="755"/>
      <c r="IGY293" s="755"/>
      <c r="IGZ293" s="755"/>
      <c r="IHA293" s="755"/>
      <c r="IHB293" s="755"/>
      <c r="IHC293" s="755"/>
      <c r="IHD293" s="755"/>
      <c r="IHE293" s="755"/>
      <c r="IHF293" s="755"/>
      <c r="IHG293" s="755"/>
      <c r="IHH293" s="755"/>
      <c r="IHI293" s="755"/>
      <c r="IHJ293" s="755"/>
      <c r="IHK293" s="755"/>
      <c r="IHL293" s="755"/>
      <c r="IHM293" s="755"/>
      <c r="IHN293" s="755"/>
      <c r="IHO293" s="755"/>
      <c r="IHP293" s="755"/>
      <c r="IHQ293" s="755"/>
      <c r="IHR293" s="755"/>
      <c r="IHS293" s="755"/>
      <c r="IHT293" s="755"/>
      <c r="IHU293" s="755"/>
      <c r="IHV293" s="755"/>
      <c r="IHW293" s="755"/>
      <c r="IHX293" s="755"/>
      <c r="IHY293" s="755"/>
      <c r="IHZ293" s="755"/>
      <c r="IIA293" s="755"/>
      <c r="IIB293" s="755"/>
      <c r="IIC293" s="755"/>
      <c r="IID293" s="755"/>
      <c r="IIE293" s="755"/>
      <c r="IIF293" s="755"/>
      <c r="IIG293" s="755"/>
      <c r="IIH293" s="755"/>
      <c r="III293" s="755"/>
      <c r="IIJ293" s="755"/>
      <c r="IIK293" s="755"/>
      <c r="IIL293" s="755"/>
      <c r="IIM293" s="755"/>
      <c r="IIN293" s="755"/>
      <c r="IIO293" s="755"/>
      <c r="IIP293" s="755"/>
      <c r="IIQ293" s="755"/>
      <c r="IIR293" s="755"/>
      <c r="IIS293" s="755"/>
      <c r="IIT293" s="755"/>
      <c r="IIU293" s="755"/>
      <c r="IIV293" s="755"/>
      <c r="IIW293" s="755"/>
      <c r="IIX293" s="755"/>
      <c r="IIY293" s="755"/>
      <c r="IIZ293" s="755"/>
      <c r="IJA293" s="755"/>
      <c r="IJB293" s="755"/>
      <c r="IJC293" s="755"/>
      <c r="IJD293" s="755"/>
      <c r="IJE293" s="755"/>
      <c r="IJF293" s="755"/>
      <c r="IJG293" s="755"/>
      <c r="IJH293" s="755"/>
      <c r="IJI293" s="755"/>
      <c r="IJJ293" s="755"/>
      <c r="IJK293" s="755"/>
      <c r="IJL293" s="755"/>
      <c r="IJM293" s="755"/>
      <c r="IJN293" s="755"/>
      <c r="IJO293" s="755"/>
      <c r="IJP293" s="755"/>
      <c r="IJQ293" s="755"/>
      <c r="IJR293" s="755"/>
      <c r="IJS293" s="755"/>
      <c r="IJT293" s="755"/>
      <c r="IJU293" s="755"/>
      <c r="IJV293" s="755"/>
      <c r="IJW293" s="755"/>
      <c r="IJX293" s="755"/>
      <c r="IJY293" s="755"/>
      <c r="IJZ293" s="755"/>
      <c r="IKA293" s="755"/>
      <c r="IKB293" s="755"/>
      <c r="IKC293" s="755"/>
      <c r="IKD293" s="755"/>
      <c r="IKE293" s="755"/>
      <c r="IKF293" s="755"/>
      <c r="IKG293" s="755"/>
      <c r="IKH293" s="755"/>
      <c r="IKI293" s="755"/>
      <c r="IKJ293" s="755"/>
      <c r="IKK293" s="755"/>
      <c r="IKL293" s="755"/>
      <c r="IKM293" s="755"/>
      <c r="IKN293" s="755"/>
      <c r="IKO293" s="755"/>
      <c r="IKP293" s="755"/>
      <c r="IKQ293" s="755"/>
      <c r="IKR293" s="755"/>
      <c r="IKS293" s="755"/>
      <c r="IKT293" s="755"/>
      <c r="IKU293" s="755"/>
      <c r="IKV293" s="755"/>
      <c r="IKW293" s="755"/>
      <c r="IKX293" s="755"/>
      <c r="IKY293" s="755"/>
      <c r="IKZ293" s="755"/>
      <c r="ILA293" s="755"/>
      <c r="ILB293" s="755"/>
      <c r="ILC293" s="755"/>
      <c r="ILD293" s="755"/>
      <c r="ILE293" s="755"/>
      <c r="ILF293" s="755"/>
      <c r="ILG293" s="755"/>
      <c r="ILH293" s="755"/>
      <c r="ILI293" s="755"/>
      <c r="ILJ293" s="755"/>
      <c r="ILK293" s="755"/>
      <c r="ILL293" s="755"/>
      <c r="ILM293" s="755"/>
      <c r="ILN293" s="755"/>
      <c r="ILO293" s="755"/>
      <c r="ILP293" s="755"/>
      <c r="ILQ293" s="755"/>
      <c r="ILR293" s="755"/>
      <c r="ILS293" s="755"/>
      <c r="ILT293" s="755"/>
      <c r="ILU293" s="755"/>
      <c r="ILV293" s="755"/>
      <c r="ILW293" s="755"/>
      <c r="ILX293" s="755"/>
      <c r="ILY293" s="755"/>
      <c r="ILZ293" s="755"/>
      <c r="IMA293" s="755"/>
      <c r="IMB293" s="755"/>
      <c r="IMC293" s="755"/>
      <c r="IMD293" s="755"/>
      <c r="IME293" s="755"/>
      <c r="IMF293" s="755"/>
      <c r="IMG293" s="755"/>
      <c r="IMH293" s="755"/>
      <c r="IMI293" s="755"/>
      <c r="IMJ293" s="755"/>
      <c r="IMK293" s="755"/>
      <c r="IML293" s="755"/>
      <c r="IMM293" s="755"/>
      <c r="IMN293" s="755"/>
      <c r="IMO293" s="755"/>
      <c r="IMP293" s="755"/>
      <c r="IMQ293" s="755"/>
      <c r="IMR293" s="755"/>
      <c r="IMS293" s="755"/>
      <c r="IMT293" s="755"/>
      <c r="IMU293" s="755"/>
      <c r="IMV293" s="755"/>
      <c r="IMW293" s="755"/>
      <c r="IMX293" s="755"/>
      <c r="IMY293" s="755"/>
      <c r="IMZ293" s="755"/>
      <c r="INA293" s="755"/>
      <c r="INB293" s="755"/>
      <c r="INC293" s="755"/>
      <c r="IND293" s="755"/>
      <c r="INE293" s="755"/>
      <c r="INF293" s="755"/>
      <c r="ING293" s="755"/>
      <c r="INH293" s="755"/>
      <c r="INI293" s="755"/>
      <c r="INJ293" s="755"/>
      <c r="INK293" s="755"/>
      <c r="INL293" s="755"/>
      <c r="INM293" s="755"/>
      <c r="INN293" s="755"/>
      <c r="INO293" s="755"/>
      <c r="INP293" s="755"/>
      <c r="INQ293" s="755"/>
      <c r="INR293" s="755"/>
      <c r="INS293" s="755"/>
      <c r="INT293" s="755"/>
      <c r="INU293" s="755"/>
      <c r="INV293" s="755"/>
      <c r="INW293" s="755"/>
      <c r="INX293" s="755"/>
      <c r="INY293" s="755"/>
      <c r="INZ293" s="755"/>
      <c r="IOA293" s="755"/>
      <c r="IOB293" s="755"/>
      <c r="IOC293" s="755"/>
      <c r="IOD293" s="755"/>
      <c r="IOE293" s="755"/>
      <c r="IOF293" s="755"/>
      <c r="IOG293" s="755"/>
      <c r="IOH293" s="755"/>
      <c r="IOI293" s="755"/>
      <c r="IOJ293" s="755"/>
      <c r="IOK293" s="755"/>
      <c r="IOL293" s="755"/>
      <c r="IOM293" s="755"/>
      <c r="ION293" s="755"/>
      <c r="IOO293" s="755"/>
      <c r="IOP293" s="755"/>
      <c r="IOQ293" s="755"/>
      <c r="IOR293" s="755"/>
      <c r="IOS293" s="755"/>
      <c r="IOT293" s="755"/>
      <c r="IOU293" s="755"/>
      <c r="IOV293" s="755"/>
      <c r="IOW293" s="755"/>
      <c r="IOX293" s="755"/>
      <c r="IOY293" s="755"/>
      <c r="IOZ293" s="755"/>
      <c r="IPA293" s="755"/>
      <c r="IPB293" s="755"/>
      <c r="IPC293" s="755"/>
      <c r="IPD293" s="755"/>
      <c r="IPE293" s="755"/>
      <c r="IPF293" s="755"/>
      <c r="IPG293" s="755"/>
      <c r="IPH293" s="755"/>
      <c r="IPI293" s="755"/>
      <c r="IPJ293" s="755"/>
      <c r="IPK293" s="755"/>
      <c r="IPL293" s="755"/>
      <c r="IPM293" s="755"/>
      <c r="IPN293" s="755"/>
      <c r="IPO293" s="755"/>
      <c r="IPP293" s="755"/>
      <c r="IPQ293" s="755"/>
      <c r="IPR293" s="755"/>
      <c r="IPS293" s="755"/>
      <c r="IPT293" s="755"/>
      <c r="IPU293" s="755"/>
      <c r="IPV293" s="755"/>
      <c r="IPW293" s="755"/>
      <c r="IPX293" s="755"/>
      <c r="IPY293" s="755"/>
      <c r="IPZ293" s="755"/>
      <c r="IQA293" s="755"/>
      <c r="IQB293" s="755"/>
      <c r="IQC293" s="755"/>
      <c r="IQD293" s="755"/>
      <c r="IQE293" s="755"/>
      <c r="IQF293" s="755"/>
      <c r="IQG293" s="755"/>
      <c r="IQH293" s="755"/>
      <c r="IQI293" s="755"/>
      <c r="IQJ293" s="755"/>
      <c r="IQK293" s="755"/>
      <c r="IQL293" s="755"/>
      <c r="IQM293" s="755"/>
      <c r="IQN293" s="755"/>
      <c r="IQO293" s="755"/>
      <c r="IQP293" s="755"/>
      <c r="IQQ293" s="755"/>
      <c r="IQR293" s="755"/>
      <c r="IQS293" s="755"/>
      <c r="IQT293" s="755"/>
      <c r="IQU293" s="755"/>
      <c r="IQV293" s="755"/>
      <c r="IQW293" s="755"/>
      <c r="IQX293" s="755"/>
      <c r="IQY293" s="755"/>
      <c r="IQZ293" s="755"/>
      <c r="IRA293" s="755"/>
      <c r="IRB293" s="755"/>
      <c r="IRC293" s="755"/>
      <c r="IRD293" s="755"/>
      <c r="IRE293" s="755"/>
      <c r="IRF293" s="755"/>
      <c r="IRG293" s="755"/>
      <c r="IRH293" s="755"/>
      <c r="IRI293" s="755"/>
      <c r="IRJ293" s="755"/>
      <c r="IRK293" s="755"/>
      <c r="IRL293" s="755"/>
      <c r="IRM293" s="755"/>
      <c r="IRN293" s="755"/>
      <c r="IRO293" s="755"/>
      <c r="IRP293" s="755"/>
      <c r="IRQ293" s="755"/>
      <c r="IRR293" s="755"/>
      <c r="IRS293" s="755"/>
      <c r="IRT293" s="755"/>
      <c r="IRU293" s="755"/>
      <c r="IRV293" s="755"/>
      <c r="IRW293" s="755"/>
      <c r="IRX293" s="755"/>
      <c r="IRY293" s="755"/>
      <c r="IRZ293" s="755"/>
      <c r="ISA293" s="755"/>
      <c r="ISB293" s="755"/>
      <c r="ISC293" s="755"/>
      <c r="ISD293" s="755"/>
      <c r="ISE293" s="755"/>
      <c r="ISF293" s="755"/>
      <c r="ISG293" s="755"/>
      <c r="ISH293" s="755"/>
      <c r="ISI293" s="755"/>
      <c r="ISJ293" s="755"/>
      <c r="ISK293" s="755"/>
      <c r="ISL293" s="755"/>
      <c r="ISM293" s="755"/>
      <c r="ISN293" s="755"/>
      <c r="ISO293" s="755"/>
      <c r="ISP293" s="755"/>
      <c r="ISQ293" s="755"/>
      <c r="ISR293" s="755"/>
      <c r="ISS293" s="755"/>
      <c r="IST293" s="755"/>
      <c r="ISU293" s="755"/>
      <c r="ISV293" s="755"/>
      <c r="ISW293" s="755"/>
      <c r="ISX293" s="755"/>
      <c r="ISY293" s="755"/>
      <c r="ISZ293" s="755"/>
      <c r="ITA293" s="755"/>
      <c r="ITB293" s="755"/>
      <c r="ITC293" s="755"/>
      <c r="ITD293" s="755"/>
      <c r="ITE293" s="755"/>
      <c r="ITF293" s="755"/>
      <c r="ITG293" s="755"/>
      <c r="ITH293" s="755"/>
      <c r="ITI293" s="755"/>
      <c r="ITJ293" s="755"/>
      <c r="ITK293" s="755"/>
      <c r="ITL293" s="755"/>
      <c r="ITM293" s="755"/>
      <c r="ITN293" s="755"/>
      <c r="ITO293" s="755"/>
      <c r="ITP293" s="755"/>
      <c r="ITQ293" s="755"/>
      <c r="ITR293" s="755"/>
      <c r="ITS293" s="755"/>
      <c r="ITT293" s="755"/>
      <c r="ITU293" s="755"/>
      <c r="ITV293" s="755"/>
      <c r="ITW293" s="755"/>
      <c r="ITX293" s="755"/>
      <c r="ITY293" s="755"/>
      <c r="ITZ293" s="755"/>
      <c r="IUA293" s="755"/>
      <c r="IUB293" s="755"/>
      <c r="IUC293" s="755"/>
      <c r="IUD293" s="755"/>
      <c r="IUE293" s="755"/>
      <c r="IUF293" s="755"/>
      <c r="IUG293" s="755"/>
      <c r="IUH293" s="755"/>
      <c r="IUI293" s="755"/>
      <c r="IUJ293" s="755"/>
      <c r="IUK293" s="755"/>
      <c r="IUL293" s="755"/>
      <c r="IUM293" s="755"/>
      <c r="IUN293" s="755"/>
      <c r="IUO293" s="755"/>
      <c r="IUP293" s="755"/>
      <c r="IUQ293" s="755"/>
      <c r="IUR293" s="755"/>
      <c r="IUS293" s="755"/>
      <c r="IUT293" s="755"/>
      <c r="IUU293" s="755"/>
      <c r="IUV293" s="755"/>
      <c r="IUW293" s="755"/>
      <c r="IUX293" s="755"/>
      <c r="IUY293" s="755"/>
      <c r="IUZ293" s="755"/>
      <c r="IVA293" s="755"/>
      <c r="IVB293" s="755"/>
      <c r="IVC293" s="755"/>
      <c r="IVD293" s="755"/>
      <c r="IVE293" s="755"/>
      <c r="IVF293" s="755"/>
      <c r="IVG293" s="755"/>
      <c r="IVH293" s="755"/>
      <c r="IVI293" s="755"/>
      <c r="IVJ293" s="755"/>
      <c r="IVK293" s="755"/>
      <c r="IVL293" s="755"/>
      <c r="IVM293" s="755"/>
      <c r="IVN293" s="755"/>
      <c r="IVO293" s="755"/>
      <c r="IVP293" s="755"/>
      <c r="IVQ293" s="755"/>
      <c r="IVR293" s="755"/>
      <c r="IVS293" s="755"/>
      <c r="IVT293" s="755"/>
      <c r="IVU293" s="755"/>
      <c r="IVV293" s="755"/>
      <c r="IVW293" s="755"/>
      <c r="IVX293" s="755"/>
      <c r="IVY293" s="755"/>
      <c r="IVZ293" s="755"/>
      <c r="IWA293" s="755"/>
      <c r="IWB293" s="755"/>
      <c r="IWC293" s="755"/>
      <c r="IWD293" s="755"/>
      <c r="IWE293" s="755"/>
      <c r="IWF293" s="755"/>
      <c r="IWG293" s="755"/>
      <c r="IWH293" s="755"/>
      <c r="IWI293" s="755"/>
      <c r="IWJ293" s="755"/>
      <c r="IWK293" s="755"/>
      <c r="IWL293" s="755"/>
      <c r="IWM293" s="755"/>
      <c r="IWN293" s="755"/>
      <c r="IWO293" s="755"/>
      <c r="IWP293" s="755"/>
      <c r="IWQ293" s="755"/>
      <c r="IWR293" s="755"/>
      <c r="IWS293" s="755"/>
      <c r="IWT293" s="755"/>
      <c r="IWU293" s="755"/>
      <c r="IWV293" s="755"/>
      <c r="IWW293" s="755"/>
      <c r="IWX293" s="755"/>
      <c r="IWY293" s="755"/>
      <c r="IWZ293" s="755"/>
      <c r="IXA293" s="755"/>
      <c r="IXB293" s="755"/>
      <c r="IXC293" s="755"/>
      <c r="IXD293" s="755"/>
      <c r="IXE293" s="755"/>
      <c r="IXF293" s="755"/>
      <c r="IXG293" s="755"/>
      <c r="IXH293" s="755"/>
      <c r="IXI293" s="755"/>
      <c r="IXJ293" s="755"/>
      <c r="IXK293" s="755"/>
      <c r="IXL293" s="755"/>
      <c r="IXM293" s="755"/>
      <c r="IXN293" s="755"/>
      <c r="IXO293" s="755"/>
      <c r="IXP293" s="755"/>
      <c r="IXQ293" s="755"/>
      <c r="IXR293" s="755"/>
      <c r="IXS293" s="755"/>
      <c r="IXT293" s="755"/>
      <c r="IXU293" s="755"/>
      <c r="IXV293" s="755"/>
      <c r="IXW293" s="755"/>
      <c r="IXX293" s="755"/>
      <c r="IXY293" s="755"/>
      <c r="IXZ293" s="755"/>
      <c r="IYA293" s="755"/>
      <c r="IYB293" s="755"/>
      <c r="IYC293" s="755"/>
      <c r="IYD293" s="755"/>
      <c r="IYE293" s="755"/>
      <c r="IYF293" s="755"/>
      <c r="IYG293" s="755"/>
      <c r="IYH293" s="755"/>
      <c r="IYI293" s="755"/>
      <c r="IYJ293" s="755"/>
      <c r="IYK293" s="755"/>
      <c r="IYL293" s="755"/>
      <c r="IYM293" s="755"/>
      <c r="IYN293" s="755"/>
      <c r="IYO293" s="755"/>
      <c r="IYP293" s="755"/>
      <c r="IYQ293" s="755"/>
      <c r="IYR293" s="755"/>
      <c r="IYS293" s="755"/>
      <c r="IYT293" s="755"/>
      <c r="IYU293" s="755"/>
      <c r="IYV293" s="755"/>
      <c r="IYW293" s="755"/>
      <c r="IYX293" s="755"/>
      <c r="IYY293" s="755"/>
      <c r="IYZ293" s="755"/>
      <c r="IZA293" s="755"/>
      <c r="IZB293" s="755"/>
      <c r="IZC293" s="755"/>
      <c r="IZD293" s="755"/>
      <c r="IZE293" s="755"/>
      <c r="IZF293" s="755"/>
      <c r="IZG293" s="755"/>
      <c r="IZH293" s="755"/>
      <c r="IZI293" s="755"/>
      <c r="IZJ293" s="755"/>
      <c r="IZK293" s="755"/>
      <c r="IZL293" s="755"/>
      <c r="IZM293" s="755"/>
      <c r="IZN293" s="755"/>
      <c r="IZO293" s="755"/>
      <c r="IZP293" s="755"/>
      <c r="IZQ293" s="755"/>
      <c r="IZR293" s="755"/>
      <c r="IZS293" s="755"/>
      <c r="IZT293" s="755"/>
      <c r="IZU293" s="755"/>
      <c r="IZV293" s="755"/>
      <c r="IZW293" s="755"/>
      <c r="IZX293" s="755"/>
      <c r="IZY293" s="755"/>
      <c r="IZZ293" s="755"/>
      <c r="JAA293" s="755"/>
      <c r="JAB293" s="755"/>
      <c r="JAC293" s="755"/>
      <c r="JAD293" s="755"/>
      <c r="JAE293" s="755"/>
      <c r="JAF293" s="755"/>
      <c r="JAG293" s="755"/>
      <c r="JAH293" s="755"/>
      <c r="JAI293" s="755"/>
      <c r="JAJ293" s="755"/>
      <c r="JAK293" s="755"/>
      <c r="JAL293" s="755"/>
      <c r="JAM293" s="755"/>
      <c r="JAN293" s="755"/>
      <c r="JAO293" s="755"/>
      <c r="JAP293" s="755"/>
      <c r="JAQ293" s="755"/>
      <c r="JAR293" s="755"/>
      <c r="JAS293" s="755"/>
      <c r="JAT293" s="755"/>
      <c r="JAU293" s="755"/>
      <c r="JAV293" s="755"/>
      <c r="JAW293" s="755"/>
      <c r="JAX293" s="755"/>
      <c r="JAY293" s="755"/>
      <c r="JAZ293" s="755"/>
      <c r="JBA293" s="755"/>
      <c r="JBB293" s="755"/>
      <c r="JBC293" s="755"/>
      <c r="JBD293" s="755"/>
      <c r="JBE293" s="755"/>
      <c r="JBF293" s="755"/>
      <c r="JBG293" s="755"/>
      <c r="JBH293" s="755"/>
      <c r="JBI293" s="755"/>
      <c r="JBJ293" s="755"/>
      <c r="JBK293" s="755"/>
      <c r="JBL293" s="755"/>
      <c r="JBM293" s="755"/>
      <c r="JBN293" s="755"/>
      <c r="JBO293" s="755"/>
      <c r="JBP293" s="755"/>
      <c r="JBQ293" s="755"/>
      <c r="JBR293" s="755"/>
      <c r="JBS293" s="755"/>
      <c r="JBT293" s="755"/>
      <c r="JBU293" s="755"/>
      <c r="JBV293" s="755"/>
      <c r="JBW293" s="755"/>
      <c r="JBX293" s="755"/>
      <c r="JBY293" s="755"/>
      <c r="JBZ293" s="755"/>
      <c r="JCA293" s="755"/>
      <c r="JCB293" s="755"/>
      <c r="JCC293" s="755"/>
      <c r="JCD293" s="755"/>
      <c r="JCE293" s="755"/>
      <c r="JCF293" s="755"/>
      <c r="JCG293" s="755"/>
      <c r="JCH293" s="755"/>
      <c r="JCI293" s="755"/>
      <c r="JCJ293" s="755"/>
      <c r="JCK293" s="755"/>
      <c r="JCL293" s="755"/>
      <c r="JCM293" s="755"/>
      <c r="JCN293" s="755"/>
      <c r="JCO293" s="755"/>
      <c r="JCP293" s="755"/>
      <c r="JCQ293" s="755"/>
      <c r="JCR293" s="755"/>
      <c r="JCS293" s="755"/>
      <c r="JCT293" s="755"/>
      <c r="JCU293" s="755"/>
      <c r="JCV293" s="755"/>
      <c r="JCW293" s="755"/>
      <c r="JCX293" s="755"/>
      <c r="JCY293" s="755"/>
      <c r="JCZ293" s="755"/>
      <c r="JDA293" s="755"/>
      <c r="JDB293" s="755"/>
      <c r="JDC293" s="755"/>
      <c r="JDD293" s="755"/>
      <c r="JDE293" s="755"/>
      <c r="JDF293" s="755"/>
      <c r="JDG293" s="755"/>
      <c r="JDH293" s="755"/>
      <c r="JDI293" s="755"/>
      <c r="JDJ293" s="755"/>
      <c r="JDK293" s="755"/>
      <c r="JDL293" s="755"/>
      <c r="JDM293" s="755"/>
      <c r="JDN293" s="755"/>
      <c r="JDO293" s="755"/>
      <c r="JDP293" s="755"/>
      <c r="JDQ293" s="755"/>
      <c r="JDR293" s="755"/>
      <c r="JDS293" s="755"/>
      <c r="JDT293" s="755"/>
      <c r="JDU293" s="755"/>
      <c r="JDV293" s="755"/>
      <c r="JDW293" s="755"/>
      <c r="JDX293" s="755"/>
      <c r="JDY293" s="755"/>
      <c r="JDZ293" s="755"/>
      <c r="JEA293" s="755"/>
      <c r="JEB293" s="755"/>
      <c r="JEC293" s="755"/>
      <c r="JED293" s="755"/>
      <c r="JEE293" s="755"/>
      <c r="JEF293" s="755"/>
      <c r="JEG293" s="755"/>
      <c r="JEH293" s="755"/>
      <c r="JEI293" s="755"/>
      <c r="JEJ293" s="755"/>
      <c r="JEK293" s="755"/>
      <c r="JEL293" s="755"/>
      <c r="JEM293" s="755"/>
      <c r="JEN293" s="755"/>
      <c r="JEO293" s="755"/>
      <c r="JEP293" s="755"/>
      <c r="JEQ293" s="755"/>
      <c r="JER293" s="755"/>
      <c r="JES293" s="755"/>
      <c r="JET293" s="755"/>
      <c r="JEU293" s="755"/>
      <c r="JEV293" s="755"/>
      <c r="JEW293" s="755"/>
      <c r="JEX293" s="755"/>
      <c r="JEY293" s="755"/>
      <c r="JEZ293" s="755"/>
      <c r="JFA293" s="755"/>
      <c r="JFB293" s="755"/>
      <c r="JFC293" s="755"/>
      <c r="JFD293" s="755"/>
      <c r="JFE293" s="755"/>
      <c r="JFF293" s="755"/>
      <c r="JFG293" s="755"/>
      <c r="JFH293" s="755"/>
      <c r="JFI293" s="755"/>
      <c r="JFJ293" s="755"/>
      <c r="JFK293" s="755"/>
      <c r="JFL293" s="755"/>
      <c r="JFM293" s="755"/>
      <c r="JFN293" s="755"/>
      <c r="JFO293" s="755"/>
      <c r="JFP293" s="755"/>
      <c r="JFQ293" s="755"/>
      <c r="JFR293" s="755"/>
      <c r="JFS293" s="755"/>
      <c r="JFT293" s="755"/>
      <c r="JFU293" s="755"/>
      <c r="JFV293" s="755"/>
      <c r="JFW293" s="755"/>
      <c r="JFX293" s="755"/>
      <c r="JFY293" s="755"/>
      <c r="JFZ293" s="755"/>
      <c r="JGA293" s="755"/>
      <c r="JGB293" s="755"/>
      <c r="JGC293" s="755"/>
      <c r="JGD293" s="755"/>
      <c r="JGE293" s="755"/>
      <c r="JGF293" s="755"/>
      <c r="JGG293" s="755"/>
      <c r="JGH293" s="755"/>
      <c r="JGI293" s="755"/>
      <c r="JGJ293" s="755"/>
      <c r="JGK293" s="755"/>
      <c r="JGL293" s="755"/>
      <c r="JGM293" s="755"/>
      <c r="JGN293" s="755"/>
      <c r="JGO293" s="755"/>
      <c r="JGP293" s="755"/>
      <c r="JGQ293" s="755"/>
      <c r="JGR293" s="755"/>
      <c r="JGS293" s="755"/>
      <c r="JGT293" s="755"/>
      <c r="JGU293" s="755"/>
      <c r="JGV293" s="755"/>
      <c r="JGW293" s="755"/>
      <c r="JGX293" s="755"/>
      <c r="JGY293" s="755"/>
      <c r="JGZ293" s="755"/>
      <c r="JHA293" s="755"/>
      <c r="JHB293" s="755"/>
      <c r="JHC293" s="755"/>
      <c r="JHD293" s="755"/>
      <c r="JHE293" s="755"/>
      <c r="JHF293" s="755"/>
      <c r="JHG293" s="755"/>
      <c r="JHH293" s="755"/>
      <c r="JHI293" s="755"/>
      <c r="JHJ293" s="755"/>
      <c r="JHK293" s="755"/>
      <c r="JHL293" s="755"/>
      <c r="JHM293" s="755"/>
      <c r="JHN293" s="755"/>
      <c r="JHO293" s="755"/>
      <c r="JHP293" s="755"/>
      <c r="JHQ293" s="755"/>
      <c r="JHR293" s="755"/>
      <c r="JHS293" s="755"/>
      <c r="JHT293" s="755"/>
      <c r="JHU293" s="755"/>
      <c r="JHV293" s="755"/>
      <c r="JHW293" s="755"/>
      <c r="JHX293" s="755"/>
      <c r="JHY293" s="755"/>
      <c r="JHZ293" s="755"/>
      <c r="JIA293" s="755"/>
      <c r="JIB293" s="755"/>
      <c r="JIC293" s="755"/>
      <c r="JID293" s="755"/>
      <c r="JIE293" s="755"/>
      <c r="JIF293" s="755"/>
      <c r="JIG293" s="755"/>
      <c r="JIH293" s="755"/>
      <c r="JII293" s="755"/>
      <c r="JIJ293" s="755"/>
      <c r="JIK293" s="755"/>
      <c r="JIL293" s="755"/>
      <c r="JIM293" s="755"/>
      <c r="JIN293" s="755"/>
      <c r="JIO293" s="755"/>
      <c r="JIP293" s="755"/>
      <c r="JIQ293" s="755"/>
      <c r="JIR293" s="755"/>
      <c r="JIS293" s="755"/>
      <c r="JIT293" s="755"/>
      <c r="JIU293" s="755"/>
      <c r="JIV293" s="755"/>
      <c r="JIW293" s="755"/>
      <c r="JIX293" s="755"/>
      <c r="JIY293" s="755"/>
      <c r="JIZ293" s="755"/>
      <c r="JJA293" s="755"/>
      <c r="JJB293" s="755"/>
      <c r="JJC293" s="755"/>
      <c r="JJD293" s="755"/>
      <c r="JJE293" s="755"/>
      <c r="JJF293" s="755"/>
      <c r="JJG293" s="755"/>
      <c r="JJH293" s="755"/>
      <c r="JJI293" s="755"/>
      <c r="JJJ293" s="755"/>
      <c r="JJK293" s="755"/>
      <c r="JJL293" s="755"/>
      <c r="JJM293" s="755"/>
      <c r="JJN293" s="755"/>
      <c r="JJO293" s="755"/>
      <c r="JJP293" s="755"/>
      <c r="JJQ293" s="755"/>
      <c r="JJR293" s="755"/>
      <c r="JJS293" s="755"/>
      <c r="JJT293" s="755"/>
      <c r="JJU293" s="755"/>
      <c r="JJV293" s="755"/>
      <c r="JJW293" s="755"/>
      <c r="JJX293" s="755"/>
      <c r="JJY293" s="755"/>
      <c r="JJZ293" s="755"/>
      <c r="JKA293" s="755"/>
      <c r="JKB293" s="755"/>
      <c r="JKC293" s="755"/>
      <c r="JKD293" s="755"/>
      <c r="JKE293" s="755"/>
      <c r="JKF293" s="755"/>
      <c r="JKG293" s="755"/>
      <c r="JKH293" s="755"/>
      <c r="JKI293" s="755"/>
      <c r="JKJ293" s="755"/>
      <c r="JKK293" s="755"/>
      <c r="JKL293" s="755"/>
      <c r="JKM293" s="755"/>
      <c r="JKN293" s="755"/>
      <c r="JKO293" s="755"/>
      <c r="JKP293" s="755"/>
      <c r="JKQ293" s="755"/>
      <c r="JKR293" s="755"/>
      <c r="JKS293" s="755"/>
      <c r="JKT293" s="755"/>
      <c r="JKU293" s="755"/>
      <c r="JKV293" s="755"/>
      <c r="JKW293" s="755"/>
      <c r="JKX293" s="755"/>
      <c r="JKY293" s="755"/>
      <c r="JKZ293" s="755"/>
      <c r="JLA293" s="755"/>
      <c r="JLB293" s="755"/>
      <c r="JLC293" s="755"/>
      <c r="JLD293" s="755"/>
      <c r="JLE293" s="755"/>
      <c r="JLF293" s="755"/>
      <c r="JLG293" s="755"/>
      <c r="JLH293" s="755"/>
      <c r="JLI293" s="755"/>
      <c r="JLJ293" s="755"/>
      <c r="JLK293" s="755"/>
      <c r="JLL293" s="755"/>
      <c r="JLM293" s="755"/>
      <c r="JLN293" s="755"/>
      <c r="JLO293" s="755"/>
      <c r="JLP293" s="755"/>
      <c r="JLQ293" s="755"/>
      <c r="JLR293" s="755"/>
      <c r="JLS293" s="755"/>
      <c r="JLT293" s="755"/>
      <c r="JLU293" s="755"/>
      <c r="JLV293" s="755"/>
      <c r="JLW293" s="755"/>
      <c r="JLX293" s="755"/>
      <c r="JLY293" s="755"/>
      <c r="JLZ293" s="755"/>
      <c r="JMA293" s="755"/>
      <c r="JMB293" s="755"/>
      <c r="JMC293" s="755"/>
      <c r="JMD293" s="755"/>
      <c r="JME293" s="755"/>
      <c r="JMF293" s="755"/>
      <c r="JMG293" s="755"/>
      <c r="JMH293" s="755"/>
      <c r="JMI293" s="755"/>
      <c r="JMJ293" s="755"/>
      <c r="JMK293" s="755"/>
      <c r="JML293" s="755"/>
      <c r="JMM293" s="755"/>
      <c r="JMN293" s="755"/>
      <c r="JMO293" s="755"/>
      <c r="JMP293" s="755"/>
      <c r="JMQ293" s="755"/>
      <c r="JMR293" s="755"/>
      <c r="JMS293" s="755"/>
      <c r="JMT293" s="755"/>
      <c r="JMU293" s="755"/>
      <c r="JMV293" s="755"/>
      <c r="JMW293" s="755"/>
      <c r="JMX293" s="755"/>
      <c r="JMY293" s="755"/>
      <c r="JMZ293" s="755"/>
      <c r="JNA293" s="755"/>
      <c r="JNB293" s="755"/>
      <c r="JNC293" s="755"/>
      <c r="JND293" s="755"/>
      <c r="JNE293" s="755"/>
      <c r="JNF293" s="755"/>
      <c r="JNG293" s="755"/>
      <c r="JNH293" s="755"/>
      <c r="JNI293" s="755"/>
      <c r="JNJ293" s="755"/>
      <c r="JNK293" s="755"/>
      <c r="JNL293" s="755"/>
      <c r="JNM293" s="755"/>
      <c r="JNN293" s="755"/>
      <c r="JNO293" s="755"/>
      <c r="JNP293" s="755"/>
      <c r="JNQ293" s="755"/>
      <c r="JNR293" s="755"/>
      <c r="JNS293" s="755"/>
      <c r="JNT293" s="755"/>
      <c r="JNU293" s="755"/>
      <c r="JNV293" s="755"/>
      <c r="JNW293" s="755"/>
      <c r="JNX293" s="755"/>
      <c r="JNY293" s="755"/>
      <c r="JNZ293" s="755"/>
      <c r="JOA293" s="755"/>
      <c r="JOB293" s="755"/>
      <c r="JOC293" s="755"/>
      <c r="JOD293" s="755"/>
      <c r="JOE293" s="755"/>
      <c r="JOF293" s="755"/>
      <c r="JOG293" s="755"/>
      <c r="JOH293" s="755"/>
      <c r="JOI293" s="755"/>
      <c r="JOJ293" s="755"/>
      <c r="JOK293" s="755"/>
      <c r="JOL293" s="755"/>
      <c r="JOM293" s="755"/>
      <c r="JON293" s="755"/>
      <c r="JOO293" s="755"/>
      <c r="JOP293" s="755"/>
      <c r="JOQ293" s="755"/>
      <c r="JOR293" s="755"/>
      <c r="JOS293" s="755"/>
      <c r="JOT293" s="755"/>
      <c r="JOU293" s="755"/>
      <c r="JOV293" s="755"/>
      <c r="JOW293" s="755"/>
      <c r="JOX293" s="755"/>
      <c r="JOY293" s="755"/>
      <c r="JOZ293" s="755"/>
      <c r="JPA293" s="755"/>
      <c r="JPB293" s="755"/>
      <c r="JPC293" s="755"/>
      <c r="JPD293" s="755"/>
      <c r="JPE293" s="755"/>
      <c r="JPF293" s="755"/>
      <c r="JPG293" s="755"/>
      <c r="JPH293" s="755"/>
      <c r="JPI293" s="755"/>
      <c r="JPJ293" s="755"/>
      <c r="JPK293" s="755"/>
      <c r="JPL293" s="755"/>
      <c r="JPM293" s="755"/>
      <c r="JPN293" s="755"/>
      <c r="JPO293" s="755"/>
      <c r="JPP293" s="755"/>
      <c r="JPQ293" s="755"/>
      <c r="JPR293" s="755"/>
      <c r="JPS293" s="755"/>
      <c r="JPT293" s="755"/>
      <c r="JPU293" s="755"/>
      <c r="JPV293" s="755"/>
      <c r="JPW293" s="755"/>
      <c r="JPX293" s="755"/>
      <c r="JPY293" s="755"/>
      <c r="JPZ293" s="755"/>
      <c r="JQA293" s="755"/>
      <c r="JQB293" s="755"/>
      <c r="JQC293" s="755"/>
      <c r="JQD293" s="755"/>
      <c r="JQE293" s="755"/>
      <c r="JQF293" s="755"/>
      <c r="JQG293" s="755"/>
      <c r="JQH293" s="755"/>
      <c r="JQI293" s="755"/>
      <c r="JQJ293" s="755"/>
      <c r="JQK293" s="755"/>
      <c r="JQL293" s="755"/>
      <c r="JQM293" s="755"/>
      <c r="JQN293" s="755"/>
      <c r="JQO293" s="755"/>
      <c r="JQP293" s="755"/>
      <c r="JQQ293" s="755"/>
      <c r="JQR293" s="755"/>
      <c r="JQS293" s="755"/>
      <c r="JQT293" s="755"/>
      <c r="JQU293" s="755"/>
      <c r="JQV293" s="755"/>
      <c r="JQW293" s="755"/>
      <c r="JQX293" s="755"/>
      <c r="JQY293" s="755"/>
      <c r="JQZ293" s="755"/>
      <c r="JRA293" s="755"/>
      <c r="JRB293" s="755"/>
      <c r="JRC293" s="755"/>
      <c r="JRD293" s="755"/>
      <c r="JRE293" s="755"/>
      <c r="JRF293" s="755"/>
      <c r="JRG293" s="755"/>
      <c r="JRH293" s="755"/>
      <c r="JRI293" s="755"/>
      <c r="JRJ293" s="755"/>
      <c r="JRK293" s="755"/>
      <c r="JRL293" s="755"/>
      <c r="JRM293" s="755"/>
      <c r="JRN293" s="755"/>
      <c r="JRO293" s="755"/>
      <c r="JRP293" s="755"/>
      <c r="JRQ293" s="755"/>
      <c r="JRR293" s="755"/>
      <c r="JRS293" s="755"/>
      <c r="JRT293" s="755"/>
      <c r="JRU293" s="755"/>
      <c r="JRV293" s="755"/>
      <c r="JRW293" s="755"/>
      <c r="JRX293" s="755"/>
      <c r="JRY293" s="755"/>
      <c r="JRZ293" s="755"/>
      <c r="JSA293" s="755"/>
      <c r="JSB293" s="755"/>
      <c r="JSC293" s="755"/>
      <c r="JSD293" s="755"/>
      <c r="JSE293" s="755"/>
      <c r="JSF293" s="755"/>
      <c r="JSG293" s="755"/>
      <c r="JSH293" s="755"/>
      <c r="JSI293" s="755"/>
      <c r="JSJ293" s="755"/>
      <c r="JSK293" s="755"/>
      <c r="JSL293" s="755"/>
      <c r="JSM293" s="755"/>
      <c r="JSN293" s="755"/>
      <c r="JSO293" s="755"/>
      <c r="JSP293" s="755"/>
      <c r="JSQ293" s="755"/>
      <c r="JSR293" s="755"/>
      <c r="JSS293" s="755"/>
      <c r="JST293" s="755"/>
      <c r="JSU293" s="755"/>
      <c r="JSV293" s="755"/>
      <c r="JSW293" s="755"/>
      <c r="JSX293" s="755"/>
      <c r="JSY293" s="755"/>
      <c r="JSZ293" s="755"/>
      <c r="JTA293" s="755"/>
      <c r="JTB293" s="755"/>
      <c r="JTC293" s="755"/>
      <c r="JTD293" s="755"/>
      <c r="JTE293" s="755"/>
      <c r="JTF293" s="755"/>
      <c r="JTG293" s="755"/>
      <c r="JTH293" s="755"/>
      <c r="JTI293" s="755"/>
      <c r="JTJ293" s="755"/>
      <c r="JTK293" s="755"/>
      <c r="JTL293" s="755"/>
      <c r="JTM293" s="755"/>
      <c r="JTN293" s="755"/>
      <c r="JTO293" s="755"/>
      <c r="JTP293" s="755"/>
      <c r="JTQ293" s="755"/>
      <c r="JTR293" s="755"/>
      <c r="JTS293" s="755"/>
      <c r="JTT293" s="755"/>
      <c r="JTU293" s="755"/>
      <c r="JTV293" s="755"/>
      <c r="JTW293" s="755"/>
      <c r="JTX293" s="755"/>
      <c r="JTY293" s="755"/>
      <c r="JTZ293" s="755"/>
      <c r="JUA293" s="755"/>
      <c r="JUB293" s="755"/>
      <c r="JUC293" s="755"/>
      <c r="JUD293" s="755"/>
      <c r="JUE293" s="755"/>
      <c r="JUF293" s="755"/>
      <c r="JUG293" s="755"/>
      <c r="JUH293" s="755"/>
      <c r="JUI293" s="755"/>
      <c r="JUJ293" s="755"/>
      <c r="JUK293" s="755"/>
      <c r="JUL293" s="755"/>
      <c r="JUM293" s="755"/>
      <c r="JUN293" s="755"/>
      <c r="JUO293" s="755"/>
      <c r="JUP293" s="755"/>
      <c r="JUQ293" s="755"/>
      <c r="JUR293" s="755"/>
      <c r="JUS293" s="755"/>
      <c r="JUT293" s="755"/>
      <c r="JUU293" s="755"/>
      <c r="JUV293" s="755"/>
      <c r="JUW293" s="755"/>
      <c r="JUX293" s="755"/>
      <c r="JUY293" s="755"/>
      <c r="JUZ293" s="755"/>
      <c r="JVA293" s="755"/>
      <c r="JVB293" s="755"/>
      <c r="JVC293" s="755"/>
      <c r="JVD293" s="755"/>
      <c r="JVE293" s="755"/>
      <c r="JVF293" s="755"/>
      <c r="JVG293" s="755"/>
      <c r="JVH293" s="755"/>
      <c r="JVI293" s="755"/>
      <c r="JVJ293" s="755"/>
      <c r="JVK293" s="755"/>
      <c r="JVL293" s="755"/>
      <c r="JVM293" s="755"/>
      <c r="JVN293" s="755"/>
      <c r="JVO293" s="755"/>
      <c r="JVP293" s="755"/>
      <c r="JVQ293" s="755"/>
      <c r="JVR293" s="755"/>
      <c r="JVS293" s="755"/>
      <c r="JVT293" s="755"/>
      <c r="JVU293" s="755"/>
      <c r="JVV293" s="755"/>
      <c r="JVW293" s="755"/>
      <c r="JVX293" s="755"/>
      <c r="JVY293" s="755"/>
      <c r="JVZ293" s="755"/>
      <c r="JWA293" s="755"/>
      <c r="JWB293" s="755"/>
      <c r="JWC293" s="755"/>
      <c r="JWD293" s="755"/>
      <c r="JWE293" s="755"/>
      <c r="JWF293" s="755"/>
      <c r="JWG293" s="755"/>
      <c r="JWH293" s="755"/>
      <c r="JWI293" s="755"/>
      <c r="JWJ293" s="755"/>
      <c r="JWK293" s="755"/>
      <c r="JWL293" s="755"/>
      <c r="JWM293" s="755"/>
      <c r="JWN293" s="755"/>
      <c r="JWO293" s="755"/>
      <c r="JWP293" s="755"/>
      <c r="JWQ293" s="755"/>
      <c r="JWR293" s="755"/>
      <c r="JWS293" s="755"/>
      <c r="JWT293" s="755"/>
      <c r="JWU293" s="755"/>
      <c r="JWV293" s="755"/>
      <c r="JWW293" s="755"/>
      <c r="JWX293" s="755"/>
      <c r="JWY293" s="755"/>
      <c r="JWZ293" s="755"/>
      <c r="JXA293" s="755"/>
      <c r="JXB293" s="755"/>
      <c r="JXC293" s="755"/>
      <c r="JXD293" s="755"/>
      <c r="JXE293" s="755"/>
      <c r="JXF293" s="755"/>
      <c r="JXG293" s="755"/>
      <c r="JXH293" s="755"/>
      <c r="JXI293" s="755"/>
      <c r="JXJ293" s="755"/>
      <c r="JXK293" s="755"/>
      <c r="JXL293" s="755"/>
      <c r="JXM293" s="755"/>
      <c r="JXN293" s="755"/>
      <c r="JXO293" s="755"/>
      <c r="JXP293" s="755"/>
      <c r="JXQ293" s="755"/>
      <c r="JXR293" s="755"/>
      <c r="JXS293" s="755"/>
      <c r="JXT293" s="755"/>
      <c r="JXU293" s="755"/>
      <c r="JXV293" s="755"/>
      <c r="JXW293" s="755"/>
      <c r="JXX293" s="755"/>
      <c r="JXY293" s="755"/>
      <c r="JXZ293" s="755"/>
      <c r="JYA293" s="755"/>
      <c r="JYB293" s="755"/>
      <c r="JYC293" s="755"/>
      <c r="JYD293" s="755"/>
      <c r="JYE293" s="755"/>
      <c r="JYF293" s="755"/>
      <c r="JYG293" s="755"/>
      <c r="JYH293" s="755"/>
      <c r="JYI293" s="755"/>
      <c r="JYJ293" s="755"/>
      <c r="JYK293" s="755"/>
      <c r="JYL293" s="755"/>
      <c r="JYM293" s="755"/>
      <c r="JYN293" s="755"/>
      <c r="JYO293" s="755"/>
      <c r="JYP293" s="755"/>
      <c r="JYQ293" s="755"/>
      <c r="JYR293" s="755"/>
      <c r="JYS293" s="755"/>
      <c r="JYT293" s="755"/>
      <c r="JYU293" s="755"/>
      <c r="JYV293" s="755"/>
      <c r="JYW293" s="755"/>
      <c r="JYX293" s="755"/>
      <c r="JYY293" s="755"/>
      <c r="JYZ293" s="755"/>
      <c r="JZA293" s="755"/>
      <c r="JZB293" s="755"/>
      <c r="JZC293" s="755"/>
      <c r="JZD293" s="755"/>
      <c r="JZE293" s="755"/>
      <c r="JZF293" s="755"/>
      <c r="JZG293" s="755"/>
      <c r="JZH293" s="755"/>
      <c r="JZI293" s="755"/>
      <c r="JZJ293" s="755"/>
      <c r="JZK293" s="755"/>
      <c r="JZL293" s="755"/>
      <c r="JZM293" s="755"/>
      <c r="JZN293" s="755"/>
      <c r="JZO293" s="755"/>
      <c r="JZP293" s="755"/>
      <c r="JZQ293" s="755"/>
      <c r="JZR293" s="755"/>
      <c r="JZS293" s="755"/>
      <c r="JZT293" s="755"/>
      <c r="JZU293" s="755"/>
      <c r="JZV293" s="755"/>
      <c r="JZW293" s="755"/>
      <c r="JZX293" s="755"/>
      <c r="JZY293" s="755"/>
      <c r="JZZ293" s="755"/>
      <c r="KAA293" s="755"/>
      <c r="KAB293" s="755"/>
      <c r="KAC293" s="755"/>
      <c r="KAD293" s="755"/>
      <c r="KAE293" s="755"/>
      <c r="KAF293" s="755"/>
      <c r="KAG293" s="755"/>
      <c r="KAH293" s="755"/>
      <c r="KAI293" s="755"/>
      <c r="KAJ293" s="755"/>
      <c r="KAK293" s="755"/>
      <c r="KAL293" s="755"/>
      <c r="KAM293" s="755"/>
      <c r="KAN293" s="755"/>
      <c r="KAO293" s="755"/>
      <c r="KAP293" s="755"/>
      <c r="KAQ293" s="755"/>
      <c r="KAR293" s="755"/>
      <c r="KAS293" s="755"/>
      <c r="KAT293" s="755"/>
      <c r="KAU293" s="755"/>
      <c r="KAV293" s="755"/>
      <c r="KAW293" s="755"/>
      <c r="KAX293" s="755"/>
      <c r="KAY293" s="755"/>
      <c r="KAZ293" s="755"/>
      <c r="KBA293" s="755"/>
      <c r="KBB293" s="755"/>
      <c r="KBC293" s="755"/>
      <c r="KBD293" s="755"/>
      <c r="KBE293" s="755"/>
      <c r="KBF293" s="755"/>
      <c r="KBG293" s="755"/>
      <c r="KBH293" s="755"/>
      <c r="KBI293" s="755"/>
      <c r="KBJ293" s="755"/>
      <c r="KBK293" s="755"/>
      <c r="KBL293" s="755"/>
      <c r="KBM293" s="755"/>
      <c r="KBN293" s="755"/>
      <c r="KBO293" s="755"/>
      <c r="KBP293" s="755"/>
      <c r="KBQ293" s="755"/>
      <c r="KBR293" s="755"/>
      <c r="KBS293" s="755"/>
      <c r="KBT293" s="755"/>
      <c r="KBU293" s="755"/>
      <c r="KBV293" s="755"/>
      <c r="KBW293" s="755"/>
      <c r="KBX293" s="755"/>
      <c r="KBY293" s="755"/>
      <c r="KBZ293" s="755"/>
      <c r="KCA293" s="755"/>
      <c r="KCB293" s="755"/>
      <c r="KCC293" s="755"/>
      <c r="KCD293" s="755"/>
      <c r="KCE293" s="755"/>
      <c r="KCF293" s="755"/>
      <c r="KCG293" s="755"/>
      <c r="KCH293" s="755"/>
      <c r="KCI293" s="755"/>
      <c r="KCJ293" s="755"/>
      <c r="KCK293" s="755"/>
      <c r="KCL293" s="755"/>
      <c r="KCM293" s="755"/>
      <c r="KCN293" s="755"/>
      <c r="KCO293" s="755"/>
      <c r="KCP293" s="755"/>
      <c r="KCQ293" s="755"/>
      <c r="KCR293" s="755"/>
      <c r="KCS293" s="755"/>
      <c r="KCT293" s="755"/>
      <c r="KCU293" s="755"/>
      <c r="KCV293" s="755"/>
      <c r="KCW293" s="755"/>
      <c r="KCX293" s="755"/>
      <c r="KCY293" s="755"/>
      <c r="KCZ293" s="755"/>
      <c r="KDA293" s="755"/>
      <c r="KDB293" s="755"/>
      <c r="KDC293" s="755"/>
      <c r="KDD293" s="755"/>
      <c r="KDE293" s="755"/>
      <c r="KDF293" s="755"/>
      <c r="KDG293" s="755"/>
      <c r="KDH293" s="755"/>
      <c r="KDI293" s="755"/>
      <c r="KDJ293" s="755"/>
      <c r="KDK293" s="755"/>
      <c r="KDL293" s="755"/>
      <c r="KDM293" s="755"/>
      <c r="KDN293" s="755"/>
      <c r="KDO293" s="755"/>
      <c r="KDP293" s="755"/>
      <c r="KDQ293" s="755"/>
      <c r="KDR293" s="755"/>
      <c r="KDS293" s="755"/>
      <c r="KDT293" s="755"/>
      <c r="KDU293" s="755"/>
      <c r="KDV293" s="755"/>
      <c r="KDW293" s="755"/>
      <c r="KDX293" s="755"/>
      <c r="KDY293" s="755"/>
      <c r="KDZ293" s="755"/>
      <c r="KEA293" s="755"/>
      <c r="KEB293" s="755"/>
      <c r="KEC293" s="755"/>
      <c r="KED293" s="755"/>
      <c r="KEE293" s="755"/>
      <c r="KEF293" s="755"/>
      <c r="KEG293" s="755"/>
      <c r="KEH293" s="755"/>
      <c r="KEI293" s="755"/>
      <c r="KEJ293" s="755"/>
      <c r="KEK293" s="755"/>
      <c r="KEL293" s="755"/>
      <c r="KEM293" s="755"/>
      <c r="KEN293" s="755"/>
      <c r="KEO293" s="755"/>
      <c r="KEP293" s="755"/>
      <c r="KEQ293" s="755"/>
      <c r="KER293" s="755"/>
      <c r="KES293" s="755"/>
      <c r="KET293" s="755"/>
      <c r="KEU293" s="755"/>
      <c r="KEV293" s="755"/>
      <c r="KEW293" s="755"/>
      <c r="KEX293" s="755"/>
      <c r="KEY293" s="755"/>
      <c r="KEZ293" s="755"/>
      <c r="KFA293" s="755"/>
      <c r="KFB293" s="755"/>
      <c r="KFC293" s="755"/>
      <c r="KFD293" s="755"/>
      <c r="KFE293" s="755"/>
      <c r="KFF293" s="755"/>
      <c r="KFG293" s="755"/>
      <c r="KFH293" s="755"/>
      <c r="KFI293" s="755"/>
      <c r="KFJ293" s="755"/>
      <c r="KFK293" s="755"/>
      <c r="KFL293" s="755"/>
      <c r="KFM293" s="755"/>
      <c r="KFN293" s="755"/>
      <c r="KFO293" s="755"/>
      <c r="KFP293" s="755"/>
      <c r="KFQ293" s="755"/>
      <c r="KFR293" s="755"/>
      <c r="KFS293" s="755"/>
      <c r="KFT293" s="755"/>
      <c r="KFU293" s="755"/>
      <c r="KFV293" s="755"/>
      <c r="KFW293" s="755"/>
      <c r="KFX293" s="755"/>
      <c r="KFY293" s="755"/>
      <c r="KFZ293" s="755"/>
      <c r="KGA293" s="755"/>
      <c r="KGB293" s="755"/>
      <c r="KGC293" s="755"/>
      <c r="KGD293" s="755"/>
      <c r="KGE293" s="755"/>
      <c r="KGF293" s="755"/>
      <c r="KGG293" s="755"/>
      <c r="KGH293" s="755"/>
      <c r="KGI293" s="755"/>
      <c r="KGJ293" s="755"/>
      <c r="KGK293" s="755"/>
      <c r="KGL293" s="755"/>
      <c r="KGM293" s="755"/>
      <c r="KGN293" s="755"/>
      <c r="KGO293" s="755"/>
      <c r="KGP293" s="755"/>
      <c r="KGQ293" s="755"/>
      <c r="KGR293" s="755"/>
      <c r="KGS293" s="755"/>
      <c r="KGT293" s="755"/>
      <c r="KGU293" s="755"/>
      <c r="KGV293" s="755"/>
      <c r="KGW293" s="755"/>
      <c r="KGX293" s="755"/>
      <c r="KGY293" s="755"/>
      <c r="KGZ293" s="755"/>
      <c r="KHA293" s="755"/>
      <c r="KHB293" s="755"/>
      <c r="KHC293" s="755"/>
      <c r="KHD293" s="755"/>
      <c r="KHE293" s="755"/>
      <c r="KHF293" s="755"/>
      <c r="KHG293" s="755"/>
      <c r="KHH293" s="755"/>
      <c r="KHI293" s="755"/>
      <c r="KHJ293" s="755"/>
      <c r="KHK293" s="755"/>
      <c r="KHL293" s="755"/>
      <c r="KHM293" s="755"/>
      <c r="KHN293" s="755"/>
      <c r="KHO293" s="755"/>
      <c r="KHP293" s="755"/>
      <c r="KHQ293" s="755"/>
      <c r="KHR293" s="755"/>
      <c r="KHS293" s="755"/>
      <c r="KHT293" s="755"/>
      <c r="KHU293" s="755"/>
      <c r="KHV293" s="755"/>
      <c r="KHW293" s="755"/>
      <c r="KHX293" s="755"/>
      <c r="KHY293" s="755"/>
      <c r="KHZ293" s="755"/>
      <c r="KIA293" s="755"/>
      <c r="KIB293" s="755"/>
      <c r="KIC293" s="755"/>
      <c r="KID293" s="755"/>
      <c r="KIE293" s="755"/>
      <c r="KIF293" s="755"/>
      <c r="KIG293" s="755"/>
      <c r="KIH293" s="755"/>
      <c r="KII293" s="755"/>
      <c r="KIJ293" s="755"/>
      <c r="KIK293" s="755"/>
      <c r="KIL293" s="755"/>
      <c r="KIM293" s="755"/>
      <c r="KIN293" s="755"/>
      <c r="KIO293" s="755"/>
      <c r="KIP293" s="755"/>
      <c r="KIQ293" s="755"/>
      <c r="KIR293" s="755"/>
      <c r="KIS293" s="755"/>
      <c r="KIT293" s="755"/>
      <c r="KIU293" s="755"/>
      <c r="KIV293" s="755"/>
      <c r="KIW293" s="755"/>
      <c r="KIX293" s="755"/>
      <c r="KIY293" s="755"/>
      <c r="KIZ293" s="755"/>
      <c r="KJA293" s="755"/>
      <c r="KJB293" s="755"/>
      <c r="KJC293" s="755"/>
      <c r="KJD293" s="755"/>
      <c r="KJE293" s="755"/>
      <c r="KJF293" s="755"/>
      <c r="KJG293" s="755"/>
      <c r="KJH293" s="755"/>
      <c r="KJI293" s="755"/>
      <c r="KJJ293" s="755"/>
      <c r="KJK293" s="755"/>
      <c r="KJL293" s="755"/>
      <c r="KJM293" s="755"/>
      <c r="KJN293" s="755"/>
      <c r="KJO293" s="755"/>
      <c r="KJP293" s="755"/>
      <c r="KJQ293" s="755"/>
      <c r="KJR293" s="755"/>
      <c r="KJS293" s="755"/>
      <c r="KJT293" s="755"/>
      <c r="KJU293" s="755"/>
      <c r="KJV293" s="755"/>
      <c r="KJW293" s="755"/>
      <c r="KJX293" s="755"/>
      <c r="KJY293" s="755"/>
      <c r="KJZ293" s="755"/>
      <c r="KKA293" s="755"/>
      <c r="KKB293" s="755"/>
      <c r="KKC293" s="755"/>
      <c r="KKD293" s="755"/>
      <c r="KKE293" s="755"/>
      <c r="KKF293" s="755"/>
      <c r="KKG293" s="755"/>
      <c r="KKH293" s="755"/>
      <c r="KKI293" s="755"/>
      <c r="KKJ293" s="755"/>
      <c r="KKK293" s="755"/>
      <c r="KKL293" s="755"/>
      <c r="KKM293" s="755"/>
      <c r="KKN293" s="755"/>
      <c r="KKO293" s="755"/>
      <c r="KKP293" s="755"/>
      <c r="KKQ293" s="755"/>
      <c r="KKR293" s="755"/>
      <c r="KKS293" s="755"/>
      <c r="KKT293" s="755"/>
      <c r="KKU293" s="755"/>
      <c r="KKV293" s="755"/>
      <c r="KKW293" s="755"/>
      <c r="KKX293" s="755"/>
      <c r="KKY293" s="755"/>
      <c r="KKZ293" s="755"/>
      <c r="KLA293" s="755"/>
      <c r="KLB293" s="755"/>
      <c r="KLC293" s="755"/>
      <c r="KLD293" s="755"/>
      <c r="KLE293" s="755"/>
      <c r="KLF293" s="755"/>
      <c r="KLG293" s="755"/>
      <c r="KLH293" s="755"/>
      <c r="KLI293" s="755"/>
      <c r="KLJ293" s="755"/>
      <c r="KLK293" s="755"/>
      <c r="KLL293" s="755"/>
      <c r="KLM293" s="755"/>
      <c r="KLN293" s="755"/>
      <c r="KLO293" s="755"/>
      <c r="KLP293" s="755"/>
      <c r="KLQ293" s="755"/>
      <c r="KLR293" s="755"/>
      <c r="KLS293" s="755"/>
      <c r="KLT293" s="755"/>
      <c r="KLU293" s="755"/>
      <c r="KLV293" s="755"/>
      <c r="KLW293" s="755"/>
      <c r="KLX293" s="755"/>
      <c r="KLY293" s="755"/>
      <c r="KLZ293" s="755"/>
      <c r="KMA293" s="755"/>
      <c r="KMB293" s="755"/>
      <c r="KMC293" s="755"/>
      <c r="KMD293" s="755"/>
      <c r="KME293" s="755"/>
      <c r="KMF293" s="755"/>
      <c r="KMG293" s="755"/>
      <c r="KMH293" s="755"/>
      <c r="KMI293" s="755"/>
      <c r="KMJ293" s="755"/>
      <c r="KMK293" s="755"/>
      <c r="KML293" s="755"/>
      <c r="KMM293" s="755"/>
      <c r="KMN293" s="755"/>
      <c r="KMO293" s="755"/>
      <c r="KMP293" s="755"/>
      <c r="KMQ293" s="755"/>
      <c r="KMR293" s="755"/>
      <c r="KMS293" s="755"/>
      <c r="KMT293" s="755"/>
      <c r="KMU293" s="755"/>
      <c r="KMV293" s="755"/>
      <c r="KMW293" s="755"/>
      <c r="KMX293" s="755"/>
      <c r="KMY293" s="755"/>
      <c r="KMZ293" s="755"/>
      <c r="KNA293" s="755"/>
      <c r="KNB293" s="755"/>
      <c r="KNC293" s="755"/>
      <c r="KND293" s="755"/>
      <c r="KNE293" s="755"/>
      <c r="KNF293" s="755"/>
      <c r="KNG293" s="755"/>
      <c r="KNH293" s="755"/>
      <c r="KNI293" s="755"/>
      <c r="KNJ293" s="755"/>
      <c r="KNK293" s="755"/>
      <c r="KNL293" s="755"/>
      <c r="KNM293" s="755"/>
      <c r="KNN293" s="755"/>
      <c r="KNO293" s="755"/>
      <c r="KNP293" s="755"/>
      <c r="KNQ293" s="755"/>
      <c r="KNR293" s="755"/>
      <c r="KNS293" s="755"/>
      <c r="KNT293" s="755"/>
      <c r="KNU293" s="755"/>
      <c r="KNV293" s="755"/>
      <c r="KNW293" s="755"/>
      <c r="KNX293" s="755"/>
      <c r="KNY293" s="755"/>
      <c r="KNZ293" s="755"/>
      <c r="KOA293" s="755"/>
      <c r="KOB293" s="755"/>
      <c r="KOC293" s="755"/>
      <c r="KOD293" s="755"/>
      <c r="KOE293" s="755"/>
      <c r="KOF293" s="755"/>
      <c r="KOG293" s="755"/>
      <c r="KOH293" s="755"/>
      <c r="KOI293" s="755"/>
      <c r="KOJ293" s="755"/>
      <c r="KOK293" s="755"/>
      <c r="KOL293" s="755"/>
      <c r="KOM293" s="755"/>
      <c r="KON293" s="755"/>
      <c r="KOO293" s="755"/>
      <c r="KOP293" s="755"/>
      <c r="KOQ293" s="755"/>
      <c r="KOR293" s="755"/>
      <c r="KOS293" s="755"/>
      <c r="KOT293" s="755"/>
      <c r="KOU293" s="755"/>
      <c r="KOV293" s="755"/>
      <c r="KOW293" s="755"/>
      <c r="KOX293" s="755"/>
      <c r="KOY293" s="755"/>
      <c r="KOZ293" s="755"/>
      <c r="KPA293" s="755"/>
      <c r="KPB293" s="755"/>
      <c r="KPC293" s="755"/>
      <c r="KPD293" s="755"/>
      <c r="KPE293" s="755"/>
      <c r="KPF293" s="755"/>
      <c r="KPG293" s="755"/>
      <c r="KPH293" s="755"/>
      <c r="KPI293" s="755"/>
      <c r="KPJ293" s="755"/>
      <c r="KPK293" s="755"/>
      <c r="KPL293" s="755"/>
      <c r="KPM293" s="755"/>
      <c r="KPN293" s="755"/>
      <c r="KPO293" s="755"/>
      <c r="KPP293" s="755"/>
      <c r="KPQ293" s="755"/>
      <c r="KPR293" s="755"/>
      <c r="KPS293" s="755"/>
      <c r="KPT293" s="755"/>
      <c r="KPU293" s="755"/>
      <c r="KPV293" s="755"/>
      <c r="KPW293" s="755"/>
      <c r="KPX293" s="755"/>
      <c r="KPY293" s="755"/>
      <c r="KPZ293" s="755"/>
      <c r="KQA293" s="755"/>
      <c r="KQB293" s="755"/>
      <c r="KQC293" s="755"/>
      <c r="KQD293" s="755"/>
      <c r="KQE293" s="755"/>
      <c r="KQF293" s="755"/>
      <c r="KQG293" s="755"/>
      <c r="KQH293" s="755"/>
      <c r="KQI293" s="755"/>
      <c r="KQJ293" s="755"/>
      <c r="KQK293" s="755"/>
      <c r="KQL293" s="755"/>
      <c r="KQM293" s="755"/>
      <c r="KQN293" s="755"/>
      <c r="KQO293" s="755"/>
      <c r="KQP293" s="755"/>
      <c r="KQQ293" s="755"/>
      <c r="KQR293" s="755"/>
      <c r="KQS293" s="755"/>
      <c r="KQT293" s="755"/>
      <c r="KQU293" s="755"/>
      <c r="KQV293" s="755"/>
      <c r="KQW293" s="755"/>
      <c r="KQX293" s="755"/>
      <c r="KQY293" s="755"/>
      <c r="KQZ293" s="755"/>
      <c r="KRA293" s="755"/>
      <c r="KRB293" s="755"/>
      <c r="KRC293" s="755"/>
      <c r="KRD293" s="755"/>
      <c r="KRE293" s="755"/>
      <c r="KRF293" s="755"/>
      <c r="KRG293" s="755"/>
      <c r="KRH293" s="755"/>
      <c r="KRI293" s="755"/>
      <c r="KRJ293" s="755"/>
      <c r="KRK293" s="755"/>
      <c r="KRL293" s="755"/>
      <c r="KRM293" s="755"/>
      <c r="KRN293" s="755"/>
      <c r="KRO293" s="755"/>
      <c r="KRP293" s="755"/>
      <c r="KRQ293" s="755"/>
      <c r="KRR293" s="755"/>
      <c r="KRS293" s="755"/>
      <c r="KRT293" s="755"/>
      <c r="KRU293" s="755"/>
      <c r="KRV293" s="755"/>
      <c r="KRW293" s="755"/>
      <c r="KRX293" s="755"/>
      <c r="KRY293" s="755"/>
      <c r="KRZ293" s="755"/>
      <c r="KSA293" s="755"/>
      <c r="KSB293" s="755"/>
      <c r="KSC293" s="755"/>
      <c r="KSD293" s="755"/>
      <c r="KSE293" s="755"/>
      <c r="KSF293" s="755"/>
      <c r="KSG293" s="755"/>
      <c r="KSH293" s="755"/>
      <c r="KSI293" s="755"/>
      <c r="KSJ293" s="755"/>
      <c r="KSK293" s="755"/>
      <c r="KSL293" s="755"/>
      <c r="KSM293" s="755"/>
      <c r="KSN293" s="755"/>
      <c r="KSO293" s="755"/>
      <c r="KSP293" s="755"/>
      <c r="KSQ293" s="755"/>
      <c r="KSR293" s="755"/>
      <c r="KSS293" s="755"/>
      <c r="KST293" s="755"/>
      <c r="KSU293" s="755"/>
      <c r="KSV293" s="755"/>
      <c r="KSW293" s="755"/>
      <c r="KSX293" s="755"/>
      <c r="KSY293" s="755"/>
      <c r="KSZ293" s="755"/>
      <c r="KTA293" s="755"/>
      <c r="KTB293" s="755"/>
      <c r="KTC293" s="755"/>
      <c r="KTD293" s="755"/>
      <c r="KTE293" s="755"/>
      <c r="KTF293" s="755"/>
      <c r="KTG293" s="755"/>
      <c r="KTH293" s="755"/>
      <c r="KTI293" s="755"/>
      <c r="KTJ293" s="755"/>
      <c r="KTK293" s="755"/>
      <c r="KTL293" s="755"/>
      <c r="KTM293" s="755"/>
      <c r="KTN293" s="755"/>
      <c r="KTO293" s="755"/>
      <c r="KTP293" s="755"/>
      <c r="KTQ293" s="755"/>
      <c r="KTR293" s="755"/>
      <c r="KTS293" s="755"/>
      <c r="KTT293" s="755"/>
      <c r="KTU293" s="755"/>
      <c r="KTV293" s="755"/>
      <c r="KTW293" s="755"/>
      <c r="KTX293" s="755"/>
      <c r="KTY293" s="755"/>
      <c r="KTZ293" s="755"/>
      <c r="KUA293" s="755"/>
      <c r="KUB293" s="755"/>
      <c r="KUC293" s="755"/>
      <c r="KUD293" s="755"/>
      <c r="KUE293" s="755"/>
      <c r="KUF293" s="755"/>
      <c r="KUG293" s="755"/>
      <c r="KUH293" s="755"/>
      <c r="KUI293" s="755"/>
      <c r="KUJ293" s="755"/>
      <c r="KUK293" s="755"/>
      <c r="KUL293" s="755"/>
      <c r="KUM293" s="755"/>
      <c r="KUN293" s="755"/>
      <c r="KUO293" s="755"/>
      <c r="KUP293" s="755"/>
      <c r="KUQ293" s="755"/>
      <c r="KUR293" s="755"/>
      <c r="KUS293" s="755"/>
      <c r="KUT293" s="755"/>
      <c r="KUU293" s="755"/>
      <c r="KUV293" s="755"/>
      <c r="KUW293" s="755"/>
      <c r="KUX293" s="755"/>
      <c r="KUY293" s="755"/>
      <c r="KUZ293" s="755"/>
      <c r="KVA293" s="755"/>
      <c r="KVB293" s="755"/>
      <c r="KVC293" s="755"/>
      <c r="KVD293" s="755"/>
      <c r="KVE293" s="755"/>
      <c r="KVF293" s="755"/>
      <c r="KVG293" s="755"/>
      <c r="KVH293" s="755"/>
      <c r="KVI293" s="755"/>
      <c r="KVJ293" s="755"/>
      <c r="KVK293" s="755"/>
      <c r="KVL293" s="755"/>
      <c r="KVM293" s="755"/>
      <c r="KVN293" s="755"/>
      <c r="KVO293" s="755"/>
      <c r="KVP293" s="755"/>
      <c r="KVQ293" s="755"/>
      <c r="KVR293" s="755"/>
      <c r="KVS293" s="755"/>
      <c r="KVT293" s="755"/>
      <c r="KVU293" s="755"/>
      <c r="KVV293" s="755"/>
      <c r="KVW293" s="755"/>
      <c r="KVX293" s="755"/>
      <c r="KVY293" s="755"/>
      <c r="KVZ293" s="755"/>
      <c r="KWA293" s="755"/>
      <c r="KWB293" s="755"/>
      <c r="KWC293" s="755"/>
      <c r="KWD293" s="755"/>
      <c r="KWE293" s="755"/>
      <c r="KWF293" s="755"/>
      <c r="KWG293" s="755"/>
      <c r="KWH293" s="755"/>
      <c r="KWI293" s="755"/>
      <c r="KWJ293" s="755"/>
      <c r="KWK293" s="755"/>
      <c r="KWL293" s="755"/>
      <c r="KWM293" s="755"/>
      <c r="KWN293" s="755"/>
      <c r="KWO293" s="755"/>
      <c r="KWP293" s="755"/>
      <c r="KWQ293" s="755"/>
      <c r="KWR293" s="755"/>
      <c r="KWS293" s="755"/>
      <c r="KWT293" s="755"/>
      <c r="KWU293" s="755"/>
      <c r="KWV293" s="755"/>
      <c r="KWW293" s="755"/>
      <c r="KWX293" s="755"/>
      <c r="KWY293" s="755"/>
      <c r="KWZ293" s="755"/>
      <c r="KXA293" s="755"/>
      <c r="KXB293" s="755"/>
      <c r="KXC293" s="755"/>
      <c r="KXD293" s="755"/>
      <c r="KXE293" s="755"/>
      <c r="KXF293" s="755"/>
      <c r="KXG293" s="755"/>
      <c r="KXH293" s="755"/>
      <c r="KXI293" s="755"/>
      <c r="KXJ293" s="755"/>
      <c r="KXK293" s="755"/>
      <c r="KXL293" s="755"/>
      <c r="KXM293" s="755"/>
      <c r="KXN293" s="755"/>
      <c r="KXO293" s="755"/>
      <c r="KXP293" s="755"/>
      <c r="KXQ293" s="755"/>
      <c r="KXR293" s="755"/>
      <c r="KXS293" s="755"/>
      <c r="KXT293" s="755"/>
      <c r="KXU293" s="755"/>
      <c r="KXV293" s="755"/>
      <c r="KXW293" s="755"/>
      <c r="KXX293" s="755"/>
      <c r="KXY293" s="755"/>
      <c r="KXZ293" s="755"/>
      <c r="KYA293" s="755"/>
      <c r="KYB293" s="755"/>
      <c r="KYC293" s="755"/>
      <c r="KYD293" s="755"/>
      <c r="KYE293" s="755"/>
      <c r="KYF293" s="755"/>
      <c r="KYG293" s="755"/>
      <c r="KYH293" s="755"/>
      <c r="KYI293" s="755"/>
      <c r="KYJ293" s="755"/>
      <c r="KYK293" s="755"/>
      <c r="KYL293" s="755"/>
      <c r="KYM293" s="755"/>
      <c r="KYN293" s="755"/>
      <c r="KYO293" s="755"/>
      <c r="KYP293" s="755"/>
      <c r="KYQ293" s="755"/>
      <c r="KYR293" s="755"/>
      <c r="KYS293" s="755"/>
      <c r="KYT293" s="755"/>
      <c r="KYU293" s="755"/>
      <c r="KYV293" s="755"/>
      <c r="KYW293" s="755"/>
      <c r="KYX293" s="755"/>
      <c r="KYY293" s="755"/>
      <c r="KYZ293" s="755"/>
      <c r="KZA293" s="755"/>
      <c r="KZB293" s="755"/>
      <c r="KZC293" s="755"/>
      <c r="KZD293" s="755"/>
      <c r="KZE293" s="755"/>
      <c r="KZF293" s="755"/>
      <c r="KZG293" s="755"/>
      <c r="KZH293" s="755"/>
      <c r="KZI293" s="755"/>
      <c r="KZJ293" s="755"/>
      <c r="KZK293" s="755"/>
      <c r="KZL293" s="755"/>
      <c r="KZM293" s="755"/>
      <c r="KZN293" s="755"/>
      <c r="KZO293" s="755"/>
      <c r="KZP293" s="755"/>
      <c r="KZQ293" s="755"/>
      <c r="KZR293" s="755"/>
      <c r="KZS293" s="755"/>
      <c r="KZT293" s="755"/>
      <c r="KZU293" s="755"/>
      <c r="KZV293" s="755"/>
      <c r="KZW293" s="755"/>
      <c r="KZX293" s="755"/>
      <c r="KZY293" s="755"/>
      <c r="KZZ293" s="755"/>
      <c r="LAA293" s="755"/>
      <c r="LAB293" s="755"/>
      <c r="LAC293" s="755"/>
      <c r="LAD293" s="755"/>
      <c r="LAE293" s="755"/>
      <c r="LAF293" s="755"/>
      <c r="LAG293" s="755"/>
      <c r="LAH293" s="755"/>
      <c r="LAI293" s="755"/>
      <c r="LAJ293" s="755"/>
      <c r="LAK293" s="755"/>
      <c r="LAL293" s="755"/>
      <c r="LAM293" s="755"/>
      <c r="LAN293" s="755"/>
      <c r="LAO293" s="755"/>
      <c r="LAP293" s="755"/>
      <c r="LAQ293" s="755"/>
      <c r="LAR293" s="755"/>
      <c r="LAS293" s="755"/>
      <c r="LAT293" s="755"/>
      <c r="LAU293" s="755"/>
      <c r="LAV293" s="755"/>
      <c r="LAW293" s="755"/>
      <c r="LAX293" s="755"/>
      <c r="LAY293" s="755"/>
      <c r="LAZ293" s="755"/>
      <c r="LBA293" s="755"/>
      <c r="LBB293" s="755"/>
      <c r="LBC293" s="755"/>
      <c r="LBD293" s="755"/>
      <c r="LBE293" s="755"/>
      <c r="LBF293" s="755"/>
      <c r="LBG293" s="755"/>
      <c r="LBH293" s="755"/>
      <c r="LBI293" s="755"/>
      <c r="LBJ293" s="755"/>
      <c r="LBK293" s="755"/>
      <c r="LBL293" s="755"/>
      <c r="LBM293" s="755"/>
      <c r="LBN293" s="755"/>
      <c r="LBO293" s="755"/>
      <c r="LBP293" s="755"/>
      <c r="LBQ293" s="755"/>
      <c r="LBR293" s="755"/>
      <c r="LBS293" s="755"/>
      <c r="LBT293" s="755"/>
      <c r="LBU293" s="755"/>
      <c r="LBV293" s="755"/>
      <c r="LBW293" s="755"/>
      <c r="LBX293" s="755"/>
      <c r="LBY293" s="755"/>
      <c r="LBZ293" s="755"/>
      <c r="LCA293" s="755"/>
      <c r="LCB293" s="755"/>
      <c r="LCC293" s="755"/>
      <c r="LCD293" s="755"/>
      <c r="LCE293" s="755"/>
      <c r="LCF293" s="755"/>
      <c r="LCG293" s="755"/>
      <c r="LCH293" s="755"/>
      <c r="LCI293" s="755"/>
      <c r="LCJ293" s="755"/>
      <c r="LCK293" s="755"/>
      <c r="LCL293" s="755"/>
      <c r="LCM293" s="755"/>
      <c r="LCN293" s="755"/>
      <c r="LCO293" s="755"/>
      <c r="LCP293" s="755"/>
      <c r="LCQ293" s="755"/>
      <c r="LCR293" s="755"/>
      <c r="LCS293" s="755"/>
      <c r="LCT293" s="755"/>
      <c r="LCU293" s="755"/>
      <c r="LCV293" s="755"/>
      <c r="LCW293" s="755"/>
      <c r="LCX293" s="755"/>
      <c r="LCY293" s="755"/>
      <c r="LCZ293" s="755"/>
      <c r="LDA293" s="755"/>
      <c r="LDB293" s="755"/>
      <c r="LDC293" s="755"/>
      <c r="LDD293" s="755"/>
      <c r="LDE293" s="755"/>
      <c r="LDF293" s="755"/>
      <c r="LDG293" s="755"/>
      <c r="LDH293" s="755"/>
      <c r="LDI293" s="755"/>
      <c r="LDJ293" s="755"/>
      <c r="LDK293" s="755"/>
      <c r="LDL293" s="755"/>
      <c r="LDM293" s="755"/>
      <c r="LDN293" s="755"/>
      <c r="LDO293" s="755"/>
      <c r="LDP293" s="755"/>
      <c r="LDQ293" s="755"/>
      <c r="LDR293" s="755"/>
      <c r="LDS293" s="755"/>
      <c r="LDT293" s="755"/>
      <c r="LDU293" s="755"/>
      <c r="LDV293" s="755"/>
      <c r="LDW293" s="755"/>
      <c r="LDX293" s="755"/>
      <c r="LDY293" s="755"/>
      <c r="LDZ293" s="755"/>
      <c r="LEA293" s="755"/>
      <c r="LEB293" s="755"/>
      <c r="LEC293" s="755"/>
      <c r="LED293" s="755"/>
      <c r="LEE293" s="755"/>
      <c r="LEF293" s="755"/>
      <c r="LEG293" s="755"/>
      <c r="LEH293" s="755"/>
      <c r="LEI293" s="755"/>
      <c r="LEJ293" s="755"/>
      <c r="LEK293" s="755"/>
      <c r="LEL293" s="755"/>
      <c r="LEM293" s="755"/>
      <c r="LEN293" s="755"/>
      <c r="LEO293" s="755"/>
      <c r="LEP293" s="755"/>
      <c r="LEQ293" s="755"/>
      <c r="LER293" s="755"/>
      <c r="LES293" s="755"/>
      <c r="LET293" s="755"/>
      <c r="LEU293" s="755"/>
      <c r="LEV293" s="755"/>
      <c r="LEW293" s="755"/>
      <c r="LEX293" s="755"/>
      <c r="LEY293" s="755"/>
      <c r="LEZ293" s="755"/>
      <c r="LFA293" s="755"/>
      <c r="LFB293" s="755"/>
      <c r="LFC293" s="755"/>
      <c r="LFD293" s="755"/>
      <c r="LFE293" s="755"/>
      <c r="LFF293" s="755"/>
      <c r="LFG293" s="755"/>
      <c r="LFH293" s="755"/>
      <c r="LFI293" s="755"/>
      <c r="LFJ293" s="755"/>
      <c r="LFK293" s="755"/>
      <c r="LFL293" s="755"/>
      <c r="LFM293" s="755"/>
      <c r="LFN293" s="755"/>
      <c r="LFO293" s="755"/>
      <c r="LFP293" s="755"/>
      <c r="LFQ293" s="755"/>
      <c r="LFR293" s="755"/>
      <c r="LFS293" s="755"/>
      <c r="LFT293" s="755"/>
      <c r="LFU293" s="755"/>
      <c r="LFV293" s="755"/>
      <c r="LFW293" s="755"/>
      <c r="LFX293" s="755"/>
      <c r="LFY293" s="755"/>
      <c r="LFZ293" s="755"/>
      <c r="LGA293" s="755"/>
      <c r="LGB293" s="755"/>
      <c r="LGC293" s="755"/>
      <c r="LGD293" s="755"/>
      <c r="LGE293" s="755"/>
      <c r="LGF293" s="755"/>
      <c r="LGG293" s="755"/>
      <c r="LGH293" s="755"/>
      <c r="LGI293" s="755"/>
      <c r="LGJ293" s="755"/>
      <c r="LGK293" s="755"/>
      <c r="LGL293" s="755"/>
      <c r="LGM293" s="755"/>
      <c r="LGN293" s="755"/>
      <c r="LGO293" s="755"/>
      <c r="LGP293" s="755"/>
      <c r="LGQ293" s="755"/>
      <c r="LGR293" s="755"/>
      <c r="LGS293" s="755"/>
      <c r="LGT293" s="755"/>
      <c r="LGU293" s="755"/>
      <c r="LGV293" s="755"/>
      <c r="LGW293" s="755"/>
      <c r="LGX293" s="755"/>
      <c r="LGY293" s="755"/>
      <c r="LGZ293" s="755"/>
      <c r="LHA293" s="755"/>
      <c r="LHB293" s="755"/>
      <c r="LHC293" s="755"/>
      <c r="LHD293" s="755"/>
      <c r="LHE293" s="755"/>
      <c r="LHF293" s="755"/>
      <c r="LHG293" s="755"/>
      <c r="LHH293" s="755"/>
      <c r="LHI293" s="755"/>
      <c r="LHJ293" s="755"/>
      <c r="LHK293" s="755"/>
      <c r="LHL293" s="755"/>
      <c r="LHM293" s="755"/>
      <c r="LHN293" s="755"/>
      <c r="LHO293" s="755"/>
      <c r="LHP293" s="755"/>
      <c r="LHQ293" s="755"/>
      <c r="LHR293" s="755"/>
      <c r="LHS293" s="755"/>
      <c r="LHT293" s="755"/>
      <c r="LHU293" s="755"/>
      <c r="LHV293" s="755"/>
      <c r="LHW293" s="755"/>
      <c r="LHX293" s="755"/>
      <c r="LHY293" s="755"/>
      <c r="LHZ293" s="755"/>
      <c r="LIA293" s="755"/>
      <c r="LIB293" s="755"/>
      <c r="LIC293" s="755"/>
      <c r="LID293" s="755"/>
      <c r="LIE293" s="755"/>
      <c r="LIF293" s="755"/>
      <c r="LIG293" s="755"/>
      <c r="LIH293" s="755"/>
      <c r="LII293" s="755"/>
      <c r="LIJ293" s="755"/>
      <c r="LIK293" s="755"/>
      <c r="LIL293" s="755"/>
      <c r="LIM293" s="755"/>
      <c r="LIN293" s="755"/>
      <c r="LIO293" s="755"/>
      <c r="LIP293" s="755"/>
      <c r="LIQ293" s="755"/>
      <c r="LIR293" s="755"/>
      <c r="LIS293" s="755"/>
      <c r="LIT293" s="755"/>
      <c r="LIU293" s="755"/>
      <c r="LIV293" s="755"/>
      <c r="LIW293" s="755"/>
      <c r="LIX293" s="755"/>
      <c r="LIY293" s="755"/>
      <c r="LIZ293" s="755"/>
      <c r="LJA293" s="755"/>
      <c r="LJB293" s="755"/>
      <c r="LJC293" s="755"/>
      <c r="LJD293" s="755"/>
      <c r="LJE293" s="755"/>
      <c r="LJF293" s="755"/>
      <c r="LJG293" s="755"/>
      <c r="LJH293" s="755"/>
      <c r="LJI293" s="755"/>
      <c r="LJJ293" s="755"/>
      <c r="LJK293" s="755"/>
      <c r="LJL293" s="755"/>
      <c r="LJM293" s="755"/>
      <c r="LJN293" s="755"/>
      <c r="LJO293" s="755"/>
      <c r="LJP293" s="755"/>
      <c r="LJQ293" s="755"/>
      <c r="LJR293" s="755"/>
      <c r="LJS293" s="755"/>
      <c r="LJT293" s="755"/>
      <c r="LJU293" s="755"/>
      <c r="LJV293" s="755"/>
      <c r="LJW293" s="755"/>
      <c r="LJX293" s="755"/>
      <c r="LJY293" s="755"/>
      <c r="LJZ293" s="755"/>
      <c r="LKA293" s="755"/>
      <c r="LKB293" s="755"/>
      <c r="LKC293" s="755"/>
      <c r="LKD293" s="755"/>
      <c r="LKE293" s="755"/>
      <c r="LKF293" s="755"/>
      <c r="LKG293" s="755"/>
      <c r="LKH293" s="755"/>
      <c r="LKI293" s="755"/>
      <c r="LKJ293" s="755"/>
      <c r="LKK293" s="755"/>
      <c r="LKL293" s="755"/>
      <c r="LKM293" s="755"/>
      <c r="LKN293" s="755"/>
      <c r="LKO293" s="755"/>
      <c r="LKP293" s="755"/>
      <c r="LKQ293" s="755"/>
      <c r="LKR293" s="755"/>
      <c r="LKS293" s="755"/>
      <c r="LKT293" s="755"/>
      <c r="LKU293" s="755"/>
      <c r="LKV293" s="755"/>
      <c r="LKW293" s="755"/>
      <c r="LKX293" s="755"/>
      <c r="LKY293" s="755"/>
      <c r="LKZ293" s="755"/>
      <c r="LLA293" s="755"/>
      <c r="LLB293" s="755"/>
      <c r="LLC293" s="755"/>
      <c r="LLD293" s="755"/>
      <c r="LLE293" s="755"/>
      <c r="LLF293" s="755"/>
      <c r="LLG293" s="755"/>
      <c r="LLH293" s="755"/>
      <c r="LLI293" s="755"/>
      <c r="LLJ293" s="755"/>
      <c r="LLK293" s="755"/>
      <c r="LLL293" s="755"/>
      <c r="LLM293" s="755"/>
      <c r="LLN293" s="755"/>
      <c r="LLO293" s="755"/>
      <c r="LLP293" s="755"/>
      <c r="LLQ293" s="755"/>
      <c r="LLR293" s="755"/>
      <c r="LLS293" s="755"/>
      <c r="LLT293" s="755"/>
      <c r="LLU293" s="755"/>
      <c r="LLV293" s="755"/>
      <c r="LLW293" s="755"/>
      <c r="LLX293" s="755"/>
      <c r="LLY293" s="755"/>
      <c r="LLZ293" s="755"/>
      <c r="LMA293" s="755"/>
      <c r="LMB293" s="755"/>
      <c r="LMC293" s="755"/>
      <c r="LMD293" s="755"/>
      <c r="LME293" s="755"/>
      <c r="LMF293" s="755"/>
      <c r="LMG293" s="755"/>
      <c r="LMH293" s="755"/>
      <c r="LMI293" s="755"/>
      <c r="LMJ293" s="755"/>
      <c r="LMK293" s="755"/>
      <c r="LML293" s="755"/>
      <c r="LMM293" s="755"/>
      <c r="LMN293" s="755"/>
      <c r="LMO293" s="755"/>
      <c r="LMP293" s="755"/>
      <c r="LMQ293" s="755"/>
      <c r="LMR293" s="755"/>
      <c r="LMS293" s="755"/>
      <c r="LMT293" s="755"/>
      <c r="LMU293" s="755"/>
      <c r="LMV293" s="755"/>
      <c r="LMW293" s="755"/>
      <c r="LMX293" s="755"/>
      <c r="LMY293" s="755"/>
      <c r="LMZ293" s="755"/>
      <c r="LNA293" s="755"/>
      <c r="LNB293" s="755"/>
      <c r="LNC293" s="755"/>
      <c r="LND293" s="755"/>
      <c r="LNE293" s="755"/>
      <c r="LNF293" s="755"/>
      <c r="LNG293" s="755"/>
      <c r="LNH293" s="755"/>
      <c r="LNI293" s="755"/>
      <c r="LNJ293" s="755"/>
      <c r="LNK293" s="755"/>
      <c r="LNL293" s="755"/>
      <c r="LNM293" s="755"/>
      <c r="LNN293" s="755"/>
      <c r="LNO293" s="755"/>
      <c r="LNP293" s="755"/>
      <c r="LNQ293" s="755"/>
      <c r="LNR293" s="755"/>
      <c r="LNS293" s="755"/>
      <c r="LNT293" s="755"/>
      <c r="LNU293" s="755"/>
      <c r="LNV293" s="755"/>
      <c r="LNW293" s="755"/>
      <c r="LNX293" s="755"/>
      <c r="LNY293" s="755"/>
      <c r="LNZ293" s="755"/>
      <c r="LOA293" s="755"/>
      <c r="LOB293" s="755"/>
      <c r="LOC293" s="755"/>
      <c r="LOD293" s="755"/>
      <c r="LOE293" s="755"/>
      <c r="LOF293" s="755"/>
      <c r="LOG293" s="755"/>
      <c r="LOH293" s="755"/>
      <c r="LOI293" s="755"/>
      <c r="LOJ293" s="755"/>
      <c r="LOK293" s="755"/>
      <c r="LOL293" s="755"/>
      <c r="LOM293" s="755"/>
      <c r="LON293" s="755"/>
      <c r="LOO293" s="755"/>
      <c r="LOP293" s="755"/>
      <c r="LOQ293" s="755"/>
      <c r="LOR293" s="755"/>
      <c r="LOS293" s="755"/>
      <c r="LOT293" s="755"/>
      <c r="LOU293" s="755"/>
      <c r="LOV293" s="755"/>
      <c r="LOW293" s="755"/>
      <c r="LOX293" s="755"/>
      <c r="LOY293" s="755"/>
      <c r="LOZ293" s="755"/>
      <c r="LPA293" s="755"/>
      <c r="LPB293" s="755"/>
      <c r="LPC293" s="755"/>
      <c r="LPD293" s="755"/>
      <c r="LPE293" s="755"/>
      <c r="LPF293" s="755"/>
      <c r="LPG293" s="755"/>
      <c r="LPH293" s="755"/>
      <c r="LPI293" s="755"/>
      <c r="LPJ293" s="755"/>
      <c r="LPK293" s="755"/>
      <c r="LPL293" s="755"/>
      <c r="LPM293" s="755"/>
      <c r="LPN293" s="755"/>
      <c r="LPO293" s="755"/>
      <c r="LPP293" s="755"/>
      <c r="LPQ293" s="755"/>
      <c r="LPR293" s="755"/>
      <c r="LPS293" s="755"/>
      <c r="LPT293" s="755"/>
      <c r="LPU293" s="755"/>
      <c r="LPV293" s="755"/>
      <c r="LPW293" s="755"/>
      <c r="LPX293" s="755"/>
      <c r="LPY293" s="755"/>
      <c r="LPZ293" s="755"/>
      <c r="LQA293" s="755"/>
      <c r="LQB293" s="755"/>
      <c r="LQC293" s="755"/>
      <c r="LQD293" s="755"/>
      <c r="LQE293" s="755"/>
      <c r="LQF293" s="755"/>
      <c r="LQG293" s="755"/>
      <c r="LQH293" s="755"/>
      <c r="LQI293" s="755"/>
      <c r="LQJ293" s="755"/>
      <c r="LQK293" s="755"/>
      <c r="LQL293" s="755"/>
      <c r="LQM293" s="755"/>
      <c r="LQN293" s="755"/>
      <c r="LQO293" s="755"/>
      <c r="LQP293" s="755"/>
      <c r="LQQ293" s="755"/>
      <c r="LQR293" s="755"/>
      <c r="LQS293" s="755"/>
      <c r="LQT293" s="755"/>
      <c r="LQU293" s="755"/>
      <c r="LQV293" s="755"/>
      <c r="LQW293" s="755"/>
      <c r="LQX293" s="755"/>
      <c r="LQY293" s="755"/>
      <c r="LQZ293" s="755"/>
      <c r="LRA293" s="755"/>
      <c r="LRB293" s="755"/>
      <c r="LRC293" s="755"/>
      <c r="LRD293" s="755"/>
      <c r="LRE293" s="755"/>
      <c r="LRF293" s="755"/>
      <c r="LRG293" s="755"/>
      <c r="LRH293" s="755"/>
      <c r="LRI293" s="755"/>
      <c r="LRJ293" s="755"/>
      <c r="LRK293" s="755"/>
      <c r="LRL293" s="755"/>
      <c r="LRM293" s="755"/>
      <c r="LRN293" s="755"/>
      <c r="LRO293" s="755"/>
      <c r="LRP293" s="755"/>
      <c r="LRQ293" s="755"/>
      <c r="LRR293" s="755"/>
      <c r="LRS293" s="755"/>
      <c r="LRT293" s="755"/>
      <c r="LRU293" s="755"/>
      <c r="LRV293" s="755"/>
      <c r="LRW293" s="755"/>
      <c r="LRX293" s="755"/>
      <c r="LRY293" s="755"/>
      <c r="LRZ293" s="755"/>
      <c r="LSA293" s="755"/>
      <c r="LSB293" s="755"/>
      <c r="LSC293" s="755"/>
      <c r="LSD293" s="755"/>
      <c r="LSE293" s="755"/>
      <c r="LSF293" s="755"/>
      <c r="LSG293" s="755"/>
      <c r="LSH293" s="755"/>
      <c r="LSI293" s="755"/>
      <c r="LSJ293" s="755"/>
      <c r="LSK293" s="755"/>
      <c r="LSL293" s="755"/>
      <c r="LSM293" s="755"/>
      <c r="LSN293" s="755"/>
      <c r="LSO293" s="755"/>
      <c r="LSP293" s="755"/>
      <c r="LSQ293" s="755"/>
      <c r="LSR293" s="755"/>
      <c r="LSS293" s="755"/>
      <c r="LST293" s="755"/>
      <c r="LSU293" s="755"/>
      <c r="LSV293" s="755"/>
      <c r="LSW293" s="755"/>
      <c r="LSX293" s="755"/>
      <c r="LSY293" s="755"/>
      <c r="LSZ293" s="755"/>
      <c r="LTA293" s="755"/>
      <c r="LTB293" s="755"/>
      <c r="LTC293" s="755"/>
      <c r="LTD293" s="755"/>
      <c r="LTE293" s="755"/>
      <c r="LTF293" s="755"/>
      <c r="LTG293" s="755"/>
      <c r="LTH293" s="755"/>
      <c r="LTI293" s="755"/>
      <c r="LTJ293" s="755"/>
      <c r="LTK293" s="755"/>
      <c r="LTL293" s="755"/>
      <c r="LTM293" s="755"/>
      <c r="LTN293" s="755"/>
      <c r="LTO293" s="755"/>
      <c r="LTP293" s="755"/>
      <c r="LTQ293" s="755"/>
      <c r="LTR293" s="755"/>
      <c r="LTS293" s="755"/>
      <c r="LTT293" s="755"/>
      <c r="LTU293" s="755"/>
      <c r="LTV293" s="755"/>
      <c r="LTW293" s="755"/>
      <c r="LTX293" s="755"/>
      <c r="LTY293" s="755"/>
      <c r="LTZ293" s="755"/>
      <c r="LUA293" s="755"/>
      <c r="LUB293" s="755"/>
      <c r="LUC293" s="755"/>
      <c r="LUD293" s="755"/>
      <c r="LUE293" s="755"/>
      <c r="LUF293" s="755"/>
      <c r="LUG293" s="755"/>
      <c r="LUH293" s="755"/>
      <c r="LUI293" s="755"/>
      <c r="LUJ293" s="755"/>
      <c r="LUK293" s="755"/>
      <c r="LUL293" s="755"/>
      <c r="LUM293" s="755"/>
      <c r="LUN293" s="755"/>
      <c r="LUO293" s="755"/>
      <c r="LUP293" s="755"/>
      <c r="LUQ293" s="755"/>
      <c r="LUR293" s="755"/>
      <c r="LUS293" s="755"/>
      <c r="LUT293" s="755"/>
      <c r="LUU293" s="755"/>
      <c r="LUV293" s="755"/>
      <c r="LUW293" s="755"/>
      <c r="LUX293" s="755"/>
      <c r="LUY293" s="755"/>
      <c r="LUZ293" s="755"/>
      <c r="LVA293" s="755"/>
      <c r="LVB293" s="755"/>
      <c r="LVC293" s="755"/>
      <c r="LVD293" s="755"/>
      <c r="LVE293" s="755"/>
      <c r="LVF293" s="755"/>
      <c r="LVG293" s="755"/>
      <c r="LVH293" s="755"/>
      <c r="LVI293" s="755"/>
      <c r="LVJ293" s="755"/>
      <c r="LVK293" s="755"/>
      <c r="LVL293" s="755"/>
      <c r="LVM293" s="755"/>
      <c r="LVN293" s="755"/>
      <c r="LVO293" s="755"/>
      <c r="LVP293" s="755"/>
      <c r="LVQ293" s="755"/>
      <c r="LVR293" s="755"/>
      <c r="LVS293" s="755"/>
      <c r="LVT293" s="755"/>
      <c r="LVU293" s="755"/>
      <c r="LVV293" s="755"/>
      <c r="LVW293" s="755"/>
      <c r="LVX293" s="755"/>
      <c r="LVY293" s="755"/>
      <c r="LVZ293" s="755"/>
      <c r="LWA293" s="755"/>
      <c r="LWB293" s="755"/>
      <c r="LWC293" s="755"/>
      <c r="LWD293" s="755"/>
      <c r="LWE293" s="755"/>
      <c r="LWF293" s="755"/>
      <c r="LWG293" s="755"/>
      <c r="LWH293" s="755"/>
      <c r="LWI293" s="755"/>
      <c r="LWJ293" s="755"/>
      <c r="LWK293" s="755"/>
      <c r="LWL293" s="755"/>
      <c r="LWM293" s="755"/>
      <c r="LWN293" s="755"/>
      <c r="LWO293" s="755"/>
      <c r="LWP293" s="755"/>
      <c r="LWQ293" s="755"/>
      <c r="LWR293" s="755"/>
      <c r="LWS293" s="755"/>
      <c r="LWT293" s="755"/>
      <c r="LWU293" s="755"/>
      <c r="LWV293" s="755"/>
      <c r="LWW293" s="755"/>
      <c r="LWX293" s="755"/>
      <c r="LWY293" s="755"/>
      <c r="LWZ293" s="755"/>
      <c r="LXA293" s="755"/>
      <c r="LXB293" s="755"/>
      <c r="LXC293" s="755"/>
      <c r="LXD293" s="755"/>
      <c r="LXE293" s="755"/>
      <c r="LXF293" s="755"/>
      <c r="LXG293" s="755"/>
      <c r="LXH293" s="755"/>
      <c r="LXI293" s="755"/>
      <c r="LXJ293" s="755"/>
      <c r="LXK293" s="755"/>
      <c r="LXL293" s="755"/>
      <c r="LXM293" s="755"/>
      <c r="LXN293" s="755"/>
      <c r="LXO293" s="755"/>
      <c r="LXP293" s="755"/>
      <c r="LXQ293" s="755"/>
      <c r="LXR293" s="755"/>
      <c r="LXS293" s="755"/>
      <c r="LXT293" s="755"/>
      <c r="LXU293" s="755"/>
      <c r="LXV293" s="755"/>
      <c r="LXW293" s="755"/>
      <c r="LXX293" s="755"/>
      <c r="LXY293" s="755"/>
      <c r="LXZ293" s="755"/>
      <c r="LYA293" s="755"/>
      <c r="LYB293" s="755"/>
      <c r="LYC293" s="755"/>
      <c r="LYD293" s="755"/>
      <c r="LYE293" s="755"/>
      <c r="LYF293" s="755"/>
      <c r="LYG293" s="755"/>
      <c r="LYH293" s="755"/>
      <c r="LYI293" s="755"/>
      <c r="LYJ293" s="755"/>
      <c r="LYK293" s="755"/>
      <c r="LYL293" s="755"/>
      <c r="LYM293" s="755"/>
      <c r="LYN293" s="755"/>
      <c r="LYO293" s="755"/>
      <c r="LYP293" s="755"/>
      <c r="LYQ293" s="755"/>
      <c r="LYR293" s="755"/>
      <c r="LYS293" s="755"/>
      <c r="LYT293" s="755"/>
      <c r="LYU293" s="755"/>
      <c r="LYV293" s="755"/>
      <c r="LYW293" s="755"/>
      <c r="LYX293" s="755"/>
      <c r="LYY293" s="755"/>
      <c r="LYZ293" s="755"/>
      <c r="LZA293" s="755"/>
      <c r="LZB293" s="755"/>
      <c r="LZC293" s="755"/>
      <c r="LZD293" s="755"/>
      <c r="LZE293" s="755"/>
      <c r="LZF293" s="755"/>
      <c r="LZG293" s="755"/>
      <c r="LZH293" s="755"/>
      <c r="LZI293" s="755"/>
      <c r="LZJ293" s="755"/>
      <c r="LZK293" s="755"/>
      <c r="LZL293" s="755"/>
      <c r="LZM293" s="755"/>
      <c r="LZN293" s="755"/>
      <c r="LZO293" s="755"/>
      <c r="LZP293" s="755"/>
      <c r="LZQ293" s="755"/>
      <c r="LZR293" s="755"/>
      <c r="LZS293" s="755"/>
      <c r="LZT293" s="755"/>
      <c r="LZU293" s="755"/>
      <c r="LZV293" s="755"/>
      <c r="LZW293" s="755"/>
      <c r="LZX293" s="755"/>
      <c r="LZY293" s="755"/>
      <c r="LZZ293" s="755"/>
      <c r="MAA293" s="755"/>
      <c r="MAB293" s="755"/>
      <c r="MAC293" s="755"/>
      <c r="MAD293" s="755"/>
      <c r="MAE293" s="755"/>
      <c r="MAF293" s="755"/>
      <c r="MAG293" s="755"/>
      <c r="MAH293" s="755"/>
      <c r="MAI293" s="755"/>
      <c r="MAJ293" s="755"/>
      <c r="MAK293" s="755"/>
      <c r="MAL293" s="755"/>
      <c r="MAM293" s="755"/>
      <c r="MAN293" s="755"/>
      <c r="MAO293" s="755"/>
      <c r="MAP293" s="755"/>
      <c r="MAQ293" s="755"/>
      <c r="MAR293" s="755"/>
      <c r="MAS293" s="755"/>
      <c r="MAT293" s="755"/>
      <c r="MAU293" s="755"/>
      <c r="MAV293" s="755"/>
      <c r="MAW293" s="755"/>
      <c r="MAX293" s="755"/>
      <c r="MAY293" s="755"/>
      <c r="MAZ293" s="755"/>
      <c r="MBA293" s="755"/>
      <c r="MBB293" s="755"/>
      <c r="MBC293" s="755"/>
      <c r="MBD293" s="755"/>
      <c r="MBE293" s="755"/>
      <c r="MBF293" s="755"/>
      <c r="MBG293" s="755"/>
      <c r="MBH293" s="755"/>
      <c r="MBI293" s="755"/>
      <c r="MBJ293" s="755"/>
      <c r="MBK293" s="755"/>
      <c r="MBL293" s="755"/>
      <c r="MBM293" s="755"/>
      <c r="MBN293" s="755"/>
      <c r="MBO293" s="755"/>
      <c r="MBP293" s="755"/>
      <c r="MBQ293" s="755"/>
      <c r="MBR293" s="755"/>
      <c r="MBS293" s="755"/>
      <c r="MBT293" s="755"/>
      <c r="MBU293" s="755"/>
      <c r="MBV293" s="755"/>
      <c r="MBW293" s="755"/>
      <c r="MBX293" s="755"/>
      <c r="MBY293" s="755"/>
      <c r="MBZ293" s="755"/>
      <c r="MCA293" s="755"/>
      <c r="MCB293" s="755"/>
      <c r="MCC293" s="755"/>
      <c r="MCD293" s="755"/>
      <c r="MCE293" s="755"/>
      <c r="MCF293" s="755"/>
      <c r="MCG293" s="755"/>
      <c r="MCH293" s="755"/>
      <c r="MCI293" s="755"/>
      <c r="MCJ293" s="755"/>
      <c r="MCK293" s="755"/>
      <c r="MCL293" s="755"/>
      <c r="MCM293" s="755"/>
      <c r="MCN293" s="755"/>
      <c r="MCO293" s="755"/>
      <c r="MCP293" s="755"/>
      <c r="MCQ293" s="755"/>
      <c r="MCR293" s="755"/>
      <c r="MCS293" s="755"/>
      <c r="MCT293" s="755"/>
      <c r="MCU293" s="755"/>
      <c r="MCV293" s="755"/>
      <c r="MCW293" s="755"/>
      <c r="MCX293" s="755"/>
      <c r="MCY293" s="755"/>
      <c r="MCZ293" s="755"/>
      <c r="MDA293" s="755"/>
      <c r="MDB293" s="755"/>
      <c r="MDC293" s="755"/>
      <c r="MDD293" s="755"/>
      <c r="MDE293" s="755"/>
      <c r="MDF293" s="755"/>
      <c r="MDG293" s="755"/>
      <c r="MDH293" s="755"/>
      <c r="MDI293" s="755"/>
      <c r="MDJ293" s="755"/>
      <c r="MDK293" s="755"/>
      <c r="MDL293" s="755"/>
      <c r="MDM293" s="755"/>
      <c r="MDN293" s="755"/>
      <c r="MDO293" s="755"/>
      <c r="MDP293" s="755"/>
      <c r="MDQ293" s="755"/>
      <c r="MDR293" s="755"/>
      <c r="MDS293" s="755"/>
      <c r="MDT293" s="755"/>
      <c r="MDU293" s="755"/>
      <c r="MDV293" s="755"/>
      <c r="MDW293" s="755"/>
      <c r="MDX293" s="755"/>
      <c r="MDY293" s="755"/>
      <c r="MDZ293" s="755"/>
      <c r="MEA293" s="755"/>
      <c r="MEB293" s="755"/>
      <c r="MEC293" s="755"/>
      <c r="MED293" s="755"/>
      <c r="MEE293" s="755"/>
      <c r="MEF293" s="755"/>
      <c r="MEG293" s="755"/>
      <c r="MEH293" s="755"/>
      <c r="MEI293" s="755"/>
      <c r="MEJ293" s="755"/>
      <c r="MEK293" s="755"/>
      <c r="MEL293" s="755"/>
      <c r="MEM293" s="755"/>
      <c r="MEN293" s="755"/>
      <c r="MEO293" s="755"/>
      <c r="MEP293" s="755"/>
      <c r="MEQ293" s="755"/>
      <c r="MER293" s="755"/>
      <c r="MES293" s="755"/>
      <c r="MET293" s="755"/>
      <c r="MEU293" s="755"/>
      <c r="MEV293" s="755"/>
      <c r="MEW293" s="755"/>
      <c r="MEX293" s="755"/>
      <c r="MEY293" s="755"/>
      <c r="MEZ293" s="755"/>
      <c r="MFA293" s="755"/>
      <c r="MFB293" s="755"/>
      <c r="MFC293" s="755"/>
      <c r="MFD293" s="755"/>
      <c r="MFE293" s="755"/>
      <c r="MFF293" s="755"/>
      <c r="MFG293" s="755"/>
      <c r="MFH293" s="755"/>
      <c r="MFI293" s="755"/>
      <c r="MFJ293" s="755"/>
      <c r="MFK293" s="755"/>
      <c r="MFL293" s="755"/>
      <c r="MFM293" s="755"/>
      <c r="MFN293" s="755"/>
      <c r="MFO293" s="755"/>
      <c r="MFP293" s="755"/>
      <c r="MFQ293" s="755"/>
      <c r="MFR293" s="755"/>
      <c r="MFS293" s="755"/>
      <c r="MFT293" s="755"/>
      <c r="MFU293" s="755"/>
      <c r="MFV293" s="755"/>
      <c r="MFW293" s="755"/>
      <c r="MFX293" s="755"/>
      <c r="MFY293" s="755"/>
      <c r="MFZ293" s="755"/>
      <c r="MGA293" s="755"/>
      <c r="MGB293" s="755"/>
      <c r="MGC293" s="755"/>
      <c r="MGD293" s="755"/>
      <c r="MGE293" s="755"/>
      <c r="MGF293" s="755"/>
      <c r="MGG293" s="755"/>
      <c r="MGH293" s="755"/>
      <c r="MGI293" s="755"/>
      <c r="MGJ293" s="755"/>
      <c r="MGK293" s="755"/>
      <c r="MGL293" s="755"/>
      <c r="MGM293" s="755"/>
      <c r="MGN293" s="755"/>
      <c r="MGO293" s="755"/>
      <c r="MGP293" s="755"/>
      <c r="MGQ293" s="755"/>
      <c r="MGR293" s="755"/>
      <c r="MGS293" s="755"/>
      <c r="MGT293" s="755"/>
      <c r="MGU293" s="755"/>
      <c r="MGV293" s="755"/>
      <c r="MGW293" s="755"/>
      <c r="MGX293" s="755"/>
      <c r="MGY293" s="755"/>
      <c r="MGZ293" s="755"/>
      <c r="MHA293" s="755"/>
      <c r="MHB293" s="755"/>
      <c r="MHC293" s="755"/>
      <c r="MHD293" s="755"/>
      <c r="MHE293" s="755"/>
      <c r="MHF293" s="755"/>
      <c r="MHG293" s="755"/>
      <c r="MHH293" s="755"/>
      <c r="MHI293" s="755"/>
      <c r="MHJ293" s="755"/>
      <c r="MHK293" s="755"/>
      <c r="MHL293" s="755"/>
      <c r="MHM293" s="755"/>
      <c r="MHN293" s="755"/>
      <c r="MHO293" s="755"/>
      <c r="MHP293" s="755"/>
      <c r="MHQ293" s="755"/>
      <c r="MHR293" s="755"/>
      <c r="MHS293" s="755"/>
      <c r="MHT293" s="755"/>
      <c r="MHU293" s="755"/>
      <c r="MHV293" s="755"/>
      <c r="MHW293" s="755"/>
      <c r="MHX293" s="755"/>
      <c r="MHY293" s="755"/>
      <c r="MHZ293" s="755"/>
      <c r="MIA293" s="755"/>
      <c r="MIB293" s="755"/>
      <c r="MIC293" s="755"/>
      <c r="MID293" s="755"/>
      <c r="MIE293" s="755"/>
      <c r="MIF293" s="755"/>
      <c r="MIG293" s="755"/>
      <c r="MIH293" s="755"/>
      <c r="MII293" s="755"/>
      <c r="MIJ293" s="755"/>
      <c r="MIK293" s="755"/>
      <c r="MIL293" s="755"/>
      <c r="MIM293" s="755"/>
      <c r="MIN293" s="755"/>
      <c r="MIO293" s="755"/>
      <c r="MIP293" s="755"/>
      <c r="MIQ293" s="755"/>
      <c r="MIR293" s="755"/>
      <c r="MIS293" s="755"/>
      <c r="MIT293" s="755"/>
      <c r="MIU293" s="755"/>
      <c r="MIV293" s="755"/>
      <c r="MIW293" s="755"/>
      <c r="MIX293" s="755"/>
      <c r="MIY293" s="755"/>
      <c r="MIZ293" s="755"/>
      <c r="MJA293" s="755"/>
      <c r="MJB293" s="755"/>
      <c r="MJC293" s="755"/>
      <c r="MJD293" s="755"/>
      <c r="MJE293" s="755"/>
      <c r="MJF293" s="755"/>
      <c r="MJG293" s="755"/>
      <c r="MJH293" s="755"/>
      <c r="MJI293" s="755"/>
      <c r="MJJ293" s="755"/>
      <c r="MJK293" s="755"/>
      <c r="MJL293" s="755"/>
      <c r="MJM293" s="755"/>
      <c r="MJN293" s="755"/>
      <c r="MJO293" s="755"/>
      <c r="MJP293" s="755"/>
      <c r="MJQ293" s="755"/>
      <c r="MJR293" s="755"/>
      <c r="MJS293" s="755"/>
      <c r="MJT293" s="755"/>
      <c r="MJU293" s="755"/>
      <c r="MJV293" s="755"/>
      <c r="MJW293" s="755"/>
      <c r="MJX293" s="755"/>
      <c r="MJY293" s="755"/>
      <c r="MJZ293" s="755"/>
      <c r="MKA293" s="755"/>
      <c r="MKB293" s="755"/>
      <c r="MKC293" s="755"/>
      <c r="MKD293" s="755"/>
      <c r="MKE293" s="755"/>
      <c r="MKF293" s="755"/>
      <c r="MKG293" s="755"/>
      <c r="MKH293" s="755"/>
      <c r="MKI293" s="755"/>
      <c r="MKJ293" s="755"/>
      <c r="MKK293" s="755"/>
      <c r="MKL293" s="755"/>
      <c r="MKM293" s="755"/>
      <c r="MKN293" s="755"/>
      <c r="MKO293" s="755"/>
      <c r="MKP293" s="755"/>
      <c r="MKQ293" s="755"/>
      <c r="MKR293" s="755"/>
      <c r="MKS293" s="755"/>
      <c r="MKT293" s="755"/>
      <c r="MKU293" s="755"/>
      <c r="MKV293" s="755"/>
      <c r="MKW293" s="755"/>
      <c r="MKX293" s="755"/>
      <c r="MKY293" s="755"/>
      <c r="MKZ293" s="755"/>
      <c r="MLA293" s="755"/>
      <c r="MLB293" s="755"/>
      <c r="MLC293" s="755"/>
      <c r="MLD293" s="755"/>
      <c r="MLE293" s="755"/>
      <c r="MLF293" s="755"/>
      <c r="MLG293" s="755"/>
      <c r="MLH293" s="755"/>
      <c r="MLI293" s="755"/>
      <c r="MLJ293" s="755"/>
      <c r="MLK293" s="755"/>
      <c r="MLL293" s="755"/>
      <c r="MLM293" s="755"/>
      <c r="MLN293" s="755"/>
      <c r="MLO293" s="755"/>
      <c r="MLP293" s="755"/>
      <c r="MLQ293" s="755"/>
      <c r="MLR293" s="755"/>
      <c r="MLS293" s="755"/>
      <c r="MLT293" s="755"/>
      <c r="MLU293" s="755"/>
      <c r="MLV293" s="755"/>
      <c r="MLW293" s="755"/>
      <c r="MLX293" s="755"/>
      <c r="MLY293" s="755"/>
      <c r="MLZ293" s="755"/>
      <c r="MMA293" s="755"/>
      <c r="MMB293" s="755"/>
      <c r="MMC293" s="755"/>
      <c r="MMD293" s="755"/>
      <c r="MME293" s="755"/>
      <c r="MMF293" s="755"/>
      <c r="MMG293" s="755"/>
      <c r="MMH293" s="755"/>
      <c r="MMI293" s="755"/>
      <c r="MMJ293" s="755"/>
      <c r="MMK293" s="755"/>
      <c r="MML293" s="755"/>
      <c r="MMM293" s="755"/>
      <c r="MMN293" s="755"/>
      <c r="MMO293" s="755"/>
      <c r="MMP293" s="755"/>
      <c r="MMQ293" s="755"/>
      <c r="MMR293" s="755"/>
      <c r="MMS293" s="755"/>
      <c r="MMT293" s="755"/>
      <c r="MMU293" s="755"/>
      <c r="MMV293" s="755"/>
      <c r="MMW293" s="755"/>
      <c r="MMX293" s="755"/>
      <c r="MMY293" s="755"/>
      <c r="MMZ293" s="755"/>
      <c r="MNA293" s="755"/>
      <c r="MNB293" s="755"/>
      <c r="MNC293" s="755"/>
      <c r="MND293" s="755"/>
      <c r="MNE293" s="755"/>
      <c r="MNF293" s="755"/>
      <c r="MNG293" s="755"/>
      <c r="MNH293" s="755"/>
      <c r="MNI293" s="755"/>
      <c r="MNJ293" s="755"/>
      <c r="MNK293" s="755"/>
      <c r="MNL293" s="755"/>
      <c r="MNM293" s="755"/>
      <c r="MNN293" s="755"/>
      <c r="MNO293" s="755"/>
      <c r="MNP293" s="755"/>
      <c r="MNQ293" s="755"/>
      <c r="MNR293" s="755"/>
      <c r="MNS293" s="755"/>
      <c r="MNT293" s="755"/>
      <c r="MNU293" s="755"/>
      <c r="MNV293" s="755"/>
      <c r="MNW293" s="755"/>
      <c r="MNX293" s="755"/>
      <c r="MNY293" s="755"/>
      <c r="MNZ293" s="755"/>
      <c r="MOA293" s="755"/>
      <c r="MOB293" s="755"/>
      <c r="MOC293" s="755"/>
      <c r="MOD293" s="755"/>
      <c r="MOE293" s="755"/>
      <c r="MOF293" s="755"/>
      <c r="MOG293" s="755"/>
      <c r="MOH293" s="755"/>
      <c r="MOI293" s="755"/>
      <c r="MOJ293" s="755"/>
      <c r="MOK293" s="755"/>
      <c r="MOL293" s="755"/>
      <c r="MOM293" s="755"/>
      <c r="MON293" s="755"/>
      <c r="MOO293" s="755"/>
      <c r="MOP293" s="755"/>
      <c r="MOQ293" s="755"/>
      <c r="MOR293" s="755"/>
      <c r="MOS293" s="755"/>
      <c r="MOT293" s="755"/>
      <c r="MOU293" s="755"/>
      <c r="MOV293" s="755"/>
      <c r="MOW293" s="755"/>
      <c r="MOX293" s="755"/>
      <c r="MOY293" s="755"/>
      <c r="MOZ293" s="755"/>
      <c r="MPA293" s="755"/>
      <c r="MPB293" s="755"/>
      <c r="MPC293" s="755"/>
      <c r="MPD293" s="755"/>
      <c r="MPE293" s="755"/>
      <c r="MPF293" s="755"/>
      <c r="MPG293" s="755"/>
      <c r="MPH293" s="755"/>
      <c r="MPI293" s="755"/>
      <c r="MPJ293" s="755"/>
      <c r="MPK293" s="755"/>
      <c r="MPL293" s="755"/>
      <c r="MPM293" s="755"/>
      <c r="MPN293" s="755"/>
      <c r="MPO293" s="755"/>
      <c r="MPP293" s="755"/>
      <c r="MPQ293" s="755"/>
      <c r="MPR293" s="755"/>
      <c r="MPS293" s="755"/>
      <c r="MPT293" s="755"/>
      <c r="MPU293" s="755"/>
      <c r="MPV293" s="755"/>
      <c r="MPW293" s="755"/>
      <c r="MPX293" s="755"/>
      <c r="MPY293" s="755"/>
      <c r="MPZ293" s="755"/>
      <c r="MQA293" s="755"/>
      <c r="MQB293" s="755"/>
      <c r="MQC293" s="755"/>
      <c r="MQD293" s="755"/>
      <c r="MQE293" s="755"/>
      <c r="MQF293" s="755"/>
      <c r="MQG293" s="755"/>
      <c r="MQH293" s="755"/>
      <c r="MQI293" s="755"/>
      <c r="MQJ293" s="755"/>
      <c r="MQK293" s="755"/>
      <c r="MQL293" s="755"/>
      <c r="MQM293" s="755"/>
      <c r="MQN293" s="755"/>
      <c r="MQO293" s="755"/>
      <c r="MQP293" s="755"/>
      <c r="MQQ293" s="755"/>
      <c r="MQR293" s="755"/>
      <c r="MQS293" s="755"/>
      <c r="MQT293" s="755"/>
      <c r="MQU293" s="755"/>
      <c r="MQV293" s="755"/>
      <c r="MQW293" s="755"/>
      <c r="MQX293" s="755"/>
      <c r="MQY293" s="755"/>
      <c r="MQZ293" s="755"/>
      <c r="MRA293" s="755"/>
      <c r="MRB293" s="755"/>
      <c r="MRC293" s="755"/>
      <c r="MRD293" s="755"/>
      <c r="MRE293" s="755"/>
      <c r="MRF293" s="755"/>
      <c r="MRG293" s="755"/>
      <c r="MRH293" s="755"/>
      <c r="MRI293" s="755"/>
      <c r="MRJ293" s="755"/>
      <c r="MRK293" s="755"/>
      <c r="MRL293" s="755"/>
      <c r="MRM293" s="755"/>
      <c r="MRN293" s="755"/>
      <c r="MRO293" s="755"/>
      <c r="MRP293" s="755"/>
      <c r="MRQ293" s="755"/>
      <c r="MRR293" s="755"/>
      <c r="MRS293" s="755"/>
      <c r="MRT293" s="755"/>
      <c r="MRU293" s="755"/>
      <c r="MRV293" s="755"/>
      <c r="MRW293" s="755"/>
      <c r="MRX293" s="755"/>
      <c r="MRY293" s="755"/>
      <c r="MRZ293" s="755"/>
      <c r="MSA293" s="755"/>
      <c r="MSB293" s="755"/>
      <c r="MSC293" s="755"/>
      <c r="MSD293" s="755"/>
      <c r="MSE293" s="755"/>
      <c r="MSF293" s="755"/>
      <c r="MSG293" s="755"/>
      <c r="MSH293" s="755"/>
      <c r="MSI293" s="755"/>
      <c r="MSJ293" s="755"/>
      <c r="MSK293" s="755"/>
      <c r="MSL293" s="755"/>
      <c r="MSM293" s="755"/>
      <c r="MSN293" s="755"/>
      <c r="MSO293" s="755"/>
      <c r="MSP293" s="755"/>
      <c r="MSQ293" s="755"/>
      <c r="MSR293" s="755"/>
      <c r="MSS293" s="755"/>
      <c r="MST293" s="755"/>
      <c r="MSU293" s="755"/>
      <c r="MSV293" s="755"/>
      <c r="MSW293" s="755"/>
      <c r="MSX293" s="755"/>
      <c r="MSY293" s="755"/>
      <c r="MSZ293" s="755"/>
      <c r="MTA293" s="755"/>
      <c r="MTB293" s="755"/>
      <c r="MTC293" s="755"/>
      <c r="MTD293" s="755"/>
      <c r="MTE293" s="755"/>
      <c r="MTF293" s="755"/>
      <c r="MTG293" s="755"/>
      <c r="MTH293" s="755"/>
      <c r="MTI293" s="755"/>
      <c r="MTJ293" s="755"/>
      <c r="MTK293" s="755"/>
      <c r="MTL293" s="755"/>
      <c r="MTM293" s="755"/>
      <c r="MTN293" s="755"/>
      <c r="MTO293" s="755"/>
      <c r="MTP293" s="755"/>
      <c r="MTQ293" s="755"/>
      <c r="MTR293" s="755"/>
      <c r="MTS293" s="755"/>
      <c r="MTT293" s="755"/>
      <c r="MTU293" s="755"/>
      <c r="MTV293" s="755"/>
      <c r="MTW293" s="755"/>
      <c r="MTX293" s="755"/>
      <c r="MTY293" s="755"/>
      <c r="MTZ293" s="755"/>
      <c r="MUA293" s="755"/>
      <c r="MUB293" s="755"/>
      <c r="MUC293" s="755"/>
      <c r="MUD293" s="755"/>
      <c r="MUE293" s="755"/>
      <c r="MUF293" s="755"/>
      <c r="MUG293" s="755"/>
      <c r="MUH293" s="755"/>
      <c r="MUI293" s="755"/>
      <c r="MUJ293" s="755"/>
      <c r="MUK293" s="755"/>
      <c r="MUL293" s="755"/>
      <c r="MUM293" s="755"/>
      <c r="MUN293" s="755"/>
      <c r="MUO293" s="755"/>
      <c r="MUP293" s="755"/>
      <c r="MUQ293" s="755"/>
      <c r="MUR293" s="755"/>
      <c r="MUS293" s="755"/>
      <c r="MUT293" s="755"/>
      <c r="MUU293" s="755"/>
      <c r="MUV293" s="755"/>
      <c r="MUW293" s="755"/>
      <c r="MUX293" s="755"/>
      <c r="MUY293" s="755"/>
      <c r="MUZ293" s="755"/>
      <c r="MVA293" s="755"/>
      <c r="MVB293" s="755"/>
      <c r="MVC293" s="755"/>
      <c r="MVD293" s="755"/>
      <c r="MVE293" s="755"/>
      <c r="MVF293" s="755"/>
      <c r="MVG293" s="755"/>
      <c r="MVH293" s="755"/>
      <c r="MVI293" s="755"/>
      <c r="MVJ293" s="755"/>
      <c r="MVK293" s="755"/>
      <c r="MVL293" s="755"/>
      <c r="MVM293" s="755"/>
      <c r="MVN293" s="755"/>
      <c r="MVO293" s="755"/>
      <c r="MVP293" s="755"/>
      <c r="MVQ293" s="755"/>
      <c r="MVR293" s="755"/>
      <c r="MVS293" s="755"/>
      <c r="MVT293" s="755"/>
      <c r="MVU293" s="755"/>
      <c r="MVV293" s="755"/>
      <c r="MVW293" s="755"/>
      <c r="MVX293" s="755"/>
      <c r="MVY293" s="755"/>
      <c r="MVZ293" s="755"/>
      <c r="MWA293" s="755"/>
      <c r="MWB293" s="755"/>
      <c r="MWC293" s="755"/>
      <c r="MWD293" s="755"/>
      <c r="MWE293" s="755"/>
      <c r="MWF293" s="755"/>
      <c r="MWG293" s="755"/>
      <c r="MWH293" s="755"/>
      <c r="MWI293" s="755"/>
      <c r="MWJ293" s="755"/>
      <c r="MWK293" s="755"/>
      <c r="MWL293" s="755"/>
      <c r="MWM293" s="755"/>
      <c r="MWN293" s="755"/>
      <c r="MWO293" s="755"/>
      <c r="MWP293" s="755"/>
      <c r="MWQ293" s="755"/>
      <c r="MWR293" s="755"/>
      <c r="MWS293" s="755"/>
      <c r="MWT293" s="755"/>
      <c r="MWU293" s="755"/>
      <c r="MWV293" s="755"/>
      <c r="MWW293" s="755"/>
      <c r="MWX293" s="755"/>
      <c r="MWY293" s="755"/>
      <c r="MWZ293" s="755"/>
      <c r="MXA293" s="755"/>
      <c r="MXB293" s="755"/>
      <c r="MXC293" s="755"/>
      <c r="MXD293" s="755"/>
      <c r="MXE293" s="755"/>
      <c r="MXF293" s="755"/>
      <c r="MXG293" s="755"/>
      <c r="MXH293" s="755"/>
      <c r="MXI293" s="755"/>
      <c r="MXJ293" s="755"/>
      <c r="MXK293" s="755"/>
      <c r="MXL293" s="755"/>
      <c r="MXM293" s="755"/>
      <c r="MXN293" s="755"/>
      <c r="MXO293" s="755"/>
      <c r="MXP293" s="755"/>
      <c r="MXQ293" s="755"/>
      <c r="MXR293" s="755"/>
      <c r="MXS293" s="755"/>
      <c r="MXT293" s="755"/>
      <c r="MXU293" s="755"/>
      <c r="MXV293" s="755"/>
      <c r="MXW293" s="755"/>
      <c r="MXX293" s="755"/>
      <c r="MXY293" s="755"/>
      <c r="MXZ293" s="755"/>
      <c r="MYA293" s="755"/>
      <c r="MYB293" s="755"/>
      <c r="MYC293" s="755"/>
      <c r="MYD293" s="755"/>
      <c r="MYE293" s="755"/>
      <c r="MYF293" s="755"/>
      <c r="MYG293" s="755"/>
      <c r="MYH293" s="755"/>
      <c r="MYI293" s="755"/>
      <c r="MYJ293" s="755"/>
      <c r="MYK293" s="755"/>
      <c r="MYL293" s="755"/>
      <c r="MYM293" s="755"/>
      <c r="MYN293" s="755"/>
      <c r="MYO293" s="755"/>
      <c r="MYP293" s="755"/>
      <c r="MYQ293" s="755"/>
      <c r="MYR293" s="755"/>
      <c r="MYS293" s="755"/>
      <c r="MYT293" s="755"/>
      <c r="MYU293" s="755"/>
      <c r="MYV293" s="755"/>
      <c r="MYW293" s="755"/>
      <c r="MYX293" s="755"/>
      <c r="MYY293" s="755"/>
      <c r="MYZ293" s="755"/>
      <c r="MZA293" s="755"/>
      <c r="MZB293" s="755"/>
      <c r="MZC293" s="755"/>
      <c r="MZD293" s="755"/>
      <c r="MZE293" s="755"/>
      <c r="MZF293" s="755"/>
      <c r="MZG293" s="755"/>
      <c r="MZH293" s="755"/>
      <c r="MZI293" s="755"/>
      <c r="MZJ293" s="755"/>
      <c r="MZK293" s="755"/>
      <c r="MZL293" s="755"/>
      <c r="MZM293" s="755"/>
      <c r="MZN293" s="755"/>
      <c r="MZO293" s="755"/>
      <c r="MZP293" s="755"/>
      <c r="MZQ293" s="755"/>
      <c r="MZR293" s="755"/>
      <c r="MZS293" s="755"/>
      <c r="MZT293" s="755"/>
      <c r="MZU293" s="755"/>
      <c r="MZV293" s="755"/>
      <c r="MZW293" s="755"/>
      <c r="MZX293" s="755"/>
      <c r="MZY293" s="755"/>
      <c r="MZZ293" s="755"/>
      <c r="NAA293" s="755"/>
      <c r="NAB293" s="755"/>
      <c r="NAC293" s="755"/>
      <c r="NAD293" s="755"/>
      <c r="NAE293" s="755"/>
      <c r="NAF293" s="755"/>
      <c r="NAG293" s="755"/>
      <c r="NAH293" s="755"/>
      <c r="NAI293" s="755"/>
      <c r="NAJ293" s="755"/>
      <c r="NAK293" s="755"/>
      <c r="NAL293" s="755"/>
      <c r="NAM293" s="755"/>
      <c r="NAN293" s="755"/>
      <c r="NAO293" s="755"/>
      <c r="NAP293" s="755"/>
      <c r="NAQ293" s="755"/>
      <c r="NAR293" s="755"/>
      <c r="NAS293" s="755"/>
      <c r="NAT293" s="755"/>
      <c r="NAU293" s="755"/>
      <c r="NAV293" s="755"/>
      <c r="NAW293" s="755"/>
      <c r="NAX293" s="755"/>
      <c r="NAY293" s="755"/>
      <c r="NAZ293" s="755"/>
      <c r="NBA293" s="755"/>
      <c r="NBB293" s="755"/>
      <c r="NBC293" s="755"/>
      <c r="NBD293" s="755"/>
      <c r="NBE293" s="755"/>
      <c r="NBF293" s="755"/>
      <c r="NBG293" s="755"/>
      <c r="NBH293" s="755"/>
      <c r="NBI293" s="755"/>
      <c r="NBJ293" s="755"/>
      <c r="NBK293" s="755"/>
      <c r="NBL293" s="755"/>
      <c r="NBM293" s="755"/>
      <c r="NBN293" s="755"/>
      <c r="NBO293" s="755"/>
      <c r="NBP293" s="755"/>
      <c r="NBQ293" s="755"/>
      <c r="NBR293" s="755"/>
      <c r="NBS293" s="755"/>
      <c r="NBT293" s="755"/>
      <c r="NBU293" s="755"/>
      <c r="NBV293" s="755"/>
      <c r="NBW293" s="755"/>
      <c r="NBX293" s="755"/>
      <c r="NBY293" s="755"/>
      <c r="NBZ293" s="755"/>
      <c r="NCA293" s="755"/>
      <c r="NCB293" s="755"/>
      <c r="NCC293" s="755"/>
      <c r="NCD293" s="755"/>
      <c r="NCE293" s="755"/>
      <c r="NCF293" s="755"/>
      <c r="NCG293" s="755"/>
      <c r="NCH293" s="755"/>
      <c r="NCI293" s="755"/>
      <c r="NCJ293" s="755"/>
      <c r="NCK293" s="755"/>
      <c r="NCL293" s="755"/>
      <c r="NCM293" s="755"/>
      <c r="NCN293" s="755"/>
      <c r="NCO293" s="755"/>
      <c r="NCP293" s="755"/>
      <c r="NCQ293" s="755"/>
      <c r="NCR293" s="755"/>
      <c r="NCS293" s="755"/>
      <c r="NCT293" s="755"/>
      <c r="NCU293" s="755"/>
      <c r="NCV293" s="755"/>
      <c r="NCW293" s="755"/>
      <c r="NCX293" s="755"/>
      <c r="NCY293" s="755"/>
      <c r="NCZ293" s="755"/>
      <c r="NDA293" s="755"/>
      <c r="NDB293" s="755"/>
      <c r="NDC293" s="755"/>
      <c r="NDD293" s="755"/>
      <c r="NDE293" s="755"/>
      <c r="NDF293" s="755"/>
      <c r="NDG293" s="755"/>
      <c r="NDH293" s="755"/>
      <c r="NDI293" s="755"/>
      <c r="NDJ293" s="755"/>
      <c r="NDK293" s="755"/>
      <c r="NDL293" s="755"/>
      <c r="NDM293" s="755"/>
      <c r="NDN293" s="755"/>
      <c r="NDO293" s="755"/>
      <c r="NDP293" s="755"/>
      <c r="NDQ293" s="755"/>
      <c r="NDR293" s="755"/>
      <c r="NDS293" s="755"/>
      <c r="NDT293" s="755"/>
      <c r="NDU293" s="755"/>
      <c r="NDV293" s="755"/>
      <c r="NDW293" s="755"/>
      <c r="NDX293" s="755"/>
      <c r="NDY293" s="755"/>
      <c r="NDZ293" s="755"/>
      <c r="NEA293" s="755"/>
      <c r="NEB293" s="755"/>
      <c r="NEC293" s="755"/>
      <c r="NED293" s="755"/>
      <c r="NEE293" s="755"/>
      <c r="NEF293" s="755"/>
      <c r="NEG293" s="755"/>
      <c r="NEH293" s="755"/>
      <c r="NEI293" s="755"/>
      <c r="NEJ293" s="755"/>
      <c r="NEK293" s="755"/>
      <c r="NEL293" s="755"/>
      <c r="NEM293" s="755"/>
      <c r="NEN293" s="755"/>
      <c r="NEO293" s="755"/>
      <c r="NEP293" s="755"/>
      <c r="NEQ293" s="755"/>
      <c r="NER293" s="755"/>
      <c r="NES293" s="755"/>
      <c r="NET293" s="755"/>
      <c r="NEU293" s="755"/>
      <c r="NEV293" s="755"/>
      <c r="NEW293" s="755"/>
      <c r="NEX293" s="755"/>
      <c r="NEY293" s="755"/>
      <c r="NEZ293" s="755"/>
      <c r="NFA293" s="755"/>
      <c r="NFB293" s="755"/>
      <c r="NFC293" s="755"/>
      <c r="NFD293" s="755"/>
      <c r="NFE293" s="755"/>
      <c r="NFF293" s="755"/>
      <c r="NFG293" s="755"/>
      <c r="NFH293" s="755"/>
      <c r="NFI293" s="755"/>
      <c r="NFJ293" s="755"/>
      <c r="NFK293" s="755"/>
      <c r="NFL293" s="755"/>
      <c r="NFM293" s="755"/>
      <c r="NFN293" s="755"/>
      <c r="NFO293" s="755"/>
      <c r="NFP293" s="755"/>
      <c r="NFQ293" s="755"/>
      <c r="NFR293" s="755"/>
      <c r="NFS293" s="755"/>
      <c r="NFT293" s="755"/>
      <c r="NFU293" s="755"/>
      <c r="NFV293" s="755"/>
      <c r="NFW293" s="755"/>
      <c r="NFX293" s="755"/>
      <c r="NFY293" s="755"/>
      <c r="NFZ293" s="755"/>
      <c r="NGA293" s="755"/>
      <c r="NGB293" s="755"/>
      <c r="NGC293" s="755"/>
      <c r="NGD293" s="755"/>
      <c r="NGE293" s="755"/>
      <c r="NGF293" s="755"/>
      <c r="NGG293" s="755"/>
      <c r="NGH293" s="755"/>
      <c r="NGI293" s="755"/>
      <c r="NGJ293" s="755"/>
      <c r="NGK293" s="755"/>
      <c r="NGL293" s="755"/>
      <c r="NGM293" s="755"/>
      <c r="NGN293" s="755"/>
      <c r="NGO293" s="755"/>
      <c r="NGP293" s="755"/>
      <c r="NGQ293" s="755"/>
      <c r="NGR293" s="755"/>
      <c r="NGS293" s="755"/>
      <c r="NGT293" s="755"/>
      <c r="NGU293" s="755"/>
      <c r="NGV293" s="755"/>
      <c r="NGW293" s="755"/>
      <c r="NGX293" s="755"/>
      <c r="NGY293" s="755"/>
      <c r="NGZ293" s="755"/>
      <c r="NHA293" s="755"/>
      <c r="NHB293" s="755"/>
      <c r="NHC293" s="755"/>
      <c r="NHD293" s="755"/>
      <c r="NHE293" s="755"/>
      <c r="NHF293" s="755"/>
      <c r="NHG293" s="755"/>
      <c r="NHH293" s="755"/>
      <c r="NHI293" s="755"/>
      <c r="NHJ293" s="755"/>
      <c r="NHK293" s="755"/>
      <c r="NHL293" s="755"/>
      <c r="NHM293" s="755"/>
      <c r="NHN293" s="755"/>
      <c r="NHO293" s="755"/>
      <c r="NHP293" s="755"/>
      <c r="NHQ293" s="755"/>
      <c r="NHR293" s="755"/>
      <c r="NHS293" s="755"/>
      <c r="NHT293" s="755"/>
      <c r="NHU293" s="755"/>
      <c r="NHV293" s="755"/>
      <c r="NHW293" s="755"/>
      <c r="NHX293" s="755"/>
      <c r="NHY293" s="755"/>
      <c r="NHZ293" s="755"/>
      <c r="NIA293" s="755"/>
      <c r="NIB293" s="755"/>
      <c r="NIC293" s="755"/>
      <c r="NID293" s="755"/>
      <c r="NIE293" s="755"/>
      <c r="NIF293" s="755"/>
      <c r="NIG293" s="755"/>
      <c r="NIH293" s="755"/>
      <c r="NII293" s="755"/>
      <c r="NIJ293" s="755"/>
      <c r="NIK293" s="755"/>
      <c r="NIL293" s="755"/>
      <c r="NIM293" s="755"/>
      <c r="NIN293" s="755"/>
      <c r="NIO293" s="755"/>
      <c r="NIP293" s="755"/>
      <c r="NIQ293" s="755"/>
      <c r="NIR293" s="755"/>
      <c r="NIS293" s="755"/>
      <c r="NIT293" s="755"/>
      <c r="NIU293" s="755"/>
      <c r="NIV293" s="755"/>
      <c r="NIW293" s="755"/>
      <c r="NIX293" s="755"/>
      <c r="NIY293" s="755"/>
      <c r="NIZ293" s="755"/>
      <c r="NJA293" s="755"/>
      <c r="NJB293" s="755"/>
      <c r="NJC293" s="755"/>
      <c r="NJD293" s="755"/>
      <c r="NJE293" s="755"/>
      <c r="NJF293" s="755"/>
      <c r="NJG293" s="755"/>
      <c r="NJH293" s="755"/>
      <c r="NJI293" s="755"/>
      <c r="NJJ293" s="755"/>
      <c r="NJK293" s="755"/>
      <c r="NJL293" s="755"/>
      <c r="NJM293" s="755"/>
      <c r="NJN293" s="755"/>
      <c r="NJO293" s="755"/>
      <c r="NJP293" s="755"/>
      <c r="NJQ293" s="755"/>
      <c r="NJR293" s="755"/>
      <c r="NJS293" s="755"/>
      <c r="NJT293" s="755"/>
      <c r="NJU293" s="755"/>
      <c r="NJV293" s="755"/>
      <c r="NJW293" s="755"/>
      <c r="NJX293" s="755"/>
      <c r="NJY293" s="755"/>
      <c r="NJZ293" s="755"/>
      <c r="NKA293" s="755"/>
      <c r="NKB293" s="755"/>
      <c r="NKC293" s="755"/>
      <c r="NKD293" s="755"/>
      <c r="NKE293" s="755"/>
      <c r="NKF293" s="755"/>
      <c r="NKG293" s="755"/>
      <c r="NKH293" s="755"/>
      <c r="NKI293" s="755"/>
      <c r="NKJ293" s="755"/>
      <c r="NKK293" s="755"/>
      <c r="NKL293" s="755"/>
      <c r="NKM293" s="755"/>
      <c r="NKN293" s="755"/>
      <c r="NKO293" s="755"/>
      <c r="NKP293" s="755"/>
      <c r="NKQ293" s="755"/>
      <c r="NKR293" s="755"/>
      <c r="NKS293" s="755"/>
      <c r="NKT293" s="755"/>
      <c r="NKU293" s="755"/>
      <c r="NKV293" s="755"/>
      <c r="NKW293" s="755"/>
      <c r="NKX293" s="755"/>
      <c r="NKY293" s="755"/>
      <c r="NKZ293" s="755"/>
      <c r="NLA293" s="755"/>
      <c r="NLB293" s="755"/>
      <c r="NLC293" s="755"/>
      <c r="NLD293" s="755"/>
      <c r="NLE293" s="755"/>
      <c r="NLF293" s="755"/>
      <c r="NLG293" s="755"/>
      <c r="NLH293" s="755"/>
      <c r="NLI293" s="755"/>
      <c r="NLJ293" s="755"/>
      <c r="NLK293" s="755"/>
      <c r="NLL293" s="755"/>
      <c r="NLM293" s="755"/>
      <c r="NLN293" s="755"/>
      <c r="NLO293" s="755"/>
      <c r="NLP293" s="755"/>
      <c r="NLQ293" s="755"/>
      <c r="NLR293" s="755"/>
      <c r="NLS293" s="755"/>
      <c r="NLT293" s="755"/>
      <c r="NLU293" s="755"/>
      <c r="NLV293" s="755"/>
      <c r="NLW293" s="755"/>
      <c r="NLX293" s="755"/>
      <c r="NLY293" s="755"/>
      <c r="NLZ293" s="755"/>
      <c r="NMA293" s="755"/>
      <c r="NMB293" s="755"/>
      <c r="NMC293" s="755"/>
      <c r="NMD293" s="755"/>
      <c r="NME293" s="755"/>
      <c r="NMF293" s="755"/>
      <c r="NMG293" s="755"/>
      <c r="NMH293" s="755"/>
      <c r="NMI293" s="755"/>
      <c r="NMJ293" s="755"/>
      <c r="NMK293" s="755"/>
      <c r="NML293" s="755"/>
      <c r="NMM293" s="755"/>
      <c r="NMN293" s="755"/>
      <c r="NMO293" s="755"/>
      <c r="NMP293" s="755"/>
      <c r="NMQ293" s="755"/>
      <c r="NMR293" s="755"/>
      <c r="NMS293" s="755"/>
      <c r="NMT293" s="755"/>
      <c r="NMU293" s="755"/>
      <c r="NMV293" s="755"/>
      <c r="NMW293" s="755"/>
      <c r="NMX293" s="755"/>
      <c r="NMY293" s="755"/>
      <c r="NMZ293" s="755"/>
      <c r="NNA293" s="755"/>
      <c r="NNB293" s="755"/>
      <c r="NNC293" s="755"/>
      <c r="NND293" s="755"/>
      <c r="NNE293" s="755"/>
      <c r="NNF293" s="755"/>
      <c r="NNG293" s="755"/>
      <c r="NNH293" s="755"/>
      <c r="NNI293" s="755"/>
      <c r="NNJ293" s="755"/>
      <c r="NNK293" s="755"/>
      <c r="NNL293" s="755"/>
      <c r="NNM293" s="755"/>
      <c r="NNN293" s="755"/>
      <c r="NNO293" s="755"/>
      <c r="NNP293" s="755"/>
      <c r="NNQ293" s="755"/>
      <c r="NNR293" s="755"/>
      <c r="NNS293" s="755"/>
      <c r="NNT293" s="755"/>
      <c r="NNU293" s="755"/>
      <c r="NNV293" s="755"/>
      <c r="NNW293" s="755"/>
      <c r="NNX293" s="755"/>
      <c r="NNY293" s="755"/>
      <c r="NNZ293" s="755"/>
      <c r="NOA293" s="755"/>
      <c r="NOB293" s="755"/>
      <c r="NOC293" s="755"/>
      <c r="NOD293" s="755"/>
      <c r="NOE293" s="755"/>
      <c r="NOF293" s="755"/>
      <c r="NOG293" s="755"/>
      <c r="NOH293" s="755"/>
      <c r="NOI293" s="755"/>
      <c r="NOJ293" s="755"/>
      <c r="NOK293" s="755"/>
      <c r="NOL293" s="755"/>
      <c r="NOM293" s="755"/>
      <c r="NON293" s="755"/>
      <c r="NOO293" s="755"/>
      <c r="NOP293" s="755"/>
      <c r="NOQ293" s="755"/>
      <c r="NOR293" s="755"/>
      <c r="NOS293" s="755"/>
      <c r="NOT293" s="755"/>
      <c r="NOU293" s="755"/>
      <c r="NOV293" s="755"/>
      <c r="NOW293" s="755"/>
      <c r="NOX293" s="755"/>
      <c r="NOY293" s="755"/>
      <c r="NOZ293" s="755"/>
      <c r="NPA293" s="755"/>
      <c r="NPB293" s="755"/>
      <c r="NPC293" s="755"/>
      <c r="NPD293" s="755"/>
      <c r="NPE293" s="755"/>
      <c r="NPF293" s="755"/>
      <c r="NPG293" s="755"/>
      <c r="NPH293" s="755"/>
      <c r="NPI293" s="755"/>
      <c r="NPJ293" s="755"/>
      <c r="NPK293" s="755"/>
      <c r="NPL293" s="755"/>
      <c r="NPM293" s="755"/>
      <c r="NPN293" s="755"/>
      <c r="NPO293" s="755"/>
      <c r="NPP293" s="755"/>
      <c r="NPQ293" s="755"/>
      <c r="NPR293" s="755"/>
      <c r="NPS293" s="755"/>
      <c r="NPT293" s="755"/>
      <c r="NPU293" s="755"/>
      <c r="NPV293" s="755"/>
      <c r="NPW293" s="755"/>
      <c r="NPX293" s="755"/>
      <c r="NPY293" s="755"/>
      <c r="NPZ293" s="755"/>
      <c r="NQA293" s="755"/>
      <c r="NQB293" s="755"/>
      <c r="NQC293" s="755"/>
      <c r="NQD293" s="755"/>
      <c r="NQE293" s="755"/>
      <c r="NQF293" s="755"/>
      <c r="NQG293" s="755"/>
      <c r="NQH293" s="755"/>
      <c r="NQI293" s="755"/>
      <c r="NQJ293" s="755"/>
      <c r="NQK293" s="755"/>
      <c r="NQL293" s="755"/>
      <c r="NQM293" s="755"/>
      <c r="NQN293" s="755"/>
      <c r="NQO293" s="755"/>
      <c r="NQP293" s="755"/>
      <c r="NQQ293" s="755"/>
      <c r="NQR293" s="755"/>
      <c r="NQS293" s="755"/>
      <c r="NQT293" s="755"/>
      <c r="NQU293" s="755"/>
      <c r="NQV293" s="755"/>
      <c r="NQW293" s="755"/>
      <c r="NQX293" s="755"/>
      <c r="NQY293" s="755"/>
      <c r="NQZ293" s="755"/>
      <c r="NRA293" s="755"/>
      <c r="NRB293" s="755"/>
      <c r="NRC293" s="755"/>
      <c r="NRD293" s="755"/>
      <c r="NRE293" s="755"/>
      <c r="NRF293" s="755"/>
      <c r="NRG293" s="755"/>
      <c r="NRH293" s="755"/>
      <c r="NRI293" s="755"/>
      <c r="NRJ293" s="755"/>
      <c r="NRK293" s="755"/>
      <c r="NRL293" s="755"/>
      <c r="NRM293" s="755"/>
      <c r="NRN293" s="755"/>
      <c r="NRO293" s="755"/>
      <c r="NRP293" s="755"/>
      <c r="NRQ293" s="755"/>
      <c r="NRR293" s="755"/>
      <c r="NRS293" s="755"/>
      <c r="NRT293" s="755"/>
      <c r="NRU293" s="755"/>
      <c r="NRV293" s="755"/>
      <c r="NRW293" s="755"/>
      <c r="NRX293" s="755"/>
      <c r="NRY293" s="755"/>
      <c r="NRZ293" s="755"/>
      <c r="NSA293" s="755"/>
      <c r="NSB293" s="755"/>
      <c r="NSC293" s="755"/>
      <c r="NSD293" s="755"/>
      <c r="NSE293" s="755"/>
      <c r="NSF293" s="755"/>
      <c r="NSG293" s="755"/>
      <c r="NSH293" s="755"/>
      <c r="NSI293" s="755"/>
      <c r="NSJ293" s="755"/>
      <c r="NSK293" s="755"/>
      <c r="NSL293" s="755"/>
      <c r="NSM293" s="755"/>
      <c r="NSN293" s="755"/>
      <c r="NSO293" s="755"/>
      <c r="NSP293" s="755"/>
      <c r="NSQ293" s="755"/>
      <c r="NSR293" s="755"/>
      <c r="NSS293" s="755"/>
      <c r="NST293" s="755"/>
      <c r="NSU293" s="755"/>
      <c r="NSV293" s="755"/>
      <c r="NSW293" s="755"/>
      <c r="NSX293" s="755"/>
      <c r="NSY293" s="755"/>
      <c r="NSZ293" s="755"/>
      <c r="NTA293" s="755"/>
      <c r="NTB293" s="755"/>
      <c r="NTC293" s="755"/>
      <c r="NTD293" s="755"/>
      <c r="NTE293" s="755"/>
      <c r="NTF293" s="755"/>
      <c r="NTG293" s="755"/>
      <c r="NTH293" s="755"/>
      <c r="NTI293" s="755"/>
      <c r="NTJ293" s="755"/>
      <c r="NTK293" s="755"/>
      <c r="NTL293" s="755"/>
      <c r="NTM293" s="755"/>
      <c r="NTN293" s="755"/>
      <c r="NTO293" s="755"/>
      <c r="NTP293" s="755"/>
      <c r="NTQ293" s="755"/>
      <c r="NTR293" s="755"/>
      <c r="NTS293" s="755"/>
      <c r="NTT293" s="755"/>
      <c r="NTU293" s="755"/>
      <c r="NTV293" s="755"/>
      <c r="NTW293" s="755"/>
      <c r="NTX293" s="755"/>
      <c r="NTY293" s="755"/>
      <c r="NTZ293" s="755"/>
      <c r="NUA293" s="755"/>
      <c r="NUB293" s="755"/>
      <c r="NUC293" s="755"/>
      <c r="NUD293" s="755"/>
      <c r="NUE293" s="755"/>
      <c r="NUF293" s="755"/>
      <c r="NUG293" s="755"/>
      <c r="NUH293" s="755"/>
      <c r="NUI293" s="755"/>
      <c r="NUJ293" s="755"/>
      <c r="NUK293" s="755"/>
      <c r="NUL293" s="755"/>
      <c r="NUM293" s="755"/>
      <c r="NUN293" s="755"/>
      <c r="NUO293" s="755"/>
      <c r="NUP293" s="755"/>
      <c r="NUQ293" s="755"/>
      <c r="NUR293" s="755"/>
      <c r="NUS293" s="755"/>
      <c r="NUT293" s="755"/>
      <c r="NUU293" s="755"/>
      <c r="NUV293" s="755"/>
      <c r="NUW293" s="755"/>
      <c r="NUX293" s="755"/>
      <c r="NUY293" s="755"/>
      <c r="NUZ293" s="755"/>
      <c r="NVA293" s="755"/>
      <c r="NVB293" s="755"/>
      <c r="NVC293" s="755"/>
      <c r="NVD293" s="755"/>
      <c r="NVE293" s="755"/>
      <c r="NVF293" s="755"/>
      <c r="NVG293" s="755"/>
      <c r="NVH293" s="755"/>
      <c r="NVI293" s="755"/>
      <c r="NVJ293" s="755"/>
      <c r="NVK293" s="755"/>
      <c r="NVL293" s="755"/>
      <c r="NVM293" s="755"/>
      <c r="NVN293" s="755"/>
      <c r="NVO293" s="755"/>
      <c r="NVP293" s="755"/>
      <c r="NVQ293" s="755"/>
      <c r="NVR293" s="755"/>
      <c r="NVS293" s="755"/>
      <c r="NVT293" s="755"/>
      <c r="NVU293" s="755"/>
      <c r="NVV293" s="755"/>
      <c r="NVW293" s="755"/>
      <c r="NVX293" s="755"/>
      <c r="NVY293" s="755"/>
      <c r="NVZ293" s="755"/>
      <c r="NWA293" s="755"/>
      <c r="NWB293" s="755"/>
      <c r="NWC293" s="755"/>
      <c r="NWD293" s="755"/>
      <c r="NWE293" s="755"/>
      <c r="NWF293" s="755"/>
      <c r="NWG293" s="755"/>
      <c r="NWH293" s="755"/>
      <c r="NWI293" s="755"/>
      <c r="NWJ293" s="755"/>
      <c r="NWK293" s="755"/>
      <c r="NWL293" s="755"/>
      <c r="NWM293" s="755"/>
      <c r="NWN293" s="755"/>
      <c r="NWO293" s="755"/>
      <c r="NWP293" s="755"/>
      <c r="NWQ293" s="755"/>
      <c r="NWR293" s="755"/>
      <c r="NWS293" s="755"/>
      <c r="NWT293" s="755"/>
      <c r="NWU293" s="755"/>
      <c r="NWV293" s="755"/>
      <c r="NWW293" s="755"/>
      <c r="NWX293" s="755"/>
      <c r="NWY293" s="755"/>
      <c r="NWZ293" s="755"/>
      <c r="NXA293" s="755"/>
      <c r="NXB293" s="755"/>
      <c r="NXC293" s="755"/>
      <c r="NXD293" s="755"/>
      <c r="NXE293" s="755"/>
      <c r="NXF293" s="755"/>
      <c r="NXG293" s="755"/>
      <c r="NXH293" s="755"/>
      <c r="NXI293" s="755"/>
      <c r="NXJ293" s="755"/>
      <c r="NXK293" s="755"/>
      <c r="NXL293" s="755"/>
      <c r="NXM293" s="755"/>
      <c r="NXN293" s="755"/>
      <c r="NXO293" s="755"/>
      <c r="NXP293" s="755"/>
      <c r="NXQ293" s="755"/>
      <c r="NXR293" s="755"/>
      <c r="NXS293" s="755"/>
      <c r="NXT293" s="755"/>
      <c r="NXU293" s="755"/>
      <c r="NXV293" s="755"/>
      <c r="NXW293" s="755"/>
      <c r="NXX293" s="755"/>
      <c r="NXY293" s="755"/>
      <c r="NXZ293" s="755"/>
      <c r="NYA293" s="755"/>
      <c r="NYB293" s="755"/>
      <c r="NYC293" s="755"/>
      <c r="NYD293" s="755"/>
      <c r="NYE293" s="755"/>
      <c r="NYF293" s="755"/>
      <c r="NYG293" s="755"/>
      <c r="NYH293" s="755"/>
      <c r="NYI293" s="755"/>
      <c r="NYJ293" s="755"/>
      <c r="NYK293" s="755"/>
      <c r="NYL293" s="755"/>
      <c r="NYM293" s="755"/>
      <c r="NYN293" s="755"/>
      <c r="NYO293" s="755"/>
      <c r="NYP293" s="755"/>
      <c r="NYQ293" s="755"/>
      <c r="NYR293" s="755"/>
      <c r="NYS293" s="755"/>
      <c r="NYT293" s="755"/>
      <c r="NYU293" s="755"/>
      <c r="NYV293" s="755"/>
      <c r="NYW293" s="755"/>
      <c r="NYX293" s="755"/>
      <c r="NYY293" s="755"/>
      <c r="NYZ293" s="755"/>
      <c r="NZA293" s="755"/>
      <c r="NZB293" s="755"/>
      <c r="NZC293" s="755"/>
      <c r="NZD293" s="755"/>
      <c r="NZE293" s="755"/>
      <c r="NZF293" s="755"/>
      <c r="NZG293" s="755"/>
      <c r="NZH293" s="755"/>
      <c r="NZI293" s="755"/>
      <c r="NZJ293" s="755"/>
      <c r="NZK293" s="755"/>
      <c r="NZL293" s="755"/>
      <c r="NZM293" s="755"/>
      <c r="NZN293" s="755"/>
      <c r="NZO293" s="755"/>
      <c r="NZP293" s="755"/>
      <c r="NZQ293" s="755"/>
      <c r="NZR293" s="755"/>
      <c r="NZS293" s="755"/>
      <c r="NZT293" s="755"/>
      <c r="NZU293" s="755"/>
      <c r="NZV293" s="755"/>
      <c r="NZW293" s="755"/>
      <c r="NZX293" s="755"/>
      <c r="NZY293" s="755"/>
      <c r="NZZ293" s="755"/>
      <c r="OAA293" s="755"/>
      <c r="OAB293" s="755"/>
      <c r="OAC293" s="755"/>
      <c r="OAD293" s="755"/>
      <c r="OAE293" s="755"/>
      <c r="OAF293" s="755"/>
      <c r="OAG293" s="755"/>
      <c r="OAH293" s="755"/>
      <c r="OAI293" s="755"/>
      <c r="OAJ293" s="755"/>
      <c r="OAK293" s="755"/>
      <c r="OAL293" s="755"/>
      <c r="OAM293" s="755"/>
      <c r="OAN293" s="755"/>
      <c r="OAO293" s="755"/>
      <c r="OAP293" s="755"/>
      <c r="OAQ293" s="755"/>
      <c r="OAR293" s="755"/>
      <c r="OAS293" s="755"/>
      <c r="OAT293" s="755"/>
      <c r="OAU293" s="755"/>
      <c r="OAV293" s="755"/>
      <c r="OAW293" s="755"/>
      <c r="OAX293" s="755"/>
      <c r="OAY293" s="755"/>
      <c r="OAZ293" s="755"/>
      <c r="OBA293" s="755"/>
      <c r="OBB293" s="755"/>
      <c r="OBC293" s="755"/>
      <c r="OBD293" s="755"/>
      <c r="OBE293" s="755"/>
      <c r="OBF293" s="755"/>
      <c r="OBG293" s="755"/>
      <c r="OBH293" s="755"/>
      <c r="OBI293" s="755"/>
      <c r="OBJ293" s="755"/>
      <c r="OBK293" s="755"/>
      <c r="OBL293" s="755"/>
      <c r="OBM293" s="755"/>
      <c r="OBN293" s="755"/>
      <c r="OBO293" s="755"/>
      <c r="OBP293" s="755"/>
      <c r="OBQ293" s="755"/>
      <c r="OBR293" s="755"/>
      <c r="OBS293" s="755"/>
      <c r="OBT293" s="755"/>
      <c r="OBU293" s="755"/>
      <c r="OBV293" s="755"/>
      <c r="OBW293" s="755"/>
      <c r="OBX293" s="755"/>
      <c r="OBY293" s="755"/>
      <c r="OBZ293" s="755"/>
      <c r="OCA293" s="755"/>
      <c r="OCB293" s="755"/>
      <c r="OCC293" s="755"/>
      <c r="OCD293" s="755"/>
      <c r="OCE293" s="755"/>
      <c r="OCF293" s="755"/>
      <c r="OCG293" s="755"/>
      <c r="OCH293" s="755"/>
      <c r="OCI293" s="755"/>
      <c r="OCJ293" s="755"/>
      <c r="OCK293" s="755"/>
      <c r="OCL293" s="755"/>
      <c r="OCM293" s="755"/>
      <c r="OCN293" s="755"/>
      <c r="OCO293" s="755"/>
      <c r="OCP293" s="755"/>
      <c r="OCQ293" s="755"/>
      <c r="OCR293" s="755"/>
      <c r="OCS293" s="755"/>
      <c r="OCT293" s="755"/>
      <c r="OCU293" s="755"/>
      <c r="OCV293" s="755"/>
      <c r="OCW293" s="755"/>
      <c r="OCX293" s="755"/>
      <c r="OCY293" s="755"/>
      <c r="OCZ293" s="755"/>
      <c r="ODA293" s="755"/>
      <c r="ODB293" s="755"/>
      <c r="ODC293" s="755"/>
      <c r="ODD293" s="755"/>
      <c r="ODE293" s="755"/>
      <c r="ODF293" s="755"/>
      <c r="ODG293" s="755"/>
      <c r="ODH293" s="755"/>
      <c r="ODI293" s="755"/>
      <c r="ODJ293" s="755"/>
      <c r="ODK293" s="755"/>
      <c r="ODL293" s="755"/>
      <c r="ODM293" s="755"/>
      <c r="ODN293" s="755"/>
      <c r="ODO293" s="755"/>
      <c r="ODP293" s="755"/>
      <c r="ODQ293" s="755"/>
      <c r="ODR293" s="755"/>
      <c r="ODS293" s="755"/>
      <c r="ODT293" s="755"/>
      <c r="ODU293" s="755"/>
      <c r="ODV293" s="755"/>
      <c r="ODW293" s="755"/>
      <c r="ODX293" s="755"/>
      <c r="ODY293" s="755"/>
      <c r="ODZ293" s="755"/>
      <c r="OEA293" s="755"/>
      <c r="OEB293" s="755"/>
      <c r="OEC293" s="755"/>
      <c r="OED293" s="755"/>
      <c r="OEE293" s="755"/>
      <c r="OEF293" s="755"/>
      <c r="OEG293" s="755"/>
      <c r="OEH293" s="755"/>
      <c r="OEI293" s="755"/>
      <c r="OEJ293" s="755"/>
      <c r="OEK293" s="755"/>
      <c r="OEL293" s="755"/>
      <c r="OEM293" s="755"/>
      <c r="OEN293" s="755"/>
      <c r="OEO293" s="755"/>
      <c r="OEP293" s="755"/>
      <c r="OEQ293" s="755"/>
      <c r="OER293" s="755"/>
      <c r="OES293" s="755"/>
      <c r="OET293" s="755"/>
      <c r="OEU293" s="755"/>
      <c r="OEV293" s="755"/>
      <c r="OEW293" s="755"/>
      <c r="OEX293" s="755"/>
      <c r="OEY293" s="755"/>
      <c r="OEZ293" s="755"/>
      <c r="OFA293" s="755"/>
      <c r="OFB293" s="755"/>
      <c r="OFC293" s="755"/>
      <c r="OFD293" s="755"/>
      <c r="OFE293" s="755"/>
      <c r="OFF293" s="755"/>
      <c r="OFG293" s="755"/>
      <c r="OFH293" s="755"/>
      <c r="OFI293" s="755"/>
      <c r="OFJ293" s="755"/>
      <c r="OFK293" s="755"/>
      <c r="OFL293" s="755"/>
      <c r="OFM293" s="755"/>
      <c r="OFN293" s="755"/>
      <c r="OFO293" s="755"/>
      <c r="OFP293" s="755"/>
      <c r="OFQ293" s="755"/>
      <c r="OFR293" s="755"/>
      <c r="OFS293" s="755"/>
      <c r="OFT293" s="755"/>
      <c r="OFU293" s="755"/>
      <c r="OFV293" s="755"/>
      <c r="OFW293" s="755"/>
      <c r="OFX293" s="755"/>
      <c r="OFY293" s="755"/>
      <c r="OFZ293" s="755"/>
      <c r="OGA293" s="755"/>
      <c r="OGB293" s="755"/>
      <c r="OGC293" s="755"/>
      <c r="OGD293" s="755"/>
      <c r="OGE293" s="755"/>
      <c r="OGF293" s="755"/>
      <c r="OGG293" s="755"/>
      <c r="OGH293" s="755"/>
      <c r="OGI293" s="755"/>
      <c r="OGJ293" s="755"/>
      <c r="OGK293" s="755"/>
      <c r="OGL293" s="755"/>
      <c r="OGM293" s="755"/>
      <c r="OGN293" s="755"/>
      <c r="OGO293" s="755"/>
      <c r="OGP293" s="755"/>
      <c r="OGQ293" s="755"/>
      <c r="OGR293" s="755"/>
      <c r="OGS293" s="755"/>
      <c r="OGT293" s="755"/>
      <c r="OGU293" s="755"/>
      <c r="OGV293" s="755"/>
      <c r="OGW293" s="755"/>
      <c r="OGX293" s="755"/>
      <c r="OGY293" s="755"/>
      <c r="OGZ293" s="755"/>
      <c r="OHA293" s="755"/>
      <c r="OHB293" s="755"/>
      <c r="OHC293" s="755"/>
      <c r="OHD293" s="755"/>
      <c r="OHE293" s="755"/>
      <c r="OHF293" s="755"/>
      <c r="OHG293" s="755"/>
      <c r="OHH293" s="755"/>
      <c r="OHI293" s="755"/>
      <c r="OHJ293" s="755"/>
      <c r="OHK293" s="755"/>
      <c r="OHL293" s="755"/>
      <c r="OHM293" s="755"/>
      <c r="OHN293" s="755"/>
      <c r="OHO293" s="755"/>
      <c r="OHP293" s="755"/>
      <c r="OHQ293" s="755"/>
      <c r="OHR293" s="755"/>
      <c r="OHS293" s="755"/>
      <c r="OHT293" s="755"/>
      <c r="OHU293" s="755"/>
      <c r="OHV293" s="755"/>
      <c r="OHW293" s="755"/>
      <c r="OHX293" s="755"/>
      <c r="OHY293" s="755"/>
      <c r="OHZ293" s="755"/>
      <c r="OIA293" s="755"/>
      <c r="OIB293" s="755"/>
      <c r="OIC293" s="755"/>
      <c r="OID293" s="755"/>
      <c r="OIE293" s="755"/>
      <c r="OIF293" s="755"/>
      <c r="OIG293" s="755"/>
      <c r="OIH293" s="755"/>
      <c r="OII293" s="755"/>
      <c r="OIJ293" s="755"/>
      <c r="OIK293" s="755"/>
      <c r="OIL293" s="755"/>
      <c r="OIM293" s="755"/>
      <c r="OIN293" s="755"/>
      <c r="OIO293" s="755"/>
      <c r="OIP293" s="755"/>
      <c r="OIQ293" s="755"/>
      <c r="OIR293" s="755"/>
      <c r="OIS293" s="755"/>
      <c r="OIT293" s="755"/>
      <c r="OIU293" s="755"/>
      <c r="OIV293" s="755"/>
      <c r="OIW293" s="755"/>
      <c r="OIX293" s="755"/>
      <c r="OIY293" s="755"/>
      <c r="OIZ293" s="755"/>
      <c r="OJA293" s="755"/>
      <c r="OJB293" s="755"/>
      <c r="OJC293" s="755"/>
      <c r="OJD293" s="755"/>
      <c r="OJE293" s="755"/>
      <c r="OJF293" s="755"/>
      <c r="OJG293" s="755"/>
      <c r="OJH293" s="755"/>
      <c r="OJI293" s="755"/>
      <c r="OJJ293" s="755"/>
      <c r="OJK293" s="755"/>
      <c r="OJL293" s="755"/>
      <c r="OJM293" s="755"/>
      <c r="OJN293" s="755"/>
      <c r="OJO293" s="755"/>
      <c r="OJP293" s="755"/>
      <c r="OJQ293" s="755"/>
      <c r="OJR293" s="755"/>
      <c r="OJS293" s="755"/>
      <c r="OJT293" s="755"/>
      <c r="OJU293" s="755"/>
      <c r="OJV293" s="755"/>
      <c r="OJW293" s="755"/>
      <c r="OJX293" s="755"/>
      <c r="OJY293" s="755"/>
      <c r="OJZ293" s="755"/>
      <c r="OKA293" s="755"/>
      <c r="OKB293" s="755"/>
      <c r="OKC293" s="755"/>
      <c r="OKD293" s="755"/>
      <c r="OKE293" s="755"/>
      <c r="OKF293" s="755"/>
      <c r="OKG293" s="755"/>
      <c r="OKH293" s="755"/>
      <c r="OKI293" s="755"/>
      <c r="OKJ293" s="755"/>
      <c r="OKK293" s="755"/>
      <c r="OKL293" s="755"/>
      <c r="OKM293" s="755"/>
      <c r="OKN293" s="755"/>
      <c r="OKO293" s="755"/>
      <c r="OKP293" s="755"/>
      <c r="OKQ293" s="755"/>
      <c r="OKR293" s="755"/>
      <c r="OKS293" s="755"/>
      <c r="OKT293" s="755"/>
      <c r="OKU293" s="755"/>
      <c r="OKV293" s="755"/>
      <c r="OKW293" s="755"/>
      <c r="OKX293" s="755"/>
      <c r="OKY293" s="755"/>
      <c r="OKZ293" s="755"/>
      <c r="OLA293" s="755"/>
      <c r="OLB293" s="755"/>
      <c r="OLC293" s="755"/>
      <c r="OLD293" s="755"/>
      <c r="OLE293" s="755"/>
      <c r="OLF293" s="755"/>
      <c r="OLG293" s="755"/>
      <c r="OLH293" s="755"/>
      <c r="OLI293" s="755"/>
      <c r="OLJ293" s="755"/>
      <c r="OLK293" s="755"/>
      <c r="OLL293" s="755"/>
      <c r="OLM293" s="755"/>
      <c r="OLN293" s="755"/>
      <c r="OLO293" s="755"/>
      <c r="OLP293" s="755"/>
      <c r="OLQ293" s="755"/>
      <c r="OLR293" s="755"/>
      <c r="OLS293" s="755"/>
      <c r="OLT293" s="755"/>
      <c r="OLU293" s="755"/>
      <c r="OLV293" s="755"/>
      <c r="OLW293" s="755"/>
      <c r="OLX293" s="755"/>
      <c r="OLY293" s="755"/>
      <c r="OLZ293" s="755"/>
      <c r="OMA293" s="755"/>
      <c r="OMB293" s="755"/>
      <c r="OMC293" s="755"/>
      <c r="OMD293" s="755"/>
      <c r="OME293" s="755"/>
      <c r="OMF293" s="755"/>
      <c r="OMG293" s="755"/>
      <c r="OMH293" s="755"/>
      <c r="OMI293" s="755"/>
      <c r="OMJ293" s="755"/>
      <c r="OMK293" s="755"/>
      <c r="OML293" s="755"/>
      <c r="OMM293" s="755"/>
      <c r="OMN293" s="755"/>
      <c r="OMO293" s="755"/>
      <c r="OMP293" s="755"/>
      <c r="OMQ293" s="755"/>
      <c r="OMR293" s="755"/>
      <c r="OMS293" s="755"/>
      <c r="OMT293" s="755"/>
      <c r="OMU293" s="755"/>
      <c r="OMV293" s="755"/>
      <c r="OMW293" s="755"/>
      <c r="OMX293" s="755"/>
      <c r="OMY293" s="755"/>
      <c r="OMZ293" s="755"/>
      <c r="ONA293" s="755"/>
      <c r="ONB293" s="755"/>
      <c r="ONC293" s="755"/>
      <c r="OND293" s="755"/>
      <c r="ONE293" s="755"/>
      <c r="ONF293" s="755"/>
      <c r="ONG293" s="755"/>
      <c r="ONH293" s="755"/>
      <c r="ONI293" s="755"/>
      <c r="ONJ293" s="755"/>
      <c r="ONK293" s="755"/>
      <c r="ONL293" s="755"/>
      <c r="ONM293" s="755"/>
      <c r="ONN293" s="755"/>
      <c r="ONO293" s="755"/>
      <c r="ONP293" s="755"/>
      <c r="ONQ293" s="755"/>
      <c r="ONR293" s="755"/>
      <c r="ONS293" s="755"/>
      <c r="ONT293" s="755"/>
      <c r="ONU293" s="755"/>
      <c r="ONV293" s="755"/>
      <c r="ONW293" s="755"/>
      <c r="ONX293" s="755"/>
      <c r="ONY293" s="755"/>
      <c r="ONZ293" s="755"/>
      <c r="OOA293" s="755"/>
      <c r="OOB293" s="755"/>
      <c r="OOC293" s="755"/>
      <c r="OOD293" s="755"/>
      <c r="OOE293" s="755"/>
      <c r="OOF293" s="755"/>
      <c r="OOG293" s="755"/>
      <c r="OOH293" s="755"/>
      <c r="OOI293" s="755"/>
      <c r="OOJ293" s="755"/>
      <c r="OOK293" s="755"/>
      <c r="OOL293" s="755"/>
      <c r="OOM293" s="755"/>
      <c r="OON293" s="755"/>
      <c r="OOO293" s="755"/>
      <c r="OOP293" s="755"/>
      <c r="OOQ293" s="755"/>
      <c r="OOR293" s="755"/>
      <c r="OOS293" s="755"/>
      <c r="OOT293" s="755"/>
      <c r="OOU293" s="755"/>
      <c r="OOV293" s="755"/>
      <c r="OOW293" s="755"/>
      <c r="OOX293" s="755"/>
      <c r="OOY293" s="755"/>
      <c r="OOZ293" s="755"/>
      <c r="OPA293" s="755"/>
      <c r="OPB293" s="755"/>
      <c r="OPC293" s="755"/>
      <c r="OPD293" s="755"/>
      <c r="OPE293" s="755"/>
      <c r="OPF293" s="755"/>
      <c r="OPG293" s="755"/>
      <c r="OPH293" s="755"/>
      <c r="OPI293" s="755"/>
      <c r="OPJ293" s="755"/>
      <c r="OPK293" s="755"/>
      <c r="OPL293" s="755"/>
      <c r="OPM293" s="755"/>
      <c r="OPN293" s="755"/>
      <c r="OPO293" s="755"/>
      <c r="OPP293" s="755"/>
      <c r="OPQ293" s="755"/>
      <c r="OPR293" s="755"/>
      <c r="OPS293" s="755"/>
      <c r="OPT293" s="755"/>
      <c r="OPU293" s="755"/>
      <c r="OPV293" s="755"/>
      <c r="OPW293" s="755"/>
      <c r="OPX293" s="755"/>
      <c r="OPY293" s="755"/>
      <c r="OPZ293" s="755"/>
      <c r="OQA293" s="755"/>
      <c r="OQB293" s="755"/>
      <c r="OQC293" s="755"/>
      <c r="OQD293" s="755"/>
      <c r="OQE293" s="755"/>
      <c r="OQF293" s="755"/>
      <c r="OQG293" s="755"/>
      <c r="OQH293" s="755"/>
      <c r="OQI293" s="755"/>
      <c r="OQJ293" s="755"/>
      <c r="OQK293" s="755"/>
      <c r="OQL293" s="755"/>
      <c r="OQM293" s="755"/>
      <c r="OQN293" s="755"/>
      <c r="OQO293" s="755"/>
      <c r="OQP293" s="755"/>
      <c r="OQQ293" s="755"/>
      <c r="OQR293" s="755"/>
      <c r="OQS293" s="755"/>
      <c r="OQT293" s="755"/>
      <c r="OQU293" s="755"/>
      <c r="OQV293" s="755"/>
      <c r="OQW293" s="755"/>
      <c r="OQX293" s="755"/>
      <c r="OQY293" s="755"/>
      <c r="OQZ293" s="755"/>
      <c r="ORA293" s="755"/>
      <c r="ORB293" s="755"/>
      <c r="ORC293" s="755"/>
      <c r="ORD293" s="755"/>
      <c r="ORE293" s="755"/>
      <c r="ORF293" s="755"/>
      <c r="ORG293" s="755"/>
      <c r="ORH293" s="755"/>
      <c r="ORI293" s="755"/>
      <c r="ORJ293" s="755"/>
      <c r="ORK293" s="755"/>
      <c r="ORL293" s="755"/>
      <c r="ORM293" s="755"/>
      <c r="ORN293" s="755"/>
      <c r="ORO293" s="755"/>
      <c r="ORP293" s="755"/>
      <c r="ORQ293" s="755"/>
      <c r="ORR293" s="755"/>
      <c r="ORS293" s="755"/>
      <c r="ORT293" s="755"/>
      <c r="ORU293" s="755"/>
      <c r="ORV293" s="755"/>
      <c r="ORW293" s="755"/>
      <c r="ORX293" s="755"/>
      <c r="ORY293" s="755"/>
      <c r="ORZ293" s="755"/>
      <c r="OSA293" s="755"/>
      <c r="OSB293" s="755"/>
      <c r="OSC293" s="755"/>
      <c r="OSD293" s="755"/>
      <c r="OSE293" s="755"/>
      <c r="OSF293" s="755"/>
      <c r="OSG293" s="755"/>
      <c r="OSH293" s="755"/>
      <c r="OSI293" s="755"/>
      <c r="OSJ293" s="755"/>
      <c r="OSK293" s="755"/>
      <c r="OSL293" s="755"/>
      <c r="OSM293" s="755"/>
      <c r="OSN293" s="755"/>
      <c r="OSO293" s="755"/>
      <c r="OSP293" s="755"/>
      <c r="OSQ293" s="755"/>
      <c r="OSR293" s="755"/>
      <c r="OSS293" s="755"/>
      <c r="OST293" s="755"/>
      <c r="OSU293" s="755"/>
      <c r="OSV293" s="755"/>
      <c r="OSW293" s="755"/>
      <c r="OSX293" s="755"/>
      <c r="OSY293" s="755"/>
      <c r="OSZ293" s="755"/>
      <c r="OTA293" s="755"/>
      <c r="OTB293" s="755"/>
      <c r="OTC293" s="755"/>
      <c r="OTD293" s="755"/>
      <c r="OTE293" s="755"/>
      <c r="OTF293" s="755"/>
      <c r="OTG293" s="755"/>
      <c r="OTH293" s="755"/>
      <c r="OTI293" s="755"/>
      <c r="OTJ293" s="755"/>
      <c r="OTK293" s="755"/>
      <c r="OTL293" s="755"/>
      <c r="OTM293" s="755"/>
      <c r="OTN293" s="755"/>
      <c r="OTO293" s="755"/>
      <c r="OTP293" s="755"/>
      <c r="OTQ293" s="755"/>
      <c r="OTR293" s="755"/>
      <c r="OTS293" s="755"/>
      <c r="OTT293" s="755"/>
      <c r="OTU293" s="755"/>
      <c r="OTV293" s="755"/>
      <c r="OTW293" s="755"/>
      <c r="OTX293" s="755"/>
      <c r="OTY293" s="755"/>
      <c r="OTZ293" s="755"/>
      <c r="OUA293" s="755"/>
      <c r="OUB293" s="755"/>
      <c r="OUC293" s="755"/>
      <c r="OUD293" s="755"/>
      <c r="OUE293" s="755"/>
      <c r="OUF293" s="755"/>
      <c r="OUG293" s="755"/>
      <c r="OUH293" s="755"/>
      <c r="OUI293" s="755"/>
      <c r="OUJ293" s="755"/>
      <c r="OUK293" s="755"/>
      <c r="OUL293" s="755"/>
      <c r="OUM293" s="755"/>
      <c r="OUN293" s="755"/>
      <c r="OUO293" s="755"/>
      <c r="OUP293" s="755"/>
      <c r="OUQ293" s="755"/>
      <c r="OUR293" s="755"/>
      <c r="OUS293" s="755"/>
      <c r="OUT293" s="755"/>
      <c r="OUU293" s="755"/>
      <c r="OUV293" s="755"/>
      <c r="OUW293" s="755"/>
      <c r="OUX293" s="755"/>
      <c r="OUY293" s="755"/>
      <c r="OUZ293" s="755"/>
      <c r="OVA293" s="755"/>
      <c r="OVB293" s="755"/>
      <c r="OVC293" s="755"/>
      <c r="OVD293" s="755"/>
      <c r="OVE293" s="755"/>
      <c r="OVF293" s="755"/>
      <c r="OVG293" s="755"/>
      <c r="OVH293" s="755"/>
      <c r="OVI293" s="755"/>
      <c r="OVJ293" s="755"/>
      <c r="OVK293" s="755"/>
      <c r="OVL293" s="755"/>
      <c r="OVM293" s="755"/>
      <c r="OVN293" s="755"/>
      <c r="OVO293" s="755"/>
      <c r="OVP293" s="755"/>
      <c r="OVQ293" s="755"/>
      <c r="OVR293" s="755"/>
      <c r="OVS293" s="755"/>
      <c r="OVT293" s="755"/>
      <c r="OVU293" s="755"/>
      <c r="OVV293" s="755"/>
      <c r="OVW293" s="755"/>
      <c r="OVX293" s="755"/>
      <c r="OVY293" s="755"/>
      <c r="OVZ293" s="755"/>
      <c r="OWA293" s="755"/>
      <c r="OWB293" s="755"/>
      <c r="OWC293" s="755"/>
      <c r="OWD293" s="755"/>
      <c r="OWE293" s="755"/>
      <c r="OWF293" s="755"/>
      <c r="OWG293" s="755"/>
      <c r="OWH293" s="755"/>
      <c r="OWI293" s="755"/>
      <c r="OWJ293" s="755"/>
      <c r="OWK293" s="755"/>
      <c r="OWL293" s="755"/>
      <c r="OWM293" s="755"/>
      <c r="OWN293" s="755"/>
      <c r="OWO293" s="755"/>
      <c r="OWP293" s="755"/>
      <c r="OWQ293" s="755"/>
      <c r="OWR293" s="755"/>
      <c r="OWS293" s="755"/>
      <c r="OWT293" s="755"/>
      <c r="OWU293" s="755"/>
      <c r="OWV293" s="755"/>
      <c r="OWW293" s="755"/>
      <c r="OWX293" s="755"/>
      <c r="OWY293" s="755"/>
      <c r="OWZ293" s="755"/>
      <c r="OXA293" s="755"/>
      <c r="OXB293" s="755"/>
      <c r="OXC293" s="755"/>
      <c r="OXD293" s="755"/>
      <c r="OXE293" s="755"/>
      <c r="OXF293" s="755"/>
      <c r="OXG293" s="755"/>
      <c r="OXH293" s="755"/>
      <c r="OXI293" s="755"/>
      <c r="OXJ293" s="755"/>
      <c r="OXK293" s="755"/>
      <c r="OXL293" s="755"/>
      <c r="OXM293" s="755"/>
      <c r="OXN293" s="755"/>
      <c r="OXO293" s="755"/>
      <c r="OXP293" s="755"/>
      <c r="OXQ293" s="755"/>
      <c r="OXR293" s="755"/>
      <c r="OXS293" s="755"/>
      <c r="OXT293" s="755"/>
      <c r="OXU293" s="755"/>
      <c r="OXV293" s="755"/>
      <c r="OXW293" s="755"/>
      <c r="OXX293" s="755"/>
      <c r="OXY293" s="755"/>
      <c r="OXZ293" s="755"/>
      <c r="OYA293" s="755"/>
      <c r="OYB293" s="755"/>
      <c r="OYC293" s="755"/>
      <c r="OYD293" s="755"/>
      <c r="OYE293" s="755"/>
      <c r="OYF293" s="755"/>
      <c r="OYG293" s="755"/>
      <c r="OYH293" s="755"/>
      <c r="OYI293" s="755"/>
      <c r="OYJ293" s="755"/>
      <c r="OYK293" s="755"/>
      <c r="OYL293" s="755"/>
      <c r="OYM293" s="755"/>
      <c r="OYN293" s="755"/>
      <c r="OYO293" s="755"/>
      <c r="OYP293" s="755"/>
      <c r="OYQ293" s="755"/>
      <c r="OYR293" s="755"/>
      <c r="OYS293" s="755"/>
      <c r="OYT293" s="755"/>
      <c r="OYU293" s="755"/>
      <c r="OYV293" s="755"/>
      <c r="OYW293" s="755"/>
      <c r="OYX293" s="755"/>
      <c r="OYY293" s="755"/>
      <c r="OYZ293" s="755"/>
      <c r="OZA293" s="755"/>
      <c r="OZB293" s="755"/>
      <c r="OZC293" s="755"/>
      <c r="OZD293" s="755"/>
      <c r="OZE293" s="755"/>
      <c r="OZF293" s="755"/>
      <c r="OZG293" s="755"/>
      <c r="OZH293" s="755"/>
      <c r="OZI293" s="755"/>
      <c r="OZJ293" s="755"/>
      <c r="OZK293" s="755"/>
      <c r="OZL293" s="755"/>
      <c r="OZM293" s="755"/>
      <c r="OZN293" s="755"/>
      <c r="OZO293" s="755"/>
      <c r="OZP293" s="755"/>
      <c r="OZQ293" s="755"/>
      <c r="OZR293" s="755"/>
      <c r="OZS293" s="755"/>
      <c r="OZT293" s="755"/>
      <c r="OZU293" s="755"/>
      <c r="OZV293" s="755"/>
      <c r="OZW293" s="755"/>
      <c r="OZX293" s="755"/>
      <c r="OZY293" s="755"/>
      <c r="OZZ293" s="755"/>
      <c r="PAA293" s="755"/>
      <c r="PAB293" s="755"/>
      <c r="PAC293" s="755"/>
      <c r="PAD293" s="755"/>
      <c r="PAE293" s="755"/>
      <c r="PAF293" s="755"/>
      <c r="PAG293" s="755"/>
      <c r="PAH293" s="755"/>
      <c r="PAI293" s="755"/>
      <c r="PAJ293" s="755"/>
      <c r="PAK293" s="755"/>
      <c r="PAL293" s="755"/>
      <c r="PAM293" s="755"/>
      <c r="PAN293" s="755"/>
      <c r="PAO293" s="755"/>
      <c r="PAP293" s="755"/>
      <c r="PAQ293" s="755"/>
      <c r="PAR293" s="755"/>
      <c r="PAS293" s="755"/>
      <c r="PAT293" s="755"/>
      <c r="PAU293" s="755"/>
      <c r="PAV293" s="755"/>
      <c r="PAW293" s="755"/>
      <c r="PAX293" s="755"/>
      <c r="PAY293" s="755"/>
      <c r="PAZ293" s="755"/>
      <c r="PBA293" s="755"/>
      <c r="PBB293" s="755"/>
      <c r="PBC293" s="755"/>
      <c r="PBD293" s="755"/>
      <c r="PBE293" s="755"/>
      <c r="PBF293" s="755"/>
      <c r="PBG293" s="755"/>
      <c r="PBH293" s="755"/>
      <c r="PBI293" s="755"/>
      <c r="PBJ293" s="755"/>
      <c r="PBK293" s="755"/>
      <c r="PBL293" s="755"/>
      <c r="PBM293" s="755"/>
      <c r="PBN293" s="755"/>
      <c r="PBO293" s="755"/>
      <c r="PBP293" s="755"/>
      <c r="PBQ293" s="755"/>
      <c r="PBR293" s="755"/>
      <c r="PBS293" s="755"/>
      <c r="PBT293" s="755"/>
      <c r="PBU293" s="755"/>
      <c r="PBV293" s="755"/>
      <c r="PBW293" s="755"/>
      <c r="PBX293" s="755"/>
      <c r="PBY293" s="755"/>
      <c r="PBZ293" s="755"/>
      <c r="PCA293" s="755"/>
      <c r="PCB293" s="755"/>
      <c r="PCC293" s="755"/>
      <c r="PCD293" s="755"/>
      <c r="PCE293" s="755"/>
      <c r="PCF293" s="755"/>
      <c r="PCG293" s="755"/>
      <c r="PCH293" s="755"/>
      <c r="PCI293" s="755"/>
      <c r="PCJ293" s="755"/>
      <c r="PCK293" s="755"/>
      <c r="PCL293" s="755"/>
      <c r="PCM293" s="755"/>
      <c r="PCN293" s="755"/>
      <c r="PCO293" s="755"/>
      <c r="PCP293" s="755"/>
      <c r="PCQ293" s="755"/>
      <c r="PCR293" s="755"/>
      <c r="PCS293" s="755"/>
      <c r="PCT293" s="755"/>
      <c r="PCU293" s="755"/>
      <c r="PCV293" s="755"/>
      <c r="PCW293" s="755"/>
      <c r="PCX293" s="755"/>
      <c r="PCY293" s="755"/>
      <c r="PCZ293" s="755"/>
      <c r="PDA293" s="755"/>
      <c r="PDB293" s="755"/>
      <c r="PDC293" s="755"/>
      <c r="PDD293" s="755"/>
      <c r="PDE293" s="755"/>
      <c r="PDF293" s="755"/>
      <c r="PDG293" s="755"/>
      <c r="PDH293" s="755"/>
      <c r="PDI293" s="755"/>
      <c r="PDJ293" s="755"/>
      <c r="PDK293" s="755"/>
      <c r="PDL293" s="755"/>
      <c r="PDM293" s="755"/>
      <c r="PDN293" s="755"/>
      <c r="PDO293" s="755"/>
      <c r="PDP293" s="755"/>
      <c r="PDQ293" s="755"/>
      <c r="PDR293" s="755"/>
      <c r="PDS293" s="755"/>
      <c r="PDT293" s="755"/>
      <c r="PDU293" s="755"/>
      <c r="PDV293" s="755"/>
      <c r="PDW293" s="755"/>
      <c r="PDX293" s="755"/>
      <c r="PDY293" s="755"/>
      <c r="PDZ293" s="755"/>
      <c r="PEA293" s="755"/>
      <c r="PEB293" s="755"/>
      <c r="PEC293" s="755"/>
      <c r="PED293" s="755"/>
      <c r="PEE293" s="755"/>
      <c r="PEF293" s="755"/>
      <c r="PEG293" s="755"/>
      <c r="PEH293" s="755"/>
      <c r="PEI293" s="755"/>
      <c r="PEJ293" s="755"/>
      <c r="PEK293" s="755"/>
      <c r="PEL293" s="755"/>
      <c r="PEM293" s="755"/>
      <c r="PEN293" s="755"/>
      <c r="PEO293" s="755"/>
      <c r="PEP293" s="755"/>
      <c r="PEQ293" s="755"/>
      <c r="PER293" s="755"/>
      <c r="PES293" s="755"/>
      <c r="PET293" s="755"/>
      <c r="PEU293" s="755"/>
      <c r="PEV293" s="755"/>
      <c r="PEW293" s="755"/>
      <c r="PEX293" s="755"/>
      <c r="PEY293" s="755"/>
      <c r="PEZ293" s="755"/>
      <c r="PFA293" s="755"/>
      <c r="PFB293" s="755"/>
      <c r="PFC293" s="755"/>
      <c r="PFD293" s="755"/>
      <c r="PFE293" s="755"/>
      <c r="PFF293" s="755"/>
      <c r="PFG293" s="755"/>
      <c r="PFH293" s="755"/>
      <c r="PFI293" s="755"/>
      <c r="PFJ293" s="755"/>
      <c r="PFK293" s="755"/>
      <c r="PFL293" s="755"/>
      <c r="PFM293" s="755"/>
      <c r="PFN293" s="755"/>
      <c r="PFO293" s="755"/>
      <c r="PFP293" s="755"/>
      <c r="PFQ293" s="755"/>
      <c r="PFR293" s="755"/>
      <c r="PFS293" s="755"/>
      <c r="PFT293" s="755"/>
      <c r="PFU293" s="755"/>
      <c r="PFV293" s="755"/>
      <c r="PFW293" s="755"/>
      <c r="PFX293" s="755"/>
      <c r="PFY293" s="755"/>
      <c r="PFZ293" s="755"/>
      <c r="PGA293" s="755"/>
      <c r="PGB293" s="755"/>
      <c r="PGC293" s="755"/>
      <c r="PGD293" s="755"/>
      <c r="PGE293" s="755"/>
      <c r="PGF293" s="755"/>
      <c r="PGG293" s="755"/>
      <c r="PGH293" s="755"/>
      <c r="PGI293" s="755"/>
      <c r="PGJ293" s="755"/>
      <c r="PGK293" s="755"/>
      <c r="PGL293" s="755"/>
      <c r="PGM293" s="755"/>
      <c r="PGN293" s="755"/>
      <c r="PGO293" s="755"/>
      <c r="PGP293" s="755"/>
      <c r="PGQ293" s="755"/>
      <c r="PGR293" s="755"/>
      <c r="PGS293" s="755"/>
      <c r="PGT293" s="755"/>
      <c r="PGU293" s="755"/>
      <c r="PGV293" s="755"/>
      <c r="PGW293" s="755"/>
      <c r="PGX293" s="755"/>
      <c r="PGY293" s="755"/>
      <c r="PGZ293" s="755"/>
      <c r="PHA293" s="755"/>
      <c r="PHB293" s="755"/>
      <c r="PHC293" s="755"/>
      <c r="PHD293" s="755"/>
      <c r="PHE293" s="755"/>
      <c r="PHF293" s="755"/>
      <c r="PHG293" s="755"/>
      <c r="PHH293" s="755"/>
      <c r="PHI293" s="755"/>
      <c r="PHJ293" s="755"/>
      <c r="PHK293" s="755"/>
      <c r="PHL293" s="755"/>
      <c r="PHM293" s="755"/>
      <c r="PHN293" s="755"/>
      <c r="PHO293" s="755"/>
      <c r="PHP293" s="755"/>
      <c r="PHQ293" s="755"/>
      <c r="PHR293" s="755"/>
      <c r="PHS293" s="755"/>
      <c r="PHT293" s="755"/>
      <c r="PHU293" s="755"/>
      <c r="PHV293" s="755"/>
      <c r="PHW293" s="755"/>
      <c r="PHX293" s="755"/>
      <c r="PHY293" s="755"/>
      <c r="PHZ293" s="755"/>
      <c r="PIA293" s="755"/>
      <c r="PIB293" s="755"/>
      <c r="PIC293" s="755"/>
      <c r="PID293" s="755"/>
      <c r="PIE293" s="755"/>
      <c r="PIF293" s="755"/>
      <c r="PIG293" s="755"/>
      <c r="PIH293" s="755"/>
      <c r="PII293" s="755"/>
      <c r="PIJ293" s="755"/>
      <c r="PIK293" s="755"/>
      <c r="PIL293" s="755"/>
      <c r="PIM293" s="755"/>
      <c r="PIN293" s="755"/>
      <c r="PIO293" s="755"/>
      <c r="PIP293" s="755"/>
      <c r="PIQ293" s="755"/>
      <c r="PIR293" s="755"/>
      <c r="PIS293" s="755"/>
      <c r="PIT293" s="755"/>
      <c r="PIU293" s="755"/>
      <c r="PIV293" s="755"/>
      <c r="PIW293" s="755"/>
      <c r="PIX293" s="755"/>
      <c r="PIY293" s="755"/>
      <c r="PIZ293" s="755"/>
      <c r="PJA293" s="755"/>
      <c r="PJB293" s="755"/>
      <c r="PJC293" s="755"/>
      <c r="PJD293" s="755"/>
      <c r="PJE293" s="755"/>
      <c r="PJF293" s="755"/>
      <c r="PJG293" s="755"/>
      <c r="PJH293" s="755"/>
      <c r="PJI293" s="755"/>
      <c r="PJJ293" s="755"/>
      <c r="PJK293" s="755"/>
      <c r="PJL293" s="755"/>
      <c r="PJM293" s="755"/>
      <c r="PJN293" s="755"/>
      <c r="PJO293" s="755"/>
      <c r="PJP293" s="755"/>
      <c r="PJQ293" s="755"/>
      <c r="PJR293" s="755"/>
      <c r="PJS293" s="755"/>
      <c r="PJT293" s="755"/>
      <c r="PJU293" s="755"/>
      <c r="PJV293" s="755"/>
      <c r="PJW293" s="755"/>
      <c r="PJX293" s="755"/>
      <c r="PJY293" s="755"/>
      <c r="PJZ293" s="755"/>
      <c r="PKA293" s="755"/>
      <c r="PKB293" s="755"/>
      <c r="PKC293" s="755"/>
      <c r="PKD293" s="755"/>
      <c r="PKE293" s="755"/>
      <c r="PKF293" s="755"/>
      <c r="PKG293" s="755"/>
      <c r="PKH293" s="755"/>
      <c r="PKI293" s="755"/>
      <c r="PKJ293" s="755"/>
      <c r="PKK293" s="755"/>
      <c r="PKL293" s="755"/>
      <c r="PKM293" s="755"/>
      <c r="PKN293" s="755"/>
      <c r="PKO293" s="755"/>
      <c r="PKP293" s="755"/>
      <c r="PKQ293" s="755"/>
      <c r="PKR293" s="755"/>
      <c r="PKS293" s="755"/>
      <c r="PKT293" s="755"/>
      <c r="PKU293" s="755"/>
      <c r="PKV293" s="755"/>
      <c r="PKW293" s="755"/>
      <c r="PKX293" s="755"/>
      <c r="PKY293" s="755"/>
      <c r="PKZ293" s="755"/>
      <c r="PLA293" s="755"/>
      <c r="PLB293" s="755"/>
      <c r="PLC293" s="755"/>
      <c r="PLD293" s="755"/>
      <c r="PLE293" s="755"/>
      <c r="PLF293" s="755"/>
      <c r="PLG293" s="755"/>
      <c r="PLH293" s="755"/>
      <c r="PLI293" s="755"/>
      <c r="PLJ293" s="755"/>
      <c r="PLK293" s="755"/>
      <c r="PLL293" s="755"/>
      <c r="PLM293" s="755"/>
      <c r="PLN293" s="755"/>
      <c r="PLO293" s="755"/>
      <c r="PLP293" s="755"/>
      <c r="PLQ293" s="755"/>
      <c r="PLR293" s="755"/>
      <c r="PLS293" s="755"/>
      <c r="PLT293" s="755"/>
      <c r="PLU293" s="755"/>
      <c r="PLV293" s="755"/>
      <c r="PLW293" s="755"/>
      <c r="PLX293" s="755"/>
      <c r="PLY293" s="755"/>
      <c r="PLZ293" s="755"/>
      <c r="PMA293" s="755"/>
      <c r="PMB293" s="755"/>
      <c r="PMC293" s="755"/>
      <c r="PMD293" s="755"/>
      <c r="PME293" s="755"/>
      <c r="PMF293" s="755"/>
      <c r="PMG293" s="755"/>
      <c r="PMH293" s="755"/>
      <c r="PMI293" s="755"/>
      <c r="PMJ293" s="755"/>
      <c r="PMK293" s="755"/>
      <c r="PML293" s="755"/>
      <c r="PMM293" s="755"/>
      <c r="PMN293" s="755"/>
      <c r="PMO293" s="755"/>
      <c r="PMP293" s="755"/>
      <c r="PMQ293" s="755"/>
      <c r="PMR293" s="755"/>
      <c r="PMS293" s="755"/>
      <c r="PMT293" s="755"/>
      <c r="PMU293" s="755"/>
      <c r="PMV293" s="755"/>
      <c r="PMW293" s="755"/>
      <c r="PMX293" s="755"/>
      <c r="PMY293" s="755"/>
      <c r="PMZ293" s="755"/>
      <c r="PNA293" s="755"/>
      <c r="PNB293" s="755"/>
      <c r="PNC293" s="755"/>
      <c r="PND293" s="755"/>
      <c r="PNE293" s="755"/>
      <c r="PNF293" s="755"/>
      <c r="PNG293" s="755"/>
      <c r="PNH293" s="755"/>
      <c r="PNI293" s="755"/>
      <c r="PNJ293" s="755"/>
      <c r="PNK293" s="755"/>
      <c r="PNL293" s="755"/>
      <c r="PNM293" s="755"/>
      <c r="PNN293" s="755"/>
      <c r="PNO293" s="755"/>
      <c r="PNP293" s="755"/>
      <c r="PNQ293" s="755"/>
      <c r="PNR293" s="755"/>
      <c r="PNS293" s="755"/>
      <c r="PNT293" s="755"/>
      <c r="PNU293" s="755"/>
      <c r="PNV293" s="755"/>
      <c r="PNW293" s="755"/>
      <c r="PNX293" s="755"/>
      <c r="PNY293" s="755"/>
      <c r="PNZ293" s="755"/>
      <c r="POA293" s="755"/>
      <c r="POB293" s="755"/>
      <c r="POC293" s="755"/>
      <c r="POD293" s="755"/>
      <c r="POE293" s="755"/>
      <c r="POF293" s="755"/>
      <c r="POG293" s="755"/>
      <c r="POH293" s="755"/>
      <c r="POI293" s="755"/>
      <c r="POJ293" s="755"/>
      <c r="POK293" s="755"/>
      <c r="POL293" s="755"/>
      <c r="POM293" s="755"/>
      <c r="PON293" s="755"/>
      <c r="POO293" s="755"/>
      <c r="POP293" s="755"/>
      <c r="POQ293" s="755"/>
      <c r="POR293" s="755"/>
      <c r="POS293" s="755"/>
      <c r="POT293" s="755"/>
      <c r="POU293" s="755"/>
      <c r="POV293" s="755"/>
      <c r="POW293" s="755"/>
      <c r="POX293" s="755"/>
      <c r="POY293" s="755"/>
      <c r="POZ293" s="755"/>
      <c r="PPA293" s="755"/>
      <c r="PPB293" s="755"/>
      <c r="PPC293" s="755"/>
      <c r="PPD293" s="755"/>
      <c r="PPE293" s="755"/>
      <c r="PPF293" s="755"/>
      <c r="PPG293" s="755"/>
      <c r="PPH293" s="755"/>
      <c r="PPI293" s="755"/>
      <c r="PPJ293" s="755"/>
      <c r="PPK293" s="755"/>
      <c r="PPL293" s="755"/>
      <c r="PPM293" s="755"/>
      <c r="PPN293" s="755"/>
      <c r="PPO293" s="755"/>
      <c r="PPP293" s="755"/>
      <c r="PPQ293" s="755"/>
      <c r="PPR293" s="755"/>
      <c r="PPS293" s="755"/>
      <c r="PPT293" s="755"/>
      <c r="PPU293" s="755"/>
      <c r="PPV293" s="755"/>
      <c r="PPW293" s="755"/>
      <c r="PPX293" s="755"/>
      <c r="PPY293" s="755"/>
      <c r="PPZ293" s="755"/>
      <c r="PQA293" s="755"/>
      <c r="PQB293" s="755"/>
      <c r="PQC293" s="755"/>
      <c r="PQD293" s="755"/>
      <c r="PQE293" s="755"/>
      <c r="PQF293" s="755"/>
      <c r="PQG293" s="755"/>
      <c r="PQH293" s="755"/>
      <c r="PQI293" s="755"/>
      <c r="PQJ293" s="755"/>
      <c r="PQK293" s="755"/>
      <c r="PQL293" s="755"/>
      <c r="PQM293" s="755"/>
      <c r="PQN293" s="755"/>
      <c r="PQO293" s="755"/>
      <c r="PQP293" s="755"/>
      <c r="PQQ293" s="755"/>
      <c r="PQR293" s="755"/>
      <c r="PQS293" s="755"/>
      <c r="PQT293" s="755"/>
      <c r="PQU293" s="755"/>
      <c r="PQV293" s="755"/>
      <c r="PQW293" s="755"/>
      <c r="PQX293" s="755"/>
      <c r="PQY293" s="755"/>
      <c r="PQZ293" s="755"/>
      <c r="PRA293" s="755"/>
      <c r="PRB293" s="755"/>
      <c r="PRC293" s="755"/>
      <c r="PRD293" s="755"/>
      <c r="PRE293" s="755"/>
      <c r="PRF293" s="755"/>
      <c r="PRG293" s="755"/>
      <c r="PRH293" s="755"/>
      <c r="PRI293" s="755"/>
      <c r="PRJ293" s="755"/>
      <c r="PRK293" s="755"/>
      <c r="PRL293" s="755"/>
      <c r="PRM293" s="755"/>
      <c r="PRN293" s="755"/>
      <c r="PRO293" s="755"/>
      <c r="PRP293" s="755"/>
      <c r="PRQ293" s="755"/>
      <c r="PRR293" s="755"/>
      <c r="PRS293" s="755"/>
      <c r="PRT293" s="755"/>
      <c r="PRU293" s="755"/>
      <c r="PRV293" s="755"/>
      <c r="PRW293" s="755"/>
      <c r="PRX293" s="755"/>
      <c r="PRY293" s="755"/>
      <c r="PRZ293" s="755"/>
      <c r="PSA293" s="755"/>
      <c r="PSB293" s="755"/>
      <c r="PSC293" s="755"/>
      <c r="PSD293" s="755"/>
      <c r="PSE293" s="755"/>
      <c r="PSF293" s="755"/>
      <c r="PSG293" s="755"/>
      <c r="PSH293" s="755"/>
      <c r="PSI293" s="755"/>
      <c r="PSJ293" s="755"/>
      <c r="PSK293" s="755"/>
      <c r="PSL293" s="755"/>
      <c r="PSM293" s="755"/>
      <c r="PSN293" s="755"/>
      <c r="PSO293" s="755"/>
      <c r="PSP293" s="755"/>
      <c r="PSQ293" s="755"/>
      <c r="PSR293" s="755"/>
      <c r="PSS293" s="755"/>
      <c r="PST293" s="755"/>
      <c r="PSU293" s="755"/>
      <c r="PSV293" s="755"/>
      <c r="PSW293" s="755"/>
      <c r="PSX293" s="755"/>
      <c r="PSY293" s="755"/>
      <c r="PSZ293" s="755"/>
      <c r="PTA293" s="755"/>
      <c r="PTB293" s="755"/>
      <c r="PTC293" s="755"/>
      <c r="PTD293" s="755"/>
      <c r="PTE293" s="755"/>
      <c r="PTF293" s="755"/>
      <c r="PTG293" s="755"/>
      <c r="PTH293" s="755"/>
      <c r="PTI293" s="755"/>
      <c r="PTJ293" s="755"/>
      <c r="PTK293" s="755"/>
      <c r="PTL293" s="755"/>
      <c r="PTM293" s="755"/>
      <c r="PTN293" s="755"/>
      <c r="PTO293" s="755"/>
      <c r="PTP293" s="755"/>
      <c r="PTQ293" s="755"/>
      <c r="PTR293" s="755"/>
      <c r="PTS293" s="755"/>
      <c r="PTT293" s="755"/>
      <c r="PTU293" s="755"/>
      <c r="PTV293" s="755"/>
      <c r="PTW293" s="755"/>
      <c r="PTX293" s="755"/>
      <c r="PTY293" s="755"/>
      <c r="PTZ293" s="755"/>
      <c r="PUA293" s="755"/>
      <c r="PUB293" s="755"/>
      <c r="PUC293" s="755"/>
      <c r="PUD293" s="755"/>
      <c r="PUE293" s="755"/>
      <c r="PUF293" s="755"/>
      <c r="PUG293" s="755"/>
      <c r="PUH293" s="755"/>
      <c r="PUI293" s="755"/>
      <c r="PUJ293" s="755"/>
      <c r="PUK293" s="755"/>
      <c r="PUL293" s="755"/>
      <c r="PUM293" s="755"/>
      <c r="PUN293" s="755"/>
      <c r="PUO293" s="755"/>
      <c r="PUP293" s="755"/>
      <c r="PUQ293" s="755"/>
      <c r="PUR293" s="755"/>
      <c r="PUS293" s="755"/>
      <c r="PUT293" s="755"/>
      <c r="PUU293" s="755"/>
      <c r="PUV293" s="755"/>
      <c r="PUW293" s="755"/>
      <c r="PUX293" s="755"/>
      <c r="PUY293" s="755"/>
      <c r="PUZ293" s="755"/>
      <c r="PVA293" s="755"/>
      <c r="PVB293" s="755"/>
      <c r="PVC293" s="755"/>
      <c r="PVD293" s="755"/>
      <c r="PVE293" s="755"/>
      <c r="PVF293" s="755"/>
      <c r="PVG293" s="755"/>
      <c r="PVH293" s="755"/>
      <c r="PVI293" s="755"/>
      <c r="PVJ293" s="755"/>
      <c r="PVK293" s="755"/>
      <c r="PVL293" s="755"/>
      <c r="PVM293" s="755"/>
      <c r="PVN293" s="755"/>
      <c r="PVO293" s="755"/>
      <c r="PVP293" s="755"/>
      <c r="PVQ293" s="755"/>
      <c r="PVR293" s="755"/>
      <c r="PVS293" s="755"/>
      <c r="PVT293" s="755"/>
      <c r="PVU293" s="755"/>
      <c r="PVV293" s="755"/>
      <c r="PVW293" s="755"/>
      <c r="PVX293" s="755"/>
      <c r="PVY293" s="755"/>
      <c r="PVZ293" s="755"/>
      <c r="PWA293" s="755"/>
      <c r="PWB293" s="755"/>
      <c r="PWC293" s="755"/>
      <c r="PWD293" s="755"/>
      <c r="PWE293" s="755"/>
      <c r="PWF293" s="755"/>
      <c r="PWG293" s="755"/>
      <c r="PWH293" s="755"/>
      <c r="PWI293" s="755"/>
      <c r="PWJ293" s="755"/>
      <c r="PWK293" s="755"/>
      <c r="PWL293" s="755"/>
      <c r="PWM293" s="755"/>
      <c r="PWN293" s="755"/>
      <c r="PWO293" s="755"/>
      <c r="PWP293" s="755"/>
      <c r="PWQ293" s="755"/>
      <c r="PWR293" s="755"/>
      <c r="PWS293" s="755"/>
      <c r="PWT293" s="755"/>
      <c r="PWU293" s="755"/>
      <c r="PWV293" s="755"/>
      <c r="PWW293" s="755"/>
      <c r="PWX293" s="755"/>
      <c r="PWY293" s="755"/>
      <c r="PWZ293" s="755"/>
      <c r="PXA293" s="755"/>
      <c r="PXB293" s="755"/>
      <c r="PXC293" s="755"/>
      <c r="PXD293" s="755"/>
      <c r="PXE293" s="755"/>
      <c r="PXF293" s="755"/>
      <c r="PXG293" s="755"/>
      <c r="PXH293" s="755"/>
      <c r="PXI293" s="755"/>
      <c r="PXJ293" s="755"/>
      <c r="PXK293" s="755"/>
      <c r="PXL293" s="755"/>
      <c r="PXM293" s="755"/>
      <c r="PXN293" s="755"/>
      <c r="PXO293" s="755"/>
      <c r="PXP293" s="755"/>
      <c r="PXQ293" s="755"/>
      <c r="PXR293" s="755"/>
      <c r="PXS293" s="755"/>
      <c r="PXT293" s="755"/>
      <c r="PXU293" s="755"/>
      <c r="PXV293" s="755"/>
      <c r="PXW293" s="755"/>
      <c r="PXX293" s="755"/>
      <c r="PXY293" s="755"/>
      <c r="PXZ293" s="755"/>
      <c r="PYA293" s="755"/>
      <c r="PYB293" s="755"/>
      <c r="PYC293" s="755"/>
      <c r="PYD293" s="755"/>
      <c r="PYE293" s="755"/>
      <c r="PYF293" s="755"/>
      <c r="PYG293" s="755"/>
      <c r="PYH293" s="755"/>
      <c r="PYI293" s="755"/>
      <c r="PYJ293" s="755"/>
      <c r="PYK293" s="755"/>
      <c r="PYL293" s="755"/>
      <c r="PYM293" s="755"/>
      <c r="PYN293" s="755"/>
      <c r="PYO293" s="755"/>
      <c r="PYP293" s="755"/>
      <c r="PYQ293" s="755"/>
      <c r="PYR293" s="755"/>
      <c r="PYS293" s="755"/>
      <c r="PYT293" s="755"/>
      <c r="PYU293" s="755"/>
      <c r="PYV293" s="755"/>
      <c r="PYW293" s="755"/>
      <c r="PYX293" s="755"/>
      <c r="PYY293" s="755"/>
      <c r="PYZ293" s="755"/>
      <c r="PZA293" s="755"/>
      <c r="PZB293" s="755"/>
      <c r="PZC293" s="755"/>
      <c r="PZD293" s="755"/>
      <c r="PZE293" s="755"/>
      <c r="PZF293" s="755"/>
      <c r="PZG293" s="755"/>
      <c r="PZH293" s="755"/>
      <c r="PZI293" s="755"/>
      <c r="PZJ293" s="755"/>
      <c r="PZK293" s="755"/>
      <c r="PZL293" s="755"/>
      <c r="PZM293" s="755"/>
      <c r="PZN293" s="755"/>
      <c r="PZO293" s="755"/>
      <c r="PZP293" s="755"/>
      <c r="PZQ293" s="755"/>
      <c r="PZR293" s="755"/>
      <c r="PZS293" s="755"/>
      <c r="PZT293" s="755"/>
      <c r="PZU293" s="755"/>
      <c r="PZV293" s="755"/>
      <c r="PZW293" s="755"/>
      <c r="PZX293" s="755"/>
      <c r="PZY293" s="755"/>
      <c r="PZZ293" s="755"/>
      <c r="QAA293" s="755"/>
      <c r="QAB293" s="755"/>
      <c r="QAC293" s="755"/>
      <c r="QAD293" s="755"/>
      <c r="QAE293" s="755"/>
      <c r="QAF293" s="755"/>
      <c r="QAG293" s="755"/>
      <c r="QAH293" s="755"/>
      <c r="QAI293" s="755"/>
      <c r="QAJ293" s="755"/>
      <c r="QAK293" s="755"/>
      <c r="QAL293" s="755"/>
      <c r="QAM293" s="755"/>
      <c r="QAN293" s="755"/>
      <c r="QAO293" s="755"/>
      <c r="QAP293" s="755"/>
      <c r="QAQ293" s="755"/>
      <c r="QAR293" s="755"/>
      <c r="QAS293" s="755"/>
      <c r="QAT293" s="755"/>
      <c r="QAU293" s="755"/>
      <c r="QAV293" s="755"/>
      <c r="QAW293" s="755"/>
      <c r="QAX293" s="755"/>
      <c r="QAY293" s="755"/>
      <c r="QAZ293" s="755"/>
      <c r="QBA293" s="755"/>
      <c r="QBB293" s="755"/>
      <c r="QBC293" s="755"/>
      <c r="QBD293" s="755"/>
      <c r="QBE293" s="755"/>
      <c r="QBF293" s="755"/>
      <c r="QBG293" s="755"/>
      <c r="QBH293" s="755"/>
      <c r="QBI293" s="755"/>
      <c r="QBJ293" s="755"/>
      <c r="QBK293" s="755"/>
      <c r="QBL293" s="755"/>
      <c r="QBM293" s="755"/>
      <c r="QBN293" s="755"/>
      <c r="QBO293" s="755"/>
      <c r="QBP293" s="755"/>
      <c r="QBQ293" s="755"/>
      <c r="QBR293" s="755"/>
      <c r="QBS293" s="755"/>
      <c r="QBT293" s="755"/>
      <c r="QBU293" s="755"/>
      <c r="QBV293" s="755"/>
      <c r="QBW293" s="755"/>
      <c r="QBX293" s="755"/>
      <c r="QBY293" s="755"/>
      <c r="QBZ293" s="755"/>
      <c r="QCA293" s="755"/>
      <c r="QCB293" s="755"/>
      <c r="QCC293" s="755"/>
      <c r="QCD293" s="755"/>
      <c r="QCE293" s="755"/>
      <c r="QCF293" s="755"/>
      <c r="QCG293" s="755"/>
      <c r="QCH293" s="755"/>
      <c r="QCI293" s="755"/>
      <c r="QCJ293" s="755"/>
      <c r="QCK293" s="755"/>
      <c r="QCL293" s="755"/>
      <c r="QCM293" s="755"/>
      <c r="QCN293" s="755"/>
      <c r="QCO293" s="755"/>
      <c r="QCP293" s="755"/>
      <c r="QCQ293" s="755"/>
      <c r="QCR293" s="755"/>
      <c r="QCS293" s="755"/>
      <c r="QCT293" s="755"/>
      <c r="QCU293" s="755"/>
      <c r="QCV293" s="755"/>
      <c r="QCW293" s="755"/>
      <c r="QCX293" s="755"/>
      <c r="QCY293" s="755"/>
      <c r="QCZ293" s="755"/>
      <c r="QDA293" s="755"/>
      <c r="QDB293" s="755"/>
      <c r="QDC293" s="755"/>
      <c r="QDD293" s="755"/>
      <c r="QDE293" s="755"/>
      <c r="QDF293" s="755"/>
      <c r="QDG293" s="755"/>
      <c r="QDH293" s="755"/>
      <c r="QDI293" s="755"/>
      <c r="QDJ293" s="755"/>
      <c r="QDK293" s="755"/>
      <c r="QDL293" s="755"/>
      <c r="QDM293" s="755"/>
      <c r="QDN293" s="755"/>
      <c r="QDO293" s="755"/>
      <c r="QDP293" s="755"/>
      <c r="QDQ293" s="755"/>
      <c r="QDR293" s="755"/>
      <c r="QDS293" s="755"/>
      <c r="QDT293" s="755"/>
      <c r="QDU293" s="755"/>
      <c r="QDV293" s="755"/>
      <c r="QDW293" s="755"/>
      <c r="QDX293" s="755"/>
      <c r="QDY293" s="755"/>
      <c r="QDZ293" s="755"/>
      <c r="QEA293" s="755"/>
      <c r="QEB293" s="755"/>
      <c r="QEC293" s="755"/>
      <c r="QED293" s="755"/>
      <c r="QEE293" s="755"/>
      <c r="QEF293" s="755"/>
      <c r="QEG293" s="755"/>
      <c r="QEH293" s="755"/>
      <c r="QEI293" s="755"/>
      <c r="QEJ293" s="755"/>
      <c r="QEK293" s="755"/>
      <c r="QEL293" s="755"/>
      <c r="QEM293" s="755"/>
      <c r="QEN293" s="755"/>
      <c r="QEO293" s="755"/>
      <c r="QEP293" s="755"/>
      <c r="QEQ293" s="755"/>
      <c r="QER293" s="755"/>
      <c r="QES293" s="755"/>
      <c r="QET293" s="755"/>
      <c r="QEU293" s="755"/>
      <c r="QEV293" s="755"/>
      <c r="QEW293" s="755"/>
      <c r="QEX293" s="755"/>
      <c r="QEY293" s="755"/>
      <c r="QEZ293" s="755"/>
      <c r="QFA293" s="755"/>
      <c r="QFB293" s="755"/>
      <c r="QFC293" s="755"/>
      <c r="QFD293" s="755"/>
      <c r="QFE293" s="755"/>
      <c r="QFF293" s="755"/>
      <c r="QFG293" s="755"/>
      <c r="QFH293" s="755"/>
      <c r="QFI293" s="755"/>
      <c r="QFJ293" s="755"/>
      <c r="QFK293" s="755"/>
      <c r="QFL293" s="755"/>
      <c r="QFM293" s="755"/>
      <c r="QFN293" s="755"/>
      <c r="QFO293" s="755"/>
      <c r="QFP293" s="755"/>
      <c r="QFQ293" s="755"/>
      <c r="QFR293" s="755"/>
      <c r="QFS293" s="755"/>
      <c r="QFT293" s="755"/>
      <c r="QFU293" s="755"/>
      <c r="QFV293" s="755"/>
      <c r="QFW293" s="755"/>
      <c r="QFX293" s="755"/>
      <c r="QFY293" s="755"/>
      <c r="QFZ293" s="755"/>
      <c r="QGA293" s="755"/>
      <c r="QGB293" s="755"/>
      <c r="QGC293" s="755"/>
      <c r="QGD293" s="755"/>
      <c r="QGE293" s="755"/>
      <c r="QGF293" s="755"/>
      <c r="QGG293" s="755"/>
      <c r="QGH293" s="755"/>
      <c r="QGI293" s="755"/>
      <c r="QGJ293" s="755"/>
      <c r="QGK293" s="755"/>
      <c r="QGL293" s="755"/>
      <c r="QGM293" s="755"/>
      <c r="QGN293" s="755"/>
      <c r="QGO293" s="755"/>
      <c r="QGP293" s="755"/>
      <c r="QGQ293" s="755"/>
      <c r="QGR293" s="755"/>
      <c r="QGS293" s="755"/>
      <c r="QGT293" s="755"/>
      <c r="QGU293" s="755"/>
      <c r="QGV293" s="755"/>
      <c r="QGW293" s="755"/>
      <c r="QGX293" s="755"/>
      <c r="QGY293" s="755"/>
      <c r="QGZ293" s="755"/>
      <c r="QHA293" s="755"/>
      <c r="QHB293" s="755"/>
      <c r="QHC293" s="755"/>
      <c r="QHD293" s="755"/>
      <c r="QHE293" s="755"/>
      <c r="QHF293" s="755"/>
      <c r="QHG293" s="755"/>
      <c r="QHH293" s="755"/>
      <c r="QHI293" s="755"/>
      <c r="QHJ293" s="755"/>
      <c r="QHK293" s="755"/>
      <c r="QHL293" s="755"/>
      <c r="QHM293" s="755"/>
      <c r="QHN293" s="755"/>
      <c r="QHO293" s="755"/>
      <c r="QHP293" s="755"/>
      <c r="QHQ293" s="755"/>
      <c r="QHR293" s="755"/>
      <c r="QHS293" s="755"/>
      <c r="QHT293" s="755"/>
      <c r="QHU293" s="755"/>
      <c r="QHV293" s="755"/>
      <c r="QHW293" s="755"/>
      <c r="QHX293" s="755"/>
      <c r="QHY293" s="755"/>
      <c r="QHZ293" s="755"/>
      <c r="QIA293" s="755"/>
      <c r="QIB293" s="755"/>
      <c r="QIC293" s="755"/>
      <c r="QID293" s="755"/>
      <c r="QIE293" s="755"/>
      <c r="QIF293" s="755"/>
      <c r="QIG293" s="755"/>
      <c r="QIH293" s="755"/>
      <c r="QII293" s="755"/>
      <c r="QIJ293" s="755"/>
      <c r="QIK293" s="755"/>
      <c r="QIL293" s="755"/>
      <c r="QIM293" s="755"/>
      <c r="QIN293" s="755"/>
      <c r="QIO293" s="755"/>
      <c r="QIP293" s="755"/>
      <c r="QIQ293" s="755"/>
      <c r="QIR293" s="755"/>
      <c r="QIS293" s="755"/>
      <c r="QIT293" s="755"/>
      <c r="QIU293" s="755"/>
      <c r="QIV293" s="755"/>
      <c r="QIW293" s="755"/>
      <c r="QIX293" s="755"/>
      <c r="QIY293" s="755"/>
      <c r="QIZ293" s="755"/>
      <c r="QJA293" s="755"/>
      <c r="QJB293" s="755"/>
      <c r="QJC293" s="755"/>
      <c r="QJD293" s="755"/>
      <c r="QJE293" s="755"/>
      <c r="QJF293" s="755"/>
      <c r="QJG293" s="755"/>
      <c r="QJH293" s="755"/>
      <c r="QJI293" s="755"/>
      <c r="QJJ293" s="755"/>
      <c r="QJK293" s="755"/>
      <c r="QJL293" s="755"/>
      <c r="QJM293" s="755"/>
      <c r="QJN293" s="755"/>
      <c r="QJO293" s="755"/>
      <c r="QJP293" s="755"/>
      <c r="QJQ293" s="755"/>
      <c r="QJR293" s="755"/>
      <c r="QJS293" s="755"/>
      <c r="QJT293" s="755"/>
      <c r="QJU293" s="755"/>
      <c r="QJV293" s="755"/>
      <c r="QJW293" s="755"/>
      <c r="QJX293" s="755"/>
      <c r="QJY293" s="755"/>
      <c r="QJZ293" s="755"/>
      <c r="QKA293" s="755"/>
      <c r="QKB293" s="755"/>
      <c r="QKC293" s="755"/>
      <c r="QKD293" s="755"/>
      <c r="QKE293" s="755"/>
      <c r="QKF293" s="755"/>
      <c r="QKG293" s="755"/>
      <c r="QKH293" s="755"/>
      <c r="QKI293" s="755"/>
      <c r="QKJ293" s="755"/>
      <c r="QKK293" s="755"/>
      <c r="QKL293" s="755"/>
      <c r="QKM293" s="755"/>
      <c r="QKN293" s="755"/>
      <c r="QKO293" s="755"/>
      <c r="QKP293" s="755"/>
      <c r="QKQ293" s="755"/>
      <c r="QKR293" s="755"/>
      <c r="QKS293" s="755"/>
      <c r="QKT293" s="755"/>
      <c r="QKU293" s="755"/>
      <c r="QKV293" s="755"/>
      <c r="QKW293" s="755"/>
      <c r="QKX293" s="755"/>
      <c r="QKY293" s="755"/>
      <c r="QKZ293" s="755"/>
      <c r="QLA293" s="755"/>
      <c r="QLB293" s="755"/>
      <c r="QLC293" s="755"/>
      <c r="QLD293" s="755"/>
      <c r="QLE293" s="755"/>
      <c r="QLF293" s="755"/>
      <c r="QLG293" s="755"/>
      <c r="QLH293" s="755"/>
      <c r="QLI293" s="755"/>
      <c r="QLJ293" s="755"/>
      <c r="QLK293" s="755"/>
      <c r="QLL293" s="755"/>
      <c r="QLM293" s="755"/>
      <c r="QLN293" s="755"/>
      <c r="QLO293" s="755"/>
      <c r="QLP293" s="755"/>
      <c r="QLQ293" s="755"/>
      <c r="QLR293" s="755"/>
      <c r="QLS293" s="755"/>
      <c r="QLT293" s="755"/>
      <c r="QLU293" s="755"/>
      <c r="QLV293" s="755"/>
      <c r="QLW293" s="755"/>
      <c r="QLX293" s="755"/>
      <c r="QLY293" s="755"/>
      <c r="QLZ293" s="755"/>
      <c r="QMA293" s="755"/>
      <c r="QMB293" s="755"/>
      <c r="QMC293" s="755"/>
      <c r="QMD293" s="755"/>
      <c r="QME293" s="755"/>
      <c r="QMF293" s="755"/>
      <c r="QMG293" s="755"/>
      <c r="QMH293" s="755"/>
      <c r="QMI293" s="755"/>
      <c r="QMJ293" s="755"/>
      <c r="QMK293" s="755"/>
      <c r="QML293" s="755"/>
      <c r="QMM293" s="755"/>
      <c r="QMN293" s="755"/>
      <c r="QMO293" s="755"/>
      <c r="QMP293" s="755"/>
      <c r="QMQ293" s="755"/>
      <c r="QMR293" s="755"/>
      <c r="QMS293" s="755"/>
      <c r="QMT293" s="755"/>
      <c r="QMU293" s="755"/>
      <c r="QMV293" s="755"/>
      <c r="QMW293" s="755"/>
      <c r="QMX293" s="755"/>
      <c r="QMY293" s="755"/>
      <c r="QMZ293" s="755"/>
      <c r="QNA293" s="755"/>
      <c r="QNB293" s="755"/>
      <c r="QNC293" s="755"/>
      <c r="QND293" s="755"/>
      <c r="QNE293" s="755"/>
      <c r="QNF293" s="755"/>
      <c r="QNG293" s="755"/>
      <c r="QNH293" s="755"/>
      <c r="QNI293" s="755"/>
      <c r="QNJ293" s="755"/>
      <c r="QNK293" s="755"/>
      <c r="QNL293" s="755"/>
      <c r="QNM293" s="755"/>
      <c r="QNN293" s="755"/>
      <c r="QNO293" s="755"/>
      <c r="QNP293" s="755"/>
      <c r="QNQ293" s="755"/>
      <c r="QNR293" s="755"/>
      <c r="QNS293" s="755"/>
      <c r="QNT293" s="755"/>
      <c r="QNU293" s="755"/>
      <c r="QNV293" s="755"/>
      <c r="QNW293" s="755"/>
      <c r="QNX293" s="755"/>
      <c r="QNY293" s="755"/>
      <c r="QNZ293" s="755"/>
      <c r="QOA293" s="755"/>
      <c r="QOB293" s="755"/>
      <c r="QOC293" s="755"/>
      <c r="QOD293" s="755"/>
      <c r="QOE293" s="755"/>
      <c r="QOF293" s="755"/>
      <c r="QOG293" s="755"/>
      <c r="QOH293" s="755"/>
      <c r="QOI293" s="755"/>
      <c r="QOJ293" s="755"/>
      <c r="QOK293" s="755"/>
      <c r="QOL293" s="755"/>
      <c r="QOM293" s="755"/>
      <c r="QON293" s="755"/>
      <c r="QOO293" s="755"/>
      <c r="QOP293" s="755"/>
      <c r="QOQ293" s="755"/>
      <c r="QOR293" s="755"/>
      <c r="QOS293" s="755"/>
      <c r="QOT293" s="755"/>
      <c r="QOU293" s="755"/>
      <c r="QOV293" s="755"/>
      <c r="QOW293" s="755"/>
      <c r="QOX293" s="755"/>
      <c r="QOY293" s="755"/>
      <c r="QOZ293" s="755"/>
      <c r="QPA293" s="755"/>
      <c r="QPB293" s="755"/>
      <c r="QPC293" s="755"/>
      <c r="QPD293" s="755"/>
      <c r="QPE293" s="755"/>
      <c r="QPF293" s="755"/>
      <c r="QPG293" s="755"/>
      <c r="QPH293" s="755"/>
      <c r="QPI293" s="755"/>
      <c r="QPJ293" s="755"/>
      <c r="QPK293" s="755"/>
      <c r="QPL293" s="755"/>
      <c r="QPM293" s="755"/>
      <c r="QPN293" s="755"/>
      <c r="QPO293" s="755"/>
      <c r="QPP293" s="755"/>
      <c r="QPQ293" s="755"/>
      <c r="QPR293" s="755"/>
      <c r="QPS293" s="755"/>
      <c r="QPT293" s="755"/>
      <c r="QPU293" s="755"/>
      <c r="QPV293" s="755"/>
      <c r="QPW293" s="755"/>
      <c r="QPX293" s="755"/>
      <c r="QPY293" s="755"/>
      <c r="QPZ293" s="755"/>
      <c r="QQA293" s="755"/>
      <c r="QQB293" s="755"/>
      <c r="QQC293" s="755"/>
      <c r="QQD293" s="755"/>
      <c r="QQE293" s="755"/>
      <c r="QQF293" s="755"/>
      <c r="QQG293" s="755"/>
      <c r="QQH293" s="755"/>
      <c r="QQI293" s="755"/>
      <c r="QQJ293" s="755"/>
      <c r="QQK293" s="755"/>
      <c r="QQL293" s="755"/>
      <c r="QQM293" s="755"/>
      <c r="QQN293" s="755"/>
      <c r="QQO293" s="755"/>
      <c r="QQP293" s="755"/>
      <c r="QQQ293" s="755"/>
      <c r="QQR293" s="755"/>
      <c r="QQS293" s="755"/>
      <c r="QQT293" s="755"/>
      <c r="QQU293" s="755"/>
      <c r="QQV293" s="755"/>
      <c r="QQW293" s="755"/>
      <c r="QQX293" s="755"/>
      <c r="QQY293" s="755"/>
      <c r="QQZ293" s="755"/>
      <c r="QRA293" s="755"/>
      <c r="QRB293" s="755"/>
      <c r="QRC293" s="755"/>
      <c r="QRD293" s="755"/>
      <c r="QRE293" s="755"/>
      <c r="QRF293" s="755"/>
      <c r="QRG293" s="755"/>
      <c r="QRH293" s="755"/>
      <c r="QRI293" s="755"/>
      <c r="QRJ293" s="755"/>
      <c r="QRK293" s="755"/>
      <c r="QRL293" s="755"/>
      <c r="QRM293" s="755"/>
      <c r="QRN293" s="755"/>
      <c r="QRO293" s="755"/>
      <c r="QRP293" s="755"/>
      <c r="QRQ293" s="755"/>
      <c r="QRR293" s="755"/>
      <c r="QRS293" s="755"/>
      <c r="QRT293" s="755"/>
      <c r="QRU293" s="755"/>
      <c r="QRV293" s="755"/>
      <c r="QRW293" s="755"/>
      <c r="QRX293" s="755"/>
      <c r="QRY293" s="755"/>
      <c r="QRZ293" s="755"/>
      <c r="QSA293" s="755"/>
      <c r="QSB293" s="755"/>
      <c r="QSC293" s="755"/>
      <c r="QSD293" s="755"/>
      <c r="QSE293" s="755"/>
      <c r="QSF293" s="755"/>
      <c r="QSG293" s="755"/>
      <c r="QSH293" s="755"/>
      <c r="QSI293" s="755"/>
      <c r="QSJ293" s="755"/>
      <c r="QSK293" s="755"/>
      <c r="QSL293" s="755"/>
      <c r="QSM293" s="755"/>
      <c r="QSN293" s="755"/>
      <c r="QSO293" s="755"/>
      <c r="QSP293" s="755"/>
      <c r="QSQ293" s="755"/>
      <c r="QSR293" s="755"/>
      <c r="QSS293" s="755"/>
      <c r="QST293" s="755"/>
      <c r="QSU293" s="755"/>
      <c r="QSV293" s="755"/>
      <c r="QSW293" s="755"/>
      <c r="QSX293" s="755"/>
      <c r="QSY293" s="755"/>
      <c r="QSZ293" s="755"/>
      <c r="QTA293" s="755"/>
      <c r="QTB293" s="755"/>
      <c r="QTC293" s="755"/>
      <c r="QTD293" s="755"/>
      <c r="QTE293" s="755"/>
      <c r="QTF293" s="755"/>
      <c r="QTG293" s="755"/>
      <c r="QTH293" s="755"/>
      <c r="QTI293" s="755"/>
      <c r="QTJ293" s="755"/>
      <c r="QTK293" s="755"/>
      <c r="QTL293" s="755"/>
      <c r="QTM293" s="755"/>
      <c r="QTN293" s="755"/>
      <c r="QTO293" s="755"/>
      <c r="QTP293" s="755"/>
      <c r="QTQ293" s="755"/>
      <c r="QTR293" s="755"/>
      <c r="QTS293" s="755"/>
      <c r="QTT293" s="755"/>
      <c r="QTU293" s="755"/>
      <c r="QTV293" s="755"/>
      <c r="QTW293" s="755"/>
      <c r="QTX293" s="755"/>
      <c r="QTY293" s="755"/>
      <c r="QTZ293" s="755"/>
      <c r="QUA293" s="755"/>
      <c r="QUB293" s="755"/>
      <c r="QUC293" s="755"/>
      <c r="QUD293" s="755"/>
      <c r="QUE293" s="755"/>
      <c r="QUF293" s="755"/>
      <c r="QUG293" s="755"/>
      <c r="QUH293" s="755"/>
      <c r="QUI293" s="755"/>
      <c r="QUJ293" s="755"/>
      <c r="QUK293" s="755"/>
      <c r="QUL293" s="755"/>
      <c r="QUM293" s="755"/>
      <c r="QUN293" s="755"/>
      <c r="QUO293" s="755"/>
      <c r="QUP293" s="755"/>
      <c r="QUQ293" s="755"/>
      <c r="QUR293" s="755"/>
      <c r="QUS293" s="755"/>
      <c r="QUT293" s="755"/>
      <c r="QUU293" s="755"/>
      <c r="QUV293" s="755"/>
      <c r="QUW293" s="755"/>
      <c r="QUX293" s="755"/>
      <c r="QUY293" s="755"/>
      <c r="QUZ293" s="755"/>
      <c r="QVA293" s="755"/>
      <c r="QVB293" s="755"/>
      <c r="QVC293" s="755"/>
      <c r="QVD293" s="755"/>
      <c r="QVE293" s="755"/>
      <c r="QVF293" s="755"/>
      <c r="QVG293" s="755"/>
      <c r="QVH293" s="755"/>
      <c r="QVI293" s="755"/>
      <c r="QVJ293" s="755"/>
      <c r="QVK293" s="755"/>
      <c r="QVL293" s="755"/>
      <c r="QVM293" s="755"/>
      <c r="QVN293" s="755"/>
      <c r="QVO293" s="755"/>
      <c r="QVP293" s="755"/>
      <c r="QVQ293" s="755"/>
      <c r="QVR293" s="755"/>
      <c r="QVS293" s="755"/>
      <c r="QVT293" s="755"/>
      <c r="QVU293" s="755"/>
      <c r="QVV293" s="755"/>
      <c r="QVW293" s="755"/>
      <c r="QVX293" s="755"/>
      <c r="QVY293" s="755"/>
      <c r="QVZ293" s="755"/>
      <c r="QWA293" s="755"/>
      <c r="QWB293" s="755"/>
      <c r="QWC293" s="755"/>
      <c r="QWD293" s="755"/>
      <c r="QWE293" s="755"/>
      <c r="QWF293" s="755"/>
      <c r="QWG293" s="755"/>
      <c r="QWH293" s="755"/>
      <c r="QWI293" s="755"/>
      <c r="QWJ293" s="755"/>
      <c r="QWK293" s="755"/>
      <c r="QWL293" s="755"/>
      <c r="QWM293" s="755"/>
      <c r="QWN293" s="755"/>
      <c r="QWO293" s="755"/>
      <c r="QWP293" s="755"/>
      <c r="QWQ293" s="755"/>
      <c r="QWR293" s="755"/>
      <c r="QWS293" s="755"/>
      <c r="QWT293" s="755"/>
      <c r="QWU293" s="755"/>
      <c r="QWV293" s="755"/>
      <c r="QWW293" s="755"/>
      <c r="QWX293" s="755"/>
      <c r="QWY293" s="755"/>
      <c r="QWZ293" s="755"/>
      <c r="QXA293" s="755"/>
      <c r="QXB293" s="755"/>
      <c r="QXC293" s="755"/>
      <c r="QXD293" s="755"/>
      <c r="QXE293" s="755"/>
      <c r="QXF293" s="755"/>
      <c r="QXG293" s="755"/>
      <c r="QXH293" s="755"/>
      <c r="QXI293" s="755"/>
      <c r="QXJ293" s="755"/>
      <c r="QXK293" s="755"/>
      <c r="QXL293" s="755"/>
      <c r="QXM293" s="755"/>
      <c r="QXN293" s="755"/>
      <c r="QXO293" s="755"/>
      <c r="QXP293" s="755"/>
      <c r="QXQ293" s="755"/>
      <c r="QXR293" s="755"/>
      <c r="QXS293" s="755"/>
      <c r="QXT293" s="755"/>
      <c r="QXU293" s="755"/>
      <c r="QXV293" s="755"/>
      <c r="QXW293" s="755"/>
      <c r="QXX293" s="755"/>
      <c r="QXY293" s="755"/>
      <c r="QXZ293" s="755"/>
      <c r="QYA293" s="755"/>
      <c r="QYB293" s="755"/>
      <c r="QYC293" s="755"/>
      <c r="QYD293" s="755"/>
      <c r="QYE293" s="755"/>
      <c r="QYF293" s="755"/>
      <c r="QYG293" s="755"/>
      <c r="QYH293" s="755"/>
      <c r="QYI293" s="755"/>
      <c r="QYJ293" s="755"/>
      <c r="QYK293" s="755"/>
      <c r="QYL293" s="755"/>
      <c r="QYM293" s="755"/>
      <c r="QYN293" s="755"/>
      <c r="QYO293" s="755"/>
      <c r="QYP293" s="755"/>
      <c r="QYQ293" s="755"/>
      <c r="QYR293" s="755"/>
      <c r="QYS293" s="755"/>
      <c r="QYT293" s="755"/>
      <c r="QYU293" s="755"/>
      <c r="QYV293" s="755"/>
      <c r="QYW293" s="755"/>
      <c r="QYX293" s="755"/>
      <c r="QYY293" s="755"/>
      <c r="QYZ293" s="755"/>
      <c r="QZA293" s="755"/>
      <c r="QZB293" s="755"/>
      <c r="QZC293" s="755"/>
      <c r="QZD293" s="755"/>
      <c r="QZE293" s="755"/>
      <c r="QZF293" s="755"/>
      <c r="QZG293" s="755"/>
      <c r="QZH293" s="755"/>
      <c r="QZI293" s="755"/>
      <c r="QZJ293" s="755"/>
      <c r="QZK293" s="755"/>
      <c r="QZL293" s="755"/>
      <c r="QZM293" s="755"/>
      <c r="QZN293" s="755"/>
      <c r="QZO293" s="755"/>
      <c r="QZP293" s="755"/>
      <c r="QZQ293" s="755"/>
      <c r="QZR293" s="755"/>
      <c r="QZS293" s="755"/>
      <c r="QZT293" s="755"/>
      <c r="QZU293" s="755"/>
      <c r="QZV293" s="755"/>
      <c r="QZW293" s="755"/>
      <c r="QZX293" s="755"/>
      <c r="QZY293" s="755"/>
      <c r="QZZ293" s="755"/>
      <c r="RAA293" s="755"/>
      <c r="RAB293" s="755"/>
      <c r="RAC293" s="755"/>
      <c r="RAD293" s="755"/>
      <c r="RAE293" s="755"/>
      <c r="RAF293" s="755"/>
      <c r="RAG293" s="755"/>
      <c r="RAH293" s="755"/>
      <c r="RAI293" s="755"/>
      <c r="RAJ293" s="755"/>
      <c r="RAK293" s="755"/>
      <c r="RAL293" s="755"/>
      <c r="RAM293" s="755"/>
      <c r="RAN293" s="755"/>
      <c r="RAO293" s="755"/>
      <c r="RAP293" s="755"/>
      <c r="RAQ293" s="755"/>
      <c r="RAR293" s="755"/>
      <c r="RAS293" s="755"/>
      <c r="RAT293" s="755"/>
      <c r="RAU293" s="755"/>
      <c r="RAV293" s="755"/>
      <c r="RAW293" s="755"/>
      <c r="RAX293" s="755"/>
      <c r="RAY293" s="755"/>
      <c r="RAZ293" s="755"/>
      <c r="RBA293" s="755"/>
      <c r="RBB293" s="755"/>
      <c r="RBC293" s="755"/>
      <c r="RBD293" s="755"/>
      <c r="RBE293" s="755"/>
      <c r="RBF293" s="755"/>
      <c r="RBG293" s="755"/>
      <c r="RBH293" s="755"/>
      <c r="RBI293" s="755"/>
      <c r="RBJ293" s="755"/>
      <c r="RBK293" s="755"/>
      <c r="RBL293" s="755"/>
      <c r="RBM293" s="755"/>
      <c r="RBN293" s="755"/>
      <c r="RBO293" s="755"/>
      <c r="RBP293" s="755"/>
      <c r="RBQ293" s="755"/>
      <c r="RBR293" s="755"/>
      <c r="RBS293" s="755"/>
      <c r="RBT293" s="755"/>
      <c r="RBU293" s="755"/>
      <c r="RBV293" s="755"/>
      <c r="RBW293" s="755"/>
      <c r="RBX293" s="755"/>
      <c r="RBY293" s="755"/>
      <c r="RBZ293" s="755"/>
      <c r="RCA293" s="755"/>
      <c r="RCB293" s="755"/>
      <c r="RCC293" s="755"/>
      <c r="RCD293" s="755"/>
      <c r="RCE293" s="755"/>
      <c r="RCF293" s="755"/>
      <c r="RCG293" s="755"/>
      <c r="RCH293" s="755"/>
      <c r="RCI293" s="755"/>
      <c r="RCJ293" s="755"/>
      <c r="RCK293" s="755"/>
      <c r="RCL293" s="755"/>
      <c r="RCM293" s="755"/>
      <c r="RCN293" s="755"/>
      <c r="RCO293" s="755"/>
      <c r="RCP293" s="755"/>
      <c r="RCQ293" s="755"/>
      <c r="RCR293" s="755"/>
      <c r="RCS293" s="755"/>
      <c r="RCT293" s="755"/>
      <c r="RCU293" s="755"/>
      <c r="RCV293" s="755"/>
      <c r="RCW293" s="755"/>
      <c r="RCX293" s="755"/>
      <c r="RCY293" s="755"/>
      <c r="RCZ293" s="755"/>
      <c r="RDA293" s="755"/>
      <c r="RDB293" s="755"/>
      <c r="RDC293" s="755"/>
      <c r="RDD293" s="755"/>
      <c r="RDE293" s="755"/>
      <c r="RDF293" s="755"/>
      <c r="RDG293" s="755"/>
      <c r="RDH293" s="755"/>
      <c r="RDI293" s="755"/>
      <c r="RDJ293" s="755"/>
      <c r="RDK293" s="755"/>
      <c r="RDL293" s="755"/>
      <c r="RDM293" s="755"/>
      <c r="RDN293" s="755"/>
      <c r="RDO293" s="755"/>
      <c r="RDP293" s="755"/>
      <c r="RDQ293" s="755"/>
      <c r="RDR293" s="755"/>
      <c r="RDS293" s="755"/>
      <c r="RDT293" s="755"/>
      <c r="RDU293" s="755"/>
      <c r="RDV293" s="755"/>
      <c r="RDW293" s="755"/>
      <c r="RDX293" s="755"/>
      <c r="RDY293" s="755"/>
      <c r="RDZ293" s="755"/>
      <c r="REA293" s="755"/>
      <c r="REB293" s="755"/>
      <c r="REC293" s="755"/>
      <c r="RED293" s="755"/>
      <c r="REE293" s="755"/>
      <c r="REF293" s="755"/>
      <c r="REG293" s="755"/>
      <c r="REH293" s="755"/>
      <c r="REI293" s="755"/>
      <c r="REJ293" s="755"/>
      <c r="REK293" s="755"/>
      <c r="REL293" s="755"/>
      <c r="REM293" s="755"/>
      <c r="REN293" s="755"/>
      <c r="REO293" s="755"/>
      <c r="REP293" s="755"/>
      <c r="REQ293" s="755"/>
      <c r="RER293" s="755"/>
      <c r="RES293" s="755"/>
      <c r="RET293" s="755"/>
      <c r="REU293" s="755"/>
      <c r="REV293" s="755"/>
      <c r="REW293" s="755"/>
      <c r="REX293" s="755"/>
      <c r="REY293" s="755"/>
      <c r="REZ293" s="755"/>
      <c r="RFA293" s="755"/>
      <c r="RFB293" s="755"/>
      <c r="RFC293" s="755"/>
      <c r="RFD293" s="755"/>
      <c r="RFE293" s="755"/>
      <c r="RFF293" s="755"/>
      <c r="RFG293" s="755"/>
      <c r="RFH293" s="755"/>
      <c r="RFI293" s="755"/>
      <c r="RFJ293" s="755"/>
      <c r="RFK293" s="755"/>
      <c r="RFL293" s="755"/>
      <c r="RFM293" s="755"/>
      <c r="RFN293" s="755"/>
      <c r="RFO293" s="755"/>
      <c r="RFP293" s="755"/>
      <c r="RFQ293" s="755"/>
      <c r="RFR293" s="755"/>
      <c r="RFS293" s="755"/>
      <c r="RFT293" s="755"/>
      <c r="RFU293" s="755"/>
      <c r="RFV293" s="755"/>
      <c r="RFW293" s="755"/>
      <c r="RFX293" s="755"/>
      <c r="RFY293" s="755"/>
      <c r="RFZ293" s="755"/>
      <c r="RGA293" s="755"/>
      <c r="RGB293" s="755"/>
      <c r="RGC293" s="755"/>
      <c r="RGD293" s="755"/>
      <c r="RGE293" s="755"/>
      <c r="RGF293" s="755"/>
      <c r="RGG293" s="755"/>
      <c r="RGH293" s="755"/>
      <c r="RGI293" s="755"/>
      <c r="RGJ293" s="755"/>
      <c r="RGK293" s="755"/>
      <c r="RGL293" s="755"/>
      <c r="RGM293" s="755"/>
      <c r="RGN293" s="755"/>
      <c r="RGO293" s="755"/>
      <c r="RGP293" s="755"/>
      <c r="RGQ293" s="755"/>
      <c r="RGR293" s="755"/>
      <c r="RGS293" s="755"/>
      <c r="RGT293" s="755"/>
      <c r="RGU293" s="755"/>
      <c r="RGV293" s="755"/>
      <c r="RGW293" s="755"/>
      <c r="RGX293" s="755"/>
      <c r="RGY293" s="755"/>
      <c r="RGZ293" s="755"/>
      <c r="RHA293" s="755"/>
      <c r="RHB293" s="755"/>
      <c r="RHC293" s="755"/>
      <c r="RHD293" s="755"/>
      <c r="RHE293" s="755"/>
      <c r="RHF293" s="755"/>
      <c r="RHG293" s="755"/>
      <c r="RHH293" s="755"/>
      <c r="RHI293" s="755"/>
      <c r="RHJ293" s="755"/>
      <c r="RHK293" s="755"/>
      <c r="RHL293" s="755"/>
      <c r="RHM293" s="755"/>
      <c r="RHN293" s="755"/>
      <c r="RHO293" s="755"/>
      <c r="RHP293" s="755"/>
      <c r="RHQ293" s="755"/>
      <c r="RHR293" s="755"/>
      <c r="RHS293" s="755"/>
      <c r="RHT293" s="755"/>
      <c r="RHU293" s="755"/>
      <c r="RHV293" s="755"/>
      <c r="RHW293" s="755"/>
      <c r="RHX293" s="755"/>
      <c r="RHY293" s="755"/>
      <c r="RHZ293" s="755"/>
      <c r="RIA293" s="755"/>
      <c r="RIB293" s="755"/>
      <c r="RIC293" s="755"/>
      <c r="RID293" s="755"/>
      <c r="RIE293" s="755"/>
      <c r="RIF293" s="755"/>
      <c r="RIG293" s="755"/>
      <c r="RIH293" s="755"/>
      <c r="RII293" s="755"/>
      <c r="RIJ293" s="755"/>
      <c r="RIK293" s="755"/>
      <c r="RIL293" s="755"/>
      <c r="RIM293" s="755"/>
      <c r="RIN293" s="755"/>
      <c r="RIO293" s="755"/>
      <c r="RIP293" s="755"/>
      <c r="RIQ293" s="755"/>
      <c r="RIR293" s="755"/>
      <c r="RIS293" s="755"/>
      <c r="RIT293" s="755"/>
      <c r="RIU293" s="755"/>
      <c r="RIV293" s="755"/>
      <c r="RIW293" s="755"/>
      <c r="RIX293" s="755"/>
      <c r="RIY293" s="755"/>
      <c r="RIZ293" s="755"/>
      <c r="RJA293" s="755"/>
      <c r="RJB293" s="755"/>
      <c r="RJC293" s="755"/>
      <c r="RJD293" s="755"/>
      <c r="RJE293" s="755"/>
      <c r="RJF293" s="755"/>
      <c r="RJG293" s="755"/>
      <c r="RJH293" s="755"/>
      <c r="RJI293" s="755"/>
      <c r="RJJ293" s="755"/>
      <c r="RJK293" s="755"/>
      <c r="RJL293" s="755"/>
      <c r="RJM293" s="755"/>
      <c r="RJN293" s="755"/>
      <c r="RJO293" s="755"/>
      <c r="RJP293" s="755"/>
      <c r="RJQ293" s="755"/>
      <c r="RJR293" s="755"/>
      <c r="RJS293" s="755"/>
      <c r="RJT293" s="755"/>
      <c r="RJU293" s="755"/>
      <c r="RJV293" s="755"/>
      <c r="RJW293" s="755"/>
      <c r="RJX293" s="755"/>
      <c r="RJY293" s="755"/>
      <c r="RJZ293" s="755"/>
      <c r="RKA293" s="755"/>
      <c r="RKB293" s="755"/>
      <c r="RKC293" s="755"/>
      <c r="RKD293" s="755"/>
      <c r="RKE293" s="755"/>
      <c r="RKF293" s="755"/>
      <c r="RKG293" s="755"/>
      <c r="RKH293" s="755"/>
      <c r="RKI293" s="755"/>
      <c r="RKJ293" s="755"/>
      <c r="RKK293" s="755"/>
      <c r="RKL293" s="755"/>
      <c r="RKM293" s="755"/>
      <c r="RKN293" s="755"/>
      <c r="RKO293" s="755"/>
      <c r="RKP293" s="755"/>
      <c r="RKQ293" s="755"/>
      <c r="RKR293" s="755"/>
      <c r="RKS293" s="755"/>
      <c r="RKT293" s="755"/>
      <c r="RKU293" s="755"/>
      <c r="RKV293" s="755"/>
      <c r="RKW293" s="755"/>
      <c r="RKX293" s="755"/>
      <c r="RKY293" s="755"/>
      <c r="RKZ293" s="755"/>
      <c r="RLA293" s="755"/>
      <c r="RLB293" s="755"/>
      <c r="RLC293" s="755"/>
      <c r="RLD293" s="755"/>
      <c r="RLE293" s="755"/>
      <c r="RLF293" s="755"/>
      <c r="RLG293" s="755"/>
      <c r="RLH293" s="755"/>
      <c r="RLI293" s="755"/>
      <c r="RLJ293" s="755"/>
      <c r="RLK293" s="755"/>
      <c r="RLL293" s="755"/>
      <c r="RLM293" s="755"/>
      <c r="RLN293" s="755"/>
      <c r="RLO293" s="755"/>
      <c r="RLP293" s="755"/>
      <c r="RLQ293" s="755"/>
      <c r="RLR293" s="755"/>
      <c r="RLS293" s="755"/>
      <c r="RLT293" s="755"/>
      <c r="RLU293" s="755"/>
      <c r="RLV293" s="755"/>
      <c r="RLW293" s="755"/>
      <c r="RLX293" s="755"/>
      <c r="RLY293" s="755"/>
      <c r="RLZ293" s="755"/>
      <c r="RMA293" s="755"/>
      <c r="RMB293" s="755"/>
      <c r="RMC293" s="755"/>
      <c r="RMD293" s="755"/>
      <c r="RME293" s="755"/>
      <c r="RMF293" s="755"/>
      <c r="RMG293" s="755"/>
      <c r="RMH293" s="755"/>
      <c r="RMI293" s="755"/>
      <c r="RMJ293" s="755"/>
      <c r="RMK293" s="755"/>
      <c r="RML293" s="755"/>
      <c r="RMM293" s="755"/>
      <c r="RMN293" s="755"/>
      <c r="RMO293" s="755"/>
      <c r="RMP293" s="755"/>
      <c r="RMQ293" s="755"/>
      <c r="RMR293" s="755"/>
      <c r="RMS293" s="755"/>
      <c r="RMT293" s="755"/>
      <c r="RMU293" s="755"/>
      <c r="RMV293" s="755"/>
      <c r="RMW293" s="755"/>
      <c r="RMX293" s="755"/>
      <c r="RMY293" s="755"/>
      <c r="RMZ293" s="755"/>
      <c r="RNA293" s="755"/>
      <c r="RNB293" s="755"/>
      <c r="RNC293" s="755"/>
      <c r="RND293" s="755"/>
      <c r="RNE293" s="755"/>
      <c r="RNF293" s="755"/>
      <c r="RNG293" s="755"/>
      <c r="RNH293" s="755"/>
      <c r="RNI293" s="755"/>
      <c r="RNJ293" s="755"/>
      <c r="RNK293" s="755"/>
      <c r="RNL293" s="755"/>
      <c r="RNM293" s="755"/>
      <c r="RNN293" s="755"/>
      <c r="RNO293" s="755"/>
      <c r="RNP293" s="755"/>
      <c r="RNQ293" s="755"/>
      <c r="RNR293" s="755"/>
      <c r="RNS293" s="755"/>
      <c r="RNT293" s="755"/>
      <c r="RNU293" s="755"/>
      <c r="RNV293" s="755"/>
      <c r="RNW293" s="755"/>
      <c r="RNX293" s="755"/>
      <c r="RNY293" s="755"/>
      <c r="RNZ293" s="755"/>
      <c r="ROA293" s="755"/>
      <c r="ROB293" s="755"/>
      <c r="ROC293" s="755"/>
      <c r="ROD293" s="755"/>
      <c r="ROE293" s="755"/>
      <c r="ROF293" s="755"/>
      <c r="ROG293" s="755"/>
      <c r="ROH293" s="755"/>
      <c r="ROI293" s="755"/>
      <c r="ROJ293" s="755"/>
      <c r="ROK293" s="755"/>
      <c r="ROL293" s="755"/>
      <c r="ROM293" s="755"/>
      <c r="RON293" s="755"/>
      <c r="ROO293" s="755"/>
      <c r="ROP293" s="755"/>
      <c r="ROQ293" s="755"/>
      <c r="ROR293" s="755"/>
      <c r="ROS293" s="755"/>
      <c r="ROT293" s="755"/>
      <c r="ROU293" s="755"/>
      <c r="ROV293" s="755"/>
      <c r="ROW293" s="755"/>
      <c r="ROX293" s="755"/>
      <c r="ROY293" s="755"/>
      <c r="ROZ293" s="755"/>
      <c r="RPA293" s="755"/>
      <c r="RPB293" s="755"/>
      <c r="RPC293" s="755"/>
      <c r="RPD293" s="755"/>
      <c r="RPE293" s="755"/>
      <c r="RPF293" s="755"/>
      <c r="RPG293" s="755"/>
      <c r="RPH293" s="755"/>
      <c r="RPI293" s="755"/>
      <c r="RPJ293" s="755"/>
      <c r="RPK293" s="755"/>
      <c r="RPL293" s="755"/>
      <c r="RPM293" s="755"/>
      <c r="RPN293" s="755"/>
      <c r="RPO293" s="755"/>
      <c r="RPP293" s="755"/>
      <c r="RPQ293" s="755"/>
      <c r="RPR293" s="755"/>
      <c r="RPS293" s="755"/>
      <c r="RPT293" s="755"/>
      <c r="RPU293" s="755"/>
      <c r="RPV293" s="755"/>
      <c r="RPW293" s="755"/>
      <c r="RPX293" s="755"/>
      <c r="RPY293" s="755"/>
      <c r="RPZ293" s="755"/>
      <c r="RQA293" s="755"/>
      <c r="RQB293" s="755"/>
      <c r="RQC293" s="755"/>
      <c r="RQD293" s="755"/>
      <c r="RQE293" s="755"/>
      <c r="RQF293" s="755"/>
      <c r="RQG293" s="755"/>
      <c r="RQH293" s="755"/>
      <c r="RQI293" s="755"/>
      <c r="RQJ293" s="755"/>
      <c r="RQK293" s="755"/>
      <c r="RQL293" s="755"/>
      <c r="RQM293" s="755"/>
      <c r="RQN293" s="755"/>
      <c r="RQO293" s="755"/>
      <c r="RQP293" s="755"/>
      <c r="RQQ293" s="755"/>
      <c r="RQR293" s="755"/>
      <c r="RQS293" s="755"/>
      <c r="RQT293" s="755"/>
      <c r="RQU293" s="755"/>
      <c r="RQV293" s="755"/>
      <c r="RQW293" s="755"/>
      <c r="RQX293" s="755"/>
      <c r="RQY293" s="755"/>
      <c r="RQZ293" s="755"/>
      <c r="RRA293" s="755"/>
      <c r="RRB293" s="755"/>
      <c r="RRC293" s="755"/>
      <c r="RRD293" s="755"/>
      <c r="RRE293" s="755"/>
      <c r="RRF293" s="755"/>
      <c r="RRG293" s="755"/>
      <c r="RRH293" s="755"/>
      <c r="RRI293" s="755"/>
      <c r="RRJ293" s="755"/>
      <c r="RRK293" s="755"/>
      <c r="RRL293" s="755"/>
      <c r="RRM293" s="755"/>
      <c r="RRN293" s="755"/>
      <c r="RRO293" s="755"/>
      <c r="RRP293" s="755"/>
      <c r="RRQ293" s="755"/>
      <c r="RRR293" s="755"/>
      <c r="RRS293" s="755"/>
      <c r="RRT293" s="755"/>
      <c r="RRU293" s="755"/>
      <c r="RRV293" s="755"/>
      <c r="RRW293" s="755"/>
      <c r="RRX293" s="755"/>
      <c r="RRY293" s="755"/>
      <c r="RRZ293" s="755"/>
      <c r="RSA293" s="755"/>
      <c r="RSB293" s="755"/>
      <c r="RSC293" s="755"/>
      <c r="RSD293" s="755"/>
      <c r="RSE293" s="755"/>
      <c r="RSF293" s="755"/>
      <c r="RSG293" s="755"/>
      <c r="RSH293" s="755"/>
      <c r="RSI293" s="755"/>
      <c r="RSJ293" s="755"/>
      <c r="RSK293" s="755"/>
      <c r="RSL293" s="755"/>
      <c r="RSM293" s="755"/>
      <c r="RSN293" s="755"/>
      <c r="RSO293" s="755"/>
      <c r="RSP293" s="755"/>
      <c r="RSQ293" s="755"/>
      <c r="RSR293" s="755"/>
      <c r="RSS293" s="755"/>
      <c r="RST293" s="755"/>
      <c r="RSU293" s="755"/>
      <c r="RSV293" s="755"/>
      <c r="RSW293" s="755"/>
      <c r="RSX293" s="755"/>
      <c r="RSY293" s="755"/>
      <c r="RSZ293" s="755"/>
      <c r="RTA293" s="755"/>
      <c r="RTB293" s="755"/>
      <c r="RTC293" s="755"/>
      <c r="RTD293" s="755"/>
      <c r="RTE293" s="755"/>
      <c r="RTF293" s="755"/>
      <c r="RTG293" s="755"/>
      <c r="RTH293" s="755"/>
      <c r="RTI293" s="755"/>
      <c r="RTJ293" s="755"/>
      <c r="RTK293" s="755"/>
      <c r="RTL293" s="755"/>
      <c r="RTM293" s="755"/>
      <c r="RTN293" s="755"/>
      <c r="RTO293" s="755"/>
      <c r="RTP293" s="755"/>
      <c r="RTQ293" s="755"/>
      <c r="RTR293" s="755"/>
      <c r="RTS293" s="755"/>
      <c r="RTT293" s="755"/>
      <c r="RTU293" s="755"/>
      <c r="RTV293" s="755"/>
      <c r="RTW293" s="755"/>
      <c r="RTX293" s="755"/>
      <c r="RTY293" s="755"/>
      <c r="RTZ293" s="755"/>
      <c r="RUA293" s="755"/>
      <c r="RUB293" s="755"/>
      <c r="RUC293" s="755"/>
      <c r="RUD293" s="755"/>
      <c r="RUE293" s="755"/>
      <c r="RUF293" s="755"/>
      <c r="RUG293" s="755"/>
      <c r="RUH293" s="755"/>
      <c r="RUI293" s="755"/>
      <c r="RUJ293" s="755"/>
      <c r="RUK293" s="755"/>
      <c r="RUL293" s="755"/>
      <c r="RUM293" s="755"/>
      <c r="RUN293" s="755"/>
      <c r="RUO293" s="755"/>
      <c r="RUP293" s="755"/>
      <c r="RUQ293" s="755"/>
      <c r="RUR293" s="755"/>
      <c r="RUS293" s="755"/>
      <c r="RUT293" s="755"/>
      <c r="RUU293" s="755"/>
      <c r="RUV293" s="755"/>
      <c r="RUW293" s="755"/>
      <c r="RUX293" s="755"/>
      <c r="RUY293" s="755"/>
      <c r="RUZ293" s="755"/>
      <c r="RVA293" s="755"/>
      <c r="RVB293" s="755"/>
      <c r="RVC293" s="755"/>
      <c r="RVD293" s="755"/>
      <c r="RVE293" s="755"/>
      <c r="RVF293" s="755"/>
      <c r="RVG293" s="755"/>
      <c r="RVH293" s="755"/>
      <c r="RVI293" s="755"/>
      <c r="RVJ293" s="755"/>
      <c r="RVK293" s="755"/>
      <c r="RVL293" s="755"/>
      <c r="RVM293" s="755"/>
      <c r="RVN293" s="755"/>
      <c r="RVO293" s="755"/>
      <c r="RVP293" s="755"/>
      <c r="RVQ293" s="755"/>
      <c r="RVR293" s="755"/>
      <c r="RVS293" s="755"/>
      <c r="RVT293" s="755"/>
      <c r="RVU293" s="755"/>
      <c r="RVV293" s="755"/>
      <c r="RVW293" s="755"/>
      <c r="RVX293" s="755"/>
      <c r="RVY293" s="755"/>
      <c r="RVZ293" s="755"/>
      <c r="RWA293" s="755"/>
      <c r="RWB293" s="755"/>
      <c r="RWC293" s="755"/>
      <c r="RWD293" s="755"/>
      <c r="RWE293" s="755"/>
      <c r="RWF293" s="755"/>
      <c r="RWG293" s="755"/>
      <c r="RWH293" s="755"/>
      <c r="RWI293" s="755"/>
      <c r="RWJ293" s="755"/>
      <c r="RWK293" s="755"/>
      <c r="RWL293" s="755"/>
      <c r="RWM293" s="755"/>
      <c r="RWN293" s="755"/>
      <c r="RWO293" s="755"/>
      <c r="RWP293" s="755"/>
      <c r="RWQ293" s="755"/>
      <c r="RWR293" s="755"/>
      <c r="RWS293" s="755"/>
      <c r="RWT293" s="755"/>
      <c r="RWU293" s="755"/>
      <c r="RWV293" s="755"/>
      <c r="RWW293" s="755"/>
      <c r="RWX293" s="755"/>
      <c r="RWY293" s="755"/>
      <c r="RWZ293" s="755"/>
      <c r="RXA293" s="755"/>
      <c r="RXB293" s="755"/>
      <c r="RXC293" s="755"/>
      <c r="RXD293" s="755"/>
      <c r="RXE293" s="755"/>
      <c r="RXF293" s="755"/>
      <c r="RXG293" s="755"/>
      <c r="RXH293" s="755"/>
      <c r="RXI293" s="755"/>
      <c r="RXJ293" s="755"/>
      <c r="RXK293" s="755"/>
      <c r="RXL293" s="755"/>
      <c r="RXM293" s="755"/>
      <c r="RXN293" s="755"/>
      <c r="RXO293" s="755"/>
      <c r="RXP293" s="755"/>
      <c r="RXQ293" s="755"/>
      <c r="RXR293" s="755"/>
      <c r="RXS293" s="755"/>
      <c r="RXT293" s="755"/>
      <c r="RXU293" s="755"/>
      <c r="RXV293" s="755"/>
      <c r="RXW293" s="755"/>
      <c r="RXX293" s="755"/>
      <c r="RXY293" s="755"/>
      <c r="RXZ293" s="755"/>
      <c r="RYA293" s="755"/>
      <c r="RYB293" s="755"/>
      <c r="RYC293" s="755"/>
      <c r="RYD293" s="755"/>
      <c r="RYE293" s="755"/>
      <c r="RYF293" s="755"/>
      <c r="RYG293" s="755"/>
      <c r="RYH293" s="755"/>
      <c r="RYI293" s="755"/>
      <c r="RYJ293" s="755"/>
      <c r="RYK293" s="755"/>
      <c r="RYL293" s="755"/>
      <c r="RYM293" s="755"/>
      <c r="RYN293" s="755"/>
      <c r="RYO293" s="755"/>
      <c r="RYP293" s="755"/>
      <c r="RYQ293" s="755"/>
      <c r="RYR293" s="755"/>
      <c r="RYS293" s="755"/>
      <c r="RYT293" s="755"/>
      <c r="RYU293" s="755"/>
      <c r="RYV293" s="755"/>
      <c r="RYW293" s="755"/>
      <c r="RYX293" s="755"/>
      <c r="RYY293" s="755"/>
      <c r="RYZ293" s="755"/>
      <c r="RZA293" s="755"/>
      <c r="RZB293" s="755"/>
      <c r="RZC293" s="755"/>
      <c r="RZD293" s="755"/>
      <c r="RZE293" s="755"/>
      <c r="RZF293" s="755"/>
      <c r="RZG293" s="755"/>
      <c r="RZH293" s="755"/>
      <c r="RZI293" s="755"/>
      <c r="RZJ293" s="755"/>
      <c r="RZK293" s="755"/>
      <c r="RZL293" s="755"/>
      <c r="RZM293" s="755"/>
      <c r="RZN293" s="755"/>
      <c r="RZO293" s="755"/>
      <c r="RZP293" s="755"/>
      <c r="RZQ293" s="755"/>
      <c r="RZR293" s="755"/>
      <c r="RZS293" s="755"/>
      <c r="RZT293" s="755"/>
      <c r="RZU293" s="755"/>
      <c r="RZV293" s="755"/>
      <c r="RZW293" s="755"/>
      <c r="RZX293" s="755"/>
      <c r="RZY293" s="755"/>
      <c r="RZZ293" s="755"/>
      <c r="SAA293" s="755"/>
      <c r="SAB293" s="755"/>
      <c r="SAC293" s="755"/>
      <c r="SAD293" s="755"/>
      <c r="SAE293" s="755"/>
      <c r="SAF293" s="755"/>
      <c r="SAG293" s="755"/>
      <c r="SAH293" s="755"/>
      <c r="SAI293" s="755"/>
      <c r="SAJ293" s="755"/>
      <c r="SAK293" s="755"/>
      <c r="SAL293" s="755"/>
      <c r="SAM293" s="755"/>
      <c r="SAN293" s="755"/>
      <c r="SAO293" s="755"/>
      <c r="SAP293" s="755"/>
      <c r="SAQ293" s="755"/>
      <c r="SAR293" s="755"/>
      <c r="SAS293" s="755"/>
      <c r="SAT293" s="755"/>
      <c r="SAU293" s="755"/>
      <c r="SAV293" s="755"/>
      <c r="SAW293" s="755"/>
      <c r="SAX293" s="755"/>
      <c r="SAY293" s="755"/>
      <c r="SAZ293" s="755"/>
      <c r="SBA293" s="755"/>
      <c r="SBB293" s="755"/>
      <c r="SBC293" s="755"/>
      <c r="SBD293" s="755"/>
      <c r="SBE293" s="755"/>
      <c r="SBF293" s="755"/>
      <c r="SBG293" s="755"/>
      <c r="SBH293" s="755"/>
      <c r="SBI293" s="755"/>
      <c r="SBJ293" s="755"/>
      <c r="SBK293" s="755"/>
      <c r="SBL293" s="755"/>
      <c r="SBM293" s="755"/>
      <c r="SBN293" s="755"/>
      <c r="SBO293" s="755"/>
      <c r="SBP293" s="755"/>
      <c r="SBQ293" s="755"/>
      <c r="SBR293" s="755"/>
      <c r="SBS293" s="755"/>
      <c r="SBT293" s="755"/>
      <c r="SBU293" s="755"/>
      <c r="SBV293" s="755"/>
      <c r="SBW293" s="755"/>
      <c r="SBX293" s="755"/>
      <c r="SBY293" s="755"/>
      <c r="SBZ293" s="755"/>
      <c r="SCA293" s="755"/>
      <c r="SCB293" s="755"/>
      <c r="SCC293" s="755"/>
      <c r="SCD293" s="755"/>
      <c r="SCE293" s="755"/>
      <c r="SCF293" s="755"/>
      <c r="SCG293" s="755"/>
      <c r="SCH293" s="755"/>
      <c r="SCI293" s="755"/>
      <c r="SCJ293" s="755"/>
      <c r="SCK293" s="755"/>
      <c r="SCL293" s="755"/>
      <c r="SCM293" s="755"/>
      <c r="SCN293" s="755"/>
      <c r="SCO293" s="755"/>
      <c r="SCP293" s="755"/>
      <c r="SCQ293" s="755"/>
      <c r="SCR293" s="755"/>
      <c r="SCS293" s="755"/>
      <c r="SCT293" s="755"/>
      <c r="SCU293" s="755"/>
      <c r="SCV293" s="755"/>
      <c r="SCW293" s="755"/>
      <c r="SCX293" s="755"/>
      <c r="SCY293" s="755"/>
      <c r="SCZ293" s="755"/>
      <c r="SDA293" s="755"/>
      <c r="SDB293" s="755"/>
      <c r="SDC293" s="755"/>
      <c r="SDD293" s="755"/>
      <c r="SDE293" s="755"/>
      <c r="SDF293" s="755"/>
      <c r="SDG293" s="755"/>
      <c r="SDH293" s="755"/>
      <c r="SDI293" s="755"/>
      <c r="SDJ293" s="755"/>
      <c r="SDK293" s="755"/>
      <c r="SDL293" s="755"/>
      <c r="SDM293" s="755"/>
      <c r="SDN293" s="755"/>
      <c r="SDO293" s="755"/>
      <c r="SDP293" s="755"/>
      <c r="SDQ293" s="755"/>
      <c r="SDR293" s="755"/>
      <c r="SDS293" s="755"/>
      <c r="SDT293" s="755"/>
      <c r="SDU293" s="755"/>
      <c r="SDV293" s="755"/>
      <c r="SDW293" s="755"/>
      <c r="SDX293" s="755"/>
      <c r="SDY293" s="755"/>
      <c r="SDZ293" s="755"/>
      <c r="SEA293" s="755"/>
      <c r="SEB293" s="755"/>
      <c r="SEC293" s="755"/>
      <c r="SED293" s="755"/>
      <c r="SEE293" s="755"/>
      <c r="SEF293" s="755"/>
      <c r="SEG293" s="755"/>
      <c r="SEH293" s="755"/>
      <c r="SEI293" s="755"/>
      <c r="SEJ293" s="755"/>
      <c r="SEK293" s="755"/>
      <c r="SEL293" s="755"/>
      <c r="SEM293" s="755"/>
      <c r="SEN293" s="755"/>
      <c r="SEO293" s="755"/>
      <c r="SEP293" s="755"/>
      <c r="SEQ293" s="755"/>
      <c r="SER293" s="755"/>
      <c r="SES293" s="755"/>
      <c r="SET293" s="755"/>
      <c r="SEU293" s="755"/>
      <c r="SEV293" s="755"/>
      <c r="SEW293" s="755"/>
      <c r="SEX293" s="755"/>
      <c r="SEY293" s="755"/>
      <c r="SEZ293" s="755"/>
      <c r="SFA293" s="755"/>
      <c r="SFB293" s="755"/>
      <c r="SFC293" s="755"/>
      <c r="SFD293" s="755"/>
      <c r="SFE293" s="755"/>
      <c r="SFF293" s="755"/>
      <c r="SFG293" s="755"/>
      <c r="SFH293" s="755"/>
      <c r="SFI293" s="755"/>
      <c r="SFJ293" s="755"/>
      <c r="SFK293" s="755"/>
      <c r="SFL293" s="755"/>
      <c r="SFM293" s="755"/>
      <c r="SFN293" s="755"/>
      <c r="SFO293" s="755"/>
      <c r="SFP293" s="755"/>
      <c r="SFQ293" s="755"/>
      <c r="SFR293" s="755"/>
      <c r="SFS293" s="755"/>
      <c r="SFT293" s="755"/>
      <c r="SFU293" s="755"/>
      <c r="SFV293" s="755"/>
      <c r="SFW293" s="755"/>
      <c r="SFX293" s="755"/>
      <c r="SFY293" s="755"/>
      <c r="SFZ293" s="755"/>
      <c r="SGA293" s="755"/>
      <c r="SGB293" s="755"/>
      <c r="SGC293" s="755"/>
      <c r="SGD293" s="755"/>
      <c r="SGE293" s="755"/>
      <c r="SGF293" s="755"/>
      <c r="SGG293" s="755"/>
      <c r="SGH293" s="755"/>
      <c r="SGI293" s="755"/>
      <c r="SGJ293" s="755"/>
      <c r="SGK293" s="755"/>
      <c r="SGL293" s="755"/>
      <c r="SGM293" s="755"/>
      <c r="SGN293" s="755"/>
      <c r="SGO293" s="755"/>
      <c r="SGP293" s="755"/>
      <c r="SGQ293" s="755"/>
      <c r="SGR293" s="755"/>
      <c r="SGS293" s="755"/>
      <c r="SGT293" s="755"/>
      <c r="SGU293" s="755"/>
      <c r="SGV293" s="755"/>
      <c r="SGW293" s="755"/>
      <c r="SGX293" s="755"/>
      <c r="SGY293" s="755"/>
      <c r="SGZ293" s="755"/>
      <c r="SHA293" s="755"/>
      <c r="SHB293" s="755"/>
      <c r="SHC293" s="755"/>
      <c r="SHD293" s="755"/>
      <c r="SHE293" s="755"/>
      <c r="SHF293" s="755"/>
      <c r="SHG293" s="755"/>
      <c r="SHH293" s="755"/>
      <c r="SHI293" s="755"/>
      <c r="SHJ293" s="755"/>
      <c r="SHK293" s="755"/>
      <c r="SHL293" s="755"/>
      <c r="SHM293" s="755"/>
      <c r="SHN293" s="755"/>
      <c r="SHO293" s="755"/>
      <c r="SHP293" s="755"/>
      <c r="SHQ293" s="755"/>
      <c r="SHR293" s="755"/>
      <c r="SHS293" s="755"/>
      <c r="SHT293" s="755"/>
      <c r="SHU293" s="755"/>
      <c r="SHV293" s="755"/>
      <c r="SHW293" s="755"/>
      <c r="SHX293" s="755"/>
      <c r="SHY293" s="755"/>
      <c r="SHZ293" s="755"/>
      <c r="SIA293" s="755"/>
      <c r="SIB293" s="755"/>
      <c r="SIC293" s="755"/>
      <c r="SID293" s="755"/>
      <c r="SIE293" s="755"/>
      <c r="SIF293" s="755"/>
      <c r="SIG293" s="755"/>
      <c r="SIH293" s="755"/>
      <c r="SII293" s="755"/>
      <c r="SIJ293" s="755"/>
      <c r="SIK293" s="755"/>
      <c r="SIL293" s="755"/>
      <c r="SIM293" s="755"/>
      <c r="SIN293" s="755"/>
      <c r="SIO293" s="755"/>
      <c r="SIP293" s="755"/>
      <c r="SIQ293" s="755"/>
      <c r="SIR293" s="755"/>
      <c r="SIS293" s="755"/>
      <c r="SIT293" s="755"/>
      <c r="SIU293" s="755"/>
      <c r="SIV293" s="755"/>
      <c r="SIW293" s="755"/>
      <c r="SIX293" s="755"/>
      <c r="SIY293" s="755"/>
      <c r="SIZ293" s="755"/>
      <c r="SJA293" s="755"/>
      <c r="SJB293" s="755"/>
      <c r="SJC293" s="755"/>
      <c r="SJD293" s="755"/>
      <c r="SJE293" s="755"/>
      <c r="SJF293" s="755"/>
      <c r="SJG293" s="755"/>
      <c r="SJH293" s="755"/>
      <c r="SJI293" s="755"/>
      <c r="SJJ293" s="755"/>
      <c r="SJK293" s="755"/>
      <c r="SJL293" s="755"/>
      <c r="SJM293" s="755"/>
      <c r="SJN293" s="755"/>
      <c r="SJO293" s="755"/>
      <c r="SJP293" s="755"/>
      <c r="SJQ293" s="755"/>
      <c r="SJR293" s="755"/>
      <c r="SJS293" s="755"/>
      <c r="SJT293" s="755"/>
      <c r="SJU293" s="755"/>
      <c r="SJV293" s="755"/>
      <c r="SJW293" s="755"/>
      <c r="SJX293" s="755"/>
      <c r="SJY293" s="755"/>
      <c r="SJZ293" s="755"/>
      <c r="SKA293" s="755"/>
      <c r="SKB293" s="755"/>
      <c r="SKC293" s="755"/>
      <c r="SKD293" s="755"/>
      <c r="SKE293" s="755"/>
      <c r="SKF293" s="755"/>
      <c r="SKG293" s="755"/>
      <c r="SKH293" s="755"/>
      <c r="SKI293" s="755"/>
      <c r="SKJ293" s="755"/>
      <c r="SKK293" s="755"/>
      <c r="SKL293" s="755"/>
      <c r="SKM293" s="755"/>
      <c r="SKN293" s="755"/>
      <c r="SKO293" s="755"/>
      <c r="SKP293" s="755"/>
      <c r="SKQ293" s="755"/>
      <c r="SKR293" s="755"/>
      <c r="SKS293" s="755"/>
      <c r="SKT293" s="755"/>
      <c r="SKU293" s="755"/>
      <c r="SKV293" s="755"/>
      <c r="SKW293" s="755"/>
      <c r="SKX293" s="755"/>
      <c r="SKY293" s="755"/>
      <c r="SKZ293" s="755"/>
      <c r="SLA293" s="755"/>
      <c r="SLB293" s="755"/>
      <c r="SLC293" s="755"/>
      <c r="SLD293" s="755"/>
      <c r="SLE293" s="755"/>
      <c r="SLF293" s="755"/>
      <c r="SLG293" s="755"/>
      <c r="SLH293" s="755"/>
      <c r="SLI293" s="755"/>
      <c r="SLJ293" s="755"/>
      <c r="SLK293" s="755"/>
      <c r="SLL293" s="755"/>
      <c r="SLM293" s="755"/>
      <c r="SLN293" s="755"/>
      <c r="SLO293" s="755"/>
      <c r="SLP293" s="755"/>
      <c r="SLQ293" s="755"/>
      <c r="SLR293" s="755"/>
      <c r="SLS293" s="755"/>
      <c r="SLT293" s="755"/>
      <c r="SLU293" s="755"/>
      <c r="SLV293" s="755"/>
      <c r="SLW293" s="755"/>
      <c r="SLX293" s="755"/>
      <c r="SLY293" s="755"/>
      <c r="SLZ293" s="755"/>
      <c r="SMA293" s="755"/>
      <c r="SMB293" s="755"/>
      <c r="SMC293" s="755"/>
      <c r="SMD293" s="755"/>
      <c r="SME293" s="755"/>
      <c r="SMF293" s="755"/>
      <c r="SMG293" s="755"/>
      <c r="SMH293" s="755"/>
      <c r="SMI293" s="755"/>
      <c r="SMJ293" s="755"/>
      <c r="SMK293" s="755"/>
      <c r="SML293" s="755"/>
      <c r="SMM293" s="755"/>
      <c r="SMN293" s="755"/>
      <c r="SMO293" s="755"/>
      <c r="SMP293" s="755"/>
      <c r="SMQ293" s="755"/>
      <c r="SMR293" s="755"/>
      <c r="SMS293" s="755"/>
      <c r="SMT293" s="755"/>
      <c r="SMU293" s="755"/>
      <c r="SMV293" s="755"/>
      <c r="SMW293" s="755"/>
      <c r="SMX293" s="755"/>
      <c r="SMY293" s="755"/>
      <c r="SMZ293" s="755"/>
      <c r="SNA293" s="755"/>
      <c r="SNB293" s="755"/>
      <c r="SNC293" s="755"/>
      <c r="SND293" s="755"/>
      <c r="SNE293" s="755"/>
      <c r="SNF293" s="755"/>
      <c r="SNG293" s="755"/>
      <c r="SNH293" s="755"/>
      <c r="SNI293" s="755"/>
      <c r="SNJ293" s="755"/>
      <c r="SNK293" s="755"/>
      <c r="SNL293" s="755"/>
      <c r="SNM293" s="755"/>
      <c r="SNN293" s="755"/>
      <c r="SNO293" s="755"/>
      <c r="SNP293" s="755"/>
      <c r="SNQ293" s="755"/>
      <c r="SNR293" s="755"/>
      <c r="SNS293" s="755"/>
      <c r="SNT293" s="755"/>
      <c r="SNU293" s="755"/>
      <c r="SNV293" s="755"/>
      <c r="SNW293" s="755"/>
      <c r="SNX293" s="755"/>
      <c r="SNY293" s="755"/>
      <c r="SNZ293" s="755"/>
      <c r="SOA293" s="755"/>
      <c r="SOB293" s="755"/>
      <c r="SOC293" s="755"/>
      <c r="SOD293" s="755"/>
      <c r="SOE293" s="755"/>
      <c r="SOF293" s="755"/>
      <c r="SOG293" s="755"/>
      <c r="SOH293" s="755"/>
      <c r="SOI293" s="755"/>
      <c r="SOJ293" s="755"/>
      <c r="SOK293" s="755"/>
      <c r="SOL293" s="755"/>
      <c r="SOM293" s="755"/>
      <c r="SON293" s="755"/>
      <c r="SOO293" s="755"/>
      <c r="SOP293" s="755"/>
      <c r="SOQ293" s="755"/>
      <c r="SOR293" s="755"/>
      <c r="SOS293" s="755"/>
      <c r="SOT293" s="755"/>
      <c r="SOU293" s="755"/>
      <c r="SOV293" s="755"/>
      <c r="SOW293" s="755"/>
      <c r="SOX293" s="755"/>
      <c r="SOY293" s="755"/>
      <c r="SOZ293" s="755"/>
      <c r="SPA293" s="755"/>
      <c r="SPB293" s="755"/>
      <c r="SPC293" s="755"/>
      <c r="SPD293" s="755"/>
      <c r="SPE293" s="755"/>
      <c r="SPF293" s="755"/>
      <c r="SPG293" s="755"/>
      <c r="SPH293" s="755"/>
      <c r="SPI293" s="755"/>
      <c r="SPJ293" s="755"/>
      <c r="SPK293" s="755"/>
      <c r="SPL293" s="755"/>
      <c r="SPM293" s="755"/>
      <c r="SPN293" s="755"/>
      <c r="SPO293" s="755"/>
      <c r="SPP293" s="755"/>
      <c r="SPQ293" s="755"/>
      <c r="SPR293" s="755"/>
      <c r="SPS293" s="755"/>
      <c r="SPT293" s="755"/>
      <c r="SPU293" s="755"/>
      <c r="SPV293" s="755"/>
      <c r="SPW293" s="755"/>
      <c r="SPX293" s="755"/>
      <c r="SPY293" s="755"/>
      <c r="SPZ293" s="755"/>
      <c r="SQA293" s="755"/>
      <c r="SQB293" s="755"/>
      <c r="SQC293" s="755"/>
      <c r="SQD293" s="755"/>
      <c r="SQE293" s="755"/>
      <c r="SQF293" s="755"/>
      <c r="SQG293" s="755"/>
      <c r="SQH293" s="755"/>
      <c r="SQI293" s="755"/>
      <c r="SQJ293" s="755"/>
      <c r="SQK293" s="755"/>
      <c r="SQL293" s="755"/>
      <c r="SQM293" s="755"/>
      <c r="SQN293" s="755"/>
      <c r="SQO293" s="755"/>
      <c r="SQP293" s="755"/>
      <c r="SQQ293" s="755"/>
      <c r="SQR293" s="755"/>
      <c r="SQS293" s="755"/>
      <c r="SQT293" s="755"/>
      <c r="SQU293" s="755"/>
      <c r="SQV293" s="755"/>
      <c r="SQW293" s="755"/>
      <c r="SQX293" s="755"/>
      <c r="SQY293" s="755"/>
      <c r="SQZ293" s="755"/>
      <c r="SRA293" s="755"/>
      <c r="SRB293" s="755"/>
      <c r="SRC293" s="755"/>
      <c r="SRD293" s="755"/>
      <c r="SRE293" s="755"/>
      <c r="SRF293" s="755"/>
      <c r="SRG293" s="755"/>
      <c r="SRH293" s="755"/>
      <c r="SRI293" s="755"/>
      <c r="SRJ293" s="755"/>
      <c r="SRK293" s="755"/>
      <c r="SRL293" s="755"/>
      <c r="SRM293" s="755"/>
      <c r="SRN293" s="755"/>
      <c r="SRO293" s="755"/>
      <c r="SRP293" s="755"/>
      <c r="SRQ293" s="755"/>
      <c r="SRR293" s="755"/>
      <c r="SRS293" s="755"/>
      <c r="SRT293" s="755"/>
      <c r="SRU293" s="755"/>
      <c r="SRV293" s="755"/>
      <c r="SRW293" s="755"/>
      <c r="SRX293" s="755"/>
      <c r="SRY293" s="755"/>
      <c r="SRZ293" s="755"/>
      <c r="SSA293" s="755"/>
      <c r="SSB293" s="755"/>
      <c r="SSC293" s="755"/>
      <c r="SSD293" s="755"/>
      <c r="SSE293" s="755"/>
      <c r="SSF293" s="755"/>
      <c r="SSG293" s="755"/>
      <c r="SSH293" s="755"/>
      <c r="SSI293" s="755"/>
      <c r="SSJ293" s="755"/>
      <c r="SSK293" s="755"/>
      <c r="SSL293" s="755"/>
      <c r="SSM293" s="755"/>
      <c r="SSN293" s="755"/>
      <c r="SSO293" s="755"/>
      <c r="SSP293" s="755"/>
      <c r="SSQ293" s="755"/>
      <c r="SSR293" s="755"/>
      <c r="SSS293" s="755"/>
      <c r="SST293" s="755"/>
      <c r="SSU293" s="755"/>
      <c r="SSV293" s="755"/>
      <c r="SSW293" s="755"/>
      <c r="SSX293" s="755"/>
      <c r="SSY293" s="755"/>
      <c r="SSZ293" s="755"/>
      <c r="STA293" s="755"/>
      <c r="STB293" s="755"/>
      <c r="STC293" s="755"/>
      <c r="STD293" s="755"/>
      <c r="STE293" s="755"/>
      <c r="STF293" s="755"/>
      <c r="STG293" s="755"/>
      <c r="STH293" s="755"/>
      <c r="STI293" s="755"/>
      <c r="STJ293" s="755"/>
      <c r="STK293" s="755"/>
      <c r="STL293" s="755"/>
      <c r="STM293" s="755"/>
      <c r="STN293" s="755"/>
      <c r="STO293" s="755"/>
      <c r="STP293" s="755"/>
      <c r="STQ293" s="755"/>
      <c r="STR293" s="755"/>
      <c r="STS293" s="755"/>
      <c r="STT293" s="755"/>
      <c r="STU293" s="755"/>
      <c r="STV293" s="755"/>
      <c r="STW293" s="755"/>
      <c r="STX293" s="755"/>
      <c r="STY293" s="755"/>
      <c r="STZ293" s="755"/>
      <c r="SUA293" s="755"/>
      <c r="SUB293" s="755"/>
      <c r="SUC293" s="755"/>
      <c r="SUD293" s="755"/>
      <c r="SUE293" s="755"/>
      <c r="SUF293" s="755"/>
      <c r="SUG293" s="755"/>
      <c r="SUH293" s="755"/>
      <c r="SUI293" s="755"/>
      <c r="SUJ293" s="755"/>
      <c r="SUK293" s="755"/>
      <c r="SUL293" s="755"/>
      <c r="SUM293" s="755"/>
      <c r="SUN293" s="755"/>
      <c r="SUO293" s="755"/>
      <c r="SUP293" s="755"/>
      <c r="SUQ293" s="755"/>
      <c r="SUR293" s="755"/>
      <c r="SUS293" s="755"/>
      <c r="SUT293" s="755"/>
      <c r="SUU293" s="755"/>
      <c r="SUV293" s="755"/>
      <c r="SUW293" s="755"/>
      <c r="SUX293" s="755"/>
      <c r="SUY293" s="755"/>
      <c r="SUZ293" s="755"/>
      <c r="SVA293" s="755"/>
      <c r="SVB293" s="755"/>
      <c r="SVC293" s="755"/>
      <c r="SVD293" s="755"/>
      <c r="SVE293" s="755"/>
      <c r="SVF293" s="755"/>
      <c r="SVG293" s="755"/>
      <c r="SVH293" s="755"/>
      <c r="SVI293" s="755"/>
      <c r="SVJ293" s="755"/>
      <c r="SVK293" s="755"/>
      <c r="SVL293" s="755"/>
      <c r="SVM293" s="755"/>
      <c r="SVN293" s="755"/>
      <c r="SVO293" s="755"/>
      <c r="SVP293" s="755"/>
      <c r="SVQ293" s="755"/>
      <c r="SVR293" s="755"/>
      <c r="SVS293" s="755"/>
      <c r="SVT293" s="755"/>
      <c r="SVU293" s="755"/>
      <c r="SVV293" s="755"/>
      <c r="SVW293" s="755"/>
      <c r="SVX293" s="755"/>
      <c r="SVY293" s="755"/>
      <c r="SVZ293" s="755"/>
      <c r="SWA293" s="755"/>
      <c r="SWB293" s="755"/>
      <c r="SWC293" s="755"/>
      <c r="SWD293" s="755"/>
      <c r="SWE293" s="755"/>
      <c r="SWF293" s="755"/>
      <c r="SWG293" s="755"/>
      <c r="SWH293" s="755"/>
      <c r="SWI293" s="755"/>
      <c r="SWJ293" s="755"/>
      <c r="SWK293" s="755"/>
      <c r="SWL293" s="755"/>
      <c r="SWM293" s="755"/>
      <c r="SWN293" s="755"/>
      <c r="SWO293" s="755"/>
      <c r="SWP293" s="755"/>
      <c r="SWQ293" s="755"/>
      <c r="SWR293" s="755"/>
      <c r="SWS293" s="755"/>
      <c r="SWT293" s="755"/>
      <c r="SWU293" s="755"/>
      <c r="SWV293" s="755"/>
      <c r="SWW293" s="755"/>
      <c r="SWX293" s="755"/>
      <c r="SWY293" s="755"/>
      <c r="SWZ293" s="755"/>
      <c r="SXA293" s="755"/>
      <c r="SXB293" s="755"/>
      <c r="SXC293" s="755"/>
      <c r="SXD293" s="755"/>
      <c r="SXE293" s="755"/>
      <c r="SXF293" s="755"/>
      <c r="SXG293" s="755"/>
      <c r="SXH293" s="755"/>
      <c r="SXI293" s="755"/>
      <c r="SXJ293" s="755"/>
      <c r="SXK293" s="755"/>
      <c r="SXL293" s="755"/>
      <c r="SXM293" s="755"/>
      <c r="SXN293" s="755"/>
      <c r="SXO293" s="755"/>
      <c r="SXP293" s="755"/>
      <c r="SXQ293" s="755"/>
      <c r="SXR293" s="755"/>
      <c r="SXS293" s="755"/>
      <c r="SXT293" s="755"/>
      <c r="SXU293" s="755"/>
      <c r="SXV293" s="755"/>
      <c r="SXW293" s="755"/>
      <c r="SXX293" s="755"/>
      <c r="SXY293" s="755"/>
      <c r="SXZ293" s="755"/>
      <c r="SYA293" s="755"/>
      <c r="SYB293" s="755"/>
      <c r="SYC293" s="755"/>
      <c r="SYD293" s="755"/>
      <c r="SYE293" s="755"/>
      <c r="SYF293" s="755"/>
      <c r="SYG293" s="755"/>
      <c r="SYH293" s="755"/>
      <c r="SYI293" s="755"/>
      <c r="SYJ293" s="755"/>
      <c r="SYK293" s="755"/>
      <c r="SYL293" s="755"/>
      <c r="SYM293" s="755"/>
      <c r="SYN293" s="755"/>
      <c r="SYO293" s="755"/>
      <c r="SYP293" s="755"/>
      <c r="SYQ293" s="755"/>
      <c r="SYR293" s="755"/>
      <c r="SYS293" s="755"/>
      <c r="SYT293" s="755"/>
      <c r="SYU293" s="755"/>
      <c r="SYV293" s="755"/>
      <c r="SYW293" s="755"/>
      <c r="SYX293" s="755"/>
      <c r="SYY293" s="755"/>
      <c r="SYZ293" s="755"/>
      <c r="SZA293" s="755"/>
      <c r="SZB293" s="755"/>
      <c r="SZC293" s="755"/>
      <c r="SZD293" s="755"/>
      <c r="SZE293" s="755"/>
      <c r="SZF293" s="755"/>
      <c r="SZG293" s="755"/>
      <c r="SZH293" s="755"/>
      <c r="SZI293" s="755"/>
      <c r="SZJ293" s="755"/>
      <c r="SZK293" s="755"/>
      <c r="SZL293" s="755"/>
      <c r="SZM293" s="755"/>
      <c r="SZN293" s="755"/>
      <c r="SZO293" s="755"/>
      <c r="SZP293" s="755"/>
      <c r="SZQ293" s="755"/>
      <c r="SZR293" s="755"/>
      <c r="SZS293" s="755"/>
      <c r="SZT293" s="755"/>
      <c r="SZU293" s="755"/>
      <c r="SZV293" s="755"/>
      <c r="SZW293" s="755"/>
      <c r="SZX293" s="755"/>
      <c r="SZY293" s="755"/>
      <c r="SZZ293" s="755"/>
      <c r="TAA293" s="755"/>
      <c r="TAB293" s="755"/>
      <c r="TAC293" s="755"/>
      <c r="TAD293" s="755"/>
      <c r="TAE293" s="755"/>
      <c r="TAF293" s="755"/>
      <c r="TAG293" s="755"/>
      <c r="TAH293" s="755"/>
      <c r="TAI293" s="755"/>
      <c r="TAJ293" s="755"/>
      <c r="TAK293" s="755"/>
      <c r="TAL293" s="755"/>
      <c r="TAM293" s="755"/>
      <c r="TAN293" s="755"/>
      <c r="TAO293" s="755"/>
      <c r="TAP293" s="755"/>
      <c r="TAQ293" s="755"/>
      <c r="TAR293" s="755"/>
      <c r="TAS293" s="755"/>
      <c r="TAT293" s="755"/>
      <c r="TAU293" s="755"/>
      <c r="TAV293" s="755"/>
      <c r="TAW293" s="755"/>
      <c r="TAX293" s="755"/>
      <c r="TAY293" s="755"/>
      <c r="TAZ293" s="755"/>
      <c r="TBA293" s="755"/>
      <c r="TBB293" s="755"/>
      <c r="TBC293" s="755"/>
      <c r="TBD293" s="755"/>
      <c r="TBE293" s="755"/>
      <c r="TBF293" s="755"/>
      <c r="TBG293" s="755"/>
      <c r="TBH293" s="755"/>
      <c r="TBI293" s="755"/>
      <c r="TBJ293" s="755"/>
      <c r="TBK293" s="755"/>
      <c r="TBL293" s="755"/>
      <c r="TBM293" s="755"/>
      <c r="TBN293" s="755"/>
      <c r="TBO293" s="755"/>
      <c r="TBP293" s="755"/>
      <c r="TBQ293" s="755"/>
      <c r="TBR293" s="755"/>
      <c r="TBS293" s="755"/>
      <c r="TBT293" s="755"/>
      <c r="TBU293" s="755"/>
      <c r="TBV293" s="755"/>
      <c r="TBW293" s="755"/>
      <c r="TBX293" s="755"/>
      <c r="TBY293" s="755"/>
      <c r="TBZ293" s="755"/>
      <c r="TCA293" s="755"/>
      <c r="TCB293" s="755"/>
      <c r="TCC293" s="755"/>
      <c r="TCD293" s="755"/>
      <c r="TCE293" s="755"/>
      <c r="TCF293" s="755"/>
      <c r="TCG293" s="755"/>
      <c r="TCH293" s="755"/>
      <c r="TCI293" s="755"/>
      <c r="TCJ293" s="755"/>
      <c r="TCK293" s="755"/>
      <c r="TCL293" s="755"/>
      <c r="TCM293" s="755"/>
      <c r="TCN293" s="755"/>
      <c r="TCO293" s="755"/>
      <c r="TCP293" s="755"/>
      <c r="TCQ293" s="755"/>
      <c r="TCR293" s="755"/>
      <c r="TCS293" s="755"/>
      <c r="TCT293" s="755"/>
      <c r="TCU293" s="755"/>
      <c r="TCV293" s="755"/>
      <c r="TCW293" s="755"/>
      <c r="TCX293" s="755"/>
      <c r="TCY293" s="755"/>
      <c r="TCZ293" s="755"/>
      <c r="TDA293" s="755"/>
      <c r="TDB293" s="755"/>
      <c r="TDC293" s="755"/>
      <c r="TDD293" s="755"/>
      <c r="TDE293" s="755"/>
      <c r="TDF293" s="755"/>
      <c r="TDG293" s="755"/>
      <c r="TDH293" s="755"/>
      <c r="TDI293" s="755"/>
      <c r="TDJ293" s="755"/>
      <c r="TDK293" s="755"/>
      <c r="TDL293" s="755"/>
      <c r="TDM293" s="755"/>
      <c r="TDN293" s="755"/>
      <c r="TDO293" s="755"/>
      <c r="TDP293" s="755"/>
      <c r="TDQ293" s="755"/>
      <c r="TDR293" s="755"/>
      <c r="TDS293" s="755"/>
      <c r="TDT293" s="755"/>
      <c r="TDU293" s="755"/>
      <c r="TDV293" s="755"/>
      <c r="TDW293" s="755"/>
      <c r="TDX293" s="755"/>
      <c r="TDY293" s="755"/>
      <c r="TDZ293" s="755"/>
      <c r="TEA293" s="755"/>
      <c r="TEB293" s="755"/>
      <c r="TEC293" s="755"/>
      <c r="TED293" s="755"/>
      <c r="TEE293" s="755"/>
      <c r="TEF293" s="755"/>
      <c r="TEG293" s="755"/>
      <c r="TEH293" s="755"/>
      <c r="TEI293" s="755"/>
      <c r="TEJ293" s="755"/>
      <c r="TEK293" s="755"/>
      <c r="TEL293" s="755"/>
      <c r="TEM293" s="755"/>
      <c r="TEN293" s="755"/>
      <c r="TEO293" s="755"/>
      <c r="TEP293" s="755"/>
      <c r="TEQ293" s="755"/>
      <c r="TER293" s="755"/>
      <c r="TES293" s="755"/>
      <c r="TET293" s="755"/>
      <c r="TEU293" s="755"/>
      <c r="TEV293" s="755"/>
      <c r="TEW293" s="755"/>
      <c r="TEX293" s="755"/>
      <c r="TEY293" s="755"/>
      <c r="TEZ293" s="755"/>
      <c r="TFA293" s="755"/>
      <c r="TFB293" s="755"/>
      <c r="TFC293" s="755"/>
      <c r="TFD293" s="755"/>
      <c r="TFE293" s="755"/>
      <c r="TFF293" s="755"/>
      <c r="TFG293" s="755"/>
      <c r="TFH293" s="755"/>
      <c r="TFI293" s="755"/>
      <c r="TFJ293" s="755"/>
      <c r="TFK293" s="755"/>
      <c r="TFL293" s="755"/>
      <c r="TFM293" s="755"/>
      <c r="TFN293" s="755"/>
      <c r="TFO293" s="755"/>
      <c r="TFP293" s="755"/>
      <c r="TFQ293" s="755"/>
      <c r="TFR293" s="755"/>
      <c r="TFS293" s="755"/>
      <c r="TFT293" s="755"/>
      <c r="TFU293" s="755"/>
      <c r="TFV293" s="755"/>
      <c r="TFW293" s="755"/>
      <c r="TFX293" s="755"/>
      <c r="TFY293" s="755"/>
      <c r="TFZ293" s="755"/>
      <c r="TGA293" s="755"/>
      <c r="TGB293" s="755"/>
      <c r="TGC293" s="755"/>
      <c r="TGD293" s="755"/>
      <c r="TGE293" s="755"/>
      <c r="TGF293" s="755"/>
      <c r="TGG293" s="755"/>
      <c r="TGH293" s="755"/>
      <c r="TGI293" s="755"/>
      <c r="TGJ293" s="755"/>
      <c r="TGK293" s="755"/>
      <c r="TGL293" s="755"/>
      <c r="TGM293" s="755"/>
      <c r="TGN293" s="755"/>
      <c r="TGO293" s="755"/>
      <c r="TGP293" s="755"/>
      <c r="TGQ293" s="755"/>
      <c r="TGR293" s="755"/>
      <c r="TGS293" s="755"/>
      <c r="TGT293" s="755"/>
      <c r="TGU293" s="755"/>
      <c r="TGV293" s="755"/>
      <c r="TGW293" s="755"/>
      <c r="TGX293" s="755"/>
      <c r="TGY293" s="755"/>
      <c r="TGZ293" s="755"/>
      <c r="THA293" s="755"/>
      <c r="THB293" s="755"/>
      <c r="THC293" s="755"/>
      <c r="THD293" s="755"/>
      <c r="THE293" s="755"/>
      <c r="THF293" s="755"/>
      <c r="THG293" s="755"/>
      <c r="THH293" s="755"/>
      <c r="THI293" s="755"/>
      <c r="THJ293" s="755"/>
      <c r="THK293" s="755"/>
      <c r="THL293" s="755"/>
      <c r="THM293" s="755"/>
      <c r="THN293" s="755"/>
      <c r="THO293" s="755"/>
      <c r="THP293" s="755"/>
      <c r="THQ293" s="755"/>
      <c r="THR293" s="755"/>
      <c r="THS293" s="755"/>
      <c r="THT293" s="755"/>
      <c r="THU293" s="755"/>
      <c r="THV293" s="755"/>
      <c r="THW293" s="755"/>
      <c r="THX293" s="755"/>
      <c r="THY293" s="755"/>
      <c r="THZ293" s="755"/>
      <c r="TIA293" s="755"/>
      <c r="TIB293" s="755"/>
      <c r="TIC293" s="755"/>
      <c r="TID293" s="755"/>
      <c r="TIE293" s="755"/>
      <c r="TIF293" s="755"/>
      <c r="TIG293" s="755"/>
      <c r="TIH293" s="755"/>
      <c r="TII293" s="755"/>
      <c r="TIJ293" s="755"/>
      <c r="TIK293" s="755"/>
      <c r="TIL293" s="755"/>
      <c r="TIM293" s="755"/>
      <c r="TIN293" s="755"/>
      <c r="TIO293" s="755"/>
      <c r="TIP293" s="755"/>
      <c r="TIQ293" s="755"/>
      <c r="TIR293" s="755"/>
      <c r="TIS293" s="755"/>
      <c r="TIT293" s="755"/>
      <c r="TIU293" s="755"/>
      <c r="TIV293" s="755"/>
      <c r="TIW293" s="755"/>
      <c r="TIX293" s="755"/>
      <c r="TIY293" s="755"/>
      <c r="TIZ293" s="755"/>
      <c r="TJA293" s="755"/>
      <c r="TJB293" s="755"/>
      <c r="TJC293" s="755"/>
      <c r="TJD293" s="755"/>
      <c r="TJE293" s="755"/>
      <c r="TJF293" s="755"/>
      <c r="TJG293" s="755"/>
      <c r="TJH293" s="755"/>
      <c r="TJI293" s="755"/>
      <c r="TJJ293" s="755"/>
      <c r="TJK293" s="755"/>
      <c r="TJL293" s="755"/>
      <c r="TJM293" s="755"/>
      <c r="TJN293" s="755"/>
      <c r="TJO293" s="755"/>
      <c r="TJP293" s="755"/>
      <c r="TJQ293" s="755"/>
      <c r="TJR293" s="755"/>
      <c r="TJS293" s="755"/>
      <c r="TJT293" s="755"/>
      <c r="TJU293" s="755"/>
      <c r="TJV293" s="755"/>
      <c r="TJW293" s="755"/>
      <c r="TJX293" s="755"/>
      <c r="TJY293" s="755"/>
      <c r="TJZ293" s="755"/>
      <c r="TKA293" s="755"/>
      <c r="TKB293" s="755"/>
      <c r="TKC293" s="755"/>
      <c r="TKD293" s="755"/>
      <c r="TKE293" s="755"/>
      <c r="TKF293" s="755"/>
      <c r="TKG293" s="755"/>
      <c r="TKH293" s="755"/>
      <c r="TKI293" s="755"/>
      <c r="TKJ293" s="755"/>
      <c r="TKK293" s="755"/>
      <c r="TKL293" s="755"/>
      <c r="TKM293" s="755"/>
      <c r="TKN293" s="755"/>
      <c r="TKO293" s="755"/>
      <c r="TKP293" s="755"/>
      <c r="TKQ293" s="755"/>
      <c r="TKR293" s="755"/>
      <c r="TKS293" s="755"/>
      <c r="TKT293" s="755"/>
      <c r="TKU293" s="755"/>
      <c r="TKV293" s="755"/>
      <c r="TKW293" s="755"/>
      <c r="TKX293" s="755"/>
      <c r="TKY293" s="755"/>
      <c r="TKZ293" s="755"/>
      <c r="TLA293" s="755"/>
      <c r="TLB293" s="755"/>
      <c r="TLC293" s="755"/>
      <c r="TLD293" s="755"/>
      <c r="TLE293" s="755"/>
      <c r="TLF293" s="755"/>
      <c r="TLG293" s="755"/>
      <c r="TLH293" s="755"/>
      <c r="TLI293" s="755"/>
      <c r="TLJ293" s="755"/>
      <c r="TLK293" s="755"/>
      <c r="TLL293" s="755"/>
      <c r="TLM293" s="755"/>
      <c r="TLN293" s="755"/>
      <c r="TLO293" s="755"/>
      <c r="TLP293" s="755"/>
      <c r="TLQ293" s="755"/>
      <c r="TLR293" s="755"/>
      <c r="TLS293" s="755"/>
      <c r="TLT293" s="755"/>
      <c r="TLU293" s="755"/>
      <c r="TLV293" s="755"/>
      <c r="TLW293" s="755"/>
      <c r="TLX293" s="755"/>
      <c r="TLY293" s="755"/>
      <c r="TLZ293" s="755"/>
      <c r="TMA293" s="755"/>
      <c r="TMB293" s="755"/>
      <c r="TMC293" s="755"/>
      <c r="TMD293" s="755"/>
      <c r="TME293" s="755"/>
      <c r="TMF293" s="755"/>
      <c r="TMG293" s="755"/>
      <c r="TMH293" s="755"/>
      <c r="TMI293" s="755"/>
      <c r="TMJ293" s="755"/>
      <c r="TMK293" s="755"/>
      <c r="TML293" s="755"/>
      <c r="TMM293" s="755"/>
      <c r="TMN293" s="755"/>
      <c r="TMO293" s="755"/>
      <c r="TMP293" s="755"/>
      <c r="TMQ293" s="755"/>
      <c r="TMR293" s="755"/>
      <c r="TMS293" s="755"/>
      <c r="TMT293" s="755"/>
      <c r="TMU293" s="755"/>
      <c r="TMV293" s="755"/>
      <c r="TMW293" s="755"/>
      <c r="TMX293" s="755"/>
      <c r="TMY293" s="755"/>
      <c r="TMZ293" s="755"/>
      <c r="TNA293" s="755"/>
      <c r="TNB293" s="755"/>
      <c r="TNC293" s="755"/>
      <c r="TND293" s="755"/>
      <c r="TNE293" s="755"/>
      <c r="TNF293" s="755"/>
      <c r="TNG293" s="755"/>
      <c r="TNH293" s="755"/>
      <c r="TNI293" s="755"/>
      <c r="TNJ293" s="755"/>
      <c r="TNK293" s="755"/>
      <c r="TNL293" s="755"/>
      <c r="TNM293" s="755"/>
      <c r="TNN293" s="755"/>
      <c r="TNO293" s="755"/>
      <c r="TNP293" s="755"/>
      <c r="TNQ293" s="755"/>
      <c r="TNR293" s="755"/>
      <c r="TNS293" s="755"/>
      <c r="TNT293" s="755"/>
      <c r="TNU293" s="755"/>
      <c r="TNV293" s="755"/>
      <c r="TNW293" s="755"/>
      <c r="TNX293" s="755"/>
      <c r="TNY293" s="755"/>
      <c r="TNZ293" s="755"/>
      <c r="TOA293" s="755"/>
      <c r="TOB293" s="755"/>
      <c r="TOC293" s="755"/>
      <c r="TOD293" s="755"/>
      <c r="TOE293" s="755"/>
      <c r="TOF293" s="755"/>
      <c r="TOG293" s="755"/>
      <c r="TOH293" s="755"/>
      <c r="TOI293" s="755"/>
      <c r="TOJ293" s="755"/>
      <c r="TOK293" s="755"/>
      <c r="TOL293" s="755"/>
      <c r="TOM293" s="755"/>
      <c r="TON293" s="755"/>
      <c r="TOO293" s="755"/>
      <c r="TOP293" s="755"/>
      <c r="TOQ293" s="755"/>
      <c r="TOR293" s="755"/>
      <c r="TOS293" s="755"/>
      <c r="TOT293" s="755"/>
      <c r="TOU293" s="755"/>
      <c r="TOV293" s="755"/>
      <c r="TOW293" s="755"/>
      <c r="TOX293" s="755"/>
      <c r="TOY293" s="755"/>
      <c r="TOZ293" s="755"/>
      <c r="TPA293" s="755"/>
      <c r="TPB293" s="755"/>
      <c r="TPC293" s="755"/>
      <c r="TPD293" s="755"/>
      <c r="TPE293" s="755"/>
      <c r="TPF293" s="755"/>
      <c r="TPG293" s="755"/>
      <c r="TPH293" s="755"/>
      <c r="TPI293" s="755"/>
      <c r="TPJ293" s="755"/>
      <c r="TPK293" s="755"/>
      <c r="TPL293" s="755"/>
      <c r="TPM293" s="755"/>
      <c r="TPN293" s="755"/>
      <c r="TPO293" s="755"/>
      <c r="TPP293" s="755"/>
      <c r="TPQ293" s="755"/>
      <c r="TPR293" s="755"/>
      <c r="TPS293" s="755"/>
      <c r="TPT293" s="755"/>
      <c r="TPU293" s="755"/>
      <c r="TPV293" s="755"/>
      <c r="TPW293" s="755"/>
      <c r="TPX293" s="755"/>
      <c r="TPY293" s="755"/>
      <c r="TPZ293" s="755"/>
      <c r="TQA293" s="755"/>
      <c r="TQB293" s="755"/>
      <c r="TQC293" s="755"/>
      <c r="TQD293" s="755"/>
      <c r="TQE293" s="755"/>
      <c r="TQF293" s="755"/>
      <c r="TQG293" s="755"/>
      <c r="TQH293" s="755"/>
      <c r="TQI293" s="755"/>
      <c r="TQJ293" s="755"/>
      <c r="TQK293" s="755"/>
      <c r="TQL293" s="755"/>
      <c r="TQM293" s="755"/>
      <c r="TQN293" s="755"/>
      <c r="TQO293" s="755"/>
      <c r="TQP293" s="755"/>
      <c r="TQQ293" s="755"/>
      <c r="TQR293" s="755"/>
      <c r="TQS293" s="755"/>
      <c r="TQT293" s="755"/>
      <c r="TQU293" s="755"/>
      <c r="TQV293" s="755"/>
      <c r="TQW293" s="755"/>
      <c r="TQX293" s="755"/>
      <c r="TQY293" s="755"/>
      <c r="TQZ293" s="755"/>
      <c r="TRA293" s="755"/>
      <c r="TRB293" s="755"/>
      <c r="TRC293" s="755"/>
      <c r="TRD293" s="755"/>
      <c r="TRE293" s="755"/>
      <c r="TRF293" s="755"/>
      <c r="TRG293" s="755"/>
      <c r="TRH293" s="755"/>
      <c r="TRI293" s="755"/>
      <c r="TRJ293" s="755"/>
      <c r="TRK293" s="755"/>
      <c r="TRL293" s="755"/>
      <c r="TRM293" s="755"/>
      <c r="TRN293" s="755"/>
      <c r="TRO293" s="755"/>
      <c r="TRP293" s="755"/>
      <c r="TRQ293" s="755"/>
      <c r="TRR293" s="755"/>
      <c r="TRS293" s="755"/>
      <c r="TRT293" s="755"/>
      <c r="TRU293" s="755"/>
      <c r="TRV293" s="755"/>
      <c r="TRW293" s="755"/>
      <c r="TRX293" s="755"/>
      <c r="TRY293" s="755"/>
      <c r="TRZ293" s="755"/>
      <c r="TSA293" s="755"/>
      <c r="TSB293" s="755"/>
      <c r="TSC293" s="755"/>
      <c r="TSD293" s="755"/>
      <c r="TSE293" s="755"/>
      <c r="TSF293" s="755"/>
      <c r="TSG293" s="755"/>
      <c r="TSH293" s="755"/>
      <c r="TSI293" s="755"/>
      <c r="TSJ293" s="755"/>
      <c r="TSK293" s="755"/>
      <c r="TSL293" s="755"/>
      <c r="TSM293" s="755"/>
      <c r="TSN293" s="755"/>
      <c r="TSO293" s="755"/>
      <c r="TSP293" s="755"/>
      <c r="TSQ293" s="755"/>
      <c r="TSR293" s="755"/>
      <c r="TSS293" s="755"/>
      <c r="TST293" s="755"/>
      <c r="TSU293" s="755"/>
      <c r="TSV293" s="755"/>
      <c r="TSW293" s="755"/>
      <c r="TSX293" s="755"/>
      <c r="TSY293" s="755"/>
      <c r="TSZ293" s="755"/>
      <c r="TTA293" s="755"/>
      <c r="TTB293" s="755"/>
      <c r="TTC293" s="755"/>
      <c r="TTD293" s="755"/>
      <c r="TTE293" s="755"/>
      <c r="TTF293" s="755"/>
      <c r="TTG293" s="755"/>
      <c r="TTH293" s="755"/>
      <c r="TTI293" s="755"/>
      <c r="TTJ293" s="755"/>
      <c r="TTK293" s="755"/>
      <c r="TTL293" s="755"/>
      <c r="TTM293" s="755"/>
      <c r="TTN293" s="755"/>
      <c r="TTO293" s="755"/>
      <c r="TTP293" s="755"/>
      <c r="TTQ293" s="755"/>
      <c r="TTR293" s="755"/>
      <c r="TTS293" s="755"/>
      <c r="TTT293" s="755"/>
      <c r="TTU293" s="755"/>
      <c r="TTV293" s="755"/>
      <c r="TTW293" s="755"/>
      <c r="TTX293" s="755"/>
      <c r="TTY293" s="755"/>
      <c r="TTZ293" s="755"/>
      <c r="TUA293" s="755"/>
      <c r="TUB293" s="755"/>
      <c r="TUC293" s="755"/>
      <c r="TUD293" s="755"/>
      <c r="TUE293" s="755"/>
      <c r="TUF293" s="755"/>
      <c r="TUG293" s="755"/>
      <c r="TUH293" s="755"/>
      <c r="TUI293" s="755"/>
      <c r="TUJ293" s="755"/>
      <c r="TUK293" s="755"/>
      <c r="TUL293" s="755"/>
      <c r="TUM293" s="755"/>
      <c r="TUN293" s="755"/>
      <c r="TUO293" s="755"/>
      <c r="TUP293" s="755"/>
      <c r="TUQ293" s="755"/>
      <c r="TUR293" s="755"/>
      <c r="TUS293" s="755"/>
      <c r="TUT293" s="755"/>
      <c r="TUU293" s="755"/>
      <c r="TUV293" s="755"/>
      <c r="TUW293" s="755"/>
      <c r="TUX293" s="755"/>
      <c r="TUY293" s="755"/>
      <c r="TUZ293" s="755"/>
      <c r="TVA293" s="755"/>
      <c r="TVB293" s="755"/>
      <c r="TVC293" s="755"/>
      <c r="TVD293" s="755"/>
      <c r="TVE293" s="755"/>
      <c r="TVF293" s="755"/>
      <c r="TVG293" s="755"/>
      <c r="TVH293" s="755"/>
      <c r="TVI293" s="755"/>
      <c r="TVJ293" s="755"/>
      <c r="TVK293" s="755"/>
      <c r="TVL293" s="755"/>
      <c r="TVM293" s="755"/>
      <c r="TVN293" s="755"/>
      <c r="TVO293" s="755"/>
      <c r="TVP293" s="755"/>
      <c r="TVQ293" s="755"/>
      <c r="TVR293" s="755"/>
      <c r="TVS293" s="755"/>
      <c r="TVT293" s="755"/>
      <c r="TVU293" s="755"/>
      <c r="TVV293" s="755"/>
      <c r="TVW293" s="755"/>
      <c r="TVX293" s="755"/>
      <c r="TVY293" s="755"/>
      <c r="TVZ293" s="755"/>
      <c r="TWA293" s="755"/>
      <c r="TWB293" s="755"/>
      <c r="TWC293" s="755"/>
      <c r="TWD293" s="755"/>
      <c r="TWE293" s="755"/>
      <c r="TWF293" s="755"/>
      <c r="TWG293" s="755"/>
      <c r="TWH293" s="755"/>
      <c r="TWI293" s="755"/>
      <c r="TWJ293" s="755"/>
      <c r="TWK293" s="755"/>
      <c r="TWL293" s="755"/>
      <c r="TWM293" s="755"/>
      <c r="TWN293" s="755"/>
      <c r="TWO293" s="755"/>
      <c r="TWP293" s="755"/>
      <c r="TWQ293" s="755"/>
      <c r="TWR293" s="755"/>
      <c r="TWS293" s="755"/>
      <c r="TWT293" s="755"/>
      <c r="TWU293" s="755"/>
      <c r="TWV293" s="755"/>
      <c r="TWW293" s="755"/>
      <c r="TWX293" s="755"/>
      <c r="TWY293" s="755"/>
      <c r="TWZ293" s="755"/>
      <c r="TXA293" s="755"/>
      <c r="TXB293" s="755"/>
      <c r="TXC293" s="755"/>
      <c r="TXD293" s="755"/>
      <c r="TXE293" s="755"/>
      <c r="TXF293" s="755"/>
      <c r="TXG293" s="755"/>
      <c r="TXH293" s="755"/>
      <c r="TXI293" s="755"/>
      <c r="TXJ293" s="755"/>
      <c r="TXK293" s="755"/>
      <c r="TXL293" s="755"/>
      <c r="TXM293" s="755"/>
      <c r="TXN293" s="755"/>
      <c r="TXO293" s="755"/>
      <c r="TXP293" s="755"/>
      <c r="TXQ293" s="755"/>
      <c r="TXR293" s="755"/>
      <c r="TXS293" s="755"/>
      <c r="TXT293" s="755"/>
      <c r="TXU293" s="755"/>
      <c r="TXV293" s="755"/>
      <c r="TXW293" s="755"/>
      <c r="TXX293" s="755"/>
      <c r="TXY293" s="755"/>
      <c r="TXZ293" s="755"/>
      <c r="TYA293" s="755"/>
      <c r="TYB293" s="755"/>
      <c r="TYC293" s="755"/>
      <c r="TYD293" s="755"/>
      <c r="TYE293" s="755"/>
      <c r="TYF293" s="755"/>
      <c r="TYG293" s="755"/>
      <c r="TYH293" s="755"/>
      <c r="TYI293" s="755"/>
      <c r="TYJ293" s="755"/>
      <c r="TYK293" s="755"/>
      <c r="TYL293" s="755"/>
      <c r="TYM293" s="755"/>
      <c r="TYN293" s="755"/>
      <c r="TYO293" s="755"/>
      <c r="TYP293" s="755"/>
      <c r="TYQ293" s="755"/>
      <c r="TYR293" s="755"/>
      <c r="TYS293" s="755"/>
      <c r="TYT293" s="755"/>
      <c r="TYU293" s="755"/>
      <c r="TYV293" s="755"/>
      <c r="TYW293" s="755"/>
      <c r="TYX293" s="755"/>
      <c r="TYY293" s="755"/>
      <c r="TYZ293" s="755"/>
      <c r="TZA293" s="755"/>
      <c r="TZB293" s="755"/>
      <c r="TZC293" s="755"/>
      <c r="TZD293" s="755"/>
      <c r="TZE293" s="755"/>
      <c r="TZF293" s="755"/>
      <c r="TZG293" s="755"/>
      <c r="TZH293" s="755"/>
      <c r="TZI293" s="755"/>
      <c r="TZJ293" s="755"/>
      <c r="TZK293" s="755"/>
      <c r="TZL293" s="755"/>
      <c r="TZM293" s="755"/>
      <c r="TZN293" s="755"/>
      <c r="TZO293" s="755"/>
      <c r="TZP293" s="755"/>
      <c r="TZQ293" s="755"/>
      <c r="TZR293" s="755"/>
      <c r="TZS293" s="755"/>
      <c r="TZT293" s="755"/>
      <c r="TZU293" s="755"/>
      <c r="TZV293" s="755"/>
      <c r="TZW293" s="755"/>
      <c r="TZX293" s="755"/>
      <c r="TZY293" s="755"/>
      <c r="TZZ293" s="755"/>
      <c r="UAA293" s="755"/>
      <c r="UAB293" s="755"/>
      <c r="UAC293" s="755"/>
      <c r="UAD293" s="755"/>
      <c r="UAE293" s="755"/>
      <c r="UAF293" s="755"/>
      <c r="UAG293" s="755"/>
      <c r="UAH293" s="755"/>
      <c r="UAI293" s="755"/>
      <c r="UAJ293" s="755"/>
      <c r="UAK293" s="755"/>
      <c r="UAL293" s="755"/>
      <c r="UAM293" s="755"/>
      <c r="UAN293" s="755"/>
      <c r="UAO293" s="755"/>
      <c r="UAP293" s="755"/>
      <c r="UAQ293" s="755"/>
      <c r="UAR293" s="755"/>
      <c r="UAS293" s="755"/>
      <c r="UAT293" s="755"/>
      <c r="UAU293" s="755"/>
      <c r="UAV293" s="755"/>
      <c r="UAW293" s="755"/>
      <c r="UAX293" s="755"/>
      <c r="UAY293" s="755"/>
      <c r="UAZ293" s="755"/>
      <c r="UBA293" s="755"/>
      <c r="UBB293" s="755"/>
      <c r="UBC293" s="755"/>
      <c r="UBD293" s="755"/>
      <c r="UBE293" s="755"/>
      <c r="UBF293" s="755"/>
      <c r="UBG293" s="755"/>
      <c r="UBH293" s="755"/>
      <c r="UBI293" s="755"/>
      <c r="UBJ293" s="755"/>
      <c r="UBK293" s="755"/>
      <c r="UBL293" s="755"/>
      <c r="UBM293" s="755"/>
      <c r="UBN293" s="755"/>
      <c r="UBO293" s="755"/>
      <c r="UBP293" s="755"/>
      <c r="UBQ293" s="755"/>
      <c r="UBR293" s="755"/>
      <c r="UBS293" s="755"/>
      <c r="UBT293" s="755"/>
      <c r="UBU293" s="755"/>
      <c r="UBV293" s="755"/>
      <c r="UBW293" s="755"/>
      <c r="UBX293" s="755"/>
      <c r="UBY293" s="755"/>
      <c r="UBZ293" s="755"/>
      <c r="UCA293" s="755"/>
      <c r="UCB293" s="755"/>
      <c r="UCC293" s="755"/>
      <c r="UCD293" s="755"/>
      <c r="UCE293" s="755"/>
      <c r="UCF293" s="755"/>
      <c r="UCG293" s="755"/>
      <c r="UCH293" s="755"/>
      <c r="UCI293" s="755"/>
      <c r="UCJ293" s="755"/>
      <c r="UCK293" s="755"/>
      <c r="UCL293" s="755"/>
      <c r="UCM293" s="755"/>
      <c r="UCN293" s="755"/>
      <c r="UCO293" s="755"/>
      <c r="UCP293" s="755"/>
      <c r="UCQ293" s="755"/>
      <c r="UCR293" s="755"/>
      <c r="UCS293" s="755"/>
      <c r="UCT293" s="755"/>
      <c r="UCU293" s="755"/>
      <c r="UCV293" s="755"/>
      <c r="UCW293" s="755"/>
      <c r="UCX293" s="755"/>
      <c r="UCY293" s="755"/>
      <c r="UCZ293" s="755"/>
      <c r="UDA293" s="755"/>
      <c r="UDB293" s="755"/>
      <c r="UDC293" s="755"/>
      <c r="UDD293" s="755"/>
      <c r="UDE293" s="755"/>
      <c r="UDF293" s="755"/>
      <c r="UDG293" s="755"/>
      <c r="UDH293" s="755"/>
      <c r="UDI293" s="755"/>
      <c r="UDJ293" s="755"/>
      <c r="UDK293" s="755"/>
      <c r="UDL293" s="755"/>
      <c r="UDM293" s="755"/>
      <c r="UDN293" s="755"/>
      <c r="UDO293" s="755"/>
      <c r="UDP293" s="755"/>
      <c r="UDQ293" s="755"/>
      <c r="UDR293" s="755"/>
      <c r="UDS293" s="755"/>
      <c r="UDT293" s="755"/>
      <c r="UDU293" s="755"/>
      <c r="UDV293" s="755"/>
      <c r="UDW293" s="755"/>
      <c r="UDX293" s="755"/>
      <c r="UDY293" s="755"/>
      <c r="UDZ293" s="755"/>
      <c r="UEA293" s="755"/>
      <c r="UEB293" s="755"/>
      <c r="UEC293" s="755"/>
      <c r="UED293" s="755"/>
      <c r="UEE293" s="755"/>
      <c r="UEF293" s="755"/>
      <c r="UEG293" s="755"/>
      <c r="UEH293" s="755"/>
      <c r="UEI293" s="755"/>
      <c r="UEJ293" s="755"/>
      <c r="UEK293" s="755"/>
      <c r="UEL293" s="755"/>
      <c r="UEM293" s="755"/>
      <c r="UEN293" s="755"/>
      <c r="UEO293" s="755"/>
      <c r="UEP293" s="755"/>
      <c r="UEQ293" s="755"/>
      <c r="UER293" s="755"/>
      <c r="UES293" s="755"/>
      <c r="UET293" s="755"/>
      <c r="UEU293" s="755"/>
      <c r="UEV293" s="755"/>
      <c r="UEW293" s="755"/>
      <c r="UEX293" s="755"/>
      <c r="UEY293" s="755"/>
      <c r="UEZ293" s="755"/>
      <c r="UFA293" s="755"/>
      <c r="UFB293" s="755"/>
      <c r="UFC293" s="755"/>
      <c r="UFD293" s="755"/>
      <c r="UFE293" s="755"/>
      <c r="UFF293" s="755"/>
      <c r="UFG293" s="755"/>
      <c r="UFH293" s="755"/>
      <c r="UFI293" s="755"/>
      <c r="UFJ293" s="755"/>
      <c r="UFK293" s="755"/>
      <c r="UFL293" s="755"/>
      <c r="UFM293" s="755"/>
      <c r="UFN293" s="755"/>
      <c r="UFO293" s="755"/>
      <c r="UFP293" s="755"/>
      <c r="UFQ293" s="755"/>
      <c r="UFR293" s="755"/>
      <c r="UFS293" s="755"/>
      <c r="UFT293" s="755"/>
      <c r="UFU293" s="755"/>
      <c r="UFV293" s="755"/>
      <c r="UFW293" s="755"/>
      <c r="UFX293" s="755"/>
      <c r="UFY293" s="755"/>
      <c r="UFZ293" s="755"/>
      <c r="UGA293" s="755"/>
      <c r="UGB293" s="755"/>
      <c r="UGC293" s="755"/>
      <c r="UGD293" s="755"/>
      <c r="UGE293" s="755"/>
      <c r="UGF293" s="755"/>
      <c r="UGG293" s="755"/>
      <c r="UGH293" s="755"/>
      <c r="UGI293" s="755"/>
      <c r="UGJ293" s="755"/>
      <c r="UGK293" s="755"/>
      <c r="UGL293" s="755"/>
      <c r="UGM293" s="755"/>
      <c r="UGN293" s="755"/>
      <c r="UGO293" s="755"/>
      <c r="UGP293" s="755"/>
      <c r="UGQ293" s="755"/>
      <c r="UGR293" s="755"/>
      <c r="UGS293" s="755"/>
      <c r="UGT293" s="755"/>
      <c r="UGU293" s="755"/>
      <c r="UGV293" s="755"/>
      <c r="UGW293" s="755"/>
      <c r="UGX293" s="755"/>
      <c r="UGY293" s="755"/>
      <c r="UGZ293" s="755"/>
      <c r="UHA293" s="755"/>
      <c r="UHB293" s="755"/>
      <c r="UHC293" s="755"/>
      <c r="UHD293" s="755"/>
      <c r="UHE293" s="755"/>
      <c r="UHF293" s="755"/>
      <c r="UHG293" s="755"/>
      <c r="UHH293" s="755"/>
      <c r="UHI293" s="755"/>
      <c r="UHJ293" s="755"/>
      <c r="UHK293" s="755"/>
      <c r="UHL293" s="755"/>
      <c r="UHM293" s="755"/>
      <c r="UHN293" s="755"/>
      <c r="UHO293" s="755"/>
      <c r="UHP293" s="755"/>
      <c r="UHQ293" s="755"/>
      <c r="UHR293" s="755"/>
      <c r="UHS293" s="755"/>
      <c r="UHT293" s="755"/>
      <c r="UHU293" s="755"/>
      <c r="UHV293" s="755"/>
      <c r="UHW293" s="755"/>
      <c r="UHX293" s="755"/>
      <c r="UHY293" s="755"/>
      <c r="UHZ293" s="755"/>
      <c r="UIA293" s="755"/>
      <c r="UIB293" s="755"/>
      <c r="UIC293" s="755"/>
      <c r="UID293" s="755"/>
      <c r="UIE293" s="755"/>
      <c r="UIF293" s="755"/>
      <c r="UIG293" s="755"/>
      <c r="UIH293" s="755"/>
      <c r="UII293" s="755"/>
      <c r="UIJ293" s="755"/>
      <c r="UIK293" s="755"/>
      <c r="UIL293" s="755"/>
      <c r="UIM293" s="755"/>
      <c r="UIN293" s="755"/>
      <c r="UIO293" s="755"/>
      <c r="UIP293" s="755"/>
      <c r="UIQ293" s="755"/>
      <c r="UIR293" s="755"/>
      <c r="UIS293" s="755"/>
      <c r="UIT293" s="755"/>
      <c r="UIU293" s="755"/>
      <c r="UIV293" s="755"/>
      <c r="UIW293" s="755"/>
      <c r="UIX293" s="755"/>
      <c r="UIY293" s="755"/>
      <c r="UIZ293" s="755"/>
      <c r="UJA293" s="755"/>
      <c r="UJB293" s="755"/>
      <c r="UJC293" s="755"/>
      <c r="UJD293" s="755"/>
      <c r="UJE293" s="755"/>
      <c r="UJF293" s="755"/>
      <c r="UJG293" s="755"/>
      <c r="UJH293" s="755"/>
      <c r="UJI293" s="755"/>
      <c r="UJJ293" s="755"/>
      <c r="UJK293" s="755"/>
      <c r="UJL293" s="755"/>
      <c r="UJM293" s="755"/>
      <c r="UJN293" s="755"/>
      <c r="UJO293" s="755"/>
      <c r="UJP293" s="755"/>
      <c r="UJQ293" s="755"/>
      <c r="UJR293" s="755"/>
      <c r="UJS293" s="755"/>
      <c r="UJT293" s="755"/>
      <c r="UJU293" s="755"/>
      <c r="UJV293" s="755"/>
      <c r="UJW293" s="755"/>
      <c r="UJX293" s="755"/>
      <c r="UJY293" s="755"/>
      <c r="UJZ293" s="755"/>
      <c r="UKA293" s="755"/>
      <c r="UKB293" s="755"/>
      <c r="UKC293" s="755"/>
      <c r="UKD293" s="755"/>
      <c r="UKE293" s="755"/>
      <c r="UKF293" s="755"/>
      <c r="UKG293" s="755"/>
      <c r="UKH293" s="755"/>
      <c r="UKI293" s="755"/>
      <c r="UKJ293" s="755"/>
      <c r="UKK293" s="755"/>
      <c r="UKL293" s="755"/>
      <c r="UKM293" s="755"/>
      <c r="UKN293" s="755"/>
      <c r="UKO293" s="755"/>
      <c r="UKP293" s="755"/>
      <c r="UKQ293" s="755"/>
      <c r="UKR293" s="755"/>
      <c r="UKS293" s="755"/>
      <c r="UKT293" s="755"/>
      <c r="UKU293" s="755"/>
      <c r="UKV293" s="755"/>
      <c r="UKW293" s="755"/>
      <c r="UKX293" s="755"/>
      <c r="UKY293" s="755"/>
      <c r="UKZ293" s="755"/>
      <c r="ULA293" s="755"/>
      <c r="ULB293" s="755"/>
      <c r="ULC293" s="755"/>
      <c r="ULD293" s="755"/>
      <c r="ULE293" s="755"/>
      <c r="ULF293" s="755"/>
      <c r="ULG293" s="755"/>
      <c r="ULH293" s="755"/>
      <c r="ULI293" s="755"/>
      <c r="ULJ293" s="755"/>
      <c r="ULK293" s="755"/>
      <c r="ULL293" s="755"/>
      <c r="ULM293" s="755"/>
      <c r="ULN293" s="755"/>
      <c r="ULO293" s="755"/>
      <c r="ULP293" s="755"/>
      <c r="ULQ293" s="755"/>
      <c r="ULR293" s="755"/>
      <c r="ULS293" s="755"/>
      <c r="ULT293" s="755"/>
      <c r="ULU293" s="755"/>
      <c r="ULV293" s="755"/>
      <c r="ULW293" s="755"/>
      <c r="ULX293" s="755"/>
      <c r="ULY293" s="755"/>
      <c r="ULZ293" s="755"/>
      <c r="UMA293" s="755"/>
      <c r="UMB293" s="755"/>
      <c r="UMC293" s="755"/>
      <c r="UMD293" s="755"/>
      <c r="UME293" s="755"/>
      <c r="UMF293" s="755"/>
      <c r="UMG293" s="755"/>
      <c r="UMH293" s="755"/>
      <c r="UMI293" s="755"/>
      <c r="UMJ293" s="755"/>
      <c r="UMK293" s="755"/>
      <c r="UML293" s="755"/>
      <c r="UMM293" s="755"/>
      <c r="UMN293" s="755"/>
      <c r="UMO293" s="755"/>
      <c r="UMP293" s="755"/>
      <c r="UMQ293" s="755"/>
      <c r="UMR293" s="755"/>
      <c r="UMS293" s="755"/>
      <c r="UMT293" s="755"/>
      <c r="UMU293" s="755"/>
      <c r="UMV293" s="755"/>
      <c r="UMW293" s="755"/>
      <c r="UMX293" s="755"/>
      <c r="UMY293" s="755"/>
      <c r="UMZ293" s="755"/>
      <c r="UNA293" s="755"/>
      <c r="UNB293" s="755"/>
      <c r="UNC293" s="755"/>
      <c r="UND293" s="755"/>
      <c r="UNE293" s="755"/>
      <c r="UNF293" s="755"/>
      <c r="UNG293" s="755"/>
      <c r="UNH293" s="755"/>
      <c r="UNI293" s="755"/>
      <c r="UNJ293" s="755"/>
      <c r="UNK293" s="755"/>
      <c r="UNL293" s="755"/>
      <c r="UNM293" s="755"/>
      <c r="UNN293" s="755"/>
      <c r="UNO293" s="755"/>
      <c r="UNP293" s="755"/>
      <c r="UNQ293" s="755"/>
      <c r="UNR293" s="755"/>
      <c r="UNS293" s="755"/>
      <c r="UNT293" s="755"/>
      <c r="UNU293" s="755"/>
      <c r="UNV293" s="755"/>
      <c r="UNW293" s="755"/>
      <c r="UNX293" s="755"/>
      <c r="UNY293" s="755"/>
      <c r="UNZ293" s="755"/>
      <c r="UOA293" s="755"/>
      <c r="UOB293" s="755"/>
      <c r="UOC293" s="755"/>
      <c r="UOD293" s="755"/>
      <c r="UOE293" s="755"/>
      <c r="UOF293" s="755"/>
      <c r="UOG293" s="755"/>
      <c r="UOH293" s="755"/>
      <c r="UOI293" s="755"/>
      <c r="UOJ293" s="755"/>
      <c r="UOK293" s="755"/>
      <c r="UOL293" s="755"/>
      <c r="UOM293" s="755"/>
      <c r="UON293" s="755"/>
      <c r="UOO293" s="755"/>
      <c r="UOP293" s="755"/>
      <c r="UOQ293" s="755"/>
      <c r="UOR293" s="755"/>
      <c r="UOS293" s="755"/>
      <c r="UOT293" s="755"/>
      <c r="UOU293" s="755"/>
      <c r="UOV293" s="755"/>
      <c r="UOW293" s="755"/>
      <c r="UOX293" s="755"/>
      <c r="UOY293" s="755"/>
      <c r="UOZ293" s="755"/>
      <c r="UPA293" s="755"/>
      <c r="UPB293" s="755"/>
      <c r="UPC293" s="755"/>
      <c r="UPD293" s="755"/>
      <c r="UPE293" s="755"/>
      <c r="UPF293" s="755"/>
      <c r="UPG293" s="755"/>
      <c r="UPH293" s="755"/>
      <c r="UPI293" s="755"/>
      <c r="UPJ293" s="755"/>
      <c r="UPK293" s="755"/>
      <c r="UPL293" s="755"/>
      <c r="UPM293" s="755"/>
      <c r="UPN293" s="755"/>
      <c r="UPO293" s="755"/>
      <c r="UPP293" s="755"/>
      <c r="UPQ293" s="755"/>
      <c r="UPR293" s="755"/>
      <c r="UPS293" s="755"/>
      <c r="UPT293" s="755"/>
      <c r="UPU293" s="755"/>
      <c r="UPV293" s="755"/>
      <c r="UPW293" s="755"/>
      <c r="UPX293" s="755"/>
      <c r="UPY293" s="755"/>
      <c r="UPZ293" s="755"/>
      <c r="UQA293" s="755"/>
      <c r="UQB293" s="755"/>
      <c r="UQC293" s="755"/>
      <c r="UQD293" s="755"/>
      <c r="UQE293" s="755"/>
      <c r="UQF293" s="755"/>
      <c r="UQG293" s="755"/>
      <c r="UQH293" s="755"/>
      <c r="UQI293" s="755"/>
      <c r="UQJ293" s="755"/>
      <c r="UQK293" s="755"/>
      <c r="UQL293" s="755"/>
      <c r="UQM293" s="755"/>
      <c r="UQN293" s="755"/>
      <c r="UQO293" s="755"/>
      <c r="UQP293" s="755"/>
      <c r="UQQ293" s="755"/>
      <c r="UQR293" s="755"/>
      <c r="UQS293" s="755"/>
      <c r="UQT293" s="755"/>
      <c r="UQU293" s="755"/>
      <c r="UQV293" s="755"/>
      <c r="UQW293" s="755"/>
      <c r="UQX293" s="755"/>
      <c r="UQY293" s="755"/>
      <c r="UQZ293" s="755"/>
      <c r="URA293" s="755"/>
      <c r="URB293" s="755"/>
      <c r="URC293" s="755"/>
      <c r="URD293" s="755"/>
      <c r="URE293" s="755"/>
      <c r="URF293" s="755"/>
      <c r="URG293" s="755"/>
      <c r="URH293" s="755"/>
      <c r="URI293" s="755"/>
      <c r="URJ293" s="755"/>
      <c r="URK293" s="755"/>
      <c r="URL293" s="755"/>
      <c r="URM293" s="755"/>
      <c r="URN293" s="755"/>
      <c r="URO293" s="755"/>
      <c r="URP293" s="755"/>
      <c r="URQ293" s="755"/>
      <c r="URR293" s="755"/>
      <c r="URS293" s="755"/>
      <c r="URT293" s="755"/>
      <c r="URU293" s="755"/>
      <c r="URV293" s="755"/>
      <c r="URW293" s="755"/>
      <c r="URX293" s="755"/>
      <c r="URY293" s="755"/>
      <c r="URZ293" s="755"/>
      <c r="USA293" s="755"/>
      <c r="USB293" s="755"/>
      <c r="USC293" s="755"/>
      <c r="USD293" s="755"/>
      <c r="USE293" s="755"/>
      <c r="USF293" s="755"/>
      <c r="USG293" s="755"/>
      <c r="USH293" s="755"/>
      <c r="USI293" s="755"/>
      <c r="USJ293" s="755"/>
      <c r="USK293" s="755"/>
      <c r="USL293" s="755"/>
      <c r="USM293" s="755"/>
      <c r="USN293" s="755"/>
      <c r="USO293" s="755"/>
      <c r="USP293" s="755"/>
      <c r="USQ293" s="755"/>
      <c r="USR293" s="755"/>
      <c r="USS293" s="755"/>
      <c r="UST293" s="755"/>
      <c r="USU293" s="755"/>
      <c r="USV293" s="755"/>
      <c r="USW293" s="755"/>
      <c r="USX293" s="755"/>
      <c r="USY293" s="755"/>
      <c r="USZ293" s="755"/>
      <c r="UTA293" s="755"/>
      <c r="UTB293" s="755"/>
      <c r="UTC293" s="755"/>
      <c r="UTD293" s="755"/>
      <c r="UTE293" s="755"/>
      <c r="UTF293" s="755"/>
      <c r="UTG293" s="755"/>
      <c r="UTH293" s="755"/>
      <c r="UTI293" s="755"/>
      <c r="UTJ293" s="755"/>
      <c r="UTK293" s="755"/>
      <c r="UTL293" s="755"/>
      <c r="UTM293" s="755"/>
      <c r="UTN293" s="755"/>
      <c r="UTO293" s="755"/>
      <c r="UTP293" s="755"/>
      <c r="UTQ293" s="755"/>
      <c r="UTR293" s="755"/>
      <c r="UTS293" s="755"/>
      <c r="UTT293" s="755"/>
      <c r="UTU293" s="755"/>
      <c r="UTV293" s="755"/>
      <c r="UTW293" s="755"/>
      <c r="UTX293" s="755"/>
      <c r="UTY293" s="755"/>
      <c r="UTZ293" s="755"/>
      <c r="UUA293" s="755"/>
      <c r="UUB293" s="755"/>
      <c r="UUC293" s="755"/>
      <c r="UUD293" s="755"/>
      <c r="UUE293" s="755"/>
      <c r="UUF293" s="755"/>
      <c r="UUG293" s="755"/>
      <c r="UUH293" s="755"/>
      <c r="UUI293" s="755"/>
      <c r="UUJ293" s="755"/>
      <c r="UUK293" s="755"/>
      <c r="UUL293" s="755"/>
      <c r="UUM293" s="755"/>
      <c r="UUN293" s="755"/>
      <c r="UUO293" s="755"/>
      <c r="UUP293" s="755"/>
      <c r="UUQ293" s="755"/>
      <c r="UUR293" s="755"/>
      <c r="UUS293" s="755"/>
      <c r="UUT293" s="755"/>
      <c r="UUU293" s="755"/>
      <c r="UUV293" s="755"/>
      <c r="UUW293" s="755"/>
      <c r="UUX293" s="755"/>
      <c r="UUY293" s="755"/>
      <c r="UUZ293" s="755"/>
      <c r="UVA293" s="755"/>
      <c r="UVB293" s="755"/>
      <c r="UVC293" s="755"/>
      <c r="UVD293" s="755"/>
      <c r="UVE293" s="755"/>
      <c r="UVF293" s="755"/>
      <c r="UVG293" s="755"/>
      <c r="UVH293" s="755"/>
      <c r="UVI293" s="755"/>
      <c r="UVJ293" s="755"/>
      <c r="UVK293" s="755"/>
      <c r="UVL293" s="755"/>
      <c r="UVM293" s="755"/>
      <c r="UVN293" s="755"/>
      <c r="UVO293" s="755"/>
      <c r="UVP293" s="755"/>
      <c r="UVQ293" s="755"/>
      <c r="UVR293" s="755"/>
      <c r="UVS293" s="755"/>
      <c r="UVT293" s="755"/>
      <c r="UVU293" s="755"/>
      <c r="UVV293" s="755"/>
      <c r="UVW293" s="755"/>
      <c r="UVX293" s="755"/>
      <c r="UVY293" s="755"/>
      <c r="UVZ293" s="755"/>
      <c r="UWA293" s="755"/>
      <c r="UWB293" s="755"/>
      <c r="UWC293" s="755"/>
      <c r="UWD293" s="755"/>
      <c r="UWE293" s="755"/>
      <c r="UWF293" s="755"/>
      <c r="UWG293" s="755"/>
      <c r="UWH293" s="755"/>
      <c r="UWI293" s="755"/>
      <c r="UWJ293" s="755"/>
      <c r="UWK293" s="755"/>
      <c r="UWL293" s="755"/>
      <c r="UWM293" s="755"/>
      <c r="UWN293" s="755"/>
      <c r="UWO293" s="755"/>
      <c r="UWP293" s="755"/>
      <c r="UWQ293" s="755"/>
      <c r="UWR293" s="755"/>
      <c r="UWS293" s="755"/>
      <c r="UWT293" s="755"/>
      <c r="UWU293" s="755"/>
      <c r="UWV293" s="755"/>
      <c r="UWW293" s="755"/>
      <c r="UWX293" s="755"/>
      <c r="UWY293" s="755"/>
      <c r="UWZ293" s="755"/>
      <c r="UXA293" s="755"/>
      <c r="UXB293" s="755"/>
      <c r="UXC293" s="755"/>
      <c r="UXD293" s="755"/>
      <c r="UXE293" s="755"/>
      <c r="UXF293" s="755"/>
      <c r="UXG293" s="755"/>
      <c r="UXH293" s="755"/>
      <c r="UXI293" s="755"/>
      <c r="UXJ293" s="755"/>
      <c r="UXK293" s="755"/>
      <c r="UXL293" s="755"/>
      <c r="UXM293" s="755"/>
      <c r="UXN293" s="755"/>
      <c r="UXO293" s="755"/>
      <c r="UXP293" s="755"/>
      <c r="UXQ293" s="755"/>
      <c r="UXR293" s="755"/>
      <c r="UXS293" s="755"/>
      <c r="UXT293" s="755"/>
      <c r="UXU293" s="755"/>
      <c r="UXV293" s="755"/>
      <c r="UXW293" s="755"/>
      <c r="UXX293" s="755"/>
      <c r="UXY293" s="755"/>
      <c r="UXZ293" s="755"/>
      <c r="UYA293" s="755"/>
      <c r="UYB293" s="755"/>
      <c r="UYC293" s="755"/>
      <c r="UYD293" s="755"/>
      <c r="UYE293" s="755"/>
      <c r="UYF293" s="755"/>
      <c r="UYG293" s="755"/>
      <c r="UYH293" s="755"/>
      <c r="UYI293" s="755"/>
      <c r="UYJ293" s="755"/>
      <c r="UYK293" s="755"/>
      <c r="UYL293" s="755"/>
      <c r="UYM293" s="755"/>
      <c r="UYN293" s="755"/>
      <c r="UYO293" s="755"/>
      <c r="UYP293" s="755"/>
      <c r="UYQ293" s="755"/>
      <c r="UYR293" s="755"/>
      <c r="UYS293" s="755"/>
      <c r="UYT293" s="755"/>
      <c r="UYU293" s="755"/>
      <c r="UYV293" s="755"/>
      <c r="UYW293" s="755"/>
      <c r="UYX293" s="755"/>
      <c r="UYY293" s="755"/>
      <c r="UYZ293" s="755"/>
      <c r="UZA293" s="755"/>
      <c r="UZB293" s="755"/>
      <c r="UZC293" s="755"/>
      <c r="UZD293" s="755"/>
      <c r="UZE293" s="755"/>
      <c r="UZF293" s="755"/>
      <c r="UZG293" s="755"/>
      <c r="UZH293" s="755"/>
      <c r="UZI293" s="755"/>
      <c r="UZJ293" s="755"/>
      <c r="UZK293" s="755"/>
      <c r="UZL293" s="755"/>
      <c r="UZM293" s="755"/>
      <c r="UZN293" s="755"/>
      <c r="UZO293" s="755"/>
      <c r="UZP293" s="755"/>
      <c r="UZQ293" s="755"/>
      <c r="UZR293" s="755"/>
      <c r="UZS293" s="755"/>
      <c r="UZT293" s="755"/>
      <c r="UZU293" s="755"/>
      <c r="UZV293" s="755"/>
      <c r="UZW293" s="755"/>
      <c r="UZX293" s="755"/>
      <c r="UZY293" s="755"/>
      <c r="UZZ293" s="755"/>
      <c r="VAA293" s="755"/>
      <c r="VAB293" s="755"/>
      <c r="VAC293" s="755"/>
      <c r="VAD293" s="755"/>
      <c r="VAE293" s="755"/>
      <c r="VAF293" s="755"/>
      <c r="VAG293" s="755"/>
      <c r="VAH293" s="755"/>
      <c r="VAI293" s="755"/>
      <c r="VAJ293" s="755"/>
      <c r="VAK293" s="755"/>
      <c r="VAL293" s="755"/>
      <c r="VAM293" s="755"/>
      <c r="VAN293" s="755"/>
      <c r="VAO293" s="755"/>
      <c r="VAP293" s="755"/>
      <c r="VAQ293" s="755"/>
      <c r="VAR293" s="755"/>
      <c r="VAS293" s="755"/>
      <c r="VAT293" s="755"/>
      <c r="VAU293" s="755"/>
      <c r="VAV293" s="755"/>
      <c r="VAW293" s="755"/>
      <c r="VAX293" s="755"/>
      <c r="VAY293" s="755"/>
      <c r="VAZ293" s="755"/>
      <c r="VBA293" s="755"/>
      <c r="VBB293" s="755"/>
      <c r="VBC293" s="755"/>
      <c r="VBD293" s="755"/>
      <c r="VBE293" s="755"/>
      <c r="VBF293" s="755"/>
      <c r="VBG293" s="755"/>
      <c r="VBH293" s="755"/>
      <c r="VBI293" s="755"/>
      <c r="VBJ293" s="755"/>
      <c r="VBK293" s="755"/>
      <c r="VBL293" s="755"/>
      <c r="VBM293" s="755"/>
      <c r="VBN293" s="755"/>
      <c r="VBO293" s="755"/>
      <c r="VBP293" s="755"/>
      <c r="VBQ293" s="755"/>
      <c r="VBR293" s="755"/>
      <c r="VBS293" s="755"/>
      <c r="VBT293" s="755"/>
      <c r="VBU293" s="755"/>
      <c r="VBV293" s="755"/>
      <c r="VBW293" s="755"/>
      <c r="VBX293" s="755"/>
      <c r="VBY293" s="755"/>
      <c r="VBZ293" s="755"/>
      <c r="VCA293" s="755"/>
      <c r="VCB293" s="755"/>
      <c r="VCC293" s="755"/>
      <c r="VCD293" s="755"/>
      <c r="VCE293" s="755"/>
      <c r="VCF293" s="755"/>
      <c r="VCG293" s="755"/>
      <c r="VCH293" s="755"/>
      <c r="VCI293" s="755"/>
      <c r="VCJ293" s="755"/>
      <c r="VCK293" s="755"/>
      <c r="VCL293" s="755"/>
      <c r="VCM293" s="755"/>
      <c r="VCN293" s="755"/>
      <c r="VCO293" s="755"/>
      <c r="VCP293" s="755"/>
      <c r="VCQ293" s="755"/>
      <c r="VCR293" s="755"/>
      <c r="VCS293" s="755"/>
      <c r="VCT293" s="755"/>
      <c r="VCU293" s="755"/>
      <c r="VCV293" s="755"/>
      <c r="VCW293" s="755"/>
      <c r="VCX293" s="755"/>
      <c r="VCY293" s="755"/>
      <c r="VCZ293" s="755"/>
      <c r="VDA293" s="755"/>
      <c r="VDB293" s="755"/>
      <c r="VDC293" s="755"/>
      <c r="VDD293" s="755"/>
      <c r="VDE293" s="755"/>
      <c r="VDF293" s="755"/>
      <c r="VDG293" s="755"/>
      <c r="VDH293" s="755"/>
      <c r="VDI293" s="755"/>
      <c r="VDJ293" s="755"/>
      <c r="VDK293" s="755"/>
      <c r="VDL293" s="755"/>
      <c r="VDM293" s="755"/>
      <c r="VDN293" s="755"/>
      <c r="VDO293" s="755"/>
      <c r="VDP293" s="755"/>
      <c r="VDQ293" s="755"/>
      <c r="VDR293" s="755"/>
      <c r="VDS293" s="755"/>
      <c r="VDT293" s="755"/>
      <c r="VDU293" s="755"/>
      <c r="VDV293" s="755"/>
      <c r="VDW293" s="755"/>
      <c r="VDX293" s="755"/>
      <c r="VDY293" s="755"/>
      <c r="VDZ293" s="755"/>
      <c r="VEA293" s="755"/>
      <c r="VEB293" s="755"/>
      <c r="VEC293" s="755"/>
      <c r="VED293" s="755"/>
      <c r="VEE293" s="755"/>
      <c r="VEF293" s="755"/>
      <c r="VEG293" s="755"/>
      <c r="VEH293" s="755"/>
      <c r="VEI293" s="755"/>
      <c r="VEJ293" s="755"/>
      <c r="VEK293" s="755"/>
      <c r="VEL293" s="755"/>
      <c r="VEM293" s="755"/>
      <c r="VEN293" s="755"/>
      <c r="VEO293" s="755"/>
      <c r="VEP293" s="755"/>
      <c r="VEQ293" s="755"/>
      <c r="VER293" s="755"/>
      <c r="VES293" s="755"/>
      <c r="VET293" s="755"/>
      <c r="VEU293" s="755"/>
      <c r="VEV293" s="755"/>
      <c r="VEW293" s="755"/>
      <c r="VEX293" s="755"/>
      <c r="VEY293" s="755"/>
      <c r="VEZ293" s="755"/>
      <c r="VFA293" s="755"/>
      <c r="VFB293" s="755"/>
      <c r="VFC293" s="755"/>
      <c r="VFD293" s="755"/>
      <c r="VFE293" s="755"/>
      <c r="VFF293" s="755"/>
      <c r="VFG293" s="755"/>
      <c r="VFH293" s="755"/>
      <c r="VFI293" s="755"/>
      <c r="VFJ293" s="755"/>
      <c r="VFK293" s="755"/>
      <c r="VFL293" s="755"/>
      <c r="VFM293" s="755"/>
      <c r="VFN293" s="755"/>
      <c r="VFO293" s="755"/>
      <c r="VFP293" s="755"/>
      <c r="VFQ293" s="755"/>
      <c r="VFR293" s="755"/>
      <c r="VFS293" s="755"/>
      <c r="VFT293" s="755"/>
      <c r="VFU293" s="755"/>
      <c r="VFV293" s="755"/>
      <c r="VFW293" s="755"/>
      <c r="VFX293" s="755"/>
      <c r="VFY293" s="755"/>
      <c r="VFZ293" s="755"/>
      <c r="VGA293" s="755"/>
      <c r="VGB293" s="755"/>
      <c r="VGC293" s="755"/>
      <c r="VGD293" s="755"/>
      <c r="VGE293" s="755"/>
      <c r="VGF293" s="755"/>
      <c r="VGG293" s="755"/>
      <c r="VGH293" s="755"/>
      <c r="VGI293" s="755"/>
      <c r="VGJ293" s="755"/>
      <c r="VGK293" s="755"/>
      <c r="VGL293" s="755"/>
      <c r="VGM293" s="755"/>
      <c r="VGN293" s="755"/>
      <c r="VGO293" s="755"/>
      <c r="VGP293" s="755"/>
      <c r="VGQ293" s="755"/>
      <c r="VGR293" s="755"/>
      <c r="VGS293" s="755"/>
      <c r="VGT293" s="755"/>
      <c r="VGU293" s="755"/>
      <c r="VGV293" s="755"/>
      <c r="VGW293" s="755"/>
      <c r="VGX293" s="755"/>
      <c r="VGY293" s="755"/>
      <c r="VGZ293" s="755"/>
      <c r="VHA293" s="755"/>
      <c r="VHB293" s="755"/>
      <c r="VHC293" s="755"/>
      <c r="VHD293" s="755"/>
      <c r="VHE293" s="755"/>
      <c r="VHF293" s="755"/>
      <c r="VHG293" s="755"/>
      <c r="VHH293" s="755"/>
      <c r="VHI293" s="755"/>
      <c r="VHJ293" s="755"/>
      <c r="VHK293" s="755"/>
      <c r="VHL293" s="755"/>
      <c r="VHM293" s="755"/>
      <c r="VHN293" s="755"/>
      <c r="VHO293" s="755"/>
      <c r="VHP293" s="755"/>
      <c r="VHQ293" s="755"/>
      <c r="VHR293" s="755"/>
      <c r="VHS293" s="755"/>
      <c r="VHT293" s="755"/>
      <c r="VHU293" s="755"/>
      <c r="VHV293" s="755"/>
      <c r="VHW293" s="755"/>
      <c r="VHX293" s="755"/>
      <c r="VHY293" s="755"/>
      <c r="VHZ293" s="755"/>
      <c r="VIA293" s="755"/>
      <c r="VIB293" s="755"/>
      <c r="VIC293" s="755"/>
      <c r="VID293" s="755"/>
      <c r="VIE293" s="755"/>
      <c r="VIF293" s="755"/>
      <c r="VIG293" s="755"/>
      <c r="VIH293" s="755"/>
      <c r="VII293" s="755"/>
      <c r="VIJ293" s="755"/>
      <c r="VIK293" s="755"/>
      <c r="VIL293" s="755"/>
      <c r="VIM293" s="755"/>
      <c r="VIN293" s="755"/>
      <c r="VIO293" s="755"/>
      <c r="VIP293" s="755"/>
      <c r="VIQ293" s="755"/>
      <c r="VIR293" s="755"/>
      <c r="VIS293" s="755"/>
      <c r="VIT293" s="755"/>
      <c r="VIU293" s="755"/>
      <c r="VIV293" s="755"/>
      <c r="VIW293" s="755"/>
      <c r="VIX293" s="755"/>
      <c r="VIY293" s="755"/>
      <c r="VIZ293" s="755"/>
      <c r="VJA293" s="755"/>
      <c r="VJB293" s="755"/>
      <c r="VJC293" s="755"/>
      <c r="VJD293" s="755"/>
      <c r="VJE293" s="755"/>
      <c r="VJF293" s="755"/>
      <c r="VJG293" s="755"/>
      <c r="VJH293" s="755"/>
      <c r="VJI293" s="755"/>
      <c r="VJJ293" s="755"/>
      <c r="VJK293" s="755"/>
      <c r="VJL293" s="755"/>
      <c r="VJM293" s="755"/>
      <c r="VJN293" s="755"/>
      <c r="VJO293" s="755"/>
      <c r="VJP293" s="755"/>
      <c r="VJQ293" s="755"/>
      <c r="VJR293" s="755"/>
      <c r="VJS293" s="755"/>
      <c r="VJT293" s="755"/>
      <c r="VJU293" s="755"/>
      <c r="VJV293" s="755"/>
      <c r="VJW293" s="755"/>
      <c r="VJX293" s="755"/>
      <c r="VJY293" s="755"/>
      <c r="VJZ293" s="755"/>
      <c r="VKA293" s="755"/>
      <c r="VKB293" s="755"/>
      <c r="VKC293" s="755"/>
      <c r="VKD293" s="755"/>
      <c r="VKE293" s="755"/>
      <c r="VKF293" s="755"/>
      <c r="VKG293" s="755"/>
      <c r="VKH293" s="755"/>
      <c r="VKI293" s="755"/>
      <c r="VKJ293" s="755"/>
      <c r="VKK293" s="755"/>
      <c r="VKL293" s="755"/>
      <c r="VKM293" s="755"/>
      <c r="VKN293" s="755"/>
      <c r="VKO293" s="755"/>
      <c r="VKP293" s="755"/>
      <c r="VKQ293" s="755"/>
      <c r="VKR293" s="755"/>
      <c r="VKS293" s="755"/>
      <c r="VKT293" s="755"/>
      <c r="VKU293" s="755"/>
      <c r="VKV293" s="755"/>
      <c r="VKW293" s="755"/>
      <c r="VKX293" s="755"/>
      <c r="VKY293" s="755"/>
      <c r="VKZ293" s="755"/>
      <c r="VLA293" s="755"/>
      <c r="VLB293" s="755"/>
      <c r="VLC293" s="755"/>
      <c r="VLD293" s="755"/>
      <c r="VLE293" s="755"/>
      <c r="VLF293" s="755"/>
      <c r="VLG293" s="755"/>
      <c r="VLH293" s="755"/>
      <c r="VLI293" s="755"/>
      <c r="VLJ293" s="755"/>
      <c r="VLK293" s="755"/>
      <c r="VLL293" s="755"/>
      <c r="VLM293" s="755"/>
      <c r="VLN293" s="755"/>
      <c r="VLO293" s="755"/>
      <c r="VLP293" s="755"/>
      <c r="VLQ293" s="755"/>
      <c r="VLR293" s="755"/>
      <c r="VLS293" s="755"/>
      <c r="VLT293" s="755"/>
      <c r="VLU293" s="755"/>
      <c r="VLV293" s="755"/>
      <c r="VLW293" s="755"/>
      <c r="VLX293" s="755"/>
      <c r="VLY293" s="755"/>
      <c r="VLZ293" s="755"/>
      <c r="VMA293" s="755"/>
      <c r="VMB293" s="755"/>
      <c r="VMC293" s="755"/>
      <c r="VMD293" s="755"/>
      <c r="VME293" s="755"/>
      <c r="VMF293" s="755"/>
      <c r="VMG293" s="755"/>
      <c r="VMH293" s="755"/>
      <c r="VMI293" s="755"/>
      <c r="VMJ293" s="755"/>
      <c r="VMK293" s="755"/>
      <c r="VML293" s="755"/>
      <c r="VMM293" s="755"/>
      <c r="VMN293" s="755"/>
      <c r="VMO293" s="755"/>
      <c r="VMP293" s="755"/>
      <c r="VMQ293" s="755"/>
      <c r="VMR293" s="755"/>
      <c r="VMS293" s="755"/>
      <c r="VMT293" s="755"/>
      <c r="VMU293" s="755"/>
      <c r="VMV293" s="755"/>
      <c r="VMW293" s="755"/>
      <c r="VMX293" s="755"/>
      <c r="VMY293" s="755"/>
      <c r="VMZ293" s="755"/>
      <c r="VNA293" s="755"/>
      <c r="VNB293" s="755"/>
      <c r="VNC293" s="755"/>
      <c r="VND293" s="755"/>
      <c r="VNE293" s="755"/>
      <c r="VNF293" s="755"/>
      <c r="VNG293" s="755"/>
      <c r="VNH293" s="755"/>
      <c r="VNI293" s="755"/>
      <c r="VNJ293" s="755"/>
      <c r="VNK293" s="755"/>
      <c r="VNL293" s="755"/>
      <c r="VNM293" s="755"/>
      <c r="VNN293" s="755"/>
      <c r="VNO293" s="755"/>
      <c r="VNP293" s="755"/>
      <c r="VNQ293" s="755"/>
      <c r="VNR293" s="755"/>
      <c r="VNS293" s="755"/>
      <c r="VNT293" s="755"/>
      <c r="VNU293" s="755"/>
      <c r="VNV293" s="755"/>
      <c r="VNW293" s="755"/>
      <c r="VNX293" s="755"/>
      <c r="VNY293" s="755"/>
      <c r="VNZ293" s="755"/>
      <c r="VOA293" s="755"/>
      <c r="VOB293" s="755"/>
      <c r="VOC293" s="755"/>
      <c r="VOD293" s="755"/>
      <c r="VOE293" s="755"/>
      <c r="VOF293" s="755"/>
      <c r="VOG293" s="755"/>
      <c r="VOH293" s="755"/>
      <c r="VOI293" s="755"/>
      <c r="VOJ293" s="755"/>
      <c r="VOK293" s="755"/>
      <c r="VOL293" s="755"/>
      <c r="VOM293" s="755"/>
      <c r="VON293" s="755"/>
      <c r="VOO293" s="755"/>
      <c r="VOP293" s="755"/>
      <c r="VOQ293" s="755"/>
      <c r="VOR293" s="755"/>
      <c r="VOS293" s="755"/>
      <c r="VOT293" s="755"/>
      <c r="VOU293" s="755"/>
      <c r="VOV293" s="755"/>
      <c r="VOW293" s="755"/>
      <c r="VOX293" s="755"/>
      <c r="VOY293" s="755"/>
      <c r="VOZ293" s="755"/>
      <c r="VPA293" s="755"/>
      <c r="VPB293" s="755"/>
      <c r="VPC293" s="755"/>
      <c r="VPD293" s="755"/>
      <c r="VPE293" s="755"/>
      <c r="VPF293" s="755"/>
      <c r="VPG293" s="755"/>
      <c r="VPH293" s="755"/>
      <c r="VPI293" s="755"/>
      <c r="VPJ293" s="755"/>
      <c r="VPK293" s="755"/>
      <c r="VPL293" s="755"/>
      <c r="VPM293" s="755"/>
      <c r="VPN293" s="755"/>
      <c r="VPO293" s="755"/>
      <c r="VPP293" s="755"/>
      <c r="VPQ293" s="755"/>
      <c r="VPR293" s="755"/>
      <c r="VPS293" s="755"/>
      <c r="VPT293" s="755"/>
      <c r="VPU293" s="755"/>
      <c r="VPV293" s="755"/>
      <c r="VPW293" s="755"/>
      <c r="VPX293" s="755"/>
      <c r="VPY293" s="755"/>
      <c r="VPZ293" s="755"/>
      <c r="VQA293" s="755"/>
      <c r="VQB293" s="755"/>
      <c r="VQC293" s="755"/>
      <c r="VQD293" s="755"/>
      <c r="VQE293" s="755"/>
      <c r="VQF293" s="755"/>
      <c r="VQG293" s="755"/>
      <c r="VQH293" s="755"/>
      <c r="VQI293" s="755"/>
      <c r="VQJ293" s="755"/>
      <c r="VQK293" s="755"/>
      <c r="VQL293" s="755"/>
      <c r="VQM293" s="755"/>
      <c r="VQN293" s="755"/>
      <c r="VQO293" s="755"/>
      <c r="VQP293" s="755"/>
      <c r="VQQ293" s="755"/>
      <c r="VQR293" s="755"/>
      <c r="VQS293" s="755"/>
      <c r="VQT293" s="755"/>
      <c r="VQU293" s="755"/>
      <c r="VQV293" s="755"/>
      <c r="VQW293" s="755"/>
      <c r="VQX293" s="755"/>
      <c r="VQY293" s="755"/>
      <c r="VQZ293" s="755"/>
      <c r="VRA293" s="755"/>
      <c r="VRB293" s="755"/>
      <c r="VRC293" s="755"/>
      <c r="VRD293" s="755"/>
      <c r="VRE293" s="755"/>
      <c r="VRF293" s="755"/>
      <c r="VRG293" s="755"/>
      <c r="VRH293" s="755"/>
      <c r="VRI293" s="755"/>
      <c r="VRJ293" s="755"/>
      <c r="VRK293" s="755"/>
      <c r="VRL293" s="755"/>
      <c r="VRM293" s="755"/>
      <c r="VRN293" s="755"/>
      <c r="VRO293" s="755"/>
      <c r="VRP293" s="755"/>
      <c r="VRQ293" s="755"/>
      <c r="VRR293" s="755"/>
      <c r="VRS293" s="755"/>
      <c r="VRT293" s="755"/>
      <c r="VRU293" s="755"/>
      <c r="VRV293" s="755"/>
      <c r="VRW293" s="755"/>
      <c r="VRX293" s="755"/>
      <c r="VRY293" s="755"/>
      <c r="VRZ293" s="755"/>
      <c r="VSA293" s="755"/>
      <c r="VSB293" s="755"/>
      <c r="VSC293" s="755"/>
      <c r="VSD293" s="755"/>
      <c r="VSE293" s="755"/>
      <c r="VSF293" s="755"/>
      <c r="VSG293" s="755"/>
      <c r="VSH293" s="755"/>
      <c r="VSI293" s="755"/>
      <c r="VSJ293" s="755"/>
      <c r="VSK293" s="755"/>
      <c r="VSL293" s="755"/>
      <c r="VSM293" s="755"/>
      <c r="VSN293" s="755"/>
      <c r="VSO293" s="755"/>
      <c r="VSP293" s="755"/>
      <c r="VSQ293" s="755"/>
      <c r="VSR293" s="755"/>
      <c r="VSS293" s="755"/>
      <c r="VST293" s="755"/>
      <c r="VSU293" s="755"/>
      <c r="VSV293" s="755"/>
      <c r="VSW293" s="755"/>
      <c r="VSX293" s="755"/>
      <c r="VSY293" s="755"/>
      <c r="VSZ293" s="755"/>
      <c r="VTA293" s="755"/>
      <c r="VTB293" s="755"/>
      <c r="VTC293" s="755"/>
      <c r="VTD293" s="755"/>
      <c r="VTE293" s="755"/>
      <c r="VTF293" s="755"/>
      <c r="VTG293" s="755"/>
      <c r="VTH293" s="755"/>
      <c r="VTI293" s="755"/>
      <c r="VTJ293" s="755"/>
      <c r="VTK293" s="755"/>
      <c r="VTL293" s="755"/>
      <c r="VTM293" s="755"/>
      <c r="VTN293" s="755"/>
      <c r="VTO293" s="755"/>
      <c r="VTP293" s="755"/>
      <c r="VTQ293" s="755"/>
      <c r="VTR293" s="755"/>
      <c r="VTS293" s="755"/>
      <c r="VTT293" s="755"/>
      <c r="VTU293" s="755"/>
      <c r="VTV293" s="755"/>
      <c r="VTW293" s="755"/>
      <c r="VTX293" s="755"/>
      <c r="VTY293" s="755"/>
      <c r="VTZ293" s="755"/>
      <c r="VUA293" s="755"/>
      <c r="VUB293" s="755"/>
      <c r="VUC293" s="755"/>
      <c r="VUD293" s="755"/>
      <c r="VUE293" s="755"/>
      <c r="VUF293" s="755"/>
      <c r="VUG293" s="755"/>
      <c r="VUH293" s="755"/>
      <c r="VUI293" s="755"/>
      <c r="VUJ293" s="755"/>
      <c r="VUK293" s="755"/>
      <c r="VUL293" s="755"/>
      <c r="VUM293" s="755"/>
      <c r="VUN293" s="755"/>
      <c r="VUO293" s="755"/>
      <c r="VUP293" s="755"/>
      <c r="VUQ293" s="755"/>
      <c r="VUR293" s="755"/>
      <c r="VUS293" s="755"/>
      <c r="VUT293" s="755"/>
      <c r="VUU293" s="755"/>
      <c r="VUV293" s="755"/>
      <c r="VUW293" s="755"/>
      <c r="VUX293" s="755"/>
      <c r="VUY293" s="755"/>
      <c r="VUZ293" s="755"/>
      <c r="VVA293" s="755"/>
      <c r="VVB293" s="755"/>
      <c r="VVC293" s="755"/>
      <c r="VVD293" s="755"/>
      <c r="VVE293" s="755"/>
      <c r="VVF293" s="755"/>
      <c r="VVG293" s="755"/>
      <c r="VVH293" s="755"/>
      <c r="VVI293" s="755"/>
      <c r="VVJ293" s="755"/>
      <c r="VVK293" s="755"/>
      <c r="VVL293" s="755"/>
      <c r="VVM293" s="755"/>
      <c r="VVN293" s="755"/>
      <c r="VVO293" s="755"/>
      <c r="VVP293" s="755"/>
      <c r="VVQ293" s="755"/>
      <c r="VVR293" s="755"/>
      <c r="VVS293" s="755"/>
      <c r="VVT293" s="755"/>
      <c r="VVU293" s="755"/>
      <c r="VVV293" s="755"/>
      <c r="VVW293" s="755"/>
      <c r="VVX293" s="755"/>
      <c r="VVY293" s="755"/>
      <c r="VVZ293" s="755"/>
      <c r="VWA293" s="755"/>
      <c r="VWB293" s="755"/>
      <c r="VWC293" s="755"/>
      <c r="VWD293" s="755"/>
      <c r="VWE293" s="755"/>
      <c r="VWF293" s="755"/>
      <c r="VWG293" s="755"/>
      <c r="VWH293" s="755"/>
      <c r="VWI293" s="755"/>
      <c r="VWJ293" s="755"/>
      <c r="VWK293" s="755"/>
      <c r="VWL293" s="755"/>
      <c r="VWM293" s="755"/>
      <c r="VWN293" s="755"/>
      <c r="VWO293" s="755"/>
      <c r="VWP293" s="755"/>
      <c r="VWQ293" s="755"/>
      <c r="VWR293" s="755"/>
      <c r="VWS293" s="755"/>
      <c r="VWT293" s="755"/>
      <c r="VWU293" s="755"/>
      <c r="VWV293" s="755"/>
      <c r="VWW293" s="755"/>
      <c r="VWX293" s="755"/>
      <c r="VWY293" s="755"/>
      <c r="VWZ293" s="755"/>
      <c r="VXA293" s="755"/>
      <c r="VXB293" s="755"/>
      <c r="VXC293" s="755"/>
      <c r="VXD293" s="755"/>
      <c r="VXE293" s="755"/>
      <c r="VXF293" s="755"/>
      <c r="VXG293" s="755"/>
      <c r="VXH293" s="755"/>
      <c r="VXI293" s="755"/>
      <c r="VXJ293" s="755"/>
      <c r="VXK293" s="755"/>
      <c r="VXL293" s="755"/>
      <c r="VXM293" s="755"/>
      <c r="VXN293" s="755"/>
      <c r="VXO293" s="755"/>
      <c r="VXP293" s="755"/>
      <c r="VXQ293" s="755"/>
      <c r="VXR293" s="755"/>
      <c r="VXS293" s="755"/>
      <c r="VXT293" s="755"/>
      <c r="VXU293" s="755"/>
      <c r="VXV293" s="755"/>
      <c r="VXW293" s="755"/>
      <c r="VXX293" s="755"/>
      <c r="VXY293" s="755"/>
      <c r="VXZ293" s="755"/>
      <c r="VYA293" s="755"/>
      <c r="VYB293" s="755"/>
      <c r="VYC293" s="755"/>
      <c r="VYD293" s="755"/>
      <c r="VYE293" s="755"/>
      <c r="VYF293" s="755"/>
      <c r="VYG293" s="755"/>
      <c r="VYH293" s="755"/>
      <c r="VYI293" s="755"/>
      <c r="VYJ293" s="755"/>
      <c r="VYK293" s="755"/>
      <c r="VYL293" s="755"/>
      <c r="VYM293" s="755"/>
      <c r="VYN293" s="755"/>
      <c r="VYO293" s="755"/>
      <c r="VYP293" s="755"/>
      <c r="VYQ293" s="755"/>
      <c r="VYR293" s="755"/>
      <c r="VYS293" s="755"/>
      <c r="VYT293" s="755"/>
      <c r="VYU293" s="755"/>
      <c r="VYV293" s="755"/>
      <c r="VYW293" s="755"/>
      <c r="VYX293" s="755"/>
      <c r="VYY293" s="755"/>
      <c r="VYZ293" s="755"/>
      <c r="VZA293" s="755"/>
      <c r="VZB293" s="755"/>
      <c r="VZC293" s="755"/>
      <c r="VZD293" s="755"/>
      <c r="VZE293" s="755"/>
      <c r="VZF293" s="755"/>
      <c r="VZG293" s="755"/>
      <c r="VZH293" s="755"/>
      <c r="VZI293" s="755"/>
      <c r="VZJ293" s="755"/>
      <c r="VZK293" s="755"/>
      <c r="VZL293" s="755"/>
      <c r="VZM293" s="755"/>
      <c r="VZN293" s="755"/>
      <c r="VZO293" s="755"/>
      <c r="VZP293" s="755"/>
      <c r="VZQ293" s="755"/>
      <c r="VZR293" s="755"/>
      <c r="VZS293" s="755"/>
      <c r="VZT293" s="755"/>
      <c r="VZU293" s="755"/>
      <c r="VZV293" s="755"/>
      <c r="VZW293" s="755"/>
      <c r="VZX293" s="755"/>
      <c r="VZY293" s="755"/>
      <c r="VZZ293" s="755"/>
      <c r="WAA293" s="755"/>
      <c r="WAB293" s="755"/>
      <c r="WAC293" s="755"/>
      <c r="WAD293" s="755"/>
      <c r="WAE293" s="755"/>
      <c r="WAF293" s="755"/>
      <c r="WAG293" s="755"/>
      <c r="WAH293" s="755"/>
      <c r="WAI293" s="755"/>
      <c r="WAJ293" s="755"/>
      <c r="WAK293" s="755"/>
      <c r="WAL293" s="755"/>
      <c r="WAM293" s="755"/>
      <c r="WAN293" s="755"/>
      <c r="WAO293" s="755"/>
      <c r="WAP293" s="755"/>
      <c r="WAQ293" s="755"/>
      <c r="WAR293" s="755"/>
      <c r="WAS293" s="755"/>
      <c r="WAT293" s="755"/>
      <c r="WAU293" s="755"/>
      <c r="WAV293" s="755"/>
      <c r="WAW293" s="755"/>
      <c r="WAX293" s="755"/>
      <c r="WAY293" s="755"/>
      <c r="WAZ293" s="755"/>
      <c r="WBA293" s="755"/>
      <c r="WBB293" s="755"/>
      <c r="WBC293" s="755"/>
      <c r="WBD293" s="755"/>
      <c r="WBE293" s="755"/>
      <c r="WBF293" s="755"/>
      <c r="WBG293" s="755"/>
      <c r="WBH293" s="755"/>
      <c r="WBI293" s="755"/>
      <c r="WBJ293" s="755"/>
      <c r="WBK293" s="755"/>
      <c r="WBL293" s="755"/>
      <c r="WBM293" s="755"/>
      <c r="WBN293" s="755"/>
      <c r="WBO293" s="755"/>
      <c r="WBP293" s="755"/>
      <c r="WBQ293" s="755"/>
      <c r="WBR293" s="755"/>
      <c r="WBS293" s="755"/>
      <c r="WBT293" s="755"/>
      <c r="WBU293" s="755"/>
      <c r="WBV293" s="755"/>
      <c r="WBW293" s="755"/>
      <c r="WBX293" s="755"/>
      <c r="WBY293" s="755"/>
      <c r="WBZ293" s="755"/>
      <c r="WCA293" s="755"/>
      <c r="WCB293" s="755"/>
      <c r="WCC293" s="755"/>
      <c r="WCD293" s="755"/>
      <c r="WCE293" s="755"/>
      <c r="WCF293" s="755"/>
      <c r="WCG293" s="755"/>
      <c r="WCH293" s="755"/>
      <c r="WCI293" s="755"/>
      <c r="WCJ293" s="755"/>
      <c r="WCK293" s="755"/>
      <c r="WCL293" s="755"/>
      <c r="WCM293" s="755"/>
      <c r="WCN293" s="755"/>
      <c r="WCO293" s="755"/>
      <c r="WCP293" s="755"/>
      <c r="WCQ293" s="755"/>
      <c r="WCR293" s="755"/>
      <c r="WCS293" s="755"/>
      <c r="WCT293" s="755"/>
      <c r="WCU293" s="755"/>
      <c r="WCV293" s="755"/>
      <c r="WCW293" s="755"/>
      <c r="WCX293" s="755"/>
      <c r="WCY293" s="755"/>
      <c r="WCZ293" s="755"/>
      <c r="WDA293" s="755"/>
      <c r="WDB293" s="755"/>
      <c r="WDC293" s="755"/>
      <c r="WDD293" s="755"/>
      <c r="WDE293" s="755"/>
      <c r="WDF293" s="755"/>
      <c r="WDG293" s="755"/>
      <c r="WDH293" s="755"/>
      <c r="WDI293" s="755"/>
      <c r="WDJ293" s="755"/>
      <c r="WDK293" s="755"/>
      <c r="WDL293" s="755"/>
      <c r="WDM293" s="755"/>
      <c r="WDN293" s="755"/>
      <c r="WDO293" s="755"/>
      <c r="WDP293" s="755"/>
      <c r="WDQ293" s="755"/>
      <c r="WDR293" s="755"/>
      <c r="WDS293" s="755"/>
      <c r="WDT293" s="755"/>
      <c r="WDU293" s="755"/>
      <c r="WDV293" s="755"/>
      <c r="WDW293" s="755"/>
      <c r="WDX293" s="755"/>
      <c r="WDY293" s="755"/>
      <c r="WDZ293" s="755"/>
      <c r="WEA293" s="755"/>
      <c r="WEB293" s="755"/>
      <c r="WEC293" s="755"/>
      <c r="WED293" s="755"/>
      <c r="WEE293" s="755"/>
      <c r="WEF293" s="755"/>
      <c r="WEG293" s="755"/>
      <c r="WEH293" s="755"/>
      <c r="WEI293" s="755"/>
      <c r="WEJ293" s="755"/>
      <c r="WEK293" s="755"/>
      <c r="WEL293" s="755"/>
      <c r="WEM293" s="755"/>
      <c r="WEN293" s="755"/>
      <c r="WEO293" s="755"/>
      <c r="WEP293" s="755"/>
      <c r="WEQ293" s="755"/>
      <c r="WER293" s="755"/>
      <c r="WES293" s="755"/>
      <c r="WET293" s="755"/>
      <c r="WEU293" s="755"/>
      <c r="WEV293" s="755"/>
      <c r="WEW293" s="755"/>
      <c r="WEX293" s="755"/>
      <c r="WEY293" s="755"/>
      <c r="WEZ293" s="755"/>
      <c r="WFA293" s="755"/>
      <c r="WFB293" s="755"/>
      <c r="WFC293" s="755"/>
      <c r="WFD293" s="755"/>
      <c r="WFE293" s="755"/>
      <c r="WFF293" s="755"/>
      <c r="WFG293" s="755"/>
      <c r="WFH293" s="755"/>
      <c r="WFI293" s="755"/>
      <c r="WFJ293" s="755"/>
      <c r="WFK293" s="755"/>
      <c r="WFL293" s="755"/>
      <c r="WFM293" s="755"/>
      <c r="WFN293" s="755"/>
      <c r="WFO293" s="755"/>
      <c r="WFP293" s="755"/>
      <c r="WFQ293" s="755"/>
      <c r="WFR293" s="755"/>
      <c r="WFS293" s="755"/>
      <c r="WFT293" s="755"/>
      <c r="WFU293" s="755"/>
      <c r="WFV293" s="755"/>
      <c r="WFW293" s="755"/>
      <c r="WFX293" s="755"/>
      <c r="WFY293" s="755"/>
      <c r="WFZ293" s="755"/>
      <c r="WGA293" s="755"/>
      <c r="WGB293" s="755"/>
      <c r="WGC293" s="755"/>
      <c r="WGD293" s="755"/>
      <c r="WGE293" s="755"/>
      <c r="WGF293" s="755"/>
      <c r="WGG293" s="755"/>
      <c r="WGH293" s="755"/>
      <c r="WGI293" s="755"/>
      <c r="WGJ293" s="755"/>
      <c r="WGK293" s="755"/>
      <c r="WGL293" s="755"/>
      <c r="WGM293" s="755"/>
      <c r="WGN293" s="755"/>
      <c r="WGO293" s="755"/>
      <c r="WGP293" s="755"/>
      <c r="WGQ293" s="755"/>
      <c r="WGR293" s="755"/>
      <c r="WGS293" s="755"/>
      <c r="WGT293" s="755"/>
      <c r="WGU293" s="755"/>
      <c r="WGV293" s="755"/>
      <c r="WGW293" s="755"/>
      <c r="WGX293" s="755"/>
      <c r="WGY293" s="755"/>
      <c r="WGZ293" s="755"/>
      <c r="WHA293" s="755"/>
      <c r="WHB293" s="755"/>
      <c r="WHC293" s="755"/>
      <c r="WHD293" s="755"/>
      <c r="WHE293" s="755"/>
      <c r="WHF293" s="755"/>
      <c r="WHG293" s="755"/>
      <c r="WHH293" s="755"/>
      <c r="WHI293" s="755"/>
      <c r="WHJ293" s="755"/>
      <c r="WHK293" s="755"/>
      <c r="WHL293" s="755"/>
      <c r="WHM293" s="755"/>
      <c r="WHN293" s="755"/>
      <c r="WHO293" s="755"/>
      <c r="WHP293" s="755"/>
      <c r="WHQ293" s="755"/>
      <c r="WHR293" s="755"/>
      <c r="WHS293" s="755"/>
      <c r="WHT293" s="755"/>
      <c r="WHU293" s="755"/>
      <c r="WHV293" s="755"/>
      <c r="WHW293" s="755"/>
      <c r="WHX293" s="755"/>
      <c r="WHY293" s="755"/>
      <c r="WHZ293" s="755"/>
      <c r="WIA293" s="755"/>
      <c r="WIB293" s="755"/>
      <c r="WIC293" s="755"/>
      <c r="WID293" s="755"/>
      <c r="WIE293" s="755"/>
      <c r="WIF293" s="755"/>
      <c r="WIG293" s="755"/>
      <c r="WIH293" s="755"/>
      <c r="WII293" s="755"/>
      <c r="WIJ293" s="755"/>
      <c r="WIK293" s="755"/>
      <c r="WIL293" s="755"/>
      <c r="WIM293" s="755"/>
      <c r="WIN293" s="755"/>
      <c r="WIO293" s="755"/>
      <c r="WIP293" s="755"/>
      <c r="WIQ293" s="755"/>
      <c r="WIR293" s="755"/>
      <c r="WIS293" s="755"/>
      <c r="WIT293" s="755"/>
      <c r="WIU293" s="755"/>
      <c r="WIV293" s="755"/>
      <c r="WIW293" s="755"/>
      <c r="WIX293" s="755"/>
      <c r="WIY293" s="755"/>
      <c r="WIZ293" s="755"/>
      <c r="WJA293" s="755"/>
      <c r="WJB293" s="755"/>
      <c r="WJC293" s="755"/>
      <c r="WJD293" s="755"/>
      <c r="WJE293" s="755"/>
      <c r="WJF293" s="755"/>
      <c r="WJG293" s="755"/>
      <c r="WJH293" s="755"/>
      <c r="WJI293" s="755"/>
      <c r="WJJ293" s="755"/>
      <c r="WJK293" s="755"/>
      <c r="WJL293" s="755"/>
      <c r="WJM293" s="755"/>
      <c r="WJN293" s="755"/>
      <c r="WJO293" s="755"/>
      <c r="WJP293" s="755"/>
      <c r="WJQ293" s="755"/>
      <c r="WJR293" s="755"/>
      <c r="WJS293" s="755"/>
      <c r="WJT293" s="755"/>
      <c r="WJU293" s="755"/>
      <c r="WJV293" s="755"/>
      <c r="WJW293" s="755"/>
      <c r="WJX293" s="755"/>
      <c r="WJY293" s="755"/>
      <c r="WJZ293" s="755"/>
      <c r="WKA293" s="755"/>
      <c r="WKB293" s="755"/>
      <c r="WKC293" s="755"/>
      <c r="WKD293" s="755"/>
      <c r="WKE293" s="755"/>
      <c r="WKF293" s="755"/>
      <c r="WKG293" s="755"/>
      <c r="WKH293" s="755"/>
      <c r="WKI293" s="755"/>
      <c r="WKJ293" s="755"/>
      <c r="WKK293" s="755"/>
      <c r="WKL293" s="755"/>
      <c r="WKM293" s="755"/>
      <c r="WKN293" s="755"/>
      <c r="WKO293" s="755"/>
      <c r="WKP293" s="755"/>
      <c r="WKQ293" s="755"/>
      <c r="WKR293" s="755"/>
      <c r="WKS293" s="755"/>
      <c r="WKT293" s="755"/>
      <c r="WKU293" s="755"/>
      <c r="WKV293" s="755"/>
      <c r="WKW293" s="755"/>
      <c r="WKX293" s="755"/>
      <c r="WKY293" s="755"/>
      <c r="WKZ293" s="755"/>
      <c r="WLA293" s="755"/>
      <c r="WLB293" s="755"/>
      <c r="WLC293" s="755"/>
      <c r="WLD293" s="755"/>
      <c r="WLE293" s="755"/>
      <c r="WLF293" s="755"/>
      <c r="WLG293" s="755"/>
      <c r="WLH293" s="755"/>
      <c r="WLI293" s="755"/>
      <c r="WLJ293" s="755"/>
      <c r="WLK293" s="755"/>
      <c r="WLL293" s="755"/>
      <c r="WLM293" s="755"/>
      <c r="WLN293" s="755"/>
      <c r="WLO293" s="755"/>
      <c r="WLP293" s="755"/>
      <c r="WLQ293" s="755"/>
      <c r="WLR293" s="755"/>
      <c r="WLS293" s="755"/>
      <c r="WLT293" s="755"/>
      <c r="WLU293" s="755"/>
      <c r="WLV293" s="755"/>
      <c r="WLW293" s="755"/>
      <c r="WLX293" s="755"/>
      <c r="WLY293" s="755"/>
      <c r="WLZ293" s="755"/>
      <c r="WMA293" s="755"/>
      <c r="WMB293" s="755"/>
      <c r="WMC293" s="755"/>
      <c r="WMD293" s="755"/>
      <c r="WME293" s="755"/>
      <c r="WMF293" s="755"/>
      <c r="WMG293" s="755"/>
      <c r="WMH293" s="755"/>
      <c r="WMI293" s="755"/>
      <c r="WMJ293" s="755"/>
      <c r="WMK293" s="755"/>
      <c r="WML293" s="755"/>
      <c r="WMM293" s="755"/>
      <c r="WMN293" s="755"/>
      <c r="WMO293" s="755"/>
      <c r="WMP293" s="755"/>
      <c r="WMQ293" s="755"/>
      <c r="WMR293" s="755"/>
      <c r="WMS293" s="755"/>
      <c r="WMT293" s="755"/>
      <c r="WMU293" s="755"/>
      <c r="WMV293" s="755"/>
      <c r="WMW293" s="755"/>
      <c r="WMX293" s="755"/>
      <c r="WMY293" s="755"/>
      <c r="WMZ293" s="755"/>
      <c r="WNA293" s="755"/>
      <c r="WNB293" s="755"/>
      <c r="WNC293" s="755"/>
      <c r="WND293" s="755"/>
      <c r="WNE293" s="755"/>
      <c r="WNF293" s="755"/>
      <c r="WNG293" s="755"/>
      <c r="WNH293" s="755"/>
      <c r="WNI293" s="755"/>
      <c r="WNJ293" s="755"/>
      <c r="WNK293" s="755"/>
      <c r="WNL293" s="755"/>
      <c r="WNM293" s="755"/>
      <c r="WNN293" s="755"/>
      <c r="WNO293" s="755"/>
      <c r="WNP293" s="755"/>
      <c r="WNQ293" s="755"/>
      <c r="WNR293" s="755"/>
      <c r="WNS293" s="755"/>
      <c r="WNT293" s="755"/>
      <c r="WNU293" s="755"/>
      <c r="WNV293" s="755"/>
      <c r="WNW293" s="755"/>
      <c r="WNX293" s="755"/>
      <c r="WNY293" s="755"/>
      <c r="WNZ293" s="755"/>
      <c r="WOA293" s="755"/>
      <c r="WOB293" s="755"/>
      <c r="WOC293" s="755"/>
      <c r="WOD293" s="755"/>
      <c r="WOE293" s="755"/>
      <c r="WOF293" s="755"/>
      <c r="WOG293" s="755"/>
      <c r="WOH293" s="755"/>
      <c r="WOI293" s="755"/>
      <c r="WOJ293" s="755"/>
      <c r="WOK293" s="755"/>
      <c r="WOL293" s="755"/>
      <c r="WOM293" s="755"/>
      <c r="WON293" s="755"/>
      <c r="WOO293" s="755"/>
      <c r="WOP293" s="755"/>
      <c r="WOQ293" s="755"/>
      <c r="WOR293" s="755"/>
      <c r="WOS293" s="755"/>
      <c r="WOT293" s="755"/>
      <c r="WOU293" s="755"/>
      <c r="WOV293" s="755"/>
      <c r="WOW293" s="755"/>
      <c r="WOX293" s="755"/>
      <c r="WOY293" s="755"/>
      <c r="WOZ293" s="755"/>
      <c r="WPA293" s="755"/>
      <c r="WPB293" s="755"/>
      <c r="WPC293" s="755"/>
      <c r="WPD293" s="755"/>
      <c r="WPE293" s="755"/>
      <c r="WPF293" s="755"/>
      <c r="WPG293" s="755"/>
      <c r="WPH293" s="755"/>
      <c r="WPI293" s="755"/>
      <c r="WPJ293" s="755"/>
      <c r="WPK293" s="755"/>
      <c r="WPL293" s="755"/>
      <c r="WPM293" s="755"/>
      <c r="WPN293" s="755"/>
      <c r="WPO293" s="755"/>
      <c r="WPP293" s="755"/>
      <c r="WPQ293" s="755"/>
      <c r="WPR293" s="755"/>
      <c r="WPS293" s="755"/>
      <c r="WPT293" s="755"/>
      <c r="WPU293" s="755"/>
      <c r="WPV293" s="755"/>
      <c r="WPW293" s="755"/>
      <c r="WPX293" s="755"/>
      <c r="WPY293" s="755"/>
      <c r="WPZ293" s="755"/>
      <c r="WQA293" s="755"/>
      <c r="WQB293" s="755"/>
      <c r="WQC293" s="755"/>
      <c r="WQD293" s="755"/>
      <c r="WQE293" s="755"/>
      <c r="WQF293" s="755"/>
      <c r="WQG293" s="755"/>
      <c r="WQH293" s="755"/>
      <c r="WQI293" s="755"/>
      <c r="WQJ293" s="755"/>
      <c r="WQK293" s="755"/>
      <c r="WQL293" s="755"/>
      <c r="WQM293" s="755"/>
      <c r="WQN293" s="755"/>
      <c r="WQO293" s="755"/>
      <c r="WQP293" s="755"/>
      <c r="WQQ293" s="755"/>
      <c r="WQR293" s="755"/>
      <c r="WQS293" s="755"/>
      <c r="WQT293" s="755"/>
      <c r="WQU293" s="755"/>
      <c r="WQV293" s="755"/>
      <c r="WQW293" s="755"/>
      <c r="WQX293" s="755"/>
      <c r="WQY293" s="755"/>
      <c r="WQZ293" s="755"/>
      <c r="WRA293" s="755"/>
      <c r="WRB293" s="755"/>
      <c r="WRC293" s="755"/>
      <c r="WRD293" s="755"/>
      <c r="WRE293" s="755"/>
      <c r="WRF293" s="755"/>
      <c r="WRG293" s="755"/>
      <c r="WRH293" s="755"/>
      <c r="WRI293" s="755"/>
      <c r="WRJ293" s="755"/>
      <c r="WRK293" s="755"/>
      <c r="WRL293" s="755"/>
      <c r="WRM293" s="755"/>
      <c r="WRN293" s="755"/>
      <c r="WRO293" s="755"/>
      <c r="WRP293" s="755"/>
      <c r="WRQ293" s="755"/>
      <c r="WRR293" s="755"/>
      <c r="WRS293" s="755"/>
      <c r="WRT293" s="755"/>
      <c r="WRU293" s="755"/>
      <c r="WRV293" s="755"/>
      <c r="WRW293" s="755"/>
      <c r="WRX293" s="755"/>
      <c r="WRY293" s="755"/>
      <c r="WRZ293" s="755"/>
      <c r="WSA293" s="755"/>
      <c r="WSB293" s="755"/>
      <c r="WSC293" s="755"/>
      <c r="WSD293" s="755"/>
      <c r="WSE293" s="755"/>
      <c r="WSF293" s="755"/>
      <c r="WSG293" s="755"/>
      <c r="WSH293" s="755"/>
      <c r="WSI293" s="755"/>
      <c r="WSJ293" s="755"/>
      <c r="WSK293" s="755"/>
      <c r="WSL293" s="755"/>
      <c r="WSM293" s="755"/>
      <c r="WSN293" s="755"/>
      <c r="WSO293" s="755"/>
      <c r="WSP293" s="755"/>
      <c r="WSQ293" s="755"/>
      <c r="WSR293" s="755"/>
      <c r="WSS293" s="755"/>
      <c r="WST293" s="755"/>
      <c r="WSU293" s="755"/>
      <c r="WSV293" s="755"/>
      <c r="WSW293" s="755"/>
      <c r="WSX293" s="755"/>
      <c r="WSY293" s="755"/>
      <c r="WSZ293" s="755"/>
      <c r="WTA293" s="755"/>
      <c r="WTB293" s="755"/>
      <c r="WTC293" s="755"/>
      <c r="WTD293" s="755"/>
      <c r="WTE293" s="755"/>
      <c r="WTF293" s="755"/>
      <c r="WTG293" s="755"/>
      <c r="WTH293" s="755"/>
      <c r="WTI293" s="755"/>
      <c r="WTJ293" s="755"/>
      <c r="WTK293" s="755"/>
      <c r="WTL293" s="755"/>
      <c r="WTM293" s="755"/>
      <c r="WTN293" s="755"/>
      <c r="WTO293" s="755"/>
      <c r="WTP293" s="755"/>
      <c r="WTQ293" s="755"/>
      <c r="WTR293" s="755"/>
      <c r="WTS293" s="755"/>
      <c r="WTT293" s="755"/>
      <c r="WTU293" s="755"/>
      <c r="WTV293" s="755"/>
      <c r="WTW293" s="755"/>
      <c r="WTX293" s="755"/>
      <c r="WTY293" s="755"/>
      <c r="WTZ293" s="755"/>
      <c r="WUA293" s="755"/>
      <c r="WUB293" s="755"/>
      <c r="WUC293" s="755"/>
      <c r="WUD293" s="755"/>
      <c r="WUE293" s="755"/>
      <c r="WUF293" s="755"/>
      <c r="WUG293" s="755"/>
      <c r="WUH293" s="755"/>
      <c r="WUI293" s="755"/>
      <c r="WUJ293" s="755"/>
      <c r="WUK293" s="755"/>
      <c r="WUL293" s="755"/>
      <c r="WUM293" s="755"/>
      <c r="WUN293" s="755"/>
      <c r="WUO293" s="755"/>
      <c r="WUP293" s="755"/>
      <c r="WUQ293" s="755"/>
      <c r="WUR293" s="755"/>
      <c r="WUS293" s="755"/>
      <c r="WUT293" s="755"/>
      <c r="WUU293" s="755"/>
      <c r="WUV293" s="755"/>
      <c r="WUW293" s="755"/>
      <c r="WUX293" s="755"/>
      <c r="WUY293" s="755"/>
      <c r="WUZ293" s="755"/>
      <c r="WVA293" s="755"/>
      <c r="WVB293" s="755"/>
      <c r="WVC293" s="755"/>
      <c r="WVD293" s="755"/>
      <c r="WVE293" s="755"/>
      <c r="WVF293" s="755"/>
      <c r="WVG293" s="755"/>
      <c r="WVH293" s="755"/>
      <c r="WVI293" s="755"/>
      <c r="WVJ293" s="755"/>
      <c r="WVK293" s="755"/>
      <c r="WVL293" s="755"/>
      <c r="WVM293" s="755"/>
      <c r="WVN293" s="755"/>
      <c r="WVO293" s="755"/>
      <c r="WVP293" s="755"/>
      <c r="WVQ293" s="755"/>
      <c r="WVR293" s="755"/>
      <c r="WVS293" s="755"/>
      <c r="WVT293" s="755"/>
      <c r="WVU293" s="755"/>
      <c r="WVV293" s="755"/>
      <c r="WVW293" s="755"/>
      <c r="WVX293" s="755"/>
      <c r="WVY293" s="755"/>
      <c r="WVZ293" s="755"/>
      <c r="WWA293" s="755"/>
      <c r="WWB293" s="755"/>
      <c r="WWC293" s="755"/>
      <c r="WWD293" s="755"/>
      <c r="WWE293" s="755"/>
      <c r="WWF293" s="755"/>
      <c r="WWG293" s="755"/>
      <c r="WWH293" s="755"/>
      <c r="WWI293" s="755"/>
      <c r="WWJ293" s="755"/>
      <c r="WWK293" s="755"/>
      <c r="WWL293" s="755"/>
      <c r="WWM293" s="755"/>
      <c r="WWN293" s="755"/>
      <c r="WWO293" s="755"/>
      <c r="WWP293" s="755"/>
      <c r="WWQ293" s="755"/>
      <c r="WWR293" s="755"/>
      <c r="WWS293" s="755"/>
      <c r="WWT293" s="755"/>
      <c r="WWU293" s="755"/>
      <c r="WWV293" s="755"/>
      <c r="WWW293" s="755"/>
      <c r="WWX293" s="755"/>
      <c r="WWY293" s="755"/>
      <c r="WWZ293" s="755"/>
      <c r="WXA293" s="755"/>
      <c r="WXB293" s="755"/>
      <c r="WXC293" s="755"/>
      <c r="WXD293" s="755"/>
      <c r="WXE293" s="755"/>
      <c r="WXF293" s="755"/>
      <c r="WXG293" s="755"/>
      <c r="WXH293" s="755"/>
      <c r="WXI293" s="755"/>
      <c r="WXJ293" s="755"/>
      <c r="WXK293" s="755"/>
      <c r="WXL293" s="755"/>
      <c r="WXM293" s="755"/>
      <c r="WXN293" s="755"/>
      <c r="WXO293" s="755"/>
      <c r="WXP293" s="755"/>
      <c r="WXQ293" s="755"/>
      <c r="WXR293" s="755"/>
      <c r="WXS293" s="755"/>
      <c r="WXT293" s="755"/>
      <c r="WXU293" s="755"/>
      <c r="WXV293" s="755"/>
      <c r="WXW293" s="755"/>
      <c r="WXX293" s="755"/>
      <c r="WXY293" s="755"/>
      <c r="WXZ293" s="755"/>
      <c r="WYA293" s="755"/>
      <c r="WYB293" s="755"/>
      <c r="WYC293" s="755"/>
      <c r="WYD293" s="755"/>
      <c r="WYE293" s="755"/>
      <c r="WYF293" s="755"/>
      <c r="WYG293" s="755"/>
      <c r="WYH293" s="755"/>
      <c r="WYI293" s="755"/>
      <c r="WYJ293" s="755"/>
      <c r="WYK293" s="755"/>
      <c r="WYL293" s="755"/>
      <c r="WYM293" s="755"/>
      <c r="WYN293" s="755"/>
      <c r="WYO293" s="755"/>
      <c r="WYP293" s="755"/>
      <c r="WYQ293" s="755"/>
      <c r="WYR293" s="755"/>
      <c r="WYS293" s="755"/>
      <c r="WYT293" s="755"/>
      <c r="WYU293" s="755"/>
      <c r="WYV293" s="755"/>
      <c r="WYW293" s="755"/>
      <c r="WYX293" s="755"/>
      <c r="WYY293" s="755"/>
      <c r="WYZ293" s="755"/>
      <c r="WZA293" s="755"/>
      <c r="WZB293" s="755"/>
      <c r="WZC293" s="755"/>
      <c r="WZD293" s="755"/>
      <c r="WZE293" s="755"/>
      <c r="WZF293" s="755"/>
      <c r="WZG293" s="755"/>
      <c r="WZH293" s="755"/>
      <c r="WZI293" s="755"/>
      <c r="WZJ293" s="755"/>
      <c r="WZK293" s="755"/>
      <c r="WZL293" s="755"/>
      <c r="WZM293" s="755"/>
      <c r="WZN293" s="755"/>
      <c r="WZO293" s="755"/>
      <c r="WZP293" s="755"/>
      <c r="WZQ293" s="755"/>
      <c r="WZR293" s="755"/>
      <c r="WZS293" s="755"/>
      <c r="WZT293" s="755"/>
      <c r="WZU293" s="755"/>
      <c r="WZV293" s="755"/>
      <c r="WZW293" s="755"/>
      <c r="WZX293" s="755"/>
      <c r="WZY293" s="755"/>
      <c r="WZZ293" s="755"/>
      <c r="XAA293" s="755"/>
      <c r="XAB293" s="755"/>
      <c r="XAC293" s="755"/>
      <c r="XAD293" s="755"/>
      <c r="XAE293" s="755"/>
      <c r="XAF293" s="755"/>
      <c r="XAG293" s="755"/>
      <c r="XAH293" s="755"/>
      <c r="XAI293" s="755"/>
      <c r="XAJ293" s="755"/>
      <c r="XAK293" s="755"/>
      <c r="XAL293" s="755"/>
      <c r="XAM293" s="755"/>
      <c r="XAN293" s="755"/>
      <c r="XAO293" s="755"/>
      <c r="XAP293" s="755"/>
      <c r="XAQ293" s="755"/>
      <c r="XAR293" s="755"/>
      <c r="XAS293" s="755"/>
      <c r="XAT293" s="755"/>
      <c r="XAU293" s="755"/>
      <c r="XAV293" s="755"/>
      <c r="XAW293" s="755"/>
      <c r="XAX293" s="755"/>
      <c r="XAY293" s="755"/>
      <c r="XAZ293" s="755"/>
      <c r="XBA293" s="755"/>
      <c r="XBB293" s="755"/>
      <c r="XBC293" s="755"/>
      <c r="XBD293" s="755"/>
      <c r="XBE293" s="755"/>
      <c r="XBF293" s="755"/>
      <c r="XBG293" s="755"/>
      <c r="XBH293" s="755"/>
      <c r="XBI293" s="755"/>
      <c r="XBJ293" s="755"/>
      <c r="XBK293" s="755"/>
      <c r="XBL293" s="755"/>
      <c r="XBM293" s="755"/>
      <c r="XBN293" s="755"/>
      <c r="XBO293" s="755"/>
      <c r="XBP293" s="755"/>
      <c r="XBQ293" s="755"/>
      <c r="XBR293" s="755"/>
      <c r="XBS293" s="755"/>
      <c r="XBT293" s="755"/>
      <c r="XBU293" s="755"/>
      <c r="XBV293" s="755"/>
      <c r="XBW293" s="755"/>
      <c r="XBX293" s="755"/>
      <c r="XBY293" s="755"/>
      <c r="XBZ293" s="755"/>
      <c r="XCA293" s="755"/>
      <c r="XCB293" s="755"/>
      <c r="XCC293" s="755"/>
      <c r="XCD293" s="755"/>
      <c r="XCE293" s="755"/>
      <c r="XCF293" s="755"/>
      <c r="XCG293" s="755"/>
      <c r="XCH293" s="755"/>
      <c r="XCI293" s="755"/>
      <c r="XCJ293" s="755"/>
      <c r="XCK293" s="755"/>
      <c r="XCL293" s="755"/>
      <c r="XCM293" s="755"/>
      <c r="XCN293" s="755"/>
      <c r="XCO293" s="755"/>
      <c r="XCP293" s="755"/>
      <c r="XCQ293" s="755"/>
      <c r="XCR293" s="755"/>
      <c r="XCS293" s="755"/>
      <c r="XCT293" s="755"/>
      <c r="XCU293" s="755"/>
      <c r="XCV293" s="755"/>
      <c r="XCW293" s="755"/>
      <c r="XCX293" s="755"/>
      <c r="XCY293" s="755"/>
      <c r="XCZ293" s="755"/>
      <c r="XDA293" s="755"/>
      <c r="XDB293" s="755"/>
      <c r="XDC293" s="755"/>
      <c r="XDD293" s="755"/>
      <c r="XDE293" s="755"/>
      <c r="XDF293" s="755"/>
      <c r="XDG293" s="755"/>
      <c r="XDH293" s="755"/>
      <c r="XDI293" s="755"/>
      <c r="XDJ293" s="755"/>
      <c r="XDK293" s="755"/>
      <c r="XDL293" s="755"/>
      <c r="XDM293" s="755"/>
      <c r="XDN293" s="755"/>
      <c r="XDO293" s="755"/>
      <c r="XDP293" s="755"/>
      <c r="XDQ293" s="755"/>
      <c r="XDR293" s="755"/>
      <c r="XDS293" s="755"/>
      <c r="XDT293" s="755"/>
      <c r="XDU293" s="755"/>
      <c r="XDV293" s="755"/>
      <c r="XDW293" s="755"/>
      <c r="XDX293" s="755"/>
      <c r="XDY293" s="755"/>
      <c r="XDZ293" s="755"/>
      <c r="XEA293" s="755"/>
      <c r="XEB293" s="755"/>
      <c r="XEC293" s="755"/>
      <c r="XED293" s="755"/>
      <c r="XEE293" s="755"/>
      <c r="XEF293" s="755"/>
      <c r="XEG293" s="755"/>
      <c r="XEH293" s="755"/>
      <c r="XEI293" s="755"/>
      <c r="XEJ293" s="755"/>
      <c r="XEK293" s="755"/>
      <c r="XEL293" s="755"/>
      <c r="XEM293" s="755"/>
      <c r="XEN293" s="755"/>
      <c r="XEO293" s="755"/>
      <c r="XEP293" s="755"/>
      <c r="XEQ293" s="755"/>
      <c r="XER293" s="755"/>
      <c r="XES293" s="755"/>
      <c r="XET293" s="755"/>
      <c r="XEU293" s="755"/>
      <c r="XEV293" s="755"/>
      <c r="XEW293" s="755"/>
      <c r="XEX293" s="755"/>
      <c r="XEY293" s="755"/>
      <c r="XEZ293" s="755"/>
      <c r="XFA293" s="755"/>
    </row>
    <row r="294" spans="1:16381" s="248" customFormat="1" ht="15" customHeight="1" x14ac:dyDescent="0.25">
      <c r="A294" s="837"/>
      <c r="B294" s="357" t="s">
        <v>1849</v>
      </c>
      <c r="C294" s="2127" t="str">
        <f>CONCATENATE('CCR and CVA'!F75, " : ", 'CCR and CVA'!B78)</f>
        <v>Check: panel 3b should not be filled in if panel 3c1 is filled in : K_Full</v>
      </c>
      <c r="D294" s="352"/>
      <c r="E294" s="352"/>
      <c r="F294" s="352"/>
      <c r="G294" s="847" t="str">
        <f>'CCR and CVA'!F78</f>
        <v/>
      </c>
      <c r="H294" s="352"/>
      <c r="I294" s="349"/>
      <c r="J294" s="755"/>
      <c r="K294" s="755"/>
      <c r="L294" s="755"/>
      <c r="M294" s="755"/>
      <c r="N294" s="755"/>
      <c r="O294" s="755"/>
      <c r="P294" s="755"/>
      <c r="Q294" s="755"/>
      <c r="R294" s="755"/>
      <c r="S294" s="755"/>
      <c r="T294" s="755"/>
      <c r="U294" s="755"/>
      <c r="V294" s="755"/>
      <c r="W294" s="755"/>
      <c r="X294" s="755"/>
      <c r="Y294" s="755"/>
      <c r="Z294" s="755"/>
      <c r="AA294" s="755"/>
      <c r="AB294" s="755"/>
      <c r="AC294" s="755"/>
      <c r="AD294" s="755"/>
      <c r="AE294" s="755"/>
      <c r="AF294" s="755"/>
      <c r="AG294" s="755"/>
      <c r="AH294" s="755"/>
      <c r="AI294" s="755"/>
      <c r="AJ294" s="755"/>
      <c r="AK294" s="755"/>
      <c r="AL294" s="755"/>
      <c r="AM294" s="755"/>
      <c r="AN294" s="836"/>
      <c r="AO294" s="755"/>
      <c r="AP294" s="755"/>
      <c r="AQ294" s="755"/>
      <c r="AR294" s="755"/>
      <c r="AS294" s="755"/>
      <c r="AT294" s="755"/>
      <c r="AU294" s="755"/>
      <c r="AV294" s="755"/>
      <c r="AW294" s="755"/>
      <c r="AX294" s="755"/>
      <c r="AY294" s="755"/>
      <c r="AZ294" s="755"/>
      <c r="BA294" s="755"/>
      <c r="BB294" s="755"/>
      <c r="BC294" s="755"/>
      <c r="BD294" s="755"/>
      <c r="BE294" s="755"/>
      <c r="BF294" s="755"/>
      <c r="BG294" s="755"/>
      <c r="BH294" s="755"/>
      <c r="BI294" s="755"/>
      <c r="BJ294" s="755"/>
      <c r="BK294" s="755"/>
      <c r="BL294" s="755"/>
      <c r="BM294" s="755"/>
      <c r="BN294" s="755"/>
      <c r="BO294" s="755"/>
      <c r="BP294" s="755"/>
      <c r="BQ294" s="755"/>
      <c r="BR294" s="755"/>
      <c r="BS294" s="755"/>
      <c r="BT294" s="755"/>
      <c r="BU294" s="755"/>
      <c r="BV294" s="755"/>
      <c r="BW294" s="755"/>
      <c r="BX294" s="755"/>
      <c r="BY294" s="755"/>
      <c r="BZ294" s="755"/>
      <c r="CA294" s="755"/>
      <c r="CB294" s="755"/>
      <c r="CC294" s="755"/>
      <c r="CD294" s="755"/>
      <c r="CE294" s="755"/>
      <c r="CF294" s="755"/>
      <c r="CG294" s="755"/>
      <c r="CH294" s="755"/>
      <c r="CI294" s="755"/>
      <c r="CJ294" s="755"/>
      <c r="CK294" s="755"/>
      <c r="CL294" s="755"/>
      <c r="CM294" s="755"/>
      <c r="CN294" s="755"/>
      <c r="CO294" s="755"/>
      <c r="CP294" s="755"/>
      <c r="CQ294" s="755"/>
      <c r="CR294" s="755"/>
      <c r="CS294" s="755"/>
      <c r="CT294" s="755"/>
      <c r="CU294" s="755"/>
      <c r="CV294" s="755"/>
      <c r="CW294" s="755"/>
      <c r="CX294" s="755"/>
      <c r="CY294" s="755"/>
      <c r="CZ294" s="755"/>
      <c r="DA294" s="755"/>
      <c r="DB294" s="755"/>
      <c r="DC294" s="755"/>
      <c r="DD294" s="755"/>
      <c r="DE294" s="755"/>
      <c r="DF294" s="755"/>
      <c r="DG294" s="755"/>
      <c r="DH294" s="755"/>
      <c r="DI294" s="755"/>
      <c r="DJ294" s="755"/>
      <c r="DK294" s="755"/>
      <c r="DL294" s="755"/>
      <c r="DM294" s="755"/>
      <c r="DN294" s="755"/>
      <c r="DO294" s="755"/>
      <c r="DP294" s="755"/>
      <c r="DQ294" s="755"/>
      <c r="DR294" s="755"/>
      <c r="DS294" s="755"/>
      <c r="DT294" s="755"/>
      <c r="DU294" s="755"/>
      <c r="DV294" s="755"/>
      <c r="DW294" s="755"/>
      <c r="DX294" s="755"/>
      <c r="DY294" s="755"/>
      <c r="DZ294" s="755"/>
      <c r="EA294" s="755"/>
      <c r="EB294" s="755"/>
      <c r="EC294" s="755"/>
      <c r="ED294" s="755"/>
      <c r="EE294" s="755"/>
      <c r="EF294" s="755"/>
      <c r="EG294" s="755"/>
      <c r="EH294" s="755"/>
      <c r="EI294" s="755"/>
      <c r="EJ294" s="755"/>
      <c r="EK294" s="755"/>
      <c r="EL294" s="755"/>
      <c r="EM294" s="755"/>
      <c r="EN294" s="755"/>
      <c r="EO294" s="755"/>
      <c r="EP294" s="755"/>
      <c r="EQ294" s="755"/>
      <c r="ER294" s="755"/>
      <c r="ES294" s="755"/>
      <c r="ET294" s="755"/>
      <c r="EU294" s="755"/>
      <c r="EV294" s="755"/>
      <c r="EW294" s="755"/>
      <c r="EX294" s="755"/>
      <c r="EY294" s="755"/>
      <c r="EZ294" s="755"/>
      <c r="FA294" s="755"/>
      <c r="FB294" s="755"/>
      <c r="FC294" s="755"/>
      <c r="FD294" s="755"/>
      <c r="FE294" s="755"/>
      <c r="FF294" s="755"/>
      <c r="FG294" s="755"/>
      <c r="FH294" s="755"/>
      <c r="FI294" s="755"/>
      <c r="FJ294" s="755"/>
      <c r="FK294" s="755"/>
      <c r="FL294" s="755"/>
      <c r="FM294" s="755"/>
      <c r="FN294" s="755"/>
      <c r="FO294" s="755"/>
      <c r="FP294" s="755"/>
      <c r="FQ294" s="755"/>
      <c r="FR294" s="755"/>
      <c r="FS294" s="755"/>
      <c r="FT294" s="755"/>
      <c r="FU294" s="755"/>
      <c r="FV294" s="755"/>
      <c r="FW294" s="755"/>
      <c r="FX294" s="755"/>
      <c r="FY294" s="755"/>
      <c r="FZ294" s="755"/>
      <c r="GA294" s="755"/>
      <c r="GB294" s="755"/>
      <c r="GC294" s="755"/>
      <c r="GD294" s="755"/>
      <c r="GE294" s="755"/>
      <c r="GF294" s="755"/>
      <c r="GG294" s="755"/>
      <c r="GH294" s="755"/>
      <c r="GI294" s="755"/>
      <c r="GJ294" s="755"/>
      <c r="GK294" s="755"/>
      <c r="GL294" s="755"/>
      <c r="GM294" s="755"/>
      <c r="GN294" s="755"/>
      <c r="GO294" s="755"/>
      <c r="GP294" s="755"/>
      <c r="GQ294" s="755"/>
      <c r="GR294" s="755"/>
      <c r="GS294" s="755"/>
      <c r="GT294" s="755"/>
      <c r="GU294" s="755"/>
      <c r="GV294" s="755"/>
      <c r="GW294" s="755"/>
      <c r="GX294" s="755"/>
      <c r="GY294" s="755"/>
      <c r="GZ294" s="755"/>
      <c r="HA294" s="755"/>
      <c r="HB294" s="755"/>
      <c r="HC294" s="755"/>
      <c r="HD294" s="755"/>
      <c r="HE294" s="755"/>
      <c r="HF294" s="755"/>
      <c r="HG294" s="755"/>
      <c r="HH294" s="755"/>
      <c r="HI294" s="755"/>
      <c r="HJ294" s="755"/>
      <c r="HK294" s="755"/>
      <c r="HL294" s="755"/>
      <c r="HM294" s="755"/>
      <c r="HN294" s="755"/>
      <c r="HO294" s="755"/>
      <c r="HP294" s="755"/>
      <c r="HQ294" s="755"/>
      <c r="HR294" s="755"/>
      <c r="HS294" s="755"/>
      <c r="HT294" s="755"/>
      <c r="HU294" s="755"/>
      <c r="HV294" s="755"/>
      <c r="HW294" s="755"/>
      <c r="HX294" s="755"/>
      <c r="HY294" s="755"/>
      <c r="HZ294" s="755"/>
      <c r="IA294" s="755"/>
      <c r="IB294" s="755"/>
      <c r="IC294" s="755"/>
      <c r="ID294" s="755"/>
      <c r="IE294" s="755"/>
      <c r="IF294" s="755"/>
      <c r="IG294" s="755"/>
      <c r="IH294" s="755"/>
      <c r="II294" s="755"/>
      <c r="IJ294" s="755"/>
      <c r="IK294" s="755"/>
      <c r="IL294" s="755"/>
      <c r="IM294" s="755"/>
      <c r="IN294" s="755"/>
      <c r="IO294" s="755"/>
      <c r="IP294" s="755"/>
      <c r="IQ294" s="755"/>
      <c r="IR294" s="755"/>
      <c r="IS294" s="755"/>
      <c r="IT294" s="755"/>
      <c r="IU294" s="755"/>
      <c r="IV294" s="755"/>
      <c r="IW294" s="755"/>
      <c r="IX294" s="755"/>
      <c r="IY294" s="755"/>
      <c r="IZ294" s="755"/>
      <c r="JA294" s="755"/>
      <c r="JB294" s="755"/>
      <c r="JC294" s="755"/>
      <c r="JD294" s="755"/>
      <c r="JE294" s="755"/>
      <c r="JF294" s="755"/>
      <c r="JG294" s="755"/>
      <c r="JH294" s="755"/>
      <c r="JI294" s="755"/>
      <c r="JJ294" s="755"/>
      <c r="JK294" s="755"/>
      <c r="JL294" s="755"/>
      <c r="JM294" s="755"/>
      <c r="JN294" s="755"/>
      <c r="JO294" s="755"/>
      <c r="JP294" s="755"/>
      <c r="JQ294" s="755"/>
      <c r="JR294" s="755"/>
      <c r="JS294" s="755"/>
      <c r="JT294" s="755"/>
      <c r="JU294" s="755"/>
      <c r="JV294" s="755"/>
      <c r="JW294" s="755"/>
      <c r="JX294" s="755"/>
      <c r="JY294" s="755"/>
      <c r="JZ294" s="755"/>
      <c r="KA294" s="755"/>
      <c r="KB294" s="755"/>
      <c r="KC294" s="755"/>
      <c r="KD294" s="755"/>
      <c r="KE294" s="755"/>
      <c r="KF294" s="755"/>
      <c r="KG294" s="755"/>
      <c r="KH294" s="755"/>
      <c r="KI294" s="755"/>
      <c r="KJ294" s="755"/>
      <c r="KK294" s="755"/>
      <c r="KL294" s="755"/>
      <c r="KM294" s="755"/>
      <c r="KN294" s="755"/>
      <c r="KO294" s="755"/>
      <c r="KP294" s="755"/>
      <c r="KQ294" s="755"/>
      <c r="KR294" s="755"/>
      <c r="KS294" s="755"/>
      <c r="KT294" s="755"/>
      <c r="KU294" s="755"/>
      <c r="KV294" s="755"/>
      <c r="KW294" s="755"/>
      <c r="KX294" s="755"/>
      <c r="KY294" s="755"/>
      <c r="KZ294" s="755"/>
      <c r="LA294" s="755"/>
      <c r="LB294" s="755"/>
      <c r="LC294" s="755"/>
      <c r="LD294" s="755"/>
      <c r="LE294" s="755"/>
      <c r="LF294" s="755"/>
      <c r="LG294" s="755"/>
      <c r="LH294" s="755"/>
      <c r="LI294" s="755"/>
      <c r="LJ294" s="755"/>
      <c r="LK294" s="755"/>
      <c r="LL294" s="755"/>
      <c r="LM294" s="755"/>
      <c r="LN294" s="755"/>
      <c r="LO294" s="755"/>
      <c r="LP294" s="755"/>
      <c r="LQ294" s="755"/>
      <c r="LR294" s="755"/>
      <c r="LS294" s="755"/>
      <c r="LT294" s="755"/>
      <c r="LU294" s="755"/>
      <c r="LV294" s="755"/>
      <c r="LW294" s="755"/>
      <c r="LX294" s="755"/>
      <c r="LY294" s="755"/>
      <c r="LZ294" s="755"/>
      <c r="MA294" s="755"/>
      <c r="MB294" s="755"/>
      <c r="MC294" s="755"/>
      <c r="MD294" s="755"/>
      <c r="ME294" s="755"/>
      <c r="MF294" s="755"/>
      <c r="MG294" s="755"/>
      <c r="MH294" s="755"/>
      <c r="MI294" s="755"/>
      <c r="MJ294" s="755"/>
      <c r="MK294" s="755"/>
      <c r="ML294" s="755"/>
      <c r="MM294" s="755"/>
      <c r="MN294" s="755"/>
      <c r="MO294" s="755"/>
      <c r="MP294" s="755"/>
      <c r="MQ294" s="755"/>
      <c r="MR294" s="755"/>
      <c r="MS294" s="755"/>
      <c r="MT294" s="755"/>
      <c r="MU294" s="755"/>
      <c r="MV294" s="755"/>
      <c r="MW294" s="755"/>
      <c r="MX294" s="755"/>
      <c r="MY294" s="755"/>
      <c r="MZ294" s="755"/>
      <c r="NA294" s="755"/>
      <c r="NB294" s="755"/>
      <c r="NC294" s="755"/>
      <c r="ND294" s="755"/>
      <c r="NE294" s="755"/>
      <c r="NF294" s="755"/>
      <c r="NG294" s="755"/>
      <c r="NH294" s="755"/>
      <c r="NI294" s="755"/>
      <c r="NJ294" s="755"/>
      <c r="NK294" s="755"/>
      <c r="NL294" s="755"/>
      <c r="NM294" s="755"/>
      <c r="NN294" s="755"/>
      <c r="NO294" s="755"/>
      <c r="NP294" s="755"/>
      <c r="NQ294" s="755"/>
      <c r="NR294" s="755"/>
      <c r="NS294" s="755"/>
      <c r="NT294" s="755"/>
      <c r="NU294" s="755"/>
      <c r="NV294" s="755"/>
      <c r="NW294" s="755"/>
      <c r="NX294" s="755"/>
      <c r="NY294" s="755"/>
      <c r="NZ294" s="755"/>
      <c r="OA294" s="755"/>
      <c r="OB294" s="755"/>
      <c r="OC294" s="755"/>
      <c r="OD294" s="755"/>
      <c r="OE294" s="755"/>
      <c r="OF294" s="755"/>
      <c r="OG294" s="755"/>
      <c r="OH294" s="755"/>
      <c r="OI294" s="755"/>
      <c r="OJ294" s="755"/>
      <c r="OK294" s="755"/>
      <c r="OL294" s="755"/>
      <c r="OM294" s="755"/>
      <c r="ON294" s="755"/>
      <c r="OO294" s="755"/>
      <c r="OP294" s="755"/>
      <c r="OQ294" s="755"/>
      <c r="OR294" s="755"/>
      <c r="OS294" s="755"/>
      <c r="OT294" s="755"/>
      <c r="OU294" s="755"/>
      <c r="OV294" s="755"/>
      <c r="OW294" s="755"/>
      <c r="OX294" s="755"/>
      <c r="OY294" s="755"/>
      <c r="OZ294" s="755"/>
      <c r="PA294" s="755"/>
      <c r="PB294" s="755"/>
      <c r="PC294" s="755"/>
      <c r="PD294" s="755"/>
      <c r="PE294" s="755"/>
      <c r="PF294" s="755"/>
      <c r="PG294" s="755"/>
      <c r="PH294" s="755"/>
      <c r="PI294" s="755"/>
      <c r="PJ294" s="755"/>
      <c r="PK294" s="755"/>
      <c r="PL294" s="755"/>
      <c r="PM294" s="755"/>
      <c r="PN294" s="755"/>
      <c r="PO294" s="755"/>
      <c r="PP294" s="755"/>
      <c r="PQ294" s="755"/>
      <c r="PR294" s="755"/>
      <c r="PS294" s="755"/>
      <c r="PT294" s="755"/>
      <c r="PU294" s="755"/>
      <c r="PV294" s="755"/>
      <c r="PW294" s="755"/>
      <c r="PX294" s="755"/>
      <c r="PY294" s="755"/>
      <c r="PZ294" s="755"/>
      <c r="QA294" s="755"/>
      <c r="QB294" s="755"/>
      <c r="QC294" s="755"/>
      <c r="QD294" s="755"/>
      <c r="QE294" s="755"/>
      <c r="QF294" s="755"/>
      <c r="QG294" s="755"/>
      <c r="QH294" s="755"/>
      <c r="QI294" s="755"/>
      <c r="QJ294" s="755"/>
      <c r="QK294" s="755"/>
      <c r="QL294" s="755"/>
      <c r="QM294" s="755"/>
      <c r="QN294" s="755"/>
      <c r="QO294" s="755"/>
      <c r="QP294" s="755"/>
      <c r="QQ294" s="755"/>
      <c r="QR294" s="755"/>
      <c r="QS294" s="755"/>
      <c r="QT294" s="755"/>
      <c r="QU294" s="755"/>
      <c r="QV294" s="755"/>
      <c r="QW294" s="755"/>
      <c r="QX294" s="755"/>
      <c r="QY294" s="755"/>
      <c r="QZ294" s="755"/>
      <c r="RA294" s="755"/>
      <c r="RB294" s="755"/>
      <c r="RC294" s="755"/>
      <c r="RD294" s="755"/>
      <c r="RE294" s="755"/>
      <c r="RF294" s="755"/>
      <c r="RG294" s="755"/>
      <c r="RH294" s="755"/>
      <c r="RI294" s="755"/>
      <c r="RJ294" s="755"/>
      <c r="RK294" s="755"/>
      <c r="RL294" s="755"/>
      <c r="RM294" s="755"/>
      <c r="RN294" s="755"/>
      <c r="RO294" s="755"/>
      <c r="RP294" s="755"/>
      <c r="RQ294" s="755"/>
      <c r="RR294" s="755"/>
      <c r="RS294" s="755"/>
      <c r="RT294" s="755"/>
      <c r="RU294" s="755"/>
      <c r="RV294" s="755"/>
      <c r="RW294" s="755"/>
      <c r="RX294" s="755"/>
      <c r="RY294" s="755"/>
      <c r="RZ294" s="755"/>
      <c r="SA294" s="755"/>
      <c r="SB294" s="755"/>
      <c r="SC294" s="755"/>
      <c r="SD294" s="755"/>
      <c r="SE294" s="755"/>
      <c r="SF294" s="755"/>
      <c r="SG294" s="755"/>
      <c r="SH294" s="755"/>
      <c r="SI294" s="755"/>
      <c r="SJ294" s="755"/>
      <c r="SK294" s="755"/>
      <c r="SL294" s="755"/>
      <c r="SM294" s="755"/>
      <c r="SN294" s="755"/>
      <c r="SO294" s="755"/>
      <c r="SP294" s="755"/>
      <c r="SQ294" s="755"/>
      <c r="SR294" s="755"/>
      <c r="SS294" s="755"/>
      <c r="ST294" s="755"/>
      <c r="SU294" s="755"/>
      <c r="SV294" s="755"/>
      <c r="SW294" s="755"/>
      <c r="SX294" s="755"/>
      <c r="SY294" s="755"/>
      <c r="SZ294" s="755"/>
      <c r="TA294" s="755"/>
      <c r="TB294" s="755"/>
      <c r="TC294" s="755"/>
      <c r="TD294" s="755"/>
      <c r="TE294" s="755"/>
      <c r="TF294" s="755"/>
      <c r="TG294" s="755"/>
      <c r="TH294" s="755"/>
      <c r="TI294" s="755"/>
      <c r="TJ294" s="755"/>
      <c r="TK294" s="755"/>
      <c r="TL294" s="755"/>
      <c r="TM294" s="755"/>
      <c r="TN294" s="755"/>
      <c r="TO294" s="755"/>
      <c r="TP294" s="755"/>
      <c r="TQ294" s="755"/>
      <c r="TR294" s="755"/>
      <c r="TS294" s="755"/>
      <c r="TT294" s="755"/>
      <c r="TU294" s="755"/>
      <c r="TV294" s="755"/>
      <c r="TW294" s="755"/>
      <c r="TX294" s="755"/>
      <c r="TY294" s="755"/>
      <c r="TZ294" s="755"/>
      <c r="UA294" s="755"/>
      <c r="UB294" s="755"/>
      <c r="UC294" s="755"/>
      <c r="UD294" s="755"/>
      <c r="UE294" s="755"/>
      <c r="UF294" s="755"/>
      <c r="UG294" s="755"/>
      <c r="UH294" s="755"/>
      <c r="UI294" s="755"/>
      <c r="UJ294" s="755"/>
      <c r="UK294" s="755"/>
      <c r="UL294" s="755"/>
      <c r="UM294" s="755"/>
      <c r="UN294" s="755"/>
      <c r="UO294" s="755"/>
      <c r="UP294" s="755"/>
      <c r="UQ294" s="755"/>
      <c r="UR294" s="755"/>
      <c r="US294" s="755"/>
      <c r="UT294" s="755"/>
      <c r="UU294" s="755"/>
      <c r="UV294" s="755"/>
      <c r="UW294" s="755"/>
      <c r="UX294" s="755"/>
      <c r="UY294" s="755"/>
      <c r="UZ294" s="755"/>
      <c r="VA294" s="755"/>
      <c r="VB294" s="755"/>
      <c r="VC294" s="755"/>
      <c r="VD294" s="755"/>
      <c r="VE294" s="755"/>
      <c r="VF294" s="755"/>
      <c r="VG294" s="755"/>
      <c r="VH294" s="755"/>
      <c r="VI294" s="755"/>
      <c r="VJ294" s="755"/>
      <c r="VK294" s="755"/>
      <c r="VL294" s="755"/>
      <c r="VM294" s="755"/>
      <c r="VN294" s="755"/>
      <c r="VO294" s="755"/>
      <c r="VP294" s="755"/>
      <c r="VQ294" s="755"/>
      <c r="VR294" s="755"/>
      <c r="VS294" s="755"/>
      <c r="VT294" s="755"/>
      <c r="VU294" s="755"/>
      <c r="VV294" s="755"/>
      <c r="VW294" s="755"/>
      <c r="VX294" s="755"/>
      <c r="VY294" s="755"/>
      <c r="VZ294" s="755"/>
      <c r="WA294" s="755"/>
      <c r="WB294" s="755"/>
      <c r="WC294" s="755"/>
      <c r="WD294" s="755"/>
      <c r="WE294" s="755"/>
      <c r="WF294" s="755"/>
      <c r="WG294" s="755"/>
      <c r="WH294" s="755"/>
      <c r="WI294" s="755"/>
      <c r="WJ294" s="755"/>
      <c r="WK294" s="755"/>
      <c r="WL294" s="755"/>
      <c r="WM294" s="755"/>
      <c r="WN294" s="755"/>
      <c r="WO294" s="755"/>
      <c r="WP294" s="755"/>
      <c r="WQ294" s="755"/>
      <c r="WR294" s="755"/>
      <c r="WS294" s="755"/>
      <c r="WT294" s="755"/>
      <c r="WU294" s="755"/>
      <c r="WV294" s="755"/>
      <c r="WW294" s="755"/>
      <c r="WX294" s="755"/>
      <c r="WY294" s="755"/>
      <c r="WZ294" s="755"/>
      <c r="XA294" s="755"/>
      <c r="XB294" s="755"/>
      <c r="XC294" s="755"/>
      <c r="XD294" s="755"/>
      <c r="XE294" s="755"/>
      <c r="XF294" s="755"/>
      <c r="XG294" s="755"/>
      <c r="XH294" s="755"/>
      <c r="XI294" s="755"/>
      <c r="XJ294" s="755"/>
      <c r="XK294" s="755"/>
      <c r="XL294" s="755"/>
      <c r="XM294" s="755"/>
      <c r="XN294" s="755"/>
      <c r="XO294" s="755"/>
      <c r="XP294" s="755"/>
      <c r="XQ294" s="755"/>
      <c r="XR294" s="755"/>
      <c r="XS294" s="755"/>
      <c r="XT294" s="755"/>
      <c r="XU294" s="755"/>
      <c r="XV294" s="755"/>
      <c r="XW294" s="755"/>
      <c r="XX294" s="755"/>
      <c r="XY294" s="755"/>
      <c r="XZ294" s="755"/>
      <c r="YA294" s="755"/>
      <c r="YB294" s="755"/>
      <c r="YC294" s="755"/>
      <c r="YD294" s="755"/>
      <c r="YE294" s="755"/>
      <c r="YF294" s="755"/>
      <c r="YG294" s="755"/>
      <c r="YH294" s="755"/>
      <c r="YI294" s="755"/>
      <c r="YJ294" s="755"/>
      <c r="YK294" s="755"/>
      <c r="YL294" s="755"/>
      <c r="YM294" s="755"/>
      <c r="YN294" s="755"/>
      <c r="YO294" s="755"/>
      <c r="YP294" s="755"/>
      <c r="YQ294" s="755"/>
      <c r="YR294" s="755"/>
      <c r="YS294" s="755"/>
      <c r="YT294" s="755"/>
      <c r="YU294" s="755"/>
      <c r="YV294" s="755"/>
      <c r="YW294" s="755"/>
      <c r="YX294" s="755"/>
      <c r="YY294" s="755"/>
      <c r="YZ294" s="755"/>
      <c r="ZA294" s="755"/>
      <c r="ZB294" s="755"/>
      <c r="ZC294" s="755"/>
      <c r="ZD294" s="755"/>
      <c r="ZE294" s="755"/>
      <c r="ZF294" s="755"/>
      <c r="ZG294" s="755"/>
      <c r="ZH294" s="755"/>
      <c r="ZI294" s="755"/>
      <c r="ZJ294" s="755"/>
      <c r="ZK294" s="755"/>
      <c r="ZL294" s="755"/>
      <c r="ZM294" s="755"/>
      <c r="ZN294" s="755"/>
      <c r="ZO294" s="755"/>
      <c r="ZP294" s="755"/>
      <c r="ZQ294" s="755"/>
      <c r="ZR294" s="755"/>
      <c r="ZS294" s="755"/>
      <c r="ZT294" s="755"/>
      <c r="ZU294" s="755"/>
      <c r="ZV294" s="755"/>
      <c r="ZW294" s="755"/>
      <c r="ZX294" s="755"/>
      <c r="ZY294" s="755"/>
      <c r="ZZ294" s="755"/>
      <c r="AAA294" s="755"/>
      <c r="AAB294" s="755"/>
      <c r="AAC294" s="755"/>
      <c r="AAD294" s="755"/>
      <c r="AAE294" s="755"/>
      <c r="AAF294" s="755"/>
      <c r="AAG294" s="755"/>
      <c r="AAH294" s="755"/>
      <c r="AAI294" s="755"/>
      <c r="AAJ294" s="755"/>
      <c r="AAK294" s="755"/>
      <c r="AAL294" s="755"/>
      <c r="AAM294" s="755"/>
      <c r="AAN294" s="755"/>
      <c r="AAO294" s="755"/>
      <c r="AAP294" s="755"/>
      <c r="AAQ294" s="755"/>
      <c r="AAR294" s="755"/>
      <c r="AAS294" s="755"/>
      <c r="AAT294" s="755"/>
      <c r="AAU294" s="755"/>
      <c r="AAV294" s="755"/>
      <c r="AAW294" s="755"/>
      <c r="AAX294" s="755"/>
      <c r="AAY294" s="755"/>
      <c r="AAZ294" s="755"/>
      <c r="ABA294" s="755"/>
      <c r="ABB294" s="755"/>
      <c r="ABC294" s="755"/>
      <c r="ABD294" s="755"/>
      <c r="ABE294" s="755"/>
      <c r="ABF294" s="755"/>
      <c r="ABG294" s="755"/>
      <c r="ABH294" s="755"/>
      <c r="ABI294" s="755"/>
      <c r="ABJ294" s="755"/>
      <c r="ABK294" s="755"/>
      <c r="ABL294" s="755"/>
      <c r="ABM294" s="755"/>
      <c r="ABN294" s="755"/>
      <c r="ABO294" s="755"/>
      <c r="ABP294" s="755"/>
      <c r="ABQ294" s="755"/>
      <c r="ABR294" s="755"/>
      <c r="ABS294" s="755"/>
      <c r="ABT294" s="755"/>
      <c r="ABU294" s="755"/>
      <c r="ABV294" s="755"/>
      <c r="ABW294" s="755"/>
      <c r="ABX294" s="755"/>
      <c r="ABY294" s="755"/>
      <c r="ABZ294" s="755"/>
      <c r="ACA294" s="755"/>
      <c r="ACB294" s="755"/>
      <c r="ACC294" s="755"/>
      <c r="ACD294" s="755"/>
      <c r="ACE294" s="755"/>
      <c r="ACF294" s="755"/>
      <c r="ACG294" s="755"/>
      <c r="ACH294" s="755"/>
      <c r="ACI294" s="755"/>
      <c r="ACJ294" s="755"/>
      <c r="ACK294" s="755"/>
      <c r="ACL294" s="755"/>
      <c r="ACM294" s="755"/>
      <c r="ACN294" s="755"/>
      <c r="ACO294" s="755"/>
      <c r="ACP294" s="755"/>
      <c r="ACQ294" s="755"/>
      <c r="ACR294" s="755"/>
      <c r="ACS294" s="755"/>
      <c r="ACT294" s="755"/>
      <c r="ACU294" s="755"/>
      <c r="ACV294" s="755"/>
      <c r="ACW294" s="755"/>
      <c r="ACX294" s="755"/>
      <c r="ACY294" s="755"/>
      <c r="ACZ294" s="755"/>
      <c r="ADA294" s="755"/>
      <c r="ADB294" s="755"/>
      <c r="ADC294" s="755"/>
      <c r="ADD294" s="755"/>
      <c r="ADE294" s="755"/>
      <c r="ADF294" s="755"/>
      <c r="ADG294" s="755"/>
      <c r="ADH294" s="755"/>
      <c r="ADI294" s="755"/>
      <c r="ADJ294" s="755"/>
      <c r="ADK294" s="755"/>
      <c r="ADL294" s="755"/>
      <c r="ADM294" s="755"/>
      <c r="ADN294" s="755"/>
      <c r="ADO294" s="755"/>
      <c r="ADP294" s="755"/>
      <c r="ADQ294" s="755"/>
      <c r="ADR294" s="755"/>
      <c r="ADS294" s="755"/>
      <c r="ADT294" s="755"/>
      <c r="ADU294" s="755"/>
      <c r="ADV294" s="755"/>
      <c r="ADW294" s="755"/>
      <c r="ADX294" s="755"/>
      <c r="ADY294" s="755"/>
      <c r="ADZ294" s="755"/>
      <c r="AEA294" s="755"/>
      <c r="AEB294" s="755"/>
      <c r="AEC294" s="755"/>
      <c r="AED294" s="755"/>
      <c r="AEE294" s="755"/>
      <c r="AEF294" s="755"/>
      <c r="AEG294" s="755"/>
      <c r="AEH294" s="755"/>
      <c r="AEI294" s="755"/>
      <c r="AEJ294" s="755"/>
      <c r="AEK294" s="755"/>
      <c r="AEL294" s="755"/>
      <c r="AEM294" s="755"/>
      <c r="AEN294" s="755"/>
      <c r="AEO294" s="755"/>
      <c r="AEP294" s="755"/>
      <c r="AEQ294" s="755"/>
      <c r="AER294" s="755"/>
      <c r="AES294" s="755"/>
      <c r="AET294" s="755"/>
      <c r="AEU294" s="755"/>
      <c r="AEV294" s="755"/>
      <c r="AEW294" s="755"/>
      <c r="AEX294" s="755"/>
      <c r="AEY294" s="755"/>
      <c r="AEZ294" s="755"/>
      <c r="AFA294" s="755"/>
      <c r="AFB294" s="755"/>
      <c r="AFC294" s="755"/>
      <c r="AFD294" s="755"/>
      <c r="AFE294" s="755"/>
      <c r="AFF294" s="755"/>
      <c r="AFG294" s="755"/>
      <c r="AFH294" s="755"/>
      <c r="AFI294" s="755"/>
      <c r="AFJ294" s="755"/>
      <c r="AFK294" s="755"/>
      <c r="AFL294" s="755"/>
      <c r="AFM294" s="755"/>
      <c r="AFN294" s="755"/>
      <c r="AFO294" s="755"/>
      <c r="AFP294" s="755"/>
      <c r="AFQ294" s="755"/>
      <c r="AFR294" s="755"/>
      <c r="AFS294" s="755"/>
      <c r="AFT294" s="755"/>
      <c r="AFU294" s="755"/>
      <c r="AFV294" s="755"/>
      <c r="AFW294" s="755"/>
      <c r="AFX294" s="755"/>
      <c r="AFY294" s="755"/>
      <c r="AFZ294" s="755"/>
      <c r="AGA294" s="755"/>
      <c r="AGB294" s="755"/>
      <c r="AGC294" s="755"/>
      <c r="AGD294" s="755"/>
      <c r="AGE294" s="755"/>
      <c r="AGF294" s="755"/>
      <c r="AGG294" s="755"/>
      <c r="AGH294" s="755"/>
      <c r="AGI294" s="755"/>
      <c r="AGJ294" s="755"/>
      <c r="AGK294" s="755"/>
      <c r="AGL294" s="755"/>
      <c r="AGM294" s="755"/>
      <c r="AGN294" s="755"/>
      <c r="AGO294" s="755"/>
      <c r="AGP294" s="755"/>
      <c r="AGQ294" s="755"/>
      <c r="AGR294" s="755"/>
      <c r="AGS294" s="755"/>
      <c r="AGT294" s="755"/>
      <c r="AGU294" s="755"/>
      <c r="AGV294" s="755"/>
      <c r="AGW294" s="755"/>
      <c r="AGX294" s="755"/>
      <c r="AGY294" s="755"/>
      <c r="AGZ294" s="755"/>
      <c r="AHA294" s="755"/>
      <c r="AHB294" s="755"/>
      <c r="AHC294" s="755"/>
      <c r="AHD294" s="755"/>
      <c r="AHE294" s="755"/>
      <c r="AHF294" s="755"/>
      <c r="AHG294" s="755"/>
      <c r="AHH294" s="755"/>
      <c r="AHI294" s="755"/>
      <c r="AHJ294" s="755"/>
      <c r="AHK294" s="755"/>
      <c r="AHL294" s="755"/>
      <c r="AHM294" s="755"/>
      <c r="AHN294" s="755"/>
      <c r="AHO294" s="755"/>
      <c r="AHP294" s="755"/>
      <c r="AHQ294" s="755"/>
      <c r="AHR294" s="755"/>
      <c r="AHS294" s="755"/>
      <c r="AHT294" s="755"/>
      <c r="AHU294" s="755"/>
      <c r="AHV294" s="755"/>
      <c r="AHW294" s="755"/>
      <c r="AHX294" s="755"/>
      <c r="AHY294" s="755"/>
      <c r="AHZ294" s="755"/>
      <c r="AIA294" s="755"/>
      <c r="AIB294" s="755"/>
      <c r="AIC294" s="755"/>
      <c r="AID294" s="755"/>
      <c r="AIE294" s="755"/>
      <c r="AIF294" s="755"/>
      <c r="AIG294" s="755"/>
      <c r="AIH294" s="755"/>
      <c r="AII294" s="755"/>
      <c r="AIJ294" s="755"/>
      <c r="AIK294" s="755"/>
      <c r="AIL294" s="755"/>
      <c r="AIM294" s="755"/>
      <c r="AIN294" s="755"/>
      <c r="AIO294" s="755"/>
      <c r="AIP294" s="755"/>
      <c r="AIQ294" s="755"/>
      <c r="AIR294" s="755"/>
      <c r="AIS294" s="755"/>
      <c r="AIT294" s="755"/>
      <c r="AIU294" s="755"/>
      <c r="AIV294" s="755"/>
      <c r="AIW294" s="755"/>
      <c r="AIX294" s="755"/>
      <c r="AIY294" s="755"/>
      <c r="AIZ294" s="755"/>
      <c r="AJA294" s="755"/>
      <c r="AJB294" s="755"/>
      <c r="AJC294" s="755"/>
      <c r="AJD294" s="755"/>
      <c r="AJE294" s="755"/>
      <c r="AJF294" s="755"/>
      <c r="AJG294" s="755"/>
      <c r="AJH294" s="755"/>
      <c r="AJI294" s="755"/>
      <c r="AJJ294" s="755"/>
      <c r="AJK294" s="755"/>
      <c r="AJL294" s="755"/>
      <c r="AJM294" s="755"/>
      <c r="AJN294" s="755"/>
      <c r="AJO294" s="755"/>
      <c r="AJP294" s="755"/>
      <c r="AJQ294" s="755"/>
      <c r="AJR294" s="755"/>
      <c r="AJS294" s="755"/>
      <c r="AJT294" s="755"/>
      <c r="AJU294" s="755"/>
      <c r="AJV294" s="755"/>
      <c r="AJW294" s="755"/>
      <c r="AJX294" s="755"/>
      <c r="AJY294" s="755"/>
      <c r="AJZ294" s="755"/>
      <c r="AKA294" s="755"/>
      <c r="AKB294" s="755"/>
      <c r="AKC294" s="755"/>
      <c r="AKD294" s="755"/>
      <c r="AKE294" s="755"/>
      <c r="AKF294" s="755"/>
      <c r="AKG294" s="755"/>
      <c r="AKH294" s="755"/>
      <c r="AKI294" s="755"/>
      <c r="AKJ294" s="755"/>
      <c r="AKK294" s="755"/>
      <c r="AKL294" s="755"/>
      <c r="AKM294" s="755"/>
      <c r="AKN294" s="755"/>
      <c r="AKO294" s="755"/>
      <c r="AKP294" s="755"/>
      <c r="AKQ294" s="755"/>
      <c r="AKR294" s="755"/>
      <c r="AKS294" s="755"/>
      <c r="AKT294" s="755"/>
      <c r="AKU294" s="755"/>
      <c r="AKV294" s="755"/>
      <c r="AKW294" s="755"/>
      <c r="AKX294" s="755"/>
      <c r="AKY294" s="755"/>
      <c r="AKZ294" s="755"/>
      <c r="ALA294" s="755"/>
      <c r="ALB294" s="755"/>
      <c r="ALC294" s="755"/>
      <c r="ALD294" s="755"/>
      <c r="ALE294" s="755"/>
      <c r="ALF294" s="755"/>
      <c r="ALG294" s="755"/>
      <c r="ALH294" s="755"/>
      <c r="ALI294" s="755"/>
      <c r="ALJ294" s="755"/>
      <c r="ALK294" s="755"/>
      <c r="ALL294" s="755"/>
      <c r="ALM294" s="755"/>
      <c r="ALN294" s="755"/>
      <c r="ALO294" s="755"/>
      <c r="ALP294" s="755"/>
      <c r="ALQ294" s="755"/>
      <c r="ALR294" s="755"/>
      <c r="ALS294" s="755"/>
      <c r="ALT294" s="755"/>
      <c r="ALU294" s="755"/>
      <c r="ALV294" s="755"/>
      <c r="ALW294" s="755"/>
      <c r="ALX294" s="755"/>
      <c r="ALY294" s="755"/>
      <c r="ALZ294" s="755"/>
      <c r="AMA294" s="755"/>
      <c r="AMB294" s="755"/>
      <c r="AMC294" s="755"/>
      <c r="AMD294" s="755"/>
      <c r="AME294" s="755"/>
      <c r="AMF294" s="755"/>
      <c r="AMG294" s="755"/>
      <c r="AMH294" s="755"/>
      <c r="AMI294" s="755"/>
      <c r="AMJ294" s="755"/>
      <c r="AMK294" s="755"/>
      <c r="AML294" s="755"/>
      <c r="AMM294" s="755"/>
      <c r="AMN294" s="755"/>
      <c r="AMO294" s="755"/>
      <c r="AMP294" s="755"/>
      <c r="AMQ294" s="755"/>
      <c r="AMR294" s="755"/>
      <c r="AMS294" s="755"/>
      <c r="AMT294" s="755"/>
      <c r="AMU294" s="755"/>
      <c r="AMV294" s="755"/>
      <c r="AMW294" s="755"/>
      <c r="AMX294" s="755"/>
      <c r="AMY294" s="755"/>
      <c r="AMZ294" s="755"/>
      <c r="ANA294" s="755"/>
      <c r="ANB294" s="755"/>
      <c r="ANC294" s="755"/>
      <c r="AND294" s="755"/>
      <c r="ANE294" s="755"/>
      <c r="ANF294" s="755"/>
      <c r="ANG294" s="755"/>
      <c r="ANH294" s="755"/>
      <c r="ANI294" s="755"/>
      <c r="ANJ294" s="755"/>
      <c r="ANK294" s="755"/>
      <c r="ANL294" s="755"/>
      <c r="ANM294" s="755"/>
      <c r="ANN294" s="755"/>
      <c r="ANO294" s="755"/>
      <c r="ANP294" s="755"/>
      <c r="ANQ294" s="755"/>
      <c r="ANR294" s="755"/>
      <c r="ANS294" s="755"/>
      <c r="ANT294" s="755"/>
      <c r="ANU294" s="755"/>
      <c r="ANV294" s="755"/>
      <c r="ANW294" s="755"/>
      <c r="ANX294" s="755"/>
      <c r="ANY294" s="755"/>
      <c r="ANZ294" s="755"/>
      <c r="AOA294" s="755"/>
      <c r="AOB294" s="755"/>
      <c r="AOC294" s="755"/>
      <c r="AOD294" s="755"/>
      <c r="AOE294" s="755"/>
      <c r="AOF294" s="755"/>
      <c r="AOG294" s="755"/>
      <c r="AOH294" s="755"/>
      <c r="AOI294" s="755"/>
      <c r="AOJ294" s="755"/>
      <c r="AOK294" s="755"/>
      <c r="AOL294" s="755"/>
      <c r="AOM294" s="755"/>
      <c r="AON294" s="755"/>
      <c r="AOO294" s="755"/>
      <c r="AOP294" s="755"/>
      <c r="AOQ294" s="755"/>
      <c r="AOR294" s="755"/>
      <c r="AOS294" s="755"/>
      <c r="AOT294" s="755"/>
      <c r="AOU294" s="755"/>
      <c r="AOV294" s="755"/>
      <c r="AOW294" s="755"/>
      <c r="AOX294" s="755"/>
      <c r="AOY294" s="755"/>
      <c r="AOZ294" s="755"/>
      <c r="APA294" s="755"/>
      <c r="APB294" s="755"/>
      <c r="APC294" s="755"/>
      <c r="APD294" s="755"/>
      <c r="APE294" s="755"/>
      <c r="APF294" s="755"/>
      <c r="APG294" s="755"/>
      <c r="APH294" s="755"/>
      <c r="API294" s="755"/>
      <c r="APJ294" s="755"/>
      <c r="APK294" s="755"/>
      <c r="APL294" s="755"/>
      <c r="APM294" s="755"/>
      <c r="APN294" s="755"/>
      <c r="APO294" s="755"/>
      <c r="APP294" s="755"/>
      <c r="APQ294" s="755"/>
      <c r="APR294" s="755"/>
      <c r="APS294" s="755"/>
      <c r="APT294" s="755"/>
      <c r="APU294" s="755"/>
      <c r="APV294" s="755"/>
      <c r="APW294" s="755"/>
      <c r="APX294" s="755"/>
      <c r="APY294" s="755"/>
      <c r="APZ294" s="755"/>
      <c r="AQA294" s="755"/>
      <c r="AQB294" s="755"/>
      <c r="AQC294" s="755"/>
      <c r="AQD294" s="755"/>
      <c r="AQE294" s="755"/>
      <c r="AQF294" s="755"/>
      <c r="AQG294" s="755"/>
      <c r="AQH294" s="755"/>
      <c r="AQI294" s="755"/>
      <c r="AQJ294" s="755"/>
      <c r="AQK294" s="755"/>
      <c r="AQL294" s="755"/>
      <c r="AQM294" s="755"/>
      <c r="AQN294" s="755"/>
      <c r="AQO294" s="755"/>
      <c r="AQP294" s="755"/>
      <c r="AQQ294" s="755"/>
      <c r="AQR294" s="755"/>
      <c r="AQS294" s="755"/>
      <c r="AQT294" s="755"/>
      <c r="AQU294" s="755"/>
      <c r="AQV294" s="755"/>
      <c r="AQW294" s="755"/>
      <c r="AQX294" s="755"/>
      <c r="AQY294" s="755"/>
      <c r="AQZ294" s="755"/>
      <c r="ARA294" s="755"/>
      <c r="ARB294" s="755"/>
      <c r="ARC294" s="755"/>
      <c r="ARD294" s="755"/>
      <c r="ARE294" s="755"/>
      <c r="ARF294" s="755"/>
      <c r="ARG294" s="755"/>
      <c r="ARH294" s="755"/>
      <c r="ARI294" s="755"/>
      <c r="ARJ294" s="755"/>
      <c r="ARK294" s="755"/>
      <c r="ARL294" s="755"/>
      <c r="ARM294" s="755"/>
      <c r="ARN294" s="755"/>
      <c r="ARO294" s="755"/>
      <c r="ARP294" s="755"/>
      <c r="ARQ294" s="755"/>
      <c r="ARR294" s="755"/>
      <c r="ARS294" s="755"/>
      <c r="ART294" s="755"/>
      <c r="ARU294" s="755"/>
      <c r="ARV294" s="755"/>
      <c r="ARW294" s="755"/>
      <c r="ARX294" s="755"/>
      <c r="ARY294" s="755"/>
      <c r="ARZ294" s="755"/>
      <c r="ASA294" s="755"/>
      <c r="ASB294" s="755"/>
      <c r="ASC294" s="755"/>
      <c r="ASD294" s="755"/>
      <c r="ASE294" s="755"/>
      <c r="ASF294" s="755"/>
      <c r="ASG294" s="755"/>
      <c r="ASH294" s="755"/>
      <c r="ASI294" s="755"/>
      <c r="ASJ294" s="755"/>
      <c r="ASK294" s="755"/>
      <c r="ASL294" s="755"/>
      <c r="ASM294" s="755"/>
      <c r="ASN294" s="755"/>
      <c r="ASO294" s="755"/>
      <c r="ASP294" s="755"/>
      <c r="ASQ294" s="755"/>
      <c r="ASR294" s="755"/>
      <c r="ASS294" s="755"/>
      <c r="AST294" s="755"/>
      <c r="ASU294" s="755"/>
      <c r="ASV294" s="755"/>
      <c r="ASW294" s="755"/>
      <c r="ASX294" s="755"/>
      <c r="ASY294" s="755"/>
      <c r="ASZ294" s="755"/>
      <c r="ATA294" s="755"/>
      <c r="ATB294" s="755"/>
      <c r="ATC294" s="755"/>
      <c r="ATD294" s="755"/>
      <c r="ATE294" s="755"/>
      <c r="ATF294" s="755"/>
      <c r="ATG294" s="755"/>
      <c r="ATH294" s="755"/>
      <c r="ATI294" s="755"/>
      <c r="ATJ294" s="755"/>
      <c r="ATK294" s="755"/>
      <c r="ATL294" s="755"/>
      <c r="ATM294" s="755"/>
      <c r="ATN294" s="755"/>
      <c r="ATO294" s="755"/>
      <c r="ATP294" s="755"/>
      <c r="ATQ294" s="755"/>
      <c r="ATR294" s="755"/>
      <c r="ATS294" s="755"/>
      <c r="ATT294" s="755"/>
      <c r="ATU294" s="755"/>
      <c r="ATV294" s="755"/>
      <c r="ATW294" s="755"/>
      <c r="ATX294" s="755"/>
      <c r="ATY294" s="755"/>
      <c r="ATZ294" s="755"/>
      <c r="AUA294" s="755"/>
      <c r="AUB294" s="755"/>
      <c r="AUC294" s="755"/>
      <c r="AUD294" s="755"/>
      <c r="AUE294" s="755"/>
      <c r="AUF294" s="755"/>
      <c r="AUG294" s="755"/>
      <c r="AUH294" s="755"/>
      <c r="AUI294" s="755"/>
      <c r="AUJ294" s="755"/>
      <c r="AUK294" s="755"/>
      <c r="AUL294" s="755"/>
      <c r="AUM294" s="755"/>
      <c r="AUN294" s="755"/>
      <c r="AUO294" s="755"/>
      <c r="AUP294" s="755"/>
      <c r="AUQ294" s="755"/>
      <c r="AUR294" s="755"/>
      <c r="AUS294" s="755"/>
      <c r="AUT294" s="755"/>
      <c r="AUU294" s="755"/>
      <c r="AUV294" s="755"/>
      <c r="AUW294" s="755"/>
      <c r="AUX294" s="755"/>
      <c r="AUY294" s="755"/>
      <c r="AUZ294" s="755"/>
      <c r="AVA294" s="755"/>
      <c r="AVB294" s="755"/>
      <c r="AVC294" s="755"/>
      <c r="AVD294" s="755"/>
      <c r="AVE294" s="755"/>
      <c r="AVF294" s="755"/>
      <c r="AVG294" s="755"/>
      <c r="AVH294" s="755"/>
      <c r="AVI294" s="755"/>
      <c r="AVJ294" s="755"/>
      <c r="AVK294" s="755"/>
      <c r="AVL294" s="755"/>
      <c r="AVM294" s="755"/>
      <c r="AVN294" s="755"/>
      <c r="AVO294" s="755"/>
      <c r="AVP294" s="755"/>
      <c r="AVQ294" s="755"/>
      <c r="AVR294" s="755"/>
      <c r="AVS294" s="755"/>
      <c r="AVT294" s="755"/>
      <c r="AVU294" s="755"/>
      <c r="AVV294" s="755"/>
      <c r="AVW294" s="755"/>
      <c r="AVX294" s="755"/>
      <c r="AVY294" s="755"/>
      <c r="AVZ294" s="755"/>
      <c r="AWA294" s="755"/>
      <c r="AWB294" s="755"/>
      <c r="AWC294" s="755"/>
      <c r="AWD294" s="755"/>
      <c r="AWE294" s="755"/>
      <c r="AWF294" s="755"/>
      <c r="AWG294" s="755"/>
      <c r="AWH294" s="755"/>
      <c r="AWI294" s="755"/>
      <c r="AWJ294" s="755"/>
      <c r="AWK294" s="755"/>
      <c r="AWL294" s="755"/>
      <c r="AWM294" s="755"/>
      <c r="AWN294" s="755"/>
      <c r="AWO294" s="755"/>
      <c r="AWP294" s="755"/>
      <c r="AWQ294" s="755"/>
      <c r="AWR294" s="755"/>
      <c r="AWS294" s="755"/>
      <c r="AWT294" s="755"/>
      <c r="AWU294" s="755"/>
      <c r="AWV294" s="755"/>
      <c r="AWW294" s="755"/>
      <c r="AWX294" s="755"/>
      <c r="AWY294" s="755"/>
      <c r="AWZ294" s="755"/>
      <c r="AXA294" s="755"/>
      <c r="AXB294" s="755"/>
      <c r="AXC294" s="755"/>
      <c r="AXD294" s="755"/>
      <c r="AXE294" s="755"/>
      <c r="AXF294" s="755"/>
      <c r="AXG294" s="755"/>
      <c r="AXH294" s="755"/>
      <c r="AXI294" s="755"/>
      <c r="AXJ294" s="755"/>
      <c r="AXK294" s="755"/>
      <c r="AXL294" s="755"/>
      <c r="AXM294" s="755"/>
      <c r="AXN294" s="755"/>
      <c r="AXO294" s="755"/>
      <c r="AXP294" s="755"/>
      <c r="AXQ294" s="755"/>
      <c r="AXR294" s="755"/>
      <c r="AXS294" s="755"/>
      <c r="AXT294" s="755"/>
      <c r="AXU294" s="755"/>
      <c r="AXV294" s="755"/>
      <c r="AXW294" s="755"/>
      <c r="AXX294" s="755"/>
      <c r="AXY294" s="755"/>
      <c r="AXZ294" s="755"/>
      <c r="AYA294" s="755"/>
      <c r="AYB294" s="755"/>
      <c r="AYC294" s="755"/>
      <c r="AYD294" s="755"/>
      <c r="AYE294" s="755"/>
      <c r="AYF294" s="755"/>
      <c r="AYG294" s="755"/>
      <c r="AYH294" s="755"/>
      <c r="AYI294" s="755"/>
      <c r="AYJ294" s="755"/>
      <c r="AYK294" s="755"/>
      <c r="AYL294" s="755"/>
      <c r="AYM294" s="755"/>
      <c r="AYN294" s="755"/>
      <c r="AYO294" s="755"/>
      <c r="AYP294" s="755"/>
      <c r="AYQ294" s="755"/>
      <c r="AYR294" s="755"/>
      <c r="AYS294" s="755"/>
      <c r="AYT294" s="755"/>
      <c r="AYU294" s="755"/>
      <c r="AYV294" s="755"/>
      <c r="AYW294" s="755"/>
      <c r="AYX294" s="755"/>
      <c r="AYY294" s="755"/>
      <c r="AYZ294" s="755"/>
      <c r="AZA294" s="755"/>
      <c r="AZB294" s="755"/>
      <c r="AZC294" s="755"/>
      <c r="AZD294" s="755"/>
      <c r="AZE294" s="755"/>
      <c r="AZF294" s="755"/>
      <c r="AZG294" s="755"/>
      <c r="AZH294" s="755"/>
      <c r="AZI294" s="755"/>
      <c r="AZJ294" s="755"/>
      <c r="AZK294" s="755"/>
      <c r="AZL294" s="755"/>
      <c r="AZM294" s="755"/>
      <c r="AZN294" s="755"/>
      <c r="AZO294" s="755"/>
      <c r="AZP294" s="755"/>
      <c r="AZQ294" s="755"/>
      <c r="AZR294" s="755"/>
      <c r="AZS294" s="755"/>
      <c r="AZT294" s="755"/>
      <c r="AZU294" s="755"/>
      <c r="AZV294" s="755"/>
      <c r="AZW294" s="755"/>
      <c r="AZX294" s="755"/>
      <c r="AZY294" s="755"/>
      <c r="AZZ294" s="755"/>
      <c r="BAA294" s="755"/>
      <c r="BAB294" s="755"/>
      <c r="BAC294" s="755"/>
      <c r="BAD294" s="755"/>
      <c r="BAE294" s="755"/>
      <c r="BAF294" s="755"/>
      <c r="BAG294" s="755"/>
      <c r="BAH294" s="755"/>
      <c r="BAI294" s="755"/>
      <c r="BAJ294" s="755"/>
      <c r="BAK294" s="755"/>
      <c r="BAL294" s="755"/>
      <c r="BAM294" s="755"/>
      <c r="BAN294" s="755"/>
      <c r="BAO294" s="755"/>
      <c r="BAP294" s="755"/>
      <c r="BAQ294" s="755"/>
      <c r="BAR294" s="755"/>
      <c r="BAS294" s="755"/>
      <c r="BAT294" s="755"/>
      <c r="BAU294" s="755"/>
      <c r="BAV294" s="755"/>
      <c r="BAW294" s="755"/>
      <c r="BAX294" s="755"/>
      <c r="BAY294" s="755"/>
      <c r="BAZ294" s="755"/>
      <c r="BBA294" s="755"/>
      <c r="BBB294" s="755"/>
      <c r="BBC294" s="755"/>
      <c r="BBD294" s="755"/>
      <c r="BBE294" s="755"/>
      <c r="BBF294" s="755"/>
      <c r="BBG294" s="755"/>
      <c r="BBH294" s="755"/>
      <c r="BBI294" s="755"/>
      <c r="BBJ294" s="755"/>
      <c r="BBK294" s="755"/>
      <c r="BBL294" s="755"/>
      <c r="BBM294" s="755"/>
      <c r="BBN294" s="755"/>
      <c r="BBO294" s="755"/>
      <c r="BBP294" s="755"/>
      <c r="BBQ294" s="755"/>
      <c r="BBR294" s="755"/>
      <c r="BBS294" s="755"/>
      <c r="BBT294" s="755"/>
      <c r="BBU294" s="755"/>
      <c r="BBV294" s="755"/>
      <c r="BBW294" s="755"/>
      <c r="BBX294" s="755"/>
      <c r="BBY294" s="755"/>
      <c r="BBZ294" s="755"/>
      <c r="BCA294" s="755"/>
      <c r="BCB294" s="755"/>
      <c r="BCC294" s="755"/>
      <c r="BCD294" s="755"/>
      <c r="BCE294" s="755"/>
      <c r="BCF294" s="755"/>
      <c r="BCG294" s="755"/>
      <c r="BCH294" s="755"/>
      <c r="BCI294" s="755"/>
      <c r="BCJ294" s="755"/>
      <c r="BCK294" s="755"/>
      <c r="BCL294" s="755"/>
      <c r="BCM294" s="755"/>
      <c r="BCN294" s="755"/>
      <c r="BCO294" s="755"/>
      <c r="BCP294" s="755"/>
      <c r="BCQ294" s="755"/>
      <c r="BCR294" s="755"/>
      <c r="BCS294" s="755"/>
      <c r="BCT294" s="755"/>
      <c r="BCU294" s="755"/>
      <c r="BCV294" s="755"/>
      <c r="BCW294" s="755"/>
      <c r="BCX294" s="755"/>
      <c r="BCY294" s="755"/>
      <c r="BCZ294" s="755"/>
      <c r="BDA294" s="755"/>
      <c r="BDB294" s="755"/>
      <c r="BDC294" s="755"/>
      <c r="BDD294" s="755"/>
      <c r="BDE294" s="755"/>
      <c r="BDF294" s="755"/>
      <c r="BDG294" s="755"/>
      <c r="BDH294" s="755"/>
      <c r="BDI294" s="755"/>
      <c r="BDJ294" s="755"/>
      <c r="BDK294" s="755"/>
      <c r="BDL294" s="755"/>
      <c r="BDM294" s="755"/>
      <c r="BDN294" s="755"/>
      <c r="BDO294" s="755"/>
      <c r="BDP294" s="755"/>
      <c r="BDQ294" s="755"/>
      <c r="BDR294" s="755"/>
      <c r="BDS294" s="755"/>
      <c r="BDT294" s="755"/>
      <c r="BDU294" s="755"/>
      <c r="BDV294" s="755"/>
      <c r="BDW294" s="755"/>
      <c r="BDX294" s="755"/>
      <c r="BDY294" s="755"/>
      <c r="BDZ294" s="755"/>
      <c r="BEA294" s="755"/>
      <c r="BEB294" s="755"/>
      <c r="BEC294" s="755"/>
      <c r="BED294" s="755"/>
      <c r="BEE294" s="755"/>
      <c r="BEF294" s="755"/>
      <c r="BEG294" s="755"/>
      <c r="BEH294" s="755"/>
      <c r="BEI294" s="755"/>
      <c r="BEJ294" s="755"/>
      <c r="BEK294" s="755"/>
      <c r="BEL294" s="755"/>
      <c r="BEM294" s="755"/>
      <c r="BEN294" s="755"/>
      <c r="BEO294" s="755"/>
      <c r="BEP294" s="755"/>
      <c r="BEQ294" s="755"/>
      <c r="BER294" s="755"/>
      <c r="BES294" s="755"/>
      <c r="BET294" s="755"/>
      <c r="BEU294" s="755"/>
      <c r="BEV294" s="755"/>
      <c r="BEW294" s="755"/>
      <c r="BEX294" s="755"/>
      <c r="BEY294" s="755"/>
      <c r="BEZ294" s="755"/>
      <c r="BFA294" s="755"/>
      <c r="BFB294" s="755"/>
      <c r="BFC294" s="755"/>
      <c r="BFD294" s="755"/>
      <c r="BFE294" s="755"/>
      <c r="BFF294" s="755"/>
      <c r="BFG294" s="755"/>
      <c r="BFH294" s="755"/>
      <c r="BFI294" s="755"/>
      <c r="BFJ294" s="755"/>
      <c r="BFK294" s="755"/>
      <c r="BFL294" s="755"/>
      <c r="BFM294" s="755"/>
      <c r="BFN294" s="755"/>
      <c r="BFO294" s="755"/>
      <c r="BFP294" s="755"/>
      <c r="BFQ294" s="755"/>
      <c r="BFR294" s="755"/>
      <c r="BFS294" s="755"/>
      <c r="BFT294" s="755"/>
      <c r="BFU294" s="755"/>
      <c r="BFV294" s="755"/>
      <c r="BFW294" s="755"/>
      <c r="BFX294" s="755"/>
      <c r="BFY294" s="755"/>
      <c r="BFZ294" s="755"/>
      <c r="BGA294" s="755"/>
      <c r="BGB294" s="755"/>
      <c r="BGC294" s="755"/>
      <c r="BGD294" s="755"/>
      <c r="BGE294" s="755"/>
      <c r="BGF294" s="755"/>
      <c r="BGG294" s="755"/>
      <c r="BGH294" s="755"/>
      <c r="BGI294" s="755"/>
      <c r="BGJ294" s="755"/>
      <c r="BGK294" s="755"/>
      <c r="BGL294" s="755"/>
      <c r="BGM294" s="755"/>
      <c r="BGN294" s="755"/>
      <c r="BGO294" s="755"/>
      <c r="BGP294" s="755"/>
      <c r="BGQ294" s="755"/>
      <c r="BGR294" s="755"/>
      <c r="BGS294" s="755"/>
      <c r="BGT294" s="755"/>
      <c r="BGU294" s="755"/>
      <c r="BGV294" s="755"/>
      <c r="BGW294" s="755"/>
      <c r="BGX294" s="755"/>
      <c r="BGY294" s="755"/>
      <c r="BGZ294" s="755"/>
      <c r="BHA294" s="755"/>
      <c r="BHB294" s="755"/>
      <c r="BHC294" s="755"/>
      <c r="BHD294" s="755"/>
      <c r="BHE294" s="755"/>
      <c r="BHF294" s="755"/>
      <c r="BHG294" s="755"/>
      <c r="BHH294" s="755"/>
      <c r="BHI294" s="755"/>
      <c r="BHJ294" s="755"/>
      <c r="BHK294" s="755"/>
      <c r="BHL294" s="755"/>
      <c r="BHM294" s="755"/>
      <c r="BHN294" s="755"/>
      <c r="BHO294" s="755"/>
      <c r="BHP294" s="755"/>
      <c r="BHQ294" s="755"/>
      <c r="BHR294" s="755"/>
      <c r="BHS294" s="755"/>
      <c r="BHT294" s="755"/>
      <c r="BHU294" s="755"/>
      <c r="BHV294" s="755"/>
      <c r="BHW294" s="755"/>
      <c r="BHX294" s="755"/>
      <c r="BHY294" s="755"/>
      <c r="BHZ294" s="755"/>
      <c r="BIA294" s="755"/>
      <c r="BIB294" s="755"/>
      <c r="BIC294" s="755"/>
      <c r="BID294" s="755"/>
      <c r="BIE294" s="755"/>
      <c r="BIF294" s="755"/>
      <c r="BIG294" s="755"/>
      <c r="BIH294" s="755"/>
      <c r="BII294" s="755"/>
      <c r="BIJ294" s="755"/>
      <c r="BIK294" s="755"/>
      <c r="BIL294" s="755"/>
      <c r="BIM294" s="755"/>
      <c r="BIN294" s="755"/>
      <c r="BIO294" s="755"/>
      <c r="BIP294" s="755"/>
      <c r="BIQ294" s="755"/>
      <c r="BIR294" s="755"/>
      <c r="BIS294" s="755"/>
      <c r="BIT294" s="755"/>
      <c r="BIU294" s="755"/>
      <c r="BIV294" s="755"/>
      <c r="BIW294" s="755"/>
      <c r="BIX294" s="755"/>
      <c r="BIY294" s="755"/>
      <c r="BIZ294" s="755"/>
      <c r="BJA294" s="755"/>
      <c r="BJB294" s="755"/>
      <c r="BJC294" s="755"/>
      <c r="BJD294" s="755"/>
      <c r="BJE294" s="755"/>
      <c r="BJF294" s="755"/>
      <c r="BJG294" s="755"/>
      <c r="BJH294" s="755"/>
      <c r="BJI294" s="755"/>
      <c r="BJJ294" s="755"/>
      <c r="BJK294" s="755"/>
      <c r="BJL294" s="755"/>
      <c r="BJM294" s="755"/>
      <c r="BJN294" s="755"/>
      <c r="BJO294" s="755"/>
      <c r="BJP294" s="755"/>
      <c r="BJQ294" s="755"/>
      <c r="BJR294" s="755"/>
      <c r="BJS294" s="755"/>
      <c r="BJT294" s="755"/>
      <c r="BJU294" s="755"/>
      <c r="BJV294" s="755"/>
      <c r="BJW294" s="755"/>
      <c r="BJX294" s="755"/>
      <c r="BJY294" s="755"/>
      <c r="BJZ294" s="755"/>
      <c r="BKA294" s="755"/>
      <c r="BKB294" s="755"/>
      <c r="BKC294" s="755"/>
      <c r="BKD294" s="755"/>
      <c r="BKE294" s="755"/>
      <c r="BKF294" s="755"/>
      <c r="BKG294" s="755"/>
      <c r="BKH294" s="755"/>
      <c r="BKI294" s="755"/>
      <c r="BKJ294" s="755"/>
      <c r="BKK294" s="755"/>
      <c r="BKL294" s="755"/>
      <c r="BKM294" s="755"/>
      <c r="BKN294" s="755"/>
      <c r="BKO294" s="755"/>
      <c r="BKP294" s="755"/>
      <c r="BKQ294" s="755"/>
      <c r="BKR294" s="755"/>
      <c r="BKS294" s="755"/>
      <c r="BKT294" s="755"/>
      <c r="BKU294" s="755"/>
      <c r="BKV294" s="755"/>
      <c r="BKW294" s="755"/>
      <c r="BKX294" s="755"/>
      <c r="BKY294" s="755"/>
      <c r="BKZ294" s="755"/>
      <c r="BLA294" s="755"/>
      <c r="BLB294" s="755"/>
      <c r="BLC294" s="755"/>
      <c r="BLD294" s="755"/>
      <c r="BLE294" s="755"/>
      <c r="BLF294" s="755"/>
      <c r="BLG294" s="755"/>
      <c r="BLH294" s="755"/>
      <c r="BLI294" s="755"/>
      <c r="BLJ294" s="755"/>
      <c r="BLK294" s="755"/>
      <c r="BLL294" s="755"/>
      <c r="BLM294" s="755"/>
      <c r="BLN294" s="755"/>
      <c r="BLO294" s="755"/>
      <c r="BLP294" s="755"/>
      <c r="BLQ294" s="755"/>
      <c r="BLR294" s="755"/>
      <c r="BLS294" s="755"/>
      <c r="BLT294" s="755"/>
      <c r="BLU294" s="755"/>
      <c r="BLV294" s="755"/>
      <c r="BLW294" s="755"/>
      <c r="BLX294" s="755"/>
      <c r="BLY294" s="755"/>
      <c r="BLZ294" s="755"/>
      <c r="BMA294" s="755"/>
      <c r="BMB294" s="755"/>
      <c r="BMC294" s="755"/>
      <c r="BMD294" s="755"/>
      <c r="BME294" s="755"/>
      <c r="BMF294" s="755"/>
      <c r="BMG294" s="755"/>
      <c r="BMH294" s="755"/>
      <c r="BMI294" s="755"/>
      <c r="BMJ294" s="755"/>
      <c r="BMK294" s="755"/>
      <c r="BML294" s="755"/>
      <c r="BMM294" s="755"/>
      <c r="BMN294" s="755"/>
      <c r="BMO294" s="755"/>
      <c r="BMP294" s="755"/>
      <c r="BMQ294" s="755"/>
      <c r="BMR294" s="755"/>
      <c r="BMS294" s="755"/>
      <c r="BMT294" s="755"/>
      <c r="BMU294" s="755"/>
      <c r="BMV294" s="755"/>
      <c r="BMW294" s="755"/>
      <c r="BMX294" s="755"/>
      <c r="BMY294" s="755"/>
      <c r="BMZ294" s="755"/>
      <c r="BNA294" s="755"/>
      <c r="BNB294" s="755"/>
      <c r="BNC294" s="755"/>
      <c r="BND294" s="755"/>
      <c r="BNE294" s="755"/>
      <c r="BNF294" s="755"/>
      <c r="BNG294" s="755"/>
      <c r="BNH294" s="755"/>
      <c r="BNI294" s="755"/>
      <c r="BNJ294" s="755"/>
      <c r="BNK294" s="755"/>
      <c r="BNL294" s="755"/>
      <c r="BNM294" s="755"/>
      <c r="BNN294" s="755"/>
      <c r="BNO294" s="755"/>
      <c r="BNP294" s="755"/>
      <c r="BNQ294" s="755"/>
      <c r="BNR294" s="755"/>
      <c r="BNS294" s="755"/>
      <c r="BNT294" s="755"/>
      <c r="BNU294" s="755"/>
      <c r="BNV294" s="755"/>
      <c r="BNW294" s="755"/>
      <c r="BNX294" s="755"/>
      <c r="BNY294" s="755"/>
      <c r="BNZ294" s="755"/>
      <c r="BOA294" s="755"/>
      <c r="BOB294" s="755"/>
      <c r="BOC294" s="755"/>
      <c r="BOD294" s="755"/>
      <c r="BOE294" s="755"/>
      <c r="BOF294" s="755"/>
      <c r="BOG294" s="755"/>
      <c r="BOH294" s="755"/>
      <c r="BOI294" s="755"/>
      <c r="BOJ294" s="755"/>
      <c r="BOK294" s="755"/>
      <c r="BOL294" s="755"/>
      <c r="BOM294" s="755"/>
      <c r="BON294" s="755"/>
      <c r="BOO294" s="755"/>
      <c r="BOP294" s="755"/>
      <c r="BOQ294" s="755"/>
      <c r="BOR294" s="755"/>
      <c r="BOS294" s="755"/>
      <c r="BOT294" s="755"/>
      <c r="BOU294" s="755"/>
      <c r="BOV294" s="755"/>
      <c r="BOW294" s="755"/>
      <c r="BOX294" s="755"/>
      <c r="BOY294" s="755"/>
      <c r="BOZ294" s="755"/>
      <c r="BPA294" s="755"/>
      <c r="BPB294" s="755"/>
      <c r="BPC294" s="755"/>
      <c r="BPD294" s="755"/>
      <c r="BPE294" s="755"/>
      <c r="BPF294" s="755"/>
      <c r="BPG294" s="755"/>
      <c r="BPH294" s="755"/>
      <c r="BPI294" s="755"/>
      <c r="BPJ294" s="755"/>
      <c r="BPK294" s="755"/>
      <c r="BPL294" s="755"/>
      <c r="BPM294" s="755"/>
      <c r="BPN294" s="755"/>
      <c r="BPO294" s="755"/>
      <c r="BPP294" s="755"/>
      <c r="BPQ294" s="755"/>
      <c r="BPR294" s="755"/>
      <c r="BPS294" s="755"/>
      <c r="BPT294" s="755"/>
      <c r="BPU294" s="755"/>
      <c r="BPV294" s="755"/>
      <c r="BPW294" s="755"/>
      <c r="BPX294" s="755"/>
      <c r="BPY294" s="755"/>
      <c r="BPZ294" s="755"/>
      <c r="BQA294" s="755"/>
      <c r="BQB294" s="755"/>
      <c r="BQC294" s="755"/>
      <c r="BQD294" s="755"/>
      <c r="BQE294" s="755"/>
      <c r="BQF294" s="755"/>
      <c r="BQG294" s="755"/>
      <c r="BQH294" s="755"/>
      <c r="BQI294" s="755"/>
      <c r="BQJ294" s="755"/>
      <c r="BQK294" s="755"/>
      <c r="BQL294" s="755"/>
      <c r="BQM294" s="755"/>
      <c r="BQN294" s="755"/>
      <c r="BQO294" s="755"/>
      <c r="BQP294" s="755"/>
      <c r="BQQ294" s="755"/>
      <c r="BQR294" s="755"/>
      <c r="BQS294" s="755"/>
      <c r="BQT294" s="755"/>
      <c r="BQU294" s="755"/>
      <c r="BQV294" s="755"/>
      <c r="BQW294" s="755"/>
      <c r="BQX294" s="755"/>
      <c r="BQY294" s="755"/>
      <c r="BQZ294" s="755"/>
      <c r="BRA294" s="755"/>
      <c r="BRB294" s="755"/>
      <c r="BRC294" s="755"/>
      <c r="BRD294" s="755"/>
      <c r="BRE294" s="755"/>
      <c r="BRF294" s="755"/>
      <c r="BRG294" s="755"/>
      <c r="BRH294" s="755"/>
      <c r="BRI294" s="755"/>
      <c r="BRJ294" s="755"/>
      <c r="BRK294" s="755"/>
      <c r="BRL294" s="755"/>
      <c r="BRM294" s="755"/>
      <c r="BRN294" s="755"/>
      <c r="BRO294" s="755"/>
      <c r="BRP294" s="755"/>
      <c r="BRQ294" s="755"/>
      <c r="BRR294" s="755"/>
      <c r="BRS294" s="755"/>
      <c r="BRT294" s="755"/>
      <c r="BRU294" s="755"/>
      <c r="BRV294" s="755"/>
      <c r="BRW294" s="755"/>
      <c r="BRX294" s="755"/>
      <c r="BRY294" s="755"/>
      <c r="BRZ294" s="755"/>
      <c r="BSA294" s="755"/>
      <c r="BSB294" s="755"/>
      <c r="BSC294" s="755"/>
      <c r="BSD294" s="755"/>
      <c r="BSE294" s="755"/>
      <c r="BSF294" s="755"/>
      <c r="BSG294" s="755"/>
      <c r="BSH294" s="755"/>
      <c r="BSI294" s="755"/>
      <c r="BSJ294" s="755"/>
      <c r="BSK294" s="755"/>
      <c r="BSL294" s="755"/>
      <c r="BSM294" s="755"/>
      <c r="BSN294" s="755"/>
      <c r="BSO294" s="755"/>
      <c r="BSP294" s="755"/>
      <c r="BSQ294" s="755"/>
      <c r="BSR294" s="755"/>
      <c r="BSS294" s="755"/>
      <c r="BST294" s="755"/>
      <c r="BSU294" s="755"/>
      <c r="BSV294" s="755"/>
      <c r="BSW294" s="755"/>
      <c r="BSX294" s="755"/>
      <c r="BSY294" s="755"/>
      <c r="BSZ294" s="755"/>
      <c r="BTA294" s="755"/>
      <c r="BTB294" s="755"/>
      <c r="BTC294" s="755"/>
      <c r="BTD294" s="755"/>
      <c r="BTE294" s="755"/>
      <c r="BTF294" s="755"/>
      <c r="BTG294" s="755"/>
      <c r="BTH294" s="755"/>
      <c r="BTI294" s="755"/>
      <c r="BTJ294" s="755"/>
      <c r="BTK294" s="755"/>
      <c r="BTL294" s="755"/>
      <c r="BTM294" s="755"/>
      <c r="BTN294" s="755"/>
      <c r="BTO294" s="755"/>
      <c r="BTP294" s="755"/>
      <c r="BTQ294" s="755"/>
      <c r="BTR294" s="755"/>
      <c r="BTS294" s="755"/>
      <c r="BTT294" s="755"/>
      <c r="BTU294" s="755"/>
      <c r="BTV294" s="755"/>
      <c r="BTW294" s="755"/>
      <c r="BTX294" s="755"/>
      <c r="BTY294" s="755"/>
      <c r="BTZ294" s="755"/>
      <c r="BUA294" s="755"/>
      <c r="BUB294" s="755"/>
      <c r="BUC294" s="755"/>
      <c r="BUD294" s="755"/>
      <c r="BUE294" s="755"/>
      <c r="BUF294" s="755"/>
      <c r="BUG294" s="755"/>
      <c r="BUH294" s="755"/>
      <c r="BUI294" s="755"/>
      <c r="BUJ294" s="755"/>
      <c r="BUK294" s="755"/>
      <c r="BUL294" s="755"/>
      <c r="BUM294" s="755"/>
      <c r="BUN294" s="755"/>
      <c r="BUO294" s="755"/>
      <c r="BUP294" s="755"/>
      <c r="BUQ294" s="755"/>
      <c r="BUR294" s="755"/>
      <c r="BUS294" s="755"/>
      <c r="BUT294" s="755"/>
      <c r="BUU294" s="755"/>
      <c r="BUV294" s="755"/>
      <c r="BUW294" s="755"/>
      <c r="BUX294" s="755"/>
      <c r="BUY294" s="755"/>
      <c r="BUZ294" s="755"/>
      <c r="BVA294" s="755"/>
      <c r="BVB294" s="755"/>
      <c r="BVC294" s="755"/>
      <c r="BVD294" s="755"/>
      <c r="BVE294" s="755"/>
      <c r="BVF294" s="755"/>
      <c r="BVG294" s="755"/>
      <c r="BVH294" s="755"/>
      <c r="BVI294" s="755"/>
      <c r="BVJ294" s="755"/>
      <c r="BVK294" s="755"/>
      <c r="BVL294" s="755"/>
      <c r="BVM294" s="755"/>
      <c r="BVN294" s="755"/>
      <c r="BVO294" s="755"/>
      <c r="BVP294" s="755"/>
      <c r="BVQ294" s="755"/>
      <c r="BVR294" s="755"/>
      <c r="BVS294" s="755"/>
      <c r="BVT294" s="755"/>
      <c r="BVU294" s="755"/>
      <c r="BVV294" s="755"/>
      <c r="BVW294" s="755"/>
      <c r="BVX294" s="755"/>
      <c r="BVY294" s="755"/>
      <c r="BVZ294" s="755"/>
      <c r="BWA294" s="755"/>
      <c r="BWB294" s="755"/>
      <c r="BWC294" s="755"/>
      <c r="BWD294" s="755"/>
      <c r="BWE294" s="755"/>
      <c r="BWF294" s="755"/>
      <c r="BWG294" s="755"/>
      <c r="BWH294" s="755"/>
      <c r="BWI294" s="755"/>
      <c r="BWJ294" s="755"/>
      <c r="BWK294" s="755"/>
      <c r="BWL294" s="755"/>
      <c r="BWM294" s="755"/>
      <c r="BWN294" s="755"/>
      <c r="BWO294" s="755"/>
      <c r="BWP294" s="755"/>
      <c r="BWQ294" s="755"/>
      <c r="BWR294" s="755"/>
      <c r="BWS294" s="755"/>
      <c r="BWT294" s="755"/>
      <c r="BWU294" s="755"/>
      <c r="BWV294" s="755"/>
      <c r="BWW294" s="755"/>
      <c r="BWX294" s="755"/>
      <c r="BWY294" s="755"/>
      <c r="BWZ294" s="755"/>
      <c r="BXA294" s="755"/>
      <c r="BXB294" s="755"/>
      <c r="BXC294" s="755"/>
      <c r="BXD294" s="755"/>
      <c r="BXE294" s="755"/>
      <c r="BXF294" s="755"/>
      <c r="BXG294" s="755"/>
      <c r="BXH294" s="755"/>
      <c r="BXI294" s="755"/>
      <c r="BXJ294" s="755"/>
      <c r="BXK294" s="755"/>
      <c r="BXL294" s="755"/>
      <c r="BXM294" s="755"/>
      <c r="BXN294" s="755"/>
      <c r="BXO294" s="755"/>
      <c r="BXP294" s="755"/>
      <c r="BXQ294" s="755"/>
      <c r="BXR294" s="755"/>
      <c r="BXS294" s="755"/>
      <c r="BXT294" s="755"/>
      <c r="BXU294" s="755"/>
      <c r="BXV294" s="755"/>
      <c r="BXW294" s="755"/>
      <c r="BXX294" s="755"/>
      <c r="BXY294" s="755"/>
      <c r="BXZ294" s="755"/>
      <c r="BYA294" s="755"/>
      <c r="BYB294" s="755"/>
      <c r="BYC294" s="755"/>
      <c r="BYD294" s="755"/>
      <c r="BYE294" s="755"/>
      <c r="BYF294" s="755"/>
      <c r="BYG294" s="755"/>
      <c r="BYH294" s="755"/>
      <c r="BYI294" s="755"/>
      <c r="BYJ294" s="755"/>
      <c r="BYK294" s="755"/>
      <c r="BYL294" s="755"/>
      <c r="BYM294" s="755"/>
      <c r="BYN294" s="755"/>
      <c r="BYO294" s="755"/>
      <c r="BYP294" s="755"/>
      <c r="BYQ294" s="755"/>
      <c r="BYR294" s="755"/>
      <c r="BYS294" s="755"/>
      <c r="BYT294" s="755"/>
      <c r="BYU294" s="755"/>
      <c r="BYV294" s="755"/>
      <c r="BYW294" s="755"/>
      <c r="BYX294" s="755"/>
      <c r="BYY294" s="755"/>
      <c r="BYZ294" s="755"/>
      <c r="BZA294" s="755"/>
      <c r="BZB294" s="755"/>
      <c r="BZC294" s="755"/>
      <c r="BZD294" s="755"/>
      <c r="BZE294" s="755"/>
      <c r="BZF294" s="755"/>
      <c r="BZG294" s="755"/>
      <c r="BZH294" s="755"/>
      <c r="BZI294" s="755"/>
      <c r="BZJ294" s="755"/>
      <c r="BZK294" s="755"/>
      <c r="BZL294" s="755"/>
      <c r="BZM294" s="755"/>
      <c r="BZN294" s="755"/>
      <c r="BZO294" s="755"/>
      <c r="BZP294" s="755"/>
      <c r="BZQ294" s="755"/>
      <c r="BZR294" s="755"/>
      <c r="BZS294" s="755"/>
      <c r="BZT294" s="755"/>
      <c r="BZU294" s="755"/>
      <c r="BZV294" s="755"/>
      <c r="BZW294" s="755"/>
      <c r="BZX294" s="755"/>
      <c r="BZY294" s="755"/>
      <c r="BZZ294" s="755"/>
      <c r="CAA294" s="755"/>
      <c r="CAB294" s="755"/>
      <c r="CAC294" s="755"/>
      <c r="CAD294" s="755"/>
      <c r="CAE294" s="755"/>
      <c r="CAF294" s="755"/>
      <c r="CAG294" s="755"/>
      <c r="CAH294" s="755"/>
      <c r="CAI294" s="755"/>
      <c r="CAJ294" s="755"/>
      <c r="CAK294" s="755"/>
      <c r="CAL294" s="755"/>
      <c r="CAM294" s="755"/>
      <c r="CAN294" s="755"/>
      <c r="CAO294" s="755"/>
      <c r="CAP294" s="755"/>
      <c r="CAQ294" s="755"/>
      <c r="CAR294" s="755"/>
      <c r="CAS294" s="755"/>
      <c r="CAT294" s="755"/>
      <c r="CAU294" s="755"/>
      <c r="CAV294" s="755"/>
      <c r="CAW294" s="755"/>
      <c r="CAX294" s="755"/>
      <c r="CAY294" s="755"/>
      <c r="CAZ294" s="755"/>
      <c r="CBA294" s="755"/>
      <c r="CBB294" s="755"/>
      <c r="CBC294" s="755"/>
      <c r="CBD294" s="755"/>
      <c r="CBE294" s="755"/>
      <c r="CBF294" s="755"/>
      <c r="CBG294" s="755"/>
      <c r="CBH294" s="755"/>
      <c r="CBI294" s="755"/>
      <c r="CBJ294" s="755"/>
      <c r="CBK294" s="755"/>
      <c r="CBL294" s="755"/>
      <c r="CBM294" s="755"/>
      <c r="CBN294" s="755"/>
      <c r="CBO294" s="755"/>
      <c r="CBP294" s="755"/>
      <c r="CBQ294" s="755"/>
      <c r="CBR294" s="755"/>
      <c r="CBS294" s="755"/>
      <c r="CBT294" s="755"/>
      <c r="CBU294" s="755"/>
      <c r="CBV294" s="755"/>
      <c r="CBW294" s="755"/>
      <c r="CBX294" s="755"/>
      <c r="CBY294" s="755"/>
      <c r="CBZ294" s="755"/>
      <c r="CCA294" s="755"/>
      <c r="CCB294" s="755"/>
      <c r="CCC294" s="755"/>
      <c r="CCD294" s="755"/>
      <c r="CCE294" s="755"/>
      <c r="CCF294" s="755"/>
      <c r="CCG294" s="755"/>
      <c r="CCH294" s="755"/>
      <c r="CCI294" s="755"/>
      <c r="CCJ294" s="755"/>
      <c r="CCK294" s="755"/>
      <c r="CCL294" s="755"/>
      <c r="CCM294" s="755"/>
      <c r="CCN294" s="755"/>
      <c r="CCO294" s="755"/>
      <c r="CCP294" s="755"/>
      <c r="CCQ294" s="755"/>
      <c r="CCR294" s="755"/>
      <c r="CCS294" s="755"/>
      <c r="CCT294" s="755"/>
      <c r="CCU294" s="755"/>
      <c r="CCV294" s="755"/>
      <c r="CCW294" s="755"/>
      <c r="CCX294" s="755"/>
      <c r="CCY294" s="755"/>
      <c r="CCZ294" s="755"/>
      <c r="CDA294" s="755"/>
      <c r="CDB294" s="755"/>
      <c r="CDC294" s="755"/>
      <c r="CDD294" s="755"/>
      <c r="CDE294" s="755"/>
      <c r="CDF294" s="755"/>
      <c r="CDG294" s="755"/>
      <c r="CDH294" s="755"/>
      <c r="CDI294" s="755"/>
      <c r="CDJ294" s="755"/>
      <c r="CDK294" s="755"/>
      <c r="CDL294" s="755"/>
      <c r="CDM294" s="755"/>
      <c r="CDN294" s="755"/>
      <c r="CDO294" s="755"/>
      <c r="CDP294" s="755"/>
      <c r="CDQ294" s="755"/>
      <c r="CDR294" s="755"/>
      <c r="CDS294" s="755"/>
      <c r="CDT294" s="755"/>
      <c r="CDU294" s="755"/>
      <c r="CDV294" s="755"/>
      <c r="CDW294" s="755"/>
      <c r="CDX294" s="755"/>
      <c r="CDY294" s="755"/>
      <c r="CDZ294" s="755"/>
      <c r="CEA294" s="755"/>
      <c r="CEB294" s="755"/>
      <c r="CEC294" s="755"/>
      <c r="CED294" s="755"/>
      <c r="CEE294" s="755"/>
      <c r="CEF294" s="755"/>
      <c r="CEG294" s="755"/>
      <c r="CEH294" s="755"/>
      <c r="CEI294" s="755"/>
      <c r="CEJ294" s="755"/>
      <c r="CEK294" s="755"/>
      <c r="CEL294" s="755"/>
      <c r="CEM294" s="755"/>
      <c r="CEN294" s="755"/>
      <c r="CEO294" s="755"/>
      <c r="CEP294" s="755"/>
      <c r="CEQ294" s="755"/>
      <c r="CER294" s="755"/>
      <c r="CES294" s="755"/>
      <c r="CET294" s="755"/>
      <c r="CEU294" s="755"/>
      <c r="CEV294" s="755"/>
      <c r="CEW294" s="755"/>
      <c r="CEX294" s="755"/>
      <c r="CEY294" s="755"/>
      <c r="CEZ294" s="755"/>
      <c r="CFA294" s="755"/>
      <c r="CFB294" s="755"/>
      <c r="CFC294" s="755"/>
      <c r="CFD294" s="755"/>
      <c r="CFE294" s="755"/>
      <c r="CFF294" s="755"/>
      <c r="CFG294" s="755"/>
      <c r="CFH294" s="755"/>
      <c r="CFI294" s="755"/>
      <c r="CFJ294" s="755"/>
      <c r="CFK294" s="755"/>
      <c r="CFL294" s="755"/>
      <c r="CFM294" s="755"/>
      <c r="CFN294" s="755"/>
      <c r="CFO294" s="755"/>
      <c r="CFP294" s="755"/>
      <c r="CFQ294" s="755"/>
      <c r="CFR294" s="755"/>
      <c r="CFS294" s="755"/>
      <c r="CFT294" s="755"/>
      <c r="CFU294" s="755"/>
      <c r="CFV294" s="755"/>
      <c r="CFW294" s="755"/>
      <c r="CFX294" s="755"/>
      <c r="CFY294" s="755"/>
      <c r="CFZ294" s="755"/>
      <c r="CGA294" s="755"/>
      <c r="CGB294" s="755"/>
      <c r="CGC294" s="755"/>
      <c r="CGD294" s="755"/>
      <c r="CGE294" s="755"/>
      <c r="CGF294" s="755"/>
      <c r="CGG294" s="755"/>
      <c r="CGH294" s="755"/>
      <c r="CGI294" s="755"/>
      <c r="CGJ294" s="755"/>
      <c r="CGK294" s="755"/>
      <c r="CGL294" s="755"/>
      <c r="CGM294" s="755"/>
      <c r="CGN294" s="755"/>
      <c r="CGO294" s="755"/>
      <c r="CGP294" s="755"/>
      <c r="CGQ294" s="755"/>
      <c r="CGR294" s="755"/>
      <c r="CGS294" s="755"/>
      <c r="CGT294" s="755"/>
      <c r="CGU294" s="755"/>
      <c r="CGV294" s="755"/>
      <c r="CGW294" s="755"/>
      <c r="CGX294" s="755"/>
      <c r="CGY294" s="755"/>
      <c r="CGZ294" s="755"/>
      <c r="CHA294" s="755"/>
      <c r="CHB294" s="755"/>
      <c r="CHC294" s="755"/>
      <c r="CHD294" s="755"/>
      <c r="CHE294" s="755"/>
      <c r="CHF294" s="755"/>
      <c r="CHG294" s="755"/>
      <c r="CHH294" s="755"/>
      <c r="CHI294" s="755"/>
      <c r="CHJ294" s="755"/>
      <c r="CHK294" s="755"/>
      <c r="CHL294" s="755"/>
      <c r="CHM294" s="755"/>
      <c r="CHN294" s="755"/>
      <c r="CHO294" s="755"/>
      <c r="CHP294" s="755"/>
      <c r="CHQ294" s="755"/>
      <c r="CHR294" s="755"/>
      <c r="CHS294" s="755"/>
      <c r="CHT294" s="755"/>
      <c r="CHU294" s="755"/>
      <c r="CHV294" s="755"/>
      <c r="CHW294" s="755"/>
      <c r="CHX294" s="755"/>
      <c r="CHY294" s="755"/>
      <c r="CHZ294" s="755"/>
      <c r="CIA294" s="755"/>
      <c r="CIB294" s="755"/>
      <c r="CIC294" s="755"/>
      <c r="CID294" s="755"/>
      <c r="CIE294" s="755"/>
      <c r="CIF294" s="755"/>
      <c r="CIG294" s="755"/>
      <c r="CIH294" s="755"/>
      <c r="CII294" s="755"/>
      <c r="CIJ294" s="755"/>
      <c r="CIK294" s="755"/>
      <c r="CIL294" s="755"/>
      <c r="CIM294" s="755"/>
      <c r="CIN294" s="755"/>
      <c r="CIO294" s="755"/>
      <c r="CIP294" s="755"/>
      <c r="CIQ294" s="755"/>
      <c r="CIR294" s="755"/>
      <c r="CIS294" s="755"/>
      <c r="CIT294" s="755"/>
      <c r="CIU294" s="755"/>
      <c r="CIV294" s="755"/>
      <c r="CIW294" s="755"/>
      <c r="CIX294" s="755"/>
      <c r="CIY294" s="755"/>
      <c r="CIZ294" s="755"/>
      <c r="CJA294" s="755"/>
      <c r="CJB294" s="755"/>
      <c r="CJC294" s="755"/>
      <c r="CJD294" s="755"/>
      <c r="CJE294" s="755"/>
      <c r="CJF294" s="755"/>
      <c r="CJG294" s="755"/>
      <c r="CJH294" s="755"/>
      <c r="CJI294" s="755"/>
      <c r="CJJ294" s="755"/>
      <c r="CJK294" s="755"/>
      <c r="CJL294" s="755"/>
      <c r="CJM294" s="755"/>
      <c r="CJN294" s="755"/>
      <c r="CJO294" s="755"/>
      <c r="CJP294" s="755"/>
      <c r="CJQ294" s="755"/>
      <c r="CJR294" s="755"/>
      <c r="CJS294" s="755"/>
      <c r="CJT294" s="755"/>
      <c r="CJU294" s="755"/>
      <c r="CJV294" s="755"/>
      <c r="CJW294" s="755"/>
      <c r="CJX294" s="755"/>
      <c r="CJY294" s="755"/>
      <c r="CJZ294" s="755"/>
      <c r="CKA294" s="755"/>
      <c r="CKB294" s="755"/>
      <c r="CKC294" s="755"/>
      <c r="CKD294" s="755"/>
      <c r="CKE294" s="755"/>
      <c r="CKF294" s="755"/>
      <c r="CKG294" s="755"/>
      <c r="CKH294" s="755"/>
      <c r="CKI294" s="755"/>
      <c r="CKJ294" s="755"/>
      <c r="CKK294" s="755"/>
      <c r="CKL294" s="755"/>
      <c r="CKM294" s="755"/>
      <c r="CKN294" s="755"/>
      <c r="CKO294" s="755"/>
      <c r="CKP294" s="755"/>
      <c r="CKQ294" s="755"/>
      <c r="CKR294" s="755"/>
      <c r="CKS294" s="755"/>
      <c r="CKT294" s="755"/>
      <c r="CKU294" s="755"/>
      <c r="CKV294" s="755"/>
      <c r="CKW294" s="755"/>
      <c r="CKX294" s="755"/>
      <c r="CKY294" s="755"/>
      <c r="CKZ294" s="755"/>
      <c r="CLA294" s="755"/>
      <c r="CLB294" s="755"/>
      <c r="CLC294" s="755"/>
      <c r="CLD294" s="755"/>
      <c r="CLE294" s="755"/>
      <c r="CLF294" s="755"/>
      <c r="CLG294" s="755"/>
      <c r="CLH294" s="755"/>
      <c r="CLI294" s="755"/>
      <c r="CLJ294" s="755"/>
      <c r="CLK294" s="755"/>
      <c r="CLL294" s="755"/>
      <c r="CLM294" s="755"/>
      <c r="CLN294" s="755"/>
      <c r="CLO294" s="755"/>
      <c r="CLP294" s="755"/>
      <c r="CLQ294" s="755"/>
      <c r="CLR294" s="755"/>
      <c r="CLS294" s="755"/>
      <c r="CLT294" s="755"/>
      <c r="CLU294" s="755"/>
      <c r="CLV294" s="755"/>
      <c r="CLW294" s="755"/>
      <c r="CLX294" s="755"/>
      <c r="CLY294" s="755"/>
      <c r="CLZ294" s="755"/>
      <c r="CMA294" s="755"/>
      <c r="CMB294" s="755"/>
      <c r="CMC294" s="755"/>
      <c r="CMD294" s="755"/>
      <c r="CME294" s="755"/>
      <c r="CMF294" s="755"/>
      <c r="CMG294" s="755"/>
      <c r="CMH294" s="755"/>
      <c r="CMI294" s="755"/>
      <c r="CMJ294" s="755"/>
      <c r="CMK294" s="755"/>
      <c r="CML294" s="755"/>
      <c r="CMM294" s="755"/>
      <c r="CMN294" s="755"/>
      <c r="CMO294" s="755"/>
      <c r="CMP294" s="755"/>
      <c r="CMQ294" s="755"/>
      <c r="CMR294" s="755"/>
      <c r="CMS294" s="755"/>
      <c r="CMT294" s="755"/>
      <c r="CMU294" s="755"/>
      <c r="CMV294" s="755"/>
      <c r="CMW294" s="755"/>
      <c r="CMX294" s="755"/>
      <c r="CMY294" s="755"/>
      <c r="CMZ294" s="755"/>
      <c r="CNA294" s="755"/>
      <c r="CNB294" s="755"/>
      <c r="CNC294" s="755"/>
      <c r="CND294" s="755"/>
      <c r="CNE294" s="755"/>
      <c r="CNF294" s="755"/>
      <c r="CNG294" s="755"/>
      <c r="CNH294" s="755"/>
      <c r="CNI294" s="755"/>
      <c r="CNJ294" s="755"/>
      <c r="CNK294" s="755"/>
      <c r="CNL294" s="755"/>
      <c r="CNM294" s="755"/>
      <c r="CNN294" s="755"/>
      <c r="CNO294" s="755"/>
      <c r="CNP294" s="755"/>
      <c r="CNQ294" s="755"/>
      <c r="CNR294" s="755"/>
      <c r="CNS294" s="755"/>
      <c r="CNT294" s="755"/>
      <c r="CNU294" s="755"/>
      <c r="CNV294" s="755"/>
      <c r="CNW294" s="755"/>
      <c r="CNX294" s="755"/>
      <c r="CNY294" s="755"/>
      <c r="CNZ294" s="755"/>
      <c r="COA294" s="755"/>
      <c r="COB294" s="755"/>
      <c r="COC294" s="755"/>
      <c r="COD294" s="755"/>
      <c r="COE294" s="755"/>
      <c r="COF294" s="755"/>
      <c r="COG294" s="755"/>
      <c r="COH294" s="755"/>
      <c r="COI294" s="755"/>
      <c r="COJ294" s="755"/>
      <c r="COK294" s="755"/>
      <c r="COL294" s="755"/>
      <c r="COM294" s="755"/>
      <c r="CON294" s="755"/>
      <c r="COO294" s="755"/>
      <c r="COP294" s="755"/>
      <c r="COQ294" s="755"/>
      <c r="COR294" s="755"/>
      <c r="COS294" s="755"/>
      <c r="COT294" s="755"/>
      <c r="COU294" s="755"/>
      <c r="COV294" s="755"/>
      <c r="COW294" s="755"/>
      <c r="COX294" s="755"/>
      <c r="COY294" s="755"/>
      <c r="COZ294" s="755"/>
      <c r="CPA294" s="755"/>
      <c r="CPB294" s="755"/>
      <c r="CPC294" s="755"/>
      <c r="CPD294" s="755"/>
      <c r="CPE294" s="755"/>
      <c r="CPF294" s="755"/>
      <c r="CPG294" s="755"/>
      <c r="CPH294" s="755"/>
      <c r="CPI294" s="755"/>
      <c r="CPJ294" s="755"/>
      <c r="CPK294" s="755"/>
      <c r="CPL294" s="755"/>
      <c r="CPM294" s="755"/>
      <c r="CPN294" s="755"/>
      <c r="CPO294" s="755"/>
      <c r="CPP294" s="755"/>
      <c r="CPQ294" s="755"/>
      <c r="CPR294" s="755"/>
      <c r="CPS294" s="755"/>
      <c r="CPT294" s="755"/>
      <c r="CPU294" s="755"/>
      <c r="CPV294" s="755"/>
      <c r="CPW294" s="755"/>
      <c r="CPX294" s="755"/>
      <c r="CPY294" s="755"/>
      <c r="CPZ294" s="755"/>
      <c r="CQA294" s="755"/>
      <c r="CQB294" s="755"/>
      <c r="CQC294" s="755"/>
      <c r="CQD294" s="755"/>
      <c r="CQE294" s="755"/>
      <c r="CQF294" s="755"/>
      <c r="CQG294" s="755"/>
      <c r="CQH294" s="755"/>
      <c r="CQI294" s="755"/>
      <c r="CQJ294" s="755"/>
      <c r="CQK294" s="755"/>
      <c r="CQL294" s="755"/>
      <c r="CQM294" s="755"/>
      <c r="CQN294" s="755"/>
      <c r="CQO294" s="755"/>
      <c r="CQP294" s="755"/>
      <c r="CQQ294" s="755"/>
      <c r="CQR294" s="755"/>
      <c r="CQS294" s="755"/>
      <c r="CQT294" s="755"/>
      <c r="CQU294" s="755"/>
      <c r="CQV294" s="755"/>
      <c r="CQW294" s="755"/>
      <c r="CQX294" s="755"/>
      <c r="CQY294" s="755"/>
      <c r="CQZ294" s="755"/>
      <c r="CRA294" s="755"/>
      <c r="CRB294" s="755"/>
      <c r="CRC294" s="755"/>
      <c r="CRD294" s="755"/>
      <c r="CRE294" s="755"/>
      <c r="CRF294" s="755"/>
      <c r="CRG294" s="755"/>
      <c r="CRH294" s="755"/>
      <c r="CRI294" s="755"/>
      <c r="CRJ294" s="755"/>
      <c r="CRK294" s="755"/>
      <c r="CRL294" s="755"/>
      <c r="CRM294" s="755"/>
      <c r="CRN294" s="755"/>
      <c r="CRO294" s="755"/>
      <c r="CRP294" s="755"/>
      <c r="CRQ294" s="755"/>
      <c r="CRR294" s="755"/>
      <c r="CRS294" s="755"/>
      <c r="CRT294" s="755"/>
      <c r="CRU294" s="755"/>
      <c r="CRV294" s="755"/>
      <c r="CRW294" s="755"/>
      <c r="CRX294" s="755"/>
      <c r="CRY294" s="755"/>
      <c r="CRZ294" s="755"/>
      <c r="CSA294" s="755"/>
      <c r="CSB294" s="755"/>
      <c r="CSC294" s="755"/>
      <c r="CSD294" s="755"/>
      <c r="CSE294" s="755"/>
      <c r="CSF294" s="755"/>
      <c r="CSG294" s="755"/>
      <c r="CSH294" s="755"/>
      <c r="CSI294" s="755"/>
      <c r="CSJ294" s="755"/>
      <c r="CSK294" s="755"/>
      <c r="CSL294" s="755"/>
      <c r="CSM294" s="755"/>
      <c r="CSN294" s="755"/>
      <c r="CSO294" s="755"/>
      <c r="CSP294" s="755"/>
      <c r="CSQ294" s="755"/>
      <c r="CSR294" s="755"/>
      <c r="CSS294" s="755"/>
      <c r="CST294" s="755"/>
      <c r="CSU294" s="755"/>
      <c r="CSV294" s="755"/>
      <c r="CSW294" s="755"/>
      <c r="CSX294" s="755"/>
      <c r="CSY294" s="755"/>
      <c r="CSZ294" s="755"/>
      <c r="CTA294" s="755"/>
      <c r="CTB294" s="755"/>
      <c r="CTC294" s="755"/>
      <c r="CTD294" s="755"/>
      <c r="CTE294" s="755"/>
      <c r="CTF294" s="755"/>
      <c r="CTG294" s="755"/>
      <c r="CTH294" s="755"/>
      <c r="CTI294" s="755"/>
      <c r="CTJ294" s="755"/>
      <c r="CTK294" s="755"/>
      <c r="CTL294" s="755"/>
      <c r="CTM294" s="755"/>
      <c r="CTN294" s="755"/>
      <c r="CTO294" s="755"/>
      <c r="CTP294" s="755"/>
      <c r="CTQ294" s="755"/>
      <c r="CTR294" s="755"/>
      <c r="CTS294" s="755"/>
      <c r="CTT294" s="755"/>
      <c r="CTU294" s="755"/>
      <c r="CTV294" s="755"/>
      <c r="CTW294" s="755"/>
      <c r="CTX294" s="755"/>
      <c r="CTY294" s="755"/>
      <c r="CTZ294" s="755"/>
      <c r="CUA294" s="755"/>
      <c r="CUB294" s="755"/>
      <c r="CUC294" s="755"/>
      <c r="CUD294" s="755"/>
      <c r="CUE294" s="755"/>
      <c r="CUF294" s="755"/>
      <c r="CUG294" s="755"/>
      <c r="CUH294" s="755"/>
      <c r="CUI294" s="755"/>
      <c r="CUJ294" s="755"/>
      <c r="CUK294" s="755"/>
      <c r="CUL294" s="755"/>
      <c r="CUM294" s="755"/>
      <c r="CUN294" s="755"/>
      <c r="CUO294" s="755"/>
      <c r="CUP294" s="755"/>
      <c r="CUQ294" s="755"/>
      <c r="CUR294" s="755"/>
      <c r="CUS294" s="755"/>
      <c r="CUT294" s="755"/>
      <c r="CUU294" s="755"/>
      <c r="CUV294" s="755"/>
      <c r="CUW294" s="755"/>
      <c r="CUX294" s="755"/>
      <c r="CUY294" s="755"/>
      <c r="CUZ294" s="755"/>
      <c r="CVA294" s="755"/>
      <c r="CVB294" s="755"/>
      <c r="CVC294" s="755"/>
      <c r="CVD294" s="755"/>
      <c r="CVE294" s="755"/>
      <c r="CVF294" s="755"/>
      <c r="CVG294" s="755"/>
      <c r="CVH294" s="755"/>
      <c r="CVI294" s="755"/>
      <c r="CVJ294" s="755"/>
      <c r="CVK294" s="755"/>
      <c r="CVL294" s="755"/>
      <c r="CVM294" s="755"/>
      <c r="CVN294" s="755"/>
      <c r="CVO294" s="755"/>
      <c r="CVP294" s="755"/>
      <c r="CVQ294" s="755"/>
      <c r="CVR294" s="755"/>
      <c r="CVS294" s="755"/>
      <c r="CVT294" s="755"/>
      <c r="CVU294" s="755"/>
      <c r="CVV294" s="755"/>
      <c r="CVW294" s="755"/>
      <c r="CVX294" s="755"/>
      <c r="CVY294" s="755"/>
      <c r="CVZ294" s="755"/>
      <c r="CWA294" s="755"/>
      <c r="CWB294" s="755"/>
      <c r="CWC294" s="755"/>
      <c r="CWD294" s="755"/>
      <c r="CWE294" s="755"/>
      <c r="CWF294" s="755"/>
      <c r="CWG294" s="755"/>
      <c r="CWH294" s="755"/>
      <c r="CWI294" s="755"/>
      <c r="CWJ294" s="755"/>
      <c r="CWK294" s="755"/>
      <c r="CWL294" s="755"/>
      <c r="CWM294" s="755"/>
      <c r="CWN294" s="755"/>
      <c r="CWO294" s="755"/>
      <c r="CWP294" s="755"/>
      <c r="CWQ294" s="755"/>
      <c r="CWR294" s="755"/>
      <c r="CWS294" s="755"/>
      <c r="CWT294" s="755"/>
      <c r="CWU294" s="755"/>
      <c r="CWV294" s="755"/>
      <c r="CWW294" s="755"/>
      <c r="CWX294" s="755"/>
      <c r="CWY294" s="755"/>
      <c r="CWZ294" s="755"/>
      <c r="CXA294" s="755"/>
      <c r="CXB294" s="755"/>
      <c r="CXC294" s="755"/>
      <c r="CXD294" s="755"/>
      <c r="CXE294" s="755"/>
      <c r="CXF294" s="755"/>
      <c r="CXG294" s="755"/>
      <c r="CXH294" s="755"/>
      <c r="CXI294" s="755"/>
      <c r="CXJ294" s="755"/>
      <c r="CXK294" s="755"/>
      <c r="CXL294" s="755"/>
      <c r="CXM294" s="755"/>
      <c r="CXN294" s="755"/>
      <c r="CXO294" s="755"/>
      <c r="CXP294" s="755"/>
      <c r="CXQ294" s="755"/>
      <c r="CXR294" s="755"/>
      <c r="CXS294" s="755"/>
      <c r="CXT294" s="755"/>
      <c r="CXU294" s="755"/>
      <c r="CXV294" s="755"/>
      <c r="CXW294" s="755"/>
      <c r="CXX294" s="755"/>
      <c r="CXY294" s="755"/>
      <c r="CXZ294" s="755"/>
      <c r="CYA294" s="755"/>
      <c r="CYB294" s="755"/>
      <c r="CYC294" s="755"/>
      <c r="CYD294" s="755"/>
      <c r="CYE294" s="755"/>
      <c r="CYF294" s="755"/>
      <c r="CYG294" s="755"/>
      <c r="CYH294" s="755"/>
      <c r="CYI294" s="755"/>
      <c r="CYJ294" s="755"/>
      <c r="CYK294" s="755"/>
      <c r="CYL294" s="755"/>
      <c r="CYM294" s="755"/>
      <c r="CYN294" s="755"/>
      <c r="CYO294" s="755"/>
      <c r="CYP294" s="755"/>
      <c r="CYQ294" s="755"/>
      <c r="CYR294" s="755"/>
      <c r="CYS294" s="755"/>
      <c r="CYT294" s="755"/>
      <c r="CYU294" s="755"/>
      <c r="CYV294" s="755"/>
      <c r="CYW294" s="755"/>
      <c r="CYX294" s="755"/>
      <c r="CYY294" s="755"/>
      <c r="CYZ294" s="755"/>
      <c r="CZA294" s="755"/>
      <c r="CZB294" s="755"/>
      <c r="CZC294" s="755"/>
      <c r="CZD294" s="755"/>
      <c r="CZE294" s="755"/>
      <c r="CZF294" s="755"/>
      <c r="CZG294" s="755"/>
      <c r="CZH294" s="755"/>
      <c r="CZI294" s="755"/>
      <c r="CZJ294" s="755"/>
      <c r="CZK294" s="755"/>
      <c r="CZL294" s="755"/>
      <c r="CZM294" s="755"/>
      <c r="CZN294" s="755"/>
      <c r="CZO294" s="755"/>
      <c r="CZP294" s="755"/>
      <c r="CZQ294" s="755"/>
      <c r="CZR294" s="755"/>
      <c r="CZS294" s="755"/>
      <c r="CZT294" s="755"/>
      <c r="CZU294" s="755"/>
      <c r="CZV294" s="755"/>
      <c r="CZW294" s="755"/>
      <c r="CZX294" s="755"/>
      <c r="CZY294" s="755"/>
      <c r="CZZ294" s="755"/>
      <c r="DAA294" s="755"/>
      <c r="DAB294" s="755"/>
      <c r="DAC294" s="755"/>
      <c r="DAD294" s="755"/>
      <c r="DAE294" s="755"/>
      <c r="DAF294" s="755"/>
      <c r="DAG294" s="755"/>
      <c r="DAH294" s="755"/>
      <c r="DAI294" s="755"/>
      <c r="DAJ294" s="755"/>
      <c r="DAK294" s="755"/>
      <c r="DAL294" s="755"/>
      <c r="DAM294" s="755"/>
      <c r="DAN294" s="755"/>
      <c r="DAO294" s="755"/>
      <c r="DAP294" s="755"/>
      <c r="DAQ294" s="755"/>
      <c r="DAR294" s="755"/>
      <c r="DAS294" s="755"/>
      <c r="DAT294" s="755"/>
      <c r="DAU294" s="755"/>
      <c r="DAV294" s="755"/>
      <c r="DAW294" s="755"/>
      <c r="DAX294" s="755"/>
      <c r="DAY294" s="755"/>
      <c r="DAZ294" s="755"/>
      <c r="DBA294" s="755"/>
      <c r="DBB294" s="755"/>
      <c r="DBC294" s="755"/>
      <c r="DBD294" s="755"/>
      <c r="DBE294" s="755"/>
      <c r="DBF294" s="755"/>
      <c r="DBG294" s="755"/>
      <c r="DBH294" s="755"/>
      <c r="DBI294" s="755"/>
      <c r="DBJ294" s="755"/>
      <c r="DBK294" s="755"/>
      <c r="DBL294" s="755"/>
      <c r="DBM294" s="755"/>
      <c r="DBN294" s="755"/>
      <c r="DBO294" s="755"/>
      <c r="DBP294" s="755"/>
      <c r="DBQ294" s="755"/>
      <c r="DBR294" s="755"/>
      <c r="DBS294" s="755"/>
      <c r="DBT294" s="755"/>
      <c r="DBU294" s="755"/>
      <c r="DBV294" s="755"/>
      <c r="DBW294" s="755"/>
      <c r="DBX294" s="755"/>
      <c r="DBY294" s="755"/>
      <c r="DBZ294" s="755"/>
      <c r="DCA294" s="755"/>
      <c r="DCB294" s="755"/>
      <c r="DCC294" s="755"/>
      <c r="DCD294" s="755"/>
      <c r="DCE294" s="755"/>
      <c r="DCF294" s="755"/>
      <c r="DCG294" s="755"/>
      <c r="DCH294" s="755"/>
      <c r="DCI294" s="755"/>
      <c r="DCJ294" s="755"/>
      <c r="DCK294" s="755"/>
      <c r="DCL294" s="755"/>
      <c r="DCM294" s="755"/>
      <c r="DCN294" s="755"/>
      <c r="DCO294" s="755"/>
      <c r="DCP294" s="755"/>
      <c r="DCQ294" s="755"/>
      <c r="DCR294" s="755"/>
      <c r="DCS294" s="755"/>
      <c r="DCT294" s="755"/>
      <c r="DCU294" s="755"/>
      <c r="DCV294" s="755"/>
      <c r="DCW294" s="755"/>
      <c r="DCX294" s="755"/>
      <c r="DCY294" s="755"/>
      <c r="DCZ294" s="755"/>
      <c r="DDA294" s="755"/>
      <c r="DDB294" s="755"/>
      <c r="DDC294" s="755"/>
      <c r="DDD294" s="755"/>
      <c r="DDE294" s="755"/>
      <c r="DDF294" s="755"/>
      <c r="DDG294" s="755"/>
      <c r="DDH294" s="755"/>
      <c r="DDI294" s="755"/>
      <c r="DDJ294" s="755"/>
      <c r="DDK294" s="755"/>
      <c r="DDL294" s="755"/>
      <c r="DDM294" s="755"/>
      <c r="DDN294" s="755"/>
      <c r="DDO294" s="755"/>
      <c r="DDP294" s="755"/>
      <c r="DDQ294" s="755"/>
      <c r="DDR294" s="755"/>
      <c r="DDS294" s="755"/>
      <c r="DDT294" s="755"/>
      <c r="DDU294" s="755"/>
      <c r="DDV294" s="755"/>
      <c r="DDW294" s="755"/>
      <c r="DDX294" s="755"/>
      <c r="DDY294" s="755"/>
      <c r="DDZ294" s="755"/>
      <c r="DEA294" s="755"/>
      <c r="DEB294" s="755"/>
      <c r="DEC294" s="755"/>
      <c r="DED294" s="755"/>
      <c r="DEE294" s="755"/>
      <c r="DEF294" s="755"/>
      <c r="DEG294" s="755"/>
      <c r="DEH294" s="755"/>
      <c r="DEI294" s="755"/>
      <c r="DEJ294" s="755"/>
      <c r="DEK294" s="755"/>
      <c r="DEL294" s="755"/>
      <c r="DEM294" s="755"/>
      <c r="DEN294" s="755"/>
      <c r="DEO294" s="755"/>
      <c r="DEP294" s="755"/>
      <c r="DEQ294" s="755"/>
      <c r="DER294" s="755"/>
      <c r="DES294" s="755"/>
      <c r="DET294" s="755"/>
      <c r="DEU294" s="755"/>
      <c r="DEV294" s="755"/>
      <c r="DEW294" s="755"/>
      <c r="DEX294" s="755"/>
      <c r="DEY294" s="755"/>
      <c r="DEZ294" s="755"/>
      <c r="DFA294" s="755"/>
      <c r="DFB294" s="755"/>
      <c r="DFC294" s="755"/>
      <c r="DFD294" s="755"/>
      <c r="DFE294" s="755"/>
      <c r="DFF294" s="755"/>
      <c r="DFG294" s="755"/>
      <c r="DFH294" s="755"/>
      <c r="DFI294" s="755"/>
      <c r="DFJ294" s="755"/>
      <c r="DFK294" s="755"/>
      <c r="DFL294" s="755"/>
      <c r="DFM294" s="755"/>
      <c r="DFN294" s="755"/>
      <c r="DFO294" s="755"/>
      <c r="DFP294" s="755"/>
      <c r="DFQ294" s="755"/>
      <c r="DFR294" s="755"/>
      <c r="DFS294" s="755"/>
      <c r="DFT294" s="755"/>
      <c r="DFU294" s="755"/>
      <c r="DFV294" s="755"/>
      <c r="DFW294" s="755"/>
      <c r="DFX294" s="755"/>
      <c r="DFY294" s="755"/>
      <c r="DFZ294" s="755"/>
      <c r="DGA294" s="755"/>
      <c r="DGB294" s="755"/>
      <c r="DGC294" s="755"/>
      <c r="DGD294" s="755"/>
      <c r="DGE294" s="755"/>
      <c r="DGF294" s="755"/>
      <c r="DGG294" s="755"/>
      <c r="DGH294" s="755"/>
      <c r="DGI294" s="755"/>
      <c r="DGJ294" s="755"/>
      <c r="DGK294" s="755"/>
      <c r="DGL294" s="755"/>
      <c r="DGM294" s="755"/>
      <c r="DGN294" s="755"/>
      <c r="DGO294" s="755"/>
      <c r="DGP294" s="755"/>
      <c r="DGQ294" s="755"/>
      <c r="DGR294" s="755"/>
      <c r="DGS294" s="755"/>
      <c r="DGT294" s="755"/>
      <c r="DGU294" s="755"/>
      <c r="DGV294" s="755"/>
      <c r="DGW294" s="755"/>
      <c r="DGX294" s="755"/>
      <c r="DGY294" s="755"/>
      <c r="DGZ294" s="755"/>
      <c r="DHA294" s="755"/>
      <c r="DHB294" s="755"/>
      <c r="DHC294" s="755"/>
      <c r="DHD294" s="755"/>
      <c r="DHE294" s="755"/>
      <c r="DHF294" s="755"/>
      <c r="DHG294" s="755"/>
      <c r="DHH294" s="755"/>
      <c r="DHI294" s="755"/>
      <c r="DHJ294" s="755"/>
      <c r="DHK294" s="755"/>
      <c r="DHL294" s="755"/>
      <c r="DHM294" s="755"/>
      <c r="DHN294" s="755"/>
      <c r="DHO294" s="755"/>
      <c r="DHP294" s="755"/>
      <c r="DHQ294" s="755"/>
      <c r="DHR294" s="755"/>
      <c r="DHS294" s="755"/>
      <c r="DHT294" s="755"/>
      <c r="DHU294" s="755"/>
      <c r="DHV294" s="755"/>
      <c r="DHW294" s="755"/>
      <c r="DHX294" s="755"/>
      <c r="DHY294" s="755"/>
      <c r="DHZ294" s="755"/>
      <c r="DIA294" s="755"/>
      <c r="DIB294" s="755"/>
      <c r="DIC294" s="755"/>
      <c r="DID294" s="755"/>
      <c r="DIE294" s="755"/>
      <c r="DIF294" s="755"/>
      <c r="DIG294" s="755"/>
      <c r="DIH294" s="755"/>
      <c r="DII294" s="755"/>
      <c r="DIJ294" s="755"/>
      <c r="DIK294" s="755"/>
      <c r="DIL294" s="755"/>
      <c r="DIM294" s="755"/>
      <c r="DIN294" s="755"/>
      <c r="DIO294" s="755"/>
      <c r="DIP294" s="755"/>
      <c r="DIQ294" s="755"/>
      <c r="DIR294" s="755"/>
      <c r="DIS294" s="755"/>
      <c r="DIT294" s="755"/>
      <c r="DIU294" s="755"/>
      <c r="DIV294" s="755"/>
      <c r="DIW294" s="755"/>
      <c r="DIX294" s="755"/>
      <c r="DIY294" s="755"/>
      <c r="DIZ294" s="755"/>
      <c r="DJA294" s="755"/>
      <c r="DJB294" s="755"/>
      <c r="DJC294" s="755"/>
      <c r="DJD294" s="755"/>
      <c r="DJE294" s="755"/>
      <c r="DJF294" s="755"/>
      <c r="DJG294" s="755"/>
      <c r="DJH294" s="755"/>
      <c r="DJI294" s="755"/>
      <c r="DJJ294" s="755"/>
      <c r="DJK294" s="755"/>
      <c r="DJL294" s="755"/>
      <c r="DJM294" s="755"/>
      <c r="DJN294" s="755"/>
      <c r="DJO294" s="755"/>
      <c r="DJP294" s="755"/>
      <c r="DJQ294" s="755"/>
      <c r="DJR294" s="755"/>
      <c r="DJS294" s="755"/>
      <c r="DJT294" s="755"/>
      <c r="DJU294" s="755"/>
      <c r="DJV294" s="755"/>
      <c r="DJW294" s="755"/>
      <c r="DJX294" s="755"/>
      <c r="DJY294" s="755"/>
      <c r="DJZ294" s="755"/>
      <c r="DKA294" s="755"/>
      <c r="DKB294" s="755"/>
      <c r="DKC294" s="755"/>
      <c r="DKD294" s="755"/>
      <c r="DKE294" s="755"/>
      <c r="DKF294" s="755"/>
      <c r="DKG294" s="755"/>
      <c r="DKH294" s="755"/>
      <c r="DKI294" s="755"/>
      <c r="DKJ294" s="755"/>
      <c r="DKK294" s="755"/>
      <c r="DKL294" s="755"/>
      <c r="DKM294" s="755"/>
      <c r="DKN294" s="755"/>
      <c r="DKO294" s="755"/>
      <c r="DKP294" s="755"/>
      <c r="DKQ294" s="755"/>
      <c r="DKR294" s="755"/>
      <c r="DKS294" s="755"/>
      <c r="DKT294" s="755"/>
      <c r="DKU294" s="755"/>
      <c r="DKV294" s="755"/>
      <c r="DKW294" s="755"/>
      <c r="DKX294" s="755"/>
      <c r="DKY294" s="755"/>
      <c r="DKZ294" s="755"/>
      <c r="DLA294" s="755"/>
      <c r="DLB294" s="755"/>
      <c r="DLC294" s="755"/>
      <c r="DLD294" s="755"/>
      <c r="DLE294" s="755"/>
      <c r="DLF294" s="755"/>
      <c r="DLG294" s="755"/>
      <c r="DLH294" s="755"/>
      <c r="DLI294" s="755"/>
      <c r="DLJ294" s="755"/>
      <c r="DLK294" s="755"/>
      <c r="DLL294" s="755"/>
      <c r="DLM294" s="755"/>
      <c r="DLN294" s="755"/>
      <c r="DLO294" s="755"/>
      <c r="DLP294" s="755"/>
      <c r="DLQ294" s="755"/>
      <c r="DLR294" s="755"/>
      <c r="DLS294" s="755"/>
      <c r="DLT294" s="755"/>
      <c r="DLU294" s="755"/>
      <c r="DLV294" s="755"/>
      <c r="DLW294" s="755"/>
      <c r="DLX294" s="755"/>
      <c r="DLY294" s="755"/>
      <c r="DLZ294" s="755"/>
      <c r="DMA294" s="755"/>
      <c r="DMB294" s="755"/>
      <c r="DMC294" s="755"/>
      <c r="DMD294" s="755"/>
      <c r="DME294" s="755"/>
      <c r="DMF294" s="755"/>
      <c r="DMG294" s="755"/>
      <c r="DMH294" s="755"/>
      <c r="DMI294" s="755"/>
      <c r="DMJ294" s="755"/>
      <c r="DMK294" s="755"/>
      <c r="DML294" s="755"/>
      <c r="DMM294" s="755"/>
      <c r="DMN294" s="755"/>
      <c r="DMO294" s="755"/>
      <c r="DMP294" s="755"/>
      <c r="DMQ294" s="755"/>
      <c r="DMR294" s="755"/>
      <c r="DMS294" s="755"/>
      <c r="DMT294" s="755"/>
      <c r="DMU294" s="755"/>
      <c r="DMV294" s="755"/>
      <c r="DMW294" s="755"/>
      <c r="DMX294" s="755"/>
      <c r="DMY294" s="755"/>
      <c r="DMZ294" s="755"/>
      <c r="DNA294" s="755"/>
      <c r="DNB294" s="755"/>
      <c r="DNC294" s="755"/>
      <c r="DND294" s="755"/>
      <c r="DNE294" s="755"/>
      <c r="DNF294" s="755"/>
      <c r="DNG294" s="755"/>
      <c r="DNH294" s="755"/>
      <c r="DNI294" s="755"/>
      <c r="DNJ294" s="755"/>
      <c r="DNK294" s="755"/>
      <c r="DNL294" s="755"/>
      <c r="DNM294" s="755"/>
      <c r="DNN294" s="755"/>
      <c r="DNO294" s="755"/>
      <c r="DNP294" s="755"/>
      <c r="DNQ294" s="755"/>
      <c r="DNR294" s="755"/>
      <c r="DNS294" s="755"/>
      <c r="DNT294" s="755"/>
      <c r="DNU294" s="755"/>
      <c r="DNV294" s="755"/>
      <c r="DNW294" s="755"/>
      <c r="DNX294" s="755"/>
      <c r="DNY294" s="755"/>
      <c r="DNZ294" s="755"/>
      <c r="DOA294" s="755"/>
      <c r="DOB294" s="755"/>
      <c r="DOC294" s="755"/>
      <c r="DOD294" s="755"/>
      <c r="DOE294" s="755"/>
      <c r="DOF294" s="755"/>
      <c r="DOG294" s="755"/>
      <c r="DOH294" s="755"/>
      <c r="DOI294" s="755"/>
      <c r="DOJ294" s="755"/>
      <c r="DOK294" s="755"/>
      <c r="DOL294" s="755"/>
      <c r="DOM294" s="755"/>
      <c r="DON294" s="755"/>
      <c r="DOO294" s="755"/>
      <c r="DOP294" s="755"/>
      <c r="DOQ294" s="755"/>
      <c r="DOR294" s="755"/>
      <c r="DOS294" s="755"/>
      <c r="DOT294" s="755"/>
      <c r="DOU294" s="755"/>
      <c r="DOV294" s="755"/>
      <c r="DOW294" s="755"/>
      <c r="DOX294" s="755"/>
      <c r="DOY294" s="755"/>
      <c r="DOZ294" s="755"/>
      <c r="DPA294" s="755"/>
      <c r="DPB294" s="755"/>
      <c r="DPC294" s="755"/>
      <c r="DPD294" s="755"/>
      <c r="DPE294" s="755"/>
      <c r="DPF294" s="755"/>
      <c r="DPG294" s="755"/>
      <c r="DPH294" s="755"/>
      <c r="DPI294" s="755"/>
      <c r="DPJ294" s="755"/>
      <c r="DPK294" s="755"/>
      <c r="DPL294" s="755"/>
      <c r="DPM294" s="755"/>
      <c r="DPN294" s="755"/>
      <c r="DPO294" s="755"/>
      <c r="DPP294" s="755"/>
      <c r="DPQ294" s="755"/>
      <c r="DPR294" s="755"/>
      <c r="DPS294" s="755"/>
      <c r="DPT294" s="755"/>
      <c r="DPU294" s="755"/>
      <c r="DPV294" s="755"/>
      <c r="DPW294" s="755"/>
      <c r="DPX294" s="755"/>
      <c r="DPY294" s="755"/>
      <c r="DPZ294" s="755"/>
      <c r="DQA294" s="755"/>
      <c r="DQB294" s="755"/>
      <c r="DQC294" s="755"/>
      <c r="DQD294" s="755"/>
      <c r="DQE294" s="755"/>
      <c r="DQF294" s="755"/>
      <c r="DQG294" s="755"/>
      <c r="DQH294" s="755"/>
      <c r="DQI294" s="755"/>
      <c r="DQJ294" s="755"/>
      <c r="DQK294" s="755"/>
      <c r="DQL294" s="755"/>
      <c r="DQM294" s="755"/>
      <c r="DQN294" s="755"/>
      <c r="DQO294" s="755"/>
      <c r="DQP294" s="755"/>
      <c r="DQQ294" s="755"/>
      <c r="DQR294" s="755"/>
      <c r="DQS294" s="755"/>
      <c r="DQT294" s="755"/>
      <c r="DQU294" s="755"/>
      <c r="DQV294" s="755"/>
      <c r="DQW294" s="755"/>
      <c r="DQX294" s="755"/>
      <c r="DQY294" s="755"/>
      <c r="DQZ294" s="755"/>
      <c r="DRA294" s="755"/>
      <c r="DRB294" s="755"/>
      <c r="DRC294" s="755"/>
      <c r="DRD294" s="755"/>
      <c r="DRE294" s="755"/>
      <c r="DRF294" s="755"/>
      <c r="DRG294" s="755"/>
      <c r="DRH294" s="755"/>
      <c r="DRI294" s="755"/>
      <c r="DRJ294" s="755"/>
      <c r="DRK294" s="755"/>
      <c r="DRL294" s="755"/>
      <c r="DRM294" s="755"/>
      <c r="DRN294" s="755"/>
      <c r="DRO294" s="755"/>
      <c r="DRP294" s="755"/>
      <c r="DRQ294" s="755"/>
      <c r="DRR294" s="755"/>
      <c r="DRS294" s="755"/>
      <c r="DRT294" s="755"/>
      <c r="DRU294" s="755"/>
      <c r="DRV294" s="755"/>
      <c r="DRW294" s="755"/>
      <c r="DRX294" s="755"/>
      <c r="DRY294" s="755"/>
      <c r="DRZ294" s="755"/>
      <c r="DSA294" s="755"/>
      <c r="DSB294" s="755"/>
      <c r="DSC294" s="755"/>
      <c r="DSD294" s="755"/>
      <c r="DSE294" s="755"/>
      <c r="DSF294" s="755"/>
      <c r="DSG294" s="755"/>
      <c r="DSH294" s="755"/>
      <c r="DSI294" s="755"/>
      <c r="DSJ294" s="755"/>
      <c r="DSK294" s="755"/>
      <c r="DSL294" s="755"/>
      <c r="DSM294" s="755"/>
      <c r="DSN294" s="755"/>
      <c r="DSO294" s="755"/>
      <c r="DSP294" s="755"/>
      <c r="DSQ294" s="755"/>
      <c r="DSR294" s="755"/>
      <c r="DSS294" s="755"/>
      <c r="DST294" s="755"/>
      <c r="DSU294" s="755"/>
      <c r="DSV294" s="755"/>
      <c r="DSW294" s="755"/>
      <c r="DSX294" s="755"/>
      <c r="DSY294" s="755"/>
      <c r="DSZ294" s="755"/>
      <c r="DTA294" s="755"/>
      <c r="DTB294" s="755"/>
      <c r="DTC294" s="755"/>
      <c r="DTD294" s="755"/>
      <c r="DTE294" s="755"/>
      <c r="DTF294" s="755"/>
      <c r="DTG294" s="755"/>
      <c r="DTH294" s="755"/>
      <c r="DTI294" s="755"/>
      <c r="DTJ294" s="755"/>
      <c r="DTK294" s="755"/>
      <c r="DTL294" s="755"/>
      <c r="DTM294" s="755"/>
      <c r="DTN294" s="755"/>
      <c r="DTO294" s="755"/>
      <c r="DTP294" s="755"/>
      <c r="DTQ294" s="755"/>
      <c r="DTR294" s="755"/>
      <c r="DTS294" s="755"/>
      <c r="DTT294" s="755"/>
      <c r="DTU294" s="755"/>
      <c r="DTV294" s="755"/>
      <c r="DTW294" s="755"/>
      <c r="DTX294" s="755"/>
      <c r="DTY294" s="755"/>
      <c r="DTZ294" s="755"/>
      <c r="DUA294" s="755"/>
      <c r="DUB294" s="755"/>
      <c r="DUC294" s="755"/>
      <c r="DUD294" s="755"/>
      <c r="DUE294" s="755"/>
      <c r="DUF294" s="755"/>
      <c r="DUG294" s="755"/>
      <c r="DUH294" s="755"/>
      <c r="DUI294" s="755"/>
      <c r="DUJ294" s="755"/>
      <c r="DUK294" s="755"/>
      <c r="DUL294" s="755"/>
      <c r="DUM294" s="755"/>
      <c r="DUN294" s="755"/>
      <c r="DUO294" s="755"/>
      <c r="DUP294" s="755"/>
      <c r="DUQ294" s="755"/>
      <c r="DUR294" s="755"/>
      <c r="DUS294" s="755"/>
      <c r="DUT294" s="755"/>
      <c r="DUU294" s="755"/>
      <c r="DUV294" s="755"/>
      <c r="DUW294" s="755"/>
      <c r="DUX294" s="755"/>
      <c r="DUY294" s="755"/>
      <c r="DUZ294" s="755"/>
      <c r="DVA294" s="755"/>
      <c r="DVB294" s="755"/>
      <c r="DVC294" s="755"/>
      <c r="DVD294" s="755"/>
      <c r="DVE294" s="755"/>
      <c r="DVF294" s="755"/>
      <c r="DVG294" s="755"/>
      <c r="DVH294" s="755"/>
      <c r="DVI294" s="755"/>
      <c r="DVJ294" s="755"/>
      <c r="DVK294" s="755"/>
      <c r="DVL294" s="755"/>
      <c r="DVM294" s="755"/>
      <c r="DVN294" s="755"/>
      <c r="DVO294" s="755"/>
      <c r="DVP294" s="755"/>
      <c r="DVQ294" s="755"/>
      <c r="DVR294" s="755"/>
      <c r="DVS294" s="755"/>
      <c r="DVT294" s="755"/>
      <c r="DVU294" s="755"/>
      <c r="DVV294" s="755"/>
      <c r="DVW294" s="755"/>
      <c r="DVX294" s="755"/>
      <c r="DVY294" s="755"/>
      <c r="DVZ294" s="755"/>
      <c r="DWA294" s="755"/>
      <c r="DWB294" s="755"/>
      <c r="DWC294" s="755"/>
      <c r="DWD294" s="755"/>
      <c r="DWE294" s="755"/>
      <c r="DWF294" s="755"/>
      <c r="DWG294" s="755"/>
      <c r="DWH294" s="755"/>
      <c r="DWI294" s="755"/>
      <c r="DWJ294" s="755"/>
      <c r="DWK294" s="755"/>
      <c r="DWL294" s="755"/>
      <c r="DWM294" s="755"/>
      <c r="DWN294" s="755"/>
      <c r="DWO294" s="755"/>
      <c r="DWP294" s="755"/>
      <c r="DWQ294" s="755"/>
      <c r="DWR294" s="755"/>
      <c r="DWS294" s="755"/>
      <c r="DWT294" s="755"/>
      <c r="DWU294" s="755"/>
      <c r="DWV294" s="755"/>
      <c r="DWW294" s="755"/>
      <c r="DWX294" s="755"/>
      <c r="DWY294" s="755"/>
      <c r="DWZ294" s="755"/>
      <c r="DXA294" s="755"/>
      <c r="DXB294" s="755"/>
      <c r="DXC294" s="755"/>
      <c r="DXD294" s="755"/>
      <c r="DXE294" s="755"/>
      <c r="DXF294" s="755"/>
      <c r="DXG294" s="755"/>
      <c r="DXH294" s="755"/>
      <c r="DXI294" s="755"/>
      <c r="DXJ294" s="755"/>
      <c r="DXK294" s="755"/>
      <c r="DXL294" s="755"/>
      <c r="DXM294" s="755"/>
      <c r="DXN294" s="755"/>
      <c r="DXO294" s="755"/>
      <c r="DXP294" s="755"/>
      <c r="DXQ294" s="755"/>
      <c r="DXR294" s="755"/>
      <c r="DXS294" s="755"/>
      <c r="DXT294" s="755"/>
      <c r="DXU294" s="755"/>
      <c r="DXV294" s="755"/>
      <c r="DXW294" s="755"/>
      <c r="DXX294" s="755"/>
      <c r="DXY294" s="755"/>
      <c r="DXZ294" s="755"/>
      <c r="DYA294" s="755"/>
      <c r="DYB294" s="755"/>
      <c r="DYC294" s="755"/>
      <c r="DYD294" s="755"/>
      <c r="DYE294" s="755"/>
      <c r="DYF294" s="755"/>
      <c r="DYG294" s="755"/>
      <c r="DYH294" s="755"/>
      <c r="DYI294" s="755"/>
      <c r="DYJ294" s="755"/>
      <c r="DYK294" s="755"/>
      <c r="DYL294" s="755"/>
      <c r="DYM294" s="755"/>
      <c r="DYN294" s="755"/>
      <c r="DYO294" s="755"/>
      <c r="DYP294" s="755"/>
      <c r="DYQ294" s="755"/>
      <c r="DYR294" s="755"/>
      <c r="DYS294" s="755"/>
      <c r="DYT294" s="755"/>
      <c r="DYU294" s="755"/>
      <c r="DYV294" s="755"/>
      <c r="DYW294" s="755"/>
      <c r="DYX294" s="755"/>
      <c r="DYY294" s="755"/>
      <c r="DYZ294" s="755"/>
      <c r="DZA294" s="755"/>
      <c r="DZB294" s="755"/>
      <c r="DZC294" s="755"/>
      <c r="DZD294" s="755"/>
      <c r="DZE294" s="755"/>
      <c r="DZF294" s="755"/>
      <c r="DZG294" s="755"/>
      <c r="DZH294" s="755"/>
      <c r="DZI294" s="755"/>
      <c r="DZJ294" s="755"/>
      <c r="DZK294" s="755"/>
      <c r="DZL294" s="755"/>
      <c r="DZM294" s="755"/>
      <c r="DZN294" s="755"/>
      <c r="DZO294" s="755"/>
      <c r="DZP294" s="755"/>
      <c r="DZQ294" s="755"/>
      <c r="DZR294" s="755"/>
      <c r="DZS294" s="755"/>
      <c r="DZT294" s="755"/>
      <c r="DZU294" s="755"/>
      <c r="DZV294" s="755"/>
      <c r="DZW294" s="755"/>
      <c r="DZX294" s="755"/>
      <c r="DZY294" s="755"/>
      <c r="DZZ294" s="755"/>
      <c r="EAA294" s="755"/>
      <c r="EAB294" s="755"/>
      <c r="EAC294" s="755"/>
      <c r="EAD294" s="755"/>
      <c r="EAE294" s="755"/>
      <c r="EAF294" s="755"/>
      <c r="EAG294" s="755"/>
      <c r="EAH294" s="755"/>
      <c r="EAI294" s="755"/>
      <c r="EAJ294" s="755"/>
      <c r="EAK294" s="755"/>
      <c r="EAL294" s="755"/>
      <c r="EAM294" s="755"/>
      <c r="EAN294" s="755"/>
      <c r="EAO294" s="755"/>
      <c r="EAP294" s="755"/>
      <c r="EAQ294" s="755"/>
      <c r="EAR294" s="755"/>
      <c r="EAS294" s="755"/>
      <c r="EAT294" s="755"/>
      <c r="EAU294" s="755"/>
      <c r="EAV294" s="755"/>
      <c r="EAW294" s="755"/>
      <c r="EAX294" s="755"/>
      <c r="EAY294" s="755"/>
      <c r="EAZ294" s="755"/>
      <c r="EBA294" s="755"/>
      <c r="EBB294" s="755"/>
      <c r="EBC294" s="755"/>
      <c r="EBD294" s="755"/>
      <c r="EBE294" s="755"/>
      <c r="EBF294" s="755"/>
      <c r="EBG294" s="755"/>
      <c r="EBH294" s="755"/>
      <c r="EBI294" s="755"/>
      <c r="EBJ294" s="755"/>
      <c r="EBK294" s="755"/>
      <c r="EBL294" s="755"/>
      <c r="EBM294" s="755"/>
      <c r="EBN294" s="755"/>
      <c r="EBO294" s="755"/>
      <c r="EBP294" s="755"/>
      <c r="EBQ294" s="755"/>
      <c r="EBR294" s="755"/>
      <c r="EBS294" s="755"/>
      <c r="EBT294" s="755"/>
      <c r="EBU294" s="755"/>
      <c r="EBV294" s="755"/>
      <c r="EBW294" s="755"/>
      <c r="EBX294" s="755"/>
      <c r="EBY294" s="755"/>
      <c r="EBZ294" s="755"/>
      <c r="ECA294" s="755"/>
      <c r="ECB294" s="755"/>
      <c r="ECC294" s="755"/>
      <c r="ECD294" s="755"/>
      <c r="ECE294" s="755"/>
      <c r="ECF294" s="755"/>
      <c r="ECG294" s="755"/>
      <c r="ECH294" s="755"/>
      <c r="ECI294" s="755"/>
      <c r="ECJ294" s="755"/>
      <c r="ECK294" s="755"/>
      <c r="ECL294" s="755"/>
      <c r="ECM294" s="755"/>
      <c r="ECN294" s="755"/>
      <c r="ECO294" s="755"/>
      <c r="ECP294" s="755"/>
      <c r="ECQ294" s="755"/>
      <c r="ECR294" s="755"/>
      <c r="ECS294" s="755"/>
      <c r="ECT294" s="755"/>
      <c r="ECU294" s="755"/>
      <c r="ECV294" s="755"/>
      <c r="ECW294" s="755"/>
      <c r="ECX294" s="755"/>
      <c r="ECY294" s="755"/>
      <c r="ECZ294" s="755"/>
      <c r="EDA294" s="755"/>
      <c r="EDB294" s="755"/>
      <c r="EDC294" s="755"/>
      <c r="EDD294" s="755"/>
      <c r="EDE294" s="755"/>
      <c r="EDF294" s="755"/>
      <c r="EDG294" s="755"/>
      <c r="EDH294" s="755"/>
      <c r="EDI294" s="755"/>
      <c r="EDJ294" s="755"/>
      <c r="EDK294" s="755"/>
      <c r="EDL294" s="755"/>
      <c r="EDM294" s="755"/>
      <c r="EDN294" s="755"/>
      <c r="EDO294" s="755"/>
      <c r="EDP294" s="755"/>
      <c r="EDQ294" s="755"/>
      <c r="EDR294" s="755"/>
      <c r="EDS294" s="755"/>
      <c r="EDT294" s="755"/>
      <c r="EDU294" s="755"/>
      <c r="EDV294" s="755"/>
      <c r="EDW294" s="755"/>
      <c r="EDX294" s="755"/>
      <c r="EDY294" s="755"/>
      <c r="EDZ294" s="755"/>
      <c r="EEA294" s="755"/>
      <c r="EEB294" s="755"/>
      <c r="EEC294" s="755"/>
      <c r="EED294" s="755"/>
      <c r="EEE294" s="755"/>
      <c r="EEF294" s="755"/>
      <c r="EEG294" s="755"/>
      <c r="EEH294" s="755"/>
      <c r="EEI294" s="755"/>
      <c r="EEJ294" s="755"/>
      <c r="EEK294" s="755"/>
      <c r="EEL294" s="755"/>
      <c r="EEM294" s="755"/>
      <c r="EEN294" s="755"/>
      <c r="EEO294" s="755"/>
      <c r="EEP294" s="755"/>
      <c r="EEQ294" s="755"/>
      <c r="EER294" s="755"/>
      <c r="EES294" s="755"/>
      <c r="EET294" s="755"/>
      <c r="EEU294" s="755"/>
      <c r="EEV294" s="755"/>
      <c r="EEW294" s="755"/>
      <c r="EEX294" s="755"/>
      <c r="EEY294" s="755"/>
      <c r="EEZ294" s="755"/>
      <c r="EFA294" s="755"/>
      <c r="EFB294" s="755"/>
      <c r="EFC294" s="755"/>
      <c r="EFD294" s="755"/>
      <c r="EFE294" s="755"/>
      <c r="EFF294" s="755"/>
      <c r="EFG294" s="755"/>
      <c r="EFH294" s="755"/>
      <c r="EFI294" s="755"/>
      <c r="EFJ294" s="755"/>
      <c r="EFK294" s="755"/>
      <c r="EFL294" s="755"/>
      <c r="EFM294" s="755"/>
      <c r="EFN294" s="755"/>
      <c r="EFO294" s="755"/>
      <c r="EFP294" s="755"/>
      <c r="EFQ294" s="755"/>
      <c r="EFR294" s="755"/>
      <c r="EFS294" s="755"/>
      <c r="EFT294" s="755"/>
      <c r="EFU294" s="755"/>
      <c r="EFV294" s="755"/>
      <c r="EFW294" s="755"/>
      <c r="EFX294" s="755"/>
      <c r="EFY294" s="755"/>
      <c r="EFZ294" s="755"/>
      <c r="EGA294" s="755"/>
      <c r="EGB294" s="755"/>
      <c r="EGC294" s="755"/>
      <c r="EGD294" s="755"/>
      <c r="EGE294" s="755"/>
      <c r="EGF294" s="755"/>
      <c r="EGG294" s="755"/>
      <c r="EGH294" s="755"/>
      <c r="EGI294" s="755"/>
      <c r="EGJ294" s="755"/>
      <c r="EGK294" s="755"/>
      <c r="EGL294" s="755"/>
      <c r="EGM294" s="755"/>
      <c r="EGN294" s="755"/>
      <c r="EGO294" s="755"/>
      <c r="EGP294" s="755"/>
      <c r="EGQ294" s="755"/>
      <c r="EGR294" s="755"/>
      <c r="EGS294" s="755"/>
      <c r="EGT294" s="755"/>
      <c r="EGU294" s="755"/>
      <c r="EGV294" s="755"/>
      <c r="EGW294" s="755"/>
      <c r="EGX294" s="755"/>
      <c r="EGY294" s="755"/>
      <c r="EGZ294" s="755"/>
      <c r="EHA294" s="755"/>
      <c r="EHB294" s="755"/>
      <c r="EHC294" s="755"/>
      <c r="EHD294" s="755"/>
      <c r="EHE294" s="755"/>
      <c r="EHF294" s="755"/>
      <c r="EHG294" s="755"/>
      <c r="EHH294" s="755"/>
      <c r="EHI294" s="755"/>
      <c r="EHJ294" s="755"/>
      <c r="EHK294" s="755"/>
      <c r="EHL294" s="755"/>
      <c r="EHM294" s="755"/>
      <c r="EHN294" s="755"/>
      <c r="EHO294" s="755"/>
      <c r="EHP294" s="755"/>
      <c r="EHQ294" s="755"/>
      <c r="EHR294" s="755"/>
      <c r="EHS294" s="755"/>
      <c r="EHT294" s="755"/>
      <c r="EHU294" s="755"/>
      <c r="EHV294" s="755"/>
      <c r="EHW294" s="755"/>
      <c r="EHX294" s="755"/>
      <c r="EHY294" s="755"/>
      <c r="EHZ294" s="755"/>
      <c r="EIA294" s="755"/>
      <c r="EIB294" s="755"/>
      <c r="EIC294" s="755"/>
      <c r="EID294" s="755"/>
      <c r="EIE294" s="755"/>
      <c r="EIF294" s="755"/>
      <c r="EIG294" s="755"/>
      <c r="EIH294" s="755"/>
      <c r="EII294" s="755"/>
      <c r="EIJ294" s="755"/>
      <c r="EIK294" s="755"/>
      <c r="EIL294" s="755"/>
      <c r="EIM294" s="755"/>
      <c r="EIN294" s="755"/>
      <c r="EIO294" s="755"/>
      <c r="EIP294" s="755"/>
      <c r="EIQ294" s="755"/>
      <c r="EIR294" s="755"/>
      <c r="EIS294" s="755"/>
      <c r="EIT294" s="755"/>
      <c r="EIU294" s="755"/>
      <c r="EIV294" s="755"/>
      <c r="EIW294" s="755"/>
      <c r="EIX294" s="755"/>
      <c r="EIY294" s="755"/>
      <c r="EIZ294" s="755"/>
      <c r="EJA294" s="755"/>
      <c r="EJB294" s="755"/>
      <c r="EJC294" s="755"/>
      <c r="EJD294" s="755"/>
      <c r="EJE294" s="755"/>
      <c r="EJF294" s="755"/>
      <c r="EJG294" s="755"/>
      <c r="EJH294" s="755"/>
      <c r="EJI294" s="755"/>
      <c r="EJJ294" s="755"/>
      <c r="EJK294" s="755"/>
      <c r="EJL294" s="755"/>
      <c r="EJM294" s="755"/>
      <c r="EJN294" s="755"/>
      <c r="EJO294" s="755"/>
      <c r="EJP294" s="755"/>
      <c r="EJQ294" s="755"/>
      <c r="EJR294" s="755"/>
      <c r="EJS294" s="755"/>
      <c r="EJT294" s="755"/>
      <c r="EJU294" s="755"/>
      <c r="EJV294" s="755"/>
      <c r="EJW294" s="755"/>
      <c r="EJX294" s="755"/>
      <c r="EJY294" s="755"/>
      <c r="EJZ294" s="755"/>
      <c r="EKA294" s="755"/>
      <c r="EKB294" s="755"/>
      <c r="EKC294" s="755"/>
      <c r="EKD294" s="755"/>
      <c r="EKE294" s="755"/>
      <c r="EKF294" s="755"/>
      <c r="EKG294" s="755"/>
      <c r="EKH294" s="755"/>
      <c r="EKI294" s="755"/>
      <c r="EKJ294" s="755"/>
      <c r="EKK294" s="755"/>
      <c r="EKL294" s="755"/>
      <c r="EKM294" s="755"/>
      <c r="EKN294" s="755"/>
      <c r="EKO294" s="755"/>
      <c r="EKP294" s="755"/>
      <c r="EKQ294" s="755"/>
      <c r="EKR294" s="755"/>
      <c r="EKS294" s="755"/>
      <c r="EKT294" s="755"/>
      <c r="EKU294" s="755"/>
      <c r="EKV294" s="755"/>
      <c r="EKW294" s="755"/>
      <c r="EKX294" s="755"/>
      <c r="EKY294" s="755"/>
      <c r="EKZ294" s="755"/>
      <c r="ELA294" s="755"/>
      <c r="ELB294" s="755"/>
      <c r="ELC294" s="755"/>
      <c r="ELD294" s="755"/>
      <c r="ELE294" s="755"/>
      <c r="ELF294" s="755"/>
      <c r="ELG294" s="755"/>
      <c r="ELH294" s="755"/>
      <c r="ELI294" s="755"/>
      <c r="ELJ294" s="755"/>
      <c r="ELK294" s="755"/>
      <c r="ELL294" s="755"/>
      <c r="ELM294" s="755"/>
      <c r="ELN294" s="755"/>
      <c r="ELO294" s="755"/>
      <c r="ELP294" s="755"/>
      <c r="ELQ294" s="755"/>
      <c r="ELR294" s="755"/>
      <c r="ELS294" s="755"/>
      <c r="ELT294" s="755"/>
      <c r="ELU294" s="755"/>
      <c r="ELV294" s="755"/>
      <c r="ELW294" s="755"/>
      <c r="ELX294" s="755"/>
      <c r="ELY294" s="755"/>
      <c r="ELZ294" s="755"/>
      <c r="EMA294" s="755"/>
      <c r="EMB294" s="755"/>
      <c r="EMC294" s="755"/>
      <c r="EMD294" s="755"/>
      <c r="EME294" s="755"/>
      <c r="EMF294" s="755"/>
      <c r="EMG294" s="755"/>
      <c r="EMH294" s="755"/>
      <c r="EMI294" s="755"/>
      <c r="EMJ294" s="755"/>
      <c r="EMK294" s="755"/>
      <c r="EML294" s="755"/>
      <c r="EMM294" s="755"/>
      <c r="EMN294" s="755"/>
      <c r="EMO294" s="755"/>
      <c r="EMP294" s="755"/>
      <c r="EMQ294" s="755"/>
      <c r="EMR294" s="755"/>
      <c r="EMS294" s="755"/>
      <c r="EMT294" s="755"/>
      <c r="EMU294" s="755"/>
      <c r="EMV294" s="755"/>
      <c r="EMW294" s="755"/>
      <c r="EMX294" s="755"/>
      <c r="EMY294" s="755"/>
      <c r="EMZ294" s="755"/>
      <c r="ENA294" s="755"/>
      <c r="ENB294" s="755"/>
      <c r="ENC294" s="755"/>
      <c r="END294" s="755"/>
      <c r="ENE294" s="755"/>
      <c r="ENF294" s="755"/>
      <c r="ENG294" s="755"/>
      <c r="ENH294" s="755"/>
      <c r="ENI294" s="755"/>
      <c r="ENJ294" s="755"/>
      <c r="ENK294" s="755"/>
      <c r="ENL294" s="755"/>
      <c r="ENM294" s="755"/>
      <c r="ENN294" s="755"/>
      <c r="ENO294" s="755"/>
      <c r="ENP294" s="755"/>
      <c r="ENQ294" s="755"/>
      <c r="ENR294" s="755"/>
      <c r="ENS294" s="755"/>
      <c r="ENT294" s="755"/>
      <c r="ENU294" s="755"/>
      <c r="ENV294" s="755"/>
      <c r="ENW294" s="755"/>
      <c r="ENX294" s="755"/>
      <c r="ENY294" s="755"/>
      <c r="ENZ294" s="755"/>
      <c r="EOA294" s="755"/>
      <c r="EOB294" s="755"/>
      <c r="EOC294" s="755"/>
      <c r="EOD294" s="755"/>
      <c r="EOE294" s="755"/>
      <c r="EOF294" s="755"/>
      <c r="EOG294" s="755"/>
      <c r="EOH294" s="755"/>
      <c r="EOI294" s="755"/>
      <c r="EOJ294" s="755"/>
      <c r="EOK294" s="755"/>
      <c r="EOL294" s="755"/>
      <c r="EOM294" s="755"/>
      <c r="EON294" s="755"/>
      <c r="EOO294" s="755"/>
      <c r="EOP294" s="755"/>
      <c r="EOQ294" s="755"/>
      <c r="EOR294" s="755"/>
      <c r="EOS294" s="755"/>
      <c r="EOT294" s="755"/>
      <c r="EOU294" s="755"/>
      <c r="EOV294" s="755"/>
      <c r="EOW294" s="755"/>
      <c r="EOX294" s="755"/>
      <c r="EOY294" s="755"/>
      <c r="EOZ294" s="755"/>
      <c r="EPA294" s="755"/>
      <c r="EPB294" s="755"/>
      <c r="EPC294" s="755"/>
      <c r="EPD294" s="755"/>
      <c r="EPE294" s="755"/>
      <c r="EPF294" s="755"/>
      <c r="EPG294" s="755"/>
      <c r="EPH294" s="755"/>
      <c r="EPI294" s="755"/>
      <c r="EPJ294" s="755"/>
      <c r="EPK294" s="755"/>
      <c r="EPL294" s="755"/>
      <c r="EPM294" s="755"/>
      <c r="EPN294" s="755"/>
      <c r="EPO294" s="755"/>
      <c r="EPP294" s="755"/>
      <c r="EPQ294" s="755"/>
      <c r="EPR294" s="755"/>
      <c r="EPS294" s="755"/>
      <c r="EPT294" s="755"/>
      <c r="EPU294" s="755"/>
      <c r="EPV294" s="755"/>
      <c r="EPW294" s="755"/>
      <c r="EPX294" s="755"/>
      <c r="EPY294" s="755"/>
      <c r="EPZ294" s="755"/>
      <c r="EQA294" s="755"/>
      <c r="EQB294" s="755"/>
      <c r="EQC294" s="755"/>
      <c r="EQD294" s="755"/>
      <c r="EQE294" s="755"/>
      <c r="EQF294" s="755"/>
      <c r="EQG294" s="755"/>
      <c r="EQH294" s="755"/>
      <c r="EQI294" s="755"/>
      <c r="EQJ294" s="755"/>
      <c r="EQK294" s="755"/>
      <c r="EQL294" s="755"/>
      <c r="EQM294" s="755"/>
      <c r="EQN294" s="755"/>
      <c r="EQO294" s="755"/>
      <c r="EQP294" s="755"/>
      <c r="EQQ294" s="755"/>
      <c r="EQR294" s="755"/>
      <c r="EQS294" s="755"/>
      <c r="EQT294" s="755"/>
      <c r="EQU294" s="755"/>
      <c r="EQV294" s="755"/>
      <c r="EQW294" s="755"/>
      <c r="EQX294" s="755"/>
      <c r="EQY294" s="755"/>
      <c r="EQZ294" s="755"/>
      <c r="ERA294" s="755"/>
      <c r="ERB294" s="755"/>
      <c r="ERC294" s="755"/>
      <c r="ERD294" s="755"/>
      <c r="ERE294" s="755"/>
      <c r="ERF294" s="755"/>
      <c r="ERG294" s="755"/>
      <c r="ERH294" s="755"/>
      <c r="ERI294" s="755"/>
      <c r="ERJ294" s="755"/>
      <c r="ERK294" s="755"/>
      <c r="ERL294" s="755"/>
      <c r="ERM294" s="755"/>
      <c r="ERN294" s="755"/>
      <c r="ERO294" s="755"/>
      <c r="ERP294" s="755"/>
      <c r="ERQ294" s="755"/>
      <c r="ERR294" s="755"/>
      <c r="ERS294" s="755"/>
      <c r="ERT294" s="755"/>
      <c r="ERU294" s="755"/>
      <c r="ERV294" s="755"/>
      <c r="ERW294" s="755"/>
      <c r="ERX294" s="755"/>
      <c r="ERY294" s="755"/>
      <c r="ERZ294" s="755"/>
      <c r="ESA294" s="755"/>
      <c r="ESB294" s="755"/>
      <c r="ESC294" s="755"/>
      <c r="ESD294" s="755"/>
      <c r="ESE294" s="755"/>
      <c r="ESF294" s="755"/>
      <c r="ESG294" s="755"/>
      <c r="ESH294" s="755"/>
      <c r="ESI294" s="755"/>
      <c r="ESJ294" s="755"/>
      <c r="ESK294" s="755"/>
      <c r="ESL294" s="755"/>
      <c r="ESM294" s="755"/>
      <c r="ESN294" s="755"/>
      <c r="ESO294" s="755"/>
      <c r="ESP294" s="755"/>
      <c r="ESQ294" s="755"/>
      <c r="ESR294" s="755"/>
      <c r="ESS294" s="755"/>
      <c r="EST294" s="755"/>
      <c r="ESU294" s="755"/>
      <c r="ESV294" s="755"/>
      <c r="ESW294" s="755"/>
      <c r="ESX294" s="755"/>
      <c r="ESY294" s="755"/>
      <c r="ESZ294" s="755"/>
      <c r="ETA294" s="755"/>
      <c r="ETB294" s="755"/>
      <c r="ETC294" s="755"/>
      <c r="ETD294" s="755"/>
      <c r="ETE294" s="755"/>
      <c r="ETF294" s="755"/>
      <c r="ETG294" s="755"/>
      <c r="ETH294" s="755"/>
      <c r="ETI294" s="755"/>
      <c r="ETJ294" s="755"/>
      <c r="ETK294" s="755"/>
      <c r="ETL294" s="755"/>
      <c r="ETM294" s="755"/>
      <c r="ETN294" s="755"/>
      <c r="ETO294" s="755"/>
      <c r="ETP294" s="755"/>
      <c r="ETQ294" s="755"/>
      <c r="ETR294" s="755"/>
      <c r="ETS294" s="755"/>
      <c r="ETT294" s="755"/>
      <c r="ETU294" s="755"/>
      <c r="ETV294" s="755"/>
      <c r="ETW294" s="755"/>
      <c r="ETX294" s="755"/>
      <c r="ETY294" s="755"/>
      <c r="ETZ294" s="755"/>
      <c r="EUA294" s="755"/>
      <c r="EUB294" s="755"/>
      <c r="EUC294" s="755"/>
      <c r="EUD294" s="755"/>
      <c r="EUE294" s="755"/>
      <c r="EUF294" s="755"/>
      <c r="EUG294" s="755"/>
      <c r="EUH294" s="755"/>
      <c r="EUI294" s="755"/>
      <c r="EUJ294" s="755"/>
      <c r="EUK294" s="755"/>
      <c r="EUL294" s="755"/>
      <c r="EUM294" s="755"/>
      <c r="EUN294" s="755"/>
      <c r="EUO294" s="755"/>
      <c r="EUP294" s="755"/>
      <c r="EUQ294" s="755"/>
      <c r="EUR294" s="755"/>
      <c r="EUS294" s="755"/>
      <c r="EUT294" s="755"/>
      <c r="EUU294" s="755"/>
      <c r="EUV294" s="755"/>
      <c r="EUW294" s="755"/>
      <c r="EUX294" s="755"/>
      <c r="EUY294" s="755"/>
      <c r="EUZ294" s="755"/>
      <c r="EVA294" s="755"/>
      <c r="EVB294" s="755"/>
      <c r="EVC294" s="755"/>
      <c r="EVD294" s="755"/>
      <c r="EVE294" s="755"/>
      <c r="EVF294" s="755"/>
      <c r="EVG294" s="755"/>
      <c r="EVH294" s="755"/>
      <c r="EVI294" s="755"/>
      <c r="EVJ294" s="755"/>
      <c r="EVK294" s="755"/>
      <c r="EVL294" s="755"/>
      <c r="EVM294" s="755"/>
      <c r="EVN294" s="755"/>
      <c r="EVO294" s="755"/>
      <c r="EVP294" s="755"/>
      <c r="EVQ294" s="755"/>
      <c r="EVR294" s="755"/>
      <c r="EVS294" s="755"/>
      <c r="EVT294" s="755"/>
      <c r="EVU294" s="755"/>
      <c r="EVV294" s="755"/>
      <c r="EVW294" s="755"/>
      <c r="EVX294" s="755"/>
      <c r="EVY294" s="755"/>
      <c r="EVZ294" s="755"/>
      <c r="EWA294" s="755"/>
      <c r="EWB294" s="755"/>
      <c r="EWC294" s="755"/>
      <c r="EWD294" s="755"/>
      <c r="EWE294" s="755"/>
      <c r="EWF294" s="755"/>
      <c r="EWG294" s="755"/>
      <c r="EWH294" s="755"/>
      <c r="EWI294" s="755"/>
      <c r="EWJ294" s="755"/>
      <c r="EWK294" s="755"/>
      <c r="EWL294" s="755"/>
      <c r="EWM294" s="755"/>
      <c r="EWN294" s="755"/>
      <c r="EWO294" s="755"/>
      <c r="EWP294" s="755"/>
      <c r="EWQ294" s="755"/>
      <c r="EWR294" s="755"/>
      <c r="EWS294" s="755"/>
      <c r="EWT294" s="755"/>
      <c r="EWU294" s="755"/>
      <c r="EWV294" s="755"/>
      <c r="EWW294" s="755"/>
      <c r="EWX294" s="755"/>
      <c r="EWY294" s="755"/>
      <c r="EWZ294" s="755"/>
      <c r="EXA294" s="755"/>
      <c r="EXB294" s="755"/>
      <c r="EXC294" s="755"/>
      <c r="EXD294" s="755"/>
      <c r="EXE294" s="755"/>
      <c r="EXF294" s="755"/>
      <c r="EXG294" s="755"/>
      <c r="EXH294" s="755"/>
      <c r="EXI294" s="755"/>
      <c r="EXJ294" s="755"/>
      <c r="EXK294" s="755"/>
      <c r="EXL294" s="755"/>
      <c r="EXM294" s="755"/>
      <c r="EXN294" s="755"/>
      <c r="EXO294" s="755"/>
      <c r="EXP294" s="755"/>
      <c r="EXQ294" s="755"/>
      <c r="EXR294" s="755"/>
      <c r="EXS294" s="755"/>
      <c r="EXT294" s="755"/>
      <c r="EXU294" s="755"/>
      <c r="EXV294" s="755"/>
      <c r="EXW294" s="755"/>
      <c r="EXX294" s="755"/>
      <c r="EXY294" s="755"/>
      <c r="EXZ294" s="755"/>
      <c r="EYA294" s="755"/>
      <c r="EYB294" s="755"/>
      <c r="EYC294" s="755"/>
      <c r="EYD294" s="755"/>
      <c r="EYE294" s="755"/>
      <c r="EYF294" s="755"/>
      <c r="EYG294" s="755"/>
      <c r="EYH294" s="755"/>
      <c r="EYI294" s="755"/>
      <c r="EYJ294" s="755"/>
      <c r="EYK294" s="755"/>
      <c r="EYL294" s="755"/>
      <c r="EYM294" s="755"/>
      <c r="EYN294" s="755"/>
      <c r="EYO294" s="755"/>
      <c r="EYP294" s="755"/>
      <c r="EYQ294" s="755"/>
      <c r="EYR294" s="755"/>
      <c r="EYS294" s="755"/>
      <c r="EYT294" s="755"/>
      <c r="EYU294" s="755"/>
      <c r="EYV294" s="755"/>
      <c r="EYW294" s="755"/>
      <c r="EYX294" s="755"/>
      <c r="EYY294" s="755"/>
      <c r="EYZ294" s="755"/>
      <c r="EZA294" s="755"/>
      <c r="EZB294" s="755"/>
      <c r="EZC294" s="755"/>
      <c r="EZD294" s="755"/>
      <c r="EZE294" s="755"/>
      <c r="EZF294" s="755"/>
      <c r="EZG294" s="755"/>
      <c r="EZH294" s="755"/>
      <c r="EZI294" s="755"/>
      <c r="EZJ294" s="755"/>
      <c r="EZK294" s="755"/>
      <c r="EZL294" s="755"/>
      <c r="EZM294" s="755"/>
      <c r="EZN294" s="755"/>
      <c r="EZO294" s="755"/>
      <c r="EZP294" s="755"/>
      <c r="EZQ294" s="755"/>
      <c r="EZR294" s="755"/>
      <c r="EZS294" s="755"/>
      <c r="EZT294" s="755"/>
      <c r="EZU294" s="755"/>
      <c r="EZV294" s="755"/>
      <c r="EZW294" s="755"/>
      <c r="EZX294" s="755"/>
      <c r="EZY294" s="755"/>
      <c r="EZZ294" s="755"/>
      <c r="FAA294" s="755"/>
      <c r="FAB294" s="755"/>
      <c r="FAC294" s="755"/>
      <c r="FAD294" s="755"/>
      <c r="FAE294" s="755"/>
      <c r="FAF294" s="755"/>
      <c r="FAG294" s="755"/>
      <c r="FAH294" s="755"/>
      <c r="FAI294" s="755"/>
      <c r="FAJ294" s="755"/>
      <c r="FAK294" s="755"/>
      <c r="FAL294" s="755"/>
      <c r="FAM294" s="755"/>
      <c r="FAN294" s="755"/>
      <c r="FAO294" s="755"/>
      <c r="FAP294" s="755"/>
      <c r="FAQ294" s="755"/>
      <c r="FAR294" s="755"/>
      <c r="FAS294" s="755"/>
      <c r="FAT294" s="755"/>
      <c r="FAU294" s="755"/>
      <c r="FAV294" s="755"/>
      <c r="FAW294" s="755"/>
      <c r="FAX294" s="755"/>
      <c r="FAY294" s="755"/>
      <c r="FAZ294" s="755"/>
      <c r="FBA294" s="755"/>
      <c r="FBB294" s="755"/>
      <c r="FBC294" s="755"/>
      <c r="FBD294" s="755"/>
      <c r="FBE294" s="755"/>
      <c r="FBF294" s="755"/>
      <c r="FBG294" s="755"/>
      <c r="FBH294" s="755"/>
      <c r="FBI294" s="755"/>
      <c r="FBJ294" s="755"/>
      <c r="FBK294" s="755"/>
      <c r="FBL294" s="755"/>
      <c r="FBM294" s="755"/>
      <c r="FBN294" s="755"/>
      <c r="FBO294" s="755"/>
      <c r="FBP294" s="755"/>
      <c r="FBQ294" s="755"/>
      <c r="FBR294" s="755"/>
      <c r="FBS294" s="755"/>
      <c r="FBT294" s="755"/>
      <c r="FBU294" s="755"/>
      <c r="FBV294" s="755"/>
      <c r="FBW294" s="755"/>
      <c r="FBX294" s="755"/>
      <c r="FBY294" s="755"/>
      <c r="FBZ294" s="755"/>
      <c r="FCA294" s="755"/>
      <c r="FCB294" s="755"/>
      <c r="FCC294" s="755"/>
      <c r="FCD294" s="755"/>
      <c r="FCE294" s="755"/>
      <c r="FCF294" s="755"/>
      <c r="FCG294" s="755"/>
      <c r="FCH294" s="755"/>
      <c r="FCI294" s="755"/>
      <c r="FCJ294" s="755"/>
      <c r="FCK294" s="755"/>
      <c r="FCL294" s="755"/>
      <c r="FCM294" s="755"/>
      <c r="FCN294" s="755"/>
      <c r="FCO294" s="755"/>
      <c r="FCP294" s="755"/>
      <c r="FCQ294" s="755"/>
      <c r="FCR294" s="755"/>
      <c r="FCS294" s="755"/>
      <c r="FCT294" s="755"/>
      <c r="FCU294" s="755"/>
      <c r="FCV294" s="755"/>
      <c r="FCW294" s="755"/>
      <c r="FCX294" s="755"/>
      <c r="FCY294" s="755"/>
      <c r="FCZ294" s="755"/>
      <c r="FDA294" s="755"/>
      <c r="FDB294" s="755"/>
      <c r="FDC294" s="755"/>
      <c r="FDD294" s="755"/>
      <c r="FDE294" s="755"/>
      <c r="FDF294" s="755"/>
      <c r="FDG294" s="755"/>
      <c r="FDH294" s="755"/>
      <c r="FDI294" s="755"/>
      <c r="FDJ294" s="755"/>
      <c r="FDK294" s="755"/>
      <c r="FDL294" s="755"/>
      <c r="FDM294" s="755"/>
      <c r="FDN294" s="755"/>
      <c r="FDO294" s="755"/>
      <c r="FDP294" s="755"/>
      <c r="FDQ294" s="755"/>
      <c r="FDR294" s="755"/>
      <c r="FDS294" s="755"/>
      <c r="FDT294" s="755"/>
      <c r="FDU294" s="755"/>
      <c r="FDV294" s="755"/>
      <c r="FDW294" s="755"/>
      <c r="FDX294" s="755"/>
      <c r="FDY294" s="755"/>
      <c r="FDZ294" s="755"/>
      <c r="FEA294" s="755"/>
      <c r="FEB294" s="755"/>
      <c r="FEC294" s="755"/>
      <c r="FED294" s="755"/>
      <c r="FEE294" s="755"/>
      <c r="FEF294" s="755"/>
      <c r="FEG294" s="755"/>
      <c r="FEH294" s="755"/>
      <c r="FEI294" s="755"/>
      <c r="FEJ294" s="755"/>
      <c r="FEK294" s="755"/>
      <c r="FEL294" s="755"/>
      <c r="FEM294" s="755"/>
      <c r="FEN294" s="755"/>
      <c r="FEO294" s="755"/>
      <c r="FEP294" s="755"/>
      <c r="FEQ294" s="755"/>
      <c r="FER294" s="755"/>
      <c r="FES294" s="755"/>
      <c r="FET294" s="755"/>
      <c r="FEU294" s="755"/>
      <c r="FEV294" s="755"/>
      <c r="FEW294" s="755"/>
      <c r="FEX294" s="755"/>
      <c r="FEY294" s="755"/>
      <c r="FEZ294" s="755"/>
      <c r="FFA294" s="755"/>
      <c r="FFB294" s="755"/>
      <c r="FFC294" s="755"/>
      <c r="FFD294" s="755"/>
      <c r="FFE294" s="755"/>
      <c r="FFF294" s="755"/>
      <c r="FFG294" s="755"/>
      <c r="FFH294" s="755"/>
      <c r="FFI294" s="755"/>
      <c r="FFJ294" s="755"/>
      <c r="FFK294" s="755"/>
      <c r="FFL294" s="755"/>
      <c r="FFM294" s="755"/>
      <c r="FFN294" s="755"/>
      <c r="FFO294" s="755"/>
      <c r="FFP294" s="755"/>
      <c r="FFQ294" s="755"/>
      <c r="FFR294" s="755"/>
      <c r="FFS294" s="755"/>
      <c r="FFT294" s="755"/>
      <c r="FFU294" s="755"/>
      <c r="FFV294" s="755"/>
      <c r="FFW294" s="755"/>
      <c r="FFX294" s="755"/>
      <c r="FFY294" s="755"/>
      <c r="FFZ294" s="755"/>
      <c r="FGA294" s="755"/>
      <c r="FGB294" s="755"/>
      <c r="FGC294" s="755"/>
      <c r="FGD294" s="755"/>
      <c r="FGE294" s="755"/>
      <c r="FGF294" s="755"/>
      <c r="FGG294" s="755"/>
      <c r="FGH294" s="755"/>
      <c r="FGI294" s="755"/>
      <c r="FGJ294" s="755"/>
      <c r="FGK294" s="755"/>
      <c r="FGL294" s="755"/>
      <c r="FGM294" s="755"/>
      <c r="FGN294" s="755"/>
      <c r="FGO294" s="755"/>
      <c r="FGP294" s="755"/>
      <c r="FGQ294" s="755"/>
      <c r="FGR294" s="755"/>
      <c r="FGS294" s="755"/>
      <c r="FGT294" s="755"/>
      <c r="FGU294" s="755"/>
      <c r="FGV294" s="755"/>
      <c r="FGW294" s="755"/>
      <c r="FGX294" s="755"/>
      <c r="FGY294" s="755"/>
      <c r="FGZ294" s="755"/>
      <c r="FHA294" s="755"/>
      <c r="FHB294" s="755"/>
      <c r="FHC294" s="755"/>
      <c r="FHD294" s="755"/>
      <c r="FHE294" s="755"/>
      <c r="FHF294" s="755"/>
      <c r="FHG294" s="755"/>
      <c r="FHH294" s="755"/>
      <c r="FHI294" s="755"/>
      <c r="FHJ294" s="755"/>
      <c r="FHK294" s="755"/>
      <c r="FHL294" s="755"/>
      <c r="FHM294" s="755"/>
      <c r="FHN294" s="755"/>
      <c r="FHO294" s="755"/>
      <c r="FHP294" s="755"/>
      <c r="FHQ294" s="755"/>
      <c r="FHR294" s="755"/>
      <c r="FHS294" s="755"/>
      <c r="FHT294" s="755"/>
      <c r="FHU294" s="755"/>
      <c r="FHV294" s="755"/>
      <c r="FHW294" s="755"/>
      <c r="FHX294" s="755"/>
      <c r="FHY294" s="755"/>
      <c r="FHZ294" s="755"/>
      <c r="FIA294" s="755"/>
      <c r="FIB294" s="755"/>
      <c r="FIC294" s="755"/>
      <c r="FID294" s="755"/>
      <c r="FIE294" s="755"/>
      <c r="FIF294" s="755"/>
      <c r="FIG294" s="755"/>
      <c r="FIH294" s="755"/>
      <c r="FII294" s="755"/>
      <c r="FIJ294" s="755"/>
      <c r="FIK294" s="755"/>
      <c r="FIL294" s="755"/>
      <c r="FIM294" s="755"/>
      <c r="FIN294" s="755"/>
      <c r="FIO294" s="755"/>
      <c r="FIP294" s="755"/>
      <c r="FIQ294" s="755"/>
      <c r="FIR294" s="755"/>
      <c r="FIS294" s="755"/>
      <c r="FIT294" s="755"/>
      <c r="FIU294" s="755"/>
      <c r="FIV294" s="755"/>
      <c r="FIW294" s="755"/>
      <c r="FIX294" s="755"/>
      <c r="FIY294" s="755"/>
      <c r="FIZ294" s="755"/>
      <c r="FJA294" s="755"/>
      <c r="FJB294" s="755"/>
      <c r="FJC294" s="755"/>
      <c r="FJD294" s="755"/>
      <c r="FJE294" s="755"/>
      <c r="FJF294" s="755"/>
      <c r="FJG294" s="755"/>
      <c r="FJH294" s="755"/>
      <c r="FJI294" s="755"/>
      <c r="FJJ294" s="755"/>
      <c r="FJK294" s="755"/>
      <c r="FJL294" s="755"/>
      <c r="FJM294" s="755"/>
      <c r="FJN294" s="755"/>
      <c r="FJO294" s="755"/>
      <c r="FJP294" s="755"/>
      <c r="FJQ294" s="755"/>
      <c r="FJR294" s="755"/>
      <c r="FJS294" s="755"/>
      <c r="FJT294" s="755"/>
      <c r="FJU294" s="755"/>
      <c r="FJV294" s="755"/>
      <c r="FJW294" s="755"/>
      <c r="FJX294" s="755"/>
      <c r="FJY294" s="755"/>
      <c r="FJZ294" s="755"/>
      <c r="FKA294" s="755"/>
      <c r="FKB294" s="755"/>
      <c r="FKC294" s="755"/>
      <c r="FKD294" s="755"/>
      <c r="FKE294" s="755"/>
      <c r="FKF294" s="755"/>
      <c r="FKG294" s="755"/>
      <c r="FKH294" s="755"/>
      <c r="FKI294" s="755"/>
      <c r="FKJ294" s="755"/>
      <c r="FKK294" s="755"/>
      <c r="FKL294" s="755"/>
      <c r="FKM294" s="755"/>
      <c r="FKN294" s="755"/>
      <c r="FKO294" s="755"/>
      <c r="FKP294" s="755"/>
      <c r="FKQ294" s="755"/>
      <c r="FKR294" s="755"/>
      <c r="FKS294" s="755"/>
      <c r="FKT294" s="755"/>
      <c r="FKU294" s="755"/>
      <c r="FKV294" s="755"/>
      <c r="FKW294" s="755"/>
      <c r="FKX294" s="755"/>
      <c r="FKY294" s="755"/>
      <c r="FKZ294" s="755"/>
      <c r="FLA294" s="755"/>
      <c r="FLB294" s="755"/>
      <c r="FLC294" s="755"/>
      <c r="FLD294" s="755"/>
      <c r="FLE294" s="755"/>
      <c r="FLF294" s="755"/>
      <c r="FLG294" s="755"/>
      <c r="FLH294" s="755"/>
      <c r="FLI294" s="755"/>
      <c r="FLJ294" s="755"/>
      <c r="FLK294" s="755"/>
      <c r="FLL294" s="755"/>
      <c r="FLM294" s="755"/>
      <c r="FLN294" s="755"/>
      <c r="FLO294" s="755"/>
      <c r="FLP294" s="755"/>
      <c r="FLQ294" s="755"/>
      <c r="FLR294" s="755"/>
      <c r="FLS294" s="755"/>
      <c r="FLT294" s="755"/>
      <c r="FLU294" s="755"/>
      <c r="FLV294" s="755"/>
      <c r="FLW294" s="755"/>
      <c r="FLX294" s="755"/>
      <c r="FLY294" s="755"/>
      <c r="FLZ294" s="755"/>
      <c r="FMA294" s="755"/>
      <c r="FMB294" s="755"/>
      <c r="FMC294" s="755"/>
      <c r="FMD294" s="755"/>
      <c r="FME294" s="755"/>
      <c r="FMF294" s="755"/>
      <c r="FMG294" s="755"/>
      <c r="FMH294" s="755"/>
      <c r="FMI294" s="755"/>
      <c r="FMJ294" s="755"/>
      <c r="FMK294" s="755"/>
      <c r="FML294" s="755"/>
      <c r="FMM294" s="755"/>
      <c r="FMN294" s="755"/>
      <c r="FMO294" s="755"/>
      <c r="FMP294" s="755"/>
      <c r="FMQ294" s="755"/>
      <c r="FMR294" s="755"/>
      <c r="FMS294" s="755"/>
      <c r="FMT294" s="755"/>
      <c r="FMU294" s="755"/>
      <c r="FMV294" s="755"/>
      <c r="FMW294" s="755"/>
      <c r="FMX294" s="755"/>
      <c r="FMY294" s="755"/>
      <c r="FMZ294" s="755"/>
      <c r="FNA294" s="755"/>
      <c r="FNB294" s="755"/>
      <c r="FNC294" s="755"/>
      <c r="FND294" s="755"/>
      <c r="FNE294" s="755"/>
      <c r="FNF294" s="755"/>
      <c r="FNG294" s="755"/>
      <c r="FNH294" s="755"/>
      <c r="FNI294" s="755"/>
      <c r="FNJ294" s="755"/>
      <c r="FNK294" s="755"/>
      <c r="FNL294" s="755"/>
      <c r="FNM294" s="755"/>
      <c r="FNN294" s="755"/>
      <c r="FNO294" s="755"/>
      <c r="FNP294" s="755"/>
      <c r="FNQ294" s="755"/>
      <c r="FNR294" s="755"/>
      <c r="FNS294" s="755"/>
      <c r="FNT294" s="755"/>
      <c r="FNU294" s="755"/>
      <c r="FNV294" s="755"/>
      <c r="FNW294" s="755"/>
      <c r="FNX294" s="755"/>
      <c r="FNY294" s="755"/>
      <c r="FNZ294" s="755"/>
      <c r="FOA294" s="755"/>
      <c r="FOB294" s="755"/>
      <c r="FOC294" s="755"/>
      <c r="FOD294" s="755"/>
      <c r="FOE294" s="755"/>
      <c r="FOF294" s="755"/>
      <c r="FOG294" s="755"/>
      <c r="FOH294" s="755"/>
      <c r="FOI294" s="755"/>
      <c r="FOJ294" s="755"/>
      <c r="FOK294" s="755"/>
      <c r="FOL294" s="755"/>
      <c r="FOM294" s="755"/>
      <c r="FON294" s="755"/>
      <c r="FOO294" s="755"/>
      <c r="FOP294" s="755"/>
      <c r="FOQ294" s="755"/>
      <c r="FOR294" s="755"/>
      <c r="FOS294" s="755"/>
      <c r="FOT294" s="755"/>
      <c r="FOU294" s="755"/>
      <c r="FOV294" s="755"/>
      <c r="FOW294" s="755"/>
      <c r="FOX294" s="755"/>
      <c r="FOY294" s="755"/>
      <c r="FOZ294" s="755"/>
      <c r="FPA294" s="755"/>
      <c r="FPB294" s="755"/>
      <c r="FPC294" s="755"/>
      <c r="FPD294" s="755"/>
      <c r="FPE294" s="755"/>
      <c r="FPF294" s="755"/>
      <c r="FPG294" s="755"/>
      <c r="FPH294" s="755"/>
      <c r="FPI294" s="755"/>
      <c r="FPJ294" s="755"/>
      <c r="FPK294" s="755"/>
      <c r="FPL294" s="755"/>
      <c r="FPM294" s="755"/>
      <c r="FPN294" s="755"/>
      <c r="FPO294" s="755"/>
      <c r="FPP294" s="755"/>
      <c r="FPQ294" s="755"/>
      <c r="FPR294" s="755"/>
      <c r="FPS294" s="755"/>
      <c r="FPT294" s="755"/>
      <c r="FPU294" s="755"/>
      <c r="FPV294" s="755"/>
      <c r="FPW294" s="755"/>
      <c r="FPX294" s="755"/>
      <c r="FPY294" s="755"/>
      <c r="FPZ294" s="755"/>
      <c r="FQA294" s="755"/>
      <c r="FQB294" s="755"/>
      <c r="FQC294" s="755"/>
      <c r="FQD294" s="755"/>
      <c r="FQE294" s="755"/>
      <c r="FQF294" s="755"/>
      <c r="FQG294" s="755"/>
      <c r="FQH294" s="755"/>
      <c r="FQI294" s="755"/>
      <c r="FQJ294" s="755"/>
      <c r="FQK294" s="755"/>
      <c r="FQL294" s="755"/>
      <c r="FQM294" s="755"/>
      <c r="FQN294" s="755"/>
      <c r="FQO294" s="755"/>
      <c r="FQP294" s="755"/>
      <c r="FQQ294" s="755"/>
      <c r="FQR294" s="755"/>
      <c r="FQS294" s="755"/>
      <c r="FQT294" s="755"/>
      <c r="FQU294" s="755"/>
      <c r="FQV294" s="755"/>
      <c r="FQW294" s="755"/>
      <c r="FQX294" s="755"/>
      <c r="FQY294" s="755"/>
      <c r="FQZ294" s="755"/>
      <c r="FRA294" s="755"/>
      <c r="FRB294" s="755"/>
      <c r="FRC294" s="755"/>
      <c r="FRD294" s="755"/>
      <c r="FRE294" s="755"/>
      <c r="FRF294" s="755"/>
      <c r="FRG294" s="755"/>
      <c r="FRH294" s="755"/>
      <c r="FRI294" s="755"/>
      <c r="FRJ294" s="755"/>
      <c r="FRK294" s="755"/>
      <c r="FRL294" s="755"/>
      <c r="FRM294" s="755"/>
      <c r="FRN294" s="755"/>
      <c r="FRO294" s="755"/>
      <c r="FRP294" s="755"/>
      <c r="FRQ294" s="755"/>
      <c r="FRR294" s="755"/>
      <c r="FRS294" s="755"/>
      <c r="FRT294" s="755"/>
      <c r="FRU294" s="755"/>
      <c r="FRV294" s="755"/>
      <c r="FRW294" s="755"/>
      <c r="FRX294" s="755"/>
      <c r="FRY294" s="755"/>
      <c r="FRZ294" s="755"/>
      <c r="FSA294" s="755"/>
      <c r="FSB294" s="755"/>
      <c r="FSC294" s="755"/>
      <c r="FSD294" s="755"/>
      <c r="FSE294" s="755"/>
      <c r="FSF294" s="755"/>
      <c r="FSG294" s="755"/>
      <c r="FSH294" s="755"/>
      <c r="FSI294" s="755"/>
      <c r="FSJ294" s="755"/>
      <c r="FSK294" s="755"/>
      <c r="FSL294" s="755"/>
      <c r="FSM294" s="755"/>
      <c r="FSN294" s="755"/>
      <c r="FSO294" s="755"/>
      <c r="FSP294" s="755"/>
      <c r="FSQ294" s="755"/>
      <c r="FSR294" s="755"/>
      <c r="FSS294" s="755"/>
      <c r="FST294" s="755"/>
      <c r="FSU294" s="755"/>
      <c r="FSV294" s="755"/>
      <c r="FSW294" s="755"/>
      <c r="FSX294" s="755"/>
      <c r="FSY294" s="755"/>
      <c r="FSZ294" s="755"/>
      <c r="FTA294" s="755"/>
      <c r="FTB294" s="755"/>
      <c r="FTC294" s="755"/>
      <c r="FTD294" s="755"/>
      <c r="FTE294" s="755"/>
      <c r="FTF294" s="755"/>
      <c r="FTG294" s="755"/>
      <c r="FTH294" s="755"/>
      <c r="FTI294" s="755"/>
      <c r="FTJ294" s="755"/>
      <c r="FTK294" s="755"/>
      <c r="FTL294" s="755"/>
      <c r="FTM294" s="755"/>
      <c r="FTN294" s="755"/>
      <c r="FTO294" s="755"/>
      <c r="FTP294" s="755"/>
      <c r="FTQ294" s="755"/>
      <c r="FTR294" s="755"/>
      <c r="FTS294" s="755"/>
      <c r="FTT294" s="755"/>
      <c r="FTU294" s="755"/>
      <c r="FTV294" s="755"/>
      <c r="FTW294" s="755"/>
      <c r="FTX294" s="755"/>
      <c r="FTY294" s="755"/>
      <c r="FTZ294" s="755"/>
      <c r="FUA294" s="755"/>
      <c r="FUB294" s="755"/>
      <c r="FUC294" s="755"/>
      <c r="FUD294" s="755"/>
      <c r="FUE294" s="755"/>
      <c r="FUF294" s="755"/>
      <c r="FUG294" s="755"/>
      <c r="FUH294" s="755"/>
      <c r="FUI294" s="755"/>
      <c r="FUJ294" s="755"/>
      <c r="FUK294" s="755"/>
      <c r="FUL294" s="755"/>
      <c r="FUM294" s="755"/>
      <c r="FUN294" s="755"/>
      <c r="FUO294" s="755"/>
      <c r="FUP294" s="755"/>
      <c r="FUQ294" s="755"/>
      <c r="FUR294" s="755"/>
      <c r="FUS294" s="755"/>
      <c r="FUT294" s="755"/>
      <c r="FUU294" s="755"/>
      <c r="FUV294" s="755"/>
      <c r="FUW294" s="755"/>
      <c r="FUX294" s="755"/>
      <c r="FUY294" s="755"/>
      <c r="FUZ294" s="755"/>
      <c r="FVA294" s="755"/>
      <c r="FVB294" s="755"/>
      <c r="FVC294" s="755"/>
      <c r="FVD294" s="755"/>
      <c r="FVE294" s="755"/>
      <c r="FVF294" s="755"/>
      <c r="FVG294" s="755"/>
      <c r="FVH294" s="755"/>
      <c r="FVI294" s="755"/>
      <c r="FVJ294" s="755"/>
      <c r="FVK294" s="755"/>
      <c r="FVL294" s="755"/>
      <c r="FVM294" s="755"/>
      <c r="FVN294" s="755"/>
      <c r="FVO294" s="755"/>
      <c r="FVP294" s="755"/>
      <c r="FVQ294" s="755"/>
      <c r="FVR294" s="755"/>
      <c r="FVS294" s="755"/>
      <c r="FVT294" s="755"/>
      <c r="FVU294" s="755"/>
      <c r="FVV294" s="755"/>
      <c r="FVW294" s="755"/>
      <c r="FVX294" s="755"/>
      <c r="FVY294" s="755"/>
      <c r="FVZ294" s="755"/>
      <c r="FWA294" s="755"/>
      <c r="FWB294" s="755"/>
      <c r="FWC294" s="755"/>
      <c r="FWD294" s="755"/>
      <c r="FWE294" s="755"/>
      <c r="FWF294" s="755"/>
      <c r="FWG294" s="755"/>
      <c r="FWH294" s="755"/>
      <c r="FWI294" s="755"/>
      <c r="FWJ294" s="755"/>
      <c r="FWK294" s="755"/>
      <c r="FWL294" s="755"/>
      <c r="FWM294" s="755"/>
      <c r="FWN294" s="755"/>
      <c r="FWO294" s="755"/>
      <c r="FWP294" s="755"/>
      <c r="FWQ294" s="755"/>
      <c r="FWR294" s="755"/>
      <c r="FWS294" s="755"/>
      <c r="FWT294" s="755"/>
      <c r="FWU294" s="755"/>
      <c r="FWV294" s="755"/>
      <c r="FWW294" s="755"/>
      <c r="FWX294" s="755"/>
      <c r="FWY294" s="755"/>
      <c r="FWZ294" s="755"/>
      <c r="FXA294" s="755"/>
      <c r="FXB294" s="755"/>
      <c r="FXC294" s="755"/>
      <c r="FXD294" s="755"/>
      <c r="FXE294" s="755"/>
      <c r="FXF294" s="755"/>
      <c r="FXG294" s="755"/>
      <c r="FXH294" s="755"/>
      <c r="FXI294" s="755"/>
      <c r="FXJ294" s="755"/>
      <c r="FXK294" s="755"/>
      <c r="FXL294" s="755"/>
      <c r="FXM294" s="755"/>
      <c r="FXN294" s="755"/>
      <c r="FXO294" s="755"/>
      <c r="FXP294" s="755"/>
      <c r="FXQ294" s="755"/>
      <c r="FXR294" s="755"/>
      <c r="FXS294" s="755"/>
      <c r="FXT294" s="755"/>
      <c r="FXU294" s="755"/>
      <c r="FXV294" s="755"/>
      <c r="FXW294" s="755"/>
      <c r="FXX294" s="755"/>
      <c r="FXY294" s="755"/>
      <c r="FXZ294" s="755"/>
      <c r="FYA294" s="755"/>
      <c r="FYB294" s="755"/>
      <c r="FYC294" s="755"/>
      <c r="FYD294" s="755"/>
      <c r="FYE294" s="755"/>
      <c r="FYF294" s="755"/>
      <c r="FYG294" s="755"/>
      <c r="FYH294" s="755"/>
      <c r="FYI294" s="755"/>
      <c r="FYJ294" s="755"/>
      <c r="FYK294" s="755"/>
      <c r="FYL294" s="755"/>
      <c r="FYM294" s="755"/>
      <c r="FYN294" s="755"/>
      <c r="FYO294" s="755"/>
      <c r="FYP294" s="755"/>
      <c r="FYQ294" s="755"/>
      <c r="FYR294" s="755"/>
      <c r="FYS294" s="755"/>
      <c r="FYT294" s="755"/>
      <c r="FYU294" s="755"/>
      <c r="FYV294" s="755"/>
      <c r="FYW294" s="755"/>
      <c r="FYX294" s="755"/>
      <c r="FYY294" s="755"/>
      <c r="FYZ294" s="755"/>
      <c r="FZA294" s="755"/>
      <c r="FZB294" s="755"/>
      <c r="FZC294" s="755"/>
      <c r="FZD294" s="755"/>
      <c r="FZE294" s="755"/>
      <c r="FZF294" s="755"/>
      <c r="FZG294" s="755"/>
      <c r="FZH294" s="755"/>
      <c r="FZI294" s="755"/>
      <c r="FZJ294" s="755"/>
      <c r="FZK294" s="755"/>
      <c r="FZL294" s="755"/>
      <c r="FZM294" s="755"/>
      <c r="FZN294" s="755"/>
      <c r="FZO294" s="755"/>
      <c r="FZP294" s="755"/>
      <c r="FZQ294" s="755"/>
      <c r="FZR294" s="755"/>
      <c r="FZS294" s="755"/>
      <c r="FZT294" s="755"/>
      <c r="FZU294" s="755"/>
      <c r="FZV294" s="755"/>
      <c r="FZW294" s="755"/>
      <c r="FZX294" s="755"/>
      <c r="FZY294" s="755"/>
      <c r="FZZ294" s="755"/>
      <c r="GAA294" s="755"/>
      <c r="GAB294" s="755"/>
      <c r="GAC294" s="755"/>
      <c r="GAD294" s="755"/>
      <c r="GAE294" s="755"/>
      <c r="GAF294" s="755"/>
      <c r="GAG294" s="755"/>
      <c r="GAH294" s="755"/>
      <c r="GAI294" s="755"/>
      <c r="GAJ294" s="755"/>
      <c r="GAK294" s="755"/>
      <c r="GAL294" s="755"/>
      <c r="GAM294" s="755"/>
      <c r="GAN294" s="755"/>
      <c r="GAO294" s="755"/>
      <c r="GAP294" s="755"/>
      <c r="GAQ294" s="755"/>
      <c r="GAR294" s="755"/>
      <c r="GAS294" s="755"/>
      <c r="GAT294" s="755"/>
      <c r="GAU294" s="755"/>
      <c r="GAV294" s="755"/>
      <c r="GAW294" s="755"/>
      <c r="GAX294" s="755"/>
      <c r="GAY294" s="755"/>
      <c r="GAZ294" s="755"/>
      <c r="GBA294" s="755"/>
      <c r="GBB294" s="755"/>
      <c r="GBC294" s="755"/>
      <c r="GBD294" s="755"/>
      <c r="GBE294" s="755"/>
      <c r="GBF294" s="755"/>
      <c r="GBG294" s="755"/>
      <c r="GBH294" s="755"/>
      <c r="GBI294" s="755"/>
      <c r="GBJ294" s="755"/>
      <c r="GBK294" s="755"/>
      <c r="GBL294" s="755"/>
      <c r="GBM294" s="755"/>
      <c r="GBN294" s="755"/>
      <c r="GBO294" s="755"/>
      <c r="GBP294" s="755"/>
      <c r="GBQ294" s="755"/>
      <c r="GBR294" s="755"/>
      <c r="GBS294" s="755"/>
      <c r="GBT294" s="755"/>
      <c r="GBU294" s="755"/>
      <c r="GBV294" s="755"/>
      <c r="GBW294" s="755"/>
      <c r="GBX294" s="755"/>
      <c r="GBY294" s="755"/>
      <c r="GBZ294" s="755"/>
      <c r="GCA294" s="755"/>
      <c r="GCB294" s="755"/>
      <c r="GCC294" s="755"/>
      <c r="GCD294" s="755"/>
      <c r="GCE294" s="755"/>
      <c r="GCF294" s="755"/>
      <c r="GCG294" s="755"/>
      <c r="GCH294" s="755"/>
      <c r="GCI294" s="755"/>
      <c r="GCJ294" s="755"/>
      <c r="GCK294" s="755"/>
      <c r="GCL294" s="755"/>
      <c r="GCM294" s="755"/>
      <c r="GCN294" s="755"/>
      <c r="GCO294" s="755"/>
      <c r="GCP294" s="755"/>
      <c r="GCQ294" s="755"/>
      <c r="GCR294" s="755"/>
      <c r="GCS294" s="755"/>
      <c r="GCT294" s="755"/>
      <c r="GCU294" s="755"/>
      <c r="GCV294" s="755"/>
      <c r="GCW294" s="755"/>
      <c r="GCX294" s="755"/>
      <c r="GCY294" s="755"/>
      <c r="GCZ294" s="755"/>
      <c r="GDA294" s="755"/>
      <c r="GDB294" s="755"/>
      <c r="GDC294" s="755"/>
      <c r="GDD294" s="755"/>
      <c r="GDE294" s="755"/>
      <c r="GDF294" s="755"/>
      <c r="GDG294" s="755"/>
      <c r="GDH294" s="755"/>
      <c r="GDI294" s="755"/>
      <c r="GDJ294" s="755"/>
      <c r="GDK294" s="755"/>
      <c r="GDL294" s="755"/>
      <c r="GDM294" s="755"/>
      <c r="GDN294" s="755"/>
      <c r="GDO294" s="755"/>
      <c r="GDP294" s="755"/>
      <c r="GDQ294" s="755"/>
      <c r="GDR294" s="755"/>
      <c r="GDS294" s="755"/>
      <c r="GDT294" s="755"/>
      <c r="GDU294" s="755"/>
      <c r="GDV294" s="755"/>
      <c r="GDW294" s="755"/>
      <c r="GDX294" s="755"/>
      <c r="GDY294" s="755"/>
      <c r="GDZ294" s="755"/>
      <c r="GEA294" s="755"/>
      <c r="GEB294" s="755"/>
      <c r="GEC294" s="755"/>
      <c r="GED294" s="755"/>
      <c r="GEE294" s="755"/>
      <c r="GEF294" s="755"/>
      <c r="GEG294" s="755"/>
      <c r="GEH294" s="755"/>
      <c r="GEI294" s="755"/>
      <c r="GEJ294" s="755"/>
      <c r="GEK294" s="755"/>
      <c r="GEL294" s="755"/>
      <c r="GEM294" s="755"/>
      <c r="GEN294" s="755"/>
      <c r="GEO294" s="755"/>
      <c r="GEP294" s="755"/>
      <c r="GEQ294" s="755"/>
      <c r="GER294" s="755"/>
      <c r="GES294" s="755"/>
      <c r="GET294" s="755"/>
      <c r="GEU294" s="755"/>
      <c r="GEV294" s="755"/>
      <c r="GEW294" s="755"/>
      <c r="GEX294" s="755"/>
      <c r="GEY294" s="755"/>
      <c r="GEZ294" s="755"/>
      <c r="GFA294" s="755"/>
      <c r="GFB294" s="755"/>
      <c r="GFC294" s="755"/>
      <c r="GFD294" s="755"/>
      <c r="GFE294" s="755"/>
      <c r="GFF294" s="755"/>
      <c r="GFG294" s="755"/>
      <c r="GFH294" s="755"/>
      <c r="GFI294" s="755"/>
      <c r="GFJ294" s="755"/>
      <c r="GFK294" s="755"/>
      <c r="GFL294" s="755"/>
      <c r="GFM294" s="755"/>
      <c r="GFN294" s="755"/>
      <c r="GFO294" s="755"/>
      <c r="GFP294" s="755"/>
      <c r="GFQ294" s="755"/>
      <c r="GFR294" s="755"/>
      <c r="GFS294" s="755"/>
      <c r="GFT294" s="755"/>
      <c r="GFU294" s="755"/>
      <c r="GFV294" s="755"/>
      <c r="GFW294" s="755"/>
      <c r="GFX294" s="755"/>
      <c r="GFY294" s="755"/>
      <c r="GFZ294" s="755"/>
      <c r="GGA294" s="755"/>
      <c r="GGB294" s="755"/>
      <c r="GGC294" s="755"/>
      <c r="GGD294" s="755"/>
      <c r="GGE294" s="755"/>
      <c r="GGF294" s="755"/>
      <c r="GGG294" s="755"/>
      <c r="GGH294" s="755"/>
      <c r="GGI294" s="755"/>
      <c r="GGJ294" s="755"/>
      <c r="GGK294" s="755"/>
      <c r="GGL294" s="755"/>
      <c r="GGM294" s="755"/>
      <c r="GGN294" s="755"/>
      <c r="GGO294" s="755"/>
      <c r="GGP294" s="755"/>
      <c r="GGQ294" s="755"/>
      <c r="GGR294" s="755"/>
      <c r="GGS294" s="755"/>
      <c r="GGT294" s="755"/>
      <c r="GGU294" s="755"/>
      <c r="GGV294" s="755"/>
      <c r="GGW294" s="755"/>
      <c r="GGX294" s="755"/>
      <c r="GGY294" s="755"/>
      <c r="GGZ294" s="755"/>
      <c r="GHA294" s="755"/>
      <c r="GHB294" s="755"/>
      <c r="GHC294" s="755"/>
      <c r="GHD294" s="755"/>
      <c r="GHE294" s="755"/>
      <c r="GHF294" s="755"/>
      <c r="GHG294" s="755"/>
      <c r="GHH294" s="755"/>
      <c r="GHI294" s="755"/>
      <c r="GHJ294" s="755"/>
      <c r="GHK294" s="755"/>
      <c r="GHL294" s="755"/>
      <c r="GHM294" s="755"/>
      <c r="GHN294" s="755"/>
      <c r="GHO294" s="755"/>
      <c r="GHP294" s="755"/>
      <c r="GHQ294" s="755"/>
      <c r="GHR294" s="755"/>
      <c r="GHS294" s="755"/>
      <c r="GHT294" s="755"/>
      <c r="GHU294" s="755"/>
      <c r="GHV294" s="755"/>
      <c r="GHW294" s="755"/>
      <c r="GHX294" s="755"/>
      <c r="GHY294" s="755"/>
      <c r="GHZ294" s="755"/>
      <c r="GIA294" s="755"/>
      <c r="GIB294" s="755"/>
      <c r="GIC294" s="755"/>
      <c r="GID294" s="755"/>
      <c r="GIE294" s="755"/>
      <c r="GIF294" s="755"/>
      <c r="GIG294" s="755"/>
      <c r="GIH294" s="755"/>
      <c r="GII294" s="755"/>
      <c r="GIJ294" s="755"/>
      <c r="GIK294" s="755"/>
      <c r="GIL294" s="755"/>
      <c r="GIM294" s="755"/>
      <c r="GIN294" s="755"/>
      <c r="GIO294" s="755"/>
      <c r="GIP294" s="755"/>
      <c r="GIQ294" s="755"/>
      <c r="GIR294" s="755"/>
      <c r="GIS294" s="755"/>
      <c r="GIT294" s="755"/>
      <c r="GIU294" s="755"/>
      <c r="GIV294" s="755"/>
      <c r="GIW294" s="755"/>
      <c r="GIX294" s="755"/>
      <c r="GIY294" s="755"/>
      <c r="GIZ294" s="755"/>
      <c r="GJA294" s="755"/>
      <c r="GJB294" s="755"/>
      <c r="GJC294" s="755"/>
      <c r="GJD294" s="755"/>
      <c r="GJE294" s="755"/>
      <c r="GJF294" s="755"/>
      <c r="GJG294" s="755"/>
      <c r="GJH294" s="755"/>
      <c r="GJI294" s="755"/>
      <c r="GJJ294" s="755"/>
      <c r="GJK294" s="755"/>
      <c r="GJL294" s="755"/>
      <c r="GJM294" s="755"/>
      <c r="GJN294" s="755"/>
      <c r="GJO294" s="755"/>
      <c r="GJP294" s="755"/>
      <c r="GJQ294" s="755"/>
      <c r="GJR294" s="755"/>
      <c r="GJS294" s="755"/>
      <c r="GJT294" s="755"/>
      <c r="GJU294" s="755"/>
      <c r="GJV294" s="755"/>
      <c r="GJW294" s="755"/>
      <c r="GJX294" s="755"/>
      <c r="GJY294" s="755"/>
      <c r="GJZ294" s="755"/>
      <c r="GKA294" s="755"/>
      <c r="GKB294" s="755"/>
      <c r="GKC294" s="755"/>
      <c r="GKD294" s="755"/>
      <c r="GKE294" s="755"/>
      <c r="GKF294" s="755"/>
      <c r="GKG294" s="755"/>
      <c r="GKH294" s="755"/>
      <c r="GKI294" s="755"/>
      <c r="GKJ294" s="755"/>
      <c r="GKK294" s="755"/>
      <c r="GKL294" s="755"/>
      <c r="GKM294" s="755"/>
      <c r="GKN294" s="755"/>
      <c r="GKO294" s="755"/>
      <c r="GKP294" s="755"/>
      <c r="GKQ294" s="755"/>
      <c r="GKR294" s="755"/>
      <c r="GKS294" s="755"/>
      <c r="GKT294" s="755"/>
      <c r="GKU294" s="755"/>
      <c r="GKV294" s="755"/>
      <c r="GKW294" s="755"/>
      <c r="GKX294" s="755"/>
      <c r="GKY294" s="755"/>
      <c r="GKZ294" s="755"/>
      <c r="GLA294" s="755"/>
      <c r="GLB294" s="755"/>
      <c r="GLC294" s="755"/>
      <c r="GLD294" s="755"/>
      <c r="GLE294" s="755"/>
      <c r="GLF294" s="755"/>
      <c r="GLG294" s="755"/>
      <c r="GLH294" s="755"/>
      <c r="GLI294" s="755"/>
      <c r="GLJ294" s="755"/>
      <c r="GLK294" s="755"/>
      <c r="GLL294" s="755"/>
      <c r="GLM294" s="755"/>
      <c r="GLN294" s="755"/>
      <c r="GLO294" s="755"/>
      <c r="GLP294" s="755"/>
      <c r="GLQ294" s="755"/>
      <c r="GLR294" s="755"/>
      <c r="GLS294" s="755"/>
      <c r="GLT294" s="755"/>
      <c r="GLU294" s="755"/>
      <c r="GLV294" s="755"/>
      <c r="GLW294" s="755"/>
      <c r="GLX294" s="755"/>
      <c r="GLY294" s="755"/>
      <c r="GLZ294" s="755"/>
      <c r="GMA294" s="755"/>
      <c r="GMB294" s="755"/>
      <c r="GMC294" s="755"/>
      <c r="GMD294" s="755"/>
      <c r="GME294" s="755"/>
      <c r="GMF294" s="755"/>
      <c r="GMG294" s="755"/>
      <c r="GMH294" s="755"/>
      <c r="GMI294" s="755"/>
      <c r="GMJ294" s="755"/>
      <c r="GMK294" s="755"/>
      <c r="GML294" s="755"/>
      <c r="GMM294" s="755"/>
      <c r="GMN294" s="755"/>
      <c r="GMO294" s="755"/>
      <c r="GMP294" s="755"/>
      <c r="GMQ294" s="755"/>
      <c r="GMR294" s="755"/>
      <c r="GMS294" s="755"/>
      <c r="GMT294" s="755"/>
      <c r="GMU294" s="755"/>
      <c r="GMV294" s="755"/>
      <c r="GMW294" s="755"/>
      <c r="GMX294" s="755"/>
      <c r="GMY294" s="755"/>
      <c r="GMZ294" s="755"/>
      <c r="GNA294" s="755"/>
      <c r="GNB294" s="755"/>
      <c r="GNC294" s="755"/>
      <c r="GND294" s="755"/>
      <c r="GNE294" s="755"/>
      <c r="GNF294" s="755"/>
      <c r="GNG294" s="755"/>
      <c r="GNH294" s="755"/>
      <c r="GNI294" s="755"/>
      <c r="GNJ294" s="755"/>
      <c r="GNK294" s="755"/>
      <c r="GNL294" s="755"/>
      <c r="GNM294" s="755"/>
      <c r="GNN294" s="755"/>
      <c r="GNO294" s="755"/>
      <c r="GNP294" s="755"/>
      <c r="GNQ294" s="755"/>
      <c r="GNR294" s="755"/>
      <c r="GNS294" s="755"/>
      <c r="GNT294" s="755"/>
      <c r="GNU294" s="755"/>
      <c r="GNV294" s="755"/>
      <c r="GNW294" s="755"/>
      <c r="GNX294" s="755"/>
      <c r="GNY294" s="755"/>
      <c r="GNZ294" s="755"/>
      <c r="GOA294" s="755"/>
      <c r="GOB294" s="755"/>
      <c r="GOC294" s="755"/>
      <c r="GOD294" s="755"/>
      <c r="GOE294" s="755"/>
      <c r="GOF294" s="755"/>
      <c r="GOG294" s="755"/>
      <c r="GOH294" s="755"/>
      <c r="GOI294" s="755"/>
      <c r="GOJ294" s="755"/>
      <c r="GOK294" s="755"/>
      <c r="GOL294" s="755"/>
      <c r="GOM294" s="755"/>
      <c r="GON294" s="755"/>
      <c r="GOO294" s="755"/>
      <c r="GOP294" s="755"/>
      <c r="GOQ294" s="755"/>
      <c r="GOR294" s="755"/>
      <c r="GOS294" s="755"/>
      <c r="GOT294" s="755"/>
      <c r="GOU294" s="755"/>
      <c r="GOV294" s="755"/>
      <c r="GOW294" s="755"/>
      <c r="GOX294" s="755"/>
      <c r="GOY294" s="755"/>
      <c r="GOZ294" s="755"/>
      <c r="GPA294" s="755"/>
      <c r="GPB294" s="755"/>
      <c r="GPC294" s="755"/>
      <c r="GPD294" s="755"/>
      <c r="GPE294" s="755"/>
      <c r="GPF294" s="755"/>
      <c r="GPG294" s="755"/>
      <c r="GPH294" s="755"/>
      <c r="GPI294" s="755"/>
      <c r="GPJ294" s="755"/>
      <c r="GPK294" s="755"/>
      <c r="GPL294" s="755"/>
      <c r="GPM294" s="755"/>
      <c r="GPN294" s="755"/>
      <c r="GPO294" s="755"/>
      <c r="GPP294" s="755"/>
      <c r="GPQ294" s="755"/>
      <c r="GPR294" s="755"/>
      <c r="GPS294" s="755"/>
      <c r="GPT294" s="755"/>
      <c r="GPU294" s="755"/>
      <c r="GPV294" s="755"/>
      <c r="GPW294" s="755"/>
      <c r="GPX294" s="755"/>
      <c r="GPY294" s="755"/>
      <c r="GPZ294" s="755"/>
      <c r="GQA294" s="755"/>
      <c r="GQB294" s="755"/>
      <c r="GQC294" s="755"/>
      <c r="GQD294" s="755"/>
      <c r="GQE294" s="755"/>
      <c r="GQF294" s="755"/>
      <c r="GQG294" s="755"/>
      <c r="GQH294" s="755"/>
      <c r="GQI294" s="755"/>
      <c r="GQJ294" s="755"/>
      <c r="GQK294" s="755"/>
      <c r="GQL294" s="755"/>
      <c r="GQM294" s="755"/>
      <c r="GQN294" s="755"/>
      <c r="GQO294" s="755"/>
      <c r="GQP294" s="755"/>
      <c r="GQQ294" s="755"/>
      <c r="GQR294" s="755"/>
      <c r="GQS294" s="755"/>
      <c r="GQT294" s="755"/>
      <c r="GQU294" s="755"/>
      <c r="GQV294" s="755"/>
      <c r="GQW294" s="755"/>
      <c r="GQX294" s="755"/>
      <c r="GQY294" s="755"/>
      <c r="GQZ294" s="755"/>
      <c r="GRA294" s="755"/>
      <c r="GRB294" s="755"/>
      <c r="GRC294" s="755"/>
      <c r="GRD294" s="755"/>
      <c r="GRE294" s="755"/>
      <c r="GRF294" s="755"/>
      <c r="GRG294" s="755"/>
      <c r="GRH294" s="755"/>
      <c r="GRI294" s="755"/>
      <c r="GRJ294" s="755"/>
      <c r="GRK294" s="755"/>
      <c r="GRL294" s="755"/>
      <c r="GRM294" s="755"/>
      <c r="GRN294" s="755"/>
      <c r="GRO294" s="755"/>
      <c r="GRP294" s="755"/>
      <c r="GRQ294" s="755"/>
      <c r="GRR294" s="755"/>
      <c r="GRS294" s="755"/>
      <c r="GRT294" s="755"/>
      <c r="GRU294" s="755"/>
      <c r="GRV294" s="755"/>
      <c r="GRW294" s="755"/>
      <c r="GRX294" s="755"/>
      <c r="GRY294" s="755"/>
      <c r="GRZ294" s="755"/>
      <c r="GSA294" s="755"/>
      <c r="GSB294" s="755"/>
      <c r="GSC294" s="755"/>
      <c r="GSD294" s="755"/>
      <c r="GSE294" s="755"/>
      <c r="GSF294" s="755"/>
      <c r="GSG294" s="755"/>
      <c r="GSH294" s="755"/>
      <c r="GSI294" s="755"/>
      <c r="GSJ294" s="755"/>
      <c r="GSK294" s="755"/>
      <c r="GSL294" s="755"/>
      <c r="GSM294" s="755"/>
      <c r="GSN294" s="755"/>
      <c r="GSO294" s="755"/>
      <c r="GSP294" s="755"/>
      <c r="GSQ294" s="755"/>
      <c r="GSR294" s="755"/>
      <c r="GSS294" s="755"/>
      <c r="GST294" s="755"/>
      <c r="GSU294" s="755"/>
      <c r="GSV294" s="755"/>
      <c r="GSW294" s="755"/>
      <c r="GSX294" s="755"/>
      <c r="GSY294" s="755"/>
      <c r="GSZ294" s="755"/>
      <c r="GTA294" s="755"/>
      <c r="GTB294" s="755"/>
      <c r="GTC294" s="755"/>
      <c r="GTD294" s="755"/>
      <c r="GTE294" s="755"/>
      <c r="GTF294" s="755"/>
      <c r="GTG294" s="755"/>
      <c r="GTH294" s="755"/>
      <c r="GTI294" s="755"/>
      <c r="GTJ294" s="755"/>
      <c r="GTK294" s="755"/>
      <c r="GTL294" s="755"/>
      <c r="GTM294" s="755"/>
      <c r="GTN294" s="755"/>
      <c r="GTO294" s="755"/>
      <c r="GTP294" s="755"/>
      <c r="GTQ294" s="755"/>
      <c r="GTR294" s="755"/>
      <c r="GTS294" s="755"/>
      <c r="GTT294" s="755"/>
      <c r="GTU294" s="755"/>
      <c r="GTV294" s="755"/>
      <c r="GTW294" s="755"/>
      <c r="GTX294" s="755"/>
      <c r="GTY294" s="755"/>
      <c r="GTZ294" s="755"/>
      <c r="GUA294" s="755"/>
      <c r="GUB294" s="755"/>
      <c r="GUC294" s="755"/>
      <c r="GUD294" s="755"/>
      <c r="GUE294" s="755"/>
      <c r="GUF294" s="755"/>
      <c r="GUG294" s="755"/>
      <c r="GUH294" s="755"/>
      <c r="GUI294" s="755"/>
      <c r="GUJ294" s="755"/>
      <c r="GUK294" s="755"/>
      <c r="GUL294" s="755"/>
      <c r="GUM294" s="755"/>
      <c r="GUN294" s="755"/>
      <c r="GUO294" s="755"/>
      <c r="GUP294" s="755"/>
      <c r="GUQ294" s="755"/>
      <c r="GUR294" s="755"/>
      <c r="GUS294" s="755"/>
      <c r="GUT294" s="755"/>
      <c r="GUU294" s="755"/>
      <c r="GUV294" s="755"/>
      <c r="GUW294" s="755"/>
      <c r="GUX294" s="755"/>
      <c r="GUY294" s="755"/>
      <c r="GUZ294" s="755"/>
      <c r="GVA294" s="755"/>
      <c r="GVB294" s="755"/>
      <c r="GVC294" s="755"/>
      <c r="GVD294" s="755"/>
      <c r="GVE294" s="755"/>
      <c r="GVF294" s="755"/>
      <c r="GVG294" s="755"/>
      <c r="GVH294" s="755"/>
      <c r="GVI294" s="755"/>
      <c r="GVJ294" s="755"/>
      <c r="GVK294" s="755"/>
      <c r="GVL294" s="755"/>
      <c r="GVM294" s="755"/>
      <c r="GVN294" s="755"/>
      <c r="GVO294" s="755"/>
      <c r="GVP294" s="755"/>
      <c r="GVQ294" s="755"/>
      <c r="GVR294" s="755"/>
      <c r="GVS294" s="755"/>
      <c r="GVT294" s="755"/>
      <c r="GVU294" s="755"/>
      <c r="GVV294" s="755"/>
      <c r="GVW294" s="755"/>
      <c r="GVX294" s="755"/>
      <c r="GVY294" s="755"/>
      <c r="GVZ294" s="755"/>
      <c r="GWA294" s="755"/>
      <c r="GWB294" s="755"/>
      <c r="GWC294" s="755"/>
      <c r="GWD294" s="755"/>
      <c r="GWE294" s="755"/>
      <c r="GWF294" s="755"/>
      <c r="GWG294" s="755"/>
      <c r="GWH294" s="755"/>
      <c r="GWI294" s="755"/>
      <c r="GWJ294" s="755"/>
      <c r="GWK294" s="755"/>
      <c r="GWL294" s="755"/>
      <c r="GWM294" s="755"/>
      <c r="GWN294" s="755"/>
      <c r="GWO294" s="755"/>
      <c r="GWP294" s="755"/>
      <c r="GWQ294" s="755"/>
      <c r="GWR294" s="755"/>
      <c r="GWS294" s="755"/>
      <c r="GWT294" s="755"/>
      <c r="GWU294" s="755"/>
      <c r="GWV294" s="755"/>
      <c r="GWW294" s="755"/>
      <c r="GWX294" s="755"/>
      <c r="GWY294" s="755"/>
      <c r="GWZ294" s="755"/>
      <c r="GXA294" s="755"/>
      <c r="GXB294" s="755"/>
      <c r="GXC294" s="755"/>
      <c r="GXD294" s="755"/>
      <c r="GXE294" s="755"/>
      <c r="GXF294" s="755"/>
      <c r="GXG294" s="755"/>
      <c r="GXH294" s="755"/>
      <c r="GXI294" s="755"/>
      <c r="GXJ294" s="755"/>
      <c r="GXK294" s="755"/>
      <c r="GXL294" s="755"/>
      <c r="GXM294" s="755"/>
      <c r="GXN294" s="755"/>
      <c r="GXO294" s="755"/>
      <c r="GXP294" s="755"/>
      <c r="GXQ294" s="755"/>
      <c r="GXR294" s="755"/>
      <c r="GXS294" s="755"/>
      <c r="GXT294" s="755"/>
      <c r="GXU294" s="755"/>
      <c r="GXV294" s="755"/>
      <c r="GXW294" s="755"/>
      <c r="GXX294" s="755"/>
      <c r="GXY294" s="755"/>
      <c r="GXZ294" s="755"/>
      <c r="GYA294" s="755"/>
      <c r="GYB294" s="755"/>
      <c r="GYC294" s="755"/>
      <c r="GYD294" s="755"/>
      <c r="GYE294" s="755"/>
      <c r="GYF294" s="755"/>
      <c r="GYG294" s="755"/>
      <c r="GYH294" s="755"/>
      <c r="GYI294" s="755"/>
      <c r="GYJ294" s="755"/>
      <c r="GYK294" s="755"/>
      <c r="GYL294" s="755"/>
      <c r="GYM294" s="755"/>
      <c r="GYN294" s="755"/>
      <c r="GYO294" s="755"/>
      <c r="GYP294" s="755"/>
      <c r="GYQ294" s="755"/>
      <c r="GYR294" s="755"/>
      <c r="GYS294" s="755"/>
      <c r="GYT294" s="755"/>
      <c r="GYU294" s="755"/>
      <c r="GYV294" s="755"/>
      <c r="GYW294" s="755"/>
      <c r="GYX294" s="755"/>
      <c r="GYY294" s="755"/>
      <c r="GYZ294" s="755"/>
      <c r="GZA294" s="755"/>
      <c r="GZB294" s="755"/>
      <c r="GZC294" s="755"/>
      <c r="GZD294" s="755"/>
      <c r="GZE294" s="755"/>
      <c r="GZF294" s="755"/>
      <c r="GZG294" s="755"/>
      <c r="GZH294" s="755"/>
      <c r="GZI294" s="755"/>
      <c r="GZJ294" s="755"/>
      <c r="GZK294" s="755"/>
      <c r="GZL294" s="755"/>
      <c r="GZM294" s="755"/>
      <c r="GZN294" s="755"/>
      <c r="GZO294" s="755"/>
      <c r="GZP294" s="755"/>
      <c r="GZQ294" s="755"/>
      <c r="GZR294" s="755"/>
      <c r="GZS294" s="755"/>
      <c r="GZT294" s="755"/>
      <c r="GZU294" s="755"/>
      <c r="GZV294" s="755"/>
      <c r="GZW294" s="755"/>
      <c r="GZX294" s="755"/>
      <c r="GZY294" s="755"/>
      <c r="GZZ294" s="755"/>
      <c r="HAA294" s="755"/>
      <c r="HAB294" s="755"/>
      <c r="HAC294" s="755"/>
      <c r="HAD294" s="755"/>
      <c r="HAE294" s="755"/>
      <c r="HAF294" s="755"/>
      <c r="HAG294" s="755"/>
      <c r="HAH294" s="755"/>
      <c r="HAI294" s="755"/>
      <c r="HAJ294" s="755"/>
      <c r="HAK294" s="755"/>
      <c r="HAL294" s="755"/>
      <c r="HAM294" s="755"/>
      <c r="HAN294" s="755"/>
      <c r="HAO294" s="755"/>
      <c r="HAP294" s="755"/>
      <c r="HAQ294" s="755"/>
      <c r="HAR294" s="755"/>
      <c r="HAS294" s="755"/>
      <c r="HAT294" s="755"/>
      <c r="HAU294" s="755"/>
      <c r="HAV294" s="755"/>
      <c r="HAW294" s="755"/>
      <c r="HAX294" s="755"/>
      <c r="HAY294" s="755"/>
      <c r="HAZ294" s="755"/>
      <c r="HBA294" s="755"/>
      <c r="HBB294" s="755"/>
      <c r="HBC294" s="755"/>
      <c r="HBD294" s="755"/>
      <c r="HBE294" s="755"/>
      <c r="HBF294" s="755"/>
      <c r="HBG294" s="755"/>
      <c r="HBH294" s="755"/>
      <c r="HBI294" s="755"/>
      <c r="HBJ294" s="755"/>
      <c r="HBK294" s="755"/>
      <c r="HBL294" s="755"/>
      <c r="HBM294" s="755"/>
      <c r="HBN294" s="755"/>
      <c r="HBO294" s="755"/>
      <c r="HBP294" s="755"/>
      <c r="HBQ294" s="755"/>
      <c r="HBR294" s="755"/>
      <c r="HBS294" s="755"/>
      <c r="HBT294" s="755"/>
      <c r="HBU294" s="755"/>
      <c r="HBV294" s="755"/>
      <c r="HBW294" s="755"/>
      <c r="HBX294" s="755"/>
      <c r="HBY294" s="755"/>
      <c r="HBZ294" s="755"/>
      <c r="HCA294" s="755"/>
      <c r="HCB294" s="755"/>
      <c r="HCC294" s="755"/>
      <c r="HCD294" s="755"/>
      <c r="HCE294" s="755"/>
      <c r="HCF294" s="755"/>
      <c r="HCG294" s="755"/>
      <c r="HCH294" s="755"/>
      <c r="HCI294" s="755"/>
      <c r="HCJ294" s="755"/>
      <c r="HCK294" s="755"/>
      <c r="HCL294" s="755"/>
      <c r="HCM294" s="755"/>
      <c r="HCN294" s="755"/>
      <c r="HCO294" s="755"/>
      <c r="HCP294" s="755"/>
      <c r="HCQ294" s="755"/>
      <c r="HCR294" s="755"/>
      <c r="HCS294" s="755"/>
      <c r="HCT294" s="755"/>
      <c r="HCU294" s="755"/>
      <c r="HCV294" s="755"/>
      <c r="HCW294" s="755"/>
      <c r="HCX294" s="755"/>
      <c r="HCY294" s="755"/>
      <c r="HCZ294" s="755"/>
      <c r="HDA294" s="755"/>
      <c r="HDB294" s="755"/>
      <c r="HDC294" s="755"/>
      <c r="HDD294" s="755"/>
      <c r="HDE294" s="755"/>
      <c r="HDF294" s="755"/>
      <c r="HDG294" s="755"/>
      <c r="HDH294" s="755"/>
      <c r="HDI294" s="755"/>
      <c r="HDJ294" s="755"/>
      <c r="HDK294" s="755"/>
      <c r="HDL294" s="755"/>
      <c r="HDM294" s="755"/>
      <c r="HDN294" s="755"/>
      <c r="HDO294" s="755"/>
      <c r="HDP294" s="755"/>
      <c r="HDQ294" s="755"/>
      <c r="HDR294" s="755"/>
      <c r="HDS294" s="755"/>
      <c r="HDT294" s="755"/>
      <c r="HDU294" s="755"/>
      <c r="HDV294" s="755"/>
      <c r="HDW294" s="755"/>
      <c r="HDX294" s="755"/>
      <c r="HDY294" s="755"/>
      <c r="HDZ294" s="755"/>
      <c r="HEA294" s="755"/>
      <c r="HEB294" s="755"/>
      <c r="HEC294" s="755"/>
      <c r="HED294" s="755"/>
      <c r="HEE294" s="755"/>
      <c r="HEF294" s="755"/>
      <c r="HEG294" s="755"/>
      <c r="HEH294" s="755"/>
      <c r="HEI294" s="755"/>
      <c r="HEJ294" s="755"/>
      <c r="HEK294" s="755"/>
      <c r="HEL294" s="755"/>
      <c r="HEM294" s="755"/>
      <c r="HEN294" s="755"/>
      <c r="HEO294" s="755"/>
      <c r="HEP294" s="755"/>
      <c r="HEQ294" s="755"/>
      <c r="HER294" s="755"/>
      <c r="HES294" s="755"/>
      <c r="HET294" s="755"/>
      <c r="HEU294" s="755"/>
      <c r="HEV294" s="755"/>
      <c r="HEW294" s="755"/>
      <c r="HEX294" s="755"/>
      <c r="HEY294" s="755"/>
      <c r="HEZ294" s="755"/>
      <c r="HFA294" s="755"/>
      <c r="HFB294" s="755"/>
      <c r="HFC294" s="755"/>
      <c r="HFD294" s="755"/>
      <c r="HFE294" s="755"/>
      <c r="HFF294" s="755"/>
      <c r="HFG294" s="755"/>
      <c r="HFH294" s="755"/>
      <c r="HFI294" s="755"/>
      <c r="HFJ294" s="755"/>
      <c r="HFK294" s="755"/>
      <c r="HFL294" s="755"/>
      <c r="HFM294" s="755"/>
      <c r="HFN294" s="755"/>
      <c r="HFO294" s="755"/>
      <c r="HFP294" s="755"/>
      <c r="HFQ294" s="755"/>
      <c r="HFR294" s="755"/>
      <c r="HFS294" s="755"/>
      <c r="HFT294" s="755"/>
      <c r="HFU294" s="755"/>
      <c r="HFV294" s="755"/>
      <c r="HFW294" s="755"/>
      <c r="HFX294" s="755"/>
      <c r="HFY294" s="755"/>
      <c r="HFZ294" s="755"/>
      <c r="HGA294" s="755"/>
      <c r="HGB294" s="755"/>
      <c r="HGC294" s="755"/>
      <c r="HGD294" s="755"/>
      <c r="HGE294" s="755"/>
      <c r="HGF294" s="755"/>
      <c r="HGG294" s="755"/>
      <c r="HGH294" s="755"/>
      <c r="HGI294" s="755"/>
      <c r="HGJ294" s="755"/>
      <c r="HGK294" s="755"/>
      <c r="HGL294" s="755"/>
      <c r="HGM294" s="755"/>
      <c r="HGN294" s="755"/>
      <c r="HGO294" s="755"/>
      <c r="HGP294" s="755"/>
      <c r="HGQ294" s="755"/>
      <c r="HGR294" s="755"/>
      <c r="HGS294" s="755"/>
      <c r="HGT294" s="755"/>
      <c r="HGU294" s="755"/>
      <c r="HGV294" s="755"/>
      <c r="HGW294" s="755"/>
      <c r="HGX294" s="755"/>
      <c r="HGY294" s="755"/>
      <c r="HGZ294" s="755"/>
      <c r="HHA294" s="755"/>
      <c r="HHB294" s="755"/>
      <c r="HHC294" s="755"/>
      <c r="HHD294" s="755"/>
      <c r="HHE294" s="755"/>
      <c r="HHF294" s="755"/>
      <c r="HHG294" s="755"/>
      <c r="HHH294" s="755"/>
      <c r="HHI294" s="755"/>
      <c r="HHJ294" s="755"/>
      <c r="HHK294" s="755"/>
      <c r="HHL294" s="755"/>
      <c r="HHM294" s="755"/>
      <c r="HHN294" s="755"/>
      <c r="HHO294" s="755"/>
      <c r="HHP294" s="755"/>
      <c r="HHQ294" s="755"/>
      <c r="HHR294" s="755"/>
      <c r="HHS294" s="755"/>
      <c r="HHT294" s="755"/>
      <c r="HHU294" s="755"/>
      <c r="HHV294" s="755"/>
      <c r="HHW294" s="755"/>
      <c r="HHX294" s="755"/>
      <c r="HHY294" s="755"/>
      <c r="HHZ294" s="755"/>
      <c r="HIA294" s="755"/>
      <c r="HIB294" s="755"/>
      <c r="HIC294" s="755"/>
      <c r="HID294" s="755"/>
      <c r="HIE294" s="755"/>
      <c r="HIF294" s="755"/>
      <c r="HIG294" s="755"/>
      <c r="HIH294" s="755"/>
      <c r="HII294" s="755"/>
      <c r="HIJ294" s="755"/>
      <c r="HIK294" s="755"/>
      <c r="HIL294" s="755"/>
      <c r="HIM294" s="755"/>
      <c r="HIN294" s="755"/>
      <c r="HIO294" s="755"/>
      <c r="HIP294" s="755"/>
      <c r="HIQ294" s="755"/>
      <c r="HIR294" s="755"/>
      <c r="HIS294" s="755"/>
      <c r="HIT294" s="755"/>
      <c r="HIU294" s="755"/>
      <c r="HIV294" s="755"/>
      <c r="HIW294" s="755"/>
      <c r="HIX294" s="755"/>
      <c r="HIY294" s="755"/>
      <c r="HIZ294" s="755"/>
      <c r="HJA294" s="755"/>
      <c r="HJB294" s="755"/>
      <c r="HJC294" s="755"/>
      <c r="HJD294" s="755"/>
      <c r="HJE294" s="755"/>
      <c r="HJF294" s="755"/>
      <c r="HJG294" s="755"/>
      <c r="HJH294" s="755"/>
      <c r="HJI294" s="755"/>
      <c r="HJJ294" s="755"/>
      <c r="HJK294" s="755"/>
      <c r="HJL294" s="755"/>
      <c r="HJM294" s="755"/>
      <c r="HJN294" s="755"/>
      <c r="HJO294" s="755"/>
      <c r="HJP294" s="755"/>
      <c r="HJQ294" s="755"/>
      <c r="HJR294" s="755"/>
      <c r="HJS294" s="755"/>
      <c r="HJT294" s="755"/>
      <c r="HJU294" s="755"/>
      <c r="HJV294" s="755"/>
      <c r="HJW294" s="755"/>
      <c r="HJX294" s="755"/>
      <c r="HJY294" s="755"/>
      <c r="HJZ294" s="755"/>
      <c r="HKA294" s="755"/>
      <c r="HKB294" s="755"/>
      <c r="HKC294" s="755"/>
      <c r="HKD294" s="755"/>
      <c r="HKE294" s="755"/>
      <c r="HKF294" s="755"/>
      <c r="HKG294" s="755"/>
      <c r="HKH294" s="755"/>
      <c r="HKI294" s="755"/>
      <c r="HKJ294" s="755"/>
      <c r="HKK294" s="755"/>
      <c r="HKL294" s="755"/>
      <c r="HKM294" s="755"/>
      <c r="HKN294" s="755"/>
      <c r="HKO294" s="755"/>
      <c r="HKP294" s="755"/>
      <c r="HKQ294" s="755"/>
      <c r="HKR294" s="755"/>
      <c r="HKS294" s="755"/>
      <c r="HKT294" s="755"/>
      <c r="HKU294" s="755"/>
      <c r="HKV294" s="755"/>
      <c r="HKW294" s="755"/>
      <c r="HKX294" s="755"/>
      <c r="HKY294" s="755"/>
      <c r="HKZ294" s="755"/>
      <c r="HLA294" s="755"/>
      <c r="HLB294" s="755"/>
      <c r="HLC294" s="755"/>
      <c r="HLD294" s="755"/>
      <c r="HLE294" s="755"/>
      <c r="HLF294" s="755"/>
      <c r="HLG294" s="755"/>
      <c r="HLH294" s="755"/>
      <c r="HLI294" s="755"/>
      <c r="HLJ294" s="755"/>
      <c r="HLK294" s="755"/>
      <c r="HLL294" s="755"/>
      <c r="HLM294" s="755"/>
      <c r="HLN294" s="755"/>
      <c r="HLO294" s="755"/>
      <c r="HLP294" s="755"/>
      <c r="HLQ294" s="755"/>
      <c r="HLR294" s="755"/>
      <c r="HLS294" s="755"/>
      <c r="HLT294" s="755"/>
      <c r="HLU294" s="755"/>
      <c r="HLV294" s="755"/>
      <c r="HLW294" s="755"/>
      <c r="HLX294" s="755"/>
      <c r="HLY294" s="755"/>
      <c r="HLZ294" s="755"/>
      <c r="HMA294" s="755"/>
      <c r="HMB294" s="755"/>
      <c r="HMC294" s="755"/>
      <c r="HMD294" s="755"/>
      <c r="HME294" s="755"/>
      <c r="HMF294" s="755"/>
      <c r="HMG294" s="755"/>
      <c r="HMH294" s="755"/>
      <c r="HMI294" s="755"/>
      <c r="HMJ294" s="755"/>
      <c r="HMK294" s="755"/>
      <c r="HML294" s="755"/>
      <c r="HMM294" s="755"/>
      <c r="HMN294" s="755"/>
      <c r="HMO294" s="755"/>
      <c r="HMP294" s="755"/>
      <c r="HMQ294" s="755"/>
      <c r="HMR294" s="755"/>
      <c r="HMS294" s="755"/>
      <c r="HMT294" s="755"/>
      <c r="HMU294" s="755"/>
      <c r="HMV294" s="755"/>
      <c r="HMW294" s="755"/>
      <c r="HMX294" s="755"/>
      <c r="HMY294" s="755"/>
      <c r="HMZ294" s="755"/>
      <c r="HNA294" s="755"/>
      <c r="HNB294" s="755"/>
      <c r="HNC294" s="755"/>
      <c r="HND294" s="755"/>
      <c r="HNE294" s="755"/>
      <c r="HNF294" s="755"/>
      <c r="HNG294" s="755"/>
      <c r="HNH294" s="755"/>
      <c r="HNI294" s="755"/>
      <c r="HNJ294" s="755"/>
      <c r="HNK294" s="755"/>
      <c r="HNL294" s="755"/>
      <c r="HNM294" s="755"/>
      <c r="HNN294" s="755"/>
      <c r="HNO294" s="755"/>
      <c r="HNP294" s="755"/>
      <c r="HNQ294" s="755"/>
      <c r="HNR294" s="755"/>
      <c r="HNS294" s="755"/>
      <c r="HNT294" s="755"/>
      <c r="HNU294" s="755"/>
      <c r="HNV294" s="755"/>
      <c r="HNW294" s="755"/>
      <c r="HNX294" s="755"/>
      <c r="HNY294" s="755"/>
      <c r="HNZ294" s="755"/>
      <c r="HOA294" s="755"/>
      <c r="HOB294" s="755"/>
      <c r="HOC294" s="755"/>
      <c r="HOD294" s="755"/>
      <c r="HOE294" s="755"/>
      <c r="HOF294" s="755"/>
      <c r="HOG294" s="755"/>
      <c r="HOH294" s="755"/>
      <c r="HOI294" s="755"/>
      <c r="HOJ294" s="755"/>
      <c r="HOK294" s="755"/>
      <c r="HOL294" s="755"/>
      <c r="HOM294" s="755"/>
      <c r="HON294" s="755"/>
      <c r="HOO294" s="755"/>
      <c r="HOP294" s="755"/>
      <c r="HOQ294" s="755"/>
      <c r="HOR294" s="755"/>
      <c r="HOS294" s="755"/>
      <c r="HOT294" s="755"/>
      <c r="HOU294" s="755"/>
      <c r="HOV294" s="755"/>
      <c r="HOW294" s="755"/>
      <c r="HOX294" s="755"/>
      <c r="HOY294" s="755"/>
      <c r="HOZ294" s="755"/>
      <c r="HPA294" s="755"/>
      <c r="HPB294" s="755"/>
      <c r="HPC294" s="755"/>
      <c r="HPD294" s="755"/>
      <c r="HPE294" s="755"/>
      <c r="HPF294" s="755"/>
      <c r="HPG294" s="755"/>
      <c r="HPH294" s="755"/>
      <c r="HPI294" s="755"/>
      <c r="HPJ294" s="755"/>
      <c r="HPK294" s="755"/>
      <c r="HPL294" s="755"/>
      <c r="HPM294" s="755"/>
      <c r="HPN294" s="755"/>
      <c r="HPO294" s="755"/>
      <c r="HPP294" s="755"/>
      <c r="HPQ294" s="755"/>
      <c r="HPR294" s="755"/>
      <c r="HPS294" s="755"/>
      <c r="HPT294" s="755"/>
      <c r="HPU294" s="755"/>
      <c r="HPV294" s="755"/>
      <c r="HPW294" s="755"/>
      <c r="HPX294" s="755"/>
      <c r="HPY294" s="755"/>
      <c r="HPZ294" s="755"/>
      <c r="HQA294" s="755"/>
      <c r="HQB294" s="755"/>
      <c r="HQC294" s="755"/>
      <c r="HQD294" s="755"/>
      <c r="HQE294" s="755"/>
      <c r="HQF294" s="755"/>
      <c r="HQG294" s="755"/>
      <c r="HQH294" s="755"/>
      <c r="HQI294" s="755"/>
      <c r="HQJ294" s="755"/>
      <c r="HQK294" s="755"/>
      <c r="HQL294" s="755"/>
      <c r="HQM294" s="755"/>
      <c r="HQN294" s="755"/>
      <c r="HQO294" s="755"/>
      <c r="HQP294" s="755"/>
      <c r="HQQ294" s="755"/>
      <c r="HQR294" s="755"/>
      <c r="HQS294" s="755"/>
      <c r="HQT294" s="755"/>
      <c r="HQU294" s="755"/>
      <c r="HQV294" s="755"/>
      <c r="HQW294" s="755"/>
      <c r="HQX294" s="755"/>
      <c r="HQY294" s="755"/>
      <c r="HQZ294" s="755"/>
      <c r="HRA294" s="755"/>
      <c r="HRB294" s="755"/>
      <c r="HRC294" s="755"/>
      <c r="HRD294" s="755"/>
      <c r="HRE294" s="755"/>
      <c r="HRF294" s="755"/>
      <c r="HRG294" s="755"/>
      <c r="HRH294" s="755"/>
      <c r="HRI294" s="755"/>
      <c r="HRJ294" s="755"/>
      <c r="HRK294" s="755"/>
      <c r="HRL294" s="755"/>
      <c r="HRM294" s="755"/>
      <c r="HRN294" s="755"/>
      <c r="HRO294" s="755"/>
      <c r="HRP294" s="755"/>
      <c r="HRQ294" s="755"/>
      <c r="HRR294" s="755"/>
      <c r="HRS294" s="755"/>
      <c r="HRT294" s="755"/>
      <c r="HRU294" s="755"/>
      <c r="HRV294" s="755"/>
      <c r="HRW294" s="755"/>
      <c r="HRX294" s="755"/>
      <c r="HRY294" s="755"/>
      <c r="HRZ294" s="755"/>
      <c r="HSA294" s="755"/>
      <c r="HSB294" s="755"/>
      <c r="HSC294" s="755"/>
      <c r="HSD294" s="755"/>
      <c r="HSE294" s="755"/>
      <c r="HSF294" s="755"/>
      <c r="HSG294" s="755"/>
      <c r="HSH294" s="755"/>
      <c r="HSI294" s="755"/>
      <c r="HSJ294" s="755"/>
      <c r="HSK294" s="755"/>
      <c r="HSL294" s="755"/>
      <c r="HSM294" s="755"/>
      <c r="HSN294" s="755"/>
      <c r="HSO294" s="755"/>
      <c r="HSP294" s="755"/>
      <c r="HSQ294" s="755"/>
      <c r="HSR294" s="755"/>
      <c r="HSS294" s="755"/>
      <c r="HST294" s="755"/>
      <c r="HSU294" s="755"/>
      <c r="HSV294" s="755"/>
      <c r="HSW294" s="755"/>
      <c r="HSX294" s="755"/>
      <c r="HSY294" s="755"/>
      <c r="HSZ294" s="755"/>
      <c r="HTA294" s="755"/>
      <c r="HTB294" s="755"/>
      <c r="HTC294" s="755"/>
      <c r="HTD294" s="755"/>
      <c r="HTE294" s="755"/>
      <c r="HTF294" s="755"/>
      <c r="HTG294" s="755"/>
      <c r="HTH294" s="755"/>
      <c r="HTI294" s="755"/>
      <c r="HTJ294" s="755"/>
      <c r="HTK294" s="755"/>
      <c r="HTL294" s="755"/>
      <c r="HTM294" s="755"/>
      <c r="HTN294" s="755"/>
      <c r="HTO294" s="755"/>
      <c r="HTP294" s="755"/>
      <c r="HTQ294" s="755"/>
      <c r="HTR294" s="755"/>
      <c r="HTS294" s="755"/>
      <c r="HTT294" s="755"/>
      <c r="HTU294" s="755"/>
      <c r="HTV294" s="755"/>
      <c r="HTW294" s="755"/>
      <c r="HTX294" s="755"/>
      <c r="HTY294" s="755"/>
      <c r="HTZ294" s="755"/>
      <c r="HUA294" s="755"/>
      <c r="HUB294" s="755"/>
      <c r="HUC294" s="755"/>
      <c r="HUD294" s="755"/>
      <c r="HUE294" s="755"/>
      <c r="HUF294" s="755"/>
      <c r="HUG294" s="755"/>
      <c r="HUH294" s="755"/>
      <c r="HUI294" s="755"/>
      <c r="HUJ294" s="755"/>
      <c r="HUK294" s="755"/>
      <c r="HUL294" s="755"/>
      <c r="HUM294" s="755"/>
      <c r="HUN294" s="755"/>
      <c r="HUO294" s="755"/>
      <c r="HUP294" s="755"/>
      <c r="HUQ294" s="755"/>
      <c r="HUR294" s="755"/>
      <c r="HUS294" s="755"/>
      <c r="HUT294" s="755"/>
      <c r="HUU294" s="755"/>
      <c r="HUV294" s="755"/>
      <c r="HUW294" s="755"/>
      <c r="HUX294" s="755"/>
      <c r="HUY294" s="755"/>
      <c r="HUZ294" s="755"/>
      <c r="HVA294" s="755"/>
      <c r="HVB294" s="755"/>
      <c r="HVC294" s="755"/>
      <c r="HVD294" s="755"/>
      <c r="HVE294" s="755"/>
      <c r="HVF294" s="755"/>
      <c r="HVG294" s="755"/>
      <c r="HVH294" s="755"/>
      <c r="HVI294" s="755"/>
      <c r="HVJ294" s="755"/>
      <c r="HVK294" s="755"/>
      <c r="HVL294" s="755"/>
      <c r="HVM294" s="755"/>
      <c r="HVN294" s="755"/>
      <c r="HVO294" s="755"/>
      <c r="HVP294" s="755"/>
      <c r="HVQ294" s="755"/>
      <c r="HVR294" s="755"/>
      <c r="HVS294" s="755"/>
      <c r="HVT294" s="755"/>
      <c r="HVU294" s="755"/>
      <c r="HVV294" s="755"/>
      <c r="HVW294" s="755"/>
      <c r="HVX294" s="755"/>
      <c r="HVY294" s="755"/>
      <c r="HVZ294" s="755"/>
      <c r="HWA294" s="755"/>
      <c r="HWB294" s="755"/>
      <c r="HWC294" s="755"/>
      <c r="HWD294" s="755"/>
      <c r="HWE294" s="755"/>
      <c r="HWF294" s="755"/>
      <c r="HWG294" s="755"/>
      <c r="HWH294" s="755"/>
      <c r="HWI294" s="755"/>
      <c r="HWJ294" s="755"/>
      <c r="HWK294" s="755"/>
      <c r="HWL294" s="755"/>
      <c r="HWM294" s="755"/>
      <c r="HWN294" s="755"/>
      <c r="HWO294" s="755"/>
      <c r="HWP294" s="755"/>
      <c r="HWQ294" s="755"/>
      <c r="HWR294" s="755"/>
      <c r="HWS294" s="755"/>
      <c r="HWT294" s="755"/>
      <c r="HWU294" s="755"/>
      <c r="HWV294" s="755"/>
      <c r="HWW294" s="755"/>
      <c r="HWX294" s="755"/>
      <c r="HWY294" s="755"/>
      <c r="HWZ294" s="755"/>
      <c r="HXA294" s="755"/>
      <c r="HXB294" s="755"/>
      <c r="HXC294" s="755"/>
      <c r="HXD294" s="755"/>
      <c r="HXE294" s="755"/>
      <c r="HXF294" s="755"/>
      <c r="HXG294" s="755"/>
      <c r="HXH294" s="755"/>
      <c r="HXI294" s="755"/>
      <c r="HXJ294" s="755"/>
      <c r="HXK294" s="755"/>
      <c r="HXL294" s="755"/>
      <c r="HXM294" s="755"/>
      <c r="HXN294" s="755"/>
      <c r="HXO294" s="755"/>
      <c r="HXP294" s="755"/>
      <c r="HXQ294" s="755"/>
      <c r="HXR294" s="755"/>
      <c r="HXS294" s="755"/>
      <c r="HXT294" s="755"/>
      <c r="HXU294" s="755"/>
      <c r="HXV294" s="755"/>
      <c r="HXW294" s="755"/>
      <c r="HXX294" s="755"/>
      <c r="HXY294" s="755"/>
      <c r="HXZ294" s="755"/>
      <c r="HYA294" s="755"/>
      <c r="HYB294" s="755"/>
      <c r="HYC294" s="755"/>
      <c r="HYD294" s="755"/>
      <c r="HYE294" s="755"/>
      <c r="HYF294" s="755"/>
      <c r="HYG294" s="755"/>
      <c r="HYH294" s="755"/>
      <c r="HYI294" s="755"/>
      <c r="HYJ294" s="755"/>
      <c r="HYK294" s="755"/>
      <c r="HYL294" s="755"/>
      <c r="HYM294" s="755"/>
      <c r="HYN294" s="755"/>
      <c r="HYO294" s="755"/>
      <c r="HYP294" s="755"/>
      <c r="HYQ294" s="755"/>
      <c r="HYR294" s="755"/>
      <c r="HYS294" s="755"/>
      <c r="HYT294" s="755"/>
      <c r="HYU294" s="755"/>
      <c r="HYV294" s="755"/>
      <c r="HYW294" s="755"/>
      <c r="HYX294" s="755"/>
      <c r="HYY294" s="755"/>
      <c r="HYZ294" s="755"/>
      <c r="HZA294" s="755"/>
      <c r="HZB294" s="755"/>
      <c r="HZC294" s="755"/>
      <c r="HZD294" s="755"/>
      <c r="HZE294" s="755"/>
      <c r="HZF294" s="755"/>
      <c r="HZG294" s="755"/>
      <c r="HZH294" s="755"/>
      <c r="HZI294" s="755"/>
      <c r="HZJ294" s="755"/>
      <c r="HZK294" s="755"/>
      <c r="HZL294" s="755"/>
      <c r="HZM294" s="755"/>
      <c r="HZN294" s="755"/>
      <c r="HZO294" s="755"/>
      <c r="HZP294" s="755"/>
      <c r="HZQ294" s="755"/>
      <c r="HZR294" s="755"/>
      <c r="HZS294" s="755"/>
      <c r="HZT294" s="755"/>
      <c r="HZU294" s="755"/>
      <c r="HZV294" s="755"/>
      <c r="HZW294" s="755"/>
      <c r="HZX294" s="755"/>
      <c r="HZY294" s="755"/>
      <c r="HZZ294" s="755"/>
      <c r="IAA294" s="755"/>
      <c r="IAB294" s="755"/>
      <c r="IAC294" s="755"/>
      <c r="IAD294" s="755"/>
      <c r="IAE294" s="755"/>
      <c r="IAF294" s="755"/>
      <c r="IAG294" s="755"/>
      <c r="IAH294" s="755"/>
      <c r="IAI294" s="755"/>
      <c r="IAJ294" s="755"/>
      <c r="IAK294" s="755"/>
      <c r="IAL294" s="755"/>
      <c r="IAM294" s="755"/>
      <c r="IAN294" s="755"/>
      <c r="IAO294" s="755"/>
      <c r="IAP294" s="755"/>
      <c r="IAQ294" s="755"/>
      <c r="IAR294" s="755"/>
      <c r="IAS294" s="755"/>
      <c r="IAT294" s="755"/>
      <c r="IAU294" s="755"/>
      <c r="IAV294" s="755"/>
      <c r="IAW294" s="755"/>
      <c r="IAX294" s="755"/>
      <c r="IAY294" s="755"/>
      <c r="IAZ294" s="755"/>
      <c r="IBA294" s="755"/>
      <c r="IBB294" s="755"/>
      <c r="IBC294" s="755"/>
      <c r="IBD294" s="755"/>
      <c r="IBE294" s="755"/>
      <c r="IBF294" s="755"/>
      <c r="IBG294" s="755"/>
      <c r="IBH294" s="755"/>
      <c r="IBI294" s="755"/>
      <c r="IBJ294" s="755"/>
      <c r="IBK294" s="755"/>
      <c r="IBL294" s="755"/>
      <c r="IBM294" s="755"/>
      <c r="IBN294" s="755"/>
      <c r="IBO294" s="755"/>
      <c r="IBP294" s="755"/>
      <c r="IBQ294" s="755"/>
      <c r="IBR294" s="755"/>
      <c r="IBS294" s="755"/>
      <c r="IBT294" s="755"/>
      <c r="IBU294" s="755"/>
      <c r="IBV294" s="755"/>
      <c r="IBW294" s="755"/>
      <c r="IBX294" s="755"/>
      <c r="IBY294" s="755"/>
      <c r="IBZ294" s="755"/>
      <c r="ICA294" s="755"/>
      <c r="ICB294" s="755"/>
      <c r="ICC294" s="755"/>
      <c r="ICD294" s="755"/>
      <c r="ICE294" s="755"/>
      <c r="ICF294" s="755"/>
      <c r="ICG294" s="755"/>
      <c r="ICH294" s="755"/>
      <c r="ICI294" s="755"/>
      <c r="ICJ294" s="755"/>
      <c r="ICK294" s="755"/>
      <c r="ICL294" s="755"/>
      <c r="ICM294" s="755"/>
      <c r="ICN294" s="755"/>
      <c r="ICO294" s="755"/>
      <c r="ICP294" s="755"/>
      <c r="ICQ294" s="755"/>
      <c r="ICR294" s="755"/>
      <c r="ICS294" s="755"/>
      <c r="ICT294" s="755"/>
      <c r="ICU294" s="755"/>
      <c r="ICV294" s="755"/>
      <c r="ICW294" s="755"/>
      <c r="ICX294" s="755"/>
      <c r="ICY294" s="755"/>
      <c r="ICZ294" s="755"/>
      <c r="IDA294" s="755"/>
      <c r="IDB294" s="755"/>
      <c r="IDC294" s="755"/>
      <c r="IDD294" s="755"/>
      <c r="IDE294" s="755"/>
      <c r="IDF294" s="755"/>
      <c r="IDG294" s="755"/>
      <c r="IDH294" s="755"/>
      <c r="IDI294" s="755"/>
      <c r="IDJ294" s="755"/>
      <c r="IDK294" s="755"/>
      <c r="IDL294" s="755"/>
      <c r="IDM294" s="755"/>
      <c r="IDN294" s="755"/>
      <c r="IDO294" s="755"/>
      <c r="IDP294" s="755"/>
      <c r="IDQ294" s="755"/>
      <c r="IDR294" s="755"/>
      <c r="IDS294" s="755"/>
      <c r="IDT294" s="755"/>
      <c r="IDU294" s="755"/>
      <c r="IDV294" s="755"/>
      <c r="IDW294" s="755"/>
      <c r="IDX294" s="755"/>
      <c r="IDY294" s="755"/>
      <c r="IDZ294" s="755"/>
      <c r="IEA294" s="755"/>
      <c r="IEB294" s="755"/>
      <c r="IEC294" s="755"/>
      <c r="IED294" s="755"/>
      <c r="IEE294" s="755"/>
      <c r="IEF294" s="755"/>
      <c r="IEG294" s="755"/>
      <c r="IEH294" s="755"/>
      <c r="IEI294" s="755"/>
      <c r="IEJ294" s="755"/>
      <c r="IEK294" s="755"/>
      <c r="IEL294" s="755"/>
      <c r="IEM294" s="755"/>
      <c r="IEN294" s="755"/>
      <c r="IEO294" s="755"/>
      <c r="IEP294" s="755"/>
      <c r="IEQ294" s="755"/>
      <c r="IER294" s="755"/>
      <c r="IES294" s="755"/>
      <c r="IET294" s="755"/>
      <c r="IEU294" s="755"/>
      <c r="IEV294" s="755"/>
      <c r="IEW294" s="755"/>
      <c r="IEX294" s="755"/>
      <c r="IEY294" s="755"/>
      <c r="IEZ294" s="755"/>
      <c r="IFA294" s="755"/>
      <c r="IFB294" s="755"/>
      <c r="IFC294" s="755"/>
      <c r="IFD294" s="755"/>
      <c r="IFE294" s="755"/>
      <c r="IFF294" s="755"/>
      <c r="IFG294" s="755"/>
      <c r="IFH294" s="755"/>
      <c r="IFI294" s="755"/>
      <c r="IFJ294" s="755"/>
      <c r="IFK294" s="755"/>
      <c r="IFL294" s="755"/>
      <c r="IFM294" s="755"/>
      <c r="IFN294" s="755"/>
      <c r="IFO294" s="755"/>
      <c r="IFP294" s="755"/>
      <c r="IFQ294" s="755"/>
      <c r="IFR294" s="755"/>
      <c r="IFS294" s="755"/>
      <c r="IFT294" s="755"/>
      <c r="IFU294" s="755"/>
      <c r="IFV294" s="755"/>
      <c r="IFW294" s="755"/>
      <c r="IFX294" s="755"/>
      <c r="IFY294" s="755"/>
      <c r="IFZ294" s="755"/>
      <c r="IGA294" s="755"/>
      <c r="IGB294" s="755"/>
      <c r="IGC294" s="755"/>
      <c r="IGD294" s="755"/>
      <c r="IGE294" s="755"/>
      <c r="IGF294" s="755"/>
      <c r="IGG294" s="755"/>
      <c r="IGH294" s="755"/>
      <c r="IGI294" s="755"/>
      <c r="IGJ294" s="755"/>
      <c r="IGK294" s="755"/>
      <c r="IGL294" s="755"/>
      <c r="IGM294" s="755"/>
      <c r="IGN294" s="755"/>
      <c r="IGO294" s="755"/>
      <c r="IGP294" s="755"/>
      <c r="IGQ294" s="755"/>
      <c r="IGR294" s="755"/>
      <c r="IGS294" s="755"/>
      <c r="IGT294" s="755"/>
      <c r="IGU294" s="755"/>
      <c r="IGV294" s="755"/>
      <c r="IGW294" s="755"/>
      <c r="IGX294" s="755"/>
      <c r="IGY294" s="755"/>
      <c r="IGZ294" s="755"/>
      <c r="IHA294" s="755"/>
      <c r="IHB294" s="755"/>
      <c r="IHC294" s="755"/>
      <c r="IHD294" s="755"/>
      <c r="IHE294" s="755"/>
      <c r="IHF294" s="755"/>
      <c r="IHG294" s="755"/>
      <c r="IHH294" s="755"/>
      <c r="IHI294" s="755"/>
      <c r="IHJ294" s="755"/>
      <c r="IHK294" s="755"/>
      <c r="IHL294" s="755"/>
      <c r="IHM294" s="755"/>
      <c r="IHN294" s="755"/>
      <c r="IHO294" s="755"/>
      <c r="IHP294" s="755"/>
      <c r="IHQ294" s="755"/>
      <c r="IHR294" s="755"/>
      <c r="IHS294" s="755"/>
      <c r="IHT294" s="755"/>
      <c r="IHU294" s="755"/>
      <c r="IHV294" s="755"/>
      <c r="IHW294" s="755"/>
      <c r="IHX294" s="755"/>
      <c r="IHY294" s="755"/>
      <c r="IHZ294" s="755"/>
      <c r="IIA294" s="755"/>
      <c r="IIB294" s="755"/>
      <c r="IIC294" s="755"/>
      <c r="IID294" s="755"/>
      <c r="IIE294" s="755"/>
      <c r="IIF294" s="755"/>
      <c r="IIG294" s="755"/>
      <c r="IIH294" s="755"/>
      <c r="III294" s="755"/>
      <c r="IIJ294" s="755"/>
      <c r="IIK294" s="755"/>
      <c r="IIL294" s="755"/>
      <c r="IIM294" s="755"/>
      <c r="IIN294" s="755"/>
      <c r="IIO294" s="755"/>
      <c r="IIP294" s="755"/>
      <c r="IIQ294" s="755"/>
      <c r="IIR294" s="755"/>
      <c r="IIS294" s="755"/>
      <c r="IIT294" s="755"/>
      <c r="IIU294" s="755"/>
      <c r="IIV294" s="755"/>
      <c r="IIW294" s="755"/>
      <c r="IIX294" s="755"/>
      <c r="IIY294" s="755"/>
      <c r="IIZ294" s="755"/>
      <c r="IJA294" s="755"/>
      <c r="IJB294" s="755"/>
      <c r="IJC294" s="755"/>
      <c r="IJD294" s="755"/>
      <c r="IJE294" s="755"/>
      <c r="IJF294" s="755"/>
      <c r="IJG294" s="755"/>
      <c r="IJH294" s="755"/>
      <c r="IJI294" s="755"/>
      <c r="IJJ294" s="755"/>
      <c r="IJK294" s="755"/>
      <c r="IJL294" s="755"/>
      <c r="IJM294" s="755"/>
      <c r="IJN294" s="755"/>
      <c r="IJO294" s="755"/>
      <c r="IJP294" s="755"/>
      <c r="IJQ294" s="755"/>
      <c r="IJR294" s="755"/>
      <c r="IJS294" s="755"/>
      <c r="IJT294" s="755"/>
      <c r="IJU294" s="755"/>
      <c r="IJV294" s="755"/>
      <c r="IJW294" s="755"/>
      <c r="IJX294" s="755"/>
      <c r="IJY294" s="755"/>
      <c r="IJZ294" s="755"/>
      <c r="IKA294" s="755"/>
      <c r="IKB294" s="755"/>
      <c r="IKC294" s="755"/>
      <c r="IKD294" s="755"/>
      <c r="IKE294" s="755"/>
      <c r="IKF294" s="755"/>
      <c r="IKG294" s="755"/>
      <c r="IKH294" s="755"/>
      <c r="IKI294" s="755"/>
      <c r="IKJ294" s="755"/>
      <c r="IKK294" s="755"/>
      <c r="IKL294" s="755"/>
      <c r="IKM294" s="755"/>
      <c r="IKN294" s="755"/>
      <c r="IKO294" s="755"/>
      <c r="IKP294" s="755"/>
      <c r="IKQ294" s="755"/>
      <c r="IKR294" s="755"/>
      <c r="IKS294" s="755"/>
      <c r="IKT294" s="755"/>
      <c r="IKU294" s="755"/>
      <c r="IKV294" s="755"/>
      <c r="IKW294" s="755"/>
      <c r="IKX294" s="755"/>
      <c r="IKY294" s="755"/>
      <c r="IKZ294" s="755"/>
      <c r="ILA294" s="755"/>
      <c r="ILB294" s="755"/>
      <c r="ILC294" s="755"/>
      <c r="ILD294" s="755"/>
      <c r="ILE294" s="755"/>
      <c r="ILF294" s="755"/>
      <c r="ILG294" s="755"/>
      <c r="ILH294" s="755"/>
      <c r="ILI294" s="755"/>
      <c r="ILJ294" s="755"/>
      <c r="ILK294" s="755"/>
      <c r="ILL294" s="755"/>
      <c r="ILM294" s="755"/>
      <c r="ILN294" s="755"/>
      <c r="ILO294" s="755"/>
      <c r="ILP294" s="755"/>
      <c r="ILQ294" s="755"/>
      <c r="ILR294" s="755"/>
      <c r="ILS294" s="755"/>
      <c r="ILT294" s="755"/>
      <c r="ILU294" s="755"/>
      <c r="ILV294" s="755"/>
      <c r="ILW294" s="755"/>
      <c r="ILX294" s="755"/>
      <c r="ILY294" s="755"/>
      <c r="ILZ294" s="755"/>
      <c r="IMA294" s="755"/>
      <c r="IMB294" s="755"/>
      <c r="IMC294" s="755"/>
      <c r="IMD294" s="755"/>
      <c r="IME294" s="755"/>
      <c r="IMF294" s="755"/>
      <c r="IMG294" s="755"/>
      <c r="IMH294" s="755"/>
      <c r="IMI294" s="755"/>
      <c r="IMJ294" s="755"/>
      <c r="IMK294" s="755"/>
      <c r="IML294" s="755"/>
      <c r="IMM294" s="755"/>
      <c r="IMN294" s="755"/>
      <c r="IMO294" s="755"/>
      <c r="IMP294" s="755"/>
      <c r="IMQ294" s="755"/>
      <c r="IMR294" s="755"/>
      <c r="IMS294" s="755"/>
      <c r="IMT294" s="755"/>
      <c r="IMU294" s="755"/>
      <c r="IMV294" s="755"/>
      <c r="IMW294" s="755"/>
      <c r="IMX294" s="755"/>
      <c r="IMY294" s="755"/>
      <c r="IMZ294" s="755"/>
      <c r="INA294" s="755"/>
      <c r="INB294" s="755"/>
      <c r="INC294" s="755"/>
      <c r="IND294" s="755"/>
      <c r="INE294" s="755"/>
      <c r="INF294" s="755"/>
      <c r="ING294" s="755"/>
      <c r="INH294" s="755"/>
      <c r="INI294" s="755"/>
      <c r="INJ294" s="755"/>
      <c r="INK294" s="755"/>
      <c r="INL294" s="755"/>
      <c r="INM294" s="755"/>
      <c r="INN294" s="755"/>
      <c r="INO294" s="755"/>
      <c r="INP294" s="755"/>
      <c r="INQ294" s="755"/>
      <c r="INR294" s="755"/>
      <c r="INS294" s="755"/>
      <c r="INT294" s="755"/>
      <c r="INU294" s="755"/>
      <c r="INV294" s="755"/>
      <c r="INW294" s="755"/>
      <c r="INX294" s="755"/>
      <c r="INY294" s="755"/>
      <c r="INZ294" s="755"/>
      <c r="IOA294" s="755"/>
      <c r="IOB294" s="755"/>
      <c r="IOC294" s="755"/>
      <c r="IOD294" s="755"/>
      <c r="IOE294" s="755"/>
      <c r="IOF294" s="755"/>
      <c r="IOG294" s="755"/>
      <c r="IOH294" s="755"/>
      <c r="IOI294" s="755"/>
      <c r="IOJ294" s="755"/>
      <c r="IOK294" s="755"/>
      <c r="IOL294" s="755"/>
      <c r="IOM294" s="755"/>
      <c r="ION294" s="755"/>
      <c r="IOO294" s="755"/>
      <c r="IOP294" s="755"/>
      <c r="IOQ294" s="755"/>
      <c r="IOR294" s="755"/>
      <c r="IOS294" s="755"/>
      <c r="IOT294" s="755"/>
      <c r="IOU294" s="755"/>
      <c r="IOV294" s="755"/>
      <c r="IOW294" s="755"/>
      <c r="IOX294" s="755"/>
      <c r="IOY294" s="755"/>
      <c r="IOZ294" s="755"/>
      <c r="IPA294" s="755"/>
      <c r="IPB294" s="755"/>
      <c r="IPC294" s="755"/>
      <c r="IPD294" s="755"/>
      <c r="IPE294" s="755"/>
      <c r="IPF294" s="755"/>
      <c r="IPG294" s="755"/>
      <c r="IPH294" s="755"/>
      <c r="IPI294" s="755"/>
      <c r="IPJ294" s="755"/>
      <c r="IPK294" s="755"/>
      <c r="IPL294" s="755"/>
      <c r="IPM294" s="755"/>
      <c r="IPN294" s="755"/>
      <c r="IPO294" s="755"/>
      <c r="IPP294" s="755"/>
      <c r="IPQ294" s="755"/>
      <c r="IPR294" s="755"/>
      <c r="IPS294" s="755"/>
      <c r="IPT294" s="755"/>
      <c r="IPU294" s="755"/>
      <c r="IPV294" s="755"/>
      <c r="IPW294" s="755"/>
      <c r="IPX294" s="755"/>
      <c r="IPY294" s="755"/>
      <c r="IPZ294" s="755"/>
      <c r="IQA294" s="755"/>
      <c r="IQB294" s="755"/>
      <c r="IQC294" s="755"/>
      <c r="IQD294" s="755"/>
      <c r="IQE294" s="755"/>
      <c r="IQF294" s="755"/>
      <c r="IQG294" s="755"/>
      <c r="IQH294" s="755"/>
      <c r="IQI294" s="755"/>
      <c r="IQJ294" s="755"/>
      <c r="IQK294" s="755"/>
      <c r="IQL294" s="755"/>
      <c r="IQM294" s="755"/>
      <c r="IQN294" s="755"/>
      <c r="IQO294" s="755"/>
      <c r="IQP294" s="755"/>
      <c r="IQQ294" s="755"/>
      <c r="IQR294" s="755"/>
      <c r="IQS294" s="755"/>
      <c r="IQT294" s="755"/>
      <c r="IQU294" s="755"/>
      <c r="IQV294" s="755"/>
      <c r="IQW294" s="755"/>
      <c r="IQX294" s="755"/>
      <c r="IQY294" s="755"/>
      <c r="IQZ294" s="755"/>
      <c r="IRA294" s="755"/>
      <c r="IRB294" s="755"/>
      <c r="IRC294" s="755"/>
      <c r="IRD294" s="755"/>
      <c r="IRE294" s="755"/>
      <c r="IRF294" s="755"/>
      <c r="IRG294" s="755"/>
      <c r="IRH294" s="755"/>
      <c r="IRI294" s="755"/>
      <c r="IRJ294" s="755"/>
      <c r="IRK294" s="755"/>
      <c r="IRL294" s="755"/>
      <c r="IRM294" s="755"/>
      <c r="IRN294" s="755"/>
      <c r="IRO294" s="755"/>
      <c r="IRP294" s="755"/>
      <c r="IRQ294" s="755"/>
      <c r="IRR294" s="755"/>
      <c r="IRS294" s="755"/>
      <c r="IRT294" s="755"/>
      <c r="IRU294" s="755"/>
      <c r="IRV294" s="755"/>
      <c r="IRW294" s="755"/>
      <c r="IRX294" s="755"/>
      <c r="IRY294" s="755"/>
      <c r="IRZ294" s="755"/>
      <c r="ISA294" s="755"/>
      <c r="ISB294" s="755"/>
      <c r="ISC294" s="755"/>
      <c r="ISD294" s="755"/>
      <c r="ISE294" s="755"/>
      <c r="ISF294" s="755"/>
      <c r="ISG294" s="755"/>
      <c r="ISH294" s="755"/>
      <c r="ISI294" s="755"/>
      <c r="ISJ294" s="755"/>
      <c r="ISK294" s="755"/>
      <c r="ISL294" s="755"/>
      <c r="ISM294" s="755"/>
      <c r="ISN294" s="755"/>
      <c r="ISO294" s="755"/>
      <c r="ISP294" s="755"/>
      <c r="ISQ294" s="755"/>
      <c r="ISR294" s="755"/>
      <c r="ISS294" s="755"/>
      <c r="IST294" s="755"/>
      <c r="ISU294" s="755"/>
      <c r="ISV294" s="755"/>
      <c r="ISW294" s="755"/>
      <c r="ISX294" s="755"/>
      <c r="ISY294" s="755"/>
      <c r="ISZ294" s="755"/>
      <c r="ITA294" s="755"/>
      <c r="ITB294" s="755"/>
      <c r="ITC294" s="755"/>
      <c r="ITD294" s="755"/>
      <c r="ITE294" s="755"/>
      <c r="ITF294" s="755"/>
      <c r="ITG294" s="755"/>
      <c r="ITH294" s="755"/>
      <c r="ITI294" s="755"/>
      <c r="ITJ294" s="755"/>
      <c r="ITK294" s="755"/>
      <c r="ITL294" s="755"/>
      <c r="ITM294" s="755"/>
      <c r="ITN294" s="755"/>
      <c r="ITO294" s="755"/>
      <c r="ITP294" s="755"/>
      <c r="ITQ294" s="755"/>
      <c r="ITR294" s="755"/>
      <c r="ITS294" s="755"/>
      <c r="ITT294" s="755"/>
      <c r="ITU294" s="755"/>
      <c r="ITV294" s="755"/>
      <c r="ITW294" s="755"/>
      <c r="ITX294" s="755"/>
      <c r="ITY294" s="755"/>
      <c r="ITZ294" s="755"/>
      <c r="IUA294" s="755"/>
      <c r="IUB294" s="755"/>
      <c r="IUC294" s="755"/>
      <c r="IUD294" s="755"/>
      <c r="IUE294" s="755"/>
      <c r="IUF294" s="755"/>
      <c r="IUG294" s="755"/>
      <c r="IUH294" s="755"/>
      <c r="IUI294" s="755"/>
      <c r="IUJ294" s="755"/>
      <c r="IUK294" s="755"/>
      <c r="IUL294" s="755"/>
      <c r="IUM294" s="755"/>
      <c r="IUN294" s="755"/>
      <c r="IUO294" s="755"/>
      <c r="IUP294" s="755"/>
      <c r="IUQ294" s="755"/>
      <c r="IUR294" s="755"/>
      <c r="IUS294" s="755"/>
      <c r="IUT294" s="755"/>
      <c r="IUU294" s="755"/>
      <c r="IUV294" s="755"/>
      <c r="IUW294" s="755"/>
      <c r="IUX294" s="755"/>
      <c r="IUY294" s="755"/>
      <c r="IUZ294" s="755"/>
      <c r="IVA294" s="755"/>
      <c r="IVB294" s="755"/>
      <c r="IVC294" s="755"/>
      <c r="IVD294" s="755"/>
      <c r="IVE294" s="755"/>
      <c r="IVF294" s="755"/>
      <c r="IVG294" s="755"/>
      <c r="IVH294" s="755"/>
      <c r="IVI294" s="755"/>
      <c r="IVJ294" s="755"/>
      <c r="IVK294" s="755"/>
      <c r="IVL294" s="755"/>
      <c r="IVM294" s="755"/>
      <c r="IVN294" s="755"/>
      <c r="IVO294" s="755"/>
      <c r="IVP294" s="755"/>
      <c r="IVQ294" s="755"/>
      <c r="IVR294" s="755"/>
      <c r="IVS294" s="755"/>
      <c r="IVT294" s="755"/>
      <c r="IVU294" s="755"/>
      <c r="IVV294" s="755"/>
      <c r="IVW294" s="755"/>
      <c r="IVX294" s="755"/>
      <c r="IVY294" s="755"/>
      <c r="IVZ294" s="755"/>
      <c r="IWA294" s="755"/>
      <c r="IWB294" s="755"/>
      <c r="IWC294" s="755"/>
      <c r="IWD294" s="755"/>
      <c r="IWE294" s="755"/>
      <c r="IWF294" s="755"/>
      <c r="IWG294" s="755"/>
      <c r="IWH294" s="755"/>
      <c r="IWI294" s="755"/>
      <c r="IWJ294" s="755"/>
      <c r="IWK294" s="755"/>
      <c r="IWL294" s="755"/>
      <c r="IWM294" s="755"/>
      <c r="IWN294" s="755"/>
      <c r="IWO294" s="755"/>
      <c r="IWP294" s="755"/>
      <c r="IWQ294" s="755"/>
      <c r="IWR294" s="755"/>
      <c r="IWS294" s="755"/>
      <c r="IWT294" s="755"/>
      <c r="IWU294" s="755"/>
      <c r="IWV294" s="755"/>
      <c r="IWW294" s="755"/>
      <c r="IWX294" s="755"/>
      <c r="IWY294" s="755"/>
      <c r="IWZ294" s="755"/>
      <c r="IXA294" s="755"/>
      <c r="IXB294" s="755"/>
      <c r="IXC294" s="755"/>
      <c r="IXD294" s="755"/>
      <c r="IXE294" s="755"/>
      <c r="IXF294" s="755"/>
      <c r="IXG294" s="755"/>
      <c r="IXH294" s="755"/>
      <c r="IXI294" s="755"/>
      <c r="IXJ294" s="755"/>
      <c r="IXK294" s="755"/>
      <c r="IXL294" s="755"/>
      <c r="IXM294" s="755"/>
      <c r="IXN294" s="755"/>
      <c r="IXO294" s="755"/>
      <c r="IXP294" s="755"/>
      <c r="IXQ294" s="755"/>
      <c r="IXR294" s="755"/>
      <c r="IXS294" s="755"/>
      <c r="IXT294" s="755"/>
      <c r="IXU294" s="755"/>
      <c r="IXV294" s="755"/>
      <c r="IXW294" s="755"/>
      <c r="IXX294" s="755"/>
      <c r="IXY294" s="755"/>
      <c r="IXZ294" s="755"/>
      <c r="IYA294" s="755"/>
      <c r="IYB294" s="755"/>
      <c r="IYC294" s="755"/>
      <c r="IYD294" s="755"/>
      <c r="IYE294" s="755"/>
      <c r="IYF294" s="755"/>
      <c r="IYG294" s="755"/>
      <c r="IYH294" s="755"/>
      <c r="IYI294" s="755"/>
      <c r="IYJ294" s="755"/>
      <c r="IYK294" s="755"/>
      <c r="IYL294" s="755"/>
      <c r="IYM294" s="755"/>
      <c r="IYN294" s="755"/>
      <c r="IYO294" s="755"/>
      <c r="IYP294" s="755"/>
      <c r="IYQ294" s="755"/>
      <c r="IYR294" s="755"/>
      <c r="IYS294" s="755"/>
      <c r="IYT294" s="755"/>
      <c r="IYU294" s="755"/>
      <c r="IYV294" s="755"/>
      <c r="IYW294" s="755"/>
      <c r="IYX294" s="755"/>
      <c r="IYY294" s="755"/>
      <c r="IYZ294" s="755"/>
      <c r="IZA294" s="755"/>
      <c r="IZB294" s="755"/>
      <c r="IZC294" s="755"/>
      <c r="IZD294" s="755"/>
      <c r="IZE294" s="755"/>
      <c r="IZF294" s="755"/>
      <c r="IZG294" s="755"/>
      <c r="IZH294" s="755"/>
      <c r="IZI294" s="755"/>
      <c r="IZJ294" s="755"/>
      <c r="IZK294" s="755"/>
      <c r="IZL294" s="755"/>
      <c r="IZM294" s="755"/>
      <c r="IZN294" s="755"/>
      <c r="IZO294" s="755"/>
      <c r="IZP294" s="755"/>
      <c r="IZQ294" s="755"/>
      <c r="IZR294" s="755"/>
      <c r="IZS294" s="755"/>
      <c r="IZT294" s="755"/>
      <c r="IZU294" s="755"/>
      <c r="IZV294" s="755"/>
      <c r="IZW294" s="755"/>
      <c r="IZX294" s="755"/>
      <c r="IZY294" s="755"/>
      <c r="IZZ294" s="755"/>
      <c r="JAA294" s="755"/>
      <c r="JAB294" s="755"/>
      <c r="JAC294" s="755"/>
      <c r="JAD294" s="755"/>
      <c r="JAE294" s="755"/>
      <c r="JAF294" s="755"/>
      <c r="JAG294" s="755"/>
      <c r="JAH294" s="755"/>
      <c r="JAI294" s="755"/>
      <c r="JAJ294" s="755"/>
      <c r="JAK294" s="755"/>
      <c r="JAL294" s="755"/>
      <c r="JAM294" s="755"/>
      <c r="JAN294" s="755"/>
      <c r="JAO294" s="755"/>
      <c r="JAP294" s="755"/>
      <c r="JAQ294" s="755"/>
      <c r="JAR294" s="755"/>
      <c r="JAS294" s="755"/>
      <c r="JAT294" s="755"/>
      <c r="JAU294" s="755"/>
      <c r="JAV294" s="755"/>
      <c r="JAW294" s="755"/>
      <c r="JAX294" s="755"/>
      <c r="JAY294" s="755"/>
      <c r="JAZ294" s="755"/>
      <c r="JBA294" s="755"/>
      <c r="JBB294" s="755"/>
      <c r="JBC294" s="755"/>
      <c r="JBD294" s="755"/>
      <c r="JBE294" s="755"/>
      <c r="JBF294" s="755"/>
      <c r="JBG294" s="755"/>
      <c r="JBH294" s="755"/>
      <c r="JBI294" s="755"/>
      <c r="JBJ294" s="755"/>
      <c r="JBK294" s="755"/>
      <c r="JBL294" s="755"/>
      <c r="JBM294" s="755"/>
      <c r="JBN294" s="755"/>
      <c r="JBO294" s="755"/>
      <c r="JBP294" s="755"/>
      <c r="JBQ294" s="755"/>
      <c r="JBR294" s="755"/>
      <c r="JBS294" s="755"/>
      <c r="JBT294" s="755"/>
      <c r="JBU294" s="755"/>
      <c r="JBV294" s="755"/>
      <c r="JBW294" s="755"/>
      <c r="JBX294" s="755"/>
      <c r="JBY294" s="755"/>
      <c r="JBZ294" s="755"/>
      <c r="JCA294" s="755"/>
      <c r="JCB294" s="755"/>
      <c r="JCC294" s="755"/>
      <c r="JCD294" s="755"/>
      <c r="JCE294" s="755"/>
      <c r="JCF294" s="755"/>
      <c r="JCG294" s="755"/>
      <c r="JCH294" s="755"/>
      <c r="JCI294" s="755"/>
      <c r="JCJ294" s="755"/>
      <c r="JCK294" s="755"/>
      <c r="JCL294" s="755"/>
      <c r="JCM294" s="755"/>
      <c r="JCN294" s="755"/>
      <c r="JCO294" s="755"/>
      <c r="JCP294" s="755"/>
      <c r="JCQ294" s="755"/>
      <c r="JCR294" s="755"/>
      <c r="JCS294" s="755"/>
      <c r="JCT294" s="755"/>
      <c r="JCU294" s="755"/>
      <c r="JCV294" s="755"/>
      <c r="JCW294" s="755"/>
      <c r="JCX294" s="755"/>
      <c r="JCY294" s="755"/>
      <c r="JCZ294" s="755"/>
      <c r="JDA294" s="755"/>
      <c r="JDB294" s="755"/>
      <c r="JDC294" s="755"/>
      <c r="JDD294" s="755"/>
      <c r="JDE294" s="755"/>
      <c r="JDF294" s="755"/>
      <c r="JDG294" s="755"/>
      <c r="JDH294" s="755"/>
      <c r="JDI294" s="755"/>
      <c r="JDJ294" s="755"/>
      <c r="JDK294" s="755"/>
      <c r="JDL294" s="755"/>
      <c r="JDM294" s="755"/>
      <c r="JDN294" s="755"/>
      <c r="JDO294" s="755"/>
      <c r="JDP294" s="755"/>
      <c r="JDQ294" s="755"/>
      <c r="JDR294" s="755"/>
      <c r="JDS294" s="755"/>
      <c r="JDT294" s="755"/>
      <c r="JDU294" s="755"/>
      <c r="JDV294" s="755"/>
      <c r="JDW294" s="755"/>
      <c r="JDX294" s="755"/>
      <c r="JDY294" s="755"/>
      <c r="JDZ294" s="755"/>
      <c r="JEA294" s="755"/>
      <c r="JEB294" s="755"/>
      <c r="JEC294" s="755"/>
      <c r="JED294" s="755"/>
      <c r="JEE294" s="755"/>
      <c r="JEF294" s="755"/>
      <c r="JEG294" s="755"/>
      <c r="JEH294" s="755"/>
      <c r="JEI294" s="755"/>
      <c r="JEJ294" s="755"/>
      <c r="JEK294" s="755"/>
      <c r="JEL294" s="755"/>
      <c r="JEM294" s="755"/>
      <c r="JEN294" s="755"/>
      <c r="JEO294" s="755"/>
      <c r="JEP294" s="755"/>
      <c r="JEQ294" s="755"/>
      <c r="JER294" s="755"/>
      <c r="JES294" s="755"/>
      <c r="JET294" s="755"/>
      <c r="JEU294" s="755"/>
      <c r="JEV294" s="755"/>
      <c r="JEW294" s="755"/>
      <c r="JEX294" s="755"/>
      <c r="JEY294" s="755"/>
      <c r="JEZ294" s="755"/>
      <c r="JFA294" s="755"/>
      <c r="JFB294" s="755"/>
      <c r="JFC294" s="755"/>
      <c r="JFD294" s="755"/>
      <c r="JFE294" s="755"/>
      <c r="JFF294" s="755"/>
      <c r="JFG294" s="755"/>
      <c r="JFH294" s="755"/>
      <c r="JFI294" s="755"/>
      <c r="JFJ294" s="755"/>
      <c r="JFK294" s="755"/>
      <c r="JFL294" s="755"/>
      <c r="JFM294" s="755"/>
      <c r="JFN294" s="755"/>
      <c r="JFO294" s="755"/>
      <c r="JFP294" s="755"/>
      <c r="JFQ294" s="755"/>
      <c r="JFR294" s="755"/>
      <c r="JFS294" s="755"/>
      <c r="JFT294" s="755"/>
      <c r="JFU294" s="755"/>
      <c r="JFV294" s="755"/>
      <c r="JFW294" s="755"/>
      <c r="JFX294" s="755"/>
      <c r="JFY294" s="755"/>
      <c r="JFZ294" s="755"/>
      <c r="JGA294" s="755"/>
      <c r="JGB294" s="755"/>
      <c r="JGC294" s="755"/>
      <c r="JGD294" s="755"/>
      <c r="JGE294" s="755"/>
      <c r="JGF294" s="755"/>
      <c r="JGG294" s="755"/>
      <c r="JGH294" s="755"/>
      <c r="JGI294" s="755"/>
      <c r="JGJ294" s="755"/>
      <c r="JGK294" s="755"/>
      <c r="JGL294" s="755"/>
      <c r="JGM294" s="755"/>
      <c r="JGN294" s="755"/>
      <c r="JGO294" s="755"/>
      <c r="JGP294" s="755"/>
      <c r="JGQ294" s="755"/>
      <c r="JGR294" s="755"/>
      <c r="JGS294" s="755"/>
      <c r="JGT294" s="755"/>
      <c r="JGU294" s="755"/>
      <c r="JGV294" s="755"/>
      <c r="JGW294" s="755"/>
      <c r="JGX294" s="755"/>
      <c r="JGY294" s="755"/>
      <c r="JGZ294" s="755"/>
      <c r="JHA294" s="755"/>
      <c r="JHB294" s="755"/>
      <c r="JHC294" s="755"/>
      <c r="JHD294" s="755"/>
      <c r="JHE294" s="755"/>
      <c r="JHF294" s="755"/>
      <c r="JHG294" s="755"/>
      <c r="JHH294" s="755"/>
      <c r="JHI294" s="755"/>
      <c r="JHJ294" s="755"/>
      <c r="JHK294" s="755"/>
      <c r="JHL294" s="755"/>
      <c r="JHM294" s="755"/>
      <c r="JHN294" s="755"/>
      <c r="JHO294" s="755"/>
      <c r="JHP294" s="755"/>
      <c r="JHQ294" s="755"/>
      <c r="JHR294" s="755"/>
      <c r="JHS294" s="755"/>
      <c r="JHT294" s="755"/>
      <c r="JHU294" s="755"/>
      <c r="JHV294" s="755"/>
      <c r="JHW294" s="755"/>
      <c r="JHX294" s="755"/>
      <c r="JHY294" s="755"/>
      <c r="JHZ294" s="755"/>
      <c r="JIA294" s="755"/>
      <c r="JIB294" s="755"/>
      <c r="JIC294" s="755"/>
      <c r="JID294" s="755"/>
      <c r="JIE294" s="755"/>
      <c r="JIF294" s="755"/>
      <c r="JIG294" s="755"/>
      <c r="JIH294" s="755"/>
      <c r="JII294" s="755"/>
      <c r="JIJ294" s="755"/>
      <c r="JIK294" s="755"/>
      <c r="JIL294" s="755"/>
      <c r="JIM294" s="755"/>
      <c r="JIN294" s="755"/>
      <c r="JIO294" s="755"/>
      <c r="JIP294" s="755"/>
      <c r="JIQ294" s="755"/>
      <c r="JIR294" s="755"/>
      <c r="JIS294" s="755"/>
      <c r="JIT294" s="755"/>
      <c r="JIU294" s="755"/>
      <c r="JIV294" s="755"/>
      <c r="JIW294" s="755"/>
      <c r="JIX294" s="755"/>
      <c r="JIY294" s="755"/>
      <c r="JIZ294" s="755"/>
      <c r="JJA294" s="755"/>
      <c r="JJB294" s="755"/>
      <c r="JJC294" s="755"/>
      <c r="JJD294" s="755"/>
      <c r="JJE294" s="755"/>
      <c r="JJF294" s="755"/>
      <c r="JJG294" s="755"/>
      <c r="JJH294" s="755"/>
      <c r="JJI294" s="755"/>
      <c r="JJJ294" s="755"/>
      <c r="JJK294" s="755"/>
      <c r="JJL294" s="755"/>
      <c r="JJM294" s="755"/>
      <c r="JJN294" s="755"/>
      <c r="JJO294" s="755"/>
      <c r="JJP294" s="755"/>
      <c r="JJQ294" s="755"/>
      <c r="JJR294" s="755"/>
      <c r="JJS294" s="755"/>
      <c r="JJT294" s="755"/>
      <c r="JJU294" s="755"/>
      <c r="JJV294" s="755"/>
      <c r="JJW294" s="755"/>
      <c r="JJX294" s="755"/>
      <c r="JJY294" s="755"/>
      <c r="JJZ294" s="755"/>
      <c r="JKA294" s="755"/>
      <c r="JKB294" s="755"/>
      <c r="JKC294" s="755"/>
      <c r="JKD294" s="755"/>
      <c r="JKE294" s="755"/>
      <c r="JKF294" s="755"/>
      <c r="JKG294" s="755"/>
      <c r="JKH294" s="755"/>
      <c r="JKI294" s="755"/>
      <c r="JKJ294" s="755"/>
      <c r="JKK294" s="755"/>
      <c r="JKL294" s="755"/>
      <c r="JKM294" s="755"/>
      <c r="JKN294" s="755"/>
      <c r="JKO294" s="755"/>
      <c r="JKP294" s="755"/>
      <c r="JKQ294" s="755"/>
      <c r="JKR294" s="755"/>
      <c r="JKS294" s="755"/>
      <c r="JKT294" s="755"/>
      <c r="JKU294" s="755"/>
      <c r="JKV294" s="755"/>
      <c r="JKW294" s="755"/>
      <c r="JKX294" s="755"/>
      <c r="JKY294" s="755"/>
      <c r="JKZ294" s="755"/>
      <c r="JLA294" s="755"/>
      <c r="JLB294" s="755"/>
      <c r="JLC294" s="755"/>
      <c r="JLD294" s="755"/>
      <c r="JLE294" s="755"/>
      <c r="JLF294" s="755"/>
      <c r="JLG294" s="755"/>
      <c r="JLH294" s="755"/>
      <c r="JLI294" s="755"/>
      <c r="JLJ294" s="755"/>
      <c r="JLK294" s="755"/>
      <c r="JLL294" s="755"/>
      <c r="JLM294" s="755"/>
      <c r="JLN294" s="755"/>
      <c r="JLO294" s="755"/>
      <c r="JLP294" s="755"/>
      <c r="JLQ294" s="755"/>
      <c r="JLR294" s="755"/>
      <c r="JLS294" s="755"/>
      <c r="JLT294" s="755"/>
      <c r="JLU294" s="755"/>
      <c r="JLV294" s="755"/>
      <c r="JLW294" s="755"/>
      <c r="JLX294" s="755"/>
      <c r="JLY294" s="755"/>
      <c r="JLZ294" s="755"/>
      <c r="JMA294" s="755"/>
      <c r="JMB294" s="755"/>
      <c r="JMC294" s="755"/>
      <c r="JMD294" s="755"/>
      <c r="JME294" s="755"/>
      <c r="JMF294" s="755"/>
      <c r="JMG294" s="755"/>
      <c r="JMH294" s="755"/>
      <c r="JMI294" s="755"/>
      <c r="JMJ294" s="755"/>
      <c r="JMK294" s="755"/>
      <c r="JML294" s="755"/>
      <c r="JMM294" s="755"/>
      <c r="JMN294" s="755"/>
      <c r="JMO294" s="755"/>
      <c r="JMP294" s="755"/>
      <c r="JMQ294" s="755"/>
      <c r="JMR294" s="755"/>
      <c r="JMS294" s="755"/>
      <c r="JMT294" s="755"/>
      <c r="JMU294" s="755"/>
      <c r="JMV294" s="755"/>
      <c r="JMW294" s="755"/>
      <c r="JMX294" s="755"/>
      <c r="JMY294" s="755"/>
      <c r="JMZ294" s="755"/>
      <c r="JNA294" s="755"/>
      <c r="JNB294" s="755"/>
      <c r="JNC294" s="755"/>
      <c r="JND294" s="755"/>
      <c r="JNE294" s="755"/>
      <c r="JNF294" s="755"/>
      <c r="JNG294" s="755"/>
      <c r="JNH294" s="755"/>
      <c r="JNI294" s="755"/>
      <c r="JNJ294" s="755"/>
      <c r="JNK294" s="755"/>
      <c r="JNL294" s="755"/>
      <c r="JNM294" s="755"/>
      <c r="JNN294" s="755"/>
      <c r="JNO294" s="755"/>
      <c r="JNP294" s="755"/>
      <c r="JNQ294" s="755"/>
      <c r="JNR294" s="755"/>
      <c r="JNS294" s="755"/>
      <c r="JNT294" s="755"/>
      <c r="JNU294" s="755"/>
      <c r="JNV294" s="755"/>
      <c r="JNW294" s="755"/>
      <c r="JNX294" s="755"/>
      <c r="JNY294" s="755"/>
      <c r="JNZ294" s="755"/>
      <c r="JOA294" s="755"/>
      <c r="JOB294" s="755"/>
      <c r="JOC294" s="755"/>
      <c r="JOD294" s="755"/>
      <c r="JOE294" s="755"/>
      <c r="JOF294" s="755"/>
      <c r="JOG294" s="755"/>
      <c r="JOH294" s="755"/>
      <c r="JOI294" s="755"/>
      <c r="JOJ294" s="755"/>
      <c r="JOK294" s="755"/>
      <c r="JOL294" s="755"/>
      <c r="JOM294" s="755"/>
      <c r="JON294" s="755"/>
      <c r="JOO294" s="755"/>
      <c r="JOP294" s="755"/>
      <c r="JOQ294" s="755"/>
      <c r="JOR294" s="755"/>
      <c r="JOS294" s="755"/>
      <c r="JOT294" s="755"/>
      <c r="JOU294" s="755"/>
      <c r="JOV294" s="755"/>
      <c r="JOW294" s="755"/>
      <c r="JOX294" s="755"/>
      <c r="JOY294" s="755"/>
      <c r="JOZ294" s="755"/>
      <c r="JPA294" s="755"/>
      <c r="JPB294" s="755"/>
      <c r="JPC294" s="755"/>
      <c r="JPD294" s="755"/>
      <c r="JPE294" s="755"/>
      <c r="JPF294" s="755"/>
      <c r="JPG294" s="755"/>
      <c r="JPH294" s="755"/>
      <c r="JPI294" s="755"/>
      <c r="JPJ294" s="755"/>
      <c r="JPK294" s="755"/>
      <c r="JPL294" s="755"/>
      <c r="JPM294" s="755"/>
      <c r="JPN294" s="755"/>
      <c r="JPO294" s="755"/>
      <c r="JPP294" s="755"/>
      <c r="JPQ294" s="755"/>
      <c r="JPR294" s="755"/>
      <c r="JPS294" s="755"/>
      <c r="JPT294" s="755"/>
      <c r="JPU294" s="755"/>
      <c r="JPV294" s="755"/>
      <c r="JPW294" s="755"/>
      <c r="JPX294" s="755"/>
      <c r="JPY294" s="755"/>
      <c r="JPZ294" s="755"/>
      <c r="JQA294" s="755"/>
      <c r="JQB294" s="755"/>
      <c r="JQC294" s="755"/>
      <c r="JQD294" s="755"/>
      <c r="JQE294" s="755"/>
      <c r="JQF294" s="755"/>
      <c r="JQG294" s="755"/>
      <c r="JQH294" s="755"/>
      <c r="JQI294" s="755"/>
      <c r="JQJ294" s="755"/>
      <c r="JQK294" s="755"/>
      <c r="JQL294" s="755"/>
      <c r="JQM294" s="755"/>
      <c r="JQN294" s="755"/>
      <c r="JQO294" s="755"/>
      <c r="JQP294" s="755"/>
      <c r="JQQ294" s="755"/>
      <c r="JQR294" s="755"/>
      <c r="JQS294" s="755"/>
      <c r="JQT294" s="755"/>
      <c r="JQU294" s="755"/>
      <c r="JQV294" s="755"/>
      <c r="JQW294" s="755"/>
      <c r="JQX294" s="755"/>
      <c r="JQY294" s="755"/>
      <c r="JQZ294" s="755"/>
      <c r="JRA294" s="755"/>
      <c r="JRB294" s="755"/>
      <c r="JRC294" s="755"/>
      <c r="JRD294" s="755"/>
      <c r="JRE294" s="755"/>
      <c r="JRF294" s="755"/>
      <c r="JRG294" s="755"/>
      <c r="JRH294" s="755"/>
      <c r="JRI294" s="755"/>
      <c r="JRJ294" s="755"/>
      <c r="JRK294" s="755"/>
      <c r="JRL294" s="755"/>
      <c r="JRM294" s="755"/>
      <c r="JRN294" s="755"/>
      <c r="JRO294" s="755"/>
      <c r="JRP294" s="755"/>
      <c r="JRQ294" s="755"/>
      <c r="JRR294" s="755"/>
      <c r="JRS294" s="755"/>
      <c r="JRT294" s="755"/>
      <c r="JRU294" s="755"/>
      <c r="JRV294" s="755"/>
      <c r="JRW294" s="755"/>
      <c r="JRX294" s="755"/>
      <c r="JRY294" s="755"/>
      <c r="JRZ294" s="755"/>
      <c r="JSA294" s="755"/>
      <c r="JSB294" s="755"/>
      <c r="JSC294" s="755"/>
      <c r="JSD294" s="755"/>
      <c r="JSE294" s="755"/>
      <c r="JSF294" s="755"/>
      <c r="JSG294" s="755"/>
      <c r="JSH294" s="755"/>
      <c r="JSI294" s="755"/>
      <c r="JSJ294" s="755"/>
      <c r="JSK294" s="755"/>
      <c r="JSL294" s="755"/>
      <c r="JSM294" s="755"/>
      <c r="JSN294" s="755"/>
      <c r="JSO294" s="755"/>
      <c r="JSP294" s="755"/>
      <c r="JSQ294" s="755"/>
      <c r="JSR294" s="755"/>
      <c r="JSS294" s="755"/>
      <c r="JST294" s="755"/>
      <c r="JSU294" s="755"/>
      <c r="JSV294" s="755"/>
      <c r="JSW294" s="755"/>
      <c r="JSX294" s="755"/>
      <c r="JSY294" s="755"/>
      <c r="JSZ294" s="755"/>
      <c r="JTA294" s="755"/>
      <c r="JTB294" s="755"/>
      <c r="JTC294" s="755"/>
      <c r="JTD294" s="755"/>
      <c r="JTE294" s="755"/>
      <c r="JTF294" s="755"/>
      <c r="JTG294" s="755"/>
      <c r="JTH294" s="755"/>
      <c r="JTI294" s="755"/>
      <c r="JTJ294" s="755"/>
      <c r="JTK294" s="755"/>
      <c r="JTL294" s="755"/>
      <c r="JTM294" s="755"/>
      <c r="JTN294" s="755"/>
      <c r="JTO294" s="755"/>
      <c r="JTP294" s="755"/>
      <c r="JTQ294" s="755"/>
      <c r="JTR294" s="755"/>
      <c r="JTS294" s="755"/>
      <c r="JTT294" s="755"/>
      <c r="JTU294" s="755"/>
      <c r="JTV294" s="755"/>
      <c r="JTW294" s="755"/>
      <c r="JTX294" s="755"/>
      <c r="JTY294" s="755"/>
      <c r="JTZ294" s="755"/>
      <c r="JUA294" s="755"/>
      <c r="JUB294" s="755"/>
      <c r="JUC294" s="755"/>
      <c r="JUD294" s="755"/>
      <c r="JUE294" s="755"/>
      <c r="JUF294" s="755"/>
      <c r="JUG294" s="755"/>
      <c r="JUH294" s="755"/>
      <c r="JUI294" s="755"/>
      <c r="JUJ294" s="755"/>
      <c r="JUK294" s="755"/>
      <c r="JUL294" s="755"/>
      <c r="JUM294" s="755"/>
      <c r="JUN294" s="755"/>
      <c r="JUO294" s="755"/>
      <c r="JUP294" s="755"/>
      <c r="JUQ294" s="755"/>
      <c r="JUR294" s="755"/>
      <c r="JUS294" s="755"/>
      <c r="JUT294" s="755"/>
      <c r="JUU294" s="755"/>
      <c r="JUV294" s="755"/>
      <c r="JUW294" s="755"/>
      <c r="JUX294" s="755"/>
      <c r="JUY294" s="755"/>
      <c r="JUZ294" s="755"/>
      <c r="JVA294" s="755"/>
      <c r="JVB294" s="755"/>
      <c r="JVC294" s="755"/>
      <c r="JVD294" s="755"/>
      <c r="JVE294" s="755"/>
      <c r="JVF294" s="755"/>
      <c r="JVG294" s="755"/>
      <c r="JVH294" s="755"/>
      <c r="JVI294" s="755"/>
      <c r="JVJ294" s="755"/>
      <c r="JVK294" s="755"/>
      <c r="JVL294" s="755"/>
      <c r="JVM294" s="755"/>
      <c r="JVN294" s="755"/>
      <c r="JVO294" s="755"/>
      <c r="JVP294" s="755"/>
      <c r="JVQ294" s="755"/>
      <c r="JVR294" s="755"/>
      <c r="JVS294" s="755"/>
      <c r="JVT294" s="755"/>
      <c r="JVU294" s="755"/>
      <c r="JVV294" s="755"/>
      <c r="JVW294" s="755"/>
      <c r="JVX294" s="755"/>
      <c r="JVY294" s="755"/>
      <c r="JVZ294" s="755"/>
      <c r="JWA294" s="755"/>
      <c r="JWB294" s="755"/>
      <c r="JWC294" s="755"/>
      <c r="JWD294" s="755"/>
      <c r="JWE294" s="755"/>
      <c r="JWF294" s="755"/>
      <c r="JWG294" s="755"/>
      <c r="JWH294" s="755"/>
      <c r="JWI294" s="755"/>
      <c r="JWJ294" s="755"/>
      <c r="JWK294" s="755"/>
      <c r="JWL294" s="755"/>
      <c r="JWM294" s="755"/>
      <c r="JWN294" s="755"/>
      <c r="JWO294" s="755"/>
      <c r="JWP294" s="755"/>
      <c r="JWQ294" s="755"/>
      <c r="JWR294" s="755"/>
      <c r="JWS294" s="755"/>
      <c r="JWT294" s="755"/>
      <c r="JWU294" s="755"/>
      <c r="JWV294" s="755"/>
      <c r="JWW294" s="755"/>
      <c r="JWX294" s="755"/>
      <c r="JWY294" s="755"/>
      <c r="JWZ294" s="755"/>
      <c r="JXA294" s="755"/>
      <c r="JXB294" s="755"/>
      <c r="JXC294" s="755"/>
      <c r="JXD294" s="755"/>
      <c r="JXE294" s="755"/>
      <c r="JXF294" s="755"/>
      <c r="JXG294" s="755"/>
      <c r="JXH294" s="755"/>
      <c r="JXI294" s="755"/>
      <c r="JXJ294" s="755"/>
      <c r="JXK294" s="755"/>
      <c r="JXL294" s="755"/>
      <c r="JXM294" s="755"/>
      <c r="JXN294" s="755"/>
      <c r="JXO294" s="755"/>
      <c r="JXP294" s="755"/>
      <c r="JXQ294" s="755"/>
      <c r="JXR294" s="755"/>
      <c r="JXS294" s="755"/>
      <c r="JXT294" s="755"/>
      <c r="JXU294" s="755"/>
      <c r="JXV294" s="755"/>
      <c r="JXW294" s="755"/>
      <c r="JXX294" s="755"/>
      <c r="JXY294" s="755"/>
      <c r="JXZ294" s="755"/>
      <c r="JYA294" s="755"/>
      <c r="JYB294" s="755"/>
      <c r="JYC294" s="755"/>
      <c r="JYD294" s="755"/>
      <c r="JYE294" s="755"/>
      <c r="JYF294" s="755"/>
      <c r="JYG294" s="755"/>
      <c r="JYH294" s="755"/>
      <c r="JYI294" s="755"/>
      <c r="JYJ294" s="755"/>
      <c r="JYK294" s="755"/>
      <c r="JYL294" s="755"/>
      <c r="JYM294" s="755"/>
      <c r="JYN294" s="755"/>
      <c r="JYO294" s="755"/>
      <c r="JYP294" s="755"/>
      <c r="JYQ294" s="755"/>
      <c r="JYR294" s="755"/>
      <c r="JYS294" s="755"/>
      <c r="JYT294" s="755"/>
      <c r="JYU294" s="755"/>
      <c r="JYV294" s="755"/>
      <c r="JYW294" s="755"/>
      <c r="JYX294" s="755"/>
      <c r="JYY294" s="755"/>
      <c r="JYZ294" s="755"/>
      <c r="JZA294" s="755"/>
      <c r="JZB294" s="755"/>
      <c r="JZC294" s="755"/>
      <c r="JZD294" s="755"/>
      <c r="JZE294" s="755"/>
      <c r="JZF294" s="755"/>
      <c r="JZG294" s="755"/>
      <c r="JZH294" s="755"/>
      <c r="JZI294" s="755"/>
      <c r="JZJ294" s="755"/>
      <c r="JZK294" s="755"/>
      <c r="JZL294" s="755"/>
      <c r="JZM294" s="755"/>
      <c r="JZN294" s="755"/>
      <c r="JZO294" s="755"/>
      <c r="JZP294" s="755"/>
      <c r="JZQ294" s="755"/>
      <c r="JZR294" s="755"/>
      <c r="JZS294" s="755"/>
      <c r="JZT294" s="755"/>
      <c r="JZU294" s="755"/>
      <c r="JZV294" s="755"/>
      <c r="JZW294" s="755"/>
      <c r="JZX294" s="755"/>
      <c r="JZY294" s="755"/>
      <c r="JZZ294" s="755"/>
      <c r="KAA294" s="755"/>
      <c r="KAB294" s="755"/>
      <c r="KAC294" s="755"/>
      <c r="KAD294" s="755"/>
      <c r="KAE294" s="755"/>
      <c r="KAF294" s="755"/>
      <c r="KAG294" s="755"/>
      <c r="KAH294" s="755"/>
      <c r="KAI294" s="755"/>
      <c r="KAJ294" s="755"/>
      <c r="KAK294" s="755"/>
      <c r="KAL294" s="755"/>
      <c r="KAM294" s="755"/>
      <c r="KAN294" s="755"/>
      <c r="KAO294" s="755"/>
      <c r="KAP294" s="755"/>
      <c r="KAQ294" s="755"/>
      <c r="KAR294" s="755"/>
      <c r="KAS294" s="755"/>
      <c r="KAT294" s="755"/>
      <c r="KAU294" s="755"/>
      <c r="KAV294" s="755"/>
      <c r="KAW294" s="755"/>
      <c r="KAX294" s="755"/>
      <c r="KAY294" s="755"/>
      <c r="KAZ294" s="755"/>
      <c r="KBA294" s="755"/>
      <c r="KBB294" s="755"/>
      <c r="KBC294" s="755"/>
      <c r="KBD294" s="755"/>
      <c r="KBE294" s="755"/>
      <c r="KBF294" s="755"/>
      <c r="KBG294" s="755"/>
      <c r="KBH294" s="755"/>
      <c r="KBI294" s="755"/>
      <c r="KBJ294" s="755"/>
      <c r="KBK294" s="755"/>
      <c r="KBL294" s="755"/>
      <c r="KBM294" s="755"/>
      <c r="KBN294" s="755"/>
      <c r="KBO294" s="755"/>
      <c r="KBP294" s="755"/>
      <c r="KBQ294" s="755"/>
      <c r="KBR294" s="755"/>
      <c r="KBS294" s="755"/>
      <c r="KBT294" s="755"/>
      <c r="KBU294" s="755"/>
      <c r="KBV294" s="755"/>
      <c r="KBW294" s="755"/>
      <c r="KBX294" s="755"/>
      <c r="KBY294" s="755"/>
      <c r="KBZ294" s="755"/>
      <c r="KCA294" s="755"/>
      <c r="KCB294" s="755"/>
      <c r="KCC294" s="755"/>
      <c r="KCD294" s="755"/>
      <c r="KCE294" s="755"/>
      <c r="KCF294" s="755"/>
      <c r="KCG294" s="755"/>
      <c r="KCH294" s="755"/>
      <c r="KCI294" s="755"/>
      <c r="KCJ294" s="755"/>
      <c r="KCK294" s="755"/>
      <c r="KCL294" s="755"/>
      <c r="KCM294" s="755"/>
      <c r="KCN294" s="755"/>
      <c r="KCO294" s="755"/>
      <c r="KCP294" s="755"/>
      <c r="KCQ294" s="755"/>
      <c r="KCR294" s="755"/>
      <c r="KCS294" s="755"/>
      <c r="KCT294" s="755"/>
      <c r="KCU294" s="755"/>
      <c r="KCV294" s="755"/>
      <c r="KCW294" s="755"/>
      <c r="KCX294" s="755"/>
      <c r="KCY294" s="755"/>
      <c r="KCZ294" s="755"/>
      <c r="KDA294" s="755"/>
      <c r="KDB294" s="755"/>
      <c r="KDC294" s="755"/>
      <c r="KDD294" s="755"/>
      <c r="KDE294" s="755"/>
      <c r="KDF294" s="755"/>
      <c r="KDG294" s="755"/>
      <c r="KDH294" s="755"/>
      <c r="KDI294" s="755"/>
      <c r="KDJ294" s="755"/>
      <c r="KDK294" s="755"/>
      <c r="KDL294" s="755"/>
      <c r="KDM294" s="755"/>
      <c r="KDN294" s="755"/>
      <c r="KDO294" s="755"/>
      <c r="KDP294" s="755"/>
      <c r="KDQ294" s="755"/>
      <c r="KDR294" s="755"/>
      <c r="KDS294" s="755"/>
      <c r="KDT294" s="755"/>
      <c r="KDU294" s="755"/>
      <c r="KDV294" s="755"/>
      <c r="KDW294" s="755"/>
      <c r="KDX294" s="755"/>
      <c r="KDY294" s="755"/>
      <c r="KDZ294" s="755"/>
      <c r="KEA294" s="755"/>
      <c r="KEB294" s="755"/>
      <c r="KEC294" s="755"/>
      <c r="KED294" s="755"/>
      <c r="KEE294" s="755"/>
      <c r="KEF294" s="755"/>
      <c r="KEG294" s="755"/>
      <c r="KEH294" s="755"/>
      <c r="KEI294" s="755"/>
      <c r="KEJ294" s="755"/>
      <c r="KEK294" s="755"/>
      <c r="KEL294" s="755"/>
      <c r="KEM294" s="755"/>
      <c r="KEN294" s="755"/>
      <c r="KEO294" s="755"/>
      <c r="KEP294" s="755"/>
      <c r="KEQ294" s="755"/>
      <c r="KER294" s="755"/>
      <c r="KES294" s="755"/>
      <c r="KET294" s="755"/>
      <c r="KEU294" s="755"/>
      <c r="KEV294" s="755"/>
      <c r="KEW294" s="755"/>
      <c r="KEX294" s="755"/>
      <c r="KEY294" s="755"/>
      <c r="KEZ294" s="755"/>
      <c r="KFA294" s="755"/>
      <c r="KFB294" s="755"/>
      <c r="KFC294" s="755"/>
      <c r="KFD294" s="755"/>
      <c r="KFE294" s="755"/>
      <c r="KFF294" s="755"/>
      <c r="KFG294" s="755"/>
      <c r="KFH294" s="755"/>
      <c r="KFI294" s="755"/>
      <c r="KFJ294" s="755"/>
      <c r="KFK294" s="755"/>
      <c r="KFL294" s="755"/>
      <c r="KFM294" s="755"/>
      <c r="KFN294" s="755"/>
      <c r="KFO294" s="755"/>
      <c r="KFP294" s="755"/>
      <c r="KFQ294" s="755"/>
      <c r="KFR294" s="755"/>
      <c r="KFS294" s="755"/>
      <c r="KFT294" s="755"/>
      <c r="KFU294" s="755"/>
      <c r="KFV294" s="755"/>
      <c r="KFW294" s="755"/>
      <c r="KFX294" s="755"/>
      <c r="KFY294" s="755"/>
      <c r="KFZ294" s="755"/>
      <c r="KGA294" s="755"/>
      <c r="KGB294" s="755"/>
      <c r="KGC294" s="755"/>
      <c r="KGD294" s="755"/>
      <c r="KGE294" s="755"/>
      <c r="KGF294" s="755"/>
      <c r="KGG294" s="755"/>
      <c r="KGH294" s="755"/>
      <c r="KGI294" s="755"/>
      <c r="KGJ294" s="755"/>
      <c r="KGK294" s="755"/>
      <c r="KGL294" s="755"/>
      <c r="KGM294" s="755"/>
      <c r="KGN294" s="755"/>
      <c r="KGO294" s="755"/>
      <c r="KGP294" s="755"/>
      <c r="KGQ294" s="755"/>
      <c r="KGR294" s="755"/>
      <c r="KGS294" s="755"/>
      <c r="KGT294" s="755"/>
      <c r="KGU294" s="755"/>
      <c r="KGV294" s="755"/>
      <c r="KGW294" s="755"/>
      <c r="KGX294" s="755"/>
      <c r="KGY294" s="755"/>
      <c r="KGZ294" s="755"/>
      <c r="KHA294" s="755"/>
      <c r="KHB294" s="755"/>
      <c r="KHC294" s="755"/>
      <c r="KHD294" s="755"/>
      <c r="KHE294" s="755"/>
      <c r="KHF294" s="755"/>
      <c r="KHG294" s="755"/>
      <c r="KHH294" s="755"/>
      <c r="KHI294" s="755"/>
      <c r="KHJ294" s="755"/>
      <c r="KHK294" s="755"/>
      <c r="KHL294" s="755"/>
      <c r="KHM294" s="755"/>
      <c r="KHN294" s="755"/>
      <c r="KHO294" s="755"/>
      <c r="KHP294" s="755"/>
      <c r="KHQ294" s="755"/>
      <c r="KHR294" s="755"/>
      <c r="KHS294" s="755"/>
      <c r="KHT294" s="755"/>
      <c r="KHU294" s="755"/>
      <c r="KHV294" s="755"/>
      <c r="KHW294" s="755"/>
      <c r="KHX294" s="755"/>
      <c r="KHY294" s="755"/>
      <c r="KHZ294" s="755"/>
      <c r="KIA294" s="755"/>
      <c r="KIB294" s="755"/>
      <c r="KIC294" s="755"/>
      <c r="KID294" s="755"/>
      <c r="KIE294" s="755"/>
      <c r="KIF294" s="755"/>
      <c r="KIG294" s="755"/>
      <c r="KIH294" s="755"/>
      <c r="KII294" s="755"/>
      <c r="KIJ294" s="755"/>
      <c r="KIK294" s="755"/>
      <c r="KIL294" s="755"/>
      <c r="KIM294" s="755"/>
      <c r="KIN294" s="755"/>
      <c r="KIO294" s="755"/>
      <c r="KIP294" s="755"/>
      <c r="KIQ294" s="755"/>
      <c r="KIR294" s="755"/>
      <c r="KIS294" s="755"/>
      <c r="KIT294" s="755"/>
      <c r="KIU294" s="755"/>
      <c r="KIV294" s="755"/>
      <c r="KIW294" s="755"/>
      <c r="KIX294" s="755"/>
      <c r="KIY294" s="755"/>
      <c r="KIZ294" s="755"/>
      <c r="KJA294" s="755"/>
      <c r="KJB294" s="755"/>
      <c r="KJC294" s="755"/>
      <c r="KJD294" s="755"/>
      <c r="KJE294" s="755"/>
      <c r="KJF294" s="755"/>
      <c r="KJG294" s="755"/>
      <c r="KJH294" s="755"/>
      <c r="KJI294" s="755"/>
      <c r="KJJ294" s="755"/>
      <c r="KJK294" s="755"/>
      <c r="KJL294" s="755"/>
      <c r="KJM294" s="755"/>
      <c r="KJN294" s="755"/>
      <c r="KJO294" s="755"/>
      <c r="KJP294" s="755"/>
      <c r="KJQ294" s="755"/>
      <c r="KJR294" s="755"/>
      <c r="KJS294" s="755"/>
      <c r="KJT294" s="755"/>
      <c r="KJU294" s="755"/>
      <c r="KJV294" s="755"/>
      <c r="KJW294" s="755"/>
      <c r="KJX294" s="755"/>
      <c r="KJY294" s="755"/>
      <c r="KJZ294" s="755"/>
      <c r="KKA294" s="755"/>
      <c r="KKB294" s="755"/>
      <c r="KKC294" s="755"/>
      <c r="KKD294" s="755"/>
      <c r="KKE294" s="755"/>
      <c r="KKF294" s="755"/>
      <c r="KKG294" s="755"/>
      <c r="KKH294" s="755"/>
      <c r="KKI294" s="755"/>
      <c r="KKJ294" s="755"/>
      <c r="KKK294" s="755"/>
      <c r="KKL294" s="755"/>
      <c r="KKM294" s="755"/>
      <c r="KKN294" s="755"/>
      <c r="KKO294" s="755"/>
      <c r="KKP294" s="755"/>
      <c r="KKQ294" s="755"/>
      <c r="KKR294" s="755"/>
      <c r="KKS294" s="755"/>
      <c r="KKT294" s="755"/>
      <c r="KKU294" s="755"/>
      <c r="KKV294" s="755"/>
      <c r="KKW294" s="755"/>
      <c r="KKX294" s="755"/>
      <c r="KKY294" s="755"/>
      <c r="KKZ294" s="755"/>
      <c r="KLA294" s="755"/>
      <c r="KLB294" s="755"/>
      <c r="KLC294" s="755"/>
      <c r="KLD294" s="755"/>
      <c r="KLE294" s="755"/>
      <c r="KLF294" s="755"/>
      <c r="KLG294" s="755"/>
      <c r="KLH294" s="755"/>
      <c r="KLI294" s="755"/>
      <c r="KLJ294" s="755"/>
      <c r="KLK294" s="755"/>
      <c r="KLL294" s="755"/>
      <c r="KLM294" s="755"/>
      <c r="KLN294" s="755"/>
      <c r="KLO294" s="755"/>
      <c r="KLP294" s="755"/>
      <c r="KLQ294" s="755"/>
      <c r="KLR294" s="755"/>
      <c r="KLS294" s="755"/>
      <c r="KLT294" s="755"/>
      <c r="KLU294" s="755"/>
      <c r="KLV294" s="755"/>
      <c r="KLW294" s="755"/>
      <c r="KLX294" s="755"/>
      <c r="KLY294" s="755"/>
      <c r="KLZ294" s="755"/>
      <c r="KMA294" s="755"/>
      <c r="KMB294" s="755"/>
      <c r="KMC294" s="755"/>
      <c r="KMD294" s="755"/>
      <c r="KME294" s="755"/>
      <c r="KMF294" s="755"/>
      <c r="KMG294" s="755"/>
      <c r="KMH294" s="755"/>
      <c r="KMI294" s="755"/>
      <c r="KMJ294" s="755"/>
      <c r="KMK294" s="755"/>
      <c r="KML294" s="755"/>
      <c r="KMM294" s="755"/>
      <c r="KMN294" s="755"/>
      <c r="KMO294" s="755"/>
      <c r="KMP294" s="755"/>
      <c r="KMQ294" s="755"/>
      <c r="KMR294" s="755"/>
      <c r="KMS294" s="755"/>
      <c r="KMT294" s="755"/>
      <c r="KMU294" s="755"/>
      <c r="KMV294" s="755"/>
      <c r="KMW294" s="755"/>
      <c r="KMX294" s="755"/>
      <c r="KMY294" s="755"/>
      <c r="KMZ294" s="755"/>
      <c r="KNA294" s="755"/>
      <c r="KNB294" s="755"/>
      <c r="KNC294" s="755"/>
      <c r="KND294" s="755"/>
      <c r="KNE294" s="755"/>
      <c r="KNF294" s="755"/>
      <c r="KNG294" s="755"/>
      <c r="KNH294" s="755"/>
      <c r="KNI294" s="755"/>
      <c r="KNJ294" s="755"/>
      <c r="KNK294" s="755"/>
      <c r="KNL294" s="755"/>
      <c r="KNM294" s="755"/>
      <c r="KNN294" s="755"/>
      <c r="KNO294" s="755"/>
      <c r="KNP294" s="755"/>
      <c r="KNQ294" s="755"/>
      <c r="KNR294" s="755"/>
      <c r="KNS294" s="755"/>
      <c r="KNT294" s="755"/>
      <c r="KNU294" s="755"/>
      <c r="KNV294" s="755"/>
      <c r="KNW294" s="755"/>
      <c r="KNX294" s="755"/>
      <c r="KNY294" s="755"/>
      <c r="KNZ294" s="755"/>
      <c r="KOA294" s="755"/>
      <c r="KOB294" s="755"/>
      <c r="KOC294" s="755"/>
      <c r="KOD294" s="755"/>
      <c r="KOE294" s="755"/>
      <c r="KOF294" s="755"/>
      <c r="KOG294" s="755"/>
      <c r="KOH294" s="755"/>
      <c r="KOI294" s="755"/>
      <c r="KOJ294" s="755"/>
      <c r="KOK294" s="755"/>
      <c r="KOL294" s="755"/>
      <c r="KOM294" s="755"/>
      <c r="KON294" s="755"/>
      <c r="KOO294" s="755"/>
      <c r="KOP294" s="755"/>
      <c r="KOQ294" s="755"/>
      <c r="KOR294" s="755"/>
      <c r="KOS294" s="755"/>
      <c r="KOT294" s="755"/>
      <c r="KOU294" s="755"/>
      <c r="KOV294" s="755"/>
      <c r="KOW294" s="755"/>
      <c r="KOX294" s="755"/>
      <c r="KOY294" s="755"/>
      <c r="KOZ294" s="755"/>
      <c r="KPA294" s="755"/>
      <c r="KPB294" s="755"/>
      <c r="KPC294" s="755"/>
      <c r="KPD294" s="755"/>
      <c r="KPE294" s="755"/>
      <c r="KPF294" s="755"/>
      <c r="KPG294" s="755"/>
      <c r="KPH294" s="755"/>
      <c r="KPI294" s="755"/>
      <c r="KPJ294" s="755"/>
      <c r="KPK294" s="755"/>
      <c r="KPL294" s="755"/>
      <c r="KPM294" s="755"/>
      <c r="KPN294" s="755"/>
      <c r="KPO294" s="755"/>
      <c r="KPP294" s="755"/>
      <c r="KPQ294" s="755"/>
      <c r="KPR294" s="755"/>
      <c r="KPS294" s="755"/>
      <c r="KPT294" s="755"/>
      <c r="KPU294" s="755"/>
      <c r="KPV294" s="755"/>
      <c r="KPW294" s="755"/>
      <c r="KPX294" s="755"/>
      <c r="KPY294" s="755"/>
      <c r="KPZ294" s="755"/>
      <c r="KQA294" s="755"/>
      <c r="KQB294" s="755"/>
      <c r="KQC294" s="755"/>
      <c r="KQD294" s="755"/>
      <c r="KQE294" s="755"/>
      <c r="KQF294" s="755"/>
      <c r="KQG294" s="755"/>
      <c r="KQH294" s="755"/>
      <c r="KQI294" s="755"/>
      <c r="KQJ294" s="755"/>
      <c r="KQK294" s="755"/>
      <c r="KQL294" s="755"/>
      <c r="KQM294" s="755"/>
      <c r="KQN294" s="755"/>
      <c r="KQO294" s="755"/>
      <c r="KQP294" s="755"/>
      <c r="KQQ294" s="755"/>
      <c r="KQR294" s="755"/>
      <c r="KQS294" s="755"/>
      <c r="KQT294" s="755"/>
      <c r="KQU294" s="755"/>
      <c r="KQV294" s="755"/>
      <c r="KQW294" s="755"/>
      <c r="KQX294" s="755"/>
      <c r="KQY294" s="755"/>
      <c r="KQZ294" s="755"/>
      <c r="KRA294" s="755"/>
      <c r="KRB294" s="755"/>
      <c r="KRC294" s="755"/>
      <c r="KRD294" s="755"/>
      <c r="KRE294" s="755"/>
      <c r="KRF294" s="755"/>
      <c r="KRG294" s="755"/>
      <c r="KRH294" s="755"/>
      <c r="KRI294" s="755"/>
      <c r="KRJ294" s="755"/>
      <c r="KRK294" s="755"/>
      <c r="KRL294" s="755"/>
      <c r="KRM294" s="755"/>
      <c r="KRN294" s="755"/>
      <c r="KRO294" s="755"/>
      <c r="KRP294" s="755"/>
      <c r="KRQ294" s="755"/>
      <c r="KRR294" s="755"/>
      <c r="KRS294" s="755"/>
      <c r="KRT294" s="755"/>
      <c r="KRU294" s="755"/>
      <c r="KRV294" s="755"/>
      <c r="KRW294" s="755"/>
      <c r="KRX294" s="755"/>
      <c r="KRY294" s="755"/>
      <c r="KRZ294" s="755"/>
      <c r="KSA294" s="755"/>
      <c r="KSB294" s="755"/>
      <c r="KSC294" s="755"/>
      <c r="KSD294" s="755"/>
      <c r="KSE294" s="755"/>
      <c r="KSF294" s="755"/>
      <c r="KSG294" s="755"/>
      <c r="KSH294" s="755"/>
      <c r="KSI294" s="755"/>
      <c r="KSJ294" s="755"/>
      <c r="KSK294" s="755"/>
      <c r="KSL294" s="755"/>
      <c r="KSM294" s="755"/>
      <c r="KSN294" s="755"/>
      <c r="KSO294" s="755"/>
      <c r="KSP294" s="755"/>
      <c r="KSQ294" s="755"/>
      <c r="KSR294" s="755"/>
      <c r="KSS294" s="755"/>
      <c r="KST294" s="755"/>
      <c r="KSU294" s="755"/>
      <c r="KSV294" s="755"/>
      <c r="KSW294" s="755"/>
      <c r="KSX294" s="755"/>
      <c r="KSY294" s="755"/>
      <c r="KSZ294" s="755"/>
      <c r="KTA294" s="755"/>
      <c r="KTB294" s="755"/>
      <c r="KTC294" s="755"/>
      <c r="KTD294" s="755"/>
      <c r="KTE294" s="755"/>
      <c r="KTF294" s="755"/>
      <c r="KTG294" s="755"/>
      <c r="KTH294" s="755"/>
      <c r="KTI294" s="755"/>
      <c r="KTJ294" s="755"/>
      <c r="KTK294" s="755"/>
      <c r="KTL294" s="755"/>
      <c r="KTM294" s="755"/>
      <c r="KTN294" s="755"/>
      <c r="KTO294" s="755"/>
      <c r="KTP294" s="755"/>
      <c r="KTQ294" s="755"/>
      <c r="KTR294" s="755"/>
      <c r="KTS294" s="755"/>
      <c r="KTT294" s="755"/>
      <c r="KTU294" s="755"/>
      <c r="KTV294" s="755"/>
      <c r="KTW294" s="755"/>
      <c r="KTX294" s="755"/>
      <c r="KTY294" s="755"/>
      <c r="KTZ294" s="755"/>
      <c r="KUA294" s="755"/>
      <c r="KUB294" s="755"/>
      <c r="KUC294" s="755"/>
      <c r="KUD294" s="755"/>
      <c r="KUE294" s="755"/>
      <c r="KUF294" s="755"/>
      <c r="KUG294" s="755"/>
      <c r="KUH294" s="755"/>
      <c r="KUI294" s="755"/>
      <c r="KUJ294" s="755"/>
      <c r="KUK294" s="755"/>
      <c r="KUL294" s="755"/>
      <c r="KUM294" s="755"/>
      <c r="KUN294" s="755"/>
      <c r="KUO294" s="755"/>
      <c r="KUP294" s="755"/>
      <c r="KUQ294" s="755"/>
      <c r="KUR294" s="755"/>
      <c r="KUS294" s="755"/>
      <c r="KUT294" s="755"/>
      <c r="KUU294" s="755"/>
      <c r="KUV294" s="755"/>
      <c r="KUW294" s="755"/>
      <c r="KUX294" s="755"/>
      <c r="KUY294" s="755"/>
      <c r="KUZ294" s="755"/>
      <c r="KVA294" s="755"/>
      <c r="KVB294" s="755"/>
      <c r="KVC294" s="755"/>
      <c r="KVD294" s="755"/>
      <c r="KVE294" s="755"/>
      <c r="KVF294" s="755"/>
      <c r="KVG294" s="755"/>
      <c r="KVH294" s="755"/>
      <c r="KVI294" s="755"/>
      <c r="KVJ294" s="755"/>
      <c r="KVK294" s="755"/>
      <c r="KVL294" s="755"/>
      <c r="KVM294" s="755"/>
      <c r="KVN294" s="755"/>
      <c r="KVO294" s="755"/>
      <c r="KVP294" s="755"/>
      <c r="KVQ294" s="755"/>
      <c r="KVR294" s="755"/>
      <c r="KVS294" s="755"/>
      <c r="KVT294" s="755"/>
      <c r="KVU294" s="755"/>
      <c r="KVV294" s="755"/>
      <c r="KVW294" s="755"/>
      <c r="KVX294" s="755"/>
      <c r="KVY294" s="755"/>
      <c r="KVZ294" s="755"/>
      <c r="KWA294" s="755"/>
      <c r="KWB294" s="755"/>
      <c r="KWC294" s="755"/>
      <c r="KWD294" s="755"/>
      <c r="KWE294" s="755"/>
      <c r="KWF294" s="755"/>
      <c r="KWG294" s="755"/>
      <c r="KWH294" s="755"/>
      <c r="KWI294" s="755"/>
      <c r="KWJ294" s="755"/>
      <c r="KWK294" s="755"/>
      <c r="KWL294" s="755"/>
      <c r="KWM294" s="755"/>
      <c r="KWN294" s="755"/>
      <c r="KWO294" s="755"/>
      <c r="KWP294" s="755"/>
      <c r="KWQ294" s="755"/>
      <c r="KWR294" s="755"/>
      <c r="KWS294" s="755"/>
      <c r="KWT294" s="755"/>
      <c r="KWU294" s="755"/>
      <c r="KWV294" s="755"/>
      <c r="KWW294" s="755"/>
      <c r="KWX294" s="755"/>
      <c r="KWY294" s="755"/>
      <c r="KWZ294" s="755"/>
      <c r="KXA294" s="755"/>
      <c r="KXB294" s="755"/>
      <c r="KXC294" s="755"/>
      <c r="KXD294" s="755"/>
      <c r="KXE294" s="755"/>
      <c r="KXF294" s="755"/>
      <c r="KXG294" s="755"/>
      <c r="KXH294" s="755"/>
      <c r="KXI294" s="755"/>
      <c r="KXJ294" s="755"/>
      <c r="KXK294" s="755"/>
      <c r="KXL294" s="755"/>
      <c r="KXM294" s="755"/>
      <c r="KXN294" s="755"/>
      <c r="KXO294" s="755"/>
      <c r="KXP294" s="755"/>
      <c r="KXQ294" s="755"/>
      <c r="KXR294" s="755"/>
      <c r="KXS294" s="755"/>
      <c r="KXT294" s="755"/>
      <c r="KXU294" s="755"/>
      <c r="KXV294" s="755"/>
      <c r="KXW294" s="755"/>
      <c r="KXX294" s="755"/>
      <c r="KXY294" s="755"/>
      <c r="KXZ294" s="755"/>
      <c r="KYA294" s="755"/>
      <c r="KYB294" s="755"/>
      <c r="KYC294" s="755"/>
      <c r="KYD294" s="755"/>
      <c r="KYE294" s="755"/>
      <c r="KYF294" s="755"/>
      <c r="KYG294" s="755"/>
      <c r="KYH294" s="755"/>
      <c r="KYI294" s="755"/>
      <c r="KYJ294" s="755"/>
      <c r="KYK294" s="755"/>
      <c r="KYL294" s="755"/>
      <c r="KYM294" s="755"/>
      <c r="KYN294" s="755"/>
      <c r="KYO294" s="755"/>
      <c r="KYP294" s="755"/>
      <c r="KYQ294" s="755"/>
      <c r="KYR294" s="755"/>
      <c r="KYS294" s="755"/>
      <c r="KYT294" s="755"/>
      <c r="KYU294" s="755"/>
      <c r="KYV294" s="755"/>
      <c r="KYW294" s="755"/>
      <c r="KYX294" s="755"/>
      <c r="KYY294" s="755"/>
      <c r="KYZ294" s="755"/>
      <c r="KZA294" s="755"/>
      <c r="KZB294" s="755"/>
      <c r="KZC294" s="755"/>
      <c r="KZD294" s="755"/>
      <c r="KZE294" s="755"/>
      <c r="KZF294" s="755"/>
      <c r="KZG294" s="755"/>
      <c r="KZH294" s="755"/>
      <c r="KZI294" s="755"/>
      <c r="KZJ294" s="755"/>
      <c r="KZK294" s="755"/>
      <c r="KZL294" s="755"/>
      <c r="KZM294" s="755"/>
      <c r="KZN294" s="755"/>
      <c r="KZO294" s="755"/>
      <c r="KZP294" s="755"/>
      <c r="KZQ294" s="755"/>
      <c r="KZR294" s="755"/>
      <c r="KZS294" s="755"/>
      <c r="KZT294" s="755"/>
      <c r="KZU294" s="755"/>
      <c r="KZV294" s="755"/>
      <c r="KZW294" s="755"/>
      <c r="KZX294" s="755"/>
      <c r="KZY294" s="755"/>
      <c r="KZZ294" s="755"/>
      <c r="LAA294" s="755"/>
      <c r="LAB294" s="755"/>
      <c r="LAC294" s="755"/>
      <c r="LAD294" s="755"/>
      <c r="LAE294" s="755"/>
      <c r="LAF294" s="755"/>
      <c r="LAG294" s="755"/>
      <c r="LAH294" s="755"/>
      <c r="LAI294" s="755"/>
      <c r="LAJ294" s="755"/>
      <c r="LAK294" s="755"/>
      <c r="LAL294" s="755"/>
      <c r="LAM294" s="755"/>
      <c r="LAN294" s="755"/>
      <c r="LAO294" s="755"/>
      <c r="LAP294" s="755"/>
      <c r="LAQ294" s="755"/>
      <c r="LAR294" s="755"/>
      <c r="LAS294" s="755"/>
      <c r="LAT294" s="755"/>
      <c r="LAU294" s="755"/>
      <c r="LAV294" s="755"/>
      <c r="LAW294" s="755"/>
      <c r="LAX294" s="755"/>
      <c r="LAY294" s="755"/>
      <c r="LAZ294" s="755"/>
      <c r="LBA294" s="755"/>
      <c r="LBB294" s="755"/>
      <c r="LBC294" s="755"/>
      <c r="LBD294" s="755"/>
      <c r="LBE294" s="755"/>
      <c r="LBF294" s="755"/>
      <c r="LBG294" s="755"/>
      <c r="LBH294" s="755"/>
      <c r="LBI294" s="755"/>
      <c r="LBJ294" s="755"/>
      <c r="LBK294" s="755"/>
      <c r="LBL294" s="755"/>
      <c r="LBM294" s="755"/>
      <c r="LBN294" s="755"/>
      <c r="LBO294" s="755"/>
      <c r="LBP294" s="755"/>
      <c r="LBQ294" s="755"/>
      <c r="LBR294" s="755"/>
      <c r="LBS294" s="755"/>
      <c r="LBT294" s="755"/>
      <c r="LBU294" s="755"/>
      <c r="LBV294" s="755"/>
      <c r="LBW294" s="755"/>
      <c r="LBX294" s="755"/>
      <c r="LBY294" s="755"/>
      <c r="LBZ294" s="755"/>
      <c r="LCA294" s="755"/>
      <c r="LCB294" s="755"/>
      <c r="LCC294" s="755"/>
      <c r="LCD294" s="755"/>
      <c r="LCE294" s="755"/>
      <c r="LCF294" s="755"/>
      <c r="LCG294" s="755"/>
      <c r="LCH294" s="755"/>
      <c r="LCI294" s="755"/>
      <c r="LCJ294" s="755"/>
      <c r="LCK294" s="755"/>
      <c r="LCL294" s="755"/>
      <c r="LCM294" s="755"/>
      <c r="LCN294" s="755"/>
      <c r="LCO294" s="755"/>
      <c r="LCP294" s="755"/>
      <c r="LCQ294" s="755"/>
      <c r="LCR294" s="755"/>
      <c r="LCS294" s="755"/>
      <c r="LCT294" s="755"/>
      <c r="LCU294" s="755"/>
      <c r="LCV294" s="755"/>
      <c r="LCW294" s="755"/>
      <c r="LCX294" s="755"/>
      <c r="LCY294" s="755"/>
      <c r="LCZ294" s="755"/>
      <c r="LDA294" s="755"/>
      <c r="LDB294" s="755"/>
      <c r="LDC294" s="755"/>
      <c r="LDD294" s="755"/>
      <c r="LDE294" s="755"/>
      <c r="LDF294" s="755"/>
      <c r="LDG294" s="755"/>
      <c r="LDH294" s="755"/>
      <c r="LDI294" s="755"/>
      <c r="LDJ294" s="755"/>
      <c r="LDK294" s="755"/>
      <c r="LDL294" s="755"/>
      <c r="LDM294" s="755"/>
      <c r="LDN294" s="755"/>
      <c r="LDO294" s="755"/>
      <c r="LDP294" s="755"/>
      <c r="LDQ294" s="755"/>
      <c r="LDR294" s="755"/>
      <c r="LDS294" s="755"/>
      <c r="LDT294" s="755"/>
      <c r="LDU294" s="755"/>
      <c r="LDV294" s="755"/>
      <c r="LDW294" s="755"/>
      <c r="LDX294" s="755"/>
      <c r="LDY294" s="755"/>
      <c r="LDZ294" s="755"/>
      <c r="LEA294" s="755"/>
      <c r="LEB294" s="755"/>
      <c r="LEC294" s="755"/>
      <c r="LED294" s="755"/>
      <c r="LEE294" s="755"/>
      <c r="LEF294" s="755"/>
      <c r="LEG294" s="755"/>
      <c r="LEH294" s="755"/>
      <c r="LEI294" s="755"/>
      <c r="LEJ294" s="755"/>
      <c r="LEK294" s="755"/>
      <c r="LEL294" s="755"/>
      <c r="LEM294" s="755"/>
      <c r="LEN294" s="755"/>
      <c r="LEO294" s="755"/>
      <c r="LEP294" s="755"/>
      <c r="LEQ294" s="755"/>
      <c r="LER294" s="755"/>
      <c r="LES294" s="755"/>
      <c r="LET294" s="755"/>
      <c r="LEU294" s="755"/>
      <c r="LEV294" s="755"/>
      <c r="LEW294" s="755"/>
      <c r="LEX294" s="755"/>
      <c r="LEY294" s="755"/>
      <c r="LEZ294" s="755"/>
      <c r="LFA294" s="755"/>
      <c r="LFB294" s="755"/>
      <c r="LFC294" s="755"/>
      <c r="LFD294" s="755"/>
      <c r="LFE294" s="755"/>
      <c r="LFF294" s="755"/>
      <c r="LFG294" s="755"/>
      <c r="LFH294" s="755"/>
      <c r="LFI294" s="755"/>
      <c r="LFJ294" s="755"/>
      <c r="LFK294" s="755"/>
      <c r="LFL294" s="755"/>
      <c r="LFM294" s="755"/>
      <c r="LFN294" s="755"/>
      <c r="LFO294" s="755"/>
      <c r="LFP294" s="755"/>
      <c r="LFQ294" s="755"/>
      <c r="LFR294" s="755"/>
      <c r="LFS294" s="755"/>
      <c r="LFT294" s="755"/>
      <c r="LFU294" s="755"/>
      <c r="LFV294" s="755"/>
      <c r="LFW294" s="755"/>
      <c r="LFX294" s="755"/>
      <c r="LFY294" s="755"/>
      <c r="LFZ294" s="755"/>
      <c r="LGA294" s="755"/>
      <c r="LGB294" s="755"/>
      <c r="LGC294" s="755"/>
      <c r="LGD294" s="755"/>
      <c r="LGE294" s="755"/>
      <c r="LGF294" s="755"/>
      <c r="LGG294" s="755"/>
      <c r="LGH294" s="755"/>
      <c r="LGI294" s="755"/>
      <c r="LGJ294" s="755"/>
      <c r="LGK294" s="755"/>
      <c r="LGL294" s="755"/>
      <c r="LGM294" s="755"/>
      <c r="LGN294" s="755"/>
      <c r="LGO294" s="755"/>
      <c r="LGP294" s="755"/>
      <c r="LGQ294" s="755"/>
      <c r="LGR294" s="755"/>
      <c r="LGS294" s="755"/>
      <c r="LGT294" s="755"/>
      <c r="LGU294" s="755"/>
      <c r="LGV294" s="755"/>
      <c r="LGW294" s="755"/>
      <c r="LGX294" s="755"/>
      <c r="LGY294" s="755"/>
      <c r="LGZ294" s="755"/>
      <c r="LHA294" s="755"/>
      <c r="LHB294" s="755"/>
      <c r="LHC294" s="755"/>
      <c r="LHD294" s="755"/>
      <c r="LHE294" s="755"/>
      <c r="LHF294" s="755"/>
      <c r="LHG294" s="755"/>
      <c r="LHH294" s="755"/>
      <c r="LHI294" s="755"/>
      <c r="LHJ294" s="755"/>
      <c r="LHK294" s="755"/>
      <c r="LHL294" s="755"/>
      <c r="LHM294" s="755"/>
      <c r="LHN294" s="755"/>
      <c r="LHO294" s="755"/>
      <c r="LHP294" s="755"/>
      <c r="LHQ294" s="755"/>
      <c r="LHR294" s="755"/>
      <c r="LHS294" s="755"/>
      <c r="LHT294" s="755"/>
      <c r="LHU294" s="755"/>
      <c r="LHV294" s="755"/>
      <c r="LHW294" s="755"/>
      <c r="LHX294" s="755"/>
      <c r="LHY294" s="755"/>
      <c r="LHZ294" s="755"/>
      <c r="LIA294" s="755"/>
      <c r="LIB294" s="755"/>
      <c r="LIC294" s="755"/>
      <c r="LID294" s="755"/>
      <c r="LIE294" s="755"/>
      <c r="LIF294" s="755"/>
      <c r="LIG294" s="755"/>
      <c r="LIH294" s="755"/>
      <c r="LII294" s="755"/>
      <c r="LIJ294" s="755"/>
      <c r="LIK294" s="755"/>
      <c r="LIL294" s="755"/>
      <c r="LIM294" s="755"/>
      <c r="LIN294" s="755"/>
      <c r="LIO294" s="755"/>
      <c r="LIP294" s="755"/>
      <c r="LIQ294" s="755"/>
      <c r="LIR294" s="755"/>
      <c r="LIS294" s="755"/>
      <c r="LIT294" s="755"/>
      <c r="LIU294" s="755"/>
      <c r="LIV294" s="755"/>
      <c r="LIW294" s="755"/>
      <c r="LIX294" s="755"/>
      <c r="LIY294" s="755"/>
      <c r="LIZ294" s="755"/>
      <c r="LJA294" s="755"/>
      <c r="LJB294" s="755"/>
      <c r="LJC294" s="755"/>
      <c r="LJD294" s="755"/>
      <c r="LJE294" s="755"/>
      <c r="LJF294" s="755"/>
      <c r="LJG294" s="755"/>
      <c r="LJH294" s="755"/>
      <c r="LJI294" s="755"/>
      <c r="LJJ294" s="755"/>
      <c r="LJK294" s="755"/>
      <c r="LJL294" s="755"/>
      <c r="LJM294" s="755"/>
      <c r="LJN294" s="755"/>
      <c r="LJO294" s="755"/>
      <c r="LJP294" s="755"/>
      <c r="LJQ294" s="755"/>
      <c r="LJR294" s="755"/>
      <c r="LJS294" s="755"/>
      <c r="LJT294" s="755"/>
      <c r="LJU294" s="755"/>
      <c r="LJV294" s="755"/>
      <c r="LJW294" s="755"/>
      <c r="LJX294" s="755"/>
      <c r="LJY294" s="755"/>
      <c r="LJZ294" s="755"/>
      <c r="LKA294" s="755"/>
      <c r="LKB294" s="755"/>
      <c r="LKC294" s="755"/>
      <c r="LKD294" s="755"/>
      <c r="LKE294" s="755"/>
      <c r="LKF294" s="755"/>
      <c r="LKG294" s="755"/>
      <c r="LKH294" s="755"/>
      <c r="LKI294" s="755"/>
      <c r="LKJ294" s="755"/>
      <c r="LKK294" s="755"/>
      <c r="LKL294" s="755"/>
      <c r="LKM294" s="755"/>
      <c r="LKN294" s="755"/>
      <c r="LKO294" s="755"/>
      <c r="LKP294" s="755"/>
      <c r="LKQ294" s="755"/>
      <c r="LKR294" s="755"/>
      <c r="LKS294" s="755"/>
      <c r="LKT294" s="755"/>
      <c r="LKU294" s="755"/>
      <c r="LKV294" s="755"/>
      <c r="LKW294" s="755"/>
      <c r="LKX294" s="755"/>
      <c r="LKY294" s="755"/>
      <c r="LKZ294" s="755"/>
      <c r="LLA294" s="755"/>
      <c r="LLB294" s="755"/>
      <c r="LLC294" s="755"/>
      <c r="LLD294" s="755"/>
      <c r="LLE294" s="755"/>
      <c r="LLF294" s="755"/>
      <c r="LLG294" s="755"/>
      <c r="LLH294" s="755"/>
      <c r="LLI294" s="755"/>
      <c r="LLJ294" s="755"/>
      <c r="LLK294" s="755"/>
      <c r="LLL294" s="755"/>
      <c r="LLM294" s="755"/>
      <c r="LLN294" s="755"/>
      <c r="LLO294" s="755"/>
      <c r="LLP294" s="755"/>
      <c r="LLQ294" s="755"/>
      <c r="LLR294" s="755"/>
      <c r="LLS294" s="755"/>
      <c r="LLT294" s="755"/>
      <c r="LLU294" s="755"/>
      <c r="LLV294" s="755"/>
      <c r="LLW294" s="755"/>
      <c r="LLX294" s="755"/>
      <c r="LLY294" s="755"/>
      <c r="LLZ294" s="755"/>
      <c r="LMA294" s="755"/>
      <c r="LMB294" s="755"/>
      <c r="LMC294" s="755"/>
      <c r="LMD294" s="755"/>
      <c r="LME294" s="755"/>
      <c r="LMF294" s="755"/>
      <c r="LMG294" s="755"/>
      <c r="LMH294" s="755"/>
      <c r="LMI294" s="755"/>
      <c r="LMJ294" s="755"/>
      <c r="LMK294" s="755"/>
      <c r="LML294" s="755"/>
      <c r="LMM294" s="755"/>
      <c r="LMN294" s="755"/>
      <c r="LMO294" s="755"/>
      <c r="LMP294" s="755"/>
      <c r="LMQ294" s="755"/>
      <c r="LMR294" s="755"/>
      <c r="LMS294" s="755"/>
      <c r="LMT294" s="755"/>
      <c r="LMU294" s="755"/>
      <c r="LMV294" s="755"/>
      <c r="LMW294" s="755"/>
      <c r="LMX294" s="755"/>
      <c r="LMY294" s="755"/>
      <c r="LMZ294" s="755"/>
      <c r="LNA294" s="755"/>
      <c r="LNB294" s="755"/>
      <c r="LNC294" s="755"/>
      <c r="LND294" s="755"/>
      <c r="LNE294" s="755"/>
      <c r="LNF294" s="755"/>
      <c r="LNG294" s="755"/>
      <c r="LNH294" s="755"/>
      <c r="LNI294" s="755"/>
      <c r="LNJ294" s="755"/>
      <c r="LNK294" s="755"/>
      <c r="LNL294" s="755"/>
      <c r="LNM294" s="755"/>
      <c r="LNN294" s="755"/>
      <c r="LNO294" s="755"/>
      <c r="LNP294" s="755"/>
      <c r="LNQ294" s="755"/>
      <c r="LNR294" s="755"/>
      <c r="LNS294" s="755"/>
      <c r="LNT294" s="755"/>
      <c r="LNU294" s="755"/>
      <c r="LNV294" s="755"/>
      <c r="LNW294" s="755"/>
      <c r="LNX294" s="755"/>
      <c r="LNY294" s="755"/>
      <c r="LNZ294" s="755"/>
      <c r="LOA294" s="755"/>
      <c r="LOB294" s="755"/>
      <c r="LOC294" s="755"/>
      <c r="LOD294" s="755"/>
      <c r="LOE294" s="755"/>
      <c r="LOF294" s="755"/>
      <c r="LOG294" s="755"/>
      <c r="LOH294" s="755"/>
      <c r="LOI294" s="755"/>
      <c r="LOJ294" s="755"/>
      <c r="LOK294" s="755"/>
      <c r="LOL294" s="755"/>
      <c r="LOM294" s="755"/>
      <c r="LON294" s="755"/>
      <c r="LOO294" s="755"/>
      <c r="LOP294" s="755"/>
      <c r="LOQ294" s="755"/>
      <c r="LOR294" s="755"/>
      <c r="LOS294" s="755"/>
      <c r="LOT294" s="755"/>
      <c r="LOU294" s="755"/>
      <c r="LOV294" s="755"/>
      <c r="LOW294" s="755"/>
      <c r="LOX294" s="755"/>
      <c r="LOY294" s="755"/>
      <c r="LOZ294" s="755"/>
      <c r="LPA294" s="755"/>
      <c r="LPB294" s="755"/>
      <c r="LPC294" s="755"/>
      <c r="LPD294" s="755"/>
      <c r="LPE294" s="755"/>
      <c r="LPF294" s="755"/>
      <c r="LPG294" s="755"/>
      <c r="LPH294" s="755"/>
      <c r="LPI294" s="755"/>
      <c r="LPJ294" s="755"/>
      <c r="LPK294" s="755"/>
      <c r="LPL294" s="755"/>
      <c r="LPM294" s="755"/>
      <c r="LPN294" s="755"/>
      <c r="LPO294" s="755"/>
      <c r="LPP294" s="755"/>
      <c r="LPQ294" s="755"/>
      <c r="LPR294" s="755"/>
      <c r="LPS294" s="755"/>
      <c r="LPT294" s="755"/>
      <c r="LPU294" s="755"/>
      <c r="LPV294" s="755"/>
      <c r="LPW294" s="755"/>
      <c r="LPX294" s="755"/>
      <c r="LPY294" s="755"/>
      <c r="LPZ294" s="755"/>
      <c r="LQA294" s="755"/>
      <c r="LQB294" s="755"/>
      <c r="LQC294" s="755"/>
      <c r="LQD294" s="755"/>
      <c r="LQE294" s="755"/>
      <c r="LQF294" s="755"/>
      <c r="LQG294" s="755"/>
      <c r="LQH294" s="755"/>
      <c r="LQI294" s="755"/>
      <c r="LQJ294" s="755"/>
      <c r="LQK294" s="755"/>
      <c r="LQL294" s="755"/>
      <c r="LQM294" s="755"/>
      <c r="LQN294" s="755"/>
      <c r="LQO294" s="755"/>
      <c r="LQP294" s="755"/>
      <c r="LQQ294" s="755"/>
      <c r="LQR294" s="755"/>
      <c r="LQS294" s="755"/>
      <c r="LQT294" s="755"/>
      <c r="LQU294" s="755"/>
      <c r="LQV294" s="755"/>
      <c r="LQW294" s="755"/>
      <c r="LQX294" s="755"/>
      <c r="LQY294" s="755"/>
      <c r="LQZ294" s="755"/>
      <c r="LRA294" s="755"/>
      <c r="LRB294" s="755"/>
      <c r="LRC294" s="755"/>
      <c r="LRD294" s="755"/>
      <c r="LRE294" s="755"/>
      <c r="LRF294" s="755"/>
      <c r="LRG294" s="755"/>
      <c r="LRH294" s="755"/>
      <c r="LRI294" s="755"/>
      <c r="LRJ294" s="755"/>
      <c r="LRK294" s="755"/>
      <c r="LRL294" s="755"/>
      <c r="LRM294" s="755"/>
      <c r="LRN294" s="755"/>
      <c r="LRO294" s="755"/>
      <c r="LRP294" s="755"/>
      <c r="LRQ294" s="755"/>
      <c r="LRR294" s="755"/>
      <c r="LRS294" s="755"/>
      <c r="LRT294" s="755"/>
      <c r="LRU294" s="755"/>
      <c r="LRV294" s="755"/>
      <c r="LRW294" s="755"/>
      <c r="LRX294" s="755"/>
      <c r="LRY294" s="755"/>
      <c r="LRZ294" s="755"/>
      <c r="LSA294" s="755"/>
      <c r="LSB294" s="755"/>
      <c r="LSC294" s="755"/>
      <c r="LSD294" s="755"/>
      <c r="LSE294" s="755"/>
      <c r="LSF294" s="755"/>
      <c r="LSG294" s="755"/>
      <c r="LSH294" s="755"/>
      <c r="LSI294" s="755"/>
      <c r="LSJ294" s="755"/>
      <c r="LSK294" s="755"/>
      <c r="LSL294" s="755"/>
      <c r="LSM294" s="755"/>
      <c r="LSN294" s="755"/>
      <c r="LSO294" s="755"/>
      <c r="LSP294" s="755"/>
      <c r="LSQ294" s="755"/>
      <c r="LSR294" s="755"/>
      <c r="LSS294" s="755"/>
      <c r="LST294" s="755"/>
      <c r="LSU294" s="755"/>
      <c r="LSV294" s="755"/>
      <c r="LSW294" s="755"/>
      <c r="LSX294" s="755"/>
      <c r="LSY294" s="755"/>
      <c r="LSZ294" s="755"/>
      <c r="LTA294" s="755"/>
      <c r="LTB294" s="755"/>
      <c r="LTC294" s="755"/>
      <c r="LTD294" s="755"/>
      <c r="LTE294" s="755"/>
      <c r="LTF294" s="755"/>
      <c r="LTG294" s="755"/>
      <c r="LTH294" s="755"/>
      <c r="LTI294" s="755"/>
      <c r="LTJ294" s="755"/>
      <c r="LTK294" s="755"/>
      <c r="LTL294" s="755"/>
      <c r="LTM294" s="755"/>
      <c r="LTN294" s="755"/>
      <c r="LTO294" s="755"/>
      <c r="LTP294" s="755"/>
      <c r="LTQ294" s="755"/>
      <c r="LTR294" s="755"/>
      <c r="LTS294" s="755"/>
      <c r="LTT294" s="755"/>
      <c r="LTU294" s="755"/>
      <c r="LTV294" s="755"/>
      <c r="LTW294" s="755"/>
      <c r="LTX294" s="755"/>
      <c r="LTY294" s="755"/>
      <c r="LTZ294" s="755"/>
      <c r="LUA294" s="755"/>
      <c r="LUB294" s="755"/>
      <c r="LUC294" s="755"/>
      <c r="LUD294" s="755"/>
      <c r="LUE294" s="755"/>
      <c r="LUF294" s="755"/>
      <c r="LUG294" s="755"/>
      <c r="LUH294" s="755"/>
      <c r="LUI294" s="755"/>
      <c r="LUJ294" s="755"/>
      <c r="LUK294" s="755"/>
      <c r="LUL294" s="755"/>
      <c r="LUM294" s="755"/>
      <c r="LUN294" s="755"/>
      <c r="LUO294" s="755"/>
      <c r="LUP294" s="755"/>
      <c r="LUQ294" s="755"/>
      <c r="LUR294" s="755"/>
      <c r="LUS294" s="755"/>
      <c r="LUT294" s="755"/>
      <c r="LUU294" s="755"/>
      <c r="LUV294" s="755"/>
      <c r="LUW294" s="755"/>
      <c r="LUX294" s="755"/>
      <c r="LUY294" s="755"/>
      <c r="LUZ294" s="755"/>
      <c r="LVA294" s="755"/>
      <c r="LVB294" s="755"/>
      <c r="LVC294" s="755"/>
      <c r="LVD294" s="755"/>
      <c r="LVE294" s="755"/>
      <c r="LVF294" s="755"/>
      <c r="LVG294" s="755"/>
      <c r="LVH294" s="755"/>
      <c r="LVI294" s="755"/>
      <c r="LVJ294" s="755"/>
      <c r="LVK294" s="755"/>
      <c r="LVL294" s="755"/>
      <c r="LVM294" s="755"/>
      <c r="LVN294" s="755"/>
      <c r="LVO294" s="755"/>
      <c r="LVP294" s="755"/>
      <c r="LVQ294" s="755"/>
      <c r="LVR294" s="755"/>
      <c r="LVS294" s="755"/>
      <c r="LVT294" s="755"/>
      <c r="LVU294" s="755"/>
      <c r="LVV294" s="755"/>
      <c r="LVW294" s="755"/>
      <c r="LVX294" s="755"/>
      <c r="LVY294" s="755"/>
      <c r="LVZ294" s="755"/>
      <c r="LWA294" s="755"/>
      <c r="LWB294" s="755"/>
      <c r="LWC294" s="755"/>
      <c r="LWD294" s="755"/>
      <c r="LWE294" s="755"/>
      <c r="LWF294" s="755"/>
      <c r="LWG294" s="755"/>
      <c r="LWH294" s="755"/>
      <c r="LWI294" s="755"/>
      <c r="LWJ294" s="755"/>
      <c r="LWK294" s="755"/>
      <c r="LWL294" s="755"/>
      <c r="LWM294" s="755"/>
      <c r="LWN294" s="755"/>
      <c r="LWO294" s="755"/>
      <c r="LWP294" s="755"/>
      <c r="LWQ294" s="755"/>
      <c r="LWR294" s="755"/>
      <c r="LWS294" s="755"/>
      <c r="LWT294" s="755"/>
      <c r="LWU294" s="755"/>
      <c r="LWV294" s="755"/>
      <c r="LWW294" s="755"/>
      <c r="LWX294" s="755"/>
      <c r="LWY294" s="755"/>
      <c r="LWZ294" s="755"/>
      <c r="LXA294" s="755"/>
      <c r="LXB294" s="755"/>
      <c r="LXC294" s="755"/>
      <c r="LXD294" s="755"/>
      <c r="LXE294" s="755"/>
      <c r="LXF294" s="755"/>
      <c r="LXG294" s="755"/>
      <c r="LXH294" s="755"/>
      <c r="LXI294" s="755"/>
      <c r="LXJ294" s="755"/>
      <c r="LXK294" s="755"/>
      <c r="LXL294" s="755"/>
      <c r="LXM294" s="755"/>
      <c r="LXN294" s="755"/>
      <c r="LXO294" s="755"/>
      <c r="LXP294" s="755"/>
      <c r="LXQ294" s="755"/>
      <c r="LXR294" s="755"/>
      <c r="LXS294" s="755"/>
      <c r="LXT294" s="755"/>
      <c r="LXU294" s="755"/>
      <c r="LXV294" s="755"/>
      <c r="LXW294" s="755"/>
      <c r="LXX294" s="755"/>
      <c r="LXY294" s="755"/>
      <c r="LXZ294" s="755"/>
      <c r="LYA294" s="755"/>
      <c r="LYB294" s="755"/>
      <c r="LYC294" s="755"/>
      <c r="LYD294" s="755"/>
      <c r="LYE294" s="755"/>
      <c r="LYF294" s="755"/>
      <c r="LYG294" s="755"/>
      <c r="LYH294" s="755"/>
      <c r="LYI294" s="755"/>
      <c r="LYJ294" s="755"/>
      <c r="LYK294" s="755"/>
      <c r="LYL294" s="755"/>
      <c r="LYM294" s="755"/>
      <c r="LYN294" s="755"/>
      <c r="LYO294" s="755"/>
      <c r="LYP294" s="755"/>
      <c r="LYQ294" s="755"/>
      <c r="LYR294" s="755"/>
      <c r="LYS294" s="755"/>
      <c r="LYT294" s="755"/>
      <c r="LYU294" s="755"/>
      <c r="LYV294" s="755"/>
      <c r="LYW294" s="755"/>
      <c r="LYX294" s="755"/>
      <c r="LYY294" s="755"/>
      <c r="LYZ294" s="755"/>
      <c r="LZA294" s="755"/>
      <c r="LZB294" s="755"/>
      <c r="LZC294" s="755"/>
      <c r="LZD294" s="755"/>
      <c r="LZE294" s="755"/>
      <c r="LZF294" s="755"/>
      <c r="LZG294" s="755"/>
      <c r="LZH294" s="755"/>
      <c r="LZI294" s="755"/>
      <c r="LZJ294" s="755"/>
      <c r="LZK294" s="755"/>
      <c r="LZL294" s="755"/>
      <c r="LZM294" s="755"/>
      <c r="LZN294" s="755"/>
      <c r="LZO294" s="755"/>
      <c r="LZP294" s="755"/>
      <c r="LZQ294" s="755"/>
      <c r="LZR294" s="755"/>
      <c r="LZS294" s="755"/>
      <c r="LZT294" s="755"/>
      <c r="LZU294" s="755"/>
      <c r="LZV294" s="755"/>
      <c r="LZW294" s="755"/>
      <c r="LZX294" s="755"/>
      <c r="LZY294" s="755"/>
      <c r="LZZ294" s="755"/>
      <c r="MAA294" s="755"/>
      <c r="MAB294" s="755"/>
      <c r="MAC294" s="755"/>
      <c r="MAD294" s="755"/>
      <c r="MAE294" s="755"/>
      <c r="MAF294" s="755"/>
      <c r="MAG294" s="755"/>
      <c r="MAH294" s="755"/>
      <c r="MAI294" s="755"/>
      <c r="MAJ294" s="755"/>
      <c r="MAK294" s="755"/>
      <c r="MAL294" s="755"/>
      <c r="MAM294" s="755"/>
      <c r="MAN294" s="755"/>
      <c r="MAO294" s="755"/>
      <c r="MAP294" s="755"/>
      <c r="MAQ294" s="755"/>
      <c r="MAR294" s="755"/>
      <c r="MAS294" s="755"/>
      <c r="MAT294" s="755"/>
      <c r="MAU294" s="755"/>
      <c r="MAV294" s="755"/>
      <c r="MAW294" s="755"/>
      <c r="MAX294" s="755"/>
      <c r="MAY294" s="755"/>
      <c r="MAZ294" s="755"/>
      <c r="MBA294" s="755"/>
      <c r="MBB294" s="755"/>
      <c r="MBC294" s="755"/>
      <c r="MBD294" s="755"/>
      <c r="MBE294" s="755"/>
      <c r="MBF294" s="755"/>
      <c r="MBG294" s="755"/>
      <c r="MBH294" s="755"/>
      <c r="MBI294" s="755"/>
      <c r="MBJ294" s="755"/>
      <c r="MBK294" s="755"/>
      <c r="MBL294" s="755"/>
      <c r="MBM294" s="755"/>
      <c r="MBN294" s="755"/>
      <c r="MBO294" s="755"/>
      <c r="MBP294" s="755"/>
      <c r="MBQ294" s="755"/>
      <c r="MBR294" s="755"/>
      <c r="MBS294" s="755"/>
      <c r="MBT294" s="755"/>
      <c r="MBU294" s="755"/>
      <c r="MBV294" s="755"/>
      <c r="MBW294" s="755"/>
      <c r="MBX294" s="755"/>
      <c r="MBY294" s="755"/>
      <c r="MBZ294" s="755"/>
      <c r="MCA294" s="755"/>
      <c r="MCB294" s="755"/>
      <c r="MCC294" s="755"/>
      <c r="MCD294" s="755"/>
      <c r="MCE294" s="755"/>
      <c r="MCF294" s="755"/>
      <c r="MCG294" s="755"/>
      <c r="MCH294" s="755"/>
      <c r="MCI294" s="755"/>
      <c r="MCJ294" s="755"/>
      <c r="MCK294" s="755"/>
      <c r="MCL294" s="755"/>
      <c r="MCM294" s="755"/>
      <c r="MCN294" s="755"/>
      <c r="MCO294" s="755"/>
      <c r="MCP294" s="755"/>
      <c r="MCQ294" s="755"/>
      <c r="MCR294" s="755"/>
      <c r="MCS294" s="755"/>
      <c r="MCT294" s="755"/>
      <c r="MCU294" s="755"/>
      <c r="MCV294" s="755"/>
      <c r="MCW294" s="755"/>
      <c r="MCX294" s="755"/>
      <c r="MCY294" s="755"/>
      <c r="MCZ294" s="755"/>
      <c r="MDA294" s="755"/>
      <c r="MDB294" s="755"/>
      <c r="MDC294" s="755"/>
      <c r="MDD294" s="755"/>
      <c r="MDE294" s="755"/>
      <c r="MDF294" s="755"/>
      <c r="MDG294" s="755"/>
      <c r="MDH294" s="755"/>
      <c r="MDI294" s="755"/>
      <c r="MDJ294" s="755"/>
      <c r="MDK294" s="755"/>
      <c r="MDL294" s="755"/>
      <c r="MDM294" s="755"/>
      <c r="MDN294" s="755"/>
      <c r="MDO294" s="755"/>
      <c r="MDP294" s="755"/>
      <c r="MDQ294" s="755"/>
      <c r="MDR294" s="755"/>
      <c r="MDS294" s="755"/>
      <c r="MDT294" s="755"/>
      <c r="MDU294" s="755"/>
      <c r="MDV294" s="755"/>
      <c r="MDW294" s="755"/>
      <c r="MDX294" s="755"/>
      <c r="MDY294" s="755"/>
      <c r="MDZ294" s="755"/>
      <c r="MEA294" s="755"/>
      <c r="MEB294" s="755"/>
      <c r="MEC294" s="755"/>
      <c r="MED294" s="755"/>
      <c r="MEE294" s="755"/>
      <c r="MEF294" s="755"/>
      <c r="MEG294" s="755"/>
      <c r="MEH294" s="755"/>
      <c r="MEI294" s="755"/>
      <c r="MEJ294" s="755"/>
      <c r="MEK294" s="755"/>
      <c r="MEL294" s="755"/>
      <c r="MEM294" s="755"/>
      <c r="MEN294" s="755"/>
      <c r="MEO294" s="755"/>
      <c r="MEP294" s="755"/>
      <c r="MEQ294" s="755"/>
      <c r="MER294" s="755"/>
      <c r="MES294" s="755"/>
      <c r="MET294" s="755"/>
      <c r="MEU294" s="755"/>
      <c r="MEV294" s="755"/>
      <c r="MEW294" s="755"/>
      <c r="MEX294" s="755"/>
      <c r="MEY294" s="755"/>
      <c r="MEZ294" s="755"/>
      <c r="MFA294" s="755"/>
      <c r="MFB294" s="755"/>
      <c r="MFC294" s="755"/>
      <c r="MFD294" s="755"/>
      <c r="MFE294" s="755"/>
      <c r="MFF294" s="755"/>
      <c r="MFG294" s="755"/>
      <c r="MFH294" s="755"/>
      <c r="MFI294" s="755"/>
      <c r="MFJ294" s="755"/>
      <c r="MFK294" s="755"/>
      <c r="MFL294" s="755"/>
      <c r="MFM294" s="755"/>
      <c r="MFN294" s="755"/>
      <c r="MFO294" s="755"/>
      <c r="MFP294" s="755"/>
      <c r="MFQ294" s="755"/>
      <c r="MFR294" s="755"/>
      <c r="MFS294" s="755"/>
      <c r="MFT294" s="755"/>
      <c r="MFU294" s="755"/>
      <c r="MFV294" s="755"/>
      <c r="MFW294" s="755"/>
      <c r="MFX294" s="755"/>
      <c r="MFY294" s="755"/>
      <c r="MFZ294" s="755"/>
      <c r="MGA294" s="755"/>
      <c r="MGB294" s="755"/>
      <c r="MGC294" s="755"/>
      <c r="MGD294" s="755"/>
      <c r="MGE294" s="755"/>
      <c r="MGF294" s="755"/>
      <c r="MGG294" s="755"/>
      <c r="MGH294" s="755"/>
      <c r="MGI294" s="755"/>
      <c r="MGJ294" s="755"/>
      <c r="MGK294" s="755"/>
      <c r="MGL294" s="755"/>
      <c r="MGM294" s="755"/>
      <c r="MGN294" s="755"/>
      <c r="MGO294" s="755"/>
      <c r="MGP294" s="755"/>
      <c r="MGQ294" s="755"/>
      <c r="MGR294" s="755"/>
      <c r="MGS294" s="755"/>
      <c r="MGT294" s="755"/>
      <c r="MGU294" s="755"/>
      <c r="MGV294" s="755"/>
      <c r="MGW294" s="755"/>
      <c r="MGX294" s="755"/>
      <c r="MGY294" s="755"/>
      <c r="MGZ294" s="755"/>
      <c r="MHA294" s="755"/>
      <c r="MHB294" s="755"/>
      <c r="MHC294" s="755"/>
      <c r="MHD294" s="755"/>
      <c r="MHE294" s="755"/>
      <c r="MHF294" s="755"/>
      <c r="MHG294" s="755"/>
      <c r="MHH294" s="755"/>
      <c r="MHI294" s="755"/>
      <c r="MHJ294" s="755"/>
      <c r="MHK294" s="755"/>
      <c r="MHL294" s="755"/>
      <c r="MHM294" s="755"/>
      <c r="MHN294" s="755"/>
      <c r="MHO294" s="755"/>
      <c r="MHP294" s="755"/>
      <c r="MHQ294" s="755"/>
      <c r="MHR294" s="755"/>
      <c r="MHS294" s="755"/>
      <c r="MHT294" s="755"/>
      <c r="MHU294" s="755"/>
      <c r="MHV294" s="755"/>
      <c r="MHW294" s="755"/>
      <c r="MHX294" s="755"/>
      <c r="MHY294" s="755"/>
      <c r="MHZ294" s="755"/>
      <c r="MIA294" s="755"/>
      <c r="MIB294" s="755"/>
      <c r="MIC294" s="755"/>
      <c r="MID294" s="755"/>
      <c r="MIE294" s="755"/>
      <c r="MIF294" s="755"/>
      <c r="MIG294" s="755"/>
      <c r="MIH294" s="755"/>
      <c r="MII294" s="755"/>
      <c r="MIJ294" s="755"/>
      <c r="MIK294" s="755"/>
      <c r="MIL294" s="755"/>
      <c r="MIM294" s="755"/>
      <c r="MIN294" s="755"/>
      <c r="MIO294" s="755"/>
      <c r="MIP294" s="755"/>
      <c r="MIQ294" s="755"/>
      <c r="MIR294" s="755"/>
      <c r="MIS294" s="755"/>
      <c r="MIT294" s="755"/>
      <c r="MIU294" s="755"/>
      <c r="MIV294" s="755"/>
      <c r="MIW294" s="755"/>
      <c r="MIX294" s="755"/>
      <c r="MIY294" s="755"/>
      <c r="MIZ294" s="755"/>
      <c r="MJA294" s="755"/>
      <c r="MJB294" s="755"/>
      <c r="MJC294" s="755"/>
      <c r="MJD294" s="755"/>
      <c r="MJE294" s="755"/>
      <c r="MJF294" s="755"/>
      <c r="MJG294" s="755"/>
      <c r="MJH294" s="755"/>
      <c r="MJI294" s="755"/>
      <c r="MJJ294" s="755"/>
      <c r="MJK294" s="755"/>
      <c r="MJL294" s="755"/>
      <c r="MJM294" s="755"/>
      <c r="MJN294" s="755"/>
      <c r="MJO294" s="755"/>
      <c r="MJP294" s="755"/>
      <c r="MJQ294" s="755"/>
      <c r="MJR294" s="755"/>
      <c r="MJS294" s="755"/>
      <c r="MJT294" s="755"/>
      <c r="MJU294" s="755"/>
      <c r="MJV294" s="755"/>
      <c r="MJW294" s="755"/>
      <c r="MJX294" s="755"/>
      <c r="MJY294" s="755"/>
      <c r="MJZ294" s="755"/>
      <c r="MKA294" s="755"/>
      <c r="MKB294" s="755"/>
      <c r="MKC294" s="755"/>
      <c r="MKD294" s="755"/>
      <c r="MKE294" s="755"/>
      <c r="MKF294" s="755"/>
      <c r="MKG294" s="755"/>
      <c r="MKH294" s="755"/>
      <c r="MKI294" s="755"/>
      <c r="MKJ294" s="755"/>
      <c r="MKK294" s="755"/>
      <c r="MKL294" s="755"/>
      <c r="MKM294" s="755"/>
      <c r="MKN294" s="755"/>
      <c r="MKO294" s="755"/>
      <c r="MKP294" s="755"/>
      <c r="MKQ294" s="755"/>
      <c r="MKR294" s="755"/>
      <c r="MKS294" s="755"/>
      <c r="MKT294" s="755"/>
      <c r="MKU294" s="755"/>
      <c r="MKV294" s="755"/>
      <c r="MKW294" s="755"/>
      <c r="MKX294" s="755"/>
      <c r="MKY294" s="755"/>
      <c r="MKZ294" s="755"/>
      <c r="MLA294" s="755"/>
      <c r="MLB294" s="755"/>
      <c r="MLC294" s="755"/>
      <c r="MLD294" s="755"/>
      <c r="MLE294" s="755"/>
      <c r="MLF294" s="755"/>
      <c r="MLG294" s="755"/>
      <c r="MLH294" s="755"/>
      <c r="MLI294" s="755"/>
      <c r="MLJ294" s="755"/>
      <c r="MLK294" s="755"/>
      <c r="MLL294" s="755"/>
      <c r="MLM294" s="755"/>
      <c r="MLN294" s="755"/>
      <c r="MLO294" s="755"/>
      <c r="MLP294" s="755"/>
      <c r="MLQ294" s="755"/>
      <c r="MLR294" s="755"/>
      <c r="MLS294" s="755"/>
      <c r="MLT294" s="755"/>
      <c r="MLU294" s="755"/>
      <c r="MLV294" s="755"/>
      <c r="MLW294" s="755"/>
      <c r="MLX294" s="755"/>
      <c r="MLY294" s="755"/>
      <c r="MLZ294" s="755"/>
      <c r="MMA294" s="755"/>
      <c r="MMB294" s="755"/>
      <c r="MMC294" s="755"/>
      <c r="MMD294" s="755"/>
      <c r="MME294" s="755"/>
      <c r="MMF294" s="755"/>
      <c r="MMG294" s="755"/>
      <c r="MMH294" s="755"/>
      <c r="MMI294" s="755"/>
      <c r="MMJ294" s="755"/>
      <c r="MMK294" s="755"/>
      <c r="MML294" s="755"/>
      <c r="MMM294" s="755"/>
      <c r="MMN294" s="755"/>
      <c r="MMO294" s="755"/>
      <c r="MMP294" s="755"/>
      <c r="MMQ294" s="755"/>
      <c r="MMR294" s="755"/>
      <c r="MMS294" s="755"/>
      <c r="MMT294" s="755"/>
      <c r="MMU294" s="755"/>
      <c r="MMV294" s="755"/>
      <c r="MMW294" s="755"/>
      <c r="MMX294" s="755"/>
      <c r="MMY294" s="755"/>
      <c r="MMZ294" s="755"/>
      <c r="MNA294" s="755"/>
      <c r="MNB294" s="755"/>
      <c r="MNC294" s="755"/>
      <c r="MND294" s="755"/>
      <c r="MNE294" s="755"/>
      <c r="MNF294" s="755"/>
      <c r="MNG294" s="755"/>
      <c r="MNH294" s="755"/>
      <c r="MNI294" s="755"/>
      <c r="MNJ294" s="755"/>
      <c r="MNK294" s="755"/>
      <c r="MNL294" s="755"/>
      <c r="MNM294" s="755"/>
      <c r="MNN294" s="755"/>
      <c r="MNO294" s="755"/>
      <c r="MNP294" s="755"/>
      <c r="MNQ294" s="755"/>
      <c r="MNR294" s="755"/>
      <c r="MNS294" s="755"/>
      <c r="MNT294" s="755"/>
      <c r="MNU294" s="755"/>
      <c r="MNV294" s="755"/>
      <c r="MNW294" s="755"/>
      <c r="MNX294" s="755"/>
      <c r="MNY294" s="755"/>
      <c r="MNZ294" s="755"/>
      <c r="MOA294" s="755"/>
      <c r="MOB294" s="755"/>
      <c r="MOC294" s="755"/>
      <c r="MOD294" s="755"/>
      <c r="MOE294" s="755"/>
      <c r="MOF294" s="755"/>
      <c r="MOG294" s="755"/>
      <c r="MOH294" s="755"/>
      <c r="MOI294" s="755"/>
      <c r="MOJ294" s="755"/>
      <c r="MOK294" s="755"/>
      <c r="MOL294" s="755"/>
      <c r="MOM294" s="755"/>
      <c r="MON294" s="755"/>
      <c r="MOO294" s="755"/>
      <c r="MOP294" s="755"/>
      <c r="MOQ294" s="755"/>
      <c r="MOR294" s="755"/>
      <c r="MOS294" s="755"/>
      <c r="MOT294" s="755"/>
      <c r="MOU294" s="755"/>
      <c r="MOV294" s="755"/>
      <c r="MOW294" s="755"/>
      <c r="MOX294" s="755"/>
      <c r="MOY294" s="755"/>
      <c r="MOZ294" s="755"/>
      <c r="MPA294" s="755"/>
      <c r="MPB294" s="755"/>
      <c r="MPC294" s="755"/>
      <c r="MPD294" s="755"/>
      <c r="MPE294" s="755"/>
      <c r="MPF294" s="755"/>
      <c r="MPG294" s="755"/>
      <c r="MPH294" s="755"/>
      <c r="MPI294" s="755"/>
      <c r="MPJ294" s="755"/>
      <c r="MPK294" s="755"/>
      <c r="MPL294" s="755"/>
      <c r="MPM294" s="755"/>
      <c r="MPN294" s="755"/>
      <c r="MPO294" s="755"/>
      <c r="MPP294" s="755"/>
      <c r="MPQ294" s="755"/>
      <c r="MPR294" s="755"/>
      <c r="MPS294" s="755"/>
      <c r="MPT294" s="755"/>
      <c r="MPU294" s="755"/>
      <c r="MPV294" s="755"/>
      <c r="MPW294" s="755"/>
      <c r="MPX294" s="755"/>
      <c r="MPY294" s="755"/>
      <c r="MPZ294" s="755"/>
      <c r="MQA294" s="755"/>
      <c r="MQB294" s="755"/>
      <c r="MQC294" s="755"/>
      <c r="MQD294" s="755"/>
      <c r="MQE294" s="755"/>
      <c r="MQF294" s="755"/>
      <c r="MQG294" s="755"/>
      <c r="MQH294" s="755"/>
      <c r="MQI294" s="755"/>
      <c r="MQJ294" s="755"/>
      <c r="MQK294" s="755"/>
      <c r="MQL294" s="755"/>
      <c r="MQM294" s="755"/>
      <c r="MQN294" s="755"/>
      <c r="MQO294" s="755"/>
      <c r="MQP294" s="755"/>
      <c r="MQQ294" s="755"/>
      <c r="MQR294" s="755"/>
      <c r="MQS294" s="755"/>
      <c r="MQT294" s="755"/>
      <c r="MQU294" s="755"/>
      <c r="MQV294" s="755"/>
      <c r="MQW294" s="755"/>
      <c r="MQX294" s="755"/>
      <c r="MQY294" s="755"/>
      <c r="MQZ294" s="755"/>
      <c r="MRA294" s="755"/>
      <c r="MRB294" s="755"/>
      <c r="MRC294" s="755"/>
      <c r="MRD294" s="755"/>
      <c r="MRE294" s="755"/>
      <c r="MRF294" s="755"/>
      <c r="MRG294" s="755"/>
      <c r="MRH294" s="755"/>
      <c r="MRI294" s="755"/>
      <c r="MRJ294" s="755"/>
      <c r="MRK294" s="755"/>
      <c r="MRL294" s="755"/>
      <c r="MRM294" s="755"/>
      <c r="MRN294" s="755"/>
      <c r="MRO294" s="755"/>
      <c r="MRP294" s="755"/>
      <c r="MRQ294" s="755"/>
      <c r="MRR294" s="755"/>
      <c r="MRS294" s="755"/>
      <c r="MRT294" s="755"/>
      <c r="MRU294" s="755"/>
      <c r="MRV294" s="755"/>
      <c r="MRW294" s="755"/>
      <c r="MRX294" s="755"/>
      <c r="MRY294" s="755"/>
      <c r="MRZ294" s="755"/>
      <c r="MSA294" s="755"/>
      <c r="MSB294" s="755"/>
      <c r="MSC294" s="755"/>
      <c r="MSD294" s="755"/>
      <c r="MSE294" s="755"/>
      <c r="MSF294" s="755"/>
      <c r="MSG294" s="755"/>
      <c r="MSH294" s="755"/>
      <c r="MSI294" s="755"/>
      <c r="MSJ294" s="755"/>
      <c r="MSK294" s="755"/>
      <c r="MSL294" s="755"/>
      <c r="MSM294" s="755"/>
      <c r="MSN294" s="755"/>
      <c r="MSO294" s="755"/>
      <c r="MSP294" s="755"/>
      <c r="MSQ294" s="755"/>
      <c r="MSR294" s="755"/>
      <c r="MSS294" s="755"/>
      <c r="MST294" s="755"/>
      <c r="MSU294" s="755"/>
      <c r="MSV294" s="755"/>
      <c r="MSW294" s="755"/>
      <c r="MSX294" s="755"/>
      <c r="MSY294" s="755"/>
      <c r="MSZ294" s="755"/>
      <c r="MTA294" s="755"/>
      <c r="MTB294" s="755"/>
      <c r="MTC294" s="755"/>
      <c r="MTD294" s="755"/>
      <c r="MTE294" s="755"/>
      <c r="MTF294" s="755"/>
      <c r="MTG294" s="755"/>
      <c r="MTH294" s="755"/>
      <c r="MTI294" s="755"/>
      <c r="MTJ294" s="755"/>
      <c r="MTK294" s="755"/>
      <c r="MTL294" s="755"/>
      <c r="MTM294" s="755"/>
      <c r="MTN294" s="755"/>
      <c r="MTO294" s="755"/>
      <c r="MTP294" s="755"/>
      <c r="MTQ294" s="755"/>
      <c r="MTR294" s="755"/>
      <c r="MTS294" s="755"/>
      <c r="MTT294" s="755"/>
      <c r="MTU294" s="755"/>
      <c r="MTV294" s="755"/>
      <c r="MTW294" s="755"/>
      <c r="MTX294" s="755"/>
      <c r="MTY294" s="755"/>
      <c r="MTZ294" s="755"/>
      <c r="MUA294" s="755"/>
      <c r="MUB294" s="755"/>
      <c r="MUC294" s="755"/>
      <c r="MUD294" s="755"/>
      <c r="MUE294" s="755"/>
      <c r="MUF294" s="755"/>
      <c r="MUG294" s="755"/>
      <c r="MUH294" s="755"/>
      <c r="MUI294" s="755"/>
      <c r="MUJ294" s="755"/>
      <c r="MUK294" s="755"/>
      <c r="MUL294" s="755"/>
      <c r="MUM294" s="755"/>
      <c r="MUN294" s="755"/>
      <c r="MUO294" s="755"/>
      <c r="MUP294" s="755"/>
      <c r="MUQ294" s="755"/>
      <c r="MUR294" s="755"/>
      <c r="MUS294" s="755"/>
      <c r="MUT294" s="755"/>
      <c r="MUU294" s="755"/>
      <c r="MUV294" s="755"/>
      <c r="MUW294" s="755"/>
      <c r="MUX294" s="755"/>
      <c r="MUY294" s="755"/>
      <c r="MUZ294" s="755"/>
      <c r="MVA294" s="755"/>
      <c r="MVB294" s="755"/>
      <c r="MVC294" s="755"/>
      <c r="MVD294" s="755"/>
      <c r="MVE294" s="755"/>
      <c r="MVF294" s="755"/>
      <c r="MVG294" s="755"/>
      <c r="MVH294" s="755"/>
      <c r="MVI294" s="755"/>
      <c r="MVJ294" s="755"/>
      <c r="MVK294" s="755"/>
      <c r="MVL294" s="755"/>
      <c r="MVM294" s="755"/>
      <c r="MVN294" s="755"/>
      <c r="MVO294" s="755"/>
      <c r="MVP294" s="755"/>
      <c r="MVQ294" s="755"/>
      <c r="MVR294" s="755"/>
      <c r="MVS294" s="755"/>
      <c r="MVT294" s="755"/>
      <c r="MVU294" s="755"/>
      <c r="MVV294" s="755"/>
      <c r="MVW294" s="755"/>
      <c r="MVX294" s="755"/>
      <c r="MVY294" s="755"/>
      <c r="MVZ294" s="755"/>
      <c r="MWA294" s="755"/>
      <c r="MWB294" s="755"/>
      <c r="MWC294" s="755"/>
      <c r="MWD294" s="755"/>
      <c r="MWE294" s="755"/>
      <c r="MWF294" s="755"/>
      <c r="MWG294" s="755"/>
      <c r="MWH294" s="755"/>
      <c r="MWI294" s="755"/>
      <c r="MWJ294" s="755"/>
      <c r="MWK294" s="755"/>
      <c r="MWL294" s="755"/>
      <c r="MWM294" s="755"/>
      <c r="MWN294" s="755"/>
      <c r="MWO294" s="755"/>
      <c r="MWP294" s="755"/>
      <c r="MWQ294" s="755"/>
      <c r="MWR294" s="755"/>
      <c r="MWS294" s="755"/>
      <c r="MWT294" s="755"/>
      <c r="MWU294" s="755"/>
      <c r="MWV294" s="755"/>
      <c r="MWW294" s="755"/>
      <c r="MWX294" s="755"/>
      <c r="MWY294" s="755"/>
      <c r="MWZ294" s="755"/>
      <c r="MXA294" s="755"/>
      <c r="MXB294" s="755"/>
      <c r="MXC294" s="755"/>
      <c r="MXD294" s="755"/>
      <c r="MXE294" s="755"/>
      <c r="MXF294" s="755"/>
      <c r="MXG294" s="755"/>
      <c r="MXH294" s="755"/>
      <c r="MXI294" s="755"/>
      <c r="MXJ294" s="755"/>
      <c r="MXK294" s="755"/>
      <c r="MXL294" s="755"/>
      <c r="MXM294" s="755"/>
      <c r="MXN294" s="755"/>
      <c r="MXO294" s="755"/>
      <c r="MXP294" s="755"/>
      <c r="MXQ294" s="755"/>
      <c r="MXR294" s="755"/>
      <c r="MXS294" s="755"/>
      <c r="MXT294" s="755"/>
      <c r="MXU294" s="755"/>
      <c r="MXV294" s="755"/>
      <c r="MXW294" s="755"/>
      <c r="MXX294" s="755"/>
      <c r="MXY294" s="755"/>
      <c r="MXZ294" s="755"/>
      <c r="MYA294" s="755"/>
      <c r="MYB294" s="755"/>
      <c r="MYC294" s="755"/>
      <c r="MYD294" s="755"/>
      <c r="MYE294" s="755"/>
      <c r="MYF294" s="755"/>
      <c r="MYG294" s="755"/>
      <c r="MYH294" s="755"/>
      <c r="MYI294" s="755"/>
      <c r="MYJ294" s="755"/>
      <c r="MYK294" s="755"/>
      <c r="MYL294" s="755"/>
      <c r="MYM294" s="755"/>
      <c r="MYN294" s="755"/>
      <c r="MYO294" s="755"/>
      <c r="MYP294" s="755"/>
      <c r="MYQ294" s="755"/>
      <c r="MYR294" s="755"/>
      <c r="MYS294" s="755"/>
      <c r="MYT294" s="755"/>
      <c r="MYU294" s="755"/>
      <c r="MYV294" s="755"/>
      <c r="MYW294" s="755"/>
      <c r="MYX294" s="755"/>
      <c r="MYY294" s="755"/>
      <c r="MYZ294" s="755"/>
      <c r="MZA294" s="755"/>
      <c r="MZB294" s="755"/>
      <c r="MZC294" s="755"/>
      <c r="MZD294" s="755"/>
      <c r="MZE294" s="755"/>
      <c r="MZF294" s="755"/>
      <c r="MZG294" s="755"/>
      <c r="MZH294" s="755"/>
      <c r="MZI294" s="755"/>
      <c r="MZJ294" s="755"/>
      <c r="MZK294" s="755"/>
      <c r="MZL294" s="755"/>
      <c r="MZM294" s="755"/>
      <c r="MZN294" s="755"/>
      <c r="MZO294" s="755"/>
      <c r="MZP294" s="755"/>
      <c r="MZQ294" s="755"/>
      <c r="MZR294" s="755"/>
      <c r="MZS294" s="755"/>
      <c r="MZT294" s="755"/>
      <c r="MZU294" s="755"/>
      <c r="MZV294" s="755"/>
      <c r="MZW294" s="755"/>
      <c r="MZX294" s="755"/>
      <c r="MZY294" s="755"/>
      <c r="MZZ294" s="755"/>
      <c r="NAA294" s="755"/>
      <c r="NAB294" s="755"/>
      <c r="NAC294" s="755"/>
      <c r="NAD294" s="755"/>
      <c r="NAE294" s="755"/>
      <c r="NAF294" s="755"/>
      <c r="NAG294" s="755"/>
      <c r="NAH294" s="755"/>
      <c r="NAI294" s="755"/>
      <c r="NAJ294" s="755"/>
      <c r="NAK294" s="755"/>
      <c r="NAL294" s="755"/>
      <c r="NAM294" s="755"/>
      <c r="NAN294" s="755"/>
      <c r="NAO294" s="755"/>
      <c r="NAP294" s="755"/>
      <c r="NAQ294" s="755"/>
      <c r="NAR294" s="755"/>
      <c r="NAS294" s="755"/>
      <c r="NAT294" s="755"/>
      <c r="NAU294" s="755"/>
      <c r="NAV294" s="755"/>
      <c r="NAW294" s="755"/>
      <c r="NAX294" s="755"/>
      <c r="NAY294" s="755"/>
      <c r="NAZ294" s="755"/>
      <c r="NBA294" s="755"/>
      <c r="NBB294" s="755"/>
      <c r="NBC294" s="755"/>
      <c r="NBD294" s="755"/>
      <c r="NBE294" s="755"/>
      <c r="NBF294" s="755"/>
      <c r="NBG294" s="755"/>
      <c r="NBH294" s="755"/>
      <c r="NBI294" s="755"/>
      <c r="NBJ294" s="755"/>
      <c r="NBK294" s="755"/>
      <c r="NBL294" s="755"/>
      <c r="NBM294" s="755"/>
      <c r="NBN294" s="755"/>
      <c r="NBO294" s="755"/>
      <c r="NBP294" s="755"/>
      <c r="NBQ294" s="755"/>
      <c r="NBR294" s="755"/>
      <c r="NBS294" s="755"/>
      <c r="NBT294" s="755"/>
      <c r="NBU294" s="755"/>
      <c r="NBV294" s="755"/>
      <c r="NBW294" s="755"/>
      <c r="NBX294" s="755"/>
      <c r="NBY294" s="755"/>
      <c r="NBZ294" s="755"/>
      <c r="NCA294" s="755"/>
      <c r="NCB294" s="755"/>
      <c r="NCC294" s="755"/>
      <c r="NCD294" s="755"/>
      <c r="NCE294" s="755"/>
      <c r="NCF294" s="755"/>
      <c r="NCG294" s="755"/>
      <c r="NCH294" s="755"/>
      <c r="NCI294" s="755"/>
      <c r="NCJ294" s="755"/>
      <c r="NCK294" s="755"/>
      <c r="NCL294" s="755"/>
      <c r="NCM294" s="755"/>
      <c r="NCN294" s="755"/>
      <c r="NCO294" s="755"/>
      <c r="NCP294" s="755"/>
      <c r="NCQ294" s="755"/>
      <c r="NCR294" s="755"/>
      <c r="NCS294" s="755"/>
      <c r="NCT294" s="755"/>
      <c r="NCU294" s="755"/>
      <c r="NCV294" s="755"/>
      <c r="NCW294" s="755"/>
      <c r="NCX294" s="755"/>
      <c r="NCY294" s="755"/>
      <c r="NCZ294" s="755"/>
      <c r="NDA294" s="755"/>
      <c r="NDB294" s="755"/>
      <c r="NDC294" s="755"/>
      <c r="NDD294" s="755"/>
      <c r="NDE294" s="755"/>
      <c r="NDF294" s="755"/>
      <c r="NDG294" s="755"/>
      <c r="NDH294" s="755"/>
      <c r="NDI294" s="755"/>
      <c r="NDJ294" s="755"/>
      <c r="NDK294" s="755"/>
      <c r="NDL294" s="755"/>
      <c r="NDM294" s="755"/>
      <c r="NDN294" s="755"/>
      <c r="NDO294" s="755"/>
      <c r="NDP294" s="755"/>
      <c r="NDQ294" s="755"/>
      <c r="NDR294" s="755"/>
      <c r="NDS294" s="755"/>
      <c r="NDT294" s="755"/>
      <c r="NDU294" s="755"/>
      <c r="NDV294" s="755"/>
      <c r="NDW294" s="755"/>
      <c r="NDX294" s="755"/>
      <c r="NDY294" s="755"/>
      <c r="NDZ294" s="755"/>
      <c r="NEA294" s="755"/>
      <c r="NEB294" s="755"/>
      <c r="NEC294" s="755"/>
      <c r="NED294" s="755"/>
      <c r="NEE294" s="755"/>
      <c r="NEF294" s="755"/>
      <c r="NEG294" s="755"/>
      <c r="NEH294" s="755"/>
      <c r="NEI294" s="755"/>
      <c r="NEJ294" s="755"/>
      <c r="NEK294" s="755"/>
      <c r="NEL294" s="755"/>
      <c r="NEM294" s="755"/>
      <c r="NEN294" s="755"/>
      <c r="NEO294" s="755"/>
      <c r="NEP294" s="755"/>
      <c r="NEQ294" s="755"/>
      <c r="NER294" s="755"/>
      <c r="NES294" s="755"/>
      <c r="NET294" s="755"/>
      <c r="NEU294" s="755"/>
      <c r="NEV294" s="755"/>
      <c r="NEW294" s="755"/>
      <c r="NEX294" s="755"/>
      <c r="NEY294" s="755"/>
      <c r="NEZ294" s="755"/>
      <c r="NFA294" s="755"/>
      <c r="NFB294" s="755"/>
      <c r="NFC294" s="755"/>
      <c r="NFD294" s="755"/>
      <c r="NFE294" s="755"/>
      <c r="NFF294" s="755"/>
      <c r="NFG294" s="755"/>
      <c r="NFH294" s="755"/>
      <c r="NFI294" s="755"/>
      <c r="NFJ294" s="755"/>
      <c r="NFK294" s="755"/>
      <c r="NFL294" s="755"/>
      <c r="NFM294" s="755"/>
      <c r="NFN294" s="755"/>
      <c r="NFO294" s="755"/>
      <c r="NFP294" s="755"/>
      <c r="NFQ294" s="755"/>
      <c r="NFR294" s="755"/>
      <c r="NFS294" s="755"/>
      <c r="NFT294" s="755"/>
      <c r="NFU294" s="755"/>
      <c r="NFV294" s="755"/>
      <c r="NFW294" s="755"/>
      <c r="NFX294" s="755"/>
      <c r="NFY294" s="755"/>
      <c r="NFZ294" s="755"/>
      <c r="NGA294" s="755"/>
      <c r="NGB294" s="755"/>
      <c r="NGC294" s="755"/>
      <c r="NGD294" s="755"/>
      <c r="NGE294" s="755"/>
      <c r="NGF294" s="755"/>
      <c r="NGG294" s="755"/>
      <c r="NGH294" s="755"/>
      <c r="NGI294" s="755"/>
      <c r="NGJ294" s="755"/>
      <c r="NGK294" s="755"/>
      <c r="NGL294" s="755"/>
      <c r="NGM294" s="755"/>
      <c r="NGN294" s="755"/>
      <c r="NGO294" s="755"/>
      <c r="NGP294" s="755"/>
      <c r="NGQ294" s="755"/>
      <c r="NGR294" s="755"/>
      <c r="NGS294" s="755"/>
      <c r="NGT294" s="755"/>
      <c r="NGU294" s="755"/>
      <c r="NGV294" s="755"/>
      <c r="NGW294" s="755"/>
      <c r="NGX294" s="755"/>
      <c r="NGY294" s="755"/>
      <c r="NGZ294" s="755"/>
      <c r="NHA294" s="755"/>
      <c r="NHB294" s="755"/>
      <c r="NHC294" s="755"/>
      <c r="NHD294" s="755"/>
      <c r="NHE294" s="755"/>
      <c r="NHF294" s="755"/>
      <c r="NHG294" s="755"/>
      <c r="NHH294" s="755"/>
      <c r="NHI294" s="755"/>
      <c r="NHJ294" s="755"/>
      <c r="NHK294" s="755"/>
      <c r="NHL294" s="755"/>
      <c r="NHM294" s="755"/>
      <c r="NHN294" s="755"/>
      <c r="NHO294" s="755"/>
      <c r="NHP294" s="755"/>
      <c r="NHQ294" s="755"/>
      <c r="NHR294" s="755"/>
      <c r="NHS294" s="755"/>
      <c r="NHT294" s="755"/>
      <c r="NHU294" s="755"/>
      <c r="NHV294" s="755"/>
      <c r="NHW294" s="755"/>
      <c r="NHX294" s="755"/>
      <c r="NHY294" s="755"/>
      <c r="NHZ294" s="755"/>
      <c r="NIA294" s="755"/>
      <c r="NIB294" s="755"/>
      <c r="NIC294" s="755"/>
      <c r="NID294" s="755"/>
      <c r="NIE294" s="755"/>
      <c r="NIF294" s="755"/>
      <c r="NIG294" s="755"/>
      <c r="NIH294" s="755"/>
      <c r="NII294" s="755"/>
      <c r="NIJ294" s="755"/>
      <c r="NIK294" s="755"/>
      <c r="NIL294" s="755"/>
      <c r="NIM294" s="755"/>
      <c r="NIN294" s="755"/>
      <c r="NIO294" s="755"/>
      <c r="NIP294" s="755"/>
      <c r="NIQ294" s="755"/>
      <c r="NIR294" s="755"/>
      <c r="NIS294" s="755"/>
      <c r="NIT294" s="755"/>
      <c r="NIU294" s="755"/>
      <c r="NIV294" s="755"/>
      <c r="NIW294" s="755"/>
      <c r="NIX294" s="755"/>
      <c r="NIY294" s="755"/>
      <c r="NIZ294" s="755"/>
      <c r="NJA294" s="755"/>
      <c r="NJB294" s="755"/>
      <c r="NJC294" s="755"/>
      <c r="NJD294" s="755"/>
      <c r="NJE294" s="755"/>
      <c r="NJF294" s="755"/>
      <c r="NJG294" s="755"/>
      <c r="NJH294" s="755"/>
      <c r="NJI294" s="755"/>
      <c r="NJJ294" s="755"/>
      <c r="NJK294" s="755"/>
      <c r="NJL294" s="755"/>
      <c r="NJM294" s="755"/>
      <c r="NJN294" s="755"/>
      <c r="NJO294" s="755"/>
      <c r="NJP294" s="755"/>
      <c r="NJQ294" s="755"/>
      <c r="NJR294" s="755"/>
      <c r="NJS294" s="755"/>
      <c r="NJT294" s="755"/>
      <c r="NJU294" s="755"/>
      <c r="NJV294" s="755"/>
      <c r="NJW294" s="755"/>
      <c r="NJX294" s="755"/>
      <c r="NJY294" s="755"/>
      <c r="NJZ294" s="755"/>
      <c r="NKA294" s="755"/>
      <c r="NKB294" s="755"/>
      <c r="NKC294" s="755"/>
      <c r="NKD294" s="755"/>
      <c r="NKE294" s="755"/>
      <c r="NKF294" s="755"/>
      <c r="NKG294" s="755"/>
      <c r="NKH294" s="755"/>
      <c r="NKI294" s="755"/>
      <c r="NKJ294" s="755"/>
      <c r="NKK294" s="755"/>
      <c r="NKL294" s="755"/>
      <c r="NKM294" s="755"/>
      <c r="NKN294" s="755"/>
      <c r="NKO294" s="755"/>
      <c r="NKP294" s="755"/>
      <c r="NKQ294" s="755"/>
      <c r="NKR294" s="755"/>
      <c r="NKS294" s="755"/>
      <c r="NKT294" s="755"/>
      <c r="NKU294" s="755"/>
      <c r="NKV294" s="755"/>
      <c r="NKW294" s="755"/>
      <c r="NKX294" s="755"/>
      <c r="NKY294" s="755"/>
      <c r="NKZ294" s="755"/>
      <c r="NLA294" s="755"/>
      <c r="NLB294" s="755"/>
      <c r="NLC294" s="755"/>
      <c r="NLD294" s="755"/>
      <c r="NLE294" s="755"/>
      <c r="NLF294" s="755"/>
      <c r="NLG294" s="755"/>
      <c r="NLH294" s="755"/>
      <c r="NLI294" s="755"/>
      <c r="NLJ294" s="755"/>
      <c r="NLK294" s="755"/>
      <c r="NLL294" s="755"/>
      <c r="NLM294" s="755"/>
      <c r="NLN294" s="755"/>
      <c r="NLO294" s="755"/>
      <c r="NLP294" s="755"/>
      <c r="NLQ294" s="755"/>
      <c r="NLR294" s="755"/>
      <c r="NLS294" s="755"/>
      <c r="NLT294" s="755"/>
      <c r="NLU294" s="755"/>
      <c r="NLV294" s="755"/>
      <c r="NLW294" s="755"/>
      <c r="NLX294" s="755"/>
      <c r="NLY294" s="755"/>
      <c r="NLZ294" s="755"/>
      <c r="NMA294" s="755"/>
      <c r="NMB294" s="755"/>
      <c r="NMC294" s="755"/>
      <c r="NMD294" s="755"/>
      <c r="NME294" s="755"/>
      <c r="NMF294" s="755"/>
      <c r="NMG294" s="755"/>
      <c r="NMH294" s="755"/>
      <c r="NMI294" s="755"/>
      <c r="NMJ294" s="755"/>
      <c r="NMK294" s="755"/>
      <c r="NML294" s="755"/>
      <c r="NMM294" s="755"/>
      <c r="NMN294" s="755"/>
      <c r="NMO294" s="755"/>
      <c r="NMP294" s="755"/>
      <c r="NMQ294" s="755"/>
      <c r="NMR294" s="755"/>
      <c r="NMS294" s="755"/>
      <c r="NMT294" s="755"/>
      <c r="NMU294" s="755"/>
      <c r="NMV294" s="755"/>
      <c r="NMW294" s="755"/>
      <c r="NMX294" s="755"/>
      <c r="NMY294" s="755"/>
      <c r="NMZ294" s="755"/>
      <c r="NNA294" s="755"/>
      <c r="NNB294" s="755"/>
      <c r="NNC294" s="755"/>
      <c r="NND294" s="755"/>
      <c r="NNE294" s="755"/>
      <c r="NNF294" s="755"/>
      <c r="NNG294" s="755"/>
      <c r="NNH294" s="755"/>
      <c r="NNI294" s="755"/>
      <c r="NNJ294" s="755"/>
      <c r="NNK294" s="755"/>
      <c r="NNL294" s="755"/>
      <c r="NNM294" s="755"/>
      <c r="NNN294" s="755"/>
      <c r="NNO294" s="755"/>
      <c r="NNP294" s="755"/>
      <c r="NNQ294" s="755"/>
      <c r="NNR294" s="755"/>
      <c r="NNS294" s="755"/>
      <c r="NNT294" s="755"/>
      <c r="NNU294" s="755"/>
      <c r="NNV294" s="755"/>
      <c r="NNW294" s="755"/>
      <c r="NNX294" s="755"/>
      <c r="NNY294" s="755"/>
      <c r="NNZ294" s="755"/>
      <c r="NOA294" s="755"/>
      <c r="NOB294" s="755"/>
      <c r="NOC294" s="755"/>
      <c r="NOD294" s="755"/>
      <c r="NOE294" s="755"/>
      <c r="NOF294" s="755"/>
      <c r="NOG294" s="755"/>
      <c r="NOH294" s="755"/>
      <c r="NOI294" s="755"/>
      <c r="NOJ294" s="755"/>
      <c r="NOK294" s="755"/>
      <c r="NOL294" s="755"/>
      <c r="NOM294" s="755"/>
      <c r="NON294" s="755"/>
      <c r="NOO294" s="755"/>
      <c r="NOP294" s="755"/>
      <c r="NOQ294" s="755"/>
      <c r="NOR294" s="755"/>
      <c r="NOS294" s="755"/>
      <c r="NOT294" s="755"/>
      <c r="NOU294" s="755"/>
      <c r="NOV294" s="755"/>
      <c r="NOW294" s="755"/>
      <c r="NOX294" s="755"/>
      <c r="NOY294" s="755"/>
      <c r="NOZ294" s="755"/>
      <c r="NPA294" s="755"/>
      <c r="NPB294" s="755"/>
      <c r="NPC294" s="755"/>
      <c r="NPD294" s="755"/>
      <c r="NPE294" s="755"/>
      <c r="NPF294" s="755"/>
      <c r="NPG294" s="755"/>
      <c r="NPH294" s="755"/>
      <c r="NPI294" s="755"/>
      <c r="NPJ294" s="755"/>
      <c r="NPK294" s="755"/>
      <c r="NPL294" s="755"/>
      <c r="NPM294" s="755"/>
      <c r="NPN294" s="755"/>
      <c r="NPO294" s="755"/>
      <c r="NPP294" s="755"/>
      <c r="NPQ294" s="755"/>
      <c r="NPR294" s="755"/>
      <c r="NPS294" s="755"/>
      <c r="NPT294" s="755"/>
      <c r="NPU294" s="755"/>
      <c r="NPV294" s="755"/>
      <c r="NPW294" s="755"/>
      <c r="NPX294" s="755"/>
      <c r="NPY294" s="755"/>
      <c r="NPZ294" s="755"/>
      <c r="NQA294" s="755"/>
      <c r="NQB294" s="755"/>
      <c r="NQC294" s="755"/>
      <c r="NQD294" s="755"/>
      <c r="NQE294" s="755"/>
      <c r="NQF294" s="755"/>
      <c r="NQG294" s="755"/>
      <c r="NQH294" s="755"/>
      <c r="NQI294" s="755"/>
      <c r="NQJ294" s="755"/>
      <c r="NQK294" s="755"/>
      <c r="NQL294" s="755"/>
      <c r="NQM294" s="755"/>
      <c r="NQN294" s="755"/>
      <c r="NQO294" s="755"/>
      <c r="NQP294" s="755"/>
      <c r="NQQ294" s="755"/>
      <c r="NQR294" s="755"/>
      <c r="NQS294" s="755"/>
      <c r="NQT294" s="755"/>
      <c r="NQU294" s="755"/>
      <c r="NQV294" s="755"/>
      <c r="NQW294" s="755"/>
      <c r="NQX294" s="755"/>
      <c r="NQY294" s="755"/>
      <c r="NQZ294" s="755"/>
      <c r="NRA294" s="755"/>
      <c r="NRB294" s="755"/>
      <c r="NRC294" s="755"/>
      <c r="NRD294" s="755"/>
      <c r="NRE294" s="755"/>
      <c r="NRF294" s="755"/>
      <c r="NRG294" s="755"/>
      <c r="NRH294" s="755"/>
      <c r="NRI294" s="755"/>
      <c r="NRJ294" s="755"/>
      <c r="NRK294" s="755"/>
      <c r="NRL294" s="755"/>
      <c r="NRM294" s="755"/>
      <c r="NRN294" s="755"/>
      <c r="NRO294" s="755"/>
      <c r="NRP294" s="755"/>
      <c r="NRQ294" s="755"/>
      <c r="NRR294" s="755"/>
      <c r="NRS294" s="755"/>
      <c r="NRT294" s="755"/>
      <c r="NRU294" s="755"/>
      <c r="NRV294" s="755"/>
      <c r="NRW294" s="755"/>
      <c r="NRX294" s="755"/>
      <c r="NRY294" s="755"/>
      <c r="NRZ294" s="755"/>
      <c r="NSA294" s="755"/>
      <c r="NSB294" s="755"/>
      <c r="NSC294" s="755"/>
      <c r="NSD294" s="755"/>
      <c r="NSE294" s="755"/>
      <c r="NSF294" s="755"/>
      <c r="NSG294" s="755"/>
      <c r="NSH294" s="755"/>
      <c r="NSI294" s="755"/>
      <c r="NSJ294" s="755"/>
      <c r="NSK294" s="755"/>
      <c r="NSL294" s="755"/>
      <c r="NSM294" s="755"/>
      <c r="NSN294" s="755"/>
      <c r="NSO294" s="755"/>
      <c r="NSP294" s="755"/>
      <c r="NSQ294" s="755"/>
      <c r="NSR294" s="755"/>
      <c r="NSS294" s="755"/>
      <c r="NST294" s="755"/>
      <c r="NSU294" s="755"/>
      <c r="NSV294" s="755"/>
      <c r="NSW294" s="755"/>
      <c r="NSX294" s="755"/>
      <c r="NSY294" s="755"/>
      <c r="NSZ294" s="755"/>
      <c r="NTA294" s="755"/>
      <c r="NTB294" s="755"/>
      <c r="NTC294" s="755"/>
      <c r="NTD294" s="755"/>
      <c r="NTE294" s="755"/>
      <c r="NTF294" s="755"/>
      <c r="NTG294" s="755"/>
      <c r="NTH294" s="755"/>
      <c r="NTI294" s="755"/>
      <c r="NTJ294" s="755"/>
      <c r="NTK294" s="755"/>
      <c r="NTL294" s="755"/>
      <c r="NTM294" s="755"/>
      <c r="NTN294" s="755"/>
      <c r="NTO294" s="755"/>
      <c r="NTP294" s="755"/>
      <c r="NTQ294" s="755"/>
      <c r="NTR294" s="755"/>
      <c r="NTS294" s="755"/>
      <c r="NTT294" s="755"/>
      <c r="NTU294" s="755"/>
      <c r="NTV294" s="755"/>
      <c r="NTW294" s="755"/>
      <c r="NTX294" s="755"/>
      <c r="NTY294" s="755"/>
      <c r="NTZ294" s="755"/>
      <c r="NUA294" s="755"/>
      <c r="NUB294" s="755"/>
      <c r="NUC294" s="755"/>
      <c r="NUD294" s="755"/>
      <c r="NUE294" s="755"/>
      <c r="NUF294" s="755"/>
      <c r="NUG294" s="755"/>
      <c r="NUH294" s="755"/>
      <c r="NUI294" s="755"/>
      <c r="NUJ294" s="755"/>
      <c r="NUK294" s="755"/>
      <c r="NUL294" s="755"/>
      <c r="NUM294" s="755"/>
      <c r="NUN294" s="755"/>
      <c r="NUO294" s="755"/>
      <c r="NUP294" s="755"/>
      <c r="NUQ294" s="755"/>
      <c r="NUR294" s="755"/>
      <c r="NUS294" s="755"/>
      <c r="NUT294" s="755"/>
      <c r="NUU294" s="755"/>
      <c r="NUV294" s="755"/>
      <c r="NUW294" s="755"/>
      <c r="NUX294" s="755"/>
      <c r="NUY294" s="755"/>
      <c r="NUZ294" s="755"/>
      <c r="NVA294" s="755"/>
      <c r="NVB294" s="755"/>
      <c r="NVC294" s="755"/>
      <c r="NVD294" s="755"/>
      <c r="NVE294" s="755"/>
      <c r="NVF294" s="755"/>
      <c r="NVG294" s="755"/>
      <c r="NVH294" s="755"/>
      <c r="NVI294" s="755"/>
      <c r="NVJ294" s="755"/>
      <c r="NVK294" s="755"/>
      <c r="NVL294" s="755"/>
      <c r="NVM294" s="755"/>
      <c r="NVN294" s="755"/>
      <c r="NVO294" s="755"/>
      <c r="NVP294" s="755"/>
      <c r="NVQ294" s="755"/>
      <c r="NVR294" s="755"/>
      <c r="NVS294" s="755"/>
      <c r="NVT294" s="755"/>
      <c r="NVU294" s="755"/>
      <c r="NVV294" s="755"/>
      <c r="NVW294" s="755"/>
      <c r="NVX294" s="755"/>
      <c r="NVY294" s="755"/>
      <c r="NVZ294" s="755"/>
      <c r="NWA294" s="755"/>
      <c r="NWB294" s="755"/>
      <c r="NWC294" s="755"/>
      <c r="NWD294" s="755"/>
      <c r="NWE294" s="755"/>
      <c r="NWF294" s="755"/>
      <c r="NWG294" s="755"/>
      <c r="NWH294" s="755"/>
      <c r="NWI294" s="755"/>
      <c r="NWJ294" s="755"/>
      <c r="NWK294" s="755"/>
      <c r="NWL294" s="755"/>
      <c r="NWM294" s="755"/>
      <c r="NWN294" s="755"/>
      <c r="NWO294" s="755"/>
      <c r="NWP294" s="755"/>
      <c r="NWQ294" s="755"/>
      <c r="NWR294" s="755"/>
      <c r="NWS294" s="755"/>
      <c r="NWT294" s="755"/>
      <c r="NWU294" s="755"/>
      <c r="NWV294" s="755"/>
      <c r="NWW294" s="755"/>
      <c r="NWX294" s="755"/>
      <c r="NWY294" s="755"/>
      <c r="NWZ294" s="755"/>
      <c r="NXA294" s="755"/>
      <c r="NXB294" s="755"/>
      <c r="NXC294" s="755"/>
      <c r="NXD294" s="755"/>
      <c r="NXE294" s="755"/>
      <c r="NXF294" s="755"/>
      <c r="NXG294" s="755"/>
      <c r="NXH294" s="755"/>
      <c r="NXI294" s="755"/>
      <c r="NXJ294" s="755"/>
      <c r="NXK294" s="755"/>
      <c r="NXL294" s="755"/>
      <c r="NXM294" s="755"/>
      <c r="NXN294" s="755"/>
      <c r="NXO294" s="755"/>
      <c r="NXP294" s="755"/>
      <c r="NXQ294" s="755"/>
      <c r="NXR294" s="755"/>
      <c r="NXS294" s="755"/>
      <c r="NXT294" s="755"/>
      <c r="NXU294" s="755"/>
      <c r="NXV294" s="755"/>
      <c r="NXW294" s="755"/>
      <c r="NXX294" s="755"/>
      <c r="NXY294" s="755"/>
      <c r="NXZ294" s="755"/>
      <c r="NYA294" s="755"/>
      <c r="NYB294" s="755"/>
      <c r="NYC294" s="755"/>
      <c r="NYD294" s="755"/>
      <c r="NYE294" s="755"/>
      <c r="NYF294" s="755"/>
      <c r="NYG294" s="755"/>
      <c r="NYH294" s="755"/>
      <c r="NYI294" s="755"/>
      <c r="NYJ294" s="755"/>
      <c r="NYK294" s="755"/>
      <c r="NYL294" s="755"/>
      <c r="NYM294" s="755"/>
      <c r="NYN294" s="755"/>
      <c r="NYO294" s="755"/>
      <c r="NYP294" s="755"/>
      <c r="NYQ294" s="755"/>
      <c r="NYR294" s="755"/>
      <c r="NYS294" s="755"/>
      <c r="NYT294" s="755"/>
      <c r="NYU294" s="755"/>
      <c r="NYV294" s="755"/>
      <c r="NYW294" s="755"/>
      <c r="NYX294" s="755"/>
      <c r="NYY294" s="755"/>
      <c r="NYZ294" s="755"/>
      <c r="NZA294" s="755"/>
      <c r="NZB294" s="755"/>
      <c r="NZC294" s="755"/>
      <c r="NZD294" s="755"/>
      <c r="NZE294" s="755"/>
      <c r="NZF294" s="755"/>
      <c r="NZG294" s="755"/>
      <c r="NZH294" s="755"/>
      <c r="NZI294" s="755"/>
      <c r="NZJ294" s="755"/>
      <c r="NZK294" s="755"/>
      <c r="NZL294" s="755"/>
      <c r="NZM294" s="755"/>
      <c r="NZN294" s="755"/>
      <c r="NZO294" s="755"/>
      <c r="NZP294" s="755"/>
      <c r="NZQ294" s="755"/>
      <c r="NZR294" s="755"/>
      <c r="NZS294" s="755"/>
      <c r="NZT294" s="755"/>
      <c r="NZU294" s="755"/>
      <c r="NZV294" s="755"/>
      <c r="NZW294" s="755"/>
      <c r="NZX294" s="755"/>
      <c r="NZY294" s="755"/>
      <c r="NZZ294" s="755"/>
      <c r="OAA294" s="755"/>
      <c r="OAB294" s="755"/>
      <c r="OAC294" s="755"/>
      <c r="OAD294" s="755"/>
      <c r="OAE294" s="755"/>
      <c r="OAF294" s="755"/>
      <c r="OAG294" s="755"/>
      <c r="OAH294" s="755"/>
      <c r="OAI294" s="755"/>
      <c r="OAJ294" s="755"/>
      <c r="OAK294" s="755"/>
      <c r="OAL294" s="755"/>
      <c r="OAM294" s="755"/>
      <c r="OAN294" s="755"/>
      <c r="OAO294" s="755"/>
      <c r="OAP294" s="755"/>
      <c r="OAQ294" s="755"/>
      <c r="OAR294" s="755"/>
      <c r="OAS294" s="755"/>
      <c r="OAT294" s="755"/>
      <c r="OAU294" s="755"/>
      <c r="OAV294" s="755"/>
      <c r="OAW294" s="755"/>
      <c r="OAX294" s="755"/>
      <c r="OAY294" s="755"/>
      <c r="OAZ294" s="755"/>
      <c r="OBA294" s="755"/>
      <c r="OBB294" s="755"/>
      <c r="OBC294" s="755"/>
      <c r="OBD294" s="755"/>
      <c r="OBE294" s="755"/>
      <c r="OBF294" s="755"/>
      <c r="OBG294" s="755"/>
      <c r="OBH294" s="755"/>
      <c r="OBI294" s="755"/>
      <c r="OBJ294" s="755"/>
      <c r="OBK294" s="755"/>
      <c r="OBL294" s="755"/>
      <c r="OBM294" s="755"/>
      <c r="OBN294" s="755"/>
      <c r="OBO294" s="755"/>
      <c r="OBP294" s="755"/>
      <c r="OBQ294" s="755"/>
      <c r="OBR294" s="755"/>
      <c r="OBS294" s="755"/>
      <c r="OBT294" s="755"/>
      <c r="OBU294" s="755"/>
      <c r="OBV294" s="755"/>
      <c r="OBW294" s="755"/>
      <c r="OBX294" s="755"/>
      <c r="OBY294" s="755"/>
      <c r="OBZ294" s="755"/>
      <c r="OCA294" s="755"/>
      <c r="OCB294" s="755"/>
      <c r="OCC294" s="755"/>
      <c r="OCD294" s="755"/>
      <c r="OCE294" s="755"/>
      <c r="OCF294" s="755"/>
      <c r="OCG294" s="755"/>
      <c r="OCH294" s="755"/>
      <c r="OCI294" s="755"/>
      <c r="OCJ294" s="755"/>
      <c r="OCK294" s="755"/>
      <c r="OCL294" s="755"/>
      <c r="OCM294" s="755"/>
      <c r="OCN294" s="755"/>
      <c r="OCO294" s="755"/>
      <c r="OCP294" s="755"/>
      <c r="OCQ294" s="755"/>
      <c r="OCR294" s="755"/>
      <c r="OCS294" s="755"/>
      <c r="OCT294" s="755"/>
      <c r="OCU294" s="755"/>
      <c r="OCV294" s="755"/>
      <c r="OCW294" s="755"/>
      <c r="OCX294" s="755"/>
      <c r="OCY294" s="755"/>
      <c r="OCZ294" s="755"/>
      <c r="ODA294" s="755"/>
      <c r="ODB294" s="755"/>
      <c r="ODC294" s="755"/>
      <c r="ODD294" s="755"/>
      <c r="ODE294" s="755"/>
      <c r="ODF294" s="755"/>
      <c r="ODG294" s="755"/>
      <c r="ODH294" s="755"/>
      <c r="ODI294" s="755"/>
      <c r="ODJ294" s="755"/>
      <c r="ODK294" s="755"/>
      <c r="ODL294" s="755"/>
      <c r="ODM294" s="755"/>
      <c r="ODN294" s="755"/>
      <c r="ODO294" s="755"/>
      <c r="ODP294" s="755"/>
      <c r="ODQ294" s="755"/>
      <c r="ODR294" s="755"/>
      <c r="ODS294" s="755"/>
      <c r="ODT294" s="755"/>
      <c r="ODU294" s="755"/>
      <c r="ODV294" s="755"/>
      <c r="ODW294" s="755"/>
      <c r="ODX294" s="755"/>
      <c r="ODY294" s="755"/>
      <c r="ODZ294" s="755"/>
      <c r="OEA294" s="755"/>
      <c r="OEB294" s="755"/>
      <c r="OEC294" s="755"/>
      <c r="OED294" s="755"/>
      <c r="OEE294" s="755"/>
      <c r="OEF294" s="755"/>
      <c r="OEG294" s="755"/>
      <c r="OEH294" s="755"/>
      <c r="OEI294" s="755"/>
      <c r="OEJ294" s="755"/>
      <c r="OEK294" s="755"/>
      <c r="OEL294" s="755"/>
      <c r="OEM294" s="755"/>
      <c r="OEN294" s="755"/>
      <c r="OEO294" s="755"/>
      <c r="OEP294" s="755"/>
      <c r="OEQ294" s="755"/>
      <c r="OER294" s="755"/>
      <c r="OES294" s="755"/>
      <c r="OET294" s="755"/>
      <c r="OEU294" s="755"/>
      <c r="OEV294" s="755"/>
      <c r="OEW294" s="755"/>
      <c r="OEX294" s="755"/>
      <c r="OEY294" s="755"/>
      <c r="OEZ294" s="755"/>
      <c r="OFA294" s="755"/>
      <c r="OFB294" s="755"/>
      <c r="OFC294" s="755"/>
      <c r="OFD294" s="755"/>
      <c r="OFE294" s="755"/>
      <c r="OFF294" s="755"/>
      <c r="OFG294" s="755"/>
      <c r="OFH294" s="755"/>
      <c r="OFI294" s="755"/>
      <c r="OFJ294" s="755"/>
      <c r="OFK294" s="755"/>
      <c r="OFL294" s="755"/>
      <c r="OFM294" s="755"/>
      <c r="OFN294" s="755"/>
      <c r="OFO294" s="755"/>
      <c r="OFP294" s="755"/>
      <c r="OFQ294" s="755"/>
      <c r="OFR294" s="755"/>
      <c r="OFS294" s="755"/>
      <c r="OFT294" s="755"/>
      <c r="OFU294" s="755"/>
      <c r="OFV294" s="755"/>
      <c r="OFW294" s="755"/>
      <c r="OFX294" s="755"/>
      <c r="OFY294" s="755"/>
      <c r="OFZ294" s="755"/>
      <c r="OGA294" s="755"/>
      <c r="OGB294" s="755"/>
      <c r="OGC294" s="755"/>
      <c r="OGD294" s="755"/>
      <c r="OGE294" s="755"/>
      <c r="OGF294" s="755"/>
      <c r="OGG294" s="755"/>
      <c r="OGH294" s="755"/>
      <c r="OGI294" s="755"/>
      <c r="OGJ294" s="755"/>
      <c r="OGK294" s="755"/>
      <c r="OGL294" s="755"/>
      <c r="OGM294" s="755"/>
      <c r="OGN294" s="755"/>
      <c r="OGO294" s="755"/>
      <c r="OGP294" s="755"/>
      <c r="OGQ294" s="755"/>
      <c r="OGR294" s="755"/>
      <c r="OGS294" s="755"/>
      <c r="OGT294" s="755"/>
      <c r="OGU294" s="755"/>
      <c r="OGV294" s="755"/>
      <c r="OGW294" s="755"/>
      <c r="OGX294" s="755"/>
      <c r="OGY294" s="755"/>
      <c r="OGZ294" s="755"/>
      <c r="OHA294" s="755"/>
      <c r="OHB294" s="755"/>
      <c r="OHC294" s="755"/>
      <c r="OHD294" s="755"/>
      <c r="OHE294" s="755"/>
      <c r="OHF294" s="755"/>
      <c r="OHG294" s="755"/>
      <c r="OHH294" s="755"/>
      <c r="OHI294" s="755"/>
      <c r="OHJ294" s="755"/>
      <c r="OHK294" s="755"/>
      <c r="OHL294" s="755"/>
      <c r="OHM294" s="755"/>
      <c r="OHN294" s="755"/>
      <c r="OHO294" s="755"/>
      <c r="OHP294" s="755"/>
      <c r="OHQ294" s="755"/>
      <c r="OHR294" s="755"/>
      <c r="OHS294" s="755"/>
      <c r="OHT294" s="755"/>
      <c r="OHU294" s="755"/>
      <c r="OHV294" s="755"/>
      <c r="OHW294" s="755"/>
      <c r="OHX294" s="755"/>
      <c r="OHY294" s="755"/>
      <c r="OHZ294" s="755"/>
      <c r="OIA294" s="755"/>
      <c r="OIB294" s="755"/>
      <c r="OIC294" s="755"/>
      <c r="OID294" s="755"/>
      <c r="OIE294" s="755"/>
      <c r="OIF294" s="755"/>
      <c r="OIG294" s="755"/>
      <c r="OIH294" s="755"/>
      <c r="OII294" s="755"/>
      <c r="OIJ294" s="755"/>
      <c r="OIK294" s="755"/>
      <c r="OIL294" s="755"/>
      <c r="OIM294" s="755"/>
      <c r="OIN294" s="755"/>
      <c r="OIO294" s="755"/>
      <c r="OIP294" s="755"/>
      <c r="OIQ294" s="755"/>
      <c r="OIR294" s="755"/>
      <c r="OIS294" s="755"/>
      <c r="OIT294" s="755"/>
      <c r="OIU294" s="755"/>
      <c r="OIV294" s="755"/>
      <c r="OIW294" s="755"/>
      <c r="OIX294" s="755"/>
      <c r="OIY294" s="755"/>
      <c r="OIZ294" s="755"/>
      <c r="OJA294" s="755"/>
      <c r="OJB294" s="755"/>
      <c r="OJC294" s="755"/>
      <c r="OJD294" s="755"/>
      <c r="OJE294" s="755"/>
      <c r="OJF294" s="755"/>
      <c r="OJG294" s="755"/>
      <c r="OJH294" s="755"/>
      <c r="OJI294" s="755"/>
      <c r="OJJ294" s="755"/>
      <c r="OJK294" s="755"/>
      <c r="OJL294" s="755"/>
      <c r="OJM294" s="755"/>
      <c r="OJN294" s="755"/>
      <c r="OJO294" s="755"/>
      <c r="OJP294" s="755"/>
      <c r="OJQ294" s="755"/>
      <c r="OJR294" s="755"/>
      <c r="OJS294" s="755"/>
      <c r="OJT294" s="755"/>
      <c r="OJU294" s="755"/>
      <c r="OJV294" s="755"/>
      <c r="OJW294" s="755"/>
      <c r="OJX294" s="755"/>
      <c r="OJY294" s="755"/>
      <c r="OJZ294" s="755"/>
      <c r="OKA294" s="755"/>
      <c r="OKB294" s="755"/>
      <c r="OKC294" s="755"/>
      <c r="OKD294" s="755"/>
      <c r="OKE294" s="755"/>
      <c r="OKF294" s="755"/>
      <c r="OKG294" s="755"/>
      <c r="OKH294" s="755"/>
      <c r="OKI294" s="755"/>
      <c r="OKJ294" s="755"/>
      <c r="OKK294" s="755"/>
      <c r="OKL294" s="755"/>
      <c r="OKM294" s="755"/>
      <c r="OKN294" s="755"/>
      <c r="OKO294" s="755"/>
      <c r="OKP294" s="755"/>
      <c r="OKQ294" s="755"/>
      <c r="OKR294" s="755"/>
      <c r="OKS294" s="755"/>
      <c r="OKT294" s="755"/>
      <c r="OKU294" s="755"/>
      <c r="OKV294" s="755"/>
      <c r="OKW294" s="755"/>
      <c r="OKX294" s="755"/>
      <c r="OKY294" s="755"/>
      <c r="OKZ294" s="755"/>
      <c r="OLA294" s="755"/>
      <c r="OLB294" s="755"/>
      <c r="OLC294" s="755"/>
      <c r="OLD294" s="755"/>
      <c r="OLE294" s="755"/>
      <c r="OLF294" s="755"/>
      <c r="OLG294" s="755"/>
      <c r="OLH294" s="755"/>
      <c r="OLI294" s="755"/>
      <c r="OLJ294" s="755"/>
      <c r="OLK294" s="755"/>
      <c r="OLL294" s="755"/>
      <c r="OLM294" s="755"/>
      <c r="OLN294" s="755"/>
      <c r="OLO294" s="755"/>
      <c r="OLP294" s="755"/>
      <c r="OLQ294" s="755"/>
      <c r="OLR294" s="755"/>
      <c r="OLS294" s="755"/>
      <c r="OLT294" s="755"/>
      <c r="OLU294" s="755"/>
      <c r="OLV294" s="755"/>
      <c r="OLW294" s="755"/>
      <c r="OLX294" s="755"/>
      <c r="OLY294" s="755"/>
      <c r="OLZ294" s="755"/>
      <c r="OMA294" s="755"/>
      <c r="OMB294" s="755"/>
      <c r="OMC294" s="755"/>
      <c r="OMD294" s="755"/>
      <c r="OME294" s="755"/>
      <c r="OMF294" s="755"/>
      <c r="OMG294" s="755"/>
      <c r="OMH294" s="755"/>
      <c r="OMI294" s="755"/>
      <c r="OMJ294" s="755"/>
      <c r="OMK294" s="755"/>
      <c r="OML294" s="755"/>
      <c r="OMM294" s="755"/>
      <c r="OMN294" s="755"/>
      <c r="OMO294" s="755"/>
      <c r="OMP294" s="755"/>
      <c r="OMQ294" s="755"/>
      <c r="OMR294" s="755"/>
      <c r="OMS294" s="755"/>
      <c r="OMT294" s="755"/>
      <c r="OMU294" s="755"/>
      <c r="OMV294" s="755"/>
      <c r="OMW294" s="755"/>
      <c r="OMX294" s="755"/>
      <c r="OMY294" s="755"/>
      <c r="OMZ294" s="755"/>
      <c r="ONA294" s="755"/>
      <c r="ONB294" s="755"/>
      <c r="ONC294" s="755"/>
      <c r="OND294" s="755"/>
      <c r="ONE294" s="755"/>
      <c r="ONF294" s="755"/>
      <c r="ONG294" s="755"/>
      <c r="ONH294" s="755"/>
      <c r="ONI294" s="755"/>
      <c r="ONJ294" s="755"/>
      <c r="ONK294" s="755"/>
      <c r="ONL294" s="755"/>
      <c r="ONM294" s="755"/>
      <c r="ONN294" s="755"/>
      <c r="ONO294" s="755"/>
      <c r="ONP294" s="755"/>
      <c r="ONQ294" s="755"/>
      <c r="ONR294" s="755"/>
      <c r="ONS294" s="755"/>
      <c r="ONT294" s="755"/>
      <c r="ONU294" s="755"/>
      <c r="ONV294" s="755"/>
      <c r="ONW294" s="755"/>
      <c r="ONX294" s="755"/>
      <c r="ONY294" s="755"/>
      <c r="ONZ294" s="755"/>
      <c r="OOA294" s="755"/>
      <c r="OOB294" s="755"/>
      <c r="OOC294" s="755"/>
      <c r="OOD294" s="755"/>
      <c r="OOE294" s="755"/>
      <c r="OOF294" s="755"/>
      <c r="OOG294" s="755"/>
      <c r="OOH294" s="755"/>
      <c r="OOI294" s="755"/>
      <c r="OOJ294" s="755"/>
      <c r="OOK294" s="755"/>
      <c r="OOL294" s="755"/>
      <c r="OOM294" s="755"/>
      <c r="OON294" s="755"/>
      <c r="OOO294" s="755"/>
      <c r="OOP294" s="755"/>
      <c r="OOQ294" s="755"/>
      <c r="OOR294" s="755"/>
      <c r="OOS294" s="755"/>
      <c r="OOT294" s="755"/>
      <c r="OOU294" s="755"/>
      <c r="OOV294" s="755"/>
      <c r="OOW294" s="755"/>
      <c r="OOX294" s="755"/>
      <c r="OOY294" s="755"/>
      <c r="OOZ294" s="755"/>
      <c r="OPA294" s="755"/>
      <c r="OPB294" s="755"/>
      <c r="OPC294" s="755"/>
      <c r="OPD294" s="755"/>
      <c r="OPE294" s="755"/>
      <c r="OPF294" s="755"/>
      <c r="OPG294" s="755"/>
      <c r="OPH294" s="755"/>
      <c r="OPI294" s="755"/>
      <c r="OPJ294" s="755"/>
      <c r="OPK294" s="755"/>
      <c r="OPL294" s="755"/>
      <c r="OPM294" s="755"/>
      <c r="OPN294" s="755"/>
      <c r="OPO294" s="755"/>
      <c r="OPP294" s="755"/>
      <c r="OPQ294" s="755"/>
      <c r="OPR294" s="755"/>
      <c r="OPS294" s="755"/>
      <c r="OPT294" s="755"/>
      <c r="OPU294" s="755"/>
      <c r="OPV294" s="755"/>
      <c r="OPW294" s="755"/>
      <c r="OPX294" s="755"/>
      <c r="OPY294" s="755"/>
      <c r="OPZ294" s="755"/>
      <c r="OQA294" s="755"/>
      <c r="OQB294" s="755"/>
      <c r="OQC294" s="755"/>
      <c r="OQD294" s="755"/>
      <c r="OQE294" s="755"/>
      <c r="OQF294" s="755"/>
      <c r="OQG294" s="755"/>
      <c r="OQH294" s="755"/>
      <c r="OQI294" s="755"/>
      <c r="OQJ294" s="755"/>
      <c r="OQK294" s="755"/>
      <c r="OQL294" s="755"/>
      <c r="OQM294" s="755"/>
      <c r="OQN294" s="755"/>
      <c r="OQO294" s="755"/>
      <c r="OQP294" s="755"/>
      <c r="OQQ294" s="755"/>
      <c r="OQR294" s="755"/>
      <c r="OQS294" s="755"/>
      <c r="OQT294" s="755"/>
      <c r="OQU294" s="755"/>
      <c r="OQV294" s="755"/>
      <c r="OQW294" s="755"/>
      <c r="OQX294" s="755"/>
      <c r="OQY294" s="755"/>
      <c r="OQZ294" s="755"/>
      <c r="ORA294" s="755"/>
      <c r="ORB294" s="755"/>
      <c r="ORC294" s="755"/>
      <c r="ORD294" s="755"/>
      <c r="ORE294" s="755"/>
      <c r="ORF294" s="755"/>
      <c r="ORG294" s="755"/>
      <c r="ORH294" s="755"/>
      <c r="ORI294" s="755"/>
      <c r="ORJ294" s="755"/>
      <c r="ORK294" s="755"/>
      <c r="ORL294" s="755"/>
      <c r="ORM294" s="755"/>
      <c r="ORN294" s="755"/>
      <c r="ORO294" s="755"/>
      <c r="ORP294" s="755"/>
      <c r="ORQ294" s="755"/>
      <c r="ORR294" s="755"/>
      <c r="ORS294" s="755"/>
      <c r="ORT294" s="755"/>
      <c r="ORU294" s="755"/>
      <c r="ORV294" s="755"/>
      <c r="ORW294" s="755"/>
      <c r="ORX294" s="755"/>
      <c r="ORY294" s="755"/>
      <c r="ORZ294" s="755"/>
      <c r="OSA294" s="755"/>
      <c r="OSB294" s="755"/>
      <c r="OSC294" s="755"/>
      <c r="OSD294" s="755"/>
      <c r="OSE294" s="755"/>
      <c r="OSF294" s="755"/>
      <c r="OSG294" s="755"/>
      <c r="OSH294" s="755"/>
      <c r="OSI294" s="755"/>
      <c r="OSJ294" s="755"/>
      <c r="OSK294" s="755"/>
      <c r="OSL294" s="755"/>
      <c r="OSM294" s="755"/>
      <c r="OSN294" s="755"/>
      <c r="OSO294" s="755"/>
      <c r="OSP294" s="755"/>
      <c r="OSQ294" s="755"/>
      <c r="OSR294" s="755"/>
      <c r="OSS294" s="755"/>
      <c r="OST294" s="755"/>
      <c r="OSU294" s="755"/>
      <c r="OSV294" s="755"/>
      <c r="OSW294" s="755"/>
      <c r="OSX294" s="755"/>
      <c r="OSY294" s="755"/>
      <c r="OSZ294" s="755"/>
      <c r="OTA294" s="755"/>
      <c r="OTB294" s="755"/>
      <c r="OTC294" s="755"/>
      <c r="OTD294" s="755"/>
      <c r="OTE294" s="755"/>
      <c r="OTF294" s="755"/>
      <c r="OTG294" s="755"/>
      <c r="OTH294" s="755"/>
      <c r="OTI294" s="755"/>
      <c r="OTJ294" s="755"/>
      <c r="OTK294" s="755"/>
      <c r="OTL294" s="755"/>
      <c r="OTM294" s="755"/>
      <c r="OTN294" s="755"/>
      <c r="OTO294" s="755"/>
      <c r="OTP294" s="755"/>
      <c r="OTQ294" s="755"/>
      <c r="OTR294" s="755"/>
      <c r="OTS294" s="755"/>
      <c r="OTT294" s="755"/>
      <c r="OTU294" s="755"/>
      <c r="OTV294" s="755"/>
      <c r="OTW294" s="755"/>
      <c r="OTX294" s="755"/>
      <c r="OTY294" s="755"/>
      <c r="OTZ294" s="755"/>
      <c r="OUA294" s="755"/>
      <c r="OUB294" s="755"/>
      <c r="OUC294" s="755"/>
      <c r="OUD294" s="755"/>
      <c r="OUE294" s="755"/>
      <c r="OUF294" s="755"/>
      <c r="OUG294" s="755"/>
      <c r="OUH294" s="755"/>
      <c r="OUI294" s="755"/>
      <c r="OUJ294" s="755"/>
      <c r="OUK294" s="755"/>
      <c r="OUL294" s="755"/>
      <c r="OUM294" s="755"/>
      <c r="OUN294" s="755"/>
      <c r="OUO294" s="755"/>
      <c r="OUP294" s="755"/>
      <c r="OUQ294" s="755"/>
      <c r="OUR294" s="755"/>
      <c r="OUS294" s="755"/>
      <c r="OUT294" s="755"/>
      <c r="OUU294" s="755"/>
      <c r="OUV294" s="755"/>
      <c r="OUW294" s="755"/>
      <c r="OUX294" s="755"/>
      <c r="OUY294" s="755"/>
      <c r="OUZ294" s="755"/>
      <c r="OVA294" s="755"/>
      <c r="OVB294" s="755"/>
      <c r="OVC294" s="755"/>
      <c r="OVD294" s="755"/>
      <c r="OVE294" s="755"/>
      <c r="OVF294" s="755"/>
      <c r="OVG294" s="755"/>
      <c r="OVH294" s="755"/>
      <c r="OVI294" s="755"/>
      <c r="OVJ294" s="755"/>
      <c r="OVK294" s="755"/>
      <c r="OVL294" s="755"/>
      <c r="OVM294" s="755"/>
      <c r="OVN294" s="755"/>
      <c r="OVO294" s="755"/>
      <c r="OVP294" s="755"/>
      <c r="OVQ294" s="755"/>
      <c r="OVR294" s="755"/>
      <c r="OVS294" s="755"/>
      <c r="OVT294" s="755"/>
      <c r="OVU294" s="755"/>
      <c r="OVV294" s="755"/>
      <c r="OVW294" s="755"/>
      <c r="OVX294" s="755"/>
      <c r="OVY294" s="755"/>
      <c r="OVZ294" s="755"/>
      <c r="OWA294" s="755"/>
      <c r="OWB294" s="755"/>
      <c r="OWC294" s="755"/>
      <c r="OWD294" s="755"/>
      <c r="OWE294" s="755"/>
      <c r="OWF294" s="755"/>
      <c r="OWG294" s="755"/>
      <c r="OWH294" s="755"/>
      <c r="OWI294" s="755"/>
      <c r="OWJ294" s="755"/>
      <c r="OWK294" s="755"/>
      <c r="OWL294" s="755"/>
      <c r="OWM294" s="755"/>
      <c r="OWN294" s="755"/>
      <c r="OWO294" s="755"/>
      <c r="OWP294" s="755"/>
      <c r="OWQ294" s="755"/>
      <c r="OWR294" s="755"/>
      <c r="OWS294" s="755"/>
      <c r="OWT294" s="755"/>
      <c r="OWU294" s="755"/>
      <c r="OWV294" s="755"/>
      <c r="OWW294" s="755"/>
      <c r="OWX294" s="755"/>
      <c r="OWY294" s="755"/>
      <c r="OWZ294" s="755"/>
      <c r="OXA294" s="755"/>
      <c r="OXB294" s="755"/>
      <c r="OXC294" s="755"/>
      <c r="OXD294" s="755"/>
      <c r="OXE294" s="755"/>
      <c r="OXF294" s="755"/>
      <c r="OXG294" s="755"/>
      <c r="OXH294" s="755"/>
      <c r="OXI294" s="755"/>
      <c r="OXJ294" s="755"/>
      <c r="OXK294" s="755"/>
      <c r="OXL294" s="755"/>
      <c r="OXM294" s="755"/>
      <c r="OXN294" s="755"/>
      <c r="OXO294" s="755"/>
      <c r="OXP294" s="755"/>
      <c r="OXQ294" s="755"/>
      <c r="OXR294" s="755"/>
      <c r="OXS294" s="755"/>
      <c r="OXT294" s="755"/>
      <c r="OXU294" s="755"/>
      <c r="OXV294" s="755"/>
      <c r="OXW294" s="755"/>
      <c r="OXX294" s="755"/>
      <c r="OXY294" s="755"/>
      <c r="OXZ294" s="755"/>
      <c r="OYA294" s="755"/>
      <c r="OYB294" s="755"/>
      <c r="OYC294" s="755"/>
      <c r="OYD294" s="755"/>
      <c r="OYE294" s="755"/>
      <c r="OYF294" s="755"/>
      <c r="OYG294" s="755"/>
      <c r="OYH294" s="755"/>
      <c r="OYI294" s="755"/>
      <c r="OYJ294" s="755"/>
      <c r="OYK294" s="755"/>
      <c r="OYL294" s="755"/>
      <c r="OYM294" s="755"/>
      <c r="OYN294" s="755"/>
      <c r="OYO294" s="755"/>
      <c r="OYP294" s="755"/>
      <c r="OYQ294" s="755"/>
      <c r="OYR294" s="755"/>
      <c r="OYS294" s="755"/>
      <c r="OYT294" s="755"/>
      <c r="OYU294" s="755"/>
      <c r="OYV294" s="755"/>
      <c r="OYW294" s="755"/>
      <c r="OYX294" s="755"/>
      <c r="OYY294" s="755"/>
      <c r="OYZ294" s="755"/>
      <c r="OZA294" s="755"/>
      <c r="OZB294" s="755"/>
      <c r="OZC294" s="755"/>
      <c r="OZD294" s="755"/>
      <c r="OZE294" s="755"/>
      <c r="OZF294" s="755"/>
      <c r="OZG294" s="755"/>
      <c r="OZH294" s="755"/>
      <c r="OZI294" s="755"/>
      <c r="OZJ294" s="755"/>
      <c r="OZK294" s="755"/>
      <c r="OZL294" s="755"/>
      <c r="OZM294" s="755"/>
      <c r="OZN294" s="755"/>
      <c r="OZO294" s="755"/>
      <c r="OZP294" s="755"/>
      <c r="OZQ294" s="755"/>
      <c r="OZR294" s="755"/>
      <c r="OZS294" s="755"/>
      <c r="OZT294" s="755"/>
      <c r="OZU294" s="755"/>
      <c r="OZV294" s="755"/>
      <c r="OZW294" s="755"/>
      <c r="OZX294" s="755"/>
      <c r="OZY294" s="755"/>
      <c r="OZZ294" s="755"/>
      <c r="PAA294" s="755"/>
      <c r="PAB294" s="755"/>
      <c r="PAC294" s="755"/>
      <c r="PAD294" s="755"/>
      <c r="PAE294" s="755"/>
      <c r="PAF294" s="755"/>
      <c r="PAG294" s="755"/>
      <c r="PAH294" s="755"/>
      <c r="PAI294" s="755"/>
      <c r="PAJ294" s="755"/>
      <c r="PAK294" s="755"/>
      <c r="PAL294" s="755"/>
      <c r="PAM294" s="755"/>
      <c r="PAN294" s="755"/>
      <c r="PAO294" s="755"/>
      <c r="PAP294" s="755"/>
      <c r="PAQ294" s="755"/>
      <c r="PAR294" s="755"/>
      <c r="PAS294" s="755"/>
      <c r="PAT294" s="755"/>
      <c r="PAU294" s="755"/>
      <c r="PAV294" s="755"/>
      <c r="PAW294" s="755"/>
      <c r="PAX294" s="755"/>
      <c r="PAY294" s="755"/>
      <c r="PAZ294" s="755"/>
      <c r="PBA294" s="755"/>
      <c r="PBB294" s="755"/>
      <c r="PBC294" s="755"/>
      <c r="PBD294" s="755"/>
      <c r="PBE294" s="755"/>
      <c r="PBF294" s="755"/>
      <c r="PBG294" s="755"/>
      <c r="PBH294" s="755"/>
      <c r="PBI294" s="755"/>
      <c r="PBJ294" s="755"/>
      <c r="PBK294" s="755"/>
      <c r="PBL294" s="755"/>
      <c r="PBM294" s="755"/>
      <c r="PBN294" s="755"/>
      <c r="PBO294" s="755"/>
      <c r="PBP294" s="755"/>
      <c r="PBQ294" s="755"/>
      <c r="PBR294" s="755"/>
      <c r="PBS294" s="755"/>
      <c r="PBT294" s="755"/>
      <c r="PBU294" s="755"/>
      <c r="PBV294" s="755"/>
      <c r="PBW294" s="755"/>
      <c r="PBX294" s="755"/>
      <c r="PBY294" s="755"/>
      <c r="PBZ294" s="755"/>
      <c r="PCA294" s="755"/>
      <c r="PCB294" s="755"/>
      <c r="PCC294" s="755"/>
      <c r="PCD294" s="755"/>
      <c r="PCE294" s="755"/>
      <c r="PCF294" s="755"/>
      <c r="PCG294" s="755"/>
      <c r="PCH294" s="755"/>
      <c r="PCI294" s="755"/>
      <c r="PCJ294" s="755"/>
      <c r="PCK294" s="755"/>
      <c r="PCL294" s="755"/>
      <c r="PCM294" s="755"/>
      <c r="PCN294" s="755"/>
      <c r="PCO294" s="755"/>
      <c r="PCP294" s="755"/>
      <c r="PCQ294" s="755"/>
      <c r="PCR294" s="755"/>
      <c r="PCS294" s="755"/>
      <c r="PCT294" s="755"/>
      <c r="PCU294" s="755"/>
      <c r="PCV294" s="755"/>
      <c r="PCW294" s="755"/>
      <c r="PCX294" s="755"/>
      <c r="PCY294" s="755"/>
      <c r="PCZ294" s="755"/>
      <c r="PDA294" s="755"/>
      <c r="PDB294" s="755"/>
      <c r="PDC294" s="755"/>
      <c r="PDD294" s="755"/>
      <c r="PDE294" s="755"/>
      <c r="PDF294" s="755"/>
      <c r="PDG294" s="755"/>
      <c r="PDH294" s="755"/>
      <c r="PDI294" s="755"/>
      <c r="PDJ294" s="755"/>
      <c r="PDK294" s="755"/>
      <c r="PDL294" s="755"/>
      <c r="PDM294" s="755"/>
      <c r="PDN294" s="755"/>
      <c r="PDO294" s="755"/>
      <c r="PDP294" s="755"/>
      <c r="PDQ294" s="755"/>
      <c r="PDR294" s="755"/>
      <c r="PDS294" s="755"/>
      <c r="PDT294" s="755"/>
      <c r="PDU294" s="755"/>
      <c r="PDV294" s="755"/>
      <c r="PDW294" s="755"/>
      <c r="PDX294" s="755"/>
      <c r="PDY294" s="755"/>
      <c r="PDZ294" s="755"/>
      <c r="PEA294" s="755"/>
      <c r="PEB294" s="755"/>
      <c r="PEC294" s="755"/>
      <c r="PED294" s="755"/>
      <c r="PEE294" s="755"/>
      <c r="PEF294" s="755"/>
      <c r="PEG294" s="755"/>
      <c r="PEH294" s="755"/>
      <c r="PEI294" s="755"/>
      <c r="PEJ294" s="755"/>
      <c r="PEK294" s="755"/>
      <c r="PEL294" s="755"/>
      <c r="PEM294" s="755"/>
      <c r="PEN294" s="755"/>
      <c r="PEO294" s="755"/>
      <c r="PEP294" s="755"/>
      <c r="PEQ294" s="755"/>
      <c r="PER294" s="755"/>
      <c r="PES294" s="755"/>
      <c r="PET294" s="755"/>
      <c r="PEU294" s="755"/>
      <c r="PEV294" s="755"/>
      <c r="PEW294" s="755"/>
      <c r="PEX294" s="755"/>
      <c r="PEY294" s="755"/>
      <c r="PEZ294" s="755"/>
      <c r="PFA294" s="755"/>
      <c r="PFB294" s="755"/>
      <c r="PFC294" s="755"/>
      <c r="PFD294" s="755"/>
      <c r="PFE294" s="755"/>
      <c r="PFF294" s="755"/>
      <c r="PFG294" s="755"/>
      <c r="PFH294" s="755"/>
      <c r="PFI294" s="755"/>
      <c r="PFJ294" s="755"/>
      <c r="PFK294" s="755"/>
      <c r="PFL294" s="755"/>
      <c r="PFM294" s="755"/>
      <c r="PFN294" s="755"/>
      <c r="PFO294" s="755"/>
      <c r="PFP294" s="755"/>
      <c r="PFQ294" s="755"/>
      <c r="PFR294" s="755"/>
      <c r="PFS294" s="755"/>
      <c r="PFT294" s="755"/>
      <c r="PFU294" s="755"/>
      <c r="PFV294" s="755"/>
      <c r="PFW294" s="755"/>
      <c r="PFX294" s="755"/>
      <c r="PFY294" s="755"/>
      <c r="PFZ294" s="755"/>
      <c r="PGA294" s="755"/>
      <c r="PGB294" s="755"/>
      <c r="PGC294" s="755"/>
      <c r="PGD294" s="755"/>
      <c r="PGE294" s="755"/>
      <c r="PGF294" s="755"/>
      <c r="PGG294" s="755"/>
      <c r="PGH294" s="755"/>
      <c r="PGI294" s="755"/>
      <c r="PGJ294" s="755"/>
      <c r="PGK294" s="755"/>
      <c r="PGL294" s="755"/>
      <c r="PGM294" s="755"/>
      <c r="PGN294" s="755"/>
      <c r="PGO294" s="755"/>
      <c r="PGP294" s="755"/>
      <c r="PGQ294" s="755"/>
      <c r="PGR294" s="755"/>
      <c r="PGS294" s="755"/>
      <c r="PGT294" s="755"/>
      <c r="PGU294" s="755"/>
      <c r="PGV294" s="755"/>
      <c r="PGW294" s="755"/>
      <c r="PGX294" s="755"/>
      <c r="PGY294" s="755"/>
      <c r="PGZ294" s="755"/>
      <c r="PHA294" s="755"/>
      <c r="PHB294" s="755"/>
      <c r="PHC294" s="755"/>
      <c r="PHD294" s="755"/>
      <c r="PHE294" s="755"/>
      <c r="PHF294" s="755"/>
      <c r="PHG294" s="755"/>
      <c r="PHH294" s="755"/>
      <c r="PHI294" s="755"/>
      <c r="PHJ294" s="755"/>
      <c r="PHK294" s="755"/>
      <c r="PHL294" s="755"/>
      <c r="PHM294" s="755"/>
      <c r="PHN294" s="755"/>
      <c r="PHO294" s="755"/>
      <c r="PHP294" s="755"/>
      <c r="PHQ294" s="755"/>
      <c r="PHR294" s="755"/>
      <c r="PHS294" s="755"/>
      <c r="PHT294" s="755"/>
      <c r="PHU294" s="755"/>
      <c r="PHV294" s="755"/>
      <c r="PHW294" s="755"/>
      <c r="PHX294" s="755"/>
      <c r="PHY294" s="755"/>
      <c r="PHZ294" s="755"/>
      <c r="PIA294" s="755"/>
      <c r="PIB294" s="755"/>
      <c r="PIC294" s="755"/>
      <c r="PID294" s="755"/>
      <c r="PIE294" s="755"/>
      <c r="PIF294" s="755"/>
      <c r="PIG294" s="755"/>
      <c r="PIH294" s="755"/>
      <c r="PII294" s="755"/>
      <c r="PIJ294" s="755"/>
      <c r="PIK294" s="755"/>
      <c r="PIL294" s="755"/>
      <c r="PIM294" s="755"/>
      <c r="PIN294" s="755"/>
      <c r="PIO294" s="755"/>
      <c r="PIP294" s="755"/>
      <c r="PIQ294" s="755"/>
      <c r="PIR294" s="755"/>
      <c r="PIS294" s="755"/>
      <c r="PIT294" s="755"/>
      <c r="PIU294" s="755"/>
      <c r="PIV294" s="755"/>
      <c r="PIW294" s="755"/>
      <c r="PIX294" s="755"/>
      <c r="PIY294" s="755"/>
      <c r="PIZ294" s="755"/>
      <c r="PJA294" s="755"/>
      <c r="PJB294" s="755"/>
      <c r="PJC294" s="755"/>
      <c r="PJD294" s="755"/>
      <c r="PJE294" s="755"/>
      <c r="PJF294" s="755"/>
      <c r="PJG294" s="755"/>
      <c r="PJH294" s="755"/>
      <c r="PJI294" s="755"/>
      <c r="PJJ294" s="755"/>
      <c r="PJK294" s="755"/>
      <c r="PJL294" s="755"/>
      <c r="PJM294" s="755"/>
      <c r="PJN294" s="755"/>
      <c r="PJO294" s="755"/>
      <c r="PJP294" s="755"/>
      <c r="PJQ294" s="755"/>
      <c r="PJR294" s="755"/>
      <c r="PJS294" s="755"/>
      <c r="PJT294" s="755"/>
      <c r="PJU294" s="755"/>
      <c r="PJV294" s="755"/>
      <c r="PJW294" s="755"/>
      <c r="PJX294" s="755"/>
      <c r="PJY294" s="755"/>
      <c r="PJZ294" s="755"/>
      <c r="PKA294" s="755"/>
      <c r="PKB294" s="755"/>
      <c r="PKC294" s="755"/>
      <c r="PKD294" s="755"/>
      <c r="PKE294" s="755"/>
      <c r="PKF294" s="755"/>
      <c r="PKG294" s="755"/>
      <c r="PKH294" s="755"/>
      <c r="PKI294" s="755"/>
      <c r="PKJ294" s="755"/>
      <c r="PKK294" s="755"/>
      <c r="PKL294" s="755"/>
      <c r="PKM294" s="755"/>
      <c r="PKN294" s="755"/>
      <c r="PKO294" s="755"/>
      <c r="PKP294" s="755"/>
      <c r="PKQ294" s="755"/>
      <c r="PKR294" s="755"/>
      <c r="PKS294" s="755"/>
      <c r="PKT294" s="755"/>
      <c r="PKU294" s="755"/>
      <c r="PKV294" s="755"/>
      <c r="PKW294" s="755"/>
      <c r="PKX294" s="755"/>
      <c r="PKY294" s="755"/>
      <c r="PKZ294" s="755"/>
      <c r="PLA294" s="755"/>
      <c r="PLB294" s="755"/>
      <c r="PLC294" s="755"/>
      <c r="PLD294" s="755"/>
      <c r="PLE294" s="755"/>
      <c r="PLF294" s="755"/>
      <c r="PLG294" s="755"/>
      <c r="PLH294" s="755"/>
      <c r="PLI294" s="755"/>
      <c r="PLJ294" s="755"/>
      <c r="PLK294" s="755"/>
      <c r="PLL294" s="755"/>
      <c r="PLM294" s="755"/>
      <c r="PLN294" s="755"/>
      <c r="PLO294" s="755"/>
      <c r="PLP294" s="755"/>
      <c r="PLQ294" s="755"/>
      <c r="PLR294" s="755"/>
      <c r="PLS294" s="755"/>
      <c r="PLT294" s="755"/>
      <c r="PLU294" s="755"/>
      <c r="PLV294" s="755"/>
      <c r="PLW294" s="755"/>
      <c r="PLX294" s="755"/>
      <c r="PLY294" s="755"/>
      <c r="PLZ294" s="755"/>
      <c r="PMA294" s="755"/>
      <c r="PMB294" s="755"/>
      <c r="PMC294" s="755"/>
      <c r="PMD294" s="755"/>
      <c r="PME294" s="755"/>
      <c r="PMF294" s="755"/>
      <c r="PMG294" s="755"/>
      <c r="PMH294" s="755"/>
      <c r="PMI294" s="755"/>
      <c r="PMJ294" s="755"/>
      <c r="PMK294" s="755"/>
      <c r="PML294" s="755"/>
      <c r="PMM294" s="755"/>
      <c r="PMN294" s="755"/>
      <c r="PMO294" s="755"/>
      <c r="PMP294" s="755"/>
      <c r="PMQ294" s="755"/>
      <c r="PMR294" s="755"/>
      <c r="PMS294" s="755"/>
      <c r="PMT294" s="755"/>
      <c r="PMU294" s="755"/>
      <c r="PMV294" s="755"/>
      <c r="PMW294" s="755"/>
      <c r="PMX294" s="755"/>
      <c r="PMY294" s="755"/>
      <c r="PMZ294" s="755"/>
      <c r="PNA294" s="755"/>
      <c r="PNB294" s="755"/>
      <c r="PNC294" s="755"/>
      <c r="PND294" s="755"/>
      <c r="PNE294" s="755"/>
      <c r="PNF294" s="755"/>
      <c r="PNG294" s="755"/>
      <c r="PNH294" s="755"/>
      <c r="PNI294" s="755"/>
      <c r="PNJ294" s="755"/>
      <c r="PNK294" s="755"/>
      <c r="PNL294" s="755"/>
      <c r="PNM294" s="755"/>
      <c r="PNN294" s="755"/>
      <c r="PNO294" s="755"/>
      <c r="PNP294" s="755"/>
      <c r="PNQ294" s="755"/>
      <c r="PNR294" s="755"/>
      <c r="PNS294" s="755"/>
      <c r="PNT294" s="755"/>
      <c r="PNU294" s="755"/>
      <c r="PNV294" s="755"/>
      <c r="PNW294" s="755"/>
      <c r="PNX294" s="755"/>
      <c r="PNY294" s="755"/>
      <c r="PNZ294" s="755"/>
      <c r="POA294" s="755"/>
      <c r="POB294" s="755"/>
      <c r="POC294" s="755"/>
      <c r="POD294" s="755"/>
      <c r="POE294" s="755"/>
      <c r="POF294" s="755"/>
      <c r="POG294" s="755"/>
      <c r="POH294" s="755"/>
      <c r="POI294" s="755"/>
      <c r="POJ294" s="755"/>
      <c r="POK294" s="755"/>
      <c r="POL294" s="755"/>
      <c r="POM294" s="755"/>
      <c r="PON294" s="755"/>
      <c r="POO294" s="755"/>
      <c r="POP294" s="755"/>
      <c r="POQ294" s="755"/>
      <c r="POR294" s="755"/>
      <c r="POS294" s="755"/>
      <c r="POT294" s="755"/>
      <c r="POU294" s="755"/>
      <c r="POV294" s="755"/>
      <c r="POW294" s="755"/>
      <c r="POX294" s="755"/>
      <c r="POY294" s="755"/>
      <c r="POZ294" s="755"/>
      <c r="PPA294" s="755"/>
      <c r="PPB294" s="755"/>
      <c r="PPC294" s="755"/>
      <c r="PPD294" s="755"/>
      <c r="PPE294" s="755"/>
      <c r="PPF294" s="755"/>
      <c r="PPG294" s="755"/>
      <c r="PPH294" s="755"/>
      <c r="PPI294" s="755"/>
      <c r="PPJ294" s="755"/>
      <c r="PPK294" s="755"/>
      <c r="PPL294" s="755"/>
      <c r="PPM294" s="755"/>
      <c r="PPN294" s="755"/>
      <c r="PPO294" s="755"/>
      <c r="PPP294" s="755"/>
      <c r="PPQ294" s="755"/>
      <c r="PPR294" s="755"/>
      <c r="PPS294" s="755"/>
      <c r="PPT294" s="755"/>
      <c r="PPU294" s="755"/>
      <c r="PPV294" s="755"/>
      <c r="PPW294" s="755"/>
      <c r="PPX294" s="755"/>
      <c r="PPY294" s="755"/>
      <c r="PPZ294" s="755"/>
      <c r="PQA294" s="755"/>
      <c r="PQB294" s="755"/>
      <c r="PQC294" s="755"/>
      <c r="PQD294" s="755"/>
      <c r="PQE294" s="755"/>
      <c r="PQF294" s="755"/>
      <c r="PQG294" s="755"/>
      <c r="PQH294" s="755"/>
      <c r="PQI294" s="755"/>
      <c r="PQJ294" s="755"/>
      <c r="PQK294" s="755"/>
      <c r="PQL294" s="755"/>
      <c r="PQM294" s="755"/>
      <c r="PQN294" s="755"/>
      <c r="PQO294" s="755"/>
      <c r="PQP294" s="755"/>
      <c r="PQQ294" s="755"/>
      <c r="PQR294" s="755"/>
      <c r="PQS294" s="755"/>
      <c r="PQT294" s="755"/>
      <c r="PQU294" s="755"/>
      <c r="PQV294" s="755"/>
      <c r="PQW294" s="755"/>
      <c r="PQX294" s="755"/>
      <c r="PQY294" s="755"/>
      <c r="PQZ294" s="755"/>
      <c r="PRA294" s="755"/>
      <c r="PRB294" s="755"/>
      <c r="PRC294" s="755"/>
      <c r="PRD294" s="755"/>
      <c r="PRE294" s="755"/>
      <c r="PRF294" s="755"/>
      <c r="PRG294" s="755"/>
      <c r="PRH294" s="755"/>
      <c r="PRI294" s="755"/>
      <c r="PRJ294" s="755"/>
      <c r="PRK294" s="755"/>
      <c r="PRL294" s="755"/>
      <c r="PRM294" s="755"/>
      <c r="PRN294" s="755"/>
      <c r="PRO294" s="755"/>
      <c r="PRP294" s="755"/>
      <c r="PRQ294" s="755"/>
      <c r="PRR294" s="755"/>
      <c r="PRS294" s="755"/>
      <c r="PRT294" s="755"/>
      <c r="PRU294" s="755"/>
      <c r="PRV294" s="755"/>
      <c r="PRW294" s="755"/>
      <c r="PRX294" s="755"/>
      <c r="PRY294" s="755"/>
      <c r="PRZ294" s="755"/>
      <c r="PSA294" s="755"/>
      <c r="PSB294" s="755"/>
      <c r="PSC294" s="755"/>
      <c r="PSD294" s="755"/>
      <c r="PSE294" s="755"/>
      <c r="PSF294" s="755"/>
      <c r="PSG294" s="755"/>
      <c r="PSH294" s="755"/>
      <c r="PSI294" s="755"/>
      <c r="PSJ294" s="755"/>
      <c r="PSK294" s="755"/>
      <c r="PSL294" s="755"/>
      <c r="PSM294" s="755"/>
      <c r="PSN294" s="755"/>
      <c r="PSO294" s="755"/>
      <c r="PSP294" s="755"/>
      <c r="PSQ294" s="755"/>
      <c r="PSR294" s="755"/>
      <c r="PSS294" s="755"/>
      <c r="PST294" s="755"/>
      <c r="PSU294" s="755"/>
      <c r="PSV294" s="755"/>
      <c r="PSW294" s="755"/>
      <c r="PSX294" s="755"/>
      <c r="PSY294" s="755"/>
      <c r="PSZ294" s="755"/>
      <c r="PTA294" s="755"/>
      <c r="PTB294" s="755"/>
      <c r="PTC294" s="755"/>
      <c r="PTD294" s="755"/>
      <c r="PTE294" s="755"/>
      <c r="PTF294" s="755"/>
      <c r="PTG294" s="755"/>
      <c r="PTH294" s="755"/>
      <c r="PTI294" s="755"/>
      <c r="PTJ294" s="755"/>
      <c r="PTK294" s="755"/>
      <c r="PTL294" s="755"/>
      <c r="PTM294" s="755"/>
      <c r="PTN294" s="755"/>
      <c r="PTO294" s="755"/>
      <c r="PTP294" s="755"/>
      <c r="PTQ294" s="755"/>
      <c r="PTR294" s="755"/>
      <c r="PTS294" s="755"/>
      <c r="PTT294" s="755"/>
      <c r="PTU294" s="755"/>
      <c r="PTV294" s="755"/>
      <c r="PTW294" s="755"/>
      <c r="PTX294" s="755"/>
      <c r="PTY294" s="755"/>
      <c r="PTZ294" s="755"/>
      <c r="PUA294" s="755"/>
      <c r="PUB294" s="755"/>
      <c r="PUC294" s="755"/>
      <c r="PUD294" s="755"/>
      <c r="PUE294" s="755"/>
      <c r="PUF294" s="755"/>
      <c r="PUG294" s="755"/>
      <c r="PUH294" s="755"/>
      <c r="PUI294" s="755"/>
      <c r="PUJ294" s="755"/>
      <c r="PUK294" s="755"/>
      <c r="PUL294" s="755"/>
      <c r="PUM294" s="755"/>
      <c r="PUN294" s="755"/>
      <c r="PUO294" s="755"/>
      <c r="PUP294" s="755"/>
      <c r="PUQ294" s="755"/>
      <c r="PUR294" s="755"/>
      <c r="PUS294" s="755"/>
      <c r="PUT294" s="755"/>
      <c r="PUU294" s="755"/>
      <c r="PUV294" s="755"/>
      <c r="PUW294" s="755"/>
      <c r="PUX294" s="755"/>
      <c r="PUY294" s="755"/>
      <c r="PUZ294" s="755"/>
      <c r="PVA294" s="755"/>
      <c r="PVB294" s="755"/>
      <c r="PVC294" s="755"/>
      <c r="PVD294" s="755"/>
      <c r="PVE294" s="755"/>
      <c r="PVF294" s="755"/>
      <c r="PVG294" s="755"/>
      <c r="PVH294" s="755"/>
      <c r="PVI294" s="755"/>
      <c r="PVJ294" s="755"/>
      <c r="PVK294" s="755"/>
      <c r="PVL294" s="755"/>
      <c r="PVM294" s="755"/>
      <c r="PVN294" s="755"/>
      <c r="PVO294" s="755"/>
      <c r="PVP294" s="755"/>
      <c r="PVQ294" s="755"/>
      <c r="PVR294" s="755"/>
      <c r="PVS294" s="755"/>
      <c r="PVT294" s="755"/>
      <c r="PVU294" s="755"/>
      <c r="PVV294" s="755"/>
      <c r="PVW294" s="755"/>
      <c r="PVX294" s="755"/>
      <c r="PVY294" s="755"/>
      <c r="PVZ294" s="755"/>
      <c r="PWA294" s="755"/>
      <c r="PWB294" s="755"/>
      <c r="PWC294" s="755"/>
      <c r="PWD294" s="755"/>
      <c r="PWE294" s="755"/>
      <c r="PWF294" s="755"/>
      <c r="PWG294" s="755"/>
      <c r="PWH294" s="755"/>
      <c r="PWI294" s="755"/>
      <c r="PWJ294" s="755"/>
      <c r="PWK294" s="755"/>
      <c r="PWL294" s="755"/>
      <c r="PWM294" s="755"/>
      <c r="PWN294" s="755"/>
      <c r="PWO294" s="755"/>
      <c r="PWP294" s="755"/>
      <c r="PWQ294" s="755"/>
      <c r="PWR294" s="755"/>
      <c r="PWS294" s="755"/>
      <c r="PWT294" s="755"/>
      <c r="PWU294" s="755"/>
      <c r="PWV294" s="755"/>
      <c r="PWW294" s="755"/>
      <c r="PWX294" s="755"/>
      <c r="PWY294" s="755"/>
      <c r="PWZ294" s="755"/>
      <c r="PXA294" s="755"/>
      <c r="PXB294" s="755"/>
      <c r="PXC294" s="755"/>
      <c r="PXD294" s="755"/>
      <c r="PXE294" s="755"/>
      <c r="PXF294" s="755"/>
      <c r="PXG294" s="755"/>
      <c r="PXH294" s="755"/>
      <c r="PXI294" s="755"/>
      <c r="PXJ294" s="755"/>
      <c r="PXK294" s="755"/>
      <c r="PXL294" s="755"/>
      <c r="PXM294" s="755"/>
      <c r="PXN294" s="755"/>
      <c r="PXO294" s="755"/>
      <c r="PXP294" s="755"/>
      <c r="PXQ294" s="755"/>
      <c r="PXR294" s="755"/>
      <c r="PXS294" s="755"/>
      <c r="PXT294" s="755"/>
      <c r="PXU294" s="755"/>
      <c r="PXV294" s="755"/>
      <c r="PXW294" s="755"/>
      <c r="PXX294" s="755"/>
      <c r="PXY294" s="755"/>
      <c r="PXZ294" s="755"/>
      <c r="PYA294" s="755"/>
      <c r="PYB294" s="755"/>
      <c r="PYC294" s="755"/>
      <c r="PYD294" s="755"/>
      <c r="PYE294" s="755"/>
      <c r="PYF294" s="755"/>
      <c r="PYG294" s="755"/>
      <c r="PYH294" s="755"/>
      <c r="PYI294" s="755"/>
      <c r="PYJ294" s="755"/>
      <c r="PYK294" s="755"/>
      <c r="PYL294" s="755"/>
      <c r="PYM294" s="755"/>
      <c r="PYN294" s="755"/>
      <c r="PYO294" s="755"/>
      <c r="PYP294" s="755"/>
      <c r="PYQ294" s="755"/>
      <c r="PYR294" s="755"/>
      <c r="PYS294" s="755"/>
      <c r="PYT294" s="755"/>
      <c r="PYU294" s="755"/>
      <c r="PYV294" s="755"/>
      <c r="PYW294" s="755"/>
      <c r="PYX294" s="755"/>
      <c r="PYY294" s="755"/>
      <c r="PYZ294" s="755"/>
      <c r="PZA294" s="755"/>
      <c r="PZB294" s="755"/>
      <c r="PZC294" s="755"/>
      <c r="PZD294" s="755"/>
      <c r="PZE294" s="755"/>
      <c r="PZF294" s="755"/>
      <c r="PZG294" s="755"/>
      <c r="PZH294" s="755"/>
      <c r="PZI294" s="755"/>
      <c r="PZJ294" s="755"/>
      <c r="PZK294" s="755"/>
      <c r="PZL294" s="755"/>
      <c r="PZM294" s="755"/>
      <c r="PZN294" s="755"/>
      <c r="PZO294" s="755"/>
      <c r="PZP294" s="755"/>
      <c r="PZQ294" s="755"/>
      <c r="PZR294" s="755"/>
      <c r="PZS294" s="755"/>
      <c r="PZT294" s="755"/>
      <c r="PZU294" s="755"/>
      <c r="PZV294" s="755"/>
      <c r="PZW294" s="755"/>
      <c r="PZX294" s="755"/>
      <c r="PZY294" s="755"/>
      <c r="PZZ294" s="755"/>
      <c r="QAA294" s="755"/>
      <c r="QAB294" s="755"/>
      <c r="QAC294" s="755"/>
      <c r="QAD294" s="755"/>
      <c r="QAE294" s="755"/>
      <c r="QAF294" s="755"/>
      <c r="QAG294" s="755"/>
      <c r="QAH294" s="755"/>
      <c r="QAI294" s="755"/>
      <c r="QAJ294" s="755"/>
      <c r="QAK294" s="755"/>
      <c r="QAL294" s="755"/>
      <c r="QAM294" s="755"/>
      <c r="QAN294" s="755"/>
      <c r="QAO294" s="755"/>
      <c r="QAP294" s="755"/>
      <c r="QAQ294" s="755"/>
      <c r="QAR294" s="755"/>
      <c r="QAS294" s="755"/>
      <c r="QAT294" s="755"/>
      <c r="QAU294" s="755"/>
      <c r="QAV294" s="755"/>
      <c r="QAW294" s="755"/>
      <c r="QAX294" s="755"/>
      <c r="QAY294" s="755"/>
      <c r="QAZ294" s="755"/>
      <c r="QBA294" s="755"/>
      <c r="QBB294" s="755"/>
      <c r="QBC294" s="755"/>
      <c r="QBD294" s="755"/>
      <c r="QBE294" s="755"/>
      <c r="QBF294" s="755"/>
      <c r="QBG294" s="755"/>
      <c r="QBH294" s="755"/>
      <c r="QBI294" s="755"/>
      <c r="QBJ294" s="755"/>
      <c r="QBK294" s="755"/>
      <c r="QBL294" s="755"/>
      <c r="QBM294" s="755"/>
      <c r="QBN294" s="755"/>
      <c r="QBO294" s="755"/>
      <c r="QBP294" s="755"/>
      <c r="QBQ294" s="755"/>
      <c r="QBR294" s="755"/>
      <c r="QBS294" s="755"/>
      <c r="QBT294" s="755"/>
      <c r="QBU294" s="755"/>
      <c r="QBV294" s="755"/>
      <c r="QBW294" s="755"/>
      <c r="QBX294" s="755"/>
      <c r="QBY294" s="755"/>
      <c r="QBZ294" s="755"/>
      <c r="QCA294" s="755"/>
      <c r="QCB294" s="755"/>
      <c r="QCC294" s="755"/>
      <c r="QCD294" s="755"/>
      <c r="QCE294" s="755"/>
      <c r="QCF294" s="755"/>
      <c r="QCG294" s="755"/>
      <c r="QCH294" s="755"/>
      <c r="QCI294" s="755"/>
      <c r="QCJ294" s="755"/>
      <c r="QCK294" s="755"/>
      <c r="QCL294" s="755"/>
      <c r="QCM294" s="755"/>
      <c r="QCN294" s="755"/>
      <c r="QCO294" s="755"/>
      <c r="QCP294" s="755"/>
      <c r="QCQ294" s="755"/>
      <c r="QCR294" s="755"/>
      <c r="QCS294" s="755"/>
      <c r="QCT294" s="755"/>
      <c r="QCU294" s="755"/>
      <c r="QCV294" s="755"/>
      <c r="QCW294" s="755"/>
      <c r="QCX294" s="755"/>
      <c r="QCY294" s="755"/>
      <c r="QCZ294" s="755"/>
      <c r="QDA294" s="755"/>
      <c r="QDB294" s="755"/>
      <c r="QDC294" s="755"/>
      <c r="QDD294" s="755"/>
      <c r="QDE294" s="755"/>
      <c r="QDF294" s="755"/>
      <c r="QDG294" s="755"/>
      <c r="QDH294" s="755"/>
      <c r="QDI294" s="755"/>
      <c r="QDJ294" s="755"/>
      <c r="QDK294" s="755"/>
      <c r="QDL294" s="755"/>
      <c r="QDM294" s="755"/>
      <c r="QDN294" s="755"/>
      <c r="QDO294" s="755"/>
      <c r="QDP294" s="755"/>
      <c r="QDQ294" s="755"/>
      <c r="QDR294" s="755"/>
      <c r="QDS294" s="755"/>
      <c r="QDT294" s="755"/>
      <c r="QDU294" s="755"/>
      <c r="QDV294" s="755"/>
      <c r="QDW294" s="755"/>
      <c r="QDX294" s="755"/>
      <c r="QDY294" s="755"/>
      <c r="QDZ294" s="755"/>
      <c r="QEA294" s="755"/>
      <c r="QEB294" s="755"/>
      <c r="QEC294" s="755"/>
      <c r="QED294" s="755"/>
      <c r="QEE294" s="755"/>
      <c r="QEF294" s="755"/>
      <c r="QEG294" s="755"/>
      <c r="QEH294" s="755"/>
      <c r="QEI294" s="755"/>
      <c r="QEJ294" s="755"/>
      <c r="QEK294" s="755"/>
      <c r="QEL294" s="755"/>
      <c r="QEM294" s="755"/>
      <c r="QEN294" s="755"/>
      <c r="QEO294" s="755"/>
      <c r="QEP294" s="755"/>
      <c r="QEQ294" s="755"/>
      <c r="QER294" s="755"/>
      <c r="QES294" s="755"/>
      <c r="QET294" s="755"/>
      <c r="QEU294" s="755"/>
      <c r="QEV294" s="755"/>
      <c r="QEW294" s="755"/>
      <c r="QEX294" s="755"/>
      <c r="QEY294" s="755"/>
      <c r="QEZ294" s="755"/>
      <c r="QFA294" s="755"/>
      <c r="QFB294" s="755"/>
      <c r="QFC294" s="755"/>
      <c r="QFD294" s="755"/>
      <c r="QFE294" s="755"/>
      <c r="QFF294" s="755"/>
      <c r="QFG294" s="755"/>
      <c r="QFH294" s="755"/>
      <c r="QFI294" s="755"/>
      <c r="QFJ294" s="755"/>
      <c r="QFK294" s="755"/>
      <c r="QFL294" s="755"/>
      <c r="QFM294" s="755"/>
      <c r="QFN294" s="755"/>
      <c r="QFO294" s="755"/>
      <c r="QFP294" s="755"/>
      <c r="QFQ294" s="755"/>
      <c r="QFR294" s="755"/>
      <c r="QFS294" s="755"/>
      <c r="QFT294" s="755"/>
      <c r="QFU294" s="755"/>
      <c r="QFV294" s="755"/>
      <c r="QFW294" s="755"/>
      <c r="QFX294" s="755"/>
      <c r="QFY294" s="755"/>
      <c r="QFZ294" s="755"/>
      <c r="QGA294" s="755"/>
      <c r="QGB294" s="755"/>
      <c r="QGC294" s="755"/>
      <c r="QGD294" s="755"/>
      <c r="QGE294" s="755"/>
      <c r="QGF294" s="755"/>
      <c r="QGG294" s="755"/>
      <c r="QGH294" s="755"/>
      <c r="QGI294" s="755"/>
      <c r="QGJ294" s="755"/>
      <c r="QGK294" s="755"/>
      <c r="QGL294" s="755"/>
      <c r="QGM294" s="755"/>
      <c r="QGN294" s="755"/>
      <c r="QGO294" s="755"/>
      <c r="QGP294" s="755"/>
      <c r="QGQ294" s="755"/>
      <c r="QGR294" s="755"/>
      <c r="QGS294" s="755"/>
      <c r="QGT294" s="755"/>
      <c r="QGU294" s="755"/>
      <c r="QGV294" s="755"/>
      <c r="QGW294" s="755"/>
      <c r="QGX294" s="755"/>
      <c r="QGY294" s="755"/>
      <c r="QGZ294" s="755"/>
      <c r="QHA294" s="755"/>
      <c r="QHB294" s="755"/>
      <c r="QHC294" s="755"/>
      <c r="QHD294" s="755"/>
      <c r="QHE294" s="755"/>
      <c r="QHF294" s="755"/>
      <c r="QHG294" s="755"/>
      <c r="QHH294" s="755"/>
      <c r="QHI294" s="755"/>
      <c r="QHJ294" s="755"/>
      <c r="QHK294" s="755"/>
      <c r="QHL294" s="755"/>
      <c r="QHM294" s="755"/>
      <c r="QHN294" s="755"/>
      <c r="QHO294" s="755"/>
      <c r="QHP294" s="755"/>
      <c r="QHQ294" s="755"/>
      <c r="QHR294" s="755"/>
      <c r="QHS294" s="755"/>
      <c r="QHT294" s="755"/>
      <c r="QHU294" s="755"/>
      <c r="QHV294" s="755"/>
      <c r="QHW294" s="755"/>
      <c r="QHX294" s="755"/>
      <c r="QHY294" s="755"/>
      <c r="QHZ294" s="755"/>
      <c r="QIA294" s="755"/>
      <c r="QIB294" s="755"/>
      <c r="QIC294" s="755"/>
      <c r="QID294" s="755"/>
      <c r="QIE294" s="755"/>
      <c r="QIF294" s="755"/>
      <c r="QIG294" s="755"/>
      <c r="QIH294" s="755"/>
      <c r="QII294" s="755"/>
      <c r="QIJ294" s="755"/>
      <c r="QIK294" s="755"/>
      <c r="QIL294" s="755"/>
      <c r="QIM294" s="755"/>
      <c r="QIN294" s="755"/>
      <c r="QIO294" s="755"/>
      <c r="QIP294" s="755"/>
      <c r="QIQ294" s="755"/>
      <c r="QIR294" s="755"/>
      <c r="QIS294" s="755"/>
      <c r="QIT294" s="755"/>
      <c r="QIU294" s="755"/>
      <c r="QIV294" s="755"/>
      <c r="QIW294" s="755"/>
      <c r="QIX294" s="755"/>
      <c r="QIY294" s="755"/>
      <c r="QIZ294" s="755"/>
      <c r="QJA294" s="755"/>
      <c r="QJB294" s="755"/>
      <c r="QJC294" s="755"/>
      <c r="QJD294" s="755"/>
      <c r="QJE294" s="755"/>
      <c r="QJF294" s="755"/>
      <c r="QJG294" s="755"/>
      <c r="QJH294" s="755"/>
      <c r="QJI294" s="755"/>
      <c r="QJJ294" s="755"/>
      <c r="QJK294" s="755"/>
      <c r="QJL294" s="755"/>
      <c r="QJM294" s="755"/>
      <c r="QJN294" s="755"/>
      <c r="QJO294" s="755"/>
      <c r="QJP294" s="755"/>
      <c r="QJQ294" s="755"/>
      <c r="QJR294" s="755"/>
      <c r="QJS294" s="755"/>
      <c r="QJT294" s="755"/>
      <c r="QJU294" s="755"/>
      <c r="QJV294" s="755"/>
      <c r="QJW294" s="755"/>
      <c r="QJX294" s="755"/>
      <c r="QJY294" s="755"/>
      <c r="QJZ294" s="755"/>
      <c r="QKA294" s="755"/>
      <c r="QKB294" s="755"/>
      <c r="QKC294" s="755"/>
      <c r="QKD294" s="755"/>
      <c r="QKE294" s="755"/>
      <c r="QKF294" s="755"/>
      <c r="QKG294" s="755"/>
      <c r="QKH294" s="755"/>
      <c r="QKI294" s="755"/>
      <c r="QKJ294" s="755"/>
      <c r="QKK294" s="755"/>
      <c r="QKL294" s="755"/>
      <c r="QKM294" s="755"/>
      <c r="QKN294" s="755"/>
      <c r="QKO294" s="755"/>
      <c r="QKP294" s="755"/>
      <c r="QKQ294" s="755"/>
      <c r="QKR294" s="755"/>
      <c r="QKS294" s="755"/>
      <c r="QKT294" s="755"/>
      <c r="QKU294" s="755"/>
      <c r="QKV294" s="755"/>
      <c r="QKW294" s="755"/>
      <c r="QKX294" s="755"/>
      <c r="QKY294" s="755"/>
      <c r="QKZ294" s="755"/>
      <c r="QLA294" s="755"/>
      <c r="QLB294" s="755"/>
      <c r="QLC294" s="755"/>
      <c r="QLD294" s="755"/>
      <c r="QLE294" s="755"/>
      <c r="QLF294" s="755"/>
      <c r="QLG294" s="755"/>
      <c r="QLH294" s="755"/>
      <c r="QLI294" s="755"/>
      <c r="QLJ294" s="755"/>
      <c r="QLK294" s="755"/>
      <c r="QLL294" s="755"/>
      <c r="QLM294" s="755"/>
      <c r="QLN294" s="755"/>
      <c r="QLO294" s="755"/>
      <c r="QLP294" s="755"/>
      <c r="QLQ294" s="755"/>
      <c r="QLR294" s="755"/>
      <c r="QLS294" s="755"/>
      <c r="QLT294" s="755"/>
      <c r="QLU294" s="755"/>
      <c r="QLV294" s="755"/>
      <c r="QLW294" s="755"/>
      <c r="QLX294" s="755"/>
      <c r="QLY294" s="755"/>
      <c r="QLZ294" s="755"/>
      <c r="QMA294" s="755"/>
      <c r="QMB294" s="755"/>
      <c r="QMC294" s="755"/>
      <c r="QMD294" s="755"/>
      <c r="QME294" s="755"/>
      <c r="QMF294" s="755"/>
      <c r="QMG294" s="755"/>
      <c r="QMH294" s="755"/>
      <c r="QMI294" s="755"/>
      <c r="QMJ294" s="755"/>
      <c r="QMK294" s="755"/>
      <c r="QML294" s="755"/>
      <c r="QMM294" s="755"/>
      <c r="QMN294" s="755"/>
      <c r="QMO294" s="755"/>
      <c r="QMP294" s="755"/>
      <c r="QMQ294" s="755"/>
      <c r="QMR294" s="755"/>
      <c r="QMS294" s="755"/>
      <c r="QMT294" s="755"/>
      <c r="QMU294" s="755"/>
      <c r="QMV294" s="755"/>
      <c r="QMW294" s="755"/>
      <c r="QMX294" s="755"/>
      <c r="QMY294" s="755"/>
      <c r="QMZ294" s="755"/>
      <c r="QNA294" s="755"/>
      <c r="QNB294" s="755"/>
      <c r="QNC294" s="755"/>
      <c r="QND294" s="755"/>
      <c r="QNE294" s="755"/>
      <c r="QNF294" s="755"/>
      <c r="QNG294" s="755"/>
      <c r="QNH294" s="755"/>
      <c r="QNI294" s="755"/>
      <c r="QNJ294" s="755"/>
      <c r="QNK294" s="755"/>
      <c r="QNL294" s="755"/>
      <c r="QNM294" s="755"/>
      <c r="QNN294" s="755"/>
      <c r="QNO294" s="755"/>
      <c r="QNP294" s="755"/>
      <c r="QNQ294" s="755"/>
      <c r="QNR294" s="755"/>
      <c r="QNS294" s="755"/>
      <c r="QNT294" s="755"/>
      <c r="QNU294" s="755"/>
      <c r="QNV294" s="755"/>
      <c r="QNW294" s="755"/>
      <c r="QNX294" s="755"/>
      <c r="QNY294" s="755"/>
      <c r="QNZ294" s="755"/>
      <c r="QOA294" s="755"/>
      <c r="QOB294" s="755"/>
      <c r="QOC294" s="755"/>
      <c r="QOD294" s="755"/>
      <c r="QOE294" s="755"/>
      <c r="QOF294" s="755"/>
      <c r="QOG294" s="755"/>
      <c r="QOH294" s="755"/>
      <c r="QOI294" s="755"/>
      <c r="QOJ294" s="755"/>
      <c r="QOK294" s="755"/>
      <c r="QOL294" s="755"/>
      <c r="QOM294" s="755"/>
      <c r="QON294" s="755"/>
      <c r="QOO294" s="755"/>
      <c r="QOP294" s="755"/>
      <c r="QOQ294" s="755"/>
      <c r="QOR294" s="755"/>
      <c r="QOS294" s="755"/>
      <c r="QOT294" s="755"/>
      <c r="QOU294" s="755"/>
      <c r="QOV294" s="755"/>
      <c r="QOW294" s="755"/>
      <c r="QOX294" s="755"/>
      <c r="QOY294" s="755"/>
      <c r="QOZ294" s="755"/>
      <c r="QPA294" s="755"/>
      <c r="QPB294" s="755"/>
      <c r="QPC294" s="755"/>
      <c r="QPD294" s="755"/>
      <c r="QPE294" s="755"/>
      <c r="QPF294" s="755"/>
      <c r="QPG294" s="755"/>
      <c r="QPH294" s="755"/>
      <c r="QPI294" s="755"/>
      <c r="QPJ294" s="755"/>
      <c r="QPK294" s="755"/>
      <c r="QPL294" s="755"/>
      <c r="QPM294" s="755"/>
      <c r="QPN294" s="755"/>
      <c r="QPO294" s="755"/>
      <c r="QPP294" s="755"/>
      <c r="QPQ294" s="755"/>
      <c r="QPR294" s="755"/>
      <c r="QPS294" s="755"/>
      <c r="QPT294" s="755"/>
      <c r="QPU294" s="755"/>
      <c r="QPV294" s="755"/>
      <c r="QPW294" s="755"/>
      <c r="QPX294" s="755"/>
      <c r="QPY294" s="755"/>
      <c r="QPZ294" s="755"/>
      <c r="QQA294" s="755"/>
      <c r="QQB294" s="755"/>
      <c r="QQC294" s="755"/>
      <c r="QQD294" s="755"/>
      <c r="QQE294" s="755"/>
      <c r="QQF294" s="755"/>
      <c r="QQG294" s="755"/>
      <c r="QQH294" s="755"/>
      <c r="QQI294" s="755"/>
      <c r="QQJ294" s="755"/>
      <c r="QQK294" s="755"/>
      <c r="QQL294" s="755"/>
      <c r="QQM294" s="755"/>
      <c r="QQN294" s="755"/>
      <c r="QQO294" s="755"/>
      <c r="QQP294" s="755"/>
      <c r="QQQ294" s="755"/>
      <c r="QQR294" s="755"/>
      <c r="QQS294" s="755"/>
      <c r="QQT294" s="755"/>
      <c r="QQU294" s="755"/>
      <c r="QQV294" s="755"/>
      <c r="QQW294" s="755"/>
      <c r="QQX294" s="755"/>
      <c r="QQY294" s="755"/>
      <c r="QQZ294" s="755"/>
      <c r="QRA294" s="755"/>
      <c r="QRB294" s="755"/>
      <c r="QRC294" s="755"/>
      <c r="QRD294" s="755"/>
      <c r="QRE294" s="755"/>
      <c r="QRF294" s="755"/>
      <c r="QRG294" s="755"/>
      <c r="QRH294" s="755"/>
      <c r="QRI294" s="755"/>
      <c r="QRJ294" s="755"/>
      <c r="QRK294" s="755"/>
      <c r="QRL294" s="755"/>
      <c r="QRM294" s="755"/>
      <c r="QRN294" s="755"/>
      <c r="QRO294" s="755"/>
      <c r="QRP294" s="755"/>
      <c r="QRQ294" s="755"/>
      <c r="QRR294" s="755"/>
      <c r="QRS294" s="755"/>
      <c r="QRT294" s="755"/>
      <c r="QRU294" s="755"/>
      <c r="QRV294" s="755"/>
      <c r="QRW294" s="755"/>
      <c r="QRX294" s="755"/>
      <c r="QRY294" s="755"/>
      <c r="QRZ294" s="755"/>
      <c r="QSA294" s="755"/>
      <c r="QSB294" s="755"/>
      <c r="QSC294" s="755"/>
      <c r="QSD294" s="755"/>
      <c r="QSE294" s="755"/>
      <c r="QSF294" s="755"/>
      <c r="QSG294" s="755"/>
      <c r="QSH294" s="755"/>
      <c r="QSI294" s="755"/>
      <c r="QSJ294" s="755"/>
      <c r="QSK294" s="755"/>
      <c r="QSL294" s="755"/>
      <c r="QSM294" s="755"/>
      <c r="QSN294" s="755"/>
      <c r="QSO294" s="755"/>
      <c r="QSP294" s="755"/>
      <c r="QSQ294" s="755"/>
      <c r="QSR294" s="755"/>
      <c r="QSS294" s="755"/>
      <c r="QST294" s="755"/>
      <c r="QSU294" s="755"/>
      <c r="QSV294" s="755"/>
      <c r="QSW294" s="755"/>
      <c r="QSX294" s="755"/>
      <c r="QSY294" s="755"/>
      <c r="QSZ294" s="755"/>
      <c r="QTA294" s="755"/>
      <c r="QTB294" s="755"/>
      <c r="QTC294" s="755"/>
      <c r="QTD294" s="755"/>
      <c r="QTE294" s="755"/>
      <c r="QTF294" s="755"/>
      <c r="QTG294" s="755"/>
      <c r="QTH294" s="755"/>
      <c r="QTI294" s="755"/>
      <c r="QTJ294" s="755"/>
      <c r="QTK294" s="755"/>
      <c r="QTL294" s="755"/>
      <c r="QTM294" s="755"/>
      <c r="QTN294" s="755"/>
      <c r="QTO294" s="755"/>
      <c r="QTP294" s="755"/>
      <c r="QTQ294" s="755"/>
      <c r="QTR294" s="755"/>
      <c r="QTS294" s="755"/>
      <c r="QTT294" s="755"/>
      <c r="QTU294" s="755"/>
      <c r="QTV294" s="755"/>
      <c r="QTW294" s="755"/>
      <c r="QTX294" s="755"/>
      <c r="QTY294" s="755"/>
      <c r="QTZ294" s="755"/>
      <c r="QUA294" s="755"/>
      <c r="QUB294" s="755"/>
      <c r="QUC294" s="755"/>
      <c r="QUD294" s="755"/>
      <c r="QUE294" s="755"/>
      <c r="QUF294" s="755"/>
      <c r="QUG294" s="755"/>
      <c r="QUH294" s="755"/>
      <c r="QUI294" s="755"/>
      <c r="QUJ294" s="755"/>
      <c r="QUK294" s="755"/>
      <c r="QUL294" s="755"/>
      <c r="QUM294" s="755"/>
      <c r="QUN294" s="755"/>
      <c r="QUO294" s="755"/>
      <c r="QUP294" s="755"/>
      <c r="QUQ294" s="755"/>
      <c r="QUR294" s="755"/>
      <c r="QUS294" s="755"/>
      <c r="QUT294" s="755"/>
      <c r="QUU294" s="755"/>
      <c r="QUV294" s="755"/>
      <c r="QUW294" s="755"/>
      <c r="QUX294" s="755"/>
      <c r="QUY294" s="755"/>
      <c r="QUZ294" s="755"/>
      <c r="QVA294" s="755"/>
      <c r="QVB294" s="755"/>
      <c r="QVC294" s="755"/>
      <c r="QVD294" s="755"/>
      <c r="QVE294" s="755"/>
      <c r="QVF294" s="755"/>
      <c r="QVG294" s="755"/>
      <c r="QVH294" s="755"/>
      <c r="QVI294" s="755"/>
      <c r="QVJ294" s="755"/>
      <c r="QVK294" s="755"/>
      <c r="QVL294" s="755"/>
      <c r="QVM294" s="755"/>
      <c r="QVN294" s="755"/>
      <c r="QVO294" s="755"/>
      <c r="QVP294" s="755"/>
      <c r="QVQ294" s="755"/>
      <c r="QVR294" s="755"/>
      <c r="QVS294" s="755"/>
      <c r="QVT294" s="755"/>
      <c r="QVU294" s="755"/>
      <c r="QVV294" s="755"/>
      <c r="QVW294" s="755"/>
      <c r="QVX294" s="755"/>
      <c r="QVY294" s="755"/>
      <c r="QVZ294" s="755"/>
      <c r="QWA294" s="755"/>
      <c r="QWB294" s="755"/>
      <c r="QWC294" s="755"/>
      <c r="QWD294" s="755"/>
      <c r="QWE294" s="755"/>
      <c r="QWF294" s="755"/>
      <c r="QWG294" s="755"/>
      <c r="QWH294" s="755"/>
      <c r="QWI294" s="755"/>
      <c r="QWJ294" s="755"/>
      <c r="QWK294" s="755"/>
      <c r="QWL294" s="755"/>
      <c r="QWM294" s="755"/>
      <c r="QWN294" s="755"/>
      <c r="QWO294" s="755"/>
      <c r="QWP294" s="755"/>
      <c r="QWQ294" s="755"/>
      <c r="QWR294" s="755"/>
      <c r="QWS294" s="755"/>
      <c r="QWT294" s="755"/>
      <c r="QWU294" s="755"/>
      <c r="QWV294" s="755"/>
      <c r="QWW294" s="755"/>
      <c r="QWX294" s="755"/>
      <c r="QWY294" s="755"/>
      <c r="QWZ294" s="755"/>
      <c r="QXA294" s="755"/>
      <c r="QXB294" s="755"/>
      <c r="QXC294" s="755"/>
      <c r="QXD294" s="755"/>
      <c r="QXE294" s="755"/>
      <c r="QXF294" s="755"/>
      <c r="QXG294" s="755"/>
      <c r="QXH294" s="755"/>
      <c r="QXI294" s="755"/>
      <c r="QXJ294" s="755"/>
      <c r="QXK294" s="755"/>
      <c r="QXL294" s="755"/>
      <c r="QXM294" s="755"/>
      <c r="QXN294" s="755"/>
      <c r="QXO294" s="755"/>
      <c r="QXP294" s="755"/>
      <c r="QXQ294" s="755"/>
      <c r="QXR294" s="755"/>
      <c r="QXS294" s="755"/>
      <c r="QXT294" s="755"/>
      <c r="QXU294" s="755"/>
      <c r="QXV294" s="755"/>
      <c r="QXW294" s="755"/>
      <c r="QXX294" s="755"/>
      <c r="QXY294" s="755"/>
      <c r="QXZ294" s="755"/>
      <c r="QYA294" s="755"/>
      <c r="QYB294" s="755"/>
      <c r="QYC294" s="755"/>
      <c r="QYD294" s="755"/>
      <c r="QYE294" s="755"/>
      <c r="QYF294" s="755"/>
      <c r="QYG294" s="755"/>
      <c r="QYH294" s="755"/>
      <c r="QYI294" s="755"/>
      <c r="QYJ294" s="755"/>
      <c r="QYK294" s="755"/>
      <c r="QYL294" s="755"/>
      <c r="QYM294" s="755"/>
      <c r="QYN294" s="755"/>
      <c r="QYO294" s="755"/>
      <c r="QYP294" s="755"/>
      <c r="QYQ294" s="755"/>
      <c r="QYR294" s="755"/>
      <c r="QYS294" s="755"/>
      <c r="QYT294" s="755"/>
      <c r="QYU294" s="755"/>
      <c r="QYV294" s="755"/>
      <c r="QYW294" s="755"/>
      <c r="QYX294" s="755"/>
      <c r="QYY294" s="755"/>
      <c r="QYZ294" s="755"/>
      <c r="QZA294" s="755"/>
      <c r="QZB294" s="755"/>
      <c r="QZC294" s="755"/>
      <c r="QZD294" s="755"/>
      <c r="QZE294" s="755"/>
      <c r="QZF294" s="755"/>
      <c r="QZG294" s="755"/>
      <c r="QZH294" s="755"/>
      <c r="QZI294" s="755"/>
      <c r="QZJ294" s="755"/>
      <c r="QZK294" s="755"/>
      <c r="QZL294" s="755"/>
      <c r="QZM294" s="755"/>
      <c r="QZN294" s="755"/>
      <c r="QZO294" s="755"/>
      <c r="QZP294" s="755"/>
      <c r="QZQ294" s="755"/>
      <c r="QZR294" s="755"/>
      <c r="QZS294" s="755"/>
      <c r="QZT294" s="755"/>
      <c r="QZU294" s="755"/>
      <c r="QZV294" s="755"/>
      <c r="QZW294" s="755"/>
      <c r="QZX294" s="755"/>
      <c r="QZY294" s="755"/>
      <c r="QZZ294" s="755"/>
      <c r="RAA294" s="755"/>
      <c r="RAB294" s="755"/>
      <c r="RAC294" s="755"/>
      <c r="RAD294" s="755"/>
      <c r="RAE294" s="755"/>
      <c r="RAF294" s="755"/>
      <c r="RAG294" s="755"/>
      <c r="RAH294" s="755"/>
      <c r="RAI294" s="755"/>
      <c r="RAJ294" s="755"/>
      <c r="RAK294" s="755"/>
      <c r="RAL294" s="755"/>
      <c r="RAM294" s="755"/>
      <c r="RAN294" s="755"/>
      <c r="RAO294" s="755"/>
      <c r="RAP294" s="755"/>
      <c r="RAQ294" s="755"/>
      <c r="RAR294" s="755"/>
      <c r="RAS294" s="755"/>
      <c r="RAT294" s="755"/>
      <c r="RAU294" s="755"/>
      <c r="RAV294" s="755"/>
      <c r="RAW294" s="755"/>
      <c r="RAX294" s="755"/>
      <c r="RAY294" s="755"/>
      <c r="RAZ294" s="755"/>
      <c r="RBA294" s="755"/>
      <c r="RBB294" s="755"/>
      <c r="RBC294" s="755"/>
      <c r="RBD294" s="755"/>
      <c r="RBE294" s="755"/>
      <c r="RBF294" s="755"/>
      <c r="RBG294" s="755"/>
      <c r="RBH294" s="755"/>
      <c r="RBI294" s="755"/>
      <c r="RBJ294" s="755"/>
      <c r="RBK294" s="755"/>
      <c r="RBL294" s="755"/>
      <c r="RBM294" s="755"/>
      <c r="RBN294" s="755"/>
      <c r="RBO294" s="755"/>
      <c r="RBP294" s="755"/>
      <c r="RBQ294" s="755"/>
      <c r="RBR294" s="755"/>
      <c r="RBS294" s="755"/>
      <c r="RBT294" s="755"/>
      <c r="RBU294" s="755"/>
      <c r="RBV294" s="755"/>
      <c r="RBW294" s="755"/>
      <c r="RBX294" s="755"/>
      <c r="RBY294" s="755"/>
      <c r="RBZ294" s="755"/>
      <c r="RCA294" s="755"/>
      <c r="RCB294" s="755"/>
      <c r="RCC294" s="755"/>
      <c r="RCD294" s="755"/>
      <c r="RCE294" s="755"/>
      <c r="RCF294" s="755"/>
      <c r="RCG294" s="755"/>
      <c r="RCH294" s="755"/>
      <c r="RCI294" s="755"/>
      <c r="RCJ294" s="755"/>
      <c r="RCK294" s="755"/>
      <c r="RCL294" s="755"/>
      <c r="RCM294" s="755"/>
      <c r="RCN294" s="755"/>
      <c r="RCO294" s="755"/>
      <c r="RCP294" s="755"/>
      <c r="RCQ294" s="755"/>
      <c r="RCR294" s="755"/>
      <c r="RCS294" s="755"/>
      <c r="RCT294" s="755"/>
      <c r="RCU294" s="755"/>
      <c r="RCV294" s="755"/>
      <c r="RCW294" s="755"/>
      <c r="RCX294" s="755"/>
      <c r="RCY294" s="755"/>
      <c r="RCZ294" s="755"/>
      <c r="RDA294" s="755"/>
      <c r="RDB294" s="755"/>
      <c r="RDC294" s="755"/>
      <c r="RDD294" s="755"/>
      <c r="RDE294" s="755"/>
      <c r="RDF294" s="755"/>
      <c r="RDG294" s="755"/>
      <c r="RDH294" s="755"/>
      <c r="RDI294" s="755"/>
      <c r="RDJ294" s="755"/>
      <c r="RDK294" s="755"/>
      <c r="RDL294" s="755"/>
      <c r="RDM294" s="755"/>
      <c r="RDN294" s="755"/>
      <c r="RDO294" s="755"/>
      <c r="RDP294" s="755"/>
      <c r="RDQ294" s="755"/>
      <c r="RDR294" s="755"/>
      <c r="RDS294" s="755"/>
      <c r="RDT294" s="755"/>
      <c r="RDU294" s="755"/>
      <c r="RDV294" s="755"/>
      <c r="RDW294" s="755"/>
      <c r="RDX294" s="755"/>
      <c r="RDY294" s="755"/>
      <c r="RDZ294" s="755"/>
      <c r="REA294" s="755"/>
      <c r="REB294" s="755"/>
      <c r="REC294" s="755"/>
      <c r="RED294" s="755"/>
      <c r="REE294" s="755"/>
      <c r="REF294" s="755"/>
      <c r="REG294" s="755"/>
      <c r="REH294" s="755"/>
      <c r="REI294" s="755"/>
      <c r="REJ294" s="755"/>
      <c r="REK294" s="755"/>
      <c r="REL294" s="755"/>
      <c r="REM294" s="755"/>
      <c r="REN294" s="755"/>
      <c r="REO294" s="755"/>
      <c r="REP294" s="755"/>
      <c r="REQ294" s="755"/>
      <c r="RER294" s="755"/>
      <c r="RES294" s="755"/>
      <c r="RET294" s="755"/>
      <c r="REU294" s="755"/>
      <c r="REV294" s="755"/>
      <c r="REW294" s="755"/>
      <c r="REX294" s="755"/>
      <c r="REY294" s="755"/>
      <c r="REZ294" s="755"/>
      <c r="RFA294" s="755"/>
      <c r="RFB294" s="755"/>
      <c r="RFC294" s="755"/>
      <c r="RFD294" s="755"/>
      <c r="RFE294" s="755"/>
      <c r="RFF294" s="755"/>
      <c r="RFG294" s="755"/>
      <c r="RFH294" s="755"/>
      <c r="RFI294" s="755"/>
      <c r="RFJ294" s="755"/>
      <c r="RFK294" s="755"/>
      <c r="RFL294" s="755"/>
      <c r="RFM294" s="755"/>
      <c r="RFN294" s="755"/>
      <c r="RFO294" s="755"/>
      <c r="RFP294" s="755"/>
      <c r="RFQ294" s="755"/>
      <c r="RFR294" s="755"/>
      <c r="RFS294" s="755"/>
      <c r="RFT294" s="755"/>
      <c r="RFU294" s="755"/>
      <c r="RFV294" s="755"/>
      <c r="RFW294" s="755"/>
      <c r="RFX294" s="755"/>
      <c r="RFY294" s="755"/>
      <c r="RFZ294" s="755"/>
      <c r="RGA294" s="755"/>
      <c r="RGB294" s="755"/>
      <c r="RGC294" s="755"/>
      <c r="RGD294" s="755"/>
      <c r="RGE294" s="755"/>
      <c r="RGF294" s="755"/>
      <c r="RGG294" s="755"/>
      <c r="RGH294" s="755"/>
      <c r="RGI294" s="755"/>
      <c r="RGJ294" s="755"/>
      <c r="RGK294" s="755"/>
      <c r="RGL294" s="755"/>
      <c r="RGM294" s="755"/>
      <c r="RGN294" s="755"/>
      <c r="RGO294" s="755"/>
      <c r="RGP294" s="755"/>
      <c r="RGQ294" s="755"/>
      <c r="RGR294" s="755"/>
      <c r="RGS294" s="755"/>
      <c r="RGT294" s="755"/>
      <c r="RGU294" s="755"/>
      <c r="RGV294" s="755"/>
      <c r="RGW294" s="755"/>
      <c r="RGX294" s="755"/>
      <c r="RGY294" s="755"/>
      <c r="RGZ294" s="755"/>
      <c r="RHA294" s="755"/>
      <c r="RHB294" s="755"/>
      <c r="RHC294" s="755"/>
      <c r="RHD294" s="755"/>
      <c r="RHE294" s="755"/>
      <c r="RHF294" s="755"/>
      <c r="RHG294" s="755"/>
      <c r="RHH294" s="755"/>
      <c r="RHI294" s="755"/>
      <c r="RHJ294" s="755"/>
      <c r="RHK294" s="755"/>
      <c r="RHL294" s="755"/>
      <c r="RHM294" s="755"/>
      <c r="RHN294" s="755"/>
      <c r="RHO294" s="755"/>
      <c r="RHP294" s="755"/>
      <c r="RHQ294" s="755"/>
      <c r="RHR294" s="755"/>
      <c r="RHS294" s="755"/>
      <c r="RHT294" s="755"/>
      <c r="RHU294" s="755"/>
      <c r="RHV294" s="755"/>
      <c r="RHW294" s="755"/>
      <c r="RHX294" s="755"/>
      <c r="RHY294" s="755"/>
      <c r="RHZ294" s="755"/>
      <c r="RIA294" s="755"/>
      <c r="RIB294" s="755"/>
      <c r="RIC294" s="755"/>
      <c r="RID294" s="755"/>
      <c r="RIE294" s="755"/>
      <c r="RIF294" s="755"/>
      <c r="RIG294" s="755"/>
      <c r="RIH294" s="755"/>
      <c r="RII294" s="755"/>
      <c r="RIJ294" s="755"/>
      <c r="RIK294" s="755"/>
      <c r="RIL294" s="755"/>
      <c r="RIM294" s="755"/>
      <c r="RIN294" s="755"/>
      <c r="RIO294" s="755"/>
      <c r="RIP294" s="755"/>
      <c r="RIQ294" s="755"/>
      <c r="RIR294" s="755"/>
      <c r="RIS294" s="755"/>
      <c r="RIT294" s="755"/>
      <c r="RIU294" s="755"/>
      <c r="RIV294" s="755"/>
      <c r="RIW294" s="755"/>
      <c r="RIX294" s="755"/>
      <c r="RIY294" s="755"/>
      <c r="RIZ294" s="755"/>
      <c r="RJA294" s="755"/>
      <c r="RJB294" s="755"/>
      <c r="RJC294" s="755"/>
      <c r="RJD294" s="755"/>
      <c r="RJE294" s="755"/>
      <c r="RJF294" s="755"/>
      <c r="RJG294" s="755"/>
      <c r="RJH294" s="755"/>
      <c r="RJI294" s="755"/>
      <c r="RJJ294" s="755"/>
      <c r="RJK294" s="755"/>
      <c r="RJL294" s="755"/>
      <c r="RJM294" s="755"/>
      <c r="RJN294" s="755"/>
      <c r="RJO294" s="755"/>
      <c r="RJP294" s="755"/>
      <c r="RJQ294" s="755"/>
      <c r="RJR294" s="755"/>
      <c r="RJS294" s="755"/>
      <c r="RJT294" s="755"/>
      <c r="RJU294" s="755"/>
      <c r="RJV294" s="755"/>
      <c r="RJW294" s="755"/>
      <c r="RJX294" s="755"/>
      <c r="RJY294" s="755"/>
      <c r="RJZ294" s="755"/>
      <c r="RKA294" s="755"/>
      <c r="RKB294" s="755"/>
      <c r="RKC294" s="755"/>
      <c r="RKD294" s="755"/>
      <c r="RKE294" s="755"/>
      <c r="RKF294" s="755"/>
      <c r="RKG294" s="755"/>
      <c r="RKH294" s="755"/>
      <c r="RKI294" s="755"/>
      <c r="RKJ294" s="755"/>
      <c r="RKK294" s="755"/>
      <c r="RKL294" s="755"/>
      <c r="RKM294" s="755"/>
      <c r="RKN294" s="755"/>
      <c r="RKO294" s="755"/>
      <c r="RKP294" s="755"/>
      <c r="RKQ294" s="755"/>
      <c r="RKR294" s="755"/>
      <c r="RKS294" s="755"/>
      <c r="RKT294" s="755"/>
      <c r="RKU294" s="755"/>
      <c r="RKV294" s="755"/>
      <c r="RKW294" s="755"/>
      <c r="RKX294" s="755"/>
      <c r="RKY294" s="755"/>
      <c r="RKZ294" s="755"/>
      <c r="RLA294" s="755"/>
      <c r="RLB294" s="755"/>
      <c r="RLC294" s="755"/>
      <c r="RLD294" s="755"/>
      <c r="RLE294" s="755"/>
      <c r="RLF294" s="755"/>
      <c r="RLG294" s="755"/>
      <c r="RLH294" s="755"/>
      <c r="RLI294" s="755"/>
      <c r="RLJ294" s="755"/>
      <c r="RLK294" s="755"/>
      <c r="RLL294" s="755"/>
      <c r="RLM294" s="755"/>
      <c r="RLN294" s="755"/>
      <c r="RLO294" s="755"/>
      <c r="RLP294" s="755"/>
      <c r="RLQ294" s="755"/>
      <c r="RLR294" s="755"/>
      <c r="RLS294" s="755"/>
      <c r="RLT294" s="755"/>
      <c r="RLU294" s="755"/>
      <c r="RLV294" s="755"/>
      <c r="RLW294" s="755"/>
      <c r="RLX294" s="755"/>
      <c r="RLY294" s="755"/>
      <c r="RLZ294" s="755"/>
      <c r="RMA294" s="755"/>
      <c r="RMB294" s="755"/>
      <c r="RMC294" s="755"/>
      <c r="RMD294" s="755"/>
      <c r="RME294" s="755"/>
      <c r="RMF294" s="755"/>
      <c r="RMG294" s="755"/>
      <c r="RMH294" s="755"/>
      <c r="RMI294" s="755"/>
      <c r="RMJ294" s="755"/>
      <c r="RMK294" s="755"/>
      <c r="RML294" s="755"/>
      <c r="RMM294" s="755"/>
      <c r="RMN294" s="755"/>
      <c r="RMO294" s="755"/>
      <c r="RMP294" s="755"/>
      <c r="RMQ294" s="755"/>
      <c r="RMR294" s="755"/>
      <c r="RMS294" s="755"/>
      <c r="RMT294" s="755"/>
      <c r="RMU294" s="755"/>
      <c r="RMV294" s="755"/>
      <c r="RMW294" s="755"/>
      <c r="RMX294" s="755"/>
      <c r="RMY294" s="755"/>
      <c r="RMZ294" s="755"/>
      <c r="RNA294" s="755"/>
      <c r="RNB294" s="755"/>
      <c r="RNC294" s="755"/>
      <c r="RND294" s="755"/>
      <c r="RNE294" s="755"/>
      <c r="RNF294" s="755"/>
      <c r="RNG294" s="755"/>
      <c r="RNH294" s="755"/>
      <c r="RNI294" s="755"/>
      <c r="RNJ294" s="755"/>
      <c r="RNK294" s="755"/>
      <c r="RNL294" s="755"/>
      <c r="RNM294" s="755"/>
      <c r="RNN294" s="755"/>
      <c r="RNO294" s="755"/>
      <c r="RNP294" s="755"/>
      <c r="RNQ294" s="755"/>
      <c r="RNR294" s="755"/>
      <c r="RNS294" s="755"/>
      <c r="RNT294" s="755"/>
      <c r="RNU294" s="755"/>
      <c r="RNV294" s="755"/>
      <c r="RNW294" s="755"/>
      <c r="RNX294" s="755"/>
      <c r="RNY294" s="755"/>
      <c r="RNZ294" s="755"/>
      <c r="ROA294" s="755"/>
      <c r="ROB294" s="755"/>
      <c r="ROC294" s="755"/>
      <c r="ROD294" s="755"/>
      <c r="ROE294" s="755"/>
      <c r="ROF294" s="755"/>
      <c r="ROG294" s="755"/>
      <c r="ROH294" s="755"/>
      <c r="ROI294" s="755"/>
      <c r="ROJ294" s="755"/>
      <c r="ROK294" s="755"/>
      <c r="ROL294" s="755"/>
      <c r="ROM294" s="755"/>
      <c r="RON294" s="755"/>
      <c r="ROO294" s="755"/>
      <c r="ROP294" s="755"/>
      <c r="ROQ294" s="755"/>
      <c r="ROR294" s="755"/>
      <c r="ROS294" s="755"/>
      <c r="ROT294" s="755"/>
      <c r="ROU294" s="755"/>
      <c r="ROV294" s="755"/>
      <c r="ROW294" s="755"/>
      <c r="ROX294" s="755"/>
      <c r="ROY294" s="755"/>
      <c r="ROZ294" s="755"/>
      <c r="RPA294" s="755"/>
      <c r="RPB294" s="755"/>
      <c r="RPC294" s="755"/>
      <c r="RPD294" s="755"/>
      <c r="RPE294" s="755"/>
      <c r="RPF294" s="755"/>
      <c r="RPG294" s="755"/>
      <c r="RPH294" s="755"/>
      <c r="RPI294" s="755"/>
      <c r="RPJ294" s="755"/>
      <c r="RPK294" s="755"/>
      <c r="RPL294" s="755"/>
      <c r="RPM294" s="755"/>
      <c r="RPN294" s="755"/>
      <c r="RPO294" s="755"/>
      <c r="RPP294" s="755"/>
      <c r="RPQ294" s="755"/>
      <c r="RPR294" s="755"/>
      <c r="RPS294" s="755"/>
      <c r="RPT294" s="755"/>
      <c r="RPU294" s="755"/>
      <c r="RPV294" s="755"/>
      <c r="RPW294" s="755"/>
      <c r="RPX294" s="755"/>
      <c r="RPY294" s="755"/>
      <c r="RPZ294" s="755"/>
      <c r="RQA294" s="755"/>
      <c r="RQB294" s="755"/>
      <c r="RQC294" s="755"/>
      <c r="RQD294" s="755"/>
      <c r="RQE294" s="755"/>
      <c r="RQF294" s="755"/>
      <c r="RQG294" s="755"/>
      <c r="RQH294" s="755"/>
      <c r="RQI294" s="755"/>
      <c r="RQJ294" s="755"/>
      <c r="RQK294" s="755"/>
      <c r="RQL294" s="755"/>
      <c r="RQM294" s="755"/>
      <c r="RQN294" s="755"/>
      <c r="RQO294" s="755"/>
      <c r="RQP294" s="755"/>
      <c r="RQQ294" s="755"/>
      <c r="RQR294" s="755"/>
      <c r="RQS294" s="755"/>
      <c r="RQT294" s="755"/>
      <c r="RQU294" s="755"/>
      <c r="RQV294" s="755"/>
      <c r="RQW294" s="755"/>
      <c r="RQX294" s="755"/>
      <c r="RQY294" s="755"/>
      <c r="RQZ294" s="755"/>
      <c r="RRA294" s="755"/>
      <c r="RRB294" s="755"/>
      <c r="RRC294" s="755"/>
      <c r="RRD294" s="755"/>
      <c r="RRE294" s="755"/>
      <c r="RRF294" s="755"/>
      <c r="RRG294" s="755"/>
      <c r="RRH294" s="755"/>
      <c r="RRI294" s="755"/>
      <c r="RRJ294" s="755"/>
      <c r="RRK294" s="755"/>
      <c r="RRL294" s="755"/>
      <c r="RRM294" s="755"/>
      <c r="RRN294" s="755"/>
      <c r="RRO294" s="755"/>
      <c r="RRP294" s="755"/>
      <c r="RRQ294" s="755"/>
      <c r="RRR294" s="755"/>
      <c r="RRS294" s="755"/>
      <c r="RRT294" s="755"/>
      <c r="RRU294" s="755"/>
      <c r="RRV294" s="755"/>
      <c r="RRW294" s="755"/>
      <c r="RRX294" s="755"/>
      <c r="RRY294" s="755"/>
      <c r="RRZ294" s="755"/>
      <c r="RSA294" s="755"/>
      <c r="RSB294" s="755"/>
      <c r="RSC294" s="755"/>
      <c r="RSD294" s="755"/>
      <c r="RSE294" s="755"/>
      <c r="RSF294" s="755"/>
      <c r="RSG294" s="755"/>
      <c r="RSH294" s="755"/>
      <c r="RSI294" s="755"/>
      <c r="RSJ294" s="755"/>
      <c r="RSK294" s="755"/>
      <c r="RSL294" s="755"/>
      <c r="RSM294" s="755"/>
      <c r="RSN294" s="755"/>
      <c r="RSO294" s="755"/>
      <c r="RSP294" s="755"/>
      <c r="RSQ294" s="755"/>
      <c r="RSR294" s="755"/>
      <c r="RSS294" s="755"/>
      <c r="RST294" s="755"/>
      <c r="RSU294" s="755"/>
      <c r="RSV294" s="755"/>
      <c r="RSW294" s="755"/>
      <c r="RSX294" s="755"/>
      <c r="RSY294" s="755"/>
      <c r="RSZ294" s="755"/>
      <c r="RTA294" s="755"/>
      <c r="RTB294" s="755"/>
      <c r="RTC294" s="755"/>
      <c r="RTD294" s="755"/>
      <c r="RTE294" s="755"/>
      <c r="RTF294" s="755"/>
      <c r="RTG294" s="755"/>
      <c r="RTH294" s="755"/>
      <c r="RTI294" s="755"/>
      <c r="RTJ294" s="755"/>
      <c r="RTK294" s="755"/>
      <c r="RTL294" s="755"/>
      <c r="RTM294" s="755"/>
      <c r="RTN294" s="755"/>
      <c r="RTO294" s="755"/>
      <c r="RTP294" s="755"/>
      <c r="RTQ294" s="755"/>
      <c r="RTR294" s="755"/>
      <c r="RTS294" s="755"/>
      <c r="RTT294" s="755"/>
      <c r="RTU294" s="755"/>
      <c r="RTV294" s="755"/>
      <c r="RTW294" s="755"/>
      <c r="RTX294" s="755"/>
      <c r="RTY294" s="755"/>
      <c r="RTZ294" s="755"/>
      <c r="RUA294" s="755"/>
      <c r="RUB294" s="755"/>
      <c r="RUC294" s="755"/>
      <c r="RUD294" s="755"/>
      <c r="RUE294" s="755"/>
      <c r="RUF294" s="755"/>
      <c r="RUG294" s="755"/>
      <c r="RUH294" s="755"/>
      <c r="RUI294" s="755"/>
      <c r="RUJ294" s="755"/>
      <c r="RUK294" s="755"/>
      <c r="RUL294" s="755"/>
      <c r="RUM294" s="755"/>
      <c r="RUN294" s="755"/>
      <c r="RUO294" s="755"/>
      <c r="RUP294" s="755"/>
      <c r="RUQ294" s="755"/>
      <c r="RUR294" s="755"/>
      <c r="RUS294" s="755"/>
      <c r="RUT294" s="755"/>
      <c r="RUU294" s="755"/>
      <c r="RUV294" s="755"/>
      <c r="RUW294" s="755"/>
      <c r="RUX294" s="755"/>
      <c r="RUY294" s="755"/>
      <c r="RUZ294" s="755"/>
      <c r="RVA294" s="755"/>
      <c r="RVB294" s="755"/>
      <c r="RVC294" s="755"/>
      <c r="RVD294" s="755"/>
      <c r="RVE294" s="755"/>
      <c r="RVF294" s="755"/>
      <c r="RVG294" s="755"/>
      <c r="RVH294" s="755"/>
      <c r="RVI294" s="755"/>
      <c r="RVJ294" s="755"/>
      <c r="RVK294" s="755"/>
      <c r="RVL294" s="755"/>
      <c r="RVM294" s="755"/>
      <c r="RVN294" s="755"/>
      <c r="RVO294" s="755"/>
      <c r="RVP294" s="755"/>
      <c r="RVQ294" s="755"/>
      <c r="RVR294" s="755"/>
      <c r="RVS294" s="755"/>
      <c r="RVT294" s="755"/>
      <c r="RVU294" s="755"/>
      <c r="RVV294" s="755"/>
      <c r="RVW294" s="755"/>
      <c r="RVX294" s="755"/>
      <c r="RVY294" s="755"/>
      <c r="RVZ294" s="755"/>
      <c r="RWA294" s="755"/>
      <c r="RWB294" s="755"/>
      <c r="RWC294" s="755"/>
      <c r="RWD294" s="755"/>
      <c r="RWE294" s="755"/>
      <c r="RWF294" s="755"/>
      <c r="RWG294" s="755"/>
      <c r="RWH294" s="755"/>
      <c r="RWI294" s="755"/>
      <c r="RWJ294" s="755"/>
      <c r="RWK294" s="755"/>
      <c r="RWL294" s="755"/>
      <c r="RWM294" s="755"/>
      <c r="RWN294" s="755"/>
      <c r="RWO294" s="755"/>
      <c r="RWP294" s="755"/>
      <c r="RWQ294" s="755"/>
      <c r="RWR294" s="755"/>
      <c r="RWS294" s="755"/>
      <c r="RWT294" s="755"/>
      <c r="RWU294" s="755"/>
      <c r="RWV294" s="755"/>
      <c r="RWW294" s="755"/>
      <c r="RWX294" s="755"/>
      <c r="RWY294" s="755"/>
      <c r="RWZ294" s="755"/>
      <c r="RXA294" s="755"/>
      <c r="RXB294" s="755"/>
      <c r="RXC294" s="755"/>
      <c r="RXD294" s="755"/>
      <c r="RXE294" s="755"/>
      <c r="RXF294" s="755"/>
      <c r="RXG294" s="755"/>
      <c r="RXH294" s="755"/>
      <c r="RXI294" s="755"/>
      <c r="RXJ294" s="755"/>
      <c r="RXK294" s="755"/>
      <c r="RXL294" s="755"/>
      <c r="RXM294" s="755"/>
      <c r="RXN294" s="755"/>
      <c r="RXO294" s="755"/>
      <c r="RXP294" s="755"/>
      <c r="RXQ294" s="755"/>
      <c r="RXR294" s="755"/>
      <c r="RXS294" s="755"/>
      <c r="RXT294" s="755"/>
      <c r="RXU294" s="755"/>
      <c r="RXV294" s="755"/>
      <c r="RXW294" s="755"/>
      <c r="RXX294" s="755"/>
      <c r="RXY294" s="755"/>
      <c r="RXZ294" s="755"/>
      <c r="RYA294" s="755"/>
      <c r="RYB294" s="755"/>
      <c r="RYC294" s="755"/>
      <c r="RYD294" s="755"/>
      <c r="RYE294" s="755"/>
      <c r="RYF294" s="755"/>
      <c r="RYG294" s="755"/>
      <c r="RYH294" s="755"/>
      <c r="RYI294" s="755"/>
      <c r="RYJ294" s="755"/>
      <c r="RYK294" s="755"/>
      <c r="RYL294" s="755"/>
      <c r="RYM294" s="755"/>
      <c r="RYN294" s="755"/>
      <c r="RYO294" s="755"/>
      <c r="RYP294" s="755"/>
      <c r="RYQ294" s="755"/>
      <c r="RYR294" s="755"/>
      <c r="RYS294" s="755"/>
      <c r="RYT294" s="755"/>
      <c r="RYU294" s="755"/>
      <c r="RYV294" s="755"/>
      <c r="RYW294" s="755"/>
      <c r="RYX294" s="755"/>
      <c r="RYY294" s="755"/>
      <c r="RYZ294" s="755"/>
      <c r="RZA294" s="755"/>
      <c r="RZB294" s="755"/>
      <c r="RZC294" s="755"/>
      <c r="RZD294" s="755"/>
      <c r="RZE294" s="755"/>
      <c r="RZF294" s="755"/>
      <c r="RZG294" s="755"/>
      <c r="RZH294" s="755"/>
      <c r="RZI294" s="755"/>
      <c r="RZJ294" s="755"/>
      <c r="RZK294" s="755"/>
      <c r="RZL294" s="755"/>
      <c r="RZM294" s="755"/>
      <c r="RZN294" s="755"/>
      <c r="RZO294" s="755"/>
      <c r="RZP294" s="755"/>
      <c r="RZQ294" s="755"/>
      <c r="RZR294" s="755"/>
      <c r="RZS294" s="755"/>
      <c r="RZT294" s="755"/>
      <c r="RZU294" s="755"/>
      <c r="RZV294" s="755"/>
      <c r="RZW294" s="755"/>
      <c r="RZX294" s="755"/>
      <c r="RZY294" s="755"/>
      <c r="RZZ294" s="755"/>
      <c r="SAA294" s="755"/>
      <c r="SAB294" s="755"/>
      <c r="SAC294" s="755"/>
      <c r="SAD294" s="755"/>
      <c r="SAE294" s="755"/>
      <c r="SAF294" s="755"/>
      <c r="SAG294" s="755"/>
      <c r="SAH294" s="755"/>
      <c r="SAI294" s="755"/>
      <c r="SAJ294" s="755"/>
      <c r="SAK294" s="755"/>
      <c r="SAL294" s="755"/>
      <c r="SAM294" s="755"/>
      <c r="SAN294" s="755"/>
      <c r="SAO294" s="755"/>
      <c r="SAP294" s="755"/>
      <c r="SAQ294" s="755"/>
      <c r="SAR294" s="755"/>
      <c r="SAS294" s="755"/>
      <c r="SAT294" s="755"/>
      <c r="SAU294" s="755"/>
      <c r="SAV294" s="755"/>
      <c r="SAW294" s="755"/>
      <c r="SAX294" s="755"/>
      <c r="SAY294" s="755"/>
      <c r="SAZ294" s="755"/>
      <c r="SBA294" s="755"/>
      <c r="SBB294" s="755"/>
      <c r="SBC294" s="755"/>
      <c r="SBD294" s="755"/>
      <c r="SBE294" s="755"/>
      <c r="SBF294" s="755"/>
      <c r="SBG294" s="755"/>
      <c r="SBH294" s="755"/>
      <c r="SBI294" s="755"/>
      <c r="SBJ294" s="755"/>
      <c r="SBK294" s="755"/>
      <c r="SBL294" s="755"/>
      <c r="SBM294" s="755"/>
      <c r="SBN294" s="755"/>
      <c r="SBO294" s="755"/>
      <c r="SBP294" s="755"/>
      <c r="SBQ294" s="755"/>
      <c r="SBR294" s="755"/>
      <c r="SBS294" s="755"/>
      <c r="SBT294" s="755"/>
      <c r="SBU294" s="755"/>
      <c r="SBV294" s="755"/>
      <c r="SBW294" s="755"/>
      <c r="SBX294" s="755"/>
      <c r="SBY294" s="755"/>
      <c r="SBZ294" s="755"/>
      <c r="SCA294" s="755"/>
      <c r="SCB294" s="755"/>
      <c r="SCC294" s="755"/>
      <c r="SCD294" s="755"/>
      <c r="SCE294" s="755"/>
      <c r="SCF294" s="755"/>
      <c r="SCG294" s="755"/>
      <c r="SCH294" s="755"/>
      <c r="SCI294" s="755"/>
      <c r="SCJ294" s="755"/>
      <c r="SCK294" s="755"/>
      <c r="SCL294" s="755"/>
      <c r="SCM294" s="755"/>
      <c r="SCN294" s="755"/>
      <c r="SCO294" s="755"/>
      <c r="SCP294" s="755"/>
      <c r="SCQ294" s="755"/>
      <c r="SCR294" s="755"/>
      <c r="SCS294" s="755"/>
      <c r="SCT294" s="755"/>
      <c r="SCU294" s="755"/>
      <c r="SCV294" s="755"/>
      <c r="SCW294" s="755"/>
      <c r="SCX294" s="755"/>
      <c r="SCY294" s="755"/>
      <c r="SCZ294" s="755"/>
      <c r="SDA294" s="755"/>
      <c r="SDB294" s="755"/>
      <c r="SDC294" s="755"/>
      <c r="SDD294" s="755"/>
      <c r="SDE294" s="755"/>
      <c r="SDF294" s="755"/>
      <c r="SDG294" s="755"/>
      <c r="SDH294" s="755"/>
      <c r="SDI294" s="755"/>
      <c r="SDJ294" s="755"/>
      <c r="SDK294" s="755"/>
      <c r="SDL294" s="755"/>
      <c r="SDM294" s="755"/>
      <c r="SDN294" s="755"/>
      <c r="SDO294" s="755"/>
      <c r="SDP294" s="755"/>
      <c r="SDQ294" s="755"/>
      <c r="SDR294" s="755"/>
      <c r="SDS294" s="755"/>
      <c r="SDT294" s="755"/>
      <c r="SDU294" s="755"/>
      <c r="SDV294" s="755"/>
      <c r="SDW294" s="755"/>
      <c r="SDX294" s="755"/>
      <c r="SDY294" s="755"/>
      <c r="SDZ294" s="755"/>
      <c r="SEA294" s="755"/>
      <c r="SEB294" s="755"/>
      <c r="SEC294" s="755"/>
      <c r="SED294" s="755"/>
      <c r="SEE294" s="755"/>
      <c r="SEF294" s="755"/>
      <c r="SEG294" s="755"/>
      <c r="SEH294" s="755"/>
      <c r="SEI294" s="755"/>
      <c r="SEJ294" s="755"/>
      <c r="SEK294" s="755"/>
      <c r="SEL294" s="755"/>
      <c r="SEM294" s="755"/>
      <c r="SEN294" s="755"/>
      <c r="SEO294" s="755"/>
      <c r="SEP294" s="755"/>
      <c r="SEQ294" s="755"/>
      <c r="SER294" s="755"/>
      <c r="SES294" s="755"/>
      <c r="SET294" s="755"/>
      <c r="SEU294" s="755"/>
      <c r="SEV294" s="755"/>
      <c r="SEW294" s="755"/>
      <c r="SEX294" s="755"/>
      <c r="SEY294" s="755"/>
      <c r="SEZ294" s="755"/>
      <c r="SFA294" s="755"/>
      <c r="SFB294" s="755"/>
      <c r="SFC294" s="755"/>
      <c r="SFD294" s="755"/>
      <c r="SFE294" s="755"/>
      <c r="SFF294" s="755"/>
      <c r="SFG294" s="755"/>
      <c r="SFH294" s="755"/>
      <c r="SFI294" s="755"/>
      <c r="SFJ294" s="755"/>
      <c r="SFK294" s="755"/>
      <c r="SFL294" s="755"/>
      <c r="SFM294" s="755"/>
      <c r="SFN294" s="755"/>
      <c r="SFO294" s="755"/>
      <c r="SFP294" s="755"/>
      <c r="SFQ294" s="755"/>
      <c r="SFR294" s="755"/>
      <c r="SFS294" s="755"/>
      <c r="SFT294" s="755"/>
      <c r="SFU294" s="755"/>
      <c r="SFV294" s="755"/>
      <c r="SFW294" s="755"/>
      <c r="SFX294" s="755"/>
      <c r="SFY294" s="755"/>
      <c r="SFZ294" s="755"/>
      <c r="SGA294" s="755"/>
      <c r="SGB294" s="755"/>
      <c r="SGC294" s="755"/>
      <c r="SGD294" s="755"/>
      <c r="SGE294" s="755"/>
      <c r="SGF294" s="755"/>
      <c r="SGG294" s="755"/>
      <c r="SGH294" s="755"/>
      <c r="SGI294" s="755"/>
      <c r="SGJ294" s="755"/>
      <c r="SGK294" s="755"/>
      <c r="SGL294" s="755"/>
      <c r="SGM294" s="755"/>
      <c r="SGN294" s="755"/>
      <c r="SGO294" s="755"/>
      <c r="SGP294" s="755"/>
      <c r="SGQ294" s="755"/>
      <c r="SGR294" s="755"/>
      <c r="SGS294" s="755"/>
      <c r="SGT294" s="755"/>
      <c r="SGU294" s="755"/>
      <c r="SGV294" s="755"/>
      <c r="SGW294" s="755"/>
      <c r="SGX294" s="755"/>
      <c r="SGY294" s="755"/>
      <c r="SGZ294" s="755"/>
      <c r="SHA294" s="755"/>
      <c r="SHB294" s="755"/>
      <c r="SHC294" s="755"/>
      <c r="SHD294" s="755"/>
      <c r="SHE294" s="755"/>
      <c r="SHF294" s="755"/>
      <c r="SHG294" s="755"/>
      <c r="SHH294" s="755"/>
      <c r="SHI294" s="755"/>
      <c r="SHJ294" s="755"/>
      <c r="SHK294" s="755"/>
      <c r="SHL294" s="755"/>
      <c r="SHM294" s="755"/>
      <c r="SHN294" s="755"/>
      <c r="SHO294" s="755"/>
      <c r="SHP294" s="755"/>
      <c r="SHQ294" s="755"/>
      <c r="SHR294" s="755"/>
      <c r="SHS294" s="755"/>
      <c r="SHT294" s="755"/>
      <c r="SHU294" s="755"/>
      <c r="SHV294" s="755"/>
      <c r="SHW294" s="755"/>
      <c r="SHX294" s="755"/>
      <c r="SHY294" s="755"/>
      <c r="SHZ294" s="755"/>
      <c r="SIA294" s="755"/>
      <c r="SIB294" s="755"/>
      <c r="SIC294" s="755"/>
      <c r="SID294" s="755"/>
      <c r="SIE294" s="755"/>
      <c r="SIF294" s="755"/>
      <c r="SIG294" s="755"/>
      <c r="SIH294" s="755"/>
      <c r="SII294" s="755"/>
      <c r="SIJ294" s="755"/>
      <c r="SIK294" s="755"/>
      <c r="SIL294" s="755"/>
      <c r="SIM294" s="755"/>
      <c r="SIN294" s="755"/>
      <c r="SIO294" s="755"/>
      <c r="SIP294" s="755"/>
      <c r="SIQ294" s="755"/>
      <c r="SIR294" s="755"/>
      <c r="SIS294" s="755"/>
      <c r="SIT294" s="755"/>
      <c r="SIU294" s="755"/>
      <c r="SIV294" s="755"/>
      <c r="SIW294" s="755"/>
      <c r="SIX294" s="755"/>
      <c r="SIY294" s="755"/>
      <c r="SIZ294" s="755"/>
      <c r="SJA294" s="755"/>
      <c r="SJB294" s="755"/>
      <c r="SJC294" s="755"/>
      <c r="SJD294" s="755"/>
      <c r="SJE294" s="755"/>
      <c r="SJF294" s="755"/>
      <c r="SJG294" s="755"/>
      <c r="SJH294" s="755"/>
      <c r="SJI294" s="755"/>
      <c r="SJJ294" s="755"/>
      <c r="SJK294" s="755"/>
      <c r="SJL294" s="755"/>
      <c r="SJM294" s="755"/>
      <c r="SJN294" s="755"/>
      <c r="SJO294" s="755"/>
      <c r="SJP294" s="755"/>
      <c r="SJQ294" s="755"/>
      <c r="SJR294" s="755"/>
      <c r="SJS294" s="755"/>
      <c r="SJT294" s="755"/>
      <c r="SJU294" s="755"/>
      <c r="SJV294" s="755"/>
      <c r="SJW294" s="755"/>
      <c r="SJX294" s="755"/>
      <c r="SJY294" s="755"/>
      <c r="SJZ294" s="755"/>
      <c r="SKA294" s="755"/>
      <c r="SKB294" s="755"/>
      <c r="SKC294" s="755"/>
      <c r="SKD294" s="755"/>
      <c r="SKE294" s="755"/>
      <c r="SKF294" s="755"/>
      <c r="SKG294" s="755"/>
      <c r="SKH294" s="755"/>
      <c r="SKI294" s="755"/>
      <c r="SKJ294" s="755"/>
      <c r="SKK294" s="755"/>
      <c r="SKL294" s="755"/>
      <c r="SKM294" s="755"/>
      <c r="SKN294" s="755"/>
      <c r="SKO294" s="755"/>
      <c r="SKP294" s="755"/>
      <c r="SKQ294" s="755"/>
      <c r="SKR294" s="755"/>
      <c r="SKS294" s="755"/>
      <c r="SKT294" s="755"/>
      <c r="SKU294" s="755"/>
      <c r="SKV294" s="755"/>
      <c r="SKW294" s="755"/>
      <c r="SKX294" s="755"/>
      <c r="SKY294" s="755"/>
      <c r="SKZ294" s="755"/>
      <c r="SLA294" s="755"/>
      <c r="SLB294" s="755"/>
      <c r="SLC294" s="755"/>
      <c r="SLD294" s="755"/>
      <c r="SLE294" s="755"/>
      <c r="SLF294" s="755"/>
      <c r="SLG294" s="755"/>
      <c r="SLH294" s="755"/>
      <c r="SLI294" s="755"/>
      <c r="SLJ294" s="755"/>
      <c r="SLK294" s="755"/>
      <c r="SLL294" s="755"/>
      <c r="SLM294" s="755"/>
      <c r="SLN294" s="755"/>
      <c r="SLO294" s="755"/>
      <c r="SLP294" s="755"/>
      <c r="SLQ294" s="755"/>
      <c r="SLR294" s="755"/>
      <c r="SLS294" s="755"/>
      <c r="SLT294" s="755"/>
      <c r="SLU294" s="755"/>
      <c r="SLV294" s="755"/>
      <c r="SLW294" s="755"/>
      <c r="SLX294" s="755"/>
      <c r="SLY294" s="755"/>
      <c r="SLZ294" s="755"/>
      <c r="SMA294" s="755"/>
      <c r="SMB294" s="755"/>
      <c r="SMC294" s="755"/>
      <c r="SMD294" s="755"/>
      <c r="SME294" s="755"/>
      <c r="SMF294" s="755"/>
      <c r="SMG294" s="755"/>
      <c r="SMH294" s="755"/>
      <c r="SMI294" s="755"/>
      <c r="SMJ294" s="755"/>
      <c r="SMK294" s="755"/>
      <c r="SML294" s="755"/>
      <c r="SMM294" s="755"/>
      <c r="SMN294" s="755"/>
      <c r="SMO294" s="755"/>
      <c r="SMP294" s="755"/>
      <c r="SMQ294" s="755"/>
      <c r="SMR294" s="755"/>
      <c r="SMS294" s="755"/>
      <c r="SMT294" s="755"/>
      <c r="SMU294" s="755"/>
      <c r="SMV294" s="755"/>
      <c r="SMW294" s="755"/>
      <c r="SMX294" s="755"/>
      <c r="SMY294" s="755"/>
      <c r="SMZ294" s="755"/>
      <c r="SNA294" s="755"/>
      <c r="SNB294" s="755"/>
      <c r="SNC294" s="755"/>
      <c r="SND294" s="755"/>
      <c r="SNE294" s="755"/>
      <c r="SNF294" s="755"/>
      <c r="SNG294" s="755"/>
      <c r="SNH294" s="755"/>
      <c r="SNI294" s="755"/>
      <c r="SNJ294" s="755"/>
      <c r="SNK294" s="755"/>
      <c r="SNL294" s="755"/>
      <c r="SNM294" s="755"/>
      <c r="SNN294" s="755"/>
      <c r="SNO294" s="755"/>
      <c r="SNP294" s="755"/>
      <c r="SNQ294" s="755"/>
      <c r="SNR294" s="755"/>
      <c r="SNS294" s="755"/>
      <c r="SNT294" s="755"/>
      <c r="SNU294" s="755"/>
      <c r="SNV294" s="755"/>
      <c r="SNW294" s="755"/>
      <c r="SNX294" s="755"/>
      <c r="SNY294" s="755"/>
      <c r="SNZ294" s="755"/>
      <c r="SOA294" s="755"/>
      <c r="SOB294" s="755"/>
      <c r="SOC294" s="755"/>
      <c r="SOD294" s="755"/>
      <c r="SOE294" s="755"/>
      <c r="SOF294" s="755"/>
      <c r="SOG294" s="755"/>
      <c r="SOH294" s="755"/>
      <c r="SOI294" s="755"/>
      <c r="SOJ294" s="755"/>
      <c r="SOK294" s="755"/>
      <c r="SOL294" s="755"/>
      <c r="SOM294" s="755"/>
      <c r="SON294" s="755"/>
      <c r="SOO294" s="755"/>
      <c r="SOP294" s="755"/>
      <c r="SOQ294" s="755"/>
      <c r="SOR294" s="755"/>
      <c r="SOS294" s="755"/>
      <c r="SOT294" s="755"/>
      <c r="SOU294" s="755"/>
      <c r="SOV294" s="755"/>
      <c r="SOW294" s="755"/>
      <c r="SOX294" s="755"/>
      <c r="SOY294" s="755"/>
      <c r="SOZ294" s="755"/>
      <c r="SPA294" s="755"/>
      <c r="SPB294" s="755"/>
      <c r="SPC294" s="755"/>
      <c r="SPD294" s="755"/>
      <c r="SPE294" s="755"/>
      <c r="SPF294" s="755"/>
      <c r="SPG294" s="755"/>
      <c r="SPH294" s="755"/>
      <c r="SPI294" s="755"/>
      <c r="SPJ294" s="755"/>
      <c r="SPK294" s="755"/>
      <c r="SPL294" s="755"/>
      <c r="SPM294" s="755"/>
      <c r="SPN294" s="755"/>
      <c r="SPO294" s="755"/>
      <c r="SPP294" s="755"/>
      <c r="SPQ294" s="755"/>
      <c r="SPR294" s="755"/>
      <c r="SPS294" s="755"/>
      <c r="SPT294" s="755"/>
      <c r="SPU294" s="755"/>
      <c r="SPV294" s="755"/>
      <c r="SPW294" s="755"/>
      <c r="SPX294" s="755"/>
      <c r="SPY294" s="755"/>
      <c r="SPZ294" s="755"/>
      <c r="SQA294" s="755"/>
      <c r="SQB294" s="755"/>
      <c r="SQC294" s="755"/>
      <c r="SQD294" s="755"/>
      <c r="SQE294" s="755"/>
      <c r="SQF294" s="755"/>
      <c r="SQG294" s="755"/>
      <c r="SQH294" s="755"/>
      <c r="SQI294" s="755"/>
      <c r="SQJ294" s="755"/>
      <c r="SQK294" s="755"/>
      <c r="SQL294" s="755"/>
      <c r="SQM294" s="755"/>
      <c r="SQN294" s="755"/>
      <c r="SQO294" s="755"/>
      <c r="SQP294" s="755"/>
      <c r="SQQ294" s="755"/>
      <c r="SQR294" s="755"/>
      <c r="SQS294" s="755"/>
      <c r="SQT294" s="755"/>
      <c r="SQU294" s="755"/>
      <c r="SQV294" s="755"/>
      <c r="SQW294" s="755"/>
      <c r="SQX294" s="755"/>
      <c r="SQY294" s="755"/>
      <c r="SQZ294" s="755"/>
      <c r="SRA294" s="755"/>
      <c r="SRB294" s="755"/>
      <c r="SRC294" s="755"/>
      <c r="SRD294" s="755"/>
      <c r="SRE294" s="755"/>
      <c r="SRF294" s="755"/>
      <c r="SRG294" s="755"/>
      <c r="SRH294" s="755"/>
      <c r="SRI294" s="755"/>
      <c r="SRJ294" s="755"/>
      <c r="SRK294" s="755"/>
      <c r="SRL294" s="755"/>
      <c r="SRM294" s="755"/>
      <c r="SRN294" s="755"/>
      <c r="SRO294" s="755"/>
      <c r="SRP294" s="755"/>
      <c r="SRQ294" s="755"/>
      <c r="SRR294" s="755"/>
      <c r="SRS294" s="755"/>
      <c r="SRT294" s="755"/>
      <c r="SRU294" s="755"/>
      <c r="SRV294" s="755"/>
      <c r="SRW294" s="755"/>
      <c r="SRX294" s="755"/>
      <c r="SRY294" s="755"/>
      <c r="SRZ294" s="755"/>
      <c r="SSA294" s="755"/>
      <c r="SSB294" s="755"/>
      <c r="SSC294" s="755"/>
      <c r="SSD294" s="755"/>
      <c r="SSE294" s="755"/>
      <c r="SSF294" s="755"/>
      <c r="SSG294" s="755"/>
      <c r="SSH294" s="755"/>
      <c r="SSI294" s="755"/>
      <c r="SSJ294" s="755"/>
      <c r="SSK294" s="755"/>
      <c r="SSL294" s="755"/>
      <c r="SSM294" s="755"/>
      <c r="SSN294" s="755"/>
      <c r="SSO294" s="755"/>
      <c r="SSP294" s="755"/>
      <c r="SSQ294" s="755"/>
      <c r="SSR294" s="755"/>
      <c r="SSS294" s="755"/>
      <c r="SST294" s="755"/>
      <c r="SSU294" s="755"/>
      <c r="SSV294" s="755"/>
      <c r="SSW294" s="755"/>
      <c r="SSX294" s="755"/>
      <c r="SSY294" s="755"/>
      <c r="SSZ294" s="755"/>
      <c r="STA294" s="755"/>
      <c r="STB294" s="755"/>
      <c r="STC294" s="755"/>
      <c r="STD294" s="755"/>
      <c r="STE294" s="755"/>
      <c r="STF294" s="755"/>
      <c r="STG294" s="755"/>
      <c r="STH294" s="755"/>
      <c r="STI294" s="755"/>
      <c r="STJ294" s="755"/>
      <c r="STK294" s="755"/>
      <c r="STL294" s="755"/>
      <c r="STM294" s="755"/>
      <c r="STN294" s="755"/>
      <c r="STO294" s="755"/>
      <c r="STP294" s="755"/>
      <c r="STQ294" s="755"/>
      <c r="STR294" s="755"/>
      <c r="STS294" s="755"/>
      <c r="STT294" s="755"/>
      <c r="STU294" s="755"/>
      <c r="STV294" s="755"/>
      <c r="STW294" s="755"/>
      <c r="STX294" s="755"/>
      <c r="STY294" s="755"/>
      <c r="STZ294" s="755"/>
      <c r="SUA294" s="755"/>
      <c r="SUB294" s="755"/>
      <c r="SUC294" s="755"/>
      <c r="SUD294" s="755"/>
      <c r="SUE294" s="755"/>
      <c r="SUF294" s="755"/>
      <c r="SUG294" s="755"/>
      <c r="SUH294" s="755"/>
      <c r="SUI294" s="755"/>
      <c r="SUJ294" s="755"/>
      <c r="SUK294" s="755"/>
      <c r="SUL294" s="755"/>
      <c r="SUM294" s="755"/>
      <c r="SUN294" s="755"/>
      <c r="SUO294" s="755"/>
      <c r="SUP294" s="755"/>
      <c r="SUQ294" s="755"/>
      <c r="SUR294" s="755"/>
      <c r="SUS294" s="755"/>
      <c r="SUT294" s="755"/>
      <c r="SUU294" s="755"/>
      <c r="SUV294" s="755"/>
      <c r="SUW294" s="755"/>
      <c r="SUX294" s="755"/>
      <c r="SUY294" s="755"/>
      <c r="SUZ294" s="755"/>
      <c r="SVA294" s="755"/>
      <c r="SVB294" s="755"/>
      <c r="SVC294" s="755"/>
      <c r="SVD294" s="755"/>
      <c r="SVE294" s="755"/>
      <c r="SVF294" s="755"/>
      <c r="SVG294" s="755"/>
      <c r="SVH294" s="755"/>
      <c r="SVI294" s="755"/>
      <c r="SVJ294" s="755"/>
      <c r="SVK294" s="755"/>
      <c r="SVL294" s="755"/>
      <c r="SVM294" s="755"/>
      <c r="SVN294" s="755"/>
      <c r="SVO294" s="755"/>
      <c r="SVP294" s="755"/>
      <c r="SVQ294" s="755"/>
      <c r="SVR294" s="755"/>
      <c r="SVS294" s="755"/>
      <c r="SVT294" s="755"/>
      <c r="SVU294" s="755"/>
      <c r="SVV294" s="755"/>
      <c r="SVW294" s="755"/>
      <c r="SVX294" s="755"/>
      <c r="SVY294" s="755"/>
      <c r="SVZ294" s="755"/>
      <c r="SWA294" s="755"/>
      <c r="SWB294" s="755"/>
      <c r="SWC294" s="755"/>
      <c r="SWD294" s="755"/>
      <c r="SWE294" s="755"/>
      <c r="SWF294" s="755"/>
      <c r="SWG294" s="755"/>
      <c r="SWH294" s="755"/>
      <c r="SWI294" s="755"/>
      <c r="SWJ294" s="755"/>
      <c r="SWK294" s="755"/>
      <c r="SWL294" s="755"/>
      <c r="SWM294" s="755"/>
      <c r="SWN294" s="755"/>
      <c r="SWO294" s="755"/>
      <c r="SWP294" s="755"/>
      <c r="SWQ294" s="755"/>
      <c r="SWR294" s="755"/>
      <c r="SWS294" s="755"/>
      <c r="SWT294" s="755"/>
      <c r="SWU294" s="755"/>
      <c r="SWV294" s="755"/>
      <c r="SWW294" s="755"/>
      <c r="SWX294" s="755"/>
      <c r="SWY294" s="755"/>
      <c r="SWZ294" s="755"/>
      <c r="SXA294" s="755"/>
      <c r="SXB294" s="755"/>
      <c r="SXC294" s="755"/>
      <c r="SXD294" s="755"/>
      <c r="SXE294" s="755"/>
      <c r="SXF294" s="755"/>
      <c r="SXG294" s="755"/>
      <c r="SXH294" s="755"/>
      <c r="SXI294" s="755"/>
      <c r="SXJ294" s="755"/>
      <c r="SXK294" s="755"/>
      <c r="SXL294" s="755"/>
      <c r="SXM294" s="755"/>
      <c r="SXN294" s="755"/>
      <c r="SXO294" s="755"/>
      <c r="SXP294" s="755"/>
      <c r="SXQ294" s="755"/>
      <c r="SXR294" s="755"/>
      <c r="SXS294" s="755"/>
      <c r="SXT294" s="755"/>
      <c r="SXU294" s="755"/>
      <c r="SXV294" s="755"/>
      <c r="SXW294" s="755"/>
      <c r="SXX294" s="755"/>
      <c r="SXY294" s="755"/>
      <c r="SXZ294" s="755"/>
      <c r="SYA294" s="755"/>
      <c r="SYB294" s="755"/>
      <c r="SYC294" s="755"/>
      <c r="SYD294" s="755"/>
      <c r="SYE294" s="755"/>
      <c r="SYF294" s="755"/>
      <c r="SYG294" s="755"/>
      <c r="SYH294" s="755"/>
      <c r="SYI294" s="755"/>
      <c r="SYJ294" s="755"/>
      <c r="SYK294" s="755"/>
      <c r="SYL294" s="755"/>
      <c r="SYM294" s="755"/>
      <c r="SYN294" s="755"/>
      <c r="SYO294" s="755"/>
      <c r="SYP294" s="755"/>
      <c r="SYQ294" s="755"/>
      <c r="SYR294" s="755"/>
      <c r="SYS294" s="755"/>
      <c r="SYT294" s="755"/>
      <c r="SYU294" s="755"/>
      <c r="SYV294" s="755"/>
      <c r="SYW294" s="755"/>
      <c r="SYX294" s="755"/>
      <c r="SYY294" s="755"/>
      <c r="SYZ294" s="755"/>
      <c r="SZA294" s="755"/>
      <c r="SZB294" s="755"/>
      <c r="SZC294" s="755"/>
      <c r="SZD294" s="755"/>
      <c r="SZE294" s="755"/>
      <c r="SZF294" s="755"/>
      <c r="SZG294" s="755"/>
      <c r="SZH294" s="755"/>
      <c r="SZI294" s="755"/>
      <c r="SZJ294" s="755"/>
      <c r="SZK294" s="755"/>
      <c r="SZL294" s="755"/>
      <c r="SZM294" s="755"/>
      <c r="SZN294" s="755"/>
      <c r="SZO294" s="755"/>
      <c r="SZP294" s="755"/>
      <c r="SZQ294" s="755"/>
      <c r="SZR294" s="755"/>
      <c r="SZS294" s="755"/>
      <c r="SZT294" s="755"/>
      <c r="SZU294" s="755"/>
      <c r="SZV294" s="755"/>
      <c r="SZW294" s="755"/>
      <c r="SZX294" s="755"/>
      <c r="SZY294" s="755"/>
      <c r="SZZ294" s="755"/>
      <c r="TAA294" s="755"/>
      <c r="TAB294" s="755"/>
      <c r="TAC294" s="755"/>
      <c r="TAD294" s="755"/>
      <c r="TAE294" s="755"/>
      <c r="TAF294" s="755"/>
      <c r="TAG294" s="755"/>
      <c r="TAH294" s="755"/>
      <c r="TAI294" s="755"/>
      <c r="TAJ294" s="755"/>
      <c r="TAK294" s="755"/>
      <c r="TAL294" s="755"/>
      <c r="TAM294" s="755"/>
      <c r="TAN294" s="755"/>
      <c r="TAO294" s="755"/>
      <c r="TAP294" s="755"/>
      <c r="TAQ294" s="755"/>
      <c r="TAR294" s="755"/>
      <c r="TAS294" s="755"/>
      <c r="TAT294" s="755"/>
      <c r="TAU294" s="755"/>
      <c r="TAV294" s="755"/>
      <c r="TAW294" s="755"/>
      <c r="TAX294" s="755"/>
      <c r="TAY294" s="755"/>
      <c r="TAZ294" s="755"/>
      <c r="TBA294" s="755"/>
      <c r="TBB294" s="755"/>
      <c r="TBC294" s="755"/>
      <c r="TBD294" s="755"/>
      <c r="TBE294" s="755"/>
      <c r="TBF294" s="755"/>
      <c r="TBG294" s="755"/>
      <c r="TBH294" s="755"/>
      <c r="TBI294" s="755"/>
      <c r="TBJ294" s="755"/>
      <c r="TBK294" s="755"/>
      <c r="TBL294" s="755"/>
      <c r="TBM294" s="755"/>
      <c r="TBN294" s="755"/>
      <c r="TBO294" s="755"/>
      <c r="TBP294" s="755"/>
      <c r="TBQ294" s="755"/>
      <c r="TBR294" s="755"/>
      <c r="TBS294" s="755"/>
      <c r="TBT294" s="755"/>
      <c r="TBU294" s="755"/>
      <c r="TBV294" s="755"/>
      <c r="TBW294" s="755"/>
      <c r="TBX294" s="755"/>
      <c r="TBY294" s="755"/>
      <c r="TBZ294" s="755"/>
      <c r="TCA294" s="755"/>
      <c r="TCB294" s="755"/>
      <c r="TCC294" s="755"/>
      <c r="TCD294" s="755"/>
      <c r="TCE294" s="755"/>
      <c r="TCF294" s="755"/>
      <c r="TCG294" s="755"/>
      <c r="TCH294" s="755"/>
      <c r="TCI294" s="755"/>
      <c r="TCJ294" s="755"/>
      <c r="TCK294" s="755"/>
      <c r="TCL294" s="755"/>
      <c r="TCM294" s="755"/>
      <c r="TCN294" s="755"/>
      <c r="TCO294" s="755"/>
      <c r="TCP294" s="755"/>
      <c r="TCQ294" s="755"/>
      <c r="TCR294" s="755"/>
      <c r="TCS294" s="755"/>
      <c r="TCT294" s="755"/>
      <c r="TCU294" s="755"/>
      <c r="TCV294" s="755"/>
      <c r="TCW294" s="755"/>
      <c r="TCX294" s="755"/>
      <c r="TCY294" s="755"/>
      <c r="TCZ294" s="755"/>
      <c r="TDA294" s="755"/>
      <c r="TDB294" s="755"/>
      <c r="TDC294" s="755"/>
      <c r="TDD294" s="755"/>
      <c r="TDE294" s="755"/>
      <c r="TDF294" s="755"/>
      <c r="TDG294" s="755"/>
      <c r="TDH294" s="755"/>
      <c r="TDI294" s="755"/>
      <c r="TDJ294" s="755"/>
      <c r="TDK294" s="755"/>
      <c r="TDL294" s="755"/>
      <c r="TDM294" s="755"/>
      <c r="TDN294" s="755"/>
      <c r="TDO294" s="755"/>
      <c r="TDP294" s="755"/>
      <c r="TDQ294" s="755"/>
      <c r="TDR294" s="755"/>
      <c r="TDS294" s="755"/>
      <c r="TDT294" s="755"/>
      <c r="TDU294" s="755"/>
      <c r="TDV294" s="755"/>
      <c r="TDW294" s="755"/>
      <c r="TDX294" s="755"/>
      <c r="TDY294" s="755"/>
      <c r="TDZ294" s="755"/>
      <c r="TEA294" s="755"/>
      <c r="TEB294" s="755"/>
      <c r="TEC294" s="755"/>
      <c r="TED294" s="755"/>
      <c r="TEE294" s="755"/>
      <c r="TEF294" s="755"/>
      <c r="TEG294" s="755"/>
      <c r="TEH294" s="755"/>
      <c r="TEI294" s="755"/>
      <c r="TEJ294" s="755"/>
      <c r="TEK294" s="755"/>
      <c r="TEL294" s="755"/>
      <c r="TEM294" s="755"/>
      <c r="TEN294" s="755"/>
      <c r="TEO294" s="755"/>
      <c r="TEP294" s="755"/>
      <c r="TEQ294" s="755"/>
      <c r="TER294" s="755"/>
      <c r="TES294" s="755"/>
      <c r="TET294" s="755"/>
      <c r="TEU294" s="755"/>
      <c r="TEV294" s="755"/>
      <c r="TEW294" s="755"/>
      <c r="TEX294" s="755"/>
      <c r="TEY294" s="755"/>
      <c r="TEZ294" s="755"/>
      <c r="TFA294" s="755"/>
      <c r="TFB294" s="755"/>
      <c r="TFC294" s="755"/>
      <c r="TFD294" s="755"/>
      <c r="TFE294" s="755"/>
      <c r="TFF294" s="755"/>
      <c r="TFG294" s="755"/>
      <c r="TFH294" s="755"/>
      <c r="TFI294" s="755"/>
      <c r="TFJ294" s="755"/>
      <c r="TFK294" s="755"/>
      <c r="TFL294" s="755"/>
      <c r="TFM294" s="755"/>
      <c r="TFN294" s="755"/>
      <c r="TFO294" s="755"/>
      <c r="TFP294" s="755"/>
      <c r="TFQ294" s="755"/>
      <c r="TFR294" s="755"/>
      <c r="TFS294" s="755"/>
      <c r="TFT294" s="755"/>
      <c r="TFU294" s="755"/>
      <c r="TFV294" s="755"/>
      <c r="TFW294" s="755"/>
      <c r="TFX294" s="755"/>
      <c r="TFY294" s="755"/>
      <c r="TFZ294" s="755"/>
      <c r="TGA294" s="755"/>
      <c r="TGB294" s="755"/>
      <c r="TGC294" s="755"/>
      <c r="TGD294" s="755"/>
      <c r="TGE294" s="755"/>
      <c r="TGF294" s="755"/>
      <c r="TGG294" s="755"/>
      <c r="TGH294" s="755"/>
      <c r="TGI294" s="755"/>
      <c r="TGJ294" s="755"/>
      <c r="TGK294" s="755"/>
      <c r="TGL294" s="755"/>
      <c r="TGM294" s="755"/>
      <c r="TGN294" s="755"/>
      <c r="TGO294" s="755"/>
      <c r="TGP294" s="755"/>
      <c r="TGQ294" s="755"/>
      <c r="TGR294" s="755"/>
      <c r="TGS294" s="755"/>
      <c r="TGT294" s="755"/>
      <c r="TGU294" s="755"/>
      <c r="TGV294" s="755"/>
      <c r="TGW294" s="755"/>
      <c r="TGX294" s="755"/>
      <c r="TGY294" s="755"/>
      <c r="TGZ294" s="755"/>
      <c r="THA294" s="755"/>
      <c r="THB294" s="755"/>
      <c r="THC294" s="755"/>
      <c r="THD294" s="755"/>
      <c r="THE294" s="755"/>
      <c r="THF294" s="755"/>
      <c r="THG294" s="755"/>
      <c r="THH294" s="755"/>
      <c r="THI294" s="755"/>
      <c r="THJ294" s="755"/>
      <c r="THK294" s="755"/>
      <c r="THL294" s="755"/>
      <c r="THM294" s="755"/>
      <c r="THN294" s="755"/>
      <c r="THO294" s="755"/>
      <c r="THP294" s="755"/>
      <c r="THQ294" s="755"/>
      <c r="THR294" s="755"/>
      <c r="THS294" s="755"/>
      <c r="THT294" s="755"/>
      <c r="THU294" s="755"/>
      <c r="THV294" s="755"/>
      <c r="THW294" s="755"/>
      <c r="THX294" s="755"/>
      <c r="THY294" s="755"/>
      <c r="THZ294" s="755"/>
      <c r="TIA294" s="755"/>
      <c r="TIB294" s="755"/>
      <c r="TIC294" s="755"/>
      <c r="TID294" s="755"/>
      <c r="TIE294" s="755"/>
      <c r="TIF294" s="755"/>
      <c r="TIG294" s="755"/>
      <c r="TIH294" s="755"/>
      <c r="TII294" s="755"/>
      <c r="TIJ294" s="755"/>
      <c r="TIK294" s="755"/>
      <c r="TIL294" s="755"/>
      <c r="TIM294" s="755"/>
      <c r="TIN294" s="755"/>
      <c r="TIO294" s="755"/>
      <c r="TIP294" s="755"/>
      <c r="TIQ294" s="755"/>
      <c r="TIR294" s="755"/>
      <c r="TIS294" s="755"/>
      <c r="TIT294" s="755"/>
      <c r="TIU294" s="755"/>
      <c r="TIV294" s="755"/>
      <c r="TIW294" s="755"/>
      <c r="TIX294" s="755"/>
      <c r="TIY294" s="755"/>
      <c r="TIZ294" s="755"/>
      <c r="TJA294" s="755"/>
      <c r="TJB294" s="755"/>
      <c r="TJC294" s="755"/>
      <c r="TJD294" s="755"/>
      <c r="TJE294" s="755"/>
      <c r="TJF294" s="755"/>
      <c r="TJG294" s="755"/>
      <c r="TJH294" s="755"/>
      <c r="TJI294" s="755"/>
      <c r="TJJ294" s="755"/>
      <c r="TJK294" s="755"/>
      <c r="TJL294" s="755"/>
      <c r="TJM294" s="755"/>
      <c r="TJN294" s="755"/>
      <c r="TJO294" s="755"/>
      <c r="TJP294" s="755"/>
      <c r="TJQ294" s="755"/>
      <c r="TJR294" s="755"/>
      <c r="TJS294" s="755"/>
      <c r="TJT294" s="755"/>
      <c r="TJU294" s="755"/>
      <c r="TJV294" s="755"/>
      <c r="TJW294" s="755"/>
      <c r="TJX294" s="755"/>
      <c r="TJY294" s="755"/>
      <c r="TJZ294" s="755"/>
      <c r="TKA294" s="755"/>
      <c r="TKB294" s="755"/>
      <c r="TKC294" s="755"/>
      <c r="TKD294" s="755"/>
      <c r="TKE294" s="755"/>
      <c r="TKF294" s="755"/>
      <c r="TKG294" s="755"/>
      <c r="TKH294" s="755"/>
      <c r="TKI294" s="755"/>
      <c r="TKJ294" s="755"/>
      <c r="TKK294" s="755"/>
      <c r="TKL294" s="755"/>
      <c r="TKM294" s="755"/>
      <c r="TKN294" s="755"/>
      <c r="TKO294" s="755"/>
      <c r="TKP294" s="755"/>
      <c r="TKQ294" s="755"/>
      <c r="TKR294" s="755"/>
      <c r="TKS294" s="755"/>
      <c r="TKT294" s="755"/>
      <c r="TKU294" s="755"/>
      <c r="TKV294" s="755"/>
      <c r="TKW294" s="755"/>
      <c r="TKX294" s="755"/>
      <c r="TKY294" s="755"/>
      <c r="TKZ294" s="755"/>
      <c r="TLA294" s="755"/>
      <c r="TLB294" s="755"/>
      <c r="TLC294" s="755"/>
      <c r="TLD294" s="755"/>
      <c r="TLE294" s="755"/>
      <c r="TLF294" s="755"/>
      <c r="TLG294" s="755"/>
      <c r="TLH294" s="755"/>
      <c r="TLI294" s="755"/>
      <c r="TLJ294" s="755"/>
      <c r="TLK294" s="755"/>
      <c r="TLL294" s="755"/>
      <c r="TLM294" s="755"/>
      <c r="TLN294" s="755"/>
      <c r="TLO294" s="755"/>
      <c r="TLP294" s="755"/>
      <c r="TLQ294" s="755"/>
      <c r="TLR294" s="755"/>
      <c r="TLS294" s="755"/>
      <c r="TLT294" s="755"/>
      <c r="TLU294" s="755"/>
      <c r="TLV294" s="755"/>
      <c r="TLW294" s="755"/>
      <c r="TLX294" s="755"/>
      <c r="TLY294" s="755"/>
      <c r="TLZ294" s="755"/>
      <c r="TMA294" s="755"/>
      <c r="TMB294" s="755"/>
      <c r="TMC294" s="755"/>
      <c r="TMD294" s="755"/>
      <c r="TME294" s="755"/>
      <c r="TMF294" s="755"/>
      <c r="TMG294" s="755"/>
      <c r="TMH294" s="755"/>
      <c r="TMI294" s="755"/>
      <c r="TMJ294" s="755"/>
      <c r="TMK294" s="755"/>
      <c r="TML294" s="755"/>
      <c r="TMM294" s="755"/>
      <c r="TMN294" s="755"/>
      <c r="TMO294" s="755"/>
      <c r="TMP294" s="755"/>
      <c r="TMQ294" s="755"/>
      <c r="TMR294" s="755"/>
      <c r="TMS294" s="755"/>
      <c r="TMT294" s="755"/>
      <c r="TMU294" s="755"/>
      <c r="TMV294" s="755"/>
      <c r="TMW294" s="755"/>
      <c r="TMX294" s="755"/>
      <c r="TMY294" s="755"/>
      <c r="TMZ294" s="755"/>
      <c r="TNA294" s="755"/>
      <c r="TNB294" s="755"/>
      <c r="TNC294" s="755"/>
      <c r="TND294" s="755"/>
      <c r="TNE294" s="755"/>
      <c r="TNF294" s="755"/>
      <c r="TNG294" s="755"/>
      <c r="TNH294" s="755"/>
      <c r="TNI294" s="755"/>
      <c r="TNJ294" s="755"/>
      <c r="TNK294" s="755"/>
      <c r="TNL294" s="755"/>
      <c r="TNM294" s="755"/>
      <c r="TNN294" s="755"/>
      <c r="TNO294" s="755"/>
      <c r="TNP294" s="755"/>
      <c r="TNQ294" s="755"/>
      <c r="TNR294" s="755"/>
      <c r="TNS294" s="755"/>
      <c r="TNT294" s="755"/>
      <c r="TNU294" s="755"/>
      <c r="TNV294" s="755"/>
      <c r="TNW294" s="755"/>
      <c r="TNX294" s="755"/>
      <c r="TNY294" s="755"/>
      <c r="TNZ294" s="755"/>
      <c r="TOA294" s="755"/>
      <c r="TOB294" s="755"/>
      <c r="TOC294" s="755"/>
      <c r="TOD294" s="755"/>
      <c r="TOE294" s="755"/>
      <c r="TOF294" s="755"/>
      <c r="TOG294" s="755"/>
      <c r="TOH294" s="755"/>
      <c r="TOI294" s="755"/>
      <c r="TOJ294" s="755"/>
      <c r="TOK294" s="755"/>
      <c r="TOL294" s="755"/>
      <c r="TOM294" s="755"/>
      <c r="TON294" s="755"/>
      <c r="TOO294" s="755"/>
      <c r="TOP294" s="755"/>
      <c r="TOQ294" s="755"/>
      <c r="TOR294" s="755"/>
      <c r="TOS294" s="755"/>
      <c r="TOT294" s="755"/>
      <c r="TOU294" s="755"/>
      <c r="TOV294" s="755"/>
      <c r="TOW294" s="755"/>
      <c r="TOX294" s="755"/>
      <c r="TOY294" s="755"/>
      <c r="TOZ294" s="755"/>
      <c r="TPA294" s="755"/>
      <c r="TPB294" s="755"/>
      <c r="TPC294" s="755"/>
      <c r="TPD294" s="755"/>
      <c r="TPE294" s="755"/>
      <c r="TPF294" s="755"/>
      <c r="TPG294" s="755"/>
      <c r="TPH294" s="755"/>
      <c r="TPI294" s="755"/>
      <c r="TPJ294" s="755"/>
      <c r="TPK294" s="755"/>
      <c r="TPL294" s="755"/>
      <c r="TPM294" s="755"/>
      <c r="TPN294" s="755"/>
      <c r="TPO294" s="755"/>
      <c r="TPP294" s="755"/>
      <c r="TPQ294" s="755"/>
      <c r="TPR294" s="755"/>
      <c r="TPS294" s="755"/>
      <c r="TPT294" s="755"/>
      <c r="TPU294" s="755"/>
      <c r="TPV294" s="755"/>
      <c r="TPW294" s="755"/>
      <c r="TPX294" s="755"/>
      <c r="TPY294" s="755"/>
      <c r="TPZ294" s="755"/>
      <c r="TQA294" s="755"/>
      <c r="TQB294" s="755"/>
      <c r="TQC294" s="755"/>
      <c r="TQD294" s="755"/>
      <c r="TQE294" s="755"/>
      <c r="TQF294" s="755"/>
      <c r="TQG294" s="755"/>
      <c r="TQH294" s="755"/>
      <c r="TQI294" s="755"/>
      <c r="TQJ294" s="755"/>
      <c r="TQK294" s="755"/>
      <c r="TQL294" s="755"/>
      <c r="TQM294" s="755"/>
      <c r="TQN294" s="755"/>
      <c r="TQO294" s="755"/>
      <c r="TQP294" s="755"/>
      <c r="TQQ294" s="755"/>
      <c r="TQR294" s="755"/>
      <c r="TQS294" s="755"/>
      <c r="TQT294" s="755"/>
      <c r="TQU294" s="755"/>
      <c r="TQV294" s="755"/>
      <c r="TQW294" s="755"/>
      <c r="TQX294" s="755"/>
      <c r="TQY294" s="755"/>
      <c r="TQZ294" s="755"/>
      <c r="TRA294" s="755"/>
      <c r="TRB294" s="755"/>
      <c r="TRC294" s="755"/>
      <c r="TRD294" s="755"/>
      <c r="TRE294" s="755"/>
      <c r="TRF294" s="755"/>
      <c r="TRG294" s="755"/>
      <c r="TRH294" s="755"/>
      <c r="TRI294" s="755"/>
      <c r="TRJ294" s="755"/>
      <c r="TRK294" s="755"/>
      <c r="TRL294" s="755"/>
      <c r="TRM294" s="755"/>
      <c r="TRN294" s="755"/>
      <c r="TRO294" s="755"/>
      <c r="TRP294" s="755"/>
      <c r="TRQ294" s="755"/>
      <c r="TRR294" s="755"/>
      <c r="TRS294" s="755"/>
      <c r="TRT294" s="755"/>
      <c r="TRU294" s="755"/>
      <c r="TRV294" s="755"/>
      <c r="TRW294" s="755"/>
      <c r="TRX294" s="755"/>
      <c r="TRY294" s="755"/>
      <c r="TRZ294" s="755"/>
      <c r="TSA294" s="755"/>
      <c r="TSB294" s="755"/>
      <c r="TSC294" s="755"/>
      <c r="TSD294" s="755"/>
      <c r="TSE294" s="755"/>
      <c r="TSF294" s="755"/>
      <c r="TSG294" s="755"/>
      <c r="TSH294" s="755"/>
      <c r="TSI294" s="755"/>
      <c r="TSJ294" s="755"/>
      <c r="TSK294" s="755"/>
      <c r="TSL294" s="755"/>
      <c r="TSM294" s="755"/>
      <c r="TSN294" s="755"/>
      <c r="TSO294" s="755"/>
      <c r="TSP294" s="755"/>
      <c r="TSQ294" s="755"/>
      <c r="TSR294" s="755"/>
      <c r="TSS294" s="755"/>
      <c r="TST294" s="755"/>
      <c r="TSU294" s="755"/>
      <c r="TSV294" s="755"/>
      <c r="TSW294" s="755"/>
      <c r="TSX294" s="755"/>
      <c r="TSY294" s="755"/>
      <c r="TSZ294" s="755"/>
      <c r="TTA294" s="755"/>
      <c r="TTB294" s="755"/>
      <c r="TTC294" s="755"/>
      <c r="TTD294" s="755"/>
      <c r="TTE294" s="755"/>
      <c r="TTF294" s="755"/>
      <c r="TTG294" s="755"/>
      <c r="TTH294" s="755"/>
      <c r="TTI294" s="755"/>
      <c r="TTJ294" s="755"/>
      <c r="TTK294" s="755"/>
      <c r="TTL294" s="755"/>
      <c r="TTM294" s="755"/>
      <c r="TTN294" s="755"/>
      <c r="TTO294" s="755"/>
      <c r="TTP294" s="755"/>
      <c r="TTQ294" s="755"/>
      <c r="TTR294" s="755"/>
      <c r="TTS294" s="755"/>
      <c r="TTT294" s="755"/>
      <c r="TTU294" s="755"/>
      <c r="TTV294" s="755"/>
      <c r="TTW294" s="755"/>
      <c r="TTX294" s="755"/>
      <c r="TTY294" s="755"/>
      <c r="TTZ294" s="755"/>
      <c r="TUA294" s="755"/>
      <c r="TUB294" s="755"/>
      <c r="TUC294" s="755"/>
      <c r="TUD294" s="755"/>
      <c r="TUE294" s="755"/>
      <c r="TUF294" s="755"/>
      <c r="TUG294" s="755"/>
      <c r="TUH294" s="755"/>
      <c r="TUI294" s="755"/>
      <c r="TUJ294" s="755"/>
      <c r="TUK294" s="755"/>
      <c r="TUL294" s="755"/>
      <c r="TUM294" s="755"/>
      <c r="TUN294" s="755"/>
      <c r="TUO294" s="755"/>
      <c r="TUP294" s="755"/>
      <c r="TUQ294" s="755"/>
      <c r="TUR294" s="755"/>
      <c r="TUS294" s="755"/>
      <c r="TUT294" s="755"/>
      <c r="TUU294" s="755"/>
      <c r="TUV294" s="755"/>
      <c r="TUW294" s="755"/>
      <c r="TUX294" s="755"/>
      <c r="TUY294" s="755"/>
      <c r="TUZ294" s="755"/>
      <c r="TVA294" s="755"/>
      <c r="TVB294" s="755"/>
      <c r="TVC294" s="755"/>
      <c r="TVD294" s="755"/>
      <c r="TVE294" s="755"/>
      <c r="TVF294" s="755"/>
      <c r="TVG294" s="755"/>
      <c r="TVH294" s="755"/>
      <c r="TVI294" s="755"/>
      <c r="TVJ294" s="755"/>
      <c r="TVK294" s="755"/>
      <c r="TVL294" s="755"/>
      <c r="TVM294" s="755"/>
      <c r="TVN294" s="755"/>
      <c r="TVO294" s="755"/>
      <c r="TVP294" s="755"/>
      <c r="TVQ294" s="755"/>
      <c r="TVR294" s="755"/>
      <c r="TVS294" s="755"/>
      <c r="TVT294" s="755"/>
      <c r="TVU294" s="755"/>
      <c r="TVV294" s="755"/>
      <c r="TVW294" s="755"/>
      <c r="TVX294" s="755"/>
      <c r="TVY294" s="755"/>
      <c r="TVZ294" s="755"/>
      <c r="TWA294" s="755"/>
      <c r="TWB294" s="755"/>
      <c r="TWC294" s="755"/>
      <c r="TWD294" s="755"/>
      <c r="TWE294" s="755"/>
      <c r="TWF294" s="755"/>
      <c r="TWG294" s="755"/>
      <c r="TWH294" s="755"/>
      <c r="TWI294" s="755"/>
      <c r="TWJ294" s="755"/>
      <c r="TWK294" s="755"/>
      <c r="TWL294" s="755"/>
      <c r="TWM294" s="755"/>
      <c r="TWN294" s="755"/>
      <c r="TWO294" s="755"/>
      <c r="TWP294" s="755"/>
      <c r="TWQ294" s="755"/>
      <c r="TWR294" s="755"/>
      <c r="TWS294" s="755"/>
      <c r="TWT294" s="755"/>
      <c r="TWU294" s="755"/>
      <c r="TWV294" s="755"/>
      <c r="TWW294" s="755"/>
      <c r="TWX294" s="755"/>
      <c r="TWY294" s="755"/>
      <c r="TWZ294" s="755"/>
      <c r="TXA294" s="755"/>
      <c r="TXB294" s="755"/>
      <c r="TXC294" s="755"/>
      <c r="TXD294" s="755"/>
      <c r="TXE294" s="755"/>
      <c r="TXF294" s="755"/>
      <c r="TXG294" s="755"/>
      <c r="TXH294" s="755"/>
      <c r="TXI294" s="755"/>
      <c r="TXJ294" s="755"/>
      <c r="TXK294" s="755"/>
      <c r="TXL294" s="755"/>
      <c r="TXM294" s="755"/>
      <c r="TXN294" s="755"/>
      <c r="TXO294" s="755"/>
      <c r="TXP294" s="755"/>
      <c r="TXQ294" s="755"/>
      <c r="TXR294" s="755"/>
      <c r="TXS294" s="755"/>
      <c r="TXT294" s="755"/>
      <c r="TXU294" s="755"/>
      <c r="TXV294" s="755"/>
      <c r="TXW294" s="755"/>
      <c r="TXX294" s="755"/>
      <c r="TXY294" s="755"/>
      <c r="TXZ294" s="755"/>
      <c r="TYA294" s="755"/>
      <c r="TYB294" s="755"/>
      <c r="TYC294" s="755"/>
      <c r="TYD294" s="755"/>
      <c r="TYE294" s="755"/>
      <c r="TYF294" s="755"/>
      <c r="TYG294" s="755"/>
      <c r="TYH294" s="755"/>
      <c r="TYI294" s="755"/>
      <c r="TYJ294" s="755"/>
      <c r="TYK294" s="755"/>
      <c r="TYL294" s="755"/>
      <c r="TYM294" s="755"/>
      <c r="TYN294" s="755"/>
      <c r="TYO294" s="755"/>
      <c r="TYP294" s="755"/>
      <c r="TYQ294" s="755"/>
      <c r="TYR294" s="755"/>
      <c r="TYS294" s="755"/>
      <c r="TYT294" s="755"/>
      <c r="TYU294" s="755"/>
      <c r="TYV294" s="755"/>
      <c r="TYW294" s="755"/>
      <c r="TYX294" s="755"/>
      <c r="TYY294" s="755"/>
      <c r="TYZ294" s="755"/>
      <c r="TZA294" s="755"/>
      <c r="TZB294" s="755"/>
      <c r="TZC294" s="755"/>
      <c r="TZD294" s="755"/>
      <c r="TZE294" s="755"/>
      <c r="TZF294" s="755"/>
      <c r="TZG294" s="755"/>
      <c r="TZH294" s="755"/>
      <c r="TZI294" s="755"/>
      <c r="TZJ294" s="755"/>
      <c r="TZK294" s="755"/>
      <c r="TZL294" s="755"/>
      <c r="TZM294" s="755"/>
      <c r="TZN294" s="755"/>
      <c r="TZO294" s="755"/>
      <c r="TZP294" s="755"/>
      <c r="TZQ294" s="755"/>
      <c r="TZR294" s="755"/>
      <c r="TZS294" s="755"/>
      <c r="TZT294" s="755"/>
      <c r="TZU294" s="755"/>
      <c r="TZV294" s="755"/>
      <c r="TZW294" s="755"/>
      <c r="TZX294" s="755"/>
      <c r="TZY294" s="755"/>
      <c r="TZZ294" s="755"/>
      <c r="UAA294" s="755"/>
      <c r="UAB294" s="755"/>
      <c r="UAC294" s="755"/>
      <c r="UAD294" s="755"/>
      <c r="UAE294" s="755"/>
      <c r="UAF294" s="755"/>
      <c r="UAG294" s="755"/>
      <c r="UAH294" s="755"/>
      <c r="UAI294" s="755"/>
      <c r="UAJ294" s="755"/>
      <c r="UAK294" s="755"/>
      <c r="UAL294" s="755"/>
      <c r="UAM294" s="755"/>
      <c r="UAN294" s="755"/>
      <c r="UAO294" s="755"/>
      <c r="UAP294" s="755"/>
      <c r="UAQ294" s="755"/>
      <c r="UAR294" s="755"/>
      <c r="UAS294" s="755"/>
      <c r="UAT294" s="755"/>
      <c r="UAU294" s="755"/>
      <c r="UAV294" s="755"/>
      <c r="UAW294" s="755"/>
      <c r="UAX294" s="755"/>
      <c r="UAY294" s="755"/>
      <c r="UAZ294" s="755"/>
      <c r="UBA294" s="755"/>
      <c r="UBB294" s="755"/>
      <c r="UBC294" s="755"/>
      <c r="UBD294" s="755"/>
      <c r="UBE294" s="755"/>
      <c r="UBF294" s="755"/>
      <c r="UBG294" s="755"/>
      <c r="UBH294" s="755"/>
      <c r="UBI294" s="755"/>
      <c r="UBJ294" s="755"/>
      <c r="UBK294" s="755"/>
      <c r="UBL294" s="755"/>
      <c r="UBM294" s="755"/>
      <c r="UBN294" s="755"/>
      <c r="UBO294" s="755"/>
      <c r="UBP294" s="755"/>
      <c r="UBQ294" s="755"/>
      <c r="UBR294" s="755"/>
      <c r="UBS294" s="755"/>
      <c r="UBT294" s="755"/>
      <c r="UBU294" s="755"/>
      <c r="UBV294" s="755"/>
      <c r="UBW294" s="755"/>
      <c r="UBX294" s="755"/>
      <c r="UBY294" s="755"/>
      <c r="UBZ294" s="755"/>
      <c r="UCA294" s="755"/>
      <c r="UCB294" s="755"/>
      <c r="UCC294" s="755"/>
      <c r="UCD294" s="755"/>
      <c r="UCE294" s="755"/>
      <c r="UCF294" s="755"/>
      <c r="UCG294" s="755"/>
      <c r="UCH294" s="755"/>
      <c r="UCI294" s="755"/>
      <c r="UCJ294" s="755"/>
      <c r="UCK294" s="755"/>
      <c r="UCL294" s="755"/>
      <c r="UCM294" s="755"/>
      <c r="UCN294" s="755"/>
      <c r="UCO294" s="755"/>
      <c r="UCP294" s="755"/>
      <c r="UCQ294" s="755"/>
      <c r="UCR294" s="755"/>
      <c r="UCS294" s="755"/>
      <c r="UCT294" s="755"/>
      <c r="UCU294" s="755"/>
      <c r="UCV294" s="755"/>
      <c r="UCW294" s="755"/>
      <c r="UCX294" s="755"/>
      <c r="UCY294" s="755"/>
      <c r="UCZ294" s="755"/>
      <c r="UDA294" s="755"/>
      <c r="UDB294" s="755"/>
      <c r="UDC294" s="755"/>
      <c r="UDD294" s="755"/>
      <c r="UDE294" s="755"/>
      <c r="UDF294" s="755"/>
      <c r="UDG294" s="755"/>
      <c r="UDH294" s="755"/>
      <c r="UDI294" s="755"/>
      <c r="UDJ294" s="755"/>
      <c r="UDK294" s="755"/>
      <c r="UDL294" s="755"/>
      <c r="UDM294" s="755"/>
      <c r="UDN294" s="755"/>
      <c r="UDO294" s="755"/>
      <c r="UDP294" s="755"/>
      <c r="UDQ294" s="755"/>
      <c r="UDR294" s="755"/>
      <c r="UDS294" s="755"/>
      <c r="UDT294" s="755"/>
      <c r="UDU294" s="755"/>
      <c r="UDV294" s="755"/>
      <c r="UDW294" s="755"/>
      <c r="UDX294" s="755"/>
      <c r="UDY294" s="755"/>
      <c r="UDZ294" s="755"/>
      <c r="UEA294" s="755"/>
      <c r="UEB294" s="755"/>
      <c r="UEC294" s="755"/>
      <c r="UED294" s="755"/>
      <c r="UEE294" s="755"/>
      <c r="UEF294" s="755"/>
      <c r="UEG294" s="755"/>
      <c r="UEH294" s="755"/>
      <c r="UEI294" s="755"/>
      <c r="UEJ294" s="755"/>
      <c r="UEK294" s="755"/>
      <c r="UEL294" s="755"/>
      <c r="UEM294" s="755"/>
      <c r="UEN294" s="755"/>
      <c r="UEO294" s="755"/>
      <c r="UEP294" s="755"/>
      <c r="UEQ294" s="755"/>
      <c r="UER294" s="755"/>
      <c r="UES294" s="755"/>
      <c r="UET294" s="755"/>
      <c r="UEU294" s="755"/>
      <c r="UEV294" s="755"/>
      <c r="UEW294" s="755"/>
      <c r="UEX294" s="755"/>
      <c r="UEY294" s="755"/>
      <c r="UEZ294" s="755"/>
      <c r="UFA294" s="755"/>
      <c r="UFB294" s="755"/>
      <c r="UFC294" s="755"/>
      <c r="UFD294" s="755"/>
      <c r="UFE294" s="755"/>
      <c r="UFF294" s="755"/>
      <c r="UFG294" s="755"/>
      <c r="UFH294" s="755"/>
      <c r="UFI294" s="755"/>
      <c r="UFJ294" s="755"/>
      <c r="UFK294" s="755"/>
      <c r="UFL294" s="755"/>
      <c r="UFM294" s="755"/>
      <c r="UFN294" s="755"/>
      <c r="UFO294" s="755"/>
      <c r="UFP294" s="755"/>
      <c r="UFQ294" s="755"/>
      <c r="UFR294" s="755"/>
      <c r="UFS294" s="755"/>
      <c r="UFT294" s="755"/>
      <c r="UFU294" s="755"/>
      <c r="UFV294" s="755"/>
      <c r="UFW294" s="755"/>
      <c r="UFX294" s="755"/>
      <c r="UFY294" s="755"/>
      <c r="UFZ294" s="755"/>
      <c r="UGA294" s="755"/>
      <c r="UGB294" s="755"/>
      <c r="UGC294" s="755"/>
      <c r="UGD294" s="755"/>
      <c r="UGE294" s="755"/>
      <c r="UGF294" s="755"/>
      <c r="UGG294" s="755"/>
      <c r="UGH294" s="755"/>
      <c r="UGI294" s="755"/>
      <c r="UGJ294" s="755"/>
      <c r="UGK294" s="755"/>
      <c r="UGL294" s="755"/>
      <c r="UGM294" s="755"/>
      <c r="UGN294" s="755"/>
      <c r="UGO294" s="755"/>
      <c r="UGP294" s="755"/>
      <c r="UGQ294" s="755"/>
      <c r="UGR294" s="755"/>
      <c r="UGS294" s="755"/>
      <c r="UGT294" s="755"/>
      <c r="UGU294" s="755"/>
      <c r="UGV294" s="755"/>
      <c r="UGW294" s="755"/>
      <c r="UGX294" s="755"/>
      <c r="UGY294" s="755"/>
      <c r="UGZ294" s="755"/>
      <c r="UHA294" s="755"/>
      <c r="UHB294" s="755"/>
      <c r="UHC294" s="755"/>
      <c r="UHD294" s="755"/>
      <c r="UHE294" s="755"/>
      <c r="UHF294" s="755"/>
      <c r="UHG294" s="755"/>
      <c r="UHH294" s="755"/>
      <c r="UHI294" s="755"/>
      <c r="UHJ294" s="755"/>
      <c r="UHK294" s="755"/>
      <c r="UHL294" s="755"/>
      <c r="UHM294" s="755"/>
      <c r="UHN294" s="755"/>
      <c r="UHO294" s="755"/>
      <c r="UHP294" s="755"/>
      <c r="UHQ294" s="755"/>
      <c r="UHR294" s="755"/>
      <c r="UHS294" s="755"/>
      <c r="UHT294" s="755"/>
      <c r="UHU294" s="755"/>
      <c r="UHV294" s="755"/>
      <c r="UHW294" s="755"/>
      <c r="UHX294" s="755"/>
      <c r="UHY294" s="755"/>
      <c r="UHZ294" s="755"/>
      <c r="UIA294" s="755"/>
      <c r="UIB294" s="755"/>
      <c r="UIC294" s="755"/>
      <c r="UID294" s="755"/>
      <c r="UIE294" s="755"/>
      <c r="UIF294" s="755"/>
      <c r="UIG294" s="755"/>
      <c r="UIH294" s="755"/>
      <c r="UII294" s="755"/>
      <c r="UIJ294" s="755"/>
      <c r="UIK294" s="755"/>
      <c r="UIL294" s="755"/>
      <c r="UIM294" s="755"/>
      <c r="UIN294" s="755"/>
      <c r="UIO294" s="755"/>
      <c r="UIP294" s="755"/>
      <c r="UIQ294" s="755"/>
      <c r="UIR294" s="755"/>
      <c r="UIS294" s="755"/>
      <c r="UIT294" s="755"/>
      <c r="UIU294" s="755"/>
      <c r="UIV294" s="755"/>
      <c r="UIW294" s="755"/>
      <c r="UIX294" s="755"/>
      <c r="UIY294" s="755"/>
      <c r="UIZ294" s="755"/>
      <c r="UJA294" s="755"/>
      <c r="UJB294" s="755"/>
      <c r="UJC294" s="755"/>
      <c r="UJD294" s="755"/>
      <c r="UJE294" s="755"/>
      <c r="UJF294" s="755"/>
      <c r="UJG294" s="755"/>
      <c r="UJH294" s="755"/>
      <c r="UJI294" s="755"/>
      <c r="UJJ294" s="755"/>
      <c r="UJK294" s="755"/>
      <c r="UJL294" s="755"/>
      <c r="UJM294" s="755"/>
      <c r="UJN294" s="755"/>
      <c r="UJO294" s="755"/>
      <c r="UJP294" s="755"/>
      <c r="UJQ294" s="755"/>
      <c r="UJR294" s="755"/>
      <c r="UJS294" s="755"/>
      <c r="UJT294" s="755"/>
      <c r="UJU294" s="755"/>
      <c r="UJV294" s="755"/>
      <c r="UJW294" s="755"/>
      <c r="UJX294" s="755"/>
      <c r="UJY294" s="755"/>
      <c r="UJZ294" s="755"/>
      <c r="UKA294" s="755"/>
      <c r="UKB294" s="755"/>
      <c r="UKC294" s="755"/>
      <c r="UKD294" s="755"/>
      <c r="UKE294" s="755"/>
      <c r="UKF294" s="755"/>
      <c r="UKG294" s="755"/>
      <c r="UKH294" s="755"/>
      <c r="UKI294" s="755"/>
      <c r="UKJ294" s="755"/>
      <c r="UKK294" s="755"/>
      <c r="UKL294" s="755"/>
      <c r="UKM294" s="755"/>
      <c r="UKN294" s="755"/>
      <c r="UKO294" s="755"/>
      <c r="UKP294" s="755"/>
      <c r="UKQ294" s="755"/>
      <c r="UKR294" s="755"/>
      <c r="UKS294" s="755"/>
      <c r="UKT294" s="755"/>
      <c r="UKU294" s="755"/>
      <c r="UKV294" s="755"/>
      <c r="UKW294" s="755"/>
      <c r="UKX294" s="755"/>
      <c r="UKY294" s="755"/>
      <c r="UKZ294" s="755"/>
      <c r="ULA294" s="755"/>
      <c r="ULB294" s="755"/>
      <c r="ULC294" s="755"/>
      <c r="ULD294" s="755"/>
      <c r="ULE294" s="755"/>
      <c r="ULF294" s="755"/>
      <c r="ULG294" s="755"/>
      <c r="ULH294" s="755"/>
      <c r="ULI294" s="755"/>
      <c r="ULJ294" s="755"/>
      <c r="ULK294" s="755"/>
      <c r="ULL294" s="755"/>
      <c r="ULM294" s="755"/>
      <c r="ULN294" s="755"/>
      <c r="ULO294" s="755"/>
      <c r="ULP294" s="755"/>
      <c r="ULQ294" s="755"/>
      <c r="ULR294" s="755"/>
      <c r="ULS294" s="755"/>
      <c r="ULT294" s="755"/>
      <c r="ULU294" s="755"/>
      <c r="ULV294" s="755"/>
      <c r="ULW294" s="755"/>
      <c r="ULX294" s="755"/>
      <c r="ULY294" s="755"/>
      <c r="ULZ294" s="755"/>
      <c r="UMA294" s="755"/>
      <c r="UMB294" s="755"/>
      <c r="UMC294" s="755"/>
      <c r="UMD294" s="755"/>
      <c r="UME294" s="755"/>
      <c r="UMF294" s="755"/>
      <c r="UMG294" s="755"/>
      <c r="UMH294" s="755"/>
      <c r="UMI294" s="755"/>
      <c r="UMJ294" s="755"/>
      <c r="UMK294" s="755"/>
      <c r="UML294" s="755"/>
      <c r="UMM294" s="755"/>
      <c r="UMN294" s="755"/>
      <c r="UMO294" s="755"/>
      <c r="UMP294" s="755"/>
      <c r="UMQ294" s="755"/>
      <c r="UMR294" s="755"/>
      <c r="UMS294" s="755"/>
      <c r="UMT294" s="755"/>
      <c r="UMU294" s="755"/>
      <c r="UMV294" s="755"/>
      <c r="UMW294" s="755"/>
      <c r="UMX294" s="755"/>
      <c r="UMY294" s="755"/>
      <c r="UMZ294" s="755"/>
      <c r="UNA294" s="755"/>
      <c r="UNB294" s="755"/>
      <c r="UNC294" s="755"/>
      <c r="UND294" s="755"/>
      <c r="UNE294" s="755"/>
      <c r="UNF294" s="755"/>
      <c r="UNG294" s="755"/>
      <c r="UNH294" s="755"/>
      <c r="UNI294" s="755"/>
      <c r="UNJ294" s="755"/>
      <c r="UNK294" s="755"/>
      <c r="UNL294" s="755"/>
      <c r="UNM294" s="755"/>
      <c r="UNN294" s="755"/>
      <c r="UNO294" s="755"/>
      <c r="UNP294" s="755"/>
      <c r="UNQ294" s="755"/>
      <c r="UNR294" s="755"/>
      <c r="UNS294" s="755"/>
      <c r="UNT294" s="755"/>
      <c r="UNU294" s="755"/>
      <c r="UNV294" s="755"/>
      <c r="UNW294" s="755"/>
      <c r="UNX294" s="755"/>
      <c r="UNY294" s="755"/>
      <c r="UNZ294" s="755"/>
      <c r="UOA294" s="755"/>
      <c r="UOB294" s="755"/>
      <c r="UOC294" s="755"/>
      <c r="UOD294" s="755"/>
      <c r="UOE294" s="755"/>
      <c r="UOF294" s="755"/>
      <c r="UOG294" s="755"/>
      <c r="UOH294" s="755"/>
      <c r="UOI294" s="755"/>
      <c r="UOJ294" s="755"/>
      <c r="UOK294" s="755"/>
      <c r="UOL294" s="755"/>
      <c r="UOM294" s="755"/>
      <c r="UON294" s="755"/>
      <c r="UOO294" s="755"/>
      <c r="UOP294" s="755"/>
      <c r="UOQ294" s="755"/>
      <c r="UOR294" s="755"/>
      <c r="UOS294" s="755"/>
      <c r="UOT294" s="755"/>
      <c r="UOU294" s="755"/>
      <c r="UOV294" s="755"/>
      <c r="UOW294" s="755"/>
      <c r="UOX294" s="755"/>
      <c r="UOY294" s="755"/>
      <c r="UOZ294" s="755"/>
      <c r="UPA294" s="755"/>
      <c r="UPB294" s="755"/>
      <c r="UPC294" s="755"/>
      <c r="UPD294" s="755"/>
      <c r="UPE294" s="755"/>
      <c r="UPF294" s="755"/>
      <c r="UPG294" s="755"/>
      <c r="UPH294" s="755"/>
      <c r="UPI294" s="755"/>
      <c r="UPJ294" s="755"/>
      <c r="UPK294" s="755"/>
      <c r="UPL294" s="755"/>
      <c r="UPM294" s="755"/>
      <c r="UPN294" s="755"/>
      <c r="UPO294" s="755"/>
      <c r="UPP294" s="755"/>
      <c r="UPQ294" s="755"/>
      <c r="UPR294" s="755"/>
      <c r="UPS294" s="755"/>
      <c r="UPT294" s="755"/>
      <c r="UPU294" s="755"/>
      <c r="UPV294" s="755"/>
      <c r="UPW294" s="755"/>
      <c r="UPX294" s="755"/>
      <c r="UPY294" s="755"/>
      <c r="UPZ294" s="755"/>
      <c r="UQA294" s="755"/>
      <c r="UQB294" s="755"/>
      <c r="UQC294" s="755"/>
      <c r="UQD294" s="755"/>
      <c r="UQE294" s="755"/>
      <c r="UQF294" s="755"/>
      <c r="UQG294" s="755"/>
      <c r="UQH294" s="755"/>
      <c r="UQI294" s="755"/>
      <c r="UQJ294" s="755"/>
      <c r="UQK294" s="755"/>
      <c r="UQL294" s="755"/>
      <c r="UQM294" s="755"/>
      <c r="UQN294" s="755"/>
      <c r="UQO294" s="755"/>
      <c r="UQP294" s="755"/>
      <c r="UQQ294" s="755"/>
      <c r="UQR294" s="755"/>
      <c r="UQS294" s="755"/>
      <c r="UQT294" s="755"/>
      <c r="UQU294" s="755"/>
      <c r="UQV294" s="755"/>
      <c r="UQW294" s="755"/>
      <c r="UQX294" s="755"/>
      <c r="UQY294" s="755"/>
      <c r="UQZ294" s="755"/>
      <c r="URA294" s="755"/>
      <c r="URB294" s="755"/>
      <c r="URC294" s="755"/>
      <c r="URD294" s="755"/>
      <c r="URE294" s="755"/>
      <c r="URF294" s="755"/>
      <c r="URG294" s="755"/>
      <c r="URH294" s="755"/>
      <c r="URI294" s="755"/>
      <c r="URJ294" s="755"/>
      <c r="URK294" s="755"/>
      <c r="URL294" s="755"/>
      <c r="URM294" s="755"/>
      <c r="URN294" s="755"/>
      <c r="URO294" s="755"/>
      <c r="URP294" s="755"/>
      <c r="URQ294" s="755"/>
      <c r="URR294" s="755"/>
      <c r="URS294" s="755"/>
      <c r="URT294" s="755"/>
      <c r="URU294" s="755"/>
      <c r="URV294" s="755"/>
      <c r="URW294" s="755"/>
      <c r="URX294" s="755"/>
      <c r="URY294" s="755"/>
      <c r="URZ294" s="755"/>
      <c r="USA294" s="755"/>
      <c r="USB294" s="755"/>
      <c r="USC294" s="755"/>
      <c r="USD294" s="755"/>
      <c r="USE294" s="755"/>
      <c r="USF294" s="755"/>
      <c r="USG294" s="755"/>
      <c r="USH294" s="755"/>
      <c r="USI294" s="755"/>
      <c r="USJ294" s="755"/>
      <c r="USK294" s="755"/>
      <c r="USL294" s="755"/>
      <c r="USM294" s="755"/>
      <c r="USN294" s="755"/>
      <c r="USO294" s="755"/>
      <c r="USP294" s="755"/>
      <c r="USQ294" s="755"/>
      <c r="USR294" s="755"/>
      <c r="USS294" s="755"/>
      <c r="UST294" s="755"/>
      <c r="USU294" s="755"/>
      <c r="USV294" s="755"/>
      <c r="USW294" s="755"/>
      <c r="USX294" s="755"/>
      <c r="USY294" s="755"/>
      <c r="USZ294" s="755"/>
      <c r="UTA294" s="755"/>
      <c r="UTB294" s="755"/>
      <c r="UTC294" s="755"/>
      <c r="UTD294" s="755"/>
      <c r="UTE294" s="755"/>
      <c r="UTF294" s="755"/>
      <c r="UTG294" s="755"/>
      <c r="UTH294" s="755"/>
      <c r="UTI294" s="755"/>
      <c r="UTJ294" s="755"/>
      <c r="UTK294" s="755"/>
      <c r="UTL294" s="755"/>
      <c r="UTM294" s="755"/>
      <c r="UTN294" s="755"/>
      <c r="UTO294" s="755"/>
      <c r="UTP294" s="755"/>
      <c r="UTQ294" s="755"/>
      <c r="UTR294" s="755"/>
      <c r="UTS294" s="755"/>
      <c r="UTT294" s="755"/>
      <c r="UTU294" s="755"/>
      <c r="UTV294" s="755"/>
      <c r="UTW294" s="755"/>
      <c r="UTX294" s="755"/>
      <c r="UTY294" s="755"/>
      <c r="UTZ294" s="755"/>
      <c r="UUA294" s="755"/>
      <c r="UUB294" s="755"/>
      <c r="UUC294" s="755"/>
      <c r="UUD294" s="755"/>
      <c r="UUE294" s="755"/>
      <c r="UUF294" s="755"/>
      <c r="UUG294" s="755"/>
      <c r="UUH294" s="755"/>
      <c r="UUI294" s="755"/>
      <c r="UUJ294" s="755"/>
      <c r="UUK294" s="755"/>
      <c r="UUL294" s="755"/>
      <c r="UUM294" s="755"/>
      <c r="UUN294" s="755"/>
      <c r="UUO294" s="755"/>
      <c r="UUP294" s="755"/>
      <c r="UUQ294" s="755"/>
      <c r="UUR294" s="755"/>
      <c r="UUS294" s="755"/>
      <c r="UUT294" s="755"/>
      <c r="UUU294" s="755"/>
      <c r="UUV294" s="755"/>
      <c r="UUW294" s="755"/>
      <c r="UUX294" s="755"/>
      <c r="UUY294" s="755"/>
      <c r="UUZ294" s="755"/>
      <c r="UVA294" s="755"/>
      <c r="UVB294" s="755"/>
      <c r="UVC294" s="755"/>
      <c r="UVD294" s="755"/>
      <c r="UVE294" s="755"/>
      <c r="UVF294" s="755"/>
      <c r="UVG294" s="755"/>
      <c r="UVH294" s="755"/>
      <c r="UVI294" s="755"/>
      <c r="UVJ294" s="755"/>
      <c r="UVK294" s="755"/>
      <c r="UVL294" s="755"/>
      <c r="UVM294" s="755"/>
      <c r="UVN294" s="755"/>
      <c r="UVO294" s="755"/>
      <c r="UVP294" s="755"/>
      <c r="UVQ294" s="755"/>
      <c r="UVR294" s="755"/>
      <c r="UVS294" s="755"/>
      <c r="UVT294" s="755"/>
      <c r="UVU294" s="755"/>
      <c r="UVV294" s="755"/>
      <c r="UVW294" s="755"/>
      <c r="UVX294" s="755"/>
      <c r="UVY294" s="755"/>
      <c r="UVZ294" s="755"/>
      <c r="UWA294" s="755"/>
      <c r="UWB294" s="755"/>
      <c r="UWC294" s="755"/>
      <c r="UWD294" s="755"/>
      <c r="UWE294" s="755"/>
      <c r="UWF294" s="755"/>
      <c r="UWG294" s="755"/>
      <c r="UWH294" s="755"/>
      <c r="UWI294" s="755"/>
      <c r="UWJ294" s="755"/>
      <c r="UWK294" s="755"/>
      <c r="UWL294" s="755"/>
      <c r="UWM294" s="755"/>
      <c r="UWN294" s="755"/>
      <c r="UWO294" s="755"/>
      <c r="UWP294" s="755"/>
      <c r="UWQ294" s="755"/>
      <c r="UWR294" s="755"/>
      <c r="UWS294" s="755"/>
      <c r="UWT294" s="755"/>
      <c r="UWU294" s="755"/>
      <c r="UWV294" s="755"/>
      <c r="UWW294" s="755"/>
      <c r="UWX294" s="755"/>
      <c r="UWY294" s="755"/>
      <c r="UWZ294" s="755"/>
      <c r="UXA294" s="755"/>
      <c r="UXB294" s="755"/>
      <c r="UXC294" s="755"/>
      <c r="UXD294" s="755"/>
      <c r="UXE294" s="755"/>
      <c r="UXF294" s="755"/>
      <c r="UXG294" s="755"/>
      <c r="UXH294" s="755"/>
      <c r="UXI294" s="755"/>
      <c r="UXJ294" s="755"/>
      <c r="UXK294" s="755"/>
      <c r="UXL294" s="755"/>
      <c r="UXM294" s="755"/>
      <c r="UXN294" s="755"/>
      <c r="UXO294" s="755"/>
      <c r="UXP294" s="755"/>
      <c r="UXQ294" s="755"/>
      <c r="UXR294" s="755"/>
      <c r="UXS294" s="755"/>
      <c r="UXT294" s="755"/>
      <c r="UXU294" s="755"/>
      <c r="UXV294" s="755"/>
      <c r="UXW294" s="755"/>
      <c r="UXX294" s="755"/>
      <c r="UXY294" s="755"/>
      <c r="UXZ294" s="755"/>
      <c r="UYA294" s="755"/>
      <c r="UYB294" s="755"/>
      <c r="UYC294" s="755"/>
      <c r="UYD294" s="755"/>
      <c r="UYE294" s="755"/>
      <c r="UYF294" s="755"/>
      <c r="UYG294" s="755"/>
      <c r="UYH294" s="755"/>
      <c r="UYI294" s="755"/>
      <c r="UYJ294" s="755"/>
      <c r="UYK294" s="755"/>
      <c r="UYL294" s="755"/>
      <c r="UYM294" s="755"/>
      <c r="UYN294" s="755"/>
      <c r="UYO294" s="755"/>
      <c r="UYP294" s="755"/>
      <c r="UYQ294" s="755"/>
      <c r="UYR294" s="755"/>
      <c r="UYS294" s="755"/>
      <c r="UYT294" s="755"/>
      <c r="UYU294" s="755"/>
      <c r="UYV294" s="755"/>
      <c r="UYW294" s="755"/>
      <c r="UYX294" s="755"/>
      <c r="UYY294" s="755"/>
      <c r="UYZ294" s="755"/>
      <c r="UZA294" s="755"/>
      <c r="UZB294" s="755"/>
      <c r="UZC294" s="755"/>
      <c r="UZD294" s="755"/>
      <c r="UZE294" s="755"/>
      <c r="UZF294" s="755"/>
      <c r="UZG294" s="755"/>
      <c r="UZH294" s="755"/>
      <c r="UZI294" s="755"/>
      <c r="UZJ294" s="755"/>
      <c r="UZK294" s="755"/>
      <c r="UZL294" s="755"/>
      <c r="UZM294" s="755"/>
      <c r="UZN294" s="755"/>
      <c r="UZO294" s="755"/>
      <c r="UZP294" s="755"/>
      <c r="UZQ294" s="755"/>
      <c r="UZR294" s="755"/>
      <c r="UZS294" s="755"/>
      <c r="UZT294" s="755"/>
      <c r="UZU294" s="755"/>
      <c r="UZV294" s="755"/>
      <c r="UZW294" s="755"/>
      <c r="UZX294" s="755"/>
      <c r="UZY294" s="755"/>
      <c r="UZZ294" s="755"/>
      <c r="VAA294" s="755"/>
      <c r="VAB294" s="755"/>
      <c r="VAC294" s="755"/>
      <c r="VAD294" s="755"/>
      <c r="VAE294" s="755"/>
      <c r="VAF294" s="755"/>
      <c r="VAG294" s="755"/>
      <c r="VAH294" s="755"/>
      <c r="VAI294" s="755"/>
      <c r="VAJ294" s="755"/>
      <c r="VAK294" s="755"/>
      <c r="VAL294" s="755"/>
      <c r="VAM294" s="755"/>
      <c r="VAN294" s="755"/>
      <c r="VAO294" s="755"/>
      <c r="VAP294" s="755"/>
      <c r="VAQ294" s="755"/>
      <c r="VAR294" s="755"/>
      <c r="VAS294" s="755"/>
      <c r="VAT294" s="755"/>
      <c r="VAU294" s="755"/>
      <c r="VAV294" s="755"/>
      <c r="VAW294" s="755"/>
      <c r="VAX294" s="755"/>
      <c r="VAY294" s="755"/>
      <c r="VAZ294" s="755"/>
      <c r="VBA294" s="755"/>
      <c r="VBB294" s="755"/>
      <c r="VBC294" s="755"/>
      <c r="VBD294" s="755"/>
      <c r="VBE294" s="755"/>
      <c r="VBF294" s="755"/>
      <c r="VBG294" s="755"/>
      <c r="VBH294" s="755"/>
      <c r="VBI294" s="755"/>
      <c r="VBJ294" s="755"/>
      <c r="VBK294" s="755"/>
      <c r="VBL294" s="755"/>
      <c r="VBM294" s="755"/>
      <c r="VBN294" s="755"/>
      <c r="VBO294" s="755"/>
      <c r="VBP294" s="755"/>
      <c r="VBQ294" s="755"/>
      <c r="VBR294" s="755"/>
      <c r="VBS294" s="755"/>
      <c r="VBT294" s="755"/>
      <c r="VBU294" s="755"/>
      <c r="VBV294" s="755"/>
      <c r="VBW294" s="755"/>
      <c r="VBX294" s="755"/>
      <c r="VBY294" s="755"/>
      <c r="VBZ294" s="755"/>
      <c r="VCA294" s="755"/>
      <c r="VCB294" s="755"/>
      <c r="VCC294" s="755"/>
      <c r="VCD294" s="755"/>
      <c r="VCE294" s="755"/>
      <c r="VCF294" s="755"/>
      <c r="VCG294" s="755"/>
      <c r="VCH294" s="755"/>
      <c r="VCI294" s="755"/>
      <c r="VCJ294" s="755"/>
      <c r="VCK294" s="755"/>
      <c r="VCL294" s="755"/>
      <c r="VCM294" s="755"/>
      <c r="VCN294" s="755"/>
      <c r="VCO294" s="755"/>
      <c r="VCP294" s="755"/>
      <c r="VCQ294" s="755"/>
      <c r="VCR294" s="755"/>
      <c r="VCS294" s="755"/>
      <c r="VCT294" s="755"/>
      <c r="VCU294" s="755"/>
      <c r="VCV294" s="755"/>
      <c r="VCW294" s="755"/>
      <c r="VCX294" s="755"/>
      <c r="VCY294" s="755"/>
      <c r="VCZ294" s="755"/>
      <c r="VDA294" s="755"/>
      <c r="VDB294" s="755"/>
      <c r="VDC294" s="755"/>
      <c r="VDD294" s="755"/>
      <c r="VDE294" s="755"/>
      <c r="VDF294" s="755"/>
      <c r="VDG294" s="755"/>
      <c r="VDH294" s="755"/>
      <c r="VDI294" s="755"/>
      <c r="VDJ294" s="755"/>
      <c r="VDK294" s="755"/>
      <c r="VDL294" s="755"/>
      <c r="VDM294" s="755"/>
      <c r="VDN294" s="755"/>
      <c r="VDO294" s="755"/>
      <c r="VDP294" s="755"/>
      <c r="VDQ294" s="755"/>
      <c r="VDR294" s="755"/>
      <c r="VDS294" s="755"/>
      <c r="VDT294" s="755"/>
      <c r="VDU294" s="755"/>
      <c r="VDV294" s="755"/>
      <c r="VDW294" s="755"/>
      <c r="VDX294" s="755"/>
      <c r="VDY294" s="755"/>
      <c r="VDZ294" s="755"/>
      <c r="VEA294" s="755"/>
      <c r="VEB294" s="755"/>
      <c r="VEC294" s="755"/>
      <c r="VED294" s="755"/>
      <c r="VEE294" s="755"/>
      <c r="VEF294" s="755"/>
      <c r="VEG294" s="755"/>
      <c r="VEH294" s="755"/>
      <c r="VEI294" s="755"/>
      <c r="VEJ294" s="755"/>
      <c r="VEK294" s="755"/>
      <c r="VEL294" s="755"/>
      <c r="VEM294" s="755"/>
      <c r="VEN294" s="755"/>
      <c r="VEO294" s="755"/>
      <c r="VEP294" s="755"/>
      <c r="VEQ294" s="755"/>
      <c r="VER294" s="755"/>
      <c r="VES294" s="755"/>
      <c r="VET294" s="755"/>
      <c r="VEU294" s="755"/>
      <c r="VEV294" s="755"/>
      <c r="VEW294" s="755"/>
      <c r="VEX294" s="755"/>
      <c r="VEY294" s="755"/>
      <c r="VEZ294" s="755"/>
      <c r="VFA294" s="755"/>
      <c r="VFB294" s="755"/>
      <c r="VFC294" s="755"/>
      <c r="VFD294" s="755"/>
      <c r="VFE294" s="755"/>
      <c r="VFF294" s="755"/>
      <c r="VFG294" s="755"/>
      <c r="VFH294" s="755"/>
      <c r="VFI294" s="755"/>
      <c r="VFJ294" s="755"/>
      <c r="VFK294" s="755"/>
      <c r="VFL294" s="755"/>
      <c r="VFM294" s="755"/>
      <c r="VFN294" s="755"/>
      <c r="VFO294" s="755"/>
      <c r="VFP294" s="755"/>
      <c r="VFQ294" s="755"/>
      <c r="VFR294" s="755"/>
      <c r="VFS294" s="755"/>
      <c r="VFT294" s="755"/>
      <c r="VFU294" s="755"/>
      <c r="VFV294" s="755"/>
      <c r="VFW294" s="755"/>
      <c r="VFX294" s="755"/>
      <c r="VFY294" s="755"/>
      <c r="VFZ294" s="755"/>
      <c r="VGA294" s="755"/>
      <c r="VGB294" s="755"/>
      <c r="VGC294" s="755"/>
      <c r="VGD294" s="755"/>
      <c r="VGE294" s="755"/>
      <c r="VGF294" s="755"/>
      <c r="VGG294" s="755"/>
      <c r="VGH294" s="755"/>
      <c r="VGI294" s="755"/>
      <c r="VGJ294" s="755"/>
      <c r="VGK294" s="755"/>
      <c r="VGL294" s="755"/>
      <c r="VGM294" s="755"/>
      <c r="VGN294" s="755"/>
      <c r="VGO294" s="755"/>
      <c r="VGP294" s="755"/>
      <c r="VGQ294" s="755"/>
      <c r="VGR294" s="755"/>
      <c r="VGS294" s="755"/>
      <c r="VGT294" s="755"/>
      <c r="VGU294" s="755"/>
      <c r="VGV294" s="755"/>
      <c r="VGW294" s="755"/>
      <c r="VGX294" s="755"/>
      <c r="VGY294" s="755"/>
      <c r="VGZ294" s="755"/>
      <c r="VHA294" s="755"/>
      <c r="VHB294" s="755"/>
      <c r="VHC294" s="755"/>
      <c r="VHD294" s="755"/>
      <c r="VHE294" s="755"/>
      <c r="VHF294" s="755"/>
      <c r="VHG294" s="755"/>
      <c r="VHH294" s="755"/>
      <c r="VHI294" s="755"/>
      <c r="VHJ294" s="755"/>
      <c r="VHK294" s="755"/>
      <c r="VHL294" s="755"/>
      <c r="VHM294" s="755"/>
      <c r="VHN294" s="755"/>
      <c r="VHO294" s="755"/>
      <c r="VHP294" s="755"/>
      <c r="VHQ294" s="755"/>
      <c r="VHR294" s="755"/>
      <c r="VHS294" s="755"/>
      <c r="VHT294" s="755"/>
      <c r="VHU294" s="755"/>
      <c r="VHV294" s="755"/>
      <c r="VHW294" s="755"/>
      <c r="VHX294" s="755"/>
      <c r="VHY294" s="755"/>
      <c r="VHZ294" s="755"/>
      <c r="VIA294" s="755"/>
      <c r="VIB294" s="755"/>
      <c r="VIC294" s="755"/>
      <c r="VID294" s="755"/>
      <c r="VIE294" s="755"/>
      <c r="VIF294" s="755"/>
      <c r="VIG294" s="755"/>
      <c r="VIH294" s="755"/>
      <c r="VII294" s="755"/>
      <c r="VIJ294" s="755"/>
      <c r="VIK294" s="755"/>
      <c r="VIL294" s="755"/>
      <c r="VIM294" s="755"/>
      <c r="VIN294" s="755"/>
      <c r="VIO294" s="755"/>
      <c r="VIP294" s="755"/>
      <c r="VIQ294" s="755"/>
      <c r="VIR294" s="755"/>
      <c r="VIS294" s="755"/>
      <c r="VIT294" s="755"/>
      <c r="VIU294" s="755"/>
      <c r="VIV294" s="755"/>
      <c r="VIW294" s="755"/>
      <c r="VIX294" s="755"/>
      <c r="VIY294" s="755"/>
      <c r="VIZ294" s="755"/>
      <c r="VJA294" s="755"/>
      <c r="VJB294" s="755"/>
      <c r="VJC294" s="755"/>
      <c r="VJD294" s="755"/>
      <c r="VJE294" s="755"/>
      <c r="VJF294" s="755"/>
      <c r="VJG294" s="755"/>
      <c r="VJH294" s="755"/>
      <c r="VJI294" s="755"/>
      <c r="VJJ294" s="755"/>
      <c r="VJK294" s="755"/>
      <c r="VJL294" s="755"/>
      <c r="VJM294" s="755"/>
      <c r="VJN294" s="755"/>
      <c r="VJO294" s="755"/>
      <c r="VJP294" s="755"/>
      <c r="VJQ294" s="755"/>
      <c r="VJR294" s="755"/>
      <c r="VJS294" s="755"/>
      <c r="VJT294" s="755"/>
      <c r="VJU294" s="755"/>
      <c r="VJV294" s="755"/>
      <c r="VJW294" s="755"/>
      <c r="VJX294" s="755"/>
      <c r="VJY294" s="755"/>
      <c r="VJZ294" s="755"/>
      <c r="VKA294" s="755"/>
      <c r="VKB294" s="755"/>
      <c r="VKC294" s="755"/>
      <c r="VKD294" s="755"/>
      <c r="VKE294" s="755"/>
      <c r="VKF294" s="755"/>
      <c r="VKG294" s="755"/>
      <c r="VKH294" s="755"/>
      <c r="VKI294" s="755"/>
      <c r="VKJ294" s="755"/>
      <c r="VKK294" s="755"/>
      <c r="VKL294" s="755"/>
      <c r="VKM294" s="755"/>
      <c r="VKN294" s="755"/>
      <c r="VKO294" s="755"/>
      <c r="VKP294" s="755"/>
      <c r="VKQ294" s="755"/>
      <c r="VKR294" s="755"/>
      <c r="VKS294" s="755"/>
      <c r="VKT294" s="755"/>
      <c r="VKU294" s="755"/>
      <c r="VKV294" s="755"/>
      <c r="VKW294" s="755"/>
      <c r="VKX294" s="755"/>
      <c r="VKY294" s="755"/>
      <c r="VKZ294" s="755"/>
      <c r="VLA294" s="755"/>
      <c r="VLB294" s="755"/>
      <c r="VLC294" s="755"/>
      <c r="VLD294" s="755"/>
      <c r="VLE294" s="755"/>
      <c r="VLF294" s="755"/>
      <c r="VLG294" s="755"/>
      <c r="VLH294" s="755"/>
      <c r="VLI294" s="755"/>
      <c r="VLJ294" s="755"/>
      <c r="VLK294" s="755"/>
      <c r="VLL294" s="755"/>
      <c r="VLM294" s="755"/>
      <c r="VLN294" s="755"/>
      <c r="VLO294" s="755"/>
      <c r="VLP294" s="755"/>
      <c r="VLQ294" s="755"/>
      <c r="VLR294" s="755"/>
      <c r="VLS294" s="755"/>
      <c r="VLT294" s="755"/>
      <c r="VLU294" s="755"/>
      <c r="VLV294" s="755"/>
      <c r="VLW294" s="755"/>
      <c r="VLX294" s="755"/>
      <c r="VLY294" s="755"/>
      <c r="VLZ294" s="755"/>
      <c r="VMA294" s="755"/>
      <c r="VMB294" s="755"/>
      <c r="VMC294" s="755"/>
      <c r="VMD294" s="755"/>
      <c r="VME294" s="755"/>
      <c r="VMF294" s="755"/>
      <c r="VMG294" s="755"/>
      <c r="VMH294" s="755"/>
      <c r="VMI294" s="755"/>
      <c r="VMJ294" s="755"/>
      <c r="VMK294" s="755"/>
      <c r="VML294" s="755"/>
      <c r="VMM294" s="755"/>
      <c r="VMN294" s="755"/>
      <c r="VMO294" s="755"/>
      <c r="VMP294" s="755"/>
      <c r="VMQ294" s="755"/>
      <c r="VMR294" s="755"/>
      <c r="VMS294" s="755"/>
      <c r="VMT294" s="755"/>
      <c r="VMU294" s="755"/>
      <c r="VMV294" s="755"/>
      <c r="VMW294" s="755"/>
      <c r="VMX294" s="755"/>
      <c r="VMY294" s="755"/>
      <c r="VMZ294" s="755"/>
      <c r="VNA294" s="755"/>
      <c r="VNB294" s="755"/>
      <c r="VNC294" s="755"/>
      <c r="VND294" s="755"/>
      <c r="VNE294" s="755"/>
      <c r="VNF294" s="755"/>
      <c r="VNG294" s="755"/>
      <c r="VNH294" s="755"/>
      <c r="VNI294" s="755"/>
      <c r="VNJ294" s="755"/>
      <c r="VNK294" s="755"/>
      <c r="VNL294" s="755"/>
      <c r="VNM294" s="755"/>
      <c r="VNN294" s="755"/>
      <c r="VNO294" s="755"/>
      <c r="VNP294" s="755"/>
      <c r="VNQ294" s="755"/>
      <c r="VNR294" s="755"/>
      <c r="VNS294" s="755"/>
      <c r="VNT294" s="755"/>
      <c r="VNU294" s="755"/>
      <c r="VNV294" s="755"/>
      <c r="VNW294" s="755"/>
      <c r="VNX294" s="755"/>
      <c r="VNY294" s="755"/>
      <c r="VNZ294" s="755"/>
      <c r="VOA294" s="755"/>
      <c r="VOB294" s="755"/>
      <c r="VOC294" s="755"/>
      <c r="VOD294" s="755"/>
      <c r="VOE294" s="755"/>
      <c r="VOF294" s="755"/>
      <c r="VOG294" s="755"/>
      <c r="VOH294" s="755"/>
      <c r="VOI294" s="755"/>
      <c r="VOJ294" s="755"/>
      <c r="VOK294" s="755"/>
      <c r="VOL294" s="755"/>
      <c r="VOM294" s="755"/>
      <c r="VON294" s="755"/>
      <c r="VOO294" s="755"/>
      <c r="VOP294" s="755"/>
      <c r="VOQ294" s="755"/>
      <c r="VOR294" s="755"/>
      <c r="VOS294" s="755"/>
      <c r="VOT294" s="755"/>
      <c r="VOU294" s="755"/>
      <c r="VOV294" s="755"/>
      <c r="VOW294" s="755"/>
      <c r="VOX294" s="755"/>
      <c r="VOY294" s="755"/>
      <c r="VOZ294" s="755"/>
      <c r="VPA294" s="755"/>
      <c r="VPB294" s="755"/>
      <c r="VPC294" s="755"/>
      <c r="VPD294" s="755"/>
      <c r="VPE294" s="755"/>
      <c r="VPF294" s="755"/>
      <c r="VPG294" s="755"/>
      <c r="VPH294" s="755"/>
      <c r="VPI294" s="755"/>
      <c r="VPJ294" s="755"/>
      <c r="VPK294" s="755"/>
      <c r="VPL294" s="755"/>
      <c r="VPM294" s="755"/>
      <c r="VPN294" s="755"/>
      <c r="VPO294" s="755"/>
      <c r="VPP294" s="755"/>
      <c r="VPQ294" s="755"/>
      <c r="VPR294" s="755"/>
      <c r="VPS294" s="755"/>
      <c r="VPT294" s="755"/>
      <c r="VPU294" s="755"/>
      <c r="VPV294" s="755"/>
      <c r="VPW294" s="755"/>
      <c r="VPX294" s="755"/>
      <c r="VPY294" s="755"/>
      <c r="VPZ294" s="755"/>
      <c r="VQA294" s="755"/>
      <c r="VQB294" s="755"/>
      <c r="VQC294" s="755"/>
      <c r="VQD294" s="755"/>
      <c r="VQE294" s="755"/>
      <c r="VQF294" s="755"/>
      <c r="VQG294" s="755"/>
      <c r="VQH294" s="755"/>
      <c r="VQI294" s="755"/>
      <c r="VQJ294" s="755"/>
      <c r="VQK294" s="755"/>
      <c r="VQL294" s="755"/>
      <c r="VQM294" s="755"/>
      <c r="VQN294" s="755"/>
      <c r="VQO294" s="755"/>
      <c r="VQP294" s="755"/>
      <c r="VQQ294" s="755"/>
      <c r="VQR294" s="755"/>
      <c r="VQS294" s="755"/>
      <c r="VQT294" s="755"/>
      <c r="VQU294" s="755"/>
      <c r="VQV294" s="755"/>
      <c r="VQW294" s="755"/>
      <c r="VQX294" s="755"/>
      <c r="VQY294" s="755"/>
      <c r="VQZ294" s="755"/>
      <c r="VRA294" s="755"/>
      <c r="VRB294" s="755"/>
      <c r="VRC294" s="755"/>
      <c r="VRD294" s="755"/>
      <c r="VRE294" s="755"/>
      <c r="VRF294" s="755"/>
      <c r="VRG294" s="755"/>
      <c r="VRH294" s="755"/>
      <c r="VRI294" s="755"/>
      <c r="VRJ294" s="755"/>
      <c r="VRK294" s="755"/>
      <c r="VRL294" s="755"/>
      <c r="VRM294" s="755"/>
      <c r="VRN294" s="755"/>
      <c r="VRO294" s="755"/>
      <c r="VRP294" s="755"/>
      <c r="VRQ294" s="755"/>
      <c r="VRR294" s="755"/>
      <c r="VRS294" s="755"/>
      <c r="VRT294" s="755"/>
      <c r="VRU294" s="755"/>
      <c r="VRV294" s="755"/>
      <c r="VRW294" s="755"/>
      <c r="VRX294" s="755"/>
      <c r="VRY294" s="755"/>
      <c r="VRZ294" s="755"/>
      <c r="VSA294" s="755"/>
      <c r="VSB294" s="755"/>
      <c r="VSC294" s="755"/>
      <c r="VSD294" s="755"/>
      <c r="VSE294" s="755"/>
      <c r="VSF294" s="755"/>
      <c r="VSG294" s="755"/>
      <c r="VSH294" s="755"/>
      <c r="VSI294" s="755"/>
      <c r="VSJ294" s="755"/>
      <c r="VSK294" s="755"/>
      <c r="VSL294" s="755"/>
      <c r="VSM294" s="755"/>
      <c r="VSN294" s="755"/>
      <c r="VSO294" s="755"/>
      <c r="VSP294" s="755"/>
      <c r="VSQ294" s="755"/>
      <c r="VSR294" s="755"/>
      <c r="VSS294" s="755"/>
      <c r="VST294" s="755"/>
      <c r="VSU294" s="755"/>
      <c r="VSV294" s="755"/>
      <c r="VSW294" s="755"/>
      <c r="VSX294" s="755"/>
      <c r="VSY294" s="755"/>
      <c r="VSZ294" s="755"/>
      <c r="VTA294" s="755"/>
      <c r="VTB294" s="755"/>
      <c r="VTC294" s="755"/>
      <c r="VTD294" s="755"/>
      <c r="VTE294" s="755"/>
      <c r="VTF294" s="755"/>
      <c r="VTG294" s="755"/>
      <c r="VTH294" s="755"/>
      <c r="VTI294" s="755"/>
      <c r="VTJ294" s="755"/>
      <c r="VTK294" s="755"/>
      <c r="VTL294" s="755"/>
      <c r="VTM294" s="755"/>
      <c r="VTN294" s="755"/>
      <c r="VTO294" s="755"/>
      <c r="VTP294" s="755"/>
      <c r="VTQ294" s="755"/>
      <c r="VTR294" s="755"/>
      <c r="VTS294" s="755"/>
      <c r="VTT294" s="755"/>
      <c r="VTU294" s="755"/>
      <c r="VTV294" s="755"/>
      <c r="VTW294" s="755"/>
      <c r="VTX294" s="755"/>
      <c r="VTY294" s="755"/>
      <c r="VTZ294" s="755"/>
      <c r="VUA294" s="755"/>
      <c r="VUB294" s="755"/>
      <c r="VUC294" s="755"/>
      <c r="VUD294" s="755"/>
      <c r="VUE294" s="755"/>
      <c r="VUF294" s="755"/>
      <c r="VUG294" s="755"/>
      <c r="VUH294" s="755"/>
      <c r="VUI294" s="755"/>
      <c r="VUJ294" s="755"/>
      <c r="VUK294" s="755"/>
      <c r="VUL294" s="755"/>
      <c r="VUM294" s="755"/>
      <c r="VUN294" s="755"/>
      <c r="VUO294" s="755"/>
      <c r="VUP294" s="755"/>
      <c r="VUQ294" s="755"/>
      <c r="VUR294" s="755"/>
      <c r="VUS294" s="755"/>
      <c r="VUT294" s="755"/>
      <c r="VUU294" s="755"/>
      <c r="VUV294" s="755"/>
      <c r="VUW294" s="755"/>
      <c r="VUX294" s="755"/>
      <c r="VUY294" s="755"/>
      <c r="VUZ294" s="755"/>
      <c r="VVA294" s="755"/>
      <c r="VVB294" s="755"/>
      <c r="VVC294" s="755"/>
      <c r="VVD294" s="755"/>
      <c r="VVE294" s="755"/>
      <c r="VVF294" s="755"/>
      <c r="VVG294" s="755"/>
      <c r="VVH294" s="755"/>
      <c r="VVI294" s="755"/>
      <c r="VVJ294" s="755"/>
      <c r="VVK294" s="755"/>
      <c r="VVL294" s="755"/>
      <c r="VVM294" s="755"/>
      <c r="VVN294" s="755"/>
      <c r="VVO294" s="755"/>
      <c r="VVP294" s="755"/>
      <c r="VVQ294" s="755"/>
      <c r="VVR294" s="755"/>
      <c r="VVS294" s="755"/>
      <c r="VVT294" s="755"/>
      <c r="VVU294" s="755"/>
      <c r="VVV294" s="755"/>
      <c r="VVW294" s="755"/>
      <c r="VVX294" s="755"/>
      <c r="VVY294" s="755"/>
      <c r="VVZ294" s="755"/>
      <c r="VWA294" s="755"/>
      <c r="VWB294" s="755"/>
      <c r="VWC294" s="755"/>
      <c r="VWD294" s="755"/>
      <c r="VWE294" s="755"/>
      <c r="VWF294" s="755"/>
      <c r="VWG294" s="755"/>
      <c r="VWH294" s="755"/>
      <c r="VWI294" s="755"/>
      <c r="VWJ294" s="755"/>
      <c r="VWK294" s="755"/>
      <c r="VWL294" s="755"/>
      <c r="VWM294" s="755"/>
      <c r="VWN294" s="755"/>
      <c r="VWO294" s="755"/>
      <c r="VWP294" s="755"/>
      <c r="VWQ294" s="755"/>
      <c r="VWR294" s="755"/>
      <c r="VWS294" s="755"/>
      <c r="VWT294" s="755"/>
      <c r="VWU294" s="755"/>
      <c r="VWV294" s="755"/>
      <c r="VWW294" s="755"/>
      <c r="VWX294" s="755"/>
      <c r="VWY294" s="755"/>
      <c r="VWZ294" s="755"/>
      <c r="VXA294" s="755"/>
      <c r="VXB294" s="755"/>
      <c r="VXC294" s="755"/>
      <c r="VXD294" s="755"/>
      <c r="VXE294" s="755"/>
      <c r="VXF294" s="755"/>
      <c r="VXG294" s="755"/>
      <c r="VXH294" s="755"/>
      <c r="VXI294" s="755"/>
      <c r="VXJ294" s="755"/>
      <c r="VXK294" s="755"/>
      <c r="VXL294" s="755"/>
      <c r="VXM294" s="755"/>
      <c r="VXN294" s="755"/>
      <c r="VXO294" s="755"/>
      <c r="VXP294" s="755"/>
      <c r="VXQ294" s="755"/>
      <c r="VXR294" s="755"/>
      <c r="VXS294" s="755"/>
      <c r="VXT294" s="755"/>
      <c r="VXU294" s="755"/>
      <c r="VXV294" s="755"/>
      <c r="VXW294" s="755"/>
      <c r="VXX294" s="755"/>
      <c r="VXY294" s="755"/>
      <c r="VXZ294" s="755"/>
      <c r="VYA294" s="755"/>
      <c r="VYB294" s="755"/>
      <c r="VYC294" s="755"/>
      <c r="VYD294" s="755"/>
      <c r="VYE294" s="755"/>
      <c r="VYF294" s="755"/>
      <c r="VYG294" s="755"/>
      <c r="VYH294" s="755"/>
      <c r="VYI294" s="755"/>
      <c r="VYJ294" s="755"/>
      <c r="VYK294" s="755"/>
      <c r="VYL294" s="755"/>
      <c r="VYM294" s="755"/>
      <c r="VYN294" s="755"/>
      <c r="VYO294" s="755"/>
      <c r="VYP294" s="755"/>
      <c r="VYQ294" s="755"/>
      <c r="VYR294" s="755"/>
      <c r="VYS294" s="755"/>
      <c r="VYT294" s="755"/>
      <c r="VYU294" s="755"/>
      <c r="VYV294" s="755"/>
      <c r="VYW294" s="755"/>
      <c r="VYX294" s="755"/>
      <c r="VYY294" s="755"/>
      <c r="VYZ294" s="755"/>
      <c r="VZA294" s="755"/>
      <c r="VZB294" s="755"/>
      <c r="VZC294" s="755"/>
      <c r="VZD294" s="755"/>
      <c r="VZE294" s="755"/>
      <c r="VZF294" s="755"/>
      <c r="VZG294" s="755"/>
      <c r="VZH294" s="755"/>
      <c r="VZI294" s="755"/>
      <c r="VZJ294" s="755"/>
      <c r="VZK294" s="755"/>
      <c r="VZL294" s="755"/>
      <c r="VZM294" s="755"/>
      <c r="VZN294" s="755"/>
      <c r="VZO294" s="755"/>
      <c r="VZP294" s="755"/>
      <c r="VZQ294" s="755"/>
      <c r="VZR294" s="755"/>
      <c r="VZS294" s="755"/>
      <c r="VZT294" s="755"/>
      <c r="VZU294" s="755"/>
      <c r="VZV294" s="755"/>
      <c r="VZW294" s="755"/>
      <c r="VZX294" s="755"/>
      <c r="VZY294" s="755"/>
      <c r="VZZ294" s="755"/>
      <c r="WAA294" s="755"/>
      <c r="WAB294" s="755"/>
      <c r="WAC294" s="755"/>
      <c r="WAD294" s="755"/>
      <c r="WAE294" s="755"/>
      <c r="WAF294" s="755"/>
      <c r="WAG294" s="755"/>
      <c r="WAH294" s="755"/>
      <c r="WAI294" s="755"/>
      <c r="WAJ294" s="755"/>
      <c r="WAK294" s="755"/>
      <c r="WAL294" s="755"/>
      <c r="WAM294" s="755"/>
      <c r="WAN294" s="755"/>
      <c r="WAO294" s="755"/>
      <c r="WAP294" s="755"/>
      <c r="WAQ294" s="755"/>
      <c r="WAR294" s="755"/>
      <c r="WAS294" s="755"/>
      <c r="WAT294" s="755"/>
      <c r="WAU294" s="755"/>
      <c r="WAV294" s="755"/>
      <c r="WAW294" s="755"/>
      <c r="WAX294" s="755"/>
      <c r="WAY294" s="755"/>
      <c r="WAZ294" s="755"/>
      <c r="WBA294" s="755"/>
      <c r="WBB294" s="755"/>
      <c r="WBC294" s="755"/>
      <c r="WBD294" s="755"/>
      <c r="WBE294" s="755"/>
      <c r="WBF294" s="755"/>
      <c r="WBG294" s="755"/>
      <c r="WBH294" s="755"/>
      <c r="WBI294" s="755"/>
      <c r="WBJ294" s="755"/>
      <c r="WBK294" s="755"/>
      <c r="WBL294" s="755"/>
      <c r="WBM294" s="755"/>
      <c r="WBN294" s="755"/>
      <c r="WBO294" s="755"/>
      <c r="WBP294" s="755"/>
      <c r="WBQ294" s="755"/>
      <c r="WBR294" s="755"/>
      <c r="WBS294" s="755"/>
      <c r="WBT294" s="755"/>
      <c r="WBU294" s="755"/>
      <c r="WBV294" s="755"/>
      <c r="WBW294" s="755"/>
      <c r="WBX294" s="755"/>
      <c r="WBY294" s="755"/>
      <c r="WBZ294" s="755"/>
      <c r="WCA294" s="755"/>
      <c r="WCB294" s="755"/>
      <c r="WCC294" s="755"/>
      <c r="WCD294" s="755"/>
      <c r="WCE294" s="755"/>
      <c r="WCF294" s="755"/>
      <c r="WCG294" s="755"/>
      <c r="WCH294" s="755"/>
      <c r="WCI294" s="755"/>
      <c r="WCJ294" s="755"/>
      <c r="WCK294" s="755"/>
      <c r="WCL294" s="755"/>
      <c r="WCM294" s="755"/>
      <c r="WCN294" s="755"/>
      <c r="WCO294" s="755"/>
      <c r="WCP294" s="755"/>
      <c r="WCQ294" s="755"/>
      <c r="WCR294" s="755"/>
      <c r="WCS294" s="755"/>
      <c r="WCT294" s="755"/>
      <c r="WCU294" s="755"/>
      <c r="WCV294" s="755"/>
      <c r="WCW294" s="755"/>
      <c r="WCX294" s="755"/>
      <c r="WCY294" s="755"/>
      <c r="WCZ294" s="755"/>
      <c r="WDA294" s="755"/>
      <c r="WDB294" s="755"/>
      <c r="WDC294" s="755"/>
      <c r="WDD294" s="755"/>
      <c r="WDE294" s="755"/>
      <c r="WDF294" s="755"/>
      <c r="WDG294" s="755"/>
      <c r="WDH294" s="755"/>
      <c r="WDI294" s="755"/>
      <c r="WDJ294" s="755"/>
      <c r="WDK294" s="755"/>
      <c r="WDL294" s="755"/>
      <c r="WDM294" s="755"/>
      <c r="WDN294" s="755"/>
      <c r="WDO294" s="755"/>
      <c r="WDP294" s="755"/>
      <c r="WDQ294" s="755"/>
      <c r="WDR294" s="755"/>
      <c r="WDS294" s="755"/>
      <c r="WDT294" s="755"/>
      <c r="WDU294" s="755"/>
      <c r="WDV294" s="755"/>
      <c r="WDW294" s="755"/>
      <c r="WDX294" s="755"/>
      <c r="WDY294" s="755"/>
      <c r="WDZ294" s="755"/>
      <c r="WEA294" s="755"/>
      <c r="WEB294" s="755"/>
      <c r="WEC294" s="755"/>
      <c r="WED294" s="755"/>
      <c r="WEE294" s="755"/>
      <c r="WEF294" s="755"/>
      <c r="WEG294" s="755"/>
      <c r="WEH294" s="755"/>
      <c r="WEI294" s="755"/>
      <c r="WEJ294" s="755"/>
      <c r="WEK294" s="755"/>
      <c r="WEL294" s="755"/>
      <c r="WEM294" s="755"/>
      <c r="WEN294" s="755"/>
      <c r="WEO294" s="755"/>
      <c r="WEP294" s="755"/>
      <c r="WEQ294" s="755"/>
      <c r="WER294" s="755"/>
      <c r="WES294" s="755"/>
      <c r="WET294" s="755"/>
      <c r="WEU294" s="755"/>
      <c r="WEV294" s="755"/>
      <c r="WEW294" s="755"/>
      <c r="WEX294" s="755"/>
      <c r="WEY294" s="755"/>
      <c r="WEZ294" s="755"/>
      <c r="WFA294" s="755"/>
      <c r="WFB294" s="755"/>
      <c r="WFC294" s="755"/>
      <c r="WFD294" s="755"/>
      <c r="WFE294" s="755"/>
      <c r="WFF294" s="755"/>
      <c r="WFG294" s="755"/>
      <c r="WFH294" s="755"/>
      <c r="WFI294" s="755"/>
      <c r="WFJ294" s="755"/>
      <c r="WFK294" s="755"/>
      <c r="WFL294" s="755"/>
      <c r="WFM294" s="755"/>
      <c r="WFN294" s="755"/>
      <c r="WFO294" s="755"/>
      <c r="WFP294" s="755"/>
      <c r="WFQ294" s="755"/>
      <c r="WFR294" s="755"/>
      <c r="WFS294" s="755"/>
      <c r="WFT294" s="755"/>
      <c r="WFU294" s="755"/>
      <c r="WFV294" s="755"/>
      <c r="WFW294" s="755"/>
      <c r="WFX294" s="755"/>
      <c r="WFY294" s="755"/>
      <c r="WFZ294" s="755"/>
      <c r="WGA294" s="755"/>
      <c r="WGB294" s="755"/>
      <c r="WGC294" s="755"/>
      <c r="WGD294" s="755"/>
      <c r="WGE294" s="755"/>
      <c r="WGF294" s="755"/>
      <c r="WGG294" s="755"/>
      <c r="WGH294" s="755"/>
      <c r="WGI294" s="755"/>
      <c r="WGJ294" s="755"/>
      <c r="WGK294" s="755"/>
      <c r="WGL294" s="755"/>
      <c r="WGM294" s="755"/>
      <c r="WGN294" s="755"/>
      <c r="WGO294" s="755"/>
      <c r="WGP294" s="755"/>
      <c r="WGQ294" s="755"/>
      <c r="WGR294" s="755"/>
      <c r="WGS294" s="755"/>
      <c r="WGT294" s="755"/>
      <c r="WGU294" s="755"/>
      <c r="WGV294" s="755"/>
      <c r="WGW294" s="755"/>
      <c r="WGX294" s="755"/>
      <c r="WGY294" s="755"/>
      <c r="WGZ294" s="755"/>
      <c r="WHA294" s="755"/>
      <c r="WHB294" s="755"/>
      <c r="WHC294" s="755"/>
      <c r="WHD294" s="755"/>
      <c r="WHE294" s="755"/>
      <c r="WHF294" s="755"/>
      <c r="WHG294" s="755"/>
      <c r="WHH294" s="755"/>
      <c r="WHI294" s="755"/>
      <c r="WHJ294" s="755"/>
      <c r="WHK294" s="755"/>
      <c r="WHL294" s="755"/>
      <c r="WHM294" s="755"/>
      <c r="WHN294" s="755"/>
      <c r="WHO294" s="755"/>
      <c r="WHP294" s="755"/>
      <c r="WHQ294" s="755"/>
      <c r="WHR294" s="755"/>
      <c r="WHS294" s="755"/>
      <c r="WHT294" s="755"/>
      <c r="WHU294" s="755"/>
      <c r="WHV294" s="755"/>
      <c r="WHW294" s="755"/>
      <c r="WHX294" s="755"/>
      <c r="WHY294" s="755"/>
      <c r="WHZ294" s="755"/>
      <c r="WIA294" s="755"/>
      <c r="WIB294" s="755"/>
      <c r="WIC294" s="755"/>
      <c r="WID294" s="755"/>
      <c r="WIE294" s="755"/>
      <c r="WIF294" s="755"/>
      <c r="WIG294" s="755"/>
      <c r="WIH294" s="755"/>
      <c r="WII294" s="755"/>
      <c r="WIJ294" s="755"/>
      <c r="WIK294" s="755"/>
      <c r="WIL294" s="755"/>
      <c r="WIM294" s="755"/>
      <c r="WIN294" s="755"/>
      <c r="WIO294" s="755"/>
      <c r="WIP294" s="755"/>
      <c r="WIQ294" s="755"/>
      <c r="WIR294" s="755"/>
      <c r="WIS294" s="755"/>
      <c r="WIT294" s="755"/>
      <c r="WIU294" s="755"/>
      <c r="WIV294" s="755"/>
      <c r="WIW294" s="755"/>
      <c r="WIX294" s="755"/>
      <c r="WIY294" s="755"/>
      <c r="WIZ294" s="755"/>
      <c r="WJA294" s="755"/>
      <c r="WJB294" s="755"/>
      <c r="WJC294" s="755"/>
      <c r="WJD294" s="755"/>
      <c r="WJE294" s="755"/>
      <c r="WJF294" s="755"/>
      <c r="WJG294" s="755"/>
      <c r="WJH294" s="755"/>
      <c r="WJI294" s="755"/>
      <c r="WJJ294" s="755"/>
      <c r="WJK294" s="755"/>
      <c r="WJL294" s="755"/>
      <c r="WJM294" s="755"/>
      <c r="WJN294" s="755"/>
      <c r="WJO294" s="755"/>
      <c r="WJP294" s="755"/>
      <c r="WJQ294" s="755"/>
      <c r="WJR294" s="755"/>
      <c r="WJS294" s="755"/>
      <c r="WJT294" s="755"/>
      <c r="WJU294" s="755"/>
      <c r="WJV294" s="755"/>
      <c r="WJW294" s="755"/>
      <c r="WJX294" s="755"/>
      <c r="WJY294" s="755"/>
      <c r="WJZ294" s="755"/>
      <c r="WKA294" s="755"/>
      <c r="WKB294" s="755"/>
      <c r="WKC294" s="755"/>
      <c r="WKD294" s="755"/>
      <c r="WKE294" s="755"/>
      <c r="WKF294" s="755"/>
      <c r="WKG294" s="755"/>
      <c r="WKH294" s="755"/>
      <c r="WKI294" s="755"/>
      <c r="WKJ294" s="755"/>
      <c r="WKK294" s="755"/>
      <c r="WKL294" s="755"/>
      <c r="WKM294" s="755"/>
      <c r="WKN294" s="755"/>
      <c r="WKO294" s="755"/>
      <c r="WKP294" s="755"/>
      <c r="WKQ294" s="755"/>
      <c r="WKR294" s="755"/>
      <c r="WKS294" s="755"/>
      <c r="WKT294" s="755"/>
      <c r="WKU294" s="755"/>
      <c r="WKV294" s="755"/>
      <c r="WKW294" s="755"/>
      <c r="WKX294" s="755"/>
      <c r="WKY294" s="755"/>
      <c r="WKZ294" s="755"/>
      <c r="WLA294" s="755"/>
      <c r="WLB294" s="755"/>
      <c r="WLC294" s="755"/>
      <c r="WLD294" s="755"/>
      <c r="WLE294" s="755"/>
      <c r="WLF294" s="755"/>
      <c r="WLG294" s="755"/>
      <c r="WLH294" s="755"/>
      <c r="WLI294" s="755"/>
      <c r="WLJ294" s="755"/>
      <c r="WLK294" s="755"/>
      <c r="WLL294" s="755"/>
      <c r="WLM294" s="755"/>
      <c r="WLN294" s="755"/>
      <c r="WLO294" s="755"/>
      <c r="WLP294" s="755"/>
      <c r="WLQ294" s="755"/>
      <c r="WLR294" s="755"/>
      <c r="WLS294" s="755"/>
      <c r="WLT294" s="755"/>
      <c r="WLU294" s="755"/>
      <c r="WLV294" s="755"/>
      <c r="WLW294" s="755"/>
      <c r="WLX294" s="755"/>
      <c r="WLY294" s="755"/>
      <c r="WLZ294" s="755"/>
      <c r="WMA294" s="755"/>
      <c r="WMB294" s="755"/>
      <c r="WMC294" s="755"/>
      <c r="WMD294" s="755"/>
      <c r="WME294" s="755"/>
      <c r="WMF294" s="755"/>
      <c r="WMG294" s="755"/>
      <c r="WMH294" s="755"/>
      <c r="WMI294" s="755"/>
      <c r="WMJ294" s="755"/>
      <c r="WMK294" s="755"/>
      <c r="WML294" s="755"/>
      <c r="WMM294" s="755"/>
      <c r="WMN294" s="755"/>
      <c r="WMO294" s="755"/>
      <c r="WMP294" s="755"/>
      <c r="WMQ294" s="755"/>
      <c r="WMR294" s="755"/>
      <c r="WMS294" s="755"/>
      <c r="WMT294" s="755"/>
      <c r="WMU294" s="755"/>
      <c r="WMV294" s="755"/>
      <c r="WMW294" s="755"/>
      <c r="WMX294" s="755"/>
      <c r="WMY294" s="755"/>
      <c r="WMZ294" s="755"/>
      <c r="WNA294" s="755"/>
      <c r="WNB294" s="755"/>
      <c r="WNC294" s="755"/>
      <c r="WND294" s="755"/>
      <c r="WNE294" s="755"/>
      <c r="WNF294" s="755"/>
      <c r="WNG294" s="755"/>
      <c r="WNH294" s="755"/>
      <c r="WNI294" s="755"/>
      <c r="WNJ294" s="755"/>
      <c r="WNK294" s="755"/>
      <c r="WNL294" s="755"/>
      <c r="WNM294" s="755"/>
      <c r="WNN294" s="755"/>
      <c r="WNO294" s="755"/>
      <c r="WNP294" s="755"/>
      <c r="WNQ294" s="755"/>
      <c r="WNR294" s="755"/>
      <c r="WNS294" s="755"/>
      <c r="WNT294" s="755"/>
      <c r="WNU294" s="755"/>
      <c r="WNV294" s="755"/>
      <c r="WNW294" s="755"/>
      <c r="WNX294" s="755"/>
      <c r="WNY294" s="755"/>
      <c r="WNZ294" s="755"/>
      <c r="WOA294" s="755"/>
      <c r="WOB294" s="755"/>
      <c r="WOC294" s="755"/>
      <c r="WOD294" s="755"/>
      <c r="WOE294" s="755"/>
      <c r="WOF294" s="755"/>
      <c r="WOG294" s="755"/>
      <c r="WOH294" s="755"/>
      <c r="WOI294" s="755"/>
      <c r="WOJ294" s="755"/>
      <c r="WOK294" s="755"/>
      <c r="WOL294" s="755"/>
      <c r="WOM294" s="755"/>
      <c r="WON294" s="755"/>
      <c r="WOO294" s="755"/>
      <c r="WOP294" s="755"/>
      <c r="WOQ294" s="755"/>
      <c r="WOR294" s="755"/>
      <c r="WOS294" s="755"/>
      <c r="WOT294" s="755"/>
      <c r="WOU294" s="755"/>
      <c r="WOV294" s="755"/>
      <c r="WOW294" s="755"/>
      <c r="WOX294" s="755"/>
      <c r="WOY294" s="755"/>
      <c r="WOZ294" s="755"/>
      <c r="WPA294" s="755"/>
      <c r="WPB294" s="755"/>
      <c r="WPC294" s="755"/>
      <c r="WPD294" s="755"/>
      <c r="WPE294" s="755"/>
      <c r="WPF294" s="755"/>
      <c r="WPG294" s="755"/>
      <c r="WPH294" s="755"/>
      <c r="WPI294" s="755"/>
      <c r="WPJ294" s="755"/>
      <c r="WPK294" s="755"/>
      <c r="WPL294" s="755"/>
      <c r="WPM294" s="755"/>
      <c r="WPN294" s="755"/>
      <c r="WPO294" s="755"/>
      <c r="WPP294" s="755"/>
      <c r="WPQ294" s="755"/>
      <c r="WPR294" s="755"/>
      <c r="WPS294" s="755"/>
      <c r="WPT294" s="755"/>
      <c r="WPU294" s="755"/>
      <c r="WPV294" s="755"/>
      <c r="WPW294" s="755"/>
      <c r="WPX294" s="755"/>
      <c r="WPY294" s="755"/>
      <c r="WPZ294" s="755"/>
      <c r="WQA294" s="755"/>
      <c r="WQB294" s="755"/>
      <c r="WQC294" s="755"/>
      <c r="WQD294" s="755"/>
      <c r="WQE294" s="755"/>
      <c r="WQF294" s="755"/>
      <c r="WQG294" s="755"/>
      <c r="WQH294" s="755"/>
      <c r="WQI294" s="755"/>
      <c r="WQJ294" s="755"/>
      <c r="WQK294" s="755"/>
      <c r="WQL294" s="755"/>
      <c r="WQM294" s="755"/>
      <c r="WQN294" s="755"/>
      <c r="WQO294" s="755"/>
      <c r="WQP294" s="755"/>
      <c r="WQQ294" s="755"/>
      <c r="WQR294" s="755"/>
      <c r="WQS294" s="755"/>
      <c r="WQT294" s="755"/>
      <c r="WQU294" s="755"/>
      <c r="WQV294" s="755"/>
      <c r="WQW294" s="755"/>
      <c r="WQX294" s="755"/>
      <c r="WQY294" s="755"/>
      <c r="WQZ294" s="755"/>
      <c r="WRA294" s="755"/>
      <c r="WRB294" s="755"/>
      <c r="WRC294" s="755"/>
      <c r="WRD294" s="755"/>
      <c r="WRE294" s="755"/>
      <c r="WRF294" s="755"/>
      <c r="WRG294" s="755"/>
      <c r="WRH294" s="755"/>
      <c r="WRI294" s="755"/>
      <c r="WRJ294" s="755"/>
      <c r="WRK294" s="755"/>
      <c r="WRL294" s="755"/>
      <c r="WRM294" s="755"/>
      <c r="WRN294" s="755"/>
      <c r="WRO294" s="755"/>
      <c r="WRP294" s="755"/>
      <c r="WRQ294" s="755"/>
      <c r="WRR294" s="755"/>
      <c r="WRS294" s="755"/>
      <c r="WRT294" s="755"/>
      <c r="WRU294" s="755"/>
      <c r="WRV294" s="755"/>
      <c r="WRW294" s="755"/>
      <c r="WRX294" s="755"/>
      <c r="WRY294" s="755"/>
      <c r="WRZ294" s="755"/>
      <c r="WSA294" s="755"/>
      <c r="WSB294" s="755"/>
      <c r="WSC294" s="755"/>
      <c r="WSD294" s="755"/>
      <c r="WSE294" s="755"/>
      <c r="WSF294" s="755"/>
      <c r="WSG294" s="755"/>
      <c r="WSH294" s="755"/>
      <c r="WSI294" s="755"/>
      <c r="WSJ294" s="755"/>
      <c r="WSK294" s="755"/>
      <c r="WSL294" s="755"/>
      <c r="WSM294" s="755"/>
      <c r="WSN294" s="755"/>
      <c r="WSO294" s="755"/>
      <c r="WSP294" s="755"/>
      <c r="WSQ294" s="755"/>
      <c r="WSR294" s="755"/>
      <c r="WSS294" s="755"/>
      <c r="WST294" s="755"/>
      <c r="WSU294" s="755"/>
      <c r="WSV294" s="755"/>
      <c r="WSW294" s="755"/>
      <c r="WSX294" s="755"/>
      <c r="WSY294" s="755"/>
      <c r="WSZ294" s="755"/>
      <c r="WTA294" s="755"/>
      <c r="WTB294" s="755"/>
      <c r="WTC294" s="755"/>
      <c r="WTD294" s="755"/>
      <c r="WTE294" s="755"/>
      <c r="WTF294" s="755"/>
      <c r="WTG294" s="755"/>
      <c r="WTH294" s="755"/>
      <c r="WTI294" s="755"/>
      <c r="WTJ294" s="755"/>
      <c r="WTK294" s="755"/>
      <c r="WTL294" s="755"/>
      <c r="WTM294" s="755"/>
      <c r="WTN294" s="755"/>
      <c r="WTO294" s="755"/>
      <c r="WTP294" s="755"/>
      <c r="WTQ294" s="755"/>
      <c r="WTR294" s="755"/>
      <c r="WTS294" s="755"/>
      <c r="WTT294" s="755"/>
      <c r="WTU294" s="755"/>
      <c r="WTV294" s="755"/>
      <c r="WTW294" s="755"/>
      <c r="WTX294" s="755"/>
      <c r="WTY294" s="755"/>
      <c r="WTZ294" s="755"/>
      <c r="WUA294" s="755"/>
      <c r="WUB294" s="755"/>
      <c r="WUC294" s="755"/>
      <c r="WUD294" s="755"/>
      <c r="WUE294" s="755"/>
      <c r="WUF294" s="755"/>
      <c r="WUG294" s="755"/>
      <c r="WUH294" s="755"/>
      <c r="WUI294" s="755"/>
      <c r="WUJ294" s="755"/>
      <c r="WUK294" s="755"/>
      <c r="WUL294" s="755"/>
      <c r="WUM294" s="755"/>
      <c r="WUN294" s="755"/>
      <c r="WUO294" s="755"/>
      <c r="WUP294" s="755"/>
      <c r="WUQ294" s="755"/>
      <c r="WUR294" s="755"/>
      <c r="WUS294" s="755"/>
      <c r="WUT294" s="755"/>
      <c r="WUU294" s="755"/>
      <c r="WUV294" s="755"/>
      <c r="WUW294" s="755"/>
      <c r="WUX294" s="755"/>
      <c r="WUY294" s="755"/>
      <c r="WUZ294" s="755"/>
      <c r="WVA294" s="755"/>
      <c r="WVB294" s="755"/>
      <c r="WVC294" s="755"/>
      <c r="WVD294" s="755"/>
      <c r="WVE294" s="755"/>
      <c r="WVF294" s="755"/>
      <c r="WVG294" s="755"/>
      <c r="WVH294" s="755"/>
      <c r="WVI294" s="755"/>
      <c r="WVJ294" s="755"/>
      <c r="WVK294" s="755"/>
      <c r="WVL294" s="755"/>
      <c r="WVM294" s="755"/>
      <c r="WVN294" s="755"/>
      <c r="WVO294" s="755"/>
      <c r="WVP294" s="755"/>
      <c r="WVQ294" s="755"/>
      <c r="WVR294" s="755"/>
      <c r="WVS294" s="755"/>
      <c r="WVT294" s="755"/>
      <c r="WVU294" s="755"/>
      <c r="WVV294" s="755"/>
      <c r="WVW294" s="755"/>
      <c r="WVX294" s="755"/>
      <c r="WVY294" s="755"/>
      <c r="WVZ294" s="755"/>
      <c r="WWA294" s="755"/>
      <c r="WWB294" s="755"/>
      <c r="WWC294" s="755"/>
      <c r="WWD294" s="755"/>
      <c r="WWE294" s="755"/>
      <c r="WWF294" s="755"/>
      <c r="WWG294" s="755"/>
      <c r="WWH294" s="755"/>
      <c r="WWI294" s="755"/>
      <c r="WWJ294" s="755"/>
      <c r="WWK294" s="755"/>
      <c r="WWL294" s="755"/>
      <c r="WWM294" s="755"/>
      <c r="WWN294" s="755"/>
      <c r="WWO294" s="755"/>
      <c r="WWP294" s="755"/>
      <c r="WWQ294" s="755"/>
      <c r="WWR294" s="755"/>
      <c r="WWS294" s="755"/>
      <c r="WWT294" s="755"/>
      <c r="WWU294" s="755"/>
      <c r="WWV294" s="755"/>
      <c r="WWW294" s="755"/>
      <c r="WWX294" s="755"/>
      <c r="WWY294" s="755"/>
      <c r="WWZ294" s="755"/>
      <c r="WXA294" s="755"/>
      <c r="WXB294" s="755"/>
      <c r="WXC294" s="755"/>
      <c r="WXD294" s="755"/>
      <c r="WXE294" s="755"/>
      <c r="WXF294" s="755"/>
      <c r="WXG294" s="755"/>
      <c r="WXH294" s="755"/>
      <c r="WXI294" s="755"/>
      <c r="WXJ294" s="755"/>
      <c r="WXK294" s="755"/>
      <c r="WXL294" s="755"/>
      <c r="WXM294" s="755"/>
      <c r="WXN294" s="755"/>
      <c r="WXO294" s="755"/>
      <c r="WXP294" s="755"/>
      <c r="WXQ294" s="755"/>
      <c r="WXR294" s="755"/>
      <c r="WXS294" s="755"/>
      <c r="WXT294" s="755"/>
      <c r="WXU294" s="755"/>
      <c r="WXV294" s="755"/>
      <c r="WXW294" s="755"/>
      <c r="WXX294" s="755"/>
      <c r="WXY294" s="755"/>
      <c r="WXZ294" s="755"/>
      <c r="WYA294" s="755"/>
      <c r="WYB294" s="755"/>
      <c r="WYC294" s="755"/>
      <c r="WYD294" s="755"/>
      <c r="WYE294" s="755"/>
      <c r="WYF294" s="755"/>
      <c r="WYG294" s="755"/>
      <c r="WYH294" s="755"/>
      <c r="WYI294" s="755"/>
      <c r="WYJ294" s="755"/>
      <c r="WYK294" s="755"/>
      <c r="WYL294" s="755"/>
      <c r="WYM294" s="755"/>
      <c r="WYN294" s="755"/>
      <c r="WYO294" s="755"/>
      <c r="WYP294" s="755"/>
      <c r="WYQ294" s="755"/>
      <c r="WYR294" s="755"/>
      <c r="WYS294" s="755"/>
      <c r="WYT294" s="755"/>
      <c r="WYU294" s="755"/>
      <c r="WYV294" s="755"/>
      <c r="WYW294" s="755"/>
      <c r="WYX294" s="755"/>
      <c r="WYY294" s="755"/>
      <c r="WYZ294" s="755"/>
      <c r="WZA294" s="755"/>
      <c r="WZB294" s="755"/>
      <c r="WZC294" s="755"/>
      <c r="WZD294" s="755"/>
      <c r="WZE294" s="755"/>
      <c r="WZF294" s="755"/>
      <c r="WZG294" s="755"/>
      <c r="WZH294" s="755"/>
      <c r="WZI294" s="755"/>
      <c r="WZJ294" s="755"/>
      <c r="WZK294" s="755"/>
      <c r="WZL294" s="755"/>
      <c r="WZM294" s="755"/>
      <c r="WZN294" s="755"/>
      <c r="WZO294" s="755"/>
      <c r="WZP294" s="755"/>
      <c r="WZQ294" s="755"/>
      <c r="WZR294" s="755"/>
      <c r="WZS294" s="755"/>
      <c r="WZT294" s="755"/>
      <c r="WZU294" s="755"/>
      <c r="WZV294" s="755"/>
      <c r="WZW294" s="755"/>
      <c r="WZX294" s="755"/>
      <c r="WZY294" s="755"/>
      <c r="WZZ294" s="755"/>
      <c r="XAA294" s="755"/>
      <c r="XAB294" s="755"/>
      <c r="XAC294" s="755"/>
      <c r="XAD294" s="755"/>
      <c r="XAE294" s="755"/>
      <c r="XAF294" s="755"/>
      <c r="XAG294" s="755"/>
      <c r="XAH294" s="755"/>
      <c r="XAI294" s="755"/>
      <c r="XAJ294" s="755"/>
      <c r="XAK294" s="755"/>
      <c r="XAL294" s="755"/>
      <c r="XAM294" s="755"/>
      <c r="XAN294" s="755"/>
      <c r="XAO294" s="755"/>
      <c r="XAP294" s="755"/>
      <c r="XAQ294" s="755"/>
      <c r="XAR294" s="755"/>
      <c r="XAS294" s="755"/>
      <c r="XAT294" s="755"/>
      <c r="XAU294" s="755"/>
      <c r="XAV294" s="755"/>
      <c r="XAW294" s="755"/>
      <c r="XAX294" s="755"/>
      <c r="XAY294" s="755"/>
      <c r="XAZ294" s="755"/>
      <c r="XBA294" s="755"/>
      <c r="XBB294" s="755"/>
      <c r="XBC294" s="755"/>
      <c r="XBD294" s="755"/>
      <c r="XBE294" s="755"/>
      <c r="XBF294" s="755"/>
      <c r="XBG294" s="755"/>
      <c r="XBH294" s="755"/>
      <c r="XBI294" s="755"/>
      <c r="XBJ294" s="755"/>
      <c r="XBK294" s="755"/>
      <c r="XBL294" s="755"/>
      <c r="XBM294" s="755"/>
      <c r="XBN294" s="755"/>
      <c r="XBO294" s="755"/>
      <c r="XBP294" s="755"/>
      <c r="XBQ294" s="755"/>
      <c r="XBR294" s="755"/>
      <c r="XBS294" s="755"/>
      <c r="XBT294" s="755"/>
      <c r="XBU294" s="755"/>
      <c r="XBV294" s="755"/>
      <c r="XBW294" s="755"/>
      <c r="XBX294" s="755"/>
      <c r="XBY294" s="755"/>
      <c r="XBZ294" s="755"/>
      <c r="XCA294" s="755"/>
      <c r="XCB294" s="755"/>
      <c r="XCC294" s="755"/>
      <c r="XCD294" s="755"/>
      <c r="XCE294" s="755"/>
      <c r="XCF294" s="755"/>
      <c r="XCG294" s="755"/>
      <c r="XCH294" s="755"/>
      <c r="XCI294" s="755"/>
      <c r="XCJ294" s="755"/>
      <c r="XCK294" s="755"/>
      <c r="XCL294" s="755"/>
      <c r="XCM294" s="755"/>
      <c r="XCN294" s="755"/>
      <c r="XCO294" s="755"/>
      <c r="XCP294" s="755"/>
      <c r="XCQ294" s="755"/>
      <c r="XCR294" s="755"/>
      <c r="XCS294" s="755"/>
      <c r="XCT294" s="755"/>
      <c r="XCU294" s="755"/>
      <c r="XCV294" s="755"/>
      <c r="XCW294" s="755"/>
      <c r="XCX294" s="755"/>
      <c r="XCY294" s="755"/>
      <c r="XCZ294" s="755"/>
      <c r="XDA294" s="755"/>
      <c r="XDB294" s="755"/>
      <c r="XDC294" s="755"/>
      <c r="XDD294" s="755"/>
      <c r="XDE294" s="755"/>
      <c r="XDF294" s="755"/>
      <c r="XDG294" s="755"/>
      <c r="XDH294" s="755"/>
      <c r="XDI294" s="755"/>
      <c r="XDJ294" s="755"/>
      <c r="XDK294" s="755"/>
      <c r="XDL294" s="755"/>
      <c r="XDM294" s="755"/>
      <c r="XDN294" s="755"/>
      <c r="XDO294" s="755"/>
      <c r="XDP294" s="755"/>
      <c r="XDQ294" s="755"/>
      <c r="XDR294" s="755"/>
      <c r="XDS294" s="755"/>
      <c r="XDT294" s="755"/>
      <c r="XDU294" s="755"/>
      <c r="XDV294" s="755"/>
      <c r="XDW294" s="755"/>
      <c r="XDX294" s="755"/>
      <c r="XDY294" s="755"/>
      <c r="XDZ294" s="755"/>
      <c r="XEA294" s="755"/>
      <c r="XEB294" s="755"/>
      <c r="XEC294" s="755"/>
      <c r="XED294" s="755"/>
      <c r="XEE294" s="755"/>
      <c r="XEF294" s="755"/>
      <c r="XEG294" s="755"/>
      <c r="XEH294" s="755"/>
      <c r="XEI294" s="755"/>
      <c r="XEJ294" s="755"/>
      <c r="XEK294" s="755"/>
      <c r="XEL294" s="755"/>
      <c r="XEM294" s="755"/>
      <c r="XEN294" s="755"/>
      <c r="XEO294" s="755"/>
      <c r="XEP294" s="755"/>
      <c r="XEQ294" s="755"/>
      <c r="XER294" s="755"/>
      <c r="XES294" s="755"/>
      <c r="XET294" s="755"/>
      <c r="XEU294" s="755"/>
      <c r="XEV294" s="755"/>
      <c r="XEW294" s="755"/>
      <c r="XEX294" s="755"/>
      <c r="XEY294" s="755"/>
      <c r="XEZ294" s="755"/>
      <c r="XFA294" s="755"/>
    </row>
    <row r="295" spans="1:16381" s="248" customFormat="1" ht="15" customHeight="1" x14ac:dyDescent="0.25">
      <c r="A295" s="837"/>
      <c r="B295" s="357" t="s">
        <v>1850</v>
      </c>
      <c r="C295" s="2127" t="str">
        <f>CONCATENATE('CCR and CVA'!E91, " : ", 'CCR and CVA'!B92)</f>
        <v>Check: panels 3c2 and 3c3 should not both be filled in : K_Reduced (assuming hedges are not recognised)</v>
      </c>
      <c r="D295" s="352"/>
      <c r="E295" s="352"/>
      <c r="F295" s="847" t="str">
        <f>'CCR and CVA'!E92</f>
        <v/>
      </c>
      <c r="G295" s="352"/>
      <c r="H295" s="352"/>
      <c r="I295" s="349"/>
      <c r="J295" s="755"/>
      <c r="K295" s="755"/>
      <c r="L295" s="755"/>
      <c r="M295" s="755"/>
      <c r="N295" s="755"/>
      <c r="O295" s="755"/>
      <c r="P295" s="755"/>
      <c r="Q295" s="755"/>
      <c r="R295" s="755"/>
      <c r="S295" s="755"/>
      <c r="T295" s="755"/>
      <c r="U295" s="755"/>
      <c r="V295" s="755"/>
      <c r="W295" s="755"/>
      <c r="X295" s="755"/>
      <c r="Y295" s="755"/>
      <c r="Z295" s="755"/>
      <c r="AA295" s="755"/>
      <c r="AB295" s="755"/>
      <c r="AC295" s="755"/>
      <c r="AD295" s="755"/>
      <c r="AE295" s="755"/>
      <c r="AF295" s="755"/>
      <c r="AG295" s="755"/>
      <c r="AH295" s="755"/>
      <c r="AI295" s="755"/>
      <c r="AJ295" s="755"/>
      <c r="AK295" s="755"/>
      <c r="AL295" s="755"/>
      <c r="AM295" s="755"/>
      <c r="AN295" s="836"/>
      <c r="AO295" s="755"/>
      <c r="AP295" s="755"/>
      <c r="AQ295" s="755"/>
      <c r="AR295" s="755"/>
      <c r="AS295" s="755"/>
      <c r="AT295" s="755"/>
      <c r="AU295" s="755"/>
      <c r="AV295" s="755"/>
      <c r="AW295" s="755"/>
      <c r="AX295" s="755"/>
      <c r="AY295" s="755"/>
      <c r="AZ295" s="755"/>
      <c r="BA295" s="755"/>
      <c r="BB295" s="755"/>
      <c r="BC295" s="755"/>
      <c r="BD295" s="755"/>
      <c r="BE295" s="755"/>
      <c r="BF295" s="755"/>
      <c r="BG295" s="755"/>
      <c r="BH295" s="755"/>
      <c r="BI295" s="755"/>
      <c r="BJ295" s="755"/>
      <c r="BK295" s="755"/>
      <c r="BL295" s="755"/>
      <c r="BM295" s="755"/>
      <c r="BN295" s="755"/>
      <c r="BO295" s="755"/>
      <c r="BP295" s="755"/>
      <c r="BQ295" s="755"/>
      <c r="BR295" s="755"/>
      <c r="BS295" s="755"/>
      <c r="BT295" s="755"/>
      <c r="BU295" s="755"/>
      <c r="BV295" s="755"/>
      <c r="BW295" s="755"/>
      <c r="BX295" s="755"/>
      <c r="BY295" s="755"/>
      <c r="BZ295" s="755"/>
      <c r="CA295" s="755"/>
      <c r="CB295" s="755"/>
      <c r="CC295" s="755"/>
      <c r="CD295" s="755"/>
      <c r="CE295" s="755"/>
      <c r="CF295" s="755"/>
      <c r="CG295" s="755"/>
      <c r="CH295" s="755"/>
      <c r="CI295" s="755"/>
      <c r="CJ295" s="755"/>
      <c r="CK295" s="755"/>
      <c r="CL295" s="755"/>
      <c r="CM295" s="755"/>
      <c r="CN295" s="755"/>
      <c r="CO295" s="755"/>
      <c r="CP295" s="755"/>
      <c r="CQ295" s="755"/>
      <c r="CR295" s="755"/>
      <c r="CS295" s="755"/>
      <c r="CT295" s="755"/>
      <c r="CU295" s="755"/>
      <c r="CV295" s="755"/>
      <c r="CW295" s="755"/>
      <c r="CX295" s="755"/>
      <c r="CY295" s="755"/>
      <c r="CZ295" s="755"/>
      <c r="DA295" s="755"/>
      <c r="DB295" s="755"/>
      <c r="DC295" s="755"/>
      <c r="DD295" s="755"/>
      <c r="DE295" s="755"/>
      <c r="DF295" s="755"/>
      <c r="DG295" s="755"/>
      <c r="DH295" s="755"/>
      <c r="DI295" s="755"/>
      <c r="DJ295" s="755"/>
      <c r="DK295" s="755"/>
      <c r="DL295" s="755"/>
      <c r="DM295" s="755"/>
      <c r="DN295" s="755"/>
      <c r="DO295" s="755"/>
      <c r="DP295" s="755"/>
      <c r="DQ295" s="755"/>
      <c r="DR295" s="755"/>
      <c r="DS295" s="755"/>
      <c r="DT295" s="755"/>
      <c r="DU295" s="755"/>
      <c r="DV295" s="755"/>
      <c r="DW295" s="755"/>
      <c r="DX295" s="755"/>
      <c r="DY295" s="755"/>
      <c r="DZ295" s="755"/>
      <c r="EA295" s="755"/>
      <c r="EB295" s="755"/>
      <c r="EC295" s="755"/>
      <c r="ED295" s="755"/>
      <c r="EE295" s="755"/>
      <c r="EF295" s="755"/>
      <c r="EG295" s="755"/>
      <c r="EH295" s="755"/>
      <c r="EI295" s="755"/>
      <c r="EJ295" s="755"/>
      <c r="EK295" s="755"/>
      <c r="EL295" s="755"/>
      <c r="EM295" s="755"/>
      <c r="EN295" s="755"/>
      <c r="EO295" s="755"/>
      <c r="EP295" s="755"/>
      <c r="EQ295" s="755"/>
      <c r="ER295" s="755"/>
      <c r="ES295" s="755"/>
      <c r="ET295" s="755"/>
      <c r="EU295" s="755"/>
      <c r="EV295" s="755"/>
      <c r="EW295" s="755"/>
      <c r="EX295" s="755"/>
      <c r="EY295" s="755"/>
      <c r="EZ295" s="755"/>
      <c r="FA295" s="755"/>
      <c r="FB295" s="755"/>
      <c r="FC295" s="755"/>
      <c r="FD295" s="755"/>
      <c r="FE295" s="755"/>
      <c r="FF295" s="755"/>
      <c r="FG295" s="755"/>
      <c r="FH295" s="755"/>
      <c r="FI295" s="755"/>
      <c r="FJ295" s="755"/>
      <c r="FK295" s="755"/>
      <c r="FL295" s="755"/>
      <c r="FM295" s="755"/>
      <c r="FN295" s="755"/>
      <c r="FO295" s="755"/>
      <c r="FP295" s="755"/>
      <c r="FQ295" s="755"/>
      <c r="FR295" s="755"/>
      <c r="FS295" s="755"/>
      <c r="FT295" s="755"/>
      <c r="FU295" s="755"/>
      <c r="FV295" s="755"/>
      <c r="FW295" s="755"/>
      <c r="FX295" s="755"/>
      <c r="FY295" s="755"/>
      <c r="FZ295" s="755"/>
      <c r="GA295" s="755"/>
      <c r="GB295" s="755"/>
      <c r="GC295" s="755"/>
      <c r="GD295" s="755"/>
      <c r="GE295" s="755"/>
      <c r="GF295" s="755"/>
      <c r="GG295" s="755"/>
      <c r="GH295" s="755"/>
      <c r="GI295" s="755"/>
      <c r="GJ295" s="755"/>
      <c r="GK295" s="755"/>
      <c r="GL295" s="755"/>
      <c r="GM295" s="755"/>
      <c r="GN295" s="755"/>
      <c r="GO295" s="755"/>
      <c r="GP295" s="755"/>
      <c r="GQ295" s="755"/>
      <c r="GR295" s="755"/>
      <c r="GS295" s="755"/>
      <c r="GT295" s="755"/>
      <c r="GU295" s="755"/>
      <c r="GV295" s="755"/>
      <c r="GW295" s="755"/>
      <c r="GX295" s="755"/>
      <c r="GY295" s="755"/>
      <c r="GZ295" s="755"/>
      <c r="HA295" s="755"/>
      <c r="HB295" s="755"/>
      <c r="HC295" s="755"/>
      <c r="HD295" s="755"/>
      <c r="HE295" s="755"/>
      <c r="HF295" s="755"/>
      <c r="HG295" s="755"/>
      <c r="HH295" s="755"/>
      <c r="HI295" s="755"/>
      <c r="HJ295" s="755"/>
      <c r="HK295" s="755"/>
      <c r="HL295" s="755"/>
      <c r="HM295" s="755"/>
      <c r="HN295" s="755"/>
      <c r="HO295" s="755"/>
      <c r="HP295" s="755"/>
      <c r="HQ295" s="755"/>
      <c r="HR295" s="755"/>
      <c r="HS295" s="755"/>
      <c r="HT295" s="755"/>
      <c r="HU295" s="755"/>
      <c r="HV295" s="755"/>
      <c r="HW295" s="755"/>
      <c r="HX295" s="755"/>
      <c r="HY295" s="755"/>
      <c r="HZ295" s="755"/>
      <c r="IA295" s="755"/>
      <c r="IB295" s="755"/>
      <c r="IC295" s="755"/>
      <c r="ID295" s="755"/>
      <c r="IE295" s="755"/>
      <c r="IF295" s="755"/>
      <c r="IG295" s="755"/>
      <c r="IH295" s="755"/>
      <c r="II295" s="755"/>
      <c r="IJ295" s="755"/>
      <c r="IK295" s="755"/>
      <c r="IL295" s="755"/>
      <c r="IM295" s="755"/>
      <c r="IN295" s="755"/>
      <c r="IO295" s="755"/>
      <c r="IP295" s="755"/>
      <c r="IQ295" s="755"/>
      <c r="IR295" s="755"/>
      <c r="IS295" s="755"/>
      <c r="IT295" s="755"/>
      <c r="IU295" s="755"/>
      <c r="IV295" s="755"/>
      <c r="IW295" s="755"/>
      <c r="IX295" s="755"/>
      <c r="IY295" s="755"/>
      <c r="IZ295" s="755"/>
      <c r="JA295" s="755"/>
      <c r="JB295" s="755"/>
      <c r="JC295" s="755"/>
      <c r="JD295" s="755"/>
      <c r="JE295" s="755"/>
      <c r="JF295" s="755"/>
      <c r="JG295" s="755"/>
      <c r="JH295" s="755"/>
      <c r="JI295" s="755"/>
      <c r="JJ295" s="755"/>
      <c r="JK295" s="755"/>
      <c r="JL295" s="755"/>
      <c r="JM295" s="755"/>
      <c r="JN295" s="755"/>
      <c r="JO295" s="755"/>
      <c r="JP295" s="755"/>
      <c r="JQ295" s="755"/>
      <c r="JR295" s="755"/>
      <c r="JS295" s="755"/>
      <c r="JT295" s="755"/>
      <c r="JU295" s="755"/>
      <c r="JV295" s="755"/>
      <c r="JW295" s="755"/>
      <c r="JX295" s="755"/>
      <c r="JY295" s="755"/>
      <c r="JZ295" s="755"/>
      <c r="KA295" s="755"/>
      <c r="KB295" s="755"/>
      <c r="KC295" s="755"/>
      <c r="KD295" s="755"/>
      <c r="KE295" s="755"/>
      <c r="KF295" s="755"/>
      <c r="KG295" s="755"/>
      <c r="KH295" s="755"/>
      <c r="KI295" s="755"/>
      <c r="KJ295" s="755"/>
      <c r="KK295" s="755"/>
      <c r="KL295" s="755"/>
      <c r="KM295" s="755"/>
      <c r="KN295" s="755"/>
      <c r="KO295" s="755"/>
      <c r="KP295" s="755"/>
      <c r="KQ295" s="755"/>
      <c r="KR295" s="755"/>
      <c r="KS295" s="755"/>
      <c r="KT295" s="755"/>
      <c r="KU295" s="755"/>
      <c r="KV295" s="755"/>
      <c r="KW295" s="755"/>
      <c r="KX295" s="755"/>
      <c r="KY295" s="755"/>
      <c r="KZ295" s="755"/>
      <c r="LA295" s="755"/>
      <c r="LB295" s="755"/>
      <c r="LC295" s="755"/>
      <c r="LD295" s="755"/>
      <c r="LE295" s="755"/>
      <c r="LF295" s="755"/>
      <c r="LG295" s="755"/>
      <c r="LH295" s="755"/>
      <c r="LI295" s="755"/>
      <c r="LJ295" s="755"/>
      <c r="LK295" s="755"/>
      <c r="LL295" s="755"/>
      <c r="LM295" s="755"/>
      <c r="LN295" s="755"/>
      <c r="LO295" s="755"/>
      <c r="LP295" s="755"/>
      <c r="LQ295" s="755"/>
      <c r="LR295" s="755"/>
      <c r="LS295" s="755"/>
      <c r="LT295" s="755"/>
      <c r="LU295" s="755"/>
      <c r="LV295" s="755"/>
      <c r="LW295" s="755"/>
      <c r="LX295" s="755"/>
      <c r="LY295" s="755"/>
      <c r="LZ295" s="755"/>
      <c r="MA295" s="755"/>
      <c r="MB295" s="755"/>
      <c r="MC295" s="755"/>
      <c r="MD295" s="755"/>
      <c r="ME295" s="755"/>
      <c r="MF295" s="755"/>
      <c r="MG295" s="755"/>
      <c r="MH295" s="755"/>
      <c r="MI295" s="755"/>
      <c r="MJ295" s="755"/>
      <c r="MK295" s="755"/>
      <c r="ML295" s="755"/>
      <c r="MM295" s="755"/>
      <c r="MN295" s="755"/>
      <c r="MO295" s="755"/>
      <c r="MP295" s="755"/>
      <c r="MQ295" s="755"/>
      <c r="MR295" s="755"/>
      <c r="MS295" s="755"/>
      <c r="MT295" s="755"/>
      <c r="MU295" s="755"/>
      <c r="MV295" s="755"/>
      <c r="MW295" s="755"/>
      <c r="MX295" s="755"/>
      <c r="MY295" s="755"/>
      <c r="MZ295" s="755"/>
      <c r="NA295" s="755"/>
      <c r="NB295" s="755"/>
      <c r="NC295" s="755"/>
      <c r="ND295" s="755"/>
      <c r="NE295" s="755"/>
      <c r="NF295" s="755"/>
      <c r="NG295" s="755"/>
      <c r="NH295" s="755"/>
      <c r="NI295" s="755"/>
      <c r="NJ295" s="755"/>
      <c r="NK295" s="755"/>
      <c r="NL295" s="755"/>
      <c r="NM295" s="755"/>
      <c r="NN295" s="755"/>
      <c r="NO295" s="755"/>
      <c r="NP295" s="755"/>
      <c r="NQ295" s="755"/>
      <c r="NR295" s="755"/>
      <c r="NS295" s="755"/>
      <c r="NT295" s="755"/>
      <c r="NU295" s="755"/>
      <c r="NV295" s="755"/>
      <c r="NW295" s="755"/>
      <c r="NX295" s="755"/>
      <c r="NY295" s="755"/>
      <c r="NZ295" s="755"/>
      <c r="OA295" s="755"/>
      <c r="OB295" s="755"/>
      <c r="OC295" s="755"/>
      <c r="OD295" s="755"/>
      <c r="OE295" s="755"/>
      <c r="OF295" s="755"/>
      <c r="OG295" s="755"/>
      <c r="OH295" s="755"/>
      <c r="OI295" s="755"/>
      <c r="OJ295" s="755"/>
      <c r="OK295" s="755"/>
      <c r="OL295" s="755"/>
      <c r="OM295" s="755"/>
      <c r="ON295" s="755"/>
      <c r="OO295" s="755"/>
      <c r="OP295" s="755"/>
      <c r="OQ295" s="755"/>
      <c r="OR295" s="755"/>
      <c r="OS295" s="755"/>
      <c r="OT295" s="755"/>
      <c r="OU295" s="755"/>
      <c r="OV295" s="755"/>
      <c r="OW295" s="755"/>
      <c r="OX295" s="755"/>
      <c r="OY295" s="755"/>
      <c r="OZ295" s="755"/>
      <c r="PA295" s="755"/>
      <c r="PB295" s="755"/>
      <c r="PC295" s="755"/>
      <c r="PD295" s="755"/>
      <c r="PE295" s="755"/>
      <c r="PF295" s="755"/>
      <c r="PG295" s="755"/>
      <c r="PH295" s="755"/>
      <c r="PI295" s="755"/>
      <c r="PJ295" s="755"/>
      <c r="PK295" s="755"/>
      <c r="PL295" s="755"/>
      <c r="PM295" s="755"/>
      <c r="PN295" s="755"/>
      <c r="PO295" s="755"/>
      <c r="PP295" s="755"/>
      <c r="PQ295" s="755"/>
      <c r="PR295" s="755"/>
      <c r="PS295" s="755"/>
      <c r="PT295" s="755"/>
      <c r="PU295" s="755"/>
      <c r="PV295" s="755"/>
      <c r="PW295" s="755"/>
      <c r="PX295" s="755"/>
      <c r="PY295" s="755"/>
      <c r="PZ295" s="755"/>
      <c r="QA295" s="755"/>
      <c r="QB295" s="755"/>
      <c r="QC295" s="755"/>
      <c r="QD295" s="755"/>
      <c r="QE295" s="755"/>
      <c r="QF295" s="755"/>
      <c r="QG295" s="755"/>
      <c r="QH295" s="755"/>
      <c r="QI295" s="755"/>
      <c r="QJ295" s="755"/>
      <c r="QK295" s="755"/>
      <c r="QL295" s="755"/>
      <c r="QM295" s="755"/>
      <c r="QN295" s="755"/>
      <c r="QO295" s="755"/>
      <c r="QP295" s="755"/>
      <c r="QQ295" s="755"/>
      <c r="QR295" s="755"/>
      <c r="QS295" s="755"/>
      <c r="QT295" s="755"/>
      <c r="QU295" s="755"/>
      <c r="QV295" s="755"/>
      <c r="QW295" s="755"/>
      <c r="QX295" s="755"/>
      <c r="QY295" s="755"/>
      <c r="QZ295" s="755"/>
      <c r="RA295" s="755"/>
      <c r="RB295" s="755"/>
      <c r="RC295" s="755"/>
      <c r="RD295" s="755"/>
      <c r="RE295" s="755"/>
      <c r="RF295" s="755"/>
      <c r="RG295" s="755"/>
      <c r="RH295" s="755"/>
      <c r="RI295" s="755"/>
      <c r="RJ295" s="755"/>
      <c r="RK295" s="755"/>
      <c r="RL295" s="755"/>
      <c r="RM295" s="755"/>
      <c r="RN295" s="755"/>
      <c r="RO295" s="755"/>
      <c r="RP295" s="755"/>
      <c r="RQ295" s="755"/>
      <c r="RR295" s="755"/>
      <c r="RS295" s="755"/>
      <c r="RT295" s="755"/>
      <c r="RU295" s="755"/>
      <c r="RV295" s="755"/>
      <c r="RW295" s="755"/>
      <c r="RX295" s="755"/>
      <c r="RY295" s="755"/>
      <c r="RZ295" s="755"/>
      <c r="SA295" s="755"/>
      <c r="SB295" s="755"/>
      <c r="SC295" s="755"/>
      <c r="SD295" s="755"/>
      <c r="SE295" s="755"/>
      <c r="SF295" s="755"/>
      <c r="SG295" s="755"/>
      <c r="SH295" s="755"/>
      <c r="SI295" s="755"/>
      <c r="SJ295" s="755"/>
      <c r="SK295" s="755"/>
      <c r="SL295" s="755"/>
      <c r="SM295" s="755"/>
      <c r="SN295" s="755"/>
      <c r="SO295" s="755"/>
      <c r="SP295" s="755"/>
      <c r="SQ295" s="755"/>
      <c r="SR295" s="755"/>
      <c r="SS295" s="755"/>
      <c r="ST295" s="755"/>
      <c r="SU295" s="755"/>
      <c r="SV295" s="755"/>
      <c r="SW295" s="755"/>
      <c r="SX295" s="755"/>
      <c r="SY295" s="755"/>
      <c r="SZ295" s="755"/>
      <c r="TA295" s="755"/>
      <c r="TB295" s="755"/>
      <c r="TC295" s="755"/>
      <c r="TD295" s="755"/>
      <c r="TE295" s="755"/>
      <c r="TF295" s="755"/>
      <c r="TG295" s="755"/>
      <c r="TH295" s="755"/>
      <c r="TI295" s="755"/>
      <c r="TJ295" s="755"/>
      <c r="TK295" s="755"/>
      <c r="TL295" s="755"/>
      <c r="TM295" s="755"/>
      <c r="TN295" s="755"/>
      <c r="TO295" s="755"/>
      <c r="TP295" s="755"/>
      <c r="TQ295" s="755"/>
      <c r="TR295" s="755"/>
      <c r="TS295" s="755"/>
      <c r="TT295" s="755"/>
      <c r="TU295" s="755"/>
      <c r="TV295" s="755"/>
      <c r="TW295" s="755"/>
      <c r="TX295" s="755"/>
      <c r="TY295" s="755"/>
      <c r="TZ295" s="755"/>
      <c r="UA295" s="755"/>
      <c r="UB295" s="755"/>
      <c r="UC295" s="755"/>
      <c r="UD295" s="755"/>
      <c r="UE295" s="755"/>
      <c r="UF295" s="755"/>
      <c r="UG295" s="755"/>
      <c r="UH295" s="755"/>
      <c r="UI295" s="755"/>
      <c r="UJ295" s="755"/>
      <c r="UK295" s="755"/>
      <c r="UL295" s="755"/>
      <c r="UM295" s="755"/>
      <c r="UN295" s="755"/>
      <c r="UO295" s="755"/>
      <c r="UP295" s="755"/>
      <c r="UQ295" s="755"/>
      <c r="UR295" s="755"/>
      <c r="US295" s="755"/>
      <c r="UT295" s="755"/>
      <c r="UU295" s="755"/>
      <c r="UV295" s="755"/>
      <c r="UW295" s="755"/>
      <c r="UX295" s="755"/>
      <c r="UY295" s="755"/>
      <c r="UZ295" s="755"/>
      <c r="VA295" s="755"/>
      <c r="VB295" s="755"/>
      <c r="VC295" s="755"/>
      <c r="VD295" s="755"/>
      <c r="VE295" s="755"/>
      <c r="VF295" s="755"/>
      <c r="VG295" s="755"/>
      <c r="VH295" s="755"/>
      <c r="VI295" s="755"/>
      <c r="VJ295" s="755"/>
      <c r="VK295" s="755"/>
      <c r="VL295" s="755"/>
      <c r="VM295" s="755"/>
      <c r="VN295" s="755"/>
      <c r="VO295" s="755"/>
      <c r="VP295" s="755"/>
      <c r="VQ295" s="755"/>
      <c r="VR295" s="755"/>
      <c r="VS295" s="755"/>
      <c r="VT295" s="755"/>
      <c r="VU295" s="755"/>
      <c r="VV295" s="755"/>
      <c r="VW295" s="755"/>
      <c r="VX295" s="755"/>
      <c r="VY295" s="755"/>
      <c r="VZ295" s="755"/>
      <c r="WA295" s="755"/>
      <c r="WB295" s="755"/>
      <c r="WC295" s="755"/>
      <c r="WD295" s="755"/>
      <c r="WE295" s="755"/>
      <c r="WF295" s="755"/>
      <c r="WG295" s="755"/>
      <c r="WH295" s="755"/>
      <c r="WI295" s="755"/>
      <c r="WJ295" s="755"/>
      <c r="WK295" s="755"/>
      <c r="WL295" s="755"/>
      <c r="WM295" s="755"/>
      <c r="WN295" s="755"/>
      <c r="WO295" s="755"/>
      <c r="WP295" s="755"/>
      <c r="WQ295" s="755"/>
      <c r="WR295" s="755"/>
      <c r="WS295" s="755"/>
      <c r="WT295" s="755"/>
      <c r="WU295" s="755"/>
      <c r="WV295" s="755"/>
      <c r="WW295" s="755"/>
      <c r="WX295" s="755"/>
      <c r="WY295" s="755"/>
      <c r="WZ295" s="755"/>
      <c r="XA295" s="755"/>
      <c r="XB295" s="755"/>
      <c r="XC295" s="755"/>
      <c r="XD295" s="755"/>
      <c r="XE295" s="755"/>
      <c r="XF295" s="755"/>
      <c r="XG295" s="755"/>
      <c r="XH295" s="755"/>
      <c r="XI295" s="755"/>
      <c r="XJ295" s="755"/>
      <c r="XK295" s="755"/>
      <c r="XL295" s="755"/>
      <c r="XM295" s="755"/>
      <c r="XN295" s="755"/>
      <c r="XO295" s="755"/>
      <c r="XP295" s="755"/>
      <c r="XQ295" s="755"/>
      <c r="XR295" s="755"/>
      <c r="XS295" s="755"/>
      <c r="XT295" s="755"/>
      <c r="XU295" s="755"/>
      <c r="XV295" s="755"/>
      <c r="XW295" s="755"/>
      <c r="XX295" s="755"/>
      <c r="XY295" s="755"/>
      <c r="XZ295" s="755"/>
      <c r="YA295" s="755"/>
      <c r="YB295" s="755"/>
      <c r="YC295" s="755"/>
      <c r="YD295" s="755"/>
      <c r="YE295" s="755"/>
      <c r="YF295" s="755"/>
      <c r="YG295" s="755"/>
      <c r="YH295" s="755"/>
      <c r="YI295" s="755"/>
      <c r="YJ295" s="755"/>
      <c r="YK295" s="755"/>
      <c r="YL295" s="755"/>
      <c r="YM295" s="755"/>
      <c r="YN295" s="755"/>
      <c r="YO295" s="755"/>
      <c r="YP295" s="755"/>
      <c r="YQ295" s="755"/>
      <c r="YR295" s="755"/>
      <c r="YS295" s="755"/>
      <c r="YT295" s="755"/>
      <c r="YU295" s="755"/>
      <c r="YV295" s="755"/>
      <c r="YW295" s="755"/>
      <c r="YX295" s="755"/>
      <c r="YY295" s="755"/>
      <c r="YZ295" s="755"/>
      <c r="ZA295" s="755"/>
      <c r="ZB295" s="755"/>
      <c r="ZC295" s="755"/>
      <c r="ZD295" s="755"/>
      <c r="ZE295" s="755"/>
      <c r="ZF295" s="755"/>
      <c r="ZG295" s="755"/>
      <c r="ZH295" s="755"/>
      <c r="ZI295" s="755"/>
      <c r="ZJ295" s="755"/>
      <c r="ZK295" s="755"/>
      <c r="ZL295" s="755"/>
      <c r="ZM295" s="755"/>
      <c r="ZN295" s="755"/>
      <c r="ZO295" s="755"/>
      <c r="ZP295" s="755"/>
      <c r="ZQ295" s="755"/>
      <c r="ZR295" s="755"/>
      <c r="ZS295" s="755"/>
      <c r="ZT295" s="755"/>
      <c r="ZU295" s="755"/>
      <c r="ZV295" s="755"/>
      <c r="ZW295" s="755"/>
      <c r="ZX295" s="755"/>
      <c r="ZY295" s="755"/>
      <c r="ZZ295" s="755"/>
      <c r="AAA295" s="755"/>
      <c r="AAB295" s="755"/>
      <c r="AAC295" s="755"/>
      <c r="AAD295" s="755"/>
      <c r="AAE295" s="755"/>
      <c r="AAF295" s="755"/>
      <c r="AAG295" s="755"/>
      <c r="AAH295" s="755"/>
      <c r="AAI295" s="755"/>
      <c r="AAJ295" s="755"/>
      <c r="AAK295" s="755"/>
      <c r="AAL295" s="755"/>
      <c r="AAM295" s="755"/>
      <c r="AAN295" s="755"/>
      <c r="AAO295" s="755"/>
      <c r="AAP295" s="755"/>
      <c r="AAQ295" s="755"/>
      <c r="AAR295" s="755"/>
      <c r="AAS295" s="755"/>
      <c r="AAT295" s="755"/>
      <c r="AAU295" s="755"/>
      <c r="AAV295" s="755"/>
      <c r="AAW295" s="755"/>
      <c r="AAX295" s="755"/>
      <c r="AAY295" s="755"/>
      <c r="AAZ295" s="755"/>
      <c r="ABA295" s="755"/>
      <c r="ABB295" s="755"/>
      <c r="ABC295" s="755"/>
      <c r="ABD295" s="755"/>
      <c r="ABE295" s="755"/>
      <c r="ABF295" s="755"/>
      <c r="ABG295" s="755"/>
      <c r="ABH295" s="755"/>
      <c r="ABI295" s="755"/>
      <c r="ABJ295" s="755"/>
      <c r="ABK295" s="755"/>
      <c r="ABL295" s="755"/>
      <c r="ABM295" s="755"/>
      <c r="ABN295" s="755"/>
      <c r="ABO295" s="755"/>
      <c r="ABP295" s="755"/>
      <c r="ABQ295" s="755"/>
      <c r="ABR295" s="755"/>
      <c r="ABS295" s="755"/>
      <c r="ABT295" s="755"/>
      <c r="ABU295" s="755"/>
      <c r="ABV295" s="755"/>
      <c r="ABW295" s="755"/>
      <c r="ABX295" s="755"/>
      <c r="ABY295" s="755"/>
      <c r="ABZ295" s="755"/>
      <c r="ACA295" s="755"/>
      <c r="ACB295" s="755"/>
      <c r="ACC295" s="755"/>
      <c r="ACD295" s="755"/>
      <c r="ACE295" s="755"/>
      <c r="ACF295" s="755"/>
      <c r="ACG295" s="755"/>
      <c r="ACH295" s="755"/>
      <c r="ACI295" s="755"/>
      <c r="ACJ295" s="755"/>
      <c r="ACK295" s="755"/>
      <c r="ACL295" s="755"/>
      <c r="ACM295" s="755"/>
      <c r="ACN295" s="755"/>
      <c r="ACO295" s="755"/>
      <c r="ACP295" s="755"/>
      <c r="ACQ295" s="755"/>
      <c r="ACR295" s="755"/>
      <c r="ACS295" s="755"/>
      <c r="ACT295" s="755"/>
      <c r="ACU295" s="755"/>
      <c r="ACV295" s="755"/>
      <c r="ACW295" s="755"/>
      <c r="ACX295" s="755"/>
      <c r="ACY295" s="755"/>
      <c r="ACZ295" s="755"/>
      <c r="ADA295" s="755"/>
      <c r="ADB295" s="755"/>
      <c r="ADC295" s="755"/>
      <c r="ADD295" s="755"/>
      <c r="ADE295" s="755"/>
      <c r="ADF295" s="755"/>
      <c r="ADG295" s="755"/>
      <c r="ADH295" s="755"/>
      <c r="ADI295" s="755"/>
      <c r="ADJ295" s="755"/>
      <c r="ADK295" s="755"/>
      <c r="ADL295" s="755"/>
      <c r="ADM295" s="755"/>
      <c r="ADN295" s="755"/>
      <c r="ADO295" s="755"/>
      <c r="ADP295" s="755"/>
      <c r="ADQ295" s="755"/>
      <c r="ADR295" s="755"/>
      <c r="ADS295" s="755"/>
      <c r="ADT295" s="755"/>
      <c r="ADU295" s="755"/>
      <c r="ADV295" s="755"/>
      <c r="ADW295" s="755"/>
      <c r="ADX295" s="755"/>
      <c r="ADY295" s="755"/>
      <c r="ADZ295" s="755"/>
      <c r="AEA295" s="755"/>
      <c r="AEB295" s="755"/>
      <c r="AEC295" s="755"/>
      <c r="AED295" s="755"/>
      <c r="AEE295" s="755"/>
      <c r="AEF295" s="755"/>
      <c r="AEG295" s="755"/>
      <c r="AEH295" s="755"/>
      <c r="AEI295" s="755"/>
      <c r="AEJ295" s="755"/>
      <c r="AEK295" s="755"/>
      <c r="AEL295" s="755"/>
      <c r="AEM295" s="755"/>
      <c r="AEN295" s="755"/>
      <c r="AEO295" s="755"/>
      <c r="AEP295" s="755"/>
      <c r="AEQ295" s="755"/>
      <c r="AER295" s="755"/>
      <c r="AES295" s="755"/>
      <c r="AET295" s="755"/>
      <c r="AEU295" s="755"/>
      <c r="AEV295" s="755"/>
      <c r="AEW295" s="755"/>
      <c r="AEX295" s="755"/>
      <c r="AEY295" s="755"/>
      <c r="AEZ295" s="755"/>
      <c r="AFA295" s="755"/>
      <c r="AFB295" s="755"/>
      <c r="AFC295" s="755"/>
      <c r="AFD295" s="755"/>
      <c r="AFE295" s="755"/>
      <c r="AFF295" s="755"/>
      <c r="AFG295" s="755"/>
      <c r="AFH295" s="755"/>
      <c r="AFI295" s="755"/>
      <c r="AFJ295" s="755"/>
      <c r="AFK295" s="755"/>
      <c r="AFL295" s="755"/>
      <c r="AFM295" s="755"/>
      <c r="AFN295" s="755"/>
      <c r="AFO295" s="755"/>
      <c r="AFP295" s="755"/>
      <c r="AFQ295" s="755"/>
      <c r="AFR295" s="755"/>
      <c r="AFS295" s="755"/>
      <c r="AFT295" s="755"/>
      <c r="AFU295" s="755"/>
      <c r="AFV295" s="755"/>
      <c r="AFW295" s="755"/>
      <c r="AFX295" s="755"/>
      <c r="AFY295" s="755"/>
      <c r="AFZ295" s="755"/>
      <c r="AGA295" s="755"/>
      <c r="AGB295" s="755"/>
      <c r="AGC295" s="755"/>
      <c r="AGD295" s="755"/>
      <c r="AGE295" s="755"/>
      <c r="AGF295" s="755"/>
      <c r="AGG295" s="755"/>
      <c r="AGH295" s="755"/>
      <c r="AGI295" s="755"/>
      <c r="AGJ295" s="755"/>
      <c r="AGK295" s="755"/>
      <c r="AGL295" s="755"/>
      <c r="AGM295" s="755"/>
      <c r="AGN295" s="755"/>
      <c r="AGO295" s="755"/>
      <c r="AGP295" s="755"/>
      <c r="AGQ295" s="755"/>
      <c r="AGR295" s="755"/>
      <c r="AGS295" s="755"/>
      <c r="AGT295" s="755"/>
      <c r="AGU295" s="755"/>
      <c r="AGV295" s="755"/>
      <c r="AGW295" s="755"/>
      <c r="AGX295" s="755"/>
      <c r="AGY295" s="755"/>
      <c r="AGZ295" s="755"/>
      <c r="AHA295" s="755"/>
      <c r="AHB295" s="755"/>
      <c r="AHC295" s="755"/>
      <c r="AHD295" s="755"/>
      <c r="AHE295" s="755"/>
      <c r="AHF295" s="755"/>
      <c r="AHG295" s="755"/>
      <c r="AHH295" s="755"/>
      <c r="AHI295" s="755"/>
      <c r="AHJ295" s="755"/>
      <c r="AHK295" s="755"/>
      <c r="AHL295" s="755"/>
      <c r="AHM295" s="755"/>
      <c r="AHN295" s="755"/>
      <c r="AHO295" s="755"/>
      <c r="AHP295" s="755"/>
      <c r="AHQ295" s="755"/>
      <c r="AHR295" s="755"/>
      <c r="AHS295" s="755"/>
      <c r="AHT295" s="755"/>
      <c r="AHU295" s="755"/>
      <c r="AHV295" s="755"/>
      <c r="AHW295" s="755"/>
      <c r="AHX295" s="755"/>
      <c r="AHY295" s="755"/>
      <c r="AHZ295" s="755"/>
      <c r="AIA295" s="755"/>
      <c r="AIB295" s="755"/>
      <c r="AIC295" s="755"/>
      <c r="AID295" s="755"/>
      <c r="AIE295" s="755"/>
      <c r="AIF295" s="755"/>
      <c r="AIG295" s="755"/>
      <c r="AIH295" s="755"/>
      <c r="AII295" s="755"/>
      <c r="AIJ295" s="755"/>
      <c r="AIK295" s="755"/>
      <c r="AIL295" s="755"/>
      <c r="AIM295" s="755"/>
      <c r="AIN295" s="755"/>
      <c r="AIO295" s="755"/>
      <c r="AIP295" s="755"/>
      <c r="AIQ295" s="755"/>
      <c r="AIR295" s="755"/>
      <c r="AIS295" s="755"/>
      <c r="AIT295" s="755"/>
      <c r="AIU295" s="755"/>
      <c r="AIV295" s="755"/>
      <c r="AIW295" s="755"/>
      <c r="AIX295" s="755"/>
      <c r="AIY295" s="755"/>
      <c r="AIZ295" s="755"/>
      <c r="AJA295" s="755"/>
      <c r="AJB295" s="755"/>
      <c r="AJC295" s="755"/>
      <c r="AJD295" s="755"/>
      <c r="AJE295" s="755"/>
      <c r="AJF295" s="755"/>
      <c r="AJG295" s="755"/>
      <c r="AJH295" s="755"/>
      <c r="AJI295" s="755"/>
      <c r="AJJ295" s="755"/>
      <c r="AJK295" s="755"/>
      <c r="AJL295" s="755"/>
      <c r="AJM295" s="755"/>
      <c r="AJN295" s="755"/>
      <c r="AJO295" s="755"/>
      <c r="AJP295" s="755"/>
      <c r="AJQ295" s="755"/>
      <c r="AJR295" s="755"/>
      <c r="AJS295" s="755"/>
      <c r="AJT295" s="755"/>
      <c r="AJU295" s="755"/>
      <c r="AJV295" s="755"/>
      <c r="AJW295" s="755"/>
      <c r="AJX295" s="755"/>
      <c r="AJY295" s="755"/>
      <c r="AJZ295" s="755"/>
      <c r="AKA295" s="755"/>
      <c r="AKB295" s="755"/>
      <c r="AKC295" s="755"/>
      <c r="AKD295" s="755"/>
      <c r="AKE295" s="755"/>
      <c r="AKF295" s="755"/>
      <c r="AKG295" s="755"/>
      <c r="AKH295" s="755"/>
      <c r="AKI295" s="755"/>
      <c r="AKJ295" s="755"/>
      <c r="AKK295" s="755"/>
      <c r="AKL295" s="755"/>
      <c r="AKM295" s="755"/>
      <c r="AKN295" s="755"/>
      <c r="AKO295" s="755"/>
      <c r="AKP295" s="755"/>
      <c r="AKQ295" s="755"/>
      <c r="AKR295" s="755"/>
      <c r="AKS295" s="755"/>
      <c r="AKT295" s="755"/>
      <c r="AKU295" s="755"/>
      <c r="AKV295" s="755"/>
      <c r="AKW295" s="755"/>
      <c r="AKX295" s="755"/>
      <c r="AKY295" s="755"/>
      <c r="AKZ295" s="755"/>
      <c r="ALA295" s="755"/>
      <c r="ALB295" s="755"/>
      <c r="ALC295" s="755"/>
      <c r="ALD295" s="755"/>
      <c r="ALE295" s="755"/>
      <c r="ALF295" s="755"/>
      <c r="ALG295" s="755"/>
      <c r="ALH295" s="755"/>
      <c r="ALI295" s="755"/>
      <c r="ALJ295" s="755"/>
      <c r="ALK295" s="755"/>
      <c r="ALL295" s="755"/>
      <c r="ALM295" s="755"/>
      <c r="ALN295" s="755"/>
      <c r="ALO295" s="755"/>
      <c r="ALP295" s="755"/>
      <c r="ALQ295" s="755"/>
      <c r="ALR295" s="755"/>
      <c r="ALS295" s="755"/>
      <c r="ALT295" s="755"/>
      <c r="ALU295" s="755"/>
      <c r="ALV295" s="755"/>
      <c r="ALW295" s="755"/>
      <c r="ALX295" s="755"/>
      <c r="ALY295" s="755"/>
      <c r="ALZ295" s="755"/>
      <c r="AMA295" s="755"/>
      <c r="AMB295" s="755"/>
      <c r="AMC295" s="755"/>
      <c r="AMD295" s="755"/>
      <c r="AME295" s="755"/>
      <c r="AMF295" s="755"/>
      <c r="AMG295" s="755"/>
      <c r="AMH295" s="755"/>
      <c r="AMI295" s="755"/>
      <c r="AMJ295" s="755"/>
      <c r="AMK295" s="755"/>
      <c r="AML295" s="755"/>
      <c r="AMM295" s="755"/>
      <c r="AMN295" s="755"/>
      <c r="AMO295" s="755"/>
      <c r="AMP295" s="755"/>
      <c r="AMQ295" s="755"/>
      <c r="AMR295" s="755"/>
      <c r="AMS295" s="755"/>
      <c r="AMT295" s="755"/>
      <c r="AMU295" s="755"/>
      <c r="AMV295" s="755"/>
      <c r="AMW295" s="755"/>
      <c r="AMX295" s="755"/>
      <c r="AMY295" s="755"/>
      <c r="AMZ295" s="755"/>
      <c r="ANA295" s="755"/>
      <c r="ANB295" s="755"/>
      <c r="ANC295" s="755"/>
      <c r="AND295" s="755"/>
      <c r="ANE295" s="755"/>
      <c r="ANF295" s="755"/>
      <c r="ANG295" s="755"/>
      <c r="ANH295" s="755"/>
      <c r="ANI295" s="755"/>
      <c r="ANJ295" s="755"/>
      <c r="ANK295" s="755"/>
      <c r="ANL295" s="755"/>
      <c r="ANM295" s="755"/>
      <c r="ANN295" s="755"/>
      <c r="ANO295" s="755"/>
      <c r="ANP295" s="755"/>
      <c r="ANQ295" s="755"/>
      <c r="ANR295" s="755"/>
      <c r="ANS295" s="755"/>
      <c r="ANT295" s="755"/>
      <c r="ANU295" s="755"/>
      <c r="ANV295" s="755"/>
      <c r="ANW295" s="755"/>
      <c r="ANX295" s="755"/>
      <c r="ANY295" s="755"/>
      <c r="ANZ295" s="755"/>
      <c r="AOA295" s="755"/>
      <c r="AOB295" s="755"/>
      <c r="AOC295" s="755"/>
      <c r="AOD295" s="755"/>
      <c r="AOE295" s="755"/>
      <c r="AOF295" s="755"/>
      <c r="AOG295" s="755"/>
      <c r="AOH295" s="755"/>
      <c r="AOI295" s="755"/>
      <c r="AOJ295" s="755"/>
      <c r="AOK295" s="755"/>
      <c r="AOL295" s="755"/>
      <c r="AOM295" s="755"/>
      <c r="AON295" s="755"/>
      <c r="AOO295" s="755"/>
      <c r="AOP295" s="755"/>
      <c r="AOQ295" s="755"/>
      <c r="AOR295" s="755"/>
      <c r="AOS295" s="755"/>
      <c r="AOT295" s="755"/>
      <c r="AOU295" s="755"/>
      <c r="AOV295" s="755"/>
      <c r="AOW295" s="755"/>
      <c r="AOX295" s="755"/>
      <c r="AOY295" s="755"/>
      <c r="AOZ295" s="755"/>
      <c r="APA295" s="755"/>
      <c r="APB295" s="755"/>
      <c r="APC295" s="755"/>
      <c r="APD295" s="755"/>
      <c r="APE295" s="755"/>
      <c r="APF295" s="755"/>
      <c r="APG295" s="755"/>
      <c r="APH295" s="755"/>
      <c r="API295" s="755"/>
      <c r="APJ295" s="755"/>
      <c r="APK295" s="755"/>
      <c r="APL295" s="755"/>
      <c r="APM295" s="755"/>
      <c r="APN295" s="755"/>
      <c r="APO295" s="755"/>
      <c r="APP295" s="755"/>
      <c r="APQ295" s="755"/>
      <c r="APR295" s="755"/>
      <c r="APS295" s="755"/>
      <c r="APT295" s="755"/>
      <c r="APU295" s="755"/>
      <c r="APV295" s="755"/>
      <c r="APW295" s="755"/>
      <c r="APX295" s="755"/>
      <c r="APY295" s="755"/>
      <c r="APZ295" s="755"/>
      <c r="AQA295" s="755"/>
      <c r="AQB295" s="755"/>
      <c r="AQC295" s="755"/>
      <c r="AQD295" s="755"/>
      <c r="AQE295" s="755"/>
      <c r="AQF295" s="755"/>
      <c r="AQG295" s="755"/>
      <c r="AQH295" s="755"/>
      <c r="AQI295" s="755"/>
      <c r="AQJ295" s="755"/>
      <c r="AQK295" s="755"/>
      <c r="AQL295" s="755"/>
      <c r="AQM295" s="755"/>
      <c r="AQN295" s="755"/>
      <c r="AQO295" s="755"/>
      <c r="AQP295" s="755"/>
      <c r="AQQ295" s="755"/>
      <c r="AQR295" s="755"/>
      <c r="AQS295" s="755"/>
      <c r="AQT295" s="755"/>
      <c r="AQU295" s="755"/>
      <c r="AQV295" s="755"/>
      <c r="AQW295" s="755"/>
      <c r="AQX295" s="755"/>
      <c r="AQY295" s="755"/>
      <c r="AQZ295" s="755"/>
      <c r="ARA295" s="755"/>
      <c r="ARB295" s="755"/>
      <c r="ARC295" s="755"/>
      <c r="ARD295" s="755"/>
      <c r="ARE295" s="755"/>
      <c r="ARF295" s="755"/>
      <c r="ARG295" s="755"/>
      <c r="ARH295" s="755"/>
      <c r="ARI295" s="755"/>
      <c r="ARJ295" s="755"/>
      <c r="ARK295" s="755"/>
      <c r="ARL295" s="755"/>
      <c r="ARM295" s="755"/>
      <c r="ARN295" s="755"/>
      <c r="ARO295" s="755"/>
      <c r="ARP295" s="755"/>
      <c r="ARQ295" s="755"/>
      <c r="ARR295" s="755"/>
      <c r="ARS295" s="755"/>
      <c r="ART295" s="755"/>
      <c r="ARU295" s="755"/>
      <c r="ARV295" s="755"/>
      <c r="ARW295" s="755"/>
      <c r="ARX295" s="755"/>
      <c r="ARY295" s="755"/>
      <c r="ARZ295" s="755"/>
      <c r="ASA295" s="755"/>
      <c r="ASB295" s="755"/>
      <c r="ASC295" s="755"/>
      <c r="ASD295" s="755"/>
      <c r="ASE295" s="755"/>
      <c r="ASF295" s="755"/>
      <c r="ASG295" s="755"/>
      <c r="ASH295" s="755"/>
      <c r="ASI295" s="755"/>
      <c r="ASJ295" s="755"/>
      <c r="ASK295" s="755"/>
      <c r="ASL295" s="755"/>
      <c r="ASM295" s="755"/>
      <c r="ASN295" s="755"/>
      <c r="ASO295" s="755"/>
      <c r="ASP295" s="755"/>
      <c r="ASQ295" s="755"/>
      <c r="ASR295" s="755"/>
      <c r="ASS295" s="755"/>
      <c r="AST295" s="755"/>
      <c r="ASU295" s="755"/>
      <c r="ASV295" s="755"/>
      <c r="ASW295" s="755"/>
      <c r="ASX295" s="755"/>
      <c r="ASY295" s="755"/>
      <c r="ASZ295" s="755"/>
      <c r="ATA295" s="755"/>
      <c r="ATB295" s="755"/>
      <c r="ATC295" s="755"/>
      <c r="ATD295" s="755"/>
      <c r="ATE295" s="755"/>
      <c r="ATF295" s="755"/>
      <c r="ATG295" s="755"/>
      <c r="ATH295" s="755"/>
      <c r="ATI295" s="755"/>
      <c r="ATJ295" s="755"/>
      <c r="ATK295" s="755"/>
      <c r="ATL295" s="755"/>
      <c r="ATM295" s="755"/>
      <c r="ATN295" s="755"/>
      <c r="ATO295" s="755"/>
      <c r="ATP295" s="755"/>
      <c r="ATQ295" s="755"/>
      <c r="ATR295" s="755"/>
      <c r="ATS295" s="755"/>
      <c r="ATT295" s="755"/>
      <c r="ATU295" s="755"/>
      <c r="ATV295" s="755"/>
      <c r="ATW295" s="755"/>
      <c r="ATX295" s="755"/>
      <c r="ATY295" s="755"/>
      <c r="ATZ295" s="755"/>
      <c r="AUA295" s="755"/>
      <c r="AUB295" s="755"/>
      <c r="AUC295" s="755"/>
      <c r="AUD295" s="755"/>
      <c r="AUE295" s="755"/>
      <c r="AUF295" s="755"/>
      <c r="AUG295" s="755"/>
      <c r="AUH295" s="755"/>
      <c r="AUI295" s="755"/>
      <c r="AUJ295" s="755"/>
      <c r="AUK295" s="755"/>
      <c r="AUL295" s="755"/>
      <c r="AUM295" s="755"/>
      <c r="AUN295" s="755"/>
      <c r="AUO295" s="755"/>
      <c r="AUP295" s="755"/>
      <c r="AUQ295" s="755"/>
      <c r="AUR295" s="755"/>
      <c r="AUS295" s="755"/>
      <c r="AUT295" s="755"/>
      <c r="AUU295" s="755"/>
      <c r="AUV295" s="755"/>
      <c r="AUW295" s="755"/>
      <c r="AUX295" s="755"/>
      <c r="AUY295" s="755"/>
      <c r="AUZ295" s="755"/>
      <c r="AVA295" s="755"/>
      <c r="AVB295" s="755"/>
      <c r="AVC295" s="755"/>
      <c r="AVD295" s="755"/>
      <c r="AVE295" s="755"/>
      <c r="AVF295" s="755"/>
      <c r="AVG295" s="755"/>
      <c r="AVH295" s="755"/>
      <c r="AVI295" s="755"/>
      <c r="AVJ295" s="755"/>
      <c r="AVK295" s="755"/>
      <c r="AVL295" s="755"/>
      <c r="AVM295" s="755"/>
      <c r="AVN295" s="755"/>
      <c r="AVO295" s="755"/>
      <c r="AVP295" s="755"/>
      <c r="AVQ295" s="755"/>
      <c r="AVR295" s="755"/>
      <c r="AVS295" s="755"/>
      <c r="AVT295" s="755"/>
      <c r="AVU295" s="755"/>
      <c r="AVV295" s="755"/>
      <c r="AVW295" s="755"/>
      <c r="AVX295" s="755"/>
      <c r="AVY295" s="755"/>
      <c r="AVZ295" s="755"/>
      <c r="AWA295" s="755"/>
      <c r="AWB295" s="755"/>
      <c r="AWC295" s="755"/>
      <c r="AWD295" s="755"/>
      <c r="AWE295" s="755"/>
      <c r="AWF295" s="755"/>
      <c r="AWG295" s="755"/>
      <c r="AWH295" s="755"/>
      <c r="AWI295" s="755"/>
      <c r="AWJ295" s="755"/>
      <c r="AWK295" s="755"/>
      <c r="AWL295" s="755"/>
      <c r="AWM295" s="755"/>
      <c r="AWN295" s="755"/>
      <c r="AWO295" s="755"/>
      <c r="AWP295" s="755"/>
      <c r="AWQ295" s="755"/>
      <c r="AWR295" s="755"/>
      <c r="AWS295" s="755"/>
      <c r="AWT295" s="755"/>
      <c r="AWU295" s="755"/>
      <c r="AWV295" s="755"/>
      <c r="AWW295" s="755"/>
      <c r="AWX295" s="755"/>
      <c r="AWY295" s="755"/>
      <c r="AWZ295" s="755"/>
      <c r="AXA295" s="755"/>
      <c r="AXB295" s="755"/>
      <c r="AXC295" s="755"/>
      <c r="AXD295" s="755"/>
      <c r="AXE295" s="755"/>
      <c r="AXF295" s="755"/>
      <c r="AXG295" s="755"/>
      <c r="AXH295" s="755"/>
      <c r="AXI295" s="755"/>
      <c r="AXJ295" s="755"/>
      <c r="AXK295" s="755"/>
      <c r="AXL295" s="755"/>
      <c r="AXM295" s="755"/>
      <c r="AXN295" s="755"/>
      <c r="AXO295" s="755"/>
      <c r="AXP295" s="755"/>
      <c r="AXQ295" s="755"/>
      <c r="AXR295" s="755"/>
      <c r="AXS295" s="755"/>
      <c r="AXT295" s="755"/>
      <c r="AXU295" s="755"/>
      <c r="AXV295" s="755"/>
      <c r="AXW295" s="755"/>
      <c r="AXX295" s="755"/>
      <c r="AXY295" s="755"/>
      <c r="AXZ295" s="755"/>
      <c r="AYA295" s="755"/>
      <c r="AYB295" s="755"/>
      <c r="AYC295" s="755"/>
      <c r="AYD295" s="755"/>
      <c r="AYE295" s="755"/>
      <c r="AYF295" s="755"/>
      <c r="AYG295" s="755"/>
      <c r="AYH295" s="755"/>
      <c r="AYI295" s="755"/>
      <c r="AYJ295" s="755"/>
      <c r="AYK295" s="755"/>
      <c r="AYL295" s="755"/>
      <c r="AYM295" s="755"/>
      <c r="AYN295" s="755"/>
      <c r="AYO295" s="755"/>
      <c r="AYP295" s="755"/>
      <c r="AYQ295" s="755"/>
      <c r="AYR295" s="755"/>
      <c r="AYS295" s="755"/>
      <c r="AYT295" s="755"/>
      <c r="AYU295" s="755"/>
      <c r="AYV295" s="755"/>
      <c r="AYW295" s="755"/>
      <c r="AYX295" s="755"/>
      <c r="AYY295" s="755"/>
      <c r="AYZ295" s="755"/>
      <c r="AZA295" s="755"/>
      <c r="AZB295" s="755"/>
      <c r="AZC295" s="755"/>
      <c r="AZD295" s="755"/>
      <c r="AZE295" s="755"/>
      <c r="AZF295" s="755"/>
      <c r="AZG295" s="755"/>
      <c r="AZH295" s="755"/>
      <c r="AZI295" s="755"/>
      <c r="AZJ295" s="755"/>
      <c r="AZK295" s="755"/>
      <c r="AZL295" s="755"/>
      <c r="AZM295" s="755"/>
      <c r="AZN295" s="755"/>
      <c r="AZO295" s="755"/>
      <c r="AZP295" s="755"/>
      <c r="AZQ295" s="755"/>
      <c r="AZR295" s="755"/>
      <c r="AZS295" s="755"/>
      <c r="AZT295" s="755"/>
      <c r="AZU295" s="755"/>
      <c r="AZV295" s="755"/>
      <c r="AZW295" s="755"/>
      <c r="AZX295" s="755"/>
      <c r="AZY295" s="755"/>
      <c r="AZZ295" s="755"/>
      <c r="BAA295" s="755"/>
      <c r="BAB295" s="755"/>
      <c r="BAC295" s="755"/>
      <c r="BAD295" s="755"/>
      <c r="BAE295" s="755"/>
      <c r="BAF295" s="755"/>
      <c r="BAG295" s="755"/>
      <c r="BAH295" s="755"/>
      <c r="BAI295" s="755"/>
      <c r="BAJ295" s="755"/>
      <c r="BAK295" s="755"/>
      <c r="BAL295" s="755"/>
      <c r="BAM295" s="755"/>
      <c r="BAN295" s="755"/>
      <c r="BAO295" s="755"/>
      <c r="BAP295" s="755"/>
      <c r="BAQ295" s="755"/>
      <c r="BAR295" s="755"/>
      <c r="BAS295" s="755"/>
      <c r="BAT295" s="755"/>
      <c r="BAU295" s="755"/>
      <c r="BAV295" s="755"/>
      <c r="BAW295" s="755"/>
      <c r="BAX295" s="755"/>
      <c r="BAY295" s="755"/>
      <c r="BAZ295" s="755"/>
      <c r="BBA295" s="755"/>
      <c r="BBB295" s="755"/>
      <c r="BBC295" s="755"/>
      <c r="BBD295" s="755"/>
      <c r="BBE295" s="755"/>
      <c r="BBF295" s="755"/>
      <c r="BBG295" s="755"/>
      <c r="BBH295" s="755"/>
      <c r="BBI295" s="755"/>
      <c r="BBJ295" s="755"/>
      <c r="BBK295" s="755"/>
      <c r="BBL295" s="755"/>
      <c r="BBM295" s="755"/>
      <c r="BBN295" s="755"/>
      <c r="BBO295" s="755"/>
      <c r="BBP295" s="755"/>
      <c r="BBQ295" s="755"/>
      <c r="BBR295" s="755"/>
      <c r="BBS295" s="755"/>
      <c r="BBT295" s="755"/>
      <c r="BBU295" s="755"/>
      <c r="BBV295" s="755"/>
      <c r="BBW295" s="755"/>
      <c r="BBX295" s="755"/>
      <c r="BBY295" s="755"/>
      <c r="BBZ295" s="755"/>
      <c r="BCA295" s="755"/>
      <c r="BCB295" s="755"/>
      <c r="BCC295" s="755"/>
      <c r="BCD295" s="755"/>
      <c r="BCE295" s="755"/>
      <c r="BCF295" s="755"/>
      <c r="BCG295" s="755"/>
      <c r="BCH295" s="755"/>
      <c r="BCI295" s="755"/>
      <c r="BCJ295" s="755"/>
      <c r="BCK295" s="755"/>
      <c r="BCL295" s="755"/>
      <c r="BCM295" s="755"/>
      <c r="BCN295" s="755"/>
      <c r="BCO295" s="755"/>
      <c r="BCP295" s="755"/>
      <c r="BCQ295" s="755"/>
      <c r="BCR295" s="755"/>
      <c r="BCS295" s="755"/>
      <c r="BCT295" s="755"/>
      <c r="BCU295" s="755"/>
      <c r="BCV295" s="755"/>
      <c r="BCW295" s="755"/>
      <c r="BCX295" s="755"/>
      <c r="BCY295" s="755"/>
      <c r="BCZ295" s="755"/>
      <c r="BDA295" s="755"/>
      <c r="BDB295" s="755"/>
      <c r="BDC295" s="755"/>
      <c r="BDD295" s="755"/>
      <c r="BDE295" s="755"/>
      <c r="BDF295" s="755"/>
      <c r="BDG295" s="755"/>
      <c r="BDH295" s="755"/>
      <c r="BDI295" s="755"/>
      <c r="BDJ295" s="755"/>
      <c r="BDK295" s="755"/>
      <c r="BDL295" s="755"/>
      <c r="BDM295" s="755"/>
      <c r="BDN295" s="755"/>
      <c r="BDO295" s="755"/>
      <c r="BDP295" s="755"/>
      <c r="BDQ295" s="755"/>
      <c r="BDR295" s="755"/>
      <c r="BDS295" s="755"/>
      <c r="BDT295" s="755"/>
      <c r="BDU295" s="755"/>
      <c r="BDV295" s="755"/>
      <c r="BDW295" s="755"/>
      <c r="BDX295" s="755"/>
      <c r="BDY295" s="755"/>
      <c r="BDZ295" s="755"/>
      <c r="BEA295" s="755"/>
      <c r="BEB295" s="755"/>
      <c r="BEC295" s="755"/>
      <c r="BED295" s="755"/>
      <c r="BEE295" s="755"/>
      <c r="BEF295" s="755"/>
      <c r="BEG295" s="755"/>
      <c r="BEH295" s="755"/>
      <c r="BEI295" s="755"/>
      <c r="BEJ295" s="755"/>
      <c r="BEK295" s="755"/>
      <c r="BEL295" s="755"/>
      <c r="BEM295" s="755"/>
      <c r="BEN295" s="755"/>
      <c r="BEO295" s="755"/>
      <c r="BEP295" s="755"/>
      <c r="BEQ295" s="755"/>
      <c r="BER295" s="755"/>
      <c r="BES295" s="755"/>
      <c r="BET295" s="755"/>
      <c r="BEU295" s="755"/>
      <c r="BEV295" s="755"/>
      <c r="BEW295" s="755"/>
      <c r="BEX295" s="755"/>
      <c r="BEY295" s="755"/>
      <c r="BEZ295" s="755"/>
      <c r="BFA295" s="755"/>
      <c r="BFB295" s="755"/>
      <c r="BFC295" s="755"/>
      <c r="BFD295" s="755"/>
      <c r="BFE295" s="755"/>
      <c r="BFF295" s="755"/>
      <c r="BFG295" s="755"/>
      <c r="BFH295" s="755"/>
      <c r="BFI295" s="755"/>
      <c r="BFJ295" s="755"/>
      <c r="BFK295" s="755"/>
      <c r="BFL295" s="755"/>
      <c r="BFM295" s="755"/>
      <c r="BFN295" s="755"/>
      <c r="BFO295" s="755"/>
      <c r="BFP295" s="755"/>
      <c r="BFQ295" s="755"/>
      <c r="BFR295" s="755"/>
      <c r="BFS295" s="755"/>
      <c r="BFT295" s="755"/>
      <c r="BFU295" s="755"/>
      <c r="BFV295" s="755"/>
      <c r="BFW295" s="755"/>
      <c r="BFX295" s="755"/>
      <c r="BFY295" s="755"/>
      <c r="BFZ295" s="755"/>
      <c r="BGA295" s="755"/>
      <c r="BGB295" s="755"/>
      <c r="BGC295" s="755"/>
      <c r="BGD295" s="755"/>
      <c r="BGE295" s="755"/>
      <c r="BGF295" s="755"/>
      <c r="BGG295" s="755"/>
      <c r="BGH295" s="755"/>
      <c r="BGI295" s="755"/>
      <c r="BGJ295" s="755"/>
      <c r="BGK295" s="755"/>
      <c r="BGL295" s="755"/>
      <c r="BGM295" s="755"/>
      <c r="BGN295" s="755"/>
      <c r="BGO295" s="755"/>
      <c r="BGP295" s="755"/>
      <c r="BGQ295" s="755"/>
      <c r="BGR295" s="755"/>
      <c r="BGS295" s="755"/>
      <c r="BGT295" s="755"/>
      <c r="BGU295" s="755"/>
      <c r="BGV295" s="755"/>
      <c r="BGW295" s="755"/>
      <c r="BGX295" s="755"/>
      <c r="BGY295" s="755"/>
      <c r="BGZ295" s="755"/>
      <c r="BHA295" s="755"/>
      <c r="BHB295" s="755"/>
      <c r="BHC295" s="755"/>
      <c r="BHD295" s="755"/>
      <c r="BHE295" s="755"/>
      <c r="BHF295" s="755"/>
      <c r="BHG295" s="755"/>
      <c r="BHH295" s="755"/>
      <c r="BHI295" s="755"/>
      <c r="BHJ295" s="755"/>
      <c r="BHK295" s="755"/>
      <c r="BHL295" s="755"/>
      <c r="BHM295" s="755"/>
      <c r="BHN295" s="755"/>
      <c r="BHO295" s="755"/>
      <c r="BHP295" s="755"/>
      <c r="BHQ295" s="755"/>
      <c r="BHR295" s="755"/>
      <c r="BHS295" s="755"/>
      <c r="BHT295" s="755"/>
      <c r="BHU295" s="755"/>
      <c r="BHV295" s="755"/>
      <c r="BHW295" s="755"/>
      <c r="BHX295" s="755"/>
      <c r="BHY295" s="755"/>
      <c r="BHZ295" s="755"/>
      <c r="BIA295" s="755"/>
      <c r="BIB295" s="755"/>
      <c r="BIC295" s="755"/>
      <c r="BID295" s="755"/>
      <c r="BIE295" s="755"/>
      <c r="BIF295" s="755"/>
      <c r="BIG295" s="755"/>
      <c r="BIH295" s="755"/>
      <c r="BII295" s="755"/>
      <c r="BIJ295" s="755"/>
      <c r="BIK295" s="755"/>
      <c r="BIL295" s="755"/>
      <c r="BIM295" s="755"/>
      <c r="BIN295" s="755"/>
      <c r="BIO295" s="755"/>
      <c r="BIP295" s="755"/>
      <c r="BIQ295" s="755"/>
      <c r="BIR295" s="755"/>
      <c r="BIS295" s="755"/>
      <c r="BIT295" s="755"/>
      <c r="BIU295" s="755"/>
      <c r="BIV295" s="755"/>
      <c r="BIW295" s="755"/>
      <c r="BIX295" s="755"/>
      <c r="BIY295" s="755"/>
      <c r="BIZ295" s="755"/>
      <c r="BJA295" s="755"/>
      <c r="BJB295" s="755"/>
      <c r="BJC295" s="755"/>
      <c r="BJD295" s="755"/>
      <c r="BJE295" s="755"/>
      <c r="BJF295" s="755"/>
      <c r="BJG295" s="755"/>
      <c r="BJH295" s="755"/>
      <c r="BJI295" s="755"/>
      <c r="BJJ295" s="755"/>
      <c r="BJK295" s="755"/>
      <c r="BJL295" s="755"/>
      <c r="BJM295" s="755"/>
      <c r="BJN295" s="755"/>
      <c r="BJO295" s="755"/>
      <c r="BJP295" s="755"/>
      <c r="BJQ295" s="755"/>
      <c r="BJR295" s="755"/>
      <c r="BJS295" s="755"/>
      <c r="BJT295" s="755"/>
      <c r="BJU295" s="755"/>
      <c r="BJV295" s="755"/>
      <c r="BJW295" s="755"/>
      <c r="BJX295" s="755"/>
      <c r="BJY295" s="755"/>
      <c r="BJZ295" s="755"/>
      <c r="BKA295" s="755"/>
      <c r="BKB295" s="755"/>
      <c r="BKC295" s="755"/>
      <c r="BKD295" s="755"/>
      <c r="BKE295" s="755"/>
      <c r="BKF295" s="755"/>
      <c r="BKG295" s="755"/>
      <c r="BKH295" s="755"/>
      <c r="BKI295" s="755"/>
      <c r="BKJ295" s="755"/>
      <c r="BKK295" s="755"/>
      <c r="BKL295" s="755"/>
      <c r="BKM295" s="755"/>
      <c r="BKN295" s="755"/>
      <c r="BKO295" s="755"/>
      <c r="BKP295" s="755"/>
      <c r="BKQ295" s="755"/>
      <c r="BKR295" s="755"/>
      <c r="BKS295" s="755"/>
      <c r="BKT295" s="755"/>
      <c r="BKU295" s="755"/>
      <c r="BKV295" s="755"/>
      <c r="BKW295" s="755"/>
      <c r="BKX295" s="755"/>
      <c r="BKY295" s="755"/>
      <c r="BKZ295" s="755"/>
      <c r="BLA295" s="755"/>
      <c r="BLB295" s="755"/>
      <c r="BLC295" s="755"/>
      <c r="BLD295" s="755"/>
      <c r="BLE295" s="755"/>
      <c r="BLF295" s="755"/>
      <c r="BLG295" s="755"/>
      <c r="BLH295" s="755"/>
      <c r="BLI295" s="755"/>
      <c r="BLJ295" s="755"/>
      <c r="BLK295" s="755"/>
      <c r="BLL295" s="755"/>
      <c r="BLM295" s="755"/>
      <c r="BLN295" s="755"/>
      <c r="BLO295" s="755"/>
      <c r="BLP295" s="755"/>
      <c r="BLQ295" s="755"/>
      <c r="BLR295" s="755"/>
      <c r="BLS295" s="755"/>
      <c r="BLT295" s="755"/>
      <c r="BLU295" s="755"/>
      <c r="BLV295" s="755"/>
      <c r="BLW295" s="755"/>
      <c r="BLX295" s="755"/>
      <c r="BLY295" s="755"/>
      <c r="BLZ295" s="755"/>
      <c r="BMA295" s="755"/>
      <c r="BMB295" s="755"/>
      <c r="BMC295" s="755"/>
      <c r="BMD295" s="755"/>
      <c r="BME295" s="755"/>
      <c r="BMF295" s="755"/>
      <c r="BMG295" s="755"/>
      <c r="BMH295" s="755"/>
      <c r="BMI295" s="755"/>
      <c r="BMJ295" s="755"/>
      <c r="BMK295" s="755"/>
      <c r="BML295" s="755"/>
      <c r="BMM295" s="755"/>
      <c r="BMN295" s="755"/>
      <c r="BMO295" s="755"/>
      <c r="BMP295" s="755"/>
      <c r="BMQ295" s="755"/>
      <c r="BMR295" s="755"/>
      <c r="BMS295" s="755"/>
      <c r="BMT295" s="755"/>
      <c r="BMU295" s="755"/>
      <c r="BMV295" s="755"/>
      <c r="BMW295" s="755"/>
      <c r="BMX295" s="755"/>
      <c r="BMY295" s="755"/>
      <c r="BMZ295" s="755"/>
      <c r="BNA295" s="755"/>
      <c r="BNB295" s="755"/>
      <c r="BNC295" s="755"/>
      <c r="BND295" s="755"/>
      <c r="BNE295" s="755"/>
      <c r="BNF295" s="755"/>
      <c r="BNG295" s="755"/>
      <c r="BNH295" s="755"/>
      <c r="BNI295" s="755"/>
      <c r="BNJ295" s="755"/>
      <c r="BNK295" s="755"/>
      <c r="BNL295" s="755"/>
      <c r="BNM295" s="755"/>
      <c r="BNN295" s="755"/>
      <c r="BNO295" s="755"/>
      <c r="BNP295" s="755"/>
      <c r="BNQ295" s="755"/>
      <c r="BNR295" s="755"/>
      <c r="BNS295" s="755"/>
      <c r="BNT295" s="755"/>
      <c r="BNU295" s="755"/>
      <c r="BNV295" s="755"/>
      <c r="BNW295" s="755"/>
      <c r="BNX295" s="755"/>
      <c r="BNY295" s="755"/>
      <c r="BNZ295" s="755"/>
      <c r="BOA295" s="755"/>
      <c r="BOB295" s="755"/>
      <c r="BOC295" s="755"/>
      <c r="BOD295" s="755"/>
      <c r="BOE295" s="755"/>
      <c r="BOF295" s="755"/>
      <c r="BOG295" s="755"/>
      <c r="BOH295" s="755"/>
      <c r="BOI295" s="755"/>
      <c r="BOJ295" s="755"/>
      <c r="BOK295" s="755"/>
      <c r="BOL295" s="755"/>
      <c r="BOM295" s="755"/>
      <c r="BON295" s="755"/>
      <c r="BOO295" s="755"/>
      <c r="BOP295" s="755"/>
      <c r="BOQ295" s="755"/>
      <c r="BOR295" s="755"/>
      <c r="BOS295" s="755"/>
      <c r="BOT295" s="755"/>
      <c r="BOU295" s="755"/>
      <c r="BOV295" s="755"/>
      <c r="BOW295" s="755"/>
      <c r="BOX295" s="755"/>
      <c r="BOY295" s="755"/>
      <c r="BOZ295" s="755"/>
      <c r="BPA295" s="755"/>
      <c r="BPB295" s="755"/>
      <c r="BPC295" s="755"/>
      <c r="BPD295" s="755"/>
      <c r="BPE295" s="755"/>
      <c r="BPF295" s="755"/>
      <c r="BPG295" s="755"/>
      <c r="BPH295" s="755"/>
      <c r="BPI295" s="755"/>
      <c r="BPJ295" s="755"/>
      <c r="BPK295" s="755"/>
      <c r="BPL295" s="755"/>
      <c r="BPM295" s="755"/>
      <c r="BPN295" s="755"/>
      <c r="BPO295" s="755"/>
      <c r="BPP295" s="755"/>
      <c r="BPQ295" s="755"/>
      <c r="BPR295" s="755"/>
      <c r="BPS295" s="755"/>
      <c r="BPT295" s="755"/>
      <c r="BPU295" s="755"/>
      <c r="BPV295" s="755"/>
      <c r="BPW295" s="755"/>
      <c r="BPX295" s="755"/>
      <c r="BPY295" s="755"/>
      <c r="BPZ295" s="755"/>
      <c r="BQA295" s="755"/>
      <c r="BQB295" s="755"/>
      <c r="BQC295" s="755"/>
      <c r="BQD295" s="755"/>
      <c r="BQE295" s="755"/>
      <c r="BQF295" s="755"/>
      <c r="BQG295" s="755"/>
      <c r="BQH295" s="755"/>
      <c r="BQI295" s="755"/>
      <c r="BQJ295" s="755"/>
      <c r="BQK295" s="755"/>
      <c r="BQL295" s="755"/>
      <c r="BQM295" s="755"/>
      <c r="BQN295" s="755"/>
      <c r="BQO295" s="755"/>
      <c r="BQP295" s="755"/>
      <c r="BQQ295" s="755"/>
      <c r="BQR295" s="755"/>
      <c r="BQS295" s="755"/>
      <c r="BQT295" s="755"/>
      <c r="BQU295" s="755"/>
      <c r="BQV295" s="755"/>
      <c r="BQW295" s="755"/>
      <c r="BQX295" s="755"/>
      <c r="BQY295" s="755"/>
      <c r="BQZ295" s="755"/>
      <c r="BRA295" s="755"/>
      <c r="BRB295" s="755"/>
      <c r="BRC295" s="755"/>
      <c r="BRD295" s="755"/>
      <c r="BRE295" s="755"/>
      <c r="BRF295" s="755"/>
      <c r="BRG295" s="755"/>
      <c r="BRH295" s="755"/>
      <c r="BRI295" s="755"/>
      <c r="BRJ295" s="755"/>
      <c r="BRK295" s="755"/>
      <c r="BRL295" s="755"/>
      <c r="BRM295" s="755"/>
      <c r="BRN295" s="755"/>
      <c r="BRO295" s="755"/>
      <c r="BRP295" s="755"/>
      <c r="BRQ295" s="755"/>
      <c r="BRR295" s="755"/>
      <c r="BRS295" s="755"/>
      <c r="BRT295" s="755"/>
      <c r="BRU295" s="755"/>
      <c r="BRV295" s="755"/>
      <c r="BRW295" s="755"/>
      <c r="BRX295" s="755"/>
      <c r="BRY295" s="755"/>
      <c r="BRZ295" s="755"/>
      <c r="BSA295" s="755"/>
      <c r="BSB295" s="755"/>
      <c r="BSC295" s="755"/>
      <c r="BSD295" s="755"/>
      <c r="BSE295" s="755"/>
      <c r="BSF295" s="755"/>
      <c r="BSG295" s="755"/>
      <c r="BSH295" s="755"/>
      <c r="BSI295" s="755"/>
      <c r="BSJ295" s="755"/>
      <c r="BSK295" s="755"/>
      <c r="BSL295" s="755"/>
      <c r="BSM295" s="755"/>
      <c r="BSN295" s="755"/>
      <c r="BSO295" s="755"/>
      <c r="BSP295" s="755"/>
      <c r="BSQ295" s="755"/>
      <c r="BSR295" s="755"/>
      <c r="BSS295" s="755"/>
      <c r="BST295" s="755"/>
      <c r="BSU295" s="755"/>
      <c r="BSV295" s="755"/>
      <c r="BSW295" s="755"/>
      <c r="BSX295" s="755"/>
      <c r="BSY295" s="755"/>
      <c r="BSZ295" s="755"/>
      <c r="BTA295" s="755"/>
      <c r="BTB295" s="755"/>
      <c r="BTC295" s="755"/>
      <c r="BTD295" s="755"/>
      <c r="BTE295" s="755"/>
      <c r="BTF295" s="755"/>
      <c r="BTG295" s="755"/>
      <c r="BTH295" s="755"/>
      <c r="BTI295" s="755"/>
      <c r="BTJ295" s="755"/>
      <c r="BTK295" s="755"/>
      <c r="BTL295" s="755"/>
      <c r="BTM295" s="755"/>
      <c r="BTN295" s="755"/>
      <c r="BTO295" s="755"/>
      <c r="BTP295" s="755"/>
      <c r="BTQ295" s="755"/>
      <c r="BTR295" s="755"/>
      <c r="BTS295" s="755"/>
      <c r="BTT295" s="755"/>
      <c r="BTU295" s="755"/>
      <c r="BTV295" s="755"/>
      <c r="BTW295" s="755"/>
      <c r="BTX295" s="755"/>
      <c r="BTY295" s="755"/>
      <c r="BTZ295" s="755"/>
      <c r="BUA295" s="755"/>
      <c r="BUB295" s="755"/>
      <c r="BUC295" s="755"/>
      <c r="BUD295" s="755"/>
      <c r="BUE295" s="755"/>
      <c r="BUF295" s="755"/>
      <c r="BUG295" s="755"/>
      <c r="BUH295" s="755"/>
      <c r="BUI295" s="755"/>
      <c r="BUJ295" s="755"/>
      <c r="BUK295" s="755"/>
      <c r="BUL295" s="755"/>
      <c r="BUM295" s="755"/>
      <c r="BUN295" s="755"/>
      <c r="BUO295" s="755"/>
      <c r="BUP295" s="755"/>
      <c r="BUQ295" s="755"/>
      <c r="BUR295" s="755"/>
      <c r="BUS295" s="755"/>
      <c r="BUT295" s="755"/>
      <c r="BUU295" s="755"/>
      <c r="BUV295" s="755"/>
      <c r="BUW295" s="755"/>
      <c r="BUX295" s="755"/>
      <c r="BUY295" s="755"/>
      <c r="BUZ295" s="755"/>
      <c r="BVA295" s="755"/>
      <c r="BVB295" s="755"/>
      <c r="BVC295" s="755"/>
      <c r="BVD295" s="755"/>
      <c r="BVE295" s="755"/>
      <c r="BVF295" s="755"/>
      <c r="BVG295" s="755"/>
      <c r="BVH295" s="755"/>
      <c r="BVI295" s="755"/>
      <c r="BVJ295" s="755"/>
      <c r="BVK295" s="755"/>
      <c r="BVL295" s="755"/>
      <c r="BVM295" s="755"/>
      <c r="BVN295" s="755"/>
      <c r="BVO295" s="755"/>
      <c r="BVP295" s="755"/>
      <c r="BVQ295" s="755"/>
      <c r="BVR295" s="755"/>
      <c r="BVS295" s="755"/>
      <c r="BVT295" s="755"/>
      <c r="BVU295" s="755"/>
      <c r="BVV295" s="755"/>
      <c r="BVW295" s="755"/>
      <c r="BVX295" s="755"/>
      <c r="BVY295" s="755"/>
      <c r="BVZ295" s="755"/>
      <c r="BWA295" s="755"/>
      <c r="BWB295" s="755"/>
      <c r="BWC295" s="755"/>
      <c r="BWD295" s="755"/>
      <c r="BWE295" s="755"/>
      <c r="BWF295" s="755"/>
      <c r="BWG295" s="755"/>
      <c r="BWH295" s="755"/>
      <c r="BWI295" s="755"/>
      <c r="BWJ295" s="755"/>
      <c r="BWK295" s="755"/>
      <c r="BWL295" s="755"/>
      <c r="BWM295" s="755"/>
      <c r="BWN295" s="755"/>
      <c r="BWO295" s="755"/>
      <c r="BWP295" s="755"/>
      <c r="BWQ295" s="755"/>
      <c r="BWR295" s="755"/>
      <c r="BWS295" s="755"/>
      <c r="BWT295" s="755"/>
      <c r="BWU295" s="755"/>
      <c r="BWV295" s="755"/>
      <c r="BWW295" s="755"/>
      <c r="BWX295" s="755"/>
      <c r="BWY295" s="755"/>
      <c r="BWZ295" s="755"/>
      <c r="BXA295" s="755"/>
      <c r="BXB295" s="755"/>
      <c r="BXC295" s="755"/>
      <c r="BXD295" s="755"/>
      <c r="BXE295" s="755"/>
      <c r="BXF295" s="755"/>
      <c r="BXG295" s="755"/>
      <c r="BXH295" s="755"/>
      <c r="BXI295" s="755"/>
      <c r="BXJ295" s="755"/>
      <c r="BXK295" s="755"/>
      <c r="BXL295" s="755"/>
      <c r="BXM295" s="755"/>
      <c r="BXN295" s="755"/>
      <c r="BXO295" s="755"/>
      <c r="BXP295" s="755"/>
      <c r="BXQ295" s="755"/>
      <c r="BXR295" s="755"/>
      <c r="BXS295" s="755"/>
      <c r="BXT295" s="755"/>
      <c r="BXU295" s="755"/>
      <c r="BXV295" s="755"/>
      <c r="BXW295" s="755"/>
      <c r="BXX295" s="755"/>
      <c r="BXY295" s="755"/>
      <c r="BXZ295" s="755"/>
      <c r="BYA295" s="755"/>
      <c r="BYB295" s="755"/>
      <c r="BYC295" s="755"/>
      <c r="BYD295" s="755"/>
      <c r="BYE295" s="755"/>
      <c r="BYF295" s="755"/>
      <c r="BYG295" s="755"/>
      <c r="BYH295" s="755"/>
      <c r="BYI295" s="755"/>
      <c r="BYJ295" s="755"/>
      <c r="BYK295" s="755"/>
      <c r="BYL295" s="755"/>
      <c r="BYM295" s="755"/>
      <c r="BYN295" s="755"/>
      <c r="BYO295" s="755"/>
      <c r="BYP295" s="755"/>
      <c r="BYQ295" s="755"/>
      <c r="BYR295" s="755"/>
      <c r="BYS295" s="755"/>
      <c r="BYT295" s="755"/>
      <c r="BYU295" s="755"/>
      <c r="BYV295" s="755"/>
      <c r="BYW295" s="755"/>
      <c r="BYX295" s="755"/>
      <c r="BYY295" s="755"/>
      <c r="BYZ295" s="755"/>
      <c r="BZA295" s="755"/>
      <c r="BZB295" s="755"/>
      <c r="BZC295" s="755"/>
      <c r="BZD295" s="755"/>
      <c r="BZE295" s="755"/>
      <c r="BZF295" s="755"/>
      <c r="BZG295" s="755"/>
      <c r="BZH295" s="755"/>
      <c r="BZI295" s="755"/>
      <c r="BZJ295" s="755"/>
      <c r="BZK295" s="755"/>
      <c r="BZL295" s="755"/>
      <c r="BZM295" s="755"/>
      <c r="BZN295" s="755"/>
      <c r="BZO295" s="755"/>
      <c r="BZP295" s="755"/>
      <c r="BZQ295" s="755"/>
      <c r="BZR295" s="755"/>
      <c r="BZS295" s="755"/>
      <c r="BZT295" s="755"/>
      <c r="BZU295" s="755"/>
      <c r="BZV295" s="755"/>
      <c r="BZW295" s="755"/>
      <c r="BZX295" s="755"/>
      <c r="BZY295" s="755"/>
      <c r="BZZ295" s="755"/>
      <c r="CAA295" s="755"/>
      <c r="CAB295" s="755"/>
      <c r="CAC295" s="755"/>
      <c r="CAD295" s="755"/>
      <c r="CAE295" s="755"/>
      <c r="CAF295" s="755"/>
      <c r="CAG295" s="755"/>
      <c r="CAH295" s="755"/>
      <c r="CAI295" s="755"/>
      <c r="CAJ295" s="755"/>
      <c r="CAK295" s="755"/>
      <c r="CAL295" s="755"/>
      <c r="CAM295" s="755"/>
      <c r="CAN295" s="755"/>
      <c r="CAO295" s="755"/>
      <c r="CAP295" s="755"/>
      <c r="CAQ295" s="755"/>
      <c r="CAR295" s="755"/>
      <c r="CAS295" s="755"/>
      <c r="CAT295" s="755"/>
      <c r="CAU295" s="755"/>
      <c r="CAV295" s="755"/>
      <c r="CAW295" s="755"/>
      <c r="CAX295" s="755"/>
      <c r="CAY295" s="755"/>
      <c r="CAZ295" s="755"/>
      <c r="CBA295" s="755"/>
      <c r="CBB295" s="755"/>
      <c r="CBC295" s="755"/>
      <c r="CBD295" s="755"/>
      <c r="CBE295" s="755"/>
      <c r="CBF295" s="755"/>
      <c r="CBG295" s="755"/>
      <c r="CBH295" s="755"/>
      <c r="CBI295" s="755"/>
      <c r="CBJ295" s="755"/>
      <c r="CBK295" s="755"/>
      <c r="CBL295" s="755"/>
      <c r="CBM295" s="755"/>
      <c r="CBN295" s="755"/>
      <c r="CBO295" s="755"/>
      <c r="CBP295" s="755"/>
      <c r="CBQ295" s="755"/>
      <c r="CBR295" s="755"/>
      <c r="CBS295" s="755"/>
      <c r="CBT295" s="755"/>
      <c r="CBU295" s="755"/>
      <c r="CBV295" s="755"/>
      <c r="CBW295" s="755"/>
      <c r="CBX295" s="755"/>
      <c r="CBY295" s="755"/>
      <c r="CBZ295" s="755"/>
      <c r="CCA295" s="755"/>
      <c r="CCB295" s="755"/>
      <c r="CCC295" s="755"/>
      <c r="CCD295" s="755"/>
      <c r="CCE295" s="755"/>
      <c r="CCF295" s="755"/>
      <c r="CCG295" s="755"/>
      <c r="CCH295" s="755"/>
      <c r="CCI295" s="755"/>
      <c r="CCJ295" s="755"/>
      <c r="CCK295" s="755"/>
      <c r="CCL295" s="755"/>
      <c r="CCM295" s="755"/>
      <c r="CCN295" s="755"/>
      <c r="CCO295" s="755"/>
      <c r="CCP295" s="755"/>
      <c r="CCQ295" s="755"/>
      <c r="CCR295" s="755"/>
      <c r="CCS295" s="755"/>
      <c r="CCT295" s="755"/>
      <c r="CCU295" s="755"/>
      <c r="CCV295" s="755"/>
      <c r="CCW295" s="755"/>
      <c r="CCX295" s="755"/>
      <c r="CCY295" s="755"/>
      <c r="CCZ295" s="755"/>
      <c r="CDA295" s="755"/>
      <c r="CDB295" s="755"/>
      <c r="CDC295" s="755"/>
      <c r="CDD295" s="755"/>
      <c r="CDE295" s="755"/>
      <c r="CDF295" s="755"/>
      <c r="CDG295" s="755"/>
      <c r="CDH295" s="755"/>
      <c r="CDI295" s="755"/>
      <c r="CDJ295" s="755"/>
      <c r="CDK295" s="755"/>
      <c r="CDL295" s="755"/>
      <c r="CDM295" s="755"/>
      <c r="CDN295" s="755"/>
      <c r="CDO295" s="755"/>
      <c r="CDP295" s="755"/>
      <c r="CDQ295" s="755"/>
      <c r="CDR295" s="755"/>
      <c r="CDS295" s="755"/>
      <c r="CDT295" s="755"/>
      <c r="CDU295" s="755"/>
      <c r="CDV295" s="755"/>
      <c r="CDW295" s="755"/>
      <c r="CDX295" s="755"/>
      <c r="CDY295" s="755"/>
      <c r="CDZ295" s="755"/>
      <c r="CEA295" s="755"/>
      <c r="CEB295" s="755"/>
      <c r="CEC295" s="755"/>
      <c r="CED295" s="755"/>
      <c r="CEE295" s="755"/>
      <c r="CEF295" s="755"/>
      <c r="CEG295" s="755"/>
      <c r="CEH295" s="755"/>
      <c r="CEI295" s="755"/>
      <c r="CEJ295" s="755"/>
      <c r="CEK295" s="755"/>
      <c r="CEL295" s="755"/>
      <c r="CEM295" s="755"/>
      <c r="CEN295" s="755"/>
      <c r="CEO295" s="755"/>
      <c r="CEP295" s="755"/>
      <c r="CEQ295" s="755"/>
      <c r="CER295" s="755"/>
      <c r="CES295" s="755"/>
      <c r="CET295" s="755"/>
      <c r="CEU295" s="755"/>
      <c r="CEV295" s="755"/>
      <c r="CEW295" s="755"/>
      <c r="CEX295" s="755"/>
      <c r="CEY295" s="755"/>
      <c r="CEZ295" s="755"/>
      <c r="CFA295" s="755"/>
      <c r="CFB295" s="755"/>
      <c r="CFC295" s="755"/>
      <c r="CFD295" s="755"/>
      <c r="CFE295" s="755"/>
      <c r="CFF295" s="755"/>
      <c r="CFG295" s="755"/>
      <c r="CFH295" s="755"/>
      <c r="CFI295" s="755"/>
      <c r="CFJ295" s="755"/>
      <c r="CFK295" s="755"/>
      <c r="CFL295" s="755"/>
      <c r="CFM295" s="755"/>
      <c r="CFN295" s="755"/>
      <c r="CFO295" s="755"/>
      <c r="CFP295" s="755"/>
      <c r="CFQ295" s="755"/>
      <c r="CFR295" s="755"/>
      <c r="CFS295" s="755"/>
      <c r="CFT295" s="755"/>
      <c r="CFU295" s="755"/>
      <c r="CFV295" s="755"/>
      <c r="CFW295" s="755"/>
      <c r="CFX295" s="755"/>
      <c r="CFY295" s="755"/>
      <c r="CFZ295" s="755"/>
      <c r="CGA295" s="755"/>
      <c r="CGB295" s="755"/>
      <c r="CGC295" s="755"/>
      <c r="CGD295" s="755"/>
      <c r="CGE295" s="755"/>
      <c r="CGF295" s="755"/>
      <c r="CGG295" s="755"/>
      <c r="CGH295" s="755"/>
      <c r="CGI295" s="755"/>
      <c r="CGJ295" s="755"/>
      <c r="CGK295" s="755"/>
      <c r="CGL295" s="755"/>
      <c r="CGM295" s="755"/>
      <c r="CGN295" s="755"/>
      <c r="CGO295" s="755"/>
      <c r="CGP295" s="755"/>
      <c r="CGQ295" s="755"/>
      <c r="CGR295" s="755"/>
      <c r="CGS295" s="755"/>
      <c r="CGT295" s="755"/>
      <c r="CGU295" s="755"/>
      <c r="CGV295" s="755"/>
      <c r="CGW295" s="755"/>
      <c r="CGX295" s="755"/>
      <c r="CGY295" s="755"/>
      <c r="CGZ295" s="755"/>
      <c r="CHA295" s="755"/>
      <c r="CHB295" s="755"/>
      <c r="CHC295" s="755"/>
      <c r="CHD295" s="755"/>
      <c r="CHE295" s="755"/>
      <c r="CHF295" s="755"/>
      <c r="CHG295" s="755"/>
      <c r="CHH295" s="755"/>
      <c r="CHI295" s="755"/>
      <c r="CHJ295" s="755"/>
      <c r="CHK295" s="755"/>
      <c r="CHL295" s="755"/>
      <c r="CHM295" s="755"/>
      <c r="CHN295" s="755"/>
      <c r="CHO295" s="755"/>
      <c r="CHP295" s="755"/>
      <c r="CHQ295" s="755"/>
      <c r="CHR295" s="755"/>
      <c r="CHS295" s="755"/>
      <c r="CHT295" s="755"/>
      <c r="CHU295" s="755"/>
      <c r="CHV295" s="755"/>
      <c r="CHW295" s="755"/>
      <c r="CHX295" s="755"/>
      <c r="CHY295" s="755"/>
      <c r="CHZ295" s="755"/>
      <c r="CIA295" s="755"/>
      <c r="CIB295" s="755"/>
      <c r="CIC295" s="755"/>
      <c r="CID295" s="755"/>
      <c r="CIE295" s="755"/>
      <c r="CIF295" s="755"/>
      <c r="CIG295" s="755"/>
      <c r="CIH295" s="755"/>
      <c r="CII295" s="755"/>
      <c r="CIJ295" s="755"/>
      <c r="CIK295" s="755"/>
      <c r="CIL295" s="755"/>
      <c r="CIM295" s="755"/>
      <c r="CIN295" s="755"/>
      <c r="CIO295" s="755"/>
      <c r="CIP295" s="755"/>
      <c r="CIQ295" s="755"/>
      <c r="CIR295" s="755"/>
      <c r="CIS295" s="755"/>
      <c r="CIT295" s="755"/>
      <c r="CIU295" s="755"/>
      <c r="CIV295" s="755"/>
      <c r="CIW295" s="755"/>
      <c r="CIX295" s="755"/>
      <c r="CIY295" s="755"/>
      <c r="CIZ295" s="755"/>
      <c r="CJA295" s="755"/>
      <c r="CJB295" s="755"/>
      <c r="CJC295" s="755"/>
      <c r="CJD295" s="755"/>
      <c r="CJE295" s="755"/>
      <c r="CJF295" s="755"/>
      <c r="CJG295" s="755"/>
      <c r="CJH295" s="755"/>
      <c r="CJI295" s="755"/>
      <c r="CJJ295" s="755"/>
      <c r="CJK295" s="755"/>
      <c r="CJL295" s="755"/>
      <c r="CJM295" s="755"/>
      <c r="CJN295" s="755"/>
      <c r="CJO295" s="755"/>
      <c r="CJP295" s="755"/>
      <c r="CJQ295" s="755"/>
      <c r="CJR295" s="755"/>
      <c r="CJS295" s="755"/>
      <c r="CJT295" s="755"/>
      <c r="CJU295" s="755"/>
      <c r="CJV295" s="755"/>
      <c r="CJW295" s="755"/>
      <c r="CJX295" s="755"/>
      <c r="CJY295" s="755"/>
      <c r="CJZ295" s="755"/>
      <c r="CKA295" s="755"/>
      <c r="CKB295" s="755"/>
      <c r="CKC295" s="755"/>
      <c r="CKD295" s="755"/>
      <c r="CKE295" s="755"/>
      <c r="CKF295" s="755"/>
      <c r="CKG295" s="755"/>
      <c r="CKH295" s="755"/>
      <c r="CKI295" s="755"/>
      <c r="CKJ295" s="755"/>
      <c r="CKK295" s="755"/>
      <c r="CKL295" s="755"/>
      <c r="CKM295" s="755"/>
      <c r="CKN295" s="755"/>
      <c r="CKO295" s="755"/>
      <c r="CKP295" s="755"/>
      <c r="CKQ295" s="755"/>
      <c r="CKR295" s="755"/>
      <c r="CKS295" s="755"/>
      <c r="CKT295" s="755"/>
      <c r="CKU295" s="755"/>
      <c r="CKV295" s="755"/>
      <c r="CKW295" s="755"/>
      <c r="CKX295" s="755"/>
      <c r="CKY295" s="755"/>
      <c r="CKZ295" s="755"/>
      <c r="CLA295" s="755"/>
      <c r="CLB295" s="755"/>
      <c r="CLC295" s="755"/>
      <c r="CLD295" s="755"/>
      <c r="CLE295" s="755"/>
      <c r="CLF295" s="755"/>
      <c r="CLG295" s="755"/>
      <c r="CLH295" s="755"/>
      <c r="CLI295" s="755"/>
      <c r="CLJ295" s="755"/>
      <c r="CLK295" s="755"/>
      <c r="CLL295" s="755"/>
      <c r="CLM295" s="755"/>
      <c r="CLN295" s="755"/>
      <c r="CLO295" s="755"/>
      <c r="CLP295" s="755"/>
      <c r="CLQ295" s="755"/>
      <c r="CLR295" s="755"/>
      <c r="CLS295" s="755"/>
      <c r="CLT295" s="755"/>
      <c r="CLU295" s="755"/>
      <c r="CLV295" s="755"/>
      <c r="CLW295" s="755"/>
      <c r="CLX295" s="755"/>
      <c r="CLY295" s="755"/>
      <c r="CLZ295" s="755"/>
      <c r="CMA295" s="755"/>
      <c r="CMB295" s="755"/>
      <c r="CMC295" s="755"/>
      <c r="CMD295" s="755"/>
      <c r="CME295" s="755"/>
      <c r="CMF295" s="755"/>
      <c r="CMG295" s="755"/>
      <c r="CMH295" s="755"/>
      <c r="CMI295" s="755"/>
      <c r="CMJ295" s="755"/>
      <c r="CMK295" s="755"/>
      <c r="CML295" s="755"/>
      <c r="CMM295" s="755"/>
      <c r="CMN295" s="755"/>
      <c r="CMO295" s="755"/>
      <c r="CMP295" s="755"/>
      <c r="CMQ295" s="755"/>
      <c r="CMR295" s="755"/>
      <c r="CMS295" s="755"/>
      <c r="CMT295" s="755"/>
      <c r="CMU295" s="755"/>
      <c r="CMV295" s="755"/>
      <c r="CMW295" s="755"/>
      <c r="CMX295" s="755"/>
      <c r="CMY295" s="755"/>
      <c r="CMZ295" s="755"/>
      <c r="CNA295" s="755"/>
      <c r="CNB295" s="755"/>
      <c r="CNC295" s="755"/>
      <c r="CND295" s="755"/>
      <c r="CNE295" s="755"/>
      <c r="CNF295" s="755"/>
      <c r="CNG295" s="755"/>
      <c r="CNH295" s="755"/>
      <c r="CNI295" s="755"/>
      <c r="CNJ295" s="755"/>
      <c r="CNK295" s="755"/>
      <c r="CNL295" s="755"/>
      <c r="CNM295" s="755"/>
      <c r="CNN295" s="755"/>
      <c r="CNO295" s="755"/>
      <c r="CNP295" s="755"/>
      <c r="CNQ295" s="755"/>
      <c r="CNR295" s="755"/>
      <c r="CNS295" s="755"/>
      <c r="CNT295" s="755"/>
      <c r="CNU295" s="755"/>
      <c r="CNV295" s="755"/>
      <c r="CNW295" s="755"/>
      <c r="CNX295" s="755"/>
      <c r="CNY295" s="755"/>
      <c r="CNZ295" s="755"/>
      <c r="COA295" s="755"/>
      <c r="COB295" s="755"/>
      <c r="COC295" s="755"/>
      <c r="COD295" s="755"/>
      <c r="COE295" s="755"/>
      <c r="COF295" s="755"/>
      <c r="COG295" s="755"/>
      <c r="COH295" s="755"/>
      <c r="COI295" s="755"/>
      <c r="COJ295" s="755"/>
      <c r="COK295" s="755"/>
      <c r="COL295" s="755"/>
      <c r="COM295" s="755"/>
      <c r="CON295" s="755"/>
      <c r="COO295" s="755"/>
      <c r="COP295" s="755"/>
      <c r="COQ295" s="755"/>
      <c r="COR295" s="755"/>
      <c r="COS295" s="755"/>
      <c r="COT295" s="755"/>
      <c r="COU295" s="755"/>
      <c r="COV295" s="755"/>
      <c r="COW295" s="755"/>
      <c r="COX295" s="755"/>
      <c r="COY295" s="755"/>
      <c r="COZ295" s="755"/>
      <c r="CPA295" s="755"/>
      <c r="CPB295" s="755"/>
      <c r="CPC295" s="755"/>
      <c r="CPD295" s="755"/>
      <c r="CPE295" s="755"/>
      <c r="CPF295" s="755"/>
      <c r="CPG295" s="755"/>
      <c r="CPH295" s="755"/>
      <c r="CPI295" s="755"/>
      <c r="CPJ295" s="755"/>
      <c r="CPK295" s="755"/>
      <c r="CPL295" s="755"/>
      <c r="CPM295" s="755"/>
      <c r="CPN295" s="755"/>
      <c r="CPO295" s="755"/>
      <c r="CPP295" s="755"/>
      <c r="CPQ295" s="755"/>
      <c r="CPR295" s="755"/>
      <c r="CPS295" s="755"/>
      <c r="CPT295" s="755"/>
      <c r="CPU295" s="755"/>
      <c r="CPV295" s="755"/>
      <c r="CPW295" s="755"/>
      <c r="CPX295" s="755"/>
      <c r="CPY295" s="755"/>
      <c r="CPZ295" s="755"/>
      <c r="CQA295" s="755"/>
      <c r="CQB295" s="755"/>
      <c r="CQC295" s="755"/>
      <c r="CQD295" s="755"/>
      <c r="CQE295" s="755"/>
      <c r="CQF295" s="755"/>
      <c r="CQG295" s="755"/>
      <c r="CQH295" s="755"/>
      <c r="CQI295" s="755"/>
      <c r="CQJ295" s="755"/>
      <c r="CQK295" s="755"/>
      <c r="CQL295" s="755"/>
      <c r="CQM295" s="755"/>
      <c r="CQN295" s="755"/>
      <c r="CQO295" s="755"/>
      <c r="CQP295" s="755"/>
      <c r="CQQ295" s="755"/>
      <c r="CQR295" s="755"/>
      <c r="CQS295" s="755"/>
      <c r="CQT295" s="755"/>
      <c r="CQU295" s="755"/>
      <c r="CQV295" s="755"/>
      <c r="CQW295" s="755"/>
      <c r="CQX295" s="755"/>
      <c r="CQY295" s="755"/>
      <c r="CQZ295" s="755"/>
      <c r="CRA295" s="755"/>
      <c r="CRB295" s="755"/>
      <c r="CRC295" s="755"/>
      <c r="CRD295" s="755"/>
      <c r="CRE295" s="755"/>
      <c r="CRF295" s="755"/>
      <c r="CRG295" s="755"/>
      <c r="CRH295" s="755"/>
      <c r="CRI295" s="755"/>
      <c r="CRJ295" s="755"/>
      <c r="CRK295" s="755"/>
      <c r="CRL295" s="755"/>
      <c r="CRM295" s="755"/>
      <c r="CRN295" s="755"/>
      <c r="CRO295" s="755"/>
      <c r="CRP295" s="755"/>
      <c r="CRQ295" s="755"/>
      <c r="CRR295" s="755"/>
      <c r="CRS295" s="755"/>
      <c r="CRT295" s="755"/>
      <c r="CRU295" s="755"/>
      <c r="CRV295" s="755"/>
      <c r="CRW295" s="755"/>
      <c r="CRX295" s="755"/>
      <c r="CRY295" s="755"/>
      <c r="CRZ295" s="755"/>
      <c r="CSA295" s="755"/>
      <c r="CSB295" s="755"/>
      <c r="CSC295" s="755"/>
      <c r="CSD295" s="755"/>
      <c r="CSE295" s="755"/>
      <c r="CSF295" s="755"/>
      <c r="CSG295" s="755"/>
      <c r="CSH295" s="755"/>
      <c r="CSI295" s="755"/>
      <c r="CSJ295" s="755"/>
      <c r="CSK295" s="755"/>
      <c r="CSL295" s="755"/>
      <c r="CSM295" s="755"/>
      <c r="CSN295" s="755"/>
      <c r="CSO295" s="755"/>
      <c r="CSP295" s="755"/>
      <c r="CSQ295" s="755"/>
      <c r="CSR295" s="755"/>
      <c r="CSS295" s="755"/>
      <c r="CST295" s="755"/>
      <c r="CSU295" s="755"/>
      <c r="CSV295" s="755"/>
      <c r="CSW295" s="755"/>
      <c r="CSX295" s="755"/>
      <c r="CSY295" s="755"/>
      <c r="CSZ295" s="755"/>
      <c r="CTA295" s="755"/>
      <c r="CTB295" s="755"/>
      <c r="CTC295" s="755"/>
      <c r="CTD295" s="755"/>
      <c r="CTE295" s="755"/>
      <c r="CTF295" s="755"/>
      <c r="CTG295" s="755"/>
      <c r="CTH295" s="755"/>
      <c r="CTI295" s="755"/>
      <c r="CTJ295" s="755"/>
      <c r="CTK295" s="755"/>
      <c r="CTL295" s="755"/>
      <c r="CTM295" s="755"/>
      <c r="CTN295" s="755"/>
      <c r="CTO295" s="755"/>
      <c r="CTP295" s="755"/>
      <c r="CTQ295" s="755"/>
      <c r="CTR295" s="755"/>
      <c r="CTS295" s="755"/>
      <c r="CTT295" s="755"/>
      <c r="CTU295" s="755"/>
      <c r="CTV295" s="755"/>
      <c r="CTW295" s="755"/>
      <c r="CTX295" s="755"/>
      <c r="CTY295" s="755"/>
      <c r="CTZ295" s="755"/>
      <c r="CUA295" s="755"/>
      <c r="CUB295" s="755"/>
      <c r="CUC295" s="755"/>
      <c r="CUD295" s="755"/>
      <c r="CUE295" s="755"/>
      <c r="CUF295" s="755"/>
      <c r="CUG295" s="755"/>
      <c r="CUH295" s="755"/>
      <c r="CUI295" s="755"/>
      <c r="CUJ295" s="755"/>
      <c r="CUK295" s="755"/>
      <c r="CUL295" s="755"/>
      <c r="CUM295" s="755"/>
      <c r="CUN295" s="755"/>
      <c r="CUO295" s="755"/>
      <c r="CUP295" s="755"/>
      <c r="CUQ295" s="755"/>
      <c r="CUR295" s="755"/>
      <c r="CUS295" s="755"/>
      <c r="CUT295" s="755"/>
      <c r="CUU295" s="755"/>
      <c r="CUV295" s="755"/>
      <c r="CUW295" s="755"/>
      <c r="CUX295" s="755"/>
      <c r="CUY295" s="755"/>
      <c r="CUZ295" s="755"/>
      <c r="CVA295" s="755"/>
      <c r="CVB295" s="755"/>
      <c r="CVC295" s="755"/>
      <c r="CVD295" s="755"/>
      <c r="CVE295" s="755"/>
      <c r="CVF295" s="755"/>
      <c r="CVG295" s="755"/>
      <c r="CVH295" s="755"/>
      <c r="CVI295" s="755"/>
      <c r="CVJ295" s="755"/>
      <c r="CVK295" s="755"/>
      <c r="CVL295" s="755"/>
      <c r="CVM295" s="755"/>
      <c r="CVN295" s="755"/>
      <c r="CVO295" s="755"/>
      <c r="CVP295" s="755"/>
      <c r="CVQ295" s="755"/>
      <c r="CVR295" s="755"/>
      <c r="CVS295" s="755"/>
      <c r="CVT295" s="755"/>
      <c r="CVU295" s="755"/>
      <c r="CVV295" s="755"/>
      <c r="CVW295" s="755"/>
      <c r="CVX295" s="755"/>
      <c r="CVY295" s="755"/>
      <c r="CVZ295" s="755"/>
      <c r="CWA295" s="755"/>
      <c r="CWB295" s="755"/>
      <c r="CWC295" s="755"/>
      <c r="CWD295" s="755"/>
      <c r="CWE295" s="755"/>
      <c r="CWF295" s="755"/>
      <c r="CWG295" s="755"/>
      <c r="CWH295" s="755"/>
      <c r="CWI295" s="755"/>
      <c r="CWJ295" s="755"/>
      <c r="CWK295" s="755"/>
      <c r="CWL295" s="755"/>
      <c r="CWM295" s="755"/>
      <c r="CWN295" s="755"/>
      <c r="CWO295" s="755"/>
      <c r="CWP295" s="755"/>
      <c r="CWQ295" s="755"/>
      <c r="CWR295" s="755"/>
      <c r="CWS295" s="755"/>
      <c r="CWT295" s="755"/>
      <c r="CWU295" s="755"/>
      <c r="CWV295" s="755"/>
      <c r="CWW295" s="755"/>
      <c r="CWX295" s="755"/>
      <c r="CWY295" s="755"/>
      <c r="CWZ295" s="755"/>
      <c r="CXA295" s="755"/>
      <c r="CXB295" s="755"/>
      <c r="CXC295" s="755"/>
      <c r="CXD295" s="755"/>
      <c r="CXE295" s="755"/>
      <c r="CXF295" s="755"/>
      <c r="CXG295" s="755"/>
      <c r="CXH295" s="755"/>
      <c r="CXI295" s="755"/>
      <c r="CXJ295" s="755"/>
      <c r="CXK295" s="755"/>
      <c r="CXL295" s="755"/>
      <c r="CXM295" s="755"/>
      <c r="CXN295" s="755"/>
      <c r="CXO295" s="755"/>
      <c r="CXP295" s="755"/>
      <c r="CXQ295" s="755"/>
      <c r="CXR295" s="755"/>
      <c r="CXS295" s="755"/>
      <c r="CXT295" s="755"/>
      <c r="CXU295" s="755"/>
      <c r="CXV295" s="755"/>
      <c r="CXW295" s="755"/>
      <c r="CXX295" s="755"/>
      <c r="CXY295" s="755"/>
      <c r="CXZ295" s="755"/>
      <c r="CYA295" s="755"/>
      <c r="CYB295" s="755"/>
      <c r="CYC295" s="755"/>
      <c r="CYD295" s="755"/>
      <c r="CYE295" s="755"/>
      <c r="CYF295" s="755"/>
      <c r="CYG295" s="755"/>
      <c r="CYH295" s="755"/>
      <c r="CYI295" s="755"/>
      <c r="CYJ295" s="755"/>
      <c r="CYK295" s="755"/>
      <c r="CYL295" s="755"/>
      <c r="CYM295" s="755"/>
      <c r="CYN295" s="755"/>
      <c r="CYO295" s="755"/>
      <c r="CYP295" s="755"/>
      <c r="CYQ295" s="755"/>
      <c r="CYR295" s="755"/>
      <c r="CYS295" s="755"/>
      <c r="CYT295" s="755"/>
      <c r="CYU295" s="755"/>
      <c r="CYV295" s="755"/>
      <c r="CYW295" s="755"/>
      <c r="CYX295" s="755"/>
      <c r="CYY295" s="755"/>
      <c r="CYZ295" s="755"/>
      <c r="CZA295" s="755"/>
      <c r="CZB295" s="755"/>
      <c r="CZC295" s="755"/>
      <c r="CZD295" s="755"/>
      <c r="CZE295" s="755"/>
      <c r="CZF295" s="755"/>
      <c r="CZG295" s="755"/>
      <c r="CZH295" s="755"/>
      <c r="CZI295" s="755"/>
      <c r="CZJ295" s="755"/>
      <c r="CZK295" s="755"/>
      <c r="CZL295" s="755"/>
      <c r="CZM295" s="755"/>
      <c r="CZN295" s="755"/>
      <c r="CZO295" s="755"/>
      <c r="CZP295" s="755"/>
      <c r="CZQ295" s="755"/>
      <c r="CZR295" s="755"/>
      <c r="CZS295" s="755"/>
      <c r="CZT295" s="755"/>
      <c r="CZU295" s="755"/>
      <c r="CZV295" s="755"/>
      <c r="CZW295" s="755"/>
      <c r="CZX295" s="755"/>
      <c r="CZY295" s="755"/>
      <c r="CZZ295" s="755"/>
      <c r="DAA295" s="755"/>
      <c r="DAB295" s="755"/>
      <c r="DAC295" s="755"/>
      <c r="DAD295" s="755"/>
      <c r="DAE295" s="755"/>
      <c r="DAF295" s="755"/>
      <c r="DAG295" s="755"/>
      <c r="DAH295" s="755"/>
      <c r="DAI295" s="755"/>
      <c r="DAJ295" s="755"/>
      <c r="DAK295" s="755"/>
      <c r="DAL295" s="755"/>
      <c r="DAM295" s="755"/>
      <c r="DAN295" s="755"/>
      <c r="DAO295" s="755"/>
      <c r="DAP295" s="755"/>
      <c r="DAQ295" s="755"/>
      <c r="DAR295" s="755"/>
      <c r="DAS295" s="755"/>
      <c r="DAT295" s="755"/>
      <c r="DAU295" s="755"/>
      <c r="DAV295" s="755"/>
      <c r="DAW295" s="755"/>
      <c r="DAX295" s="755"/>
      <c r="DAY295" s="755"/>
      <c r="DAZ295" s="755"/>
      <c r="DBA295" s="755"/>
      <c r="DBB295" s="755"/>
      <c r="DBC295" s="755"/>
      <c r="DBD295" s="755"/>
      <c r="DBE295" s="755"/>
      <c r="DBF295" s="755"/>
      <c r="DBG295" s="755"/>
      <c r="DBH295" s="755"/>
      <c r="DBI295" s="755"/>
      <c r="DBJ295" s="755"/>
      <c r="DBK295" s="755"/>
      <c r="DBL295" s="755"/>
      <c r="DBM295" s="755"/>
      <c r="DBN295" s="755"/>
      <c r="DBO295" s="755"/>
      <c r="DBP295" s="755"/>
      <c r="DBQ295" s="755"/>
      <c r="DBR295" s="755"/>
      <c r="DBS295" s="755"/>
      <c r="DBT295" s="755"/>
      <c r="DBU295" s="755"/>
      <c r="DBV295" s="755"/>
      <c r="DBW295" s="755"/>
      <c r="DBX295" s="755"/>
      <c r="DBY295" s="755"/>
      <c r="DBZ295" s="755"/>
      <c r="DCA295" s="755"/>
      <c r="DCB295" s="755"/>
      <c r="DCC295" s="755"/>
      <c r="DCD295" s="755"/>
      <c r="DCE295" s="755"/>
      <c r="DCF295" s="755"/>
      <c r="DCG295" s="755"/>
      <c r="DCH295" s="755"/>
      <c r="DCI295" s="755"/>
      <c r="DCJ295" s="755"/>
      <c r="DCK295" s="755"/>
      <c r="DCL295" s="755"/>
      <c r="DCM295" s="755"/>
      <c r="DCN295" s="755"/>
      <c r="DCO295" s="755"/>
      <c r="DCP295" s="755"/>
      <c r="DCQ295" s="755"/>
      <c r="DCR295" s="755"/>
      <c r="DCS295" s="755"/>
      <c r="DCT295" s="755"/>
      <c r="DCU295" s="755"/>
      <c r="DCV295" s="755"/>
      <c r="DCW295" s="755"/>
      <c r="DCX295" s="755"/>
      <c r="DCY295" s="755"/>
      <c r="DCZ295" s="755"/>
      <c r="DDA295" s="755"/>
      <c r="DDB295" s="755"/>
      <c r="DDC295" s="755"/>
      <c r="DDD295" s="755"/>
      <c r="DDE295" s="755"/>
      <c r="DDF295" s="755"/>
      <c r="DDG295" s="755"/>
      <c r="DDH295" s="755"/>
      <c r="DDI295" s="755"/>
      <c r="DDJ295" s="755"/>
      <c r="DDK295" s="755"/>
      <c r="DDL295" s="755"/>
      <c r="DDM295" s="755"/>
      <c r="DDN295" s="755"/>
      <c r="DDO295" s="755"/>
      <c r="DDP295" s="755"/>
      <c r="DDQ295" s="755"/>
      <c r="DDR295" s="755"/>
      <c r="DDS295" s="755"/>
      <c r="DDT295" s="755"/>
      <c r="DDU295" s="755"/>
      <c r="DDV295" s="755"/>
      <c r="DDW295" s="755"/>
      <c r="DDX295" s="755"/>
      <c r="DDY295" s="755"/>
      <c r="DDZ295" s="755"/>
      <c r="DEA295" s="755"/>
      <c r="DEB295" s="755"/>
      <c r="DEC295" s="755"/>
      <c r="DED295" s="755"/>
      <c r="DEE295" s="755"/>
      <c r="DEF295" s="755"/>
      <c r="DEG295" s="755"/>
      <c r="DEH295" s="755"/>
      <c r="DEI295" s="755"/>
      <c r="DEJ295" s="755"/>
      <c r="DEK295" s="755"/>
      <c r="DEL295" s="755"/>
      <c r="DEM295" s="755"/>
      <c r="DEN295" s="755"/>
      <c r="DEO295" s="755"/>
      <c r="DEP295" s="755"/>
      <c r="DEQ295" s="755"/>
      <c r="DER295" s="755"/>
      <c r="DES295" s="755"/>
      <c r="DET295" s="755"/>
      <c r="DEU295" s="755"/>
      <c r="DEV295" s="755"/>
      <c r="DEW295" s="755"/>
      <c r="DEX295" s="755"/>
      <c r="DEY295" s="755"/>
      <c r="DEZ295" s="755"/>
      <c r="DFA295" s="755"/>
      <c r="DFB295" s="755"/>
      <c r="DFC295" s="755"/>
      <c r="DFD295" s="755"/>
      <c r="DFE295" s="755"/>
      <c r="DFF295" s="755"/>
      <c r="DFG295" s="755"/>
      <c r="DFH295" s="755"/>
      <c r="DFI295" s="755"/>
      <c r="DFJ295" s="755"/>
      <c r="DFK295" s="755"/>
      <c r="DFL295" s="755"/>
      <c r="DFM295" s="755"/>
      <c r="DFN295" s="755"/>
      <c r="DFO295" s="755"/>
      <c r="DFP295" s="755"/>
      <c r="DFQ295" s="755"/>
      <c r="DFR295" s="755"/>
      <c r="DFS295" s="755"/>
      <c r="DFT295" s="755"/>
      <c r="DFU295" s="755"/>
      <c r="DFV295" s="755"/>
      <c r="DFW295" s="755"/>
      <c r="DFX295" s="755"/>
      <c r="DFY295" s="755"/>
      <c r="DFZ295" s="755"/>
      <c r="DGA295" s="755"/>
      <c r="DGB295" s="755"/>
      <c r="DGC295" s="755"/>
      <c r="DGD295" s="755"/>
      <c r="DGE295" s="755"/>
      <c r="DGF295" s="755"/>
      <c r="DGG295" s="755"/>
      <c r="DGH295" s="755"/>
      <c r="DGI295" s="755"/>
      <c r="DGJ295" s="755"/>
      <c r="DGK295" s="755"/>
      <c r="DGL295" s="755"/>
      <c r="DGM295" s="755"/>
      <c r="DGN295" s="755"/>
      <c r="DGO295" s="755"/>
      <c r="DGP295" s="755"/>
      <c r="DGQ295" s="755"/>
      <c r="DGR295" s="755"/>
      <c r="DGS295" s="755"/>
      <c r="DGT295" s="755"/>
      <c r="DGU295" s="755"/>
      <c r="DGV295" s="755"/>
      <c r="DGW295" s="755"/>
      <c r="DGX295" s="755"/>
      <c r="DGY295" s="755"/>
      <c r="DGZ295" s="755"/>
      <c r="DHA295" s="755"/>
      <c r="DHB295" s="755"/>
      <c r="DHC295" s="755"/>
      <c r="DHD295" s="755"/>
      <c r="DHE295" s="755"/>
      <c r="DHF295" s="755"/>
      <c r="DHG295" s="755"/>
      <c r="DHH295" s="755"/>
      <c r="DHI295" s="755"/>
      <c r="DHJ295" s="755"/>
      <c r="DHK295" s="755"/>
      <c r="DHL295" s="755"/>
      <c r="DHM295" s="755"/>
      <c r="DHN295" s="755"/>
      <c r="DHO295" s="755"/>
      <c r="DHP295" s="755"/>
      <c r="DHQ295" s="755"/>
      <c r="DHR295" s="755"/>
      <c r="DHS295" s="755"/>
      <c r="DHT295" s="755"/>
      <c r="DHU295" s="755"/>
      <c r="DHV295" s="755"/>
      <c r="DHW295" s="755"/>
      <c r="DHX295" s="755"/>
      <c r="DHY295" s="755"/>
      <c r="DHZ295" s="755"/>
      <c r="DIA295" s="755"/>
      <c r="DIB295" s="755"/>
      <c r="DIC295" s="755"/>
      <c r="DID295" s="755"/>
      <c r="DIE295" s="755"/>
      <c r="DIF295" s="755"/>
      <c r="DIG295" s="755"/>
      <c r="DIH295" s="755"/>
      <c r="DII295" s="755"/>
      <c r="DIJ295" s="755"/>
      <c r="DIK295" s="755"/>
      <c r="DIL295" s="755"/>
      <c r="DIM295" s="755"/>
      <c r="DIN295" s="755"/>
      <c r="DIO295" s="755"/>
      <c r="DIP295" s="755"/>
      <c r="DIQ295" s="755"/>
      <c r="DIR295" s="755"/>
      <c r="DIS295" s="755"/>
      <c r="DIT295" s="755"/>
      <c r="DIU295" s="755"/>
      <c r="DIV295" s="755"/>
      <c r="DIW295" s="755"/>
      <c r="DIX295" s="755"/>
      <c r="DIY295" s="755"/>
      <c r="DIZ295" s="755"/>
      <c r="DJA295" s="755"/>
      <c r="DJB295" s="755"/>
      <c r="DJC295" s="755"/>
      <c r="DJD295" s="755"/>
      <c r="DJE295" s="755"/>
      <c r="DJF295" s="755"/>
      <c r="DJG295" s="755"/>
      <c r="DJH295" s="755"/>
      <c r="DJI295" s="755"/>
      <c r="DJJ295" s="755"/>
      <c r="DJK295" s="755"/>
      <c r="DJL295" s="755"/>
      <c r="DJM295" s="755"/>
      <c r="DJN295" s="755"/>
      <c r="DJO295" s="755"/>
      <c r="DJP295" s="755"/>
      <c r="DJQ295" s="755"/>
      <c r="DJR295" s="755"/>
      <c r="DJS295" s="755"/>
      <c r="DJT295" s="755"/>
      <c r="DJU295" s="755"/>
      <c r="DJV295" s="755"/>
      <c r="DJW295" s="755"/>
      <c r="DJX295" s="755"/>
      <c r="DJY295" s="755"/>
      <c r="DJZ295" s="755"/>
      <c r="DKA295" s="755"/>
      <c r="DKB295" s="755"/>
      <c r="DKC295" s="755"/>
      <c r="DKD295" s="755"/>
      <c r="DKE295" s="755"/>
      <c r="DKF295" s="755"/>
      <c r="DKG295" s="755"/>
      <c r="DKH295" s="755"/>
      <c r="DKI295" s="755"/>
      <c r="DKJ295" s="755"/>
      <c r="DKK295" s="755"/>
      <c r="DKL295" s="755"/>
      <c r="DKM295" s="755"/>
      <c r="DKN295" s="755"/>
      <c r="DKO295" s="755"/>
      <c r="DKP295" s="755"/>
      <c r="DKQ295" s="755"/>
      <c r="DKR295" s="755"/>
      <c r="DKS295" s="755"/>
      <c r="DKT295" s="755"/>
      <c r="DKU295" s="755"/>
      <c r="DKV295" s="755"/>
      <c r="DKW295" s="755"/>
      <c r="DKX295" s="755"/>
      <c r="DKY295" s="755"/>
      <c r="DKZ295" s="755"/>
      <c r="DLA295" s="755"/>
      <c r="DLB295" s="755"/>
      <c r="DLC295" s="755"/>
      <c r="DLD295" s="755"/>
      <c r="DLE295" s="755"/>
      <c r="DLF295" s="755"/>
      <c r="DLG295" s="755"/>
      <c r="DLH295" s="755"/>
      <c r="DLI295" s="755"/>
      <c r="DLJ295" s="755"/>
      <c r="DLK295" s="755"/>
      <c r="DLL295" s="755"/>
      <c r="DLM295" s="755"/>
      <c r="DLN295" s="755"/>
      <c r="DLO295" s="755"/>
      <c r="DLP295" s="755"/>
      <c r="DLQ295" s="755"/>
      <c r="DLR295" s="755"/>
      <c r="DLS295" s="755"/>
      <c r="DLT295" s="755"/>
      <c r="DLU295" s="755"/>
      <c r="DLV295" s="755"/>
      <c r="DLW295" s="755"/>
      <c r="DLX295" s="755"/>
      <c r="DLY295" s="755"/>
      <c r="DLZ295" s="755"/>
      <c r="DMA295" s="755"/>
      <c r="DMB295" s="755"/>
      <c r="DMC295" s="755"/>
      <c r="DMD295" s="755"/>
      <c r="DME295" s="755"/>
      <c r="DMF295" s="755"/>
      <c r="DMG295" s="755"/>
      <c r="DMH295" s="755"/>
      <c r="DMI295" s="755"/>
      <c r="DMJ295" s="755"/>
      <c r="DMK295" s="755"/>
      <c r="DML295" s="755"/>
      <c r="DMM295" s="755"/>
      <c r="DMN295" s="755"/>
      <c r="DMO295" s="755"/>
      <c r="DMP295" s="755"/>
      <c r="DMQ295" s="755"/>
      <c r="DMR295" s="755"/>
      <c r="DMS295" s="755"/>
      <c r="DMT295" s="755"/>
      <c r="DMU295" s="755"/>
      <c r="DMV295" s="755"/>
      <c r="DMW295" s="755"/>
      <c r="DMX295" s="755"/>
      <c r="DMY295" s="755"/>
      <c r="DMZ295" s="755"/>
      <c r="DNA295" s="755"/>
      <c r="DNB295" s="755"/>
      <c r="DNC295" s="755"/>
      <c r="DND295" s="755"/>
      <c r="DNE295" s="755"/>
      <c r="DNF295" s="755"/>
      <c r="DNG295" s="755"/>
      <c r="DNH295" s="755"/>
      <c r="DNI295" s="755"/>
      <c r="DNJ295" s="755"/>
      <c r="DNK295" s="755"/>
      <c r="DNL295" s="755"/>
      <c r="DNM295" s="755"/>
      <c r="DNN295" s="755"/>
      <c r="DNO295" s="755"/>
      <c r="DNP295" s="755"/>
      <c r="DNQ295" s="755"/>
      <c r="DNR295" s="755"/>
      <c r="DNS295" s="755"/>
      <c r="DNT295" s="755"/>
      <c r="DNU295" s="755"/>
      <c r="DNV295" s="755"/>
      <c r="DNW295" s="755"/>
      <c r="DNX295" s="755"/>
      <c r="DNY295" s="755"/>
      <c r="DNZ295" s="755"/>
      <c r="DOA295" s="755"/>
      <c r="DOB295" s="755"/>
      <c r="DOC295" s="755"/>
      <c r="DOD295" s="755"/>
      <c r="DOE295" s="755"/>
      <c r="DOF295" s="755"/>
      <c r="DOG295" s="755"/>
      <c r="DOH295" s="755"/>
      <c r="DOI295" s="755"/>
      <c r="DOJ295" s="755"/>
      <c r="DOK295" s="755"/>
      <c r="DOL295" s="755"/>
      <c r="DOM295" s="755"/>
      <c r="DON295" s="755"/>
      <c r="DOO295" s="755"/>
      <c r="DOP295" s="755"/>
      <c r="DOQ295" s="755"/>
      <c r="DOR295" s="755"/>
      <c r="DOS295" s="755"/>
      <c r="DOT295" s="755"/>
      <c r="DOU295" s="755"/>
      <c r="DOV295" s="755"/>
      <c r="DOW295" s="755"/>
      <c r="DOX295" s="755"/>
      <c r="DOY295" s="755"/>
      <c r="DOZ295" s="755"/>
      <c r="DPA295" s="755"/>
      <c r="DPB295" s="755"/>
      <c r="DPC295" s="755"/>
      <c r="DPD295" s="755"/>
      <c r="DPE295" s="755"/>
      <c r="DPF295" s="755"/>
      <c r="DPG295" s="755"/>
      <c r="DPH295" s="755"/>
      <c r="DPI295" s="755"/>
      <c r="DPJ295" s="755"/>
      <c r="DPK295" s="755"/>
      <c r="DPL295" s="755"/>
      <c r="DPM295" s="755"/>
      <c r="DPN295" s="755"/>
      <c r="DPO295" s="755"/>
      <c r="DPP295" s="755"/>
      <c r="DPQ295" s="755"/>
      <c r="DPR295" s="755"/>
      <c r="DPS295" s="755"/>
      <c r="DPT295" s="755"/>
      <c r="DPU295" s="755"/>
      <c r="DPV295" s="755"/>
      <c r="DPW295" s="755"/>
      <c r="DPX295" s="755"/>
      <c r="DPY295" s="755"/>
      <c r="DPZ295" s="755"/>
      <c r="DQA295" s="755"/>
      <c r="DQB295" s="755"/>
      <c r="DQC295" s="755"/>
      <c r="DQD295" s="755"/>
      <c r="DQE295" s="755"/>
      <c r="DQF295" s="755"/>
      <c r="DQG295" s="755"/>
      <c r="DQH295" s="755"/>
      <c r="DQI295" s="755"/>
      <c r="DQJ295" s="755"/>
      <c r="DQK295" s="755"/>
      <c r="DQL295" s="755"/>
      <c r="DQM295" s="755"/>
      <c r="DQN295" s="755"/>
      <c r="DQO295" s="755"/>
      <c r="DQP295" s="755"/>
      <c r="DQQ295" s="755"/>
      <c r="DQR295" s="755"/>
      <c r="DQS295" s="755"/>
      <c r="DQT295" s="755"/>
      <c r="DQU295" s="755"/>
      <c r="DQV295" s="755"/>
      <c r="DQW295" s="755"/>
      <c r="DQX295" s="755"/>
      <c r="DQY295" s="755"/>
      <c r="DQZ295" s="755"/>
      <c r="DRA295" s="755"/>
      <c r="DRB295" s="755"/>
      <c r="DRC295" s="755"/>
      <c r="DRD295" s="755"/>
      <c r="DRE295" s="755"/>
      <c r="DRF295" s="755"/>
      <c r="DRG295" s="755"/>
      <c r="DRH295" s="755"/>
      <c r="DRI295" s="755"/>
      <c r="DRJ295" s="755"/>
      <c r="DRK295" s="755"/>
      <c r="DRL295" s="755"/>
      <c r="DRM295" s="755"/>
      <c r="DRN295" s="755"/>
      <c r="DRO295" s="755"/>
      <c r="DRP295" s="755"/>
      <c r="DRQ295" s="755"/>
      <c r="DRR295" s="755"/>
      <c r="DRS295" s="755"/>
      <c r="DRT295" s="755"/>
      <c r="DRU295" s="755"/>
      <c r="DRV295" s="755"/>
      <c r="DRW295" s="755"/>
      <c r="DRX295" s="755"/>
      <c r="DRY295" s="755"/>
      <c r="DRZ295" s="755"/>
      <c r="DSA295" s="755"/>
      <c r="DSB295" s="755"/>
      <c r="DSC295" s="755"/>
      <c r="DSD295" s="755"/>
      <c r="DSE295" s="755"/>
      <c r="DSF295" s="755"/>
      <c r="DSG295" s="755"/>
      <c r="DSH295" s="755"/>
      <c r="DSI295" s="755"/>
      <c r="DSJ295" s="755"/>
      <c r="DSK295" s="755"/>
      <c r="DSL295" s="755"/>
      <c r="DSM295" s="755"/>
      <c r="DSN295" s="755"/>
      <c r="DSO295" s="755"/>
      <c r="DSP295" s="755"/>
      <c r="DSQ295" s="755"/>
      <c r="DSR295" s="755"/>
      <c r="DSS295" s="755"/>
      <c r="DST295" s="755"/>
      <c r="DSU295" s="755"/>
      <c r="DSV295" s="755"/>
      <c r="DSW295" s="755"/>
      <c r="DSX295" s="755"/>
      <c r="DSY295" s="755"/>
      <c r="DSZ295" s="755"/>
      <c r="DTA295" s="755"/>
      <c r="DTB295" s="755"/>
      <c r="DTC295" s="755"/>
      <c r="DTD295" s="755"/>
      <c r="DTE295" s="755"/>
      <c r="DTF295" s="755"/>
      <c r="DTG295" s="755"/>
      <c r="DTH295" s="755"/>
      <c r="DTI295" s="755"/>
      <c r="DTJ295" s="755"/>
      <c r="DTK295" s="755"/>
      <c r="DTL295" s="755"/>
      <c r="DTM295" s="755"/>
      <c r="DTN295" s="755"/>
      <c r="DTO295" s="755"/>
      <c r="DTP295" s="755"/>
      <c r="DTQ295" s="755"/>
      <c r="DTR295" s="755"/>
      <c r="DTS295" s="755"/>
      <c r="DTT295" s="755"/>
      <c r="DTU295" s="755"/>
      <c r="DTV295" s="755"/>
      <c r="DTW295" s="755"/>
      <c r="DTX295" s="755"/>
      <c r="DTY295" s="755"/>
      <c r="DTZ295" s="755"/>
      <c r="DUA295" s="755"/>
      <c r="DUB295" s="755"/>
      <c r="DUC295" s="755"/>
      <c r="DUD295" s="755"/>
      <c r="DUE295" s="755"/>
      <c r="DUF295" s="755"/>
      <c r="DUG295" s="755"/>
      <c r="DUH295" s="755"/>
      <c r="DUI295" s="755"/>
      <c r="DUJ295" s="755"/>
      <c r="DUK295" s="755"/>
      <c r="DUL295" s="755"/>
      <c r="DUM295" s="755"/>
      <c r="DUN295" s="755"/>
      <c r="DUO295" s="755"/>
      <c r="DUP295" s="755"/>
      <c r="DUQ295" s="755"/>
      <c r="DUR295" s="755"/>
      <c r="DUS295" s="755"/>
      <c r="DUT295" s="755"/>
      <c r="DUU295" s="755"/>
      <c r="DUV295" s="755"/>
      <c r="DUW295" s="755"/>
      <c r="DUX295" s="755"/>
      <c r="DUY295" s="755"/>
      <c r="DUZ295" s="755"/>
      <c r="DVA295" s="755"/>
      <c r="DVB295" s="755"/>
      <c r="DVC295" s="755"/>
      <c r="DVD295" s="755"/>
      <c r="DVE295" s="755"/>
      <c r="DVF295" s="755"/>
      <c r="DVG295" s="755"/>
      <c r="DVH295" s="755"/>
      <c r="DVI295" s="755"/>
      <c r="DVJ295" s="755"/>
      <c r="DVK295" s="755"/>
      <c r="DVL295" s="755"/>
      <c r="DVM295" s="755"/>
      <c r="DVN295" s="755"/>
      <c r="DVO295" s="755"/>
      <c r="DVP295" s="755"/>
      <c r="DVQ295" s="755"/>
      <c r="DVR295" s="755"/>
      <c r="DVS295" s="755"/>
      <c r="DVT295" s="755"/>
      <c r="DVU295" s="755"/>
      <c r="DVV295" s="755"/>
      <c r="DVW295" s="755"/>
      <c r="DVX295" s="755"/>
      <c r="DVY295" s="755"/>
      <c r="DVZ295" s="755"/>
      <c r="DWA295" s="755"/>
      <c r="DWB295" s="755"/>
      <c r="DWC295" s="755"/>
      <c r="DWD295" s="755"/>
      <c r="DWE295" s="755"/>
      <c r="DWF295" s="755"/>
      <c r="DWG295" s="755"/>
      <c r="DWH295" s="755"/>
      <c r="DWI295" s="755"/>
      <c r="DWJ295" s="755"/>
      <c r="DWK295" s="755"/>
      <c r="DWL295" s="755"/>
      <c r="DWM295" s="755"/>
      <c r="DWN295" s="755"/>
      <c r="DWO295" s="755"/>
      <c r="DWP295" s="755"/>
      <c r="DWQ295" s="755"/>
      <c r="DWR295" s="755"/>
      <c r="DWS295" s="755"/>
      <c r="DWT295" s="755"/>
      <c r="DWU295" s="755"/>
      <c r="DWV295" s="755"/>
      <c r="DWW295" s="755"/>
      <c r="DWX295" s="755"/>
      <c r="DWY295" s="755"/>
      <c r="DWZ295" s="755"/>
      <c r="DXA295" s="755"/>
      <c r="DXB295" s="755"/>
      <c r="DXC295" s="755"/>
      <c r="DXD295" s="755"/>
      <c r="DXE295" s="755"/>
      <c r="DXF295" s="755"/>
      <c r="DXG295" s="755"/>
      <c r="DXH295" s="755"/>
      <c r="DXI295" s="755"/>
      <c r="DXJ295" s="755"/>
      <c r="DXK295" s="755"/>
      <c r="DXL295" s="755"/>
      <c r="DXM295" s="755"/>
      <c r="DXN295" s="755"/>
      <c r="DXO295" s="755"/>
      <c r="DXP295" s="755"/>
      <c r="DXQ295" s="755"/>
      <c r="DXR295" s="755"/>
      <c r="DXS295" s="755"/>
      <c r="DXT295" s="755"/>
      <c r="DXU295" s="755"/>
      <c r="DXV295" s="755"/>
      <c r="DXW295" s="755"/>
      <c r="DXX295" s="755"/>
      <c r="DXY295" s="755"/>
      <c r="DXZ295" s="755"/>
      <c r="DYA295" s="755"/>
      <c r="DYB295" s="755"/>
      <c r="DYC295" s="755"/>
      <c r="DYD295" s="755"/>
      <c r="DYE295" s="755"/>
      <c r="DYF295" s="755"/>
      <c r="DYG295" s="755"/>
      <c r="DYH295" s="755"/>
      <c r="DYI295" s="755"/>
      <c r="DYJ295" s="755"/>
      <c r="DYK295" s="755"/>
      <c r="DYL295" s="755"/>
      <c r="DYM295" s="755"/>
      <c r="DYN295" s="755"/>
      <c r="DYO295" s="755"/>
      <c r="DYP295" s="755"/>
      <c r="DYQ295" s="755"/>
      <c r="DYR295" s="755"/>
      <c r="DYS295" s="755"/>
      <c r="DYT295" s="755"/>
      <c r="DYU295" s="755"/>
      <c r="DYV295" s="755"/>
      <c r="DYW295" s="755"/>
      <c r="DYX295" s="755"/>
      <c r="DYY295" s="755"/>
      <c r="DYZ295" s="755"/>
      <c r="DZA295" s="755"/>
      <c r="DZB295" s="755"/>
      <c r="DZC295" s="755"/>
      <c r="DZD295" s="755"/>
      <c r="DZE295" s="755"/>
      <c r="DZF295" s="755"/>
      <c r="DZG295" s="755"/>
      <c r="DZH295" s="755"/>
      <c r="DZI295" s="755"/>
      <c r="DZJ295" s="755"/>
      <c r="DZK295" s="755"/>
      <c r="DZL295" s="755"/>
      <c r="DZM295" s="755"/>
      <c r="DZN295" s="755"/>
      <c r="DZO295" s="755"/>
      <c r="DZP295" s="755"/>
      <c r="DZQ295" s="755"/>
      <c r="DZR295" s="755"/>
      <c r="DZS295" s="755"/>
      <c r="DZT295" s="755"/>
      <c r="DZU295" s="755"/>
      <c r="DZV295" s="755"/>
      <c r="DZW295" s="755"/>
      <c r="DZX295" s="755"/>
      <c r="DZY295" s="755"/>
      <c r="DZZ295" s="755"/>
      <c r="EAA295" s="755"/>
      <c r="EAB295" s="755"/>
      <c r="EAC295" s="755"/>
      <c r="EAD295" s="755"/>
      <c r="EAE295" s="755"/>
      <c r="EAF295" s="755"/>
      <c r="EAG295" s="755"/>
      <c r="EAH295" s="755"/>
      <c r="EAI295" s="755"/>
      <c r="EAJ295" s="755"/>
      <c r="EAK295" s="755"/>
      <c r="EAL295" s="755"/>
      <c r="EAM295" s="755"/>
      <c r="EAN295" s="755"/>
      <c r="EAO295" s="755"/>
      <c r="EAP295" s="755"/>
      <c r="EAQ295" s="755"/>
      <c r="EAR295" s="755"/>
      <c r="EAS295" s="755"/>
      <c r="EAT295" s="755"/>
      <c r="EAU295" s="755"/>
      <c r="EAV295" s="755"/>
      <c r="EAW295" s="755"/>
      <c r="EAX295" s="755"/>
      <c r="EAY295" s="755"/>
      <c r="EAZ295" s="755"/>
      <c r="EBA295" s="755"/>
      <c r="EBB295" s="755"/>
      <c r="EBC295" s="755"/>
      <c r="EBD295" s="755"/>
      <c r="EBE295" s="755"/>
      <c r="EBF295" s="755"/>
      <c r="EBG295" s="755"/>
      <c r="EBH295" s="755"/>
      <c r="EBI295" s="755"/>
      <c r="EBJ295" s="755"/>
      <c r="EBK295" s="755"/>
      <c r="EBL295" s="755"/>
      <c r="EBM295" s="755"/>
      <c r="EBN295" s="755"/>
      <c r="EBO295" s="755"/>
      <c r="EBP295" s="755"/>
      <c r="EBQ295" s="755"/>
      <c r="EBR295" s="755"/>
      <c r="EBS295" s="755"/>
      <c r="EBT295" s="755"/>
      <c r="EBU295" s="755"/>
      <c r="EBV295" s="755"/>
      <c r="EBW295" s="755"/>
      <c r="EBX295" s="755"/>
      <c r="EBY295" s="755"/>
      <c r="EBZ295" s="755"/>
      <c r="ECA295" s="755"/>
      <c r="ECB295" s="755"/>
      <c r="ECC295" s="755"/>
      <c r="ECD295" s="755"/>
      <c r="ECE295" s="755"/>
      <c r="ECF295" s="755"/>
      <c r="ECG295" s="755"/>
      <c r="ECH295" s="755"/>
      <c r="ECI295" s="755"/>
      <c r="ECJ295" s="755"/>
      <c r="ECK295" s="755"/>
      <c r="ECL295" s="755"/>
      <c r="ECM295" s="755"/>
      <c r="ECN295" s="755"/>
      <c r="ECO295" s="755"/>
      <c r="ECP295" s="755"/>
      <c r="ECQ295" s="755"/>
      <c r="ECR295" s="755"/>
      <c r="ECS295" s="755"/>
      <c r="ECT295" s="755"/>
      <c r="ECU295" s="755"/>
      <c r="ECV295" s="755"/>
      <c r="ECW295" s="755"/>
      <c r="ECX295" s="755"/>
      <c r="ECY295" s="755"/>
      <c r="ECZ295" s="755"/>
      <c r="EDA295" s="755"/>
      <c r="EDB295" s="755"/>
      <c r="EDC295" s="755"/>
      <c r="EDD295" s="755"/>
      <c r="EDE295" s="755"/>
      <c r="EDF295" s="755"/>
      <c r="EDG295" s="755"/>
      <c r="EDH295" s="755"/>
      <c r="EDI295" s="755"/>
      <c r="EDJ295" s="755"/>
      <c r="EDK295" s="755"/>
      <c r="EDL295" s="755"/>
      <c r="EDM295" s="755"/>
      <c r="EDN295" s="755"/>
      <c r="EDO295" s="755"/>
      <c r="EDP295" s="755"/>
      <c r="EDQ295" s="755"/>
      <c r="EDR295" s="755"/>
      <c r="EDS295" s="755"/>
      <c r="EDT295" s="755"/>
      <c r="EDU295" s="755"/>
      <c r="EDV295" s="755"/>
      <c r="EDW295" s="755"/>
      <c r="EDX295" s="755"/>
      <c r="EDY295" s="755"/>
      <c r="EDZ295" s="755"/>
      <c r="EEA295" s="755"/>
      <c r="EEB295" s="755"/>
      <c r="EEC295" s="755"/>
      <c r="EED295" s="755"/>
      <c r="EEE295" s="755"/>
      <c r="EEF295" s="755"/>
      <c r="EEG295" s="755"/>
      <c r="EEH295" s="755"/>
      <c r="EEI295" s="755"/>
      <c r="EEJ295" s="755"/>
      <c r="EEK295" s="755"/>
      <c r="EEL295" s="755"/>
      <c r="EEM295" s="755"/>
      <c r="EEN295" s="755"/>
      <c r="EEO295" s="755"/>
      <c r="EEP295" s="755"/>
      <c r="EEQ295" s="755"/>
      <c r="EER295" s="755"/>
      <c r="EES295" s="755"/>
      <c r="EET295" s="755"/>
      <c r="EEU295" s="755"/>
      <c r="EEV295" s="755"/>
      <c r="EEW295" s="755"/>
      <c r="EEX295" s="755"/>
      <c r="EEY295" s="755"/>
      <c r="EEZ295" s="755"/>
      <c r="EFA295" s="755"/>
      <c r="EFB295" s="755"/>
      <c r="EFC295" s="755"/>
      <c r="EFD295" s="755"/>
      <c r="EFE295" s="755"/>
      <c r="EFF295" s="755"/>
      <c r="EFG295" s="755"/>
      <c r="EFH295" s="755"/>
      <c r="EFI295" s="755"/>
      <c r="EFJ295" s="755"/>
      <c r="EFK295" s="755"/>
      <c r="EFL295" s="755"/>
      <c r="EFM295" s="755"/>
      <c r="EFN295" s="755"/>
      <c r="EFO295" s="755"/>
      <c r="EFP295" s="755"/>
      <c r="EFQ295" s="755"/>
      <c r="EFR295" s="755"/>
      <c r="EFS295" s="755"/>
      <c r="EFT295" s="755"/>
      <c r="EFU295" s="755"/>
      <c r="EFV295" s="755"/>
      <c r="EFW295" s="755"/>
      <c r="EFX295" s="755"/>
      <c r="EFY295" s="755"/>
      <c r="EFZ295" s="755"/>
      <c r="EGA295" s="755"/>
      <c r="EGB295" s="755"/>
      <c r="EGC295" s="755"/>
      <c r="EGD295" s="755"/>
      <c r="EGE295" s="755"/>
      <c r="EGF295" s="755"/>
      <c r="EGG295" s="755"/>
      <c r="EGH295" s="755"/>
      <c r="EGI295" s="755"/>
      <c r="EGJ295" s="755"/>
      <c r="EGK295" s="755"/>
      <c r="EGL295" s="755"/>
      <c r="EGM295" s="755"/>
      <c r="EGN295" s="755"/>
      <c r="EGO295" s="755"/>
      <c r="EGP295" s="755"/>
      <c r="EGQ295" s="755"/>
      <c r="EGR295" s="755"/>
      <c r="EGS295" s="755"/>
      <c r="EGT295" s="755"/>
      <c r="EGU295" s="755"/>
      <c r="EGV295" s="755"/>
      <c r="EGW295" s="755"/>
      <c r="EGX295" s="755"/>
      <c r="EGY295" s="755"/>
      <c r="EGZ295" s="755"/>
      <c r="EHA295" s="755"/>
      <c r="EHB295" s="755"/>
      <c r="EHC295" s="755"/>
      <c r="EHD295" s="755"/>
      <c r="EHE295" s="755"/>
      <c r="EHF295" s="755"/>
      <c r="EHG295" s="755"/>
      <c r="EHH295" s="755"/>
      <c r="EHI295" s="755"/>
      <c r="EHJ295" s="755"/>
      <c r="EHK295" s="755"/>
      <c r="EHL295" s="755"/>
      <c r="EHM295" s="755"/>
      <c r="EHN295" s="755"/>
      <c r="EHO295" s="755"/>
      <c r="EHP295" s="755"/>
      <c r="EHQ295" s="755"/>
      <c r="EHR295" s="755"/>
      <c r="EHS295" s="755"/>
      <c r="EHT295" s="755"/>
      <c r="EHU295" s="755"/>
      <c r="EHV295" s="755"/>
      <c r="EHW295" s="755"/>
      <c r="EHX295" s="755"/>
      <c r="EHY295" s="755"/>
      <c r="EHZ295" s="755"/>
      <c r="EIA295" s="755"/>
      <c r="EIB295" s="755"/>
      <c r="EIC295" s="755"/>
      <c r="EID295" s="755"/>
      <c r="EIE295" s="755"/>
      <c r="EIF295" s="755"/>
      <c r="EIG295" s="755"/>
      <c r="EIH295" s="755"/>
      <c r="EII295" s="755"/>
      <c r="EIJ295" s="755"/>
      <c r="EIK295" s="755"/>
      <c r="EIL295" s="755"/>
      <c r="EIM295" s="755"/>
      <c r="EIN295" s="755"/>
      <c r="EIO295" s="755"/>
      <c r="EIP295" s="755"/>
      <c r="EIQ295" s="755"/>
      <c r="EIR295" s="755"/>
      <c r="EIS295" s="755"/>
      <c r="EIT295" s="755"/>
      <c r="EIU295" s="755"/>
      <c r="EIV295" s="755"/>
      <c r="EIW295" s="755"/>
      <c r="EIX295" s="755"/>
      <c r="EIY295" s="755"/>
      <c r="EIZ295" s="755"/>
      <c r="EJA295" s="755"/>
      <c r="EJB295" s="755"/>
      <c r="EJC295" s="755"/>
      <c r="EJD295" s="755"/>
      <c r="EJE295" s="755"/>
      <c r="EJF295" s="755"/>
      <c r="EJG295" s="755"/>
      <c r="EJH295" s="755"/>
      <c r="EJI295" s="755"/>
      <c r="EJJ295" s="755"/>
      <c r="EJK295" s="755"/>
      <c r="EJL295" s="755"/>
      <c r="EJM295" s="755"/>
      <c r="EJN295" s="755"/>
      <c r="EJO295" s="755"/>
      <c r="EJP295" s="755"/>
      <c r="EJQ295" s="755"/>
      <c r="EJR295" s="755"/>
      <c r="EJS295" s="755"/>
      <c r="EJT295" s="755"/>
      <c r="EJU295" s="755"/>
      <c r="EJV295" s="755"/>
      <c r="EJW295" s="755"/>
      <c r="EJX295" s="755"/>
      <c r="EJY295" s="755"/>
      <c r="EJZ295" s="755"/>
      <c r="EKA295" s="755"/>
      <c r="EKB295" s="755"/>
      <c r="EKC295" s="755"/>
      <c r="EKD295" s="755"/>
      <c r="EKE295" s="755"/>
      <c r="EKF295" s="755"/>
      <c r="EKG295" s="755"/>
      <c r="EKH295" s="755"/>
      <c r="EKI295" s="755"/>
      <c r="EKJ295" s="755"/>
      <c r="EKK295" s="755"/>
      <c r="EKL295" s="755"/>
      <c r="EKM295" s="755"/>
      <c r="EKN295" s="755"/>
      <c r="EKO295" s="755"/>
      <c r="EKP295" s="755"/>
      <c r="EKQ295" s="755"/>
      <c r="EKR295" s="755"/>
      <c r="EKS295" s="755"/>
      <c r="EKT295" s="755"/>
      <c r="EKU295" s="755"/>
      <c r="EKV295" s="755"/>
      <c r="EKW295" s="755"/>
      <c r="EKX295" s="755"/>
      <c r="EKY295" s="755"/>
      <c r="EKZ295" s="755"/>
      <c r="ELA295" s="755"/>
      <c r="ELB295" s="755"/>
      <c r="ELC295" s="755"/>
      <c r="ELD295" s="755"/>
      <c r="ELE295" s="755"/>
      <c r="ELF295" s="755"/>
      <c r="ELG295" s="755"/>
      <c r="ELH295" s="755"/>
      <c r="ELI295" s="755"/>
      <c r="ELJ295" s="755"/>
      <c r="ELK295" s="755"/>
      <c r="ELL295" s="755"/>
      <c r="ELM295" s="755"/>
      <c r="ELN295" s="755"/>
      <c r="ELO295" s="755"/>
      <c r="ELP295" s="755"/>
      <c r="ELQ295" s="755"/>
      <c r="ELR295" s="755"/>
      <c r="ELS295" s="755"/>
      <c r="ELT295" s="755"/>
      <c r="ELU295" s="755"/>
      <c r="ELV295" s="755"/>
      <c r="ELW295" s="755"/>
      <c r="ELX295" s="755"/>
      <c r="ELY295" s="755"/>
      <c r="ELZ295" s="755"/>
      <c r="EMA295" s="755"/>
      <c r="EMB295" s="755"/>
      <c r="EMC295" s="755"/>
      <c r="EMD295" s="755"/>
      <c r="EME295" s="755"/>
      <c r="EMF295" s="755"/>
      <c r="EMG295" s="755"/>
      <c r="EMH295" s="755"/>
      <c r="EMI295" s="755"/>
      <c r="EMJ295" s="755"/>
      <c r="EMK295" s="755"/>
      <c r="EML295" s="755"/>
      <c r="EMM295" s="755"/>
      <c r="EMN295" s="755"/>
      <c r="EMO295" s="755"/>
      <c r="EMP295" s="755"/>
      <c r="EMQ295" s="755"/>
      <c r="EMR295" s="755"/>
      <c r="EMS295" s="755"/>
      <c r="EMT295" s="755"/>
      <c r="EMU295" s="755"/>
      <c r="EMV295" s="755"/>
      <c r="EMW295" s="755"/>
      <c r="EMX295" s="755"/>
      <c r="EMY295" s="755"/>
      <c r="EMZ295" s="755"/>
      <c r="ENA295" s="755"/>
      <c r="ENB295" s="755"/>
      <c r="ENC295" s="755"/>
      <c r="END295" s="755"/>
      <c r="ENE295" s="755"/>
      <c r="ENF295" s="755"/>
      <c r="ENG295" s="755"/>
      <c r="ENH295" s="755"/>
      <c r="ENI295" s="755"/>
      <c r="ENJ295" s="755"/>
      <c r="ENK295" s="755"/>
      <c r="ENL295" s="755"/>
      <c r="ENM295" s="755"/>
      <c r="ENN295" s="755"/>
      <c r="ENO295" s="755"/>
      <c r="ENP295" s="755"/>
      <c r="ENQ295" s="755"/>
      <c r="ENR295" s="755"/>
      <c r="ENS295" s="755"/>
      <c r="ENT295" s="755"/>
      <c r="ENU295" s="755"/>
      <c r="ENV295" s="755"/>
      <c r="ENW295" s="755"/>
      <c r="ENX295" s="755"/>
      <c r="ENY295" s="755"/>
      <c r="ENZ295" s="755"/>
      <c r="EOA295" s="755"/>
      <c r="EOB295" s="755"/>
      <c r="EOC295" s="755"/>
      <c r="EOD295" s="755"/>
      <c r="EOE295" s="755"/>
      <c r="EOF295" s="755"/>
      <c r="EOG295" s="755"/>
      <c r="EOH295" s="755"/>
      <c r="EOI295" s="755"/>
      <c r="EOJ295" s="755"/>
      <c r="EOK295" s="755"/>
      <c r="EOL295" s="755"/>
      <c r="EOM295" s="755"/>
      <c r="EON295" s="755"/>
      <c r="EOO295" s="755"/>
      <c r="EOP295" s="755"/>
      <c r="EOQ295" s="755"/>
      <c r="EOR295" s="755"/>
      <c r="EOS295" s="755"/>
      <c r="EOT295" s="755"/>
      <c r="EOU295" s="755"/>
      <c r="EOV295" s="755"/>
      <c r="EOW295" s="755"/>
      <c r="EOX295" s="755"/>
      <c r="EOY295" s="755"/>
      <c r="EOZ295" s="755"/>
      <c r="EPA295" s="755"/>
      <c r="EPB295" s="755"/>
      <c r="EPC295" s="755"/>
      <c r="EPD295" s="755"/>
      <c r="EPE295" s="755"/>
      <c r="EPF295" s="755"/>
      <c r="EPG295" s="755"/>
      <c r="EPH295" s="755"/>
      <c r="EPI295" s="755"/>
      <c r="EPJ295" s="755"/>
      <c r="EPK295" s="755"/>
      <c r="EPL295" s="755"/>
      <c r="EPM295" s="755"/>
      <c r="EPN295" s="755"/>
      <c r="EPO295" s="755"/>
      <c r="EPP295" s="755"/>
      <c r="EPQ295" s="755"/>
      <c r="EPR295" s="755"/>
      <c r="EPS295" s="755"/>
      <c r="EPT295" s="755"/>
      <c r="EPU295" s="755"/>
      <c r="EPV295" s="755"/>
      <c r="EPW295" s="755"/>
      <c r="EPX295" s="755"/>
      <c r="EPY295" s="755"/>
      <c r="EPZ295" s="755"/>
      <c r="EQA295" s="755"/>
      <c r="EQB295" s="755"/>
      <c r="EQC295" s="755"/>
      <c r="EQD295" s="755"/>
      <c r="EQE295" s="755"/>
      <c r="EQF295" s="755"/>
      <c r="EQG295" s="755"/>
      <c r="EQH295" s="755"/>
      <c r="EQI295" s="755"/>
      <c r="EQJ295" s="755"/>
      <c r="EQK295" s="755"/>
      <c r="EQL295" s="755"/>
      <c r="EQM295" s="755"/>
      <c r="EQN295" s="755"/>
      <c r="EQO295" s="755"/>
      <c r="EQP295" s="755"/>
      <c r="EQQ295" s="755"/>
      <c r="EQR295" s="755"/>
      <c r="EQS295" s="755"/>
      <c r="EQT295" s="755"/>
      <c r="EQU295" s="755"/>
      <c r="EQV295" s="755"/>
      <c r="EQW295" s="755"/>
      <c r="EQX295" s="755"/>
      <c r="EQY295" s="755"/>
      <c r="EQZ295" s="755"/>
      <c r="ERA295" s="755"/>
      <c r="ERB295" s="755"/>
      <c r="ERC295" s="755"/>
      <c r="ERD295" s="755"/>
      <c r="ERE295" s="755"/>
      <c r="ERF295" s="755"/>
      <c r="ERG295" s="755"/>
      <c r="ERH295" s="755"/>
      <c r="ERI295" s="755"/>
      <c r="ERJ295" s="755"/>
      <c r="ERK295" s="755"/>
      <c r="ERL295" s="755"/>
      <c r="ERM295" s="755"/>
      <c r="ERN295" s="755"/>
      <c r="ERO295" s="755"/>
      <c r="ERP295" s="755"/>
      <c r="ERQ295" s="755"/>
      <c r="ERR295" s="755"/>
      <c r="ERS295" s="755"/>
      <c r="ERT295" s="755"/>
      <c r="ERU295" s="755"/>
      <c r="ERV295" s="755"/>
      <c r="ERW295" s="755"/>
      <c r="ERX295" s="755"/>
      <c r="ERY295" s="755"/>
      <c r="ERZ295" s="755"/>
      <c r="ESA295" s="755"/>
      <c r="ESB295" s="755"/>
      <c r="ESC295" s="755"/>
      <c r="ESD295" s="755"/>
      <c r="ESE295" s="755"/>
      <c r="ESF295" s="755"/>
      <c r="ESG295" s="755"/>
      <c r="ESH295" s="755"/>
      <c r="ESI295" s="755"/>
      <c r="ESJ295" s="755"/>
      <c r="ESK295" s="755"/>
      <c r="ESL295" s="755"/>
      <c r="ESM295" s="755"/>
      <c r="ESN295" s="755"/>
      <c r="ESO295" s="755"/>
      <c r="ESP295" s="755"/>
      <c r="ESQ295" s="755"/>
      <c r="ESR295" s="755"/>
      <c r="ESS295" s="755"/>
      <c r="EST295" s="755"/>
      <c r="ESU295" s="755"/>
      <c r="ESV295" s="755"/>
      <c r="ESW295" s="755"/>
      <c r="ESX295" s="755"/>
      <c r="ESY295" s="755"/>
      <c r="ESZ295" s="755"/>
      <c r="ETA295" s="755"/>
      <c r="ETB295" s="755"/>
      <c r="ETC295" s="755"/>
      <c r="ETD295" s="755"/>
      <c r="ETE295" s="755"/>
      <c r="ETF295" s="755"/>
      <c r="ETG295" s="755"/>
      <c r="ETH295" s="755"/>
      <c r="ETI295" s="755"/>
      <c r="ETJ295" s="755"/>
      <c r="ETK295" s="755"/>
      <c r="ETL295" s="755"/>
      <c r="ETM295" s="755"/>
      <c r="ETN295" s="755"/>
      <c r="ETO295" s="755"/>
      <c r="ETP295" s="755"/>
      <c r="ETQ295" s="755"/>
      <c r="ETR295" s="755"/>
      <c r="ETS295" s="755"/>
      <c r="ETT295" s="755"/>
      <c r="ETU295" s="755"/>
      <c r="ETV295" s="755"/>
      <c r="ETW295" s="755"/>
      <c r="ETX295" s="755"/>
      <c r="ETY295" s="755"/>
      <c r="ETZ295" s="755"/>
      <c r="EUA295" s="755"/>
      <c r="EUB295" s="755"/>
      <c r="EUC295" s="755"/>
      <c r="EUD295" s="755"/>
      <c r="EUE295" s="755"/>
      <c r="EUF295" s="755"/>
      <c r="EUG295" s="755"/>
      <c r="EUH295" s="755"/>
      <c r="EUI295" s="755"/>
      <c r="EUJ295" s="755"/>
      <c r="EUK295" s="755"/>
      <c r="EUL295" s="755"/>
      <c r="EUM295" s="755"/>
      <c r="EUN295" s="755"/>
      <c r="EUO295" s="755"/>
      <c r="EUP295" s="755"/>
      <c r="EUQ295" s="755"/>
      <c r="EUR295" s="755"/>
      <c r="EUS295" s="755"/>
      <c r="EUT295" s="755"/>
      <c r="EUU295" s="755"/>
      <c r="EUV295" s="755"/>
      <c r="EUW295" s="755"/>
      <c r="EUX295" s="755"/>
      <c r="EUY295" s="755"/>
      <c r="EUZ295" s="755"/>
      <c r="EVA295" s="755"/>
      <c r="EVB295" s="755"/>
      <c r="EVC295" s="755"/>
      <c r="EVD295" s="755"/>
      <c r="EVE295" s="755"/>
      <c r="EVF295" s="755"/>
      <c r="EVG295" s="755"/>
      <c r="EVH295" s="755"/>
      <c r="EVI295" s="755"/>
      <c r="EVJ295" s="755"/>
      <c r="EVK295" s="755"/>
      <c r="EVL295" s="755"/>
      <c r="EVM295" s="755"/>
      <c r="EVN295" s="755"/>
      <c r="EVO295" s="755"/>
      <c r="EVP295" s="755"/>
      <c r="EVQ295" s="755"/>
      <c r="EVR295" s="755"/>
      <c r="EVS295" s="755"/>
      <c r="EVT295" s="755"/>
      <c r="EVU295" s="755"/>
      <c r="EVV295" s="755"/>
      <c r="EVW295" s="755"/>
      <c r="EVX295" s="755"/>
      <c r="EVY295" s="755"/>
      <c r="EVZ295" s="755"/>
      <c r="EWA295" s="755"/>
      <c r="EWB295" s="755"/>
      <c r="EWC295" s="755"/>
      <c r="EWD295" s="755"/>
      <c r="EWE295" s="755"/>
      <c r="EWF295" s="755"/>
      <c r="EWG295" s="755"/>
      <c r="EWH295" s="755"/>
      <c r="EWI295" s="755"/>
      <c r="EWJ295" s="755"/>
      <c r="EWK295" s="755"/>
      <c r="EWL295" s="755"/>
      <c r="EWM295" s="755"/>
      <c r="EWN295" s="755"/>
      <c r="EWO295" s="755"/>
      <c r="EWP295" s="755"/>
      <c r="EWQ295" s="755"/>
      <c r="EWR295" s="755"/>
      <c r="EWS295" s="755"/>
      <c r="EWT295" s="755"/>
      <c r="EWU295" s="755"/>
      <c r="EWV295" s="755"/>
      <c r="EWW295" s="755"/>
      <c r="EWX295" s="755"/>
      <c r="EWY295" s="755"/>
      <c r="EWZ295" s="755"/>
      <c r="EXA295" s="755"/>
      <c r="EXB295" s="755"/>
      <c r="EXC295" s="755"/>
      <c r="EXD295" s="755"/>
      <c r="EXE295" s="755"/>
      <c r="EXF295" s="755"/>
      <c r="EXG295" s="755"/>
      <c r="EXH295" s="755"/>
      <c r="EXI295" s="755"/>
      <c r="EXJ295" s="755"/>
      <c r="EXK295" s="755"/>
      <c r="EXL295" s="755"/>
      <c r="EXM295" s="755"/>
      <c r="EXN295" s="755"/>
      <c r="EXO295" s="755"/>
      <c r="EXP295" s="755"/>
      <c r="EXQ295" s="755"/>
      <c r="EXR295" s="755"/>
      <c r="EXS295" s="755"/>
      <c r="EXT295" s="755"/>
      <c r="EXU295" s="755"/>
      <c r="EXV295" s="755"/>
      <c r="EXW295" s="755"/>
      <c r="EXX295" s="755"/>
      <c r="EXY295" s="755"/>
      <c r="EXZ295" s="755"/>
      <c r="EYA295" s="755"/>
      <c r="EYB295" s="755"/>
      <c r="EYC295" s="755"/>
      <c r="EYD295" s="755"/>
      <c r="EYE295" s="755"/>
      <c r="EYF295" s="755"/>
      <c r="EYG295" s="755"/>
      <c r="EYH295" s="755"/>
      <c r="EYI295" s="755"/>
      <c r="EYJ295" s="755"/>
      <c r="EYK295" s="755"/>
      <c r="EYL295" s="755"/>
      <c r="EYM295" s="755"/>
      <c r="EYN295" s="755"/>
      <c r="EYO295" s="755"/>
      <c r="EYP295" s="755"/>
      <c r="EYQ295" s="755"/>
      <c r="EYR295" s="755"/>
      <c r="EYS295" s="755"/>
      <c r="EYT295" s="755"/>
      <c r="EYU295" s="755"/>
      <c r="EYV295" s="755"/>
      <c r="EYW295" s="755"/>
      <c r="EYX295" s="755"/>
      <c r="EYY295" s="755"/>
      <c r="EYZ295" s="755"/>
      <c r="EZA295" s="755"/>
      <c r="EZB295" s="755"/>
      <c r="EZC295" s="755"/>
      <c r="EZD295" s="755"/>
      <c r="EZE295" s="755"/>
      <c r="EZF295" s="755"/>
      <c r="EZG295" s="755"/>
      <c r="EZH295" s="755"/>
      <c r="EZI295" s="755"/>
      <c r="EZJ295" s="755"/>
      <c r="EZK295" s="755"/>
      <c r="EZL295" s="755"/>
      <c r="EZM295" s="755"/>
      <c r="EZN295" s="755"/>
      <c r="EZO295" s="755"/>
      <c r="EZP295" s="755"/>
      <c r="EZQ295" s="755"/>
      <c r="EZR295" s="755"/>
      <c r="EZS295" s="755"/>
      <c r="EZT295" s="755"/>
      <c r="EZU295" s="755"/>
      <c r="EZV295" s="755"/>
      <c r="EZW295" s="755"/>
      <c r="EZX295" s="755"/>
      <c r="EZY295" s="755"/>
      <c r="EZZ295" s="755"/>
      <c r="FAA295" s="755"/>
      <c r="FAB295" s="755"/>
      <c r="FAC295" s="755"/>
      <c r="FAD295" s="755"/>
      <c r="FAE295" s="755"/>
      <c r="FAF295" s="755"/>
      <c r="FAG295" s="755"/>
      <c r="FAH295" s="755"/>
      <c r="FAI295" s="755"/>
      <c r="FAJ295" s="755"/>
      <c r="FAK295" s="755"/>
      <c r="FAL295" s="755"/>
      <c r="FAM295" s="755"/>
      <c r="FAN295" s="755"/>
      <c r="FAO295" s="755"/>
      <c r="FAP295" s="755"/>
      <c r="FAQ295" s="755"/>
      <c r="FAR295" s="755"/>
      <c r="FAS295" s="755"/>
      <c r="FAT295" s="755"/>
      <c r="FAU295" s="755"/>
      <c r="FAV295" s="755"/>
      <c r="FAW295" s="755"/>
      <c r="FAX295" s="755"/>
      <c r="FAY295" s="755"/>
      <c r="FAZ295" s="755"/>
      <c r="FBA295" s="755"/>
      <c r="FBB295" s="755"/>
      <c r="FBC295" s="755"/>
      <c r="FBD295" s="755"/>
      <c r="FBE295" s="755"/>
      <c r="FBF295" s="755"/>
      <c r="FBG295" s="755"/>
      <c r="FBH295" s="755"/>
      <c r="FBI295" s="755"/>
      <c r="FBJ295" s="755"/>
      <c r="FBK295" s="755"/>
      <c r="FBL295" s="755"/>
      <c r="FBM295" s="755"/>
      <c r="FBN295" s="755"/>
      <c r="FBO295" s="755"/>
      <c r="FBP295" s="755"/>
      <c r="FBQ295" s="755"/>
      <c r="FBR295" s="755"/>
      <c r="FBS295" s="755"/>
      <c r="FBT295" s="755"/>
      <c r="FBU295" s="755"/>
      <c r="FBV295" s="755"/>
      <c r="FBW295" s="755"/>
      <c r="FBX295" s="755"/>
      <c r="FBY295" s="755"/>
      <c r="FBZ295" s="755"/>
      <c r="FCA295" s="755"/>
      <c r="FCB295" s="755"/>
      <c r="FCC295" s="755"/>
      <c r="FCD295" s="755"/>
      <c r="FCE295" s="755"/>
      <c r="FCF295" s="755"/>
      <c r="FCG295" s="755"/>
      <c r="FCH295" s="755"/>
      <c r="FCI295" s="755"/>
      <c r="FCJ295" s="755"/>
      <c r="FCK295" s="755"/>
      <c r="FCL295" s="755"/>
      <c r="FCM295" s="755"/>
      <c r="FCN295" s="755"/>
      <c r="FCO295" s="755"/>
      <c r="FCP295" s="755"/>
      <c r="FCQ295" s="755"/>
      <c r="FCR295" s="755"/>
      <c r="FCS295" s="755"/>
      <c r="FCT295" s="755"/>
      <c r="FCU295" s="755"/>
      <c r="FCV295" s="755"/>
      <c r="FCW295" s="755"/>
      <c r="FCX295" s="755"/>
      <c r="FCY295" s="755"/>
      <c r="FCZ295" s="755"/>
      <c r="FDA295" s="755"/>
      <c r="FDB295" s="755"/>
      <c r="FDC295" s="755"/>
      <c r="FDD295" s="755"/>
      <c r="FDE295" s="755"/>
      <c r="FDF295" s="755"/>
      <c r="FDG295" s="755"/>
      <c r="FDH295" s="755"/>
      <c r="FDI295" s="755"/>
      <c r="FDJ295" s="755"/>
      <c r="FDK295" s="755"/>
      <c r="FDL295" s="755"/>
      <c r="FDM295" s="755"/>
      <c r="FDN295" s="755"/>
      <c r="FDO295" s="755"/>
      <c r="FDP295" s="755"/>
      <c r="FDQ295" s="755"/>
      <c r="FDR295" s="755"/>
      <c r="FDS295" s="755"/>
      <c r="FDT295" s="755"/>
      <c r="FDU295" s="755"/>
      <c r="FDV295" s="755"/>
      <c r="FDW295" s="755"/>
      <c r="FDX295" s="755"/>
      <c r="FDY295" s="755"/>
      <c r="FDZ295" s="755"/>
      <c r="FEA295" s="755"/>
      <c r="FEB295" s="755"/>
      <c r="FEC295" s="755"/>
      <c r="FED295" s="755"/>
      <c r="FEE295" s="755"/>
      <c r="FEF295" s="755"/>
      <c r="FEG295" s="755"/>
      <c r="FEH295" s="755"/>
      <c r="FEI295" s="755"/>
      <c r="FEJ295" s="755"/>
      <c r="FEK295" s="755"/>
      <c r="FEL295" s="755"/>
      <c r="FEM295" s="755"/>
      <c r="FEN295" s="755"/>
      <c r="FEO295" s="755"/>
      <c r="FEP295" s="755"/>
      <c r="FEQ295" s="755"/>
      <c r="FER295" s="755"/>
      <c r="FES295" s="755"/>
      <c r="FET295" s="755"/>
      <c r="FEU295" s="755"/>
      <c r="FEV295" s="755"/>
      <c r="FEW295" s="755"/>
      <c r="FEX295" s="755"/>
      <c r="FEY295" s="755"/>
      <c r="FEZ295" s="755"/>
      <c r="FFA295" s="755"/>
      <c r="FFB295" s="755"/>
      <c r="FFC295" s="755"/>
      <c r="FFD295" s="755"/>
      <c r="FFE295" s="755"/>
      <c r="FFF295" s="755"/>
      <c r="FFG295" s="755"/>
      <c r="FFH295" s="755"/>
      <c r="FFI295" s="755"/>
      <c r="FFJ295" s="755"/>
      <c r="FFK295" s="755"/>
      <c r="FFL295" s="755"/>
      <c r="FFM295" s="755"/>
      <c r="FFN295" s="755"/>
      <c r="FFO295" s="755"/>
      <c r="FFP295" s="755"/>
      <c r="FFQ295" s="755"/>
      <c r="FFR295" s="755"/>
      <c r="FFS295" s="755"/>
      <c r="FFT295" s="755"/>
      <c r="FFU295" s="755"/>
      <c r="FFV295" s="755"/>
      <c r="FFW295" s="755"/>
      <c r="FFX295" s="755"/>
      <c r="FFY295" s="755"/>
      <c r="FFZ295" s="755"/>
      <c r="FGA295" s="755"/>
      <c r="FGB295" s="755"/>
      <c r="FGC295" s="755"/>
      <c r="FGD295" s="755"/>
      <c r="FGE295" s="755"/>
      <c r="FGF295" s="755"/>
      <c r="FGG295" s="755"/>
      <c r="FGH295" s="755"/>
      <c r="FGI295" s="755"/>
      <c r="FGJ295" s="755"/>
      <c r="FGK295" s="755"/>
      <c r="FGL295" s="755"/>
      <c r="FGM295" s="755"/>
      <c r="FGN295" s="755"/>
      <c r="FGO295" s="755"/>
      <c r="FGP295" s="755"/>
      <c r="FGQ295" s="755"/>
      <c r="FGR295" s="755"/>
      <c r="FGS295" s="755"/>
      <c r="FGT295" s="755"/>
      <c r="FGU295" s="755"/>
      <c r="FGV295" s="755"/>
      <c r="FGW295" s="755"/>
      <c r="FGX295" s="755"/>
      <c r="FGY295" s="755"/>
      <c r="FGZ295" s="755"/>
      <c r="FHA295" s="755"/>
      <c r="FHB295" s="755"/>
      <c r="FHC295" s="755"/>
      <c r="FHD295" s="755"/>
      <c r="FHE295" s="755"/>
      <c r="FHF295" s="755"/>
      <c r="FHG295" s="755"/>
      <c r="FHH295" s="755"/>
      <c r="FHI295" s="755"/>
      <c r="FHJ295" s="755"/>
      <c r="FHK295" s="755"/>
      <c r="FHL295" s="755"/>
      <c r="FHM295" s="755"/>
      <c r="FHN295" s="755"/>
      <c r="FHO295" s="755"/>
      <c r="FHP295" s="755"/>
      <c r="FHQ295" s="755"/>
      <c r="FHR295" s="755"/>
      <c r="FHS295" s="755"/>
      <c r="FHT295" s="755"/>
      <c r="FHU295" s="755"/>
      <c r="FHV295" s="755"/>
      <c r="FHW295" s="755"/>
      <c r="FHX295" s="755"/>
      <c r="FHY295" s="755"/>
      <c r="FHZ295" s="755"/>
      <c r="FIA295" s="755"/>
      <c r="FIB295" s="755"/>
      <c r="FIC295" s="755"/>
      <c r="FID295" s="755"/>
      <c r="FIE295" s="755"/>
      <c r="FIF295" s="755"/>
      <c r="FIG295" s="755"/>
      <c r="FIH295" s="755"/>
      <c r="FII295" s="755"/>
      <c r="FIJ295" s="755"/>
      <c r="FIK295" s="755"/>
      <c r="FIL295" s="755"/>
      <c r="FIM295" s="755"/>
      <c r="FIN295" s="755"/>
      <c r="FIO295" s="755"/>
      <c r="FIP295" s="755"/>
      <c r="FIQ295" s="755"/>
      <c r="FIR295" s="755"/>
      <c r="FIS295" s="755"/>
      <c r="FIT295" s="755"/>
      <c r="FIU295" s="755"/>
      <c r="FIV295" s="755"/>
      <c r="FIW295" s="755"/>
      <c r="FIX295" s="755"/>
      <c r="FIY295" s="755"/>
      <c r="FIZ295" s="755"/>
      <c r="FJA295" s="755"/>
      <c r="FJB295" s="755"/>
      <c r="FJC295" s="755"/>
      <c r="FJD295" s="755"/>
      <c r="FJE295" s="755"/>
      <c r="FJF295" s="755"/>
      <c r="FJG295" s="755"/>
      <c r="FJH295" s="755"/>
      <c r="FJI295" s="755"/>
      <c r="FJJ295" s="755"/>
      <c r="FJK295" s="755"/>
      <c r="FJL295" s="755"/>
      <c r="FJM295" s="755"/>
      <c r="FJN295" s="755"/>
      <c r="FJO295" s="755"/>
      <c r="FJP295" s="755"/>
      <c r="FJQ295" s="755"/>
      <c r="FJR295" s="755"/>
      <c r="FJS295" s="755"/>
      <c r="FJT295" s="755"/>
      <c r="FJU295" s="755"/>
      <c r="FJV295" s="755"/>
      <c r="FJW295" s="755"/>
      <c r="FJX295" s="755"/>
      <c r="FJY295" s="755"/>
      <c r="FJZ295" s="755"/>
      <c r="FKA295" s="755"/>
      <c r="FKB295" s="755"/>
      <c r="FKC295" s="755"/>
      <c r="FKD295" s="755"/>
      <c r="FKE295" s="755"/>
      <c r="FKF295" s="755"/>
      <c r="FKG295" s="755"/>
      <c r="FKH295" s="755"/>
      <c r="FKI295" s="755"/>
      <c r="FKJ295" s="755"/>
      <c r="FKK295" s="755"/>
      <c r="FKL295" s="755"/>
      <c r="FKM295" s="755"/>
      <c r="FKN295" s="755"/>
      <c r="FKO295" s="755"/>
      <c r="FKP295" s="755"/>
      <c r="FKQ295" s="755"/>
      <c r="FKR295" s="755"/>
      <c r="FKS295" s="755"/>
      <c r="FKT295" s="755"/>
      <c r="FKU295" s="755"/>
      <c r="FKV295" s="755"/>
      <c r="FKW295" s="755"/>
      <c r="FKX295" s="755"/>
      <c r="FKY295" s="755"/>
      <c r="FKZ295" s="755"/>
      <c r="FLA295" s="755"/>
      <c r="FLB295" s="755"/>
      <c r="FLC295" s="755"/>
      <c r="FLD295" s="755"/>
      <c r="FLE295" s="755"/>
      <c r="FLF295" s="755"/>
      <c r="FLG295" s="755"/>
      <c r="FLH295" s="755"/>
      <c r="FLI295" s="755"/>
      <c r="FLJ295" s="755"/>
      <c r="FLK295" s="755"/>
      <c r="FLL295" s="755"/>
      <c r="FLM295" s="755"/>
      <c r="FLN295" s="755"/>
      <c r="FLO295" s="755"/>
      <c r="FLP295" s="755"/>
      <c r="FLQ295" s="755"/>
      <c r="FLR295" s="755"/>
      <c r="FLS295" s="755"/>
      <c r="FLT295" s="755"/>
      <c r="FLU295" s="755"/>
      <c r="FLV295" s="755"/>
      <c r="FLW295" s="755"/>
      <c r="FLX295" s="755"/>
      <c r="FLY295" s="755"/>
      <c r="FLZ295" s="755"/>
      <c r="FMA295" s="755"/>
      <c r="FMB295" s="755"/>
      <c r="FMC295" s="755"/>
      <c r="FMD295" s="755"/>
      <c r="FME295" s="755"/>
      <c r="FMF295" s="755"/>
      <c r="FMG295" s="755"/>
      <c r="FMH295" s="755"/>
      <c r="FMI295" s="755"/>
      <c r="FMJ295" s="755"/>
      <c r="FMK295" s="755"/>
      <c r="FML295" s="755"/>
      <c r="FMM295" s="755"/>
      <c r="FMN295" s="755"/>
      <c r="FMO295" s="755"/>
      <c r="FMP295" s="755"/>
      <c r="FMQ295" s="755"/>
      <c r="FMR295" s="755"/>
      <c r="FMS295" s="755"/>
      <c r="FMT295" s="755"/>
      <c r="FMU295" s="755"/>
      <c r="FMV295" s="755"/>
      <c r="FMW295" s="755"/>
      <c r="FMX295" s="755"/>
      <c r="FMY295" s="755"/>
      <c r="FMZ295" s="755"/>
      <c r="FNA295" s="755"/>
      <c r="FNB295" s="755"/>
      <c r="FNC295" s="755"/>
      <c r="FND295" s="755"/>
      <c r="FNE295" s="755"/>
      <c r="FNF295" s="755"/>
      <c r="FNG295" s="755"/>
      <c r="FNH295" s="755"/>
      <c r="FNI295" s="755"/>
      <c r="FNJ295" s="755"/>
      <c r="FNK295" s="755"/>
      <c r="FNL295" s="755"/>
      <c r="FNM295" s="755"/>
      <c r="FNN295" s="755"/>
      <c r="FNO295" s="755"/>
      <c r="FNP295" s="755"/>
      <c r="FNQ295" s="755"/>
      <c r="FNR295" s="755"/>
      <c r="FNS295" s="755"/>
      <c r="FNT295" s="755"/>
      <c r="FNU295" s="755"/>
      <c r="FNV295" s="755"/>
      <c r="FNW295" s="755"/>
      <c r="FNX295" s="755"/>
      <c r="FNY295" s="755"/>
      <c r="FNZ295" s="755"/>
      <c r="FOA295" s="755"/>
      <c r="FOB295" s="755"/>
      <c r="FOC295" s="755"/>
      <c r="FOD295" s="755"/>
      <c r="FOE295" s="755"/>
      <c r="FOF295" s="755"/>
      <c r="FOG295" s="755"/>
      <c r="FOH295" s="755"/>
      <c r="FOI295" s="755"/>
      <c r="FOJ295" s="755"/>
      <c r="FOK295" s="755"/>
      <c r="FOL295" s="755"/>
      <c r="FOM295" s="755"/>
      <c r="FON295" s="755"/>
      <c r="FOO295" s="755"/>
      <c r="FOP295" s="755"/>
      <c r="FOQ295" s="755"/>
      <c r="FOR295" s="755"/>
      <c r="FOS295" s="755"/>
      <c r="FOT295" s="755"/>
      <c r="FOU295" s="755"/>
      <c r="FOV295" s="755"/>
      <c r="FOW295" s="755"/>
      <c r="FOX295" s="755"/>
      <c r="FOY295" s="755"/>
      <c r="FOZ295" s="755"/>
      <c r="FPA295" s="755"/>
      <c r="FPB295" s="755"/>
      <c r="FPC295" s="755"/>
      <c r="FPD295" s="755"/>
      <c r="FPE295" s="755"/>
      <c r="FPF295" s="755"/>
      <c r="FPG295" s="755"/>
      <c r="FPH295" s="755"/>
      <c r="FPI295" s="755"/>
      <c r="FPJ295" s="755"/>
      <c r="FPK295" s="755"/>
      <c r="FPL295" s="755"/>
      <c r="FPM295" s="755"/>
      <c r="FPN295" s="755"/>
      <c r="FPO295" s="755"/>
      <c r="FPP295" s="755"/>
      <c r="FPQ295" s="755"/>
      <c r="FPR295" s="755"/>
      <c r="FPS295" s="755"/>
      <c r="FPT295" s="755"/>
      <c r="FPU295" s="755"/>
      <c r="FPV295" s="755"/>
      <c r="FPW295" s="755"/>
      <c r="FPX295" s="755"/>
      <c r="FPY295" s="755"/>
      <c r="FPZ295" s="755"/>
      <c r="FQA295" s="755"/>
      <c r="FQB295" s="755"/>
      <c r="FQC295" s="755"/>
      <c r="FQD295" s="755"/>
      <c r="FQE295" s="755"/>
      <c r="FQF295" s="755"/>
      <c r="FQG295" s="755"/>
      <c r="FQH295" s="755"/>
      <c r="FQI295" s="755"/>
      <c r="FQJ295" s="755"/>
      <c r="FQK295" s="755"/>
      <c r="FQL295" s="755"/>
      <c r="FQM295" s="755"/>
      <c r="FQN295" s="755"/>
      <c r="FQO295" s="755"/>
      <c r="FQP295" s="755"/>
      <c r="FQQ295" s="755"/>
      <c r="FQR295" s="755"/>
      <c r="FQS295" s="755"/>
      <c r="FQT295" s="755"/>
      <c r="FQU295" s="755"/>
      <c r="FQV295" s="755"/>
      <c r="FQW295" s="755"/>
      <c r="FQX295" s="755"/>
      <c r="FQY295" s="755"/>
      <c r="FQZ295" s="755"/>
      <c r="FRA295" s="755"/>
      <c r="FRB295" s="755"/>
      <c r="FRC295" s="755"/>
      <c r="FRD295" s="755"/>
      <c r="FRE295" s="755"/>
      <c r="FRF295" s="755"/>
      <c r="FRG295" s="755"/>
      <c r="FRH295" s="755"/>
      <c r="FRI295" s="755"/>
      <c r="FRJ295" s="755"/>
      <c r="FRK295" s="755"/>
      <c r="FRL295" s="755"/>
      <c r="FRM295" s="755"/>
      <c r="FRN295" s="755"/>
      <c r="FRO295" s="755"/>
      <c r="FRP295" s="755"/>
      <c r="FRQ295" s="755"/>
      <c r="FRR295" s="755"/>
      <c r="FRS295" s="755"/>
      <c r="FRT295" s="755"/>
      <c r="FRU295" s="755"/>
      <c r="FRV295" s="755"/>
      <c r="FRW295" s="755"/>
      <c r="FRX295" s="755"/>
      <c r="FRY295" s="755"/>
      <c r="FRZ295" s="755"/>
      <c r="FSA295" s="755"/>
      <c r="FSB295" s="755"/>
      <c r="FSC295" s="755"/>
      <c r="FSD295" s="755"/>
      <c r="FSE295" s="755"/>
      <c r="FSF295" s="755"/>
      <c r="FSG295" s="755"/>
      <c r="FSH295" s="755"/>
      <c r="FSI295" s="755"/>
      <c r="FSJ295" s="755"/>
      <c r="FSK295" s="755"/>
      <c r="FSL295" s="755"/>
      <c r="FSM295" s="755"/>
      <c r="FSN295" s="755"/>
      <c r="FSO295" s="755"/>
      <c r="FSP295" s="755"/>
      <c r="FSQ295" s="755"/>
      <c r="FSR295" s="755"/>
      <c r="FSS295" s="755"/>
      <c r="FST295" s="755"/>
      <c r="FSU295" s="755"/>
      <c r="FSV295" s="755"/>
      <c r="FSW295" s="755"/>
      <c r="FSX295" s="755"/>
      <c r="FSY295" s="755"/>
      <c r="FSZ295" s="755"/>
      <c r="FTA295" s="755"/>
      <c r="FTB295" s="755"/>
      <c r="FTC295" s="755"/>
      <c r="FTD295" s="755"/>
      <c r="FTE295" s="755"/>
      <c r="FTF295" s="755"/>
      <c r="FTG295" s="755"/>
      <c r="FTH295" s="755"/>
      <c r="FTI295" s="755"/>
      <c r="FTJ295" s="755"/>
      <c r="FTK295" s="755"/>
      <c r="FTL295" s="755"/>
      <c r="FTM295" s="755"/>
      <c r="FTN295" s="755"/>
      <c r="FTO295" s="755"/>
      <c r="FTP295" s="755"/>
      <c r="FTQ295" s="755"/>
      <c r="FTR295" s="755"/>
      <c r="FTS295" s="755"/>
      <c r="FTT295" s="755"/>
      <c r="FTU295" s="755"/>
      <c r="FTV295" s="755"/>
      <c r="FTW295" s="755"/>
      <c r="FTX295" s="755"/>
      <c r="FTY295" s="755"/>
      <c r="FTZ295" s="755"/>
      <c r="FUA295" s="755"/>
      <c r="FUB295" s="755"/>
      <c r="FUC295" s="755"/>
      <c r="FUD295" s="755"/>
      <c r="FUE295" s="755"/>
      <c r="FUF295" s="755"/>
      <c r="FUG295" s="755"/>
      <c r="FUH295" s="755"/>
      <c r="FUI295" s="755"/>
      <c r="FUJ295" s="755"/>
      <c r="FUK295" s="755"/>
      <c r="FUL295" s="755"/>
      <c r="FUM295" s="755"/>
      <c r="FUN295" s="755"/>
      <c r="FUO295" s="755"/>
      <c r="FUP295" s="755"/>
      <c r="FUQ295" s="755"/>
      <c r="FUR295" s="755"/>
      <c r="FUS295" s="755"/>
      <c r="FUT295" s="755"/>
      <c r="FUU295" s="755"/>
      <c r="FUV295" s="755"/>
      <c r="FUW295" s="755"/>
      <c r="FUX295" s="755"/>
      <c r="FUY295" s="755"/>
      <c r="FUZ295" s="755"/>
      <c r="FVA295" s="755"/>
      <c r="FVB295" s="755"/>
      <c r="FVC295" s="755"/>
      <c r="FVD295" s="755"/>
      <c r="FVE295" s="755"/>
      <c r="FVF295" s="755"/>
      <c r="FVG295" s="755"/>
      <c r="FVH295" s="755"/>
      <c r="FVI295" s="755"/>
      <c r="FVJ295" s="755"/>
      <c r="FVK295" s="755"/>
      <c r="FVL295" s="755"/>
      <c r="FVM295" s="755"/>
      <c r="FVN295" s="755"/>
      <c r="FVO295" s="755"/>
      <c r="FVP295" s="755"/>
      <c r="FVQ295" s="755"/>
      <c r="FVR295" s="755"/>
      <c r="FVS295" s="755"/>
      <c r="FVT295" s="755"/>
      <c r="FVU295" s="755"/>
      <c r="FVV295" s="755"/>
      <c r="FVW295" s="755"/>
      <c r="FVX295" s="755"/>
      <c r="FVY295" s="755"/>
      <c r="FVZ295" s="755"/>
      <c r="FWA295" s="755"/>
      <c r="FWB295" s="755"/>
      <c r="FWC295" s="755"/>
      <c r="FWD295" s="755"/>
      <c r="FWE295" s="755"/>
      <c r="FWF295" s="755"/>
      <c r="FWG295" s="755"/>
      <c r="FWH295" s="755"/>
      <c r="FWI295" s="755"/>
      <c r="FWJ295" s="755"/>
      <c r="FWK295" s="755"/>
      <c r="FWL295" s="755"/>
      <c r="FWM295" s="755"/>
      <c r="FWN295" s="755"/>
      <c r="FWO295" s="755"/>
      <c r="FWP295" s="755"/>
      <c r="FWQ295" s="755"/>
      <c r="FWR295" s="755"/>
      <c r="FWS295" s="755"/>
      <c r="FWT295" s="755"/>
      <c r="FWU295" s="755"/>
      <c r="FWV295" s="755"/>
      <c r="FWW295" s="755"/>
      <c r="FWX295" s="755"/>
      <c r="FWY295" s="755"/>
      <c r="FWZ295" s="755"/>
      <c r="FXA295" s="755"/>
      <c r="FXB295" s="755"/>
      <c r="FXC295" s="755"/>
      <c r="FXD295" s="755"/>
      <c r="FXE295" s="755"/>
      <c r="FXF295" s="755"/>
      <c r="FXG295" s="755"/>
      <c r="FXH295" s="755"/>
      <c r="FXI295" s="755"/>
      <c r="FXJ295" s="755"/>
      <c r="FXK295" s="755"/>
      <c r="FXL295" s="755"/>
      <c r="FXM295" s="755"/>
      <c r="FXN295" s="755"/>
      <c r="FXO295" s="755"/>
      <c r="FXP295" s="755"/>
      <c r="FXQ295" s="755"/>
      <c r="FXR295" s="755"/>
      <c r="FXS295" s="755"/>
      <c r="FXT295" s="755"/>
      <c r="FXU295" s="755"/>
      <c r="FXV295" s="755"/>
      <c r="FXW295" s="755"/>
      <c r="FXX295" s="755"/>
      <c r="FXY295" s="755"/>
      <c r="FXZ295" s="755"/>
      <c r="FYA295" s="755"/>
      <c r="FYB295" s="755"/>
      <c r="FYC295" s="755"/>
      <c r="FYD295" s="755"/>
      <c r="FYE295" s="755"/>
      <c r="FYF295" s="755"/>
      <c r="FYG295" s="755"/>
      <c r="FYH295" s="755"/>
      <c r="FYI295" s="755"/>
      <c r="FYJ295" s="755"/>
      <c r="FYK295" s="755"/>
      <c r="FYL295" s="755"/>
      <c r="FYM295" s="755"/>
      <c r="FYN295" s="755"/>
      <c r="FYO295" s="755"/>
      <c r="FYP295" s="755"/>
      <c r="FYQ295" s="755"/>
      <c r="FYR295" s="755"/>
      <c r="FYS295" s="755"/>
      <c r="FYT295" s="755"/>
      <c r="FYU295" s="755"/>
      <c r="FYV295" s="755"/>
      <c r="FYW295" s="755"/>
      <c r="FYX295" s="755"/>
      <c r="FYY295" s="755"/>
      <c r="FYZ295" s="755"/>
      <c r="FZA295" s="755"/>
      <c r="FZB295" s="755"/>
      <c r="FZC295" s="755"/>
      <c r="FZD295" s="755"/>
      <c r="FZE295" s="755"/>
      <c r="FZF295" s="755"/>
      <c r="FZG295" s="755"/>
      <c r="FZH295" s="755"/>
      <c r="FZI295" s="755"/>
      <c r="FZJ295" s="755"/>
      <c r="FZK295" s="755"/>
      <c r="FZL295" s="755"/>
      <c r="FZM295" s="755"/>
      <c r="FZN295" s="755"/>
      <c r="FZO295" s="755"/>
      <c r="FZP295" s="755"/>
      <c r="FZQ295" s="755"/>
      <c r="FZR295" s="755"/>
      <c r="FZS295" s="755"/>
      <c r="FZT295" s="755"/>
      <c r="FZU295" s="755"/>
      <c r="FZV295" s="755"/>
      <c r="FZW295" s="755"/>
      <c r="FZX295" s="755"/>
      <c r="FZY295" s="755"/>
      <c r="FZZ295" s="755"/>
      <c r="GAA295" s="755"/>
      <c r="GAB295" s="755"/>
      <c r="GAC295" s="755"/>
      <c r="GAD295" s="755"/>
      <c r="GAE295" s="755"/>
      <c r="GAF295" s="755"/>
      <c r="GAG295" s="755"/>
      <c r="GAH295" s="755"/>
      <c r="GAI295" s="755"/>
      <c r="GAJ295" s="755"/>
      <c r="GAK295" s="755"/>
      <c r="GAL295" s="755"/>
      <c r="GAM295" s="755"/>
      <c r="GAN295" s="755"/>
      <c r="GAO295" s="755"/>
      <c r="GAP295" s="755"/>
      <c r="GAQ295" s="755"/>
      <c r="GAR295" s="755"/>
      <c r="GAS295" s="755"/>
      <c r="GAT295" s="755"/>
      <c r="GAU295" s="755"/>
      <c r="GAV295" s="755"/>
      <c r="GAW295" s="755"/>
      <c r="GAX295" s="755"/>
      <c r="GAY295" s="755"/>
      <c r="GAZ295" s="755"/>
      <c r="GBA295" s="755"/>
      <c r="GBB295" s="755"/>
      <c r="GBC295" s="755"/>
      <c r="GBD295" s="755"/>
      <c r="GBE295" s="755"/>
      <c r="GBF295" s="755"/>
      <c r="GBG295" s="755"/>
      <c r="GBH295" s="755"/>
      <c r="GBI295" s="755"/>
      <c r="GBJ295" s="755"/>
      <c r="GBK295" s="755"/>
      <c r="GBL295" s="755"/>
      <c r="GBM295" s="755"/>
      <c r="GBN295" s="755"/>
      <c r="GBO295" s="755"/>
      <c r="GBP295" s="755"/>
      <c r="GBQ295" s="755"/>
      <c r="GBR295" s="755"/>
      <c r="GBS295" s="755"/>
      <c r="GBT295" s="755"/>
      <c r="GBU295" s="755"/>
      <c r="GBV295" s="755"/>
      <c r="GBW295" s="755"/>
      <c r="GBX295" s="755"/>
      <c r="GBY295" s="755"/>
      <c r="GBZ295" s="755"/>
      <c r="GCA295" s="755"/>
      <c r="GCB295" s="755"/>
      <c r="GCC295" s="755"/>
      <c r="GCD295" s="755"/>
      <c r="GCE295" s="755"/>
      <c r="GCF295" s="755"/>
      <c r="GCG295" s="755"/>
      <c r="GCH295" s="755"/>
      <c r="GCI295" s="755"/>
      <c r="GCJ295" s="755"/>
      <c r="GCK295" s="755"/>
      <c r="GCL295" s="755"/>
      <c r="GCM295" s="755"/>
      <c r="GCN295" s="755"/>
      <c r="GCO295" s="755"/>
      <c r="GCP295" s="755"/>
      <c r="GCQ295" s="755"/>
      <c r="GCR295" s="755"/>
      <c r="GCS295" s="755"/>
      <c r="GCT295" s="755"/>
      <c r="GCU295" s="755"/>
      <c r="GCV295" s="755"/>
      <c r="GCW295" s="755"/>
      <c r="GCX295" s="755"/>
      <c r="GCY295" s="755"/>
      <c r="GCZ295" s="755"/>
      <c r="GDA295" s="755"/>
      <c r="GDB295" s="755"/>
      <c r="GDC295" s="755"/>
      <c r="GDD295" s="755"/>
      <c r="GDE295" s="755"/>
      <c r="GDF295" s="755"/>
      <c r="GDG295" s="755"/>
      <c r="GDH295" s="755"/>
      <c r="GDI295" s="755"/>
      <c r="GDJ295" s="755"/>
      <c r="GDK295" s="755"/>
      <c r="GDL295" s="755"/>
      <c r="GDM295" s="755"/>
      <c r="GDN295" s="755"/>
      <c r="GDO295" s="755"/>
      <c r="GDP295" s="755"/>
      <c r="GDQ295" s="755"/>
      <c r="GDR295" s="755"/>
      <c r="GDS295" s="755"/>
      <c r="GDT295" s="755"/>
      <c r="GDU295" s="755"/>
      <c r="GDV295" s="755"/>
      <c r="GDW295" s="755"/>
      <c r="GDX295" s="755"/>
      <c r="GDY295" s="755"/>
      <c r="GDZ295" s="755"/>
      <c r="GEA295" s="755"/>
      <c r="GEB295" s="755"/>
      <c r="GEC295" s="755"/>
      <c r="GED295" s="755"/>
      <c r="GEE295" s="755"/>
      <c r="GEF295" s="755"/>
      <c r="GEG295" s="755"/>
      <c r="GEH295" s="755"/>
      <c r="GEI295" s="755"/>
      <c r="GEJ295" s="755"/>
      <c r="GEK295" s="755"/>
      <c r="GEL295" s="755"/>
      <c r="GEM295" s="755"/>
      <c r="GEN295" s="755"/>
      <c r="GEO295" s="755"/>
      <c r="GEP295" s="755"/>
      <c r="GEQ295" s="755"/>
      <c r="GER295" s="755"/>
      <c r="GES295" s="755"/>
      <c r="GET295" s="755"/>
      <c r="GEU295" s="755"/>
      <c r="GEV295" s="755"/>
      <c r="GEW295" s="755"/>
      <c r="GEX295" s="755"/>
      <c r="GEY295" s="755"/>
      <c r="GEZ295" s="755"/>
      <c r="GFA295" s="755"/>
      <c r="GFB295" s="755"/>
      <c r="GFC295" s="755"/>
      <c r="GFD295" s="755"/>
      <c r="GFE295" s="755"/>
      <c r="GFF295" s="755"/>
      <c r="GFG295" s="755"/>
      <c r="GFH295" s="755"/>
      <c r="GFI295" s="755"/>
      <c r="GFJ295" s="755"/>
      <c r="GFK295" s="755"/>
      <c r="GFL295" s="755"/>
      <c r="GFM295" s="755"/>
      <c r="GFN295" s="755"/>
      <c r="GFO295" s="755"/>
      <c r="GFP295" s="755"/>
      <c r="GFQ295" s="755"/>
      <c r="GFR295" s="755"/>
      <c r="GFS295" s="755"/>
      <c r="GFT295" s="755"/>
      <c r="GFU295" s="755"/>
      <c r="GFV295" s="755"/>
      <c r="GFW295" s="755"/>
      <c r="GFX295" s="755"/>
      <c r="GFY295" s="755"/>
      <c r="GFZ295" s="755"/>
      <c r="GGA295" s="755"/>
      <c r="GGB295" s="755"/>
      <c r="GGC295" s="755"/>
      <c r="GGD295" s="755"/>
      <c r="GGE295" s="755"/>
      <c r="GGF295" s="755"/>
      <c r="GGG295" s="755"/>
      <c r="GGH295" s="755"/>
      <c r="GGI295" s="755"/>
      <c r="GGJ295" s="755"/>
      <c r="GGK295" s="755"/>
      <c r="GGL295" s="755"/>
      <c r="GGM295" s="755"/>
      <c r="GGN295" s="755"/>
      <c r="GGO295" s="755"/>
      <c r="GGP295" s="755"/>
      <c r="GGQ295" s="755"/>
      <c r="GGR295" s="755"/>
      <c r="GGS295" s="755"/>
      <c r="GGT295" s="755"/>
      <c r="GGU295" s="755"/>
      <c r="GGV295" s="755"/>
      <c r="GGW295" s="755"/>
      <c r="GGX295" s="755"/>
      <c r="GGY295" s="755"/>
      <c r="GGZ295" s="755"/>
      <c r="GHA295" s="755"/>
      <c r="GHB295" s="755"/>
      <c r="GHC295" s="755"/>
      <c r="GHD295" s="755"/>
      <c r="GHE295" s="755"/>
      <c r="GHF295" s="755"/>
      <c r="GHG295" s="755"/>
      <c r="GHH295" s="755"/>
      <c r="GHI295" s="755"/>
      <c r="GHJ295" s="755"/>
      <c r="GHK295" s="755"/>
      <c r="GHL295" s="755"/>
      <c r="GHM295" s="755"/>
      <c r="GHN295" s="755"/>
      <c r="GHO295" s="755"/>
      <c r="GHP295" s="755"/>
      <c r="GHQ295" s="755"/>
      <c r="GHR295" s="755"/>
      <c r="GHS295" s="755"/>
      <c r="GHT295" s="755"/>
      <c r="GHU295" s="755"/>
      <c r="GHV295" s="755"/>
      <c r="GHW295" s="755"/>
      <c r="GHX295" s="755"/>
      <c r="GHY295" s="755"/>
      <c r="GHZ295" s="755"/>
      <c r="GIA295" s="755"/>
      <c r="GIB295" s="755"/>
      <c r="GIC295" s="755"/>
      <c r="GID295" s="755"/>
      <c r="GIE295" s="755"/>
      <c r="GIF295" s="755"/>
      <c r="GIG295" s="755"/>
      <c r="GIH295" s="755"/>
      <c r="GII295" s="755"/>
      <c r="GIJ295" s="755"/>
      <c r="GIK295" s="755"/>
      <c r="GIL295" s="755"/>
      <c r="GIM295" s="755"/>
      <c r="GIN295" s="755"/>
      <c r="GIO295" s="755"/>
      <c r="GIP295" s="755"/>
      <c r="GIQ295" s="755"/>
      <c r="GIR295" s="755"/>
      <c r="GIS295" s="755"/>
      <c r="GIT295" s="755"/>
      <c r="GIU295" s="755"/>
      <c r="GIV295" s="755"/>
      <c r="GIW295" s="755"/>
      <c r="GIX295" s="755"/>
      <c r="GIY295" s="755"/>
      <c r="GIZ295" s="755"/>
      <c r="GJA295" s="755"/>
      <c r="GJB295" s="755"/>
      <c r="GJC295" s="755"/>
      <c r="GJD295" s="755"/>
      <c r="GJE295" s="755"/>
      <c r="GJF295" s="755"/>
      <c r="GJG295" s="755"/>
      <c r="GJH295" s="755"/>
      <c r="GJI295" s="755"/>
      <c r="GJJ295" s="755"/>
      <c r="GJK295" s="755"/>
      <c r="GJL295" s="755"/>
      <c r="GJM295" s="755"/>
      <c r="GJN295" s="755"/>
      <c r="GJO295" s="755"/>
      <c r="GJP295" s="755"/>
      <c r="GJQ295" s="755"/>
      <c r="GJR295" s="755"/>
      <c r="GJS295" s="755"/>
      <c r="GJT295" s="755"/>
      <c r="GJU295" s="755"/>
      <c r="GJV295" s="755"/>
      <c r="GJW295" s="755"/>
      <c r="GJX295" s="755"/>
      <c r="GJY295" s="755"/>
      <c r="GJZ295" s="755"/>
      <c r="GKA295" s="755"/>
      <c r="GKB295" s="755"/>
      <c r="GKC295" s="755"/>
      <c r="GKD295" s="755"/>
      <c r="GKE295" s="755"/>
      <c r="GKF295" s="755"/>
      <c r="GKG295" s="755"/>
      <c r="GKH295" s="755"/>
      <c r="GKI295" s="755"/>
      <c r="GKJ295" s="755"/>
      <c r="GKK295" s="755"/>
      <c r="GKL295" s="755"/>
      <c r="GKM295" s="755"/>
      <c r="GKN295" s="755"/>
      <c r="GKO295" s="755"/>
      <c r="GKP295" s="755"/>
      <c r="GKQ295" s="755"/>
      <c r="GKR295" s="755"/>
      <c r="GKS295" s="755"/>
      <c r="GKT295" s="755"/>
      <c r="GKU295" s="755"/>
      <c r="GKV295" s="755"/>
      <c r="GKW295" s="755"/>
      <c r="GKX295" s="755"/>
      <c r="GKY295" s="755"/>
      <c r="GKZ295" s="755"/>
      <c r="GLA295" s="755"/>
      <c r="GLB295" s="755"/>
      <c r="GLC295" s="755"/>
      <c r="GLD295" s="755"/>
      <c r="GLE295" s="755"/>
      <c r="GLF295" s="755"/>
      <c r="GLG295" s="755"/>
      <c r="GLH295" s="755"/>
      <c r="GLI295" s="755"/>
      <c r="GLJ295" s="755"/>
      <c r="GLK295" s="755"/>
      <c r="GLL295" s="755"/>
      <c r="GLM295" s="755"/>
      <c r="GLN295" s="755"/>
      <c r="GLO295" s="755"/>
      <c r="GLP295" s="755"/>
      <c r="GLQ295" s="755"/>
      <c r="GLR295" s="755"/>
      <c r="GLS295" s="755"/>
      <c r="GLT295" s="755"/>
      <c r="GLU295" s="755"/>
      <c r="GLV295" s="755"/>
      <c r="GLW295" s="755"/>
      <c r="GLX295" s="755"/>
      <c r="GLY295" s="755"/>
      <c r="GLZ295" s="755"/>
      <c r="GMA295" s="755"/>
      <c r="GMB295" s="755"/>
      <c r="GMC295" s="755"/>
      <c r="GMD295" s="755"/>
      <c r="GME295" s="755"/>
      <c r="GMF295" s="755"/>
      <c r="GMG295" s="755"/>
      <c r="GMH295" s="755"/>
      <c r="GMI295" s="755"/>
      <c r="GMJ295" s="755"/>
      <c r="GMK295" s="755"/>
      <c r="GML295" s="755"/>
      <c r="GMM295" s="755"/>
      <c r="GMN295" s="755"/>
      <c r="GMO295" s="755"/>
      <c r="GMP295" s="755"/>
      <c r="GMQ295" s="755"/>
      <c r="GMR295" s="755"/>
      <c r="GMS295" s="755"/>
      <c r="GMT295" s="755"/>
      <c r="GMU295" s="755"/>
      <c r="GMV295" s="755"/>
      <c r="GMW295" s="755"/>
      <c r="GMX295" s="755"/>
      <c r="GMY295" s="755"/>
      <c r="GMZ295" s="755"/>
      <c r="GNA295" s="755"/>
      <c r="GNB295" s="755"/>
      <c r="GNC295" s="755"/>
      <c r="GND295" s="755"/>
      <c r="GNE295" s="755"/>
      <c r="GNF295" s="755"/>
      <c r="GNG295" s="755"/>
      <c r="GNH295" s="755"/>
      <c r="GNI295" s="755"/>
      <c r="GNJ295" s="755"/>
      <c r="GNK295" s="755"/>
      <c r="GNL295" s="755"/>
      <c r="GNM295" s="755"/>
      <c r="GNN295" s="755"/>
      <c r="GNO295" s="755"/>
      <c r="GNP295" s="755"/>
      <c r="GNQ295" s="755"/>
      <c r="GNR295" s="755"/>
      <c r="GNS295" s="755"/>
      <c r="GNT295" s="755"/>
      <c r="GNU295" s="755"/>
      <c r="GNV295" s="755"/>
      <c r="GNW295" s="755"/>
      <c r="GNX295" s="755"/>
      <c r="GNY295" s="755"/>
      <c r="GNZ295" s="755"/>
      <c r="GOA295" s="755"/>
      <c r="GOB295" s="755"/>
      <c r="GOC295" s="755"/>
      <c r="GOD295" s="755"/>
      <c r="GOE295" s="755"/>
      <c r="GOF295" s="755"/>
      <c r="GOG295" s="755"/>
      <c r="GOH295" s="755"/>
      <c r="GOI295" s="755"/>
      <c r="GOJ295" s="755"/>
      <c r="GOK295" s="755"/>
      <c r="GOL295" s="755"/>
      <c r="GOM295" s="755"/>
      <c r="GON295" s="755"/>
      <c r="GOO295" s="755"/>
      <c r="GOP295" s="755"/>
      <c r="GOQ295" s="755"/>
      <c r="GOR295" s="755"/>
      <c r="GOS295" s="755"/>
      <c r="GOT295" s="755"/>
      <c r="GOU295" s="755"/>
      <c r="GOV295" s="755"/>
      <c r="GOW295" s="755"/>
      <c r="GOX295" s="755"/>
      <c r="GOY295" s="755"/>
      <c r="GOZ295" s="755"/>
      <c r="GPA295" s="755"/>
      <c r="GPB295" s="755"/>
      <c r="GPC295" s="755"/>
      <c r="GPD295" s="755"/>
      <c r="GPE295" s="755"/>
      <c r="GPF295" s="755"/>
      <c r="GPG295" s="755"/>
      <c r="GPH295" s="755"/>
      <c r="GPI295" s="755"/>
      <c r="GPJ295" s="755"/>
      <c r="GPK295" s="755"/>
      <c r="GPL295" s="755"/>
      <c r="GPM295" s="755"/>
      <c r="GPN295" s="755"/>
      <c r="GPO295" s="755"/>
      <c r="GPP295" s="755"/>
      <c r="GPQ295" s="755"/>
      <c r="GPR295" s="755"/>
      <c r="GPS295" s="755"/>
      <c r="GPT295" s="755"/>
      <c r="GPU295" s="755"/>
      <c r="GPV295" s="755"/>
      <c r="GPW295" s="755"/>
      <c r="GPX295" s="755"/>
      <c r="GPY295" s="755"/>
      <c r="GPZ295" s="755"/>
      <c r="GQA295" s="755"/>
      <c r="GQB295" s="755"/>
      <c r="GQC295" s="755"/>
      <c r="GQD295" s="755"/>
      <c r="GQE295" s="755"/>
      <c r="GQF295" s="755"/>
      <c r="GQG295" s="755"/>
      <c r="GQH295" s="755"/>
      <c r="GQI295" s="755"/>
      <c r="GQJ295" s="755"/>
      <c r="GQK295" s="755"/>
      <c r="GQL295" s="755"/>
      <c r="GQM295" s="755"/>
      <c r="GQN295" s="755"/>
      <c r="GQO295" s="755"/>
      <c r="GQP295" s="755"/>
      <c r="GQQ295" s="755"/>
      <c r="GQR295" s="755"/>
      <c r="GQS295" s="755"/>
      <c r="GQT295" s="755"/>
      <c r="GQU295" s="755"/>
      <c r="GQV295" s="755"/>
      <c r="GQW295" s="755"/>
      <c r="GQX295" s="755"/>
      <c r="GQY295" s="755"/>
      <c r="GQZ295" s="755"/>
      <c r="GRA295" s="755"/>
      <c r="GRB295" s="755"/>
      <c r="GRC295" s="755"/>
      <c r="GRD295" s="755"/>
      <c r="GRE295" s="755"/>
      <c r="GRF295" s="755"/>
      <c r="GRG295" s="755"/>
      <c r="GRH295" s="755"/>
      <c r="GRI295" s="755"/>
      <c r="GRJ295" s="755"/>
      <c r="GRK295" s="755"/>
      <c r="GRL295" s="755"/>
      <c r="GRM295" s="755"/>
      <c r="GRN295" s="755"/>
      <c r="GRO295" s="755"/>
      <c r="GRP295" s="755"/>
      <c r="GRQ295" s="755"/>
      <c r="GRR295" s="755"/>
      <c r="GRS295" s="755"/>
      <c r="GRT295" s="755"/>
      <c r="GRU295" s="755"/>
      <c r="GRV295" s="755"/>
      <c r="GRW295" s="755"/>
      <c r="GRX295" s="755"/>
      <c r="GRY295" s="755"/>
      <c r="GRZ295" s="755"/>
      <c r="GSA295" s="755"/>
      <c r="GSB295" s="755"/>
      <c r="GSC295" s="755"/>
      <c r="GSD295" s="755"/>
      <c r="GSE295" s="755"/>
      <c r="GSF295" s="755"/>
      <c r="GSG295" s="755"/>
      <c r="GSH295" s="755"/>
      <c r="GSI295" s="755"/>
      <c r="GSJ295" s="755"/>
      <c r="GSK295" s="755"/>
      <c r="GSL295" s="755"/>
      <c r="GSM295" s="755"/>
      <c r="GSN295" s="755"/>
      <c r="GSO295" s="755"/>
      <c r="GSP295" s="755"/>
      <c r="GSQ295" s="755"/>
      <c r="GSR295" s="755"/>
      <c r="GSS295" s="755"/>
      <c r="GST295" s="755"/>
      <c r="GSU295" s="755"/>
      <c r="GSV295" s="755"/>
      <c r="GSW295" s="755"/>
      <c r="GSX295" s="755"/>
      <c r="GSY295" s="755"/>
      <c r="GSZ295" s="755"/>
      <c r="GTA295" s="755"/>
      <c r="GTB295" s="755"/>
      <c r="GTC295" s="755"/>
      <c r="GTD295" s="755"/>
      <c r="GTE295" s="755"/>
      <c r="GTF295" s="755"/>
      <c r="GTG295" s="755"/>
      <c r="GTH295" s="755"/>
      <c r="GTI295" s="755"/>
      <c r="GTJ295" s="755"/>
      <c r="GTK295" s="755"/>
      <c r="GTL295" s="755"/>
      <c r="GTM295" s="755"/>
      <c r="GTN295" s="755"/>
      <c r="GTO295" s="755"/>
      <c r="GTP295" s="755"/>
      <c r="GTQ295" s="755"/>
      <c r="GTR295" s="755"/>
      <c r="GTS295" s="755"/>
      <c r="GTT295" s="755"/>
      <c r="GTU295" s="755"/>
      <c r="GTV295" s="755"/>
      <c r="GTW295" s="755"/>
      <c r="GTX295" s="755"/>
      <c r="GTY295" s="755"/>
      <c r="GTZ295" s="755"/>
      <c r="GUA295" s="755"/>
      <c r="GUB295" s="755"/>
      <c r="GUC295" s="755"/>
      <c r="GUD295" s="755"/>
      <c r="GUE295" s="755"/>
      <c r="GUF295" s="755"/>
      <c r="GUG295" s="755"/>
      <c r="GUH295" s="755"/>
      <c r="GUI295" s="755"/>
      <c r="GUJ295" s="755"/>
      <c r="GUK295" s="755"/>
      <c r="GUL295" s="755"/>
      <c r="GUM295" s="755"/>
      <c r="GUN295" s="755"/>
      <c r="GUO295" s="755"/>
      <c r="GUP295" s="755"/>
      <c r="GUQ295" s="755"/>
      <c r="GUR295" s="755"/>
      <c r="GUS295" s="755"/>
      <c r="GUT295" s="755"/>
      <c r="GUU295" s="755"/>
      <c r="GUV295" s="755"/>
      <c r="GUW295" s="755"/>
      <c r="GUX295" s="755"/>
      <c r="GUY295" s="755"/>
      <c r="GUZ295" s="755"/>
      <c r="GVA295" s="755"/>
      <c r="GVB295" s="755"/>
      <c r="GVC295" s="755"/>
      <c r="GVD295" s="755"/>
      <c r="GVE295" s="755"/>
      <c r="GVF295" s="755"/>
      <c r="GVG295" s="755"/>
      <c r="GVH295" s="755"/>
      <c r="GVI295" s="755"/>
      <c r="GVJ295" s="755"/>
      <c r="GVK295" s="755"/>
      <c r="GVL295" s="755"/>
      <c r="GVM295" s="755"/>
      <c r="GVN295" s="755"/>
      <c r="GVO295" s="755"/>
      <c r="GVP295" s="755"/>
      <c r="GVQ295" s="755"/>
      <c r="GVR295" s="755"/>
      <c r="GVS295" s="755"/>
      <c r="GVT295" s="755"/>
      <c r="GVU295" s="755"/>
      <c r="GVV295" s="755"/>
      <c r="GVW295" s="755"/>
      <c r="GVX295" s="755"/>
      <c r="GVY295" s="755"/>
      <c r="GVZ295" s="755"/>
      <c r="GWA295" s="755"/>
      <c r="GWB295" s="755"/>
      <c r="GWC295" s="755"/>
      <c r="GWD295" s="755"/>
      <c r="GWE295" s="755"/>
      <c r="GWF295" s="755"/>
      <c r="GWG295" s="755"/>
      <c r="GWH295" s="755"/>
      <c r="GWI295" s="755"/>
      <c r="GWJ295" s="755"/>
      <c r="GWK295" s="755"/>
      <c r="GWL295" s="755"/>
      <c r="GWM295" s="755"/>
      <c r="GWN295" s="755"/>
      <c r="GWO295" s="755"/>
      <c r="GWP295" s="755"/>
      <c r="GWQ295" s="755"/>
      <c r="GWR295" s="755"/>
      <c r="GWS295" s="755"/>
      <c r="GWT295" s="755"/>
      <c r="GWU295" s="755"/>
      <c r="GWV295" s="755"/>
      <c r="GWW295" s="755"/>
      <c r="GWX295" s="755"/>
      <c r="GWY295" s="755"/>
      <c r="GWZ295" s="755"/>
      <c r="GXA295" s="755"/>
      <c r="GXB295" s="755"/>
      <c r="GXC295" s="755"/>
      <c r="GXD295" s="755"/>
      <c r="GXE295" s="755"/>
      <c r="GXF295" s="755"/>
      <c r="GXG295" s="755"/>
      <c r="GXH295" s="755"/>
      <c r="GXI295" s="755"/>
      <c r="GXJ295" s="755"/>
      <c r="GXK295" s="755"/>
      <c r="GXL295" s="755"/>
      <c r="GXM295" s="755"/>
      <c r="GXN295" s="755"/>
      <c r="GXO295" s="755"/>
      <c r="GXP295" s="755"/>
      <c r="GXQ295" s="755"/>
      <c r="GXR295" s="755"/>
      <c r="GXS295" s="755"/>
      <c r="GXT295" s="755"/>
      <c r="GXU295" s="755"/>
      <c r="GXV295" s="755"/>
      <c r="GXW295" s="755"/>
      <c r="GXX295" s="755"/>
      <c r="GXY295" s="755"/>
      <c r="GXZ295" s="755"/>
      <c r="GYA295" s="755"/>
      <c r="GYB295" s="755"/>
      <c r="GYC295" s="755"/>
      <c r="GYD295" s="755"/>
      <c r="GYE295" s="755"/>
      <c r="GYF295" s="755"/>
      <c r="GYG295" s="755"/>
      <c r="GYH295" s="755"/>
      <c r="GYI295" s="755"/>
      <c r="GYJ295" s="755"/>
      <c r="GYK295" s="755"/>
      <c r="GYL295" s="755"/>
      <c r="GYM295" s="755"/>
      <c r="GYN295" s="755"/>
      <c r="GYO295" s="755"/>
      <c r="GYP295" s="755"/>
      <c r="GYQ295" s="755"/>
      <c r="GYR295" s="755"/>
      <c r="GYS295" s="755"/>
      <c r="GYT295" s="755"/>
      <c r="GYU295" s="755"/>
      <c r="GYV295" s="755"/>
      <c r="GYW295" s="755"/>
      <c r="GYX295" s="755"/>
      <c r="GYY295" s="755"/>
      <c r="GYZ295" s="755"/>
      <c r="GZA295" s="755"/>
      <c r="GZB295" s="755"/>
      <c r="GZC295" s="755"/>
      <c r="GZD295" s="755"/>
      <c r="GZE295" s="755"/>
      <c r="GZF295" s="755"/>
      <c r="GZG295" s="755"/>
      <c r="GZH295" s="755"/>
      <c r="GZI295" s="755"/>
      <c r="GZJ295" s="755"/>
      <c r="GZK295" s="755"/>
      <c r="GZL295" s="755"/>
      <c r="GZM295" s="755"/>
      <c r="GZN295" s="755"/>
      <c r="GZO295" s="755"/>
      <c r="GZP295" s="755"/>
      <c r="GZQ295" s="755"/>
      <c r="GZR295" s="755"/>
      <c r="GZS295" s="755"/>
      <c r="GZT295" s="755"/>
      <c r="GZU295" s="755"/>
      <c r="GZV295" s="755"/>
      <c r="GZW295" s="755"/>
      <c r="GZX295" s="755"/>
      <c r="GZY295" s="755"/>
      <c r="GZZ295" s="755"/>
      <c r="HAA295" s="755"/>
      <c r="HAB295" s="755"/>
      <c r="HAC295" s="755"/>
      <c r="HAD295" s="755"/>
      <c r="HAE295" s="755"/>
      <c r="HAF295" s="755"/>
      <c r="HAG295" s="755"/>
      <c r="HAH295" s="755"/>
      <c r="HAI295" s="755"/>
      <c r="HAJ295" s="755"/>
      <c r="HAK295" s="755"/>
      <c r="HAL295" s="755"/>
      <c r="HAM295" s="755"/>
      <c r="HAN295" s="755"/>
      <c r="HAO295" s="755"/>
      <c r="HAP295" s="755"/>
      <c r="HAQ295" s="755"/>
      <c r="HAR295" s="755"/>
      <c r="HAS295" s="755"/>
      <c r="HAT295" s="755"/>
      <c r="HAU295" s="755"/>
      <c r="HAV295" s="755"/>
      <c r="HAW295" s="755"/>
      <c r="HAX295" s="755"/>
      <c r="HAY295" s="755"/>
      <c r="HAZ295" s="755"/>
      <c r="HBA295" s="755"/>
      <c r="HBB295" s="755"/>
      <c r="HBC295" s="755"/>
      <c r="HBD295" s="755"/>
      <c r="HBE295" s="755"/>
      <c r="HBF295" s="755"/>
      <c r="HBG295" s="755"/>
      <c r="HBH295" s="755"/>
      <c r="HBI295" s="755"/>
      <c r="HBJ295" s="755"/>
      <c r="HBK295" s="755"/>
      <c r="HBL295" s="755"/>
      <c r="HBM295" s="755"/>
      <c r="HBN295" s="755"/>
      <c r="HBO295" s="755"/>
      <c r="HBP295" s="755"/>
      <c r="HBQ295" s="755"/>
      <c r="HBR295" s="755"/>
      <c r="HBS295" s="755"/>
      <c r="HBT295" s="755"/>
      <c r="HBU295" s="755"/>
      <c r="HBV295" s="755"/>
      <c r="HBW295" s="755"/>
      <c r="HBX295" s="755"/>
      <c r="HBY295" s="755"/>
      <c r="HBZ295" s="755"/>
      <c r="HCA295" s="755"/>
      <c r="HCB295" s="755"/>
      <c r="HCC295" s="755"/>
      <c r="HCD295" s="755"/>
      <c r="HCE295" s="755"/>
      <c r="HCF295" s="755"/>
      <c r="HCG295" s="755"/>
      <c r="HCH295" s="755"/>
      <c r="HCI295" s="755"/>
      <c r="HCJ295" s="755"/>
      <c r="HCK295" s="755"/>
      <c r="HCL295" s="755"/>
      <c r="HCM295" s="755"/>
      <c r="HCN295" s="755"/>
      <c r="HCO295" s="755"/>
      <c r="HCP295" s="755"/>
      <c r="HCQ295" s="755"/>
      <c r="HCR295" s="755"/>
      <c r="HCS295" s="755"/>
      <c r="HCT295" s="755"/>
      <c r="HCU295" s="755"/>
      <c r="HCV295" s="755"/>
      <c r="HCW295" s="755"/>
      <c r="HCX295" s="755"/>
      <c r="HCY295" s="755"/>
      <c r="HCZ295" s="755"/>
      <c r="HDA295" s="755"/>
      <c r="HDB295" s="755"/>
      <c r="HDC295" s="755"/>
      <c r="HDD295" s="755"/>
      <c r="HDE295" s="755"/>
      <c r="HDF295" s="755"/>
      <c r="HDG295" s="755"/>
      <c r="HDH295" s="755"/>
      <c r="HDI295" s="755"/>
      <c r="HDJ295" s="755"/>
      <c r="HDK295" s="755"/>
      <c r="HDL295" s="755"/>
      <c r="HDM295" s="755"/>
      <c r="HDN295" s="755"/>
      <c r="HDO295" s="755"/>
      <c r="HDP295" s="755"/>
      <c r="HDQ295" s="755"/>
      <c r="HDR295" s="755"/>
      <c r="HDS295" s="755"/>
      <c r="HDT295" s="755"/>
      <c r="HDU295" s="755"/>
      <c r="HDV295" s="755"/>
      <c r="HDW295" s="755"/>
      <c r="HDX295" s="755"/>
      <c r="HDY295" s="755"/>
      <c r="HDZ295" s="755"/>
      <c r="HEA295" s="755"/>
      <c r="HEB295" s="755"/>
      <c r="HEC295" s="755"/>
      <c r="HED295" s="755"/>
      <c r="HEE295" s="755"/>
      <c r="HEF295" s="755"/>
      <c r="HEG295" s="755"/>
      <c r="HEH295" s="755"/>
      <c r="HEI295" s="755"/>
      <c r="HEJ295" s="755"/>
      <c r="HEK295" s="755"/>
      <c r="HEL295" s="755"/>
      <c r="HEM295" s="755"/>
      <c r="HEN295" s="755"/>
      <c r="HEO295" s="755"/>
      <c r="HEP295" s="755"/>
      <c r="HEQ295" s="755"/>
      <c r="HER295" s="755"/>
      <c r="HES295" s="755"/>
      <c r="HET295" s="755"/>
      <c r="HEU295" s="755"/>
      <c r="HEV295" s="755"/>
      <c r="HEW295" s="755"/>
      <c r="HEX295" s="755"/>
      <c r="HEY295" s="755"/>
      <c r="HEZ295" s="755"/>
      <c r="HFA295" s="755"/>
      <c r="HFB295" s="755"/>
      <c r="HFC295" s="755"/>
      <c r="HFD295" s="755"/>
      <c r="HFE295" s="755"/>
      <c r="HFF295" s="755"/>
      <c r="HFG295" s="755"/>
      <c r="HFH295" s="755"/>
      <c r="HFI295" s="755"/>
      <c r="HFJ295" s="755"/>
      <c r="HFK295" s="755"/>
      <c r="HFL295" s="755"/>
      <c r="HFM295" s="755"/>
      <c r="HFN295" s="755"/>
      <c r="HFO295" s="755"/>
      <c r="HFP295" s="755"/>
      <c r="HFQ295" s="755"/>
      <c r="HFR295" s="755"/>
      <c r="HFS295" s="755"/>
      <c r="HFT295" s="755"/>
      <c r="HFU295" s="755"/>
      <c r="HFV295" s="755"/>
      <c r="HFW295" s="755"/>
      <c r="HFX295" s="755"/>
      <c r="HFY295" s="755"/>
      <c r="HFZ295" s="755"/>
      <c r="HGA295" s="755"/>
      <c r="HGB295" s="755"/>
      <c r="HGC295" s="755"/>
      <c r="HGD295" s="755"/>
      <c r="HGE295" s="755"/>
      <c r="HGF295" s="755"/>
      <c r="HGG295" s="755"/>
      <c r="HGH295" s="755"/>
      <c r="HGI295" s="755"/>
      <c r="HGJ295" s="755"/>
      <c r="HGK295" s="755"/>
      <c r="HGL295" s="755"/>
      <c r="HGM295" s="755"/>
      <c r="HGN295" s="755"/>
      <c r="HGO295" s="755"/>
      <c r="HGP295" s="755"/>
      <c r="HGQ295" s="755"/>
      <c r="HGR295" s="755"/>
      <c r="HGS295" s="755"/>
      <c r="HGT295" s="755"/>
      <c r="HGU295" s="755"/>
      <c r="HGV295" s="755"/>
      <c r="HGW295" s="755"/>
      <c r="HGX295" s="755"/>
      <c r="HGY295" s="755"/>
      <c r="HGZ295" s="755"/>
      <c r="HHA295" s="755"/>
      <c r="HHB295" s="755"/>
      <c r="HHC295" s="755"/>
      <c r="HHD295" s="755"/>
      <c r="HHE295" s="755"/>
      <c r="HHF295" s="755"/>
      <c r="HHG295" s="755"/>
      <c r="HHH295" s="755"/>
      <c r="HHI295" s="755"/>
      <c r="HHJ295" s="755"/>
      <c r="HHK295" s="755"/>
      <c r="HHL295" s="755"/>
      <c r="HHM295" s="755"/>
      <c r="HHN295" s="755"/>
      <c r="HHO295" s="755"/>
      <c r="HHP295" s="755"/>
      <c r="HHQ295" s="755"/>
      <c r="HHR295" s="755"/>
      <c r="HHS295" s="755"/>
      <c r="HHT295" s="755"/>
      <c r="HHU295" s="755"/>
      <c r="HHV295" s="755"/>
      <c r="HHW295" s="755"/>
      <c r="HHX295" s="755"/>
      <c r="HHY295" s="755"/>
      <c r="HHZ295" s="755"/>
      <c r="HIA295" s="755"/>
      <c r="HIB295" s="755"/>
      <c r="HIC295" s="755"/>
      <c r="HID295" s="755"/>
      <c r="HIE295" s="755"/>
      <c r="HIF295" s="755"/>
      <c r="HIG295" s="755"/>
      <c r="HIH295" s="755"/>
      <c r="HII295" s="755"/>
      <c r="HIJ295" s="755"/>
      <c r="HIK295" s="755"/>
      <c r="HIL295" s="755"/>
      <c r="HIM295" s="755"/>
      <c r="HIN295" s="755"/>
      <c r="HIO295" s="755"/>
      <c r="HIP295" s="755"/>
      <c r="HIQ295" s="755"/>
      <c r="HIR295" s="755"/>
      <c r="HIS295" s="755"/>
      <c r="HIT295" s="755"/>
      <c r="HIU295" s="755"/>
      <c r="HIV295" s="755"/>
      <c r="HIW295" s="755"/>
      <c r="HIX295" s="755"/>
      <c r="HIY295" s="755"/>
      <c r="HIZ295" s="755"/>
      <c r="HJA295" s="755"/>
      <c r="HJB295" s="755"/>
      <c r="HJC295" s="755"/>
      <c r="HJD295" s="755"/>
      <c r="HJE295" s="755"/>
      <c r="HJF295" s="755"/>
      <c r="HJG295" s="755"/>
      <c r="HJH295" s="755"/>
      <c r="HJI295" s="755"/>
      <c r="HJJ295" s="755"/>
      <c r="HJK295" s="755"/>
      <c r="HJL295" s="755"/>
      <c r="HJM295" s="755"/>
      <c r="HJN295" s="755"/>
      <c r="HJO295" s="755"/>
      <c r="HJP295" s="755"/>
      <c r="HJQ295" s="755"/>
      <c r="HJR295" s="755"/>
      <c r="HJS295" s="755"/>
      <c r="HJT295" s="755"/>
      <c r="HJU295" s="755"/>
      <c r="HJV295" s="755"/>
      <c r="HJW295" s="755"/>
      <c r="HJX295" s="755"/>
      <c r="HJY295" s="755"/>
      <c r="HJZ295" s="755"/>
      <c r="HKA295" s="755"/>
      <c r="HKB295" s="755"/>
      <c r="HKC295" s="755"/>
      <c r="HKD295" s="755"/>
      <c r="HKE295" s="755"/>
      <c r="HKF295" s="755"/>
      <c r="HKG295" s="755"/>
      <c r="HKH295" s="755"/>
      <c r="HKI295" s="755"/>
      <c r="HKJ295" s="755"/>
      <c r="HKK295" s="755"/>
      <c r="HKL295" s="755"/>
      <c r="HKM295" s="755"/>
      <c r="HKN295" s="755"/>
      <c r="HKO295" s="755"/>
      <c r="HKP295" s="755"/>
      <c r="HKQ295" s="755"/>
      <c r="HKR295" s="755"/>
      <c r="HKS295" s="755"/>
      <c r="HKT295" s="755"/>
      <c r="HKU295" s="755"/>
      <c r="HKV295" s="755"/>
      <c r="HKW295" s="755"/>
      <c r="HKX295" s="755"/>
      <c r="HKY295" s="755"/>
      <c r="HKZ295" s="755"/>
      <c r="HLA295" s="755"/>
      <c r="HLB295" s="755"/>
      <c r="HLC295" s="755"/>
      <c r="HLD295" s="755"/>
      <c r="HLE295" s="755"/>
      <c r="HLF295" s="755"/>
      <c r="HLG295" s="755"/>
      <c r="HLH295" s="755"/>
      <c r="HLI295" s="755"/>
      <c r="HLJ295" s="755"/>
      <c r="HLK295" s="755"/>
      <c r="HLL295" s="755"/>
      <c r="HLM295" s="755"/>
      <c r="HLN295" s="755"/>
      <c r="HLO295" s="755"/>
      <c r="HLP295" s="755"/>
      <c r="HLQ295" s="755"/>
      <c r="HLR295" s="755"/>
      <c r="HLS295" s="755"/>
      <c r="HLT295" s="755"/>
      <c r="HLU295" s="755"/>
      <c r="HLV295" s="755"/>
      <c r="HLW295" s="755"/>
      <c r="HLX295" s="755"/>
      <c r="HLY295" s="755"/>
      <c r="HLZ295" s="755"/>
      <c r="HMA295" s="755"/>
      <c r="HMB295" s="755"/>
      <c r="HMC295" s="755"/>
      <c r="HMD295" s="755"/>
      <c r="HME295" s="755"/>
      <c r="HMF295" s="755"/>
      <c r="HMG295" s="755"/>
      <c r="HMH295" s="755"/>
      <c r="HMI295" s="755"/>
      <c r="HMJ295" s="755"/>
      <c r="HMK295" s="755"/>
      <c r="HML295" s="755"/>
      <c r="HMM295" s="755"/>
      <c r="HMN295" s="755"/>
      <c r="HMO295" s="755"/>
      <c r="HMP295" s="755"/>
      <c r="HMQ295" s="755"/>
      <c r="HMR295" s="755"/>
      <c r="HMS295" s="755"/>
      <c r="HMT295" s="755"/>
      <c r="HMU295" s="755"/>
      <c r="HMV295" s="755"/>
      <c r="HMW295" s="755"/>
      <c r="HMX295" s="755"/>
      <c r="HMY295" s="755"/>
      <c r="HMZ295" s="755"/>
      <c r="HNA295" s="755"/>
      <c r="HNB295" s="755"/>
      <c r="HNC295" s="755"/>
      <c r="HND295" s="755"/>
      <c r="HNE295" s="755"/>
      <c r="HNF295" s="755"/>
      <c r="HNG295" s="755"/>
      <c r="HNH295" s="755"/>
      <c r="HNI295" s="755"/>
      <c r="HNJ295" s="755"/>
      <c r="HNK295" s="755"/>
      <c r="HNL295" s="755"/>
      <c r="HNM295" s="755"/>
      <c r="HNN295" s="755"/>
      <c r="HNO295" s="755"/>
      <c r="HNP295" s="755"/>
      <c r="HNQ295" s="755"/>
      <c r="HNR295" s="755"/>
      <c r="HNS295" s="755"/>
      <c r="HNT295" s="755"/>
      <c r="HNU295" s="755"/>
      <c r="HNV295" s="755"/>
      <c r="HNW295" s="755"/>
      <c r="HNX295" s="755"/>
      <c r="HNY295" s="755"/>
      <c r="HNZ295" s="755"/>
      <c r="HOA295" s="755"/>
      <c r="HOB295" s="755"/>
      <c r="HOC295" s="755"/>
      <c r="HOD295" s="755"/>
      <c r="HOE295" s="755"/>
      <c r="HOF295" s="755"/>
      <c r="HOG295" s="755"/>
      <c r="HOH295" s="755"/>
      <c r="HOI295" s="755"/>
      <c r="HOJ295" s="755"/>
      <c r="HOK295" s="755"/>
      <c r="HOL295" s="755"/>
      <c r="HOM295" s="755"/>
      <c r="HON295" s="755"/>
      <c r="HOO295" s="755"/>
      <c r="HOP295" s="755"/>
      <c r="HOQ295" s="755"/>
      <c r="HOR295" s="755"/>
      <c r="HOS295" s="755"/>
      <c r="HOT295" s="755"/>
      <c r="HOU295" s="755"/>
      <c r="HOV295" s="755"/>
      <c r="HOW295" s="755"/>
      <c r="HOX295" s="755"/>
      <c r="HOY295" s="755"/>
      <c r="HOZ295" s="755"/>
      <c r="HPA295" s="755"/>
      <c r="HPB295" s="755"/>
      <c r="HPC295" s="755"/>
      <c r="HPD295" s="755"/>
      <c r="HPE295" s="755"/>
      <c r="HPF295" s="755"/>
      <c r="HPG295" s="755"/>
      <c r="HPH295" s="755"/>
      <c r="HPI295" s="755"/>
      <c r="HPJ295" s="755"/>
      <c r="HPK295" s="755"/>
      <c r="HPL295" s="755"/>
      <c r="HPM295" s="755"/>
      <c r="HPN295" s="755"/>
      <c r="HPO295" s="755"/>
      <c r="HPP295" s="755"/>
      <c r="HPQ295" s="755"/>
      <c r="HPR295" s="755"/>
      <c r="HPS295" s="755"/>
      <c r="HPT295" s="755"/>
      <c r="HPU295" s="755"/>
      <c r="HPV295" s="755"/>
      <c r="HPW295" s="755"/>
      <c r="HPX295" s="755"/>
      <c r="HPY295" s="755"/>
      <c r="HPZ295" s="755"/>
      <c r="HQA295" s="755"/>
      <c r="HQB295" s="755"/>
      <c r="HQC295" s="755"/>
      <c r="HQD295" s="755"/>
      <c r="HQE295" s="755"/>
      <c r="HQF295" s="755"/>
      <c r="HQG295" s="755"/>
      <c r="HQH295" s="755"/>
      <c r="HQI295" s="755"/>
      <c r="HQJ295" s="755"/>
      <c r="HQK295" s="755"/>
      <c r="HQL295" s="755"/>
      <c r="HQM295" s="755"/>
      <c r="HQN295" s="755"/>
      <c r="HQO295" s="755"/>
      <c r="HQP295" s="755"/>
      <c r="HQQ295" s="755"/>
      <c r="HQR295" s="755"/>
      <c r="HQS295" s="755"/>
      <c r="HQT295" s="755"/>
      <c r="HQU295" s="755"/>
      <c r="HQV295" s="755"/>
      <c r="HQW295" s="755"/>
      <c r="HQX295" s="755"/>
      <c r="HQY295" s="755"/>
      <c r="HQZ295" s="755"/>
      <c r="HRA295" s="755"/>
      <c r="HRB295" s="755"/>
      <c r="HRC295" s="755"/>
      <c r="HRD295" s="755"/>
      <c r="HRE295" s="755"/>
      <c r="HRF295" s="755"/>
      <c r="HRG295" s="755"/>
      <c r="HRH295" s="755"/>
      <c r="HRI295" s="755"/>
      <c r="HRJ295" s="755"/>
      <c r="HRK295" s="755"/>
      <c r="HRL295" s="755"/>
      <c r="HRM295" s="755"/>
      <c r="HRN295" s="755"/>
      <c r="HRO295" s="755"/>
      <c r="HRP295" s="755"/>
      <c r="HRQ295" s="755"/>
      <c r="HRR295" s="755"/>
      <c r="HRS295" s="755"/>
      <c r="HRT295" s="755"/>
      <c r="HRU295" s="755"/>
      <c r="HRV295" s="755"/>
      <c r="HRW295" s="755"/>
      <c r="HRX295" s="755"/>
      <c r="HRY295" s="755"/>
      <c r="HRZ295" s="755"/>
      <c r="HSA295" s="755"/>
      <c r="HSB295" s="755"/>
      <c r="HSC295" s="755"/>
      <c r="HSD295" s="755"/>
      <c r="HSE295" s="755"/>
      <c r="HSF295" s="755"/>
      <c r="HSG295" s="755"/>
      <c r="HSH295" s="755"/>
      <c r="HSI295" s="755"/>
      <c r="HSJ295" s="755"/>
      <c r="HSK295" s="755"/>
      <c r="HSL295" s="755"/>
      <c r="HSM295" s="755"/>
      <c r="HSN295" s="755"/>
      <c r="HSO295" s="755"/>
      <c r="HSP295" s="755"/>
      <c r="HSQ295" s="755"/>
      <c r="HSR295" s="755"/>
      <c r="HSS295" s="755"/>
      <c r="HST295" s="755"/>
      <c r="HSU295" s="755"/>
      <c r="HSV295" s="755"/>
      <c r="HSW295" s="755"/>
      <c r="HSX295" s="755"/>
      <c r="HSY295" s="755"/>
      <c r="HSZ295" s="755"/>
      <c r="HTA295" s="755"/>
      <c r="HTB295" s="755"/>
      <c r="HTC295" s="755"/>
      <c r="HTD295" s="755"/>
      <c r="HTE295" s="755"/>
      <c r="HTF295" s="755"/>
      <c r="HTG295" s="755"/>
      <c r="HTH295" s="755"/>
      <c r="HTI295" s="755"/>
      <c r="HTJ295" s="755"/>
      <c r="HTK295" s="755"/>
      <c r="HTL295" s="755"/>
      <c r="HTM295" s="755"/>
      <c r="HTN295" s="755"/>
      <c r="HTO295" s="755"/>
      <c r="HTP295" s="755"/>
      <c r="HTQ295" s="755"/>
      <c r="HTR295" s="755"/>
      <c r="HTS295" s="755"/>
      <c r="HTT295" s="755"/>
      <c r="HTU295" s="755"/>
      <c r="HTV295" s="755"/>
      <c r="HTW295" s="755"/>
      <c r="HTX295" s="755"/>
      <c r="HTY295" s="755"/>
      <c r="HTZ295" s="755"/>
      <c r="HUA295" s="755"/>
      <c r="HUB295" s="755"/>
      <c r="HUC295" s="755"/>
      <c r="HUD295" s="755"/>
      <c r="HUE295" s="755"/>
      <c r="HUF295" s="755"/>
      <c r="HUG295" s="755"/>
      <c r="HUH295" s="755"/>
      <c r="HUI295" s="755"/>
      <c r="HUJ295" s="755"/>
      <c r="HUK295" s="755"/>
      <c r="HUL295" s="755"/>
      <c r="HUM295" s="755"/>
      <c r="HUN295" s="755"/>
      <c r="HUO295" s="755"/>
      <c r="HUP295" s="755"/>
      <c r="HUQ295" s="755"/>
      <c r="HUR295" s="755"/>
      <c r="HUS295" s="755"/>
      <c r="HUT295" s="755"/>
      <c r="HUU295" s="755"/>
      <c r="HUV295" s="755"/>
      <c r="HUW295" s="755"/>
      <c r="HUX295" s="755"/>
      <c r="HUY295" s="755"/>
      <c r="HUZ295" s="755"/>
      <c r="HVA295" s="755"/>
      <c r="HVB295" s="755"/>
      <c r="HVC295" s="755"/>
      <c r="HVD295" s="755"/>
      <c r="HVE295" s="755"/>
      <c r="HVF295" s="755"/>
      <c r="HVG295" s="755"/>
      <c r="HVH295" s="755"/>
      <c r="HVI295" s="755"/>
      <c r="HVJ295" s="755"/>
      <c r="HVK295" s="755"/>
      <c r="HVL295" s="755"/>
      <c r="HVM295" s="755"/>
      <c r="HVN295" s="755"/>
      <c r="HVO295" s="755"/>
      <c r="HVP295" s="755"/>
      <c r="HVQ295" s="755"/>
      <c r="HVR295" s="755"/>
      <c r="HVS295" s="755"/>
      <c r="HVT295" s="755"/>
      <c r="HVU295" s="755"/>
      <c r="HVV295" s="755"/>
      <c r="HVW295" s="755"/>
      <c r="HVX295" s="755"/>
      <c r="HVY295" s="755"/>
      <c r="HVZ295" s="755"/>
      <c r="HWA295" s="755"/>
      <c r="HWB295" s="755"/>
      <c r="HWC295" s="755"/>
      <c r="HWD295" s="755"/>
      <c r="HWE295" s="755"/>
      <c r="HWF295" s="755"/>
      <c r="HWG295" s="755"/>
      <c r="HWH295" s="755"/>
      <c r="HWI295" s="755"/>
      <c r="HWJ295" s="755"/>
      <c r="HWK295" s="755"/>
      <c r="HWL295" s="755"/>
      <c r="HWM295" s="755"/>
      <c r="HWN295" s="755"/>
      <c r="HWO295" s="755"/>
      <c r="HWP295" s="755"/>
      <c r="HWQ295" s="755"/>
      <c r="HWR295" s="755"/>
      <c r="HWS295" s="755"/>
      <c r="HWT295" s="755"/>
      <c r="HWU295" s="755"/>
      <c r="HWV295" s="755"/>
      <c r="HWW295" s="755"/>
      <c r="HWX295" s="755"/>
      <c r="HWY295" s="755"/>
      <c r="HWZ295" s="755"/>
      <c r="HXA295" s="755"/>
      <c r="HXB295" s="755"/>
      <c r="HXC295" s="755"/>
      <c r="HXD295" s="755"/>
      <c r="HXE295" s="755"/>
      <c r="HXF295" s="755"/>
      <c r="HXG295" s="755"/>
      <c r="HXH295" s="755"/>
      <c r="HXI295" s="755"/>
      <c r="HXJ295" s="755"/>
      <c r="HXK295" s="755"/>
      <c r="HXL295" s="755"/>
      <c r="HXM295" s="755"/>
      <c r="HXN295" s="755"/>
      <c r="HXO295" s="755"/>
      <c r="HXP295" s="755"/>
      <c r="HXQ295" s="755"/>
      <c r="HXR295" s="755"/>
      <c r="HXS295" s="755"/>
      <c r="HXT295" s="755"/>
      <c r="HXU295" s="755"/>
      <c r="HXV295" s="755"/>
      <c r="HXW295" s="755"/>
      <c r="HXX295" s="755"/>
      <c r="HXY295" s="755"/>
      <c r="HXZ295" s="755"/>
      <c r="HYA295" s="755"/>
      <c r="HYB295" s="755"/>
      <c r="HYC295" s="755"/>
      <c r="HYD295" s="755"/>
      <c r="HYE295" s="755"/>
      <c r="HYF295" s="755"/>
      <c r="HYG295" s="755"/>
      <c r="HYH295" s="755"/>
      <c r="HYI295" s="755"/>
      <c r="HYJ295" s="755"/>
      <c r="HYK295" s="755"/>
      <c r="HYL295" s="755"/>
      <c r="HYM295" s="755"/>
      <c r="HYN295" s="755"/>
      <c r="HYO295" s="755"/>
      <c r="HYP295" s="755"/>
      <c r="HYQ295" s="755"/>
      <c r="HYR295" s="755"/>
      <c r="HYS295" s="755"/>
      <c r="HYT295" s="755"/>
      <c r="HYU295" s="755"/>
      <c r="HYV295" s="755"/>
      <c r="HYW295" s="755"/>
      <c r="HYX295" s="755"/>
      <c r="HYY295" s="755"/>
      <c r="HYZ295" s="755"/>
      <c r="HZA295" s="755"/>
      <c r="HZB295" s="755"/>
      <c r="HZC295" s="755"/>
      <c r="HZD295" s="755"/>
      <c r="HZE295" s="755"/>
      <c r="HZF295" s="755"/>
      <c r="HZG295" s="755"/>
      <c r="HZH295" s="755"/>
      <c r="HZI295" s="755"/>
      <c r="HZJ295" s="755"/>
      <c r="HZK295" s="755"/>
      <c r="HZL295" s="755"/>
      <c r="HZM295" s="755"/>
      <c r="HZN295" s="755"/>
      <c r="HZO295" s="755"/>
      <c r="HZP295" s="755"/>
      <c r="HZQ295" s="755"/>
      <c r="HZR295" s="755"/>
      <c r="HZS295" s="755"/>
      <c r="HZT295" s="755"/>
      <c r="HZU295" s="755"/>
      <c r="HZV295" s="755"/>
      <c r="HZW295" s="755"/>
      <c r="HZX295" s="755"/>
      <c r="HZY295" s="755"/>
      <c r="HZZ295" s="755"/>
      <c r="IAA295" s="755"/>
      <c r="IAB295" s="755"/>
      <c r="IAC295" s="755"/>
      <c r="IAD295" s="755"/>
      <c r="IAE295" s="755"/>
      <c r="IAF295" s="755"/>
      <c r="IAG295" s="755"/>
      <c r="IAH295" s="755"/>
      <c r="IAI295" s="755"/>
      <c r="IAJ295" s="755"/>
      <c r="IAK295" s="755"/>
      <c r="IAL295" s="755"/>
      <c r="IAM295" s="755"/>
      <c r="IAN295" s="755"/>
      <c r="IAO295" s="755"/>
      <c r="IAP295" s="755"/>
      <c r="IAQ295" s="755"/>
      <c r="IAR295" s="755"/>
      <c r="IAS295" s="755"/>
      <c r="IAT295" s="755"/>
      <c r="IAU295" s="755"/>
      <c r="IAV295" s="755"/>
      <c r="IAW295" s="755"/>
      <c r="IAX295" s="755"/>
      <c r="IAY295" s="755"/>
      <c r="IAZ295" s="755"/>
      <c r="IBA295" s="755"/>
      <c r="IBB295" s="755"/>
      <c r="IBC295" s="755"/>
      <c r="IBD295" s="755"/>
      <c r="IBE295" s="755"/>
      <c r="IBF295" s="755"/>
      <c r="IBG295" s="755"/>
      <c r="IBH295" s="755"/>
      <c r="IBI295" s="755"/>
      <c r="IBJ295" s="755"/>
      <c r="IBK295" s="755"/>
      <c r="IBL295" s="755"/>
      <c r="IBM295" s="755"/>
      <c r="IBN295" s="755"/>
      <c r="IBO295" s="755"/>
      <c r="IBP295" s="755"/>
      <c r="IBQ295" s="755"/>
      <c r="IBR295" s="755"/>
      <c r="IBS295" s="755"/>
      <c r="IBT295" s="755"/>
      <c r="IBU295" s="755"/>
      <c r="IBV295" s="755"/>
      <c r="IBW295" s="755"/>
      <c r="IBX295" s="755"/>
      <c r="IBY295" s="755"/>
      <c r="IBZ295" s="755"/>
      <c r="ICA295" s="755"/>
      <c r="ICB295" s="755"/>
      <c r="ICC295" s="755"/>
      <c r="ICD295" s="755"/>
      <c r="ICE295" s="755"/>
      <c r="ICF295" s="755"/>
      <c r="ICG295" s="755"/>
      <c r="ICH295" s="755"/>
      <c r="ICI295" s="755"/>
      <c r="ICJ295" s="755"/>
      <c r="ICK295" s="755"/>
      <c r="ICL295" s="755"/>
      <c r="ICM295" s="755"/>
      <c r="ICN295" s="755"/>
      <c r="ICO295" s="755"/>
      <c r="ICP295" s="755"/>
      <c r="ICQ295" s="755"/>
      <c r="ICR295" s="755"/>
      <c r="ICS295" s="755"/>
      <c r="ICT295" s="755"/>
      <c r="ICU295" s="755"/>
      <c r="ICV295" s="755"/>
      <c r="ICW295" s="755"/>
      <c r="ICX295" s="755"/>
      <c r="ICY295" s="755"/>
      <c r="ICZ295" s="755"/>
      <c r="IDA295" s="755"/>
      <c r="IDB295" s="755"/>
      <c r="IDC295" s="755"/>
      <c r="IDD295" s="755"/>
      <c r="IDE295" s="755"/>
      <c r="IDF295" s="755"/>
      <c r="IDG295" s="755"/>
      <c r="IDH295" s="755"/>
      <c r="IDI295" s="755"/>
      <c r="IDJ295" s="755"/>
      <c r="IDK295" s="755"/>
      <c r="IDL295" s="755"/>
      <c r="IDM295" s="755"/>
      <c r="IDN295" s="755"/>
      <c r="IDO295" s="755"/>
      <c r="IDP295" s="755"/>
      <c r="IDQ295" s="755"/>
      <c r="IDR295" s="755"/>
      <c r="IDS295" s="755"/>
      <c r="IDT295" s="755"/>
      <c r="IDU295" s="755"/>
      <c r="IDV295" s="755"/>
      <c r="IDW295" s="755"/>
      <c r="IDX295" s="755"/>
      <c r="IDY295" s="755"/>
      <c r="IDZ295" s="755"/>
      <c r="IEA295" s="755"/>
      <c r="IEB295" s="755"/>
      <c r="IEC295" s="755"/>
      <c r="IED295" s="755"/>
      <c r="IEE295" s="755"/>
      <c r="IEF295" s="755"/>
      <c r="IEG295" s="755"/>
      <c r="IEH295" s="755"/>
      <c r="IEI295" s="755"/>
      <c r="IEJ295" s="755"/>
      <c r="IEK295" s="755"/>
      <c r="IEL295" s="755"/>
      <c r="IEM295" s="755"/>
      <c r="IEN295" s="755"/>
      <c r="IEO295" s="755"/>
      <c r="IEP295" s="755"/>
      <c r="IEQ295" s="755"/>
      <c r="IER295" s="755"/>
      <c r="IES295" s="755"/>
      <c r="IET295" s="755"/>
      <c r="IEU295" s="755"/>
      <c r="IEV295" s="755"/>
      <c r="IEW295" s="755"/>
      <c r="IEX295" s="755"/>
      <c r="IEY295" s="755"/>
      <c r="IEZ295" s="755"/>
      <c r="IFA295" s="755"/>
      <c r="IFB295" s="755"/>
      <c r="IFC295" s="755"/>
      <c r="IFD295" s="755"/>
      <c r="IFE295" s="755"/>
      <c r="IFF295" s="755"/>
      <c r="IFG295" s="755"/>
      <c r="IFH295" s="755"/>
      <c r="IFI295" s="755"/>
      <c r="IFJ295" s="755"/>
      <c r="IFK295" s="755"/>
      <c r="IFL295" s="755"/>
      <c r="IFM295" s="755"/>
      <c r="IFN295" s="755"/>
      <c r="IFO295" s="755"/>
      <c r="IFP295" s="755"/>
      <c r="IFQ295" s="755"/>
      <c r="IFR295" s="755"/>
      <c r="IFS295" s="755"/>
      <c r="IFT295" s="755"/>
      <c r="IFU295" s="755"/>
      <c r="IFV295" s="755"/>
      <c r="IFW295" s="755"/>
      <c r="IFX295" s="755"/>
      <c r="IFY295" s="755"/>
      <c r="IFZ295" s="755"/>
      <c r="IGA295" s="755"/>
      <c r="IGB295" s="755"/>
      <c r="IGC295" s="755"/>
      <c r="IGD295" s="755"/>
      <c r="IGE295" s="755"/>
      <c r="IGF295" s="755"/>
      <c r="IGG295" s="755"/>
      <c r="IGH295" s="755"/>
      <c r="IGI295" s="755"/>
      <c r="IGJ295" s="755"/>
      <c r="IGK295" s="755"/>
      <c r="IGL295" s="755"/>
      <c r="IGM295" s="755"/>
      <c r="IGN295" s="755"/>
      <c r="IGO295" s="755"/>
      <c r="IGP295" s="755"/>
      <c r="IGQ295" s="755"/>
      <c r="IGR295" s="755"/>
      <c r="IGS295" s="755"/>
      <c r="IGT295" s="755"/>
      <c r="IGU295" s="755"/>
      <c r="IGV295" s="755"/>
      <c r="IGW295" s="755"/>
      <c r="IGX295" s="755"/>
      <c r="IGY295" s="755"/>
      <c r="IGZ295" s="755"/>
      <c r="IHA295" s="755"/>
      <c r="IHB295" s="755"/>
      <c r="IHC295" s="755"/>
      <c r="IHD295" s="755"/>
      <c r="IHE295" s="755"/>
      <c r="IHF295" s="755"/>
      <c r="IHG295" s="755"/>
      <c r="IHH295" s="755"/>
      <c r="IHI295" s="755"/>
      <c r="IHJ295" s="755"/>
      <c r="IHK295" s="755"/>
      <c r="IHL295" s="755"/>
      <c r="IHM295" s="755"/>
      <c r="IHN295" s="755"/>
      <c r="IHO295" s="755"/>
      <c r="IHP295" s="755"/>
      <c r="IHQ295" s="755"/>
      <c r="IHR295" s="755"/>
      <c r="IHS295" s="755"/>
      <c r="IHT295" s="755"/>
      <c r="IHU295" s="755"/>
      <c r="IHV295" s="755"/>
      <c r="IHW295" s="755"/>
      <c r="IHX295" s="755"/>
      <c r="IHY295" s="755"/>
      <c r="IHZ295" s="755"/>
      <c r="IIA295" s="755"/>
      <c r="IIB295" s="755"/>
      <c r="IIC295" s="755"/>
      <c r="IID295" s="755"/>
      <c r="IIE295" s="755"/>
      <c r="IIF295" s="755"/>
      <c r="IIG295" s="755"/>
      <c r="IIH295" s="755"/>
      <c r="III295" s="755"/>
      <c r="IIJ295" s="755"/>
      <c r="IIK295" s="755"/>
      <c r="IIL295" s="755"/>
      <c r="IIM295" s="755"/>
      <c r="IIN295" s="755"/>
      <c r="IIO295" s="755"/>
      <c r="IIP295" s="755"/>
      <c r="IIQ295" s="755"/>
      <c r="IIR295" s="755"/>
      <c r="IIS295" s="755"/>
      <c r="IIT295" s="755"/>
      <c r="IIU295" s="755"/>
      <c r="IIV295" s="755"/>
      <c r="IIW295" s="755"/>
      <c r="IIX295" s="755"/>
      <c r="IIY295" s="755"/>
      <c r="IIZ295" s="755"/>
      <c r="IJA295" s="755"/>
      <c r="IJB295" s="755"/>
      <c r="IJC295" s="755"/>
      <c r="IJD295" s="755"/>
      <c r="IJE295" s="755"/>
      <c r="IJF295" s="755"/>
      <c r="IJG295" s="755"/>
      <c r="IJH295" s="755"/>
      <c r="IJI295" s="755"/>
      <c r="IJJ295" s="755"/>
      <c r="IJK295" s="755"/>
      <c r="IJL295" s="755"/>
      <c r="IJM295" s="755"/>
      <c r="IJN295" s="755"/>
      <c r="IJO295" s="755"/>
      <c r="IJP295" s="755"/>
      <c r="IJQ295" s="755"/>
      <c r="IJR295" s="755"/>
      <c r="IJS295" s="755"/>
      <c r="IJT295" s="755"/>
      <c r="IJU295" s="755"/>
      <c r="IJV295" s="755"/>
      <c r="IJW295" s="755"/>
      <c r="IJX295" s="755"/>
      <c r="IJY295" s="755"/>
      <c r="IJZ295" s="755"/>
      <c r="IKA295" s="755"/>
      <c r="IKB295" s="755"/>
      <c r="IKC295" s="755"/>
      <c r="IKD295" s="755"/>
      <c r="IKE295" s="755"/>
      <c r="IKF295" s="755"/>
      <c r="IKG295" s="755"/>
      <c r="IKH295" s="755"/>
      <c r="IKI295" s="755"/>
      <c r="IKJ295" s="755"/>
      <c r="IKK295" s="755"/>
      <c r="IKL295" s="755"/>
      <c r="IKM295" s="755"/>
      <c r="IKN295" s="755"/>
      <c r="IKO295" s="755"/>
      <c r="IKP295" s="755"/>
      <c r="IKQ295" s="755"/>
      <c r="IKR295" s="755"/>
      <c r="IKS295" s="755"/>
      <c r="IKT295" s="755"/>
      <c r="IKU295" s="755"/>
      <c r="IKV295" s="755"/>
      <c r="IKW295" s="755"/>
      <c r="IKX295" s="755"/>
      <c r="IKY295" s="755"/>
      <c r="IKZ295" s="755"/>
      <c r="ILA295" s="755"/>
      <c r="ILB295" s="755"/>
      <c r="ILC295" s="755"/>
      <c r="ILD295" s="755"/>
      <c r="ILE295" s="755"/>
      <c r="ILF295" s="755"/>
      <c r="ILG295" s="755"/>
      <c r="ILH295" s="755"/>
      <c r="ILI295" s="755"/>
      <c r="ILJ295" s="755"/>
      <c r="ILK295" s="755"/>
      <c r="ILL295" s="755"/>
      <c r="ILM295" s="755"/>
      <c r="ILN295" s="755"/>
      <c r="ILO295" s="755"/>
      <c r="ILP295" s="755"/>
      <c r="ILQ295" s="755"/>
      <c r="ILR295" s="755"/>
      <c r="ILS295" s="755"/>
      <c r="ILT295" s="755"/>
      <c r="ILU295" s="755"/>
      <c r="ILV295" s="755"/>
      <c r="ILW295" s="755"/>
      <c r="ILX295" s="755"/>
      <c r="ILY295" s="755"/>
      <c r="ILZ295" s="755"/>
      <c r="IMA295" s="755"/>
      <c r="IMB295" s="755"/>
      <c r="IMC295" s="755"/>
      <c r="IMD295" s="755"/>
      <c r="IME295" s="755"/>
      <c r="IMF295" s="755"/>
      <c r="IMG295" s="755"/>
      <c r="IMH295" s="755"/>
      <c r="IMI295" s="755"/>
      <c r="IMJ295" s="755"/>
      <c r="IMK295" s="755"/>
      <c r="IML295" s="755"/>
      <c r="IMM295" s="755"/>
      <c r="IMN295" s="755"/>
      <c r="IMO295" s="755"/>
      <c r="IMP295" s="755"/>
      <c r="IMQ295" s="755"/>
      <c r="IMR295" s="755"/>
      <c r="IMS295" s="755"/>
      <c r="IMT295" s="755"/>
      <c r="IMU295" s="755"/>
      <c r="IMV295" s="755"/>
      <c r="IMW295" s="755"/>
      <c r="IMX295" s="755"/>
      <c r="IMY295" s="755"/>
      <c r="IMZ295" s="755"/>
      <c r="INA295" s="755"/>
      <c r="INB295" s="755"/>
      <c r="INC295" s="755"/>
      <c r="IND295" s="755"/>
      <c r="INE295" s="755"/>
      <c r="INF295" s="755"/>
      <c r="ING295" s="755"/>
      <c r="INH295" s="755"/>
      <c r="INI295" s="755"/>
      <c r="INJ295" s="755"/>
      <c r="INK295" s="755"/>
      <c r="INL295" s="755"/>
      <c r="INM295" s="755"/>
      <c r="INN295" s="755"/>
      <c r="INO295" s="755"/>
      <c r="INP295" s="755"/>
      <c r="INQ295" s="755"/>
      <c r="INR295" s="755"/>
      <c r="INS295" s="755"/>
      <c r="INT295" s="755"/>
      <c r="INU295" s="755"/>
      <c r="INV295" s="755"/>
      <c r="INW295" s="755"/>
      <c r="INX295" s="755"/>
      <c r="INY295" s="755"/>
      <c r="INZ295" s="755"/>
      <c r="IOA295" s="755"/>
      <c r="IOB295" s="755"/>
      <c r="IOC295" s="755"/>
      <c r="IOD295" s="755"/>
      <c r="IOE295" s="755"/>
      <c r="IOF295" s="755"/>
      <c r="IOG295" s="755"/>
      <c r="IOH295" s="755"/>
      <c r="IOI295" s="755"/>
      <c r="IOJ295" s="755"/>
      <c r="IOK295" s="755"/>
      <c r="IOL295" s="755"/>
      <c r="IOM295" s="755"/>
      <c r="ION295" s="755"/>
      <c r="IOO295" s="755"/>
      <c r="IOP295" s="755"/>
      <c r="IOQ295" s="755"/>
      <c r="IOR295" s="755"/>
      <c r="IOS295" s="755"/>
      <c r="IOT295" s="755"/>
      <c r="IOU295" s="755"/>
      <c r="IOV295" s="755"/>
      <c r="IOW295" s="755"/>
      <c r="IOX295" s="755"/>
      <c r="IOY295" s="755"/>
      <c r="IOZ295" s="755"/>
      <c r="IPA295" s="755"/>
      <c r="IPB295" s="755"/>
      <c r="IPC295" s="755"/>
      <c r="IPD295" s="755"/>
      <c r="IPE295" s="755"/>
      <c r="IPF295" s="755"/>
      <c r="IPG295" s="755"/>
      <c r="IPH295" s="755"/>
      <c r="IPI295" s="755"/>
      <c r="IPJ295" s="755"/>
      <c r="IPK295" s="755"/>
      <c r="IPL295" s="755"/>
      <c r="IPM295" s="755"/>
      <c r="IPN295" s="755"/>
      <c r="IPO295" s="755"/>
      <c r="IPP295" s="755"/>
      <c r="IPQ295" s="755"/>
      <c r="IPR295" s="755"/>
      <c r="IPS295" s="755"/>
      <c r="IPT295" s="755"/>
      <c r="IPU295" s="755"/>
      <c r="IPV295" s="755"/>
      <c r="IPW295" s="755"/>
      <c r="IPX295" s="755"/>
      <c r="IPY295" s="755"/>
      <c r="IPZ295" s="755"/>
      <c r="IQA295" s="755"/>
      <c r="IQB295" s="755"/>
      <c r="IQC295" s="755"/>
      <c r="IQD295" s="755"/>
      <c r="IQE295" s="755"/>
      <c r="IQF295" s="755"/>
      <c r="IQG295" s="755"/>
      <c r="IQH295" s="755"/>
      <c r="IQI295" s="755"/>
      <c r="IQJ295" s="755"/>
      <c r="IQK295" s="755"/>
      <c r="IQL295" s="755"/>
      <c r="IQM295" s="755"/>
      <c r="IQN295" s="755"/>
      <c r="IQO295" s="755"/>
      <c r="IQP295" s="755"/>
      <c r="IQQ295" s="755"/>
      <c r="IQR295" s="755"/>
      <c r="IQS295" s="755"/>
      <c r="IQT295" s="755"/>
      <c r="IQU295" s="755"/>
      <c r="IQV295" s="755"/>
      <c r="IQW295" s="755"/>
      <c r="IQX295" s="755"/>
      <c r="IQY295" s="755"/>
      <c r="IQZ295" s="755"/>
      <c r="IRA295" s="755"/>
      <c r="IRB295" s="755"/>
      <c r="IRC295" s="755"/>
      <c r="IRD295" s="755"/>
      <c r="IRE295" s="755"/>
      <c r="IRF295" s="755"/>
      <c r="IRG295" s="755"/>
      <c r="IRH295" s="755"/>
      <c r="IRI295" s="755"/>
      <c r="IRJ295" s="755"/>
      <c r="IRK295" s="755"/>
      <c r="IRL295" s="755"/>
      <c r="IRM295" s="755"/>
      <c r="IRN295" s="755"/>
      <c r="IRO295" s="755"/>
      <c r="IRP295" s="755"/>
      <c r="IRQ295" s="755"/>
      <c r="IRR295" s="755"/>
      <c r="IRS295" s="755"/>
      <c r="IRT295" s="755"/>
      <c r="IRU295" s="755"/>
      <c r="IRV295" s="755"/>
      <c r="IRW295" s="755"/>
      <c r="IRX295" s="755"/>
      <c r="IRY295" s="755"/>
      <c r="IRZ295" s="755"/>
      <c r="ISA295" s="755"/>
      <c r="ISB295" s="755"/>
      <c r="ISC295" s="755"/>
      <c r="ISD295" s="755"/>
      <c r="ISE295" s="755"/>
      <c r="ISF295" s="755"/>
      <c r="ISG295" s="755"/>
      <c r="ISH295" s="755"/>
      <c r="ISI295" s="755"/>
      <c r="ISJ295" s="755"/>
      <c r="ISK295" s="755"/>
      <c r="ISL295" s="755"/>
      <c r="ISM295" s="755"/>
      <c r="ISN295" s="755"/>
      <c r="ISO295" s="755"/>
      <c r="ISP295" s="755"/>
      <c r="ISQ295" s="755"/>
      <c r="ISR295" s="755"/>
      <c r="ISS295" s="755"/>
      <c r="IST295" s="755"/>
      <c r="ISU295" s="755"/>
      <c r="ISV295" s="755"/>
      <c r="ISW295" s="755"/>
      <c r="ISX295" s="755"/>
      <c r="ISY295" s="755"/>
      <c r="ISZ295" s="755"/>
      <c r="ITA295" s="755"/>
      <c r="ITB295" s="755"/>
      <c r="ITC295" s="755"/>
      <c r="ITD295" s="755"/>
      <c r="ITE295" s="755"/>
      <c r="ITF295" s="755"/>
      <c r="ITG295" s="755"/>
      <c r="ITH295" s="755"/>
      <c r="ITI295" s="755"/>
      <c r="ITJ295" s="755"/>
      <c r="ITK295" s="755"/>
      <c r="ITL295" s="755"/>
      <c r="ITM295" s="755"/>
      <c r="ITN295" s="755"/>
      <c r="ITO295" s="755"/>
      <c r="ITP295" s="755"/>
      <c r="ITQ295" s="755"/>
      <c r="ITR295" s="755"/>
      <c r="ITS295" s="755"/>
      <c r="ITT295" s="755"/>
      <c r="ITU295" s="755"/>
      <c r="ITV295" s="755"/>
      <c r="ITW295" s="755"/>
      <c r="ITX295" s="755"/>
      <c r="ITY295" s="755"/>
      <c r="ITZ295" s="755"/>
      <c r="IUA295" s="755"/>
      <c r="IUB295" s="755"/>
      <c r="IUC295" s="755"/>
      <c r="IUD295" s="755"/>
      <c r="IUE295" s="755"/>
      <c r="IUF295" s="755"/>
      <c r="IUG295" s="755"/>
      <c r="IUH295" s="755"/>
      <c r="IUI295" s="755"/>
      <c r="IUJ295" s="755"/>
      <c r="IUK295" s="755"/>
      <c r="IUL295" s="755"/>
      <c r="IUM295" s="755"/>
      <c r="IUN295" s="755"/>
      <c r="IUO295" s="755"/>
      <c r="IUP295" s="755"/>
      <c r="IUQ295" s="755"/>
      <c r="IUR295" s="755"/>
      <c r="IUS295" s="755"/>
      <c r="IUT295" s="755"/>
      <c r="IUU295" s="755"/>
      <c r="IUV295" s="755"/>
      <c r="IUW295" s="755"/>
      <c r="IUX295" s="755"/>
      <c r="IUY295" s="755"/>
      <c r="IUZ295" s="755"/>
      <c r="IVA295" s="755"/>
      <c r="IVB295" s="755"/>
      <c r="IVC295" s="755"/>
      <c r="IVD295" s="755"/>
      <c r="IVE295" s="755"/>
      <c r="IVF295" s="755"/>
      <c r="IVG295" s="755"/>
      <c r="IVH295" s="755"/>
      <c r="IVI295" s="755"/>
      <c r="IVJ295" s="755"/>
      <c r="IVK295" s="755"/>
      <c r="IVL295" s="755"/>
      <c r="IVM295" s="755"/>
      <c r="IVN295" s="755"/>
      <c r="IVO295" s="755"/>
      <c r="IVP295" s="755"/>
      <c r="IVQ295" s="755"/>
      <c r="IVR295" s="755"/>
      <c r="IVS295" s="755"/>
      <c r="IVT295" s="755"/>
      <c r="IVU295" s="755"/>
      <c r="IVV295" s="755"/>
      <c r="IVW295" s="755"/>
      <c r="IVX295" s="755"/>
      <c r="IVY295" s="755"/>
      <c r="IVZ295" s="755"/>
      <c r="IWA295" s="755"/>
      <c r="IWB295" s="755"/>
      <c r="IWC295" s="755"/>
      <c r="IWD295" s="755"/>
      <c r="IWE295" s="755"/>
      <c r="IWF295" s="755"/>
      <c r="IWG295" s="755"/>
      <c r="IWH295" s="755"/>
      <c r="IWI295" s="755"/>
      <c r="IWJ295" s="755"/>
      <c r="IWK295" s="755"/>
      <c r="IWL295" s="755"/>
      <c r="IWM295" s="755"/>
      <c r="IWN295" s="755"/>
      <c r="IWO295" s="755"/>
      <c r="IWP295" s="755"/>
      <c r="IWQ295" s="755"/>
      <c r="IWR295" s="755"/>
      <c r="IWS295" s="755"/>
      <c r="IWT295" s="755"/>
      <c r="IWU295" s="755"/>
      <c r="IWV295" s="755"/>
      <c r="IWW295" s="755"/>
      <c r="IWX295" s="755"/>
      <c r="IWY295" s="755"/>
      <c r="IWZ295" s="755"/>
      <c r="IXA295" s="755"/>
      <c r="IXB295" s="755"/>
      <c r="IXC295" s="755"/>
      <c r="IXD295" s="755"/>
      <c r="IXE295" s="755"/>
      <c r="IXF295" s="755"/>
      <c r="IXG295" s="755"/>
      <c r="IXH295" s="755"/>
      <c r="IXI295" s="755"/>
      <c r="IXJ295" s="755"/>
      <c r="IXK295" s="755"/>
      <c r="IXL295" s="755"/>
      <c r="IXM295" s="755"/>
      <c r="IXN295" s="755"/>
      <c r="IXO295" s="755"/>
      <c r="IXP295" s="755"/>
      <c r="IXQ295" s="755"/>
      <c r="IXR295" s="755"/>
      <c r="IXS295" s="755"/>
      <c r="IXT295" s="755"/>
      <c r="IXU295" s="755"/>
      <c r="IXV295" s="755"/>
      <c r="IXW295" s="755"/>
      <c r="IXX295" s="755"/>
      <c r="IXY295" s="755"/>
      <c r="IXZ295" s="755"/>
      <c r="IYA295" s="755"/>
      <c r="IYB295" s="755"/>
      <c r="IYC295" s="755"/>
      <c r="IYD295" s="755"/>
      <c r="IYE295" s="755"/>
      <c r="IYF295" s="755"/>
      <c r="IYG295" s="755"/>
      <c r="IYH295" s="755"/>
      <c r="IYI295" s="755"/>
      <c r="IYJ295" s="755"/>
      <c r="IYK295" s="755"/>
      <c r="IYL295" s="755"/>
      <c r="IYM295" s="755"/>
      <c r="IYN295" s="755"/>
      <c r="IYO295" s="755"/>
      <c r="IYP295" s="755"/>
      <c r="IYQ295" s="755"/>
      <c r="IYR295" s="755"/>
      <c r="IYS295" s="755"/>
      <c r="IYT295" s="755"/>
      <c r="IYU295" s="755"/>
      <c r="IYV295" s="755"/>
      <c r="IYW295" s="755"/>
      <c r="IYX295" s="755"/>
      <c r="IYY295" s="755"/>
      <c r="IYZ295" s="755"/>
      <c r="IZA295" s="755"/>
      <c r="IZB295" s="755"/>
      <c r="IZC295" s="755"/>
      <c r="IZD295" s="755"/>
      <c r="IZE295" s="755"/>
      <c r="IZF295" s="755"/>
      <c r="IZG295" s="755"/>
      <c r="IZH295" s="755"/>
      <c r="IZI295" s="755"/>
      <c r="IZJ295" s="755"/>
      <c r="IZK295" s="755"/>
      <c r="IZL295" s="755"/>
      <c r="IZM295" s="755"/>
      <c r="IZN295" s="755"/>
      <c r="IZO295" s="755"/>
      <c r="IZP295" s="755"/>
      <c r="IZQ295" s="755"/>
      <c r="IZR295" s="755"/>
      <c r="IZS295" s="755"/>
      <c r="IZT295" s="755"/>
      <c r="IZU295" s="755"/>
      <c r="IZV295" s="755"/>
      <c r="IZW295" s="755"/>
      <c r="IZX295" s="755"/>
      <c r="IZY295" s="755"/>
      <c r="IZZ295" s="755"/>
      <c r="JAA295" s="755"/>
      <c r="JAB295" s="755"/>
      <c r="JAC295" s="755"/>
      <c r="JAD295" s="755"/>
      <c r="JAE295" s="755"/>
      <c r="JAF295" s="755"/>
      <c r="JAG295" s="755"/>
      <c r="JAH295" s="755"/>
      <c r="JAI295" s="755"/>
      <c r="JAJ295" s="755"/>
      <c r="JAK295" s="755"/>
      <c r="JAL295" s="755"/>
      <c r="JAM295" s="755"/>
      <c r="JAN295" s="755"/>
      <c r="JAO295" s="755"/>
      <c r="JAP295" s="755"/>
      <c r="JAQ295" s="755"/>
      <c r="JAR295" s="755"/>
      <c r="JAS295" s="755"/>
      <c r="JAT295" s="755"/>
      <c r="JAU295" s="755"/>
      <c r="JAV295" s="755"/>
      <c r="JAW295" s="755"/>
      <c r="JAX295" s="755"/>
      <c r="JAY295" s="755"/>
      <c r="JAZ295" s="755"/>
      <c r="JBA295" s="755"/>
      <c r="JBB295" s="755"/>
      <c r="JBC295" s="755"/>
      <c r="JBD295" s="755"/>
      <c r="JBE295" s="755"/>
      <c r="JBF295" s="755"/>
      <c r="JBG295" s="755"/>
      <c r="JBH295" s="755"/>
      <c r="JBI295" s="755"/>
      <c r="JBJ295" s="755"/>
      <c r="JBK295" s="755"/>
      <c r="JBL295" s="755"/>
      <c r="JBM295" s="755"/>
      <c r="JBN295" s="755"/>
      <c r="JBO295" s="755"/>
      <c r="JBP295" s="755"/>
      <c r="JBQ295" s="755"/>
      <c r="JBR295" s="755"/>
      <c r="JBS295" s="755"/>
      <c r="JBT295" s="755"/>
      <c r="JBU295" s="755"/>
      <c r="JBV295" s="755"/>
      <c r="JBW295" s="755"/>
      <c r="JBX295" s="755"/>
      <c r="JBY295" s="755"/>
      <c r="JBZ295" s="755"/>
      <c r="JCA295" s="755"/>
      <c r="JCB295" s="755"/>
      <c r="JCC295" s="755"/>
      <c r="JCD295" s="755"/>
      <c r="JCE295" s="755"/>
      <c r="JCF295" s="755"/>
      <c r="JCG295" s="755"/>
      <c r="JCH295" s="755"/>
      <c r="JCI295" s="755"/>
      <c r="JCJ295" s="755"/>
      <c r="JCK295" s="755"/>
      <c r="JCL295" s="755"/>
      <c r="JCM295" s="755"/>
      <c r="JCN295" s="755"/>
      <c r="JCO295" s="755"/>
      <c r="JCP295" s="755"/>
      <c r="JCQ295" s="755"/>
      <c r="JCR295" s="755"/>
      <c r="JCS295" s="755"/>
      <c r="JCT295" s="755"/>
      <c r="JCU295" s="755"/>
      <c r="JCV295" s="755"/>
      <c r="JCW295" s="755"/>
      <c r="JCX295" s="755"/>
      <c r="JCY295" s="755"/>
      <c r="JCZ295" s="755"/>
      <c r="JDA295" s="755"/>
      <c r="JDB295" s="755"/>
      <c r="JDC295" s="755"/>
      <c r="JDD295" s="755"/>
      <c r="JDE295" s="755"/>
      <c r="JDF295" s="755"/>
      <c r="JDG295" s="755"/>
      <c r="JDH295" s="755"/>
      <c r="JDI295" s="755"/>
      <c r="JDJ295" s="755"/>
      <c r="JDK295" s="755"/>
      <c r="JDL295" s="755"/>
      <c r="JDM295" s="755"/>
      <c r="JDN295" s="755"/>
      <c r="JDO295" s="755"/>
      <c r="JDP295" s="755"/>
      <c r="JDQ295" s="755"/>
      <c r="JDR295" s="755"/>
      <c r="JDS295" s="755"/>
      <c r="JDT295" s="755"/>
      <c r="JDU295" s="755"/>
      <c r="JDV295" s="755"/>
      <c r="JDW295" s="755"/>
      <c r="JDX295" s="755"/>
      <c r="JDY295" s="755"/>
      <c r="JDZ295" s="755"/>
      <c r="JEA295" s="755"/>
      <c r="JEB295" s="755"/>
      <c r="JEC295" s="755"/>
      <c r="JED295" s="755"/>
      <c r="JEE295" s="755"/>
      <c r="JEF295" s="755"/>
      <c r="JEG295" s="755"/>
      <c r="JEH295" s="755"/>
      <c r="JEI295" s="755"/>
      <c r="JEJ295" s="755"/>
      <c r="JEK295" s="755"/>
      <c r="JEL295" s="755"/>
      <c r="JEM295" s="755"/>
      <c r="JEN295" s="755"/>
      <c r="JEO295" s="755"/>
      <c r="JEP295" s="755"/>
      <c r="JEQ295" s="755"/>
      <c r="JER295" s="755"/>
      <c r="JES295" s="755"/>
      <c r="JET295" s="755"/>
      <c r="JEU295" s="755"/>
      <c r="JEV295" s="755"/>
      <c r="JEW295" s="755"/>
      <c r="JEX295" s="755"/>
      <c r="JEY295" s="755"/>
      <c r="JEZ295" s="755"/>
      <c r="JFA295" s="755"/>
      <c r="JFB295" s="755"/>
      <c r="JFC295" s="755"/>
      <c r="JFD295" s="755"/>
      <c r="JFE295" s="755"/>
      <c r="JFF295" s="755"/>
      <c r="JFG295" s="755"/>
      <c r="JFH295" s="755"/>
      <c r="JFI295" s="755"/>
      <c r="JFJ295" s="755"/>
      <c r="JFK295" s="755"/>
      <c r="JFL295" s="755"/>
      <c r="JFM295" s="755"/>
      <c r="JFN295" s="755"/>
      <c r="JFO295" s="755"/>
      <c r="JFP295" s="755"/>
      <c r="JFQ295" s="755"/>
      <c r="JFR295" s="755"/>
      <c r="JFS295" s="755"/>
      <c r="JFT295" s="755"/>
      <c r="JFU295" s="755"/>
      <c r="JFV295" s="755"/>
      <c r="JFW295" s="755"/>
      <c r="JFX295" s="755"/>
      <c r="JFY295" s="755"/>
      <c r="JFZ295" s="755"/>
      <c r="JGA295" s="755"/>
      <c r="JGB295" s="755"/>
      <c r="JGC295" s="755"/>
      <c r="JGD295" s="755"/>
      <c r="JGE295" s="755"/>
      <c r="JGF295" s="755"/>
      <c r="JGG295" s="755"/>
      <c r="JGH295" s="755"/>
      <c r="JGI295" s="755"/>
      <c r="JGJ295" s="755"/>
      <c r="JGK295" s="755"/>
      <c r="JGL295" s="755"/>
      <c r="JGM295" s="755"/>
      <c r="JGN295" s="755"/>
      <c r="JGO295" s="755"/>
      <c r="JGP295" s="755"/>
      <c r="JGQ295" s="755"/>
      <c r="JGR295" s="755"/>
      <c r="JGS295" s="755"/>
      <c r="JGT295" s="755"/>
      <c r="JGU295" s="755"/>
      <c r="JGV295" s="755"/>
      <c r="JGW295" s="755"/>
      <c r="JGX295" s="755"/>
      <c r="JGY295" s="755"/>
      <c r="JGZ295" s="755"/>
      <c r="JHA295" s="755"/>
      <c r="JHB295" s="755"/>
      <c r="JHC295" s="755"/>
      <c r="JHD295" s="755"/>
      <c r="JHE295" s="755"/>
      <c r="JHF295" s="755"/>
      <c r="JHG295" s="755"/>
      <c r="JHH295" s="755"/>
      <c r="JHI295" s="755"/>
      <c r="JHJ295" s="755"/>
      <c r="JHK295" s="755"/>
      <c r="JHL295" s="755"/>
      <c r="JHM295" s="755"/>
      <c r="JHN295" s="755"/>
      <c r="JHO295" s="755"/>
      <c r="JHP295" s="755"/>
      <c r="JHQ295" s="755"/>
      <c r="JHR295" s="755"/>
      <c r="JHS295" s="755"/>
      <c r="JHT295" s="755"/>
      <c r="JHU295" s="755"/>
      <c r="JHV295" s="755"/>
      <c r="JHW295" s="755"/>
      <c r="JHX295" s="755"/>
      <c r="JHY295" s="755"/>
      <c r="JHZ295" s="755"/>
      <c r="JIA295" s="755"/>
      <c r="JIB295" s="755"/>
      <c r="JIC295" s="755"/>
      <c r="JID295" s="755"/>
      <c r="JIE295" s="755"/>
      <c r="JIF295" s="755"/>
      <c r="JIG295" s="755"/>
      <c r="JIH295" s="755"/>
      <c r="JII295" s="755"/>
      <c r="JIJ295" s="755"/>
      <c r="JIK295" s="755"/>
      <c r="JIL295" s="755"/>
      <c r="JIM295" s="755"/>
      <c r="JIN295" s="755"/>
      <c r="JIO295" s="755"/>
      <c r="JIP295" s="755"/>
      <c r="JIQ295" s="755"/>
      <c r="JIR295" s="755"/>
      <c r="JIS295" s="755"/>
      <c r="JIT295" s="755"/>
      <c r="JIU295" s="755"/>
      <c r="JIV295" s="755"/>
      <c r="JIW295" s="755"/>
      <c r="JIX295" s="755"/>
      <c r="JIY295" s="755"/>
      <c r="JIZ295" s="755"/>
      <c r="JJA295" s="755"/>
      <c r="JJB295" s="755"/>
      <c r="JJC295" s="755"/>
      <c r="JJD295" s="755"/>
      <c r="JJE295" s="755"/>
      <c r="JJF295" s="755"/>
      <c r="JJG295" s="755"/>
      <c r="JJH295" s="755"/>
      <c r="JJI295" s="755"/>
      <c r="JJJ295" s="755"/>
      <c r="JJK295" s="755"/>
      <c r="JJL295" s="755"/>
      <c r="JJM295" s="755"/>
      <c r="JJN295" s="755"/>
      <c r="JJO295" s="755"/>
      <c r="JJP295" s="755"/>
      <c r="JJQ295" s="755"/>
      <c r="JJR295" s="755"/>
      <c r="JJS295" s="755"/>
      <c r="JJT295" s="755"/>
      <c r="JJU295" s="755"/>
      <c r="JJV295" s="755"/>
      <c r="JJW295" s="755"/>
      <c r="JJX295" s="755"/>
      <c r="JJY295" s="755"/>
      <c r="JJZ295" s="755"/>
      <c r="JKA295" s="755"/>
      <c r="JKB295" s="755"/>
      <c r="JKC295" s="755"/>
      <c r="JKD295" s="755"/>
      <c r="JKE295" s="755"/>
      <c r="JKF295" s="755"/>
      <c r="JKG295" s="755"/>
      <c r="JKH295" s="755"/>
      <c r="JKI295" s="755"/>
      <c r="JKJ295" s="755"/>
      <c r="JKK295" s="755"/>
      <c r="JKL295" s="755"/>
      <c r="JKM295" s="755"/>
      <c r="JKN295" s="755"/>
      <c r="JKO295" s="755"/>
      <c r="JKP295" s="755"/>
      <c r="JKQ295" s="755"/>
      <c r="JKR295" s="755"/>
      <c r="JKS295" s="755"/>
      <c r="JKT295" s="755"/>
      <c r="JKU295" s="755"/>
      <c r="JKV295" s="755"/>
      <c r="JKW295" s="755"/>
      <c r="JKX295" s="755"/>
      <c r="JKY295" s="755"/>
      <c r="JKZ295" s="755"/>
      <c r="JLA295" s="755"/>
      <c r="JLB295" s="755"/>
      <c r="JLC295" s="755"/>
      <c r="JLD295" s="755"/>
      <c r="JLE295" s="755"/>
      <c r="JLF295" s="755"/>
      <c r="JLG295" s="755"/>
      <c r="JLH295" s="755"/>
      <c r="JLI295" s="755"/>
      <c r="JLJ295" s="755"/>
      <c r="JLK295" s="755"/>
      <c r="JLL295" s="755"/>
      <c r="JLM295" s="755"/>
      <c r="JLN295" s="755"/>
      <c r="JLO295" s="755"/>
      <c r="JLP295" s="755"/>
      <c r="JLQ295" s="755"/>
      <c r="JLR295" s="755"/>
      <c r="JLS295" s="755"/>
      <c r="JLT295" s="755"/>
      <c r="JLU295" s="755"/>
      <c r="JLV295" s="755"/>
      <c r="JLW295" s="755"/>
      <c r="JLX295" s="755"/>
      <c r="JLY295" s="755"/>
      <c r="JLZ295" s="755"/>
      <c r="JMA295" s="755"/>
      <c r="JMB295" s="755"/>
      <c r="JMC295" s="755"/>
      <c r="JMD295" s="755"/>
      <c r="JME295" s="755"/>
      <c r="JMF295" s="755"/>
      <c r="JMG295" s="755"/>
      <c r="JMH295" s="755"/>
      <c r="JMI295" s="755"/>
      <c r="JMJ295" s="755"/>
      <c r="JMK295" s="755"/>
      <c r="JML295" s="755"/>
      <c r="JMM295" s="755"/>
      <c r="JMN295" s="755"/>
      <c r="JMO295" s="755"/>
      <c r="JMP295" s="755"/>
      <c r="JMQ295" s="755"/>
      <c r="JMR295" s="755"/>
      <c r="JMS295" s="755"/>
      <c r="JMT295" s="755"/>
      <c r="JMU295" s="755"/>
      <c r="JMV295" s="755"/>
      <c r="JMW295" s="755"/>
      <c r="JMX295" s="755"/>
      <c r="JMY295" s="755"/>
      <c r="JMZ295" s="755"/>
      <c r="JNA295" s="755"/>
      <c r="JNB295" s="755"/>
      <c r="JNC295" s="755"/>
      <c r="JND295" s="755"/>
      <c r="JNE295" s="755"/>
      <c r="JNF295" s="755"/>
      <c r="JNG295" s="755"/>
      <c r="JNH295" s="755"/>
      <c r="JNI295" s="755"/>
      <c r="JNJ295" s="755"/>
      <c r="JNK295" s="755"/>
      <c r="JNL295" s="755"/>
      <c r="JNM295" s="755"/>
      <c r="JNN295" s="755"/>
      <c r="JNO295" s="755"/>
      <c r="JNP295" s="755"/>
      <c r="JNQ295" s="755"/>
      <c r="JNR295" s="755"/>
      <c r="JNS295" s="755"/>
      <c r="JNT295" s="755"/>
      <c r="JNU295" s="755"/>
      <c r="JNV295" s="755"/>
      <c r="JNW295" s="755"/>
      <c r="JNX295" s="755"/>
      <c r="JNY295" s="755"/>
      <c r="JNZ295" s="755"/>
      <c r="JOA295" s="755"/>
      <c r="JOB295" s="755"/>
      <c r="JOC295" s="755"/>
      <c r="JOD295" s="755"/>
      <c r="JOE295" s="755"/>
      <c r="JOF295" s="755"/>
      <c r="JOG295" s="755"/>
      <c r="JOH295" s="755"/>
      <c r="JOI295" s="755"/>
      <c r="JOJ295" s="755"/>
      <c r="JOK295" s="755"/>
      <c r="JOL295" s="755"/>
      <c r="JOM295" s="755"/>
      <c r="JON295" s="755"/>
      <c r="JOO295" s="755"/>
      <c r="JOP295" s="755"/>
      <c r="JOQ295" s="755"/>
      <c r="JOR295" s="755"/>
      <c r="JOS295" s="755"/>
      <c r="JOT295" s="755"/>
      <c r="JOU295" s="755"/>
      <c r="JOV295" s="755"/>
      <c r="JOW295" s="755"/>
      <c r="JOX295" s="755"/>
      <c r="JOY295" s="755"/>
      <c r="JOZ295" s="755"/>
      <c r="JPA295" s="755"/>
      <c r="JPB295" s="755"/>
      <c r="JPC295" s="755"/>
      <c r="JPD295" s="755"/>
      <c r="JPE295" s="755"/>
      <c r="JPF295" s="755"/>
      <c r="JPG295" s="755"/>
      <c r="JPH295" s="755"/>
      <c r="JPI295" s="755"/>
      <c r="JPJ295" s="755"/>
      <c r="JPK295" s="755"/>
      <c r="JPL295" s="755"/>
      <c r="JPM295" s="755"/>
      <c r="JPN295" s="755"/>
      <c r="JPO295" s="755"/>
      <c r="JPP295" s="755"/>
      <c r="JPQ295" s="755"/>
      <c r="JPR295" s="755"/>
      <c r="JPS295" s="755"/>
      <c r="JPT295" s="755"/>
      <c r="JPU295" s="755"/>
      <c r="JPV295" s="755"/>
      <c r="JPW295" s="755"/>
      <c r="JPX295" s="755"/>
      <c r="JPY295" s="755"/>
      <c r="JPZ295" s="755"/>
      <c r="JQA295" s="755"/>
      <c r="JQB295" s="755"/>
      <c r="JQC295" s="755"/>
      <c r="JQD295" s="755"/>
      <c r="JQE295" s="755"/>
      <c r="JQF295" s="755"/>
      <c r="JQG295" s="755"/>
      <c r="JQH295" s="755"/>
      <c r="JQI295" s="755"/>
      <c r="JQJ295" s="755"/>
      <c r="JQK295" s="755"/>
      <c r="JQL295" s="755"/>
      <c r="JQM295" s="755"/>
      <c r="JQN295" s="755"/>
      <c r="JQO295" s="755"/>
      <c r="JQP295" s="755"/>
      <c r="JQQ295" s="755"/>
      <c r="JQR295" s="755"/>
      <c r="JQS295" s="755"/>
      <c r="JQT295" s="755"/>
      <c r="JQU295" s="755"/>
      <c r="JQV295" s="755"/>
      <c r="JQW295" s="755"/>
      <c r="JQX295" s="755"/>
      <c r="JQY295" s="755"/>
      <c r="JQZ295" s="755"/>
      <c r="JRA295" s="755"/>
      <c r="JRB295" s="755"/>
      <c r="JRC295" s="755"/>
      <c r="JRD295" s="755"/>
      <c r="JRE295" s="755"/>
      <c r="JRF295" s="755"/>
      <c r="JRG295" s="755"/>
      <c r="JRH295" s="755"/>
      <c r="JRI295" s="755"/>
      <c r="JRJ295" s="755"/>
      <c r="JRK295" s="755"/>
      <c r="JRL295" s="755"/>
      <c r="JRM295" s="755"/>
      <c r="JRN295" s="755"/>
      <c r="JRO295" s="755"/>
      <c r="JRP295" s="755"/>
      <c r="JRQ295" s="755"/>
      <c r="JRR295" s="755"/>
      <c r="JRS295" s="755"/>
      <c r="JRT295" s="755"/>
      <c r="JRU295" s="755"/>
      <c r="JRV295" s="755"/>
      <c r="JRW295" s="755"/>
      <c r="JRX295" s="755"/>
      <c r="JRY295" s="755"/>
      <c r="JRZ295" s="755"/>
      <c r="JSA295" s="755"/>
      <c r="JSB295" s="755"/>
      <c r="JSC295" s="755"/>
      <c r="JSD295" s="755"/>
      <c r="JSE295" s="755"/>
      <c r="JSF295" s="755"/>
      <c r="JSG295" s="755"/>
      <c r="JSH295" s="755"/>
      <c r="JSI295" s="755"/>
      <c r="JSJ295" s="755"/>
      <c r="JSK295" s="755"/>
      <c r="JSL295" s="755"/>
      <c r="JSM295" s="755"/>
      <c r="JSN295" s="755"/>
      <c r="JSO295" s="755"/>
      <c r="JSP295" s="755"/>
      <c r="JSQ295" s="755"/>
      <c r="JSR295" s="755"/>
      <c r="JSS295" s="755"/>
      <c r="JST295" s="755"/>
      <c r="JSU295" s="755"/>
      <c r="JSV295" s="755"/>
      <c r="JSW295" s="755"/>
      <c r="JSX295" s="755"/>
      <c r="JSY295" s="755"/>
      <c r="JSZ295" s="755"/>
      <c r="JTA295" s="755"/>
      <c r="JTB295" s="755"/>
      <c r="JTC295" s="755"/>
      <c r="JTD295" s="755"/>
      <c r="JTE295" s="755"/>
      <c r="JTF295" s="755"/>
      <c r="JTG295" s="755"/>
      <c r="JTH295" s="755"/>
      <c r="JTI295" s="755"/>
      <c r="JTJ295" s="755"/>
      <c r="JTK295" s="755"/>
      <c r="JTL295" s="755"/>
      <c r="JTM295" s="755"/>
      <c r="JTN295" s="755"/>
      <c r="JTO295" s="755"/>
      <c r="JTP295" s="755"/>
      <c r="JTQ295" s="755"/>
      <c r="JTR295" s="755"/>
      <c r="JTS295" s="755"/>
      <c r="JTT295" s="755"/>
      <c r="JTU295" s="755"/>
      <c r="JTV295" s="755"/>
      <c r="JTW295" s="755"/>
      <c r="JTX295" s="755"/>
      <c r="JTY295" s="755"/>
      <c r="JTZ295" s="755"/>
      <c r="JUA295" s="755"/>
      <c r="JUB295" s="755"/>
      <c r="JUC295" s="755"/>
      <c r="JUD295" s="755"/>
      <c r="JUE295" s="755"/>
      <c r="JUF295" s="755"/>
      <c r="JUG295" s="755"/>
      <c r="JUH295" s="755"/>
      <c r="JUI295" s="755"/>
      <c r="JUJ295" s="755"/>
      <c r="JUK295" s="755"/>
      <c r="JUL295" s="755"/>
      <c r="JUM295" s="755"/>
      <c r="JUN295" s="755"/>
      <c r="JUO295" s="755"/>
      <c r="JUP295" s="755"/>
      <c r="JUQ295" s="755"/>
      <c r="JUR295" s="755"/>
      <c r="JUS295" s="755"/>
      <c r="JUT295" s="755"/>
      <c r="JUU295" s="755"/>
      <c r="JUV295" s="755"/>
      <c r="JUW295" s="755"/>
      <c r="JUX295" s="755"/>
      <c r="JUY295" s="755"/>
      <c r="JUZ295" s="755"/>
      <c r="JVA295" s="755"/>
      <c r="JVB295" s="755"/>
      <c r="JVC295" s="755"/>
      <c r="JVD295" s="755"/>
      <c r="JVE295" s="755"/>
      <c r="JVF295" s="755"/>
      <c r="JVG295" s="755"/>
      <c r="JVH295" s="755"/>
      <c r="JVI295" s="755"/>
      <c r="JVJ295" s="755"/>
      <c r="JVK295" s="755"/>
      <c r="JVL295" s="755"/>
      <c r="JVM295" s="755"/>
      <c r="JVN295" s="755"/>
      <c r="JVO295" s="755"/>
      <c r="JVP295" s="755"/>
      <c r="JVQ295" s="755"/>
      <c r="JVR295" s="755"/>
      <c r="JVS295" s="755"/>
      <c r="JVT295" s="755"/>
      <c r="JVU295" s="755"/>
      <c r="JVV295" s="755"/>
      <c r="JVW295" s="755"/>
      <c r="JVX295" s="755"/>
      <c r="JVY295" s="755"/>
      <c r="JVZ295" s="755"/>
      <c r="JWA295" s="755"/>
      <c r="JWB295" s="755"/>
      <c r="JWC295" s="755"/>
      <c r="JWD295" s="755"/>
      <c r="JWE295" s="755"/>
      <c r="JWF295" s="755"/>
      <c r="JWG295" s="755"/>
      <c r="JWH295" s="755"/>
      <c r="JWI295" s="755"/>
      <c r="JWJ295" s="755"/>
      <c r="JWK295" s="755"/>
      <c r="JWL295" s="755"/>
      <c r="JWM295" s="755"/>
      <c r="JWN295" s="755"/>
      <c r="JWO295" s="755"/>
      <c r="JWP295" s="755"/>
      <c r="JWQ295" s="755"/>
      <c r="JWR295" s="755"/>
      <c r="JWS295" s="755"/>
      <c r="JWT295" s="755"/>
      <c r="JWU295" s="755"/>
      <c r="JWV295" s="755"/>
      <c r="JWW295" s="755"/>
      <c r="JWX295" s="755"/>
      <c r="JWY295" s="755"/>
      <c r="JWZ295" s="755"/>
      <c r="JXA295" s="755"/>
      <c r="JXB295" s="755"/>
      <c r="JXC295" s="755"/>
      <c r="JXD295" s="755"/>
      <c r="JXE295" s="755"/>
      <c r="JXF295" s="755"/>
      <c r="JXG295" s="755"/>
      <c r="JXH295" s="755"/>
      <c r="JXI295" s="755"/>
      <c r="JXJ295" s="755"/>
      <c r="JXK295" s="755"/>
      <c r="JXL295" s="755"/>
      <c r="JXM295" s="755"/>
      <c r="JXN295" s="755"/>
      <c r="JXO295" s="755"/>
      <c r="JXP295" s="755"/>
      <c r="JXQ295" s="755"/>
      <c r="JXR295" s="755"/>
      <c r="JXS295" s="755"/>
      <c r="JXT295" s="755"/>
      <c r="JXU295" s="755"/>
      <c r="JXV295" s="755"/>
      <c r="JXW295" s="755"/>
      <c r="JXX295" s="755"/>
      <c r="JXY295" s="755"/>
      <c r="JXZ295" s="755"/>
      <c r="JYA295" s="755"/>
      <c r="JYB295" s="755"/>
      <c r="JYC295" s="755"/>
      <c r="JYD295" s="755"/>
      <c r="JYE295" s="755"/>
      <c r="JYF295" s="755"/>
      <c r="JYG295" s="755"/>
      <c r="JYH295" s="755"/>
      <c r="JYI295" s="755"/>
      <c r="JYJ295" s="755"/>
      <c r="JYK295" s="755"/>
      <c r="JYL295" s="755"/>
      <c r="JYM295" s="755"/>
      <c r="JYN295" s="755"/>
      <c r="JYO295" s="755"/>
      <c r="JYP295" s="755"/>
      <c r="JYQ295" s="755"/>
      <c r="JYR295" s="755"/>
      <c r="JYS295" s="755"/>
      <c r="JYT295" s="755"/>
      <c r="JYU295" s="755"/>
      <c r="JYV295" s="755"/>
      <c r="JYW295" s="755"/>
      <c r="JYX295" s="755"/>
      <c r="JYY295" s="755"/>
      <c r="JYZ295" s="755"/>
      <c r="JZA295" s="755"/>
      <c r="JZB295" s="755"/>
      <c r="JZC295" s="755"/>
      <c r="JZD295" s="755"/>
      <c r="JZE295" s="755"/>
      <c r="JZF295" s="755"/>
      <c r="JZG295" s="755"/>
      <c r="JZH295" s="755"/>
      <c r="JZI295" s="755"/>
      <c r="JZJ295" s="755"/>
      <c r="JZK295" s="755"/>
      <c r="JZL295" s="755"/>
      <c r="JZM295" s="755"/>
      <c r="JZN295" s="755"/>
      <c r="JZO295" s="755"/>
      <c r="JZP295" s="755"/>
      <c r="JZQ295" s="755"/>
      <c r="JZR295" s="755"/>
      <c r="JZS295" s="755"/>
      <c r="JZT295" s="755"/>
      <c r="JZU295" s="755"/>
      <c r="JZV295" s="755"/>
      <c r="JZW295" s="755"/>
      <c r="JZX295" s="755"/>
      <c r="JZY295" s="755"/>
      <c r="JZZ295" s="755"/>
      <c r="KAA295" s="755"/>
      <c r="KAB295" s="755"/>
      <c r="KAC295" s="755"/>
      <c r="KAD295" s="755"/>
      <c r="KAE295" s="755"/>
      <c r="KAF295" s="755"/>
      <c r="KAG295" s="755"/>
      <c r="KAH295" s="755"/>
      <c r="KAI295" s="755"/>
      <c r="KAJ295" s="755"/>
      <c r="KAK295" s="755"/>
      <c r="KAL295" s="755"/>
      <c r="KAM295" s="755"/>
      <c r="KAN295" s="755"/>
      <c r="KAO295" s="755"/>
      <c r="KAP295" s="755"/>
      <c r="KAQ295" s="755"/>
      <c r="KAR295" s="755"/>
      <c r="KAS295" s="755"/>
      <c r="KAT295" s="755"/>
      <c r="KAU295" s="755"/>
      <c r="KAV295" s="755"/>
      <c r="KAW295" s="755"/>
      <c r="KAX295" s="755"/>
      <c r="KAY295" s="755"/>
      <c r="KAZ295" s="755"/>
      <c r="KBA295" s="755"/>
      <c r="KBB295" s="755"/>
      <c r="KBC295" s="755"/>
      <c r="KBD295" s="755"/>
      <c r="KBE295" s="755"/>
      <c r="KBF295" s="755"/>
      <c r="KBG295" s="755"/>
      <c r="KBH295" s="755"/>
      <c r="KBI295" s="755"/>
      <c r="KBJ295" s="755"/>
      <c r="KBK295" s="755"/>
      <c r="KBL295" s="755"/>
      <c r="KBM295" s="755"/>
      <c r="KBN295" s="755"/>
      <c r="KBO295" s="755"/>
      <c r="KBP295" s="755"/>
      <c r="KBQ295" s="755"/>
      <c r="KBR295" s="755"/>
      <c r="KBS295" s="755"/>
      <c r="KBT295" s="755"/>
      <c r="KBU295" s="755"/>
      <c r="KBV295" s="755"/>
      <c r="KBW295" s="755"/>
      <c r="KBX295" s="755"/>
      <c r="KBY295" s="755"/>
      <c r="KBZ295" s="755"/>
      <c r="KCA295" s="755"/>
      <c r="KCB295" s="755"/>
      <c r="KCC295" s="755"/>
      <c r="KCD295" s="755"/>
      <c r="KCE295" s="755"/>
      <c r="KCF295" s="755"/>
      <c r="KCG295" s="755"/>
      <c r="KCH295" s="755"/>
      <c r="KCI295" s="755"/>
      <c r="KCJ295" s="755"/>
      <c r="KCK295" s="755"/>
      <c r="KCL295" s="755"/>
      <c r="KCM295" s="755"/>
      <c r="KCN295" s="755"/>
      <c r="KCO295" s="755"/>
      <c r="KCP295" s="755"/>
      <c r="KCQ295" s="755"/>
      <c r="KCR295" s="755"/>
      <c r="KCS295" s="755"/>
      <c r="KCT295" s="755"/>
      <c r="KCU295" s="755"/>
      <c r="KCV295" s="755"/>
      <c r="KCW295" s="755"/>
      <c r="KCX295" s="755"/>
      <c r="KCY295" s="755"/>
      <c r="KCZ295" s="755"/>
      <c r="KDA295" s="755"/>
      <c r="KDB295" s="755"/>
      <c r="KDC295" s="755"/>
      <c r="KDD295" s="755"/>
      <c r="KDE295" s="755"/>
      <c r="KDF295" s="755"/>
      <c r="KDG295" s="755"/>
      <c r="KDH295" s="755"/>
      <c r="KDI295" s="755"/>
      <c r="KDJ295" s="755"/>
      <c r="KDK295" s="755"/>
      <c r="KDL295" s="755"/>
      <c r="KDM295" s="755"/>
      <c r="KDN295" s="755"/>
      <c r="KDO295" s="755"/>
      <c r="KDP295" s="755"/>
      <c r="KDQ295" s="755"/>
      <c r="KDR295" s="755"/>
      <c r="KDS295" s="755"/>
      <c r="KDT295" s="755"/>
      <c r="KDU295" s="755"/>
      <c r="KDV295" s="755"/>
      <c r="KDW295" s="755"/>
      <c r="KDX295" s="755"/>
      <c r="KDY295" s="755"/>
      <c r="KDZ295" s="755"/>
      <c r="KEA295" s="755"/>
      <c r="KEB295" s="755"/>
      <c r="KEC295" s="755"/>
      <c r="KED295" s="755"/>
      <c r="KEE295" s="755"/>
      <c r="KEF295" s="755"/>
      <c r="KEG295" s="755"/>
      <c r="KEH295" s="755"/>
      <c r="KEI295" s="755"/>
      <c r="KEJ295" s="755"/>
      <c r="KEK295" s="755"/>
      <c r="KEL295" s="755"/>
      <c r="KEM295" s="755"/>
      <c r="KEN295" s="755"/>
      <c r="KEO295" s="755"/>
      <c r="KEP295" s="755"/>
      <c r="KEQ295" s="755"/>
      <c r="KER295" s="755"/>
      <c r="KES295" s="755"/>
      <c r="KET295" s="755"/>
      <c r="KEU295" s="755"/>
      <c r="KEV295" s="755"/>
      <c r="KEW295" s="755"/>
      <c r="KEX295" s="755"/>
      <c r="KEY295" s="755"/>
      <c r="KEZ295" s="755"/>
      <c r="KFA295" s="755"/>
      <c r="KFB295" s="755"/>
      <c r="KFC295" s="755"/>
      <c r="KFD295" s="755"/>
      <c r="KFE295" s="755"/>
      <c r="KFF295" s="755"/>
      <c r="KFG295" s="755"/>
      <c r="KFH295" s="755"/>
      <c r="KFI295" s="755"/>
      <c r="KFJ295" s="755"/>
      <c r="KFK295" s="755"/>
      <c r="KFL295" s="755"/>
      <c r="KFM295" s="755"/>
      <c r="KFN295" s="755"/>
      <c r="KFO295" s="755"/>
      <c r="KFP295" s="755"/>
      <c r="KFQ295" s="755"/>
      <c r="KFR295" s="755"/>
      <c r="KFS295" s="755"/>
      <c r="KFT295" s="755"/>
      <c r="KFU295" s="755"/>
      <c r="KFV295" s="755"/>
      <c r="KFW295" s="755"/>
      <c r="KFX295" s="755"/>
      <c r="KFY295" s="755"/>
      <c r="KFZ295" s="755"/>
      <c r="KGA295" s="755"/>
      <c r="KGB295" s="755"/>
      <c r="KGC295" s="755"/>
      <c r="KGD295" s="755"/>
      <c r="KGE295" s="755"/>
      <c r="KGF295" s="755"/>
      <c r="KGG295" s="755"/>
      <c r="KGH295" s="755"/>
      <c r="KGI295" s="755"/>
      <c r="KGJ295" s="755"/>
      <c r="KGK295" s="755"/>
      <c r="KGL295" s="755"/>
      <c r="KGM295" s="755"/>
      <c r="KGN295" s="755"/>
      <c r="KGO295" s="755"/>
      <c r="KGP295" s="755"/>
      <c r="KGQ295" s="755"/>
      <c r="KGR295" s="755"/>
      <c r="KGS295" s="755"/>
      <c r="KGT295" s="755"/>
      <c r="KGU295" s="755"/>
      <c r="KGV295" s="755"/>
      <c r="KGW295" s="755"/>
      <c r="KGX295" s="755"/>
      <c r="KGY295" s="755"/>
      <c r="KGZ295" s="755"/>
      <c r="KHA295" s="755"/>
      <c r="KHB295" s="755"/>
      <c r="KHC295" s="755"/>
      <c r="KHD295" s="755"/>
      <c r="KHE295" s="755"/>
      <c r="KHF295" s="755"/>
      <c r="KHG295" s="755"/>
      <c r="KHH295" s="755"/>
      <c r="KHI295" s="755"/>
      <c r="KHJ295" s="755"/>
      <c r="KHK295" s="755"/>
      <c r="KHL295" s="755"/>
      <c r="KHM295" s="755"/>
      <c r="KHN295" s="755"/>
      <c r="KHO295" s="755"/>
      <c r="KHP295" s="755"/>
      <c r="KHQ295" s="755"/>
      <c r="KHR295" s="755"/>
      <c r="KHS295" s="755"/>
      <c r="KHT295" s="755"/>
      <c r="KHU295" s="755"/>
      <c r="KHV295" s="755"/>
      <c r="KHW295" s="755"/>
      <c r="KHX295" s="755"/>
      <c r="KHY295" s="755"/>
      <c r="KHZ295" s="755"/>
      <c r="KIA295" s="755"/>
      <c r="KIB295" s="755"/>
      <c r="KIC295" s="755"/>
      <c r="KID295" s="755"/>
      <c r="KIE295" s="755"/>
      <c r="KIF295" s="755"/>
      <c r="KIG295" s="755"/>
      <c r="KIH295" s="755"/>
      <c r="KII295" s="755"/>
      <c r="KIJ295" s="755"/>
      <c r="KIK295" s="755"/>
      <c r="KIL295" s="755"/>
      <c r="KIM295" s="755"/>
      <c r="KIN295" s="755"/>
      <c r="KIO295" s="755"/>
      <c r="KIP295" s="755"/>
      <c r="KIQ295" s="755"/>
      <c r="KIR295" s="755"/>
      <c r="KIS295" s="755"/>
      <c r="KIT295" s="755"/>
      <c r="KIU295" s="755"/>
      <c r="KIV295" s="755"/>
      <c r="KIW295" s="755"/>
      <c r="KIX295" s="755"/>
      <c r="KIY295" s="755"/>
      <c r="KIZ295" s="755"/>
      <c r="KJA295" s="755"/>
      <c r="KJB295" s="755"/>
      <c r="KJC295" s="755"/>
      <c r="KJD295" s="755"/>
      <c r="KJE295" s="755"/>
      <c r="KJF295" s="755"/>
      <c r="KJG295" s="755"/>
      <c r="KJH295" s="755"/>
      <c r="KJI295" s="755"/>
      <c r="KJJ295" s="755"/>
      <c r="KJK295" s="755"/>
      <c r="KJL295" s="755"/>
      <c r="KJM295" s="755"/>
      <c r="KJN295" s="755"/>
      <c r="KJO295" s="755"/>
      <c r="KJP295" s="755"/>
      <c r="KJQ295" s="755"/>
      <c r="KJR295" s="755"/>
      <c r="KJS295" s="755"/>
      <c r="KJT295" s="755"/>
      <c r="KJU295" s="755"/>
      <c r="KJV295" s="755"/>
      <c r="KJW295" s="755"/>
      <c r="KJX295" s="755"/>
      <c r="KJY295" s="755"/>
      <c r="KJZ295" s="755"/>
      <c r="KKA295" s="755"/>
      <c r="KKB295" s="755"/>
      <c r="KKC295" s="755"/>
      <c r="KKD295" s="755"/>
      <c r="KKE295" s="755"/>
      <c r="KKF295" s="755"/>
      <c r="KKG295" s="755"/>
      <c r="KKH295" s="755"/>
      <c r="KKI295" s="755"/>
      <c r="KKJ295" s="755"/>
      <c r="KKK295" s="755"/>
      <c r="KKL295" s="755"/>
      <c r="KKM295" s="755"/>
      <c r="KKN295" s="755"/>
      <c r="KKO295" s="755"/>
      <c r="KKP295" s="755"/>
      <c r="KKQ295" s="755"/>
      <c r="KKR295" s="755"/>
      <c r="KKS295" s="755"/>
      <c r="KKT295" s="755"/>
      <c r="KKU295" s="755"/>
      <c r="KKV295" s="755"/>
      <c r="KKW295" s="755"/>
      <c r="KKX295" s="755"/>
      <c r="KKY295" s="755"/>
      <c r="KKZ295" s="755"/>
      <c r="KLA295" s="755"/>
      <c r="KLB295" s="755"/>
      <c r="KLC295" s="755"/>
      <c r="KLD295" s="755"/>
      <c r="KLE295" s="755"/>
      <c r="KLF295" s="755"/>
      <c r="KLG295" s="755"/>
      <c r="KLH295" s="755"/>
      <c r="KLI295" s="755"/>
      <c r="KLJ295" s="755"/>
      <c r="KLK295" s="755"/>
      <c r="KLL295" s="755"/>
      <c r="KLM295" s="755"/>
      <c r="KLN295" s="755"/>
      <c r="KLO295" s="755"/>
      <c r="KLP295" s="755"/>
      <c r="KLQ295" s="755"/>
      <c r="KLR295" s="755"/>
      <c r="KLS295" s="755"/>
      <c r="KLT295" s="755"/>
      <c r="KLU295" s="755"/>
      <c r="KLV295" s="755"/>
      <c r="KLW295" s="755"/>
      <c r="KLX295" s="755"/>
      <c r="KLY295" s="755"/>
      <c r="KLZ295" s="755"/>
      <c r="KMA295" s="755"/>
      <c r="KMB295" s="755"/>
      <c r="KMC295" s="755"/>
      <c r="KMD295" s="755"/>
      <c r="KME295" s="755"/>
      <c r="KMF295" s="755"/>
      <c r="KMG295" s="755"/>
      <c r="KMH295" s="755"/>
      <c r="KMI295" s="755"/>
      <c r="KMJ295" s="755"/>
      <c r="KMK295" s="755"/>
      <c r="KML295" s="755"/>
      <c r="KMM295" s="755"/>
      <c r="KMN295" s="755"/>
      <c r="KMO295" s="755"/>
      <c r="KMP295" s="755"/>
      <c r="KMQ295" s="755"/>
      <c r="KMR295" s="755"/>
      <c r="KMS295" s="755"/>
      <c r="KMT295" s="755"/>
      <c r="KMU295" s="755"/>
      <c r="KMV295" s="755"/>
      <c r="KMW295" s="755"/>
      <c r="KMX295" s="755"/>
      <c r="KMY295" s="755"/>
      <c r="KMZ295" s="755"/>
      <c r="KNA295" s="755"/>
      <c r="KNB295" s="755"/>
      <c r="KNC295" s="755"/>
      <c r="KND295" s="755"/>
      <c r="KNE295" s="755"/>
      <c r="KNF295" s="755"/>
      <c r="KNG295" s="755"/>
      <c r="KNH295" s="755"/>
      <c r="KNI295" s="755"/>
      <c r="KNJ295" s="755"/>
      <c r="KNK295" s="755"/>
      <c r="KNL295" s="755"/>
      <c r="KNM295" s="755"/>
      <c r="KNN295" s="755"/>
      <c r="KNO295" s="755"/>
      <c r="KNP295" s="755"/>
      <c r="KNQ295" s="755"/>
      <c r="KNR295" s="755"/>
      <c r="KNS295" s="755"/>
      <c r="KNT295" s="755"/>
      <c r="KNU295" s="755"/>
      <c r="KNV295" s="755"/>
      <c r="KNW295" s="755"/>
      <c r="KNX295" s="755"/>
      <c r="KNY295" s="755"/>
      <c r="KNZ295" s="755"/>
      <c r="KOA295" s="755"/>
      <c r="KOB295" s="755"/>
      <c r="KOC295" s="755"/>
      <c r="KOD295" s="755"/>
      <c r="KOE295" s="755"/>
      <c r="KOF295" s="755"/>
      <c r="KOG295" s="755"/>
      <c r="KOH295" s="755"/>
      <c r="KOI295" s="755"/>
      <c r="KOJ295" s="755"/>
      <c r="KOK295" s="755"/>
      <c r="KOL295" s="755"/>
      <c r="KOM295" s="755"/>
      <c r="KON295" s="755"/>
      <c r="KOO295" s="755"/>
      <c r="KOP295" s="755"/>
      <c r="KOQ295" s="755"/>
      <c r="KOR295" s="755"/>
      <c r="KOS295" s="755"/>
      <c r="KOT295" s="755"/>
      <c r="KOU295" s="755"/>
      <c r="KOV295" s="755"/>
      <c r="KOW295" s="755"/>
      <c r="KOX295" s="755"/>
      <c r="KOY295" s="755"/>
      <c r="KOZ295" s="755"/>
      <c r="KPA295" s="755"/>
      <c r="KPB295" s="755"/>
      <c r="KPC295" s="755"/>
      <c r="KPD295" s="755"/>
      <c r="KPE295" s="755"/>
      <c r="KPF295" s="755"/>
      <c r="KPG295" s="755"/>
      <c r="KPH295" s="755"/>
      <c r="KPI295" s="755"/>
      <c r="KPJ295" s="755"/>
      <c r="KPK295" s="755"/>
      <c r="KPL295" s="755"/>
      <c r="KPM295" s="755"/>
      <c r="KPN295" s="755"/>
      <c r="KPO295" s="755"/>
      <c r="KPP295" s="755"/>
      <c r="KPQ295" s="755"/>
      <c r="KPR295" s="755"/>
      <c r="KPS295" s="755"/>
      <c r="KPT295" s="755"/>
      <c r="KPU295" s="755"/>
      <c r="KPV295" s="755"/>
      <c r="KPW295" s="755"/>
      <c r="KPX295" s="755"/>
      <c r="KPY295" s="755"/>
      <c r="KPZ295" s="755"/>
      <c r="KQA295" s="755"/>
      <c r="KQB295" s="755"/>
      <c r="KQC295" s="755"/>
      <c r="KQD295" s="755"/>
      <c r="KQE295" s="755"/>
      <c r="KQF295" s="755"/>
      <c r="KQG295" s="755"/>
      <c r="KQH295" s="755"/>
      <c r="KQI295" s="755"/>
      <c r="KQJ295" s="755"/>
      <c r="KQK295" s="755"/>
      <c r="KQL295" s="755"/>
      <c r="KQM295" s="755"/>
      <c r="KQN295" s="755"/>
      <c r="KQO295" s="755"/>
      <c r="KQP295" s="755"/>
      <c r="KQQ295" s="755"/>
      <c r="KQR295" s="755"/>
      <c r="KQS295" s="755"/>
      <c r="KQT295" s="755"/>
      <c r="KQU295" s="755"/>
      <c r="KQV295" s="755"/>
      <c r="KQW295" s="755"/>
      <c r="KQX295" s="755"/>
      <c r="KQY295" s="755"/>
      <c r="KQZ295" s="755"/>
      <c r="KRA295" s="755"/>
      <c r="KRB295" s="755"/>
      <c r="KRC295" s="755"/>
      <c r="KRD295" s="755"/>
      <c r="KRE295" s="755"/>
      <c r="KRF295" s="755"/>
      <c r="KRG295" s="755"/>
      <c r="KRH295" s="755"/>
      <c r="KRI295" s="755"/>
      <c r="KRJ295" s="755"/>
      <c r="KRK295" s="755"/>
      <c r="KRL295" s="755"/>
      <c r="KRM295" s="755"/>
      <c r="KRN295" s="755"/>
      <c r="KRO295" s="755"/>
      <c r="KRP295" s="755"/>
      <c r="KRQ295" s="755"/>
      <c r="KRR295" s="755"/>
      <c r="KRS295" s="755"/>
      <c r="KRT295" s="755"/>
      <c r="KRU295" s="755"/>
      <c r="KRV295" s="755"/>
      <c r="KRW295" s="755"/>
      <c r="KRX295" s="755"/>
      <c r="KRY295" s="755"/>
      <c r="KRZ295" s="755"/>
      <c r="KSA295" s="755"/>
      <c r="KSB295" s="755"/>
      <c r="KSC295" s="755"/>
      <c r="KSD295" s="755"/>
      <c r="KSE295" s="755"/>
      <c r="KSF295" s="755"/>
      <c r="KSG295" s="755"/>
      <c r="KSH295" s="755"/>
      <c r="KSI295" s="755"/>
      <c r="KSJ295" s="755"/>
      <c r="KSK295" s="755"/>
      <c r="KSL295" s="755"/>
      <c r="KSM295" s="755"/>
      <c r="KSN295" s="755"/>
      <c r="KSO295" s="755"/>
      <c r="KSP295" s="755"/>
      <c r="KSQ295" s="755"/>
      <c r="KSR295" s="755"/>
      <c r="KSS295" s="755"/>
      <c r="KST295" s="755"/>
      <c r="KSU295" s="755"/>
      <c r="KSV295" s="755"/>
      <c r="KSW295" s="755"/>
      <c r="KSX295" s="755"/>
      <c r="KSY295" s="755"/>
      <c r="KSZ295" s="755"/>
      <c r="KTA295" s="755"/>
      <c r="KTB295" s="755"/>
      <c r="KTC295" s="755"/>
      <c r="KTD295" s="755"/>
      <c r="KTE295" s="755"/>
      <c r="KTF295" s="755"/>
      <c r="KTG295" s="755"/>
      <c r="KTH295" s="755"/>
      <c r="KTI295" s="755"/>
      <c r="KTJ295" s="755"/>
      <c r="KTK295" s="755"/>
      <c r="KTL295" s="755"/>
      <c r="KTM295" s="755"/>
      <c r="KTN295" s="755"/>
      <c r="KTO295" s="755"/>
      <c r="KTP295" s="755"/>
      <c r="KTQ295" s="755"/>
      <c r="KTR295" s="755"/>
      <c r="KTS295" s="755"/>
      <c r="KTT295" s="755"/>
      <c r="KTU295" s="755"/>
      <c r="KTV295" s="755"/>
      <c r="KTW295" s="755"/>
      <c r="KTX295" s="755"/>
      <c r="KTY295" s="755"/>
      <c r="KTZ295" s="755"/>
      <c r="KUA295" s="755"/>
      <c r="KUB295" s="755"/>
      <c r="KUC295" s="755"/>
      <c r="KUD295" s="755"/>
      <c r="KUE295" s="755"/>
      <c r="KUF295" s="755"/>
      <c r="KUG295" s="755"/>
      <c r="KUH295" s="755"/>
      <c r="KUI295" s="755"/>
      <c r="KUJ295" s="755"/>
      <c r="KUK295" s="755"/>
      <c r="KUL295" s="755"/>
      <c r="KUM295" s="755"/>
      <c r="KUN295" s="755"/>
      <c r="KUO295" s="755"/>
      <c r="KUP295" s="755"/>
      <c r="KUQ295" s="755"/>
      <c r="KUR295" s="755"/>
      <c r="KUS295" s="755"/>
      <c r="KUT295" s="755"/>
      <c r="KUU295" s="755"/>
      <c r="KUV295" s="755"/>
      <c r="KUW295" s="755"/>
      <c r="KUX295" s="755"/>
      <c r="KUY295" s="755"/>
      <c r="KUZ295" s="755"/>
      <c r="KVA295" s="755"/>
      <c r="KVB295" s="755"/>
      <c r="KVC295" s="755"/>
      <c r="KVD295" s="755"/>
      <c r="KVE295" s="755"/>
      <c r="KVF295" s="755"/>
      <c r="KVG295" s="755"/>
      <c r="KVH295" s="755"/>
      <c r="KVI295" s="755"/>
      <c r="KVJ295" s="755"/>
      <c r="KVK295" s="755"/>
      <c r="KVL295" s="755"/>
      <c r="KVM295" s="755"/>
      <c r="KVN295" s="755"/>
      <c r="KVO295" s="755"/>
      <c r="KVP295" s="755"/>
      <c r="KVQ295" s="755"/>
      <c r="KVR295" s="755"/>
      <c r="KVS295" s="755"/>
      <c r="KVT295" s="755"/>
      <c r="KVU295" s="755"/>
      <c r="KVV295" s="755"/>
      <c r="KVW295" s="755"/>
      <c r="KVX295" s="755"/>
      <c r="KVY295" s="755"/>
      <c r="KVZ295" s="755"/>
      <c r="KWA295" s="755"/>
      <c r="KWB295" s="755"/>
      <c r="KWC295" s="755"/>
      <c r="KWD295" s="755"/>
      <c r="KWE295" s="755"/>
      <c r="KWF295" s="755"/>
      <c r="KWG295" s="755"/>
      <c r="KWH295" s="755"/>
      <c r="KWI295" s="755"/>
      <c r="KWJ295" s="755"/>
      <c r="KWK295" s="755"/>
      <c r="KWL295" s="755"/>
      <c r="KWM295" s="755"/>
      <c r="KWN295" s="755"/>
      <c r="KWO295" s="755"/>
      <c r="KWP295" s="755"/>
      <c r="KWQ295" s="755"/>
      <c r="KWR295" s="755"/>
      <c r="KWS295" s="755"/>
      <c r="KWT295" s="755"/>
      <c r="KWU295" s="755"/>
      <c r="KWV295" s="755"/>
      <c r="KWW295" s="755"/>
      <c r="KWX295" s="755"/>
      <c r="KWY295" s="755"/>
      <c r="KWZ295" s="755"/>
      <c r="KXA295" s="755"/>
      <c r="KXB295" s="755"/>
      <c r="KXC295" s="755"/>
      <c r="KXD295" s="755"/>
      <c r="KXE295" s="755"/>
      <c r="KXF295" s="755"/>
      <c r="KXG295" s="755"/>
      <c r="KXH295" s="755"/>
      <c r="KXI295" s="755"/>
      <c r="KXJ295" s="755"/>
      <c r="KXK295" s="755"/>
      <c r="KXL295" s="755"/>
      <c r="KXM295" s="755"/>
      <c r="KXN295" s="755"/>
      <c r="KXO295" s="755"/>
      <c r="KXP295" s="755"/>
      <c r="KXQ295" s="755"/>
      <c r="KXR295" s="755"/>
      <c r="KXS295" s="755"/>
      <c r="KXT295" s="755"/>
      <c r="KXU295" s="755"/>
      <c r="KXV295" s="755"/>
      <c r="KXW295" s="755"/>
      <c r="KXX295" s="755"/>
      <c r="KXY295" s="755"/>
      <c r="KXZ295" s="755"/>
      <c r="KYA295" s="755"/>
      <c r="KYB295" s="755"/>
      <c r="KYC295" s="755"/>
      <c r="KYD295" s="755"/>
      <c r="KYE295" s="755"/>
      <c r="KYF295" s="755"/>
      <c r="KYG295" s="755"/>
      <c r="KYH295" s="755"/>
      <c r="KYI295" s="755"/>
      <c r="KYJ295" s="755"/>
      <c r="KYK295" s="755"/>
      <c r="KYL295" s="755"/>
      <c r="KYM295" s="755"/>
      <c r="KYN295" s="755"/>
      <c r="KYO295" s="755"/>
      <c r="KYP295" s="755"/>
      <c r="KYQ295" s="755"/>
      <c r="KYR295" s="755"/>
      <c r="KYS295" s="755"/>
      <c r="KYT295" s="755"/>
      <c r="KYU295" s="755"/>
      <c r="KYV295" s="755"/>
      <c r="KYW295" s="755"/>
      <c r="KYX295" s="755"/>
      <c r="KYY295" s="755"/>
      <c r="KYZ295" s="755"/>
      <c r="KZA295" s="755"/>
      <c r="KZB295" s="755"/>
      <c r="KZC295" s="755"/>
      <c r="KZD295" s="755"/>
      <c r="KZE295" s="755"/>
      <c r="KZF295" s="755"/>
      <c r="KZG295" s="755"/>
      <c r="KZH295" s="755"/>
      <c r="KZI295" s="755"/>
      <c r="KZJ295" s="755"/>
      <c r="KZK295" s="755"/>
      <c r="KZL295" s="755"/>
      <c r="KZM295" s="755"/>
      <c r="KZN295" s="755"/>
      <c r="KZO295" s="755"/>
      <c r="KZP295" s="755"/>
      <c r="KZQ295" s="755"/>
      <c r="KZR295" s="755"/>
      <c r="KZS295" s="755"/>
      <c r="KZT295" s="755"/>
      <c r="KZU295" s="755"/>
      <c r="KZV295" s="755"/>
      <c r="KZW295" s="755"/>
      <c r="KZX295" s="755"/>
      <c r="KZY295" s="755"/>
      <c r="KZZ295" s="755"/>
      <c r="LAA295" s="755"/>
      <c r="LAB295" s="755"/>
      <c r="LAC295" s="755"/>
      <c r="LAD295" s="755"/>
      <c r="LAE295" s="755"/>
      <c r="LAF295" s="755"/>
      <c r="LAG295" s="755"/>
      <c r="LAH295" s="755"/>
      <c r="LAI295" s="755"/>
      <c r="LAJ295" s="755"/>
      <c r="LAK295" s="755"/>
      <c r="LAL295" s="755"/>
      <c r="LAM295" s="755"/>
      <c r="LAN295" s="755"/>
      <c r="LAO295" s="755"/>
      <c r="LAP295" s="755"/>
      <c r="LAQ295" s="755"/>
      <c r="LAR295" s="755"/>
      <c r="LAS295" s="755"/>
      <c r="LAT295" s="755"/>
      <c r="LAU295" s="755"/>
      <c r="LAV295" s="755"/>
      <c r="LAW295" s="755"/>
      <c r="LAX295" s="755"/>
      <c r="LAY295" s="755"/>
      <c r="LAZ295" s="755"/>
      <c r="LBA295" s="755"/>
      <c r="LBB295" s="755"/>
      <c r="LBC295" s="755"/>
      <c r="LBD295" s="755"/>
      <c r="LBE295" s="755"/>
      <c r="LBF295" s="755"/>
      <c r="LBG295" s="755"/>
      <c r="LBH295" s="755"/>
      <c r="LBI295" s="755"/>
      <c r="LBJ295" s="755"/>
      <c r="LBK295" s="755"/>
      <c r="LBL295" s="755"/>
      <c r="LBM295" s="755"/>
      <c r="LBN295" s="755"/>
      <c r="LBO295" s="755"/>
      <c r="LBP295" s="755"/>
      <c r="LBQ295" s="755"/>
      <c r="LBR295" s="755"/>
      <c r="LBS295" s="755"/>
      <c r="LBT295" s="755"/>
      <c r="LBU295" s="755"/>
      <c r="LBV295" s="755"/>
      <c r="LBW295" s="755"/>
      <c r="LBX295" s="755"/>
      <c r="LBY295" s="755"/>
      <c r="LBZ295" s="755"/>
      <c r="LCA295" s="755"/>
      <c r="LCB295" s="755"/>
      <c r="LCC295" s="755"/>
      <c r="LCD295" s="755"/>
      <c r="LCE295" s="755"/>
      <c r="LCF295" s="755"/>
      <c r="LCG295" s="755"/>
      <c r="LCH295" s="755"/>
      <c r="LCI295" s="755"/>
      <c r="LCJ295" s="755"/>
      <c r="LCK295" s="755"/>
      <c r="LCL295" s="755"/>
      <c r="LCM295" s="755"/>
      <c r="LCN295" s="755"/>
      <c r="LCO295" s="755"/>
      <c r="LCP295" s="755"/>
      <c r="LCQ295" s="755"/>
      <c r="LCR295" s="755"/>
      <c r="LCS295" s="755"/>
      <c r="LCT295" s="755"/>
      <c r="LCU295" s="755"/>
      <c r="LCV295" s="755"/>
      <c r="LCW295" s="755"/>
      <c r="LCX295" s="755"/>
      <c r="LCY295" s="755"/>
      <c r="LCZ295" s="755"/>
      <c r="LDA295" s="755"/>
      <c r="LDB295" s="755"/>
      <c r="LDC295" s="755"/>
      <c r="LDD295" s="755"/>
      <c r="LDE295" s="755"/>
      <c r="LDF295" s="755"/>
      <c r="LDG295" s="755"/>
      <c r="LDH295" s="755"/>
      <c r="LDI295" s="755"/>
      <c r="LDJ295" s="755"/>
      <c r="LDK295" s="755"/>
      <c r="LDL295" s="755"/>
      <c r="LDM295" s="755"/>
      <c r="LDN295" s="755"/>
      <c r="LDO295" s="755"/>
      <c r="LDP295" s="755"/>
      <c r="LDQ295" s="755"/>
      <c r="LDR295" s="755"/>
      <c r="LDS295" s="755"/>
      <c r="LDT295" s="755"/>
      <c r="LDU295" s="755"/>
      <c r="LDV295" s="755"/>
      <c r="LDW295" s="755"/>
      <c r="LDX295" s="755"/>
      <c r="LDY295" s="755"/>
      <c r="LDZ295" s="755"/>
      <c r="LEA295" s="755"/>
      <c r="LEB295" s="755"/>
      <c r="LEC295" s="755"/>
      <c r="LED295" s="755"/>
      <c r="LEE295" s="755"/>
      <c r="LEF295" s="755"/>
      <c r="LEG295" s="755"/>
      <c r="LEH295" s="755"/>
      <c r="LEI295" s="755"/>
      <c r="LEJ295" s="755"/>
      <c r="LEK295" s="755"/>
      <c r="LEL295" s="755"/>
      <c r="LEM295" s="755"/>
      <c r="LEN295" s="755"/>
      <c r="LEO295" s="755"/>
      <c r="LEP295" s="755"/>
      <c r="LEQ295" s="755"/>
      <c r="LER295" s="755"/>
      <c r="LES295" s="755"/>
      <c r="LET295" s="755"/>
      <c r="LEU295" s="755"/>
      <c r="LEV295" s="755"/>
      <c r="LEW295" s="755"/>
      <c r="LEX295" s="755"/>
      <c r="LEY295" s="755"/>
      <c r="LEZ295" s="755"/>
      <c r="LFA295" s="755"/>
      <c r="LFB295" s="755"/>
      <c r="LFC295" s="755"/>
      <c r="LFD295" s="755"/>
      <c r="LFE295" s="755"/>
      <c r="LFF295" s="755"/>
      <c r="LFG295" s="755"/>
      <c r="LFH295" s="755"/>
      <c r="LFI295" s="755"/>
      <c r="LFJ295" s="755"/>
      <c r="LFK295" s="755"/>
      <c r="LFL295" s="755"/>
      <c r="LFM295" s="755"/>
      <c r="LFN295" s="755"/>
      <c r="LFO295" s="755"/>
      <c r="LFP295" s="755"/>
      <c r="LFQ295" s="755"/>
      <c r="LFR295" s="755"/>
      <c r="LFS295" s="755"/>
      <c r="LFT295" s="755"/>
      <c r="LFU295" s="755"/>
      <c r="LFV295" s="755"/>
      <c r="LFW295" s="755"/>
      <c r="LFX295" s="755"/>
      <c r="LFY295" s="755"/>
      <c r="LFZ295" s="755"/>
      <c r="LGA295" s="755"/>
      <c r="LGB295" s="755"/>
      <c r="LGC295" s="755"/>
      <c r="LGD295" s="755"/>
      <c r="LGE295" s="755"/>
      <c r="LGF295" s="755"/>
      <c r="LGG295" s="755"/>
      <c r="LGH295" s="755"/>
      <c r="LGI295" s="755"/>
      <c r="LGJ295" s="755"/>
      <c r="LGK295" s="755"/>
      <c r="LGL295" s="755"/>
      <c r="LGM295" s="755"/>
      <c r="LGN295" s="755"/>
      <c r="LGO295" s="755"/>
      <c r="LGP295" s="755"/>
      <c r="LGQ295" s="755"/>
      <c r="LGR295" s="755"/>
      <c r="LGS295" s="755"/>
      <c r="LGT295" s="755"/>
      <c r="LGU295" s="755"/>
      <c r="LGV295" s="755"/>
      <c r="LGW295" s="755"/>
      <c r="LGX295" s="755"/>
      <c r="LGY295" s="755"/>
      <c r="LGZ295" s="755"/>
      <c r="LHA295" s="755"/>
      <c r="LHB295" s="755"/>
      <c r="LHC295" s="755"/>
      <c r="LHD295" s="755"/>
      <c r="LHE295" s="755"/>
      <c r="LHF295" s="755"/>
      <c r="LHG295" s="755"/>
      <c r="LHH295" s="755"/>
      <c r="LHI295" s="755"/>
      <c r="LHJ295" s="755"/>
      <c r="LHK295" s="755"/>
      <c r="LHL295" s="755"/>
      <c r="LHM295" s="755"/>
      <c r="LHN295" s="755"/>
      <c r="LHO295" s="755"/>
      <c r="LHP295" s="755"/>
      <c r="LHQ295" s="755"/>
      <c r="LHR295" s="755"/>
      <c r="LHS295" s="755"/>
      <c r="LHT295" s="755"/>
      <c r="LHU295" s="755"/>
      <c r="LHV295" s="755"/>
      <c r="LHW295" s="755"/>
      <c r="LHX295" s="755"/>
      <c r="LHY295" s="755"/>
      <c r="LHZ295" s="755"/>
      <c r="LIA295" s="755"/>
      <c r="LIB295" s="755"/>
      <c r="LIC295" s="755"/>
      <c r="LID295" s="755"/>
      <c r="LIE295" s="755"/>
      <c r="LIF295" s="755"/>
      <c r="LIG295" s="755"/>
      <c r="LIH295" s="755"/>
      <c r="LII295" s="755"/>
      <c r="LIJ295" s="755"/>
      <c r="LIK295" s="755"/>
      <c r="LIL295" s="755"/>
      <c r="LIM295" s="755"/>
      <c r="LIN295" s="755"/>
      <c r="LIO295" s="755"/>
      <c r="LIP295" s="755"/>
      <c r="LIQ295" s="755"/>
      <c r="LIR295" s="755"/>
      <c r="LIS295" s="755"/>
      <c r="LIT295" s="755"/>
      <c r="LIU295" s="755"/>
      <c r="LIV295" s="755"/>
      <c r="LIW295" s="755"/>
      <c r="LIX295" s="755"/>
      <c r="LIY295" s="755"/>
      <c r="LIZ295" s="755"/>
      <c r="LJA295" s="755"/>
      <c r="LJB295" s="755"/>
      <c r="LJC295" s="755"/>
      <c r="LJD295" s="755"/>
      <c r="LJE295" s="755"/>
      <c r="LJF295" s="755"/>
      <c r="LJG295" s="755"/>
      <c r="LJH295" s="755"/>
      <c r="LJI295" s="755"/>
      <c r="LJJ295" s="755"/>
      <c r="LJK295" s="755"/>
      <c r="LJL295" s="755"/>
      <c r="LJM295" s="755"/>
      <c r="LJN295" s="755"/>
      <c r="LJO295" s="755"/>
      <c r="LJP295" s="755"/>
      <c r="LJQ295" s="755"/>
      <c r="LJR295" s="755"/>
      <c r="LJS295" s="755"/>
      <c r="LJT295" s="755"/>
      <c r="LJU295" s="755"/>
      <c r="LJV295" s="755"/>
      <c r="LJW295" s="755"/>
      <c r="LJX295" s="755"/>
      <c r="LJY295" s="755"/>
      <c r="LJZ295" s="755"/>
      <c r="LKA295" s="755"/>
      <c r="LKB295" s="755"/>
      <c r="LKC295" s="755"/>
      <c r="LKD295" s="755"/>
      <c r="LKE295" s="755"/>
      <c r="LKF295" s="755"/>
      <c r="LKG295" s="755"/>
      <c r="LKH295" s="755"/>
      <c r="LKI295" s="755"/>
      <c r="LKJ295" s="755"/>
      <c r="LKK295" s="755"/>
      <c r="LKL295" s="755"/>
      <c r="LKM295" s="755"/>
      <c r="LKN295" s="755"/>
      <c r="LKO295" s="755"/>
      <c r="LKP295" s="755"/>
      <c r="LKQ295" s="755"/>
      <c r="LKR295" s="755"/>
      <c r="LKS295" s="755"/>
      <c r="LKT295" s="755"/>
      <c r="LKU295" s="755"/>
      <c r="LKV295" s="755"/>
      <c r="LKW295" s="755"/>
      <c r="LKX295" s="755"/>
      <c r="LKY295" s="755"/>
      <c r="LKZ295" s="755"/>
      <c r="LLA295" s="755"/>
      <c r="LLB295" s="755"/>
      <c r="LLC295" s="755"/>
      <c r="LLD295" s="755"/>
      <c r="LLE295" s="755"/>
      <c r="LLF295" s="755"/>
      <c r="LLG295" s="755"/>
      <c r="LLH295" s="755"/>
      <c r="LLI295" s="755"/>
      <c r="LLJ295" s="755"/>
      <c r="LLK295" s="755"/>
      <c r="LLL295" s="755"/>
      <c r="LLM295" s="755"/>
      <c r="LLN295" s="755"/>
      <c r="LLO295" s="755"/>
      <c r="LLP295" s="755"/>
      <c r="LLQ295" s="755"/>
      <c r="LLR295" s="755"/>
      <c r="LLS295" s="755"/>
      <c r="LLT295" s="755"/>
      <c r="LLU295" s="755"/>
      <c r="LLV295" s="755"/>
      <c r="LLW295" s="755"/>
      <c r="LLX295" s="755"/>
      <c r="LLY295" s="755"/>
      <c r="LLZ295" s="755"/>
      <c r="LMA295" s="755"/>
      <c r="LMB295" s="755"/>
      <c r="LMC295" s="755"/>
      <c r="LMD295" s="755"/>
      <c r="LME295" s="755"/>
      <c r="LMF295" s="755"/>
      <c r="LMG295" s="755"/>
      <c r="LMH295" s="755"/>
      <c r="LMI295" s="755"/>
      <c r="LMJ295" s="755"/>
      <c r="LMK295" s="755"/>
      <c r="LML295" s="755"/>
      <c r="LMM295" s="755"/>
      <c r="LMN295" s="755"/>
      <c r="LMO295" s="755"/>
      <c r="LMP295" s="755"/>
      <c r="LMQ295" s="755"/>
      <c r="LMR295" s="755"/>
      <c r="LMS295" s="755"/>
      <c r="LMT295" s="755"/>
      <c r="LMU295" s="755"/>
      <c r="LMV295" s="755"/>
      <c r="LMW295" s="755"/>
      <c r="LMX295" s="755"/>
      <c r="LMY295" s="755"/>
      <c r="LMZ295" s="755"/>
      <c r="LNA295" s="755"/>
      <c r="LNB295" s="755"/>
      <c r="LNC295" s="755"/>
      <c r="LND295" s="755"/>
      <c r="LNE295" s="755"/>
      <c r="LNF295" s="755"/>
      <c r="LNG295" s="755"/>
      <c r="LNH295" s="755"/>
      <c r="LNI295" s="755"/>
      <c r="LNJ295" s="755"/>
      <c r="LNK295" s="755"/>
      <c r="LNL295" s="755"/>
      <c r="LNM295" s="755"/>
      <c r="LNN295" s="755"/>
      <c r="LNO295" s="755"/>
      <c r="LNP295" s="755"/>
      <c r="LNQ295" s="755"/>
      <c r="LNR295" s="755"/>
      <c r="LNS295" s="755"/>
      <c r="LNT295" s="755"/>
      <c r="LNU295" s="755"/>
      <c r="LNV295" s="755"/>
      <c r="LNW295" s="755"/>
      <c r="LNX295" s="755"/>
      <c r="LNY295" s="755"/>
      <c r="LNZ295" s="755"/>
      <c r="LOA295" s="755"/>
      <c r="LOB295" s="755"/>
      <c r="LOC295" s="755"/>
      <c r="LOD295" s="755"/>
      <c r="LOE295" s="755"/>
      <c r="LOF295" s="755"/>
      <c r="LOG295" s="755"/>
      <c r="LOH295" s="755"/>
      <c r="LOI295" s="755"/>
      <c r="LOJ295" s="755"/>
      <c r="LOK295" s="755"/>
      <c r="LOL295" s="755"/>
      <c r="LOM295" s="755"/>
      <c r="LON295" s="755"/>
      <c r="LOO295" s="755"/>
      <c r="LOP295" s="755"/>
      <c r="LOQ295" s="755"/>
      <c r="LOR295" s="755"/>
      <c r="LOS295" s="755"/>
      <c r="LOT295" s="755"/>
      <c r="LOU295" s="755"/>
      <c r="LOV295" s="755"/>
      <c r="LOW295" s="755"/>
      <c r="LOX295" s="755"/>
      <c r="LOY295" s="755"/>
      <c r="LOZ295" s="755"/>
      <c r="LPA295" s="755"/>
      <c r="LPB295" s="755"/>
      <c r="LPC295" s="755"/>
      <c r="LPD295" s="755"/>
      <c r="LPE295" s="755"/>
      <c r="LPF295" s="755"/>
      <c r="LPG295" s="755"/>
      <c r="LPH295" s="755"/>
      <c r="LPI295" s="755"/>
      <c r="LPJ295" s="755"/>
      <c r="LPK295" s="755"/>
      <c r="LPL295" s="755"/>
      <c r="LPM295" s="755"/>
      <c r="LPN295" s="755"/>
      <c r="LPO295" s="755"/>
      <c r="LPP295" s="755"/>
      <c r="LPQ295" s="755"/>
      <c r="LPR295" s="755"/>
      <c r="LPS295" s="755"/>
      <c r="LPT295" s="755"/>
      <c r="LPU295" s="755"/>
      <c r="LPV295" s="755"/>
      <c r="LPW295" s="755"/>
      <c r="LPX295" s="755"/>
      <c r="LPY295" s="755"/>
      <c r="LPZ295" s="755"/>
      <c r="LQA295" s="755"/>
      <c r="LQB295" s="755"/>
      <c r="LQC295" s="755"/>
      <c r="LQD295" s="755"/>
      <c r="LQE295" s="755"/>
      <c r="LQF295" s="755"/>
      <c r="LQG295" s="755"/>
      <c r="LQH295" s="755"/>
      <c r="LQI295" s="755"/>
      <c r="LQJ295" s="755"/>
      <c r="LQK295" s="755"/>
      <c r="LQL295" s="755"/>
      <c r="LQM295" s="755"/>
      <c r="LQN295" s="755"/>
      <c r="LQO295" s="755"/>
      <c r="LQP295" s="755"/>
      <c r="LQQ295" s="755"/>
      <c r="LQR295" s="755"/>
      <c r="LQS295" s="755"/>
      <c r="LQT295" s="755"/>
      <c r="LQU295" s="755"/>
      <c r="LQV295" s="755"/>
      <c r="LQW295" s="755"/>
      <c r="LQX295" s="755"/>
      <c r="LQY295" s="755"/>
      <c r="LQZ295" s="755"/>
      <c r="LRA295" s="755"/>
      <c r="LRB295" s="755"/>
      <c r="LRC295" s="755"/>
      <c r="LRD295" s="755"/>
      <c r="LRE295" s="755"/>
      <c r="LRF295" s="755"/>
      <c r="LRG295" s="755"/>
      <c r="LRH295" s="755"/>
      <c r="LRI295" s="755"/>
      <c r="LRJ295" s="755"/>
      <c r="LRK295" s="755"/>
      <c r="LRL295" s="755"/>
      <c r="LRM295" s="755"/>
      <c r="LRN295" s="755"/>
      <c r="LRO295" s="755"/>
      <c r="LRP295" s="755"/>
      <c r="LRQ295" s="755"/>
      <c r="LRR295" s="755"/>
      <c r="LRS295" s="755"/>
      <c r="LRT295" s="755"/>
      <c r="LRU295" s="755"/>
      <c r="LRV295" s="755"/>
      <c r="LRW295" s="755"/>
      <c r="LRX295" s="755"/>
      <c r="LRY295" s="755"/>
      <c r="LRZ295" s="755"/>
      <c r="LSA295" s="755"/>
      <c r="LSB295" s="755"/>
      <c r="LSC295" s="755"/>
      <c r="LSD295" s="755"/>
      <c r="LSE295" s="755"/>
      <c r="LSF295" s="755"/>
      <c r="LSG295" s="755"/>
      <c r="LSH295" s="755"/>
      <c r="LSI295" s="755"/>
      <c r="LSJ295" s="755"/>
      <c r="LSK295" s="755"/>
      <c r="LSL295" s="755"/>
      <c r="LSM295" s="755"/>
      <c r="LSN295" s="755"/>
      <c r="LSO295" s="755"/>
      <c r="LSP295" s="755"/>
      <c r="LSQ295" s="755"/>
      <c r="LSR295" s="755"/>
      <c r="LSS295" s="755"/>
      <c r="LST295" s="755"/>
      <c r="LSU295" s="755"/>
      <c r="LSV295" s="755"/>
      <c r="LSW295" s="755"/>
      <c r="LSX295" s="755"/>
      <c r="LSY295" s="755"/>
      <c r="LSZ295" s="755"/>
      <c r="LTA295" s="755"/>
      <c r="LTB295" s="755"/>
      <c r="LTC295" s="755"/>
      <c r="LTD295" s="755"/>
      <c r="LTE295" s="755"/>
      <c r="LTF295" s="755"/>
      <c r="LTG295" s="755"/>
      <c r="LTH295" s="755"/>
      <c r="LTI295" s="755"/>
      <c r="LTJ295" s="755"/>
      <c r="LTK295" s="755"/>
      <c r="LTL295" s="755"/>
      <c r="LTM295" s="755"/>
      <c r="LTN295" s="755"/>
      <c r="LTO295" s="755"/>
      <c r="LTP295" s="755"/>
      <c r="LTQ295" s="755"/>
      <c r="LTR295" s="755"/>
      <c r="LTS295" s="755"/>
      <c r="LTT295" s="755"/>
      <c r="LTU295" s="755"/>
      <c r="LTV295" s="755"/>
      <c r="LTW295" s="755"/>
      <c r="LTX295" s="755"/>
      <c r="LTY295" s="755"/>
      <c r="LTZ295" s="755"/>
      <c r="LUA295" s="755"/>
      <c r="LUB295" s="755"/>
      <c r="LUC295" s="755"/>
      <c r="LUD295" s="755"/>
      <c r="LUE295" s="755"/>
      <c r="LUF295" s="755"/>
      <c r="LUG295" s="755"/>
      <c r="LUH295" s="755"/>
      <c r="LUI295" s="755"/>
      <c r="LUJ295" s="755"/>
      <c r="LUK295" s="755"/>
      <c r="LUL295" s="755"/>
      <c r="LUM295" s="755"/>
      <c r="LUN295" s="755"/>
      <c r="LUO295" s="755"/>
      <c r="LUP295" s="755"/>
      <c r="LUQ295" s="755"/>
      <c r="LUR295" s="755"/>
      <c r="LUS295" s="755"/>
      <c r="LUT295" s="755"/>
      <c r="LUU295" s="755"/>
      <c r="LUV295" s="755"/>
      <c r="LUW295" s="755"/>
      <c r="LUX295" s="755"/>
      <c r="LUY295" s="755"/>
      <c r="LUZ295" s="755"/>
      <c r="LVA295" s="755"/>
      <c r="LVB295" s="755"/>
      <c r="LVC295" s="755"/>
      <c r="LVD295" s="755"/>
      <c r="LVE295" s="755"/>
      <c r="LVF295" s="755"/>
      <c r="LVG295" s="755"/>
      <c r="LVH295" s="755"/>
      <c r="LVI295" s="755"/>
      <c r="LVJ295" s="755"/>
      <c r="LVK295" s="755"/>
      <c r="LVL295" s="755"/>
      <c r="LVM295" s="755"/>
      <c r="LVN295" s="755"/>
      <c r="LVO295" s="755"/>
      <c r="LVP295" s="755"/>
      <c r="LVQ295" s="755"/>
      <c r="LVR295" s="755"/>
      <c r="LVS295" s="755"/>
      <c r="LVT295" s="755"/>
      <c r="LVU295" s="755"/>
      <c r="LVV295" s="755"/>
      <c r="LVW295" s="755"/>
      <c r="LVX295" s="755"/>
      <c r="LVY295" s="755"/>
      <c r="LVZ295" s="755"/>
      <c r="LWA295" s="755"/>
      <c r="LWB295" s="755"/>
      <c r="LWC295" s="755"/>
      <c r="LWD295" s="755"/>
      <c r="LWE295" s="755"/>
      <c r="LWF295" s="755"/>
      <c r="LWG295" s="755"/>
      <c r="LWH295" s="755"/>
      <c r="LWI295" s="755"/>
      <c r="LWJ295" s="755"/>
      <c r="LWK295" s="755"/>
      <c r="LWL295" s="755"/>
      <c r="LWM295" s="755"/>
      <c r="LWN295" s="755"/>
      <c r="LWO295" s="755"/>
      <c r="LWP295" s="755"/>
      <c r="LWQ295" s="755"/>
      <c r="LWR295" s="755"/>
      <c r="LWS295" s="755"/>
      <c r="LWT295" s="755"/>
      <c r="LWU295" s="755"/>
      <c r="LWV295" s="755"/>
      <c r="LWW295" s="755"/>
      <c r="LWX295" s="755"/>
      <c r="LWY295" s="755"/>
      <c r="LWZ295" s="755"/>
      <c r="LXA295" s="755"/>
      <c r="LXB295" s="755"/>
      <c r="LXC295" s="755"/>
      <c r="LXD295" s="755"/>
      <c r="LXE295" s="755"/>
      <c r="LXF295" s="755"/>
      <c r="LXG295" s="755"/>
      <c r="LXH295" s="755"/>
      <c r="LXI295" s="755"/>
      <c r="LXJ295" s="755"/>
      <c r="LXK295" s="755"/>
      <c r="LXL295" s="755"/>
      <c r="LXM295" s="755"/>
      <c r="LXN295" s="755"/>
      <c r="LXO295" s="755"/>
      <c r="LXP295" s="755"/>
      <c r="LXQ295" s="755"/>
      <c r="LXR295" s="755"/>
      <c r="LXS295" s="755"/>
      <c r="LXT295" s="755"/>
      <c r="LXU295" s="755"/>
      <c r="LXV295" s="755"/>
      <c r="LXW295" s="755"/>
      <c r="LXX295" s="755"/>
      <c r="LXY295" s="755"/>
      <c r="LXZ295" s="755"/>
      <c r="LYA295" s="755"/>
      <c r="LYB295" s="755"/>
      <c r="LYC295" s="755"/>
      <c r="LYD295" s="755"/>
      <c r="LYE295" s="755"/>
      <c r="LYF295" s="755"/>
      <c r="LYG295" s="755"/>
      <c r="LYH295" s="755"/>
      <c r="LYI295" s="755"/>
      <c r="LYJ295" s="755"/>
      <c r="LYK295" s="755"/>
      <c r="LYL295" s="755"/>
      <c r="LYM295" s="755"/>
      <c r="LYN295" s="755"/>
      <c r="LYO295" s="755"/>
      <c r="LYP295" s="755"/>
      <c r="LYQ295" s="755"/>
      <c r="LYR295" s="755"/>
      <c r="LYS295" s="755"/>
      <c r="LYT295" s="755"/>
      <c r="LYU295" s="755"/>
      <c r="LYV295" s="755"/>
      <c r="LYW295" s="755"/>
      <c r="LYX295" s="755"/>
      <c r="LYY295" s="755"/>
      <c r="LYZ295" s="755"/>
      <c r="LZA295" s="755"/>
      <c r="LZB295" s="755"/>
      <c r="LZC295" s="755"/>
      <c r="LZD295" s="755"/>
      <c r="LZE295" s="755"/>
      <c r="LZF295" s="755"/>
      <c r="LZG295" s="755"/>
      <c r="LZH295" s="755"/>
      <c r="LZI295" s="755"/>
      <c r="LZJ295" s="755"/>
      <c r="LZK295" s="755"/>
      <c r="LZL295" s="755"/>
      <c r="LZM295" s="755"/>
      <c r="LZN295" s="755"/>
      <c r="LZO295" s="755"/>
      <c r="LZP295" s="755"/>
      <c r="LZQ295" s="755"/>
      <c r="LZR295" s="755"/>
      <c r="LZS295" s="755"/>
      <c r="LZT295" s="755"/>
      <c r="LZU295" s="755"/>
      <c r="LZV295" s="755"/>
      <c r="LZW295" s="755"/>
      <c r="LZX295" s="755"/>
      <c r="LZY295" s="755"/>
      <c r="LZZ295" s="755"/>
      <c r="MAA295" s="755"/>
      <c r="MAB295" s="755"/>
      <c r="MAC295" s="755"/>
      <c r="MAD295" s="755"/>
      <c r="MAE295" s="755"/>
      <c r="MAF295" s="755"/>
      <c r="MAG295" s="755"/>
      <c r="MAH295" s="755"/>
      <c r="MAI295" s="755"/>
      <c r="MAJ295" s="755"/>
      <c r="MAK295" s="755"/>
      <c r="MAL295" s="755"/>
      <c r="MAM295" s="755"/>
      <c r="MAN295" s="755"/>
      <c r="MAO295" s="755"/>
      <c r="MAP295" s="755"/>
      <c r="MAQ295" s="755"/>
      <c r="MAR295" s="755"/>
      <c r="MAS295" s="755"/>
      <c r="MAT295" s="755"/>
      <c r="MAU295" s="755"/>
      <c r="MAV295" s="755"/>
      <c r="MAW295" s="755"/>
      <c r="MAX295" s="755"/>
      <c r="MAY295" s="755"/>
      <c r="MAZ295" s="755"/>
      <c r="MBA295" s="755"/>
      <c r="MBB295" s="755"/>
      <c r="MBC295" s="755"/>
      <c r="MBD295" s="755"/>
      <c r="MBE295" s="755"/>
      <c r="MBF295" s="755"/>
      <c r="MBG295" s="755"/>
      <c r="MBH295" s="755"/>
      <c r="MBI295" s="755"/>
      <c r="MBJ295" s="755"/>
      <c r="MBK295" s="755"/>
      <c r="MBL295" s="755"/>
      <c r="MBM295" s="755"/>
      <c r="MBN295" s="755"/>
      <c r="MBO295" s="755"/>
      <c r="MBP295" s="755"/>
      <c r="MBQ295" s="755"/>
      <c r="MBR295" s="755"/>
      <c r="MBS295" s="755"/>
      <c r="MBT295" s="755"/>
      <c r="MBU295" s="755"/>
      <c r="MBV295" s="755"/>
      <c r="MBW295" s="755"/>
      <c r="MBX295" s="755"/>
      <c r="MBY295" s="755"/>
      <c r="MBZ295" s="755"/>
      <c r="MCA295" s="755"/>
      <c r="MCB295" s="755"/>
      <c r="MCC295" s="755"/>
      <c r="MCD295" s="755"/>
      <c r="MCE295" s="755"/>
      <c r="MCF295" s="755"/>
      <c r="MCG295" s="755"/>
      <c r="MCH295" s="755"/>
      <c r="MCI295" s="755"/>
      <c r="MCJ295" s="755"/>
      <c r="MCK295" s="755"/>
      <c r="MCL295" s="755"/>
      <c r="MCM295" s="755"/>
      <c r="MCN295" s="755"/>
      <c r="MCO295" s="755"/>
      <c r="MCP295" s="755"/>
      <c r="MCQ295" s="755"/>
      <c r="MCR295" s="755"/>
      <c r="MCS295" s="755"/>
      <c r="MCT295" s="755"/>
      <c r="MCU295" s="755"/>
      <c r="MCV295" s="755"/>
      <c r="MCW295" s="755"/>
      <c r="MCX295" s="755"/>
      <c r="MCY295" s="755"/>
      <c r="MCZ295" s="755"/>
      <c r="MDA295" s="755"/>
      <c r="MDB295" s="755"/>
      <c r="MDC295" s="755"/>
      <c r="MDD295" s="755"/>
      <c r="MDE295" s="755"/>
      <c r="MDF295" s="755"/>
      <c r="MDG295" s="755"/>
      <c r="MDH295" s="755"/>
      <c r="MDI295" s="755"/>
      <c r="MDJ295" s="755"/>
      <c r="MDK295" s="755"/>
      <c r="MDL295" s="755"/>
      <c r="MDM295" s="755"/>
      <c r="MDN295" s="755"/>
      <c r="MDO295" s="755"/>
      <c r="MDP295" s="755"/>
      <c r="MDQ295" s="755"/>
      <c r="MDR295" s="755"/>
      <c r="MDS295" s="755"/>
      <c r="MDT295" s="755"/>
      <c r="MDU295" s="755"/>
      <c r="MDV295" s="755"/>
      <c r="MDW295" s="755"/>
      <c r="MDX295" s="755"/>
      <c r="MDY295" s="755"/>
      <c r="MDZ295" s="755"/>
      <c r="MEA295" s="755"/>
      <c r="MEB295" s="755"/>
      <c r="MEC295" s="755"/>
      <c r="MED295" s="755"/>
      <c r="MEE295" s="755"/>
      <c r="MEF295" s="755"/>
      <c r="MEG295" s="755"/>
      <c r="MEH295" s="755"/>
      <c r="MEI295" s="755"/>
      <c r="MEJ295" s="755"/>
      <c r="MEK295" s="755"/>
      <c r="MEL295" s="755"/>
      <c r="MEM295" s="755"/>
      <c r="MEN295" s="755"/>
      <c r="MEO295" s="755"/>
      <c r="MEP295" s="755"/>
      <c r="MEQ295" s="755"/>
      <c r="MER295" s="755"/>
      <c r="MES295" s="755"/>
      <c r="MET295" s="755"/>
      <c r="MEU295" s="755"/>
      <c r="MEV295" s="755"/>
      <c r="MEW295" s="755"/>
      <c r="MEX295" s="755"/>
      <c r="MEY295" s="755"/>
      <c r="MEZ295" s="755"/>
      <c r="MFA295" s="755"/>
      <c r="MFB295" s="755"/>
      <c r="MFC295" s="755"/>
      <c r="MFD295" s="755"/>
      <c r="MFE295" s="755"/>
      <c r="MFF295" s="755"/>
      <c r="MFG295" s="755"/>
      <c r="MFH295" s="755"/>
      <c r="MFI295" s="755"/>
      <c r="MFJ295" s="755"/>
      <c r="MFK295" s="755"/>
      <c r="MFL295" s="755"/>
      <c r="MFM295" s="755"/>
      <c r="MFN295" s="755"/>
      <c r="MFO295" s="755"/>
      <c r="MFP295" s="755"/>
      <c r="MFQ295" s="755"/>
      <c r="MFR295" s="755"/>
      <c r="MFS295" s="755"/>
      <c r="MFT295" s="755"/>
      <c r="MFU295" s="755"/>
      <c r="MFV295" s="755"/>
      <c r="MFW295" s="755"/>
      <c r="MFX295" s="755"/>
      <c r="MFY295" s="755"/>
      <c r="MFZ295" s="755"/>
      <c r="MGA295" s="755"/>
      <c r="MGB295" s="755"/>
      <c r="MGC295" s="755"/>
      <c r="MGD295" s="755"/>
      <c r="MGE295" s="755"/>
      <c r="MGF295" s="755"/>
      <c r="MGG295" s="755"/>
      <c r="MGH295" s="755"/>
      <c r="MGI295" s="755"/>
      <c r="MGJ295" s="755"/>
      <c r="MGK295" s="755"/>
      <c r="MGL295" s="755"/>
      <c r="MGM295" s="755"/>
      <c r="MGN295" s="755"/>
      <c r="MGO295" s="755"/>
      <c r="MGP295" s="755"/>
      <c r="MGQ295" s="755"/>
      <c r="MGR295" s="755"/>
      <c r="MGS295" s="755"/>
      <c r="MGT295" s="755"/>
      <c r="MGU295" s="755"/>
      <c r="MGV295" s="755"/>
      <c r="MGW295" s="755"/>
      <c r="MGX295" s="755"/>
      <c r="MGY295" s="755"/>
      <c r="MGZ295" s="755"/>
      <c r="MHA295" s="755"/>
      <c r="MHB295" s="755"/>
      <c r="MHC295" s="755"/>
      <c r="MHD295" s="755"/>
      <c r="MHE295" s="755"/>
      <c r="MHF295" s="755"/>
      <c r="MHG295" s="755"/>
      <c r="MHH295" s="755"/>
      <c r="MHI295" s="755"/>
      <c r="MHJ295" s="755"/>
      <c r="MHK295" s="755"/>
      <c r="MHL295" s="755"/>
      <c r="MHM295" s="755"/>
      <c r="MHN295" s="755"/>
      <c r="MHO295" s="755"/>
      <c r="MHP295" s="755"/>
      <c r="MHQ295" s="755"/>
      <c r="MHR295" s="755"/>
      <c r="MHS295" s="755"/>
      <c r="MHT295" s="755"/>
      <c r="MHU295" s="755"/>
      <c r="MHV295" s="755"/>
      <c r="MHW295" s="755"/>
      <c r="MHX295" s="755"/>
      <c r="MHY295" s="755"/>
      <c r="MHZ295" s="755"/>
      <c r="MIA295" s="755"/>
      <c r="MIB295" s="755"/>
      <c r="MIC295" s="755"/>
      <c r="MID295" s="755"/>
      <c r="MIE295" s="755"/>
      <c r="MIF295" s="755"/>
      <c r="MIG295" s="755"/>
      <c r="MIH295" s="755"/>
      <c r="MII295" s="755"/>
      <c r="MIJ295" s="755"/>
      <c r="MIK295" s="755"/>
      <c r="MIL295" s="755"/>
      <c r="MIM295" s="755"/>
      <c r="MIN295" s="755"/>
      <c r="MIO295" s="755"/>
      <c r="MIP295" s="755"/>
      <c r="MIQ295" s="755"/>
      <c r="MIR295" s="755"/>
      <c r="MIS295" s="755"/>
      <c r="MIT295" s="755"/>
      <c r="MIU295" s="755"/>
      <c r="MIV295" s="755"/>
      <c r="MIW295" s="755"/>
      <c r="MIX295" s="755"/>
      <c r="MIY295" s="755"/>
      <c r="MIZ295" s="755"/>
      <c r="MJA295" s="755"/>
      <c r="MJB295" s="755"/>
      <c r="MJC295" s="755"/>
      <c r="MJD295" s="755"/>
      <c r="MJE295" s="755"/>
      <c r="MJF295" s="755"/>
      <c r="MJG295" s="755"/>
      <c r="MJH295" s="755"/>
      <c r="MJI295" s="755"/>
      <c r="MJJ295" s="755"/>
      <c r="MJK295" s="755"/>
      <c r="MJL295" s="755"/>
      <c r="MJM295" s="755"/>
      <c r="MJN295" s="755"/>
      <c r="MJO295" s="755"/>
      <c r="MJP295" s="755"/>
      <c r="MJQ295" s="755"/>
      <c r="MJR295" s="755"/>
      <c r="MJS295" s="755"/>
      <c r="MJT295" s="755"/>
      <c r="MJU295" s="755"/>
      <c r="MJV295" s="755"/>
      <c r="MJW295" s="755"/>
      <c r="MJX295" s="755"/>
      <c r="MJY295" s="755"/>
      <c r="MJZ295" s="755"/>
      <c r="MKA295" s="755"/>
      <c r="MKB295" s="755"/>
      <c r="MKC295" s="755"/>
      <c r="MKD295" s="755"/>
      <c r="MKE295" s="755"/>
      <c r="MKF295" s="755"/>
      <c r="MKG295" s="755"/>
      <c r="MKH295" s="755"/>
      <c r="MKI295" s="755"/>
      <c r="MKJ295" s="755"/>
      <c r="MKK295" s="755"/>
      <c r="MKL295" s="755"/>
      <c r="MKM295" s="755"/>
      <c r="MKN295" s="755"/>
      <c r="MKO295" s="755"/>
      <c r="MKP295" s="755"/>
      <c r="MKQ295" s="755"/>
      <c r="MKR295" s="755"/>
      <c r="MKS295" s="755"/>
      <c r="MKT295" s="755"/>
      <c r="MKU295" s="755"/>
      <c r="MKV295" s="755"/>
      <c r="MKW295" s="755"/>
      <c r="MKX295" s="755"/>
      <c r="MKY295" s="755"/>
      <c r="MKZ295" s="755"/>
      <c r="MLA295" s="755"/>
      <c r="MLB295" s="755"/>
      <c r="MLC295" s="755"/>
      <c r="MLD295" s="755"/>
      <c r="MLE295" s="755"/>
      <c r="MLF295" s="755"/>
      <c r="MLG295" s="755"/>
      <c r="MLH295" s="755"/>
      <c r="MLI295" s="755"/>
      <c r="MLJ295" s="755"/>
      <c r="MLK295" s="755"/>
      <c r="MLL295" s="755"/>
      <c r="MLM295" s="755"/>
      <c r="MLN295" s="755"/>
      <c r="MLO295" s="755"/>
      <c r="MLP295" s="755"/>
      <c r="MLQ295" s="755"/>
      <c r="MLR295" s="755"/>
      <c r="MLS295" s="755"/>
      <c r="MLT295" s="755"/>
      <c r="MLU295" s="755"/>
      <c r="MLV295" s="755"/>
      <c r="MLW295" s="755"/>
      <c r="MLX295" s="755"/>
      <c r="MLY295" s="755"/>
      <c r="MLZ295" s="755"/>
      <c r="MMA295" s="755"/>
      <c r="MMB295" s="755"/>
      <c r="MMC295" s="755"/>
      <c r="MMD295" s="755"/>
      <c r="MME295" s="755"/>
      <c r="MMF295" s="755"/>
      <c r="MMG295" s="755"/>
      <c r="MMH295" s="755"/>
      <c r="MMI295" s="755"/>
      <c r="MMJ295" s="755"/>
      <c r="MMK295" s="755"/>
      <c r="MML295" s="755"/>
      <c r="MMM295" s="755"/>
      <c r="MMN295" s="755"/>
      <c r="MMO295" s="755"/>
      <c r="MMP295" s="755"/>
      <c r="MMQ295" s="755"/>
      <c r="MMR295" s="755"/>
      <c r="MMS295" s="755"/>
      <c r="MMT295" s="755"/>
      <c r="MMU295" s="755"/>
      <c r="MMV295" s="755"/>
      <c r="MMW295" s="755"/>
      <c r="MMX295" s="755"/>
      <c r="MMY295" s="755"/>
      <c r="MMZ295" s="755"/>
      <c r="MNA295" s="755"/>
      <c r="MNB295" s="755"/>
      <c r="MNC295" s="755"/>
      <c r="MND295" s="755"/>
      <c r="MNE295" s="755"/>
      <c r="MNF295" s="755"/>
      <c r="MNG295" s="755"/>
      <c r="MNH295" s="755"/>
      <c r="MNI295" s="755"/>
      <c r="MNJ295" s="755"/>
      <c r="MNK295" s="755"/>
      <c r="MNL295" s="755"/>
      <c r="MNM295" s="755"/>
      <c r="MNN295" s="755"/>
      <c r="MNO295" s="755"/>
      <c r="MNP295" s="755"/>
      <c r="MNQ295" s="755"/>
      <c r="MNR295" s="755"/>
      <c r="MNS295" s="755"/>
      <c r="MNT295" s="755"/>
      <c r="MNU295" s="755"/>
      <c r="MNV295" s="755"/>
      <c r="MNW295" s="755"/>
      <c r="MNX295" s="755"/>
      <c r="MNY295" s="755"/>
      <c r="MNZ295" s="755"/>
      <c r="MOA295" s="755"/>
      <c r="MOB295" s="755"/>
      <c r="MOC295" s="755"/>
      <c r="MOD295" s="755"/>
      <c r="MOE295" s="755"/>
      <c r="MOF295" s="755"/>
      <c r="MOG295" s="755"/>
      <c r="MOH295" s="755"/>
      <c r="MOI295" s="755"/>
      <c r="MOJ295" s="755"/>
      <c r="MOK295" s="755"/>
      <c r="MOL295" s="755"/>
      <c r="MOM295" s="755"/>
      <c r="MON295" s="755"/>
      <c r="MOO295" s="755"/>
      <c r="MOP295" s="755"/>
      <c r="MOQ295" s="755"/>
      <c r="MOR295" s="755"/>
      <c r="MOS295" s="755"/>
      <c r="MOT295" s="755"/>
      <c r="MOU295" s="755"/>
      <c r="MOV295" s="755"/>
      <c r="MOW295" s="755"/>
      <c r="MOX295" s="755"/>
      <c r="MOY295" s="755"/>
      <c r="MOZ295" s="755"/>
      <c r="MPA295" s="755"/>
      <c r="MPB295" s="755"/>
      <c r="MPC295" s="755"/>
      <c r="MPD295" s="755"/>
      <c r="MPE295" s="755"/>
      <c r="MPF295" s="755"/>
      <c r="MPG295" s="755"/>
      <c r="MPH295" s="755"/>
      <c r="MPI295" s="755"/>
      <c r="MPJ295" s="755"/>
      <c r="MPK295" s="755"/>
      <c r="MPL295" s="755"/>
      <c r="MPM295" s="755"/>
      <c r="MPN295" s="755"/>
      <c r="MPO295" s="755"/>
      <c r="MPP295" s="755"/>
      <c r="MPQ295" s="755"/>
      <c r="MPR295" s="755"/>
      <c r="MPS295" s="755"/>
      <c r="MPT295" s="755"/>
      <c r="MPU295" s="755"/>
      <c r="MPV295" s="755"/>
      <c r="MPW295" s="755"/>
      <c r="MPX295" s="755"/>
      <c r="MPY295" s="755"/>
      <c r="MPZ295" s="755"/>
      <c r="MQA295" s="755"/>
      <c r="MQB295" s="755"/>
      <c r="MQC295" s="755"/>
      <c r="MQD295" s="755"/>
      <c r="MQE295" s="755"/>
      <c r="MQF295" s="755"/>
      <c r="MQG295" s="755"/>
      <c r="MQH295" s="755"/>
      <c r="MQI295" s="755"/>
      <c r="MQJ295" s="755"/>
      <c r="MQK295" s="755"/>
      <c r="MQL295" s="755"/>
      <c r="MQM295" s="755"/>
      <c r="MQN295" s="755"/>
      <c r="MQO295" s="755"/>
      <c r="MQP295" s="755"/>
      <c r="MQQ295" s="755"/>
      <c r="MQR295" s="755"/>
      <c r="MQS295" s="755"/>
      <c r="MQT295" s="755"/>
      <c r="MQU295" s="755"/>
      <c r="MQV295" s="755"/>
      <c r="MQW295" s="755"/>
      <c r="MQX295" s="755"/>
      <c r="MQY295" s="755"/>
      <c r="MQZ295" s="755"/>
      <c r="MRA295" s="755"/>
      <c r="MRB295" s="755"/>
      <c r="MRC295" s="755"/>
      <c r="MRD295" s="755"/>
      <c r="MRE295" s="755"/>
      <c r="MRF295" s="755"/>
      <c r="MRG295" s="755"/>
      <c r="MRH295" s="755"/>
      <c r="MRI295" s="755"/>
      <c r="MRJ295" s="755"/>
      <c r="MRK295" s="755"/>
      <c r="MRL295" s="755"/>
      <c r="MRM295" s="755"/>
      <c r="MRN295" s="755"/>
      <c r="MRO295" s="755"/>
      <c r="MRP295" s="755"/>
      <c r="MRQ295" s="755"/>
      <c r="MRR295" s="755"/>
      <c r="MRS295" s="755"/>
      <c r="MRT295" s="755"/>
      <c r="MRU295" s="755"/>
      <c r="MRV295" s="755"/>
      <c r="MRW295" s="755"/>
      <c r="MRX295" s="755"/>
      <c r="MRY295" s="755"/>
      <c r="MRZ295" s="755"/>
      <c r="MSA295" s="755"/>
      <c r="MSB295" s="755"/>
      <c r="MSC295" s="755"/>
      <c r="MSD295" s="755"/>
      <c r="MSE295" s="755"/>
      <c r="MSF295" s="755"/>
      <c r="MSG295" s="755"/>
      <c r="MSH295" s="755"/>
      <c r="MSI295" s="755"/>
      <c r="MSJ295" s="755"/>
      <c r="MSK295" s="755"/>
      <c r="MSL295" s="755"/>
      <c r="MSM295" s="755"/>
      <c r="MSN295" s="755"/>
      <c r="MSO295" s="755"/>
      <c r="MSP295" s="755"/>
      <c r="MSQ295" s="755"/>
      <c r="MSR295" s="755"/>
      <c r="MSS295" s="755"/>
      <c r="MST295" s="755"/>
      <c r="MSU295" s="755"/>
      <c r="MSV295" s="755"/>
      <c r="MSW295" s="755"/>
      <c r="MSX295" s="755"/>
      <c r="MSY295" s="755"/>
      <c r="MSZ295" s="755"/>
      <c r="MTA295" s="755"/>
      <c r="MTB295" s="755"/>
      <c r="MTC295" s="755"/>
      <c r="MTD295" s="755"/>
      <c r="MTE295" s="755"/>
      <c r="MTF295" s="755"/>
      <c r="MTG295" s="755"/>
      <c r="MTH295" s="755"/>
      <c r="MTI295" s="755"/>
      <c r="MTJ295" s="755"/>
      <c r="MTK295" s="755"/>
      <c r="MTL295" s="755"/>
      <c r="MTM295" s="755"/>
      <c r="MTN295" s="755"/>
      <c r="MTO295" s="755"/>
      <c r="MTP295" s="755"/>
      <c r="MTQ295" s="755"/>
      <c r="MTR295" s="755"/>
      <c r="MTS295" s="755"/>
      <c r="MTT295" s="755"/>
      <c r="MTU295" s="755"/>
      <c r="MTV295" s="755"/>
      <c r="MTW295" s="755"/>
      <c r="MTX295" s="755"/>
      <c r="MTY295" s="755"/>
      <c r="MTZ295" s="755"/>
      <c r="MUA295" s="755"/>
      <c r="MUB295" s="755"/>
      <c r="MUC295" s="755"/>
      <c r="MUD295" s="755"/>
      <c r="MUE295" s="755"/>
      <c r="MUF295" s="755"/>
      <c r="MUG295" s="755"/>
      <c r="MUH295" s="755"/>
      <c r="MUI295" s="755"/>
      <c r="MUJ295" s="755"/>
      <c r="MUK295" s="755"/>
      <c r="MUL295" s="755"/>
      <c r="MUM295" s="755"/>
      <c r="MUN295" s="755"/>
      <c r="MUO295" s="755"/>
      <c r="MUP295" s="755"/>
      <c r="MUQ295" s="755"/>
      <c r="MUR295" s="755"/>
      <c r="MUS295" s="755"/>
      <c r="MUT295" s="755"/>
      <c r="MUU295" s="755"/>
      <c r="MUV295" s="755"/>
      <c r="MUW295" s="755"/>
      <c r="MUX295" s="755"/>
      <c r="MUY295" s="755"/>
      <c r="MUZ295" s="755"/>
      <c r="MVA295" s="755"/>
      <c r="MVB295" s="755"/>
      <c r="MVC295" s="755"/>
      <c r="MVD295" s="755"/>
      <c r="MVE295" s="755"/>
      <c r="MVF295" s="755"/>
      <c r="MVG295" s="755"/>
      <c r="MVH295" s="755"/>
      <c r="MVI295" s="755"/>
      <c r="MVJ295" s="755"/>
      <c r="MVK295" s="755"/>
      <c r="MVL295" s="755"/>
      <c r="MVM295" s="755"/>
      <c r="MVN295" s="755"/>
      <c r="MVO295" s="755"/>
      <c r="MVP295" s="755"/>
      <c r="MVQ295" s="755"/>
      <c r="MVR295" s="755"/>
      <c r="MVS295" s="755"/>
      <c r="MVT295" s="755"/>
      <c r="MVU295" s="755"/>
      <c r="MVV295" s="755"/>
      <c r="MVW295" s="755"/>
      <c r="MVX295" s="755"/>
      <c r="MVY295" s="755"/>
      <c r="MVZ295" s="755"/>
      <c r="MWA295" s="755"/>
      <c r="MWB295" s="755"/>
      <c r="MWC295" s="755"/>
      <c r="MWD295" s="755"/>
      <c r="MWE295" s="755"/>
      <c r="MWF295" s="755"/>
      <c r="MWG295" s="755"/>
      <c r="MWH295" s="755"/>
      <c r="MWI295" s="755"/>
      <c r="MWJ295" s="755"/>
      <c r="MWK295" s="755"/>
      <c r="MWL295" s="755"/>
      <c r="MWM295" s="755"/>
      <c r="MWN295" s="755"/>
      <c r="MWO295" s="755"/>
      <c r="MWP295" s="755"/>
      <c r="MWQ295" s="755"/>
      <c r="MWR295" s="755"/>
      <c r="MWS295" s="755"/>
      <c r="MWT295" s="755"/>
      <c r="MWU295" s="755"/>
      <c r="MWV295" s="755"/>
      <c r="MWW295" s="755"/>
      <c r="MWX295" s="755"/>
      <c r="MWY295" s="755"/>
      <c r="MWZ295" s="755"/>
      <c r="MXA295" s="755"/>
      <c r="MXB295" s="755"/>
      <c r="MXC295" s="755"/>
      <c r="MXD295" s="755"/>
      <c r="MXE295" s="755"/>
      <c r="MXF295" s="755"/>
      <c r="MXG295" s="755"/>
      <c r="MXH295" s="755"/>
      <c r="MXI295" s="755"/>
      <c r="MXJ295" s="755"/>
      <c r="MXK295" s="755"/>
      <c r="MXL295" s="755"/>
      <c r="MXM295" s="755"/>
      <c r="MXN295" s="755"/>
      <c r="MXO295" s="755"/>
      <c r="MXP295" s="755"/>
      <c r="MXQ295" s="755"/>
      <c r="MXR295" s="755"/>
      <c r="MXS295" s="755"/>
      <c r="MXT295" s="755"/>
      <c r="MXU295" s="755"/>
      <c r="MXV295" s="755"/>
      <c r="MXW295" s="755"/>
      <c r="MXX295" s="755"/>
      <c r="MXY295" s="755"/>
      <c r="MXZ295" s="755"/>
      <c r="MYA295" s="755"/>
      <c r="MYB295" s="755"/>
      <c r="MYC295" s="755"/>
      <c r="MYD295" s="755"/>
      <c r="MYE295" s="755"/>
      <c r="MYF295" s="755"/>
      <c r="MYG295" s="755"/>
      <c r="MYH295" s="755"/>
      <c r="MYI295" s="755"/>
      <c r="MYJ295" s="755"/>
      <c r="MYK295" s="755"/>
      <c r="MYL295" s="755"/>
      <c r="MYM295" s="755"/>
      <c r="MYN295" s="755"/>
      <c r="MYO295" s="755"/>
      <c r="MYP295" s="755"/>
      <c r="MYQ295" s="755"/>
      <c r="MYR295" s="755"/>
      <c r="MYS295" s="755"/>
      <c r="MYT295" s="755"/>
      <c r="MYU295" s="755"/>
      <c r="MYV295" s="755"/>
      <c r="MYW295" s="755"/>
      <c r="MYX295" s="755"/>
      <c r="MYY295" s="755"/>
      <c r="MYZ295" s="755"/>
      <c r="MZA295" s="755"/>
      <c r="MZB295" s="755"/>
      <c r="MZC295" s="755"/>
      <c r="MZD295" s="755"/>
      <c r="MZE295" s="755"/>
      <c r="MZF295" s="755"/>
      <c r="MZG295" s="755"/>
      <c r="MZH295" s="755"/>
      <c r="MZI295" s="755"/>
      <c r="MZJ295" s="755"/>
      <c r="MZK295" s="755"/>
      <c r="MZL295" s="755"/>
      <c r="MZM295" s="755"/>
      <c r="MZN295" s="755"/>
      <c r="MZO295" s="755"/>
      <c r="MZP295" s="755"/>
      <c r="MZQ295" s="755"/>
      <c r="MZR295" s="755"/>
      <c r="MZS295" s="755"/>
      <c r="MZT295" s="755"/>
      <c r="MZU295" s="755"/>
      <c r="MZV295" s="755"/>
      <c r="MZW295" s="755"/>
      <c r="MZX295" s="755"/>
      <c r="MZY295" s="755"/>
      <c r="MZZ295" s="755"/>
      <c r="NAA295" s="755"/>
      <c r="NAB295" s="755"/>
      <c r="NAC295" s="755"/>
      <c r="NAD295" s="755"/>
      <c r="NAE295" s="755"/>
      <c r="NAF295" s="755"/>
      <c r="NAG295" s="755"/>
      <c r="NAH295" s="755"/>
      <c r="NAI295" s="755"/>
      <c r="NAJ295" s="755"/>
      <c r="NAK295" s="755"/>
      <c r="NAL295" s="755"/>
      <c r="NAM295" s="755"/>
      <c r="NAN295" s="755"/>
      <c r="NAO295" s="755"/>
      <c r="NAP295" s="755"/>
      <c r="NAQ295" s="755"/>
      <c r="NAR295" s="755"/>
      <c r="NAS295" s="755"/>
      <c r="NAT295" s="755"/>
      <c r="NAU295" s="755"/>
      <c r="NAV295" s="755"/>
      <c r="NAW295" s="755"/>
      <c r="NAX295" s="755"/>
      <c r="NAY295" s="755"/>
      <c r="NAZ295" s="755"/>
      <c r="NBA295" s="755"/>
      <c r="NBB295" s="755"/>
      <c r="NBC295" s="755"/>
      <c r="NBD295" s="755"/>
      <c r="NBE295" s="755"/>
      <c r="NBF295" s="755"/>
      <c r="NBG295" s="755"/>
      <c r="NBH295" s="755"/>
      <c r="NBI295" s="755"/>
      <c r="NBJ295" s="755"/>
      <c r="NBK295" s="755"/>
      <c r="NBL295" s="755"/>
      <c r="NBM295" s="755"/>
      <c r="NBN295" s="755"/>
      <c r="NBO295" s="755"/>
      <c r="NBP295" s="755"/>
      <c r="NBQ295" s="755"/>
      <c r="NBR295" s="755"/>
      <c r="NBS295" s="755"/>
      <c r="NBT295" s="755"/>
      <c r="NBU295" s="755"/>
      <c r="NBV295" s="755"/>
      <c r="NBW295" s="755"/>
      <c r="NBX295" s="755"/>
      <c r="NBY295" s="755"/>
      <c r="NBZ295" s="755"/>
      <c r="NCA295" s="755"/>
      <c r="NCB295" s="755"/>
      <c r="NCC295" s="755"/>
      <c r="NCD295" s="755"/>
      <c r="NCE295" s="755"/>
      <c r="NCF295" s="755"/>
      <c r="NCG295" s="755"/>
      <c r="NCH295" s="755"/>
      <c r="NCI295" s="755"/>
      <c r="NCJ295" s="755"/>
      <c r="NCK295" s="755"/>
      <c r="NCL295" s="755"/>
      <c r="NCM295" s="755"/>
      <c r="NCN295" s="755"/>
      <c r="NCO295" s="755"/>
      <c r="NCP295" s="755"/>
      <c r="NCQ295" s="755"/>
      <c r="NCR295" s="755"/>
      <c r="NCS295" s="755"/>
      <c r="NCT295" s="755"/>
      <c r="NCU295" s="755"/>
      <c r="NCV295" s="755"/>
      <c r="NCW295" s="755"/>
      <c r="NCX295" s="755"/>
      <c r="NCY295" s="755"/>
      <c r="NCZ295" s="755"/>
      <c r="NDA295" s="755"/>
      <c r="NDB295" s="755"/>
      <c r="NDC295" s="755"/>
      <c r="NDD295" s="755"/>
      <c r="NDE295" s="755"/>
      <c r="NDF295" s="755"/>
      <c r="NDG295" s="755"/>
      <c r="NDH295" s="755"/>
      <c r="NDI295" s="755"/>
      <c r="NDJ295" s="755"/>
      <c r="NDK295" s="755"/>
      <c r="NDL295" s="755"/>
      <c r="NDM295" s="755"/>
      <c r="NDN295" s="755"/>
      <c r="NDO295" s="755"/>
      <c r="NDP295" s="755"/>
      <c r="NDQ295" s="755"/>
      <c r="NDR295" s="755"/>
      <c r="NDS295" s="755"/>
      <c r="NDT295" s="755"/>
      <c r="NDU295" s="755"/>
      <c r="NDV295" s="755"/>
      <c r="NDW295" s="755"/>
      <c r="NDX295" s="755"/>
      <c r="NDY295" s="755"/>
      <c r="NDZ295" s="755"/>
      <c r="NEA295" s="755"/>
      <c r="NEB295" s="755"/>
      <c r="NEC295" s="755"/>
      <c r="NED295" s="755"/>
      <c r="NEE295" s="755"/>
      <c r="NEF295" s="755"/>
      <c r="NEG295" s="755"/>
      <c r="NEH295" s="755"/>
      <c r="NEI295" s="755"/>
      <c r="NEJ295" s="755"/>
      <c r="NEK295" s="755"/>
      <c r="NEL295" s="755"/>
      <c r="NEM295" s="755"/>
      <c r="NEN295" s="755"/>
      <c r="NEO295" s="755"/>
      <c r="NEP295" s="755"/>
      <c r="NEQ295" s="755"/>
      <c r="NER295" s="755"/>
      <c r="NES295" s="755"/>
      <c r="NET295" s="755"/>
      <c r="NEU295" s="755"/>
      <c r="NEV295" s="755"/>
      <c r="NEW295" s="755"/>
      <c r="NEX295" s="755"/>
      <c r="NEY295" s="755"/>
      <c r="NEZ295" s="755"/>
      <c r="NFA295" s="755"/>
      <c r="NFB295" s="755"/>
      <c r="NFC295" s="755"/>
      <c r="NFD295" s="755"/>
      <c r="NFE295" s="755"/>
      <c r="NFF295" s="755"/>
      <c r="NFG295" s="755"/>
      <c r="NFH295" s="755"/>
      <c r="NFI295" s="755"/>
      <c r="NFJ295" s="755"/>
      <c r="NFK295" s="755"/>
      <c r="NFL295" s="755"/>
      <c r="NFM295" s="755"/>
      <c r="NFN295" s="755"/>
      <c r="NFO295" s="755"/>
      <c r="NFP295" s="755"/>
      <c r="NFQ295" s="755"/>
      <c r="NFR295" s="755"/>
      <c r="NFS295" s="755"/>
      <c r="NFT295" s="755"/>
      <c r="NFU295" s="755"/>
      <c r="NFV295" s="755"/>
      <c r="NFW295" s="755"/>
      <c r="NFX295" s="755"/>
      <c r="NFY295" s="755"/>
      <c r="NFZ295" s="755"/>
      <c r="NGA295" s="755"/>
      <c r="NGB295" s="755"/>
      <c r="NGC295" s="755"/>
      <c r="NGD295" s="755"/>
      <c r="NGE295" s="755"/>
      <c r="NGF295" s="755"/>
      <c r="NGG295" s="755"/>
      <c r="NGH295" s="755"/>
      <c r="NGI295" s="755"/>
      <c r="NGJ295" s="755"/>
      <c r="NGK295" s="755"/>
      <c r="NGL295" s="755"/>
      <c r="NGM295" s="755"/>
      <c r="NGN295" s="755"/>
      <c r="NGO295" s="755"/>
      <c r="NGP295" s="755"/>
      <c r="NGQ295" s="755"/>
      <c r="NGR295" s="755"/>
      <c r="NGS295" s="755"/>
      <c r="NGT295" s="755"/>
      <c r="NGU295" s="755"/>
      <c r="NGV295" s="755"/>
      <c r="NGW295" s="755"/>
      <c r="NGX295" s="755"/>
      <c r="NGY295" s="755"/>
      <c r="NGZ295" s="755"/>
      <c r="NHA295" s="755"/>
      <c r="NHB295" s="755"/>
      <c r="NHC295" s="755"/>
      <c r="NHD295" s="755"/>
      <c r="NHE295" s="755"/>
      <c r="NHF295" s="755"/>
      <c r="NHG295" s="755"/>
      <c r="NHH295" s="755"/>
      <c r="NHI295" s="755"/>
      <c r="NHJ295" s="755"/>
      <c r="NHK295" s="755"/>
      <c r="NHL295" s="755"/>
      <c r="NHM295" s="755"/>
      <c r="NHN295" s="755"/>
      <c r="NHO295" s="755"/>
      <c r="NHP295" s="755"/>
      <c r="NHQ295" s="755"/>
      <c r="NHR295" s="755"/>
      <c r="NHS295" s="755"/>
      <c r="NHT295" s="755"/>
      <c r="NHU295" s="755"/>
      <c r="NHV295" s="755"/>
      <c r="NHW295" s="755"/>
      <c r="NHX295" s="755"/>
      <c r="NHY295" s="755"/>
      <c r="NHZ295" s="755"/>
      <c r="NIA295" s="755"/>
      <c r="NIB295" s="755"/>
      <c r="NIC295" s="755"/>
      <c r="NID295" s="755"/>
      <c r="NIE295" s="755"/>
      <c r="NIF295" s="755"/>
      <c r="NIG295" s="755"/>
      <c r="NIH295" s="755"/>
      <c r="NII295" s="755"/>
      <c r="NIJ295" s="755"/>
      <c r="NIK295" s="755"/>
      <c r="NIL295" s="755"/>
      <c r="NIM295" s="755"/>
      <c r="NIN295" s="755"/>
      <c r="NIO295" s="755"/>
      <c r="NIP295" s="755"/>
      <c r="NIQ295" s="755"/>
      <c r="NIR295" s="755"/>
      <c r="NIS295" s="755"/>
      <c r="NIT295" s="755"/>
      <c r="NIU295" s="755"/>
      <c r="NIV295" s="755"/>
      <c r="NIW295" s="755"/>
      <c r="NIX295" s="755"/>
      <c r="NIY295" s="755"/>
      <c r="NIZ295" s="755"/>
      <c r="NJA295" s="755"/>
      <c r="NJB295" s="755"/>
      <c r="NJC295" s="755"/>
      <c r="NJD295" s="755"/>
      <c r="NJE295" s="755"/>
      <c r="NJF295" s="755"/>
      <c r="NJG295" s="755"/>
      <c r="NJH295" s="755"/>
      <c r="NJI295" s="755"/>
      <c r="NJJ295" s="755"/>
      <c r="NJK295" s="755"/>
      <c r="NJL295" s="755"/>
      <c r="NJM295" s="755"/>
      <c r="NJN295" s="755"/>
      <c r="NJO295" s="755"/>
      <c r="NJP295" s="755"/>
      <c r="NJQ295" s="755"/>
      <c r="NJR295" s="755"/>
      <c r="NJS295" s="755"/>
      <c r="NJT295" s="755"/>
      <c r="NJU295" s="755"/>
      <c r="NJV295" s="755"/>
      <c r="NJW295" s="755"/>
      <c r="NJX295" s="755"/>
      <c r="NJY295" s="755"/>
      <c r="NJZ295" s="755"/>
      <c r="NKA295" s="755"/>
      <c r="NKB295" s="755"/>
      <c r="NKC295" s="755"/>
      <c r="NKD295" s="755"/>
      <c r="NKE295" s="755"/>
      <c r="NKF295" s="755"/>
      <c r="NKG295" s="755"/>
      <c r="NKH295" s="755"/>
      <c r="NKI295" s="755"/>
      <c r="NKJ295" s="755"/>
      <c r="NKK295" s="755"/>
      <c r="NKL295" s="755"/>
      <c r="NKM295" s="755"/>
      <c r="NKN295" s="755"/>
      <c r="NKO295" s="755"/>
      <c r="NKP295" s="755"/>
      <c r="NKQ295" s="755"/>
      <c r="NKR295" s="755"/>
      <c r="NKS295" s="755"/>
      <c r="NKT295" s="755"/>
      <c r="NKU295" s="755"/>
      <c r="NKV295" s="755"/>
      <c r="NKW295" s="755"/>
      <c r="NKX295" s="755"/>
      <c r="NKY295" s="755"/>
      <c r="NKZ295" s="755"/>
      <c r="NLA295" s="755"/>
      <c r="NLB295" s="755"/>
      <c r="NLC295" s="755"/>
      <c r="NLD295" s="755"/>
      <c r="NLE295" s="755"/>
      <c r="NLF295" s="755"/>
      <c r="NLG295" s="755"/>
      <c r="NLH295" s="755"/>
      <c r="NLI295" s="755"/>
      <c r="NLJ295" s="755"/>
      <c r="NLK295" s="755"/>
      <c r="NLL295" s="755"/>
      <c r="NLM295" s="755"/>
      <c r="NLN295" s="755"/>
      <c r="NLO295" s="755"/>
      <c r="NLP295" s="755"/>
      <c r="NLQ295" s="755"/>
      <c r="NLR295" s="755"/>
      <c r="NLS295" s="755"/>
      <c r="NLT295" s="755"/>
      <c r="NLU295" s="755"/>
      <c r="NLV295" s="755"/>
      <c r="NLW295" s="755"/>
      <c r="NLX295" s="755"/>
      <c r="NLY295" s="755"/>
      <c r="NLZ295" s="755"/>
      <c r="NMA295" s="755"/>
      <c r="NMB295" s="755"/>
      <c r="NMC295" s="755"/>
      <c r="NMD295" s="755"/>
      <c r="NME295" s="755"/>
      <c r="NMF295" s="755"/>
      <c r="NMG295" s="755"/>
      <c r="NMH295" s="755"/>
      <c r="NMI295" s="755"/>
      <c r="NMJ295" s="755"/>
      <c r="NMK295" s="755"/>
      <c r="NML295" s="755"/>
      <c r="NMM295" s="755"/>
      <c r="NMN295" s="755"/>
      <c r="NMO295" s="755"/>
      <c r="NMP295" s="755"/>
      <c r="NMQ295" s="755"/>
      <c r="NMR295" s="755"/>
      <c r="NMS295" s="755"/>
      <c r="NMT295" s="755"/>
      <c r="NMU295" s="755"/>
      <c r="NMV295" s="755"/>
      <c r="NMW295" s="755"/>
      <c r="NMX295" s="755"/>
      <c r="NMY295" s="755"/>
      <c r="NMZ295" s="755"/>
      <c r="NNA295" s="755"/>
      <c r="NNB295" s="755"/>
      <c r="NNC295" s="755"/>
      <c r="NND295" s="755"/>
      <c r="NNE295" s="755"/>
      <c r="NNF295" s="755"/>
      <c r="NNG295" s="755"/>
      <c r="NNH295" s="755"/>
      <c r="NNI295" s="755"/>
      <c r="NNJ295" s="755"/>
      <c r="NNK295" s="755"/>
      <c r="NNL295" s="755"/>
      <c r="NNM295" s="755"/>
      <c r="NNN295" s="755"/>
      <c r="NNO295" s="755"/>
      <c r="NNP295" s="755"/>
      <c r="NNQ295" s="755"/>
      <c r="NNR295" s="755"/>
      <c r="NNS295" s="755"/>
      <c r="NNT295" s="755"/>
      <c r="NNU295" s="755"/>
      <c r="NNV295" s="755"/>
      <c r="NNW295" s="755"/>
      <c r="NNX295" s="755"/>
      <c r="NNY295" s="755"/>
      <c r="NNZ295" s="755"/>
      <c r="NOA295" s="755"/>
      <c r="NOB295" s="755"/>
      <c r="NOC295" s="755"/>
      <c r="NOD295" s="755"/>
      <c r="NOE295" s="755"/>
      <c r="NOF295" s="755"/>
      <c r="NOG295" s="755"/>
      <c r="NOH295" s="755"/>
      <c r="NOI295" s="755"/>
      <c r="NOJ295" s="755"/>
      <c r="NOK295" s="755"/>
      <c r="NOL295" s="755"/>
      <c r="NOM295" s="755"/>
      <c r="NON295" s="755"/>
      <c r="NOO295" s="755"/>
      <c r="NOP295" s="755"/>
      <c r="NOQ295" s="755"/>
      <c r="NOR295" s="755"/>
      <c r="NOS295" s="755"/>
      <c r="NOT295" s="755"/>
      <c r="NOU295" s="755"/>
      <c r="NOV295" s="755"/>
      <c r="NOW295" s="755"/>
      <c r="NOX295" s="755"/>
      <c r="NOY295" s="755"/>
      <c r="NOZ295" s="755"/>
      <c r="NPA295" s="755"/>
      <c r="NPB295" s="755"/>
      <c r="NPC295" s="755"/>
      <c r="NPD295" s="755"/>
      <c r="NPE295" s="755"/>
      <c r="NPF295" s="755"/>
      <c r="NPG295" s="755"/>
      <c r="NPH295" s="755"/>
      <c r="NPI295" s="755"/>
      <c r="NPJ295" s="755"/>
      <c r="NPK295" s="755"/>
      <c r="NPL295" s="755"/>
      <c r="NPM295" s="755"/>
      <c r="NPN295" s="755"/>
      <c r="NPO295" s="755"/>
      <c r="NPP295" s="755"/>
      <c r="NPQ295" s="755"/>
      <c r="NPR295" s="755"/>
      <c r="NPS295" s="755"/>
      <c r="NPT295" s="755"/>
      <c r="NPU295" s="755"/>
      <c r="NPV295" s="755"/>
      <c r="NPW295" s="755"/>
      <c r="NPX295" s="755"/>
      <c r="NPY295" s="755"/>
      <c r="NPZ295" s="755"/>
      <c r="NQA295" s="755"/>
      <c r="NQB295" s="755"/>
      <c r="NQC295" s="755"/>
      <c r="NQD295" s="755"/>
      <c r="NQE295" s="755"/>
      <c r="NQF295" s="755"/>
      <c r="NQG295" s="755"/>
      <c r="NQH295" s="755"/>
      <c r="NQI295" s="755"/>
      <c r="NQJ295" s="755"/>
      <c r="NQK295" s="755"/>
      <c r="NQL295" s="755"/>
      <c r="NQM295" s="755"/>
      <c r="NQN295" s="755"/>
      <c r="NQO295" s="755"/>
      <c r="NQP295" s="755"/>
      <c r="NQQ295" s="755"/>
      <c r="NQR295" s="755"/>
      <c r="NQS295" s="755"/>
      <c r="NQT295" s="755"/>
      <c r="NQU295" s="755"/>
      <c r="NQV295" s="755"/>
      <c r="NQW295" s="755"/>
      <c r="NQX295" s="755"/>
      <c r="NQY295" s="755"/>
      <c r="NQZ295" s="755"/>
      <c r="NRA295" s="755"/>
      <c r="NRB295" s="755"/>
      <c r="NRC295" s="755"/>
      <c r="NRD295" s="755"/>
      <c r="NRE295" s="755"/>
      <c r="NRF295" s="755"/>
      <c r="NRG295" s="755"/>
      <c r="NRH295" s="755"/>
      <c r="NRI295" s="755"/>
      <c r="NRJ295" s="755"/>
      <c r="NRK295" s="755"/>
      <c r="NRL295" s="755"/>
      <c r="NRM295" s="755"/>
      <c r="NRN295" s="755"/>
      <c r="NRO295" s="755"/>
      <c r="NRP295" s="755"/>
      <c r="NRQ295" s="755"/>
      <c r="NRR295" s="755"/>
      <c r="NRS295" s="755"/>
      <c r="NRT295" s="755"/>
      <c r="NRU295" s="755"/>
      <c r="NRV295" s="755"/>
      <c r="NRW295" s="755"/>
      <c r="NRX295" s="755"/>
      <c r="NRY295" s="755"/>
      <c r="NRZ295" s="755"/>
      <c r="NSA295" s="755"/>
      <c r="NSB295" s="755"/>
      <c r="NSC295" s="755"/>
      <c r="NSD295" s="755"/>
      <c r="NSE295" s="755"/>
      <c r="NSF295" s="755"/>
      <c r="NSG295" s="755"/>
      <c r="NSH295" s="755"/>
      <c r="NSI295" s="755"/>
      <c r="NSJ295" s="755"/>
      <c r="NSK295" s="755"/>
      <c r="NSL295" s="755"/>
      <c r="NSM295" s="755"/>
      <c r="NSN295" s="755"/>
      <c r="NSO295" s="755"/>
      <c r="NSP295" s="755"/>
      <c r="NSQ295" s="755"/>
      <c r="NSR295" s="755"/>
      <c r="NSS295" s="755"/>
      <c r="NST295" s="755"/>
      <c r="NSU295" s="755"/>
      <c r="NSV295" s="755"/>
      <c r="NSW295" s="755"/>
      <c r="NSX295" s="755"/>
      <c r="NSY295" s="755"/>
      <c r="NSZ295" s="755"/>
      <c r="NTA295" s="755"/>
      <c r="NTB295" s="755"/>
      <c r="NTC295" s="755"/>
      <c r="NTD295" s="755"/>
      <c r="NTE295" s="755"/>
      <c r="NTF295" s="755"/>
      <c r="NTG295" s="755"/>
      <c r="NTH295" s="755"/>
      <c r="NTI295" s="755"/>
      <c r="NTJ295" s="755"/>
      <c r="NTK295" s="755"/>
      <c r="NTL295" s="755"/>
      <c r="NTM295" s="755"/>
      <c r="NTN295" s="755"/>
      <c r="NTO295" s="755"/>
      <c r="NTP295" s="755"/>
      <c r="NTQ295" s="755"/>
      <c r="NTR295" s="755"/>
      <c r="NTS295" s="755"/>
      <c r="NTT295" s="755"/>
      <c r="NTU295" s="755"/>
      <c r="NTV295" s="755"/>
      <c r="NTW295" s="755"/>
      <c r="NTX295" s="755"/>
      <c r="NTY295" s="755"/>
      <c r="NTZ295" s="755"/>
      <c r="NUA295" s="755"/>
      <c r="NUB295" s="755"/>
      <c r="NUC295" s="755"/>
      <c r="NUD295" s="755"/>
      <c r="NUE295" s="755"/>
      <c r="NUF295" s="755"/>
      <c r="NUG295" s="755"/>
      <c r="NUH295" s="755"/>
      <c r="NUI295" s="755"/>
      <c r="NUJ295" s="755"/>
      <c r="NUK295" s="755"/>
      <c r="NUL295" s="755"/>
      <c r="NUM295" s="755"/>
      <c r="NUN295" s="755"/>
      <c r="NUO295" s="755"/>
      <c r="NUP295" s="755"/>
      <c r="NUQ295" s="755"/>
      <c r="NUR295" s="755"/>
      <c r="NUS295" s="755"/>
      <c r="NUT295" s="755"/>
      <c r="NUU295" s="755"/>
      <c r="NUV295" s="755"/>
      <c r="NUW295" s="755"/>
      <c r="NUX295" s="755"/>
      <c r="NUY295" s="755"/>
      <c r="NUZ295" s="755"/>
      <c r="NVA295" s="755"/>
      <c r="NVB295" s="755"/>
      <c r="NVC295" s="755"/>
      <c r="NVD295" s="755"/>
      <c r="NVE295" s="755"/>
      <c r="NVF295" s="755"/>
      <c r="NVG295" s="755"/>
      <c r="NVH295" s="755"/>
      <c r="NVI295" s="755"/>
      <c r="NVJ295" s="755"/>
      <c r="NVK295" s="755"/>
      <c r="NVL295" s="755"/>
      <c r="NVM295" s="755"/>
      <c r="NVN295" s="755"/>
      <c r="NVO295" s="755"/>
      <c r="NVP295" s="755"/>
      <c r="NVQ295" s="755"/>
      <c r="NVR295" s="755"/>
      <c r="NVS295" s="755"/>
      <c r="NVT295" s="755"/>
      <c r="NVU295" s="755"/>
      <c r="NVV295" s="755"/>
      <c r="NVW295" s="755"/>
      <c r="NVX295" s="755"/>
      <c r="NVY295" s="755"/>
      <c r="NVZ295" s="755"/>
      <c r="NWA295" s="755"/>
      <c r="NWB295" s="755"/>
      <c r="NWC295" s="755"/>
      <c r="NWD295" s="755"/>
      <c r="NWE295" s="755"/>
      <c r="NWF295" s="755"/>
      <c r="NWG295" s="755"/>
      <c r="NWH295" s="755"/>
      <c r="NWI295" s="755"/>
      <c r="NWJ295" s="755"/>
      <c r="NWK295" s="755"/>
      <c r="NWL295" s="755"/>
      <c r="NWM295" s="755"/>
      <c r="NWN295" s="755"/>
      <c r="NWO295" s="755"/>
      <c r="NWP295" s="755"/>
      <c r="NWQ295" s="755"/>
      <c r="NWR295" s="755"/>
      <c r="NWS295" s="755"/>
      <c r="NWT295" s="755"/>
      <c r="NWU295" s="755"/>
      <c r="NWV295" s="755"/>
      <c r="NWW295" s="755"/>
      <c r="NWX295" s="755"/>
      <c r="NWY295" s="755"/>
      <c r="NWZ295" s="755"/>
      <c r="NXA295" s="755"/>
      <c r="NXB295" s="755"/>
      <c r="NXC295" s="755"/>
      <c r="NXD295" s="755"/>
      <c r="NXE295" s="755"/>
      <c r="NXF295" s="755"/>
      <c r="NXG295" s="755"/>
      <c r="NXH295" s="755"/>
      <c r="NXI295" s="755"/>
      <c r="NXJ295" s="755"/>
      <c r="NXK295" s="755"/>
      <c r="NXL295" s="755"/>
      <c r="NXM295" s="755"/>
      <c r="NXN295" s="755"/>
      <c r="NXO295" s="755"/>
      <c r="NXP295" s="755"/>
      <c r="NXQ295" s="755"/>
      <c r="NXR295" s="755"/>
      <c r="NXS295" s="755"/>
      <c r="NXT295" s="755"/>
      <c r="NXU295" s="755"/>
      <c r="NXV295" s="755"/>
      <c r="NXW295" s="755"/>
      <c r="NXX295" s="755"/>
      <c r="NXY295" s="755"/>
      <c r="NXZ295" s="755"/>
      <c r="NYA295" s="755"/>
      <c r="NYB295" s="755"/>
      <c r="NYC295" s="755"/>
      <c r="NYD295" s="755"/>
      <c r="NYE295" s="755"/>
      <c r="NYF295" s="755"/>
      <c r="NYG295" s="755"/>
      <c r="NYH295" s="755"/>
      <c r="NYI295" s="755"/>
      <c r="NYJ295" s="755"/>
      <c r="NYK295" s="755"/>
      <c r="NYL295" s="755"/>
      <c r="NYM295" s="755"/>
      <c r="NYN295" s="755"/>
      <c r="NYO295" s="755"/>
      <c r="NYP295" s="755"/>
      <c r="NYQ295" s="755"/>
      <c r="NYR295" s="755"/>
      <c r="NYS295" s="755"/>
      <c r="NYT295" s="755"/>
      <c r="NYU295" s="755"/>
      <c r="NYV295" s="755"/>
      <c r="NYW295" s="755"/>
      <c r="NYX295" s="755"/>
      <c r="NYY295" s="755"/>
      <c r="NYZ295" s="755"/>
      <c r="NZA295" s="755"/>
      <c r="NZB295" s="755"/>
      <c r="NZC295" s="755"/>
      <c r="NZD295" s="755"/>
      <c r="NZE295" s="755"/>
      <c r="NZF295" s="755"/>
      <c r="NZG295" s="755"/>
      <c r="NZH295" s="755"/>
      <c r="NZI295" s="755"/>
      <c r="NZJ295" s="755"/>
      <c r="NZK295" s="755"/>
      <c r="NZL295" s="755"/>
      <c r="NZM295" s="755"/>
      <c r="NZN295" s="755"/>
      <c r="NZO295" s="755"/>
      <c r="NZP295" s="755"/>
      <c r="NZQ295" s="755"/>
      <c r="NZR295" s="755"/>
      <c r="NZS295" s="755"/>
      <c r="NZT295" s="755"/>
      <c r="NZU295" s="755"/>
      <c r="NZV295" s="755"/>
      <c r="NZW295" s="755"/>
      <c r="NZX295" s="755"/>
      <c r="NZY295" s="755"/>
      <c r="NZZ295" s="755"/>
      <c r="OAA295" s="755"/>
      <c r="OAB295" s="755"/>
      <c r="OAC295" s="755"/>
      <c r="OAD295" s="755"/>
      <c r="OAE295" s="755"/>
      <c r="OAF295" s="755"/>
      <c r="OAG295" s="755"/>
      <c r="OAH295" s="755"/>
      <c r="OAI295" s="755"/>
      <c r="OAJ295" s="755"/>
      <c r="OAK295" s="755"/>
      <c r="OAL295" s="755"/>
      <c r="OAM295" s="755"/>
      <c r="OAN295" s="755"/>
      <c r="OAO295" s="755"/>
      <c r="OAP295" s="755"/>
      <c r="OAQ295" s="755"/>
      <c r="OAR295" s="755"/>
      <c r="OAS295" s="755"/>
      <c r="OAT295" s="755"/>
      <c r="OAU295" s="755"/>
      <c r="OAV295" s="755"/>
      <c r="OAW295" s="755"/>
      <c r="OAX295" s="755"/>
      <c r="OAY295" s="755"/>
      <c r="OAZ295" s="755"/>
      <c r="OBA295" s="755"/>
      <c r="OBB295" s="755"/>
      <c r="OBC295" s="755"/>
      <c r="OBD295" s="755"/>
      <c r="OBE295" s="755"/>
      <c r="OBF295" s="755"/>
      <c r="OBG295" s="755"/>
      <c r="OBH295" s="755"/>
      <c r="OBI295" s="755"/>
      <c r="OBJ295" s="755"/>
      <c r="OBK295" s="755"/>
      <c r="OBL295" s="755"/>
      <c r="OBM295" s="755"/>
      <c r="OBN295" s="755"/>
      <c r="OBO295" s="755"/>
      <c r="OBP295" s="755"/>
      <c r="OBQ295" s="755"/>
      <c r="OBR295" s="755"/>
      <c r="OBS295" s="755"/>
      <c r="OBT295" s="755"/>
      <c r="OBU295" s="755"/>
      <c r="OBV295" s="755"/>
      <c r="OBW295" s="755"/>
      <c r="OBX295" s="755"/>
      <c r="OBY295" s="755"/>
      <c r="OBZ295" s="755"/>
      <c r="OCA295" s="755"/>
      <c r="OCB295" s="755"/>
      <c r="OCC295" s="755"/>
      <c r="OCD295" s="755"/>
      <c r="OCE295" s="755"/>
      <c r="OCF295" s="755"/>
      <c r="OCG295" s="755"/>
      <c r="OCH295" s="755"/>
      <c r="OCI295" s="755"/>
      <c r="OCJ295" s="755"/>
      <c r="OCK295" s="755"/>
      <c r="OCL295" s="755"/>
      <c r="OCM295" s="755"/>
      <c r="OCN295" s="755"/>
      <c r="OCO295" s="755"/>
      <c r="OCP295" s="755"/>
      <c r="OCQ295" s="755"/>
      <c r="OCR295" s="755"/>
      <c r="OCS295" s="755"/>
      <c r="OCT295" s="755"/>
      <c r="OCU295" s="755"/>
      <c r="OCV295" s="755"/>
      <c r="OCW295" s="755"/>
      <c r="OCX295" s="755"/>
      <c r="OCY295" s="755"/>
      <c r="OCZ295" s="755"/>
      <c r="ODA295" s="755"/>
      <c r="ODB295" s="755"/>
      <c r="ODC295" s="755"/>
      <c r="ODD295" s="755"/>
      <c r="ODE295" s="755"/>
      <c r="ODF295" s="755"/>
      <c r="ODG295" s="755"/>
      <c r="ODH295" s="755"/>
      <c r="ODI295" s="755"/>
      <c r="ODJ295" s="755"/>
      <c r="ODK295" s="755"/>
      <c r="ODL295" s="755"/>
      <c r="ODM295" s="755"/>
      <c r="ODN295" s="755"/>
      <c r="ODO295" s="755"/>
      <c r="ODP295" s="755"/>
      <c r="ODQ295" s="755"/>
      <c r="ODR295" s="755"/>
      <c r="ODS295" s="755"/>
      <c r="ODT295" s="755"/>
      <c r="ODU295" s="755"/>
      <c r="ODV295" s="755"/>
      <c r="ODW295" s="755"/>
      <c r="ODX295" s="755"/>
      <c r="ODY295" s="755"/>
      <c r="ODZ295" s="755"/>
      <c r="OEA295" s="755"/>
      <c r="OEB295" s="755"/>
      <c r="OEC295" s="755"/>
      <c r="OED295" s="755"/>
      <c r="OEE295" s="755"/>
      <c r="OEF295" s="755"/>
      <c r="OEG295" s="755"/>
      <c r="OEH295" s="755"/>
      <c r="OEI295" s="755"/>
      <c r="OEJ295" s="755"/>
      <c r="OEK295" s="755"/>
      <c r="OEL295" s="755"/>
      <c r="OEM295" s="755"/>
      <c r="OEN295" s="755"/>
      <c r="OEO295" s="755"/>
      <c r="OEP295" s="755"/>
      <c r="OEQ295" s="755"/>
      <c r="OER295" s="755"/>
      <c r="OES295" s="755"/>
      <c r="OET295" s="755"/>
      <c r="OEU295" s="755"/>
      <c r="OEV295" s="755"/>
      <c r="OEW295" s="755"/>
      <c r="OEX295" s="755"/>
      <c r="OEY295" s="755"/>
      <c r="OEZ295" s="755"/>
      <c r="OFA295" s="755"/>
      <c r="OFB295" s="755"/>
      <c r="OFC295" s="755"/>
      <c r="OFD295" s="755"/>
      <c r="OFE295" s="755"/>
      <c r="OFF295" s="755"/>
      <c r="OFG295" s="755"/>
      <c r="OFH295" s="755"/>
      <c r="OFI295" s="755"/>
      <c r="OFJ295" s="755"/>
      <c r="OFK295" s="755"/>
      <c r="OFL295" s="755"/>
      <c r="OFM295" s="755"/>
      <c r="OFN295" s="755"/>
      <c r="OFO295" s="755"/>
      <c r="OFP295" s="755"/>
      <c r="OFQ295" s="755"/>
      <c r="OFR295" s="755"/>
      <c r="OFS295" s="755"/>
      <c r="OFT295" s="755"/>
      <c r="OFU295" s="755"/>
      <c r="OFV295" s="755"/>
      <c r="OFW295" s="755"/>
      <c r="OFX295" s="755"/>
      <c r="OFY295" s="755"/>
      <c r="OFZ295" s="755"/>
      <c r="OGA295" s="755"/>
      <c r="OGB295" s="755"/>
      <c r="OGC295" s="755"/>
      <c r="OGD295" s="755"/>
      <c r="OGE295" s="755"/>
      <c r="OGF295" s="755"/>
      <c r="OGG295" s="755"/>
      <c r="OGH295" s="755"/>
      <c r="OGI295" s="755"/>
      <c r="OGJ295" s="755"/>
      <c r="OGK295" s="755"/>
      <c r="OGL295" s="755"/>
      <c r="OGM295" s="755"/>
      <c r="OGN295" s="755"/>
      <c r="OGO295" s="755"/>
      <c r="OGP295" s="755"/>
      <c r="OGQ295" s="755"/>
      <c r="OGR295" s="755"/>
      <c r="OGS295" s="755"/>
      <c r="OGT295" s="755"/>
      <c r="OGU295" s="755"/>
      <c r="OGV295" s="755"/>
      <c r="OGW295" s="755"/>
      <c r="OGX295" s="755"/>
      <c r="OGY295" s="755"/>
      <c r="OGZ295" s="755"/>
      <c r="OHA295" s="755"/>
      <c r="OHB295" s="755"/>
      <c r="OHC295" s="755"/>
      <c r="OHD295" s="755"/>
      <c r="OHE295" s="755"/>
      <c r="OHF295" s="755"/>
      <c r="OHG295" s="755"/>
      <c r="OHH295" s="755"/>
      <c r="OHI295" s="755"/>
      <c r="OHJ295" s="755"/>
      <c r="OHK295" s="755"/>
      <c r="OHL295" s="755"/>
      <c r="OHM295" s="755"/>
      <c r="OHN295" s="755"/>
      <c r="OHO295" s="755"/>
      <c r="OHP295" s="755"/>
      <c r="OHQ295" s="755"/>
      <c r="OHR295" s="755"/>
      <c r="OHS295" s="755"/>
      <c r="OHT295" s="755"/>
      <c r="OHU295" s="755"/>
      <c r="OHV295" s="755"/>
      <c r="OHW295" s="755"/>
      <c r="OHX295" s="755"/>
      <c r="OHY295" s="755"/>
      <c r="OHZ295" s="755"/>
      <c r="OIA295" s="755"/>
      <c r="OIB295" s="755"/>
      <c r="OIC295" s="755"/>
      <c r="OID295" s="755"/>
      <c r="OIE295" s="755"/>
      <c r="OIF295" s="755"/>
      <c r="OIG295" s="755"/>
      <c r="OIH295" s="755"/>
      <c r="OII295" s="755"/>
      <c r="OIJ295" s="755"/>
      <c r="OIK295" s="755"/>
      <c r="OIL295" s="755"/>
      <c r="OIM295" s="755"/>
      <c r="OIN295" s="755"/>
      <c r="OIO295" s="755"/>
      <c r="OIP295" s="755"/>
      <c r="OIQ295" s="755"/>
      <c r="OIR295" s="755"/>
      <c r="OIS295" s="755"/>
      <c r="OIT295" s="755"/>
      <c r="OIU295" s="755"/>
      <c r="OIV295" s="755"/>
      <c r="OIW295" s="755"/>
      <c r="OIX295" s="755"/>
      <c r="OIY295" s="755"/>
      <c r="OIZ295" s="755"/>
      <c r="OJA295" s="755"/>
      <c r="OJB295" s="755"/>
      <c r="OJC295" s="755"/>
      <c r="OJD295" s="755"/>
      <c r="OJE295" s="755"/>
      <c r="OJF295" s="755"/>
      <c r="OJG295" s="755"/>
      <c r="OJH295" s="755"/>
      <c r="OJI295" s="755"/>
      <c r="OJJ295" s="755"/>
      <c r="OJK295" s="755"/>
      <c r="OJL295" s="755"/>
      <c r="OJM295" s="755"/>
      <c r="OJN295" s="755"/>
      <c r="OJO295" s="755"/>
      <c r="OJP295" s="755"/>
      <c r="OJQ295" s="755"/>
      <c r="OJR295" s="755"/>
      <c r="OJS295" s="755"/>
      <c r="OJT295" s="755"/>
      <c r="OJU295" s="755"/>
      <c r="OJV295" s="755"/>
      <c r="OJW295" s="755"/>
      <c r="OJX295" s="755"/>
      <c r="OJY295" s="755"/>
      <c r="OJZ295" s="755"/>
      <c r="OKA295" s="755"/>
      <c r="OKB295" s="755"/>
      <c r="OKC295" s="755"/>
      <c r="OKD295" s="755"/>
      <c r="OKE295" s="755"/>
      <c r="OKF295" s="755"/>
      <c r="OKG295" s="755"/>
      <c r="OKH295" s="755"/>
      <c r="OKI295" s="755"/>
      <c r="OKJ295" s="755"/>
      <c r="OKK295" s="755"/>
      <c r="OKL295" s="755"/>
      <c r="OKM295" s="755"/>
      <c r="OKN295" s="755"/>
      <c r="OKO295" s="755"/>
      <c r="OKP295" s="755"/>
      <c r="OKQ295" s="755"/>
      <c r="OKR295" s="755"/>
      <c r="OKS295" s="755"/>
      <c r="OKT295" s="755"/>
      <c r="OKU295" s="755"/>
      <c r="OKV295" s="755"/>
      <c r="OKW295" s="755"/>
      <c r="OKX295" s="755"/>
      <c r="OKY295" s="755"/>
      <c r="OKZ295" s="755"/>
      <c r="OLA295" s="755"/>
      <c r="OLB295" s="755"/>
      <c r="OLC295" s="755"/>
      <c r="OLD295" s="755"/>
      <c r="OLE295" s="755"/>
      <c r="OLF295" s="755"/>
      <c r="OLG295" s="755"/>
      <c r="OLH295" s="755"/>
      <c r="OLI295" s="755"/>
      <c r="OLJ295" s="755"/>
      <c r="OLK295" s="755"/>
      <c r="OLL295" s="755"/>
      <c r="OLM295" s="755"/>
      <c r="OLN295" s="755"/>
      <c r="OLO295" s="755"/>
      <c r="OLP295" s="755"/>
      <c r="OLQ295" s="755"/>
      <c r="OLR295" s="755"/>
      <c r="OLS295" s="755"/>
      <c r="OLT295" s="755"/>
      <c r="OLU295" s="755"/>
      <c r="OLV295" s="755"/>
      <c r="OLW295" s="755"/>
      <c r="OLX295" s="755"/>
      <c r="OLY295" s="755"/>
      <c r="OLZ295" s="755"/>
      <c r="OMA295" s="755"/>
      <c r="OMB295" s="755"/>
      <c r="OMC295" s="755"/>
      <c r="OMD295" s="755"/>
      <c r="OME295" s="755"/>
      <c r="OMF295" s="755"/>
      <c r="OMG295" s="755"/>
      <c r="OMH295" s="755"/>
      <c r="OMI295" s="755"/>
      <c r="OMJ295" s="755"/>
      <c r="OMK295" s="755"/>
      <c r="OML295" s="755"/>
      <c r="OMM295" s="755"/>
      <c r="OMN295" s="755"/>
      <c r="OMO295" s="755"/>
      <c r="OMP295" s="755"/>
      <c r="OMQ295" s="755"/>
      <c r="OMR295" s="755"/>
      <c r="OMS295" s="755"/>
      <c r="OMT295" s="755"/>
      <c r="OMU295" s="755"/>
      <c r="OMV295" s="755"/>
      <c r="OMW295" s="755"/>
      <c r="OMX295" s="755"/>
      <c r="OMY295" s="755"/>
      <c r="OMZ295" s="755"/>
      <c r="ONA295" s="755"/>
      <c r="ONB295" s="755"/>
      <c r="ONC295" s="755"/>
      <c r="OND295" s="755"/>
      <c r="ONE295" s="755"/>
      <c r="ONF295" s="755"/>
      <c r="ONG295" s="755"/>
      <c r="ONH295" s="755"/>
      <c r="ONI295" s="755"/>
      <c r="ONJ295" s="755"/>
      <c r="ONK295" s="755"/>
      <c r="ONL295" s="755"/>
      <c r="ONM295" s="755"/>
      <c r="ONN295" s="755"/>
      <c r="ONO295" s="755"/>
      <c r="ONP295" s="755"/>
      <c r="ONQ295" s="755"/>
      <c r="ONR295" s="755"/>
      <c r="ONS295" s="755"/>
      <c r="ONT295" s="755"/>
      <c r="ONU295" s="755"/>
      <c r="ONV295" s="755"/>
      <c r="ONW295" s="755"/>
      <c r="ONX295" s="755"/>
      <c r="ONY295" s="755"/>
      <c r="ONZ295" s="755"/>
      <c r="OOA295" s="755"/>
      <c r="OOB295" s="755"/>
      <c r="OOC295" s="755"/>
      <c r="OOD295" s="755"/>
      <c r="OOE295" s="755"/>
      <c r="OOF295" s="755"/>
      <c r="OOG295" s="755"/>
      <c r="OOH295" s="755"/>
      <c r="OOI295" s="755"/>
      <c r="OOJ295" s="755"/>
      <c r="OOK295" s="755"/>
      <c r="OOL295" s="755"/>
      <c r="OOM295" s="755"/>
      <c r="OON295" s="755"/>
      <c r="OOO295" s="755"/>
      <c r="OOP295" s="755"/>
      <c r="OOQ295" s="755"/>
      <c r="OOR295" s="755"/>
      <c r="OOS295" s="755"/>
      <c r="OOT295" s="755"/>
      <c r="OOU295" s="755"/>
      <c r="OOV295" s="755"/>
      <c r="OOW295" s="755"/>
      <c r="OOX295" s="755"/>
      <c r="OOY295" s="755"/>
      <c r="OOZ295" s="755"/>
      <c r="OPA295" s="755"/>
      <c r="OPB295" s="755"/>
      <c r="OPC295" s="755"/>
      <c r="OPD295" s="755"/>
      <c r="OPE295" s="755"/>
      <c r="OPF295" s="755"/>
      <c r="OPG295" s="755"/>
      <c r="OPH295" s="755"/>
      <c r="OPI295" s="755"/>
      <c r="OPJ295" s="755"/>
      <c r="OPK295" s="755"/>
      <c r="OPL295" s="755"/>
      <c r="OPM295" s="755"/>
      <c r="OPN295" s="755"/>
      <c r="OPO295" s="755"/>
      <c r="OPP295" s="755"/>
      <c r="OPQ295" s="755"/>
      <c r="OPR295" s="755"/>
      <c r="OPS295" s="755"/>
      <c r="OPT295" s="755"/>
      <c r="OPU295" s="755"/>
      <c r="OPV295" s="755"/>
      <c r="OPW295" s="755"/>
      <c r="OPX295" s="755"/>
      <c r="OPY295" s="755"/>
      <c r="OPZ295" s="755"/>
      <c r="OQA295" s="755"/>
      <c r="OQB295" s="755"/>
      <c r="OQC295" s="755"/>
      <c r="OQD295" s="755"/>
      <c r="OQE295" s="755"/>
      <c r="OQF295" s="755"/>
      <c r="OQG295" s="755"/>
      <c r="OQH295" s="755"/>
      <c r="OQI295" s="755"/>
      <c r="OQJ295" s="755"/>
      <c r="OQK295" s="755"/>
      <c r="OQL295" s="755"/>
      <c r="OQM295" s="755"/>
      <c r="OQN295" s="755"/>
      <c r="OQO295" s="755"/>
      <c r="OQP295" s="755"/>
      <c r="OQQ295" s="755"/>
      <c r="OQR295" s="755"/>
      <c r="OQS295" s="755"/>
      <c r="OQT295" s="755"/>
      <c r="OQU295" s="755"/>
      <c r="OQV295" s="755"/>
      <c r="OQW295" s="755"/>
      <c r="OQX295" s="755"/>
      <c r="OQY295" s="755"/>
      <c r="OQZ295" s="755"/>
      <c r="ORA295" s="755"/>
      <c r="ORB295" s="755"/>
      <c r="ORC295" s="755"/>
      <c r="ORD295" s="755"/>
      <c r="ORE295" s="755"/>
      <c r="ORF295" s="755"/>
      <c r="ORG295" s="755"/>
      <c r="ORH295" s="755"/>
      <c r="ORI295" s="755"/>
      <c r="ORJ295" s="755"/>
      <c r="ORK295" s="755"/>
      <c r="ORL295" s="755"/>
      <c r="ORM295" s="755"/>
      <c r="ORN295" s="755"/>
      <c r="ORO295" s="755"/>
      <c r="ORP295" s="755"/>
      <c r="ORQ295" s="755"/>
      <c r="ORR295" s="755"/>
      <c r="ORS295" s="755"/>
      <c r="ORT295" s="755"/>
      <c r="ORU295" s="755"/>
      <c r="ORV295" s="755"/>
      <c r="ORW295" s="755"/>
      <c r="ORX295" s="755"/>
      <c r="ORY295" s="755"/>
      <c r="ORZ295" s="755"/>
      <c r="OSA295" s="755"/>
      <c r="OSB295" s="755"/>
      <c r="OSC295" s="755"/>
      <c r="OSD295" s="755"/>
      <c r="OSE295" s="755"/>
      <c r="OSF295" s="755"/>
      <c r="OSG295" s="755"/>
      <c r="OSH295" s="755"/>
      <c r="OSI295" s="755"/>
      <c r="OSJ295" s="755"/>
      <c r="OSK295" s="755"/>
      <c r="OSL295" s="755"/>
      <c r="OSM295" s="755"/>
      <c r="OSN295" s="755"/>
      <c r="OSO295" s="755"/>
      <c r="OSP295" s="755"/>
      <c r="OSQ295" s="755"/>
      <c r="OSR295" s="755"/>
      <c r="OSS295" s="755"/>
      <c r="OST295" s="755"/>
      <c r="OSU295" s="755"/>
      <c r="OSV295" s="755"/>
      <c r="OSW295" s="755"/>
      <c r="OSX295" s="755"/>
      <c r="OSY295" s="755"/>
      <c r="OSZ295" s="755"/>
      <c r="OTA295" s="755"/>
      <c r="OTB295" s="755"/>
      <c r="OTC295" s="755"/>
      <c r="OTD295" s="755"/>
      <c r="OTE295" s="755"/>
      <c r="OTF295" s="755"/>
      <c r="OTG295" s="755"/>
      <c r="OTH295" s="755"/>
      <c r="OTI295" s="755"/>
      <c r="OTJ295" s="755"/>
      <c r="OTK295" s="755"/>
      <c r="OTL295" s="755"/>
      <c r="OTM295" s="755"/>
      <c r="OTN295" s="755"/>
      <c r="OTO295" s="755"/>
      <c r="OTP295" s="755"/>
      <c r="OTQ295" s="755"/>
      <c r="OTR295" s="755"/>
      <c r="OTS295" s="755"/>
      <c r="OTT295" s="755"/>
      <c r="OTU295" s="755"/>
      <c r="OTV295" s="755"/>
      <c r="OTW295" s="755"/>
      <c r="OTX295" s="755"/>
      <c r="OTY295" s="755"/>
      <c r="OTZ295" s="755"/>
      <c r="OUA295" s="755"/>
      <c r="OUB295" s="755"/>
      <c r="OUC295" s="755"/>
      <c r="OUD295" s="755"/>
      <c r="OUE295" s="755"/>
      <c r="OUF295" s="755"/>
      <c r="OUG295" s="755"/>
      <c r="OUH295" s="755"/>
      <c r="OUI295" s="755"/>
      <c r="OUJ295" s="755"/>
      <c r="OUK295" s="755"/>
      <c r="OUL295" s="755"/>
      <c r="OUM295" s="755"/>
      <c r="OUN295" s="755"/>
      <c r="OUO295" s="755"/>
      <c r="OUP295" s="755"/>
      <c r="OUQ295" s="755"/>
      <c r="OUR295" s="755"/>
      <c r="OUS295" s="755"/>
      <c r="OUT295" s="755"/>
      <c r="OUU295" s="755"/>
      <c r="OUV295" s="755"/>
      <c r="OUW295" s="755"/>
      <c r="OUX295" s="755"/>
      <c r="OUY295" s="755"/>
      <c r="OUZ295" s="755"/>
      <c r="OVA295" s="755"/>
      <c r="OVB295" s="755"/>
      <c r="OVC295" s="755"/>
      <c r="OVD295" s="755"/>
      <c r="OVE295" s="755"/>
      <c r="OVF295" s="755"/>
      <c r="OVG295" s="755"/>
      <c r="OVH295" s="755"/>
      <c r="OVI295" s="755"/>
      <c r="OVJ295" s="755"/>
      <c r="OVK295" s="755"/>
      <c r="OVL295" s="755"/>
      <c r="OVM295" s="755"/>
      <c r="OVN295" s="755"/>
      <c r="OVO295" s="755"/>
      <c r="OVP295" s="755"/>
      <c r="OVQ295" s="755"/>
      <c r="OVR295" s="755"/>
      <c r="OVS295" s="755"/>
      <c r="OVT295" s="755"/>
      <c r="OVU295" s="755"/>
      <c r="OVV295" s="755"/>
      <c r="OVW295" s="755"/>
      <c r="OVX295" s="755"/>
      <c r="OVY295" s="755"/>
      <c r="OVZ295" s="755"/>
      <c r="OWA295" s="755"/>
      <c r="OWB295" s="755"/>
      <c r="OWC295" s="755"/>
      <c r="OWD295" s="755"/>
      <c r="OWE295" s="755"/>
      <c r="OWF295" s="755"/>
      <c r="OWG295" s="755"/>
      <c r="OWH295" s="755"/>
      <c r="OWI295" s="755"/>
      <c r="OWJ295" s="755"/>
      <c r="OWK295" s="755"/>
      <c r="OWL295" s="755"/>
      <c r="OWM295" s="755"/>
      <c r="OWN295" s="755"/>
      <c r="OWO295" s="755"/>
      <c r="OWP295" s="755"/>
      <c r="OWQ295" s="755"/>
      <c r="OWR295" s="755"/>
      <c r="OWS295" s="755"/>
      <c r="OWT295" s="755"/>
      <c r="OWU295" s="755"/>
      <c r="OWV295" s="755"/>
      <c r="OWW295" s="755"/>
      <c r="OWX295" s="755"/>
      <c r="OWY295" s="755"/>
      <c r="OWZ295" s="755"/>
      <c r="OXA295" s="755"/>
      <c r="OXB295" s="755"/>
      <c r="OXC295" s="755"/>
      <c r="OXD295" s="755"/>
      <c r="OXE295" s="755"/>
      <c r="OXF295" s="755"/>
      <c r="OXG295" s="755"/>
      <c r="OXH295" s="755"/>
      <c r="OXI295" s="755"/>
      <c r="OXJ295" s="755"/>
      <c r="OXK295" s="755"/>
      <c r="OXL295" s="755"/>
      <c r="OXM295" s="755"/>
      <c r="OXN295" s="755"/>
      <c r="OXO295" s="755"/>
      <c r="OXP295" s="755"/>
      <c r="OXQ295" s="755"/>
      <c r="OXR295" s="755"/>
      <c r="OXS295" s="755"/>
      <c r="OXT295" s="755"/>
      <c r="OXU295" s="755"/>
      <c r="OXV295" s="755"/>
      <c r="OXW295" s="755"/>
      <c r="OXX295" s="755"/>
      <c r="OXY295" s="755"/>
      <c r="OXZ295" s="755"/>
      <c r="OYA295" s="755"/>
      <c r="OYB295" s="755"/>
      <c r="OYC295" s="755"/>
      <c r="OYD295" s="755"/>
      <c r="OYE295" s="755"/>
      <c r="OYF295" s="755"/>
      <c r="OYG295" s="755"/>
      <c r="OYH295" s="755"/>
      <c r="OYI295" s="755"/>
      <c r="OYJ295" s="755"/>
      <c r="OYK295" s="755"/>
      <c r="OYL295" s="755"/>
      <c r="OYM295" s="755"/>
      <c r="OYN295" s="755"/>
      <c r="OYO295" s="755"/>
      <c r="OYP295" s="755"/>
      <c r="OYQ295" s="755"/>
      <c r="OYR295" s="755"/>
      <c r="OYS295" s="755"/>
      <c r="OYT295" s="755"/>
      <c r="OYU295" s="755"/>
      <c r="OYV295" s="755"/>
      <c r="OYW295" s="755"/>
      <c r="OYX295" s="755"/>
      <c r="OYY295" s="755"/>
      <c r="OYZ295" s="755"/>
      <c r="OZA295" s="755"/>
      <c r="OZB295" s="755"/>
      <c r="OZC295" s="755"/>
      <c r="OZD295" s="755"/>
      <c r="OZE295" s="755"/>
      <c r="OZF295" s="755"/>
      <c r="OZG295" s="755"/>
      <c r="OZH295" s="755"/>
      <c r="OZI295" s="755"/>
      <c r="OZJ295" s="755"/>
      <c r="OZK295" s="755"/>
      <c r="OZL295" s="755"/>
      <c r="OZM295" s="755"/>
      <c r="OZN295" s="755"/>
      <c r="OZO295" s="755"/>
      <c r="OZP295" s="755"/>
      <c r="OZQ295" s="755"/>
      <c r="OZR295" s="755"/>
      <c r="OZS295" s="755"/>
      <c r="OZT295" s="755"/>
      <c r="OZU295" s="755"/>
      <c r="OZV295" s="755"/>
      <c r="OZW295" s="755"/>
      <c r="OZX295" s="755"/>
      <c r="OZY295" s="755"/>
      <c r="OZZ295" s="755"/>
      <c r="PAA295" s="755"/>
      <c r="PAB295" s="755"/>
      <c r="PAC295" s="755"/>
      <c r="PAD295" s="755"/>
      <c r="PAE295" s="755"/>
      <c r="PAF295" s="755"/>
      <c r="PAG295" s="755"/>
      <c r="PAH295" s="755"/>
      <c r="PAI295" s="755"/>
      <c r="PAJ295" s="755"/>
      <c r="PAK295" s="755"/>
      <c r="PAL295" s="755"/>
      <c r="PAM295" s="755"/>
      <c r="PAN295" s="755"/>
      <c r="PAO295" s="755"/>
      <c r="PAP295" s="755"/>
      <c r="PAQ295" s="755"/>
      <c r="PAR295" s="755"/>
      <c r="PAS295" s="755"/>
      <c r="PAT295" s="755"/>
      <c r="PAU295" s="755"/>
      <c r="PAV295" s="755"/>
      <c r="PAW295" s="755"/>
      <c r="PAX295" s="755"/>
      <c r="PAY295" s="755"/>
      <c r="PAZ295" s="755"/>
      <c r="PBA295" s="755"/>
      <c r="PBB295" s="755"/>
      <c r="PBC295" s="755"/>
      <c r="PBD295" s="755"/>
      <c r="PBE295" s="755"/>
      <c r="PBF295" s="755"/>
      <c r="PBG295" s="755"/>
      <c r="PBH295" s="755"/>
      <c r="PBI295" s="755"/>
      <c r="PBJ295" s="755"/>
      <c r="PBK295" s="755"/>
      <c r="PBL295" s="755"/>
      <c r="PBM295" s="755"/>
      <c r="PBN295" s="755"/>
      <c r="PBO295" s="755"/>
      <c r="PBP295" s="755"/>
      <c r="PBQ295" s="755"/>
      <c r="PBR295" s="755"/>
      <c r="PBS295" s="755"/>
      <c r="PBT295" s="755"/>
      <c r="PBU295" s="755"/>
      <c r="PBV295" s="755"/>
      <c r="PBW295" s="755"/>
      <c r="PBX295" s="755"/>
      <c r="PBY295" s="755"/>
      <c r="PBZ295" s="755"/>
      <c r="PCA295" s="755"/>
      <c r="PCB295" s="755"/>
      <c r="PCC295" s="755"/>
      <c r="PCD295" s="755"/>
      <c r="PCE295" s="755"/>
      <c r="PCF295" s="755"/>
      <c r="PCG295" s="755"/>
      <c r="PCH295" s="755"/>
      <c r="PCI295" s="755"/>
      <c r="PCJ295" s="755"/>
      <c r="PCK295" s="755"/>
      <c r="PCL295" s="755"/>
      <c r="PCM295" s="755"/>
      <c r="PCN295" s="755"/>
      <c r="PCO295" s="755"/>
      <c r="PCP295" s="755"/>
      <c r="PCQ295" s="755"/>
      <c r="PCR295" s="755"/>
      <c r="PCS295" s="755"/>
      <c r="PCT295" s="755"/>
      <c r="PCU295" s="755"/>
      <c r="PCV295" s="755"/>
      <c r="PCW295" s="755"/>
      <c r="PCX295" s="755"/>
      <c r="PCY295" s="755"/>
      <c r="PCZ295" s="755"/>
      <c r="PDA295" s="755"/>
      <c r="PDB295" s="755"/>
      <c r="PDC295" s="755"/>
      <c r="PDD295" s="755"/>
      <c r="PDE295" s="755"/>
      <c r="PDF295" s="755"/>
      <c r="PDG295" s="755"/>
      <c r="PDH295" s="755"/>
      <c r="PDI295" s="755"/>
      <c r="PDJ295" s="755"/>
      <c r="PDK295" s="755"/>
      <c r="PDL295" s="755"/>
      <c r="PDM295" s="755"/>
      <c r="PDN295" s="755"/>
      <c r="PDO295" s="755"/>
      <c r="PDP295" s="755"/>
      <c r="PDQ295" s="755"/>
      <c r="PDR295" s="755"/>
      <c r="PDS295" s="755"/>
      <c r="PDT295" s="755"/>
      <c r="PDU295" s="755"/>
      <c r="PDV295" s="755"/>
      <c r="PDW295" s="755"/>
      <c r="PDX295" s="755"/>
      <c r="PDY295" s="755"/>
      <c r="PDZ295" s="755"/>
      <c r="PEA295" s="755"/>
      <c r="PEB295" s="755"/>
      <c r="PEC295" s="755"/>
      <c r="PED295" s="755"/>
      <c r="PEE295" s="755"/>
      <c r="PEF295" s="755"/>
      <c r="PEG295" s="755"/>
      <c r="PEH295" s="755"/>
      <c r="PEI295" s="755"/>
      <c r="PEJ295" s="755"/>
      <c r="PEK295" s="755"/>
      <c r="PEL295" s="755"/>
      <c r="PEM295" s="755"/>
      <c r="PEN295" s="755"/>
      <c r="PEO295" s="755"/>
      <c r="PEP295" s="755"/>
      <c r="PEQ295" s="755"/>
      <c r="PER295" s="755"/>
      <c r="PES295" s="755"/>
      <c r="PET295" s="755"/>
      <c r="PEU295" s="755"/>
      <c r="PEV295" s="755"/>
      <c r="PEW295" s="755"/>
      <c r="PEX295" s="755"/>
      <c r="PEY295" s="755"/>
      <c r="PEZ295" s="755"/>
      <c r="PFA295" s="755"/>
      <c r="PFB295" s="755"/>
      <c r="PFC295" s="755"/>
      <c r="PFD295" s="755"/>
      <c r="PFE295" s="755"/>
      <c r="PFF295" s="755"/>
      <c r="PFG295" s="755"/>
      <c r="PFH295" s="755"/>
      <c r="PFI295" s="755"/>
      <c r="PFJ295" s="755"/>
      <c r="PFK295" s="755"/>
      <c r="PFL295" s="755"/>
      <c r="PFM295" s="755"/>
      <c r="PFN295" s="755"/>
      <c r="PFO295" s="755"/>
      <c r="PFP295" s="755"/>
      <c r="PFQ295" s="755"/>
      <c r="PFR295" s="755"/>
      <c r="PFS295" s="755"/>
      <c r="PFT295" s="755"/>
      <c r="PFU295" s="755"/>
      <c r="PFV295" s="755"/>
      <c r="PFW295" s="755"/>
      <c r="PFX295" s="755"/>
      <c r="PFY295" s="755"/>
      <c r="PFZ295" s="755"/>
      <c r="PGA295" s="755"/>
      <c r="PGB295" s="755"/>
      <c r="PGC295" s="755"/>
      <c r="PGD295" s="755"/>
      <c r="PGE295" s="755"/>
      <c r="PGF295" s="755"/>
      <c r="PGG295" s="755"/>
      <c r="PGH295" s="755"/>
      <c r="PGI295" s="755"/>
      <c r="PGJ295" s="755"/>
      <c r="PGK295" s="755"/>
      <c r="PGL295" s="755"/>
      <c r="PGM295" s="755"/>
      <c r="PGN295" s="755"/>
      <c r="PGO295" s="755"/>
      <c r="PGP295" s="755"/>
      <c r="PGQ295" s="755"/>
      <c r="PGR295" s="755"/>
      <c r="PGS295" s="755"/>
      <c r="PGT295" s="755"/>
      <c r="PGU295" s="755"/>
      <c r="PGV295" s="755"/>
      <c r="PGW295" s="755"/>
      <c r="PGX295" s="755"/>
      <c r="PGY295" s="755"/>
      <c r="PGZ295" s="755"/>
      <c r="PHA295" s="755"/>
      <c r="PHB295" s="755"/>
      <c r="PHC295" s="755"/>
      <c r="PHD295" s="755"/>
      <c r="PHE295" s="755"/>
      <c r="PHF295" s="755"/>
      <c r="PHG295" s="755"/>
      <c r="PHH295" s="755"/>
      <c r="PHI295" s="755"/>
      <c r="PHJ295" s="755"/>
      <c r="PHK295" s="755"/>
      <c r="PHL295" s="755"/>
      <c r="PHM295" s="755"/>
      <c r="PHN295" s="755"/>
      <c r="PHO295" s="755"/>
      <c r="PHP295" s="755"/>
      <c r="PHQ295" s="755"/>
      <c r="PHR295" s="755"/>
      <c r="PHS295" s="755"/>
      <c r="PHT295" s="755"/>
      <c r="PHU295" s="755"/>
      <c r="PHV295" s="755"/>
      <c r="PHW295" s="755"/>
      <c r="PHX295" s="755"/>
      <c r="PHY295" s="755"/>
      <c r="PHZ295" s="755"/>
      <c r="PIA295" s="755"/>
      <c r="PIB295" s="755"/>
      <c r="PIC295" s="755"/>
      <c r="PID295" s="755"/>
      <c r="PIE295" s="755"/>
      <c r="PIF295" s="755"/>
      <c r="PIG295" s="755"/>
      <c r="PIH295" s="755"/>
      <c r="PII295" s="755"/>
      <c r="PIJ295" s="755"/>
      <c r="PIK295" s="755"/>
      <c r="PIL295" s="755"/>
      <c r="PIM295" s="755"/>
      <c r="PIN295" s="755"/>
      <c r="PIO295" s="755"/>
      <c r="PIP295" s="755"/>
      <c r="PIQ295" s="755"/>
      <c r="PIR295" s="755"/>
      <c r="PIS295" s="755"/>
      <c r="PIT295" s="755"/>
      <c r="PIU295" s="755"/>
      <c r="PIV295" s="755"/>
      <c r="PIW295" s="755"/>
      <c r="PIX295" s="755"/>
      <c r="PIY295" s="755"/>
      <c r="PIZ295" s="755"/>
      <c r="PJA295" s="755"/>
      <c r="PJB295" s="755"/>
      <c r="PJC295" s="755"/>
      <c r="PJD295" s="755"/>
      <c r="PJE295" s="755"/>
      <c r="PJF295" s="755"/>
      <c r="PJG295" s="755"/>
      <c r="PJH295" s="755"/>
      <c r="PJI295" s="755"/>
      <c r="PJJ295" s="755"/>
      <c r="PJK295" s="755"/>
      <c r="PJL295" s="755"/>
      <c r="PJM295" s="755"/>
      <c r="PJN295" s="755"/>
      <c r="PJO295" s="755"/>
      <c r="PJP295" s="755"/>
      <c r="PJQ295" s="755"/>
      <c r="PJR295" s="755"/>
      <c r="PJS295" s="755"/>
      <c r="PJT295" s="755"/>
      <c r="PJU295" s="755"/>
      <c r="PJV295" s="755"/>
      <c r="PJW295" s="755"/>
      <c r="PJX295" s="755"/>
      <c r="PJY295" s="755"/>
      <c r="PJZ295" s="755"/>
      <c r="PKA295" s="755"/>
      <c r="PKB295" s="755"/>
      <c r="PKC295" s="755"/>
      <c r="PKD295" s="755"/>
      <c r="PKE295" s="755"/>
      <c r="PKF295" s="755"/>
      <c r="PKG295" s="755"/>
      <c r="PKH295" s="755"/>
      <c r="PKI295" s="755"/>
      <c r="PKJ295" s="755"/>
      <c r="PKK295" s="755"/>
      <c r="PKL295" s="755"/>
      <c r="PKM295" s="755"/>
      <c r="PKN295" s="755"/>
      <c r="PKO295" s="755"/>
      <c r="PKP295" s="755"/>
      <c r="PKQ295" s="755"/>
      <c r="PKR295" s="755"/>
      <c r="PKS295" s="755"/>
      <c r="PKT295" s="755"/>
      <c r="PKU295" s="755"/>
      <c r="PKV295" s="755"/>
      <c r="PKW295" s="755"/>
      <c r="PKX295" s="755"/>
      <c r="PKY295" s="755"/>
      <c r="PKZ295" s="755"/>
      <c r="PLA295" s="755"/>
      <c r="PLB295" s="755"/>
      <c r="PLC295" s="755"/>
      <c r="PLD295" s="755"/>
      <c r="PLE295" s="755"/>
      <c r="PLF295" s="755"/>
      <c r="PLG295" s="755"/>
      <c r="PLH295" s="755"/>
      <c r="PLI295" s="755"/>
      <c r="PLJ295" s="755"/>
      <c r="PLK295" s="755"/>
      <c r="PLL295" s="755"/>
      <c r="PLM295" s="755"/>
      <c r="PLN295" s="755"/>
      <c r="PLO295" s="755"/>
      <c r="PLP295" s="755"/>
      <c r="PLQ295" s="755"/>
      <c r="PLR295" s="755"/>
      <c r="PLS295" s="755"/>
      <c r="PLT295" s="755"/>
      <c r="PLU295" s="755"/>
      <c r="PLV295" s="755"/>
      <c r="PLW295" s="755"/>
      <c r="PLX295" s="755"/>
      <c r="PLY295" s="755"/>
      <c r="PLZ295" s="755"/>
      <c r="PMA295" s="755"/>
      <c r="PMB295" s="755"/>
      <c r="PMC295" s="755"/>
      <c r="PMD295" s="755"/>
      <c r="PME295" s="755"/>
      <c r="PMF295" s="755"/>
      <c r="PMG295" s="755"/>
      <c r="PMH295" s="755"/>
      <c r="PMI295" s="755"/>
      <c r="PMJ295" s="755"/>
      <c r="PMK295" s="755"/>
      <c r="PML295" s="755"/>
      <c r="PMM295" s="755"/>
      <c r="PMN295" s="755"/>
      <c r="PMO295" s="755"/>
      <c r="PMP295" s="755"/>
      <c r="PMQ295" s="755"/>
      <c r="PMR295" s="755"/>
      <c r="PMS295" s="755"/>
      <c r="PMT295" s="755"/>
      <c r="PMU295" s="755"/>
      <c r="PMV295" s="755"/>
      <c r="PMW295" s="755"/>
      <c r="PMX295" s="755"/>
      <c r="PMY295" s="755"/>
      <c r="PMZ295" s="755"/>
      <c r="PNA295" s="755"/>
      <c r="PNB295" s="755"/>
      <c r="PNC295" s="755"/>
      <c r="PND295" s="755"/>
      <c r="PNE295" s="755"/>
      <c r="PNF295" s="755"/>
      <c r="PNG295" s="755"/>
      <c r="PNH295" s="755"/>
      <c r="PNI295" s="755"/>
      <c r="PNJ295" s="755"/>
      <c r="PNK295" s="755"/>
      <c r="PNL295" s="755"/>
      <c r="PNM295" s="755"/>
      <c r="PNN295" s="755"/>
      <c r="PNO295" s="755"/>
      <c r="PNP295" s="755"/>
      <c r="PNQ295" s="755"/>
      <c r="PNR295" s="755"/>
      <c r="PNS295" s="755"/>
      <c r="PNT295" s="755"/>
      <c r="PNU295" s="755"/>
      <c r="PNV295" s="755"/>
      <c r="PNW295" s="755"/>
      <c r="PNX295" s="755"/>
      <c r="PNY295" s="755"/>
      <c r="PNZ295" s="755"/>
      <c r="POA295" s="755"/>
      <c r="POB295" s="755"/>
      <c r="POC295" s="755"/>
      <c r="POD295" s="755"/>
      <c r="POE295" s="755"/>
      <c r="POF295" s="755"/>
      <c r="POG295" s="755"/>
      <c r="POH295" s="755"/>
      <c r="POI295" s="755"/>
      <c r="POJ295" s="755"/>
      <c r="POK295" s="755"/>
      <c r="POL295" s="755"/>
      <c r="POM295" s="755"/>
      <c r="PON295" s="755"/>
      <c r="POO295" s="755"/>
      <c r="POP295" s="755"/>
      <c r="POQ295" s="755"/>
      <c r="POR295" s="755"/>
      <c r="POS295" s="755"/>
      <c r="POT295" s="755"/>
      <c r="POU295" s="755"/>
      <c r="POV295" s="755"/>
      <c r="POW295" s="755"/>
      <c r="POX295" s="755"/>
      <c r="POY295" s="755"/>
      <c r="POZ295" s="755"/>
      <c r="PPA295" s="755"/>
      <c r="PPB295" s="755"/>
      <c r="PPC295" s="755"/>
      <c r="PPD295" s="755"/>
      <c r="PPE295" s="755"/>
      <c r="PPF295" s="755"/>
      <c r="PPG295" s="755"/>
      <c r="PPH295" s="755"/>
      <c r="PPI295" s="755"/>
      <c r="PPJ295" s="755"/>
      <c r="PPK295" s="755"/>
      <c r="PPL295" s="755"/>
      <c r="PPM295" s="755"/>
      <c r="PPN295" s="755"/>
      <c r="PPO295" s="755"/>
      <c r="PPP295" s="755"/>
      <c r="PPQ295" s="755"/>
      <c r="PPR295" s="755"/>
      <c r="PPS295" s="755"/>
      <c r="PPT295" s="755"/>
      <c r="PPU295" s="755"/>
      <c r="PPV295" s="755"/>
      <c r="PPW295" s="755"/>
      <c r="PPX295" s="755"/>
      <c r="PPY295" s="755"/>
      <c r="PPZ295" s="755"/>
      <c r="PQA295" s="755"/>
      <c r="PQB295" s="755"/>
      <c r="PQC295" s="755"/>
      <c r="PQD295" s="755"/>
      <c r="PQE295" s="755"/>
      <c r="PQF295" s="755"/>
      <c r="PQG295" s="755"/>
      <c r="PQH295" s="755"/>
      <c r="PQI295" s="755"/>
      <c r="PQJ295" s="755"/>
      <c r="PQK295" s="755"/>
      <c r="PQL295" s="755"/>
      <c r="PQM295" s="755"/>
      <c r="PQN295" s="755"/>
      <c r="PQO295" s="755"/>
      <c r="PQP295" s="755"/>
      <c r="PQQ295" s="755"/>
      <c r="PQR295" s="755"/>
      <c r="PQS295" s="755"/>
      <c r="PQT295" s="755"/>
      <c r="PQU295" s="755"/>
      <c r="PQV295" s="755"/>
      <c r="PQW295" s="755"/>
      <c r="PQX295" s="755"/>
      <c r="PQY295" s="755"/>
      <c r="PQZ295" s="755"/>
      <c r="PRA295" s="755"/>
      <c r="PRB295" s="755"/>
      <c r="PRC295" s="755"/>
      <c r="PRD295" s="755"/>
      <c r="PRE295" s="755"/>
      <c r="PRF295" s="755"/>
      <c r="PRG295" s="755"/>
      <c r="PRH295" s="755"/>
      <c r="PRI295" s="755"/>
      <c r="PRJ295" s="755"/>
      <c r="PRK295" s="755"/>
      <c r="PRL295" s="755"/>
      <c r="PRM295" s="755"/>
      <c r="PRN295" s="755"/>
      <c r="PRO295" s="755"/>
      <c r="PRP295" s="755"/>
      <c r="PRQ295" s="755"/>
      <c r="PRR295" s="755"/>
      <c r="PRS295" s="755"/>
      <c r="PRT295" s="755"/>
      <c r="PRU295" s="755"/>
      <c r="PRV295" s="755"/>
      <c r="PRW295" s="755"/>
      <c r="PRX295" s="755"/>
      <c r="PRY295" s="755"/>
      <c r="PRZ295" s="755"/>
      <c r="PSA295" s="755"/>
      <c r="PSB295" s="755"/>
      <c r="PSC295" s="755"/>
      <c r="PSD295" s="755"/>
      <c r="PSE295" s="755"/>
      <c r="PSF295" s="755"/>
      <c r="PSG295" s="755"/>
      <c r="PSH295" s="755"/>
      <c r="PSI295" s="755"/>
      <c r="PSJ295" s="755"/>
      <c r="PSK295" s="755"/>
      <c r="PSL295" s="755"/>
      <c r="PSM295" s="755"/>
      <c r="PSN295" s="755"/>
      <c r="PSO295" s="755"/>
      <c r="PSP295" s="755"/>
      <c r="PSQ295" s="755"/>
      <c r="PSR295" s="755"/>
      <c r="PSS295" s="755"/>
      <c r="PST295" s="755"/>
      <c r="PSU295" s="755"/>
      <c r="PSV295" s="755"/>
      <c r="PSW295" s="755"/>
      <c r="PSX295" s="755"/>
      <c r="PSY295" s="755"/>
      <c r="PSZ295" s="755"/>
      <c r="PTA295" s="755"/>
      <c r="PTB295" s="755"/>
      <c r="PTC295" s="755"/>
      <c r="PTD295" s="755"/>
      <c r="PTE295" s="755"/>
      <c r="PTF295" s="755"/>
      <c r="PTG295" s="755"/>
      <c r="PTH295" s="755"/>
      <c r="PTI295" s="755"/>
      <c r="PTJ295" s="755"/>
      <c r="PTK295" s="755"/>
      <c r="PTL295" s="755"/>
      <c r="PTM295" s="755"/>
      <c r="PTN295" s="755"/>
      <c r="PTO295" s="755"/>
      <c r="PTP295" s="755"/>
      <c r="PTQ295" s="755"/>
      <c r="PTR295" s="755"/>
      <c r="PTS295" s="755"/>
      <c r="PTT295" s="755"/>
      <c r="PTU295" s="755"/>
      <c r="PTV295" s="755"/>
      <c r="PTW295" s="755"/>
      <c r="PTX295" s="755"/>
      <c r="PTY295" s="755"/>
      <c r="PTZ295" s="755"/>
      <c r="PUA295" s="755"/>
      <c r="PUB295" s="755"/>
      <c r="PUC295" s="755"/>
      <c r="PUD295" s="755"/>
      <c r="PUE295" s="755"/>
      <c r="PUF295" s="755"/>
      <c r="PUG295" s="755"/>
      <c r="PUH295" s="755"/>
      <c r="PUI295" s="755"/>
      <c r="PUJ295" s="755"/>
      <c r="PUK295" s="755"/>
      <c r="PUL295" s="755"/>
      <c r="PUM295" s="755"/>
      <c r="PUN295" s="755"/>
      <c r="PUO295" s="755"/>
      <c r="PUP295" s="755"/>
      <c r="PUQ295" s="755"/>
      <c r="PUR295" s="755"/>
      <c r="PUS295" s="755"/>
      <c r="PUT295" s="755"/>
      <c r="PUU295" s="755"/>
      <c r="PUV295" s="755"/>
      <c r="PUW295" s="755"/>
      <c r="PUX295" s="755"/>
      <c r="PUY295" s="755"/>
      <c r="PUZ295" s="755"/>
      <c r="PVA295" s="755"/>
      <c r="PVB295" s="755"/>
      <c r="PVC295" s="755"/>
      <c r="PVD295" s="755"/>
      <c r="PVE295" s="755"/>
      <c r="PVF295" s="755"/>
      <c r="PVG295" s="755"/>
      <c r="PVH295" s="755"/>
      <c r="PVI295" s="755"/>
      <c r="PVJ295" s="755"/>
      <c r="PVK295" s="755"/>
      <c r="PVL295" s="755"/>
      <c r="PVM295" s="755"/>
      <c r="PVN295" s="755"/>
      <c r="PVO295" s="755"/>
      <c r="PVP295" s="755"/>
      <c r="PVQ295" s="755"/>
      <c r="PVR295" s="755"/>
      <c r="PVS295" s="755"/>
      <c r="PVT295" s="755"/>
      <c r="PVU295" s="755"/>
      <c r="PVV295" s="755"/>
      <c r="PVW295" s="755"/>
      <c r="PVX295" s="755"/>
      <c r="PVY295" s="755"/>
      <c r="PVZ295" s="755"/>
      <c r="PWA295" s="755"/>
      <c r="PWB295" s="755"/>
      <c r="PWC295" s="755"/>
      <c r="PWD295" s="755"/>
      <c r="PWE295" s="755"/>
      <c r="PWF295" s="755"/>
      <c r="PWG295" s="755"/>
      <c r="PWH295" s="755"/>
      <c r="PWI295" s="755"/>
      <c r="PWJ295" s="755"/>
      <c r="PWK295" s="755"/>
      <c r="PWL295" s="755"/>
      <c r="PWM295" s="755"/>
      <c r="PWN295" s="755"/>
      <c r="PWO295" s="755"/>
      <c r="PWP295" s="755"/>
      <c r="PWQ295" s="755"/>
      <c r="PWR295" s="755"/>
      <c r="PWS295" s="755"/>
      <c r="PWT295" s="755"/>
      <c r="PWU295" s="755"/>
      <c r="PWV295" s="755"/>
      <c r="PWW295" s="755"/>
      <c r="PWX295" s="755"/>
      <c r="PWY295" s="755"/>
      <c r="PWZ295" s="755"/>
      <c r="PXA295" s="755"/>
      <c r="PXB295" s="755"/>
      <c r="PXC295" s="755"/>
      <c r="PXD295" s="755"/>
      <c r="PXE295" s="755"/>
      <c r="PXF295" s="755"/>
      <c r="PXG295" s="755"/>
      <c r="PXH295" s="755"/>
      <c r="PXI295" s="755"/>
      <c r="PXJ295" s="755"/>
      <c r="PXK295" s="755"/>
      <c r="PXL295" s="755"/>
      <c r="PXM295" s="755"/>
      <c r="PXN295" s="755"/>
      <c r="PXO295" s="755"/>
      <c r="PXP295" s="755"/>
      <c r="PXQ295" s="755"/>
      <c r="PXR295" s="755"/>
      <c r="PXS295" s="755"/>
      <c r="PXT295" s="755"/>
      <c r="PXU295" s="755"/>
      <c r="PXV295" s="755"/>
      <c r="PXW295" s="755"/>
      <c r="PXX295" s="755"/>
      <c r="PXY295" s="755"/>
      <c r="PXZ295" s="755"/>
      <c r="PYA295" s="755"/>
      <c r="PYB295" s="755"/>
      <c r="PYC295" s="755"/>
      <c r="PYD295" s="755"/>
      <c r="PYE295" s="755"/>
      <c r="PYF295" s="755"/>
      <c r="PYG295" s="755"/>
      <c r="PYH295" s="755"/>
      <c r="PYI295" s="755"/>
      <c r="PYJ295" s="755"/>
      <c r="PYK295" s="755"/>
      <c r="PYL295" s="755"/>
      <c r="PYM295" s="755"/>
      <c r="PYN295" s="755"/>
      <c r="PYO295" s="755"/>
      <c r="PYP295" s="755"/>
      <c r="PYQ295" s="755"/>
      <c r="PYR295" s="755"/>
      <c r="PYS295" s="755"/>
      <c r="PYT295" s="755"/>
      <c r="PYU295" s="755"/>
      <c r="PYV295" s="755"/>
      <c r="PYW295" s="755"/>
      <c r="PYX295" s="755"/>
      <c r="PYY295" s="755"/>
      <c r="PYZ295" s="755"/>
      <c r="PZA295" s="755"/>
      <c r="PZB295" s="755"/>
      <c r="PZC295" s="755"/>
      <c r="PZD295" s="755"/>
      <c r="PZE295" s="755"/>
      <c r="PZF295" s="755"/>
      <c r="PZG295" s="755"/>
      <c r="PZH295" s="755"/>
      <c r="PZI295" s="755"/>
      <c r="PZJ295" s="755"/>
      <c r="PZK295" s="755"/>
      <c r="PZL295" s="755"/>
      <c r="PZM295" s="755"/>
      <c r="PZN295" s="755"/>
      <c r="PZO295" s="755"/>
      <c r="PZP295" s="755"/>
      <c r="PZQ295" s="755"/>
      <c r="PZR295" s="755"/>
      <c r="PZS295" s="755"/>
      <c r="PZT295" s="755"/>
      <c r="PZU295" s="755"/>
      <c r="PZV295" s="755"/>
      <c r="PZW295" s="755"/>
      <c r="PZX295" s="755"/>
      <c r="PZY295" s="755"/>
      <c r="PZZ295" s="755"/>
      <c r="QAA295" s="755"/>
      <c r="QAB295" s="755"/>
      <c r="QAC295" s="755"/>
      <c r="QAD295" s="755"/>
      <c r="QAE295" s="755"/>
      <c r="QAF295" s="755"/>
      <c r="QAG295" s="755"/>
      <c r="QAH295" s="755"/>
      <c r="QAI295" s="755"/>
      <c r="QAJ295" s="755"/>
      <c r="QAK295" s="755"/>
      <c r="QAL295" s="755"/>
      <c r="QAM295" s="755"/>
      <c r="QAN295" s="755"/>
      <c r="QAO295" s="755"/>
      <c r="QAP295" s="755"/>
      <c r="QAQ295" s="755"/>
      <c r="QAR295" s="755"/>
      <c r="QAS295" s="755"/>
      <c r="QAT295" s="755"/>
      <c r="QAU295" s="755"/>
      <c r="QAV295" s="755"/>
      <c r="QAW295" s="755"/>
      <c r="QAX295" s="755"/>
      <c r="QAY295" s="755"/>
      <c r="QAZ295" s="755"/>
      <c r="QBA295" s="755"/>
      <c r="QBB295" s="755"/>
      <c r="QBC295" s="755"/>
      <c r="QBD295" s="755"/>
      <c r="QBE295" s="755"/>
      <c r="QBF295" s="755"/>
      <c r="QBG295" s="755"/>
      <c r="QBH295" s="755"/>
      <c r="QBI295" s="755"/>
      <c r="QBJ295" s="755"/>
      <c r="QBK295" s="755"/>
      <c r="QBL295" s="755"/>
      <c r="QBM295" s="755"/>
      <c r="QBN295" s="755"/>
      <c r="QBO295" s="755"/>
      <c r="QBP295" s="755"/>
      <c r="QBQ295" s="755"/>
      <c r="QBR295" s="755"/>
      <c r="QBS295" s="755"/>
      <c r="QBT295" s="755"/>
      <c r="QBU295" s="755"/>
      <c r="QBV295" s="755"/>
      <c r="QBW295" s="755"/>
      <c r="QBX295" s="755"/>
      <c r="QBY295" s="755"/>
      <c r="QBZ295" s="755"/>
      <c r="QCA295" s="755"/>
      <c r="QCB295" s="755"/>
      <c r="QCC295" s="755"/>
      <c r="QCD295" s="755"/>
      <c r="QCE295" s="755"/>
      <c r="QCF295" s="755"/>
      <c r="QCG295" s="755"/>
      <c r="QCH295" s="755"/>
      <c r="QCI295" s="755"/>
      <c r="QCJ295" s="755"/>
      <c r="QCK295" s="755"/>
      <c r="QCL295" s="755"/>
      <c r="QCM295" s="755"/>
      <c r="QCN295" s="755"/>
      <c r="QCO295" s="755"/>
      <c r="QCP295" s="755"/>
      <c r="QCQ295" s="755"/>
      <c r="QCR295" s="755"/>
      <c r="QCS295" s="755"/>
      <c r="QCT295" s="755"/>
      <c r="QCU295" s="755"/>
      <c r="QCV295" s="755"/>
      <c r="QCW295" s="755"/>
      <c r="QCX295" s="755"/>
      <c r="QCY295" s="755"/>
      <c r="QCZ295" s="755"/>
      <c r="QDA295" s="755"/>
      <c r="QDB295" s="755"/>
      <c r="QDC295" s="755"/>
      <c r="QDD295" s="755"/>
      <c r="QDE295" s="755"/>
      <c r="QDF295" s="755"/>
      <c r="QDG295" s="755"/>
      <c r="QDH295" s="755"/>
      <c r="QDI295" s="755"/>
      <c r="QDJ295" s="755"/>
      <c r="QDK295" s="755"/>
      <c r="QDL295" s="755"/>
      <c r="QDM295" s="755"/>
      <c r="QDN295" s="755"/>
      <c r="QDO295" s="755"/>
      <c r="QDP295" s="755"/>
      <c r="QDQ295" s="755"/>
      <c r="QDR295" s="755"/>
      <c r="QDS295" s="755"/>
      <c r="QDT295" s="755"/>
      <c r="QDU295" s="755"/>
      <c r="QDV295" s="755"/>
      <c r="QDW295" s="755"/>
      <c r="QDX295" s="755"/>
      <c r="QDY295" s="755"/>
      <c r="QDZ295" s="755"/>
      <c r="QEA295" s="755"/>
      <c r="QEB295" s="755"/>
      <c r="QEC295" s="755"/>
      <c r="QED295" s="755"/>
      <c r="QEE295" s="755"/>
      <c r="QEF295" s="755"/>
      <c r="QEG295" s="755"/>
      <c r="QEH295" s="755"/>
      <c r="QEI295" s="755"/>
      <c r="QEJ295" s="755"/>
      <c r="QEK295" s="755"/>
      <c r="QEL295" s="755"/>
      <c r="QEM295" s="755"/>
      <c r="QEN295" s="755"/>
      <c r="QEO295" s="755"/>
      <c r="QEP295" s="755"/>
      <c r="QEQ295" s="755"/>
      <c r="QER295" s="755"/>
      <c r="QES295" s="755"/>
      <c r="QET295" s="755"/>
      <c r="QEU295" s="755"/>
      <c r="QEV295" s="755"/>
      <c r="QEW295" s="755"/>
      <c r="QEX295" s="755"/>
      <c r="QEY295" s="755"/>
      <c r="QEZ295" s="755"/>
      <c r="QFA295" s="755"/>
      <c r="QFB295" s="755"/>
      <c r="QFC295" s="755"/>
      <c r="QFD295" s="755"/>
      <c r="QFE295" s="755"/>
      <c r="QFF295" s="755"/>
      <c r="QFG295" s="755"/>
      <c r="QFH295" s="755"/>
      <c r="QFI295" s="755"/>
      <c r="QFJ295" s="755"/>
      <c r="QFK295" s="755"/>
      <c r="QFL295" s="755"/>
      <c r="QFM295" s="755"/>
      <c r="QFN295" s="755"/>
      <c r="QFO295" s="755"/>
      <c r="QFP295" s="755"/>
      <c r="QFQ295" s="755"/>
      <c r="QFR295" s="755"/>
      <c r="QFS295" s="755"/>
      <c r="QFT295" s="755"/>
      <c r="QFU295" s="755"/>
      <c r="QFV295" s="755"/>
      <c r="QFW295" s="755"/>
      <c r="QFX295" s="755"/>
      <c r="QFY295" s="755"/>
      <c r="QFZ295" s="755"/>
      <c r="QGA295" s="755"/>
      <c r="QGB295" s="755"/>
      <c r="QGC295" s="755"/>
      <c r="QGD295" s="755"/>
      <c r="QGE295" s="755"/>
      <c r="QGF295" s="755"/>
      <c r="QGG295" s="755"/>
      <c r="QGH295" s="755"/>
      <c r="QGI295" s="755"/>
      <c r="QGJ295" s="755"/>
      <c r="QGK295" s="755"/>
      <c r="QGL295" s="755"/>
      <c r="QGM295" s="755"/>
      <c r="QGN295" s="755"/>
      <c r="QGO295" s="755"/>
      <c r="QGP295" s="755"/>
      <c r="QGQ295" s="755"/>
      <c r="QGR295" s="755"/>
      <c r="QGS295" s="755"/>
      <c r="QGT295" s="755"/>
      <c r="QGU295" s="755"/>
      <c r="QGV295" s="755"/>
      <c r="QGW295" s="755"/>
      <c r="QGX295" s="755"/>
      <c r="QGY295" s="755"/>
      <c r="QGZ295" s="755"/>
      <c r="QHA295" s="755"/>
      <c r="QHB295" s="755"/>
      <c r="QHC295" s="755"/>
      <c r="QHD295" s="755"/>
      <c r="QHE295" s="755"/>
      <c r="QHF295" s="755"/>
      <c r="QHG295" s="755"/>
      <c r="QHH295" s="755"/>
      <c r="QHI295" s="755"/>
      <c r="QHJ295" s="755"/>
      <c r="QHK295" s="755"/>
      <c r="QHL295" s="755"/>
      <c r="QHM295" s="755"/>
      <c r="QHN295" s="755"/>
      <c r="QHO295" s="755"/>
      <c r="QHP295" s="755"/>
      <c r="QHQ295" s="755"/>
      <c r="QHR295" s="755"/>
      <c r="QHS295" s="755"/>
      <c r="QHT295" s="755"/>
      <c r="QHU295" s="755"/>
      <c r="QHV295" s="755"/>
      <c r="QHW295" s="755"/>
      <c r="QHX295" s="755"/>
      <c r="QHY295" s="755"/>
      <c r="QHZ295" s="755"/>
      <c r="QIA295" s="755"/>
      <c r="QIB295" s="755"/>
      <c r="QIC295" s="755"/>
      <c r="QID295" s="755"/>
      <c r="QIE295" s="755"/>
      <c r="QIF295" s="755"/>
      <c r="QIG295" s="755"/>
      <c r="QIH295" s="755"/>
      <c r="QII295" s="755"/>
      <c r="QIJ295" s="755"/>
      <c r="QIK295" s="755"/>
      <c r="QIL295" s="755"/>
      <c r="QIM295" s="755"/>
      <c r="QIN295" s="755"/>
      <c r="QIO295" s="755"/>
      <c r="QIP295" s="755"/>
      <c r="QIQ295" s="755"/>
      <c r="QIR295" s="755"/>
      <c r="QIS295" s="755"/>
      <c r="QIT295" s="755"/>
      <c r="QIU295" s="755"/>
      <c r="QIV295" s="755"/>
      <c r="QIW295" s="755"/>
      <c r="QIX295" s="755"/>
      <c r="QIY295" s="755"/>
      <c r="QIZ295" s="755"/>
      <c r="QJA295" s="755"/>
      <c r="QJB295" s="755"/>
      <c r="QJC295" s="755"/>
      <c r="QJD295" s="755"/>
      <c r="QJE295" s="755"/>
      <c r="QJF295" s="755"/>
      <c r="QJG295" s="755"/>
      <c r="QJH295" s="755"/>
      <c r="QJI295" s="755"/>
      <c r="QJJ295" s="755"/>
      <c r="QJK295" s="755"/>
      <c r="QJL295" s="755"/>
      <c r="QJM295" s="755"/>
      <c r="QJN295" s="755"/>
      <c r="QJO295" s="755"/>
      <c r="QJP295" s="755"/>
      <c r="QJQ295" s="755"/>
      <c r="QJR295" s="755"/>
      <c r="QJS295" s="755"/>
      <c r="QJT295" s="755"/>
      <c r="QJU295" s="755"/>
      <c r="QJV295" s="755"/>
      <c r="QJW295" s="755"/>
      <c r="QJX295" s="755"/>
      <c r="QJY295" s="755"/>
      <c r="QJZ295" s="755"/>
      <c r="QKA295" s="755"/>
      <c r="QKB295" s="755"/>
      <c r="QKC295" s="755"/>
      <c r="QKD295" s="755"/>
      <c r="QKE295" s="755"/>
      <c r="QKF295" s="755"/>
      <c r="QKG295" s="755"/>
      <c r="QKH295" s="755"/>
      <c r="QKI295" s="755"/>
      <c r="QKJ295" s="755"/>
      <c r="QKK295" s="755"/>
      <c r="QKL295" s="755"/>
      <c r="QKM295" s="755"/>
      <c r="QKN295" s="755"/>
      <c r="QKO295" s="755"/>
      <c r="QKP295" s="755"/>
      <c r="QKQ295" s="755"/>
      <c r="QKR295" s="755"/>
      <c r="QKS295" s="755"/>
      <c r="QKT295" s="755"/>
      <c r="QKU295" s="755"/>
      <c r="QKV295" s="755"/>
      <c r="QKW295" s="755"/>
      <c r="QKX295" s="755"/>
      <c r="QKY295" s="755"/>
      <c r="QKZ295" s="755"/>
      <c r="QLA295" s="755"/>
      <c r="QLB295" s="755"/>
      <c r="QLC295" s="755"/>
      <c r="QLD295" s="755"/>
      <c r="QLE295" s="755"/>
      <c r="QLF295" s="755"/>
      <c r="QLG295" s="755"/>
      <c r="QLH295" s="755"/>
      <c r="QLI295" s="755"/>
      <c r="QLJ295" s="755"/>
      <c r="QLK295" s="755"/>
      <c r="QLL295" s="755"/>
      <c r="QLM295" s="755"/>
      <c r="QLN295" s="755"/>
      <c r="QLO295" s="755"/>
      <c r="QLP295" s="755"/>
      <c r="QLQ295" s="755"/>
      <c r="QLR295" s="755"/>
      <c r="QLS295" s="755"/>
      <c r="QLT295" s="755"/>
      <c r="QLU295" s="755"/>
      <c r="QLV295" s="755"/>
      <c r="QLW295" s="755"/>
      <c r="QLX295" s="755"/>
      <c r="QLY295" s="755"/>
      <c r="QLZ295" s="755"/>
      <c r="QMA295" s="755"/>
      <c r="QMB295" s="755"/>
      <c r="QMC295" s="755"/>
      <c r="QMD295" s="755"/>
      <c r="QME295" s="755"/>
      <c r="QMF295" s="755"/>
      <c r="QMG295" s="755"/>
      <c r="QMH295" s="755"/>
      <c r="QMI295" s="755"/>
      <c r="QMJ295" s="755"/>
      <c r="QMK295" s="755"/>
      <c r="QML295" s="755"/>
      <c r="QMM295" s="755"/>
      <c r="QMN295" s="755"/>
      <c r="QMO295" s="755"/>
      <c r="QMP295" s="755"/>
      <c r="QMQ295" s="755"/>
      <c r="QMR295" s="755"/>
      <c r="QMS295" s="755"/>
      <c r="QMT295" s="755"/>
      <c r="QMU295" s="755"/>
      <c r="QMV295" s="755"/>
      <c r="QMW295" s="755"/>
      <c r="QMX295" s="755"/>
      <c r="QMY295" s="755"/>
      <c r="QMZ295" s="755"/>
      <c r="QNA295" s="755"/>
      <c r="QNB295" s="755"/>
      <c r="QNC295" s="755"/>
      <c r="QND295" s="755"/>
      <c r="QNE295" s="755"/>
      <c r="QNF295" s="755"/>
      <c r="QNG295" s="755"/>
      <c r="QNH295" s="755"/>
      <c r="QNI295" s="755"/>
      <c r="QNJ295" s="755"/>
      <c r="QNK295" s="755"/>
      <c r="QNL295" s="755"/>
      <c r="QNM295" s="755"/>
      <c r="QNN295" s="755"/>
      <c r="QNO295" s="755"/>
      <c r="QNP295" s="755"/>
      <c r="QNQ295" s="755"/>
      <c r="QNR295" s="755"/>
      <c r="QNS295" s="755"/>
      <c r="QNT295" s="755"/>
      <c r="QNU295" s="755"/>
      <c r="QNV295" s="755"/>
      <c r="QNW295" s="755"/>
      <c r="QNX295" s="755"/>
      <c r="QNY295" s="755"/>
      <c r="QNZ295" s="755"/>
      <c r="QOA295" s="755"/>
      <c r="QOB295" s="755"/>
      <c r="QOC295" s="755"/>
      <c r="QOD295" s="755"/>
      <c r="QOE295" s="755"/>
      <c r="QOF295" s="755"/>
      <c r="QOG295" s="755"/>
      <c r="QOH295" s="755"/>
      <c r="QOI295" s="755"/>
      <c r="QOJ295" s="755"/>
      <c r="QOK295" s="755"/>
      <c r="QOL295" s="755"/>
      <c r="QOM295" s="755"/>
      <c r="QON295" s="755"/>
      <c r="QOO295" s="755"/>
      <c r="QOP295" s="755"/>
      <c r="QOQ295" s="755"/>
      <c r="QOR295" s="755"/>
      <c r="QOS295" s="755"/>
      <c r="QOT295" s="755"/>
      <c r="QOU295" s="755"/>
      <c r="QOV295" s="755"/>
      <c r="QOW295" s="755"/>
      <c r="QOX295" s="755"/>
      <c r="QOY295" s="755"/>
      <c r="QOZ295" s="755"/>
      <c r="QPA295" s="755"/>
      <c r="QPB295" s="755"/>
      <c r="QPC295" s="755"/>
      <c r="QPD295" s="755"/>
      <c r="QPE295" s="755"/>
      <c r="QPF295" s="755"/>
      <c r="QPG295" s="755"/>
      <c r="QPH295" s="755"/>
      <c r="QPI295" s="755"/>
      <c r="QPJ295" s="755"/>
      <c r="QPK295" s="755"/>
      <c r="QPL295" s="755"/>
      <c r="QPM295" s="755"/>
      <c r="QPN295" s="755"/>
      <c r="QPO295" s="755"/>
      <c r="QPP295" s="755"/>
      <c r="QPQ295" s="755"/>
      <c r="QPR295" s="755"/>
      <c r="QPS295" s="755"/>
      <c r="QPT295" s="755"/>
      <c r="QPU295" s="755"/>
      <c r="QPV295" s="755"/>
      <c r="QPW295" s="755"/>
      <c r="QPX295" s="755"/>
      <c r="QPY295" s="755"/>
      <c r="QPZ295" s="755"/>
      <c r="QQA295" s="755"/>
      <c r="QQB295" s="755"/>
      <c r="QQC295" s="755"/>
      <c r="QQD295" s="755"/>
      <c r="QQE295" s="755"/>
      <c r="QQF295" s="755"/>
      <c r="QQG295" s="755"/>
      <c r="QQH295" s="755"/>
      <c r="QQI295" s="755"/>
      <c r="QQJ295" s="755"/>
      <c r="QQK295" s="755"/>
      <c r="QQL295" s="755"/>
      <c r="QQM295" s="755"/>
      <c r="QQN295" s="755"/>
      <c r="QQO295" s="755"/>
      <c r="QQP295" s="755"/>
      <c r="QQQ295" s="755"/>
      <c r="QQR295" s="755"/>
      <c r="QQS295" s="755"/>
      <c r="QQT295" s="755"/>
      <c r="QQU295" s="755"/>
      <c r="QQV295" s="755"/>
      <c r="QQW295" s="755"/>
      <c r="QQX295" s="755"/>
      <c r="QQY295" s="755"/>
      <c r="QQZ295" s="755"/>
      <c r="QRA295" s="755"/>
      <c r="QRB295" s="755"/>
      <c r="QRC295" s="755"/>
      <c r="QRD295" s="755"/>
      <c r="QRE295" s="755"/>
      <c r="QRF295" s="755"/>
      <c r="QRG295" s="755"/>
      <c r="QRH295" s="755"/>
      <c r="QRI295" s="755"/>
      <c r="QRJ295" s="755"/>
      <c r="QRK295" s="755"/>
      <c r="QRL295" s="755"/>
      <c r="QRM295" s="755"/>
      <c r="QRN295" s="755"/>
      <c r="QRO295" s="755"/>
      <c r="QRP295" s="755"/>
      <c r="QRQ295" s="755"/>
      <c r="QRR295" s="755"/>
      <c r="QRS295" s="755"/>
      <c r="QRT295" s="755"/>
      <c r="QRU295" s="755"/>
      <c r="QRV295" s="755"/>
      <c r="QRW295" s="755"/>
      <c r="QRX295" s="755"/>
      <c r="QRY295" s="755"/>
      <c r="QRZ295" s="755"/>
      <c r="QSA295" s="755"/>
      <c r="QSB295" s="755"/>
      <c r="QSC295" s="755"/>
      <c r="QSD295" s="755"/>
      <c r="QSE295" s="755"/>
      <c r="QSF295" s="755"/>
      <c r="QSG295" s="755"/>
      <c r="QSH295" s="755"/>
      <c r="QSI295" s="755"/>
      <c r="QSJ295" s="755"/>
      <c r="QSK295" s="755"/>
      <c r="QSL295" s="755"/>
      <c r="QSM295" s="755"/>
      <c r="QSN295" s="755"/>
      <c r="QSO295" s="755"/>
      <c r="QSP295" s="755"/>
      <c r="QSQ295" s="755"/>
      <c r="QSR295" s="755"/>
      <c r="QSS295" s="755"/>
      <c r="QST295" s="755"/>
      <c r="QSU295" s="755"/>
      <c r="QSV295" s="755"/>
      <c r="QSW295" s="755"/>
      <c r="QSX295" s="755"/>
      <c r="QSY295" s="755"/>
      <c r="QSZ295" s="755"/>
      <c r="QTA295" s="755"/>
      <c r="QTB295" s="755"/>
      <c r="QTC295" s="755"/>
      <c r="QTD295" s="755"/>
      <c r="QTE295" s="755"/>
      <c r="QTF295" s="755"/>
      <c r="QTG295" s="755"/>
      <c r="QTH295" s="755"/>
      <c r="QTI295" s="755"/>
      <c r="QTJ295" s="755"/>
      <c r="QTK295" s="755"/>
      <c r="QTL295" s="755"/>
      <c r="QTM295" s="755"/>
      <c r="QTN295" s="755"/>
      <c r="QTO295" s="755"/>
      <c r="QTP295" s="755"/>
      <c r="QTQ295" s="755"/>
      <c r="QTR295" s="755"/>
      <c r="QTS295" s="755"/>
      <c r="QTT295" s="755"/>
      <c r="QTU295" s="755"/>
      <c r="QTV295" s="755"/>
      <c r="QTW295" s="755"/>
      <c r="QTX295" s="755"/>
      <c r="QTY295" s="755"/>
      <c r="QTZ295" s="755"/>
      <c r="QUA295" s="755"/>
      <c r="QUB295" s="755"/>
      <c r="QUC295" s="755"/>
      <c r="QUD295" s="755"/>
      <c r="QUE295" s="755"/>
      <c r="QUF295" s="755"/>
      <c r="QUG295" s="755"/>
      <c r="QUH295" s="755"/>
      <c r="QUI295" s="755"/>
      <c r="QUJ295" s="755"/>
      <c r="QUK295" s="755"/>
      <c r="QUL295" s="755"/>
      <c r="QUM295" s="755"/>
      <c r="QUN295" s="755"/>
      <c r="QUO295" s="755"/>
      <c r="QUP295" s="755"/>
      <c r="QUQ295" s="755"/>
      <c r="QUR295" s="755"/>
      <c r="QUS295" s="755"/>
      <c r="QUT295" s="755"/>
      <c r="QUU295" s="755"/>
      <c r="QUV295" s="755"/>
      <c r="QUW295" s="755"/>
      <c r="QUX295" s="755"/>
      <c r="QUY295" s="755"/>
      <c r="QUZ295" s="755"/>
      <c r="QVA295" s="755"/>
      <c r="QVB295" s="755"/>
      <c r="QVC295" s="755"/>
      <c r="QVD295" s="755"/>
      <c r="QVE295" s="755"/>
      <c r="QVF295" s="755"/>
      <c r="QVG295" s="755"/>
      <c r="QVH295" s="755"/>
      <c r="QVI295" s="755"/>
      <c r="QVJ295" s="755"/>
      <c r="QVK295" s="755"/>
      <c r="QVL295" s="755"/>
      <c r="QVM295" s="755"/>
      <c r="QVN295" s="755"/>
      <c r="QVO295" s="755"/>
      <c r="QVP295" s="755"/>
      <c r="QVQ295" s="755"/>
      <c r="QVR295" s="755"/>
      <c r="QVS295" s="755"/>
      <c r="QVT295" s="755"/>
      <c r="QVU295" s="755"/>
      <c r="QVV295" s="755"/>
      <c r="QVW295" s="755"/>
      <c r="QVX295" s="755"/>
      <c r="QVY295" s="755"/>
      <c r="QVZ295" s="755"/>
      <c r="QWA295" s="755"/>
      <c r="QWB295" s="755"/>
      <c r="QWC295" s="755"/>
      <c r="QWD295" s="755"/>
      <c r="QWE295" s="755"/>
      <c r="QWF295" s="755"/>
      <c r="QWG295" s="755"/>
      <c r="QWH295" s="755"/>
      <c r="QWI295" s="755"/>
      <c r="QWJ295" s="755"/>
      <c r="QWK295" s="755"/>
      <c r="QWL295" s="755"/>
      <c r="QWM295" s="755"/>
      <c r="QWN295" s="755"/>
      <c r="QWO295" s="755"/>
      <c r="QWP295" s="755"/>
      <c r="QWQ295" s="755"/>
      <c r="QWR295" s="755"/>
      <c r="QWS295" s="755"/>
      <c r="QWT295" s="755"/>
      <c r="QWU295" s="755"/>
      <c r="QWV295" s="755"/>
      <c r="QWW295" s="755"/>
      <c r="QWX295" s="755"/>
      <c r="QWY295" s="755"/>
      <c r="QWZ295" s="755"/>
      <c r="QXA295" s="755"/>
      <c r="QXB295" s="755"/>
      <c r="QXC295" s="755"/>
      <c r="QXD295" s="755"/>
      <c r="QXE295" s="755"/>
      <c r="QXF295" s="755"/>
      <c r="QXG295" s="755"/>
      <c r="QXH295" s="755"/>
      <c r="QXI295" s="755"/>
      <c r="QXJ295" s="755"/>
      <c r="QXK295" s="755"/>
      <c r="QXL295" s="755"/>
      <c r="QXM295" s="755"/>
      <c r="QXN295" s="755"/>
      <c r="QXO295" s="755"/>
      <c r="QXP295" s="755"/>
      <c r="QXQ295" s="755"/>
      <c r="QXR295" s="755"/>
      <c r="QXS295" s="755"/>
      <c r="QXT295" s="755"/>
      <c r="QXU295" s="755"/>
      <c r="QXV295" s="755"/>
      <c r="QXW295" s="755"/>
      <c r="QXX295" s="755"/>
      <c r="QXY295" s="755"/>
      <c r="QXZ295" s="755"/>
      <c r="QYA295" s="755"/>
      <c r="QYB295" s="755"/>
      <c r="QYC295" s="755"/>
      <c r="QYD295" s="755"/>
      <c r="QYE295" s="755"/>
      <c r="QYF295" s="755"/>
      <c r="QYG295" s="755"/>
      <c r="QYH295" s="755"/>
      <c r="QYI295" s="755"/>
      <c r="QYJ295" s="755"/>
      <c r="QYK295" s="755"/>
      <c r="QYL295" s="755"/>
      <c r="QYM295" s="755"/>
      <c r="QYN295" s="755"/>
      <c r="QYO295" s="755"/>
      <c r="QYP295" s="755"/>
      <c r="QYQ295" s="755"/>
      <c r="QYR295" s="755"/>
      <c r="QYS295" s="755"/>
      <c r="QYT295" s="755"/>
      <c r="QYU295" s="755"/>
      <c r="QYV295" s="755"/>
      <c r="QYW295" s="755"/>
      <c r="QYX295" s="755"/>
      <c r="QYY295" s="755"/>
      <c r="QYZ295" s="755"/>
      <c r="QZA295" s="755"/>
      <c r="QZB295" s="755"/>
      <c r="QZC295" s="755"/>
      <c r="QZD295" s="755"/>
      <c r="QZE295" s="755"/>
      <c r="QZF295" s="755"/>
      <c r="QZG295" s="755"/>
      <c r="QZH295" s="755"/>
      <c r="QZI295" s="755"/>
      <c r="QZJ295" s="755"/>
      <c r="QZK295" s="755"/>
      <c r="QZL295" s="755"/>
      <c r="QZM295" s="755"/>
      <c r="QZN295" s="755"/>
      <c r="QZO295" s="755"/>
      <c r="QZP295" s="755"/>
      <c r="QZQ295" s="755"/>
      <c r="QZR295" s="755"/>
      <c r="QZS295" s="755"/>
      <c r="QZT295" s="755"/>
      <c r="QZU295" s="755"/>
      <c r="QZV295" s="755"/>
      <c r="QZW295" s="755"/>
      <c r="QZX295" s="755"/>
      <c r="QZY295" s="755"/>
      <c r="QZZ295" s="755"/>
      <c r="RAA295" s="755"/>
      <c r="RAB295" s="755"/>
      <c r="RAC295" s="755"/>
      <c r="RAD295" s="755"/>
      <c r="RAE295" s="755"/>
      <c r="RAF295" s="755"/>
      <c r="RAG295" s="755"/>
      <c r="RAH295" s="755"/>
      <c r="RAI295" s="755"/>
      <c r="RAJ295" s="755"/>
      <c r="RAK295" s="755"/>
      <c r="RAL295" s="755"/>
      <c r="RAM295" s="755"/>
      <c r="RAN295" s="755"/>
      <c r="RAO295" s="755"/>
      <c r="RAP295" s="755"/>
      <c r="RAQ295" s="755"/>
      <c r="RAR295" s="755"/>
      <c r="RAS295" s="755"/>
      <c r="RAT295" s="755"/>
      <c r="RAU295" s="755"/>
      <c r="RAV295" s="755"/>
      <c r="RAW295" s="755"/>
      <c r="RAX295" s="755"/>
      <c r="RAY295" s="755"/>
      <c r="RAZ295" s="755"/>
      <c r="RBA295" s="755"/>
      <c r="RBB295" s="755"/>
      <c r="RBC295" s="755"/>
      <c r="RBD295" s="755"/>
      <c r="RBE295" s="755"/>
      <c r="RBF295" s="755"/>
      <c r="RBG295" s="755"/>
      <c r="RBH295" s="755"/>
      <c r="RBI295" s="755"/>
      <c r="RBJ295" s="755"/>
      <c r="RBK295" s="755"/>
      <c r="RBL295" s="755"/>
      <c r="RBM295" s="755"/>
      <c r="RBN295" s="755"/>
      <c r="RBO295" s="755"/>
      <c r="RBP295" s="755"/>
      <c r="RBQ295" s="755"/>
      <c r="RBR295" s="755"/>
      <c r="RBS295" s="755"/>
      <c r="RBT295" s="755"/>
      <c r="RBU295" s="755"/>
      <c r="RBV295" s="755"/>
      <c r="RBW295" s="755"/>
      <c r="RBX295" s="755"/>
      <c r="RBY295" s="755"/>
      <c r="RBZ295" s="755"/>
      <c r="RCA295" s="755"/>
      <c r="RCB295" s="755"/>
      <c r="RCC295" s="755"/>
      <c r="RCD295" s="755"/>
      <c r="RCE295" s="755"/>
      <c r="RCF295" s="755"/>
      <c r="RCG295" s="755"/>
      <c r="RCH295" s="755"/>
      <c r="RCI295" s="755"/>
      <c r="RCJ295" s="755"/>
      <c r="RCK295" s="755"/>
      <c r="RCL295" s="755"/>
      <c r="RCM295" s="755"/>
      <c r="RCN295" s="755"/>
      <c r="RCO295" s="755"/>
      <c r="RCP295" s="755"/>
      <c r="RCQ295" s="755"/>
      <c r="RCR295" s="755"/>
      <c r="RCS295" s="755"/>
      <c r="RCT295" s="755"/>
      <c r="RCU295" s="755"/>
      <c r="RCV295" s="755"/>
      <c r="RCW295" s="755"/>
      <c r="RCX295" s="755"/>
      <c r="RCY295" s="755"/>
      <c r="RCZ295" s="755"/>
      <c r="RDA295" s="755"/>
      <c r="RDB295" s="755"/>
      <c r="RDC295" s="755"/>
      <c r="RDD295" s="755"/>
      <c r="RDE295" s="755"/>
      <c r="RDF295" s="755"/>
      <c r="RDG295" s="755"/>
      <c r="RDH295" s="755"/>
      <c r="RDI295" s="755"/>
      <c r="RDJ295" s="755"/>
      <c r="RDK295" s="755"/>
      <c r="RDL295" s="755"/>
      <c r="RDM295" s="755"/>
      <c r="RDN295" s="755"/>
      <c r="RDO295" s="755"/>
      <c r="RDP295" s="755"/>
      <c r="RDQ295" s="755"/>
      <c r="RDR295" s="755"/>
      <c r="RDS295" s="755"/>
      <c r="RDT295" s="755"/>
      <c r="RDU295" s="755"/>
      <c r="RDV295" s="755"/>
      <c r="RDW295" s="755"/>
      <c r="RDX295" s="755"/>
      <c r="RDY295" s="755"/>
      <c r="RDZ295" s="755"/>
      <c r="REA295" s="755"/>
      <c r="REB295" s="755"/>
      <c r="REC295" s="755"/>
      <c r="RED295" s="755"/>
      <c r="REE295" s="755"/>
      <c r="REF295" s="755"/>
      <c r="REG295" s="755"/>
      <c r="REH295" s="755"/>
      <c r="REI295" s="755"/>
      <c r="REJ295" s="755"/>
      <c r="REK295" s="755"/>
      <c r="REL295" s="755"/>
      <c r="REM295" s="755"/>
      <c r="REN295" s="755"/>
      <c r="REO295" s="755"/>
      <c r="REP295" s="755"/>
      <c r="REQ295" s="755"/>
      <c r="RER295" s="755"/>
      <c r="RES295" s="755"/>
      <c r="RET295" s="755"/>
      <c r="REU295" s="755"/>
      <c r="REV295" s="755"/>
      <c r="REW295" s="755"/>
      <c r="REX295" s="755"/>
      <c r="REY295" s="755"/>
      <c r="REZ295" s="755"/>
      <c r="RFA295" s="755"/>
      <c r="RFB295" s="755"/>
      <c r="RFC295" s="755"/>
      <c r="RFD295" s="755"/>
      <c r="RFE295" s="755"/>
      <c r="RFF295" s="755"/>
      <c r="RFG295" s="755"/>
      <c r="RFH295" s="755"/>
      <c r="RFI295" s="755"/>
      <c r="RFJ295" s="755"/>
      <c r="RFK295" s="755"/>
      <c r="RFL295" s="755"/>
      <c r="RFM295" s="755"/>
      <c r="RFN295" s="755"/>
      <c r="RFO295" s="755"/>
      <c r="RFP295" s="755"/>
      <c r="RFQ295" s="755"/>
      <c r="RFR295" s="755"/>
      <c r="RFS295" s="755"/>
      <c r="RFT295" s="755"/>
      <c r="RFU295" s="755"/>
      <c r="RFV295" s="755"/>
      <c r="RFW295" s="755"/>
      <c r="RFX295" s="755"/>
      <c r="RFY295" s="755"/>
      <c r="RFZ295" s="755"/>
      <c r="RGA295" s="755"/>
      <c r="RGB295" s="755"/>
      <c r="RGC295" s="755"/>
      <c r="RGD295" s="755"/>
      <c r="RGE295" s="755"/>
      <c r="RGF295" s="755"/>
      <c r="RGG295" s="755"/>
      <c r="RGH295" s="755"/>
      <c r="RGI295" s="755"/>
      <c r="RGJ295" s="755"/>
      <c r="RGK295" s="755"/>
      <c r="RGL295" s="755"/>
      <c r="RGM295" s="755"/>
      <c r="RGN295" s="755"/>
      <c r="RGO295" s="755"/>
      <c r="RGP295" s="755"/>
      <c r="RGQ295" s="755"/>
      <c r="RGR295" s="755"/>
      <c r="RGS295" s="755"/>
      <c r="RGT295" s="755"/>
      <c r="RGU295" s="755"/>
      <c r="RGV295" s="755"/>
      <c r="RGW295" s="755"/>
      <c r="RGX295" s="755"/>
      <c r="RGY295" s="755"/>
      <c r="RGZ295" s="755"/>
      <c r="RHA295" s="755"/>
      <c r="RHB295" s="755"/>
      <c r="RHC295" s="755"/>
      <c r="RHD295" s="755"/>
      <c r="RHE295" s="755"/>
      <c r="RHF295" s="755"/>
      <c r="RHG295" s="755"/>
      <c r="RHH295" s="755"/>
      <c r="RHI295" s="755"/>
      <c r="RHJ295" s="755"/>
      <c r="RHK295" s="755"/>
      <c r="RHL295" s="755"/>
      <c r="RHM295" s="755"/>
      <c r="RHN295" s="755"/>
      <c r="RHO295" s="755"/>
      <c r="RHP295" s="755"/>
      <c r="RHQ295" s="755"/>
      <c r="RHR295" s="755"/>
      <c r="RHS295" s="755"/>
      <c r="RHT295" s="755"/>
      <c r="RHU295" s="755"/>
      <c r="RHV295" s="755"/>
      <c r="RHW295" s="755"/>
      <c r="RHX295" s="755"/>
      <c r="RHY295" s="755"/>
      <c r="RHZ295" s="755"/>
      <c r="RIA295" s="755"/>
      <c r="RIB295" s="755"/>
      <c r="RIC295" s="755"/>
      <c r="RID295" s="755"/>
      <c r="RIE295" s="755"/>
      <c r="RIF295" s="755"/>
      <c r="RIG295" s="755"/>
      <c r="RIH295" s="755"/>
      <c r="RII295" s="755"/>
      <c r="RIJ295" s="755"/>
      <c r="RIK295" s="755"/>
      <c r="RIL295" s="755"/>
      <c r="RIM295" s="755"/>
      <c r="RIN295" s="755"/>
      <c r="RIO295" s="755"/>
      <c r="RIP295" s="755"/>
      <c r="RIQ295" s="755"/>
      <c r="RIR295" s="755"/>
      <c r="RIS295" s="755"/>
      <c r="RIT295" s="755"/>
      <c r="RIU295" s="755"/>
      <c r="RIV295" s="755"/>
      <c r="RIW295" s="755"/>
      <c r="RIX295" s="755"/>
      <c r="RIY295" s="755"/>
      <c r="RIZ295" s="755"/>
      <c r="RJA295" s="755"/>
      <c r="RJB295" s="755"/>
      <c r="RJC295" s="755"/>
      <c r="RJD295" s="755"/>
      <c r="RJE295" s="755"/>
      <c r="RJF295" s="755"/>
      <c r="RJG295" s="755"/>
      <c r="RJH295" s="755"/>
      <c r="RJI295" s="755"/>
      <c r="RJJ295" s="755"/>
      <c r="RJK295" s="755"/>
      <c r="RJL295" s="755"/>
      <c r="RJM295" s="755"/>
      <c r="RJN295" s="755"/>
      <c r="RJO295" s="755"/>
      <c r="RJP295" s="755"/>
      <c r="RJQ295" s="755"/>
      <c r="RJR295" s="755"/>
      <c r="RJS295" s="755"/>
      <c r="RJT295" s="755"/>
      <c r="RJU295" s="755"/>
      <c r="RJV295" s="755"/>
      <c r="RJW295" s="755"/>
      <c r="RJX295" s="755"/>
      <c r="RJY295" s="755"/>
      <c r="RJZ295" s="755"/>
      <c r="RKA295" s="755"/>
      <c r="RKB295" s="755"/>
      <c r="RKC295" s="755"/>
      <c r="RKD295" s="755"/>
      <c r="RKE295" s="755"/>
      <c r="RKF295" s="755"/>
      <c r="RKG295" s="755"/>
      <c r="RKH295" s="755"/>
      <c r="RKI295" s="755"/>
      <c r="RKJ295" s="755"/>
      <c r="RKK295" s="755"/>
      <c r="RKL295" s="755"/>
      <c r="RKM295" s="755"/>
      <c r="RKN295" s="755"/>
      <c r="RKO295" s="755"/>
      <c r="RKP295" s="755"/>
      <c r="RKQ295" s="755"/>
      <c r="RKR295" s="755"/>
      <c r="RKS295" s="755"/>
      <c r="RKT295" s="755"/>
      <c r="RKU295" s="755"/>
      <c r="RKV295" s="755"/>
      <c r="RKW295" s="755"/>
      <c r="RKX295" s="755"/>
      <c r="RKY295" s="755"/>
      <c r="RKZ295" s="755"/>
      <c r="RLA295" s="755"/>
      <c r="RLB295" s="755"/>
      <c r="RLC295" s="755"/>
      <c r="RLD295" s="755"/>
      <c r="RLE295" s="755"/>
      <c r="RLF295" s="755"/>
      <c r="RLG295" s="755"/>
      <c r="RLH295" s="755"/>
      <c r="RLI295" s="755"/>
      <c r="RLJ295" s="755"/>
      <c r="RLK295" s="755"/>
      <c r="RLL295" s="755"/>
      <c r="RLM295" s="755"/>
      <c r="RLN295" s="755"/>
      <c r="RLO295" s="755"/>
      <c r="RLP295" s="755"/>
      <c r="RLQ295" s="755"/>
      <c r="RLR295" s="755"/>
      <c r="RLS295" s="755"/>
      <c r="RLT295" s="755"/>
      <c r="RLU295" s="755"/>
      <c r="RLV295" s="755"/>
      <c r="RLW295" s="755"/>
      <c r="RLX295" s="755"/>
      <c r="RLY295" s="755"/>
      <c r="RLZ295" s="755"/>
      <c r="RMA295" s="755"/>
      <c r="RMB295" s="755"/>
      <c r="RMC295" s="755"/>
      <c r="RMD295" s="755"/>
      <c r="RME295" s="755"/>
      <c r="RMF295" s="755"/>
      <c r="RMG295" s="755"/>
      <c r="RMH295" s="755"/>
      <c r="RMI295" s="755"/>
      <c r="RMJ295" s="755"/>
      <c r="RMK295" s="755"/>
      <c r="RML295" s="755"/>
      <c r="RMM295" s="755"/>
      <c r="RMN295" s="755"/>
      <c r="RMO295" s="755"/>
      <c r="RMP295" s="755"/>
      <c r="RMQ295" s="755"/>
      <c r="RMR295" s="755"/>
      <c r="RMS295" s="755"/>
      <c r="RMT295" s="755"/>
      <c r="RMU295" s="755"/>
      <c r="RMV295" s="755"/>
      <c r="RMW295" s="755"/>
      <c r="RMX295" s="755"/>
      <c r="RMY295" s="755"/>
      <c r="RMZ295" s="755"/>
      <c r="RNA295" s="755"/>
      <c r="RNB295" s="755"/>
      <c r="RNC295" s="755"/>
      <c r="RND295" s="755"/>
      <c r="RNE295" s="755"/>
      <c r="RNF295" s="755"/>
      <c r="RNG295" s="755"/>
      <c r="RNH295" s="755"/>
      <c r="RNI295" s="755"/>
      <c r="RNJ295" s="755"/>
      <c r="RNK295" s="755"/>
      <c r="RNL295" s="755"/>
      <c r="RNM295" s="755"/>
      <c r="RNN295" s="755"/>
      <c r="RNO295" s="755"/>
      <c r="RNP295" s="755"/>
      <c r="RNQ295" s="755"/>
      <c r="RNR295" s="755"/>
      <c r="RNS295" s="755"/>
      <c r="RNT295" s="755"/>
      <c r="RNU295" s="755"/>
      <c r="RNV295" s="755"/>
      <c r="RNW295" s="755"/>
      <c r="RNX295" s="755"/>
      <c r="RNY295" s="755"/>
      <c r="RNZ295" s="755"/>
      <c r="ROA295" s="755"/>
      <c r="ROB295" s="755"/>
      <c r="ROC295" s="755"/>
      <c r="ROD295" s="755"/>
      <c r="ROE295" s="755"/>
      <c r="ROF295" s="755"/>
      <c r="ROG295" s="755"/>
      <c r="ROH295" s="755"/>
      <c r="ROI295" s="755"/>
      <c r="ROJ295" s="755"/>
      <c r="ROK295" s="755"/>
      <c r="ROL295" s="755"/>
      <c r="ROM295" s="755"/>
      <c r="RON295" s="755"/>
      <c r="ROO295" s="755"/>
      <c r="ROP295" s="755"/>
      <c r="ROQ295" s="755"/>
      <c r="ROR295" s="755"/>
      <c r="ROS295" s="755"/>
      <c r="ROT295" s="755"/>
      <c r="ROU295" s="755"/>
      <c r="ROV295" s="755"/>
      <c r="ROW295" s="755"/>
      <c r="ROX295" s="755"/>
      <c r="ROY295" s="755"/>
      <c r="ROZ295" s="755"/>
      <c r="RPA295" s="755"/>
      <c r="RPB295" s="755"/>
      <c r="RPC295" s="755"/>
      <c r="RPD295" s="755"/>
      <c r="RPE295" s="755"/>
      <c r="RPF295" s="755"/>
      <c r="RPG295" s="755"/>
      <c r="RPH295" s="755"/>
      <c r="RPI295" s="755"/>
      <c r="RPJ295" s="755"/>
      <c r="RPK295" s="755"/>
      <c r="RPL295" s="755"/>
      <c r="RPM295" s="755"/>
      <c r="RPN295" s="755"/>
      <c r="RPO295" s="755"/>
      <c r="RPP295" s="755"/>
      <c r="RPQ295" s="755"/>
      <c r="RPR295" s="755"/>
      <c r="RPS295" s="755"/>
      <c r="RPT295" s="755"/>
      <c r="RPU295" s="755"/>
      <c r="RPV295" s="755"/>
      <c r="RPW295" s="755"/>
      <c r="RPX295" s="755"/>
      <c r="RPY295" s="755"/>
      <c r="RPZ295" s="755"/>
      <c r="RQA295" s="755"/>
      <c r="RQB295" s="755"/>
      <c r="RQC295" s="755"/>
      <c r="RQD295" s="755"/>
      <c r="RQE295" s="755"/>
      <c r="RQF295" s="755"/>
      <c r="RQG295" s="755"/>
      <c r="RQH295" s="755"/>
      <c r="RQI295" s="755"/>
      <c r="RQJ295" s="755"/>
      <c r="RQK295" s="755"/>
      <c r="RQL295" s="755"/>
      <c r="RQM295" s="755"/>
      <c r="RQN295" s="755"/>
      <c r="RQO295" s="755"/>
      <c r="RQP295" s="755"/>
      <c r="RQQ295" s="755"/>
      <c r="RQR295" s="755"/>
      <c r="RQS295" s="755"/>
      <c r="RQT295" s="755"/>
      <c r="RQU295" s="755"/>
      <c r="RQV295" s="755"/>
      <c r="RQW295" s="755"/>
      <c r="RQX295" s="755"/>
      <c r="RQY295" s="755"/>
      <c r="RQZ295" s="755"/>
      <c r="RRA295" s="755"/>
      <c r="RRB295" s="755"/>
      <c r="RRC295" s="755"/>
      <c r="RRD295" s="755"/>
      <c r="RRE295" s="755"/>
      <c r="RRF295" s="755"/>
      <c r="RRG295" s="755"/>
      <c r="RRH295" s="755"/>
      <c r="RRI295" s="755"/>
      <c r="RRJ295" s="755"/>
      <c r="RRK295" s="755"/>
      <c r="RRL295" s="755"/>
      <c r="RRM295" s="755"/>
      <c r="RRN295" s="755"/>
      <c r="RRO295" s="755"/>
      <c r="RRP295" s="755"/>
      <c r="RRQ295" s="755"/>
      <c r="RRR295" s="755"/>
      <c r="RRS295" s="755"/>
      <c r="RRT295" s="755"/>
      <c r="RRU295" s="755"/>
      <c r="RRV295" s="755"/>
      <c r="RRW295" s="755"/>
      <c r="RRX295" s="755"/>
      <c r="RRY295" s="755"/>
      <c r="RRZ295" s="755"/>
      <c r="RSA295" s="755"/>
      <c r="RSB295" s="755"/>
      <c r="RSC295" s="755"/>
      <c r="RSD295" s="755"/>
      <c r="RSE295" s="755"/>
      <c r="RSF295" s="755"/>
      <c r="RSG295" s="755"/>
      <c r="RSH295" s="755"/>
      <c r="RSI295" s="755"/>
      <c r="RSJ295" s="755"/>
      <c r="RSK295" s="755"/>
      <c r="RSL295" s="755"/>
      <c r="RSM295" s="755"/>
      <c r="RSN295" s="755"/>
      <c r="RSO295" s="755"/>
      <c r="RSP295" s="755"/>
      <c r="RSQ295" s="755"/>
      <c r="RSR295" s="755"/>
      <c r="RSS295" s="755"/>
      <c r="RST295" s="755"/>
      <c r="RSU295" s="755"/>
      <c r="RSV295" s="755"/>
      <c r="RSW295" s="755"/>
      <c r="RSX295" s="755"/>
      <c r="RSY295" s="755"/>
      <c r="RSZ295" s="755"/>
      <c r="RTA295" s="755"/>
      <c r="RTB295" s="755"/>
      <c r="RTC295" s="755"/>
      <c r="RTD295" s="755"/>
      <c r="RTE295" s="755"/>
      <c r="RTF295" s="755"/>
      <c r="RTG295" s="755"/>
      <c r="RTH295" s="755"/>
      <c r="RTI295" s="755"/>
      <c r="RTJ295" s="755"/>
      <c r="RTK295" s="755"/>
      <c r="RTL295" s="755"/>
      <c r="RTM295" s="755"/>
      <c r="RTN295" s="755"/>
      <c r="RTO295" s="755"/>
      <c r="RTP295" s="755"/>
      <c r="RTQ295" s="755"/>
      <c r="RTR295" s="755"/>
      <c r="RTS295" s="755"/>
      <c r="RTT295" s="755"/>
      <c r="RTU295" s="755"/>
      <c r="RTV295" s="755"/>
      <c r="RTW295" s="755"/>
      <c r="RTX295" s="755"/>
      <c r="RTY295" s="755"/>
      <c r="RTZ295" s="755"/>
      <c r="RUA295" s="755"/>
      <c r="RUB295" s="755"/>
      <c r="RUC295" s="755"/>
      <c r="RUD295" s="755"/>
      <c r="RUE295" s="755"/>
      <c r="RUF295" s="755"/>
      <c r="RUG295" s="755"/>
      <c r="RUH295" s="755"/>
      <c r="RUI295" s="755"/>
      <c r="RUJ295" s="755"/>
      <c r="RUK295" s="755"/>
      <c r="RUL295" s="755"/>
      <c r="RUM295" s="755"/>
      <c r="RUN295" s="755"/>
      <c r="RUO295" s="755"/>
      <c r="RUP295" s="755"/>
      <c r="RUQ295" s="755"/>
      <c r="RUR295" s="755"/>
      <c r="RUS295" s="755"/>
      <c r="RUT295" s="755"/>
      <c r="RUU295" s="755"/>
      <c r="RUV295" s="755"/>
      <c r="RUW295" s="755"/>
      <c r="RUX295" s="755"/>
      <c r="RUY295" s="755"/>
      <c r="RUZ295" s="755"/>
      <c r="RVA295" s="755"/>
      <c r="RVB295" s="755"/>
      <c r="RVC295" s="755"/>
      <c r="RVD295" s="755"/>
      <c r="RVE295" s="755"/>
      <c r="RVF295" s="755"/>
      <c r="RVG295" s="755"/>
      <c r="RVH295" s="755"/>
      <c r="RVI295" s="755"/>
      <c r="RVJ295" s="755"/>
      <c r="RVK295" s="755"/>
      <c r="RVL295" s="755"/>
      <c r="RVM295" s="755"/>
      <c r="RVN295" s="755"/>
      <c r="RVO295" s="755"/>
      <c r="RVP295" s="755"/>
      <c r="RVQ295" s="755"/>
      <c r="RVR295" s="755"/>
      <c r="RVS295" s="755"/>
      <c r="RVT295" s="755"/>
      <c r="RVU295" s="755"/>
      <c r="RVV295" s="755"/>
      <c r="RVW295" s="755"/>
      <c r="RVX295" s="755"/>
      <c r="RVY295" s="755"/>
      <c r="RVZ295" s="755"/>
      <c r="RWA295" s="755"/>
      <c r="RWB295" s="755"/>
      <c r="RWC295" s="755"/>
      <c r="RWD295" s="755"/>
      <c r="RWE295" s="755"/>
      <c r="RWF295" s="755"/>
      <c r="RWG295" s="755"/>
      <c r="RWH295" s="755"/>
      <c r="RWI295" s="755"/>
      <c r="RWJ295" s="755"/>
      <c r="RWK295" s="755"/>
      <c r="RWL295" s="755"/>
      <c r="RWM295" s="755"/>
      <c r="RWN295" s="755"/>
      <c r="RWO295" s="755"/>
      <c r="RWP295" s="755"/>
      <c r="RWQ295" s="755"/>
      <c r="RWR295" s="755"/>
      <c r="RWS295" s="755"/>
      <c r="RWT295" s="755"/>
      <c r="RWU295" s="755"/>
      <c r="RWV295" s="755"/>
      <c r="RWW295" s="755"/>
      <c r="RWX295" s="755"/>
      <c r="RWY295" s="755"/>
      <c r="RWZ295" s="755"/>
      <c r="RXA295" s="755"/>
      <c r="RXB295" s="755"/>
      <c r="RXC295" s="755"/>
      <c r="RXD295" s="755"/>
      <c r="RXE295" s="755"/>
      <c r="RXF295" s="755"/>
      <c r="RXG295" s="755"/>
      <c r="RXH295" s="755"/>
      <c r="RXI295" s="755"/>
      <c r="RXJ295" s="755"/>
      <c r="RXK295" s="755"/>
      <c r="RXL295" s="755"/>
      <c r="RXM295" s="755"/>
      <c r="RXN295" s="755"/>
      <c r="RXO295" s="755"/>
      <c r="RXP295" s="755"/>
      <c r="RXQ295" s="755"/>
      <c r="RXR295" s="755"/>
      <c r="RXS295" s="755"/>
      <c r="RXT295" s="755"/>
      <c r="RXU295" s="755"/>
      <c r="RXV295" s="755"/>
      <c r="RXW295" s="755"/>
      <c r="RXX295" s="755"/>
      <c r="RXY295" s="755"/>
      <c r="RXZ295" s="755"/>
      <c r="RYA295" s="755"/>
      <c r="RYB295" s="755"/>
      <c r="RYC295" s="755"/>
      <c r="RYD295" s="755"/>
      <c r="RYE295" s="755"/>
      <c r="RYF295" s="755"/>
      <c r="RYG295" s="755"/>
      <c r="RYH295" s="755"/>
      <c r="RYI295" s="755"/>
      <c r="RYJ295" s="755"/>
      <c r="RYK295" s="755"/>
      <c r="RYL295" s="755"/>
      <c r="RYM295" s="755"/>
      <c r="RYN295" s="755"/>
      <c r="RYO295" s="755"/>
      <c r="RYP295" s="755"/>
      <c r="RYQ295" s="755"/>
      <c r="RYR295" s="755"/>
      <c r="RYS295" s="755"/>
      <c r="RYT295" s="755"/>
      <c r="RYU295" s="755"/>
      <c r="RYV295" s="755"/>
      <c r="RYW295" s="755"/>
      <c r="RYX295" s="755"/>
      <c r="RYY295" s="755"/>
      <c r="RYZ295" s="755"/>
      <c r="RZA295" s="755"/>
      <c r="RZB295" s="755"/>
      <c r="RZC295" s="755"/>
      <c r="RZD295" s="755"/>
      <c r="RZE295" s="755"/>
      <c r="RZF295" s="755"/>
      <c r="RZG295" s="755"/>
      <c r="RZH295" s="755"/>
      <c r="RZI295" s="755"/>
      <c r="RZJ295" s="755"/>
      <c r="RZK295" s="755"/>
      <c r="RZL295" s="755"/>
      <c r="RZM295" s="755"/>
      <c r="RZN295" s="755"/>
      <c r="RZO295" s="755"/>
      <c r="RZP295" s="755"/>
      <c r="RZQ295" s="755"/>
      <c r="RZR295" s="755"/>
      <c r="RZS295" s="755"/>
      <c r="RZT295" s="755"/>
      <c r="RZU295" s="755"/>
      <c r="RZV295" s="755"/>
      <c r="RZW295" s="755"/>
      <c r="RZX295" s="755"/>
      <c r="RZY295" s="755"/>
      <c r="RZZ295" s="755"/>
      <c r="SAA295" s="755"/>
      <c r="SAB295" s="755"/>
      <c r="SAC295" s="755"/>
      <c r="SAD295" s="755"/>
      <c r="SAE295" s="755"/>
      <c r="SAF295" s="755"/>
      <c r="SAG295" s="755"/>
      <c r="SAH295" s="755"/>
      <c r="SAI295" s="755"/>
      <c r="SAJ295" s="755"/>
      <c r="SAK295" s="755"/>
      <c r="SAL295" s="755"/>
      <c r="SAM295" s="755"/>
      <c r="SAN295" s="755"/>
      <c r="SAO295" s="755"/>
      <c r="SAP295" s="755"/>
      <c r="SAQ295" s="755"/>
      <c r="SAR295" s="755"/>
      <c r="SAS295" s="755"/>
      <c r="SAT295" s="755"/>
      <c r="SAU295" s="755"/>
      <c r="SAV295" s="755"/>
      <c r="SAW295" s="755"/>
      <c r="SAX295" s="755"/>
      <c r="SAY295" s="755"/>
      <c r="SAZ295" s="755"/>
      <c r="SBA295" s="755"/>
      <c r="SBB295" s="755"/>
      <c r="SBC295" s="755"/>
      <c r="SBD295" s="755"/>
      <c r="SBE295" s="755"/>
      <c r="SBF295" s="755"/>
      <c r="SBG295" s="755"/>
      <c r="SBH295" s="755"/>
      <c r="SBI295" s="755"/>
      <c r="SBJ295" s="755"/>
      <c r="SBK295" s="755"/>
      <c r="SBL295" s="755"/>
      <c r="SBM295" s="755"/>
      <c r="SBN295" s="755"/>
      <c r="SBO295" s="755"/>
      <c r="SBP295" s="755"/>
      <c r="SBQ295" s="755"/>
      <c r="SBR295" s="755"/>
      <c r="SBS295" s="755"/>
      <c r="SBT295" s="755"/>
      <c r="SBU295" s="755"/>
      <c r="SBV295" s="755"/>
      <c r="SBW295" s="755"/>
      <c r="SBX295" s="755"/>
      <c r="SBY295" s="755"/>
      <c r="SBZ295" s="755"/>
      <c r="SCA295" s="755"/>
      <c r="SCB295" s="755"/>
      <c r="SCC295" s="755"/>
      <c r="SCD295" s="755"/>
      <c r="SCE295" s="755"/>
      <c r="SCF295" s="755"/>
      <c r="SCG295" s="755"/>
      <c r="SCH295" s="755"/>
      <c r="SCI295" s="755"/>
      <c r="SCJ295" s="755"/>
      <c r="SCK295" s="755"/>
      <c r="SCL295" s="755"/>
      <c r="SCM295" s="755"/>
      <c r="SCN295" s="755"/>
      <c r="SCO295" s="755"/>
      <c r="SCP295" s="755"/>
      <c r="SCQ295" s="755"/>
      <c r="SCR295" s="755"/>
      <c r="SCS295" s="755"/>
      <c r="SCT295" s="755"/>
      <c r="SCU295" s="755"/>
      <c r="SCV295" s="755"/>
      <c r="SCW295" s="755"/>
      <c r="SCX295" s="755"/>
      <c r="SCY295" s="755"/>
      <c r="SCZ295" s="755"/>
      <c r="SDA295" s="755"/>
      <c r="SDB295" s="755"/>
      <c r="SDC295" s="755"/>
      <c r="SDD295" s="755"/>
      <c r="SDE295" s="755"/>
      <c r="SDF295" s="755"/>
      <c r="SDG295" s="755"/>
      <c r="SDH295" s="755"/>
      <c r="SDI295" s="755"/>
      <c r="SDJ295" s="755"/>
      <c r="SDK295" s="755"/>
      <c r="SDL295" s="755"/>
      <c r="SDM295" s="755"/>
      <c r="SDN295" s="755"/>
      <c r="SDO295" s="755"/>
      <c r="SDP295" s="755"/>
      <c r="SDQ295" s="755"/>
      <c r="SDR295" s="755"/>
      <c r="SDS295" s="755"/>
      <c r="SDT295" s="755"/>
      <c r="SDU295" s="755"/>
      <c r="SDV295" s="755"/>
      <c r="SDW295" s="755"/>
      <c r="SDX295" s="755"/>
      <c r="SDY295" s="755"/>
      <c r="SDZ295" s="755"/>
      <c r="SEA295" s="755"/>
      <c r="SEB295" s="755"/>
      <c r="SEC295" s="755"/>
      <c r="SED295" s="755"/>
      <c r="SEE295" s="755"/>
      <c r="SEF295" s="755"/>
      <c r="SEG295" s="755"/>
      <c r="SEH295" s="755"/>
      <c r="SEI295" s="755"/>
      <c r="SEJ295" s="755"/>
      <c r="SEK295" s="755"/>
      <c r="SEL295" s="755"/>
      <c r="SEM295" s="755"/>
      <c r="SEN295" s="755"/>
      <c r="SEO295" s="755"/>
      <c r="SEP295" s="755"/>
      <c r="SEQ295" s="755"/>
      <c r="SER295" s="755"/>
      <c r="SES295" s="755"/>
      <c r="SET295" s="755"/>
      <c r="SEU295" s="755"/>
      <c r="SEV295" s="755"/>
      <c r="SEW295" s="755"/>
      <c r="SEX295" s="755"/>
      <c r="SEY295" s="755"/>
      <c r="SEZ295" s="755"/>
      <c r="SFA295" s="755"/>
      <c r="SFB295" s="755"/>
      <c r="SFC295" s="755"/>
      <c r="SFD295" s="755"/>
      <c r="SFE295" s="755"/>
      <c r="SFF295" s="755"/>
      <c r="SFG295" s="755"/>
      <c r="SFH295" s="755"/>
      <c r="SFI295" s="755"/>
      <c r="SFJ295" s="755"/>
      <c r="SFK295" s="755"/>
      <c r="SFL295" s="755"/>
      <c r="SFM295" s="755"/>
      <c r="SFN295" s="755"/>
      <c r="SFO295" s="755"/>
      <c r="SFP295" s="755"/>
      <c r="SFQ295" s="755"/>
      <c r="SFR295" s="755"/>
      <c r="SFS295" s="755"/>
      <c r="SFT295" s="755"/>
      <c r="SFU295" s="755"/>
      <c r="SFV295" s="755"/>
      <c r="SFW295" s="755"/>
      <c r="SFX295" s="755"/>
      <c r="SFY295" s="755"/>
      <c r="SFZ295" s="755"/>
      <c r="SGA295" s="755"/>
      <c r="SGB295" s="755"/>
      <c r="SGC295" s="755"/>
      <c r="SGD295" s="755"/>
      <c r="SGE295" s="755"/>
      <c r="SGF295" s="755"/>
      <c r="SGG295" s="755"/>
      <c r="SGH295" s="755"/>
      <c r="SGI295" s="755"/>
      <c r="SGJ295" s="755"/>
      <c r="SGK295" s="755"/>
      <c r="SGL295" s="755"/>
      <c r="SGM295" s="755"/>
      <c r="SGN295" s="755"/>
      <c r="SGO295" s="755"/>
      <c r="SGP295" s="755"/>
      <c r="SGQ295" s="755"/>
      <c r="SGR295" s="755"/>
      <c r="SGS295" s="755"/>
      <c r="SGT295" s="755"/>
      <c r="SGU295" s="755"/>
      <c r="SGV295" s="755"/>
      <c r="SGW295" s="755"/>
      <c r="SGX295" s="755"/>
      <c r="SGY295" s="755"/>
      <c r="SGZ295" s="755"/>
      <c r="SHA295" s="755"/>
      <c r="SHB295" s="755"/>
      <c r="SHC295" s="755"/>
      <c r="SHD295" s="755"/>
      <c r="SHE295" s="755"/>
      <c r="SHF295" s="755"/>
      <c r="SHG295" s="755"/>
      <c r="SHH295" s="755"/>
      <c r="SHI295" s="755"/>
      <c r="SHJ295" s="755"/>
      <c r="SHK295" s="755"/>
      <c r="SHL295" s="755"/>
      <c r="SHM295" s="755"/>
      <c r="SHN295" s="755"/>
      <c r="SHO295" s="755"/>
      <c r="SHP295" s="755"/>
      <c r="SHQ295" s="755"/>
      <c r="SHR295" s="755"/>
      <c r="SHS295" s="755"/>
      <c r="SHT295" s="755"/>
      <c r="SHU295" s="755"/>
      <c r="SHV295" s="755"/>
      <c r="SHW295" s="755"/>
      <c r="SHX295" s="755"/>
      <c r="SHY295" s="755"/>
      <c r="SHZ295" s="755"/>
      <c r="SIA295" s="755"/>
      <c r="SIB295" s="755"/>
      <c r="SIC295" s="755"/>
      <c r="SID295" s="755"/>
      <c r="SIE295" s="755"/>
      <c r="SIF295" s="755"/>
      <c r="SIG295" s="755"/>
      <c r="SIH295" s="755"/>
      <c r="SII295" s="755"/>
      <c r="SIJ295" s="755"/>
      <c r="SIK295" s="755"/>
      <c r="SIL295" s="755"/>
      <c r="SIM295" s="755"/>
      <c r="SIN295" s="755"/>
      <c r="SIO295" s="755"/>
      <c r="SIP295" s="755"/>
      <c r="SIQ295" s="755"/>
      <c r="SIR295" s="755"/>
      <c r="SIS295" s="755"/>
      <c r="SIT295" s="755"/>
      <c r="SIU295" s="755"/>
      <c r="SIV295" s="755"/>
      <c r="SIW295" s="755"/>
      <c r="SIX295" s="755"/>
      <c r="SIY295" s="755"/>
      <c r="SIZ295" s="755"/>
      <c r="SJA295" s="755"/>
      <c r="SJB295" s="755"/>
      <c r="SJC295" s="755"/>
      <c r="SJD295" s="755"/>
      <c r="SJE295" s="755"/>
      <c r="SJF295" s="755"/>
      <c r="SJG295" s="755"/>
      <c r="SJH295" s="755"/>
      <c r="SJI295" s="755"/>
      <c r="SJJ295" s="755"/>
      <c r="SJK295" s="755"/>
      <c r="SJL295" s="755"/>
      <c r="SJM295" s="755"/>
      <c r="SJN295" s="755"/>
      <c r="SJO295" s="755"/>
      <c r="SJP295" s="755"/>
      <c r="SJQ295" s="755"/>
      <c r="SJR295" s="755"/>
      <c r="SJS295" s="755"/>
      <c r="SJT295" s="755"/>
      <c r="SJU295" s="755"/>
      <c r="SJV295" s="755"/>
      <c r="SJW295" s="755"/>
      <c r="SJX295" s="755"/>
      <c r="SJY295" s="755"/>
      <c r="SJZ295" s="755"/>
      <c r="SKA295" s="755"/>
      <c r="SKB295" s="755"/>
      <c r="SKC295" s="755"/>
      <c r="SKD295" s="755"/>
      <c r="SKE295" s="755"/>
      <c r="SKF295" s="755"/>
      <c r="SKG295" s="755"/>
      <c r="SKH295" s="755"/>
      <c r="SKI295" s="755"/>
      <c r="SKJ295" s="755"/>
      <c r="SKK295" s="755"/>
      <c r="SKL295" s="755"/>
      <c r="SKM295" s="755"/>
      <c r="SKN295" s="755"/>
      <c r="SKO295" s="755"/>
      <c r="SKP295" s="755"/>
      <c r="SKQ295" s="755"/>
      <c r="SKR295" s="755"/>
      <c r="SKS295" s="755"/>
      <c r="SKT295" s="755"/>
      <c r="SKU295" s="755"/>
      <c r="SKV295" s="755"/>
      <c r="SKW295" s="755"/>
      <c r="SKX295" s="755"/>
      <c r="SKY295" s="755"/>
      <c r="SKZ295" s="755"/>
      <c r="SLA295" s="755"/>
      <c r="SLB295" s="755"/>
      <c r="SLC295" s="755"/>
      <c r="SLD295" s="755"/>
      <c r="SLE295" s="755"/>
      <c r="SLF295" s="755"/>
      <c r="SLG295" s="755"/>
      <c r="SLH295" s="755"/>
      <c r="SLI295" s="755"/>
      <c r="SLJ295" s="755"/>
      <c r="SLK295" s="755"/>
      <c r="SLL295" s="755"/>
      <c r="SLM295" s="755"/>
      <c r="SLN295" s="755"/>
      <c r="SLO295" s="755"/>
      <c r="SLP295" s="755"/>
      <c r="SLQ295" s="755"/>
      <c r="SLR295" s="755"/>
      <c r="SLS295" s="755"/>
      <c r="SLT295" s="755"/>
      <c r="SLU295" s="755"/>
      <c r="SLV295" s="755"/>
      <c r="SLW295" s="755"/>
      <c r="SLX295" s="755"/>
      <c r="SLY295" s="755"/>
      <c r="SLZ295" s="755"/>
      <c r="SMA295" s="755"/>
      <c r="SMB295" s="755"/>
      <c r="SMC295" s="755"/>
      <c r="SMD295" s="755"/>
      <c r="SME295" s="755"/>
      <c r="SMF295" s="755"/>
      <c r="SMG295" s="755"/>
      <c r="SMH295" s="755"/>
      <c r="SMI295" s="755"/>
      <c r="SMJ295" s="755"/>
      <c r="SMK295" s="755"/>
      <c r="SML295" s="755"/>
      <c r="SMM295" s="755"/>
      <c r="SMN295" s="755"/>
      <c r="SMO295" s="755"/>
      <c r="SMP295" s="755"/>
      <c r="SMQ295" s="755"/>
      <c r="SMR295" s="755"/>
      <c r="SMS295" s="755"/>
      <c r="SMT295" s="755"/>
      <c r="SMU295" s="755"/>
      <c r="SMV295" s="755"/>
      <c r="SMW295" s="755"/>
      <c r="SMX295" s="755"/>
      <c r="SMY295" s="755"/>
      <c r="SMZ295" s="755"/>
      <c r="SNA295" s="755"/>
      <c r="SNB295" s="755"/>
      <c r="SNC295" s="755"/>
      <c r="SND295" s="755"/>
      <c r="SNE295" s="755"/>
      <c r="SNF295" s="755"/>
      <c r="SNG295" s="755"/>
      <c r="SNH295" s="755"/>
      <c r="SNI295" s="755"/>
      <c r="SNJ295" s="755"/>
      <c r="SNK295" s="755"/>
      <c r="SNL295" s="755"/>
      <c r="SNM295" s="755"/>
      <c r="SNN295" s="755"/>
      <c r="SNO295" s="755"/>
      <c r="SNP295" s="755"/>
      <c r="SNQ295" s="755"/>
      <c r="SNR295" s="755"/>
      <c r="SNS295" s="755"/>
      <c r="SNT295" s="755"/>
      <c r="SNU295" s="755"/>
      <c r="SNV295" s="755"/>
      <c r="SNW295" s="755"/>
      <c r="SNX295" s="755"/>
      <c r="SNY295" s="755"/>
      <c r="SNZ295" s="755"/>
      <c r="SOA295" s="755"/>
      <c r="SOB295" s="755"/>
      <c r="SOC295" s="755"/>
      <c r="SOD295" s="755"/>
      <c r="SOE295" s="755"/>
      <c r="SOF295" s="755"/>
      <c r="SOG295" s="755"/>
      <c r="SOH295" s="755"/>
      <c r="SOI295" s="755"/>
      <c r="SOJ295" s="755"/>
      <c r="SOK295" s="755"/>
      <c r="SOL295" s="755"/>
      <c r="SOM295" s="755"/>
      <c r="SON295" s="755"/>
      <c r="SOO295" s="755"/>
      <c r="SOP295" s="755"/>
      <c r="SOQ295" s="755"/>
      <c r="SOR295" s="755"/>
      <c r="SOS295" s="755"/>
      <c r="SOT295" s="755"/>
      <c r="SOU295" s="755"/>
      <c r="SOV295" s="755"/>
      <c r="SOW295" s="755"/>
      <c r="SOX295" s="755"/>
      <c r="SOY295" s="755"/>
      <c r="SOZ295" s="755"/>
      <c r="SPA295" s="755"/>
      <c r="SPB295" s="755"/>
      <c r="SPC295" s="755"/>
      <c r="SPD295" s="755"/>
      <c r="SPE295" s="755"/>
      <c r="SPF295" s="755"/>
      <c r="SPG295" s="755"/>
      <c r="SPH295" s="755"/>
      <c r="SPI295" s="755"/>
      <c r="SPJ295" s="755"/>
      <c r="SPK295" s="755"/>
      <c r="SPL295" s="755"/>
      <c r="SPM295" s="755"/>
      <c r="SPN295" s="755"/>
      <c r="SPO295" s="755"/>
      <c r="SPP295" s="755"/>
      <c r="SPQ295" s="755"/>
      <c r="SPR295" s="755"/>
      <c r="SPS295" s="755"/>
      <c r="SPT295" s="755"/>
      <c r="SPU295" s="755"/>
      <c r="SPV295" s="755"/>
      <c r="SPW295" s="755"/>
      <c r="SPX295" s="755"/>
      <c r="SPY295" s="755"/>
      <c r="SPZ295" s="755"/>
      <c r="SQA295" s="755"/>
      <c r="SQB295" s="755"/>
      <c r="SQC295" s="755"/>
      <c r="SQD295" s="755"/>
      <c r="SQE295" s="755"/>
      <c r="SQF295" s="755"/>
      <c r="SQG295" s="755"/>
      <c r="SQH295" s="755"/>
      <c r="SQI295" s="755"/>
      <c r="SQJ295" s="755"/>
      <c r="SQK295" s="755"/>
      <c r="SQL295" s="755"/>
      <c r="SQM295" s="755"/>
      <c r="SQN295" s="755"/>
      <c r="SQO295" s="755"/>
      <c r="SQP295" s="755"/>
      <c r="SQQ295" s="755"/>
      <c r="SQR295" s="755"/>
      <c r="SQS295" s="755"/>
      <c r="SQT295" s="755"/>
      <c r="SQU295" s="755"/>
      <c r="SQV295" s="755"/>
      <c r="SQW295" s="755"/>
      <c r="SQX295" s="755"/>
      <c r="SQY295" s="755"/>
      <c r="SQZ295" s="755"/>
      <c r="SRA295" s="755"/>
      <c r="SRB295" s="755"/>
      <c r="SRC295" s="755"/>
      <c r="SRD295" s="755"/>
      <c r="SRE295" s="755"/>
      <c r="SRF295" s="755"/>
      <c r="SRG295" s="755"/>
      <c r="SRH295" s="755"/>
      <c r="SRI295" s="755"/>
      <c r="SRJ295" s="755"/>
      <c r="SRK295" s="755"/>
      <c r="SRL295" s="755"/>
      <c r="SRM295" s="755"/>
      <c r="SRN295" s="755"/>
      <c r="SRO295" s="755"/>
      <c r="SRP295" s="755"/>
      <c r="SRQ295" s="755"/>
      <c r="SRR295" s="755"/>
      <c r="SRS295" s="755"/>
      <c r="SRT295" s="755"/>
      <c r="SRU295" s="755"/>
      <c r="SRV295" s="755"/>
      <c r="SRW295" s="755"/>
      <c r="SRX295" s="755"/>
      <c r="SRY295" s="755"/>
      <c r="SRZ295" s="755"/>
      <c r="SSA295" s="755"/>
      <c r="SSB295" s="755"/>
      <c r="SSC295" s="755"/>
      <c r="SSD295" s="755"/>
      <c r="SSE295" s="755"/>
      <c r="SSF295" s="755"/>
      <c r="SSG295" s="755"/>
      <c r="SSH295" s="755"/>
      <c r="SSI295" s="755"/>
      <c r="SSJ295" s="755"/>
      <c r="SSK295" s="755"/>
      <c r="SSL295" s="755"/>
      <c r="SSM295" s="755"/>
      <c r="SSN295" s="755"/>
      <c r="SSO295" s="755"/>
      <c r="SSP295" s="755"/>
      <c r="SSQ295" s="755"/>
      <c r="SSR295" s="755"/>
      <c r="SSS295" s="755"/>
      <c r="SST295" s="755"/>
      <c r="SSU295" s="755"/>
      <c r="SSV295" s="755"/>
      <c r="SSW295" s="755"/>
      <c r="SSX295" s="755"/>
      <c r="SSY295" s="755"/>
      <c r="SSZ295" s="755"/>
      <c r="STA295" s="755"/>
      <c r="STB295" s="755"/>
      <c r="STC295" s="755"/>
      <c r="STD295" s="755"/>
      <c r="STE295" s="755"/>
      <c r="STF295" s="755"/>
      <c r="STG295" s="755"/>
      <c r="STH295" s="755"/>
      <c r="STI295" s="755"/>
      <c r="STJ295" s="755"/>
      <c r="STK295" s="755"/>
      <c r="STL295" s="755"/>
      <c r="STM295" s="755"/>
      <c r="STN295" s="755"/>
      <c r="STO295" s="755"/>
      <c r="STP295" s="755"/>
      <c r="STQ295" s="755"/>
      <c r="STR295" s="755"/>
      <c r="STS295" s="755"/>
      <c r="STT295" s="755"/>
      <c r="STU295" s="755"/>
      <c r="STV295" s="755"/>
      <c r="STW295" s="755"/>
      <c r="STX295" s="755"/>
      <c r="STY295" s="755"/>
      <c r="STZ295" s="755"/>
      <c r="SUA295" s="755"/>
      <c r="SUB295" s="755"/>
      <c r="SUC295" s="755"/>
      <c r="SUD295" s="755"/>
      <c r="SUE295" s="755"/>
      <c r="SUF295" s="755"/>
      <c r="SUG295" s="755"/>
      <c r="SUH295" s="755"/>
      <c r="SUI295" s="755"/>
      <c r="SUJ295" s="755"/>
      <c r="SUK295" s="755"/>
      <c r="SUL295" s="755"/>
      <c r="SUM295" s="755"/>
      <c r="SUN295" s="755"/>
      <c r="SUO295" s="755"/>
      <c r="SUP295" s="755"/>
      <c r="SUQ295" s="755"/>
      <c r="SUR295" s="755"/>
      <c r="SUS295" s="755"/>
      <c r="SUT295" s="755"/>
      <c r="SUU295" s="755"/>
      <c r="SUV295" s="755"/>
      <c r="SUW295" s="755"/>
      <c r="SUX295" s="755"/>
      <c r="SUY295" s="755"/>
      <c r="SUZ295" s="755"/>
      <c r="SVA295" s="755"/>
      <c r="SVB295" s="755"/>
      <c r="SVC295" s="755"/>
      <c r="SVD295" s="755"/>
      <c r="SVE295" s="755"/>
      <c r="SVF295" s="755"/>
      <c r="SVG295" s="755"/>
      <c r="SVH295" s="755"/>
      <c r="SVI295" s="755"/>
      <c r="SVJ295" s="755"/>
      <c r="SVK295" s="755"/>
      <c r="SVL295" s="755"/>
      <c r="SVM295" s="755"/>
      <c r="SVN295" s="755"/>
      <c r="SVO295" s="755"/>
      <c r="SVP295" s="755"/>
      <c r="SVQ295" s="755"/>
      <c r="SVR295" s="755"/>
      <c r="SVS295" s="755"/>
      <c r="SVT295" s="755"/>
      <c r="SVU295" s="755"/>
      <c r="SVV295" s="755"/>
      <c r="SVW295" s="755"/>
      <c r="SVX295" s="755"/>
      <c r="SVY295" s="755"/>
      <c r="SVZ295" s="755"/>
      <c r="SWA295" s="755"/>
      <c r="SWB295" s="755"/>
      <c r="SWC295" s="755"/>
      <c r="SWD295" s="755"/>
      <c r="SWE295" s="755"/>
      <c r="SWF295" s="755"/>
      <c r="SWG295" s="755"/>
      <c r="SWH295" s="755"/>
      <c r="SWI295" s="755"/>
      <c r="SWJ295" s="755"/>
      <c r="SWK295" s="755"/>
      <c r="SWL295" s="755"/>
      <c r="SWM295" s="755"/>
      <c r="SWN295" s="755"/>
      <c r="SWO295" s="755"/>
      <c r="SWP295" s="755"/>
      <c r="SWQ295" s="755"/>
      <c r="SWR295" s="755"/>
      <c r="SWS295" s="755"/>
      <c r="SWT295" s="755"/>
      <c r="SWU295" s="755"/>
      <c r="SWV295" s="755"/>
      <c r="SWW295" s="755"/>
      <c r="SWX295" s="755"/>
      <c r="SWY295" s="755"/>
      <c r="SWZ295" s="755"/>
      <c r="SXA295" s="755"/>
      <c r="SXB295" s="755"/>
      <c r="SXC295" s="755"/>
      <c r="SXD295" s="755"/>
      <c r="SXE295" s="755"/>
      <c r="SXF295" s="755"/>
      <c r="SXG295" s="755"/>
      <c r="SXH295" s="755"/>
      <c r="SXI295" s="755"/>
      <c r="SXJ295" s="755"/>
      <c r="SXK295" s="755"/>
      <c r="SXL295" s="755"/>
      <c r="SXM295" s="755"/>
      <c r="SXN295" s="755"/>
      <c r="SXO295" s="755"/>
      <c r="SXP295" s="755"/>
      <c r="SXQ295" s="755"/>
      <c r="SXR295" s="755"/>
      <c r="SXS295" s="755"/>
      <c r="SXT295" s="755"/>
      <c r="SXU295" s="755"/>
      <c r="SXV295" s="755"/>
      <c r="SXW295" s="755"/>
      <c r="SXX295" s="755"/>
      <c r="SXY295" s="755"/>
      <c r="SXZ295" s="755"/>
      <c r="SYA295" s="755"/>
      <c r="SYB295" s="755"/>
      <c r="SYC295" s="755"/>
      <c r="SYD295" s="755"/>
      <c r="SYE295" s="755"/>
      <c r="SYF295" s="755"/>
      <c r="SYG295" s="755"/>
      <c r="SYH295" s="755"/>
      <c r="SYI295" s="755"/>
      <c r="SYJ295" s="755"/>
      <c r="SYK295" s="755"/>
      <c r="SYL295" s="755"/>
      <c r="SYM295" s="755"/>
      <c r="SYN295" s="755"/>
      <c r="SYO295" s="755"/>
      <c r="SYP295" s="755"/>
      <c r="SYQ295" s="755"/>
      <c r="SYR295" s="755"/>
      <c r="SYS295" s="755"/>
      <c r="SYT295" s="755"/>
      <c r="SYU295" s="755"/>
      <c r="SYV295" s="755"/>
      <c r="SYW295" s="755"/>
      <c r="SYX295" s="755"/>
      <c r="SYY295" s="755"/>
      <c r="SYZ295" s="755"/>
      <c r="SZA295" s="755"/>
      <c r="SZB295" s="755"/>
      <c r="SZC295" s="755"/>
      <c r="SZD295" s="755"/>
      <c r="SZE295" s="755"/>
      <c r="SZF295" s="755"/>
      <c r="SZG295" s="755"/>
      <c r="SZH295" s="755"/>
      <c r="SZI295" s="755"/>
      <c r="SZJ295" s="755"/>
      <c r="SZK295" s="755"/>
      <c r="SZL295" s="755"/>
      <c r="SZM295" s="755"/>
      <c r="SZN295" s="755"/>
      <c r="SZO295" s="755"/>
      <c r="SZP295" s="755"/>
      <c r="SZQ295" s="755"/>
      <c r="SZR295" s="755"/>
      <c r="SZS295" s="755"/>
      <c r="SZT295" s="755"/>
      <c r="SZU295" s="755"/>
      <c r="SZV295" s="755"/>
      <c r="SZW295" s="755"/>
      <c r="SZX295" s="755"/>
      <c r="SZY295" s="755"/>
      <c r="SZZ295" s="755"/>
      <c r="TAA295" s="755"/>
      <c r="TAB295" s="755"/>
      <c r="TAC295" s="755"/>
      <c r="TAD295" s="755"/>
      <c r="TAE295" s="755"/>
      <c r="TAF295" s="755"/>
      <c r="TAG295" s="755"/>
      <c r="TAH295" s="755"/>
      <c r="TAI295" s="755"/>
      <c r="TAJ295" s="755"/>
      <c r="TAK295" s="755"/>
      <c r="TAL295" s="755"/>
      <c r="TAM295" s="755"/>
      <c r="TAN295" s="755"/>
      <c r="TAO295" s="755"/>
      <c r="TAP295" s="755"/>
      <c r="TAQ295" s="755"/>
      <c r="TAR295" s="755"/>
      <c r="TAS295" s="755"/>
      <c r="TAT295" s="755"/>
      <c r="TAU295" s="755"/>
      <c r="TAV295" s="755"/>
      <c r="TAW295" s="755"/>
      <c r="TAX295" s="755"/>
      <c r="TAY295" s="755"/>
      <c r="TAZ295" s="755"/>
      <c r="TBA295" s="755"/>
      <c r="TBB295" s="755"/>
      <c r="TBC295" s="755"/>
      <c r="TBD295" s="755"/>
      <c r="TBE295" s="755"/>
      <c r="TBF295" s="755"/>
      <c r="TBG295" s="755"/>
      <c r="TBH295" s="755"/>
      <c r="TBI295" s="755"/>
      <c r="TBJ295" s="755"/>
      <c r="TBK295" s="755"/>
      <c r="TBL295" s="755"/>
      <c r="TBM295" s="755"/>
      <c r="TBN295" s="755"/>
      <c r="TBO295" s="755"/>
      <c r="TBP295" s="755"/>
      <c r="TBQ295" s="755"/>
      <c r="TBR295" s="755"/>
      <c r="TBS295" s="755"/>
      <c r="TBT295" s="755"/>
      <c r="TBU295" s="755"/>
      <c r="TBV295" s="755"/>
      <c r="TBW295" s="755"/>
      <c r="TBX295" s="755"/>
      <c r="TBY295" s="755"/>
      <c r="TBZ295" s="755"/>
      <c r="TCA295" s="755"/>
      <c r="TCB295" s="755"/>
      <c r="TCC295" s="755"/>
      <c r="TCD295" s="755"/>
      <c r="TCE295" s="755"/>
      <c r="TCF295" s="755"/>
      <c r="TCG295" s="755"/>
      <c r="TCH295" s="755"/>
      <c r="TCI295" s="755"/>
      <c r="TCJ295" s="755"/>
      <c r="TCK295" s="755"/>
      <c r="TCL295" s="755"/>
      <c r="TCM295" s="755"/>
      <c r="TCN295" s="755"/>
      <c r="TCO295" s="755"/>
      <c r="TCP295" s="755"/>
      <c r="TCQ295" s="755"/>
      <c r="TCR295" s="755"/>
      <c r="TCS295" s="755"/>
      <c r="TCT295" s="755"/>
      <c r="TCU295" s="755"/>
      <c r="TCV295" s="755"/>
      <c r="TCW295" s="755"/>
      <c r="TCX295" s="755"/>
      <c r="TCY295" s="755"/>
      <c r="TCZ295" s="755"/>
      <c r="TDA295" s="755"/>
      <c r="TDB295" s="755"/>
      <c r="TDC295" s="755"/>
      <c r="TDD295" s="755"/>
      <c r="TDE295" s="755"/>
      <c r="TDF295" s="755"/>
      <c r="TDG295" s="755"/>
      <c r="TDH295" s="755"/>
      <c r="TDI295" s="755"/>
      <c r="TDJ295" s="755"/>
      <c r="TDK295" s="755"/>
      <c r="TDL295" s="755"/>
      <c r="TDM295" s="755"/>
      <c r="TDN295" s="755"/>
      <c r="TDO295" s="755"/>
      <c r="TDP295" s="755"/>
      <c r="TDQ295" s="755"/>
      <c r="TDR295" s="755"/>
      <c r="TDS295" s="755"/>
      <c r="TDT295" s="755"/>
      <c r="TDU295" s="755"/>
      <c r="TDV295" s="755"/>
      <c r="TDW295" s="755"/>
      <c r="TDX295" s="755"/>
      <c r="TDY295" s="755"/>
      <c r="TDZ295" s="755"/>
      <c r="TEA295" s="755"/>
      <c r="TEB295" s="755"/>
      <c r="TEC295" s="755"/>
      <c r="TED295" s="755"/>
      <c r="TEE295" s="755"/>
      <c r="TEF295" s="755"/>
      <c r="TEG295" s="755"/>
      <c r="TEH295" s="755"/>
      <c r="TEI295" s="755"/>
      <c r="TEJ295" s="755"/>
      <c r="TEK295" s="755"/>
      <c r="TEL295" s="755"/>
      <c r="TEM295" s="755"/>
      <c r="TEN295" s="755"/>
      <c r="TEO295" s="755"/>
      <c r="TEP295" s="755"/>
      <c r="TEQ295" s="755"/>
      <c r="TER295" s="755"/>
      <c r="TES295" s="755"/>
      <c r="TET295" s="755"/>
      <c r="TEU295" s="755"/>
      <c r="TEV295" s="755"/>
      <c r="TEW295" s="755"/>
      <c r="TEX295" s="755"/>
      <c r="TEY295" s="755"/>
      <c r="TEZ295" s="755"/>
      <c r="TFA295" s="755"/>
      <c r="TFB295" s="755"/>
      <c r="TFC295" s="755"/>
      <c r="TFD295" s="755"/>
      <c r="TFE295" s="755"/>
      <c r="TFF295" s="755"/>
      <c r="TFG295" s="755"/>
      <c r="TFH295" s="755"/>
      <c r="TFI295" s="755"/>
      <c r="TFJ295" s="755"/>
      <c r="TFK295" s="755"/>
      <c r="TFL295" s="755"/>
      <c r="TFM295" s="755"/>
      <c r="TFN295" s="755"/>
      <c r="TFO295" s="755"/>
      <c r="TFP295" s="755"/>
      <c r="TFQ295" s="755"/>
      <c r="TFR295" s="755"/>
      <c r="TFS295" s="755"/>
      <c r="TFT295" s="755"/>
      <c r="TFU295" s="755"/>
      <c r="TFV295" s="755"/>
      <c r="TFW295" s="755"/>
      <c r="TFX295" s="755"/>
      <c r="TFY295" s="755"/>
      <c r="TFZ295" s="755"/>
      <c r="TGA295" s="755"/>
      <c r="TGB295" s="755"/>
      <c r="TGC295" s="755"/>
      <c r="TGD295" s="755"/>
      <c r="TGE295" s="755"/>
      <c r="TGF295" s="755"/>
      <c r="TGG295" s="755"/>
      <c r="TGH295" s="755"/>
      <c r="TGI295" s="755"/>
      <c r="TGJ295" s="755"/>
      <c r="TGK295" s="755"/>
      <c r="TGL295" s="755"/>
      <c r="TGM295" s="755"/>
      <c r="TGN295" s="755"/>
      <c r="TGO295" s="755"/>
      <c r="TGP295" s="755"/>
      <c r="TGQ295" s="755"/>
      <c r="TGR295" s="755"/>
      <c r="TGS295" s="755"/>
      <c r="TGT295" s="755"/>
      <c r="TGU295" s="755"/>
      <c r="TGV295" s="755"/>
      <c r="TGW295" s="755"/>
      <c r="TGX295" s="755"/>
      <c r="TGY295" s="755"/>
      <c r="TGZ295" s="755"/>
      <c r="THA295" s="755"/>
      <c r="THB295" s="755"/>
      <c r="THC295" s="755"/>
      <c r="THD295" s="755"/>
      <c r="THE295" s="755"/>
      <c r="THF295" s="755"/>
      <c r="THG295" s="755"/>
      <c r="THH295" s="755"/>
      <c r="THI295" s="755"/>
      <c r="THJ295" s="755"/>
      <c r="THK295" s="755"/>
      <c r="THL295" s="755"/>
      <c r="THM295" s="755"/>
      <c r="THN295" s="755"/>
      <c r="THO295" s="755"/>
      <c r="THP295" s="755"/>
      <c r="THQ295" s="755"/>
      <c r="THR295" s="755"/>
      <c r="THS295" s="755"/>
      <c r="THT295" s="755"/>
      <c r="THU295" s="755"/>
      <c r="THV295" s="755"/>
      <c r="THW295" s="755"/>
      <c r="THX295" s="755"/>
      <c r="THY295" s="755"/>
      <c r="THZ295" s="755"/>
      <c r="TIA295" s="755"/>
      <c r="TIB295" s="755"/>
      <c r="TIC295" s="755"/>
      <c r="TID295" s="755"/>
      <c r="TIE295" s="755"/>
      <c r="TIF295" s="755"/>
      <c r="TIG295" s="755"/>
      <c r="TIH295" s="755"/>
      <c r="TII295" s="755"/>
      <c r="TIJ295" s="755"/>
      <c r="TIK295" s="755"/>
      <c r="TIL295" s="755"/>
      <c r="TIM295" s="755"/>
      <c r="TIN295" s="755"/>
      <c r="TIO295" s="755"/>
      <c r="TIP295" s="755"/>
      <c r="TIQ295" s="755"/>
      <c r="TIR295" s="755"/>
      <c r="TIS295" s="755"/>
      <c r="TIT295" s="755"/>
      <c r="TIU295" s="755"/>
      <c r="TIV295" s="755"/>
      <c r="TIW295" s="755"/>
      <c r="TIX295" s="755"/>
      <c r="TIY295" s="755"/>
      <c r="TIZ295" s="755"/>
      <c r="TJA295" s="755"/>
      <c r="TJB295" s="755"/>
      <c r="TJC295" s="755"/>
      <c r="TJD295" s="755"/>
      <c r="TJE295" s="755"/>
      <c r="TJF295" s="755"/>
      <c r="TJG295" s="755"/>
      <c r="TJH295" s="755"/>
      <c r="TJI295" s="755"/>
      <c r="TJJ295" s="755"/>
      <c r="TJK295" s="755"/>
      <c r="TJL295" s="755"/>
      <c r="TJM295" s="755"/>
      <c r="TJN295" s="755"/>
      <c r="TJO295" s="755"/>
      <c r="TJP295" s="755"/>
      <c r="TJQ295" s="755"/>
      <c r="TJR295" s="755"/>
      <c r="TJS295" s="755"/>
      <c r="TJT295" s="755"/>
      <c r="TJU295" s="755"/>
      <c r="TJV295" s="755"/>
      <c r="TJW295" s="755"/>
      <c r="TJX295" s="755"/>
      <c r="TJY295" s="755"/>
      <c r="TJZ295" s="755"/>
      <c r="TKA295" s="755"/>
      <c r="TKB295" s="755"/>
      <c r="TKC295" s="755"/>
      <c r="TKD295" s="755"/>
      <c r="TKE295" s="755"/>
      <c r="TKF295" s="755"/>
      <c r="TKG295" s="755"/>
      <c r="TKH295" s="755"/>
      <c r="TKI295" s="755"/>
      <c r="TKJ295" s="755"/>
      <c r="TKK295" s="755"/>
      <c r="TKL295" s="755"/>
      <c r="TKM295" s="755"/>
      <c r="TKN295" s="755"/>
      <c r="TKO295" s="755"/>
      <c r="TKP295" s="755"/>
      <c r="TKQ295" s="755"/>
      <c r="TKR295" s="755"/>
      <c r="TKS295" s="755"/>
      <c r="TKT295" s="755"/>
      <c r="TKU295" s="755"/>
      <c r="TKV295" s="755"/>
      <c r="TKW295" s="755"/>
      <c r="TKX295" s="755"/>
      <c r="TKY295" s="755"/>
      <c r="TKZ295" s="755"/>
      <c r="TLA295" s="755"/>
      <c r="TLB295" s="755"/>
      <c r="TLC295" s="755"/>
      <c r="TLD295" s="755"/>
      <c r="TLE295" s="755"/>
      <c r="TLF295" s="755"/>
      <c r="TLG295" s="755"/>
      <c r="TLH295" s="755"/>
      <c r="TLI295" s="755"/>
      <c r="TLJ295" s="755"/>
      <c r="TLK295" s="755"/>
      <c r="TLL295" s="755"/>
      <c r="TLM295" s="755"/>
      <c r="TLN295" s="755"/>
      <c r="TLO295" s="755"/>
      <c r="TLP295" s="755"/>
      <c r="TLQ295" s="755"/>
      <c r="TLR295" s="755"/>
      <c r="TLS295" s="755"/>
      <c r="TLT295" s="755"/>
      <c r="TLU295" s="755"/>
      <c r="TLV295" s="755"/>
      <c r="TLW295" s="755"/>
      <c r="TLX295" s="755"/>
      <c r="TLY295" s="755"/>
      <c r="TLZ295" s="755"/>
      <c r="TMA295" s="755"/>
      <c r="TMB295" s="755"/>
      <c r="TMC295" s="755"/>
      <c r="TMD295" s="755"/>
      <c r="TME295" s="755"/>
      <c r="TMF295" s="755"/>
      <c r="TMG295" s="755"/>
      <c r="TMH295" s="755"/>
      <c r="TMI295" s="755"/>
      <c r="TMJ295" s="755"/>
      <c r="TMK295" s="755"/>
      <c r="TML295" s="755"/>
      <c r="TMM295" s="755"/>
      <c r="TMN295" s="755"/>
      <c r="TMO295" s="755"/>
      <c r="TMP295" s="755"/>
      <c r="TMQ295" s="755"/>
      <c r="TMR295" s="755"/>
      <c r="TMS295" s="755"/>
      <c r="TMT295" s="755"/>
      <c r="TMU295" s="755"/>
      <c r="TMV295" s="755"/>
      <c r="TMW295" s="755"/>
      <c r="TMX295" s="755"/>
      <c r="TMY295" s="755"/>
      <c r="TMZ295" s="755"/>
      <c r="TNA295" s="755"/>
      <c r="TNB295" s="755"/>
      <c r="TNC295" s="755"/>
      <c r="TND295" s="755"/>
      <c r="TNE295" s="755"/>
      <c r="TNF295" s="755"/>
      <c r="TNG295" s="755"/>
      <c r="TNH295" s="755"/>
      <c r="TNI295" s="755"/>
      <c r="TNJ295" s="755"/>
      <c r="TNK295" s="755"/>
      <c r="TNL295" s="755"/>
      <c r="TNM295" s="755"/>
      <c r="TNN295" s="755"/>
      <c r="TNO295" s="755"/>
      <c r="TNP295" s="755"/>
      <c r="TNQ295" s="755"/>
      <c r="TNR295" s="755"/>
      <c r="TNS295" s="755"/>
      <c r="TNT295" s="755"/>
      <c r="TNU295" s="755"/>
      <c r="TNV295" s="755"/>
      <c r="TNW295" s="755"/>
      <c r="TNX295" s="755"/>
      <c r="TNY295" s="755"/>
      <c r="TNZ295" s="755"/>
      <c r="TOA295" s="755"/>
      <c r="TOB295" s="755"/>
      <c r="TOC295" s="755"/>
      <c r="TOD295" s="755"/>
      <c r="TOE295" s="755"/>
      <c r="TOF295" s="755"/>
      <c r="TOG295" s="755"/>
      <c r="TOH295" s="755"/>
      <c r="TOI295" s="755"/>
      <c r="TOJ295" s="755"/>
      <c r="TOK295" s="755"/>
      <c r="TOL295" s="755"/>
      <c r="TOM295" s="755"/>
      <c r="TON295" s="755"/>
      <c r="TOO295" s="755"/>
      <c r="TOP295" s="755"/>
      <c r="TOQ295" s="755"/>
      <c r="TOR295" s="755"/>
      <c r="TOS295" s="755"/>
      <c r="TOT295" s="755"/>
      <c r="TOU295" s="755"/>
      <c r="TOV295" s="755"/>
      <c r="TOW295" s="755"/>
      <c r="TOX295" s="755"/>
      <c r="TOY295" s="755"/>
      <c r="TOZ295" s="755"/>
      <c r="TPA295" s="755"/>
      <c r="TPB295" s="755"/>
      <c r="TPC295" s="755"/>
      <c r="TPD295" s="755"/>
      <c r="TPE295" s="755"/>
      <c r="TPF295" s="755"/>
      <c r="TPG295" s="755"/>
      <c r="TPH295" s="755"/>
      <c r="TPI295" s="755"/>
      <c r="TPJ295" s="755"/>
      <c r="TPK295" s="755"/>
      <c r="TPL295" s="755"/>
      <c r="TPM295" s="755"/>
      <c r="TPN295" s="755"/>
      <c r="TPO295" s="755"/>
      <c r="TPP295" s="755"/>
      <c r="TPQ295" s="755"/>
      <c r="TPR295" s="755"/>
      <c r="TPS295" s="755"/>
      <c r="TPT295" s="755"/>
      <c r="TPU295" s="755"/>
      <c r="TPV295" s="755"/>
      <c r="TPW295" s="755"/>
      <c r="TPX295" s="755"/>
      <c r="TPY295" s="755"/>
      <c r="TPZ295" s="755"/>
      <c r="TQA295" s="755"/>
      <c r="TQB295" s="755"/>
      <c r="TQC295" s="755"/>
      <c r="TQD295" s="755"/>
      <c r="TQE295" s="755"/>
      <c r="TQF295" s="755"/>
      <c r="TQG295" s="755"/>
      <c r="TQH295" s="755"/>
      <c r="TQI295" s="755"/>
      <c r="TQJ295" s="755"/>
      <c r="TQK295" s="755"/>
      <c r="TQL295" s="755"/>
      <c r="TQM295" s="755"/>
      <c r="TQN295" s="755"/>
      <c r="TQO295" s="755"/>
      <c r="TQP295" s="755"/>
      <c r="TQQ295" s="755"/>
      <c r="TQR295" s="755"/>
      <c r="TQS295" s="755"/>
      <c r="TQT295" s="755"/>
      <c r="TQU295" s="755"/>
      <c r="TQV295" s="755"/>
      <c r="TQW295" s="755"/>
      <c r="TQX295" s="755"/>
      <c r="TQY295" s="755"/>
      <c r="TQZ295" s="755"/>
      <c r="TRA295" s="755"/>
      <c r="TRB295" s="755"/>
      <c r="TRC295" s="755"/>
      <c r="TRD295" s="755"/>
      <c r="TRE295" s="755"/>
      <c r="TRF295" s="755"/>
      <c r="TRG295" s="755"/>
      <c r="TRH295" s="755"/>
      <c r="TRI295" s="755"/>
      <c r="TRJ295" s="755"/>
      <c r="TRK295" s="755"/>
      <c r="TRL295" s="755"/>
      <c r="TRM295" s="755"/>
      <c r="TRN295" s="755"/>
      <c r="TRO295" s="755"/>
      <c r="TRP295" s="755"/>
      <c r="TRQ295" s="755"/>
      <c r="TRR295" s="755"/>
      <c r="TRS295" s="755"/>
      <c r="TRT295" s="755"/>
      <c r="TRU295" s="755"/>
      <c r="TRV295" s="755"/>
      <c r="TRW295" s="755"/>
      <c r="TRX295" s="755"/>
      <c r="TRY295" s="755"/>
      <c r="TRZ295" s="755"/>
      <c r="TSA295" s="755"/>
      <c r="TSB295" s="755"/>
      <c r="TSC295" s="755"/>
      <c r="TSD295" s="755"/>
      <c r="TSE295" s="755"/>
      <c r="TSF295" s="755"/>
      <c r="TSG295" s="755"/>
      <c r="TSH295" s="755"/>
      <c r="TSI295" s="755"/>
      <c r="TSJ295" s="755"/>
      <c r="TSK295" s="755"/>
      <c r="TSL295" s="755"/>
      <c r="TSM295" s="755"/>
      <c r="TSN295" s="755"/>
      <c r="TSO295" s="755"/>
      <c r="TSP295" s="755"/>
      <c r="TSQ295" s="755"/>
      <c r="TSR295" s="755"/>
      <c r="TSS295" s="755"/>
      <c r="TST295" s="755"/>
      <c r="TSU295" s="755"/>
      <c r="TSV295" s="755"/>
      <c r="TSW295" s="755"/>
      <c r="TSX295" s="755"/>
      <c r="TSY295" s="755"/>
      <c r="TSZ295" s="755"/>
      <c r="TTA295" s="755"/>
      <c r="TTB295" s="755"/>
      <c r="TTC295" s="755"/>
      <c r="TTD295" s="755"/>
      <c r="TTE295" s="755"/>
      <c r="TTF295" s="755"/>
      <c r="TTG295" s="755"/>
      <c r="TTH295" s="755"/>
      <c r="TTI295" s="755"/>
      <c r="TTJ295" s="755"/>
      <c r="TTK295" s="755"/>
      <c r="TTL295" s="755"/>
      <c r="TTM295" s="755"/>
      <c r="TTN295" s="755"/>
      <c r="TTO295" s="755"/>
      <c r="TTP295" s="755"/>
      <c r="TTQ295" s="755"/>
      <c r="TTR295" s="755"/>
      <c r="TTS295" s="755"/>
      <c r="TTT295" s="755"/>
      <c r="TTU295" s="755"/>
      <c r="TTV295" s="755"/>
      <c r="TTW295" s="755"/>
      <c r="TTX295" s="755"/>
      <c r="TTY295" s="755"/>
      <c r="TTZ295" s="755"/>
      <c r="TUA295" s="755"/>
      <c r="TUB295" s="755"/>
      <c r="TUC295" s="755"/>
      <c r="TUD295" s="755"/>
      <c r="TUE295" s="755"/>
      <c r="TUF295" s="755"/>
      <c r="TUG295" s="755"/>
      <c r="TUH295" s="755"/>
      <c r="TUI295" s="755"/>
      <c r="TUJ295" s="755"/>
      <c r="TUK295" s="755"/>
      <c r="TUL295" s="755"/>
      <c r="TUM295" s="755"/>
      <c r="TUN295" s="755"/>
      <c r="TUO295" s="755"/>
      <c r="TUP295" s="755"/>
      <c r="TUQ295" s="755"/>
      <c r="TUR295" s="755"/>
      <c r="TUS295" s="755"/>
      <c r="TUT295" s="755"/>
      <c r="TUU295" s="755"/>
      <c r="TUV295" s="755"/>
      <c r="TUW295" s="755"/>
      <c r="TUX295" s="755"/>
      <c r="TUY295" s="755"/>
      <c r="TUZ295" s="755"/>
      <c r="TVA295" s="755"/>
      <c r="TVB295" s="755"/>
      <c r="TVC295" s="755"/>
      <c r="TVD295" s="755"/>
      <c r="TVE295" s="755"/>
      <c r="TVF295" s="755"/>
      <c r="TVG295" s="755"/>
      <c r="TVH295" s="755"/>
      <c r="TVI295" s="755"/>
      <c r="TVJ295" s="755"/>
      <c r="TVK295" s="755"/>
      <c r="TVL295" s="755"/>
      <c r="TVM295" s="755"/>
      <c r="TVN295" s="755"/>
      <c r="TVO295" s="755"/>
      <c r="TVP295" s="755"/>
      <c r="TVQ295" s="755"/>
      <c r="TVR295" s="755"/>
      <c r="TVS295" s="755"/>
      <c r="TVT295" s="755"/>
      <c r="TVU295" s="755"/>
      <c r="TVV295" s="755"/>
      <c r="TVW295" s="755"/>
      <c r="TVX295" s="755"/>
      <c r="TVY295" s="755"/>
      <c r="TVZ295" s="755"/>
      <c r="TWA295" s="755"/>
      <c r="TWB295" s="755"/>
      <c r="TWC295" s="755"/>
      <c r="TWD295" s="755"/>
      <c r="TWE295" s="755"/>
      <c r="TWF295" s="755"/>
      <c r="TWG295" s="755"/>
      <c r="TWH295" s="755"/>
      <c r="TWI295" s="755"/>
      <c r="TWJ295" s="755"/>
      <c r="TWK295" s="755"/>
      <c r="TWL295" s="755"/>
      <c r="TWM295" s="755"/>
      <c r="TWN295" s="755"/>
      <c r="TWO295" s="755"/>
      <c r="TWP295" s="755"/>
      <c r="TWQ295" s="755"/>
      <c r="TWR295" s="755"/>
      <c r="TWS295" s="755"/>
      <c r="TWT295" s="755"/>
      <c r="TWU295" s="755"/>
      <c r="TWV295" s="755"/>
      <c r="TWW295" s="755"/>
      <c r="TWX295" s="755"/>
      <c r="TWY295" s="755"/>
      <c r="TWZ295" s="755"/>
      <c r="TXA295" s="755"/>
      <c r="TXB295" s="755"/>
      <c r="TXC295" s="755"/>
      <c r="TXD295" s="755"/>
      <c r="TXE295" s="755"/>
      <c r="TXF295" s="755"/>
      <c r="TXG295" s="755"/>
      <c r="TXH295" s="755"/>
      <c r="TXI295" s="755"/>
      <c r="TXJ295" s="755"/>
      <c r="TXK295" s="755"/>
      <c r="TXL295" s="755"/>
      <c r="TXM295" s="755"/>
      <c r="TXN295" s="755"/>
      <c r="TXO295" s="755"/>
      <c r="TXP295" s="755"/>
      <c r="TXQ295" s="755"/>
      <c r="TXR295" s="755"/>
      <c r="TXS295" s="755"/>
      <c r="TXT295" s="755"/>
      <c r="TXU295" s="755"/>
      <c r="TXV295" s="755"/>
      <c r="TXW295" s="755"/>
      <c r="TXX295" s="755"/>
      <c r="TXY295" s="755"/>
      <c r="TXZ295" s="755"/>
      <c r="TYA295" s="755"/>
      <c r="TYB295" s="755"/>
      <c r="TYC295" s="755"/>
      <c r="TYD295" s="755"/>
      <c r="TYE295" s="755"/>
      <c r="TYF295" s="755"/>
      <c r="TYG295" s="755"/>
      <c r="TYH295" s="755"/>
      <c r="TYI295" s="755"/>
      <c r="TYJ295" s="755"/>
      <c r="TYK295" s="755"/>
      <c r="TYL295" s="755"/>
      <c r="TYM295" s="755"/>
      <c r="TYN295" s="755"/>
      <c r="TYO295" s="755"/>
      <c r="TYP295" s="755"/>
      <c r="TYQ295" s="755"/>
      <c r="TYR295" s="755"/>
      <c r="TYS295" s="755"/>
      <c r="TYT295" s="755"/>
      <c r="TYU295" s="755"/>
      <c r="TYV295" s="755"/>
      <c r="TYW295" s="755"/>
      <c r="TYX295" s="755"/>
      <c r="TYY295" s="755"/>
      <c r="TYZ295" s="755"/>
      <c r="TZA295" s="755"/>
      <c r="TZB295" s="755"/>
      <c r="TZC295" s="755"/>
      <c r="TZD295" s="755"/>
      <c r="TZE295" s="755"/>
      <c r="TZF295" s="755"/>
      <c r="TZG295" s="755"/>
      <c r="TZH295" s="755"/>
      <c r="TZI295" s="755"/>
      <c r="TZJ295" s="755"/>
      <c r="TZK295" s="755"/>
      <c r="TZL295" s="755"/>
      <c r="TZM295" s="755"/>
      <c r="TZN295" s="755"/>
      <c r="TZO295" s="755"/>
      <c r="TZP295" s="755"/>
      <c r="TZQ295" s="755"/>
      <c r="TZR295" s="755"/>
      <c r="TZS295" s="755"/>
      <c r="TZT295" s="755"/>
      <c r="TZU295" s="755"/>
      <c r="TZV295" s="755"/>
      <c r="TZW295" s="755"/>
      <c r="TZX295" s="755"/>
      <c r="TZY295" s="755"/>
      <c r="TZZ295" s="755"/>
      <c r="UAA295" s="755"/>
      <c r="UAB295" s="755"/>
      <c r="UAC295" s="755"/>
      <c r="UAD295" s="755"/>
      <c r="UAE295" s="755"/>
      <c r="UAF295" s="755"/>
      <c r="UAG295" s="755"/>
      <c r="UAH295" s="755"/>
      <c r="UAI295" s="755"/>
      <c r="UAJ295" s="755"/>
      <c r="UAK295" s="755"/>
      <c r="UAL295" s="755"/>
      <c r="UAM295" s="755"/>
      <c r="UAN295" s="755"/>
      <c r="UAO295" s="755"/>
      <c r="UAP295" s="755"/>
      <c r="UAQ295" s="755"/>
      <c r="UAR295" s="755"/>
      <c r="UAS295" s="755"/>
      <c r="UAT295" s="755"/>
      <c r="UAU295" s="755"/>
      <c r="UAV295" s="755"/>
      <c r="UAW295" s="755"/>
      <c r="UAX295" s="755"/>
      <c r="UAY295" s="755"/>
      <c r="UAZ295" s="755"/>
      <c r="UBA295" s="755"/>
      <c r="UBB295" s="755"/>
      <c r="UBC295" s="755"/>
      <c r="UBD295" s="755"/>
      <c r="UBE295" s="755"/>
      <c r="UBF295" s="755"/>
      <c r="UBG295" s="755"/>
      <c r="UBH295" s="755"/>
      <c r="UBI295" s="755"/>
      <c r="UBJ295" s="755"/>
      <c r="UBK295" s="755"/>
      <c r="UBL295" s="755"/>
      <c r="UBM295" s="755"/>
      <c r="UBN295" s="755"/>
      <c r="UBO295" s="755"/>
      <c r="UBP295" s="755"/>
      <c r="UBQ295" s="755"/>
      <c r="UBR295" s="755"/>
      <c r="UBS295" s="755"/>
      <c r="UBT295" s="755"/>
      <c r="UBU295" s="755"/>
      <c r="UBV295" s="755"/>
      <c r="UBW295" s="755"/>
      <c r="UBX295" s="755"/>
      <c r="UBY295" s="755"/>
      <c r="UBZ295" s="755"/>
      <c r="UCA295" s="755"/>
      <c r="UCB295" s="755"/>
      <c r="UCC295" s="755"/>
      <c r="UCD295" s="755"/>
      <c r="UCE295" s="755"/>
      <c r="UCF295" s="755"/>
      <c r="UCG295" s="755"/>
      <c r="UCH295" s="755"/>
      <c r="UCI295" s="755"/>
      <c r="UCJ295" s="755"/>
      <c r="UCK295" s="755"/>
      <c r="UCL295" s="755"/>
      <c r="UCM295" s="755"/>
      <c r="UCN295" s="755"/>
      <c r="UCO295" s="755"/>
      <c r="UCP295" s="755"/>
      <c r="UCQ295" s="755"/>
      <c r="UCR295" s="755"/>
      <c r="UCS295" s="755"/>
      <c r="UCT295" s="755"/>
      <c r="UCU295" s="755"/>
      <c r="UCV295" s="755"/>
      <c r="UCW295" s="755"/>
      <c r="UCX295" s="755"/>
      <c r="UCY295" s="755"/>
      <c r="UCZ295" s="755"/>
      <c r="UDA295" s="755"/>
      <c r="UDB295" s="755"/>
      <c r="UDC295" s="755"/>
      <c r="UDD295" s="755"/>
      <c r="UDE295" s="755"/>
      <c r="UDF295" s="755"/>
      <c r="UDG295" s="755"/>
      <c r="UDH295" s="755"/>
      <c r="UDI295" s="755"/>
      <c r="UDJ295" s="755"/>
      <c r="UDK295" s="755"/>
      <c r="UDL295" s="755"/>
      <c r="UDM295" s="755"/>
      <c r="UDN295" s="755"/>
      <c r="UDO295" s="755"/>
      <c r="UDP295" s="755"/>
      <c r="UDQ295" s="755"/>
      <c r="UDR295" s="755"/>
      <c r="UDS295" s="755"/>
      <c r="UDT295" s="755"/>
      <c r="UDU295" s="755"/>
      <c r="UDV295" s="755"/>
      <c r="UDW295" s="755"/>
      <c r="UDX295" s="755"/>
      <c r="UDY295" s="755"/>
      <c r="UDZ295" s="755"/>
      <c r="UEA295" s="755"/>
      <c r="UEB295" s="755"/>
      <c r="UEC295" s="755"/>
      <c r="UED295" s="755"/>
      <c r="UEE295" s="755"/>
      <c r="UEF295" s="755"/>
      <c r="UEG295" s="755"/>
      <c r="UEH295" s="755"/>
      <c r="UEI295" s="755"/>
      <c r="UEJ295" s="755"/>
      <c r="UEK295" s="755"/>
      <c r="UEL295" s="755"/>
      <c r="UEM295" s="755"/>
      <c r="UEN295" s="755"/>
      <c r="UEO295" s="755"/>
      <c r="UEP295" s="755"/>
      <c r="UEQ295" s="755"/>
      <c r="UER295" s="755"/>
      <c r="UES295" s="755"/>
      <c r="UET295" s="755"/>
      <c r="UEU295" s="755"/>
      <c r="UEV295" s="755"/>
      <c r="UEW295" s="755"/>
      <c r="UEX295" s="755"/>
      <c r="UEY295" s="755"/>
      <c r="UEZ295" s="755"/>
      <c r="UFA295" s="755"/>
      <c r="UFB295" s="755"/>
      <c r="UFC295" s="755"/>
      <c r="UFD295" s="755"/>
      <c r="UFE295" s="755"/>
      <c r="UFF295" s="755"/>
      <c r="UFG295" s="755"/>
      <c r="UFH295" s="755"/>
      <c r="UFI295" s="755"/>
      <c r="UFJ295" s="755"/>
      <c r="UFK295" s="755"/>
      <c r="UFL295" s="755"/>
      <c r="UFM295" s="755"/>
      <c r="UFN295" s="755"/>
      <c r="UFO295" s="755"/>
      <c r="UFP295" s="755"/>
      <c r="UFQ295" s="755"/>
      <c r="UFR295" s="755"/>
      <c r="UFS295" s="755"/>
      <c r="UFT295" s="755"/>
      <c r="UFU295" s="755"/>
      <c r="UFV295" s="755"/>
      <c r="UFW295" s="755"/>
      <c r="UFX295" s="755"/>
      <c r="UFY295" s="755"/>
      <c r="UFZ295" s="755"/>
      <c r="UGA295" s="755"/>
      <c r="UGB295" s="755"/>
      <c r="UGC295" s="755"/>
      <c r="UGD295" s="755"/>
      <c r="UGE295" s="755"/>
      <c r="UGF295" s="755"/>
      <c r="UGG295" s="755"/>
      <c r="UGH295" s="755"/>
      <c r="UGI295" s="755"/>
      <c r="UGJ295" s="755"/>
      <c r="UGK295" s="755"/>
      <c r="UGL295" s="755"/>
      <c r="UGM295" s="755"/>
      <c r="UGN295" s="755"/>
      <c r="UGO295" s="755"/>
      <c r="UGP295" s="755"/>
      <c r="UGQ295" s="755"/>
      <c r="UGR295" s="755"/>
      <c r="UGS295" s="755"/>
      <c r="UGT295" s="755"/>
      <c r="UGU295" s="755"/>
      <c r="UGV295" s="755"/>
      <c r="UGW295" s="755"/>
      <c r="UGX295" s="755"/>
      <c r="UGY295" s="755"/>
      <c r="UGZ295" s="755"/>
      <c r="UHA295" s="755"/>
      <c r="UHB295" s="755"/>
      <c r="UHC295" s="755"/>
      <c r="UHD295" s="755"/>
      <c r="UHE295" s="755"/>
      <c r="UHF295" s="755"/>
      <c r="UHG295" s="755"/>
      <c r="UHH295" s="755"/>
      <c r="UHI295" s="755"/>
      <c r="UHJ295" s="755"/>
      <c r="UHK295" s="755"/>
      <c r="UHL295" s="755"/>
      <c r="UHM295" s="755"/>
      <c r="UHN295" s="755"/>
      <c r="UHO295" s="755"/>
      <c r="UHP295" s="755"/>
      <c r="UHQ295" s="755"/>
      <c r="UHR295" s="755"/>
      <c r="UHS295" s="755"/>
      <c r="UHT295" s="755"/>
      <c r="UHU295" s="755"/>
      <c r="UHV295" s="755"/>
      <c r="UHW295" s="755"/>
      <c r="UHX295" s="755"/>
      <c r="UHY295" s="755"/>
      <c r="UHZ295" s="755"/>
      <c r="UIA295" s="755"/>
      <c r="UIB295" s="755"/>
      <c r="UIC295" s="755"/>
      <c r="UID295" s="755"/>
      <c r="UIE295" s="755"/>
      <c r="UIF295" s="755"/>
      <c r="UIG295" s="755"/>
      <c r="UIH295" s="755"/>
      <c r="UII295" s="755"/>
      <c r="UIJ295" s="755"/>
      <c r="UIK295" s="755"/>
      <c r="UIL295" s="755"/>
      <c r="UIM295" s="755"/>
      <c r="UIN295" s="755"/>
      <c r="UIO295" s="755"/>
      <c r="UIP295" s="755"/>
      <c r="UIQ295" s="755"/>
      <c r="UIR295" s="755"/>
      <c r="UIS295" s="755"/>
      <c r="UIT295" s="755"/>
      <c r="UIU295" s="755"/>
      <c r="UIV295" s="755"/>
      <c r="UIW295" s="755"/>
      <c r="UIX295" s="755"/>
      <c r="UIY295" s="755"/>
      <c r="UIZ295" s="755"/>
      <c r="UJA295" s="755"/>
      <c r="UJB295" s="755"/>
      <c r="UJC295" s="755"/>
      <c r="UJD295" s="755"/>
      <c r="UJE295" s="755"/>
      <c r="UJF295" s="755"/>
      <c r="UJG295" s="755"/>
      <c r="UJH295" s="755"/>
      <c r="UJI295" s="755"/>
      <c r="UJJ295" s="755"/>
      <c r="UJK295" s="755"/>
      <c r="UJL295" s="755"/>
      <c r="UJM295" s="755"/>
      <c r="UJN295" s="755"/>
      <c r="UJO295" s="755"/>
      <c r="UJP295" s="755"/>
      <c r="UJQ295" s="755"/>
      <c r="UJR295" s="755"/>
      <c r="UJS295" s="755"/>
      <c r="UJT295" s="755"/>
      <c r="UJU295" s="755"/>
      <c r="UJV295" s="755"/>
      <c r="UJW295" s="755"/>
      <c r="UJX295" s="755"/>
      <c r="UJY295" s="755"/>
      <c r="UJZ295" s="755"/>
      <c r="UKA295" s="755"/>
      <c r="UKB295" s="755"/>
      <c r="UKC295" s="755"/>
      <c r="UKD295" s="755"/>
      <c r="UKE295" s="755"/>
      <c r="UKF295" s="755"/>
      <c r="UKG295" s="755"/>
      <c r="UKH295" s="755"/>
      <c r="UKI295" s="755"/>
      <c r="UKJ295" s="755"/>
      <c r="UKK295" s="755"/>
      <c r="UKL295" s="755"/>
      <c r="UKM295" s="755"/>
      <c r="UKN295" s="755"/>
      <c r="UKO295" s="755"/>
      <c r="UKP295" s="755"/>
      <c r="UKQ295" s="755"/>
      <c r="UKR295" s="755"/>
      <c r="UKS295" s="755"/>
      <c r="UKT295" s="755"/>
      <c r="UKU295" s="755"/>
      <c r="UKV295" s="755"/>
      <c r="UKW295" s="755"/>
      <c r="UKX295" s="755"/>
      <c r="UKY295" s="755"/>
      <c r="UKZ295" s="755"/>
      <c r="ULA295" s="755"/>
      <c r="ULB295" s="755"/>
      <c r="ULC295" s="755"/>
      <c r="ULD295" s="755"/>
      <c r="ULE295" s="755"/>
      <c r="ULF295" s="755"/>
      <c r="ULG295" s="755"/>
      <c r="ULH295" s="755"/>
      <c r="ULI295" s="755"/>
      <c r="ULJ295" s="755"/>
      <c r="ULK295" s="755"/>
      <c r="ULL295" s="755"/>
      <c r="ULM295" s="755"/>
      <c r="ULN295" s="755"/>
      <c r="ULO295" s="755"/>
      <c r="ULP295" s="755"/>
      <c r="ULQ295" s="755"/>
      <c r="ULR295" s="755"/>
      <c r="ULS295" s="755"/>
      <c r="ULT295" s="755"/>
      <c r="ULU295" s="755"/>
      <c r="ULV295" s="755"/>
      <c r="ULW295" s="755"/>
      <c r="ULX295" s="755"/>
      <c r="ULY295" s="755"/>
      <c r="ULZ295" s="755"/>
      <c r="UMA295" s="755"/>
      <c r="UMB295" s="755"/>
      <c r="UMC295" s="755"/>
      <c r="UMD295" s="755"/>
      <c r="UME295" s="755"/>
      <c r="UMF295" s="755"/>
      <c r="UMG295" s="755"/>
      <c r="UMH295" s="755"/>
      <c r="UMI295" s="755"/>
      <c r="UMJ295" s="755"/>
      <c r="UMK295" s="755"/>
      <c r="UML295" s="755"/>
      <c r="UMM295" s="755"/>
      <c r="UMN295" s="755"/>
      <c r="UMO295" s="755"/>
      <c r="UMP295" s="755"/>
      <c r="UMQ295" s="755"/>
      <c r="UMR295" s="755"/>
      <c r="UMS295" s="755"/>
      <c r="UMT295" s="755"/>
      <c r="UMU295" s="755"/>
      <c r="UMV295" s="755"/>
      <c r="UMW295" s="755"/>
      <c r="UMX295" s="755"/>
      <c r="UMY295" s="755"/>
      <c r="UMZ295" s="755"/>
      <c r="UNA295" s="755"/>
      <c r="UNB295" s="755"/>
      <c r="UNC295" s="755"/>
      <c r="UND295" s="755"/>
      <c r="UNE295" s="755"/>
      <c r="UNF295" s="755"/>
      <c r="UNG295" s="755"/>
      <c r="UNH295" s="755"/>
      <c r="UNI295" s="755"/>
      <c r="UNJ295" s="755"/>
      <c r="UNK295" s="755"/>
      <c r="UNL295" s="755"/>
      <c r="UNM295" s="755"/>
      <c r="UNN295" s="755"/>
      <c r="UNO295" s="755"/>
      <c r="UNP295" s="755"/>
      <c r="UNQ295" s="755"/>
      <c r="UNR295" s="755"/>
      <c r="UNS295" s="755"/>
      <c r="UNT295" s="755"/>
      <c r="UNU295" s="755"/>
      <c r="UNV295" s="755"/>
      <c r="UNW295" s="755"/>
      <c r="UNX295" s="755"/>
      <c r="UNY295" s="755"/>
      <c r="UNZ295" s="755"/>
      <c r="UOA295" s="755"/>
      <c r="UOB295" s="755"/>
      <c r="UOC295" s="755"/>
      <c r="UOD295" s="755"/>
      <c r="UOE295" s="755"/>
      <c r="UOF295" s="755"/>
      <c r="UOG295" s="755"/>
      <c r="UOH295" s="755"/>
      <c r="UOI295" s="755"/>
      <c r="UOJ295" s="755"/>
      <c r="UOK295" s="755"/>
      <c r="UOL295" s="755"/>
      <c r="UOM295" s="755"/>
      <c r="UON295" s="755"/>
      <c r="UOO295" s="755"/>
      <c r="UOP295" s="755"/>
      <c r="UOQ295" s="755"/>
      <c r="UOR295" s="755"/>
      <c r="UOS295" s="755"/>
      <c r="UOT295" s="755"/>
      <c r="UOU295" s="755"/>
      <c r="UOV295" s="755"/>
      <c r="UOW295" s="755"/>
      <c r="UOX295" s="755"/>
      <c r="UOY295" s="755"/>
      <c r="UOZ295" s="755"/>
      <c r="UPA295" s="755"/>
      <c r="UPB295" s="755"/>
      <c r="UPC295" s="755"/>
      <c r="UPD295" s="755"/>
      <c r="UPE295" s="755"/>
      <c r="UPF295" s="755"/>
      <c r="UPG295" s="755"/>
      <c r="UPH295" s="755"/>
      <c r="UPI295" s="755"/>
      <c r="UPJ295" s="755"/>
      <c r="UPK295" s="755"/>
      <c r="UPL295" s="755"/>
      <c r="UPM295" s="755"/>
      <c r="UPN295" s="755"/>
      <c r="UPO295" s="755"/>
      <c r="UPP295" s="755"/>
      <c r="UPQ295" s="755"/>
      <c r="UPR295" s="755"/>
      <c r="UPS295" s="755"/>
      <c r="UPT295" s="755"/>
      <c r="UPU295" s="755"/>
      <c r="UPV295" s="755"/>
      <c r="UPW295" s="755"/>
      <c r="UPX295" s="755"/>
      <c r="UPY295" s="755"/>
      <c r="UPZ295" s="755"/>
      <c r="UQA295" s="755"/>
      <c r="UQB295" s="755"/>
      <c r="UQC295" s="755"/>
      <c r="UQD295" s="755"/>
      <c r="UQE295" s="755"/>
      <c r="UQF295" s="755"/>
      <c r="UQG295" s="755"/>
      <c r="UQH295" s="755"/>
      <c r="UQI295" s="755"/>
      <c r="UQJ295" s="755"/>
      <c r="UQK295" s="755"/>
      <c r="UQL295" s="755"/>
      <c r="UQM295" s="755"/>
      <c r="UQN295" s="755"/>
      <c r="UQO295" s="755"/>
      <c r="UQP295" s="755"/>
      <c r="UQQ295" s="755"/>
      <c r="UQR295" s="755"/>
      <c r="UQS295" s="755"/>
      <c r="UQT295" s="755"/>
      <c r="UQU295" s="755"/>
      <c r="UQV295" s="755"/>
      <c r="UQW295" s="755"/>
      <c r="UQX295" s="755"/>
      <c r="UQY295" s="755"/>
      <c r="UQZ295" s="755"/>
      <c r="URA295" s="755"/>
      <c r="URB295" s="755"/>
      <c r="URC295" s="755"/>
      <c r="URD295" s="755"/>
      <c r="URE295" s="755"/>
      <c r="URF295" s="755"/>
      <c r="URG295" s="755"/>
      <c r="URH295" s="755"/>
      <c r="URI295" s="755"/>
      <c r="URJ295" s="755"/>
      <c r="URK295" s="755"/>
      <c r="URL295" s="755"/>
      <c r="URM295" s="755"/>
      <c r="URN295" s="755"/>
      <c r="URO295" s="755"/>
      <c r="URP295" s="755"/>
      <c r="URQ295" s="755"/>
      <c r="URR295" s="755"/>
      <c r="URS295" s="755"/>
      <c r="URT295" s="755"/>
      <c r="URU295" s="755"/>
      <c r="URV295" s="755"/>
      <c r="URW295" s="755"/>
      <c r="URX295" s="755"/>
      <c r="URY295" s="755"/>
      <c r="URZ295" s="755"/>
      <c r="USA295" s="755"/>
      <c r="USB295" s="755"/>
      <c r="USC295" s="755"/>
      <c r="USD295" s="755"/>
      <c r="USE295" s="755"/>
      <c r="USF295" s="755"/>
      <c r="USG295" s="755"/>
      <c r="USH295" s="755"/>
      <c r="USI295" s="755"/>
      <c r="USJ295" s="755"/>
      <c r="USK295" s="755"/>
      <c r="USL295" s="755"/>
      <c r="USM295" s="755"/>
      <c r="USN295" s="755"/>
      <c r="USO295" s="755"/>
      <c r="USP295" s="755"/>
      <c r="USQ295" s="755"/>
      <c r="USR295" s="755"/>
      <c r="USS295" s="755"/>
      <c r="UST295" s="755"/>
      <c r="USU295" s="755"/>
      <c r="USV295" s="755"/>
      <c r="USW295" s="755"/>
      <c r="USX295" s="755"/>
      <c r="USY295" s="755"/>
      <c r="USZ295" s="755"/>
      <c r="UTA295" s="755"/>
      <c r="UTB295" s="755"/>
      <c r="UTC295" s="755"/>
      <c r="UTD295" s="755"/>
      <c r="UTE295" s="755"/>
      <c r="UTF295" s="755"/>
      <c r="UTG295" s="755"/>
      <c r="UTH295" s="755"/>
      <c r="UTI295" s="755"/>
      <c r="UTJ295" s="755"/>
      <c r="UTK295" s="755"/>
      <c r="UTL295" s="755"/>
      <c r="UTM295" s="755"/>
      <c r="UTN295" s="755"/>
      <c r="UTO295" s="755"/>
      <c r="UTP295" s="755"/>
      <c r="UTQ295" s="755"/>
      <c r="UTR295" s="755"/>
      <c r="UTS295" s="755"/>
      <c r="UTT295" s="755"/>
      <c r="UTU295" s="755"/>
      <c r="UTV295" s="755"/>
      <c r="UTW295" s="755"/>
      <c r="UTX295" s="755"/>
      <c r="UTY295" s="755"/>
      <c r="UTZ295" s="755"/>
      <c r="UUA295" s="755"/>
      <c r="UUB295" s="755"/>
      <c r="UUC295" s="755"/>
      <c r="UUD295" s="755"/>
      <c r="UUE295" s="755"/>
      <c r="UUF295" s="755"/>
      <c r="UUG295" s="755"/>
      <c r="UUH295" s="755"/>
      <c r="UUI295" s="755"/>
      <c r="UUJ295" s="755"/>
      <c r="UUK295" s="755"/>
      <c r="UUL295" s="755"/>
      <c r="UUM295" s="755"/>
      <c r="UUN295" s="755"/>
      <c r="UUO295" s="755"/>
      <c r="UUP295" s="755"/>
      <c r="UUQ295" s="755"/>
      <c r="UUR295" s="755"/>
      <c r="UUS295" s="755"/>
      <c r="UUT295" s="755"/>
      <c r="UUU295" s="755"/>
      <c r="UUV295" s="755"/>
      <c r="UUW295" s="755"/>
      <c r="UUX295" s="755"/>
      <c r="UUY295" s="755"/>
      <c r="UUZ295" s="755"/>
      <c r="UVA295" s="755"/>
      <c r="UVB295" s="755"/>
      <c r="UVC295" s="755"/>
      <c r="UVD295" s="755"/>
      <c r="UVE295" s="755"/>
      <c r="UVF295" s="755"/>
      <c r="UVG295" s="755"/>
      <c r="UVH295" s="755"/>
      <c r="UVI295" s="755"/>
      <c r="UVJ295" s="755"/>
      <c r="UVK295" s="755"/>
      <c r="UVL295" s="755"/>
      <c r="UVM295" s="755"/>
      <c r="UVN295" s="755"/>
      <c r="UVO295" s="755"/>
      <c r="UVP295" s="755"/>
      <c r="UVQ295" s="755"/>
      <c r="UVR295" s="755"/>
      <c r="UVS295" s="755"/>
      <c r="UVT295" s="755"/>
      <c r="UVU295" s="755"/>
      <c r="UVV295" s="755"/>
      <c r="UVW295" s="755"/>
      <c r="UVX295" s="755"/>
      <c r="UVY295" s="755"/>
      <c r="UVZ295" s="755"/>
      <c r="UWA295" s="755"/>
      <c r="UWB295" s="755"/>
      <c r="UWC295" s="755"/>
      <c r="UWD295" s="755"/>
      <c r="UWE295" s="755"/>
      <c r="UWF295" s="755"/>
      <c r="UWG295" s="755"/>
      <c r="UWH295" s="755"/>
      <c r="UWI295" s="755"/>
      <c r="UWJ295" s="755"/>
      <c r="UWK295" s="755"/>
      <c r="UWL295" s="755"/>
      <c r="UWM295" s="755"/>
      <c r="UWN295" s="755"/>
      <c r="UWO295" s="755"/>
      <c r="UWP295" s="755"/>
      <c r="UWQ295" s="755"/>
      <c r="UWR295" s="755"/>
      <c r="UWS295" s="755"/>
      <c r="UWT295" s="755"/>
      <c r="UWU295" s="755"/>
      <c r="UWV295" s="755"/>
      <c r="UWW295" s="755"/>
      <c r="UWX295" s="755"/>
      <c r="UWY295" s="755"/>
      <c r="UWZ295" s="755"/>
      <c r="UXA295" s="755"/>
      <c r="UXB295" s="755"/>
      <c r="UXC295" s="755"/>
      <c r="UXD295" s="755"/>
      <c r="UXE295" s="755"/>
      <c r="UXF295" s="755"/>
      <c r="UXG295" s="755"/>
      <c r="UXH295" s="755"/>
      <c r="UXI295" s="755"/>
      <c r="UXJ295" s="755"/>
      <c r="UXK295" s="755"/>
      <c r="UXL295" s="755"/>
      <c r="UXM295" s="755"/>
      <c r="UXN295" s="755"/>
      <c r="UXO295" s="755"/>
      <c r="UXP295" s="755"/>
      <c r="UXQ295" s="755"/>
      <c r="UXR295" s="755"/>
      <c r="UXS295" s="755"/>
      <c r="UXT295" s="755"/>
      <c r="UXU295" s="755"/>
      <c r="UXV295" s="755"/>
      <c r="UXW295" s="755"/>
      <c r="UXX295" s="755"/>
      <c r="UXY295" s="755"/>
      <c r="UXZ295" s="755"/>
      <c r="UYA295" s="755"/>
      <c r="UYB295" s="755"/>
      <c r="UYC295" s="755"/>
      <c r="UYD295" s="755"/>
      <c r="UYE295" s="755"/>
      <c r="UYF295" s="755"/>
      <c r="UYG295" s="755"/>
      <c r="UYH295" s="755"/>
      <c r="UYI295" s="755"/>
      <c r="UYJ295" s="755"/>
      <c r="UYK295" s="755"/>
      <c r="UYL295" s="755"/>
      <c r="UYM295" s="755"/>
      <c r="UYN295" s="755"/>
      <c r="UYO295" s="755"/>
      <c r="UYP295" s="755"/>
      <c r="UYQ295" s="755"/>
      <c r="UYR295" s="755"/>
      <c r="UYS295" s="755"/>
      <c r="UYT295" s="755"/>
      <c r="UYU295" s="755"/>
      <c r="UYV295" s="755"/>
      <c r="UYW295" s="755"/>
      <c r="UYX295" s="755"/>
      <c r="UYY295" s="755"/>
      <c r="UYZ295" s="755"/>
      <c r="UZA295" s="755"/>
      <c r="UZB295" s="755"/>
      <c r="UZC295" s="755"/>
      <c r="UZD295" s="755"/>
      <c r="UZE295" s="755"/>
      <c r="UZF295" s="755"/>
      <c r="UZG295" s="755"/>
      <c r="UZH295" s="755"/>
      <c r="UZI295" s="755"/>
      <c r="UZJ295" s="755"/>
      <c r="UZK295" s="755"/>
      <c r="UZL295" s="755"/>
      <c r="UZM295" s="755"/>
      <c r="UZN295" s="755"/>
      <c r="UZO295" s="755"/>
      <c r="UZP295" s="755"/>
      <c r="UZQ295" s="755"/>
      <c r="UZR295" s="755"/>
      <c r="UZS295" s="755"/>
      <c r="UZT295" s="755"/>
      <c r="UZU295" s="755"/>
      <c r="UZV295" s="755"/>
      <c r="UZW295" s="755"/>
      <c r="UZX295" s="755"/>
      <c r="UZY295" s="755"/>
      <c r="UZZ295" s="755"/>
      <c r="VAA295" s="755"/>
      <c r="VAB295" s="755"/>
      <c r="VAC295" s="755"/>
      <c r="VAD295" s="755"/>
      <c r="VAE295" s="755"/>
      <c r="VAF295" s="755"/>
      <c r="VAG295" s="755"/>
      <c r="VAH295" s="755"/>
      <c r="VAI295" s="755"/>
      <c r="VAJ295" s="755"/>
      <c r="VAK295" s="755"/>
      <c r="VAL295" s="755"/>
      <c r="VAM295" s="755"/>
      <c r="VAN295" s="755"/>
      <c r="VAO295" s="755"/>
      <c r="VAP295" s="755"/>
      <c r="VAQ295" s="755"/>
      <c r="VAR295" s="755"/>
      <c r="VAS295" s="755"/>
      <c r="VAT295" s="755"/>
      <c r="VAU295" s="755"/>
      <c r="VAV295" s="755"/>
      <c r="VAW295" s="755"/>
      <c r="VAX295" s="755"/>
      <c r="VAY295" s="755"/>
      <c r="VAZ295" s="755"/>
      <c r="VBA295" s="755"/>
      <c r="VBB295" s="755"/>
      <c r="VBC295" s="755"/>
      <c r="VBD295" s="755"/>
      <c r="VBE295" s="755"/>
      <c r="VBF295" s="755"/>
      <c r="VBG295" s="755"/>
      <c r="VBH295" s="755"/>
      <c r="VBI295" s="755"/>
      <c r="VBJ295" s="755"/>
      <c r="VBK295" s="755"/>
      <c r="VBL295" s="755"/>
      <c r="VBM295" s="755"/>
      <c r="VBN295" s="755"/>
      <c r="VBO295" s="755"/>
      <c r="VBP295" s="755"/>
      <c r="VBQ295" s="755"/>
      <c r="VBR295" s="755"/>
      <c r="VBS295" s="755"/>
      <c r="VBT295" s="755"/>
      <c r="VBU295" s="755"/>
      <c r="VBV295" s="755"/>
      <c r="VBW295" s="755"/>
      <c r="VBX295" s="755"/>
      <c r="VBY295" s="755"/>
      <c r="VBZ295" s="755"/>
      <c r="VCA295" s="755"/>
      <c r="VCB295" s="755"/>
      <c r="VCC295" s="755"/>
      <c r="VCD295" s="755"/>
      <c r="VCE295" s="755"/>
      <c r="VCF295" s="755"/>
      <c r="VCG295" s="755"/>
      <c r="VCH295" s="755"/>
      <c r="VCI295" s="755"/>
      <c r="VCJ295" s="755"/>
      <c r="VCK295" s="755"/>
      <c r="VCL295" s="755"/>
      <c r="VCM295" s="755"/>
      <c r="VCN295" s="755"/>
      <c r="VCO295" s="755"/>
      <c r="VCP295" s="755"/>
      <c r="VCQ295" s="755"/>
      <c r="VCR295" s="755"/>
      <c r="VCS295" s="755"/>
      <c r="VCT295" s="755"/>
      <c r="VCU295" s="755"/>
      <c r="VCV295" s="755"/>
      <c r="VCW295" s="755"/>
      <c r="VCX295" s="755"/>
      <c r="VCY295" s="755"/>
      <c r="VCZ295" s="755"/>
      <c r="VDA295" s="755"/>
      <c r="VDB295" s="755"/>
      <c r="VDC295" s="755"/>
      <c r="VDD295" s="755"/>
      <c r="VDE295" s="755"/>
      <c r="VDF295" s="755"/>
      <c r="VDG295" s="755"/>
      <c r="VDH295" s="755"/>
      <c r="VDI295" s="755"/>
      <c r="VDJ295" s="755"/>
      <c r="VDK295" s="755"/>
      <c r="VDL295" s="755"/>
      <c r="VDM295" s="755"/>
      <c r="VDN295" s="755"/>
      <c r="VDO295" s="755"/>
      <c r="VDP295" s="755"/>
      <c r="VDQ295" s="755"/>
      <c r="VDR295" s="755"/>
      <c r="VDS295" s="755"/>
      <c r="VDT295" s="755"/>
      <c r="VDU295" s="755"/>
      <c r="VDV295" s="755"/>
      <c r="VDW295" s="755"/>
      <c r="VDX295" s="755"/>
      <c r="VDY295" s="755"/>
      <c r="VDZ295" s="755"/>
      <c r="VEA295" s="755"/>
      <c r="VEB295" s="755"/>
      <c r="VEC295" s="755"/>
      <c r="VED295" s="755"/>
      <c r="VEE295" s="755"/>
      <c r="VEF295" s="755"/>
      <c r="VEG295" s="755"/>
      <c r="VEH295" s="755"/>
      <c r="VEI295" s="755"/>
      <c r="VEJ295" s="755"/>
      <c r="VEK295" s="755"/>
      <c r="VEL295" s="755"/>
      <c r="VEM295" s="755"/>
      <c r="VEN295" s="755"/>
      <c r="VEO295" s="755"/>
      <c r="VEP295" s="755"/>
      <c r="VEQ295" s="755"/>
      <c r="VER295" s="755"/>
      <c r="VES295" s="755"/>
      <c r="VET295" s="755"/>
      <c r="VEU295" s="755"/>
      <c r="VEV295" s="755"/>
      <c r="VEW295" s="755"/>
      <c r="VEX295" s="755"/>
      <c r="VEY295" s="755"/>
      <c r="VEZ295" s="755"/>
      <c r="VFA295" s="755"/>
      <c r="VFB295" s="755"/>
      <c r="VFC295" s="755"/>
      <c r="VFD295" s="755"/>
      <c r="VFE295" s="755"/>
      <c r="VFF295" s="755"/>
      <c r="VFG295" s="755"/>
      <c r="VFH295" s="755"/>
      <c r="VFI295" s="755"/>
      <c r="VFJ295" s="755"/>
      <c r="VFK295" s="755"/>
      <c r="VFL295" s="755"/>
      <c r="VFM295" s="755"/>
      <c r="VFN295" s="755"/>
      <c r="VFO295" s="755"/>
      <c r="VFP295" s="755"/>
      <c r="VFQ295" s="755"/>
      <c r="VFR295" s="755"/>
      <c r="VFS295" s="755"/>
      <c r="VFT295" s="755"/>
      <c r="VFU295" s="755"/>
      <c r="VFV295" s="755"/>
      <c r="VFW295" s="755"/>
      <c r="VFX295" s="755"/>
      <c r="VFY295" s="755"/>
      <c r="VFZ295" s="755"/>
      <c r="VGA295" s="755"/>
      <c r="VGB295" s="755"/>
      <c r="VGC295" s="755"/>
      <c r="VGD295" s="755"/>
      <c r="VGE295" s="755"/>
      <c r="VGF295" s="755"/>
      <c r="VGG295" s="755"/>
      <c r="VGH295" s="755"/>
      <c r="VGI295" s="755"/>
      <c r="VGJ295" s="755"/>
      <c r="VGK295" s="755"/>
      <c r="VGL295" s="755"/>
      <c r="VGM295" s="755"/>
      <c r="VGN295" s="755"/>
      <c r="VGO295" s="755"/>
      <c r="VGP295" s="755"/>
      <c r="VGQ295" s="755"/>
      <c r="VGR295" s="755"/>
      <c r="VGS295" s="755"/>
      <c r="VGT295" s="755"/>
      <c r="VGU295" s="755"/>
      <c r="VGV295" s="755"/>
      <c r="VGW295" s="755"/>
      <c r="VGX295" s="755"/>
      <c r="VGY295" s="755"/>
      <c r="VGZ295" s="755"/>
      <c r="VHA295" s="755"/>
      <c r="VHB295" s="755"/>
      <c r="VHC295" s="755"/>
      <c r="VHD295" s="755"/>
      <c r="VHE295" s="755"/>
      <c r="VHF295" s="755"/>
      <c r="VHG295" s="755"/>
      <c r="VHH295" s="755"/>
      <c r="VHI295" s="755"/>
      <c r="VHJ295" s="755"/>
      <c r="VHK295" s="755"/>
      <c r="VHL295" s="755"/>
      <c r="VHM295" s="755"/>
      <c r="VHN295" s="755"/>
      <c r="VHO295" s="755"/>
      <c r="VHP295" s="755"/>
      <c r="VHQ295" s="755"/>
      <c r="VHR295" s="755"/>
      <c r="VHS295" s="755"/>
      <c r="VHT295" s="755"/>
      <c r="VHU295" s="755"/>
      <c r="VHV295" s="755"/>
      <c r="VHW295" s="755"/>
      <c r="VHX295" s="755"/>
      <c r="VHY295" s="755"/>
      <c r="VHZ295" s="755"/>
      <c r="VIA295" s="755"/>
      <c r="VIB295" s="755"/>
      <c r="VIC295" s="755"/>
      <c r="VID295" s="755"/>
      <c r="VIE295" s="755"/>
      <c r="VIF295" s="755"/>
      <c r="VIG295" s="755"/>
      <c r="VIH295" s="755"/>
      <c r="VII295" s="755"/>
      <c r="VIJ295" s="755"/>
      <c r="VIK295" s="755"/>
      <c r="VIL295" s="755"/>
      <c r="VIM295" s="755"/>
      <c r="VIN295" s="755"/>
      <c r="VIO295" s="755"/>
      <c r="VIP295" s="755"/>
      <c r="VIQ295" s="755"/>
      <c r="VIR295" s="755"/>
      <c r="VIS295" s="755"/>
      <c r="VIT295" s="755"/>
      <c r="VIU295" s="755"/>
      <c r="VIV295" s="755"/>
      <c r="VIW295" s="755"/>
      <c r="VIX295" s="755"/>
      <c r="VIY295" s="755"/>
      <c r="VIZ295" s="755"/>
      <c r="VJA295" s="755"/>
      <c r="VJB295" s="755"/>
      <c r="VJC295" s="755"/>
      <c r="VJD295" s="755"/>
      <c r="VJE295" s="755"/>
      <c r="VJF295" s="755"/>
      <c r="VJG295" s="755"/>
      <c r="VJH295" s="755"/>
      <c r="VJI295" s="755"/>
      <c r="VJJ295" s="755"/>
      <c r="VJK295" s="755"/>
      <c r="VJL295" s="755"/>
      <c r="VJM295" s="755"/>
      <c r="VJN295" s="755"/>
      <c r="VJO295" s="755"/>
      <c r="VJP295" s="755"/>
      <c r="VJQ295" s="755"/>
      <c r="VJR295" s="755"/>
      <c r="VJS295" s="755"/>
      <c r="VJT295" s="755"/>
      <c r="VJU295" s="755"/>
      <c r="VJV295" s="755"/>
      <c r="VJW295" s="755"/>
      <c r="VJX295" s="755"/>
      <c r="VJY295" s="755"/>
      <c r="VJZ295" s="755"/>
      <c r="VKA295" s="755"/>
      <c r="VKB295" s="755"/>
      <c r="VKC295" s="755"/>
      <c r="VKD295" s="755"/>
      <c r="VKE295" s="755"/>
      <c r="VKF295" s="755"/>
      <c r="VKG295" s="755"/>
      <c r="VKH295" s="755"/>
      <c r="VKI295" s="755"/>
      <c r="VKJ295" s="755"/>
      <c r="VKK295" s="755"/>
      <c r="VKL295" s="755"/>
      <c r="VKM295" s="755"/>
      <c r="VKN295" s="755"/>
      <c r="VKO295" s="755"/>
      <c r="VKP295" s="755"/>
      <c r="VKQ295" s="755"/>
      <c r="VKR295" s="755"/>
      <c r="VKS295" s="755"/>
      <c r="VKT295" s="755"/>
      <c r="VKU295" s="755"/>
      <c r="VKV295" s="755"/>
      <c r="VKW295" s="755"/>
      <c r="VKX295" s="755"/>
      <c r="VKY295" s="755"/>
      <c r="VKZ295" s="755"/>
      <c r="VLA295" s="755"/>
      <c r="VLB295" s="755"/>
      <c r="VLC295" s="755"/>
      <c r="VLD295" s="755"/>
      <c r="VLE295" s="755"/>
      <c r="VLF295" s="755"/>
      <c r="VLG295" s="755"/>
      <c r="VLH295" s="755"/>
      <c r="VLI295" s="755"/>
      <c r="VLJ295" s="755"/>
      <c r="VLK295" s="755"/>
      <c r="VLL295" s="755"/>
      <c r="VLM295" s="755"/>
      <c r="VLN295" s="755"/>
      <c r="VLO295" s="755"/>
      <c r="VLP295" s="755"/>
      <c r="VLQ295" s="755"/>
      <c r="VLR295" s="755"/>
      <c r="VLS295" s="755"/>
      <c r="VLT295" s="755"/>
      <c r="VLU295" s="755"/>
      <c r="VLV295" s="755"/>
      <c r="VLW295" s="755"/>
      <c r="VLX295" s="755"/>
      <c r="VLY295" s="755"/>
      <c r="VLZ295" s="755"/>
      <c r="VMA295" s="755"/>
      <c r="VMB295" s="755"/>
      <c r="VMC295" s="755"/>
      <c r="VMD295" s="755"/>
      <c r="VME295" s="755"/>
      <c r="VMF295" s="755"/>
      <c r="VMG295" s="755"/>
      <c r="VMH295" s="755"/>
      <c r="VMI295" s="755"/>
      <c r="VMJ295" s="755"/>
      <c r="VMK295" s="755"/>
      <c r="VML295" s="755"/>
      <c r="VMM295" s="755"/>
      <c r="VMN295" s="755"/>
      <c r="VMO295" s="755"/>
      <c r="VMP295" s="755"/>
      <c r="VMQ295" s="755"/>
      <c r="VMR295" s="755"/>
      <c r="VMS295" s="755"/>
      <c r="VMT295" s="755"/>
      <c r="VMU295" s="755"/>
      <c r="VMV295" s="755"/>
      <c r="VMW295" s="755"/>
      <c r="VMX295" s="755"/>
      <c r="VMY295" s="755"/>
      <c r="VMZ295" s="755"/>
      <c r="VNA295" s="755"/>
      <c r="VNB295" s="755"/>
      <c r="VNC295" s="755"/>
      <c r="VND295" s="755"/>
      <c r="VNE295" s="755"/>
      <c r="VNF295" s="755"/>
      <c r="VNG295" s="755"/>
      <c r="VNH295" s="755"/>
      <c r="VNI295" s="755"/>
      <c r="VNJ295" s="755"/>
      <c r="VNK295" s="755"/>
      <c r="VNL295" s="755"/>
      <c r="VNM295" s="755"/>
      <c r="VNN295" s="755"/>
      <c r="VNO295" s="755"/>
      <c r="VNP295" s="755"/>
      <c r="VNQ295" s="755"/>
      <c r="VNR295" s="755"/>
      <c r="VNS295" s="755"/>
      <c r="VNT295" s="755"/>
      <c r="VNU295" s="755"/>
      <c r="VNV295" s="755"/>
      <c r="VNW295" s="755"/>
      <c r="VNX295" s="755"/>
      <c r="VNY295" s="755"/>
      <c r="VNZ295" s="755"/>
      <c r="VOA295" s="755"/>
      <c r="VOB295" s="755"/>
      <c r="VOC295" s="755"/>
      <c r="VOD295" s="755"/>
      <c r="VOE295" s="755"/>
      <c r="VOF295" s="755"/>
      <c r="VOG295" s="755"/>
      <c r="VOH295" s="755"/>
      <c r="VOI295" s="755"/>
      <c r="VOJ295" s="755"/>
      <c r="VOK295" s="755"/>
      <c r="VOL295" s="755"/>
      <c r="VOM295" s="755"/>
      <c r="VON295" s="755"/>
      <c r="VOO295" s="755"/>
      <c r="VOP295" s="755"/>
      <c r="VOQ295" s="755"/>
      <c r="VOR295" s="755"/>
      <c r="VOS295" s="755"/>
      <c r="VOT295" s="755"/>
      <c r="VOU295" s="755"/>
      <c r="VOV295" s="755"/>
      <c r="VOW295" s="755"/>
      <c r="VOX295" s="755"/>
      <c r="VOY295" s="755"/>
      <c r="VOZ295" s="755"/>
      <c r="VPA295" s="755"/>
      <c r="VPB295" s="755"/>
      <c r="VPC295" s="755"/>
      <c r="VPD295" s="755"/>
      <c r="VPE295" s="755"/>
      <c r="VPF295" s="755"/>
      <c r="VPG295" s="755"/>
      <c r="VPH295" s="755"/>
      <c r="VPI295" s="755"/>
      <c r="VPJ295" s="755"/>
      <c r="VPK295" s="755"/>
      <c r="VPL295" s="755"/>
      <c r="VPM295" s="755"/>
      <c r="VPN295" s="755"/>
      <c r="VPO295" s="755"/>
      <c r="VPP295" s="755"/>
      <c r="VPQ295" s="755"/>
      <c r="VPR295" s="755"/>
      <c r="VPS295" s="755"/>
      <c r="VPT295" s="755"/>
      <c r="VPU295" s="755"/>
      <c r="VPV295" s="755"/>
      <c r="VPW295" s="755"/>
      <c r="VPX295" s="755"/>
      <c r="VPY295" s="755"/>
      <c r="VPZ295" s="755"/>
      <c r="VQA295" s="755"/>
      <c r="VQB295" s="755"/>
      <c r="VQC295" s="755"/>
      <c r="VQD295" s="755"/>
      <c r="VQE295" s="755"/>
      <c r="VQF295" s="755"/>
      <c r="VQG295" s="755"/>
      <c r="VQH295" s="755"/>
      <c r="VQI295" s="755"/>
      <c r="VQJ295" s="755"/>
      <c r="VQK295" s="755"/>
      <c r="VQL295" s="755"/>
      <c r="VQM295" s="755"/>
      <c r="VQN295" s="755"/>
      <c r="VQO295" s="755"/>
      <c r="VQP295" s="755"/>
      <c r="VQQ295" s="755"/>
      <c r="VQR295" s="755"/>
      <c r="VQS295" s="755"/>
      <c r="VQT295" s="755"/>
      <c r="VQU295" s="755"/>
      <c r="VQV295" s="755"/>
      <c r="VQW295" s="755"/>
      <c r="VQX295" s="755"/>
      <c r="VQY295" s="755"/>
      <c r="VQZ295" s="755"/>
      <c r="VRA295" s="755"/>
      <c r="VRB295" s="755"/>
      <c r="VRC295" s="755"/>
      <c r="VRD295" s="755"/>
      <c r="VRE295" s="755"/>
      <c r="VRF295" s="755"/>
      <c r="VRG295" s="755"/>
      <c r="VRH295" s="755"/>
      <c r="VRI295" s="755"/>
      <c r="VRJ295" s="755"/>
      <c r="VRK295" s="755"/>
      <c r="VRL295" s="755"/>
      <c r="VRM295" s="755"/>
      <c r="VRN295" s="755"/>
      <c r="VRO295" s="755"/>
      <c r="VRP295" s="755"/>
      <c r="VRQ295" s="755"/>
      <c r="VRR295" s="755"/>
      <c r="VRS295" s="755"/>
      <c r="VRT295" s="755"/>
      <c r="VRU295" s="755"/>
      <c r="VRV295" s="755"/>
      <c r="VRW295" s="755"/>
      <c r="VRX295" s="755"/>
      <c r="VRY295" s="755"/>
      <c r="VRZ295" s="755"/>
      <c r="VSA295" s="755"/>
      <c r="VSB295" s="755"/>
      <c r="VSC295" s="755"/>
      <c r="VSD295" s="755"/>
      <c r="VSE295" s="755"/>
      <c r="VSF295" s="755"/>
      <c r="VSG295" s="755"/>
      <c r="VSH295" s="755"/>
      <c r="VSI295" s="755"/>
      <c r="VSJ295" s="755"/>
      <c r="VSK295" s="755"/>
      <c r="VSL295" s="755"/>
      <c r="VSM295" s="755"/>
      <c r="VSN295" s="755"/>
      <c r="VSO295" s="755"/>
      <c r="VSP295" s="755"/>
      <c r="VSQ295" s="755"/>
      <c r="VSR295" s="755"/>
      <c r="VSS295" s="755"/>
      <c r="VST295" s="755"/>
      <c r="VSU295" s="755"/>
      <c r="VSV295" s="755"/>
      <c r="VSW295" s="755"/>
      <c r="VSX295" s="755"/>
      <c r="VSY295" s="755"/>
      <c r="VSZ295" s="755"/>
      <c r="VTA295" s="755"/>
      <c r="VTB295" s="755"/>
      <c r="VTC295" s="755"/>
      <c r="VTD295" s="755"/>
      <c r="VTE295" s="755"/>
      <c r="VTF295" s="755"/>
      <c r="VTG295" s="755"/>
      <c r="VTH295" s="755"/>
      <c r="VTI295" s="755"/>
      <c r="VTJ295" s="755"/>
      <c r="VTK295" s="755"/>
      <c r="VTL295" s="755"/>
      <c r="VTM295" s="755"/>
      <c r="VTN295" s="755"/>
      <c r="VTO295" s="755"/>
      <c r="VTP295" s="755"/>
      <c r="VTQ295" s="755"/>
      <c r="VTR295" s="755"/>
      <c r="VTS295" s="755"/>
      <c r="VTT295" s="755"/>
      <c r="VTU295" s="755"/>
      <c r="VTV295" s="755"/>
      <c r="VTW295" s="755"/>
      <c r="VTX295" s="755"/>
      <c r="VTY295" s="755"/>
      <c r="VTZ295" s="755"/>
      <c r="VUA295" s="755"/>
      <c r="VUB295" s="755"/>
      <c r="VUC295" s="755"/>
      <c r="VUD295" s="755"/>
      <c r="VUE295" s="755"/>
      <c r="VUF295" s="755"/>
      <c r="VUG295" s="755"/>
      <c r="VUH295" s="755"/>
      <c r="VUI295" s="755"/>
      <c r="VUJ295" s="755"/>
      <c r="VUK295" s="755"/>
      <c r="VUL295" s="755"/>
      <c r="VUM295" s="755"/>
      <c r="VUN295" s="755"/>
      <c r="VUO295" s="755"/>
      <c r="VUP295" s="755"/>
      <c r="VUQ295" s="755"/>
      <c r="VUR295" s="755"/>
      <c r="VUS295" s="755"/>
      <c r="VUT295" s="755"/>
      <c r="VUU295" s="755"/>
      <c r="VUV295" s="755"/>
      <c r="VUW295" s="755"/>
      <c r="VUX295" s="755"/>
      <c r="VUY295" s="755"/>
      <c r="VUZ295" s="755"/>
      <c r="VVA295" s="755"/>
      <c r="VVB295" s="755"/>
      <c r="VVC295" s="755"/>
      <c r="VVD295" s="755"/>
      <c r="VVE295" s="755"/>
      <c r="VVF295" s="755"/>
      <c r="VVG295" s="755"/>
      <c r="VVH295" s="755"/>
      <c r="VVI295" s="755"/>
      <c r="VVJ295" s="755"/>
      <c r="VVK295" s="755"/>
      <c r="VVL295" s="755"/>
      <c r="VVM295" s="755"/>
      <c r="VVN295" s="755"/>
      <c r="VVO295" s="755"/>
      <c r="VVP295" s="755"/>
      <c r="VVQ295" s="755"/>
      <c r="VVR295" s="755"/>
      <c r="VVS295" s="755"/>
      <c r="VVT295" s="755"/>
      <c r="VVU295" s="755"/>
      <c r="VVV295" s="755"/>
      <c r="VVW295" s="755"/>
      <c r="VVX295" s="755"/>
      <c r="VVY295" s="755"/>
      <c r="VVZ295" s="755"/>
      <c r="VWA295" s="755"/>
      <c r="VWB295" s="755"/>
      <c r="VWC295" s="755"/>
      <c r="VWD295" s="755"/>
      <c r="VWE295" s="755"/>
      <c r="VWF295" s="755"/>
      <c r="VWG295" s="755"/>
      <c r="VWH295" s="755"/>
      <c r="VWI295" s="755"/>
      <c r="VWJ295" s="755"/>
      <c r="VWK295" s="755"/>
      <c r="VWL295" s="755"/>
      <c r="VWM295" s="755"/>
      <c r="VWN295" s="755"/>
      <c r="VWO295" s="755"/>
      <c r="VWP295" s="755"/>
      <c r="VWQ295" s="755"/>
      <c r="VWR295" s="755"/>
      <c r="VWS295" s="755"/>
      <c r="VWT295" s="755"/>
      <c r="VWU295" s="755"/>
      <c r="VWV295" s="755"/>
      <c r="VWW295" s="755"/>
      <c r="VWX295" s="755"/>
      <c r="VWY295" s="755"/>
      <c r="VWZ295" s="755"/>
      <c r="VXA295" s="755"/>
      <c r="VXB295" s="755"/>
      <c r="VXC295" s="755"/>
      <c r="VXD295" s="755"/>
      <c r="VXE295" s="755"/>
      <c r="VXF295" s="755"/>
      <c r="VXG295" s="755"/>
      <c r="VXH295" s="755"/>
      <c r="VXI295" s="755"/>
      <c r="VXJ295" s="755"/>
      <c r="VXK295" s="755"/>
      <c r="VXL295" s="755"/>
      <c r="VXM295" s="755"/>
      <c r="VXN295" s="755"/>
      <c r="VXO295" s="755"/>
      <c r="VXP295" s="755"/>
      <c r="VXQ295" s="755"/>
      <c r="VXR295" s="755"/>
      <c r="VXS295" s="755"/>
      <c r="VXT295" s="755"/>
      <c r="VXU295" s="755"/>
      <c r="VXV295" s="755"/>
      <c r="VXW295" s="755"/>
      <c r="VXX295" s="755"/>
      <c r="VXY295" s="755"/>
      <c r="VXZ295" s="755"/>
      <c r="VYA295" s="755"/>
      <c r="VYB295" s="755"/>
      <c r="VYC295" s="755"/>
      <c r="VYD295" s="755"/>
      <c r="VYE295" s="755"/>
      <c r="VYF295" s="755"/>
      <c r="VYG295" s="755"/>
      <c r="VYH295" s="755"/>
      <c r="VYI295" s="755"/>
      <c r="VYJ295" s="755"/>
      <c r="VYK295" s="755"/>
      <c r="VYL295" s="755"/>
      <c r="VYM295" s="755"/>
      <c r="VYN295" s="755"/>
      <c r="VYO295" s="755"/>
      <c r="VYP295" s="755"/>
      <c r="VYQ295" s="755"/>
      <c r="VYR295" s="755"/>
      <c r="VYS295" s="755"/>
      <c r="VYT295" s="755"/>
      <c r="VYU295" s="755"/>
      <c r="VYV295" s="755"/>
      <c r="VYW295" s="755"/>
      <c r="VYX295" s="755"/>
      <c r="VYY295" s="755"/>
      <c r="VYZ295" s="755"/>
      <c r="VZA295" s="755"/>
      <c r="VZB295" s="755"/>
      <c r="VZC295" s="755"/>
      <c r="VZD295" s="755"/>
      <c r="VZE295" s="755"/>
      <c r="VZF295" s="755"/>
      <c r="VZG295" s="755"/>
      <c r="VZH295" s="755"/>
      <c r="VZI295" s="755"/>
      <c r="VZJ295" s="755"/>
      <c r="VZK295" s="755"/>
      <c r="VZL295" s="755"/>
      <c r="VZM295" s="755"/>
      <c r="VZN295" s="755"/>
      <c r="VZO295" s="755"/>
      <c r="VZP295" s="755"/>
      <c r="VZQ295" s="755"/>
      <c r="VZR295" s="755"/>
      <c r="VZS295" s="755"/>
      <c r="VZT295" s="755"/>
      <c r="VZU295" s="755"/>
      <c r="VZV295" s="755"/>
      <c r="VZW295" s="755"/>
      <c r="VZX295" s="755"/>
      <c r="VZY295" s="755"/>
      <c r="VZZ295" s="755"/>
      <c r="WAA295" s="755"/>
      <c r="WAB295" s="755"/>
      <c r="WAC295" s="755"/>
      <c r="WAD295" s="755"/>
      <c r="WAE295" s="755"/>
      <c r="WAF295" s="755"/>
      <c r="WAG295" s="755"/>
      <c r="WAH295" s="755"/>
      <c r="WAI295" s="755"/>
      <c r="WAJ295" s="755"/>
      <c r="WAK295" s="755"/>
      <c r="WAL295" s="755"/>
      <c r="WAM295" s="755"/>
      <c r="WAN295" s="755"/>
      <c r="WAO295" s="755"/>
      <c r="WAP295" s="755"/>
      <c r="WAQ295" s="755"/>
      <c r="WAR295" s="755"/>
      <c r="WAS295" s="755"/>
      <c r="WAT295" s="755"/>
      <c r="WAU295" s="755"/>
      <c r="WAV295" s="755"/>
      <c r="WAW295" s="755"/>
      <c r="WAX295" s="755"/>
      <c r="WAY295" s="755"/>
      <c r="WAZ295" s="755"/>
      <c r="WBA295" s="755"/>
      <c r="WBB295" s="755"/>
      <c r="WBC295" s="755"/>
      <c r="WBD295" s="755"/>
      <c r="WBE295" s="755"/>
      <c r="WBF295" s="755"/>
      <c r="WBG295" s="755"/>
      <c r="WBH295" s="755"/>
      <c r="WBI295" s="755"/>
      <c r="WBJ295" s="755"/>
      <c r="WBK295" s="755"/>
      <c r="WBL295" s="755"/>
      <c r="WBM295" s="755"/>
      <c r="WBN295" s="755"/>
      <c r="WBO295" s="755"/>
      <c r="WBP295" s="755"/>
      <c r="WBQ295" s="755"/>
      <c r="WBR295" s="755"/>
      <c r="WBS295" s="755"/>
      <c r="WBT295" s="755"/>
      <c r="WBU295" s="755"/>
      <c r="WBV295" s="755"/>
      <c r="WBW295" s="755"/>
      <c r="WBX295" s="755"/>
      <c r="WBY295" s="755"/>
      <c r="WBZ295" s="755"/>
      <c r="WCA295" s="755"/>
      <c r="WCB295" s="755"/>
      <c r="WCC295" s="755"/>
      <c r="WCD295" s="755"/>
      <c r="WCE295" s="755"/>
      <c r="WCF295" s="755"/>
      <c r="WCG295" s="755"/>
      <c r="WCH295" s="755"/>
      <c r="WCI295" s="755"/>
      <c r="WCJ295" s="755"/>
      <c r="WCK295" s="755"/>
      <c r="WCL295" s="755"/>
      <c r="WCM295" s="755"/>
      <c r="WCN295" s="755"/>
      <c r="WCO295" s="755"/>
      <c r="WCP295" s="755"/>
      <c r="WCQ295" s="755"/>
      <c r="WCR295" s="755"/>
      <c r="WCS295" s="755"/>
      <c r="WCT295" s="755"/>
      <c r="WCU295" s="755"/>
      <c r="WCV295" s="755"/>
      <c r="WCW295" s="755"/>
      <c r="WCX295" s="755"/>
      <c r="WCY295" s="755"/>
      <c r="WCZ295" s="755"/>
      <c r="WDA295" s="755"/>
      <c r="WDB295" s="755"/>
      <c r="WDC295" s="755"/>
      <c r="WDD295" s="755"/>
      <c r="WDE295" s="755"/>
      <c r="WDF295" s="755"/>
      <c r="WDG295" s="755"/>
      <c r="WDH295" s="755"/>
      <c r="WDI295" s="755"/>
      <c r="WDJ295" s="755"/>
      <c r="WDK295" s="755"/>
      <c r="WDL295" s="755"/>
      <c r="WDM295" s="755"/>
      <c r="WDN295" s="755"/>
      <c r="WDO295" s="755"/>
      <c r="WDP295" s="755"/>
      <c r="WDQ295" s="755"/>
      <c r="WDR295" s="755"/>
      <c r="WDS295" s="755"/>
      <c r="WDT295" s="755"/>
      <c r="WDU295" s="755"/>
      <c r="WDV295" s="755"/>
      <c r="WDW295" s="755"/>
      <c r="WDX295" s="755"/>
      <c r="WDY295" s="755"/>
      <c r="WDZ295" s="755"/>
      <c r="WEA295" s="755"/>
      <c r="WEB295" s="755"/>
      <c r="WEC295" s="755"/>
      <c r="WED295" s="755"/>
      <c r="WEE295" s="755"/>
      <c r="WEF295" s="755"/>
      <c r="WEG295" s="755"/>
      <c r="WEH295" s="755"/>
      <c r="WEI295" s="755"/>
      <c r="WEJ295" s="755"/>
      <c r="WEK295" s="755"/>
      <c r="WEL295" s="755"/>
      <c r="WEM295" s="755"/>
      <c r="WEN295" s="755"/>
      <c r="WEO295" s="755"/>
      <c r="WEP295" s="755"/>
      <c r="WEQ295" s="755"/>
      <c r="WER295" s="755"/>
      <c r="WES295" s="755"/>
      <c r="WET295" s="755"/>
      <c r="WEU295" s="755"/>
      <c r="WEV295" s="755"/>
      <c r="WEW295" s="755"/>
      <c r="WEX295" s="755"/>
      <c r="WEY295" s="755"/>
      <c r="WEZ295" s="755"/>
      <c r="WFA295" s="755"/>
      <c r="WFB295" s="755"/>
      <c r="WFC295" s="755"/>
      <c r="WFD295" s="755"/>
      <c r="WFE295" s="755"/>
      <c r="WFF295" s="755"/>
      <c r="WFG295" s="755"/>
      <c r="WFH295" s="755"/>
      <c r="WFI295" s="755"/>
      <c r="WFJ295" s="755"/>
      <c r="WFK295" s="755"/>
      <c r="WFL295" s="755"/>
      <c r="WFM295" s="755"/>
      <c r="WFN295" s="755"/>
      <c r="WFO295" s="755"/>
      <c r="WFP295" s="755"/>
      <c r="WFQ295" s="755"/>
      <c r="WFR295" s="755"/>
      <c r="WFS295" s="755"/>
      <c r="WFT295" s="755"/>
      <c r="WFU295" s="755"/>
      <c r="WFV295" s="755"/>
      <c r="WFW295" s="755"/>
      <c r="WFX295" s="755"/>
      <c r="WFY295" s="755"/>
      <c r="WFZ295" s="755"/>
      <c r="WGA295" s="755"/>
      <c r="WGB295" s="755"/>
      <c r="WGC295" s="755"/>
      <c r="WGD295" s="755"/>
      <c r="WGE295" s="755"/>
      <c r="WGF295" s="755"/>
      <c r="WGG295" s="755"/>
      <c r="WGH295" s="755"/>
      <c r="WGI295" s="755"/>
      <c r="WGJ295" s="755"/>
      <c r="WGK295" s="755"/>
      <c r="WGL295" s="755"/>
      <c r="WGM295" s="755"/>
      <c r="WGN295" s="755"/>
      <c r="WGO295" s="755"/>
      <c r="WGP295" s="755"/>
      <c r="WGQ295" s="755"/>
      <c r="WGR295" s="755"/>
      <c r="WGS295" s="755"/>
      <c r="WGT295" s="755"/>
      <c r="WGU295" s="755"/>
      <c r="WGV295" s="755"/>
      <c r="WGW295" s="755"/>
      <c r="WGX295" s="755"/>
      <c r="WGY295" s="755"/>
      <c r="WGZ295" s="755"/>
      <c r="WHA295" s="755"/>
      <c r="WHB295" s="755"/>
      <c r="WHC295" s="755"/>
      <c r="WHD295" s="755"/>
      <c r="WHE295" s="755"/>
      <c r="WHF295" s="755"/>
      <c r="WHG295" s="755"/>
      <c r="WHH295" s="755"/>
      <c r="WHI295" s="755"/>
      <c r="WHJ295" s="755"/>
      <c r="WHK295" s="755"/>
      <c r="WHL295" s="755"/>
      <c r="WHM295" s="755"/>
      <c r="WHN295" s="755"/>
      <c r="WHO295" s="755"/>
      <c r="WHP295" s="755"/>
      <c r="WHQ295" s="755"/>
      <c r="WHR295" s="755"/>
      <c r="WHS295" s="755"/>
      <c r="WHT295" s="755"/>
      <c r="WHU295" s="755"/>
      <c r="WHV295" s="755"/>
      <c r="WHW295" s="755"/>
      <c r="WHX295" s="755"/>
      <c r="WHY295" s="755"/>
      <c r="WHZ295" s="755"/>
      <c r="WIA295" s="755"/>
      <c r="WIB295" s="755"/>
      <c r="WIC295" s="755"/>
      <c r="WID295" s="755"/>
      <c r="WIE295" s="755"/>
      <c r="WIF295" s="755"/>
      <c r="WIG295" s="755"/>
      <c r="WIH295" s="755"/>
      <c r="WII295" s="755"/>
      <c r="WIJ295" s="755"/>
      <c r="WIK295" s="755"/>
      <c r="WIL295" s="755"/>
      <c r="WIM295" s="755"/>
      <c r="WIN295" s="755"/>
      <c r="WIO295" s="755"/>
      <c r="WIP295" s="755"/>
      <c r="WIQ295" s="755"/>
      <c r="WIR295" s="755"/>
      <c r="WIS295" s="755"/>
      <c r="WIT295" s="755"/>
      <c r="WIU295" s="755"/>
      <c r="WIV295" s="755"/>
      <c r="WIW295" s="755"/>
      <c r="WIX295" s="755"/>
      <c r="WIY295" s="755"/>
      <c r="WIZ295" s="755"/>
      <c r="WJA295" s="755"/>
      <c r="WJB295" s="755"/>
      <c r="WJC295" s="755"/>
      <c r="WJD295" s="755"/>
      <c r="WJE295" s="755"/>
      <c r="WJF295" s="755"/>
      <c r="WJG295" s="755"/>
      <c r="WJH295" s="755"/>
      <c r="WJI295" s="755"/>
      <c r="WJJ295" s="755"/>
      <c r="WJK295" s="755"/>
      <c r="WJL295" s="755"/>
      <c r="WJM295" s="755"/>
      <c r="WJN295" s="755"/>
      <c r="WJO295" s="755"/>
      <c r="WJP295" s="755"/>
      <c r="WJQ295" s="755"/>
      <c r="WJR295" s="755"/>
      <c r="WJS295" s="755"/>
      <c r="WJT295" s="755"/>
      <c r="WJU295" s="755"/>
      <c r="WJV295" s="755"/>
      <c r="WJW295" s="755"/>
      <c r="WJX295" s="755"/>
      <c r="WJY295" s="755"/>
      <c r="WJZ295" s="755"/>
      <c r="WKA295" s="755"/>
      <c r="WKB295" s="755"/>
      <c r="WKC295" s="755"/>
      <c r="WKD295" s="755"/>
      <c r="WKE295" s="755"/>
      <c r="WKF295" s="755"/>
      <c r="WKG295" s="755"/>
      <c r="WKH295" s="755"/>
      <c r="WKI295" s="755"/>
      <c r="WKJ295" s="755"/>
      <c r="WKK295" s="755"/>
      <c r="WKL295" s="755"/>
      <c r="WKM295" s="755"/>
      <c r="WKN295" s="755"/>
      <c r="WKO295" s="755"/>
      <c r="WKP295" s="755"/>
      <c r="WKQ295" s="755"/>
      <c r="WKR295" s="755"/>
      <c r="WKS295" s="755"/>
      <c r="WKT295" s="755"/>
      <c r="WKU295" s="755"/>
      <c r="WKV295" s="755"/>
      <c r="WKW295" s="755"/>
      <c r="WKX295" s="755"/>
      <c r="WKY295" s="755"/>
      <c r="WKZ295" s="755"/>
      <c r="WLA295" s="755"/>
      <c r="WLB295" s="755"/>
      <c r="WLC295" s="755"/>
      <c r="WLD295" s="755"/>
      <c r="WLE295" s="755"/>
      <c r="WLF295" s="755"/>
      <c r="WLG295" s="755"/>
      <c r="WLH295" s="755"/>
      <c r="WLI295" s="755"/>
      <c r="WLJ295" s="755"/>
      <c r="WLK295" s="755"/>
      <c r="WLL295" s="755"/>
      <c r="WLM295" s="755"/>
      <c r="WLN295" s="755"/>
      <c r="WLO295" s="755"/>
      <c r="WLP295" s="755"/>
      <c r="WLQ295" s="755"/>
      <c r="WLR295" s="755"/>
      <c r="WLS295" s="755"/>
      <c r="WLT295" s="755"/>
      <c r="WLU295" s="755"/>
      <c r="WLV295" s="755"/>
      <c r="WLW295" s="755"/>
      <c r="WLX295" s="755"/>
      <c r="WLY295" s="755"/>
      <c r="WLZ295" s="755"/>
      <c r="WMA295" s="755"/>
      <c r="WMB295" s="755"/>
      <c r="WMC295" s="755"/>
      <c r="WMD295" s="755"/>
      <c r="WME295" s="755"/>
      <c r="WMF295" s="755"/>
      <c r="WMG295" s="755"/>
      <c r="WMH295" s="755"/>
      <c r="WMI295" s="755"/>
      <c r="WMJ295" s="755"/>
      <c r="WMK295" s="755"/>
      <c r="WML295" s="755"/>
      <c r="WMM295" s="755"/>
      <c r="WMN295" s="755"/>
      <c r="WMO295" s="755"/>
      <c r="WMP295" s="755"/>
      <c r="WMQ295" s="755"/>
      <c r="WMR295" s="755"/>
      <c r="WMS295" s="755"/>
      <c r="WMT295" s="755"/>
      <c r="WMU295" s="755"/>
      <c r="WMV295" s="755"/>
      <c r="WMW295" s="755"/>
      <c r="WMX295" s="755"/>
      <c r="WMY295" s="755"/>
      <c r="WMZ295" s="755"/>
      <c r="WNA295" s="755"/>
      <c r="WNB295" s="755"/>
      <c r="WNC295" s="755"/>
      <c r="WND295" s="755"/>
      <c r="WNE295" s="755"/>
      <c r="WNF295" s="755"/>
      <c r="WNG295" s="755"/>
      <c r="WNH295" s="755"/>
      <c r="WNI295" s="755"/>
      <c r="WNJ295" s="755"/>
      <c r="WNK295" s="755"/>
      <c r="WNL295" s="755"/>
      <c r="WNM295" s="755"/>
      <c r="WNN295" s="755"/>
      <c r="WNO295" s="755"/>
      <c r="WNP295" s="755"/>
      <c r="WNQ295" s="755"/>
      <c r="WNR295" s="755"/>
      <c r="WNS295" s="755"/>
      <c r="WNT295" s="755"/>
      <c r="WNU295" s="755"/>
      <c r="WNV295" s="755"/>
      <c r="WNW295" s="755"/>
      <c r="WNX295" s="755"/>
      <c r="WNY295" s="755"/>
      <c r="WNZ295" s="755"/>
      <c r="WOA295" s="755"/>
      <c r="WOB295" s="755"/>
      <c r="WOC295" s="755"/>
      <c r="WOD295" s="755"/>
      <c r="WOE295" s="755"/>
      <c r="WOF295" s="755"/>
      <c r="WOG295" s="755"/>
      <c r="WOH295" s="755"/>
      <c r="WOI295" s="755"/>
      <c r="WOJ295" s="755"/>
      <c r="WOK295" s="755"/>
      <c r="WOL295" s="755"/>
      <c r="WOM295" s="755"/>
      <c r="WON295" s="755"/>
      <c r="WOO295" s="755"/>
      <c r="WOP295" s="755"/>
      <c r="WOQ295" s="755"/>
      <c r="WOR295" s="755"/>
      <c r="WOS295" s="755"/>
      <c r="WOT295" s="755"/>
      <c r="WOU295" s="755"/>
      <c r="WOV295" s="755"/>
      <c r="WOW295" s="755"/>
      <c r="WOX295" s="755"/>
      <c r="WOY295" s="755"/>
      <c r="WOZ295" s="755"/>
      <c r="WPA295" s="755"/>
      <c r="WPB295" s="755"/>
      <c r="WPC295" s="755"/>
      <c r="WPD295" s="755"/>
      <c r="WPE295" s="755"/>
      <c r="WPF295" s="755"/>
      <c r="WPG295" s="755"/>
      <c r="WPH295" s="755"/>
      <c r="WPI295" s="755"/>
      <c r="WPJ295" s="755"/>
      <c r="WPK295" s="755"/>
      <c r="WPL295" s="755"/>
      <c r="WPM295" s="755"/>
      <c r="WPN295" s="755"/>
      <c r="WPO295" s="755"/>
      <c r="WPP295" s="755"/>
      <c r="WPQ295" s="755"/>
      <c r="WPR295" s="755"/>
      <c r="WPS295" s="755"/>
      <c r="WPT295" s="755"/>
      <c r="WPU295" s="755"/>
      <c r="WPV295" s="755"/>
      <c r="WPW295" s="755"/>
      <c r="WPX295" s="755"/>
      <c r="WPY295" s="755"/>
      <c r="WPZ295" s="755"/>
      <c r="WQA295" s="755"/>
      <c r="WQB295" s="755"/>
      <c r="WQC295" s="755"/>
      <c r="WQD295" s="755"/>
      <c r="WQE295" s="755"/>
      <c r="WQF295" s="755"/>
      <c r="WQG295" s="755"/>
      <c r="WQH295" s="755"/>
      <c r="WQI295" s="755"/>
      <c r="WQJ295" s="755"/>
      <c r="WQK295" s="755"/>
      <c r="WQL295" s="755"/>
      <c r="WQM295" s="755"/>
      <c r="WQN295" s="755"/>
      <c r="WQO295" s="755"/>
      <c r="WQP295" s="755"/>
      <c r="WQQ295" s="755"/>
      <c r="WQR295" s="755"/>
      <c r="WQS295" s="755"/>
      <c r="WQT295" s="755"/>
      <c r="WQU295" s="755"/>
      <c r="WQV295" s="755"/>
      <c r="WQW295" s="755"/>
      <c r="WQX295" s="755"/>
      <c r="WQY295" s="755"/>
      <c r="WQZ295" s="755"/>
      <c r="WRA295" s="755"/>
      <c r="WRB295" s="755"/>
      <c r="WRC295" s="755"/>
      <c r="WRD295" s="755"/>
      <c r="WRE295" s="755"/>
      <c r="WRF295" s="755"/>
      <c r="WRG295" s="755"/>
      <c r="WRH295" s="755"/>
      <c r="WRI295" s="755"/>
      <c r="WRJ295" s="755"/>
      <c r="WRK295" s="755"/>
      <c r="WRL295" s="755"/>
      <c r="WRM295" s="755"/>
      <c r="WRN295" s="755"/>
      <c r="WRO295" s="755"/>
      <c r="WRP295" s="755"/>
      <c r="WRQ295" s="755"/>
      <c r="WRR295" s="755"/>
      <c r="WRS295" s="755"/>
      <c r="WRT295" s="755"/>
      <c r="WRU295" s="755"/>
      <c r="WRV295" s="755"/>
      <c r="WRW295" s="755"/>
      <c r="WRX295" s="755"/>
      <c r="WRY295" s="755"/>
      <c r="WRZ295" s="755"/>
      <c r="WSA295" s="755"/>
      <c r="WSB295" s="755"/>
      <c r="WSC295" s="755"/>
      <c r="WSD295" s="755"/>
      <c r="WSE295" s="755"/>
      <c r="WSF295" s="755"/>
      <c r="WSG295" s="755"/>
      <c r="WSH295" s="755"/>
      <c r="WSI295" s="755"/>
      <c r="WSJ295" s="755"/>
      <c r="WSK295" s="755"/>
      <c r="WSL295" s="755"/>
      <c r="WSM295" s="755"/>
      <c r="WSN295" s="755"/>
      <c r="WSO295" s="755"/>
      <c r="WSP295" s="755"/>
      <c r="WSQ295" s="755"/>
      <c r="WSR295" s="755"/>
      <c r="WSS295" s="755"/>
      <c r="WST295" s="755"/>
      <c r="WSU295" s="755"/>
      <c r="WSV295" s="755"/>
      <c r="WSW295" s="755"/>
      <c r="WSX295" s="755"/>
      <c r="WSY295" s="755"/>
      <c r="WSZ295" s="755"/>
      <c r="WTA295" s="755"/>
      <c r="WTB295" s="755"/>
      <c r="WTC295" s="755"/>
      <c r="WTD295" s="755"/>
      <c r="WTE295" s="755"/>
      <c r="WTF295" s="755"/>
      <c r="WTG295" s="755"/>
      <c r="WTH295" s="755"/>
      <c r="WTI295" s="755"/>
      <c r="WTJ295" s="755"/>
      <c r="WTK295" s="755"/>
      <c r="WTL295" s="755"/>
      <c r="WTM295" s="755"/>
      <c r="WTN295" s="755"/>
      <c r="WTO295" s="755"/>
      <c r="WTP295" s="755"/>
      <c r="WTQ295" s="755"/>
      <c r="WTR295" s="755"/>
      <c r="WTS295" s="755"/>
      <c r="WTT295" s="755"/>
      <c r="WTU295" s="755"/>
      <c r="WTV295" s="755"/>
      <c r="WTW295" s="755"/>
      <c r="WTX295" s="755"/>
      <c r="WTY295" s="755"/>
      <c r="WTZ295" s="755"/>
      <c r="WUA295" s="755"/>
      <c r="WUB295" s="755"/>
      <c r="WUC295" s="755"/>
      <c r="WUD295" s="755"/>
      <c r="WUE295" s="755"/>
      <c r="WUF295" s="755"/>
      <c r="WUG295" s="755"/>
      <c r="WUH295" s="755"/>
      <c r="WUI295" s="755"/>
      <c r="WUJ295" s="755"/>
      <c r="WUK295" s="755"/>
      <c r="WUL295" s="755"/>
      <c r="WUM295" s="755"/>
      <c r="WUN295" s="755"/>
      <c r="WUO295" s="755"/>
      <c r="WUP295" s="755"/>
      <c r="WUQ295" s="755"/>
      <c r="WUR295" s="755"/>
      <c r="WUS295" s="755"/>
      <c r="WUT295" s="755"/>
      <c r="WUU295" s="755"/>
      <c r="WUV295" s="755"/>
      <c r="WUW295" s="755"/>
      <c r="WUX295" s="755"/>
      <c r="WUY295" s="755"/>
      <c r="WUZ295" s="755"/>
      <c r="WVA295" s="755"/>
      <c r="WVB295" s="755"/>
      <c r="WVC295" s="755"/>
      <c r="WVD295" s="755"/>
      <c r="WVE295" s="755"/>
      <c r="WVF295" s="755"/>
      <c r="WVG295" s="755"/>
      <c r="WVH295" s="755"/>
      <c r="WVI295" s="755"/>
      <c r="WVJ295" s="755"/>
      <c r="WVK295" s="755"/>
      <c r="WVL295" s="755"/>
      <c r="WVM295" s="755"/>
      <c r="WVN295" s="755"/>
      <c r="WVO295" s="755"/>
      <c r="WVP295" s="755"/>
      <c r="WVQ295" s="755"/>
      <c r="WVR295" s="755"/>
      <c r="WVS295" s="755"/>
      <c r="WVT295" s="755"/>
      <c r="WVU295" s="755"/>
      <c r="WVV295" s="755"/>
      <c r="WVW295" s="755"/>
      <c r="WVX295" s="755"/>
      <c r="WVY295" s="755"/>
      <c r="WVZ295" s="755"/>
      <c r="WWA295" s="755"/>
      <c r="WWB295" s="755"/>
      <c r="WWC295" s="755"/>
      <c r="WWD295" s="755"/>
      <c r="WWE295" s="755"/>
      <c r="WWF295" s="755"/>
      <c r="WWG295" s="755"/>
      <c r="WWH295" s="755"/>
      <c r="WWI295" s="755"/>
      <c r="WWJ295" s="755"/>
      <c r="WWK295" s="755"/>
      <c r="WWL295" s="755"/>
      <c r="WWM295" s="755"/>
      <c r="WWN295" s="755"/>
      <c r="WWO295" s="755"/>
      <c r="WWP295" s="755"/>
      <c r="WWQ295" s="755"/>
      <c r="WWR295" s="755"/>
      <c r="WWS295" s="755"/>
      <c r="WWT295" s="755"/>
      <c r="WWU295" s="755"/>
      <c r="WWV295" s="755"/>
      <c r="WWW295" s="755"/>
      <c r="WWX295" s="755"/>
      <c r="WWY295" s="755"/>
      <c r="WWZ295" s="755"/>
      <c r="WXA295" s="755"/>
      <c r="WXB295" s="755"/>
      <c r="WXC295" s="755"/>
      <c r="WXD295" s="755"/>
      <c r="WXE295" s="755"/>
      <c r="WXF295" s="755"/>
      <c r="WXG295" s="755"/>
      <c r="WXH295" s="755"/>
      <c r="WXI295" s="755"/>
      <c r="WXJ295" s="755"/>
      <c r="WXK295" s="755"/>
      <c r="WXL295" s="755"/>
      <c r="WXM295" s="755"/>
      <c r="WXN295" s="755"/>
      <c r="WXO295" s="755"/>
      <c r="WXP295" s="755"/>
      <c r="WXQ295" s="755"/>
      <c r="WXR295" s="755"/>
      <c r="WXS295" s="755"/>
      <c r="WXT295" s="755"/>
      <c r="WXU295" s="755"/>
      <c r="WXV295" s="755"/>
      <c r="WXW295" s="755"/>
      <c r="WXX295" s="755"/>
      <c r="WXY295" s="755"/>
      <c r="WXZ295" s="755"/>
      <c r="WYA295" s="755"/>
      <c r="WYB295" s="755"/>
      <c r="WYC295" s="755"/>
      <c r="WYD295" s="755"/>
      <c r="WYE295" s="755"/>
      <c r="WYF295" s="755"/>
      <c r="WYG295" s="755"/>
      <c r="WYH295" s="755"/>
      <c r="WYI295" s="755"/>
      <c r="WYJ295" s="755"/>
      <c r="WYK295" s="755"/>
      <c r="WYL295" s="755"/>
      <c r="WYM295" s="755"/>
      <c r="WYN295" s="755"/>
      <c r="WYO295" s="755"/>
      <c r="WYP295" s="755"/>
      <c r="WYQ295" s="755"/>
      <c r="WYR295" s="755"/>
      <c r="WYS295" s="755"/>
      <c r="WYT295" s="755"/>
      <c r="WYU295" s="755"/>
      <c r="WYV295" s="755"/>
      <c r="WYW295" s="755"/>
      <c r="WYX295" s="755"/>
      <c r="WYY295" s="755"/>
      <c r="WYZ295" s="755"/>
      <c r="WZA295" s="755"/>
      <c r="WZB295" s="755"/>
      <c r="WZC295" s="755"/>
      <c r="WZD295" s="755"/>
      <c r="WZE295" s="755"/>
      <c r="WZF295" s="755"/>
      <c r="WZG295" s="755"/>
      <c r="WZH295" s="755"/>
      <c r="WZI295" s="755"/>
      <c r="WZJ295" s="755"/>
      <c r="WZK295" s="755"/>
      <c r="WZL295" s="755"/>
      <c r="WZM295" s="755"/>
      <c r="WZN295" s="755"/>
      <c r="WZO295" s="755"/>
      <c r="WZP295" s="755"/>
      <c r="WZQ295" s="755"/>
      <c r="WZR295" s="755"/>
      <c r="WZS295" s="755"/>
      <c r="WZT295" s="755"/>
      <c r="WZU295" s="755"/>
      <c r="WZV295" s="755"/>
      <c r="WZW295" s="755"/>
      <c r="WZX295" s="755"/>
      <c r="WZY295" s="755"/>
      <c r="WZZ295" s="755"/>
      <c r="XAA295" s="755"/>
      <c r="XAB295" s="755"/>
      <c r="XAC295" s="755"/>
      <c r="XAD295" s="755"/>
      <c r="XAE295" s="755"/>
      <c r="XAF295" s="755"/>
      <c r="XAG295" s="755"/>
      <c r="XAH295" s="755"/>
      <c r="XAI295" s="755"/>
      <c r="XAJ295" s="755"/>
      <c r="XAK295" s="755"/>
      <c r="XAL295" s="755"/>
      <c r="XAM295" s="755"/>
      <c r="XAN295" s="755"/>
      <c r="XAO295" s="755"/>
      <c r="XAP295" s="755"/>
      <c r="XAQ295" s="755"/>
      <c r="XAR295" s="755"/>
      <c r="XAS295" s="755"/>
      <c r="XAT295" s="755"/>
      <c r="XAU295" s="755"/>
      <c r="XAV295" s="755"/>
      <c r="XAW295" s="755"/>
      <c r="XAX295" s="755"/>
      <c r="XAY295" s="755"/>
      <c r="XAZ295" s="755"/>
      <c r="XBA295" s="755"/>
      <c r="XBB295" s="755"/>
      <c r="XBC295" s="755"/>
      <c r="XBD295" s="755"/>
      <c r="XBE295" s="755"/>
      <c r="XBF295" s="755"/>
      <c r="XBG295" s="755"/>
      <c r="XBH295" s="755"/>
      <c r="XBI295" s="755"/>
      <c r="XBJ295" s="755"/>
      <c r="XBK295" s="755"/>
      <c r="XBL295" s="755"/>
      <c r="XBM295" s="755"/>
      <c r="XBN295" s="755"/>
      <c r="XBO295" s="755"/>
      <c r="XBP295" s="755"/>
      <c r="XBQ295" s="755"/>
      <c r="XBR295" s="755"/>
      <c r="XBS295" s="755"/>
      <c r="XBT295" s="755"/>
      <c r="XBU295" s="755"/>
      <c r="XBV295" s="755"/>
      <c r="XBW295" s="755"/>
      <c r="XBX295" s="755"/>
      <c r="XBY295" s="755"/>
      <c r="XBZ295" s="755"/>
      <c r="XCA295" s="755"/>
      <c r="XCB295" s="755"/>
      <c r="XCC295" s="755"/>
      <c r="XCD295" s="755"/>
      <c r="XCE295" s="755"/>
      <c r="XCF295" s="755"/>
      <c r="XCG295" s="755"/>
      <c r="XCH295" s="755"/>
      <c r="XCI295" s="755"/>
      <c r="XCJ295" s="755"/>
      <c r="XCK295" s="755"/>
      <c r="XCL295" s="755"/>
      <c r="XCM295" s="755"/>
      <c r="XCN295" s="755"/>
      <c r="XCO295" s="755"/>
      <c r="XCP295" s="755"/>
      <c r="XCQ295" s="755"/>
      <c r="XCR295" s="755"/>
      <c r="XCS295" s="755"/>
      <c r="XCT295" s="755"/>
      <c r="XCU295" s="755"/>
      <c r="XCV295" s="755"/>
      <c r="XCW295" s="755"/>
      <c r="XCX295" s="755"/>
      <c r="XCY295" s="755"/>
      <c r="XCZ295" s="755"/>
      <c r="XDA295" s="755"/>
      <c r="XDB295" s="755"/>
      <c r="XDC295" s="755"/>
      <c r="XDD295" s="755"/>
      <c r="XDE295" s="755"/>
      <c r="XDF295" s="755"/>
      <c r="XDG295" s="755"/>
      <c r="XDH295" s="755"/>
      <c r="XDI295" s="755"/>
      <c r="XDJ295" s="755"/>
      <c r="XDK295" s="755"/>
      <c r="XDL295" s="755"/>
      <c r="XDM295" s="755"/>
      <c r="XDN295" s="755"/>
      <c r="XDO295" s="755"/>
      <c r="XDP295" s="755"/>
      <c r="XDQ295" s="755"/>
      <c r="XDR295" s="755"/>
      <c r="XDS295" s="755"/>
      <c r="XDT295" s="755"/>
      <c r="XDU295" s="755"/>
      <c r="XDV295" s="755"/>
      <c r="XDW295" s="755"/>
      <c r="XDX295" s="755"/>
      <c r="XDY295" s="755"/>
      <c r="XDZ295" s="755"/>
      <c r="XEA295" s="755"/>
      <c r="XEB295" s="755"/>
      <c r="XEC295" s="755"/>
      <c r="XED295" s="755"/>
      <c r="XEE295" s="755"/>
      <c r="XEF295" s="755"/>
      <c r="XEG295" s="755"/>
      <c r="XEH295" s="755"/>
      <c r="XEI295" s="755"/>
      <c r="XEJ295" s="755"/>
      <c r="XEK295" s="755"/>
      <c r="XEL295" s="755"/>
      <c r="XEM295" s="755"/>
      <c r="XEN295" s="755"/>
      <c r="XEO295" s="755"/>
      <c r="XEP295" s="755"/>
      <c r="XEQ295" s="755"/>
      <c r="XER295" s="755"/>
      <c r="XES295" s="755"/>
      <c r="XET295" s="755"/>
      <c r="XEU295" s="755"/>
      <c r="XEV295" s="755"/>
      <c r="XEW295" s="755"/>
      <c r="XEX295" s="755"/>
      <c r="XEY295" s="755"/>
      <c r="XEZ295" s="755"/>
      <c r="XFA295" s="755"/>
    </row>
    <row r="296" spans="1:16381" s="248" customFormat="1" ht="15" customHeight="1" x14ac:dyDescent="0.25">
      <c r="A296" s="837"/>
      <c r="B296" s="357" t="s">
        <v>1850</v>
      </c>
      <c r="C296" s="2127" t="str">
        <f>CONCATENATE('CCR and CVA'!E94, ": ", 'CCR and CVA'!B95)</f>
        <v>Check: panels 3c2 and 3c3 should not both be filled in: K_Reduced (assuming hedges are not recognised)</v>
      </c>
      <c r="D296" s="352"/>
      <c r="E296" s="352"/>
      <c r="F296" s="847" t="str">
        <f>'CCR and CVA'!E95</f>
        <v/>
      </c>
      <c r="G296" s="352"/>
      <c r="H296" s="352"/>
      <c r="I296" s="349"/>
      <c r="J296" s="755"/>
      <c r="K296" s="755"/>
      <c r="L296" s="755"/>
      <c r="M296" s="755"/>
      <c r="N296" s="755"/>
      <c r="O296" s="755"/>
      <c r="P296" s="755"/>
      <c r="Q296" s="755"/>
      <c r="R296" s="755"/>
      <c r="S296" s="755"/>
      <c r="T296" s="755"/>
      <c r="U296" s="755"/>
      <c r="V296" s="755"/>
      <c r="W296" s="755"/>
      <c r="X296" s="755"/>
      <c r="Y296" s="755"/>
      <c r="Z296" s="755"/>
      <c r="AA296" s="755"/>
      <c r="AB296" s="755"/>
      <c r="AC296" s="755"/>
      <c r="AD296" s="755"/>
      <c r="AE296" s="755"/>
      <c r="AF296" s="755"/>
      <c r="AG296" s="755"/>
      <c r="AH296" s="755"/>
      <c r="AI296" s="755"/>
      <c r="AJ296" s="755"/>
      <c r="AK296" s="755"/>
      <c r="AL296" s="755"/>
      <c r="AM296" s="755"/>
      <c r="AN296" s="836"/>
      <c r="AO296" s="755"/>
      <c r="AP296" s="755"/>
      <c r="AQ296" s="755"/>
      <c r="AR296" s="755"/>
      <c r="AS296" s="755"/>
      <c r="AT296" s="755"/>
      <c r="AU296" s="755"/>
      <c r="AV296" s="755"/>
      <c r="AW296" s="755"/>
      <c r="AX296" s="755"/>
      <c r="AY296" s="755"/>
      <c r="AZ296" s="755"/>
      <c r="BA296" s="755"/>
      <c r="BB296" s="755"/>
      <c r="BC296" s="755"/>
      <c r="BD296" s="755"/>
      <c r="BE296" s="755"/>
      <c r="BF296" s="755"/>
      <c r="BG296" s="755"/>
      <c r="BH296" s="755"/>
      <c r="BI296" s="755"/>
      <c r="BJ296" s="755"/>
      <c r="BK296" s="755"/>
      <c r="BL296" s="755"/>
      <c r="BM296" s="755"/>
      <c r="BN296" s="755"/>
      <c r="BO296" s="755"/>
      <c r="BP296" s="755"/>
      <c r="BQ296" s="755"/>
      <c r="BR296" s="755"/>
      <c r="BS296" s="755"/>
      <c r="BT296" s="755"/>
      <c r="BU296" s="755"/>
      <c r="BV296" s="755"/>
      <c r="BW296" s="755"/>
      <c r="BX296" s="755"/>
      <c r="BY296" s="755"/>
      <c r="BZ296" s="755"/>
      <c r="CA296" s="755"/>
      <c r="CB296" s="755"/>
      <c r="CC296" s="755"/>
      <c r="CD296" s="755"/>
      <c r="CE296" s="755"/>
      <c r="CF296" s="755"/>
      <c r="CG296" s="755"/>
      <c r="CH296" s="755"/>
      <c r="CI296" s="755"/>
      <c r="CJ296" s="755"/>
      <c r="CK296" s="755"/>
      <c r="CL296" s="755"/>
      <c r="CM296" s="755"/>
      <c r="CN296" s="755"/>
      <c r="CO296" s="755"/>
      <c r="CP296" s="755"/>
      <c r="CQ296" s="755"/>
      <c r="CR296" s="755"/>
      <c r="CS296" s="755"/>
      <c r="CT296" s="755"/>
      <c r="CU296" s="755"/>
      <c r="CV296" s="755"/>
      <c r="CW296" s="755"/>
      <c r="CX296" s="755"/>
      <c r="CY296" s="755"/>
      <c r="CZ296" s="755"/>
      <c r="DA296" s="755"/>
      <c r="DB296" s="755"/>
      <c r="DC296" s="755"/>
      <c r="DD296" s="755"/>
      <c r="DE296" s="755"/>
      <c r="DF296" s="755"/>
      <c r="DG296" s="755"/>
      <c r="DH296" s="755"/>
      <c r="DI296" s="755"/>
      <c r="DJ296" s="755"/>
      <c r="DK296" s="755"/>
      <c r="DL296" s="755"/>
      <c r="DM296" s="755"/>
      <c r="DN296" s="755"/>
      <c r="DO296" s="755"/>
      <c r="DP296" s="755"/>
      <c r="DQ296" s="755"/>
      <c r="DR296" s="755"/>
      <c r="DS296" s="755"/>
      <c r="DT296" s="755"/>
      <c r="DU296" s="755"/>
      <c r="DV296" s="755"/>
      <c r="DW296" s="755"/>
      <c r="DX296" s="755"/>
      <c r="DY296" s="755"/>
      <c r="DZ296" s="755"/>
      <c r="EA296" s="755"/>
      <c r="EB296" s="755"/>
      <c r="EC296" s="755"/>
      <c r="ED296" s="755"/>
      <c r="EE296" s="755"/>
      <c r="EF296" s="755"/>
      <c r="EG296" s="755"/>
      <c r="EH296" s="755"/>
      <c r="EI296" s="755"/>
      <c r="EJ296" s="755"/>
      <c r="EK296" s="755"/>
      <c r="EL296" s="755"/>
      <c r="EM296" s="755"/>
      <c r="EN296" s="755"/>
      <c r="EO296" s="755"/>
      <c r="EP296" s="755"/>
      <c r="EQ296" s="755"/>
      <c r="ER296" s="755"/>
      <c r="ES296" s="755"/>
      <c r="ET296" s="755"/>
      <c r="EU296" s="755"/>
      <c r="EV296" s="755"/>
      <c r="EW296" s="755"/>
      <c r="EX296" s="755"/>
      <c r="EY296" s="755"/>
      <c r="EZ296" s="755"/>
      <c r="FA296" s="755"/>
      <c r="FB296" s="755"/>
      <c r="FC296" s="755"/>
      <c r="FD296" s="755"/>
      <c r="FE296" s="755"/>
      <c r="FF296" s="755"/>
      <c r="FG296" s="755"/>
      <c r="FH296" s="755"/>
      <c r="FI296" s="755"/>
      <c r="FJ296" s="755"/>
      <c r="FK296" s="755"/>
      <c r="FL296" s="755"/>
      <c r="FM296" s="755"/>
      <c r="FN296" s="755"/>
      <c r="FO296" s="755"/>
      <c r="FP296" s="755"/>
      <c r="FQ296" s="755"/>
      <c r="FR296" s="755"/>
      <c r="FS296" s="755"/>
      <c r="FT296" s="755"/>
      <c r="FU296" s="755"/>
      <c r="FV296" s="755"/>
      <c r="FW296" s="755"/>
      <c r="FX296" s="755"/>
      <c r="FY296" s="755"/>
      <c r="FZ296" s="755"/>
      <c r="GA296" s="755"/>
      <c r="GB296" s="755"/>
      <c r="GC296" s="755"/>
      <c r="GD296" s="755"/>
      <c r="GE296" s="755"/>
      <c r="GF296" s="755"/>
      <c r="GG296" s="755"/>
      <c r="GH296" s="755"/>
      <c r="GI296" s="755"/>
      <c r="GJ296" s="755"/>
      <c r="GK296" s="755"/>
      <c r="GL296" s="755"/>
      <c r="GM296" s="755"/>
      <c r="GN296" s="755"/>
      <c r="GO296" s="755"/>
      <c r="GP296" s="755"/>
      <c r="GQ296" s="755"/>
      <c r="GR296" s="755"/>
      <c r="GS296" s="755"/>
      <c r="GT296" s="755"/>
      <c r="GU296" s="755"/>
      <c r="GV296" s="755"/>
      <c r="GW296" s="755"/>
      <c r="GX296" s="755"/>
      <c r="GY296" s="755"/>
      <c r="GZ296" s="755"/>
      <c r="HA296" s="755"/>
      <c r="HB296" s="755"/>
      <c r="HC296" s="755"/>
      <c r="HD296" s="755"/>
      <c r="HE296" s="755"/>
      <c r="HF296" s="755"/>
      <c r="HG296" s="755"/>
      <c r="HH296" s="755"/>
      <c r="HI296" s="755"/>
      <c r="HJ296" s="755"/>
      <c r="HK296" s="755"/>
      <c r="HL296" s="755"/>
      <c r="HM296" s="755"/>
      <c r="HN296" s="755"/>
      <c r="HO296" s="755"/>
      <c r="HP296" s="755"/>
      <c r="HQ296" s="755"/>
      <c r="HR296" s="755"/>
      <c r="HS296" s="755"/>
      <c r="HT296" s="755"/>
      <c r="HU296" s="755"/>
      <c r="HV296" s="755"/>
      <c r="HW296" s="755"/>
      <c r="HX296" s="755"/>
      <c r="HY296" s="755"/>
      <c r="HZ296" s="755"/>
      <c r="IA296" s="755"/>
      <c r="IB296" s="755"/>
      <c r="IC296" s="755"/>
      <c r="ID296" s="755"/>
      <c r="IE296" s="755"/>
      <c r="IF296" s="755"/>
      <c r="IG296" s="755"/>
      <c r="IH296" s="755"/>
      <c r="II296" s="755"/>
      <c r="IJ296" s="755"/>
      <c r="IK296" s="755"/>
      <c r="IL296" s="755"/>
      <c r="IM296" s="755"/>
      <c r="IN296" s="755"/>
      <c r="IO296" s="755"/>
      <c r="IP296" s="755"/>
      <c r="IQ296" s="755"/>
      <c r="IR296" s="755"/>
      <c r="IS296" s="755"/>
      <c r="IT296" s="755"/>
      <c r="IU296" s="755"/>
      <c r="IV296" s="755"/>
      <c r="IW296" s="755"/>
      <c r="IX296" s="755"/>
      <c r="IY296" s="755"/>
      <c r="IZ296" s="755"/>
      <c r="JA296" s="755"/>
      <c r="JB296" s="755"/>
      <c r="JC296" s="755"/>
      <c r="JD296" s="755"/>
      <c r="JE296" s="755"/>
      <c r="JF296" s="755"/>
      <c r="JG296" s="755"/>
      <c r="JH296" s="755"/>
      <c r="JI296" s="755"/>
      <c r="JJ296" s="755"/>
      <c r="JK296" s="755"/>
      <c r="JL296" s="755"/>
      <c r="JM296" s="755"/>
      <c r="JN296" s="755"/>
      <c r="JO296" s="755"/>
      <c r="JP296" s="755"/>
      <c r="JQ296" s="755"/>
      <c r="JR296" s="755"/>
      <c r="JS296" s="755"/>
      <c r="JT296" s="755"/>
      <c r="JU296" s="755"/>
      <c r="JV296" s="755"/>
      <c r="JW296" s="755"/>
      <c r="JX296" s="755"/>
      <c r="JY296" s="755"/>
      <c r="JZ296" s="755"/>
      <c r="KA296" s="755"/>
      <c r="KB296" s="755"/>
      <c r="KC296" s="755"/>
      <c r="KD296" s="755"/>
      <c r="KE296" s="755"/>
      <c r="KF296" s="755"/>
      <c r="KG296" s="755"/>
      <c r="KH296" s="755"/>
      <c r="KI296" s="755"/>
      <c r="KJ296" s="755"/>
      <c r="KK296" s="755"/>
      <c r="KL296" s="755"/>
      <c r="KM296" s="755"/>
      <c r="KN296" s="755"/>
      <c r="KO296" s="755"/>
      <c r="KP296" s="755"/>
      <c r="KQ296" s="755"/>
      <c r="KR296" s="755"/>
      <c r="KS296" s="755"/>
      <c r="KT296" s="755"/>
      <c r="KU296" s="755"/>
      <c r="KV296" s="755"/>
      <c r="KW296" s="755"/>
      <c r="KX296" s="755"/>
      <c r="KY296" s="755"/>
      <c r="KZ296" s="755"/>
      <c r="LA296" s="755"/>
      <c r="LB296" s="755"/>
      <c r="LC296" s="755"/>
      <c r="LD296" s="755"/>
      <c r="LE296" s="755"/>
      <c r="LF296" s="755"/>
      <c r="LG296" s="755"/>
      <c r="LH296" s="755"/>
      <c r="LI296" s="755"/>
      <c r="LJ296" s="755"/>
      <c r="LK296" s="755"/>
      <c r="LL296" s="755"/>
      <c r="LM296" s="755"/>
      <c r="LN296" s="755"/>
      <c r="LO296" s="755"/>
      <c r="LP296" s="755"/>
      <c r="LQ296" s="755"/>
      <c r="LR296" s="755"/>
      <c r="LS296" s="755"/>
      <c r="LT296" s="755"/>
      <c r="LU296" s="755"/>
      <c r="LV296" s="755"/>
      <c r="LW296" s="755"/>
      <c r="LX296" s="755"/>
      <c r="LY296" s="755"/>
      <c r="LZ296" s="755"/>
      <c r="MA296" s="755"/>
      <c r="MB296" s="755"/>
      <c r="MC296" s="755"/>
      <c r="MD296" s="755"/>
      <c r="ME296" s="755"/>
      <c r="MF296" s="755"/>
      <c r="MG296" s="755"/>
      <c r="MH296" s="755"/>
      <c r="MI296" s="755"/>
      <c r="MJ296" s="755"/>
      <c r="MK296" s="755"/>
      <c r="ML296" s="755"/>
      <c r="MM296" s="755"/>
      <c r="MN296" s="755"/>
      <c r="MO296" s="755"/>
      <c r="MP296" s="755"/>
      <c r="MQ296" s="755"/>
      <c r="MR296" s="755"/>
      <c r="MS296" s="755"/>
      <c r="MT296" s="755"/>
      <c r="MU296" s="755"/>
      <c r="MV296" s="755"/>
      <c r="MW296" s="755"/>
      <c r="MX296" s="755"/>
      <c r="MY296" s="755"/>
      <c r="MZ296" s="755"/>
      <c r="NA296" s="755"/>
      <c r="NB296" s="755"/>
      <c r="NC296" s="755"/>
      <c r="ND296" s="755"/>
      <c r="NE296" s="755"/>
      <c r="NF296" s="755"/>
      <c r="NG296" s="755"/>
      <c r="NH296" s="755"/>
      <c r="NI296" s="755"/>
      <c r="NJ296" s="755"/>
      <c r="NK296" s="755"/>
      <c r="NL296" s="755"/>
      <c r="NM296" s="755"/>
      <c r="NN296" s="755"/>
      <c r="NO296" s="755"/>
      <c r="NP296" s="755"/>
      <c r="NQ296" s="755"/>
      <c r="NR296" s="755"/>
      <c r="NS296" s="755"/>
      <c r="NT296" s="755"/>
      <c r="NU296" s="755"/>
      <c r="NV296" s="755"/>
      <c r="NW296" s="755"/>
      <c r="NX296" s="755"/>
      <c r="NY296" s="755"/>
      <c r="NZ296" s="755"/>
      <c r="OA296" s="755"/>
      <c r="OB296" s="755"/>
      <c r="OC296" s="755"/>
      <c r="OD296" s="755"/>
      <c r="OE296" s="755"/>
      <c r="OF296" s="755"/>
      <c r="OG296" s="755"/>
      <c r="OH296" s="755"/>
      <c r="OI296" s="755"/>
      <c r="OJ296" s="755"/>
      <c r="OK296" s="755"/>
      <c r="OL296" s="755"/>
      <c r="OM296" s="755"/>
      <c r="ON296" s="755"/>
      <c r="OO296" s="755"/>
      <c r="OP296" s="755"/>
      <c r="OQ296" s="755"/>
      <c r="OR296" s="755"/>
      <c r="OS296" s="755"/>
      <c r="OT296" s="755"/>
      <c r="OU296" s="755"/>
      <c r="OV296" s="755"/>
      <c r="OW296" s="755"/>
      <c r="OX296" s="755"/>
      <c r="OY296" s="755"/>
      <c r="OZ296" s="755"/>
      <c r="PA296" s="755"/>
      <c r="PB296" s="755"/>
      <c r="PC296" s="755"/>
      <c r="PD296" s="755"/>
      <c r="PE296" s="755"/>
      <c r="PF296" s="755"/>
      <c r="PG296" s="755"/>
      <c r="PH296" s="755"/>
      <c r="PI296" s="755"/>
      <c r="PJ296" s="755"/>
      <c r="PK296" s="755"/>
      <c r="PL296" s="755"/>
      <c r="PM296" s="755"/>
      <c r="PN296" s="755"/>
      <c r="PO296" s="755"/>
      <c r="PP296" s="755"/>
      <c r="PQ296" s="755"/>
      <c r="PR296" s="755"/>
      <c r="PS296" s="755"/>
      <c r="PT296" s="755"/>
      <c r="PU296" s="755"/>
      <c r="PV296" s="755"/>
      <c r="PW296" s="755"/>
      <c r="PX296" s="755"/>
      <c r="PY296" s="755"/>
      <c r="PZ296" s="755"/>
      <c r="QA296" s="755"/>
      <c r="QB296" s="755"/>
      <c r="QC296" s="755"/>
      <c r="QD296" s="755"/>
      <c r="QE296" s="755"/>
      <c r="QF296" s="755"/>
      <c r="QG296" s="755"/>
      <c r="QH296" s="755"/>
      <c r="QI296" s="755"/>
      <c r="QJ296" s="755"/>
      <c r="QK296" s="755"/>
      <c r="QL296" s="755"/>
      <c r="QM296" s="755"/>
      <c r="QN296" s="755"/>
      <c r="QO296" s="755"/>
      <c r="QP296" s="755"/>
      <c r="QQ296" s="755"/>
      <c r="QR296" s="755"/>
      <c r="QS296" s="755"/>
      <c r="QT296" s="755"/>
      <c r="QU296" s="755"/>
      <c r="QV296" s="755"/>
      <c r="QW296" s="755"/>
      <c r="QX296" s="755"/>
      <c r="QY296" s="755"/>
      <c r="QZ296" s="755"/>
      <c r="RA296" s="755"/>
      <c r="RB296" s="755"/>
      <c r="RC296" s="755"/>
      <c r="RD296" s="755"/>
      <c r="RE296" s="755"/>
      <c r="RF296" s="755"/>
      <c r="RG296" s="755"/>
      <c r="RH296" s="755"/>
      <c r="RI296" s="755"/>
      <c r="RJ296" s="755"/>
      <c r="RK296" s="755"/>
      <c r="RL296" s="755"/>
      <c r="RM296" s="755"/>
      <c r="RN296" s="755"/>
      <c r="RO296" s="755"/>
      <c r="RP296" s="755"/>
      <c r="RQ296" s="755"/>
      <c r="RR296" s="755"/>
      <c r="RS296" s="755"/>
      <c r="RT296" s="755"/>
      <c r="RU296" s="755"/>
      <c r="RV296" s="755"/>
      <c r="RW296" s="755"/>
      <c r="RX296" s="755"/>
      <c r="RY296" s="755"/>
      <c r="RZ296" s="755"/>
      <c r="SA296" s="755"/>
      <c r="SB296" s="755"/>
      <c r="SC296" s="755"/>
      <c r="SD296" s="755"/>
      <c r="SE296" s="755"/>
      <c r="SF296" s="755"/>
      <c r="SG296" s="755"/>
      <c r="SH296" s="755"/>
      <c r="SI296" s="755"/>
      <c r="SJ296" s="755"/>
      <c r="SK296" s="755"/>
      <c r="SL296" s="755"/>
      <c r="SM296" s="755"/>
      <c r="SN296" s="755"/>
      <c r="SO296" s="755"/>
      <c r="SP296" s="755"/>
      <c r="SQ296" s="755"/>
      <c r="SR296" s="755"/>
      <c r="SS296" s="755"/>
      <c r="ST296" s="755"/>
      <c r="SU296" s="755"/>
      <c r="SV296" s="755"/>
      <c r="SW296" s="755"/>
      <c r="SX296" s="755"/>
      <c r="SY296" s="755"/>
      <c r="SZ296" s="755"/>
      <c r="TA296" s="755"/>
      <c r="TB296" s="755"/>
      <c r="TC296" s="755"/>
      <c r="TD296" s="755"/>
      <c r="TE296" s="755"/>
      <c r="TF296" s="755"/>
      <c r="TG296" s="755"/>
      <c r="TH296" s="755"/>
      <c r="TI296" s="755"/>
      <c r="TJ296" s="755"/>
      <c r="TK296" s="755"/>
      <c r="TL296" s="755"/>
      <c r="TM296" s="755"/>
      <c r="TN296" s="755"/>
      <c r="TO296" s="755"/>
      <c r="TP296" s="755"/>
      <c r="TQ296" s="755"/>
      <c r="TR296" s="755"/>
      <c r="TS296" s="755"/>
      <c r="TT296" s="755"/>
      <c r="TU296" s="755"/>
      <c r="TV296" s="755"/>
      <c r="TW296" s="755"/>
      <c r="TX296" s="755"/>
      <c r="TY296" s="755"/>
      <c r="TZ296" s="755"/>
      <c r="UA296" s="755"/>
      <c r="UB296" s="755"/>
      <c r="UC296" s="755"/>
      <c r="UD296" s="755"/>
      <c r="UE296" s="755"/>
      <c r="UF296" s="755"/>
      <c r="UG296" s="755"/>
      <c r="UH296" s="755"/>
      <c r="UI296" s="755"/>
      <c r="UJ296" s="755"/>
      <c r="UK296" s="755"/>
      <c r="UL296" s="755"/>
      <c r="UM296" s="755"/>
      <c r="UN296" s="755"/>
      <c r="UO296" s="755"/>
      <c r="UP296" s="755"/>
      <c r="UQ296" s="755"/>
      <c r="UR296" s="755"/>
      <c r="US296" s="755"/>
      <c r="UT296" s="755"/>
      <c r="UU296" s="755"/>
      <c r="UV296" s="755"/>
      <c r="UW296" s="755"/>
      <c r="UX296" s="755"/>
      <c r="UY296" s="755"/>
      <c r="UZ296" s="755"/>
      <c r="VA296" s="755"/>
      <c r="VB296" s="755"/>
      <c r="VC296" s="755"/>
      <c r="VD296" s="755"/>
      <c r="VE296" s="755"/>
      <c r="VF296" s="755"/>
      <c r="VG296" s="755"/>
      <c r="VH296" s="755"/>
      <c r="VI296" s="755"/>
      <c r="VJ296" s="755"/>
      <c r="VK296" s="755"/>
      <c r="VL296" s="755"/>
      <c r="VM296" s="755"/>
      <c r="VN296" s="755"/>
      <c r="VO296" s="755"/>
      <c r="VP296" s="755"/>
      <c r="VQ296" s="755"/>
      <c r="VR296" s="755"/>
      <c r="VS296" s="755"/>
      <c r="VT296" s="755"/>
      <c r="VU296" s="755"/>
      <c r="VV296" s="755"/>
      <c r="VW296" s="755"/>
      <c r="VX296" s="755"/>
      <c r="VY296" s="755"/>
      <c r="VZ296" s="755"/>
      <c r="WA296" s="755"/>
      <c r="WB296" s="755"/>
      <c r="WC296" s="755"/>
      <c r="WD296" s="755"/>
      <c r="WE296" s="755"/>
      <c r="WF296" s="755"/>
      <c r="WG296" s="755"/>
      <c r="WH296" s="755"/>
      <c r="WI296" s="755"/>
      <c r="WJ296" s="755"/>
      <c r="WK296" s="755"/>
      <c r="WL296" s="755"/>
      <c r="WM296" s="755"/>
      <c r="WN296" s="755"/>
      <c r="WO296" s="755"/>
      <c r="WP296" s="755"/>
      <c r="WQ296" s="755"/>
      <c r="WR296" s="755"/>
      <c r="WS296" s="755"/>
      <c r="WT296" s="755"/>
      <c r="WU296" s="755"/>
      <c r="WV296" s="755"/>
      <c r="WW296" s="755"/>
      <c r="WX296" s="755"/>
      <c r="WY296" s="755"/>
      <c r="WZ296" s="755"/>
      <c r="XA296" s="755"/>
      <c r="XB296" s="755"/>
      <c r="XC296" s="755"/>
      <c r="XD296" s="755"/>
      <c r="XE296" s="755"/>
      <c r="XF296" s="755"/>
      <c r="XG296" s="755"/>
      <c r="XH296" s="755"/>
      <c r="XI296" s="755"/>
      <c r="XJ296" s="755"/>
      <c r="XK296" s="755"/>
      <c r="XL296" s="755"/>
      <c r="XM296" s="755"/>
      <c r="XN296" s="755"/>
      <c r="XO296" s="755"/>
      <c r="XP296" s="755"/>
      <c r="XQ296" s="755"/>
      <c r="XR296" s="755"/>
      <c r="XS296" s="755"/>
      <c r="XT296" s="755"/>
      <c r="XU296" s="755"/>
      <c r="XV296" s="755"/>
      <c r="XW296" s="755"/>
      <c r="XX296" s="755"/>
      <c r="XY296" s="755"/>
      <c r="XZ296" s="755"/>
      <c r="YA296" s="755"/>
      <c r="YB296" s="755"/>
      <c r="YC296" s="755"/>
      <c r="YD296" s="755"/>
      <c r="YE296" s="755"/>
      <c r="YF296" s="755"/>
      <c r="YG296" s="755"/>
      <c r="YH296" s="755"/>
      <c r="YI296" s="755"/>
      <c r="YJ296" s="755"/>
      <c r="YK296" s="755"/>
      <c r="YL296" s="755"/>
      <c r="YM296" s="755"/>
      <c r="YN296" s="755"/>
      <c r="YO296" s="755"/>
      <c r="YP296" s="755"/>
      <c r="YQ296" s="755"/>
      <c r="YR296" s="755"/>
      <c r="YS296" s="755"/>
      <c r="YT296" s="755"/>
      <c r="YU296" s="755"/>
      <c r="YV296" s="755"/>
      <c r="YW296" s="755"/>
      <c r="YX296" s="755"/>
      <c r="YY296" s="755"/>
      <c r="YZ296" s="755"/>
      <c r="ZA296" s="755"/>
      <c r="ZB296" s="755"/>
      <c r="ZC296" s="755"/>
      <c r="ZD296" s="755"/>
      <c r="ZE296" s="755"/>
      <c r="ZF296" s="755"/>
      <c r="ZG296" s="755"/>
      <c r="ZH296" s="755"/>
      <c r="ZI296" s="755"/>
      <c r="ZJ296" s="755"/>
      <c r="ZK296" s="755"/>
      <c r="ZL296" s="755"/>
      <c r="ZM296" s="755"/>
      <c r="ZN296" s="755"/>
      <c r="ZO296" s="755"/>
      <c r="ZP296" s="755"/>
      <c r="ZQ296" s="755"/>
      <c r="ZR296" s="755"/>
      <c r="ZS296" s="755"/>
      <c r="ZT296" s="755"/>
      <c r="ZU296" s="755"/>
      <c r="ZV296" s="755"/>
      <c r="ZW296" s="755"/>
      <c r="ZX296" s="755"/>
      <c r="ZY296" s="755"/>
      <c r="ZZ296" s="755"/>
      <c r="AAA296" s="755"/>
      <c r="AAB296" s="755"/>
      <c r="AAC296" s="755"/>
      <c r="AAD296" s="755"/>
      <c r="AAE296" s="755"/>
      <c r="AAF296" s="755"/>
      <c r="AAG296" s="755"/>
      <c r="AAH296" s="755"/>
      <c r="AAI296" s="755"/>
      <c r="AAJ296" s="755"/>
      <c r="AAK296" s="755"/>
      <c r="AAL296" s="755"/>
      <c r="AAM296" s="755"/>
      <c r="AAN296" s="755"/>
      <c r="AAO296" s="755"/>
      <c r="AAP296" s="755"/>
      <c r="AAQ296" s="755"/>
      <c r="AAR296" s="755"/>
      <c r="AAS296" s="755"/>
      <c r="AAT296" s="755"/>
      <c r="AAU296" s="755"/>
      <c r="AAV296" s="755"/>
      <c r="AAW296" s="755"/>
      <c r="AAX296" s="755"/>
      <c r="AAY296" s="755"/>
      <c r="AAZ296" s="755"/>
      <c r="ABA296" s="755"/>
      <c r="ABB296" s="755"/>
      <c r="ABC296" s="755"/>
      <c r="ABD296" s="755"/>
      <c r="ABE296" s="755"/>
      <c r="ABF296" s="755"/>
      <c r="ABG296" s="755"/>
      <c r="ABH296" s="755"/>
      <c r="ABI296" s="755"/>
      <c r="ABJ296" s="755"/>
      <c r="ABK296" s="755"/>
      <c r="ABL296" s="755"/>
      <c r="ABM296" s="755"/>
      <c r="ABN296" s="755"/>
      <c r="ABO296" s="755"/>
      <c r="ABP296" s="755"/>
      <c r="ABQ296" s="755"/>
      <c r="ABR296" s="755"/>
      <c r="ABS296" s="755"/>
      <c r="ABT296" s="755"/>
      <c r="ABU296" s="755"/>
      <c r="ABV296" s="755"/>
      <c r="ABW296" s="755"/>
      <c r="ABX296" s="755"/>
      <c r="ABY296" s="755"/>
      <c r="ABZ296" s="755"/>
      <c r="ACA296" s="755"/>
      <c r="ACB296" s="755"/>
      <c r="ACC296" s="755"/>
      <c r="ACD296" s="755"/>
      <c r="ACE296" s="755"/>
      <c r="ACF296" s="755"/>
      <c r="ACG296" s="755"/>
      <c r="ACH296" s="755"/>
      <c r="ACI296" s="755"/>
      <c r="ACJ296" s="755"/>
      <c r="ACK296" s="755"/>
      <c r="ACL296" s="755"/>
      <c r="ACM296" s="755"/>
      <c r="ACN296" s="755"/>
      <c r="ACO296" s="755"/>
      <c r="ACP296" s="755"/>
      <c r="ACQ296" s="755"/>
      <c r="ACR296" s="755"/>
      <c r="ACS296" s="755"/>
      <c r="ACT296" s="755"/>
      <c r="ACU296" s="755"/>
      <c r="ACV296" s="755"/>
      <c r="ACW296" s="755"/>
      <c r="ACX296" s="755"/>
      <c r="ACY296" s="755"/>
      <c r="ACZ296" s="755"/>
      <c r="ADA296" s="755"/>
      <c r="ADB296" s="755"/>
      <c r="ADC296" s="755"/>
      <c r="ADD296" s="755"/>
      <c r="ADE296" s="755"/>
      <c r="ADF296" s="755"/>
      <c r="ADG296" s="755"/>
      <c r="ADH296" s="755"/>
      <c r="ADI296" s="755"/>
      <c r="ADJ296" s="755"/>
      <c r="ADK296" s="755"/>
      <c r="ADL296" s="755"/>
      <c r="ADM296" s="755"/>
      <c r="ADN296" s="755"/>
      <c r="ADO296" s="755"/>
      <c r="ADP296" s="755"/>
      <c r="ADQ296" s="755"/>
      <c r="ADR296" s="755"/>
      <c r="ADS296" s="755"/>
      <c r="ADT296" s="755"/>
      <c r="ADU296" s="755"/>
      <c r="ADV296" s="755"/>
      <c r="ADW296" s="755"/>
      <c r="ADX296" s="755"/>
      <c r="ADY296" s="755"/>
      <c r="ADZ296" s="755"/>
      <c r="AEA296" s="755"/>
      <c r="AEB296" s="755"/>
      <c r="AEC296" s="755"/>
      <c r="AED296" s="755"/>
      <c r="AEE296" s="755"/>
      <c r="AEF296" s="755"/>
      <c r="AEG296" s="755"/>
      <c r="AEH296" s="755"/>
      <c r="AEI296" s="755"/>
      <c r="AEJ296" s="755"/>
      <c r="AEK296" s="755"/>
      <c r="AEL296" s="755"/>
      <c r="AEM296" s="755"/>
      <c r="AEN296" s="755"/>
      <c r="AEO296" s="755"/>
      <c r="AEP296" s="755"/>
      <c r="AEQ296" s="755"/>
      <c r="AER296" s="755"/>
      <c r="AES296" s="755"/>
      <c r="AET296" s="755"/>
      <c r="AEU296" s="755"/>
      <c r="AEV296" s="755"/>
      <c r="AEW296" s="755"/>
      <c r="AEX296" s="755"/>
      <c r="AEY296" s="755"/>
      <c r="AEZ296" s="755"/>
      <c r="AFA296" s="755"/>
      <c r="AFB296" s="755"/>
      <c r="AFC296" s="755"/>
      <c r="AFD296" s="755"/>
      <c r="AFE296" s="755"/>
      <c r="AFF296" s="755"/>
      <c r="AFG296" s="755"/>
      <c r="AFH296" s="755"/>
      <c r="AFI296" s="755"/>
      <c r="AFJ296" s="755"/>
      <c r="AFK296" s="755"/>
      <c r="AFL296" s="755"/>
      <c r="AFM296" s="755"/>
      <c r="AFN296" s="755"/>
      <c r="AFO296" s="755"/>
      <c r="AFP296" s="755"/>
      <c r="AFQ296" s="755"/>
      <c r="AFR296" s="755"/>
      <c r="AFS296" s="755"/>
      <c r="AFT296" s="755"/>
      <c r="AFU296" s="755"/>
      <c r="AFV296" s="755"/>
      <c r="AFW296" s="755"/>
      <c r="AFX296" s="755"/>
      <c r="AFY296" s="755"/>
      <c r="AFZ296" s="755"/>
      <c r="AGA296" s="755"/>
      <c r="AGB296" s="755"/>
      <c r="AGC296" s="755"/>
      <c r="AGD296" s="755"/>
      <c r="AGE296" s="755"/>
      <c r="AGF296" s="755"/>
      <c r="AGG296" s="755"/>
      <c r="AGH296" s="755"/>
      <c r="AGI296" s="755"/>
      <c r="AGJ296" s="755"/>
      <c r="AGK296" s="755"/>
      <c r="AGL296" s="755"/>
      <c r="AGM296" s="755"/>
      <c r="AGN296" s="755"/>
      <c r="AGO296" s="755"/>
      <c r="AGP296" s="755"/>
      <c r="AGQ296" s="755"/>
      <c r="AGR296" s="755"/>
      <c r="AGS296" s="755"/>
      <c r="AGT296" s="755"/>
      <c r="AGU296" s="755"/>
      <c r="AGV296" s="755"/>
      <c r="AGW296" s="755"/>
      <c r="AGX296" s="755"/>
      <c r="AGY296" s="755"/>
      <c r="AGZ296" s="755"/>
      <c r="AHA296" s="755"/>
      <c r="AHB296" s="755"/>
      <c r="AHC296" s="755"/>
      <c r="AHD296" s="755"/>
      <c r="AHE296" s="755"/>
      <c r="AHF296" s="755"/>
      <c r="AHG296" s="755"/>
      <c r="AHH296" s="755"/>
      <c r="AHI296" s="755"/>
      <c r="AHJ296" s="755"/>
      <c r="AHK296" s="755"/>
      <c r="AHL296" s="755"/>
      <c r="AHM296" s="755"/>
      <c r="AHN296" s="755"/>
      <c r="AHO296" s="755"/>
      <c r="AHP296" s="755"/>
      <c r="AHQ296" s="755"/>
      <c r="AHR296" s="755"/>
      <c r="AHS296" s="755"/>
      <c r="AHT296" s="755"/>
      <c r="AHU296" s="755"/>
      <c r="AHV296" s="755"/>
      <c r="AHW296" s="755"/>
      <c r="AHX296" s="755"/>
      <c r="AHY296" s="755"/>
      <c r="AHZ296" s="755"/>
      <c r="AIA296" s="755"/>
      <c r="AIB296" s="755"/>
      <c r="AIC296" s="755"/>
      <c r="AID296" s="755"/>
      <c r="AIE296" s="755"/>
      <c r="AIF296" s="755"/>
      <c r="AIG296" s="755"/>
      <c r="AIH296" s="755"/>
      <c r="AII296" s="755"/>
      <c r="AIJ296" s="755"/>
      <c r="AIK296" s="755"/>
      <c r="AIL296" s="755"/>
      <c r="AIM296" s="755"/>
      <c r="AIN296" s="755"/>
      <c r="AIO296" s="755"/>
      <c r="AIP296" s="755"/>
      <c r="AIQ296" s="755"/>
      <c r="AIR296" s="755"/>
      <c r="AIS296" s="755"/>
      <c r="AIT296" s="755"/>
      <c r="AIU296" s="755"/>
      <c r="AIV296" s="755"/>
      <c r="AIW296" s="755"/>
      <c r="AIX296" s="755"/>
      <c r="AIY296" s="755"/>
      <c r="AIZ296" s="755"/>
      <c r="AJA296" s="755"/>
      <c r="AJB296" s="755"/>
      <c r="AJC296" s="755"/>
      <c r="AJD296" s="755"/>
      <c r="AJE296" s="755"/>
      <c r="AJF296" s="755"/>
      <c r="AJG296" s="755"/>
      <c r="AJH296" s="755"/>
      <c r="AJI296" s="755"/>
      <c r="AJJ296" s="755"/>
      <c r="AJK296" s="755"/>
      <c r="AJL296" s="755"/>
      <c r="AJM296" s="755"/>
      <c r="AJN296" s="755"/>
      <c r="AJO296" s="755"/>
      <c r="AJP296" s="755"/>
      <c r="AJQ296" s="755"/>
      <c r="AJR296" s="755"/>
      <c r="AJS296" s="755"/>
      <c r="AJT296" s="755"/>
      <c r="AJU296" s="755"/>
      <c r="AJV296" s="755"/>
      <c r="AJW296" s="755"/>
      <c r="AJX296" s="755"/>
      <c r="AJY296" s="755"/>
      <c r="AJZ296" s="755"/>
      <c r="AKA296" s="755"/>
      <c r="AKB296" s="755"/>
      <c r="AKC296" s="755"/>
      <c r="AKD296" s="755"/>
      <c r="AKE296" s="755"/>
      <c r="AKF296" s="755"/>
      <c r="AKG296" s="755"/>
      <c r="AKH296" s="755"/>
      <c r="AKI296" s="755"/>
      <c r="AKJ296" s="755"/>
      <c r="AKK296" s="755"/>
      <c r="AKL296" s="755"/>
      <c r="AKM296" s="755"/>
      <c r="AKN296" s="755"/>
      <c r="AKO296" s="755"/>
      <c r="AKP296" s="755"/>
      <c r="AKQ296" s="755"/>
      <c r="AKR296" s="755"/>
      <c r="AKS296" s="755"/>
      <c r="AKT296" s="755"/>
      <c r="AKU296" s="755"/>
      <c r="AKV296" s="755"/>
      <c r="AKW296" s="755"/>
      <c r="AKX296" s="755"/>
      <c r="AKY296" s="755"/>
      <c r="AKZ296" s="755"/>
      <c r="ALA296" s="755"/>
      <c r="ALB296" s="755"/>
      <c r="ALC296" s="755"/>
      <c r="ALD296" s="755"/>
      <c r="ALE296" s="755"/>
      <c r="ALF296" s="755"/>
      <c r="ALG296" s="755"/>
      <c r="ALH296" s="755"/>
      <c r="ALI296" s="755"/>
      <c r="ALJ296" s="755"/>
      <c r="ALK296" s="755"/>
      <c r="ALL296" s="755"/>
      <c r="ALM296" s="755"/>
      <c r="ALN296" s="755"/>
      <c r="ALO296" s="755"/>
      <c r="ALP296" s="755"/>
      <c r="ALQ296" s="755"/>
      <c r="ALR296" s="755"/>
      <c r="ALS296" s="755"/>
      <c r="ALT296" s="755"/>
      <c r="ALU296" s="755"/>
      <c r="ALV296" s="755"/>
      <c r="ALW296" s="755"/>
      <c r="ALX296" s="755"/>
      <c r="ALY296" s="755"/>
      <c r="ALZ296" s="755"/>
      <c r="AMA296" s="755"/>
      <c r="AMB296" s="755"/>
      <c r="AMC296" s="755"/>
      <c r="AMD296" s="755"/>
      <c r="AME296" s="755"/>
      <c r="AMF296" s="755"/>
      <c r="AMG296" s="755"/>
      <c r="AMH296" s="755"/>
      <c r="AMI296" s="755"/>
      <c r="AMJ296" s="755"/>
      <c r="AMK296" s="755"/>
      <c r="AML296" s="755"/>
      <c r="AMM296" s="755"/>
      <c r="AMN296" s="755"/>
      <c r="AMO296" s="755"/>
      <c r="AMP296" s="755"/>
      <c r="AMQ296" s="755"/>
      <c r="AMR296" s="755"/>
      <c r="AMS296" s="755"/>
      <c r="AMT296" s="755"/>
      <c r="AMU296" s="755"/>
      <c r="AMV296" s="755"/>
      <c r="AMW296" s="755"/>
      <c r="AMX296" s="755"/>
      <c r="AMY296" s="755"/>
      <c r="AMZ296" s="755"/>
      <c r="ANA296" s="755"/>
      <c r="ANB296" s="755"/>
      <c r="ANC296" s="755"/>
      <c r="AND296" s="755"/>
      <c r="ANE296" s="755"/>
      <c r="ANF296" s="755"/>
      <c r="ANG296" s="755"/>
      <c r="ANH296" s="755"/>
      <c r="ANI296" s="755"/>
      <c r="ANJ296" s="755"/>
      <c r="ANK296" s="755"/>
      <c r="ANL296" s="755"/>
      <c r="ANM296" s="755"/>
      <c r="ANN296" s="755"/>
      <c r="ANO296" s="755"/>
      <c r="ANP296" s="755"/>
      <c r="ANQ296" s="755"/>
      <c r="ANR296" s="755"/>
      <c r="ANS296" s="755"/>
      <c r="ANT296" s="755"/>
      <c r="ANU296" s="755"/>
      <c r="ANV296" s="755"/>
      <c r="ANW296" s="755"/>
      <c r="ANX296" s="755"/>
      <c r="ANY296" s="755"/>
      <c r="ANZ296" s="755"/>
      <c r="AOA296" s="755"/>
      <c r="AOB296" s="755"/>
      <c r="AOC296" s="755"/>
      <c r="AOD296" s="755"/>
      <c r="AOE296" s="755"/>
      <c r="AOF296" s="755"/>
      <c r="AOG296" s="755"/>
      <c r="AOH296" s="755"/>
      <c r="AOI296" s="755"/>
      <c r="AOJ296" s="755"/>
      <c r="AOK296" s="755"/>
      <c r="AOL296" s="755"/>
      <c r="AOM296" s="755"/>
      <c r="AON296" s="755"/>
      <c r="AOO296" s="755"/>
      <c r="AOP296" s="755"/>
      <c r="AOQ296" s="755"/>
      <c r="AOR296" s="755"/>
      <c r="AOS296" s="755"/>
      <c r="AOT296" s="755"/>
      <c r="AOU296" s="755"/>
      <c r="AOV296" s="755"/>
      <c r="AOW296" s="755"/>
      <c r="AOX296" s="755"/>
      <c r="AOY296" s="755"/>
      <c r="AOZ296" s="755"/>
      <c r="APA296" s="755"/>
      <c r="APB296" s="755"/>
      <c r="APC296" s="755"/>
      <c r="APD296" s="755"/>
      <c r="APE296" s="755"/>
      <c r="APF296" s="755"/>
      <c r="APG296" s="755"/>
      <c r="APH296" s="755"/>
      <c r="API296" s="755"/>
      <c r="APJ296" s="755"/>
      <c r="APK296" s="755"/>
      <c r="APL296" s="755"/>
      <c r="APM296" s="755"/>
      <c r="APN296" s="755"/>
      <c r="APO296" s="755"/>
      <c r="APP296" s="755"/>
      <c r="APQ296" s="755"/>
      <c r="APR296" s="755"/>
      <c r="APS296" s="755"/>
      <c r="APT296" s="755"/>
      <c r="APU296" s="755"/>
      <c r="APV296" s="755"/>
      <c r="APW296" s="755"/>
      <c r="APX296" s="755"/>
      <c r="APY296" s="755"/>
      <c r="APZ296" s="755"/>
      <c r="AQA296" s="755"/>
      <c r="AQB296" s="755"/>
      <c r="AQC296" s="755"/>
      <c r="AQD296" s="755"/>
      <c r="AQE296" s="755"/>
      <c r="AQF296" s="755"/>
      <c r="AQG296" s="755"/>
      <c r="AQH296" s="755"/>
      <c r="AQI296" s="755"/>
      <c r="AQJ296" s="755"/>
      <c r="AQK296" s="755"/>
      <c r="AQL296" s="755"/>
      <c r="AQM296" s="755"/>
      <c r="AQN296" s="755"/>
      <c r="AQO296" s="755"/>
      <c r="AQP296" s="755"/>
      <c r="AQQ296" s="755"/>
      <c r="AQR296" s="755"/>
      <c r="AQS296" s="755"/>
      <c r="AQT296" s="755"/>
      <c r="AQU296" s="755"/>
      <c r="AQV296" s="755"/>
      <c r="AQW296" s="755"/>
      <c r="AQX296" s="755"/>
      <c r="AQY296" s="755"/>
      <c r="AQZ296" s="755"/>
      <c r="ARA296" s="755"/>
      <c r="ARB296" s="755"/>
      <c r="ARC296" s="755"/>
      <c r="ARD296" s="755"/>
      <c r="ARE296" s="755"/>
      <c r="ARF296" s="755"/>
      <c r="ARG296" s="755"/>
      <c r="ARH296" s="755"/>
      <c r="ARI296" s="755"/>
      <c r="ARJ296" s="755"/>
      <c r="ARK296" s="755"/>
      <c r="ARL296" s="755"/>
      <c r="ARM296" s="755"/>
      <c r="ARN296" s="755"/>
      <c r="ARO296" s="755"/>
      <c r="ARP296" s="755"/>
      <c r="ARQ296" s="755"/>
      <c r="ARR296" s="755"/>
      <c r="ARS296" s="755"/>
      <c r="ART296" s="755"/>
      <c r="ARU296" s="755"/>
      <c r="ARV296" s="755"/>
      <c r="ARW296" s="755"/>
      <c r="ARX296" s="755"/>
      <c r="ARY296" s="755"/>
      <c r="ARZ296" s="755"/>
      <c r="ASA296" s="755"/>
      <c r="ASB296" s="755"/>
      <c r="ASC296" s="755"/>
      <c r="ASD296" s="755"/>
      <c r="ASE296" s="755"/>
      <c r="ASF296" s="755"/>
      <c r="ASG296" s="755"/>
      <c r="ASH296" s="755"/>
      <c r="ASI296" s="755"/>
      <c r="ASJ296" s="755"/>
      <c r="ASK296" s="755"/>
      <c r="ASL296" s="755"/>
      <c r="ASM296" s="755"/>
      <c r="ASN296" s="755"/>
      <c r="ASO296" s="755"/>
      <c r="ASP296" s="755"/>
      <c r="ASQ296" s="755"/>
      <c r="ASR296" s="755"/>
      <c r="ASS296" s="755"/>
      <c r="AST296" s="755"/>
      <c r="ASU296" s="755"/>
      <c r="ASV296" s="755"/>
      <c r="ASW296" s="755"/>
      <c r="ASX296" s="755"/>
      <c r="ASY296" s="755"/>
      <c r="ASZ296" s="755"/>
      <c r="ATA296" s="755"/>
      <c r="ATB296" s="755"/>
      <c r="ATC296" s="755"/>
      <c r="ATD296" s="755"/>
      <c r="ATE296" s="755"/>
      <c r="ATF296" s="755"/>
      <c r="ATG296" s="755"/>
      <c r="ATH296" s="755"/>
      <c r="ATI296" s="755"/>
      <c r="ATJ296" s="755"/>
      <c r="ATK296" s="755"/>
      <c r="ATL296" s="755"/>
      <c r="ATM296" s="755"/>
      <c r="ATN296" s="755"/>
      <c r="ATO296" s="755"/>
      <c r="ATP296" s="755"/>
      <c r="ATQ296" s="755"/>
      <c r="ATR296" s="755"/>
      <c r="ATS296" s="755"/>
      <c r="ATT296" s="755"/>
      <c r="ATU296" s="755"/>
      <c r="ATV296" s="755"/>
      <c r="ATW296" s="755"/>
      <c r="ATX296" s="755"/>
      <c r="ATY296" s="755"/>
      <c r="ATZ296" s="755"/>
      <c r="AUA296" s="755"/>
      <c r="AUB296" s="755"/>
      <c r="AUC296" s="755"/>
      <c r="AUD296" s="755"/>
      <c r="AUE296" s="755"/>
      <c r="AUF296" s="755"/>
      <c r="AUG296" s="755"/>
      <c r="AUH296" s="755"/>
      <c r="AUI296" s="755"/>
      <c r="AUJ296" s="755"/>
      <c r="AUK296" s="755"/>
      <c r="AUL296" s="755"/>
      <c r="AUM296" s="755"/>
      <c r="AUN296" s="755"/>
      <c r="AUO296" s="755"/>
      <c r="AUP296" s="755"/>
      <c r="AUQ296" s="755"/>
      <c r="AUR296" s="755"/>
      <c r="AUS296" s="755"/>
      <c r="AUT296" s="755"/>
      <c r="AUU296" s="755"/>
      <c r="AUV296" s="755"/>
      <c r="AUW296" s="755"/>
      <c r="AUX296" s="755"/>
      <c r="AUY296" s="755"/>
      <c r="AUZ296" s="755"/>
      <c r="AVA296" s="755"/>
      <c r="AVB296" s="755"/>
      <c r="AVC296" s="755"/>
      <c r="AVD296" s="755"/>
      <c r="AVE296" s="755"/>
      <c r="AVF296" s="755"/>
      <c r="AVG296" s="755"/>
      <c r="AVH296" s="755"/>
      <c r="AVI296" s="755"/>
      <c r="AVJ296" s="755"/>
      <c r="AVK296" s="755"/>
      <c r="AVL296" s="755"/>
      <c r="AVM296" s="755"/>
      <c r="AVN296" s="755"/>
      <c r="AVO296" s="755"/>
      <c r="AVP296" s="755"/>
      <c r="AVQ296" s="755"/>
      <c r="AVR296" s="755"/>
      <c r="AVS296" s="755"/>
      <c r="AVT296" s="755"/>
      <c r="AVU296" s="755"/>
      <c r="AVV296" s="755"/>
      <c r="AVW296" s="755"/>
      <c r="AVX296" s="755"/>
      <c r="AVY296" s="755"/>
      <c r="AVZ296" s="755"/>
      <c r="AWA296" s="755"/>
      <c r="AWB296" s="755"/>
      <c r="AWC296" s="755"/>
      <c r="AWD296" s="755"/>
      <c r="AWE296" s="755"/>
      <c r="AWF296" s="755"/>
      <c r="AWG296" s="755"/>
      <c r="AWH296" s="755"/>
      <c r="AWI296" s="755"/>
      <c r="AWJ296" s="755"/>
      <c r="AWK296" s="755"/>
      <c r="AWL296" s="755"/>
      <c r="AWM296" s="755"/>
      <c r="AWN296" s="755"/>
      <c r="AWO296" s="755"/>
      <c r="AWP296" s="755"/>
      <c r="AWQ296" s="755"/>
      <c r="AWR296" s="755"/>
      <c r="AWS296" s="755"/>
      <c r="AWT296" s="755"/>
      <c r="AWU296" s="755"/>
      <c r="AWV296" s="755"/>
      <c r="AWW296" s="755"/>
      <c r="AWX296" s="755"/>
      <c r="AWY296" s="755"/>
      <c r="AWZ296" s="755"/>
      <c r="AXA296" s="755"/>
      <c r="AXB296" s="755"/>
      <c r="AXC296" s="755"/>
      <c r="AXD296" s="755"/>
      <c r="AXE296" s="755"/>
      <c r="AXF296" s="755"/>
      <c r="AXG296" s="755"/>
      <c r="AXH296" s="755"/>
      <c r="AXI296" s="755"/>
      <c r="AXJ296" s="755"/>
      <c r="AXK296" s="755"/>
      <c r="AXL296" s="755"/>
      <c r="AXM296" s="755"/>
      <c r="AXN296" s="755"/>
      <c r="AXO296" s="755"/>
      <c r="AXP296" s="755"/>
      <c r="AXQ296" s="755"/>
      <c r="AXR296" s="755"/>
      <c r="AXS296" s="755"/>
      <c r="AXT296" s="755"/>
      <c r="AXU296" s="755"/>
      <c r="AXV296" s="755"/>
      <c r="AXW296" s="755"/>
      <c r="AXX296" s="755"/>
      <c r="AXY296" s="755"/>
      <c r="AXZ296" s="755"/>
      <c r="AYA296" s="755"/>
      <c r="AYB296" s="755"/>
      <c r="AYC296" s="755"/>
      <c r="AYD296" s="755"/>
      <c r="AYE296" s="755"/>
      <c r="AYF296" s="755"/>
      <c r="AYG296" s="755"/>
      <c r="AYH296" s="755"/>
      <c r="AYI296" s="755"/>
      <c r="AYJ296" s="755"/>
      <c r="AYK296" s="755"/>
      <c r="AYL296" s="755"/>
      <c r="AYM296" s="755"/>
      <c r="AYN296" s="755"/>
      <c r="AYO296" s="755"/>
      <c r="AYP296" s="755"/>
      <c r="AYQ296" s="755"/>
      <c r="AYR296" s="755"/>
      <c r="AYS296" s="755"/>
      <c r="AYT296" s="755"/>
      <c r="AYU296" s="755"/>
      <c r="AYV296" s="755"/>
      <c r="AYW296" s="755"/>
      <c r="AYX296" s="755"/>
      <c r="AYY296" s="755"/>
      <c r="AYZ296" s="755"/>
      <c r="AZA296" s="755"/>
      <c r="AZB296" s="755"/>
      <c r="AZC296" s="755"/>
      <c r="AZD296" s="755"/>
      <c r="AZE296" s="755"/>
      <c r="AZF296" s="755"/>
      <c r="AZG296" s="755"/>
      <c r="AZH296" s="755"/>
      <c r="AZI296" s="755"/>
      <c r="AZJ296" s="755"/>
      <c r="AZK296" s="755"/>
      <c r="AZL296" s="755"/>
      <c r="AZM296" s="755"/>
      <c r="AZN296" s="755"/>
      <c r="AZO296" s="755"/>
      <c r="AZP296" s="755"/>
      <c r="AZQ296" s="755"/>
      <c r="AZR296" s="755"/>
      <c r="AZS296" s="755"/>
      <c r="AZT296" s="755"/>
      <c r="AZU296" s="755"/>
      <c r="AZV296" s="755"/>
      <c r="AZW296" s="755"/>
      <c r="AZX296" s="755"/>
      <c r="AZY296" s="755"/>
      <c r="AZZ296" s="755"/>
      <c r="BAA296" s="755"/>
      <c r="BAB296" s="755"/>
      <c r="BAC296" s="755"/>
      <c r="BAD296" s="755"/>
      <c r="BAE296" s="755"/>
      <c r="BAF296" s="755"/>
      <c r="BAG296" s="755"/>
      <c r="BAH296" s="755"/>
      <c r="BAI296" s="755"/>
      <c r="BAJ296" s="755"/>
      <c r="BAK296" s="755"/>
      <c r="BAL296" s="755"/>
      <c r="BAM296" s="755"/>
      <c r="BAN296" s="755"/>
      <c r="BAO296" s="755"/>
      <c r="BAP296" s="755"/>
      <c r="BAQ296" s="755"/>
      <c r="BAR296" s="755"/>
      <c r="BAS296" s="755"/>
      <c r="BAT296" s="755"/>
      <c r="BAU296" s="755"/>
      <c r="BAV296" s="755"/>
      <c r="BAW296" s="755"/>
      <c r="BAX296" s="755"/>
      <c r="BAY296" s="755"/>
      <c r="BAZ296" s="755"/>
      <c r="BBA296" s="755"/>
      <c r="BBB296" s="755"/>
      <c r="BBC296" s="755"/>
      <c r="BBD296" s="755"/>
      <c r="BBE296" s="755"/>
      <c r="BBF296" s="755"/>
      <c r="BBG296" s="755"/>
      <c r="BBH296" s="755"/>
      <c r="BBI296" s="755"/>
      <c r="BBJ296" s="755"/>
      <c r="BBK296" s="755"/>
      <c r="BBL296" s="755"/>
      <c r="BBM296" s="755"/>
      <c r="BBN296" s="755"/>
      <c r="BBO296" s="755"/>
      <c r="BBP296" s="755"/>
      <c r="BBQ296" s="755"/>
      <c r="BBR296" s="755"/>
      <c r="BBS296" s="755"/>
      <c r="BBT296" s="755"/>
      <c r="BBU296" s="755"/>
      <c r="BBV296" s="755"/>
      <c r="BBW296" s="755"/>
      <c r="BBX296" s="755"/>
      <c r="BBY296" s="755"/>
      <c r="BBZ296" s="755"/>
      <c r="BCA296" s="755"/>
      <c r="BCB296" s="755"/>
      <c r="BCC296" s="755"/>
      <c r="BCD296" s="755"/>
      <c r="BCE296" s="755"/>
      <c r="BCF296" s="755"/>
      <c r="BCG296" s="755"/>
      <c r="BCH296" s="755"/>
      <c r="BCI296" s="755"/>
      <c r="BCJ296" s="755"/>
      <c r="BCK296" s="755"/>
      <c r="BCL296" s="755"/>
      <c r="BCM296" s="755"/>
      <c r="BCN296" s="755"/>
      <c r="BCO296" s="755"/>
      <c r="BCP296" s="755"/>
      <c r="BCQ296" s="755"/>
      <c r="BCR296" s="755"/>
      <c r="BCS296" s="755"/>
      <c r="BCT296" s="755"/>
      <c r="BCU296" s="755"/>
      <c r="BCV296" s="755"/>
      <c r="BCW296" s="755"/>
      <c r="BCX296" s="755"/>
      <c r="BCY296" s="755"/>
      <c r="BCZ296" s="755"/>
      <c r="BDA296" s="755"/>
      <c r="BDB296" s="755"/>
      <c r="BDC296" s="755"/>
      <c r="BDD296" s="755"/>
      <c r="BDE296" s="755"/>
      <c r="BDF296" s="755"/>
      <c r="BDG296" s="755"/>
      <c r="BDH296" s="755"/>
      <c r="BDI296" s="755"/>
      <c r="BDJ296" s="755"/>
      <c r="BDK296" s="755"/>
      <c r="BDL296" s="755"/>
      <c r="BDM296" s="755"/>
      <c r="BDN296" s="755"/>
      <c r="BDO296" s="755"/>
      <c r="BDP296" s="755"/>
      <c r="BDQ296" s="755"/>
      <c r="BDR296" s="755"/>
      <c r="BDS296" s="755"/>
      <c r="BDT296" s="755"/>
      <c r="BDU296" s="755"/>
      <c r="BDV296" s="755"/>
      <c r="BDW296" s="755"/>
      <c r="BDX296" s="755"/>
      <c r="BDY296" s="755"/>
      <c r="BDZ296" s="755"/>
      <c r="BEA296" s="755"/>
      <c r="BEB296" s="755"/>
      <c r="BEC296" s="755"/>
      <c r="BED296" s="755"/>
      <c r="BEE296" s="755"/>
      <c r="BEF296" s="755"/>
      <c r="BEG296" s="755"/>
      <c r="BEH296" s="755"/>
      <c r="BEI296" s="755"/>
      <c r="BEJ296" s="755"/>
      <c r="BEK296" s="755"/>
      <c r="BEL296" s="755"/>
      <c r="BEM296" s="755"/>
      <c r="BEN296" s="755"/>
      <c r="BEO296" s="755"/>
      <c r="BEP296" s="755"/>
      <c r="BEQ296" s="755"/>
      <c r="BER296" s="755"/>
      <c r="BES296" s="755"/>
      <c r="BET296" s="755"/>
      <c r="BEU296" s="755"/>
      <c r="BEV296" s="755"/>
      <c r="BEW296" s="755"/>
      <c r="BEX296" s="755"/>
      <c r="BEY296" s="755"/>
      <c r="BEZ296" s="755"/>
      <c r="BFA296" s="755"/>
      <c r="BFB296" s="755"/>
      <c r="BFC296" s="755"/>
      <c r="BFD296" s="755"/>
      <c r="BFE296" s="755"/>
      <c r="BFF296" s="755"/>
      <c r="BFG296" s="755"/>
      <c r="BFH296" s="755"/>
      <c r="BFI296" s="755"/>
      <c r="BFJ296" s="755"/>
      <c r="BFK296" s="755"/>
      <c r="BFL296" s="755"/>
      <c r="BFM296" s="755"/>
      <c r="BFN296" s="755"/>
      <c r="BFO296" s="755"/>
      <c r="BFP296" s="755"/>
      <c r="BFQ296" s="755"/>
      <c r="BFR296" s="755"/>
      <c r="BFS296" s="755"/>
      <c r="BFT296" s="755"/>
      <c r="BFU296" s="755"/>
      <c r="BFV296" s="755"/>
      <c r="BFW296" s="755"/>
      <c r="BFX296" s="755"/>
      <c r="BFY296" s="755"/>
      <c r="BFZ296" s="755"/>
      <c r="BGA296" s="755"/>
      <c r="BGB296" s="755"/>
      <c r="BGC296" s="755"/>
      <c r="BGD296" s="755"/>
      <c r="BGE296" s="755"/>
      <c r="BGF296" s="755"/>
      <c r="BGG296" s="755"/>
      <c r="BGH296" s="755"/>
      <c r="BGI296" s="755"/>
      <c r="BGJ296" s="755"/>
      <c r="BGK296" s="755"/>
      <c r="BGL296" s="755"/>
      <c r="BGM296" s="755"/>
      <c r="BGN296" s="755"/>
      <c r="BGO296" s="755"/>
      <c r="BGP296" s="755"/>
      <c r="BGQ296" s="755"/>
      <c r="BGR296" s="755"/>
      <c r="BGS296" s="755"/>
      <c r="BGT296" s="755"/>
      <c r="BGU296" s="755"/>
      <c r="BGV296" s="755"/>
      <c r="BGW296" s="755"/>
      <c r="BGX296" s="755"/>
      <c r="BGY296" s="755"/>
      <c r="BGZ296" s="755"/>
      <c r="BHA296" s="755"/>
      <c r="BHB296" s="755"/>
      <c r="BHC296" s="755"/>
      <c r="BHD296" s="755"/>
      <c r="BHE296" s="755"/>
      <c r="BHF296" s="755"/>
      <c r="BHG296" s="755"/>
      <c r="BHH296" s="755"/>
      <c r="BHI296" s="755"/>
      <c r="BHJ296" s="755"/>
      <c r="BHK296" s="755"/>
      <c r="BHL296" s="755"/>
      <c r="BHM296" s="755"/>
      <c r="BHN296" s="755"/>
      <c r="BHO296" s="755"/>
      <c r="BHP296" s="755"/>
      <c r="BHQ296" s="755"/>
      <c r="BHR296" s="755"/>
      <c r="BHS296" s="755"/>
      <c r="BHT296" s="755"/>
      <c r="BHU296" s="755"/>
      <c r="BHV296" s="755"/>
      <c r="BHW296" s="755"/>
      <c r="BHX296" s="755"/>
      <c r="BHY296" s="755"/>
      <c r="BHZ296" s="755"/>
      <c r="BIA296" s="755"/>
      <c r="BIB296" s="755"/>
      <c r="BIC296" s="755"/>
      <c r="BID296" s="755"/>
      <c r="BIE296" s="755"/>
      <c r="BIF296" s="755"/>
      <c r="BIG296" s="755"/>
      <c r="BIH296" s="755"/>
      <c r="BII296" s="755"/>
      <c r="BIJ296" s="755"/>
      <c r="BIK296" s="755"/>
      <c r="BIL296" s="755"/>
      <c r="BIM296" s="755"/>
      <c r="BIN296" s="755"/>
      <c r="BIO296" s="755"/>
      <c r="BIP296" s="755"/>
      <c r="BIQ296" s="755"/>
      <c r="BIR296" s="755"/>
      <c r="BIS296" s="755"/>
      <c r="BIT296" s="755"/>
      <c r="BIU296" s="755"/>
      <c r="BIV296" s="755"/>
      <c r="BIW296" s="755"/>
      <c r="BIX296" s="755"/>
      <c r="BIY296" s="755"/>
      <c r="BIZ296" s="755"/>
      <c r="BJA296" s="755"/>
      <c r="BJB296" s="755"/>
      <c r="BJC296" s="755"/>
      <c r="BJD296" s="755"/>
      <c r="BJE296" s="755"/>
      <c r="BJF296" s="755"/>
      <c r="BJG296" s="755"/>
      <c r="BJH296" s="755"/>
      <c r="BJI296" s="755"/>
      <c r="BJJ296" s="755"/>
      <c r="BJK296" s="755"/>
      <c r="BJL296" s="755"/>
      <c r="BJM296" s="755"/>
      <c r="BJN296" s="755"/>
      <c r="BJO296" s="755"/>
      <c r="BJP296" s="755"/>
      <c r="BJQ296" s="755"/>
      <c r="BJR296" s="755"/>
      <c r="BJS296" s="755"/>
      <c r="BJT296" s="755"/>
      <c r="BJU296" s="755"/>
      <c r="BJV296" s="755"/>
      <c r="BJW296" s="755"/>
      <c r="BJX296" s="755"/>
      <c r="BJY296" s="755"/>
      <c r="BJZ296" s="755"/>
      <c r="BKA296" s="755"/>
      <c r="BKB296" s="755"/>
      <c r="BKC296" s="755"/>
      <c r="BKD296" s="755"/>
      <c r="BKE296" s="755"/>
      <c r="BKF296" s="755"/>
      <c r="BKG296" s="755"/>
      <c r="BKH296" s="755"/>
      <c r="BKI296" s="755"/>
      <c r="BKJ296" s="755"/>
      <c r="BKK296" s="755"/>
      <c r="BKL296" s="755"/>
      <c r="BKM296" s="755"/>
      <c r="BKN296" s="755"/>
      <c r="BKO296" s="755"/>
      <c r="BKP296" s="755"/>
      <c r="BKQ296" s="755"/>
      <c r="BKR296" s="755"/>
      <c r="BKS296" s="755"/>
      <c r="BKT296" s="755"/>
      <c r="BKU296" s="755"/>
      <c r="BKV296" s="755"/>
      <c r="BKW296" s="755"/>
      <c r="BKX296" s="755"/>
      <c r="BKY296" s="755"/>
      <c r="BKZ296" s="755"/>
      <c r="BLA296" s="755"/>
      <c r="BLB296" s="755"/>
      <c r="BLC296" s="755"/>
      <c r="BLD296" s="755"/>
      <c r="BLE296" s="755"/>
      <c r="BLF296" s="755"/>
      <c r="BLG296" s="755"/>
      <c r="BLH296" s="755"/>
      <c r="BLI296" s="755"/>
      <c r="BLJ296" s="755"/>
      <c r="BLK296" s="755"/>
      <c r="BLL296" s="755"/>
      <c r="BLM296" s="755"/>
      <c r="BLN296" s="755"/>
      <c r="BLO296" s="755"/>
      <c r="BLP296" s="755"/>
      <c r="BLQ296" s="755"/>
      <c r="BLR296" s="755"/>
      <c r="BLS296" s="755"/>
      <c r="BLT296" s="755"/>
      <c r="BLU296" s="755"/>
      <c r="BLV296" s="755"/>
      <c r="BLW296" s="755"/>
      <c r="BLX296" s="755"/>
      <c r="BLY296" s="755"/>
      <c r="BLZ296" s="755"/>
      <c r="BMA296" s="755"/>
      <c r="BMB296" s="755"/>
      <c r="BMC296" s="755"/>
      <c r="BMD296" s="755"/>
      <c r="BME296" s="755"/>
      <c r="BMF296" s="755"/>
      <c r="BMG296" s="755"/>
      <c r="BMH296" s="755"/>
      <c r="BMI296" s="755"/>
      <c r="BMJ296" s="755"/>
      <c r="BMK296" s="755"/>
      <c r="BML296" s="755"/>
      <c r="BMM296" s="755"/>
      <c r="BMN296" s="755"/>
      <c r="BMO296" s="755"/>
      <c r="BMP296" s="755"/>
      <c r="BMQ296" s="755"/>
      <c r="BMR296" s="755"/>
      <c r="BMS296" s="755"/>
      <c r="BMT296" s="755"/>
      <c r="BMU296" s="755"/>
      <c r="BMV296" s="755"/>
      <c r="BMW296" s="755"/>
      <c r="BMX296" s="755"/>
      <c r="BMY296" s="755"/>
      <c r="BMZ296" s="755"/>
      <c r="BNA296" s="755"/>
      <c r="BNB296" s="755"/>
      <c r="BNC296" s="755"/>
      <c r="BND296" s="755"/>
      <c r="BNE296" s="755"/>
      <c r="BNF296" s="755"/>
      <c r="BNG296" s="755"/>
      <c r="BNH296" s="755"/>
      <c r="BNI296" s="755"/>
      <c r="BNJ296" s="755"/>
      <c r="BNK296" s="755"/>
      <c r="BNL296" s="755"/>
      <c r="BNM296" s="755"/>
      <c r="BNN296" s="755"/>
      <c r="BNO296" s="755"/>
      <c r="BNP296" s="755"/>
      <c r="BNQ296" s="755"/>
      <c r="BNR296" s="755"/>
      <c r="BNS296" s="755"/>
      <c r="BNT296" s="755"/>
      <c r="BNU296" s="755"/>
      <c r="BNV296" s="755"/>
      <c r="BNW296" s="755"/>
      <c r="BNX296" s="755"/>
      <c r="BNY296" s="755"/>
      <c r="BNZ296" s="755"/>
      <c r="BOA296" s="755"/>
      <c r="BOB296" s="755"/>
      <c r="BOC296" s="755"/>
      <c r="BOD296" s="755"/>
      <c r="BOE296" s="755"/>
      <c r="BOF296" s="755"/>
      <c r="BOG296" s="755"/>
      <c r="BOH296" s="755"/>
      <c r="BOI296" s="755"/>
      <c r="BOJ296" s="755"/>
      <c r="BOK296" s="755"/>
      <c r="BOL296" s="755"/>
      <c r="BOM296" s="755"/>
      <c r="BON296" s="755"/>
      <c r="BOO296" s="755"/>
      <c r="BOP296" s="755"/>
      <c r="BOQ296" s="755"/>
      <c r="BOR296" s="755"/>
      <c r="BOS296" s="755"/>
      <c r="BOT296" s="755"/>
      <c r="BOU296" s="755"/>
      <c r="BOV296" s="755"/>
      <c r="BOW296" s="755"/>
      <c r="BOX296" s="755"/>
      <c r="BOY296" s="755"/>
      <c r="BOZ296" s="755"/>
      <c r="BPA296" s="755"/>
      <c r="BPB296" s="755"/>
      <c r="BPC296" s="755"/>
      <c r="BPD296" s="755"/>
      <c r="BPE296" s="755"/>
      <c r="BPF296" s="755"/>
      <c r="BPG296" s="755"/>
      <c r="BPH296" s="755"/>
      <c r="BPI296" s="755"/>
      <c r="BPJ296" s="755"/>
      <c r="BPK296" s="755"/>
      <c r="BPL296" s="755"/>
      <c r="BPM296" s="755"/>
      <c r="BPN296" s="755"/>
      <c r="BPO296" s="755"/>
      <c r="BPP296" s="755"/>
      <c r="BPQ296" s="755"/>
      <c r="BPR296" s="755"/>
      <c r="BPS296" s="755"/>
      <c r="BPT296" s="755"/>
      <c r="BPU296" s="755"/>
      <c r="BPV296" s="755"/>
      <c r="BPW296" s="755"/>
      <c r="BPX296" s="755"/>
      <c r="BPY296" s="755"/>
      <c r="BPZ296" s="755"/>
      <c r="BQA296" s="755"/>
      <c r="BQB296" s="755"/>
      <c r="BQC296" s="755"/>
      <c r="BQD296" s="755"/>
      <c r="BQE296" s="755"/>
      <c r="BQF296" s="755"/>
      <c r="BQG296" s="755"/>
      <c r="BQH296" s="755"/>
      <c r="BQI296" s="755"/>
      <c r="BQJ296" s="755"/>
      <c r="BQK296" s="755"/>
      <c r="BQL296" s="755"/>
      <c r="BQM296" s="755"/>
      <c r="BQN296" s="755"/>
      <c r="BQO296" s="755"/>
      <c r="BQP296" s="755"/>
      <c r="BQQ296" s="755"/>
      <c r="BQR296" s="755"/>
      <c r="BQS296" s="755"/>
      <c r="BQT296" s="755"/>
      <c r="BQU296" s="755"/>
      <c r="BQV296" s="755"/>
      <c r="BQW296" s="755"/>
      <c r="BQX296" s="755"/>
      <c r="BQY296" s="755"/>
      <c r="BQZ296" s="755"/>
      <c r="BRA296" s="755"/>
      <c r="BRB296" s="755"/>
      <c r="BRC296" s="755"/>
      <c r="BRD296" s="755"/>
      <c r="BRE296" s="755"/>
      <c r="BRF296" s="755"/>
      <c r="BRG296" s="755"/>
      <c r="BRH296" s="755"/>
      <c r="BRI296" s="755"/>
      <c r="BRJ296" s="755"/>
      <c r="BRK296" s="755"/>
      <c r="BRL296" s="755"/>
      <c r="BRM296" s="755"/>
      <c r="BRN296" s="755"/>
      <c r="BRO296" s="755"/>
      <c r="BRP296" s="755"/>
      <c r="BRQ296" s="755"/>
      <c r="BRR296" s="755"/>
      <c r="BRS296" s="755"/>
      <c r="BRT296" s="755"/>
      <c r="BRU296" s="755"/>
      <c r="BRV296" s="755"/>
      <c r="BRW296" s="755"/>
      <c r="BRX296" s="755"/>
      <c r="BRY296" s="755"/>
      <c r="BRZ296" s="755"/>
      <c r="BSA296" s="755"/>
      <c r="BSB296" s="755"/>
      <c r="BSC296" s="755"/>
      <c r="BSD296" s="755"/>
      <c r="BSE296" s="755"/>
      <c r="BSF296" s="755"/>
      <c r="BSG296" s="755"/>
      <c r="BSH296" s="755"/>
      <c r="BSI296" s="755"/>
      <c r="BSJ296" s="755"/>
      <c r="BSK296" s="755"/>
      <c r="BSL296" s="755"/>
      <c r="BSM296" s="755"/>
      <c r="BSN296" s="755"/>
      <c r="BSO296" s="755"/>
      <c r="BSP296" s="755"/>
      <c r="BSQ296" s="755"/>
      <c r="BSR296" s="755"/>
      <c r="BSS296" s="755"/>
      <c r="BST296" s="755"/>
      <c r="BSU296" s="755"/>
      <c r="BSV296" s="755"/>
      <c r="BSW296" s="755"/>
      <c r="BSX296" s="755"/>
      <c r="BSY296" s="755"/>
      <c r="BSZ296" s="755"/>
      <c r="BTA296" s="755"/>
      <c r="BTB296" s="755"/>
      <c r="BTC296" s="755"/>
      <c r="BTD296" s="755"/>
      <c r="BTE296" s="755"/>
      <c r="BTF296" s="755"/>
      <c r="BTG296" s="755"/>
      <c r="BTH296" s="755"/>
      <c r="BTI296" s="755"/>
      <c r="BTJ296" s="755"/>
      <c r="BTK296" s="755"/>
      <c r="BTL296" s="755"/>
      <c r="BTM296" s="755"/>
      <c r="BTN296" s="755"/>
      <c r="BTO296" s="755"/>
      <c r="BTP296" s="755"/>
      <c r="BTQ296" s="755"/>
      <c r="BTR296" s="755"/>
      <c r="BTS296" s="755"/>
      <c r="BTT296" s="755"/>
      <c r="BTU296" s="755"/>
      <c r="BTV296" s="755"/>
      <c r="BTW296" s="755"/>
      <c r="BTX296" s="755"/>
      <c r="BTY296" s="755"/>
      <c r="BTZ296" s="755"/>
      <c r="BUA296" s="755"/>
      <c r="BUB296" s="755"/>
      <c r="BUC296" s="755"/>
      <c r="BUD296" s="755"/>
      <c r="BUE296" s="755"/>
      <c r="BUF296" s="755"/>
      <c r="BUG296" s="755"/>
      <c r="BUH296" s="755"/>
      <c r="BUI296" s="755"/>
      <c r="BUJ296" s="755"/>
      <c r="BUK296" s="755"/>
      <c r="BUL296" s="755"/>
      <c r="BUM296" s="755"/>
      <c r="BUN296" s="755"/>
      <c r="BUO296" s="755"/>
      <c r="BUP296" s="755"/>
      <c r="BUQ296" s="755"/>
      <c r="BUR296" s="755"/>
      <c r="BUS296" s="755"/>
      <c r="BUT296" s="755"/>
      <c r="BUU296" s="755"/>
      <c r="BUV296" s="755"/>
      <c r="BUW296" s="755"/>
      <c r="BUX296" s="755"/>
      <c r="BUY296" s="755"/>
      <c r="BUZ296" s="755"/>
      <c r="BVA296" s="755"/>
      <c r="BVB296" s="755"/>
      <c r="BVC296" s="755"/>
      <c r="BVD296" s="755"/>
      <c r="BVE296" s="755"/>
      <c r="BVF296" s="755"/>
      <c r="BVG296" s="755"/>
      <c r="BVH296" s="755"/>
      <c r="BVI296" s="755"/>
      <c r="BVJ296" s="755"/>
      <c r="BVK296" s="755"/>
      <c r="BVL296" s="755"/>
      <c r="BVM296" s="755"/>
      <c r="BVN296" s="755"/>
      <c r="BVO296" s="755"/>
      <c r="BVP296" s="755"/>
      <c r="BVQ296" s="755"/>
      <c r="BVR296" s="755"/>
      <c r="BVS296" s="755"/>
      <c r="BVT296" s="755"/>
      <c r="BVU296" s="755"/>
      <c r="BVV296" s="755"/>
      <c r="BVW296" s="755"/>
      <c r="BVX296" s="755"/>
      <c r="BVY296" s="755"/>
      <c r="BVZ296" s="755"/>
      <c r="BWA296" s="755"/>
      <c r="BWB296" s="755"/>
      <c r="BWC296" s="755"/>
      <c r="BWD296" s="755"/>
      <c r="BWE296" s="755"/>
      <c r="BWF296" s="755"/>
      <c r="BWG296" s="755"/>
      <c r="BWH296" s="755"/>
      <c r="BWI296" s="755"/>
      <c r="BWJ296" s="755"/>
      <c r="BWK296" s="755"/>
      <c r="BWL296" s="755"/>
      <c r="BWM296" s="755"/>
      <c r="BWN296" s="755"/>
      <c r="BWO296" s="755"/>
      <c r="BWP296" s="755"/>
      <c r="BWQ296" s="755"/>
      <c r="BWR296" s="755"/>
      <c r="BWS296" s="755"/>
      <c r="BWT296" s="755"/>
      <c r="BWU296" s="755"/>
      <c r="BWV296" s="755"/>
      <c r="BWW296" s="755"/>
      <c r="BWX296" s="755"/>
      <c r="BWY296" s="755"/>
      <c r="BWZ296" s="755"/>
      <c r="BXA296" s="755"/>
      <c r="BXB296" s="755"/>
      <c r="BXC296" s="755"/>
      <c r="BXD296" s="755"/>
      <c r="BXE296" s="755"/>
      <c r="BXF296" s="755"/>
      <c r="BXG296" s="755"/>
      <c r="BXH296" s="755"/>
      <c r="BXI296" s="755"/>
      <c r="BXJ296" s="755"/>
      <c r="BXK296" s="755"/>
      <c r="BXL296" s="755"/>
      <c r="BXM296" s="755"/>
      <c r="BXN296" s="755"/>
      <c r="BXO296" s="755"/>
      <c r="BXP296" s="755"/>
      <c r="BXQ296" s="755"/>
      <c r="BXR296" s="755"/>
      <c r="BXS296" s="755"/>
      <c r="BXT296" s="755"/>
      <c r="BXU296" s="755"/>
      <c r="BXV296" s="755"/>
      <c r="BXW296" s="755"/>
      <c r="BXX296" s="755"/>
      <c r="BXY296" s="755"/>
      <c r="BXZ296" s="755"/>
      <c r="BYA296" s="755"/>
      <c r="BYB296" s="755"/>
      <c r="BYC296" s="755"/>
      <c r="BYD296" s="755"/>
      <c r="BYE296" s="755"/>
      <c r="BYF296" s="755"/>
      <c r="BYG296" s="755"/>
      <c r="BYH296" s="755"/>
      <c r="BYI296" s="755"/>
      <c r="BYJ296" s="755"/>
      <c r="BYK296" s="755"/>
      <c r="BYL296" s="755"/>
      <c r="BYM296" s="755"/>
      <c r="BYN296" s="755"/>
      <c r="BYO296" s="755"/>
      <c r="BYP296" s="755"/>
      <c r="BYQ296" s="755"/>
      <c r="BYR296" s="755"/>
      <c r="BYS296" s="755"/>
      <c r="BYT296" s="755"/>
      <c r="BYU296" s="755"/>
      <c r="BYV296" s="755"/>
      <c r="BYW296" s="755"/>
      <c r="BYX296" s="755"/>
      <c r="BYY296" s="755"/>
      <c r="BYZ296" s="755"/>
      <c r="BZA296" s="755"/>
      <c r="BZB296" s="755"/>
      <c r="BZC296" s="755"/>
      <c r="BZD296" s="755"/>
      <c r="BZE296" s="755"/>
      <c r="BZF296" s="755"/>
      <c r="BZG296" s="755"/>
      <c r="BZH296" s="755"/>
      <c r="BZI296" s="755"/>
      <c r="BZJ296" s="755"/>
      <c r="BZK296" s="755"/>
      <c r="BZL296" s="755"/>
      <c r="BZM296" s="755"/>
      <c r="BZN296" s="755"/>
      <c r="BZO296" s="755"/>
      <c r="BZP296" s="755"/>
      <c r="BZQ296" s="755"/>
      <c r="BZR296" s="755"/>
      <c r="BZS296" s="755"/>
      <c r="BZT296" s="755"/>
      <c r="BZU296" s="755"/>
      <c r="BZV296" s="755"/>
      <c r="BZW296" s="755"/>
      <c r="BZX296" s="755"/>
      <c r="BZY296" s="755"/>
      <c r="BZZ296" s="755"/>
      <c r="CAA296" s="755"/>
      <c r="CAB296" s="755"/>
      <c r="CAC296" s="755"/>
      <c r="CAD296" s="755"/>
      <c r="CAE296" s="755"/>
      <c r="CAF296" s="755"/>
      <c r="CAG296" s="755"/>
      <c r="CAH296" s="755"/>
      <c r="CAI296" s="755"/>
      <c r="CAJ296" s="755"/>
      <c r="CAK296" s="755"/>
      <c r="CAL296" s="755"/>
      <c r="CAM296" s="755"/>
      <c r="CAN296" s="755"/>
      <c r="CAO296" s="755"/>
      <c r="CAP296" s="755"/>
      <c r="CAQ296" s="755"/>
      <c r="CAR296" s="755"/>
      <c r="CAS296" s="755"/>
      <c r="CAT296" s="755"/>
      <c r="CAU296" s="755"/>
      <c r="CAV296" s="755"/>
      <c r="CAW296" s="755"/>
      <c r="CAX296" s="755"/>
      <c r="CAY296" s="755"/>
      <c r="CAZ296" s="755"/>
      <c r="CBA296" s="755"/>
      <c r="CBB296" s="755"/>
      <c r="CBC296" s="755"/>
      <c r="CBD296" s="755"/>
      <c r="CBE296" s="755"/>
      <c r="CBF296" s="755"/>
      <c r="CBG296" s="755"/>
      <c r="CBH296" s="755"/>
      <c r="CBI296" s="755"/>
      <c r="CBJ296" s="755"/>
      <c r="CBK296" s="755"/>
      <c r="CBL296" s="755"/>
      <c r="CBM296" s="755"/>
      <c r="CBN296" s="755"/>
      <c r="CBO296" s="755"/>
      <c r="CBP296" s="755"/>
      <c r="CBQ296" s="755"/>
      <c r="CBR296" s="755"/>
      <c r="CBS296" s="755"/>
      <c r="CBT296" s="755"/>
      <c r="CBU296" s="755"/>
      <c r="CBV296" s="755"/>
      <c r="CBW296" s="755"/>
      <c r="CBX296" s="755"/>
      <c r="CBY296" s="755"/>
      <c r="CBZ296" s="755"/>
      <c r="CCA296" s="755"/>
      <c r="CCB296" s="755"/>
      <c r="CCC296" s="755"/>
      <c r="CCD296" s="755"/>
      <c r="CCE296" s="755"/>
      <c r="CCF296" s="755"/>
      <c r="CCG296" s="755"/>
      <c r="CCH296" s="755"/>
      <c r="CCI296" s="755"/>
      <c r="CCJ296" s="755"/>
      <c r="CCK296" s="755"/>
      <c r="CCL296" s="755"/>
      <c r="CCM296" s="755"/>
      <c r="CCN296" s="755"/>
      <c r="CCO296" s="755"/>
      <c r="CCP296" s="755"/>
      <c r="CCQ296" s="755"/>
      <c r="CCR296" s="755"/>
      <c r="CCS296" s="755"/>
      <c r="CCT296" s="755"/>
      <c r="CCU296" s="755"/>
      <c r="CCV296" s="755"/>
      <c r="CCW296" s="755"/>
      <c r="CCX296" s="755"/>
      <c r="CCY296" s="755"/>
      <c r="CCZ296" s="755"/>
      <c r="CDA296" s="755"/>
      <c r="CDB296" s="755"/>
      <c r="CDC296" s="755"/>
      <c r="CDD296" s="755"/>
      <c r="CDE296" s="755"/>
      <c r="CDF296" s="755"/>
      <c r="CDG296" s="755"/>
      <c r="CDH296" s="755"/>
      <c r="CDI296" s="755"/>
      <c r="CDJ296" s="755"/>
      <c r="CDK296" s="755"/>
      <c r="CDL296" s="755"/>
      <c r="CDM296" s="755"/>
      <c r="CDN296" s="755"/>
      <c r="CDO296" s="755"/>
      <c r="CDP296" s="755"/>
      <c r="CDQ296" s="755"/>
      <c r="CDR296" s="755"/>
      <c r="CDS296" s="755"/>
      <c r="CDT296" s="755"/>
      <c r="CDU296" s="755"/>
      <c r="CDV296" s="755"/>
      <c r="CDW296" s="755"/>
      <c r="CDX296" s="755"/>
      <c r="CDY296" s="755"/>
      <c r="CDZ296" s="755"/>
      <c r="CEA296" s="755"/>
      <c r="CEB296" s="755"/>
      <c r="CEC296" s="755"/>
      <c r="CED296" s="755"/>
      <c r="CEE296" s="755"/>
      <c r="CEF296" s="755"/>
      <c r="CEG296" s="755"/>
      <c r="CEH296" s="755"/>
      <c r="CEI296" s="755"/>
      <c r="CEJ296" s="755"/>
      <c r="CEK296" s="755"/>
      <c r="CEL296" s="755"/>
      <c r="CEM296" s="755"/>
      <c r="CEN296" s="755"/>
      <c r="CEO296" s="755"/>
      <c r="CEP296" s="755"/>
      <c r="CEQ296" s="755"/>
      <c r="CER296" s="755"/>
      <c r="CES296" s="755"/>
      <c r="CET296" s="755"/>
      <c r="CEU296" s="755"/>
      <c r="CEV296" s="755"/>
      <c r="CEW296" s="755"/>
      <c r="CEX296" s="755"/>
      <c r="CEY296" s="755"/>
      <c r="CEZ296" s="755"/>
      <c r="CFA296" s="755"/>
      <c r="CFB296" s="755"/>
      <c r="CFC296" s="755"/>
      <c r="CFD296" s="755"/>
      <c r="CFE296" s="755"/>
      <c r="CFF296" s="755"/>
      <c r="CFG296" s="755"/>
      <c r="CFH296" s="755"/>
      <c r="CFI296" s="755"/>
      <c r="CFJ296" s="755"/>
      <c r="CFK296" s="755"/>
      <c r="CFL296" s="755"/>
      <c r="CFM296" s="755"/>
      <c r="CFN296" s="755"/>
      <c r="CFO296" s="755"/>
      <c r="CFP296" s="755"/>
      <c r="CFQ296" s="755"/>
      <c r="CFR296" s="755"/>
      <c r="CFS296" s="755"/>
      <c r="CFT296" s="755"/>
      <c r="CFU296" s="755"/>
      <c r="CFV296" s="755"/>
      <c r="CFW296" s="755"/>
      <c r="CFX296" s="755"/>
      <c r="CFY296" s="755"/>
      <c r="CFZ296" s="755"/>
      <c r="CGA296" s="755"/>
      <c r="CGB296" s="755"/>
      <c r="CGC296" s="755"/>
      <c r="CGD296" s="755"/>
      <c r="CGE296" s="755"/>
      <c r="CGF296" s="755"/>
      <c r="CGG296" s="755"/>
      <c r="CGH296" s="755"/>
      <c r="CGI296" s="755"/>
      <c r="CGJ296" s="755"/>
      <c r="CGK296" s="755"/>
      <c r="CGL296" s="755"/>
      <c r="CGM296" s="755"/>
      <c r="CGN296" s="755"/>
      <c r="CGO296" s="755"/>
      <c r="CGP296" s="755"/>
      <c r="CGQ296" s="755"/>
      <c r="CGR296" s="755"/>
      <c r="CGS296" s="755"/>
      <c r="CGT296" s="755"/>
      <c r="CGU296" s="755"/>
      <c r="CGV296" s="755"/>
      <c r="CGW296" s="755"/>
      <c r="CGX296" s="755"/>
      <c r="CGY296" s="755"/>
      <c r="CGZ296" s="755"/>
      <c r="CHA296" s="755"/>
      <c r="CHB296" s="755"/>
      <c r="CHC296" s="755"/>
      <c r="CHD296" s="755"/>
      <c r="CHE296" s="755"/>
      <c r="CHF296" s="755"/>
      <c r="CHG296" s="755"/>
      <c r="CHH296" s="755"/>
      <c r="CHI296" s="755"/>
      <c r="CHJ296" s="755"/>
      <c r="CHK296" s="755"/>
      <c r="CHL296" s="755"/>
      <c r="CHM296" s="755"/>
      <c r="CHN296" s="755"/>
      <c r="CHO296" s="755"/>
      <c r="CHP296" s="755"/>
      <c r="CHQ296" s="755"/>
      <c r="CHR296" s="755"/>
      <c r="CHS296" s="755"/>
      <c r="CHT296" s="755"/>
      <c r="CHU296" s="755"/>
      <c r="CHV296" s="755"/>
      <c r="CHW296" s="755"/>
      <c r="CHX296" s="755"/>
      <c r="CHY296" s="755"/>
      <c r="CHZ296" s="755"/>
      <c r="CIA296" s="755"/>
      <c r="CIB296" s="755"/>
      <c r="CIC296" s="755"/>
      <c r="CID296" s="755"/>
      <c r="CIE296" s="755"/>
      <c r="CIF296" s="755"/>
      <c r="CIG296" s="755"/>
      <c r="CIH296" s="755"/>
      <c r="CII296" s="755"/>
      <c r="CIJ296" s="755"/>
      <c r="CIK296" s="755"/>
      <c r="CIL296" s="755"/>
      <c r="CIM296" s="755"/>
      <c r="CIN296" s="755"/>
      <c r="CIO296" s="755"/>
      <c r="CIP296" s="755"/>
      <c r="CIQ296" s="755"/>
      <c r="CIR296" s="755"/>
      <c r="CIS296" s="755"/>
      <c r="CIT296" s="755"/>
      <c r="CIU296" s="755"/>
      <c r="CIV296" s="755"/>
      <c r="CIW296" s="755"/>
      <c r="CIX296" s="755"/>
      <c r="CIY296" s="755"/>
      <c r="CIZ296" s="755"/>
      <c r="CJA296" s="755"/>
      <c r="CJB296" s="755"/>
      <c r="CJC296" s="755"/>
      <c r="CJD296" s="755"/>
      <c r="CJE296" s="755"/>
      <c r="CJF296" s="755"/>
      <c r="CJG296" s="755"/>
      <c r="CJH296" s="755"/>
      <c r="CJI296" s="755"/>
      <c r="CJJ296" s="755"/>
      <c r="CJK296" s="755"/>
      <c r="CJL296" s="755"/>
      <c r="CJM296" s="755"/>
      <c r="CJN296" s="755"/>
      <c r="CJO296" s="755"/>
      <c r="CJP296" s="755"/>
      <c r="CJQ296" s="755"/>
      <c r="CJR296" s="755"/>
      <c r="CJS296" s="755"/>
      <c r="CJT296" s="755"/>
      <c r="CJU296" s="755"/>
      <c r="CJV296" s="755"/>
      <c r="CJW296" s="755"/>
      <c r="CJX296" s="755"/>
      <c r="CJY296" s="755"/>
      <c r="CJZ296" s="755"/>
      <c r="CKA296" s="755"/>
      <c r="CKB296" s="755"/>
      <c r="CKC296" s="755"/>
      <c r="CKD296" s="755"/>
      <c r="CKE296" s="755"/>
      <c r="CKF296" s="755"/>
      <c r="CKG296" s="755"/>
      <c r="CKH296" s="755"/>
      <c r="CKI296" s="755"/>
      <c r="CKJ296" s="755"/>
      <c r="CKK296" s="755"/>
      <c r="CKL296" s="755"/>
      <c r="CKM296" s="755"/>
      <c r="CKN296" s="755"/>
      <c r="CKO296" s="755"/>
      <c r="CKP296" s="755"/>
      <c r="CKQ296" s="755"/>
      <c r="CKR296" s="755"/>
      <c r="CKS296" s="755"/>
      <c r="CKT296" s="755"/>
      <c r="CKU296" s="755"/>
      <c r="CKV296" s="755"/>
      <c r="CKW296" s="755"/>
      <c r="CKX296" s="755"/>
      <c r="CKY296" s="755"/>
      <c r="CKZ296" s="755"/>
      <c r="CLA296" s="755"/>
      <c r="CLB296" s="755"/>
      <c r="CLC296" s="755"/>
      <c r="CLD296" s="755"/>
      <c r="CLE296" s="755"/>
      <c r="CLF296" s="755"/>
      <c r="CLG296" s="755"/>
      <c r="CLH296" s="755"/>
      <c r="CLI296" s="755"/>
      <c r="CLJ296" s="755"/>
      <c r="CLK296" s="755"/>
      <c r="CLL296" s="755"/>
      <c r="CLM296" s="755"/>
      <c r="CLN296" s="755"/>
      <c r="CLO296" s="755"/>
      <c r="CLP296" s="755"/>
      <c r="CLQ296" s="755"/>
      <c r="CLR296" s="755"/>
      <c r="CLS296" s="755"/>
      <c r="CLT296" s="755"/>
      <c r="CLU296" s="755"/>
      <c r="CLV296" s="755"/>
      <c r="CLW296" s="755"/>
      <c r="CLX296" s="755"/>
      <c r="CLY296" s="755"/>
      <c r="CLZ296" s="755"/>
      <c r="CMA296" s="755"/>
      <c r="CMB296" s="755"/>
      <c r="CMC296" s="755"/>
      <c r="CMD296" s="755"/>
      <c r="CME296" s="755"/>
      <c r="CMF296" s="755"/>
      <c r="CMG296" s="755"/>
      <c r="CMH296" s="755"/>
      <c r="CMI296" s="755"/>
      <c r="CMJ296" s="755"/>
      <c r="CMK296" s="755"/>
      <c r="CML296" s="755"/>
      <c r="CMM296" s="755"/>
      <c r="CMN296" s="755"/>
      <c r="CMO296" s="755"/>
      <c r="CMP296" s="755"/>
      <c r="CMQ296" s="755"/>
      <c r="CMR296" s="755"/>
      <c r="CMS296" s="755"/>
      <c r="CMT296" s="755"/>
      <c r="CMU296" s="755"/>
      <c r="CMV296" s="755"/>
      <c r="CMW296" s="755"/>
      <c r="CMX296" s="755"/>
      <c r="CMY296" s="755"/>
      <c r="CMZ296" s="755"/>
      <c r="CNA296" s="755"/>
      <c r="CNB296" s="755"/>
      <c r="CNC296" s="755"/>
      <c r="CND296" s="755"/>
      <c r="CNE296" s="755"/>
      <c r="CNF296" s="755"/>
      <c r="CNG296" s="755"/>
      <c r="CNH296" s="755"/>
      <c r="CNI296" s="755"/>
      <c r="CNJ296" s="755"/>
      <c r="CNK296" s="755"/>
      <c r="CNL296" s="755"/>
      <c r="CNM296" s="755"/>
      <c r="CNN296" s="755"/>
      <c r="CNO296" s="755"/>
      <c r="CNP296" s="755"/>
      <c r="CNQ296" s="755"/>
      <c r="CNR296" s="755"/>
      <c r="CNS296" s="755"/>
      <c r="CNT296" s="755"/>
      <c r="CNU296" s="755"/>
      <c r="CNV296" s="755"/>
      <c r="CNW296" s="755"/>
      <c r="CNX296" s="755"/>
      <c r="CNY296" s="755"/>
      <c r="CNZ296" s="755"/>
      <c r="COA296" s="755"/>
      <c r="COB296" s="755"/>
      <c r="COC296" s="755"/>
      <c r="COD296" s="755"/>
      <c r="COE296" s="755"/>
      <c r="COF296" s="755"/>
      <c r="COG296" s="755"/>
      <c r="COH296" s="755"/>
      <c r="COI296" s="755"/>
      <c r="COJ296" s="755"/>
      <c r="COK296" s="755"/>
      <c r="COL296" s="755"/>
      <c r="COM296" s="755"/>
      <c r="CON296" s="755"/>
      <c r="COO296" s="755"/>
      <c r="COP296" s="755"/>
      <c r="COQ296" s="755"/>
      <c r="COR296" s="755"/>
      <c r="COS296" s="755"/>
      <c r="COT296" s="755"/>
      <c r="COU296" s="755"/>
      <c r="COV296" s="755"/>
      <c r="COW296" s="755"/>
      <c r="COX296" s="755"/>
      <c r="COY296" s="755"/>
      <c r="COZ296" s="755"/>
      <c r="CPA296" s="755"/>
      <c r="CPB296" s="755"/>
      <c r="CPC296" s="755"/>
      <c r="CPD296" s="755"/>
      <c r="CPE296" s="755"/>
      <c r="CPF296" s="755"/>
      <c r="CPG296" s="755"/>
      <c r="CPH296" s="755"/>
      <c r="CPI296" s="755"/>
      <c r="CPJ296" s="755"/>
      <c r="CPK296" s="755"/>
      <c r="CPL296" s="755"/>
      <c r="CPM296" s="755"/>
      <c r="CPN296" s="755"/>
      <c r="CPO296" s="755"/>
      <c r="CPP296" s="755"/>
      <c r="CPQ296" s="755"/>
      <c r="CPR296" s="755"/>
      <c r="CPS296" s="755"/>
      <c r="CPT296" s="755"/>
      <c r="CPU296" s="755"/>
      <c r="CPV296" s="755"/>
      <c r="CPW296" s="755"/>
      <c r="CPX296" s="755"/>
      <c r="CPY296" s="755"/>
      <c r="CPZ296" s="755"/>
      <c r="CQA296" s="755"/>
      <c r="CQB296" s="755"/>
      <c r="CQC296" s="755"/>
      <c r="CQD296" s="755"/>
      <c r="CQE296" s="755"/>
      <c r="CQF296" s="755"/>
      <c r="CQG296" s="755"/>
      <c r="CQH296" s="755"/>
      <c r="CQI296" s="755"/>
      <c r="CQJ296" s="755"/>
      <c r="CQK296" s="755"/>
      <c r="CQL296" s="755"/>
      <c r="CQM296" s="755"/>
      <c r="CQN296" s="755"/>
      <c r="CQO296" s="755"/>
      <c r="CQP296" s="755"/>
      <c r="CQQ296" s="755"/>
      <c r="CQR296" s="755"/>
      <c r="CQS296" s="755"/>
      <c r="CQT296" s="755"/>
      <c r="CQU296" s="755"/>
      <c r="CQV296" s="755"/>
      <c r="CQW296" s="755"/>
      <c r="CQX296" s="755"/>
      <c r="CQY296" s="755"/>
      <c r="CQZ296" s="755"/>
      <c r="CRA296" s="755"/>
      <c r="CRB296" s="755"/>
      <c r="CRC296" s="755"/>
      <c r="CRD296" s="755"/>
      <c r="CRE296" s="755"/>
      <c r="CRF296" s="755"/>
      <c r="CRG296" s="755"/>
      <c r="CRH296" s="755"/>
      <c r="CRI296" s="755"/>
      <c r="CRJ296" s="755"/>
      <c r="CRK296" s="755"/>
      <c r="CRL296" s="755"/>
      <c r="CRM296" s="755"/>
      <c r="CRN296" s="755"/>
      <c r="CRO296" s="755"/>
      <c r="CRP296" s="755"/>
      <c r="CRQ296" s="755"/>
      <c r="CRR296" s="755"/>
      <c r="CRS296" s="755"/>
      <c r="CRT296" s="755"/>
      <c r="CRU296" s="755"/>
      <c r="CRV296" s="755"/>
      <c r="CRW296" s="755"/>
      <c r="CRX296" s="755"/>
      <c r="CRY296" s="755"/>
      <c r="CRZ296" s="755"/>
      <c r="CSA296" s="755"/>
      <c r="CSB296" s="755"/>
      <c r="CSC296" s="755"/>
      <c r="CSD296" s="755"/>
      <c r="CSE296" s="755"/>
      <c r="CSF296" s="755"/>
      <c r="CSG296" s="755"/>
      <c r="CSH296" s="755"/>
      <c r="CSI296" s="755"/>
      <c r="CSJ296" s="755"/>
      <c r="CSK296" s="755"/>
      <c r="CSL296" s="755"/>
      <c r="CSM296" s="755"/>
      <c r="CSN296" s="755"/>
      <c r="CSO296" s="755"/>
      <c r="CSP296" s="755"/>
      <c r="CSQ296" s="755"/>
      <c r="CSR296" s="755"/>
      <c r="CSS296" s="755"/>
      <c r="CST296" s="755"/>
      <c r="CSU296" s="755"/>
      <c r="CSV296" s="755"/>
      <c r="CSW296" s="755"/>
      <c r="CSX296" s="755"/>
      <c r="CSY296" s="755"/>
      <c r="CSZ296" s="755"/>
      <c r="CTA296" s="755"/>
      <c r="CTB296" s="755"/>
      <c r="CTC296" s="755"/>
      <c r="CTD296" s="755"/>
      <c r="CTE296" s="755"/>
      <c r="CTF296" s="755"/>
      <c r="CTG296" s="755"/>
      <c r="CTH296" s="755"/>
      <c r="CTI296" s="755"/>
      <c r="CTJ296" s="755"/>
      <c r="CTK296" s="755"/>
      <c r="CTL296" s="755"/>
      <c r="CTM296" s="755"/>
      <c r="CTN296" s="755"/>
      <c r="CTO296" s="755"/>
      <c r="CTP296" s="755"/>
      <c r="CTQ296" s="755"/>
      <c r="CTR296" s="755"/>
      <c r="CTS296" s="755"/>
      <c r="CTT296" s="755"/>
      <c r="CTU296" s="755"/>
      <c r="CTV296" s="755"/>
      <c r="CTW296" s="755"/>
      <c r="CTX296" s="755"/>
      <c r="CTY296" s="755"/>
      <c r="CTZ296" s="755"/>
      <c r="CUA296" s="755"/>
      <c r="CUB296" s="755"/>
      <c r="CUC296" s="755"/>
      <c r="CUD296" s="755"/>
      <c r="CUE296" s="755"/>
      <c r="CUF296" s="755"/>
      <c r="CUG296" s="755"/>
      <c r="CUH296" s="755"/>
      <c r="CUI296" s="755"/>
      <c r="CUJ296" s="755"/>
      <c r="CUK296" s="755"/>
      <c r="CUL296" s="755"/>
      <c r="CUM296" s="755"/>
      <c r="CUN296" s="755"/>
      <c r="CUO296" s="755"/>
      <c r="CUP296" s="755"/>
      <c r="CUQ296" s="755"/>
      <c r="CUR296" s="755"/>
      <c r="CUS296" s="755"/>
      <c r="CUT296" s="755"/>
      <c r="CUU296" s="755"/>
      <c r="CUV296" s="755"/>
      <c r="CUW296" s="755"/>
      <c r="CUX296" s="755"/>
      <c r="CUY296" s="755"/>
      <c r="CUZ296" s="755"/>
      <c r="CVA296" s="755"/>
      <c r="CVB296" s="755"/>
      <c r="CVC296" s="755"/>
      <c r="CVD296" s="755"/>
      <c r="CVE296" s="755"/>
      <c r="CVF296" s="755"/>
      <c r="CVG296" s="755"/>
      <c r="CVH296" s="755"/>
      <c r="CVI296" s="755"/>
      <c r="CVJ296" s="755"/>
      <c r="CVK296" s="755"/>
      <c r="CVL296" s="755"/>
      <c r="CVM296" s="755"/>
      <c r="CVN296" s="755"/>
      <c r="CVO296" s="755"/>
      <c r="CVP296" s="755"/>
      <c r="CVQ296" s="755"/>
      <c r="CVR296" s="755"/>
      <c r="CVS296" s="755"/>
      <c r="CVT296" s="755"/>
      <c r="CVU296" s="755"/>
      <c r="CVV296" s="755"/>
      <c r="CVW296" s="755"/>
      <c r="CVX296" s="755"/>
      <c r="CVY296" s="755"/>
      <c r="CVZ296" s="755"/>
      <c r="CWA296" s="755"/>
      <c r="CWB296" s="755"/>
      <c r="CWC296" s="755"/>
      <c r="CWD296" s="755"/>
      <c r="CWE296" s="755"/>
      <c r="CWF296" s="755"/>
      <c r="CWG296" s="755"/>
      <c r="CWH296" s="755"/>
      <c r="CWI296" s="755"/>
      <c r="CWJ296" s="755"/>
      <c r="CWK296" s="755"/>
      <c r="CWL296" s="755"/>
      <c r="CWM296" s="755"/>
      <c r="CWN296" s="755"/>
      <c r="CWO296" s="755"/>
      <c r="CWP296" s="755"/>
      <c r="CWQ296" s="755"/>
      <c r="CWR296" s="755"/>
      <c r="CWS296" s="755"/>
      <c r="CWT296" s="755"/>
      <c r="CWU296" s="755"/>
      <c r="CWV296" s="755"/>
      <c r="CWW296" s="755"/>
      <c r="CWX296" s="755"/>
      <c r="CWY296" s="755"/>
      <c r="CWZ296" s="755"/>
      <c r="CXA296" s="755"/>
      <c r="CXB296" s="755"/>
      <c r="CXC296" s="755"/>
      <c r="CXD296" s="755"/>
      <c r="CXE296" s="755"/>
      <c r="CXF296" s="755"/>
      <c r="CXG296" s="755"/>
      <c r="CXH296" s="755"/>
      <c r="CXI296" s="755"/>
      <c r="CXJ296" s="755"/>
      <c r="CXK296" s="755"/>
      <c r="CXL296" s="755"/>
      <c r="CXM296" s="755"/>
      <c r="CXN296" s="755"/>
      <c r="CXO296" s="755"/>
      <c r="CXP296" s="755"/>
      <c r="CXQ296" s="755"/>
      <c r="CXR296" s="755"/>
      <c r="CXS296" s="755"/>
      <c r="CXT296" s="755"/>
      <c r="CXU296" s="755"/>
      <c r="CXV296" s="755"/>
      <c r="CXW296" s="755"/>
      <c r="CXX296" s="755"/>
      <c r="CXY296" s="755"/>
      <c r="CXZ296" s="755"/>
      <c r="CYA296" s="755"/>
      <c r="CYB296" s="755"/>
      <c r="CYC296" s="755"/>
      <c r="CYD296" s="755"/>
      <c r="CYE296" s="755"/>
      <c r="CYF296" s="755"/>
      <c r="CYG296" s="755"/>
      <c r="CYH296" s="755"/>
      <c r="CYI296" s="755"/>
      <c r="CYJ296" s="755"/>
      <c r="CYK296" s="755"/>
      <c r="CYL296" s="755"/>
      <c r="CYM296" s="755"/>
      <c r="CYN296" s="755"/>
      <c r="CYO296" s="755"/>
      <c r="CYP296" s="755"/>
      <c r="CYQ296" s="755"/>
      <c r="CYR296" s="755"/>
      <c r="CYS296" s="755"/>
      <c r="CYT296" s="755"/>
      <c r="CYU296" s="755"/>
      <c r="CYV296" s="755"/>
      <c r="CYW296" s="755"/>
      <c r="CYX296" s="755"/>
      <c r="CYY296" s="755"/>
      <c r="CYZ296" s="755"/>
      <c r="CZA296" s="755"/>
      <c r="CZB296" s="755"/>
      <c r="CZC296" s="755"/>
      <c r="CZD296" s="755"/>
      <c r="CZE296" s="755"/>
      <c r="CZF296" s="755"/>
      <c r="CZG296" s="755"/>
      <c r="CZH296" s="755"/>
      <c r="CZI296" s="755"/>
      <c r="CZJ296" s="755"/>
      <c r="CZK296" s="755"/>
      <c r="CZL296" s="755"/>
      <c r="CZM296" s="755"/>
      <c r="CZN296" s="755"/>
      <c r="CZO296" s="755"/>
      <c r="CZP296" s="755"/>
      <c r="CZQ296" s="755"/>
      <c r="CZR296" s="755"/>
      <c r="CZS296" s="755"/>
      <c r="CZT296" s="755"/>
      <c r="CZU296" s="755"/>
      <c r="CZV296" s="755"/>
      <c r="CZW296" s="755"/>
      <c r="CZX296" s="755"/>
      <c r="CZY296" s="755"/>
      <c r="CZZ296" s="755"/>
      <c r="DAA296" s="755"/>
      <c r="DAB296" s="755"/>
      <c r="DAC296" s="755"/>
      <c r="DAD296" s="755"/>
      <c r="DAE296" s="755"/>
      <c r="DAF296" s="755"/>
      <c r="DAG296" s="755"/>
      <c r="DAH296" s="755"/>
      <c r="DAI296" s="755"/>
      <c r="DAJ296" s="755"/>
      <c r="DAK296" s="755"/>
      <c r="DAL296" s="755"/>
      <c r="DAM296" s="755"/>
      <c r="DAN296" s="755"/>
      <c r="DAO296" s="755"/>
      <c r="DAP296" s="755"/>
      <c r="DAQ296" s="755"/>
      <c r="DAR296" s="755"/>
      <c r="DAS296" s="755"/>
      <c r="DAT296" s="755"/>
      <c r="DAU296" s="755"/>
      <c r="DAV296" s="755"/>
      <c r="DAW296" s="755"/>
      <c r="DAX296" s="755"/>
      <c r="DAY296" s="755"/>
      <c r="DAZ296" s="755"/>
      <c r="DBA296" s="755"/>
      <c r="DBB296" s="755"/>
      <c r="DBC296" s="755"/>
      <c r="DBD296" s="755"/>
      <c r="DBE296" s="755"/>
      <c r="DBF296" s="755"/>
      <c r="DBG296" s="755"/>
      <c r="DBH296" s="755"/>
      <c r="DBI296" s="755"/>
      <c r="DBJ296" s="755"/>
      <c r="DBK296" s="755"/>
      <c r="DBL296" s="755"/>
      <c r="DBM296" s="755"/>
      <c r="DBN296" s="755"/>
      <c r="DBO296" s="755"/>
      <c r="DBP296" s="755"/>
      <c r="DBQ296" s="755"/>
      <c r="DBR296" s="755"/>
      <c r="DBS296" s="755"/>
      <c r="DBT296" s="755"/>
      <c r="DBU296" s="755"/>
      <c r="DBV296" s="755"/>
      <c r="DBW296" s="755"/>
      <c r="DBX296" s="755"/>
      <c r="DBY296" s="755"/>
      <c r="DBZ296" s="755"/>
      <c r="DCA296" s="755"/>
      <c r="DCB296" s="755"/>
      <c r="DCC296" s="755"/>
      <c r="DCD296" s="755"/>
      <c r="DCE296" s="755"/>
      <c r="DCF296" s="755"/>
      <c r="DCG296" s="755"/>
      <c r="DCH296" s="755"/>
      <c r="DCI296" s="755"/>
      <c r="DCJ296" s="755"/>
      <c r="DCK296" s="755"/>
      <c r="DCL296" s="755"/>
      <c r="DCM296" s="755"/>
      <c r="DCN296" s="755"/>
      <c r="DCO296" s="755"/>
      <c r="DCP296" s="755"/>
      <c r="DCQ296" s="755"/>
      <c r="DCR296" s="755"/>
      <c r="DCS296" s="755"/>
      <c r="DCT296" s="755"/>
      <c r="DCU296" s="755"/>
      <c r="DCV296" s="755"/>
      <c r="DCW296" s="755"/>
      <c r="DCX296" s="755"/>
      <c r="DCY296" s="755"/>
      <c r="DCZ296" s="755"/>
      <c r="DDA296" s="755"/>
      <c r="DDB296" s="755"/>
      <c r="DDC296" s="755"/>
      <c r="DDD296" s="755"/>
      <c r="DDE296" s="755"/>
      <c r="DDF296" s="755"/>
      <c r="DDG296" s="755"/>
      <c r="DDH296" s="755"/>
      <c r="DDI296" s="755"/>
      <c r="DDJ296" s="755"/>
      <c r="DDK296" s="755"/>
      <c r="DDL296" s="755"/>
      <c r="DDM296" s="755"/>
      <c r="DDN296" s="755"/>
      <c r="DDO296" s="755"/>
      <c r="DDP296" s="755"/>
      <c r="DDQ296" s="755"/>
      <c r="DDR296" s="755"/>
      <c r="DDS296" s="755"/>
      <c r="DDT296" s="755"/>
      <c r="DDU296" s="755"/>
      <c r="DDV296" s="755"/>
      <c r="DDW296" s="755"/>
      <c r="DDX296" s="755"/>
      <c r="DDY296" s="755"/>
      <c r="DDZ296" s="755"/>
      <c r="DEA296" s="755"/>
      <c r="DEB296" s="755"/>
      <c r="DEC296" s="755"/>
      <c r="DED296" s="755"/>
      <c r="DEE296" s="755"/>
      <c r="DEF296" s="755"/>
      <c r="DEG296" s="755"/>
      <c r="DEH296" s="755"/>
      <c r="DEI296" s="755"/>
      <c r="DEJ296" s="755"/>
      <c r="DEK296" s="755"/>
      <c r="DEL296" s="755"/>
      <c r="DEM296" s="755"/>
      <c r="DEN296" s="755"/>
      <c r="DEO296" s="755"/>
      <c r="DEP296" s="755"/>
      <c r="DEQ296" s="755"/>
      <c r="DER296" s="755"/>
      <c r="DES296" s="755"/>
      <c r="DET296" s="755"/>
      <c r="DEU296" s="755"/>
      <c r="DEV296" s="755"/>
      <c r="DEW296" s="755"/>
      <c r="DEX296" s="755"/>
      <c r="DEY296" s="755"/>
      <c r="DEZ296" s="755"/>
      <c r="DFA296" s="755"/>
      <c r="DFB296" s="755"/>
      <c r="DFC296" s="755"/>
      <c r="DFD296" s="755"/>
      <c r="DFE296" s="755"/>
      <c r="DFF296" s="755"/>
      <c r="DFG296" s="755"/>
      <c r="DFH296" s="755"/>
      <c r="DFI296" s="755"/>
      <c r="DFJ296" s="755"/>
      <c r="DFK296" s="755"/>
      <c r="DFL296" s="755"/>
      <c r="DFM296" s="755"/>
      <c r="DFN296" s="755"/>
      <c r="DFO296" s="755"/>
      <c r="DFP296" s="755"/>
      <c r="DFQ296" s="755"/>
      <c r="DFR296" s="755"/>
      <c r="DFS296" s="755"/>
      <c r="DFT296" s="755"/>
      <c r="DFU296" s="755"/>
      <c r="DFV296" s="755"/>
      <c r="DFW296" s="755"/>
      <c r="DFX296" s="755"/>
      <c r="DFY296" s="755"/>
      <c r="DFZ296" s="755"/>
      <c r="DGA296" s="755"/>
      <c r="DGB296" s="755"/>
      <c r="DGC296" s="755"/>
      <c r="DGD296" s="755"/>
      <c r="DGE296" s="755"/>
      <c r="DGF296" s="755"/>
      <c r="DGG296" s="755"/>
      <c r="DGH296" s="755"/>
      <c r="DGI296" s="755"/>
      <c r="DGJ296" s="755"/>
      <c r="DGK296" s="755"/>
      <c r="DGL296" s="755"/>
      <c r="DGM296" s="755"/>
      <c r="DGN296" s="755"/>
      <c r="DGO296" s="755"/>
      <c r="DGP296" s="755"/>
      <c r="DGQ296" s="755"/>
      <c r="DGR296" s="755"/>
      <c r="DGS296" s="755"/>
      <c r="DGT296" s="755"/>
      <c r="DGU296" s="755"/>
      <c r="DGV296" s="755"/>
      <c r="DGW296" s="755"/>
      <c r="DGX296" s="755"/>
      <c r="DGY296" s="755"/>
      <c r="DGZ296" s="755"/>
      <c r="DHA296" s="755"/>
      <c r="DHB296" s="755"/>
      <c r="DHC296" s="755"/>
      <c r="DHD296" s="755"/>
      <c r="DHE296" s="755"/>
      <c r="DHF296" s="755"/>
      <c r="DHG296" s="755"/>
      <c r="DHH296" s="755"/>
      <c r="DHI296" s="755"/>
      <c r="DHJ296" s="755"/>
      <c r="DHK296" s="755"/>
      <c r="DHL296" s="755"/>
      <c r="DHM296" s="755"/>
      <c r="DHN296" s="755"/>
      <c r="DHO296" s="755"/>
      <c r="DHP296" s="755"/>
      <c r="DHQ296" s="755"/>
      <c r="DHR296" s="755"/>
      <c r="DHS296" s="755"/>
      <c r="DHT296" s="755"/>
      <c r="DHU296" s="755"/>
      <c r="DHV296" s="755"/>
      <c r="DHW296" s="755"/>
      <c r="DHX296" s="755"/>
      <c r="DHY296" s="755"/>
      <c r="DHZ296" s="755"/>
      <c r="DIA296" s="755"/>
      <c r="DIB296" s="755"/>
      <c r="DIC296" s="755"/>
      <c r="DID296" s="755"/>
      <c r="DIE296" s="755"/>
      <c r="DIF296" s="755"/>
      <c r="DIG296" s="755"/>
      <c r="DIH296" s="755"/>
      <c r="DII296" s="755"/>
      <c r="DIJ296" s="755"/>
      <c r="DIK296" s="755"/>
      <c r="DIL296" s="755"/>
      <c r="DIM296" s="755"/>
      <c r="DIN296" s="755"/>
      <c r="DIO296" s="755"/>
      <c r="DIP296" s="755"/>
      <c r="DIQ296" s="755"/>
      <c r="DIR296" s="755"/>
      <c r="DIS296" s="755"/>
      <c r="DIT296" s="755"/>
      <c r="DIU296" s="755"/>
      <c r="DIV296" s="755"/>
      <c r="DIW296" s="755"/>
      <c r="DIX296" s="755"/>
      <c r="DIY296" s="755"/>
      <c r="DIZ296" s="755"/>
      <c r="DJA296" s="755"/>
      <c r="DJB296" s="755"/>
      <c r="DJC296" s="755"/>
      <c r="DJD296" s="755"/>
      <c r="DJE296" s="755"/>
      <c r="DJF296" s="755"/>
      <c r="DJG296" s="755"/>
      <c r="DJH296" s="755"/>
      <c r="DJI296" s="755"/>
      <c r="DJJ296" s="755"/>
      <c r="DJK296" s="755"/>
      <c r="DJL296" s="755"/>
      <c r="DJM296" s="755"/>
      <c r="DJN296" s="755"/>
      <c r="DJO296" s="755"/>
      <c r="DJP296" s="755"/>
      <c r="DJQ296" s="755"/>
      <c r="DJR296" s="755"/>
      <c r="DJS296" s="755"/>
      <c r="DJT296" s="755"/>
      <c r="DJU296" s="755"/>
      <c r="DJV296" s="755"/>
      <c r="DJW296" s="755"/>
      <c r="DJX296" s="755"/>
      <c r="DJY296" s="755"/>
      <c r="DJZ296" s="755"/>
      <c r="DKA296" s="755"/>
      <c r="DKB296" s="755"/>
      <c r="DKC296" s="755"/>
      <c r="DKD296" s="755"/>
      <c r="DKE296" s="755"/>
      <c r="DKF296" s="755"/>
      <c r="DKG296" s="755"/>
      <c r="DKH296" s="755"/>
      <c r="DKI296" s="755"/>
      <c r="DKJ296" s="755"/>
      <c r="DKK296" s="755"/>
      <c r="DKL296" s="755"/>
      <c r="DKM296" s="755"/>
      <c r="DKN296" s="755"/>
      <c r="DKO296" s="755"/>
      <c r="DKP296" s="755"/>
      <c r="DKQ296" s="755"/>
      <c r="DKR296" s="755"/>
      <c r="DKS296" s="755"/>
      <c r="DKT296" s="755"/>
      <c r="DKU296" s="755"/>
      <c r="DKV296" s="755"/>
      <c r="DKW296" s="755"/>
      <c r="DKX296" s="755"/>
      <c r="DKY296" s="755"/>
      <c r="DKZ296" s="755"/>
      <c r="DLA296" s="755"/>
      <c r="DLB296" s="755"/>
      <c r="DLC296" s="755"/>
      <c r="DLD296" s="755"/>
      <c r="DLE296" s="755"/>
      <c r="DLF296" s="755"/>
      <c r="DLG296" s="755"/>
      <c r="DLH296" s="755"/>
      <c r="DLI296" s="755"/>
      <c r="DLJ296" s="755"/>
      <c r="DLK296" s="755"/>
      <c r="DLL296" s="755"/>
      <c r="DLM296" s="755"/>
      <c r="DLN296" s="755"/>
      <c r="DLO296" s="755"/>
      <c r="DLP296" s="755"/>
      <c r="DLQ296" s="755"/>
      <c r="DLR296" s="755"/>
      <c r="DLS296" s="755"/>
      <c r="DLT296" s="755"/>
      <c r="DLU296" s="755"/>
      <c r="DLV296" s="755"/>
      <c r="DLW296" s="755"/>
      <c r="DLX296" s="755"/>
      <c r="DLY296" s="755"/>
      <c r="DLZ296" s="755"/>
      <c r="DMA296" s="755"/>
      <c r="DMB296" s="755"/>
      <c r="DMC296" s="755"/>
      <c r="DMD296" s="755"/>
      <c r="DME296" s="755"/>
      <c r="DMF296" s="755"/>
      <c r="DMG296" s="755"/>
      <c r="DMH296" s="755"/>
      <c r="DMI296" s="755"/>
      <c r="DMJ296" s="755"/>
      <c r="DMK296" s="755"/>
      <c r="DML296" s="755"/>
      <c r="DMM296" s="755"/>
      <c r="DMN296" s="755"/>
      <c r="DMO296" s="755"/>
      <c r="DMP296" s="755"/>
      <c r="DMQ296" s="755"/>
      <c r="DMR296" s="755"/>
      <c r="DMS296" s="755"/>
      <c r="DMT296" s="755"/>
      <c r="DMU296" s="755"/>
      <c r="DMV296" s="755"/>
      <c r="DMW296" s="755"/>
      <c r="DMX296" s="755"/>
      <c r="DMY296" s="755"/>
      <c r="DMZ296" s="755"/>
      <c r="DNA296" s="755"/>
      <c r="DNB296" s="755"/>
      <c r="DNC296" s="755"/>
      <c r="DND296" s="755"/>
      <c r="DNE296" s="755"/>
      <c r="DNF296" s="755"/>
      <c r="DNG296" s="755"/>
      <c r="DNH296" s="755"/>
      <c r="DNI296" s="755"/>
      <c r="DNJ296" s="755"/>
      <c r="DNK296" s="755"/>
      <c r="DNL296" s="755"/>
      <c r="DNM296" s="755"/>
      <c r="DNN296" s="755"/>
      <c r="DNO296" s="755"/>
      <c r="DNP296" s="755"/>
      <c r="DNQ296" s="755"/>
      <c r="DNR296" s="755"/>
      <c r="DNS296" s="755"/>
      <c r="DNT296" s="755"/>
      <c r="DNU296" s="755"/>
      <c r="DNV296" s="755"/>
      <c r="DNW296" s="755"/>
      <c r="DNX296" s="755"/>
      <c r="DNY296" s="755"/>
      <c r="DNZ296" s="755"/>
      <c r="DOA296" s="755"/>
      <c r="DOB296" s="755"/>
      <c r="DOC296" s="755"/>
      <c r="DOD296" s="755"/>
      <c r="DOE296" s="755"/>
      <c r="DOF296" s="755"/>
      <c r="DOG296" s="755"/>
      <c r="DOH296" s="755"/>
      <c r="DOI296" s="755"/>
      <c r="DOJ296" s="755"/>
      <c r="DOK296" s="755"/>
      <c r="DOL296" s="755"/>
      <c r="DOM296" s="755"/>
      <c r="DON296" s="755"/>
      <c r="DOO296" s="755"/>
      <c r="DOP296" s="755"/>
      <c r="DOQ296" s="755"/>
      <c r="DOR296" s="755"/>
      <c r="DOS296" s="755"/>
      <c r="DOT296" s="755"/>
      <c r="DOU296" s="755"/>
      <c r="DOV296" s="755"/>
      <c r="DOW296" s="755"/>
      <c r="DOX296" s="755"/>
      <c r="DOY296" s="755"/>
      <c r="DOZ296" s="755"/>
      <c r="DPA296" s="755"/>
      <c r="DPB296" s="755"/>
      <c r="DPC296" s="755"/>
      <c r="DPD296" s="755"/>
      <c r="DPE296" s="755"/>
      <c r="DPF296" s="755"/>
      <c r="DPG296" s="755"/>
      <c r="DPH296" s="755"/>
      <c r="DPI296" s="755"/>
      <c r="DPJ296" s="755"/>
      <c r="DPK296" s="755"/>
      <c r="DPL296" s="755"/>
      <c r="DPM296" s="755"/>
      <c r="DPN296" s="755"/>
      <c r="DPO296" s="755"/>
      <c r="DPP296" s="755"/>
      <c r="DPQ296" s="755"/>
      <c r="DPR296" s="755"/>
      <c r="DPS296" s="755"/>
      <c r="DPT296" s="755"/>
      <c r="DPU296" s="755"/>
      <c r="DPV296" s="755"/>
      <c r="DPW296" s="755"/>
      <c r="DPX296" s="755"/>
      <c r="DPY296" s="755"/>
      <c r="DPZ296" s="755"/>
      <c r="DQA296" s="755"/>
      <c r="DQB296" s="755"/>
      <c r="DQC296" s="755"/>
      <c r="DQD296" s="755"/>
      <c r="DQE296" s="755"/>
      <c r="DQF296" s="755"/>
      <c r="DQG296" s="755"/>
      <c r="DQH296" s="755"/>
      <c r="DQI296" s="755"/>
      <c r="DQJ296" s="755"/>
      <c r="DQK296" s="755"/>
      <c r="DQL296" s="755"/>
      <c r="DQM296" s="755"/>
      <c r="DQN296" s="755"/>
      <c r="DQO296" s="755"/>
      <c r="DQP296" s="755"/>
      <c r="DQQ296" s="755"/>
      <c r="DQR296" s="755"/>
      <c r="DQS296" s="755"/>
      <c r="DQT296" s="755"/>
      <c r="DQU296" s="755"/>
      <c r="DQV296" s="755"/>
      <c r="DQW296" s="755"/>
      <c r="DQX296" s="755"/>
      <c r="DQY296" s="755"/>
      <c r="DQZ296" s="755"/>
      <c r="DRA296" s="755"/>
      <c r="DRB296" s="755"/>
      <c r="DRC296" s="755"/>
      <c r="DRD296" s="755"/>
      <c r="DRE296" s="755"/>
      <c r="DRF296" s="755"/>
      <c r="DRG296" s="755"/>
      <c r="DRH296" s="755"/>
      <c r="DRI296" s="755"/>
      <c r="DRJ296" s="755"/>
      <c r="DRK296" s="755"/>
      <c r="DRL296" s="755"/>
      <c r="DRM296" s="755"/>
      <c r="DRN296" s="755"/>
      <c r="DRO296" s="755"/>
      <c r="DRP296" s="755"/>
      <c r="DRQ296" s="755"/>
      <c r="DRR296" s="755"/>
      <c r="DRS296" s="755"/>
      <c r="DRT296" s="755"/>
      <c r="DRU296" s="755"/>
      <c r="DRV296" s="755"/>
      <c r="DRW296" s="755"/>
      <c r="DRX296" s="755"/>
      <c r="DRY296" s="755"/>
      <c r="DRZ296" s="755"/>
      <c r="DSA296" s="755"/>
      <c r="DSB296" s="755"/>
      <c r="DSC296" s="755"/>
      <c r="DSD296" s="755"/>
      <c r="DSE296" s="755"/>
      <c r="DSF296" s="755"/>
      <c r="DSG296" s="755"/>
      <c r="DSH296" s="755"/>
      <c r="DSI296" s="755"/>
      <c r="DSJ296" s="755"/>
      <c r="DSK296" s="755"/>
      <c r="DSL296" s="755"/>
      <c r="DSM296" s="755"/>
      <c r="DSN296" s="755"/>
      <c r="DSO296" s="755"/>
      <c r="DSP296" s="755"/>
      <c r="DSQ296" s="755"/>
      <c r="DSR296" s="755"/>
      <c r="DSS296" s="755"/>
      <c r="DST296" s="755"/>
      <c r="DSU296" s="755"/>
      <c r="DSV296" s="755"/>
      <c r="DSW296" s="755"/>
      <c r="DSX296" s="755"/>
      <c r="DSY296" s="755"/>
      <c r="DSZ296" s="755"/>
      <c r="DTA296" s="755"/>
      <c r="DTB296" s="755"/>
      <c r="DTC296" s="755"/>
      <c r="DTD296" s="755"/>
      <c r="DTE296" s="755"/>
      <c r="DTF296" s="755"/>
      <c r="DTG296" s="755"/>
      <c r="DTH296" s="755"/>
      <c r="DTI296" s="755"/>
      <c r="DTJ296" s="755"/>
      <c r="DTK296" s="755"/>
      <c r="DTL296" s="755"/>
      <c r="DTM296" s="755"/>
      <c r="DTN296" s="755"/>
      <c r="DTO296" s="755"/>
      <c r="DTP296" s="755"/>
      <c r="DTQ296" s="755"/>
      <c r="DTR296" s="755"/>
      <c r="DTS296" s="755"/>
      <c r="DTT296" s="755"/>
      <c r="DTU296" s="755"/>
      <c r="DTV296" s="755"/>
      <c r="DTW296" s="755"/>
      <c r="DTX296" s="755"/>
      <c r="DTY296" s="755"/>
      <c r="DTZ296" s="755"/>
      <c r="DUA296" s="755"/>
      <c r="DUB296" s="755"/>
      <c r="DUC296" s="755"/>
      <c r="DUD296" s="755"/>
      <c r="DUE296" s="755"/>
      <c r="DUF296" s="755"/>
      <c r="DUG296" s="755"/>
      <c r="DUH296" s="755"/>
      <c r="DUI296" s="755"/>
      <c r="DUJ296" s="755"/>
      <c r="DUK296" s="755"/>
      <c r="DUL296" s="755"/>
      <c r="DUM296" s="755"/>
      <c r="DUN296" s="755"/>
      <c r="DUO296" s="755"/>
      <c r="DUP296" s="755"/>
      <c r="DUQ296" s="755"/>
      <c r="DUR296" s="755"/>
      <c r="DUS296" s="755"/>
      <c r="DUT296" s="755"/>
      <c r="DUU296" s="755"/>
      <c r="DUV296" s="755"/>
      <c r="DUW296" s="755"/>
      <c r="DUX296" s="755"/>
      <c r="DUY296" s="755"/>
      <c r="DUZ296" s="755"/>
      <c r="DVA296" s="755"/>
      <c r="DVB296" s="755"/>
      <c r="DVC296" s="755"/>
      <c r="DVD296" s="755"/>
      <c r="DVE296" s="755"/>
      <c r="DVF296" s="755"/>
      <c r="DVG296" s="755"/>
      <c r="DVH296" s="755"/>
      <c r="DVI296" s="755"/>
      <c r="DVJ296" s="755"/>
      <c r="DVK296" s="755"/>
      <c r="DVL296" s="755"/>
      <c r="DVM296" s="755"/>
      <c r="DVN296" s="755"/>
      <c r="DVO296" s="755"/>
      <c r="DVP296" s="755"/>
      <c r="DVQ296" s="755"/>
      <c r="DVR296" s="755"/>
      <c r="DVS296" s="755"/>
      <c r="DVT296" s="755"/>
      <c r="DVU296" s="755"/>
      <c r="DVV296" s="755"/>
      <c r="DVW296" s="755"/>
      <c r="DVX296" s="755"/>
      <c r="DVY296" s="755"/>
      <c r="DVZ296" s="755"/>
      <c r="DWA296" s="755"/>
      <c r="DWB296" s="755"/>
      <c r="DWC296" s="755"/>
      <c r="DWD296" s="755"/>
      <c r="DWE296" s="755"/>
      <c r="DWF296" s="755"/>
      <c r="DWG296" s="755"/>
      <c r="DWH296" s="755"/>
      <c r="DWI296" s="755"/>
      <c r="DWJ296" s="755"/>
      <c r="DWK296" s="755"/>
      <c r="DWL296" s="755"/>
      <c r="DWM296" s="755"/>
      <c r="DWN296" s="755"/>
      <c r="DWO296" s="755"/>
      <c r="DWP296" s="755"/>
      <c r="DWQ296" s="755"/>
      <c r="DWR296" s="755"/>
      <c r="DWS296" s="755"/>
      <c r="DWT296" s="755"/>
      <c r="DWU296" s="755"/>
      <c r="DWV296" s="755"/>
      <c r="DWW296" s="755"/>
      <c r="DWX296" s="755"/>
      <c r="DWY296" s="755"/>
      <c r="DWZ296" s="755"/>
      <c r="DXA296" s="755"/>
      <c r="DXB296" s="755"/>
      <c r="DXC296" s="755"/>
      <c r="DXD296" s="755"/>
      <c r="DXE296" s="755"/>
      <c r="DXF296" s="755"/>
      <c r="DXG296" s="755"/>
      <c r="DXH296" s="755"/>
      <c r="DXI296" s="755"/>
      <c r="DXJ296" s="755"/>
      <c r="DXK296" s="755"/>
      <c r="DXL296" s="755"/>
      <c r="DXM296" s="755"/>
      <c r="DXN296" s="755"/>
      <c r="DXO296" s="755"/>
      <c r="DXP296" s="755"/>
      <c r="DXQ296" s="755"/>
      <c r="DXR296" s="755"/>
      <c r="DXS296" s="755"/>
      <c r="DXT296" s="755"/>
      <c r="DXU296" s="755"/>
      <c r="DXV296" s="755"/>
      <c r="DXW296" s="755"/>
      <c r="DXX296" s="755"/>
      <c r="DXY296" s="755"/>
      <c r="DXZ296" s="755"/>
      <c r="DYA296" s="755"/>
      <c r="DYB296" s="755"/>
      <c r="DYC296" s="755"/>
      <c r="DYD296" s="755"/>
      <c r="DYE296" s="755"/>
      <c r="DYF296" s="755"/>
      <c r="DYG296" s="755"/>
      <c r="DYH296" s="755"/>
      <c r="DYI296" s="755"/>
      <c r="DYJ296" s="755"/>
      <c r="DYK296" s="755"/>
      <c r="DYL296" s="755"/>
      <c r="DYM296" s="755"/>
      <c r="DYN296" s="755"/>
      <c r="DYO296" s="755"/>
      <c r="DYP296" s="755"/>
      <c r="DYQ296" s="755"/>
      <c r="DYR296" s="755"/>
      <c r="DYS296" s="755"/>
      <c r="DYT296" s="755"/>
      <c r="DYU296" s="755"/>
      <c r="DYV296" s="755"/>
      <c r="DYW296" s="755"/>
      <c r="DYX296" s="755"/>
      <c r="DYY296" s="755"/>
      <c r="DYZ296" s="755"/>
      <c r="DZA296" s="755"/>
      <c r="DZB296" s="755"/>
      <c r="DZC296" s="755"/>
      <c r="DZD296" s="755"/>
      <c r="DZE296" s="755"/>
      <c r="DZF296" s="755"/>
      <c r="DZG296" s="755"/>
      <c r="DZH296" s="755"/>
      <c r="DZI296" s="755"/>
      <c r="DZJ296" s="755"/>
      <c r="DZK296" s="755"/>
      <c r="DZL296" s="755"/>
      <c r="DZM296" s="755"/>
      <c r="DZN296" s="755"/>
      <c r="DZO296" s="755"/>
      <c r="DZP296" s="755"/>
      <c r="DZQ296" s="755"/>
      <c r="DZR296" s="755"/>
      <c r="DZS296" s="755"/>
      <c r="DZT296" s="755"/>
      <c r="DZU296" s="755"/>
      <c r="DZV296" s="755"/>
      <c r="DZW296" s="755"/>
      <c r="DZX296" s="755"/>
      <c r="DZY296" s="755"/>
      <c r="DZZ296" s="755"/>
      <c r="EAA296" s="755"/>
      <c r="EAB296" s="755"/>
      <c r="EAC296" s="755"/>
      <c r="EAD296" s="755"/>
      <c r="EAE296" s="755"/>
      <c r="EAF296" s="755"/>
      <c r="EAG296" s="755"/>
      <c r="EAH296" s="755"/>
      <c r="EAI296" s="755"/>
      <c r="EAJ296" s="755"/>
      <c r="EAK296" s="755"/>
      <c r="EAL296" s="755"/>
      <c r="EAM296" s="755"/>
      <c r="EAN296" s="755"/>
      <c r="EAO296" s="755"/>
      <c r="EAP296" s="755"/>
      <c r="EAQ296" s="755"/>
      <c r="EAR296" s="755"/>
      <c r="EAS296" s="755"/>
      <c r="EAT296" s="755"/>
      <c r="EAU296" s="755"/>
      <c r="EAV296" s="755"/>
      <c r="EAW296" s="755"/>
      <c r="EAX296" s="755"/>
      <c r="EAY296" s="755"/>
      <c r="EAZ296" s="755"/>
      <c r="EBA296" s="755"/>
      <c r="EBB296" s="755"/>
      <c r="EBC296" s="755"/>
      <c r="EBD296" s="755"/>
      <c r="EBE296" s="755"/>
      <c r="EBF296" s="755"/>
      <c r="EBG296" s="755"/>
      <c r="EBH296" s="755"/>
      <c r="EBI296" s="755"/>
      <c r="EBJ296" s="755"/>
      <c r="EBK296" s="755"/>
      <c r="EBL296" s="755"/>
      <c r="EBM296" s="755"/>
      <c r="EBN296" s="755"/>
      <c r="EBO296" s="755"/>
      <c r="EBP296" s="755"/>
      <c r="EBQ296" s="755"/>
      <c r="EBR296" s="755"/>
      <c r="EBS296" s="755"/>
      <c r="EBT296" s="755"/>
      <c r="EBU296" s="755"/>
      <c r="EBV296" s="755"/>
      <c r="EBW296" s="755"/>
      <c r="EBX296" s="755"/>
      <c r="EBY296" s="755"/>
      <c r="EBZ296" s="755"/>
      <c r="ECA296" s="755"/>
      <c r="ECB296" s="755"/>
      <c r="ECC296" s="755"/>
      <c r="ECD296" s="755"/>
      <c r="ECE296" s="755"/>
      <c r="ECF296" s="755"/>
      <c r="ECG296" s="755"/>
      <c r="ECH296" s="755"/>
      <c r="ECI296" s="755"/>
      <c r="ECJ296" s="755"/>
      <c r="ECK296" s="755"/>
      <c r="ECL296" s="755"/>
      <c r="ECM296" s="755"/>
      <c r="ECN296" s="755"/>
      <c r="ECO296" s="755"/>
      <c r="ECP296" s="755"/>
      <c r="ECQ296" s="755"/>
      <c r="ECR296" s="755"/>
      <c r="ECS296" s="755"/>
      <c r="ECT296" s="755"/>
      <c r="ECU296" s="755"/>
      <c r="ECV296" s="755"/>
      <c r="ECW296" s="755"/>
      <c r="ECX296" s="755"/>
      <c r="ECY296" s="755"/>
      <c r="ECZ296" s="755"/>
      <c r="EDA296" s="755"/>
      <c r="EDB296" s="755"/>
      <c r="EDC296" s="755"/>
      <c r="EDD296" s="755"/>
      <c r="EDE296" s="755"/>
      <c r="EDF296" s="755"/>
      <c r="EDG296" s="755"/>
      <c r="EDH296" s="755"/>
      <c r="EDI296" s="755"/>
      <c r="EDJ296" s="755"/>
      <c r="EDK296" s="755"/>
      <c r="EDL296" s="755"/>
      <c r="EDM296" s="755"/>
      <c r="EDN296" s="755"/>
      <c r="EDO296" s="755"/>
      <c r="EDP296" s="755"/>
      <c r="EDQ296" s="755"/>
      <c r="EDR296" s="755"/>
      <c r="EDS296" s="755"/>
      <c r="EDT296" s="755"/>
      <c r="EDU296" s="755"/>
      <c r="EDV296" s="755"/>
      <c r="EDW296" s="755"/>
      <c r="EDX296" s="755"/>
      <c r="EDY296" s="755"/>
      <c r="EDZ296" s="755"/>
      <c r="EEA296" s="755"/>
      <c r="EEB296" s="755"/>
      <c r="EEC296" s="755"/>
      <c r="EED296" s="755"/>
      <c r="EEE296" s="755"/>
      <c r="EEF296" s="755"/>
      <c r="EEG296" s="755"/>
      <c r="EEH296" s="755"/>
      <c r="EEI296" s="755"/>
      <c r="EEJ296" s="755"/>
      <c r="EEK296" s="755"/>
      <c r="EEL296" s="755"/>
      <c r="EEM296" s="755"/>
      <c r="EEN296" s="755"/>
      <c r="EEO296" s="755"/>
      <c r="EEP296" s="755"/>
      <c r="EEQ296" s="755"/>
      <c r="EER296" s="755"/>
      <c r="EES296" s="755"/>
      <c r="EET296" s="755"/>
      <c r="EEU296" s="755"/>
      <c r="EEV296" s="755"/>
      <c r="EEW296" s="755"/>
      <c r="EEX296" s="755"/>
      <c r="EEY296" s="755"/>
      <c r="EEZ296" s="755"/>
      <c r="EFA296" s="755"/>
      <c r="EFB296" s="755"/>
      <c r="EFC296" s="755"/>
      <c r="EFD296" s="755"/>
      <c r="EFE296" s="755"/>
      <c r="EFF296" s="755"/>
      <c r="EFG296" s="755"/>
      <c r="EFH296" s="755"/>
      <c r="EFI296" s="755"/>
      <c r="EFJ296" s="755"/>
      <c r="EFK296" s="755"/>
      <c r="EFL296" s="755"/>
      <c r="EFM296" s="755"/>
      <c r="EFN296" s="755"/>
      <c r="EFO296" s="755"/>
      <c r="EFP296" s="755"/>
      <c r="EFQ296" s="755"/>
      <c r="EFR296" s="755"/>
      <c r="EFS296" s="755"/>
      <c r="EFT296" s="755"/>
      <c r="EFU296" s="755"/>
      <c r="EFV296" s="755"/>
      <c r="EFW296" s="755"/>
      <c r="EFX296" s="755"/>
      <c r="EFY296" s="755"/>
      <c r="EFZ296" s="755"/>
      <c r="EGA296" s="755"/>
      <c r="EGB296" s="755"/>
      <c r="EGC296" s="755"/>
      <c r="EGD296" s="755"/>
      <c r="EGE296" s="755"/>
      <c r="EGF296" s="755"/>
      <c r="EGG296" s="755"/>
      <c r="EGH296" s="755"/>
      <c r="EGI296" s="755"/>
      <c r="EGJ296" s="755"/>
      <c r="EGK296" s="755"/>
      <c r="EGL296" s="755"/>
      <c r="EGM296" s="755"/>
      <c r="EGN296" s="755"/>
      <c r="EGO296" s="755"/>
      <c r="EGP296" s="755"/>
      <c r="EGQ296" s="755"/>
      <c r="EGR296" s="755"/>
      <c r="EGS296" s="755"/>
      <c r="EGT296" s="755"/>
      <c r="EGU296" s="755"/>
      <c r="EGV296" s="755"/>
      <c r="EGW296" s="755"/>
      <c r="EGX296" s="755"/>
      <c r="EGY296" s="755"/>
      <c r="EGZ296" s="755"/>
      <c r="EHA296" s="755"/>
      <c r="EHB296" s="755"/>
      <c r="EHC296" s="755"/>
      <c r="EHD296" s="755"/>
      <c r="EHE296" s="755"/>
      <c r="EHF296" s="755"/>
      <c r="EHG296" s="755"/>
      <c r="EHH296" s="755"/>
      <c r="EHI296" s="755"/>
      <c r="EHJ296" s="755"/>
      <c r="EHK296" s="755"/>
      <c r="EHL296" s="755"/>
      <c r="EHM296" s="755"/>
      <c r="EHN296" s="755"/>
      <c r="EHO296" s="755"/>
      <c r="EHP296" s="755"/>
      <c r="EHQ296" s="755"/>
      <c r="EHR296" s="755"/>
      <c r="EHS296" s="755"/>
      <c r="EHT296" s="755"/>
      <c r="EHU296" s="755"/>
      <c r="EHV296" s="755"/>
      <c r="EHW296" s="755"/>
      <c r="EHX296" s="755"/>
      <c r="EHY296" s="755"/>
      <c r="EHZ296" s="755"/>
      <c r="EIA296" s="755"/>
      <c r="EIB296" s="755"/>
      <c r="EIC296" s="755"/>
      <c r="EID296" s="755"/>
      <c r="EIE296" s="755"/>
      <c r="EIF296" s="755"/>
      <c r="EIG296" s="755"/>
      <c r="EIH296" s="755"/>
      <c r="EII296" s="755"/>
      <c r="EIJ296" s="755"/>
      <c r="EIK296" s="755"/>
      <c r="EIL296" s="755"/>
      <c r="EIM296" s="755"/>
      <c r="EIN296" s="755"/>
      <c r="EIO296" s="755"/>
      <c r="EIP296" s="755"/>
      <c r="EIQ296" s="755"/>
      <c r="EIR296" s="755"/>
      <c r="EIS296" s="755"/>
      <c r="EIT296" s="755"/>
      <c r="EIU296" s="755"/>
      <c r="EIV296" s="755"/>
      <c r="EIW296" s="755"/>
      <c r="EIX296" s="755"/>
      <c r="EIY296" s="755"/>
      <c r="EIZ296" s="755"/>
      <c r="EJA296" s="755"/>
      <c r="EJB296" s="755"/>
      <c r="EJC296" s="755"/>
      <c r="EJD296" s="755"/>
      <c r="EJE296" s="755"/>
      <c r="EJF296" s="755"/>
      <c r="EJG296" s="755"/>
      <c r="EJH296" s="755"/>
      <c r="EJI296" s="755"/>
      <c r="EJJ296" s="755"/>
      <c r="EJK296" s="755"/>
      <c r="EJL296" s="755"/>
      <c r="EJM296" s="755"/>
      <c r="EJN296" s="755"/>
      <c r="EJO296" s="755"/>
      <c r="EJP296" s="755"/>
      <c r="EJQ296" s="755"/>
      <c r="EJR296" s="755"/>
      <c r="EJS296" s="755"/>
      <c r="EJT296" s="755"/>
      <c r="EJU296" s="755"/>
      <c r="EJV296" s="755"/>
      <c r="EJW296" s="755"/>
      <c r="EJX296" s="755"/>
      <c r="EJY296" s="755"/>
      <c r="EJZ296" s="755"/>
      <c r="EKA296" s="755"/>
      <c r="EKB296" s="755"/>
      <c r="EKC296" s="755"/>
      <c r="EKD296" s="755"/>
      <c r="EKE296" s="755"/>
      <c r="EKF296" s="755"/>
      <c r="EKG296" s="755"/>
      <c r="EKH296" s="755"/>
      <c r="EKI296" s="755"/>
      <c r="EKJ296" s="755"/>
      <c r="EKK296" s="755"/>
      <c r="EKL296" s="755"/>
      <c r="EKM296" s="755"/>
      <c r="EKN296" s="755"/>
      <c r="EKO296" s="755"/>
      <c r="EKP296" s="755"/>
      <c r="EKQ296" s="755"/>
      <c r="EKR296" s="755"/>
      <c r="EKS296" s="755"/>
      <c r="EKT296" s="755"/>
      <c r="EKU296" s="755"/>
      <c r="EKV296" s="755"/>
      <c r="EKW296" s="755"/>
      <c r="EKX296" s="755"/>
      <c r="EKY296" s="755"/>
      <c r="EKZ296" s="755"/>
      <c r="ELA296" s="755"/>
      <c r="ELB296" s="755"/>
      <c r="ELC296" s="755"/>
      <c r="ELD296" s="755"/>
      <c r="ELE296" s="755"/>
      <c r="ELF296" s="755"/>
      <c r="ELG296" s="755"/>
      <c r="ELH296" s="755"/>
      <c r="ELI296" s="755"/>
      <c r="ELJ296" s="755"/>
      <c r="ELK296" s="755"/>
      <c r="ELL296" s="755"/>
      <c r="ELM296" s="755"/>
      <c r="ELN296" s="755"/>
      <c r="ELO296" s="755"/>
      <c r="ELP296" s="755"/>
      <c r="ELQ296" s="755"/>
      <c r="ELR296" s="755"/>
      <c r="ELS296" s="755"/>
      <c r="ELT296" s="755"/>
      <c r="ELU296" s="755"/>
      <c r="ELV296" s="755"/>
      <c r="ELW296" s="755"/>
      <c r="ELX296" s="755"/>
      <c r="ELY296" s="755"/>
      <c r="ELZ296" s="755"/>
      <c r="EMA296" s="755"/>
      <c r="EMB296" s="755"/>
      <c r="EMC296" s="755"/>
      <c r="EMD296" s="755"/>
      <c r="EME296" s="755"/>
      <c r="EMF296" s="755"/>
      <c r="EMG296" s="755"/>
      <c r="EMH296" s="755"/>
      <c r="EMI296" s="755"/>
      <c r="EMJ296" s="755"/>
      <c r="EMK296" s="755"/>
      <c r="EML296" s="755"/>
      <c r="EMM296" s="755"/>
      <c r="EMN296" s="755"/>
      <c r="EMO296" s="755"/>
      <c r="EMP296" s="755"/>
      <c r="EMQ296" s="755"/>
      <c r="EMR296" s="755"/>
      <c r="EMS296" s="755"/>
      <c r="EMT296" s="755"/>
      <c r="EMU296" s="755"/>
      <c r="EMV296" s="755"/>
      <c r="EMW296" s="755"/>
      <c r="EMX296" s="755"/>
      <c r="EMY296" s="755"/>
      <c r="EMZ296" s="755"/>
      <c r="ENA296" s="755"/>
      <c r="ENB296" s="755"/>
      <c r="ENC296" s="755"/>
      <c r="END296" s="755"/>
      <c r="ENE296" s="755"/>
      <c r="ENF296" s="755"/>
      <c r="ENG296" s="755"/>
      <c r="ENH296" s="755"/>
      <c r="ENI296" s="755"/>
      <c r="ENJ296" s="755"/>
      <c r="ENK296" s="755"/>
      <c r="ENL296" s="755"/>
      <c r="ENM296" s="755"/>
      <c r="ENN296" s="755"/>
      <c r="ENO296" s="755"/>
      <c r="ENP296" s="755"/>
      <c r="ENQ296" s="755"/>
      <c r="ENR296" s="755"/>
      <c r="ENS296" s="755"/>
      <c r="ENT296" s="755"/>
      <c r="ENU296" s="755"/>
      <c r="ENV296" s="755"/>
      <c r="ENW296" s="755"/>
      <c r="ENX296" s="755"/>
      <c r="ENY296" s="755"/>
      <c r="ENZ296" s="755"/>
      <c r="EOA296" s="755"/>
      <c r="EOB296" s="755"/>
      <c r="EOC296" s="755"/>
      <c r="EOD296" s="755"/>
      <c r="EOE296" s="755"/>
      <c r="EOF296" s="755"/>
      <c r="EOG296" s="755"/>
      <c r="EOH296" s="755"/>
      <c r="EOI296" s="755"/>
      <c r="EOJ296" s="755"/>
      <c r="EOK296" s="755"/>
      <c r="EOL296" s="755"/>
      <c r="EOM296" s="755"/>
      <c r="EON296" s="755"/>
      <c r="EOO296" s="755"/>
      <c r="EOP296" s="755"/>
      <c r="EOQ296" s="755"/>
      <c r="EOR296" s="755"/>
      <c r="EOS296" s="755"/>
      <c r="EOT296" s="755"/>
      <c r="EOU296" s="755"/>
      <c r="EOV296" s="755"/>
      <c r="EOW296" s="755"/>
      <c r="EOX296" s="755"/>
      <c r="EOY296" s="755"/>
      <c r="EOZ296" s="755"/>
      <c r="EPA296" s="755"/>
      <c r="EPB296" s="755"/>
      <c r="EPC296" s="755"/>
      <c r="EPD296" s="755"/>
      <c r="EPE296" s="755"/>
      <c r="EPF296" s="755"/>
      <c r="EPG296" s="755"/>
      <c r="EPH296" s="755"/>
      <c r="EPI296" s="755"/>
      <c r="EPJ296" s="755"/>
      <c r="EPK296" s="755"/>
      <c r="EPL296" s="755"/>
      <c r="EPM296" s="755"/>
      <c r="EPN296" s="755"/>
      <c r="EPO296" s="755"/>
      <c r="EPP296" s="755"/>
      <c r="EPQ296" s="755"/>
      <c r="EPR296" s="755"/>
      <c r="EPS296" s="755"/>
      <c r="EPT296" s="755"/>
      <c r="EPU296" s="755"/>
      <c r="EPV296" s="755"/>
      <c r="EPW296" s="755"/>
      <c r="EPX296" s="755"/>
      <c r="EPY296" s="755"/>
      <c r="EPZ296" s="755"/>
      <c r="EQA296" s="755"/>
      <c r="EQB296" s="755"/>
      <c r="EQC296" s="755"/>
      <c r="EQD296" s="755"/>
      <c r="EQE296" s="755"/>
      <c r="EQF296" s="755"/>
      <c r="EQG296" s="755"/>
      <c r="EQH296" s="755"/>
      <c r="EQI296" s="755"/>
      <c r="EQJ296" s="755"/>
      <c r="EQK296" s="755"/>
      <c r="EQL296" s="755"/>
      <c r="EQM296" s="755"/>
      <c r="EQN296" s="755"/>
      <c r="EQO296" s="755"/>
      <c r="EQP296" s="755"/>
      <c r="EQQ296" s="755"/>
      <c r="EQR296" s="755"/>
      <c r="EQS296" s="755"/>
      <c r="EQT296" s="755"/>
      <c r="EQU296" s="755"/>
      <c r="EQV296" s="755"/>
      <c r="EQW296" s="755"/>
      <c r="EQX296" s="755"/>
      <c r="EQY296" s="755"/>
      <c r="EQZ296" s="755"/>
      <c r="ERA296" s="755"/>
      <c r="ERB296" s="755"/>
      <c r="ERC296" s="755"/>
      <c r="ERD296" s="755"/>
      <c r="ERE296" s="755"/>
      <c r="ERF296" s="755"/>
      <c r="ERG296" s="755"/>
      <c r="ERH296" s="755"/>
      <c r="ERI296" s="755"/>
      <c r="ERJ296" s="755"/>
      <c r="ERK296" s="755"/>
      <c r="ERL296" s="755"/>
      <c r="ERM296" s="755"/>
      <c r="ERN296" s="755"/>
      <c r="ERO296" s="755"/>
      <c r="ERP296" s="755"/>
      <c r="ERQ296" s="755"/>
      <c r="ERR296" s="755"/>
      <c r="ERS296" s="755"/>
      <c r="ERT296" s="755"/>
      <c r="ERU296" s="755"/>
      <c r="ERV296" s="755"/>
      <c r="ERW296" s="755"/>
      <c r="ERX296" s="755"/>
      <c r="ERY296" s="755"/>
      <c r="ERZ296" s="755"/>
      <c r="ESA296" s="755"/>
      <c r="ESB296" s="755"/>
      <c r="ESC296" s="755"/>
      <c r="ESD296" s="755"/>
      <c r="ESE296" s="755"/>
      <c r="ESF296" s="755"/>
      <c r="ESG296" s="755"/>
      <c r="ESH296" s="755"/>
      <c r="ESI296" s="755"/>
      <c r="ESJ296" s="755"/>
      <c r="ESK296" s="755"/>
      <c r="ESL296" s="755"/>
      <c r="ESM296" s="755"/>
      <c r="ESN296" s="755"/>
      <c r="ESO296" s="755"/>
      <c r="ESP296" s="755"/>
      <c r="ESQ296" s="755"/>
      <c r="ESR296" s="755"/>
      <c r="ESS296" s="755"/>
      <c r="EST296" s="755"/>
      <c r="ESU296" s="755"/>
      <c r="ESV296" s="755"/>
      <c r="ESW296" s="755"/>
      <c r="ESX296" s="755"/>
      <c r="ESY296" s="755"/>
      <c r="ESZ296" s="755"/>
      <c r="ETA296" s="755"/>
      <c r="ETB296" s="755"/>
      <c r="ETC296" s="755"/>
      <c r="ETD296" s="755"/>
      <c r="ETE296" s="755"/>
      <c r="ETF296" s="755"/>
      <c r="ETG296" s="755"/>
      <c r="ETH296" s="755"/>
      <c r="ETI296" s="755"/>
      <c r="ETJ296" s="755"/>
      <c r="ETK296" s="755"/>
      <c r="ETL296" s="755"/>
      <c r="ETM296" s="755"/>
      <c r="ETN296" s="755"/>
      <c r="ETO296" s="755"/>
      <c r="ETP296" s="755"/>
      <c r="ETQ296" s="755"/>
      <c r="ETR296" s="755"/>
      <c r="ETS296" s="755"/>
      <c r="ETT296" s="755"/>
      <c r="ETU296" s="755"/>
      <c r="ETV296" s="755"/>
      <c r="ETW296" s="755"/>
      <c r="ETX296" s="755"/>
      <c r="ETY296" s="755"/>
      <c r="ETZ296" s="755"/>
      <c r="EUA296" s="755"/>
      <c r="EUB296" s="755"/>
      <c r="EUC296" s="755"/>
      <c r="EUD296" s="755"/>
      <c r="EUE296" s="755"/>
      <c r="EUF296" s="755"/>
      <c r="EUG296" s="755"/>
      <c r="EUH296" s="755"/>
      <c r="EUI296" s="755"/>
      <c r="EUJ296" s="755"/>
      <c r="EUK296" s="755"/>
      <c r="EUL296" s="755"/>
      <c r="EUM296" s="755"/>
      <c r="EUN296" s="755"/>
      <c r="EUO296" s="755"/>
      <c r="EUP296" s="755"/>
      <c r="EUQ296" s="755"/>
      <c r="EUR296" s="755"/>
      <c r="EUS296" s="755"/>
      <c r="EUT296" s="755"/>
      <c r="EUU296" s="755"/>
      <c r="EUV296" s="755"/>
      <c r="EUW296" s="755"/>
      <c r="EUX296" s="755"/>
      <c r="EUY296" s="755"/>
      <c r="EUZ296" s="755"/>
      <c r="EVA296" s="755"/>
      <c r="EVB296" s="755"/>
      <c r="EVC296" s="755"/>
      <c r="EVD296" s="755"/>
      <c r="EVE296" s="755"/>
      <c r="EVF296" s="755"/>
      <c r="EVG296" s="755"/>
      <c r="EVH296" s="755"/>
      <c r="EVI296" s="755"/>
      <c r="EVJ296" s="755"/>
      <c r="EVK296" s="755"/>
      <c r="EVL296" s="755"/>
      <c r="EVM296" s="755"/>
      <c r="EVN296" s="755"/>
      <c r="EVO296" s="755"/>
      <c r="EVP296" s="755"/>
      <c r="EVQ296" s="755"/>
      <c r="EVR296" s="755"/>
      <c r="EVS296" s="755"/>
      <c r="EVT296" s="755"/>
      <c r="EVU296" s="755"/>
      <c r="EVV296" s="755"/>
      <c r="EVW296" s="755"/>
      <c r="EVX296" s="755"/>
      <c r="EVY296" s="755"/>
      <c r="EVZ296" s="755"/>
      <c r="EWA296" s="755"/>
      <c r="EWB296" s="755"/>
      <c r="EWC296" s="755"/>
      <c r="EWD296" s="755"/>
      <c r="EWE296" s="755"/>
      <c r="EWF296" s="755"/>
      <c r="EWG296" s="755"/>
      <c r="EWH296" s="755"/>
      <c r="EWI296" s="755"/>
      <c r="EWJ296" s="755"/>
      <c r="EWK296" s="755"/>
      <c r="EWL296" s="755"/>
      <c r="EWM296" s="755"/>
      <c r="EWN296" s="755"/>
      <c r="EWO296" s="755"/>
      <c r="EWP296" s="755"/>
      <c r="EWQ296" s="755"/>
      <c r="EWR296" s="755"/>
      <c r="EWS296" s="755"/>
      <c r="EWT296" s="755"/>
      <c r="EWU296" s="755"/>
      <c r="EWV296" s="755"/>
      <c r="EWW296" s="755"/>
      <c r="EWX296" s="755"/>
      <c r="EWY296" s="755"/>
      <c r="EWZ296" s="755"/>
      <c r="EXA296" s="755"/>
      <c r="EXB296" s="755"/>
      <c r="EXC296" s="755"/>
      <c r="EXD296" s="755"/>
      <c r="EXE296" s="755"/>
      <c r="EXF296" s="755"/>
      <c r="EXG296" s="755"/>
      <c r="EXH296" s="755"/>
      <c r="EXI296" s="755"/>
      <c r="EXJ296" s="755"/>
      <c r="EXK296" s="755"/>
      <c r="EXL296" s="755"/>
      <c r="EXM296" s="755"/>
      <c r="EXN296" s="755"/>
      <c r="EXO296" s="755"/>
      <c r="EXP296" s="755"/>
      <c r="EXQ296" s="755"/>
      <c r="EXR296" s="755"/>
      <c r="EXS296" s="755"/>
      <c r="EXT296" s="755"/>
      <c r="EXU296" s="755"/>
      <c r="EXV296" s="755"/>
      <c r="EXW296" s="755"/>
      <c r="EXX296" s="755"/>
      <c r="EXY296" s="755"/>
      <c r="EXZ296" s="755"/>
      <c r="EYA296" s="755"/>
      <c r="EYB296" s="755"/>
      <c r="EYC296" s="755"/>
      <c r="EYD296" s="755"/>
      <c r="EYE296" s="755"/>
      <c r="EYF296" s="755"/>
      <c r="EYG296" s="755"/>
      <c r="EYH296" s="755"/>
      <c r="EYI296" s="755"/>
      <c r="EYJ296" s="755"/>
      <c r="EYK296" s="755"/>
      <c r="EYL296" s="755"/>
      <c r="EYM296" s="755"/>
      <c r="EYN296" s="755"/>
      <c r="EYO296" s="755"/>
      <c r="EYP296" s="755"/>
      <c r="EYQ296" s="755"/>
      <c r="EYR296" s="755"/>
      <c r="EYS296" s="755"/>
      <c r="EYT296" s="755"/>
      <c r="EYU296" s="755"/>
      <c r="EYV296" s="755"/>
      <c r="EYW296" s="755"/>
      <c r="EYX296" s="755"/>
      <c r="EYY296" s="755"/>
      <c r="EYZ296" s="755"/>
      <c r="EZA296" s="755"/>
      <c r="EZB296" s="755"/>
      <c r="EZC296" s="755"/>
      <c r="EZD296" s="755"/>
      <c r="EZE296" s="755"/>
      <c r="EZF296" s="755"/>
      <c r="EZG296" s="755"/>
      <c r="EZH296" s="755"/>
      <c r="EZI296" s="755"/>
      <c r="EZJ296" s="755"/>
      <c r="EZK296" s="755"/>
      <c r="EZL296" s="755"/>
      <c r="EZM296" s="755"/>
      <c r="EZN296" s="755"/>
      <c r="EZO296" s="755"/>
      <c r="EZP296" s="755"/>
      <c r="EZQ296" s="755"/>
      <c r="EZR296" s="755"/>
      <c r="EZS296" s="755"/>
      <c r="EZT296" s="755"/>
      <c r="EZU296" s="755"/>
      <c r="EZV296" s="755"/>
      <c r="EZW296" s="755"/>
      <c r="EZX296" s="755"/>
      <c r="EZY296" s="755"/>
      <c r="EZZ296" s="755"/>
      <c r="FAA296" s="755"/>
      <c r="FAB296" s="755"/>
      <c r="FAC296" s="755"/>
      <c r="FAD296" s="755"/>
      <c r="FAE296" s="755"/>
      <c r="FAF296" s="755"/>
      <c r="FAG296" s="755"/>
      <c r="FAH296" s="755"/>
      <c r="FAI296" s="755"/>
      <c r="FAJ296" s="755"/>
      <c r="FAK296" s="755"/>
      <c r="FAL296" s="755"/>
      <c r="FAM296" s="755"/>
      <c r="FAN296" s="755"/>
      <c r="FAO296" s="755"/>
      <c r="FAP296" s="755"/>
      <c r="FAQ296" s="755"/>
      <c r="FAR296" s="755"/>
      <c r="FAS296" s="755"/>
      <c r="FAT296" s="755"/>
      <c r="FAU296" s="755"/>
      <c r="FAV296" s="755"/>
      <c r="FAW296" s="755"/>
      <c r="FAX296" s="755"/>
      <c r="FAY296" s="755"/>
      <c r="FAZ296" s="755"/>
      <c r="FBA296" s="755"/>
      <c r="FBB296" s="755"/>
      <c r="FBC296" s="755"/>
      <c r="FBD296" s="755"/>
      <c r="FBE296" s="755"/>
      <c r="FBF296" s="755"/>
      <c r="FBG296" s="755"/>
      <c r="FBH296" s="755"/>
      <c r="FBI296" s="755"/>
      <c r="FBJ296" s="755"/>
      <c r="FBK296" s="755"/>
      <c r="FBL296" s="755"/>
      <c r="FBM296" s="755"/>
      <c r="FBN296" s="755"/>
      <c r="FBO296" s="755"/>
      <c r="FBP296" s="755"/>
      <c r="FBQ296" s="755"/>
      <c r="FBR296" s="755"/>
      <c r="FBS296" s="755"/>
      <c r="FBT296" s="755"/>
      <c r="FBU296" s="755"/>
      <c r="FBV296" s="755"/>
      <c r="FBW296" s="755"/>
      <c r="FBX296" s="755"/>
      <c r="FBY296" s="755"/>
      <c r="FBZ296" s="755"/>
      <c r="FCA296" s="755"/>
      <c r="FCB296" s="755"/>
      <c r="FCC296" s="755"/>
      <c r="FCD296" s="755"/>
      <c r="FCE296" s="755"/>
      <c r="FCF296" s="755"/>
      <c r="FCG296" s="755"/>
      <c r="FCH296" s="755"/>
      <c r="FCI296" s="755"/>
      <c r="FCJ296" s="755"/>
      <c r="FCK296" s="755"/>
      <c r="FCL296" s="755"/>
      <c r="FCM296" s="755"/>
      <c r="FCN296" s="755"/>
      <c r="FCO296" s="755"/>
      <c r="FCP296" s="755"/>
      <c r="FCQ296" s="755"/>
      <c r="FCR296" s="755"/>
      <c r="FCS296" s="755"/>
      <c r="FCT296" s="755"/>
      <c r="FCU296" s="755"/>
      <c r="FCV296" s="755"/>
      <c r="FCW296" s="755"/>
      <c r="FCX296" s="755"/>
      <c r="FCY296" s="755"/>
      <c r="FCZ296" s="755"/>
      <c r="FDA296" s="755"/>
      <c r="FDB296" s="755"/>
      <c r="FDC296" s="755"/>
      <c r="FDD296" s="755"/>
      <c r="FDE296" s="755"/>
      <c r="FDF296" s="755"/>
      <c r="FDG296" s="755"/>
      <c r="FDH296" s="755"/>
      <c r="FDI296" s="755"/>
      <c r="FDJ296" s="755"/>
      <c r="FDK296" s="755"/>
      <c r="FDL296" s="755"/>
      <c r="FDM296" s="755"/>
      <c r="FDN296" s="755"/>
      <c r="FDO296" s="755"/>
      <c r="FDP296" s="755"/>
      <c r="FDQ296" s="755"/>
      <c r="FDR296" s="755"/>
      <c r="FDS296" s="755"/>
      <c r="FDT296" s="755"/>
      <c r="FDU296" s="755"/>
      <c r="FDV296" s="755"/>
      <c r="FDW296" s="755"/>
      <c r="FDX296" s="755"/>
      <c r="FDY296" s="755"/>
      <c r="FDZ296" s="755"/>
      <c r="FEA296" s="755"/>
      <c r="FEB296" s="755"/>
      <c r="FEC296" s="755"/>
      <c r="FED296" s="755"/>
      <c r="FEE296" s="755"/>
      <c r="FEF296" s="755"/>
      <c r="FEG296" s="755"/>
      <c r="FEH296" s="755"/>
      <c r="FEI296" s="755"/>
      <c r="FEJ296" s="755"/>
      <c r="FEK296" s="755"/>
      <c r="FEL296" s="755"/>
      <c r="FEM296" s="755"/>
      <c r="FEN296" s="755"/>
      <c r="FEO296" s="755"/>
      <c r="FEP296" s="755"/>
      <c r="FEQ296" s="755"/>
      <c r="FER296" s="755"/>
      <c r="FES296" s="755"/>
      <c r="FET296" s="755"/>
      <c r="FEU296" s="755"/>
      <c r="FEV296" s="755"/>
      <c r="FEW296" s="755"/>
      <c r="FEX296" s="755"/>
      <c r="FEY296" s="755"/>
      <c r="FEZ296" s="755"/>
      <c r="FFA296" s="755"/>
      <c r="FFB296" s="755"/>
      <c r="FFC296" s="755"/>
      <c r="FFD296" s="755"/>
      <c r="FFE296" s="755"/>
      <c r="FFF296" s="755"/>
      <c r="FFG296" s="755"/>
      <c r="FFH296" s="755"/>
      <c r="FFI296" s="755"/>
      <c r="FFJ296" s="755"/>
      <c r="FFK296" s="755"/>
      <c r="FFL296" s="755"/>
      <c r="FFM296" s="755"/>
      <c r="FFN296" s="755"/>
      <c r="FFO296" s="755"/>
      <c r="FFP296" s="755"/>
      <c r="FFQ296" s="755"/>
      <c r="FFR296" s="755"/>
      <c r="FFS296" s="755"/>
      <c r="FFT296" s="755"/>
      <c r="FFU296" s="755"/>
      <c r="FFV296" s="755"/>
      <c r="FFW296" s="755"/>
      <c r="FFX296" s="755"/>
      <c r="FFY296" s="755"/>
      <c r="FFZ296" s="755"/>
      <c r="FGA296" s="755"/>
      <c r="FGB296" s="755"/>
      <c r="FGC296" s="755"/>
      <c r="FGD296" s="755"/>
      <c r="FGE296" s="755"/>
      <c r="FGF296" s="755"/>
      <c r="FGG296" s="755"/>
      <c r="FGH296" s="755"/>
      <c r="FGI296" s="755"/>
      <c r="FGJ296" s="755"/>
      <c r="FGK296" s="755"/>
      <c r="FGL296" s="755"/>
      <c r="FGM296" s="755"/>
      <c r="FGN296" s="755"/>
      <c r="FGO296" s="755"/>
      <c r="FGP296" s="755"/>
      <c r="FGQ296" s="755"/>
      <c r="FGR296" s="755"/>
      <c r="FGS296" s="755"/>
      <c r="FGT296" s="755"/>
      <c r="FGU296" s="755"/>
      <c r="FGV296" s="755"/>
      <c r="FGW296" s="755"/>
      <c r="FGX296" s="755"/>
      <c r="FGY296" s="755"/>
      <c r="FGZ296" s="755"/>
      <c r="FHA296" s="755"/>
      <c r="FHB296" s="755"/>
      <c r="FHC296" s="755"/>
      <c r="FHD296" s="755"/>
      <c r="FHE296" s="755"/>
      <c r="FHF296" s="755"/>
      <c r="FHG296" s="755"/>
      <c r="FHH296" s="755"/>
      <c r="FHI296" s="755"/>
      <c r="FHJ296" s="755"/>
      <c r="FHK296" s="755"/>
      <c r="FHL296" s="755"/>
      <c r="FHM296" s="755"/>
      <c r="FHN296" s="755"/>
      <c r="FHO296" s="755"/>
      <c r="FHP296" s="755"/>
      <c r="FHQ296" s="755"/>
      <c r="FHR296" s="755"/>
      <c r="FHS296" s="755"/>
      <c r="FHT296" s="755"/>
      <c r="FHU296" s="755"/>
      <c r="FHV296" s="755"/>
      <c r="FHW296" s="755"/>
      <c r="FHX296" s="755"/>
      <c r="FHY296" s="755"/>
      <c r="FHZ296" s="755"/>
      <c r="FIA296" s="755"/>
      <c r="FIB296" s="755"/>
      <c r="FIC296" s="755"/>
      <c r="FID296" s="755"/>
      <c r="FIE296" s="755"/>
      <c r="FIF296" s="755"/>
      <c r="FIG296" s="755"/>
      <c r="FIH296" s="755"/>
      <c r="FII296" s="755"/>
      <c r="FIJ296" s="755"/>
      <c r="FIK296" s="755"/>
      <c r="FIL296" s="755"/>
      <c r="FIM296" s="755"/>
      <c r="FIN296" s="755"/>
      <c r="FIO296" s="755"/>
      <c r="FIP296" s="755"/>
      <c r="FIQ296" s="755"/>
      <c r="FIR296" s="755"/>
      <c r="FIS296" s="755"/>
      <c r="FIT296" s="755"/>
      <c r="FIU296" s="755"/>
      <c r="FIV296" s="755"/>
      <c r="FIW296" s="755"/>
      <c r="FIX296" s="755"/>
      <c r="FIY296" s="755"/>
      <c r="FIZ296" s="755"/>
      <c r="FJA296" s="755"/>
      <c r="FJB296" s="755"/>
      <c r="FJC296" s="755"/>
      <c r="FJD296" s="755"/>
      <c r="FJE296" s="755"/>
      <c r="FJF296" s="755"/>
      <c r="FJG296" s="755"/>
      <c r="FJH296" s="755"/>
      <c r="FJI296" s="755"/>
      <c r="FJJ296" s="755"/>
      <c r="FJK296" s="755"/>
      <c r="FJL296" s="755"/>
      <c r="FJM296" s="755"/>
      <c r="FJN296" s="755"/>
      <c r="FJO296" s="755"/>
      <c r="FJP296" s="755"/>
      <c r="FJQ296" s="755"/>
      <c r="FJR296" s="755"/>
      <c r="FJS296" s="755"/>
      <c r="FJT296" s="755"/>
      <c r="FJU296" s="755"/>
      <c r="FJV296" s="755"/>
      <c r="FJW296" s="755"/>
      <c r="FJX296" s="755"/>
      <c r="FJY296" s="755"/>
      <c r="FJZ296" s="755"/>
      <c r="FKA296" s="755"/>
      <c r="FKB296" s="755"/>
      <c r="FKC296" s="755"/>
      <c r="FKD296" s="755"/>
      <c r="FKE296" s="755"/>
      <c r="FKF296" s="755"/>
      <c r="FKG296" s="755"/>
      <c r="FKH296" s="755"/>
      <c r="FKI296" s="755"/>
      <c r="FKJ296" s="755"/>
      <c r="FKK296" s="755"/>
      <c r="FKL296" s="755"/>
      <c r="FKM296" s="755"/>
      <c r="FKN296" s="755"/>
      <c r="FKO296" s="755"/>
      <c r="FKP296" s="755"/>
      <c r="FKQ296" s="755"/>
      <c r="FKR296" s="755"/>
      <c r="FKS296" s="755"/>
      <c r="FKT296" s="755"/>
      <c r="FKU296" s="755"/>
      <c r="FKV296" s="755"/>
      <c r="FKW296" s="755"/>
      <c r="FKX296" s="755"/>
      <c r="FKY296" s="755"/>
      <c r="FKZ296" s="755"/>
      <c r="FLA296" s="755"/>
      <c r="FLB296" s="755"/>
      <c r="FLC296" s="755"/>
      <c r="FLD296" s="755"/>
      <c r="FLE296" s="755"/>
      <c r="FLF296" s="755"/>
      <c r="FLG296" s="755"/>
      <c r="FLH296" s="755"/>
      <c r="FLI296" s="755"/>
      <c r="FLJ296" s="755"/>
      <c r="FLK296" s="755"/>
      <c r="FLL296" s="755"/>
      <c r="FLM296" s="755"/>
      <c r="FLN296" s="755"/>
      <c r="FLO296" s="755"/>
      <c r="FLP296" s="755"/>
      <c r="FLQ296" s="755"/>
      <c r="FLR296" s="755"/>
      <c r="FLS296" s="755"/>
      <c r="FLT296" s="755"/>
      <c r="FLU296" s="755"/>
      <c r="FLV296" s="755"/>
      <c r="FLW296" s="755"/>
      <c r="FLX296" s="755"/>
      <c r="FLY296" s="755"/>
      <c r="FLZ296" s="755"/>
      <c r="FMA296" s="755"/>
      <c r="FMB296" s="755"/>
      <c r="FMC296" s="755"/>
      <c r="FMD296" s="755"/>
      <c r="FME296" s="755"/>
      <c r="FMF296" s="755"/>
      <c r="FMG296" s="755"/>
      <c r="FMH296" s="755"/>
      <c r="FMI296" s="755"/>
      <c r="FMJ296" s="755"/>
      <c r="FMK296" s="755"/>
      <c r="FML296" s="755"/>
      <c r="FMM296" s="755"/>
      <c r="FMN296" s="755"/>
      <c r="FMO296" s="755"/>
      <c r="FMP296" s="755"/>
      <c r="FMQ296" s="755"/>
      <c r="FMR296" s="755"/>
      <c r="FMS296" s="755"/>
      <c r="FMT296" s="755"/>
      <c r="FMU296" s="755"/>
      <c r="FMV296" s="755"/>
      <c r="FMW296" s="755"/>
      <c r="FMX296" s="755"/>
      <c r="FMY296" s="755"/>
      <c r="FMZ296" s="755"/>
      <c r="FNA296" s="755"/>
      <c r="FNB296" s="755"/>
      <c r="FNC296" s="755"/>
      <c r="FND296" s="755"/>
      <c r="FNE296" s="755"/>
      <c r="FNF296" s="755"/>
      <c r="FNG296" s="755"/>
      <c r="FNH296" s="755"/>
      <c r="FNI296" s="755"/>
      <c r="FNJ296" s="755"/>
      <c r="FNK296" s="755"/>
      <c r="FNL296" s="755"/>
      <c r="FNM296" s="755"/>
      <c r="FNN296" s="755"/>
      <c r="FNO296" s="755"/>
      <c r="FNP296" s="755"/>
      <c r="FNQ296" s="755"/>
      <c r="FNR296" s="755"/>
      <c r="FNS296" s="755"/>
      <c r="FNT296" s="755"/>
      <c r="FNU296" s="755"/>
      <c r="FNV296" s="755"/>
      <c r="FNW296" s="755"/>
      <c r="FNX296" s="755"/>
      <c r="FNY296" s="755"/>
      <c r="FNZ296" s="755"/>
      <c r="FOA296" s="755"/>
      <c r="FOB296" s="755"/>
      <c r="FOC296" s="755"/>
      <c r="FOD296" s="755"/>
      <c r="FOE296" s="755"/>
      <c r="FOF296" s="755"/>
      <c r="FOG296" s="755"/>
      <c r="FOH296" s="755"/>
      <c r="FOI296" s="755"/>
      <c r="FOJ296" s="755"/>
      <c r="FOK296" s="755"/>
      <c r="FOL296" s="755"/>
      <c r="FOM296" s="755"/>
      <c r="FON296" s="755"/>
      <c r="FOO296" s="755"/>
      <c r="FOP296" s="755"/>
      <c r="FOQ296" s="755"/>
      <c r="FOR296" s="755"/>
      <c r="FOS296" s="755"/>
      <c r="FOT296" s="755"/>
      <c r="FOU296" s="755"/>
      <c r="FOV296" s="755"/>
      <c r="FOW296" s="755"/>
      <c r="FOX296" s="755"/>
      <c r="FOY296" s="755"/>
      <c r="FOZ296" s="755"/>
      <c r="FPA296" s="755"/>
      <c r="FPB296" s="755"/>
      <c r="FPC296" s="755"/>
      <c r="FPD296" s="755"/>
      <c r="FPE296" s="755"/>
      <c r="FPF296" s="755"/>
      <c r="FPG296" s="755"/>
      <c r="FPH296" s="755"/>
      <c r="FPI296" s="755"/>
      <c r="FPJ296" s="755"/>
      <c r="FPK296" s="755"/>
      <c r="FPL296" s="755"/>
      <c r="FPM296" s="755"/>
      <c r="FPN296" s="755"/>
      <c r="FPO296" s="755"/>
      <c r="FPP296" s="755"/>
      <c r="FPQ296" s="755"/>
      <c r="FPR296" s="755"/>
      <c r="FPS296" s="755"/>
      <c r="FPT296" s="755"/>
      <c r="FPU296" s="755"/>
      <c r="FPV296" s="755"/>
      <c r="FPW296" s="755"/>
      <c r="FPX296" s="755"/>
      <c r="FPY296" s="755"/>
      <c r="FPZ296" s="755"/>
      <c r="FQA296" s="755"/>
      <c r="FQB296" s="755"/>
      <c r="FQC296" s="755"/>
      <c r="FQD296" s="755"/>
      <c r="FQE296" s="755"/>
      <c r="FQF296" s="755"/>
      <c r="FQG296" s="755"/>
      <c r="FQH296" s="755"/>
      <c r="FQI296" s="755"/>
      <c r="FQJ296" s="755"/>
      <c r="FQK296" s="755"/>
      <c r="FQL296" s="755"/>
      <c r="FQM296" s="755"/>
      <c r="FQN296" s="755"/>
      <c r="FQO296" s="755"/>
      <c r="FQP296" s="755"/>
      <c r="FQQ296" s="755"/>
      <c r="FQR296" s="755"/>
      <c r="FQS296" s="755"/>
      <c r="FQT296" s="755"/>
      <c r="FQU296" s="755"/>
      <c r="FQV296" s="755"/>
      <c r="FQW296" s="755"/>
      <c r="FQX296" s="755"/>
      <c r="FQY296" s="755"/>
      <c r="FQZ296" s="755"/>
      <c r="FRA296" s="755"/>
      <c r="FRB296" s="755"/>
      <c r="FRC296" s="755"/>
      <c r="FRD296" s="755"/>
      <c r="FRE296" s="755"/>
      <c r="FRF296" s="755"/>
      <c r="FRG296" s="755"/>
      <c r="FRH296" s="755"/>
      <c r="FRI296" s="755"/>
      <c r="FRJ296" s="755"/>
      <c r="FRK296" s="755"/>
      <c r="FRL296" s="755"/>
      <c r="FRM296" s="755"/>
      <c r="FRN296" s="755"/>
      <c r="FRO296" s="755"/>
      <c r="FRP296" s="755"/>
      <c r="FRQ296" s="755"/>
      <c r="FRR296" s="755"/>
      <c r="FRS296" s="755"/>
      <c r="FRT296" s="755"/>
      <c r="FRU296" s="755"/>
      <c r="FRV296" s="755"/>
      <c r="FRW296" s="755"/>
      <c r="FRX296" s="755"/>
      <c r="FRY296" s="755"/>
      <c r="FRZ296" s="755"/>
      <c r="FSA296" s="755"/>
      <c r="FSB296" s="755"/>
      <c r="FSC296" s="755"/>
      <c r="FSD296" s="755"/>
      <c r="FSE296" s="755"/>
      <c r="FSF296" s="755"/>
      <c r="FSG296" s="755"/>
      <c r="FSH296" s="755"/>
      <c r="FSI296" s="755"/>
      <c r="FSJ296" s="755"/>
      <c r="FSK296" s="755"/>
      <c r="FSL296" s="755"/>
      <c r="FSM296" s="755"/>
      <c r="FSN296" s="755"/>
      <c r="FSO296" s="755"/>
      <c r="FSP296" s="755"/>
      <c r="FSQ296" s="755"/>
      <c r="FSR296" s="755"/>
      <c r="FSS296" s="755"/>
      <c r="FST296" s="755"/>
      <c r="FSU296" s="755"/>
      <c r="FSV296" s="755"/>
      <c r="FSW296" s="755"/>
      <c r="FSX296" s="755"/>
      <c r="FSY296" s="755"/>
      <c r="FSZ296" s="755"/>
      <c r="FTA296" s="755"/>
      <c r="FTB296" s="755"/>
      <c r="FTC296" s="755"/>
      <c r="FTD296" s="755"/>
      <c r="FTE296" s="755"/>
      <c r="FTF296" s="755"/>
      <c r="FTG296" s="755"/>
      <c r="FTH296" s="755"/>
      <c r="FTI296" s="755"/>
      <c r="FTJ296" s="755"/>
      <c r="FTK296" s="755"/>
      <c r="FTL296" s="755"/>
      <c r="FTM296" s="755"/>
      <c r="FTN296" s="755"/>
      <c r="FTO296" s="755"/>
      <c r="FTP296" s="755"/>
      <c r="FTQ296" s="755"/>
      <c r="FTR296" s="755"/>
      <c r="FTS296" s="755"/>
      <c r="FTT296" s="755"/>
      <c r="FTU296" s="755"/>
      <c r="FTV296" s="755"/>
      <c r="FTW296" s="755"/>
      <c r="FTX296" s="755"/>
      <c r="FTY296" s="755"/>
      <c r="FTZ296" s="755"/>
      <c r="FUA296" s="755"/>
      <c r="FUB296" s="755"/>
      <c r="FUC296" s="755"/>
      <c r="FUD296" s="755"/>
      <c r="FUE296" s="755"/>
      <c r="FUF296" s="755"/>
      <c r="FUG296" s="755"/>
      <c r="FUH296" s="755"/>
      <c r="FUI296" s="755"/>
      <c r="FUJ296" s="755"/>
      <c r="FUK296" s="755"/>
      <c r="FUL296" s="755"/>
      <c r="FUM296" s="755"/>
      <c r="FUN296" s="755"/>
      <c r="FUO296" s="755"/>
      <c r="FUP296" s="755"/>
      <c r="FUQ296" s="755"/>
      <c r="FUR296" s="755"/>
      <c r="FUS296" s="755"/>
      <c r="FUT296" s="755"/>
      <c r="FUU296" s="755"/>
      <c r="FUV296" s="755"/>
      <c r="FUW296" s="755"/>
      <c r="FUX296" s="755"/>
      <c r="FUY296" s="755"/>
      <c r="FUZ296" s="755"/>
      <c r="FVA296" s="755"/>
      <c r="FVB296" s="755"/>
      <c r="FVC296" s="755"/>
      <c r="FVD296" s="755"/>
      <c r="FVE296" s="755"/>
      <c r="FVF296" s="755"/>
      <c r="FVG296" s="755"/>
      <c r="FVH296" s="755"/>
      <c r="FVI296" s="755"/>
      <c r="FVJ296" s="755"/>
      <c r="FVK296" s="755"/>
      <c r="FVL296" s="755"/>
      <c r="FVM296" s="755"/>
      <c r="FVN296" s="755"/>
      <c r="FVO296" s="755"/>
      <c r="FVP296" s="755"/>
      <c r="FVQ296" s="755"/>
      <c r="FVR296" s="755"/>
      <c r="FVS296" s="755"/>
      <c r="FVT296" s="755"/>
      <c r="FVU296" s="755"/>
      <c r="FVV296" s="755"/>
      <c r="FVW296" s="755"/>
      <c r="FVX296" s="755"/>
      <c r="FVY296" s="755"/>
      <c r="FVZ296" s="755"/>
      <c r="FWA296" s="755"/>
      <c r="FWB296" s="755"/>
      <c r="FWC296" s="755"/>
      <c r="FWD296" s="755"/>
      <c r="FWE296" s="755"/>
      <c r="FWF296" s="755"/>
      <c r="FWG296" s="755"/>
      <c r="FWH296" s="755"/>
      <c r="FWI296" s="755"/>
      <c r="FWJ296" s="755"/>
      <c r="FWK296" s="755"/>
      <c r="FWL296" s="755"/>
      <c r="FWM296" s="755"/>
      <c r="FWN296" s="755"/>
      <c r="FWO296" s="755"/>
      <c r="FWP296" s="755"/>
      <c r="FWQ296" s="755"/>
      <c r="FWR296" s="755"/>
      <c r="FWS296" s="755"/>
      <c r="FWT296" s="755"/>
      <c r="FWU296" s="755"/>
      <c r="FWV296" s="755"/>
      <c r="FWW296" s="755"/>
      <c r="FWX296" s="755"/>
      <c r="FWY296" s="755"/>
      <c r="FWZ296" s="755"/>
      <c r="FXA296" s="755"/>
      <c r="FXB296" s="755"/>
      <c r="FXC296" s="755"/>
      <c r="FXD296" s="755"/>
      <c r="FXE296" s="755"/>
      <c r="FXF296" s="755"/>
      <c r="FXG296" s="755"/>
      <c r="FXH296" s="755"/>
      <c r="FXI296" s="755"/>
      <c r="FXJ296" s="755"/>
      <c r="FXK296" s="755"/>
      <c r="FXL296" s="755"/>
      <c r="FXM296" s="755"/>
      <c r="FXN296" s="755"/>
      <c r="FXO296" s="755"/>
      <c r="FXP296" s="755"/>
      <c r="FXQ296" s="755"/>
      <c r="FXR296" s="755"/>
      <c r="FXS296" s="755"/>
      <c r="FXT296" s="755"/>
      <c r="FXU296" s="755"/>
      <c r="FXV296" s="755"/>
      <c r="FXW296" s="755"/>
      <c r="FXX296" s="755"/>
      <c r="FXY296" s="755"/>
      <c r="FXZ296" s="755"/>
      <c r="FYA296" s="755"/>
      <c r="FYB296" s="755"/>
      <c r="FYC296" s="755"/>
      <c r="FYD296" s="755"/>
      <c r="FYE296" s="755"/>
      <c r="FYF296" s="755"/>
      <c r="FYG296" s="755"/>
      <c r="FYH296" s="755"/>
      <c r="FYI296" s="755"/>
      <c r="FYJ296" s="755"/>
      <c r="FYK296" s="755"/>
      <c r="FYL296" s="755"/>
      <c r="FYM296" s="755"/>
      <c r="FYN296" s="755"/>
      <c r="FYO296" s="755"/>
      <c r="FYP296" s="755"/>
      <c r="FYQ296" s="755"/>
      <c r="FYR296" s="755"/>
      <c r="FYS296" s="755"/>
      <c r="FYT296" s="755"/>
      <c r="FYU296" s="755"/>
      <c r="FYV296" s="755"/>
      <c r="FYW296" s="755"/>
      <c r="FYX296" s="755"/>
      <c r="FYY296" s="755"/>
      <c r="FYZ296" s="755"/>
      <c r="FZA296" s="755"/>
      <c r="FZB296" s="755"/>
      <c r="FZC296" s="755"/>
      <c r="FZD296" s="755"/>
      <c r="FZE296" s="755"/>
      <c r="FZF296" s="755"/>
      <c r="FZG296" s="755"/>
      <c r="FZH296" s="755"/>
      <c r="FZI296" s="755"/>
      <c r="FZJ296" s="755"/>
      <c r="FZK296" s="755"/>
      <c r="FZL296" s="755"/>
      <c r="FZM296" s="755"/>
      <c r="FZN296" s="755"/>
      <c r="FZO296" s="755"/>
      <c r="FZP296" s="755"/>
      <c r="FZQ296" s="755"/>
      <c r="FZR296" s="755"/>
      <c r="FZS296" s="755"/>
      <c r="FZT296" s="755"/>
      <c r="FZU296" s="755"/>
      <c r="FZV296" s="755"/>
      <c r="FZW296" s="755"/>
      <c r="FZX296" s="755"/>
      <c r="FZY296" s="755"/>
      <c r="FZZ296" s="755"/>
      <c r="GAA296" s="755"/>
      <c r="GAB296" s="755"/>
      <c r="GAC296" s="755"/>
      <c r="GAD296" s="755"/>
      <c r="GAE296" s="755"/>
      <c r="GAF296" s="755"/>
      <c r="GAG296" s="755"/>
      <c r="GAH296" s="755"/>
      <c r="GAI296" s="755"/>
      <c r="GAJ296" s="755"/>
      <c r="GAK296" s="755"/>
      <c r="GAL296" s="755"/>
      <c r="GAM296" s="755"/>
      <c r="GAN296" s="755"/>
      <c r="GAO296" s="755"/>
      <c r="GAP296" s="755"/>
      <c r="GAQ296" s="755"/>
      <c r="GAR296" s="755"/>
      <c r="GAS296" s="755"/>
      <c r="GAT296" s="755"/>
      <c r="GAU296" s="755"/>
      <c r="GAV296" s="755"/>
      <c r="GAW296" s="755"/>
      <c r="GAX296" s="755"/>
      <c r="GAY296" s="755"/>
      <c r="GAZ296" s="755"/>
      <c r="GBA296" s="755"/>
      <c r="GBB296" s="755"/>
      <c r="GBC296" s="755"/>
      <c r="GBD296" s="755"/>
      <c r="GBE296" s="755"/>
      <c r="GBF296" s="755"/>
      <c r="GBG296" s="755"/>
      <c r="GBH296" s="755"/>
      <c r="GBI296" s="755"/>
      <c r="GBJ296" s="755"/>
      <c r="GBK296" s="755"/>
      <c r="GBL296" s="755"/>
      <c r="GBM296" s="755"/>
      <c r="GBN296" s="755"/>
      <c r="GBO296" s="755"/>
      <c r="GBP296" s="755"/>
      <c r="GBQ296" s="755"/>
      <c r="GBR296" s="755"/>
      <c r="GBS296" s="755"/>
      <c r="GBT296" s="755"/>
      <c r="GBU296" s="755"/>
      <c r="GBV296" s="755"/>
      <c r="GBW296" s="755"/>
      <c r="GBX296" s="755"/>
      <c r="GBY296" s="755"/>
      <c r="GBZ296" s="755"/>
      <c r="GCA296" s="755"/>
      <c r="GCB296" s="755"/>
      <c r="GCC296" s="755"/>
      <c r="GCD296" s="755"/>
      <c r="GCE296" s="755"/>
      <c r="GCF296" s="755"/>
      <c r="GCG296" s="755"/>
      <c r="GCH296" s="755"/>
      <c r="GCI296" s="755"/>
      <c r="GCJ296" s="755"/>
      <c r="GCK296" s="755"/>
      <c r="GCL296" s="755"/>
      <c r="GCM296" s="755"/>
      <c r="GCN296" s="755"/>
      <c r="GCO296" s="755"/>
      <c r="GCP296" s="755"/>
      <c r="GCQ296" s="755"/>
      <c r="GCR296" s="755"/>
      <c r="GCS296" s="755"/>
      <c r="GCT296" s="755"/>
      <c r="GCU296" s="755"/>
      <c r="GCV296" s="755"/>
      <c r="GCW296" s="755"/>
      <c r="GCX296" s="755"/>
      <c r="GCY296" s="755"/>
      <c r="GCZ296" s="755"/>
      <c r="GDA296" s="755"/>
      <c r="GDB296" s="755"/>
      <c r="GDC296" s="755"/>
      <c r="GDD296" s="755"/>
      <c r="GDE296" s="755"/>
      <c r="GDF296" s="755"/>
      <c r="GDG296" s="755"/>
      <c r="GDH296" s="755"/>
      <c r="GDI296" s="755"/>
      <c r="GDJ296" s="755"/>
      <c r="GDK296" s="755"/>
      <c r="GDL296" s="755"/>
      <c r="GDM296" s="755"/>
      <c r="GDN296" s="755"/>
      <c r="GDO296" s="755"/>
      <c r="GDP296" s="755"/>
      <c r="GDQ296" s="755"/>
      <c r="GDR296" s="755"/>
      <c r="GDS296" s="755"/>
      <c r="GDT296" s="755"/>
      <c r="GDU296" s="755"/>
      <c r="GDV296" s="755"/>
      <c r="GDW296" s="755"/>
      <c r="GDX296" s="755"/>
      <c r="GDY296" s="755"/>
      <c r="GDZ296" s="755"/>
      <c r="GEA296" s="755"/>
      <c r="GEB296" s="755"/>
      <c r="GEC296" s="755"/>
      <c r="GED296" s="755"/>
      <c r="GEE296" s="755"/>
      <c r="GEF296" s="755"/>
      <c r="GEG296" s="755"/>
      <c r="GEH296" s="755"/>
      <c r="GEI296" s="755"/>
      <c r="GEJ296" s="755"/>
      <c r="GEK296" s="755"/>
      <c r="GEL296" s="755"/>
      <c r="GEM296" s="755"/>
      <c r="GEN296" s="755"/>
      <c r="GEO296" s="755"/>
      <c r="GEP296" s="755"/>
      <c r="GEQ296" s="755"/>
      <c r="GER296" s="755"/>
      <c r="GES296" s="755"/>
      <c r="GET296" s="755"/>
      <c r="GEU296" s="755"/>
      <c r="GEV296" s="755"/>
      <c r="GEW296" s="755"/>
      <c r="GEX296" s="755"/>
      <c r="GEY296" s="755"/>
      <c r="GEZ296" s="755"/>
      <c r="GFA296" s="755"/>
      <c r="GFB296" s="755"/>
      <c r="GFC296" s="755"/>
      <c r="GFD296" s="755"/>
      <c r="GFE296" s="755"/>
      <c r="GFF296" s="755"/>
      <c r="GFG296" s="755"/>
      <c r="GFH296" s="755"/>
      <c r="GFI296" s="755"/>
      <c r="GFJ296" s="755"/>
      <c r="GFK296" s="755"/>
      <c r="GFL296" s="755"/>
      <c r="GFM296" s="755"/>
      <c r="GFN296" s="755"/>
      <c r="GFO296" s="755"/>
      <c r="GFP296" s="755"/>
      <c r="GFQ296" s="755"/>
      <c r="GFR296" s="755"/>
      <c r="GFS296" s="755"/>
      <c r="GFT296" s="755"/>
      <c r="GFU296" s="755"/>
      <c r="GFV296" s="755"/>
      <c r="GFW296" s="755"/>
      <c r="GFX296" s="755"/>
      <c r="GFY296" s="755"/>
      <c r="GFZ296" s="755"/>
      <c r="GGA296" s="755"/>
      <c r="GGB296" s="755"/>
      <c r="GGC296" s="755"/>
      <c r="GGD296" s="755"/>
      <c r="GGE296" s="755"/>
      <c r="GGF296" s="755"/>
      <c r="GGG296" s="755"/>
      <c r="GGH296" s="755"/>
      <c r="GGI296" s="755"/>
      <c r="GGJ296" s="755"/>
      <c r="GGK296" s="755"/>
      <c r="GGL296" s="755"/>
      <c r="GGM296" s="755"/>
      <c r="GGN296" s="755"/>
      <c r="GGO296" s="755"/>
      <c r="GGP296" s="755"/>
      <c r="GGQ296" s="755"/>
      <c r="GGR296" s="755"/>
      <c r="GGS296" s="755"/>
      <c r="GGT296" s="755"/>
      <c r="GGU296" s="755"/>
      <c r="GGV296" s="755"/>
      <c r="GGW296" s="755"/>
      <c r="GGX296" s="755"/>
      <c r="GGY296" s="755"/>
      <c r="GGZ296" s="755"/>
      <c r="GHA296" s="755"/>
      <c r="GHB296" s="755"/>
      <c r="GHC296" s="755"/>
      <c r="GHD296" s="755"/>
      <c r="GHE296" s="755"/>
      <c r="GHF296" s="755"/>
      <c r="GHG296" s="755"/>
      <c r="GHH296" s="755"/>
      <c r="GHI296" s="755"/>
      <c r="GHJ296" s="755"/>
      <c r="GHK296" s="755"/>
      <c r="GHL296" s="755"/>
      <c r="GHM296" s="755"/>
      <c r="GHN296" s="755"/>
      <c r="GHO296" s="755"/>
      <c r="GHP296" s="755"/>
      <c r="GHQ296" s="755"/>
      <c r="GHR296" s="755"/>
      <c r="GHS296" s="755"/>
      <c r="GHT296" s="755"/>
      <c r="GHU296" s="755"/>
      <c r="GHV296" s="755"/>
      <c r="GHW296" s="755"/>
      <c r="GHX296" s="755"/>
      <c r="GHY296" s="755"/>
      <c r="GHZ296" s="755"/>
      <c r="GIA296" s="755"/>
      <c r="GIB296" s="755"/>
      <c r="GIC296" s="755"/>
      <c r="GID296" s="755"/>
      <c r="GIE296" s="755"/>
      <c r="GIF296" s="755"/>
      <c r="GIG296" s="755"/>
      <c r="GIH296" s="755"/>
      <c r="GII296" s="755"/>
      <c r="GIJ296" s="755"/>
      <c r="GIK296" s="755"/>
      <c r="GIL296" s="755"/>
      <c r="GIM296" s="755"/>
      <c r="GIN296" s="755"/>
      <c r="GIO296" s="755"/>
      <c r="GIP296" s="755"/>
      <c r="GIQ296" s="755"/>
      <c r="GIR296" s="755"/>
      <c r="GIS296" s="755"/>
      <c r="GIT296" s="755"/>
      <c r="GIU296" s="755"/>
      <c r="GIV296" s="755"/>
      <c r="GIW296" s="755"/>
      <c r="GIX296" s="755"/>
      <c r="GIY296" s="755"/>
      <c r="GIZ296" s="755"/>
      <c r="GJA296" s="755"/>
      <c r="GJB296" s="755"/>
      <c r="GJC296" s="755"/>
      <c r="GJD296" s="755"/>
      <c r="GJE296" s="755"/>
      <c r="GJF296" s="755"/>
      <c r="GJG296" s="755"/>
      <c r="GJH296" s="755"/>
      <c r="GJI296" s="755"/>
      <c r="GJJ296" s="755"/>
      <c r="GJK296" s="755"/>
      <c r="GJL296" s="755"/>
      <c r="GJM296" s="755"/>
      <c r="GJN296" s="755"/>
      <c r="GJO296" s="755"/>
      <c r="GJP296" s="755"/>
      <c r="GJQ296" s="755"/>
      <c r="GJR296" s="755"/>
      <c r="GJS296" s="755"/>
      <c r="GJT296" s="755"/>
      <c r="GJU296" s="755"/>
      <c r="GJV296" s="755"/>
      <c r="GJW296" s="755"/>
      <c r="GJX296" s="755"/>
      <c r="GJY296" s="755"/>
      <c r="GJZ296" s="755"/>
      <c r="GKA296" s="755"/>
      <c r="GKB296" s="755"/>
      <c r="GKC296" s="755"/>
      <c r="GKD296" s="755"/>
      <c r="GKE296" s="755"/>
      <c r="GKF296" s="755"/>
      <c r="GKG296" s="755"/>
      <c r="GKH296" s="755"/>
      <c r="GKI296" s="755"/>
      <c r="GKJ296" s="755"/>
      <c r="GKK296" s="755"/>
      <c r="GKL296" s="755"/>
      <c r="GKM296" s="755"/>
      <c r="GKN296" s="755"/>
      <c r="GKO296" s="755"/>
      <c r="GKP296" s="755"/>
      <c r="GKQ296" s="755"/>
      <c r="GKR296" s="755"/>
      <c r="GKS296" s="755"/>
      <c r="GKT296" s="755"/>
      <c r="GKU296" s="755"/>
      <c r="GKV296" s="755"/>
      <c r="GKW296" s="755"/>
      <c r="GKX296" s="755"/>
      <c r="GKY296" s="755"/>
      <c r="GKZ296" s="755"/>
      <c r="GLA296" s="755"/>
      <c r="GLB296" s="755"/>
      <c r="GLC296" s="755"/>
      <c r="GLD296" s="755"/>
      <c r="GLE296" s="755"/>
      <c r="GLF296" s="755"/>
      <c r="GLG296" s="755"/>
      <c r="GLH296" s="755"/>
      <c r="GLI296" s="755"/>
      <c r="GLJ296" s="755"/>
      <c r="GLK296" s="755"/>
      <c r="GLL296" s="755"/>
      <c r="GLM296" s="755"/>
      <c r="GLN296" s="755"/>
      <c r="GLO296" s="755"/>
      <c r="GLP296" s="755"/>
      <c r="GLQ296" s="755"/>
      <c r="GLR296" s="755"/>
      <c r="GLS296" s="755"/>
      <c r="GLT296" s="755"/>
      <c r="GLU296" s="755"/>
      <c r="GLV296" s="755"/>
      <c r="GLW296" s="755"/>
      <c r="GLX296" s="755"/>
      <c r="GLY296" s="755"/>
      <c r="GLZ296" s="755"/>
      <c r="GMA296" s="755"/>
      <c r="GMB296" s="755"/>
      <c r="GMC296" s="755"/>
      <c r="GMD296" s="755"/>
      <c r="GME296" s="755"/>
      <c r="GMF296" s="755"/>
      <c r="GMG296" s="755"/>
      <c r="GMH296" s="755"/>
      <c r="GMI296" s="755"/>
      <c r="GMJ296" s="755"/>
      <c r="GMK296" s="755"/>
      <c r="GML296" s="755"/>
      <c r="GMM296" s="755"/>
      <c r="GMN296" s="755"/>
      <c r="GMO296" s="755"/>
      <c r="GMP296" s="755"/>
      <c r="GMQ296" s="755"/>
      <c r="GMR296" s="755"/>
      <c r="GMS296" s="755"/>
      <c r="GMT296" s="755"/>
      <c r="GMU296" s="755"/>
      <c r="GMV296" s="755"/>
      <c r="GMW296" s="755"/>
      <c r="GMX296" s="755"/>
      <c r="GMY296" s="755"/>
      <c r="GMZ296" s="755"/>
      <c r="GNA296" s="755"/>
      <c r="GNB296" s="755"/>
      <c r="GNC296" s="755"/>
      <c r="GND296" s="755"/>
      <c r="GNE296" s="755"/>
      <c r="GNF296" s="755"/>
      <c r="GNG296" s="755"/>
      <c r="GNH296" s="755"/>
      <c r="GNI296" s="755"/>
      <c r="GNJ296" s="755"/>
      <c r="GNK296" s="755"/>
      <c r="GNL296" s="755"/>
      <c r="GNM296" s="755"/>
      <c r="GNN296" s="755"/>
      <c r="GNO296" s="755"/>
      <c r="GNP296" s="755"/>
      <c r="GNQ296" s="755"/>
      <c r="GNR296" s="755"/>
      <c r="GNS296" s="755"/>
      <c r="GNT296" s="755"/>
      <c r="GNU296" s="755"/>
      <c r="GNV296" s="755"/>
      <c r="GNW296" s="755"/>
      <c r="GNX296" s="755"/>
      <c r="GNY296" s="755"/>
      <c r="GNZ296" s="755"/>
      <c r="GOA296" s="755"/>
      <c r="GOB296" s="755"/>
      <c r="GOC296" s="755"/>
      <c r="GOD296" s="755"/>
      <c r="GOE296" s="755"/>
      <c r="GOF296" s="755"/>
      <c r="GOG296" s="755"/>
      <c r="GOH296" s="755"/>
      <c r="GOI296" s="755"/>
      <c r="GOJ296" s="755"/>
      <c r="GOK296" s="755"/>
      <c r="GOL296" s="755"/>
      <c r="GOM296" s="755"/>
      <c r="GON296" s="755"/>
      <c r="GOO296" s="755"/>
      <c r="GOP296" s="755"/>
      <c r="GOQ296" s="755"/>
      <c r="GOR296" s="755"/>
      <c r="GOS296" s="755"/>
      <c r="GOT296" s="755"/>
      <c r="GOU296" s="755"/>
      <c r="GOV296" s="755"/>
      <c r="GOW296" s="755"/>
      <c r="GOX296" s="755"/>
      <c r="GOY296" s="755"/>
      <c r="GOZ296" s="755"/>
      <c r="GPA296" s="755"/>
      <c r="GPB296" s="755"/>
      <c r="GPC296" s="755"/>
      <c r="GPD296" s="755"/>
      <c r="GPE296" s="755"/>
      <c r="GPF296" s="755"/>
      <c r="GPG296" s="755"/>
      <c r="GPH296" s="755"/>
      <c r="GPI296" s="755"/>
      <c r="GPJ296" s="755"/>
      <c r="GPK296" s="755"/>
      <c r="GPL296" s="755"/>
      <c r="GPM296" s="755"/>
      <c r="GPN296" s="755"/>
      <c r="GPO296" s="755"/>
      <c r="GPP296" s="755"/>
      <c r="GPQ296" s="755"/>
      <c r="GPR296" s="755"/>
      <c r="GPS296" s="755"/>
      <c r="GPT296" s="755"/>
      <c r="GPU296" s="755"/>
      <c r="GPV296" s="755"/>
      <c r="GPW296" s="755"/>
      <c r="GPX296" s="755"/>
      <c r="GPY296" s="755"/>
      <c r="GPZ296" s="755"/>
      <c r="GQA296" s="755"/>
      <c r="GQB296" s="755"/>
      <c r="GQC296" s="755"/>
      <c r="GQD296" s="755"/>
      <c r="GQE296" s="755"/>
      <c r="GQF296" s="755"/>
      <c r="GQG296" s="755"/>
      <c r="GQH296" s="755"/>
      <c r="GQI296" s="755"/>
      <c r="GQJ296" s="755"/>
      <c r="GQK296" s="755"/>
      <c r="GQL296" s="755"/>
      <c r="GQM296" s="755"/>
      <c r="GQN296" s="755"/>
      <c r="GQO296" s="755"/>
      <c r="GQP296" s="755"/>
      <c r="GQQ296" s="755"/>
      <c r="GQR296" s="755"/>
      <c r="GQS296" s="755"/>
      <c r="GQT296" s="755"/>
      <c r="GQU296" s="755"/>
      <c r="GQV296" s="755"/>
      <c r="GQW296" s="755"/>
      <c r="GQX296" s="755"/>
      <c r="GQY296" s="755"/>
      <c r="GQZ296" s="755"/>
      <c r="GRA296" s="755"/>
      <c r="GRB296" s="755"/>
      <c r="GRC296" s="755"/>
      <c r="GRD296" s="755"/>
      <c r="GRE296" s="755"/>
      <c r="GRF296" s="755"/>
      <c r="GRG296" s="755"/>
      <c r="GRH296" s="755"/>
      <c r="GRI296" s="755"/>
      <c r="GRJ296" s="755"/>
      <c r="GRK296" s="755"/>
      <c r="GRL296" s="755"/>
      <c r="GRM296" s="755"/>
      <c r="GRN296" s="755"/>
      <c r="GRO296" s="755"/>
      <c r="GRP296" s="755"/>
      <c r="GRQ296" s="755"/>
      <c r="GRR296" s="755"/>
      <c r="GRS296" s="755"/>
      <c r="GRT296" s="755"/>
      <c r="GRU296" s="755"/>
      <c r="GRV296" s="755"/>
      <c r="GRW296" s="755"/>
      <c r="GRX296" s="755"/>
      <c r="GRY296" s="755"/>
      <c r="GRZ296" s="755"/>
      <c r="GSA296" s="755"/>
      <c r="GSB296" s="755"/>
      <c r="GSC296" s="755"/>
      <c r="GSD296" s="755"/>
      <c r="GSE296" s="755"/>
      <c r="GSF296" s="755"/>
      <c r="GSG296" s="755"/>
      <c r="GSH296" s="755"/>
      <c r="GSI296" s="755"/>
      <c r="GSJ296" s="755"/>
      <c r="GSK296" s="755"/>
      <c r="GSL296" s="755"/>
      <c r="GSM296" s="755"/>
      <c r="GSN296" s="755"/>
      <c r="GSO296" s="755"/>
      <c r="GSP296" s="755"/>
      <c r="GSQ296" s="755"/>
      <c r="GSR296" s="755"/>
      <c r="GSS296" s="755"/>
      <c r="GST296" s="755"/>
      <c r="GSU296" s="755"/>
      <c r="GSV296" s="755"/>
      <c r="GSW296" s="755"/>
      <c r="GSX296" s="755"/>
      <c r="GSY296" s="755"/>
      <c r="GSZ296" s="755"/>
      <c r="GTA296" s="755"/>
      <c r="GTB296" s="755"/>
      <c r="GTC296" s="755"/>
      <c r="GTD296" s="755"/>
      <c r="GTE296" s="755"/>
      <c r="GTF296" s="755"/>
      <c r="GTG296" s="755"/>
      <c r="GTH296" s="755"/>
      <c r="GTI296" s="755"/>
      <c r="GTJ296" s="755"/>
      <c r="GTK296" s="755"/>
      <c r="GTL296" s="755"/>
      <c r="GTM296" s="755"/>
      <c r="GTN296" s="755"/>
      <c r="GTO296" s="755"/>
      <c r="GTP296" s="755"/>
      <c r="GTQ296" s="755"/>
      <c r="GTR296" s="755"/>
      <c r="GTS296" s="755"/>
      <c r="GTT296" s="755"/>
      <c r="GTU296" s="755"/>
      <c r="GTV296" s="755"/>
      <c r="GTW296" s="755"/>
      <c r="GTX296" s="755"/>
      <c r="GTY296" s="755"/>
      <c r="GTZ296" s="755"/>
      <c r="GUA296" s="755"/>
      <c r="GUB296" s="755"/>
      <c r="GUC296" s="755"/>
      <c r="GUD296" s="755"/>
      <c r="GUE296" s="755"/>
      <c r="GUF296" s="755"/>
      <c r="GUG296" s="755"/>
      <c r="GUH296" s="755"/>
      <c r="GUI296" s="755"/>
      <c r="GUJ296" s="755"/>
      <c r="GUK296" s="755"/>
      <c r="GUL296" s="755"/>
      <c r="GUM296" s="755"/>
      <c r="GUN296" s="755"/>
      <c r="GUO296" s="755"/>
      <c r="GUP296" s="755"/>
      <c r="GUQ296" s="755"/>
      <c r="GUR296" s="755"/>
      <c r="GUS296" s="755"/>
      <c r="GUT296" s="755"/>
      <c r="GUU296" s="755"/>
      <c r="GUV296" s="755"/>
      <c r="GUW296" s="755"/>
      <c r="GUX296" s="755"/>
      <c r="GUY296" s="755"/>
      <c r="GUZ296" s="755"/>
      <c r="GVA296" s="755"/>
      <c r="GVB296" s="755"/>
      <c r="GVC296" s="755"/>
      <c r="GVD296" s="755"/>
      <c r="GVE296" s="755"/>
      <c r="GVF296" s="755"/>
      <c r="GVG296" s="755"/>
      <c r="GVH296" s="755"/>
      <c r="GVI296" s="755"/>
      <c r="GVJ296" s="755"/>
      <c r="GVK296" s="755"/>
      <c r="GVL296" s="755"/>
      <c r="GVM296" s="755"/>
      <c r="GVN296" s="755"/>
      <c r="GVO296" s="755"/>
      <c r="GVP296" s="755"/>
      <c r="GVQ296" s="755"/>
      <c r="GVR296" s="755"/>
      <c r="GVS296" s="755"/>
      <c r="GVT296" s="755"/>
      <c r="GVU296" s="755"/>
      <c r="GVV296" s="755"/>
      <c r="GVW296" s="755"/>
      <c r="GVX296" s="755"/>
      <c r="GVY296" s="755"/>
      <c r="GVZ296" s="755"/>
      <c r="GWA296" s="755"/>
      <c r="GWB296" s="755"/>
      <c r="GWC296" s="755"/>
      <c r="GWD296" s="755"/>
      <c r="GWE296" s="755"/>
      <c r="GWF296" s="755"/>
      <c r="GWG296" s="755"/>
      <c r="GWH296" s="755"/>
      <c r="GWI296" s="755"/>
      <c r="GWJ296" s="755"/>
      <c r="GWK296" s="755"/>
      <c r="GWL296" s="755"/>
      <c r="GWM296" s="755"/>
      <c r="GWN296" s="755"/>
      <c r="GWO296" s="755"/>
      <c r="GWP296" s="755"/>
      <c r="GWQ296" s="755"/>
      <c r="GWR296" s="755"/>
      <c r="GWS296" s="755"/>
      <c r="GWT296" s="755"/>
      <c r="GWU296" s="755"/>
      <c r="GWV296" s="755"/>
      <c r="GWW296" s="755"/>
      <c r="GWX296" s="755"/>
      <c r="GWY296" s="755"/>
      <c r="GWZ296" s="755"/>
      <c r="GXA296" s="755"/>
      <c r="GXB296" s="755"/>
      <c r="GXC296" s="755"/>
      <c r="GXD296" s="755"/>
      <c r="GXE296" s="755"/>
      <c r="GXF296" s="755"/>
      <c r="GXG296" s="755"/>
      <c r="GXH296" s="755"/>
      <c r="GXI296" s="755"/>
      <c r="GXJ296" s="755"/>
      <c r="GXK296" s="755"/>
      <c r="GXL296" s="755"/>
      <c r="GXM296" s="755"/>
      <c r="GXN296" s="755"/>
      <c r="GXO296" s="755"/>
      <c r="GXP296" s="755"/>
      <c r="GXQ296" s="755"/>
      <c r="GXR296" s="755"/>
      <c r="GXS296" s="755"/>
      <c r="GXT296" s="755"/>
      <c r="GXU296" s="755"/>
      <c r="GXV296" s="755"/>
      <c r="GXW296" s="755"/>
      <c r="GXX296" s="755"/>
      <c r="GXY296" s="755"/>
      <c r="GXZ296" s="755"/>
      <c r="GYA296" s="755"/>
      <c r="GYB296" s="755"/>
      <c r="GYC296" s="755"/>
      <c r="GYD296" s="755"/>
      <c r="GYE296" s="755"/>
      <c r="GYF296" s="755"/>
      <c r="GYG296" s="755"/>
      <c r="GYH296" s="755"/>
      <c r="GYI296" s="755"/>
      <c r="GYJ296" s="755"/>
      <c r="GYK296" s="755"/>
      <c r="GYL296" s="755"/>
      <c r="GYM296" s="755"/>
      <c r="GYN296" s="755"/>
      <c r="GYO296" s="755"/>
      <c r="GYP296" s="755"/>
      <c r="GYQ296" s="755"/>
      <c r="GYR296" s="755"/>
      <c r="GYS296" s="755"/>
      <c r="GYT296" s="755"/>
      <c r="GYU296" s="755"/>
      <c r="GYV296" s="755"/>
      <c r="GYW296" s="755"/>
      <c r="GYX296" s="755"/>
      <c r="GYY296" s="755"/>
      <c r="GYZ296" s="755"/>
      <c r="GZA296" s="755"/>
      <c r="GZB296" s="755"/>
      <c r="GZC296" s="755"/>
      <c r="GZD296" s="755"/>
      <c r="GZE296" s="755"/>
      <c r="GZF296" s="755"/>
      <c r="GZG296" s="755"/>
      <c r="GZH296" s="755"/>
      <c r="GZI296" s="755"/>
      <c r="GZJ296" s="755"/>
      <c r="GZK296" s="755"/>
      <c r="GZL296" s="755"/>
      <c r="GZM296" s="755"/>
      <c r="GZN296" s="755"/>
      <c r="GZO296" s="755"/>
      <c r="GZP296" s="755"/>
      <c r="GZQ296" s="755"/>
      <c r="GZR296" s="755"/>
      <c r="GZS296" s="755"/>
      <c r="GZT296" s="755"/>
      <c r="GZU296" s="755"/>
      <c r="GZV296" s="755"/>
      <c r="GZW296" s="755"/>
      <c r="GZX296" s="755"/>
      <c r="GZY296" s="755"/>
      <c r="GZZ296" s="755"/>
      <c r="HAA296" s="755"/>
      <c r="HAB296" s="755"/>
      <c r="HAC296" s="755"/>
      <c r="HAD296" s="755"/>
      <c r="HAE296" s="755"/>
      <c r="HAF296" s="755"/>
      <c r="HAG296" s="755"/>
      <c r="HAH296" s="755"/>
      <c r="HAI296" s="755"/>
      <c r="HAJ296" s="755"/>
      <c r="HAK296" s="755"/>
      <c r="HAL296" s="755"/>
      <c r="HAM296" s="755"/>
      <c r="HAN296" s="755"/>
      <c r="HAO296" s="755"/>
      <c r="HAP296" s="755"/>
      <c r="HAQ296" s="755"/>
      <c r="HAR296" s="755"/>
      <c r="HAS296" s="755"/>
      <c r="HAT296" s="755"/>
      <c r="HAU296" s="755"/>
      <c r="HAV296" s="755"/>
      <c r="HAW296" s="755"/>
      <c r="HAX296" s="755"/>
      <c r="HAY296" s="755"/>
      <c r="HAZ296" s="755"/>
      <c r="HBA296" s="755"/>
      <c r="HBB296" s="755"/>
      <c r="HBC296" s="755"/>
      <c r="HBD296" s="755"/>
      <c r="HBE296" s="755"/>
      <c r="HBF296" s="755"/>
      <c r="HBG296" s="755"/>
      <c r="HBH296" s="755"/>
      <c r="HBI296" s="755"/>
      <c r="HBJ296" s="755"/>
      <c r="HBK296" s="755"/>
      <c r="HBL296" s="755"/>
      <c r="HBM296" s="755"/>
      <c r="HBN296" s="755"/>
      <c r="HBO296" s="755"/>
      <c r="HBP296" s="755"/>
      <c r="HBQ296" s="755"/>
      <c r="HBR296" s="755"/>
      <c r="HBS296" s="755"/>
      <c r="HBT296" s="755"/>
      <c r="HBU296" s="755"/>
      <c r="HBV296" s="755"/>
      <c r="HBW296" s="755"/>
      <c r="HBX296" s="755"/>
      <c r="HBY296" s="755"/>
      <c r="HBZ296" s="755"/>
      <c r="HCA296" s="755"/>
      <c r="HCB296" s="755"/>
      <c r="HCC296" s="755"/>
      <c r="HCD296" s="755"/>
      <c r="HCE296" s="755"/>
      <c r="HCF296" s="755"/>
      <c r="HCG296" s="755"/>
      <c r="HCH296" s="755"/>
      <c r="HCI296" s="755"/>
      <c r="HCJ296" s="755"/>
      <c r="HCK296" s="755"/>
      <c r="HCL296" s="755"/>
      <c r="HCM296" s="755"/>
      <c r="HCN296" s="755"/>
      <c r="HCO296" s="755"/>
      <c r="HCP296" s="755"/>
      <c r="HCQ296" s="755"/>
      <c r="HCR296" s="755"/>
      <c r="HCS296" s="755"/>
      <c r="HCT296" s="755"/>
      <c r="HCU296" s="755"/>
      <c r="HCV296" s="755"/>
      <c r="HCW296" s="755"/>
      <c r="HCX296" s="755"/>
      <c r="HCY296" s="755"/>
      <c r="HCZ296" s="755"/>
      <c r="HDA296" s="755"/>
      <c r="HDB296" s="755"/>
      <c r="HDC296" s="755"/>
      <c r="HDD296" s="755"/>
      <c r="HDE296" s="755"/>
      <c r="HDF296" s="755"/>
      <c r="HDG296" s="755"/>
      <c r="HDH296" s="755"/>
      <c r="HDI296" s="755"/>
      <c r="HDJ296" s="755"/>
      <c r="HDK296" s="755"/>
      <c r="HDL296" s="755"/>
      <c r="HDM296" s="755"/>
      <c r="HDN296" s="755"/>
      <c r="HDO296" s="755"/>
      <c r="HDP296" s="755"/>
      <c r="HDQ296" s="755"/>
      <c r="HDR296" s="755"/>
      <c r="HDS296" s="755"/>
      <c r="HDT296" s="755"/>
      <c r="HDU296" s="755"/>
      <c r="HDV296" s="755"/>
      <c r="HDW296" s="755"/>
      <c r="HDX296" s="755"/>
      <c r="HDY296" s="755"/>
      <c r="HDZ296" s="755"/>
      <c r="HEA296" s="755"/>
      <c r="HEB296" s="755"/>
      <c r="HEC296" s="755"/>
      <c r="HED296" s="755"/>
      <c r="HEE296" s="755"/>
      <c r="HEF296" s="755"/>
      <c r="HEG296" s="755"/>
      <c r="HEH296" s="755"/>
      <c r="HEI296" s="755"/>
      <c r="HEJ296" s="755"/>
      <c r="HEK296" s="755"/>
      <c r="HEL296" s="755"/>
      <c r="HEM296" s="755"/>
      <c r="HEN296" s="755"/>
      <c r="HEO296" s="755"/>
      <c r="HEP296" s="755"/>
      <c r="HEQ296" s="755"/>
      <c r="HER296" s="755"/>
      <c r="HES296" s="755"/>
      <c r="HET296" s="755"/>
      <c r="HEU296" s="755"/>
      <c r="HEV296" s="755"/>
      <c r="HEW296" s="755"/>
      <c r="HEX296" s="755"/>
      <c r="HEY296" s="755"/>
      <c r="HEZ296" s="755"/>
      <c r="HFA296" s="755"/>
      <c r="HFB296" s="755"/>
      <c r="HFC296" s="755"/>
      <c r="HFD296" s="755"/>
      <c r="HFE296" s="755"/>
      <c r="HFF296" s="755"/>
      <c r="HFG296" s="755"/>
      <c r="HFH296" s="755"/>
      <c r="HFI296" s="755"/>
      <c r="HFJ296" s="755"/>
      <c r="HFK296" s="755"/>
      <c r="HFL296" s="755"/>
      <c r="HFM296" s="755"/>
      <c r="HFN296" s="755"/>
      <c r="HFO296" s="755"/>
      <c r="HFP296" s="755"/>
      <c r="HFQ296" s="755"/>
      <c r="HFR296" s="755"/>
      <c r="HFS296" s="755"/>
      <c r="HFT296" s="755"/>
      <c r="HFU296" s="755"/>
      <c r="HFV296" s="755"/>
      <c r="HFW296" s="755"/>
      <c r="HFX296" s="755"/>
      <c r="HFY296" s="755"/>
      <c r="HFZ296" s="755"/>
      <c r="HGA296" s="755"/>
      <c r="HGB296" s="755"/>
      <c r="HGC296" s="755"/>
      <c r="HGD296" s="755"/>
      <c r="HGE296" s="755"/>
      <c r="HGF296" s="755"/>
      <c r="HGG296" s="755"/>
      <c r="HGH296" s="755"/>
      <c r="HGI296" s="755"/>
      <c r="HGJ296" s="755"/>
      <c r="HGK296" s="755"/>
      <c r="HGL296" s="755"/>
      <c r="HGM296" s="755"/>
      <c r="HGN296" s="755"/>
      <c r="HGO296" s="755"/>
      <c r="HGP296" s="755"/>
      <c r="HGQ296" s="755"/>
      <c r="HGR296" s="755"/>
      <c r="HGS296" s="755"/>
      <c r="HGT296" s="755"/>
      <c r="HGU296" s="755"/>
      <c r="HGV296" s="755"/>
      <c r="HGW296" s="755"/>
      <c r="HGX296" s="755"/>
      <c r="HGY296" s="755"/>
      <c r="HGZ296" s="755"/>
      <c r="HHA296" s="755"/>
      <c r="HHB296" s="755"/>
      <c r="HHC296" s="755"/>
      <c r="HHD296" s="755"/>
      <c r="HHE296" s="755"/>
      <c r="HHF296" s="755"/>
      <c r="HHG296" s="755"/>
      <c r="HHH296" s="755"/>
      <c r="HHI296" s="755"/>
      <c r="HHJ296" s="755"/>
      <c r="HHK296" s="755"/>
      <c r="HHL296" s="755"/>
      <c r="HHM296" s="755"/>
      <c r="HHN296" s="755"/>
      <c r="HHO296" s="755"/>
      <c r="HHP296" s="755"/>
      <c r="HHQ296" s="755"/>
      <c r="HHR296" s="755"/>
      <c r="HHS296" s="755"/>
      <c r="HHT296" s="755"/>
      <c r="HHU296" s="755"/>
      <c r="HHV296" s="755"/>
      <c r="HHW296" s="755"/>
      <c r="HHX296" s="755"/>
      <c r="HHY296" s="755"/>
      <c r="HHZ296" s="755"/>
      <c r="HIA296" s="755"/>
      <c r="HIB296" s="755"/>
      <c r="HIC296" s="755"/>
      <c r="HID296" s="755"/>
      <c r="HIE296" s="755"/>
      <c r="HIF296" s="755"/>
      <c r="HIG296" s="755"/>
      <c r="HIH296" s="755"/>
      <c r="HII296" s="755"/>
      <c r="HIJ296" s="755"/>
      <c r="HIK296" s="755"/>
      <c r="HIL296" s="755"/>
      <c r="HIM296" s="755"/>
      <c r="HIN296" s="755"/>
      <c r="HIO296" s="755"/>
      <c r="HIP296" s="755"/>
      <c r="HIQ296" s="755"/>
      <c r="HIR296" s="755"/>
      <c r="HIS296" s="755"/>
      <c r="HIT296" s="755"/>
      <c r="HIU296" s="755"/>
      <c r="HIV296" s="755"/>
      <c r="HIW296" s="755"/>
      <c r="HIX296" s="755"/>
      <c r="HIY296" s="755"/>
      <c r="HIZ296" s="755"/>
      <c r="HJA296" s="755"/>
      <c r="HJB296" s="755"/>
      <c r="HJC296" s="755"/>
      <c r="HJD296" s="755"/>
      <c r="HJE296" s="755"/>
      <c r="HJF296" s="755"/>
      <c r="HJG296" s="755"/>
      <c r="HJH296" s="755"/>
      <c r="HJI296" s="755"/>
      <c r="HJJ296" s="755"/>
      <c r="HJK296" s="755"/>
      <c r="HJL296" s="755"/>
      <c r="HJM296" s="755"/>
      <c r="HJN296" s="755"/>
      <c r="HJO296" s="755"/>
      <c r="HJP296" s="755"/>
      <c r="HJQ296" s="755"/>
      <c r="HJR296" s="755"/>
      <c r="HJS296" s="755"/>
      <c r="HJT296" s="755"/>
      <c r="HJU296" s="755"/>
      <c r="HJV296" s="755"/>
      <c r="HJW296" s="755"/>
      <c r="HJX296" s="755"/>
      <c r="HJY296" s="755"/>
      <c r="HJZ296" s="755"/>
      <c r="HKA296" s="755"/>
      <c r="HKB296" s="755"/>
      <c r="HKC296" s="755"/>
      <c r="HKD296" s="755"/>
      <c r="HKE296" s="755"/>
      <c r="HKF296" s="755"/>
      <c r="HKG296" s="755"/>
      <c r="HKH296" s="755"/>
      <c r="HKI296" s="755"/>
      <c r="HKJ296" s="755"/>
      <c r="HKK296" s="755"/>
      <c r="HKL296" s="755"/>
      <c r="HKM296" s="755"/>
      <c r="HKN296" s="755"/>
      <c r="HKO296" s="755"/>
      <c r="HKP296" s="755"/>
      <c r="HKQ296" s="755"/>
      <c r="HKR296" s="755"/>
      <c r="HKS296" s="755"/>
      <c r="HKT296" s="755"/>
      <c r="HKU296" s="755"/>
      <c r="HKV296" s="755"/>
      <c r="HKW296" s="755"/>
      <c r="HKX296" s="755"/>
      <c r="HKY296" s="755"/>
      <c r="HKZ296" s="755"/>
      <c r="HLA296" s="755"/>
      <c r="HLB296" s="755"/>
      <c r="HLC296" s="755"/>
      <c r="HLD296" s="755"/>
      <c r="HLE296" s="755"/>
      <c r="HLF296" s="755"/>
      <c r="HLG296" s="755"/>
      <c r="HLH296" s="755"/>
      <c r="HLI296" s="755"/>
      <c r="HLJ296" s="755"/>
      <c r="HLK296" s="755"/>
      <c r="HLL296" s="755"/>
      <c r="HLM296" s="755"/>
      <c r="HLN296" s="755"/>
      <c r="HLO296" s="755"/>
      <c r="HLP296" s="755"/>
      <c r="HLQ296" s="755"/>
      <c r="HLR296" s="755"/>
      <c r="HLS296" s="755"/>
      <c r="HLT296" s="755"/>
      <c r="HLU296" s="755"/>
      <c r="HLV296" s="755"/>
      <c r="HLW296" s="755"/>
      <c r="HLX296" s="755"/>
      <c r="HLY296" s="755"/>
      <c r="HLZ296" s="755"/>
      <c r="HMA296" s="755"/>
      <c r="HMB296" s="755"/>
      <c r="HMC296" s="755"/>
      <c r="HMD296" s="755"/>
      <c r="HME296" s="755"/>
      <c r="HMF296" s="755"/>
      <c r="HMG296" s="755"/>
      <c r="HMH296" s="755"/>
      <c r="HMI296" s="755"/>
      <c r="HMJ296" s="755"/>
      <c r="HMK296" s="755"/>
      <c r="HML296" s="755"/>
      <c r="HMM296" s="755"/>
      <c r="HMN296" s="755"/>
      <c r="HMO296" s="755"/>
      <c r="HMP296" s="755"/>
      <c r="HMQ296" s="755"/>
      <c r="HMR296" s="755"/>
      <c r="HMS296" s="755"/>
      <c r="HMT296" s="755"/>
      <c r="HMU296" s="755"/>
      <c r="HMV296" s="755"/>
      <c r="HMW296" s="755"/>
      <c r="HMX296" s="755"/>
      <c r="HMY296" s="755"/>
      <c r="HMZ296" s="755"/>
      <c r="HNA296" s="755"/>
      <c r="HNB296" s="755"/>
      <c r="HNC296" s="755"/>
      <c r="HND296" s="755"/>
      <c r="HNE296" s="755"/>
      <c r="HNF296" s="755"/>
      <c r="HNG296" s="755"/>
      <c r="HNH296" s="755"/>
      <c r="HNI296" s="755"/>
      <c r="HNJ296" s="755"/>
      <c r="HNK296" s="755"/>
      <c r="HNL296" s="755"/>
      <c r="HNM296" s="755"/>
      <c r="HNN296" s="755"/>
      <c r="HNO296" s="755"/>
      <c r="HNP296" s="755"/>
      <c r="HNQ296" s="755"/>
      <c r="HNR296" s="755"/>
      <c r="HNS296" s="755"/>
      <c r="HNT296" s="755"/>
      <c r="HNU296" s="755"/>
      <c r="HNV296" s="755"/>
      <c r="HNW296" s="755"/>
      <c r="HNX296" s="755"/>
      <c r="HNY296" s="755"/>
      <c r="HNZ296" s="755"/>
      <c r="HOA296" s="755"/>
      <c r="HOB296" s="755"/>
      <c r="HOC296" s="755"/>
      <c r="HOD296" s="755"/>
      <c r="HOE296" s="755"/>
      <c r="HOF296" s="755"/>
      <c r="HOG296" s="755"/>
      <c r="HOH296" s="755"/>
      <c r="HOI296" s="755"/>
      <c r="HOJ296" s="755"/>
      <c r="HOK296" s="755"/>
      <c r="HOL296" s="755"/>
      <c r="HOM296" s="755"/>
      <c r="HON296" s="755"/>
      <c r="HOO296" s="755"/>
      <c r="HOP296" s="755"/>
      <c r="HOQ296" s="755"/>
      <c r="HOR296" s="755"/>
      <c r="HOS296" s="755"/>
      <c r="HOT296" s="755"/>
      <c r="HOU296" s="755"/>
      <c r="HOV296" s="755"/>
      <c r="HOW296" s="755"/>
      <c r="HOX296" s="755"/>
      <c r="HOY296" s="755"/>
      <c r="HOZ296" s="755"/>
      <c r="HPA296" s="755"/>
      <c r="HPB296" s="755"/>
      <c r="HPC296" s="755"/>
      <c r="HPD296" s="755"/>
      <c r="HPE296" s="755"/>
      <c r="HPF296" s="755"/>
      <c r="HPG296" s="755"/>
      <c r="HPH296" s="755"/>
      <c r="HPI296" s="755"/>
      <c r="HPJ296" s="755"/>
      <c r="HPK296" s="755"/>
      <c r="HPL296" s="755"/>
      <c r="HPM296" s="755"/>
      <c r="HPN296" s="755"/>
      <c r="HPO296" s="755"/>
      <c r="HPP296" s="755"/>
      <c r="HPQ296" s="755"/>
      <c r="HPR296" s="755"/>
      <c r="HPS296" s="755"/>
      <c r="HPT296" s="755"/>
      <c r="HPU296" s="755"/>
      <c r="HPV296" s="755"/>
      <c r="HPW296" s="755"/>
      <c r="HPX296" s="755"/>
      <c r="HPY296" s="755"/>
      <c r="HPZ296" s="755"/>
      <c r="HQA296" s="755"/>
      <c r="HQB296" s="755"/>
      <c r="HQC296" s="755"/>
      <c r="HQD296" s="755"/>
      <c r="HQE296" s="755"/>
      <c r="HQF296" s="755"/>
      <c r="HQG296" s="755"/>
      <c r="HQH296" s="755"/>
      <c r="HQI296" s="755"/>
      <c r="HQJ296" s="755"/>
      <c r="HQK296" s="755"/>
      <c r="HQL296" s="755"/>
      <c r="HQM296" s="755"/>
      <c r="HQN296" s="755"/>
      <c r="HQO296" s="755"/>
      <c r="HQP296" s="755"/>
      <c r="HQQ296" s="755"/>
      <c r="HQR296" s="755"/>
      <c r="HQS296" s="755"/>
      <c r="HQT296" s="755"/>
      <c r="HQU296" s="755"/>
      <c r="HQV296" s="755"/>
      <c r="HQW296" s="755"/>
      <c r="HQX296" s="755"/>
      <c r="HQY296" s="755"/>
      <c r="HQZ296" s="755"/>
      <c r="HRA296" s="755"/>
      <c r="HRB296" s="755"/>
      <c r="HRC296" s="755"/>
      <c r="HRD296" s="755"/>
      <c r="HRE296" s="755"/>
      <c r="HRF296" s="755"/>
      <c r="HRG296" s="755"/>
      <c r="HRH296" s="755"/>
      <c r="HRI296" s="755"/>
      <c r="HRJ296" s="755"/>
      <c r="HRK296" s="755"/>
      <c r="HRL296" s="755"/>
      <c r="HRM296" s="755"/>
      <c r="HRN296" s="755"/>
      <c r="HRO296" s="755"/>
      <c r="HRP296" s="755"/>
      <c r="HRQ296" s="755"/>
      <c r="HRR296" s="755"/>
      <c r="HRS296" s="755"/>
      <c r="HRT296" s="755"/>
      <c r="HRU296" s="755"/>
      <c r="HRV296" s="755"/>
      <c r="HRW296" s="755"/>
      <c r="HRX296" s="755"/>
      <c r="HRY296" s="755"/>
      <c r="HRZ296" s="755"/>
      <c r="HSA296" s="755"/>
      <c r="HSB296" s="755"/>
      <c r="HSC296" s="755"/>
      <c r="HSD296" s="755"/>
      <c r="HSE296" s="755"/>
      <c r="HSF296" s="755"/>
      <c r="HSG296" s="755"/>
      <c r="HSH296" s="755"/>
      <c r="HSI296" s="755"/>
      <c r="HSJ296" s="755"/>
      <c r="HSK296" s="755"/>
      <c r="HSL296" s="755"/>
      <c r="HSM296" s="755"/>
      <c r="HSN296" s="755"/>
      <c r="HSO296" s="755"/>
      <c r="HSP296" s="755"/>
      <c r="HSQ296" s="755"/>
      <c r="HSR296" s="755"/>
      <c r="HSS296" s="755"/>
      <c r="HST296" s="755"/>
      <c r="HSU296" s="755"/>
      <c r="HSV296" s="755"/>
      <c r="HSW296" s="755"/>
      <c r="HSX296" s="755"/>
      <c r="HSY296" s="755"/>
      <c r="HSZ296" s="755"/>
      <c r="HTA296" s="755"/>
      <c r="HTB296" s="755"/>
      <c r="HTC296" s="755"/>
      <c r="HTD296" s="755"/>
      <c r="HTE296" s="755"/>
      <c r="HTF296" s="755"/>
      <c r="HTG296" s="755"/>
      <c r="HTH296" s="755"/>
      <c r="HTI296" s="755"/>
      <c r="HTJ296" s="755"/>
      <c r="HTK296" s="755"/>
      <c r="HTL296" s="755"/>
      <c r="HTM296" s="755"/>
      <c r="HTN296" s="755"/>
      <c r="HTO296" s="755"/>
      <c r="HTP296" s="755"/>
      <c r="HTQ296" s="755"/>
      <c r="HTR296" s="755"/>
      <c r="HTS296" s="755"/>
      <c r="HTT296" s="755"/>
      <c r="HTU296" s="755"/>
      <c r="HTV296" s="755"/>
      <c r="HTW296" s="755"/>
      <c r="HTX296" s="755"/>
      <c r="HTY296" s="755"/>
      <c r="HTZ296" s="755"/>
      <c r="HUA296" s="755"/>
      <c r="HUB296" s="755"/>
      <c r="HUC296" s="755"/>
      <c r="HUD296" s="755"/>
      <c r="HUE296" s="755"/>
      <c r="HUF296" s="755"/>
      <c r="HUG296" s="755"/>
      <c r="HUH296" s="755"/>
      <c r="HUI296" s="755"/>
      <c r="HUJ296" s="755"/>
      <c r="HUK296" s="755"/>
      <c r="HUL296" s="755"/>
      <c r="HUM296" s="755"/>
      <c r="HUN296" s="755"/>
      <c r="HUO296" s="755"/>
      <c r="HUP296" s="755"/>
      <c r="HUQ296" s="755"/>
      <c r="HUR296" s="755"/>
      <c r="HUS296" s="755"/>
      <c r="HUT296" s="755"/>
      <c r="HUU296" s="755"/>
      <c r="HUV296" s="755"/>
      <c r="HUW296" s="755"/>
      <c r="HUX296" s="755"/>
      <c r="HUY296" s="755"/>
      <c r="HUZ296" s="755"/>
      <c r="HVA296" s="755"/>
      <c r="HVB296" s="755"/>
      <c r="HVC296" s="755"/>
      <c r="HVD296" s="755"/>
      <c r="HVE296" s="755"/>
      <c r="HVF296" s="755"/>
      <c r="HVG296" s="755"/>
      <c r="HVH296" s="755"/>
      <c r="HVI296" s="755"/>
      <c r="HVJ296" s="755"/>
      <c r="HVK296" s="755"/>
      <c r="HVL296" s="755"/>
      <c r="HVM296" s="755"/>
      <c r="HVN296" s="755"/>
      <c r="HVO296" s="755"/>
      <c r="HVP296" s="755"/>
      <c r="HVQ296" s="755"/>
      <c r="HVR296" s="755"/>
      <c r="HVS296" s="755"/>
      <c r="HVT296" s="755"/>
      <c r="HVU296" s="755"/>
      <c r="HVV296" s="755"/>
      <c r="HVW296" s="755"/>
      <c r="HVX296" s="755"/>
      <c r="HVY296" s="755"/>
      <c r="HVZ296" s="755"/>
      <c r="HWA296" s="755"/>
      <c r="HWB296" s="755"/>
      <c r="HWC296" s="755"/>
      <c r="HWD296" s="755"/>
      <c r="HWE296" s="755"/>
      <c r="HWF296" s="755"/>
      <c r="HWG296" s="755"/>
      <c r="HWH296" s="755"/>
      <c r="HWI296" s="755"/>
      <c r="HWJ296" s="755"/>
      <c r="HWK296" s="755"/>
      <c r="HWL296" s="755"/>
      <c r="HWM296" s="755"/>
      <c r="HWN296" s="755"/>
      <c r="HWO296" s="755"/>
      <c r="HWP296" s="755"/>
      <c r="HWQ296" s="755"/>
      <c r="HWR296" s="755"/>
      <c r="HWS296" s="755"/>
      <c r="HWT296" s="755"/>
      <c r="HWU296" s="755"/>
      <c r="HWV296" s="755"/>
      <c r="HWW296" s="755"/>
      <c r="HWX296" s="755"/>
      <c r="HWY296" s="755"/>
      <c r="HWZ296" s="755"/>
      <c r="HXA296" s="755"/>
      <c r="HXB296" s="755"/>
      <c r="HXC296" s="755"/>
      <c r="HXD296" s="755"/>
      <c r="HXE296" s="755"/>
      <c r="HXF296" s="755"/>
      <c r="HXG296" s="755"/>
      <c r="HXH296" s="755"/>
      <c r="HXI296" s="755"/>
      <c r="HXJ296" s="755"/>
      <c r="HXK296" s="755"/>
      <c r="HXL296" s="755"/>
      <c r="HXM296" s="755"/>
      <c r="HXN296" s="755"/>
      <c r="HXO296" s="755"/>
      <c r="HXP296" s="755"/>
      <c r="HXQ296" s="755"/>
      <c r="HXR296" s="755"/>
      <c r="HXS296" s="755"/>
      <c r="HXT296" s="755"/>
      <c r="HXU296" s="755"/>
      <c r="HXV296" s="755"/>
      <c r="HXW296" s="755"/>
      <c r="HXX296" s="755"/>
      <c r="HXY296" s="755"/>
      <c r="HXZ296" s="755"/>
      <c r="HYA296" s="755"/>
      <c r="HYB296" s="755"/>
      <c r="HYC296" s="755"/>
      <c r="HYD296" s="755"/>
      <c r="HYE296" s="755"/>
      <c r="HYF296" s="755"/>
      <c r="HYG296" s="755"/>
      <c r="HYH296" s="755"/>
      <c r="HYI296" s="755"/>
      <c r="HYJ296" s="755"/>
      <c r="HYK296" s="755"/>
      <c r="HYL296" s="755"/>
      <c r="HYM296" s="755"/>
      <c r="HYN296" s="755"/>
      <c r="HYO296" s="755"/>
      <c r="HYP296" s="755"/>
      <c r="HYQ296" s="755"/>
      <c r="HYR296" s="755"/>
      <c r="HYS296" s="755"/>
      <c r="HYT296" s="755"/>
      <c r="HYU296" s="755"/>
      <c r="HYV296" s="755"/>
      <c r="HYW296" s="755"/>
      <c r="HYX296" s="755"/>
      <c r="HYY296" s="755"/>
      <c r="HYZ296" s="755"/>
      <c r="HZA296" s="755"/>
      <c r="HZB296" s="755"/>
      <c r="HZC296" s="755"/>
      <c r="HZD296" s="755"/>
      <c r="HZE296" s="755"/>
      <c r="HZF296" s="755"/>
      <c r="HZG296" s="755"/>
      <c r="HZH296" s="755"/>
      <c r="HZI296" s="755"/>
      <c r="HZJ296" s="755"/>
      <c r="HZK296" s="755"/>
      <c r="HZL296" s="755"/>
      <c r="HZM296" s="755"/>
      <c r="HZN296" s="755"/>
      <c r="HZO296" s="755"/>
      <c r="HZP296" s="755"/>
      <c r="HZQ296" s="755"/>
      <c r="HZR296" s="755"/>
      <c r="HZS296" s="755"/>
      <c r="HZT296" s="755"/>
      <c r="HZU296" s="755"/>
      <c r="HZV296" s="755"/>
      <c r="HZW296" s="755"/>
      <c r="HZX296" s="755"/>
      <c r="HZY296" s="755"/>
      <c r="HZZ296" s="755"/>
      <c r="IAA296" s="755"/>
      <c r="IAB296" s="755"/>
      <c r="IAC296" s="755"/>
      <c r="IAD296" s="755"/>
      <c r="IAE296" s="755"/>
      <c r="IAF296" s="755"/>
      <c r="IAG296" s="755"/>
      <c r="IAH296" s="755"/>
      <c r="IAI296" s="755"/>
      <c r="IAJ296" s="755"/>
      <c r="IAK296" s="755"/>
      <c r="IAL296" s="755"/>
      <c r="IAM296" s="755"/>
      <c r="IAN296" s="755"/>
      <c r="IAO296" s="755"/>
      <c r="IAP296" s="755"/>
      <c r="IAQ296" s="755"/>
      <c r="IAR296" s="755"/>
      <c r="IAS296" s="755"/>
      <c r="IAT296" s="755"/>
      <c r="IAU296" s="755"/>
      <c r="IAV296" s="755"/>
      <c r="IAW296" s="755"/>
      <c r="IAX296" s="755"/>
      <c r="IAY296" s="755"/>
      <c r="IAZ296" s="755"/>
      <c r="IBA296" s="755"/>
      <c r="IBB296" s="755"/>
      <c r="IBC296" s="755"/>
      <c r="IBD296" s="755"/>
      <c r="IBE296" s="755"/>
      <c r="IBF296" s="755"/>
      <c r="IBG296" s="755"/>
      <c r="IBH296" s="755"/>
      <c r="IBI296" s="755"/>
      <c r="IBJ296" s="755"/>
      <c r="IBK296" s="755"/>
      <c r="IBL296" s="755"/>
      <c r="IBM296" s="755"/>
      <c r="IBN296" s="755"/>
      <c r="IBO296" s="755"/>
      <c r="IBP296" s="755"/>
      <c r="IBQ296" s="755"/>
      <c r="IBR296" s="755"/>
      <c r="IBS296" s="755"/>
      <c r="IBT296" s="755"/>
      <c r="IBU296" s="755"/>
      <c r="IBV296" s="755"/>
      <c r="IBW296" s="755"/>
      <c r="IBX296" s="755"/>
      <c r="IBY296" s="755"/>
      <c r="IBZ296" s="755"/>
      <c r="ICA296" s="755"/>
      <c r="ICB296" s="755"/>
      <c r="ICC296" s="755"/>
      <c r="ICD296" s="755"/>
      <c r="ICE296" s="755"/>
      <c r="ICF296" s="755"/>
      <c r="ICG296" s="755"/>
      <c r="ICH296" s="755"/>
      <c r="ICI296" s="755"/>
      <c r="ICJ296" s="755"/>
      <c r="ICK296" s="755"/>
      <c r="ICL296" s="755"/>
      <c r="ICM296" s="755"/>
      <c r="ICN296" s="755"/>
      <c r="ICO296" s="755"/>
      <c r="ICP296" s="755"/>
      <c r="ICQ296" s="755"/>
      <c r="ICR296" s="755"/>
      <c r="ICS296" s="755"/>
      <c r="ICT296" s="755"/>
      <c r="ICU296" s="755"/>
      <c r="ICV296" s="755"/>
      <c r="ICW296" s="755"/>
      <c r="ICX296" s="755"/>
      <c r="ICY296" s="755"/>
      <c r="ICZ296" s="755"/>
      <c r="IDA296" s="755"/>
      <c r="IDB296" s="755"/>
      <c r="IDC296" s="755"/>
      <c r="IDD296" s="755"/>
      <c r="IDE296" s="755"/>
      <c r="IDF296" s="755"/>
      <c r="IDG296" s="755"/>
      <c r="IDH296" s="755"/>
      <c r="IDI296" s="755"/>
      <c r="IDJ296" s="755"/>
      <c r="IDK296" s="755"/>
      <c r="IDL296" s="755"/>
      <c r="IDM296" s="755"/>
      <c r="IDN296" s="755"/>
      <c r="IDO296" s="755"/>
      <c r="IDP296" s="755"/>
      <c r="IDQ296" s="755"/>
      <c r="IDR296" s="755"/>
      <c r="IDS296" s="755"/>
      <c r="IDT296" s="755"/>
      <c r="IDU296" s="755"/>
      <c r="IDV296" s="755"/>
      <c r="IDW296" s="755"/>
      <c r="IDX296" s="755"/>
      <c r="IDY296" s="755"/>
      <c r="IDZ296" s="755"/>
      <c r="IEA296" s="755"/>
      <c r="IEB296" s="755"/>
      <c r="IEC296" s="755"/>
      <c r="IED296" s="755"/>
      <c r="IEE296" s="755"/>
      <c r="IEF296" s="755"/>
      <c r="IEG296" s="755"/>
      <c r="IEH296" s="755"/>
      <c r="IEI296" s="755"/>
      <c r="IEJ296" s="755"/>
      <c r="IEK296" s="755"/>
      <c r="IEL296" s="755"/>
      <c r="IEM296" s="755"/>
      <c r="IEN296" s="755"/>
      <c r="IEO296" s="755"/>
      <c r="IEP296" s="755"/>
      <c r="IEQ296" s="755"/>
      <c r="IER296" s="755"/>
      <c r="IES296" s="755"/>
      <c r="IET296" s="755"/>
      <c r="IEU296" s="755"/>
      <c r="IEV296" s="755"/>
      <c r="IEW296" s="755"/>
      <c r="IEX296" s="755"/>
      <c r="IEY296" s="755"/>
      <c r="IEZ296" s="755"/>
      <c r="IFA296" s="755"/>
      <c r="IFB296" s="755"/>
      <c r="IFC296" s="755"/>
      <c r="IFD296" s="755"/>
      <c r="IFE296" s="755"/>
      <c r="IFF296" s="755"/>
      <c r="IFG296" s="755"/>
      <c r="IFH296" s="755"/>
      <c r="IFI296" s="755"/>
      <c r="IFJ296" s="755"/>
      <c r="IFK296" s="755"/>
      <c r="IFL296" s="755"/>
      <c r="IFM296" s="755"/>
      <c r="IFN296" s="755"/>
      <c r="IFO296" s="755"/>
      <c r="IFP296" s="755"/>
      <c r="IFQ296" s="755"/>
      <c r="IFR296" s="755"/>
      <c r="IFS296" s="755"/>
      <c r="IFT296" s="755"/>
      <c r="IFU296" s="755"/>
      <c r="IFV296" s="755"/>
      <c r="IFW296" s="755"/>
      <c r="IFX296" s="755"/>
      <c r="IFY296" s="755"/>
      <c r="IFZ296" s="755"/>
      <c r="IGA296" s="755"/>
      <c r="IGB296" s="755"/>
      <c r="IGC296" s="755"/>
      <c r="IGD296" s="755"/>
      <c r="IGE296" s="755"/>
      <c r="IGF296" s="755"/>
      <c r="IGG296" s="755"/>
      <c r="IGH296" s="755"/>
      <c r="IGI296" s="755"/>
      <c r="IGJ296" s="755"/>
      <c r="IGK296" s="755"/>
      <c r="IGL296" s="755"/>
      <c r="IGM296" s="755"/>
      <c r="IGN296" s="755"/>
      <c r="IGO296" s="755"/>
      <c r="IGP296" s="755"/>
      <c r="IGQ296" s="755"/>
      <c r="IGR296" s="755"/>
      <c r="IGS296" s="755"/>
      <c r="IGT296" s="755"/>
      <c r="IGU296" s="755"/>
      <c r="IGV296" s="755"/>
      <c r="IGW296" s="755"/>
      <c r="IGX296" s="755"/>
      <c r="IGY296" s="755"/>
      <c r="IGZ296" s="755"/>
      <c r="IHA296" s="755"/>
      <c r="IHB296" s="755"/>
      <c r="IHC296" s="755"/>
      <c r="IHD296" s="755"/>
      <c r="IHE296" s="755"/>
      <c r="IHF296" s="755"/>
      <c r="IHG296" s="755"/>
      <c r="IHH296" s="755"/>
      <c r="IHI296" s="755"/>
      <c r="IHJ296" s="755"/>
      <c r="IHK296" s="755"/>
      <c r="IHL296" s="755"/>
      <c r="IHM296" s="755"/>
      <c r="IHN296" s="755"/>
      <c r="IHO296" s="755"/>
      <c r="IHP296" s="755"/>
      <c r="IHQ296" s="755"/>
      <c r="IHR296" s="755"/>
      <c r="IHS296" s="755"/>
      <c r="IHT296" s="755"/>
      <c r="IHU296" s="755"/>
      <c r="IHV296" s="755"/>
      <c r="IHW296" s="755"/>
      <c r="IHX296" s="755"/>
      <c r="IHY296" s="755"/>
      <c r="IHZ296" s="755"/>
      <c r="IIA296" s="755"/>
      <c r="IIB296" s="755"/>
      <c r="IIC296" s="755"/>
      <c r="IID296" s="755"/>
      <c r="IIE296" s="755"/>
      <c r="IIF296" s="755"/>
      <c r="IIG296" s="755"/>
      <c r="IIH296" s="755"/>
      <c r="III296" s="755"/>
      <c r="IIJ296" s="755"/>
      <c r="IIK296" s="755"/>
      <c r="IIL296" s="755"/>
      <c r="IIM296" s="755"/>
      <c r="IIN296" s="755"/>
      <c r="IIO296" s="755"/>
      <c r="IIP296" s="755"/>
      <c r="IIQ296" s="755"/>
      <c r="IIR296" s="755"/>
      <c r="IIS296" s="755"/>
      <c r="IIT296" s="755"/>
      <c r="IIU296" s="755"/>
      <c r="IIV296" s="755"/>
      <c r="IIW296" s="755"/>
      <c r="IIX296" s="755"/>
      <c r="IIY296" s="755"/>
      <c r="IIZ296" s="755"/>
      <c r="IJA296" s="755"/>
      <c r="IJB296" s="755"/>
      <c r="IJC296" s="755"/>
      <c r="IJD296" s="755"/>
      <c r="IJE296" s="755"/>
      <c r="IJF296" s="755"/>
      <c r="IJG296" s="755"/>
      <c r="IJH296" s="755"/>
      <c r="IJI296" s="755"/>
      <c r="IJJ296" s="755"/>
      <c r="IJK296" s="755"/>
      <c r="IJL296" s="755"/>
      <c r="IJM296" s="755"/>
      <c r="IJN296" s="755"/>
      <c r="IJO296" s="755"/>
      <c r="IJP296" s="755"/>
      <c r="IJQ296" s="755"/>
      <c r="IJR296" s="755"/>
      <c r="IJS296" s="755"/>
      <c r="IJT296" s="755"/>
      <c r="IJU296" s="755"/>
      <c r="IJV296" s="755"/>
      <c r="IJW296" s="755"/>
      <c r="IJX296" s="755"/>
      <c r="IJY296" s="755"/>
      <c r="IJZ296" s="755"/>
      <c r="IKA296" s="755"/>
      <c r="IKB296" s="755"/>
      <c r="IKC296" s="755"/>
      <c r="IKD296" s="755"/>
      <c r="IKE296" s="755"/>
      <c r="IKF296" s="755"/>
      <c r="IKG296" s="755"/>
      <c r="IKH296" s="755"/>
      <c r="IKI296" s="755"/>
      <c r="IKJ296" s="755"/>
      <c r="IKK296" s="755"/>
      <c r="IKL296" s="755"/>
      <c r="IKM296" s="755"/>
      <c r="IKN296" s="755"/>
      <c r="IKO296" s="755"/>
      <c r="IKP296" s="755"/>
      <c r="IKQ296" s="755"/>
      <c r="IKR296" s="755"/>
      <c r="IKS296" s="755"/>
      <c r="IKT296" s="755"/>
      <c r="IKU296" s="755"/>
      <c r="IKV296" s="755"/>
      <c r="IKW296" s="755"/>
      <c r="IKX296" s="755"/>
      <c r="IKY296" s="755"/>
      <c r="IKZ296" s="755"/>
      <c r="ILA296" s="755"/>
      <c r="ILB296" s="755"/>
      <c r="ILC296" s="755"/>
      <c r="ILD296" s="755"/>
      <c r="ILE296" s="755"/>
      <c r="ILF296" s="755"/>
      <c r="ILG296" s="755"/>
      <c r="ILH296" s="755"/>
      <c r="ILI296" s="755"/>
      <c r="ILJ296" s="755"/>
      <c r="ILK296" s="755"/>
      <c r="ILL296" s="755"/>
      <c r="ILM296" s="755"/>
      <c r="ILN296" s="755"/>
      <c r="ILO296" s="755"/>
      <c r="ILP296" s="755"/>
      <c r="ILQ296" s="755"/>
      <c r="ILR296" s="755"/>
      <c r="ILS296" s="755"/>
      <c r="ILT296" s="755"/>
      <c r="ILU296" s="755"/>
      <c r="ILV296" s="755"/>
      <c r="ILW296" s="755"/>
      <c r="ILX296" s="755"/>
      <c r="ILY296" s="755"/>
      <c r="ILZ296" s="755"/>
      <c r="IMA296" s="755"/>
      <c r="IMB296" s="755"/>
      <c r="IMC296" s="755"/>
      <c r="IMD296" s="755"/>
      <c r="IME296" s="755"/>
      <c r="IMF296" s="755"/>
      <c r="IMG296" s="755"/>
      <c r="IMH296" s="755"/>
      <c r="IMI296" s="755"/>
      <c r="IMJ296" s="755"/>
      <c r="IMK296" s="755"/>
      <c r="IML296" s="755"/>
      <c r="IMM296" s="755"/>
      <c r="IMN296" s="755"/>
      <c r="IMO296" s="755"/>
      <c r="IMP296" s="755"/>
      <c r="IMQ296" s="755"/>
      <c r="IMR296" s="755"/>
      <c r="IMS296" s="755"/>
      <c r="IMT296" s="755"/>
      <c r="IMU296" s="755"/>
      <c r="IMV296" s="755"/>
      <c r="IMW296" s="755"/>
      <c r="IMX296" s="755"/>
      <c r="IMY296" s="755"/>
      <c r="IMZ296" s="755"/>
      <c r="INA296" s="755"/>
      <c r="INB296" s="755"/>
      <c r="INC296" s="755"/>
      <c r="IND296" s="755"/>
      <c r="INE296" s="755"/>
      <c r="INF296" s="755"/>
      <c r="ING296" s="755"/>
      <c r="INH296" s="755"/>
      <c r="INI296" s="755"/>
      <c r="INJ296" s="755"/>
      <c r="INK296" s="755"/>
      <c r="INL296" s="755"/>
      <c r="INM296" s="755"/>
      <c r="INN296" s="755"/>
      <c r="INO296" s="755"/>
      <c r="INP296" s="755"/>
      <c r="INQ296" s="755"/>
      <c r="INR296" s="755"/>
      <c r="INS296" s="755"/>
      <c r="INT296" s="755"/>
      <c r="INU296" s="755"/>
      <c r="INV296" s="755"/>
      <c r="INW296" s="755"/>
      <c r="INX296" s="755"/>
      <c r="INY296" s="755"/>
      <c r="INZ296" s="755"/>
      <c r="IOA296" s="755"/>
      <c r="IOB296" s="755"/>
      <c r="IOC296" s="755"/>
      <c r="IOD296" s="755"/>
      <c r="IOE296" s="755"/>
      <c r="IOF296" s="755"/>
      <c r="IOG296" s="755"/>
      <c r="IOH296" s="755"/>
      <c r="IOI296" s="755"/>
      <c r="IOJ296" s="755"/>
      <c r="IOK296" s="755"/>
      <c r="IOL296" s="755"/>
      <c r="IOM296" s="755"/>
      <c r="ION296" s="755"/>
      <c r="IOO296" s="755"/>
      <c r="IOP296" s="755"/>
      <c r="IOQ296" s="755"/>
      <c r="IOR296" s="755"/>
      <c r="IOS296" s="755"/>
      <c r="IOT296" s="755"/>
      <c r="IOU296" s="755"/>
      <c r="IOV296" s="755"/>
      <c r="IOW296" s="755"/>
      <c r="IOX296" s="755"/>
      <c r="IOY296" s="755"/>
      <c r="IOZ296" s="755"/>
      <c r="IPA296" s="755"/>
      <c r="IPB296" s="755"/>
      <c r="IPC296" s="755"/>
      <c r="IPD296" s="755"/>
      <c r="IPE296" s="755"/>
      <c r="IPF296" s="755"/>
      <c r="IPG296" s="755"/>
      <c r="IPH296" s="755"/>
      <c r="IPI296" s="755"/>
      <c r="IPJ296" s="755"/>
      <c r="IPK296" s="755"/>
      <c r="IPL296" s="755"/>
      <c r="IPM296" s="755"/>
      <c r="IPN296" s="755"/>
      <c r="IPO296" s="755"/>
      <c r="IPP296" s="755"/>
      <c r="IPQ296" s="755"/>
      <c r="IPR296" s="755"/>
      <c r="IPS296" s="755"/>
      <c r="IPT296" s="755"/>
      <c r="IPU296" s="755"/>
      <c r="IPV296" s="755"/>
      <c r="IPW296" s="755"/>
      <c r="IPX296" s="755"/>
      <c r="IPY296" s="755"/>
      <c r="IPZ296" s="755"/>
      <c r="IQA296" s="755"/>
      <c r="IQB296" s="755"/>
      <c r="IQC296" s="755"/>
      <c r="IQD296" s="755"/>
      <c r="IQE296" s="755"/>
      <c r="IQF296" s="755"/>
      <c r="IQG296" s="755"/>
      <c r="IQH296" s="755"/>
      <c r="IQI296" s="755"/>
      <c r="IQJ296" s="755"/>
      <c r="IQK296" s="755"/>
      <c r="IQL296" s="755"/>
      <c r="IQM296" s="755"/>
      <c r="IQN296" s="755"/>
      <c r="IQO296" s="755"/>
      <c r="IQP296" s="755"/>
      <c r="IQQ296" s="755"/>
      <c r="IQR296" s="755"/>
      <c r="IQS296" s="755"/>
      <c r="IQT296" s="755"/>
      <c r="IQU296" s="755"/>
      <c r="IQV296" s="755"/>
      <c r="IQW296" s="755"/>
      <c r="IQX296" s="755"/>
      <c r="IQY296" s="755"/>
      <c r="IQZ296" s="755"/>
      <c r="IRA296" s="755"/>
      <c r="IRB296" s="755"/>
      <c r="IRC296" s="755"/>
      <c r="IRD296" s="755"/>
      <c r="IRE296" s="755"/>
      <c r="IRF296" s="755"/>
      <c r="IRG296" s="755"/>
      <c r="IRH296" s="755"/>
      <c r="IRI296" s="755"/>
      <c r="IRJ296" s="755"/>
      <c r="IRK296" s="755"/>
      <c r="IRL296" s="755"/>
      <c r="IRM296" s="755"/>
      <c r="IRN296" s="755"/>
      <c r="IRO296" s="755"/>
      <c r="IRP296" s="755"/>
      <c r="IRQ296" s="755"/>
      <c r="IRR296" s="755"/>
      <c r="IRS296" s="755"/>
      <c r="IRT296" s="755"/>
      <c r="IRU296" s="755"/>
      <c r="IRV296" s="755"/>
      <c r="IRW296" s="755"/>
      <c r="IRX296" s="755"/>
      <c r="IRY296" s="755"/>
      <c r="IRZ296" s="755"/>
      <c r="ISA296" s="755"/>
      <c r="ISB296" s="755"/>
      <c r="ISC296" s="755"/>
      <c r="ISD296" s="755"/>
      <c r="ISE296" s="755"/>
      <c r="ISF296" s="755"/>
      <c r="ISG296" s="755"/>
      <c r="ISH296" s="755"/>
      <c r="ISI296" s="755"/>
      <c r="ISJ296" s="755"/>
      <c r="ISK296" s="755"/>
      <c r="ISL296" s="755"/>
      <c r="ISM296" s="755"/>
      <c r="ISN296" s="755"/>
      <c r="ISO296" s="755"/>
      <c r="ISP296" s="755"/>
      <c r="ISQ296" s="755"/>
      <c r="ISR296" s="755"/>
      <c r="ISS296" s="755"/>
      <c r="IST296" s="755"/>
      <c r="ISU296" s="755"/>
      <c r="ISV296" s="755"/>
      <c r="ISW296" s="755"/>
      <c r="ISX296" s="755"/>
      <c r="ISY296" s="755"/>
      <c r="ISZ296" s="755"/>
      <c r="ITA296" s="755"/>
      <c r="ITB296" s="755"/>
      <c r="ITC296" s="755"/>
      <c r="ITD296" s="755"/>
      <c r="ITE296" s="755"/>
      <c r="ITF296" s="755"/>
      <c r="ITG296" s="755"/>
      <c r="ITH296" s="755"/>
      <c r="ITI296" s="755"/>
      <c r="ITJ296" s="755"/>
      <c r="ITK296" s="755"/>
      <c r="ITL296" s="755"/>
      <c r="ITM296" s="755"/>
      <c r="ITN296" s="755"/>
      <c r="ITO296" s="755"/>
      <c r="ITP296" s="755"/>
      <c r="ITQ296" s="755"/>
      <c r="ITR296" s="755"/>
      <c r="ITS296" s="755"/>
      <c r="ITT296" s="755"/>
      <c r="ITU296" s="755"/>
      <c r="ITV296" s="755"/>
      <c r="ITW296" s="755"/>
      <c r="ITX296" s="755"/>
      <c r="ITY296" s="755"/>
      <c r="ITZ296" s="755"/>
      <c r="IUA296" s="755"/>
      <c r="IUB296" s="755"/>
      <c r="IUC296" s="755"/>
      <c r="IUD296" s="755"/>
      <c r="IUE296" s="755"/>
      <c r="IUF296" s="755"/>
      <c r="IUG296" s="755"/>
      <c r="IUH296" s="755"/>
      <c r="IUI296" s="755"/>
      <c r="IUJ296" s="755"/>
      <c r="IUK296" s="755"/>
      <c r="IUL296" s="755"/>
      <c r="IUM296" s="755"/>
      <c r="IUN296" s="755"/>
      <c r="IUO296" s="755"/>
      <c r="IUP296" s="755"/>
      <c r="IUQ296" s="755"/>
      <c r="IUR296" s="755"/>
      <c r="IUS296" s="755"/>
      <c r="IUT296" s="755"/>
      <c r="IUU296" s="755"/>
      <c r="IUV296" s="755"/>
      <c r="IUW296" s="755"/>
      <c r="IUX296" s="755"/>
      <c r="IUY296" s="755"/>
      <c r="IUZ296" s="755"/>
      <c r="IVA296" s="755"/>
      <c r="IVB296" s="755"/>
      <c r="IVC296" s="755"/>
      <c r="IVD296" s="755"/>
      <c r="IVE296" s="755"/>
      <c r="IVF296" s="755"/>
      <c r="IVG296" s="755"/>
      <c r="IVH296" s="755"/>
      <c r="IVI296" s="755"/>
      <c r="IVJ296" s="755"/>
      <c r="IVK296" s="755"/>
      <c r="IVL296" s="755"/>
      <c r="IVM296" s="755"/>
      <c r="IVN296" s="755"/>
      <c r="IVO296" s="755"/>
      <c r="IVP296" s="755"/>
      <c r="IVQ296" s="755"/>
      <c r="IVR296" s="755"/>
      <c r="IVS296" s="755"/>
      <c r="IVT296" s="755"/>
      <c r="IVU296" s="755"/>
      <c r="IVV296" s="755"/>
      <c r="IVW296" s="755"/>
      <c r="IVX296" s="755"/>
      <c r="IVY296" s="755"/>
      <c r="IVZ296" s="755"/>
      <c r="IWA296" s="755"/>
      <c r="IWB296" s="755"/>
      <c r="IWC296" s="755"/>
      <c r="IWD296" s="755"/>
      <c r="IWE296" s="755"/>
      <c r="IWF296" s="755"/>
      <c r="IWG296" s="755"/>
      <c r="IWH296" s="755"/>
      <c r="IWI296" s="755"/>
      <c r="IWJ296" s="755"/>
      <c r="IWK296" s="755"/>
      <c r="IWL296" s="755"/>
      <c r="IWM296" s="755"/>
      <c r="IWN296" s="755"/>
      <c r="IWO296" s="755"/>
      <c r="IWP296" s="755"/>
      <c r="IWQ296" s="755"/>
      <c r="IWR296" s="755"/>
      <c r="IWS296" s="755"/>
      <c r="IWT296" s="755"/>
      <c r="IWU296" s="755"/>
      <c r="IWV296" s="755"/>
      <c r="IWW296" s="755"/>
      <c r="IWX296" s="755"/>
      <c r="IWY296" s="755"/>
      <c r="IWZ296" s="755"/>
      <c r="IXA296" s="755"/>
      <c r="IXB296" s="755"/>
      <c r="IXC296" s="755"/>
      <c r="IXD296" s="755"/>
      <c r="IXE296" s="755"/>
      <c r="IXF296" s="755"/>
      <c r="IXG296" s="755"/>
      <c r="IXH296" s="755"/>
      <c r="IXI296" s="755"/>
      <c r="IXJ296" s="755"/>
      <c r="IXK296" s="755"/>
      <c r="IXL296" s="755"/>
      <c r="IXM296" s="755"/>
      <c r="IXN296" s="755"/>
      <c r="IXO296" s="755"/>
      <c r="IXP296" s="755"/>
      <c r="IXQ296" s="755"/>
      <c r="IXR296" s="755"/>
      <c r="IXS296" s="755"/>
      <c r="IXT296" s="755"/>
      <c r="IXU296" s="755"/>
      <c r="IXV296" s="755"/>
      <c r="IXW296" s="755"/>
      <c r="IXX296" s="755"/>
      <c r="IXY296" s="755"/>
      <c r="IXZ296" s="755"/>
      <c r="IYA296" s="755"/>
      <c r="IYB296" s="755"/>
      <c r="IYC296" s="755"/>
      <c r="IYD296" s="755"/>
      <c r="IYE296" s="755"/>
      <c r="IYF296" s="755"/>
      <c r="IYG296" s="755"/>
      <c r="IYH296" s="755"/>
      <c r="IYI296" s="755"/>
      <c r="IYJ296" s="755"/>
      <c r="IYK296" s="755"/>
      <c r="IYL296" s="755"/>
      <c r="IYM296" s="755"/>
      <c r="IYN296" s="755"/>
      <c r="IYO296" s="755"/>
      <c r="IYP296" s="755"/>
      <c r="IYQ296" s="755"/>
      <c r="IYR296" s="755"/>
      <c r="IYS296" s="755"/>
      <c r="IYT296" s="755"/>
      <c r="IYU296" s="755"/>
      <c r="IYV296" s="755"/>
      <c r="IYW296" s="755"/>
      <c r="IYX296" s="755"/>
      <c r="IYY296" s="755"/>
      <c r="IYZ296" s="755"/>
      <c r="IZA296" s="755"/>
      <c r="IZB296" s="755"/>
      <c r="IZC296" s="755"/>
      <c r="IZD296" s="755"/>
      <c r="IZE296" s="755"/>
      <c r="IZF296" s="755"/>
      <c r="IZG296" s="755"/>
      <c r="IZH296" s="755"/>
      <c r="IZI296" s="755"/>
      <c r="IZJ296" s="755"/>
      <c r="IZK296" s="755"/>
      <c r="IZL296" s="755"/>
      <c r="IZM296" s="755"/>
      <c r="IZN296" s="755"/>
      <c r="IZO296" s="755"/>
      <c r="IZP296" s="755"/>
      <c r="IZQ296" s="755"/>
      <c r="IZR296" s="755"/>
      <c r="IZS296" s="755"/>
      <c r="IZT296" s="755"/>
      <c r="IZU296" s="755"/>
      <c r="IZV296" s="755"/>
      <c r="IZW296" s="755"/>
      <c r="IZX296" s="755"/>
      <c r="IZY296" s="755"/>
      <c r="IZZ296" s="755"/>
      <c r="JAA296" s="755"/>
      <c r="JAB296" s="755"/>
      <c r="JAC296" s="755"/>
      <c r="JAD296" s="755"/>
      <c r="JAE296" s="755"/>
      <c r="JAF296" s="755"/>
      <c r="JAG296" s="755"/>
      <c r="JAH296" s="755"/>
      <c r="JAI296" s="755"/>
      <c r="JAJ296" s="755"/>
      <c r="JAK296" s="755"/>
      <c r="JAL296" s="755"/>
      <c r="JAM296" s="755"/>
      <c r="JAN296" s="755"/>
      <c r="JAO296" s="755"/>
      <c r="JAP296" s="755"/>
      <c r="JAQ296" s="755"/>
      <c r="JAR296" s="755"/>
      <c r="JAS296" s="755"/>
      <c r="JAT296" s="755"/>
      <c r="JAU296" s="755"/>
      <c r="JAV296" s="755"/>
      <c r="JAW296" s="755"/>
      <c r="JAX296" s="755"/>
      <c r="JAY296" s="755"/>
      <c r="JAZ296" s="755"/>
      <c r="JBA296" s="755"/>
      <c r="JBB296" s="755"/>
      <c r="JBC296" s="755"/>
      <c r="JBD296" s="755"/>
      <c r="JBE296" s="755"/>
      <c r="JBF296" s="755"/>
      <c r="JBG296" s="755"/>
      <c r="JBH296" s="755"/>
      <c r="JBI296" s="755"/>
      <c r="JBJ296" s="755"/>
      <c r="JBK296" s="755"/>
      <c r="JBL296" s="755"/>
      <c r="JBM296" s="755"/>
      <c r="JBN296" s="755"/>
      <c r="JBO296" s="755"/>
      <c r="JBP296" s="755"/>
      <c r="JBQ296" s="755"/>
      <c r="JBR296" s="755"/>
      <c r="JBS296" s="755"/>
      <c r="JBT296" s="755"/>
      <c r="JBU296" s="755"/>
      <c r="JBV296" s="755"/>
      <c r="JBW296" s="755"/>
      <c r="JBX296" s="755"/>
      <c r="JBY296" s="755"/>
      <c r="JBZ296" s="755"/>
      <c r="JCA296" s="755"/>
      <c r="JCB296" s="755"/>
      <c r="JCC296" s="755"/>
      <c r="JCD296" s="755"/>
      <c r="JCE296" s="755"/>
      <c r="JCF296" s="755"/>
      <c r="JCG296" s="755"/>
      <c r="JCH296" s="755"/>
      <c r="JCI296" s="755"/>
      <c r="JCJ296" s="755"/>
      <c r="JCK296" s="755"/>
      <c r="JCL296" s="755"/>
      <c r="JCM296" s="755"/>
      <c r="JCN296" s="755"/>
      <c r="JCO296" s="755"/>
      <c r="JCP296" s="755"/>
      <c r="JCQ296" s="755"/>
      <c r="JCR296" s="755"/>
      <c r="JCS296" s="755"/>
      <c r="JCT296" s="755"/>
      <c r="JCU296" s="755"/>
      <c r="JCV296" s="755"/>
      <c r="JCW296" s="755"/>
      <c r="JCX296" s="755"/>
      <c r="JCY296" s="755"/>
      <c r="JCZ296" s="755"/>
      <c r="JDA296" s="755"/>
      <c r="JDB296" s="755"/>
      <c r="JDC296" s="755"/>
      <c r="JDD296" s="755"/>
      <c r="JDE296" s="755"/>
      <c r="JDF296" s="755"/>
      <c r="JDG296" s="755"/>
      <c r="JDH296" s="755"/>
      <c r="JDI296" s="755"/>
      <c r="JDJ296" s="755"/>
      <c r="JDK296" s="755"/>
      <c r="JDL296" s="755"/>
      <c r="JDM296" s="755"/>
      <c r="JDN296" s="755"/>
      <c r="JDO296" s="755"/>
      <c r="JDP296" s="755"/>
      <c r="JDQ296" s="755"/>
      <c r="JDR296" s="755"/>
      <c r="JDS296" s="755"/>
      <c r="JDT296" s="755"/>
      <c r="JDU296" s="755"/>
      <c r="JDV296" s="755"/>
      <c r="JDW296" s="755"/>
      <c r="JDX296" s="755"/>
      <c r="JDY296" s="755"/>
      <c r="JDZ296" s="755"/>
      <c r="JEA296" s="755"/>
      <c r="JEB296" s="755"/>
      <c r="JEC296" s="755"/>
      <c r="JED296" s="755"/>
      <c r="JEE296" s="755"/>
      <c r="JEF296" s="755"/>
      <c r="JEG296" s="755"/>
      <c r="JEH296" s="755"/>
      <c r="JEI296" s="755"/>
      <c r="JEJ296" s="755"/>
      <c r="JEK296" s="755"/>
      <c r="JEL296" s="755"/>
      <c r="JEM296" s="755"/>
      <c r="JEN296" s="755"/>
      <c r="JEO296" s="755"/>
      <c r="JEP296" s="755"/>
      <c r="JEQ296" s="755"/>
      <c r="JER296" s="755"/>
      <c r="JES296" s="755"/>
      <c r="JET296" s="755"/>
      <c r="JEU296" s="755"/>
      <c r="JEV296" s="755"/>
      <c r="JEW296" s="755"/>
      <c r="JEX296" s="755"/>
      <c r="JEY296" s="755"/>
      <c r="JEZ296" s="755"/>
      <c r="JFA296" s="755"/>
      <c r="JFB296" s="755"/>
      <c r="JFC296" s="755"/>
      <c r="JFD296" s="755"/>
      <c r="JFE296" s="755"/>
      <c r="JFF296" s="755"/>
      <c r="JFG296" s="755"/>
      <c r="JFH296" s="755"/>
      <c r="JFI296" s="755"/>
      <c r="JFJ296" s="755"/>
      <c r="JFK296" s="755"/>
      <c r="JFL296" s="755"/>
      <c r="JFM296" s="755"/>
      <c r="JFN296" s="755"/>
      <c r="JFO296" s="755"/>
      <c r="JFP296" s="755"/>
      <c r="JFQ296" s="755"/>
      <c r="JFR296" s="755"/>
      <c r="JFS296" s="755"/>
      <c r="JFT296" s="755"/>
      <c r="JFU296" s="755"/>
      <c r="JFV296" s="755"/>
      <c r="JFW296" s="755"/>
      <c r="JFX296" s="755"/>
      <c r="JFY296" s="755"/>
      <c r="JFZ296" s="755"/>
      <c r="JGA296" s="755"/>
      <c r="JGB296" s="755"/>
      <c r="JGC296" s="755"/>
      <c r="JGD296" s="755"/>
      <c r="JGE296" s="755"/>
      <c r="JGF296" s="755"/>
      <c r="JGG296" s="755"/>
      <c r="JGH296" s="755"/>
      <c r="JGI296" s="755"/>
      <c r="JGJ296" s="755"/>
      <c r="JGK296" s="755"/>
      <c r="JGL296" s="755"/>
      <c r="JGM296" s="755"/>
      <c r="JGN296" s="755"/>
      <c r="JGO296" s="755"/>
      <c r="JGP296" s="755"/>
      <c r="JGQ296" s="755"/>
      <c r="JGR296" s="755"/>
      <c r="JGS296" s="755"/>
      <c r="JGT296" s="755"/>
      <c r="JGU296" s="755"/>
      <c r="JGV296" s="755"/>
      <c r="JGW296" s="755"/>
      <c r="JGX296" s="755"/>
      <c r="JGY296" s="755"/>
      <c r="JGZ296" s="755"/>
      <c r="JHA296" s="755"/>
      <c r="JHB296" s="755"/>
      <c r="JHC296" s="755"/>
      <c r="JHD296" s="755"/>
      <c r="JHE296" s="755"/>
      <c r="JHF296" s="755"/>
      <c r="JHG296" s="755"/>
      <c r="JHH296" s="755"/>
      <c r="JHI296" s="755"/>
      <c r="JHJ296" s="755"/>
      <c r="JHK296" s="755"/>
      <c r="JHL296" s="755"/>
      <c r="JHM296" s="755"/>
      <c r="JHN296" s="755"/>
      <c r="JHO296" s="755"/>
      <c r="JHP296" s="755"/>
      <c r="JHQ296" s="755"/>
      <c r="JHR296" s="755"/>
      <c r="JHS296" s="755"/>
      <c r="JHT296" s="755"/>
      <c r="JHU296" s="755"/>
      <c r="JHV296" s="755"/>
      <c r="JHW296" s="755"/>
      <c r="JHX296" s="755"/>
      <c r="JHY296" s="755"/>
      <c r="JHZ296" s="755"/>
      <c r="JIA296" s="755"/>
      <c r="JIB296" s="755"/>
      <c r="JIC296" s="755"/>
      <c r="JID296" s="755"/>
      <c r="JIE296" s="755"/>
      <c r="JIF296" s="755"/>
      <c r="JIG296" s="755"/>
      <c r="JIH296" s="755"/>
      <c r="JII296" s="755"/>
      <c r="JIJ296" s="755"/>
      <c r="JIK296" s="755"/>
      <c r="JIL296" s="755"/>
      <c r="JIM296" s="755"/>
      <c r="JIN296" s="755"/>
      <c r="JIO296" s="755"/>
      <c r="JIP296" s="755"/>
      <c r="JIQ296" s="755"/>
      <c r="JIR296" s="755"/>
      <c r="JIS296" s="755"/>
      <c r="JIT296" s="755"/>
      <c r="JIU296" s="755"/>
      <c r="JIV296" s="755"/>
      <c r="JIW296" s="755"/>
      <c r="JIX296" s="755"/>
      <c r="JIY296" s="755"/>
      <c r="JIZ296" s="755"/>
      <c r="JJA296" s="755"/>
      <c r="JJB296" s="755"/>
      <c r="JJC296" s="755"/>
      <c r="JJD296" s="755"/>
      <c r="JJE296" s="755"/>
      <c r="JJF296" s="755"/>
      <c r="JJG296" s="755"/>
      <c r="JJH296" s="755"/>
      <c r="JJI296" s="755"/>
      <c r="JJJ296" s="755"/>
      <c r="JJK296" s="755"/>
      <c r="JJL296" s="755"/>
      <c r="JJM296" s="755"/>
      <c r="JJN296" s="755"/>
      <c r="JJO296" s="755"/>
      <c r="JJP296" s="755"/>
      <c r="JJQ296" s="755"/>
      <c r="JJR296" s="755"/>
      <c r="JJS296" s="755"/>
      <c r="JJT296" s="755"/>
      <c r="JJU296" s="755"/>
      <c r="JJV296" s="755"/>
      <c r="JJW296" s="755"/>
      <c r="JJX296" s="755"/>
      <c r="JJY296" s="755"/>
      <c r="JJZ296" s="755"/>
      <c r="JKA296" s="755"/>
      <c r="JKB296" s="755"/>
      <c r="JKC296" s="755"/>
      <c r="JKD296" s="755"/>
      <c r="JKE296" s="755"/>
      <c r="JKF296" s="755"/>
      <c r="JKG296" s="755"/>
      <c r="JKH296" s="755"/>
      <c r="JKI296" s="755"/>
      <c r="JKJ296" s="755"/>
      <c r="JKK296" s="755"/>
      <c r="JKL296" s="755"/>
      <c r="JKM296" s="755"/>
      <c r="JKN296" s="755"/>
      <c r="JKO296" s="755"/>
      <c r="JKP296" s="755"/>
      <c r="JKQ296" s="755"/>
      <c r="JKR296" s="755"/>
      <c r="JKS296" s="755"/>
      <c r="JKT296" s="755"/>
      <c r="JKU296" s="755"/>
      <c r="JKV296" s="755"/>
      <c r="JKW296" s="755"/>
      <c r="JKX296" s="755"/>
      <c r="JKY296" s="755"/>
      <c r="JKZ296" s="755"/>
      <c r="JLA296" s="755"/>
      <c r="JLB296" s="755"/>
      <c r="JLC296" s="755"/>
      <c r="JLD296" s="755"/>
      <c r="JLE296" s="755"/>
      <c r="JLF296" s="755"/>
      <c r="JLG296" s="755"/>
      <c r="JLH296" s="755"/>
      <c r="JLI296" s="755"/>
      <c r="JLJ296" s="755"/>
      <c r="JLK296" s="755"/>
      <c r="JLL296" s="755"/>
      <c r="JLM296" s="755"/>
      <c r="JLN296" s="755"/>
      <c r="JLO296" s="755"/>
      <c r="JLP296" s="755"/>
      <c r="JLQ296" s="755"/>
      <c r="JLR296" s="755"/>
      <c r="JLS296" s="755"/>
      <c r="JLT296" s="755"/>
      <c r="JLU296" s="755"/>
      <c r="JLV296" s="755"/>
      <c r="JLW296" s="755"/>
      <c r="JLX296" s="755"/>
      <c r="JLY296" s="755"/>
      <c r="JLZ296" s="755"/>
      <c r="JMA296" s="755"/>
      <c r="JMB296" s="755"/>
      <c r="JMC296" s="755"/>
      <c r="JMD296" s="755"/>
      <c r="JME296" s="755"/>
      <c r="JMF296" s="755"/>
      <c r="JMG296" s="755"/>
      <c r="JMH296" s="755"/>
      <c r="JMI296" s="755"/>
      <c r="JMJ296" s="755"/>
      <c r="JMK296" s="755"/>
      <c r="JML296" s="755"/>
      <c r="JMM296" s="755"/>
      <c r="JMN296" s="755"/>
      <c r="JMO296" s="755"/>
      <c r="JMP296" s="755"/>
      <c r="JMQ296" s="755"/>
      <c r="JMR296" s="755"/>
      <c r="JMS296" s="755"/>
      <c r="JMT296" s="755"/>
      <c r="JMU296" s="755"/>
      <c r="JMV296" s="755"/>
      <c r="JMW296" s="755"/>
      <c r="JMX296" s="755"/>
      <c r="JMY296" s="755"/>
      <c r="JMZ296" s="755"/>
      <c r="JNA296" s="755"/>
      <c r="JNB296" s="755"/>
      <c r="JNC296" s="755"/>
      <c r="JND296" s="755"/>
      <c r="JNE296" s="755"/>
      <c r="JNF296" s="755"/>
      <c r="JNG296" s="755"/>
      <c r="JNH296" s="755"/>
      <c r="JNI296" s="755"/>
      <c r="JNJ296" s="755"/>
      <c r="JNK296" s="755"/>
      <c r="JNL296" s="755"/>
      <c r="JNM296" s="755"/>
      <c r="JNN296" s="755"/>
      <c r="JNO296" s="755"/>
      <c r="JNP296" s="755"/>
      <c r="JNQ296" s="755"/>
      <c r="JNR296" s="755"/>
      <c r="JNS296" s="755"/>
      <c r="JNT296" s="755"/>
      <c r="JNU296" s="755"/>
      <c r="JNV296" s="755"/>
      <c r="JNW296" s="755"/>
      <c r="JNX296" s="755"/>
      <c r="JNY296" s="755"/>
      <c r="JNZ296" s="755"/>
      <c r="JOA296" s="755"/>
      <c r="JOB296" s="755"/>
      <c r="JOC296" s="755"/>
      <c r="JOD296" s="755"/>
      <c r="JOE296" s="755"/>
      <c r="JOF296" s="755"/>
      <c r="JOG296" s="755"/>
      <c r="JOH296" s="755"/>
      <c r="JOI296" s="755"/>
      <c r="JOJ296" s="755"/>
      <c r="JOK296" s="755"/>
      <c r="JOL296" s="755"/>
      <c r="JOM296" s="755"/>
      <c r="JON296" s="755"/>
      <c r="JOO296" s="755"/>
      <c r="JOP296" s="755"/>
      <c r="JOQ296" s="755"/>
      <c r="JOR296" s="755"/>
      <c r="JOS296" s="755"/>
      <c r="JOT296" s="755"/>
      <c r="JOU296" s="755"/>
      <c r="JOV296" s="755"/>
      <c r="JOW296" s="755"/>
      <c r="JOX296" s="755"/>
      <c r="JOY296" s="755"/>
      <c r="JOZ296" s="755"/>
      <c r="JPA296" s="755"/>
      <c r="JPB296" s="755"/>
      <c r="JPC296" s="755"/>
      <c r="JPD296" s="755"/>
      <c r="JPE296" s="755"/>
      <c r="JPF296" s="755"/>
      <c r="JPG296" s="755"/>
      <c r="JPH296" s="755"/>
      <c r="JPI296" s="755"/>
      <c r="JPJ296" s="755"/>
      <c r="JPK296" s="755"/>
      <c r="JPL296" s="755"/>
      <c r="JPM296" s="755"/>
      <c r="JPN296" s="755"/>
      <c r="JPO296" s="755"/>
      <c r="JPP296" s="755"/>
      <c r="JPQ296" s="755"/>
      <c r="JPR296" s="755"/>
      <c r="JPS296" s="755"/>
      <c r="JPT296" s="755"/>
      <c r="JPU296" s="755"/>
      <c r="JPV296" s="755"/>
      <c r="JPW296" s="755"/>
      <c r="JPX296" s="755"/>
      <c r="JPY296" s="755"/>
      <c r="JPZ296" s="755"/>
      <c r="JQA296" s="755"/>
      <c r="JQB296" s="755"/>
      <c r="JQC296" s="755"/>
      <c r="JQD296" s="755"/>
      <c r="JQE296" s="755"/>
      <c r="JQF296" s="755"/>
      <c r="JQG296" s="755"/>
      <c r="JQH296" s="755"/>
      <c r="JQI296" s="755"/>
      <c r="JQJ296" s="755"/>
      <c r="JQK296" s="755"/>
      <c r="JQL296" s="755"/>
      <c r="JQM296" s="755"/>
      <c r="JQN296" s="755"/>
      <c r="JQO296" s="755"/>
      <c r="JQP296" s="755"/>
      <c r="JQQ296" s="755"/>
      <c r="JQR296" s="755"/>
      <c r="JQS296" s="755"/>
      <c r="JQT296" s="755"/>
      <c r="JQU296" s="755"/>
      <c r="JQV296" s="755"/>
      <c r="JQW296" s="755"/>
      <c r="JQX296" s="755"/>
      <c r="JQY296" s="755"/>
      <c r="JQZ296" s="755"/>
      <c r="JRA296" s="755"/>
      <c r="JRB296" s="755"/>
      <c r="JRC296" s="755"/>
      <c r="JRD296" s="755"/>
      <c r="JRE296" s="755"/>
      <c r="JRF296" s="755"/>
      <c r="JRG296" s="755"/>
      <c r="JRH296" s="755"/>
      <c r="JRI296" s="755"/>
      <c r="JRJ296" s="755"/>
      <c r="JRK296" s="755"/>
      <c r="JRL296" s="755"/>
      <c r="JRM296" s="755"/>
      <c r="JRN296" s="755"/>
      <c r="JRO296" s="755"/>
      <c r="JRP296" s="755"/>
      <c r="JRQ296" s="755"/>
      <c r="JRR296" s="755"/>
      <c r="JRS296" s="755"/>
      <c r="JRT296" s="755"/>
      <c r="JRU296" s="755"/>
      <c r="JRV296" s="755"/>
      <c r="JRW296" s="755"/>
      <c r="JRX296" s="755"/>
      <c r="JRY296" s="755"/>
      <c r="JRZ296" s="755"/>
      <c r="JSA296" s="755"/>
      <c r="JSB296" s="755"/>
      <c r="JSC296" s="755"/>
      <c r="JSD296" s="755"/>
      <c r="JSE296" s="755"/>
      <c r="JSF296" s="755"/>
      <c r="JSG296" s="755"/>
      <c r="JSH296" s="755"/>
      <c r="JSI296" s="755"/>
      <c r="JSJ296" s="755"/>
      <c r="JSK296" s="755"/>
      <c r="JSL296" s="755"/>
      <c r="JSM296" s="755"/>
      <c r="JSN296" s="755"/>
      <c r="JSO296" s="755"/>
      <c r="JSP296" s="755"/>
      <c r="JSQ296" s="755"/>
      <c r="JSR296" s="755"/>
      <c r="JSS296" s="755"/>
      <c r="JST296" s="755"/>
      <c r="JSU296" s="755"/>
      <c r="JSV296" s="755"/>
      <c r="JSW296" s="755"/>
      <c r="JSX296" s="755"/>
      <c r="JSY296" s="755"/>
      <c r="JSZ296" s="755"/>
      <c r="JTA296" s="755"/>
      <c r="JTB296" s="755"/>
      <c r="JTC296" s="755"/>
      <c r="JTD296" s="755"/>
      <c r="JTE296" s="755"/>
      <c r="JTF296" s="755"/>
      <c r="JTG296" s="755"/>
      <c r="JTH296" s="755"/>
      <c r="JTI296" s="755"/>
      <c r="JTJ296" s="755"/>
      <c r="JTK296" s="755"/>
      <c r="JTL296" s="755"/>
      <c r="JTM296" s="755"/>
      <c r="JTN296" s="755"/>
      <c r="JTO296" s="755"/>
      <c r="JTP296" s="755"/>
      <c r="JTQ296" s="755"/>
      <c r="JTR296" s="755"/>
      <c r="JTS296" s="755"/>
      <c r="JTT296" s="755"/>
      <c r="JTU296" s="755"/>
      <c r="JTV296" s="755"/>
      <c r="JTW296" s="755"/>
      <c r="JTX296" s="755"/>
      <c r="JTY296" s="755"/>
      <c r="JTZ296" s="755"/>
      <c r="JUA296" s="755"/>
      <c r="JUB296" s="755"/>
      <c r="JUC296" s="755"/>
      <c r="JUD296" s="755"/>
      <c r="JUE296" s="755"/>
      <c r="JUF296" s="755"/>
      <c r="JUG296" s="755"/>
      <c r="JUH296" s="755"/>
      <c r="JUI296" s="755"/>
      <c r="JUJ296" s="755"/>
      <c r="JUK296" s="755"/>
      <c r="JUL296" s="755"/>
      <c r="JUM296" s="755"/>
      <c r="JUN296" s="755"/>
      <c r="JUO296" s="755"/>
      <c r="JUP296" s="755"/>
      <c r="JUQ296" s="755"/>
      <c r="JUR296" s="755"/>
      <c r="JUS296" s="755"/>
      <c r="JUT296" s="755"/>
      <c r="JUU296" s="755"/>
      <c r="JUV296" s="755"/>
      <c r="JUW296" s="755"/>
      <c r="JUX296" s="755"/>
      <c r="JUY296" s="755"/>
      <c r="JUZ296" s="755"/>
      <c r="JVA296" s="755"/>
      <c r="JVB296" s="755"/>
      <c r="JVC296" s="755"/>
      <c r="JVD296" s="755"/>
      <c r="JVE296" s="755"/>
      <c r="JVF296" s="755"/>
      <c r="JVG296" s="755"/>
      <c r="JVH296" s="755"/>
      <c r="JVI296" s="755"/>
      <c r="JVJ296" s="755"/>
      <c r="JVK296" s="755"/>
      <c r="JVL296" s="755"/>
      <c r="JVM296" s="755"/>
      <c r="JVN296" s="755"/>
      <c r="JVO296" s="755"/>
      <c r="JVP296" s="755"/>
      <c r="JVQ296" s="755"/>
      <c r="JVR296" s="755"/>
      <c r="JVS296" s="755"/>
      <c r="JVT296" s="755"/>
      <c r="JVU296" s="755"/>
      <c r="JVV296" s="755"/>
      <c r="JVW296" s="755"/>
      <c r="JVX296" s="755"/>
      <c r="JVY296" s="755"/>
      <c r="JVZ296" s="755"/>
      <c r="JWA296" s="755"/>
      <c r="JWB296" s="755"/>
      <c r="JWC296" s="755"/>
      <c r="JWD296" s="755"/>
      <c r="JWE296" s="755"/>
      <c r="JWF296" s="755"/>
      <c r="JWG296" s="755"/>
      <c r="JWH296" s="755"/>
      <c r="JWI296" s="755"/>
      <c r="JWJ296" s="755"/>
      <c r="JWK296" s="755"/>
      <c r="JWL296" s="755"/>
      <c r="JWM296" s="755"/>
      <c r="JWN296" s="755"/>
      <c r="JWO296" s="755"/>
      <c r="JWP296" s="755"/>
      <c r="JWQ296" s="755"/>
      <c r="JWR296" s="755"/>
      <c r="JWS296" s="755"/>
      <c r="JWT296" s="755"/>
      <c r="JWU296" s="755"/>
      <c r="JWV296" s="755"/>
      <c r="JWW296" s="755"/>
      <c r="JWX296" s="755"/>
      <c r="JWY296" s="755"/>
      <c r="JWZ296" s="755"/>
      <c r="JXA296" s="755"/>
      <c r="JXB296" s="755"/>
      <c r="JXC296" s="755"/>
      <c r="JXD296" s="755"/>
      <c r="JXE296" s="755"/>
      <c r="JXF296" s="755"/>
      <c r="JXG296" s="755"/>
      <c r="JXH296" s="755"/>
      <c r="JXI296" s="755"/>
      <c r="JXJ296" s="755"/>
      <c r="JXK296" s="755"/>
      <c r="JXL296" s="755"/>
      <c r="JXM296" s="755"/>
      <c r="JXN296" s="755"/>
      <c r="JXO296" s="755"/>
      <c r="JXP296" s="755"/>
      <c r="JXQ296" s="755"/>
      <c r="JXR296" s="755"/>
      <c r="JXS296" s="755"/>
      <c r="JXT296" s="755"/>
      <c r="JXU296" s="755"/>
      <c r="JXV296" s="755"/>
      <c r="JXW296" s="755"/>
      <c r="JXX296" s="755"/>
      <c r="JXY296" s="755"/>
      <c r="JXZ296" s="755"/>
      <c r="JYA296" s="755"/>
      <c r="JYB296" s="755"/>
      <c r="JYC296" s="755"/>
      <c r="JYD296" s="755"/>
      <c r="JYE296" s="755"/>
      <c r="JYF296" s="755"/>
      <c r="JYG296" s="755"/>
      <c r="JYH296" s="755"/>
      <c r="JYI296" s="755"/>
      <c r="JYJ296" s="755"/>
      <c r="JYK296" s="755"/>
      <c r="JYL296" s="755"/>
      <c r="JYM296" s="755"/>
      <c r="JYN296" s="755"/>
      <c r="JYO296" s="755"/>
      <c r="JYP296" s="755"/>
      <c r="JYQ296" s="755"/>
      <c r="JYR296" s="755"/>
      <c r="JYS296" s="755"/>
      <c r="JYT296" s="755"/>
      <c r="JYU296" s="755"/>
      <c r="JYV296" s="755"/>
      <c r="JYW296" s="755"/>
      <c r="JYX296" s="755"/>
      <c r="JYY296" s="755"/>
      <c r="JYZ296" s="755"/>
      <c r="JZA296" s="755"/>
      <c r="JZB296" s="755"/>
      <c r="JZC296" s="755"/>
      <c r="JZD296" s="755"/>
      <c r="JZE296" s="755"/>
      <c r="JZF296" s="755"/>
      <c r="JZG296" s="755"/>
      <c r="JZH296" s="755"/>
      <c r="JZI296" s="755"/>
      <c r="JZJ296" s="755"/>
      <c r="JZK296" s="755"/>
      <c r="JZL296" s="755"/>
      <c r="JZM296" s="755"/>
      <c r="JZN296" s="755"/>
      <c r="JZO296" s="755"/>
      <c r="JZP296" s="755"/>
      <c r="JZQ296" s="755"/>
      <c r="JZR296" s="755"/>
      <c r="JZS296" s="755"/>
      <c r="JZT296" s="755"/>
      <c r="JZU296" s="755"/>
      <c r="JZV296" s="755"/>
      <c r="JZW296" s="755"/>
      <c r="JZX296" s="755"/>
      <c r="JZY296" s="755"/>
      <c r="JZZ296" s="755"/>
      <c r="KAA296" s="755"/>
      <c r="KAB296" s="755"/>
      <c r="KAC296" s="755"/>
      <c r="KAD296" s="755"/>
      <c r="KAE296" s="755"/>
      <c r="KAF296" s="755"/>
      <c r="KAG296" s="755"/>
      <c r="KAH296" s="755"/>
      <c r="KAI296" s="755"/>
      <c r="KAJ296" s="755"/>
      <c r="KAK296" s="755"/>
      <c r="KAL296" s="755"/>
      <c r="KAM296" s="755"/>
      <c r="KAN296" s="755"/>
      <c r="KAO296" s="755"/>
      <c r="KAP296" s="755"/>
      <c r="KAQ296" s="755"/>
      <c r="KAR296" s="755"/>
      <c r="KAS296" s="755"/>
      <c r="KAT296" s="755"/>
      <c r="KAU296" s="755"/>
      <c r="KAV296" s="755"/>
      <c r="KAW296" s="755"/>
      <c r="KAX296" s="755"/>
      <c r="KAY296" s="755"/>
      <c r="KAZ296" s="755"/>
      <c r="KBA296" s="755"/>
      <c r="KBB296" s="755"/>
      <c r="KBC296" s="755"/>
      <c r="KBD296" s="755"/>
      <c r="KBE296" s="755"/>
      <c r="KBF296" s="755"/>
      <c r="KBG296" s="755"/>
      <c r="KBH296" s="755"/>
      <c r="KBI296" s="755"/>
      <c r="KBJ296" s="755"/>
      <c r="KBK296" s="755"/>
      <c r="KBL296" s="755"/>
      <c r="KBM296" s="755"/>
      <c r="KBN296" s="755"/>
      <c r="KBO296" s="755"/>
      <c r="KBP296" s="755"/>
      <c r="KBQ296" s="755"/>
      <c r="KBR296" s="755"/>
      <c r="KBS296" s="755"/>
      <c r="KBT296" s="755"/>
      <c r="KBU296" s="755"/>
      <c r="KBV296" s="755"/>
      <c r="KBW296" s="755"/>
      <c r="KBX296" s="755"/>
      <c r="KBY296" s="755"/>
      <c r="KBZ296" s="755"/>
      <c r="KCA296" s="755"/>
      <c r="KCB296" s="755"/>
      <c r="KCC296" s="755"/>
      <c r="KCD296" s="755"/>
      <c r="KCE296" s="755"/>
      <c r="KCF296" s="755"/>
      <c r="KCG296" s="755"/>
      <c r="KCH296" s="755"/>
      <c r="KCI296" s="755"/>
      <c r="KCJ296" s="755"/>
      <c r="KCK296" s="755"/>
      <c r="KCL296" s="755"/>
      <c r="KCM296" s="755"/>
      <c r="KCN296" s="755"/>
      <c r="KCO296" s="755"/>
      <c r="KCP296" s="755"/>
      <c r="KCQ296" s="755"/>
      <c r="KCR296" s="755"/>
      <c r="KCS296" s="755"/>
      <c r="KCT296" s="755"/>
      <c r="KCU296" s="755"/>
      <c r="KCV296" s="755"/>
      <c r="KCW296" s="755"/>
      <c r="KCX296" s="755"/>
      <c r="KCY296" s="755"/>
      <c r="KCZ296" s="755"/>
      <c r="KDA296" s="755"/>
      <c r="KDB296" s="755"/>
      <c r="KDC296" s="755"/>
      <c r="KDD296" s="755"/>
      <c r="KDE296" s="755"/>
      <c r="KDF296" s="755"/>
      <c r="KDG296" s="755"/>
      <c r="KDH296" s="755"/>
      <c r="KDI296" s="755"/>
      <c r="KDJ296" s="755"/>
      <c r="KDK296" s="755"/>
      <c r="KDL296" s="755"/>
      <c r="KDM296" s="755"/>
      <c r="KDN296" s="755"/>
      <c r="KDO296" s="755"/>
      <c r="KDP296" s="755"/>
      <c r="KDQ296" s="755"/>
      <c r="KDR296" s="755"/>
      <c r="KDS296" s="755"/>
      <c r="KDT296" s="755"/>
      <c r="KDU296" s="755"/>
      <c r="KDV296" s="755"/>
      <c r="KDW296" s="755"/>
      <c r="KDX296" s="755"/>
      <c r="KDY296" s="755"/>
      <c r="KDZ296" s="755"/>
      <c r="KEA296" s="755"/>
      <c r="KEB296" s="755"/>
      <c r="KEC296" s="755"/>
      <c r="KED296" s="755"/>
      <c r="KEE296" s="755"/>
      <c r="KEF296" s="755"/>
      <c r="KEG296" s="755"/>
      <c r="KEH296" s="755"/>
      <c r="KEI296" s="755"/>
      <c r="KEJ296" s="755"/>
      <c r="KEK296" s="755"/>
      <c r="KEL296" s="755"/>
      <c r="KEM296" s="755"/>
      <c r="KEN296" s="755"/>
      <c r="KEO296" s="755"/>
      <c r="KEP296" s="755"/>
      <c r="KEQ296" s="755"/>
      <c r="KER296" s="755"/>
      <c r="KES296" s="755"/>
      <c r="KET296" s="755"/>
      <c r="KEU296" s="755"/>
      <c r="KEV296" s="755"/>
      <c r="KEW296" s="755"/>
      <c r="KEX296" s="755"/>
      <c r="KEY296" s="755"/>
      <c r="KEZ296" s="755"/>
      <c r="KFA296" s="755"/>
      <c r="KFB296" s="755"/>
      <c r="KFC296" s="755"/>
      <c r="KFD296" s="755"/>
      <c r="KFE296" s="755"/>
      <c r="KFF296" s="755"/>
      <c r="KFG296" s="755"/>
      <c r="KFH296" s="755"/>
      <c r="KFI296" s="755"/>
      <c r="KFJ296" s="755"/>
      <c r="KFK296" s="755"/>
      <c r="KFL296" s="755"/>
      <c r="KFM296" s="755"/>
      <c r="KFN296" s="755"/>
      <c r="KFO296" s="755"/>
      <c r="KFP296" s="755"/>
      <c r="KFQ296" s="755"/>
      <c r="KFR296" s="755"/>
      <c r="KFS296" s="755"/>
      <c r="KFT296" s="755"/>
      <c r="KFU296" s="755"/>
      <c r="KFV296" s="755"/>
      <c r="KFW296" s="755"/>
      <c r="KFX296" s="755"/>
      <c r="KFY296" s="755"/>
      <c r="KFZ296" s="755"/>
      <c r="KGA296" s="755"/>
      <c r="KGB296" s="755"/>
      <c r="KGC296" s="755"/>
      <c r="KGD296" s="755"/>
      <c r="KGE296" s="755"/>
      <c r="KGF296" s="755"/>
      <c r="KGG296" s="755"/>
      <c r="KGH296" s="755"/>
      <c r="KGI296" s="755"/>
      <c r="KGJ296" s="755"/>
      <c r="KGK296" s="755"/>
      <c r="KGL296" s="755"/>
      <c r="KGM296" s="755"/>
      <c r="KGN296" s="755"/>
      <c r="KGO296" s="755"/>
      <c r="KGP296" s="755"/>
      <c r="KGQ296" s="755"/>
      <c r="KGR296" s="755"/>
      <c r="KGS296" s="755"/>
      <c r="KGT296" s="755"/>
      <c r="KGU296" s="755"/>
      <c r="KGV296" s="755"/>
      <c r="KGW296" s="755"/>
      <c r="KGX296" s="755"/>
      <c r="KGY296" s="755"/>
      <c r="KGZ296" s="755"/>
      <c r="KHA296" s="755"/>
      <c r="KHB296" s="755"/>
      <c r="KHC296" s="755"/>
      <c r="KHD296" s="755"/>
      <c r="KHE296" s="755"/>
      <c r="KHF296" s="755"/>
      <c r="KHG296" s="755"/>
      <c r="KHH296" s="755"/>
      <c r="KHI296" s="755"/>
      <c r="KHJ296" s="755"/>
      <c r="KHK296" s="755"/>
      <c r="KHL296" s="755"/>
      <c r="KHM296" s="755"/>
      <c r="KHN296" s="755"/>
      <c r="KHO296" s="755"/>
      <c r="KHP296" s="755"/>
      <c r="KHQ296" s="755"/>
      <c r="KHR296" s="755"/>
      <c r="KHS296" s="755"/>
      <c r="KHT296" s="755"/>
      <c r="KHU296" s="755"/>
      <c r="KHV296" s="755"/>
      <c r="KHW296" s="755"/>
      <c r="KHX296" s="755"/>
      <c r="KHY296" s="755"/>
      <c r="KHZ296" s="755"/>
      <c r="KIA296" s="755"/>
      <c r="KIB296" s="755"/>
      <c r="KIC296" s="755"/>
      <c r="KID296" s="755"/>
      <c r="KIE296" s="755"/>
      <c r="KIF296" s="755"/>
      <c r="KIG296" s="755"/>
      <c r="KIH296" s="755"/>
      <c r="KII296" s="755"/>
      <c r="KIJ296" s="755"/>
      <c r="KIK296" s="755"/>
      <c r="KIL296" s="755"/>
      <c r="KIM296" s="755"/>
      <c r="KIN296" s="755"/>
      <c r="KIO296" s="755"/>
      <c r="KIP296" s="755"/>
      <c r="KIQ296" s="755"/>
      <c r="KIR296" s="755"/>
      <c r="KIS296" s="755"/>
      <c r="KIT296" s="755"/>
      <c r="KIU296" s="755"/>
      <c r="KIV296" s="755"/>
      <c r="KIW296" s="755"/>
      <c r="KIX296" s="755"/>
      <c r="KIY296" s="755"/>
      <c r="KIZ296" s="755"/>
      <c r="KJA296" s="755"/>
      <c r="KJB296" s="755"/>
      <c r="KJC296" s="755"/>
      <c r="KJD296" s="755"/>
      <c r="KJE296" s="755"/>
      <c r="KJF296" s="755"/>
      <c r="KJG296" s="755"/>
      <c r="KJH296" s="755"/>
      <c r="KJI296" s="755"/>
      <c r="KJJ296" s="755"/>
      <c r="KJK296" s="755"/>
      <c r="KJL296" s="755"/>
      <c r="KJM296" s="755"/>
      <c r="KJN296" s="755"/>
      <c r="KJO296" s="755"/>
      <c r="KJP296" s="755"/>
      <c r="KJQ296" s="755"/>
      <c r="KJR296" s="755"/>
      <c r="KJS296" s="755"/>
      <c r="KJT296" s="755"/>
      <c r="KJU296" s="755"/>
      <c r="KJV296" s="755"/>
      <c r="KJW296" s="755"/>
      <c r="KJX296" s="755"/>
      <c r="KJY296" s="755"/>
      <c r="KJZ296" s="755"/>
      <c r="KKA296" s="755"/>
      <c r="KKB296" s="755"/>
      <c r="KKC296" s="755"/>
      <c r="KKD296" s="755"/>
      <c r="KKE296" s="755"/>
      <c r="KKF296" s="755"/>
      <c r="KKG296" s="755"/>
      <c r="KKH296" s="755"/>
      <c r="KKI296" s="755"/>
      <c r="KKJ296" s="755"/>
      <c r="KKK296" s="755"/>
      <c r="KKL296" s="755"/>
      <c r="KKM296" s="755"/>
      <c r="KKN296" s="755"/>
      <c r="KKO296" s="755"/>
      <c r="KKP296" s="755"/>
      <c r="KKQ296" s="755"/>
      <c r="KKR296" s="755"/>
      <c r="KKS296" s="755"/>
      <c r="KKT296" s="755"/>
      <c r="KKU296" s="755"/>
      <c r="KKV296" s="755"/>
      <c r="KKW296" s="755"/>
      <c r="KKX296" s="755"/>
      <c r="KKY296" s="755"/>
      <c r="KKZ296" s="755"/>
      <c r="KLA296" s="755"/>
      <c r="KLB296" s="755"/>
      <c r="KLC296" s="755"/>
      <c r="KLD296" s="755"/>
      <c r="KLE296" s="755"/>
      <c r="KLF296" s="755"/>
      <c r="KLG296" s="755"/>
      <c r="KLH296" s="755"/>
      <c r="KLI296" s="755"/>
      <c r="KLJ296" s="755"/>
      <c r="KLK296" s="755"/>
      <c r="KLL296" s="755"/>
      <c r="KLM296" s="755"/>
      <c r="KLN296" s="755"/>
      <c r="KLO296" s="755"/>
      <c r="KLP296" s="755"/>
      <c r="KLQ296" s="755"/>
      <c r="KLR296" s="755"/>
      <c r="KLS296" s="755"/>
      <c r="KLT296" s="755"/>
      <c r="KLU296" s="755"/>
      <c r="KLV296" s="755"/>
      <c r="KLW296" s="755"/>
      <c r="KLX296" s="755"/>
      <c r="KLY296" s="755"/>
      <c r="KLZ296" s="755"/>
      <c r="KMA296" s="755"/>
      <c r="KMB296" s="755"/>
      <c r="KMC296" s="755"/>
      <c r="KMD296" s="755"/>
      <c r="KME296" s="755"/>
      <c r="KMF296" s="755"/>
      <c r="KMG296" s="755"/>
      <c r="KMH296" s="755"/>
      <c r="KMI296" s="755"/>
      <c r="KMJ296" s="755"/>
      <c r="KMK296" s="755"/>
      <c r="KML296" s="755"/>
      <c r="KMM296" s="755"/>
      <c r="KMN296" s="755"/>
      <c r="KMO296" s="755"/>
      <c r="KMP296" s="755"/>
      <c r="KMQ296" s="755"/>
      <c r="KMR296" s="755"/>
      <c r="KMS296" s="755"/>
      <c r="KMT296" s="755"/>
      <c r="KMU296" s="755"/>
      <c r="KMV296" s="755"/>
      <c r="KMW296" s="755"/>
      <c r="KMX296" s="755"/>
      <c r="KMY296" s="755"/>
      <c r="KMZ296" s="755"/>
      <c r="KNA296" s="755"/>
      <c r="KNB296" s="755"/>
      <c r="KNC296" s="755"/>
      <c r="KND296" s="755"/>
      <c r="KNE296" s="755"/>
      <c r="KNF296" s="755"/>
      <c r="KNG296" s="755"/>
      <c r="KNH296" s="755"/>
      <c r="KNI296" s="755"/>
      <c r="KNJ296" s="755"/>
      <c r="KNK296" s="755"/>
      <c r="KNL296" s="755"/>
      <c r="KNM296" s="755"/>
      <c r="KNN296" s="755"/>
      <c r="KNO296" s="755"/>
      <c r="KNP296" s="755"/>
      <c r="KNQ296" s="755"/>
      <c r="KNR296" s="755"/>
      <c r="KNS296" s="755"/>
      <c r="KNT296" s="755"/>
      <c r="KNU296" s="755"/>
      <c r="KNV296" s="755"/>
      <c r="KNW296" s="755"/>
      <c r="KNX296" s="755"/>
      <c r="KNY296" s="755"/>
      <c r="KNZ296" s="755"/>
      <c r="KOA296" s="755"/>
      <c r="KOB296" s="755"/>
      <c r="KOC296" s="755"/>
      <c r="KOD296" s="755"/>
      <c r="KOE296" s="755"/>
      <c r="KOF296" s="755"/>
      <c r="KOG296" s="755"/>
      <c r="KOH296" s="755"/>
      <c r="KOI296" s="755"/>
      <c r="KOJ296" s="755"/>
      <c r="KOK296" s="755"/>
      <c r="KOL296" s="755"/>
      <c r="KOM296" s="755"/>
      <c r="KON296" s="755"/>
      <c r="KOO296" s="755"/>
      <c r="KOP296" s="755"/>
      <c r="KOQ296" s="755"/>
      <c r="KOR296" s="755"/>
      <c r="KOS296" s="755"/>
      <c r="KOT296" s="755"/>
      <c r="KOU296" s="755"/>
      <c r="KOV296" s="755"/>
      <c r="KOW296" s="755"/>
      <c r="KOX296" s="755"/>
      <c r="KOY296" s="755"/>
      <c r="KOZ296" s="755"/>
      <c r="KPA296" s="755"/>
      <c r="KPB296" s="755"/>
      <c r="KPC296" s="755"/>
      <c r="KPD296" s="755"/>
      <c r="KPE296" s="755"/>
      <c r="KPF296" s="755"/>
      <c r="KPG296" s="755"/>
      <c r="KPH296" s="755"/>
      <c r="KPI296" s="755"/>
      <c r="KPJ296" s="755"/>
      <c r="KPK296" s="755"/>
      <c r="KPL296" s="755"/>
      <c r="KPM296" s="755"/>
      <c r="KPN296" s="755"/>
      <c r="KPO296" s="755"/>
      <c r="KPP296" s="755"/>
      <c r="KPQ296" s="755"/>
      <c r="KPR296" s="755"/>
      <c r="KPS296" s="755"/>
      <c r="KPT296" s="755"/>
      <c r="KPU296" s="755"/>
      <c r="KPV296" s="755"/>
      <c r="KPW296" s="755"/>
      <c r="KPX296" s="755"/>
      <c r="KPY296" s="755"/>
      <c r="KPZ296" s="755"/>
      <c r="KQA296" s="755"/>
      <c r="KQB296" s="755"/>
      <c r="KQC296" s="755"/>
      <c r="KQD296" s="755"/>
      <c r="KQE296" s="755"/>
      <c r="KQF296" s="755"/>
      <c r="KQG296" s="755"/>
      <c r="KQH296" s="755"/>
      <c r="KQI296" s="755"/>
      <c r="KQJ296" s="755"/>
      <c r="KQK296" s="755"/>
      <c r="KQL296" s="755"/>
      <c r="KQM296" s="755"/>
      <c r="KQN296" s="755"/>
      <c r="KQO296" s="755"/>
      <c r="KQP296" s="755"/>
      <c r="KQQ296" s="755"/>
      <c r="KQR296" s="755"/>
      <c r="KQS296" s="755"/>
      <c r="KQT296" s="755"/>
      <c r="KQU296" s="755"/>
      <c r="KQV296" s="755"/>
      <c r="KQW296" s="755"/>
      <c r="KQX296" s="755"/>
      <c r="KQY296" s="755"/>
      <c r="KQZ296" s="755"/>
      <c r="KRA296" s="755"/>
      <c r="KRB296" s="755"/>
      <c r="KRC296" s="755"/>
      <c r="KRD296" s="755"/>
      <c r="KRE296" s="755"/>
      <c r="KRF296" s="755"/>
      <c r="KRG296" s="755"/>
      <c r="KRH296" s="755"/>
      <c r="KRI296" s="755"/>
      <c r="KRJ296" s="755"/>
      <c r="KRK296" s="755"/>
      <c r="KRL296" s="755"/>
      <c r="KRM296" s="755"/>
      <c r="KRN296" s="755"/>
      <c r="KRO296" s="755"/>
      <c r="KRP296" s="755"/>
      <c r="KRQ296" s="755"/>
      <c r="KRR296" s="755"/>
      <c r="KRS296" s="755"/>
      <c r="KRT296" s="755"/>
      <c r="KRU296" s="755"/>
      <c r="KRV296" s="755"/>
      <c r="KRW296" s="755"/>
      <c r="KRX296" s="755"/>
      <c r="KRY296" s="755"/>
      <c r="KRZ296" s="755"/>
      <c r="KSA296" s="755"/>
      <c r="KSB296" s="755"/>
      <c r="KSC296" s="755"/>
      <c r="KSD296" s="755"/>
      <c r="KSE296" s="755"/>
      <c r="KSF296" s="755"/>
      <c r="KSG296" s="755"/>
      <c r="KSH296" s="755"/>
      <c r="KSI296" s="755"/>
      <c r="KSJ296" s="755"/>
      <c r="KSK296" s="755"/>
      <c r="KSL296" s="755"/>
      <c r="KSM296" s="755"/>
      <c r="KSN296" s="755"/>
      <c r="KSO296" s="755"/>
      <c r="KSP296" s="755"/>
      <c r="KSQ296" s="755"/>
      <c r="KSR296" s="755"/>
      <c r="KSS296" s="755"/>
      <c r="KST296" s="755"/>
      <c r="KSU296" s="755"/>
      <c r="KSV296" s="755"/>
      <c r="KSW296" s="755"/>
      <c r="KSX296" s="755"/>
      <c r="KSY296" s="755"/>
      <c r="KSZ296" s="755"/>
      <c r="KTA296" s="755"/>
      <c r="KTB296" s="755"/>
      <c r="KTC296" s="755"/>
      <c r="KTD296" s="755"/>
      <c r="KTE296" s="755"/>
      <c r="KTF296" s="755"/>
      <c r="KTG296" s="755"/>
      <c r="KTH296" s="755"/>
      <c r="KTI296" s="755"/>
      <c r="KTJ296" s="755"/>
      <c r="KTK296" s="755"/>
      <c r="KTL296" s="755"/>
      <c r="KTM296" s="755"/>
      <c r="KTN296" s="755"/>
      <c r="KTO296" s="755"/>
      <c r="KTP296" s="755"/>
      <c r="KTQ296" s="755"/>
      <c r="KTR296" s="755"/>
      <c r="KTS296" s="755"/>
      <c r="KTT296" s="755"/>
      <c r="KTU296" s="755"/>
      <c r="KTV296" s="755"/>
      <c r="KTW296" s="755"/>
      <c r="KTX296" s="755"/>
      <c r="KTY296" s="755"/>
      <c r="KTZ296" s="755"/>
      <c r="KUA296" s="755"/>
      <c r="KUB296" s="755"/>
      <c r="KUC296" s="755"/>
      <c r="KUD296" s="755"/>
      <c r="KUE296" s="755"/>
      <c r="KUF296" s="755"/>
      <c r="KUG296" s="755"/>
      <c r="KUH296" s="755"/>
      <c r="KUI296" s="755"/>
      <c r="KUJ296" s="755"/>
      <c r="KUK296" s="755"/>
      <c r="KUL296" s="755"/>
      <c r="KUM296" s="755"/>
      <c r="KUN296" s="755"/>
      <c r="KUO296" s="755"/>
      <c r="KUP296" s="755"/>
      <c r="KUQ296" s="755"/>
      <c r="KUR296" s="755"/>
      <c r="KUS296" s="755"/>
      <c r="KUT296" s="755"/>
      <c r="KUU296" s="755"/>
      <c r="KUV296" s="755"/>
      <c r="KUW296" s="755"/>
      <c r="KUX296" s="755"/>
      <c r="KUY296" s="755"/>
      <c r="KUZ296" s="755"/>
      <c r="KVA296" s="755"/>
      <c r="KVB296" s="755"/>
      <c r="KVC296" s="755"/>
      <c r="KVD296" s="755"/>
      <c r="KVE296" s="755"/>
      <c r="KVF296" s="755"/>
      <c r="KVG296" s="755"/>
      <c r="KVH296" s="755"/>
      <c r="KVI296" s="755"/>
      <c r="KVJ296" s="755"/>
      <c r="KVK296" s="755"/>
      <c r="KVL296" s="755"/>
      <c r="KVM296" s="755"/>
      <c r="KVN296" s="755"/>
      <c r="KVO296" s="755"/>
      <c r="KVP296" s="755"/>
      <c r="KVQ296" s="755"/>
      <c r="KVR296" s="755"/>
      <c r="KVS296" s="755"/>
      <c r="KVT296" s="755"/>
      <c r="KVU296" s="755"/>
      <c r="KVV296" s="755"/>
      <c r="KVW296" s="755"/>
      <c r="KVX296" s="755"/>
      <c r="KVY296" s="755"/>
      <c r="KVZ296" s="755"/>
      <c r="KWA296" s="755"/>
      <c r="KWB296" s="755"/>
      <c r="KWC296" s="755"/>
      <c r="KWD296" s="755"/>
      <c r="KWE296" s="755"/>
      <c r="KWF296" s="755"/>
      <c r="KWG296" s="755"/>
      <c r="KWH296" s="755"/>
      <c r="KWI296" s="755"/>
      <c r="KWJ296" s="755"/>
      <c r="KWK296" s="755"/>
      <c r="KWL296" s="755"/>
      <c r="KWM296" s="755"/>
      <c r="KWN296" s="755"/>
      <c r="KWO296" s="755"/>
      <c r="KWP296" s="755"/>
      <c r="KWQ296" s="755"/>
      <c r="KWR296" s="755"/>
      <c r="KWS296" s="755"/>
      <c r="KWT296" s="755"/>
      <c r="KWU296" s="755"/>
      <c r="KWV296" s="755"/>
      <c r="KWW296" s="755"/>
      <c r="KWX296" s="755"/>
      <c r="KWY296" s="755"/>
      <c r="KWZ296" s="755"/>
      <c r="KXA296" s="755"/>
      <c r="KXB296" s="755"/>
      <c r="KXC296" s="755"/>
      <c r="KXD296" s="755"/>
      <c r="KXE296" s="755"/>
      <c r="KXF296" s="755"/>
      <c r="KXG296" s="755"/>
      <c r="KXH296" s="755"/>
      <c r="KXI296" s="755"/>
      <c r="KXJ296" s="755"/>
      <c r="KXK296" s="755"/>
      <c r="KXL296" s="755"/>
      <c r="KXM296" s="755"/>
      <c r="KXN296" s="755"/>
      <c r="KXO296" s="755"/>
      <c r="KXP296" s="755"/>
      <c r="KXQ296" s="755"/>
      <c r="KXR296" s="755"/>
      <c r="KXS296" s="755"/>
      <c r="KXT296" s="755"/>
      <c r="KXU296" s="755"/>
      <c r="KXV296" s="755"/>
      <c r="KXW296" s="755"/>
      <c r="KXX296" s="755"/>
      <c r="KXY296" s="755"/>
      <c r="KXZ296" s="755"/>
      <c r="KYA296" s="755"/>
      <c r="KYB296" s="755"/>
      <c r="KYC296" s="755"/>
      <c r="KYD296" s="755"/>
      <c r="KYE296" s="755"/>
      <c r="KYF296" s="755"/>
      <c r="KYG296" s="755"/>
      <c r="KYH296" s="755"/>
      <c r="KYI296" s="755"/>
      <c r="KYJ296" s="755"/>
      <c r="KYK296" s="755"/>
      <c r="KYL296" s="755"/>
      <c r="KYM296" s="755"/>
      <c r="KYN296" s="755"/>
      <c r="KYO296" s="755"/>
      <c r="KYP296" s="755"/>
      <c r="KYQ296" s="755"/>
      <c r="KYR296" s="755"/>
      <c r="KYS296" s="755"/>
      <c r="KYT296" s="755"/>
      <c r="KYU296" s="755"/>
      <c r="KYV296" s="755"/>
      <c r="KYW296" s="755"/>
      <c r="KYX296" s="755"/>
      <c r="KYY296" s="755"/>
      <c r="KYZ296" s="755"/>
      <c r="KZA296" s="755"/>
      <c r="KZB296" s="755"/>
      <c r="KZC296" s="755"/>
      <c r="KZD296" s="755"/>
      <c r="KZE296" s="755"/>
      <c r="KZF296" s="755"/>
      <c r="KZG296" s="755"/>
      <c r="KZH296" s="755"/>
      <c r="KZI296" s="755"/>
      <c r="KZJ296" s="755"/>
      <c r="KZK296" s="755"/>
      <c r="KZL296" s="755"/>
      <c r="KZM296" s="755"/>
      <c r="KZN296" s="755"/>
      <c r="KZO296" s="755"/>
      <c r="KZP296" s="755"/>
      <c r="KZQ296" s="755"/>
      <c r="KZR296" s="755"/>
      <c r="KZS296" s="755"/>
      <c r="KZT296" s="755"/>
      <c r="KZU296" s="755"/>
      <c r="KZV296" s="755"/>
      <c r="KZW296" s="755"/>
      <c r="KZX296" s="755"/>
      <c r="KZY296" s="755"/>
      <c r="KZZ296" s="755"/>
      <c r="LAA296" s="755"/>
      <c r="LAB296" s="755"/>
      <c r="LAC296" s="755"/>
      <c r="LAD296" s="755"/>
      <c r="LAE296" s="755"/>
      <c r="LAF296" s="755"/>
      <c r="LAG296" s="755"/>
      <c r="LAH296" s="755"/>
      <c r="LAI296" s="755"/>
      <c r="LAJ296" s="755"/>
      <c r="LAK296" s="755"/>
      <c r="LAL296" s="755"/>
      <c r="LAM296" s="755"/>
      <c r="LAN296" s="755"/>
      <c r="LAO296" s="755"/>
      <c r="LAP296" s="755"/>
      <c r="LAQ296" s="755"/>
      <c r="LAR296" s="755"/>
      <c r="LAS296" s="755"/>
      <c r="LAT296" s="755"/>
      <c r="LAU296" s="755"/>
      <c r="LAV296" s="755"/>
      <c r="LAW296" s="755"/>
      <c r="LAX296" s="755"/>
      <c r="LAY296" s="755"/>
      <c r="LAZ296" s="755"/>
      <c r="LBA296" s="755"/>
      <c r="LBB296" s="755"/>
      <c r="LBC296" s="755"/>
      <c r="LBD296" s="755"/>
      <c r="LBE296" s="755"/>
      <c r="LBF296" s="755"/>
      <c r="LBG296" s="755"/>
      <c r="LBH296" s="755"/>
      <c r="LBI296" s="755"/>
      <c r="LBJ296" s="755"/>
      <c r="LBK296" s="755"/>
      <c r="LBL296" s="755"/>
      <c r="LBM296" s="755"/>
      <c r="LBN296" s="755"/>
      <c r="LBO296" s="755"/>
      <c r="LBP296" s="755"/>
      <c r="LBQ296" s="755"/>
      <c r="LBR296" s="755"/>
      <c r="LBS296" s="755"/>
      <c r="LBT296" s="755"/>
      <c r="LBU296" s="755"/>
      <c r="LBV296" s="755"/>
      <c r="LBW296" s="755"/>
      <c r="LBX296" s="755"/>
      <c r="LBY296" s="755"/>
      <c r="LBZ296" s="755"/>
      <c r="LCA296" s="755"/>
      <c r="LCB296" s="755"/>
      <c r="LCC296" s="755"/>
      <c r="LCD296" s="755"/>
      <c r="LCE296" s="755"/>
      <c r="LCF296" s="755"/>
      <c r="LCG296" s="755"/>
      <c r="LCH296" s="755"/>
      <c r="LCI296" s="755"/>
      <c r="LCJ296" s="755"/>
      <c r="LCK296" s="755"/>
      <c r="LCL296" s="755"/>
      <c r="LCM296" s="755"/>
      <c r="LCN296" s="755"/>
      <c r="LCO296" s="755"/>
      <c r="LCP296" s="755"/>
      <c r="LCQ296" s="755"/>
      <c r="LCR296" s="755"/>
      <c r="LCS296" s="755"/>
      <c r="LCT296" s="755"/>
      <c r="LCU296" s="755"/>
      <c r="LCV296" s="755"/>
      <c r="LCW296" s="755"/>
      <c r="LCX296" s="755"/>
      <c r="LCY296" s="755"/>
      <c r="LCZ296" s="755"/>
      <c r="LDA296" s="755"/>
      <c r="LDB296" s="755"/>
      <c r="LDC296" s="755"/>
      <c r="LDD296" s="755"/>
      <c r="LDE296" s="755"/>
      <c r="LDF296" s="755"/>
      <c r="LDG296" s="755"/>
      <c r="LDH296" s="755"/>
      <c r="LDI296" s="755"/>
      <c r="LDJ296" s="755"/>
      <c r="LDK296" s="755"/>
      <c r="LDL296" s="755"/>
      <c r="LDM296" s="755"/>
      <c r="LDN296" s="755"/>
      <c r="LDO296" s="755"/>
      <c r="LDP296" s="755"/>
      <c r="LDQ296" s="755"/>
      <c r="LDR296" s="755"/>
      <c r="LDS296" s="755"/>
      <c r="LDT296" s="755"/>
      <c r="LDU296" s="755"/>
      <c r="LDV296" s="755"/>
      <c r="LDW296" s="755"/>
      <c r="LDX296" s="755"/>
      <c r="LDY296" s="755"/>
      <c r="LDZ296" s="755"/>
      <c r="LEA296" s="755"/>
      <c r="LEB296" s="755"/>
      <c r="LEC296" s="755"/>
      <c r="LED296" s="755"/>
      <c r="LEE296" s="755"/>
      <c r="LEF296" s="755"/>
      <c r="LEG296" s="755"/>
      <c r="LEH296" s="755"/>
      <c r="LEI296" s="755"/>
      <c r="LEJ296" s="755"/>
      <c r="LEK296" s="755"/>
      <c r="LEL296" s="755"/>
      <c r="LEM296" s="755"/>
      <c r="LEN296" s="755"/>
      <c r="LEO296" s="755"/>
      <c r="LEP296" s="755"/>
      <c r="LEQ296" s="755"/>
      <c r="LER296" s="755"/>
      <c r="LES296" s="755"/>
      <c r="LET296" s="755"/>
      <c r="LEU296" s="755"/>
      <c r="LEV296" s="755"/>
      <c r="LEW296" s="755"/>
      <c r="LEX296" s="755"/>
      <c r="LEY296" s="755"/>
      <c r="LEZ296" s="755"/>
      <c r="LFA296" s="755"/>
      <c r="LFB296" s="755"/>
      <c r="LFC296" s="755"/>
      <c r="LFD296" s="755"/>
      <c r="LFE296" s="755"/>
      <c r="LFF296" s="755"/>
      <c r="LFG296" s="755"/>
      <c r="LFH296" s="755"/>
      <c r="LFI296" s="755"/>
      <c r="LFJ296" s="755"/>
      <c r="LFK296" s="755"/>
      <c r="LFL296" s="755"/>
      <c r="LFM296" s="755"/>
      <c r="LFN296" s="755"/>
      <c r="LFO296" s="755"/>
      <c r="LFP296" s="755"/>
      <c r="LFQ296" s="755"/>
      <c r="LFR296" s="755"/>
      <c r="LFS296" s="755"/>
      <c r="LFT296" s="755"/>
      <c r="LFU296" s="755"/>
      <c r="LFV296" s="755"/>
      <c r="LFW296" s="755"/>
      <c r="LFX296" s="755"/>
      <c r="LFY296" s="755"/>
      <c r="LFZ296" s="755"/>
      <c r="LGA296" s="755"/>
      <c r="LGB296" s="755"/>
      <c r="LGC296" s="755"/>
      <c r="LGD296" s="755"/>
      <c r="LGE296" s="755"/>
      <c r="LGF296" s="755"/>
      <c r="LGG296" s="755"/>
      <c r="LGH296" s="755"/>
      <c r="LGI296" s="755"/>
      <c r="LGJ296" s="755"/>
      <c r="LGK296" s="755"/>
      <c r="LGL296" s="755"/>
      <c r="LGM296" s="755"/>
      <c r="LGN296" s="755"/>
      <c r="LGO296" s="755"/>
      <c r="LGP296" s="755"/>
      <c r="LGQ296" s="755"/>
      <c r="LGR296" s="755"/>
      <c r="LGS296" s="755"/>
      <c r="LGT296" s="755"/>
      <c r="LGU296" s="755"/>
      <c r="LGV296" s="755"/>
      <c r="LGW296" s="755"/>
      <c r="LGX296" s="755"/>
      <c r="LGY296" s="755"/>
      <c r="LGZ296" s="755"/>
      <c r="LHA296" s="755"/>
      <c r="LHB296" s="755"/>
      <c r="LHC296" s="755"/>
      <c r="LHD296" s="755"/>
      <c r="LHE296" s="755"/>
      <c r="LHF296" s="755"/>
      <c r="LHG296" s="755"/>
      <c r="LHH296" s="755"/>
      <c r="LHI296" s="755"/>
      <c r="LHJ296" s="755"/>
      <c r="LHK296" s="755"/>
      <c r="LHL296" s="755"/>
      <c r="LHM296" s="755"/>
      <c r="LHN296" s="755"/>
      <c r="LHO296" s="755"/>
      <c r="LHP296" s="755"/>
      <c r="LHQ296" s="755"/>
      <c r="LHR296" s="755"/>
      <c r="LHS296" s="755"/>
      <c r="LHT296" s="755"/>
      <c r="LHU296" s="755"/>
      <c r="LHV296" s="755"/>
      <c r="LHW296" s="755"/>
      <c r="LHX296" s="755"/>
      <c r="LHY296" s="755"/>
      <c r="LHZ296" s="755"/>
      <c r="LIA296" s="755"/>
      <c r="LIB296" s="755"/>
      <c r="LIC296" s="755"/>
      <c r="LID296" s="755"/>
      <c r="LIE296" s="755"/>
      <c r="LIF296" s="755"/>
      <c r="LIG296" s="755"/>
      <c r="LIH296" s="755"/>
      <c r="LII296" s="755"/>
      <c r="LIJ296" s="755"/>
      <c r="LIK296" s="755"/>
      <c r="LIL296" s="755"/>
      <c r="LIM296" s="755"/>
      <c r="LIN296" s="755"/>
      <c r="LIO296" s="755"/>
      <c r="LIP296" s="755"/>
      <c r="LIQ296" s="755"/>
      <c r="LIR296" s="755"/>
      <c r="LIS296" s="755"/>
      <c r="LIT296" s="755"/>
      <c r="LIU296" s="755"/>
      <c r="LIV296" s="755"/>
      <c r="LIW296" s="755"/>
      <c r="LIX296" s="755"/>
      <c r="LIY296" s="755"/>
      <c r="LIZ296" s="755"/>
      <c r="LJA296" s="755"/>
      <c r="LJB296" s="755"/>
      <c r="LJC296" s="755"/>
      <c r="LJD296" s="755"/>
      <c r="LJE296" s="755"/>
      <c r="LJF296" s="755"/>
      <c r="LJG296" s="755"/>
      <c r="LJH296" s="755"/>
      <c r="LJI296" s="755"/>
      <c r="LJJ296" s="755"/>
      <c r="LJK296" s="755"/>
      <c r="LJL296" s="755"/>
      <c r="LJM296" s="755"/>
      <c r="LJN296" s="755"/>
      <c r="LJO296" s="755"/>
      <c r="LJP296" s="755"/>
      <c r="LJQ296" s="755"/>
      <c r="LJR296" s="755"/>
      <c r="LJS296" s="755"/>
      <c r="LJT296" s="755"/>
      <c r="LJU296" s="755"/>
      <c r="LJV296" s="755"/>
      <c r="LJW296" s="755"/>
      <c r="LJX296" s="755"/>
      <c r="LJY296" s="755"/>
      <c r="LJZ296" s="755"/>
      <c r="LKA296" s="755"/>
      <c r="LKB296" s="755"/>
      <c r="LKC296" s="755"/>
      <c r="LKD296" s="755"/>
      <c r="LKE296" s="755"/>
      <c r="LKF296" s="755"/>
      <c r="LKG296" s="755"/>
      <c r="LKH296" s="755"/>
      <c r="LKI296" s="755"/>
      <c r="LKJ296" s="755"/>
      <c r="LKK296" s="755"/>
      <c r="LKL296" s="755"/>
      <c r="LKM296" s="755"/>
      <c r="LKN296" s="755"/>
      <c r="LKO296" s="755"/>
      <c r="LKP296" s="755"/>
      <c r="LKQ296" s="755"/>
      <c r="LKR296" s="755"/>
      <c r="LKS296" s="755"/>
      <c r="LKT296" s="755"/>
      <c r="LKU296" s="755"/>
      <c r="LKV296" s="755"/>
      <c r="LKW296" s="755"/>
      <c r="LKX296" s="755"/>
      <c r="LKY296" s="755"/>
      <c r="LKZ296" s="755"/>
      <c r="LLA296" s="755"/>
      <c r="LLB296" s="755"/>
      <c r="LLC296" s="755"/>
      <c r="LLD296" s="755"/>
      <c r="LLE296" s="755"/>
      <c r="LLF296" s="755"/>
      <c r="LLG296" s="755"/>
      <c r="LLH296" s="755"/>
      <c r="LLI296" s="755"/>
      <c r="LLJ296" s="755"/>
      <c r="LLK296" s="755"/>
      <c r="LLL296" s="755"/>
      <c r="LLM296" s="755"/>
      <c r="LLN296" s="755"/>
      <c r="LLO296" s="755"/>
      <c r="LLP296" s="755"/>
      <c r="LLQ296" s="755"/>
      <c r="LLR296" s="755"/>
      <c r="LLS296" s="755"/>
      <c r="LLT296" s="755"/>
      <c r="LLU296" s="755"/>
      <c r="LLV296" s="755"/>
      <c r="LLW296" s="755"/>
      <c r="LLX296" s="755"/>
      <c r="LLY296" s="755"/>
      <c r="LLZ296" s="755"/>
      <c r="LMA296" s="755"/>
      <c r="LMB296" s="755"/>
      <c r="LMC296" s="755"/>
      <c r="LMD296" s="755"/>
      <c r="LME296" s="755"/>
      <c r="LMF296" s="755"/>
      <c r="LMG296" s="755"/>
      <c r="LMH296" s="755"/>
      <c r="LMI296" s="755"/>
      <c r="LMJ296" s="755"/>
      <c r="LMK296" s="755"/>
      <c r="LML296" s="755"/>
      <c r="LMM296" s="755"/>
      <c r="LMN296" s="755"/>
      <c r="LMO296" s="755"/>
      <c r="LMP296" s="755"/>
      <c r="LMQ296" s="755"/>
      <c r="LMR296" s="755"/>
      <c r="LMS296" s="755"/>
      <c r="LMT296" s="755"/>
      <c r="LMU296" s="755"/>
      <c r="LMV296" s="755"/>
      <c r="LMW296" s="755"/>
      <c r="LMX296" s="755"/>
      <c r="LMY296" s="755"/>
      <c r="LMZ296" s="755"/>
      <c r="LNA296" s="755"/>
      <c r="LNB296" s="755"/>
      <c r="LNC296" s="755"/>
      <c r="LND296" s="755"/>
      <c r="LNE296" s="755"/>
      <c r="LNF296" s="755"/>
      <c r="LNG296" s="755"/>
      <c r="LNH296" s="755"/>
      <c r="LNI296" s="755"/>
      <c r="LNJ296" s="755"/>
      <c r="LNK296" s="755"/>
      <c r="LNL296" s="755"/>
      <c r="LNM296" s="755"/>
      <c r="LNN296" s="755"/>
      <c r="LNO296" s="755"/>
      <c r="LNP296" s="755"/>
      <c r="LNQ296" s="755"/>
      <c r="LNR296" s="755"/>
      <c r="LNS296" s="755"/>
      <c r="LNT296" s="755"/>
      <c r="LNU296" s="755"/>
      <c r="LNV296" s="755"/>
      <c r="LNW296" s="755"/>
      <c r="LNX296" s="755"/>
      <c r="LNY296" s="755"/>
      <c r="LNZ296" s="755"/>
      <c r="LOA296" s="755"/>
      <c r="LOB296" s="755"/>
      <c r="LOC296" s="755"/>
      <c r="LOD296" s="755"/>
      <c r="LOE296" s="755"/>
      <c r="LOF296" s="755"/>
      <c r="LOG296" s="755"/>
      <c r="LOH296" s="755"/>
      <c r="LOI296" s="755"/>
      <c r="LOJ296" s="755"/>
      <c r="LOK296" s="755"/>
      <c r="LOL296" s="755"/>
      <c r="LOM296" s="755"/>
      <c r="LON296" s="755"/>
      <c r="LOO296" s="755"/>
      <c r="LOP296" s="755"/>
      <c r="LOQ296" s="755"/>
      <c r="LOR296" s="755"/>
      <c r="LOS296" s="755"/>
      <c r="LOT296" s="755"/>
      <c r="LOU296" s="755"/>
      <c r="LOV296" s="755"/>
      <c r="LOW296" s="755"/>
      <c r="LOX296" s="755"/>
      <c r="LOY296" s="755"/>
      <c r="LOZ296" s="755"/>
      <c r="LPA296" s="755"/>
      <c r="LPB296" s="755"/>
      <c r="LPC296" s="755"/>
      <c r="LPD296" s="755"/>
      <c r="LPE296" s="755"/>
      <c r="LPF296" s="755"/>
      <c r="LPG296" s="755"/>
      <c r="LPH296" s="755"/>
      <c r="LPI296" s="755"/>
      <c r="LPJ296" s="755"/>
      <c r="LPK296" s="755"/>
      <c r="LPL296" s="755"/>
      <c r="LPM296" s="755"/>
      <c r="LPN296" s="755"/>
      <c r="LPO296" s="755"/>
      <c r="LPP296" s="755"/>
      <c r="LPQ296" s="755"/>
      <c r="LPR296" s="755"/>
      <c r="LPS296" s="755"/>
      <c r="LPT296" s="755"/>
      <c r="LPU296" s="755"/>
      <c r="LPV296" s="755"/>
      <c r="LPW296" s="755"/>
      <c r="LPX296" s="755"/>
      <c r="LPY296" s="755"/>
      <c r="LPZ296" s="755"/>
      <c r="LQA296" s="755"/>
      <c r="LQB296" s="755"/>
      <c r="LQC296" s="755"/>
      <c r="LQD296" s="755"/>
      <c r="LQE296" s="755"/>
      <c r="LQF296" s="755"/>
      <c r="LQG296" s="755"/>
      <c r="LQH296" s="755"/>
      <c r="LQI296" s="755"/>
      <c r="LQJ296" s="755"/>
      <c r="LQK296" s="755"/>
      <c r="LQL296" s="755"/>
      <c r="LQM296" s="755"/>
      <c r="LQN296" s="755"/>
      <c r="LQO296" s="755"/>
      <c r="LQP296" s="755"/>
      <c r="LQQ296" s="755"/>
      <c r="LQR296" s="755"/>
      <c r="LQS296" s="755"/>
      <c r="LQT296" s="755"/>
      <c r="LQU296" s="755"/>
      <c r="LQV296" s="755"/>
      <c r="LQW296" s="755"/>
      <c r="LQX296" s="755"/>
      <c r="LQY296" s="755"/>
      <c r="LQZ296" s="755"/>
      <c r="LRA296" s="755"/>
      <c r="LRB296" s="755"/>
      <c r="LRC296" s="755"/>
      <c r="LRD296" s="755"/>
      <c r="LRE296" s="755"/>
      <c r="LRF296" s="755"/>
      <c r="LRG296" s="755"/>
      <c r="LRH296" s="755"/>
      <c r="LRI296" s="755"/>
      <c r="LRJ296" s="755"/>
      <c r="LRK296" s="755"/>
      <c r="LRL296" s="755"/>
      <c r="LRM296" s="755"/>
      <c r="LRN296" s="755"/>
      <c r="LRO296" s="755"/>
      <c r="LRP296" s="755"/>
      <c r="LRQ296" s="755"/>
      <c r="LRR296" s="755"/>
      <c r="LRS296" s="755"/>
      <c r="LRT296" s="755"/>
      <c r="LRU296" s="755"/>
      <c r="LRV296" s="755"/>
      <c r="LRW296" s="755"/>
      <c r="LRX296" s="755"/>
      <c r="LRY296" s="755"/>
      <c r="LRZ296" s="755"/>
      <c r="LSA296" s="755"/>
      <c r="LSB296" s="755"/>
      <c r="LSC296" s="755"/>
      <c r="LSD296" s="755"/>
      <c r="LSE296" s="755"/>
      <c r="LSF296" s="755"/>
      <c r="LSG296" s="755"/>
      <c r="LSH296" s="755"/>
      <c r="LSI296" s="755"/>
      <c r="LSJ296" s="755"/>
      <c r="LSK296" s="755"/>
      <c r="LSL296" s="755"/>
      <c r="LSM296" s="755"/>
      <c r="LSN296" s="755"/>
      <c r="LSO296" s="755"/>
      <c r="LSP296" s="755"/>
      <c r="LSQ296" s="755"/>
      <c r="LSR296" s="755"/>
      <c r="LSS296" s="755"/>
      <c r="LST296" s="755"/>
      <c r="LSU296" s="755"/>
      <c r="LSV296" s="755"/>
      <c r="LSW296" s="755"/>
      <c r="LSX296" s="755"/>
      <c r="LSY296" s="755"/>
      <c r="LSZ296" s="755"/>
      <c r="LTA296" s="755"/>
      <c r="LTB296" s="755"/>
      <c r="LTC296" s="755"/>
      <c r="LTD296" s="755"/>
      <c r="LTE296" s="755"/>
      <c r="LTF296" s="755"/>
      <c r="LTG296" s="755"/>
      <c r="LTH296" s="755"/>
      <c r="LTI296" s="755"/>
      <c r="LTJ296" s="755"/>
      <c r="LTK296" s="755"/>
      <c r="LTL296" s="755"/>
      <c r="LTM296" s="755"/>
      <c r="LTN296" s="755"/>
      <c r="LTO296" s="755"/>
      <c r="LTP296" s="755"/>
      <c r="LTQ296" s="755"/>
      <c r="LTR296" s="755"/>
      <c r="LTS296" s="755"/>
      <c r="LTT296" s="755"/>
      <c r="LTU296" s="755"/>
      <c r="LTV296" s="755"/>
      <c r="LTW296" s="755"/>
      <c r="LTX296" s="755"/>
      <c r="LTY296" s="755"/>
      <c r="LTZ296" s="755"/>
      <c r="LUA296" s="755"/>
      <c r="LUB296" s="755"/>
      <c r="LUC296" s="755"/>
      <c r="LUD296" s="755"/>
      <c r="LUE296" s="755"/>
      <c r="LUF296" s="755"/>
      <c r="LUG296" s="755"/>
      <c r="LUH296" s="755"/>
      <c r="LUI296" s="755"/>
      <c r="LUJ296" s="755"/>
      <c r="LUK296" s="755"/>
      <c r="LUL296" s="755"/>
      <c r="LUM296" s="755"/>
      <c r="LUN296" s="755"/>
      <c r="LUO296" s="755"/>
      <c r="LUP296" s="755"/>
      <c r="LUQ296" s="755"/>
      <c r="LUR296" s="755"/>
      <c r="LUS296" s="755"/>
      <c r="LUT296" s="755"/>
      <c r="LUU296" s="755"/>
      <c r="LUV296" s="755"/>
      <c r="LUW296" s="755"/>
      <c r="LUX296" s="755"/>
      <c r="LUY296" s="755"/>
      <c r="LUZ296" s="755"/>
      <c r="LVA296" s="755"/>
      <c r="LVB296" s="755"/>
      <c r="LVC296" s="755"/>
      <c r="LVD296" s="755"/>
      <c r="LVE296" s="755"/>
      <c r="LVF296" s="755"/>
      <c r="LVG296" s="755"/>
      <c r="LVH296" s="755"/>
      <c r="LVI296" s="755"/>
      <c r="LVJ296" s="755"/>
      <c r="LVK296" s="755"/>
      <c r="LVL296" s="755"/>
      <c r="LVM296" s="755"/>
      <c r="LVN296" s="755"/>
      <c r="LVO296" s="755"/>
      <c r="LVP296" s="755"/>
      <c r="LVQ296" s="755"/>
      <c r="LVR296" s="755"/>
      <c r="LVS296" s="755"/>
      <c r="LVT296" s="755"/>
      <c r="LVU296" s="755"/>
      <c r="LVV296" s="755"/>
      <c r="LVW296" s="755"/>
      <c r="LVX296" s="755"/>
      <c r="LVY296" s="755"/>
      <c r="LVZ296" s="755"/>
      <c r="LWA296" s="755"/>
      <c r="LWB296" s="755"/>
      <c r="LWC296" s="755"/>
      <c r="LWD296" s="755"/>
      <c r="LWE296" s="755"/>
      <c r="LWF296" s="755"/>
      <c r="LWG296" s="755"/>
      <c r="LWH296" s="755"/>
      <c r="LWI296" s="755"/>
      <c r="LWJ296" s="755"/>
      <c r="LWK296" s="755"/>
      <c r="LWL296" s="755"/>
      <c r="LWM296" s="755"/>
      <c r="LWN296" s="755"/>
      <c r="LWO296" s="755"/>
      <c r="LWP296" s="755"/>
      <c r="LWQ296" s="755"/>
      <c r="LWR296" s="755"/>
      <c r="LWS296" s="755"/>
      <c r="LWT296" s="755"/>
      <c r="LWU296" s="755"/>
      <c r="LWV296" s="755"/>
      <c r="LWW296" s="755"/>
      <c r="LWX296" s="755"/>
      <c r="LWY296" s="755"/>
      <c r="LWZ296" s="755"/>
      <c r="LXA296" s="755"/>
      <c r="LXB296" s="755"/>
      <c r="LXC296" s="755"/>
      <c r="LXD296" s="755"/>
      <c r="LXE296" s="755"/>
      <c r="LXF296" s="755"/>
      <c r="LXG296" s="755"/>
      <c r="LXH296" s="755"/>
      <c r="LXI296" s="755"/>
      <c r="LXJ296" s="755"/>
      <c r="LXK296" s="755"/>
      <c r="LXL296" s="755"/>
      <c r="LXM296" s="755"/>
      <c r="LXN296" s="755"/>
      <c r="LXO296" s="755"/>
      <c r="LXP296" s="755"/>
      <c r="LXQ296" s="755"/>
      <c r="LXR296" s="755"/>
      <c r="LXS296" s="755"/>
      <c r="LXT296" s="755"/>
      <c r="LXU296" s="755"/>
      <c r="LXV296" s="755"/>
      <c r="LXW296" s="755"/>
      <c r="LXX296" s="755"/>
      <c r="LXY296" s="755"/>
      <c r="LXZ296" s="755"/>
      <c r="LYA296" s="755"/>
      <c r="LYB296" s="755"/>
      <c r="LYC296" s="755"/>
      <c r="LYD296" s="755"/>
      <c r="LYE296" s="755"/>
      <c r="LYF296" s="755"/>
      <c r="LYG296" s="755"/>
      <c r="LYH296" s="755"/>
      <c r="LYI296" s="755"/>
      <c r="LYJ296" s="755"/>
      <c r="LYK296" s="755"/>
      <c r="LYL296" s="755"/>
      <c r="LYM296" s="755"/>
      <c r="LYN296" s="755"/>
      <c r="LYO296" s="755"/>
      <c r="LYP296" s="755"/>
      <c r="LYQ296" s="755"/>
      <c r="LYR296" s="755"/>
      <c r="LYS296" s="755"/>
      <c r="LYT296" s="755"/>
      <c r="LYU296" s="755"/>
      <c r="LYV296" s="755"/>
      <c r="LYW296" s="755"/>
      <c r="LYX296" s="755"/>
      <c r="LYY296" s="755"/>
      <c r="LYZ296" s="755"/>
      <c r="LZA296" s="755"/>
      <c r="LZB296" s="755"/>
      <c r="LZC296" s="755"/>
      <c r="LZD296" s="755"/>
      <c r="LZE296" s="755"/>
      <c r="LZF296" s="755"/>
      <c r="LZG296" s="755"/>
      <c r="LZH296" s="755"/>
      <c r="LZI296" s="755"/>
      <c r="LZJ296" s="755"/>
      <c r="LZK296" s="755"/>
      <c r="LZL296" s="755"/>
      <c r="LZM296" s="755"/>
      <c r="LZN296" s="755"/>
      <c r="LZO296" s="755"/>
      <c r="LZP296" s="755"/>
      <c r="LZQ296" s="755"/>
      <c r="LZR296" s="755"/>
      <c r="LZS296" s="755"/>
      <c r="LZT296" s="755"/>
      <c r="LZU296" s="755"/>
      <c r="LZV296" s="755"/>
      <c r="LZW296" s="755"/>
      <c r="LZX296" s="755"/>
      <c r="LZY296" s="755"/>
      <c r="LZZ296" s="755"/>
      <c r="MAA296" s="755"/>
      <c r="MAB296" s="755"/>
      <c r="MAC296" s="755"/>
      <c r="MAD296" s="755"/>
      <c r="MAE296" s="755"/>
      <c r="MAF296" s="755"/>
      <c r="MAG296" s="755"/>
      <c r="MAH296" s="755"/>
      <c r="MAI296" s="755"/>
      <c r="MAJ296" s="755"/>
      <c r="MAK296" s="755"/>
      <c r="MAL296" s="755"/>
      <c r="MAM296" s="755"/>
      <c r="MAN296" s="755"/>
      <c r="MAO296" s="755"/>
      <c r="MAP296" s="755"/>
      <c r="MAQ296" s="755"/>
      <c r="MAR296" s="755"/>
      <c r="MAS296" s="755"/>
      <c r="MAT296" s="755"/>
      <c r="MAU296" s="755"/>
      <c r="MAV296" s="755"/>
      <c r="MAW296" s="755"/>
      <c r="MAX296" s="755"/>
      <c r="MAY296" s="755"/>
      <c r="MAZ296" s="755"/>
      <c r="MBA296" s="755"/>
      <c r="MBB296" s="755"/>
      <c r="MBC296" s="755"/>
      <c r="MBD296" s="755"/>
      <c r="MBE296" s="755"/>
      <c r="MBF296" s="755"/>
      <c r="MBG296" s="755"/>
      <c r="MBH296" s="755"/>
      <c r="MBI296" s="755"/>
      <c r="MBJ296" s="755"/>
      <c r="MBK296" s="755"/>
      <c r="MBL296" s="755"/>
      <c r="MBM296" s="755"/>
      <c r="MBN296" s="755"/>
      <c r="MBO296" s="755"/>
      <c r="MBP296" s="755"/>
      <c r="MBQ296" s="755"/>
      <c r="MBR296" s="755"/>
      <c r="MBS296" s="755"/>
      <c r="MBT296" s="755"/>
      <c r="MBU296" s="755"/>
      <c r="MBV296" s="755"/>
      <c r="MBW296" s="755"/>
      <c r="MBX296" s="755"/>
      <c r="MBY296" s="755"/>
      <c r="MBZ296" s="755"/>
      <c r="MCA296" s="755"/>
      <c r="MCB296" s="755"/>
      <c r="MCC296" s="755"/>
      <c r="MCD296" s="755"/>
      <c r="MCE296" s="755"/>
      <c r="MCF296" s="755"/>
      <c r="MCG296" s="755"/>
      <c r="MCH296" s="755"/>
      <c r="MCI296" s="755"/>
      <c r="MCJ296" s="755"/>
      <c r="MCK296" s="755"/>
      <c r="MCL296" s="755"/>
      <c r="MCM296" s="755"/>
      <c r="MCN296" s="755"/>
      <c r="MCO296" s="755"/>
      <c r="MCP296" s="755"/>
      <c r="MCQ296" s="755"/>
      <c r="MCR296" s="755"/>
      <c r="MCS296" s="755"/>
      <c r="MCT296" s="755"/>
      <c r="MCU296" s="755"/>
      <c r="MCV296" s="755"/>
      <c r="MCW296" s="755"/>
      <c r="MCX296" s="755"/>
      <c r="MCY296" s="755"/>
      <c r="MCZ296" s="755"/>
      <c r="MDA296" s="755"/>
      <c r="MDB296" s="755"/>
      <c r="MDC296" s="755"/>
      <c r="MDD296" s="755"/>
      <c r="MDE296" s="755"/>
      <c r="MDF296" s="755"/>
      <c r="MDG296" s="755"/>
      <c r="MDH296" s="755"/>
      <c r="MDI296" s="755"/>
      <c r="MDJ296" s="755"/>
      <c r="MDK296" s="755"/>
      <c r="MDL296" s="755"/>
      <c r="MDM296" s="755"/>
      <c r="MDN296" s="755"/>
      <c r="MDO296" s="755"/>
      <c r="MDP296" s="755"/>
      <c r="MDQ296" s="755"/>
      <c r="MDR296" s="755"/>
      <c r="MDS296" s="755"/>
      <c r="MDT296" s="755"/>
      <c r="MDU296" s="755"/>
      <c r="MDV296" s="755"/>
      <c r="MDW296" s="755"/>
      <c r="MDX296" s="755"/>
      <c r="MDY296" s="755"/>
      <c r="MDZ296" s="755"/>
      <c r="MEA296" s="755"/>
      <c r="MEB296" s="755"/>
      <c r="MEC296" s="755"/>
      <c r="MED296" s="755"/>
      <c r="MEE296" s="755"/>
      <c r="MEF296" s="755"/>
      <c r="MEG296" s="755"/>
      <c r="MEH296" s="755"/>
      <c r="MEI296" s="755"/>
      <c r="MEJ296" s="755"/>
      <c r="MEK296" s="755"/>
      <c r="MEL296" s="755"/>
      <c r="MEM296" s="755"/>
      <c r="MEN296" s="755"/>
      <c r="MEO296" s="755"/>
      <c r="MEP296" s="755"/>
      <c r="MEQ296" s="755"/>
      <c r="MER296" s="755"/>
      <c r="MES296" s="755"/>
      <c r="MET296" s="755"/>
      <c r="MEU296" s="755"/>
      <c r="MEV296" s="755"/>
      <c r="MEW296" s="755"/>
      <c r="MEX296" s="755"/>
      <c r="MEY296" s="755"/>
      <c r="MEZ296" s="755"/>
      <c r="MFA296" s="755"/>
      <c r="MFB296" s="755"/>
      <c r="MFC296" s="755"/>
      <c r="MFD296" s="755"/>
      <c r="MFE296" s="755"/>
      <c r="MFF296" s="755"/>
      <c r="MFG296" s="755"/>
      <c r="MFH296" s="755"/>
      <c r="MFI296" s="755"/>
      <c r="MFJ296" s="755"/>
      <c r="MFK296" s="755"/>
      <c r="MFL296" s="755"/>
      <c r="MFM296" s="755"/>
      <c r="MFN296" s="755"/>
      <c r="MFO296" s="755"/>
      <c r="MFP296" s="755"/>
      <c r="MFQ296" s="755"/>
      <c r="MFR296" s="755"/>
      <c r="MFS296" s="755"/>
      <c r="MFT296" s="755"/>
      <c r="MFU296" s="755"/>
      <c r="MFV296" s="755"/>
      <c r="MFW296" s="755"/>
      <c r="MFX296" s="755"/>
      <c r="MFY296" s="755"/>
      <c r="MFZ296" s="755"/>
      <c r="MGA296" s="755"/>
      <c r="MGB296" s="755"/>
      <c r="MGC296" s="755"/>
      <c r="MGD296" s="755"/>
      <c r="MGE296" s="755"/>
      <c r="MGF296" s="755"/>
      <c r="MGG296" s="755"/>
      <c r="MGH296" s="755"/>
      <c r="MGI296" s="755"/>
      <c r="MGJ296" s="755"/>
      <c r="MGK296" s="755"/>
      <c r="MGL296" s="755"/>
      <c r="MGM296" s="755"/>
      <c r="MGN296" s="755"/>
      <c r="MGO296" s="755"/>
      <c r="MGP296" s="755"/>
      <c r="MGQ296" s="755"/>
      <c r="MGR296" s="755"/>
      <c r="MGS296" s="755"/>
      <c r="MGT296" s="755"/>
      <c r="MGU296" s="755"/>
      <c r="MGV296" s="755"/>
      <c r="MGW296" s="755"/>
      <c r="MGX296" s="755"/>
      <c r="MGY296" s="755"/>
      <c r="MGZ296" s="755"/>
      <c r="MHA296" s="755"/>
      <c r="MHB296" s="755"/>
      <c r="MHC296" s="755"/>
      <c r="MHD296" s="755"/>
      <c r="MHE296" s="755"/>
      <c r="MHF296" s="755"/>
      <c r="MHG296" s="755"/>
      <c r="MHH296" s="755"/>
      <c r="MHI296" s="755"/>
      <c r="MHJ296" s="755"/>
      <c r="MHK296" s="755"/>
      <c r="MHL296" s="755"/>
      <c r="MHM296" s="755"/>
      <c r="MHN296" s="755"/>
      <c r="MHO296" s="755"/>
      <c r="MHP296" s="755"/>
      <c r="MHQ296" s="755"/>
      <c r="MHR296" s="755"/>
      <c r="MHS296" s="755"/>
      <c r="MHT296" s="755"/>
      <c r="MHU296" s="755"/>
      <c r="MHV296" s="755"/>
      <c r="MHW296" s="755"/>
      <c r="MHX296" s="755"/>
      <c r="MHY296" s="755"/>
      <c r="MHZ296" s="755"/>
      <c r="MIA296" s="755"/>
      <c r="MIB296" s="755"/>
      <c r="MIC296" s="755"/>
      <c r="MID296" s="755"/>
      <c r="MIE296" s="755"/>
      <c r="MIF296" s="755"/>
      <c r="MIG296" s="755"/>
      <c r="MIH296" s="755"/>
      <c r="MII296" s="755"/>
      <c r="MIJ296" s="755"/>
      <c r="MIK296" s="755"/>
      <c r="MIL296" s="755"/>
      <c r="MIM296" s="755"/>
      <c r="MIN296" s="755"/>
      <c r="MIO296" s="755"/>
      <c r="MIP296" s="755"/>
      <c r="MIQ296" s="755"/>
      <c r="MIR296" s="755"/>
      <c r="MIS296" s="755"/>
      <c r="MIT296" s="755"/>
      <c r="MIU296" s="755"/>
      <c r="MIV296" s="755"/>
      <c r="MIW296" s="755"/>
      <c r="MIX296" s="755"/>
      <c r="MIY296" s="755"/>
      <c r="MIZ296" s="755"/>
      <c r="MJA296" s="755"/>
      <c r="MJB296" s="755"/>
      <c r="MJC296" s="755"/>
      <c r="MJD296" s="755"/>
      <c r="MJE296" s="755"/>
      <c r="MJF296" s="755"/>
      <c r="MJG296" s="755"/>
      <c r="MJH296" s="755"/>
      <c r="MJI296" s="755"/>
      <c r="MJJ296" s="755"/>
      <c r="MJK296" s="755"/>
      <c r="MJL296" s="755"/>
      <c r="MJM296" s="755"/>
      <c r="MJN296" s="755"/>
      <c r="MJO296" s="755"/>
      <c r="MJP296" s="755"/>
      <c r="MJQ296" s="755"/>
      <c r="MJR296" s="755"/>
      <c r="MJS296" s="755"/>
      <c r="MJT296" s="755"/>
      <c r="MJU296" s="755"/>
      <c r="MJV296" s="755"/>
      <c r="MJW296" s="755"/>
      <c r="MJX296" s="755"/>
      <c r="MJY296" s="755"/>
      <c r="MJZ296" s="755"/>
      <c r="MKA296" s="755"/>
      <c r="MKB296" s="755"/>
      <c r="MKC296" s="755"/>
      <c r="MKD296" s="755"/>
      <c r="MKE296" s="755"/>
      <c r="MKF296" s="755"/>
      <c r="MKG296" s="755"/>
      <c r="MKH296" s="755"/>
      <c r="MKI296" s="755"/>
      <c r="MKJ296" s="755"/>
      <c r="MKK296" s="755"/>
      <c r="MKL296" s="755"/>
      <c r="MKM296" s="755"/>
      <c r="MKN296" s="755"/>
      <c r="MKO296" s="755"/>
      <c r="MKP296" s="755"/>
      <c r="MKQ296" s="755"/>
      <c r="MKR296" s="755"/>
      <c r="MKS296" s="755"/>
      <c r="MKT296" s="755"/>
      <c r="MKU296" s="755"/>
      <c r="MKV296" s="755"/>
      <c r="MKW296" s="755"/>
      <c r="MKX296" s="755"/>
      <c r="MKY296" s="755"/>
      <c r="MKZ296" s="755"/>
      <c r="MLA296" s="755"/>
      <c r="MLB296" s="755"/>
      <c r="MLC296" s="755"/>
      <c r="MLD296" s="755"/>
      <c r="MLE296" s="755"/>
      <c r="MLF296" s="755"/>
      <c r="MLG296" s="755"/>
      <c r="MLH296" s="755"/>
      <c r="MLI296" s="755"/>
      <c r="MLJ296" s="755"/>
      <c r="MLK296" s="755"/>
      <c r="MLL296" s="755"/>
      <c r="MLM296" s="755"/>
      <c r="MLN296" s="755"/>
      <c r="MLO296" s="755"/>
      <c r="MLP296" s="755"/>
      <c r="MLQ296" s="755"/>
      <c r="MLR296" s="755"/>
      <c r="MLS296" s="755"/>
      <c r="MLT296" s="755"/>
      <c r="MLU296" s="755"/>
      <c r="MLV296" s="755"/>
      <c r="MLW296" s="755"/>
      <c r="MLX296" s="755"/>
      <c r="MLY296" s="755"/>
      <c r="MLZ296" s="755"/>
      <c r="MMA296" s="755"/>
      <c r="MMB296" s="755"/>
      <c r="MMC296" s="755"/>
      <c r="MMD296" s="755"/>
      <c r="MME296" s="755"/>
      <c r="MMF296" s="755"/>
      <c r="MMG296" s="755"/>
      <c r="MMH296" s="755"/>
      <c r="MMI296" s="755"/>
      <c r="MMJ296" s="755"/>
      <c r="MMK296" s="755"/>
      <c r="MML296" s="755"/>
      <c r="MMM296" s="755"/>
      <c r="MMN296" s="755"/>
      <c r="MMO296" s="755"/>
      <c r="MMP296" s="755"/>
      <c r="MMQ296" s="755"/>
      <c r="MMR296" s="755"/>
      <c r="MMS296" s="755"/>
      <c r="MMT296" s="755"/>
      <c r="MMU296" s="755"/>
      <c r="MMV296" s="755"/>
      <c r="MMW296" s="755"/>
      <c r="MMX296" s="755"/>
      <c r="MMY296" s="755"/>
      <c r="MMZ296" s="755"/>
      <c r="MNA296" s="755"/>
      <c r="MNB296" s="755"/>
      <c r="MNC296" s="755"/>
      <c r="MND296" s="755"/>
      <c r="MNE296" s="755"/>
      <c r="MNF296" s="755"/>
      <c r="MNG296" s="755"/>
      <c r="MNH296" s="755"/>
      <c r="MNI296" s="755"/>
      <c r="MNJ296" s="755"/>
      <c r="MNK296" s="755"/>
      <c r="MNL296" s="755"/>
      <c r="MNM296" s="755"/>
      <c r="MNN296" s="755"/>
      <c r="MNO296" s="755"/>
      <c r="MNP296" s="755"/>
      <c r="MNQ296" s="755"/>
      <c r="MNR296" s="755"/>
      <c r="MNS296" s="755"/>
      <c r="MNT296" s="755"/>
      <c r="MNU296" s="755"/>
      <c r="MNV296" s="755"/>
      <c r="MNW296" s="755"/>
      <c r="MNX296" s="755"/>
      <c r="MNY296" s="755"/>
      <c r="MNZ296" s="755"/>
      <c r="MOA296" s="755"/>
      <c r="MOB296" s="755"/>
      <c r="MOC296" s="755"/>
      <c r="MOD296" s="755"/>
      <c r="MOE296" s="755"/>
      <c r="MOF296" s="755"/>
      <c r="MOG296" s="755"/>
      <c r="MOH296" s="755"/>
      <c r="MOI296" s="755"/>
      <c r="MOJ296" s="755"/>
      <c r="MOK296" s="755"/>
      <c r="MOL296" s="755"/>
      <c r="MOM296" s="755"/>
      <c r="MON296" s="755"/>
      <c r="MOO296" s="755"/>
      <c r="MOP296" s="755"/>
      <c r="MOQ296" s="755"/>
      <c r="MOR296" s="755"/>
      <c r="MOS296" s="755"/>
      <c r="MOT296" s="755"/>
      <c r="MOU296" s="755"/>
      <c r="MOV296" s="755"/>
      <c r="MOW296" s="755"/>
      <c r="MOX296" s="755"/>
      <c r="MOY296" s="755"/>
      <c r="MOZ296" s="755"/>
      <c r="MPA296" s="755"/>
      <c r="MPB296" s="755"/>
      <c r="MPC296" s="755"/>
      <c r="MPD296" s="755"/>
      <c r="MPE296" s="755"/>
      <c r="MPF296" s="755"/>
      <c r="MPG296" s="755"/>
      <c r="MPH296" s="755"/>
      <c r="MPI296" s="755"/>
      <c r="MPJ296" s="755"/>
      <c r="MPK296" s="755"/>
      <c r="MPL296" s="755"/>
      <c r="MPM296" s="755"/>
      <c r="MPN296" s="755"/>
      <c r="MPO296" s="755"/>
      <c r="MPP296" s="755"/>
      <c r="MPQ296" s="755"/>
      <c r="MPR296" s="755"/>
      <c r="MPS296" s="755"/>
      <c r="MPT296" s="755"/>
      <c r="MPU296" s="755"/>
      <c r="MPV296" s="755"/>
      <c r="MPW296" s="755"/>
      <c r="MPX296" s="755"/>
      <c r="MPY296" s="755"/>
      <c r="MPZ296" s="755"/>
      <c r="MQA296" s="755"/>
      <c r="MQB296" s="755"/>
      <c r="MQC296" s="755"/>
      <c r="MQD296" s="755"/>
      <c r="MQE296" s="755"/>
      <c r="MQF296" s="755"/>
      <c r="MQG296" s="755"/>
      <c r="MQH296" s="755"/>
      <c r="MQI296" s="755"/>
      <c r="MQJ296" s="755"/>
      <c r="MQK296" s="755"/>
      <c r="MQL296" s="755"/>
      <c r="MQM296" s="755"/>
      <c r="MQN296" s="755"/>
      <c r="MQO296" s="755"/>
      <c r="MQP296" s="755"/>
      <c r="MQQ296" s="755"/>
      <c r="MQR296" s="755"/>
      <c r="MQS296" s="755"/>
      <c r="MQT296" s="755"/>
      <c r="MQU296" s="755"/>
      <c r="MQV296" s="755"/>
      <c r="MQW296" s="755"/>
      <c r="MQX296" s="755"/>
      <c r="MQY296" s="755"/>
      <c r="MQZ296" s="755"/>
      <c r="MRA296" s="755"/>
      <c r="MRB296" s="755"/>
      <c r="MRC296" s="755"/>
      <c r="MRD296" s="755"/>
      <c r="MRE296" s="755"/>
      <c r="MRF296" s="755"/>
      <c r="MRG296" s="755"/>
      <c r="MRH296" s="755"/>
      <c r="MRI296" s="755"/>
      <c r="MRJ296" s="755"/>
      <c r="MRK296" s="755"/>
      <c r="MRL296" s="755"/>
      <c r="MRM296" s="755"/>
      <c r="MRN296" s="755"/>
      <c r="MRO296" s="755"/>
      <c r="MRP296" s="755"/>
      <c r="MRQ296" s="755"/>
      <c r="MRR296" s="755"/>
      <c r="MRS296" s="755"/>
      <c r="MRT296" s="755"/>
      <c r="MRU296" s="755"/>
      <c r="MRV296" s="755"/>
      <c r="MRW296" s="755"/>
      <c r="MRX296" s="755"/>
      <c r="MRY296" s="755"/>
      <c r="MRZ296" s="755"/>
      <c r="MSA296" s="755"/>
      <c r="MSB296" s="755"/>
      <c r="MSC296" s="755"/>
      <c r="MSD296" s="755"/>
      <c r="MSE296" s="755"/>
      <c r="MSF296" s="755"/>
      <c r="MSG296" s="755"/>
      <c r="MSH296" s="755"/>
      <c r="MSI296" s="755"/>
      <c r="MSJ296" s="755"/>
      <c r="MSK296" s="755"/>
      <c r="MSL296" s="755"/>
      <c r="MSM296" s="755"/>
      <c r="MSN296" s="755"/>
      <c r="MSO296" s="755"/>
      <c r="MSP296" s="755"/>
      <c r="MSQ296" s="755"/>
      <c r="MSR296" s="755"/>
      <c r="MSS296" s="755"/>
      <c r="MST296" s="755"/>
      <c r="MSU296" s="755"/>
      <c r="MSV296" s="755"/>
      <c r="MSW296" s="755"/>
      <c r="MSX296" s="755"/>
      <c r="MSY296" s="755"/>
      <c r="MSZ296" s="755"/>
      <c r="MTA296" s="755"/>
      <c r="MTB296" s="755"/>
      <c r="MTC296" s="755"/>
      <c r="MTD296" s="755"/>
      <c r="MTE296" s="755"/>
      <c r="MTF296" s="755"/>
      <c r="MTG296" s="755"/>
      <c r="MTH296" s="755"/>
      <c r="MTI296" s="755"/>
      <c r="MTJ296" s="755"/>
      <c r="MTK296" s="755"/>
      <c r="MTL296" s="755"/>
      <c r="MTM296" s="755"/>
      <c r="MTN296" s="755"/>
      <c r="MTO296" s="755"/>
      <c r="MTP296" s="755"/>
      <c r="MTQ296" s="755"/>
      <c r="MTR296" s="755"/>
      <c r="MTS296" s="755"/>
      <c r="MTT296" s="755"/>
      <c r="MTU296" s="755"/>
      <c r="MTV296" s="755"/>
      <c r="MTW296" s="755"/>
      <c r="MTX296" s="755"/>
      <c r="MTY296" s="755"/>
      <c r="MTZ296" s="755"/>
      <c r="MUA296" s="755"/>
      <c r="MUB296" s="755"/>
      <c r="MUC296" s="755"/>
      <c r="MUD296" s="755"/>
      <c r="MUE296" s="755"/>
      <c r="MUF296" s="755"/>
      <c r="MUG296" s="755"/>
      <c r="MUH296" s="755"/>
      <c r="MUI296" s="755"/>
      <c r="MUJ296" s="755"/>
      <c r="MUK296" s="755"/>
      <c r="MUL296" s="755"/>
      <c r="MUM296" s="755"/>
      <c r="MUN296" s="755"/>
      <c r="MUO296" s="755"/>
      <c r="MUP296" s="755"/>
      <c r="MUQ296" s="755"/>
      <c r="MUR296" s="755"/>
      <c r="MUS296" s="755"/>
      <c r="MUT296" s="755"/>
      <c r="MUU296" s="755"/>
      <c r="MUV296" s="755"/>
      <c r="MUW296" s="755"/>
      <c r="MUX296" s="755"/>
      <c r="MUY296" s="755"/>
      <c r="MUZ296" s="755"/>
      <c r="MVA296" s="755"/>
      <c r="MVB296" s="755"/>
      <c r="MVC296" s="755"/>
      <c r="MVD296" s="755"/>
      <c r="MVE296" s="755"/>
      <c r="MVF296" s="755"/>
      <c r="MVG296" s="755"/>
      <c r="MVH296" s="755"/>
      <c r="MVI296" s="755"/>
      <c r="MVJ296" s="755"/>
      <c r="MVK296" s="755"/>
      <c r="MVL296" s="755"/>
      <c r="MVM296" s="755"/>
      <c r="MVN296" s="755"/>
      <c r="MVO296" s="755"/>
      <c r="MVP296" s="755"/>
      <c r="MVQ296" s="755"/>
      <c r="MVR296" s="755"/>
      <c r="MVS296" s="755"/>
      <c r="MVT296" s="755"/>
      <c r="MVU296" s="755"/>
      <c r="MVV296" s="755"/>
      <c r="MVW296" s="755"/>
      <c r="MVX296" s="755"/>
      <c r="MVY296" s="755"/>
      <c r="MVZ296" s="755"/>
      <c r="MWA296" s="755"/>
      <c r="MWB296" s="755"/>
      <c r="MWC296" s="755"/>
      <c r="MWD296" s="755"/>
      <c r="MWE296" s="755"/>
      <c r="MWF296" s="755"/>
      <c r="MWG296" s="755"/>
      <c r="MWH296" s="755"/>
      <c r="MWI296" s="755"/>
      <c r="MWJ296" s="755"/>
      <c r="MWK296" s="755"/>
      <c r="MWL296" s="755"/>
      <c r="MWM296" s="755"/>
      <c r="MWN296" s="755"/>
      <c r="MWO296" s="755"/>
      <c r="MWP296" s="755"/>
      <c r="MWQ296" s="755"/>
      <c r="MWR296" s="755"/>
      <c r="MWS296" s="755"/>
      <c r="MWT296" s="755"/>
      <c r="MWU296" s="755"/>
      <c r="MWV296" s="755"/>
      <c r="MWW296" s="755"/>
      <c r="MWX296" s="755"/>
      <c r="MWY296" s="755"/>
      <c r="MWZ296" s="755"/>
      <c r="MXA296" s="755"/>
      <c r="MXB296" s="755"/>
      <c r="MXC296" s="755"/>
      <c r="MXD296" s="755"/>
      <c r="MXE296" s="755"/>
      <c r="MXF296" s="755"/>
      <c r="MXG296" s="755"/>
      <c r="MXH296" s="755"/>
      <c r="MXI296" s="755"/>
      <c r="MXJ296" s="755"/>
      <c r="MXK296" s="755"/>
      <c r="MXL296" s="755"/>
      <c r="MXM296" s="755"/>
      <c r="MXN296" s="755"/>
      <c r="MXO296" s="755"/>
      <c r="MXP296" s="755"/>
      <c r="MXQ296" s="755"/>
      <c r="MXR296" s="755"/>
      <c r="MXS296" s="755"/>
      <c r="MXT296" s="755"/>
      <c r="MXU296" s="755"/>
      <c r="MXV296" s="755"/>
      <c r="MXW296" s="755"/>
      <c r="MXX296" s="755"/>
      <c r="MXY296" s="755"/>
      <c r="MXZ296" s="755"/>
      <c r="MYA296" s="755"/>
      <c r="MYB296" s="755"/>
      <c r="MYC296" s="755"/>
      <c r="MYD296" s="755"/>
      <c r="MYE296" s="755"/>
      <c r="MYF296" s="755"/>
      <c r="MYG296" s="755"/>
      <c r="MYH296" s="755"/>
      <c r="MYI296" s="755"/>
      <c r="MYJ296" s="755"/>
      <c r="MYK296" s="755"/>
      <c r="MYL296" s="755"/>
      <c r="MYM296" s="755"/>
      <c r="MYN296" s="755"/>
      <c r="MYO296" s="755"/>
      <c r="MYP296" s="755"/>
      <c r="MYQ296" s="755"/>
      <c r="MYR296" s="755"/>
      <c r="MYS296" s="755"/>
      <c r="MYT296" s="755"/>
      <c r="MYU296" s="755"/>
      <c r="MYV296" s="755"/>
      <c r="MYW296" s="755"/>
      <c r="MYX296" s="755"/>
      <c r="MYY296" s="755"/>
      <c r="MYZ296" s="755"/>
      <c r="MZA296" s="755"/>
      <c r="MZB296" s="755"/>
      <c r="MZC296" s="755"/>
      <c r="MZD296" s="755"/>
      <c r="MZE296" s="755"/>
      <c r="MZF296" s="755"/>
      <c r="MZG296" s="755"/>
      <c r="MZH296" s="755"/>
      <c r="MZI296" s="755"/>
      <c r="MZJ296" s="755"/>
      <c r="MZK296" s="755"/>
      <c r="MZL296" s="755"/>
      <c r="MZM296" s="755"/>
      <c r="MZN296" s="755"/>
      <c r="MZO296" s="755"/>
      <c r="MZP296" s="755"/>
      <c r="MZQ296" s="755"/>
      <c r="MZR296" s="755"/>
      <c r="MZS296" s="755"/>
      <c r="MZT296" s="755"/>
      <c r="MZU296" s="755"/>
      <c r="MZV296" s="755"/>
      <c r="MZW296" s="755"/>
      <c r="MZX296" s="755"/>
      <c r="MZY296" s="755"/>
      <c r="MZZ296" s="755"/>
      <c r="NAA296" s="755"/>
      <c r="NAB296" s="755"/>
      <c r="NAC296" s="755"/>
      <c r="NAD296" s="755"/>
      <c r="NAE296" s="755"/>
      <c r="NAF296" s="755"/>
      <c r="NAG296" s="755"/>
      <c r="NAH296" s="755"/>
      <c r="NAI296" s="755"/>
      <c r="NAJ296" s="755"/>
      <c r="NAK296" s="755"/>
      <c r="NAL296" s="755"/>
      <c r="NAM296" s="755"/>
      <c r="NAN296" s="755"/>
      <c r="NAO296" s="755"/>
      <c r="NAP296" s="755"/>
      <c r="NAQ296" s="755"/>
      <c r="NAR296" s="755"/>
      <c r="NAS296" s="755"/>
      <c r="NAT296" s="755"/>
      <c r="NAU296" s="755"/>
      <c r="NAV296" s="755"/>
      <c r="NAW296" s="755"/>
      <c r="NAX296" s="755"/>
      <c r="NAY296" s="755"/>
      <c r="NAZ296" s="755"/>
      <c r="NBA296" s="755"/>
      <c r="NBB296" s="755"/>
      <c r="NBC296" s="755"/>
      <c r="NBD296" s="755"/>
      <c r="NBE296" s="755"/>
      <c r="NBF296" s="755"/>
      <c r="NBG296" s="755"/>
      <c r="NBH296" s="755"/>
      <c r="NBI296" s="755"/>
      <c r="NBJ296" s="755"/>
      <c r="NBK296" s="755"/>
      <c r="NBL296" s="755"/>
      <c r="NBM296" s="755"/>
      <c r="NBN296" s="755"/>
      <c r="NBO296" s="755"/>
      <c r="NBP296" s="755"/>
      <c r="NBQ296" s="755"/>
      <c r="NBR296" s="755"/>
      <c r="NBS296" s="755"/>
      <c r="NBT296" s="755"/>
      <c r="NBU296" s="755"/>
      <c r="NBV296" s="755"/>
      <c r="NBW296" s="755"/>
      <c r="NBX296" s="755"/>
      <c r="NBY296" s="755"/>
      <c r="NBZ296" s="755"/>
      <c r="NCA296" s="755"/>
      <c r="NCB296" s="755"/>
      <c r="NCC296" s="755"/>
      <c r="NCD296" s="755"/>
      <c r="NCE296" s="755"/>
      <c r="NCF296" s="755"/>
      <c r="NCG296" s="755"/>
      <c r="NCH296" s="755"/>
      <c r="NCI296" s="755"/>
      <c r="NCJ296" s="755"/>
      <c r="NCK296" s="755"/>
      <c r="NCL296" s="755"/>
      <c r="NCM296" s="755"/>
      <c r="NCN296" s="755"/>
      <c r="NCO296" s="755"/>
      <c r="NCP296" s="755"/>
      <c r="NCQ296" s="755"/>
      <c r="NCR296" s="755"/>
      <c r="NCS296" s="755"/>
      <c r="NCT296" s="755"/>
      <c r="NCU296" s="755"/>
      <c r="NCV296" s="755"/>
      <c r="NCW296" s="755"/>
      <c r="NCX296" s="755"/>
      <c r="NCY296" s="755"/>
      <c r="NCZ296" s="755"/>
      <c r="NDA296" s="755"/>
      <c r="NDB296" s="755"/>
      <c r="NDC296" s="755"/>
      <c r="NDD296" s="755"/>
      <c r="NDE296" s="755"/>
      <c r="NDF296" s="755"/>
      <c r="NDG296" s="755"/>
      <c r="NDH296" s="755"/>
      <c r="NDI296" s="755"/>
      <c r="NDJ296" s="755"/>
      <c r="NDK296" s="755"/>
      <c r="NDL296" s="755"/>
      <c r="NDM296" s="755"/>
      <c r="NDN296" s="755"/>
      <c r="NDO296" s="755"/>
      <c r="NDP296" s="755"/>
      <c r="NDQ296" s="755"/>
      <c r="NDR296" s="755"/>
      <c r="NDS296" s="755"/>
      <c r="NDT296" s="755"/>
      <c r="NDU296" s="755"/>
      <c r="NDV296" s="755"/>
      <c r="NDW296" s="755"/>
      <c r="NDX296" s="755"/>
      <c r="NDY296" s="755"/>
      <c r="NDZ296" s="755"/>
      <c r="NEA296" s="755"/>
      <c r="NEB296" s="755"/>
      <c r="NEC296" s="755"/>
      <c r="NED296" s="755"/>
      <c r="NEE296" s="755"/>
      <c r="NEF296" s="755"/>
      <c r="NEG296" s="755"/>
      <c r="NEH296" s="755"/>
      <c r="NEI296" s="755"/>
      <c r="NEJ296" s="755"/>
      <c r="NEK296" s="755"/>
      <c r="NEL296" s="755"/>
      <c r="NEM296" s="755"/>
      <c r="NEN296" s="755"/>
      <c r="NEO296" s="755"/>
      <c r="NEP296" s="755"/>
      <c r="NEQ296" s="755"/>
      <c r="NER296" s="755"/>
      <c r="NES296" s="755"/>
      <c r="NET296" s="755"/>
      <c r="NEU296" s="755"/>
      <c r="NEV296" s="755"/>
      <c r="NEW296" s="755"/>
      <c r="NEX296" s="755"/>
      <c r="NEY296" s="755"/>
      <c r="NEZ296" s="755"/>
      <c r="NFA296" s="755"/>
      <c r="NFB296" s="755"/>
      <c r="NFC296" s="755"/>
      <c r="NFD296" s="755"/>
      <c r="NFE296" s="755"/>
      <c r="NFF296" s="755"/>
      <c r="NFG296" s="755"/>
      <c r="NFH296" s="755"/>
      <c r="NFI296" s="755"/>
      <c r="NFJ296" s="755"/>
      <c r="NFK296" s="755"/>
      <c r="NFL296" s="755"/>
      <c r="NFM296" s="755"/>
      <c r="NFN296" s="755"/>
      <c r="NFO296" s="755"/>
      <c r="NFP296" s="755"/>
      <c r="NFQ296" s="755"/>
      <c r="NFR296" s="755"/>
      <c r="NFS296" s="755"/>
      <c r="NFT296" s="755"/>
      <c r="NFU296" s="755"/>
      <c r="NFV296" s="755"/>
      <c r="NFW296" s="755"/>
      <c r="NFX296" s="755"/>
      <c r="NFY296" s="755"/>
      <c r="NFZ296" s="755"/>
      <c r="NGA296" s="755"/>
      <c r="NGB296" s="755"/>
      <c r="NGC296" s="755"/>
      <c r="NGD296" s="755"/>
      <c r="NGE296" s="755"/>
      <c r="NGF296" s="755"/>
      <c r="NGG296" s="755"/>
      <c r="NGH296" s="755"/>
      <c r="NGI296" s="755"/>
      <c r="NGJ296" s="755"/>
      <c r="NGK296" s="755"/>
      <c r="NGL296" s="755"/>
      <c r="NGM296" s="755"/>
      <c r="NGN296" s="755"/>
      <c r="NGO296" s="755"/>
      <c r="NGP296" s="755"/>
      <c r="NGQ296" s="755"/>
      <c r="NGR296" s="755"/>
      <c r="NGS296" s="755"/>
      <c r="NGT296" s="755"/>
      <c r="NGU296" s="755"/>
      <c r="NGV296" s="755"/>
      <c r="NGW296" s="755"/>
      <c r="NGX296" s="755"/>
      <c r="NGY296" s="755"/>
      <c r="NGZ296" s="755"/>
      <c r="NHA296" s="755"/>
      <c r="NHB296" s="755"/>
      <c r="NHC296" s="755"/>
      <c r="NHD296" s="755"/>
      <c r="NHE296" s="755"/>
      <c r="NHF296" s="755"/>
      <c r="NHG296" s="755"/>
      <c r="NHH296" s="755"/>
      <c r="NHI296" s="755"/>
      <c r="NHJ296" s="755"/>
      <c r="NHK296" s="755"/>
      <c r="NHL296" s="755"/>
      <c r="NHM296" s="755"/>
      <c r="NHN296" s="755"/>
      <c r="NHO296" s="755"/>
      <c r="NHP296" s="755"/>
      <c r="NHQ296" s="755"/>
      <c r="NHR296" s="755"/>
      <c r="NHS296" s="755"/>
      <c r="NHT296" s="755"/>
      <c r="NHU296" s="755"/>
      <c r="NHV296" s="755"/>
      <c r="NHW296" s="755"/>
      <c r="NHX296" s="755"/>
      <c r="NHY296" s="755"/>
      <c r="NHZ296" s="755"/>
      <c r="NIA296" s="755"/>
      <c r="NIB296" s="755"/>
      <c r="NIC296" s="755"/>
      <c r="NID296" s="755"/>
      <c r="NIE296" s="755"/>
      <c r="NIF296" s="755"/>
      <c r="NIG296" s="755"/>
      <c r="NIH296" s="755"/>
      <c r="NII296" s="755"/>
      <c r="NIJ296" s="755"/>
      <c r="NIK296" s="755"/>
      <c r="NIL296" s="755"/>
      <c r="NIM296" s="755"/>
      <c r="NIN296" s="755"/>
      <c r="NIO296" s="755"/>
      <c r="NIP296" s="755"/>
      <c r="NIQ296" s="755"/>
      <c r="NIR296" s="755"/>
      <c r="NIS296" s="755"/>
      <c r="NIT296" s="755"/>
      <c r="NIU296" s="755"/>
      <c r="NIV296" s="755"/>
      <c r="NIW296" s="755"/>
      <c r="NIX296" s="755"/>
      <c r="NIY296" s="755"/>
      <c r="NIZ296" s="755"/>
      <c r="NJA296" s="755"/>
      <c r="NJB296" s="755"/>
      <c r="NJC296" s="755"/>
      <c r="NJD296" s="755"/>
      <c r="NJE296" s="755"/>
      <c r="NJF296" s="755"/>
      <c r="NJG296" s="755"/>
      <c r="NJH296" s="755"/>
      <c r="NJI296" s="755"/>
      <c r="NJJ296" s="755"/>
      <c r="NJK296" s="755"/>
      <c r="NJL296" s="755"/>
      <c r="NJM296" s="755"/>
      <c r="NJN296" s="755"/>
      <c r="NJO296" s="755"/>
      <c r="NJP296" s="755"/>
      <c r="NJQ296" s="755"/>
      <c r="NJR296" s="755"/>
      <c r="NJS296" s="755"/>
      <c r="NJT296" s="755"/>
      <c r="NJU296" s="755"/>
      <c r="NJV296" s="755"/>
      <c r="NJW296" s="755"/>
      <c r="NJX296" s="755"/>
      <c r="NJY296" s="755"/>
      <c r="NJZ296" s="755"/>
      <c r="NKA296" s="755"/>
      <c r="NKB296" s="755"/>
      <c r="NKC296" s="755"/>
      <c r="NKD296" s="755"/>
      <c r="NKE296" s="755"/>
      <c r="NKF296" s="755"/>
      <c r="NKG296" s="755"/>
      <c r="NKH296" s="755"/>
      <c r="NKI296" s="755"/>
      <c r="NKJ296" s="755"/>
      <c r="NKK296" s="755"/>
      <c r="NKL296" s="755"/>
      <c r="NKM296" s="755"/>
      <c r="NKN296" s="755"/>
      <c r="NKO296" s="755"/>
      <c r="NKP296" s="755"/>
      <c r="NKQ296" s="755"/>
      <c r="NKR296" s="755"/>
      <c r="NKS296" s="755"/>
      <c r="NKT296" s="755"/>
      <c r="NKU296" s="755"/>
      <c r="NKV296" s="755"/>
      <c r="NKW296" s="755"/>
      <c r="NKX296" s="755"/>
      <c r="NKY296" s="755"/>
      <c r="NKZ296" s="755"/>
      <c r="NLA296" s="755"/>
      <c r="NLB296" s="755"/>
      <c r="NLC296" s="755"/>
      <c r="NLD296" s="755"/>
      <c r="NLE296" s="755"/>
      <c r="NLF296" s="755"/>
      <c r="NLG296" s="755"/>
      <c r="NLH296" s="755"/>
      <c r="NLI296" s="755"/>
      <c r="NLJ296" s="755"/>
      <c r="NLK296" s="755"/>
      <c r="NLL296" s="755"/>
      <c r="NLM296" s="755"/>
      <c r="NLN296" s="755"/>
      <c r="NLO296" s="755"/>
      <c r="NLP296" s="755"/>
      <c r="NLQ296" s="755"/>
      <c r="NLR296" s="755"/>
      <c r="NLS296" s="755"/>
      <c r="NLT296" s="755"/>
      <c r="NLU296" s="755"/>
      <c r="NLV296" s="755"/>
      <c r="NLW296" s="755"/>
      <c r="NLX296" s="755"/>
      <c r="NLY296" s="755"/>
      <c r="NLZ296" s="755"/>
      <c r="NMA296" s="755"/>
      <c r="NMB296" s="755"/>
      <c r="NMC296" s="755"/>
      <c r="NMD296" s="755"/>
      <c r="NME296" s="755"/>
      <c r="NMF296" s="755"/>
      <c r="NMG296" s="755"/>
      <c r="NMH296" s="755"/>
      <c r="NMI296" s="755"/>
      <c r="NMJ296" s="755"/>
      <c r="NMK296" s="755"/>
      <c r="NML296" s="755"/>
      <c r="NMM296" s="755"/>
      <c r="NMN296" s="755"/>
      <c r="NMO296" s="755"/>
      <c r="NMP296" s="755"/>
      <c r="NMQ296" s="755"/>
      <c r="NMR296" s="755"/>
      <c r="NMS296" s="755"/>
      <c r="NMT296" s="755"/>
      <c r="NMU296" s="755"/>
      <c r="NMV296" s="755"/>
      <c r="NMW296" s="755"/>
      <c r="NMX296" s="755"/>
      <c r="NMY296" s="755"/>
      <c r="NMZ296" s="755"/>
      <c r="NNA296" s="755"/>
      <c r="NNB296" s="755"/>
      <c r="NNC296" s="755"/>
      <c r="NND296" s="755"/>
      <c r="NNE296" s="755"/>
      <c r="NNF296" s="755"/>
      <c r="NNG296" s="755"/>
      <c r="NNH296" s="755"/>
      <c r="NNI296" s="755"/>
      <c r="NNJ296" s="755"/>
      <c r="NNK296" s="755"/>
      <c r="NNL296" s="755"/>
      <c r="NNM296" s="755"/>
      <c r="NNN296" s="755"/>
      <c r="NNO296" s="755"/>
      <c r="NNP296" s="755"/>
      <c r="NNQ296" s="755"/>
      <c r="NNR296" s="755"/>
      <c r="NNS296" s="755"/>
      <c r="NNT296" s="755"/>
      <c r="NNU296" s="755"/>
      <c r="NNV296" s="755"/>
      <c r="NNW296" s="755"/>
      <c r="NNX296" s="755"/>
      <c r="NNY296" s="755"/>
      <c r="NNZ296" s="755"/>
      <c r="NOA296" s="755"/>
      <c r="NOB296" s="755"/>
      <c r="NOC296" s="755"/>
      <c r="NOD296" s="755"/>
      <c r="NOE296" s="755"/>
      <c r="NOF296" s="755"/>
      <c r="NOG296" s="755"/>
      <c r="NOH296" s="755"/>
      <c r="NOI296" s="755"/>
      <c r="NOJ296" s="755"/>
      <c r="NOK296" s="755"/>
      <c r="NOL296" s="755"/>
      <c r="NOM296" s="755"/>
      <c r="NON296" s="755"/>
      <c r="NOO296" s="755"/>
      <c r="NOP296" s="755"/>
      <c r="NOQ296" s="755"/>
      <c r="NOR296" s="755"/>
      <c r="NOS296" s="755"/>
      <c r="NOT296" s="755"/>
      <c r="NOU296" s="755"/>
      <c r="NOV296" s="755"/>
      <c r="NOW296" s="755"/>
      <c r="NOX296" s="755"/>
      <c r="NOY296" s="755"/>
      <c r="NOZ296" s="755"/>
      <c r="NPA296" s="755"/>
      <c r="NPB296" s="755"/>
      <c r="NPC296" s="755"/>
      <c r="NPD296" s="755"/>
      <c r="NPE296" s="755"/>
      <c r="NPF296" s="755"/>
      <c r="NPG296" s="755"/>
      <c r="NPH296" s="755"/>
      <c r="NPI296" s="755"/>
      <c r="NPJ296" s="755"/>
      <c r="NPK296" s="755"/>
      <c r="NPL296" s="755"/>
      <c r="NPM296" s="755"/>
      <c r="NPN296" s="755"/>
      <c r="NPO296" s="755"/>
      <c r="NPP296" s="755"/>
      <c r="NPQ296" s="755"/>
      <c r="NPR296" s="755"/>
      <c r="NPS296" s="755"/>
      <c r="NPT296" s="755"/>
      <c r="NPU296" s="755"/>
      <c r="NPV296" s="755"/>
      <c r="NPW296" s="755"/>
      <c r="NPX296" s="755"/>
      <c r="NPY296" s="755"/>
      <c r="NPZ296" s="755"/>
      <c r="NQA296" s="755"/>
      <c r="NQB296" s="755"/>
      <c r="NQC296" s="755"/>
      <c r="NQD296" s="755"/>
      <c r="NQE296" s="755"/>
      <c r="NQF296" s="755"/>
      <c r="NQG296" s="755"/>
      <c r="NQH296" s="755"/>
      <c r="NQI296" s="755"/>
      <c r="NQJ296" s="755"/>
      <c r="NQK296" s="755"/>
      <c r="NQL296" s="755"/>
      <c r="NQM296" s="755"/>
      <c r="NQN296" s="755"/>
      <c r="NQO296" s="755"/>
      <c r="NQP296" s="755"/>
      <c r="NQQ296" s="755"/>
      <c r="NQR296" s="755"/>
      <c r="NQS296" s="755"/>
      <c r="NQT296" s="755"/>
      <c r="NQU296" s="755"/>
      <c r="NQV296" s="755"/>
      <c r="NQW296" s="755"/>
      <c r="NQX296" s="755"/>
      <c r="NQY296" s="755"/>
      <c r="NQZ296" s="755"/>
      <c r="NRA296" s="755"/>
      <c r="NRB296" s="755"/>
      <c r="NRC296" s="755"/>
      <c r="NRD296" s="755"/>
      <c r="NRE296" s="755"/>
      <c r="NRF296" s="755"/>
      <c r="NRG296" s="755"/>
      <c r="NRH296" s="755"/>
      <c r="NRI296" s="755"/>
      <c r="NRJ296" s="755"/>
      <c r="NRK296" s="755"/>
      <c r="NRL296" s="755"/>
      <c r="NRM296" s="755"/>
      <c r="NRN296" s="755"/>
      <c r="NRO296" s="755"/>
      <c r="NRP296" s="755"/>
      <c r="NRQ296" s="755"/>
      <c r="NRR296" s="755"/>
      <c r="NRS296" s="755"/>
      <c r="NRT296" s="755"/>
      <c r="NRU296" s="755"/>
      <c r="NRV296" s="755"/>
      <c r="NRW296" s="755"/>
      <c r="NRX296" s="755"/>
      <c r="NRY296" s="755"/>
      <c r="NRZ296" s="755"/>
      <c r="NSA296" s="755"/>
      <c r="NSB296" s="755"/>
      <c r="NSC296" s="755"/>
      <c r="NSD296" s="755"/>
      <c r="NSE296" s="755"/>
      <c r="NSF296" s="755"/>
      <c r="NSG296" s="755"/>
      <c r="NSH296" s="755"/>
      <c r="NSI296" s="755"/>
      <c r="NSJ296" s="755"/>
      <c r="NSK296" s="755"/>
      <c r="NSL296" s="755"/>
      <c r="NSM296" s="755"/>
      <c r="NSN296" s="755"/>
      <c r="NSO296" s="755"/>
      <c r="NSP296" s="755"/>
      <c r="NSQ296" s="755"/>
      <c r="NSR296" s="755"/>
      <c r="NSS296" s="755"/>
      <c r="NST296" s="755"/>
      <c r="NSU296" s="755"/>
      <c r="NSV296" s="755"/>
      <c r="NSW296" s="755"/>
      <c r="NSX296" s="755"/>
      <c r="NSY296" s="755"/>
      <c r="NSZ296" s="755"/>
      <c r="NTA296" s="755"/>
      <c r="NTB296" s="755"/>
      <c r="NTC296" s="755"/>
      <c r="NTD296" s="755"/>
      <c r="NTE296" s="755"/>
      <c r="NTF296" s="755"/>
      <c r="NTG296" s="755"/>
      <c r="NTH296" s="755"/>
      <c r="NTI296" s="755"/>
      <c r="NTJ296" s="755"/>
      <c r="NTK296" s="755"/>
      <c r="NTL296" s="755"/>
      <c r="NTM296" s="755"/>
      <c r="NTN296" s="755"/>
      <c r="NTO296" s="755"/>
      <c r="NTP296" s="755"/>
      <c r="NTQ296" s="755"/>
      <c r="NTR296" s="755"/>
      <c r="NTS296" s="755"/>
      <c r="NTT296" s="755"/>
      <c r="NTU296" s="755"/>
      <c r="NTV296" s="755"/>
      <c r="NTW296" s="755"/>
      <c r="NTX296" s="755"/>
      <c r="NTY296" s="755"/>
      <c r="NTZ296" s="755"/>
      <c r="NUA296" s="755"/>
      <c r="NUB296" s="755"/>
      <c r="NUC296" s="755"/>
      <c r="NUD296" s="755"/>
      <c r="NUE296" s="755"/>
      <c r="NUF296" s="755"/>
      <c r="NUG296" s="755"/>
      <c r="NUH296" s="755"/>
      <c r="NUI296" s="755"/>
      <c r="NUJ296" s="755"/>
      <c r="NUK296" s="755"/>
      <c r="NUL296" s="755"/>
      <c r="NUM296" s="755"/>
      <c r="NUN296" s="755"/>
      <c r="NUO296" s="755"/>
      <c r="NUP296" s="755"/>
      <c r="NUQ296" s="755"/>
      <c r="NUR296" s="755"/>
      <c r="NUS296" s="755"/>
      <c r="NUT296" s="755"/>
      <c r="NUU296" s="755"/>
      <c r="NUV296" s="755"/>
      <c r="NUW296" s="755"/>
      <c r="NUX296" s="755"/>
      <c r="NUY296" s="755"/>
      <c r="NUZ296" s="755"/>
      <c r="NVA296" s="755"/>
      <c r="NVB296" s="755"/>
      <c r="NVC296" s="755"/>
      <c r="NVD296" s="755"/>
      <c r="NVE296" s="755"/>
      <c r="NVF296" s="755"/>
      <c r="NVG296" s="755"/>
      <c r="NVH296" s="755"/>
      <c r="NVI296" s="755"/>
      <c r="NVJ296" s="755"/>
      <c r="NVK296" s="755"/>
      <c r="NVL296" s="755"/>
      <c r="NVM296" s="755"/>
      <c r="NVN296" s="755"/>
      <c r="NVO296" s="755"/>
      <c r="NVP296" s="755"/>
      <c r="NVQ296" s="755"/>
      <c r="NVR296" s="755"/>
      <c r="NVS296" s="755"/>
      <c r="NVT296" s="755"/>
      <c r="NVU296" s="755"/>
      <c r="NVV296" s="755"/>
      <c r="NVW296" s="755"/>
      <c r="NVX296" s="755"/>
      <c r="NVY296" s="755"/>
      <c r="NVZ296" s="755"/>
      <c r="NWA296" s="755"/>
      <c r="NWB296" s="755"/>
      <c r="NWC296" s="755"/>
      <c r="NWD296" s="755"/>
      <c r="NWE296" s="755"/>
      <c r="NWF296" s="755"/>
      <c r="NWG296" s="755"/>
      <c r="NWH296" s="755"/>
      <c r="NWI296" s="755"/>
      <c r="NWJ296" s="755"/>
      <c r="NWK296" s="755"/>
      <c r="NWL296" s="755"/>
      <c r="NWM296" s="755"/>
      <c r="NWN296" s="755"/>
      <c r="NWO296" s="755"/>
      <c r="NWP296" s="755"/>
      <c r="NWQ296" s="755"/>
      <c r="NWR296" s="755"/>
      <c r="NWS296" s="755"/>
      <c r="NWT296" s="755"/>
      <c r="NWU296" s="755"/>
      <c r="NWV296" s="755"/>
      <c r="NWW296" s="755"/>
      <c r="NWX296" s="755"/>
      <c r="NWY296" s="755"/>
      <c r="NWZ296" s="755"/>
      <c r="NXA296" s="755"/>
      <c r="NXB296" s="755"/>
      <c r="NXC296" s="755"/>
      <c r="NXD296" s="755"/>
      <c r="NXE296" s="755"/>
      <c r="NXF296" s="755"/>
      <c r="NXG296" s="755"/>
      <c r="NXH296" s="755"/>
      <c r="NXI296" s="755"/>
      <c r="NXJ296" s="755"/>
      <c r="NXK296" s="755"/>
      <c r="NXL296" s="755"/>
      <c r="NXM296" s="755"/>
      <c r="NXN296" s="755"/>
      <c r="NXO296" s="755"/>
      <c r="NXP296" s="755"/>
      <c r="NXQ296" s="755"/>
      <c r="NXR296" s="755"/>
      <c r="NXS296" s="755"/>
      <c r="NXT296" s="755"/>
      <c r="NXU296" s="755"/>
      <c r="NXV296" s="755"/>
      <c r="NXW296" s="755"/>
      <c r="NXX296" s="755"/>
      <c r="NXY296" s="755"/>
      <c r="NXZ296" s="755"/>
      <c r="NYA296" s="755"/>
      <c r="NYB296" s="755"/>
      <c r="NYC296" s="755"/>
      <c r="NYD296" s="755"/>
      <c r="NYE296" s="755"/>
      <c r="NYF296" s="755"/>
      <c r="NYG296" s="755"/>
      <c r="NYH296" s="755"/>
      <c r="NYI296" s="755"/>
      <c r="NYJ296" s="755"/>
      <c r="NYK296" s="755"/>
      <c r="NYL296" s="755"/>
      <c r="NYM296" s="755"/>
      <c r="NYN296" s="755"/>
      <c r="NYO296" s="755"/>
      <c r="NYP296" s="755"/>
      <c r="NYQ296" s="755"/>
      <c r="NYR296" s="755"/>
      <c r="NYS296" s="755"/>
      <c r="NYT296" s="755"/>
      <c r="NYU296" s="755"/>
      <c r="NYV296" s="755"/>
      <c r="NYW296" s="755"/>
      <c r="NYX296" s="755"/>
      <c r="NYY296" s="755"/>
      <c r="NYZ296" s="755"/>
      <c r="NZA296" s="755"/>
      <c r="NZB296" s="755"/>
      <c r="NZC296" s="755"/>
      <c r="NZD296" s="755"/>
      <c r="NZE296" s="755"/>
      <c r="NZF296" s="755"/>
      <c r="NZG296" s="755"/>
      <c r="NZH296" s="755"/>
      <c r="NZI296" s="755"/>
      <c r="NZJ296" s="755"/>
      <c r="NZK296" s="755"/>
      <c r="NZL296" s="755"/>
      <c r="NZM296" s="755"/>
      <c r="NZN296" s="755"/>
      <c r="NZO296" s="755"/>
      <c r="NZP296" s="755"/>
      <c r="NZQ296" s="755"/>
      <c r="NZR296" s="755"/>
      <c r="NZS296" s="755"/>
      <c r="NZT296" s="755"/>
      <c r="NZU296" s="755"/>
      <c r="NZV296" s="755"/>
      <c r="NZW296" s="755"/>
      <c r="NZX296" s="755"/>
      <c r="NZY296" s="755"/>
      <c r="NZZ296" s="755"/>
      <c r="OAA296" s="755"/>
      <c r="OAB296" s="755"/>
      <c r="OAC296" s="755"/>
      <c r="OAD296" s="755"/>
      <c r="OAE296" s="755"/>
      <c r="OAF296" s="755"/>
      <c r="OAG296" s="755"/>
      <c r="OAH296" s="755"/>
      <c r="OAI296" s="755"/>
      <c r="OAJ296" s="755"/>
      <c r="OAK296" s="755"/>
      <c r="OAL296" s="755"/>
      <c r="OAM296" s="755"/>
      <c r="OAN296" s="755"/>
      <c r="OAO296" s="755"/>
      <c r="OAP296" s="755"/>
      <c r="OAQ296" s="755"/>
      <c r="OAR296" s="755"/>
      <c r="OAS296" s="755"/>
      <c r="OAT296" s="755"/>
      <c r="OAU296" s="755"/>
      <c r="OAV296" s="755"/>
      <c r="OAW296" s="755"/>
      <c r="OAX296" s="755"/>
      <c r="OAY296" s="755"/>
      <c r="OAZ296" s="755"/>
      <c r="OBA296" s="755"/>
      <c r="OBB296" s="755"/>
      <c r="OBC296" s="755"/>
      <c r="OBD296" s="755"/>
      <c r="OBE296" s="755"/>
      <c r="OBF296" s="755"/>
      <c r="OBG296" s="755"/>
      <c r="OBH296" s="755"/>
      <c r="OBI296" s="755"/>
      <c r="OBJ296" s="755"/>
      <c r="OBK296" s="755"/>
      <c r="OBL296" s="755"/>
      <c r="OBM296" s="755"/>
      <c r="OBN296" s="755"/>
      <c r="OBO296" s="755"/>
      <c r="OBP296" s="755"/>
      <c r="OBQ296" s="755"/>
      <c r="OBR296" s="755"/>
      <c r="OBS296" s="755"/>
      <c r="OBT296" s="755"/>
      <c r="OBU296" s="755"/>
      <c r="OBV296" s="755"/>
      <c r="OBW296" s="755"/>
      <c r="OBX296" s="755"/>
      <c r="OBY296" s="755"/>
      <c r="OBZ296" s="755"/>
      <c r="OCA296" s="755"/>
      <c r="OCB296" s="755"/>
      <c r="OCC296" s="755"/>
      <c r="OCD296" s="755"/>
      <c r="OCE296" s="755"/>
      <c r="OCF296" s="755"/>
      <c r="OCG296" s="755"/>
      <c r="OCH296" s="755"/>
      <c r="OCI296" s="755"/>
      <c r="OCJ296" s="755"/>
      <c r="OCK296" s="755"/>
      <c r="OCL296" s="755"/>
      <c r="OCM296" s="755"/>
      <c r="OCN296" s="755"/>
      <c r="OCO296" s="755"/>
      <c r="OCP296" s="755"/>
      <c r="OCQ296" s="755"/>
      <c r="OCR296" s="755"/>
      <c r="OCS296" s="755"/>
      <c r="OCT296" s="755"/>
      <c r="OCU296" s="755"/>
      <c r="OCV296" s="755"/>
      <c r="OCW296" s="755"/>
      <c r="OCX296" s="755"/>
      <c r="OCY296" s="755"/>
      <c r="OCZ296" s="755"/>
      <c r="ODA296" s="755"/>
      <c r="ODB296" s="755"/>
      <c r="ODC296" s="755"/>
      <c r="ODD296" s="755"/>
      <c r="ODE296" s="755"/>
      <c r="ODF296" s="755"/>
      <c r="ODG296" s="755"/>
      <c r="ODH296" s="755"/>
      <c r="ODI296" s="755"/>
      <c r="ODJ296" s="755"/>
      <c r="ODK296" s="755"/>
      <c r="ODL296" s="755"/>
      <c r="ODM296" s="755"/>
      <c r="ODN296" s="755"/>
      <c r="ODO296" s="755"/>
      <c r="ODP296" s="755"/>
      <c r="ODQ296" s="755"/>
      <c r="ODR296" s="755"/>
      <c r="ODS296" s="755"/>
      <c r="ODT296" s="755"/>
      <c r="ODU296" s="755"/>
      <c r="ODV296" s="755"/>
      <c r="ODW296" s="755"/>
      <c r="ODX296" s="755"/>
      <c r="ODY296" s="755"/>
      <c r="ODZ296" s="755"/>
      <c r="OEA296" s="755"/>
      <c r="OEB296" s="755"/>
      <c r="OEC296" s="755"/>
      <c r="OED296" s="755"/>
      <c r="OEE296" s="755"/>
      <c r="OEF296" s="755"/>
      <c r="OEG296" s="755"/>
      <c r="OEH296" s="755"/>
      <c r="OEI296" s="755"/>
      <c r="OEJ296" s="755"/>
      <c r="OEK296" s="755"/>
      <c r="OEL296" s="755"/>
      <c r="OEM296" s="755"/>
      <c r="OEN296" s="755"/>
      <c r="OEO296" s="755"/>
      <c r="OEP296" s="755"/>
      <c r="OEQ296" s="755"/>
      <c r="OER296" s="755"/>
      <c r="OES296" s="755"/>
      <c r="OET296" s="755"/>
      <c r="OEU296" s="755"/>
      <c r="OEV296" s="755"/>
      <c r="OEW296" s="755"/>
      <c r="OEX296" s="755"/>
      <c r="OEY296" s="755"/>
      <c r="OEZ296" s="755"/>
      <c r="OFA296" s="755"/>
      <c r="OFB296" s="755"/>
      <c r="OFC296" s="755"/>
      <c r="OFD296" s="755"/>
      <c r="OFE296" s="755"/>
      <c r="OFF296" s="755"/>
      <c r="OFG296" s="755"/>
      <c r="OFH296" s="755"/>
      <c r="OFI296" s="755"/>
      <c r="OFJ296" s="755"/>
      <c r="OFK296" s="755"/>
      <c r="OFL296" s="755"/>
      <c r="OFM296" s="755"/>
      <c r="OFN296" s="755"/>
      <c r="OFO296" s="755"/>
      <c r="OFP296" s="755"/>
      <c r="OFQ296" s="755"/>
      <c r="OFR296" s="755"/>
      <c r="OFS296" s="755"/>
      <c r="OFT296" s="755"/>
      <c r="OFU296" s="755"/>
      <c r="OFV296" s="755"/>
      <c r="OFW296" s="755"/>
      <c r="OFX296" s="755"/>
      <c r="OFY296" s="755"/>
      <c r="OFZ296" s="755"/>
      <c r="OGA296" s="755"/>
      <c r="OGB296" s="755"/>
      <c r="OGC296" s="755"/>
      <c r="OGD296" s="755"/>
      <c r="OGE296" s="755"/>
      <c r="OGF296" s="755"/>
      <c r="OGG296" s="755"/>
      <c r="OGH296" s="755"/>
      <c r="OGI296" s="755"/>
      <c r="OGJ296" s="755"/>
      <c r="OGK296" s="755"/>
      <c r="OGL296" s="755"/>
      <c r="OGM296" s="755"/>
      <c r="OGN296" s="755"/>
      <c r="OGO296" s="755"/>
      <c r="OGP296" s="755"/>
      <c r="OGQ296" s="755"/>
      <c r="OGR296" s="755"/>
      <c r="OGS296" s="755"/>
      <c r="OGT296" s="755"/>
      <c r="OGU296" s="755"/>
      <c r="OGV296" s="755"/>
      <c r="OGW296" s="755"/>
      <c r="OGX296" s="755"/>
      <c r="OGY296" s="755"/>
      <c r="OGZ296" s="755"/>
      <c r="OHA296" s="755"/>
      <c r="OHB296" s="755"/>
      <c r="OHC296" s="755"/>
      <c r="OHD296" s="755"/>
      <c r="OHE296" s="755"/>
      <c r="OHF296" s="755"/>
      <c r="OHG296" s="755"/>
      <c r="OHH296" s="755"/>
      <c r="OHI296" s="755"/>
      <c r="OHJ296" s="755"/>
      <c r="OHK296" s="755"/>
      <c r="OHL296" s="755"/>
      <c r="OHM296" s="755"/>
      <c r="OHN296" s="755"/>
      <c r="OHO296" s="755"/>
      <c r="OHP296" s="755"/>
      <c r="OHQ296" s="755"/>
      <c r="OHR296" s="755"/>
      <c r="OHS296" s="755"/>
      <c r="OHT296" s="755"/>
      <c r="OHU296" s="755"/>
      <c r="OHV296" s="755"/>
      <c r="OHW296" s="755"/>
      <c r="OHX296" s="755"/>
      <c r="OHY296" s="755"/>
      <c r="OHZ296" s="755"/>
      <c r="OIA296" s="755"/>
      <c r="OIB296" s="755"/>
      <c r="OIC296" s="755"/>
      <c r="OID296" s="755"/>
      <c r="OIE296" s="755"/>
      <c r="OIF296" s="755"/>
      <c r="OIG296" s="755"/>
      <c r="OIH296" s="755"/>
      <c r="OII296" s="755"/>
      <c r="OIJ296" s="755"/>
      <c r="OIK296" s="755"/>
      <c r="OIL296" s="755"/>
      <c r="OIM296" s="755"/>
      <c r="OIN296" s="755"/>
      <c r="OIO296" s="755"/>
      <c r="OIP296" s="755"/>
      <c r="OIQ296" s="755"/>
      <c r="OIR296" s="755"/>
      <c r="OIS296" s="755"/>
      <c r="OIT296" s="755"/>
      <c r="OIU296" s="755"/>
      <c r="OIV296" s="755"/>
      <c r="OIW296" s="755"/>
      <c r="OIX296" s="755"/>
      <c r="OIY296" s="755"/>
      <c r="OIZ296" s="755"/>
      <c r="OJA296" s="755"/>
      <c r="OJB296" s="755"/>
      <c r="OJC296" s="755"/>
      <c r="OJD296" s="755"/>
      <c r="OJE296" s="755"/>
      <c r="OJF296" s="755"/>
      <c r="OJG296" s="755"/>
      <c r="OJH296" s="755"/>
      <c r="OJI296" s="755"/>
      <c r="OJJ296" s="755"/>
      <c r="OJK296" s="755"/>
      <c r="OJL296" s="755"/>
      <c r="OJM296" s="755"/>
      <c r="OJN296" s="755"/>
      <c r="OJO296" s="755"/>
      <c r="OJP296" s="755"/>
      <c r="OJQ296" s="755"/>
      <c r="OJR296" s="755"/>
      <c r="OJS296" s="755"/>
      <c r="OJT296" s="755"/>
      <c r="OJU296" s="755"/>
      <c r="OJV296" s="755"/>
      <c r="OJW296" s="755"/>
      <c r="OJX296" s="755"/>
      <c r="OJY296" s="755"/>
      <c r="OJZ296" s="755"/>
      <c r="OKA296" s="755"/>
      <c r="OKB296" s="755"/>
      <c r="OKC296" s="755"/>
      <c r="OKD296" s="755"/>
      <c r="OKE296" s="755"/>
      <c r="OKF296" s="755"/>
      <c r="OKG296" s="755"/>
      <c r="OKH296" s="755"/>
      <c r="OKI296" s="755"/>
      <c r="OKJ296" s="755"/>
      <c r="OKK296" s="755"/>
      <c r="OKL296" s="755"/>
      <c r="OKM296" s="755"/>
      <c r="OKN296" s="755"/>
      <c r="OKO296" s="755"/>
      <c r="OKP296" s="755"/>
      <c r="OKQ296" s="755"/>
      <c r="OKR296" s="755"/>
      <c r="OKS296" s="755"/>
      <c r="OKT296" s="755"/>
      <c r="OKU296" s="755"/>
      <c r="OKV296" s="755"/>
      <c r="OKW296" s="755"/>
      <c r="OKX296" s="755"/>
      <c r="OKY296" s="755"/>
      <c r="OKZ296" s="755"/>
      <c r="OLA296" s="755"/>
      <c r="OLB296" s="755"/>
      <c r="OLC296" s="755"/>
      <c r="OLD296" s="755"/>
      <c r="OLE296" s="755"/>
      <c r="OLF296" s="755"/>
      <c r="OLG296" s="755"/>
      <c r="OLH296" s="755"/>
      <c r="OLI296" s="755"/>
      <c r="OLJ296" s="755"/>
      <c r="OLK296" s="755"/>
      <c r="OLL296" s="755"/>
      <c r="OLM296" s="755"/>
      <c r="OLN296" s="755"/>
      <c r="OLO296" s="755"/>
      <c r="OLP296" s="755"/>
      <c r="OLQ296" s="755"/>
      <c r="OLR296" s="755"/>
      <c r="OLS296" s="755"/>
      <c r="OLT296" s="755"/>
      <c r="OLU296" s="755"/>
      <c r="OLV296" s="755"/>
      <c r="OLW296" s="755"/>
      <c r="OLX296" s="755"/>
      <c r="OLY296" s="755"/>
      <c r="OLZ296" s="755"/>
      <c r="OMA296" s="755"/>
      <c r="OMB296" s="755"/>
      <c r="OMC296" s="755"/>
      <c r="OMD296" s="755"/>
      <c r="OME296" s="755"/>
      <c r="OMF296" s="755"/>
      <c r="OMG296" s="755"/>
      <c r="OMH296" s="755"/>
      <c r="OMI296" s="755"/>
      <c r="OMJ296" s="755"/>
      <c r="OMK296" s="755"/>
      <c r="OML296" s="755"/>
      <c r="OMM296" s="755"/>
      <c r="OMN296" s="755"/>
      <c r="OMO296" s="755"/>
      <c r="OMP296" s="755"/>
      <c r="OMQ296" s="755"/>
      <c r="OMR296" s="755"/>
      <c r="OMS296" s="755"/>
      <c r="OMT296" s="755"/>
      <c r="OMU296" s="755"/>
      <c r="OMV296" s="755"/>
      <c r="OMW296" s="755"/>
      <c r="OMX296" s="755"/>
      <c r="OMY296" s="755"/>
      <c r="OMZ296" s="755"/>
      <c r="ONA296" s="755"/>
      <c r="ONB296" s="755"/>
      <c r="ONC296" s="755"/>
      <c r="OND296" s="755"/>
      <c r="ONE296" s="755"/>
      <c r="ONF296" s="755"/>
      <c r="ONG296" s="755"/>
      <c r="ONH296" s="755"/>
      <c r="ONI296" s="755"/>
      <c r="ONJ296" s="755"/>
      <c r="ONK296" s="755"/>
      <c r="ONL296" s="755"/>
      <c r="ONM296" s="755"/>
      <c r="ONN296" s="755"/>
      <c r="ONO296" s="755"/>
      <c r="ONP296" s="755"/>
      <c r="ONQ296" s="755"/>
      <c r="ONR296" s="755"/>
      <c r="ONS296" s="755"/>
      <c r="ONT296" s="755"/>
      <c r="ONU296" s="755"/>
      <c r="ONV296" s="755"/>
      <c r="ONW296" s="755"/>
      <c r="ONX296" s="755"/>
      <c r="ONY296" s="755"/>
      <c r="ONZ296" s="755"/>
      <c r="OOA296" s="755"/>
      <c r="OOB296" s="755"/>
      <c r="OOC296" s="755"/>
      <c r="OOD296" s="755"/>
      <c r="OOE296" s="755"/>
      <c r="OOF296" s="755"/>
      <c r="OOG296" s="755"/>
      <c r="OOH296" s="755"/>
      <c r="OOI296" s="755"/>
      <c r="OOJ296" s="755"/>
      <c r="OOK296" s="755"/>
      <c r="OOL296" s="755"/>
      <c r="OOM296" s="755"/>
      <c r="OON296" s="755"/>
      <c r="OOO296" s="755"/>
      <c r="OOP296" s="755"/>
      <c r="OOQ296" s="755"/>
      <c r="OOR296" s="755"/>
      <c r="OOS296" s="755"/>
      <c r="OOT296" s="755"/>
      <c r="OOU296" s="755"/>
      <c r="OOV296" s="755"/>
      <c r="OOW296" s="755"/>
      <c r="OOX296" s="755"/>
      <c r="OOY296" s="755"/>
      <c r="OOZ296" s="755"/>
      <c r="OPA296" s="755"/>
      <c r="OPB296" s="755"/>
      <c r="OPC296" s="755"/>
      <c r="OPD296" s="755"/>
      <c r="OPE296" s="755"/>
      <c r="OPF296" s="755"/>
      <c r="OPG296" s="755"/>
      <c r="OPH296" s="755"/>
      <c r="OPI296" s="755"/>
      <c r="OPJ296" s="755"/>
      <c r="OPK296" s="755"/>
      <c r="OPL296" s="755"/>
      <c r="OPM296" s="755"/>
      <c r="OPN296" s="755"/>
      <c r="OPO296" s="755"/>
      <c r="OPP296" s="755"/>
      <c r="OPQ296" s="755"/>
      <c r="OPR296" s="755"/>
      <c r="OPS296" s="755"/>
      <c r="OPT296" s="755"/>
      <c r="OPU296" s="755"/>
      <c r="OPV296" s="755"/>
      <c r="OPW296" s="755"/>
      <c r="OPX296" s="755"/>
      <c r="OPY296" s="755"/>
      <c r="OPZ296" s="755"/>
      <c r="OQA296" s="755"/>
      <c r="OQB296" s="755"/>
      <c r="OQC296" s="755"/>
      <c r="OQD296" s="755"/>
      <c r="OQE296" s="755"/>
      <c r="OQF296" s="755"/>
      <c r="OQG296" s="755"/>
      <c r="OQH296" s="755"/>
      <c r="OQI296" s="755"/>
      <c r="OQJ296" s="755"/>
      <c r="OQK296" s="755"/>
      <c r="OQL296" s="755"/>
      <c r="OQM296" s="755"/>
      <c r="OQN296" s="755"/>
      <c r="OQO296" s="755"/>
      <c r="OQP296" s="755"/>
      <c r="OQQ296" s="755"/>
      <c r="OQR296" s="755"/>
      <c r="OQS296" s="755"/>
      <c r="OQT296" s="755"/>
      <c r="OQU296" s="755"/>
      <c r="OQV296" s="755"/>
      <c r="OQW296" s="755"/>
      <c r="OQX296" s="755"/>
      <c r="OQY296" s="755"/>
      <c r="OQZ296" s="755"/>
      <c r="ORA296" s="755"/>
      <c r="ORB296" s="755"/>
      <c r="ORC296" s="755"/>
      <c r="ORD296" s="755"/>
      <c r="ORE296" s="755"/>
      <c r="ORF296" s="755"/>
      <c r="ORG296" s="755"/>
      <c r="ORH296" s="755"/>
      <c r="ORI296" s="755"/>
      <c r="ORJ296" s="755"/>
      <c r="ORK296" s="755"/>
      <c r="ORL296" s="755"/>
      <c r="ORM296" s="755"/>
      <c r="ORN296" s="755"/>
      <c r="ORO296" s="755"/>
      <c r="ORP296" s="755"/>
      <c r="ORQ296" s="755"/>
      <c r="ORR296" s="755"/>
      <c r="ORS296" s="755"/>
      <c r="ORT296" s="755"/>
      <c r="ORU296" s="755"/>
      <c r="ORV296" s="755"/>
      <c r="ORW296" s="755"/>
      <c r="ORX296" s="755"/>
      <c r="ORY296" s="755"/>
      <c r="ORZ296" s="755"/>
      <c r="OSA296" s="755"/>
      <c r="OSB296" s="755"/>
      <c r="OSC296" s="755"/>
      <c r="OSD296" s="755"/>
      <c r="OSE296" s="755"/>
      <c r="OSF296" s="755"/>
      <c r="OSG296" s="755"/>
      <c r="OSH296" s="755"/>
      <c r="OSI296" s="755"/>
      <c r="OSJ296" s="755"/>
      <c r="OSK296" s="755"/>
      <c r="OSL296" s="755"/>
      <c r="OSM296" s="755"/>
      <c r="OSN296" s="755"/>
      <c r="OSO296" s="755"/>
      <c r="OSP296" s="755"/>
      <c r="OSQ296" s="755"/>
      <c r="OSR296" s="755"/>
      <c r="OSS296" s="755"/>
      <c r="OST296" s="755"/>
      <c r="OSU296" s="755"/>
      <c r="OSV296" s="755"/>
      <c r="OSW296" s="755"/>
      <c r="OSX296" s="755"/>
      <c r="OSY296" s="755"/>
      <c r="OSZ296" s="755"/>
      <c r="OTA296" s="755"/>
      <c r="OTB296" s="755"/>
      <c r="OTC296" s="755"/>
      <c r="OTD296" s="755"/>
      <c r="OTE296" s="755"/>
      <c r="OTF296" s="755"/>
      <c r="OTG296" s="755"/>
      <c r="OTH296" s="755"/>
      <c r="OTI296" s="755"/>
      <c r="OTJ296" s="755"/>
      <c r="OTK296" s="755"/>
      <c r="OTL296" s="755"/>
      <c r="OTM296" s="755"/>
      <c r="OTN296" s="755"/>
      <c r="OTO296" s="755"/>
      <c r="OTP296" s="755"/>
      <c r="OTQ296" s="755"/>
      <c r="OTR296" s="755"/>
      <c r="OTS296" s="755"/>
      <c r="OTT296" s="755"/>
      <c r="OTU296" s="755"/>
      <c r="OTV296" s="755"/>
      <c r="OTW296" s="755"/>
      <c r="OTX296" s="755"/>
      <c r="OTY296" s="755"/>
      <c r="OTZ296" s="755"/>
      <c r="OUA296" s="755"/>
      <c r="OUB296" s="755"/>
      <c r="OUC296" s="755"/>
      <c r="OUD296" s="755"/>
      <c r="OUE296" s="755"/>
      <c r="OUF296" s="755"/>
      <c r="OUG296" s="755"/>
      <c r="OUH296" s="755"/>
      <c r="OUI296" s="755"/>
      <c r="OUJ296" s="755"/>
      <c r="OUK296" s="755"/>
      <c r="OUL296" s="755"/>
      <c r="OUM296" s="755"/>
      <c r="OUN296" s="755"/>
      <c r="OUO296" s="755"/>
      <c r="OUP296" s="755"/>
      <c r="OUQ296" s="755"/>
      <c r="OUR296" s="755"/>
      <c r="OUS296" s="755"/>
      <c r="OUT296" s="755"/>
      <c r="OUU296" s="755"/>
      <c r="OUV296" s="755"/>
      <c r="OUW296" s="755"/>
      <c r="OUX296" s="755"/>
      <c r="OUY296" s="755"/>
      <c r="OUZ296" s="755"/>
      <c r="OVA296" s="755"/>
      <c r="OVB296" s="755"/>
      <c r="OVC296" s="755"/>
      <c r="OVD296" s="755"/>
      <c r="OVE296" s="755"/>
      <c r="OVF296" s="755"/>
      <c r="OVG296" s="755"/>
      <c r="OVH296" s="755"/>
      <c r="OVI296" s="755"/>
      <c r="OVJ296" s="755"/>
      <c r="OVK296" s="755"/>
      <c r="OVL296" s="755"/>
      <c r="OVM296" s="755"/>
      <c r="OVN296" s="755"/>
      <c r="OVO296" s="755"/>
      <c r="OVP296" s="755"/>
      <c r="OVQ296" s="755"/>
      <c r="OVR296" s="755"/>
      <c r="OVS296" s="755"/>
      <c r="OVT296" s="755"/>
      <c r="OVU296" s="755"/>
      <c r="OVV296" s="755"/>
      <c r="OVW296" s="755"/>
      <c r="OVX296" s="755"/>
      <c r="OVY296" s="755"/>
      <c r="OVZ296" s="755"/>
      <c r="OWA296" s="755"/>
      <c r="OWB296" s="755"/>
      <c r="OWC296" s="755"/>
      <c r="OWD296" s="755"/>
      <c r="OWE296" s="755"/>
      <c r="OWF296" s="755"/>
      <c r="OWG296" s="755"/>
      <c r="OWH296" s="755"/>
      <c r="OWI296" s="755"/>
      <c r="OWJ296" s="755"/>
      <c r="OWK296" s="755"/>
      <c r="OWL296" s="755"/>
      <c r="OWM296" s="755"/>
      <c r="OWN296" s="755"/>
      <c r="OWO296" s="755"/>
      <c r="OWP296" s="755"/>
      <c r="OWQ296" s="755"/>
      <c r="OWR296" s="755"/>
      <c r="OWS296" s="755"/>
      <c r="OWT296" s="755"/>
      <c r="OWU296" s="755"/>
      <c r="OWV296" s="755"/>
      <c r="OWW296" s="755"/>
      <c r="OWX296" s="755"/>
      <c r="OWY296" s="755"/>
      <c r="OWZ296" s="755"/>
      <c r="OXA296" s="755"/>
      <c r="OXB296" s="755"/>
      <c r="OXC296" s="755"/>
      <c r="OXD296" s="755"/>
      <c r="OXE296" s="755"/>
      <c r="OXF296" s="755"/>
      <c r="OXG296" s="755"/>
      <c r="OXH296" s="755"/>
      <c r="OXI296" s="755"/>
      <c r="OXJ296" s="755"/>
      <c r="OXK296" s="755"/>
      <c r="OXL296" s="755"/>
      <c r="OXM296" s="755"/>
      <c r="OXN296" s="755"/>
      <c r="OXO296" s="755"/>
      <c r="OXP296" s="755"/>
      <c r="OXQ296" s="755"/>
      <c r="OXR296" s="755"/>
      <c r="OXS296" s="755"/>
      <c r="OXT296" s="755"/>
      <c r="OXU296" s="755"/>
      <c r="OXV296" s="755"/>
      <c r="OXW296" s="755"/>
      <c r="OXX296" s="755"/>
      <c r="OXY296" s="755"/>
      <c r="OXZ296" s="755"/>
      <c r="OYA296" s="755"/>
      <c r="OYB296" s="755"/>
      <c r="OYC296" s="755"/>
      <c r="OYD296" s="755"/>
      <c r="OYE296" s="755"/>
      <c r="OYF296" s="755"/>
      <c r="OYG296" s="755"/>
      <c r="OYH296" s="755"/>
      <c r="OYI296" s="755"/>
      <c r="OYJ296" s="755"/>
      <c r="OYK296" s="755"/>
      <c r="OYL296" s="755"/>
      <c r="OYM296" s="755"/>
      <c r="OYN296" s="755"/>
      <c r="OYO296" s="755"/>
      <c r="OYP296" s="755"/>
      <c r="OYQ296" s="755"/>
      <c r="OYR296" s="755"/>
      <c r="OYS296" s="755"/>
      <c r="OYT296" s="755"/>
      <c r="OYU296" s="755"/>
      <c r="OYV296" s="755"/>
      <c r="OYW296" s="755"/>
      <c r="OYX296" s="755"/>
      <c r="OYY296" s="755"/>
      <c r="OYZ296" s="755"/>
      <c r="OZA296" s="755"/>
      <c r="OZB296" s="755"/>
      <c r="OZC296" s="755"/>
      <c r="OZD296" s="755"/>
      <c r="OZE296" s="755"/>
      <c r="OZF296" s="755"/>
      <c r="OZG296" s="755"/>
      <c r="OZH296" s="755"/>
      <c r="OZI296" s="755"/>
      <c r="OZJ296" s="755"/>
      <c r="OZK296" s="755"/>
      <c r="OZL296" s="755"/>
      <c r="OZM296" s="755"/>
      <c r="OZN296" s="755"/>
      <c r="OZO296" s="755"/>
      <c r="OZP296" s="755"/>
      <c r="OZQ296" s="755"/>
      <c r="OZR296" s="755"/>
      <c r="OZS296" s="755"/>
      <c r="OZT296" s="755"/>
      <c r="OZU296" s="755"/>
      <c r="OZV296" s="755"/>
      <c r="OZW296" s="755"/>
      <c r="OZX296" s="755"/>
      <c r="OZY296" s="755"/>
      <c r="OZZ296" s="755"/>
      <c r="PAA296" s="755"/>
      <c r="PAB296" s="755"/>
      <c r="PAC296" s="755"/>
      <c r="PAD296" s="755"/>
      <c r="PAE296" s="755"/>
      <c r="PAF296" s="755"/>
      <c r="PAG296" s="755"/>
      <c r="PAH296" s="755"/>
      <c r="PAI296" s="755"/>
      <c r="PAJ296" s="755"/>
      <c r="PAK296" s="755"/>
      <c r="PAL296" s="755"/>
      <c r="PAM296" s="755"/>
      <c r="PAN296" s="755"/>
      <c r="PAO296" s="755"/>
      <c r="PAP296" s="755"/>
      <c r="PAQ296" s="755"/>
      <c r="PAR296" s="755"/>
      <c r="PAS296" s="755"/>
      <c r="PAT296" s="755"/>
      <c r="PAU296" s="755"/>
      <c r="PAV296" s="755"/>
      <c r="PAW296" s="755"/>
      <c r="PAX296" s="755"/>
      <c r="PAY296" s="755"/>
      <c r="PAZ296" s="755"/>
      <c r="PBA296" s="755"/>
      <c r="PBB296" s="755"/>
      <c r="PBC296" s="755"/>
      <c r="PBD296" s="755"/>
      <c r="PBE296" s="755"/>
      <c r="PBF296" s="755"/>
      <c r="PBG296" s="755"/>
      <c r="PBH296" s="755"/>
      <c r="PBI296" s="755"/>
      <c r="PBJ296" s="755"/>
      <c r="PBK296" s="755"/>
      <c r="PBL296" s="755"/>
      <c r="PBM296" s="755"/>
      <c r="PBN296" s="755"/>
      <c r="PBO296" s="755"/>
      <c r="PBP296" s="755"/>
      <c r="PBQ296" s="755"/>
      <c r="PBR296" s="755"/>
      <c r="PBS296" s="755"/>
      <c r="PBT296" s="755"/>
      <c r="PBU296" s="755"/>
      <c r="PBV296" s="755"/>
      <c r="PBW296" s="755"/>
      <c r="PBX296" s="755"/>
      <c r="PBY296" s="755"/>
      <c r="PBZ296" s="755"/>
      <c r="PCA296" s="755"/>
      <c r="PCB296" s="755"/>
      <c r="PCC296" s="755"/>
      <c r="PCD296" s="755"/>
      <c r="PCE296" s="755"/>
      <c r="PCF296" s="755"/>
      <c r="PCG296" s="755"/>
      <c r="PCH296" s="755"/>
      <c r="PCI296" s="755"/>
      <c r="PCJ296" s="755"/>
      <c r="PCK296" s="755"/>
      <c r="PCL296" s="755"/>
      <c r="PCM296" s="755"/>
      <c r="PCN296" s="755"/>
      <c r="PCO296" s="755"/>
      <c r="PCP296" s="755"/>
      <c r="PCQ296" s="755"/>
      <c r="PCR296" s="755"/>
      <c r="PCS296" s="755"/>
      <c r="PCT296" s="755"/>
      <c r="PCU296" s="755"/>
      <c r="PCV296" s="755"/>
      <c r="PCW296" s="755"/>
      <c r="PCX296" s="755"/>
      <c r="PCY296" s="755"/>
      <c r="PCZ296" s="755"/>
      <c r="PDA296" s="755"/>
      <c r="PDB296" s="755"/>
      <c r="PDC296" s="755"/>
      <c r="PDD296" s="755"/>
      <c r="PDE296" s="755"/>
      <c r="PDF296" s="755"/>
      <c r="PDG296" s="755"/>
      <c r="PDH296" s="755"/>
      <c r="PDI296" s="755"/>
      <c r="PDJ296" s="755"/>
      <c r="PDK296" s="755"/>
      <c r="PDL296" s="755"/>
      <c r="PDM296" s="755"/>
      <c r="PDN296" s="755"/>
      <c r="PDO296" s="755"/>
      <c r="PDP296" s="755"/>
      <c r="PDQ296" s="755"/>
      <c r="PDR296" s="755"/>
      <c r="PDS296" s="755"/>
      <c r="PDT296" s="755"/>
      <c r="PDU296" s="755"/>
      <c r="PDV296" s="755"/>
      <c r="PDW296" s="755"/>
      <c r="PDX296" s="755"/>
      <c r="PDY296" s="755"/>
      <c r="PDZ296" s="755"/>
      <c r="PEA296" s="755"/>
      <c r="PEB296" s="755"/>
      <c r="PEC296" s="755"/>
      <c r="PED296" s="755"/>
      <c r="PEE296" s="755"/>
      <c r="PEF296" s="755"/>
      <c r="PEG296" s="755"/>
      <c r="PEH296" s="755"/>
      <c r="PEI296" s="755"/>
      <c r="PEJ296" s="755"/>
      <c r="PEK296" s="755"/>
      <c r="PEL296" s="755"/>
      <c r="PEM296" s="755"/>
      <c r="PEN296" s="755"/>
      <c r="PEO296" s="755"/>
      <c r="PEP296" s="755"/>
      <c r="PEQ296" s="755"/>
      <c r="PER296" s="755"/>
      <c r="PES296" s="755"/>
      <c r="PET296" s="755"/>
      <c r="PEU296" s="755"/>
      <c r="PEV296" s="755"/>
      <c r="PEW296" s="755"/>
      <c r="PEX296" s="755"/>
      <c r="PEY296" s="755"/>
      <c r="PEZ296" s="755"/>
      <c r="PFA296" s="755"/>
      <c r="PFB296" s="755"/>
      <c r="PFC296" s="755"/>
      <c r="PFD296" s="755"/>
      <c r="PFE296" s="755"/>
      <c r="PFF296" s="755"/>
      <c r="PFG296" s="755"/>
      <c r="PFH296" s="755"/>
      <c r="PFI296" s="755"/>
      <c r="PFJ296" s="755"/>
      <c r="PFK296" s="755"/>
      <c r="PFL296" s="755"/>
      <c r="PFM296" s="755"/>
      <c r="PFN296" s="755"/>
      <c r="PFO296" s="755"/>
      <c r="PFP296" s="755"/>
      <c r="PFQ296" s="755"/>
      <c r="PFR296" s="755"/>
      <c r="PFS296" s="755"/>
      <c r="PFT296" s="755"/>
      <c r="PFU296" s="755"/>
      <c r="PFV296" s="755"/>
      <c r="PFW296" s="755"/>
      <c r="PFX296" s="755"/>
      <c r="PFY296" s="755"/>
      <c r="PFZ296" s="755"/>
      <c r="PGA296" s="755"/>
      <c r="PGB296" s="755"/>
      <c r="PGC296" s="755"/>
      <c r="PGD296" s="755"/>
      <c r="PGE296" s="755"/>
      <c r="PGF296" s="755"/>
      <c r="PGG296" s="755"/>
      <c r="PGH296" s="755"/>
      <c r="PGI296" s="755"/>
      <c r="PGJ296" s="755"/>
      <c r="PGK296" s="755"/>
      <c r="PGL296" s="755"/>
      <c r="PGM296" s="755"/>
      <c r="PGN296" s="755"/>
      <c r="PGO296" s="755"/>
      <c r="PGP296" s="755"/>
      <c r="PGQ296" s="755"/>
      <c r="PGR296" s="755"/>
      <c r="PGS296" s="755"/>
      <c r="PGT296" s="755"/>
      <c r="PGU296" s="755"/>
      <c r="PGV296" s="755"/>
      <c r="PGW296" s="755"/>
      <c r="PGX296" s="755"/>
      <c r="PGY296" s="755"/>
      <c r="PGZ296" s="755"/>
      <c r="PHA296" s="755"/>
      <c r="PHB296" s="755"/>
      <c r="PHC296" s="755"/>
      <c r="PHD296" s="755"/>
      <c r="PHE296" s="755"/>
      <c r="PHF296" s="755"/>
      <c r="PHG296" s="755"/>
      <c r="PHH296" s="755"/>
      <c r="PHI296" s="755"/>
      <c r="PHJ296" s="755"/>
      <c r="PHK296" s="755"/>
      <c r="PHL296" s="755"/>
      <c r="PHM296" s="755"/>
      <c r="PHN296" s="755"/>
      <c r="PHO296" s="755"/>
      <c r="PHP296" s="755"/>
      <c r="PHQ296" s="755"/>
      <c r="PHR296" s="755"/>
      <c r="PHS296" s="755"/>
      <c r="PHT296" s="755"/>
      <c r="PHU296" s="755"/>
      <c r="PHV296" s="755"/>
      <c r="PHW296" s="755"/>
      <c r="PHX296" s="755"/>
      <c r="PHY296" s="755"/>
      <c r="PHZ296" s="755"/>
      <c r="PIA296" s="755"/>
      <c r="PIB296" s="755"/>
      <c r="PIC296" s="755"/>
      <c r="PID296" s="755"/>
      <c r="PIE296" s="755"/>
      <c r="PIF296" s="755"/>
      <c r="PIG296" s="755"/>
      <c r="PIH296" s="755"/>
      <c r="PII296" s="755"/>
      <c r="PIJ296" s="755"/>
      <c r="PIK296" s="755"/>
      <c r="PIL296" s="755"/>
      <c r="PIM296" s="755"/>
      <c r="PIN296" s="755"/>
      <c r="PIO296" s="755"/>
      <c r="PIP296" s="755"/>
      <c r="PIQ296" s="755"/>
      <c r="PIR296" s="755"/>
      <c r="PIS296" s="755"/>
      <c r="PIT296" s="755"/>
      <c r="PIU296" s="755"/>
      <c r="PIV296" s="755"/>
      <c r="PIW296" s="755"/>
      <c r="PIX296" s="755"/>
      <c r="PIY296" s="755"/>
      <c r="PIZ296" s="755"/>
      <c r="PJA296" s="755"/>
      <c r="PJB296" s="755"/>
      <c r="PJC296" s="755"/>
      <c r="PJD296" s="755"/>
      <c r="PJE296" s="755"/>
      <c r="PJF296" s="755"/>
      <c r="PJG296" s="755"/>
      <c r="PJH296" s="755"/>
      <c r="PJI296" s="755"/>
      <c r="PJJ296" s="755"/>
      <c r="PJK296" s="755"/>
      <c r="PJL296" s="755"/>
      <c r="PJM296" s="755"/>
      <c r="PJN296" s="755"/>
      <c r="PJO296" s="755"/>
      <c r="PJP296" s="755"/>
      <c r="PJQ296" s="755"/>
      <c r="PJR296" s="755"/>
      <c r="PJS296" s="755"/>
      <c r="PJT296" s="755"/>
      <c r="PJU296" s="755"/>
      <c r="PJV296" s="755"/>
      <c r="PJW296" s="755"/>
      <c r="PJX296" s="755"/>
      <c r="PJY296" s="755"/>
      <c r="PJZ296" s="755"/>
      <c r="PKA296" s="755"/>
      <c r="PKB296" s="755"/>
      <c r="PKC296" s="755"/>
      <c r="PKD296" s="755"/>
      <c r="PKE296" s="755"/>
      <c r="PKF296" s="755"/>
      <c r="PKG296" s="755"/>
      <c r="PKH296" s="755"/>
      <c r="PKI296" s="755"/>
      <c r="PKJ296" s="755"/>
      <c r="PKK296" s="755"/>
      <c r="PKL296" s="755"/>
      <c r="PKM296" s="755"/>
      <c r="PKN296" s="755"/>
      <c r="PKO296" s="755"/>
      <c r="PKP296" s="755"/>
      <c r="PKQ296" s="755"/>
      <c r="PKR296" s="755"/>
      <c r="PKS296" s="755"/>
      <c r="PKT296" s="755"/>
      <c r="PKU296" s="755"/>
      <c r="PKV296" s="755"/>
      <c r="PKW296" s="755"/>
      <c r="PKX296" s="755"/>
      <c r="PKY296" s="755"/>
      <c r="PKZ296" s="755"/>
      <c r="PLA296" s="755"/>
      <c r="PLB296" s="755"/>
      <c r="PLC296" s="755"/>
      <c r="PLD296" s="755"/>
      <c r="PLE296" s="755"/>
      <c r="PLF296" s="755"/>
      <c r="PLG296" s="755"/>
      <c r="PLH296" s="755"/>
      <c r="PLI296" s="755"/>
      <c r="PLJ296" s="755"/>
      <c r="PLK296" s="755"/>
      <c r="PLL296" s="755"/>
      <c r="PLM296" s="755"/>
      <c r="PLN296" s="755"/>
      <c r="PLO296" s="755"/>
      <c r="PLP296" s="755"/>
      <c r="PLQ296" s="755"/>
      <c r="PLR296" s="755"/>
      <c r="PLS296" s="755"/>
      <c r="PLT296" s="755"/>
      <c r="PLU296" s="755"/>
      <c r="PLV296" s="755"/>
      <c r="PLW296" s="755"/>
      <c r="PLX296" s="755"/>
      <c r="PLY296" s="755"/>
      <c r="PLZ296" s="755"/>
      <c r="PMA296" s="755"/>
      <c r="PMB296" s="755"/>
      <c r="PMC296" s="755"/>
      <c r="PMD296" s="755"/>
      <c r="PME296" s="755"/>
      <c r="PMF296" s="755"/>
      <c r="PMG296" s="755"/>
      <c r="PMH296" s="755"/>
      <c r="PMI296" s="755"/>
      <c r="PMJ296" s="755"/>
      <c r="PMK296" s="755"/>
      <c r="PML296" s="755"/>
      <c r="PMM296" s="755"/>
      <c r="PMN296" s="755"/>
      <c r="PMO296" s="755"/>
      <c r="PMP296" s="755"/>
      <c r="PMQ296" s="755"/>
      <c r="PMR296" s="755"/>
      <c r="PMS296" s="755"/>
      <c r="PMT296" s="755"/>
      <c r="PMU296" s="755"/>
      <c r="PMV296" s="755"/>
      <c r="PMW296" s="755"/>
      <c r="PMX296" s="755"/>
      <c r="PMY296" s="755"/>
      <c r="PMZ296" s="755"/>
      <c r="PNA296" s="755"/>
      <c r="PNB296" s="755"/>
      <c r="PNC296" s="755"/>
      <c r="PND296" s="755"/>
      <c r="PNE296" s="755"/>
      <c r="PNF296" s="755"/>
      <c r="PNG296" s="755"/>
      <c r="PNH296" s="755"/>
      <c r="PNI296" s="755"/>
      <c r="PNJ296" s="755"/>
      <c r="PNK296" s="755"/>
      <c r="PNL296" s="755"/>
      <c r="PNM296" s="755"/>
      <c r="PNN296" s="755"/>
      <c r="PNO296" s="755"/>
      <c r="PNP296" s="755"/>
      <c r="PNQ296" s="755"/>
      <c r="PNR296" s="755"/>
      <c r="PNS296" s="755"/>
      <c r="PNT296" s="755"/>
      <c r="PNU296" s="755"/>
      <c r="PNV296" s="755"/>
      <c r="PNW296" s="755"/>
      <c r="PNX296" s="755"/>
      <c r="PNY296" s="755"/>
      <c r="PNZ296" s="755"/>
      <c r="POA296" s="755"/>
      <c r="POB296" s="755"/>
      <c r="POC296" s="755"/>
      <c r="POD296" s="755"/>
      <c r="POE296" s="755"/>
      <c r="POF296" s="755"/>
      <c r="POG296" s="755"/>
      <c r="POH296" s="755"/>
      <c r="POI296" s="755"/>
      <c r="POJ296" s="755"/>
      <c r="POK296" s="755"/>
      <c r="POL296" s="755"/>
      <c r="POM296" s="755"/>
      <c r="PON296" s="755"/>
      <c r="POO296" s="755"/>
      <c r="POP296" s="755"/>
      <c r="POQ296" s="755"/>
      <c r="POR296" s="755"/>
      <c r="POS296" s="755"/>
      <c r="POT296" s="755"/>
      <c r="POU296" s="755"/>
      <c r="POV296" s="755"/>
      <c r="POW296" s="755"/>
      <c r="POX296" s="755"/>
      <c r="POY296" s="755"/>
      <c r="POZ296" s="755"/>
      <c r="PPA296" s="755"/>
      <c r="PPB296" s="755"/>
      <c r="PPC296" s="755"/>
      <c r="PPD296" s="755"/>
      <c r="PPE296" s="755"/>
      <c r="PPF296" s="755"/>
      <c r="PPG296" s="755"/>
      <c r="PPH296" s="755"/>
      <c r="PPI296" s="755"/>
      <c r="PPJ296" s="755"/>
      <c r="PPK296" s="755"/>
      <c r="PPL296" s="755"/>
      <c r="PPM296" s="755"/>
      <c r="PPN296" s="755"/>
      <c r="PPO296" s="755"/>
      <c r="PPP296" s="755"/>
      <c r="PPQ296" s="755"/>
      <c r="PPR296" s="755"/>
      <c r="PPS296" s="755"/>
      <c r="PPT296" s="755"/>
      <c r="PPU296" s="755"/>
      <c r="PPV296" s="755"/>
      <c r="PPW296" s="755"/>
      <c r="PPX296" s="755"/>
      <c r="PPY296" s="755"/>
      <c r="PPZ296" s="755"/>
      <c r="PQA296" s="755"/>
      <c r="PQB296" s="755"/>
      <c r="PQC296" s="755"/>
      <c r="PQD296" s="755"/>
      <c r="PQE296" s="755"/>
      <c r="PQF296" s="755"/>
      <c r="PQG296" s="755"/>
      <c r="PQH296" s="755"/>
      <c r="PQI296" s="755"/>
      <c r="PQJ296" s="755"/>
      <c r="PQK296" s="755"/>
      <c r="PQL296" s="755"/>
      <c r="PQM296" s="755"/>
      <c r="PQN296" s="755"/>
      <c r="PQO296" s="755"/>
      <c r="PQP296" s="755"/>
      <c r="PQQ296" s="755"/>
      <c r="PQR296" s="755"/>
      <c r="PQS296" s="755"/>
      <c r="PQT296" s="755"/>
      <c r="PQU296" s="755"/>
      <c r="PQV296" s="755"/>
      <c r="PQW296" s="755"/>
      <c r="PQX296" s="755"/>
      <c r="PQY296" s="755"/>
      <c r="PQZ296" s="755"/>
      <c r="PRA296" s="755"/>
      <c r="PRB296" s="755"/>
      <c r="PRC296" s="755"/>
      <c r="PRD296" s="755"/>
      <c r="PRE296" s="755"/>
      <c r="PRF296" s="755"/>
      <c r="PRG296" s="755"/>
      <c r="PRH296" s="755"/>
      <c r="PRI296" s="755"/>
      <c r="PRJ296" s="755"/>
      <c r="PRK296" s="755"/>
      <c r="PRL296" s="755"/>
      <c r="PRM296" s="755"/>
      <c r="PRN296" s="755"/>
      <c r="PRO296" s="755"/>
      <c r="PRP296" s="755"/>
      <c r="PRQ296" s="755"/>
      <c r="PRR296" s="755"/>
      <c r="PRS296" s="755"/>
      <c r="PRT296" s="755"/>
      <c r="PRU296" s="755"/>
      <c r="PRV296" s="755"/>
      <c r="PRW296" s="755"/>
      <c r="PRX296" s="755"/>
      <c r="PRY296" s="755"/>
      <c r="PRZ296" s="755"/>
      <c r="PSA296" s="755"/>
      <c r="PSB296" s="755"/>
      <c r="PSC296" s="755"/>
      <c r="PSD296" s="755"/>
      <c r="PSE296" s="755"/>
      <c r="PSF296" s="755"/>
      <c r="PSG296" s="755"/>
      <c r="PSH296" s="755"/>
      <c r="PSI296" s="755"/>
      <c r="PSJ296" s="755"/>
      <c r="PSK296" s="755"/>
      <c r="PSL296" s="755"/>
      <c r="PSM296" s="755"/>
      <c r="PSN296" s="755"/>
      <c r="PSO296" s="755"/>
      <c r="PSP296" s="755"/>
      <c r="PSQ296" s="755"/>
      <c r="PSR296" s="755"/>
      <c r="PSS296" s="755"/>
      <c r="PST296" s="755"/>
      <c r="PSU296" s="755"/>
      <c r="PSV296" s="755"/>
      <c r="PSW296" s="755"/>
      <c r="PSX296" s="755"/>
      <c r="PSY296" s="755"/>
      <c r="PSZ296" s="755"/>
      <c r="PTA296" s="755"/>
      <c r="PTB296" s="755"/>
      <c r="PTC296" s="755"/>
      <c r="PTD296" s="755"/>
      <c r="PTE296" s="755"/>
      <c r="PTF296" s="755"/>
      <c r="PTG296" s="755"/>
      <c r="PTH296" s="755"/>
      <c r="PTI296" s="755"/>
      <c r="PTJ296" s="755"/>
      <c r="PTK296" s="755"/>
      <c r="PTL296" s="755"/>
      <c r="PTM296" s="755"/>
      <c r="PTN296" s="755"/>
      <c r="PTO296" s="755"/>
      <c r="PTP296" s="755"/>
      <c r="PTQ296" s="755"/>
      <c r="PTR296" s="755"/>
      <c r="PTS296" s="755"/>
      <c r="PTT296" s="755"/>
      <c r="PTU296" s="755"/>
      <c r="PTV296" s="755"/>
      <c r="PTW296" s="755"/>
      <c r="PTX296" s="755"/>
      <c r="PTY296" s="755"/>
      <c r="PTZ296" s="755"/>
      <c r="PUA296" s="755"/>
      <c r="PUB296" s="755"/>
      <c r="PUC296" s="755"/>
      <c r="PUD296" s="755"/>
      <c r="PUE296" s="755"/>
      <c r="PUF296" s="755"/>
      <c r="PUG296" s="755"/>
      <c r="PUH296" s="755"/>
      <c r="PUI296" s="755"/>
      <c r="PUJ296" s="755"/>
      <c r="PUK296" s="755"/>
      <c r="PUL296" s="755"/>
      <c r="PUM296" s="755"/>
      <c r="PUN296" s="755"/>
      <c r="PUO296" s="755"/>
      <c r="PUP296" s="755"/>
      <c r="PUQ296" s="755"/>
      <c r="PUR296" s="755"/>
      <c r="PUS296" s="755"/>
      <c r="PUT296" s="755"/>
      <c r="PUU296" s="755"/>
      <c r="PUV296" s="755"/>
      <c r="PUW296" s="755"/>
      <c r="PUX296" s="755"/>
      <c r="PUY296" s="755"/>
      <c r="PUZ296" s="755"/>
      <c r="PVA296" s="755"/>
      <c r="PVB296" s="755"/>
      <c r="PVC296" s="755"/>
      <c r="PVD296" s="755"/>
      <c r="PVE296" s="755"/>
      <c r="PVF296" s="755"/>
      <c r="PVG296" s="755"/>
      <c r="PVH296" s="755"/>
      <c r="PVI296" s="755"/>
      <c r="PVJ296" s="755"/>
      <c r="PVK296" s="755"/>
      <c r="PVL296" s="755"/>
      <c r="PVM296" s="755"/>
      <c r="PVN296" s="755"/>
      <c r="PVO296" s="755"/>
      <c r="PVP296" s="755"/>
      <c r="PVQ296" s="755"/>
      <c r="PVR296" s="755"/>
      <c r="PVS296" s="755"/>
      <c r="PVT296" s="755"/>
      <c r="PVU296" s="755"/>
      <c r="PVV296" s="755"/>
      <c r="PVW296" s="755"/>
      <c r="PVX296" s="755"/>
      <c r="PVY296" s="755"/>
      <c r="PVZ296" s="755"/>
      <c r="PWA296" s="755"/>
      <c r="PWB296" s="755"/>
      <c r="PWC296" s="755"/>
      <c r="PWD296" s="755"/>
      <c r="PWE296" s="755"/>
      <c r="PWF296" s="755"/>
      <c r="PWG296" s="755"/>
      <c r="PWH296" s="755"/>
      <c r="PWI296" s="755"/>
      <c r="PWJ296" s="755"/>
      <c r="PWK296" s="755"/>
      <c r="PWL296" s="755"/>
      <c r="PWM296" s="755"/>
      <c r="PWN296" s="755"/>
      <c r="PWO296" s="755"/>
      <c r="PWP296" s="755"/>
      <c r="PWQ296" s="755"/>
      <c r="PWR296" s="755"/>
      <c r="PWS296" s="755"/>
      <c r="PWT296" s="755"/>
      <c r="PWU296" s="755"/>
      <c r="PWV296" s="755"/>
      <c r="PWW296" s="755"/>
      <c r="PWX296" s="755"/>
      <c r="PWY296" s="755"/>
      <c r="PWZ296" s="755"/>
      <c r="PXA296" s="755"/>
      <c r="PXB296" s="755"/>
      <c r="PXC296" s="755"/>
      <c r="PXD296" s="755"/>
      <c r="PXE296" s="755"/>
      <c r="PXF296" s="755"/>
      <c r="PXG296" s="755"/>
      <c r="PXH296" s="755"/>
      <c r="PXI296" s="755"/>
      <c r="PXJ296" s="755"/>
      <c r="PXK296" s="755"/>
      <c r="PXL296" s="755"/>
      <c r="PXM296" s="755"/>
      <c r="PXN296" s="755"/>
      <c r="PXO296" s="755"/>
      <c r="PXP296" s="755"/>
      <c r="PXQ296" s="755"/>
      <c r="PXR296" s="755"/>
      <c r="PXS296" s="755"/>
      <c r="PXT296" s="755"/>
      <c r="PXU296" s="755"/>
      <c r="PXV296" s="755"/>
      <c r="PXW296" s="755"/>
      <c r="PXX296" s="755"/>
      <c r="PXY296" s="755"/>
      <c r="PXZ296" s="755"/>
      <c r="PYA296" s="755"/>
      <c r="PYB296" s="755"/>
      <c r="PYC296" s="755"/>
      <c r="PYD296" s="755"/>
      <c r="PYE296" s="755"/>
      <c r="PYF296" s="755"/>
      <c r="PYG296" s="755"/>
      <c r="PYH296" s="755"/>
      <c r="PYI296" s="755"/>
      <c r="PYJ296" s="755"/>
      <c r="PYK296" s="755"/>
      <c r="PYL296" s="755"/>
      <c r="PYM296" s="755"/>
      <c r="PYN296" s="755"/>
      <c r="PYO296" s="755"/>
      <c r="PYP296" s="755"/>
      <c r="PYQ296" s="755"/>
      <c r="PYR296" s="755"/>
      <c r="PYS296" s="755"/>
      <c r="PYT296" s="755"/>
      <c r="PYU296" s="755"/>
      <c r="PYV296" s="755"/>
      <c r="PYW296" s="755"/>
      <c r="PYX296" s="755"/>
      <c r="PYY296" s="755"/>
      <c r="PYZ296" s="755"/>
      <c r="PZA296" s="755"/>
      <c r="PZB296" s="755"/>
      <c r="PZC296" s="755"/>
      <c r="PZD296" s="755"/>
      <c r="PZE296" s="755"/>
      <c r="PZF296" s="755"/>
      <c r="PZG296" s="755"/>
      <c r="PZH296" s="755"/>
      <c r="PZI296" s="755"/>
      <c r="PZJ296" s="755"/>
      <c r="PZK296" s="755"/>
      <c r="PZL296" s="755"/>
      <c r="PZM296" s="755"/>
      <c r="PZN296" s="755"/>
      <c r="PZO296" s="755"/>
      <c r="PZP296" s="755"/>
      <c r="PZQ296" s="755"/>
      <c r="PZR296" s="755"/>
      <c r="PZS296" s="755"/>
      <c r="PZT296" s="755"/>
      <c r="PZU296" s="755"/>
      <c r="PZV296" s="755"/>
      <c r="PZW296" s="755"/>
      <c r="PZX296" s="755"/>
      <c r="PZY296" s="755"/>
      <c r="PZZ296" s="755"/>
      <c r="QAA296" s="755"/>
      <c r="QAB296" s="755"/>
      <c r="QAC296" s="755"/>
      <c r="QAD296" s="755"/>
      <c r="QAE296" s="755"/>
      <c r="QAF296" s="755"/>
      <c r="QAG296" s="755"/>
      <c r="QAH296" s="755"/>
      <c r="QAI296" s="755"/>
      <c r="QAJ296" s="755"/>
      <c r="QAK296" s="755"/>
      <c r="QAL296" s="755"/>
      <c r="QAM296" s="755"/>
      <c r="QAN296" s="755"/>
      <c r="QAO296" s="755"/>
      <c r="QAP296" s="755"/>
      <c r="QAQ296" s="755"/>
      <c r="QAR296" s="755"/>
      <c r="QAS296" s="755"/>
      <c r="QAT296" s="755"/>
      <c r="QAU296" s="755"/>
      <c r="QAV296" s="755"/>
      <c r="QAW296" s="755"/>
      <c r="QAX296" s="755"/>
      <c r="QAY296" s="755"/>
      <c r="QAZ296" s="755"/>
      <c r="QBA296" s="755"/>
      <c r="QBB296" s="755"/>
      <c r="QBC296" s="755"/>
      <c r="QBD296" s="755"/>
      <c r="QBE296" s="755"/>
      <c r="QBF296" s="755"/>
      <c r="QBG296" s="755"/>
      <c r="QBH296" s="755"/>
      <c r="QBI296" s="755"/>
      <c r="QBJ296" s="755"/>
      <c r="QBK296" s="755"/>
      <c r="QBL296" s="755"/>
      <c r="QBM296" s="755"/>
      <c r="QBN296" s="755"/>
      <c r="QBO296" s="755"/>
      <c r="QBP296" s="755"/>
      <c r="QBQ296" s="755"/>
      <c r="QBR296" s="755"/>
      <c r="QBS296" s="755"/>
      <c r="QBT296" s="755"/>
      <c r="QBU296" s="755"/>
      <c r="QBV296" s="755"/>
      <c r="QBW296" s="755"/>
      <c r="QBX296" s="755"/>
      <c r="QBY296" s="755"/>
      <c r="QBZ296" s="755"/>
      <c r="QCA296" s="755"/>
      <c r="QCB296" s="755"/>
      <c r="QCC296" s="755"/>
      <c r="QCD296" s="755"/>
      <c r="QCE296" s="755"/>
      <c r="QCF296" s="755"/>
      <c r="QCG296" s="755"/>
      <c r="QCH296" s="755"/>
      <c r="QCI296" s="755"/>
      <c r="QCJ296" s="755"/>
      <c r="QCK296" s="755"/>
      <c r="QCL296" s="755"/>
      <c r="QCM296" s="755"/>
      <c r="QCN296" s="755"/>
      <c r="QCO296" s="755"/>
      <c r="QCP296" s="755"/>
      <c r="QCQ296" s="755"/>
      <c r="QCR296" s="755"/>
      <c r="QCS296" s="755"/>
      <c r="QCT296" s="755"/>
      <c r="QCU296" s="755"/>
      <c r="QCV296" s="755"/>
      <c r="QCW296" s="755"/>
      <c r="QCX296" s="755"/>
      <c r="QCY296" s="755"/>
      <c r="QCZ296" s="755"/>
      <c r="QDA296" s="755"/>
      <c r="QDB296" s="755"/>
      <c r="QDC296" s="755"/>
      <c r="QDD296" s="755"/>
      <c r="QDE296" s="755"/>
      <c r="QDF296" s="755"/>
      <c r="QDG296" s="755"/>
      <c r="QDH296" s="755"/>
      <c r="QDI296" s="755"/>
      <c r="QDJ296" s="755"/>
      <c r="QDK296" s="755"/>
      <c r="QDL296" s="755"/>
      <c r="QDM296" s="755"/>
      <c r="QDN296" s="755"/>
      <c r="QDO296" s="755"/>
      <c r="QDP296" s="755"/>
      <c r="QDQ296" s="755"/>
      <c r="QDR296" s="755"/>
      <c r="QDS296" s="755"/>
      <c r="QDT296" s="755"/>
      <c r="QDU296" s="755"/>
      <c r="QDV296" s="755"/>
      <c r="QDW296" s="755"/>
      <c r="QDX296" s="755"/>
      <c r="QDY296" s="755"/>
      <c r="QDZ296" s="755"/>
      <c r="QEA296" s="755"/>
      <c r="QEB296" s="755"/>
      <c r="QEC296" s="755"/>
      <c r="QED296" s="755"/>
      <c r="QEE296" s="755"/>
      <c r="QEF296" s="755"/>
      <c r="QEG296" s="755"/>
      <c r="QEH296" s="755"/>
      <c r="QEI296" s="755"/>
      <c r="QEJ296" s="755"/>
      <c r="QEK296" s="755"/>
      <c r="QEL296" s="755"/>
      <c r="QEM296" s="755"/>
      <c r="QEN296" s="755"/>
      <c r="QEO296" s="755"/>
      <c r="QEP296" s="755"/>
      <c r="QEQ296" s="755"/>
      <c r="QER296" s="755"/>
      <c r="QES296" s="755"/>
      <c r="QET296" s="755"/>
      <c r="QEU296" s="755"/>
      <c r="QEV296" s="755"/>
      <c r="QEW296" s="755"/>
      <c r="QEX296" s="755"/>
      <c r="QEY296" s="755"/>
      <c r="QEZ296" s="755"/>
      <c r="QFA296" s="755"/>
      <c r="QFB296" s="755"/>
      <c r="QFC296" s="755"/>
      <c r="QFD296" s="755"/>
      <c r="QFE296" s="755"/>
      <c r="QFF296" s="755"/>
      <c r="QFG296" s="755"/>
      <c r="QFH296" s="755"/>
      <c r="QFI296" s="755"/>
      <c r="QFJ296" s="755"/>
      <c r="QFK296" s="755"/>
      <c r="QFL296" s="755"/>
      <c r="QFM296" s="755"/>
      <c r="QFN296" s="755"/>
      <c r="QFO296" s="755"/>
      <c r="QFP296" s="755"/>
      <c r="QFQ296" s="755"/>
      <c r="QFR296" s="755"/>
      <c r="QFS296" s="755"/>
      <c r="QFT296" s="755"/>
      <c r="QFU296" s="755"/>
      <c r="QFV296" s="755"/>
      <c r="QFW296" s="755"/>
      <c r="QFX296" s="755"/>
      <c r="QFY296" s="755"/>
      <c r="QFZ296" s="755"/>
      <c r="QGA296" s="755"/>
      <c r="QGB296" s="755"/>
      <c r="QGC296" s="755"/>
      <c r="QGD296" s="755"/>
      <c r="QGE296" s="755"/>
      <c r="QGF296" s="755"/>
      <c r="QGG296" s="755"/>
      <c r="QGH296" s="755"/>
      <c r="QGI296" s="755"/>
      <c r="QGJ296" s="755"/>
      <c r="QGK296" s="755"/>
      <c r="QGL296" s="755"/>
      <c r="QGM296" s="755"/>
      <c r="QGN296" s="755"/>
      <c r="QGO296" s="755"/>
      <c r="QGP296" s="755"/>
      <c r="QGQ296" s="755"/>
      <c r="QGR296" s="755"/>
      <c r="QGS296" s="755"/>
      <c r="QGT296" s="755"/>
      <c r="QGU296" s="755"/>
      <c r="QGV296" s="755"/>
      <c r="QGW296" s="755"/>
      <c r="QGX296" s="755"/>
      <c r="QGY296" s="755"/>
      <c r="QGZ296" s="755"/>
      <c r="QHA296" s="755"/>
      <c r="QHB296" s="755"/>
      <c r="QHC296" s="755"/>
      <c r="QHD296" s="755"/>
      <c r="QHE296" s="755"/>
      <c r="QHF296" s="755"/>
      <c r="QHG296" s="755"/>
      <c r="QHH296" s="755"/>
      <c r="QHI296" s="755"/>
      <c r="QHJ296" s="755"/>
      <c r="QHK296" s="755"/>
      <c r="QHL296" s="755"/>
      <c r="QHM296" s="755"/>
      <c r="QHN296" s="755"/>
      <c r="QHO296" s="755"/>
      <c r="QHP296" s="755"/>
      <c r="QHQ296" s="755"/>
      <c r="QHR296" s="755"/>
      <c r="QHS296" s="755"/>
      <c r="QHT296" s="755"/>
      <c r="QHU296" s="755"/>
      <c r="QHV296" s="755"/>
      <c r="QHW296" s="755"/>
      <c r="QHX296" s="755"/>
      <c r="QHY296" s="755"/>
      <c r="QHZ296" s="755"/>
      <c r="QIA296" s="755"/>
      <c r="QIB296" s="755"/>
      <c r="QIC296" s="755"/>
      <c r="QID296" s="755"/>
      <c r="QIE296" s="755"/>
      <c r="QIF296" s="755"/>
      <c r="QIG296" s="755"/>
      <c r="QIH296" s="755"/>
      <c r="QII296" s="755"/>
      <c r="QIJ296" s="755"/>
      <c r="QIK296" s="755"/>
      <c r="QIL296" s="755"/>
      <c r="QIM296" s="755"/>
      <c r="QIN296" s="755"/>
      <c r="QIO296" s="755"/>
      <c r="QIP296" s="755"/>
      <c r="QIQ296" s="755"/>
      <c r="QIR296" s="755"/>
      <c r="QIS296" s="755"/>
      <c r="QIT296" s="755"/>
      <c r="QIU296" s="755"/>
      <c r="QIV296" s="755"/>
      <c r="QIW296" s="755"/>
      <c r="QIX296" s="755"/>
      <c r="QIY296" s="755"/>
      <c r="QIZ296" s="755"/>
      <c r="QJA296" s="755"/>
      <c r="QJB296" s="755"/>
      <c r="QJC296" s="755"/>
      <c r="QJD296" s="755"/>
      <c r="QJE296" s="755"/>
      <c r="QJF296" s="755"/>
      <c r="QJG296" s="755"/>
      <c r="QJH296" s="755"/>
      <c r="QJI296" s="755"/>
      <c r="QJJ296" s="755"/>
      <c r="QJK296" s="755"/>
      <c r="QJL296" s="755"/>
      <c r="QJM296" s="755"/>
      <c r="QJN296" s="755"/>
      <c r="QJO296" s="755"/>
      <c r="QJP296" s="755"/>
      <c r="QJQ296" s="755"/>
      <c r="QJR296" s="755"/>
      <c r="QJS296" s="755"/>
      <c r="QJT296" s="755"/>
      <c r="QJU296" s="755"/>
      <c r="QJV296" s="755"/>
      <c r="QJW296" s="755"/>
      <c r="QJX296" s="755"/>
      <c r="QJY296" s="755"/>
      <c r="QJZ296" s="755"/>
      <c r="QKA296" s="755"/>
      <c r="QKB296" s="755"/>
      <c r="QKC296" s="755"/>
      <c r="QKD296" s="755"/>
      <c r="QKE296" s="755"/>
      <c r="QKF296" s="755"/>
      <c r="QKG296" s="755"/>
      <c r="QKH296" s="755"/>
      <c r="QKI296" s="755"/>
      <c r="QKJ296" s="755"/>
      <c r="QKK296" s="755"/>
      <c r="QKL296" s="755"/>
      <c r="QKM296" s="755"/>
      <c r="QKN296" s="755"/>
      <c r="QKO296" s="755"/>
      <c r="QKP296" s="755"/>
      <c r="QKQ296" s="755"/>
      <c r="QKR296" s="755"/>
      <c r="QKS296" s="755"/>
      <c r="QKT296" s="755"/>
      <c r="QKU296" s="755"/>
      <c r="QKV296" s="755"/>
      <c r="QKW296" s="755"/>
      <c r="QKX296" s="755"/>
      <c r="QKY296" s="755"/>
      <c r="QKZ296" s="755"/>
      <c r="QLA296" s="755"/>
      <c r="QLB296" s="755"/>
      <c r="QLC296" s="755"/>
      <c r="QLD296" s="755"/>
      <c r="QLE296" s="755"/>
      <c r="QLF296" s="755"/>
      <c r="QLG296" s="755"/>
      <c r="QLH296" s="755"/>
      <c r="QLI296" s="755"/>
      <c r="QLJ296" s="755"/>
      <c r="QLK296" s="755"/>
      <c r="QLL296" s="755"/>
      <c r="QLM296" s="755"/>
      <c r="QLN296" s="755"/>
      <c r="QLO296" s="755"/>
      <c r="QLP296" s="755"/>
      <c r="QLQ296" s="755"/>
      <c r="QLR296" s="755"/>
      <c r="QLS296" s="755"/>
      <c r="QLT296" s="755"/>
      <c r="QLU296" s="755"/>
      <c r="QLV296" s="755"/>
      <c r="QLW296" s="755"/>
      <c r="QLX296" s="755"/>
      <c r="QLY296" s="755"/>
      <c r="QLZ296" s="755"/>
      <c r="QMA296" s="755"/>
      <c r="QMB296" s="755"/>
      <c r="QMC296" s="755"/>
      <c r="QMD296" s="755"/>
      <c r="QME296" s="755"/>
      <c r="QMF296" s="755"/>
      <c r="QMG296" s="755"/>
      <c r="QMH296" s="755"/>
      <c r="QMI296" s="755"/>
      <c r="QMJ296" s="755"/>
      <c r="QMK296" s="755"/>
      <c r="QML296" s="755"/>
      <c r="QMM296" s="755"/>
      <c r="QMN296" s="755"/>
      <c r="QMO296" s="755"/>
      <c r="QMP296" s="755"/>
      <c r="QMQ296" s="755"/>
      <c r="QMR296" s="755"/>
      <c r="QMS296" s="755"/>
      <c r="QMT296" s="755"/>
      <c r="QMU296" s="755"/>
      <c r="QMV296" s="755"/>
      <c r="QMW296" s="755"/>
      <c r="QMX296" s="755"/>
      <c r="QMY296" s="755"/>
      <c r="QMZ296" s="755"/>
      <c r="QNA296" s="755"/>
      <c r="QNB296" s="755"/>
      <c r="QNC296" s="755"/>
      <c r="QND296" s="755"/>
      <c r="QNE296" s="755"/>
      <c r="QNF296" s="755"/>
      <c r="QNG296" s="755"/>
      <c r="QNH296" s="755"/>
      <c r="QNI296" s="755"/>
      <c r="QNJ296" s="755"/>
      <c r="QNK296" s="755"/>
      <c r="QNL296" s="755"/>
      <c r="QNM296" s="755"/>
      <c r="QNN296" s="755"/>
      <c r="QNO296" s="755"/>
      <c r="QNP296" s="755"/>
      <c r="QNQ296" s="755"/>
      <c r="QNR296" s="755"/>
      <c r="QNS296" s="755"/>
      <c r="QNT296" s="755"/>
      <c r="QNU296" s="755"/>
      <c r="QNV296" s="755"/>
      <c r="QNW296" s="755"/>
      <c r="QNX296" s="755"/>
      <c r="QNY296" s="755"/>
      <c r="QNZ296" s="755"/>
      <c r="QOA296" s="755"/>
      <c r="QOB296" s="755"/>
      <c r="QOC296" s="755"/>
      <c r="QOD296" s="755"/>
      <c r="QOE296" s="755"/>
      <c r="QOF296" s="755"/>
      <c r="QOG296" s="755"/>
      <c r="QOH296" s="755"/>
      <c r="QOI296" s="755"/>
      <c r="QOJ296" s="755"/>
      <c r="QOK296" s="755"/>
      <c r="QOL296" s="755"/>
      <c r="QOM296" s="755"/>
      <c r="QON296" s="755"/>
      <c r="QOO296" s="755"/>
      <c r="QOP296" s="755"/>
      <c r="QOQ296" s="755"/>
      <c r="QOR296" s="755"/>
      <c r="QOS296" s="755"/>
      <c r="QOT296" s="755"/>
      <c r="QOU296" s="755"/>
      <c r="QOV296" s="755"/>
      <c r="QOW296" s="755"/>
      <c r="QOX296" s="755"/>
      <c r="QOY296" s="755"/>
      <c r="QOZ296" s="755"/>
      <c r="QPA296" s="755"/>
      <c r="QPB296" s="755"/>
      <c r="QPC296" s="755"/>
      <c r="QPD296" s="755"/>
      <c r="QPE296" s="755"/>
      <c r="QPF296" s="755"/>
      <c r="QPG296" s="755"/>
      <c r="QPH296" s="755"/>
      <c r="QPI296" s="755"/>
      <c r="QPJ296" s="755"/>
      <c r="QPK296" s="755"/>
      <c r="QPL296" s="755"/>
      <c r="QPM296" s="755"/>
      <c r="QPN296" s="755"/>
      <c r="QPO296" s="755"/>
      <c r="QPP296" s="755"/>
      <c r="QPQ296" s="755"/>
      <c r="QPR296" s="755"/>
      <c r="QPS296" s="755"/>
      <c r="QPT296" s="755"/>
      <c r="QPU296" s="755"/>
      <c r="QPV296" s="755"/>
      <c r="QPW296" s="755"/>
      <c r="QPX296" s="755"/>
      <c r="QPY296" s="755"/>
      <c r="QPZ296" s="755"/>
      <c r="QQA296" s="755"/>
      <c r="QQB296" s="755"/>
      <c r="QQC296" s="755"/>
      <c r="QQD296" s="755"/>
      <c r="QQE296" s="755"/>
      <c r="QQF296" s="755"/>
      <c r="QQG296" s="755"/>
      <c r="QQH296" s="755"/>
      <c r="QQI296" s="755"/>
      <c r="QQJ296" s="755"/>
      <c r="QQK296" s="755"/>
      <c r="QQL296" s="755"/>
      <c r="QQM296" s="755"/>
      <c r="QQN296" s="755"/>
      <c r="QQO296" s="755"/>
      <c r="QQP296" s="755"/>
      <c r="QQQ296" s="755"/>
      <c r="QQR296" s="755"/>
      <c r="QQS296" s="755"/>
      <c r="QQT296" s="755"/>
      <c r="QQU296" s="755"/>
      <c r="QQV296" s="755"/>
      <c r="QQW296" s="755"/>
      <c r="QQX296" s="755"/>
      <c r="QQY296" s="755"/>
      <c r="QQZ296" s="755"/>
      <c r="QRA296" s="755"/>
      <c r="QRB296" s="755"/>
      <c r="QRC296" s="755"/>
      <c r="QRD296" s="755"/>
      <c r="QRE296" s="755"/>
      <c r="QRF296" s="755"/>
      <c r="QRG296" s="755"/>
      <c r="QRH296" s="755"/>
      <c r="QRI296" s="755"/>
      <c r="QRJ296" s="755"/>
      <c r="QRK296" s="755"/>
      <c r="QRL296" s="755"/>
      <c r="QRM296" s="755"/>
      <c r="QRN296" s="755"/>
      <c r="QRO296" s="755"/>
      <c r="QRP296" s="755"/>
      <c r="QRQ296" s="755"/>
      <c r="QRR296" s="755"/>
      <c r="QRS296" s="755"/>
      <c r="QRT296" s="755"/>
      <c r="QRU296" s="755"/>
      <c r="QRV296" s="755"/>
      <c r="QRW296" s="755"/>
      <c r="QRX296" s="755"/>
      <c r="QRY296" s="755"/>
      <c r="QRZ296" s="755"/>
      <c r="QSA296" s="755"/>
      <c r="QSB296" s="755"/>
      <c r="QSC296" s="755"/>
      <c r="QSD296" s="755"/>
      <c r="QSE296" s="755"/>
      <c r="QSF296" s="755"/>
      <c r="QSG296" s="755"/>
      <c r="QSH296" s="755"/>
      <c r="QSI296" s="755"/>
      <c r="QSJ296" s="755"/>
      <c r="QSK296" s="755"/>
      <c r="QSL296" s="755"/>
      <c r="QSM296" s="755"/>
      <c r="QSN296" s="755"/>
      <c r="QSO296" s="755"/>
      <c r="QSP296" s="755"/>
      <c r="QSQ296" s="755"/>
      <c r="QSR296" s="755"/>
      <c r="QSS296" s="755"/>
      <c r="QST296" s="755"/>
      <c r="QSU296" s="755"/>
      <c r="QSV296" s="755"/>
      <c r="QSW296" s="755"/>
      <c r="QSX296" s="755"/>
      <c r="QSY296" s="755"/>
      <c r="QSZ296" s="755"/>
      <c r="QTA296" s="755"/>
      <c r="QTB296" s="755"/>
      <c r="QTC296" s="755"/>
      <c r="QTD296" s="755"/>
      <c r="QTE296" s="755"/>
      <c r="QTF296" s="755"/>
      <c r="QTG296" s="755"/>
      <c r="QTH296" s="755"/>
      <c r="QTI296" s="755"/>
      <c r="QTJ296" s="755"/>
      <c r="QTK296" s="755"/>
      <c r="QTL296" s="755"/>
      <c r="QTM296" s="755"/>
      <c r="QTN296" s="755"/>
      <c r="QTO296" s="755"/>
      <c r="QTP296" s="755"/>
      <c r="QTQ296" s="755"/>
      <c r="QTR296" s="755"/>
      <c r="QTS296" s="755"/>
      <c r="QTT296" s="755"/>
      <c r="QTU296" s="755"/>
      <c r="QTV296" s="755"/>
      <c r="QTW296" s="755"/>
      <c r="QTX296" s="755"/>
      <c r="QTY296" s="755"/>
      <c r="QTZ296" s="755"/>
      <c r="QUA296" s="755"/>
      <c r="QUB296" s="755"/>
      <c r="QUC296" s="755"/>
      <c r="QUD296" s="755"/>
      <c r="QUE296" s="755"/>
      <c r="QUF296" s="755"/>
      <c r="QUG296" s="755"/>
      <c r="QUH296" s="755"/>
      <c r="QUI296" s="755"/>
      <c r="QUJ296" s="755"/>
      <c r="QUK296" s="755"/>
      <c r="QUL296" s="755"/>
      <c r="QUM296" s="755"/>
      <c r="QUN296" s="755"/>
      <c r="QUO296" s="755"/>
      <c r="QUP296" s="755"/>
      <c r="QUQ296" s="755"/>
      <c r="QUR296" s="755"/>
      <c r="QUS296" s="755"/>
      <c r="QUT296" s="755"/>
      <c r="QUU296" s="755"/>
      <c r="QUV296" s="755"/>
      <c r="QUW296" s="755"/>
      <c r="QUX296" s="755"/>
      <c r="QUY296" s="755"/>
      <c r="QUZ296" s="755"/>
      <c r="QVA296" s="755"/>
      <c r="QVB296" s="755"/>
      <c r="QVC296" s="755"/>
      <c r="QVD296" s="755"/>
      <c r="QVE296" s="755"/>
      <c r="QVF296" s="755"/>
      <c r="QVG296" s="755"/>
      <c r="QVH296" s="755"/>
      <c r="QVI296" s="755"/>
      <c r="QVJ296" s="755"/>
      <c r="QVK296" s="755"/>
      <c r="QVL296" s="755"/>
      <c r="QVM296" s="755"/>
      <c r="QVN296" s="755"/>
      <c r="QVO296" s="755"/>
      <c r="QVP296" s="755"/>
      <c r="QVQ296" s="755"/>
      <c r="QVR296" s="755"/>
      <c r="QVS296" s="755"/>
      <c r="QVT296" s="755"/>
      <c r="QVU296" s="755"/>
      <c r="QVV296" s="755"/>
      <c r="QVW296" s="755"/>
      <c r="QVX296" s="755"/>
      <c r="QVY296" s="755"/>
      <c r="QVZ296" s="755"/>
      <c r="QWA296" s="755"/>
      <c r="QWB296" s="755"/>
      <c r="QWC296" s="755"/>
      <c r="QWD296" s="755"/>
      <c r="QWE296" s="755"/>
      <c r="QWF296" s="755"/>
      <c r="QWG296" s="755"/>
      <c r="QWH296" s="755"/>
      <c r="QWI296" s="755"/>
      <c r="QWJ296" s="755"/>
      <c r="QWK296" s="755"/>
      <c r="QWL296" s="755"/>
      <c r="QWM296" s="755"/>
      <c r="QWN296" s="755"/>
      <c r="QWO296" s="755"/>
      <c r="QWP296" s="755"/>
      <c r="QWQ296" s="755"/>
      <c r="QWR296" s="755"/>
      <c r="QWS296" s="755"/>
      <c r="QWT296" s="755"/>
      <c r="QWU296" s="755"/>
      <c r="QWV296" s="755"/>
      <c r="QWW296" s="755"/>
      <c r="QWX296" s="755"/>
      <c r="QWY296" s="755"/>
      <c r="QWZ296" s="755"/>
      <c r="QXA296" s="755"/>
      <c r="QXB296" s="755"/>
      <c r="QXC296" s="755"/>
      <c r="QXD296" s="755"/>
      <c r="QXE296" s="755"/>
      <c r="QXF296" s="755"/>
      <c r="QXG296" s="755"/>
      <c r="QXH296" s="755"/>
      <c r="QXI296" s="755"/>
      <c r="QXJ296" s="755"/>
      <c r="QXK296" s="755"/>
      <c r="QXL296" s="755"/>
      <c r="QXM296" s="755"/>
      <c r="QXN296" s="755"/>
      <c r="QXO296" s="755"/>
      <c r="QXP296" s="755"/>
      <c r="QXQ296" s="755"/>
      <c r="QXR296" s="755"/>
      <c r="QXS296" s="755"/>
      <c r="QXT296" s="755"/>
      <c r="QXU296" s="755"/>
      <c r="QXV296" s="755"/>
      <c r="QXW296" s="755"/>
      <c r="QXX296" s="755"/>
      <c r="QXY296" s="755"/>
      <c r="QXZ296" s="755"/>
      <c r="QYA296" s="755"/>
      <c r="QYB296" s="755"/>
      <c r="QYC296" s="755"/>
      <c r="QYD296" s="755"/>
      <c r="QYE296" s="755"/>
      <c r="QYF296" s="755"/>
      <c r="QYG296" s="755"/>
      <c r="QYH296" s="755"/>
      <c r="QYI296" s="755"/>
      <c r="QYJ296" s="755"/>
      <c r="QYK296" s="755"/>
      <c r="QYL296" s="755"/>
      <c r="QYM296" s="755"/>
      <c r="QYN296" s="755"/>
      <c r="QYO296" s="755"/>
      <c r="QYP296" s="755"/>
      <c r="QYQ296" s="755"/>
      <c r="QYR296" s="755"/>
      <c r="QYS296" s="755"/>
      <c r="QYT296" s="755"/>
      <c r="QYU296" s="755"/>
      <c r="QYV296" s="755"/>
      <c r="QYW296" s="755"/>
      <c r="QYX296" s="755"/>
      <c r="QYY296" s="755"/>
      <c r="QYZ296" s="755"/>
      <c r="QZA296" s="755"/>
      <c r="QZB296" s="755"/>
      <c r="QZC296" s="755"/>
      <c r="QZD296" s="755"/>
      <c r="QZE296" s="755"/>
      <c r="QZF296" s="755"/>
      <c r="QZG296" s="755"/>
      <c r="QZH296" s="755"/>
      <c r="QZI296" s="755"/>
      <c r="QZJ296" s="755"/>
      <c r="QZK296" s="755"/>
      <c r="QZL296" s="755"/>
      <c r="QZM296" s="755"/>
      <c r="QZN296" s="755"/>
      <c r="QZO296" s="755"/>
      <c r="QZP296" s="755"/>
      <c r="QZQ296" s="755"/>
      <c r="QZR296" s="755"/>
      <c r="QZS296" s="755"/>
      <c r="QZT296" s="755"/>
      <c r="QZU296" s="755"/>
      <c r="QZV296" s="755"/>
      <c r="QZW296" s="755"/>
      <c r="QZX296" s="755"/>
      <c r="QZY296" s="755"/>
      <c r="QZZ296" s="755"/>
      <c r="RAA296" s="755"/>
      <c r="RAB296" s="755"/>
      <c r="RAC296" s="755"/>
      <c r="RAD296" s="755"/>
      <c r="RAE296" s="755"/>
      <c r="RAF296" s="755"/>
      <c r="RAG296" s="755"/>
      <c r="RAH296" s="755"/>
      <c r="RAI296" s="755"/>
      <c r="RAJ296" s="755"/>
      <c r="RAK296" s="755"/>
      <c r="RAL296" s="755"/>
      <c r="RAM296" s="755"/>
      <c r="RAN296" s="755"/>
      <c r="RAO296" s="755"/>
      <c r="RAP296" s="755"/>
      <c r="RAQ296" s="755"/>
      <c r="RAR296" s="755"/>
      <c r="RAS296" s="755"/>
      <c r="RAT296" s="755"/>
      <c r="RAU296" s="755"/>
      <c r="RAV296" s="755"/>
      <c r="RAW296" s="755"/>
      <c r="RAX296" s="755"/>
      <c r="RAY296" s="755"/>
      <c r="RAZ296" s="755"/>
      <c r="RBA296" s="755"/>
      <c r="RBB296" s="755"/>
      <c r="RBC296" s="755"/>
      <c r="RBD296" s="755"/>
      <c r="RBE296" s="755"/>
      <c r="RBF296" s="755"/>
      <c r="RBG296" s="755"/>
      <c r="RBH296" s="755"/>
      <c r="RBI296" s="755"/>
      <c r="RBJ296" s="755"/>
      <c r="RBK296" s="755"/>
      <c r="RBL296" s="755"/>
      <c r="RBM296" s="755"/>
      <c r="RBN296" s="755"/>
      <c r="RBO296" s="755"/>
      <c r="RBP296" s="755"/>
      <c r="RBQ296" s="755"/>
      <c r="RBR296" s="755"/>
      <c r="RBS296" s="755"/>
      <c r="RBT296" s="755"/>
      <c r="RBU296" s="755"/>
      <c r="RBV296" s="755"/>
      <c r="RBW296" s="755"/>
      <c r="RBX296" s="755"/>
      <c r="RBY296" s="755"/>
      <c r="RBZ296" s="755"/>
      <c r="RCA296" s="755"/>
      <c r="RCB296" s="755"/>
      <c r="RCC296" s="755"/>
      <c r="RCD296" s="755"/>
      <c r="RCE296" s="755"/>
      <c r="RCF296" s="755"/>
      <c r="RCG296" s="755"/>
      <c r="RCH296" s="755"/>
      <c r="RCI296" s="755"/>
      <c r="RCJ296" s="755"/>
      <c r="RCK296" s="755"/>
      <c r="RCL296" s="755"/>
      <c r="RCM296" s="755"/>
      <c r="RCN296" s="755"/>
      <c r="RCO296" s="755"/>
      <c r="RCP296" s="755"/>
      <c r="RCQ296" s="755"/>
      <c r="RCR296" s="755"/>
      <c r="RCS296" s="755"/>
      <c r="RCT296" s="755"/>
      <c r="RCU296" s="755"/>
      <c r="RCV296" s="755"/>
      <c r="RCW296" s="755"/>
      <c r="RCX296" s="755"/>
      <c r="RCY296" s="755"/>
      <c r="RCZ296" s="755"/>
      <c r="RDA296" s="755"/>
      <c r="RDB296" s="755"/>
      <c r="RDC296" s="755"/>
      <c r="RDD296" s="755"/>
      <c r="RDE296" s="755"/>
      <c r="RDF296" s="755"/>
      <c r="RDG296" s="755"/>
      <c r="RDH296" s="755"/>
      <c r="RDI296" s="755"/>
      <c r="RDJ296" s="755"/>
      <c r="RDK296" s="755"/>
      <c r="RDL296" s="755"/>
      <c r="RDM296" s="755"/>
      <c r="RDN296" s="755"/>
      <c r="RDO296" s="755"/>
      <c r="RDP296" s="755"/>
      <c r="RDQ296" s="755"/>
      <c r="RDR296" s="755"/>
      <c r="RDS296" s="755"/>
      <c r="RDT296" s="755"/>
      <c r="RDU296" s="755"/>
      <c r="RDV296" s="755"/>
      <c r="RDW296" s="755"/>
      <c r="RDX296" s="755"/>
      <c r="RDY296" s="755"/>
      <c r="RDZ296" s="755"/>
      <c r="REA296" s="755"/>
      <c r="REB296" s="755"/>
      <c r="REC296" s="755"/>
      <c r="RED296" s="755"/>
      <c r="REE296" s="755"/>
      <c r="REF296" s="755"/>
      <c r="REG296" s="755"/>
      <c r="REH296" s="755"/>
      <c r="REI296" s="755"/>
      <c r="REJ296" s="755"/>
      <c r="REK296" s="755"/>
      <c r="REL296" s="755"/>
      <c r="REM296" s="755"/>
      <c r="REN296" s="755"/>
      <c r="REO296" s="755"/>
      <c r="REP296" s="755"/>
      <c r="REQ296" s="755"/>
      <c r="RER296" s="755"/>
      <c r="RES296" s="755"/>
      <c r="RET296" s="755"/>
      <c r="REU296" s="755"/>
      <c r="REV296" s="755"/>
      <c r="REW296" s="755"/>
      <c r="REX296" s="755"/>
      <c r="REY296" s="755"/>
      <c r="REZ296" s="755"/>
      <c r="RFA296" s="755"/>
      <c r="RFB296" s="755"/>
      <c r="RFC296" s="755"/>
      <c r="RFD296" s="755"/>
      <c r="RFE296" s="755"/>
      <c r="RFF296" s="755"/>
      <c r="RFG296" s="755"/>
      <c r="RFH296" s="755"/>
      <c r="RFI296" s="755"/>
      <c r="RFJ296" s="755"/>
      <c r="RFK296" s="755"/>
      <c r="RFL296" s="755"/>
      <c r="RFM296" s="755"/>
      <c r="RFN296" s="755"/>
      <c r="RFO296" s="755"/>
      <c r="RFP296" s="755"/>
      <c r="RFQ296" s="755"/>
      <c r="RFR296" s="755"/>
      <c r="RFS296" s="755"/>
      <c r="RFT296" s="755"/>
      <c r="RFU296" s="755"/>
      <c r="RFV296" s="755"/>
      <c r="RFW296" s="755"/>
      <c r="RFX296" s="755"/>
      <c r="RFY296" s="755"/>
      <c r="RFZ296" s="755"/>
      <c r="RGA296" s="755"/>
      <c r="RGB296" s="755"/>
      <c r="RGC296" s="755"/>
      <c r="RGD296" s="755"/>
      <c r="RGE296" s="755"/>
      <c r="RGF296" s="755"/>
      <c r="RGG296" s="755"/>
      <c r="RGH296" s="755"/>
      <c r="RGI296" s="755"/>
      <c r="RGJ296" s="755"/>
      <c r="RGK296" s="755"/>
      <c r="RGL296" s="755"/>
      <c r="RGM296" s="755"/>
      <c r="RGN296" s="755"/>
      <c r="RGO296" s="755"/>
      <c r="RGP296" s="755"/>
      <c r="RGQ296" s="755"/>
      <c r="RGR296" s="755"/>
      <c r="RGS296" s="755"/>
      <c r="RGT296" s="755"/>
      <c r="RGU296" s="755"/>
      <c r="RGV296" s="755"/>
      <c r="RGW296" s="755"/>
      <c r="RGX296" s="755"/>
      <c r="RGY296" s="755"/>
      <c r="RGZ296" s="755"/>
      <c r="RHA296" s="755"/>
      <c r="RHB296" s="755"/>
      <c r="RHC296" s="755"/>
      <c r="RHD296" s="755"/>
      <c r="RHE296" s="755"/>
      <c r="RHF296" s="755"/>
      <c r="RHG296" s="755"/>
      <c r="RHH296" s="755"/>
      <c r="RHI296" s="755"/>
      <c r="RHJ296" s="755"/>
      <c r="RHK296" s="755"/>
      <c r="RHL296" s="755"/>
      <c r="RHM296" s="755"/>
      <c r="RHN296" s="755"/>
      <c r="RHO296" s="755"/>
      <c r="RHP296" s="755"/>
      <c r="RHQ296" s="755"/>
      <c r="RHR296" s="755"/>
      <c r="RHS296" s="755"/>
      <c r="RHT296" s="755"/>
      <c r="RHU296" s="755"/>
      <c r="RHV296" s="755"/>
      <c r="RHW296" s="755"/>
      <c r="RHX296" s="755"/>
      <c r="RHY296" s="755"/>
      <c r="RHZ296" s="755"/>
      <c r="RIA296" s="755"/>
      <c r="RIB296" s="755"/>
      <c r="RIC296" s="755"/>
      <c r="RID296" s="755"/>
      <c r="RIE296" s="755"/>
      <c r="RIF296" s="755"/>
      <c r="RIG296" s="755"/>
      <c r="RIH296" s="755"/>
      <c r="RII296" s="755"/>
      <c r="RIJ296" s="755"/>
      <c r="RIK296" s="755"/>
      <c r="RIL296" s="755"/>
      <c r="RIM296" s="755"/>
      <c r="RIN296" s="755"/>
      <c r="RIO296" s="755"/>
      <c r="RIP296" s="755"/>
      <c r="RIQ296" s="755"/>
      <c r="RIR296" s="755"/>
      <c r="RIS296" s="755"/>
      <c r="RIT296" s="755"/>
      <c r="RIU296" s="755"/>
      <c r="RIV296" s="755"/>
      <c r="RIW296" s="755"/>
      <c r="RIX296" s="755"/>
      <c r="RIY296" s="755"/>
      <c r="RIZ296" s="755"/>
      <c r="RJA296" s="755"/>
      <c r="RJB296" s="755"/>
      <c r="RJC296" s="755"/>
      <c r="RJD296" s="755"/>
      <c r="RJE296" s="755"/>
      <c r="RJF296" s="755"/>
      <c r="RJG296" s="755"/>
      <c r="RJH296" s="755"/>
      <c r="RJI296" s="755"/>
      <c r="RJJ296" s="755"/>
      <c r="RJK296" s="755"/>
      <c r="RJL296" s="755"/>
      <c r="RJM296" s="755"/>
      <c r="RJN296" s="755"/>
      <c r="RJO296" s="755"/>
      <c r="RJP296" s="755"/>
      <c r="RJQ296" s="755"/>
      <c r="RJR296" s="755"/>
      <c r="RJS296" s="755"/>
      <c r="RJT296" s="755"/>
      <c r="RJU296" s="755"/>
      <c r="RJV296" s="755"/>
      <c r="RJW296" s="755"/>
      <c r="RJX296" s="755"/>
      <c r="RJY296" s="755"/>
      <c r="RJZ296" s="755"/>
      <c r="RKA296" s="755"/>
      <c r="RKB296" s="755"/>
      <c r="RKC296" s="755"/>
      <c r="RKD296" s="755"/>
      <c r="RKE296" s="755"/>
      <c r="RKF296" s="755"/>
      <c r="RKG296" s="755"/>
      <c r="RKH296" s="755"/>
      <c r="RKI296" s="755"/>
      <c r="RKJ296" s="755"/>
      <c r="RKK296" s="755"/>
      <c r="RKL296" s="755"/>
      <c r="RKM296" s="755"/>
      <c r="RKN296" s="755"/>
      <c r="RKO296" s="755"/>
      <c r="RKP296" s="755"/>
      <c r="RKQ296" s="755"/>
      <c r="RKR296" s="755"/>
      <c r="RKS296" s="755"/>
      <c r="RKT296" s="755"/>
      <c r="RKU296" s="755"/>
      <c r="RKV296" s="755"/>
      <c r="RKW296" s="755"/>
      <c r="RKX296" s="755"/>
      <c r="RKY296" s="755"/>
      <c r="RKZ296" s="755"/>
      <c r="RLA296" s="755"/>
      <c r="RLB296" s="755"/>
      <c r="RLC296" s="755"/>
      <c r="RLD296" s="755"/>
      <c r="RLE296" s="755"/>
      <c r="RLF296" s="755"/>
      <c r="RLG296" s="755"/>
      <c r="RLH296" s="755"/>
      <c r="RLI296" s="755"/>
      <c r="RLJ296" s="755"/>
      <c r="RLK296" s="755"/>
      <c r="RLL296" s="755"/>
      <c r="RLM296" s="755"/>
      <c r="RLN296" s="755"/>
      <c r="RLO296" s="755"/>
      <c r="RLP296" s="755"/>
      <c r="RLQ296" s="755"/>
      <c r="RLR296" s="755"/>
      <c r="RLS296" s="755"/>
      <c r="RLT296" s="755"/>
      <c r="RLU296" s="755"/>
      <c r="RLV296" s="755"/>
      <c r="RLW296" s="755"/>
      <c r="RLX296" s="755"/>
      <c r="RLY296" s="755"/>
      <c r="RLZ296" s="755"/>
      <c r="RMA296" s="755"/>
      <c r="RMB296" s="755"/>
      <c r="RMC296" s="755"/>
      <c r="RMD296" s="755"/>
      <c r="RME296" s="755"/>
      <c r="RMF296" s="755"/>
      <c r="RMG296" s="755"/>
      <c r="RMH296" s="755"/>
      <c r="RMI296" s="755"/>
      <c r="RMJ296" s="755"/>
      <c r="RMK296" s="755"/>
      <c r="RML296" s="755"/>
      <c r="RMM296" s="755"/>
      <c r="RMN296" s="755"/>
      <c r="RMO296" s="755"/>
      <c r="RMP296" s="755"/>
      <c r="RMQ296" s="755"/>
      <c r="RMR296" s="755"/>
      <c r="RMS296" s="755"/>
      <c r="RMT296" s="755"/>
      <c r="RMU296" s="755"/>
      <c r="RMV296" s="755"/>
      <c r="RMW296" s="755"/>
      <c r="RMX296" s="755"/>
      <c r="RMY296" s="755"/>
      <c r="RMZ296" s="755"/>
      <c r="RNA296" s="755"/>
      <c r="RNB296" s="755"/>
      <c r="RNC296" s="755"/>
      <c r="RND296" s="755"/>
      <c r="RNE296" s="755"/>
      <c r="RNF296" s="755"/>
      <c r="RNG296" s="755"/>
      <c r="RNH296" s="755"/>
      <c r="RNI296" s="755"/>
      <c r="RNJ296" s="755"/>
      <c r="RNK296" s="755"/>
      <c r="RNL296" s="755"/>
      <c r="RNM296" s="755"/>
      <c r="RNN296" s="755"/>
      <c r="RNO296" s="755"/>
      <c r="RNP296" s="755"/>
      <c r="RNQ296" s="755"/>
      <c r="RNR296" s="755"/>
      <c r="RNS296" s="755"/>
      <c r="RNT296" s="755"/>
      <c r="RNU296" s="755"/>
      <c r="RNV296" s="755"/>
      <c r="RNW296" s="755"/>
      <c r="RNX296" s="755"/>
      <c r="RNY296" s="755"/>
      <c r="RNZ296" s="755"/>
      <c r="ROA296" s="755"/>
      <c r="ROB296" s="755"/>
      <c r="ROC296" s="755"/>
      <c r="ROD296" s="755"/>
      <c r="ROE296" s="755"/>
      <c r="ROF296" s="755"/>
      <c r="ROG296" s="755"/>
      <c r="ROH296" s="755"/>
      <c r="ROI296" s="755"/>
      <c r="ROJ296" s="755"/>
      <c r="ROK296" s="755"/>
      <c r="ROL296" s="755"/>
      <c r="ROM296" s="755"/>
      <c r="RON296" s="755"/>
      <c r="ROO296" s="755"/>
      <c r="ROP296" s="755"/>
      <c r="ROQ296" s="755"/>
      <c r="ROR296" s="755"/>
      <c r="ROS296" s="755"/>
      <c r="ROT296" s="755"/>
      <c r="ROU296" s="755"/>
      <c r="ROV296" s="755"/>
      <c r="ROW296" s="755"/>
      <c r="ROX296" s="755"/>
      <c r="ROY296" s="755"/>
      <c r="ROZ296" s="755"/>
      <c r="RPA296" s="755"/>
      <c r="RPB296" s="755"/>
      <c r="RPC296" s="755"/>
      <c r="RPD296" s="755"/>
      <c r="RPE296" s="755"/>
      <c r="RPF296" s="755"/>
      <c r="RPG296" s="755"/>
      <c r="RPH296" s="755"/>
      <c r="RPI296" s="755"/>
      <c r="RPJ296" s="755"/>
      <c r="RPK296" s="755"/>
      <c r="RPL296" s="755"/>
      <c r="RPM296" s="755"/>
      <c r="RPN296" s="755"/>
      <c r="RPO296" s="755"/>
      <c r="RPP296" s="755"/>
      <c r="RPQ296" s="755"/>
      <c r="RPR296" s="755"/>
      <c r="RPS296" s="755"/>
      <c r="RPT296" s="755"/>
      <c r="RPU296" s="755"/>
      <c r="RPV296" s="755"/>
      <c r="RPW296" s="755"/>
      <c r="RPX296" s="755"/>
      <c r="RPY296" s="755"/>
      <c r="RPZ296" s="755"/>
      <c r="RQA296" s="755"/>
      <c r="RQB296" s="755"/>
      <c r="RQC296" s="755"/>
      <c r="RQD296" s="755"/>
      <c r="RQE296" s="755"/>
      <c r="RQF296" s="755"/>
      <c r="RQG296" s="755"/>
      <c r="RQH296" s="755"/>
      <c r="RQI296" s="755"/>
      <c r="RQJ296" s="755"/>
      <c r="RQK296" s="755"/>
      <c r="RQL296" s="755"/>
      <c r="RQM296" s="755"/>
      <c r="RQN296" s="755"/>
      <c r="RQO296" s="755"/>
      <c r="RQP296" s="755"/>
      <c r="RQQ296" s="755"/>
      <c r="RQR296" s="755"/>
      <c r="RQS296" s="755"/>
      <c r="RQT296" s="755"/>
      <c r="RQU296" s="755"/>
      <c r="RQV296" s="755"/>
      <c r="RQW296" s="755"/>
      <c r="RQX296" s="755"/>
      <c r="RQY296" s="755"/>
      <c r="RQZ296" s="755"/>
      <c r="RRA296" s="755"/>
      <c r="RRB296" s="755"/>
      <c r="RRC296" s="755"/>
      <c r="RRD296" s="755"/>
      <c r="RRE296" s="755"/>
      <c r="RRF296" s="755"/>
      <c r="RRG296" s="755"/>
      <c r="RRH296" s="755"/>
      <c r="RRI296" s="755"/>
      <c r="RRJ296" s="755"/>
      <c r="RRK296" s="755"/>
      <c r="RRL296" s="755"/>
      <c r="RRM296" s="755"/>
      <c r="RRN296" s="755"/>
      <c r="RRO296" s="755"/>
      <c r="RRP296" s="755"/>
      <c r="RRQ296" s="755"/>
      <c r="RRR296" s="755"/>
      <c r="RRS296" s="755"/>
      <c r="RRT296" s="755"/>
      <c r="RRU296" s="755"/>
      <c r="RRV296" s="755"/>
      <c r="RRW296" s="755"/>
      <c r="RRX296" s="755"/>
      <c r="RRY296" s="755"/>
      <c r="RRZ296" s="755"/>
      <c r="RSA296" s="755"/>
      <c r="RSB296" s="755"/>
      <c r="RSC296" s="755"/>
      <c r="RSD296" s="755"/>
      <c r="RSE296" s="755"/>
      <c r="RSF296" s="755"/>
      <c r="RSG296" s="755"/>
      <c r="RSH296" s="755"/>
      <c r="RSI296" s="755"/>
      <c r="RSJ296" s="755"/>
      <c r="RSK296" s="755"/>
      <c r="RSL296" s="755"/>
      <c r="RSM296" s="755"/>
      <c r="RSN296" s="755"/>
      <c r="RSO296" s="755"/>
      <c r="RSP296" s="755"/>
      <c r="RSQ296" s="755"/>
      <c r="RSR296" s="755"/>
      <c r="RSS296" s="755"/>
      <c r="RST296" s="755"/>
      <c r="RSU296" s="755"/>
      <c r="RSV296" s="755"/>
      <c r="RSW296" s="755"/>
      <c r="RSX296" s="755"/>
      <c r="RSY296" s="755"/>
      <c r="RSZ296" s="755"/>
      <c r="RTA296" s="755"/>
      <c r="RTB296" s="755"/>
      <c r="RTC296" s="755"/>
      <c r="RTD296" s="755"/>
      <c r="RTE296" s="755"/>
      <c r="RTF296" s="755"/>
      <c r="RTG296" s="755"/>
      <c r="RTH296" s="755"/>
      <c r="RTI296" s="755"/>
      <c r="RTJ296" s="755"/>
      <c r="RTK296" s="755"/>
      <c r="RTL296" s="755"/>
      <c r="RTM296" s="755"/>
      <c r="RTN296" s="755"/>
      <c r="RTO296" s="755"/>
      <c r="RTP296" s="755"/>
      <c r="RTQ296" s="755"/>
      <c r="RTR296" s="755"/>
      <c r="RTS296" s="755"/>
      <c r="RTT296" s="755"/>
      <c r="RTU296" s="755"/>
      <c r="RTV296" s="755"/>
      <c r="RTW296" s="755"/>
      <c r="RTX296" s="755"/>
      <c r="RTY296" s="755"/>
      <c r="RTZ296" s="755"/>
      <c r="RUA296" s="755"/>
      <c r="RUB296" s="755"/>
      <c r="RUC296" s="755"/>
      <c r="RUD296" s="755"/>
      <c r="RUE296" s="755"/>
      <c r="RUF296" s="755"/>
      <c r="RUG296" s="755"/>
      <c r="RUH296" s="755"/>
      <c r="RUI296" s="755"/>
      <c r="RUJ296" s="755"/>
      <c r="RUK296" s="755"/>
      <c r="RUL296" s="755"/>
      <c r="RUM296" s="755"/>
      <c r="RUN296" s="755"/>
      <c r="RUO296" s="755"/>
      <c r="RUP296" s="755"/>
      <c r="RUQ296" s="755"/>
      <c r="RUR296" s="755"/>
      <c r="RUS296" s="755"/>
      <c r="RUT296" s="755"/>
      <c r="RUU296" s="755"/>
      <c r="RUV296" s="755"/>
      <c r="RUW296" s="755"/>
      <c r="RUX296" s="755"/>
      <c r="RUY296" s="755"/>
      <c r="RUZ296" s="755"/>
      <c r="RVA296" s="755"/>
      <c r="RVB296" s="755"/>
      <c r="RVC296" s="755"/>
      <c r="RVD296" s="755"/>
      <c r="RVE296" s="755"/>
      <c r="RVF296" s="755"/>
      <c r="RVG296" s="755"/>
      <c r="RVH296" s="755"/>
      <c r="RVI296" s="755"/>
      <c r="RVJ296" s="755"/>
      <c r="RVK296" s="755"/>
      <c r="RVL296" s="755"/>
      <c r="RVM296" s="755"/>
      <c r="RVN296" s="755"/>
      <c r="RVO296" s="755"/>
      <c r="RVP296" s="755"/>
      <c r="RVQ296" s="755"/>
      <c r="RVR296" s="755"/>
      <c r="RVS296" s="755"/>
      <c r="RVT296" s="755"/>
      <c r="RVU296" s="755"/>
      <c r="RVV296" s="755"/>
      <c r="RVW296" s="755"/>
      <c r="RVX296" s="755"/>
      <c r="RVY296" s="755"/>
      <c r="RVZ296" s="755"/>
      <c r="RWA296" s="755"/>
      <c r="RWB296" s="755"/>
      <c r="RWC296" s="755"/>
      <c r="RWD296" s="755"/>
      <c r="RWE296" s="755"/>
      <c r="RWF296" s="755"/>
      <c r="RWG296" s="755"/>
      <c r="RWH296" s="755"/>
      <c r="RWI296" s="755"/>
      <c r="RWJ296" s="755"/>
      <c r="RWK296" s="755"/>
      <c r="RWL296" s="755"/>
      <c r="RWM296" s="755"/>
      <c r="RWN296" s="755"/>
      <c r="RWO296" s="755"/>
      <c r="RWP296" s="755"/>
      <c r="RWQ296" s="755"/>
      <c r="RWR296" s="755"/>
      <c r="RWS296" s="755"/>
      <c r="RWT296" s="755"/>
      <c r="RWU296" s="755"/>
      <c r="RWV296" s="755"/>
      <c r="RWW296" s="755"/>
      <c r="RWX296" s="755"/>
      <c r="RWY296" s="755"/>
      <c r="RWZ296" s="755"/>
      <c r="RXA296" s="755"/>
      <c r="RXB296" s="755"/>
      <c r="RXC296" s="755"/>
      <c r="RXD296" s="755"/>
      <c r="RXE296" s="755"/>
      <c r="RXF296" s="755"/>
      <c r="RXG296" s="755"/>
      <c r="RXH296" s="755"/>
      <c r="RXI296" s="755"/>
      <c r="RXJ296" s="755"/>
      <c r="RXK296" s="755"/>
      <c r="RXL296" s="755"/>
      <c r="RXM296" s="755"/>
      <c r="RXN296" s="755"/>
      <c r="RXO296" s="755"/>
      <c r="RXP296" s="755"/>
      <c r="RXQ296" s="755"/>
      <c r="RXR296" s="755"/>
      <c r="RXS296" s="755"/>
      <c r="RXT296" s="755"/>
      <c r="RXU296" s="755"/>
      <c r="RXV296" s="755"/>
      <c r="RXW296" s="755"/>
      <c r="RXX296" s="755"/>
      <c r="RXY296" s="755"/>
      <c r="RXZ296" s="755"/>
      <c r="RYA296" s="755"/>
      <c r="RYB296" s="755"/>
      <c r="RYC296" s="755"/>
      <c r="RYD296" s="755"/>
      <c r="RYE296" s="755"/>
      <c r="RYF296" s="755"/>
      <c r="RYG296" s="755"/>
      <c r="RYH296" s="755"/>
      <c r="RYI296" s="755"/>
      <c r="RYJ296" s="755"/>
      <c r="RYK296" s="755"/>
      <c r="RYL296" s="755"/>
      <c r="RYM296" s="755"/>
      <c r="RYN296" s="755"/>
      <c r="RYO296" s="755"/>
      <c r="RYP296" s="755"/>
      <c r="RYQ296" s="755"/>
      <c r="RYR296" s="755"/>
      <c r="RYS296" s="755"/>
      <c r="RYT296" s="755"/>
      <c r="RYU296" s="755"/>
      <c r="RYV296" s="755"/>
      <c r="RYW296" s="755"/>
      <c r="RYX296" s="755"/>
      <c r="RYY296" s="755"/>
      <c r="RYZ296" s="755"/>
      <c r="RZA296" s="755"/>
      <c r="RZB296" s="755"/>
      <c r="RZC296" s="755"/>
      <c r="RZD296" s="755"/>
      <c r="RZE296" s="755"/>
      <c r="RZF296" s="755"/>
      <c r="RZG296" s="755"/>
      <c r="RZH296" s="755"/>
      <c r="RZI296" s="755"/>
      <c r="RZJ296" s="755"/>
      <c r="RZK296" s="755"/>
      <c r="RZL296" s="755"/>
      <c r="RZM296" s="755"/>
      <c r="RZN296" s="755"/>
      <c r="RZO296" s="755"/>
      <c r="RZP296" s="755"/>
      <c r="RZQ296" s="755"/>
      <c r="RZR296" s="755"/>
      <c r="RZS296" s="755"/>
      <c r="RZT296" s="755"/>
      <c r="RZU296" s="755"/>
      <c r="RZV296" s="755"/>
      <c r="RZW296" s="755"/>
      <c r="RZX296" s="755"/>
      <c r="RZY296" s="755"/>
      <c r="RZZ296" s="755"/>
      <c r="SAA296" s="755"/>
      <c r="SAB296" s="755"/>
      <c r="SAC296" s="755"/>
      <c r="SAD296" s="755"/>
      <c r="SAE296" s="755"/>
      <c r="SAF296" s="755"/>
      <c r="SAG296" s="755"/>
      <c r="SAH296" s="755"/>
      <c r="SAI296" s="755"/>
      <c r="SAJ296" s="755"/>
      <c r="SAK296" s="755"/>
      <c r="SAL296" s="755"/>
      <c r="SAM296" s="755"/>
      <c r="SAN296" s="755"/>
      <c r="SAO296" s="755"/>
      <c r="SAP296" s="755"/>
      <c r="SAQ296" s="755"/>
      <c r="SAR296" s="755"/>
      <c r="SAS296" s="755"/>
      <c r="SAT296" s="755"/>
      <c r="SAU296" s="755"/>
      <c r="SAV296" s="755"/>
      <c r="SAW296" s="755"/>
      <c r="SAX296" s="755"/>
      <c r="SAY296" s="755"/>
      <c r="SAZ296" s="755"/>
      <c r="SBA296" s="755"/>
      <c r="SBB296" s="755"/>
      <c r="SBC296" s="755"/>
      <c r="SBD296" s="755"/>
      <c r="SBE296" s="755"/>
      <c r="SBF296" s="755"/>
      <c r="SBG296" s="755"/>
      <c r="SBH296" s="755"/>
      <c r="SBI296" s="755"/>
      <c r="SBJ296" s="755"/>
      <c r="SBK296" s="755"/>
      <c r="SBL296" s="755"/>
      <c r="SBM296" s="755"/>
      <c r="SBN296" s="755"/>
      <c r="SBO296" s="755"/>
      <c r="SBP296" s="755"/>
      <c r="SBQ296" s="755"/>
      <c r="SBR296" s="755"/>
      <c r="SBS296" s="755"/>
      <c r="SBT296" s="755"/>
      <c r="SBU296" s="755"/>
      <c r="SBV296" s="755"/>
      <c r="SBW296" s="755"/>
      <c r="SBX296" s="755"/>
      <c r="SBY296" s="755"/>
      <c r="SBZ296" s="755"/>
      <c r="SCA296" s="755"/>
      <c r="SCB296" s="755"/>
      <c r="SCC296" s="755"/>
      <c r="SCD296" s="755"/>
      <c r="SCE296" s="755"/>
      <c r="SCF296" s="755"/>
      <c r="SCG296" s="755"/>
      <c r="SCH296" s="755"/>
      <c r="SCI296" s="755"/>
      <c r="SCJ296" s="755"/>
      <c r="SCK296" s="755"/>
      <c r="SCL296" s="755"/>
      <c r="SCM296" s="755"/>
      <c r="SCN296" s="755"/>
      <c r="SCO296" s="755"/>
      <c r="SCP296" s="755"/>
      <c r="SCQ296" s="755"/>
      <c r="SCR296" s="755"/>
      <c r="SCS296" s="755"/>
      <c r="SCT296" s="755"/>
      <c r="SCU296" s="755"/>
      <c r="SCV296" s="755"/>
      <c r="SCW296" s="755"/>
      <c r="SCX296" s="755"/>
      <c r="SCY296" s="755"/>
      <c r="SCZ296" s="755"/>
      <c r="SDA296" s="755"/>
      <c r="SDB296" s="755"/>
      <c r="SDC296" s="755"/>
      <c r="SDD296" s="755"/>
      <c r="SDE296" s="755"/>
      <c r="SDF296" s="755"/>
      <c r="SDG296" s="755"/>
      <c r="SDH296" s="755"/>
      <c r="SDI296" s="755"/>
      <c r="SDJ296" s="755"/>
      <c r="SDK296" s="755"/>
      <c r="SDL296" s="755"/>
      <c r="SDM296" s="755"/>
      <c r="SDN296" s="755"/>
      <c r="SDO296" s="755"/>
      <c r="SDP296" s="755"/>
      <c r="SDQ296" s="755"/>
      <c r="SDR296" s="755"/>
      <c r="SDS296" s="755"/>
      <c r="SDT296" s="755"/>
      <c r="SDU296" s="755"/>
      <c r="SDV296" s="755"/>
      <c r="SDW296" s="755"/>
      <c r="SDX296" s="755"/>
      <c r="SDY296" s="755"/>
      <c r="SDZ296" s="755"/>
      <c r="SEA296" s="755"/>
      <c r="SEB296" s="755"/>
      <c r="SEC296" s="755"/>
      <c r="SED296" s="755"/>
      <c r="SEE296" s="755"/>
      <c r="SEF296" s="755"/>
      <c r="SEG296" s="755"/>
      <c r="SEH296" s="755"/>
      <c r="SEI296" s="755"/>
      <c r="SEJ296" s="755"/>
      <c r="SEK296" s="755"/>
      <c r="SEL296" s="755"/>
      <c r="SEM296" s="755"/>
      <c r="SEN296" s="755"/>
      <c r="SEO296" s="755"/>
      <c r="SEP296" s="755"/>
      <c r="SEQ296" s="755"/>
      <c r="SER296" s="755"/>
      <c r="SES296" s="755"/>
      <c r="SET296" s="755"/>
      <c r="SEU296" s="755"/>
      <c r="SEV296" s="755"/>
      <c r="SEW296" s="755"/>
      <c r="SEX296" s="755"/>
      <c r="SEY296" s="755"/>
      <c r="SEZ296" s="755"/>
      <c r="SFA296" s="755"/>
      <c r="SFB296" s="755"/>
      <c r="SFC296" s="755"/>
      <c r="SFD296" s="755"/>
      <c r="SFE296" s="755"/>
      <c r="SFF296" s="755"/>
      <c r="SFG296" s="755"/>
      <c r="SFH296" s="755"/>
      <c r="SFI296" s="755"/>
      <c r="SFJ296" s="755"/>
      <c r="SFK296" s="755"/>
      <c r="SFL296" s="755"/>
      <c r="SFM296" s="755"/>
      <c r="SFN296" s="755"/>
      <c r="SFO296" s="755"/>
      <c r="SFP296" s="755"/>
      <c r="SFQ296" s="755"/>
      <c r="SFR296" s="755"/>
      <c r="SFS296" s="755"/>
      <c r="SFT296" s="755"/>
      <c r="SFU296" s="755"/>
      <c r="SFV296" s="755"/>
      <c r="SFW296" s="755"/>
      <c r="SFX296" s="755"/>
      <c r="SFY296" s="755"/>
      <c r="SFZ296" s="755"/>
      <c r="SGA296" s="755"/>
      <c r="SGB296" s="755"/>
      <c r="SGC296" s="755"/>
      <c r="SGD296" s="755"/>
      <c r="SGE296" s="755"/>
      <c r="SGF296" s="755"/>
      <c r="SGG296" s="755"/>
      <c r="SGH296" s="755"/>
      <c r="SGI296" s="755"/>
      <c r="SGJ296" s="755"/>
      <c r="SGK296" s="755"/>
      <c r="SGL296" s="755"/>
      <c r="SGM296" s="755"/>
      <c r="SGN296" s="755"/>
      <c r="SGO296" s="755"/>
      <c r="SGP296" s="755"/>
      <c r="SGQ296" s="755"/>
      <c r="SGR296" s="755"/>
      <c r="SGS296" s="755"/>
      <c r="SGT296" s="755"/>
      <c r="SGU296" s="755"/>
      <c r="SGV296" s="755"/>
      <c r="SGW296" s="755"/>
      <c r="SGX296" s="755"/>
      <c r="SGY296" s="755"/>
      <c r="SGZ296" s="755"/>
      <c r="SHA296" s="755"/>
      <c r="SHB296" s="755"/>
      <c r="SHC296" s="755"/>
      <c r="SHD296" s="755"/>
      <c r="SHE296" s="755"/>
      <c r="SHF296" s="755"/>
      <c r="SHG296" s="755"/>
      <c r="SHH296" s="755"/>
      <c r="SHI296" s="755"/>
      <c r="SHJ296" s="755"/>
      <c r="SHK296" s="755"/>
      <c r="SHL296" s="755"/>
      <c r="SHM296" s="755"/>
      <c r="SHN296" s="755"/>
      <c r="SHO296" s="755"/>
      <c r="SHP296" s="755"/>
      <c r="SHQ296" s="755"/>
      <c r="SHR296" s="755"/>
      <c r="SHS296" s="755"/>
      <c r="SHT296" s="755"/>
      <c r="SHU296" s="755"/>
      <c r="SHV296" s="755"/>
      <c r="SHW296" s="755"/>
      <c r="SHX296" s="755"/>
      <c r="SHY296" s="755"/>
      <c r="SHZ296" s="755"/>
      <c r="SIA296" s="755"/>
      <c r="SIB296" s="755"/>
      <c r="SIC296" s="755"/>
      <c r="SID296" s="755"/>
      <c r="SIE296" s="755"/>
      <c r="SIF296" s="755"/>
      <c r="SIG296" s="755"/>
      <c r="SIH296" s="755"/>
      <c r="SII296" s="755"/>
      <c r="SIJ296" s="755"/>
      <c r="SIK296" s="755"/>
      <c r="SIL296" s="755"/>
      <c r="SIM296" s="755"/>
      <c r="SIN296" s="755"/>
      <c r="SIO296" s="755"/>
      <c r="SIP296" s="755"/>
      <c r="SIQ296" s="755"/>
      <c r="SIR296" s="755"/>
      <c r="SIS296" s="755"/>
      <c r="SIT296" s="755"/>
      <c r="SIU296" s="755"/>
      <c r="SIV296" s="755"/>
      <c r="SIW296" s="755"/>
      <c r="SIX296" s="755"/>
      <c r="SIY296" s="755"/>
      <c r="SIZ296" s="755"/>
      <c r="SJA296" s="755"/>
      <c r="SJB296" s="755"/>
      <c r="SJC296" s="755"/>
      <c r="SJD296" s="755"/>
      <c r="SJE296" s="755"/>
      <c r="SJF296" s="755"/>
      <c r="SJG296" s="755"/>
      <c r="SJH296" s="755"/>
      <c r="SJI296" s="755"/>
      <c r="SJJ296" s="755"/>
      <c r="SJK296" s="755"/>
      <c r="SJL296" s="755"/>
      <c r="SJM296" s="755"/>
      <c r="SJN296" s="755"/>
      <c r="SJO296" s="755"/>
      <c r="SJP296" s="755"/>
      <c r="SJQ296" s="755"/>
      <c r="SJR296" s="755"/>
      <c r="SJS296" s="755"/>
      <c r="SJT296" s="755"/>
      <c r="SJU296" s="755"/>
      <c r="SJV296" s="755"/>
      <c r="SJW296" s="755"/>
      <c r="SJX296" s="755"/>
      <c r="SJY296" s="755"/>
      <c r="SJZ296" s="755"/>
      <c r="SKA296" s="755"/>
      <c r="SKB296" s="755"/>
      <c r="SKC296" s="755"/>
      <c r="SKD296" s="755"/>
      <c r="SKE296" s="755"/>
      <c r="SKF296" s="755"/>
      <c r="SKG296" s="755"/>
      <c r="SKH296" s="755"/>
      <c r="SKI296" s="755"/>
      <c r="SKJ296" s="755"/>
      <c r="SKK296" s="755"/>
      <c r="SKL296" s="755"/>
      <c r="SKM296" s="755"/>
      <c r="SKN296" s="755"/>
      <c r="SKO296" s="755"/>
      <c r="SKP296" s="755"/>
      <c r="SKQ296" s="755"/>
      <c r="SKR296" s="755"/>
      <c r="SKS296" s="755"/>
      <c r="SKT296" s="755"/>
      <c r="SKU296" s="755"/>
      <c r="SKV296" s="755"/>
      <c r="SKW296" s="755"/>
      <c r="SKX296" s="755"/>
      <c r="SKY296" s="755"/>
      <c r="SKZ296" s="755"/>
      <c r="SLA296" s="755"/>
      <c r="SLB296" s="755"/>
      <c r="SLC296" s="755"/>
      <c r="SLD296" s="755"/>
      <c r="SLE296" s="755"/>
      <c r="SLF296" s="755"/>
      <c r="SLG296" s="755"/>
      <c r="SLH296" s="755"/>
      <c r="SLI296" s="755"/>
      <c r="SLJ296" s="755"/>
      <c r="SLK296" s="755"/>
      <c r="SLL296" s="755"/>
      <c r="SLM296" s="755"/>
      <c r="SLN296" s="755"/>
      <c r="SLO296" s="755"/>
      <c r="SLP296" s="755"/>
      <c r="SLQ296" s="755"/>
      <c r="SLR296" s="755"/>
      <c r="SLS296" s="755"/>
      <c r="SLT296" s="755"/>
      <c r="SLU296" s="755"/>
      <c r="SLV296" s="755"/>
      <c r="SLW296" s="755"/>
      <c r="SLX296" s="755"/>
      <c r="SLY296" s="755"/>
      <c r="SLZ296" s="755"/>
      <c r="SMA296" s="755"/>
      <c r="SMB296" s="755"/>
      <c r="SMC296" s="755"/>
      <c r="SMD296" s="755"/>
      <c r="SME296" s="755"/>
      <c r="SMF296" s="755"/>
      <c r="SMG296" s="755"/>
      <c r="SMH296" s="755"/>
      <c r="SMI296" s="755"/>
      <c r="SMJ296" s="755"/>
      <c r="SMK296" s="755"/>
      <c r="SML296" s="755"/>
      <c r="SMM296" s="755"/>
      <c r="SMN296" s="755"/>
      <c r="SMO296" s="755"/>
      <c r="SMP296" s="755"/>
      <c r="SMQ296" s="755"/>
      <c r="SMR296" s="755"/>
      <c r="SMS296" s="755"/>
      <c r="SMT296" s="755"/>
      <c r="SMU296" s="755"/>
      <c r="SMV296" s="755"/>
      <c r="SMW296" s="755"/>
      <c r="SMX296" s="755"/>
      <c r="SMY296" s="755"/>
      <c r="SMZ296" s="755"/>
      <c r="SNA296" s="755"/>
      <c r="SNB296" s="755"/>
      <c r="SNC296" s="755"/>
      <c r="SND296" s="755"/>
      <c r="SNE296" s="755"/>
      <c r="SNF296" s="755"/>
      <c r="SNG296" s="755"/>
      <c r="SNH296" s="755"/>
      <c r="SNI296" s="755"/>
      <c r="SNJ296" s="755"/>
      <c r="SNK296" s="755"/>
      <c r="SNL296" s="755"/>
      <c r="SNM296" s="755"/>
      <c r="SNN296" s="755"/>
      <c r="SNO296" s="755"/>
      <c r="SNP296" s="755"/>
      <c r="SNQ296" s="755"/>
      <c r="SNR296" s="755"/>
      <c r="SNS296" s="755"/>
      <c r="SNT296" s="755"/>
      <c r="SNU296" s="755"/>
      <c r="SNV296" s="755"/>
      <c r="SNW296" s="755"/>
      <c r="SNX296" s="755"/>
      <c r="SNY296" s="755"/>
      <c r="SNZ296" s="755"/>
      <c r="SOA296" s="755"/>
      <c r="SOB296" s="755"/>
      <c r="SOC296" s="755"/>
      <c r="SOD296" s="755"/>
      <c r="SOE296" s="755"/>
      <c r="SOF296" s="755"/>
      <c r="SOG296" s="755"/>
      <c r="SOH296" s="755"/>
      <c r="SOI296" s="755"/>
      <c r="SOJ296" s="755"/>
      <c r="SOK296" s="755"/>
      <c r="SOL296" s="755"/>
      <c r="SOM296" s="755"/>
      <c r="SON296" s="755"/>
      <c r="SOO296" s="755"/>
      <c r="SOP296" s="755"/>
      <c r="SOQ296" s="755"/>
      <c r="SOR296" s="755"/>
      <c r="SOS296" s="755"/>
      <c r="SOT296" s="755"/>
      <c r="SOU296" s="755"/>
      <c r="SOV296" s="755"/>
      <c r="SOW296" s="755"/>
      <c r="SOX296" s="755"/>
      <c r="SOY296" s="755"/>
      <c r="SOZ296" s="755"/>
      <c r="SPA296" s="755"/>
      <c r="SPB296" s="755"/>
      <c r="SPC296" s="755"/>
      <c r="SPD296" s="755"/>
      <c r="SPE296" s="755"/>
      <c r="SPF296" s="755"/>
      <c r="SPG296" s="755"/>
      <c r="SPH296" s="755"/>
      <c r="SPI296" s="755"/>
      <c r="SPJ296" s="755"/>
      <c r="SPK296" s="755"/>
      <c r="SPL296" s="755"/>
      <c r="SPM296" s="755"/>
      <c r="SPN296" s="755"/>
      <c r="SPO296" s="755"/>
      <c r="SPP296" s="755"/>
      <c r="SPQ296" s="755"/>
      <c r="SPR296" s="755"/>
      <c r="SPS296" s="755"/>
      <c r="SPT296" s="755"/>
      <c r="SPU296" s="755"/>
      <c r="SPV296" s="755"/>
      <c r="SPW296" s="755"/>
      <c r="SPX296" s="755"/>
      <c r="SPY296" s="755"/>
      <c r="SPZ296" s="755"/>
      <c r="SQA296" s="755"/>
      <c r="SQB296" s="755"/>
      <c r="SQC296" s="755"/>
      <c r="SQD296" s="755"/>
      <c r="SQE296" s="755"/>
      <c r="SQF296" s="755"/>
      <c r="SQG296" s="755"/>
      <c r="SQH296" s="755"/>
      <c r="SQI296" s="755"/>
      <c r="SQJ296" s="755"/>
      <c r="SQK296" s="755"/>
      <c r="SQL296" s="755"/>
      <c r="SQM296" s="755"/>
      <c r="SQN296" s="755"/>
      <c r="SQO296" s="755"/>
      <c r="SQP296" s="755"/>
      <c r="SQQ296" s="755"/>
      <c r="SQR296" s="755"/>
      <c r="SQS296" s="755"/>
      <c r="SQT296" s="755"/>
      <c r="SQU296" s="755"/>
      <c r="SQV296" s="755"/>
      <c r="SQW296" s="755"/>
      <c r="SQX296" s="755"/>
      <c r="SQY296" s="755"/>
      <c r="SQZ296" s="755"/>
      <c r="SRA296" s="755"/>
      <c r="SRB296" s="755"/>
      <c r="SRC296" s="755"/>
      <c r="SRD296" s="755"/>
      <c r="SRE296" s="755"/>
      <c r="SRF296" s="755"/>
      <c r="SRG296" s="755"/>
      <c r="SRH296" s="755"/>
      <c r="SRI296" s="755"/>
      <c r="SRJ296" s="755"/>
      <c r="SRK296" s="755"/>
      <c r="SRL296" s="755"/>
      <c r="SRM296" s="755"/>
      <c r="SRN296" s="755"/>
      <c r="SRO296" s="755"/>
      <c r="SRP296" s="755"/>
      <c r="SRQ296" s="755"/>
      <c r="SRR296" s="755"/>
      <c r="SRS296" s="755"/>
      <c r="SRT296" s="755"/>
      <c r="SRU296" s="755"/>
      <c r="SRV296" s="755"/>
      <c r="SRW296" s="755"/>
      <c r="SRX296" s="755"/>
      <c r="SRY296" s="755"/>
      <c r="SRZ296" s="755"/>
      <c r="SSA296" s="755"/>
      <c r="SSB296" s="755"/>
      <c r="SSC296" s="755"/>
      <c r="SSD296" s="755"/>
      <c r="SSE296" s="755"/>
      <c r="SSF296" s="755"/>
      <c r="SSG296" s="755"/>
      <c r="SSH296" s="755"/>
      <c r="SSI296" s="755"/>
      <c r="SSJ296" s="755"/>
      <c r="SSK296" s="755"/>
      <c r="SSL296" s="755"/>
      <c r="SSM296" s="755"/>
      <c r="SSN296" s="755"/>
      <c r="SSO296" s="755"/>
      <c r="SSP296" s="755"/>
      <c r="SSQ296" s="755"/>
      <c r="SSR296" s="755"/>
      <c r="SSS296" s="755"/>
      <c r="SST296" s="755"/>
      <c r="SSU296" s="755"/>
      <c r="SSV296" s="755"/>
      <c r="SSW296" s="755"/>
      <c r="SSX296" s="755"/>
      <c r="SSY296" s="755"/>
      <c r="SSZ296" s="755"/>
      <c r="STA296" s="755"/>
      <c r="STB296" s="755"/>
      <c r="STC296" s="755"/>
      <c r="STD296" s="755"/>
      <c r="STE296" s="755"/>
      <c r="STF296" s="755"/>
      <c r="STG296" s="755"/>
      <c r="STH296" s="755"/>
      <c r="STI296" s="755"/>
      <c r="STJ296" s="755"/>
      <c r="STK296" s="755"/>
      <c r="STL296" s="755"/>
      <c r="STM296" s="755"/>
      <c r="STN296" s="755"/>
      <c r="STO296" s="755"/>
      <c r="STP296" s="755"/>
      <c r="STQ296" s="755"/>
      <c r="STR296" s="755"/>
      <c r="STS296" s="755"/>
      <c r="STT296" s="755"/>
      <c r="STU296" s="755"/>
      <c r="STV296" s="755"/>
      <c r="STW296" s="755"/>
      <c r="STX296" s="755"/>
      <c r="STY296" s="755"/>
      <c r="STZ296" s="755"/>
      <c r="SUA296" s="755"/>
      <c r="SUB296" s="755"/>
      <c r="SUC296" s="755"/>
      <c r="SUD296" s="755"/>
      <c r="SUE296" s="755"/>
      <c r="SUF296" s="755"/>
      <c r="SUG296" s="755"/>
      <c r="SUH296" s="755"/>
      <c r="SUI296" s="755"/>
      <c r="SUJ296" s="755"/>
      <c r="SUK296" s="755"/>
      <c r="SUL296" s="755"/>
      <c r="SUM296" s="755"/>
      <c r="SUN296" s="755"/>
      <c r="SUO296" s="755"/>
      <c r="SUP296" s="755"/>
      <c r="SUQ296" s="755"/>
      <c r="SUR296" s="755"/>
      <c r="SUS296" s="755"/>
      <c r="SUT296" s="755"/>
      <c r="SUU296" s="755"/>
      <c r="SUV296" s="755"/>
      <c r="SUW296" s="755"/>
      <c r="SUX296" s="755"/>
      <c r="SUY296" s="755"/>
      <c r="SUZ296" s="755"/>
      <c r="SVA296" s="755"/>
      <c r="SVB296" s="755"/>
      <c r="SVC296" s="755"/>
      <c r="SVD296" s="755"/>
      <c r="SVE296" s="755"/>
      <c r="SVF296" s="755"/>
      <c r="SVG296" s="755"/>
      <c r="SVH296" s="755"/>
      <c r="SVI296" s="755"/>
      <c r="SVJ296" s="755"/>
      <c r="SVK296" s="755"/>
      <c r="SVL296" s="755"/>
      <c r="SVM296" s="755"/>
      <c r="SVN296" s="755"/>
      <c r="SVO296" s="755"/>
      <c r="SVP296" s="755"/>
      <c r="SVQ296" s="755"/>
      <c r="SVR296" s="755"/>
      <c r="SVS296" s="755"/>
      <c r="SVT296" s="755"/>
      <c r="SVU296" s="755"/>
      <c r="SVV296" s="755"/>
      <c r="SVW296" s="755"/>
      <c r="SVX296" s="755"/>
      <c r="SVY296" s="755"/>
      <c r="SVZ296" s="755"/>
      <c r="SWA296" s="755"/>
      <c r="SWB296" s="755"/>
      <c r="SWC296" s="755"/>
      <c r="SWD296" s="755"/>
      <c r="SWE296" s="755"/>
      <c r="SWF296" s="755"/>
      <c r="SWG296" s="755"/>
      <c r="SWH296" s="755"/>
      <c r="SWI296" s="755"/>
      <c r="SWJ296" s="755"/>
      <c r="SWK296" s="755"/>
      <c r="SWL296" s="755"/>
      <c r="SWM296" s="755"/>
      <c r="SWN296" s="755"/>
      <c r="SWO296" s="755"/>
      <c r="SWP296" s="755"/>
      <c r="SWQ296" s="755"/>
      <c r="SWR296" s="755"/>
      <c r="SWS296" s="755"/>
      <c r="SWT296" s="755"/>
      <c r="SWU296" s="755"/>
      <c r="SWV296" s="755"/>
      <c r="SWW296" s="755"/>
      <c r="SWX296" s="755"/>
      <c r="SWY296" s="755"/>
      <c r="SWZ296" s="755"/>
      <c r="SXA296" s="755"/>
      <c r="SXB296" s="755"/>
      <c r="SXC296" s="755"/>
      <c r="SXD296" s="755"/>
      <c r="SXE296" s="755"/>
      <c r="SXF296" s="755"/>
      <c r="SXG296" s="755"/>
      <c r="SXH296" s="755"/>
      <c r="SXI296" s="755"/>
      <c r="SXJ296" s="755"/>
      <c r="SXK296" s="755"/>
      <c r="SXL296" s="755"/>
      <c r="SXM296" s="755"/>
      <c r="SXN296" s="755"/>
      <c r="SXO296" s="755"/>
      <c r="SXP296" s="755"/>
      <c r="SXQ296" s="755"/>
      <c r="SXR296" s="755"/>
      <c r="SXS296" s="755"/>
      <c r="SXT296" s="755"/>
      <c r="SXU296" s="755"/>
      <c r="SXV296" s="755"/>
      <c r="SXW296" s="755"/>
      <c r="SXX296" s="755"/>
      <c r="SXY296" s="755"/>
      <c r="SXZ296" s="755"/>
      <c r="SYA296" s="755"/>
      <c r="SYB296" s="755"/>
      <c r="SYC296" s="755"/>
      <c r="SYD296" s="755"/>
      <c r="SYE296" s="755"/>
      <c r="SYF296" s="755"/>
      <c r="SYG296" s="755"/>
      <c r="SYH296" s="755"/>
      <c r="SYI296" s="755"/>
      <c r="SYJ296" s="755"/>
      <c r="SYK296" s="755"/>
      <c r="SYL296" s="755"/>
      <c r="SYM296" s="755"/>
      <c r="SYN296" s="755"/>
      <c r="SYO296" s="755"/>
      <c r="SYP296" s="755"/>
      <c r="SYQ296" s="755"/>
      <c r="SYR296" s="755"/>
      <c r="SYS296" s="755"/>
      <c r="SYT296" s="755"/>
      <c r="SYU296" s="755"/>
      <c r="SYV296" s="755"/>
      <c r="SYW296" s="755"/>
      <c r="SYX296" s="755"/>
      <c r="SYY296" s="755"/>
      <c r="SYZ296" s="755"/>
      <c r="SZA296" s="755"/>
      <c r="SZB296" s="755"/>
      <c r="SZC296" s="755"/>
      <c r="SZD296" s="755"/>
      <c r="SZE296" s="755"/>
      <c r="SZF296" s="755"/>
      <c r="SZG296" s="755"/>
      <c r="SZH296" s="755"/>
      <c r="SZI296" s="755"/>
      <c r="SZJ296" s="755"/>
      <c r="SZK296" s="755"/>
      <c r="SZL296" s="755"/>
      <c r="SZM296" s="755"/>
      <c r="SZN296" s="755"/>
      <c r="SZO296" s="755"/>
      <c r="SZP296" s="755"/>
      <c r="SZQ296" s="755"/>
      <c r="SZR296" s="755"/>
      <c r="SZS296" s="755"/>
      <c r="SZT296" s="755"/>
      <c r="SZU296" s="755"/>
      <c r="SZV296" s="755"/>
      <c r="SZW296" s="755"/>
      <c r="SZX296" s="755"/>
      <c r="SZY296" s="755"/>
      <c r="SZZ296" s="755"/>
      <c r="TAA296" s="755"/>
      <c r="TAB296" s="755"/>
      <c r="TAC296" s="755"/>
      <c r="TAD296" s="755"/>
      <c r="TAE296" s="755"/>
      <c r="TAF296" s="755"/>
      <c r="TAG296" s="755"/>
      <c r="TAH296" s="755"/>
      <c r="TAI296" s="755"/>
      <c r="TAJ296" s="755"/>
      <c r="TAK296" s="755"/>
      <c r="TAL296" s="755"/>
      <c r="TAM296" s="755"/>
      <c r="TAN296" s="755"/>
      <c r="TAO296" s="755"/>
      <c r="TAP296" s="755"/>
      <c r="TAQ296" s="755"/>
      <c r="TAR296" s="755"/>
      <c r="TAS296" s="755"/>
      <c r="TAT296" s="755"/>
      <c r="TAU296" s="755"/>
      <c r="TAV296" s="755"/>
      <c r="TAW296" s="755"/>
      <c r="TAX296" s="755"/>
      <c r="TAY296" s="755"/>
      <c r="TAZ296" s="755"/>
      <c r="TBA296" s="755"/>
      <c r="TBB296" s="755"/>
      <c r="TBC296" s="755"/>
      <c r="TBD296" s="755"/>
      <c r="TBE296" s="755"/>
      <c r="TBF296" s="755"/>
      <c r="TBG296" s="755"/>
      <c r="TBH296" s="755"/>
      <c r="TBI296" s="755"/>
      <c r="TBJ296" s="755"/>
      <c r="TBK296" s="755"/>
      <c r="TBL296" s="755"/>
      <c r="TBM296" s="755"/>
      <c r="TBN296" s="755"/>
      <c r="TBO296" s="755"/>
      <c r="TBP296" s="755"/>
      <c r="TBQ296" s="755"/>
      <c r="TBR296" s="755"/>
      <c r="TBS296" s="755"/>
      <c r="TBT296" s="755"/>
      <c r="TBU296" s="755"/>
      <c r="TBV296" s="755"/>
      <c r="TBW296" s="755"/>
      <c r="TBX296" s="755"/>
      <c r="TBY296" s="755"/>
      <c r="TBZ296" s="755"/>
      <c r="TCA296" s="755"/>
      <c r="TCB296" s="755"/>
      <c r="TCC296" s="755"/>
      <c r="TCD296" s="755"/>
      <c r="TCE296" s="755"/>
      <c r="TCF296" s="755"/>
      <c r="TCG296" s="755"/>
      <c r="TCH296" s="755"/>
      <c r="TCI296" s="755"/>
      <c r="TCJ296" s="755"/>
      <c r="TCK296" s="755"/>
      <c r="TCL296" s="755"/>
      <c r="TCM296" s="755"/>
      <c r="TCN296" s="755"/>
      <c r="TCO296" s="755"/>
      <c r="TCP296" s="755"/>
      <c r="TCQ296" s="755"/>
      <c r="TCR296" s="755"/>
      <c r="TCS296" s="755"/>
      <c r="TCT296" s="755"/>
      <c r="TCU296" s="755"/>
      <c r="TCV296" s="755"/>
      <c r="TCW296" s="755"/>
      <c r="TCX296" s="755"/>
      <c r="TCY296" s="755"/>
      <c r="TCZ296" s="755"/>
      <c r="TDA296" s="755"/>
      <c r="TDB296" s="755"/>
      <c r="TDC296" s="755"/>
      <c r="TDD296" s="755"/>
      <c r="TDE296" s="755"/>
      <c r="TDF296" s="755"/>
      <c r="TDG296" s="755"/>
      <c r="TDH296" s="755"/>
      <c r="TDI296" s="755"/>
      <c r="TDJ296" s="755"/>
      <c r="TDK296" s="755"/>
      <c r="TDL296" s="755"/>
      <c r="TDM296" s="755"/>
      <c r="TDN296" s="755"/>
      <c r="TDO296" s="755"/>
      <c r="TDP296" s="755"/>
      <c r="TDQ296" s="755"/>
      <c r="TDR296" s="755"/>
      <c r="TDS296" s="755"/>
      <c r="TDT296" s="755"/>
      <c r="TDU296" s="755"/>
      <c r="TDV296" s="755"/>
      <c r="TDW296" s="755"/>
      <c r="TDX296" s="755"/>
      <c r="TDY296" s="755"/>
      <c r="TDZ296" s="755"/>
      <c r="TEA296" s="755"/>
      <c r="TEB296" s="755"/>
      <c r="TEC296" s="755"/>
      <c r="TED296" s="755"/>
      <c r="TEE296" s="755"/>
      <c r="TEF296" s="755"/>
      <c r="TEG296" s="755"/>
      <c r="TEH296" s="755"/>
      <c r="TEI296" s="755"/>
      <c r="TEJ296" s="755"/>
      <c r="TEK296" s="755"/>
      <c r="TEL296" s="755"/>
      <c r="TEM296" s="755"/>
      <c r="TEN296" s="755"/>
      <c r="TEO296" s="755"/>
      <c r="TEP296" s="755"/>
      <c r="TEQ296" s="755"/>
      <c r="TER296" s="755"/>
      <c r="TES296" s="755"/>
      <c r="TET296" s="755"/>
      <c r="TEU296" s="755"/>
      <c r="TEV296" s="755"/>
      <c r="TEW296" s="755"/>
      <c r="TEX296" s="755"/>
      <c r="TEY296" s="755"/>
      <c r="TEZ296" s="755"/>
      <c r="TFA296" s="755"/>
      <c r="TFB296" s="755"/>
      <c r="TFC296" s="755"/>
      <c r="TFD296" s="755"/>
      <c r="TFE296" s="755"/>
      <c r="TFF296" s="755"/>
      <c r="TFG296" s="755"/>
      <c r="TFH296" s="755"/>
      <c r="TFI296" s="755"/>
      <c r="TFJ296" s="755"/>
      <c r="TFK296" s="755"/>
      <c r="TFL296" s="755"/>
      <c r="TFM296" s="755"/>
      <c r="TFN296" s="755"/>
      <c r="TFO296" s="755"/>
      <c r="TFP296" s="755"/>
      <c r="TFQ296" s="755"/>
      <c r="TFR296" s="755"/>
      <c r="TFS296" s="755"/>
      <c r="TFT296" s="755"/>
      <c r="TFU296" s="755"/>
      <c r="TFV296" s="755"/>
      <c r="TFW296" s="755"/>
      <c r="TFX296" s="755"/>
      <c r="TFY296" s="755"/>
      <c r="TFZ296" s="755"/>
      <c r="TGA296" s="755"/>
      <c r="TGB296" s="755"/>
      <c r="TGC296" s="755"/>
      <c r="TGD296" s="755"/>
      <c r="TGE296" s="755"/>
      <c r="TGF296" s="755"/>
      <c r="TGG296" s="755"/>
      <c r="TGH296" s="755"/>
      <c r="TGI296" s="755"/>
      <c r="TGJ296" s="755"/>
      <c r="TGK296" s="755"/>
      <c r="TGL296" s="755"/>
      <c r="TGM296" s="755"/>
      <c r="TGN296" s="755"/>
      <c r="TGO296" s="755"/>
      <c r="TGP296" s="755"/>
      <c r="TGQ296" s="755"/>
      <c r="TGR296" s="755"/>
      <c r="TGS296" s="755"/>
      <c r="TGT296" s="755"/>
      <c r="TGU296" s="755"/>
      <c r="TGV296" s="755"/>
      <c r="TGW296" s="755"/>
      <c r="TGX296" s="755"/>
      <c r="TGY296" s="755"/>
      <c r="TGZ296" s="755"/>
      <c r="THA296" s="755"/>
      <c r="THB296" s="755"/>
      <c r="THC296" s="755"/>
      <c r="THD296" s="755"/>
      <c r="THE296" s="755"/>
      <c r="THF296" s="755"/>
      <c r="THG296" s="755"/>
      <c r="THH296" s="755"/>
      <c r="THI296" s="755"/>
      <c r="THJ296" s="755"/>
      <c r="THK296" s="755"/>
      <c r="THL296" s="755"/>
      <c r="THM296" s="755"/>
      <c r="THN296" s="755"/>
      <c r="THO296" s="755"/>
      <c r="THP296" s="755"/>
      <c r="THQ296" s="755"/>
      <c r="THR296" s="755"/>
      <c r="THS296" s="755"/>
      <c r="THT296" s="755"/>
      <c r="THU296" s="755"/>
      <c r="THV296" s="755"/>
      <c r="THW296" s="755"/>
      <c r="THX296" s="755"/>
      <c r="THY296" s="755"/>
      <c r="THZ296" s="755"/>
      <c r="TIA296" s="755"/>
      <c r="TIB296" s="755"/>
      <c r="TIC296" s="755"/>
      <c r="TID296" s="755"/>
      <c r="TIE296" s="755"/>
      <c r="TIF296" s="755"/>
      <c r="TIG296" s="755"/>
      <c r="TIH296" s="755"/>
      <c r="TII296" s="755"/>
      <c r="TIJ296" s="755"/>
      <c r="TIK296" s="755"/>
      <c r="TIL296" s="755"/>
      <c r="TIM296" s="755"/>
      <c r="TIN296" s="755"/>
      <c r="TIO296" s="755"/>
      <c r="TIP296" s="755"/>
      <c r="TIQ296" s="755"/>
      <c r="TIR296" s="755"/>
      <c r="TIS296" s="755"/>
      <c r="TIT296" s="755"/>
      <c r="TIU296" s="755"/>
      <c r="TIV296" s="755"/>
      <c r="TIW296" s="755"/>
      <c r="TIX296" s="755"/>
      <c r="TIY296" s="755"/>
      <c r="TIZ296" s="755"/>
      <c r="TJA296" s="755"/>
      <c r="TJB296" s="755"/>
      <c r="TJC296" s="755"/>
      <c r="TJD296" s="755"/>
      <c r="TJE296" s="755"/>
      <c r="TJF296" s="755"/>
      <c r="TJG296" s="755"/>
      <c r="TJH296" s="755"/>
      <c r="TJI296" s="755"/>
      <c r="TJJ296" s="755"/>
      <c r="TJK296" s="755"/>
      <c r="TJL296" s="755"/>
      <c r="TJM296" s="755"/>
      <c r="TJN296" s="755"/>
      <c r="TJO296" s="755"/>
      <c r="TJP296" s="755"/>
      <c r="TJQ296" s="755"/>
      <c r="TJR296" s="755"/>
      <c r="TJS296" s="755"/>
      <c r="TJT296" s="755"/>
      <c r="TJU296" s="755"/>
      <c r="TJV296" s="755"/>
      <c r="TJW296" s="755"/>
      <c r="TJX296" s="755"/>
      <c r="TJY296" s="755"/>
      <c r="TJZ296" s="755"/>
      <c r="TKA296" s="755"/>
      <c r="TKB296" s="755"/>
      <c r="TKC296" s="755"/>
      <c r="TKD296" s="755"/>
      <c r="TKE296" s="755"/>
      <c r="TKF296" s="755"/>
      <c r="TKG296" s="755"/>
      <c r="TKH296" s="755"/>
      <c r="TKI296" s="755"/>
      <c r="TKJ296" s="755"/>
      <c r="TKK296" s="755"/>
      <c r="TKL296" s="755"/>
      <c r="TKM296" s="755"/>
      <c r="TKN296" s="755"/>
      <c r="TKO296" s="755"/>
      <c r="TKP296" s="755"/>
      <c r="TKQ296" s="755"/>
      <c r="TKR296" s="755"/>
      <c r="TKS296" s="755"/>
      <c r="TKT296" s="755"/>
      <c r="TKU296" s="755"/>
      <c r="TKV296" s="755"/>
      <c r="TKW296" s="755"/>
      <c r="TKX296" s="755"/>
      <c r="TKY296" s="755"/>
      <c r="TKZ296" s="755"/>
      <c r="TLA296" s="755"/>
      <c r="TLB296" s="755"/>
      <c r="TLC296" s="755"/>
      <c r="TLD296" s="755"/>
      <c r="TLE296" s="755"/>
      <c r="TLF296" s="755"/>
      <c r="TLG296" s="755"/>
      <c r="TLH296" s="755"/>
      <c r="TLI296" s="755"/>
      <c r="TLJ296" s="755"/>
      <c r="TLK296" s="755"/>
      <c r="TLL296" s="755"/>
      <c r="TLM296" s="755"/>
      <c r="TLN296" s="755"/>
      <c r="TLO296" s="755"/>
      <c r="TLP296" s="755"/>
      <c r="TLQ296" s="755"/>
      <c r="TLR296" s="755"/>
      <c r="TLS296" s="755"/>
      <c r="TLT296" s="755"/>
      <c r="TLU296" s="755"/>
      <c r="TLV296" s="755"/>
      <c r="TLW296" s="755"/>
      <c r="TLX296" s="755"/>
      <c r="TLY296" s="755"/>
      <c r="TLZ296" s="755"/>
      <c r="TMA296" s="755"/>
      <c r="TMB296" s="755"/>
      <c r="TMC296" s="755"/>
      <c r="TMD296" s="755"/>
      <c r="TME296" s="755"/>
      <c r="TMF296" s="755"/>
      <c r="TMG296" s="755"/>
      <c r="TMH296" s="755"/>
      <c r="TMI296" s="755"/>
      <c r="TMJ296" s="755"/>
      <c r="TMK296" s="755"/>
      <c r="TML296" s="755"/>
      <c r="TMM296" s="755"/>
      <c r="TMN296" s="755"/>
      <c r="TMO296" s="755"/>
      <c r="TMP296" s="755"/>
      <c r="TMQ296" s="755"/>
      <c r="TMR296" s="755"/>
      <c r="TMS296" s="755"/>
      <c r="TMT296" s="755"/>
      <c r="TMU296" s="755"/>
      <c r="TMV296" s="755"/>
      <c r="TMW296" s="755"/>
      <c r="TMX296" s="755"/>
      <c r="TMY296" s="755"/>
      <c r="TMZ296" s="755"/>
      <c r="TNA296" s="755"/>
      <c r="TNB296" s="755"/>
      <c r="TNC296" s="755"/>
      <c r="TND296" s="755"/>
      <c r="TNE296" s="755"/>
      <c r="TNF296" s="755"/>
      <c r="TNG296" s="755"/>
      <c r="TNH296" s="755"/>
      <c r="TNI296" s="755"/>
      <c r="TNJ296" s="755"/>
      <c r="TNK296" s="755"/>
      <c r="TNL296" s="755"/>
      <c r="TNM296" s="755"/>
      <c r="TNN296" s="755"/>
      <c r="TNO296" s="755"/>
      <c r="TNP296" s="755"/>
      <c r="TNQ296" s="755"/>
      <c r="TNR296" s="755"/>
      <c r="TNS296" s="755"/>
      <c r="TNT296" s="755"/>
      <c r="TNU296" s="755"/>
      <c r="TNV296" s="755"/>
      <c r="TNW296" s="755"/>
      <c r="TNX296" s="755"/>
      <c r="TNY296" s="755"/>
      <c r="TNZ296" s="755"/>
      <c r="TOA296" s="755"/>
      <c r="TOB296" s="755"/>
      <c r="TOC296" s="755"/>
      <c r="TOD296" s="755"/>
      <c r="TOE296" s="755"/>
      <c r="TOF296" s="755"/>
      <c r="TOG296" s="755"/>
      <c r="TOH296" s="755"/>
      <c r="TOI296" s="755"/>
      <c r="TOJ296" s="755"/>
      <c r="TOK296" s="755"/>
      <c r="TOL296" s="755"/>
      <c r="TOM296" s="755"/>
      <c r="TON296" s="755"/>
      <c r="TOO296" s="755"/>
      <c r="TOP296" s="755"/>
      <c r="TOQ296" s="755"/>
      <c r="TOR296" s="755"/>
      <c r="TOS296" s="755"/>
      <c r="TOT296" s="755"/>
      <c r="TOU296" s="755"/>
      <c r="TOV296" s="755"/>
      <c r="TOW296" s="755"/>
      <c r="TOX296" s="755"/>
      <c r="TOY296" s="755"/>
      <c r="TOZ296" s="755"/>
      <c r="TPA296" s="755"/>
      <c r="TPB296" s="755"/>
      <c r="TPC296" s="755"/>
      <c r="TPD296" s="755"/>
      <c r="TPE296" s="755"/>
      <c r="TPF296" s="755"/>
      <c r="TPG296" s="755"/>
      <c r="TPH296" s="755"/>
      <c r="TPI296" s="755"/>
      <c r="TPJ296" s="755"/>
      <c r="TPK296" s="755"/>
      <c r="TPL296" s="755"/>
      <c r="TPM296" s="755"/>
      <c r="TPN296" s="755"/>
      <c r="TPO296" s="755"/>
      <c r="TPP296" s="755"/>
      <c r="TPQ296" s="755"/>
      <c r="TPR296" s="755"/>
      <c r="TPS296" s="755"/>
      <c r="TPT296" s="755"/>
      <c r="TPU296" s="755"/>
      <c r="TPV296" s="755"/>
      <c r="TPW296" s="755"/>
      <c r="TPX296" s="755"/>
      <c r="TPY296" s="755"/>
      <c r="TPZ296" s="755"/>
      <c r="TQA296" s="755"/>
      <c r="TQB296" s="755"/>
      <c r="TQC296" s="755"/>
      <c r="TQD296" s="755"/>
      <c r="TQE296" s="755"/>
      <c r="TQF296" s="755"/>
      <c r="TQG296" s="755"/>
      <c r="TQH296" s="755"/>
      <c r="TQI296" s="755"/>
      <c r="TQJ296" s="755"/>
      <c r="TQK296" s="755"/>
      <c r="TQL296" s="755"/>
      <c r="TQM296" s="755"/>
      <c r="TQN296" s="755"/>
      <c r="TQO296" s="755"/>
      <c r="TQP296" s="755"/>
      <c r="TQQ296" s="755"/>
      <c r="TQR296" s="755"/>
      <c r="TQS296" s="755"/>
      <c r="TQT296" s="755"/>
      <c r="TQU296" s="755"/>
      <c r="TQV296" s="755"/>
      <c r="TQW296" s="755"/>
      <c r="TQX296" s="755"/>
      <c r="TQY296" s="755"/>
      <c r="TQZ296" s="755"/>
      <c r="TRA296" s="755"/>
      <c r="TRB296" s="755"/>
      <c r="TRC296" s="755"/>
      <c r="TRD296" s="755"/>
      <c r="TRE296" s="755"/>
      <c r="TRF296" s="755"/>
      <c r="TRG296" s="755"/>
      <c r="TRH296" s="755"/>
      <c r="TRI296" s="755"/>
      <c r="TRJ296" s="755"/>
      <c r="TRK296" s="755"/>
      <c r="TRL296" s="755"/>
      <c r="TRM296" s="755"/>
      <c r="TRN296" s="755"/>
      <c r="TRO296" s="755"/>
      <c r="TRP296" s="755"/>
      <c r="TRQ296" s="755"/>
      <c r="TRR296" s="755"/>
      <c r="TRS296" s="755"/>
      <c r="TRT296" s="755"/>
      <c r="TRU296" s="755"/>
      <c r="TRV296" s="755"/>
      <c r="TRW296" s="755"/>
      <c r="TRX296" s="755"/>
      <c r="TRY296" s="755"/>
      <c r="TRZ296" s="755"/>
      <c r="TSA296" s="755"/>
      <c r="TSB296" s="755"/>
      <c r="TSC296" s="755"/>
      <c r="TSD296" s="755"/>
      <c r="TSE296" s="755"/>
      <c r="TSF296" s="755"/>
      <c r="TSG296" s="755"/>
      <c r="TSH296" s="755"/>
      <c r="TSI296" s="755"/>
      <c r="TSJ296" s="755"/>
      <c r="TSK296" s="755"/>
      <c r="TSL296" s="755"/>
      <c r="TSM296" s="755"/>
      <c r="TSN296" s="755"/>
      <c r="TSO296" s="755"/>
      <c r="TSP296" s="755"/>
      <c r="TSQ296" s="755"/>
      <c r="TSR296" s="755"/>
      <c r="TSS296" s="755"/>
      <c r="TST296" s="755"/>
      <c r="TSU296" s="755"/>
      <c r="TSV296" s="755"/>
      <c r="TSW296" s="755"/>
      <c r="TSX296" s="755"/>
      <c r="TSY296" s="755"/>
      <c r="TSZ296" s="755"/>
      <c r="TTA296" s="755"/>
      <c r="TTB296" s="755"/>
      <c r="TTC296" s="755"/>
      <c r="TTD296" s="755"/>
      <c r="TTE296" s="755"/>
      <c r="TTF296" s="755"/>
      <c r="TTG296" s="755"/>
      <c r="TTH296" s="755"/>
      <c r="TTI296" s="755"/>
      <c r="TTJ296" s="755"/>
      <c r="TTK296" s="755"/>
      <c r="TTL296" s="755"/>
      <c r="TTM296" s="755"/>
      <c r="TTN296" s="755"/>
      <c r="TTO296" s="755"/>
      <c r="TTP296" s="755"/>
      <c r="TTQ296" s="755"/>
      <c r="TTR296" s="755"/>
      <c r="TTS296" s="755"/>
      <c r="TTT296" s="755"/>
      <c r="TTU296" s="755"/>
      <c r="TTV296" s="755"/>
      <c r="TTW296" s="755"/>
      <c r="TTX296" s="755"/>
      <c r="TTY296" s="755"/>
      <c r="TTZ296" s="755"/>
      <c r="TUA296" s="755"/>
      <c r="TUB296" s="755"/>
      <c r="TUC296" s="755"/>
      <c r="TUD296" s="755"/>
      <c r="TUE296" s="755"/>
      <c r="TUF296" s="755"/>
      <c r="TUG296" s="755"/>
      <c r="TUH296" s="755"/>
      <c r="TUI296" s="755"/>
      <c r="TUJ296" s="755"/>
      <c r="TUK296" s="755"/>
      <c r="TUL296" s="755"/>
      <c r="TUM296" s="755"/>
      <c r="TUN296" s="755"/>
      <c r="TUO296" s="755"/>
      <c r="TUP296" s="755"/>
      <c r="TUQ296" s="755"/>
      <c r="TUR296" s="755"/>
      <c r="TUS296" s="755"/>
      <c r="TUT296" s="755"/>
      <c r="TUU296" s="755"/>
      <c r="TUV296" s="755"/>
      <c r="TUW296" s="755"/>
      <c r="TUX296" s="755"/>
      <c r="TUY296" s="755"/>
      <c r="TUZ296" s="755"/>
      <c r="TVA296" s="755"/>
      <c r="TVB296" s="755"/>
      <c r="TVC296" s="755"/>
      <c r="TVD296" s="755"/>
      <c r="TVE296" s="755"/>
      <c r="TVF296" s="755"/>
      <c r="TVG296" s="755"/>
      <c r="TVH296" s="755"/>
      <c r="TVI296" s="755"/>
      <c r="TVJ296" s="755"/>
      <c r="TVK296" s="755"/>
      <c r="TVL296" s="755"/>
      <c r="TVM296" s="755"/>
      <c r="TVN296" s="755"/>
      <c r="TVO296" s="755"/>
      <c r="TVP296" s="755"/>
      <c r="TVQ296" s="755"/>
      <c r="TVR296" s="755"/>
      <c r="TVS296" s="755"/>
      <c r="TVT296" s="755"/>
      <c r="TVU296" s="755"/>
      <c r="TVV296" s="755"/>
      <c r="TVW296" s="755"/>
      <c r="TVX296" s="755"/>
      <c r="TVY296" s="755"/>
      <c r="TVZ296" s="755"/>
      <c r="TWA296" s="755"/>
      <c r="TWB296" s="755"/>
      <c r="TWC296" s="755"/>
      <c r="TWD296" s="755"/>
      <c r="TWE296" s="755"/>
      <c r="TWF296" s="755"/>
      <c r="TWG296" s="755"/>
      <c r="TWH296" s="755"/>
      <c r="TWI296" s="755"/>
      <c r="TWJ296" s="755"/>
      <c r="TWK296" s="755"/>
      <c r="TWL296" s="755"/>
      <c r="TWM296" s="755"/>
      <c r="TWN296" s="755"/>
      <c r="TWO296" s="755"/>
      <c r="TWP296" s="755"/>
      <c r="TWQ296" s="755"/>
      <c r="TWR296" s="755"/>
      <c r="TWS296" s="755"/>
      <c r="TWT296" s="755"/>
      <c r="TWU296" s="755"/>
      <c r="TWV296" s="755"/>
      <c r="TWW296" s="755"/>
      <c r="TWX296" s="755"/>
      <c r="TWY296" s="755"/>
      <c r="TWZ296" s="755"/>
      <c r="TXA296" s="755"/>
      <c r="TXB296" s="755"/>
      <c r="TXC296" s="755"/>
      <c r="TXD296" s="755"/>
      <c r="TXE296" s="755"/>
      <c r="TXF296" s="755"/>
      <c r="TXG296" s="755"/>
      <c r="TXH296" s="755"/>
      <c r="TXI296" s="755"/>
      <c r="TXJ296" s="755"/>
      <c r="TXK296" s="755"/>
      <c r="TXL296" s="755"/>
      <c r="TXM296" s="755"/>
      <c r="TXN296" s="755"/>
      <c r="TXO296" s="755"/>
      <c r="TXP296" s="755"/>
      <c r="TXQ296" s="755"/>
      <c r="TXR296" s="755"/>
      <c r="TXS296" s="755"/>
      <c r="TXT296" s="755"/>
      <c r="TXU296" s="755"/>
      <c r="TXV296" s="755"/>
      <c r="TXW296" s="755"/>
      <c r="TXX296" s="755"/>
      <c r="TXY296" s="755"/>
      <c r="TXZ296" s="755"/>
      <c r="TYA296" s="755"/>
      <c r="TYB296" s="755"/>
      <c r="TYC296" s="755"/>
      <c r="TYD296" s="755"/>
      <c r="TYE296" s="755"/>
      <c r="TYF296" s="755"/>
      <c r="TYG296" s="755"/>
      <c r="TYH296" s="755"/>
      <c r="TYI296" s="755"/>
      <c r="TYJ296" s="755"/>
      <c r="TYK296" s="755"/>
      <c r="TYL296" s="755"/>
      <c r="TYM296" s="755"/>
      <c r="TYN296" s="755"/>
      <c r="TYO296" s="755"/>
      <c r="TYP296" s="755"/>
      <c r="TYQ296" s="755"/>
      <c r="TYR296" s="755"/>
      <c r="TYS296" s="755"/>
      <c r="TYT296" s="755"/>
      <c r="TYU296" s="755"/>
      <c r="TYV296" s="755"/>
      <c r="TYW296" s="755"/>
      <c r="TYX296" s="755"/>
      <c r="TYY296" s="755"/>
      <c r="TYZ296" s="755"/>
      <c r="TZA296" s="755"/>
      <c r="TZB296" s="755"/>
      <c r="TZC296" s="755"/>
      <c r="TZD296" s="755"/>
      <c r="TZE296" s="755"/>
      <c r="TZF296" s="755"/>
      <c r="TZG296" s="755"/>
      <c r="TZH296" s="755"/>
      <c r="TZI296" s="755"/>
      <c r="TZJ296" s="755"/>
      <c r="TZK296" s="755"/>
      <c r="TZL296" s="755"/>
      <c r="TZM296" s="755"/>
      <c r="TZN296" s="755"/>
      <c r="TZO296" s="755"/>
      <c r="TZP296" s="755"/>
      <c r="TZQ296" s="755"/>
      <c r="TZR296" s="755"/>
      <c r="TZS296" s="755"/>
      <c r="TZT296" s="755"/>
      <c r="TZU296" s="755"/>
      <c r="TZV296" s="755"/>
      <c r="TZW296" s="755"/>
      <c r="TZX296" s="755"/>
      <c r="TZY296" s="755"/>
      <c r="TZZ296" s="755"/>
      <c r="UAA296" s="755"/>
      <c r="UAB296" s="755"/>
      <c r="UAC296" s="755"/>
      <c r="UAD296" s="755"/>
      <c r="UAE296" s="755"/>
      <c r="UAF296" s="755"/>
      <c r="UAG296" s="755"/>
      <c r="UAH296" s="755"/>
      <c r="UAI296" s="755"/>
      <c r="UAJ296" s="755"/>
      <c r="UAK296" s="755"/>
      <c r="UAL296" s="755"/>
      <c r="UAM296" s="755"/>
      <c r="UAN296" s="755"/>
      <c r="UAO296" s="755"/>
      <c r="UAP296" s="755"/>
      <c r="UAQ296" s="755"/>
      <c r="UAR296" s="755"/>
      <c r="UAS296" s="755"/>
      <c r="UAT296" s="755"/>
      <c r="UAU296" s="755"/>
      <c r="UAV296" s="755"/>
      <c r="UAW296" s="755"/>
      <c r="UAX296" s="755"/>
      <c r="UAY296" s="755"/>
      <c r="UAZ296" s="755"/>
      <c r="UBA296" s="755"/>
      <c r="UBB296" s="755"/>
      <c r="UBC296" s="755"/>
      <c r="UBD296" s="755"/>
      <c r="UBE296" s="755"/>
      <c r="UBF296" s="755"/>
      <c r="UBG296" s="755"/>
      <c r="UBH296" s="755"/>
      <c r="UBI296" s="755"/>
      <c r="UBJ296" s="755"/>
      <c r="UBK296" s="755"/>
      <c r="UBL296" s="755"/>
      <c r="UBM296" s="755"/>
      <c r="UBN296" s="755"/>
      <c r="UBO296" s="755"/>
      <c r="UBP296" s="755"/>
      <c r="UBQ296" s="755"/>
      <c r="UBR296" s="755"/>
      <c r="UBS296" s="755"/>
      <c r="UBT296" s="755"/>
      <c r="UBU296" s="755"/>
      <c r="UBV296" s="755"/>
      <c r="UBW296" s="755"/>
      <c r="UBX296" s="755"/>
      <c r="UBY296" s="755"/>
      <c r="UBZ296" s="755"/>
      <c r="UCA296" s="755"/>
      <c r="UCB296" s="755"/>
      <c r="UCC296" s="755"/>
      <c r="UCD296" s="755"/>
      <c r="UCE296" s="755"/>
      <c r="UCF296" s="755"/>
      <c r="UCG296" s="755"/>
      <c r="UCH296" s="755"/>
      <c r="UCI296" s="755"/>
      <c r="UCJ296" s="755"/>
      <c r="UCK296" s="755"/>
      <c r="UCL296" s="755"/>
      <c r="UCM296" s="755"/>
      <c r="UCN296" s="755"/>
      <c r="UCO296" s="755"/>
      <c r="UCP296" s="755"/>
      <c r="UCQ296" s="755"/>
      <c r="UCR296" s="755"/>
      <c r="UCS296" s="755"/>
      <c r="UCT296" s="755"/>
      <c r="UCU296" s="755"/>
      <c r="UCV296" s="755"/>
      <c r="UCW296" s="755"/>
      <c r="UCX296" s="755"/>
      <c r="UCY296" s="755"/>
      <c r="UCZ296" s="755"/>
      <c r="UDA296" s="755"/>
      <c r="UDB296" s="755"/>
      <c r="UDC296" s="755"/>
      <c r="UDD296" s="755"/>
      <c r="UDE296" s="755"/>
      <c r="UDF296" s="755"/>
      <c r="UDG296" s="755"/>
      <c r="UDH296" s="755"/>
      <c r="UDI296" s="755"/>
      <c r="UDJ296" s="755"/>
      <c r="UDK296" s="755"/>
      <c r="UDL296" s="755"/>
      <c r="UDM296" s="755"/>
      <c r="UDN296" s="755"/>
      <c r="UDO296" s="755"/>
      <c r="UDP296" s="755"/>
      <c r="UDQ296" s="755"/>
      <c r="UDR296" s="755"/>
      <c r="UDS296" s="755"/>
      <c r="UDT296" s="755"/>
      <c r="UDU296" s="755"/>
      <c r="UDV296" s="755"/>
      <c r="UDW296" s="755"/>
      <c r="UDX296" s="755"/>
      <c r="UDY296" s="755"/>
      <c r="UDZ296" s="755"/>
      <c r="UEA296" s="755"/>
      <c r="UEB296" s="755"/>
      <c r="UEC296" s="755"/>
      <c r="UED296" s="755"/>
      <c r="UEE296" s="755"/>
      <c r="UEF296" s="755"/>
      <c r="UEG296" s="755"/>
      <c r="UEH296" s="755"/>
      <c r="UEI296" s="755"/>
      <c r="UEJ296" s="755"/>
      <c r="UEK296" s="755"/>
      <c r="UEL296" s="755"/>
      <c r="UEM296" s="755"/>
      <c r="UEN296" s="755"/>
      <c r="UEO296" s="755"/>
      <c r="UEP296" s="755"/>
      <c r="UEQ296" s="755"/>
      <c r="UER296" s="755"/>
      <c r="UES296" s="755"/>
      <c r="UET296" s="755"/>
      <c r="UEU296" s="755"/>
      <c r="UEV296" s="755"/>
      <c r="UEW296" s="755"/>
      <c r="UEX296" s="755"/>
      <c r="UEY296" s="755"/>
      <c r="UEZ296" s="755"/>
      <c r="UFA296" s="755"/>
      <c r="UFB296" s="755"/>
      <c r="UFC296" s="755"/>
      <c r="UFD296" s="755"/>
      <c r="UFE296" s="755"/>
      <c r="UFF296" s="755"/>
      <c r="UFG296" s="755"/>
      <c r="UFH296" s="755"/>
      <c r="UFI296" s="755"/>
      <c r="UFJ296" s="755"/>
      <c r="UFK296" s="755"/>
      <c r="UFL296" s="755"/>
      <c r="UFM296" s="755"/>
      <c r="UFN296" s="755"/>
      <c r="UFO296" s="755"/>
      <c r="UFP296" s="755"/>
      <c r="UFQ296" s="755"/>
      <c r="UFR296" s="755"/>
      <c r="UFS296" s="755"/>
      <c r="UFT296" s="755"/>
      <c r="UFU296" s="755"/>
      <c r="UFV296" s="755"/>
      <c r="UFW296" s="755"/>
      <c r="UFX296" s="755"/>
      <c r="UFY296" s="755"/>
      <c r="UFZ296" s="755"/>
      <c r="UGA296" s="755"/>
      <c r="UGB296" s="755"/>
      <c r="UGC296" s="755"/>
      <c r="UGD296" s="755"/>
      <c r="UGE296" s="755"/>
      <c r="UGF296" s="755"/>
      <c r="UGG296" s="755"/>
      <c r="UGH296" s="755"/>
      <c r="UGI296" s="755"/>
      <c r="UGJ296" s="755"/>
      <c r="UGK296" s="755"/>
      <c r="UGL296" s="755"/>
      <c r="UGM296" s="755"/>
      <c r="UGN296" s="755"/>
      <c r="UGO296" s="755"/>
      <c r="UGP296" s="755"/>
      <c r="UGQ296" s="755"/>
      <c r="UGR296" s="755"/>
      <c r="UGS296" s="755"/>
      <c r="UGT296" s="755"/>
      <c r="UGU296" s="755"/>
      <c r="UGV296" s="755"/>
      <c r="UGW296" s="755"/>
      <c r="UGX296" s="755"/>
      <c r="UGY296" s="755"/>
      <c r="UGZ296" s="755"/>
      <c r="UHA296" s="755"/>
      <c r="UHB296" s="755"/>
      <c r="UHC296" s="755"/>
      <c r="UHD296" s="755"/>
      <c r="UHE296" s="755"/>
      <c r="UHF296" s="755"/>
      <c r="UHG296" s="755"/>
      <c r="UHH296" s="755"/>
      <c r="UHI296" s="755"/>
      <c r="UHJ296" s="755"/>
      <c r="UHK296" s="755"/>
      <c r="UHL296" s="755"/>
      <c r="UHM296" s="755"/>
      <c r="UHN296" s="755"/>
      <c r="UHO296" s="755"/>
      <c r="UHP296" s="755"/>
      <c r="UHQ296" s="755"/>
      <c r="UHR296" s="755"/>
      <c r="UHS296" s="755"/>
      <c r="UHT296" s="755"/>
      <c r="UHU296" s="755"/>
      <c r="UHV296" s="755"/>
      <c r="UHW296" s="755"/>
      <c r="UHX296" s="755"/>
      <c r="UHY296" s="755"/>
      <c r="UHZ296" s="755"/>
      <c r="UIA296" s="755"/>
      <c r="UIB296" s="755"/>
      <c r="UIC296" s="755"/>
      <c r="UID296" s="755"/>
      <c r="UIE296" s="755"/>
      <c r="UIF296" s="755"/>
      <c r="UIG296" s="755"/>
      <c r="UIH296" s="755"/>
      <c r="UII296" s="755"/>
      <c r="UIJ296" s="755"/>
      <c r="UIK296" s="755"/>
      <c r="UIL296" s="755"/>
      <c r="UIM296" s="755"/>
      <c r="UIN296" s="755"/>
      <c r="UIO296" s="755"/>
      <c r="UIP296" s="755"/>
      <c r="UIQ296" s="755"/>
      <c r="UIR296" s="755"/>
      <c r="UIS296" s="755"/>
      <c r="UIT296" s="755"/>
      <c r="UIU296" s="755"/>
      <c r="UIV296" s="755"/>
      <c r="UIW296" s="755"/>
      <c r="UIX296" s="755"/>
      <c r="UIY296" s="755"/>
      <c r="UIZ296" s="755"/>
      <c r="UJA296" s="755"/>
      <c r="UJB296" s="755"/>
      <c r="UJC296" s="755"/>
      <c r="UJD296" s="755"/>
      <c r="UJE296" s="755"/>
      <c r="UJF296" s="755"/>
      <c r="UJG296" s="755"/>
      <c r="UJH296" s="755"/>
      <c r="UJI296" s="755"/>
      <c r="UJJ296" s="755"/>
      <c r="UJK296" s="755"/>
      <c r="UJL296" s="755"/>
      <c r="UJM296" s="755"/>
      <c r="UJN296" s="755"/>
      <c r="UJO296" s="755"/>
      <c r="UJP296" s="755"/>
      <c r="UJQ296" s="755"/>
      <c r="UJR296" s="755"/>
      <c r="UJS296" s="755"/>
      <c r="UJT296" s="755"/>
      <c r="UJU296" s="755"/>
      <c r="UJV296" s="755"/>
      <c r="UJW296" s="755"/>
      <c r="UJX296" s="755"/>
      <c r="UJY296" s="755"/>
      <c r="UJZ296" s="755"/>
      <c r="UKA296" s="755"/>
      <c r="UKB296" s="755"/>
      <c r="UKC296" s="755"/>
      <c r="UKD296" s="755"/>
      <c r="UKE296" s="755"/>
      <c r="UKF296" s="755"/>
      <c r="UKG296" s="755"/>
      <c r="UKH296" s="755"/>
      <c r="UKI296" s="755"/>
      <c r="UKJ296" s="755"/>
      <c r="UKK296" s="755"/>
      <c r="UKL296" s="755"/>
      <c r="UKM296" s="755"/>
      <c r="UKN296" s="755"/>
      <c r="UKO296" s="755"/>
      <c r="UKP296" s="755"/>
      <c r="UKQ296" s="755"/>
      <c r="UKR296" s="755"/>
      <c r="UKS296" s="755"/>
      <c r="UKT296" s="755"/>
      <c r="UKU296" s="755"/>
      <c r="UKV296" s="755"/>
      <c r="UKW296" s="755"/>
      <c r="UKX296" s="755"/>
      <c r="UKY296" s="755"/>
      <c r="UKZ296" s="755"/>
      <c r="ULA296" s="755"/>
      <c r="ULB296" s="755"/>
      <c r="ULC296" s="755"/>
      <c r="ULD296" s="755"/>
      <c r="ULE296" s="755"/>
      <c r="ULF296" s="755"/>
      <c r="ULG296" s="755"/>
      <c r="ULH296" s="755"/>
      <c r="ULI296" s="755"/>
      <c r="ULJ296" s="755"/>
      <c r="ULK296" s="755"/>
      <c r="ULL296" s="755"/>
      <c r="ULM296" s="755"/>
      <c r="ULN296" s="755"/>
      <c r="ULO296" s="755"/>
      <c r="ULP296" s="755"/>
      <c r="ULQ296" s="755"/>
      <c r="ULR296" s="755"/>
      <c r="ULS296" s="755"/>
      <c r="ULT296" s="755"/>
      <c r="ULU296" s="755"/>
      <c r="ULV296" s="755"/>
      <c r="ULW296" s="755"/>
      <c r="ULX296" s="755"/>
      <c r="ULY296" s="755"/>
      <c r="ULZ296" s="755"/>
      <c r="UMA296" s="755"/>
      <c r="UMB296" s="755"/>
      <c r="UMC296" s="755"/>
      <c r="UMD296" s="755"/>
      <c r="UME296" s="755"/>
      <c r="UMF296" s="755"/>
      <c r="UMG296" s="755"/>
      <c r="UMH296" s="755"/>
      <c r="UMI296" s="755"/>
      <c r="UMJ296" s="755"/>
      <c r="UMK296" s="755"/>
      <c r="UML296" s="755"/>
      <c r="UMM296" s="755"/>
      <c r="UMN296" s="755"/>
      <c r="UMO296" s="755"/>
      <c r="UMP296" s="755"/>
      <c r="UMQ296" s="755"/>
      <c r="UMR296" s="755"/>
      <c r="UMS296" s="755"/>
      <c r="UMT296" s="755"/>
      <c r="UMU296" s="755"/>
      <c r="UMV296" s="755"/>
      <c r="UMW296" s="755"/>
      <c r="UMX296" s="755"/>
      <c r="UMY296" s="755"/>
      <c r="UMZ296" s="755"/>
      <c r="UNA296" s="755"/>
      <c r="UNB296" s="755"/>
      <c r="UNC296" s="755"/>
      <c r="UND296" s="755"/>
      <c r="UNE296" s="755"/>
      <c r="UNF296" s="755"/>
      <c r="UNG296" s="755"/>
      <c r="UNH296" s="755"/>
      <c r="UNI296" s="755"/>
      <c r="UNJ296" s="755"/>
      <c r="UNK296" s="755"/>
      <c r="UNL296" s="755"/>
      <c r="UNM296" s="755"/>
      <c r="UNN296" s="755"/>
      <c r="UNO296" s="755"/>
      <c r="UNP296" s="755"/>
      <c r="UNQ296" s="755"/>
      <c r="UNR296" s="755"/>
      <c r="UNS296" s="755"/>
      <c r="UNT296" s="755"/>
      <c r="UNU296" s="755"/>
      <c r="UNV296" s="755"/>
      <c r="UNW296" s="755"/>
      <c r="UNX296" s="755"/>
      <c r="UNY296" s="755"/>
      <c r="UNZ296" s="755"/>
      <c r="UOA296" s="755"/>
      <c r="UOB296" s="755"/>
      <c r="UOC296" s="755"/>
      <c r="UOD296" s="755"/>
      <c r="UOE296" s="755"/>
      <c r="UOF296" s="755"/>
      <c r="UOG296" s="755"/>
      <c r="UOH296" s="755"/>
      <c r="UOI296" s="755"/>
      <c r="UOJ296" s="755"/>
      <c r="UOK296" s="755"/>
      <c r="UOL296" s="755"/>
      <c r="UOM296" s="755"/>
      <c r="UON296" s="755"/>
      <c r="UOO296" s="755"/>
      <c r="UOP296" s="755"/>
      <c r="UOQ296" s="755"/>
      <c r="UOR296" s="755"/>
      <c r="UOS296" s="755"/>
      <c r="UOT296" s="755"/>
      <c r="UOU296" s="755"/>
      <c r="UOV296" s="755"/>
      <c r="UOW296" s="755"/>
      <c r="UOX296" s="755"/>
      <c r="UOY296" s="755"/>
      <c r="UOZ296" s="755"/>
      <c r="UPA296" s="755"/>
      <c r="UPB296" s="755"/>
      <c r="UPC296" s="755"/>
      <c r="UPD296" s="755"/>
      <c r="UPE296" s="755"/>
      <c r="UPF296" s="755"/>
      <c r="UPG296" s="755"/>
      <c r="UPH296" s="755"/>
      <c r="UPI296" s="755"/>
      <c r="UPJ296" s="755"/>
      <c r="UPK296" s="755"/>
      <c r="UPL296" s="755"/>
      <c r="UPM296" s="755"/>
      <c r="UPN296" s="755"/>
      <c r="UPO296" s="755"/>
      <c r="UPP296" s="755"/>
      <c r="UPQ296" s="755"/>
      <c r="UPR296" s="755"/>
      <c r="UPS296" s="755"/>
      <c r="UPT296" s="755"/>
      <c r="UPU296" s="755"/>
      <c r="UPV296" s="755"/>
      <c r="UPW296" s="755"/>
      <c r="UPX296" s="755"/>
      <c r="UPY296" s="755"/>
      <c r="UPZ296" s="755"/>
      <c r="UQA296" s="755"/>
      <c r="UQB296" s="755"/>
      <c r="UQC296" s="755"/>
      <c r="UQD296" s="755"/>
      <c r="UQE296" s="755"/>
      <c r="UQF296" s="755"/>
      <c r="UQG296" s="755"/>
      <c r="UQH296" s="755"/>
      <c r="UQI296" s="755"/>
      <c r="UQJ296" s="755"/>
      <c r="UQK296" s="755"/>
      <c r="UQL296" s="755"/>
      <c r="UQM296" s="755"/>
      <c r="UQN296" s="755"/>
      <c r="UQO296" s="755"/>
      <c r="UQP296" s="755"/>
      <c r="UQQ296" s="755"/>
      <c r="UQR296" s="755"/>
      <c r="UQS296" s="755"/>
      <c r="UQT296" s="755"/>
      <c r="UQU296" s="755"/>
      <c r="UQV296" s="755"/>
      <c r="UQW296" s="755"/>
      <c r="UQX296" s="755"/>
      <c r="UQY296" s="755"/>
      <c r="UQZ296" s="755"/>
      <c r="URA296" s="755"/>
      <c r="URB296" s="755"/>
      <c r="URC296" s="755"/>
      <c r="URD296" s="755"/>
      <c r="URE296" s="755"/>
      <c r="URF296" s="755"/>
      <c r="URG296" s="755"/>
      <c r="URH296" s="755"/>
      <c r="URI296" s="755"/>
      <c r="URJ296" s="755"/>
      <c r="URK296" s="755"/>
      <c r="URL296" s="755"/>
      <c r="URM296" s="755"/>
      <c r="URN296" s="755"/>
      <c r="URO296" s="755"/>
      <c r="URP296" s="755"/>
      <c r="URQ296" s="755"/>
      <c r="URR296" s="755"/>
      <c r="URS296" s="755"/>
      <c r="URT296" s="755"/>
      <c r="URU296" s="755"/>
      <c r="URV296" s="755"/>
      <c r="URW296" s="755"/>
      <c r="URX296" s="755"/>
      <c r="URY296" s="755"/>
      <c r="URZ296" s="755"/>
      <c r="USA296" s="755"/>
      <c r="USB296" s="755"/>
      <c r="USC296" s="755"/>
      <c r="USD296" s="755"/>
      <c r="USE296" s="755"/>
      <c r="USF296" s="755"/>
      <c r="USG296" s="755"/>
      <c r="USH296" s="755"/>
      <c r="USI296" s="755"/>
      <c r="USJ296" s="755"/>
      <c r="USK296" s="755"/>
      <c r="USL296" s="755"/>
      <c r="USM296" s="755"/>
      <c r="USN296" s="755"/>
      <c r="USO296" s="755"/>
      <c r="USP296" s="755"/>
      <c r="USQ296" s="755"/>
      <c r="USR296" s="755"/>
      <c r="USS296" s="755"/>
      <c r="UST296" s="755"/>
      <c r="USU296" s="755"/>
      <c r="USV296" s="755"/>
      <c r="USW296" s="755"/>
      <c r="USX296" s="755"/>
      <c r="USY296" s="755"/>
      <c r="USZ296" s="755"/>
      <c r="UTA296" s="755"/>
      <c r="UTB296" s="755"/>
      <c r="UTC296" s="755"/>
      <c r="UTD296" s="755"/>
      <c r="UTE296" s="755"/>
      <c r="UTF296" s="755"/>
      <c r="UTG296" s="755"/>
      <c r="UTH296" s="755"/>
      <c r="UTI296" s="755"/>
      <c r="UTJ296" s="755"/>
      <c r="UTK296" s="755"/>
      <c r="UTL296" s="755"/>
      <c r="UTM296" s="755"/>
      <c r="UTN296" s="755"/>
      <c r="UTO296" s="755"/>
      <c r="UTP296" s="755"/>
      <c r="UTQ296" s="755"/>
      <c r="UTR296" s="755"/>
      <c r="UTS296" s="755"/>
      <c r="UTT296" s="755"/>
      <c r="UTU296" s="755"/>
      <c r="UTV296" s="755"/>
      <c r="UTW296" s="755"/>
      <c r="UTX296" s="755"/>
      <c r="UTY296" s="755"/>
      <c r="UTZ296" s="755"/>
      <c r="UUA296" s="755"/>
      <c r="UUB296" s="755"/>
      <c r="UUC296" s="755"/>
      <c r="UUD296" s="755"/>
      <c r="UUE296" s="755"/>
      <c r="UUF296" s="755"/>
      <c r="UUG296" s="755"/>
      <c r="UUH296" s="755"/>
      <c r="UUI296" s="755"/>
      <c r="UUJ296" s="755"/>
      <c r="UUK296" s="755"/>
      <c r="UUL296" s="755"/>
      <c r="UUM296" s="755"/>
      <c r="UUN296" s="755"/>
      <c r="UUO296" s="755"/>
      <c r="UUP296" s="755"/>
      <c r="UUQ296" s="755"/>
      <c r="UUR296" s="755"/>
      <c r="UUS296" s="755"/>
      <c r="UUT296" s="755"/>
      <c r="UUU296" s="755"/>
      <c r="UUV296" s="755"/>
      <c r="UUW296" s="755"/>
      <c r="UUX296" s="755"/>
      <c r="UUY296" s="755"/>
      <c r="UUZ296" s="755"/>
      <c r="UVA296" s="755"/>
      <c r="UVB296" s="755"/>
      <c r="UVC296" s="755"/>
      <c r="UVD296" s="755"/>
      <c r="UVE296" s="755"/>
      <c r="UVF296" s="755"/>
      <c r="UVG296" s="755"/>
      <c r="UVH296" s="755"/>
      <c r="UVI296" s="755"/>
      <c r="UVJ296" s="755"/>
      <c r="UVK296" s="755"/>
      <c r="UVL296" s="755"/>
      <c r="UVM296" s="755"/>
      <c r="UVN296" s="755"/>
      <c r="UVO296" s="755"/>
      <c r="UVP296" s="755"/>
      <c r="UVQ296" s="755"/>
      <c r="UVR296" s="755"/>
      <c r="UVS296" s="755"/>
      <c r="UVT296" s="755"/>
      <c r="UVU296" s="755"/>
      <c r="UVV296" s="755"/>
      <c r="UVW296" s="755"/>
      <c r="UVX296" s="755"/>
      <c r="UVY296" s="755"/>
      <c r="UVZ296" s="755"/>
      <c r="UWA296" s="755"/>
      <c r="UWB296" s="755"/>
      <c r="UWC296" s="755"/>
      <c r="UWD296" s="755"/>
      <c r="UWE296" s="755"/>
      <c r="UWF296" s="755"/>
      <c r="UWG296" s="755"/>
      <c r="UWH296" s="755"/>
      <c r="UWI296" s="755"/>
      <c r="UWJ296" s="755"/>
      <c r="UWK296" s="755"/>
      <c r="UWL296" s="755"/>
      <c r="UWM296" s="755"/>
      <c r="UWN296" s="755"/>
      <c r="UWO296" s="755"/>
      <c r="UWP296" s="755"/>
      <c r="UWQ296" s="755"/>
      <c r="UWR296" s="755"/>
      <c r="UWS296" s="755"/>
      <c r="UWT296" s="755"/>
      <c r="UWU296" s="755"/>
      <c r="UWV296" s="755"/>
      <c r="UWW296" s="755"/>
      <c r="UWX296" s="755"/>
      <c r="UWY296" s="755"/>
      <c r="UWZ296" s="755"/>
      <c r="UXA296" s="755"/>
      <c r="UXB296" s="755"/>
      <c r="UXC296" s="755"/>
      <c r="UXD296" s="755"/>
      <c r="UXE296" s="755"/>
      <c r="UXF296" s="755"/>
      <c r="UXG296" s="755"/>
      <c r="UXH296" s="755"/>
      <c r="UXI296" s="755"/>
      <c r="UXJ296" s="755"/>
      <c r="UXK296" s="755"/>
      <c r="UXL296" s="755"/>
      <c r="UXM296" s="755"/>
      <c r="UXN296" s="755"/>
      <c r="UXO296" s="755"/>
      <c r="UXP296" s="755"/>
      <c r="UXQ296" s="755"/>
      <c r="UXR296" s="755"/>
      <c r="UXS296" s="755"/>
      <c r="UXT296" s="755"/>
      <c r="UXU296" s="755"/>
      <c r="UXV296" s="755"/>
      <c r="UXW296" s="755"/>
      <c r="UXX296" s="755"/>
      <c r="UXY296" s="755"/>
      <c r="UXZ296" s="755"/>
      <c r="UYA296" s="755"/>
      <c r="UYB296" s="755"/>
      <c r="UYC296" s="755"/>
      <c r="UYD296" s="755"/>
      <c r="UYE296" s="755"/>
      <c r="UYF296" s="755"/>
      <c r="UYG296" s="755"/>
      <c r="UYH296" s="755"/>
      <c r="UYI296" s="755"/>
      <c r="UYJ296" s="755"/>
      <c r="UYK296" s="755"/>
      <c r="UYL296" s="755"/>
      <c r="UYM296" s="755"/>
      <c r="UYN296" s="755"/>
      <c r="UYO296" s="755"/>
      <c r="UYP296" s="755"/>
      <c r="UYQ296" s="755"/>
      <c r="UYR296" s="755"/>
      <c r="UYS296" s="755"/>
      <c r="UYT296" s="755"/>
      <c r="UYU296" s="755"/>
      <c r="UYV296" s="755"/>
      <c r="UYW296" s="755"/>
      <c r="UYX296" s="755"/>
      <c r="UYY296" s="755"/>
      <c r="UYZ296" s="755"/>
      <c r="UZA296" s="755"/>
      <c r="UZB296" s="755"/>
      <c r="UZC296" s="755"/>
      <c r="UZD296" s="755"/>
      <c r="UZE296" s="755"/>
      <c r="UZF296" s="755"/>
      <c r="UZG296" s="755"/>
      <c r="UZH296" s="755"/>
      <c r="UZI296" s="755"/>
      <c r="UZJ296" s="755"/>
      <c r="UZK296" s="755"/>
      <c r="UZL296" s="755"/>
      <c r="UZM296" s="755"/>
      <c r="UZN296" s="755"/>
      <c r="UZO296" s="755"/>
      <c r="UZP296" s="755"/>
      <c r="UZQ296" s="755"/>
      <c r="UZR296" s="755"/>
      <c r="UZS296" s="755"/>
      <c r="UZT296" s="755"/>
      <c r="UZU296" s="755"/>
      <c r="UZV296" s="755"/>
      <c r="UZW296" s="755"/>
      <c r="UZX296" s="755"/>
      <c r="UZY296" s="755"/>
      <c r="UZZ296" s="755"/>
      <c r="VAA296" s="755"/>
      <c r="VAB296" s="755"/>
      <c r="VAC296" s="755"/>
      <c r="VAD296" s="755"/>
      <c r="VAE296" s="755"/>
      <c r="VAF296" s="755"/>
      <c r="VAG296" s="755"/>
      <c r="VAH296" s="755"/>
      <c r="VAI296" s="755"/>
      <c r="VAJ296" s="755"/>
      <c r="VAK296" s="755"/>
      <c r="VAL296" s="755"/>
      <c r="VAM296" s="755"/>
      <c r="VAN296" s="755"/>
      <c r="VAO296" s="755"/>
      <c r="VAP296" s="755"/>
      <c r="VAQ296" s="755"/>
      <c r="VAR296" s="755"/>
      <c r="VAS296" s="755"/>
      <c r="VAT296" s="755"/>
      <c r="VAU296" s="755"/>
      <c r="VAV296" s="755"/>
      <c r="VAW296" s="755"/>
      <c r="VAX296" s="755"/>
      <c r="VAY296" s="755"/>
      <c r="VAZ296" s="755"/>
      <c r="VBA296" s="755"/>
      <c r="VBB296" s="755"/>
      <c r="VBC296" s="755"/>
      <c r="VBD296" s="755"/>
      <c r="VBE296" s="755"/>
      <c r="VBF296" s="755"/>
      <c r="VBG296" s="755"/>
      <c r="VBH296" s="755"/>
      <c r="VBI296" s="755"/>
      <c r="VBJ296" s="755"/>
      <c r="VBK296" s="755"/>
      <c r="VBL296" s="755"/>
      <c r="VBM296" s="755"/>
      <c r="VBN296" s="755"/>
      <c r="VBO296" s="755"/>
      <c r="VBP296" s="755"/>
      <c r="VBQ296" s="755"/>
      <c r="VBR296" s="755"/>
      <c r="VBS296" s="755"/>
      <c r="VBT296" s="755"/>
      <c r="VBU296" s="755"/>
      <c r="VBV296" s="755"/>
      <c r="VBW296" s="755"/>
      <c r="VBX296" s="755"/>
      <c r="VBY296" s="755"/>
      <c r="VBZ296" s="755"/>
      <c r="VCA296" s="755"/>
      <c r="VCB296" s="755"/>
      <c r="VCC296" s="755"/>
      <c r="VCD296" s="755"/>
      <c r="VCE296" s="755"/>
      <c r="VCF296" s="755"/>
      <c r="VCG296" s="755"/>
      <c r="VCH296" s="755"/>
      <c r="VCI296" s="755"/>
      <c r="VCJ296" s="755"/>
      <c r="VCK296" s="755"/>
      <c r="VCL296" s="755"/>
      <c r="VCM296" s="755"/>
      <c r="VCN296" s="755"/>
      <c r="VCO296" s="755"/>
      <c r="VCP296" s="755"/>
      <c r="VCQ296" s="755"/>
      <c r="VCR296" s="755"/>
      <c r="VCS296" s="755"/>
      <c r="VCT296" s="755"/>
      <c r="VCU296" s="755"/>
      <c r="VCV296" s="755"/>
      <c r="VCW296" s="755"/>
      <c r="VCX296" s="755"/>
      <c r="VCY296" s="755"/>
      <c r="VCZ296" s="755"/>
      <c r="VDA296" s="755"/>
      <c r="VDB296" s="755"/>
      <c r="VDC296" s="755"/>
      <c r="VDD296" s="755"/>
      <c r="VDE296" s="755"/>
      <c r="VDF296" s="755"/>
      <c r="VDG296" s="755"/>
      <c r="VDH296" s="755"/>
      <c r="VDI296" s="755"/>
      <c r="VDJ296" s="755"/>
      <c r="VDK296" s="755"/>
      <c r="VDL296" s="755"/>
      <c r="VDM296" s="755"/>
      <c r="VDN296" s="755"/>
      <c r="VDO296" s="755"/>
      <c r="VDP296" s="755"/>
      <c r="VDQ296" s="755"/>
      <c r="VDR296" s="755"/>
      <c r="VDS296" s="755"/>
      <c r="VDT296" s="755"/>
      <c r="VDU296" s="755"/>
      <c r="VDV296" s="755"/>
      <c r="VDW296" s="755"/>
      <c r="VDX296" s="755"/>
      <c r="VDY296" s="755"/>
      <c r="VDZ296" s="755"/>
      <c r="VEA296" s="755"/>
      <c r="VEB296" s="755"/>
      <c r="VEC296" s="755"/>
      <c r="VED296" s="755"/>
      <c r="VEE296" s="755"/>
      <c r="VEF296" s="755"/>
      <c r="VEG296" s="755"/>
      <c r="VEH296" s="755"/>
      <c r="VEI296" s="755"/>
      <c r="VEJ296" s="755"/>
      <c r="VEK296" s="755"/>
      <c r="VEL296" s="755"/>
      <c r="VEM296" s="755"/>
      <c r="VEN296" s="755"/>
      <c r="VEO296" s="755"/>
      <c r="VEP296" s="755"/>
      <c r="VEQ296" s="755"/>
      <c r="VER296" s="755"/>
      <c r="VES296" s="755"/>
      <c r="VET296" s="755"/>
      <c r="VEU296" s="755"/>
      <c r="VEV296" s="755"/>
      <c r="VEW296" s="755"/>
      <c r="VEX296" s="755"/>
      <c r="VEY296" s="755"/>
      <c r="VEZ296" s="755"/>
      <c r="VFA296" s="755"/>
      <c r="VFB296" s="755"/>
      <c r="VFC296" s="755"/>
      <c r="VFD296" s="755"/>
      <c r="VFE296" s="755"/>
      <c r="VFF296" s="755"/>
      <c r="VFG296" s="755"/>
      <c r="VFH296" s="755"/>
      <c r="VFI296" s="755"/>
      <c r="VFJ296" s="755"/>
      <c r="VFK296" s="755"/>
      <c r="VFL296" s="755"/>
      <c r="VFM296" s="755"/>
      <c r="VFN296" s="755"/>
      <c r="VFO296" s="755"/>
      <c r="VFP296" s="755"/>
      <c r="VFQ296" s="755"/>
      <c r="VFR296" s="755"/>
      <c r="VFS296" s="755"/>
      <c r="VFT296" s="755"/>
      <c r="VFU296" s="755"/>
      <c r="VFV296" s="755"/>
      <c r="VFW296" s="755"/>
      <c r="VFX296" s="755"/>
      <c r="VFY296" s="755"/>
      <c r="VFZ296" s="755"/>
      <c r="VGA296" s="755"/>
      <c r="VGB296" s="755"/>
      <c r="VGC296" s="755"/>
      <c r="VGD296" s="755"/>
      <c r="VGE296" s="755"/>
      <c r="VGF296" s="755"/>
      <c r="VGG296" s="755"/>
      <c r="VGH296" s="755"/>
      <c r="VGI296" s="755"/>
      <c r="VGJ296" s="755"/>
      <c r="VGK296" s="755"/>
      <c r="VGL296" s="755"/>
      <c r="VGM296" s="755"/>
      <c r="VGN296" s="755"/>
      <c r="VGO296" s="755"/>
      <c r="VGP296" s="755"/>
      <c r="VGQ296" s="755"/>
      <c r="VGR296" s="755"/>
      <c r="VGS296" s="755"/>
      <c r="VGT296" s="755"/>
      <c r="VGU296" s="755"/>
      <c r="VGV296" s="755"/>
      <c r="VGW296" s="755"/>
      <c r="VGX296" s="755"/>
      <c r="VGY296" s="755"/>
      <c r="VGZ296" s="755"/>
      <c r="VHA296" s="755"/>
      <c r="VHB296" s="755"/>
      <c r="VHC296" s="755"/>
      <c r="VHD296" s="755"/>
      <c r="VHE296" s="755"/>
      <c r="VHF296" s="755"/>
      <c r="VHG296" s="755"/>
      <c r="VHH296" s="755"/>
      <c r="VHI296" s="755"/>
      <c r="VHJ296" s="755"/>
      <c r="VHK296" s="755"/>
      <c r="VHL296" s="755"/>
      <c r="VHM296" s="755"/>
      <c r="VHN296" s="755"/>
      <c r="VHO296" s="755"/>
      <c r="VHP296" s="755"/>
      <c r="VHQ296" s="755"/>
      <c r="VHR296" s="755"/>
      <c r="VHS296" s="755"/>
      <c r="VHT296" s="755"/>
      <c r="VHU296" s="755"/>
      <c r="VHV296" s="755"/>
      <c r="VHW296" s="755"/>
      <c r="VHX296" s="755"/>
      <c r="VHY296" s="755"/>
      <c r="VHZ296" s="755"/>
      <c r="VIA296" s="755"/>
      <c r="VIB296" s="755"/>
      <c r="VIC296" s="755"/>
      <c r="VID296" s="755"/>
      <c r="VIE296" s="755"/>
      <c r="VIF296" s="755"/>
      <c r="VIG296" s="755"/>
      <c r="VIH296" s="755"/>
      <c r="VII296" s="755"/>
      <c r="VIJ296" s="755"/>
      <c r="VIK296" s="755"/>
      <c r="VIL296" s="755"/>
      <c r="VIM296" s="755"/>
      <c r="VIN296" s="755"/>
      <c r="VIO296" s="755"/>
      <c r="VIP296" s="755"/>
      <c r="VIQ296" s="755"/>
      <c r="VIR296" s="755"/>
      <c r="VIS296" s="755"/>
      <c r="VIT296" s="755"/>
      <c r="VIU296" s="755"/>
      <c r="VIV296" s="755"/>
      <c r="VIW296" s="755"/>
      <c r="VIX296" s="755"/>
      <c r="VIY296" s="755"/>
      <c r="VIZ296" s="755"/>
      <c r="VJA296" s="755"/>
      <c r="VJB296" s="755"/>
      <c r="VJC296" s="755"/>
      <c r="VJD296" s="755"/>
      <c r="VJE296" s="755"/>
      <c r="VJF296" s="755"/>
      <c r="VJG296" s="755"/>
      <c r="VJH296" s="755"/>
      <c r="VJI296" s="755"/>
      <c r="VJJ296" s="755"/>
      <c r="VJK296" s="755"/>
      <c r="VJL296" s="755"/>
      <c r="VJM296" s="755"/>
      <c r="VJN296" s="755"/>
      <c r="VJO296" s="755"/>
      <c r="VJP296" s="755"/>
      <c r="VJQ296" s="755"/>
      <c r="VJR296" s="755"/>
      <c r="VJS296" s="755"/>
      <c r="VJT296" s="755"/>
      <c r="VJU296" s="755"/>
      <c r="VJV296" s="755"/>
      <c r="VJW296" s="755"/>
      <c r="VJX296" s="755"/>
      <c r="VJY296" s="755"/>
      <c r="VJZ296" s="755"/>
      <c r="VKA296" s="755"/>
      <c r="VKB296" s="755"/>
      <c r="VKC296" s="755"/>
      <c r="VKD296" s="755"/>
      <c r="VKE296" s="755"/>
      <c r="VKF296" s="755"/>
      <c r="VKG296" s="755"/>
      <c r="VKH296" s="755"/>
      <c r="VKI296" s="755"/>
      <c r="VKJ296" s="755"/>
      <c r="VKK296" s="755"/>
      <c r="VKL296" s="755"/>
      <c r="VKM296" s="755"/>
      <c r="VKN296" s="755"/>
      <c r="VKO296" s="755"/>
      <c r="VKP296" s="755"/>
      <c r="VKQ296" s="755"/>
      <c r="VKR296" s="755"/>
      <c r="VKS296" s="755"/>
      <c r="VKT296" s="755"/>
      <c r="VKU296" s="755"/>
      <c r="VKV296" s="755"/>
      <c r="VKW296" s="755"/>
      <c r="VKX296" s="755"/>
      <c r="VKY296" s="755"/>
      <c r="VKZ296" s="755"/>
      <c r="VLA296" s="755"/>
      <c r="VLB296" s="755"/>
      <c r="VLC296" s="755"/>
      <c r="VLD296" s="755"/>
      <c r="VLE296" s="755"/>
      <c r="VLF296" s="755"/>
      <c r="VLG296" s="755"/>
      <c r="VLH296" s="755"/>
      <c r="VLI296" s="755"/>
      <c r="VLJ296" s="755"/>
      <c r="VLK296" s="755"/>
      <c r="VLL296" s="755"/>
      <c r="VLM296" s="755"/>
      <c r="VLN296" s="755"/>
      <c r="VLO296" s="755"/>
      <c r="VLP296" s="755"/>
      <c r="VLQ296" s="755"/>
      <c r="VLR296" s="755"/>
      <c r="VLS296" s="755"/>
      <c r="VLT296" s="755"/>
      <c r="VLU296" s="755"/>
      <c r="VLV296" s="755"/>
      <c r="VLW296" s="755"/>
      <c r="VLX296" s="755"/>
      <c r="VLY296" s="755"/>
      <c r="VLZ296" s="755"/>
      <c r="VMA296" s="755"/>
      <c r="VMB296" s="755"/>
      <c r="VMC296" s="755"/>
      <c r="VMD296" s="755"/>
      <c r="VME296" s="755"/>
      <c r="VMF296" s="755"/>
      <c r="VMG296" s="755"/>
      <c r="VMH296" s="755"/>
      <c r="VMI296" s="755"/>
      <c r="VMJ296" s="755"/>
      <c r="VMK296" s="755"/>
      <c r="VML296" s="755"/>
      <c r="VMM296" s="755"/>
      <c r="VMN296" s="755"/>
      <c r="VMO296" s="755"/>
      <c r="VMP296" s="755"/>
      <c r="VMQ296" s="755"/>
      <c r="VMR296" s="755"/>
      <c r="VMS296" s="755"/>
      <c r="VMT296" s="755"/>
      <c r="VMU296" s="755"/>
      <c r="VMV296" s="755"/>
      <c r="VMW296" s="755"/>
      <c r="VMX296" s="755"/>
      <c r="VMY296" s="755"/>
      <c r="VMZ296" s="755"/>
      <c r="VNA296" s="755"/>
      <c r="VNB296" s="755"/>
      <c r="VNC296" s="755"/>
      <c r="VND296" s="755"/>
      <c r="VNE296" s="755"/>
      <c r="VNF296" s="755"/>
      <c r="VNG296" s="755"/>
      <c r="VNH296" s="755"/>
      <c r="VNI296" s="755"/>
      <c r="VNJ296" s="755"/>
      <c r="VNK296" s="755"/>
      <c r="VNL296" s="755"/>
      <c r="VNM296" s="755"/>
      <c r="VNN296" s="755"/>
      <c r="VNO296" s="755"/>
      <c r="VNP296" s="755"/>
      <c r="VNQ296" s="755"/>
      <c r="VNR296" s="755"/>
      <c r="VNS296" s="755"/>
      <c r="VNT296" s="755"/>
      <c r="VNU296" s="755"/>
      <c r="VNV296" s="755"/>
      <c r="VNW296" s="755"/>
      <c r="VNX296" s="755"/>
      <c r="VNY296" s="755"/>
      <c r="VNZ296" s="755"/>
      <c r="VOA296" s="755"/>
      <c r="VOB296" s="755"/>
      <c r="VOC296" s="755"/>
      <c r="VOD296" s="755"/>
      <c r="VOE296" s="755"/>
      <c r="VOF296" s="755"/>
      <c r="VOG296" s="755"/>
      <c r="VOH296" s="755"/>
      <c r="VOI296" s="755"/>
      <c r="VOJ296" s="755"/>
      <c r="VOK296" s="755"/>
      <c r="VOL296" s="755"/>
      <c r="VOM296" s="755"/>
      <c r="VON296" s="755"/>
      <c r="VOO296" s="755"/>
      <c r="VOP296" s="755"/>
      <c r="VOQ296" s="755"/>
      <c r="VOR296" s="755"/>
      <c r="VOS296" s="755"/>
      <c r="VOT296" s="755"/>
      <c r="VOU296" s="755"/>
      <c r="VOV296" s="755"/>
      <c r="VOW296" s="755"/>
      <c r="VOX296" s="755"/>
      <c r="VOY296" s="755"/>
      <c r="VOZ296" s="755"/>
      <c r="VPA296" s="755"/>
      <c r="VPB296" s="755"/>
      <c r="VPC296" s="755"/>
      <c r="VPD296" s="755"/>
      <c r="VPE296" s="755"/>
      <c r="VPF296" s="755"/>
      <c r="VPG296" s="755"/>
      <c r="VPH296" s="755"/>
      <c r="VPI296" s="755"/>
      <c r="VPJ296" s="755"/>
      <c r="VPK296" s="755"/>
      <c r="VPL296" s="755"/>
      <c r="VPM296" s="755"/>
      <c r="VPN296" s="755"/>
      <c r="VPO296" s="755"/>
      <c r="VPP296" s="755"/>
      <c r="VPQ296" s="755"/>
      <c r="VPR296" s="755"/>
      <c r="VPS296" s="755"/>
      <c r="VPT296" s="755"/>
      <c r="VPU296" s="755"/>
      <c r="VPV296" s="755"/>
      <c r="VPW296" s="755"/>
      <c r="VPX296" s="755"/>
      <c r="VPY296" s="755"/>
      <c r="VPZ296" s="755"/>
      <c r="VQA296" s="755"/>
      <c r="VQB296" s="755"/>
      <c r="VQC296" s="755"/>
      <c r="VQD296" s="755"/>
      <c r="VQE296" s="755"/>
      <c r="VQF296" s="755"/>
      <c r="VQG296" s="755"/>
      <c r="VQH296" s="755"/>
      <c r="VQI296" s="755"/>
      <c r="VQJ296" s="755"/>
      <c r="VQK296" s="755"/>
      <c r="VQL296" s="755"/>
      <c r="VQM296" s="755"/>
      <c r="VQN296" s="755"/>
      <c r="VQO296" s="755"/>
      <c r="VQP296" s="755"/>
      <c r="VQQ296" s="755"/>
      <c r="VQR296" s="755"/>
      <c r="VQS296" s="755"/>
      <c r="VQT296" s="755"/>
      <c r="VQU296" s="755"/>
      <c r="VQV296" s="755"/>
      <c r="VQW296" s="755"/>
      <c r="VQX296" s="755"/>
      <c r="VQY296" s="755"/>
      <c r="VQZ296" s="755"/>
      <c r="VRA296" s="755"/>
      <c r="VRB296" s="755"/>
      <c r="VRC296" s="755"/>
      <c r="VRD296" s="755"/>
      <c r="VRE296" s="755"/>
      <c r="VRF296" s="755"/>
      <c r="VRG296" s="755"/>
      <c r="VRH296" s="755"/>
      <c r="VRI296" s="755"/>
      <c r="VRJ296" s="755"/>
      <c r="VRK296" s="755"/>
      <c r="VRL296" s="755"/>
      <c r="VRM296" s="755"/>
      <c r="VRN296" s="755"/>
      <c r="VRO296" s="755"/>
      <c r="VRP296" s="755"/>
      <c r="VRQ296" s="755"/>
      <c r="VRR296" s="755"/>
      <c r="VRS296" s="755"/>
      <c r="VRT296" s="755"/>
      <c r="VRU296" s="755"/>
      <c r="VRV296" s="755"/>
      <c r="VRW296" s="755"/>
      <c r="VRX296" s="755"/>
      <c r="VRY296" s="755"/>
      <c r="VRZ296" s="755"/>
      <c r="VSA296" s="755"/>
      <c r="VSB296" s="755"/>
      <c r="VSC296" s="755"/>
      <c r="VSD296" s="755"/>
      <c r="VSE296" s="755"/>
      <c r="VSF296" s="755"/>
      <c r="VSG296" s="755"/>
      <c r="VSH296" s="755"/>
      <c r="VSI296" s="755"/>
      <c r="VSJ296" s="755"/>
      <c r="VSK296" s="755"/>
      <c r="VSL296" s="755"/>
      <c r="VSM296" s="755"/>
      <c r="VSN296" s="755"/>
      <c r="VSO296" s="755"/>
      <c r="VSP296" s="755"/>
      <c r="VSQ296" s="755"/>
      <c r="VSR296" s="755"/>
      <c r="VSS296" s="755"/>
      <c r="VST296" s="755"/>
      <c r="VSU296" s="755"/>
      <c r="VSV296" s="755"/>
      <c r="VSW296" s="755"/>
      <c r="VSX296" s="755"/>
      <c r="VSY296" s="755"/>
      <c r="VSZ296" s="755"/>
      <c r="VTA296" s="755"/>
      <c r="VTB296" s="755"/>
      <c r="VTC296" s="755"/>
      <c r="VTD296" s="755"/>
      <c r="VTE296" s="755"/>
      <c r="VTF296" s="755"/>
      <c r="VTG296" s="755"/>
      <c r="VTH296" s="755"/>
      <c r="VTI296" s="755"/>
      <c r="VTJ296" s="755"/>
      <c r="VTK296" s="755"/>
      <c r="VTL296" s="755"/>
      <c r="VTM296" s="755"/>
      <c r="VTN296" s="755"/>
      <c r="VTO296" s="755"/>
      <c r="VTP296" s="755"/>
      <c r="VTQ296" s="755"/>
      <c r="VTR296" s="755"/>
      <c r="VTS296" s="755"/>
      <c r="VTT296" s="755"/>
      <c r="VTU296" s="755"/>
      <c r="VTV296" s="755"/>
      <c r="VTW296" s="755"/>
      <c r="VTX296" s="755"/>
      <c r="VTY296" s="755"/>
      <c r="VTZ296" s="755"/>
      <c r="VUA296" s="755"/>
      <c r="VUB296" s="755"/>
      <c r="VUC296" s="755"/>
      <c r="VUD296" s="755"/>
      <c r="VUE296" s="755"/>
      <c r="VUF296" s="755"/>
      <c r="VUG296" s="755"/>
      <c r="VUH296" s="755"/>
      <c r="VUI296" s="755"/>
      <c r="VUJ296" s="755"/>
      <c r="VUK296" s="755"/>
      <c r="VUL296" s="755"/>
      <c r="VUM296" s="755"/>
      <c r="VUN296" s="755"/>
      <c r="VUO296" s="755"/>
      <c r="VUP296" s="755"/>
      <c r="VUQ296" s="755"/>
      <c r="VUR296" s="755"/>
      <c r="VUS296" s="755"/>
      <c r="VUT296" s="755"/>
      <c r="VUU296" s="755"/>
      <c r="VUV296" s="755"/>
      <c r="VUW296" s="755"/>
      <c r="VUX296" s="755"/>
      <c r="VUY296" s="755"/>
      <c r="VUZ296" s="755"/>
      <c r="VVA296" s="755"/>
      <c r="VVB296" s="755"/>
      <c r="VVC296" s="755"/>
      <c r="VVD296" s="755"/>
      <c r="VVE296" s="755"/>
      <c r="VVF296" s="755"/>
      <c r="VVG296" s="755"/>
      <c r="VVH296" s="755"/>
      <c r="VVI296" s="755"/>
      <c r="VVJ296" s="755"/>
      <c r="VVK296" s="755"/>
      <c r="VVL296" s="755"/>
      <c r="VVM296" s="755"/>
      <c r="VVN296" s="755"/>
      <c r="VVO296" s="755"/>
      <c r="VVP296" s="755"/>
      <c r="VVQ296" s="755"/>
      <c r="VVR296" s="755"/>
      <c r="VVS296" s="755"/>
      <c r="VVT296" s="755"/>
      <c r="VVU296" s="755"/>
      <c r="VVV296" s="755"/>
      <c r="VVW296" s="755"/>
      <c r="VVX296" s="755"/>
      <c r="VVY296" s="755"/>
      <c r="VVZ296" s="755"/>
      <c r="VWA296" s="755"/>
      <c r="VWB296" s="755"/>
      <c r="VWC296" s="755"/>
      <c r="VWD296" s="755"/>
      <c r="VWE296" s="755"/>
      <c r="VWF296" s="755"/>
      <c r="VWG296" s="755"/>
      <c r="VWH296" s="755"/>
      <c r="VWI296" s="755"/>
      <c r="VWJ296" s="755"/>
      <c r="VWK296" s="755"/>
      <c r="VWL296" s="755"/>
      <c r="VWM296" s="755"/>
      <c r="VWN296" s="755"/>
      <c r="VWO296" s="755"/>
      <c r="VWP296" s="755"/>
      <c r="VWQ296" s="755"/>
      <c r="VWR296" s="755"/>
      <c r="VWS296" s="755"/>
      <c r="VWT296" s="755"/>
      <c r="VWU296" s="755"/>
      <c r="VWV296" s="755"/>
      <c r="VWW296" s="755"/>
      <c r="VWX296" s="755"/>
      <c r="VWY296" s="755"/>
      <c r="VWZ296" s="755"/>
      <c r="VXA296" s="755"/>
      <c r="VXB296" s="755"/>
      <c r="VXC296" s="755"/>
      <c r="VXD296" s="755"/>
      <c r="VXE296" s="755"/>
      <c r="VXF296" s="755"/>
      <c r="VXG296" s="755"/>
      <c r="VXH296" s="755"/>
      <c r="VXI296" s="755"/>
      <c r="VXJ296" s="755"/>
      <c r="VXK296" s="755"/>
      <c r="VXL296" s="755"/>
      <c r="VXM296" s="755"/>
      <c r="VXN296" s="755"/>
      <c r="VXO296" s="755"/>
      <c r="VXP296" s="755"/>
      <c r="VXQ296" s="755"/>
      <c r="VXR296" s="755"/>
      <c r="VXS296" s="755"/>
      <c r="VXT296" s="755"/>
      <c r="VXU296" s="755"/>
      <c r="VXV296" s="755"/>
      <c r="VXW296" s="755"/>
      <c r="VXX296" s="755"/>
      <c r="VXY296" s="755"/>
      <c r="VXZ296" s="755"/>
      <c r="VYA296" s="755"/>
      <c r="VYB296" s="755"/>
      <c r="VYC296" s="755"/>
      <c r="VYD296" s="755"/>
      <c r="VYE296" s="755"/>
      <c r="VYF296" s="755"/>
      <c r="VYG296" s="755"/>
      <c r="VYH296" s="755"/>
      <c r="VYI296" s="755"/>
      <c r="VYJ296" s="755"/>
      <c r="VYK296" s="755"/>
      <c r="VYL296" s="755"/>
      <c r="VYM296" s="755"/>
      <c r="VYN296" s="755"/>
      <c r="VYO296" s="755"/>
      <c r="VYP296" s="755"/>
      <c r="VYQ296" s="755"/>
      <c r="VYR296" s="755"/>
      <c r="VYS296" s="755"/>
      <c r="VYT296" s="755"/>
      <c r="VYU296" s="755"/>
      <c r="VYV296" s="755"/>
      <c r="VYW296" s="755"/>
      <c r="VYX296" s="755"/>
      <c r="VYY296" s="755"/>
      <c r="VYZ296" s="755"/>
      <c r="VZA296" s="755"/>
      <c r="VZB296" s="755"/>
      <c r="VZC296" s="755"/>
      <c r="VZD296" s="755"/>
      <c r="VZE296" s="755"/>
      <c r="VZF296" s="755"/>
      <c r="VZG296" s="755"/>
      <c r="VZH296" s="755"/>
      <c r="VZI296" s="755"/>
      <c r="VZJ296" s="755"/>
      <c r="VZK296" s="755"/>
      <c r="VZL296" s="755"/>
      <c r="VZM296" s="755"/>
      <c r="VZN296" s="755"/>
      <c r="VZO296" s="755"/>
      <c r="VZP296" s="755"/>
      <c r="VZQ296" s="755"/>
      <c r="VZR296" s="755"/>
      <c r="VZS296" s="755"/>
      <c r="VZT296" s="755"/>
      <c r="VZU296" s="755"/>
      <c r="VZV296" s="755"/>
      <c r="VZW296" s="755"/>
      <c r="VZX296" s="755"/>
      <c r="VZY296" s="755"/>
      <c r="VZZ296" s="755"/>
      <c r="WAA296" s="755"/>
      <c r="WAB296" s="755"/>
      <c r="WAC296" s="755"/>
      <c r="WAD296" s="755"/>
      <c r="WAE296" s="755"/>
      <c r="WAF296" s="755"/>
      <c r="WAG296" s="755"/>
      <c r="WAH296" s="755"/>
      <c r="WAI296" s="755"/>
      <c r="WAJ296" s="755"/>
      <c r="WAK296" s="755"/>
      <c r="WAL296" s="755"/>
      <c r="WAM296" s="755"/>
      <c r="WAN296" s="755"/>
      <c r="WAO296" s="755"/>
      <c r="WAP296" s="755"/>
      <c r="WAQ296" s="755"/>
      <c r="WAR296" s="755"/>
      <c r="WAS296" s="755"/>
      <c r="WAT296" s="755"/>
      <c r="WAU296" s="755"/>
      <c r="WAV296" s="755"/>
      <c r="WAW296" s="755"/>
      <c r="WAX296" s="755"/>
      <c r="WAY296" s="755"/>
      <c r="WAZ296" s="755"/>
      <c r="WBA296" s="755"/>
      <c r="WBB296" s="755"/>
      <c r="WBC296" s="755"/>
      <c r="WBD296" s="755"/>
      <c r="WBE296" s="755"/>
      <c r="WBF296" s="755"/>
      <c r="WBG296" s="755"/>
      <c r="WBH296" s="755"/>
      <c r="WBI296" s="755"/>
      <c r="WBJ296" s="755"/>
      <c r="WBK296" s="755"/>
      <c r="WBL296" s="755"/>
      <c r="WBM296" s="755"/>
      <c r="WBN296" s="755"/>
      <c r="WBO296" s="755"/>
      <c r="WBP296" s="755"/>
      <c r="WBQ296" s="755"/>
      <c r="WBR296" s="755"/>
      <c r="WBS296" s="755"/>
      <c r="WBT296" s="755"/>
      <c r="WBU296" s="755"/>
      <c r="WBV296" s="755"/>
      <c r="WBW296" s="755"/>
      <c r="WBX296" s="755"/>
      <c r="WBY296" s="755"/>
      <c r="WBZ296" s="755"/>
      <c r="WCA296" s="755"/>
      <c r="WCB296" s="755"/>
      <c r="WCC296" s="755"/>
      <c r="WCD296" s="755"/>
      <c r="WCE296" s="755"/>
      <c r="WCF296" s="755"/>
      <c r="WCG296" s="755"/>
      <c r="WCH296" s="755"/>
      <c r="WCI296" s="755"/>
      <c r="WCJ296" s="755"/>
      <c r="WCK296" s="755"/>
      <c r="WCL296" s="755"/>
      <c r="WCM296" s="755"/>
      <c r="WCN296" s="755"/>
      <c r="WCO296" s="755"/>
      <c r="WCP296" s="755"/>
      <c r="WCQ296" s="755"/>
      <c r="WCR296" s="755"/>
      <c r="WCS296" s="755"/>
      <c r="WCT296" s="755"/>
      <c r="WCU296" s="755"/>
      <c r="WCV296" s="755"/>
      <c r="WCW296" s="755"/>
      <c r="WCX296" s="755"/>
      <c r="WCY296" s="755"/>
      <c r="WCZ296" s="755"/>
      <c r="WDA296" s="755"/>
      <c r="WDB296" s="755"/>
      <c r="WDC296" s="755"/>
      <c r="WDD296" s="755"/>
      <c r="WDE296" s="755"/>
      <c r="WDF296" s="755"/>
      <c r="WDG296" s="755"/>
      <c r="WDH296" s="755"/>
      <c r="WDI296" s="755"/>
      <c r="WDJ296" s="755"/>
      <c r="WDK296" s="755"/>
      <c r="WDL296" s="755"/>
      <c r="WDM296" s="755"/>
      <c r="WDN296" s="755"/>
      <c r="WDO296" s="755"/>
      <c r="WDP296" s="755"/>
      <c r="WDQ296" s="755"/>
      <c r="WDR296" s="755"/>
      <c r="WDS296" s="755"/>
      <c r="WDT296" s="755"/>
      <c r="WDU296" s="755"/>
      <c r="WDV296" s="755"/>
      <c r="WDW296" s="755"/>
      <c r="WDX296" s="755"/>
      <c r="WDY296" s="755"/>
      <c r="WDZ296" s="755"/>
      <c r="WEA296" s="755"/>
      <c r="WEB296" s="755"/>
      <c r="WEC296" s="755"/>
      <c r="WED296" s="755"/>
      <c r="WEE296" s="755"/>
      <c r="WEF296" s="755"/>
      <c r="WEG296" s="755"/>
      <c r="WEH296" s="755"/>
      <c r="WEI296" s="755"/>
      <c r="WEJ296" s="755"/>
      <c r="WEK296" s="755"/>
      <c r="WEL296" s="755"/>
      <c r="WEM296" s="755"/>
      <c r="WEN296" s="755"/>
      <c r="WEO296" s="755"/>
      <c r="WEP296" s="755"/>
      <c r="WEQ296" s="755"/>
      <c r="WER296" s="755"/>
      <c r="WES296" s="755"/>
      <c r="WET296" s="755"/>
      <c r="WEU296" s="755"/>
      <c r="WEV296" s="755"/>
      <c r="WEW296" s="755"/>
      <c r="WEX296" s="755"/>
      <c r="WEY296" s="755"/>
      <c r="WEZ296" s="755"/>
      <c r="WFA296" s="755"/>
      <c r="WFB296" s="755"/>
      <c r="WFC296" s="755"/>
      <c r="WFD296" s="755"/>
      <c r="WFE296" s="755"/>
      <c r="WFF296" s="755"/>
      <c r="WFG296" s="755"/>
      <c r="WFH296" s="755"/>
      <c r="WFI296" s="755"/>
      <c r="WFJ296" s="755"/>
      <c r="WFK296" s="755"/>
      <c r="WFL296" s="755"/>
      <c r="WFM296" s="755"/>
      <c r="WFN296" s="755"/>
      <c r="WFO296" s="755"/>
      <c r="WFP296" s="755"/>
      <c r="WFQ296" s="755"/>
      <c r="WFR296" s="755"/>
      <c r="WFS296" s="755"/>
      <c r="WFT296" s="755"/>
      <c r="WFU296" s="755"/>
      <c r="WFV296" s="755"/>
      <c r="WFW296" s="755"/>
      <c r="WFX296" s="755"/>
      <c r="WFY296" s="755"/>
      <c r="WFZ296" s="755"/>
      <c r="WGA296" s="755"/>
      <c r="WGB296" s="755"/>
      <c r="WGC296" s="755"/>
      <c r="WGD296" s="755"/>
      <c r="WGE296" s="755"/>
      <c r="WGF296" s="755"/>
      <c r="WGG296" s="755"/>
      <c r="WGH296" s="755"/>
      <c r="WGI296" s="755"/>
      <c r="WGJ296" s="755"/>
      <c r="WGK296" s="755"/>
      <c r="WGL296" s="755"/>
      <c r="WGM296" s="755"/>
      <c r="WGN296" s="755"/>
      <c r="WGO296" s="755"/>
      <c r="WGP296" s="755"/>
      <c r="WGQ296" s="755"/>
      <c r="WGR296" s="755"/>
      <c r="WGS296" s="755"/>
      <c r="WGT296" s="755"/>
      <c r="WGU296" s="755"/>
      <c r="WGV296" s="755"/>
      <c r="WGW296" s="755"/>
      <c r="WGX296" s="755"/>
      <c r="WGY296" s="755"/>
      <c r="WGZ296" s="755"/>
      <c r="WHA296" s="755"/>
      <c r="WHB296" s="755"/>
      <c r="WHC296" s="755"/>
      <c r="WHD296" s="755"/>
      <c r="WHE296" s="755"/>
      <c r="WHF296" s="755"/>
      <c r="WHG296" s="755"/>
      <c r="WHH296" s="755"/>
      <c r="WHI296" s="755"/>
      <c r="WHJ296" s="755"/>
      <c r="WHK296" s="755"/>
      <c r="WHL296" s="755"/>
      <c r="WHM296" s="755"/>
      <c r="WHN296" s="755"/>
      <c r="WHO296" s="755"/>
      <c r="WHP296" s="755"/>
      <c r="WHQ296" s="755"/>
      <c r="WHR296" s="755"/>
      <c r="WHS296" s="755"/>
      <c r="WHT296" s="755"/>
      <c r="WHU296" s="755"/>
      <c r="WHV296" s="755"/>
      <c r="WHW296" s="755"/>
      <c r="WHX296" s="755"/>
      <c r="WHY296" s="755"/>
      <c r="WHZ296" s="755"/>
      <c r="WIA296" s="755"/>
      <c r="WIB296" s="755"/>
      <c r="WIC296" s="755"/>
      <c r="WID296" s="755"/>
      <c r="WIE296" s="755"/>
      <c r="WIF296" s="755"/>
      <c r="WIG296" s="755"/>
      <c r="WIH296" s="755"/>
      <c r="WII296" s="755"/>
      <c r="WIJ296" s="755"/>
      <c r="WIK296" s="755"/>
      <c r="WIL296" s="755"/>
      <c r="WIM296" s="755"/>
      <c r="WIN296" s="755"/>
      <c r="WIO296" s="755"/>
      <c r="WIP296" s="755"/>
      <c r="WIQ296" s="755"/>
      <c r="WIR296" s="755"/>
      <c r="WIS296" s="755"/>
      <c r="WIT296" s="755"/>
      <c r="WIU296" s="755"/>
      <c r="WIV296" s="755"/>
      <c r="WIW296" s="755"/>
      <c r="WIX296" s="755"/>
      <c r="WIY296" s="755"/>
      <c r="WIZ296" s="755"/>
      <c r="WJA296" s="755"/>
      <c r="WJB296" s="755"/>
      <c r="WJC296" s="755"/>
      <c r="WJD296" s="755"/>
      <c r="WJE296" s="755"/>
      <c r="WJF296" s="755"/>
      <c r="WJG296" s="755"/>
      <c r="WJH296" s="755"/>
      <c r="WJI296" s="755"/>
      <c r="WJJ296" s="755"/>
      <c r="WJK296" s="755"/>
      <c r="WJL296" s="755"/>
      <c r="WJM296" s="755"/>
      <c r="WJN296" s="755"/>
      <c r="WJO296" s="755"/>
      <c r="WJP296" s="755"/>
      <c r="WJQ296" s="755"/>
      <c r="WJR296" s="755"/>
      <c r="WJS296" s="755"/>
      <c r="WJT296" s="755"/>
      <c r="WJU296" s="755"/>
      <c r="WJV296" s="755"/>
      <c r="WJW296" s="755"/>
      <c r="WJX296" s="755"/>
      <c r="WJY296" s="755"/>
      <c r="WJZ296" s="755"/>
      <c r="WKA296" s="755"/>
      <c r="WKB296" s="755"/>
      <c r="WKC296" s="755"/>
      <c r="WKD296" s="755"/>
      <c r="WKE296" s="755"/>
      <c r="WKF296" s="755"/>
      <c r="WKG296" s="755"/>
      <c r="WKH296" s="755"/>
      <c r="WKI296" s="755"/>
      <c r="WKJ296" s="755"/>
      <c r="WKK296" s="755"/>
      <c r="WKL296" s="755"/>
      <c r="WKM296" s="755"/>
      <c r="WKN296" s="755"/>
      <c r="WKO296" s="755"/>
      <c r="WKP296" s="755"/>
      <c r="WKQ296" s="755"/>
      <c r="WKR296" s="755"/>
      <c r="WKS296" s="755"/>
      <c r="WKT296" s="755"/>
      <c r="WKU296" s="755"/>
      <c r="WKV296" s="755"/>
      <c r="WKW296" s="755"/>
      <c r="WKX296" s="755"/>
      <c r="WKY296" s="755"/>
      <c r="WKZ296" s="755"/>
      <c r="WLA296" s="755"/>
      <c r="WLB296" s="755"/>
      <c r="WLC296" s="755"/>
      <c r="WLD296" s="755"/>
      <c r="WLE296" s="755"/>
      <c r="WLF296" s="755"/>
      <c r="WLG296" s="755"/>
      <c r="WLH296" s="755"/>
      <c r="WLI296" s="755"/>
      <c r="WLJ296" s="755"/>
      <c r="WLK296" s="755"/>
      <c r="WLL296" s="755"/>
      <c r="WLM296" s="755"/>
      <c r="WLN296" s="755"/>
      <c r="WLO296" s="755"/>
      <c r="WLP296" s="755"/>
      <c r="WLQ296" s="755"/>
      <c r="WLR296" s="755"/>
      <c r="WLS296" s="755"/>
      <c r="WLT296" s="755"/>
      <c r="WLU296" s="755"/>
      <c r="WLV296" s="755"/>
      <c r="WLW296" s="755"/>
      <c r="WLX296" s="755"/>
      <c r="WLY296" s="755"/>
      <c r="WLZ296" s="755"/>
      <c r="WMA296" s="755"/>
      <c r="WMB296" s="755"/>
      <c r="WMC296" s="755"/>
      <c r="WMD296" s="755"/>
      <c r="WME296" s="755"/>
      <c r="WMF296" s="755"/>
      <c r="WMG296" s="755"/>
      <c r="WMH296" s="755"/>
      <c r="WMI296" s="755"/>
      <c r="WMJ296" s="755"/>
      <c r="WMK296" s="755"/>
      <c r="WML296" s="755"/>
      <c r="WMM296" s="755"/>
      <c r="WMN296" s="755"/>
      <c r="WMO296" s="755"/>
      <c r="WMP296" s="755"/>
      <c r="WMQ296" s="755"/>
      <c r="WMR296" s="755"/>
      <c r="WMS296" s="755"/>
      <c r="WMT296" s="755"/>
      <c r="WMU296" s="755"/>
      <c r="WMV296" s="755"/>
      <c r="WMW296" s="755"/>
      <c r="WMX296" s="755"/>
      <c r="WMY296" s="755"/>
      <c r="WMZ296" s="755"/>
      <c r="WNA296" s="755"/>
      <c r="WNB296" s="755"/>
      <c r="WNC296" s="755"/>
      <c r="WND296" s="755"/>
      <c r="WNE296" s="755"/>
      <c r="WNF296" s="755"/>
      <c r="WNG296" s="755"/>
      <c r="WNH296" s="755"/>
      <c r="WNI296" s="755"/>
      <c r="WNJ296" s="755"/>
      <c r="WNK296" s="755"/>
      <c r="WNL296" s="755"/>
      <c r="WNM296" s="755"/>
      <c r="WNN296" s="755"/>
      <c r="WNO296" s="755"/>
      <c r="WNP296" s="755"/>
      <c r="WNQ296" s="755"/>
      <c r="WNR296" s="755"/>
      <c r="WNS296" s="755"/>
      <c r="WNT296" s="755"/>
      <c r="WNU296" s="755"/>
      <c r="WNV296" s="755"/>
      <c r="WNW296" s="755"/>
      <c r="WNX296" s="755"/>
      <c r="WNY296" s="755"/>
      <c r="WNZ296" s="755"/>
      <c r="WOA296" s="755"/>
      <c r="WOB296" s="755"/>
      <c r="WOC296" s="755"/>
      <c r="WOD296" s="755"/>
      <c r="WOE296" s="755"/>
      <c r="WOF296" s="755"/>
      <c r="WOG296" s="755"/>
      <c r="WOH296" s="755"/>
      <c r="WOI296" s="755"/>
      <c r="WOJ296" s="755"/>
      <c r="WOK296" s="755"/>
      <c r="WOL296" s="755"/>
      <c r="WOM296" s="755"/>
      <c r="WON296" s="755"/>
      <c r="WOO296" s="755"/>
      <c r="WOP296" s="755"/>
      <c r="WOQ296" s="755"/>
      <c r="WOR296" s="755"/>
      <c r="WOS296" s="755"/>
      <c r="WOT296" s="755"/>
      <c r="WOU296" s="755"/>
      <c r="WOV296" s="755"/>
      <c r="WOW296" s="755"/>
      <c r="WOX296" s="755"/>
      <c r="WOY296" s="755"/>
      <c r="WOZ296" s="755"/>
      <c r="WPA296" s="755"/>
      <c r="WPB296" s="755"/>
      <c r="WPC296" s="755"/>
      <c r="WPD296" s="755"/>
      <c r="WPE296" s="755"/>
      <c r="WPF296" s="755"/>
      <c r="WPG296" s="755"/>
      <c r="WPH296" s="755"/>
      <c r="WPI296" s="755"/>
      <c r="WPJ296" s="755"/>
      <c r="WPK296" s="755"/>
      <c r="WPL296" s="755"/>
      <c r="WPM296" s="755"/>
      <c r="WPN296" s="755"/>
      <c r="WPO296" s="755"/>
      <c r="WPP296" s="755"/>
      <c r="WPQ296" s="755"/>
      <c r="WPR296" s="755"/>
      <c r="WPS296" s="755"/>
      <c r="WPT296" s="755"/>
      <c r="WPU296" s="755"/>
      <c r="WPV296" s="755"/>
      <c r="WPW296" s="755"/>
      <c r="WPX296" s="755"/>
      <c r="WPY296" s="755"/>
      <c r="WPZ296" s="755"/>
      <c r="WQA296" s="755"/>
      <c r="WQB296" s="755"/>
      <c r="WQC296" s="755"/>
      <c r="WQD296" s="755"/>
      <c r="WQE296" s="755"/>
      <c r="WQF296" s="755"/>
      <c r="WQG296" s="755"/>
      <c r="WQH296" s="755"/>
      <c r="WQI296" s="755"/>
      <c r="WQJ296" s="755"/>
      <c r="WQK296" s="755"/>
      <c r="WQL296" s="755"/>
      <c r="WQM296" s="755"/>
      <c r="WQN296" s="755"/>
      <c r="WQO296" s="755"/>
      <c r="WQP296" s="755"/>
      <c r="WQQ296" s="755"/>
      <c r="WQR296" s="755"/>
      <c r="WQS296" s="755"/>
      <c r="WQT296" s="755"/>
      <c r="WQU296" s="755"/>
      <c r="WQV296" s="755"/>
      <c r="WQW296" s="755"/>
      <c r="WQX296" s="755"/>
      <c r="WQY296" s="755"/>
      <c r="WQZ296" s="755"/>
      <c r="WRA296" s="755"/>
      <c r="WRB296" s="755"/>
      <c r="WRC296" s="755"/>
      <c r="WRD296" s="755"/>
      <c r="WRE296" s="755"/>
      <c r="WRF296" s="755"/>
      <c r="WRG296" s="755"/>
      <c r="WRH296" s="755"/>
      <c r="WRI296" s="755"/>
      <c r="WRJ296" s="755"/>
      <c r="WRK296" s="755"/>
      <c r="WRL296" s="755"/>
      <c r="WRM296" s="755"/>
      <c r="WRN296" s="755"/>
      <c r="WRO296" s="755"/>
      <c r="WRP296" s="755"/>
      <c r="WRQ296" s="755"/>
      <c r="WRR296" s="755"/>
      <c r="WRS296" s="755"/>
      <c r="WRT296" s="755"/>
      <c r="WRU296" s="755"/>
      <c r="WRV296" s="755"/>
      <c r="WRW296" s="755"/>
      <c r="WRX296" s="755"/>
      <c r="WRY296" s="755"/>
      <c r="WRZ296" s="755"/>
      <c r="WSA296" s="755"/>
      <c r="WSB296" s="755"/>
      <c r="WSC296" s="755"/>
      <c r="WSD296" s="755"/>
      <c r="WSE296" s="755"/>
      <c r="WSF296" s="755"/>
      <c r="WSG296" s="755"/>
      <c r="WSH296" s="755"/>
      <c r="WSI296" s="755"/>
      <c r="WSJ296" s="755"/>
      <c r="WSK296" s="755"/>
      <c r="WSL296" s="755"/>
      <c r="WSM296" s="755"/>
      <c r="WSN296" s="755"/>
      <c r="WSO296" s="755"/>
      <c r="WSP296" s="755"/>
      <c r="WSQ296" s="755"/>
      <c r="WSR296" s="755"/>
      <c r="WSS296" s="755"/>
      <c r="WST296" s="755"/>
      <c r="WSU296" s="755"/>
      <c r="WSV296" s="755"/>
      <c r="WSW296" s="755"/>
      <c r="WSX296" s="755"/>
      <c r="WSY296" s="755"/>
      <c r="WSZ296" s="755"/>
      <c r="WTA296" s="755"/>
      <c r="WTB296" s="755"/>
      <c r="WTC296" s="755"/>
      <c r="WTD296" s="755"/>
      <c r="WTE296" s="755"/>
      <c r="WTF296" s="755"/>
      <c r="WTG296" s="755"/>
      <c r="WTH296" s="755"/>
      <c r="WTI296" s="755"/>
      <c r="WTJ296" s="755"/>
      <c r="WTK296" s="755"/>
      <c r="WTL296" s="755"/>
      <c r="WTM296" s="755"/>
      <c r="WTN296" s="755"/>
      <c r="WTO296" s="755"/>
      <c r="WTP296" s="755"/>
      <c r="WTQ296" s="755"/>
      <c r="WTR296" s="755"/>
      <c r="WTS296" s="755"/>
      <c r="WTT296" s="755"/>
      <c r="WTU296" s="755"/>
      <c r="WTV296" s="755"/>
      <c r="WTW296" s="755"/>
      <c r="WTX296" s="755"/>
      <c r="WTY296" s="755"/>
      <c r="WTZ296" s="755"/>
      <c r="WUA296" s="755"/>
      <c r="WUB296" s="755"/>
      <c r="WUC296" s="755"/>
      <c r="WUD296" s="755"/>
      <c r="WUE296" s="755"/>
      <c r="WUF296" s="755"/>
      <c r="WUG296" s="755"/>
      <c r="WUH296" s="755"/>
      <c r="WUI296" s="755"/>
      <c r="WUJ296" s="755"/>
      <c r="WUK296" s="755"/>
      <c r="WUL296" s="755"/>
      <c r="WUM296" s="755"/>
      <c r="WUN296" s="755"/>
      <c r="WUO296" s="755"/>
      <c r="WUP296" s="755"/>
      <c r="WUQ296" s="755"/>
      <c r="WUR296" s="755"/>
      <c r="WUS296" s="755"/>
      <c r="WUT296" s="755"/>
      <c r="WUU296" s="755"/>
      <c r="WUV296" s="755"/>
      <c r="WUW296" s="755"/>
      <c r="WUX296" s="755"/>
      <c r="WUY296" s="755"/>
      <c r="WUZ296" s="755"/>
      <c r="WVA296" s="755"/>
      <c r="WVB296" s="755"/>
      <c r="WVC296" s="755"/>
      <c r="WVD296" s="755"/>
      <c r="WVE296" s="755"/>
      <c r="WVF296" s="755"/>
      <c r="WVG296" s="755"/>
      <c r="WVH296" s="755"/>
      <c r="WVI296" s="755"/>
      <c r="WVJ296" s="755"/>
      <c r="WVK296" s="755"/>
      <c r="WVL296" s="755"/>
      <c r="WVM296" s="755"/>
      <c r="WVN296" s="755"/>
      <c r="WVO296" s="755"/>
      <c r="WVP296" s="755"/>
      <c r="WVQ296" s="755"/>
      <c r="WVR296" s="755"/>
      <c r="WVS296" s="755"/>
      <c r="WVT296" s="755"/>
      <c r="WVU296" s="755"/>
      <c r="WVV296" s="755"/>
      <c r="WVW296" s="755"/>
      <c r="WVX296" s="755"/>
      <c r="WVY296" s="755"/>
      <c r="WVZ296" s="755"/>
      <c r="WWA296" s="755"/>
      <c r="WWB296" s="755"/>
      <c r="WWC296" s="755"/>
      <c r="WWD296" s="755"/>
      <c r="WWE296" s="755"/>
      <c r="WWF296" s="755"/>
      <c r="WWG296" s="755"/>
      <c r="WWH296" s="755"/>
      <c r="WWI296" s="755"/>
      <c r="WWJ296" s="755"/>
      <c r="WWK296" s="755"/>
      <c r="WWL296" s="755"/>
      <c r="WWM296" s="755"/>
      <c r="WWN296" s="755"/>
      <c r="WWO296" s="755"/>
      <c r="WWP296" s="755"/>
      <c r="WWQ296" s="755"/>
      <c r="WWR296" s="755"/>
      <c r="WWS296" s="755"/>
      <c r="WWT296" s="755"/>
      <c r="WWU296" s="755"/>
      <c r="WWV296" s="755"/>
      <c r="WWW296" s="755"/>
      <c r="WWX296" s="755"/>
      <c r="WWY296" s="755"/>
      <c r="WWZ296" s="755"/>
      <c r="WXA296" s="755"/>
      <c r="WXB296" s="755"/>
      <c r="WXC296" s="755"/>
      <c r="WXD296" s="755"/>
      <c r="WXE296" s="755"/>
      <c r="WXF296" s="755"/>
      <c r="WXG296" s="755"/>
      <c r="WXH296" s="755"/>
      <c r="WXI296" s="755"/>
      <c r="WXJ296" s="755"/>
      <c r="WXK296" s="755"/>
      <c r="WXL296" s="755"/>
      <c r="WXM296" s="755"/>
      <c r="WXN296" s="755"/>
      <c r="WXO296" s="755"/>
      <c r="WXP296" s="755"/>
      <c r="WXQ296" s="755"/>
      <c r="WXR296" s="755"/>
      <c r="WXS296" s="755"/>
      <c r="WXT296" s="755"/>
      <c r="WXU296" s="755"/>
      <c r="WXV296" s="755"/>
      <c r="WXW296" s="755"/>
      <c r="WXX296" s="755"/>
      <c r="WXY296" s="755"/>
      <c r="WXZ296" s="755"/>
      <c r="WYA296" s="755"/>
      <c r="WYB296" s="755"/>
      <c r="WYC296" s="755"/>
      <c r="WYD296" s="755"/>
      <c r="WYE296" s="755"/>
      <c r="WYF296" s="755"/>
      <c r="WYG296" s="755"/>
      <c r="WYH296" s="755"/>
      <c r="WYI296" s="755"/>
      <c r="WYJ296" s="755"/>
      <c r="WYK296" s="755"/>
      <c r="WYL296" s="755"/>
      <c r="WYM296" s="755"/>
      <c r="WYN296" s="755"/>
      <c r="WYO296" s="755"/>
      <c r="WYP296" s="755"/>
      <c r="WYQ296" s="755"/>
      <c r="WYR296" s="755"/>
      <c r="WYS296" s="755"/>
      <c r="WYT296" s="755"/>
      <c r="WYU296" s="755"/>
      <c r="WYV296" s="755"/>
      <c r="WYW296" s="755"/>
      <c r="WYX296" s="755"/>
      <c r="WYY296" s="755"/>
      <c r="WYZ296" s="755"/>
      <c r="WZA296" s="755"/>
      <c r="WZB296" s="755"/>
      <c r="WZC296" s="755"/>
      <c r="WZD296" s="755"/>
      <c r="WZE296" s="755"/>
      <c r="WZF296" s="755"/>
      <c r="WZG296" s="755"/>
      <c r="WZH296" s="755"/>
      <c r="WZI296" s="755"/>
      <c r="WZJ296" s="755"/>
      <c r="WZK296" s="755"/>
      <c r="WZL296" s="755"/>
      <c r="WZM296" s="755"/>
      <c r="WZN296" s="755"/>
      <c r="WZO296" s="755"/>
      <c r="WZP296" s="755"/>
      <c r="WZQ296" s="755"/>
      <c r="WZR296" s="755"/>
      <c r="WZS296" s="755"/>
      <c r="WZT296" s="755"/>
      <c r="WZU296" s="755"/>
      <c r="WZV296" s="755"/>
      <c r="WZW296" s="755"/>
      <c r="WZX296" s="755"/>
      <c r="WZY296" s="755"/>
      <c r="WZZ296" s="755"/>
      <c r="XAA296" s="755"/>
      <c r="XAB296" s="755"/>
      <c r="XAC296" s="755"/>
      <c r="XAD296" s="755"/>
      <c r="XAE296" s="755"/>
      <c r="XAF296" s="755"/>
      <c r="XAG296" s="755"/>
      <c r="XAH296" s="755"/>
      <c r="XAI296" s="755"/>
      <c r="XAJ296" s="755"/>
      <c r="XAK296" s="755"/>
      <c r="XAL296" s="755"/>
      <c r="XAM296" s="755"/>
      <c r="XAN296" s="755"/>
      <c r="XAO296" s="755"/>
      <c r="XAP296" s="755"/>
      <c r="XAQ296" s="755"/>
      <c r="XAR296" s="755"/>
      <c r="XAS296" s="755"/>
      <c r="XAT296" s="755"/>
      <c r="XAU296" s="755"/>
      <c r="XAV296" s="755"/>
      <c r="XAW296" s="755"/>
      <c r="XAX296" s="755"/>
      <c r="XAY296" s="755"/>
      <c r="XAZ296" s="755"/>
      <c r="XBA296" s="755"/>
      <c r="XBB296" s="755"/>
      <c r="XBC296" s="755"/>
      <c r="XBD296" s="755"/>
      <c r="XBE296" s="755"/>
      <c r="XBF296" s="755"/>
      <c r="XBG296" s="755"/>
      <c r="XBH296" s="755"/>
      <c r="XBI296" s="755"/>
      <c r="XBJ296" s="755"/>
      <c r="XBK296" s="755"/>
      <c r="XBL296" s="755"/>
      <c r="XBM296" s="755"/>
      <c r="XBN296" s="755"/>
      <c r="XBO296" s="755"/>
      <c r="XBP296" s="755"/>
      <c r="XBQ296" s="755"/>
      <c r="XBR296" s="755"/>
      <c r="XBS296" s="755"/>
      <c r="XBT296" s="755"/>
      <c r="XBU296" s="755"/>
      <c r="XBV296" s="755"/>
      <c r="XBW296" s="755"/>
      <c r="XBX296" s="755"/>
      <c r="XBY296" s="755"/>
      <c r="XBZ296" s="755"/>
      <c r="XCA296" s="755"/>
      <c r="XCB296" s="755"/>
      <c r="XCC296" s="755"/>
      <c r="XCD296" s="755"/>
      <c r="XCE296" s="755"/>
      <c r="XCF296" s="755"/>
      <c r="XCG296" s="755"/>
      <c r="XCH296" s="755"/>
      <c r="XCI296" s="755"/>
      <c r="XCJ296" s="755"/>
      <c r="XCK296" s="755"/>
      <c r="XCL296" s="755"/>
      <c r="XCM296" s="755"/>
      <c r="XCN296" s="755"/>
      <c r="XCO296" s="755"/>
      <c r="XCP296" s="755"/>
      <c r="XCQ296" s="755"/>
      <c r="XCR296" s="755"/>
      <c r="XCS296" s="755"/>
      <c r="XCT296" s="755"/>
      <c r="XCU296" s="755"/>
      <c r="XCV296" s="755"/>
      <c r="XCW296" s="755"/>
      <c r="XCX296" s="755"/>
      <c r="XCY296" s="755"/>
      <c r="XCZ296" s="755"/>
      <c r="XDA296" s="755"/>
      <c r="XDB296" s="755"/>
      <c r="XDC296" s="755"/>
      <c r="XDD296" s="755"/>
      <c r="XDE296" s="755"/>
      <c r="XDF296" s="755"/>
      <c r="XDG296" s="755"/>
      <c r="XDH296" s="755"/>
      <c r="XDI296" s="755"/>
      <c r="XDJ296" s="755"/>
      <c r="XDK296" s="755"/>
      <c r="XDL296" s="755"/>
      <c r="XDM296" s="755"/>
      <c r="XDN296" s="755"/>
      <c r="XDO296" s="755"/>
      <c r="XDP296" s="755"/>
      <c r="XDQ296" s="755"/>
      <c r="XDR296" s="755"/>
      <c r="XDS296" s="755"/>
      <c r="XDT296" s="755"/>
      <c r="XDU296" s="755"/>
      <c r="XDV296" s="755"/>
      <c r="XDW296" s="755"/>
      <c r="XDX296" s="755"/>
      <c r="XDY296" s="755"/>
      <c r="XDZ296" s="755"/>
      <c r="XEA296" s="755"/>
      <c r="XEB296" s="755"/>
      <c r="XEC296" s="755"/>
      <c r="XED296" s="755"/>
      <c r="XEE296" s="755"/>
      <c r="XEF296" s="755"/>
      <c r="XEG296" s="755"/>
      <c r="XEH296" s="755"/>
      <c r="XEI296" s="755"/>
      <c r="XEJ296" s="755"/>
      <c r="XEK296" s="755"/>
      <c r="XEL296" s="755"/>
      <c r="XEM296" s="755"/>
      <c r="XEN296" s="755"/>
      <c r="XEO296" s="755"/>
      <c r="XEP296" s="755"/>
      <c r="XEQ296" s="755"/>
      <c r="XER296" s="755"/>
      <c r="XES296" s="755"/>
      <c r="XET296" s="755"/>
      <c r="XEU296" s="755"/>
      <c r="XEV296" s="755"/>
      <c r="XEW296" s="755"/>
      <c r="XEX296" s="755"/>
      <c r="XEY296" s="755"/>
      <c r="XEZ296" s="755"/>
      <c r="XFA296" s="755"/>
    </row>
    <row r="297" spans="1:16381" s="248" customFormat="1" ht="30" customHeight="1" x14ac:dyDescent="0.25">
      <c r="A297" s="837"/>
      <c r="B297" s="357" t="s">
        <v>1850</v>
      </c>
      <c r="C297" s="2127" t="str">
        <f>CONCATENATE('CCR and CVA'!F94, ": ", 'CCR and CVA'!B96)</f>
        <v>Check: K_reduced and K_hedged in panel 3b should be larger than 0 and not equal: K_Hedged (assuming recognition of all eligible hedges)</v>
      </c>
      <c r="D297" s="352"/>
      <c r="E297" s="352"/>
      <c r="F297" s="352"/>
      <c r="G297" s="847" t="str">
        <f>'CCR and CVA'!F96</f>
        <v/>
      </c>
      <c r="H297" s="352"/>
      <c r="I297" s="349"/>
      <c r="J297" s="755"/>
      <c r="K297" s="755"/>
      <c r="L297" s="755"/>
      <c r="M297" s="755"/>
      <c r="N297" s="755"/>
      <c r="O297" s="755"/>
      <c r="P297" s="755"/>
      <c r="Q297" s="755"/>
      <c r="R297" s="755"/>
      <c r="S297" s="755"/>
      <c r="T297" s="755"/>
      <c r="U297" s="755"/>
      <c r="V297" s="755"/>
      <c r="W297" s="755"/>
      <c r="X297" s="755"/>
      <c r="Y297" s="755"/>
      <c r="Z297" s="755"/>
      <c r="AA297" s="755"/>
      <c r="AB297" s="755"/>
      <c r="AC297" s="755"/>
      <c r="AD297" s="755"/>
      <c r="AE297" s="755"/>
      <c r="AF297" s="755"/>
      <c r="AG297" s="755"/>
      <c r="AH297" s="755"/>
      <c r="AI297" s="755"/>
      <c r="AJ297" s="755"/>
      <c r="AK297" s="755"/>
      <c r="AL297" s="755"/>
      <c r="AM297" s="755"/>
      <c r="AN297" s="836"/>
      <c r="AO297" s="755"/>
      <c r="AP297" s="755"/>
      <c r="AQ297" s="755"/>
      <c r="AR297" s="755"/>
      <c r="AS297" s="755"/>
      <c r="AT297" s="755"/>
      <c r="AU297" s="755"/>
      <c r="AV297" s="755"/>
      <c r="AW297" s="755"/>
      <c r="AX297" s="755"/>
      <c r="AY297" s="755"/>
      <c r="AZ297" s="755"/>
      <c r="BA297" s="755"/>
      <c r="BB297" s="755"/>
      <c r="BC297" s="755"/>
      <c r="BD297" s="755"/>
      <c r="BE297" s="755"/>
      <c r="BF297" s="755"/>
      <c r="BG297" s="755"/>
      <c r="BH297" s="755"/>
      <c r="BI297" s="755"/>
      <c r="BJ297" s="755"/>
      <c r="BK297" s="755"/>
      <c r="BL297" s="755"/>
      <c r="BM297" s="755"/>
      <c r="BN297" s="755"/>
      <c r="BO297" s="755"/>
      <c r="BP297" s="755"/>
      <c r="BQ297" s="755"/>
      <c r="BR297" s="755"/>
      <c r="BS297" s="755"/>
      <c r="BT297" s="755"/>
      <c r="BU297" s="755"/>
      <c r="BV297" s="755"/>
      <c r="BW297" s="755"/>
      <c r="BX297" s="755"/>
      <c r="BY297" s="755"/>
      <c r="BZ297" s="755"/>
      <c r="CA297" s="755"/>
      <c r="CB297" s="755"/>
      <c r="CC297" s="755"/>
      <c r="CD297" s="755"/>
      <c r="CE297" s="755"/>
      <c r="CF297" s="755"/>
      <c r="CG297" s="755"/>
      <c r="CH297" s="755"/>
      <c r="CI297" s="755"/>
      <c r="CJ297" s="755"/>
      <c r="CK297" s="755"/>
      <c r="CL297" s="755"/>
      <c r="CM297" s="755"/>
      <c r="CN297" s="755"/>
      <c r="CO297" s="755"/>
      <c r="CP297" s="755"/>
      <c r="CQ297" s="755"/>
      <c r="CR297" s="755"/>
      <c r="CS297" s="755"/>
      <c r="CT297" s="755"/>
      <c r="CU297" s="755"/>
      <c r="CV297" s="755"/>
      <c r="CW297" s="755"/>
      <c r="CX297" s="755"/>
      <c r="CY297" s="755"/>
      <c r="CZ297" s="755"/>
      <c r="DA297" s="755"/>
      <c r="DB297" s="755"/>
      <c r="DC297" s="755"/>
      <c r="DD297" s="755"/>
      <c r="DE297" s="755"/>
      <c r="DF297" s="755"/>
      <c r="DG297" s="755"/>
      <c r="DH297" s="755"/>
      <c r="DI297" s="755"/>
      <c r="DJ297" s="755"/>
      <c r="DK297" s="755"/>
      <c r="DL297" s="755"/>
      <c r="DM297" s="755"/>
      <c r="DN297" s="755"/>
      <c r="DO297" s="755"/>
      <c r="DP297" s="755"/>
      <c r="DQ297" s="755"/>
      <c r="DR297" s="755"/>
      <c r="DS297" s="755"/>
      <c r="DT297" s="755"/>
      <c r="DU297" s="755"/>
      <c r="DV297" s="755"/>
      <c r="DW297" s="755"/>
      <c r="DX297" s="755"/>
      <c r="DY297" s="755"/>
      <c r="DZ297" s="755"/>
      <c r="EA297" s="755"/>
      <c r="EB297" s="755"/>
      <c r="EC297" s="755"/>
      <c r="ED297" s="755"/>
      <c r="EE297" s="755"/>
      <c r="EF297" s="755"/>
      <c r="EG297" s="755"/>
      <c r="EH297" s="755"/>
      <c r="EI297" s="755"/>
      <c r="EJ297" s="755"/>
      <c r="EK297" s="755"/>
      <c r="EL297" s="755"/>
      <c r="EM297" s="755"/>
      <c r="EN297" s="755"/>
      <c r="EO297" s="755"/>
      <c r="EP297" s="755"/>
      <c r="EQ297" s="755"/>
      <c r="ER297" s="755"/>
      <c r="ES297" s="755"/>
      <c r="ET297" s="755"/>
      <c r="EU297" s="755"/>
      <c r="EV297" s="755"/>
      <c r="EW297" s="755"/>
      <c r="EX297" s="755"/>
      <c r="EY297" s="755"/>
      <c r="EZ297" s="755"/>
      <c r="FA297" s="755"/>
      <c r="FB297" s="755"/>
      <c r="FC297" s="755"/>
      <c r="FD297" s="755"/>
      <c r="FE297" s="755"/>
      <c r="FF297" s="755"/>
      <c r="FG297" s="755"/>
      <c r="FH297" s="755"/>
      <c r="FI297" s="755"/>
      <c r="FJ297" s="755"/>
      <c r="FK297" s="755"/>
      <c r="FL297" s="755"/>
      <c r="FM297" s="755"/>
      <c r="FN297" s="755"/>
      <c r="FO297" s="755"/>
      <c r="FP297" s="755"/>
      <c r="FQ297" s="755"/>
      <c r="FR297" s="755"/>
      <c r="FS297" s="755"/>
      <c r="FT297" s="755"/>
      <c r="FU297" s="755"/>
      <c r="FV297" s="755"/>
      <c r="FW297" s="755"/>
      <c r="FX297" s="755"/>
      <c r="FY297" s="755"/>
      <c r="FZ297" s="755"/>
      <c r="GA297" s="755"/>
      <c r="GB297" s="755"/>
      <c r="GC297" s="755"/>
      <c r="GD297" s="755"/>
      <c r="GE297" s="755"/>
      <c r="GF297" s="755"/>
      <c r="GG297" s="755"/>
      <c r="GH297" s="755"/>
      <c r="GI297" s="755"/>
      <c r="GJ297" s="755"/>
      <c r="GK297" s="755"/>
      <c r="GL297" s="755"/>
      <c r="GM297" s="755"/>
      <c r="GN297" s="755"/>
      <c r="GO297" s="755"/>
      <c r="GP297" s="755"/>
      <c r="GQ297" s="755"/>
      <c r="GR297" s="755"/>
      <c r="GS297" s="755"/>
      <c r="GT297" s="755"/>
      <c r="GU297" s="755"/>
      <c r="GV297" s="755"/>
      <c r="GW297" s="755"/>
      <c r="GX297" s="755"/>
      <c r="GY297" s="755"/>
      <c r="GZ297" s="755"/>
      <c r="HA297" s="755"/>
      <c r="HB297" s="755"/>
      <c r="HC297" s="755"/>
      <c r="HD297" s="755"/>
      <c r="HE297" s="755"/>
      <c r="HF297" s="755"/>
      <c r="HG297" s="755"/>
      <c r="HH297" s="755"/>
      <c r="HI297" s="755"/>
      <c r="HJ297" s="755"/>
      <c r="HK297" s="755"/>
      <c r="HL297" s="755"/>
      <c r="HM297" s="755"/>
      <c r="HN297" s="755"/>
      <c r="HO297" s="755"/>
      <c r="HP297" s="755"/>
      <c r="HQ297" s="755"/>
      <c r="HR297" s="755"/>
      <c r="HS297" s="755"/>
      <c r="HT297" s="755"/>
      <c r="HU297" s="755"/>
      <c r="HV297" s="755"/>
      <c r="HW297" s="755"/>
      <c r="HX297" s="755"/>
      <c r="HY297" s="755"/>
      <c r="HZ297" s="755"/>
      <c r="IA297" s="755"/>
      <c r="IB297" s="755"/>
      <c r="IC297" s="755"/>
      <c r="ID297" s="755"/>
      <c r="IE297" s="755"/>
      <c r="IF297" s="755"/>
      <c r="IG297" s="755"/>
      <c r="IH297" s="755"/>
      <c r="II297" s="755"/>
      <c r="IJ297" s="755"/>
      <c r="IK297" s="755"/>
      <c r="IL297" s="755"/>
      <c r="IM297" s="755"/>
      <c r="IN297" s="755"/>
      <c r="IO297" s="755"/>
      <c r="IP297" s="755"/>
      <c r="IQ297" s="755"/>
      <c r="IR297" s="755"/>
      <c r="IS297" s="755"/>
      <c r="IT297" s="755"/>
      <c r="IU297" s="755"/>
      <c r="IV297" s="755"/>
      <c r="IW297" s="755"/>
      <c r="IX297" s="755"/>
      <c r="IY297" s="755"/>
      <c r="IZ297" s="755"/>
      <c r="JA297" s="755"/>
      <c r="JB297" s="755"/>
      <c r="JC297" s="755"/>
      <c r="JD297" s="755"/>
      <c r="JE297" s="755"/>
      <c r="JF297" s="755"/>
      <c r="JG297" s="755"/>
      <c r="JH297" s="755"/>
      <c r="JI297" s="755"/>
      <c r="JJ297" s="755"/>
      <c r="JK297" s="755"/>
      <c r="JL297" s="755"/>
      <c r="JM297" s="755"/>
      <c r="JN297" s="755"/>
      <c r="JO297" s="755"/>
      <c r="JP297" s="755"/>
      <c r="JQ297" s="755"/>
      <c r="JR297" s="755"/>
      <c r="JS297" s="755"/>
      <c r="JT297" s="755"/>
      <c r="JU297" s="755"/>
      <c r="JV297" s="755"/>
      <c r="JW297" s="755"/>
      <c r="JX297" s="755"/>
      <c r="JY297" s="755"/>
      <c r="JZ297" s="755"/>
      <c r="KA297" s="755"/>
      <c r="KB297" s="755"/>
      <c r="KC297" s="755"/>
      <c r="KD297" s="755"/>
      <c r="KE297" s="755"/>
      <c r="KF297" s="755"/>
      <c r="KG297" s="755"/>
      <c r="KH297" s="755"/>
      <c r="KI297" s="755"/>
      <c r="KJ297" s="755"/>
      <c r="KK297" s="755"/>
      <c r="KL297" s="755"/>
      <c r="KM297" s="755"/>
      <c r="KN297" s="755"/>
      <c r="KO297" s="755"/>
      <c r="KP297" s="755"/>
      <c r="KQ297" s="755"/>
      <c r="KR297" s="755"/>
      <c r="KS297" s="755"/>
      <c r="KT297" s="755"/>
      <c r="KU297" s="755"/>
      <c r="KV297" s="755"/>
      <c r="KW297" s="755"/>
      <c r="KX297" s="755"/>
      <c r="KY297" s="755"/>
      <c r="KZ297" s="755"/>
      <c r="LA297" s="755"/>
      <c r="LB297" s="755"/>
      <c r="LC297" s="755"/>
      <c r="LD297" s="755"/>
      <c r="LE297" s="755"/>
      <c r="LF297" s="755"/>
      <c r="LG297" s="755"/>
      <c r="LH297" s="755"/>
      <c r="LI297" s="755"/>
      <c r="LJ297" s="755"/>
      <c r="LK297" s="755"/>
      <c r="LL297" s="755"/>
      <c r="LM297" s="755"/>
      <c r="LN297" s="755"/>
      <c r="LO297" s="755"/>
      <c r="LP297" s="755"/>
      <c r="LQ297" s="755"/>
      <c r="LR297" s="755"/>
      <c r="LS297" s="755"/>
      <c r="LT297" s="755"/>
      <c r="LU297" s="755"/>
      <c r="LV297" s="755"/>
      <c r="LW297" s="755"/>
      <c r="LX297" s="755"/>
      <c r="LY297" s="755"/>
      <c r="LZ297" s="755"/>
      <c r="MA297" s="755"/>
      <c r="MB297" s="755"/>
      <c r="MC297" s="755"/>
      <c r="MD297" s="755"/>
      <c r="ME297" s="755"/>
      <c r="MF297" s="755"/>
      <c r="MG297" s="755"/>
      <c r="MH297" s="755"/>
      <c r="MI297" s="755"/>
      <c r="MJ297" s="755"/>
      <c r="MK297" s="755"/>
      <c r="ML297" s="755"/>
      <c r="MM297" s="755"/>
      <c r="MN297" s="755"/>
      <c r="MO297" s="755"/>
      <c r="MP297" s="755"/>
      <c r="MQ297" s="755"/>
      <c r="MR297" s="755"/>
      <c r="MS297" s="755"/>
      <c r="MT297" s="755"/>
      <c r="MU297" s="755"/>
      <c r="MV297" s="755"/>
      <c r="MW297" s="755"/>
      <c r="MX297" s="755"/>
      <c r="MY297" s="755"/>
      <c r="MZ297" s="755"/>
      <c r="NA297" s="755"/>
      <c r="NB297" s="755"/>
      <c r="NC297" s="755"/>
      <c r="ND297" s="755"/>
      <c r="NE297" s="755"/>
      <c r="NF297" s="755"/>
      <c r="NG297" s="755"/>
      <c r="NH297" s="755"/>
      <c r="NI297" s="755"/>
      <c r="NJ297" s="755"/>
      <c r="NK297" s="755"/>
      <c r="NL297" s="755"/>
      <c r="NM297" s="755"/>
      <c r="NN297" s="755"/>
      <c r="NO297" s="755"/>
      <c r="NP297" s="755"/>
      <c r="NQ297" s="755"/>
      <c r="NR297" s="755"/>
      <c r="NS297" s="755"/>
      <c r="NT297" s="755"/>
      <c r="NU297" s="755"/>
      <c r="NV297" s="755"/>
      <c r="NW297" s="755"/>
      <c r="NX297" s="755"/>
      <c r="NY297" s="755"/>
      <c r="NZ297" s="755"/>
      <c r="OA297" s="755"/>
      <c r="OB297" s="755"/>
      <c r="OC297" s="755"/>
      <c r="OD297" s="755"/>
      <c r="OE297" s="755"/>
      <c r="OF297" s="755"/>
      <c r="OG297" s="755"/>
      <c r="OH297" s="755"/>
      <c r="OI297" s="755"/>
      <c r="OJ297" s="755"/>
      <c r="OK297" s="755"/>
      <c r="OL297" s="755"/>
      <c r="OM297" s="755"/>
      <c r="ON297" s="755"/>
      <c r="OO297" s="755"/>
      <c r="OP297" s="755"/>
      <c r="OQ297" s="755"/>
      <c r="OR297" s="755"/>
      <c r="OS297" s="755"/>
      <c r="OT297" s="755"/>
      <c r="OU297" s="755"/>
      <c r="OV297" s="755"/>
      <c r="OW297" s="755"/>
      <c r="OX297" s="755"/>
      <c r="OY297" s="755"/>
      <c r="OZ297" s="755"/>
      <c r="PA297" s="755"/>
      <c r="PB297" s="755"/>
      <c r="PC297" s="755"/>
      <c r="PD297" s="755"/>
      <c r="PE297" s="755"/>
      <c r="PF297" s="755"/>
      <c r="PG297" s="755"/>
      <c r="PH297" s="755"/>
      <c r="PI297" s="755"/>
      <c r="PJ297" s="755"/>
      <c r="PK297" s="755"/>
      <c r="PL297" s="755"/>
      <c r="PM297" s="755"/>
      <c r="PN297" s="755"/>
      <c r="PO297" s="755"/>
      <c r="PP297" s="755"/>
      <c r="PQ297" s="755"/>
      <c r="PR297" s="755"/>
      <c r="PS297" s="755"/>
      <c r="PT297" s="755"/>
      <c r="PU297" s="755"/>
      <c r="PV297" s="755"/>
      <c r="PW297" s="755"/>
      <c r="PX297" s="755"/>
      <c r="PY297" s="755"/>
      <c r="PZ297" s="755"/>
      <c r="QA297" s="755"/>
      <c r="QB297" s="755"/>
      <c r="QC297" s="755"/>
      <c r="QD297" s="755"/>
      <c r="QE297" s="755"/>
      <c r="QF297" s="755"/>
      <c r="QG297" s="755"/>
      <c r="QH297" s="755"/>
      <c r="QI297" s="755"/>
      <c r="QJ297" s="755"/>
      <c r="QK297" s="755"/>
      <c r="QL297" s="755"/>
      <c r="QM297" s="755"/>
      <c r="QN297" s="755"/>
      <c r="QO297" s="755"/>
      <c r="QP297" s="755"/>
      <c r="QQ297" s="755"/>
      <c r="QR297" s="755"/>
      <c r="QS297" s="755"/>
      <c r="QT297" s="755"/>
      <c r="QU297" s="755"/>
      <c r="QV297" s="755"/>
      <c r="QW297" s="755"/>
      <c r="QX297" s="755"/>
      <c r="QY297" s="755"/>
      <c r="QZ297" s="755"/>
      <c r="RA297" s="755"/>
      <c r="RB297" s="755"/>
      <c r="RC297" s="755"/>
      <c r="RD297" s="755"/>
      <c r="RE297" s="755"/>
      <c r="RF297" s="755"/>
      <c r="RG297" s="755"/>
      <c r="RH297" s="755"/>
      <c r="RI297" s="755"/>
      <c r="RJ297" s="755"/>
      <c r="RK297" s="755"/>
      <c r="RL297" s="755"/>
      <c r="RM297" s="755"/>
      <c r="RN297" s="755"/>
      <c r="RO297" s="755"/>
      <c r="RP297" s="755"/>
      <c r="RQ297" s="755"/>
      <c r="RR297" s="755"/>
      <c r="RS297" s="755"/>
      <c r="RT297" s="755"/>
      <c r="RU297" s="755"/>
      <c r="RV297" s="755"/>
      <c r="RW297" s="755"/>
      <c r="RX297" s="755"/>
      <c r="RY297" s="755"/>
      <c r="RZ297" s="755"/>
      <c r="SA297" s="755"/>
      <c r="SB297" s="755"/>
      <c r="SC297" s="755"/>
      <c r="SD297" s="755"/>
      <c r="SE297" s="755"/>
      <c r="SF297" s="755"/>
      <c r="SG297" s="755"/>
      <c r="SH297" s="755"/>
      <c r="SI297" s="755"/>
      <c r="SJ297" s="755"/>
      <c r="SK297" s="755"/>
      <c r="SL297" s="755"/>
      <c r="SM297" s="755"/>
      <c r="SN297" s="755"/>
      <c r="SO297" s="755"/>
      <c r="SP297" s="755"/>
      <c r="SQ297" s="755"/>
      <c r="SR297" s="755"/>
      <c r="SS297" s="755"/>
      <c r="ST297" s="755"/>
      <c r="SU297" s="755"/>
      <c r="SV297" s="755"/>
      <c r="SW297" s="755"/>
      <c r="SX297" s="755"/>
      <c r="SY297" s="755"/>
      <c r="SZ297" s="755"/>
      <c r="TA297" s="755"/>
      <c r="TB297" s="755"/>
      <c r="TC297" s="755"/>
      <c r="TD297" s="755"/>
      <c r="TE297" s="755"/>
      <c r="TF297" s="755"/>
      <c r="TG297" s="755"/>
      <c r="TH297" s="755"/>
      <c r="TI297" s="755"/>
      <c r="TJ297" s="755"/>
      <c r="TK297" s="755"/>
      <c r="TL297" s="755"/>
      <c r="TM297" s="755"/>
      <c r="TN297" s="755"/>
      <c r="TO297" s="755"/>
      <c r="TP297" s="755"/>
      <c r="TQ297" s="755"/>
      <c r="TR297" s="755"/>
      <c r="TS297" s="755"/>
      <c r="TT297" s="755"/>
      <c r="TU297" s="755"/>
      <c r="TV297" s="755"/>
      <c r="TW297" s="755"/>
      <c r="TX297" s="755"/>
      <c r="TY297" s="755"/>
      <c r="TZ297" s="755"/>
      <c r="UA297" s="755"/>
      <c r="UB297" s="755"/>
      <c r="UC297" s="755"/>
      <c r="UD297" s="755"/>
      <c r="UE297" s="755"/>
      <c r="UF297" s="755"/>
      <c r="UG297" s="755"/>
      <c r="UH297" s="755"/>
      <c r="UI297" s="755"/>
      <c r="UJ297" s="755"/>
      <c r="UK297" s="755"/>
      <c r="UL297" s="755"/>
      <c r="UM297" s="755"/>
      <c r="UN297" s="755"/>
      <c r="UO297" s="755"/>
      <c r="UP297" s="755"/>
      <c r="UQ297" s="755"/>
      <c r="UR297" s="755"/>
      <c r="US297" s="755"/>
      <c r="UT297" s="755"/>
      <c r="UU297" s="755"/>
      <c r="UV297" s="755"/>
      <c r="UW297" s="755"/>
      <c r="UX297" s="755"/>
      <c r="UY297" s="755"/>
      <c r="UZ297" s="755"/>
      <c r="VA297" s="755"/>
      <c r="VB297" s="755"/>
      <c r="VC297" s="755"/>
      <c r="VD297" s="755"/>
      <c r="VE297" s="755"/>
      <c r="VF297" s="755"/>
      <c r="VG297" s="755"/>
      <c r="VH297" s="755"/>
      <c r="VI297" s="755"/>
      <c r="VJ297" s="755"/>
      <c r="VK297" s="755"/>
      <c r="VL297" s="755"/>
      <c r="VM297" s="755"/>
      <c r="VN297" s="755"/>
      <c r="VO297" s="755"/>
      <c r="VP297" s="755"/>
      <c r="VQ297" s="755"/>
      <c r="VR297" s="755"/>
      <c r="VS297" s="755"/>
      <c r="VT297" s="755"/>
      <c r="VU297" s="755"/>
      <c r="VV297" s="755"/>
      <c r="VW297" s="755"/>
      <c r="VX297" s="755"/>
      <c r="VY297" s="755"/>
      <c r="VZ297" s="755"/>
      <c r="WA297" s="755"/>
      <c r="WB297" s="755"/>
      <c r="WC297" s="755"/>
      <c r="WD297" s="755"/>
      <c r="WE297" s="755"/>
      <c r="WF297" s="755"/>
      <c r="WG297" s="755"/>
      <c r="WH297" s="755"/>
      <c r="WI297" s="755"/>
      <c r="WJ297" s="755"/>
      <c r="WK297" s="755"/>
      <c r="WL297" s="755"/>
      <c r="WM297" s="755"/>
      <c r="WN297" s="755"/>
      <c r="WO297" s="755"/>
      <c r="WP297" s="755"/>
      <c r="WQ297" s="755"/>
      <c r="WR297" s="755"/>
      <c r="WS297" s="755"/>
      <c r="WT297" s="755"/>
      <c r="WU297" s="755"/>
      <c r="WV297" s="755"/>
      <c r="WW297" s="755"/>
      <c r="WX297" s="755"/>
      <c r="WY297" s="755"/>
      <c r="WZ297" s="755"/>
      <c r="XA297" s="755"/>
      <c r="XB297" s="755"/>
      <c r="XC297" s="755"/>
      <c r="XD297" s="755"/>
      <c r="XE297" s="755"/>
      <c r="XF297" s="755"/>
      <c r="XG297" s="755"/>
      <c r="XH297" s="755"/>
      <c r="XI297" s="755"/>
      <c r="XJ297" s="755"/>
      <c r="XK297" s="755"/>
      <c r="XL297" s="755"/>
      <c r="XM297" s="755"/>
      <c r="XN297" s="755"/>
      <c r="XO297" s="755"/>
      <c r="XP297" s="755"/>
      <c r="XQ297" s="755"/>
      <c r="XR297" s="755"/>
      <c r="XS297" s="755"/>
      <c r="XT297" s="755"/>
      <c r="XU297" s="755"/>
      <c r="XV297" s="755"/>
      <c r="XW297" s="755"/>
      <c r="XX297" s="755"/>
      <c r="XY297" s="755"/>
      <c r="XZ297" s="755"/>
      <c r="YA297" s="755"/>
      <c r="YB297" s="755"/>
      <c r="YC297" s="755"/>
      <c r="YD297" s="755"/>
      <c r="YE297" s="755"/>
      <c r="YF297" s="755"/>
      <c r="YG297" s="755"/>
      <c r="YH297" s="755"/>
      <c r="YI297" s="755"/>
      <c r="YJ297" s="755"/>
      <c r="YK297" s="755"/>
      <c r="YL297" s="755"/>
      <c r="YM297" s="755"/>
      <c r="YN297" s="755"/>
      <c r="YO297" s="755"/>
      <c r="YP297" s="755"/>
      <c r="YQ297" s="755"/>
      <c r="YR297" s="755"/>
      <c r="YS297" s="755"/>
      <c r="YT297" s="755"/>
      <c r="YU297" s="755"/>
      <c r="YV297" s="755"/>
      <c r="YW297" s="755"/>
      <c r="YX297" s="755"/>
      <c r="YY297" s="755"/>
      <c r="YZ297" s="755"/>
      <c r="ZA297" s="755"/>
      <c r="ZB297" s="755"/>
      <c r="ZC297" s="755"/>
      <c r="ZD297" s="755"/>
      <c r="ZE297" s="755"/>
      <c r="ZF297" s="755"/>
      <c r="ZG297" s="755"/>
      <c r="ZH297" s="755"/>
      <c r="ZI297" s="755"/>
      <c r="ZJ297" s="755"/>
      <c r="ZK297" s="755"/>
      <c r="ZL297" s="755"/>
      <c r="ZM297" s="755"/>
      <c r="ZN297" s="755"/>
      <c r="ZO297" s="755"/>
      <c r="ZP297" s="755"/>
      <c r="ZQ297" s="755"/>
      <c r="ZR297" s="755"/>
      <c r="ZS297" s="755"/>
      <c r="ZT297" s="755"/>
      <c r="ZU297" s="755"/>
      <c r="ZV297" s="755"/>
      <c r="ZW297" s="755"/>
      <c r="ZX297" s="755"/>
      <c r="ZY297" s="755"/>
      <c r="ZZ297" s="755"/>
      <c r="AAA297" s="755"/>
      <c r="AAB297" s="755"/>
      <c r="AAC297" s="755"/>
      <c r="AAD297" s="755"/>
      <c r="AAE297" s="755"/>
      <c r="AAF297" s="755"/>
      <c r="AAG297" s="755"/>
      <c r="AAH297" s="755"/>
      <c r="AAI297" s="755"/>
      <c r="AAJ297" s="755"/>
      <c r="AAK297" s="755"/>
      <c r="AAL297" s="755"/>
      <c r="AAM297" s="755"/>
      <c r="AAN297" s="755"/>
      <c r="AAO297" s="755"/>
      <c r="AAP297" s="755"/>
      <c r="AAQ297" s="755"/>
      <c r="AAR297" s="755"/>
      <c r="AAS297" s="755"/>
      <c r="AAT297" s="755"/>
      <c r="AAU297" s="755"/>
      <c r="AAV297" s="755"/>
      <c r="AAW297" s="755"/>
      <c r="AAX297" s="755"/>
      <c r="AAY297" s="755"/>
      <c r="AAZ297" s="755"/>
      <c r="ABA297" s="755"/>
      <c r="ABB297" s="755"/>
      <c r="ABC297" s="755"/>
      <c r="ABD297" s="755"/>
      <c r="ABE297" s="755"/>
      <c r="ABF297" s="755"/>
      <c r="ABG297" s="755"/>
      <c r="ABH297" s="755"/>
      <c r="ABI297" s="755"/>
      <c r="ABJ297" s="755"/>
      <c r="ABK297" s="755"/>
      <c r="ABL297" s="755"/>
      <c r="ABM297" s="755"/>
      <c r="ABN297" s="755"/>
      <c r="ABO297" s="755"/>
      <c r="ABP297" s="755"/>
      <c r="ABQ297" s="755"/>
      <c r="ABR297" s="755"/>
      <c r="ABS297" s="755"/>
      <c r="ABT297" s="755"/>
      <c r="ABU297" s="755"/>
      <c r="ABV297" s="755"/>
      <c r="ABW297" s="755"/>
      <c r="ABX297" s="755"/>
      <c r="ABY297" s="755"/>
      <c r="ABZ297" s="755"/>
      <c r="ACA297" s="755"/>
      <c r="ACB297" s="755"/>
      <c r="ACC297" s="755"/>
      <c r="ACD297" s="755"/>
      <c r="ACE297" s="755"/>
      <c r="ACF297" s="755"/>
      <c r="ACG297" s="755"/>
      <c r="ACH297" s="755"/>
      <c r="ACI297" s="755"/>
      <c r="ACJ297" s="755"/>
      <c r="ACK297" s="755"/>
      <c r="ACL297" s="755"/>
      <c r="ACM297" s="755"/>
      <c r="ACN297" s="755"/>
      <c r="ACO297" s="755"/>
      <c r="ACP297" s="755"/>
      <c r="ACQ297" s="755"/>
      <c r="ACR297" s="755"/>
      <c r="ACS297" s="755"/>
      <c r="ACT297" s="755"/>
      <c r="ACU297" s="755"/>
      <c r="ACV297" s="755"/>
      <c r="ACW297" s="755"/>
      <c r="ACX297" s="755"/>
      <c r="ACY297" s="755"/>
      <c r="ACZ297" s="755"/>
      <c r="ADA297" s="755"/>
      <c r="ADB297" s="755"/>
      <c r="ADC297" s="755"/>
      <c r="ADD297" s="755"/>
      <c r="ADE297" s="755"/>
      <c r="ADF297" s="755"/>
      <c r="ADG297" s="755"/>
      <c r="ADH297" s="755"/>
      <c r="ADI297" s="755"/>
      <c r="ADJ297" s="755"/>
      <c r="ADK297" s="755"/>
      <c r="ADL297" s="755"/>
      <c r="ADM297" s="755"/>
      <c r="ADN297" s="755"/>
      <c r="ADO297" s="755"/>
      <c r="ADP297" s="755"/>
      <c r="ADQ297" s="755"/>
      <c r="ADR297" s="755"/>
      <c r="ADS297" s="755"/>
      <c r="ADT297" s="755"/>
      <c r="ADU297" s="755"/>
      <c r="ADV297" s="755"/>
      <c r="ADW297" s="755"/>
      <c r="ADX297" s="755"/>
      <c r="ADY297" s="755"/>
      <c r="ADZ297" s="755"/>
      <c r="AEA297" s="755"/>
      <c r="AEB297" s="755"/>
      <c r="AEC297" s="755"/>
      <c r="AED297" s="755"/>
      <c r="AEE297" s="755"/>
      <c r="AEF297" s="755"/>
      <c r="AEG297" s="755"/>
      <c r="AEH297" s="755"/>
      <c r="AEI297" s="755"/>
      <c r="AEJ297" s="755"/>
      <c r="AEK297" s="755"/>
      <c r="AEL297" s="755"/>
      <c r="AEM297" s="755"/>
      <c r="AEN297" s="755"/>
      <c r="AEO297" s="755"/>
      <c r="AEP297" s="755"/>
      <c r="AEQ297" s="755"/>
      <c r="AER297" s="755"/>
      <c r="AES297" s="755"/>
      <c r="AET297" s="755"/>
      <c r="AEU297" s="755"/>
      <c r="AEV297" s="755"/>
      <c r="AEW297" s="755"/>
      <c r="AEX297" s="755"/>
      <c r="AEY297" s="755"/>
      <c r="AEZ297" s="755"/>
      <c r="AFA297" s="755"/>
      <c r="AFB297" s="755"/>
      <c r="AFC297" s="755"/>
      <c r="AFD297" s="755"/>
      <c r="AFE297" s="755"/>
      <c r="AFF297" s="755"/>
      <c r="AFG297" s="755"/>
      <c r="AFH297" s="755"/>
      <c r="AFI297" s="755"/>
      <c r="AFJ297" s="755"/>
      <c r="AFK297" s="755"/>
      <c r="AFL297" s="755"/>
      <c r="AFM297" s="755"/>
      <c r="AFN297" s="755"/>
      <c r="AFO297" s="755"/>
      <c r="AFP297" s="755"/>
      <c r="AFQ297" s="755"/>
      <c r="AFR297" s="755"/>
      <c r="AFS297" s="755"/>
      <c r="AFT297" s="755"/>
      <c r="AFU297" s="755"/>
      <c r="AFV297" s="755"/>
      <c r="AFW297" s="755"/>
      <c r="AFX297" s="755"/>
      <c r="AFY297" s="755"/>
      <c r="AFZ297" s="755"/>
      <c r="AGA297" s="755"/>
      <c r="AGB297" s="755"/>
      <c r="AGC297" s="755"/>
      <c r="AGD297" s="755"/>
      <c r="AGE297" s="755"/>
      <c r="AGF297" s="755"/>
      <c r="AGG297" s="755"/>
      <c r="AGH297" s="755"/>
      <c r="AGI297" s="755"/>
      <c r="AGJ297" s="755"/>
      <c r="AGK297" s="755"/>
      <c r="AGL297" s="755"/>
      <c r="AGM297" s="755"/>
      <c r="AGN297" s="755"/>
      <c r="AGO297" s="755"/>
      <c r="AGP297" s="755"/>
      <c r="AGQ297" s="755"/>
      <c r="AGR297" s="755"/>
      <c r="AGS297" s="755"/>
      <c r="AGT297" s="755"/>
      <c r="AGU297" s="755"/>
      <c r="AGV297" s="755"/>
      <c r="AGW297" s="755"/>
      <c r="AGX297" s="755"/>
      <c r="AGY297" s="755"/>
      <c r="AGZ297" s="755"/>
      <c r="AHA297" s="755"/>
      <c r="AHB297" s="755"/>
      <c r="AHC297" s="755"/>
      <c r="AHD297" s="755"/>
      <c r="AHE297" s="755"/>
      <c r="AHF297" s="755"/>
      <c r="AHG297" s="755"/>
      <c r="AHH297" s="755"/>
      <c r="AHI297" s="755"/>
      <c r="AHJ297" s="755"/>
      <c r="AHK297" s="755"/>
      <c r="AHL297" s="755"/>
      <c r="AHM297" s="755"/>
      <c r="AHN297" s="755"/>
      <c r="AHO297" s="755"/>
      <c r="AHP297" s="755"/>
      <c r="AHQ297" s="755"/>
      <c r="AHR297" s="755"/>
      <c r="AHS297" s="755"/>
      <c r="AHT297" s="755"/>
      <c r="AHU297" s="755"/>
      <c r="AHV297" s="755"/>
      <c r="AHW297" s="755"/>
      <c r="AHX297" s="755"/>
      <c r="AHY297" s="755"/>
      <c r="AHZ297" s="755"/>
      <c r="AIA297" s="755"/>
      <c r="AIB297" s="755"/>
      <c r="AIC297" s="755"/>
      <c r="AID297" s="755"/>
      <c r="AIE297" s="755"/>
      <c r="AIF297" s="755"/>
      <c r="AIG297" s="755"/>
      <c r="AIH297" s="755"/>
      <c r="AII297" s="755"/>
      <c r="AIJ297" s="755"/>
      <c r="AIK297" s="755"/>
      <c r="AIL297" s="755"/>
      <c r="AIM297" s="755"/>
      <c r="AIN297" s="755"/>
      <c r="AIO297" s="755"/>
      <c r="AIP297" s="755"/>
      <c r="AIQ297" s="755"/>
      <c r="AIR297" s="755"/>
      <c r="AIS297" s="755"/>
      <c r="AIT297" s="755"/>
      <c r="AIU297" s="755"/>
      <c r="AIV297" s="755"/>
      <c r="AIW297" s="755"/>
      <c r="AIX297" s="755"/>
      <c r="AIY297" s="755"/>
      <c r="AIZ297" s="755"/>
      <c r="AJA297" s="755"/>
      <c r="AJB297" s="755"/>
      <c r="AJC297" s="755"/>
      <c r="AJD297" s="755"/>
      <c r="AJE297" s="755"/>
      <c r="AJF297" s="755"/>
      <c r="AJG297" s="755"/>
      <c r="AJH297" s="755"/>
      <c r="AJI297" s="755"/>
      <c r="AJJ297" s="755"/>
      <c r="AJK297" s="755"/>
      <c r="AJL297" s="755"/>
      <c r="AJM297" s="755"/>
      <c r="AJN297" s="755"/>
      <c r="AJO297" s="755"/>
      <c r="AJP297" s="755"/>
      <c r="AJQ297" s="755"/>
      <c r="AJR297" s="755"/>
      <c r="AJS297" s="755"/>
      <c r="AJT297" s="755"/>
      <c r="AJU297" s="755"/>
      <c r="AJV297" s="755"/>
      <c r="AJW297" s="755"/>
      <c r="AJX297" s="755"/>
      <c r="AJY297" s="755"/>
      <c r="AJZ297" s="755"/>
      <c r="AKA297" s="755"/>
      <c r="AKB297" s="755"/>
      <c r="AKC297" s="755"/>
      <c r="AKD297" s="755"/>
      <c r="AKE297" s="755"/>
      <c r="AKF297" s="755"/>
      <c r="AKG297" s="755"/>
      <c r="AKH297" s="755"/>
      <c r="AKI297" s="755"/>
      <c r="AKJ297" s="755"/>
      <c r="AKK297" s="755"/>
      <c r="AKL297" s="755"/>
      <c r="AKM297" s="755"/>
      <c r="AKN297" s="755"/>
      <c r="AKO297" s="755"/>
      <c r="AKP297" s="755"/>
      <c r="AKQ297" s="755"/>
      <c r="AKR297" s="755"/>
      <c r="AKS297" s="755"/>
      <c r="AKT297" s="755"/>
      <c r="AKU297" s="755"/>
      <c r="AKV297" s="755"/>
      <c r="AKW297" s="755"/>
      <c r="AKX297" s="755"/>
      <c r="AKY297" s="755"/>
      <c r="AKZ297" s="755"/>
      <c r="ALA297" s="755"/>
      <c r="ALB297" s="755"/>
      <c r="ALC297" s="755"/>
      <c r="ALD297" s="755"/>
      <c r="ALE297" s="755"/>
      <c r="ALF297" s="755"/>
      <c r="ALG297" s="755"/>
      <c r="ALH297" s="755"/>
      <c r="ALI297" s="755"/>
      <c r="ALJ297" s="755"/>
      <c r="ALK297" s="755"/>
      <c r="ALL297" s="755"/>
      <c r="ALM297" s="755"/>
      <c r="ALN297" s="755"/>
      <c r="ALO297" s="755"/>
      <c r="ALP297" s="755"/>
      <c r="ALQ297" s="755"/>
      <c r="ALR297" s="755"/>
      <c r="ALS297" s="755"/>
      <c r="ALT297" s="755"/>
      <c r="ALU297" s="755"/>
      <c r="ALV297" s="755"/>
      <c r="ALW297" s="755"/>
      <c r="ALX297" s="755"/>
      <c r="ALY297" s="755"/>
      <c r="ALZ297" s="755"/>
      <c r="AMA297" s="755"/>
      <c r="AMB297" s="755"/>
      <c r="AMC297" s="755"/>
      <c r="AMD297" s="755"/>
      <c r="AME297" s="755"/>
      <c r="AMF297" s="755"/>
      <c r="AMG297" s="755"/>
      <c r="AMH297" s="755"/>
      <c r="AMI297" s="755"/>
      <c r="AMJ297" s="755"/>
      <c r="AMK297" s="755"/>
      <c r="AML297" s="755"/>
      <c r="AMM297" s="755"/>
      <c r="AMN297" s="755"/>
      <c r="AMO297" s="755"/>
      <c r="AMP297" s="755"/>
      <c r="AMQ297" s="755"/>
      <c r="AMR297" s="755"/>
      <c r="AMS297" s="755"/>
      <c r="AMT297" s="755"/>
      <c r="AMU297" s="755"/>
      <c r="AMV297" s="755"/>
      <c r="AMW297" s="755"/>
      <c r="AMX297" s="755"/>
      <c r="AMY297" s="755"/>
      <c r="AMZ297" s="755"/>
      <c r="ANA297" s="755"/>
      <c r="ANB297" s="755"/>
      <c r="ANC297" s="755"/>
      <c r="AND297" s="755"/>
      <c r="ANE297" s="755"/>
      <c r="ANF297" s="755"/>
      <c r="ANG297" s="755"/>
      <c r="ANH297" s="755"/>
      <c r="ANI297" s="755"/>
      <c r="ANJ297" s="755"/>
      <c r="ANK297" s="755"/>
      <c r="ANL297" s="755"/>
      <c r="ANM297" s="755"/>
      <c r="ANN297" s="755"/>
      <c r="ANO297" s="755"/>
      <c r="ANP297" s="755"/>
      <c r="ANQ297" s="755"/>
      <c r="ANR297" s="755"/>
      <c r="ANS297" s="755"/>
      <c r="ANT297" s="755"/>
      <c r="ANU297" s="755"/>
      <c r="ANV297" s="755"/>
      <c r="ANW297" s="755"/>
      <c r="ANX297" s="755"/>
      <c r="ANY297" s="755"/>
      <c r="ANZ297" s="755"/>
      <c r="AOA297" s="755"/>
      <c r="AOB297" s="755"/>
      <c r="AOC297" s="755"/>
      <c r="AOD297" s="755"/>
      <c r="AOE297" s="755"/>
      <c r="AOF297" s="755"/>
      <c r="AOG297" s="755"/>
      <c r="AOH297" s="755"/>
      <c r="AOI297" s="755"/>
      <c r="AOJ297" s="755"/>
      <c r="AOK297" s="755"/>
      <c r="AOL297" s="755"/>
      <c r="AOM297" s="755"/>
      <c r="AON297" s="755"/>
      <c r="AOO297" s="755"/>
      <c r="AOP297" s="755"/>
      <c r="AOQ297" s="755"/>
      <c r="AOR297" s="755"/>
      <c r="AOS297" s="755"/>
      <c r="AOT297" s="755"/>
      <c r="AOU297" s="755"/>
      <c r="AOV297" s="755"/>
      <c r="AOW297" s="755"/>
      <c r="AOX297" s="755"/>
      <c r="AOY297" s="755"/>
      <c r="AOZ297" s="755"/>
      <c r="APA297" s="755"/>
      <c r="APB297" s="755"/>
      <c r="APC297" s="755"/>
      <c r="APD297" s="755"/>
      <c r="APE297" s="755"/>
      <c r="APF297" s="755"/>
      <c r="APG297" s="755"/>
      <c r="APH297" s="755"/>
      <c r="API297" s="755"/>
      <c r="APJ297" s="755"/>
      <c r="APK297" s="755"/>
      <c r="APL297" s="755"/>
      <c r="APM297" s="755"/>
      <c r="APN297" s="755"/>
      <c r="APO297" s="755"/>
      <c r="APP297" s="755"/>
      <c r="APQ297" s="755"/>
      <c r="APR297" s="755"/>
      <c r="APS297" s="755"/>
      <c r="APT297" s="755"/>
      <c r="APU297" s="755"/>
      <c r="APV297" s="755"/>
      <c r="APW297" s="755"/>
      <c r="APX297" s="755"/>
      <c r="APY297" s="755"/>
      <c r="APZ297" s="755"/>
      <c r="AQA297" s="755"/>
      <c r="AQB297" s="755"/>
      <c r="AQC297" s="755"/>
      <c r="AQD297" s="755"/>
      <c r="AQE297" s="755"/>
      <c r="AQF297" s="755"/>
      <c r="AQG297" s="755"/>
      <c r="AQH297" s="755"/>
      <c r="AQI297" s="755"/>
      <c r="AQJ297" s="755"/>
      <c r="AQK297" s="755"/>
      <c r="AQL297" s="755"/>
      <c r="AQM297" s="755"/>
      <c r="AQN297" s="755"/>
      <c r="AQO297" s="755"/>
      <c r="AQP297" s="755"/>
      <c r="AQQ297" s="755"/>
      <c r="AQR297" s="755"/>
      <c r="AQS297" s="755"/>
      <c r="AQT297" s="755"/>
      <c r="AQU297" s="755"/>
      <c r="AQV297" s="755"/>
      <c r="AQW297" s="755"/>
      <c r="AQX297" s="755"/>
      <c r="AQY297" s="755"/>
      <c r="AQZ297" s="755"/>
      <c r="ARA297" s="755"/>
      <c r="ARB297" s="755"/>
      <c r="ARC297" s="755"/>
      <c r="ARD297" s="755"/>
      <c r="ARE297" s="755"/>
      <c r="ARF297" s="755"/>
      <c r="ARG297" s="755"/>
      <c r="ARH297" s="755"/>
      <c r="ARI297" s="755"/>
      <c r="ARJ297" s="755"/>
      <c r="ARK297" s="755"/>
      <c r="ARL297" s="755"/>
      <c r="ARM297" s="755"/>
      <c r="ARN297" s="755"/>
      <c r="ARO297" s="755"/>
      <c r="ARP297" s="755"/>
      <c r="ARQ297" s="755"/>
      <c r="ARR297" s="755"/>
      <c r="ARS297" s="755"/>
      <c r="ART297" s="755"/>
      <c r="ARU297" s="755"/>
      <c r="ARV297" s="755"/>
      <c r="ARW297" s="755"/>
      <c r="ARX297" s="755"/>
      <c r="ARY297" s="755"/>
      <c r="ARZ297" s="755"/>
      <c r="ASA297" s="755"/>
      <c r="ASB297" s="755"/>
      <c r="ASC297" s="755"/>
      <c r="ASD297" s="755"/>
      <c r="ASE297" s="755"/>
      <c r="ASF297" s="755"/>
      <c r="ASG297" s="755"/>
      <c r="ASH297" s="755"/>
      <c r="ASI297" s="755"/>
      <c r="ASJ297" s="755"/>
      <c r="ASK297" s="755"/>
      <c r="ASL297" s="755"/>
      <c r="ASM297" s="755"/>
      <c r="ASN297" s="755"/>
      <c r="ASO297" s="755"/>
      <c r="ASP297" s="755"/>
      <c r="ASQ297" s="755"/>
      <c r="ASR297" s="755"/>
      <c r="ASS297" s="755"/>
      <c r="AST297" s="755"/>
      <c r="ASU297" s="755"/>
      <c r="ASV297" s="755"/>
      <c r="ASW297" s="755"/>
      <c r="ASX297" s="755"/>
      <c r="ASY297" s="755"/>
      <c r="ASZ297" s="755"/>
      <c r="ATA297" s="755"/>
      <c r="ATB297" s="755"/>
      <c r="ATC297" s="755"/>
      <c r="ATD297" s="755"/>
      <c r="ATE297" s="755"/>
      <c r="ATF297" s="755"/>
      <c r="ATG297" s="755"/>
      <c r="ATH297" s="755"/>
      <c r="ATI297" s="755"/>
      <c r="ATJ297" s="755"/>
      <c r="ATK297" s="755"/>
      <c r="ATL297" s="755"/>
      <c r="ATM297" s="755"/>
      <c r="ATN297" s="755"/>
      <c r="ATO297" s="755"/>
      <c r="ATP297" s="755"/>
      <c r="ATQ297" s="755"/>
      <c r="ATR297" s="755"/>
      <c r="ATS297" s="755"/>
      <c r="ATT297" s="755"/>
      <c r="ATU297" s="755"/>
      <c r="ATV297" s="755"/>
      <c r="ATW297" s="755"/>
      <c r="ATX297" s="755"/>
      <c r="ATY297" s="755"/>
      <c r="ATZ297" s="755"/>
      <c r="AUA297" s="755"/>
      <c r="AUB297" s="755"/>
      <c r="AUC297" s="755"/>
      <c r="AUD297" s="755"/>
      <c r="AUE297" s="755"/>
      <c r="AUF297" s="755"/>
      <c r="AUG297" s="755"/>
      <c r="AUH297" s="755"/>
      <c r="AUI297" s="755"/>
      <c r="AUJ297" s="755"/>
      <c r="AUK297" s="755"/>
      <c r="AUL297" s="755"/>
      <c r="AUM297" s="755"/>
      <c r="AUN297" s="755"/>
      <c r="AUO297" s="755"/>
      <c r="AUP297" s="755"/>
      <c r="AUQ297" s="755"/>
      <c r="AUR297" s="755"/>
      <c r="AUS297" s="755"/>
      <c r="AUT297" s="755"/>
      <c r="AUU297" s="755"/>
      <c r="AUV297" s="755"/>
      <c r="AUW297" s="755"/>
      <c r="AUX297" s="755"/>
      <c r="AUY297" s="755"/>
      <c r="AUZ297" s="755"/>
      <c r="AVA297" s="755"/>
      <c r="AVB297" s="755"/>
      <c r="AVC297" s="755"/>
      <c r="AVD297" s="755"/>
      <c r="AVE297" s="755"/>
      <c r="AVF297" s="755"/>
      <c r="AVG297" s="755"/>
      <c r="AVH297" s="755"/>
      <c r="AVI297" s="755"/>
      <c r="AVJ297" s="755"/>
      <c r="AVK297" s="755"/>
      <c r="AVL297" s="755"/>
      <c r="AVM297" s="755"/>
      <c r="AVN297" s="755"/>
      <c r="AVO297" s="755"/>
      <c r="AVP297" s="755"/>
      <c r="AVQ297" s="755"/>
      <c r="AVR297" s="755"/>
      <c r="AVS297" s="755"/>
      <c r="AVT297" s="755"/>
      <c r="AVU297" s="755"/>
      <c r="AVV297" s="755"/>
      <c r="AVW297" s="755"/>
      <c r="AVX297" s="755"/>
      <c r="AVY297" s="755"/>
      <c r="AVZ297" s="755"/>
      <c r="AWA297" s="755"/>
      <c r="AWB297" s="755"/>
      <c r="AWC297" s="755"/>
      <c r="AWD297" s="755"/>
      <c r="AWE297" s="755"/>
      <c r="AWF297" s="755"/>
      <c r="AWG297" s="755"/>
      <c r="AWH297" s="755"/>
      <c r="AWI297" s="755"/>
      <c r="AWJ297" s="755"/>
      <c r="AWK297" s="755"/>
      <c r="AWL297" s="755"/>
      <c r="AWM297" s="755"/>
      <c r="AWN297" s="755"/>
      <c r="AWO297" s="755"/>
      <c r="AWP297" s="755"/>
      <c r="AWQ297" s="755"/>
      <c r="AWR297" s="755"/>
      <c r="AWS297" s="755"/>
      <c r="AWT297" s="755"/>
      <c r="AWU297" s="755"/>
      <c r="AWV297" s="755"/>
      <c r="AWW297" s="755"/>
      <c r="AWX297" s="755"/>
      <c r="AWY297" s="755"/>
      <c r="AWZ297" s="755"/>
      <c r="AXA297" s="755"/>
      <c r="AXB297" s="755"/>
      <c r="AXC297" s="755"/>
      <c r="AXD297" s="755"/>
      <c r="AXE297" s="755"/>
      <c r="AXF297" s="755"/>
      <c r="AXG297" s="755"/>
      <c r="AXH297" s="755"/>
      <c r="AXI297" s="755"/>
      <c r="AXJ297" s="755"/>
      <c r="AXK297" s="755"/>
      <c r="AXL297" s="755"/>
      <c r="AXM297" s="755"/>
      <c r="AXN297" s="755"/>
      <c r="AXO297" s="755"/>
      <c r="AXP297" s="755"/>
      <c r="AXQ297" s="755"/>
      <c r="AXR297" s="755"/>
      <c r="AXS297" s="755"/>
      <c r="AXT297" s="755"/>
      <c r="AXU297" s="755"/>
      <c r="AXV297" s="755"/>
      <c r="AXW297" s="755"/>
      <c r="AXX297" s="755"/>
      <c r="AXY297" s="755"/>
      <c r="AXZ297" s="755"/>
      <c r="AYA297" s="755"/>
      <c r="AYB297" s="755"/>
      <c r="AYC297" s="755"/>
      <c r="AYD297" s="755"/>
      <c r="AYE297" s="755"/>
      <c r="AYF297" s="755"/>
      <c r="AYG297" s="755"/>
      <c r="AYH297" s="755"/>
      <c r="AYI297" s="755"/>
      <c r="AYJ297" s="755"/>
      <c r="AYK297" s="755"/>
      <c r="AYL297" s="755"/>
      <c r="AYM297" s="755"/>
      <c r="AYN297" s="755"/>
      <c r="AYO297" s="755"/>
      <c r="AYP297" s="755"/>
      <c r="AYQ297" s="755"/>
      <c r="AYR297" s="755"/>
      <c r="AYS297" s="755"/>
      <c r="AYT297" s="755"/>
      <c r="AYU297" s="755"/>
      <c r="AYV297" s="755"/>
      <c r="AYW297" s="755"/>
      <c r="AYX297" s="755"/>
      <c r="AYY297" s="755"/>
      <c r="AYZ297" s="755"/>
      <c r="AZA297" s="755"/>
      <c r="AZB297" s="755"/>
      <c r="AZC297" s="755"/>
      <c r="AZD297" s="755"/>
      <c r="AZE297" s="755"/>
      <c r="AZF297" s="755"/>
      <c r="AZG297" s="755"/>
      <c r="AZH297" s="755"/>
      <c r="AZI297" s="755"/>
      <c r="AZJ297" s="755"/>
      <c r="AZK297" s="755"/>
      <c r="AZL297" s="755"/>
      <c r="AZM297" s="755"/>
      <c r="AZN297" s="755"/>
      <c r="AZO297" s="755"/>
      <c r="AZP297" s="755"/>
      <c r="AZQ297" s="755"/>
      <c r="AZR297" s="755"/>
      <c r="AZS297" s="755"/>
      <c r="AZT297" s="755"/>
      <c r="AZU297" s="755"/>
      <c r="AZV297" s="755"/>
      <c r="AZW297" s="755"/>
      <c r="AZX297" s="755"/>
      <c r="AZY297" s="755"/>
      <c r="AZZ297" s="755"/>
      <c r="BAA297" s="755"/>
      <c r="BAB297" s="755"/>
      <c r="BAC297" s="755"/>
      <c r="BAD297" s="755"/>
      <c r="BAE297" s="755"/>
      <c r="BAF297" s="755"/>
      <c r="BAG297" s="755"/>
      <c r="BAH297" s="755"/>
      <c r="BAI297" s="755"/>
      <c r="BAJ297" s="755"/>
      <c r="BAK297" s="755"/>
      <c r="BAL297" s="755"/>
      <c r="BAM297" s="755"/>
      <c r="BAN297" s="755"/>
      <c r="BAO297" s="755"/>
      <c r="BAP297" s="755"/>
      <c r="BAQ297" s="755"/>
      <c r="BAR297" s="755"/>
      <c r="BAS297" s="755"/>
      <c r="BAT297" s="755"/>
      <c r="BAU297" s="755"/>
      <c r="BAV297" s="755"/>
      <c r="BAW297" s="755"/>
      <c r="BAX297" s="755"/>
      <c r="BAY297" s="755"/>
      <c r="BAZ297" s="755"/>
      <c r="BBA297" s="755"/>
      <c r="BBB297" s="755"/>
      <c r="BBC297" s="755"/>
      <c r="BBD297" s="755"/>
      <c r="BBE297" s="755"/>
      <c r="BBF297" s="755"/>
      <c r="BBG297" s="755"/>
      <c r="BBH297" s="755"/>
      <c r="BBI297" s="755"/>
      <c r="BBJ297" s="755"/>
      <c r="BBK297" s="755"/>
      <c r="BBL297" s="755"/>
      <c r="BBM297" s="755"/>
      <c r="BBN297" s="755"/>
      <c r="BBO297" s="755"/>
      <c r="BBP297" s="755"/>
      <c r="BBQ297" s="755"/>
      <c r="BBR297" s="755"/>
      <c r="BBS297" s="755"/>
      <c r="BBT297" s="755"/>
      <c r="BBU297" s="755"/>
      <c r="BBV297" s="755"/>
      <c r="BBW297" s="755"/>
      <c r="BBX297" s="755"/>
      <c r="BBY297" s="755"/>
      <c r="BBZ297" s="755"/>
      <c r="BCA297" s="755"/>
      <c r="BCB297" s="755"/>
      <c r="BCC297" s="755"/>
      <c r="BCD297" s="755"/>
      <c r="BCE297" s="755"/>
      <c r="BCF297" s="755"/>
      <c r="BCG297" s="755"/>
      <c r="BCH297" s="755"/>
      <c r="BCI297" s="755"/>
      <c r="BCJ297" s="755"/>
      <c r="BCK297" s="755"/>
      <c r="BCL297" s="755"/>
      <c r="BCM297" s="755"/>
      <c r="BCN297" s="755"/>
      <c r="BCO297" s="755"/>
      <c r="BCP297" s="755"/>
      <c r="BCQ297" s="755"/>
      <c r="BCR297" s="755"/>
      <c r="BCS297" s="755"/>
      <c r="BCT297" s="755"/>
      <c r="BCU297" s="755"/>
      <c r="BCV297" s="755"/>
      <c r="BCW297" s="755"/>
      <c r="BCX297" s="755"/>
      <c r="BCY297" s="755"/>
      <c r="BCZ297" s="755"/>
      <c r="BDA297" s="755"/>
      <c r="BDB297" s="755"/>
      <c r="BDC297" s="755"/>
      <c r="BDD297" s="755"/>
      <c r="BDE297" s="755"/>
      <c r="BDF297" s="755"/>
      <c r="BDG297" s="755"/>
      <c r="BDH297" s="755"/>
      <c r="BDI297" s="755"/>
      <c r="BDJ297" s="755"/>
      <c r="BDK297" s="755"/>
      <c r="BDL297" s="755"/>
      <c r="BDM297" s="755"/>
      <c r="BDN297" s="755"/>
      <c r="BDO297" s="755"/>
      <c r="BDP297" s="755"/>
      <c r="BDQ297" s="755"/>
      <c r="BDR297" s="755"/>
      <c r="BDS297" s="755"/>
      <c r="BDT297" s="755"/>
      <c r="BDU297" s="755"/>
      <c r="BDV297" s="755"/>
      <c r="BDW297" s="755"/>
      <c r="BDX297" s="755"/>
      <c r="BDY297" s="755"/>
      <c r="BDZ297" s="755"/>
      <c r="BEA297" s="755"/>
      <c r="BEB297" s="755"/>
      <c r="BEC297" s="755"/>
      <c r="BED297" s="755"/>
      <c r="BEE297" s="755"/>
      <c r="BEF297" s="755"/>
      <c r="BEG297" s="755"/>
      <c r="BEH297" s="755"/>
      <c r="BEI297" s="755"/>
      <c r="BEJ297" s="755"/>
      <c r="BEK297" s="755"/>
      <c r="BEL297" s="755"/>
      <c r="BEM297" s="755"/>
      <c r="BEN297" s="755"/>
      <c r="BEO297" s="755"/>
      <c r="BEP297" s="755"/>
      <c r="BEQ297" s="755"/>
      <c r="BER297" s="755"/>
      <c r="BES297" s="755"/>
      <c r="BET297" s="755"/>
      <c r="BEU297" s="755"/>
      <c r="BEV297" s="755"/>
      <c r="BEW297" s="755"/>
      <c r="BEX297" s="755"/>
      <c r="BEY297" s="755"/>
      <c r="BEZ297" s="755"/>
      <c r="BFA297" s="755"/>
      <c r="BFB297" s="755"/>
      <c r="BFC297" s="755"/>
      <c r="BFD297" s="755"/>
      <c r="BFE297" s="755"/>
      <c r="BFF297" s="755"/>
      <c r="BFG297" s="755"/>
      <c r="BFH297" s="755"/>
      <c r="BFI297" s="755"/>
      <c r="BFJ297" s="755"/>
      <c r="BFK297" s="755"/>
      <c r="BFL297" s="755"/>
      <c r="BFM297" s="755"/>
      <c r="BFN297" s="755"/>
      <c r="BFO297" s="755"/>
      <c r="BFP297" s="755"/>
      <c r="BFQ297" s="755"/>
      <c r="BFR297" s="755"/>
      <c r="BFS297" s="755"/>
      <c r="BFT297" s="755"/>
      <c r="BFU297" s="755"/>
      <c r="BFV297" s="755"/>
      <c r="BFW297" s="755"/>
      <c r="BFX297" s="755"/>
      <c r="BFY297" s="755"/>
      <c r="BFZ297" s="755"/>
      <c r="BGA297" s="755"/>
      <c r="BGB297" s="755"/>
      <c r="BGC297" s="755"/>
      <c r="BGD297" s="755"/>
      <c r="BGE297" s="755"/>
      <c r="BGF297" s="755"/>
      <c r="BGG297" s="755"/>
      <c r="BGH297" s="755"/>
      <c r="BGI297" s="755"/>
      <c r="BGJ297" s="755"/>
      <c r="BGK297" s="755"/>
      <c r="BGL297" s="755"/>
      <c r="BGM297" s="755"/>
      <c r="BGN297" s="755"/>
      <c r="BGO297" s="755"/>
      <c r="BGP297" s="755"/>
      <c r="BGQ297" s="755"/>
      <c r="BGR297" s="755"/>
      <c r="BGS297" s="755"/>
      <c r="BGT297" s="755"/>
      <c r="BGU297" s="755"/>
      <c r="BGV297" s="755"/>
      <c r="BGW297" s="755"/>
      <c r="BGX297" s="755"/>
      <c r="BGY297" s="755"/>
      <c r="BGZ297" s="755"/>
      <c r="BHA297" s="755"/>
      <c r="BHB297" s="755"/>
      <c r="BHC297" s="755"/>
      <c r="BHD297" s="755"/>
      <c r="BHE297" s="755"/>
      <c r="BHF297" s="755"/>
      <c r="BHG297" s="755"/>
      <c r="BHH297" s="755"/>
      <c r="BHI297" s="755"/>
      <c r="BHJ297" s="755"/>
      <c r="BHK297" s="755"/>
      <c r="BHL297" s="755"/>
      <c r="BHM297" s="755"/>
      <c r="BHN297" s="755"/>
      <c r="BHO297" s="755"/>
      <c r="BHP297" s="755"/>
      <c r="BHQ297" s="755"/>
      <c r="BHR297" s="755"/>
      <c r="BHS297" s="755"/>
      <c r="BHT297" s="755"/>
      <c r="BHU297" s="755"/>
      <c r="BHV297" s="755"/>
      <c r="BHW297" s="755"/>
      <c r="BHX297" s="755"/>
      <c r="BHY297" s="755"/>
      <c r="BHZ297" s="755"/>
      <c r="BIA297" s="755"/>
      <c r="BIB297" s="755"/>
      <c r="BIC297" s="755"/>
      <c r="BID297" s="755"/>
      <c r="BIE297" s="755"/>
      <c r="BIF297" s="755"/>
      <c r="BIG297" s="755"/>
      <c r="BIH297" s="755"/>
      <c r="BII297" s="755"/>
      <c r="BIJ297" s="755"/>
      <c r="BIK297" s="755"/>
      <c r="BIL297" s="755"/>
      <c r="BIM297" s="755"/>
      <c r="BIN297" s="755"/>
      <c r="BIO297" s="755"/>
      <c r="BIP297" s="755"/>
      <c r="BIQ297" s="755"/>
      <c r="BIR297" s="755"/>
      <c r="BIS297" s="755"/>
      <c r="BIT297" s="755"/>
      <c r="BIU297" s="755"/>
      <c r="BIV297" s="755"/>
      <c r="BIW297" s="755"/>
      <c r="BIX297" s="755"/>
      <c r="BIY297" s="755"/>
      <c r="BIZ297" s="755"/>
      <c r="BJA297" s="755"/>
      <c r="BJB297" s="755"/>
      <c r="BJC297" s="755"/>
      <c r="BJD297" s="755"/>
      <c r="BJE297" s="755"/>
      <c r="BJF297" s="755"/>
      <c r="BJG297" s="755"/>
      <c r="BJH297" s="755"/>
      <c r="BJI297" s="755"/>
      <c r="BJJ297" s="755"/>
      <c r="BJK297" s="755"/>
      <c r="BJL297" s="755"/>
      <c r="BJM297" s="755"/>
      <c r="BJN297" s="755"/>
      <c r="BJO297" s="755"/>
      <c r="BJP297" s="755"/>
      <c r="BJQ297" s="755"/>
      <c r="BJR297" s="755"/>
      <c r="BJS297" s="755"/>
      <c r="BJT297" s="755"/>
      <c r="BJU297" s="755"/>
      <c r="BJV297" s="755"/>
      <c r="BJW297" s="755"/>
      <c r="BJX297" s="755"/>
      <c r="BJY297" s="755"/>
      <c r="BJZ297" s="755"/>
      <c r="BKA297" s="755"/>
      <c r="BKB297" s="755"/>
      <c r="BKC297" s="755"/>
      <c r="BKD297" s="755"/>
      <c r="BKE297" s="755"/>
      <c r="BKF297" s="755"/>
      <c r="BKG297" s="755"/>
      <c r="BKH297" s="755"/>
      <c r="BKI297" s="755"/>
      <c r="BKJ297" s="755"/>
      <c r="BKK297" s="755"/>
      <c r="BKL297" s="755"/>
      <c r="BKM297" s="755"/>
      <c r="BKN297" s="755"/>
      <c r="BKO297" s="755"/>
      <c r="BKP297" s="755"/>
      <c r="BKQ297" s="755"/>
      <c r="BKR297" s="755"/>
      <c r="BKS297" s="755"/>
      <c r="BKT297" s="755"/>
      <c r="BKU297" s="755"/>
      <c r="BKV297" s="755"/>
      <c r="BKW297" s="755"/>
      <c r="BKX297" s="755"/>
      <c r="BKY297" s="755"/>
      <c r="BKZ297" s="755"/>
      <c r="BLA297" s="755"/>
      <c r="BLB297" s="755"/>
      <c r="BLC297" s="755"/>
      <c r="BLD297" s="755"/>
      <c r="BLE297" s="755"/>
      <c r="BLF297" s="755"/>
      <c r="BLG297" s="755"/>
      <c r="BLH297" s="755"/>
      <c r="BLI297" s="755"/>
      <c r="BLJ297" s="755"/>
      <c r="BLK297" s="755"/>
      <c r="BLL297" s="755"/>
      <c r="BLM297" s="755"/>
      <c r="BLN297" s="755"/>
      <c r="BLO297" s="755"/>
      <c r="BLP297" s="755"/>
      <c r="BLQ297" s="755"/>
      <c r="BLR297" s="755"/>
      <c r="BLS297" s="755"/>
      <c r="BLT297" s="755"/>
      <c r="BLU297" s="755"/>
      <c r="BLV297" s="755"/>
      <c r="BLW297" s="755"/>
      <c r="BLX297" s="755"/>
      <c r="BLY297" s="755"/>
      <c r="BLZ297" s="755"/>
      <c r="BMA297" s="755"/>
      <c r="BMB297" s="755"/>
      <c r="BMC297" s="755"/>
      <c r="BMD297" s="755"/>
      <c r="BME297" s="755"/>
      <c r="BMF297" s="755"/>
      <c r="BMG297" s="755"/>
      <c r="BMH297" s="755"/>
      <c r="BMI297" s="755"/>
      <c r="BMJ297" s="755"/>
      <c r="BMK297" s="755"/>
      <c r="BML297" s="755"/>
      <c r="BMM297" s="755"/>
      <c r="BMN297" s="755"/>
      <c r="BMO297" s="755"/>
      <c r="BMP297" s="755"/>
      <c r="BMQ297" s="755"/>
      <c r="BMR297" s="755"/>
      <c r="BMS297" s="755"/>
      <c r="BMT297" s="755"/>
      <c r="BMU297" s="755"/>
      <c r="BMV297" s="755"/>
      <c r="BMW297" s="755"/>
      <c r="BMX297" s="755"/>
      <c r="BMY297" s="755"/>
      <c r="BMZ297" s="755"/>
      <c r="BNA297" s="755"/>
      <c r="BNB297" s="755"/>
      <c r="BNC297" s="755"/>
      <c r="BND297" s="755"/>
      <c r="BNE297" s="755"/>
      <c r="BNF297" s="755"/>
      <c r="BNG297" s="755"/>
      <c r="BNH297" s="755"/>
      <c r="BNI297" s="755"/>
      <c r="BNJ297" s="755"/>
      <c r="BNK297" s="755"/>
      <c r="BNL297" s="755"/>
      <c r="BNM297" s="755"/>
      <c r="BNN297" s="755"/>
      <c r="BNO297" s="755"/>
      <c r="BNP297" s="755"/>
      <c r="BNQ297" s="755"/>
      <c r="BNR297" s="755"/>
      <c r="BNS297" s="755"/>
      <c r="BNT297" s="755"/>
      <c r="BNU297" s="755"/>
      <c r="BNV297" s="755"/>
      <c r="BNW297" s="755"/>
      <c r="BNX297" s="755"/>
      <c r="BNY297" s="755"/>
      <c r="BNZ297" s="755"/>
      <c r="BOA297" s="755"/>
      <c r="BOB297" s="755"/>
      <c r="BOC297" s="755"/>
      <c r="BOD297" s="755"/>
      <c r="BOE297" s="755"/>
      <c r="BOF297" s="755"/>
      <c r="BOG297" s="755"/>
      <c r="BOH297" s="755"/>
      <c r="BOI297" s="755"/>
      <c r="BOJ297" s="755"/>
      <c r="BOK297" s="755"/>
      <c r="BOL297" s="755"/>
      <c r="BOM297" s="755"/>
      <c r="BON297" s="755"/>
      <c r="BOO297" s="755"/>
      <c r="BOP297" s="755"/>
      <c r="BOQ297" s="755"/>
      <c r="BOR297" s="755"/>
      <c r="BOS297" s="755"/>
      <c r="BOT297" s="755"/>
      <c r="BOU297" s="755"/>
      <c r="BOV297" s="755"/>
      <c r="BOW297" s="755"/>
      <c r="BOX297" s="755"/>
      <c r="BOY297" s="755"/>
      <c r="BOZ297" s="755"/>
      <c r="BPA297" s="755"/>
      <c r="BPB297" s="755"/>
      <c r="BPC297" s="755"/>
      <c r="BPD297" s="755"/>
      <c r="BPE297" s="755"/>
      <c r="BPF297" s="755"/>
      <c r="BPG297" s="755"/>
      <c r="BPH297" s="755"/>
      <c r="BPI297" s="755"/>
      <c r="BPJ297" s="755"/>
      <c r="BPK297" s="755"/>
      <c r="BPL297" s="755"/>
      <c r="BPM297" s="755"/>
      <c r="BPN297" s="755"/>
      <c r="BPO297" s="755"/>
      <c r="BPP297" s="755"/>
      <c r="BPQ297" s="755"/>
      <c r="BPR297" s="755"/>
      <c r="BPS297" s="755"/>
      <c r="BPT297" s="755"/>
      <c r="BPU297" s="755"/>
      <c r="BPV297" s="755"/>
      <c r="BPW297" s="755"/>
      <c r="BPX297" s="755"/>
      <c r="BPY297" s="755"/>
      <c r="BPZ297" s="755"/>
      <c r="BQA297" s="755"/>
      <c r="BQB297" s="755"/>
      <c r="BQC297" s="755"/>
      <c r="BQD297" s="755"/>
      <c r="BQE297" s="755"/>
      <c r="BQF297" s="755"/>
      <c r="BQG297" s="755"/>
      <c r="BQH297" s="755"/>
      <c r="BQI297" s="755"/>
      <c r="BQJ297" s="755"/>
      <c r="BQK297" s="755"/>
      <c r="BQL297" s="755"/>
      <c r="BQM297" s="755"/>
      <c r="BQN297" s="755"/>
      <c r="BQO297" s="755"/>
      <c r="BQP297" s="755"/>
      <c r="BQQ297" s="755"/>
      <c r="BQR297" s="755"/>
      <c r="BQS297" s="755"/>
      <c r="BQT297" s="755"/>
      <c r="BQU297" s="755"/>
      <c r="BQV297" s="755"/>
      <c r="BQW297" s="755"/>
      <c r="BQX297" s="755"/>
      <c r="BQY297" s="755"/>
      <c r="BQZ297" s="755"/>
      <c r="BRA297" s="755"/>
      <c r="BRB297" s="755"/>
      <c r="BRC297" s="755"/>
      <c r="BRD297" s="755"/>
      <c r="BRE297" s="755"/>
      <c r="BRF297" s="755"/>
      <c r="BRG297" s="755"/>
      <c r="BRH297" s="755"/>
      <c r="BRI297" s="755"/>
      <c r="BRJ297" s="755"/>
      <c r="BRK297" s="755"/>
      <c r="BRL297" s="755"/>
      <c r="BRM297" s="755"/>
      <c r="BRN297" s="755"/>
      <c r="BRO297" s="755"/>
      <c r="BRP297" s="755"/>
      <c r="BRQ297" s="755"/>
      <c r="BRR297" s="755"/>
      <c r="BRS297" s="755"/>
      <c r="BRT297" s="755"/>
      <c r="BRU297" s="755"/>
      <c r="BRV297" s="755"/>
      <c r="BRW297" s="755"/>
      <c r="BRX297" s="755"/>
      <c r="BRY297" s="755"/>
      <c r="BRZ297" s="755"/>
      <c r="BSA297" s="755"/>
      <c r="BSB297" s="755"/>
      <c r="BSC297" s="755"/>
      <c r="BSD297" s="755"/>
      <c r="BSE297" s="755"/>
      <c r="BSF297" s="755"/>
      <c r="BSG297" s="755"/>
      <c r="BSH297" s="755"/>
      <c r="BSI297" s="755"/>
      <c r="BSJ297" s="755"/>
      <c r="BSK297" s="755"/>
      <c r="BSL297" s="755"/>
      <c r="BSM297" s="755"/>
      <c r="BSN297" s="755"/>
      <c r="BSO297" s="755"/>
      <c r="BSP297" s="755"/>
      <c r="BSQ297" s="755"/>
      <c r="BSR297" s="755"/>
      <c r="BSS297" s="755"/>
      <c r="BST297" s="755"/>
      <c r="BSU297" s="755"/>
      <c r="BSV297" s="755"/>
      <c r="BSW297" s="755"/>
      <c r="BSX297" s="755"/>
      <c r="BSY297" s="755"/>
      <c r="BSZ297" s="755"/>
      <c r="BTA297" s="755"/>
      <c r="BTB297" s="755"/>
      <c r="BTC297" s="755"/>
      <c r="BTD297" s="755"/>
      <c r="BTE297" s="755"/>
      <c r="BTF297" s="755"/>
      <c r="BTG297" s="755"/>
      <c r="BTH297" s="755"/>
      <c r="BTI297" s="755"/>
      <c r="BTJ297" s="755"/>
      <c r="BTK297" s="755"/>
      <c r="BTL297" s="755"/>
      <c r="BTM297" s="755"/>
      <c r="BTN297" s="755"/>
      <c r="BTO297" s="755"/>
      <c r="BTP297" s="755"/>
      <c r="BTQ297" s="755"/>
      <c r="BTR297" s="755"/>
      <c r="BTS297" s="755"/>
      <c r="BTT297" s="755"/>
      <c r="BTU297" s="755"/>
      <c r="BTV297" s="755"/>
      <c r="BTW297" s="755"/>
      <c r="BTX297" s="755"/>
      <c r="BTY297" s="755"/>
      <c r="BTZ297" s="755"/>
      <c r="BUA297" s="755"/>
      <c r="BUB297" s="755"/>
      <c r="BUC297" s="755"/>
      <c r="BUD297" s="755"/>
      <c r="BUE297" s="755"/>
      <c r="BUF297" s="755"/>
      <c r="BUG297" s="755"/>
      <c r="BUH297" s="755"/>
      <c r="BUI297" s="755"/>
      <c r="BUJ297" s="755"/>
      <c r="BUK297" s="755"/>
      <c r="BUL297" s="755"/>
      <c r="BUM297" s="755"/>
      <c r="BUN297" s="755"/>
      <c r="BUO297" s="755"/>
      <c r="BUP297" s="755"/>
      <c r="BUQ297" s="755"/>
      <c r="BUR297" s="755"/>
      <c r="BUS297" s="755"/>
      <c r="BUT297" s="755"/>
      <c r="BUU297" s="755"/>
      <c r="BUV297" s="755"/>
      <c r="BUW297" s="755"/>
      <c r="BUX297" s="755"/>
      <c r="BUY297" s="755"/>
      <c r="BUZ297" s="755"/>
      <c r="BVA297" s="755"/>
      <c r="BVB297" s="755"/>
      <c r="BVC297" s="755"/>
      <c r="BVD297" s="755"/>
      <c r="BVE297" s="755"/>
      <c r="BVF297" s="755"/>
      <c r="BVG297" s="755"/>
      <c r="BVH297" s="755"/>
      <c r="BVI297" s="755"/>
      <c r="BVJ297" s="755"/>
      <c r="BVK297" s="755"/>
      <c r="BVL297" s="755"/>
      <c r="BVM297" s="755"/>
      <c r="BVN297" s="755"/>
      <c r="BVO297" s="755"/>
      <c r="BVP297" s="755"/>
      <c r="BVQ297" s="755"/>
      <c r="BVR297" s="755"/>
      <c r="BVS297" s="755"/>
      <c r="BVT297" s="755"/>
      <c r="BVU297" s="755"/>
      <c r="BVV297" s="755"/>
      <c r="BVW297" s="755"/>
      <c r="BVX297" s="755"/>
      <c r="BVY297" s="755"/>
      <c r="BVZ297" s="755"/>
      <c r="BWA297" s="755"/>
      <c r="BWB297" s="755"/>
      <c r="BWC297" s="755"/>
      <c r="BWD297" s="755"/>
      <c r="BWE297" s="755"/>
      <c r="BWF297" s="755"/>
      <c r="BWG297" s="755"/>
      <c r="BWH297" s="755"/>
      <c r="BWI297" s="755"/>
      <c r="BWJ297" s="755"/>
      <c r="BWK297" s="755"/>
      <c r="BWL297" s="755"/>
      <c r="BWM297" s="755"/>
      <c r="BWN297" s="755"/>
      <c r="BWO297" s="755"/>
      <c r="BWP297" s="755"/>
      <c r="BWQ297" s="755"/>
      <c r="BWR297" s="755"/>
      <c r="BWS297" s="755"/>
      <c r="BWT297" s="755"/>
      <c r="BWU297" s="755"/>
      <c r="BWV297" s="755"/>
      <c r="BWW297" s="755"/>
      <c r="BWX297" s="755"/>
      <c r="BWY297" s="755"/>
      <c r="BWZ297" s="755"/>
      <c r="BXA297" s="755"/>
      <c r="BXB297" s="755"/>
      <c r="BXC297" s="755"/>
      <c r="BXD297" s="755"/>
      <c r="BXE297" s="755"/>
      <c r="BXF297" s="755"/>
      <c r="BXG297" s="755"/>
      <c r="BXH297" s="755"/>
      <c r="BXI297" s="755"/>
      <c r="BXJ297" s="755"/>
      <c r="BXK297" s="755"/>
      <c r="BXL297" s="755"/>
      <c r="BXM297" s="755"/>
      <c r="BXN297" s="755"/>
      <c r="BXO297" s="755"/>
      <c r="BXP297" s="755"/>
      <c r="BXQ297" s="755"/>
      <c r="BXR297" s="755"/>
      <c r="BXS297" s="755"/>
      <c r="BXT297" s="755"/>
      <c r="BXU297" s="755"/>
      <c r="BXV297" s="755"/>
      <c r="BXW297" s="755"/>
      <c r="BXX297" s="755"/>
      <c r="BXY297" s="755"/>
      <c r="BXZ297" s="755"/>
      <c r="BYA297" s="755"/>
      <c r="BYB297" s="755"/>
      <c r="BYC297" s="755"/>
      <c r="BYD297" s="755"/>
      <c r="BYE297" s="755"/>
      <c r="BYF297" s="755"/>
      <c r="BYG297" s="755"/>
      <c r="BYH297" s="755"/>
      <c r="BYI297" s="755"/>
      <c r="BYJ297" s="755"/>
      <c r="BYK297" s="755"/>
      <c r="BYL297" s="755"/>
      <c r="BYM297" s="755"/>
      <c r="BYN297" s="755"/>
      <c r="BYO297" s="755"/>
      <c r="BYP297" s="755"/>
      <c r="BYQ297" s="755"/>
      <c r="BYR297" s="755"/>
      <c r="BYS297" s="755"/>
      <c r="BYT297" s="755"/>
      <c r="BYU297" s="755"/>
      <c r="BYV297" s="755"/>
      <c r="BYW297" s="755"/>
      <c r="BYX297" s="755"/>
      <c r="BYY297" s="755"/>
      <c r="BYZ297" s="755"/>
      <c r="BZA297" s="755"/>
      <c r="BZB297" s="755"/>
      <c r="BZC297" s="755"/>
      <c r="BZD297" s="755"/>
      <c r="BZE297" s="755"/>
      <c r="BZF297" s="755"/>
      <c r="BZG297" s="755"/>
      <c r="BZH297" s="755"/>
      <c r="BZI297" s="755"/>
      <c r="BZJ297" s="755"/>
      <c r="BZK297" s="755"/>
      <c r="BZL297" s="755"/>
      <c r="BZM297" s="755"/>
      <c r="BZN297" s="755"/>
      <c r="BZO297" s="755"/>
      <c r="BZP297" s="755"/>
      <c r="BZQ297" s="755"/>
      <c r="BZR297" s="755"/>
      <c r="BZS297" s="755"/>
      <c r="BZT297" s="755"/>
      <c r="BZU297" s="755"/>
      <c r="BZV297" s="755"/>
      <c r="BZW297" s="755"/>
      <c r="BZX297" s="755"/>
      <c r="BZY297" s="755"/>
      <c r="BZZ297" s="755"/>
      <c r="CAA297" s="755"/>
      <c r="CAB297" s="755"/>
      <c r="CAC297" s="755"/>
      <c r="CAD297" s="755"/>
      <c r="CAE297" s="755"/>
      <c r="CAF297" s="755"/>
      <c r="CAG297" s="755"/>
      <c r="CAH297" s="755"/>
      <c r="CAI297" s="755"/>
      <c r="CAJ297" s="755"/>
      <c r="CAK297" s="755"/>
      <c r="CAL297" s="755"/>
      <c r="CAM297" s="755"/>
      <c r="CAN297" s="755"/>
      <c r="CAO297" s="755"/>
      <c r="CAP297" s="755"/>
      <c r="CAQ297" s="755"/>
      <c r="CAR297" s="755"/>
      <c r="CAS297" s="755"/>
      <c r="CAT297" s="755"/>
      <c r="CAU297" s="755"/>
      <c r="CAV297" s="755"/>
      <c r="CAW297" s="755"/>
      <c r="CAX297" s="755"/>
      <c r="CAY297" s="755"/>
      <c r="CAZ297" s="755"/>
      <c r="CBA297" s="755"/>
      <c r="CBB297" s="755"/>
      <c r="CBC297" s="755"/>
      <c r="CBD297" s="755"/>
      <c r="CBE297" s="755"/>
      <c r="CBF297" s="755"/>
      <c r="CBG297" s="755"/>
      <c r="CBH297" s="755"/>
      <c r="CBI297" s="755"/>
      <c r="CBJ297" s="755"/>
      <c r="CBK297" s="755"/>
      <c r="CBL297" s="755"/>
      <c r="CBM297" s="755"/>
      <c r="CBN297" s="755"/>
      <c r="CBO297" s="755"/>
      <c r="CBP297" s="755"/>
      <c r="CBQ297" s="755"/>
      <c r="CBR297" s="755"/>
      <c r="CBS297" s="755"/>
      <c r="CBT297" s="755"/>
      <c r="CBU297" s="755"/>
      <c r="CBV297" s="755"/>
      <c r="CBW297" s="755"/>
      <c r="CBX297" s="755"/>
      <c r="CBY297" s="755"/>
      <c r="CBZ297" s="755"/>
      <c r="CCA297" s="755"/>
      <c r="CCB297" s="755"/>
      <c r="CCC297" s="755"/>
      <c r="CCD297" s="755"/>
      <c r="CCE297" s="755"/>
      <c r="CCF297" s="755"/>
      <c r="CCG297" s="755"/>
      <c r="CCH297" s="755"/>
      <c r="CCI297" s="755"/>
      <c r="CCJ297" s="755"/>
      <c r="CCK297" s="755"/>
      <c r="CCL297" s="755"/>
      <c r="CCM297" s="755"/>
      <c r="CCN297" s="755"/>
      <c r="CCO297" s="755"/>
      <c r="CCP297" s="755"/>
      <c r="CCQ297" s="755"/>
      <c r="CCR297" s="755"/>
      <c r="CCS297" s="755"/>
      <c r="CCT297" s="755"/>
      <c r="CCU297" s="755"/>
      <c r="CCV297" s="755"/>
      <c r="CCW297" s="755"/>
      <c r="CCX297" s="755"/>
      <c r="CCY297" s="755"/>
      <c r="CCZ297" s="755"/>
      <c r="CDA297" s="755"/>
      <c r="CDB297" s="755"/>
      <c r="CDC297" s="755"/>
      <c r="CDD297" s="755"/>
      <c r="CDE297" s="755"/>
      <c r="CDF297" s="755"/>
      <c r="CDG297" s="755"/>
      <c r="CDH297" s="755"/>
      <c r="CDI297" s="755"/>
      <c r="CDJ297" s="755"/>
      <c r="CDK297" s="755"/>
      <c r="CDL297" s="755"/>
      <c r="CDM297" s="755"/>
      <c r="CDN297" s="755"/>
      <c r="CDO297" s="755"/>
      <c r="CDP297" s="755"/>
      <c r="CDQ297" s="755"/>
      <c r="CDR297" s="755"/>
      <c r="CDS297" s="755"/>
      <c r="CDT297" s="755"/>
      <c r="CDU297" s="755"/>
      <c r="CDV297" s="755"/>
      <c r="CDW297" s="755"/>
      <c r="CDX297" s="755"/>
      <c r="CDY297" s="755"/>
      <c r="CDZ297" s="755"/>
      <c r="CEA297" s="755"/>
      <c r="CEB297" s="755"/>
      <c r="CEC297" s="755"/>
      <c r="CED297" s="755"/>
      <c r="CEE297" s="755"/>
      <c r="CEF297" s="755"/>
      <c r="CEG297" s="755"/>
      <c r="CEH297" s="755"/>
      <c r="CEI297" s="755"/>
      <c r="CEJ297" s="755"/>
      <c r="CEK297" s="755"/>
      <c r="CEL297" s="755"/>
      <c r="CEM297" s="755"/>
      <c r="CEN297" s="755"/>
      <c r="CEO297" s="755"/>
      <c r="CEP297" s="755"/>
      <c r="CEQ297" s="755"/>
      <c r="CER297" s="755"/>
      <c r="CES297" s="755"/>
      <c r="CET297" s="755"/>
      <c r="CEU297" s="755"/>
      <c r="CEV297" s="755"/>
      <c r="CEW297" s="755"/>
      <c r="CEX297" s="755"/>
      <c r="CEY297" s="755"/>
      <c r="CEZ297" s="755"/>
      <c r="CFA297" s="755"/>
      <c r="CFB297" s="755"/>
      <c r="CFC297" s="755"/>
      <c r="CFD297" s="755"/>
      <c r="CFE297" s="755"/>
      <c r="CFF297" s="755"/>
      <c r="CFG297" s="755"/>
      <c r="CFH297" s="755"/>
      <c r="CFI297" s="755"/>
      <c r="CFJ297" s="755"/>
      <c r="CFK297" s="755"/>
      <c r="CFL297" s="755"/>
      <c r="CFM297" s="755"/>
      <c r="CFN297" s="755"/>
      <c r="CFO297" s="755"/>
      <c r="CFP297" s="755"/>
      <c r="CFQ297" s="755"/>
      <c r="CFR297" s="755"/>
      <c r="CFS297" s="755"/>
      <c r="CFT297" s="755"/>
      <c r="CFU297" s="755"/>
      <c r="CFV297" s="755"/>
      <c r="CFW297" s="755"/>
      <c r="CFX297" s="755"/>
      <c r="CFY297" s="755"/>
      <c r="CFZ297" s="755"/>
      <c r="CGA297" s="755"/>
      <c r="CGB297" s="755"/>
      <c r="CGC297" s="755"/>
      <c r="CGD297" s="755"/>
      <c r="CGE297" s="755"/>
      <c r="CGF297" s="755"/>
      <c r="CGG297" s="755"/>
      <c r="CGH297" s="755"/>
      <c r="CGI297" s="755"/>
      <c r="CGJ297" s="755"/>
      <c r="CGK297" s="755"/>
      <c r="CGL297" s="755"/>
      <c r="CGM297" s="755"/>
      <c r="CGN297" s="755"/>
      <c r="CGO297" s="755"/>
      <c r="CGP297" s="755"/>
      <c r="CGQ297" s="755"/>
      <c r="CGR297" s="755"/>
      <c r="CGS297" s="755"/>
      <c r="CGT297" s="755"/>
      <c r="CGU297" s="755"/>
      <c r="CGV297" s="755"/>
      <c r="CGW297" s="755"/>
      <c r="CGX297" s="755"/>
      <c r="CGY297" s="755"/>
      <c r="CGZ297" s="755"/>
      <c r="CHA297" s="755"/>
      <c r="CHB297" s="755"/>
      <c r="CHC297" s="755"/>
      <c r="CHD297" s="755"/>
      <c r="CHE297" s="755"/>
      <c r="CHF297" s="755"/>
      <c r="CHG297" s="755"/>
      <c r="CHH297" s="755"/>
      <c r="CHI297" s="755"/>
      <c r="CHJ297" s="755"/>
      <c r="CHK297" s="755"/>
      <c r="CHL297" s="755"/>
      <c r="CHM297" s="755"/>
      <c r="CHN297" s="755"/>
      <c r="CHO297" s="755"/>
      <c r="CHP297" s="755"/>
      <c r="CHQ297" s="755"/>
      <c r="CHR297" s="755"/>
      <c r="CHS297" s="755"/>
      <c r="CHT297" s="755"/>
      <c r="CHU297" s="755"/>
      <c r="CHV297" s="755"/>
      <c r="CHW297" s="755"/>
      <c r="CHX297" s="755"/>
      <c r="CHY297" s="755"/>
      <c r="CHZ297" s="755"/>
      <c r="CIA297" s="755"/>
      <c r="CIB297" s="755"/>
      <c r="CIC297" s="755"/>
      <c r="CID297" s="755"/>
      <c r="CIE297" s="755"/>
      <c r="CIF297" s="755"/>
      <c r="CIG297" s="755"/>
      <c r="CIH297" s="755"/>
      <c r="CII297" s="755"/>
      <c r="CIJ297" s="755"/>
      <c r="CIK297" s="755"/>
      <c r="CIL297" s="755"/>
      <c r="CIM297" s="755"/>
      <c r="CIN297" s="755"/>
      <c r="CIO297" s="755"/>
      <c r="CIP297" s="755"/>
      <c r="CIQ297" s="755"/>
      <c r="CIR297" s="755"/>
      <c r="CIS297" s="755"/>
      <c r="CIT297" s="755"/>
      <c r="CIU297" s="755"/>
      <c r="CIV297" s="755"/>
      <c r="CIW297" s="755"/>
      <c r="CIX297" s="755"/>
      <c r="CIY297" s="755"/>
      <c r="CIZ297" s="755"/>
      <c r="CJA297" s="755"/>
      <c r="CJB297" s="755"/>
      <c r="CJC297" s="755"/>
      <c r="CJD297" s="755"/>
      <c r="CJE297" s="755"/>
      <c r="CJF297" s="755"/>
      <c r="CJG297" s="755"/>
      <c r="CJH297" s="755"/>
      <c r="CJI297" s="755"/>
      <c r="CJJ297" s="755"/>
      <c r="CJK297" s="755"/>
      <c r="CJL297" s="755"/>
      <c r="CJM297" s="755"/>
      <c r="CJN297" s="755"/>
      <c r="CJO297" s="755"/>
      <c r="CJP297" s="755"/>
      <c r="CJQ297" s="755"/>
      <c r="CJR297" s="755"/>
      <c r="CJS297" s="755"/>
      <c r="CJT297" s="755"/>
      <c r="CJU297" s="755"/>
      <c r="CJV297" s="755"/>
      <c r="CJW297" s="755"/>
      <c r="CJX297" s="755"/>
      <c r="CJY297" s="755"/>
      <c r="CJZ297" s="755"/>
      <c r="CKA297" s="755"/>
      <c r="CKB297" s="755"/>
      <c r="CKC297" s="755"/>
      <c r="CKD297" s="755"/>
      <c r="CKE297" s="755"/>
      <c r="CKF297" s="755"/>
      <c r="CKG297" s="755"/>
      <c r="CKH297" s="755"/>
      <c r="CKI297" s="755"/>
      <c r="CKJ297" s="755"/>
      <c r="CKK297" s="755"/>
      <c r="CKL297" s="755"/>
      <c r="CKM297" s="755"/>
      <c r="CKN297" s="755"/>
      <c r="CKO297" s="755"/>
      <c r="CKP297" s="755"/>
      <c r="CKQ297" s="755"/>
      <c r="CKR297" s="755"/>
      <c r="CKS297" s="755"/>
      <c r="CKT297" s="755"/>
      <c r="CKU297" s="755"/>
      <c r="CKV297" s="755"/>
      <c r="CKW297" s="755"/>
      <c r="CKX297" s="755"/>
      <c r="CKY297" s="755"/>
      <c r="CKZ297" s="755"/>
      <c r="CLA297" s="755"/>
      <c r="CLB297" s="755"/>
      <c r="CLC297" s="755"/>
      <c r="CLD297" s="755"/>
      <c r="CLE297" s="755"/>
      <c r="CLF297" s="755"/>
      <c r="CLG297" s="755"/>
      <c r="CLH297" s="755"/>
      <c r="CLI297" s="755"/>
      <c r="CLJ297" s="755"/>
      <c r="CLK297" s="755"/>
      <c r="CLL297" s="755"/>
      <c r="CLM297" s="755"/>
      <c r="CLN297" s="755"/>
      <c r="CLO297" s="755"/>
      <c r="CLP297" s="755"/>
      <c r="CLQ297" s="755"/>
      <c r="CLR297" s="755"/>
      <c r="CLS297" s="755"/>
      <c r="CLT297" s="755"/>
      <c r="CLU297" s="755"/>
      <c r="CLV297" s="755"/>
      <c r="CLW297" s="755"/>
      <c r="CLX297" s="755"/>
      <c r="CLY297" s="755"/>
      <c r="CLZ297" s="755"/>
      <c r="CMA297" s="755"/>
      <c r="CMB297" s="755"/>
      <c r="CMC297" s="755"/>
      <c r="CMD297" s="755"/>
      <c r="CME297" s="755"/>
      <c r="CMF297" s="755"/>
      <c r="CMG297" s="755"/>
      <c r="CMH297" s="755"/>
      <c r="CMI297" s="755"/>
      <c r="CMJ297" s="755"/>
      <c r="CMK297" s="755"/>
      <c r="CML297" s="755"/>
      <c r="CMM297" s="755"/>
      <c r="CMN297" s="755"/>
      <c r="CMO297" s="755"/>
      <c r="CMP297" s="755"/>
      <c r="CMQ297" s="755"/>
      <c r="CMR297" s="755"/>
      <c r="CMS297" s="755"/>
      <c r="CMT297" s="755"/>
      <c r="CMU297" s="755"/>
      <c r="CMV297" s="755"/>
      <c r="CMW297" s="755"/>
      <c r="CMX297" s="755"/>
      <c r="CMY297" s="755"/>
      <c r="CMZ297" s="755"/>
      <c r="CNA297" s="755"/>
      <c r="CNB297" s="755"/>
      <c r="CNC297" s="755"/>
      <c r="CND297" s="755"/>
      <c r="CNE297" s="755"/>
      <c r="CNF297" s="755"/>
      <c r="CNG297" s="755"/>
      <c r="CNH297" s="755"/>
      <c r="CNI297" s="755"/>
      <c r="CNJ297" s="755"/>
      <c r="CNK297" s="755"/>
      <c r="CNL297" s="755"/>
      <c r="CNM297" s="755"/>
      <c r="CNN297" s="755"/>
      <c r="CNO297" s="755"/>
      <c r="CNP297" s="755"/>
      <c r="CNQ297" s="755"/>
      <c r="CNR297" s="755"/>
      <c r="CNS297" s="755"/>
      <c r="CNT297" s="755"/>
      <c r="CNU297" s="755"/>
      <c r="CNV297" s="755"/>
      <c r="CNW297" s="755"/>
      <c r="CNX297" s="755"/>
      <c r="CNY297" s="755"/>
      <c r="CNZ297" s="755"/>
      <c r="COA297" s="755"/>
      <c r="COB297" s="755"/>
      <c r="COC297" s="755"/>
      <c r="COD297" s="755"/>
      <c r="COE297" s="755"/>
      <c r="COF297" s="755"/>
      <c r="COG297" s="755"/>
      <c r="COH297" s="755"/>
      <c r="COI297" s="755"/>
      <c r="COJ297" s="755"/>
      <c r="COK297" s="755"/>
      <c r="COL297" s="755"/>
      <c r="COM297" s="755"/>
      <c r="CON297" s="755"/>
      <c r="COO297" s="755"/>
      <c r="COP297" s="755"/>
      <c r="COQ297" s="755"/>
      <c r="COR297" s="755"/>
      <c r="COS297" s="755"/>
      <c r="COT297" s="755"/>
      <c r="COU297" s="755"/>
      <c r="COV297" s="755"/>
      <c r="COW297" s="755"/>
      <c r="COX297" s="755"/>
      <c r="COY297" s="755"/>
      <c r="COZ297" s="755"/>
      <c r="CPA297" s="755"/>
      <c r="CPB297" s="755"/>
      <c r="CPC297" s="755"/>
      <c r="CPD297" s="755"/>
      <c r="CPE297" s="755"/>
      <c r="CPF297" s="755"/>
      <c r="CPG297" s="755"/>
      <c r="CPH297" s="755"/>
      <c r="CPI297" s="755"/>
      <c r="CPJ297" s="755"/>
      <c r="CPK297" s="755"/>
      <c r="CPL297" s="755"/>
      <c r="CPM297" s="755"/>
      <c r="CPN297" s="755"/>
      <c r="CPO297" s="755"/>
      <c r="CPP297" s="755"/>
      <c r="CPQ297" s="755"/>
      <c r="CPR297" s="755"/>
      <c r="CPS297" s="755"/>
      <c r="CPT297" s="755"/>
      <c r="CPU297" s="755"/>
      <c r="CPV297" s="755"/>
      <c r="CPW297" s="755"/>
      <c r="CPX297" s="755"/>
      <c r="CPY297" s="755"/>
      <c r="CPZ297" s="755"/>
      <c r="CQA297" s="755"/>
      <c r="CQB297" s="755"/>
      <c r="CQC297" s="755"/>
      <c r="CQD297" s="755"/>
      <c r="CQE297" s="755"/>
      <c r="CQF297" s="755"/>
      <c r="CQG297" s="755"/>
      <c r="CQH297" s="755"/>
      <c r="CQI297" s="755"/>
      <c r="CQJ297" s="755"/>
      <c r="CQK297" s="755"/>
      <c r="CQL297" s="755"/>
      <c r="CQM297" s="755"/>
      <c r="CQN297" s="755"/>
      <c r="CQO297" s="755"/>
      <c r="CQP297" s="755"/>
      <c r="CQQ297" s="755"/>
      <c r="CQR297" s="755"/>
      <c r="CQS297" s="755"/>
      <c r="CQT297" s="755"/>
      <c r="CQU297" s="755"/>
      <c r="CQV297" s="755"/>
      <c r="CQW297" s="755"/>
      <c r="CQX297" s="755"/>
      <c r="CQY297" s="755"/>
      <c r="CQZ297" s="755"/>
      <c r="CRA297" s="755"/>
      <c r="CRB297" s="755"/>
      <c r="CRC297" s="755"/>
      <c r="CRD297" s="755"/>
      <c r="CRE297" s="755"/>
      <c r="CRF297" s="755"/>
      <c r="CRG297" s="755"/>
      <c r="CRH297" s="755"/>
      <c r="CRI297" s="755"/>
      <c r="CRJ297" s="755"/>
      <c r="CRK297" s="755"/>
      <c r="CRL297" s="755"/>
      <c r="CRM297" s="755"/>
      <c r="CRN297" s="755"/>
      <c r="CRO297" s="755"/>
      <c r="CRP297" s="755"/>
      <c r="CRQ297" s="755"/>
      <c r="CRR297" s="755"/>
      <c r="CRS297" s="755"/>
      <c r="CRT297" s="755"/>
      <c r="CRU297" s="755"/>
      <c r="CRV297" s="755"/>
      <c r="CRW297" s="755"/>
      <c r="CRX297" s="755"/>
      <c r="CRY297" s="755"/>
      <c r="CRZ297" s="755"/>
      <c r="CSA297" s="755"/>
      <c r="CSB297" s="755"/>
      <c r="CSC297" s="755"/>
      <c r="CSD297" s="755"/>
      <c r="CSE297" s="755"/>
      <c r="CSF297" s="755"/>
      <c r="CSG297" s="755"/>
      <c r="CSH297" s="755"/>
      <c r="CSI297" s="755"/>
      <c r="CSJ297" s="755"/>
      <c r="CSK297" s="755"/>
      <c r="CSL297" s="755"/>
      <c r="CSM297" s="755"/>
      <c r="CSN297" s="755"/>
      <c r="CSO297" s="755"/>
      <c r="CSP297" s="755"/>
      <c r="CSQ297" s="755"/>
      <c r="CSR297" s="755"/>
      <c r="CSS297" s="755"/>
      <c r="CST297" s="755"/>
      <c r="CSU297" s="755"/>
      <c r="CSV297" s="755"/>
      <c r="CSW297" s="755"/>
      <c r="CSX297" s="755"/>
      <c r="CSY297" s="755"/>
      <c r="CSZ297" s="755"/>
      <c r="CTA297" s="755"/>
      <c r="CTB297" s="755"/>
      <c r="CTC297" s="755"/>
      <c r="CTD297" s="755"/>
      <c r="CTE297" s="755"/>
      <c r="CTF297" s="755"/>
      <c r="CTG297" s="755"/>
      <c r="CTH297" s="755"/>
      <c r="CTI297" s="755"/>
      <c r="CTJ297" s="755"/>
      <c r="CTK297" s="755"/>
      <c r="CTL297" s="755"/>
      <c r="CTM297" s="755"/>
      <c r="CTN297" s="755"/>
      <c r="CTO297" s="755"/>
      <c r="CTP297" s="755"/>
      <c r="CTQ297" s="755"/>
      <c r="CTR297" s="755"/>
      <c r="CTS297" s="755"/>
      <c r="CTT297" s="755"/>
      <c r="CTU297" s="755"/>
      <c r="CTV297" s="755"/>
      <c r="CTW297" s="755"/>
      <c r="CTX297" s="755"/>
      <c r="CTY297" s="755"/>
      <c r="CTZ297" s="755"/>
      <c r="CUA297" s="755"/>
      <c r="CUB297" s="755"/>
      <c r="CUC297" s="755"/>
      <c r="CUD297" s="755"/>
      <c r="CUE297" s="755"/>
      <c r="CUF297" s="755"/>
      <c r="CUG297" s="755"/>
      <c r="CUH297" s="755"/>
      <c r="CUI297" s="755"/>
      <c r="CUJ297" s="755"/>
      <c r="CUK297" s="755"/>
      <c r="CUL297" s="755"/>
      <c r="CUM297" s="755"/>
      <c r="CUN297" s="755"/>
      <c r="CUO297" s="755"/>
      <c r="CUP297" s="755"/>
      <c r="CUQ297" s="755"/>
      <c r="CUR297" s="755"/>
      <c r="CUS297" s="755"/>
      <c r="CUT297" s="755"/>
      <c r="CUU297" s="755"/>
      <c r="CUV297" s="755"/>
      <c r="CUW297" s="755"/>
      <c r="CUX297" s="755"/>
      <c r="CUY297" s="755"/>
      <c r="CUZ297" s="755"/>
      <c r="CVA297" s="755"/>
      <c r="CVB297" s="755"/>
      <c r="CVC297" s="755"/>
      <c r="CVD297" s="755"/>
      <c r="CVE297" s="755"/>
      <c r="CVF297" s="755"/>
      <c r="CVG297" s="755"/>
      <c r="CVH297" s="755"/>
      <c r="CVI297" s="755"/>
      <c r="CVJ297" s="755"/>
      <c r="CVK297" s="755"/>
      <c r="CVL297" s="755"/>
      <c r="CVM297" s="755"/>
      <c r="CVN297" s="755"/>
      <c r="CVO297" s="755"/>
      <c r="CVP297" s="755"/>
      <c r="CVQ297" s="755"/>
      <c r="CVR297" s="755"/>
      <c r="CVS297" s="755"/>
      <c r="CVT297" s="755"/>
      <c r="CVU297" s="755"/>
      <c r="CVV297" s="755"/>
      <c r="CVW297" s="755"/>
      <c r="CVX297" s="755"/>
      <c r="CVY297" s="755"/>
      <c r="CVZ297" s="755"/>
      <c r="CWA297" s="755"/>
      <c r="CWB297" s="755"/>
      <c r="CWC297" s="755"/>
      <c r="CWD297" s="755"/>
      <c r="CWE297" s="755"/>
      <c r="CWF297" s="755"/>
      <c r="CWG297" s="755"/>
      <c r="CWH297" s="755"/>
      <c r="CWI297" s="755"/>
      <c r="CWJ297" s="755"/>
      <c r="CWK297" s="755"/>
      <c r="CWL297" s="755"/>
      <c r="CWM297" s="755"/>
      <c r="CWN297" s="755"/>
      <c r="CWO297" s="755"/>
      <c r="CWP297" s="755"/>
      <c r="CWQ297" s="755"/>
      <c r="CWR297" s="755"/>
      <c r="CWS297" s="755"/>
      <c r="CWT297" s="755"/>
      <c r="CWU297" s="755"/>
      <c r="CWV297" s="755"/>
      <c r="CWW297" s="755"/>
      <c r="CWX297" s="755"/>
      <c r="CWY297" s="755"/>
      <c r="CWZ297" s="755"/>
      <c r="CXA297" s="755"/>
      <c r="CXB297" s="755"/>
      <c r="CXC297" s="755"/>
      <c r="CXD297" s="755"/>
      <c r="CXE297" s="755"/>
      <c r="CXF297" s="755"/>
      <c r="CXG297" s="755"/>
      <c r="CXH297" s="755"/>
      <c r="CXI297" s="755"/>
      <c r="CXJ297" s="755"/>
      <c r="CXK297" s="755"/>
      <c r="CXL297" s="755"/>
      <c r="CXM297" s="755"/>
      <c r="CXN297" s="755"/>
      <c r="CXO297" s="755"/>
      <c r="CXP297" s="755"/>
      <c r="CXQ297" s="755"/>
      <c r="CXR297" s="755"/>
      <c r="CXS297" s="755"/>
      <c r="CXT297" s="755"/>
      <c r="CXU297" s="755"/>
      <c r="CXV297" s="755"/>
      <c r="CXW297" s="755"/>
      <c r="CXX297" s="755"/>
      <c r="CXY297" s="755"/>
      <c r="CXZ297" s="755"/>
      <c r="CYA297" s="755"/>
      <c r="CYB297" s="755"/>
      <c r="CYC297" s="755"/>
      <c r="CYD297" s="755"/>
      <c r="CYE297" s="755"/>
      <c r="CYF297" s="755"/>
      <c r="CYG297" s="755"/>
      <c r="CYH297" s="755"/>
      <c r="CYI297" s="755"/>
      <c r="CYJ297" s="755"/>
      <c r="CYK297" s="755"/>
      <c r="CYL297" s="755"/>
      <c r="CYM297" s="755"/>
      <c r="CYN297" s="755"/>
      <c r="CYO297" s="755"/>
      <c r="CYP297" s="755"/>
      <c r="CYQ297" s="755"/>
      <c r="CYR297" s="755"/>
      <c r="CYS297" s="755"/>
      <c r="CYT297" s="755"/>
      <c r="CYU297" s="755"/>
      <c r="CYV297" s="755"/>
      <c r="CYW297" s="755"/>
      <c r="CYX297" s="755"/>
      <c r="CYY297" s="755"/>
      <c r="CYZ297" s="755"/>
      <c r="CZA297" s="755"/>
      <c r="CZB297" s="755"/>
      <c r="CZC297" s="755"/>
      <c r="CZD297" s="755"/>
      <c r="CZE297" s="755"/>
      <c r="CZF297" s="755"/>
      <c r="CZG297" s="755"/>
      <c r="CZH297" s="755"/>
      <c r="CZI297" s="755"/>
      <c r="CZJ297" s="755"/>
      <c r="CZK297" s="755"/>
      <c r="CZL297" s="755"/>
      <c r="CZM297" s="755"/>
      <c r="CZN297" s="755"/>
      <c r="CZO297" s="755"/>
      <c r="CZP297" s="755"/>
      <c r="CZQ297" s="755"/>
      <c r="CZR297" s="755"/>
      <c r="CZS297" s="755"/>
      <c r="CZT297" s="755"/>
      <c r="CZU297" s="755"/>
      <c r="CZV297" s="755"/>
      <c r="CZW297" s="755"/>
      <c r="CZX297" s="755"/>
      <c r="CZY297" s="755"/>
      <c r="CZZ297" s="755"/>
      <c r="DAA297" s="755"/>
      <c r="DAB297" s="755"/>
      <c r="DAC297" s="755"/>
      <c r="DAD297" s="755"/>
      <c r="DAE297" s="755"/>
      <c r="DAF297" s="755"/>
      <c r="DAG297" s="755"/>
      <c r="DAH297" s="755"/>
      <c r="DAI297" s="755"/>
      <c r="DAJ297" s="755"/>
      <c r="DAK297" s="755"/>
      <c r="DAL297" s="755"/>
      <c r="DAM297" s="755"/>
      <c r="DAN297" s="755"/>
      <c r="DAO297" s="755"/>
      <c r="DAP297" s="755"/>
      <c r="DAQ297" s="755"/>
      <c r="DAR297" s="755"/>
      <c r="DAS297" s="755"/>
      <c r="DAT297" s="755"/>
      <c r="DAU297" s="755"/>
      <c r="DAV297" s="755"/>
      <c r="DAW297" s="755"/>
      <c r="DAX297" s="755"/>
      <c r="DAY297" s="755"/>
      <c r="DAZ297" s="755"/>
      <c r="DBA297" s="755"/>
      <c r="DBB297" s="755"/>
      <c r="DBC297" s="755"/>
      <c r="DBD297" s="755"/>
      <c r="DBE297" s="755"/>
      <c r="DBF297" s="755"/>
      <c r="DBG297" s="755"/>
      <c r="DBH297" s="755"/>
      <c r="DBI297" s="755"/>
      <c r="DBJ297" s="755"/>
      <c r="DBK297" s="755"/>
      <c r="DBL297" s="755"/>
      <c r="DBM297" s="755"/>
      <c r="DBN297" s="755"/>
      <c r="DBO297" s="755"/>
      <c r="DBP297" s="755"/>
      <c r="DBQ297" s="755"/>
      <c r="DBR297" s="755"/>
      <c r="DBS297" s="755"/>
      <c r="DBT297" s="755"/>
      <c r="DBU297" s="755"/>
      <c r="DBV297" s="755"/>
      <c r="DBW297" s="755"/>
      <c r="DBX297" s="755"/>
      <c r="DBY297" s="755"/>
      <c r="DBZ297" s="755"/>
      <c r="DCA297" s="755"/>
      <c r="DCB297" s="755"/>
      <c r="DCC297" s="755"/>
      <c r="DCD297" s="755"/>
      <c r="DCE297" s="755"/>
      <c r="DCF297" s="755"/>
      <c r="DCG297" s="755"/>
      <c r="DCH297" s="755"/>
      <c r="DCI297" s="755"/>
      <c r="DCJ297" s="755"/>
      <c r="DCK297" s="755"/>
      <c r="DCL297" s="755"/>
      <c r="DCM297" s="755"/>
      <c r="DCN297" s="755"/>
      <c r="DCO297" s="755"/>
      <c r="DCP297" s="755"/>
      <c r="DCQ297" s="755"/>
      <c r="DCR297" s="755"/>
      <c r="DCS297" s="755"/>
      <c r="DCT297" s="755"/>
      <c r="DCU297" s="755"/>
      <c r="DCV297" s="755"/>
      <c r="DCW297" s="755"/>
      <c r="DCX297" s="755"/>
      <c r="DCY297" s="755"/>
      <c r="DCZ297" s="755"/>
      <c r="DDA297" s="755"/>
      <c r="DDB297" s="755"/>
      <c r="DDC297" s="755"/>
      <c r="DDD297" s="755"/>
      <c r="DDE297" s="755"/>
      <c r="DDF297" s="755"/>
      <c r="DDG297" s="755"/>
      <c r="DDH297" s="755"/>
      <c r="DDI297" s="755"/>
      <c r="DDJ297" s="755"/>
      <c r="DDK297" s="755"/>
      <c r="DDL297" s="755"/>
      <c r="DDM297" s="755"/>
      <c r="DDN297" s="755"/>
      <c r="DDO297" s="755"/>
      <c r="DDP297" s="755"/>
      <c r="DDQ297" s="755"/>
      <c r="DDR297" s="755"/>
      <c r="DDS297" s="755"/>
      <c r="DDT297" s="755"/>
      <c r="DDU297" s="755"/>
      <c r="DDV297" s="755"/>
      <c r="DDW297" s="755"/>
      <c r="DDX297" s="755"/>
      <c r="DDY297" s="755"/>
      <c r="DDZ297" s="755"/>
      <c r="DEA297" s="755"/>
      <c r="DEB297" s="755"/>
      <c r="DEC297" s="755"/>
      <c r="DED297" s="755"/>
      <c r="DEE297" s="755"/>
      <c r="DEF297" s="755"/>
      <c r="DEG297" s="755"/>
      <c r="DEH297" s="755"/>
      <c r="DEI297" s="755"/>
      <c r="DEJ297" s="755"/>
      <c r="DEK297" s="755"/>
      <c r="DEL297" s="755"/>
      <c r="DEM297" s="755"/>
      <c r="DEN297" s="755"/>
      <c r="DEO297" s="755"/>
      <c r="DEP297" s="755"/>
      <c r="DEQ297" s="755"/>
      <c r="DER297" s="755"/>
      <c r="DES297" s="755"/>
      <c r="DET297" s="755"/>
      <c r="DEU297" s="755"/>
      <c r="DEV297" s="755"/>
      <c r="DEW297" s="755"/>
      <c r="DEX297" s="755"/>
      <c r="DEY297" s="755"/>
      <c r="DEZ297" s="755"/>
      <c r="DFA297" s="755"/>
      <c r="DFB297" s="755"/>
      <c r="DFC297" s="755"/>
      <c r="DFD297" s="755"/>
      <c r="DFE297" s="755"/>
      <c r="DFF297" s="755"/>
      <c r="DFG297" s="755"/>
      <c r="DFH297" s="755"/>
      <c r="DFI297" s="755"/>
      <c r="DFJ297" s="755"/>
      <c r="DFK297" s="755"/>
      <c r="DFL297" s="755"/>
      <c r="DFM297" s="755"/>
      <c r="DFN297" s="755"/>
      <c r="DFO297" s="755"/>
      <c r="DFP297" s="755"/>
      <c r="DFQ297" s="755"/>
      <c r="DFR297" s="755"/>
      <c r="DFS297" s="755"/>
      <c r="DFT297" s="755"/>
      <c r="DFU297" s="755"/>
      <c r="DFV297" s="755"/>
      <c r="DFW297" s="755"/>
      <c r="DFX297" s="755"/>
      <c r="DFY297" s="755"/>
      <c r="DFZ297" s="755"/>
      <c r="DGA297" s="755"/>
      <c r="DGB297" s="755"/>
      <c r="DGC297" s="755"/>
      <c r="DGD297" s="755"/>
      <c r="DGE297" s="755"/>
      <c r="DGF297" s="755"/>
      <c r="DGG297" s="755"/>
      <c r="DGH297" s="755"/>
      <c r="DGI297" s="755"/>
      <c r="DGJ297" s="755"/>
      <c r="DGK297" s="755"/>
      <c r="DGL297" s="755"/>
      <c r="DGM297" s="755"/>
      <c r="DGN297" s="755"/>
      <c r="DGO297" s="755"/>
      <c r="DGP297" s="755"/>
      <c r="DGQ297" s="755"/>
      <c r="DGR297" s="755"/>
      <c r="DGS297" s="755"/>
      <c r="DGT297" s="755"/>
      <c r="DGU297" s="755"/>
      <c r="DGV297" s="755"/>
      <c r="DGW297" s="755"/>
      <c r="DGX297" s="755"/>
      <c r="DGY297" s="755"/>
      <c r="DGZ297" s="755"/>
      <c r="DHA297" s="755"/>
      <c r="DHB297" s="755"/>
      <c r="DHC297" s="755"/>
      <c r="DHD297" s="755"/>
      <c r="DHE297" s="755"/>
      <c r="DHF297" s="755"/>
      <c r="DHG297" s="755"/>
      <c r="DHH297" s="755"/>
      <c r="DHI297" s="755"/>
      <c r="DHJ297" s="755"/>
      <c r="DHK297" s="755"/>
      <c r="DHL297" s="755"/>
      <c r="DHM297" s="755"/>
      <c r="DHN297" s="755"/>
      <c r="DHO297" s="755"/>
      <c r="DHP297" s="755"/>
      <c r="DHQ297" s="755"/>
      <c r="DHR297" s="755"/>
      <c r="DHS297" s="755"/>
      <c r="DHT297" s="755"/>
      <c r="DHU297" s="755"/>
      <c r="DHV297" s="755"/>
      <c r="DHW297" s="755"/>
      <c r="DHX297" s="755"/>
      <c r="DHY297" s="755"/>
      <c r="DHZ297" s="755"/>
      <c r="DIA297" s="755"/>
      <c r="DIB297" s="755"/>
      <c r="DIC297" s="755"/>
      <c r="DID297" s="755"/>
      <c r="DIE297" s="755"/>
      <c r="DIF297" s="755"/>
      <c r="DIG297" s="755"/>
      <c r="DIH297" s="755"/>
      <c r="DII297" s="755"/>
      <c r="DIJ297" s="755"/>
      <c r="DIK297" s="755"/>
      <c r="DIL297" s="755"/>
      <c r="DIM297" s="755"/>
      <c r="DIN297" s="755"/>
      <c r="DIO297" s="755"/>
      <c r="DIP297" s="755"/>
      <c r="DIQ297" s="755"/>
      <c r="DIR297" s="755"/>
      <c r="DIS297" s="755"/>
      <c r="DIT297" s="755"/>
      <c r="DIU297" s="755"/>
      <c r="DIV297" s="755"/>
      <c r="DIW297" s="755"/>
      <c r="DIX297" s="755"/>
      <c r="DIY297" s="755"/>
      <c r="DIZ297" s="755"/>
      <c r="DJA297" s="755"/>
      <c r="DJB297" s="755"/>
      <c r="DJC297" s="755"/>
      <c r="DJD297" s="755"/>
      <c r="DJE297" s="755"/>
      <c r="DJF297" s="755"/>
      <c r="DJG297" s="755"/>
      <c r="DJH297" s="755"/>
      <c r="DJI297" s="755"/>
      <c r="DJJ297" s="755"/>
      <c r="DJK297" s="755"/>
      <c r="DJL297" s="755"/>
      <c r="DJM297" s="755"/>
      <c r="DJN297" s="755"/>
      <c r="DJO297" s="755"/>
      <c r="DJP297" s="755"/>
      <c r="DJQ297" s="755"/>
      <c r="DJR297" s="755"/>
      <c r="DJS297" s="755"/>
      <c r="DJT297" s="755"/>
      <c r="DJU297" s="755"/>
      <c r="DJV297" s="755"/>
      <c r="DJW297" s="755"/>
      <c r="DJX297" s="755"/>
      <c r="DJY297" s="755"/>
      <c r="DJZ297" s="755"/>
      <c r="DKA297" s="755"/>
      <c r="DKB297" s="755"/>
      <c r="DKC297" s="755"/>
      <c r="DKD297" s="755"/>
      <c r="DKE297" s="755"/>
      <c r="DKF297" s="755"/>
      <c r="DKG297" s="755"/>
      <c r="DKH297" s="755"/>
      <c r="DKI297" s="755"/>
      <c r="DKJ297" s="755"/>
      <c r="DKK297" s="755"/>
      <c r="DKL297" s="755"/>
      <c r="DKM297" s="755"/>
      <c r="DKN297" s="755"/>
      <c r="DKO297" s="755"/>
      <c r="DKP297" s="755"/>
      <c r="DKQ297" s="755"/>
      <c r="DKR297" s="755"/>
      <c r="DKS297" s="755"/>
      <c r="DKT297" s="755"/>
      <c r="DKU297" s="755"/>
      <c r="DKV297" s="755"/>
      <c r="DKW297" s="755"/>
      <c r="DKX297" s="755"/>
      <c r="DKY297" s="755"/>
      <c r="DKZ297" s="755"/>
      <c r="DLA297" s="755"/>
      <c r="DLB297" s="755"/>
      <c r="DLC297" s="755"/>
      <c r="DLD297" s="755"/>
      <c r="DLE297" s="755"/>
      <c r="DLF297" s="755"/>
      <c r="DLG297" s="755"/>
      <c r="DLH297" s="755"/>
      <c r="DLI297" s="755"/>
      <c r="DLJ297" s="755"/>
      <c r="DLK297" s="755"/>
      <c r="DLL297" s="755"/>
      <c r="DLM297" s="755"/>
      <c r="DLN297" s="755"/>
      <c r="DLO297" s="755"/>
      <c r="DLP297" s="755"/>
      <c r="DLQ297" s="755"/>
      <c r="DLR297" s="755"/>
      <c r="DLS297" s="755"/>
      <c r="DLT297" s="755"/>
      <c r="DLU297" s="755"/>
      <c r="DLV297" s="755"/>
      <c r="DLW297" s="755"/>
      <c r="DLX297" s="755"/>
      <c r="DLY297" s="755"/>
      <c r="DLZ297" s="755"/>
      <c r="DMA297" s="755"/>
      <c r="DMB297" s="755"/>
      <c r="DMC297" s="755"/>
      <c r="DMD297" s="755"/>
      <c r="DME297" s="755"/>
      <c r="DMF297" s="755"/>
      <c r="DMG297" s="755"/>
      <c r="DMH297" s="755"/>
      <c r="DMI297" s="755"/>
      <c r="DMJ297" s="755"/>
      <c r="DMK297" s="755"/>
      <c r="DML297" s="755"/>
      <c r="DMM297" s="755"/>
      <c r="DMN297" s="755"/>
      <c r="DMO297" s="755"/>
      <c r="DMP297" s="755"/>
      <c r="DMQ297" s="755"/>
      <c r="DMR297" s="755"/>
      <c r="DMS297" s="755"/>
      <c r="DMT297" s="755"/>
      <c r="DMU297" s="755"/>
      <c r="DMV297" s="755"/>
      <c r="DMW297" s="755"/>
      <c r="DMX297" s="755"/>
      <c r="DMY297" s="755"/>
      <c r="DMZ297" s="755"/>
      <c r="DNA297" s="755"/>
      <c r="DNB297" s="755"/>
      <c r="DNC297" s="755"/>
      <c r="DND297" s="755"/>
      <c r="DNE297" s="755"/>
      <c r="DNF297" s="755"/>
      <c r="DNG297" s="755"/>
      <c r="DNH297" s="755"/>
      <c r="DNI297" s="755"/>
      <c r="DNJ297" s="755"/>
      <c r="DNK297" s="755"/>
      <c r="DNL297" s="755"/>
      <c r="DNM297" s="755"/>
      <c r="DNN297" s="755"/>
      <c r="DNO297" s="755"/>
      <c r="DNP297" s="755"/>
      <c r="DNQ297" s="755"/>
      <c r="DNR297" s="755"/>
      <c r="DNS297" s="755"/>
      <c r="DNT297" s="755"/>
      <c r="DNU297" s="755"/>
      <c r="DNV297" s="755"/>
      <c r="DNW297" s="755"/>
      <c r="DNX297" s="755"/>
      <c r="DNY297" s="755"/>
      <c r="DNZ297" s="755"/>
      <c r="DOA297" s="755"/>
      <c r="DOB297" s="755"/>
      <c r="DOC297" s="755"/>
      <c r="DOD297" s="755"/>
      <c r="DOE297" s="755"/>
      <c r="DOF297" s="755"/>
      <c r="DOG297" s="755"/>
      <c r="DOH297" s="755"/>
      <c r="DOI297" s="755"/>
      <c r="DOJ297" s="755"/>
      <c r="DOK297" s="755"/>
      <c r="DOL297" s="755"/>
      <c r="DOM297" s="755"/>
      <c r="DON297" s="755"/>
      <c r="DOO297" s="755"/>
      <c r="DOP297" s="755"/>
      <c r="DOQ297" s="755"/>
      <c r="DOR297" s="755"/>
      <c r="DOS297" s="755"/>
      <c r="DOT297" s="755"/>
      <c r="DOU297" s="755"/>
      <c r="DOV297" s="755"/>
      <c r="DOW297" s="755"/>
      <c r="DOX297" s="755"/>
      <c r="DOY297" s="755"/>
      <c r="DOZ297" s="755"/>
      <c r="DPA297" s="755"/>
      <c r="DPB297" s="755"/>
      <c r="DPC297" s="755"/>
      <c r="DPD297" s="755"/>
      <c r="DPE297" s="755"/>
      <c r="DPF297" s="755"/>
      <c r="DPG297" s="755"/>
      <c r="DPH297" s="755"/>
      <c r="DPI297" s="755"/>
      <c r="DPJ297" s="755"/>
      <c r="DPK297" s="755"/>
      <c r="DPL297" s="755"/>
      <c r="DPM297" s="755"/>
      <c r="DPN297" s="755"/>
      <c r="DPO297" s="755"/>
      <c r="DPP297" s="755"/>
      <c r="DPQ297" s="755"/>
      <c r="DPR297" s="755"/>
      <c r="DPS297" s="755"/>
      <c r="DPT297" s="755"/>
      <c r="DPU297" s="755"/>
      <c r="DPV297" s="755"/>
      <c r="DPW297" s="755"/>
      <c r="DPX297" s="755"/>
      <c r="DPY297" s="755"/>
      <c r="DPZ297" s="755"/>
      <c r="DQA297" s="755"/>
      <c r="DQB297" s="755"/>
      <c r="DQC297" s="755"/>
      <c r="DQD297" s="755"/>
      <c r="DQE297" s="755"/>
      <c r="DQF297" s="755"/>
      <c r="DQG297" s="755"/>
      <c r="DQH297" s="755"/>
      <c r="DQI297" s="755"/>
      <c r="DQJ297" s="755"/>
      <c r="DQK297" s="755"/>
      <c r="DQL297" s="755"/>
      <c r="DQM297" s="755"/>
      <c r="DQN297" s="755"/>
      <c r="DQO297" s="755"/>
      <c r="DQP297" s="755"/>
      <c r="DQQ297" s="755"/>
      <c r="DQR297" s="755"/>
      <c r="DQS297" s="755"/>
      <c r="DQT297" s="755"/>
      <c r="DQU297" s="755"/>
      <c r="DQV297" s="755"/>
      <c r="DQW297" s="755"/>
      <c r="DQX297" s="755"/>
      <c r="DQY297" s="755"/>
      <c r="DQZ297" s="755"/>
      <c r="DRA297" s="755"/>
      <c r="DRB297" s="755"/>
      <c r="DRC297" s="755"/>
      <c r="DRD297" s="755"/>
      <c r="DRE297" s="755"/>
      <c r="DRF297" s="755"/>
      <c r="DRG297" s="755"/>
      <c r="DRH297" s="755"/>
      <c r="DRI297" s="755"/>
      <c r="DRJ297" s="755"/>
      <c r="DRK297" s="755"/>
      <c r="DRL297" s="755"/>
      <c r="DRM297" s="755"/>
      <c r="DRN297" s="755"/>
      <c r="DRO297" s="755"/>
      <c r="DRP297" s="755"/>
      <c r="DRQ297" s="755"/>
      <c r="DRR297" s="755"/>
      <c r="DRS297" s="755"/>
      <c r="DRT297" s="755"/>
      <c r="DRU297" s="755"/>
      <c r="DRV297" s="755"/>
      <c r="DRW297" s="755"/>
      <c r="DRX297" s="755"/>
      <c r="DRY297" s="755"/>
      <c r="DRZ297" s="755"/>
      <c r="DSA297" s="755"/>
      <c r="DSB297" s="755"/>
      <c r="DSC297" s="755"/>
      <c r="DSD297" s="755"/>
      <c r="DSE297" s="755"/>
      <c r="DSF297" s="755"/>
      <c r="DSG297" s="755"/>
      <c r="DSH297" s="755"/>
      <c r="DSI297" s="755"/>
      <c r="DSJ297" s="755"/>
      <c r="DSK297" s="755"/>
      <c r="DSL297" s="755"/>
      <c r="DSM297" s="755"/>
      <c r="DSN297" s="755"/>
      <c r="DSO297" s="755"/>
      <c r="DSP297" s="755"/>
      <c r="DSQ297" s="755"/>
      <c r="DSR297" s="755"/>
      <c r="DSS297" s="755"/>
      <c r="DST297" s="755"/>
      <c r="DSU297" s="755"/>
      <c r="DSV297" s="755"/>
      <c r="DSW297" s="755"/>
      <c r="DSX297" s="755"/>
      <c r="DSY297" s="755"/>
      <c r="DSZ297" s="755"/>
      <c r="DTA297" s="755"/>
      <c r="DTB297" s="755"/>
      <c r="DTC297" s="755"/>
      <c r="DTD297" s="755"/>
      <c r="DTE297" s="755"/>
      <c r="DTF297" s="755"/>
      <c r="DTG297" s="755"/>
      <c r="DTH297" s="755"/>
      <c r="DTI297" s="755"/>
      <c r="DTJ297" s="755"/>
      <c r="DTK297" s="755"/>
      <c r="DTL297" s="755"/>
      <c r="DTM297" s="755"/>
      <c r="DTN297" s="755"/>
      <c r="DTO297" s="755"/>
      <c r="DTP297" s="755"/>
      <c r="DTQ297" s="755"/>
      <c r="DTR297" s="755"/>
      <c r="DTS297" s="755"/>
      <c r="DTT297" s="755"/>
      <c r="DTU297" s="755"/>
      <c r="DTV297" s="755"/>
      <c r="DTW297" s="755"/>
      <c r="DTX297" s="755"/>
      <c r="DTY297" s="755"/>
      <c r="DTZ297" s="755"/>
      <c r="DUA297" s="755"/>
      <c r="DUB297" s="755"/>
      <c r="DUC297" s="755"/>
      <c r="DUD297" s="755"/>
      <c r="DUE297" s="755"/>
      <c r="DUF297" s="755"/>
      <c r="DUG297" s="755"/>
      <c r="DUH297" s="755"/>
      <c r="DUI297" s="755"/>
      <c r="DUJ297" s="755"/>
      <c r="DUK297" s="755"/>
      <c r="DUL297" s="755"/>
      <c r="DUM297" s="755"/>
      <c r="DUN297" s="755"/>
      <c r="DUO297" s="755"/>
      <c r="DUP297" s="755"/>
      <c r="DUQ297" s="755"/>
      <c r="DUR297" s="755"/>
      <c r="DUS297" s="755"/>
      <c r="DUT297" s="755"/>
      <c r="DUU297" s="755"/>
      <c r="DUV297" s="755"/>
      <c r="DUW297" s="755"/>
      <c r="DUX297" s="755"/>
      <c r="DUY297" s="755"/>
      <c r="DUZ297" s="755"/>
      <c r="DVA297" s="755"/>
      <c r="DVB297" s="755"/>
      <c r="DVC297" s="755"/>
      <c r="DVD297" s="755"/>
      <c r="DVE297" s="755"/>
      <c r="DVF297" s="755"/>
      <c r="DVG297" s="755"/>
      <c r="DVH297" s="755"/>
      <c r="DVI297" s="755"/>
      <c r="DVJ297" s="755"/>
      <c r="DVK297" s="755"/>
      <c r="DVL297" s="755"/>
      <c r="DVM297" s="755"/>
      <c r="DVN297" s="755"/>
      <c r="DVO297" s="755"/>
      <c r="DVP297" s="755"/>
      <c r="DVQ297" s="755"/>
      <c r="DVR297" s="755"/>
      <c r="DVS297" s="755"/>
      <c r="DVT297" s="755"/>
      <c r="DVU297" s="755"/>
      <c r="DVV297" s="755"/>
      <c r="DVW297" s="755"/>
      <c r="DVX297" s="755"/>
      <c r="DVY297" s="755"/>
      <c r="DVZ297" s="755"/>
      <c r="DWA297" s="755"/>
      <c r="DWB297" s="755"/>
      <c r="DWC297" s="755"/>
      <c r="DWD297" s="755"/>
      <c r="DWE297" s="755"/>
      <c r="DWF297" s="755"/>
      <c r="DWG297" s="755"/>
      <c r="DWH297" s="755"/>
      <c r="DWI297" s="755"/>
      <c r="DWJ297" s="755"/>
      <c r="DWK297" s="755"/>
      <c r="DWL297" s="755"/>
      <c r="DWM297" s="755"/>
      <c r="DWN297" s="755"/>
      <c r="DWO297" s="755"/>
      <c r="DWP297" s="755"/>
      <c r="DWQ297" s="755"/>
      <c r="DWR297" s="755"/>
      <c r="DWS297" s="755"/>
      <c r="DWT297" s="755"/>
      <c r="DWU297" s="755"/>
      <c r="DWV297" s="755"/>
      <c r="DWW297" s="755"/>
      <c r="DWX297" s="755"/>
      <c r="DWY297" s="755"/>
      <c r="DWZ297" s="755"/>
      <c r="DXA297" s="755"/>
      <c r="DXB297" s="755"/>
      <c r="DXC297" s="755"/>
      <c r="DXD297" s="755"/>
      <c r="DXE297" s="755"/>
      <c r="DXF297" s="755"/>
      <c r="DXG297" s="755"/>
      <c r="DXH297" s="755"/>
      <c r="DXI297" s="755"/>
      <c r="DXJ297" s="755"/>
      <c r="DXK297" s="755"/>
      <c r="DXL297" s="755"/>
      <c r="DXM297" s="755"/>
      <c r="DXN297" s="755"/>
      <c r="DXO297" s="755"/>
      <c r="DXP297" s="755"/>
      <c r="DXQ297" s="755"/>
      <c r="DXR297" s="755"/>
      <c r="DXS297" s="755"/>
      <c r="DXT297" s="755"/>
      <c r="DXU297" s="755"/>
      <c r="DXV297" s="755"/>
      <c r="DXW297" s="755"/>
      <c r="DXX297" s="755"/>
      <c r="DXY297" s="755"/>
      <c r="DXZ297" s="755"/>
      <c r="DYA297" s="755"/>
      <c r="DYB297" s="755"/>
      <c r="DYC297" s="755"/>
      <c r="DYD297" s="755"/>
      <c r="DYE297" s="755"/>
      <c r="DYF297" s="755"/>
      <c r="DYG297" s="755"/>
      <c r="DYH297" s="755"/>
      <c r="DYI297" s="755"/>
      <c r="DYJ297" s="755"/>
      <c r="DYK297" s="755"/>
      <c r="DYL297" s="755"/>
      <c r="DYM297" s="755"/>
      <c r="DYN297" s="755"/>
      <c r="DYO297" s="755"/>
      <c r="DYP297" s="755"/>
      <c r="DYQ297" s="755"/>
      <c r="DYR297" s="755"/>
      <c r="DYS297" s="755"/>
      <c r="DYT297" s="755"/>
      <c r="DYU297" s="755"/>
      <c r="DYV297" s="755"/>
      <c r="DYW297" s="755"/>
      <c r="DYX297" s="755"/>
      <c r="DYY297" s="755"/>
      <c r="DYZ297" s="755"/>
      <c r="DZA297" s="755"/>
      <c r="DZB297" s="755"/>
      <c r="DZC297" s="755"/>
      <c r="DZD297" s="755"/>
      <c r="DZE297" s="755"/>
      <c r="DZF297" s="755"/>
      <c r="DZG297" s="755"/>
      <c r="DZH297" s="755"/>
      <c r="DZI297" s="755"/>
      <c r="DZJ297" s="755"/>
      <c r="DZK297" s="755"/>
      <c r="DZL297" s="755"/>
      <c r="DZM297" s="755"/>
      <c r="DZN297" s="755"/>
      <c r="DZO297" s="755"/>
      <c r="DZP297" s="755"/>
      <c r="DZQ297" s="755"/>
      <c r="DZR297" s="755"/>
      <c r="DZS297" s="755"/>
      <c r="DZT297" s="755"/>
      <c r="DZU297" s="755"/>
      <c r="DZV297" s="755"/>
      <c r="DZW297" s="755"/>
      <c r="DZX297" s="755"/>
      <c r="DZY297" s="755"/>
      <c r="DZZ297" s="755"/>
      <c r="EAA297" s="755"/>
      <c r="EAB297" s="755"/>
      <c r="EAC297" s="755"/>
      <c r="EAD297" s="755"/>
      <c r="EAE297" s="755"/>
      <c r="EAF297" s="755"/>
      <c r="EAG297" s="755"/>
      <c r="EAH297" s="755"/>
      <c r="EAI297" s="755"/>
      <c r="EAJ297" s="755"/>
      <c r="EAK297" s="755"/>
      <c r="EAL297" s="755"/>
      <c r="EAM297" s="755"/>
      <c r="EAN297" s="755"/>
      <c r="EAO297" s="755"/>
      <c r="EAP297" s="755"/>
      <c r="EAQ297" s="755"/>
      <c r="EAR297" s="755"/>
      <c r="EAS297" s="755"/>
      <c r="EAT297" s="755"/>
      <c r="EAU297" s="755"/>
      <c r="EAV297" s="755"/>
      <c r="EAW297" s="755"/>
      <c r="EAX297" s="755"/>
      <c r="EAY297" s="755"/>
      <c r="EAZ297" s="755"/>
      <c r="EBA297" s="755"/>
      <c r="EBB297" s="755"/>
      <c r="EBC297" s="755"/>
      <c r="EBD297" s="755"/>
      <c r="EBE297" s="755"/>
      <c r="EBF297" s="755"/>
      <c r="EBG297" s="755"/>
      <c r="EBH297" s="755"/>
      <c r="EBI297" s="755"/>
      <c r="EBJ297" s="755"/>
      <c r="EBK297" s="755"/>
      <c r="EBL297" s="755"/>
      <c r="EBM297" s="755"/>
      <c r="EBN297" s="755"/>
      <c r="EBO297" s="755"/>
      <c r="EBP297" s="755"/>
      <c r="EBQ297" s="755"/>
      <c r="EBR297" s="755"/>
      <c r="EBS297" s="755"/>
      <c r="EBT297" s="755"/>
      <c r="EBU297" s="755"/>
      <c r="EBV297" s="755"/>
      <c r="EBW297" s="755"/>
      <c r="EBX297" s="755"/>
      <c r="EBY297" s="755"/>
      <c r="EBZ297" s="755"/>
      <c r="ECA297" s="755"/>
      <c r="ECB297" s="755"/>
      <c r="ECC297" s="755"/>
      <c r="ECD297" s="755"/>
      <c r="ECE297" s="755"/>
      <c r="ECF297" s="755"/>
      <c r="ECG297" s="755"/>
      <c r="ECH297" s="755"/>
      <c r="ECI297" s="755"/>
      <c r="ECJ297" s="755"/>
      <c r="ECK297" s="755"/>
      <c r="ECL297" s="755"/>
      <c r="ECM297" s="755"/>
      <c r="ECN297" s="755"/>
      <c r="ECO297" s="755"/>
      <c r="ECP297" s="755"/>
      <c r="ECQ297" s="755"/>
      <c r="ECR297" s="755"/>
      <c r="ECS297" s="755"/>
      <c r="ECT297" s="755"/>
      <c r="ECU297" s="755"/>
      <c r="ECV297" s="755"/>
      <c r="ECW297" s="755"/>
      <c r="ECX297" s="755"/>
      <c r="ECY297" s="755"/>
      <c r="ECZ297" s="755"/>
      <c r="EDA297" s="755"/>
      <c r="EDB297" s="755"/>
      <c r="EDC297" s="755"/>
      <c r="EDD297" s="755"/>
      <c r="EDE297" s="755"/>
      <c r="EDF297" s="755"/>
      <c r="EDG297" s="755"/>
      <c r="EDH297" s="755"/>
      <c r="EDI297" s="755"/>
      <c r="EDJ297" s="755"/>
      <c r="EDK297" s="755"/>
      <c r="EDL297" s="755"/>
      <c r="EDM297" s="755"/>
      <c r="EDN297" s="755"/>
      <c r="EDO297" s="755"/>
      <c r="EDP297" s="755"/>
      <c r="EDQ297" s="755"/>
      <c r="EDR297" s="755"/>
      <c r="EDS297" s="755"/>
      <c r="EDT297" s="755"/>
      <c r="EDU297" s="755"/>
      <c r="EDV297" s="755"/>
      <c r="EDW297" s="755"/>
      <c r="EDX297" s="755"/>
      <c r="EDY297" s="755"/>
      <c r="EDZ297" s="755"/>
      <c r="EEA297" s="755"/>
      <c r="EEB297" s="755"/>
      <c r="EEC297" s="755"/>
      <c r="EED297" s="755"/>
      <c r="EEE297" s="755"/>
      <c r="EEF297" s="755"/>
      <c r="EEG297" s="755"/>
      <c r="EEH297" s="755"/>
      <c r="EEI297" s="755"/>
      <c r="EEJ297" s="755"/>
      <c r="EEK297" s="755"/>
      <c r="EEL297" s="755"/>
      <c r="EEM297" s="755"/>
      <c r="EEN297" s="755"/>
      <c r="EEO297" s="755"/>
      <c r="EEP297" s="755"/>
      <c r="EEQ297" s="755"/>
      <c r="EER297" s="755"/>
      <c r="EES297" s="755"/>
      <c r="EET297" s="755"/>
      <c r="EEU297" s="755"/>
      <c r="EEV297" s="755"/>
      <c r="EEW297" s="755"/>
      <c r="EEX297" s="755"/>
      <c r="EEY297" s="755"/>
      <c r="EEZ297" s="755"/>
      <c r="EFA297" s="755"/>
      <c r="EFB297" s="755"/>
      <c r="EFC297" s="755"/>
      <c r="EFD297" s="755"/>
      <c r="EFE297" s="755"/>
      <c r="EFF297" s="755"/>
      <c r="EFG297" s="755"/>
      <c r="EFH297" s="755"/>
      <c r="EFI297" s="755"/>
      <c r="EFJ297" s="755"/>
      <c r="EFK297" s="755"/>
      <c r="EFL297" s="755"/>
      <c r="EFM297" s="755"/>
      <c r="EFN297" s="755"/>
      <c r="EFO297" s="755"/>
      <c r="EFP297" s="755"/>
      <c r="EFQ297" s="755"/>
      <c r="EFR297" s="755"/>
      <c r="EFS297" s="755"/>
      <c r="EFT297" s="755"/>
      <c r="EFU297" s="755"/>
      <c r="EFV297" s="755"/>
      <c r="EFW297" s="755"/>
      <c r="EFX297" s="755"/>
      <c r="EFY297" s="755"/>
      <c r="EFZ297" s="755"/>
      <c r="EGA297" s="755"/>
      <c r="EGB297" s="755"/>
      <c r="EGC297" s="755"/>
      <c r="EGD297" s="755"/>
      <c r="EGE297" s="755"/>
      <c r="EGF297" s="755"/>
      <c r="EGG297" s="755"/>
      <c r="EGH297" s="755"/>
      <c r="EGI297" s="755"/>
      <c r="EGJ297" s="755"/>
      <c r="EGK297" s="755"/>
      <c r="EGL297" s="755"/>
      <c r="EGM297" s="755"/>
      <c r="EGN297" s="755"/>
      <c r="EGO297" s="755"/>
      <c r="EGP297" s="755"/>
      <c r="EGQ297" s="755"/>
      <c r="EGR297" s="755"/>
      <c r="EGS297" s="755"/>
      <c r="EGT297" s="755"/>
      <c r="EGU297" s="755"/>
      <c r="EGV297" s="755"/>
      <c r="EGW297" s="755"/>
      <c r="EGX297" s="755"/>
      <c r="EGY297" s="755"/>
      <c r="EGZ297" s="755"/>
      <c r="EHA297" s="755"/>
      <c r="EHB297" s="755"/>
      <c r="EHC297" s="755"/>
      <c r="EHD297" s="755"/>
      <c r="EHE297" s="755"/>
      <c r="EHF297" s="755"/>
      <c r="EHG297" s="755"/>
      <c r="EHH297" s="755"/>
      <c r="EHI297" s="755"/>
      <c r="EHJ297" s="755"/>
      <c r="EHK297" s="755"/>
      <c r="EHL297" s="755"/>
      <c r="EHM297" s="755"/>
      <c r="EHN297" s="755"/>
      <c r="EHO297" s="755"/>
      <c r="EHP297" s="755"/>
      <c r="EHQ297" s="755"/>
      <c r="EHR297" s="755"/>
      <c r="EHS297" s="755"/>
      <c r="EHT297" s="755"/>
      <c r="EHU297" s="755"/>
      <c r="EHV297" s="755"/>
      <c r="EHW297" s="755"/>
      <c r="EHX297" s="755"/>
      <c r="EHY297" s="755"/>
      <c r="EHZ297" s="755"/>
      <c r="EIA297" s="755"/>
      <c r="EIB297" s="755"/>
      <c r="EIC297" s="755"/>
      <c r="EID297" s="755"/>
      <c r="EIE297" s="755"/>
      <c r="EIF297" s="755"/>
      <c r="EIG297" s="755"/>
      <c r="EIH297" s="755"/>
      <c r="EII297" s="755"/>
      <c r="EIJ297" s="755"/>
      <c r="EIK297" s="755"/>
      <c r="EIL297" s="755"/>
      <c r="EIM297" s="755"/>
      <c r="EIN297" s="755"/>
      <c r="EIO297" s="755"/>
      <c r="EIP297" s="755"/>
      <c r="EIQ297" s="755"/>
      <c r="EIR297" s="755"/>
      <c r="EIS297" s="755"/>
      <c r="EIT297" s="755"/>
      <c r="EIU297" s="755"/>
      <c r="EIV297" s="755"/>
      <c r="EIW297" s="755"/>
      <c r="EIX297" s="755"/>
      <c r="EIY297" s="755"/>
      <c r="EIZ297" s="755"/>
      <c r="EJA297" s="755"/>
      <c r="EJB297" s="755"/>
      <c r="EJC297" s="755"/>
      <c r="EJD297" s="755"/>
      <c r="EJE297" s="755"/>
      <c r="EJF297" s="755"/>
      <c r="EJG297" s="755"/>
      <c r="EJH297" s="755"/>
      <c r="EJI297" s="755"/>
      <c r="EJJ297" s="755"/>
      <c r="EJK297" s="755"/>
      <c r="EJL297" s="755"/>
      <c r="EJM297" s="755"/>
      <c r="EJN297" s="755"/>
      <c r="EJO297" s="755"/>
      <c r="EJP297" s="755"/>
      <c r="EJQ297" s="755"/>
      <c r="EJR297" s="755"/>
      <c r="EJS297" s="755"/>
      <c r="EJT297" s="755"/>
      <c r="EJU297" s="755"/>
      <c r="EJV297" s="755"/>
      <c r="EJW297" s="755"/>
      <c r="EJX297" s="755"/>
      <c r="EJY297" s="755"/>
      <c r="EJZ297" s="755"/>
      <c r="EKA297" s="755"/>
      <c r="EKB297" s="755"/>
      <c r="EKC297" s="755"/>
      <c r="EKD297" s="755"/>
      <c r="EKE297" s="755"/>
      <c r="EKF297" s="755"/>
      <c r="EKG297" s="755"/>
      <c r="EKH297" s="755"/>
      <c r="EKI297" s="755"/>
      <c r="EKJ297" s="755"/>
      <c r="EKK297" s="755"/>
      <c r="EKL297" s="755"/>
      <c r="EKM297" s="755"/>
      <c r="EKN297" s="755"/>
      <c r="EKO297" s="755"/>
      <c r="EKP297" s="755"/>
      <c r="EKQ297" s="755"/>
      <c r="EKR297" s="755"/>
      <c r="EKS297" s="755"/>
      <c r="EKT297" s="755"/>
      <c r="EKU297" s="755"/>
      <c r="EKV297" s="755"/>
      <c r="EKW297" s="755"/>
      <c r="EKX297" s="755"/>
      <c r="EKY297" s="755"/>
      <c r="EKZ297" s="755"/>
      <c r="ELA297" s="755"/>
      <c r="ELB297" s="755"/>
      <c r="ELC297" s="755"/>
      <c r="ELD297" s="755"/>
      <c r="ELE297" s="755"/>
      <c r="ELF297" s="755"/>
      <c r="ELG297" s="755"/>
      <c r="ELH297" s="755"/>
      <c r="ELI297" s="755"/>
      <c r="ELJ297" s="755"/>
      <c r="ELK297" s="755"/>
      <c r="ELL297" s="755"/>
      <c r="ELM297" s="755"/>
      <c r="ELN297" s="755"/>
      <c r="ELO297" s="755"/>
      <c r="ELP297" s="755"/>
      <c r="ELQ297" s="755"/>
      <c r="ELR297" s="755"/>
      <c r="ELS297" s="755"/>
      <c r="ELT297" s="755"/>
      <c r="ELU297" s="755"/>
      <c r="ELV297" s="755"/>
      <c r="ELW297" s="755"/>
      <c r="ELX297" s="755"/>
      <c r="ELY297" s="755"/>
      <c r="ELZ297" s="755"/>
      <c r="EMA297" s="755"/>
      <c r="EMB297" s="755"/>
      <c r="EMC297" s="755"/>
      <c r="EMD297" s="755"/>
      <c r="EME297" s="755"/>
      <c r="EMF297" s="755"/>
      <c r="EMG297" s="755"/>
      <c r="EMH297" s="755"/>
      <c r="EMI297" s="755"/>
      <c r="EMJ297" s="755"/>
      <c r="EMK297" s="755"/>
      <c r="EML297" s="755"/>
      <c r="EMM297" s="755"/>
      <c r="EMN297" s="755"/>
      <c r="EMO297" s="755"/>
      <c r="EMP297" s="755"/>
      <c r="EMQ297" s="755"/>
      <c r="EMR297" s="755"/>
      <c r="EMS297" s="755"/>
      <c r="EMT297" s="755"/>
      <c r="EMU297" s="755"/>
      <c r="EMV297" s="755"/>
      <c r="EMW297" s="755"/>
      <c r="EMX297" s="755"/>
      <c r="EMY297" s="755"/>
      <c r="EMZ297" s="755"/>
      <c r="ENA297" s="755"/>
      <c r="ENB297" s="755"/>
      <c r="ENC297" s="755"/>
      <c r="END297" s="755"/>
      <c r="ENE297" s="755"/>
      <c r="ENF297" s="755"/>
      <c r="ENG297" s="755"/>
      <c r="ENH297" s="755"/>
      <c r="ENI297" s="755"/>
      <c r="ENJ297" s="755"/>
      <c r="ENK297" s="755"/>
      <c r="ENL297" s="755"/>
      <c r="ENM297" s="755"/>
      <c r="ENN297" s="755"/>
      <c r="ENO297" s="755"/>
      <c r="ENP297" s="755"/>
      <c r="ENQ297" s="755"/>
      <c r="ENR297" s="755"/>
      <c r="ENS297" s="755"/>
      <c r="ENT297" s="755"/>
      <c r="ENU297" s="755"/>
      <c r="ENV297" s="755"/>
      <c r="ENW297" s="755"/>
      <c r="ENX297" s="755"/>
      <c r="ENY297" s="755"/>
      <c r="ENZ297" s="755"/>
      <c r="EOA297" s="755"/>
      <c r="EOB297" s="755"/>
      <c r="EOC297" s="755"/>
      <c r="EOD297" s="755"/>
      <c r="EOE297" s="755"/>
      <c r="EOF297" s="755"/>
      <c r="EOG297" s="755"/>
      <c r="EOH297" s="755"/>
      <c r="EOI297" s="755"/>
      <c r="EOJ297" s="755"/>
      <c r="EOK297" s="755"/>
      <c r="EOL297" s="755"/>
      <c r="EOM297" s="755"/>
      <c r="EON297" s="755"/>
      <c r="EOO297" s="755"/>
      <c r="EOP297" s="755"/>
      <c r="EOQ297" s="755"/>
      <c r="EOR297" s="755"/>
      <c r="EOS297" s="755"/>
      <c r="EOT297" s="755"/>
      <c r="EOU297" s="755"/>
      <c r="EOV297" s="755"/>
      <c r="EOW297" s="755"/>
      <c r="EOX297" s="755"/>
      <c r="EOY297" s="755"/>
      <c r="EOZ297" s="755"/>
      <c r="EPA297" s="755"/>
      <c r="EPB297" s="755"/>
      <c r="EPC297" s="755"/>
      <c r="EPD297" s="755"/>
      <c r="EPE297" s="755"/>
      <c r="EPF297" s="755"/>
      <c r="EPG297" s="755"/>
      <c r="EPH297" s="755"/>
      <c r="EPI297" s="755"/>
      <c r="EPJ297" s="755"/>
      <c r="EPK297" s="755"/>
      <c r="EPL297" s="755"/>
      <c r="EPM297" s="755"/>
      <c r="EPN297" s="755"/>
      <c r="EPO297" s="755"/>
      <c r="EPP297" s="755"/>
      <c r="EPQ297" s="755"/>
      <c r="EPR297" s="755"/>
      <c r="EPS297" s="755"/>
      <c r="EPT297" s="755"/>
      <c r="EPU297" s="755"/>
      <c r="EPV297" s="755"/>
      <c r="EPW297" s="755"/>
      <c r="EPX297" s="755"/>
      <c r="EPY297" s="755"/>
      <c r="EPZ297" s="755"/>
      <c r="EQA297" s="755"/>
      <c r="EQB297" s="755"/>
      <c r="EQC297" s="755"/>
      <c r="EQD297" s="755"/>
      <c r="EQE297" s="755"/>
      <c r="EQF297" s="755"/>
      <c r="EQG297" s="755"/>
      <c r="EQH297" s="755"/>
      <c r="EQI297" s="755"/>
      <c r="EQJ297" s="755"/>
      <c r="EQK297" s="755"/>
      <c r="EQL297" s="755"/>
      <c r="EQM297" s="755"/>
      <c r="EQN297" s="755"/>
      <c r="EQO297" s="755"/>
      <c r="EQP297" s="755"/>
      <c r="EQQ297" s="755"/>
      <c r="EQR297" s="755"/>
      <c r="EQS297" s="755"/>
      <c r="EQT297" s="755"/>
      <c r="EQU297" s="755"/>
      <c r="EQV297" s="755"/>
      <c r="EQW297" s="755"/>
      <c r="EQX297" s="755"/>
      <c r="EQY297" s="755"/>
      <c r="EQZ297" s="755"/>
      <c r="ERA297" s="755"/>
      <c r="ERB297" s="755"/>
      <c r="ERC297" s="755"/>
      <c r="ERD297" s="755"/>
      <c r="ERE297" s="755"/>
      <c r="ERF297" s="755"/>
      <c r="ERG297" s="755"/>
      <c r="ERH297" s="755"/>
      <c r="ERI297" s="755"/>
      <c r="ERJ297" s="755"/>
      <c r="ERK297" s="755"/>
      <c r="ERL297" s="755"/>
      <c r="ERM297" s="755"/>
      <c r="ERN297" s="755"/>
      <c r="ERO297" s="755"/>
      <c r="ERP297" s="755"/>
      <c r="ERQ297" s="755"/>
      <c r="ERR297" s="755"/>
      <c r="ERS297" s="755"/>
      <c r="ERT297" s="755"/>
      <c r="ERU297" s="755"/>
      <c r="ERV297" s="755"/>
      <c r="ERW297" s="755"/>
      <c r="ERX297" s="755"/>
      <c r="ERY297" s="755"/>
      <c r="ERZ297" s="755"/>
      <c r="ESA297" s="755"/>
      <c r="ESB297" s="755"/>
      <c r="ESC297" s="755"/>
      <c r="ESD297" s="755"/>
      <c r="ESE297" s="755"/>
      <c r="ESF297" s="755"/>
      <c r="ESG297" s="755"/>
      <c r="ESH297" s="755"/>
      <c r="ESI297" s="755"/>
      <c r="ESJ297" s="755"/>
      <c r="ESK297" s="755"/>
      <c r="ESL297" s="755"/>
      <c r="ESM297" s="755"/>
      <c r="ESN297" s="755"/>
      <c r="ESO297" s="755"/>
      <c r="ESP297" s="755"/>
      <c r="ESQ297" s="755"/>
      <c r="ESR297" s="755"/>
      <c r="ESS297" s="755"/>
      <c r="EST297" s="755"/>
      <c r="ESU297" s="755"/>
      <c r="ESV297" s="755"/>
      <c r="ESW297" s="755"/>
      <c r="ESX297" s="755"/>
      <c r="ESY297" s="755"/>
      <c r="ESZ297" s="755"/>
      <c r="ETA297" s="755"/>
      <c r="ETB297" s="755"/>
      <c r="ETC297" s="755"/>
      <c r="ETD297" s="755"/>
      <c r="ETE297" s="755"/>
      <c r="ETF297" s="755"/>
      <c r="ETG297" s="755"/>
      <c r="ETH297" s="755"/>
      <c r="ETI297" s="755"/>
      <c r="ETJ297" s="755"/>
      <c r="ETK297" s="755"/>
      <c r="ETL297" s="755"/>
      <c r="ETM297" s="755"/>
      <c r="ETN297" s="755"/>
      <c r="ETO297" s="755"/>
      <c r="ETP297" s="755"/>
      <c r="ETQ297" s="755"/>
      <c r="ETR297" s="755"/>
      <c r="ETS297" s="755"/>
      <c r="ETT297" s="755"/>
      <c r="ETU297" s="755"/>
      <c r="ETV297" s="755"/>
      <c r="ETW297" s="755"/>
      <c r="ETX297" s="755"/>
      <c r="ETY297" s="755"/>
      <c r="ETZ297" s="755"/>
      <c r="EUA297" s="755"/>
      <c r="EUB297" s="755"/>
      <c r="EUC297" s="755"/>
      <c r="EUD297" s="755"/>
      <c r="EUE297" s="755"/>
      <c r="EUF297" s="755"/>
      <c r="EUG297" s="755"/>
      <c r="EUH297" s="755"/>
      <c r="EUI297" s="755"/>
      <c r="EUJ297" s="755"/>
      <c r="EUK297" s="755"/>
      <c r="EUL297" s="755"/>
      <c r="EUM297" s="755"/>
      <c r="EUN297" s="755"/>
      <c r="EUO297" s="755"/>
      <c r="EUP297" s="755"/>
      <c r="EUQ297" s="755"/>
      <c r="EUR297" s="755"/>
      <c r="EUS297" s="755"/>
      <c r="EUT297" s="755"/>
      <c r="EUU297" s="755"/>
      <c r="EUV297" s="755"/>
      <c r="EUW297" s="755"/>
      <c r="EUX297" s="755"/>
      <c r="EUY297" s="755"/>
      <c r="EUZ297" s="755"/>
      <c r="EVA297" s="755"/>
      <c r="EVB297" s="755"/>
      <c r="EVC297" s="755"/>
      <c r="EVD297" s="755"/>
      <c r="EVE297" s="755"/>
      <c r="EVF297" s="755"/>
      <c r="EVG297" s="755"/>
      <c r="EVH297" s="755"/>
      <c r="EVI297" s="755"/>
      <c r="EVJ297" s="755"/>
      <c r="EVK297" s="755"/>
      <c r="EVL297" s="755"/>
      <c r="EVM297" s="755"/>
      <c r="EVN297" s="755"/>
      <c r="EVO297" s="755"/>
      <c r="EVP297" s="755"/>
      <c r="EVQ297" s="755"/>
      <c r="EVR297" s="755"/>
      <c r="EVS297" s="755"/>
      <c r="EVT297" s="755"/>
      <c r="EVU297" s="755"/>
      <c r="EVV297" s="755"/>
      <c r="EVW297" s="755"/>
      <c r="EVX297" s="755"/>
      <c r="EVY297" s="755"/>
      <c r="EVZ297" s="755"/>
      <c r="EWA297" s="755"/>
      <c r="EWB297" s="755"/>
      <c r="EWC297" s="755"/>
      <c r="EWD297" s="755"/>
      <c r="EWE297" s="755"/>
      <c r="EWF297" s="755"/>
      <c r="EWG297" s="755"/>
      <c r="EWH297" s="755"/>
      <c r="EWI297" s="755"/>
      <c r="EWJ297" s="755"/>
      <c r="EWK297" s="755"/>
      <c r="EWL297" s="755"/>
      <c r="EWM297" s="755"/>
      <c r="EWN297" s="755"/>
      <c r="EWO297" s="755"/>
      <c r="EWP297" s="755"/>
      <c r="EWQ297" s="755"/>
      <c r="EWR297" s="755"/>
      <c r="EWS297" s="755"/>
      <c r="EWT297" s="755"/>
      <c r="EWU297" s="755"/>
      <c r="EWV297" s="755"/>
      <c r="EWW297" s="755"/>
      <c r="EWX297" s="755"/>
      <c r="EWY297" s="755"/>
      <c r="EWZ297" s="755"/>
      <c r="EXA297" s="755"/>
      <c r="EXB297" s="755"/>
      <c r="EXC297" s="755"/>
      <c r="EXD297" s="755"/>
      <c r="EXE297" s="755"/>
      <c r="EXF297" s="755"/>
      <c r="EXG297" s="755"/>
      <c r="EXH297" s="755"/>
      <c r="EXI297" s="755"/>
      <c r="EXJ297" s="755"/>
      <c r="EXK297" s="755"/>
      <c r="EXL297" s="755"/>
      <c r="EXM297" s="755"/>
      <c r="EXN297" s="755"/>
      <c r="EXO297" s="755"/>
      <c r="EXP297" s="755"/>
      <c r="EXQ297" s="755"/>
      <c r="EXR297" s="755"/>
      <c r="EXS297" s="755"/>
      <c r="EXT297" s="755"/>
      <c r="EXU297" s="755"/>
      <c r="EXV297" s="755"/>
      <c r="EXW297" s="755"/>
      <c r="EXX297" s="755"/>
      <c r="EXY297" s="755"/>
      <c r="EXZ297" s="755"/>
      <c r="EYA297" s="755"/>
      <c r="EYB297" s="755"/>
      <c r="EYC297" s="755"/>
      <c r="EYD297" s="755"/>
      <c r="EYE297" s="755"/>
      <c r="EYF297" s="755"/>
      <c r="EYG297" s="755"/>
      <c r="EYH297" s="755"/>
      <c r="EYI297" s="755"/>
      <c r="EYJ297" s="755"/>
      <c r="EYK297" s="755"/>
      <c r="EYL297" s="755"/>
      <c r="EYM297" s="755"/>
      <c r="EYN297" s="755"/>
      <c r="EYO297" s="755"/>
      <c r="EYP297" s="755"/>
      <c r="EYQ297" s="755"/>
      <c r="EYR297" s="755"/>
      <c r="EYS297" s="755"/>
      <c r="EYT297" s="755"/>
      <c r="EYU297" s="755"/>
      <c r="EYV297" s="755"/>
      <c r="EYW297" s="755"/>
      <c r="EYX297" s="755"/>
      <c r="EYY297" s="755"/>
      <c r="EYZ297" s="755"/>
      <c r="EZA297" s="755"/>
      <c r="EZB297" s="755"/>
      <c r="EZC297" s="755"/>
      <c r="EZD297" s="755"/>
      <c r="EZE297" s="755"/>
      <c r="EZF297" s="755"/>
      <c r="EZG297" s="755"/>
      <c r="EZH297" s="755"/>
      <c r="EZI297" s="755"/>
      <c r="EZJ297" s="755"/>
      <c r="EZK297" s="755"/>
      <c r="EZL297" s="755"/>
      <c r="EZM297" s="755"/>
      <c r="EZN297" s="755"/>
      <c r="EZO297" s="755"/>
      <c r="EZP297" s="755"/>
      <c r="EZQ297" s="755"/>
      <c r="EZR297" s="755"/>
      <c r="EZS297" s="755"/>
      <c r="EZT297" s="755"/>
      <c r="EZU297" s="755"/>
      <c r="EZV297" s="755"/>
      <c r="EZW297" s="755"/>
      <c r="EZX297" s="755"/>
      <c r="EZY297" s="755"/>
      <c r="EZZ297" s="755"/>
      <c r="FAA297" s="755"/>
      <c r="FAB297" s="755"/>
      <c r="FAC297" s="755"/>
      <c r="FAD297" s="755"/>
      <c r="FAE297" s="755"/>
      <c r="FAF297" s="755"/>
      <c r="FAG297" s="755"/>
      <c r="FAH297" s="755"/>
      <c r="FAI297" s="755"/>
      <c r="FAJ297" s="755"/>
      <c r="FAK297" s="755"/>
      <c r="FAL297" s="755"/>
      <c r="FAM297" s="755"/>
      <c r="FAN297" s="755"/>
      <c r="FAO297" s="755"/>
      <c r="FAP297" s="755"/>
      <c r="FAQ297" s="755"/>
      <c r="FAR297" s="755"/>
      <c r="FAS297" s="755"/>
      <c r="FAT297" s="755"/>
      <c r="FAU297" s="755"/>
      <c r="FAV297" s="755"/>
      <c r="FAW297" s="755"/>
      <c r="FAX297" s="755"/>
      <c r="FAY297" s="755"/>
      <c r="FAZ297" s="755"/>
      <c r="FBA297" s="755"/>
      <c r="FBB297" s="755"/>
      <c r="FBC297" s="755"/>
      <c r="FBD297" s="755"/>
      <c r="FBE297" s="755"/>
      <c r="FBF297" s="755"/>
      <c r="FBG297" s="755"/>
      <c r="FBH297" s="755"/>
      <c r="FBI297" s="755"/>
      <c r="FBJ297" s="755"/>
      <c r="FBK297" s="755"/>
      <c r="FBL297" s="755"/>
      <c r="FBM297" s="755"/>
      <c r="FBN297" s="755"/>
      <c r="FBO297" s="755"/>
      <c r="FBP297" s="755"/>
      <c r="FBQ297" s="755"/>
      <c r="FBR297" s="755"/>
      <c r="FBS297" s="755"/>
      <c r="FBT297" s="755"/>
      <c r="FBU297" s="755"/>
      <c r="FBV297" s="755"/>
      <c r="FBW297" s="755"/>
      <c r="FBX297" s="755"/>
      <c r="FBY297" s="755"/>
      <c r="FBZ297" s="755"/>
      <c r="FCA297" s="755"/>
      <c r="FCB297" s="755"/>
      <c r="FCC297" s="755"/>
      <c r="FCD297" s="755"/>
      <c r="FCE297" s="755"/>
      <c r="FCF297" s="755"/>
      <c r="FCG297" s="755"/>
      <c r="FCH297" s="755"/>
      <c r="FCI297" s="755"/>
      <c r="FCJ297" s="755"/>
      <c r="FCK297" s="755"/>
      <c r="FCL297" s="755"/>
      <c r="FCM297" s="755"/>
      <c r="FCN297" s="755"/>
      <c r="FCO297" s="755"/>
      <c r="FCP297" s="755"/>
      <c r="FCQ297" s="755"/>
      <c r="FCR297" s="755"/>
      <c r="FCS297" s="755"/>
      <c r="FCT297" s="755"/>
      <c r="FCU297" s="755"/>
      <c r="FCV297" s="755"/>
      <c r="FCW297" s="755"/>
      <c r="FCX297" s="755"/>
      <c r="FCY297" s="755"/>
      <c r="FCZ297" s="755"/>
      <c r="FDA297" s="755"/>
      <c r="FDB297" s="755"/>
      <c r="FDC297" s="755"/>
      <c r="FDD297" s="755"/>
      <c r="FDE297" s="755"/>
      <c r="FDF297" s="755"/>
      <c r="FDG297" s="755"/>
      <c r="FDH297" s="755"/>
      <c r="FDI297" s="755"/>
      <c r="FDJ297" s="755"/>
      <c r="FDK297" s="755"/>
      <c r="FDL297" s="755"/>
      <c r="FDM297" s="755"/>
      <c r="FDN297" s="755"/>
      <c r="FDO297" s="755"/>
      <c r="FDP297" s="755"/>
      <c r="FDQ297" s="755"/>
      <c r="FDR297" s="755"/>
      <c r="FDS297" s="755"/>
      <c r="FDT297" s="755"/>
      <c r="FDU297" s="755"/>
      <c r="FDV297" s="755"/>
      <c r="FDW297" s="755"/>
      <c r="FDX297" s="755"/>
      <c r="FDY297" s="755"/>
      <c r="FDZ297" s="755"/>
      <c r="FEA297" s="755"/>
      <c r="FEB297" s="755"/>
      <c r="FEC297" s="755"/>
      <c r="FED297" s="755"/>
      <c r="FEE297" s="755"/>
      <c r="FEF297" s="755"/>
      <c r="FEG297" s="755"/>
      <c r="FEH297" s="755"/>
      <c r="FEI297" s="755"/>
      <c r="FEJ297" s="755"/>
      <c r="FEK297" s="755"/>
      <c r="FEL297" s="755"/>
      <c r="FEM297" s="755"/>
      <c r="FEN297" s="755"/>
      <c r="FEO297" s="755"/>
      <c r="FEP297" s="755"/>
      <c r="FEQ297" s="755"/>
      <c r="FER297" s="755"/>
      <c r="FES297" s="755"/>
      <c r="FET297" s="755"/>
      <c r="FEU297" s="755"/>
      <c r="FEV297" s="755"/>
      <c r="FEW297" s="755"/>
      <c r="FEX297" s="755"/>
      <c r="FEY297" s="755"/>
      <c r="FEZ297" s="755"/>
      <c r="FFA297" s="755"/>
      <c r="FFB297" s="755"/>
      <c r="FFC297" s="755"/>
      <c r="FFD297" s="755"/>
      <c r="FFE297" s="755"/>
      <c r="FFF297" s="755"/>
      <c r="FFG297" s="755"/>
      <c r="FFH297" s="755"/>
      <c r="FFI297" s="755"/>
      <c r="FFJ297" s="755"/>
      <c r="FFK297" s="755"/>
      <c r="FFL297" s="755"/>
      <c r="FFM297" s="755"/>
      <c r="FFN297" s="755"/>
      <c r="FFO297" s="755"/>
      <c r="FFP297" s="755"/>
      <c r="FFQ297" s="755"/>
      <c r="FFR297" s="755"/>
      <c r="FFS297" s="755"/>
      <c r="FFT297" s="755"/>
      <c r="FFU297" s="755"/>
      <c r="FFV297" s="755"/>
      <c r="FFW297" s="755"/>
      <c r="FFX297" s="755"/>
      <c r="FFY297" s="755"/>
      <c r="FFZ297" s="755"/>
      <c r="FGA297" s="755"/>
      <c r="FGB297" s="755"/>
      <c r="FGC297" s="755"/>
      <c r="FGD297" s="755"/>
      <c r="FGE297" s="755"/>
      <c r="FGF297" s="755"/>
      <c r="FGG297" s="755"/>
      <c r="FGH297" s="755"/>
      <c r="FGI297" s="755"/>
      <c r="FGJ297" s="755"/>
      <c r="FGK297" s="755"/>
      <c r="FGL297" s="755"/>
      <c r="FGM297" s="755"/>
      <c r="FGN297" s="755"/>
      <c r="FGO297" s="755"/>
      <c r="FGP297" s="755"/>
      <c r="FGQ297" s="755"/>
      <c r="FGR297" s="755"/>
      <c r="FGS297" s="755"/>
      <c r="FGT297" s="755"/>
      <c r="FGU297" s="755"/>
      <c r="FGV297" s="755"/>
      <c r="FGW297" s="755"/>
      <c r="FGX297" s="755"/>
      <c r="FGY297" s="755"/>
      <c r="FGZ297" s="755"/>
      <c r="FHA297" s="755"/>
      <c r="FHB297" s="755"/>
      <c r="FHC297" s="755"/>
      <c r="FHD297" s="755"/>
      <c r="FHE297" s="755"/>
      <c r="FHF297" s="755"/>
      <c r="FHG297" s="755"/>
      <c r="FHH297" s="755"/>
      <c r="FHI297" s="755"/>
      <c r="FHJ297" s="755"/>
      <c r="FHK297" s="755"/>
      <c r="FHL297" s="755"/>
      <c r="FHM297" s="755"/>
      <c r="FHN297" s="755"/>
      <c r="FHO297" s="755"/>
      <c r="FHP297" s="755"/>
      <c r="FHQ297" s="755"/>
      <c r="FHR297" s="755"/>
      <c r="FHS297" s="755"/>
      <c r="FHT297" s="755"/>
      <c r="FHU297" s="755"/>
      <c r="FHV297" s="755"/>
      <c r="FHW297" s="755"/>
      <c r="FHX297" s="755"/>
      <c r="FHY297" s="755"/>
      <c r="FHZ297" s="755"/>
      <c r="FIA297" s="755"/>
      <c r="FIB297" s="755"/>
      <c r="FIC297" s="755"/>
      <c r="FID297" s="755"/>
      <c r="FIE297" s="755"/>
      <c r="FIF297" s="755"/>
      <c r="FIG297" s="755"/>
      <c r="FIH297" s="755"/>
      <c r="FII297" s="755"/>
      <c r="FIJ297" s="755"/>
      <c r="FIK297" s="755"/>
      <c r="FIL297" s="755"/>
      <c r="FIM297" s="755"/>
      <c r="FIN297" s="755"/>
      <c r="FIO297" s="755"/>
      <c r="FIP297" s="755"/>
      <c r="FIQ297" s="755"/>
      <c r="FIR297" s="755"/>
      <c r="FIS297" s="755"/>
      <c r="FIT297" s="755"/>
      <c r="FIU297" s="755"/>
      <c r="FIV297" s="755"/>
      <c r="FIW297" s="755"/>
      <c r="FIX297" s="755"/>
      <c r="FIY297" s="755"/>
      <c r="FIZ297" s="755"/>
      <c r="FJA297" s="755"/>
      <c r="FJB297" s="755"/>
      <c r="FJC297" s="755"/>
      <c r="FJD297" s="755"/>
      <c r="FJE297" s="755"/>
      <c r="FJF297" s="755"/>
      <c r="FJG297" s="755"/>
      <c r="FJH297" s="755"/>
      <c r="FJI297" s="755"/>
      <c r="FJJ297" s="755"/>
      <c r="FJK297" s="755"/>
      <c r="FJL297" s="755"/>
      <c r="FJM297" s="755"/>
      <c r="FJN297" s="755"/>
      <c r="FJO297" s="755"/>
      <c r="FJP297" s="755"/>
      <c r="FJQ297" s="755"/>
      <c r="FJR297" s="755"/>
      <c r="FJS297" s="755"/>
      <c r="FJT297" s="755"/>
      <c r="FJU297" s="755"/>
      <c r="FJV297" s="755"/>
      <c r="FJW297" s="755"/>
      <c r="FJX297" s="755"/>
      <c r="FJY297" s="755"/>
      <c r="FJZ297" s="755"/>
      <c r="FKA297" s="755"/>
      <c r="FKB297" s="755"/>
      <c r="FKC297" s="755"/>
      <c r="FKD297" s="755"/>
      <c r="FKE297" s="755"/>
      <c r="FKF297" s="755"/>
      <c r="FKG297" s="755"/>
      <c r="FKH297" s="755"/>
      <c r="FKI297" s="755"/>
      <c r="FKJ297" s="755"/>
      <c r="FKK297" s="755"/>
      <c r="FKL297" s="755"/>
      <c r="FKM297" s="755"/>
      <c r="FKN297" s="755"/>
      <c r="FKO297" s="755"/>
      <c r="FKP297" s="755"/>
      <c r="FKQ297" s="755"/>
      <c r="FKR297" s="755"/>
      <c r="FKS297" s="755"/>
      <c r="FKT297" s="755"/>
      <c r="FKU297" s="755"/>
      <c r="FKV297" s="755"/>
      <c r="FKW297" s="755"/>
      <c r="FKX297" s="755"/>
      <c r="FKY297" s="755"/>
      <c r="FKZ297" s="755"/>
      <c r="FLA297" s="755"/>
      <c r="FLB297" s="755"/>
      <c r="FLC297" s="755"/>
      <c r="FLD297" s="755"/>
      <c r="FLE297" s="755"/>
      <c r="FLF297" s="755"/>
      <c r="FLG297" s="755"/>
      <c r="FLH297" s="755"/>
      <c r="FLI297" s="755"/>
      <c r="FLJ297" s="755"/>
      <c r="FLK297" s="755"/>
      <c r="FLL297" s="755"/>
      <c r="FLM297" s="755"/>
      <c r="FLN297" s="755"/>
      <c r="FLO297" s="755"/>
      <c r="FLP297" s="755"/>
      <c r="FLQ297" s="755"/>
      <c r="FLR297" s="755"/>
      <c r="FLS297" s="755"/>
      <c r="FLT297" s="755"/>
      <c r="FLU297" s="755"/>
      <c r="FLV297" s="755"/>
      <c r="FLW297" s="755"/>
      <c r="FLX297" s="755"/>
      <c r="FLY297" s="755"/>
      <c r="FLZ297" s="755"/>
      <c r="FMA297" s="755"/>
      <c r="FMB297" s="755"/>
      <c r="FMC297" s="755"/>
      <c r="FMD297" s="755"/>
      <c r="FME297" s="755"/>
      <c r="FMF297" s="755"/>
      <c r="FMG297" s="755"/>
      <c r="FMH297" s="755"/>
      <c r="FMI297" s="755"/>
      <c r="FMJ297" s="755"/>
      <c r="FMK297" s="755"/>
      <c r="FML297" s="755"/>
      <c r="FMM297" s="755"/>
      <c r="FMN297" s="755"/>
      <c r="FMO297" s="755"/>
      <c r="FMP297" s="755"/>
      <c r="FMQ297" s="755"/>
      <c r="FMR297" s="755"/>
      <c r="FMS297" s="755"/>
      <c r="FMT297" s="755"/>
      <c r="FMU297" s="755"/>
      <c r="FMV297" s="755"/>
      <c r="FMW297" s="755"/>
      <c r="FMX297" s="755"/>
      <c r="FMY297" s="755"/>
      <c r="FMZ297" s="755"/>
      <c r="FNA297" s="755"/>
      <c r="FNB297" s="755"/>
      <c r="FNC297" s="755"/>
      <c r="FND297" s="755"/>
      <c r="FNE297" s="755"/>
      <c r="FNF297" s="755"/>
      <c r="FNG297" s="755"/>
      <c r="FNH297" s="755"/>
      <c r="FNI297" s="755"/>
      <c r="FNJ297" s="755"/>
      <c r="FNK297" s="755"/>
      <c r="FNL297" s="755"/>
      <c r="FNM297" s="755"/>
      <c r="FNN297" s="755"/>
      <c r="FNO297" s="755"/>
      <c r="FNP297" s="755"/>
      <c r="FNQ297" s="755"/>
      <c r="FNR297" s="755"/>
      <c r="FNS297" s="755"/>
      <c r="FNT297" s="755"/>
      <c r="FNU297" s="755"/>
      <c r="FNV297" s="755"/>
      <c r="FNW297" s="755"/>
      <c r="FNX297" s="755"/>
      <c r="FNY297" s="755"/>
      <c r="FNZ297" s="755"/>
      <c r="FOA297" s="755"/>
      <c r="FOB297" s="755"/>
      <c r="FOC297" s="755"/>
      <c r="FOD297" s="755"/>
      <c r="FOE297" s="755"/>
      <c r="FOF297" s="755"/>
      <c r="FOG297" s="755"/>
      <c r="FOH297" s="755"/>
      <c r="FOI297" s="755"/>
      <c r="FOJ297" s="755"/>
      <c r="FOK297" s="755"/>
      <c r="FOL297" s="755"/>
      <c r="FOM297" s="755"/>
      <c r="FON297" s="755"/>
      <c r="FOO297" s="755"/>
      <c r="FOP297" s="755"/>
      <c r="FOQ297" s="755"/>
      <c r="FOR297" s="755"/>
      <c r="FOS297" s="755"/>
      <c r="FOT297" s="755"/>
      <c r="FOU297" s="755"/>
      <c r="FOV297" s="755"/>
      <c r="FOW297" s="755"/>
      <c r="FOX297" s="755"/>
      <c r="FOY297" s="755"/>
      <c r="FOZ297" s="755"/>
      <c r="FPA297" s="755"/>
      <c r="FPB297" s="755"/>
      <c r="FPC297" s="755"/>
      <c r="FPD297" s="755"/>
      <c r="FPE297" s="755"/>
      <c r="FPF297" s="755"/>
      <c r="FPG297" s="755"/>
      <c r="FPH297" s="755"/>
      <c r="FPI297" s="755"/>
      <c r="FPJ297" s="755"/>
      <c r="FPK297" s="755"/>
      <c r="FPL297" s="755"/>
      <c r="FPM297" s="755"/>
      <c r="FPN297" s="755"/>
      <c r="FPO297" s="755"/>
      <c r="FPP297" s="755"/>
      <c r="FPQ297" s="755"/>
      <c r="FPR297" s="755"/>
      <c r="FPS297" s="755"/>
      <c r="FPT297" s="755"/>
      <c r="FPU297" s="755"/>
      <c r="FPV297" s="755"/>
      <c r="FPW297" s="755"/>
      <c r="FPX297" s="755"/>
      <c r="FPY297" s="755"/>
      <c r="FPZ297" s="755"/>
      <c r="FQA297" s="755"/>
      <c r="FQB297" s="755"/>
      <c r="FQC297" s="755"/>
      <c r="FQD297" s="755"/>
      <c r="FQE297" s="755"/>
      <c r="FQF297" s="755"/>
      <c r="FQG297" s="755"/>
      <c r="FQH297" s="755"/>
      <c r="FQI297" s="755"/>
      <c r="FQJ297" s="755"/>
      <c r="FQK297" s="755"/>
      <c r="FQL297" s="755"/>
      <c r="FQM297" s="755"/>
      <c r="FQN297" s="755"/>
      <c r="FQO297" s="755"/>
      <c r="FQP297" s="755"/>
      <c r="FQQ297" s="755"/>
      <c r="FQR297" s="755"/>
      <c r="FQS297" s="755"/>
      <c r="FQT297" s="755"/>
      <c r="FQU297" s="755"/>
      <c r="FQV297" s="755"/>
      <c r="FQW297" s="755"/>
      <c r="FQX297" s="755"/>
      <c r="FQY297" s="755"/>
      <c r="FQZ297" s="755"/>
      <c r="FRA297" s="755"/>
      <c r="FRB297" s="755"/>
      <c r="FRC297" s="755"/>
      <c r="FRD297" s="755"/>
      <c r="FRE297" s="755"/>
      <c r="FRF297" s="755"/>
      <c r="FRG297" s="755"/>
      <c r="FRH297" s="755"/>
      <c r="FRI297" s="755"/>
      <c r="FRJ297" s="755"/>
      <c r="FRK297" s="755"/>
      <c r="FRL297" s="755"/>
      <c r="FRM297" s="755"/>
      <c r="FRN297" s="755"/>
      <c r="FRO297" s="755"/>
      <c r="FRP297" s="755"/>
      <c r="FRQ297" s="755"/>
      <c r="FRR297" s="755"/>
      <c r="FRS297" s="755"/>
      <c r="FRT297" s="755"/>
      <c r="FRU297" s="755"/>
      <c r="FRV297" s="755"/>
      <c r="FRW297" s="755"/>
      <c r="FRX297" s="755"/>
      <c r="FRY297" s="755"/>
      <c r="FRZ297" s="755"/>
      <c r="FSA297" s="755"/>
      <c r="FSB297" s="755"/>
      <c r="FSC297" s="755"/>
      <c r="FSD297" s="755"/>
      <c r="FSE297" s="755"/>
      <c r="FSF297" s="755"/>
      <c r="FSG297" s="755"/>
      <c r="FSH297" s="755"/>
      <c r="FSI297" s="755"/>
      <c r="FSJ297" s="755"/>
      <c r="FSK297" s="755"/>
      <c r="FSL297" s="755"/>
      <c r="FSM297" s="755"/>
      <c r="FSN297" s="755"/>
      <c r="FSO297" s="755"/>
      <c r="FSP297" s="755"/>
      <c r="FSQ297" s="755"/>
      <c r="FSR297" s="755"/>
      <c r="FSS297" s="755"/>
      <c r="FST297" s="755"/>
      <c r="FSU297" s="755"/>
      <c r="FSV297" s="755"/>
      <c r="FSW297" s="755"/>
      <c r="FSX297" s="755"/>
      <c r="FSY297" s="755"/>
      <c r="FSZ297" s="755"/>
      <c r="FTA297" s="755"/>
      <c r="FTB297" s="755"/>
      <c r="FTC297" s="755"/>
      <c r="FTD297" s="755"/>
      <c r="FTE297" s="755"/>
      <c r="FTF297" s="755"/>
      <c r="FTG297" s="755"/>
      <c r="FTH297" s="755"/>
      <c r="FTI297" s="755"/>
      <c r="FTJ297" s="755"/>
      <c r="FTK297" s="755"/>
      <c r="FTL297" s="755"/>
      <c r="FTM297" s="755"/>
      <c r="FTN297" s="755"/>
      <c r="FTO297" s="755"/>
      <c r="FTP297" s="755"/>
      <c r="FTQ297" s="755"/>
      <c r="FTR297" s="755"/>
      <c r="FTS297" s="755"/>
      <c r="FTT297" s="755"/>
      <c r="FTU297" s="755"/>
      <c r="FTV297" s="755"/>
      <c r="FTW297" s="755"/>
      <c r="FTX297" s="755"/>
      <c r="FTY297" s="755"/>
      <c r="FTZ297" s="755"/>
      <c r="FUA297" s="755"/>
      <c r="FUB297" s="755"/>
      <c r="FUC297" s="755"/>
      <c r="FUD297" s="755"/>
      <c r="FUE297" s="755"/>
      <c r="FUF297" s="755"/>
      <c r="FUG297" s="755"/>
      <c r="FUH297" s="755"/>
      <c r="FUI297" s="755"/>
      <c r="FUJ297" s="755"/>
      <c r="FUK297" s="755"/>
      <c r="FUL297" s="755"/>
      <c r="FUM297" s="755"/>
      <c r="FUN297" s="755"/>
      <c r="FUO297" s="755"/>
      <c r="FUP297" s="755"/>
      <c r="FUQ297" s="755"/>
      <c r="FUR297" s="755"/>
      <c r="FUS297" s="755"/>
      <c r="FUT297" s="755"/>
      <c r="FUU297" s="755"/>
      <c r="FUV297" s="755"/>
      <c r="FUW297" s="755"/>
      <c r="FUX297" s="755"/>
      <c r="FUY297" s="755"/>
      <c r="FUZ297" s="755"/>
      <c r="FVA297" s="755"/>
      <c r="FVB297" s="755"/>
      <c r="FVC297" s="755"/>
      <c r="FVD297" s="755"/>
      <c r="FVE297" s="755"/>
      <c r="FVF297" s="755"/>
      <c r="FVG297" s="755"/>
      <c r="FVH297" s="755"/>
      <c r="FVI297" s="755"/>
      <c r="FVJ297" s="755"/>
      <c r="FVK297" s="755"/>
      <c r="FVL297" s="755"/>
      <c r="FVM297" s="755"/>
      <c r="FVN297" s="755"/>
      <c r="FVO297" s="755"/>
      <c r="FVP297" s="755"/>
      <c r="FVQ297" s="755"/>
      <c r="FVR297" s="755"/>
      <c r="FVS297" s="755"/>
      <c r="FVT297" s="755"/>
      <c r="FVU297" s="755"/>
      <c r="FVV297" s="755"/>
      <c r="FVW297" s="755"/>
      <c r="FVX297" s="755"/>
      <c r="FVY297" s="755"/>
      <c r="FVZ297" s="755"/>
      <c r="FWA297" s="755"/>
      <c r="FWB297" s="755"/>
      <c r="FWC297" s="755"/>
      <c r="FWD297" s="755"/>
      <c r="FWE297" s="755"/>
      <c r="FWF297" s="755"/>
      <c r="FWG297" s="755"/>
      <c r="FWH297" s="755"/>
      <c r="FWI297" s="755"/>
      <c r="FWJ297" s="755"/>
      <c r="FWK297" s="755"/>
      <c r="FWL297" s="755"/>
      <c r="FWM297" s="755"/>
      <c r="FWN297" s="755"/>
      <c r="FWO297" s="755"/>
      <c r="FWP297" s="755"/>
      <c r="FWQ297" s="755"/>
      <c r="FWR297" s="755"/>
      <c r="FWS297" s="755"/>
      <c r="FWT297" s="755"/>
      <c r="FWU297" s="755"/>
      <c r="FWV297" s="755"/>
      <c r="FWW297" s="755"/>
      <c r="FWX297" s="755"/>
      <c r="FWY297" s="755"/>
      <c r="FWZ297" s="755"/>
      <c r="FXA297" s="755"/>
      <c r="FXB297" s="755"/>
      <c r="FXC297" s="755"/>
      <c r="FXD297" s="755"/>
      <c r="FXE297" s="755"/>
      <c r="FXF297" s="755"/>
      <c r="FXG297" s="755"/>
      <c r="FXH297" s="755"/>
      <c r="FXI297" s="755"/>
      <c r="FXJ297" s="755"/>
      <c r="FXK297" s="755"/>
      <c r="FXL297" s="755"/>
      <c r="FXM297" s="755"/>
      <c r="FXN297" s="755"/>
      <c r="FXO297" s="755"/>
      <c r="FXP297" s="755"/>
      <c r="FXQ297" s="755"/>
      <c r="FXR297" s="755"/>
      <c r="FXS297" s="755"/>
      <c r="FXT297" s="755"/>
      <c r="FXU297" s="755"/>
      <c r="FXV297" s="755"/>
      <c r="FXW297" s="755"/>
      <c r="FXX297" s="755"/>
      <c r="FXY297" s="755"/>
      <c r="FXZ297" s="755"/>
      <c r="FYA297" s="755"/>
      <c r="FYB297" s="755"/>
      <c r="FYC297" s="755"/>
      <c r="FYD297" s="755"/>
      <c r="FYE297" s="755"/>
      <c r="FYF297" s="755"/>
      <c r="FYG297" s="755"/>
      <c r="FYH297" s="755"/>
      <c r="FYI297" s="755"/>
      <c r="FYJ297" s="755"/>
      <c r="FYK297" s="755"/>
      <c r="FYL297" s="755"/>
      <c r="FYM297" s="755"/>
      <c r="FYN297" s="755"/>
      <c r="FYO297" s="755"/>
      <c r="FYP297" s="755"/>
      <c r="FYQ297" s="755"/>
      <c r="FYR297" s="755"/>
      <c r="FYS297" s="755"/>
      <c r="FYT297" s="755"/>
      <c r="FYU297" s="755"/>
      <c r="FYV297" s="755"/>
      <c r="FYW297" s="755"/>
      <c r="FYX297" s="755"/>
      <c r="FYY297" s="755"/>
      <c r="FYZ297" s="755"/>
      <c r="FZA297" s="755"/>
      <c r="FZB297" s="755"/>
      <c r="FZC297" s="755"/>
      <c r="FZD297" s="755"/>
      <c r="FZE297" s="755"/>
      <c r="FZF297" s="755"/>
      <c r="FZG297" s="755"/>
      <c r="FZH297" s="755"/>
      <c r="FZI297" s="755"/>
      <c r="FZJ297" s="755"/>
      <c r="FZK297" s="755"/>
      <c r="FZL297" s="755"/>
      <c r="FZM297" s="755"/>
      <c r="FZN297" s="755"/>
      <c r="FZO297" s="755"/>
      <c r="FZP297" s="755"/>
      <c r="FZQ297" s="755"/>
      <c r="FZR297" s="755"/>
      <c r="FZS297" s="755"/>
      <c r="FZT297" s="755"/>
      <c r="FZU297" s="755"/>
      <c r="FZV297" s="755"/>
      <c r="FZW297" s="755"/>
      <c r="FZX297" s="755"/>
      <c r="FZY297" s="755"/>
      <c r="FZZ297" s="755"/>
      <c r="GAA297" s="755"/>
      <c r="GAB297" s="755"/>
      <c r="GAC297" s="755"/>
      <c r="GAD297" s="755"/>
      <c r="GAE297" s="755"/>
      <c r="GAF297" s="755"/>
      <c r="GAG297" s="755"/>
      <c r="GAH297" s="755"/>
      <c r="GAI297" s="755"/>
      <c r="GAJ297" s="755"/>
      <c r="GAK297" s="755"/>
      <c r="GAL297" s="755"/>
      <c r="GAM297" s="755"/>
      <c r="GAN297" s="755"/>
      <c r="GAO297" s="755"/>
      <c r="GAP297" s="755"/>
      <c r="GAQ297" s="755"/>
      <c r="GAR297" s="755"/>
      <c r="GAS297" s="755"/>
      <c r="GAT297" s="755"/>
      <c r="GAU297" s="755"/>
      <c r="GAV297" s="755"/>
      <c r="GAW297" s="755"/>
      <c r="GAX297" s="755"/>
      <c r="GAY297" s="755"/>
      <c r="GAZ297" s="755"/>
      <c r="GBA297" s="755"/>
      <c r="GBB297" s="755"/>
      <c r="GBC297" s="755"/>
      <c r="GBD297" s="755"/>
      <c r="GBE297" s="755"/>
      <c r="GBF297" s="755"/>
      <c r="GBG297" s="755"/>
      <c r="GBH297" s="755"/>
      <c r="GBI297" s="755"/>
      <c r="GBJ297" s="755"/>
      <c r="GBK297" s="755"/>
      <c r="GBL297" s="755"/>
      <c r="GBM297" s="755"/>
      <c r="GBN297" s="755"/>
      <c r="GBO297" s="755"/>
      <c r="GBP297" s="755"/>
      <c r="GBQ297" s="755"/>
      <c r="GBR297" s="755"/>
      <c r="GBS297" s="755"/>
      <c r="GBT297" s="755"/>
      <c r="GBU297" s="755"/>
      <c r="GBV297" s="755"/>
      <c r="GBW297" s="755"/>
      <c r="GBX297" s="755"/>
      <c r="GBY297" s="755"/>
      <c r="GBZ297" s="755"/>
      <c r="GCA297" s="755"/>
      <c r="GCB297" s="755"/>
      <c r="GCC297" s="755"/>
      <c r="GCD297" s="755"/>
      <c r="GCE297" s="755"/>
      <c r="GCF297" s="755"/>
      <c r="GCG297" s="755"/>
      <c r="GCH297" s="755"/>
      <c r="GCI297" s="755"/>
      <c r="GCJ297" s="755"/>
      <c r="GCK297" s="755"/>
      <c r="GCL297" s="755"/>
      <c r="GCM297" s="755"/>
      <c r="GCN297" s="755"/>
      <c r="GCO297" s="755"/>
      <c r="GCP297" s="755"/>
      <c r="GCQ297" s="755"/>
      <c r="GCR297" s="755"/>
      <c r="GCS297" s="755"/>
      <c r="GCT297" s="755"/>
      <c r="GCU297" s="755"/>
      <c r="GCV297" s="755"/>
      <c r="GCW297" s="755"/>
      <c r="GCX297" s="755"/>
      <c r="GCY297" s="755"/>
      <c r="GCZ297" s="755"/>
      <c r="GDA297" s="755"/>
      <c r="GDB297" s="755"/>
      <c r="GDC297" s="755"/>
      <c r="GDD297" s="755"/>
      <c r="GDE297" s="755"/>
      <c r="GDF297" s="755"/>
      <c r="GDG297" s="755"/>
      <c r="GDH297" s="755"/>
      <c r="GDI297" s="755"/>
      <c r="GDJ297" s="755"/>
      <c r="GDK297" s="755"/>
      <c r="GDL297" s="755"/>
      <c r="GDM297" s="755"/>
      <c r="GDN297" s="755"/>
      <c r="GDO297" s="755"/>
      <c r="GDP297" s="755"/>
      <c r="GDQ297" s="755"/>
      <c r="GDR297" s="755"/>
      <c r="GDS297" s="755"/>
      <c r="GDT297" s="755"/>
      <c r="GDU297" s="755"/>
      <c r="GDV297" s="755"/>
      <c r="GDW297" s="755"/>
      <c r="GDX297" s="755"/>
      <c r="GDY297" s="755"/>
      <c r="GDZ297" s="755"/>
      <c r="GEA297" s="755"/>
      <c r="GEB297" s="755"/>
      <c r="GEC297" s="755"/>
      <c r="GED297" s="755"/>
      <c r="GEE297" s="755"/>
      <c r="GEF297" s="755"/>
      <c r="GEG297" s="755"/>
      <c r="GEH297" s="755"/>
      <c r="GEI297" s="755"/>
      <c r="GEJ297" s="755"/>
      <c r="GEK297" s="755"/>
      <c r="GEL297" s="755"/>
      <c r="GEM297" s="755"/>
      <c r="GEN297" s="755"/>
      <c r="GEO297" s="755"/>
      <c r="GEP297" s="755"/>
      <c r="GEQ297" s="755"/>
      <c r="GER297" s="755"/>
      <c r="GES297" s="755"/>
      <c r="GET297" s="755"/>
      <c r="GEU297" s="755"/>
      <c r="GEV297" s="755"/>
      <c r="GEW297" s="755"/>
      <c r="GEX297" s="755"/>
      <c r="GEY297" s="755"/>
      <c r="GEZ297" s="755"/>
      <c r="GFA297" s="755"/>
      <c r="GFB297" s="755"/>
      <c r="GFC297" s="755"/>
      <c r="GFD297" s="755"/>
      <c r="GFE297" s="755"/>
      <c r="GFF297" s="755"/>
      <c r="GFG297" s="755"/>
      <c r="GFH297" s="755"/>
      <c r="GFI297" s="755"/>
      <c r="GFJ297" s="755"/>
      <c r="GFK297" s="755"/>
      <c r="GFL297" s="755"/>
      <c r="GFM297" s="755"/>
      <c r="GFN297" s="755"/>
      <c r="GFO297" s="755"/>
      <c r="GFP297" s="755"/>
      <c r="GFQ297" s="755"/>
      <c r="GFR297" s="755"/>
      <c r="GFS297" s="755"/>
      <c r="GFT297" s="755"/>
      <c r="GFU297" s="755"/>
      <c r="GFV297" s="755"/>
      <c r="GFW297" s="755"/>
      <c r="GFX297" s="755"/>
      <c r="GFY297" s="755"/>
      <c r="GFZ297" s="755"/>
      <c r="GGA297" s="755"/>
      <c r="GGB297" s="755"/>
      <c r="GGC297" s="755"/>
      <c r="GGD297" s="755"/>
      <c r="GGE297" s="755"/>
      <c r="GGF297" s="755"/>
      <c r="GGG297" s="755"/>
      <c r="GGH297" s="755"/>
      <c r="GGI297" s="755"/>
      <c r="GGJ297" s="755"/>
      <c r="GGK297" s="755"/>
      <c r="GGL297" s="755"/>
      <c r="GGM297" s="755"/>
      <c r="GGN297" s="755"/>
      <c r="GGO297" s="755"/>
      <c r="GGP297" s="755"/>
      <c r="GGQ297" s="755"/>
      <c r="GGR297" s="755"/>
      <c r="GGS297" s="755"/>
      <c r="GGT297" s="755"/>
      <c r="GGU297" s="755"/>
      <c r="GGV297" s="755"/>
      <c r="GGW297" s="755"/>
      <c r="GGX297" s="755"/>
      <c r="GGY297" s="755"/>
      <c r="GGZ297" s="755"/>
      <c r="GHA297" s="755"/>
      <c r="GHB297" s="755"/>
      <c r="GHC297" s="755"/>
      <c r="GHD297" s="755"/>
      <c r="GHE297" s="755"/>
      <c r="GHF297" s="755"/>
      <c r="GHG297" s="755"/>
      <c r="GHH297" s="755"/>
      <c r="GHI297" s="755"/>
      <c r="GHJ297" s="755"/>
      <c r="GHK297" s="755"/>
      <c r="GHL297" s="755"/>
      <c r="GHM297" s="755"/>
      <c r="GHN297" s="755"/>
      <c r="GHO297" s="755"/>
      <c r="GHP297" s="755"/>
      <c r="GHQ297" s="755"/>
      <c r="GHR297" s="755"/>
      <c r="GHS297" s="755"/>
      <c r="GHT297" s="755"/>
      <c r="GHU297" s="755"/>
      <c r="GHV297" s="755"/>
      <c r="GHW297" s="755"/>
      <c r="GHX297" s="755"/>
      <c r="GHY297" s="755"/>
      <c r="GHZ297" s="755"/>
      <c r="GIA297" s="755"/>
      <c r="GIB297" s="755"/>
      <c r="GIC297" s="755"/>
      <c r="GID297" s="755"/>
      <c r="GIE297" s="755"/>
      <c r="GIF297" s="755"/>
      <c r="GIG297" s="755"/>
      <c r="GIH297" s="755"/>
      <c r="GII297" s="755"/>
      <c r="GIJ297" s="755"/>
      <c r="GIK297" s="755"/>
      <c r="GIL297" s="755"/>
      <c r="GIM297" s="755"/>
      <c r="GIN297" s="755"/>
      <c r="GIO297" s="755"/>
      <c r="GIP297" s="755"/>
      <c r="GIQ297" s="755"/>
      <c r="GIR297" s="755"/>
      <c r="GIS297" s="755"/>
      <c r="GIT297" s="755"/>
      <c r="GIU297" s="755"/>
      <c r="GIV297" s="755"/>
      <c r="GIW297" s="755"/>
      <c r="GIX297" s="755"/>
      <c r="GIY297" s="755"/>
      <c r="GIZ297" s="755"/>
      <c r="GJA297" s="755"/>
      <c r="GJB297" s="755"/>
      <c r="GJC297" s="755"/>
      <c r="GJD297" s="755"/>
      <c r="GJE297" s="755"/>
      <c r="GJF297" s="755"/>
      <c r="GJG297" s="755"/>
      <c r="GJH297" s="755"/>
      <c r="GJI297" s="755"/>
      <c r="GJJ297" s="755"/>
      <c r="GJK297" s="755"/>
      <c r="GJL297" s="755"/>
      <c r="GJM297" s="755"/>
      <c r="GJN297" s="755"/>
      <c r="GJO297" s="755"/>
      <c r="GJP297" s="755"/>
      <c r="GJQ297" s="755"/>
      <c r="GJR297" s="755"/>
      <c r="GJS297" s="755"/>
      <c r="GJT297" s="755"/>
      <c r="GJU297" s="755"/>
      <c r="GJV297" s="755"/>
      <c r="GJW297" s="755"/>
      <c r="GJX297" s="755"/>
      <c r="GJY297" s="755"/>
      <c r="GJZ297" s="755"/>
      <c r="GKA297" s="755"/>
      <c r="GKB297" s="755"/>
      <c r="GKC297" s="755"/>
      <c r="GKD297" s="755"/>
      <c r="GKE297" s="755"/>
      <c r="GKF297" s="755"/>
      <c r="GKG297" s="755"/>
      <c r="GKH297" s="755"/>
      <c r="GKI297" s="755"/>
      <c r="GKJ297" s="755"/>
      <c r="GKK297" s="755"/>
      <c r="GKL297" s="755"/>
      <c r="GKM297" s="755"/>
      <c r="GKN297" s="755"/>
      <c r="GKO297" s="755"/>
      <c r="GKP297" s="755"/>
      <c r="GKQ297" s="755"/>
      <c r="GKR297" s="755"/>
      <c r="GKS297" s="755"/>
      <c r="GKT297" s="755"/>
      <c r="GKU297" s="755"/>
      <c r="GKV297" s="755"/>
      <c r="GKW297" s="755"/>
      <c r="GKX297" s="755"/>
      <c r="GKY297" s="755"/>
      <c r="GKZ297" s="755"/>
      <c r="GLA297" s="755"/>
      <c r="GLB297" s="755"/>
      <c r="GLC297" s="755"/>
      <c r="GLD297" s="755"/>
      <c r="GLE297" s="755"/>
      <c r="GLF297" s="755"/>
      <c r="GLG297" s="755"/>
      <c r="GLH297" s="755"/>
      <c r="GLI297" s="755"/>
      <c r="GLJ297" s="755"/>
      <c r="GLK297" s="755"/>
      <c r="GLL297" s="755"/>
      <c r="GLM297" s="755"/>
      <c r="GLN297" s="755"/>
      <c r="GLO297" s="755"/>
      <c r="GLP297" s="755"/>
      <c r="GLQ297" s="755"/>
      <c r="GLR297" s="755"/>
      <c r="GLS297" s="755"/>
      <c r="GLT297" s="755"/>
      <c r="GLU297" s="755"/>
      <c r="GLV297" s="755"/>
      <c r="GLW297" s="755"/>
      <c r="GLX297" s="755"/>
      <c r="GLY297" s="755"/>
      <c r="GLZ297" s="755"/>
      <c r="GMA297" s="755"/>
      <c r="GMB297" s="755"/>
      <c r="GMC297" s="755"/>
      <c r="GMD297" s="755"/>
      <c r="GME297" s="755"/>
      <c r="GMF297" s="755"/>
      <c r="GMG297" s="755"/>
      <c r="GMH297" s="755"/>
      <c r="GMI297" s="755"/>
      <c r="GMJ297" s="755"/>
      <c r="GMK297" s="755"/>
      <c r="GML297" s="755"/>
      <c r="GMM297" s="755"/>
      <c r="GMN297" s="755"/>
      <c r="GMO297" s="755"/>
      <c r="GMP297" s="755"/>
      <c r="GMQ297" s="755"/>
      <c r="GMR297" s="755"/>
      <c r="GMS297" s="755"/>
      <c r="GMT297" s="755"/>
      <c r="GMU297" s="755"/>
      <c r="GMV297" s="755"/>
      <c r="GMW297" s="755"/>
      <c r="GMX297" s="755"/>
      <c r="GMY297" s="755"/>
      <c r="GMZ297" s="755"/>
      <c r="GNA297" s="755"/>
      <c r="GNB297" s="755"/>
      <c r="GNC297" s="755"/>
      <c r="GND297" s="755"/>
      <c r="GNE297" s="755"/>
      <c r="GNF297" s="755"/>
      <c r="GNG297" s="755"/>
      <c r="GNH297" s="755"/>
      <c r="GNI297" s="755"/>
      <c r="GNJ297" s="755"/>
      <c r="GNK297" s="755"/>
      <c r="GNL297" s="755"/>
      <c r="GNM297" s="755"/>
      <c r="GNN297" s="755"/>
      <c r="GNO297" s="755"/>
      <c r="GNP297" s="755"/>
      <c r="GNQ297" s="755"/>
      <c r="GNR297" s="755"/>
      <c r="GNS297" s="755"/>
      <c r="GNT297" s="755"/>
      <c r="GNU297" s="755"/>
      <c r="GNV297" s="755"/>
      <c r="GNW297" s="755"/>
      <c r="GNX297" s="755"/>
      <c r="GNY297" s="755"/>
      <c r="GNZ297" s="755"/>
      <c r="GOA297" s="755"/>
      <c r="GOB297" s="755"/>
      <c r="GOC297" s="755"/>
      <c r="GOD297" s="755"/>
      <c r="GOE297" s="755"/>
      <c r="GOF297" s="755"/>
      <c r="GOG297" s="755"/>
      <c r="GOH297" s="755"/>
      <c r="GOI297" s="755"/>
      <c r="GOJ297" s="755"/>
      <c r="GOK297" s="755"/>
      <c r="GOL297" s="755"/>
      <c r="GOM297" s="755"/>
      <c r="GON297" s="755"/>
      <c r="GOO297" s="755"/>
      <c r="GOP297" s="755"/>
      <c r="GOQ297" s="755"/>
      <c r="GOR297" s="755"/>
      <c r="GOS297" s="755"/>
      <c r="GOT297" s="755"/>
      <c r="GOU297" s="755"/>
      <c r="GOV297" s="755"/>
      <c r="GOW297" s="755"/>
      <c r="GOX297" s="755"/>
      <c r="GOY297" s="755"/>
      <c r="GOZ297" s="755"/>
      <c r="GPA297" s="755"/>
      <c r="GPB297" s="755"/>
      <c r="GPC297" s="755"/>
      <c r="GPD297" s="755"/>
      <c r="GPE297" s="755"/>
      <c r="GPF297" s="755"/>
      <c r="GPG297" s="755"/>
      <c r="GPH297" s="755"/>
      <c r="GPI297" s="755"/>
      <c r="GPJ297" s="755"/>
      <c r="GPK297" s="755"/>
      <c r="GPL297" s="755"/>
      <c r="GPM297" s="755"/>
      <c r="GPN297" s="755"/>
      <c r="GPO297" s="755"/>
      <c r="GPP297" s="755"/>
      <c r="GPQ297" s="755"/>
      <c r="GPR297" s="755"/>
      <c r="GPS297" s="755"/>
      <c r="GPT297" s="755"/>
      <c r="GPU297" s="755"/>
      <c r="GPV297" s="755"/>
      <c r="GPW297" s="755"/>
      <c r="GPX297" s="755"/>
      <c r="GPY297" s="755"/>
      <c r="GPZ297" s="755"/>
      <c r="GQA297" s="755"/>
      <c r="GQB297" s="755"/>
      <c r="GQC297" s="755"/>
      <c r="GQD297" s="755"/>
      <c r="GQE297" s="755"/>
      <c r="GQF297" s="755"/>
      <c r="GQG297" s="755"/>
      <c r="GQH297" s="755"/>
      <c r="GQI297" s="755"/>
      <c r="GQJ297" s="755"/>
      <c r="GQK297" s="755"/>
      <c r="GQL297" s="755"/>
      <c r="GQM297" s="755"/>
      <c r="GQN297" s="755"/>
      <c r="GQO297" s="755"/>
      <c r="GQP297" s="755"/>
      <c r="GQQ297" s="755"/>
      <c r="GQR297" s="755"/>
      <c r="GQS297" s="755"/>
      <c r="GQT297" s="755"/>
      <c r="GQU297" s="755"/>
      <c r="GQV297" s="755"/>
      <c r="GQW297" s="755"/>
      <c r="GQX297" s="755"/>
      <c r="GQY297" s="755"/>
      <c r="GQZ297" s="755"/>
      <c r="GRA297" s="755"/>
      <c r="GRB297" s="755"/>
      <c r="GRC297" s="755"/>
      <c r="GRD297" s="755"/>
      <c r="GRE297" s="755"/>
      <c r="GRF297" s="755"/>
      <c r="GRG297" s="755"/>
      <c r="GRH297" s="755"/>
      <c r="GRI297" s="755"/>
      <c r="GRJ297" s="755"/>
      <c r="GRK297" s="755"/>
      <c r="GRL297" s="755"/>
      <c r="GRM297" s="755"/>
      <c r="GRN297" s="755"/>
      <c r="GRO297" s="755"/>
      <c r="GRP297" s="755"/>
      <c r="GRQ297" s="755"/>
      <c r="GRR297" s="755"/>
      <c r="GRS297" s="755"/>
      <c r="GRT297" s="755"/>
      <c r="GRU297" s="755"/>
      <c r="GRV297" s="755"/>
      <c r="GRW297" s="755"/>
      <c r="GRX297" s="755"/>
      <c r="GRY297" s="755"/>
      <c r="GRZ297" s="755"/>
      <c r="GSA297" s="755"/>
      <c r="GSB297" s="755"/>
      <c r="GSC297" s="755"/>
      <c r="GSD297" s="755"/>
      <c r="GSE297" s="755"/>
      <c r="GSF297" s="755"/>
      <c r="GSG297" s="755"/>
      <c r="GSH297" s="755"/>
      <c r="GSI297" s="755"/>
      <c r="GSJ297" s="755"/>
      <c r="GSK297" s="755"/>
      <c r="GSL297" s="755"/>
      <c r="GSM297" s="755"/>
      <c r="GSN297" s="755"/>
      <c r="GSO297" s="755"/>
      <c r="GSP297" s="755"/>
      <c r="GSQ297" s="755"/>
      <c r="GSR297" s="755"/>
      <c r="GSS297" s="755"/>
      <c r="GST297" s="755"/>
      <c r="GSU297" s="755"/>
      <c r="GSV297" s="755"/>
      <c r="GSW297" s="755"/>
      <c r="GSX297" s="755"/>
      <c r="GSY297" s="755"/>
      <c r="GSZ297" s="755"/>
      <c r="GTA297" s="755"/>
      <c r="GTB297" s="755"/>
      <c r="GTC297" s="755"/>
      <c r="GTD297" s="755"/>
      <c r="GTE297" s="755"/>
      <c r="GTF297" s="755"/>
      <c r="GTG297" s="755"/>
      <c r="GTH297" s="755"/>
      <c r="GTI297" s="755"/>
      <c r="GTJ297" s="755"/>
      <c r="GTK297" s="755"/>
      <c r="GTL297" s="755"/>
      <c r="GTM297" s="755"/>
      <c r="GTN297" s="755"/>
      <c r="GTO297" s="755"/>
      <c r="GTP297" s="755"/>
      <c r="GTQ297" s="755"/>
      <c r="GTR297" s="755"/>
      <c r="GTS297" s="755"/>
      <c r="GTT297" s="755"/>
      <c r="GTU297" s="755"/>
      <c r="GTV297" s="755"/>
      <c r="GTW297" s="755"/>
      <c r="GTX297" s="755"/>
      <c r="GTY297" s="755"/>
      <c r="GTZ297" s="755"/>
      <c r="GUA297" s="755"/>
      <c r="GUB297" s="755"/>
      <c r="GUC297" s="755"/>
      <c r="GUD297" s="755"/>
      <c r="GUE297" s="755"/>
      <c r="GUF297" s="755"/>
      <c r="GUG297" s="755"/>
      <c r="GUH297" s="755"/>
      <c r="GUI297" s="755"/>
      <c r="GUJ297" s="755"/>
      <c r="GUK297" s="755"/>
      <c r="GUL297" s="755"/>
      <c r="GUM297" s="755"/>
      <c r="GUN297" s="755"/>
      <c r="GUO297" s="755"/>
      <c r="GUP297" s="755"/>
      <c r="GUQ297" s="755"/>
      <c r="GUR297" s="755"/>
      <c r="GUS297" s="755"/>
      <c r="GUT297" s="755"/>
      <c r="GUU297" s="755"/>
      <c r="GUV297" s="755"/>
      <c r="GUW297" s="755"/>
      <c r="GUX297" s="755"/>
      <c r="GUY297" s="755"/>
      <c r="GUZ297" s="755"/>
      <c r="GVA297" s="755"/>
      <c r="GVB297" s="755"/>
      <c r="GVC297" s="755"/>
      <c r="GVD297" s="755"/>
      <c r="GVE297" s="755"/>
      <c r="GVF297" s="755"/>
      <c r="GVG297" s="755"/>
      <c r="GVH297" s="755"/>
      <c r="GVI297" s="755"/>
      <c r="GVJ297" s="755"/>
      <c r="GVK297" s="755"/>
      <c r="GVL297" s="755"/>
      <c r="GVM297" s="755"/>
      <c r="GVN297" s="755"/>
      <c r="GVO297" s="755"/>
      <c r="GVP297" s="755"/>
      <c r="GVQ297" s="755"/>
      <c r="GVR297" s="755"/>
      <c r="GVS297" s="755"/>
      <c r="GVT297" s="755"/>
      <c r="GVU297" s="755"/>
      <c r="GVV297" s="755"/>
      <c r="GVW297" s="755"/>
      <c r="GVX297" s="755"/>
      <c r="GVY297" s="755"/>
      <c r="GVZ297" s="755"/>
      <c r="GWA297" s="755"/>
      <c r="GWB297" s="755"/>
      <c r="GWC297" s="755"/>
      <c r="GWD297" s="755"/>
      <c r="GWE297" s="755"/>
      <c r="GWF297" s="755"/>
      <c r="GWG297" s="755"/>
      <c r="GWH297" s="755"/>
      <c r="GWI297" s="755"/>
      <c r="GWJ297" s="755"/>
      <c r="GWK297" s="755"/>
      <c r="GWL297" s="755"/>
      <c r="GWM297" s="755"/>
      <c r="GWN297" s="755"/>
      <c r="GWO297" s="755"/>
      <c r="GWP297" s="755"/>
      <c r="GWQ297" s="755"/>
      <c r="GWR297" s="755"/>
      <c r="GWS297" s="755"/>
      <c r="GWT297" s="755"/>
      <c r="GWU297" s="755"/>
      <c r="GWV297" s="755"/>
      <c r="GWW297" s="755"/>
      <c r="GWX297" s="755"/>
      <c r="GWY297" s="755"/>
      <c r="GWZ297" s="755"/>
      <c r="GXA297" s="755"/>
      <c r="GXB297" s="755"/>
      <c r="GXC297" s="755"/>
      <c r="GXD297" s="755"/>
      <c r="GXE297" s="755"/>
      <c r="GXF297" s="755"/>
      <c r="GXG297" s="755"/>
      <c r="GXH297" s="755"/>
      <c r="GXI297" s="755"/>
      <c r="GXJ297" s="755"/>
      <c r="GXK297" s="755"/>
      <c r="GXL297" s="755"/>
      <c r="GXM297" s="755"/>
      <c r="GXN297" s="755"/>
      <c r="GXO297" s="755"/>
      <c r="GXP297" s="755"/>
      <c r="GXQ297" s="755"/>
      <c r="GXR297" s="755"/>
      <c r="GXS297" s="755"/>
      <c r="GXT297" s="755"/>
      <c r="GXU297" s="755"/>
      <c r="GXV297" s="755"/>
      <c r="GXW297" s="755"/>
      <c r="GXX297" s="755"/>
      <c r="GXY297" s="755"/>
      <c r="GXZ297" s="755"/>
      <c r="GYA297" s="755"/>
      <c r="GYB297" s="755"/>
      <c r="GYC297" s="755"/>
      <c r="GYD297" s="755"/>
      <c r="GYE297" s="755"/>
      <c r="GYF297" s="755"/>
      <c r="GYG297" s="755"/>
      <c r="GYH297" s="755"/>
      <c r="GYI297" s="755"/>
      <c r="GYJ297" s="755"/>
      <c r="GYK297" s="755"/>
      <c r="GYL297" s="755"/>
      <c r="GYM297" s="755"/>
      <c r="GYN297" s="755"/>
      <c r="GYO297" s="755"/>
      <c r="GYP297" s="755"/>
      <c r="GYQ297" s="755"/>
      <c r="GYR297" s="755"/>
      <c r="GYS297" s="755"/>
      <c r="GYT297" s="755"/>
      <c r="GYU297" s="755"/>
      <c r="GYV297" s="755"/>
      <c r="GYW297" s="755"/>
      <c r="GYX297" s="755"/>
      <c r="GYY297" s="755"/>
      <c r="GYZ297" s="755"/>
      <c r="GZA297" s="755"/>
      <c r="GZB297" s="755"/>
      <c r="GZC297" s="755"/>
      <c r="GZD297" s="755"/>
      <c r="GZE297" s="755"/>
      <c r="GZF297" s="755"/>
      <c r="GZG297" s="755"/>
      <c r="GZH297" s="755"/>
      <c r="GZI297" s="755"/>
      <c r="GZJ297" s="755"/>
      <c r="GZK297" s="755"/>
      <c r="GZL297" s="755"/>
      <c r="GZM297" s="755"/>
      <c r="GZN297" s="755"/>
      <c r="GZO297" s="755"/>
      <c r="GZP297" s="755"/>
      <c r="GZQ297" s="755"/>
      <c r="GZR297" s="755"/>
      <c r="GZS297" s="755"/>
      <c r="GZT297" s="755"/>
      <c r="GZU297" s="755"/>
      <c r="GZV297" s="755"/>
      <c r="GZW297" s="755"/>
      <c r="GZX297" s="755"/>
      <c r="GZY297" s="755"/>
      <c r="GZZ297" s="755"/>
      <c r="HAA297" s="755"/>
      <c r="HAB297" s="755"/>
      <c r="HAC297" s="755"/>
      <c r="HAD297" s="755"/>
      <c r="HAE297" s="755"/>
      <c r="HAF297" s="755"/>
      <c r="HAG297" s="755"/>
      <c r="HAH297" s="755"/>
      <c r="HAI297" s="755"/>
      <c r="HAJ297" s="755"/>
      <c r="HAK297" s="755"/>
      <c r="HAL297" s="755"/>
      <c r="HAM297" s="755"/>
      <c r="HAN297" s="755"/>
      <c r="HAO297" s="755"/>
      <c r="HAP297" s="755"/>
      <c r="HAQ297" s="755"/>
      <c r="HAR297" s="755"/>
      <c r="HAS297" s="755"/>
      <c r="HAT297" s="755"/>
      <c r="HAU297" s="755"/>
      <c r="HAV297" s="755"/>
      <c r="HAW297" s="755"/>
      <c r="HAX297" s="755"/>
      <c r="HAY297" s="755"/>
      <c r="HAZ297" s="755"/>
      <c r="HBA297" s="755"/>
      <c r="HBB297" s="755"/>
      <c r="HBC297" s="755"/>
      <c r="HBD297" s="755"/>
      <c r="HBE297" s="755"/>
      <c r="HBF297" s="755"/>
      <c r="HBG297" s="755"/>
      <c r="HBH297" s="755"/>
      <c r="HBI297" s="755"/>
      <c r="HBJ297" s="755"/>
      <c r="HBK297" s="755"/>
      <c r="HBL297" s="755"/>
      <c r="HBM297" s="755"/>
      <c r="HBN297" s="755"/>
      <c r="HBO297" s="755"/>
      <c r="HBP297" s="755"/>
      <c r="HBQ297" s="755"/>
      <c r="HBR297" s="755"/>
      <c r="HBS297" s="755"/>
      <c r="HBT297" s="755"/>
      <c r="HBU297" s="755"/>
      <c r="HBV297" s="755"/>
      <c r="HBW297" s="755"/>
      <c r="HBX297" s="755"/>
      <c r="HBY297" s="755"/>
      <c r="HBZ297" s="755"/>
      <c r="HCA297" s="755"/>
      <c r="HCB297" s="755"/>
      <c r="HCC297" s="755"/>
      <c r="HCD297" s="755"/>
      <c r="HCE297" s="755"/>
      <c r="HCF297" s="755"/>
      <c r="HCG297" s="755"/>
      <c r="HCH297" s="755"/>
      <c r="HCI297" s="755"/>
      <c r="HCJ297" s="755"/>
      <c r="HCK297" s="755"/>
      <c r="HCL297" s="755"/>
      <c r="HCM297" s="755"/>
      <c r="HCN297" s="755"/>
      <c r="HCO297" s="755"/>
      <c r="HCP297" s="755"/>
      <c r="HCQ297" s="755"/>
      <c r="HCR297" s="755"/>
      <c r="HCS297" s="755"/>
      <c r="HCT297" s="755"/>
      <c r="HCU297" s="755"/>
      <c r="HCV297" s="755"/>
      <c r="HCW297" s="755"/>
      <c r="HCX297" s="755"/>
      <c r="HCY297" s="755"/>
      <c r="HCZ297" s="755"/>
      <c r="HDA297" s="755"/>
      <c r="HDB297" s="755"/>
      <c r="HDC297" s="755"/>
      <c r="HDD297" s="755"/>
      <c r="HDE297" s="755"/>
      <c r="HDF297" s="755"/>
      <c r="HDG297" s="755"/>
      <c r="HDH297" s="755"/>
      <c r="HDI297" s="755"/>
      <c r="HDJ297" s="755"/>
      <c r="HDK297" s="755"/>
      <c r="HDL297" s="755"/>
      <c r="HDM297" s="755"/>
      <c r="HDN297" s="755"/>
      <c r="HDO297" s="755"/>
      <c r="HDP297" s="755"/>
      <c r="HDQ297" s="755"/>
      <c r="HDR297" s="755"/>
      <c r="HDS297" s="755"/>
      <c r="HDT297" s="755"/>
      <c r="HDU297" s="755"/>
      <c r="HDV297" s="755"/>
      <c r="HDW297" s="755"/>
      <c r="HDX297" s="755"/>
      <c r="HDY297" s="755"/>
      <c r="HDZ297" s="755"/>
      <c r="HEA297" s="755"/>
      <c r="HEB297" s="755"/>
      <c r="HEC297" s="755"/>
      <c r="HED297" s="755"/>
      <c r="HEE297" s="755"/>
      <c r="HEF297" s="755"/>
      <c r="HEG297" s="755"/>
      <c r="HEH297" s="755"/>
      <c r="HEI297" s="755"/>
      <c r="HEJ297" s="755"/>
      <c r="HEK297" s="755"/>
      <c r="HEL297" s="755"/>
      <c r="HEM297" s="755"/>
      <c r="HEN297" s="755"/>
      <c r="HEO297" s="755"/>
      <c r="HEP297" s="755"/>
      <c r="HEQ297" s="755"/>
      <c r="HER297" s="755"/>
      <c r="HES297" s="755"/>
      <c r="HET297" s="755"/>
      <c r="HEU297" s="755"/>
      <c r="HEV297" s="755"/>
      <c r="HEW297" s="755"/>
      <c r="HEX297" s="755"/>
      <c r="HEY297" s="755"/>
      <c r="HEZ297" s="755"/>
      <c r="HFA297" s="755"/>
      <c r="HFB297" s="755"/>
      <c r="HFC297" s="755"/>
      <c r="HFD297" s="755"/>
      <c r="HFE297" s="755"/>
      <c r="HFF297" s="755"/>
      <c r="HFG297" s="755"/>
      <c r="HFH297" s="755"/>
      <c r="HFI297" s="755"/>
      <c r="HFJ297" s="755"/>
      <c r="HFK297" s="755"/>
      <c r="HFL297" s="755"/>
      <c r="HFM297" s="755"/>
      <c r="HFN297" s="755"/>
      <c r="HFO297" s="755"/>
      <c r="HFP297" s="755"/>
      <c r="HFQ297" s="755"/>
      <c r="HFR297" s="755"/>
      <c r="HFS297" s="755"/>
      <c r="HFT297" s="755"/>
      <c r="HFU297" s="755"/>
      <c r="HFV297" s="755"/>
      <c r="HFW297" s="755"/>
      <c r="HFX297" s="755"/>
      <c r="HFY297" s="755"/>
      <c r="HFZ297" s="755"/>
      <c r="HGA297" s="755"/>
      <c r="HGB297" s="755"/>
      <c r="HGC297" s="755"/>
      <c r="HGD297" s="755"/>
      <c r="HGE297" s="755"/>
      <c r="HGF297" s="755"/>
      <c r="HGG297" s="755"/>
      <c r="HGH297" s="755"/>
      <c r="HGI297" s="755"/>
      <c r="HGJ297" s="755"/>
      <c r="HGK297" s="755"/>
      <c r="HGL297" s="755"/>
      <c r="HGM297" s="755"/>
      <c r="HGN297" s="755"/>
      <c r="HGO297" s="755"/>
      <c r="HGP297" s="755"/>
      <c r="HGQ297" s="755"/>
      <c r="HGR297" s="755"/>
      <c r="HGS297" s="755"/>
      <c r="HGT297" s="755"/>
      <c r="HGU297" s="755"/>
      <c r="HGV297" s="755"/>
      <c r="HGW297" s="755"/>
      <c r="HGX297" s="755"/>
      <c r="HGY297" s="755"/>
      <c r="HGZ297" s="755"/>
      <c r="HHA297" s="755"/>
      <c r="HHB297" s="755"/>
      <c r="HHC297" s="755"/>
      <c r="HHD297" s="755"/>
      <c r="HHE297" s="755"/>
      <c r="HHF297" s="755"/>
      <c r="HHG297" s="755"/>
      <c r="HHH297" s="755"/>
      <c r="HHI297" s="755"/>
      <c r="HHJ297" s="755"/>
      <c r="HHK297" s="755"/>
      <c r="HHL297" s="755"/>
      <c r="HHM297" s="755"/>
      <c r="HHN297" s="755"/>
      <c r="HHO297" s="755"/>
      <c r="HHP297" s="755"/>
      <c r="HHQ297" s="755"/>
      <c r="HHR297" s="755"/>
      <c r="HHS297" s="755"/>
      <c r="HHT297" s="755"/>
      <c r="HHU297" s="755"/>
      <c r="HHV297" s="755"/>
      <c r="HHW297" s="755"/>
      <c r="HHX297" s="755"/>
      <c r="HHY297" s="755"/>
      <c r="HHZ297" s="755"/>
      <c r="HIA297" s="755"/>
      <c r="HIB297" s="755"/>
      <c r="HIC297" s="755"/>
      <c r="HID297" s="755"/>
      <c r="HIE297" s="755"/>
      <c r="HIF297" s="755"/>
      <c r="HIG297" s="755"/>
      <c r="HIH297" s="755"/>
      <c r="HII297" s="755"/>
      <c r="HIJ297" s="755"/>
      <c r="HIK297" s="755"/>
      <c r="HIL297" s="755"/>
      <c r="HIM297" s="755"/>
      <c r="HIN297" s="755"/>
      <c r="HIO297" s="755"/>
      <c r="HIP297" s="755"/>
      <c r="HIQ297" s="755"/>
      <c r="HIR297" s="755"/>
      <c r="HIS297" s="755"/>
      <c r="HIT297" s="755"/>
      <c r="HIU297" s="755"/>
      <c r="HIV297" s="755"/>
      <c r="HIW297" s="755"/>
      <c r="HIX297" s="755"/>
      <c r="HIY297" s="755"/>
      <c r="HIZ297" s="755"/>
      <c r="HJA297" s="755"/>
      <c r="HJB297" s="755"/>
      <c r="HJC297" s="755"/>
      <c r="HJD297" s="755"/>
      <c r="HJE297" s="755"/>
      <c r="HJF297" s="755"/>
      <c r="HJG297" s="755"/>
      <c r="HJH297" s="755"/>
      <c r="HJI297" s="755"/>
      <c r="HJJ297" s="755"/>
      <c r="HJK297" s="755"/>
      <c r="HJL297" s="755"/>
      <c r="HJM297" s="755"/>
      <c r="HJN297" s="755"/>
      <c r="HJO297" s="755"/>
      <c r="HJP297" s="755"/>
      <c r="HJQ297" s="755"/>
      <c r="HJR297" s="755"/>
      <c r="HJS297" s="755"/>
      <c r="HJT297" s="755"/>
      <c r="HJU297" s="755"/>
      <c r="HJV297" s="755"/>
      <c r="HJW297" s="755"/>
      <c r="HJX297" s="755"/>
      <c r="HJY297" s="755"/>
      <c r="HJZ297" s="755"/>
      <c r="HKA297" s="755"/>
      <c r="HKB297" s="755"/>
      <c r="HKC297" s="755"/>
      <c r="HKD297" s="755"/>
      <c r="HKE297" s="755"/>
      <c r="HKF297" s="755"/>
      <c r="HKG297" s="755"/>
      <c r="HKH297" s="755"/>
      <c r="HKI297" s="755"/>
      <c r="HKJ297" s="755"/>
      <c r="HKK297" s="755"/>
      <c r="HKL297" s="755"/>
      <c r="HKM297" s="755"/>
      <c r="HKN297" s="755"/>
      <c r="HKO297" s="755"/>
      <c r="HKP297" s="755"/>
      <c r="HKQ297" s="755"/>
      <c r="HKR297" s="755"/>
      <c r="HKS297" s="755"/>
      <c r="HKT297" s="755"/>
      <c r="HKU297" s="755"/>
      <c r="HKV297" s="755"/>
      <c r="HKW297" s="755"/>
      <c r="HKX297" s="755"/>
      <c r="HKY297" s="755"/>
      <c r="HKZ297" s="755"/>
      <c r="HLA297" s="755"/>
      <c r="HLB297" s="755"/>
      <c r="HLC297" s="755"/>
      <c r="HLD297" s="755"/>
      <c r="HLE297" s="755"/>
      <c r="HLF297" s="755"/>
      <c r="HLG297" s="755"/>
      <c r="HLH297" s="755"/>
      <c r="HLI297" s="755"/>
      <c r="HLJ297" s="755"/>
      <c r="HLK297" s="755"/>
      <c r="HLL297" s="755"/>
      <c r="HLM297" s="755"/>
      <c r="HLN297" s="755"/>
      <c r="HLO297" s="755"/>
      <c r="HLP297" s="755"/>
      <c r="HLQ297" s="755"/>
      <c r="HLR297" s="755"/>
      <c r="HLS297" s="755"/>
      <c r="HLT297" s="755"/>
      <c r="HLU297" s="755"/>
      <c r="HLV297" s="755"/>
      <c r="HLW297" s="755"/>
      <c r="HLX297" s="755"/>
      <c r="HLY297" s="755"/>
      <c r="HLZ297" s="755"/>
      <c r="HMA297" s="755"/>
      <c r="HMB297" s="755"/>
      <c r="HMC297" s="755"/>
      <c r="HMD297" s="755"/>
      <c r="HME297" s="755"/>
      <c r="HMF297" s="755"/>
      <c r="HMG297" s="755"/>
      <c r="HMH297" s="755"/>
      <c r="HMI297" s="755"/>
      <c r="HMJ297" s="755"/>
      <c r="HMK297" s="755"/>
      <c r="HML297" s="755"/>
      <c r="HMM297" s="755"/>
      <c r="HMN297" s="755"/>
      <c r="HMO297" s="755"/>
      <c r="HMP297" s="755"/>
      <c r="HMQ297" s="755"/>
      <c r="HMR297" s="755"/>
      <c r="HMS297" s="755"/>
      <c r="HMT297" s="755"/>
      <c r="HMU297" s="755"/>
      <c r="HMV297" s="755"/>
      <c r="HMW297" s="755"/>
      <c r="HMX297" s="755"/>
      <c r="HMY297" s="755"/>
      <c r="HMZ297" s="755"/>
      <c r="HNA297" s="755"/>
      <c r="HNB297" s="755"/>
      <c r="HNC297" s="755"/>
      <c r="HND297" s="755"/>
      <c r="HNE297" s="755"/>
      <c r="HNF297" s="755"/>
      <c r="HNG297" s="755"/>
      <c r="HNH297" s="755"/>
      <c r="HNI297" s="755"/>
      <c r="HNJ297" s="755"/>
      <c r="HNK297" s="755"/>
      <c r="HNL297" s="755"/>
      <c r="HNM297" s="755"/>
      <c r="HNN297" s="755"/>
      <c r="HNO297" s="755"/>
      <c r="HNP297" s="755"/>
      <c r="HNQ297" s="755"/>
      <c r="HNR297" s="755"/>
      <c r="HNS297" s="755"/>
      <c r="HNT297" s="755"/>
      <c r="HNU297" s="755"/>
      <c r="HNV297" s="755"/>
      <c r="HNW297" s="755"/>
      <c r="HNX297" s="755"/>
      <c r="HNY297" s="755"/>
      <c r="HNZ297" s="755"/>
      <c r="HOA297" s="755"/>
      <c r="HOB297" s="755"/>
      <c r="HOC297" s="755"/>
      <c r="HOD297" s="755"/>
      <c r="HOE297" s="755"/>
      <c r="HOF297" s="755"/>
      <c r="HOG297" s="755"/>
      <c r="HOH297" s="755"/>
      <c r="HOI297" s="755"/>
      <c r="HOJ297" s="755"/>
      <c r="HOK297" s="755"/>
      <c r="HOL297" s="755"/>
      <c r="HOM297" s="755"/>
      <c r="HON297" s="755"/>
      <c r="HOO297" s="755"/>
      <c r="HOP297" s="755"/>
      <c r="HOQ297" s="755"/>
      <c r="HOR297" s="755"/>
      <c r="HOS297" s="755"/>
      <c r="HOT297" s="755"/>
      <c r="HOU297" s="755"/>
      <c r="HOV297" s="755"/>
      <c r="HOW297" s="755"/>
      <c r="HOX297" s="755"/>
      <c r="HOY297" s="755"/>
      <c r="HOZ297" s="755"/>
      <c r="HPA297" s="755"/>
      <c r="HPB297" s="755"/>
      <c r="HPC297" s="755"/>
      <c r="HPD297" s="755"/>
      <c r="HPE297" s="755"/>
      <c r="HPF297" s="755"/>
      <c r="HPG297" s="755"/>
      <c r="HPH297" s="755"/>
      <c r="HPI297" s="755"/>
      <c r="HPJ297" s="755"/>
      <c r="HPK297" s="755"/>
      <c r="HPL297" s="755"/>
      <c r="HPM297" s="755"/>
      <c r="HPN297" s="755"/>
      <c r="HPO297" s="755"/>
      <c r="HPP297" s="755"/>
      <c r="HPQ297" s="755"/>
      <c r="HPR297" s="755"/>
      <c r="HPS297" s="755"/>
      <c r="HPT297" s="755"/>
      <c r="HPU297" s="755"/>
      <c r="HPV297" s="755"/>
      <c r="HPW297" s="755"/>
      <c r="HPX297" s="755"/>
      <c r="HPY297" s="755"/>
      <c r="HPZ297" s="755"/>
      <c r="HQA297" s="755"/>
      <c r="HQB297" s="755"/>
      <c r="HQC297" s="755"/>
      <c r="HQD297" s="755"/>
      <c r="HQE297" s="755"/>
      <c r="HQF297" s="755"/>
      <c r="HQG297" s="755"/>
      <c r="HQH297" s="755"/>
      <c r="HQI297" s="755"/>
      <c r="HQJ297" s="755"/>
      <c r="HQK297" s="755"/>
      <c r="HQL297" s="755"/>
      <c r="HQM297" s="755"/>
      <c r="HQN297" s="755"/>
      <c r="HQO297" s="755"/>
      <c r="HQP297" s="755"/>
      <c r="HQQ297" s="755"/>
      <c r="HQR297" s="755"/>
      <c r="HQS297" s="755"/>
      <c r="HQT297" s="755"/>
      <c r="HQU297" s="755"/>
      <c r="HQV297" s="755"/>
      <c r="HQW297" s="755"/>
      <c r="HQX297" s="755"/>
      <c r="HQY297" s="755"/>
      <c r="HQZ297" s="755"/>
      <c r="HRA297" s="755"/>
      <c r="HRB297" s="755"/>
      <c r="HRC297" s="755"/>
      <c r="HRD297" s="755"/>
      <c r="HRE297" s="755"/>
      <c r="HRF297" s="755"/>
      <c r="HRG297" s="755"/>
      <c r="HRH297" s="755"/>
      <c r="HRI297" s="755"/>
      <c r="HRJ297" s="755"/>
      <c r="HRK297" s="755"/>
      <c r="HRL297" s="755"/>
      <c r="HRM297" s="755"/>
      <c r="HRN297" s="755"/>
      <c r="HRO297" s="755"/>
      <c r="HRP297" s="755"/>
      <c r="HRQ297" s="755"/>
      <c r="HRR297" s="755"/>
      <c r="HRS297" s="755"/>
      <c r="HRT297" s="755"/>
      <c r="HRU297" s="755"/>
      <c r="HRV297" s="755"/>
      <c r="HRW297" s="755"/>
      <c r="HRX297" s="755"/>
      <c r="HRY297" s="755"/>
      <c r="HRZ297" s="755"/>
      <c r="HSA297" s="755"/>
      <c r="HSB297" s="755"/>
      <c r="HSC297" s="755"/>
      <c r="HSD297" s="755"/>
      <c r="HSE297" s="755"/>
      <c r="HSF297" s="755"/>
      <c r="HSG297" s="755"/>
      <c r="HSH297" s="755"/>
      <c r="HSI297" s="755"/>
      <c r="HSJ297" s="755"/>
      <c r="HSK297" s="755"/>
      <c r="HSL297" s="755"/>
      <c r="HSM297" s="755"/>
      <c r="HSN297" s="755"/>
      <c r="HSO297" s="755"/>
      <c r="HSP297" s="755"/>
      <c r="HSQ297" s="755"/>
      <c r="HSR297" s="755"/>
      <c r="HSS297" s="755"/>
      <c r="HST297" s="755"/>
      <c r="HSU297" s="755"/>
      <c r="HSV297" s="755"/>
      <c r="HSW297" s="755"/>
      <c r="HSX297" s="755"/>
      <c r="HSY297" s="755"/>
      <c r="HSZ297" s="755"/>
      <c r="HTA297" s="755"/>
      <c r="HTB297" s="755"/>
      <c r="HTC297" s="755"/>
      <c r="HTD297" s="755"/>
      <c r="HTE297" s="755"/>
      <c r="HTF297" s="755"/>
      <c r="HTG297" s="755"/>
      <c r="HTH297" s="755"/>
      <c r="HTI297" s="755"/>
      <c r="HTJ297" s="755"/>
      <c r="HTK297" s="755"/>
      <c r="HTL297" s="755"/>
      <c r="HTM297" s="755"/>
      <c r="HTN297" s="755"/>
      <c r="HTO297" s="755"/>
      <c r="HTP297" s="755"/>
      <c r="HTQ297" s="755"/>
      <c r="HTR297" s="755"/>
      <c r="HTS297" s="755"/>
      <c r="HTT297" s="755"/>
      <c r="HTU297" s="755"/>
      <c r="HTV297" s="755"/>
      <c r="HTW297" s="755"/>
      <c r="HTX297" s="755"/>
      <c r="HTY297" s="755"/>
      <c r="HTZ297" s="755"/>
      <c r="HUA297" s="755"/>
      <c r="HUB297" s="755"/>
      <c r="HUC297" s="755"/>
      <c r="HUD297" s="755"/>
      <c r="HUE297" s="755"/>
      <c r="HUF297" s="755"/>
      <c r="HUG297" s="755"/>
      <c r="HUH297" s="755"/>
      <c r="HUI297" s="755"/>
      <c r="HUJ297" s="755"/>
      <c r="HUK297" s="755"/>
      <c r="HUL297" s="755"/>
      <c r="HUM297" s="755"/>
      <c r="HUN297" s="755"/>
      <c r="HUO297" s="755"/>
      <c r="HUP297" s="755"/>
      <c r="HUQ297" s="755"/>
      <c r="HUR297" s="755"/>
      <c r="HUS297" s="755"/>
      <c r="HUT297" s="755"/>
      <c r="HUU297" s="755"/>
      <c r="HUV297" s="755"/>
      <c r="HUW297" s="755"/>
      <c r="HUX297" s="755"/>
      <c r="HUY297" s="755"/>
      <c r="HUZ297" s="755"/>
      <c r="HVA297" s="755"/>
      <c r="HVB297" s="755"/>
      <c r="HVC297" s="755"/>
      <c r="HVD297" s="755"/>
      <c r="HVE297" s="755"/>
      <c r="HVF297" s="755"/>
      <c r="HVG297" s="755"/>
      <c r="HVH297" s="755"/>
      <c r="HVI297" s="755"/>
      <c r="HVJ297" s="755"/>
      <c r="HVK297" s="755"/>
      <c r="HVL297" s="755"/>
      <c r="HVM297" s="755"/>
      <c r="HVN297" s="755"/>
      <c r="HVO297" s="755"/>
      <c r="HVP297" s="755"/>
      <c r="HVQ297" s="755"/>
      <c r="HVR297" s="755"/>
      <c r="HVS297" s="755"/>
      <c r="HVT297" s="755"/>
      <c r="HVU297" s="755"/>
      <c r="HVV297" s="755"/>
      <c r="HVW297" s="755"/>
      <c r="HVX297" s="755"/>
      <c r="HVY297" s="755"/>
      <c r="HVZ297" s="755"/>
      <c r="HWA297" s="755"/>
      <c r="HWB297" s="755"/>
      <c r="HWC297" s="755"/>
      <c r="HWD297" s="755"/>
      <c r="HWE297" s="755"/>
      <c r="HWF297" s="755"/>
      <c r="HWG297" s="755"/>
      <c r="HWH297" s="755"/>
      <c r="HWI297" s="755"/>
      <c r="HWJ297" s="755"/>
      <c r="HWK297" s="755"/>
      <c r="HWL297" s="755"/>
      <c r="HWM297" s="755"/>
      <c r="HWN297" s="755"/>
      <c r="HWO297" s="755"/>
      <c r="HWP297" s="755"/>
      <c r="HWQ297" s="755"/>
      <c r="HWR297" s="755"/>
      <c r="HWS297" s="755"/>
      <c r="HWT297" s="755"/>
      <c r="HWU297" s="755"/>
      <c r="HWV297" s="755"/>
      <c r="HWW297" s="755"/>
      <c r="HWX297" s="755"/>
      <c r="HWY297" s="755"/>
      <c r="HWZ297" s="755"/>
      <c r="HXA297" s="755"/>
      <c r="HXB297" s="755"/>
      <c r="HXC297" s="755"/>
      <c r="HXD297" s="755"/>
      <c r="HXE297" s="755"/>
      <c r="HXF297" s="755"/>
      <c r="HXG297" s="755"/>
      <c r="HXH297" s="755"/>
      <c r="HXI297" s="755"/>
      <c r="HXJ297" s="755"/>
      <c r="HXK297" s="755"/>
      <c r="HXL297" s="755"/>
      <c r="HXM297" s="755"/>
      <c r="HXN297" s="755"/>
      <c r="HXO297" s="755"/>
      <c r="HXP297" s="755"/>
      <c r="HXQ297" s="755"/>
      <c r="HXR297" s="755"/>
      <c r="HXS297" s="755"/>
      <c r="HXT297" s="755"/>
      <c r="HXU297" s="755"/>
      <c r="HXV297" s="755"/>
      <c r="HXW297" s="755"/>
      <c r="HXX297" s="755"/>
      <c r="HXY297" s="755"/>
      <c r="HXZ297" s="755"/>
      <c r="HYA297" s="755"/>
      <c r="HYB297" s="755"/>
      <c r="HYC297" s="755"/>
      <c r="HYD297" s="755"/>
      <c r="HYE297" s="755"/>
      <c r="HYF297" s="755"/>
      <c r="HYG297" s="755"/>
      <c r="HYH297" s="755"/>
      <c r="HYI297" s="755"/>
      <c r="HYJ297" s="755"/>
      <c r="HYK297" s="755"/>
      <c r="HYL297" s="755"/>
      <c r="HYM297" s="755"/>
      <c r="HYN297" s="755"/>
      <c r="HYO297" s="755"/>
      <c r="HYP297" s="755"/>
      <c r="HYQ297" s="755"/>
      <c r="HYR297" s="755"/>
      <c r="HYS297" s="755"/>
      <c r="HYT297" s="755"/>
      <c r="HYU297" s="755"/>
      <c r="HYV297" s="755"/>
      <c r="HYW297" s="755"/>
      <c r="HYX297" s="755"/>
      <c r="HYY297" s="755"/>
      <c r="HYZ297" s="755"/>
      <c r="HZA297" s="755"/>
      <c r="HZB297" s="755"/>
      <c r="HZC297" s="755"/>
      <c r="HZD297" s="755"/>
      <c r="HZE297" s="755"/>
      <c r="HZF297" s="755"/>
      <c r="HZG297" s="755"/>
      <c r="HZH297" s="755"/>
      <c r="HZI297" s="755"/>
      <c r="HZJ297" s="755"/>
      <c r="HZK297" s="755"/>
      <c r="HZL297" s="755"/>
      <c r="HZM297" s="755"/>
      <c r="HZN297" s="755"/>
      <c r="HZO297" s="755"/>
      <c r="HZP297" s="755"/>
      <c r="HZQ297" s="755"/>
      <c r="HZR297" s="755"/>
      <c r="HZS297" s="755"/>
      <c r="HZT297" s="755"/>
      <c r="HZU297" s="755"/>
      <c r="HZV297" s="755"/>
      <c r="HZW297" s="755"/>
      <c r="HZX297" s="755"/>
      <c r="HZY297" s="755"/>
      <c r="HZZ297" s="755"/>
      <c r="IAA297" s="755"/>
      <c r="IAB297" s="755"/>
      <c r="IAC297" s="755"/>
      <c r="IAD297" s="755"/>
      <c r="IAE297" s="755"/>
      <c r="IAF297" s="755"/>
      <c r="IAG297" s="755"/>
      <c r="IAH297" s="755"/>
      <c r="IAI297" s="755"/>
      <c r="IAJ297" s="755"/>
      <c r="IAK297" s="755"/>
      <c r="IAL297" s="755"/>
      <c r="IAM297" s="755"/>
      <c r="IAN297" s="755"/>
      <c r="IAO297" s="755"/>
      <c r="IAP297" s="755"/>
      <c r="IAQ297" s="755"/>
      <c r="IAR297" s="755"/>
      <c r="IAS297" s="755"/>
      <c r="IAT297" s="755"/>
      <c r="IAU297" s="755"/>
      <c r="IAV297" s="755"/>
      <c r="IAW297" s="755"/>
      <c r="IAX297" s="755"/>
      <c r="IAY297" s="755"/>
      <c r="IAZ297" s="755"/>
      <c r="IBA297" s="755"/>
      <c r="IBB297" s="755"/>
      <c r="IBC297" s="755"/>
      <c r="IBD297" s="755"/>
      <c r="IBE297" s="755"/>
      <c r="IBF297" s="755"/>
      <c r="IBG297" s="755"/>
      <c r="IBH297" s="755"/>
      <c r="IBI297" s="755"/>
      <c r="IBJ297" s="755"/>
      <c r="IBK297" s="755"/>
      <c r="IBL297" s="755"/>
      <c r="IBM297" s="755"/>
      <c r="IBN297" s="755"/>
      <c r="IBO297" s="755"/>
      <c r="IBP297" s="755"/>
      <c r="IBQ297" s="755"/>
      <c r="IBR297" s="755"/>
      <c r="IBS297" s="755"/>
      <c r="IBT297" s="755"/>
      <c r="IBU297" s="755"/>
      <c r="IBV297" s="755"/>
      <c r="IBW297" s="755"/>
      <c r="IBX297" s="755"/>
      <c r="IBY297" s="755"/>
      <c r="IBZ297" s="755"/>
      <c r="ICA297" s="755"/>
      <c r="ICB297" s="755"/>
      <c r="ICC297" s="755"/>
      <c r="ICD297" s="755"/>
      <c r="ICE297" s="755"/>
      <c r="ICF297" s="755"/>
      <c r="ICG297" s="755"/>
      <c r="ICH297" s="755"/>
      <c r="ICI297" s="755"/>
      <c r="ICJ297" s="755"/>
      <c r="ICK297" s="755"/>
      <c r="ICL297" s="755"/>
      <c r="ICM297" s="755"/>
      <c r="ICN297" s="755"/>
      <c r="ICO297" s="755"/>
      <c r="ICP297" s="755"/>
      <c r="ICQ297" s="755"/>
      <c r="ICR297" s="755"/>
      <c r="ICS297" s="755"/>
      <c r="ICT297" s="755"/>
      <c r="ICU297" s="755"/>
      <c r="ICV297" s="755"/>
      <c r="ICW297" s="755"/>
      <c r="ICX297" s="755"/>
      <c r="ICY297" s="755"/>
      <c r="ICZ297" s="755"/>
      <c r="IDA297" s="755"/>
      <c r="IDB297" s="755"/>
      <c r="IDC297" s="755"/>
      <c r="IDD297" s="755"/>
      <c r="IDE297" s="755"/>
      <c r="IDF297" s="755"/>
      <c r="IDG297" s="755"/>
      <c r="IDH297" s="755"/>
      <c r="IDI297" s="755"/>
      <c r="IDJ297" s="755"/>
      <c r="IDK297" s="755"/>
      <c r="IDL297" s="755"/>
      <c r="IDM297" s="755"/>
      <c r="IDN297" s="755"/>
      <c r="IDO297" s="755"/>
      <c r="IDP297" s="755"/>
      <c r="IDQ297" s="755"/>
      <c r="IDR297" s="755"/>
      <c r="IDS297" s="755"/>
      <c r="IDT297" s="755"/>
      <c r="IDU297" s="755"/>
      <c r="IDV297" s="755"/>
      <c r="IDW297" s="755"/>
      <c r="IDX297" s="755"/>
      <c r="IDY297" s="755"/>
      <c r="IDZ297" s="755"/>
      <c r="IEA297" s="755"/>
      <c r="IEB297" s="755"/>
      <c r="IEC297" s="755"/>
      <c r="IED297" s="755"/>
      <c r="IEE297" s="755"/>
      <c r="IEF297" s="755"/>
      <c r="IEG297" s="755"/>
      <c r="IEH297" s="755"/>
      <c r="IEI297" s="755"/>
      <c r="IEJ297" s="755"/>
      <c r="IEK297" s="755"/>
      <c r="IEL297" s="755"/>
      <c r="IEM297" s="755"/>
      <c r="IEN297" s="755"/>
      <c r="IEO297" s="755"/>
      <c r="IEP297" s="755"/>
      <c r="IEQ297" s="755"/>
      <c r="IER297" s="755"/>
      <c r="IES297" s="755"/>
      <c r="IET297" s="755"/>
      <c r="IEU297" s="755"/>
      <c r="IEV297" s="755"/>
      <c r="IEW297" s="755"/>
      <c r="IEX297" s="755"/>
      <c r="IEY297" s="755"/>
      <c r="IEZ297" s="755"/>
      <c r="IFA297" s="755"/>
      <c r="IFB297" s="755"/>
      <c r="IFC297" s="755"/>
      <c r="IFD297" s="755"/>
      <c r="IFE297" s="755"/>
      <c r="IFF297" s="755"/>
      <c r="IFG297" s="755"/>
      <c r="IFH297" s="755"/>
      <c r="IFI297" s="755"/>
      <c r="IFJ297" s="755"/>
      <c r="IFK297" s="755"/>
      <c r="IFL297" s="755"/>
      <c r="IFM297" s="755"/>
      <c r="IFN297" s="755"/>
      <c r="IFO297" s="755"/>
      <c r="IFP297" s="755"/>
      <c r="IFQ297" s="755"/>
      <c r="IFR297" s="755"/>
      <c r="IFS297" s="755"/>
      <c r="IFT297" s="755"/>
      <c r="IFU297" s="755"/>
      <c r="IFV297" s="755"/>
      <c r="IFW297" s="755"/>
      <c r="IFX297" s="755"/>
      <c r="IFY297" s="755"/>
      <c r="IFZ297" s="755"/>
      <c r="IGA297" s="755"/>
      <c r="IGB297" s="755"/>
      <c r="IGC297" s="755"/>
      <c r="IGD297" s="755"/>
      <c r="IGE297" s="755"/>
      <c r="IGF297" s="755"/>
      <c r="IGG297" s="755"/>
      <c r="IGH297" s="755"/>
      <c r="IGI297" s="755"/>
      <c r="IGJ297" s="755"/>
      <c r="IGK297" s="755"/>
      <c r="IGL297" s="755"/>
      <c r="IGM297" s="755"/>
      <c r="IGN297" s="755"/>
      <c r="IGO297" s="755"/>
      <c r="IGP297" s="755"/>
      <c r="IGQ297" s="755"/>
      <c r="IGR297" s="755"/>
      <c r="IGS297" s="755"/>
      <c r="IGT297" s="755"/>
      <c r="IGU297" s="755"/>
      <c r="IGV297" s="755"/>
      <c r="IGW297" s="755"/>
      <c r="IGX297" s="755"/>
      <c r="IGY297" s="755"/>
      <c r="IGZ297" s="755"/>
      <c r="IHA297" s="755"/>
      <c r="IHB297" s="755"/>
      <c r="IHC297" s="755"/>
      <c r="IHD297" s="755"/>
      <c r="IHE297" s="755"/>
      <c r="IHF297" s="755"/>
      <c r="IHG297" s="755"/>
      <c r="IHH297" s="755"/>
      <c r="IHI297" s="755"/>
      <c r="IHJ297" s="755"/>
      <c r="IHK297" s="755"/>
      <c r="IHL297" s="755"/>
      <c r="IHM297" s="755"/>
      <c r="IHN297" s="755"/>
      <c r="IHO297" s="755"/>
      <c r="IHP297" s="755"/>
      <c r="IHQ297" s="755"/>
      <c r="IHR297" s="755"/>
      <c r="IHS297" s="755"/>
      <c r="IHT297" s="755"/>
      <c r="IHU297" s="755"/>
      <c r="IHV297" s="755"/>
      <c r="IHW297" s="755"/>
      <c r="IHX297" s="755"/>
      <c r="IHY297" s="755"/>
      <c r="IHZ297" s="755"/>
      <c r="IIA297" s="755"/>
      <c r="IIB297" s="755"/>
      <c r="IIC297" s="755"/>
      <c r="IID297" s="755"/>
      <c r="IIE297" s="755"/>
      <c r="IIF297" s="755"/>
      <c r="IIG297" s="755"/>
      <c r="IIH297" s="755"/>
      <c r="III297" s="755"/>
      <c r="IIJ297" s="755"/>
      <c r="IIK297" s="755"/>
      <c r="IIL297" s="755"/>
      <c r="IIM297" s="755"/>
      <c r="IIN297" s="755"/>
      <c r="IIO297" s="755"/>
      <c r="IIP297" s="755"/>
      <c r="IIQ297" s="755"/>
      <c r="IIR297" s="755"/>
      <c r="IIS297" s="755"/>
      <c r="IIT297" s="755"/>
      <c r="IIU297" s="755"/>
      <c r="IIV297" s="755"/>
      <c r="IIW297" s="755"/>
      <c r="IIX297" s="755"/>
      <c r="IIY297" s="755"/>
      <c r="IIZ297" s="755"/>
      <c r="IJA297" s="755"/>
      <c r="IJB297" s="755"/>
      <c r="IJC297" s="755"/>
      <c r="IJD297" s="755"/>
      <c r="IJE297" s="755"/>
      <c r="IJF297" s="755"/>
      <c r="IJG297" s="755"/>
      <c r="IJH297" s="755"/>
      <c r="IJI297" s="755"/>
      <c r="IJJ297" s="755"/>
      <c r="IJK297" s="755"/>
      <c r="IJL297" s="755"/>
      <c r="IJM297" s="755"/>
      <c r="IJN297" s="755"/>
      <c r="IJO297" s="755"/>
      <c r="IJP297" s="755"/>
      <c r="IJQ297" s="755"/>
      <c r="IJR297" s="755"/>
      <c r="IJS297" s="755"/>
      <c r="IJT297" s="755"/>
      <c r="IJU297" s="755"/>
      <c r="IJV297" s="755"/>
      <c r="IJW297" s="755"/>
      <c r="IJX297" s="755"/>
      <c r="IJY297" s="755"/>
      <c r="IJZ297" s="755"/>
      <c r="IKA297" s="755"/>
      <c r="IKB297" s="755"/>
      <c r="IKC297" s="755"/>
      <c r="IKD297" s="755"/>
      <c r="IKE297" s="755"/>
      <c r="IKF297" s="755"/>
      <c r="IKG297" s="755"/>
      <c r="IKH297" s="755"/>
      <c r="IKI297" s="755"/>
      <c r="IKJ297" s="755"/>
      <c r="IKK297" s="755"/>
      <c r="IKL297" s="755"/>
      <c r="IKM297" s="755"/>
      <c r="IKN297" s="755"/>
      <c r="IKO297" s="755"/>
      <c r="IKP297" s="755"/>
      <c r="IKQ297" s="755"/>
      <c r="IKR297" s="755"/>
      <c r="IKS297" s="755"/>
      <c r="IKT297" s="755"/>
      <c r="IKU297" s="755"/>
      <c r="IKV297" s="755"/>
      <c r="IKW297" s="755"/>
      <c r="IKX297" s="755"/>
      <c r="IKY297" s="755"/>
      <c r="IKZ297" s="755"/>
      <c r="ILA297" s="755"/>
      <c r="ILB297" s="755"/>
      <c r="ILC297" s="755"/>
      <c r="ILD297" s="755"/>
      <c r="ILE297" s="755"/>
      <c r="ILF297" s="755"/>
      <c r="ILG297" s="755"/>
      <c r="ILH297" s="755"/>
      <c r="ILI297" s="755"/>
      <c r="ILJ297" s="755"/>
      <c r="ILK297" s="755"/>
      <c r="ILL297" s="755"/>
      <c r="ILM297" s="755"/>
      <c r="ILN297" s="755"/>
      <c r="ILO297" s="755"/>
      <c r="ILP297" s="755"/>
      <c r="ILQ297" s="755"/>
      <c r="ILR297" s="755"/>
      <c r="ILS297" s="755"/>
      <c r="ILT297" s="755"/>
      <c r="ILU297" s="755"/>
      <c r="ILV297" s="755"/>
      <c r="ILW297" s="755"/>
      <c r="ILX297" s="755"/>
      <c r="ILY297" s="755"/>
      <c r="ILZ297" s="755"/>
      <c r="IMA297" s="755"/>
      <c r="IMB297" s="755"/>
      <c r="IMC297" s="755"/>
      <c r="IMD297" s="755"/>
      <c r="IME297" s="755"/>
      <c r="IMF297" s="755"/>
      <c r="IMG297" s="755"/>
      <c r="IMH297" s="755"/>
      <c r="IMI297" s="755"/>
      <c r="IMJ297" s="755"/>
      <c r="IMK297" s="755"/>
      <c r="IML297" s="755"/>
      <c r="IMM297" s="755"/>
      <c r="IMN297" s="755"/>
      <c r="IMO297" s="755"/>
      <c r="IMP297" s="755"/>
      <c r="IMQ297" s="755"/>
      <c r="IMR297" s="755"/>
      <c r="IMS297" s="755"/>
      <c r="IMT297" s="755"/>
      <c r="IMU297" s="755"/>
      <c r="IMV297" s="755"/>
      <c r="IMW297" s="755"/>
      <c r="IMX297" s="755"/>
      <c r="IMY297" s="755"/>
      <c r="IMZ297" s="755"/>
      <c r="INA297" s="755"/>
      <c r="INB297" s="755"/>
      <c r="INC297" s="755"/>
      <c r="IND297" s="755"/>
      <c r="INE297" s="755"/>
      <c r="INF297" s="755"/>
      <c r="ING297" s="755"/>
      <c r="INH297" s="755"/>
      <c r="INI297" s="755"/>
      <c r="INJ297" s="755"/>
      <c r="INK297" s="755"/>
      <c r="INL297" s="755"/>
      <c r="INM297" s="755"/>
      <c r="INN297" s="755"/>
      <c r="INO297" s="755"/>
      <c r="INP297" s="755"/>
      <c r="INQ297" s="755"/>
      <c r="INR297" s="755"/>
      <c r="INS297" s="755"/>
      <c r="INT297" s="755"/>
      <c r="INU297" s="755"/>
      <c r="INV297" s="755"/>
      <c r="INW297" s="755"/>
      <c r="INX297" s="755"/>
      <c r="INY297" s="755"/>
      <c r="INZ297" s="755"/>
      <c r="IOA297" s="755"/>
      <c r="IOB297" s="755"/>
      <c r="IOC297" s="755"/>
      <c r="IOD297" s="755"/>
      <c r="IOE297" s="755"/>
      <c r="IOF297" s="755"/>
      <c r="IOG297" s="755"/>
      <c r="IOH297" s="755"/>
      <c r="IOI297" s="755"/>
      <c r="IOJ297" s="755"/>
      <c r="IOK297" s="755"/>
      <c r="IOL297" s="755"/>
      <c r="IOM297" s="755"/>
      <c r="ION297" s="755"/>
      <c r="IOO297" s="755"/>
      <c r="IOP297" s="755"/>
      <c r="IOQ297" s="755"/>
      <c r="IOR297" s="755"/>
      <c r="IOS297" s="755"/>
      <c r="IOT297" s="755"/>
      <c r="IOU297" s="755"/>
      <c r="IOV297" s="755"/>
      <c r="IOW297" s="755"/>
      <c r="IOX297" s="755"/>
      <c r="IOY297" s="755"/>
      <c r="IOZ297" s="755"/>
      <c r="IPA297" s="755"/>
      <c r="IPB297" s="755"/>
      <c r="IPC297" s="755"/>
      <c r="IPD297" s="755"/>
      <c r="IPE297" s="755"/>
      <c r="IPF297" s="755"/>
      <c r="IPG297" s="755"/>
      <c r="IPH297" s="755"/>
      <c r="IPI297" s="755"/>
      <c r="IPJ297" s="755"/>
      <c r="IPK297" s="755"/>
      <c r="IPL297" s="755"/>
      <c r="IPM297" s="755"/>
      <c r="IPN297" s="755"/>
      <c r="IPO297" s="755"/>
      <c r="IPP297" s="755"/>
      <c r="IPQ297" s="755"/>
      <c r="IPR297" s="755"/>
      <c r="IPS297" s="755"/>
      <c r="IPT297" s="755"/>
      <c r="IPU297" s="755"/>
      <c r="IPV297" s="755"/>
      <c r="IPW297" s="755"/>
      <c r="IPX297" s="755"/>
      <c r="IPY297" s="755"/>
      <c r="IPZ297" s="755"/>
      <c r="IQA297" s="755"/>
      <c r="IQB297" s="755"/>
      <c r="IQC297" s="755"/>
      <c r="IQD297" s="755"/>
      <c r="IQE297" s="755"/>
      <c r="IQF297" s="755"/>
      <c r="IQG297" s="755"/>
      <c r="IQH297" s="755"/>
      <c r="IQI297" s="755"/>
      <c r="IQJ297" s="755"/>
      <c r="IQK297" s="755"/>
      <c r="IQL297" s="755"/>
      <c r="IQM297" s="755"/>
      <c r="IQN297" s="755"/>
      <c r="IQO297" s="755"/>
      <c r="IQP297" s="755"/>
      <c r="IQQ297" s="755"/>
      <c r="IQR297" s="755"/>
      <c r="IQS297" s="755"/>
      <c r="IQT297" s="755"/>
      <c r="IQU297" s="755"/>
      <c r="IQV297" s="755"/>
      <c r="IQW297" s="755"/>
      <c r="IQX297" s="755"/>
      <c r="IQY297" s="755"/>
      <c r="IQZ297" s="755"/>
      <c r="IRA297" s="755"/>
      <c r="IRB297" s="755"/>
      <c r="IRC297" s="755"/>
      <c r="IRD297" s="755"/>
      <c r="IRE297" s="755"/>
      <c r="IRF297" s="755"/>
      <c r="IRG297" s="755"/>
      <c r="IRH297" s="755"/>
      <c r="IRI297" s="755"/>
      <c r="IRJ297" s="755"/>
      <c r="IRK297" s="755"/>
      <c r="IRL297" s="755"/>
      <c r="IRM297" s="755"/>
      <c r="IRN297" s="755"/>
      <c r="IRO297" s="755"/>
      <c r="IRP297" s="755"/>
      <c r="IRQ297" s="755"/>
      <c r="IRR297" s="755"/>
      <c r="IRS297" s="755"/>
      <c r="IRT297" s="755"/>
      <c r="IRU297" s="755"/>
      <c r="IRV297" s="755"/>
      <c r="IRW297" s="755"/>
      <c r="IRX297" s="755"/>
      <c r="IRY297" s="755"/>
      <c r="IRZ297" s="755"/>
      <c r="ISA297" s="755"/>
      <c r="ISB297" s="755"/>
      <c r="ISC297" s="755"/>
      <c r="ISD297" s="755"/>
      <c r="ISE297" s="755"/>
      <c r="ISF297" s="755"/>
      <c r="ISG297" s="755"/>
      <c r="ISH297" s="755"/>
      <c r="ISI297" s="755"/>
      <c r="ISJ297" s="755"/>
      <c r="ISK297" s="755"/>
      <c r="ISL297" s="755"/>
      <c r="ISM297" s="755"/>
      <c r="ISN297" s="755"/>
      <c r="ISO297" s="755"/>
      <c r="ISP297" s="755"/>
      <c r="ISQ297" s="755"/>
      <c r="ISR297" s="755"/>
      <c r="ISS297" s="755"/>
      <c r="IST297" s="755"/>
      <c r="ISU297" s="755"/>
      <c r="ISV297" s="755"/>
      <c r="ISW297" s="755"/>
      <c r="ISX297" s="755"/>
      <c r="ISY297" s="755"/>
      <c r="ISZ297" s="755"/>
      <c r="ITA297" s="755"/>
      <c r="ITB297" s="755"/>
      <c r="ITC297" s="755"/>
      <c r="ITD297" s="755"/>
      <c r="ITE297" s="755"/>
      <c r="ITF297" s="755"/>
      <c r="ITG297" s="755"/>
      <c r="ITH297" s="755"/>
      <c r="ITI297" s="755"/>
      <c r="ITJ297" s="755"/>
      <c r="ITK297" s="755"/>
      <c r="ITL297" s="755"/>
      <c r="ITM297" s="755"/>
      <c r="ITN297" s="755"/>
      <c r="ITO297" s="755"/>
      <c r="ITP297" s="755"/>
      <c r="ITQ297" s="755"/>
      <c r="ITR297" s="755"/>
      <c r="ITS297" s="755"/>
      <c r="ITT297" s="755"/>
      <c r="ITU297" s="755"/>
      <c r="ITV297" s="755"/>
      <c r="ITW297" s="755"/>
      <c r="ITX297" s="755"/>
      <c r="ITY297" s="755"/>
      <c r="ITZ297" s="755"/>
      <c r="IUA297" s="755"/>
      <c r="IUB297" s="755"/>
      <c r="IUC297" s="755"/>
      <c r="IUD297" s="755"/>
      <c r="IUE297" s="755"/>
      <c r="IUF297" s="755"/>
      <c r="IUG297" s="755"/>
      <c r="IUH297" s="755"/>
      <c r="IUI297" s="755"/>
      <c r="IUJ297" s="755"/>
      <c r="IUK297" s="755"/>
      <c r="IUL297" s="755"/>
      <c r="IUM297" s="755"/>
      <c r="IUN297" s="755"/>
      <c r="IUO297" s="755"/>
      <c r="IUP297" s="755"/>
      <c r="IUQ297" s="755"/>
      <c r="IUR297" s="755"/>
      <c r="IUS297" s="755"/>
      <c r="IUT297" s="755"/>
      <c r="IUU297" s="755"/>
      <c r="IUV297" s="755"/>
      <c r="IUW297" s="755"/>
      <c r="IUX297" s="755"/>
      <c r="IUY297" s="755"/>
      <c r="IUZ297" s="755"/>
      <c r="IVA297" s="755"/>
      <c r="IVB297" s="755"/>
      <c r="IVC297" s="755"/>
      <c r="IVD297" s="755"/>
      <c r="IVE297" s="755"/>
      <c r="IVF297" s="755"/>
      <c r="IVG297" s="755"/>
      <c r="IVH297" s="755"/>
      <c r="IVI297" s="755"/>
      <c r="IVJ297" s="755"/>
      <c r="IVK297" s="755"/>
      <c r="IVL297" s="755"/>
      <c r="IVM297" s="755"/>
      <c r="IVN297" s="755"/>
      <c r="IVO297" s="755"/>
      <c r="IVP297" s="755"/>
      <c r="IVQ297" s="755"/>
      <c r="IVR297" s="755"/>
      <c r="IVS297" s="755"/>
      <c r="IVT297" s="755"/>
      <c r="IVU297" s="755"/>
      <c r="IVV297" s="755"/>
      <c r="IVW297" s="755"/>
      <c r="IVX297" s="755"/>
      <c r="IVY297" s="755"/>
      <c r="IVZ297" s="755"/>
      <c r="IWA297" s="755"/>
      <c r="IWB297" s="755"/>
      <c r="IWC297" s="755"/>
      <c r="IWD297" s="755"/>
      <c r="IWE297" s="755"/>
      <c r="IWF297" s="755"/>
      <c r="IWG297" s="755"/>
      <c r="IWH297" s="755"/>
      <c r="IWI297" s="755"/>
      <c r="IWJ297" s="755"/>
      <c r="IWK297" s="755"/>
      <c r="IWL297" s="755"/>
      <c r="IWM297" s="755"/>
      <c r="IWN297" s="755"/>
      <c r="IWO297" s="755"/>
      <c r="IWP297" s="755"/>
      <c r="IWQ297" s="755"/>
      <c r="IWR297" s="755"/>
      <c r="IWS297" s="755"/>
      <c r="IWT297" s="755"/>
      <c r="IWU297" s="755"/>
      <c r="IWV297" s="755"/>
      <c r="IWW297" s="755"/>
      <c r="IWX297" s="755"/>
      <c r="IWY297" s="755"/>
      <c r="IWZ297" s="755"/>
      <c r="IXA297" s="755"/>
      <c r="IXB297" s="755"/>
      <c r="IXC297" s="755"/>
      <c r="IXD297" s="755"/>
      <c r="IXE297" s="755"/>
      <c r="IXF297" s="755"/>
      <c r="IXG297" s="755"/>
      <c r="IXH297" s="755"/>
      <c r="IXI297" s="755"/>
      <c r="IXJ297" s="755"/>
      <c r="IXK297" s="755"/>
      <c r="IXL297" s="755"/>
      <c r="IXM297" s="755"/>
      <c r="IXN297" s="755"/>
      <c r="IXO297" s="755"/>
      <c r="IXP297" s="755"/>
      <c r="IXQ297" s="755"/>
      <c r="IXR297" s="755"/>
      <c r="IXS297" s="755"/>
      <c r="IXT297" s="755"/>
      <c r="IXU297" s="755"/>
      <c r="IXV297" s="755"/>
      <c r="IXW297" s="755"/>
      <c r="IXX297" s="755"/>
      <c r="IXY297" s="755"/>
      <c r="IXZ297" s="755"/>
      <c r="IYA297" s="755"/>
      <c r="IYB297" s="755"/>
      <c r="IYC297" s="755"/>
      <c r="IYD297" s="755"/>
      <c r="IYE297" s="755"/>
      <c r="IYF297" s="755"/>
      <c r="IYG297" s="755"/>
      <c r="IYH297" s="755"/>
      <c r="IYI297" s="755"/>
      <c r="IYJ297" s="755"/>
      <c r="IYK297" s="755"/>
      <c r="IYL297" s="755"/>
      <c r="IYM297" s="755"/>
      <c r="IYN297" s="755"/>
      <c r="IYO297" s="755"/>
      <c r="IYP297" s="755"/>
      <c r="IYQ297" s="755"/>
      <c r="IYR297" s="755"/>
      <c r="IYS297" s="755"/>
      <c r="IYT297" s="755"/>
      <c r="IYU297" s="755"/>
      <c r="IYV297" s="755"/>
      <c r="IYW297" s="755"/>
      <c r="IYX297" s="755"/>
      <c r="IYY297" s="755"/>
      <c r="IYZ297" s="755"/>
      <c r="IZA297" s="755"/>
      <c r="IZB297" s="755"/>
      <c r="IZC297" s="755"/>
      <c r="IZD297" s="755"/>
      <c r="IZE297" s="755"/>
      <c r="IZF297" s="755"/>
      <c r="IZG297" s="755"/>
      <c r="IZH297" s="755"/>
      <c r="IZI297" s="755"/>
      <c r="IZJ297" s="755"/>
      <c r="IZK297" s="755"/>
      <c r="IZL297" s="755"/>
      <c r="IZM297" s="755"/>
      <c r="IZN297" s="755"/>
      <c r="IZO297" s="755"/>
      <c r="IZP297" s="755"/>
      <c r="IZQ297" s="755"/>
      <c r="IZR297" s="755"/>
      <c r="IZS297" s="755"/>
      <c r="IZT297" s="755"/>
      <c r="IZU297" s="755"/>
      <c r="IZV297" s="755"/>
      <c r="IZW297" s="755"/>
      <c r="IZX297" s="755"/>
      <c r="IZY297" s="755"/>
      <c r="IZZ297" s="755"/>
      <c r="JAA297" s="755"/>
      <c r="JAB297" s="755"/>
      <c r="JAC297" s="755"/>
      <c r="JAD297" s="755"/>
      <c r="JAE297" s="755"/>
      <c r="JAF297" s="755"/>
      <c r="JAG297" s="755"/>
      <c r="JAH297" s="755"/>
      <c r="JAI297" s="755"/>
      <c r="JAJ297" s="755"/>
      <c r="JAK297" s="755"/>
      <c r="JAL297" s="755"/>
      <c r="JAM297" s="755"/>
      <c r="JAN297" s="755"/>
      <c r="JAO297" s="755"/>
      <c r="JAP297" s="755"/>
      <c r="JAQ297" s="755"/>
      <c r="JAR297" s="755"/>
      <c r="JAS297" s="755"/>
      <c r="JAT297" s="755"/>
      <c r="JAU297" s="755"/>
      <c r="JAV297" s="755"/>
      <c r="JAW297" s="755"/>
      <c r="JAX297" s="755"/>
      <c r="JAY297" s="755"/>
      <c r="JAZ297" s="755"/>
      <c r="JBA297" s="755"/>
      <c r="JBB297" s="755"/>
      <c r="JBC297" s="755"/>
      <c r="JBD297" s="755"/>
      <c r="JBE297" s="755"/>
      <c r="JBF297" s="755"/>
      <c r="JBG297" s="755"/>
      <c r="JBH297" s="755"/>
      <c r="JBI297" s="755"/>
      <c r="JBJ297" s="755"/>
      <c r="JBK297" s="755"/>
      <c r="JBL297" s="755"/>
      <c r="JBM297" s="755"/>
      <c r="JBN297" s="755"/>
      <c r="JBO297" s="755"/>
      <c r="JBP297" s="755"/>
      <c r="JBQ297" s="755"/>
      <c r="JBR297" s="755"/>
      <c r="JBS297" s="755"/>
      <c r="JBT297" s="755"/>
      <c r="JBU297" s="755"/>
      <c r="JBV297" s="755"/>
      <c r="JBW297" s="755"/>
      <c r="JBX297" s="755"/>
      <c r="JBY297" s="755"/>
      <c r="JBZ297" s="755"/>
      <c r="JCA297" s="755"/>
      <c r="JCB297" s="755"/>
      <c r="JCC297" s="755"/>
      <c r="JCD297" s="755"/>
      <c r="JCE297" s="755"/>
      <c r="JCF297" s="755"/>
      <c r="JCG297" s="755"/>
      <c r="JCH297" s="755"/>
      <c r="JCI297" s="755"/>
      <c r="JCJ297" s="755"/>
      <c r="JCK297" s="755"/>
      <c r="JCL297" s="755"/>
      <c r="JCM297" s="755"/>
      <c r="JCN297" s="755"/>
      <c r="JCO297" s="755"/>
      <c r="JCP297" s="755"/>
      <c r="JCQ297" s="755"/>
      <c r="JCR297" s="755"/>
      <c r="JCS297" s="755"/>
      <c r="JCT297" s="755"/>
      <c r="JCU297" s="755"/>
      <c r="JCV297" s="755"/>
      <c r="JCW297" s="755"/>
      <c r="JCX297" s="755"/>
      <c r="JCY297" s="755"/>
      <c r="JCZ297" s="755"/>
      <c r="JDA297" s="755"/>
      <c r="JDB297" s="755"/>
      <c r="JDC297" s="755"/>
      <c r="JDD297" s="755"/>
      <c r="JDE297" s="755"/>
      <c r="JDF297" s="755"/>
      <c r="JDG297" s="755"/>
      <c r="JDH297" s="755"/>
      <c r="JDI297" s="755"/>
      <c r="JDJ297" s="755"/>
      <c r="JDK297" s="755"/>
      <c r="JDL297" s="755"/>
      <c r="JDM297" s="755"/>
      <c r="JDN297" s="755"/>
      <c r="JDO297" s="755"/>
      <c r="JDP297" s="755"/>
      <c r="JDQ297" s="755"/>
      <c r="JDR297" s="755"/>
      <c r="JDS297" s="755"/>
      <c r="JDT297" s="755"/>
      <c r="JDU297" s="755"/>
      <c r="JDV297" s="755"/>
      <c r="JDW297" s="755"/>
      <c r="JDX297" s="755"/>
      <c r="JDY297" s="755"/>
      <c r="JDZ297" s="755"/>
      <c r="JEA297" s="755"/>
      <c r="JEB297" s="755"/>
      <c r="JEC297" s="755"/>
      <c r="JED297" s="755"/>
      <c r="JEE297" s="755"/>
      <c r="JEF297" s="755"/>
      <c r="JEG297" s="755"/>
      <c r="JEH297" s="755"/>
      <c r="JEI297" s="755"/>
      <c r="JEJ297" s="755"/>
      <c r="JEK297" s="755"/>
      <c r="JEL297" s="755"/>
      <c r="JEM297" s="755"/>
      <c r="JEN297" s="755"/>
      <c r="JEO297" s="755"/>
      <c r="JEP297" s="755"/>
      <c r="JEQ297" s="755"/>
      <c r="JER297" s="755"/>
      <c r="JES297" s="755"/>
      <c r="JET297" s="755"/>
      <c r="JEU297" s="755"/>
      <c r="JEV297" s="755"/>
      <c r="JEW297" s="755"/>
      <c r="JEX297" s="755"/>
      <c r="JEY297" s="755"/>
      <c r="JEZ297" s="755"/>
      <c r="JFA297" s="755"/>
      <c r="JFB297" s="755"/>
      <c r="JFC297" s="755"/>
      <c r="JFD297" s="755"/>
      <c r="JFE297" s="755"/>
      <c r="JFF297" s="755"/>
      <c r="JFG297" s="755"/>
      <c r="JFH297" s="755"/>
      <c r="JFI297" s="755"/>
      <c r="JFJ297" s="755"/>
      <c r="JFK297" s="755"/>
      <c r="JFL297" s="755"/>
      <c r="JFM297" s="755"/>
      <c r="JFN297" s="755"/>
      <c r="JFO297" s="755"/>
      <c r="JFP297" s="755"/>
      <c r="JFQ297" s="755"/>
      <c r="JFR297" s="755"/>
      <c r="JFS297" s="755"/>
      <c r="JFT297" s="755"/>
      <c r="JFU297" s="755"/>
      <c r="JFV297" s="755"/>
      <c r="JFW297" s="755"/>
      <c r="JFX297" s="755"/>
      <c r="JFY297" s="755"/>
      <c r="JFZ297" s="755"/>
      <c r="JGA297" s="755"/>
      <c r="JGB297" s="755"/>
      <c r="JGC297" s="755"/>
      <c r="JGD297" s="755"/>
      <c r="JGE297" s="755"/>
      <c r="JGF297" s="755"/>
      <c r="JGG297" s="755"/>
      <c r="JGH297" s="755"/>
      <c r="JGI297" s="755"/>
      <c r="JGJ297" s="755"/>
      <c r="JGK297" s="755"/>
      <c r="JGL297" s="755"/>
      <c r="JGM297" s="755"/>
      <c r="JGN297" s="755"/>
      <c r="JGO297" s="755"/>
      <c r="JGP297" s="755"/>
      <c r="JGQ297" s="755"/>
      <c r="JGR297" s="755"/>
      <c r="JGS297" s="755"/>
      <c r="JGT297" s="755"/>
      <c r="JGU297" s="755"/>
      <c r="JGV297" s="755"/>
      <c r="JGW297" s="755"/>
      <c r="JGX297" s="755"/>
      <c r="JGY297" s="755"/>
      <c r="JGZ297" s="755"/>
      <c r="JHA297" s="755"/>
      <c r="JHB297" s="755"/>
      <c r="JHC297" s="755"/>
      <c r="JHD297" s="755"/>
      <c r="JHE297" s="755"/>
      <c r="JHF297" s="755"/>
      <c r="JHG297" s="755"/>
      <c r="JHH297" s="755"/>
      <c r="JHI297" s="755"/>
      <c r="JHJ297" s="755"/>
      <c r="JHK297" s="755"/>
      <c r="JHL297" s="755"/>
      <c r="JHM297" s="755"/>
      <c r="JHN297" s="755"/>
      <c r="JHO297" s="755"/>
      <c r="JHP297" s="755"/>
      <c r="JHQ297" s="755"/>
      <c r="JHR297" s="755"/>
      <c r="JHS297" s="755"/>
      <c r="JHT297" s="755"/>
      <c r="JHU297" s="755"/>
      <c r="JHV297" s="755"/>
      <c r="JHW297" s="755"/>
      <c r="JHX297" s="755"/>
      <c r="JHY297" s="755"/>
      <c r="JHZ297" s="755"/>
      <c r="JIA297" s="755"/>
      <c r="JIB297" s="755"/>
      <c r="JIC297" s="755"/>
      <c r="JID297" s="755"/>
      <c r="JIE297" s="755"/>
      <c r="JIF297" s="755"/>
      <c r="JIG297" s="755"/>
      <c r="JIH297" s="755"/>
      <c r="JII297" s="755"/>
      <c r="JIJ297" s="755"/>
      <c r="JIK297" s="755"/>
      <c r="JIL297" s="755"/>
      <c r="JIM297" s="755"/>
      <c r="JIN297" s="755"/>
      <c r="JIO297" s="755"/>
      <c r="JIP297" s="755"/>
      <c r="JIQ297" s="755"/>
      <c r="JIR297" s="755"/>
      <c r="JIS297" s="755"/>
      <c r="JIT297" s="755"/>
      <c r="JIU297" s="755"/>
      <c r="JIV297" s="755"/>
      <c r="JIW297" s="755"/>
      <c r="JIX297" s="755"/>
      <c r="JIY297" s="755"/>
      <c r="JIZ297" s="755"/>
      <c r="JJA297" s="755"/>
      <c r="JJB297" s="755"/>
      <c r="JJC297" s="755"/>
      <c r="JJD297" s="755"/>
      <c r="JJE297" s="755"/>
      <c r="JJF297" s="755"/>
      <c r="JJG297" s="755"/>
      <c r="JJH297" s="755"/>
      <c r="JJI297" s="755"/>
      <c r="JJJ297" s="755"/>
      <c r="JJK297" s="755"/>
      <c r="JJL297" s="755"/>
      <c r="JJM297" s="755"/>
      <c r="JJN297" s="755"/>
      <c r="JJO297" s="755"/>
      <c r="JJP297" s="755"/>
      <c r="JJQ297" s="755"/>
      <c r="JJR297" s="755"/>
      <c r="JJS297" s="755"/>
      <c r="JJT297" s="755"/>
      <c r="JJU297" s="755"/>
      <c r="JJV297" s="755"/>
      <c r="JJW297" s="755"/>
      <c r="JJX297" s="755"/>
      <c r="JJY297" s="755"/>
      <c r="JJZ297" s="755"/>
      <c r="JKA297" s="755"/>
      <c r="JKB297" s="755"/>
      <c r="JKC297" s="755"/>
      <c r="JKD297" s="755"/>
      <c r="JKE297" s="755"/>
      <c r="JKF297" s="755"/>
      <c r="JKG297" s="755"/>
      <c r="JKH297" s="755"/>
      <c r="JKI297" s="755"/>
      <c r="JKJ297" s="755"/>
      <c r="JKK297" s="755"/>
      <c r="JKL297" s="755"/>
      <c r="JKM297" s="755"/>
      <c r="JKN297" s="755"/>
      <c r="JKO297" s="755"/>
      <c r="JKP297" s="755"/>
      <c r="JKQ297" s="755"/>
      <c r="JKR297" s="755"/>
      <c r="JKS297" s="755"/>
      <c r="JKT297" s="755"/>
      <c r="JKU297" s="755"/>
      <c r="JKV297" s="755"/>
      <c r="JKW297" s="755"/>
      <c r="JKX297" s="755"/>
      <c r="JKY297" s="755"/>
      <c r="JKZ297" s="755"/>
      <c r="JLA297" s="755"/>
      <c r="JLB297" s="755"/>
      <c r="JLC297" s="755"/>
      <c r="JLD297" s="755"/>
      <c r="JLE297" s="755"/>
      <c r="JLF297" s="755"/>
      <c r="JLG297" s="755"/>
      <c r="JLH297" s="755"/>
      <c r="JLI297" s="755"/>
      <c r="JLJ297" s="755"/>
      <c r="JLK297" s="755"/>
      <c r="JLL297" s="755"/>
      <c r="JLM297" s="755"/>
      <c r="JLN297" s="755"/>
      <c r="JLO297" s="755"/>
      <c r="JLP297" s="755"/>
      <c r="JLQ297" s="755"/>
      <c r="JLR297" s="755"/>
      <c r="JLS297" s="755"/>
      <c r="JLT297" s="755"/>
      <c r="JLU297" s="755"/>
      <c r="JLV297" s="755"/>
      <c r="JLW297" s="755"/>
      <c r="JLX297" s="755"/>
      <c r="JLY297" s="755"/>
      <c r="JLZ297" s="755"/>
      <c r="JMA297" s="755"/>
      <c r="JMB297" s="755"/>
      <c r="JMC297" s="755"/>
      <c r="JMD297" s="755"/>
      <c r="JME297" s="755"/>
      <c r="JMF297" s="755"/>
      <c r="JMG297" s="755"/>
      <c r="JMH297" s="755"/>
      <c r="JMI297" s="755"/>
      <c r="JMJ297" s="755"/>
      <c r="JMK297" s="755"/>
      <c r="JML297" s="755"/>
      <c r="JMM297" s="755"/>
      <c r="JMN297" s="755"/>
      <c r="JMO297" s="755"/>
      <c r="JMP297" s="755"/>
      <c r="JMQ297" s="755"/>
      <c r="JMR297" s="755"/>
      <c r="JMS297" s="755"/>
      <c r="JMT297" s="755"/>
      <c r="JMU297" s="755"/>
      <c r="JMV297" s="755"/>
      <c r="JMW297" s="755"/>
      <c r="JMX297" s="755"/>
      <c r="JMY297" s="755"/>
      <c r="JMZ297" s="755"/>
      <c r="JNA297" s="755"/>
      <c r="JNB297" s="755"/>
      <c r="JNC297" s="755"/>
      <c r="JND297" s="755"/>
      <c r="JNE297" s="755"/>
      <c r="JNF297" s="755"/>
      <c r="JNG297" s="755"/>
      <c r="JNH297" s="755"/>
      <c r="JNI297" s="755"/>
      <c r="JNJ297" s="755"/>
      <c r="JNK297" s="755"/>
      <c r="JNL297" s="755"/>
      <c r="JNM297" s="755"/>
      <c r="JNN297" s="755"/>
      <c r="JNO297" s="755"/>
      <c r="JNP297" s="755"/>
      <c r="JNQ297" s="755"/>
      <c r="JNR297" s="755"/>
      <c r="JNS297" s="755"/>
      <c r="JNT297" s="755"/>
      <c r="JNU297" s="755"/>
      <c r="JNV297" s="755"/>
      <c r="JNW297" s="755"/>
      <c r="JNX297" s="755"/>
      <c r="JNY297" s="755"/>
      <c r="JNZ297" s="755"/>
      <c r="JOA297" s="755"/>
      <c r="JOB297" s="755"/>
      <c r="JOC297" s="755"/>
      <c r="JOD297" s="755"/>
      <c r="JOE297" s="755"/>
      <c r="JOF297" s="755"/>
      <c r="JOG297" s="755"/>
      <c r="JOH297" s="755"/>
      <c r="JOI297" s="755"/>
      <c r="JOJ297" s="755"/>
      <c r="JOK297" s="755"/>
      <c r="JOL297" s="755"/>
      <c r="JOM297" s="755"/>
      <c r="JON297" s="755"/>
      <c r="JOO297" s="755"/>
      <c r="JOP297" s="755"/>
      <c r="JOQ297" s="755"/>
      <c r="JOR297" s="755"/>
      <c r="JOS297" s="755"/>
      <c r="JOT297" s="755"/>
      <c r="JOU297" s="755"/>
      <c r="JOV297" s="755"/>
      <c r="JOW297" s="755"/>
      <c r="JOX297" s="755"/>
      <c r="JOY297" s="755"/>
      <c r="JOZ297" s="755"/>
      <c r="JPA297" s="755"/>
      <c r="JPB297" s="755"/>
      <c r="JPC297" s="755"/>
      <c r="JPD297" s="755"/>
      <c r="JPE297" s="755"/>
      <c r="JPF297" s="755"/>
      <c r="JPG297" s="755"/>
      <c r="JPH297" s="755"/>
      <c r="JPI297" s="755"/>
      <c r="JPJ297" s="755"/>
      <c r="JPK297" s="755"/>
      <c r="JPL297" s="755"/>
      <c r="JPM297" s="755"/>
      <c r="JPN297" s="755"/>
      <c r="JPO297" s="755"/>
      <c r="JPP297" s="755"/>
      <c r="JPQ297" s="755"/>
      <c r="JPR297" s="755"/>
      <c r="JPS297" s="755"/>
      <c r="JPT297" s="755"/>
      <c r="JPU297" s="755"/>
      <c r="JPV297" s="755"/>
      <c r="JPW297" s="755"/>
      <c r="JPX297" s="755"/>
      <c r="JPY297" s="755"/>
      <c r="JPZ297" s="755"/>
      <c r="JQA297" s="755"/>
      <c r="JQB297" s="755"/>
      <c r="JQC297" s="755"/>
      <c r="JQD297" s="755"/>
      <c r="JQE297" s="755"/>
      <c r="JQF297" s="755"/>
      <c r="JQG297" s="755"/>
      <c r="JQH297" s="755"/>
      <c r="JQI297" s="755"/>
      <c r="JQJ297" s="755"/>
      <c r="JQK297" s="755"/>
      <c r="JQL297" s="755"/>
      <c r="JQM297" s="755"/>
      <c r="JQN297" s="755"/>
      <c r="JQO297" s="755"/>
      <c r="JQP297" s="755"/>
      <c r="JQQ297" s="755"/>
      <c r="JQR297" s="755"/>
      <c r="JQS297" s="755"/>
      <c r="JQT297" s="755"/>
      <c r="JQU297" s="755"/>
      <c r="JQV297" s="755"/>
      <c r="JQW297" s="755"/>
      <c r="JQX297" s="755"/>
      <c r="JQY297" s="755"/>
      <c r="JQZ297" s="755"/>
      <c r="JRA297" s="755"/>
      <c r="JRB297" s="755"/>
      <c r="JRC297" s="755"/>
      <c r="JRD297" s="755"/>
      <c r="JRE297" s="755"/>
      <c r="JRF297" s="755"/>
      <c r="JRG297" s="755"/>
      <c r="JRH297" s="755"/>
      <c r="JRI297" s="755"/>
      <c r="JRJ297" s="755"/>
      <c r="JRK297" s="755"/>
      <c r="JRL297" s="755"/>
      <c r="JRM297" s="755"/>
      <c r="JRN297" s="755"/>
      <c r="JRO297" s="755"/>
      <c r="JRP297" s="755"/>
      <c r="JRQ297" s="755"/>
      <c r="JRR297" s="755"/>
      <c r="JRS297" s="755"/>
      <c r="JRT297" s="755"/>
      <c r="JRU297" s="755"/>
      <c r="JRV297" s="755"/>
      <c r="JRW297" s="755"/>
      <c r="JRX297" s="755"/>
      <c r="JRY297" s="755"/>
      <c r="JRZ297" s="755"/>
      <c r="JSA297" s="755"/>
      <c r="JSB297" s="755"/>
      <c r="JSC297" s="755"/>
      <c r="JSD297" s="755"/>
      <c r="JSE297" s="755"/>
      <c r="JSF297" s="755"/>
      <c r="JSG297" s="755"/>
      <c r="JSH297" s="755"/>
      <c r="JSI297" s="755"/>
      <c r="JSJ297" s="755"/>
      <c r="JSK297" s="755"/>
      <c r="JSL297" s="755"/>
      <c r="JSM297" s="755"/>
      <c r="JSN297" s="755"/>
      <c r="JSO297" s="755"/>
      <c r="JSP297" s="755"/>
      <c r="JSQ297" s="755"/>
      <c r="JSR297" s="755"/>
      <c r="JSS297" s="755"/>
      <c r="JST297" s="755"/>
      <c r="JSU297" s="755"/>
      <c r="JSV297" s="755"/>
      <c r="JSW297" s="755"/>
      <c r="JSX297" s="755"/>
      <c r="JSY297" s="755"/>
      <c r="JSZ297" s="755"/>
      <c r="JTA297" s="755"/>
      <c r="JTB297" s="755"/>
      <c r="JTC297" s="755"/>
      <c r="JTD297" s="755"/>
      <c r="JTE297" s="755"/>
      <c r="JTF297" s="755"/>
      <c r="JTG297" s="755"/>
      <c r="JTH297" s="755"/>
      <c r="JTI297" s="755"/>
      <c r="JTJ297" s="755"/>
      <c r="JTK297" s="755"/>
      <c r="JTL297" s="755"/>
      <c r="JTM297" s="755"/>
      <c r="JTN297" s="755"/>
      <c r="JTO297" s="755"/>
      <c r="JTP297" s="755"/>
      <c r="JTQ297" s="755"/>
      <c r="JTR297" s="755"/>
      <c r="JTS297" s="755"/>
      <c r="JTT297" s="755"/>
      <c r="JTU297" s="755"/>
      <c r="JTV297" s="755"/>
      <c r="JTW297" s="755"/>
      <c r="JTX297" s="755"/>
      <c r="JTY297" s="755"/>
      <c r="JTZ297" s="755"/>
      <c r="JUA297" s="755"/>
      <c r="JUB297" s="755"/>
      <c r="JUC297" s="755"/>
      <c r="JUD297" s="755"/>
      <c r="JUE297" s="755"/>
      <c r="JUF297" s="755"/>
      <c r="JUG297" s="755"/>
      <c r="JUH297" s="755"/>
      <c r="JUI297" s="755"/>
      <c r="JUJ297" s="755"/>
      <c r="JUK297" s="755"/>
      <c r="JUL297" s="755"/>
      <c r="JUM297" s="755"/>
      <c r="JUN297" s="755"/>
      <c r="JUO297" s="755"/>
      <c r="JUP297" s="755"/>
      <c r="JUQ297" s="755"/>
      <c r="JUR297" s="755"/>
      <c r="JUS297" s="755"/>
      <c r="JUT297" s="755"/>
      <c r="JUU297" s="755"/>
      <c r="JUV297" s="755"/>
      <c r="JUW297" s="755"/>
      <c r="JUX297" s="755"/>
      <c r="JUY297" s="755"/>
      <c r="JUZ297" s="755"/>
      <c r="JVA297" s="755"/>
      <c r="JVB297" s="755"/>
      <c r="JVC297" s="755"/>
      <c r="JVD297" s="755"/>
      <c r="JVE297" s="755"/>
      <c r="JVF297" s="755"/>
      <c r="JVG297" s="755"/>
      <c r="JVH297" s="755"/>
      <c r="JVI297" s="755"/>
      <c r="JVJ297" s="755"/>
      <c r="JVK297" s="755"/>
      <c r="JVL297" s="755"/>
      <c r="JVM297" s="755"/>
      <c r="JVN297" s="755"/>
      <c r="JVO297" s="755"/>
      <c r="JVP297" s="755"/>
      <c r="JVQ297" s="755"/>
      <c r="JVR297" s="755"/>
      <c r="JVS297" s="755"/>
      <c r="JVT297" s="755"/>
      <c r="JVU297" s="755"/>
      <c r="JVV297" s="755"/>
      <c r="JVW297" s="755"/>
      <c r="JVX297" s="755"/>
      <c r="JVY297" s="755"/>
      <c r="JVZ297" s="755"/>
      <c r="JWA297" s="755"/>
      <c r="JWB297" s="755"/>
      <c r="JWC297" s="755"/>
      <c r="JWD297" s="755"/>
      <c r="JWE297" s="755"/>
      <c r="JWF297" s="755"/>
      <c r="JWG297" s="755"/>
      <c r="JWH297" s="755"/>
      <c r="JWI297" s="755"/>
      <c r="JWJ297" s="755"/>
      <c r="JWK297" s="755"/>
      <c r="JWL297" s="755"/>
      <c r="JWM297" s="755"/>
      <c r="JWN297" s="755"/>
      <c r="JWO297" s="755"/>
      <c r="JWP297" s="755"/>
      <c r="JWQ297" s="755"/>
      <c r="JWR297" s="755"/>
      <c r="JWS297" s="755"/>
      <c r="JWT297" s="755"/>
      <c r="JWU297" s="755"/>
      <c r="JWV297" s="755"/>
      <c r="JWW297" s="755"/>
      <c r="JWX297" s="755"/>
      <c r="JWY297" s="755"/>
      <c r="JWZ297" s="755"/>
      <c r="JXA297" s="755"/>
      <c r="JXB297" s="755"/>
      <c r="JXC297" s="755"/>
      <c r="JXD297" s="755"/>
      <c r="JXE297" s="755"/>
      <c r="JXF297" s="755"/>
      <c r="JXG297" s="755"/>
      <c r="JXH297" s="755"/>
      <c r="JXI297" s="755"/>
      <c r="JXJ297" s="755"/>
      <c r="JXK297" s="755"/>
      <c r="JXL297" s="755"/>
      <c r="JXM297" s="755"/>
      <c r="JXN297" s="755"/>
      <c r="JXO297" s="755"/>
      <c r="JXP297" s="755"/>
      <c r="JXQ297" s="755"/>
      <c r="JXR297" s="755"/>
      <c r="JXS297" s="755"/>
      <c r="JXT297" s="755"/>
      <c r="JXU297" s="755"/>
      <c r="JXV297" s="755"/>
      <c r="JXW297" s="755"/>
      <c r="JXX297" s="755"/>
      <c r="JXY297" s="755"/>
      <c r="JXZ297" s="755"/>
      <c r="JYA297" s="755"/>
      <c r="JYB297" s="755"/>
      <c r="JYC297" s="755"/>
      <c r="JYD297" s="755"/>
      <c r="JYE297" s="755"/>
      <c r="JYF297" s="755"/>
      <c r="JYG297" s="755"/>
      <c r="JYH297" s="755"/>
      <c r="JYI297" s="755"/>
      <c r="JYJ297" s="755"/>
      <c r="JYK297" s="755"/>
      <c r="JYL297" s="755"/>
      <c r="JYM297" s="755"/>
      <c r="JYN297" s="755"/>
      <c r="JYO297" s="755"/>
      <c r="JYP297" s="755"/>
      <c r="JYQ297" s="755"/>
      <c r="JYR297" s="755"/>
      <c r="JYS297" s="755"/>
      <c r="JYT297" s="755"/>
      <c r="JYU297" s="755"/>
      <c r="JYV297" s="755"/>
      <c r="JYW297" s="755"/>
      <c r="JYX297" s="755"/>
      <c r="JYY297" s="755"/>
      <c r="JYZ297" s="755"/>
      <c r="JZA297" s="755"/>
      <c r="JZB297" s="755"/>
      <c r="JZC297" s="755"/>
      <c r="JZD297" s="755"/>
      <c r="JZE297" s="755"/>
      <c r="JZF297" s="755"/>
      <c r="JZG297" s="755"/>
      <c r="JZH297" s="755"/>
      <c r="JZI297" s="755"/>
      <c r="JZJ297" s="755"/>
      <c r="JZK297" s="755"/>
      <c r="JZL297" s="755"/>
      <c r="JZM297" s="755"/>
      <c r="JZN297" s="755"/>
      <c r="JZO297" s="755"/>
      <c r="JZP297" s="755"/>
      <c r="JZQ297" s="755"/>
      <c r="JZR297" s="755"/>
      <c r="JZS297" s="755"/>
      <c r="JZT297" s="755"/>
      <c r="JZU297" s="755"/>
      <c r="JZV297" s="755"/>
      <c r="JZW297" s="755"/>
      <c r="JZX297" s="755"/>
      <c r="JZY297" s="755"/>
      <c r="JZZ297" s="755"/>
      <c r="KAA297" s="755"/>
      <c r="KAB297" s="755"/>
      <c r="KAC297" s="755"/>
      <c r="KAD297" s="755"/>
      <c r="KAE297" s="755"/>
      <c r="KAF297" s="755"/>
      <c r="KAG297" s="755"/>
      <c r="KAH297" s="755"/>
      <c r="KAI297" s="755"/>
      <c r="KAJ297" s="755"/>
      <c r="KAK297" s="755"/>
      <c r="KAL297" s="755"/>
      <c r="KAM297" s="755"/>
      <c r="KAN297" s="755"/>
      <c r="KAO297" s="755"/>
      <c r="KAP297" s="755"/>
      <c r="KAQ297" s="755"/>
      <c r="KAR297" s="755"/>
      <c r="KAS297" s="755"/>
      <c r="KAT297" s="755"/>
      <c r="KAU297" s="755"/>
      <c r="KAV297" s="755"/>
      <c r="KAW297" s="755"/>
      <c r="KAX297" s="755"/>
      <c r="KAY297" s="755"/>
      <c r="KAZ297" s="755"/>
      <c r="KBA297" s="755"/>
      <c r="KBB297" s="755"/>
      <c r="KBC297" s="755"/>
      <c r="KBD297" s="755"/>
      <c r="KBE297" s="755"/>
      <c r="KBF297" s="755"/>
      <c r="KBG297" s="755"/>
      <c r="KBH297" s="755"/>
      <c r="KBI297" s="755"/>
      <c r="KBJ297" s="755"/>
      <c r="KBK297" s="755"/>
      <c r="KBL297" s="755"/>
      <c r="KBM297" s="755"/>
      <c r="KBN297" s="755"/>
      <c r="KBO297" s="755"/>
      <c r="KBP297" s="755"/>
      <c r="KBQ297" s="755"/>
      <c r="KBR297" s="755"/>
      <c r="KBS297" s="755"/>
      <c r="KBT297" s="755"/>
      <c r="KBU297" s="755"/>
      <c r="KBV297" s="755"/>
      <c r="KBW297" s="755"/>
      <c r="KBX297" s="755"/>
      <c r="KBY297" s="755"/>
      <c r="KBZ297" s="755"/>
      <c r="KCA297" s="755"/>
      <c r="KCB297" s="755"/>
      <c r="KCC297" s="755"/>
      <c r="KCD297" s="755"/>
      <c r="KCE297" s="755"/>
      <c r="KCF297" s="755"/>
      <c r="KCG297" s="755"/>
      <c r="KCH297" s="755"/>
      <c r="KCI297" s="755"/>
      <c r="KCJ297" s="755"/>
      <c r="KCK297" s="755"/>
      <c r="KCL297" s="755"/>
      <c r="KCM297" s="755"/>
      <c r="KCN297" s="755"/>
      <c r="KCO297" s="755"/>
      <c r="KCP297" s="755"/>
      <c r="KCQ297" s="755"/>
      <c r="KCR297" s="755"/>
      <c r="KCS297" s="755"/>
      <c r="KCT297" s="755"/>
      <c r="KCU297" s="755"/>
      <c r="KCV297" s="755"/>
      <c r="KCW297" s="755"/>
      <c r="KCX297" s="755"/>
      <c r="KCY297" s="755"/>
      <c r="KCZ297" s="755"/>
      <c r="KDA297" s="755"/>
      <c r="KDB297" s="755"/>
      <c r="KDC297" s="755"/>
      <c r="KDD297" s="755"/>
      <c r="KDE297" s="755"/>
      <c r="KDF297" s="755"/>
      <c r="KDG297" s="755"/>
      <c r="KDH297" s="755"/>
      <c r="KDI297" s="755"/>
      <c r="KDJ297" s="755"/>
      <c r="KDK297" s="755"/>
      <c r="KDL297" s="755"/>
      <c r="KDM297" s="755"/>
      <c r="KDN297" s="755"/>
      <c r="KDO297" s="755"/>
      <c r="KDP297" s="755"/>
      <c r="KDQ297" s="755"/>
      <c r="KDR297" s="755"/>
      <c r="KDS297" s="755"/>
      <c r="KDT297" s="755"/>
      <c r="KDU297" s="755"/>
      <c r="KDV297" s="755"/>
      <c r="KDW297" s="755"/>
      <c r="KDX297" s="755"/>
      <c r="KDY297" s="755"/>
      <c r="KDZ297" s="755"/>
      <c r="KEA297" s="755"/>
      <c r="KEB297" s="755"/>
      <c r="KEC297" s="755"/>
      <c r="KED297" s="755"/>
      <c r="KEE297" s="755"/>
      <c r="KEF297" s="755"/>
      <c r="KEG297" s="755"/>
      <c r="KEH297" s="755"/>
      <c r="KEI297" s="755"/>
      <c r="KEJ297" s="755"/>
      <c r="KEK297" s="755"/>
      <c r="KEL297" s="755"/>
      <c r="KEM297" s="755"/>
      <c r="KEN297" s="755"/>
      <c r="KEO297" s="755"/>
      <c r="KEP297" s="755"/>
      <c r="KEQ297" s="755"/>
      <c r="KER297" s="755"/>
      <c r="KES297" s="755"/>
      <c r="KET297" s="755"/>
      <c r="KEU297" s="755"/>
      <c r="KEV297" s="755"/>
      <c r="KEW297" s="755"/>
      <c r="KEX297" s="755"/>
      <c r="KEY297" s="755"/>
      <c r="KEZ297" s="755"/>
      <c r="KFA297" s="755"/>
      <c r="KFB297" s="755"/>
      <c r="KFC297" s="755"/>
      <c r="KFD297" s="755"/>
      <c r="KFE297" s="755"/>
      <c r="KFF297" s="755"/>
      <c r="KFG297" s="755"/>
      <c r="KFH297" s="755"/>
      <c r="KFI297" s="755"/>
      <c r="KFJ297" s="755"/>
      <c r="KFK297" s="755"/>
      <c r="KFL297" s="755"/>
      <c r="KFM297" s="755"/>
      <c r="KFN297" s="755"/>
      <c r="KFO297" s="755"/>
      <c r="KFP297" s="755"/>
      <c r="KFQ297" s="755"/>
      <c r="KFR297" s="755"/>
      <c r="KFS297" s="755"/>
      <c r="KFT297" s="755"/>
      <c r="KFU297" s="755"/>
      <c r="KFV297" s="755"/>
      <c r="KFW297" s="755"/>
      <c r="KFX297" s="755"/>
      <c r="KFY297" s="755"/>
      <c r="KFZ297" s="755"/>
      <c r="KGA297" s="755"/>
      <c r="KGB297" s="755"/>
      <c r="KGC297" s="755"/>
      <c r="KGD297" s="755"/>
      <c r="KGE297" s="755"/>
      <c r="KGF297" s="755"/>
      <c r="KGG297" s="755"/>
      <c r="KGH297" s="755"/>
      <c r="KGI297" s="755"/>
      <c r="KGJ297" s="755"/>
      <c r="KGK297" s="755"/>
      <c r="KGL297" s="755"/>
      <c r="KGM297" s="755"/>
      <c r="KGN297" s="755"/>
      <c r="KGO297" s="755"/>
      <c r="KGP297" s="755"/>
      <c r="KGQ297" s="755"/>
      <c r="KGR297" s="755"/>
      <c r="KGS297" s="755"/>
      <c r="KGT297" s="755"/>
      <c r="KGU297" s="755"/>
      <c r="KGV297" s="755"/>
      <c r="KGW297" s="755"/>
      <c r="KGX297" s="755"/>
      <c r="KGY297" s="755"/>
      <c r="KGZ297" s="755"/>
      <c r="KHA297" s="755"/>
      <c r="KHB297" s="755"/>
      <c r="KHC297" s="755"/>
      <c r="KHD297" s="755"/>
      <c r="KHE297" s="755"/>
      <c r="KHF297" s="755"/>
      <c r="KHG297" s="755"/>
      <c r="KHH297" s="755"/>
      <c r="KHI297" s="755"/>
      <c r="KHJ297" s="755"/>
      <c r="KHK297" s="755"/>
      <c r="KHL297" s="755"/>
      <c r="KHM297" s="755"/>
      <c r="KHN297" s="755"/>
      <c r="KHO297" s="755"/>
      <c r="KHP297" s="755"/>
      <c r="KHQ297" s="755"/>
      <c r="KHR297" s="755"/>
      <c r="KHS297" s="755"/>
      <c r="KHT297" s="755"/>
      <c r="KHU297" s="755"/>
      <c r="KHV297" s="755"/>
      <c r="KHW297" s="755"/>
      <c r="KHX297" s="755"/>
      <c r="KHY297" s="755"/>
      <c r="KHZ297" s="755"/>
      <c r="KIA297" s="755"/>
      <c r="KIB297" s="755"/>
      <c r="KIC297" s="755"/>
      <c r="KID297" s="755"/>
      <c r="KIE297" s="755"/>
      <c r="KIF297" s="755"/>
      <c r="KIG297" s="755"/>
      <c r="KIH297" s="755"/>
      <c r="KII297" s="755"/>
      <c r="KIJ297" s="755"/>
      <c r="KIK297" s="755"/>
      <c r="KIL297" s="755"/>
      <c r="KIM297" s="755"/>
      <c r="KIN297" s="755"/>
      <c r="KIO297" s="755"/>
      <c r="KIP297" s="755"/>
      <c r="KIQ297" s="755"/>
      <c r="KIR297" s="755"/>
      <c r="KIS297" s="755"/>
      <c r="KIT297" s="755"/>
      <c r="KIU297" s="755"/>
      <c r="KIV297" s="755"/>
      <c r="KIW297" s="755"/>
      <c r="KIX297" s="755"/>
      <c r="KIY297" s="755"/>
      <c r="KIZ297" s="755"/>
      <c r="KJA297" s="755"/>
      <c r="KJB297" s="755"/>
      <c r="KJC297" s="755"/>
      <c r="KJD297" s="755"/>
      <c r="KJE297" s="755"/>
      <c r="KJF297" s="755"/>
      <c r="KJG297" s="755"/>
      <c r="KJH297" s="755"/>
      <c r="KJI297" s="755"/>
      <c r="KJJ297" s="755"/>
      <c r="KJK297" s="755"/>
      <c r="KJL297" s="755"/>
      <c r="KJM297" s="755"/>
      <c r="KJN297" s="755"/>
      <c r="KJO297" s="755"/>
      <c r="KJP297" s="755"/>
      <c r="KJQ297" s="755"/>
      <c r="KJR297" s="755"/>
      <c r="KJS297" s="755"/>
      <c r="KJT297" s="755"/>
      <c r="KJU297" s="755"/>
      <c r="KJV297" s="755"/>
      <c r="KJW297" s="755"/>
      <c r="KJX297" s="755"/>
      <c r="KJY297" s="755"/>
      <c r="KJZ297" s="755"/>
      <c r="KKA297" s="755"/>
      <c r="KKB297" s="755"/>
      <c r="KKC297" s="755"/>
      <c r="KKD297" s="755"/>
      <c r="KKE297" s="755"/>
      <c r="KKF297" s="755"/>
      <c r="KKG297" s="755"/>
      <c r="KKH297" s="755"/>
      <c r="KKI297" s="755"/>
      <c r="KKJ297" s="755"/>
      <c r="KKK297" s="755"/>
      <c r="KKL297" s="755"/>
      <c r="KKM297" s="755"/>
      <c r="KKN297" s="755"/>
      <c r="KKO297" s="755"/>
      <c r="KKP297" s="755"/>
      <c r="KKQ297" s="755"/>
      <c r="KKR297" s="755"/>
      <c r="KKS297" s="755"/>
      <c r="KKT297" s="755"/>
      <c r="KKU297" s="755"/>
      <c r="KKV297" s="755"/>
      <c r="KKW297" s="755"/>
      <c r="KKX297" s="755"/>
      <c r="KKY297" s="755"/>
      <c r="KKZ297" s="755"/>
      <c r="KLA297" s="755"/>
      <c r="KLB297" s="755"/>
      <c r="KLC297" s="755"/>
      <c r="KLD297" s="755"/>
      <c r="KLE297" s="755"/>
      <c r="KLF297" s="755"/>
      <c r="KLG297" s="755"/>
      <c r="KLH297" s="755"/>
      <c r="KLI297" s="755"/>
      <c r="KLJ297" s="755"/>
      <c r="KLK297" s="755"/>
      <c r="KLL297" s="755"/>
      <c r="KLM297" s="755"/>
      <c r="KLN297" s="755"/>
      <c r="KLO297" s="755"/>
      <c r="KLP297" s="755"/>
      <c r="KLQ297" s="755"/>
      <c r="KLR297" s="755"/>
      <c r="KLS297" s="755"/>
      <c r="KLT297" s="755"/>
      <c r="KLU297" s="755"/>
      <c r="KLV297" s="755"/>
      <c r="KLW297" s="755"/>
      <c r="KLX297" s="755"/>
      <c r="KLY297" s="755"/>
      <c r="KLZ297" s="755"/>
      <c r="KMA297" s="755"/>
      <c r="KMB297" s="755"/>
      <c r="KMC297" s="755"/>
      <c r="KMD297" s="755"/>
      <c r="KME297" s="755"/>
      <c r="KMF297" s="755"/>
      <c r="KMG297" s="755"/>
      <c r="KMH297" s="755"/>
      <c r="KMI297" s="755"/>
      <c r="KMJ297" s="755"/>
      <c r="KMK297" s="755"/>
      <c r="KML297" s="755"/>
      <c r="KMM297" s="755"/>
      <c r="KMN297" s="755"/>
      <c r="KMO297" s="755"/>
      <c r="KMP297" s="755"/>
      <c r="KMQ297" s="755"/>
      <c r="KMR297" s="755"/>
      <c r="KMS297" s="755"/>
      <c r="KMT297" s="755"/>
      <c r="KMU297" s="755"/>
      <c r="KMV297" s="755"/>
      <c r="KMW297" s="755"/>
      <c r="KMX297" s="755"/>
      <c r="KMY297" s="755"/>
      <c r="KMZ297" s="755"/>
      <c r="KNA297" s="755"/>
      <c r="KNB297" s="755"/>
      <c r="KNC297" s="755"/>
      <c r="KND297" s="755"/>
      <c r="KNE297" s="755"/>
      <c r="KNF297" s="755"/>
      <c r="KNG297" s="755"/>
      <c r="KNH297" s="755"/>
      <c r="KNI297" s="755"/>
      <c r="KNJ297" s="755"/>
      <c r="KNK297" s="755"/>
      <c r="KNL297" s="755"/>
      <c r="KNM297" s="755"/>
      <c r="KNN297" s="755"/>
      <c r="KNO297" s="755"/>
      <c r="KNP297" s="755"/>
      <c r="KNQ297" s="755"/>
      <c r="KNR297" s="755"/>
      <c r="KNS297" s="755"/>
      <c r="KNT297" s="755"/>
      <c r="KNU297" s="755"/>
      <c r="KNV297" s="755"/>
      <c r="KNW297" s="755"/>
      <c r="KNX297" s="755"/>
      <c r="KNY297" s="755"/>
      <c r="KNZ297" s="755"/>
      <c r="KOA297" s="755"/>
      <c r="KOB297" s="755"/>
      <c r="KOC297" s="755"/>
      <c r="KOD297" s="755"/>
      <c r="KOE297" s="755"/>
      <c r="KOF297" s="755"/>
      <c r="KOG297" s="755"/>
      <c r="KOH297" s="755"/>
      <c r="KOI297" s="755"/>
      <c r="KOJ297" s="755"/>
      <c r="KOK297" s="755"/>
      <c r="KOL297" s="755"/>
      <c r="KOM297" s="755"/>
      <c r="KON297" s="755"/>
      <c r="KOO297" s="755"/>
      <c r="KOP297" s="755"/>
      <c r="KOQ297" s="755"/>
      <c r="KOR297" s="755"/>
      <c r="KOS297" s="755"/>
      <c r="KOT297" s="755"/>
      <c r="KOU297" s="755"/>
      <c r="KOV297" s="755"/>
      <c r="KOW297" s="755"/>
      <c r="KOX297" s="755"/>
      <c r="KOY297" s="755"/>
      <c r="KOZ297" s="755"/>
      <c r="KPA297" s="755"/>
      <c r="KPB297" s="755"/>
      <c r="KPC297" s="755"/>
      <c r="KPD297" s="755"/>
      <c r="KPE297" s="755"/>
      <c r="KPF297" s="755"/>
      <c r="KPG297" s="755"/>
      <c r="KPH297" s="755"/>
      <c r="KPI297" s="755"/>
      <c r="KPJ297" s="755"/>
      <c r="KPK297" s="755"/>
      <c r="KPL297" s="755"/>
      <c r="KPM297" s="755"/>
      <c r="KPN297" s="755"/>
      <c r="KPO297" s="755"/>
      <c r="KPP297" s="755"/>
      <c r="KPQ297" s="755"/>
      <c r="KPR297" s="755"/>
      <c r="KPS297" s="755"/>
      <c r="KPT297" s="755"/>
      <c r="KPU297" s="755"/>
      <c r="KPV297" s="755"/>
      <c r="KPW297" s="755"/>
      <c r="KPX297" s="755"/>
      <c r="KPY297" s="755"/>
      <c r="KPZ297" s="755"/>
      <c r="KQA297" s="755"/>
      <c r="KQB297" s="755"/>
      <c r="KQC297" s="755"/>
      <c r="KQD297" s="755"/>
      <c r="KQE297" s="755"/>
      <c r="KQF297" s="755"/>
      <c r="KQG297" s="755"/>
      <c r="KQH297" s="755"/>
      <c r="KQI297" s="755"/>
      <c r="KQJ297" s="755"/>
      <c r="KQK297" s="755"/>
      <c r="KQL297" s="755"/>
      <c r="KQM297" s="755"/>
      <c r="KQN297" s="755"/>
      <c r="KQO297" s="755"/>
      <c r="KQP297" s="755"/>
      <c r="KQQ297" s="755"/>
      <c r="KQR297" s="755"/>
      <c r="KQS297" s="755"/>
      <c r="KQT297" s="755"/>
      <c r="KQU297" s="755"/>
      <c r="KQV297" s="755"/>
      <c r="KQW297" s="755"/>
      <c r="KQX297" s="755"/>
      <c r="KQY297" s="755"/>
      <c r="KQZ297" s="755"/>
      <c r="KRA297" s="755"/>
      <c r="KRB297" s="755"/>
      <c r="KRC297" s="755"/>
      <c r="KRD297" s="755"/>
      <c r="KRE297" s="755"/>
      <c r="KRF297" s="755"/>
      <c r="KRG297" s="755"/>
      <c r="KRH297" s="755"/>
      <c r="KRI297" s="755"/>
      <c r="KRJ297" s="755"/>
      <c r="KRK297" s="755"/>
      <c r="KRL297" s="755"/>
      <c r="KRM297" s="755"/>
      <c r="KRN297" s="755"/>
      <c r="KRO297" s="755"/>
      <c r="KRP297" s="755"/>
      <c r="KRQ297" s="755"/>
      <c r="KRR297" s="755"/>
      <c r="KRS297" s="755"/>
      <c r="KRT297" s="755"/>
      <c r="KRU297" s="755"/>
      <c r="KRV297" s="755"/>
      <c r="KRW297" s="755"/>
      <c r="KRX297" s="755"/>
      <c r="KRY297" s="755"/>
      <c r="KRZ297" s="755"/>
      <c r="KSA297" s="755"/>
      <c r="KSB297" s="755"/>
      <c r="KSC297" s="755"/>
      <c r="KSD297" s="755"/>
      <c r="KSE297" s="755"/>
      <c r="KSF297" s="755"/>
      <c r="KSG297" s="755"/>
      <c r="KSH297" s="755"/>
      <c r="KSI297" s="755"/>
      <c r="KSJ297" s="755"/>
      <c r="KSK297" s="755"/>
      <c r="KSL297" s="755"/>
      <c r="KSM297" s="755"/>
      <c r="KSN297" s="755"/>
      <c r="KSO297" s="755"/>
      <c r="KSP297" s="755"/>
      <c r="KSQ297" s="755"/>
      <c r="KSR297" s="755"/>
      <c r="KSS297" s="755"/>
      <c r="KST297" s="755"/>
      <c r="KSU297" s="755"/>
      <c r="KSV297" s="755"/>
      <c r="KSW297" s="755"/>
      <c r="KSX297" s="755"/>
      <c r="KSY297" s="755"/>
      <c r="KSZ297" s="755"/>
      <c r="KTA297" s="755"/>
      <c r="KTB297" s="755"/>
      <c r="KTC297" s="755"/>
      <c r="KTD297" s="755"/>
      <c r="KTE297" s="755"/>
      <c r="KTF297" s="755"/>
      <c r="KTG297" s="755"/>
      <c r="KTH297" s="755"/>
      <c r="KTI297" s="755"/>
      <c r="KTJ297" s="755"/>
      <c r="KTK297" s="755"/>
      <c r="KTL297" s="755"/>
      <c r="KTM297" s="755"/>
      <c r="KTN297" s="755"/>
      <c r="KTO297" s="755"/>
      <c r="KTP297" s="755"/>
      <c r="KTQ297" s="755"/>
      <c r="KTR297" s="755"/>
      <c r="KTS297" s="755"/>
      <c r="KTT297" s="755"/>
      <c r="KTU297" s="755"/>
      <c r="KTV297" s="755"/>
      <c r="KTW297" s="755"/>
      <c r="KTX297" s="755"/>
      <c r="KTY297" s="755"/>
      <c r="KTZ297" s="755"/>
      <c r="KUA297" s="755"/>
      <c r="KUB297" s="755"/>
      <c r="KUC297" s="755"/>
      <c r="KUD297" s="755"/>
      <c r="KUE297" s="755"/>
      <c r="KUF297" s="755"/>
      <c r="KUG297" s="755"/>
      <c r="KUH297" s="755"/>
      <c r="KUI297" s="755"/>
      <c r="KUJ297" s="755"/>
      <c r="KUK297" s="755"/>
      <c r="KUL297" s="755"/>
      <c r="KUM297" s="755"/>
      <c r="KUN297" s="755"/>
      <c r="KUO297" s="755"/>
      <c r="KUP297" s="755"/>
      <c r="KUQ297" s="755"/>
      <c r="KUR297" s="755"/>
      <c r="KUS297" s="755"/>
      <c r="KUT297" s="755"/>
      <c r="KUU297" s="755"/>
      <c r="KUV297" s="755"/>
      <c r="KUW297" s="755"/>
      <c r="KUX297" s="755"/>
      <c r="KUY297" s="755"/>
      <c r="KUZ297" s="755"/>
      <c r="KVA297" s="755"/>
      <c r="KVB297" s="755"/>
      <c r="KVC297" s="755"/>
      <c r="KVD297" s="755"/>
      <c r="KVE297" s="755"/>
      <c r="KVF297" s="755"/>
      <c r="KVG297" s="755"/>
      <c r="KVH297" s="755"/>
      <c r="KVI297" s="755"/>
      <c r="KVJ297" s="755"/>
      <c r="KVK297" s="755"/>
      <c r="KVL297" s="755"/>
      <c r="KVM297" s="755"/>
      <c r="KVN297" s="755"/>
      <c r="KVO297" s="755"/>
      <c r="KVP297" s="755"/>
      <c r="KVQ297" s="755"/>
      <c r="KVR297" s="755"/>
      <c r="KVS297" s="755"/>
      <c r="KVT297" s="755"/>
      <c r="KVU297" s="755"/>
      <c r="KVV297" s="755"/>
      <c r="KVW297" s="755"/>
      <c r="KVX297" s="755"/>
      <c r="KVY297" s="755"/>
      <c r="KVZ297" s="755"/>
      <c r="KWA297" s="755"/>
      <c r="KWB297" s="755"/>
      <c r="KWC297" s="755"/>
      <c r="KWD297" s="755"/>
      <c r="KWE297" s="755"/>
      <c r="KWF297" s="755"/>
      <c r="KWG297" s="755"/>
      <c r="KWH297" s="755"/>
      <c r="KWI297" s="755"/>
      <c r="KWJ297" s="755"/>
      <c r="KWK297" s="755"/>
      <c r="KWL297" s="755"/>
      <c r="KWM297" s="755"/>
      <c r="KWN297" s="755"/>
      <c r="KWO297" s="755"/>
      <c r="KWP297" s="755"/>
      <c r="KWQ297" s="755"/>
      <c r="KWR297" s="755"/>
      <c r="KWS297" s="755"/>
      <c r="KWT297" s="755"/>
      <c r="KWU297" s="755"/>
      <c r="KWV297" s="755"/>
      <c r="KWW297" s="755"/>
      <c r="KWX297" s="755"/>
      <c r="KWY297" s="755"/>
      <c r="KWZ297" s="755"/>
      <c r="KXA297" s="755"/>
      <c r="KXB297" s="755"/>
      <c r="KXC297" s="755"/>
      <c r="KXD297" s="755"/>
      <c r="KXE297" s="755"/>
      <c r="KXF297" s="755"/>
      <c r="KXG297" s="755"/>
      <c r="KXH297" s="755"/>
      <c r="KXI297" s="755"/>
      <c r="KXJ297" s="755"/>
      <c r="KXK297" s="755"/>
      <c r="KXL297" s="755"/>
      <c r="KXM297" s="755"/>
      <c r="KXN297" s="755"/>
      <c r="KXO297" s="755"/>
      <c r="KXP297" s="755"/>
      <c r="KXQ297" s="755"/>
      <c r="KXR297" s="755"/>
      <c r="KXS297" s="755"/>
      <c r="KXT297" s="755"/>
      <c r="KXU297" s="755"/>
      <c r="KXV297" s="755"/>
      <c r="KXW297" s="755"/>
      <c r="KXX297" s="755"/>
      <c r="KXY297" s="755"/>
      <c r="KXZ297" s="755"/>
      <c r="KYA297" s="755"/>
      <c r="KYB297" s="755"/>
      <c r="KYC297" s="755"/>
      <c r="KYD297" s="755"/>
      <c r="KYE297" s="755"/>
      <c r="KYF297" s="755"/>
      <c r="KYG297" s="755"/>
      <c r="KYH297" s="755"/>
      <c r="KYI297" s="755"/>
      <c r="KYJ297" s="755"/>
      <c r="KYK297" s="755"/>
      <c r="KYL297" s="755"/>
      <c r="KYM297" s="755"/>
      <c r="KYN297" s="755"/>
      <c r="KYO297" s="755"/>
      <c r="KYP297" s="755"/>
      <c r="KYQ297" s="755"/>
      <c r="KYR297" s="755"/>
      <c r="KYS297" s="755"/>
      <c r="KYT297" s="755"/>
      <c r="KYU297" s="755"/>
      <c r="KYV297" s="755"/>
      <c r="KYW297" s="755"/>
      <c r="KYX297" s="755"/>
      <c r="KYY297" s="755"/>
      <c r="KYZ297" s="755"/>
      <c r="KZA297" s="755"/>
      <c r="KZB297" s="755"/>
      <c r="KZC297" s="755"/>
      <c r="KZD297" s="755"/>
      <c r="KZE297" s="755"/>
      <c r="KZF297" s="755"/>
      <c r="KZG297" s="755"/>
      <c r="KZH297" s="755"/>
      <c r="KZI297" s="755"/>
      <c r="KZJ297" s="755"/>
      <c r="KZK297" s="755"/>
      <c r="KZL297" s="755"/>
      <c r="KZM297" s="755"/>
      <c r="KZN297" s="755"/>
      <c r="KZO297" s="755"/>
      <c r="KZP297" s="755"/>
      <c r="KZQ297" s="755"/>
      <c r="KZR297" s="755"/>
      <c r="KZS297" s="755"/>
      <c r="KZT297" s="755"/>
      <c r="KZU297" s="755"/>
      <c r="KZV297" s="755"/>
      <c r="KZW297" s="755"/>
      <c r="KZX297" s="755"/>
      <c r="KZY297" s="755"/>
      <c r="KZZ297" s="755"/>
      <c r="LAA297" s="755"/>
      <c r="LAB297" s="755"/>
      <c r="LAC297" s="755"/>
      <c r="LAD297" s="755"/>
      <c r="LAE297" s="755"/>
      <c r="LAF297" s="755"/>
      <c r="LAG297" s="755"/>
      <c r="LAH297" s="755"/>
      <c r="LAI297" s="755"/>
      <c r="LAJ297" s="755"/>
      <c r="LAK297" s="755"/>
      <c r="LAL297" s="755"/>
      <c r="LAM297" s="755"/>
      <c r="LAN297" s="755"/>
      <c r="LAO297" s="755"/>
      <c r="LAP297" s="755"/>
      <c r="LAQ297" s="755"/>
      <c r="LAR297" s="755"/>
      <c r="LAS297" s="755"/>
      <c r="LAT297" s="755"/>
      <c r="LAU297" s="755"/>
      <c r="LAV297" s="755"/>
      <c r="LAW297" s="755"/>
      <c r="LAX297" s="755"/>
      <c r="LAY297" s="755"/>
      <c r="LAZ297" s="755"/>
      <c r="LBA297" s="755"/>
      <c r="LBB297" s="755"/>
      <c r="LBC297" s="755"/>
      <c r="LBD297" s="755"/>
      <c r="LBE297" s="755"/>
      <c r="LBF297" s="755"/>
      <c r="LBG297" s="755"/>
      <c r="LBH297" s="755"/>
      <c r="LBI297" s="755"/>
      <c r="LBJ297" s="755"/>
      <c r="LBK297" s="755"/>
      <c r="LBL297" s="755"/>
      <c r="LBM297" s="755"/>
      <c r="LBN297" s="755"/>
      <c r="LBO297" s="755"/>
      <c r="LBP297" s="755"/>
      <c r="LBQ297" s="755"/>
      <c r="LBR297" s="755"/>
      <c r="LBS297" s="755"/>
      <c r="LBT297" s="755"/>
      <c r="LBU297" s="755"/>
      <c r="LBV297" s="755"/>
      <c r="LBW297" s="755"/>
      <c r="LBX297" s="755"/>
      <c r="LBY297" s="755"/>
      <c r="LBZ297" s="755"/>
      <c r="LCA297" s="755"/>
      <c r="LCB297" s="755"/>
      <c r="LCC297" s="755"/>
      <c r="LCD297" s="755"/>
      <c r="LCE297" s="755"/>
      <c r="LCF297" s="755"/>
      <c r="LCG297" s="755"/>
      <c r="LCH297" s="755"/>
      <c r="LCI297" s="755"/>
      <c r="LCJ297" s="755"/>
      <c r="LCK297" s="755"/>
      <c r="LCL297" s="755"/>
      <c r="LCM297" s="755"/>
      <c r="LCN297" s="755"/>
      <c r="LCO297" s="755"/>
      <c r="LCP297" s="755"/>
      <c r="LCQ297" s="755"/>
      <c r="LCR297" s="755"/>
      <c r="LCS297" s="755"/>
      <c r="LCT297" s="755"/>
      <c r="LCU297" s="755"/>
      <c r="LCV297" s="755"/>
      <c r="LCW297" s="755"/>
      <c r="LCX297" s="755"/>
      <c r="LCY297" s="755"/>
      <c r="LCZ297" s="755"/>
      <c r="LDA297" s="755"/>
      <c r="LDB297" s="755"/>
      <c r="LDC297" s="755"/>
      <c r="LDD297" s="755"/>
      <c r="LDE297" s="755"/>
      <c r="LDF297" s="755"/>
      <c r="LDG297" s="755"/>
      <c r="LDH297" s="755"/>
      <c r="LDI297" s="755"/>
      <c r="LDJ297" s="755"/>
      <c r="LDK297" s="755"/>
      <c r="LDL297" s="755"/>
      <c r="LDM297" s="755"/>
      <c r="LDN297" s="755"/>
      <c r="LDO297" s="755"/>
      <c r="LDP297" s="755"/>
      <c r="LDQ297" s="755"/>
      <c r="LDR297" s="755"/>
      <c r="LDS297" s="755"/>
      <c r="LDT297" s="755"/>
      <c r="LDU297" s="755"/>
      <c r="LDV297" s="755"/>
      <c r="LDW297" s="755"/>
      <c r="LDX297" s="755"/>
      <c r="LDY297" s="755"/>
      <c r="LDZ297" s="755"/>
      <c r="LEA297" s="755"/>
      <c r="LEB297" s="755"/>
      <c r="LEC297" s="755"/>
      <c r="LED297" s="755"/>
      <c r="LEE297" s="755"/>
      <c r="LEF297" s="755"/>
      <c r="LEG297" s="755"/>
      <c r="LEH297" s="755"/>
      <c r="LEI297" s="755"/>
      <c r="LEJ297" s="755"/>
      <c r="LEK297" s="755"/>
      <c r="LEL297" s="755"/>
      <c r="LEM297" s="755"/>
      <c r="LEN297" s="755"/>
      <c r="LEO297" s="755"/>
      <c r="LEP297" s="755"/>
      <c r="LEQ297" s="755"/>
      <c r="LER297" s="755"/>
      <c r="LES297" s="755"/>
      <c r="LET297" s="755"/>
      <c r="LEU297" s="755"/>
      <c r="LEV297" s="755"/>
      <c r="LEW297" s="755"/>
      <c r="LEX297" s="755"/>
      <c r="LEY297" s="755"/>
      <c r="LEZ297" s="755"/>
      <c r="LFA297" s="755"/>
      <c r="LFB297" s="755"/>
      <c r="LFC297" s="755"/>
      <c r="LFD297" s="755"/>
      <c r="LFE297" s="755"/>
      <c r="LFF297" s="755"/>
      <c r="LFG297" s="755"/>
      <c r="LFH297" s="755"/>
      <c r="LFI297" s="755"/>
      <c r="LFJ297" s="755"/>
      <c r="LFK297" s="755"/>
      <c r="LFL297" s="755"/>
      <c r="LFM297" s="755"/>
      <c r="LFN297" s="755"/>
      <c r="LFO297" s="755"/>
      <c r="LFP297" s="755"/>
      <c r="LFQ297" s="755"/>
      <c r="LFR297" s="755"/>
      <c r="LFS297" s="755"/>
      <c r="LFT297" s="755"/>
      <c r="LFU297" s="755"/>
      <c r="LFV297" s="755"/>
      <c r="LFW297" s="755"/>
      <c r="LFX297" s="755"/>
      <c r="LFY297" s="755"/>
      <c r="LFZ297" s="755"/>
      <c r="LGA297" s="755"/>
      <c r="LGB297" s="755"/>
      <c r="LGC297" s="755"/>
      <c r="LGD297" s="755"/>
      <c r="LGE297" s="755"/>
      <c r="LGF297" s="755"/>
      <c r="LGG297" s="755"/>
      <c r="LGH297" s="755"/>
      <c r="LGI297" s="755"/>
      <c r="LGJ297" s="755"/>
      <c r="LGK297" s="755"/>
      <c r="LGL297" s="755"/>
      <c r="LGM297" s="755"/>
      <c r="LGN297" s="755"/>
      <c r="LGO297" s="755"/>
      <c r="LGP297" s="755"/>
      <c r="LGQ297" s="755"/>
      <c r="LGR297" s="755"/>
      <c r="LGS297" s="755"/>
      <c r="LGT297" s="755"/>
      <c r="LGU297" s="755"/>
      <c r="LGV297" s="755"/>
      <c r="LGW297" s="755"/>
      <c r="LGX297" s="755"/>
      <c r="LGY297" s="755"/>
      <c r="LGZ297" s="755"/>
      <c r="LHA297" s="755"/>
      <c r="LHB297" s="755"/>
      <c r="LHC297" s="755"/>
      <c r="LHD297" s="755"/>
      <c r="LHE297" s="755"/>
      <c r="LHF297" s="755"/>
      <c r="LHG297" s="755"/>
      <c r="LHH297" s="755"/>
      <c r="LHI297" s="755"/>
      <c r="LHJ297" s="755"/>
      <c r="LHK297" s="755"/>
      <c r="LHL297" s="755"/>
      <c r="LHM297" s="755"/>
      <c r="LHN297" s="755"/>
      <c r="LHO297" s="755"/>
      <c r="LHP297" s="755"/>
      <c r="LHQ297" s="755"/>
      <c r="LHR297" s="755"/>
      <c r="LHS297" s="755"/>
      <c r="LHT297" s="755"/>
      <c r="LHU297" s="755"/>
      <c r="LHV297" s="755"/>
      <c r="LHW297" s="755"/>
      <c r="LHX297" s="755"/>
      <c r="LHY297" s="755"/>
      <c r="LHZ297" s="755"/>
      <c r="LIA297" s="755"/>
      <c r="LIB297" s="755"/>
      <c r="LIC297" s="755"/>
      <c r="LID297" s="755"/>
      <c r="LIE297" s="755"/>
      <c r="LIF297" s="755"/>
      <c r="LIG297" s="755"/>
      <c r="LIH297" s="755"/>
      <c r="LII297" s="755"/>
      <c r="LIJ297" s="755"/>
      <c r="LIK297" s="755"/>
      <c r="LIL297" s="755"/>
      <c r="LIM297" s="755"/>
      <c r="LIN297" s="755"/>
      <c r="LIO297" s="755"/>
      <c r="LIP297" s="755"/>
      <c r="LIQ297" s="755"/>
      <c r="LIR297" s="755"/>
      <c r="LIS297" s="755"/>
      <c r="LIT297" s="755"/>
      <c r="LIU297" s="755"/>
      <c r="LIV297" s="755"/>
      <c r="LIW297" s="755"/>
      <c r="LIX297" s="755"/>
      <c r="LIY297" s="755"/>
      <c r="LIZ297" s="755"/>
      <c r="LJA297" s="755"/>
      <c r="LJB297" s="755"/>
      <c r="LJC297" s="755"/>
      <c r="LJD297" s="755"/>
      <c r="LJE297" s="755"/>
      <c r="LJF297" s="755"/>
      <c r="LJG297" s="755"/>
      <c r="LJH297" s="755"/>
      <c r="LJI297" s="755"/>
      <c r="LJJ297" s="755"/>
      <c r="LJK297" s="755"/>
      <c r="LJL297" s="755"/>
      <c r="LJM297" s="755"/>
      <c r="LJN297" s="755"/>
      <c r="LJO297" s="755"/>
      <c r="LJP297" s="755"/>
      <c r="LJQ297" s="755"/>
      <c r="LJR297" s="755"/>
      <c r="LJS297" s="755"/>
      <c r="LJT297" s="755"/>
      <c r="LJU297" s="755"/>
      <c r="LJV297" s="755"/>
      <c r="LJW297" s="755"/>
      <c r="LJX297" s="755"/>
      <c r="LJY297" s="755"/>
      <c r="LJZ297" s="755"/>
      <c r="LKA297" s="755"/>
      <c r="LKB297" s="755"/>
      <c r="LKC297" s="755"/>
      <c r="LKD297" s="755"/>
      <c r="LKE297" s="755"/>
      <c r="LKF297" s="755"/>
      <c r="LKG297" s="755"/>
      <c r="LKH297" s="755"/>
      <c r="LKI297" s="755"/>
      <c r="LKJ297" s="755"/>
      <c r="LKK297" s="755"/>
      <c r="LKL297" s="755"/>
      <c r="LKM297" s="755"/>
      <c r="LKN297" s="755"/>
      <c r="LKO297" s="755"/>
      <c r="LKP297" s="755"/>
      <c r="LKQ297" s="755"/>
      <c r="LKR297" s="755"/>
      <c r="LKS297" s="755"/>
      <c r="LKT297" s="755"/>
      <c r="LKU297" s="755"/>
      <c r="LKV297" s="755"/>
      <c r="LKW297" s="755"/>
      <c r="LKX297" s="755"/>
      <c r="LKY297" s="755"/>
      <c r="LKZ297" s="755"/>
      <c r="LLA297" s="755"/>
      <c r="LLB297" s="755"/>
      <c r="LLC297" s="755"/>
      <c r="LLD297" s="755"/>
      <c r="LLE297" s="755"/>
      <c r="LLF297" s="755"/>
      <c r="LLG297" s="755"/>
      <c r="LLH297" s="755"/>
      <c r="LLI297" s="755"/>
      <c r="LLJ297" s="755"/>
      <c r="LLK297" s="755"/>
      <c r="LLL297" s="755"/>
      <c r="LLM297" s="755"/>
      <c r="LLN297" s="755"/>
      <c r="LLO297" s="755"/>
      <c r="LLP297" s="755"/>
      <c r="LLQ297" s="755"/>
      <c r="LLR297" s="755"/>
      <c r="LLS297" s="755"/>
      <c r="LLT297" s="755"/>
      <c r="LLU297" s="755"/>
      <c r="LLV297" s="755"/>
      <c r="LLW297" s="755"/>
      <c r="LLX297" s="755"/>
      <c r="LLY297" s="755"/>
      <c r="LLZ297" s="755"/>
      <c r="LMA297" s="755"/>
      <c r="LMB297" s="755"/>
      <c r="LMC297" s="755"/>
      <c r="LMD297" s="755"/>
      <c r="LME297" s="755"/>
      <c r="LMF297" s="755"/>
      <c r="LMG297" s="755"/>
      <c r="LMH297" s="755"/>
      <c r="LMI297" s="755"/>
      <c r="LMJ297" s="755"/>
      <c r="LMK297" s="755"/>
      <c r="LML297" s="755"/>
      <c r="LMM297" s="755"/>
      <c r="LMN297" s="755"/>
      <c r="LMO297" s="755"/>
      <c r="LMP297" s="755"/>
      <c r="LMQ297" s="755"/>
      <c r="LMR297" s="755"/>
      <c r="LMS297" s="755"/>
      <c r="LMT297" s="755"/>
      <c r="LMU297" s="755"/>
      <c r="LMV297" s="755"/>
      <c r="LMW297" s="755"/>
      <c r="LMX297" s="755"/>
      <c r="LMY297" s="755"/>
      <c r="LMZ297" s="755"/>
      <c r="LNA297" s="755"/>
      <c r="LNB297" s="755"/>
      <c r="LNC297" s="755"/>
      <c r="LND297" s="755"/>
      <c r="LNE297" s="755"/>
      <c r="LNF297" s="755"/>
      <c r="LNG297" s="755"/>
      <c r="LNH297" s="755"/>
      <c r="LNI297" s="755"/>
      <c r="LNJ297" s="755"/>
      <c r="LNK297" s="755"/>
      <c r="LNL297" s="755"/>
      <c r="LNM297" s="755"/>
      <c r="LNN297" s="755"/>
      <c r="LNO297" s="755"/>
      <c r="LNP297" s="755"/>
      <c r="LNQ297" s="755"/>
      <c r="LNR297" s="755"/>
      <c r="LNS297" s="755"/>
      <c r="LNT297" s="755"/>
      <c r="LNU297" s="755"/>
      <c r="LNV297" s="755"/>
      <c r="LNW297" s="755"/>
      <c r="LNX297" s="755"/>
      <c r="LNY297" s="755"/>
      <c r="LNZ297" s="755"/>
      <c r="LOA297" s="755"/>
      <c r="LOB297" s="755"/>
      <c r="LOC297" s="755"/>
      <c r="LOD297" s="755"/>
      <c r="LOE297" s="755"/>
      <c r="LOF297" s="755"/>
      <c r="LOG297" s="755"/>
      <c r="LOH297" s="755"/>
      <c r="LOI297" s="755"/>
      <c r="LOJ297" s="755"/>
      <c r="LOK297" s="755"/>
      <c r="LOL297" s="755"/>
      <c r="LOM297" s="755"/>
      <c r="LON297" s="755"/>
      <c r="LOO297" s="755"/>
      <c r="LOP297" s="755"/>
      <c r="LOQ297" s="755"/>
      <c r="LOR297" s="755"/>
      <c r="LOS297" s="755"/>
      <c r="LOT297" s="755"/>
      <c r="LOU297" s="755"/>
      <c r="LOV297" s="755"/>
      <c r="LOW297" s="755"/>
      <c r="LOX297" s="755"/>
      <c r="LOY297" s="755"/>
      <c r="LOZ297" s="755"/>
      <c r="LPA297" s="755"/>
      <c r="LPB297" s="755"/>
      <c r="LPC297" s="755"/>
      <c r="LPD297" s="755"/>
      <c r="LPE297" s="755"/>
      <c r="LPF297" s="755"/>
      <c r="LPG297" s="755"/>
      <c r="LPH297" s="755"/>
      <c r="LPI297" s="755"/>
      <c r="LPJ297" s="755"/>
      <c r="LPK297" s="755"/>
      <c r="LPL297" s="755"/>
      <c r="LPM297" s="755"/>
      <c r="LPN297" s="755"/>
      <c r="LPO297" s="755"/>
      <c r="LPP297" s="755"/>
      <c r="LPQ297" s="755"/>
      <c r="LPR297" s="755"/>
      <c r="LPS297" s="755"/>
      <c r="LPT297" s="755"/>
      <c r="LPU297" s="755"/>
      <c r="LPV297" s="755"/>
      <c r="LPW297" s="755"/>
      <c r="LPX297" s="755"/>
      <c r="LPY297" s="755"/>
      <c r="LPZ297" s="755"/>
      <c r="LQA297" s="755"/>
      <c r="LQB297" s="755"/>
      <c r="LQC297" s="755"/>
      <c r="LQD297" s="755"/>
      <c r="LQE297" s="755"/>
      <c r="LQF297" s="755"/>
      <c r="LQG297" s="755"/>
      <c r="LQH297" s="755"/>
      <c r="LQI297" s="755"/>
      <c r="LQJ297" s="755"/>
      <c r="LQK297" s="755"/>
      <c r="LQL297" s="755"/>
      <c r="LQM297" s="755"/>
      <c r="LQN297" s="755"/>
      <c r="LQO297" s="755"/>
      <c r="LQP297" s="755"/>
      <c r="LQQ297" s="755"/>
      <c r="LQR297" s="755"/>
      <c r="LQS297" s="755"/>
      <c r="LQT297" s="755"/>
      <c r="LQU297" s="755"/>
      <c r="LQV297" s="755"/>
      <c r="LQW297" s="755"/>
      <c r="LQX297" s="755"/>
      <c r="LQY297" s="755"/>
      <c r="LQZ297" s="755"/>
      <c r="LRA297" s="755"/>
      <c r="LRB297" s="755"/>
      <c r="LRC297" s="755"/>
      <c r="LRD297" s="755"/>
      <c r="LRE297" s="755"/>
      <c r="LRF297" s="755"/>
      <c r="LRG297" s="755"/>
      <c r="LRH297" s="755"/>
      <c r="LRI297" s="755"/>
      <c r="LRJ297" s="755"/>
      <c r="LRK297" s="755"/>
      <c r="LRL297" s="755"/>
      <c r="LRM297" s="755"/>
      <c r="LRN297" s="755"/>
      <c r="LRO297" s="755"/>
      <c r="LRP297" s="755"/>
      <c r="LRQ297" s="755"/>
      <c r="LRR297" s="755"/>
      <c r="LRS297" s="755"/>
      <c r="LRT297" s="755"/>
      <c r="LRU297" s="755"/>
      <c r="LRV297" s="755"/>
      <c r="LRW297" s="755"/>
      <c r="LRX297" s="755"/>
      <c r="LRY297" s="755"/>
      <c r="LRZ297" s="755"/>
      <c r="LSA297" s="755"/>
      <c r="LSB297" s="755"/>
      <c r="LSC297" s="755"/>
      <c r="LSD297" s="755"/>
      <c r="LSE297" s="755"/>
      <c r="LSF297" s="755"/>
      <c r="LSG297" s="755"/>
      <c r="LSH297" s="755"/>
      <c r="LSI297" s="755"/>
      <c r="LSJ297" s="755"/>
      <c r="LSK297" s="755"/>
      <c r="LSL297" s="755"/>
      <c r="LSM297" s="755"/>
      <c r="LSN297" s="755"/>
      <c r="LSO297" s="755"/>
      <c r="LSP297" s="755"/>
      <c r="LSQ297" s="755"/>
      <c r="LSR297" s="755"/>
      <c r="LSS297" s="755"/>
      <c r="LST297" s="755"/>
      <c r="LSU297" s="755"/>
      <c r="LSV297" s="755"/>
      <c r="LSW297" s="755"/>
      <c r="LSX297" s="755"/>
      <c r="LSY297" s="755"/>
      <c r="LSZ297" s="755"/>
      <c r="LTA297" s="755"/>
      <c r="LTB297" s="755"/>
      <c r="LTC297" s="755"/>
      <c r="LTD297" s="755"/>
      <c r="LTE297" s="755"/>
      <c r="LTF297" s="755"/>
      <c r="LTG297" s="755"/>
      <c r="LTH297" s="755"/>
      <c r="LTI297" s="755"/>
      <c r="LTJ297" s="755"/>
      <c r="LTK297" s="755"/>
      <c r="LTL297" s="755"/>
      <c r="LTM297" s="755"/>
      <c r="LTN297" s="755"/>
      <c r="LTO297" s="755"/>
      <c r="LTP297" s="755"/>
      <c r="LTQ297" s="755"/>
      <c r="LTR297" s="755"/>
      <c r="LTS297" s="755"/>
      <c r="LTT297" s="755"/>
      <c r="LTU297" s="755"/>
      <c r="LTV297" s="755"/>
      <c r="LTW297" s="755"/>
      <c r="LTX297" s="755"/>
      <c r="LTY297" s="755"/>
      <c r="LTZ297" s="755"/>
      <c r="LUA297" s="755"/>
      <c r="LUB297" s="755"/>
      <c r="LUC297" s="755"/>
      <c r="LUD297" s="755"/>
      <c r="LUE297" s="755"/>
      <c r="LUF297" s="755"/>
      <c r="LUG297" s="755"/>
      <c r="LUH297" s="755"/>
      <c r="LUI297" s="755"/>
      <c r="LUJ297" s="755"/>
      <c r="LUK297" s="755"/>
      <c r="LUL297" s="755"/>
      <c r="LUM297" s="755"/>
      <c r="LUN297" s="755"/>
      <c r="LUO297" s="755"/>
      <c r="LUP297" s="755"/>
      <c r="LUQ297" s="755"/>
      <c r="LUR297" s="755"/>
      <c r="LUS297" s="755"/>
      <c r="LUT297" s="755"/>
      <c r="LUU297" s="755"/>
      <c r="LUV297" s="755"/>
      <c r="LUW297" s="755"/>
      <c r="LUX297" s="755"/>
      <c r="LUY297" s="755"/>
      <c r="LUZ297" s="755"/>
      <c r="LVA297" s="755"/>
      <c r="LVB297" s="755"/>
      <c r="LVC297" s="755"/>
      <c r="LVD297" s="755"/>
      <c r="LVE297" s="755"/>
      <c r="LVF297" s="755"/>
      <c r="LVG297" s="755"/>
      <c r="LVH297" s="755"/>
      <c r="LVI297" s="755"/>
      <c r="LVJ297" s="755"/>
      <c r="LVK297" s="755"/>
      <c r="LVL297" s="755"/>
      <c r="LVM297" s="755"/>
      <c r="LVN297" s="755"/>
      <c r="LVO297" s="755"/>
      <c r="LVP297" s="755"/>
      <c r="LVQ297" s="755"/>
      <c r="LVR297" s="755"/>
      <c r="LVS297" s="755"/>
      <c r="LVT297" s="755"/>
      <c r="LVU297" s="755"/>
      <c r="LVV297" s="755"/>
      <c r="LVW297" s="755"/>
      <c r="LVX297" s="755"/>
      <c r="LVY297" s="755"/>
      <c r="LVZ297" s="755"/>
      <c r="LWA297" s="755"/>
      <c r="LWB297" s="755"/>
      <c r="LWC297" s="755"/>
      <c r="LWD297" s="755"/>
      <c r="LWE297" s="755"/>
      <c r="LWF297" s="755"/>
      <c r="LWG297" s="755"/>
      <c r="LWH297" s="755"/>
      <c r="LWI297" s="755"/>
      <c r="LWJ297" s="755"/>
      <c r="LWK297" s="755"/>
      <c r="LWL297" s="755"/>
      <c r="LWM297" s="755"/>
      <c r="LWN297" s="755"/>
      <c r="LWO297" s="755"/>
      <c r="LWP297" s="755"/>
      <c r="LWQ297" s="755"/>
      <c r="LWR297" s="755"/>
      <c r="LWS297" s="755"/>
      <c r="LWT297" s="755"/>
      <c r="LWU297" s="755"/>
      <c r="LWV297" s="755"/>
      <c r="LWW297" s="755"/>
      <c r="LWX297" s="755"/>
      <c r="LWY297" s="755"/>
      <c r="LWZ297" s="755"/>
      <c r="LXA297" s="755"/>
      <c r="LXB297" s="755"/>
      <c r="LXC297" s="755"/>
      <c r="LXD297" s="755"/>
      <c r="LXE297" s="755"/>
      <c r="LXF297" s="755"/>
      <c r="LXG297" s="755"/>
      <c r="LXH297" s="755"/>
      <c r="LXI297" s="755"/>
      <c r="LXJ297" s="755"/>
      <c r="LXK297" s="755"/>
      <c r="LXL297" s="755"/>
      <c r="LXM297" s="755"/>
      <c r="LXN297" s="755"/>
      <c r="LXO297" s="755"/>
      <c r="LXP297" s="755"/>
      <c r="LXQ297" s="755"/>
      <c r="LXR297" s="755"/>
      <c r="LXS297" s="755"/>
      <c r="LXT297" s="755"/>
      <c r="LXU297" s="755"/>
      <c r="LXV297" s="755"/>
      <c r="LXW297" s="755"/>
      <c r="LXX297" s="755"/>
      <c r="LXY297" s="755"/>
      <c r="LXZ297" s="755"/>
      <c r="LYA297" s="755"/>
      <c r="LYB297" s="755"/>
      <c r="LYC297" s="755"/>
      <c r="LYD297" s="755"/>
      <c r="LYE297" s="755"/>
      <c r="LYF297" s="755"/>
      <c r="LYG297" s="755"/>
      <c r="LYH297" s="755"/>
      <c r="LYI297" s="755"/>
      <c r="LYJ297" s="755"/>
      <c r="LYK297" s="755"/>
      <c r="LYL297" s="755"/>
      <c r="LYM297" s="755"/>
      <c r="LYN297" s="755"/>
      <c r="LYO297" s="755"/>
      <c r="LYP297" s="755"/>
      <c r="LYQ297" s="755"/>
      <c r="LYR297" s="755"/>
      <c r="LYS297" s="755"/>
      <c r="LYT297" s="755"/>
      <c r="LYU297" s="755"/>
      <c r="LYV297" s="755"/>
      <c r="LYW297" s="755"/>
      <c r="LYX297" s="755"/>
      <c r="LYY297" s="755"/>
      <c r="LYZ297" s="755"/>
      <c r="LZA297" s="755"/>
      <c r="LZB297" s="755"/>
      <c r="LZC297" s="755"/>
      <c r="LZD297" s="755"/>
      <c r="LZE297" s="755"/>
      <c r="LZF297" s="755"/>
      <c r="LZG297" s="755"/>
      <c r="LZH297" s="755"/>
      <c r="LZI297" s="755"/>
      <c r="LZJ297" s="755"/>
      <c r="LZK297" s="755"/>
      <c r="LZL297" s="755"/>
      <c r="LZM297" s="755"/>
      <c r="LZN297" s="755"/>
      <c r="LZO297" s="755"/>
      <c r="LZP297" s="755"/>
      <c r="LZQ297" s="755"/>
      <c r="LZR297" s="755"/>
      <c r="LZS297" s="755"/>
      <c r="LZT297" s="755"/>
      <c r="LZU297" s="755"/>
      <c r="LZV297" s="755"/>
      <c r="LZW297" s="755"/>
      <c r="LZX297" s="755"/>
      <c r="LZY297" s="755"/>
      <c r="LZZ297" s="755"/>
      <c r="MAA297" s="755"/>
      <c r="MAB297" s="755"/>
      <c r="MAC297" s="755"/>
      <c r="MAD297" s="755"/>
      <c r="MAE297" s="755"/>
      <c r="MAF297" s="755"/>
      <c r="MAG297" s="755"/>
      <c r="MAH297" s="755"/>
      <c r="MAI297" s="755"/>
      <c r="MAJ297" s="755"/>
      <c r="MAK297" s="755"/>
      <c r="MAL297" s="755"/>
      <c r="MAM297" s="755"/>
      <c r="MAN297" s="755"/>
      <c r="MAO297" s="755"/>
      <c r="MAP297" s="755"/>
      <c r="MAQ297" s="755"/>
      <c r="MAR297" s="755"/>
      <c r="MAS297" s="755"/>
      <c r="MAT297" s="755"/>
      <c r="MAU297" s="755"/>
      <c r="MAV297" s="755"/>
      <c r="MAW297" s="755"/>
      <c r="MAX297" s="755"/>
      <c r="MAY297" s="755"/>
      <c r="MAZ297" s="755"/>
      <c r="MBA297" s="755"/>
      <c r="MBB297" s="755"/>
      <c r="MBC297" s="755"/>
      <c r="MBD297" s="755"/>
      <c r="MBE297" s="755"/>
      <c r="MBF297" s="755"/>
      <c r="MBG297" s="755"/>
      <c r="MBH297" s="755"/>
      <c r="MBI297" s="755"/>
      <c r="MBJ297" s="755"/>
      <c r="MBK297" s="755"/>
      <c r="MBL297" s="755"/>
      <c r="MBM297" s="755"/>
      <c r="MBN297" s="755"/>
      <c r="MBO297" s="755"/>
      <c r="MBP297" s="755"/>
      <c r="MBQ297" s="755"/>
      <c r="MBR297" s="755"/>
      <c r="MBS297" s="755"/>
      <c r="MBT297" s="755"/>
      <c r="MBU297" s="755"/>
      <c r="MBV297" s="755"/>
      <c r="MBW297" s="755"/>
      <c r="MBX297" s="755"/>
      <c r="MBY297" s="755"/>
      <c r="MBZ297" s="755"/>
      <c r="MCA297" s="755"/>
      <c r="MCB297" s="755"/>
      <c r="MCC297" s="755"/>
      <c r="MCD297" s="755"/>
      <c r="MCE297" s="755"/>
      <c r="MCF297" s="755"/>
      <c r="MCG297" s="755"/>
      <c r="MCH297" s="755"/>
      <c r="MCI297" s="755"/>
      <c r="MCJ297" s="755"/>
      <c r="MCK297" s="755"/>
      <c r="MCL297" s="755"/>
      <c r="MCM297" s="755"/>
      <c r="MCN297" s="755"/>
      <c r="MCO297" s="755"/>
      <c r="MCP297" s="755"/>
      <c r="MCQ297" s="755"/>
      <c r="MCR297" s="755"/>
      <c r="MCS297" s="755"/>
      <c r="MCT297" s="755"/>
      <c r="MCU297" s="755"/>
      <c r="MCV297" s="755"/>
      <c r="MCW297" s="755"/>
      <c r="MCX297" s="755"/>
      <c r="MCY297" s="755"/>
      <c r="MCZ297" s="755"/>
      <c r="MDA297" s="755"/>
      <c r="MDB297" s="755"/>
      <c r="MDC297" s="755"/>
      <c r="MDD297" s="755"/>
      <c r="MDE297" s="755"/>
      <c r="MDF297" s="755"/>
      <c r="MDG297" s="755"/>
      <c r="MDH297" s="755"/>
      <c r="MDI297" s="755"/>
      <c r="MDJ297" s="755"/>
      <c r="MDK297" s="755"/>
      <c r="MDL297" s="755"/>
      <c r="MDM297" s="755"/>
      <c r="MDN297" s="755"/>
      <c r="MDO297" s="755"/>
      <c r="MDP297" s="755"/>
      <c r="MDQ297" s="755"/>
      <c r="MDR297" s="755"/>
      <c r="MDS297" s="755"/>
      <c r="MDT297" s="755"/>
      <c r="MDU297" s="755"/>
      <c r="MDV297" s="755"/>
      <c r="MDW297" s="755"/>
      <c r="MDX297" s="755"/>
      <c r="MDY297" s="755"/>
      <c r="MDZ297" s="755"/>
      <c r="MEA297" s="755"/>
      <c r="MEB297" s="755"/>
      <c r="MEC297" s="755"/>
      <c r="MED297" s="755"/>
      <c r="MEE297" s="755"/>
      <c r="MEF297" s="755"/>
      <c r="MEG297" s="755"/>
      <c r="MEH297" s="755"/>
      <c r="MEI297" s="755"/>
      <c r="MEJ297" s="755"/>
      <c r="MEK297" s="755"/>
      <c r="MEL297" s="755"/>
      <c r="MEM297" s="755"/>
      <c r="MEN297" s="755"/>
      <c r="MEO297" s="755"/>
      <c r="MEP297" s="755"/>
      <c r="MEQ297" s="755"/>
      <c r="MER297" s="755"/>
      <c r="MES297" s="755"/>
      <c r="MET297" s="755"/>
      <c r="MEU297" s="755"/>
      <c r="MEV297" s="755"/>
      <c r="MEW297" s="755"/>
      <c r="MEX297" s="755"/>
      <c r="MEY297" s="755"/>
      <c r="MEZ297" s="755"/>
      <c r="MFA297" s="755"/>
      <c r="MFB297" s="755"/>
      <c r="MFC297" s="755"/>
      <c r="MFD297" s="755"/>
      <c r="MFE297" s="755"/>
      <c r="MFF297" s="755"/>
      <c r="MFG297" s="755"/>
      <c r="MFH297" s="755"/>
      <c r="MFI297" s="755"/>
      <c r="MFJ297" s="755"/>
      <c r="MFK297" s="755"/>
      <c r="MFL297" s="755"/>
      <c r="MFM297" s="755"/>
      <c r="MFN297" s="755"/>
      <c r="MFO297" s="755"/>
      <c r="MFP297" s="755"/>
      <c r="MFQ297" s="755"/>
      <c r="MFR297" s="755"/>
      <c r="MFS297" s="755"/>
      <c r="MFT297" s="755"/>
      <c r="MFU297" s="755"/>
      <c r="MFV297" s="755"/>
      <c r="MFW297" s="755"/>
      <c r="MFX297" s="755"/>
      <c r="MFY297" s="755"/>
      <c r="MFZ297" s="755"/>
      <c r="MGA297" s="755"/>
      <c r="MGB297" s="755"/>
      <c r="MGC297" s="755"/>
      <c r="MGD297" s="755"/>
      <c r="MGE297" s="755"/>
      <c r="MGF297" s="755"/>
      <c r="MGG297" s="755"/>
      <c r="MGH297" s="755"/>
      <c r="MGI297" s="755"/>
      <c r="MGJ297" s="755"/>
      <c r="MGK297" s="755"/>
      <c r="MGL297" s="755"/>
      <c r="MGM297" s="755"/>
      <c r="MGN297" s="755"/>
      <c r="MGO297" s="755"/>
      <c r="MGP297" s="755"/>
      <c r="MGQ297" s="755"/>
      <c r="MGR297" s="755"/>
      <c r="MGS297" s="755"/>
      <c r="MGT297" s="755"/>
      <c r="MGU297" s="755"/>
      <c r="MGV297" s="755"/>
      <c r="MGW297" s="755"/>
      <c r="MGX297" s="755"/>
      <c r="MGY297" s="755"/>
      <c r="MGZ297" s="755"/>
      <c r="MHA297" s="755"/>
      <c r="MHB297" s="755"/>
      <c r="MHC297" s="755"/>
      <c r="MHD297" s="755"/>
      <c r="MHE297" s="755"/>
      <c r="MHF297" s="755"/>
      <c r="MHG297" s="755"/>
      <c r="MHH297" s="755"/>
      <c r="MHI297" s="755"/>
      <c r="MHJ297" s="755"/>
      <c r="MHK297" s="755"/>
      <c r="MHL297" s="755"/>
      <c r="MHM297" s="755"/>
      <c r="MHN297" s="755"/>
      <c r="MHO297" s="755"/>
      <c r="MHP297" s="755"/>
      <c r="MHQ297" s="755"/>
      <c r="MHR297" s="755"/>
      <c r="MHS297" s="755"/>
      <c r="MHT297" s="755"/>
      <c r="MHU297" s="755"/>
      <c r="MHV297" s="755"/>
      <c r="MHW297" s="755"/>
      <c r="MHX297" s="755"/>
      <c r="MHY297" s="755"/>
      <c r="MHZ297" s="755"/>
      <c r="MIA297" s="755"/>
      <c r="MIB297" s="755"/>
      <c r="MIC297" s="755"/>
      <c r="MID297" s="755"/>
      <c r="MIE297" s="755"/>
      <c r="MIF297" s="755"/>
      <c r="MIG297" s="755"/>
      <c r="MIH297" s="755"/>
      <c r="MII297" s="755"/>
      <c r="MIJ297" s="755"/>
      <c r="MIK297" s="755"/>
      <c r="MIL297" s="755"/>
      <c r="MIM297" s="755"/>
      <c r="MIN297" s="755"/>
      <c r="MIO297" s="755"/>
      <c r="MIP297" s="755"/>
      <c r="MIQ297" s="755"/>
      <c r="MIR297" s="755"/>
      <c r="MIS297" s="755"/>
      <c r="MIT297" s="755"/>
      <c r="MIU297" s="755"/>
      <c r="MIV297" s="755"/>
      <c r="MIW297" s="755"/>
      <c r="MIX297" s="755"/>
      <c r="MIY297" s="755"/>
      <c r="MIZ297" s="755"/>
      <c r="MJA297" s="755"/>
      <c r="MJB297" s="755"/>
      <c r="MJC297" s="755"/>
      <c r="MJD297" s="755"/>
      <c r="MJE297" s="755"/>
      <c r="MJF297" s="755"/>
      <c r="MJG297" s="755"/>
      <c r="MJH297" s="755"/>
      <c r="MJI297" s="755"/>
      <c r="MJJ297" s="755"/>
      <c r="MJK297" s="755"/>
      <c r="MJL297" s="755"/>
      <c r="MJM297" s="755"/>
      <c r="MJN297" s="755"/>
      <c r="MJO297" s="755"/>
      <c r="MJP297" s="755"/>
      <c r="MJQ297" s="755"/>
      <c r="MJR297" s="755"/>
      <c r="MJS297" s="755"/>
      <c r="MJT297" s="755"/>
      <c r="MJU297" s="755"/>
      <c r="MJV297" s="755"/>
      <c r="MJW297" s="755"/>
      <c r="MJX297" s="755"/>
      <c r="MJY297" s="755"/>
      <c r="MJZ297" s="755"/>
      <c r="MKA297" s="755"/>
      <c r="MKB297" s="755"/>
      <c r="MKC297" s="755"/>
      <c r="MKD297" s="755"/>
      <c r="MKE297" s="755"/>
      <c r="MKF297" s="755"/>
      <c r="MKG297" s="755"/>
      <c r="MKH297" s="755"/>
      <c r="MKI297" s="755"/>
      <c r="MKJ297" s="755"/>
      <c r="MKK297" s="755"/>
      <c r="MKL297" s="755"/>
      <c r="MKM297" s="755"/>
      <c r="MKN297" s="755"/>
      <c r="MKO297" s="755"/>
      <c r="MKP297" s="755"/>
      <c r="MKQ297" s="755"/>
      <c r="MKR297" s="755"/>
      <c r="MKS297" s="755"/>
      <c r="MKT297" s="755"/>
      <c r="MKU297" s="755"/>
      <c r="MKV297" s="755"/>
      <c r="MKW297" s="755"/>
      <c r="MKX297" s="755"/>
      <c r="MKY297" s="755"/>
      <c r="MKZ297" s="755"/>
      <c r="MLA297" s="755"/>
      <c r="MLB297" s="755"/>
      <c r="MLC297" s="755"/>
      <c r="MLD297" s="755"/>
      <c r="MLE297" s="755"/>
      <c r="MLF297" s="755"/>
      <c r="MLG297" s="755"/>
      <c r="MLH297" s="755"/>
      <c r="MLI297" s="755"/>
      <c r="MLJ297" s="755"/>
      <c r="MLK297" s="755"/>
      <c r="MLL297" s="755"/>
      <c r="MLM297" s="755"/>
      <c r="MLN297" s="755"/>
      <c r="MLO297" s="755"/>
      <c r="MLP297" s="755"/>
      <c r="MLQ297" s="755"/>
      <c r="MLR297" s="755"/>
      <c r="MLS297" s="755"/>
      <c r="MLT297" s="755"/>
      <c r="MLU297" s="755"/>
      <c r="MLV297" s="755"/>
      <c r="MLW297" s="755"/>
      <c r="MLX297" s="755"/>
      <c r="MLY297" s="755"/>
      <c r="MLZ297" s="755"/>
      <c r="MMA297" s="755"/>
      <c r="MMB297" s="755"/>
      <c r="MMC297" s="755"/>
      <c r="MMD297" s="755"/>
      <c r="MME297" s="755"/>
      <c r="MMF297" s="755"/>
      <c r="MMG297" s="755"/>
      <c r="MMH297" s="755"/>
      <c r="MMI297" s="755"/>
      <c r="MMJ297" s="755"/>
      <c r="MMK297" s="755"/>
      <c r="MML297" s="755"/>
      <c r="MMM297" s="755"/>
      <c r="MMN297" s="755"/>
      <c r="MMO297" s="755"/>
      <c r="MMP297" s="755"/>
      <c r="MMQ297" s="755"/>
      <c r="MMR297" s="755"/>
      <c r="MMS297" s="755"/>
      <c r="MMT297" s="755"/>
      <c r="MMU297" s="755"/>
      <c r="MMV297" s="755"/>
      <c r="MMW297" s="755"/>
      <c r="MMX297" s="755"/>
      <c r="MMY297" s="755"/>
      <c r="MMZ297" s="755"/>
      <c r="MNA297" s="755"/>
      <c r="MNB297" s="755"/>
      <c r="MNC297" s="755"/>
      <c r="MND297" s="755"/>
      <c r="MNE297" s="755"/>
      <c r="MNF297" s="755"/>
      <c r="MNG297" s="755"/>
      <c r="MNH297" s="755"/>
      <c r="MNI297" s="755"/>
      <c r="MNJ297" s="755"/>
      <c r="MNK297" s="755"/>
      <c r="MNL297" s="755"/>
      <c r="MNM297" s="755"/>
      <c r="MNN297" s="755"/>
      <c r="MNO297" s="755"/>
      <c r="MNP297" s="755"/>
      <c r="MNQ297" s="755"/>
      <c r="MNR297" s="755"/>
      <c r="MNS297" s="755"/>
      <c r="MNT297" s="755"/>
      <c r="MNU297" s="755"/>
      <c r="MNV297" s="755"/>
      <c r="MNW297" s="755"/>
      <c r="MNX297" s="755"/>
      <c r="MNY297" s="755"/>
      <c r="MNZ297" s="755"/>
      <c r="MOA297" s="755"/>
      <c r="MOB297" s="755"/>
      <c r="MOC297" s="755"/>
      <c r="MOD297" s="755"/>
      <c r="MOE297" s="755"/>
      <c r="MOF297" s="755"/>
      <c r="MOG297" s="755"/>
      <c r="MOH297" s="755"/>
      <c r="MOI297" s="755"/>
      <c r="MOJ297" s="755"/>
      <c r="MOK297" s="755"/>
      <c r="MOL297" s="755"/>
      <c r="MOM297" s="755"/>
      <c r="MON297" s="755"/>
      <c r="MOO297" s="755"/>
      <c r="MOP297" s="755"/>
      <c r="MOQ297" s="755"/>
      <c r="MOR297" s="755"/>
      <c r="MOS297" s="755"/>
      <c r="MOT297" s="755"/>
      <c r="MOU297" s="755"/>
      <c r="MOV297" s="755"/>
      <c r="MOW297" s="755"/>
      <c r="MOX297" s="755"/>
      <c r="MOY297" s="755"/>
      <c r="MOZ297" s="755"/>
      <c r="MPA297" s="755"/>
      <c r="MPB297" s="755"/>
      <c r="MPC297" s="755"/>
      <c r="MPD297" s="755"/>
      <c r="MPE297" s="755"/>
      <c r="MPF297" s="755"/>
      <c r="MPG297" s="755"/>
      <c r="MPH297" s="755"/>
      <c r="MPI297" s="755"/>
      <c r="MPJ297" s="755"/>
      <c r="MPK297" s="755"/>
      <c r="MPL297" s="755"/>
      <c r="MPM297" s="755"/>
      <c r="MPN297" s="755"/>
      <c r="MPO297" s="755"/>
      <c r="MPP297" s="755"/>
      <c r="MPQ297" s="755"/>
      <c r="MPR297" s="755"/>
      <c r="MPS297" s="755"/>
      <c r="MPT297" s="755"/>
      <c r="MPU297" s="755"/>
      <c r="MPV297" s="755"/>
      <c r="MPW297" s="755"/>
      <c r="MPX297" s="755"/>
      <c r="MPY297" s="755"/>
      <c r="MPZ297" s="755"/>
      <c r="MQA297" s="755"/>
      <c r="MQB297" s="755"/>
      <c r="MQC297" s="755"/>
      <c r="MQD297" s="755"/>
      <c r="MQE297" s="755"/>
      <c r="MQF297" s="755"/>
      <c r="MQG297" s="755"/>
      <c r="MQH297" s="755"/>
      <c r="MQI297" s="755"/>
      <c r="MQJ297" s="755"/>
      <c r="MQK297" s="755"/>
      <c r="MQL297" s="755"/>
      <c r="MQM297" s="755"/>
      <c r="MQN297" s="755"/>
      <c r="MQO297" s="755"/>
      <c r="MQP297" s="755"/>
      <c r="MQQ297" s="755"/>
      <c r="MQR297" s="755"/>
      <c r="MQS297" s="755"/>
      <c r="MQT297" s="755"/>
      <c r="MQU297" s="755"/>
      <c r="MQV297" s="755"/>
      <c r="MQW297" s="755"/>
      <c r="MQX297" s="755"/>
      <c r="MQY297" s="755"/>
      <c r="MQZ297" s="755"/>
      <c r="MRA297" s="755"/>
      <c r="MRB297" s="755"/>
      <c r="MRC297" s="755"/>
      <c r="MRD297" s="755"/>
      <c r="MRE297" s="755"/>
      <c r="MRF297" s="755"/>
      <c r="MRG297" s="755"/>
      <c r="MRH297" s="755"/>
      <c r="MRI297" s="755"/>
      <c r="MRJ297" s="755"/>
      <c r="MRK297" s="755"/>
      <c r="MRL297" s="755"/>
      <c r="MRM297" s="755"/>
      <c r="MRN297" s="755"/>
      <c r="MRO297" s="755"/>
      <c r="MRP297" s="755"/>
      <c r="MRQ297" s="755"/>
      <c r="MRR297" s="755"/>
      <c r="MRS297" s="755"/>
      <c r="MRT297" s="755"/>
      <c r="MRU297" s="755"/>
      <c r="MRV297" s="755"/>
      <c r="MRW297" s="755"/>
      <c r="MRX297" s="755"/>
      <c r="MRY297" s="755"/>
      <c r="MRZ297" s="755"/>
      <c r="MSA297" s="755"/>
      <c r="MSB297" s="755"/>
      <c r="MSC297" s="755"/>
      <c r="MSD297" s="755"/>
      <c r="MSE297" s="755"/>
      <c r="MSF297" s="755"/>
      <c r="MSG297" s="755"/>
      <c r="MSH297" s="755"/>
      <c r="MSI297" s="755"/>
      <c r="MSJ297" s="755"/>
      <c r="MSK297" s="755"/>
      <c r="MSL297" s="755"/>
      <c r="MSM297" s="755"/>
      <c r="MSN297" s="755"/>
      <c r="MSO297" s="755"/>
      <c r="MSP297" s="755"/>
      <c r="MSQ297" s="755"/>
      <c r="MSR297" s="755"/>
      <c r="MSS297" s="755"/>
      <c r="MST297" s="755"/>
      <c r="MSU297" s="755"/>
      <c r="MSV297" s="755"/>
      <c r="MSW297" s="755"/>
      <c r="MSX297" s="755"/>
      <c r="MSY297" s="755"/>
      <c r="MSZ297" s="755"/>
      <c r="MTA297" s="755"/>
      <c r="MTB297" s="755"/>
      <c r="MTC297" s="755"/>
      <c r="MTD297" s="755"/>
      <c r="MTE297" s="755"/>
      <c r="MTF297" s="755"/>
      <c r="MTG297" s="755"/>
      <c r="MTH297" s="755"/>
      <c r="MTI297" s="755"/>
      <c r="MTJ297" s="755"/>
      <c r="MTK297" s="755"/>
      <c r="MTL297" s="755"/>
      <c r="MTM297" s="755"/>
      <c r="MTN297" s="755"/>
      <c r="MTO297" s="755"/>
      <c r="MTP297" s="755"/>
      <c r="MTQ297" s="755"/>
      <c r="MTR297" s="755"/>
      <c r="MTS297" s="755"/>
      <c r="MTT297" s="755"/>
      <c r="MTU297" s="755"/>
      <c r="MTV297" s="755"/>
      <c r="MTW297" s="755"/>
      <c r="MTX297" s="755"/>
      <c r="MTY297" s="755"/>
      <c r="MTZ297" s="755"/>
      <c r="MUA297" s="755"/>
      <c r="MUB297" s="755"/>
      <c r="MUC297" s="755"/>
      <c r="MUD297" s="755"/>
      <c r="MUE297" s="755"/>
      <c r="MUF297" s="755"/>
      <c r="MUG297" s="755"/>
      <c r="MUH297" s="755"/>
      <c r="MUI297" s="755"/>
      <c r="MUJ297" s="755"/>
      <c r="MUK297" s="755"/>
      <c r="MUL297" s="755"/>
      <c r="MUM297" s="755"/>
      <c r="MUN297" s="755"/>
      <c r="MUO297" s="755"/>
      <c r="MUP297" s="755"/>
      <c r="MUQ297" s="755"/>
      <c r="MUR297" s="755"/>
      <c r="MUS297" s="755"/>
      <c r="MUT297" s="755"/>
      <c r="MUU297" s="755"/>
      <c r="MUV297" s="755"/>
      <c r="MUW297" s="755"/>
      <c r="MUX297" s="755"/>
      <c r="MUY297" s="755"/>
      <c r="MUZ297" s="755"/>
      <c r="MVA297" s="755"/>
      <c r="MVB297" s="755"/>
      <c r="MVC297" s="755"/>
      <c r="MVD297" s="755"/>
      <c r="MVE297" s="755"/>
      <c r="MVF297" s="755"/>
      <c r="MVG297" s="755"/>
      <c r="MVH297" s="755"/>
      <c r="MVI297" s="755"/>
      <c r="MVJ297" s="755"/>
      <c r="MVK297" s="755"/>
      <c r="MVL297" s="755"/>
      <c r="MVM297" s="755"/>
      <c r="MVN297" s="755"/>
      <c r="MVO297" s="755"/>
      <c r="MVP297" s="755"/>
      <c r="MVQ297" s="755"/>
      <c r="MVR297" s="755"/>
      <c r="MVS297" s="755"/>
      <c r="MVT297" s="755"/>
      <c r="MVU297" s="755"/>
      <c r="MVV297" s="755"/>
      <c r="MVW297" s="755"/>
      <c r="MVX297" s="755"/>
      <c r="MVY297" s="755"/>
      <c r="MVZ297" s="755"/>
      <c r="MWA297" s="755"/>
      <c r="MWB297" s="755"/>
      <c r="MWC297" s="755"/>
      <c r="MWD297" s="755"/>
      <c r="MWE297" s="755"/>
      <c r="MWF297" s="755"/>
      <c r="MWG297" s="755"/>
      <c r="MWH297" s="755"/>
      <c r="MWI297" s="755"/>
      <c r="MWJ297" s="755"/>
      <c r="MWK297" s="755"/>
      <c r="MWL297" s="755"/>
      <c r="MWM297" s="755"/>
      <c r="MWN297" s="755"/>
      <c r="MWO297" s="755"/>
      <c r="MWP297" s="755"/>
      <c r="MWQ297" s="755"/>
      <c r="MWR297" s="755"/>
      <c r="MWS297" s="755"/>
      <c r="MWT297" s="755"/>
      <c r="MWU297" s="755"/>
      <c r="MWV297" s="755"/>
      <c r="MWW297" s="755"/>
      <c r="MWX297" s="755"/>
      <c r="MWY297" s="755"/>
      <c r="MWZ297" s="755"/>
      <c r="MXA297" s="755"/>
      <c r="MXB297" s="755"/>
      <c r="MXC297" s="755"/>
      <c r="MXD297" s="755"/>
      <c r="MXE297" s="755"/>
      <c r="MXF297" s="755"/>
      <c r="MXG297" s="755"/>
      <c r="MXH297" s="755"/>
      <c r="MXI297" s="755"/>
      <c r="MXJ297" s="755"/>
      <c r="MXK297" s="755"/>
      <c r="MXL297" s="755"/>
      <c r="MXM297" s="755"/>
      <c r="MXN297" s="755"/>
      <c r="MXO297" s="755"/>
      <c r="MXP297" s="755"/>
      <c r="MXQ297" s="755"/>
      <c r="MXR297" s="755"/>
      <c r="MXS297" s="755"/>
      <c r="MXT297" s="755"/>
      <c r="MXU297" s="755"/>
      <c r="MXV297" s="755"/>
      <c r="MXW297" s="755"/>
      <c r="MXX297" s="755"/>
      <c r="MXY297" s="755"/>
      <c r="MXZ297" s="755"/>
      <c r="MYA297" s="755"/>
      <c r="MYB297" s="755"/>
      <c r="MYC297" s="755"/>
      <c r="MYD297" s="755"/>
      <c r="MYE297" s="755"/>
      <c r="MYF297" s="755"/>
      <c r="MYG297" s="755"/>
      <c r="MYH297" s="755"/>
      <c r="MYI297" s="755"/>
      <c r="MYJ297" s="755"/>
      <c r="MYK297" s="755"/>
      <c r="MYL297" s="755"/>
      <c r="MYM297" s="755"/>
      <c r="MYN297" s="755"/>
      <c r="MYO297" s="755"/>
      <c r="MYP297" s="755"/>
      <c r="MYQ297" s="755"/>
      <c r="MYR297" s="755"/>
      <c r="MYS297" s="755"/>
      <c r="MYT297" s="755"/>
      <c r="MYU297" s="755"/>
      <c r="MYV297" s="755"/>
      <c r="MYW297" s="755"/>
      <c r="MYX297" s="755"/>
      <c r="MYY297" s="755"/>
      <c r="MYZ297" s="755"/>
      <c r="MZA297" s="755"/>
      <c r="MZB297" s="755"/>
      <c r="MZC297" s="755"/>
      <c r="MZD297" s="755"/>
      <c r="MZE297" s="755"/>
      <c r="MZF297" s="755"/>
      <c r="MZG297" s="755"/>
      <c r="MZH297" s="755"/>
      <c r="MZI297" s="755"/>
      <c r="MZJ297" s="755"/>
      <c r="MZK297" s="755"/>
      <c r="MZL297" s="755"/>
      <c r="MZM297" s="755"/>
      <c r="MZN297" s="755"/>
      <c r="MZO297" s="755"/>
      <c r="MZP297" s="755"/>
      <c r="MZQ297" s="755"/>
      <c r="MZR297" s="755"/>
      <c r="MZS297" s="755"/>
      <c r="MZT297" s="755"/>
      <c r="MZU297" s="755"/>
      <c r="MZV297" s="755"/>
      <c r="MZW297" s="755"/>
      <c r="MZX297" s="755"/>
      <c r="MZY297" s="755"/>
      <c r="MZZ297" s="755"/>
      <c r="NAA297" s="755"/>
      <c r="NAB297" s="755"/>
      <c r="NAC297" s="755"/>
      <c r="NAD297" s="755"/>
      <c r="NAE297" s="755"/>
      <c r="NAF297" s="755"/>
      <c r="NAG297" s="755"/>
      <c r="NAH297" s="755"/>
      <c r="NAI297" s="755"/>
      <c r="NAJ297" s="755"/>
      <c r="NAK297" s="755"/>
      <c r="NAL297" s="755"/>
      <c r="NAM297" s="755"/>
      <c r="NAN297" s="755"/>
      <c r="NAO297" s="755"/>
      <c r="NAP297" s="755"/>
      <c r="NAQ297" s="755"/>
      <c r="NAR297" s="755"/>
      <c r="NAS297" s="755"/>
      <c r="NAT297" s="755"/>
      <c r="NAU297" s="755"/>
      <c r="NAV297" s="755"/>
      <c r="NAW297" s="755"/>
      <c r="NAX297" s="755"/>
      <c r="NAY297" s="755"/>
      <c r="NAZ297" s="755"/>
      <c r="NBA297" s="755"/>
      <c r="NBB297" s="755"/>
      <c r="NBC297" s="755"/>
      <c r="NBD297" s="755"/>
      <c r="NBE297" s="755"/>
      <c r="NBF297" s="755"/>
      <c r="NBG297" s="755"/>
      <c r="NBH297" s="755"/>
      <c r="NBI297" s="755"/>
      <c r="NBJ297" s="755"/>
      <c r="NBK297" s="755"/>
      <c r="NBL297" s="755"/>
      <c r="NBM297" s="755"/>
      <c r="NBN297" s="755"/>
      <c r="NBO297" s="755"/>
      <c r="NBP297" s="755"/>
      <c r="NBQ297" s="755"/>
      <c r="NBR297" s="755"/>
      <c r="NBS297" s="755"/>
      <c r="NBT297" s="755"/>
      <c r="NBU297" s="755"/>
      <c r="NBV297" s="755"/>
      <c r="NBW297" s="755"/>
      <c r="NBX297" s="755"/>
      <c r="NBY297" s="755"/>
      <c r="NBZ297" s="755"/>
      <c r="NCA297" s="755"/>
      <c r="NCB297" s="755"/>
      <c r="NCC297" s="755"/>
      <c r="NCD297" s="755"/>
      <c r="NCE297" s="755"/>
      <c r="NCF297" s="755"/>
      <c r="NCG297" s="755"/>
      <c r="NCH297" s="755"/>
      <c r="NCI297" s="755"/>
      <c r="NCJ297" s="755"/>
      <c r="NCK297" s="755"/>
      <c r="NCL297" s="755"/>
      <c r="NCM297" s="755"/>
      <c r="NCN297" s="755"/>
      <c r="NCO297" s="755"/>
      <c r="NCP297" s="755"/>
      <c r="NCQ297" s="755"/>
      <c r="NCR297" s="755"/>
      <c r="NCS297" s="755"/>
      <c r="NCT297" s="755"/>
      <c r="NCU297" s="755"/>
      <c r="NCV297" s="755"/>
      <c r="NCW297" s="755"/>
      <c r="NCX297" s="755"/>
      <c r="NCY297" s="755"/>
      <c r="NCZ297" s="755"/>
      <c r="NDA297" s="755"/>
      <c r="NDB297" s="755"/>
      <c r="NDC297" s="755"/>
      <c r="NDD297" s="755"/>
      <c r="NDE297" s="755"/>
      <c r="NDF297" s="755"/>
      <c r="NDG297" s="755"/>
      <c r="NDH297" s="755"/>
      <c r="NDI297" s="755"/>
      <c r="NDJ297" s="755"/>
      <c r="NDK297" s="755"/>
      <c r="NDL297" s="755"/>
      <c r="NDM297" s="755"/>
      <c r="NDN297" s="755"/>
      <c r="NDO297" s="755"/>
      <c r="NDP297" s="755"/>
      <c r="NDQ297" s="755"/>
      <c r="NDR297" s="755"/>
      <c r="NDS297" s="755"/>
      <c r="NDT297" s="755"/>
      <c r="NDU297" s="755"/>
      <c r="NDV297" s="755"/>
      <c r="NDW297" s="755"/>
      <c r="NDX297" s="755"/>
      <c r="NDY297" s="755"/>
      <c r="NDZ297" s="755"/>
      <c r="NEA297" s="755"/>
      <c r="NEB297" s="755"/>
      <c r="NEC297" s="755"/>
      <c r="NED297" s="755"/>
      <c r="NEE297" s="755"/>
      <c r="NEF297" s="755"/>
      <c r="NEG297" s="755"/>
      <c r="NEH297" s="755"/>
      <c r="NEI297" s="755"/>
      <c r="NEJ297" s="755"/>
      <c r="NEK297" s="755"/>
      <c r="NEL297" s="755"/>
      <c r="NEM297" s="755"/>
      <c r="NEN297" s="755"/>
      <c r="NEO297" s="755"/>
      <c r="NEP297" s="755"/>
      <c r="NEQ297" s="755"/>
      <c r="NER297" s="755"/>
      <c r="NES297" s="755"/>
      <c r="NET297" s="755"/>
      <c r="NEU297" s="755"/>
      <c r="NEV297" s="755"/>
      <c r="NEW297" s="755"/>
      <c r="NEX297" s="755"/>
      <c r="NEY297" s="755"/>
      <c r="NEZ297" s="755"/>
      <c r="NFA297" s="755"/>
      <c r="NFB297" s="755"/>
      <c r="NFC297" s="755"/>
      <c r="NFD297" s="755"/>
      <c r="NFE297" s="755"/>
      <c r="NFF297" s="755"/>
      <c r="NFG297" s="755"/>
      <c r="NFH297" s="755"/>
      <c r="NFI297" s="755"/>
      <c r="NFJ297" s="755"/>
      <c r="NFK297" s="755"/>
      <c r="NFL297" s="755"/>
      <c r="NFM297" s="755"/>
      <c r="NFN297" s="755"/>
      <c r="NFO297" s="755"/>
      <c r="NFP297" s="755"/>
      <c r="NFQ297" s="755"/>
      <c r="NFR297" s="755"/>
      <c r="NFS297" s="755"/>
      <c r="NFT297" s="755"/>
      <c r="NFU297" s="755"/>
      <c r="NFV297" s="755"/>
      <c r="NFW297" s="755"/>
      <c r="NFX297" s="755"/>
      <c r="NFY297" s="755"/>
      <c r="NFZ297" s="755"/>
      <c r="NGA297" s="755"/>
      <c r="NGB297" s="755"/>
      <c r="NGC297" s="755"/>
      <c r="NGD297" s="755"/>
      <c r="NGE297" s="755"/>
      <c r="NGF297" s="755"/>
      <c r="NGG297" s="755"/>
      <c r="NGH297" s="755"/>
      <c r="NGI297" s="755"/>
      <c r="NGJ297" s="755"/>
      <c r="NGK297" s="755"/>
      <c r="NGL297" s="755"/>
      <c r="NGM297" s="755"/>
      <c r="NGN297" s="755"/>
      <c r="NGO297" s="755"/>
      <c r="NGP297" s="755"/>
      <c r="NGQ297" s="755"/>
      <c r="NGR297" s="755"/>
      <c r="NGS297" s="755"/>
      <c r="NGT297" s="755"/>
      <c r="NGU297" s="755"/>
      <c r="NGV297" s="755"/>
      <c r="NGW297" s="755"/>
      <c r="NGX297" s="755"/>
      <c r="NGY297" s="755"/>
      <c r="NGZ297" s="755"/>
      <c r="NHA297" s="755"/>
      <c r="NHB297" s="755"/>
      <c r="NHC297" s="755"/>
      <c r="NHD297" s="755"/>
      <c r="NHE297" s="755"/>
      <c r="NHF297" s="755"/>
      <c r="NHG297" s="755"/>
      <c r="NHH297" s="755"/>
      <c r="NHI297" s="755"/>
      <c r="NHJ297" s="755"/>
      <c r="NHK297" s="755"/>
      <c r="NHL297" s="755"/>
      <c r="NHM297" s="755"/>
      <c r="NHN297" s="755"/>
      <c r="NHO297" s="755"/>
      <c r="NHP297" s="755"/>
      <c r="NHQ297" s="755"/>
      <c r="NHR297" s="755"/>
      <c r="NHS297" s="755"/>
      <c r="NHT297" s="755"/>
      <c r="NHU297" s="755"/>
      <c r="NHV297" s="755"/>
      <c r="NHW297" s="755"/>
      <c r="NHX297" s="755"/>
      <c r="NHY297" s="755"/>
      <c r="NHZ297" s="755"/>
      <c r="NIA297" s="755"/>
      <c r="NIB297" s="755"/>
      <c r="NIC297" s="755"/>
      <c r="NID297" s="755"/>
      <c r="NIE297" s="755"/>
      <c r="NIF297" s="755"/>
      <c r="NIG297" s="755"/>
      <c r="NIH297" s="755"/>
      <c r="NII297" s="755"/>
      <c r="NIJ297" s="755"/>
      <c r="NIK297" s="755"/>
      <c r="NIL297" s="755"/>
      <c r="NIM297" s="755"/>
      <c r="NIN297" s="755"/>
      <c r="NIO297" s="755"/>
      <c r="NIP297" s="755"/>
      <c r="NIQ297" s="755"/>
      <c r="NIR297" s="755"/>
      <c r="NIS297" s="755"/>
      <c r="NIT297" s="755"/>
      <c r="NIU297" s="755"/>
      <c r="NIV297" s="755"/>
      <c r="NIW297" s="755"/>
      <c r="NIX297" s="755"/>
      <c r="NIY297" s="755"/>
      <c r="NIZ297" s="755"/>
      <c r="NJA297" s="755"/>
      <c r="NJB297" s="755"/>
      <c r="NJC297" s="755"/>
      <c r="NJD297" s="755"/>
      <c r="NJE297" s="755"/>
      <c r="NJF297" s="755"/>
      <c r="NJG297" s="755"/>
      <c r="NJH297" s="755"/>
      <c r="NJI297" s="755"/>
      <c r="NJJ297" s="755"/>
      <c r="NJK297" s="755"/>
      <c r="NJL297" s="755"/>
      <c r="NJM297" s="755"/>
      <c r="NJN297" s="755"/>
      <c r="NJO297" s="755"/>
      <c r="NJP297" s="755"/>
      <c r="NJQ297" s="755"/>
      <c r="NJR297" s="755"/>
      <c r="NJS297" s="755"/>
      <c r="NJT297" s="755"/>
      <c r="NJU297" s="755"/>
      <c r="NJV297" s="755"/>
      <c r="NJW297" s="755"/>
      <c r="NJX297" s="755"/>
      <c r="NJY297" s="755"/>
      <c r="NJZ297" s="755"/>
      <c r="NKA297" s="755"/>
      <c r="NKB297" s="755"/>
      <c r="NKC297" s="755"/>
      <c r="NKD297" s="755"/>
      <c r="NKE297" s="755"/>
      <c r="NKF297" s="755"/>
      <c r="NKG297" s="755"/>
      <c r="NKH297" s="755"/>
      <c r="NKI297" s="755"/>
      <c r="NKJ297" s="755"/>
      <c r="NKK297" s="755"/>
      <c r="NKL297" s="755"/>
      <c r="NKM297" s="755"/>
      <c r="NKN297" s="755"/>
      <c r="NKO297" s="755"/>
      <c r="NKP297" s="755"/>
      <c r="NKQ297" s="755"/>
      <c r="NKR297" s="755"/>
      <c r="NKS297" s="755"/>
      <c r="NKT297" s="755"/>
      <c r="NKU297" s="755"/>
      <c r="NKV297" s="755"/>
      <c r="NKW297" s="755"/>
      <c r="NKX297" s="755"/>
      <c r="NKY297" s="755"/>
      <c r="NKZ297" s="755"/>
      <c r="NLA297" s="755"/>
      <c r="NLB297" s="755"/>
      <c r="NLC297" s="755"/>
      <c r="NLD297" s="755"/>
      <c r="NLE297" s="755"/>
      <c r="NLF297" s="755"/>
      <c r="NLG297" s="755"/>
      <c r="NLH297" s="755"/>
      <c r="NLI297" s="755"/>
      <c r="NLJ297" s="755"/>
      <c r="NLK297" s="755"/>
      <c r="NLL297" s="755"/>
      <c r="NLM297" s="755"/>
      <c r="NLN297" s="755"/>
      <c r="NLO297" s="755"/>
      <c r="NLP297" s="755"/>
      <c r="NLQ297" s="755"/>
      <c r="NLR297" s="755"/>
      <c r="NLS297" s="755"/>
      <c r="NLT297" s="755"/>
      <c r="NLU297" s="755"/>
      <c r="NLV297" s="755"/>
      <c r="NLW297" s="755"/>
      <c r="NLX297" s="755"/>
      <c r="NLY297" s="755"/>
      <c r="NLZ297" s="755"/>
      <c r="NMA297" s="755"/>
      <c r="NMB297" s="755"/>
      <c r="NMC297" s="755"/>
      <c r="NMD297" s="755"/>
      <c r="NME297" s="755"/>
      <c r="NMF297" s="755"/>
      <c r="NMG297" s="755"/>
      <c r="NMH297" s="755"/>
      <c r="NMI297" s="755"/>
      <c r="NMJ297" s="755"/>
      <c r="NMK297" s="755"/>
      <c r="NML297" s="755"/>
      <c r="NMM297" s="755"/>
      <c r="NMN297" s="755"/>
      <c r="NMO297" s="755"/>
      <c r="NMP297" s="755"/>
      <c r="NMQ297" s="755"/>
      <c r="NMR297" s="755"/>
      <c r="NMS297" s="755"/>
      <c r="NMT297" s="755"/>
      <c r="NMU297" s="755"/>
      <c r="NMV297" s="755"/>
      <c r="NMW297" s="755"/>
      <c r="NMX297" s="755"/>
      <c r="NMY297" s="755"/>
      <c r="NMZ297" s="755"/>
      <c r="NNA297" s="755"/>
      <c r="NNB297" s="755"/>
      <c r="NNC297" s="755"/>
      <c r="NND297" s="755"/>
      <c r="NNE297" s="755"/>
      <c r="NNF297" s="755"/>
      <c r="NNG297" s="755"/>
      <c r="NNH297" s="755"/>
      <c r="NNI297" s="755"/>
      <c r="NNJ297" s="755"/>
      <c r="NNK297" s="755"/>
      <c r="NNL297" s="755"/>
      <c r="NNM297" s="755"/>
      <c r="NNN297" s="755"/>
      <c r="NNO297" s="755"/>
      <c r="NNP297" s="755"/>
      <c r="NNQ297" s="755"/>
      <c r="NNR297" s="755"/>
      <c r="NNS297" s="755"/>
      <c r="NNT297" s="755"/>
      <c r="NNU297" s="755"/>
      <c r="NNV297" s="755"/>
      <c r="NNW297" s="755"/>
      <c r="NNX297" s="755"/>
      <c r="NNY297" s="755"/>
      <c r="NNZ297" s="755"/>
      <c r="NOA297" s="755"/>
      <c r="NOB297" s="755"/>
      <c r="NOC297" s="755"/>
      <c r="NOD297" s="755"/>
      <c r="NOE297" s="755"/>
      <c r="NOF297" s="755"/>
      <c r="NOG297" s="755"/>
      <c r="NOH297" s="755"/>
      <c r="NOI297" s="755"/>
      <c r="NOJ297" s="755"/>
      <c r="NOK297" s="755"/>
      <c r="NOL297" s="755"/>
      <c r="NOM297" s="755"/>
      <c r="NON297" s="755"/>
      <c r="NOO297" s="755"/>
      <c r="NOP297" s="755"/>
      <c r="NOQ297" s="755"/>
      <c r="NOR297" s="755"/>
      <c r="NOS297" s="755"/>
      <c r="NOT297" s="755"/>
      <c r="NOU297" s="755"/>
      <c r="NOV297" s="755"/>
      <c r="NOW297" s="755"/>
      <c r="NOX297" s="755"/>
      <c r="NOY297" s="755"/>
      <c r="NOZ297" s="755"/>
      <c r="NPA297" s="755"/>
      <c r="NPB297" s="755"/>
      <c r="NPC297" s="755"/>
      <c r="NPD297" s="755"/>
      <c r="NPE297" s="755"/>
      <c r="NPF297" s="755"/>
      <c r="NPG297" s="755"/>
      <c r="NPH297" s="755"/>
      <c r="NPI297" s="755"/>
      <c r="NPJ297" s="755"/>
      <c r="NPK297" s="755"/>
      <c r="NPL297" s="755"/>
      <c r="NPM297" s="755"/>
      <c r="NPN297" s="755"/>
      <c r="NPO297" s="755"/>
      <c r="NPP297" s="755"/>
      <c r="NPQ297" s="755"/>
      <c r="NPR297" s="755"/>
      <c r="NPS297" s="755"/>
      <c r="NPT297" s="755"/>
      <c r="NPU297" s="755"/>
      <c r="NPV297" s="755"/>
      <c r="NPW297" s="755"/>
      <c r="NPX297" s="755"/>
      <c r="NPY297" s="755"/>
      <c r="NPZ297" s="755"/>
      <c r="NQA297" s="755"/>
      <c r="NQB297" s="755"/>
      <c r="NQC297" s="755"/>
      <c r="NQD297" s="755"/>
      <c r="NQE297" s="755"/>
      <c r="NQF297" s="755"/>
      <c r="NQG297" s="755"/>
      <c r="NQH297" s="755"/>
      <c r="NQI297" s="755"/>
      <c r="NQJ297" s="755"/>
      <c r="NQK297" s="755"/>
      <c r="NQL297" s="755"/>
      <c r="NQM297" s="755"/>
      <c r="NQN297" s="755"/>
      <c r="NQO297" s="755"/>
      <c r="NQP297" s="755"/>
      <c r="NQQ297" s="755"/>
      <c r="NQR297" s="755"/>
      <c r="NQS297" s="755"/>
      <c r="NQT297" s="755"/>
      <c r="NQU297" s="755"/>
      <c r="NQV297" s="755"/>
      <c r="NQW297" s="755"/>
      <c r="NQX297" s="755"/>
      <c r="NQY297" s="755"/>
      <c r="NQZ297" s="755"/>
      <c r="NRA297" s="755"/>
      <c r="NRB297" s="755"/>
      <c r="NRC297" s="755"/>
      <c r="NRD297" s="755"/>
      <c r="NRE297" s="755"/>
      <c r="NRF297" s="755"/>
      <c r="NRG297" s="755"/>
      <c r="NRH297" s="755"/>
      <c r="NRI297" s="755"/>
      <c r="NRJ297" s="755"/>
      <c r="NRK297" s="755"/>
      <c r="NRL297" s="755"/>
      <c r="NRM297" s="755"/>
      <c r="NRN297" s="755"/>
      <c r="NRO297" s="755"/>
      <c r="NRP297" s="755"/>
      <c r="NRQ297" s="755"/>
      <c r="NRR297" s="755"/>
      <c r="NRS297" s="755"/>
      <c r="NRT297" s="755"/>
      <c r="NRU297" s="755"/>
      <c r="NRV297" s="755"/>
      <c r="NRW297" s="755"/>
      <c r="NRX297" s="755"/>
      <c r="NRY297" s="755"/>
      <c r="NRZ297" s="755"/>
      <c r="NSA297" s="755"/>
      <c r="NSB297" s="755"/>
      <c r="NSC297" s="755"/>
      <c r="NSD297" s="755"/>
      <c r="NSE297" s="755"/>
      <c r="NSF297" s="755"/>
      <c r="NSG297" s="755"/>
      <c r="NSH297" s="755"/>
      <c r="NSI297" s="755"/>
      <c r="NSJ297" s="755"/>
      <c r="NSK297" s="755"/>
      <c r="NSL297" s="755"/>
      <c r="NSM297" s="755"/>
      <c r="NSN297" s="755"/>
      <c r="NSO297" s="755"/>
      <c r="NSP297" s="755"/>
      <c r="NSQ297" s="755"/>
      <c r="NSR297" s="755"/>
      <c r="NSS297" s="755"/>
      <c r="NST297" s="755"/>
      <c r="NSU297" s="755"/>
      <c r="NSV297" s="755"/>
      <c r="NSW297" s="755"/>
      <c r="NSX297" s="755"/>
      <c r="NSY297" s="755"/>
      <c r="NSZ297" s="755"/>
      <c r="NTA297" s="755"/>
      <c r="NTB297" s="755"/>
      <c r="NTC297" s="755"/>
      <c r="NTD297" s="755"/>
      <c r="NTE297" s="755"/>
      <c r="NTF297" s="755"/>
      <c r="NTG297" s="755"/>
      <c r="NTH297" s="755"/>
      <c r="NTI297" s="755"/>
      <c r="NTJ297" s="755"/>
      <c r="NTK297" s="755"/>
      <c r="NTL297" s="755"/>
      <c r="NTM297" s="755"/>
      <c r="NTN297" s="755"/>
      <c r="NTO297" s="755"/>
      <c r="NTP297" s="755"/>
      <c r="NTQ297" s="755"/>
      <c r="NTR297" s="755"/>
      <c r="NTS297" s="755"/>
      <c r="NTT297" s="755"/>
      <c r="NTU297" s="755"/>
      <c r="NTV297" s="755"/>
      <c r="NTW297" s="755"/>
      <c r="NTX297" s="755"/>
      <c r="NTY297" s="755"/>
      <c r="NTZ297" s="755"/>
      <c r="NUA297" s="755"/>
      <c r="NUB297" s="755"/>
      <c r="NUC297" s="755"/>
      <c r="NUD297" s="755"/>
      <c r="NUE297" s="755"/>
      <c r="NUF297" s="755"/>
      <c r="NUG297" s="755"/>
      <c r="NUH297" s="755"/>
      <c r="NUI297" s="755"/>
      <c r="NUJ297" s="755"/>
      <c r="NUK297" s="755"/>
      <c r="NUL297" s="755"/>
      <c r="NUM297" s="755"/>
      <c r="NUN297" s="755"/>
      <c r="NUO297" s="755"/>
      <c r="NUP297" s="755"/>
      <c r="NUQ297" s="755"/>
      <c r="NUR297" s="755"/>
      <c r="NUS297" s="755"/>
      <c r="NUT297" s="755"/>
      <c r="NUU297" s="755"/>
      <c r="NUV297" s="755"/>
      <c r="NUW297" s="755"/>
      <c r="NUX297" s="755"/>
      <c r="NUY297" s="755"/>
      <c r="NUZ297" s="755"/>
      <c r="NVA297" s="755"/>
      <c r="NVB297" s="755"/>
      <c r="NVC297" s="755"/>
      <c r="NVD297" s="755"/>
      <c r="NVE297" s="755"/>
      <c r="NVF297" s="755"/>
      <c r="NVG297" s="755"/>
      <c r="NVH297" s="755"/>
      <c r="NVI297" s="755"/>
      <c r="NVJ297" s="755"/>
      <c r="NVK297" s="755"/>
      <c r="NVL297" s="755"/>
      <c r="NVM297" s="755"/>
      <c r="NVN297" s="755"/>
      <c r="NVO297" s="755"/>
      <c r="NVP297" s="755"/>
      <c r="NVQ297" s="755"/>
      <c r="NVR297" s="755"/>
      <c r="NVS297" s="755"/>
      <c r="NVT297" s="755"/>
      <c r="NVU297" s="755"/>
      <c r="NVV297" s="755"/>
      <c r="NVW297" s="755"/>
      <c r="NVX297" s="755"/>
      <c r="NVY297" s="755"/>
      <c r="NVZ297" s="755"/>
      <c r="NWA297" s="755"/>
      <c r="NWB297" s="755"/>
      <c r="NWC297" s="755"/>
      <c r="NWD297" s="755"/>
      <c r="NWE297" s="755"/>
      <c r="NWF297" s="755"/>
      <c r="NWG297" s="755"/>
      <c r="NWH297" s="755"/>
      <c r="NWI297" s="755"/>
      <c r="NWJ297" s="755"/>
      <c r="NWK297" s="755"/>
      <c r="NWL297" s="755"/>
      <c r="NWM297" s="755"/>
      <c r="NWN297" s="755"/>
      <c r="NWO297" s="755"/>
      <c r="NWP297" s="755"/>
      <c r="NWQ297" s="755"/>
      <c r="NWR297" s="755"/>
      <c r="NWS297" s="755"/>
      <c r="NWT297" s="755"/>
      <c r="NWU297" s="755"/>
      <c r="NWV297" s="755"/>
      <c r="NWW297" s="755"/>
      <c r="NWX297" s="755"/>
      <c r="NWY297" s="755"/>
      <c r="NWZ297" s="755"/>
      <c r="NXA297" s="755"/>
      <c r="NXB297" s="755"/>
      <c r="NXC297" s="755"/>
      <c r="NXD297" s="755"/>
      <c r="NXE297" s="755"/>
      <c r="NXF297" s="755"/>
      <c r="NXG297" s="755"/>
      <c r="NXH297" s="755"/>
      <c r="NXI297" s="755"/>
      <c r="NXJ297" s="755"/>
      <c r="NXK297" s="755"/>
      <c r="NXL297" s="755"/>
      <c r="NXM297" s="755"/>
      <c r="NXN297" s="755"/>
      <c r="NXO297" s="755"/>
      <c r="NXP297" s="755"/>
      <c r="NXQ297" s="755"/>
      <c r="NXR297" s="755"/>
      <c r="NXS297" s="755"/>
      <c r="NXT297" s="755"/>
      <c r="NXU297" s="755"/>
      <c r="NXV297" s="755"/>
      <c r="NXW297" s="755"/>
      <c r="NXX297" s="755"/>
      <c r="NXY297" s="755"/>
      <c r="NXZ297" s="755"/>
      <c r="NYA297" s="755"/>
      <c r="NYB297" s="755"/>
      <c r="NYC297" s="755"/>
      <c r="NYD297" s="755"/>
      <c r="NYE297" s="755"/>
      <c r="NYF297" s="755"/>
      <c r="NYG297" s="755"/>
      <c r="NYH297" s="755"/>
      <c r="NYI297" s="755"/>
      <c r="NYJ297" s="755"/>
      <c r="NYK297" s="755"/>
      <c r="NYL297" s="755"/>
      <c r="NYM297" s="755"/>
      <c r="NYN297" s="755"/>
      <c r="NYO297" s="755"/>
      <c r="NYP297" s="755"/>
      <c r="NYQ297" s="755"/>
      <c r="NYR297" s="755"/>
      <c r="NYS297" s="755"/>
      <c r="NYT297" s="755"/>
      <c r="NYU297" s="755"/>
      <c r="NYV297" s="755"/>
      <c r="NYW297" s="755"/>
      <c r="NYX297" s="755"/>
      <c r="NYY297" s="755"/>
      <c r="NYZ297" s="755"/>
      <c r="NZA297" s="755"/>
      <c r="NZB297" s="755"/>
      <c r="NZC297" s="755"/>
      <c r="NZD297" s="755"/>
      <c r="NZE297" s="755"/>
      <c r="NZF297" s="755"/>
      <c r="NZG297" s="755"/>
      <c r="NZH297" s="755"/>
      <c r="NZI297" s="755"/>
      <c r="NZJ297" s="755"/>
      <c r="NZK297" s="755"/>
      <c r="NZL297" s="755"/>
      <c r="NZM297" s="755"/>
      <c r="NZN297" s="755"/>
      <c r="NZO297" s="755"/>
      <c r="NZP297" s="755"/>
      <c r="NZQ297" s="755"/>
      <c r="NZR297" s="755"/>
      <c r="NZS297" s="755"/>
      <c r="NZT297" s="755"/>
      <c r="NZU297" s="755"/>
      <c r="NZV297" s="755"/>
      <c r="NZW297" s="755"/>
      <c r="NZX297" s="755"/>
      <c r="NZY297" s="755"/>
      <c r="NZZ297" s="755"/>
      <c r="OAA297" s="755"/>
      <c r="OAB297" s="755"/>
      <c r="OAC297" s="755"/>
      <c r="OAD297" s="755"/>
      <c r="OAE297" s="755"/>
      <c r="OAF297" s="755"/>
      <c r="OAG297" s="755"/>
      <c r="OAH297" s="755"/>
      <c r="OAI297" s="755"/>
      <c r="OAJ297" s="755"/>
      <c r="OAK297" s="755"/>
      <c r="OAL297" s="755"/>
      <c r="OAM297" s="755"/>
      <c r="OAN297" s="755"/>
      <c r="OAO297" s="755"/>
      <c r="OAP297" s="755"/>
      <c r="OAQ297" s="755"/>
      <c r="OAR297" s="755"/>
      <c r="OAS297" s="755"/>
      <c r="OAT297" s="755"/>
      <c r="OAU297" s="755"/>
      <c r="OAV297" s="755"/>
      <c r="OAW297" s="755"/>
      <c r="OAX297" s="755"/>
      <c r="OAY297" s="755"/>
      <c r="OAZ297" s="755"/>
      <c r="OBA297" s="755"/>
      <c r="OBB297" s="755"/>
      <c r="OBC297" s="755"/>
      <c r="OBD297" s="755"/>
      <c r="OBE297" s="755"/>
      <c r="OBF297" s="755"/>
      <c r="OBG297" s="755"/>
      <c r="OBH297" s="755"/>
      <c r="OBI297" s="755"/>
      <c r="OBJ297" s="755"/>
      <c r="OBK297" s="755"/>
      <c r="OBL297" s="755"/>
      <c r="OBM297" s="755"/>
      <c r="OBN297" s="755"/>
      <c r="OBO297" s="755"/>
      <c r="OBP297" s="755"/>
      <c r="OBQ297" s="755"/>
      <c r="OBR297" s="755"/>
      <c r="OBS297" s="755"/>
      <c r="OBT297" s="755"/>
      <c r="OBU297" s="755"/>
      <c r="OBV297" s="755"/>
      <c r="OBW297" s="755"/>
      <c r="OBX297" s="755"/>
      <c r="OBY297" s="755"/>
      <c r="OBZ297" s="755"/>
      <c r="OCA297" s="755"/>
      <c r="OCB297" s="755"/>
      <c r="OCC297" s="755"/>
      <c r="OCD297" s="755"/>
      <c r="OCE297" s="755"/>
      <c r="OCF297" s="755"/>
      <c r="OCG297" s="755"/>
      <c r="OCH297" s="755"/>
      <c r="OCI297" s="755"/>
      <c r="OCJ297" s="755"/>
      <c r="OCK297" s="755"/>
      <c r="OCL297" s="755"/>
      <c r="OCM297" s="755"/>
      <c r="OCN297" s="755"/>
      <c r="OCO297" s="755"/>
      <c r="OCP297" s="755"/>
      <c r="OCQ297" s="755"/>
      <c r="OCR297" s="755"/>
      <c r="OCS297" s="755"/>
      <c r="OCT297" s="755"/>
      <c r="OCU297" s="755"/>
      <c r="OCV297" s="755"/>
      <c r="OCW297" s="755"/>
      <c r="OCX297" s="755"/>
      <c r="OCY297" s="755"/>
      <c r="OCZ297" s="755"/>
      <c r="ODA297" s="755"/>
      <c r="ODB297" s="755"/>
      <c r="ODC297" s="755"/>
      <c r="ODD297" s="755"/>
      <c r="ODE297" s="755"/>
      <c r="ODF297" s="755"/>
      <c r="ODG297" s="755"/>
      <c r="ODH297" s="755"/>
      <c r="ODI297" s="755"/>
      <c r="ODJ297" s="755"/>
      <c r="ODK297" s="755"/>
      <c r="ODL297" s="755"/>
      <c r="ODM297" s="755"/>
      <c r="ODN297" s="755"/>
      <c r="ODO297" s="755"/>
      <c r="ODP297" s="755"/>
      <c r="ODQ297" s="755"/>
      <c r="ODR297" s="755"/>
      <c r="ODS297" s="755"/>
      <c r="ODT297" s="755"/>
      <c r="ODU297" s="755"/>
      <c r="ODV297" s="755"/>
      <c r="ODW297" s="755"/>
      <c r="ODX297" s="755"/>
      <c r="ODY297" s="755"/>
      <c r="ODZ297" s="755"/>
      <c r="OEA297" s="755"/>
      <c r="OEB297" s="755"/>
      <c r="OEC297" s="755"/>
      <c r="OED297" s="755"/>
      <c r="OEE297" s="755"/>
      <c r="OEF297" s="755"/>
      <c r="OEG297" s="755"/>
      <c r="OEH297" s="755"/>
      <c r="OEI297" s="755"/>
      <c r="OEJ297" s="755"/>
      <c r="OEK297" s="755"/>
      <c r="OEL297" s="755"/>
      <c r="OEM297" s="755"/>
      <c r="OEN297" s="755"/>
      <c r="OEO297" s="755"/>
      <c r="OEP297" s="755"/>
      <c r="OEQ297" s="755"/>
      <c r="OER297" s="755"/>
      <c r="OES297" s="755"/>
      <c r="OET297" s="755"/>
      <c r="OEU297" s="755"/>
      <c r="OEV297" s="755"/>
      <c r="OEW297" s="755"/>
      <c r="OEX297" s="755"/>
      <c r="OEY297" s="755"/>
      <c r="OEZ297" s="755"/>
      <c r="OFA297" s="755"/>
      <c r="OFB297" s="755"/>
      <c r="OFC297" s="755"/>
      <c r="OFD297" s="755"/>
      <c r="OFE297" s="755"/>
      <c r="OFF297" s="755"/>
      <c r="OFG297" s="755"/>
      <c r="OFH297" s="755"/>
      <c r="OFI297" s="755"/>
      <c r="OFJ297" s="755"/>
      <c r="OFK297" s="755"/>
      <c r="OFL297" s="755"/>
      <c r="OFM297" s="755"/>
      <c r="OFN297" s="755"/>
      <c r="OFO297" s="755"/>
      <c r="OFP297" s="755"/>
      <c r="OFQ297" s="755"/>
      <c r="OFR297" s="755"/>
      <c r="OFS297" s="755"/>
      <c r="OFT297" s="755"/>
      <c r="OFU297" s="755"/>
      <c r="OFV297" s="755"/>
      <c r="OFW297" s="755"/>
      <c r="OFX297" s="755"/>
      <c r="OFY297" s="755"/>
      <c r="OFZ297" s="755"/>
      <c r="OGA297" s="755"/>
      <c r="OGB297" s="755"/>
      <c r="OGC297" s="755"/>
      <c r="OGD297" s="755"/>
      <c r="OGE297" s="755"/>
      <c r="OGF297" s="755"/>
      <c r="OGG297" s="755"/>
      <c r="OGH297" s="755"/>
      <c r="OGI297" s="755"/>
      <c r="OGJ297" s="755"/>
      <c r="OGK297" s="755"/>
      <c r="OGL297" s="755"/>
      <c r="OGM297" s="755"/>
      <c r="OGN297" s="755"/>
      <c r="OGO297" s="755"/>
      <c r="OGP297" s="755"/>
      <c r="OGQ297" s="755"/>
      <c r="OGR297" s="755"/>
      <c r="OGS297" s="755"/>
      <c r="OGT297" s="755"/>
      <c r="OGU297" s="755"/>
      <c r="OGV297" s="755"/>
      <c r="OGW297" s="755"/>
      <c r="OGX297" s="755"/>
      <c r="OGY297" s="755"/>
      <c r="OGZ297" s="755"/>
      <c r="OHA297" s="755"/>
      <c r="OHB297" s="755"/>
      <c r="OHC297" s="755"/>
      <c r="OHD297" s="755"/>
      <c r="OHE297" s="755"/>
      <c r="OHF297" s="755"/>
      <c r="OHG297" s="755"/>
      <c r="OHH297" s="755"/>
      <c r="OHI297" s="755"/>
      <c r="OHJ297" s="755"/>
      <c r="OHK297" s="755"/>
      <c r="OHL297" s="755"/>
      <c r="OHM297" s="755"/>
      <c r="OHN297" s="755"/>
      <c r="OHO297" s="755"/>
      <c r="OHP297" s="755"/>
      <c r="OHQ297" s="755"/>
      <c r="OHR297" s="755"/>
      <c r="OHS297" s="755"/>
      <c r="OHT297" s="755"/>
      <c r="OHU297" s="755"/>
      <c r="OHV297" s="755"/>
      <c r="OHW297" s="755"/>
      <c r="OHX297" s="755"/>
      <c r="OHY297" s="755"/>
      <c r="OHZ297" s="755"/>
      <c r="OIA297" s="755"/>
      <c r="OIB297" s="755"/>
      <c r="OIC297" s="755"/>
      <c r="OID297" s="755"/>
      <c r="OIE297" s="755"/>
      <c r="OIF297" s="755"/>
      <c r="OIG297" s="755"/>
      <c r="OIH297" s="755"/>
      <c r="OII297" s="755"/>
      <c r="OIJ297" s="755"/>
      <c r="OIK297" s="755"/>
      <c r="OIL297" s="755"/>
      <c r="OIM297" s="755"/>
      <c r="OIN297" s="755"/>
      <c r="OIO297" s="755"/>
      <c r="OIP297" s="755"/>
      <c r="OIQ297" s="755"/>
      <c r="OIR297" s="755"/>
      <c r="OIS297" s="755"/>
      <c r="OIT297" s="755"/>
      <c r="OIU297" s="755"/>
      <c r="OIV297" s="755"/>
      <c r="OIW297" s="755"/>
      <c r="OIX297" s="755"/>
      <c r="OIY297" s="755"/>
      <c r="OIZ297" s="755"/>
      <c r="OJA297" s="755"/>
      <c r="OJB297" s="755"/>
      <c r="OJC297" s="755"/>
      <c r="OJD297" s="755"/>
      <c r="OJE297" s="755"/>
      <c r="OJF297" s="755"/>
      <c r="OJG297" s="755"/>
      <c r="OJH297" s="755"/>
      <c r="OJI297" s="755"/>
      <c r="OJJ297" s="755"/>
      <c r="OJK297" s="755"/>
      <c r="OJL297" s="755"/>
      <c r="OJM297" s="755"/>
      <c r="OJN297" s="755"/>
      <c r="OJO297" s="755"/>
      <c r="OJP297" s="755"/>
      <c r="OJQ297" s="755"/>
      <c r="OJR297" s="755"/>
      <c r="OJS297" s="755"/>
      <c r="OJT297" s="755"/>
      <c r="OJU297" s="755"/>
      <c r="OJV297" s="755"/>
      <c r="OJW297" s="755"/>
      <c r="OJX297" s="755"/>
      <c r="OJY297" s="755"/>
      <c r="OJZ297" s="755"/>
      <c r="OKA297" s="755"/>
      <c r="OKB297" s="755"/>
      <c r="OKC297" s="755"/>
      <c r="OKD297" s="755"/>
      <c r="OKE297" s="755"/>
      <c r="OKF297" s="755"/>
      <c r="OKG297" s="755"/>
      <c r="OKH297" s="755"/>
      <c r="OKI297" s="755"/>
      <c r="OKJ297" s="755"/>
      <c r="OKK297" s="755"/>
      <c r="OKL297" s="755"/>
      <c r="OKM297" s="755"/>
      <c r="OKN297" s="755"/>
      <c r="OKO297" s="755"/>
      <c r="OKP297" s="755"/>
      <c r="OKQ297" s="755"/>
      <c r="OKR297" s="755"/>
      <c r="OKS297" s="755"/>
      <c r="OKT297" s="755"/>
      <c r="OKU297" s="755"/>
      <c r="OKV297" s="755"/>
      <c r="OKW297" s="755"/>
      <c r="OKX297" s="755"/>
      <c r="OKY297" s="755"/>
      <c r="OKZ297" s="755"/>
      <c r="OLA297" s="755"/>
      <c r="OLB297" s="755"/>
      <c r="OLC297" s="755"/>
      <c r="OLD297" s="755"/>
      <c r="OLE297" s="755"/>
      <c r="OLF297" s="755"/>
      <c r="OLG297" s="755"/>
      <c r="OLH297" s="755"/>
      <c r="OLI297" s="755"/>
      <c r="OLJ297" s="755"/>
      <c r="OLK297" s="755"/>
      <c r="OLL297" s="755"/>
      <c r="OLM297" s="755"/>
      <c r="OLN297" s="755"/>
      <c r="OLO297" s="755"/>
      <c r="OLP297" s="755"/>
      <c r="OLQ297" s="755"/>
      <c r="OLR297" s="755"/>
      <c r="OLS297" s="755"/>
      <c r="OLT297" s="755"/>
      <c r="OLU297" s="755"/>
      <c r="OLV297" s="755"/>
      <c r="OLW297" s="755"/>
      <c r="OLX297" s="755"/>
      <c r="OLY297" s="755"/>
      <c r="OLZ297" s="755"/>
      <c r="OMA297" s="755"/>
      <c r="OMB297" s="755"/>
      <c r="OMC297" s="755"/>
      <c r="OMD297" s="755"/>
      <c r="OME297" s="755"/>
      <c r="OMF297" s="755"/>
      <c r="OMG297" s="755"/>
      <c r="OMH297" s="755"/>
      <c r="OMI297" s="755"/>
      <c r="OMJ297" s="755"/>
      <c r="OMK297" s="755"/>
      <c r="OML297" s="755"/>
      <c r="OMM297" s="755"/>
      <c r="OMN297" s="755"/>
      <c r="OMO297" s="755"/>
      <c r="OMP297" s="755"/>
      <c r="OMQ297" s="755"/>
      <c r="OMR297" s="755"/>
      <c r="OMS297" s="755"/>
      <c r="OMT297" s="755"/>
      <c r="OMU297" s="755"/>
      <c r="OMV297" s="755"/>
      <c r="OMW297" s="755"/>
      <c r="OMX297" s="755"/>
      <c r="OMY297" s="755"/>
      <c r="OMZ297" s="755"/>
      <c r="ONA297" s="755"/>
      <c r="ONB297" s="755"/>
      <c r="ONC297" s="755"/>
      <c r="OND297" s="755"/>
      <c r="ONE297" s="755"/>
      <c r="ONF297" s="755"/>
      <c r="ONG297" s="755"/>
      <c r="ONH297" s="755"/>
      <c r="ONI297" s="755"/>
      <c r="ONJ297" s="755"/>
      <c r="ONK297" s="755"/>
      <c r="ONL297" s="755"/>
      <c r="ONM297" s="755"/>
      <c r="ONN297" s="755"/>
      <c r="ONO297" s="755"/>
      <c r="ONP297" s="755"/>
      <c r="ONQ297" s="755"/>
      <c r="ONR297" s="755"/>
      <c r="ONS297" s="755"/>
      <c r="ONT297" s="755"/>
      <c r="ONU297" s="755"/>
      <c r="ONV297" s="755"/>
      <c r="ONW297" s="755"/>
      <c r="ONX297" s="755"/>
      <c r="ONY297" s="755"/>
      <c r="ONZ297" s="755"/>
      <c r="OOA297" s="755"/>
      <c r="OOB297" s="755"/>
      <c r="OOC297" s="755"/>
      <c r="OOD297" s="755"/>
      <c r="OOE297" s="755"/>
      <c r="OOF297" s="755"/>
      <c r="OOG297" s="755"/>
      <c r="OOH297" s="755"/>
      <c r="OOI297" s="755"/>
      <c r="OOJ297" s="755"/>
      <c r="OOK297" s="755"/>
      <c r="OOL297" s="755"/>
      <c r="OOM297" s="755"/>
      <c r="OON297" s="755"/>
      <c r="OOO297" s="755"/>
      <c r="OOP297" s="755"/>
      <c r="OOQ297" s="755"/>
      <c r="OOR297" s="755"/>
      <c r="OOS297" s="755"/>
      <c r="OOT297" s="755"/>
      <c r="OOU297" s="755"/>
      <c r="OOV297" s="755"/>
      <c r="OOW297" s="755"/>
      <c r="OOX297" s="755"/>
      <c r="OOY297" s="755"/>
      <c r="OOZ297" s="755"/>
      <c r="OPA297" s="755"/>
      <c r="OPB297" s="755"/>
      <c r="OPC297" s="755"/>
      <c r="OPD297" s="755"/>
      <c r="OPE297" s="755"/>
      <c r="OPF297" s="755"/>
      <c r="OPG297" s="755"/>
      <c r="OPH297" s="755"/>
      <c r="OPI297" s="755"/>
      <c r="OPJ297" s="755"/>
      <c r="OPK297" s="755"/>
      <c r="OPL297" s="755"/>
      <c r="OPM297" s="755"/>
      <c r="OPN297" s="755"/>
      <c r="OPO297" s="755"/>
      <c r="OPP297" s="755"/>
      <c r="OPQ297" s="755"/>
      <c r="OPR297" s="755"/>
      <c r="OPS297" s="755"/>
      <c r="OPT297" s="755"/>
      <c r="OPU297" s="755"/>
      <c r="OPV297" s="755"/>
      <c r="OPW297" s="755"/>
      <c r="OPX297" s="755"/>
      <c r="OPY297" s="755"/>
      <c r="OPZ297" s="755"/>
      <c r="OQA297" s="755"/>
      <c r="OQB297" s="755"/>
      <c r="OQC297" s="755"/>
      <c r="OQD297" s="755"/>
      <c r="OQE297" s="755"/>
      <c r="OQF297" s="755"/>
      <c r="OQG297" s="755"/>
      <c r="OQH297" s="755"/>
      <c r="OQI297" s="755"/>
      <c r="OQJ297" s="755"/>
      <c r="OQK297" s="755"/>
      <c r="OQL297" s="755"/>
      <c r="OQM297" s="755"/>
      <c r="OQN297" s="755"/>
      <c r="OQO297" s="755"/>
      <c r="OQP297" s="755"/>
      <c r="OQQ297" s="755"/>
      <c r="OQR297" s="755"/>
      <c r="OQS297" s="755"/>
      <c r="OQT297" s="755"/>
      <c r="OQU297" s="755"/>
      <c r="OQV297" s="755"/>
      <c r="OQW297" s="755"/>
      <c r="OQX297" s="755"/>
      <c r="OQY297" s="755"/>
      <c r="OQZ297" s="755"/>
      <c r="ORA297" s="755"/>
      <c r="ORB297" s="755"/>
      <c r="ORC297" s="755"/>
      <c r="ORD297" s="755"/>
      <c r="ORE297" s="755"/>
      <c r="ORF297" s="755"/>
      <c r="ORG297" s="755"/>
      <c r="ORH297" s="755"/>
      <c r="ORI297" s="755"/>
      <c r="ORJ297" s="755"/>
      <c r="ORK297" s="755"/>
      <c r="ORL297" s="755"/>
      <c r="ORM297" s="755"/>
      <c r="ORN297" s="755"/>
      <c r="ORO297" s="755"/>
      <c r="ORP297" s="755"/>
      <c r="ORQ297" s="755"/>
      <c r="ORR297" s="755"/>
      <c r="ORS297" s="755"/>
      <c r="ORT297" s="755"/>
      <c r="ORU297" s="755"/>
      <c r="ORV297" s="755"/>
      <c r="ORW297" s="755"/>
      <c r="ORX297" s="755"/>
      <c r="ORY297" s="755"/>
      <c r="ORZ297" s="755"/>
      <c r="OSA297" s="755"/>
      <c r="OSB297" s="755"/>
      <c r="OSC297" s="755"/>
      <c r="OSD297" s="755"/>
      <c r="OSE297" s="755"/>
      <c r="OSF297" s="755"/>
      <c r="OSG297" s="755"/>
      <c r="OSH297" s="755"/>
      <c r="OSI297" s="755"/>
      <c r="OSJ297" s="755"/>
      <c r="OSK297" s="755"/>
      <c r="OSL297" s="755"/>
      <c r="OSM297" s="755"/>
      <c r="OSN297" s="755"/>
      <c r="OSO297" s="755"/>
      <c r="OSP297" s="755"/>
      <c r="OSQ297" s="755"/>
      <c r="OSR297" s="755"/>
      <c r="OSS297" s="755"/>
      <c r="OST297" s="755"/>
      <c r="OSU297" s="755"/>
      <c r="OSV297" s="755"/>
      <c r="OSW297" s="755"/>
      <c r="OSX297" s="755"/>
      <c r="OSY297" s="755"/>
      <c r="OSZ297" s="755"/>
      <c r="OTA297" s="755"/>
      <c r="OTB297" s="755"/>
      <c r="OTC297" s="755"/>
      <c r="OTD297" s="755"/>
      <c r="OTE297" s="755"/>
      <c r="OTF297" s="755"/>
      <c r="OTG297" s="755"/>
      <c r="OTH297" s="755"/>
      <c r="OTI297" s="755"/>
      <c r="OTJ297" s="755"/>
      <c r="OTK297" s="755"/>
      <c r="OTL297" s="755"/>
      <c r="OTM297" s="755"/>
      <c r="OTN297" s="755"/>
      <c r="OTO297" s="755"/>
      <c r="OTP297" s="755"/>
      <c r="OTQ297" s="755"/>
      <c r="OTR297" s="755"/>
      <c r="OTS297" s="755"/>
      <c r="OTT297" s="755"/>
      <c r="OTU297" s="755"/>
      <c r="OTV297" s="755"/>
      <c r="OTW297" s="755"/>
      <c r="OTX297" s="755"/>
      <c r="OTY297" s="755"/>
      <c r="OTZ297" s="755"/>
      <c r="OUA297" s="755"/>
      <c r="OUB297" s="755"/>
      <c r="OUC297" s="755"/>
      <c r="OUD297" s="755"/>
      <c r="OUE297" s="755"/>
      <c r="OUF297" s="755"/>
      <c r="OUG297" s="755"/>
      <c r="OUH297" s="755"/>
      <c r="OUI297" s="755"/>
      <c r="OUJ297" s="755"/>
      <c r="OUK297" s="755"/>
      <c r="OUL297" s="755"/>
      <c r="OUM297" s="755"/>
      <c r="OUN297" s="755"/>
      <c r="OUO297" s="755"/>
      <c r="OUP297" s="755"/>
      <c r="OUQ297" s="755"/>
      <c r="OUR297" s="755"/>
      <c r="OUS297" s="755"/>
      <c r="OUT297" s="755"/>
      <c r="OUU297" s="755"/>
      <c r="OUV297" s="755"/>
      <c r="OUW297" s="755"/>
      <c r="OUX297" s="755"/>
      <c r="OUY297" s="755"/>
      <c r="OUZ297" s="755"/>
      <c r="OVA297" s="755"/>
      <c r="OVB297" s="755"/>
      <c r="OVC297" s="755"/>
      <c r="OVD297" s="755"/>
      <c r="OVE297" s="755"/>
      <c r="OVF297" s="755"/>
      <c r="OVG297" s="755"/>
      <c r="OVH297" s="755"/>
      <c r="OVI297" s="755"/>
      <c r="OVJ297" s="755"/>
      <c r="OVK297" s="755"/>
      <c r="OVL297" s="755"/>
      <c r="OVM297" s="755"/>
      <c r="OVN297" s="755"/>
      <c r="OVO297" s="755"/>
      <c r="OVP297" s="755"/>
      <c r="OVQ297" s="755"/>
      <c r="OVR297" s="755"/>
      <c r="OVS297" s="755"/>
      <c r="OVT297" s="755"/>
      <c r="OVU297" s="755"/>
      <c r="OVV297" s="755"/>
      <c r="OVW297" s="755"/>
      <c r="OVX297" s="755"/>
      <c r="OVY297" s="755"/>
      <c r="OVZ297" s="755"/>
      <c r="OWA297" s="755"/>
      <c r="OWB297" s="755"/>
      <c r="OWC297" s="755"/>
      <c r="OWD297" s="755"/>
      <c r="OWE297" s="755"/>
      <c r="OWF297" s="755"/>
      <c r="OWG297" s="755"/>
      <c r="OWH297" s="755"/>
      <c r="OWI297" s="755"/>
      <c r="OWJ297" s="755"/>
      <c r="OWK297" s="755"/>
      <c r="OWL297" s="755"/>
      <c r="OWM297" s="755"/>
      <c r="OWN297" s="755"/>
      <c r="OWO297" s="755"/>
      <c r="OWP297" s="755"/>
      <c r="OWQ297" s="755"/>
      <c r="OWR297" s="755"/>
      <c r="OWS297" s="755"/>
      <c r="OWT297" s="755"/>
      <c r="OWU297" s="755"/>
      <c r="OWV297" s="755"/>
      <c r="OWW297" s="755"/>
      <c r="OWX297" s="755"/>
      <c r="OWY297" s="755"/>
      <c r="OWZ297" s="755"/>
      <c r="OXA297" s="755"/>
      <c r="OXB297" s="755"/>
      <c r="OXC297" s="755"/>
      <c r="OXD297" s="755"/>
      <c r="OXE297" s="755"/>
      <c r="OXF297" s="755"/>
      <c r="OXG297" s="755"/>
      <c r="OXH297" s="755"/>
      <c r="OXI297" s="755"/>
      <c r="OXJ297" s="755"/>
      <c r="OXK297" s="755"/>
      <c r="OXL297" s="755"/>
      <c r="OXM297" s="755"/>
      <c r="OXN297" s="755"/>
      <c r="OXO297" s="755"/>
      <c r="OXP297" s="755"/>
      <c r="OXQ297" s="755"/>
      <c r="OXR297" s="755"/>
      <c r="OXS297" s="755"/>
      <c r="OXT297" s="755"/>
      <c r="OXU297" s="755"/>
      <c r="OXV297" s="755"/>
      <c r="OXW297" s="755"/>
      <c r="OXX297" s="755"/>
      <c r="OXY297" s="755"/>
      <c r="OXZ297" s="755"/>
      <c r="OYA297" s="755"/>
      <c r="OYB297" s="755"/>
      <c r="OYC297" s="755"/>
      <c r="OYD297" s="755"/>
      <c r="OYE297" s="755"/>
      <c r="OYF297" s="755"/>
      <c r="OYG297" s="755"/>
      <c r="OYH297" s="755"/>
      <c r="OYI297" s="755"/>
      <c r="OYJ297" s="755"/>
      <c r="OYK297" s="755"/>
      <c r="OYL297" s="755"/>
      <c r="OYM297" s="755"/>
      <c r="OYN297" s="755"/>
      <c r="OYO297" s="755"/>
      <c r="OYP297" s="755"/>
      <c r="OYQ297" s="755"/>
      <c r="OYR297" s="755"/>
      <c r="OYS297" s="755"/>
      <c r="OYT297" s="755"/>
      <c r="OYU297" s="755"/>
      <c r="OYV297" s="755"/>
      <c r="OYW297" s="755"/>
      <c r="OYX297" s="755"/>
      <c r="OYY297" s="755"/>
      <c r="OYZ297" s="755"/>
      <c r="OZA297" s="755"/>
      <c r="OZB297" s="755"/>
      <c r="OZC297" s="755"/>
      <c r="OZD297" s="755"/>
      <c r="OZE297" s="755"/>
      <c r="OZF297" s="755"/>
      <c r="OZG297" s="755"/>
      <c r="OZH297" s="755"/>
      <c r="OZI297" s="755"/>
      <c r="OZJ297" s="755"/>
      <c r="OZK297" s="755"/>
      <c r="OZL297" s="755"/>
      <c r="OZM297" s="755"/>
      <c r="OZN297" s="755"/>
      <c r="OZO297" s="755"/>
      <c r="OZP297" s="755"/>
      <c r="OZQ297" s="755"/>
      <c r="OZR297" s="755"/>
      <c r="OZS297" s="755"/>
      <c r="OZT297" s="755"/>
      <c r="OZU297" s="755"/>
      <c r="OZV297" s="755"/>
      <c r="OZW297" s="755"/>
      <c r="OZX297" s="755"/>
      <c r="OZY297" s="755"/>
      <c r="OZZ297" s="755"/>
      <c r="PAA297" s="755"/>
      <c r="PAB297" s="755"/>
      <c r="PAC297" s="755"/>
      <c r="PAD297" s="755"/>
      <c r="PAE297" s="755"/>
      <c r="PAF297" s="755"/>
      <c r="PAG297" s="755"/>
      <c r="PAH297" s="755"/>
      <c r="PAI297" s="755"/>
      <c r="PAJ297" s="755"/>
      <c r="PAK297" s="755"/>
      <c r="PAL297" s="755"/>
      <c r="PAM297" s="755"/>
      <c r="PAN297" s="755"/>
      <c r="PAO297" s="755"/>
      <c r="PAP297" s="755"/>
      <c r="PAQ297" s="755"/>
      <c r="PAR297" s="755"/>
      <c r="PAS297" s="755"/>
      <c r="PAT297" s="755"/>
      <c r="PAU297" s="755"/>
      <c r="PAV297" s="755"/>
      <c r="PAW297" s="755"/>
      <c r="PAX297" s="755"/>
      <c r="PAY297" s="755"/>
      <c r="PAZ297" s="755"/>
      <c r="PBA297" s="755"/>
      <c r="PBB297" s="755"/>
      <c r="PBC297" s="755"/>
      <c r="PBD297" s="755"/>
      <c r="PBE297" s="755"/>
      <c r="PBF297" s="755"/>
      <c r="PBG297" s="755"/>
      <c r="PBH297" s="755"/>
      <c r="PBI297" s="755"/>
      <c r="PBJ297" s="755"/>
      <c r="PBK297" s="755"/>
      <c r="PBL297" s="755"/>
      <c r="PBM297" s="755"/>
      <c r="PBN297" s="755"/>
      <c r="PBO297" s="755"/>
      <c r="PBP297" s="755"/>
      <c r="PBQ297" s="755"/>
      <c r="PBR297" s="755"/>
      <c r="PBS297" s="755"/>
      <c r="PBT297" s="755"/>
      <c r="PBU297" s="755"/>
      <c r="PBV297" s="755"/>
      <c r="PBW297" s="755"/>
      <c r="PBX297" s="755"/>
      <c r="PBY297" s="755"/>
      <c r="PBZ297" s="755"/>
      <c r="PCA297" s="755"/>
      <c r="PCB297" s="755"/>
      <c r="PCC297" s="755"/>
      <c r="PCD297" s="755"/>
      <c r="PCE297" s="755"/>
      <c r="PCF297" s="755"/>
      <c r="PCG297" s="755"/>
      <c r="PCH297" s="755"/>
      <c r="PCI297" s="755"/>
      <c r="PCJ297" s="755"/>
      <c r="PCK297" s="755"/>
      <c r="PCL297" s="755"/>
      <c r="PCM297" s="755"/>
      <c r="PCN297" s="755"/>
      <c r="PCO297" s="755"/>
      <c r="PCP297" s="755"/>
      <c r="PCQ297" s="755"/>
      <c r="PCR297" s="755"/>
      <c r="PCS297" s="755"/>
      <c r="PCT297" s="755"/>
      <c r="PCU297" s="755"/>
      <c r="PCV297" s="755"/>
      <c r="PCW297" s="755"/>
      <c r="PCX297" s="755"/>
      <c r="PCY297" s="755"/>
      <c r="PCZ297" s="755"/>
      <c r="PDA297" s="755"/>
      <c r="PDB297" s="755"/>
      <c r="PDC297" s="755"/>
      <c r="PDD297" s="755"/>
      <c r="PDE297" s="755"/>
      <c r="PDF297" s="755"/>
      <c r="PDG297" s="755"/>
      <c r="PDH297" s="755"/>
      <c r="PDI297" s="755"/>
      <c r="PDJ297" s="755"/>
      <c r="PDK297" s="755"/>
      <c r="PDL297" s="755"/>
      <c r="PDM297" s="755"/>
      <c r="PDN297" s="755"/>
      <c r="PDO297" s="755"/>
      <c r="PDP297" s="755"/>
      <c r="PDQ297" s="755"/>
      <c r="PDR297" s="755"/>
      <c r="PDS297" s="755"/>
      <c r="PDT297" s="755"/>
      <c r="PDU297" s="755"/>
      <c r="PDV297" s="755"/>
      <c r="PDW297" s="755"/>
      <c r="PDX297" s="755"/>
      <c r="PDY297" s="755"/>
      <c r="PDZ297" s="755"/>
      <c r="PEA297" s="755"/>
      <c r="PEB297" s="755"/>
      <c r="PEC297" s="755"/>
      <c r="PED297" s="755"/>
      <c r="PEE297" s="755"/>
      <c r="PEF297" s="755"/>
      <c r="PEG297" s="755"/>
      <c r="PEH297" s="755"/>
      <c r="PEI297" s="755"/>
      <c r="PEJ297" s="755"/>
      <c r="PEK297" s="755"/>
      <c r="PEL297" s="755"/>
      <c r="PEM297" s="755"/>
      <c r="PEN297" s="755"/>
      <c r="PEO297" s="755"/>
      <c r="PEP297" s="755"/>
      <c r="PEQ297" s="755"/>
      <c r="PER297" s="755"/>
      <c r="PES297" s="755"/>
      <c r="PET297" s="755"/>
      <c r="PEU297" s="755"/>
      <c r="PEV297" s="755"/>
      <c r="PEW297" s="755"/>
      <c r="PEX297" s="755"/>
      <c r="PEY297" s="755"/>
      <c r="PEZ297" s="755"/>
      <c r="PFA297" s="755"/>
      <c r="PFB297" s="755"/>
      <c r="PFC297" s="755"/>
      <c r="PFD297" s="755"/>
      <c r="PFE297" s="755"/>
      <c r="PFF297" s="755"/>
      <c r="PFG297" s="755"/>
      <c r="PFH297" s="755"/>
      <c r="PFI297" s="755"/>
      <c r="PFJ297" s="755"/>
      <c r="PFK297" s="755"/>
      <c r="PFL297" s="755"/>
      <c r="PFM297" s="755"/>
      <c r="PFN297" s="755"/>
      <c r="PFO297" s="755"/>
      <c r="PFP297" s="755"/>
      <c r="PFQ297" s="755"/>
      <c r="PFR297" s="755"/>
      <c r="PFS297" s="755"/>
      <c r="PFT297" s="755"/>
      <c r="PFU297" s="755"/>
      <c r="PFV297" s="755"/>
      <c r="PFW297" s="755"/>
      <c r="PFX297" s="755"/>
      <c r="PFY297" s="755"/>
      <c r="PFZ297" s="755"/>
      <c r="PGA297" s="755"/>
      <c r="PGB297" s="755"/>
      <c r="PGC297" s="755"/>
      <c r="PGD297" s="755"/>
      <c r="PGE297" s="755"/>
      <c r="PGF297" s="755"/>
      <c r="PGG297" s="755"/>
      <c r="PGH297" s="755"/>
      <c r="PGI297" s="755"/>
      <c r="PGJ297" s="755"/>
      <c r="PGK297" s="755"/>
      <c r="PGL297" s="755"/>
      <c r="PGM297" s="755"/>
      <c r="PGN297" s="755"/>
      <c r="PGO297" s="755"/>
      <c r="PGP297" s="755"/>
      <c r="PGQ297" s="755"/>
      <c r="PGR297" s="755"/>
      <c r="PGS297" s="755"/>
      <c r="PGT297" s="755"/>
      <c r="PGU297" s="755"/>
      <c r="PGV297" s="755"/>
      <c r="PGW297" s="755"/>
      <c r="PGX297" s="755"/>
      <c r="PGY297" s="755"/>
      <c r="PGZ297" s="755"/>
      <c r="PHA297" s="755"/>
      <c r="PHB297" s="755"/>
      <c r="PHC297" s="755"/>
      <c r="PHD297" s="755"/>
      <c r="PHE297" s="755"/>
      <c r="PHF297" s="755"/>
      <c r="PHG297" s="755"/>
      <c r="PHH297" s="755"/>
      <c r="PHI297" s="755"/>
      <c r="PHJ297" s="755"/>
      <c r="PHK297" s="755"/>
      <c r="PHL297" s="755"/>
      <c r="PHM297" s="755"/>
      <c r="PHN297" s="755"/>
      <c r="PHO297" s="755"/>
      <c r="PHP297" s="755"/>
      <c r="PHQ297" s="755"/>
      <c r="PHR297" s="755"/>
      <c r="PHS297" s="755"/>
      <c r="PHT297" s="755"/>
      <c r="PHU297" s="755"/>
      <c r="PHV297" s="755"/>
      <c r="PHW297" s="755"/>
      <c r="PHX297" s="755"/>
      <c r="PHY297" s="755"/>
      <c r="PHZ297" s="755"/>
      <c r="PIA297" s="755"/>
      <c r="PIB297" s="755"/>
      <c r="PIC297" s="755"/>
      <c r="PID297" s="755"/>
      <c r="PIE297" s="755"/>
      <c r="PIF297" s="755"/>
      <c r="PIG297" s="755"/>
      <c r="PIH297" s="755"/>
      <c r="PII297" s="755"/>
      <c r="PIJ297" s="755"/>
      <c r="PIK297" s="755"/>
      <c r="PIL297" s="755"/>
      <c r="PIM297" s="755"/>
      <c r="PIN297" s="755"/>
      <c r="PIO297" s="755"/>
      <c r="PIP297" s="755"/>
      <c r="PIQ297" s="755"/>
      <c r="PIR297" s="755"/>
      <c r="PIS297" s="755"/>
      <c r="PIT297" s="755"/>
      <c r="PIU297" s="755"/>
      <c r="PIV297" s="755"/>
      <c r="PIW297" s="755"/>
      <c r="PIX297" s="755"/>
      <c r="PIY297" s="755"/>
      <c r="PIZ297" s="755"/>
      <c r="PJA297" s="755"/>
      <c r="PJB297" s="755"/>
      <c r="PJC297" s="755"/>
      <c r="PJD297" s="755"/>
      <c r="PJE297" s="755"/>
      <c r="PJF297" s="755"/>
      <c r="PJG297" s="755"/>
      <c r="PJH297" s="755"/>
      <c r="PJI297" s="755"/>
      <c r="PJJ297" s="755"/>
      <c r="PJK297" s="755"/>
      <c r="PJL297" s="755"/>
      <c r="PJM297" s="755"/>
      <c r="PJN297" s="755"/>
      <c r="PJO297" s="755"/>
      <c r="PJP297" s="755"/>
      <c r="PJQ297" s="755"/>
      <c r="PJR297" s="755"/>
      <c r="PJS297" s="755"/>
      <c r="PJT297" s="755"/>
      <c r="PJU297" s="755"/>
      <c r="PJV297" s="755"/>
      <c r="PJW297" s="755"/>
      <c r="PJX297" s="755"/>
      <c r="PJY297" s="755"/>
      <c r="PJZ297" s="755"/>
      <c r="PKA297" s="755"/>
      <c r="PKB297" s="755"/>
      <c r="PKC297" s="755"/>
      <c r="PKD297" s="755"/>
      <c r="PKE297" s="755"/>
      <c r="PKF297" s="755"/>
      <c r="PKG297" s="755"/>
      <c r="PKH297" s="755"/>
      <c r="PKI297" s="755"/>
      <c r="PKJ297" s="755"/>
      <c r="PKK297" s="755"/>
      <c r="PKL297" s="755"/>
      <c r="PKM297" s="755"/>
      <c r="PKN297" s="755"/>
      <c r="PKO297" s="755"/>
      <c r="PKP297" s="755"/>
      <c r="PKQ297" s="755"/>
      <c r="PKR297" s="755"/>
      <c r="PKS297" s="755"/>
      <c r="PKT297" s="755"/>
      <c r="PKU297" s="755"/>
      <c r="PKV297" s="755"/>
      <c r="PKW297" s="755"/>
      <c r="PKX297" s="755"/>
      <c r="PKY297" s="755"/>
      <c r="PKZ297" s="755"/>
      <c r="PLA297" s="755"/>
      <c r="PLB297" s="755"/>
      <c r="PLC297" s="755"/>
      <c r="PLD297" s="755"/>
      <c r="PLE297" s="755"/>
      <c r="PLF297" s="755"/>
      <c r="PLG297" s="755"/>
      <c r="PLH297" s="755"/>
      <c r="PLI297" s="755"/>
      <c r="PLJ297" s="755"/>
      <c r="PLK297" s="755"/>
      <c r="PLL297" s="755"/>
      <c r="PLM297" s="755"/>
      <c r="PLN297" s="755"/>
      <c r="PLO297" s="755"/>
      <c r="PLP297" s="755"/>
      <c r="PLQ297" s="755"/>
      <c r="PLR297" s="755"/>
      <c r="PLS297" s="755"/>
      <c r="PLT297" s="755"/>
      <c r="PLU297" s="755"/>
      <c r="PLV297" s="755"/>
      <c r="PLW297" s="755"/>
      <c r="PLX297" s="755"/>
      <c r="PLY297" s="755"/>
      <c r="PLZ297" s="755"/>
      <c r="PMA297" s="755"/>
      <c r="PMB297" s="755"/>
      <c r="PMC297" s="755"/>
      <c r="PMD297" s="755"/>
      <c r="PME297" s="755"/>
      <c r="PMF297" s="755"/>
      <c r="PMG297" s="755"/>
      <c r="PMH297" s="755"/>
      <c r="PMI297" s="755"/>
      <c r="PMJ297" s="755"/>
      <c r="PMK297" s="755"/>
      <c r="PML297" s="755"/>
      <c r="PMM297" s="755"/>
      <c r="PMN297" s="755"/>
      <c r="PMO297" s="755"/>
      <c r="PMP297" s="755"/>
      <c r="PMQ297" s="755"/>
      <c r="PMR297" s="755"/>
      <c r="PMS297" s="755"/>
      <c r="PMT297" s="755"/>
      <c r="PMU297" s="755"/>
      <c r="PMV297" s="755"/>
      <c r="PMW297" s="755"/>
      <c r="PMX297" s="755"/>
      <c r="PMY297" s="755"/>
      <c r="PMZ297" s="755"/>
      <c r="PNA297" s="755"/>
      <c r="PNB297" s="755"/>
      <c r="PNC297" s="755"/>
      <c r="PND297" s="755"/>
      <c r="PNE297" s="755"/>
      <c r="PNF297" s="755"/>
      <c r="PNG297" s="755"/>
      <c r="PNH297" s="755"/>
      <c r="PNI297" s="755"/>
      <c r="PNJ297" s="755"/>
      <c r="PNK297" s="755"/>
      <c r="PNL297" s="755"/>
      <c r="PNM297" s="755"/>
      <c r="PNN297" s="755"/>
      <c r="PNO297" s="755"/>
      <c r="PNP297" s="755"/>
      <c r="PNQ297" s="755"/>
      <c r="PNR297" s="755"/>
      <c r="PNS297" s="755"/>
      <c r="PNT297" s="755"/>
      <c r="PNU297" s="755"/>
      <c r="PNV297" s="755"/>
      <c r="PNW297" s="755"/>
      <c r="PNX297" s="755"/>
      <c r="PNY297" s="755"/>
      <c r="PNZ297" s="755"/>
      <c r="POA297" s="755"/>
      <c r="POB297" s="755"/>
      <c r="POC297" s="755"/>
      <c r="POD297" s="755"/>
      <c r="POE297" s="755"/>
      <c r="POF297" s="755"/>
      <c r="POG297" s="755"/>
      <c r="POH297" s="755"/>
      <c r="POI297" s="755"/>
      <c r="POJ297" s="755"/>
      <c r="POK297" s="755"/>
      <c r="POL297" s="755"/>
      <c r="POM297" s="755"/>
      <c r="PON297" s="755"/>
      <c r="POO297" s="755"/>
      <c r="POP297" s="755"/>
      <c r="POQ297" s="755"/>
      <c r="POR297" s="755"/>
      <c r="POS297" s="755"/>
      <c r="POT297" s="755"/>
      <c r="POU297" s="755"/>
      <c r="POV297" s="755"/>
      <c r="POW297" s="755"/>
      <c r="POX297" s="755"/>
      <c r="POY297" s="755"/>
      <c r="POZ297" s="755"/>
      <c r="PPA297" s="755"/>
      <c r="PPB297" s="755"/>
      <c r="PPC297" s="755"/>
      <c r="PPD297" s="755"/>
      <c r="PPE297" s="755"/>
      <c r="PPF297" s="755"/>
      <c r="PPG297" s="755"/>
      <c r="PPH297" s="755"/>
      <c r="PPI297" s="755"/>
      <c r="PPJ297" s="755"/>
      <c r="PPK297" s="755"/>
      <c r="PPL297" s="755"/>
      <c r="PPM297" s="755"/>
      <c r="PPN297" s="755"/>
      <c r="PPO297" s="755"/>
      <c r="PPP297" s="755"/>
      <c r="PPQ297" s="755"/>
      <c r="PPR297" s="755"/>
      <c r="PPS297" s="755"/>
      <c r="PPT297" s="755"/>
      <c r="PPU297" s="755"/>
      <c r="PPV297" s="755"/>
      <c r="PPW297" s="755"/>
      <c r="PPX297" s="755"/>
      <c r="PPY297" s="755"/>
      <c r="PPZ297" s="755"/>
      <c r="PQA297" s="755"/>
      <c r="PQB297" s="755"/>
      <c r="PQC297" s="755"/>
      <c r="PQD297" s="755"/>
      <c r="PQE297" s="755"/>
      <c r="PQF297" s="755"/>
      <c r="PQG297" s="755"/>
      <c r="PQH297" s="755"/>
      <c r="PQI297" s="755"/>
      <c r="PQJ297" s="755"/>
      <c r="PQK297" s="755"/>
      <c r="PQL297" s="755"/>
      <c r="PQM297" s="755"/>
      <c r="PQN297" s="755"/>
      <c r="PQO297" s="755"/>
      <c r="PQP297" s="755"/>
      <c r="PQQ297" s="755"/>
      <c r="PQR297" s="755"/>
      <c r="PQS297" s="755"/>
      <c r="PQT297" s="755"/>
      <c r="PQU297" s="755"/>
      <c r="PQV297" s="755"/>
      <c r="PQW297" s="755"/>
      <c r="PQX297" s="755"/>
      <c r="PQY297" s="755"/>
      <c r="PQZ297" s="755"/>
      <c r="PRA297" s="755"/>
      <c r="PRB297" s="755"/>
      <c r="PRC297" s="755"/>
      <c r="PRD297" s="755"/>
      <c r="PRE297" s="755"/>
      <c r="PRF297" s="755"/>
      <c r="PRG297" s="755"/>
      <c r="PRH297" s="755"/>
      <c r="PRI297" s="755"/>
      <c r="PRJ297" s="755"/>
      <c r="PRK297" s="755"/>
      <c r="PRL297" s="755"/>
      <c r="PRM297" s="755"/>
      <c r="PRN297" s="755"/>
      <c r="PRO297" s="755"/>
      <c r="PRP297" s="755"/>
      <c r="PRQ297" s="755"/>
      <c r="PRR297" s="755"/>
      <c r="PRS297" s="755"/>
      <c r="PRT297" s="755"/>
      <c r="PRU297" s="755"/>
      <c r="PRV297" s="755"/>
      <c r="PRW297" s="755"/>
      <c r="PRX297" s="755"/>
      <c r="PRY297" s="755"/>
      <c r="PRZ297" s="755"/>
      <c r="PSA297" s="755"/>
      <c r="PSB297" s="755"/>
      <c r="PSC297" s="755"/>
      <c r="PSD297" s="755"/>
      <c r="PSE297" s="755"/>
      <c r="PSF297" s="755"/>
      <c r="PSG297" s="755"/>
      <c r="PSH297" s="755"/>
      <c r="PSI297" s="755"/>
      <c r="PSJ297" s="755"/>
      <c r="PSK297" s="755"/>
      <c r="PSL297" s="755"/>
      <c r="PSM297" s="755"/>
      <c r="PSN297" s="755"/>
      <c r="PSO297" s="755"/>
      <c r="PSP297" s="755"/>
      <c r="PSQ297" s="755"/>
      <c r="PSR297" s="755"/>
      <c r="PSS297" s="755"/>
      <c r="PST297" s="755"/>
      <c r="PSU297" s="755"/>
      <c r="PSV297" s="755"/>
      <c r="PSW297" s="755"/>
      <c r="PSX297" s="755"/>
      <c r="PSY297" s="755"/>
      <c r="PSZ297" s="755"/>
      <c r="PTA297" s="755"/>
      <c r="PTB297" s="755"/>
      <c r="PTC297" s="755"/>
      <c r="PTD297" s="755"/>
      <c r="PTE297" s="755"/>
      <c r="PTF297" s="755"/>
      <c r="PTG297" s="755"/>
      <c r="PTH297" s="755"/>
      <c r="PTI297" s="755"/>
      <c r="PTJ297" s="755"/>
      <c r="PTK297" s="755"/>
      <c r="PTL297" s="755"/>
      <c r="PTM297" s="755"/>
      <c r="PTN297" s="755"/>
      <c r="PTO297" s="755"/>
      <c r="PTP297" s="755"/>
      <c r="PTQ297" s="755"/>
      <c r="PTR297" s="755"/>
      <c r="PTS297" s="755"/>
      <c r="PTT297" s="755"/>
      <c r="PTU297" s="755"/>
      <c r="PTV297" s="755"/>
      <c r="PTW297" s="755"/>
      <c r="PTX297" s="755"/>
      <c r="PTY297" s="755"/>
      <c r="PTZ297" s="755"/>
      <c r="PUA297" s="755"/>
      <c r="PUB297" s="755"/>
      <c r="PUC297" s="755"/>
      <c r="PUD297" s="755"/>
      <c r="PUE297" s="755"/>
      <c r="PUF297" s="755"/>
      <c r="PUG297" s="755"/>
      <c r="PUH297" s="755"/>
      <c r="PUI297" s="755"/>
      <c r="PUJ297" s="755"/>
      <c r="PUK297" s="755"/>
      <c r="PUL297" s="755"/>
      <c r="PUM297" s="755"/>
      <c r="PUN297" s="755"/>
      <c r="PUO297" s="755"/>
      <c r="PUP297" s="755"/>
      <c r="PUQ297" s="755"/>
      <c r="PUR297" s="755"/>
      <c r="PUS297" s="755"/>
      <c r="PUT297" s="755"/>
      <c r="PUU297" s="755"/>
      <c r="PUV297" s="755"/>
      <c r="PUW297" s="755"/>
      <c r="PUX297" s="755"/>
      <c r="PUY297" s="755"/>
      <c r="PUZ297" s="755"/>
      <c r="PVA297" s="755"/>
      <c r="PVB297" s="755"/>
      <c r="PVC297" s="755"/>
      <c r="PVD297" s="755"/>
      <c r="PVE297" s="755"/>
      <c r="PVF297" s="755"/>
      <c r="PVG297" s="755"/>
      <c r="PVH297" s="755"/>
      <c r="PVI297" s="755"/>
      <c r="PVJ297" s="755"/>
      <c r="PVK297" s="755"/>
      <c r="PVL297" s="755"/>
      <c r="PVM297" s="755"/>
      <c r="PVN297" s="755"/>
      <c r="PVO297" s="755"/>
      <c r="PVP297" s="755"/>
      <c r="PVQ297" s="755"/>
      <c r="PVR297" s="755"/>
      <c r="PVS297" s="755"/>
      <c r="PVT297" s="755"/>
      <c r="PVU297" s="755"/>
      <c r="PVV297" s="755"/>
      <c r="PVW297" s="755"/>
      <c r="PVX297" s="755"/>
      <c r="PVY297" s="755"/>
      <c r="PVZ297" s="755"/>
      <c r="PWA297" s="755"/>
      <c r="PWB297" s="755"/>
      <c r="PWC297" s="755"/>
      <c r="PWD297" s="755"/>
      <c r="PWE297" s="755"/>
      <c r="PWF297" s="755"/>
      <c r="PWG297" s="755"/>
      <c r="PWH297" s="755"/>
      <c r="PWI297" s="755"/>
      <c r="PWJ297" s="755"/>
      <c r="PWK297" s="755"/>
      <c r="PWL297" s="755"/>
      <c r="PWM297" s="755"/>
      <c r="PWN297" s="755"/>
      <c r="PWO297" s="755"/>
      <c r="PWP297" s="755"/>
      <c r="PWQ297" s="755"/>
      <c r="PWR297" s="755"/>
      <c r="PWS297" s="755"/>
      <c r="PWT297" s="755"/>
      <c r="PWU297" s="755"/>
      <c r="PWV297" s="755"/>
      <c r="PWW297" s="755"/>
      <c r="PWX297" s="755"/>
      <c r="PWY297" s="755"/>
      <c r="PWZ297" s="755"/>
      <c r="PXA297" s="755"/>
      <c r="PXB297" s="755"/>
      <c r="PXC297" s="755"/>
      <c r="PXD297" s="755"/>
      <c r="PXE297" s="755"/>
      <c r="PXF297" s="755"/>
      <c r="PXG297" s="755"/>
      <c r="PXH297" s="755"/>
      <c r="PXI297" s="755"/>
      <c r="PXJ297" s="755"/>
      <c r="PXK297" s="755"/>
      <c r="PXL297" s="755"/>
      <c r="PXM297" s="755"/>
      <c r="PXN297" s="755"/>
      <c r="PXO297" s="755"/>
      <c r="PXP297" s="755"/>
      <c r="PXQ297" s="755"/>
      <c r="PXR297" s="755"/>
      <c r="PXS297" s="755"/>
      <c r="PXT297" s="755"/>
      <c r="PXU297" s="755"/>
      <c r="PXV297" s="755"/>
      <c r="PXW297" s="755"/>
      <c r="PXX297" s="755"/>
      <c r="PXY297" s="755"/>
      <c r="PXZ297" s="755"/>
      <c r="PYA297" s="755"/>
      <c r="PYB297" s="755"/>
      <c r="PYC297" s="755"/>
      <c r="PYD297" s="755"/>
      <c r="PYE297" s="755"/>
      <c r="PYF297" s="755"/>
      <c r="PYG297" s="755"/>
      <c r="PYH297" s="755"/>
      <c r="PYI297" s="755"/>
      <c r="PYJ297" s="755"/>
      <c r="PYK297" s="755"/>
      <c r="PYL297" s="755"/>
      <c r="PYM297" s="755"/>
      <c r="PYN297" s="755"/>
      <c r="PYO297" s="755"/>
      <c r="PYP297" s="755"/>
      <c r="PYQ297" s="755"/>
      <c r="PYR297" s="755"/>
      <c r="PYS297" s="755"/>
      <c r="PYT297" s="755"/>
      <c r="PYU297" s="755"/>
      <c r="PYV297" s="755"/>
      <c r="PYW297" s="755"/>
      <c r="PYX297" s="755"/>
      <c r="PYY297" s="755"/>
      <c r="PYZ297" s="755"/>
      <c r="PZA297" s="755"/>
      <c r="PZB297" s="755"/>
      <c r="PZC297" s="755"/>
      <c r="PZD297" s="755"/>
      <c r="PZE297" s="755"/>
      <c r="PZF297" s="755"/>
      <c r="PZG297" s="755"/>
      <c r="PZH297" s="755"/>
      <c r="PZI297" s="755"/>
      <c r="PZJ297" s="755"/>
      <c r="PZK297" s="755"/>
      <c r="PZL297" s="755"/>
      <c r="PZM297" s="755"/>
      <c r="PZN297" s="755"/>
      <c r="PZO297" s="755"/>
      <c r="PZP297" s="755"/>
      <c r="PZQ297" s="755"/>
      <c r="PZR297" s="755"/>
      <c r="PZS297" s="755"/>
      <c r="PZT297" s="755"/>
      <c r="PZU297" s="755"/>
      <c r="PZV297" s="755"/>
      <c r="PZW297" s="755"/>
      <c r="PZX297" s="755"/>
      <c r="PZY297" s="755"/>
      <c r="PZZ297" s="755"/>
      <c r="QAA297" s="755"/>
      <c r="QAB297" s="755"/>
      <c r="QAC297" s="755"/>
      <c r="QAD297" s="755"/>
      <c r="QAE297" s="755"/>
      <c r="QAF297" s="755"/>
      <c r="QAG297" s="755"/>
      <c r="QAH297" s="755"/>
      <c r="QAI297" s="755"/>
      <c r="QAJ297" s="755"/>
      <c r="QAK297" s="755"/>
      <c r="QAL297" s="755"/>
      <c r="QAM297" s="755"/>
      <c r="QAN297" s="755"/>
      <c r="QAO297" s="755"/>
      <c r="QAP297" s="755"/>
      <c r="QAQ297" s="755"/>
      <c r="QAR297" s="755"/>
      <c r="QAS297" s="755"/>
      <c r="QAT297" s="755"/>
      <c r="QAU297" s="755"/>
      <c r="QAV297" s="755"/>
      <c r="QAW297" s="755"/>
      <c r="QAX297" s="755"/>
      <c r="QAY297" s="755"/>
      <c r="QAZ297" s="755"/>
      <c r="QBA297" s="755"/>
      <c r="QBB297" s="755"/>
      <c r="QBC297" s="755"/>
      <c r="QBD297" s="755"/>
      <c r="QBE297" s="755"/>
      <c r="QBF297" s="755"/>
      <c r="QBG297" s="755"/>
      <c r="QBH297" s="755"/>
      <c r="QBI297" s="755"/>
      <c r="QBJ297" s="755"/>
      <c r="QBK297" s="755"/>
      <c r="QBL297" s="755"/>
      <c r="QBM297" s="755"/>
      <c r="QBN297" s="755"/>
      <c r="QBO297" s="755"/>
      <c r="QBP297" s="755"/>
      <c r="QBQ297" s="755"/>
      <c r="QBR297" s="755"/>
      <c r="QBS297" s="755"/>
      <c r="QBT297" s="755"/>
      <c r="QBU297" s="755"/>
      <c r="QBV297" s="755"/>
      <c r="QBW297" s="755"/>
      <c r="QBX297" s="755"/>
      <c r="QBY297" s="755"/>
      <c r="QBZ297" s="755"/>
      <c r="QCA297" s="755"/>
      <c r="QCB297" s="755"/>
      <c r="QCC297" s="755"/>
      <c r="QCD297" s="755"/>
      <c r="QCE297" s="755"/>
      <c r="QCF297" s="755"/>
      <c r="QCG297" s="755"/>
      <c r="QCH297" s="755"/>
      <c r="QCI297" s="755"/>
      <c r="QCJ297" s="755"/>
      <c r="QCK297" s="755"/>
      <c r="QCL297" s="755"/>
      <c r="QCM297" s="755"/>
      <c r="QCN297" s="755"/>
      <c r="QCO297" s="755"/>
      <c r="QCP297" s="755"/>
      <c r="QCQ297" s="755"/>
      <c r="QCR297" s="755"/>
      <c r="QCS297" s="755"/>
      <c r="QCT297" s="755"/>
      <c r="QCU297" s="755"/>
      <c r="QCV297" s="755"/>
      <c r="QCW297" s="755"/>
      <c r="QCX297" s="755"/>
      <c r="QCY297" s="755"/>
      <c r="QCZ297" s="755"/>
      <c r="QDA297" s="755"/>
      <c r="QDB297" s="755"/>
      <c r="QDC297" s="755"/>
      <c r="QDD297" s="755"/>
      <c r="QDE297" s="755"/>
      <c r="QDF297" s="755"/>
      <c r="QDG297" s="755"/>
      <c r="QDH297" s="755"/>
      <c r="QDI297" s="755"/>
      <c r="QDJ297" s="755"/>
      <c r="QDK297" s="755"/>
      <c r="QDL297" s="755"/>
      <c r="QDM297" s="755"/>
      <c r="QDN297" s="755"/>
      <c r="QDO297" s="755"/>
      <c r="QDP297" s="755"/>
      <c r="QDQ297" s="755"/>
      <c r="QDR297" s="755"/>
      <c r="QDS297" s="755"/>
      <c r="QDT297" s="755"/>
      <c r="QDU297" s="755"/>
      <c r="QDV297" s="755"/>
      <c r="QDW297" s="755"/>
      <c r="QDX297" s="755"/>
      <c r="QDY297" s="755"/>
      <c r="QDZ297" s="755"/>
      <c r="QEA297" s="755"/>
      <c r="QEB297" s="755"/>
      <c r="QEC297" s="755"/>
      <c r="QED297" s="755"/>
      <c r="QEE297" s="755"/>
      <c r="QEF297" s="755"/>
      <c r="QEG297" s="755"/>
      <c r="QEH297" s="755"/>
      <c r="QEI297" s="755"/>
      <c r="QEJ297" s="755"/>
      <c r="QEK297" s="755"/>
      <c r="QEL297" s="755"/>
      <c r="QEM297" s="755"/>
      <c r="QEN297" s="755"/>
      <c r="QEO297" s="755"/>
      <c r="QEP297" s="755"/>
      <c r="QEQ297" s="755"/>
      <c r="QER297" s="755"/>
      <c r="QES297" s="755"/>
      <c r="QET297" s="755"/>
      <c r="QEU297" s="755"/>
      <c r="QEV297" s="755"/>
      <c r="QEW297" s="755"/>
      <c r="QEX297" s="755"/>
      <c r="QEY297" s="755"/>
      <c r="QEZ297" s="755"/>
      <c r="QFA297" s="755"/>
      <c r="QFB297" s="755"/>
      <c r="QFC297" s="755"/>
      <c r="QFD297" s="755"/>
      <c r="QFE297" s="755"/>
      <c r="QFF297" s="755"/>
      <c r="QFG297" s="755"/>
      <c r="QFH297" s="755"/>
      <c r="QFI297" s="755"/>
      <c r="QFJ297" s="755"/>
      <c r="QFK297" s="755"/>
      <c r="QFL297" s="755"/>
      <c r="QFM297" s="755"/>
      <c r="QFN297" s="755"/>
      <c r="QFO297" s="755"/>
      <c r="QFP297" s="755"/>
      <c r="QFQ297" s="755"/>
      <c r="QFR297" s="755"/>
      <c r="QFS297" s="755"/>
      <c r="QFT297" s="755"/>
      <c r="QFU297" s="755"/>
      <c r="QFV297" s="755"/>
      <c r="QFW297" s="755"/>
      <c r="QFX297" s="755"/>
      <c r="QFY297" s="755"/>
      <c r="QFZ297" s="755"/>
      <c r="QGA297" s="755"/>
      <c r="QGB297" s="755"/>
      <c r="QGC297" s="755"/>
      <c r="QGD297" s="755"/>
      <c r="QGE297" s="755"/>
      <c r="QGF297" s="755"/>
      <c r="QGG297" s="755"/>
      <c r="QGH297" s="755"/>
      <c r="QGI297" s="755"/>
      <c r="QGJ297" s="755"/>
      <c r="QGK297" s="755"/>
      <c r="QGL297" s="755"/>
      <c r="QGM297" s="755"/>
      <c r="QGN297" s="755"/>
      <c r="QGO297" s="755"/>
      <c r="QGP297" s="755"/>
      <c r="QGQ297" s="755"/>
      <c r="QGR297" s="755"/>
      <c r="QGS297" s="755"/>
      <c r="QGT297" s="755"/>
      <c r="QGU297" s="755"/>
      <c r="QGV297" s="755"/>
      <c r="QGW297" s="755"/>
      <c r="QGX297" s="755"/>
      <c r="QGY297" s="755"/>
      <c r="QGZ297" s="755"/>
      <c r="QHA297" s="755"/>
      <c r="QHB297" s="755"/>
      <c r="QHC297" s="755"/>
      <c r="QHD297" s="755"/>
      <c r="QHE297" s="755"/>
      <c r="QHF297" s="755"/>
      <c r="QHG297" s="755"/>
      <c r="QHH297" s="755"/>
      <c r="QHI297" s="755"/>
      <c r="QHJ297" s="755"/>
      <c r="QHK297" s="755"/>
      <c r="QHL297" s="755"/>
      <c r="QHM297" s="755"/>
      <c r="QHN297" s="755"/>
      <c r="QHO297" s="755"/>
      <c r="QHP297" s="755"/>
      <c r="QHQ297" s="755"/>
      <c r="QHR297" s="755"/>
      <c r="QHS297" s="755"/>
      <c r="QHT297" s="755"/>
      <c r="QHU297" s="755"/>
      <c r="QHV297" s="755"/>
      <c r="QHW297" s="755"/>
      <c r="QHX297" s="755"/>
      <c r="QHY297" s="755"/>
      <c r="QHZ297" s="755"/>
      <c r="QIA297" s="755"/>
      <c r="QIB297" s="755"/>
      <c r="QIC297" s="755"/>
      <c r="QID297" s="755"/>
      <c r="QIE297" s="755"/>
      <c r="QIF297" s="755"/>
      <c r="QIG297" s="755"/>
      <c r="QIH297" s="755"/>
      <c r="QII297" s="755"/>
      <c r="QIJ297" s="755"/>
      <c r="QIK297" s="755"/>
      <c r="QIL297" s="755"/>
      <c r="QIM297" s="755"/>
      <c r="QIN297" s="755"/>
      <c r="QIO297" s="755"/>
      <c r="QIP297" s="755"/>
      <c r="QIQ297" s="755"/>
      <c r="QIR297" s="755"/>
      <c r="QIS297" s="755"/>
      <c r="QIT297" s="755"/>
      <c r="QIU297" s="755"/>
      <c r="QIV297" s="755"/>
      <c r="QIW297" s="755"/>
      <c r="QIX297" s="755"/>
      <c r="QIY297" s="755"/>
      <c r="QIZ297" s="755"/>
      <c r="QJA297" s="755"/>
      <c r="QJB297" s="755"/>
      <c r="QJC297" s="755"/>
      <c r="QJD297" s="755"/>
      <c r="QJE297" s="755"/>
      <c r="QJF297" s="755"/>
      <c r="QJG297" s="755"/>
      <c r="QJH297" s="755"/>
      <c r="QJI297" s="755"/>
      <c r="QJJ297" s="755"/>
      <c r="QJK297" s="755"/>
      <c r="QJL297" s="755"/>
      <c r="QJM297" s="755"/>
      <c r="QJN297" s="755"/>
      <c r="QJO297" s="755"/>
      <c r="QJP297" s="755"/>
      <c r="QJQ297" s="755"/>
      <c r="QJR297" s="755"/>
      <c r="QJS297" s="755"/>
      <c r="QJT297" s="755"/>
      <c r="QJU297" s="755"/>
      <c r="QJV297" s="755"/>
      <c r="QJW297" s="755"/>
      <c r="QJX297" s="755"/>
      <c r="QJY297" s="755"/>
      <c r="QJZ297" s="755"/>
      <c r="QKA297" s="755"/>
      <c r="QKB297" s="755"/>
      <c r="QKC297" s="755"/>
      <c r="QKD297" s="755"/>
      <c r="QKE297" s="755"/>
      <c r="QKF297" s="755"/>
      <c r="QKG297" s="755"/>
      <c r="QKH297" s="755"/>
      <c r="QKI297" s="755"/>
      <c r="QKJ297" s="755"/>
      <c r="QKK297" s="755"/>
      <c r="QKL297" s="755"/>
      <c r="QKM297" s="755"/>
      <c r="QKN297" s="755"/>
      <c r="QKO297" s="755"/>
      <c r="QKP297" s="755"/>
      <c r="QKQ297" s="755"/>
      <c r="QKR297" s="755"/>
      <c r="QKS297" s="755"/>
      <c r="QKT297" s="755"/>
      <c r="QKU297" s="755"/>
      <c r="QKV297" s="755"/>
      <c r="QKW297" s="755"/>
      <c r="QKX297" s="755"/>
      <c r="QKY297" s="755"/>
      <c r="QKZ297" s="755"/>
      <c r="QLA297" s="755"/>
      <c r="QLB297" s="755"/>
      <c r="QLC297" s="755"/>
      <c r="QLD297" s="755"/>
      <c r="QLE297" s="755"/>
      <c r="QLF297" s="755"/>
      <c r="QLG297" s="755"/>
      <c r="QLH297" s="755"/>
      <c r="QLI297" s="755"/>
      <c r="QLJ297" s="755"/>
      <c r="QLK297" s="755"/>
      <c r="QLL297" s="755"/>
      <c r="QLM297" s="755"/>
      <c r="QLN297" s="755"/>
      <c r="QLO297" s="755"/>
      <c r="QLP297" s="755"/>
      <c r="QLQ297" s="755"/>
      <c r="QLR297" s="755"/>
      <c r="QLS297" s="755"/>
      <c r="QLT297" s="755"/>
      <c r="QLU297" s="755"/>
      <c r="QLV297" s="755"/>
      <c r="QLW297" s="755"/>
      <c r="QLX297" s="755"/>
      <c r="QLY297" s="755"/>
      <c r="QLZ297" s="755"/>
      <c r="QMA297" s="755"/>
      <c r="QMB297" s="755"/>
      <c r="QMC297" s="755"/>
      <c r="QMD297" s="755"/>
      <c r="QME297" s="755"/>
      <c r="QMF297" s="755"/>
      <c r="QMG297" s="755"/>
      <c r="QMH297" s="755"/>
      <c r="QMI297" s="755"/>
      <c r="QMJ297" s="755"/>
      <c r="QMK297" s="755"/>
      <c r="QML297" s="755"/>
      <c r="QMM297" s="755"/>
      <c r="QMN297" s="755"/>
      <c r="QMO297" s="755"/>
      <c r="QMP297" s="755"/>
      <c r="QMQ297" s="755"/>
      <c r="QMR297" s="755"/>
      <c r="QMS297" s="755"/>
      <c r="QMT297" s="755"/>
      <c r="QMU297" s="755"/>
      <c r="QMV297" s="755"/>
      <c r="QMW297" s="755"/>
      <c r="QMX297" s="755"/>
      <c r="QMY297" s="755"/>
      <c r="QMZ297" s="755"/>
      <c r="QNA297" s="755"/>
      <c r="QNB297" s="755"/>
      <c r="QNC297" s="755"/>
      <c r="QND297" s="755"/>
      <c r="QNE297" s="755"/>
      <c r="QNF297" s="755"/>
      <c r="QNG297" s="755"/>
      <c r="QNH297" s="755"/>
      <c r="QNI297" s="755"/>
      <c r="QNJ297" s="755"/>
      <c r="QNK297" s="755"/>
      <c r="QNL297" s="755"/>
      <c r="QNM297" s="755"/>
      <c r="QNN297" s="755"/>
      <c r="QNO297" s="755"/>
      <c r="QNP297" s="755"/>
      <c r="QNQ297" s="755"/>
      <c r="QNR297" s="755"/>
      <c r="QNS297" s="755"/>
      <c r="QNT297" s="755"/>
      <c r="QNU297" s="755"/>
      <c r="QNV297" s="755"/>
      <c r="QNW297" s="755"/>
      <c r="QNX297" s="755"/>
      <c r="QNY297" s="755"/>
      <c r="QNZ297" s="755"/>
      <c r="QOA297" s="755"/>
      <c r="QOB297" s="755"/>
      <c r="QOC297" s="755"/>
      <c r="QOD297" s="755"/>
      <c r="QOE297" s="755"/>
      <c r="QOF297" s="755"/>
      <c r="QOG297" s="755"/>
      <c r="QOH297" s="755"/>
      <c r="QOI297" s="755"/>
      <c r="QOJ297" s="755"/>
      <c r="QOK297" s="755"/>
      <c r="QOL297" s="755"/>
      <c r="QOM297" s="755"/>
      <c r="QON297" s="755"/>
      <c r="QOO297" s="755"/>
      <c r="QOP297" s="755"/>
      <c r="QOQ297" s="755"/>
      <c r="QOR297" s="755"/>
      <c r="QOS297" s="755"/>
      <c r="QOT297" s="755"/>
      <c r="QOU297" s="755"/>
      <c r="QOV297" s="755"/>
      <c r="QOW297" s="755"/>
      <c r="QOX297" s="755"/>
      <c r="QOY297" s="755"/>
      <c r="QOZ297" s="755"/>
      <c r="QPA297" s="755"/>
      <c r="QPB297" s="755"/>
      <c r="QPC297" s="755"/>
      <c r="QPD297" s="755"/>
      <c r="QPE297" s="755"/>
      <c r="QPF297" s="755"/>
      <c r="QPG297" s="755"/>
      <c r="QPH297" s="755"/>
      <c r="QPI297" s="755"/>
      <c r="QPJ297" s="755"/>
      <c r="QPK297" s="755"/>
      <c r="QPL297" s="755"/>
      <c r="QPM297" s="755"/>
      <c r="QPN297" s="755"/>
      <c r="QPO297" s="755"/>
      <c r="QPP297" s="755"/>
      <c r="QPQ297" s="755"/>
      <c r="QPR297" s="755"/>
      <c r="QPS297" s="755"/>
      <c r="QPT297" s="755"/>
      <c r="QPU297" s="755"/>
      <c r="QPV297" s="755"/>
      <c r="QPW297" s="755"/>
      <c r="QPX297" s="755"/>
      <c r="QPY297" s="755"/>
      <c r="QPZ297" s="755"/>
      <c r="QQA297" s="755"/>
      <c r="QQB297" s="755"/>
      <c r="QQC297" s="755"/>
      <c r="QQD297" s="755"/>
      <c r="QQE297" s="755"/>
      <c r="QQF297" s="755"/>
      <c r="QQG297" s="755"/>
      <c r="QQH297" s="755"/>
      <c r="QQI297" s="755"/>
      <c r="QQJ297" s="755"/>
      <c r="QQK297" s="755"/>
      <c r="QQL297" s="755"/>
      <c r="QQM297" s="755"/>
      <c r="QQN297" s="755"/>
      <c r="QQO297" s="755"/>
      <c r="QQP297" s="755"/>
      <c r="QQQ297" s="755"/>
      <c r="QQR297" s="755"/>
      <c r="QQS297" s="755"/>
      <c r="QQT297" s="755"/>
      <c r="QQU297" s="755"/>
      <c r="QQV297" s="755"/>
      <c r="QQW297" s="755"/>
      <c r="QQX297" s="755"/>
      <c r="QQY297" s="755"/>
      <c r="QQZ297" s="755"/>
      <c r="QRA297" s="755"/>
      <c r="QRB297" s="755"/>
      <c r="QRC297" s="755"/>
      <c r="QRD297" s="755"/>
      <c r="QRE297" s="755"/>
      <c r="QRF297" s="755"/>
      <c r="QRG297" s="755"/>
      <c r="QRH297" s="755"/>
      <c r="QRI297" s="755"/>
      <c r="QRJ297" s="755"/>
      <c r="QRK297" s="755"/>
      <c r="QRL297" s="755"/>
      <c r="QRM297" s="755"/>
      <c r="QRN297" s="755"/>
      <c r="QRO297" s="755"/>
      <c r="QRP297" s="755"/>
      <c r="QRQ297" s="755"/>
      <c r="QRR297" s="755"/>
      <c r="QRS297" s="755"/>
      <c r="QRT297" s="755"/>
      <c r="QRU297" s="755"/>
      <c r="QRV297" s="755"/>
      <c r="QRW297" s="755"/>
      <c r="QRX297" s="755"/>
      <c r="QRY297" s="755"/>
      <c r="QRZ297" s="755"/>
      <c r="QSA297" s="755"/>
      <c r="QSB297" s="755"/>
      <c r="QSC297" s="755"/>
      <c r="QSD297" s="755"/>
      <c r="QSE297" s="755"/>
      <c r="QSF297" s="755"/>
      <c r="QSG297" s="755"/>
      <c r="QSH297" s="755"/>
      <c r="QSI297" s="755"/>
      <c r="QSJ297" s="755"/>
      <c r="QSK297" s="755"/>
      <c r="QSL297" s="755"/>
      <c r="QSM297" s="755"/>
      <c r="QSN297" s="755"/>
      <c r="QSO297" s="755"/>
      <c r="QSP297" s="755"/>
      <c r="QSQ297" s="755"/>
      <c r="QSR297" s="755"/>
      <c r="QSS297" s="755"/>
      <c r="QST297" s="755"/>
      <c r="QSU297" s="755"/>
      <c r="QSV297" s="755"/>
      <c r="QSW297" s="755"/>
      <c r="QSX297" s="755"/>
      <c r="QSY297" s="755"/>
      <c r="QSZ297" s="755"/>
      <c r="QTA297" s="755"/>
      <c r="QTB297" s="755"/>
      <c r="QTC297" s="755"/>
      <c r="QTD297" s="755"/>
      <c r="QTE297" s="755"/>
      <c r="QTF297" s="755"/>
      <c r="QTG297" s="755"/>
      <c r="QTH297" s="755"/>
      <c r="QTI297" s="755"/>
      <c r="QTJ297" s="755"/>
      <c r="QTK297" s="755"/>
      <c r="QTL297" s="755"/>
      <c r="QTM297" s="755"/>
      <c r="QTN297" s="755"/>
      <c r="QTO297" s="755"/>
      <c r="QTP297" s="755"/>
      <c r="QTQ297" s="755"/>
      <c r="QTR297" s="755"/>
      <c r="QTS297" s="755"/>
      <c r="QTT297" s="755"/>
      <c r="QTU297" s="755"/>
      <c r="QTV297" s="755"/>
      <c r="QTW297" s="755"/>
      <c r="QTX297" s="755"/>
      <c r="QTY297" s="755"/>
      <c r="QTZ297" s="755"/>
      <c r="QUA297" s="755"/>
      <c r="QUB297" s="755"/>
      <c r="QUC297" s="755"/>
      <c r="QUD297" s="755"/>
      <c r="QUE297" s="755"/>
      <c r="QUF297" s="755"/>
      <c r="QUG297" s="755"/>
      <c r="QUH297" s="755"/>
      <c r="QUI297" s="755"/>
      <c r="QUJ297" s="755"/>
      <c r="QUK297" s="755"/>
      <c r="QUL297" s="755"/>
      <c r="QUM297" s="755"/>
      <c r="QUN297" s="755"/>
      <c r="QUO297" s="755"/>
      <c r="QUP297" s="755"/>
      <c r="QUQ297" s="755"/>
      <c r="QUR297" s="755"/>
      <c r="QUS297" s="755"/>
      <c r="QUT297" s="755"/>
      <c r="QUU297" s="755"/>
      <c r="QUV297" s="755"/>
      <c r="QUW297" s="755"/>
      <c r="QUX297" s="755"/>
      <c r="QUY297" s="755"/>
      <c r="QUZ297" s="755"/>
      <c r="QVA297" s="755"/>
      <c r="QVB297" s="755"/>
      <c r="QVC297" s="755"/>
      <c r="QVD297" s="755"/>
      <c r="QVE297" s="755"/>
      <c r="QVF297" s="755"/>
      <c r="QVG297" s="755"/>
      <c r="QVH297" s="755"/>
      <c r="QVI297" s="755"/>
      <c r="QVJ297" s="755"/>
      <c r="QVK297" s="755"/>
      <c r="QVL297" s="755"/>
      <c r="QVM297" s="755"/>
      <c r="QVN297" s="755"/>
      <c r="QVO297" s="755"/>
      <c r="QVP297" s="755"/>
      <c r="QVQ297" s="755"/>
      <c r="QVR297" s="755"/>
      <c r="QVS297" s="755"/>
      <c r="QVT297" s="755"/>
      <c r="QVU297" s="755"/>
      <c r="QVV297" s="755"/>
      <c r="QVW297" s="755"/>
      <c r="QVX297" s="755"/>
      <c r="QVY297" s="755"/>
      <c r="QVZ297" s="755"/>
      <c r="QWA297" s="755"/>
      <c r="QWB297" s="755"/>
      <c r="QWC297" s="755"/>
      <c r="QWD297" s="755"/>
      <c r="QWE297" s="755"/>
      <c r="QWF297" s="755"/>
      <c r="QWG297" s="755"/>
      <c r="QWH297" s="755"/>
      <c r="QWI297" s="755"/>
      <c r="QWJ297" s="755"/>
      <c r="QWK297" s="755"/>
      <c r="QWL297" s="755"/>
      <c r="QWM297" s="755"/>
      <c r="QWN297" s="755"/>
      <c r="QWO297" s="755"/>
      <c r="QWP297" s="755"/>
      <c r="QWQ297" s="755"/>
      <c r="QWR297" s="755"/>
      <c r="QWS297" s="755"/>
      <c r="QWT297" s="755"/>
      <c r="QWU297" s="755"/>
      <c r="QWV297" s="755"/>
      <c r="QWW297" s="755"/>
      <c r="QWX297" s="755"/>
      <c r="QWY297" s="755"/>
      <c r="QWZ297" s="755"/>
      <c r="QXA297" s="755"/>
      <c r="QXB297" s="755"/>
      <c r="QXC297" s="755"/>
      <c r="QXD297" s="755"/>
      <c r="QXE297" s="755"/>
      <c r="QXF297" s="755"/>
      <c r="QXG297" s="755"/>
      <c r="QXH297" s="755"/>
      <c r="QXI297" s="755"/>
      <c r="QXJ297" s="755"/>
      <c r="QXK297" s="755"/>
      <c r="QXL297" s="755"/>
      <c r="QXM297" s="755"/>
      <c r="QXN297" s="755"/>
      <c r="QXO297" s="755"/>
      <c r="QXP297" s="755"/>
      <c r="QXQ297" s="755"/>
      <c r="QXR297" s="755"/>
      <c r="QXS297" s="755"/>
      <c r="QXT297" s="755"/>
      <c r="QXU297" s="755"/>
      <c r="QXV297" s="755"/>
      <c r="QXW297" s="755"/>
      <c r="QXX297" s="755"/>
      <c r="QXY297" s="755"/>
      <c r="QXZ297" s="755"/>
      <c r="QYA297" s="755"/>
      <c r="QYB297" s="755"/>
      <c r="QYC297" s="755"/>
      <c r="QYD297" s="755"/>
      <c r="QYE297" s="755"/>
      <c r="QYF297" s="755"/>
      <c r="QYG297" s="755"/>
      <c r="QYH297" s="755"/>
      <c r="QYI297" s="755"/>
      <c r="QYJ297" s="755"/>
      <c r="QYK297" s="755"/>
      <c r="QYL297" s="755"/>
      <c r="QYM297" s="755"/>
      <c r="QYN297" s="755"/>
      <c r="QYO297" s="755"/>
      <c r="QYP297" s="755"/>
      <c r="QYQ297" s="755"/>
      <c r="QYR297" s="755"/>
      <c r="QYS297" s="755"/>
      <c r="QYT297" s="755"/>
      <c r="QYU297" s="755"/>
      <c r="QYV297" s="755"/>
      <c r="QYW297" s="755"/>
      <c r="QYX297" s="755"/>
      <c r="QYY297" s="755"/>
      <c r="QYZ297" s="755"/>
      <c r="QZA297" s="755"/>
      <c r="QZB297" s="755"/>
      <c r="QZC297" s="755"/>
      <c r="QZD297" s="755"/>
      <c r="QZE297" s="755"/>
      <c r="QZF297" s="755"/>
      <c r="QZG297" s="755"/>
      <c r="QZH297" s="755"/>
      <c r="QZI297" s="755"/>
      <c r="QZJ297" s="755"/>
      <c r="QZK297" s="755"/>
      <c r="QZL297" s="755"/>
      <c r="QZM297" s="755"/>
      <c r="QZN297" s="755"/>
      <c r="QZO297" s="755"/>
      <c r="QZP297" s="755"/>
      <c r="QZQ297" s="755"/>
      <c r="QZR297" s="755"/>
      <c r="QZS297" s="755"/>
      <c r="QZT297" s="755"/>
      <c r="QZU297" s="755"/>
      <c r="QZV297" s="755"/>
      <c r="QZW297" s="755"/>
      <c r="QZX297" s="755"/>
      <c r="QZY297" s="755"/>
      <c r="QZZ297" s="755"/>
      <c r="RAA297" s="755"/>
      <c r="RAB297" s="755"/>
      <c r="RAC297" s="755"/>
      <c r="RAD297" s="755"/>
      <c r="RAE297" s="755"/>
      <c r="RAF297" s="755"/>
      <c r="RAG297" s="755"/>
      <c r="RAH297" s="755"/>
      <c r="RAI297" s="755"/>
      <c r="RAJ297" s="755"/>
      <c r="RAK297" s="755"/>
      <c r="RAL297" s="755"/>
      <c r="RAM297" s="755"/>
      <c r="RAN297" s="755"/>
      <c r="RAO297" s="755"/>
      <c r="RAP297" s="755"/>
      <c r="RAQ297" s="755"/>
      <c r="RAR297" s="755"/>
      <c r="RAS297" s="755"/>
      <c r="RAT297" s="755"/>
      <c r="RAU297" s="755"/>
      <c r="RAV297" s="755"/>
      <c r="RAW297" s="755"/>
      <c r="RAX297" s="755"/>
      <c r="RAY297" s="755"/>
      <c r="RAZ297" s="755"/>
      <c r="RBA297" s="755"/>
      <c r="RBB297" s="755"/>
      <c r="RBC297" s="755"/>
      <c r="RBD297" s="755"/>
      <c r="RBE297" s="755"/>
      <c r="RBF297" s="755"/>
      <c r="RBG297" s="755"/>
      <c r="RBH297" s="755"/>
      <c r="RBI297" s="755"/>
      <c r="RBJ297" s="755"/>
      <c r="RBK297" s="755"/>
      <c r="RBL297" s="755"/>
      <c r="RBM297" s="755"/>
      <c r="RBN297" s="755"/>
      <c r="RBO297" s="755"/>
      <c r="RBP297" s="755"/>
      <c r="RBQ297" s="755"/>
      <c r="RBR297" s="755"/>
      <c r="RBS297" s="755"/>
      <c r="RBT297" s="755"/>
      <c r="RBU297" s="755"/>
      <c r="RBV297" s="755"/>
      <c r="RBW297" s="755"/>
      <c r="RBX297" s="755"/>
      <c r="RBY297" s="755"/>
      <c r="RBZ297" s="755"/>
      <c r="RCA297" s="755"/>
      <c r="RCB297" s="755"/>
      <c r="RCC297" s="755"/>
      <c r="RCD297" s="755"/>
      <c r="RCE297" s="755"/>
      <c r="RCF297" s="755"/>
      <c r="RCG297" s="755"/>
      <c r="RCH297" s="755"/>
      <c r="RCI297" s="755"/>
      <c r="RCJ297" s="755"/>
      <c r="RCK297" s="755"/>
      <c r="RCL297" s="755"/>
      <c r="RCM297" s="755"/>
      <c r="RCN297" s="755"/>
      <c r="RCO297" s="755"/>
      <c r="RCP297" s="755"/>
      <c r="RCQ297" s="755"/>
      <c r="RCR297" s="755"/>
      <c r="RCS297" s="755"/>
      <c r="RCT297" s="755"/>
      <c r="RCU297" s="755"/>
      <c r="RCV297" s="755"/>
      <c r="RCW297" s="755"/>
      <c r="RCX297" s="755"/>
      <c r="RCY297" s="755"/>
      <c r="RCZ297" s="755"/>
      <c r="RDA297" s="755"/>
      <c r="RDB297" s="755"/>
      <c r="RDC297" s="755"/>
      <c r="RDD297" s="755"/>
      <c r="RDE297" s="755"/>
      <c r="RDF297" s="755"/>
      <c r="RDG297" s="755"/>
      <c r="RDH297" s="755"/>
      <c r="RDI297" s="755"/>
      <c r="RDJ297" s="755"/>
      <c r="RDK297" s="755"/>
      <c r="RDL297" s="755"/>
      <c r="RDM297" s="755"/>
      <c r="RDN297" s="755"/>
      <c r="RDO297" s="755"/>
      <c r="RDP297" s="755"/>
      <c r="RDQ297" s="755"/>
      <c r="RDR297" s="755"/>
      <c r="RDS297" s="755"/>
      <c r="RDT297" s="755"/>
      <c r="RDU297" s="755"/>
      <c r="RDV297" s="755"/>
      <c r="RDW297" s="755"/>
      <c r="RDX297" s="755"/>
      <c r="RDY297" s="755"/>
      <c r="RDZ297" s="755"/>
      <c r="REA297" s="755"/>
      <c r="REB297" s="755"/>
      <c r="REC297" s="755"/>
      <c r="RED297" s="755"/>
      <c r="REE297" s="755"/>
      <c r="REF297" s="755"/>
      <c r="REG297" s="755"/>
      <c r="REH297" s="755"/>
      <c r="REI297" s="755"/>
      <c r="REJ297" s="755"/>
      <c r="REK297" s="755"/>
      <c r="REL297" s="755"/>
      <c r="REM297" s="755"/>
      <c r="REN297" s="755"/>
      <c r="REO297" s="755"/>
      <c r="REP297" s="755"/>
      <c r="REQ297" s="755"/>
      <c r="RER297" s="755"/>
      <c r="RES297" s="755"/>
      <c r="RET297" s="755"/>
      <c r="REU297" s="755"/>
      <c r="REV297" s="755"/>
      <c r="REW297" s="755"/>
      <c r="REX297" s="755"/>
      <c r="REY297" s="755"/>
      <c r="REZ297" s="755"/>
      <c r="RFA297" s="755"/>
      <c r="RFB297" s="755"/>
      <c r="RFC297" s="755"/>
      <c r="RFD297" s="755"/>
      <c r="RFE297" s="755"/>
      <c r="RFF297" s="755"/>
      <c r="RFG297" s="755"/>
      <c r="RFH297" s="755"/>
      <c r="RFI297" s="755"/>
      <c r="RFJ297" s="755"/>
      <c r="RFK297" s="755"/>
      <c r="RFL297" s="755"/>
      <c r="RFM297" s="755"/>
      <c r="RFN297" s="755"/>
      <c r="RFO297" s="755"/>
      <c r="RFP297" s="755"/>
      <c r="RFQ297" s="755"/>
      <c r="RFR297" s="755"/>
      <c r="RFS297" s="755"/>
      <c r="RFT297" s="755"/>
      <c r="RFU297" s="755"/>
      <c r="RFV297" s="755"/>
      <c r="RFW297" s="755"/>
      <c r="RFX297" s="755"/>
      <c r="RFY297" s="755"/>
      <c r="RFZ297" s="755"/>
      <c r="RGA297" s="755"/>
      <c r="RGB297" s="755"/>
      <c r="RGC297" s="755"/>
      <c r="RGD297" s="755"/>
      <c r="RGE297" s="755"/>
      <c r="RGF297" s="755"/>
      <c r="RGG297" s="755"/>
      <c r="RGH297" s="755"/>
      <c r="RGI297" s="755"/>
      <c r="RGJ297" s="755"/>
      <c r="RGK297" s="755"/>
      <c r="RGL297" s="755"/>
      <c r="RGM297" s="755"/>
      <c r="RGN297" s="755"/>
      <c r="RGO297" s="755"/>
      <c r="RGP297" s="755"/>
      <c r="RGQ297" s="755"/>
      <c r="RGR297" s="755"/>
      <c r="RGS297" s="755"/>
      <c r="RGT297" s="755"/>
      <c r="RGU297" s="755"/>
      <c r="RGV297" s="755"/>
      <c r="RGW297" s="755"/>
      <c r="RGX297" s="755"/>
      <c r="RGY297" s="755"/>
      <c r="RGZ297" s="755"/>
      <c r="RHA297" s="755"/>
      <c r="RHB297" s="755"/>
      <c r="RHC297" s="755"/>
      <c r="RHD297" s="755"/>
      <c r="RHE297" s="755"/>
      <c r="RHF297" s="755"/>
      <c r="RHG297" s="755"/>
      <c r="RHH297" s="755"/>
      <c r="RHI297" s="755"/>
      <c r="RHJ297" s="755"/>
      <c r="RHK297" s="755"/>
      <c r="RHL297" s="755"/>
      <c r="RHM297" s="755"/>
      <c r="RHN297" s="755"/>
      <c r="RHO297" s="755"/>
      <c r="RHP297" s="755"/>
      <c r="RHQ297" s="755"/>
      <c r="RHR297" s="755"/>
      <c r="RHS297" s="755"/>
      <c r="RHT297" s="755"/>
      <c r="RHU297" s="755"/>
      <c r="RHV297" s="755"/>
      <c r="RHW297" s="755"/>
      <c r="RHX297" s="755"/>
      <c r="RHY297" s="755"/>
      <c r="RHZ297" s="755"/>
      <c r="RIA297" s="755"/>
      <c r="RIB297" s="755"/>
      <c r="RIC297" s="755"/>
      <c r="RID297" s="755"/>
      <c r="RIE297" s="755"/>
      <c r="RIF297" s="755"/>
      <c r="RIG297" s="755"/>
      <c r="RIH297" s="755"/>
      <c r="RII297" s="755"/>
      <c r="RIJ297" s="755"/>
      <c r="RIK297" s="755"/>
      <c r="RIL297" s="755"/>
      <c r="RIM297" s="755"/>
      <c r="RIN297" s="755"/>
      <c r="RIO297" s="755"/>
      <c r="RIP297" s="755"/>
      <c r="RIQ297" s="755"/>
      <c r="RIR297" s="755"/>
      <c r="RIS297" s="755"/>
      <c r="RIT297" s="755"/>
      <c r="RIU297" s="755"/>
      <c r="RIV297" s="755"/>
      <c r="RIW297" s="755"/>
      <c r="RIX297" s="755"/>
      <c r="RIY297" s="755"/>
      <c r="RIZ297" s="755"/>
      <c r="RJA297" s="755"/>
      <c r="RJB297" s="755"/>
      <c r="RJC297" s="755"/>
      <c r="RJD297" s="755"/>
      <c r="RJE297" s="755"/>
      <c r="RJF297" s="755"/>
      <c r="RJG297" s="755"/>
      <c r="RJH297" s="755"/>
      <c r="RJI297" s="755"/>
      <c r="RJJ297" s="755"/>
      <c r="RJK297" s="755"/>
      <c r="RJL297" s="755"/>
      <c r="RJM297" s="755"/>
      <c r="RJN297" s="755"/>
      <c r="RJO297" s="755"/>
      <c r="RJP297" s="755"/>
      <c r="RJQ297" s="755"/>
      <c r="RJR297" s="755"/>
      <c r="RJS297" s="755"/>
      <c r="RJT297" s="755"/>
      <c r="RJU297" s="755"/>
      <c r="RJV297" s="755"/>
      <c r="RJW297" s="755"/>
      <c r="RJX297" s="755"/>
      <c r="RJY297" s="755"/>
      <c r="RJZ297" s="755"/>
      <c r="RKA297" s="755"/>
      <c r="RKB297" s="755"/>
      <c r="RKC297" s="755"/>
      <c r="RKD297" s="755"/>
      <c r="RKE297" s="755"/>
      <c r="RKF297" s="755"/>
      <c r="RKG297" s="755"/>
      <c r="RKH297" s="755"/>
      <c r="RKI297" s="755"/>
      <c r="RKJ297" s="755"/>
      <c r="RKK297" s="755"/>
      <c r="RKL297" s="755"/>
      <c r="RKM297" s="755"/>
      <c r="RKN297" s="755"/>
      <c r="RKO297" s="755"/>
      <c r="RKP297" s="755"/>
      <c r="RKQ297" s="755"/>
      <c r="RKR297" s="755"/>
      <c r="RKS297" s="755"/>
      <c r="RKT297" s="755"/>
      <c r="RKU297" s="755"/>
      <c r="RKV297" s="755"/>
      <c r="RKW297" s="755"/>
      <c r="RKX297" s="755"/>
      <c r="RKY297" s="755"/>
      <c r="RKZ297" s="755"/>
      <c r="RLA297" s="755"/>
      <c r="RLB297" s="755"/>
      <c r="RLC297" s="755"/>
      <c r="RLD297" s="755"/>
      <c r="RLE297" s="755"/>
      <c r="RLF297" s="755"/>
      <c r="RLG297" s="755"/>
      <c r="RLH297" s="755"/>
      <c r="RLI297" s="755"/>
      <c r="RLJ297" s="755"/>
      <c r="RLK297" s="755"/>
      <c r="RLL297" s="755"/>
      <c r="RLM297" s="755"/>
      <c r="RLN297" s="755"/>
      <c r="RLO297" s="755"/>
      <c r="RLP297" s="755"/>
      <c r="RLQ297" s="755"/>
      <c r="RLR297" s="755"/>
      <c r="RLS297" s="755"/>
      <c r="RLT297" s="755"/>
      <c r="RLU297" s="755"/>
      <c r="RLV297" s="755"/>
      <c r="RLW297" s="755"/>
      <c r="RLX297" s="755"/>
      <c r="RLY297" s="755"/>
      <c r="RLZ297" s="755"/>
      <c r="RMA297" s="755"/>
      <c r="RMB297" s="755"/>
      <c r="RMC297" s="755"/>
      <c r="RMD297" s="755"/>
      <c r="RME297" s="755"/>
      <c r="RMF297" s="755"/>
      <c r="RMG297" s="755"/>
      <c r="RMH297" s="755"/>
      <c r="RMI297" s="755"/>
      <c r="RMJ297" s="755"/>
      <c r="RMK297" s="755"/>
      <c r="RML297" s="755"/>
      <c r="RMM297" s="755"/>
      <c r="RMN297" s="755"/>
      <c r="RMO297" s="755"/>
      <c r="RMP297" s="755"/>
      <c r="RMQ297" s="755"/>
      <c r="RMR297" s="755"/>
      <c r="RMS297" s="755"/>
      <c r="RMT297" s="755"/>
      <c r="RMU297" s="755"/>
      <c r="RMV297" s="755"/>
      <c r="RMW297" s="755"/>
      <c r="RMX297" s="755"/>
      <c r="RMY297" s="755"/>
      <c r="RMZ297" s="755"/>
      <c r="RNA297" s="755"/>
      <c r="RNB297" s="755"/>
      <c r="RNC297" s="755"/>
      <c r="RND297" s="755"/>
      <c r="RNE297" s="755"/>
      <c r="RNF297" s="755"/>
      <c r="RNG297" s="755"/>
      <c r="RNH297" s="755"/>
      <c r="RNI297" s="755"/>
      <c r="RNJ297" s="755"/>
      <c r="RNK297" s="755"/>
      <c r="RNL297" s="755"/>
      <c r="RNM297" s="755"/>
      <c r="RNN297" s="755"/>
      <c r="RNO297" s="755"/>
      <c r="RNP297" s="755"/>
      <c r="RNQ297" s="755"/>
      <c r="RNR297" s="755"/>
      <c r="RNS297" s="755"/>
      <c r="RNT297" s="755"/>
      <c r="RNU297" s="755"/>
      <c r="RNV297" s="755"/>
      <c r="RNW297" s="755"/>
      <c r="RNX297" s="755"/>
      <c r="RNY297" s="755"/>
      <c r="RNZ297" s="755"/>
      <c r="ROA297" s="755"/>
      <c r="ROB297" s="755"/>
      <c r="ROC297" s="755"/>
      <c r="ROD297" s="755"/>
      <c r="ROE297" s="755"/>
      <c r="ROF297" s="755"/>
      <c r="ROG297" s="755"/>
      <c r="ROH297" s="755"/>
      <c r="ROI297" s="755"/>
      <c r="ROJ297" s="755"/>
      <c r="ROK297" s="755"/>
      <c r="ROL297" s="755"/>
      <c r="ROM297" s="755"/>
      <c r="RON297" s="755"/>
      <c r="ROO297" s="755"/>
      <c r="ROP297" s="755"/>
      <c r="ROQ297" s="755"/>
      <c r="ROR297" s="755"/>
      <c r="ROS297" s="755"/>
      <c r="ROT297" s="755"/>
      <c r="ROU297" s="755"/>
      <c r="ROV297" s="755"/>
      <c r="ROW297" s="755"/>
      <c r="ROX297" s="755"/>
      <c r="ROY297" s="755"/>
      <c r="ROZ297" s="755"/>
      <c r="RPA297" s="755"/>
      <c r="RPB297" s="755"/>
      <c r="RPC297" s="755"/>
      <c r="RPD297" s="755"/>
      <c r="RPE297" s="755"/>
      <c r="RPF297" s="755"/>
      <c r="RPG297" s="755"/>
      <c r="RPH297" s="755"/>
      <c r="RPI297" s="755"/>
      <c r="RPJ297" s="755"/>
      <c r="RPK297" s="755"/>
      <c r="RPL297" s="755"/>
      <c r="RPM297" s="755"/>
      <c r="RPN297" s="755"/>
      <c r="RPO297" s="755"/>
      <c r="RPP297" s="755"/>
      <c r="RPQ297" s="755"/>
      <c r="RPR297" s="755"/>
      <c r="RPS297" s="755"/>
      <c r="RPT297" s="755"/>
      <c r="RPU297" s="755"/>
      <c r="RPV297" s="755"/>
      <c r="RPW297" s="755"/>
      <c r="RPX297" s="755"/>
      <c r="RPY297" s="755"/>
      <c r="RPZ297" s="755"/>
      <c r="RQA297" s="755"/>
      <c r="RQB297" s="755"/>
      <c r="RQC297" s="755"/>
      <c r="RQD297" s="755"/>
      <c r="RQE297" s="755"/>
      <c r="RQF297" s="755"/>
      <c r="RQG297" s="755"/>
      <c r="RQH297" s="755"/>
      <c r="RQI297" s="755"/>
      <c r="RQJ297" s="755"/>
      <c r="RQK297" s="755"/>
      <c r="RQL297" s="755"/>
      <c r="RQM297" s="755"/>
      <c r="RQN297" s="755"/>
      <c r="RQO297" s="755"/>
      <c r="RQP297" s="755"/>
      <c r="RQQ297" s="755"/>
      <c r="RQR297" s="755"/>
      <c r="RQS297" s="755"/>
      <c r="RQT297" s="755"/>
      <c r="RQU297" s="755"/>
      <c r="RQV297" s="755"/>
      <c r="RQW297" s="755"/>
      <c r="RQX297" s="755"/>
      <c r="RQY297" s="755"/>
      <c r="RQZ297" s="755"/>
      <c r="RRA297" s="755"/>
      <c r="RRB297" s="755"/>
      <c r="RRC297" s="755"/>
      <c r="RRD297" s="755"/>
      <c r="RRE297" s="755"/>
      <c r="RRF297" s="755"/>
      <c r="RRG297" s="755"/>
      <c r="RRH297" s="755"/>
      <c r="RRI297" s="755"/>
      <c r="RRJ297" s="755"/>
      <c r="RRK297" s="755"/>
      <c r="RRL297" s="755"/>
      <c r="RRM297" s="755"/>
      <c r="RRN297" s="755"/>
      <c r="RRO297" s="755"/>
      <c r="RRP297" s="755"/>
      <c r="RRQ297" s="755"/>
      <c r="RRR297" s="755"/>
      <c r="RRS297" s="755"/>
      <c r="RRT297" s="755"/>
      <c r="RRU297" s="755"/>
      <c r="RRV297" s="755"/>
      <c r="RRW297" s="755"/>
      <c r="RRX297" s="755"/>
      <c r="RRY297" s="755"/>
      <c r="RRZ297" s="755"/>
      <c r="RSA297" s="755"/>
      <c r="RSB297" s="755"/>
      <c r="RSC297" s="755"/>
      <c r="RSD297" s="755"/>
      <c r="RSE297" s="755"/>
      <c r="RSF297" s="755"/>
      <c r="RSG297" s="755"/>
      <c r="RSH297" s="755"/>
      <c r="RSI297" s="755"/>
      <c r="RSJ297" s="755"/>
      <c r="RSK297" s="755"/>
      <c r="RSL297" s="755"/>
      <c r="RSM297" s="755"/>
      <c r="RSN297" s="755"/>
      <c r="RSO297" s="755"/>
      <c r="RSP297" s="755"/>
      <c r="RSQ297" s="755"/>
      <c r="RSR297" s="755"/>
      <c r="RSS297" s="755"/>
      <c r="RST297" s="755"/>
      <c r="RSU297" s="755"/>
      <c r="RSV297" s="755"/>
      <c r="RSW297" s="755"/>
      <c r="RSX297" s="755"/>
      <c r="RSY297" s="755"/>
      <c r="RSZ297" s="755"/>
      <c r="RTA297" s="755"/>
      <c r="RTB297" s="755"/>
      <c r="RTC297" s="755"/>
      <c r="RTD297" s="755"/>
      <c r="RTE297" s="755"/>
      <c r="RTF297" s="755"/>
      <c r="RTG297" s="755"/>
      <c r="RTH297" s="755"/>
      <c r="RTI297" s="755"/>
      <c r="RTJ297" s="755"/>
      <c r="RTK297" s="755"/>
      <c r="RTL297" s="755"/>
      <c r="RTM297" s="755"/>
      <c r="RTN297" s="755"/>
      <c r="RTO297" s="755"/>
      <c r="RTP297" s="755"/>
      <c r="RTQ297" s="755"/>
      <c r="RTR297" s="755"/>
      <c r="RTS297" s="755"/>
      <c r="RTT297" s="755"/>
      <c r="RTU297" s="755"/>
      <c r="RTV297" s="755"/>
      <c r="RTW297" s="755"/>
      <c r="RTX297" s="755"/>
      <c r="RTY297" s="755"/>
      <c r="RTZ297" s="755"/>
      <c r="RUA297" s="755"/>
      <c r="RUB297" s="755"/>
      <c r="RUC297" s="755"/>
      <c r="RUD297" s="755"/>
      <c r="RUE297" s="755"/>
      <c r="RUF297" s="755"/>
      <c r="RUG297" s="755"/>
      <c r="RUH297" s="755"/>
      <c r="RUI297" s="755"/>
      <c r="RUJ297" s="755"/>
      <c r="RUK297" s="755"/>
      <c r="RUL297" s="755"/>
      <c r="RUM297" s="755"/>
      <c r="RUN297" s="755"/>
      <c r="RUO297" s="755"/>
      <c r="RUP297" s="755"/>
      <c r="RUQ297" s="755"/>
      <c r="RUR297" s="755"/>
      <c r="RUS297" s="755"/>
      <c r="RUT297" s="755"/>
      <c r="RUU297" s="755"/>
      <c r="RUV297" s="755"/>
      <c r="RUW297" s="755"/>
      <c r="RUX297" s="755"/>
      <c r="RUY297" s="755"/>
      <c r="RUZ297" s="755"/>
      <c r="RVA297" s="755"/>
      <c r="RVB297" s="755"/>
      <c r="RVC297" s="755"/>
      <c r="RVD297" s="755"/>
      <c r="RVE297" s="755"/>
      <c r="RVF297" s="755"/>
      <c r="RVG297" s="755"/>
      <c r="RVH297" s="755"/>
      <c r="RVI297" s="755"/>
      <c r="RVJ297" s="755"/>
      <c r="RVK297" s="755"/>
      <c r="RVL297" s="755"/>
      <c r="RVM297" s="755"/>
      <c r="RVN297" s="755"/>
      <c r="RVO297" s="755"/>
      <c r="RVP297" s="755"/>
      <c r="RVQ297" s="755"/>
      <c r="RVR297" s="755"/>
      <c r="RVS297" s="755"/>
      <c r="RVT297" s="755"/>
      <c r="RVU297" s="755"/>
      <c r="RVV297" s="755"/>
      <c r="RVW297" s="755"/>
      <c r="RVX297" s="755"/>
      <c r="RVY297" s="755"/>
      <c r="RVZ297" s="755"/>
      <c r="RWA297" s="755"/>
      <c r="RWB297" s="755"/>
      <c r="RWC297" s="755"/>
      <c r="RWD297" s="755"/>
      <c r="RWE297" s="755"/>
      <c r="RWF297" s="755"/>
      <c r="RWG297" s="755"/>
      <c r="RWH297" s="755"/>
      <c r="RWI297" s="755"/>
      <c r="RWJ297" s="755"/>
      <c r="RWK297" s="755"/>
      <c r="RWL297" s="755"/>
      <c r="RWM297" s="755"/>
      <c r="RWN297" s="755"/>
      <c r="RWO297" s="755"/>
      <c r="RWP297" s="755"/>
      <c r="RWQ297" s="755"/>
      <c r="RWR297" s="755"/>
      <c r="RWS297" s="755"/>
      <c r="RWT297" s="755"/>
      <c r="RWU297" s="755"/>
      <c r="RWV297" s="755"/>
      <c r="RWW297" s="755"/>
      <c r="RWX297" s="755"/>
      <c r="RWY297" s="755"/>
      <c r="RWZ297" s="755"/>
      <c r="RXA297" s="755"/>
      <c r="RXB297" s="755"/>
      <c r="RXC297" s="755"/>
      <c r="RXD297" s="755"/>
      <c r="RXE297" s="755"/>
      <c r="RXF297" s="755"/>
      <c r="RXG297" s="755"/>
      <c r="RXH297" s="755"/>
      <c r="RXI297" s="755"/>
      <c r="RXJ297" s="755"/>
      <c r="RXK297" s="755"/>
      <c r="RXL297" s="755"/>
      <c r="RXM297" s="755"/>
      <c r="RXN297" s="755"/>
      <c r="RXO297" s="755"/>
      <c r="RXP297" s="755"/>
      <c r="RXQ297" s="755"/>
      <c r="RXR297" s="755"/>
      <c r="RXS297" s="755"/>
      <c r="RXT297" s="755"/>
      <c r="RXU297" s="755"/>
      <c r="RXV297" s="755"/>
      <c r="RXW297" s="755"/>
      <c r="RXX297" s="755"/>
      <c r="RXY297" s="755"/>
      <c r="RXZ297" s="755"/>
      <c r="RYA297" s="755"/>
      <c r="RYB297" s="755"/>
      <c r="RYC297" s="755"/>
      <c r="RYD297" s="755"/>
      <c r="RYE297" s="755"/>
      <c r="RYF297" s="755"/>
      <c r="RYG297" s="755"/>
      <c r="RYH297" s="755"/>
      <c r="RYI297" s="755"/>
      <c r="RYJ297" s="755"/>
      <c r="RYK297" s="755"/>
      <c r="RYL297" s="755"/>
      <c r="RYM297" s="755"/>
      <c r="RYN297" s="755"/>
      <c r="RYO297" s="755"/>
      <c r="RYP297" s="755"/>
      <c r="RYQ297" s="755"/>
      <c r="RYR297" s="755"/>
      <c r="RYS297" s="755"/>
      <c r="RYT297" s="755"/>
      <c r="RYU297" s="755"/>
      <c r="RYV297" s="755"/>
      <c r="RYW297" s="755"/>
      <c r="RYX297" s="755"/>
      <c r="RYY297" s="755"/>
      <c r="RYZ297" s="755"/>
      <c r="RZA297" s="755"/>
      <c r="RZB297" s="755"/>
      <c r="RZC297" s="755"/>
      <c r="RZD297" s="755"/>
      <c r="RZE297" s="755"/>
      <c r="RZF297" s="755"/>
      <c r="RZG297" s="755"/>
      <c r="RZH297" s="755"/>
      <c r="RZI297" s="755"/>
      <c r="RZJ297" s="755"/>
      <c r="RZK297" s="755"/>
      <c r="RZL297" s="755"/>
      <c r="RZM297" s="755"/>
      <c r="RZN297" s="755"/>
      <c r="RZO297" s="755"/>
      <c r="RZP297" s="755"/>
      <c r="RZQ297" s="755"/>
      <c r="RZR297" s="755"/>
      <c r="RZS297" s="755"/>
      <c r="RZT297" s="755"/>
      <c r="RZU297" s="755"/>
      <c r="RZV297" s="755"/>
      <c r="RZW297" s="755"/>
      <c r="RZX297" s="755"/>
      <c r="RZY297" s="755"/>
      <c r="RZZ297" s="755"/>
      <c r="SAA297" s="755"/>
      <c r="SAB297" s="755"/>
      <c r="SAC297" s="755"/>
      <c r="SAD297" s="755"/>
      <c r="SAE297" s="755"/>
      <c r="SAF297" s="755"/>
      <c r="SAG297" s="755"/>
      <c r="SAH297" s="755"/>
      <c r="SAI297" s="755"/>
      <c r="SAJ297" s="755"/>
      <c r="SAK297" s="755"/>
      <c r="SAL297" s="755"/>
      <c r="SAM297" s="755"/>
      <c r="SAN297" s="755"/>
      <c r="SAO297" s="755"/>
      <c r="SAP297" s="755"/>
      <c r="SAQ297" s="755"/>
      <c r="SAR297" s="755"/>
      <c r="SAS297" s="755"/>
      <c r="SAT297" s="755"/>
      <c r="SAU297" s="755"/>
      <c r="SAV297" s="755"/>
      <c r="SAW297" s="755"/>
      <c r="SAX297" s="755"/>
      <c r="SAY297" s="755"/>
      <c r="SAZ297" s="755"/>
      <c r="SBA297" s="755"/>
      <c r="SBB297" s="755"/>
      <c r="SBC297" s="755"/>
      <c r="SBD297" s="755"/>
      <c r="SBE297" s="755"/>
      <c r="SBF297" s="755"/>
      <c r="SBG297" s="755"/>
      <c r="SBH297" s="755"/>
      <c r="SBI297" s="755"/>
      <c r="SBJ297" s="755"/>
      <c r="SBK297" s="755"/>
      <c r="SBL297" s="755"/>
      <c r="SBM297" s="755"/>
      <c r="SBN297" s="755"/>
      <c r="SBO297" s="755"/>
      <c r="SBP297" s="755"/>
      <c r="SBQ297" s="755"/>
      <c r="SBR297" s="755"/>
      <c r="SBS297" s="755"/>
      <c r="SBT297" s="755"/>
      <c r="SBU297" s="755"/>
      <c r="SBV297" s="755"/>
      <c r="SBW297" s="755"/>
      <c r="SBX297" s="755"/>
      <c r="SBY297" s="755"/>
      <c r="SBZ297" s="755"/>
      <c r="SCA297" s="755"/>
      <c r="SCB297" s="755"/>
      <c r="SCC297" s="755"/>
      <c r="SCD297" s="755"/>
      <c r="SCE297" s="755"/>
      <c r="SCF297" s="755"/>
      <c r="SCG297" s="755"/>
      <c r="SCH297" s="755"/>
      <c r="SCI297" s="755"/>
      <c r="SCJ297" s="755"/>
      <c r="SCK297" s="755"/>
      <c r="SCL297" s="755"/>
      <c r="SCM297" s="755"/>
      <c r="SCN297" s="755"/>
      <c r="SCO297" s="755"/>
      <c r="SCP297" s="755"/>
      <c r="SCQ297" s="755"/>
      <c r="SCR297" s="755"/>
      <c r="SCS297" s="755"/>
      <c r="SCT297" s="755"/>
      <c r="SCU297" s="755"/>
      <c r="SCV297" s="755"/>
      <c r="SCW297" s="755"/>
      <c r="SCX297" s="755"/>
      <c r="SCY297" s="755"/>
      <c r="SCZ297" s="755"/>
      <c r="SDA297" s="755"/>
      <c r="SDB297" s="755"/>
      <c r="SDC297" s="755"/>
      <c r="SDD297" s="755"/>
      <c r="SDE297" s="755"/>
      <c r="SDF297" s="755"/>
      <c r="SDG297" s="755"/>
      <c r="SDH297" s="755"/>
      <c r="SDI297" s="755"/>
      <c r="SDJ297" s="755"/>
      <c r="SDK297" s="755"/>
      <c r="SDL297" s="755"/>
      <c r="SDM297" s="755"/>
      <c r="SDN297" s="755"/>
      <c r="SDO297" s="755"/>
      <c r="SDP297" s="755"/>
      <c r="SDQ297" s="755"/>
      <c r="SDR297" s="755"/>
      <c r="SDS297" s="755"/>
      <c r="SDT297" s="755"/>
      <c r="SDU297" s="755"/>
      <c r="SDV297" s="755"/>
      <c r="SDW297" s="755"/>
      <c r="SDX297" s="755"/>
      <c r="SDY297" s="755"/>
      <c r="SDZ297" s="755"/>
      <c r="SEA297" s="755"/>
      <c r="SEB297" s="755"/>
      <c r="SEC297" s="755"/>
      <c r="SED297" s="755"/>
      <c r="SEE297" s="755"/>
      <c r="SEF297" s="755"/>
      <c r="SEG297" s="755"/>
      <c r="SEH297" s="755"/>
      <c r="SEI297" s="755"/>
      <c r="SEJ297" s="755"/>
      <c r="SEK297" s="755"/>
      <c r="SEL297" s="755"/>
      <c r="SEM297" s="755"/>
      <c r="SEN297" s="755"/>
      <c r="SEO297" s="755"/>
      <c r="SEP297" s="755"/>
      <c r="SEQ297" s="755"/>
      <c r="SER297" s="755"/>
      <c r="SES297" s="755"/>
      <c r="SET297" s="755"/>
      <c r="SEU297" s="755"/>
      <c r="SEV297" s="755"/>
      <c r="SEW297" s="755"/>
      <c r="SEX297" s="755"/>
      <c r="SEY297" s="755"/>
      <c r="SEZ297" s="755"/>
      <c r="SFA297" s="755"/>
      <c r="SFB297" s="755"/>
      <c r="SFC297" s="755"/>
      <c r="SFD297" s="755"/>
      <c r="SFE297" s="755"/>
      <c r="SFF297" s="755"/>
      <c r="SFG297" s="755"/>
      <c r="SFH297" s="755"/>
      <c r="SFI297" s="755"/>
      <c r="SFJ297" s="755"/>
      <c r="SFK297" s="755"/>
      <c r="SFL297" s="755"/>
      <c r="SFM297" s="755"/>
      <c r="SFN297" s="755"/>
      <c r="SFO297" s="755"/>
      <c r="SFP297" s="755"/>
      <c r="SFQ297" s="755"/>
      <c r="SFR297" s="755"/>
      <c r="SFS297" s="755"/>
      <c r="SFT297" s="755"/>
      <c r="SFU297" s="755"/>
      <c r="SFV297" s="755"/>
      <c r="SFW297" s="755"/>
      <c r="SFX297" s="755"/>
      <c r="SFY297" s="755"/>
      <c r="SFZ297" s="755"/>
      <c r="SGA297" s="755"/>
      <c r="SGB297" s="755"/>
      <c r="SGC297" s="755"/>
      <c r="SGD297" s="755"/>
      <c r="SGE297" s="755"/>
      <c r="SGF297" s="755"/>
      <c r="SGG297" s="755"/>
      <c r="SGH297" s="755"/>
      <c r="SGI297" s="755"/>
      <c r="SGJ297" s="755"/>
      <c r="SGK297" s="755"/>
      <c r="SGL297" s="755"/>
      <c r="SGM297" s="755"/>
      <c r="SGN297" s="755"/>
      <c r="SGO297" s="755"/>
      <c r="SGP297" s="755"/>
      <c r="SGQ297" s="755"/>
      <c r="SGR297" s="755"/>
      <c r="SGS297" s="755"/>
      <c r="SGT297" s="755"/>
      <c r="SGU297" s="755"/>
      <c r="SGV297" s="755"/>
      <c r="SGW297" s="755"/>
      <c r="SGX297" s="755"/>
      <c r="SGY297" s="755"/>
      <c r="SGZ297" s="755"/>
      <c r="SHA297" s="755"/>
      <c r="SHB297" s="755"/>
      <c r="SHC297" s="755"/>
      <c r="SHD297" s="755"/>
      <c r="SHE297" s="755"/>
      <c r="SHF297" s="755"/>
      <c r="SHG297" s="755"/>
      <c r="SHH297" s="755"/>
      <c r="SHI297" s="755"/>
      <c r="SHJ297" s="755"/>
      <c r="SHK297" s="755"/>
      <c r="SHL297" s="755"/>
      <c r="SHM297" s="755"/>
      <c r="SHN297" s="755"/>
      <c r="SHO297" s="755"/>
      <c r="SHP297" s="755"/>
      <c r="SHQ297" s="755"/>
      <c r="SHR297" s="755"/>
      <c r="SHS297" s="755"/>
      <c r="SHT297" s="755"/>
      <c r="SHU297" s="755"/>
      <c r="SHV297" s="755"/>
      <c r="SHW297" s="755"/>
      <c r="SHX297" s="755"/>
      <c r="SHY297" s="755"/>
      <c r="SHZ297" s="755"/>
      <c r="SIA297" s="755"/>
      <c r="SIB297" s="755"/>
      <c r="SIC297" s="755"/>
      <c r="SID297" s="755"/>
      <c r="SIE297" s="755"/>
      <c r="SIF297" s="755"/>
      <c r="SIG297" s="755"/>
      <c r="SIH297" s="755"/>
      <c r="SII297" s="755"/>
      <c r="SIJ297" s="755"/>
      <c r="SIK297" s="755"/>
      <c r="SIL297" s="755"/>
      <c r="SIM297" s="755"/>
      <c r="SIN297" s="755"/>
      <c r="SIO297" s="755"/>
      <c r="SIP297" s="755"/>
      <c r="SIQ297" s="755"/>
      <c r="SIR297" s="755"/>
      <c r="SIS297" s="755"/>
      <c r="SIT297" s="755"/>
      <c r="SIU297" s="755"/>
      <c r="SIV297" s="755"/>
      <c r="SIW297" s="755"/>
      <c r="SIX297" s="755"/>
      <c r="SIY297" s="755"/>
      <c r="SIZ297" s="755"/>
      <c r="SJA297" s="755"/>
      <c r="SJB297" s="755"/>
      <c r="SJC297" s="755"/>
      <c r="SJD297" s="755"/>
      <c r="SJE297" s="755"/>
      <c r="SJF297" s="755"/>
      <c r="SJG297" s="755"/>
      <c r="SJH297" s="755"/>
      <c r="SJI297" s="755"/>
      <c r="SJJ297" s="755"/>
      <c r="SJK297" s="755"/>
      <c r="SJL297" s="755"/>
      <c r="SJM297" s="755"/>
      <c r="SJN297" s="755"/>
      <c r="SJO297" s="755"/>
      <c r="SJP297" s="755"/>
      <c r="SJQ297" s="755"/>
      <c r="SJR297" s="755"/>
      <c r="SJS297" s="755"/>
      <c r="SJT297" s="755"/>
      <c r="SJU297" s="755"/>
      <c r="SJV297" s="755"/>
      <c r="SJW297" s="755"/>
      <c r="SJX297" s="755"/>
      <c r="SJY297" s="755"/>
      <c r="SJZ297" s="755"/>
      <c r="SKA297" s="755"/>
      <c r="SKB297" s="755"/>
      <c r="SKC297" s="755"/>
      <c r="SKD297" s="755"/>
      <c r="SKE297" s="755"/>
      <c r="SKF297" s="755"/>
      <c r="SKG297" s="755"/>
      <c r="SKH297" s="755"/>
      <c r="SKI297" s="755"/>
      <c r="SKJ297" s="755"/>
      <c r="SKK297" s="755"/>
      <c r="SKL297" s="755"/>
      <c r="SKM297" s="755"/>
      <c r="SKN297" s="755"/>
      <c r="SKO297" s="755"/>
      <c r="SKP297" s="755"/>
      <c r="SKQ297" s="755"/>
      <c r="SKR297" s="755"/>
      <c r="SKS297" s="755"/>
      <c r="SKT297" s="755"/>
      <c r="SKU297" s="755"/>
      <c r="SKV297" s="755"/>
      <c r="SKW297" s="755"/>
      <c r="SKX297" s="755"/>
      <c r="SKY297" s="755"/>
      <c r="SKZ297" s="755"/>
      <c r="SLA297" s="755"/>
      <c r="SLB297" s="755"/>
      <c r="SLC297" s="755"/>
      <c r="SLD297" s="755"/>
      <c r="SLE297" s="755"/>
      <c r="SLF297" s="755"/>
      <c r="SLG297" s="755"/>
      <c r="SLH297" s="755"/>
      <c r="SLI297" s="755"/>
      <c r="SLJ297" s="755"/>
      <c r="SLK297" s="755"/>
      <c r="SLL297" s="755"/>
      <c r="SLM297" s="755"/>
      <c r="SLN297" s="755"/>
      <c r="SLO297" s="755"/>
      <c r="SLP297" s="755"/>
      <c r="SLQ297" s="755"/>
      <c r="SLR297" s="755"/>
      <c r="SLS297" s="755"/>
      <c r="SLT297" s="755"/>
      <c r="SLU297" s="755"/>
      <c r="SLV297" s="755"/>
      <c r="SLW297" s="755"/>
      <c r="SLX297" s="755"/>
      <c r="SLY297" s="755"/>
      <c r="SLZ297" s="755"/>
      <c r="SMA297" s="755"/>
      <c r="SMB297" s="755"/>
      <c r="SMC297" s="755"/>
      <c r="SMD297" s="755"/>
      <c r="SME297" s="755"/>
      <c r="SMF297" s="755"/>
      <c r="SMG297" s="755"/>
      <c r="SMH297" s="755"/>
      <c r="SMI297" s="755"/>
      <c r="SMJ297" s="755"/>
      <c r="SMK297" s="755"/>
      <c r="SML297" s="755"/>
      <c r="SMM297" s="755"/>
      <c r="SMN297" s="755"/>
      <c r="SMO297" s="755"/>
      <c r="SMP297" s="755"/>
      <c r="SMQ297" s="755"/>
      <c r="SMR297" s="755"/>
      <c r="SMS297" s="755"/>
      <c r="SMT297" s="755"/>
      <c r="SMU297" s="755"/>
      <c r="SMV297" s="755"/>
      <c r="SMW297" s="755"/>
      <c r="SMX297" s="755"/>
      <c r="SMY297" s="755"/>
      <c r="SMZ297" s="755"/>
      <c r="SNA297" s="755"/>
      <c r="SNB297" s="755"/>
      <c r="SNC297" s="755"/>
      <c r="SND297" s="755"/>
      <c r="SNE297" s="755"/>
      <c r="SNF297" s="755"/>
      <c r="SNG297" s="755"/>
      <c r="SNH297" s="755"/>
      <c r="SNI297" s="755"/>
      <c r="SNJ297" s="755"/>
      <c r="SNK297" s="755"/>
      <c r="SNL297" s="755"/>
      <c r="SNM297" s="755"/>
      <c r="SNN297" s="755"/>
      <c r="SNO297" s="755"/>
      <c r="SNP297" s="755"/>
      <c r="SNQ297" s="755"/>
      <c r="SNR297" s="755"/>
      <c r="SNS297" s="755"/>
      <c r="SNT297" s="755"/>
      <c r="SNU297" s="755"/>
      <c r="SNV297" s="755"/>
      <c r="SNW297" s="755"/>
      <c r="SNX297" s="755"/>
      <c r="SNY297" s="755"/>
      <c r="SNZ297" s="755"/>
      <c r="SOA297" s="755"/>
      <c r="SOB297" s="755"/>
      <c r="SOC297" s="755"/>
      <c r="SOD297" s="755"/>
      <c r="SOE297" s="755"/>
      <c r="SOF297" s="755"/>
      <c r="SOG297" s="755"/>
      <c r="SOH297" s="755"/>
      <c r="SOI297" s="755"/>
      <c r="SOJ297" s="755"/>
      <c r="SOK297" s="755"/>
      <c r="SOL297" s="755"/>
      <c r="SOM297" s="755"/>
      <c r="SON297" s="755"/>
      <c r="SOO297" s="755"/>
      <c r="SOP297" s="755"/>
      <c r="SOQ297" s="755"/>
      <c r="SOR297" s="755"/>
      <c r="SOS297" s="755"/>
      <c r="SOT297" s="755"/>
      <c r="SOU297" s="755"/>
      <c r="SOV297" s="755"/>
      <c r="SOW297" s="755"/>
      <c r="SOX297" s="755"/>
      <c r="SOY297" s="755"/>
      <c r="SOZ297" s="755"/>
      <c r="SPA297" s="755"/>
      <c r="SPB297" s="755"/>
      <c r="SPC297" s="755"/>
      <c r="SPD297" s="755"/>
      <c r="SPE297" s="755"/>
      <c r="SPF297" s="755"/>
      <c r="SPG297" s="755"/>
      <c r="SPH297" s="755"/>
      <c r="SPI297" s="755"/>
      <c r="SPJ297" s="755"/>
      <c r="SPK297" s="755"/>
      <c r="SPL297" s="755"/>
      <c r="SPM297" s="755"/>
      <c r="SPN297" s="755"/>
      <c r="SPO297" s="755"/>
      <c r="SPP297" s="755"/>
      <c r="SPQ297" s="755"/>
      <c r="SPR297" s="755"/>
      <c r="SPS297" s="755"/>
      <c r="SPT297" s="755"/>
      <c r="SPU297" s="755"/>
      <c r="SPV297" s="755"/>
      <c r="SPW297" s="755"/>
      <c r="SPX297" s="755"/>
      <c r="SPY297" s="755"/>
      <c r="SPZ297" s="755"/>
      <c r="SQA297" s="755"/>
      <c r="SQB297" s="755"/>
      <c r="SQC297" s="755"/>
      <c r="SQD297" s="755"/>
      <c r="SQE297" s="755"/>
      <c r="SQF297" s="755"/>
      <c r="SQG297" s="755"/>
      <c r="SQH297" s="755"/>
      <c r="SQI297" s="755"/>
      <c r="SQJ297" s="755"/>
      <c r="SQK297" s="755"/>
      <c r="SQL297" s="755"/>
      <c r="SQM297" s="755"/>
      <c r="SQN297" s="755"/>
      <c r="SQO297" s="755"/>
      <c r="SQP297" s="755"/>
      <c r="SQQ297" s="755"/>
      <c r="SQR297" s="755"/>
      <c r="SQS297" s="755"/>
      <c r="SQT297" s="755"/>
      <c r="SQU297" s="755"/>
      <c r="SQV297" s="755"/>
      <c r="SQW297" s="755"/>
      <c r="SQX297" s="755"/>
      <c r="SQY297" s="755"/>
      <c r="SQZ297" s="755"/>
      <c r="SRA297" s="755"/>
      <c r="SRB297" s="755"/>
      <c r="SRC297" s="755"/>
      <c r="SRD297" s="755"/>
      <c r="SRE297" s="755"/>
      <c r="SRF297" s="755"/>
      <c r="SRG297" s="755"/>
      <c r="SRH297" s="755"/>
      <c r="SRI297" s="755"/>
      <c r="SRJ297" s="755"/>
      <c r="SRK297" s="755"/>
      <c r="SRL297" s="755"/>
      <c r="SRM297" s="755"/>
      <c r="SRN297" s="755"/>
      <c r="SRO297" s="755"/>
      <c r="SRP297" s="755"/>
      <c r="SRQ297" s="755"/>
      <c r="SRR297" s="755"/>
      <c r="SRS297" s="755"/>
      <c r="SRT297" s="755"/>
      <c r="SRU297" s="755"/>
      <c r="SRV297" s="755"/>
      <c r="SRW297" s="755"/>
      <c r="SRX297" s="755"/>
      <c r="SRY297" s="755"/>
      <c r="SRZ297" s="755"/>
      <c r="SSA297" s="755"/>
      <c r="SSB297" s="755"/>
      <c r="SSC297" s="755"/>
      <c r="SSD297" s="755"/>
      <c r="SSE297" s="755"/>
      <c r="SSF297" s="755"/>
      <c r="SSG297" s="755"/>
      <c r="SSH297" s="755"/>
      <c r="SSI297" s="755"/>
      <c r="SSJ297" s="755"/>
      <c r="SSK297" s="755"/>
      <c r="SSL297" s="755"/>
      <c r="SSM297" s="755"/>
      <c r="SSN297" s="755"/>
      <c r="SSO297" s="755"/>
      <c r="SSP297" s="755"/>
      <c r="SSQ297" s="755"/>
      <c r="SSR297" s="755"/>
      <c r="SSS297" s="755"/>
      <c r="SST297" s="755"/>
      <c r="SSU297" s="755"/>
      <c r="SSV297" s="755"/>
      <c r="SSW297" s="755"/>
      <c r="SSX297" s="755"/>
      <c r="SSY297" s="755"/>
      <c r="SSZ297" s="755"/>
      <c r="STA297" s="755"/>
      <c r="STB297" s="755"/>
      <c r="STC297" s="755"/>
      <c r="STD297" s="755"/>
      <c r="STE297" s="755"/>
      <c r="STF297" s="755"/>
      <c r="STG297" s="755"/>
      <c r="STH297" s="755"/>
      <c r="STI297" s="755"/>
      <c r="STJ297" s="755"/>
      <c r="STK297" s="755"/>
      <c r="STL297" s="755"/>
      <c r="STM297" s="755"/>
      <c r="STN297" s="755"/>
      <c r="STO297" s="755"/>
      <c r="STP297" s="755"/>
      <c r="STQ297" s="755"/>
      <c r="STR297" s="755"/>
      <c r="STS297" s="755"/>
      <c r="STT297" s="755"/>
      <c r="STU297" s="755"/>
      <c r="STV297" s="755"/>
      <c r="STW297" s="755"/>
      <c r="STX297" s="755"/>
      <c r="STY297" s="755"/>
      <c r="STZ297" s="755"/>
      <c r="SUA297" s="755"/>
      <c r="SUB297" s="755"/>
      <c r="SUC297" s="755"/>
      <c r="SUD297" s="755"/>
      <c r="SUE297" s="755"/>
      <c r="SUF297" s="755"/>
      <c r="SUG297" s="755"/>
      <c r="SUH297" s="755"/>
      <c r="SUI297" s="755"/>
      <c r="SUJ297" s="755"/>
      <c r="SUK297" s="755"/>
      <c r="SUL297" s="755"/>
      <c r="SUM297" s="755"/>
      <c r="SUN297" s="755"/>
      <c r="SUO297" s="755"/>
      <c r="SUP297" s="755"/>
      <c r="SUQ297" s="755"/>
      <c r="SUR297" s="755"/>
      <c r="SUS297" s="755"/>
      <c r="SUT297" s="755"/>
      <c r="SUU297" s="755"/>
      <c r="SUV297" s="755"/>
      <c r="SUW297" s="755"/>
      <c r="SUX297" s="755"/>
      <c r="SUY297" s="755"/>
      <c r="SUZ297" s="755"/>
      <c r="SVA297" s="755"/>
      <c r="SVB297" s="755"/>
      <c r="SVC297" s="755"/>
      <c r="SVD297" s="755"/>
      <c r="SVE297" s="755"/>
      <c r="SVF297" s="755"/>
      <c r="SVG297" s="755"/>
      <c r="SVH297" s="755"/>
      <c r="SVI297" s="755"/>
      <c r="SVJ297" s="755"/>
      <c r="SVK297" s="755"/>
      <c r="SVL297" s="755"/>
      <c r="SVM297" s="755"/>
      <c r="SVN297" s="755"/>
      <c r="SVO297" s="755"/>
      <c r="SVP297" s="755"/>
      <c r="SVQ297" s="755"/>
      <c r="SVR297" s="755"/>
      <c r="SVS297" s="755"/>
      <c r="SVT297" s="755"/>
      <c r="SVU297" s="755"/>
      <c r="SVV297" s="755"/>
      <c r="SVW297" s="755"/>
      <c r="SVX297" s="755"/>
      <c r="SVY297" s="755"/>
      <c r="SVZ297" s="755"/>
      <c r="SWA297" s="755"/>
      <c r="SWB297" s="755"/>
      <c r="SWC297" s="755"/>
      <c r="SWD297" s="755"/>
      <c r="SWE297" s="755"/>
      <c r="SWF297" s="755"/>
      <c r="SWG297" s="755"/>
      <c r="SWH297" s="755"/>
      <c r="SWI297" s="755"/>
      <c r="SWJ297" s="755"/>
      <c r="SWK297" s="755"/>
      <c r="SWL297" s="755"/>
      <c r="SWM297" s="755"/>
      <c r="SWN297" s="755"/>
      <c r="SWO297" s="755"/>
      <c r="SWP297" s="755"/>
      <c r="SWQ297" s="755"/>
      <c r="SWR297" s="755"/>
      <c r="SWS297" s="755"/>
      <c r="SWT297" s="755"/>
      <c r="SWU297" s="755"/>
      <c r="SWV297" s="755"/>
      <c r="SWW297" s="755"/>
      <c r="SWX297" s="755"/>
      <c r="SWY297" s="755"/>
      <c r="SWZ297" s="755"/>
      <c r="SXA297" s="755"/>
      <c r="SXB297" s="755"/>
      <c r="SXC297" s="755"/>
      <c r="SXD297" s="755"/>
      <c r="SXE297" s="755"/>
      <c r="SXF297" s="755"/>
      <c r="SXG297" s="755"/>
      <c r="SXH297" s="755"/>
      <c r="SXI297" s="755"/>
      <c r="SXJ297" s="755"/>
      <c r="SXK297" s="755"/>
      <c r="SXL297" s="755"/>
      <c r="SXM297" s="755"/>
      <c r="SXN297" s="755"/>
      <c r="SXO297" s="755"/>
      <c r="SXP297" s="755"/>
      <c r="SXQ297" s="755"/>
      <c r="SXR297" s="755"/>
      <c r="SXS297" s="755"/>
      <c r="SXT297" s="755"/>
      <c r="SXU297" s="755"/>
      <c r="SXV297" s="755"/>
      <c r="SXW297" s="755"/>
      <c r="SXX297" s="755"/>
      <c r="SXY297" s="755"/>
      <c r="SXZ297" s="755"/>
      <c r="SYA297" s="755"/>
      <c r="SYB297" s="755"/>
      <c r="SYC297" s="755"/>
      <c r="SYD297" s="755"/>
      <c r="SYE297" s="755"/>
      <c r="SYF297" s="755"/>
      <c r="SYG297" s="755"/>
      <c r="SYH297" s="755"/>
      <c r="SYI297" s="755"/>
      <c r="SYJ297" s="755"/>
      <c r="SYK297" s="755"/>
      <c r="SYL297" s="755"/>
      <c r="SYM297" s="755"/>
      <c r="SYN297" s="755"/>
      <c r="SYO297" s="755"/>
      <c r="SYP297" s="755"/>
      <c r="SYQ297" s="755"/>
      <c r="SYR297" s="755"/>
      <c r="SYS297" s="755"/>
      <c r="SYT297" s="755"/>
      <c r="SYU297" s="755"/>
      <c r="SYV297" s="755"/>
      <c r="SYW297" s="755"/>
      <c r="SYX297" s="755"/>
      <c r="SYY297" s="755"/>
      <c r="SYZ297" s="755"/>
      <c r="SZA297" s="755"/>
      <c r="SZB297" s="755"/>
      <c r="SZC297" s="755"/>
      <c r="SZD297" s="755"/>
      <c r="SZE297" s="755"/>
      <c r="SZF297" s="755"/>
      <c r="SZG297" s="755"/>
      <c r="SZH297" s="755"/>
      <c r="SZI297" s="755"/>
      <c r="SZJ297" s="755"/>
      <c r="SZK297" s="755"/>
      <c r="SZL297" s="755"/>
      <c r="SZM297" s="755"/>
      <c r="SZN297" s="755"/>
      <c r="SZO297" s="755"/>
      <c r="SZP297" s="755"/>
      <c r="SZQ297" s="755"/>
      <c r="SZR297" s="755"/>
      <c r="SZS297" s="755"/>
      <c r="SZT297" s="755"/>
      <c r="SZU297" s="755"/>
      <c r="SZV297" s="755"/>
      <c r="SZW297" s="755"/>
      <c r="SZX297" s="755"/>
      <c r="SZY297" s="755"/>
      <c r="SZZ297" s="755"/>
      <c r="TAA297" s="755"/>
      <c r="TAB297" s="755"/>
      <c r="TAC297" s="755"/>
      <c r="TAD297" s="755"/>
      <c r="TAE297" s="755"/>
      <c r="TAF297" s="755"/>
      <c r="TAG297" s="755"/>
      <c r="TAH297" s="755"/>
      <c r="TAI297" s="755"/>
      <c r="TAJ297" s="755"/>
      <c r="TAK297" s="755"/>
      <c r="TAL297" s="755"/>
      <c r="TAM297" s="755"/>
      <c r="TAN297" s="755"/>
      <c r="TAO297" s="755"/>
      <c r="TAP297" s="755"/>
      <c r="TAQ297" s="755"/>
      <c r="TAR297" s="755"/>
      <c r="TAS297" s="755"/>
      <c r="TAT297" s="755"/>
      <c r="TAU297" s="755"/>
      <c r="TAV297" s="755"/>
      <c r="TAW297" s="755"/>
      <c r="TAX297" s="755"/>
      <c r="TAY297" s="755"/>
      <c r="TAZ297" s="755"/>
      <c r="TBA297" s="755"/>
      <c r="TBB297" s="755"/>
      <c r="TBC297" s="755"/>
      <c r="TBD297" s="755"/>
      <c r="TBE297" s="755"/>
      <c r="TBF297" s="755"/>
      <c r="TBG297" s="755"/>
      <c r="TBH297" s="755"/>
      <c r="TBI297" s="755"/>
      <c r="TBJ297" s="755"/>
      <c r="TBK297" s="755"/>
      <c r="TBL297" s="755"/>
      <c r="TBM297" s="755"/>
      <c r="TBN297" s="755"/>
      <c r="TBO297" s="755"/>
      <c r="TBP297" s="755"/>
      <c r="TBQ297" s="755"/>
      <c r="TBR297" s="755"/>
      <c r="TBS297" s="755"/>
      <c r="TBT297" s="755"/>
      <c r="TBU297" s="755"/>
      <c r="TBV297" s="755"/>
      <c r="TBW297" s="755"/>
      <c r="TBX297" s="755"/>
      <c r="TBY297" s="755"/>
      <c r="TBZ297" s="755"/>
      <c r="TCA297" s="755"/>
      <c r="TCB297" s="755"/>
      <c r="TCC297" s="755"/>
      <c r="TCD297" s="755"/>
      <c r="TCE297" s="755"/>
      <c r="TCF297" s="755"/>
      <c r="TCG297" s="755"/>
      <c r="TCH297" s="755"/>
      <c r="TCI297" s="755"/>
      <c r="TCJ297" s="755"/>
      <c r="TCK297" s="755"/>
      <c r="TCL297" s="755"/>
      <c r="TCM297" s="755"/>
      <c r="TCN297" s="755"/>
      <c r="TCO297" s="755"/>
      <c r="TCP297" s="755"/>
      <c r="TCQ297" s="755"/>
      <c r="TCR297" s="755"/>
      <c r="TCS297" s="755"/>
      <c r="TCT297" s="755"/>
      <c r="TCU297" s="755"/>
      <c r="TCV297" s="755"/>
      <c r="TCW297" s="755"/>
      <c r="TCX297" s="755"/>
      <c r="TCY297" s="755"/>
      <c r="TCZ297" s="755"/>
      <c r="TDA297" s="755"/>
      <c r="TDB297" s="755"/>
      <c r="TDC297" s="755"/>
      <c r="TDD297" s="755"/>
      <c r="TDE297" s="755"/>
      <c r="TDF297" s="755"/>
      <c r="TDG297" s="755"/>
      <c r="TDH297" s="755"/>
      <c r="TDI297" s="755"/>
      <c r="TDJ297" s="755"/>
      <c r="TDK297" s="755"/>
      <c r="TDL297" s="755"/>
      <c r="TDM297" s="755"/>
      <c r="TDN297" s="755"/>
      <c r="TDO297" s="755"/>
      <c r="TDP297" s="755"/>
      <c r="TDQ297" s="755"/>
      <c r="TDR297" s="755"/>
      <c r="TDS297" s="755"/>
      <c r="TDT297" s="755"/>
      <c r="TDU297" s="755"/>
      <c r="TDV297" s="755"/>
      <c r="TDW297" s="755"/>
      <c r="TDX297" s="755"/>
      <c r="TDY297" s="755"/>
      <c r="TDZ297" s="755"/>
      <c r="TEA297" s="755"/>
      <c r="TEB297" s="755"/>
      <c r="TEC297" s="755"/>
      <c r="TED297" s="755"/>
      <c r="TEE297" s="755"/>
      <c r="TEF297" s="755"/>
      <c r="TEG297" s="755"/>
      <c r="TEH297" s="755"/>
      <c r="TEI297" s="755"/>
      <c r="TEJ297" s="755"/>
      <c r="TEK297" s="755"/>
      <c r="TEL297" s="755"/>
      <c r="TEM297" s="755"/>
      <c r="TEN297" s="755"/>
      <c r="TEO297" s="755"/>
      <c r="TEP297" s="755"/>
      <c r="TEQ297" s="755"/>
      <c r="TER297" s="755"/>
      <c r="TES297" s="755"/>
      <c r="TET297" s="755"/>
      <c r="TEU297" s="755"/>
      <c r="TEV297" s="755"/>
      <c r="TEW297" s="755"/>
      <c r="TEX297" s="755"/>
      <c r="TEY297" s="755"/>
      <c r="TEZ297" s="755"/>
      <c r="TFA297" s="755"/>
      <c r="TFB297" s="755"/>
      <c r="TFC297" s="755"/>
      <c r="TFD297" s="755"/>
      <c r="TFE297" s="755"/>
      <c r="TFF297" s="755"/>
      <c r="TFG297" s="755"/>
      <c r="TFH297" s="755"/>
      <c r="TFI297" s="755"/>
      <c r="TFJ297" s="755"/>
      <c r="TFK297" s="755"/>
      <c r="TFL297" s="755"/>
      <c r="TFM297" s="755"/>
      <c r="TFN297" s="755"/>
      <c r="TFO297" s="755"/>
      <c r="TFP297" s="755"/>
      <c r="TFQ297" s="755"/>
      <c r="TFR297" s="755"/>
      <c r="TFS297" s="755"/>
      <c r="TFT297" s="755"/>
      <c r="TFU297" s="755"/>
      <c r="TFV297" s="755"/>
      <c r="TFW297" s="755"/>
      <c r="TFX297" s="755"/>
      <c r="TFY297" s="755"/>
      <c r="TFZ297" s="755"/>
      <c r="TGA297" s="755"/>
      <c r="TGB297" s="755"/>
      <c r="TGC297" s="755"/>
      <c r="TGD297" s="755"/>
      <c r="TGE297" s="755"/>
      <c r="TGF297" s="755"/>
      <c r="TGG297" s="755"/>
      <c r="TGH297" s="755"/>
      <c r="TGI297" s="755"/>
      <c r="TGJ297" s="755"/>
      <c r="TGK297" s="755"/>
      <c r="TGL297" s="755"/>
      <c r="TGM297" s="755"/>
      <c r="TGN297" s="755"/>
      <c r="TGO297" s="755"/>
      <c r="TGP297" s="755"/>
      <c r="TGQ297" s="755"/>
      <c r="TGR297" s="755"/>
      <c r="TGS297" s="755"/>
      <c r="TGT297" s="755"/>
      <c r="TGU297" s="755"/>
      <c r="TGV297" s="755"/>
      <c r="TGW297" s="755"/>
      <c r="TGX297" s="755"/>
      <c r="TGY297" s="755"/>
      <c r="TGZ297" s="755"/>
      <c r="THA297" s="755"/>
      <c r="THB297" s="755"/>
      <c r="THC297" s="755"/>
      <c r="THD297" s="755"/>
      <c r="THE297" s="755"/>
      <c r="THF297" s="755"/>
      <c r="THG297" s="755"/>
      <c r="THH297" s="755"/>
      <c r="THI297" s="755"/>
      <c r="THJ297" s="755"/>
      <c r="THK297" s="755"/>
      <c r="THL297" s="755"/>
      <c r="THM297" s="755"/>
      <c r="THN297" s="755"/>
      <c r="THO297" s="755"/>
      <c r="THP297" s="755"/>
      <c r="THQ297" s="755"/>
      <c r="THR297" s="755"/>
      <c r="THS297" s="755"/>
      <c r="THT297" s="755"/>
      <c r="THU297" s="755"/>
      <c r="THV297" s="755"/>
      <c r="THW297" s="755"/>
      <c r="THX297" s="755"/>
      <c r="THY297" s="755"/>
      <c r="THZ297" s="755"/>
      <c r="TIA297" s="755"/>
      <c r="TIB297" s="755"/>
      <c r="TIC297" s="755"/>
      <c r="TID297" s="755"/>
      <c r="TIE297" s="755"/>
      <c r="TIF297" s="755"/>
      <c r="TIG297" s="755"/>
      <c r="TIH297" s="755"/>
      <c r="TII297" s="755"/>
      <c r="TIJ297" s="755"/>
      <c r="TIK297" s="755"/>
      <c r="TIL297" s="755"/>
      <c r="TIM297" s="755"/>
      <c r="TIN297" s="755"/>
      <c r="TIO297" s="755"/>
      <c r="TIP297" s="755"/>
      <c r="TIQ297" s="755"/>
      <c r="TIR297" s="755"/>
      <c r="TIS297" s="755"/>
      <c r="TIT297" s="755"/>
      <c r="TIU297" s="755"/>
      <c r="TIV297" s="755"/>
      <c r="TIW297" s="755"/>
      <c r="TIX297" s="755"/>
      <c r="TIY297" s="755"/>
      <c r="TIZ297" s="755"/>
      <c r="TJA297" s="755"/>
      <c r="TJB297" s="755"/>
      <c r="TJC297" s="755"/>
      <c r="TJD297" s="755"/>
      <c r="TJE297" s="755"/>
      <c r="TJF297" s="755"/>
      <c r="TJG297" s="755"/>
      <c r="TJH297" s="755"/>
      <c r="TJI297" s="755"/>
      <c r="TJJ297" s="755"/>
      <c r="TJK297" s="755"/>
      <c r="TJL297" s="755"/>
      <c r="TJM297" s="755"/>
      <c r="TJN297" s="755"/>
      <c r="TJO297" s="755"/>
      <c r="TJP297" s="755"/>
      <c r="TJQ297" s="755"/>
      <c r="TJR297" s="755"/>
      <c r="TJS297" s="755"/>
      <c r="TJT297" s="755"/>
      <c r="TJU297" s="755"/>
      <c r="TJV297" s="755"/>
      <c r="TJW297" s="755"/>
      <c r="TJX297" s="755"/>
      <c r="TJY297" s="755"/>
      <c r="TJZ297" s="755"/>
      <c r="TKA297" s="755"/>
      <c r="TKB297" s="755"/>
      <c r="TKC297" s="755"/>
      <c r="TKD297" s="755"/>
      <c r="TKE297" s="755"/>
      <c r="TKF297" s="755"/>
      <c r="TKG297" s="755"/>
      <c r="TKH297" s="755"/>
      <c r="TKI297" s="755"/>
      <c r="TKJ297" s="755"/>
      <c r="TKK297" s="755"/>
      <c r="TKL297" s="755"/>
      <c r="TKM297" s="755"/>
      <c r="TKN297" s="755"/>
      <c r="TKO297" s="755"/>
      <c r="TKP297" s="755"/>
      <c r="TKQ297" s="755"/>
      <c r="TKR297" s="755"/>
      <c r="TKS297" s="755"/>
      <c r="TKT297" s="755"/>
      <c r="TKU297" s="755"/>
      <c r="TKV297" s="755"/>
      <c r="TKW297" s="755"/>
      <c r="TKX297" s="755"/>
      <c r="TKY297" s="755"/>
      <c r="TKZ297" s="755"/>
      <c r="TLA297" s="755"/>
      <c r="TLB297" s="755"/>
      <c r="TLC297" s="755"/>
      <c r="TLD297" s="755"/>
      <c r="TLE297" s="755"/>
      <c r="TLF297" s="755"/>
      <c r="TLG297" s="755"/>
      <c r="TLH297" s="755"/>
      <c r="TLI297" s="755"/>
      <c r="TLJ297" s="755"/>
      <c r="TLK297" s="755"/>
      <c r="TLL297" s="755"/>
      <c r="TLM297" s="755"/>
      <c r="TLN297" s="755"/>
      <c r="TLO297" s="755"/>
      <c r="TLP297" s="755"/>
      <c r="TLQ297" s="755"/>
      <c r="TLR297" s="755"/>
      <c r="TLS297" s="755"/>
      <c r="TLT297" s="755"/>
      <c r="TLU297" s="755"/>
      <c r="TLV297" s="755"/>
      <c r="TLW297" s="755"/>
      <c r="TLX297" s="755"/>
      <c r="TLY297" s="755"/>
      <c r="TLZ297" s="755"/>
      <c r="TMA297" s="755"/>
      <c r="TMB297" s="755"/>
      <c r="TMC297" s="755"/>
      <c r="TMD297" s="755"/>
      <c r="TME297" s="755"/>
      <c r="TMF297" s="755"/>
      <c r="TMG297" s="755"/>
      <c r="TMH297" s="755"/>
      <c r="TMI297" s="755"/>
      <c r="TMJ297" s="755"/>
      <c r="TMK297" s="755"/>
      <c r="TML297" s="755"/>
      <c r="TMM297" s="755"/>
      <c r="TMN297" s="755"/>
      <c r="TMO297" s="755"/>
      <c r="TMP297" s="755"/>
      <c r="TMQ297" s="755"/>
      <c r="TMR297" s="755"/>
      <c r="TMS297" s="755"/>
      <c r="TMT297" s="755"/>
      <c r="TMU297" s="755"/>
      <c r="TMV297" s="755"/>
      <c r="TMW297" s="755"/>
      <c r="TMX297" s="755"/>
      <c r="TMY297" s="755"/>
      <c r="TMZ297" s="755"/>
      <c r="TNA297" s="755"/>
      <c r="TNB297" s="755"/>
      <c r="TNC297" s="755"/>
      <c r="TND297" s="755"/>
      <c r="TNE297" s="755"/>
      <c r="TNF297" s="755"/>
      <c r="TNG297" s="755"/>
      <c r="TNH297" s="755"/>
      <c r="TNI297" s="755"/>
      <c r="TNJ297" s="755"/>
      <c r="TNK297" s="755"/>
      <c r="TNL297" s="755"/>
      <c r="TNM297" s="755"/>
      <c r="TNN297" s="755"/>
      <c r="TNO297" s="755"/>
      <c r="TNP297" s="755"/>
      <c r="TNQ297" s="755"/>
      <c r="TNR297" s="755"/>
      <c r="TNS297" s="755"/>
      <c r="TNT297" s="755"/>
      <c r="TNU297" s="755"/>
      <c r="TNV297" s="755"/>
      <c r="TNW297" s="755"/>
      <c r="TNX297" s="755"/>
      <c r="TNY297" s="755"/>
      <c r="TNZ297" s="755"/>
      <c r="TOA297" s="755"/>
      <c r="TOB297" s="755"/>
      <c r="TOC297" s="755"/>
      <c r="TOD297" s="755"/>
      <c r="TOE297" s="755"/>
      <c r="TOF297" s="755"/>
      <c r="TOG297" s="755"/>
      <c r="TOH297" s="755"/>
      <c r="TOI297" s="755"/>
      <c r="TOJ297" s="755"/>
      <c r="TOK297" s="755"/>
      <c r="TOL297" s="755"/>
      <c r="TOM297" s="755"/>
      <c r="TON297" s="755"/>
      <c r="TOO297" s="755"/>
      <c r="TOP297" s="755"/>
      <c r="TOQ297" s="755"/>
      <c r="TOR297" s="755"/>
      <c r="TOS297" s="755"/>
      <c r="TOT297" s="755"/>
      <c r="TOU297" s="755"/>
      <c r="TOV297" s="755"/>
      <c r="TOW297" s="755"/>
      <c r="TOX297" s="755"/>
      <c r="TOY297" s="755"/>
      <c r="TOZ297" s="755"/>
      <c r="TPA297" s="755"/>
      <c r="TPB297" s="755"/>
      <c r="TPC297" s="755"/>
      <c r="TPD297" s="755"/>
      <c r="TPE297" s="755"/>
      <c r="TPF297" s="755"/>
      <c r="TPG297" s="755"/>
      <c r="TPH297" s="755"/>
      <c r="TPI297" s="755"/>
      <c r="TPJ297" s="755"/>
      <c r="TPK297" s="755"/>
      <c r="TPL297" s="755"/>
      <c r="TPM297" s="755"/>
      <c r="TPN297" s="755"/>
      <c r="TPO297" s="755"/>
      <c r="TPP297" s="755"/>
      <c r="TPQ297" s="755"/>
      <c r="TPR297" s="755"/>
      <c r="TPS297" s="755"/>
      <c r="TPT297" s="755"/>
      <c r="TPU297" s="755"/>
      <c r="TPV297" s="755"/>
      <c r="TPW297" s="755"/>
      <c r="TPX297" s="755"/>
      <c r="TPY297" s="755"/>
      <c r="TPZ297" s="755"/>
      <c r="TQA297" s="755"/>
      <c r="TQB297" s="755"/>
      <c r="TQC297" s="755"/>
      <c r="TQD297" s="755"/>
      <c r="TQE297" s="755"/>
      <c r="TQF297" s="755"/>
      <c r="TQG297" s="755"/>
      <c r="TQH297" s="755"/>
      <c r="TQI297" s="755"/>
      <c r="TQJ297" s="755"/>
      <c r="TQK297" s="755"/>
      <c r="TQL297" s="755"/>
      <c r="TQM297" s="755"/>
      <c r="TQN297" s="755"/>
      <c r="TQO297" s="755"/>
      <c r="TQP297" s="755"/>
      <c r="TQQ297" s="755"/>
      <c r="TQR297" s="755"/>
      <c r="TQS297" s="755"/>
      <c r="TQT297" s="755"/>
      <c r="TQU297" s="755"/>
      <c r="TQV297" s="755"/>
      <c r="TQW297" s="755"/>
      <c r="TQX297" s="755"/>
      <c r="TQY297" s="755"/>
      <c r="TQZ297" s="755"/>
      <c r="TRA297" s="755"/>
      <c r="TRB297" s="755"/>
      <c r="TRC297" s="755"/>
      <c r="TRD297" s="755"/>
      <c r="TRE297" s="755"/>
      <c r="TRF297" s="755"/>
      <c r="TRG297" s="755"/>
      <c r="TRH297" s="755"/>
      <c r="TRI297" s="755"/>
      <c r="TRJ297" s="755"/>
      <c r="TRK297" s="755"/>
      <c r="TRL297" s="755"/>
      <c r="TRM297" s="755"/>
      <c r="TRN297" s="755"/>
      <c r="TRO297" s="755"/>
      <c r="TRP297" s="755"/>
      <c r="TRQ297" s="755"/>
      <c r="TRR297" s="755"/>
      <c r="TRS297" s="755"/>
      <c r="TRT297" s="755"/>
      <c r="TRU297" s="755"/>
      <c r="TRV297" s="755"/>
      <c r="TRW297" s="755"/>
      <c r="TRX297" s="755"/>
      <c r="TRY297" s="755"/>
      <c r="TRZ297" s="755"/>
      <c r="TSA297" s="755"/>
      <c r="TSB297" s="755"/>
      <c r="TSC297" s="755"/>
      <c r="TSD297" s="755"/>
      <c r="TSE297" s="755"/>
      <c r="TSF297" s="755"/>
      <c r="TSG297" s="755"/>
      <c r="TSH297" s="755"/>
      <c r="TSI297" s="755"/>
      <c r="TSJ297" s="755"/>
      <c r="TSK297" s="755"/>
      <c r="TSL297" s="755"/>
      <c r="TSM297" s="755"/>
      <c r="TSN297" s="755"/>
      <c r="TSO297" s="755"/>
      <c r="TSP297" s="755"/>
      <c r="TSQ297" s="755"/>
      <c r="TSR297" s="755"/>
      <c r="TSS297" s="755"/>
      <c r="TST297" s="755"/>
      <c r="TSU297" s="755"/>
      <c r="TSV297" s="755"/>
      <c r="TSW297" s="755"/>
      <c r="TSX297" s="755"/>
      <c r="TSY297" s="755"/>
      <c r="TSZ297" s="755"/>
      <c r="TTA297" s="755"/>
      <c r="TTB297" s="755"/>
      <c r="TTC297" s="755"/>
      <c r="TTD297" s="755"/>
      <c r="TTE297" s="755"/>
      <c r="TTF297" s="755"/>
      <c r="TTG297" s="755"/>
      <c r="TTH297" s="755"/>
      <c r="TTI297" s="755"/>
      <c r="TTJ297" s="755"/>
      <c r="TTK297" s="755"/>
      <c r="TTL297" s="755"/>
      <c r="TTM297" s="755"/>
      <c r="TTN297" s="755"/>
      <c r="TTO297" s="755"/>
      <c r="TTP297" s="755"/>
      <c r="TTQ297" s="755"/>
      <c r="TTR297" s="755"/>
      <c r="TTS297" s="755"/>
      <c r="TTT297" s="755"/>
      <c r="TTU297" s="755"/>
      <c r="TTV297" s="755"/>
      <c r="TTW297" s="755"/>
      <c r="TTX297" s="755"/>
      <c r="TTY297" s="755"/>
      <c r="TTZ297" s="755"/>
      <c r="TUA297" s="755"/>
      <c r="TUB297" s="755"/>
      <c r="TUC297" s="755"/>
      <c r="TUD297" s="755"/>
      <c r="TUE297" s="755"/>
      <c r="TUF297" s="755"/>
      <c r="TUG297" s="755"/>
      <c r="TUH297" s="755"/>
      <c r="TUI297" s="755"/>
      <c r="TUJ297" s="755"/>
      <c r="TUK297" s="755"/>
      <c r="TUL297" s="755"/>
      <c r="TUM297" s="755"/>
      <c r="TUN297" s="755"/>
      <c r="TUO297" s="755"/>
      <c r="TUP297" s="755"/>
      <c r="TUQ297" s="755"/>
      <c r="TUR297" s="755"/>
      <c r="TUS297" s="755"/>
      <c r="TUT297" s="755"/>
      <c r="TUU297" s="755"/>
      <c r="TUV297" s="755"/>
      <c r="TUW297" s="755"/>
      <c r="TUX297" s="755"/>
      <c r="TUY297" s="755"/>
      <c r="TUZ297" s="755"/>
      <c r="TVA297" s="755"/>
      <c r="TVB297" s="755"/>
      <c r="TVC297" s="755"/>
      <c r="TVD297" s="755"/>
      <c r="TVE297" s="755"/>
      <c r="TVF297" s="755"/>
      <c r="TVG297" s="755"/>
      <c r="TVH297" s="755"/>
      <c r="TVI297" s="755"/>
      <c r="TVJ297" s="755"/>
      <c r="TVK297" s="755"/>
      <c r="TVL297" s="755"/>
      <c r="TVM297" s="755"/>
      <c r="TVN297" s="755"/>
      <c r="TVO297" s="755"/>
      <c r="TVP297" s="755"/>
      <c r="TVQ297" s="755"/>
      <c r="TVR297" s="755"/>
      <c r="TVS297" s="755"/>
      <c r="TVT297" s="755"/>
      <c r="TVU297" s="755"/>
      <c r="TVV297" s="755"/>
      <c r="TVW297" s="755"/>
      <c r="TVX297" s="755"/>
      <c r="TVY297" s="755"/>
      <c r="TVZ297" s="755"/>
      <c r="TWA297" s="755"/>
      <c r="TWB297" s="755"/>
      <c r="TWC297" s="755"/>
      <c r="TWD297" s="755"/>
      <c r="TWE297" s="755"/>
      <c r="TWF297" s="755"/>
      <c r="TWG297" s="755"/>
      <c r="TWH297" s="755"/>
      <c r="TWI297" s="755"/>
      <c r="TWJ297" s="755"/>
      <c r="TWK297" s="755"/>
      <c r="TWL297" s="755"/>
      <c r="TWM297" s="755"/>
      <c r="TWN297" s="755"/>
      <c r="TWO297" s="755"/>
      <c r="TWP297" s="755"/>
      <c r="TWQ297" s="755"/>
      <c r="TWR297" s="755"/>
      <c r="TWS297" s="755"/>
      <c r="TWT297" s="755"/>
      <c r="TWU297" s="755"/>
      <c r="TWV297" s="755"/>
      <c r="TWW297" s="755"/>
      <c r="TWX297" s="755"/>
      <c r="TWY297" s="755"/>
      <c r="TWZ297" s="755"/>
      <c r="TXA297" s="755"/>
      <c r="TXB297" s="755"/>
      <c r="TXC297" s="755"/>
      <c r="TXD297" s="755"/>
      <c r="TXE297" s="755"/>
      <c r="TXF297" s="755"/>
      <c r="TXG297" s="755"/>
      <c r="TXH297" s="755"/>
      <c r="TXI297" s="755"/>
      <c r="TXJ297" s="755"/>
      <c r="TXK297" s="755"/>
      <c r="TXL297" s="755"/>
      <c r="TXM297" s="755"/>
      <c r="TXN297" s="755"/>
      <c r="TXO297" s="755"/>
      <c r="TXP297" s="755"/>
      <c r="TXQ297" s="755"/>
      <c r="TXR297" s="755"/>
      <c r="TXS297" s="755"/>
      <c r="TXT297" s="755"/>
      <c r="TXU297" s="755"/>
      <c r="TXV297" s="755"/>
      <c r="TXW297" s="755"/>
      <c r="TXX297" s="755"/>
      <c r="TXY297" s="755"/>
      <c r="TXZ297" s="755"/>
      <c r="TYA297" s="755"/>
      <c r="TYB297" s="755"/>
      <c r="TYC297" s="755"/>
      <c r="TYD297" s="755"/>
      <c r="TYE297" s="755"/>
      <c r="TYF297" s="755"/>
      <c r="TYG297" s="755"/>
      <c r="TYH297" s="755"/>
      <c r="TYI297" s="755"/>
      <c r="TYJ297" s="755"/>
      <c r="TYK297" s="755"/>
      <c r="TYL297" s="755"/>
      <c r="TYM297" s="755"/>
      <c r="TYN297" s="755"/>
      <c r="TYO297" s="755"/>
      <c r="TYP297" s="755"/>
      <c r="TYQ297" s="755"/>
      <c r="TYR297" s="755"/>
      <c r="TYS297" s="755"/>
      <c r="TYT297" s="755"/>
      <c r="TYU297" s="755"/>
      <c r="TYV297" s="755"/>
      <c r="TYW297" s="755"/>
      <c r="TYX297" s="755"/>
      <c r="TYY297" s="755"/>
      <c r="TYZ297" s="755"/>
      <c r="TZA297" s="755"/>
      <c r="TZB297" s="755"/>
      <c r="TZC297" s="755"/>
      <c r="TZD297" s="755"/>
      <c r="TZE297" s="755"/>
      <c r="TZF297" s="755"/>
      <c r="TZG297" s="755"/>
      <c r="TZH297" s="755"/>
      <c r="TZI297" s="755"/>
      <c r="TZJ297" s="755"/>
      <c r="TZK297" s="755"/>
      <c r="TZL297" s="755"/>
      <c r="TZM297" s="755"/>
      <c r="TZN297" s="755"/>
      <c r="TZO297" s="755"/>
      <c r="TZP297" s="755"/>
      <c r="TZQ297" s="755"/>
      <c r="TZR297" s="755"/>
      <c r="TZS297" s="755"/>
      <c r="TZT297" s="755"/>
      <c r="TZU297" s="755"/>
      <c r="TZV297" s="755"/>
      <c r="TZW297" s="755"/>
      <c r="TZX297" s="755"/>
      <c r="TZY297" s="755"/>
      <c r="TZZ297" s="755"/>
      <c r="UAA297" s="755"/>
      <c r="UAB297" s="755"/>
      <c r="UAC297" s="755"/>
      <c r="UAD297" s="755"/>
      <c r="UAE297" s="755"/>
      <c r="UAF297" s="755"/>
      <c r="UAG297" s="755"/>
      <c r="UAH297" s="755"/>
      <c r="UAI297" s="755"/>
      <c r="UAJ297" s="755"/>
      <c r="UAK297" s="755"/>
      <c r="UAL297" s="755"/>
      <c r="UAM297" s="755"/>
      <c r="UAN297" s="755"/>
      <c r="UAO297" s="755"/>
      <c r="UAP297" s="755"/>
      <c r="UAQ297" s="755"/>
      <c r="UAR297" s="755"/>
      <c r="UAS297" s="755"/>
      <c r="UAT297" s="755"/>
      <c r="UAU297" s="755"/>
      <c r="UAV297" s="755"/>
      <c r="UAW297" s="755"/>
      <c r="UAX297" s="755"/>
      <c r="UAY297" s="755"/>
      <c r="UAZ297" s="755"/>
      <c r="UBA297" s="755"/>
      <c r="UBB297" s="755"/>
      <c r="UBC297" s="755"/>
      <c r="UBD297" s="755"/>
      <c r="UBE297" s="755"/>
      <c r="UBF297" s="755"/>
      <c r="UBG297" s="755"/>
      <c r="UBH297" s="755"/>
      <c r="UBI297" s="755"/>
      <c r="UBJ297" s="755"/>
      <c r="UBK297" s="755"/>
      <c r="UBL297" s="755"/>
      <c r="UBM297" s="755"/>
      <c r="UBN297" s="755"/>
      <c r="UBO297" s="755"/>
      <c r="UBP297" s="755"/>
      <c r="UBQ297" s="755"/>
      <c r="UBR297" s="755"/>
      <c r="UBS297" s="755"/>
      <c r="UBT297" s="755"/>
      <c r="UBU297" s="755"/>
      <c r="UBV297" s="755"/>
      <c r="UBW297" s="755"/>
      <c r="UBX297" s="755"/>
      <c r="UBY297" s="755"/>
      <c r="UBZ297" s="755"/>
      <c r="UCA297" s="755"/>
      <c r="UCB297" s="755"/>
      <c r="UCC297" s="755"/>
      <c r="UCD297" s="755"/>
      <c r="UCE297" s="755"/>
      <c r="UCF297" s="755"/>
      <c r="UCG297" s="755"/>
      <c r="UCH297" s="755"/>
      <c r="UCI297" s="755"/>
      <c r="UCJ297" s="755"/>
      <c r="UCK297" s="755"/>
      <c r="UCL297" s="755"/>
      <c r="UCM297" s="755"/>
      <c r="UCN297" s="755"/>
      <c r="UCO297" s="755"/>
      <c r="UCP297" s="755"/>
      <c r="UCQ297" s="755"/>
      <c r="UCR297" s="755"/>
      <c r="UCS297" s="755"/>
      <c r="UCT297" s="755"/>
      <c r="UCU297" s="755"/>
      <c r="UCV297" s="755"/>
      <c r="UCW297" s="755"/>
      <c r="UCX297" s="755"/>
      <c r="UCY297" s="755"/>
      <c r="UCZ297" s="755"/>
      <c r="UDA297" s="755"/>
      <c r="UDB297" s="755"/>
      <c r="UDC297" s="755"/>
      <c r="UDD297" s="755"/>
      <c r="UDE297" s="755"/>
      <c r="UDF297" s="755"/>
      <c r="UDG297" s="755"/>
      <c r="UDH297" s="755"/>
      <c r="UDI297" s="755"/>
      <c r="UDJ297" s="755"/>
      <c r="UDK297" s="755"/>
      <c r="UDL297" s="755"/>
      <c r="UDM297" s="755"/>
      <c r="UDN297" s="755"/>
      <c r="UDO297" s="755"/>
      <c r="UDP297" s="755"/>
      <c r="UDQ297" s="755"/>
      <c r="UDR297" s="755"/>
      <c r="UDS297" s="755"/>
      <c r="UDT297" s="755"/>
      <c r="UDU297" s="755"/>
      <c r="UDV297" s="755"/>
      <c r="UDW297" s="755"/>
      <c r="UDX297" s="755"/>
      <c r="UDY297" s="755"/>
      <c r="UDZ297" s="755"/>
      <c r="UEA297" s="755"/>
      <c r="UEB297" s="755"/>
      <c r="UEC297" s="755"/>
      <c r="UED297" s="755"/>
      <c r="UEE297" s="755"/>
      <c r="UEF297" s="755"/>
      <c r="UEG297" s="755"/>
      <c r="UEH297" s="755"/>
      <c r="UEI297" s="755"/>
      <c r="UEJ297" s="755"/>
      <c r="UEK297" s="755"/>
      <c r="UEL297" s="755"/>
      <c r="UEM297" s="755"/>
      <c r="UEN297" s="755"/>
      <c r="UEO297" s="755"/>
      <c r="UEP297" s="755"/>
      <c r="UEQ297" s="755"/>
      <c r="UER297" s="755"/>
      <c r="UES297" s="755"/>
      <c r="UET297" s="755"/>
      <c r="UEU297" s="755"/>
      <c r="UEV297" s="755"/>
      <c r="UEW297" s="755"/>
      <c r="UEX297" s="755"/>
      <c r="UEY297" s="755"/>
      <c r="UEZ297" s="755"/>
      <c r="UFA297" s="755"/>
      <c r="UFB297" s="755"/>
      <c r="UFC297" s="755"/>
      <c r="UFD297" s="755"/>
      <c r="UFE297" s="755"/>
      <c r="UFF297" s="755"/>
      <c r="UFG297" s="755"/>
      <c r="UFH297" s="755"/>
      <c r="UFI297" s="755"/>
      <c r="UFJ297" s="755"/>
      <c r="UFK297" s="755"/>
      <c r="UFL297" s="755"/>
      <c r="UFM297" s="755"/>
      <c r="UFN297" s="755"/>
      <c r="UFO297" s="755"/>
      <c r="UFP297" s="755"/>
      <c r="UFQ297" s="755"/>
      <c r="UFR297" s="755"/>
      <c r="UFS297" s="755"/>
      <c r="UFT297" s="755"/>
      <c r="UFU297" s="755"/>
      <c r="UFV297" s="755"/>
      <c r="UFW297" s="755"/>
      <c r="UFX297" s="755"/>
      <c r="UFY297" s="755"/>
      <c r="UFZ297" s="755"/>
      <c r="UGA297" s="755"/>
      <c r="UGB297" s="755"/>
      <c r="UGC297" s="755"/>
      <c r="UGD297" s="755"/>
      <c r="UGE297" s="755"/>
      <c r="UGF297" s="755"/>
      <c r="UGG297" s="755"/>
      <c r="UGH297" s="755"/>
      <c r="UGI297" s="755"/>
      <c r="UGJ297" s="755"/>
      <c r="UGK297" s="755"/>
      <c r="UGL297" s="755"/>
      <c r="UGM297" s="755"/>
      <c r="UGN297" s="755"/>
      <c r="UGO297" s="755"/>
      <c r="UGP297" s="755"/>
      <c r="UGQ297" s="755"/>
      <c r="UGR297" s="755"/>
      <c r="UGS297" s="755"/>
      <c r="UGT297" s="755"/>
      <c r="UGU297" s="755"/>
      <c r="UGV297" s="755"/>
      <c r="UGW297" s="755"/>
      <c r="UGX297" s="755"/>
      <c r="UGY297" s="755"/>
      <c r="UGZ297" s="755"/>
      <c r="UHA297" s="755"/>
      <c r="UHB297" s="755"/>
      <c r="UHC297" s="755"/>
      <c r="UHD297" s="755"/>
      <c r="UHE297" s="755"/>
      <c r="UHF297" s="755"/>
      <c r="UHG297" s="755"/>
      <c r="UHH297" s="755"/>
      <c r="UHI297" s="755"/>
      <c r="UHJ297" s="755"/>
      <c r="UHK297" s="755"/>
      <c r="UHL297" s="755"/>
      <c r="UHM297" s="755"/>
      <c r="UHN297" s="755"/>
      <c r="UHO297" s="755"/>
      <c r="UHP297" s="755"/>
      <c r="UHQ297" s="755"/>
      <c r="UHR297" s="755"/>
      <c r="UHS297" s="755"/>
      <c r="UHT297" s="755"/>
      <c r="UHU297" s="755"/>
      <c r="UHV297" s="755"/>
      <c r="UHW297" s="755"/>
      <c r="UHX297" s="755"/>
      <c r="UHY297" s="755"/>
      <c r="UHZ297" s="755"/>
      <c r="UIA297" s="755"/>
      <c r="UIB297" s="755"/>
      <c r="UIC297" s="755"/>
      <c r="UID297" s="755"/>
      <c r="UIE297" s="755"/>
      <c r="UIF297" s="755"/>
      <c r="UIG297" s="755"/>
      <c r="UIH297" s="755"/>
      <c r="UII297" s="755"/>
      <c r="UIJ297" s="755"/>
      <c r="UIK297" s="755"/>
      <c r="UIL297" s="755"/>
      <c r="UIM297" s="755"/>
      <c r="UIN297" s="755"/>
      <c r="UIO297" s="755"/>
      <c r="UIP297" s="755"/>
      <c r="UIQ297" s="755"/>
      <c r="UIR297" s="755"/>
      <c r="UIS297" s="755"/>
      <c r="UIT297" s="755"/>
      <c r="UIU297" s="755"/>
      <c r="UIV297" s="755"/>
      <c r="UIW297" s="755"/>
      <c r="UIX297" s="755"/>
      <c r="UIY297" s="755"/>
      <c r="UIZ297" s="755"/>
      <c r="UJA297" s="755"/>
      <c r="UJB297" s="755"/>
      <c r="UJC297" s="755"/>
      <c r="UJD297" s="755"/>
      <c r="UJE297" s="755"/>
      <c r="UJF297" s="755"/>
      <c r="UJG297" s="755"/>
      <c r="UJH297" s="755"/>
      <c r="UJI297" s="755"/>
      <c r="UJJ297" s="755"/>
      <c r="UJK297" s="755"/>
      <c r="UJL297" s="755"/>
      <c r="UJM297" s="755"/>
      <c r="UJN297" s="755"/>
      <c r="UJO297" s="755"/>
      <c r="UJP297" s="755"/>
      <c r="UJQ297" s="755"/>
      <c r="UJR297" s="755"/>
      <c r="UJS297" s="755"/>
      <c r="UJT297" s="755"/>
      <c r="UJU297" s="755"/>
      <c r="UJV297" s="755"/>
      <c r="UJW297" s="755"/>
      <c r="UJX297" s="755"/>
      <c r="UJY297" s="755"/>
      <c r="UJZ297" s="755"/>
      <c r="UKA297" s="755"/>
      <c r="UKB297" s="755"/>
      <c r="UKC297" s="755"/>
      <c r="UKD297" s="755"/>
      <c r="UKE297" s="755"/>
      <c r="UKF297" s="755"/>
      <c r="UKG297" s="755"/>
      <c r="UKH297" s="755"/>
      <c r="UKI297" s="755"/>
      <c r="UKJ297" s="755"/>
      <c r="UKK297" s="755"/>
      <c r="UKL297" s="755"/>
      <c r="UKM297" s="755"/>
      <c r="UKN297" s="755"/>
      <c r="UKO297" s="755"/>
      <c r="UKP297" s="755"/>
      <c r="UKQ297" s="755"/>
      <c r="UKR297" s="755"/>
      <c r="UKS297" s="755"/>
      <c r="UKT297" s="755"/>
      <c r="UKU297" s="755"/>
      <c r="UKV297" s="755"/>
      <c r="UKW297" s="755"/>
      <c r="UKX297" s="755"/>
      <c r="UKY297" s="755"/>
      <c r="UKZ297" s="755"/>
      <c r="ULA297" s="755"/>
      <c r="ULB297" s="755"/>
      <c r="ULC297" s="755"/>
      <c r="ULD297" s="755"/>
      <c r="ULE297" s="755"/>
      <c r="ULF297" s="755"/>
      <c r="ULG297" s="755"/>
      <c r="ULH297" s="755"/>
      <c r="ULI297" s="755"/>
      <c r="ULJ297" s="755"/>
      <c r="ULK297" s="755"/>
      <c r="ULL297" s="755"/>
      <c r="ULM297" s="755"/>
      <c r="ULN297" s="755"/>
      <c r="ULO297" s="755"/>
      <c r="ULP297" s="755"/>
      <c r="ULQ297" s="755"/>
      <c r="ULR297" s="755"/>
      <c r="ULS297" s="755"/>
      <c r="ULT297" s="755"/>
      <c r="ULU297" s="755"/>
      <c r="ULV297" s="755"/>
      <c r="ULW297" s="755"/>
      <c r="ULX297" s="755"/>
      <c r="ULY297" s="755"/>
      <c r="ULZ297" s="755"/>
      <c r="UMA297" s="755"/>
      <c r="UMB297" s="755"/>
      <c r="UMC297" s="755"/>
      <c r="UMD297" s="755"/>
      <c r="UME297" s="755"/>
      <c r="UMF297" s="755"/>
      <c r="UMG297" s="755"/>
      <c r="UMH297" s="755"/>
      <c r="UMI297" s="755"/>
      <c r="UMJ297" s="755"/>
      <c r="UMK297" s="755"/>
      <c r="UML297" s="755"/>
      <c r="UMM297" s="755"/>
      <c r="UMN297" s="755"/>
      <c r="UMO297" s="755"/>
      <c r="UMP297" s="755"/>
      <c r="UMQ297" s="755"/>
      <c r="UMR297" s="755"/>
      <c r="UMS297" s="755"/>
      <c r="UMT297" s="755"/>
      <c r="UMU297" s="755"/>
      <c r="UMV297" s="755"/>
      <c r="UMW297" s="755"/>
      <c r="UMX297" s="755"/>
      <c r="UMY297" s="755"/>
      <c r="UMZ297" s="755"/>
      <c r="UNA297" s="755"/>
      <c r="UNB297" s="755"/>
      <c r="UNC297" s="755"/>
      <c r="UND297" s="755"/>
      <c r="UNE297" s="755"/>
      <c r="UNF297" s="755"/>
      <c r="UNG297" s="755"/>
      <c r="UNH297" s="755"/>
      <c r="UNI297" s="755"/>
      <c r="UNJ297" s="755"/>
      <c r="UNK297" s="755"/>
      <c r="UNL297" s="755"/>
      <c r="UNM297" s="755"/>
      <c r="UNN297" s="755"/>
      <c r="UNO297" s="755"/>
      <c r="UNP297" s="755"/>
      <c r="UNQ297" s="755"/>
      <c r="UNR297" s="755"/>
      <c r="UNS297" s="755"/>
      <c r="UNT297" s="755"/>
      <c r="UNU297" s="755"/>
      <c r="UNV297" s="755"/>
      <c r="UNW297" s="755"/>
      <c r="UNX297" s="755"/>
      <c r="UNY297" s="755"/>
      <c r="UNZ297" s="755"/>
      <c r="UOA297" s="755"/>
      <c r="UOB297" s="755"/>
      <c r="UOC297" s="755"/>
      <c r="UOD297" s="755"/>
      <c r="UOE297" s="755"/>
      <c r="UOF297" s="755"/>
      <c r="UOG297" s="755"/>
      <c r="UOH297" s="755"/>
      <c r="UOI297" s="755"/>
      <c r="UOJ297" s="755"/>
      <c r="UOK297" s="755"/>
      <c r="UOL297" s="755"/>
      <c r="UOM297" s="755"/>
      <c r="UON297" s="755"/>
      <c r="UOO297" s="755"/>
      <c r="UOP297" s="755"/>
      <c r="UOQ297" s="755"/>
      <c r="UOR297" s="755"/>
      <c r="UOS297" s="755"/>
      <c r="UOT297" s="755"/>
      <c r="UOU297" s="755"/>
      <c r="UOV297" s="755"/>
      <c r="UOW297" s="755"/>
      <c r="UOX297" s="755"/>
      <c r="UOY297" s="755"/>
      <c r="UOZ297" s="755"/>
      <c r="UPA297" s="755"/>
      <c r="UPB297" s="755"/>
      <c r="UPC297" s="755"/>
      <c r="UPD297" s="755"/>
      <c r="UPE297" s="755"/>
      <c r="UPF297" s="755"/>
      <c r="UPG297" s="755"/>
      <c r="UPH297" s="755"/>
      <c r="UPI297" s="755"/>
      <c r="UPJ297" s="755"/>
      <c r="UPK297" s="755"/>
      <c r="UPL297" s="755"/>
      <c r="UPM297" s="755"/>
      <c r="UPN297" s="755"/>
      <c r="UPO297" s="755"/>
      <c r="UPP297" s="755"/>
      <c r="UPQ297" s="755"/>
      <c r="UPR297" s="755"/>
      <c r="UPS297" s="755"/>
      <c r="UPT297" s="755"/>
      <c r="UPU297" s="755"/>
      <c r="UPV297" s="755"/>
      <c r="UPW297" s="755"/>
      <c r="UPX297" s="755"/>
      <c r="UPY297" s="755"/>
      <c r="UPZ297" s="755"/>
      <c r="UQA297" s="755"/>
      <c r="UQB297" s="755"/>
      <c r="UQC297" s="755"/>
      <c r="UQD297" s="755"/>
      <c r="UQE297" s="755"/>
      <c r="UQF297" s="755"/>
      <c r="UQG297" s="755"/>
      <c r="UQH297" s="755"/>
      <c r="UQI297" s="755"/>
      <c r="UQJ297" s="755"/>
      <c r="UQK297" s="755"/>
      <c r="UQL297" s="755"/>
      <c r="UQM297" s="755"/>
      <c r="UQN297" s="755"/>
      <c r="UQO297" s="755"/>
      <c r="UQP297" s="755"/>
      <c r="UQQ297" s="755"/>
      <c r="UQR297" s="755"/>
      <c r="UQS297" s="755"/>
      <c r="UQT297" s="755"/>
      <c r="UQU297" s="755"/>
      <c r="UQV297" s="755"/>
      <c r="UQW297" s="755"/>
      <c r="UQX297" s="755"/>
      <c r="UQY297" s="755"/>
      <c r="UQZ297" s="755"/>
      <c r="URA297" s="755"/>
      <c r="URB297" s="755"/>
      <c r="URC297" s="755"/>
      <c r="URD297" s="755"/>
      <c r="URE297" s="755"/>
      <c r="URF297" s="755"/>
      <c r="URG297" s="755"/>
      <c r="URH297" s="755"/>
      <c r="URI297" s="755"/>
      <c r="URJ297" s="755"/>
      <c r="URK297" s="755"/>
      <c r="URL297" s="755"/>
      <c r="URM297" s="755"/>
      <c r="URN297" s="755"/>
      <c r="URO297" s="755"/>
      <c r="URP297" s="755"/>
      <c r="URQ297" s="755"/>
      <c r="URR297" s="755"/>
      <c r="URS297" s="755"/>
      <c r="URT297" s="755"/>
      <c r="URU297" s="755"/>
      <c r="URV297" s="755"/>
      <c r="URW297" s="755"/>
      <c r="URX297" s="755"/>
      <c r="URY297" s="755"/>
      <c r="URZ297" s="755"/>
      <c r="USA297" s="755"/>
      <c r="USB297" s="755"/>
      <c r="USC297" s="755"/>
      <c r="USD297" s="755"/>
      <c r="USE297" s="755"/>
      <c r="USF297" s="755"/>
      <c r="USG297" s="755"/>
      <c r="USH297" s="755"/>
      <c r="USI297" s="755"/>
      <c r="USJ297" s="755"/>
      <c r="USK297" s="755"/>
      <c r="USL297" s="755"/>
      <c r="USM297" s="755"/>
      <c r="USN297" s="755"/>
      <c r="USO297" s="755"/>
      <c r="USP297" s="755"/>
      <c r="USQ297" s="755"/>
      <c r="USR297" s="755"/>
      <c r="USS297" s="755"/>
      <c r="UST297" s="755"/>
      <c r="USU297" s="755"/>
      <c r="USV297" s="755"/>
      <c r="USW297" s="755"/>
      <c r="USX297" s="755"/>
      <c r="USY297" s="755"/>
      <c r="USZ297" s="755"/>
      <c r="UTA297" s="755"/>
      <c r="UTB297" s="755"/>
      <c r="UTC297" s="755"/>
      <c r="UTD297" s="755"/>
      <c r="UTE297" s="755"/>
      <c r="UTF297" s="755"/>
      <c r="UTG297" s="755"/>
      <c r="UTH297" s="755"/>
      <c r="UTI297" s="755"/>
      <c r="UTJ297" s="755"/>
      <c r="UTK297" s="755"/>
      <c r="UTL297" s="755"/>
      <c r="UTM297" s="755"/>
      <c r="UTN297" s="755"/>
      <c r="UTO297" s="755"/>
      <c r="UTP297" s="755"/>
      <c r="UTQ297" s="755"/>
      <c r="UTR297" s="755"/>
      <c r="UTS297" s="755"/>
      <c r="UTT297" s="755"/>
      <c r="UTU297" s="755"/>
      <c r="UTV297" s="755"/>
      <c r="UTW297" s="755"/>
      <c r="UTX297" s="755"/>
      <c r="UTY297" s="755"/>
      <c r="UTZ297" s="755"/>
      <c r="UUA297" s="755"/>
      <c r="UUB297" s="755"/>
      <c r="UUC297" s="755"/>
      <c r="UUD297" s="755"/>
      <c r="UUE297" s="755"/>
      <c r="UUF297" s="755"/>
      <c r="UUG297" s="755"/>
      <c r="UUH297" s="755"/>
      <c r="UUI297" s="755"/>
      <c r="UUJ297" s="755"/>
      <c r="UUK297" s="755"/>
      <c r="UUL297" s="755"/>
      <c r="UUM297" s="755"/>
      <c r="UUN297" s="755"/>
      <c r="UUO297" s="755"/>
      <c r="UUP297" s="755"/>
      <c r="UUQ297" s="755"/>
      <c r="UUR297" s="755"/>
      <c r="UUS297" s="755"/>
      <c r="UUT297" s="755"/>
      <c r="UUU297" s="755"/>
      <c r="UUV297" s="755"/>
      <c r="UUW297" s="755"/>
      <c r="UUX297" s="755"/>
      <c r="UUY297" s="755"/>
      <c r="UUZ297" s="755"/>
      <c r="UVA297" s="755"/>
      <c r="UVB297" s="755"/>
      <c r="UVC297" s="755"/>
      <c r="UVD297" s="755"/>
      <c r="UVE297" s="755"/>
      <c r="UVF297" s="755"/>
      <c r="UVG297" s="755"/>
      <c r="UVH297" s="755"/>
      <c r="UVI297" s="755"/>
      <c r="UVJ297" s="755"/>
      <c r="UVK297" s="755"/>
      <c r="UVL297" s="755"/>
      <c r="UVM297" s="755"/>
      <c r="UVN297" s="755"/>
      <c r="UVO297" s="755"/>
      <c r="UVP297" s="755"/>
      <c r="UVQ297" s="755"/>
      <c r="UVR297" s="755"/>
      <c r="UVS297" s="755"/>
      <c r="UVT297" s="755"/>
      <c r="UVU297" s="755"/>
      <c r="UVV297" s="755"/>
      <c r="UVW297" s="755"/>
      <c r="UVX297" s="755"/>
      <c r="UVY297" s="755"/>
      <c r="UVZ297" s="755"/>
      <c r="UWA297" s="755"/>
      <c r="UWB297" s="755"/>
      <c r="UWC297" s="755"/>
      <c r="UWD297" s="755"/>
      <c r="UWE297" s="755"/>
      <c r="UWF297" s="755"/>
      <c r="UWG297" s="755"/>
      <c r="UWH297" s="755"/>
      <c r="UWI297" s="755"/>
      <c r="UWJ297" s="755"/>
      <c r="UWK297" s="755"/>
      <c r="UWL297" s="755"/>
      <c r="UWM297" s="755"/>
      <c r="UWN297" s="755"/>
      <c r="UWO297" s="755"/>
      <c r="UWP297" s="755"/>
      <c r="UWQ297" s="755"/>
      <c r="UWR297" s="755"/>
      <c r="UWS297" s="755"/>
      <c r="UWT297" s="755"/>
      <c r="UWU297" s="755"/>
      <c r="UWV297" s="755"/>
      <c r="UWW297" s="755"/>
      <c r="UWX297" s="755"/>
      <c r="UWY297" s="755"/>
      <c r="UWZ297" s="755"/>
      <c r="UXA297" s="755"/>
      <c r="UXB297" s="755"/>
      <c r="UXC297" s="755"/>
      <c r="UXD297" s="755"/>
      <c r="UXE297" s="755"/>
      <c r="UXF297" s="755"/>
      <c r="UXG297" s="755"/>
      <c r="UXH297" s="755"/>
      <c r="UXI297" s="755"/>
      <c r="UXJ297" s="755"/>
      <c r="UXK297" s="755"/>
      <c r="UXL297" s="755"/>
      <c r="UXM297" s="755"/>
      <c r="UXN297" s="755"/>
      <c r="UXO297" s="755"/>
      <c r="UXP297" s="755"/>
      <c r="UXQ297" s="755"/>
      <c r="UXR297" s="755"/>
      <c r="UXS297" s="755"/>
      <c r="UXT297" s="755"/>
      <c r="UXU297" s="755"/>
      <c r="UXV297" s="755"/>
      <c r="UXW297" s="755"/>
      <c r="UXX297" s="755"/>
      <c r="UXY297" s="755"/>
      <c r="UXZ297" s="755"/>
      <c r="UYA297" s="755"/>
      <c r="UYB297" s="755"/>
      <c r="UYC297" s="755"/>
      <c r="UYD297" s="755"/>
      <c r="UYE297" s="755"/>
      <c r="UYF297" s="755"/>
      <c r="UYG297" s="755"/>
      <c r="UYH297" s="755"/>
      <c r="UYI297" s="755"/>
      <c r="UYJ297" s="755"/>
      <c r="UYK297" s="755"/>
      <c r="UYL297" s="755"/>
      <c r="UYM297" s="755"/>
      <c r="UYN297" s="755"/>
      <c r="UYO297" s="755"/>
      <c r="UYP297" s="755"/>
      <c r="UYQ297" s="755"/>
      <c r="UYR297" s="755"/>
      <c r="UYS297" s="755"/>
      <c r="UYT297" s="755"/>
      <c r="UYU297" s="755"/>
      <c r="UYV297" s="755"/>
      <c r="UYW297" s="755"/>
      <c r="UYX297" s="755"/>
      <c r="UYY297" s="755"/>
      <c r="UYZ297" s="755"/>
      <c r="UZA297" s="755"/>
      <c r="UZB297" s="755"/>
      <c r="UZC297" s="755"/>
      <c r="UZD297" s="755"/>
      <c r="UZE297" s="755"/>
      <c r="UZF297" s="755"/>
      <c r="UZG297" s="755"/>
      <c r="UZH297" s="755"/>
      <c r="UZI297" s="755"/>
      <c r="UZJ297" s="755"/>
      <c r="UZK297" s="755"/>
      <c r="UZL297" s="755"/>
      <c r="UZM297" s="755"/>
      <c r="UZN297" s="755"/>
      <c r="UZO297" s="755"/>
      <c r="UZP297" s="755"/>
      <c r="UZQ297" s="755"/>
      <c r="UZR297" s="755"/>
      <c r="UZS297" s="755"/>
      <c r="UZT297" s="755"/>
      <c r="UZU297" s="755"/>
      <c r="UZV297" s="755"/>
      <c r="UZW297" s="755"/>
      <c r="UZX297" s="755"/>
      <c r="UZY297" s="755"/>
      <c r="UZZ297" s="755"/>
      <c r="VAA297" s="755"/>
      <c r="VAB297" s="755"/>
      <c r="VAC297" s="755"/>
      <c r="VAD297" s="755"/>
      <c r="VAE297" s="755"/>
      <c r="VAF297" s="755"/>
      <c r="VAG297" s="755"/>
      <c r="VAH297" s="755"/>
      <c r="VAI297" s="755"/>
      <c r="VAJ297" s="755"/>
      <c r="VAK297" s="755"/>
      <c r="VAL297" s="755"/>
      <c r="VAM297" s="755"/>
      <c r="VAN297" s="755"/>
      <c r="VAO297" s="755"/>
      <c r="VAP297" s="755"/>
      <c r="VAQ297" s="755"/>
      <c r="VAR297" s="755"/>
      <c r="VAS297" s="755"/>
      <c r="VAT297" s="755"/>
      <c r="VAU297" s="755"/>
      <c r="VAV297" s="755"/>
      <c r="VAW297" s="755"/>
      <c r="VAX297" s="755"/>
      <c r="VAY297" s="755"/>
      <c r="VAZ297" s="755"/>
      <c r="VBA297" s="755"/>
      <c r="VBB297" s="755"/>
      <c r="VBC297" s="755"/>
      <c r="VBD297" s="755"/>
      <c r="VBE297" s="755"/>
      <c r="VBF297" s="755"/>
      <c r="VBG297" s="755"/>
      <c r="VBH297" s="755"/>
      <c r="VBI297" s="755"/>
      <c r="VBJ297" s="755"/>
      <c r="VBK297" s="755"/>
      <c r="VBL297" s="755"/>
      <c r="VBM297" s="755"/>
      <c r="VBN297" s="755"/>
      <c r="VBO297" s="755"/>
      <c r="VBP297" s="755"/>
      <c r="VBQ297" s="755"/>
      <c r="VBR297" s="755"/>
      <c r="VBS297" s="755"/>
      <c r="VBT297" s="755"/>
      <c r="VBU297" s="755"/>
      <c r="VBV297" s="755"/>
      <c r="VBW297" s="755"/>
      <c r="VBX297" s="755"/>
      <c r="VBY297" s="755"/>
      <c r="VBZ297" s="755"/>
      <c r="VCA297" s="755"/>
      <c r="VCB297" s="755"/>
      <c r="VCC297" s="755"/>
      <c r="VCD297" s="755"/>
      <c r="VCE297" s="755"/>
      <c r="VCF297" s="755"/>
      <c r="VCG297" s="755"/>
      <c r="VCH297" s="755"/>
      <c r="VCI297" s="755"/>
      <c r="VCJ297" s="755"/>
      <c r="VCK297" s="755"/>
      <c r="VCL297" s="755"/>
      <c r="VCM297" s="755"/>
      <c r="VCN297" s="755"/>
      <c r="VCO297" s="755"/>
      <c r="VCP297" s="755"/>
      <c r="VCQ297" s="755"/>
      <c r="VCR297" s="755"/>
      <c r="VCS297" s="755"/>
      <c r="VCT297" s="755"/>
      <c r="VCU297" s="755"/>
      <c r="VCV297" s="755"/>
      <c r="VCW297" s="755"/>
      <c r="VCX297" s="755"/>
      <c r="VCY297" s="755"/>
      <c r="VCZ297" s="755"/>
      <c r="VDA297" s="755"/>
      <c r="VDB297" s="755"/>
      <c r="VDC297" s="755"/>
      <c r="VDD297" s="755"/>
      <c r="VDE297" s="755"/>
      <c r="VDF297" s="755"/>
      <c r="VDG297" s="755"/>
      <c r="VDH297" s="755"/>
      <c r="VDI297" s="755"/>
      <c r="VDJ297" s="755"/>
      <c r="VDK297" s="755"/>
      <c r="VDL297" s="755"/>
      <c r="VDM297" s="755"/>
      <c r="VDN297" s="755"/>
      <c r="VDO297" s="755"/>
      <c r="VDP297" s="755"/>
      <c r="VDQ297" s="755"/>
      <c r="VDR297" s="755"/>
      <c r="VDS297" s="755"/>
      <c r="VDT297" s="755"/>
      <c r="VDU297" s="755"/>
      <c r="VDV297" s="755"/>
      <c r="VDW297" s="755"/>
      <c r="VDX297" s="755"/>
      <c r="VDY297" s="755"/>
      <c r="VDZ297" s="755"/>
      <c r="VEA297" s="755"/>
      <c r="VEB297" s="755"/>
      <c r="VEC297" s="755"/>
      <c r="VED297" s="755"/>
      <c r="VEE297" s="755"/>
      <c r="VEF297" s="755"/>
      <c r="VEG297" s="755"/>
      <c r="VEH297" s="755"/>
      <c r="VEI297" s="755"/>
      <c r="VEJ297" s="755"/>
      <c r="VEK297" s="755"/>
      <c r="VEL297" s="755"/>
      <c r="VEM297" s="755"/>
      <c r="VEN297" s="755"/>
      <c r="VEO297" s="755"/>
      <c r="VEP297" s="755"/>
      <c r="VEQ297" s="755"/>
      <c r="VER297" s="755"/>
      <c r="VES297" s="755"/>
      <c r="VET297" s="755"/>
      <c r="VEU297" s="755"/>
      <c r="VEV297" s="755"/>
      <c r="VEW297" s="755"/>
      <c r="VEX297" s="755"/>
      <c r="VEY297" s="755"/>
      <c r="VEZ297" s="755"/>
      <c r="VFA297" s="755"/>
      <c r="VFB297" s="755"/>
      <c r="VFC297" s="755"/>
      <c r="VFD297" s="755"/>
      <c r="VFE297" s="755"/>
      <c r="VFF297" s="755"/>
      <c r="VFG297" s="755"/>
      <c r="VFH297" s="755"/>
      <c r="VFI297" s="755"/>
      <c r="VFJ297" s="755"/>
      <c r="VFK297" s="755"/>
      <c r="VFL297" s="755"/>
      <c r="VFM297" s="755"/>
      <c r="VFN297" s="755"/>
      <c r="VFO297" s="755"/>
      <c r="VFP297" s="755"/>
      <c r="VFQ297" s="755"/>
      <c r="VFR297" s="755"/>
      <c r="VFS297" s="755"/>
      <c r="VFT297" s="755"/>
      <c r="VFU297" s="755"/>
      <c r="VFV297" s="755"/>
      <c r="VFW297" s="755"/>
      <c r="VFX297" s="755"/>
      <c r="VFY297" s="755"/>
      <c r="VFZ297" s="755"/>
      <c r="VGA297" s="755"/>
      <c r="VGB297" s="755"/>
      <c r="VGC297" s="755"/>
      <c r="VGD297" s="755"/>
      <c r="VGE297" s="755"/>
      <c r="VGF297" s="755"/>
      <c r="VGG297" s="755"/>
      <c r="VGH297" s="755"/>
      <c r="VGI297" s="755"/>
      <c r="VGJ297" s="755"/>
      <c r="VGK297" s="755"/>
      <c r="VGL297" s="755"/>
      <c r="VGM297" s="755"/>
      <c r="VGN297" s="755"/>
      <c r="VGO297" s="755"/>
      <c r="VGP297" s="755"/>
      <c r="VGQ297" s="755"/>
      <c r="VGR297" s="755"/>
      <c r="VGS297" s="755"/>
      <c r="VGT297" s="755"/>
      <c r="VGU297" s="755"/>
      <c r="VGV297" s="755"/>
      <c r="VGW297" s="755"/>
      <c r="VGX297" s="755"/>
      <c r="VGY297" s="755"/>
      <c r="VGZ297" s="755"/>
      <c r="VHA297" s="755"/>
      <c r="VHB297" s="755"/>
      <c r="VHC297" s="755"/>
      <c r="VHD297" s="755"/>
      <c r="VHE297" s="755"/>
      <c r="VHF297" s="755"/>
      <c r="VHG297" s="755"/>
      <c r="VHH297" s="755"/>
      <c r="VHI297" s="755"/>
      <c r="VHJ297" s="755"/>
      <c r="VHK297" s="755"/>
      <c r="VHL297" s="755"/>
      <c r="VHM297" s="755"/>
      <c r="VHN297" s="755"/>
      <c r="VHO297" s="755"/>
      <c r="VHP297" s="755"/>
      <c r="VHQ297" s="755"/>
      <c r="VHR297" s="755"/>
      <c r="VHS297" s="755"/>
      <c r="VHT297" s="755"/>
      <c r="VHU297" s="755"/>
      <c r="VHV297" s="755"/>
      <c r="VHW297" s="755"/>
      <c r="VHX297" s="755"/>
      <c r="VHY297" s="755"/>
      <c r="VHZ297" s="755"/>
      <c r="VIA297" s="755"/>
      <c r="VIB297" s="755"/>
      <c r="VIC297" s="755"/>
      <c r="VID297" s="755"/>
      <c r="VIE297" s="755"/>
      <c r="VIF297" s="755"/>
      <c r="VIG297" s="755"/>
      <c r="VIH297" s="755"/>
      <c r="VII297" s="755"/>
      <c r="VIJ297" s="755"/>
      <c r="VIK297" s="755"/>
      <c r="VIL297" s="755"/>
      <c r="VIM297" s="755"/>
      <c r="VIN297" s="755"/>
      <c r="VIO297" s="755"/>
      <c r="VIP297" s="755"/>
      <c r="VIQ297" s="755"/>
      <c r="VIR297" s="755"/>
      <c r="VIS297" s="755"/>
      <c r="VIT297" s="755"/>
      <c r="VIU297" s="755"/>
      <c r="VIV297" s="755"/>
      <c r="VIW297" s="755"/>
      <c r="VIX297" s="755"/>
      <c r="VIY297" s="755"/>
      <c r="VIZ297" s="755"/>
      <c r="VJA297" s="755"/>
      <c r="VJB297" s="755"/>
      <c r="VJC297" s="755"/>
      <c r="VJD297" s="755"/>
      <c r="VJE297" s="755"/>
      <c r="VJF297" s="755"/>
      <c r="VJG297" s="755"/>
      <c r="VJH297" s="755"/>
      <c r="VJI297" s="755"/>
      <c r="VJJ297" s="755"/>
      <c r="VJK297" s="755"/>
      <c r="VJL297" s="755"/>
      <c r="VJM297" s="755"/>
      <c r="VJN297" s="755"/>
      <c r="VJO297" s="755"/>
      <c r="VJP297" s="755"/>
      <c r="VJQ297" s="755"/>
      <c r="VJR297" s="755"/>
      <c r="VJS297" s="755"/>
      <c r="VJT297" s="755"/>
      <c r="VJU297" s="755"/>
      <c r="VJV297" s="755"/>
      <c r="VJW297" s="755"/>
      <c r="VJX297" s="755"/>
      <c r="VJY297" s="755"/>
      <c r="VJZ297" s="755"/>
      <c r="VKA297" s="755"/>
      <c r="VKB297" s="755"/>
      <c r="VKC297" s="755"/>
      <c r="VKD297" s="755"/>
      <c r="VKE297" s="755"/>
      <c r="VKF297" s="755"/>
      <c r="VKG297" s="755"/>
      <c r="VKH297" s="755"/>
      <c r="VKI297" s="755"/>
      <c r="VKJ297" s="755"/>
      <c r="VKK297" s="755"/>
      <c r="VKL297" s="755"/>
      <c r="VKM297" s="755"/>
      <c r="VKN297" s="755"/>
      <c r="VKO297" s="755"/>
      <c r="VKP297" s="755"/>
      <c r="VKQ297" s="755"/>
      <c r="VKR297" s="755"/>
      <c r="VKS297" s="755"/>
      <c r="VKT297" s="755"/>
      <c r="VKU297" s="755"/>
      <c r="VKV297" s="755"/>
      <c r="VKW297" s="755"/>
      <c r="VKX297" s="755"/>
      <c r="VKY297" s="755"/>
      <c r="VKZ297" s="755"/>
      <c r="VLA297" s="755"/>
      <c r="VLB297" s="755"/>
      <c r="VLC297" s="755"/>
      <c r="VLD297" s="755"/>
      <c r="VLE297" s="755"/>
      <c r="VLF297" s="755"/>
      <c r="VLG297" s="755"/>
      <c r="VLH297" s="755"/>
      <c r="VLI297" s="755"/>
      <c r="VLJ297" s="755"/>
      <c r="VLK297" s="755"/>
      <c r="VLL297" s="755"/>
      <c r="VLM297" s="755"/>
      <c r="VLN297" s="755"/>
      <c r="VLO297" s="755"/>
      <c r="VLP297" s="755"/>
      <c r="VLQ297" s="755"/>
      <c r="VLR297" s="755"/>
      <c r="VLS297" s="755"/>
      <c r="VLT297" s="755"/>
      <c r="VLU297" s="755"/>
      <c r="VLV297" s="755"/>
      <c r="VLW297" s="755"/>
      <c r="VLX297" s="755"/>
      <c r="VLY297" s="755"/>
      <c r="VLZ297" s="755"/>
      <c r="VMA297" s="755"/>
      <c r="VMB297" s="755"/>
      <c r="VMC297" s="755"/>
      <c r="VMD297" s="755"/>
      <c r="VME297" s="755"/>
      <c r="VMF297" s="755"/>
      <c r="VMG297" s="755"/>
      <c r="VMH297" s="755"/>
      <c r="VMI297" s="755"/>
      <c r="VMJ297" s="755"/>
      <c r="VMK297" s="755"/>
      <c r="VML297" s="755"/>
      <c r="VMM297" s="755"/>
      <c r="VMN297" s="755"/>
      <c r="VMO297" s="755"/>
      <c r="VMP297" s="755"/>
      <c r="VMQ297" s="755"/>
      <c r="VMR297" s="755"/>
      <c r="VMS297" s="755"/>
      <c r="VMT297" s="755"/>
      <c r="VMU297" s="755"/>
      <c r="VMV297" s="755"/>
      <c r="VMW297" s="755"/>
      <c r="VMX297" s="755"/>
      <c r="VMY297" s="755"/>
      <c r="VMZ297" s="755"/>
      <c r="VNA297" s="755"/>
      <c r="VNB297" s="755"/>
      <c r="VNC297" s="755"/>
      <c r="VND297" s="755"/>
      <c r="VNE297" s="755"/>
      <c r="VNF297" s="755"/>
      <c r="VNG297" s="755"/>
      <c r="VNH297" s="755"/>
      <c r="VNI297" s="755"/>
      <c r="VNJ297" s="755"/>
      <c r="VNK297" s="755"/>
      <c r="VNL297" s="755"/>
      <c r="VNM297" s="755"/>
      <c r="VNN297" s="755"/>
      <c r="VNO297" s="755"/>
      <c r="VNP297" s="755"/>
      <c r="VNQ297" s="755"/>
      <c r="VNR297" s="755"/>
      <c r="VNS297" s="755"/>
      <c r="VNT297" s="755"/>
      <c r="VNU297" s="755"/>
      <c r="VNV297" s="755"/>
      <c r="VNW297" s="755"/>
      <c r="VNX297" s="755"/>
      <c r="VNY297" s="755"/>
      <c r="VNZ297" s="755"/>
      <c r="VOA297" s="755"/>
      <c r="VOB297" s="755"/>
      <c r="VOC297" s="755"/>
      <c r="VOD297" s="755"/>
      <c r="VOE297" s="755"/>
      <c r="VOF297" s="755"/>
      <c r="VOG297" s="755"/>
      <c r="VOH297" s="755"/>
      <c r="VOI297" s="755"/>
      <c r="VOJ297" s="755"/>
      <c r="VOK297" s="755"/>
      <c r="VOL297" s="755"/>
      <c r="VOM297" s="755"/>
      <c r="VON297" s="755"/>
      <c r="VOO297" s="755"/>
      <c r="VOP297" s="755"/>
      <c r="VOQ297" s="755"/>
      <c r="VOR297" s="755"/>
      <c r="VOS297" s="755"/>
      <c r="VOT297" s="755"/>
      <c r="VOU297" s="755"/>
      <c r="VOV297" s="755"/>
      <c r="VOW297" s="755"/>
      <c r="VOX297" s="755"/>
      <c r="VOY297" s="755"/>
      <c r="VOZ297" s="755"/>
      <c r="VPA297" s="755"/>
      <c r="VPB297" s="755"/>
      <c r="VPC297" s="755"/>
      <c r="VPD297" s="755"/>
      <c r="VPE297" s="755"/>
      <c r="VPF297" s="755"/>
      <c r="VPG297" s="755"/>
      <c r="VPH297" s="755"/>
      <c r="VPI297" s="755"/>
      <c r="VPJ297" s="755"/>
      <c r="VPK297" s="755"/>
      <c r="VPL297" s="755"/>
      <c r="VPM297" s="755"/>
      <c r="VPN297" s="755"/>
      <c r="VPO297" s="755"/>
      <c r="VPP297" s="755"/>
      <c r="VPQ297" s="755"/>
      <c r="VPR297" s="755"/>
      <c r="VPS297" s="755"/>
      <c r="VPT297" s="755"/>
      <c r="VPU297" s="755"/>
      <c r="VPV297" s="755"/>
      <c r="VPW297" s="755"/>
      <c r="VPX297" s="755"/>
      <c r="VPY297" s="755"/>
      <c r="VPZ297" s="755"/>
      <c r="VQA297" s="755"/>
      <c r="VQB297" s="755"/>
      <c r="VQC297" s="755"/>
      <c r="VQD297" s="755"/>
      <c r="VQE297" s="755"/>
      <c r="VQF297" s="755"/>
      <c r="VQG297" s="755"/>
      <c r="VQH297" s="755"/>
      <c r="VQI297" s="755"/>
      <c r="VQJ297" s="755"/>
      <c r="VQK297" s="755"/>
      <c r="VQL297" s="755"/>
      <c r="VQM297" s="755"/>
      <c r="VQN297" s="755"/>
      <c r="VQO297" s="755"/>
      <c r="VQP297" s="755"/>
      <c r="VQQ297" s="755"/>
      <c r="VQR297" s="755"/>
      <c r="VQS297" s="755"/>
      <c r="VQT297" s="755"/>
      <c r="VQU297" s="755"/>
      <c r="VQV297" s="755"/>
      <c r="VQW297" s="755"/>
      <c r="VQX297" s="755"/>
      <c r="VQY297" s="755"/>
      <c r="VQZ297" s="755"/>
      <c r="VRA297" s="755"/>
      <c r="VRB297" s="755"/>
      <c r="VRC297" s="755"/>
      <c r="VRD297" s="755"/>
      <c r="VRE297" s="755"/>
      <c r="VRF297" s="755"/>
      <c r="VRG297" s="755"/>
      <c r="VRH297" s="755"/>
      <c r="VRI297" s="755"/>
      <c r="VRJ297" s="755"/>
      <c r="VRK297" s="755"/>
      <c r="VRL297" s="755"/>
      <c r="VRM297" s="755"/>
      <c r="VRN297" s="755"/>
      <c r="VRO297" s="755"/>
      <c r="VRP297" s="755"/>
      <c r="VRQ297" s="755"/>
      <c r="VRR297" s="755"/>
      <c r="VRS297" s="755"/>
      <c r="VRT297" s="755"/>
      <c r="VRU297" s="755"/>
      <c r="VRV297" s="755"/>
      <c r="VRW297" s="755"/>
      <c r="VRX297" s="755"/>
      <c r="VRY297" s="755"/>
      <c r="VRZ297" s="755"/>
      <c r="VSA297" s="755"/>
      <c r="VSB297" s="755"/>
      <c r="VSC297" s="755"/>
      <c r="VSD297" s="755"/>
      <c r="VSE297" s="755"/>
      <c r="VSF297" s="755"/>
      <c r="VSG297" s="755"/>
      <c r="VSH297" s="755"/>
      <c r="VSI297" s="755"/>
      <c r="VSJ297" s="755"/>
      <c r="VSK297" s="755"/>
      <c r="VSL297" s="755"/>
      <c r="VSM297" s="755"/>
      <c r="VSN297" s="755"/>
      <c r="VSO297" s="755"/>
      <c r="VSP297" s="755"/>
      <c r="VSQ297" s="755"/>
      <c r="VSR297" s="755"/>
      <c r="VSS297" s="755"/>
      <c r="VST297" s="755"/>
      <c r="VSU297" s="755"/>
      <c r="VSV297" s="755"/>
      <c r="VSW297" s="755"/>
      <c r="VSX297" s="755"/>
      <c r="VSY297" s="755"/>
      <c r="VSZ297" s="755"/>
      <c r="VTA297" s="755"/>
      <c r="VTB297" s="755"/>
      <c r="VTC297" s="755"/>
      <c r="VTD297" s="755"/>
      <c r="VTE297" s="755"/>
      <c r="VTF297" s="755"/>
      <c r="VTG297" s="755"/>
      <c r="VTH297" s="755"/>
      <c r="VTI297" s="755"/>
      <c r="VTJ297" s="755"/>
      <c r="VTK297" s="755"/>
      <c r="VTL297" s="755"/>
      <c r="VTM297" s="755"/>
      <c r="VTN297" s="755"/>
      <c r="VTO297" s="755"/>
      <c r="VTP297" s="755"/>
      <c r="VTQ297" s="755"/>
      <c r="VTR297" s="755"/>
      <c r="VTS297" s="755"/>
      <c r="VTT297" s="755"/>
      <c r="VTU297" s="755"/>
      <c r="VTV297" s="755"/>
      <c r="VTW297" s="755"/>
      <c r="VTX297" s="755"/>
      <c r="VTY297" s="755"/>
      <c r="VTZ297" s="755"/>
      <c r="VUA297" s="755"/>
      <c r="VUB297" s="755"/>
      <c r="VUC297" s="755"/>
      <c r="VUD297" s="755"/>
      <c r="VUE297" s="755"/>
      <c r="VUF297" s="755"/>
      <c r="VUG297" s="755"/>
      <c r="VUH297" s="755"/>
      <c r="VUI297" s="755"/>
      <c r="VUJ297" s="755"/>
      <c r="VUK297" s="755"/>
      <c r="VUL297" s="755"/>
      <c r="VUM297" s="755"/>
      <c r="VUN297" s="755"/>
      <c r="VUO297" s="755"/>
      <c r="VUP297" s="755"/>
      <c r="VUQ297" s="755"/>
      <c r="VUR297" s="755"/>
      <c r="VUS297" s="755"/>
      <c r="VUT297" s="755"/>
      <c r="VUU297" s="755"/>
      <c r="VUV297" s="755"/>
      <c r="VUW297" s="755"/>
      <c r="VUX297" s="755"/>
      <c r="VUY297" s="755"/>
      <c r="VUZ297" s="755"/>
      <c r="VVA297" s="755"/>
      <c r="VVB297" s="755"/>
      <c r="VVC297" s="755"/>
      <c r="VVD297" s="755"/>
      <c r="VVE297" s="755"/>
      <c r="VVF297" s="755"/>
      <c r="VVG297" s="755"/>
      <c r="VVH297" s="755"/>
      <c r="VVI297" s="755"/>
      <c r="VVJ297" s="755"/>
      <c r="VVK297" s="755"/>
      <c r="VVL297" s="755"/>
      <c r="VVM297" s="755"/>
      <c r="VVN297" s="755"/>
      <c r="VVO297" s="755"/>
      <c r="VVP297" s="755"/>
      <c r="VVQ297" s="755"/>
      <c r="VVR297" s="755"/>
      <c r="VVS297" s="755"/>
      <c r="VVT297" s="755"/>
      <c r="VVU297" s="755"/>
      <c r="VVV297" s="755"/>
      <c r="VVW297" s="755"/>
      <c r="VVX297" s="755"/>
      <c r="VVY297" s="755"/>
      <c r="VVZ297" s="755"/>
      <c r="VWA297" s="755"/>
      <c r="VWB297" s="755"/>
      <c r="VWC297" s="755"/>
      <c r="VWD297" s="755"/>
      <c r="VWE297" s="755"/>
      <c r="VWF297" s="755"/>
      <c r="VWG297" s="755"/>
      <c r="VWH297" s="755"/>
      <c r="VWI297" s="755"/>
      <c r="VWJ297" s="755"/>
      <c r="VWK297" s="755"/>
      <c r="VWL297" s="755"/>
      <c r="VWM297" s="755"/>
      <c r="VWN297" s="755"/>
      <c r="VWO297" s="755"/>
      <c r="VWP297" s="755"/>
      <c r="VWQ297" s="755"/>
      <c r="VWR297" s="755"/>
      <c r="VWS297" s="755"/>
      <c r="VWT297" s="755"/>
      <c r="VWU297" s="755"/>
      <c r="VWV297" s="755"/>
      <c r="VWW297" s="755"/>
      <c r="VWX297" s="755"/>
      <c r="VWY297" s="755"/>
      <c r="VWZ297" s="755"/>
      <c r="VXA297" s="755"/>
      <c r="VXB297" s="755"/>
      <c r="VXC297" s="755"/>
      <c r="VXD297" s="755"/>
      <c r="VXE297" s="755"/>
      <c r="VXF297" s="755"/>
      <c r="VXG297" s="755"/>
      <c r="VXH297" s="755"/>
      <c r="VXI297" s="755"/>
      <c r="VXJ297" s="755"/>
      <c r="VXK297" s="755"/>
      <c r="VXL297" s="755"/>
      <c r="VXM297" s="755"/>
      <c r="VXN297" s="755"/>
      <c r="VXO297" s="755"/>
      <c r="VXP297" s="755"/>
      <c r="VXQ297" s="755"/>
      <c r="VXR297" s="755"/>
      <c r="VXS297" s="755"/>
      <c r="VXT297" s="755"/>
      <c r="VXU297" s="755"/>
      <c r="VXV297" s="755"/>
      <c r="VXW297" s="755"/>
      <c r="VXX297" s="755"/>
      <c r="VXY297" s="755"/>
      <c r="VXZ297" s="755"/>
      <c r="VYA297" s="755"/>
      <c r="VYB297" s="755"/>
      <c r="VYC297" s="755"/>
      <c r="VYD297" s="755"/>
      <c r="VYE297" s="755"/>
      <c r="VYF297" s="755"/>
      <c r="VYG297" s="755"/>
      <c r="VYH297" s="755"/>
      <c r="VYI297" s="755"/>
      <c r="VYJ297" s="755"/>
      <c r="VYK297" s="755"/>
      <c r="VYL297" s="755"/>
      <c r="VYM297" s="755"/>
      <c r="VYN297" s="755"/>
      <c r="VYO297" s="755"/>
      <c r="VYP297" s="755"/>
      <c r="VYQ297" s="755"/>
      <c r="VYR297" s="755"/>
      <c r="VYS297" s="755"/>
      <c r="VYT297" s="755"/>
      <c r="VYU297" s="755"/>
      <c r="VYV297" s="755"/>
      <c r="VYW297" s="755"/>
      <c r="VYX297" s="755"/>
      <c r="VYY297" s="755"/>
      <c r="VYZ297" s="755"/>
      <c r="VZA297" s="755"/>
      <c r="VZB297" s="755"/>
      <c r="VZC297" s="755"/>
      <c r="VZD297" s="755"/>
      <c r="VZE297" s="755"/>
      <c r="VZF297" s="755"/>
      <c r="VZG297" s="755"/>
      <c r="VZH297" s="755"/>
      <c r="VZI297" s="755"/>
      <c r="VZJ297" s="755"/>
      <c r="VZK297" s="755"/>
      <c r="VZL297" s="755"/>
      <c r="VZM297" s="755"/>
      <c r="VZN297" s="755"/>
      <c r="VZO297" s="755"/>
      <c r="VZP297" s="755"/>
      <c r="VZQ297" s="755"/>
      <c r="VZR297" s="755"/>
      <c r="VZS297" s="755"/>
      <c r="VZT297" s="755"/>
      <c r="VZU297" s="755"/>
      <c r="VZV297" s="755"/>
      <c r="VZW297" s="755"/>
      <c r="VZX297" s="755"/>
      <c r="VZY297" s="755"/>
      <c r="VZZ297" s="755"/>
      <c r="WAA297" s="755"/>
      <c r="WAB297" s="755"/>
      <c r="WAC297" s="755"/>
      <c r="WAD297" s="755"/>
      <c r="WAE297" s="755"/>
      <c r="WAF297" s="755"/>
      <c r="WAG297" s="755"/>
      <c r="WAH297" s="755"/>
      <c r="WAI297" s="755"/>
      <c r="WAJ297" s="755"/>
      <c r="WAK297" s="755"/>
      <c r="WAL297" s="755"/>
      <c r="WAM297" s="755"/>
      <c r="WAN297" s="755"/>
      <c r="WAO297" s="755"/>
      <c r="WAP297" s="755"/>
      <c r="WAQ297" s="755"/>
      <c r="WAR297" s="755"/>
      <c r="WAS297" s="755"/>
      <c r="WAT297" s="755"/>
      <c r="WAU297" s="755"/>
      <c r="WAV297" s="755"/>
      <c r="WAW297" s="755"/>
      <c r="WAX297" s="755"/>
      <c r="WAY297" s="755"/>
      <c r="WAZ297" s="755"/>
      <c r="WBA297" s="755"/>
      <c r="WBB297" s="755"/>
      <c r="WBC297" s="755"/>
      <c r="WBD297" s="755"/>
      <c r="WBE297" s="755"/>
      <c r="WBF297" s="755"/>
      <c r="WBG297" s="755"/>
      <c r="WBH297" s="755"/>
      <c r="WBI297" s="755"/>
      <c r="WBJ297" s="755"/>
      <c r="WBK297" s="755"/>
      <c r="WBL297" s="755"/>
      <c r="WBM297" s="755"/>
      <c r="WBN297" s="755"/>
      <c r="WBO297" s="755"/>
      <c r="WBP297" s="755"/>
      <c r="WBQ297" s="755"/>
      <c r="WBR297" s="755"/>
      <c r="WBS297" s="755"/>
      <c r="WBT297" s="755"/>
      <c r="WBU297" s="755"/>
      <c r="WBV297" s="755"/>
      <c r="WBW297" s="755"/>
      <c r="WBX297" s="755"/>
      <c r="WBY297" s="755"/>
      <c r="WBZ297" s="755"/>
      <c r="WCA297" s="755"/>
      <c r="WCB297" s="755"/>
      <c r="WCC297" s="755"/>
      <c r="WCD297" s="755"/>
      <c r="WCE297" s="755"/>
      <c r="WCF297" s="755"/>
      <c r="WCG297" s="755"/>
      <c r="WCH297" s="755"/>
      <c r="WCI297" s="755"/>
      <c r="WCJ297" s="755"/>
      <c r="WCK297" s="755"/>
      <c r="WCL297" s="755"/>
      <c r="WCM297" s="755"/>
      <c r="WCN297" s="755"/>
      <c r="WCO297" s="755"/>
      <c r="WCP297" s="755"/>
      <c r="WCQ297" s="755"/>
      <c r="WCR297" s="755"/>
      <c r="WCS297" s="755"/>
      <c r="WCT297" s="755"/>
      <c r="WCU297" s="755"/>
      <c r="WCV297" s="755"/>
      <c r="WCW297" s="755"/>
      <c r="WCX297" s="755"/>
      <c r="WCY297" s="755"/>
      <c r="WCZ297" s="755"/>
      <c r="WDA297" s="755"/>
      <c r="WDB297" s="755"/>
      <c r="WDC297" s="755"/>
      <c r="WDD297" s="755"/>
      <c r="WDE297" s="755"/>
      <c r="WDF297" s="755"/>
      <c r="WDG297" s="755"/>
      <c r="WDH297" s="755"/>
      <c r="WDI297" s="755"/>
      <c r="WDJ297" s="755"/>
      <c r="WDK297" s="755"/>
      <c r="WDL297" s="755"/>
      <c r="WDM297" s="755"/>
      <c r="WDN297" s="755"/>
      <c r="WDO297" s="755"/>
      <c r="WDP297" s="755"/>
      <c r="WDQ297" s="755"/>
      <c r="WDR297" s="755"/>
      <c r="WDS297" s="755"/>
      <c r="WDT297" s="755"/>
      <c r="WDU297" s="755"/>
      <c r="WDV297" s="755"/>
      <c r="WDW297" s="755"/>
      <c r="WDX297" s="755"/>
      <c r="WDY297" s="755"/>
      <c r="WDZ297" s="755"/>
      <c r="WEA297" s="755"/>
      <c r="WEB297" s="755"/>
      <c r="WEC297" s="755"/>
      <c r="WED297" s="755"/>
      <c r="WEE297" s="755"/>
      <c r="WEF297" s="755"/>
      <c r="WEG297" s="755"/>
      <c r="WEH297" s="755"/>
      <c r="WEI297" s="755"/>
      <c r="WEJ297" s="755"/>
      <c r="WEK297" s="755"/>
      <c r="WEL297" s="755"/>
      <c r="WEM297" s="755"/>
      <c r="WEN297" s="755"/>
      <c r="WEO297" s="755"/>
      <c r="WEP297" s="755"/>
      <c r="WEQ297" s="755"/>
      <c r="WER297" s="755"/>
      <c r="WES297" s="755"/>
      <c r="WET297" s="755"/>
      <c r="WEU297" s="755"/>
      <c r="WEV297" s="755"/>
      <c r="WEW297" s="755"/>
      <c r="WEX297" s="755"/>
      <c r="WEY297" s="755"/>
      <c r="WEZ297" s="755"/>
      <c r="WFA297" s="755"/>
      <c r="WFB297" s="755"/>
      <c r="WFC297" s="755"/>
      <c r="WFD297" s="755"/>
      <c r="WFE297" s="755"/>
      <c r="WFF297" s="755"/>
      <c r="WFG297" s="755"/>
      <c r="WFH297" s="755"/>
      <c r="WFI297" s="755"/>
      <c r="WFJ297" s="755"/>
      <c r="WFK297" s="755"/>
      <c r="WFL297" s="755"/>
      <c r="WFM297" s="755"/>
      <c r="WFN297" s="755"/>
      <c r="WFO297" s="755"/>
      <c r="WFP297" s="755"/>
      <c r="WFQ297" s="755"/>
      <c r="WFR297" s="755"/>
      <c r="WFS297" s="755"/>
      <c r="WFT297" s="755"/>
      <c r="WFU297" s="755"/>
      <c r="WFV297" s="755"/>
      <c r="WFW297" s="755"/>
      <c r="WFX297" s="755"/>
      <c r="WFY297" s="755"/>
      <c r="WFZ297" s="755"/>
      <c r="WGA297" s="755"/>
      <c r="WGB297" s="755"/>
      <c r="WGC297" s="755"/>
      <c r="WGD297" s="755"/>
      <c r="WGE297" s="755"/>
      <c r="WGF297" s="755"/>
      <c r="WGG297" s="755"/>
      <c r="WGH297" s="755"/>
      <c r="WGI297" s="755"/>
      <c r="WGJ297" s="755"/>
      <c r="WGK297" s="755"/>
      <c r="WGL297" s="755"/>
      <c r="WGM297" s="755"/>
      <c r="WGN297" s="755"/>
      <c r="WGO297" s="755"/>
      <c r="WGP297" s="755"/>
      <c r="WGQ297" s="755"/>
      <c r="WGR297" s="755"/>
      <c r="WGS297" s="755"/>
      <c r="WGT297" s="755"/>
      <c r="WGU297" s="755"/>
      <c r="WGV297" s="755"/>
      <c r="WGW297" s="755"/>
      <c r="WGX297" s="755"/>
      <c r="WGY297" s="755"/>
      <c r="WGZ297" s="755"/>
      <c r="WHA297" s="755"/>
      <c r="WHB297" s="755"/>
      <c r="WHC297" s="755"/>
      <c r="WHD297" s="755"/>
      <c r="WHE297" s="755"/>
      <c r="WHF297" s="755"/>
      <c r="WHG297" s="755"/>
      <c r="WHH297" s="755"/>
      <c r="WHI297" s="755"/>
      <c r="WHJ297" s="755"/>
      <c r="WHK297" s="755"/>
      <c r="WHL297" s="755"/>
      <c r="WHM297" s="755"/>
      <c r="WHN297" s="755"/>
      <c r="WHO297" s="755"/>
      <c r="WHP297" s="755"/>
      <c r="WHQ297" s="755"/>
      <c r="WHR297" s="755"/>
      <c r="WHS297" s="755"/>
      <c r="WHT297" s="755"/>
      <c r="WHU297" s="755"/>
      <c r="WHV297" s="755"/>
      <c r="WHW297" s="755"/>
      <c r="WHX297" s="755"/>
      <c r="WHY297" s="755"/>
      <c r="WHZ297" s="755"/>
      <c r="WIA297" s="755"/>
      <c r="WIB297" s="755"/>
      <c r="WIC297" s="755"/>
      <c r="WID297" s="755"/>
      <c r="WIE297" s="755"/>
      <c r="WIF297" s="755"/>
      <c r="WIG297" s="755"/>
      <c r="WIH297" s="755"/>
      <c r="WII297" s="755"/>
      <c r="WIJ297" s="755"/>
      <c r="WIK297" s="755"/>
      <c r="WIL297" s="755"/>
      <c r="WIM297" s="755"/>
      <c r="WIN297" s="755"/>
      <c r="WIO297" s="755"/>
      <c r="WIP297" s="755"/>
      <c r="WIQ297" s="755"/>
      <c r="WIR297" s="755"/>
      <c r="WIS297" s="755"/>
      <c r="WIT297" s="755"/>
      <c r="WIU297" s="755"/>
      <c r="WIV297" s="755"/>
      <c r="WIW297" s="755"/>
      <c r="WIX297" s="755"/>
      <c r="WIY297" s="755"/>
      <c r="WIZ297" s="755"/>
      <c r="WJA297" s="755"/>
      <c r="WJB297" s="755"/>
      <c r="WJC297" s="755"/>
      <c r="WJD297" s="755"/>
      <c r="WJE297" s="755"/>
      <c r="WJF297" s="755"/>
      <c r="WJG297" s="755"/>
      <c r="WJH297" s="755"/>
      <c r="WJI297" s="755"/>
      <c r="WJJ297" s="755"/>
      <c r="WJK297" s="755"/>
      <c r="WJL297" s="755"/>
      <c r="WJM297" s="755"/>
      <c r="WJN297" s="755"/>
      <c r="WJO297" s="755"/>
      <c r="WJP297" s="755"/>
      <c r="WJQ297" s="755"/>
      <c r="WJR297" s="755"/>
      <c r="WJS297" s="755"/>
      <c r="WJT297" s="755"/>
      <c r="WJU297" s="755"/>
      <c r="WJV297" s="755"/>
      <c r="WJW297" s="755"/>
      <c r="WJX297" s="755"/>
      <c r="WJY297" s="755"/>
      <c r="WJZ297" s="755"/>
      <c r="WKA297" s="755"/>
      <c r="WKB297" s="755"/>
      <c r="WKC297" s="755"/>
      <c r="WKD297" s="755"/>
      <c r="WKE297" s="755"/>
      <c r="WKF297" s="755"/>
      <c r="WKG297" s="755"/>
      <c r="WKH297" s="755"/>
      <c r="WKI297" s="755"/>
      <c r="WKJ297" s="755"/>
      <c r="WKK297" s="755"/>
      <c r="WKL297" s="755"/>
      <c r="WKM297" s="755"/>
      <c r="WKN297" s="755"/>
      <c r="WKO297" s="755"/>
      <c r="WKP297" s="755"/>
      <c r="WKQ297" s="755"/>
      <c r="WKR297" s="755"/>
      <c r="WKS297" s="755"/>
      <c r="WKT297" s="755"/>
      <c r="WKU297" s="755"/>
      <c r="WKV297" s="755"/>
      <c r="WKW297" s="755"/>
      <c r="WKX297" s="755"/>
      <c r="WKY297" s="755"/>
      <c r="WKZ297" s="755"/>
      <c r="WLA297" s="755"/>
      <c r="WLB297" s="755"/>
      <c r="WLC297" s="755"/>
      <c r="WLD297" s="755"/>
      <c r="WLE297" s="755"/>
      <c r="WLF297" s="755"/>
      <c r="WLG297" s="755"/>
      <c r="WLH297" s="755"/>
      <c r="WLI297" s="755"/>
      <c r="WLJ297" s="755"/>
      <c r="WLK297" s="755"/>
      <c r="WLL297" s="755"/>
      <c r="WLM297" s="755"/>
      <c r="WLN297" s="755"/>
      <c r="WLO297" s="755"/>
      <c r="WLP297" s="755"/>
      <c r="WLQ297" s="755"/>
      <c r="WLR297" s="755"/>
      <c r="WLS297" s="755"/>
      <c r="WLT297" s="755"/>
      <c r="WLU297" s="755"/>
      <c r="WLV297" s="755"/>
      <c r="WLW297" s="755"/>
      <c r="WLX297" s="755"/>
      <c r="WLY297" s="755"/>
      <c r="WLZ297" s="755"/>
      <c r="WMA297" s="755"/>
      <c r="WMB297" s="755"/>
      <c r="WMC297" s="755"/>
      <c r="WMD297" s="755"/>
      <c r="WME297" s="755"/>
      <c r="WMF297" s="755"/>
      <c r="WMG297" s="755"/>
      <c r="WMH297" s="755"/>
      <c r="WMI297" s="755"/>
      <c r="WMJ297" s="755"/>
      <c r="WMK297" s="755"/>
      <c r="WML297" s="755"/>
      <c r="WMM297" s="755"/>
      <c r="WMN297" s="755"/>
      <c r="WMO297" s="755"/>
      <c r="WMP297" s="755"/>
      <c r="WMQ297" s="755"/>
      <c r="WMR297" s="755"/>
      <c r="WMS297" s="755"/>
      <c r="WMT297" s="755"/>
      <c r="WMU297" s="755"/>
      <c r="WMV297" s="755"/>
      <c r="WMW297" s="755"/>
      <c r="WMX297" s="755"/>
      <c r="WMY297" s="755"/>
      <c r="WMZ297" s="755"/>
      <c r="WNA297" s="755"/>
      <c r="WNB297" s="755"/>
      <c r="WNC297" s="755"/>
      <c r="WND297" s="755"/>
      <c r="WNE297" s="755"/>
      <c r="WNF297" s="755"/>
      <c r="WNG297" s="755"/>
      <c r="WNH297" s="755"/>
      <c r="WNI297" s="755"/>
      <c r="WNJ297" s="755"/>
      <c r="WNK297" s="755"/>
      <c r="WNL297" s="755"/>
      <c r="WNM297" s="755"/>
      <c r="WNN297" s="755"/>
      <c r="WNO297" s="755"/>
      <c r="WNP297" s="755"/>
      <c r="WNQ297" s="755"/>
      <c r="WNR297" s="755"/>
      <c r="WNS297" s="755"/>
      <c r="WNT297" s="755"/>
      <c r="WNU297" s="755"/>
      <c r="WNV297" s="755"/>
      <c r="WNW297" s="755"/>
      <c r="WNX297" s="755"/>
      <c r="WNY297" s="755"/>
      <c r="WNZ297" s="755"/>
      <c r="WOA297" s="755"/>
      <c r="WOB297" s="755"/>
      <c r="WOC297" s="755"/>
      <c r="WOD297" s="755"/>
      <c r="WOE297" s="755"/>
      <c r="WOF297" s="755"/>
      <c r="WOG297" s="755"/>
      <c r="WOH297" s="755"/>
      <c r="WOI297" s="755"/>
      <c r="WOJ297" s="755"/>
      <c r="WOK297" s="755"/>
      <c r="WOL297" s="755"/>
      <c r="WOM297" s="755"/>
      <c r="WON297" s="755"/>
      <c r="WOO297" s="755"/>
      <c r="WOP297" s="755"/>
      <c r="WOQ297" s="755"/>
      <c r="WOR297" s="755"/>
      <c r="WOS297" s="755"/>
      <c r="WOT297" s="755"/>
      <c r="WOU297" s="755"/>
      <c r="WOV297" s="755"/>
      <c r="WOW297" s="755"/>
      <c r="WOX297" s="755"/>
      <c r="WOY297" s="755"/>
      <c r="WOZ297" s="755"/>
      <c r="WPA297" s="755"/>
      <c r="WPB297" s="755"/>
      <c r="WPC297" s="755"/>
      <c r="WPD297" s="755"/>
      <c r="WPE297" s="755"/>
      <c r="WPF297" s="755"/>
      <c r="WPG297" s="755"/>
      <c r="WPH297" s="755"/>
      <c r="WPI297" s="755"/>
      <c r="WPJ297" s="755"/>
      <c r="WPK297" s="755"/>
      <c r="WPL297" s="755"/>
      <c r="WPM297" s="755"/>
      <c r="WPN297" s="755"/>
      <c r="WPO297" s="755"/>
      <c r="WPP297" s="755"/>
      <c r="WPQ297" s="755"/>
      <c r="WPR297" s="755"/>
      <c r="WPS297" s="755"/>
      <c r="WPT297" s="755"/>
      <c r="WPU297" s="755"/>
      <c r="WPV297" s="755"/>
      <c r="WPW297" s="755"/>
      <c r="WPX297" s="755"/>
      <c r="WPY297" s="755"/>
      <c r="WPZ297" s="755"/>
      <c r="WQA297" s="755"/>
      <c r="WQB297" s="755"/>
      <c r="WQC297" s="755"/>
      <c r="WQD297" s="755"/>
      <c r="WQE297" s="755"/>
      <c r="WQF297" s="755"/>
      <c r="WQG297" s="755"/>
      <c r="WQH297" s="755"/>
      <c r="WQI297" s="755"/>
      <c r="WQJ297" s="755"/>
      <c r="WQK297" s="755"/>
      <c r="WQL297" s="755"/>
      <c r="WQM297" s="755"/>
      <c r="WQN297" s="755"/>
      <c r="WQO297" s="755"/>
      <c r="WQP297" s="755"/>
      <c r="WQQ297" s="755"/>
      <c r="WQR297" s="755"/>
      <c r="WQS297" s="755"/>
      <c r="WQT297" s="755"/>
      <c r="WQU297" s="755"/>
      <c r="WQV297" s="755"/>
      <c r="WQW297" s="755"/>
      <c r="WQX297" s="755"/>
      <c r="WQY297" s="755"/>
      <c r="WQZ297" s="755"/>
      <c r="WRA297" s="755"/>
      <c r="WRB297" s="755"/>
      <c r="WRC297" s="755"/>
      <c r="WRD297" s="755"/>
      <c r="WRE297" s="755"/>
      <c r="WRF297" s="755"/>
      <c r="WRG297" s="755"/>
      <c r="WRH297" s="755"/>
      <c r="WRI297" s="755"/>
      <c r="WRJ297" s="755"/>
      <c r="WRK297" s="755"/>
      <c r="WRL297" s="755"/>
      <c r="WRM297" s="755"/>
      <c r="WRN297" s="755"/>
      <c r="WRO297" s="755"/>
      <c r="WRP297" s="755"/>
      <c r="WRQ297" s="755"/>
      <c r="WRR297" s="755"/>
      <c r="WRS297" s="755"/>
      <c r="WRT297" s="755"/>
      <c r="WRU297" s="755"/>
      <c r="WRV297" s="755"/>
      <c r="WRW297" s="755"/>
      <c r="WRX297" s="755"/>
      <c r="WRY297" s="755"/>
      <c r="WRZ297" s="755"/>
      <c r="WSA297" s="755"/>
      <c r="WSB297" s="755"/>
      <c r="WSC297" s="755"/>
      <c r="WSD297" s="755"/>
      <c r="WSE297" s="755"/>
      <c r="WSF297" s="755"/>
      <c r="WSG297" s="755"/>
      <c r="WSH297" s="755"/>
      <c r="WSI297" s="755"/>
      <c r="WSJ297" s="755"/>
      <c r="WSK297" s="755"/>
      <c r="WSL297" s="755"/>
      <c r="WSM297" s="755"/>
      <c r="WSN297" s="755"/>
      <c r="WSO297" s="755"/>
      <c r="WSP297" s="755"/>
      <c r="WSQ297" s="755"/>
      <c r="WSR297" s="755"/>
      <c r="WSS297" s="755"/>
      <c r="WST297" s="755"/>
      <c r="WSU297" s="755"/>
      <c r="WSV297" s="755"/>
      <c r="WSW297" s="755"/>
      <c r="WSX297" s="755"/>
      <c r="WSY297" s="755"/>
      <c r="WSZ297" s="755"/>
      <c r="WTA297" s="755"/>
      <c r="WTB297" s="755"/>
      <c r="WTC297" s="755"/>
      <c r="WTD297" s="755"/>
      <c r="WTE297" s="755"/>
      <c r="WTF297" s="755"/>
      <c r="WTG297" s="755"/>
      <c r="WTH297" s="755"/>
      <c r="WTI297" s="755"/>
      <c r="WTJ297" s="755"/>
      <c r="WTK297" s="755"/>
      <c r="WTL297" s="755"/>
      <c r="WTM297" s="755"/>
      <c r="WTN297" s="755"/>
      <c r="WTO297" s="755"/>
      <c r="WTP297" s="755"/>
      <c r="WTQ297" s="755"/>
      <c r="WTR297" s="755"/>
      <c r="WTS297" s="755"/>
      <c r="WTT297" s="755"/>
      <c r="WTU297" s="755"/>
      <c r="WTV297" s="755"/>
      <c r="WTW297" s="755"/>
      <c r="WTX297" s="755"/>
      <c r="WTY297" s="755"/>
      <c r="WTZ297" s="755"/>
      <c r="WUA297" s="755"/>
      <c r="WUB297" s="755"/>
      <c r="WUC297" s="755"/>
      <c r="WUD297" s="755"/>
      <c r="WUE297" s="755"/>
      <c r="WUF297" s="755"/>
      <c r="WUG297" s="755"/>
      <c r="WUH297" s="755"/>
      <c r="WUI297" s="755"/>
      <c r="WUJ297" s="755"/>
      <c r="WUK297" s="755"/>
      <c r="WUL297" s="755"/>
      <c r="WUM297" s="755"/>
      <c r="WUN297" s="755"/>
      <c r="WUO297" s="755"/>
      <c r="WUP297" s="755"/>
      <c r="WUQ297" s="755"/>
      <c r="WUR297" s="755"/>
      <c r="WUS297" s="755"/>
      <c r="WUT297" s="755"/>
      <c r="WUU297" s="755"/>
      <c r="WUV297" s="755"/>
      <c r="WUW297" s="755"/>
      <c r="WUX297" s="755"/>
      <c r="WUY297" s="755"/>
      <c r="WUZ297" s="755"/>
      <c r="WVA297" s="755"/>
      <c r="WVB297" s="755"/>
      <c r="WVC297" s="755"/>
      <c r="WVD297" s="755"/>
      <c r="WVE297" s="755"/>
      <c r="WVF297" s="755"/>
      <c r="WVG297" s="755"/>
      <c r="WVH297" s="755"/>
      <c r="WVI297" s="755"/>
      <c r="WVJ297" s="755"/>
      <c r="WVK297" s="755"/>
      <c r="WVL297" s="755"/>
      <c r="WVM297" s="755"/>
      <c r="WVN297" s="755"/>
      <c r="WVO297" s="755"/>
      <c r="WVP297" s="755"/>
      <c r="WVQ297" s="755"/>
      <c r="WVR297" s="755"/>
      <c r="WVS297" s="755"/>
      <c r="WVT297" s="755"/>
      <c r="WVU297" s="755"/>
      <c r="WVV297" s="755"/>
      <c r="WVW297" s="755"/>
      <c r="WVX297" s="755"/>
      <c r="WVY297" s="755"/>
      <c r="WVZ297" s="755"/>
      <c r="WWA297" s="755"/>
      <c r="WWB297" s="755"/>
      <c r="WWC297" s="755"/>
      <c r="WWD297" s="755"/>
      <c r="WWE297" s="755"/>
      <c r="WWF297" s="755"/>
      <c r="WWG297" s="755"/>
      <c r="WWH297" s="755"/>
      <c r="WWI297" s="755"/>
      <c r="WWJ297" s="755"/>
      <c r="WWK297" s="755"/>
      <c r="WWL297" s="755"/>
      <c r="WWM297" s="755"/>
      <c r="WWN297" s="755"/>
      <c r="WWO297" s="755"/>
      <c r="WWP297" s="755"/>
      <c r="WWQ297" s="755"/>
      <c r="WWR297" s="755"/>
      <c r="WWS297" s="755"/>
      <c r="WWT297" s="755"/>
      <c r="WWU297" s="755"/>
      <c r="WWV297" s="755"/>
      <c r="WWW297" s="755"/>
      <c r="WWX297" s="755"/>
      <c r="WWY297" s="755"/>
      <c r="WWZ297" s="755"/>
      <c r="WXA297" s="755"/>
      <c r="WXB297" s="755"/>
      <c r="WXC297" s="755"/>
      <c r="WXD297" s="755"/>
      <c r="WXE297" s="755"/>
      <c r="WXF297" s="755"/>
      <c r="WXG297" s="755"/>
      <c r="WXH297" s="755"/>
      <c r="WXI297" s="755"/>
      <c r="WXJ297" s="755"/>
      <c r="WXK297" s="755"/>
      <c r="WXL297" s="755"/>
      <c r="WXM297" s="755"/>
      <c r="WXN297" s="755"/>
      <c r="WXO297" s="755"/>
      <c r="WXP297" s="755"/>
      <c r="WXQ297" s="755"/>
      <c r="WXR297" s="755"/>
      <c r="WXS297" s="755"/>
      <c r="WXT297" s="755"/>
      <c r="WXU297" s="755"/>
      <c r="WXV297" s="755"/>
      <c r="WXW297" s="755"/>
      <c r="WXX297" s="755"/>
      <c r="WXY297" s="755"/>
      <c r="WXZ297" s="755"/>
      <c r="WYA297" s="755"/>
      <c r="WYB297" s="755"/>
      <c r="WYC297" s="755"/>
      <c r="WYD297" s="755"/>
      <c r="WYE297" s="755"/>
      <c r="WYF297" s="755"/>
      <c r="WYG297" s="755"/>
      <c r="WYH297" s="755"/>
      <c r="WYI297" s="755"/>
      <c r="WYJ297" s="755"/>
      <c r="WYK297" s="755"/>
      <c r="WYL297" s="755"/>
      <c r="WYM297" s="755"/>
      <c r="WYN297" s="755"/>
      <c r="WYO297" s="755"/>
      <c r="WYP297" s="755"/>
      <c r="WYQ297" s="755"/>
      <c r="WYR297" s="755"/>
      <c r="WYS297" s="755"/>
      <c r="WYT297" s="755"/>
      <c r="WYU297" s="755"/>
      <c r="WYV297" s="755"/>
      <c r="WYW297" s="755"/>
      <c r="WYX297" s="755"/>
      <c r="WYY297" s="755"/>
      <c r="WYZ297" s="755"/>
      <c r="WZA297" s="755"/>
      <c r="WZB297" s="755"/>
      <c r="WZC297" s="755"/>
      <c r="WZD297" s="755"/>
      <c r="WZE297" s="755"/>
      <c r="WZF297" s="755"/>
      <c r="WZG297" s="755"/>
      <c r="WZH297" s="755"/>
      <c r="WZI297" s="755"/>
      <c r="WZJ297" s="755"/>
      <c r="WZK297" s="755"/>
      <c r="WZL297" s="755"/>
      <c r="WZM297" s="755"/>
      <c r="WZN297" s="755"/>
      <c r="WZO297" s="755"/>
      <c r="WZP297" s="755"/>
      <c r="WZQ297" s="755"/>
      <c r="WZR297" s="755"/>
      <c r="WZS297" s="755"/>
      <c r="WZT297" s="755"/>
      <c r="WZU297" s="755"/>
      <c r="WZV297" s="755"/>
      <c r="WZW297" s="755"/>
      <c r="WZX297" s="755"/>
      <c r="WZY297" s="755"/>
      <c r="WZZ297" s="755"/>
      <c r="XAA297" s="755"/>
      <c r="XAB297" s="755"/>
      <c r="XAC297" s="755"/>
      <c r="XAD297" s="755"/>
      <c r="XAE297" s="755"/>
      <c r="XAF297" s="755"/>
      <c r="XAG297" s="755"/>
      <c r="XAH297" s="755"/>
      <c r="XAI297" s="755"/>
      <c r="XAJ297" s="755"/>
      <c r="XAK297" s="755"/>
      <c r="XAL297" s="755"/>
      <c r="XAM297" s="755"/>
      <c r="XAN297" s="755"/>
      <c r="XAO297" s="755"/>
      <c r="XAP297" s="755"/>
      <c r="XAQ297" s="755"/>
      <c r="XAR297" s="755"/>
      <c r="XAS297" s="755"/>
      <c r="XAT297" s="755"/>
      <c r="XAU297" s="755"/>
      <c r="XAV297" s="755"/>
      <c r="XAW297" s="755"/>
      <c r="XAX297" s="755"/>
      <c r="XAY297" s="755"/>
      <c r="XAZ297" s="755"/>
      <c r="XBA297" s="755"/>
      <c r="XBB297" s="755"/>
      <c r="XBC297" s="755"/>
      <c r="XBD297" s="755"/>
      <c r="XBE297" s="755"/>
      <c r="XBF297" s="755"/>
      <c r="XBG297" s="755"/>
      <c r="XBH297" s="755"/>
      <c r="XBI297" s="755"/>
      <c r="XBJ297" s="755"/>
      <c r="XBK297" s="755"/>
      <c r="XBL297" s="755"/>
      <c r="XBM297" s="755"/>
      <c r="XBN297" s="755"/>
      <c r="XBO297" s="755"/>
      <c r="XBP297" s="755"/>
      <c r="XBQ297" s="755"/>
      <c r="XBR297" s="755"/>
      <c r="XBS297" s="755"/>
      <c r="XBT297" s="755"/>
      <c r="XBU297" s="755"/>
      <c r="XBV297" s="755"/>
      <c r="XBW297" s="755"/>
      <c r="XBX297" s="755"/>
      <c r="XBY297" s="755"/>
      <c r="XBZ297" s="755"/>
      <c r="XCA297" s="755"/>
      <c r="XCB297" s="755"/>
      <c r="XCC297" s="755"/>
      <c r="XCD297" s="755"/>
      <c r="XCE297" s="755"/>
      <c r="XCF297" s="755"/>
      <c r="XCG297" s="755"/>
      <c r="XCH297" s="755"/>
      <c r="XCI297" s="755"/>
      <c r="XCJ297" s="755"/>
      <c r="XCK297" s="755"/>
      <c r="XCL297" s="755"/>
      <c r="XCM297" s="755"/>
      <c r="XCN297" s="755"/>
      <c r="XCO297" s="755"/>
      <c r="XCP297" s="755"/>
      <c r="XCQ297" s="755"/>
      <c r="XCR297" s="755"/>
      <c r="XCS297" s="755"/>
      <c r="XCT297" s="755"/>
      <c r="XCU297" s="755"/>
      <c r="XCV297" s="755"/>
      <c r="XCW297" s="755"/>
      <c r="XCX297" s="755"/>
      <c r="XCY297" s="755"/>
      <c r="XCZ297" s="755"/>
      <c r="XDA297" s="755"/>
      <c r="XDB297" s="755"/>
      <c r="XDC297" s="755"/>
      <c r="XDD297" s="755"/>
      <c r="XDE297" s="755"/>
      <c r="XDF297" s="755"/>
      <c r="XDG297" s="755"/>
      <c r="XDH297" s="755"/>
      <c r="XDI297" s="755"/>
      <c r="XDJ297" s="755"/>
      <c r="XDK297" s="755"/>
      <c r="XDL297" s="755"/>
      <c r="XDM297" s="755"/>
      <c r="XDN297" s="755"/>
      <c r="XDO297" s="755"/>
      <c r="XDP297" s="755"/>
      <c r="XDQ297" s="755"/>
      <c r="XDR297" s="755"/>
      <c r="XDS297" s="755"/>
      <c r="XDT297" s="755"/>
      <c r="XDU297" s="755"/>
      <c r="XDV297" s="755"/>
      <c r="XDW297" s="755"/>
      <c r="XDX297" s="755"/>
      <c r="XDY297" s="755"/>
      <c r="XDZ297" s="755"/>
      <c r="XEA297" s="755"/>
      <c r="XEB297" s="755"/>
      <c r="XEC297" s="755"/>
      <c r="XED297" s="755"/>
      <c r="XEE297" s="755"/>
      <c r="XEF297" s="755"/>
      <c r="XEG297" s="755"/>
      <c r="XEH297" s="755"/>
      <c r="XEI297" s="755"/>
      <c r="XEJ297" s="755"/>
      <c r="XEK297" s="755"/>
      <c r="XEL297" s="755"/>
      <c r="XEM297" s="755"/>
      <c r="XEN297" s="755"/>
      <c r="XEO297" s="755"/>
      <c r="XEP297" s="755"/>
      <c r="XEQ297" s="755"/>
      <c r="XER297" s="755"/>
      <c r="XES297" s="755"/>
      <c r="XET297" s="755"/>
      <c r="XEU297" s="755"/>
      <c r="XEV297" s="755"/>
      <c r="XEW297" s="755"/>
      <c r="XEX297" s="755"/>
      <c r="XEY297" s="755"/>
      <c r="XEZ297" s="755"/>
      <c r="XFA297" s="755"/>
    </row>
    <row r="298" spans="1:16381" s="248" customFormat="1" ht="15" customHeight="1" x14ac:dyDescent="0.25">
      <c r="A298" s="837"/>
      <c r="B298" s="357" t="s">
        <v>1850</v>
      </c>
      <c r="C298" s="2127" t="str">
        <f>CONCATENATE('CCR and CVA'!E94, ": ", 'CCR and CVA'!B97)</f>
        <v>Check: panels 3c2 and 3c3 should not both be filled in: K_Full</v>
      </c>
      <c r="D298" s="352"/>
      <c r="E298" s="352"/>
      <c r="F298" s="847" t="str">
        <f>'CCR and CVA'!E97</f>
        <v/>
      </c>
      <c r="G298" s="352"/>
      <c r="H298" s="352"/>
      <c r="I298" s="349"/>
      <c r="J298" s="755"/>
      <c r="K298" s="755"/>
      <c r="L298" s="755"/>
      <c r="M298" s="755"/>
      <c r="N298" s="755"/>
      <c r="O298" s="755"/>
      <c r="P298" s="755"/>
      <c r="Q298" s="755"/>
      <c r="R298" s="755"/>
      <c r="S298" s="755"/>
      <c r="T298" s="755"/>
      <c r="U298" s="755"/>
      <c r="V298" s="755"/>
      <c r="W298" s="755"/>
      <c r="X298" s="755"/>
      <c r="Y298" s="755"/>
      <c r="Z298" s="755"/>
      <c r="AA298" s="755"/>
      <c r="AB298" s="755"/>
      <c r="AC298" s="755"/>
      <c r="AD298" s="755"/>
      <c r="AE298" s="755"/>
      <c r="AF298" s="755"/>
      <c r="AG298" s="755"/>
      <c r="AH298" s="755"/>
      <c r="AI298" s="755"/>
      <c r="AJ298" s="755"/>
      <c r="AK298" s="755"/>
      <c r="AL298" s="755"/>
      <c r="AM298" s="755"/>
      <c r="AN298" s="836"/>
      <c r="AO298" s="755"/>
      <c r="AP298" s="755"/>
      <c r="AQ298" s="755"/>
      <c r="AR298" s="755"/>
      <c r="AS298" s="755"/>
      <c r="AT298" s="755"/>
      <c r="AU298" s="755"/>
      <c r="AV298" s="755"/>
      <c r="AW298" s="755"/>
      <c r="AX298" s="755"/>
      <c r="AY298" s="755"/>
      <c r="AZ298" s="755"/>
      <c r="BA298" s="755"/>
      <c r="BB298" s="755"/>
      <c r="BC298" s="755"/>
      <c r="BD298" s="755"/>
      <c r="BE298" s="755"/>
      <c r="BF298" s="755"/>
      <c r="BG298" s="755"/>
      <c r="BH298" s="755"/>
      <c r="BI298" s="755"/>
      <c r="BJ298" s="755"/>
      <c r="BK298" s="755"/>
      <c r="BL298" s="755"/>
      <c r="BM298" s="755"/>
      <c r="BN298" s="755"/>
      <c r="BO298" s="755"/>
      <c r="BP298" s="755"/>
      <c r="BQ298" s="755"/>
      <c r="BR298" s="755"/>
      <c r="BS298" s="755"/>
      <c r="BT298" s="755"/>
      <c r="BU298" s="755"/>
      <c r="BV298" s="755"/>
      <c r="BW298" s="755"/>
      <c r="BX298" s="755"/>
      <c r="BY298" s="755"/>
      <c r="BZ298" s="755"/>
      <c r="CA298" s="755"/>
      <c r="CB298" s="755"/>
      <c r="CC298" s="755"/>
      <c r="CD298" s="755"/>
      <c r="CE298" s="755"/>
      <c r="CF298" s="755"/>
      <c r="CG298" s="755"/>
      <c r="CH298" s="755"/>
      <c r="CI298" s="755"/>
      <c r="CJ298" s="755"/>
      <c r="CK298" s="755"/>
      <c r="CL298" s="755"/>
      <c r="CM298" s="755"/>
      <c r="CN298" s="755"/>
      <c r="CO298" s="755"/>
      <c r="CP298" s="755"/>
      <c r="CQ298" s="755"/>
      <c r="CR298" s="755"/>
      <c r="CS298" s="755"/>
      <c r="CT298" s="755"/>
      <c r="CU298" s="755"/>
      <c r="CV298" s="755"/>
      <c r="CW298" s="755"/>
      <c r="CX298" s="755"/>
      <c r="CY298" s="755"/>
      <c r="CZ298" s="755"/>
      <c r="DA298" s="755"/>
      <c r="DB298" s="755"/>
      <c r="DC298" s="755"/>
      <c r="DD298" s="755"/>
      <c r="DE298" s="755"/>
      <c r="DF298" s="755"/>
      <c r="DG298" s="755"/>
      <c r="DH298" s="755"/>
      <c r="DI298" s="755"/>
      <c r="DJ298" s="755"/>
      <c r="DK298" s="755"/>
      <c r="DL298" s="755"/>
      <c r="DM298" s="755"/>
      <c r="DN298" s="755"/>
      <c r="DO298" s="755"/>
      <c r="DP298" s="755"/>
      <c r="DQ298" s="755"/>
      <c r="DR298" s="755"/>
      <c r="DS298" s="755"/>
      <c r="DT298" s="755"/>
      <c r="DU298" s="755"/>
      <c r="DV298" s="755"/>
      <c r="DW298" s="755"/>
      <c r="DX298" s="755"/>
      <c r="DY298" s="755"/>
      <c r="DZ298" s="755"/>
      <c r="EA298" s="755"/>
      <c r="EB298" s="755"/>
      <c r="EC298" s="755"/>
      <c r="ED298" s="755"/>
      <c r="EE298" s="755"/>
      <c r="EF298" s="755"/>
      <c r="EG298" s="755"/>
      <c r="EH298" s="755"/>
      <c r="EI298" s="755"/>
      <c r="EJ298" s="755"/>
      <c r="EK298" s="755"/>
      <c r="EL298" s="755"/>
      <c r="EM298" s="755"/>
      <c r="EN298" s="755"/>
      <c r="EO298" s="755"/>
      <c r="EP298" s="755"/>
      <c r="EQ298" s="755"/>
      <c r="ER298" s="755"/>
      <c r="ES298" s="755"/>
      <c r="ET298" s="755"/>
      <c r="EU298" s="755"/>
      <c r="EV298" s="755"/>
      <c r="EW298" s="755"/>
      <c r="EX298" s="755"/>
      <c r="EY298" s="755"/>
      <c r="EZ298" s="755"/>
      <c r="FA298" s="755"/>
      <c r="FB298" s="755"/>
      <c r="FC298" s="755"/>
      <c r="FD298" s="755"/>
      <c r="FE298" s="755"/>
      <c r="FF298" s="755"/>
      <c r="FG298" s="755"/>
      <c r="FH298" s="755"/>
      <c r="FI298" s="755"/>
      <c r="FJ298" s="755"/>
      <c r="FK298" s="755"/>
      <c r="FL298" s="755"/>
      <c r="FM298" s="755"/>
      <c r="FN298" s="755"/>
      <c r="FO298" s="755"/>
      <c r="FP298" s="755"/>
      <c r="FQ298" s="755"/>
      <c r="FR298" s="755"/>
      <c r="FS298" s="755"/>
      <c r="FT298" s="755"/>
      <c r="FU298" s="755"/>
      <c r="FV298" s="755"/>
      <c r="FW298" s="755"/>
      <c r="FX298" s="755"/>
      <c r="FY298" s="755"/>
      <c r="FZ298" s="755"/>
      <c r="GA298" s="755"/>
      <c r="GB298" s="755"/>
      <c r="GC298" s="755"/>
      <c r="GD298" s="755"/>
      <c r="GE298" s="755"/>
      <c r="GF298" s="755"/>
      <c r="GG298" s="755"/>
      <c r="GH298" s="755"/>
      <c r="GI298" s="755"/>
      <c r="GJ298" s="755"/>
      <c r="GK298" s="755"/>
      <c r="GL298" s="755"/>
      <c r="GM298" s="755"/>
      <c r="GN298" s="755"/>
      <c r="GO298" s="755"/>
      <c r="GP298" s="755"/>
      <c r="GQ298" s="755"/>
      <c r="GR298" s="755"/>
      <c r="GS298" s="755"/>
      <c r="GT298" s="755"/>
      <c r="GU298" s="755"/>
      <c r="GV298" s="755"/>
      <c r="GW298" s="755"/>
      <c r="GX298" s="755"/>
      <c r="GY298" s="755"/>
      <c r="GZ298" s="755"/>
      <c r="HA298" s="755"/>
      <c r="HB298" s="755"/>
      <c r="HC298" s="755"/>
      <c r="HD298" s="755"/>
      <c r="HE298" s="755"/>
      <c r="HF298" s="755"/>
      <c r="HG298" s="755"/>
      <c r="HH298" s="755"/>
      <c r="HI298" s="755"/>
      <c r="HJ298" s="755"/>
      <c r="HK298" s="755"/>
      <c r="HL298" s="755"/>
      <c r="HM298" s="755"/>
      <c r="HN298" s="755"/>
      <c r="HO298" s="755"/>
      <c r="HP298" s="755"/>
      <c r="HQ298" s="755"/>
      <c r="HR298" s="755"/>
      <c r="HS298" s="755"/>
      <c r="HT298" s="755"/>
      <c r="HU298" s="755"/>
      <c r="HV298" s="755"/>
      <c r="HW298" s="755"/>
      <c r="HX298" s="755"/>
      <c r="HY298" s="755"/>
      <c r="HZ298" s="755"/>
      <c r="IA298" s="755"/>
      <c r="IB298" s="755"/>
      <c r="IC298" s="755"/>
      <c r="ID298" s="755"/>
      <c r="IE298" s="755"/>
      <c r="IF298" s="755"/>
      <c r="IG298" s="755"/>
      <c r="IH298" s="755"/>
      <c r="II298" s="755"/>
      <c r="IJ298" s="755"/>
      <c r="IK298" s="755"/>
      <c r="IL298" s="755"/>
      <c r="IM298" s="755"/>
      <c r="IN298" s="755"/>
      <c r="IO298" s="755"/>
      <c r="IP298" s="755"/>
      <c r="IQ298" s="755"/>
      <c r="IR298" s="755"/>
      <c r="IS298" s="755"/>
      <c r="IT298" s="755"/>
      <c r="IU298" s="755"/>
      <c r="IV298" s="755"/>
      <c r="IW298" s="755"/>
      <c r="IX298" s="755"/>
      <c r="IY298" s="755"/>
      <c r="IZ298" s="755"/>
      <c r="JA298" s="755"/>
      <c r="JB298" s="755"/>
      <c r="JC298" s="755"/>
      <c r="JD298" s="755"/>
      <c r="JE298" s="755"/>
      <c r="JF298" s="755"/>
      <c r="JG298" s="755"/>
      <c r="JH298" s="755"/>
      <c r="JI298" s="755"/>
      <c r="JJ298" s="755"/>
      <c r="JK298" s="755"/>
      <c r="JL298" s="755"/>
      <c r="JM298" s="755"/>
      <c r="JN298" s="755"/>
      <c r="JO298" s="755"/>
      <c r="JP298" s="755"/>
      <c r="JQ298" s="755"/>
      <c r="JR298" s="755"/>
      <c r="JS298" s="755"/>
      <c r="JT298" s="755"/>
      <c r="JU298" s="755"/>
      <c r="JV298" s="755"/>
      <c r="JW298" s="755"/>
      <c r="JX298" s="755"/>
      <c r="JY298" s="755"/>
      <c r="JZ298" s="755"/>
      <c r="KA298" s="755"/>
      <c r="KB298" s="755"/>
      <c r="KC298" s="755"/>
      <c r="KD298" s="755"/>
      <c r="KE298" s="755"/>
      <c r="KF298" s="755"/>
      <c r="KG298" s="755"/>
      <c r="KH298" s="755"/>
      <c r="KI298" s="755"/>
      <c r="KJ298" s="755"/>
      <c r="KK298" s="755"/>
      <c r="KL298" s="755"/>
      <c r="KM298" s="755"/>
      <c r="KN298" s="755"/>
      <c r="KO298" s="755"/>
      <c r="KP298" s="755"/>
      <c r="KQ298" s="755"/>
      <c r="KR298" s="755"/>
      <c r="KS298" s="755"/>
      <c r="KT298" s="755"/>
      <c r="KU298" s="755"/>
      <c r="KV298" s="755"/>
      <c r="KW298" s="755"/>
      <c r="KX298" s="755"/>
      <c r="KY298" s="755"/>
      <c r="KZ298" s="755"/>
      <c r="LA298" s="755"/>
      <c r="LB298" s="755"/>
      <c r="LC298" s="755"/>
      <c r="LD298" s="755"/>
      <c r="LE298" s="755"/>
      <c r="LF298" s="755"/>
      <c r="LG298" s="755"/>
      <c r="LH298" s="755"/>
      <c r="LI298" s="755"/>
      <c r="LJ298" s="755"/>
      <c r="LK298" s="755"/>
      <c r="LL298" s="755"/>
      <c r="LM298" s="755"/>
      <c r="LN298" s="755"/>
      <c r="LO298" s="755"/>
      <c r="LP298" s="755"/>
      <c r="LQ298" s="755"/>
      <c r="LR298" s="755"/>
      <c r="LS298" s="755"/>
      <c r="LT298" s="755"/>
      <c r="LU298" s="755"/>
      <c r="LV298" s="755"/>
      <c r="LW298" s="755"/>
      <c r="LX298" s="755"/>
      <c r="LY298" s="755"/>
      <c r="LZ298" s="755"/>
      <c r="MA298" s="755"/>
      <c r="MB298" s="755"/>
      <c r="MC298" s="755"/>
      <c r="MD298" s="755"/>
      <c r="ME298" s="755"/>
      <c r="MF298" s="755"/>
      <c r="MG298" s="755"/>
      <c r="MH298" s="755"/>
      <c r="MI298" s="755"/>
      <c r="MJ298" s="755"/>
      <c r="MK298" s="755"/>
      <c r="ML298" s="755"/>
      <c r="MM298" s="755"/>
      <c r="MN298" s="755"/>
      <c r="MO298" s="755"/>
      <c r="MP298" s="755"/>
      <c r="MQ298" s="755"/>
      <c r="MR298" s="755"/>
      <c r="MS298" s="755"/>
      <c r="MT298" s="755"/>
      <c r="MU298" s="755"/>
      <c r="MV298" s="755"/>
      <c r="MW298" s="755"/>
      <c r="MX298" s="755"/>
      <c r="MY298" s="755"/>
      <c r="MZ298" s="755"/>
      <c r="NA298" s="755"/>
      <c r="NB298" s="755"/>
      <c r="NC298" s="755"/>
      <c r="ND298" s="755"/>
      <c r="NE298" s="755"/>
      <c r="NF298" s="755"/>
      <c r="NG298" s="755"/>
      <c r="NH298" s="755"/>
      <c r="NI298" s="755"/>
      <c r="NJ298" s="755"/>
      <c r="NK298" s="755"/>
      <c r="NL298" s="755"/>
      <c r="NM298" s="755"/>
      <c r="NN298" s="755"/>
      <c r="NO298" s="755"/>
      <c r="NP298" s="755"/>
      <c r="NQ298" s="755"/>
      <c r="NR298" s="755"/>
      <c r="NS298" s="755"/>
      <c r="NT298" s="755"/>
      <c r="NU298" s="755"/>
      <c r="NV298" s="755"/>
      <c r="NW298" s="755"/>
      <c r="NX298" s="755"/>
      <c r="NY298" s="755"/>
      <c r="NZ298" s="755"/>
      <c r="OA298" s="755"/>
      <c r="OB298" s="755"/>
      <c r="OC298" s="755"/>
      <c r="OD298" s="755"/>
      <c r="OE298" s="755"/>
      <c r="OF298" s="755"/>
      <c r="OG298" s="755"/>
      <c r="OH298" s="755"/>
      <c r="OI298" s="755"/>
      <c r="OJ298" s="755"/>
      <c r="OK298" s="755"/>
      <c r="OL298" s="755"/>
      <c r="OM298" s="755"/>
      <c r="ON298" s="755"/>
      <c r="OO298" s="755"/>
      <c r="OP298" s="755"/>
      <c r="OQ298" s="755"/>
      <c r="OR298" s="755"/>
      <c r="OS298" s="755"/>
      <c r="OT298" s="755"/>
      <c r="OU298" s="755"/>
      <c r="OV298" s="755"/>
      <c r="OW298" s="755"/>
      <c r="OX298" s="755"/>
      <c r="OY298" s="755"/>
      <c r="OZ298" s="755"/>
      <c r="PA298" s="755"/>
      <c r="PB298" s="755"/>
      <c r="PC298" s="755"/>
      <c r="PD298" s="755"/>
      <c r="PE298" s="755"/>
      <c r="PF298" s="755"/>
      <c r="PG298" s="755"/>
      <c r="PH298" s="755"/>
      <c r="PI298" s="755"/>
      <c r="PJ298" s="755"/>
      <c r="PK298" s="755"/>
      <c r="PL298" s="755"/>
      <c r="PM298" s="755"/>
      <c r="PN298" s="755"/>
      <c r="PO298" s="755"/>
      <c r="PP298" s="755"/>
      <c r="PQ298" s="755"/>
      <c r="PR298" s="755"/>
      <c r="PS298" s="755"/>
      <c r="PT298" s="755"/>
      <c r="PU298" s="755"/>
      <c r="PV298" s="755"/>
      <c r="PW298" s="755"/>
      <c r="PX298" s="755"/>
      <c r="PY298" s="755"/>
      <c r="PZ298" s="755"/>
      <c r="QA298" s="755"/>
      <c r="QB298" s="755"/>
      <c r="QC298" s="755"/>
      <c r="QD298" s="755"/>
      <c r="QE298" s="755"/>
      <c r="QF298" s="755"/>
      <c r="QG298" s="755"/>
      <c r="QH298" s="755"/>
      <c r="QI298" s="755"/>
      <c r="QJ298" s="755"/>
      <c r="QK298" s="755"/>
      <c r="QL298" s="755"/>
      <c r="QM298" s="755"/>
      <c r="QN298" s="755"/>
      <c r="QO298" s="755"/>
      <c r="QP298" s="755"/>
      <c r="QQ298" s="755"/>
      <c r="QR298" s="755"/>
      <c r="QS298" s="755"/>
      <c r="QT298" s="755"/>
      <c r="QU298" s="755"/>
      <c r="QV298" s="755"/>
      <c r="QW298" s="755"/>
      <c r="QX298" s="755"/>
      <c r="QY298" s="755"/>
      <c r="QZ298" s="755"/>
      <c r="RA298" s="755"/>
      <c r="RB298" s="755"/>
      <c r="RC298" s="755"/>
      <c r="RD298" s="755"/>
      <c r="RE298" s="755"/>
      <c r="RF298" s="755"/>
      <c r="RG298" s="755"/>
      <c r="RH298" s="755"/>
      <c r="RI298" s="755"/>
      <c r="RJ298" s="755"/>
      <c r="RK298" s="755"/>
      <c r="RL298" s="755"/>
      <c r="RM298" s="755"/>
      <c r="RN298" s="755"/>
      <c r="RO298" s="755"/>
      <c r="RP298" s="755"/>
      <c r="RQ298" s="755"/>
      <c r="RR298" s="755"/>
      <c r="RS298" s="755"/>
      <c r="RT298" s="755"/>
      <c r="RU298" s="755"/>
      <c r="RV298" s="755"/>
      <c r="RW298" s="755"/>
      <c r="RX298" s="755"/>
      <c r="RY298" s="755"/>
      <c r="RZ298" s="755"/>
      <c r="SA298" s="755"/>
      <c r="SB298" s="755"/>
      <c r="SC298" s="755"/>
      <c r="SD298" s="755"/>
      <c r="SE298" s="755"/>
      <c r="SF298" s="755"/>
      <c r="SG298" s="755"/>
      <c r="SH298" s="755"/>
      <c r="SI298" s="755"/>
      <c r="SJ298" s="755"/>
      <c r="SK298" s="755"/>
      <c r="SL298" s="755"/>
      <c r="SM298" s="755"/>
      <c r="SN298" s="755"/>
      <c r="SO298" s="755"/>
      <c r="SP298" s="755"/>
      <c r="SQ298" s="755"/>
      <c r="SR298" s="755"/>
      <c r="SS298" s="755"/>
      <c r="ST298" s="755"/>
      <c r="SU298" s="755"/>
      <c r="SV298" s="755"/>
      <c r="SW298" s="755"/>
      <c r="SX298" s="755"/>
      <c r="SY298" s="755"/>
      <c r="SZ298" s="755"/>
      <c r="TA298" s="755"/>
      <c r="TB298" s="755"/>
      <c r="TC298" s="755"/>
      <c r="TD298" s="755"/>
      <c r="TE298" s="755"/>
      <c r="TF298" s="755"/>
      <c r="TG298" s="755"/>
      <c r="TH298" s="755"/>
      <c r="TI298" s="755"/>
      <c r="TJ298" s="755"/>
      <c r="TK298" s="755"/>
      <c r="TL298" s="755"/>
      <c r="TM298" s="755"/>
      <c r="TN298" s="755"/>
      <c r="TO298" s="755"/>
      <c r="TP298" s="755"/>
      <c r="TQ298" s="755"/>
      <c r="TR298" s="755"/>
      <c r="TS298" s="755"/>
      <c r="TT298" s="755"/>
      <c r="TU298" s="755"/>
      <c r="TV298" s="755"/>
      <c r="TW298" s="755"/>
      <c r="TX298" s="755"/>
      <c r="TY298" s="755"/>
      <c r="TZ298" s="755"/>
      <c r="UA298" s="755"/>
      <c r="UB298" s="755"/>
      <c r="UC298" s="755"/>
      <c r="UD298" s="755"/>
      <c r="UE298" s="755"/>
      <c r="UF298" s="755"/>
      <c r="UG298" s="755"/>
      <c r="UH298" s="755"/>
      <c r="UI298" s="755"/>
      <c r="UJ298" s="755"/>
      <c r="UK298" s="755"/>
      <c r="UL298" s="755"/>
      <c r="UM298" s="755"/>
      <c r="UN298" s="755"/>
      <c r="UO298" s="755"/>
      <c r="UP298" s="755"/>
      <c r="UQ298" s="755"/>
      <c r="UR298" s="755"/>
      <c r="US298" s="755"/>
      <c r="UT298" s="755"/>
      <c r="UU298" s="755"/>
      <c r="UV298" s="755"/>
      <c r="UW298" s="755"/>
      <c r="UX298" s="755"/>
      <c r="UY298" s="755"/>
      <c r="UZ298" s="755"/>
      <c r="VA298" s="755"/>
      <c r="VB298" s="755"/>
      <c r="VC298" s="755"/>
      <c r="VD298" s="755"/>
      <c r="VE298" s="755"/>
      <c r="VF298" s="755"/>
      <c r="VG298" s="755"/>
      <c r="VH298" s="755"/>
      <c r="VI298" s="755"/>
      <c r="VJ298" s="755"/>
      <c r="VK298" s="755"/>
      <c r="VL298" s="755"/>
      <c r="VM298" s="755"/>
      <c r="VN298" s="755"/>
      <c r="VO298" s="755"/>
      <c r="VP298" s="755"/>
      <c r="VQ298" s="755"/>
      <c r="VR298" s="755"/>
      <c r="VS298" s="755"/>
      <c r="VT298" s="755"/>
      <c r="VU298" s="755"/>
      <c r="VV298" s="755"/>
      <c r="VW298" s="755"/>
      <c r="VX298" s="755"/>
      <c r="VY298" s="755"/>
      <c r="VZ298" s="755"/>
      <c r="WA298" s="755"/>
      <c r="WB298" s="755"/>
      <c r="WC298" s="755"/>
      <c r="WD298" s="755"/>
      <c r="WE298" s="755"/>
      <c r="WF298" s="755"/>
      <c r="WG298" s="755"/>
      <c r="WH298" s="755"/>
      <c r="WI298" s="755"/>
      <c r="WJ298" s="755"/>
      <c r="WK298" s="755"/>
      <c r="WL298" s="755"/>
      <c r="WM298" s="755"/>
      <c r="WN298" s="755"/>
      <c r="WO298" s="755"/>
      <c r="WP298" s="755"/>
      <c r="WQ298" s="755"/>
      <c r="WR298" s="755"/>
      <c r="WS298" s="755"/>
      <c r="WT298" s="755"/>
      <c r="WU298" s="755"/>
      <c r="WV298" s="755"/>
      <c r="WW298" s="755"/>
      <c r="WX298" s="755"/>
      <c r="WY298" s="755"/>
      <c r="WZ298" s="755"/>
      <c r="XA298" s="755"/>
      <c r="XB298" s="755"/>
      <c r="XC298" s="755"/>
      <c r="XD298" s="755"/>
      <c r="XE298" s="755"/>
      <c r="XF298" s="755"/>
      <c r="XG298" s="755"/>
      <c r="XH298" s="755"/>
      <c r="XI298" s="755"/>
      <c r="XJ298" s="755"/>
      <c r="XK298" s="755"/>
      <c r="XL298" s="755"/>
      <c r="XM298" s="755"/>
      <c r="XN298" s="755"/>
      <c r="XO298" s="755"/>
      <c r="XP298" s="755"/>
      <c r="XQ298" s="755"/>
      <c r="XR298" s="755"/>
      <c r="XS298" s="755"/>
      <c r="XT298" s="755"/>
      <c r="XU298" s="755"/>
      <c r="XV298" s="755"/>
      <c r="XW298" s="755"/>
      <c r="XX298" s="755"/>
      <c r="XY298" s="755"/>
      <c r="XZ298" s="755"/>
      <c r="YA298" s="755"/>
      <c r="YB298" s="755"/>
      <c r="YC298" s="755"/>
      <c r="YD298" s="755"/>
      <c r="YE298" s="755"/>
      <c r="YF298" s="755"/>
      <c r="YG298" s="755"/>
      <c r="YH298" s="755"/>
      <c r="YI298" s="755"/>
      <c r="YJ298" s="755"/>
      <c r="YK298" s="755"/>
      <c r="YL298" s="755"/>
      <c r="YM298" s="755"/>
      <c r="YN298" s="755"/>
      <c r="YO298" s="755"/>
      <c r="YP298" s="755"/>
      <c r="YQ298" s="755"/>
      <c r="YR298" s="755"/>
      <c r="YS298" s="755"/>
      <c r="YT298" s="755"/>
      <c r="YU298" s="755"/>
      <c r="YV298" s="755"/>
      <c r="YW298" s="755"/>
      <c r="YX298" s="755"/>
      <c r="YY298" s="755"/>
      <c r="YZ298" s="755"/>
      <c r="ZA298" s="755"/>
      <c r="ZB298" s="755"/>
      <c r="ZC298" s="755"/>
      <c r="ZD298" s="755"/>
      <c r="ZE298" s="755"/>
      <c r="ZF298" s="755"/>
      <c r="ZG298" s="755"/>
      <c r="ZH298" s="755"/>
      <c r="ZI298" s="755"/>
      <c r="ZJ298" s="755"/>
      <c r="ZK298" s="755"/>
      <c r="ZL298" s="755"/>
      <c r="ZM298" s="755"/>
      <c r="ZN298" s="755"/>
      <c r="ZO298" s="755"/>
      <c r="ZP298" s="755"/>
      <c r="ZQ298" s="755"/>
      <c r="ZR298" s="755"/>
      <c r="ZS298" s="755"/>
      <c r="ZT298" s="755"/>
      <c r="ZU298" s="755"/>
      <c r="ZV298" s="755"/>
      <c r="ZW298" s="755"/>
      <c r="ZX298" s="755"/>
      <c r="ZY298" s="755"/>
      <c r="ZZ298" s="755"/>
      <c r="AAA298" s="755"/>
      <c r="AAB298" s="755"/>
      <c r="AAC298" s="755"/>
      <c r="AAD298" s="755"/>
      <c r="AAE298" s="755"/>
      <c r="AAF298" s="755"/>
      <c r="AAG298" s="755"/>
      <c r="AAH298" s="755"/>
      <c r="AAI298" s="755"/>
      <c r="AAJ298" s="755"/>
      <c r="AAK298" s="755"/>
      <c r="AAL298" s="755"/>
      <c r="AAM298" s="755"/>
      <c r="AAN298" s="755"/>
      <c r="AAO298" s="755"/>
      <c r="AAP298" s="755"/>
      <c r="AAQ298" s="755"/>
      <c r="AAR298" s="755"/>
      <c r="AAS298" s="755"/>
      <c r="AAT298" s="755"/>
      <c r="AAU298" s="755"/>
      <c r="AAV298" s="755"/>
      <c r="AAW298" s="755"/>
      <c r="AAX298" s="755"/>
      <c r="AAY298" s="755"/>
      <c r="AAZ298" s="755"/>
      <c r="ABA298" s="755"/>
      <c r="ABB298" s="755"/>
      <c r="ABC298" s="755"/>
      <c r="ABD298" s="755"/>
      <c r="ABE298" s="755"/>
      <c r="ABF298" s="755"/>
      <c r="ABG298" s="755"/>
      <c r="ABH298" s="755"/>
      <c r="ABI298" s="755"/>
      <c r="ABJ298" s="755"/>
      <c r="ABK298" s="755"/>
      <c r="ABL298" s="755"/>
      <c r="ABM298" s="755"/>
      <c r="ABN298" s="755"/>
      <c r="ABO298" s="755"/>
      <c r="ABP298" s="755"/>
      <c r="ABQ298" s="755"/>
      <c r="ABR298" s="755"/>
      <c r="ABS298" s="755"/>
      <c r="ABT298" s="755"/>
      <c r="ABU298" s="755"/>
      <c r="ABV298" s="755"/>
      <c r="ABW298" s="755"/>
      <c r="ABX298" s="755"/>
      <c r="ABY298" s="755"/>
      <c r="ABZ298" s="755"/>
      <c r="ACA298" s="755"/>
      <c r="ACB298" s="755"/>
      <c r="ACC298" s="755"/>
      <c r="ACD298" s="755"/>
      <c r="ACE298" s="755"/>
      <c r="ACF298" s="755"/>
      <c r="ACG298" s="755"/>
      <c r="ACH298" s="755"/>
      <c r="ACI298" s="755"/>
      <c r="ACJ298" s="755"/>
      <c r="ACK298" s="755"/>
      <c r="ACL298" s="755"/>
      <c r="ACM298" s="755"/>
      <c r="ACN298" s="755"/>
      <c r="ACO298" s="755"/>
      <c r="ACP298" s="755"/>
      <c r="ACQ298" s="755"/>
      <c r="ACR298" s="755"/>
      <c r="ACS298" s="755"/>
      <c r="ACT298" s="755"/>
      <c r="ACU298" s="755"/>
      <c r="ACV298" s="755"/>
      <c r="ACW298" s="755"/>
      <c r="ACX298" s="755"/>
      <c r="ACY298" s="755"/>
      <c r="ACZ298" s="755"/>
      <c r="ADA298" s="755"/>
      <c r="ADB298" s="755"/>
      <c r="ADC298" s="755"/>
      <c r="ADD298" s="755"/>
      <c r="ADE298" s="755"/>
      <c r="ADF298" s="755"/>
      <c r="ADG298" s="755"/>
      <c r="ADH298" s="755"/>
      <c r="ADI298" s="755"/>
      <c r="ADJ298" s="755"/>
      <c r="ADK298" s="755"/>
      <c r="ADL298" s="755"/>
      <c r="ADM298" s="755"/>
      <c r="ADN298" s="755"/>
      <c r="ADO298" s="755"/>
      <c r="ADP298" s="755"/>
      <c r="ADQ298" s="755"/>
      <c r="ADR298" s="755"/>
      <c r="ADS298" s="755"/>
      <c r="ADT298" s="755"/>
      <c r="ADU298" s="755"/>
      <c r="ADV298" s="755"/>
      <c r="ADW298" s="755"/>
      <c r="ADX298" s="755"/>
      <c r="ADY298" s="755"/>
      <c r="ADZ298" s="755"/>
      <c r="AEA298" s="755"/>
      <c r="AEB298" s="755"/>
      <c r="AEC298" s="755"/>
      <c r="AED298" s="755"/>
      <c r="AEE298" s="755"/>
      <c r="AEF298" s="755"/>
      <c r="AEG298" s="755"/>
      <c r="AEH298" s="755"/>
      <c r="AEI298" s="755"/>
      <c r="AEJ298" s="755"/>
      <c r="AEK298" s="755"/>
      <c r="AEL298" s="755"/>
      <c r="AEM298" s="755"/>
      <c r="AEN298" s="755"/>
      <c r="AEO298" s="755"/>
      <c r="AEP298" s="755"/>
      <c r="AEQ298" s="755"/>
      <c r="AER298" s="755"/>
      <c r="AES298" s="755"/>
      <c r="AET298" s="755"/>
      <c r="AEU298" s="755"/>
      <c r="AEV298" s="755"/>
      <c r="AEW298" s="755"/>
      <c r="AEX298" s="755"/>
      <c r="AEY298" s="755"/>
      <c r="AEZ298" s="755"/>
      <c r="AFA298" s="755"/>
      <c r="AFB298" s="755"/>
      <c r="AFC298" s="755"/>
      <c r="AFD298" s="755"/>
      <c r="AFE298" s="755"/>
      <c r="AFF298" s="755"/>
      <c r="AFG298" s="755"/>
      <c r="AFH298" s="755"/>
      <c r="AFI298" s="755"/>
      <c r="AFJ298" s="755"/>
      <c r="AFK298" s="755"/>
      <c r="AFL298" s="755"/>
      <c r="AFM298" s="755"/>
      <c r="AFN298" s="755"/>
      <c r="AFO298" s="755"/>
      <c r="AFP298" s="755"/>
      <c r="AFQ298" s="755"/>
      <c r="AFR298" s="755"/>
      <c r="AFS298" s="755"/>
      <c r="AFT298" s="755"/>
      <c r="AFU298" s="755"/>
      <c r="AFV298" s="755"/>
      <c r="AFW298" s="755"/>
      <c r="AFX298" s="755"/>
      <c r="AFY298" s="755"/>
      <c r="AFZ298" s="755"/>
      <c r="AGA298" s="755"/>
      <c r="AGB298" s="755"/>
      <c r="AGC298" s="755"/>
      <c r="AGD298" s="755"/>
      <c r="AGE298" s="755"/>
      <c r="AGF298" s="755"/>
      <c r="AGG298" s="755"/>
      <c r="AGH298" s="755"/>
      <c r="AGI298" s="755"/>
      <c r="AGJ298" s="755"/>
      <c r="AGK298" s="755"/>
      <c r="AGL298" s="755"/>
      <c r="AGM298" s="755"/>
      <c r="AGN298" s="755"/>
      <c r="AGO298" s="755"/>
      <c r="AGP298" s="755"/>
      <c r="AGQ298" s="755"/>
      <c r="AGR298" s="755"/>
      <c r="AGS298" s="755"/>
      <c r="AGT298" s="755"/>
      <c r="AGU298" s="755"/>
      <c r="AGV298" s="755"/>
      <c r="AGW298" s="755"/>
      <c r="AGX298" s="755"/>
      <c r="AGY298" s="755"/>
      <c r="AGZ298" s="755"/>
      <c r="AHA298" s="755"/>
      <c r="AHB298" s="755"/>
      <c r="AHC298" s="755"/>
      <c r="AHD298" s="755"/>
      <c r="AHE298" s="755"/>
      <c r="AHF298" s="755"/>
      <c r="AHG298" s="755"/>
      <c r="AHH298" s="755"/>
      <c r="AHI298" s="755"/>
      <c r="AHJ298" s="755"/>
      <c r="AHK298" s="755"/>
      <c r="AHL298" s="755"/>
      <c r="AHM298" s="755"/>
      <c r="AHN298" s="755"/>
      <c r="AHO298" s="755"/>
      <c r="AHP298" s="755"/>
      <c r="AHQ298" s="755"/>
      <c r="AHR298" s="755"/>
      <c r="AHS298" s="755"/>
      <c r="AHT298" s="755"/>
      <c r="AHU298" s="755"/>
      <c r="AHV298" s="755"/>
      <c r="AHW298" s="755"/>
      <c r="AHX298" s="755"/>
      <c r="AHY298" s="755"/>
      <c r="AHZ298" s="755"/>
      <c r="AIA298" s="755"/>
      <c r="AIB298" s="755"/>
      <c r="AIC298" s="755"/>
      <c r="AID298" s="755"/>
      <c r="AIE298" s="755"/>
      <c r="AIF298" s="755"/>
      <c r="AIG298" s="755"/>
      <c r="AIH298" s="755"/>
      <c r="AII298" s="755"/>
      <c r="AIJ298" s="755"/>
      <c r="AIK298" s="755"/>
      <c r="AIL298" s="755"/>
      <c r="AIM298" s="755"/>
      <c r="AIN298" s="755"/>
      <c r="AIO298" s="755"/>
      <c r="AIP298" s="755"/>
      <c r="AIQ298" s="755"/>
      <c r="AIR298" s="755"/>
      <c r="AIS298" s="755"/>
      <c r="AIT298" s="755"/>
      <c r="AIU298" s="755"/>
      <c r="AIV298" s="755"/>
      <c r="AIW298" s="755"/>
      <c r="AIX298" s="755"/>
      <c r="AIY298" s="755"/>
      <c r="AIZ298" s="755"/>
      <c r="AJA298" s="755"/>
      <c r="AJB298" s="755"/>
      <c r="AJC298" s="755"/>
      <c r="AJD298" s="755"/>
      <c r="AJE298" s="755"/>
      <c r="AJF298" s="755"/>
      <c r="AJG298" s="755"/>
      <c r="AJH298" s="755"/>
      <c r="AJI298" s="755"/>
      <c r="AJJ298" s="755"/>
      <c r="AJK298" s="755"/>
      <c r="AJL298" s="755"/>
      <c r="AJM298" s="755"/>
      <c r="AJN298" s="755"/>
      <c r="AJO298" s="755"/>
      <c r="AJP298" s="755"/>
      <c r="AJQ298" s="755"/>
      <c r="AJR298" s="755"/>
      <c r="AJS298" s="755"/>
      <c r="AJT298" s="755"/>
      <c r="AJU298" s="755"/>
      <c r="AJV298" s="755"/>
      <c r="AJW298" s="755"/>
      <c r="AJX298" s="755"/>
      <c r="AJY298" s="755"/>
      <c r="AJZ298" s="755"/>
      <c r="AKA298" s="755"/>
      <c r="AKB298" s="755"/>
      <c r="AKC298" s="755"/>
      <c r="AKD298" s="755"/>
      <c r="AKE298" s="755"/>
      <c r="AKF298" s="755"/>
      <c r="AKG298" s="755"/>
      <c r="AKH298" s="755"/>
      <c r="AKI298" s="755"/>
      <c r="AKJ298" s="755"/>
      <c r="AKK298" s="755"/>
      <c r="AKL298" s="755"/>
      <c r="AKM298" s="755"/>
      <c r="AKN298" s="755"/>
      <c r="AKO298" s="755"/>
      <c r="AKP298" s="755"/>
      <c r="AKQ298" s="755"/>
      <c r="AKR298" s="755"/>
      <c r="AKS298" s="755"/>
      <c r="AKT298" s="755"/>
      <c r="AKU298" s="755"/>
      <c r="AKV298" s="755"/>
      <c r="AKW298" s="755"/>
      <c r="AKX298" s="755"/>
      <c r="AKY298" s="755"/>
      <c r="AKZ298" s="755"/>
      <c r="ALA298" s="755"/>
      <c r="ALB298" s="755"/>
      <c r="ALC298" s="755"/>
      <c r="ALD298" s="755"/>
      <c r="ALE298" s="755"/>
      <c r="ALF298" s="755"/>
      <c r="ALG298" s="755"/>
      <c r="ALH298" s="755"/>
      <c r="ALI298" s="755"/>
      <c r="ALJ298" s="755"/>
      <c r="ALK298" s="755"/>
      <c r="ALL298" s="755"/>
      <c r="ALM298" s="755"/>
      <c r="ALN298" s="755"/>
      <c r="ALO298" s="755"/>
      <c r="ALP298" s="755"/>
      <c r="ALQ298" s="755"/>
      <c r="ALR298" s="755"/>
      <c r="ALS298" s="755"/>
      <c r="ALT298" s="755"/>
      <c r="ALU298" s="755"/>
      <c r="ALV298" s="755"/>
      <c r="ALW298" s="755"/>
      <c r="ALX298" s="755"/>
      <c r="ALY298" s="755"/>
      <c r="ALZ298" s="755"/>
      <c r="AMA298" s="755"/>
      <c r="AMB298" s="755"/>
      <c r="AMC298" s="755"/>
      <c r="AMD298" s="755"/>
      <c r="AME298" s="755"/>
      <c r="AMF298" s="755"/>
      <c r="AMG298" s="755"/>
      <c r="AMH298" s="755"/>
      <c r="AMI298" s="755"/>
      <c r="AMJ298" s="755"/>
      <c r="AMK298" s="755"/>
      <c r="AML298" s="755"/>
      <c r="AMM298" s="755"/>
      <c r="AMN298" s="755"/>
      <c r="AMO298" s="755"/>
      <c r="AMP298" s="755"/>
      <c r="AMQ298" s="755"/>
      <c r="AMR298" s="755"/>
      <c r="AMS298" s="755"/>
      <c r="AMT298" s="755"/>
      <c r="AMU298" s="755"/>
      <c r="AMV298" s="755"/>
      <c r="AMW298" s="755"/>
      <c r="AMX298" s="755"/>
      <c r="AMY298" s="755"/>
      <c r="AMZ298" s="755"/>
      <c r="ANA298" s="755"/>
      <c r="ANB298" s="755"/>
      <c r="ANC298" s="755"/>
      <c r="AND298" s="755"/>
      <c r="ANE298" s="755"/>
      <c r="ANF298" s="755"/>
      <c r="ANG298" s="755"/>
      <c r="ANH298" s="755"/>
      <c r="ANI298" s="755"/>
      <c r="ANJ298" s="755"/>
      <c r="ANK298" s="755"/>
      <c r="ANL298" s="755"/>
      <c r="ANM298" s="755"/>
      <c r="ANN298" s="755"/>
      <c r="ANO298" s="755"/>
      <c r="ANP298" s="755"/>
      <c r="ANQ298" s="755"/>
      <c r="ANR298" s="755"/>
      <c r="ANS298" s="755"/>
      <c r="ANT298" s="755"/>
      <c r="ANU298" s="755"/>
      <c r="ANV298" s="755"/>
      <c r="ANW298" s="755"/>
      <c r="ANX298" s="755"/>
      <c r="ANY298" s="755"/>
      <c r="ANZ298" s="755"/>
      <c r="AOA298" s="755"/>
      <c r="AOB298" s="755"/>
      <c r="AOC298" s="755"/>
      <c r="AOD298" s="755"/>
      <c r="AOE298" s="755"/>
      <c r="AOF298" s="755"/>
      <c r="AOG298" s="755"/>
      <c r="AOH298" s="755"/>
      <c r="AOI298" s="755"/>
      <c r="AOJ298" s="755"/>
      <c r="AOK298" s="755"/>
      <c r="AOL298" s="755"/>
      <c r="AOM298" s="755"/>
      <c r="AON298" s="755"/>
      <c r="AOO298" s="755"/>
      <c r="AOP298" s="755"/>
      <c r="AOQ298" s="755"/>
      <c r="AOR298" s="755"/>
      <c r="AOS298" s="755"/>
      <c r="AOT298" s="755"/>
      <c r="AOU298" s="755"/>
      <c r="AOV298" s="755"/>
      <c r="AOW298" s="755"/>
      <c r="AOX298" s="755"/>
      <c r="AOY298" s="755"/>
      <c r="AOZ298" s="755"/>
      <c r="APA298" s="755"/>
      <c r="APB298" s="755"/>
      <c r="APC298" s="755"/>
      <c r="APD298" s="755"/>
      <c r="APE298" s="755"/>
      <c r="APF298" s="755"/>
      <c r="APG298" s="755"/>
      <c r="APH298" s="755"/>
      <c r="API298" s="755"/>
      <c r="APJ298" s="755"/>
      <c r="APK298" s="755"/>
      <c r="APL298" s="755"/>
      <c r="APM298" s="755"/>
      <c r="APN298" s="755"/>
      <c r="APO298" s="755"/>
      <c r="APP298" s="755"/>
      <c r="APQ298" s="755"/>
      <c r="APR298" s="755"/>
      <c r="APS298" s="755"/>
      <c r="APT298" s="755"/>
      <c r="APU298" s="755"/>
      <c r="APV298" s="755"/>
      <c r="APW298" s="755"/>
      <c r="APX298" s="755"/>
      <c r="APY298" s="755"/>
      <c r="APZ298" s="755"/>
      <c r="AQA298" s="755"/>
      <c r="AQB298" s="755"/>
      <c r="AQC298" s="755"/>
      <c r="AQD298" s="755"/>
      <c r="AQE298" s="755"/>
      <c r="AQF298" s="755"/>
      <c r="AQG298" s="755"/>
      <c r="AQH298" s="755"/>
      <c r="AQI298" s="755"/>
      <c r="AQJ298" s="755"/>
      <c r="AQK298" s="755"/>
      <c r="AQL298" s="755"/>
      <c r="AQM298" s="755"/>
      <c r="AQN298" s="755"/>
      <c r="AQO298" s="755"/>
      <c r="AQP298" s="755"/>
      <c r="AQQ298" s="755"/>
      <c r="AQR298" s="755"/>
      <c r="AQS298" s="755"/>
      <c r="AQT298" s="755"/>
      <c r="AQU298" s="755"/>
      <c r="AQV298" s="755"/>
      <c r="AQW298" s="755"/>
      <c r="AQX298" s="755"/>
      <c r="AQY298" s="755"/>
      <c r="AQZ298" s="755"/>
      <c r="ARA298" s="755"/>
      <c r="ARB298" s="755"/>
      <c r="ARC298" s="755"/>
      <c r="ARD298" s="755"/>
      <c r="ARE298" s="755"/>
      <c r="ARF298" s="755"/>
      <c r="ARG298" s="755"/>
      <c r="ARH298" s="755"/>
      <c r="ARI298" s="755"/>
      <c r="ARJ298" s="755"/>
      <c r="ARK298" s="755"/>
      <c r="ARL298" s="755"/>
      <c r="ARM298" s="755"/>
      <c r="ARN298" s="755"/>
      <c r="ARO298" s="755"/>
      <c r="ARP298" s="755"/>
      <c r="ARQ298" s="755"/>
      <c r="ARR298" s="755"/>
      <c r="ARS298" s="755"/>
      <c r="ART298" s="755"/>
      <c r="ARU298" s="755"/>
      <c r="ARV298" s="755"/>
      <c r="ARW298" s="755"/>
      <c r="ARX298" s="755"/>
      <c r="ARY298" s="755"/>
      <c r="ARZ298" s="755"/>
      <c r="ASA298" s="755"/>
      <c r="ASB298" s="755"/>
      <c r="ASC298" s="755"/>
      <c r="ASD298" s="755"/>
      <c r="ASE298" s="755"/>
      <c r="ASF298" s="755"/>
      <c r="ASG298" s="755"/>
      <c r="ASH298" s="755"/>
      <c r="ASI298" s="755"/>
      <c r="ASJ298" s="755"/>
      <c r="ASK298" s="755"/>
      <c r="ASL298" s="755"/>
      <c r="ASM298" s="755"/>
      <c r="ASN298" s="755"/>
      <c r="ASO298" s="755"/>
      <c r="ASP298" s="755"/>
      <c r="ASQ298" s="755"/>
      <c r="ASR298" s="755"/>
      <c r="ASS298" s="755"/>
      <c r="AST298" s="755"/>
      <c r="ASU298" s="755"/>
      <c r="ASV298" s="755"/>
      <c r="ASW298" s="755"/>
      <c r="ASX298" s="755"/>
      <c r="ASY298" s="755"/>
      <c r="ASZ298" s="755"/>
      <c r="ATA298" s="755"/>
      <c r="ATB298" s="755"/>
      <c r="ATC298" s="755"/>
      <c r="ATD298" s="755"/>
      <c r="ATE298" s="755"/>
      <c r="ATF298" s="755"/>
      <c r="ATG298" s="755"/>
      <c r="ATH298" s="755"/>
      <c r="ATI298" s="755"/>
      <c r="ATJ298" s="755"/>
      <c r="ATK298" s="755"/>
      <c r="ATL298" s="755"/>
      <c r="ATM298" s="755"/>
      <c r="ATN298" s="755"/>
      <c r="ATO298" s="755"/>
      <c r="ATP298" s="755"/>
      <c r="ATQ298" s="755"/>
      <c r="ATR298" s="755"/>
      <c r="ATS298" s="755"/>
      <c r="ATT298" s="755"/>
      <c r="ATU298" s="755"/>
      <c r="ATV298" s="755"/>
      <c r="ATW298" s="755"/>
      <c r="ATX298" s="755"/>
      <c r="ATY298" s="755"/>
      <c r="ATZ298" s="755"/>
      <c r="AUA298" s="755"/>
      <c r="AUB298" s="755"/>
      <c r="AUC298" s="755"/>
      <c r="AUD298" s="755"/>
      <c r="AUE298" s="755"/>
      <c r="AUF298" s="755"/>
      <c r="AUG298" s="755"/>
      <c r="AUH298" s="755"/>
      <c r="AUI298" s="755"/>
      <c r="AUJ298" s="755"/>
      <c r="AUK298" s="755"/>
      <c r="AUL298" s="755"/>
      <c r="AUM298" s="755"/>
      <c r="AUN298" s="755"/>
      <c r="AUO298" s="755"/>
      <c r="AUP298" s="755"/>
      <c r="AUQ298" s="755"/>
      <c r="AUR298" s="755"/>
      <c r="AUS298" s="755"/>
      <c r="AUT298" s="755"/>
      <c r="AUU298" s="755"/>
      <c r="AUV298" s="755"/>
      <c r="AUW298" s="755"/>
      <c r="AUX298" s="755"/>
      <c r="AUY298" s="755"/>
      <c r="AUZ298" s="755"/>
      <c r="AVA298" s="755"/>
      <c r="AVB298" s="755"/>
      <c r="AVC298" s="755"/>
      <c r="AVD298" s="755"/>
      <c r="AVE298" s="755"/>
      <c r="AVF298" s="755"/>
      <c r="AVG298" s="755"/>
      <c r="AVH298" s="755"/>
      <c r="AVI298" s="755"/>
      <c r="AVJ298" s="755"/>
      <c r="AVK298" s="755"/>
      <c r="AVL298" s="755"/>
      <c r="AVM298" s="755"/>
      <c r="AVN298" s="755"/>
      <c r="AVO298" s="755"/>
      <c r="AVP298" s="755"/>
      <c r="AVQ298" s="755"/>
      <c r="AVR298" s="755"/>
      <c r="AVS298" s="755"/>
      <c r="AVT298" s="755"/>
      <c r="AVU298" s="755"/>
      <c r="AVV298" s="755"/>
      <c r="AVW298" s="755"/>
      <c r="AVX298" s="755"/>
      <c r="AVY298" s="755"/>
      <c r="AVZ298" s="755"/>
      <c r="AWA298" s="755"/>
      <c r="AWB298" s="755"/>
      <c r="AWC298" s="755"/>
      <c r="AWD298" s="755"/>
      <c r="AWE298" s="755"/>
      <c r="AWF298" s="755"/>
      <c r="AWG298" s="755"/>
      <c r="AWH298" s="755"/>
      <c r="AWI298" s="755"/>
      <c r="AWJ298" s="755"/>
      <c r="AWK298" s="755"/>
      <c r="AWL298" s="755"/>
      <c r="AWM298" s="755"/>
      <c r="AWN298" s="755"/>
      <c r="AWO298" s="755"/>
      <c r="AWP298" s="755"/>
      <c r="AWQ298" s="755"/>
      <c r="AWR298" s="755"/>
      <c r="AWS298" s="755"/>
      <c r="AWT298" s="755"/>
      <c r="AWU298" s="755"/>
      <c r="AWV298" s="755"/>
      <c r="AWW298" s="755"/>
      <c r="AWX298" s="755"/>
      <c r="AWY298" s="755"/>
      <c r="AWZ298" s="755"/>
      <c r="AXA298" s="755"/>
      <c r="AXB298" s="755"/>
      <c r="AXC298" s="755"/>
      <c r="AXD298" s="755"/>
      <c r="AXE298" s="755"/>
      <c r="AXF298" s="755"/>
      <c r="AXG298" s="755"/>
      <c r="AXH298" s="755"/>
      <c r="AXI298" s="755"/>
      <c r="AXJ298" s="755"/>
      <c r="AXK298" s="755"/>
      <c r="AXL298" s="755"/>
      <c r="AXM298" s="755"/>
      <c r="AXN298" s="755"/>
      <c r="AXO298" s="755"/>
      <c r="AXP298" s="755"/>
      <c r="AXQ298" s="755"/>
      <c r="AXR298" s="755"/>
      <c r="AXS298" s="755"/>
      <c r="AXT298" s="755"/>
      <c r="AXU298" s="755"/>
      <c r="AXV298" s="755"/>
      <c r="AXW298" s="755"/>
      <c r="AXX298" s="755"/>
      <c r="AXY298" s="755"/>
      <c r="AXZ298" s="755"/>
      <c r="AYA298" s="755"/>
      <c r="AYB298" s="755"/>
      <c r="AYC298" s="755"/>
      <c r="AYD298" s="755"/>
      <c r="AYE298" s="755"/>
      <c r="AYF298" s="755"/>
      <c r="AYG298" s="755"/>
      <c r="AYH298" s="755"/>
      <c r="AYI298" s="755"/>
      <c r="AYJ298" s="755"/>
      <c r="AYK298" s="755"/>
      <c r="AYL298" s="755"/>
      <c r="AYM298" s="755"/>
      <c r="AYN298" s="755"/>
      <c r="AYO298" s="755"/>
      <c r="AYP298" s="755"/>
      <c r="AYQ298" s="755"/>
      <c r="AYR298" s="755"/>
      <c r="AYS298" s="755"/>
      <c r="AYT298" s="755"/>
      <c r="AYU298" s="755"/>
      <c r="AYV298" s="755"/>
      <c r="AYW298" s="755"/>
      <c r="AYX298" s="755"/>
      <c r="AYY298" s="755"/>
      <c r="AYZ298" s="755"/>
      <c r="AZA298" s="755"/>
      <c r="AZB298" s="755"/>
      <c r="AZC298" s="755"/>
      <c r="AZD298" s="755"/>
      <c r="AZE298" s="755"/>
      <c r="AZF298" s="755"/>
      <c r="AZG298" s="755"/>
      <c r="AZH298" s="755"/>
      <c r="AZI298" s="755"/>
      <c r="AZJ298" s="755"/>
      <c r="AZK298" s="755"/>
      <c r="AZL298" s="755"/>
      <c r="AZM298" s="755"/>
      <c r="AZN298" s="755"/>
      <c r="AZO298" s="755"/>
      <c r="AZP298" s="755"/>
      <c r="AZQ298" s="755"/>
      <c r="AZR298" s="755"/>
      <c r="AZS298" s="755"/>
      <c r="AZT298" s="755"/>
      <c r="AZU298" s="755"/>
      <c r="AZV298" s="755"/>
      <c r="AZW298" s="755"/>
      <c r="AZX298" s="755"/>
      <c r="AZY298" s="755"/>
      <c r="AZZ298" s="755"/>
      <c r="BAA298" s="755"/>
      <c r="BAB298" s="755"/>
      <c r="BAC298" s="755"/>
      <c r="BAD298" s="755"/>
      <c r="BAE298" s="755"/>
      <c r="BAF298" s="755"/>
      <c r="BAG298" s="755"/>
      <c r="BAH298" s="755"/>
      <c r="BAI298" s="755"/>
      <c r="BAJ298" s="755"/>
      <c r="BAK298" s="755"/>
      <c r="BAL298" s="755"/>
      <c r="BAM298" s="755"/>
      <c r="BAN298" s="755"/>
      <c r="BAO298" s="755"/>
      <c r="BAP298" s="755"/>
      <c r="BAQ298" s="755"/>
      <c r="BAR298" s="755"/>
      <c r="BAS298" s="755"/>
      <c r="BAT298" s="755"/>
      <c r="BAU298" s="755"/>
      <c r="BAV298" s="755"/>
      <c r="BAW298" s="755"/>
      <c r="BAX298" s="755"/>
      <c r="BAY298" s="755"/>
      <c r="BAZ298" s="755"/>
      <c r="BBA298" s="755"/>
      <c r="BBB298" s="755"/>
      <c r="BBC298" s="755"/>
      <c r="BBD298" s="755"/>
      <c r="BBE298" s="755"/>
      <c r="BBF298" s="755"/>
      <c r="BBG298" s="755"/>
      <c r="BBH298" s="755"/>
      <c r="BBI298" s="755"/>
      <c r="BBJ298" s="755"/>
      <c r="BBK298" s="755"/>
      <c r="BBL298" s="755"/>
      <c r="BBM298" s="755"/>
      <c r="BBN298" s="755"/>
      <c r="BBO298" s="755"/>
      <c r="BBP298" s="755"/>
      <c r="BBQ298" s="755"/>
      <c r="BBR298" s="755"/>
      <c r="BBS298" s="755"/>
      <c r="BBT298" s="755"/>
      <c r="BBU298" s="755"/>
      <c r="BBV298" s="755"/>
      <c r="BBW298" s="755"/>
      <c r="BBX298" s="755"/>
      <c r="BBY298" s="755"/>
      <c r="BBZ298" s="755"/>
      <c r="BCA298" s="755"/>
      <c r="BCB298" s="755"/>
      <c r="BCC298" s="755"/>
      <c r="BCD298" s="755"/>
      <c r="BCE298" s="755"/>
      <c r="BCF298" s="755"/>
      <c r="BCG298" s="755"/>
      <c r="BCH298" s="755"/>
      <c r="BCI298" s="755"/>
      <c r="BCJ298" s="755"/>
      <c r="BCK298" s="755"/>
      <c r="BCL298" s="755"/>
      <c r="BCM298" s="755"/>
      <c r="BCN298" s="755"/>
      <c r="BCO298" s="755"/>
      <c r="BCP298" s="755"/>
      <c r="BCQ298" s="755"/>
      <c r="BCR298" s="755"/>
      <c r="BCS298" s="755"/>
      <c r="BCT298" s="755"/>
      <c r="BCU298" s="755"/>
      <c r="BCV298" s="755"/>
      <c r="BCW298" s="755"/>
      <c r="BCX298" s="755"/>
      <c r="BCY298" s="755"/>
      <c r="BCZ298" s="755"/>
      <c r="BDA298" s="755"/>
      <c r="BDB298" s="755"/>
      <c r="BDC298" s="755"/>
      <c r="BDD298" s="755"/>
      <c r="BDE298" s="755"/>
      <c r="BDF298" s="755"/>
      <c r="BDG298" s="755"/>
      <c r="BDH298" s="755"/>
      <c r="BDI298" s="755"/>
      <c r="BDJ298" s="755"/>
      <c r="BDK298" s="755"/>
      <c r="BDL298" s="755"/>
      <c r="BDM298" s="755"/>
      <c r="BDN298" s="755"/>
      <c r="BDO298" s="755"/>
      <c r="BDP298" s="755"/>
      <c r="BDQ298" s="755"/>
      <c r="BDR298" s="755"/>
      <c r="BDS298" s="755"/>
      <c r="BDT298" s="755"/>
      <c r="BDU298" s="755"/>
      <c r="BDV298" s="755"/>
      <c r="BDW298" s="755"/>
      <c r="BDX298" s="755"/>
      <c r="BDY298" s="755"/>
      <c r="BDZ298" s="755"/>
      <c r="BEA298" s="755"/>
      <c r="BEB298" s="755"/>
      <c r="BEC298" s="755"/>
      <c r="BED298" s="755"/>
      <c r="BEE298" s="755"/>
      <c r="BEF298" s="755"/>
      <c r="BEG298" s="755"/>
      <c r="BEH298" s="755"/>
      <c r="BEI298" s="755"/>
      <c r="BEJ298" s="755"/>
      <c r="BEK298" s="755"/>
      <c r="BEL298" s="755"/>
      <c r="BEM298" s="755"/>
      <c r="BEN298" s="755"/>
      <c r="BEO298" s="755"/>
      <c r="BEP298" s="755"/>
      <c r="BEQ298" s="755"/>
      <c r="BER298" s="755"/>
      <c r="BES298" s="755"/>
      <c r="BET298" s="755"/>
      <c r="BEU298" s="755"/>
      <c r="BEV298" s="755"/>
      <c r="BEW298" s="755"/>
      <c r="BEX298" s="755"/>
      <c r="BEY298" s="755"/>
      <c r="BEZ298" s="755"/>
      <c r="BFA298" s="755"/>
      <c r="BFB298" s="755"/>
      <c r="BFC298" s="755"/>
      <c r="BFD298" s="755"/>
      <c r="BFE298" s="755"/>
      <c r="BFF298" s="755"/>
      <c r="BFG298" s="755"/>
      <c r="BFH298" s="755"/>
      <c r="BFI298" s="755"/>
      <c r="BFJ298" s="755"/>
      <c r="BFK298" s="755"/>
      <c r="BFL298" s="755"/>
      <c r="BFM298" s="755"/>
      <c r="BFN298" s="755"/>
      <c r="BFO298" s="755"/>
      <c r="BFP298" s="755"/>
      <c r="BFQ298" s="755"/>
      <c r="BFR298" s="755"/>
      <c r="BFS298" s="755"/>
      <c r="BFT298" s="755"/>
      <c r="BFU298" s="755"/>
      <c r="BFV298" s="755"/>
      <c r="BFW298" s="755"/>
      <c r="BFX298" s="755"/>
      <c r="BFY298" s="755"/>
      <c r="BFZ298" s="755"/>
      <c r="BGA298" s="755"/>
      <c r="BGB298" s="755"/>
      <c r="BGC298" s="755"/>
      <c r="BGD298" s="755"/>
      <c r="BGE298" s="755"/>
      <c r="BGF298" s="755"/>
      <c r="BGG298" s="755"/>
      <c r="BGH298" s="755"/>
      <c r="BGI298" s="755"/>
      <c r="BGJ298" s="755"/>
      <c r="BGK298" s="755"/>
      <c r="BGL298" s="755"/>
      <c r="BGM298" s="755"/>
      <c r="BGN298" s="755"/>
      <c r="BGO298" s="755"/>
      <c r="BGP298" s="755"/>
      <c r="BGQ298" s="755"/>
      <c r="BGR298" s="755"/>
      <c r="BGS298" s="755"/>
      <c r="BGT298" s="755"/>
      <c r="BGU298" s="755"/>
      <c r="BGV298" s="755"/>
      <c r="BGW298" s="755"/>
      <c r="BGX298" s="755"/>
      <c r="BGY298" s="755"/>
      <c r="BGZ298" s="755"/>
      <c r="BHA298" s="755"/>
      <c r="BHB298" s="755"/>
      <c r="BHC298" s="755"/>
      <c r="BHD298" s="755"/>
      <c r="BHE298" s="755"/>
      <c r="BHF298" s="755"/>
      <c r="BHG298" s="755"/>
      <c r="BHH298" s="755"/>
      <c r="BHI298" s="755"/>
      <c r="BHJ298" s="755"/>
      <c r="BHK298" s="755"/>
      <c r="BHL298" s="755"/>
      <c r="BHM298" s="755"/>
      <c r="BHN298" s="755"/>
      <c r="BHO298" s="755"/>
      <c r="BHP298" s="755"/>
      <c r="BHQ298" s="755"/>
      <c r="BHR298" s="755"/>
      <c r="BHS298" s="755"/>
      <c r="BHT298" s="755"/>
      <c r="BHU298" s="755"/>
      <c r="BHV298" s="755"/>
      <c r="BHW298" s="755"/>
      <c r="BHX298" s="755"/>
      <c r="BHY298" s="755"/>
      <c r="BHZ298" s="755"/>
      <c r="BIA298" s="755"/>
      <c r="BIB298" s="755"/>
      <c r="BIC298" s="755"/>
      <c r="BID298" s="755"/>
      <c r="BIE298" s="755"/>
      <c r="BIF298" s="755"/>
      <c r="BIG298" s="755"/>
      <c r="BIH298" s="755"/>
      <c r="BII298" s="755"/>
      <c r="BIJ298" s="755"/>
      <c r="BIK298" s="755"/>
      <c r="BIL298" s="755"/>
      <c r="BIM298" s="755"/>
      <c r="BIN298" s="755"/>
      <c r="BIO298" s="755"/>
      <c r="BIP298" s="755"/>
      <c r="BIQ298" s="755"/>
      <c r="BIR298" s="755"/>
      <c r="BIS298" s="755"/>
      <c r="BIT298" s="755"/>
      <c r="BIU298" s="755"/>
      <c r="BIV298" s="755"/>
      <c r="BIW298" s="755"/>
      <c r="BIX298" s="755"/>
      <c r="BIY298" s="755"/>
      <c r="BIZ298" s="755"/>
      <c r="BJA298" s="755"/>
      <c r="BJB298" s="755"/>
      <c r="BJC298" s="755"/>
      <c r="BJD298" s="755"/>
      <c r="BJE298" s="755"/>
      <c r="BJF298" s="755"/>
      <c r="BJG298" s="755"/>
      <c r="BJH298" s="755"/>
      <c r="BJI298" s="755"/>
      <c r="BJJ298" s="755"/>
      <c r="BJK298" s="755"/>
      <c r="BJL298" s="755"/>
      <c r="BJM298" s="755"/>
      <c r="BJN298" s="755"/>
      <c r="BJO298" s="755"/>
      <c r="BJP298" s="755"/>
      <c r="BJQ298" s="755"/>
      <c r="BJR298" s="755"/>
      <c r="BJS298" s="755"/>
      <c r="BJT298" s="755"/>
      <c r="BJU298" s="755"/>
      <c r="BJV298" s="755"/>
      <c r="BJW298" s="755"/>
      <c r="BJX298" s="755"/>
      <c r="BJY298" s="755"/>
      <c r="BJZ298" s="755"/>
      <c r="BKA298" s="755"/>
      <c r="BKB298" s="755"/>
      <c r="BKC298" s="755"/>
      <c r="BKD298" s="755"/>
      <c r="BKE298" s="755"/>
      <c r="BKF298" s="755"/>
      <c r="BKG298" s="755"/>
      <c r="BKH298" s="755"/>
      <c r="BKI298" s="755"/>
      <c r="BKJ298" s="755"/>
      <c r="BKK298" s="755"/>
      <c r="BKL298" s="755"/>
      <c r="BKM298" s="755"/>
      <c r="BKN298" s="755"/>
      <c r="BKO298" s="755"/>
      <c r="BKP298" s="755"/>
      <c r="BKQ298" s="755"/>
      <c r="BKR298" s="755"/>
      <c r="BKS298" s="755"/>
      <c r="BKT298" s="755"/>
      <c r="BKU298" s="755"/>
      <c r="BKV298" s="755"/>
      <c r="BKW298" s="755"/>
      <c r="BKX298" s="755"/>
      <c r="BKY298" s="755"/>
      <c r="BKZ298" s="755"/>
      <c r="BLA298" s="755"/>
      <c r="BLB298" s="755"/>
      <c r="BLC298" s="755"/>
      <c r="BLD298" s="755"/>
      <c r="BLE298" s="755"/>
      <c r="BLF298" s="755"/>
      <c r="BLG298" s="755"/>
      <c r="BLH298" s="755"/>
      <c r="BLI298" s="755"/>
      <c r="BLJ298" s="755"/>
      <c r="BLK298" s="755"/>
      <c r="BLL298" s="755"/>
      <c r="BLM298" s="755"/>
      <c r="BLN298" s="755"/>
      <c r="BLO298" s="755"/>
      <c r="BLP298" s="755"/>
      <c r="BLQ298" s="755"/>
      <c r="BLR298" s="755"/>
      <c r="BLS298" s="755"/>
      <c r="BLT298" s="755"/>
      <c r="BLU298" s="755"/>
      <c r="BLV298" s="755"/>
      <c r="BLW298" s="755"/>
      <c r="BLX298" s="755"/>
      <c r="BLY298" s="755"/>
      <c r="BLZ298" s="755"/>
      <c r="BMA298" s="755"/>
      <c r="BMB298" s="755"/>
      <c r="BMC298" s="755"/>
      <c r="BMD298" s="755"/>
      <c r="BME298" s="755"/>
      <c r="BMF298" s="755"/>
      <c r="BMG298" s="755"/>
      <c r="BMH298" s="755"/>
      <c r="BMI298" s="755"/>
      <c r="BMJ298" s="755"/>
      <c r="BMK298" s="755"/>
      <c r="BML298" s="755"/>
      <c r="BMM298" s="755"/>
      <c r="BMN298" s="755"/>
      <c r="BMO298" s="755"/>
      <c r="BMP298" s="755"/>
      <c r="BMQ298" s="755"/>
      <c r="BMR298" s="755"/>
      <c r="BMS298" s="755"/>
      <c r="BMT298" s="755"/>
      <c r="BMU298" s="755"/>
      <c r="BMV298" s="755"/>
      <c r="BMW298" s="755"/>
      <c r="BMX298" s="755"/>
      <c r="BMY298" s="755"/>
      <c r="BMZ298" s="755"/>
      <c r="BNA298" s="755"/>
      <c r="BNB298" s="755"/>
      <c r="BNC298" s="755"/>
      <c r="BND298" s="755"/>
      <c r="BNE298" s="755"/>
      <c r="BNF298" s="755"/>
      <c r="BNG298" s="755"/>
      <c r="BNH298" s="755"/>
      <c r="BNI298" s="755"/>
      <c r="BNJ298" s="755"/>
      <c r="BNK298" s="755"/>
      <c r="BNL298" s="755"/>
      <c r="BNM298" s="755"/>
      <c r="BNN298" s="755"/>
      <c r="BNO298" s="755"/>
      <c r="BNP298" s="755"/>
      <c r="BNQ298" s="755"/>
      <c r="BNR298" s="755"/>
      <c r="BNS298" s="755"/>
      <c r="BNT298" s="755"/>
      <c r="BNU298" s="755"/>
      <c r="BNV298" s="755"/>
      <c r="BNW298" s="755"/>
      <c r="BNX298" s="755"/>
      <c r="BNY298" s="755"/>
      <c r="BNZ298" s="755"/>
      <c r="BOA298" s="755"/>
      <c r="BOB298" s="755"/>
      <c r="BOC298" s="755"/>
      <c r="BOD298" s="755"/>
      <c r="BOE298" s="755"/>
      <c r="BOF298" s="755"/>
      <c r="BOG298" s="755"/>
      <c r="BOH298" s="755"/>
      <c r="BOI298" s="755"/>
      <c r="BOJ298" s="755"/>
      <c r="BOK298" s="755"/>
      <c r="BOL298" s="755"/>
      <c r="BOM298" s="755"/>
      <c r="BON298" s="755"/>
      <c r="BOO298" s="755"/>
      <c r="BOP298" s="755"/>
      <c r="BOQ298" s="755"/>
      <c r="BOR298" s="755"/>
      <c r="BOS298" s="755"/>
      <c r="BOT298" s="755"/>
      <c r="BOU298" s="755"/>
      <c r="BOV298" s="755"/>
      <c r="BOW298" s="755"/>
      <c r="BOX298" s="755"/>
      <c r="BOY298" s="755"/>
      <c r="BOZ298" s="755"/>
      <c r="BPA298" s="755"/>
      <c r="BPB298" s="755"/>
      <c r="BPC298" s="755"/>
      <c r="BPD298" s="755"/>
      <c r="BPE298" s="755"/>
      <c r="BPF298" s="755"/>
      <c r="BPG298" s="755"/>
      <c r="BPH298" s="755"/>
      <c r="BPI298" s="755"/>
      <c r="BPJ298" s="755"/>
      <c r="BPK298" s="755"/>
      <c r="BPL298" s="755"/>
      <c r="BPM298" s="755"/>
      <c r="BPN298" s="755"/>
      <c r="BPO298" s="755"/>
      <c r="BPP298" s="755"/>
      <c r="BPQ298" s="755"/>
      <c r="BPR298" s="755"/>
      <c r="BPS298" s="755"/>
      <c r="BPT298" s="755"/>
      <c r="BPU298" s="755"/>
      <c r="BPV298" s="755"/>
      <c r="BPW298" s="755"/>
      <c r="BPX298" s="755"/>
      <c r="BPY298" s="755"/>
      <c r="BPZ298" s="755"/>
      <c r="BQA298" s="755"/>
      <c r="BQB298" s="755"/>
      <c r="BQC298" s="755"/>
      <c r="BQD298" s="755"/>
      <c r="BQE298" s="755"/>
      <c r="BQF298" s="755"/>
      <c r="BQG298" s="755"/>
      <c r="BQH298" s="755"/>
      <c r="BQI298" s="755"/>
      <c r="BQJ298" s="755"/>
      <c r="BQK298" s="755"/>
      <c r="BQL298" s="755"/>
      <c r="BQM298" s="755"/>
      <c r="BQN298" s="755"/>
      <c r="BQO298" s="755"/>
      <c r="BQP298" s="755"/>
      <c r="BQQ298" s="755"/>
      <c r="BQR298" s="755"/>
      <c r="BQS298" s="755"/>
      <c r="BQT298" s="755"/>
      <c r="BQU298" s="755"/>
      <c r="BQV298" s="755"/>
      <c r="BQW298" s="755"/>
      <c r="BQX298" s="755"/>
      <c r="BQY298" s="755"/>
      <c r="BQZ298" s="755"/>
      <c r="BRA298" s="755"/>
      <c r="BRB298" s="755"/>
      <c r="BRC298" s="755"/>
      <c r="BRD298" s="755"/>
      <c r="BRE298" s="755"/>
      <c r="BRF298" s="755"/>
      <c r="BRG298" s="755"/>
      <c r="BRH298" s="755"/>
      <c r="BRI298" s="755"/>
      <c r="BRJ298" s="755"/>
      <c r="BRK298" s="755"/>
      <c r="BRL298" s="755"/>
      <c r="BRM298" s="755"/>
      <c r="BRN298" s="755"/>
      <c r="BRO298" s="755"/>
      <c r="BRP298" s="755"/>
      <c r="BRQ298" s="755"/>
      <c r="BRR298" s="755"/>
      <c r="BRS298" s="755"/>
      <c r="BRT298" s="755"/>
      <c r="BRU298" s="755"/>
      <c r="BRV298" s="755"/>
      <c r="BRW298" s="755"/>
      <c r="BRX298" s="755"/>
      <c r="BRY298" s="755"/>
      <c r="BRZ298" s="755"/>
      <c r="BSA298" s="755"/>
      <c r="BSB298" s="755"/>
      <c r="BSC298" s="755"/>
      <c r="BSD298" s="755"/>
      <c r="BSE298" s="755"/>
      <c r="BSF298" s="755"/>
      <c r="BSG298" s="755"/>
      <c r="BSH298" s="755"/>
      <c r="BSI298" s="755"/>
      <c r="BSJ298" s="755"/>
      <c r="BSK298" s="755"/>
      <c r="BSL298" s="755"/>
      <c r="BSM298" s="755"/>
      <c r="BSN298" s="755"/>
      <c r="BSO298" s="755"/>
      <c r="BSP298" s="755"/>
      <c r="BSQ298" s="755"/>
      <c r="BSR298" s="755"/>
      <c r="BSS298" s="755"/>
      <c r="BST298" s="755"/>
      <c r="BSU298" s="755"/>
      <c r="BSV298" s="755"/>
      <c r="BSW298" s="755"/>
      <c r="BSX298" s="755"/>
      <c r="BSY298" s="755"/>
      <c r="BSZ298" s="755"/>
      <c r="BTA298" s="755"/>
      <c r="BTB298" s="755"/>
      <c r="BTC298" s="755"/>
      <c r="BTD298" s="755"/>
      <c r="BTE298" s="755"/>
      <c r="BTF298" s="755"/>
      <c r="BTG298" s="755"/>
      <c r="BTH298" s="755"/>
      <c r="BTI298" s="755"/>
      <c r="BTJ298" s="755"/>
      <c r="BTK298" s="755"/>
      <c r="BTL298" s="755"/>
      <c r="BTM298" s="755"/>
      <c r="BTN298" s="755"/>
      <c r="BTO298" s="755"/>
      <c r="BTP298" s="755"/>
      <c r="BTQ298" s="755"/>
      <c r="BTR298" s="755"/>
      <c r="BTS298" s="755"/>
      <c r="BTT298" s="755"/>
      <c r="BTU298" s="755"/>
      <c r="BTV298" s="755"/>
      <c r="BTW298" s="755"/>
      <c r="BTX298" s="755"/>
      <c r="BTY298" s="755"/>
      <c r="BTZ298" s="755"/>
      <c r="BUA298" s="755"/>
      <c r="BUB298" s="755"/>
      <c r="BUC298" s="755"/>
      <c r="BUD298" s="755"/>
      <c r="BUE298" s="755"/>
      <c r="BUF298" s="755"/>
      <c r="BUG298" s="755"/>
      <c r="BUH298" s="755"/>
      <c r="BUI298" s="755"/>
      <c r="BUJ298" s="755"/>
      <c r="BUK298" s="755"/>
      <c r="BUL298" s="755"/>
      <c r="BUM298" s="755"/>
      <c r="BUN298" s="755"/>
      <c r="BUO298" s="755"/>
      <c r="BUP298" s="755"/>
      <c r="BUQ298" s="755"/>
      <c r="BUR298" s="755"/>
      <c r="BUS298" s="755"/>
      <c r="BUT298" s="755"/>
      <c r="BUU298" s="755"/>
      <c r="BUV298" s="755"/>
      <c r="BUW298" s="755"/>
      <c r="BUX298" s="755"/>
      <c r="BUY298" s="755"/>
      <c r="BUZ298" s="755"/>
      <c r="BVA298" s="755"/>
      <c r="BVB298" s="755"/>
      <c r="BVC298" s="755"/>
      <c r="BVD298" s="755"/>
      <c r="BVE298" s="755"/>
      <c r="BVF298" s="755"/>
      <c r="BVG298" s="755"/>
      <c r="BVH298" s="755"/>
      <c r="BVI298" s="755"/>
      <c r="BVJ298" s="755"/>
      <c r="BVK298" s="755"/>
      <c r="BVL298" s="755"/>
      <c r="BVM298" s="755"/>
      <c r="BVN298" s="755"/>
      <c r="BVO298" s="755"/>
      <c r="BVP298" s="755"/>
      <c r="BVQ298" s="755"/>
      <c r="BVR298" s="755"/>
      <c r="BVS298" s="755"/>
      <c r="BVT298" s="755"/>
      <c r="BVU298" s="755"/>
      <c r="BVV298" s="755"/>
      <c r="BVW298" s="755"/>
      <c r="BVX298" s="755"/>
      <c r="BVY298" s="755"/>
      <c r="BVZ298" s="755"/>
      <c r="BWA298" s="755"/>
      <c r="BWB298" s="755"/>
      <c r="BWC298" s="755"/>
      <c r="BWD298" s="755"/>
      <c r="BWE298" s="755"/>
      <c r="BWF298" s="755"/>
      <c r="BWG298" s="755"/>
      <c r="BWH298" s="755"/>
      <c r="BWI298" s="755"/>
      <c r="BWJ298" s="755"/>
      <c r="BWK298" s="755"/>
      <c r="BWL298" s="755"/>
      <c r="BWM298" s="755"/>
      <c r="BWN298" s="755"/>
      <c r="BWO298" s="755"/>
      <c r="BWP298" s="755"/>
      <c r="BWQ298" s="755"/>
      <c r="BWR298" s="755"/>
      <c r="BWS298" s="755"/>
      <c r="BWT298" s="755"/>
      <c r="BWU298" s="755"/>
      <c r="BWV298" s="755"/>
      <c r="BWW298" s="755"/>
      <c r="BWX298" s="755"/>
      <c r="BWY298" s="755"/>
      <c r="BWZ298" s="755"/>
      <c r="BXA298" s="755"/>
      <c r="BXB298" s="755"/>
      <c r="BXC298" s="755"/>
      <c r="BXD298" s="755"/>
      <c r="BXE298" s="755"/>
      <c r="BXF298" s="755"/>
      <c r="BXG298" s="755"/>
      <c r="BXH298" s="755"/>
      <c r="BXI298" s="755"/>
      <c r="BXJ298" s="755"/>
      <c r="BXK298" s="755"/>
      <c r="BXL298" s="755"/>
      <c r="BXM298" s="755"/>
      <c r="BXN298" s="755"/>
      <c r="BXO298" s="755"/>
      <c r="BXP298" s="755"/>
      <c r="BXQ298" s="755"/>
      <c r="BXR298" s="755"/>
      <c r="BXS298" s="755"/>
      <c r="BXT298" s="755"/>
      <c r="BXU298" s="755"/>
      <c r="BXV298" s="755"/>
      <c r="BXW298" s="755"/>
      <c r="BXX298" s="755"/>
      <c r="BXY298" s="755"/>
      <c r="BXZ298" s="755"/>
      <c r="BYA298" s="755"/>
      <c r="BYB298" s="755"/>
      <c r="BYC298" s="755"/>
      <c r="BYD298" s="755"/>
      <c r="BYE298" s="755"/>
      <c r="BYF298" s="755"/>
      <c r="BYG298" s="755"/>
      <c r="BYH298" s="755"/>
      <c r="BYI298" s="755"/>
      <c r="BYJ298" s="755"/>
      <c r="BYK298" s="755"/>
      <c r="BYL298" s="755"/>
      <c r="BYM298" s="755"/>
      <c r="BYN298" s="755"/>
      <c r="BYO298" s="755"/>
      <c r="BYP298" s="755"/>
      <c r="BYQ298" s="755"/>
      <c r="BYR298" s="755"/>
      <c r="BYS298" s="755"/>
      <c r="BYT298" s="755"/>
      <c r="BYU298" s="755"/>
      <c r="BYV298" s="755"/>
      <c r="BYW298" s="755"/>
      <c r="BYX298" s="755"/>
      <c r="BYY298" s="755"/>
      <c r="BYZ298" s="755"/>
      <c r="BZA298" s="755"/>
      <c r="BZB298" s="755"/>
      <c r="BZC298" s="755"/>
      <c r="BZD298" s="755"/>
      <c r="BZE298" s="755"/>
      <c r="BZF298" s="755"/>
      <c r="BZG298" s="755"/>
      <c r="BZH298" s="755"/>
      <c r="BZI298" s="755"/>
      <c r="BZJ298" s="755"/>
      <c r="BZK298" s="755"/>
      <c r="BZL298" s="755"/>
      <c r="BZM298" s="755"/>
      <c r="BZN298" s="755"/>
      <c r="BZO298" s="755"/>
      <c r="BZP298" s="755"/>
      <c r="BZQ298" s="755"/>
      <c r="BZR298" s="755"/>
      <c r="BZS298" s="755"/>
      <c r="BZT298" s="755"/>
      <c r="BZU298" s="755"/>
      <c r="BZV298" s="755"/>
      <c r="BZW298" s="755"/>
      <c r="BZX298" s="755"/>
      <c r="BZY298" s="755"/>
      <c r="BZZ298" s="755"/>
      <c r="CAA298" s="755"/>
      <c r="CAB298" s="755"/>
      <c r="CAC298" s="755"/>
      <c r="CAD298" s="755"/>
      <c r="CAE298" s="755"/>
      <c r="CAF298" s="755"/>
      <c r="CAG298" s="755"/>
      <c r="CAH298" s="755"/>
      <c r="CAI298" s="755"/>
      <c r="CAJ298" s="755"/>
      <c r="CAK298" s="755"/>
      <c r="CAL298" s="755"/>
      <c r="CAM298" s="755"/>
      <c r="CAN298" s="755"/>
      <c r="CAO298" s="755"/>
      <c r="CAP298" s="755"/>
      <c r="CAQ298" s="755"/>
      <c r="CAR298" s="755"/>
      <c r="CAS298" s="755"/>
      <c r="CAT298" s="755"/>
      <c r="CAU298" s="755"/>
      <c r="CAV298" s="755"/>
      <c r="CAW298" s="755"/>
      <c r="CAX298" s="755"/>
      <c r="CAY298" s="755"/>
      <c r="CAZ298" s="755"/>
      <c r="CBA298" s="755"/>
      <c r="CBB298" s="755"/>
      <c r="CBC298" s="755"/>
      <c r="CBD298" s="755"/>
      <c r="CBE298" s="755"/>
      <c r="CBF298" s="755"/>
      <c r="CBG298" s="755"/>
      <c r="CBH298" s="755"/>
      <c r="CBI298" s="755"/>
      <c r="CBJ298" s="755"/>
      <c r="CBK298" s="755"/>
      <c r="CBL298" s="755"/>
      <c r="CBM298" s="755"/>
      <c r="CBN298" s="755"/>
      <c r="CBO298" s="755"/>
      <c r="CBP298" s="755"/>
      <c r="CBQ298" s="755"/>
      <c r="CBR298" s="755"/>
      <c r="CBS298" s="755"/>
      <c r="CBT298" s="755"/>
      <c r="CBU298" s="755"/>
      <c r="CBV298" s="755"/>
      <c r="CBW298" s="755"/>
      <c r="CBX298" s="755"/>
      <c r="CBY298" s="755"/>
      <c r="CBZ298" s="755"/>
      <c r="CCA298" s="755"/>
      <c r="CCB298" s="755"/>
      <c r="CCC298" s="755"/>
      <c r="CCD298" s="755"/>
      <c r="CCE298" s="755"/>
      <c r="CCF298" s="755"/>
      <c r="CCG298" s="755"/>
      <c r="CCH298" s="755"/>
      <c r="CCI298" s="755"/>
      <c r="CCJ298" s="755"/>
      <c r="CCK298" s="755"/>
      <c r="CCL298" s="755"/>
      <c r="CCM298" s="755"/>
      <c r="CCN298" s="755"/>
      <c r="CCO298" s="755"/>
      <c r="CCP298" s="755"/>
      <c r="CCQ298" s="755"/>
      <c r="CCR298" s="755"/>
      <c r="CCS298" s="755"/>
      <c r="CCT298" s="755"/>
      <c r="CCU298" s="755"/>
      <c r="CCV298" s="755"/>
      <c r="CCW298" s="755"/>
      <c r="CCX298" s="755"/>
      <c r="CCY298" s="755"/>
      <c r="CCZ298" s="755"/>
      <c r="CDA298" s="755"/>
      <c r="CDB298" s="755"/>
      <c r="CDC298" s="755"/>
      <c r="CDD298" s="755"/>
      <c r="CDE298" s="755"/>
      <c r="CDF298" s="755"/>
      <c r="CDG298" s="755"/>
      <c r="CDH298" s="755"/>
      <c r="CDI298" s="755"/>
      <c r="CDJ298" s="755"/>
      <c r="CDK298" s="755"/>
      <c r="CDL298" s="755"/>
      <c r="CDM298" s="755"/>
      <c r="CDN298" s="755"/>
      <c r="CDO298" s="755"/>
      <c r="CDP298" s="755"/>
      <c r="CDQ298" s="755"/>
      <c r="CDR298" s="755"/>
      <c r="CDS298" s="755"/>
      <c r="CDT298" s="755"/>
      <c r="CDU298" s="755"/>
      <c r="CDV298" s="755"/>
      <c r="CDW298" s="755"/>
      <c r="CDX298" s="755"/>
      <c r="CDY298" s="755"/>
      <c r="CDZ298" s="755"/>
      <c r="CEA298" s="755"/>
      <c r="CEB298" s="755"/>
      <c r="CEC298" s="755"/>
      <c r="CED298" s="755"/>
      <c r="CEE298" s="755"/>
      <c r="CEF298" s="755"/>
      <c r="CEG298" s="755"/>
      <c r="CEH298" s="755"/>
      <c r="CEI298" s="755"/>
      <c r="CEJ298" s="755"/>
      <c r="CEK298" s="755"/>
      <c r="CEL298" s="755"/>
      <c r="CEM298" s="755"/>
      <c r="CEN298" s="755"/>
      <c r="CEO298" s="755"/>
      <c r="CEP298" s="755"/>
      <c r="CEQ298" s="755"/>
      <c r="CER298" s="755"/>
      <c r="CES298" s="755"/>
      <c r="CET298" s="755"/>
      <c r="CEU298" s="755"/>
      <c r="CEV298" s="755"/>
      <c r="CEW298" s="755"/>
      <c r="CEX298" s="755"/>
      <c r="CEY298" s="755"/>
      <c r="CEZ298" s="755"/>
      <c r="CFA298" s="755"/>
      <c r="CFB298" s="755"/>
      <c r="CFC298" s="755"/>
      <c r="CFD298" s="755"/>
      <c r="CFE298" s="755"/>
      <c r="CFF298" s="755"/>
      <c r="CFG298" s="755"/>
      <c r="CFH298" s="755"/>
      <c r="CFI298" s="755"/>
      <c r="CFJ298" s="755"/>
      <c r="CFK298" s="755"/>
      <c r="CFL298" s="755"/>
      <c r="CFM298" s="755"/>
      <c r="CFN298" s="755"/>
      <c r="CFO298" s="755"/>
      <c r="CFP298" s="755"/>
      <c r="CFQ298" s="755"/>
      <c r="CFR298" s="755"/>
      <c r="CFS298" s="755"/>
      <c r="CFT298" s="755"/>
      <c r="CFU298" s="755"/>
      <c r="CFV298" s="755"/>
      <c r="CFW298" s="755"/>
      <c r="CFX298" s="755"/>
      <c r="CFY298" s="755"/>
      <c r="CFZ298" s="755"/>
      <c r="CGA298" s="755"/>
      <c r="CGB298" s="755"/>
      <c r="CGC298" s="755"/>
      <c r="CGD298" s="755"/>
      <c r="CGE298" s="755"/>
      <c r="CGF298" s="755"/>
      <c r="CGG298" s="755"/>
      <c r="CGH298" s="755"/>
      <c r="CGI298" s="755"/>
      <c r="CGJ298" s="755"/>
      <c r="CGK298" s="755"/>
      <c r="CGL298" s="755"/>
      <c r="CGM298" s="755"/>
      <c r="CGN298" s="755"/>
      <c r="CGO298" s="755"/>
      <c r="CGP298" s="755"/>
      <c r="CGQ298" s="755"/>
      <c r="CGR298" s="755"/>
      <c r="CGS298" s="755"/>
      <c r="CGT298" s="755"/>
      <c r="CGU298" s="755"/>
      <c r="CGV298" s="755"/>
      <c r="CGW298" s="755"/>
      <c r="CGX298" s="755"/>
      <c r="CGY298" s="755"/>
      <c r="CGZ298" s="755"/>
      <c r="CHA298" s="755"/>
      <c r="CHB298" s="755"/>
      <c r="CHC298" s="755"/>
      <c r="CHD298" s="755"/>
      <c r="CHE298" s="755"/>
      <c r="CHF298" s="755"/>
      <c r="CHG298" s="755"/>
      <c r="CHH298" s="755"/>
      <c r="CHI298" s="755"/>
      <c r="CHJ298" s="755"/>
      <c r="CHK298" s="755"/>
      <c r="CHL298" s="755"/>
      <c r="CHM298" s="755"/>
      <c r="CHN298" s="755"/>
      <c r="CHO298" s="755"/>
      <c r="CHP298" s="755"/>
      <c r="CHQ298" s="755"/>
      <c r="CHR298" s="755"/>
      <c r="CHS298" s="755"/>
      <c r="CHT298" s="755"/>
      <c r="CHU298" s="755"/>
      <c r="CHV298" s="755"/>
      <c r="CHW298" s="755"/>
      <c r="CHX298" s="755"/>
      <c r="CHY298" s="755"/>
      <c r="CHZ298" s="755"/>
      <c r="CIA298" s="755"/>
      <c r="CIB298" s="755"/>
      <c r="CIC298" s="755"/>
      <c r="CID298" s="755"/>
      <c r="CIE298" s="755"/>
      <c r="CIF298" s="755"/>
      <c r="CIG298" s="755"/>
      <c r="CIH298" s="755"/>
      <c r="CII298" s="755"/>
      <c r="CIJ298" s="755"/>
      <c r="CIK298" s="755"/>
      <c r="CIL298" s="755"/>
      <c r="CIM298" s="755"/>
      <c r="CIN298" s="755"/>
      <c r="CIO298" s="755"/>
      <c r="CIP298" s="755"/>
      <c r="CIQ298" s="755"/>
      <c r="CIR298" s="755"/>
      <c r="CIS298" s="755"/>
      <c r="CIT298" s="755"/>
      <c r="CIU298" s="755"/>
      <c r="CIV298" s="755"/>
      <c r="CIW298" s="755"/>
      <c r="CIX298" s="755"/>
      <c r="CIY298" s="755"/>
      <c r="CIZ298" s="755"/>
      <c r="CJA298" s="755"/>
      <c r="CJB298" s="755"/>
      <c r="CJC298" s="755"/>
      <c r="CJD298" s="755"/>
      <c r="CJE298" s="755"/>
      <c r="CJF298" s="755"/>
      <c r="CJG298" s="755"/>
      <c r="CJH298" s="755"/>
      <c r="CJI298" s="755"/>
      <c r="CJJ298" s="755"/>
      <c r="CJK298" s="755"/>
      <c r="CJL298" s="755"/>
      <c r="CJM298" s="755"/>
      <c r="CJN298" s="755"/>
      <c r="CJO298" s="755"/>
      <c r="CJP298" s="755"/>
      <c r="CJQ298" s="755"/>
      <c r="CJR298" s="755"/>
      <c r="CJS298" s="755"/>
      <c r="CJT298" s="755"/>
      <c r="CJU298" s="755"/>
      <c r="CJV298" s="755"/>
      <c r="CJW298" s="755"/>
      <c r="CJX298" s="755"/>
      <c r="CJY298" s="755"/>
      <c r="CJZ298" s="755"/>
      <c r="CKA298" s="755"/>
      <c r="CKB298" s="755"/>
      <c r="CKC298" s="755"/>
      <c r="CKD298" s="755"/>
      <c r="CKE298" s="755"/>
      <c r="CKF298" s="755"/>
      <c r="CKG298" s="755"/>
      <c r="CKH298" s="755"/>
      <c r="CKI298" s="755"/>
      <c r="CKJ298" s="755"/>
      <c r="CKK298" s="755"/>
      <c r="CKL298" s="755"/>
      <c r="CKM298" s="755"/>
      <c r="CKN298" s="755"/>
      <c r="CKO298" s="755"/>
      <c r="CKP298" s="755"/>
      <c r="CKQ298" s="755"/>
      <c r="CKR298" s="755"/>
      <c r="CKS298" s="755"/>
      <c r="CKT298" s="755"/>
      <c r="CKU298" s="755"/>
      <c r="CKV298" s="755"/>
      <c r="CKW298" s="755"/>
      <c r="CKX298" s="755"/>
      <c r="CKY298" s="755"/>
      <c r="CKZ298" s="755"/>
      <c r="CLA298" s="755"/>
      <c r="CLB298" s="755"/>
      <c r="CLC298" s="755"/>
      <c r="CLD298" s="755"/>
      <c r="CLE298" s="755"/>
      <c r="CLF298" s="755"/>
      <c r="CLG298" s="755"/>
      <c r="CLH298" s="755"/>
      <c r="CLI298" s="755"/>
      <c r="CLJ298" s="755"/>
      <c r="CLK298" s="755"/>
      <c r="CLL298" s="755"/>
      <c r="CLM298" s="755"/>
      <c r="CLN298" s="755"/>
      <c r="CLO298" s="755"/>
      <c r="CLP298" s="755"/>
      <c r="CLQ298" s="755"/>
      <c r="CLR298" s="755"/>
      <c r="CLS298" s="755"/>
      <c r="CLT298" s="755"/>
      <c r="CLU298" s="755"/>
      <c r="CLV298" s="755"/>
      <c r="CLW298" s="755"/>
      <c r="CLX298" s="755"/>
      <c r="CLY298" s="755"/>
      <c r="CLZ298" s="755"/>
      <c r="CMA298" s="755"/>
      <c r="CMB298" s="755"/>
      <c r="CMC298" s="755"/>
      <c r="CMD298" s="755"/>
      <c r="CME298" s="755"/>
      <c r="CMF298" s="755"/>
      <c r="CMG298" s="755"/>
      <c r="CMH298" s="755"/>
      <c r="CMI298" s="755"/>
      <c r="CMJ298" s="755"/>
      <c r="CMK298" s="755"/>
      <c r="CML298" s="755"/>
      <c r="CMM298" s="755"/>
      <c r="CMN298" s="755"/>
      <c r="CMO298" s="755"/>
      <c r="CMP298" s="755"/>
      <c r="CMQ298" s="755"/>
      <c r="CMR298" s="755"/>
      <c r="CMS298" s="755"/>
      <c r="CMT298" s="755"/>
      <c r="CMU298" s="755"/>
      <c r="CMV298" s="755"/>
      <c r="CMW298" s="755"/>
      <c r="CMX298" s="755"/>
      <c r="CMY298" s="755"/>
      <c r="CMZ298" s="755"/>
      <c r="CNA298" s="755"/>
      <c r="CNB298" s="755"/>
      <c r="CNC298" s="755"/>
      <c r="CND298" s="755"/>
      <c r="CNE298" s="755"/>
      <c r="CNF298" s="755"/>
      <c r="CNG298" s="755"/>
      <c r="CNH298" s="755"/>
      <c r="CNI298" s="755"/>
      <c r="CNJ298" s="755"/>
      <c r="CNK298" s="755"/>
      <c r="CNL298" s="755"/>
      <c r="CNM298" s="755"/>
      <c r="CNN298" s="755"/>
      <c r="CNO298" s="755"/>
      <c r="CNP298" s="755"/>
      <c r="CNQ298" s="755"/>
      <c r="CNR298" s="755"/>
      <c r="CNS298" s="755"/>
      <c r="CNT298" s="755"/>
      <c r="CNU298" s="755"/>
      <c r="CNV298" s="755"/>
      <c r="CNW298" s="755"/>
      <c r="CNX298" s="755"/>
      <c r="CNY298" s="755"/>
      <c r="CNZ298" s="755"/>
      <c r="COA298" s="755"/>
      <c r="COB298" s="755"/>
      <c r="COC298" s="755"/>
      <c r="COD298" s="755"/>
      <c r="COE298" s="755"/>
      <c r="COF298" s="755"/>
      <c r="COG298" s="755"/>
      <c r="COH298" s="755"/>
      <c r="COI298" s="755"/>
      <c r="COJ298" s="755"/>
      <c r="COK298" s="755"/>
      <c r="COL298" s="755"/>
      <c r="COM298" s="755"/>
      <c r="CON298" s="755"/>
      <c r="COO298" s="755"/>
      <c r="COP298" s="755"/>
      <c r="COQ298" s="755"/>
      <c r="COR298" s="755"/>
      <c r="COS298" s="755"/>
      <c r="COT298" s="755"/>
      <c r="COU298" s="755"/>
      <c r="COV298" s="755"/>
      <c r="COW298" s="755"/>
      <c r="COX298" s="755"/>
      <c r="COY298" s="755"/>
      <c r="COZ298" s="755"/>
      <c r="CPA298" s="755"/>
      <c r="CPB298" s="755"/>
      <c r="CPC298" s="755"/>
      <c r="CPD298" s="755"/>
      <c r="CPE298" s="755"/>
      <c r="CPF298" s="755"/>
      <c r="CPG298" s="755"/>
      <c r="CPH298" s="755"/>
      <c r="CPI298" s="755"/>
      <c r="CPJ298" s="755"/>
      <c r="CPK298" s="755"/>
      <c r="CPL298" s="755"/>
      <c r="CPM298" s="755"/>
      <c r="CPN298" s="755"/>
      <c r="CPO298" s="755"/>
      <c r="CPP298" s="755"/>
      <c r="CPQ298" s="755"/>
      <c r="CPR298" s="755"/>
      <c r="CPS298" s="755"/>
      <c r="CPT298" s="755"/>
      <c r="CPU298" s="755"/>
      <c r="CPV298" s="755"/>
      <c r="CPW298" s="755"/>
      <c r="CPX298" s="755"/>
      <c r="CPY298" s="755"/>
      <c r="CPZ298" s="755"/>
      <c r="CQA298" s="755"/>
      <c r="CQB298" s="755"/>
      <c r="CQC298" s="755"/>
      <c r="CQD298" s="755"/>
      <c r="CQE298" s="755"/>
      <c r="CQF298" s="755"/>
      <c r="CQG298" s="755"/>
      <c r="CQH298" s="755"/>
      <c r="CQI298" s="755"/>
      <c r="CQJ298" s="755"/>
      <c r="CQK298" s="755"/>
      <c r="CQL298" s="755"/>
      <c r="CQM298" s="755"/>
      <c r="CQN298" s="755"/>
      <c r="CQO298" s="755"/>
      <c r="CQP298" s="755"/>
      <c r="CQQ298" s="755"/>
      <c r="CQR298" s="755"/>
      <c r="CQS298" s="755"/>
      <c r="CQT298" s="755"/>
      <c r="CQU298" s="755"/>
      <c r="CQV298" s="755"/>
      <c r="CQW298" s="755"/>
      <c r="CQX298" s="755"/>
      <c r="CQY298" s="755"/>
      <c r="CQZ298" s="755"/>
      <c r="CRA298" s="755"/>
      <c r="CRB298" s="755"/>
      <c r="CRC298" s="755"/>
      <c r="CRD298" s="755"/>
      <c r="CRE298" s="755"/>
      <c r="CRF298" s="755"/>
      <c r="CRG298" s="755"/>
      <c r="CRH298" s="755"/>
      <c r="CRI298" s="755"/>
      <c r="CRJ298" s="755"/>
      <c r="CRK298" s="755"/>
      <c r="CRL298" s="755"/>
      <c r="CRM298" s="755"/>
      <c r="CRN298" s="755"/>
      <c r="CRO298" s="755"/>
      <c r="CRP298" s="755"/>
      <c r="CRQ298" s="755"/>
      <c r="CRR298" s="755"/>
      <c r="CRS298" s="755"/>
      <c r="CRT298" s="755"/>
      <c r="CRU298" s="755"/>
      <c r="CRV298" s="755"/>
      <c r="CRW298" s="755"/>
      <c r="CRX298" s="755"/>
      <c r="CRY298" s="755"/>
      <c r="CRZ298" s="755"/>
      <c r="CSA298" s="755"/>
      <c r="CSB298" s="755"/>
      <c r="CSC298" s="755"/>
      <c r="CSD298" s="755"/>
      <c r="CSE298" s="755"/>
      <c r="CSF298" s="755"/>
      <c r="CSG298" s="755"/>
      <c r="CSH298" s="755"/>
      <c r="CSI298" s="755"/>
      <c r="CSJ298" s="755"/>
      <c r="CSK298" s="755"/>
      <c r="CSL298" s="755"/>
      <c r="CSM298" s="755"/>
      <c r="CSN298" s="755"/>
      <c r="CSO298" s="755"/>
      <c r="CSP298" s="755"/>
      <c r="CSQ298" s="755"/>
      <c r="CSR298" s="755"/>
      <c r="CSS298" s="755"/>
      <c r="CST298" s="755"/>
      <c r="CSU298" s="755"/>
      <c r="CSV298" s="755"/>
      <c r="CSW298" s="755"/>
      <c r="CSX298" s="755"/>
      <c r="CSY298" s="755"/>
      <c r="CSZ298" s="755"/>
      <c r="CTA298" s="755"/>
      <c r="CTB298" s="755"/>
      <c r="CTC298" s="755"/>
      <c r="CTD298" s="755"/>
      <c r="CTE298" s="755"/>
      <c r="CTF298" s="755"/>
      <c r="CTG298" s="755"/>
      <c r="CTH298" s="755"/>
      <c r="CTI298" s="755"/>
      <c r="CTJ298" s="755"/>
      <c r="CTK298" s="755"/>
      <c r="CTL298" s="755"/>
      <c r="CTM298" s="755"/>
      <c r="CTN298" s="755"/>
      <c r="CTO298" s="755"/>
      <c r="CTP298" s="755"/>
      <c r="CTQ298" s="755"/>
      <c r="CTR298" s="755"/>
      <c r="CTS298" s="755"/>
      <c r="CTT298" s="755"/>
      <c r="CTU298" s="755"/>
      <c r="CTV298" s="755"/>
      <c r="CTW298" s="755"/>
      <c r="CTX298" s="755"/>
      <c r="CTY298" s="755"/>
      <c r="CTZ298" s="755"/>
      <c r="CUA298" s="755"/>
      <c r="CUB298" s="755"/>
      <c r="CUC298" s="755"/>
      <c r="CUD298" s="755"/>
      <c r="CUE298" s="755"/>
      <c r="CUF298" s="755"/>
      <c r="CUG298" s="755"/>
      <c r="CUH298" s="755"/>
      <c r="CUI298" s="755"/>
      <c r="CUJ298" s="755"/>
      <c r="CUK298" s="755"/>
      <c r="CUL298" s="755"/>
      <c r="CUM298" s="755"/>
      <c r="CUN298" s="755"/>
      <c r="CUO298" s="755"/>
      <c r="CUP298" s="755"/>
      <c r="CUQ298" s="755"/>
      <c r="CUR298" s="755"/>
      <c r="CUS298" s="755"/>
      <c r="CUT298" s="755"/>
      <c r="CUU298" s="755"/>
      <c r="CUV298" s="755"/>
      <c r="CUW298" s="755"/>
      <c r="CUX298" s="755"/>
      <c r="CUY298" s="755"/>
      <c r="CUZ298" s="755"/>
      <c r="CVA298" s="755"/>
      <c r="CVB298" s="755"/>
      <c r="CVC298" s="755"/>
      <c r="CVD298" s="755"/>
      <c r="CVE298" s="755"/>
      <c r="CVF298" s="755"/>
      <c r="CVG298" s="755"/>
      <c r="CVH298" s="755"/>
      <c r="CVI298" s="755"/>
      <c r="CVJ298" s="755"/>
      <c r="CVK298" s="755"/>
      <c r="CVL298" s="755"/>
      <c r="CVM298" s="755"/>
      <c r="CVN298" s="755"/>
      <c r="CVO298" s="755"/>
      <c r="CVP298" s="755"/>
      <c r="CVQ298" s="755"/>
      <c r="CVR298" s="755"/>
      <c r="CVS298" s="755"/>
      <c r="CVT298" s="755"/>
      <c r="CVU298" s="755"/>
      <c r="CVV298" s="755"/>
      <c r="CVW298" s="755"/>
      <c r="CVX298" s="755"/>
      <c r="CVY298" s="755"/>
      <c r="CVZ298" s="755"/>
      <c r="CWA298" s="755"/>
      <c r="CWB298" s="755"/>
      <c r="CWC298" s="755"/>
      <c r="CWD298" s="755"/>
      <c r="CWE298" s="755"/>
      <c r="CWF298" s="755"/>
      <c r="CWG298" s="755"/>
      <c r="CWH298" s="755"/>
      <c r="CWI298" s="755"/>
      <c r="CWJ298" s="755"/>
      <c r="CWK298" s="755"/>
      <c r="CWL298" s="755"/>
      <c r="CWM298" s="755"/>
      <c r="CWN298" s="755"/>
      <c r="CWO298" s="755"/>
      <c r="CWP298" s="755"/>
      <c r="CWQ298" s="755"/>
      <c r="CWR298" s="755"/>
      <c r="CWS298" s="755"/>
      <c r="CWT298" s="755"/>
      <c r="CWU298" s="755"/>
      <c r="CWV298" s="755"/>
      <c r="CWW298" s="755"/>
      <c r="CWX298" s="755"/>
      <c r="CWY298" s="755"/>
      <c r="CWZ298" s="755"/>
      <c r="CXA298" s="755"/>
      <c r="CXB298" s="755"/>
      <c r="CXC298" s="755"/>
      <c r="CXD298" s="755"/>
      <c r="CXE298" s="755"/>
      <c r="CXF298" s="755"/>
      <c r="CXG298" s="755"/>
      <c r="CXH298" s="755"/>
      <c r="CXI298" s="755"/>
      <c r="CXJ298" s="755"/>
      <c r="CXK298" s="755"/>
      <c r="CXL298" s="755"/>
      <c r="CXM298" s="755"/>
      <c r="CXN298" s="755"/>
      <c r="CXO298" s="755"/>
      <c r="CXP298" s="755"/>
      <c r="CXQ298" s="755"/>
      <c r="CXR298" s="755"/>
      <c r="CXS298" s="755"/>
      <c r="CXT298" s="755"/>
      <c r="CXU298" s="755"/>
      <c r="CXV298" s="755"/>
      <c r="CXW298" s="755"/>
      <c r="CXX298" s="755"/>
      <c r="CXY298" s="755"/>
      <c r="CXZ298" s="755"/>
      <c r="CYA298" s="755"/>
      <c r="CYB298" s="755"/>
      <c r="CYC298" s="755"/>
      <c r="CYD298" s="755"/>
      <c r="CYE298" s="755"/>
      <c r="CYF298" s="755"/>
      <c r="CYG298" s="755"/>
      <c r="CYH298" s="755"/>
      <c r="CYI298" s="755"/>
      <c r="CYJ298" s="755"/>
      <c r="CYK298" s="755"/>
      <c r="CYL298" s="755"/>
      <c r="CYM298" s="755"/>
      <c r="CYN298" s="755"/>
      <c r="CYO298" s="755"/>
      <c r="CYP298" s="755"/>
      <c r="CYQ298" s="755"/>
      <c r="CYR298" s="755"/>
      <c r="CYS298" s="755"/>
      <c r="CYT298" s="755"/>
      <c r="CYU298" s="755"/>
      <c r="CYV298" s="755"/>
      <c r="CYW298" s="755"/>
      <c r="CYX298" s="755"/>
      <c r="CYY298" s="755"/>
      <c r="CYZ298" s="755"/>
      <c r="CZA298" s="755"/>
      <c r="CZB298" s="755"/>
      <c r="CZC298" s="755"/>
      <c r="CZD298" s="755"/>
      <c r="CZE298" s="755"/>
      <c r="CZF298" s="755"/>
      <c r="CZG298" s="755"/>
      <c r="CZH298" s="755"/>
      <c r="CZI298" s="755"/>
      <c r="CZJ298" s="755"/>
      <c r="CZK298" s="755"/>
      <c r="CZL298" s="755"/>
      <c r="CZM298" s="755"/>
      <c r="CZN298" s="755"/>
      <c r="CZO298" s="755"/>
      <c r="CZP298" s="755"/>
      <c r="CZQ298" s="755"/>
      <c r="CZR298" s="755"/>
      <c r="CZS298" s="755"/>
      <c r="CZT298" s="755"/>
      <c r="CZU298" s="755"/>
      <c r="CZV298" s="755"/>
      <c r="CZW298" s="755"/>
      <c r="CZX298" s="755"/>
      <c r="CZY298" s="755"/>
      <c r="CZZ298" s="755"/>
      <c r="DAA298" s="755"/>
      <c r="DAB298" s="755"/>
      <c r="DAC298" s="755"/>
      <c r="DAD298" s="755"/>
      <c r="DAE298" s="755"/>
      <c r="DAF298" s="755"/>
      <c r="DAG298" s="755"/>
      <c r="DAH298" s="755"/>
      <c r="DAI298" s="755"/>
      <c r="DAJ298" s="755"/>
      <c r="DAK298" s="755"/>
      <c r="DAL298" s="755"/>
      <c r="DAM298" s="755"/>
      <c r="DAN298" s="755"/>
      <c r="DAO298" s="755"/>
      <c r="DAP298" s="755"/>
      <c r="DAQ298" s="755"/>
      <c r="DAR298" s="755"/>
      <c r="DAS298" s="755"/>
      <c r="DAT298" s="755"/>
      <c r="DAU298" s="755"/>
      <c r="DAV298" s="755"/>
      <c r="DAW298" s="755"/>
      <c r="DAX298" s="755"/>
      <c r="DAY298" s="755"/>
      <c r="DAZ298" s="755"/>
      <c r="DBA298" s="755"/>
      <c r="DBB298" s="755"/>
      <c r="DBC298" s="755"/>
      <c r="DBD298" s="755"/>
      <c r="DBE298" s="755"/>
      <c r="DBF298" s="755"/>
      <c r="DBG298" s="755"/>
      <c r="DBH298" s="755"/>
      <c r="DBI298" s="755"/>
      <c r="DBJ298" s="755"/>
      <c r="DBK298" s="755"/>
      <c r="DBL298" s="755"/>
      <c r="DBM298" s="755"/>
      <c r="DBN298" s="755"/>
      <c r="DBO298" s="755"/>
      <c r="DBP298" s="755"/>
      <c r="DBQ298" s="755"/>
      <c r="DBR298" s="755"/>
      <c r="DBS298" s="755"/>
      <c r="DBT298" s="755"/>
      <c r="DBU298" s="755"/>
      <c r="DBV298" s="755"/>
      <c r="DBW298" s="755"/>
      <c r="DBX298" s="755"/>
      <c r="DBY298" s="755"/>
      <c r="DBZ298" s="755"/>
      <c r="DCA298" s="755"/>
      <c r="DCB298" s="755"/>
      <c r="DCC298" s="755"/>
      <c r="DCD298" s="755"/>
      <c r="DCE298" s="755"/>
      <c r="DCF298" s="755"/>
      <c r="DCG298" s="755"/>
      <c r="DCH298" s="755"/>
      <c r="DCI298" s="755"/>
      <c r="DCJ298" s="755"/>
      <c r="DCK298" s="755"/>
      <c r="DCL298" s="755"/>
      <c r="DCM298" s="755"/>
      <c r="DCN298" s="755"/>
      <c r="DCO298" s="755"/>
      <c r="DCP298" s="755"/>
      <c r="DCQ298" s="755"/>
      <c r="DCR298" s="755"/>
      <c r="DCS298" s="755"/>
      <c r="DCT298" s="755"/>
      <c r="DCU298" s="755"/>
      <c r="DCV298" s="755"/>
      <c r="DCW298" s="755"/>
      <c r="DCX298" s="755"/>
      <c r="DCY298" s="755"/>
      <c r="DCZ298" s="755"/>
      <c r="DDA298" s="755"/>
      <c r="DDB298" s="755"/>
      <c r="DDC298" s="755"/>
      <c r="DDD298" s="755"/>
      <c r="DDE298" s="755"/>
      <c r="DDF298" s="755"/>
      <c r="DDG298" s="755"/>
      <c r="DDH298" s="755"/>
      <c r="DDI298" s="755"/>
      <c r="DDJ298" s="755"/>
      <c r="DDK298" s="755"/>
      <c r="DDL298" s="755"/>
      <c r="DDM298" s="755"/>
      <c r="DDN298" s="755"/>
      <c r="DDO298" s="755"/>
      <c r="DDP298" s="755"/>
      <c r="DDQ298" s="755"/>
      <c r="DDR298" s="755"/>
      <c r="DDS298" s="755"/>
      <c r="DDT298" s="755"/>
      <c r="DDU298" s="755"/>
      <c r="DDV298" s="755"/>
      <c r="DDW298" s="755"/>
      <c r="DDX298" s="755"/>
      <c r="DDY298" s="755"/>
      <c r="DDZ298" s="755"/>
      <c r="DEA298" s="755"/>
      <c r="DEB298" s="755"/>
      <c r="DEC298" s="755"/>
      <c r="DED298" s="755"/>
      <c r="DEE298" s="755"/>
      <c r="DEF298" s="755"/>
      <c r="DEG298" s="755"/>
      <c r="DEH298" s="755"/>
      <c r="DEI298" s="755"/>
      <c r="DEJ298" s="755"/>
      <c r="DEK298" s="755"/>
      <c r="DEL298" s="755"/>
      <c r="DEM298" s="755"/>
      <c r="DEN298" s="755"/>
      <c r="DEO298" s="755"/>
      <c r="DEP298" s="755"/>
      <c r="DEQ298" s="755"/>
      <c r="DER298" s="755"/>
      <c r="DES298" s="755"/>
      <c r="DET298" s="755"/>
      <c r="DEU298" s="755"/>
      <c r="DEV298" s="755"/>
      <c r="DEW298" s="755"/>
      <c r="DEX298" s="755"/>
      <c r="DEY298" s="755"/>
      <c r="DEZ298" s="755"/>
      <c r="DFA298" s="755"/>
      <c r="DFB298" s="755"/>
      <c r="DFC298" s="755"/>
      <c r="DFD298" s="755"/>
      <c r="DFE298" s="755"/>
      <c r="DFF298" s="755"/>
      <c r="DFG298" s="755"/>
      <c r="DFH298" s="755"/>
      <c r="DFI298" s="755"/>
      <c r="DFJ298" s="755"/>
      <c r="DFK298" s="755"/>
      <c r="DFL298" s="755"/>
      <c r="DFM298" s="755"/>
      <c r="DFN298" s="755"/>
      <c r="DFO298" s="755"/>
      <c r="DFP298" s="755"/>
      <c r="DFQ298" s="755"/>
      <c r="DFR298" s="755"/>
      <c r="DFS298" s="755"/>
      <c r="DFT298" s="755"/>
      <c r="DFU298" s="755"/>
      <c r="DFV298" s="755"/>
      <c r="DFW298" s="755"/>
      <c r="DFX298" s="755"/>
      <c r="DFY298" s="755"/>
      <c r="DFZ298" s="755"/>
      <c r="DGA298" s="755"/>
      <c r="DGB298" s="755"/>
      <c r="DGC298" s="755"/>
      <c r="DGD298" s="755"/>
      <c r="DGE298" s="755"/>
      <c r="DGF298" s="755"/>
      <c r="DGG298" s="755"/>
      <c r="DGH298" s="755"/>
      <c r="DGI298" s="755"/>
      <c r="DGJ298" s="755"/>
      <c r="DGK298" s="755"/>
      <c r="DGL298" s="755"/>
      <c r="DGM298" s="755"/>
      <c r="DGN298" s="755"/>
      <c r="DGO298" s="755"/>
      <c r="DGP298" s="755"/>
      <c r="DGQ298" s="755"/>
      <c r="DGR298" s="755"/>
      <c r="DGS298" s="755"/>
      <c r="DGT298" s="755"/>
      <c r="DGU298" s="755"/>
      <c r="DGV298" s="755"/>
      <c r="DGW298" s="755"/>
      <c r="DGX298" s="755"/>
      <c r="DGY298" s="755"/>
      <c r="DGZ298" s="755"/>
      <c r="DHA298" s="755"/>
      <c r="DHB298" s="755"/>
      <c r="DHC298" s="755"/>
      <c r="DHD298" s="755"/>
      <c r="DHE298" s="755"/>
      <c r="DHF298" s="755"/>
      <c r="DHG298" s="755"/>
      <c r="DHH298" s="755"/>
      <c r="DHI298" s="755"/>
      <c r="DHJ298" s="755"/>
      <c r="DHK298" s="755"/>
      <c r="DHL298" s="755"/>
      <c r="DHM298" s="755"/>
      <c r="DHN298" s="755"/>
      <c r="DHO298" s="755"/>
      <c r="DHP298" s="755"/>
      <c r="DHQ298" s="755"/>
      <c r="DHR298" s="755"/>
      <c r="DHS298" s="755"/>
      <c r="DHT298" s="755"/>
      <c r="DHU298" s="755"/>
      <c r="DHV298" s="755"/>
      <c r="DHW298" s="755"/>
      <c r="DHX298" s="755"/>
      <c r="DHY298" s="755"/>
      <c r="DHZ298" s="755"/>
      <c r="DIA298" s="755"/>
      <c r="DIB298" s="755"/>
      <c r="DIC298" s="755"/>
      <c r="DID298" s="755"/>
      <c r="DIE298" s="755"/>
      <c r="DIF298" s="755"/>
      <c r="DIG298" s="755"/>
      <c r="DIH298" s="755"/>
      <c r="DII298" s="755"/>
      <c r="DIJ298" s="755"/>
      <c r="DIK298" s="755"/>
      <c r="DIL298" s="755"/>
      <c r="DIM298" s="755"/>
      <c r="DIN298" s="755"/>
      <c r="DIO298" s="755"/>
      <c r="DIP298" s="755"/>
      <c r="DIQ298" s="755"/>
      <c r="DIR298" s="755"/>
      <c r="DIS298" s="755"/>
      <c r="DIT298" s="755"/>
      <c r="DIU298" s="755"/>
      <c r="DIV298" s="755"/>
      <c r="DIW298" s="755"/>
      <c r="DIX298" s="755"/>
      <c r="DIY298" s="755"/>
      <c r="DIZ298" s="755"/>
      <c r="DJA298" s="755"/>
      <c r="DJB298" s="755"/>
      <c r="DJC298" s="755"/>
      <c r="DJD298" s="755"/>
      <c r="DJE298" s="755"/>
      <c r="DJF298" s="755"/>
      <c r="DJG298" s="755"/>
      <c r="DJH298" s="755"/>
      <c r="DJI298" s="755"/>
      <c r="DJJ298" s="755"/>
      <c r="DJK298" s="755"/>
      <c r="DJL298" s="755"/>
      <c r="DJM298" s="755"/>
      <c r="DJN298" s="755"/>
      <c r="DJO298" s="755"/>
      <c r="DJP298" s="755"/>
      <c r="DJQ298" s="755"/>
      <c r="DJR298" s="755"/>
      <c r="DJS298" s="755"/>
      <c r="DJT298" s="755"/>
      <c r="DJU298" s="755"/>
      <c r="DJV298" s="755"/>
      <c r="DJW298" s="755"/>
      <c r="DJX298" s="755"/>
      <c r="DJY298" s="755"/>
      <c r="DJZ298" s="755"/>
      <c r="DKA298" s="755"/>
      <c r="DKB298" s="755"/>
      <c r="DKC298" s="755"/>
      <c r="DKD298" s="755"/>
      <c r="DKE298" s="755"/>
      <c r="DKF298" s="755"/>
      <c r="DKG298" s="755"/>
      <c r="DKH298" s="755"/>
      <c r="DKI298" s="755"/>
      <c r="DKJ298" s="755"/>
      <c r="DKK298" s="755"/>
      <c r="DKL298" s="755"/>
      <c r="DKM298" s="755"/>
      <c r="DKN298" s="755"/>
      <c r="DKO298" s="755"/>
      <c r="DKP298" s="755"/>
      <c r="DKQ298" s="755"/>
      <c r="DKR298" s="755"/>
      <c r="DKS298" s="755"/>
      <c r="DKT298" s="755"/>
      <c r="DKU298" s="755"/>
      <c r="DKV298" s="755"/>
      <c r="DKW298" s="755"/>
      <c r="DKX298" s="755"/>
      <c r="DKY298" s="755"/>
      <c r="DKZ298" s="755"/>
      <c r="DLA298" s="755"/>
      <c r="DLB298" s="755"/>
      <c r="DLC298" s="755"/>
      <c r="DLD298" s="755"/>
      <c r="DLE298" s="755"/>
      <c r="DLF298" s="755"/>
      <c r="DLG298" s="755"/>
      <c r="DLH298" s="755"/>
      <c r="DLI298" s="755"/>
      <c r="DLJ298" s="755"/>
      <c r="DLK298" s="755"/>
      <c r="DLL298" s="755"/>
      <c r="DLM298" s="755"/>
      <c r="DLN298" s="755"/>
      <c r="DLO298" s="755"/>
      <c r="DLP298" s="755"/>
      <c r="DLQ298" s="755"/>
      <c r="DLR298" s="755"/>
      <c r="DLS298" s="755"/>
      <c r="DLT298" s="755"/>
      <c r="DLU298" s="755"/>
      <c r="DLV298" s="755"/>
      <c r="DLW298" s="755"/>
      <c r="DLX298" s="755"/>
      <c r="DLY298" s="755"/>
      <c r="DLZ298" s="755"/>
      <c r="DMA298" s="755"/>
      <c r="DMB298" s="755"/>
      <c r="DMC298" s="755"/>
      <c r="DMD298" s="755"/>
      <c r="DME298" s="755"/>
      <c r="DMF298" s="755"/>
      <c r="DMG298" s="755"/>
      <c r="DMH298" s="755"/>
      <c r="DMI298" s="755"/>
      <c r="DMJ298" s="755"/>
      <c r="DMK298" s="755"/>
      <c r="DML298" s="755"/>
      <c r="DMM298" s="755"/>
      <c r="DMN298" s="755"/>
      <c r="DMO298" s="755"/>
      <c r="DMP298" s="755"/>
      <c r="DMQ298" s="755"/>
      <c r="DMR298" s="755"/>
      <c r="DMS298" s="755"/>
      <c r="DMT298" s="755"/>
      <c r="DMU298" s="755"/>
      <c r="DMV298" s="755"/>
      <c r="DMW298" s="755"/>
      <c r="DMX298" s="755"/>
      <c r="DMY298" s="755"/>
      <c r="DMZ298" s="755"/>
      <c r="DNA298" s="755"/>
      <c r="DNB298" s="755"/>
      <c r="DNC298" s="755"/>
      <c r="DND298" s="755"/>
      <c r="DNE298" s="755"/>
      <c r="DNF298" s="755"/>
      <c r="DNG298" s="755"/>
      <c r="DNH298" s="755"/>
      <c r="DNI298" s="755"/>
      <c r="DNJ298" s="755"/>
      <c r="DNK298" s="755"/>
      <c r="DNL298" s="755"/>
      <c r="DNM298" s="755"/>
      <c r="DNN298" s="755"/>
      <c r="DNO298" s="755"/>
      <c r="DNP298" s="755"/>
      <c r="DNQ298" s="755"/>
      <c r="DNR298" s="755"/>
      <c r="DNS298" s="755"/>
      <c r="DNT298" s="755"/>
      <c r="DNU298" s="755"/>
      <c r="DNV298" s="755"/>
      <c r="DNW298" s="755"/>
      <c r="DNX298" s="755"/>
      <c r="DNY298" s="755"/>
      <c r="DNZ298" s="755"/>
      <c r="DOA298" s="755"/>
      <c r="DOB298" s="755"/>
      <c r="DOC298" s="755"/>
      <c r="DOD298" s="755"/>
      <c r="DOE298" s="755"/>
      <c r="DOF298" s="755"/>
      <c r="DOG298" s="755"/>
      <c r="DOH298" s="755"/>
      <c r="DOI298" s="755"/>
      <c r="DOJ298" s="755"/>
      <c r="DOK298" s="755"/>
      <c r="DOL298" s="755"/>
      <c r="DOM298" s="755"/>
      <c r="DON298" s="755"/>
      <c r="DOO298" s="755"/>
      <c r="DOP298" s="755"/>
      <c r="DOQ298" s="755"/>
      <c r="DOR298" s="755"/>
      <c r="DOS298" s="755"/>
      <c r="DOT298" s="755"/>
      <c r="DOU298" s="755"/>
      <c r="DOV298" s="755"/>
      <c r="DOW298" s="755"/>
      <c r="DOX298" s="755"/>
      <c r="DOY298" s="755"/>
      <c r="DOZ298" s="755"/>
      <c r="DPA298" s="755"/>
      <c r="DPB298" s="755"/>
      <c r="DPC298" s="755"/>
      <c r="DPD298" s="755"/>
      <c r="DPE298" s="755"/>
      <c r="DPF298" s="755"/>
      <c r="DPG298" s="755"/>
      <c r="DPH298" s="755"/>
      <c r="DPI298" s="755"/>
      <c r="DPJ298" s="755"/>
      <c r="DPK298" s="755"/>
      <c r="DPL298" s="755"/>
      <c r="DPM298" s="755"/>
      <c r="DPN298" s="755"/>
      <c r="DPO298" s="755"/>
      <c r="DPP298" s="755"/>
      <c r="DPQ298" s="755"/>
      <c r="DPR298" s="755"/>
      <c r="DPS298" s="755"/>
      <c r="DPT298" s="755"/>
      <c r="DPU298" s="755"/>
      <c r="DPV298" s="755"/>
      <c r="DPW298" s="755"/>
      <c r="DPX298" s="755"/>
      <c r="DPY298" s="755"/>
      <c r="DPZ298" s="755"/>
      <c r="DQA298" s="755"/>
      <c r="DQB298" s="755"/>
      <c r="DQC298" s="755"/>
      <c r="DQD298" s="755"/>
      <c r="DQE298" s="755"/>
      <c r="DQF298" s="755"/>
      <c r="DQG298" s="755"/>
      <c r="DQH298" s="755"/>
      <c r="DQI298" s="755"/>
      <c r="DQJ298" s="755"/>
      <c r="DQK298" s="755"/>
      <c r="DQL298" s="755"/>
      <c r="DQM298" s="755"/>
      <c r="DQN298" s="755"/>
      <c r="DQO298" s="755"/>
      <c r="DQP298" s="755"/>
      <c r="DQQ298" s="755"/>
      <c r="DQR298" s="755"/>
      <c r="DQS298" s="755"/>
      <c r="DQT298" s="755"/>
      <c r="DQU298" s="755"/>
      <c r="DQV298" s="755"/>
      <c r="DQW298" s="755"/>
      <c r="DQX298" s="755"/>
      <c r="DQY298" s="755"/>
      <c r="DQZ298" s="755"/>
      <c r="DRA298" s="755"/>
      <c r="DRB298" s="755"/>
      <c r="DRC298" s="755"/>
      <c r="DRD298" s="755"/>
      <c r="DRE298" s="755"/>
      <c r="DRF298" s="755"/>
      <c r="DRG298" s="755"/>
      <c r="DRH298" s="755"/>
      <c r="DRI298" s="755"/>
      <c r="DRJ298" s="755"/>
      <c r="DRK298" s="755"/>
      <c r="DRL298" s="755"/>
      <c r="DRM298" s="755"/>
      <c r="DRN298" s="755"/>
      <c r="DRO298" s="755"/>
      <c r="DRP298" s="755"/>
      <c r="DRQ298" s="755"/>
      <c r="DRR298" s="755"/>
      <c r="DRS298" s="755"/>
      <c r="DRT298" s="755"/>
      <c r="DRU298" s="755"/>
      <c r="DRV298" s="755"/>
      <c r="DRW298" s="755"/>
      <c r="DRX298" s="755"/>
      <c r="DRY298" s="755"/>
      <c r="DRZ298" s="755"/>
      <c r="DSA298" s="755"/>
      <c r="DSB298" s="755"/>
      <c r="DSC298" s="755"/>
      <c r="DSD298" s="755"/>
      <c r="DSE298" s="755"/>
      <c r="DSF298" s="755"/>
      <c r="DSG298" s="755"/>
      <c r="DSH298" s="755"/>
      <c r="DSI298" s="755"/>
      <c r="DSJ298" s="755"/>
      <c r="DSK298" s="755"/>
      <c r="DSL298" s="755"/>
      <c r="DSM298" s="755"/>
      <c r="DSN298" s="755"/>
      <c r="DSO298" s="755"/>
      <c r="DSP298" s="755"/>
      <c r="DSQ298" s="755"/>
      <c r="DSR298" s="755"/>
      <c r="DSS298" s="755"/>
      <c r="DST298" s="755"/>
      <c r="DSU298" s="755"/>
      <c r="DSV298" s="755"/>
      <c r="DSW298" s="755"/>
      <c r="DSX298" s="755"/>
      <c r="DSY298" s="755"/>
      <c r="DSZ298" s="755"/>
      <c r="DTA298" s="755"/>
      <c r="DTB298" s="755"/>
      <c r="DTC298" s="755"/>
      <c r="DTD298" s="755"/>
      <c r="DTE298" s="755"/>
      <c r="DTF298" s="755"/>
      <c r="DTG298" s="755"/>
      <c r="DTH298" s="755"/>
      <c r="DTI298" s="755"/>
      <c r="DTJ298" s="755"/>
      <c r="DTK298" s="755"/>
      <c r="DTL298" s="755"/>
      <c r="DTM298" s="755"/>
      <c r="DTN298" s="755"/>
      <c r="DTO298" s="755"/>
      <c r="DTP298" s="755"/>
      <c r="DTQ298" s="755"/>
      <c r="DTR298" s="755"/>
      <c r="DTS298" s="755"/>
      <c r="DTT298" s="755"/>
      <c r="DTU298" s="755"/>
      <c r="DTV298" s="755"/>
      <c r="DTW298" s="755"/>
      <c r="DTX298" s="755"/>
      <c r="DTY298" s="755"/>
      <c r="DTZ298" s="755"/>
      <c r="DUA298" s="755"/>
      <c r="DUB298" s="755"/>
      <c r="DUC298" s="755"/>
      <c r="DUD298" s="755"/>
      <c r="DUE298" s="755"/>
      <c r="DUF298" s="755"/>
      <c r="DUG298" s="755"/>
      <c r="DUH298" s="755"/>
      <c r="DUI298" s="755"/>
      <c r="DUJ298" s="755"/>
      <c r="DUK298" s="755"/>
      <c r="DUL298" s="755"/>
      <c r="DUM298" s="755"/>
      <c r="DUN298" s="755"/>
      <c r="DUO298" s="755"/>
      <c r="DUP298" s="755"/>
      <c r="DUQ298" s="755"/>
      <c r="DUR298" s="755"/>
      <c r="DUS298" s="755"/>
      <c r="DUT298" s="755"/>
      <c r="DUU298" s="755"/>
      <c r="DUV298" s="755"/>
      <c r="DUW298" s="755"/>
      <c r="DUX298" s="755"/>
      <c r="DUY298" s="755"/>
      <c r="DUZ298" s="755"/>
      <c r="DVA298" s="755"/>
      <c r="DVB298" s="755"/>
      <c r="DVC298" s="755"/>
      <c r="DVD298" s="755"/>
      <c r="DVE298" s="755"/>
      <c r="DVF298" s="755"/>
      <c r="DVG298" s="755"/>
      <c r="DVH298" s="755"/>
      <c r="DVI298" s="755"/>
      <c r="DVJ298" s="755"/>
      <c r="DVK298" s="755"/>
      <c r="DVL298" s="755"/>
      <c r="DVM298" s="755"/>
      <c r="DVN298" s="755"/>
      <c r="DVO298" s="755"/>
      <c r="DVP298" s="755"/>
      <c r="DVQ298" s="755"/>
      <c r="DVR298" s="755"/>
      <c r="DVS298" s="755"/>
      <c r="DVT298" s="755"/>
      <c r="DVU298" s="755"/>
      <c r="DVV298" s="755"/>
      <c r="DVW298" s="755"/>
      <c r="DVX298" s="755"/>
      <c r="DVY298" s="755"/>
      <c r="DVZ298" s="755"/>
      <c r="DWA298" s="755"/>
      <c r="DWB298" s="755"/>
      <c r="DWC298" s="755"/>
      <c r="DWD298" s="755"/>
      <c r="DWE298" s="755"/>
      <c r="DWF298" s="755"/>
      <c r="DWG298" s="755"/>
      <c r="DWH298" s="755"/>
      <c r="DWI298" s="755"/>
      <c r="DWJ298" s="755"/>
      <c r="DWK298" s="755"/>
      <c r="DWL298" s="755"/>
      <c r="DWM298" s="755"/>
      <c r="DWN298" s="755"/>
      <c r="DWO298" s="755"/>
      <c r="DWP298" s="755"/>
      <c r="DWQ298" s="755"/>
      <c r="DWR298" s="755"/>
      <c r="DWS298" s="755"/>
      <c r="DWT298" s="755"/>
      <c r="DWU298" s="755"/>
      <c r="DWV298" s="755"/>
      <c r="DWW298" s="755"/>
      <c r="DWX298" s="755"/>
      <c r="DWY298" s="755"/>
      <c r="DWZ298" s="755"/>
      <c r="DXA298" s="755"/>
      <c r="DXB298" s="755"/>
      <c r="DXC298" s="755"/>
      <c r="DXD298" s="755"/>
      <c r="DXE298" s="755"/>
      <c r="DXF298" s="755"/>
      <c r="DXG298" s="755"/>
      <c r="DXH298" s="755"/>
      <c r="DXI298" s="755"/>
      <c r="DXJ298" s="755"/>
      <c r="DXK298" s="755"/>
      <c r="DXL298" s="755"/>
      <c r="DXM298" s="755"/>
      <c r="DXN298" s="755"/>
      <c r="DXO298" s="755"/>
      <c r="DXP298" s="755"/>
      <c r="DXQ298" s="755"/>
      <c r="DXR298" s="755"/>
      <c r="DXS298" s="755"/>
      <c r="DXT298" s="755"/>
      <c r="DXU298" s="755"/>
      <c r="DXV298" s="755"/>
      <c r="DXW298" s="755"/>
      <c r="DXX298" s="755"/>
      <c r="DXY298" s="755"/>
      <c r="DXZ298" s="755"/>
      <c r="DYA298" s="755"/>
      <c r="DYB298" s="755"/>
      <c r="DYC298" s="755"/>
      <c r="DYD298" s="755"/>
      <c r="DYE298" s="755"/>
      <c r="DYF298" s="755"/>
      <c r="DYG298" s="755"/>
      <c r="DYH298" s="755"/>
      <c r="DYI298" s="755"/>
      <c r="DYJ298" s="755"/>
      <c r="DYK298" s="755"/>
      <c r="DYL298" s="755"/>
      <c r="DYM298" s="755"/>
      <c r="DYN298" s="755"/>
      <c r="DYO298" s="755"/>
      <c r="DYP298" s="755"/>
      <c r="DYQ298" s="755"/>
      <c r="DYR298" s="755"/>
      <c r="DYS298" s="755"/>
      <c r="DYT298" s="755"/>
      <c r="DYU298" s="755"/>
      <c r="DYV298" s="755"/>
      <c r="DYW298" s="755"/>
      <c r="DYX298" s="755"/>
      <c r="DYY298" s="755"/>
      <c r="DYZ298" s="755"/>
      <c r="DZA298" s="755"/>
      <c r="DZB298" s="755"/>
      <c r="DZC298" s="755"/>
      <c r="DZD298" s="755"/>
      <c r="DZE298" s="755"/>
      <c r="DZF298" s="755"/>
      <c r="DZG298" s="755"/>
      <c r="DZH298" s="755"/>
      <c r="DZI298" s="755"/>
      <c r="DZJ298" s="755"/>
      <c r="DZK298" s="755"/>
      <c r="DZL298" s="755"/>
      <c r="DZM298" s="755"/>
      <c r="DZN298" s="755"/>
      <c r="DZO298" s="755"/>
      <c r="DZP298" s="755"/>
      <c r="DZQ298" s="755"/>
      <c r="DZR298" s="755"/>
      <c r="DZS298" s="755"/>
      <c r="DZT298" s="755"/>
      <c r="DZU298" s="755"/>
      <c r="DZV298" s="755"/>
      <c r="DZW298" s="755"/>
      <c r="DZX298" s="755"/>
      <c r="DZY298" s="755"/>
      <c r="DZZ298" s="755"/>
      <c r="EAA298" s="755"/>
      <c r="EAB298" s="755"/>
      <c r="EAC298" s="755"/>
      <c r="EAD298" s="755"/>
      <c r="EAE298" s="755"/>
      <c r="EAF298" s="755"/>
      <c r="EAG298" s="755"/>
      <c r="EAH298" s="755"/>
      <c r="EAI298" s="755"/>
      <c r="EAJ298" s="755"/>
      <c r="EAK298" s="755"/>
      <c r="EAL298" s="755"/>
      <c r="EAM298" s="755"/>
      <c r="EAN298" s="755"/>
      <c r="EAO298" s="755"/>
      <c r="EAP298" s="755"/>
      <c r="EAQ298" s="755"/>
      <c r="EAR298" s="755"/>
      <c r="EAS298" s="755"/>
      <c r="EAT298" s="755"/>
      <c r="EAU298" s="755"/>
      <c r="EAV298" s="755"/>
      <c r="EAW298" s="755"/>
      <c r="EAX298" s="755"/>
      <c r="EAY298" s="755"/>
      <c r="EAZ298" s="755"/>
      <c r="EBA298" s="755"/>
      <c r="EBB298" s="755"/>
      <c r="EBC298" s="755"/>
      <c r="EBD298" s="755"/>
      <c r="EBE298" s="755"/>
      <c r="EBF298" s="755"/>
      <c r="EBG298" s="755"/>
      <c r="EBH298" s="755"/>
      <c r="EBI298" s="755"/>
      <c r="EBJ298" s="755"/>
      <c r="EBK298" s="755"/>
      <c r="EBL298" s="755"/>
      <c r="EBM298" s="755"/>
      <c r="EBN298" s="755"/>
      <c r="EBO298" s="755"/>
      <c r="EBP298" s="755"/>
      <c r="EBQ298" s="755"/>
      <c r="EBR298" s="755"/>
      <c r="EBS298" s="755"/>
      <c r="EBT298" s="755"/>
      <c r="EBU298" s="755"/>
      <c r="EBV298" s="755"/>
      <c r="EBW298" s="755"/>
      <c r="EBX298" s="755"/>
      <c r="EBY298" s="755"/>
      <c r="EBZ298" s="755"/>
      <c r="ECA298" s="755"/>
      <c r="ECB298" s="755"/>
      <c r="ECC298" s="755"/>
      <c r="ECD298" s="755"/>
      <c r="ECE298" s="755"/>
      <c r="ECF298" s="755"/>
      <c r="ECG298" s="755"/>
      <c r="ECH298" s="755"/>
      <c r="ECI298" s="755"/>
      <c r="ECJ298" s="755"/>
      <c r="ECK298" s="755"/>
      <c r="ECL298" s="755"/>
      <c r="ECM298" s="755"/>
      <c r="ECN298" s="755"/>
      <c r="ECO298" s="755"/>
      <c r="ECP298" s="755"/>
      <c r="ECQ298" s="755"/>
      <c r="ECR298" s="755"/>
      <c r="ECS298" s="755"/>
      <c r="ECT298" s="755"/>
      <c r="ECU298" s="755"/>
      <c r="ECV298" s="755"/>
      <c r="ECW298" s="755"/>
      <c r="ECX298" s="755"/>
      <c r="ECY298" s="755"/>
      <c r="ECZ298" s="755"/>
      <c r="EDA298" s="755"/>
      <c r="EDB298" s="755"/>
      <c r="EDC298" s="755"/>
      <c r="EDD298" s="755"/>
      <c r="EDE298" s="755"/>
      <c r="EDF298" s="755"/>
      <c r="EDG298" s="755"/>
      <c r="EDH298" s="755"/>
      <c r="EDI298" s="755"/>
      <c r="EDJ298" s="755"/>
      <c r="EDK298" s="755"/>
      <c r="EDL298" s="755"/>
      <c r="EDM298" s="755"/>
      <c r="EDN298" s="755"/>
      <c r="EDO298" s="755"/>
      <c r="EDP298" s="755"/>
      <c r="EDQ298" s="755"/>
      <c r="EDR298" s="755"/>
      <c r="EDS298" s="755"/>
      <c r="EDT298" s="755"/>
      <c r="EDU298" s="755"/>
      <c r="EDV298" s="755"/>
      <c r="EDW298" s="755"/>
      <c r="EDX298" s="755"/>
      <c r="EDY298" s="755"/>
      <c r="EDZ298" s="755"/>
      <c r="EEA298" s="755"/>
      <c r="EEB298" s="755"/>
      <c r="EEC298" s="755"/>
      <c r="EED298" s="755"/>
      <c r="EEE298" s="755"/>
      <c r="EEF298" s="755"/>
      <c r="EEG298" s="755"/>
      <c r="EEH298" s="755"/>
      <c r="EEI298" s="755"/>
      <c r="EEJ298" s="755"/>
      <c r="EEK298" s="755"/>
      <c r="EEL298" s="755"/>
      <c r="EEM298" s="755"/>
      <c r="EEN298" s="755"/>
      <c r="EEO298" s="755"/>
      <c r="EEP298" s="755"/>
      <c r="EEQ298" s="755"/>
      <c r="EER298" s="755"/>
      <c r="EES298" s="755"/>
      <c r="EET298" s="755"/>
      <c r="EEU298" s="755"/>
      <c r="EEV298" s="755"/>
      <c r="EEW298" s="755"/>
      <c r="EEX298" s="755"/>
      <c r="EEY298" s="755"/>
      <c r="EEZ298" s="755"/>
      <c r="EFA298" s="755"/>
      <c r="EFB298" s="755"/>
      <c r="EFC298" s="755"/>
      <c r="EFD298" s="755"/>
      <c r="EFE298" s="755"/>
      <c r="EFF298" s="755"/>
      <c r="EFG298" s="755"/>
      <c r="EFH298" s="755"/>
      <c r="EFI298" s="755"/>
      <c r="EFJ298" s="755"/>
      <c r="EFK298" s="755"/>
      <c r="EFL298" s="755"/>
      <c r="EFM298" s="755"/>
      <c r="EFN298" s="755"/>
      <c r="EFO298" s="755"/>
      <c r="EFP298" s="755"/>
      <c r="EFQ298" s="755"/>
      <c r="EFR298" s="755"/>
      <c r="EFS298" s="755"/>
      <c r="EFT298" s="755"/>
      <c r="EFU298" s="755"/>
      <c r="EFV298" s="755"/>
      <c r="EFW298" s="755"/>
      <c r="EFX298" s="755"/>
      <c r="EFY298" s="755"/>
      <c r="EFZ298" s="755"/>
      <c r="EGA298" s="755"/>
      <c r="EGB298" s="755"/>
      <c r="EGC298" s="755"/>
      <c r="EGD298" s="755"/>
      <c r="EGE298" s="755"/>
      <c r="EGF298" s="755"/>
      <c r="EGG298" s="755"/>
      <c r="EGH298" s="755"/>
      <c r="EGI298" s="755"/>
      <c r="EGJ298" s="755"/>
      <c r="EGK298" s="755"/>
      <c r="EGL298" s="755"/>
      <c r="EGM298" s="755"/>
      <c r="EGN298" s="755"/>
      <c r="EGO298" s="755"/>
      <c r="EGP298" s="755"/>
      <c r="EGQ298" s="755"/>
      <c r="EGR298" s="755"/>
      <c r="EGS298" s="755"/>
      <c r="EGT298" s="755"/>
      <c r="EGU298" s="755"/>
      <c r="EGV298" s="755"/>
      <c r="EGW298" s="755"/>
      <c r="EGX298" s="755"/>
      <c r="EGY298" s="755"/>
      <c r="EGZ298" s="755"/>
      <c r="EHA298" s="755"/>
      <c r="EHB298" s="755"/>
      <c r="EHC298" s="755"/>
      <c r="EHD298" s="755"/>
      <c r="EHE298" s="755"/>
      <c r="EHF298" s="755"/>
      <c r="EHG298" s="755"/>
      <c r="EHH298" s="755"/>
      <c r="EHI298" s="755"/>
      <c r="EHJ298" s="755"/>
      <c r="EHK298" s="755"/>
      <c r="EHL298" s="755"/>
      <c r="EHM298" s="755"/>
      <c r="EHN298" s="755"/>
      <c r="EHO298" s="755"/>
      <c r="EHP298" s="755"/>
      <c r="EHQ298" s="755"/>
      <c r="EHR298" s="755"/>
      <c r="EHS298" s="755"/>
      <c r="EHT298" s="755"/>
      <c r="EHU298" s="755"/>
      <c r="EHV298" s="755"/>
      <c r="EHW298" s="755"/>
      <c r="EHX298" s="755"/>
      <c r="EHY298" s="755"/>
      <c r="EHZ298" s="755"/>
      <c r="EIA298" s="755"/>
      <c r="EIB298" s="755"/>
      <c r="EIC298" s="755"/>
      <c r="EID298" s="755"/>
      <c r="EIE298" s="755"/>
      <c r="EIF298" s="755"/>
      <c r="EIG298" s="755"/>
      <c r="EIH298" s="755"/>
      <c r="EII298" s="755"/>
      <c r="EIJ298" s="755"/>
      <c r="EIK298" s="755"/>
      <c r="EIL298" s="755"/>
      <c r="EIM298" s="755"/>
      <c r="EIN298" s="755"/>
      <c r="EIO298" s="755"/>
      <c r="EIP298" s="755"/>
      <c r="EIQ298" s="755"/>
      <c r="EIR298" s="755"/>
      <c r="EIS298" s="755"/>
      <c r="EIT298" s="755"/>
      <c r="EIU298" s="755"/>
      <c r="EIV298" s="755"/>
      <c r="EIW298" s="755"/>
      <c r="EIX298" s="755"/>
      <c r="EIY298" s="755"/>
      <c r="EIZ298" s="755"/>
      <c r="EJA298" s="755"/>
      <c r="EJB298" s="755"/>
      <c r="EJC298" s="755"/>
      <c r="EJD298" s="755"/>
      <c r="EJE298" s="755"/>
      <c r="EJF298" s="755"/>
      <c r="EJG298" s="755"/>
      <c r="EJH298" s="755"/>
      <c r="EJI298" s="755"/>
      <c r="EJJ298" s="755"/>
      <c r="EJK298" s="755"/>
      <c r="EJL298" s="755"/>
      <c r="EJM298" s="755"/>
      <c r="EJN298" s="755"/>
      <c r="EJO298" s="755"/>
      <c r="EJP298" s="755"/>
      <c r="EJQ298" s="755"/>
      <c r="EJR298" s="755"/>
      <c r="EJS298" s="755"/>
      <c r="EJT298" s="755"/>
      <c r="EJU298" s="755"/>
      <c r="EJV298" s="755"/>
      <c r="EJW298" s="755"/>
      <c r="EJX298" s="755"/>
      <c r="EJY298" s="755"/>
      <c r="EJZ298" s="755"/>
      <c r="EKA298" s="755"/>
      <c r="EKB298" s="755"/>
      <c r="EKC298" s="755"/>
      <c r="EKD298" s="755"/>
      <c r="EKE298" s="755"/>
      <c r="EKF298" s="755"/>
      <c r="EKG298" s="755"/>
      <c r="EKH298" s="755"/>
      <c r="EKI298" s="755"/>
      <c r="EKJ298" s="755"/>
      <c r="EKK298" s="755"/>
      <c r="EKL298" s="755"/>
      <c r="EKM298" s="755"/>
      <c r="EKN298" s="755"/>
      <c r="EKO298" s="755"/>
      <c r="EKP298" s="755"/>
      <c r="EKQ298" s="755"/>
      <c r="EKR298" s="755"/>
      <c r="EKS298" s="755"/>
      <c r="EKT298" s="755"/>
      <c r="EKU298" s="755"/>
      <c r="EKV298" s="755"/>
      <c r="EKW298" s="755"/>
      <c r="EKX298" s="755"/>
      <c r="EKY298" s="755"/>
      <c r="EKZ298" s="755"/>
      <c r="ELA298" s="755"/>
      <c r="ELB298" s="755"/>
      <c r="ELC298" s="755"/>
      <c r="ELD298" s="755"/>
      <c r="ELE298" s="755"/>
      <c r="ELF298" s="755"/>
      <c r="ELG298" s="755"/>
      <c r="ELH298" s="755"/>
      <c r="ELI298" s="755"/>
      <c r="ELJ298" s="755"/>
      <c r="ELK298" s="755"/>
      <c r="ELL298" s="755"/>
      <c r="ELM298" s="755"/>
      <c r="ELN298" s="755"/>
      <c r="ELO298" s="755"/>
      <c r="ELP298" s="755"/>
      <c r="ELQ298" s="755"/>
      <c r="ELR298" s="755"/>
      <c r="ELS298" s="755"/>
      <c r="ELT298" s="755"/>
      <c r="ELU298" s="755"/>
      <c r="ELV298" s="755"/>
      <c r="ELW298" s="755"/>
      <c r="ELX298" s="755"/>
      <c r="ELY298" s="755"/>
      <c r="ELZ298" s="755"/>
      <c r="EMA298" s="755"/>
      <c r="EMB298" s="755"/>
      <c r="EMC298" s="755"/>
      <c r="EMD298" s="755"/>
      <c r="EME298" s="755"/>
      <c r="EMF298" s="755"/>
      <c r="EMG298" s="755"/>
      <c r="EMH298" s="755"/>
      <c r="EMI298" s="755"/>
      <c r="EMJ298" s="755"/>
      <c r="EMK298" s="755"/>
      <c r="EML298" s="755"/>
      <c r="EMM298" s="755"/>
      <c r="EMN298" s="755"/>
      <c r="EMO298" s="755"/>
      <c r="EMP298" s="755"/>
      <c r="EMQ298" s="755"/>
      <c r="EMR298" s="755"/>
      <c r="EMS298" s="755"/>
      <c r="EMT298" s="755"/>
      <c r="EMU298" s="755"/>
      <c r="EMV298" s="755"/>
      <c r="EMW298" s="755"/>
      <c r="EMX298" s="755"/>
      <c r="EMY298" s="755"/>
      <c r="EMZ298" s="755"/>
      <c r="ENA298" s="755"/>
      <c r="ENB298" s="755"/>
      <c r="ENC298" s="755"/>
      <c r="END298" s="755"/>
      <c r="ENE298" s="755"/>
      <c r="ENF298" s="755"/>
      <c r="ENG298" s="755"/>
      <c r="ENH298" s="755"/>
      <c r="ENI298" s="755"/>
      <c r="ENJ298" s="755"/>
      <c r="ENK298" s="755"/>
      <c r="ENL298" s="755"/>
      <c r="ENM298" s="755"/>
      <c r="ENN298" s="755"/>
      <c r="ENO298" s="755"/>
      <c r="ENP298" s="755"/>
      <c r="ENQ298" s="755"/>
      <c r="ENR298" s="755"/>
      <c r="ENS298" s="755"/>
      <c r="ENT298" s="755"/>
      <c r="ENU298" s="755"/>
      <c r="ENV298" s="755"/>
      <c r="ENW298" s="755"/>
      <c r="ENX298" s="755"/>
      <c r="ENY298" s="755"/>
      <c r="ENZ298" s="755"/>
      <c r="EOA298" s="755"/>
      <c r="EOB298" s="755"/>
      <c r="EOC298" s="755"/>
      <c r="EOD298" s="755"/>
      <c r="EOE298" s="755"/>
      <c r="EOF298" s="755"/>
      <c r="EOG298" s="755"/>
      <c r="EOH298" s="755"/>
      <c r="EOI298" s="755"/>
      <c r="EOJ298" s="755"/>
      <c r="EOK298" s="755"/>
      <c r="EOL298" s="755"/>
      <c r="EOM298" s="755"/>
      <c r="EON298" s="755"/>
      <c r="EOO298" s="755"/>
      <c r="EOP298" s="755"/>
      <c r="EOQ298" s="755"/>
      <c r="EOR298" s="755"/>
      <c r="EOS298" s="755"/>
      <c r="EOT298" s="755"/>
      <c r="EOU298" s="755"/>
      <c r="EOV298" s="755"/>
      <c r="EOW298" s="755"/>
      <c r="EOX298" s="755"/>
      <c r="EOY298" s="755"/>
      <c r="EOZ298" s="755"/>
      <c r="EPA298" s="755"/>
      <c r="EPB298" s="755"/>
      <c r="EPC298" s="755"/>
      <c r="EPD298" s="755"/>
      <c r="EPE298" s="755"/>
      <c r="EPF298" s="755"/>
      <c r="EPG298" s="755"/>
      <c r="EPH298" s="755"/>
      <c r="EPI298" s="755"/>
      <c r="EPJ298" s="755"/>
      <c r="EPK298" s="755"/>
      <c r="EPL298" s="755"/>
      <c r="EPM298" s="755"/>
      <c r="EPN298" s="755"/>
      <c r="EPO298" s="755"/>
      <c r="EPP298" s="755"/>
      <c r="EPQ298" s="755"/>
      <c r="EPR298" s="755"/>
      <c r="EPS298" s="755"/>
      <c r="EPT298" s="755"/>
      <c r="EPU298" s="755"/>
      <c r="EPV298" s="755"/>
      <c r="EPW298" s="755"/>
      <c r="EPX298" s="755"/>
      <c r="EPY298" s="755"/>
      <c r="EPZ298" s="755"/>
      <c r="EQA298" s="755"/>
      <c r="EQB298" s="755"/>
      <c r="EQC298" s="755"/>
      <c r="EQD298" s="755"/>
      <c r="EQE298" s="755"/>
      <c r="EQF298" s="755"/>
      <c r="EQG298" s="755"/>
      <c r="EQH298" s="755"/>
      <c r="EQI298" s="755"/>
      <c r="EQJ298" s="755"/>
      <c r="EQK298" s="755"/>
      <c r="EQL298" s="755"/>
      <c r="EQM298" s="755"/>
      <c r="EQN298" s="755"/>
      <c r="EQO298" s="755"/>
      <c r="EQP298" s="755"/>
      <c r="EQQ298" s="755"/>
      <c r="EQR298" s="755"/>
      <c r="EQS298" s="755"/>
      <c r="EQT298" s="755"/>
      <c r="EQU298" s="755"/>
      <c r="EQV298" s="755"/>
      <c r="EQW298" s="755"/>
      <c r="EQX298" s="755"/>
      <c r="EQY298" s="755"/>
      <c r="EQZ298" s="755"/>
      <c r="ERA298" s="755"/>
      <c r="ERB298" s="755"/>
      <c r="ERC298" s="755"/>
      <c r="ERD298" s="755"/>
      <c r="ERE298" s="755"/>
      <c r="ERF298" s="755"/>
      <c r="ERG298" s="755"/>
      <c r="ERH298" s="755"/>
      <c r="ERI298" s="755"/>
      <c r="ERJ298" s="755"/>
      <c r="ERK298" s="755"/>
      <c r="ERL298" s="755"/>
      <c r="ERM298" s="755"/>
      <c r="ERN298" s="755"/>
      <c r="ERO298" s="755"/>
      <c r="ERP298" s="755"/>
      <c r="ERQ298" s="755"/>
      <c r="ERR298" s="755"/>
      <c r="ERS298" s="755"/>
      <c r="ERT298" s="755"/>
      <c r="ERU298" s="755"/>
      <c r="ERV298" s="755"/>
      <c r="ERW298" s="755"/>
      <c r="ERX298" s="755"/>
      <c r="ERY298" s="755"/>
      <c r="ERZ298" s="755"/>
      <c r="ESA298" s="755"/>
      <c r="ESB298" s="755"/>
      <c r="ESC298" s="755"/>
      <c r="ESD298" s="755"/>
      <c r="ESE298" s="755"/>
      <c r="ESF298" s="755"/>
      <c r="ESG298" s="755"/>
      <c r="ESH298" s="755"/>
      <c r="ESI298" s="755"/>
      <c r="ESJ298" s="755"/>
      <c r="ESK298" s="755"/>
      <c r="ESL298" s="755"/>
      <c r="ESM298" s="755"/>
      <c r="ESN298" s="755"/>
      <c r="ESO298" s="755"/>
      <c r="ESP298" s="755"/>
      <c r="ESQ298" s="755"/>
      <c r="ESR298" s="755"/>
      <c r="ESS298" s="755"/>
      <c r="EST298" s="755"/>
      <c r="ESU298" s="755"/>
      <c r="ESV298" s="755"/>
      <c r="ESW298" s="755"/>
      <c r="ESX298" s="755"/>
      <c r="ESY298" s="755"/>
      <c r="ESZ298" s="755"/>
      <c r="ETA298" s="755"/>
      <c r="ETB298" s="755"/>
      <c r="ETC298" s="755"/>
      <c r="ETD298" s="755"/>
      <c r="ETE298" s="755"/>
      <c r="ETF298" s="755"/>
      <c r="ETG298" s="755"/>
      <c r="ETH298" s="755"/>
      <c r="ETI298" s="755"/>
      <c r="ETJ298" s="755"/>
      <c r="ETK298" s="755"/>
      <c r="ETL298" s="755"/>
      <c r="ETM298" s="755"/>
      <c r="ETN298" s="755"/>
      <c r="ETO298" s="755"/>
      <c r="ETP298" s="755"/>
      <c r="ETQ298" s="755"/>
      <c r="ETR298" s="755"/>
      <c r="ETS298" s="755"/>
      <c r="ETT298" s="755"/>
      <c r="ETU298" s="755"/>
      <c r="ETV298" s="755"/>
      <c r="ETW298" s="755"/>
      <c r="ETX298" s="755"/>
      <c r="ETY298" s="755"/>
      <c r="ETZ298" s="755"/>
      <c r="EUA298" s="755"/>
      <c r="EUB298" s="755"/>
      <c r="EUC298" s="755"/>
      <c r="EUD298" s="755"/>
      <c r="EUE298" s="755"/>
      <c r="EUF298" s="755"/>
      <c r="EUG298" s="755"/>
      <c r="EUH298" s="755"/>
      <c r="EUI298" s="755"/>
      <c r="EUJ298" s="755"/>
      <c r="EUK298" s="755"/>
      <c r="EUL298" s="755"/>
      <c r="EUM298" s="755"/>
      <c r="EUN298" s="755"/>
      <c r="EUO298" s="755"/>
      <c r="EUP298" s="755"/>
      <c r="EUQ298" s="755"/>
      <c r="EUR298" s="755"/>
      <c r="EUS298" s="755"/>
      <c r="EUT298" s="755"/>
      <c r="EUU298" s="755"/>
      <c r="EUV298" s="755"/>
      <c r="EUW298" s="755"/>
      <c r="EUX298" s="755"/>
      <c r="EUY298" s="755"/>
      <c r="EUZ298" s="755"/>
      <c r="EVA298" s="755"/>
      <c r="EVB298" s="755"/>
      <c r="EVC298" s="755"/>
      <c r="EVD298" s="755"/>
      <c r="EVE298" s="755"/>
      <c r="EVF298" s="755"/>
      <c r="EVG298" s="755"/>
      <c r="EVH298" s="755"/>
      <c r="EVI298" s="755"/>
      <c r="EVJ298" s="755"/>
      <c r="EVK298" s="755"/>
      <c r="EVL298" s="755"/>
      <c r="EVM298" s="755"/>
      <c r="EVN298" s="755"/>
      <c r="EVO298" s="755"/>
      <c r="EVP298" s="755"/>
      <c r="EVQ298" s="755"/>
      <c r="EVR298" s="755"/>
      <c r="EVS298" s="755"/>
      <c r="EVT298" s="755"/>
      <c r="EVU298" s="755"/>
      <c r="EVV298" s="755"/>
      <c r="EVW298" s="755"/>
      <c r="EVX298" s="755"/>
      <c r="EVY298" s="755"/>
      <c r="EVZ298" s="755"/>
      <c r="EWA298" s="755"/>
      <c r="EWB298" s="755"/>
      <c r="EWC298" s="755"/>
      <c r="EWD298" s="755"/>
      <c r="EWE298" s="755"/>
      <c r="EWF298" s="755"/>
      <c r="EWG298" s="755"/>
      <c r="EWH298" s="755"/>
      <c r="EWI298" s="755"/>
      <c r="EWJ298" s="755"/>
      <c r="EWK298" s="755"/>
      <c r="EWL298" s="755"/>
      <c r="EWM298" s="755"/>
      <c r="EWN298" s="755"/>
      <c r="EWO298" s="755"/>
      <c r="EWP298" s="755"/>
      <c r="EWQ298" s="755"/>
      <c r="EWR298" s="755"/>
      <c r="EWS298" s="755"/>
      <c r="EWT298" s="755"/>
      <c r="EWU298" s="755"/>
      <c r="EWV298" s="755"/>
      <c r="EWW298" s="755"/>
      <c r="EWX298" s="755"/>
      <c r="EWY298" s="755"/>
      <c r="EWZ298" s="755"/>
      <c r="EXA298" s="755"/>
      <c r="EXB298" s="755"/>
      <c r="EXC298" s="755"/>
      <c r="EXD298" s="755"/>
      <c r="EXE298" s="755"/>
      <c r="EXF298" s="755"/>
      <c r="EXG298" s="755"/>
      <c r="EXH298" s="755"/>
      <c r="EXI298" s="755"/>
      <c r="EXJ298" s="755"/>
      <c r="EXK298" s="755"/>
      <c r="EXL298" s="755"/>
      <c r="EXM298" s="755"/>
      <c r="EXN298" s="755"/>
      <c r="EXO298" s="755"/>
      <c r="EXP298" s="755"/>
      <c r="EXQ298" s="755"/>
      <c r="EXR298" s="755"/>
      <c r="EXS298" s="755"/>
      <c r="EXT298" s="755"/>
      <c r="EXU298" s="755"/>
      <c r="EXV298" s="755"/>
      <c r="EXW298" s="755"/>
      <c r="EXX298" s="755"/>
      <c r="EXY298" s="755"/>
      <c r="EXZ298" s="755"/>
      <c r="EYA298" s="755"/>
      <c r="EYB298" s="755"/>
      <c r="EYC298" s="755"/>
      <c r="EYD298" s="755"/>
      <c r="EYE298" s="755"/>
      <c r="EYF298" s="755"/>
      <c r="EYG298" s="755"/>
      <c r="EYH298" s="755"/>
      <c r="EYI298" s="755"/>
      <c r="EYJ298" s="755"/>
      <c r="EYK298" s="755"/>
      <c r="EYL298" s="755"/>
      <c r="EYM298" s="755"/>
      <c r="EYN298" s="755"/>
      <c r="EYO298" s="755"/>
      <c r="EYP298" s="755"/>
      <c r="EYQ298" s="755"/>
      <c r="EYR298" s="755"/>
      <c r="EYS298" s="755"/>
      <c r="EYT298" s="755"/>
      <c r="EYU298" s="755"/>
      <c r="EYV298" s="755"/>
      <c r="EYW298" s="755"/>
      <c r="EYX298" s="755"/>
      <c r="EYY298" s="755"/>
      <c r="EYZ298" s="755"/>
      <c r="EZA298" s="755"/>
      <c r="EZB298" s="755"/>
      <c r="EZC298" s="755"/>
      <c r="EZD298" s="755"/>
      <c r="EZE298" s="755"/>
      <c r="EZF298" s="755"/>
      <c r="EZG298" s="755"/>
      <c r="EZH298" s="755"/>
      <c r="EZI298" s="755"/>
      <c r="EZJ298" s="755"/>
      <c r="EZK298" s="755"/>
      <c r="EZL298" s="755"/>
      <c r="EZM298" s="755"/>
      <c r="EZN298" s="755"/>
      <c r="EZO298" s="755"/>
      <c r="EZP298" s="755"/>
      <c r="EZQ298" s="755"/>
      <c r="EZR298" s="755"/>
      <c r="EZS298" s="755"/>
      <c r="EZT298" s="755"/>
      <c r="EZU298" s="755"/>
      <c r="EZV298" s="755"/>
      <c r="EZW298" s="755"/>
      <c r="EZX298" s="755"/>
      <c r="EZY298" s="755"/>
      <c r="EZZ298" s="755"/>
      <c r="FAA298" s="755"/>
      <c r="FAB298" s="755"/>
      <c r="FAC298" s="755"/>
      <c r="FAD298" s="755"/>
      <c r="FAE298" s="755"/>
      <c r="FAF298" s="755"/>
      <c r="FAG298" s="755"/>
      <c r="FAH298" s="755"/>
      <c r="FAI298" s="755"/>
      <c r="FAJ298" s="755"/>
      <c r="FAK298" s="755"/>
      <c r="FAL298" s="755"/>
      <c r="FAM298" s="755"/>
      <c r="FAN298" s="755"/>
      <c r="FAO298" s="755"/>
      <c r="FAP298" s="755"/>
      <c r="FAQ298" s="755"/>
      <c r="FAR298" s="755"/>
      <c r="FAS298" s="755"/>
      <c r="FAT298" s="755"/>
      <c r="FAU298" s="755"/>
      <c r="FAV298" s="755"/>
      <c r="FAW298" s="755"/>
      <c r="FAX298" s="755"/>
      <c r="FAY298" s="755"/>
      <c r="FAZ298" s="755"/>
      <c r="FBA298" s="755"/>
      <c r="FBB298" s="755"/>
      <c r="FBC298" s="755"/>
      <c r="FBD298" s="755"/>
      <c r="FBE298" s="755"/>
      <c r="FBF298" s="755"/>
      <c r="FBG298" s="755"/>
      <c r="FBH298" s="755"/>
      <c r="FBI298" s="755"/>
      <c r="FBJ298" s="755"/>
      <c r="FBK298" s="755"/>
      <c r="FBL298" s="755"/>
      <c r="FBM298" s="755"/>
      <c r="FBN298" s="755"/>
      <c r="FBO298" s="755"/>
      <c r="FBP298" s="755"/>
      <c r="FBQ298" s="755"/>
      <c r="FBR298" s="755"/>
      <c r="FBS298" s="755"/>
      <c r="FBT298" s="755"/>
      <c r="FBU298" s="755"/>
      <c r="FBV298" s="755"/>
      <c r="FBW298" s="755"/>
      <c r="FBX298" s="755"/>
      <c r="FBY298" s="755"/>
      <c r="FBZ298" s="755"/>
      <c r="FCA298" s="755"/>
      <c r="FCB298" s="755"/>
      <c r="FCC298" s="755"/>
      <c r="FCD298" s="755"/>
      <c r="FCE298" s="755"/>
      <c r="FCF298" s="755"/>
      <c r="FCG298" s="755"/>
      <c r="FCH298" s="755"/>
      <c r="FCI298" s="755"/>
      <c r="FCJ298" s="755"/>
      <c r="FCK298" s="755"/>
      <c r="FCL298" s="755"/>
      <c r="FCM298" s="755"/>
      <c r="FCN298" s="755"/>
      <c r="FCO298" s="755"/>
      <c r="FCP298" s="755"/>
      <c r="FCQ298" s="755"/>
      <c r="FCR298" s="755"/>
      <c r="FCS298" s="755"/>
      <c r="FCT298" s="755"/>
      <c r="FCU298" s="755"/>
      <c r="FCV298" s="755"/>
      <c r="FCW298" s="755"/>
      <c r="FCX298" s="755"/>
      <c r="FCY298" s="755"/>
      <c r="FCZ298" s="755"/>
      <c r="FDA298" s="755"/>
      <c r="FDB298" s="755"/>
      <c r="FDC298" s="755"/>
      <c r="FDD298" s="755"/>
      <c r="FDE298" s="755"/>
      <c r="FDF298" s="755"/>
      <c r="FDG298" s="755"/>
      <c r="FDH298" s="755"/>
      <c r="FDI298" s="755"/>
      <c r="FDJ298" s="755"/>
      <c r="FDK298" s="755"/>
      <c r="FDL298" s="755"/>
      <c r="FDM298" s="755"/>
      <c r="FDN298" s="755"/>
      <c r="FDO298" s="755"/>
      <c r="FDP298" s="755"/>
      <c r="FDQ298" s="755"/>
      <c r="FDR298" s="755"/>
      <c r="FDS298" s="755"/>
      <c r="FDT298" s="755"/>
      <c r="FDU298" s="755"/>
      <c r="FDV298" s="755"/>
      <c r="FDW298" s="755"/>
      <c r="FDX298" s="755"/>
      <c r="FDY298" s="755"/>
      <c r="FDZ298" s="755"/>
      <c r="FEA298" s="755"/>
      <c r="FEB298" s="755"/>
      <c r="FEC298" s="755"/>
      <c r="FED298" s="755"/>
      <c r="FEE298" s="755"/>
      <c r="FEF298" s="755"/>
      <c r="FEG298" s="755"/>
      <c r="FEH298" s="755"/>
      <c r="FEI298" s="755"/>
      <c r="FEJ298" s="755"/>
      <c r="FEK298" s="755"/>
      <c r="FEL298" s="755"/>
      <c r="FEM298" s="755"/>
      <c r="FEN298" s="755"/>
      <c r="FEO298" s="755"/>
      <c r="FEP298" s="755"/>
      <c r="FEQ298" s="755"/>
      <c r="FER298" s="755"/>
      <c r="FES298" s="755"/>
      <c r="FET298" s="755"/>
      <c r="FEU298" s="755"/>
      <c r="FEV298" s="755"/>
      <c r="FEW298" s="755"/>
      <c r="FEX298" s="755"/>
      <c r="FEY298" s="755"/>
      <c r="FEZ298" s="755"/>
      <c r="FFA298" s="755"/>
      <c r="FFB298" s="755"/>
      <c r="FFC298" s="755"/>
      <c r="FFD298" s="755"/>
      <c r="FFE298" s="755"/>
      <c r="FFF298" s="755"/>
      <c r="FFG298" s="755"/>
      <c r="FFH298" s="755"/>
      <c r="FFI298" s="755"/>
      <c r="FFJ298" s="755"/>
      <c r="FFK298" s="755"/>
      <c r="FFL298" s="755"/>
      <c r="FFM298" s="755"/>
      <c r="FFN298" s="755"/>
      <c r="FFO298" s="755"/>
      <c r="FFP298" s="755"/>
      <c r="FFQ298" s="755"/>
      <c r="FFR298" s="755"/>
      <c r="FFS298" s="755"/>
      <c r="FFT298" s="755"/>
      <c r="FFU298" s="755"/>
      <c r="FFV298" s="755"/>
      <c r="FFW298" s="755"/>
      <c r="FFX298" s="755"/>
      <c r="FFY298" s="755"/>
      <c r="FFZ298" s="755"/>
      <c r="FGA298" s="755"/>
      <c r="FGB298" s="755"/>
      <c r="FGC298" s="755"/>
      <c r="FGD298" s="755"/>
      <c r="FGE298" s="755"/>
      <c r="FGF298" s="755"/>
      <c r="FGG298" s="755"/>
      <c r="FGH298" s="755"/>
      <c r="FGI298" s="755"/>
      <c r="FGJ298" s="755"/>
      <c r="FGK298" s="755"/>
      <c r="FGL298" s="755"/>
      <c r="FGM298" s="755"/>
      <c r="FGN298" s="755"/>
      <c r="FGO298" s="755"/>
      <c r="FGP298" s="755"/>
      <c r="FGQ298" s="755"/>
      <c r="FGR298" s="755"/>
      <c r="FGS298" s="755"/>
      <c r="FGT298" s="755"/>
      <c r="FGU298" s="755"/>
      <c r="FGV298" s="755"/>
      <c r="FGW298" s="755"/>
      <c r="FGX298" s="755"/>
      <c r="FGY298" s="755"/>
      <c r="FGZ298" s="755"/>
      <c r="FHA298" s="755"/>
      <c r="FHB298" s="755"/>
      <c r="FHC298" s="755"/>
      <c r="FHD298" s="755"/>
      <c r="FHE298" s="755"/>
      <c r="FHF298" s="755"/>
      <c r="FHG298" s="755"/>
      <c r="FHH298" s="755"/>
      <c r="FHI298" s="755"/>
      <c r="FHJ298" s="755"/>
      <c r="FHK298" s="755"/>
      <c r="FHL298" s="755"/>
      <c r="FHM298" s="755"/>
      <c r="FHN298" s="755"/>
      <c r="FHO298" s="755"/>
      <c r="FHP298" s="755"/>
      <c r="FHQ298" s="755"/>
      <c r="FHR298" s="755"/>
      <c r="FHS298" s="755"/>
      <c r="FHT298" s="755"/>
      <c r="FHU298" s="755"/>
      <c r="FHV298" s="755"/>
      <c r="FHW298" s="755"/>
      <c r="FHX298" s="755"/>
      <c r="FHY298" s="755"/>
      <c r="FHZ298" s="755"/>
      <c r="FIA298" s="755"/>
      <c r="FIB298" s="755"/>
      <c r="FIC298" s="755"/>
      <c r="FID298" s="755"/>
      <c r="FIE298" s="755"/>
      <c r="FIF298" s="755"/>
      <c r="FIG298" s="755"/>
      <c r="FIH298" s="755"/>
      <c r="FII298" s="755"/>
      <c r="FIJ298" s="755"/>
      <c r="FIK298" s="755"/>
      <c r="FIL298" s="755"/>
      <c r="FIM298" s="755"/>
      <c r="FIN298" s="755"/>
      <c r="FIO298" s="755"/>
      <c r="FIP298" s="755"/>
      <c r="FIQ298" s="755"/>
      <c r="FIR298" s="755"/>
      <c r="FIS298" s="755"/>
      <c r="FIT298" s="755"/>
      <c r="FIU298" s="755"/>
      <c r="FIV298" s="755"/>
      <c r="FIW298" s="755"/>
      <c r="FIX298" s="755"/>
      <c r="FIY298" s="755"/>
      <c r="FIZ298" s="755"/>
      <c r="FJA298" s="755"/>
      <c r="FJB298" s="755"/>
      <c r="FJC298" s="755"/>
      <c r="FJD298" s="755"/>
      <c r="FJE298" s="755"/>
      <c r="FJF298" s="755"/>
      <c r="FJG298" s="755"/>
      <c r="FJH298" s="755"/>
      <c r="FJI298" s="755"/>
      <c r="FJJ298" s="755"/>
      <c r="FJK298" s="755"/>
      <c r="FJL298" s="755"/>
      <c r="FJM298" s="755"/>
      <c r="FJN298" s="755"/>
      <c r="FJO298" s="755"/>
      <c r="FJP298" s="755"/>
      <c r="FJQ298" s="755"/>
      <c r="FJR298" s="755"/>
      <c r="FJS298" s="755"/>
      <c r="FJT298" s="755"/>
      <c r="FJU298" s="755"/>
      <c r="FJV298" s="755"/>
      <c r="FJW298" s="755"/>
      <c r="FJX298" s="755"/>
      <c r="FJY298" s="755"/>
      <c r="FJZ298" s="755"/>
      <c r="FKA298" s="755"/>
      <c r="FKB298" s="755"/>
      <c r="FKC298" s="755"/>
      <c r="FKD298" s="755"/>
      <c r="FKE298" s="755"/>
      <c r="FKF298" s="755"/>
      <c r="FKG298" s="755"/>
      <c r="FKH298" s="755"/>
      <c r="FKI298" s="755"/>
      <c r="FKJ298" s="755"/>
      <c r="FKK298" s="755"/>
      <c r="FKL298" s="755"/>
      <c r="FKM298" s="755"/>
      <c r="FKN298" s="755"/>
      <c r="FKO298" s="755"/>
      <c r="FKP298" s="755"/>
      <c r="FKQ298" s="755"/>
      <c r="FKR298" s="755"/>
      <c r="FKS298" s="755"/>
      <c r="FKT298" s="755"/>
      <c r="FKU298" s="755"/>
      <c r="FKV298" s="755"/>
      <c r="FKW298" s="755"/>
      <c r="FKX298" s="755"/>
      <c r="FKY298" s="755"/>
      <c r="FKZ298" s="755"/>
      <c r="FLA298" s="755"/>
      <c r="FLB298" s="755"/>
      <c r="FLC298" s="755"/>
      <c r="FLD298" s="755"/>
      <c r="FLE298" s="755"/>
      <c r="FLF298" s="755"/>
      <c r="FLG298" s="755"/>
      <c r="FLH298" s="755"/>
      <c r="FLI298" s="755"/>
      <c r="FLJ298" s="755"/>
      <c r="FLK298" s="755"/>
      <c r="FLL298" s="755"/>
      <c r="FLM298" s="755"/>
      <c r="FLN298" s="755"/>
      <c r="FLO298" s="755"/>
      <c r="FLP298" s="755"/>
      <c r="FLQ298" s="755"/>
      <c r="FLR298" s="755"/>
      <c r="FLS298" s="755"/>
      <c r="FLT298" s="755"/>
      <c r="FLU298" s="755"/>
      <c r="FLV298" s="755"/>
      <c r="FLW298" s="755"/>
      <c r="FLX298" s="755"/>
      <c r="FLY298" s="755"/>
      <c r="FLZ298" s="755"/>
      <c r="FMA298" s="755"/>
      <c r="FMB298" s="755"/>
      <c r="FMC298" s="755"/>
      <c r="FMD298" s="755"/>
      <c r="FME298" s="755"/>
      <c r="FMF298" s="755"/>
      <c r="FMG298" s="755"/>
      <c r="FMH298" s="755"/>
      <c r="FMI298" s="755"/>
      <c r="FMJ298" s="755"/>
      <c r="FMK298" s="755"/>
      <c r="FML298" s="755"/>
      <c r="FMM298" s="755"/>
      <c r="FMN298" s="755"/>
      <c r="FMO298" s="755"/>
      <c r="FMP298" s="755"/>
      <c r="FMQ298" s="755"/>
      <c r="FMR298" s="755"/>
      <c r="FMS298" s="755"/>
      <c r="FMT298" s="755"/>
      <c r="FMU298" s="755"/>
      <c r="FMV298" s="755"/>
      <c r="FMW298" s="755"/>
      <c r="FMX298" s="755"/>
      <c r="FMY298" s="755"/>
      <c r="FMZ298" s="755"/>
      <c r="FNA298" s="755"/>
      <c r="FNB298" s="755"/>
      <c r="FNC298" s="755"/>
      <c r="FND298" s="755"/>
      <c r="FNE298" s="755"/>
      <c r="FNF298" s="755"/>
      <c r="FNG298" s="755"/>
      <c r="FNH298" s="755"/>
      <c r="FNI298" s="755"/>
      <c r="FNJ298" s="755"/>
      <c r="FNK298" s="755"/>
      <c r="FNL298" s="755"/>
      <c r="FNM298" s="755"/>
      <c r="FNN298" s="755"/>
      <c r="FNO298" s="755"/>
      <c r="FNP298" s="755"/>
      <c r="FNQ298" s="755"/>
      <c r="FNR298" s="755"/>
      <c r="FNS298" s="755"/>
      <c r="FNT298" s="755"/>
      <c r="FNU298" s="755"/>
      <c r="FNV298" s="755"/>
      <c r="FNW298" s="755"/>
      <c r="FNX298" s="755"/>
      <c r="FNY298" s="755"/>
      <c r="FNZ298" s="755"/>
      <c r="FOA298" s="755"/>
      <c r="FOB298" s="755"/>
      <c r="FOC298" s="755"/>
      <c r="FOD298" s="755"/>
      <c r="FOE298" s="755"/>
      <c r="FOF298" s="755"/>
      <c r="FOG298" s="755"/>
      <c r="FOH298" s="755"/>
      <c r="FOI298" s="755"/>
      <c r="FOJ298" s="755"/>
      <c r="FOK298" s="755"/>
      <c r="FOL298" s="755"/>
      <c r="FOM298" s="755"/>
      <c r="FON298" s="755"/>
      <c r="FOO298" s="755"/>
      <c r="FOP298" s="755"/>
      <c r="FOQ298" s="755"/>
      <c r="FOR298" s="755"/>
      <c r="FOS298" s="755"/>
      <c r="FOT298" s="755"/>
      <c r="FOU298" s="755"/>
      <c r="FOV298" s="755"/>
      <c r="FOW298" s="755"/>
      <c r="FOX298" s="755"/>
      <c r="FOY298" s="755"/>
      <c r="FOZ298" s="755"/>
      <c r="FPA298" s="755"/>
      <c r="FPB298" s="755"/>
      <c r="FPC298" s="755"/>
      <c r="FPD298" s="755"/>
      <c r="FPE298" s="755"/>
      <c r="FPF298" s="755"/>
      <c r="FPG298" s="755"/>
      <c r="FPH298" s="755"/>
      <c r="FPI298" s="755"/>
      <c r="FPJ298" s="755"/>
      <c r="FPK298" s="755"/>
      <c r="FPL298" s="755"/>
      <c r="FPM298" s="755"/>
      <c r="FPN298" s="755"/>
      <c r="FPO298" s="755"/>
      <c r="FPP298" s="755"/>
      <c r="FPQ298" s="755"/>
      <c r="FPR298" s="755"/>
      <c r="FPS298" s="755"/>
      <c r="FPT298" s="755"/>
      <c r="FPU298" s="755"/>
      <c r="FPV298" s="755"/>
      <c r="FPW298" s="755"/>
      <c r="FPX298" s="755"/>
      <c r="FPY298" s="755"/>
      <c r="FPZ298" s="755"/>
      <c r="FQA298" s="755"/>
      <c r="FQB298" s="755"/>
      <c r="FQC298" s="755"/>
      <c r="FQD298" s="755"/>
      <c r="FQE298" s="755"/>
      <c r="FQF298" s="755"/>
      <c r="FQG298" s="755"/>
      <c r="FQH298" s="755"/>
      <c r="FQI298" s="755"/>
      <c r="FQJ298" s="755"/>
      <c r="FQK298" s="755"/>
      <c r="FQL298" s="755"/>
      <c r="FQM298" s="755"/>
      <c r="FQN298" s="755"/>
      <c r="FQO298" s="755"/>
      <c r="FQP298" s="755"/>
      <c r="FQQ298" s="755"/>
      <c r="FQR298" s="755"/>
      <c r="FQS298" s="755"/>
      <c r="FQT298" s="755"/>
      <c r="FQU298" s="755"/>
      <c r="FQV298" s="755"/>
      <c r="FQW298" s="755"/>
      <c r="FQX298" s="755"/>
      <c r="FQY298" s="755"/>
      <c r="FQZ298" s="755"/>
      <c r="FRA298" s="755"/>
      <c r="FRB298" s="755"/>
      <c r="FRC298" s="755"/>
      <c r="FRD298" s="755"/>
      <c r="FRE298" s="755"/>
      <c r="FRF298" s="755"/>
      <c r="FRG298" s="755"/>
      <c r="FRH298" s="755"/>
      <c r="FRI298" s="755"/>
      <c r="FRJ298" s="755"/>
      <c r="FRK298" s="755"/>
      <c r="FRL298" s="755"/>
      <c r="FRM298" s="755"/>
      <c r="FRN298" s="755"/>
      <c r="FRO298" s="755"/>
      <c r="FRP298" s="755"/>
      <c r="FRQ298" s="755"/>
      <c r="FRR298" s="755"/>
      <c r="FRS298" s="755"/>
      <c r="FRT298" s="755"/>
      <c r="FRU298" s="755"/>
      <c r="FRV298" s="755"/>
      <c r="FRW298" s="755"/>
      <c r="FRX298" s="755"/>
      <c r="FRY298" s="755"/>
      <c r="FRZ298" s="755"/>
      <c r="FSA298" s="755"/>
      <c r="FSB298" s="755"/>
      <c r="FSC298" s="755"/>
      <c r="FSD298" s="755"/>
      <c r="FSE298" s="755"/>
      <c r="FSF298" s="755"/>
      <c r="FSG298" s="755"/>
      <c r="FSH298" s="755"/>
      <c r="FSI298" s="755"/>
      <c r="FSJ298" s="755"/>
      <c r="FSK298" s="755"/>
      <c r="FSL298" s="755"/>
      <c r="FSM298" s="755"/>
      <c r="FSN298" s="755"/>
      <c r="FSO298" s="755"/>
      <c r="FSP298" s="755"/>
      <c r="FSQ298" s="755"/>
      <c r="FSR298" s="755"/>
      <c r="FSS298" s="755"/>
      <c r="FST298" s="755"/>
      <c r="FSU298" s="755"/>
      <c r="FSV298" s="755"/>
      <c r="FSW298" s="755"/>
      <c r="FSX298" s="755"/>
      <c r="FSY298" s="755"/>
      <c r="FSZ298" s="755"/>
      <c r="FTA298" s="755"/>
      <c r="FTB298" s="755"/>
      <c r="FTC298" s="755"/>
      <c r="FTD298" s="755"/>
      <c r="FTE298" s="755"/>
      <c r="FTF298" s="755"/>
      <c r="FTG298" s="755"/>
      <c r="FTH298" s="755"/>
      <c r="FTI298" s="755"/>
      <c r="FTJ298" s="755"/>
      <c r="FTK298" s="755"/>
      <c r="FTL298" s="755"/>
      <c r="FTM298" s="755"/>
      <c r="FTN298" s="755"/>
      <c r="FTO298" s="755"/>
      <c r="FTP298" s="755"/>
      <c r="FTQ298" s="755"/>
      <c r="FTR298" s="755"/>
      <c r="FTS298" s="755"/>
      <c r="FTT298" s="755"/>
      <c r="FTU298" s="755"/>
      <c r="FTV298" s="755"/>
      <c r="FTW298" s="755"/>
      <c r="FTX298" s="755"/>
      <c r="FTY298" s="755"/>
      <c r="FTZ298" s="755"/>
      <c r="FUA298" s="755"/>
      <c r="FUB298" s="755"/>
      <c r="FUC298" s="755"/>
      <c r="FUD298" s="755"/>
      <c r="FUE298" s="755"/>
      <c r="FUF298" s="755"/>
      <c r="FUG298" s="755"/>
      <c r="FUH298" s="755"/>
      <c r="FUI298" s="755"/>
      <c r="FUJ298" s="755"/>
      <c r="FUK298" s="755"/>
      <c r="FUL298" s="755"/>
      <c r="FUM298" s="755"/>
      <c r="FUN298" s="755"/>
      <c r="FUO298" s="755"/>
      <c r="FUP298" s="755"/>
      <c r="FUQ298" s="755"/>
      <c r="FUR298" s="755"/>
      <c r="FUS298" s="755"/>
      <c r="FUT298" s="755"/>
      <c r="FUU298" s="755"/>
      <c r="FUV298" s="755"/>
      <c r="FUW298" s="755"/>
      <c r="FUX298" s="755"/>
      <c r="FUY298" s="755"/>
      <c r="FUZ298" s="755"/>
      <c r="FVA298" s="755"/>
      <c r="FVB298" s="755"/>
      <c r="FVC298" s="755"/>
      <c r="FVD298" s="755"/>
      <c r="FVE298" s="755"/>
      <c r="FVF298" s="755"/>
      <c r="FVG298" s="755"/>
      <c r="FVH298" s="755"/>
      <c r="FVI298" s="755"/>
      <c r="FVJ298" s="755"/>
      <c r="FVK298" s="755"/>
      <c r="FVL298" s="755"/>
      <c r="FVM298" s="755"/>
      <c r="FVN298" s="755"/>
      <c r="FVO298" s="755"/>
      <c r="FVP298" s="755"/>
      <c r="FVQ298" s="755"/>
      <c r="FVR298" s="755"/>
      <c r="FVS298" s="755"/>
      <c r="FVT298" s="755"/>
      <c r="FVU298" s="755"/>
      <c r="FVV298" s="755"/>
      <c r="FVW298" s="755"/>
      <c r="FVX298" s="755"/>
      <c r="FVY298" s="755"/>
      <c r="FVZ298" s="755"/>
      <c r="FWA298" s="755"/>
      <c r="FWB298" s="755"/>
      <c r="FWC298" s="755"/>
      <c r="FWD298" s="755"/>
      <c r="FWE298" s="755"/>
      <c r="FWF298" s="755"/>
      <c r="FWG298" s="755"/>
      <c r="FWH298" s="755"/>
      <c r="FWI298" s="755"/>
      <c r="FWJ298" s="755"/>
      <c r="FWK298" s="755"/>
      <c r="FWL298" s="755"/>
      <c r="FWM298" s="755"/>
      <c r="FWN298" s="755"/>
      <c r="FWO298" s="755"/>
      <c r="FWP298" s="755"/>
      <c r="FWQ298" s="755"/>
      <c r="FWR298" s="755"/>
      <c r="FWS298" s="755"/>
      <c r="FWT298" s="755"/>
      <c r="FWU298" s="755"/>
      <c r="FWV298" s="755"/>
      <c r="FWW298" s="755"/>
      <c r="FWX298" s="755"/>
      <c r="FWY298" s="755"/>
      <c r="FWZ298" s="755"/>
      <c r="FXA298" s="755"/>
      <c r="FXB298" s="755"/>
      <c r="FXC298" s="755"/>
      <c r="FXD298" s="755"/>
      <c r="FXE298" s="755"/>
      <c r="FXF298" s="755"/>
      <c r="FXG298" s="755"/>
      <c r="FXH298" s="755"/>
      <c r="FXI298" s="755"/>
      <c r="FXJ298" s="755"/>
      <c r="FXK298" s="755"/>
      <c r="FXL298" s="755"/>
      <c r="FXM298" s="755"/>
      <c r="FXN298" s="755"/>
      <c r="FXO298" s="755"/>
      <c r="FXP298" s="755"/>
      <c r="FXQ298" s="755"/>
      <c r="FXR298" s="755"/>
      <c r="FXS298" s="755"/>
      <c r="FXT298" s="755"/>
      <c r="FXU298" s="755"/>
      <c r="FXV298" s="755"/>
      <c r="FXW298" s="755"/>
      <c r="FXX298" s="755"/>
      <c r="FXY298" s="755"/>
      <c r="FXZ298" s="755"/>
      <c r="FYA298" s="755"/>
      <c r="FYB298" s="755"/>
      <c r="FYC298" s="755"/>
      <c r="FYD298" s="755"/>
      <c r="FYE298" s="755"/>
      <c r="FYF298" s="755"/>
      <c r="FYG298" s="755"/>
      <c r="FYH298" s="755"/>
      <c r="FYI298" s="755"/>
      <c r="FYJ298" s="755"/>
      <c r="FYK298" s="755"/>
      <c r="FYL298" s="755"/>
      <c r="FYM298" s="755"/>
      <c r="FYN298" s="755"/>
      <c r="FYO298" s="755"/>
      <c r="FYP298" s="755"/>
      <c r="FYQ298" s="755"/>
      <c r="FYR298" s="755"/>
      <c r="FYS298" s="755"/>
      <c r="FYT298" s="755"/>
      <c r="FYU298" s="755"/>
      <c r="FYV298" s="755"/>
      <c r="FYW298" s="755"/>
      <c r="FYX298" s="755"/>
      <c r="FYY298" s="755"/>
      <c r="FYZ298" s="755"/>
      <c r="FZA298" s="755"/>
      <c r="FZB298" s="755"/>
      <c r="FZC298" s="755"/>
      <c r="FZD298" s="755"/>
      <c r="FZE298" s="755"/>
      <c r="FZF298" s="755"/>
      <c r="FZG298" s="755"/>
      <c r="FZH298" s="755"/>
      <c r="FZI298" s="755"/>
      <c r="FZJ298" s="755"/>
      <c r="FZK298" s="755"/>
      <c r="FZL298" s="755"/>
      <c r="FZM298" s="755"/>
      <c r="FZN298" s="755"/>
      <c r="FZO298" s="755"/>
      <c r="FZP298" s="755"/>
      <c r="FZQ298" s="755"/>
      <c r="FZR298" s="755"/>
      <c r="FZS298" s="755"/>
      <c r="FZT298" s="755"/>
      <c r="FZU298" s="755"/>
      <c r="FZV298" s="755"/>
      <c r="FZW298" s="755"/>
      <c r="FZX298" s="755"/>
      <c r="FZY298" s="755"/>
      <c r="FZZ298" s="755"/>
      <c r="GAA298" s="755"/>
      <c r="GAB298" s="755"/>
      <c r="GAC298" s="755"/>
      <c r="GAD298" s="755"/>
      <c r="GAE298" s="755"/>
      <c r="GAF298" s="755"/>
      <c r="GAG298" s="755"/>
      <c r="GAH298" s="755"/>
      <c r="GAI298" s="755"/>
      <c r="GAJ298" s="755"/>
      <c r="GAK298" s="755"/>
      <c r="GAL298" s="755"/>
      <c r="GAM298" s="755"/>
      <c r="GAN298" s="755"/>
      <c r="GAO298" s="755"/>
      <c r="GAP298" s="755"/>
      <c r="GAQ298" s="755"/>
      <c r="GAR298" s="755"/>
      <c r="GAS298" s="755"/>
      <c r="GAT298" s="755"/>
      <c r="GAU298" s="755"/>
      <c r="GAV298" s="755"/>
      <c r="GAW298" s="755"/>
      <c r="GAX298" s="755"/>
      <c r="GAY298" s="755"/>
      <c r="GAZ298" s="755"/>
      <c r="GBA298" s="755"/>
      <c r="GBB298" s="755"/>
      <c r="GBC298" s="755"/>
      <c r="GBD298" s="755"/>
      <c r="GBE298" s="755"/>
      <c r="GBF298" s="755"/>
      <c r="GBG298" s="755"/>
      <c r="GBH298" s="755"/>
      <c r="GBI298" s="755"/>
      <c r="GBJ298" s="755"/>
      <c r="GBK298" s="755"/>
      <c r="GBL298" s="755"/>
      <c r="GBM298" s="755"/>
      <c r="GBN298" s="755"/>
      <c r="GBO298" s="755"/>
      <c r="GBP298" s="755"/>
      <c r="GBQ298" s="755"/>
      <c r="GBR298" s="755"/>
      <c r="GBS298" s="755"/>
      <c r="GBT298" s="755"/>
      <c r="GBU298" s="755"/>
      <c r="GBV298" s="755"/>
      <c r="GBW298" s="755"/>
      <c r="GBX298" s="755"/>
      <c r="GBY298" s="755"/>
      <c r="GBZ298" s="755"/>
      <c r="GCA298" s="755"/>
      <c r="GCB298" s="755"/>
      <c r="GCC298" s="755"/>
      <c r="GCD298" s="755"/>
      <c r="GCE298" s="755"/>
      <c r="GCF298" s="755"/>
      <c r="GCG298" s="755"/>
      <c r="GCH298" s="755"/>
      <c r="GCI298" s="755"/>
      <c r="GCJ298" s="755"/>
      <c r="GCK298" s="755"/>
      <c r="GCL298" s="755"/>
      <c r="GCM298" s="755"/>
      <c r="GCN298" s="755"/>
      <c r="GCO298" s="755"/>
      <c r="GCP298" s="755"/>
      <c r="GCQ298" s="755"/>
      <c r="GCR298" s="755"/>
      <c r="GCS298" s="755"/>
      <c r="GCT298" s="755"/>
      <c r="GCU298" s="755"/>
      <c r="GCV298" s="755"/>
      <c r="GCW298" s="755"/>
      <c r="GCX298" s="755"/>
      <c r="GCY298" s="755"/>
      <c r="GCZ298" s="755"/>
      <c r="GDA298" s="755"/>
      <c r="GDB298" s="755"/>
      <c r="GDC298" s="755"/>
      <c r="GDD298" s="755"/>
      <c r="GDE298" s="755"/>
      <c r="GDF298" s="755"/>
      <c r="GDG298" s="755"/>
      <c r="GDH298" s="755"/>
      <c r="GDI298" s="755"/>
      <c r="GDJ298" s="755"/>
      <c r="GDK298" s="755"/>
      <c r="GDL298" s="755"/>
      <c r="GDM298" s="755"/>
      <c r="GDN298" s="755"/>
      <c r="GDO298" s="755"/>
      <c r="GDP298" s="755"/>
      <c r="GDQ298" s="755"/>
      <c r="GDR298" s="755"/>
      <c r="GDS298" s="755"/>
      <c r="GDT298" s="755"/>
      <c r="GDU298" s="755"/>
      <c r="GDV298" s="755"/>
      <c r="GDW298" s="755"/>
      <c r="GDX298" s="755"/>
      <c r="GDY298" s="755"/>
      <c r="GDZ298" s="755"/>
      <c r="GEA298" s="755"/>
      <c r="GEB298" s="755"/>
      <c r="GEC298" s="755"/>
      <c r="GED298" s="755"/>
      <c r="GEE298" s="755"/>
      <c r="GEF298" s="755"/>
      <c r="GEG298" s="755"/>
      <c r="GEH298" s="755"/>
      <c r="GEI298" s="755"/>
      <c r="GEJ298" s="755"/>
      <c r="GEK298" s="755"/>
      <c r="GEL298" s="755"/>
      <c r="GEM298" s="755"/>
      <c r="GEN298" s="755"/>
      <c r="GEO298" s="755"/>
      <c r="GEP298" s="755"/>
      <c r="GEQ298" s="755"/>
      <c r="GER298" s="755"/>
      <c r="GES298" s="755"/>
      <c r="GET298" s="755"/>
      <c r="GEU298" s="755"/>
      <c r="GEV298" s="755"/>
      <c r="GEW298" s="755"/>
      <c r="GEX298" s="755"/>
      <c r="GEY298" s="755"/>
      <c r="GEZ298" s="755"/>
      <c r="GFA298" s="755"/>
      <c r="GFB298" s="755"/>
      <c r="GFC298" s="755"/>
      <c r="GFD298" s="755"/>
      <c r="GFE298" s="755"/>
      <c r="GFF298" s="755"/>
      <c r="GFG298" s="755"/>
      <c r="GFH298" s="755"/>
      <c r="GFI298" s="755"/>
      <c r="GFJ298" s="755"/>
      <c r="GFK298" s="755"/>
      <c r="GFL298" s="755"/>
      <c r="GFM298" s="755"/>
      <c r="GFN298" s="755"/>
      <c r="GFO298" s="755"/>
      <c r="GFP298" s="755"/>
      <c r="GFQ298" s="755"/>
      <c r="GFR298" s="755"/>
      <c r="GFS298" s="755"/>
      <c r="GFT298" s="755"/>
      <c r="GFU298" s="755"/>
      <c r="GFV298" s="755"/>
      <c r="GFW298" s="755"/>
      <c r="GFX298" s="755"/>
      <c r="GFY298" s="755"/>
      <c r="GFZ298" s="755"/>
      <c r="GGA298" s="755"/>
      <c r="GGB298" s="755"/>
      <c r="GGC298" s="755"/>
      <c r="GGD298" s="755"/>
      <c r="GGE298" s="755"/>
      <c r="GGF298" s="755"/>
      <c r="GGG298" s="755"/>
      <c r="GGH298" s="755"/>
      <c r="GGI298" s="755"/>
      <c r="GGJ298" s="755"/>
      <c r="GGK298" s="755"/>
      <c r="GGL298" s="755"/>
      <c r="GGM298" s="755"/>
      <c r="GGN298" s="755"/>
      <c r="GGO298" s="755"/>
      <c r="GGP298" s="755"/>
      <c r="GGQ298" s="755"/>
      <c r="GGR298" s="755"/>
      <c r="GGS298" s="755"/>
      <c r="GGT298" s="755"/>
      <c r="GGU298" s="755"/>
      <c r="GGV298" s="755"/>
      <c r="GGW298" s="755"/>
      <c r="GGX298" s="755"/>
      <c r="GGY298" s="755"/>
      <c r="GGZ298" s="755"/>
      <c r="GHA298" s="755"/>
      <c r="GHB298" s="755"/>
      <c r="GHC298" s="755"/>
      <c r="GHD298" s="755"/>
      <c r="GHE298" s="755"/>
      <c r="GHF298" s="755"/>
      <c r="GHG298" s="755"/>
      <c r="GHH298" s="755"/>
      <c r="GHI298" s="755"/>
      <c r="GHJ298" s="755"/>
      <c r="GHK298" s="755"/>
      <c r="GHL298" s="755"/>
      <c r="GHM298" s="755"/>
      <c r="GHN298" s="755"/>
      <c r="GHO298" s="755"/>
      <c r="GHP298" s="755"/>
      <c r="GHQ298" s="755"/>
      <c r="GHR298" s="755"/>
      <c r="GHS298" s="755"/>
      <c r="GHT298" s="755"/>
      <c r="GHU298" s="755"/>
      <c r="GHV298" s="755"/>
      <c r="GHW298" s="755"/>
      <c r="GHX298" s="755"/>
      <c r="GHY298" s="755"/>
      <c r="GHZ298" s="755"/>
      <c r="GIA298" s="755"/>
      <c r="GIB298" s="755"/>
      <c r="GIC298" s="755"/>
      <c r="GID298" s="755"/>
      <c r="GIE298" s="755"/>
      <c r="GIF298" s="755"/>
      <c r="GIG298" s="755"/>
      <c r="GIH298" s="755"/>
      <c r="GII298" s="755"/>
      <c r="GIJ298" s="755"/>
      <c r="GIK298" s="755"/>
      <c r="GIL298" s="755"/>
      <c r="GIM298" s="755"/>
      <c r="GIN298" s="755"/>
      <c r="GIO298" s="755"/>
      <c r="GIP298" s="755"/>
      <c r="GIQ298" s="755"/>
      <c r="GIR298" s="755"/>
      <c r="GIS298" s="755"/>
      <c r="GIT298" s="755"/>
      <c r="GIU298" s="755"/>
      <c r="GIV298" s="755"/>
      <c r="GIW298" s="755"/>
      <c r="GIX298" s="755"/>
      <c r="GIY298" s="755"/>
      <c r="GIZ298" s="755"/>
      <c r="GJA298" s="755"/>
      <c r="GJB298" s="755"/>
      <c r="GJC298" s="755"/>
      <c r="GJD298" s="755"/>
      <c r="GJE298" s="755"/>
      <c r="GJF298" s="755"/>
      <c r="GJG298" s="755"/>
      <c r="GJH298" s="755"/>
      <c r="GJI298" s="755"/>
      <c r="GJJ298" s="755"/>
      <c r="GJK298" s="755"/>
      <c r="GJL298" s="755"/>
      <c r="GJM298" s="755"/>
      <c r="GJN298" s="755"/>
      <c r="GJO298" s="755"/>
      <c r="GJP298" s="755"/>
      <c r="GJQ298" s="755"/>
      <c r="GJR298" s="755"/>
      <c r="GJS298" s="755"/>
      <c r="GJT298" s="755"/>
      <c r="GJU298" s="755"/>
      <c r="GJV298" s="755"/>
      <c r="GJW298" s="755"/>
      <c r="GJX298" s="755"/>
      <c r="GJY298" s="755"/>
      <c r="GJZ298" s="755"/>
      <c r="GKA298" s="755"/>
      <c r="GKB298" s="755"/>
      <c r="GKC298" s="755"/>
      <c r="GKD298" s="755"/>
      <c r="GKE298" s="755"/>
      <c r="GKF298" s="755"/>
      <c r="GKG298" s="755"/>
      <c r="GKH298" s="755"/>
      <c r="GKI298" s="755"/>
      <c r="GKJ298" s="755"/>
      <c r="GKK298" s="755"/>
      <c r="GKL298" s="755"/>
      <c r="GKM298" s="755"/>
      <c r="GKN298" s="755"/>
      <c r="GKO298" s="755"/>
      <c r="GKP298" s="755"/>
      <c r="GKQ298" s="755"/>
      <c r="GKR298" s="755"/>
      <c r="GKS298" s="755"/>
      <c r="GKT298" s="755"/>
      <c r="GKU298" s="755"/>
      <c r="GKV298" s="755"/>
      <c r="GKW298" s="755"/>
      <c r="GKX298" s="755"/>
      <c r="GKY298" s="755"/>
      <c r="GKZ298" s="755"/>
      <c r="GLA298" s="755"/>
      <c r="GLB298" s="755"/>
      <c r="GLC298" s="755"/>
      <c r="GLD298" s="755"/>
      <c r="GLE298" s="755"/>
      <c r="GLF298" s="755"/>
      <c r="GLG298" s="755"/>
      <c r="GLH298" s="755"/>
      <c r="GLI298" s="755"/>
      <c r="GLJ298" s="755"/>
      <c r="GLK298" s="755"/>
      <c r="GLL298" s="755"/>
      <c r="GLM298" s="755"/>
      <c r="GLN298" s="755"/>
      <c r="GLO298" s="755"/>
      <c r="GLP298" s="755"/>
      <c r="GLQ298" s="755"/>
      <c r="GLR298" s="755"/>
      <c r="GLS298" s="755"/>
      <c r="GLT298" s="755"/>
      <c r="GLU298" s="755"/>
      <c r="GLV298" s="755"/>
      <c r="GLW298" s="755"/>
      <c r="GLX298" s="755"/>
      <c r="GLY298" s="755"/>
      <c r="GLZ298" s="755"/>
      <c r="GMA298" s="755"/>
      <c r="GMB298" s="755"/>
      <c r="GMC298" s="755"/>
      <c r="GMD298" s="755"/>
      <c r="GME298" s="755"/>
      <c r="GMF298" s="755"/>
      <c r="GMG298" s="755"/>
      <c r="GMH298" s="755"/>
      <c r="GMI298" s="755"/>
      <c r="GMJ298" s="755"/>
      <c r="GMK298" s="755"/>
      <c r="GML298" s="755"/>
      <c r="GMM298" s="755"/>
      <c r="GMN298" s="755"/>
      <c r="GMO298" s="755"/>
      <c r="GMP298" s="755"/>
      <c r="GMQ298" s="755"/>
      <c r="GMR298" s="755"/>
      <c r="GMS298" s="755"/>
      <c r="GMT298" s="755"/>
      <c r="GMU298" s="755"/>
      <c r="GMV298" s="755"/>
      <c r="GMW298" s="755"/>
      <c r="GMX298" s="755"/>
      <c r="GMY298" s="755"/>
      <c r="GMZ298" s="755"/>
      <c r="GNA298" s="755"/>
      <c r="GNB298" s="755"/>
      <c r="GNC298" s="755"/>
      <c r="GND298" s="755"/>
      <c r="GNE298" s="755"/>
      <c r="GNF298" s="755"/>
      <c r="GNG298" s="755"/>
      <c r="GNH298" s="755"/>
      <c r="GNI298" s="755"/>
      <c r="GNJ298" s="755"/>
      <c r="GNK298" s="755"/>
      <c r="GNL298" s="755"/>
      <c r="GNM298" s="755"/>
      <c r="GNN298" s="755"/>
      <c r="GNO298" s="755"/>
      <c r="GNP298" s="755"/>
      <c r="GNQ298" s="755"/>
      <c r="GNR298" s="755"/>
      <c r="GNS298" s="755"/>
      <c r="GNT298" s="755"/>
      <c r="GNU298" s="755"/>
      <c r="GNV298" s="755"/>
      <c r="GNW298" s="755"/>
      <c r="GNX298" s="755"/>
      <c r="GNY298" s="755"/>
      <c r="GNZ298" s="755"/>
      <c r="GOA298" s="755"/>
      <c r="GOB298" s="755"/>
      <c r="GOC298" s="755"/>
      <c r="GOD298" s="755"/>
      <c r="GOE298" s="755"/>
      <c r="GOF298" s="755"/>
      <c r="GOG298" s="755"/>
      <c r="GOH298" s="755"/>
      <c r="GOI298" s="755"/>
      <c r="GOJ298" s="755"/>
      <c r="GOK298" s="755"/>
      <c r="GOL298" s="755"/>
      <c r="GOM298" s="755"/>
      <c r="GON298" s="755"/>
      <c r="GOO298" s="755"/>
      <c r="GOP298" s="755"/>
      <c r="GOQ298" s="755"/>
      <c r="GOR298" s="755"/>
      <c r="GOS298" s="755"/>
      <c r="GOT298" s="755"/>
      <c r="GOU298" s="755"/>
      <c r="GOV298" s="755"/>
      <c r="GOW298" s="755"/>
      <c r="GOX298" s="755"/>
      <c r="GOY298" s="755"/>
      <c r="GOZ298" s="755"/>
      <c r="GPA298" s="755"/>
      <c r="GPB298" s="755"/>
      <c r="GPC298" s="755"/>
      <c r="GPD298" s="755"/>
      <c r="GPE298" s="755"/>
      <c r="GPF298" s="755"/>
      <c r="GPG298" s="755"/>
      <c r="GPH298" s="755"/>
      <c r="GPI298" s="755"/>
      <c r="GPJ298" s="755"/>
      <c r="GPK298" s="755"/>
      <c r="GPL298" s="755"/>
      <c r="GPM298" s="755"/>
      <c r="GPN298" s="755"/>
      <c r="GPO298" s="755"/>
      <c r="GPP298" s="755"/>
      <c r="GPQ298" s="755"/>
      <c r="GPR298" s="755"/>
      <c r="GPS298" s="755"/>
      <c r="GPT298" s="755"/>
      <c r="GPU298" s="755"/>
      <c r="GPV298" s="755"/>
      <c r="GPW298" s="755"/>
      <c r="GPX298" s="755"/>
      <c r="GPY298" s="755"/>
      <c r="GPZ298" s="755"/>
      <c r="GQA298" s="755"/>
      <c r="GQB298" s="755"/>
      <c r="GQC298" s="755"/>
      <c r="GQD298" s="755"/>
      <c r="GQE298" s="755"/>
      <c r="GQF298" s="755"/>
      <c r="GQG298" s="755"/>
      <c r="GQH298" s="755"/>
      <c r="GQI298" s="755"/>
      <c r="GQJ298" s="755"/>
      <c r="GQK298" s="755"/>
      <c r="GQL298" s="755"/>
      <c r="GQM298" s="755"/>
      <c r="GQN298" s="755"/>
      <c r="GQO298" s="755"/>
      <c r="GQP298" s="755"/>
      <c r="GQQ298" s="755"/>
      <c r="GQR298" s="755"/>
      <c r="GQS298" s="755"/>
      <c r="GQT298" s="755"/>
      <c r="GQU298" s="755"/>
      <c r="GQV298" s="755"/>
      <c r="GQW298" s="755"/>
      <c r="GQX298" s="755"/>
      <c r="GQY298" s="755"/>
      <c r="GQZ298" s="755"/>
      <c r="GRA298" s="755"/>
      <c r="GRB298" s="755"/>
      <c r="GRC298" s="755"/>
      <c r="GRD298" s="755"/>
      <c r="GRE298" s="755"/>
      <c r="GRF298" s="755"/>
      <c r="GRG298" s="755"/>
      <c r="GRH298" s="755"/>
      <c r="GRI298" s="755"/>
      <c r="GRJ298" s="755"/>
      <c r="GRK298" s="755"/>
      <c r="GRL298" s="755"/>
      <c r="GRM298" s="755"/>
      <c r="GRN298" s="755"/>
      <c r="GRO298" s="755"/>
      <c r="GRP298" s="755"/>
      <c r="GRQ298" s="755"/>
      <c r="GRR298" s="755"/>
      <c r="GRS298" s="755"/>
      <c r="GRT298" s="755"/>
      <c r="GRU298" s="755"/>
      <c r="GRV298" s="755"/>
      <c r="GRW298" s="755"/>
      <c r="GRX298" s="755"/>
      <c r="GRY298" s="755"/>
      <c r="GRZ298" s="755"/>
      <c r="GSA298" s="755"/>
      <c r="GSB298" s="755"/>
      <c r="GSC298" s="755"/>
      <c r="GSD298" s="755"/>
      <c r="GSE298" s="755"/>
      <c r="GSF298" s="755"/>
      <c r="GSG298" s="755"/>
      <c r="GSH298" s="755"/>
      <c r="GSI298" s="755"/>
      <c r="GSJ298" s="755"/>
      <c r="GSK298" s="755"/>
      <c r="GSL298" s="755"/>
      <c r="GSM298" s="755"/>
      <c r="GSN298" s="755"/>
      <c r="GSO298" s="755"/>
      <c r="GSP298" s="755"/>
      <c r="GSQ298" s="755"/>
      <c r="GSR298" s="755"/>
      <c r="GSS298" s="755"/>
      <c r="GST298" s="755"/>
      <c r="GSU298" s="755"/>
      <c r="GSV298" s="755"/>
      <c r="GSW298" s="755"/>
      <c r="GSX298" s="755"/>
      <c r="GSY298" s="755"/>
      <c r="GSZ298" s="755"/>
      <c r="GTA298" s="755"/>
      <c r="GTB298" s="755"/>
      <c r="GTC298" s="755"/>
      <c r="GTD298" s="755"/>
      <c r="GTE298" s="755"/>
      <c r="GTF298" s="755"/>
      <c r="GTG298" s="755"/>
      <c r="GTH298" s="755"/>
      <c r="GTI298" s="755"/>
      <c r="GTJ298" s="755"/>
      <c r="GTK298" s="755"/>
      <c r="GTL298" s="755"/>
      <c r="GTM298" s="755"/>
      <c r="GTN298" s="755"/>
      <c r="GTO298" s="755"/>
      <c r="GTP298" s="755"/>
      <c r="GTQ298" s="755"/>
      <c r="GTR298" s="755"/>
      <c r="GTS298" s="755"/>
      <c r="GTT298" s="755"/>
      <c r="GTU298" s="755"/>
      <c r="GTV298" s="755"/>
      <c r="GTW298" s="755"/>
      <c r="GTX298" s="755"/>
      <c r="GTY298" s="755"/>
      <c r="GTZ298" s="755"/>
      <c r="GUA298" s="755"/>
      <c r="GUB298" s="755"/>
      <c r="GUC298" s="755"/>
      <c r="GUD298" s="755"/>
      <c r="GUE298" s="755"/>
      <c r="GUF298" s="755"/>
      <c r="GUG298" s="755"/>
      <c r="GUH298" s="755"/>
      <c r="GUI298" s="755"/>
      <c r="GUJ298" s="755"/>
      <c r="GUK298" s="755"/>
      <c r="GUL298" s="755"/>
      <c r="GUM298" s="755"/>
      <c r="GUN298" s="755"/>
      <c r="GUO298" s="755"/>
      <c r="GUP298" s="755"/>
      <c r="GUQ298" s="755"/>
      <c r="GUR298" s="755"/>
      <c r="GUS298" s="755"/>
      <c r="GUT298" s="755"/>
      <c r="GUU298" s="755"/>
      <c r="GUV298" s="755"/>
      <c r="GUW298" s="755"/>
      <c r="GUX298" s="755"/>
      <c r="GUY298" s="755"/>
      <c r="GUZ298" s="755"/>
      <c r="GVA298" s="755"/>
      <c r="GVB298" s="755"/>
      <c r="GVC298" s="755"/>
      <c r="GVD298" s="755"/>
      <c r="GVE298" s="755"/>
      <c r="GVF298" s="755"/>
      <c r="GVG298" s="755"/>
      <c r="GVH298" s="755"/>
      <c r="GVI298" s="755"/>
      <c r="GVJ298" s="755"/>
      <c r="GVK298" s="755"/>
      <c r="GVL298" s="755"/>
      <c r="GVM298" s="755"/>
      <c r="GVN298" s="755"/>
      <c r="GVO298" s="755"/>
      <c r="GVP298" s="755"/>
      <c r="GVQ298" s="755"/>
      <c r="GVR298" s="755"/>
      <c r="GVS298" s="755"/>
      <c r="GVT298" s="755"/>
      <c r="GVU298" s="755"/>
      <c r="GVV298" s="755"/>
      <c r="GVW298" s="755"/>
      <c r="GVX298" s="755"/>
      <c r="GVY298" s="755"/>
      <c r="GVZ298" s="755"/>
      <c r="GWA298" s="755"/>
      <c r="GWB298" s="755"/>
      <c r="GWC298" s="755"/>
      <c r="GWD298" s="755"/>
      <c r="GWE298" s="755"/>
      <c r="GWF298" s="755"/>
      <c r="GWG298" s="755"/>
      <c r="GWH298" s="755"/>
      <c r="GWI298" s="755"/>
      <c r="GWJ298" s="755"/>
      <c r="GWK298" s="755"/>
      <c r="GWL298" s="755"/>
      <c r="GWM298" s="755"/>
      <c r="GWN298" s="755"/>
      <c r="GWO298" s="755"/>
      <c r="GWP298" s="755"/>
      <c r="GWQ298" s="755"/>
      <c r="GWR298" s="755"/>
      <c r="GWS298" s="755"/>
      <c r="GWT298" s="755"/>
      <c r="GWU298" s="755"/>
      <c r="GWV298" s="755"/>
      <c r="GWW298" s="755"/>
      <c r="GWX298" s="755"/>
      <c r="GWY298" s="755"/>
      <c r="GWZ298" s="755"/>
      <c r="GXA298" s="755"/>
      <c r="GXB298" s="755"/>
      <c r="GXC298" s="755"/>
      <c r="GXD298" s="755"/>
      <c r="GXE298" s="755"/>
      <c r="GXF298" s="755"/>
      <c r="GXG298" s="755"/>
      <c r="GXH298" s="755"/>
      <c r="GXI298" s="755"/>
      <c r="GXJ298" s="755"/>
      <c r="GXK298" s="755"/>
      <c r="GXL298" s="755"/>
      <c r="GXM298" s="755"/>
      <c r="GXN298" s="755"/>
      <c r="GXO298" s="755"/>
      <c r="GXP298" s="755"/>
      <c r="GXQ298" s="755"/>
      <c r="GXR298" s="755"/>
      <c r="GXS298" s="755"/>
      <c r="GXT298" s="755"/>
      <c r="GXU298" s="755"/>
      <c r="GXV298" s="755"/>
      <c r="GXW298" s="755"/>
      <c r="GXX298" s="755"/>
      <c r="GXY298" s="755"/>
      <c r="GXZ298" s="755"/>
      <c r="GYA298" s="755"/>
      <c r="GYB298" s="755"/>
      <c r="GYC298" s="755"/>
      <c r="GYD298" s="755"/>
      <c r="GYE298" s="755"/>
      <c r="GYF298" s="755"/>
      <c r="GYG298" s="755"/>
      <c r="GYH298" s="755"/>
      <c r="GYI298" s="755"/>
      <c r="GYJ298" s="755"/>
      <c r="GYK298" s="755"/>
      <c r="GYL298" s="755"/>
      <c r="GYM298" s="755"/>
      <c r="GYN298" s="755"/>
      <c r="GYO298" s="755"/>
      <c r="GYP298" s="755"/>
      <c r="GYQ298" s="755"/>
      <c r="GYR298" s="755"/>
      <c r="GYS298" s="755"/>
      <c r="GYT298" s="755"/>
      <c r="GYU298" s="755"/>
      <c r="GYV298" s="755"/>
      <c r="GYW298" s="755"/>
      <c r="GYX298" s="755"/>
      <c r="GYY298" s="755"/>
      <c r="GYZ298" s="755"/>
      <c r="GZA298" s="755"/>
      <c r="GZB298" s="755"/>
      <c r="GZC298" s="755"/>
      <c r="GZD298" s="755"/>
      <c r="GZE298" s="755"/>
      <c r="GZF298" s="755"/>
      <c r="GZG298" s="755"/>
      <c r="GZH298" s="755"/>
      <c r="GZI298" s="755"/>
      <c r="GZJ298" s="755"/>
      <c r="GZK298" s="755"/>
      <c r="GZL298" s="755"/>
      <c r="GZM298" s="755"/>
      <c r="GZN298" s="755"/>
      <c r="GZO298" s="755"/>
      <c r="GZP298" s="755"/>
      <c r="GZQ298" s="755"/>
      <c r="GZR298" s="755"/>
      <c r="GZS298" s="755"/>
      <c r="GZT298" s="755"/>
      <c r="GZU298" s="755"/>
      <c r="GZV298" s="755"/>
      <c r="GZW298" s="755"/>
      <c r="GZX298" s="755"/>
      <c r="GZY298" s="755"/>
      <c r="GZZ298" s="755"/>
      <c r="HAA298" s="755"/>
      <c r="HAB298" s="755"/>
      <c r="HAC298" s="755"/>
      <c r="HAD298" s="755"/>
      <c r="HAE298" s="755"/>
      <c r="HAF298" s="755"/>
      <c r="HAG298" s="755"/>
      <c r="HAH298" s="755"/>
      <c r="HAI298" s="755"/>
      <c r="HAJ298" s="755"/>
      <c r="HAK298" s="755"/>
      <c r="HAL298" s="755"/>
      <c r="HAM298" s="755"/>
      <c r="HAN298" s="755"/>
      <c r="HAO298" s="755"/>
      <c r="HAP298" s="755"/>
      <c r="HAQ298" s="755"/>
      <c r="HAR298" s="755"/>
      <c r="HAS298" s="755"/>
      <c r="HAT298" s="755"/>
      <c r="HAU298" s="755"/>
      <c r="HAV298" s="755"/>
      <c r="HAW298" s="755"/>
      <c r="HAX298" s="755"/>
      <c r="HAY298" s="755"/>
      <c r="HAZ298" s="755"/>
      <c r="HBA298" s="755"/>
      <c r="HBB298" s="755"/>
      <c r="HBC298" s="755"/>
      <c r="HBD298" s="755"/>
      <c r="HBE298" s="755"/>
      <c r="HBF298" s="755"/>
      <c r="HBG298" s="755"/>
      <c r="HBH298" s="755"/>
      <c r="HBI298" s="755"/>
      <c r="HBJ298" s="755"/>
      <c r="HBK298" s="755"/>
      <c r="HBL298" s="755"/>
      <c r="HBM298" s="755"/>
      <c r="HBN298" s="755"/>
      <c r="HBO298" s="755"/>
      <c r="HBP298" s="755"/>
      <c r="HBQ298" s="755"/>
      <c r="HBR298" s="755"/>
      <c r="HBS298" s="755"/>
      <c r="HBT298" s="755"/>
      <c r="HBU298" s="755"/>
      <c r="HBV298" s="755"/>
      <c r="HBW298" s="755"/>
      <c r="HBX298" s="755"/>
      <c r="HBY298" s="755"/>
      <c r="HBZ298" s="755"/>
      <c r="HCA298" s="755"/>
      <c r="HCB298" s="755"/>
      <c r="HCC298" s="755"/>
      <c r="HCD298" s="755"/>
      <c r="HCE298" s="755"/>
      <c r="HCF298" s="755"/>
      <c r="HCG298" s="755"/>
      <c r="HCH298" s="755"/>
      <c r="HCI298" s="755"/>
      <c r="HCJ298" s="755"/>
      <c r="HCK298" s="755"/>
      <c r="HCL298" s="755"/>
      <c r="HCM298" s="755"/>
      <c r="HCN298" s="755"/>
      <c r="HCO298" s="755"/>
      <c r="HCP298" s="755"/>
      <c r="HCQ298" s="755"/>
      <c r="HCR298" s="755"/>
      <c r="HCS298" s="755"/>
      <c r="HCT298" s="755"/>
      <c r="HCU298" s="755"/>
      <c r="HCV298" s="755"/>
      <c r="HCW298" s="755"/>
      <c r="HCX298" s="755"/>
      <c r="HCY298" s="755"/>
      <c r="HCZ298" s="755"/>
      <c r="HDA298" s="755"/>
      <c r="HDB298" s="755"/>
      <c r="HDC298" s="755"/>
      <c r="HDD298" s="755"/>
      <c r="HDE298" s="755"/>
      <c r="HDF298" s="755"/>
      <c r="HDG298" s="755"/>
      <c r="HDH298" s="755"/>
      <c r="HDI298" s="755"/>
      <c r="HDJ298" s="755"/>
      <c r="HDK298" s="755"/>
      <c r="HDL298" s="755"/>
      <c r="HDM298" s="755"/>
      <c r="HDN298" s="755"/>
      <c r="HDO298" s="755"/>
      <c r="HDP298" s="755"/>
      <c r="HDQ298" s="755"/>
      <c r="HDR298" s="755"/>
      <c r="HDS298" s="755"/>
      <c r="HDT298" s="755"/>
      <c r="HDU298" s="755"/>
      <c r="HDV298" s="755"/>
      <c r="HDW298" s="755"/>
      <c r="HDX298" s="755"/>
      <c r="HDY298" s="755"/>
      <c r="HDZ298" s="755"/>
      <c r="HEA298" s="755"/>
      <c r="HEB298" s="755"/>
      <c r="HEC298" s="755"/>
      <c r="HED298" s="755"/>
      <c r="HEE298" s="755"/>
      <c r="HEF298" s="755"/>
      <c r="HEG298" s="755"/>
      <c r="HEH298" s="755"/>
      <c r="HEI298" s="755"/>
      <c r="HEJ298" s="755"/>
      <c r="HEK298" s="755"/>
      <c r="HEL298" s="755"/>
      <c r="HEM298" s="755"/>
      <c r="HEN298" s="755"/>
      <c r="HEO298" s="755"/>
      <c r="HEP298" s="755"/>
      <c r="HEQ298" s="755"/>
      <c r="HER298" s="755"/>
      <c r="HES298" s="755"/>
      <c r="HET298" s="755"/>
      <c r="HEU298" s="755"/>
      <c r="HEV298" s="755"/>
      <c r="HEW298" s="755"/>
      <c r="HEX298" s="755"/>
      <c r="HEY298" s="755"/>
      <c r="HEZ298" s="755"/>
      <c r="HFA298" s="755"/>
      <c r="HFB298" s="755"/>
      <c r="HFC298" s="755"/>
      <c r="HFD298" s="755"/>
      <c r="HFE298" s="755"/>
      <c r="HFF298" s="755"/>
      <c r="HFG298" s="755"/>
      <c r="HFH298" s="755"/>
      <c r="HFI298" s="755"/>
      <c r="HFJ298" s="755"/>
      <c r="HFK298" s="755"/>
      <c r="HFL298" s="755"/>
      <c r="HFM298" s="755"/>
      <c r="HFN298" s="755"/>
      <c r="HFO298" s="755"/>
      <c r="HFP298" s="755"/>
      <c r="HFQ298" s="755"/>
      <c r="HFR298" s="755"/>
      <c r="HFS298" s="755"/>
      <c r="HFT298" s="755"/>
      <c r="HFU298" s="755"/>
      <c r="HFV298" s="755"/>
      <c r="HFW298" s="755"/>
      <c r="HFX298" s="755"/>
      <c r="HFY298" s="755"/>
      <c r="HFZ298" s="755"/>
      <c r="HGA298" s="755"/>
      <c r="HGB298" s="755"/>
      <c r="HGC298" s="755"/>
      <c r="HGD298" s="755"/>
      <c r="HGE298" s="755"/>
      <c r="HGF298" s="755"/>
      <c r="HGG298" s="755"/>
      <c r="HGH298" s="755"/>
      <c r="HGI298" s="755"/>
      <c r="HGJ298" s="755"/>
      <c r="HGK298" s="755"/>
      <c r="HGL298" s="755"/>
      <c r="HGM298" s="755"/>
      <c r="HGN298" s="755"/>
      <c r="HGO298" s="755"/>
      <c r="HGP298" s="755"/>
      <c r="HGQ298" s="755"/>
      <c r="HGR298" s="755"/>
      <c r="HGS298" s="755"/>
      <c r="HGT298" s="755"/>
      <c r="HGU298" s="755"/>
      <c r="HGV298" s="755"/>
      <c r="HGW298" s="755"/>
      <c r="HGX298" s="755"/>
      <c r="HGY298" s="755"/>
      <c r="HGZ298" s="755"/>
      <c r="HHA298" s="755"/>
      <c r="HHB298" s="755"/>
      <c r="HHC298" s="755"/>
      <c r="HHD298" s="755"/>
      <c r="HHE298" s="755"/>
      <c r="HHF298" s="755"/>
      <c r="HHG298" s="755"/>
      <c r="HHH298" s="755"/>
      <c r="HHI298" s="755"/>
      <c r="HHJ298" s="755"/>
      <c r="HHK298" s="755"/>
      <c r="HHL298" s="755"/>
      <c r="HHM298" s="755"/>
      <c r="HHN298" s="755"/>
      <c r="HHO298" s="755"/>
      <c r="HHP298" s="755"/>
      <c r="HHQ298" s="755"/>
      <c r="HHR298" s="755"/>
      <c r="HHS298" s="755"/>
      <c r="HHT298" s="755"/>
      <c r="HHU298" s="755"/>
      <c r="HHV298" s="755"/>
      <c r="HHW298" s="755"/>
      <c r="HHX298" s="755"/>
      <c r="HHY298" s="755"/>
      <c r="HHZ298" s="755"/>
      <c r="HIA298" s="755"/>
      <c r="HIB298" s="755"/>
      <c r="HIC298" s="755"/>
      <c r="HID298" s="755"/>
      <c r="HIE298" s="755"/>
      <c r="HIF298" s="755"/>
      <c r="HIG298" s="755"/>
      <c r="HIH298" s="755"/>
      <c r="HII298" s="755"/>
      <c r="HIJ298" s="755"/>
      <c r="HIK298" s="755"/>
      <c r="HIL298" s="755"/>
      <c r="HIM298" s="755"/>
      <c r="HIN298" s="755"/>
      <c r="HIO298" s="755"/>
      <c r="HIP298" s="755"/>
      <c r="HIQ298" s="755"/>
      <c r="HIR298" s="755"/>
      <c r="HIS298" s="755"/>
      <c r="HIT298" s="755"/>
      <c r="HIU298" s="755"/>
      <c r="HIV298" s="755"/>
      <c r="HIW298" s="755"/>
      <c r="HIX298" s="755"/>
      <c r="HIY298" s="755"/>
      <c r="HIZ298" s="755"/>
      <c r="HJA298" s="755"/>
      <c r="HJB298" s="755"/>
      <c r="HJC298" s="755"/>
      <c r="HJD298" s="755"/>
      <c r="HJE298" s="755"/>
      <c r="HJF298" s="755"/>
      <c r="HJG298" s="755"/>
      <c r="HJH298" s="755"/>
      <c r="HJI298" s="755"/>
      <c r="HJJ298" s="755"/>
      <c r="HJK298" s="755"/>
      <c r="HJL298" s="755"/>
      <c r="HJM298" s="755"/>
      <c r="HJN298" s="755"/>
      <c r="HJO298" s="755"/>
      <c r="HJP298" s="755"/>
      <c r="HJQ298" s="755"/>
      <c r="HJR298" s="755"/>
      <c r="HJS298" s="755"/>
      <c r="HJT298" s="755"/>
      <c r="HJU298" s="755"/>
      <c r="HJV298" s="755"/>
      <c r="HJW298" s="755"/>
      <c r="HJX298" s="755"/>
      <c r="HJY298" s="755"/>
      <c r="HJZ298" s="755"/>
      <c r="HKA298" s="755"/>
      <c r="HKB298" s="755"/>
      <c r="HKC298" s="755"/>
      <c r="HKD298" s="755"/>
      <c r="HKE298" s="755"/>
      <c r="HKF298" s="755"/>
      <c r="HKG298" s="755"/>
      <c r="HKH298" s="755"/>
      <c r="HKI298" s="755"/>
      <c r="HKJ298" s="755"/>
      <c r="HKK298" s="755"/>
      <c r="HKL298" s="755"/>
      <c r="HKM298" s="755"/>
      <c r="HKN298" s="755"/>
      <c r="HKO298" s="755"/>
      <c r="HKP298" s="755"/>
      <c r="HKQ298" s="755"/>
      <c r="HKR298" s="755"/>
      <c r="HKS298" s="755"/>
      <c r="HKT298" s="755"/>
      <c r="HKU298" s="755"/>
      <c r="HKV298" s="755"/>
      <c r="HKW298" s="755"/>
      <c r="HKX298" s="755"/>
      <c r="HKY298" s="755"/>
      <c r="HKZ298" s="755"/>
      <c r="HLA298" s="755"/>
      <c r="HLB298" s="755"/>
      <c r="HLC298" s="755"/>
      <c r="HLD298" s="755"/>
      <c r="HLE298" s="755"/>
      <c r="HLF298" s="755"/>
      <c r="HLG298" s="755"/>
      <c r="HLH298" s="755"/>
      <c r="HLI298" s="755"/>
      <c r="HLJ298" s="755"/>
      <c r="HLK298" s="755"/>
      <c r="HLL298" s="755"/>
      <c r="HLM298" s="755"/>
      <c r="HLN298" s="755"/>
      <c r="HLO298" s="755"/>
      <c r="HLP298" s="755"/>
      <c r="HLQ298" s="755"/>
      <c r="HLR298" s="755"/>
      <c r="HLS298" s="755"/>
      <c r="HLT298" s="755"/>
      <c r="HLU298" s="755"/>
      <c r="HLV298" s="755"/>
      <c r="HLW298" s="755"/>
      <c r="HLX298" s="755"/>
      <c r="HLY298" s="755"/>
      <c r="HLZ298" s="755"/>
      <c r="HMA298" s="755"/>
      <c r="HMB298" s="755"/>
      <c r="HMC298" s="755"/>
      <c r="HMD298" s="755"/>
      <c r="HME298" s="755"/>
      <c r="HMF298" s="755"/>
      <c r="HMG298" s="755"/>
      <c r="HMH298" s="755"/>
      <c r="HMI298" s="755"/>
      <c r="HMJ298" s="755"/>
      <c r="HMK298" s="755"/>
      <c r="HML298" s="755"/>
      <c r="HMM298" s="755"/>
      <c r="HMN298" s="755"/>
      <c r="HMO298" s="755"/>
      <c r="HMP298" s="755"/>
      <c r="HMQ298" s="755"/>
      <c r="HMR298" s="755"/>
      <c r="HMS298" s="755"/>
      <c r="HMT298" s="755"/>
      <c r="HMU298" s="755"/>
      <c r="HMV298" s="755"/>
      <c r="HMW298" s="755"/>
      <c r="HMX298" s="755"/>
      <c r="HMY298" s="755"/>
      <c r="HMZ298" s="755"/>
      <c r="HNA298" s="755"/>
      <c r="HNB298" s="755"/>
      <c r="HNC298" s="755"/>
      <c r="HND298" s="755"/>
      <c r="HNE298" s="755"/>
      <c r="HNF298" s="755"/>
      <c r="HNG298" s="755"/>
      <c r="HNH298" s="755"/>
      <c r="HNI298" s="755"/>
      <c r="HNJ298" s="755"/>
      <c r="HNK298" s="755"/>
      <c r="HNL298" s="755"/>
      <c r="HNM298" s="755"/>
      <c r="HNN298" s="755"/>
      <c r="HNO298" s="755"/>
      <c r="HNP298" s="755"/>
      <c r="HNQ298" s="755"/>
      <c r="HNR298" s="755"/>
      <c r="HNS298" s="755"/>
      <c r="HNT298" s="755"/>
      <c r="HNU298" s="755"/>
      <c r="HNV298" s="755"/>
      <c r="HNW298" s="755"/>
      <c r="HNX298" s="755"/>
      <c r="HNY298" s="755"/>
      <c r="HNZ298" s="755"/>
      <c r="HOA298" s="755"/>
      <c r="HOB298" s="755"/>
      <c r="HOC298" s="755"/>
      <c r="HOD298" s="755"/>
      <c r="HOE298" s="755"/>
      <c r="HOF298" s="755"/>
      <c r="HOG298" s="755"/>
      <c r="HOH298" s="755"/>
      <c r="HOI298" s="755"/>
      <c r="HOJ298" s="755"/>
      <c r="HOK298" s="755"/>
      <c r="HOL298" s="755"/>
      <c r="HOM298" s="755"/>
      <c r="HON298" s="755"/>
      <c r="HOO298" s="755"/>
      <c r="HOP298" s="755"/>
      <c r="HOQ298" s="755"/>
      <c r="HOR298" s="755"/>
      <c r="HOS298" s="755"/>
      <c r="HOT298" s="755"/>
      <c r="HOU298" s="755"/>
      <c r="HOV298" s="755"/>
      <c r="HOW298" s="755"/>
      <c r="HOX298" s="755"/>
      <c r="HOY298" s="755"/>
      <c r="HOZ298" s="755"/>
      <c r="HPA298" s="755"/>
      <c r="HPB298" s="755"/>
      <c r="HPC298" s="755"/>
      <c r="HPD298" s="755"/>
      <c r="HPE298" s="755"/>
      <c r="HPF298" s="755"/>
      <c r="HPG298" s="755"/>
      <c r="HPH298" s="755"/>
      <c r="HPI298" s="755"/>
      <c r="HPJ298" s="755"/>
      <c r="HPK298" s="755"/>
      <c r="HPL298" s="755"/>
      <c r="HPM298" s="755"/>
      <c r="HPN298" s="755"/>
      <c r="HPO298" s="755"/>
      <c r="HPP298" s="755"/>
      <c r="HPQ298" s="755"/>
      <c r="HPR298" s="755"/>
      <c r="HPS298" s="755"/>
      <c r="HPT298" s="755"/>
      <c r="HPU298" s="755"/>
      <c r="HPV298" s="755"/>
      <c r="HPW298" s="755"/>
      <c r="HPX298" s="755"/>
      <c r="HPY298" s="755"/>
      <c r="HPZ298" s="755"/>
      <c r="HQA298" s="755"/>
      <c r="HQB298" s="755"/>
      <c r="HQC298" s="755"/>
      <c r="HQD298" s="755"/>
      <c r="HQE298" s="755"/>
      <c r="HQF298" s="755"/>
      <c r="HQG298" s="755"/>
      <c r="HQH298" s="755"/>
      <c r="HQI298" s="755"/>
      <c r="HQJ298" s="755"/>
      <c r="HQK298" s="755"/>
      <c r="HQL298" s="755"/>
      <c r="HQM298" s="755"/>
      <c r="HQN298" s="755"/>
      <c r="HQO298" s="755"/>
      <c r="HQP298" s="755"/>
      <c r="HQQ298" s="755"/>
      <c r="HQR298" s="755"/>
      <c r="HQS298" s="755"/>
      <c r="HQT298" s="755"/>
      <c r="HQU298" s="755"/>
      <c r="HQV298" s="755"/>
      <c r="HQW298" s="755"/>
      <c r="HQX298" s="755"/>
      <c r="HQY298" s="755"/>
      <c r="HQZ298" s="755"/>
      <c r="HRA298" s="755"/>
      <c r="HRB298" s="755"/>
      <c r="HRC298" s="755"/>
      <c r="HRD298" s="755"/>
      <c r="HRE298" s="755"/>
      <c r="HRF298" s="755"/>
      <c r="HRG298" s="755"/>
      <c r="HRH298" s="755"/>
      <c r="HRI298" s="755"/>
      <c r="HRJ298" s="755"/>
      <c r="HRK298" s="755"/>
      <c r="HRL298" s="755"/>
      <c r="HRM298" s="755"/>
      <c r="HRN298" s="755"/>
      <c r="HRO298" s="755"/>
      <c r="HRP298" s="755"/>
      <c r="HRQ298" s="755"/>
      <c r="HRR298" s="755"/>
      <c r="HRS298" s="755"/>
      <c r="HRT298" s="755"/>
      <c r="HRU298" s="755"/>
      <c r="HRV298" s="755"/>
      <c r="HRW298" s="755"/>
      <c r="HRX298" s="755"/>
      <c r="HRY298" s="755"/>
      <c r="HRZ298" s="755"/>
      <c r="HSA298" s="755"/>
      <c r="HSB298" s="755"/>
      <c r="HSC298" s="755"/>
      <c r="HSD298" s="755"/>
      <c r="HSE298" s="755"/>
      <c r="HSF298" s="755"/>
      <c r="HSG298" s="755"/>
      <c r="HSH298" s="755"/>
      <c r="HSI298" s="755"/>
      <c r="HSJ298" s="755"/>
      <c r="HSK298" s="755"/>
      <c r="HSL298" s="755"/>
      <c r="HSM298" s="755"/>
      <c r="HSN298" s="755"/>
      <c r="HSO298" s="755"/>
      <c r="HSP298" s="755"/>
      <c r="HSQ298" s="755"/>
      <c r="HSR298" s="755"/>
      <c r="HSS298" s="755"/>
      <c r="HST298" s="755"/>
      <c r="HSU298" s="755"/>
      <c r="HSV298" s="755"/>
      <c r="HSW298" s="755"/>
      <c r="HSX298" s="755"/>
      <c r="HSY298" s="755"/>
      <c r="HSZ298" s="755"/>
      <c r="HTA298" s="755"/>
      <c r="HTB298" s="755"/>
      <c r="HTC298" s="755"/>
      <c r="HTD298" s="755"/>
      <c r="HTE298" s="755"/>
      <c r="HTF298" s="755"/>
      <c r="HTG298" s="755"/>
      <c r="HTH298" s="755"/>
      <c r="HTI298" s="755"/>
      <c r="HTJ298" s="755"/>
      <c r="HTK298" s="755"/>
      <c r="HTL298" s="755"/>
      <c r="HTM298" s="755"/>
      <c r="HTN298" s="755"/>
      <c r="HTO298" s="755"/>
      <c r="HTP298" s="755"/>
      <c r="HTQ298" s="755"/>
      <c r="HTR298" s="755"/>
      <c r="HTS298" s="755"/>
      <c r="HTT298" s="755"/>
      <c r="HTU298" s="755"/>
      <c r="HTV298" s="755"/>
      <c r="HTW298" s="755"/>
      <c r="HTX298" s="755"/>
      <c r="HTY298" s="755"/>
      <c r="HTZ298" s="755"/>
      <c r="HUA298" s="755"/>
      <c r="HUB298" s="755"/>
      <c r="HUC298" s="755"/>
      <c r="HUD298" s="755"/>
      <c r="HUE298" s="755"/>
      <c r="HUF298" s="755"/>
      <c r="HUG298" s="755"/>
      <c r="HUH298" s="755"/>
      <c r="HUI298" s="755"/>
      <c r="HUJ298" s="755"/>
      <c r="HUK298" s="755"/>
      <c r="HUL298" s="755"/>
      <c r="HUM298" s="755"/>
      <c r="HUN298" s="755"/>
      <c r="HUO298" s="755"/>
      <c r="HUP298" s="755"/>
      <c r="HUQ298" s="755"/>
      <c r="HUR298" s="755"/>
      <c r="HUS298" s="755"/>
      <c r="HUT298" s="755"/>
      <c r="HUU298" s="755"/>
      <c r="HUV298" s="755"/>
      <c r="HUW298" s="755"/>
      <c r="HUX298" s="755"/>
      <c r="HUY298" s="755"/>
      <c r="HUZ298" s="755"/>
      <c r="HVA298" s="755"/>
      <c r="HVB298" s="755"/>
      <c r="HVC298" s="755"/>
      <c r="HVD298" s="755"/>
      <c r="HVE298" s="755"/>
      <c r="HVF298" s="755"/>
      <c r="HVG298" s="755"/>
      <c r="HVH298" s="755"/>
      <c r="HVI298" s="755"/>
      <c r="HVJ298" s="755"/>
      <c r="HVK298" s="755"/>
      <c r="HVL298" s="755"/>
      <c r="HVM298" s="755"/>
      <c r="HVN298" s="755"/>
      <c r="HVO298" s="755"/>
      <c r="HVP298" s="755"/>
      <c r="HVQ298" s="755"/>
      <c r="HVR298" s="755"/>
      <c r="HVS298" s="755"/>
      <c r="HVT298" s="755"/>
      <c r="HVU298" s="755"/>
      <c r="HVV298" s="755"/>
      <c r="HVW298" s="755"/>
      <c r="HVX298" s="755"/>
      <c r="HVY298" s="755"/>
      <c r="HVZ298" s="755"/>
      <c r="HWA298" s="755"/>
      <c r="HWB298" s="755"/>
      <c r="HWC298" s="755"/>
      <c r="HWD298" s="755"/>
      <c r="HWE298" s="755"/>
      <c r="HWF298" s="755"/>
      <c r="HWG298" s="755"/>
      <c r="HWH298" s="755"/>
      <c r="HWI298" s="755"/>
      <c r="HWJ298" s="755"/>
      <c r="HWK298" s="755"/>
      <c r="HWL298" s="755"/>
      <c r="HWM298" s="755"/>
      <c r="HWN298" s="755"/>
      <c r="HWO298" s="755"/>
      <c r="HWP298" s="755"/>
      <c r="HWQ298" s="755"/>
      <c r="HWR298" s="755"/>
      <c r="HWS298" s="755"/>
      <c r="HWT298" s="755"/>
      <c r="HWU298" s="755"/>
      <c r="HWV298" s="755"/>
      <c r="HWW298" s="755"/>
      <c r="HWX298" s="755"/>
      <c r="HWY298" s="755"/>
      <c r="HWZ298" s="755"/>
      <c r="HXA298" s="755"/>
      <c r="HXB298" s="755"/>
      <c r="HXC298" s="755"/>
      <c r="HXD298" s="755"/>
      <c r="HXE298" s="755"/>
      <c r="HXF298" s="755"/>
      <c r="HXG298" s="755"/>
      <c r="HXH298" s="755"/>
      <c r="HXI298" s="755"/>
      <c r="HXJ298" s="755"/>
      <c r="HXK298" s="755"/>
      <c r="HXL298" s="755"/>
      <c r="HXM298" s="755"/>
      <c r="HXN298" s="755"/>
      <c r="HXO298" s="755"/>
      <c r="HXP298" s="755"/>
      <c r="HXQ298" s="755"/>
      <c r="HXR298" s="755"/>
      <c r="HXS298" s="755"/>
      <c r="HXT298" s="755"/>
      <c r="HXU298" s="755"/>
      <c r="HXV298" s="755"/>
      <c r="HXW298" s="755"/>
      <c r="HXX298" s="755"/>
      <c r="HXY298" s="755"/>
      <c r="HXZ298" s="755"/>
      <c r="HYA298" s="755"/>
      <c r="HYB298" s="755"/>
      <c r="HYC298" s="755"/>
      <c r="HYD298" s="755"/>
      <c r="HYE298" s="755"/>
      <c r="HYF298" s="755"/>
      <c r="HYG298" s="755"/>
      <c r="HYH298" s="755"/>
      <c r="HYI298" s="755"/>
      <c r="HYJ298" s="755"/>
      <c r="HYK298" s="755"/>
      <c r="HYL298" s="755"/>
      <c r="HYM298" s="755"/>
      <c r="HYN298" s="755"/>
      <c r="HYO298" s="755"/>
      <c r="HYP298" s="755"/>
      <c r="HYQ298" s="755"/>
      <c r="HYR298" s="755"/>
      <c r="HYS298" s="755"/>
      <c r="HYT298" s="755"/>
      <c r="HYU298" s="755"/>
      <c r="HYV298" s="755"/>
      <c r="HYW298" s="755"/>
      <c r="HYX298" s="755"/>
      <c r="HYY298" s="755"/>
      <c r="HYZ298" s="755"/>
      <c r="HZA298" s="755"/>
      <c r="HZB298" s="755"/>
      <c r="HZC298" s="755"/>
      <c r="HZD298" s="755"/>
      <c r="HZE298" s="755"/>
      <c r="HZF298" s="755"/>
      <c r="HZG298" s="755"/>
      <c r="HZH298" s="755"/>
      <c r="HZI298" s="755"/>
      <c r="HZJ298" s="755"/>
      <c r="HZK298" s="755"/>
      <c r="HZL298" s="755"/>
      <c r="HZM298" s="755"/>
      <c r="HZN298" s="755"/>
      <c r="HZO298" s="755"/>
      <c r="HZP298" s="755"/>
      <c r="HZQ298" s="755"/>
      <c r="HZR298" s="755"/>
      <c r="HZS298" s="755"/>
      <c r="HZT298" s="755"/>
      <c r="HZU298" s="755"/>
      <c r="HZV298" s="755"/>
      <c r="HZW298" s="755"/>
      <c r="HZX298" s="755"/>
      <c r="HZY298" s="755"/>
      <c r="HZZ298" s="755"/>
      <c r="IAA298" s="755"/>
      <c r="IAB298" s="755"/>
      <c r="IAC298" s="755"/>
      <c r="IAD298" s="755"/>
      <c r="IAE298" s="755"/>
      <c r="IAF298" s="755"/>
      <c r="IAG298" s="755"/>
      <c r="IAH298" s="755"/>
      <c r="IAI298" s="755"/>
      <c r="IAJ298" s="755"/>
      <c r="IAK298" s="755"/>
      <c r="IAL298" s="755"/>
      <c r="IAM298" s="755"/>
      <c r="IAN298" s="755"/>
      <c r="IAO298" s="755"/>
      <c r="IAP298" s="755"/>
      <c r="IAQ298" s="755"/>
      <c r="IAR298" s="755"/>
      <c r="IAS298" s="755"/>
      <c r="IAT298" s="755"/>
      <c r="IAU298" s="755"/>
      <c r="IAV298" s="755"/>
      <c r="IAW298" s="755"/>
      <c r="IAX298" s="755"/>
      <c r="IAY298" s="755"/>
      <c r="IAZ298" s="755"/>
      <c r="IBA298" s="755"/>
      <c r="IBB298" s="755"/>
      <c r="IBC298" s="755"/>
      <c r="IBD298" s="755"/>
      <c r="IBE298" s="755"/>
      <c r="IBF298" s="755"/>
      <c r="IBG298" s="755"/>
      <c r="IBH298" s="755"/>
      <c r="IBI298" s="755"/>
      <c r="IBJ298" s="755"/>
      <c r="IBK298" s="755"/>
      <c r="IBL298" s="755"/>
      <c r="IBM298" s="755"/>
      <c r="IBN298" s="755"/>
      <c r="IBO298" s="755"/>
      <c r="IBP298" s="755"/>
      <c r="IBQ298" s="755"/>
      <c r="IBR298" s="755"/>
      <c r="IBS298" s="755"/>
      <c r="IBT298" s="755"/>
      <c r="IBU298" s="755"/>
      <c r="IBV298" s="755"/>
      <c r="IBW298" s="755"/>
      <c r="IBX298" s="755"/>
      <c r="IBY298" s="755"/>
      <c r="IBZ298" s="755"/>
      <c r="ICA298" s="755"/>
      <c r="ICB298" s="755"/>
      <c r="ICC298" s="755"/>
      <c r="ICD298" s="755"/>
      <c r="ICE298" s="755"/>
      <c r="ICF298" s="755"/>
      <c r="ICG298" s="755"/>
      <c r="ICH298" s="755"/>
      <c r="ICI298" s="755"/>
      <c r="ICJ298" s="755"/>
      <c r="ICK298" s="755"/>
      <c r="ICL298" s="755"/>
      <c r="ICM298" s="755"/>
      <c r="ICN298" s="755"/>
      <c r="ICO298" s="755"/>
      <c r="ICP298" s="755"/>
      <c r="ICQ298" s="755"/>
      <c r="ICR298" s="755"/>
      <c r="ICS298" s="755"/>
      <c r="ICT298" s="755"/>
      <c r="ICU298" s="755"/>
      <c r="ICV298" s="755"/>
      <c r="ICW298" s="755"/>
      <c r="ICX298" s="755"/>
      <c r="ICY298" s="755"/>
      <c r="ICZ298" s="755"/>
      <c r="IDA298" s="755"/>
      <c r="IDB298" s="755"/>
      <c r="IDC298" s="755"/>
      <c r="IDD298" s="755"/>
      <c r="IDE298" s="755"/>
      <c r="IDF298" s="755"/>
      <c r="IDG298" s="755"/>
      <c r="IDH298" s="755"/>
      <c r="IDI298" s="755"/>
      <c r="IDJ298" s="755"/>
      <c r="IDK298" s="755"/>
      <c r="IDL298" s="755"/>
      <c r="IDM298" s="755"/>
      <c r="IDN298" s="755"/>
      <c r="IDO298" s="755"/>
      <c r="IDP298" s="755"/>
      <c r="IDQ298" s="755"/>
      <c r="IDR298" s="755"/>
      <c r="IDS298" s="755"/>
      <c r="IDT298" s="755"/>
      <c r="IDU298" s="755"/>
      <c r="IDV298" s="755"/>
      <c r="IDW298" s="755"/>
      <c r="IDX298" s="755"/>
      <c r="IDY298" s="755"/>
      <c r="IDZ298" s="755"/>
      <c r="IEA298" s="755"/>
      <c r="IEB298" s="755"/>
      <c r="IEC298" s="755"/>
      <c r="IED298" s="755"/>
      <c r="IEE298" s="755"/>
      <c r="IEF298" s="755"/>
      <c r="IEG298" s="755"/>
      <c r="IEH298" s="755"/>
      <c r="IEI298" s="755"/>
      <c r="IEJ298" s="755"/>
      <c r="IEK298" s="755"/>
      <c r="IEL298" s="755"/>
      <c r="IEM298" s="755"/>
      <c r="IEN298" s="755"/>
      <c r="IEO298" s="755"/>
      <c r="IEP298" s="755"/>
      <c r="IEQ298" s="755"/>
      <c r="IER298" s="755"/>
      <c r="IES298" s="755"/>
      <c r="IET298" s="755"/>
      <c r="IEU298" s="755"/>
      <c r="IEV298" s="755"/>
      <c r="IEW298" s="755"/>
      <c r="IEX298" s="755"/>
      <c r="IEY298" s="755"/>
      <c r="IEZ298" s="755"/>
      <c r="IFA298" s="755"/>
      <c r="IFB298" s="755"/>
      <c r="IFC298" s="755"/>
      <c r="IFD298" s="755"/>
      <c r="IFE298" s="755"/>
      <c r="IFF298" s="755"/>
      <c r="IFG298" s="755"/>
      <c r="IFH298" s="755"/>
      <c r="IFI298" s="755"/>
      <c r="IFJ298" s="755"/>
      <c r="IFK298" s="755"/>
      <c r="IFL298" s="755"/>
      <c r="IFM298" s="755"/>
      <c r="IFN298" s="755"/>
      <c r="IFO298" s="755"/>
      <c r="IFP298" s="755"/>
      <c r="IFQ298" s="755"/>
      <c r="IFR298" s="755"/>
      <c r="IFS298" s="755"/>
      <c r="IFT298" s="755"/>
      <c r="IFU298" s="755"/>
      <c r="IFV298" s="755"/>
      <c r="IFW298" s="755"/>
      <c r="IFX298" s="755"/>
      <c r="IFY298" s="755"/>
      <c r="IFZ298" s="755"/>
      <c r="IGA298" s="755"/>
      <c r="IGB298" s="755"/>
      <c r="IGC298" s="755"/>
      <c r="IGD298" s="755"/>
      <c r="IGE298" s="755"/>
      <c r="IGF298" s="755"/>
      <c r="IGG298" s="755"/>
      <c r="IGH298" s="755"/>
      <c r="IGI298" s="755"/>
      <c r="IGJ298" s="755"/>
      <c r="IGK298" s="755"/>
      <c r="IGL298" s="755"/>
      <c r="IGM298" s="755"/>
      <c r="IGN298" s="755"/>
      <c r="IGO298" s="755"/>
      <c r="IGP298" s="755"/>
      <c r="IGQ298" s="755"/>
      <c r="IGR298" s="755"/>
      <c r="IGS298" s="755"/>
      <c r="IGT298" s="755"/>
      <c r="IGU298" s="755"/>
      <c r="IGV298" s="755"/>
      <c r="IGW298" s="755"/>
      <c r="IGX298" s="755"/>
      <c r="IGY298" s="755"/>
      <c r="IGZ298" s="755"/>
      <c r="IHA298" s="755"/>
      <c r="IHB298" s="755"/>
      <c r="IHC298" s="755"/>
      <c r="IHD298" s="755"/>
      <c r="IHE298" s="755"/>
      <c r="IHF298" s="755"/>
      <c r="IHG298" s="755"/>
      <c r="IHH298" s="755"/>
      <c r="IHI298" s="755"/>
      <c r="IHJ298" s="755"/>
      <c r="IHK298" s="755"/>
      <c r="IHL298" s="755"/>
      <c r="IHM298" s="755"/>
      <c r="IHN298" s="755"/>
      <c r="IHO298" s="755"/>
      <c r="IHP298" s="755"/>
      <c r="IHQ298" s="755"/>
      <c r="IHR298" s="755"/>
      <c r="IHS298" s="755"/>
      <c r="IHT298" s="755"/>
      <c r="IHU298" s="755"/>
      <c r="IHV298" s="755"/>
      <c r="IHW298" s="755"/>
      <c r="IHX298" s="755"/>
      <c r="IHY298" s="755"/>
      <c r="IHZ298" s="755"/>
      <c r="IIA298" s="755"/>
      <c r="IIB298" s="755"/>
      <c r="IIC298" s="755"/>
      <c r="IID298" s="755"/>
      <c r="IIE298" s="755"/>
      <c r="IIF298" s="755"/>
      <c r="IIG298" s="755"/>
      <c r="IIH298" s="755"/>
      <c r="III298" s="755"/>
      <c r="IIJ298" s="755"/>
      <c r="IIK298" s="755"/>
      <c r="IIL298" s="755"/>
      <c r="IIM298" s="755"/>
      <c r="IIN298" s="755"/>
      <c r="IIO298" s="755"/>
      <c r="IIP298" s="755"/>
      <c r="IIQ298" s="755"/>
      <c r="IIR298" s="755"/>
      <c r="IIS298" s="755"/>
      <c r="IIT298" s="755"/>
      <c r="IIU298" s="755"/>
      <c r="IIV298" s="755"/>
      <c r="IIW298" s="755"/>
      <c r="IIX298" s="755"/>
      <c r="IIY298" s="755"/>
      <c r="IIZ298" s="755"/>
      <c r="IJA298" s="755"/>
      <c r="IJB298" s="755"/>
      <c r="IJC298" s="755"/>
      <c r="IJD298" s="755"/>
      <c r="IJE298" s="755"/>
      <c r="IJF298" s="755"/>
      <c r="IJG298" s="755"/>
      <c r="IJH298" s="755"/>
      <c r="IJI298" s="755"/>
      <c r="IJJ298" s="755"/>
      <c r="IJK298" s="755"/>
      <c r="IJL298" s="755"/>
      <c r="IJM298" s="755"/>
      <c r="IJN298" s="755"/>
      <c r="IJO298" s="755"/>
      <c r="IJP298" s="755"/>
      <c r="IJQ298" s="755"/>
      <c r="IJR298" s="755"/>
      <c r="IJS298" s="755"/>
      <c r="IJT298" s="755"/>
      <c r="IJU298" s="755"/>
      <c r="IJV298" s="755"/>
      <c r="IJW298" s="755"/>
      <c r="IJX298" s="755"/>
      <c r="IJY298" s="755"/>
      <c r="IJZ298" s="755"/>
      <c r="IKA298" s="755"/>
      <c r="IKB298" s="755"/>
      <c r="IKC298" s="755"/>
      <c r="IKD298" s="755"/>
      <c r="IKE298" s="755"/>
      <c r="IKF298" s="755"/>
      <c r="IKG298" s="755"/>
      <c r="IKH298" s="755"/>
      <c r="IKI298" s="755"/>
      <c r="IKJ298" s="755"/>
      <c r="IKK298" s="755"/>
      <c r="IKL298" s="755"/>
      <c r="IKM298" s="755"/>
      <c r="IKN298" s="755"/>
      <c r="IKO298" s="755"/>
      <c r="IKP298" s="755"/>
      <c r="IKQ298" s="755"/>
      <c r="IKR298" s="755"/>
      <c r="IKS298" s="755"/>
      <c r="IKT298" s="755"/>
      <c r="IKU298" s="755"/>
      <c r="IKV298" s="755"/>
      <c r="IKW298" s="755"/>
      <c r="IKX298" s="755"/>
      <c r="IKY298" s="755"/>
      <c r="IKZ298" s="755"/>
      <c r="ILA298" s="755"/>
      <c r="ILB298" s="755"/>
      <c r="ILC298" s="755"/>
      <c r="ILD298" s="755"/>
      <c r="ILE298" s="755"/>
      <c r="ILF298" s="755"/>
      <c r="ILG298" s="755"/>
      <c r="ILH298" s="755"/>
      <c r="ILI298" s="755"/>
      <c r="ILJ298" s="755"/>
      <c r="ILK298" s="755"/>
      <c r="ILL298" s="755"/>
      <c r="ILM298" s="755"/>
      <c r="ILN298" s="755"/>
      <c r="ILO298" s="755"/>
      <c r="ILP298" s="755"/>
      <c r="ILQ298" s="755"/>
      <c r="ILR298" s="755"/>
      <c r="ILS298" s="755"/>
      <c r="ILT298" s="755"/>
      <c r="ILU298" s="755"/>
      <c r="ILV298" s="755"/>
      <c r="ILW298" s="755"/>
      <c r="ILX298" s="755"/>
      <c r="ILY298" s="755"/>
      <c r="ILZ298" s="755"/>
      <c r="IMA298" s="755"/>
      <c r="IMB298" s="755"/>
      <c r="IMC298" s="755"/>
      <c r="IMD298" s="755"/>
      <c r="IME298" s="755"/>
      <c r="IMF298" s="755"/>
      <c r="IMG298" s="755"/>
      <c r="IMH298" s="755"/>
      <c r="IMI298" s="755"/>
      <c r="IMJ298" s="755"/>
      <c r="IMK298" s="755"/>
      <c r="IML298" s="755"/>
      <c r="IMM298" s="755"/>
      <c r="IMN298" s="755"/>
      <c r="IMO298" s="755"/>
      <c r="IMP298" s="755"/>
      <c r="IMQ298" s="755"/>
      <c r="IMR298" s="755"/>
      <c r="IMS298" s="755"/>
      <c r="IMT298" s="755"/>
      <c r="IMU298" s="755"/>
      <c r="IMV298" s="755"/>
      <c r="IMW298" s="755"/>
      <c r="IMX298" s="755"/>
      <c r="IMY298" s="755"/>
      <c r="IMZ298" s="755"/>
      <c r="INA298" s="755"/>
      <c r="INB298" s="755"/>
      <c r="INC298" s="755"/>
      <c r="IND298" s="755"/>
      <c r="INE298" s="755"/>
      <c r="INF298" s="755"/>
      <c r="ING298" s="755"/>
      <c r="INH298" s="755"/>
      <c r="INI298" s="755"/>
      <c r="INJ298" s="755"/>
      <c r="INK298" s="755"/>
      <c r="INL298" s="755"/>
      <c r="INM298" s="755"/>
      <c r="INN298" s="755"/>
      <c r="INO298" s="755"/>
      <c r="INP298" s="755"/>
      <c r="INQ298" s="755"/>
      <c r="INR298" s="755"/>
      <c r="INS298" s="755"/>
      <c r="INT298" s="755"/>
      <c r="INU298" s="755"/>
      <c r="INV298" s="755"/>
      <c r="INW298" s="755"/>
      <c r="INX298" s="755"/>
      <c r="INY298" s="755"/>
      <c r="INZ298" s="755"/>
      <c r="IOA298" s="755"/>
      <c r="IOB298" s="755"/>
      <c r="IOC298" s="755"/>
      <c r="IOD298" s="755"/>
      <c r="IOE298" s="755"/>
      <c r="IOF298" s="755"/>
      <c r="IOG298" s="755"/>
      <c r="IOH298" s="755"/>
      <c r="IOI298" s="755"/>
      <c r="IOJ298" s="755"/>
      <c r="IOK298" s="755"/>
      <c r="IOL298" s="755"/>
      <c r="IOM298" s="755"/>
      <c r="ION298" s="755"/>
      <c r="IOO298" s="755"/>
      <c r="IOP298" s="755"/>
      <c r="IOQ298" s="755"/>
      <c r="IOR298" s="755"/>
      <c r="IOS298" s="755"/>
      <c r="IOT298" s="755"/>
      <c r="IOU298" s="755"/>
      <c r="IOV298" s="755"/>
      <c r="IOW298" s="755"/>
      <c r="IOX298" s="755"/>
      <c r="IOY298" s="755"/>
      <c r="IOZ298" s="755"/>
      <c r="IPA298" s="755"/>
      <c r="IPB298" s="755"/>
      <c r="IPC298" s="755"/>
      <c r="IPD298" s="755"/>
      <c r="IPE298" s="755"/>
      <c r="IPF298" s="755"/>
      <c r="IPG298" s="755"/>
      <c r="IPH298" s="755"/>
      <c r="IPI298" s="755"/>
      <c r="IPJ298" s="755"/>
      <c r="IPK298" s="755"/>
      <c r="IPL298" s="755"/>
      <c r="IPM298" s="755"/>
      <c r="IPN298" s="755"/>
      <c r="IPO298" s="755"/>
      <c r="IPP298" s="755"/>
      <c r="IPQ298" s="755"/>
      <c r="IPR298" s="755"/>
      <c r="IPS298" s="755"/>
      <c r="IPT298" s="755"/>
      <c r="IPU298" s="755"/>
      <c r="IPV298" s="755"/>
      <c r="IPW298" s="755"/>
      <c r="IPX298" s="755"/>
      <c r="IPY298" s="755"/>
      <c r="IPZ298" s="755"/>
      <c r="IQA298" s="755"/>
      <c r="IQB298" s="755"/>
      <c r="IQC298" s="755"/>
      <c r="IQD298" s="755"/>
      <c r="IQE298" s="755"/>
      <c r="IQF298" s="755"/>
      <c r="IQG298" s="755"/>
      <c r="IQH298" s="755"/>
      <c r="IQI298" s="755"/>
      <c r="IQJ298" s="755"/>
      <c r="IQK298" s="755"/>
      <c r="IQL298" s="755"/>
      <c r="IQM298" s="755"/>
      <c r="IQN298" s="755"/>
      <c r="IQO298" s="755"/>
      <c r="IQP298" s="755"/>
      <c r="IQQ298" s="755"/>
      <c r="IQR298" s="755"/>
      <c r="IQS298" s="755"/>
      <c r="IQT298" s="755"/>
      <c r="IQU298" s="755"/>
      <c r="IQV298" s="755"/>
      <c r="IQW298" s="755"/>
      <c r="IQX298" s="755"/>
      <c r="IQY298" s="755"/>
      <c r="IQZ298" s="755"/>
      <c r="IRA298" s="755"/>
      <c r="IRB298" s="755"/>
      <c r="IRC298" s="755"/>
      <c r="IRD298" s="755"/>
      <c r="IRE298" s="755"/>
      <c r="IRF298" s="755"/>
      <c r="IRG298" s="755"/>
      <c r="IRH298" s="755"/>
      <c r="IRI298" s="755"/>
      <c r="IRJ298" s="755"/>
      <c r="IRK298" s="755"/>
      <c r="IRL298" s="755"/>
      <c r="IRM298" s="755"/>
      <c r="IRN298" s="755"/>
      <c r="IRO298" s="755"/>
      <c r="IRP298" s="755"/>
      <c r="IRQ298" s="755"/>
      <c r="IRR298" s="755"/>
      <c r="IRS298" s="755"/>
      <c r="IRT298" s="755"/>
      <c r="IRU298" s="755"/>
      <c r="IRV298" s="755"/>
      <c r="IRW298" s="755"/>
      <c r="IRX298" s="755"/>
      <c r="IRY298" s="755"/>
      <c r="IRZ298" s="755"/>
      <c r="ISA298" s="755"/>
      <c r="ISB298" s="755"/>
      <c r="ISC298" s="755"/>
      <c r="ISD298" s="755"/>
      <c r="ISE298" s="755"/>
      <c r="ISF298" s="755"/>
      <c r="ISG298" s="755"/>
      <c r="ISH298" s="755"/>
      <c r="ISI298" s="755"/>
      <c r="ISJ298" s="755"/>
      <c r="ISK298" s="755"/>
      <c r="ISL298" s="755"/>
      <c r="ISM298" s="755"/>
      <c r="ISN298" s="755"/>
      <c r="ISO298" s="755"/>
      <c r="ISP298" s="755"/>
      <c r="ISQ298" s="755"/>
      <c r="ISR298" s="755"/>
      <c r="ISS298" s="755"/>
      <c r="IST298" s="755"/>
      <c r="ISU298" s="755"/>
      <c r="ISV298" s="755"/>
      <c r="ISW298" s="755"/>
      <c r="ISX298" s="755"/>
      <c r="ISY298" s="755"/>
      <c r="ISZ298" s="755"/>
      <c r="ITA298" s="755"/>
      <c r="ITB298" s="755"/>
      <c r="ITC298" s="755"/>
      <c r="ITD298" s="755"/>
      <c r="ITE298" s="755"/>
      <c r="ITF298" s="755"/>
      <c r="ITG298" s="755"/>
      <c r="ITH298" s="755"/>
      <c r="ITI298" s="755"/>
      <c r="ITJ298" s="755"/>
      <c r="ITK298" s="755"/>
      <c r="ITL298" s="755"/>
      <c r="ITM298" s="755"/>
      <c r="ITN298" s="755"/>
      <c r="ITO298" s="755"/>
      <c r="ITP298" s="755"/>
      <c r="ITQ298" s="755"/>
      <c r="ITR298" s="755"/>
      <c r="ITS298" s="755"/>
      <c r="ITT298" s="755"/>
      <c r="ITU298" s="755"/>
      <c r="ITV298" s="755"/>
      <c r="ITW298" s="755"/>
      <c r="ITX298" s="755"/>
      <c r="ITY298" s="755"/>
      <c r="ITZ298" s="755"/>
      <c r="IUA298" s="755"/>
      <c r="IUB298" s="755"/>
      <c r="IUC298" s="755"/>
      <c r="IUD298" s="755"/>
      <c r="IUE298" s="755"/>
      <c r="IUF298" s="755"/>
      <c r="IUG298" s="755"/>
      <c r="IUH298" s="755"/>
      <c r="IUI298" s="755"/>
      <c r="IUJ298" s="755"/>
      <c r="IUK298" s="755"/>
      <c r="IUL298" s="755"/>
      <c r="IUM298" s="755"/>
      <c r="IUN298" s="755"/>
      <c r="IUO298" s="755"/>
      <c r="IUP298" s="755"/>
      <c r="IUQ298" s="755"/>
      <c r="IUR298" s="755"/>
      <c r="IUS298" s="755"/>
      <c r="IUT298" s="755"/>
      <c r="IUU298" s="755"/>
      <c r="IUV298" s="755"/>
      <c r="IUW298" s="755"/>
      <c r="IUX298" s="755"/>
      <c r="IUY298" s="755"/>
      <c r="IUZ298" s="755"/>
      <c r="IVA298" s="755"/>
      <c r="IVB298" s="755"/>
      <c r="IVC298" s="755"/>
      <c r="IVD298" s="755"/>
      <c r="IVE298" s="755"/>
      <c r="IVF298" s="755"/>
      <c r="IVG298" s="755"/>
      <c r="IVH298" s="755"/>
      <c r="IVI298" s="755"/>
      <c r="IVJ298" s="755"/>
      <c r="IVK298" s="755"/>
      <c r="IVL298" s="755"/>
      <c r="IVM298" s="755"/>
      <c r="IVN298" s="755"/>
      <c r="IVO298" s="755"/>
      <c r="IVP298" s="755"/>
      <c r="IVQ298" s="755"/>
      <c r="IVR298" s="755"/>
      <c r="IVS298" s="755"/>
      <c r="IVT298" s="755"/>
      <c r="IVU298" s="755"/>
      <c r="IVV298" s="755"/>
      <c r="IVW298" s="755"/>
      <c r="IVX298" s="755"/>
      <c r="IVY298" s="755"/>
      <c r="IVZ298" s="755"/>
      <c r="IWA298" s="755"/>
      <c r="IWB298" s="755"/>
      <c r="IWC298" s="755"/>
      <c r="IWD298" s="755"/>
      <c r="IWE298" s="755"/>
      <c r="IWF298" s="755"/>
      <c r="IWG298" s="755"/>
      <c r="IWH298" s="755"/>
      <c r="IWI298" s="755"/>
      <c r="IWJ298" s="755"/>
      <c r="IWK298" s="755"/>
      <c r="IWL298" s="755"/>
      <c r="IWM298" s="755"/>
      <c r="IWN298" s="755"/>
      <c r="IWO298" s="755"/>
      <c r="IWP298" s="755"/>
      <c r="IWQ298" s="755"/>
      <c r="IWR298" s="755"/>
      <c r="IWS298" s="755"/>
      <c r="IWT298" s="755"/>
      <c r="IWU298" s="755"/>
      <c r="IWV298" s="755"/>
      <c r="IWW298" s="755"/>
      <c r="IWX298" s="755"/>
      <c r="IWY298" s="755"/>
      <c r="IWZ298" s="755"/>
      <c r="IXA298" s="755"/>
      <c r="IXB298" s="755"/>
      <c r="IXC298" s="755"/>
      <c r="IXD298" s="755"/>
      <c r="IXE298" s="755"/>
      <c r="IXF298" s="755"/>
      <c r="IXG298" s="755"/>
      <c r="IXH298" s="755"/>
      <c r="IXI298" s="755"/>
      <c r="IXJ298" s="755"/>
      <c r="IXK298" s="755"/>
      <c r="IXL298" s="755"/>
      <c r="IXM298" s="755"/>
      <c r="IXN298" s="755"/>
      <c r="IXO298" s="755"/>
      <c r="IXP298" s="755"/>
      <c r="IXQ298" s="755"/>
      <c r="IXR298" s="755"/>
      <c r="IXS298" s="755"/>
      <c r="IXT298" s="755"/>
      <c r="IXU298" s="755"/>
      <c r="IXV298" s="755"/>
      <c r="IXW298" s="755"/>
      <c r="IXX298" s="755"/>
      <c r="IXY298" s="755"/>
      <c r="IXZ298" s="755"/>
      <c r="IYA298" s="755"/>
      <c r="IYB298" s="755"/>
      <c r="IYC298" s="755"/>
      <c r="IYD298" s="755"/>
      <c r="IYE298" s="755"/>
      <c r="IYF298" s="755"/>
      <c r="IYG298" s="755"/>
      <c r="IYH298" s="755"/>
      <c r="IYI298" s="755"/>
      <c r="IYJ298" s="755"/>
      <c r="IYK298" s="755"/>
      <c r="IYL298" s="755"/>
      <c r="IYM298" s="755"/>
      <c r="IYN298" s="755"/>
      <c r="IYO298" s="755"/>
      <c r="IYP298" s="755"/>
      <c r="IYQ298" s="755"/>
      <c r="IYR298" s="755"/>
      <c r="IYS298" s="755"/>
      <c r="IYT298" s="755"/>
      <c r="IYU298" s="755"/>
      <c r="IYV298" s="755"/>
      <c r="IYW298" s="755"/>
      <c r="IYX298" s="755"/>
      <c r="IYY298" s="755"/>
      <c r="IYZ298" s="755"/>
      <c r="IZA298" s="755"/>
      <c r="IZB298" s="755"/>
      <c r="IZC298" s="755"/>
      <c r="IZD298" s="755"/>
      <c r="IZE298" s="755"/>
      <c r="IZF298" s="755"/>
      <c r="IZG298" s="755"/>
      <c r="IZH298" s="755"/>
      <c r="IZI298" s="755"/>
      <c r="IZJ298" s="755"/>
      <c r="IZK298" s="755"/>
      <c r="IZL298" s="755"/>
      <c r="IZM298" s="755"/>
      <c r="IZN298" s="755"/>
      <c r="IZO298" s="755"/>
      <c r="IZP298" s="755"/>
      <c r="IZQ298" s="755"/>
      <c r="IZR298" s="755"/>
      <c r="IZS298" s="755"/>
      <c r="IZT298" s="755"/>
      <c r="IZU298" s="755"/>
      <c r="IZV298" s="755"/>
      <c r="IZW298" s="755"/>
      <c r="IZX298" s="755"/>
      <c r="IZY298" s="755"/>
      <c r="IZZ298" s="755"/>
      <c r="JAA298" s="755"/>
      <c r="JAB298" s="755"/>
      <c r="JAC298" s="755"/>
      <c r="JAD298" s="755"/>
      <c r="JAE298" s="755"/>
      <c r="JAF298" s="755"/>
      <c r="JAG298" s="755"/>
      <c r="JAH298" s="755"/>
      <c r="JAI298" s="755"/>
      <c r="JAJ298" s="755"/>
      <c r="JAK298" s="755"/>
      <c r="JAL298" s="755"/>
      <c r="JAM298" s="755"/>
      <c r="JAN298" s="755"/>
      <c r="JAO298" s="755"/>
      <c r="JAP298" s="755"/>
      <c r="JAQ298" s="755"/>
      <c r="JAR298" s="755"/>
      <c r="JAS298" s="755"/>
      <c r="JAT298" s="755"/>
      <c r="JAU298" s="755"/>
      <c r="JAV298" s="755"/>
      <c r="JAW298" s="755"/>
      <c r="JAX298" s="755"/>
      <c r="JAY298" s="755"/>
      <c r="JAZ298" s="755"/>
      <c r="JBA298" s="755"/>
      <c r="JBB298" s="755"/>
      <c r="JBC298" s="755"/>
      <c r="JBD298" s="755"/>
      <c r="JBE298" s="755"/>
      <c r="JBF298" s="755"/>
      <c r="JBG298" s="755"/>
      <c r="JBH298" s="755"/>
      <c r="JBI298" s="755"/>
      <c r="JBJ298" s="755"/>
      <c r="JBK298" s="755"/>
      <c r="JBL298" s="755"/>
      <c r="JBM298" s="755"/>
      <c r="JBN298" s="755"/>
      <c r="JBO298" s="755"/>
      <c r="JBP298" s="755"/>
      <c r="JBQ298" s="755"/>
      <c r="JBR298" s="755"/>
      <c r="JBS298" s="755"/>
      <c r="JBT298" s="755"/>
      <c r="JBU298" s="755"/>
      <c r="JBV298" s="755"/>
      <c r="JBW298" s="755"/>
      <c r="JBX298" s="755"/>
      <c r="JBY298" s="755"/>
      <c r="JBZ298" s="755"/>
      <c r="JCA298" s="755"/>
      <c r="JCB298" s="755"/>
      <c r="JCC298" s="755"/>
      <c r="JCD298" s="755"/>
      <c r="JCE298" s="755"/>
      <c r="JCF298" s="755"/>
      <c r="JCG298" s="755"/>
      <c r="JCH298" s="755"/>
      <c r="JCI298" s="755"/>
      <c r="JCJ298" s="755"/>
      <c r="JCK298" s="755"/>
      <c r="JCL298" s="755"/>
      <c r="JCM298" s="755"/>
      <c r="JCN298" s="755"/>
      <c r="JCO298" s="755"/>
      <c r="JCP298" s="755"/>
      <c r="JCQ298" s="755"/>
      <c r="JCR298" s="755"/>
      <c r="JCS298" s="755"/>
      <c r="JCT298" s="755"/>
      <c r="JCU298" s="755"/>
      <c r="JCV298" s="755"/>
      <c r="JCW298" s="755"/>
      <c r="JCX298" s="755"/>
      <c r="JCY298" s="755"/>
      <c r="JCZ298" s="755"/>
      <c r="JDA298" s="755"/>
      <c r="JDB298" s="755"/>
      <c r="JDC298" s="755"/>
      <c r="JDD298" s="755"/>
      <c r="JDE298" s="755"/>
      <c r="JDF298" s="755"/>
      <c r="JDG298" s="755"/>
      <c r="JDH298" s="755"/>
      <c r="JDI298" s="755"/>
      <c r="JDJ298" s="755"/>
      <c r="JDK298" s="755"/>
      <c r="JDL298" s="755"/>
      <c r="JDM298" s="755"/>
      <c r="JDN298" s="755"/>
      <c r="JDO298" s="755"/>
      <c r="JDP298" s="755"/>
      <c r="JDQ298" s="755"/>
      <c r="JDR298" s="755"/>
      <c r="JDS298" s="755"/>
      <c r="JDT298" s="755"/>
      <c r="JDU298" s="755"/>
      <c r="JDV298" s="755"/>
      <c r="JDW298" s="755"/>
      <c r="JDX298" s="755"/>
      <c r="JDY298" s="755"/>
      <c r="JDZ298" s="755"/>
      <c r="JEA298" s="755"/>
      <c r="JEB298" s="755"/>
      <c r="JEC298" s="755"/>
      <c r="JED298" s="755"/>
      <c r="JEE298" s="755"/>
      <c r="JEF298" s="755"/>
      <c r="JEG298" s="755"/>
      <c r="JEH298" s="755"/>
      <c r="JEI298" s="755"/>
      <c r="JEJ298" s="755"/>
      <c r="JEK298" s="755"/>
      <c r="JEL298" s="755"/>
      <c r="JEM298" s="755"/>
      <c r="JEN298" s="755"/>
      <c r="JEO298" s="755"/>
      <c r="JEP298" s="755"/>
      <c r="JEQ298" s="755"/>
      <c r="JER298" s="755"/>
      <c r="JES298" s="755"/>
      <c r="JET298" s="755"/>
      <c r="JEU298" s="755"/>
      <c r="JEV298" s="755"/>
      <c r="JEW298" s="755"/>
      <c r="JEX298" s="755"/>
      <c r="JEY298" s="755"/>
      <c r="JEZ298" s="755"/>
      <c r="JFA298" s="755"/>
      <c r="JFB298" s="755"/>
      <c r="JFC298" s="755"/>
      <c r="JFD298" s="755"/>
      <c r="JFE298" s="755"/>
      <c r="JFF298" s="755"/>
      <c r="JFG298" s="755"/>
      <c r="JFH298" s="755"/>
      <c r="JFI298" s="755"/>
      <c r="JFJ298" s="755"/>
      <c r="JFK298" s="755"/>
      <c r="JFL298" s="755"/>
      <c r="JFM298" s="755"/>
      <c r="JFN298" s="755"/>
      <c r="JFO298" s="755"/>
      <c r="JFP298" s="755"/>
      <c r="JFQ298" s="755"/>
      <c r="JFR298" s="755"/>
      <c r="JFS298" s="755"/>
      <c r="JFT298" s="755"/>
      <c r="JFU298" s="755"/>
      <c r="JFV298" s="755"/>
      <c r="JFW298" s="755"/>
      <c r="JFX298" s="755"/>
      <c r="JFY298" s="755"/>
      <c r="JFZ298" s="755"/>
      <c r="JGA298" s="755"/>
      <c r="JGB298" s="755"/>
      <c r="JGC298" s="755"/>
      <c r="JGD298" s="755"/>
      <c r="JGE298" s="755"/>
      <c r="JGF298" s="755"/>
      <c r="JGG298" s="755"/>
      <c r="JGH298" s="755"/>
      <c r="JGI298" s="755"/>
      <c r="JGJ298" s="755"/>
      <c r="JGK298" s="755"/>
      <c r="JGL298" s="755"/>
      <c r="JGM298" s="755"/>
      <c r="JGN298" s="755"/>
      <c r="JGO298" s="755"/>
      <c r="JGP298" s="755"/>
      <c r="JGQ298" s="755"/>
      <c r="JGR298" s="755"/>
      <c r="JGS298" s="755"/>
      <c r="JGT298" s="755"/>
      <c r="JGU298" s="755"/>
      <c r="JGV298" s="755"/>
      <c r="JGW298" s="755"/>
      <c r="JGX298" s="755"/>
      <c r="JGY298" s="755"/>
      <c r="JGZ298" s="755"/>
      <c r="JHA298" s="755"/>
      <c r="JHB298" s="755"/>
      <c r="JHC298" s="755"/>
      <c r="JHD298" s="755"/>
      <c r="JHE298" s="755"/>
      <c r="JHF298" s="755"/>
      <c r="JHG298" s="755"/>
      <c r="JHH298" s="755"/>
      <c r="JHI298" s="755"/>
      <c r="JHJ298" s="755"/>
      <c r="JHK298" s="755"/>
      <c r="JHL298" s="755"/>
      <c r="JHM298" s="755"/>
      <c r="JHN298" s="755"/>
      <c r="JHO298" s="755"/>
      <c r="JHP298" s="755"/>
      <c r="JHQ298" s="755"/>
      <c r="JHR298" s="755"/>
      <c r="JHS298" s="755"/>
      <c r="JHT298" s="755"/>
      <c r="JHU298" s="755"/>
      <c r="JHV298" s="755"/>
      <c r="JHW298" s="755"/>
      <c r="JHX298" s="755"/>
      <c r="JHY298" s="755"/>
      <c r="JHZ298" s="755"/>
      <c r="JIA298" s="755"/>
      <c r="JIB298" s="755"/>
      <c r="JIC298" s="755"/>
      <c r="JID298" s="755"/>
      <c r="JIE298" s="755"/>
      <c r="JIF298" s="755"/>
      <c r="JIG298" s="755"/>
      <c r="JIH298" s="755"/>
      <c r="JII298" s="755"/>
      <c r="JIJ298" s="755"/>
      <c r="JIK298" s="755"/>
      <c r="JIL298" s="755"/>
      <c r="JIM298" s="755"/>
      <c r="JIN298" s="755"/>
      <c r="JIO298" s="755"/>
      <c r="JIP298" s="755"/>
      <c r="JIQ298" s="755"/>
      <c r="JIR298" s="755"/>
      <c r="JIS298" s="755"/>
      <c r="JIT298" s="755"/>
      <c r="JIU298" s="755"/>
      <c r="JIV298" s="755"/>
      <c r="JIW298" s="755"/>
      <c r="JIX298" s="755"/>
      <c r="JIY298" s="755"/>
      <c r="JIZ298" s="755"/>
      <c r="JJA298" s="755"/>
      <c r="JJB298" s="755"/>
      <c r="JJC298" s="755"/>
      <c r="JJD298" s="755"/>
      <c r="JJE298" s="755"/>
      <c r="JJF298" s="755"/>
      <c r="JJG298" s="755"/>
      <c r="JJH298" s="755"/>
      <c r="JJI298" s="755"/>
      <c r="JJJ298" s="755"/>
      <c r="JJK298" s="755"/>
      <c r="JJL298" s="755"/>
      <c r="JJM298" s="755"/>
      <c r="JJN298" s="755"/>
      <c r="JJO298" s="755"/>
      <c r="JJP298" s="755"/>
      <c r="JJQ298" s="755"/>
      <c r="JJR298" s="755"/>
      <c r="JJS298" s="755"/>
      <c r="JJT298" s="755"/>
      <c r="JJU298" s="755"/>
      <c r="JJV298" s="755"/>
      <c r="JJW298" s="755"/>
      <c r="JJX298" s="755"/>
      <c r="JJY298" s="755"/>
      <c r="JJZ298" s="755"/>
      <c r="JKA298" s="755"/>
      <c r="JKB298" s="755"/>
      <c r="JKC298" s="755"/>
      <c r="JKD298" s="755"/>
      <c r="JKE298" s="755"/>
      <c r="JKF298" s="755"/>
      <c r="JKG298" s="755"/>
      <c r="JKH298" s="755"/>
      <c r="JKI298" s="755"/>
      <c r="JKJ298" s="755"/>
      <c r="JKK298" s="755"/>
      <c r="JKL298" s="755"/>
      <c r="JKM298" s="755"/>
      <c r="JKN298" s="755"/>
      <c r="JKO298" s="755"/>
      <c r="JKP298" s="755"/>
      <c r="JKQ298" s="755"/>
      <c r="JKR298" s="755"/>
      <c r="JKS298" s="755"/>
      <c r="JKT298" s="755"/>
      <c r="JKU298" s="755"/>
      <c r="JKV298" s="755"/>
      <c r="JKW298" s="755"/>
      <c r="JKX298" s="755"/>
      <c r="JKY298" s="755"/>
      <c r="JKZ298" s="755"/>
      <c r="JLA298" s="755"/>
      <c r="JLB298" s="755"/>
      <c r="JLC298" s="755"/>
      <c r="JLD298" s="755"/>
      <c r="JLE298" s="755"/>
      <c r="JLF298" s="755"/>
      <c r="JLG298" s="755"/>
      <c r="JLH298" s="755"/>
      <c r="JLI298" s="755"/>
      <c r="JLJ298" s="755"/>
      <c r="JLK298" s="755"/>
      <c r="JLL298" s="755"/>
      <c r="JLM298" s="755"/>
      <c r="JLN298" s="755"/>
      <c r="JLO298" s="755"/>
      <c r="JLP298" s="755"/>
      <c r="JLQ298" s="755"/>
      <c r="JLR298" s="755"/>
      <c r="JLS298" s="755"/>
      <c r="JLT298" s="755"/>
      <c r="JLU298" s="755"/>
      <c r="JLV298" s="755"/>
      <c r="JLW298" s="755"/>
      <c r="JLX298" s="755"/>
      <c r="JLY298" s="755"/>
      <c r="JLZ298" s="755"/>
      <c r="JMA298" s="755"/>
      <c r="JMB298" s="755"/>
      <c r="JMC298" s="755"/>
      <c r="JMD298" s="755"/>
      <c r="JME298" s="755"/>
      <c r="JMF298" s="755"/>
      <c r="JMG298" s="755"/>
      <c r="JMH298" s="755"/>
      <c r="JMI298" s="755"/>
      <c r="JMJ298" s="755"/>
      <c r="JMK298" s="755"/>
      <c r="JML298" s="755"/>
      <c r="JMM298" s="755"/>
      <c r="JMN298" s="755"/>
      <c r="JMO298" s="755"/>
      <c r="JMP298" s="755"/>
      <c r="JMQ298" s="755"/>
      <c r="JMR298" s="755"/>
      <c r="JMS298" s="755"/>
      <c r="JMT298" s="755"/>
      <c r="JMU298" s="755"/>
      <c r="JMV298" s="755"/>
      <c r="JMW298" s="755"/>
      <c r="JMX298" s="755"/>
      <c r="JMY298" s="755"/>
      <c r="JMZ298" s="755"/>
      <c r="JNA298" s="755"/>
      <c r="JNB298" s="755"/>
      <c r="JNC298" s="755"/>
      <c r="JND298" s="755"/>
      <c r="JNE298" s="755"/>
      <c r="JNF298" s="755"/>
      <c r="JNG298" s="755"/>
      <c r="JNH298" s="755"/>
      <c r="JNI298" s="755"/>
      <c r="JNJ298" s="755"/>
      <c r="JNK298" s="755"/>
      <c r="JNL298" s="755"/>
      <c r="JNM298" s="755"/>
      <c r="JNN298" s="755"/>
      <c r="JNO298" s="755"/>
      <c r="JNP298" s="755"/>
      <c r="JNQ298" s="755"/>
      <c r="JNR298" s="755"/>
      <c r="JNS298" s="755"/>
      <c r="JNT298" s="755"/>
      <c r="JNU298" s="755"/>
      <c r="JNV298" s="755"/>
      <c r="JNW298" s="755"/>
      <c r="JNX298" s="755"/>
      <c r="JNY298" s="755"/>
      <c r="JNZ298" s="755"/>
      <c r="JOA298" s="755"/>
      <c r="JOB298" s="755"/>
      <c r="JOC298" s="755"/>
      <c r="JOD298" s="755"/>
      <c r="JOE298" s="755"/>
      <c r="JOF298" s="755"/>
      <c r="JOG298" s="755"/>
      <c r="JOH298" s="755"/>
      <c r="JOI298" s="755"/>
      <c r="JOJ298" s="755"/>
      <c r="JOK298" s="755"/>
      <c r="JOL298" s="755"/>
      <c r="JOM298" s="755"/>
      <c r="JON298" s="755"/>
      <c r="JOO298" s="755"/>
      <c r="JOP298" s="755"/>
      <c r="JOQ298" s="755"/>
      <c r="JOR298" s="755"/>
      <c r="JOS298" s="755"/>
      <c r="JOT298" s="755"/>
      <c r="JOU298" s="755"/>
      <c r="JOV298" s="755"/>
      <c r="JOW298" s="755"/>
      <c r="JOX298" s="755"/>
      <c r="JOY298" s="755"/>
      <c r="JOZ298" s="755"/>
      <c r="JPA298" s="755"/>
      <c r="JPB298" s="755"/>
      <c r="JPC298" s="755"/>
      <c r="JPD298" s="755"/>
      <c r="JPE298" s="755"/>
      <c r="JPF298" s="755"/>
      <c r="JPG298" s="755"/>
      <c r="JPH298" s="755"/>
      <c r="JPI298" s="755"/>
      <c r="JPJ298" s="755"/>
      <c r="JPK298" s="755"/>
      <c r="JPL298" s="755"/>
      <c r="JPM298" s="755"/>
      <c r="JPN298" s="755"/>
      <c r="JPO298" s="755"/>
      <c r="JPP298" s="755"/>
      <c r="JPQ298" s="755"/>
      <c r="JPR298" s="755"/>
      <c r="JPS298" s="755"/>
      <c r="JPT298" s="755"/>
      <c r="JPU298" s="755"/>
      <c r="JPV298" s="755"/>
      <c r="JPW298" s="755"/>
      <c r="JPX298" s="755"/>
      <c r="JPY298" s="755"/>
      <c r="JPZ298" s="755"/>
      <c r="JQA298" s="755"/>
      <c r="JQB298" s="755"/>
      <c r="JQC298" s="755"/>
      <c r="JQD298" s="755"/>
      <c r="JQE298" s="755"/>
      <c r="JQF298" s="755"/>
      <c r="JQG298" s="755"/>
      <c r="JQH298" s="755"/>
      <c r="JQI298" s="755"/>
      <c r="JQJ298" s="755"/>
      <c r="JQK298" s="755"/>
      <c r="JQL298" s="755"/>
      <c r="JQM298" s="755"/>
      <c r="JQN298" s="755"/>
      <c r="JQO298" s="755"/>
      <c r="JQP298" s="755"/>
      <c r="JQQ298" s="755"/>
      <c r="JQR298" s="755"/>
      <c r="JQS298" s="755"/>
      <c r="JQT298" s="755"/>
      <c r="JQU298" s="755"/>
      <c r="JQV298" s="755"/>
      <c r="JQW298" s="755"/>
      <c r="JQX298" s="755"/>
      <c r="JQY298" s="755"/>
      <c r="JQZ298" s="755"/>
      <c r="JRA298" s="755"/>
      <c r="JRB298" s="755"/>
      <c r="JRC298" s="755"/>
      <c r="JRD298" s="755"/>
      <c r="JRE298" s="755"/>
      <c r="JRF298" s="755"/>
      <c r="JRG298" s="755"/>
      <c r="JRH298" s="755"/>
      <c r="JRI298" s="755"/>
      <c r="JRJ298" s="755"/>
      <c r="JRK298" s="755"/>
      <c r="JRL298" s="755"/>
      <c r="JRM298" s="755"/>
      <c r="JRN298" s="755"/>
      <c r="JRO298" s="755"/>
      <c r="JRP298" s="755"/>
      <c r="JRQ298" s="755"/>
      <c r="JRR298" s="755"/>
      <c r="JRS298" s="755"/>
      <c r="JRT298" s="755"/>
      <c r="JRU298" s="755"/>
      <c r="JRV298" s="755"/>
      <c r="JRW298" s="755"/>
      <c r="JRX298" s="755"/>
      <c r="JRY298" s="755"/>
      <c r="JRZ298" s="755"/>
      <c r="JSA298" s="755"/>
      <c r="JSB298" s="755"/>
      <c r="JSC298" s="755"/>
      <c r="JSD298" s="755"/>
      <c r="JSE298" s="755"/>
      <c r="JSF298" s="755"/>
      <c r="JSG298" s="755"/>
      <c r="JSH298" s="755"/>
      <c r="JSI298" s="755"/>
      <c r="JSJ298" s="755"/>
      <c r="JSK298" s="755"/>
      <c r="JSL298" s="755"/>
      <c r="JSM298" s="755"/>
      <c r="JSN298" s="755"/>
      <c r="JSO298" s="755"/>
      <c r="JSP298" s="755"/>
      <c r="JSQ298" s="755"/>
      <c r="JSR298" s="755"/>
      <c r="JSS298" s="755"/>
      <c r="JST298" s="755"/>
      <c r="JSU298" s="755"/>
      <c r="JSV298" s="755"/>
      <c r="JSW298" s="755"/>
      <c r="JSX298" s="755"/>
      <c r="JSY298" s="755"/>
      <c r="JSZ298" s="755"/>
      <c r="JTA298" s="755"/>
      <c r="JTB298" s="755"/>
      <c r="JTC298" s="755"/>
      <c r="JTD298" s="755"/>
      <c r="JTE298" s="755"/>
      <c r="JTF298" s="755"/>
      <c r="JTG298" s="755"/>
      <c r="JTH298" s="755"/>
      <c r="JTI298" s="755"/>
      <c r="JTJ298" s="755"/>
      <c r="JTK298" s="755"/>
      <c r="JTL298" s="755"/>
      <c r="JTM298" s="755"/>
      <c r="JTN298" s="755"/>
      <c r="JTO298" s="755"/>
      <c r="JTP298" s="755"/>
      <c r="JTQ298" s="755"/>
      <c r="JTR298" s="755"/>
      <c r="JTS298" s="755"/>
      <c r="JTT298" s="755"/>
      <c r="JTU298" s="755"/>
      <c r="JTV298" s="755"/>
      <c r="JTW298" s="755"/>
      <c r="JTX298" s="755"/>
      <c r="JTY298" s="755"/>
      <c r="JTZ298" s="755"/>
      <c r="JUA298" s="755"/>
      <c r="JUB298" s="755"/>
      <c r="JUC298" s="755"/>
      <c r="JUD298" s="755"/>
      <c r="JUE298" s="755"/>
      <c r="JUF298" s="755"/>
      <c r="JUG298" s="755"/>
      <c r="JUH298" s="755"/>
      <c r="JUI298" s="755"/>
      <c r="JUJ298" s="755"/>
      <c r="JUK298" s="755"/>
      <c r="JUL298" s="755"/>
      <c r="JUM298" s="755"/>
      <c r="JUN298" s="755"/>
      <c r="JUO298" s="755"/>
      <c r="JUP298" s="755"/>
      <c r="JUQ298" s="755"/>
      <c r="JUR298" s="755"/>
      <c r="JUS298" s="755"/>
      <c r="JUT298" s="755"/>
      <c r="JUU298" s="755"/>
      <c r="JUV298" s="755"/>
      <c r="JUW298" s="755"/>
      <c r="JUX298" s="755"/>
      <c r="JUY298" s="755"/>
      <c r="JUZ298" s="755"/>
      <c r="JVA298" s="755"/>
      <c r="JVB298" s="755"/>
      <c r="JVC298" s="755"/>
      <c r="JVD298" s="755"/>
      <c r="JVE298" s="755"/>
      <c r="JVF298" s="755"/>
      <c r="JVG298" s="755"/>
      <c r="JVH298" s="755"/>
      <c r="JVI298" s="755"/>
      <c r="JVJ298" s="755"/>
      <c r="JVK298" s="755"/>
      <c r="JVL298" s="755"/>
      <c r="JVM298" s="755"/>
      <c r="JVN298" s="755"/>
      <c r="JVO298" s="755"/>
      <c r="JVP298" s="755"/>
      <c r="JVQ298" s="755"/>
      <c r="JVR298" s="755"/>
      <c r="JVS298" s="755"/>
      <c r="JVT298" s="755"/>
      <c r="JVU298" s="755"/>
      <c r="JVV298" s="755"/>
      <c r="JVW298" s="755"/>
      <c r="JVX298" s="755"/>
      <c r="JVY298" s="755"/>
      <c r="JVZ298" s="755"/>
      <c r="JWA298" s="755"/>
      <c r="JWB298" s="755"/>
      <c r="JWC298" s="755"/>
      <c r="JWD298" s="755"/>
      <c r="JWE298" s="755"/>
      <c r="JWF298" s="755"/>
      <c r="JWG298" s="755"/>
      <c r="JWH298" s="755"/>
      <c r="JWI298" s="755"/>
      <c r="JWJ298" s="755"/>
      <c r="JWK298" s="755"/>
      <c r="JWL298" s="755"/>
      <c r="JWM298" s="755"/>
      <c r="JWN298" s="755"/>
      <c r="JWO298" s="755"/>
      <c r="JWP298" s="755"/>
      <c r="JWQ298" s="755"/>
      <c r="JWR298" s="755"/>
      <c r="JWS298" s="755"/>
      <c r="JWT298" s="755"/>
      <c r="JWU298" s="755"/>
      <c r="JWV298" s="755"/>
      <c r="JWW298" s="755"/>
      <c r="JWX298" s="755"/>
      <c r="JWY298" s="755"/>
      <c r="JWZ298" s="755"/>
      <c r="JXA298" s="755"/>
      <c r="JXB298" s="755"/>
      <c r="JXC298" s="755"/>
      <c r="JXD298" s="755"/>
      <c r="JXE298" s="755"/>
      <c r="JXF298" s="755"/>
      <c r="JXG298" s="755"/>
      <c r="JXH298" s="755"/>
      <c r="JXI298" s="755"/>
      <c r="JXJ298" s="755"/>
      <c r="JXK298" s="755"/>
      <c r="JXL298" s="755"/>
      <c r="JXM298" s="755"/>
      <c r="JXN298" s="755"/>
      <c r="JXO298" s="755"/>
      <c r="JXP298" s="755"/>
      <c r="JXQ298" s="755"/>
      <c r="JXR298" s="755"/>
      <c r="JXS298" s="755"/>
      <c r="JXT298" s="755"/>
      <c r="JXU298" s="755"/>
      <c r="JXV298" s="755"/>
      <c r="JXW298" s="755"/>
      <c r="JXX298" s="755"/>
      <c r="JXY298" s="755"/>
      <c r="JXZ298" s="755"/>
      <c r="JYA298" s="755"/>
      <c r="JYB298" s="755"/>
      <c r="JYC298" s="755"/>
      <c r="JYD298" s="755"/>
      <c r="JYE298" s="755"/>
      <c r="JYF298" s="755"/>
      <c r="JYG298" s="755"/>
      <c r="JYH298" s="755"/>
      <c r="JYI298" s="755"/>
      <c r="JYJ298" s="755"/>
      <c r="JYK298" s="755"/>
      <c r="JYL298" s="755"/>
      <c r="JYM298" s="755"/>
      <c r="JYN298" s="755"/>
      <c r="JYO298" s="755"/>
      <c r="JYP298" s="755"/>
      <c r="JYQ298" s="755"/>
      <c r="JYR298" s="755"/>
      <c r="JYS298" s="755"/>
      <c r="JYT298" s="755"/>
      <c r="JYU298" s="755"/>
      <c r="JYV298" s="755"/>
      <c r="JYW298" s="755"/>
      <c r="JYX298" s="755"/>
      <c r="JYY298" s="755"/>
      <c r="JYZ298" s="755"/>
      <c r="JZA298" s="755"/>
      <c r="JZB298" s="755"/>
      <c r="JZC298" s="755"/>
      <c r="JZD298" s="755"/>
      <c r="JZE298" s="755"/>
      <c r="JZF298" s="755"/>
      <c r="JZG298" s="755"/>
      <c r="JZH298" s="755"/>
      <c r="JZI298" s="755"/>
      <c r="JZJ298" s="755"/>
      <c r="JZK298" s="755"/>
      <c r="JZL298" s="755"/>
      <c r="JZM298" s="755"/>
      <c r="JZN298" s="755"/>
      <c r="JZO298" s="755"/>
      <c r="JZP298" s="755"/>
      <c r="JZQ298" s="755"/>
      <c r="JZR298" s="755"/>
      <c r="JZS298" s="755"/>
      <c r="JZT298" s="755"/>
      <c r="JZU298" s="755"/>
      <c r="JZV298" s="755"/>
      <c r="JZW298" s="755"/>
      <c r="JZX298" s="755"/>
      <c r="JZY298" s="755"/>
      <c r="JZZ298" s="755"/>
      <c r="KAA298" s="755"/>
      <c r="KAB298" s="755"/>
      <c r="KAC298" s="755"/>
      <c r="KAD298" s="755"/>
      <c r="KAE298" s="755"/>
      <c r="KAF298" s="755"/>
      <c r="KAG298" s="755"/>
      <c r="KAH298" s="755"/>
      <c r="KAI298" s="755"/>
      <c r="KAJ298" s="755"/>
      <c r="KAK298" s="755"/>
      <c r="KAL298" s="755"/>
      <c r="KAM298" s="755"/>
      <c r="KAN298" s="755"/>
      <c r="KAO298" s="755"/>
      <c r="KAP298" s="755"/>
      <c r="KAQ298" s="755"/>
      <c r="KAR298" s="755"/>
      <c r="KAS298" s="755"/>
      <c r="KAT298" s="755"/>
      <c r="KAU298" s="755"/>
      <c r="KAV298" s="755"/>
      <c r="KAW298" s="755"/>
      <c r="KAX298" s="755"/>
      <c r="KAY298" s="755"/>
      <c r="KAZ298" s="755"/>
      <c r="KBA298" s="755"/>
      <c r="KBB298" s="755"/>
      <c r="KBC298" s="755"/>
      <c r="KBD298" s="755"/>
      <c r="KBE298" s="755"/>
      <c r="KBF298" s="755"/>
      <c r="KBG298" s="755"/>
      <c r="KBH298" s="755"/>
      <c r="KBI298" s="755"/>
      <c r="KBJ298" s="755"/>
      <c r="KBK298" s="755"/>
      <c r="KBL298" s="755"/>
      <c r="KBM298" s="755"/>
      <c r="KBN298" s="755"/>
      <c r="KBO298" s="755"/>
      <c r="KBP298" s="755"/>
      <c r="KBQ298" s="755"/>
      <c r="KBR298" s="755"/>
      <c r="KBS298" s="755"/>
      <c r="KBT298" s="755"/>
      <c r="KBU298" s="755"/>
      <c r="KBV298" s="755"/>
      <c r="KBW298" s="755"/>
      <c r="KBX298" s="755"/>
      <c r="KBY298" s="755"/>
      <c r="KBZ298" s="755"/>
      <c r="KCA298" s="755"/>
      <c r="KCB298" s="755"/>
      <c r="KCC298" s="755"/>
      <c r="KCD298" s="755"/>
      <c r="KCE298" s="755"/>
      <c r="KCF298" s="755"/>
      <c r="KCG298" s="755"/>
      <c r="KCH298" s="755"/>
      <c r="KCI298" s="755"/>
      <c r="KCJ298" s="755"/>
      <c r="KCK298" s="755"/>
      <c r="KCL298" s="755"/>
      <c r="KCM298" s="755"/>
      <c r="KCN298" s="755"/>
      <c r="KCO298" s="755"/>
      <c r="KCP298" s="755"/>
      <c r="KCQ298" s="755"/>
      <c r="KCR298" s="755"/>
      <c r="KCS298" s="755"/>
      <c r="KCT298" s="755"/>
      <c r="KCU298" s="755"/>
      <c r="KCV298" s="755"/>
      <c r="KCW298" s="755"/>
      <c r="KCX298" s="755"/>
      <c r="KCY298" s="755"/>
      <c r="KCZ298" s="755"/>
      <c r="KDA298" s="755"/>
      <c r="KDB298" s="755"/>
      <c r="KDC298" s="755"/>
      <c r="KDD298" s="755"/>
      <c r="KDE298" s="755"/>
      <c r="KDF298" s="755"/>
      <c r="KDG298" s="755"/>
      <c r="KDH298" s="755"/>
      <c r="KDI298" s="755"/>
      <c r="KDJ298" s="755"/>
      <c r="KDK298" s="755"/>
      <c r="KDL298" s="755"/>
      <c r="KDM298" s="755"/>
      <c r="KDN298" s="755"/>
      <c r="KDO298" s="755"/>
      <c r="KDP298" s="755"/>
      <c r="KDQ298" s="755"/>
      <c r="KDR298" s="755"/>
      <c r="KDS298" s="755"/>
      <c r="KDT298" s="755"/>
      <c r="KDU298" s="755"/>
      <c r="KDV298" s="755"/>
      <c r="KDW298" s="755"/>
      <c r="KDX298" s="755"/>
      <c r="KDY298" s="755"/>
      <c r="KDZ298" s="755"/>
      <c r="KEA298" s="755"/>
      <c r="KEB298" s="755"/>
      <c r="KEC298" s="755"/>
      <c r="KED298" s="755"/>
      <c r="KEE298" s="755"/>
      <c r="KEF298" s="755"/>
      <c r="KEG298" s="755"/>
      <c r="KEH298" s="755"/>
      <c r="KEI298" s="755"/>
      <c r="KEJ298" s="755"/>
      <c r="KEK298" s="755"/>
      <c r="KEL298" s="755"/>
      <c r="KEM298" s="755"/>
      <c r="KEN298" s="755"/>
      <c r="KEO298" s="755"/>
      <c r="KEP298" s="755"/>
      <c r="KEQ298" s="755"/>
      <c r="KER298" s="755"/>
      <c r="KES298" s="755"/>
      <c r="KET298" s="755"/>
      <c r="KEU298" s="755"/>
      <c r="KEV298" s="755"/>
      <c r="KEW298" s="755"/>
      <c r="KEX298" s="755"/>
      <c r="KEY298" s="755"/>
      <c r="KEZ298" s="755"/>
      <c r="KFA298" s="755"/>
      <c r="KFB298" s="755"/>
      <c r="KFC298" s="755"/>
      <c r="KFD298" s="755"/>
      <c r="KFE298" s="755"/>
      <c r="KFF298" s="755"/>
      <c r="KFG298" s="755"/>
      <c r="KFH298" s="755"/>
      <c r="KFI298" s="755"/>
      <c r="KFJ298" s="755"/>
      <c r="KFK298" s="755"/>
      <c r="KFL298" s="755"/>
      <c r="KFM298" s="755"/>
      <c r="KFN298" s="755"/>
      <c r="KFO298" s="755"/>
      <c r="KFP298" s="755"/>
      <c r="KFQ298" s="755"/>
      <c r="KFR298" s="755"/>
      <c r="KFS298" s="755"/>
      <c r="KFT298" s="755"/>
      <c r="KFU298" s="755"/>
      <c r="KFV298" s="755"/>
      <c r="KFW298" s="755"/>
      <c r="KFX298" s="755"/>
      <c r="KFY298" s="755"/>
      <c r="KFZ298" s="755"/>
      <c r="KGA298" s="755"/>
      <c r="KGB298" s="755"/>
      <c r="KGC298" s="755"/>
      <c r="KGD298" s="755"/>
      <c r="KGE298" s="755"/>
      <c r="KGF298" s="755"/>
      <c r="KGG298" s="755"/>
      <c r="KGH298" s="755"/>
      <c r="KGI298" s="755"/>
      <c r="KGJ298" s="755"/>
      <c r="KGK298" s="755"/>
      <c r="KGL298" s="755"/>
      <c r="KGM298" s="755"/>
      <c r="KGN298" s="755"/>
      <c r="KGO298" s="755"/>
      <c r="KGP298" s="755"/>
      <c r="KGQ298" s="755"/>
      <c r="KGR298" s="755"/>
      <c r="KGS298" s="755"/>
      <c r="KGT298" s="755"/>
      <c r="KGU298" s="755"/>
      <c r="KGV298" s="755"/>
      <c r="KGW298" s="755"/>
      <c r="KGX298" s="755"/>
      <c r="KGY298" s="755"/>
      <c r="KGZ298" s="755"/>
      <c r="KHA298" s="755"/>
      <c r="KHB298" s="755"/>
      <c r="KHC298" s="755"/>
      <c r="KHD298" s="755"/>
      <c r="KHE298" s="755"/>
      <c r="KHF298" s="755"/>
      <c r="KHG298" s="755"/>
      <c r="KHH298" s="755"/>
      <c r="KHI298" s="755"/>
      <c r="KHJ298" s="755"/>
      <c r="KHK298" s="755"/>
      <c r="KHL298" s="755"/>
      <c r="KHM298" s="755"/>
      <c r="KHN298" s="755"/>
      <c r="KHO298" s="755"/>
      <c r="KHP298" s="755"/>
      <c r="KHQ298" s="755"/>
      <c r="KHR298" s="755"/>
      <c r="KHS298" s="755"/>
      <c r="KHT298" s="755"/>
      <c r="KHU298" s="755"/>
      <c r="KHV298" s="755"/>
      <c r="KHW298" s="755"/>
      <c r="KHX298" s="755"/>
      <c r="KHY298" s="755"/>
      <c r="KHZ298" s="755"/>
      <c r="KIA298" s="755"/>
      <c r="KIB298" s="755"/>
      <c r="KIC298" s="755"/>
      <c r="KID298" s="755"/>
      <c r="KIE298" s="755"/>
      <c r="KIF298" s="755"/>
      <c r="KIG298" s="755"/>
      <c r="KIH298" s="755"/>
      <c r="KII298" s="755"/>
      <c r="KIJ298" s="755"/>
      <c r="KIK298" s="755"/>
      <c r="KIL298" s="755"/>
      <c r="KIM298" s="755"/>
      <c r="KIN298" s="755"/>
      <c r="KIO298" s="755"/>
      <c r="KIP298" s="755"/>
      <c r="KIQ298" s="755"/>
      <c r="KIR298" s="755"/>
      <c r="KIS298" s="755"/>
      <c r="KIT298" s="755"/>
      <c r="KIU298" s="755"/>
      <c r="KIV298" s="755"/>
      <c r="KIW298" s="755"/>
      <c r="KIX298" s="755"/>
      <c r="KIY298" s="755"/>
      <c r="KIZ298" s="755"/>
      <c r="KJA298" s="755"/>
      <c r="KJB298" s="755"/>
      <c r="KJC298" s="755"/>
      <c r="KJD298" s="755"/>
      <c r="KJE298" s="755"/>
      <c r="KJF298" s="755"/>
      <c r="KJG298" s="755"/>
      <c r="KJH298" s="755"/>
      <c r="KJI298" s="755"/>
      <c r="KJJ298" s="755"/>
      <c r="KJK298" s="755"/>
      <c r="KJL298" s="755"/>
      <c r="KJM298" s="755"/>
      <c r="KJN298" s="755"/>
      <c r="KJO298" s="755"/>
      <c r="KJP298" s="755"/>
      <c r="KJQ298" s="755"/>
      <c r="KJR298" s="755"/>
      <c r="KJS298" s="755"/>
      <c r="KJT298" s="755"/>
      <c r="KJU298" s="755"/>
      <c r="KJV298" s="755"/>
      <c r="KJW298" s="755"/>
      <c r="KJX298" s="755"/>
      <c r="KJY298" s="755"/>
      <c r="KJZ298" s="755"/>
      <c r="KKA298" s="755"/>
      <c r="KKB298" s="755"/>
      <c r="KKC298" s="755"/>
      <c r="KKD298" s="755"/>
      <c r="KKE298" s="755"/>
      <c r="KKF298" s="755"/>
      <c r="KKG298" s="755"/>
      <c r="KKH298" s="755"/>
      <c r="KKI298" s="755"/>
      <c r="KKJ298" s="755"/>
      <c r="KKK298" s="755"/>
      <c r="KKL298" s="755"/>
      <c r="KKM298" s="755"/>
      <c r="KKN298" s="755"/>
      <c r="KKO298" s="755"/>
      <c r="KKP298" s="755"/>
      <c r="KKQ298" s="755"/>
      <c r="KKR298" s="755"/>
      <c r="KKS298" s="755"/>
      <c r="KKT298" s="755"/>
      <c r="KKU298" s="755"/>
      <c r="KKV298" s="755"/>
      <c r="KKW298" s="755"/>
      <c r="KKX298" s="755"/>
      <c r="KKY298" s="755"/>
      <c r="KKZ298" s="755"/>
      <c r="KLA298" s="755"/>
      <c r="KLB298" s="755"/>
      <c r="KLC298" s="755"/>
      <c r="KLD298" s="755"/>
      <c r="KLE298" s="755"/>
      <c r="KLF298" s="755"/>
      <c r="KLG298" s="755"/>
      <c r="KLH298" s="755"/>
      <c r="KLI298" s="755"/>
      <c r="KLJ298" s="755"/>
      <c r="KLK298" s="755"/>
      <c r="KLL298" s="755"/>
      <c r="KLM298" s="755"/>
      <c r="KLN298" s="755"/>
      <c r="KLO298" s="755"/>
      <c r="KLP298" s="755"/>
      <c r="KLQ298" s="755"/>
      <c r="KLR298" s="755"/>
      <c r="KLS298" s="755"/>
      <c r="KLT298" s="755"/>
      <c r="KLU298" s="755"/>
      <c r="KLV298" s="755"/>
      <c r="KLW298" s="755"/>
      <c r="KLX298" s="755"/>
      <c r="KLY298" s="755"/>
      <c r="KLZ298" s="755"/>
      <c r="KMA298" s="755"/>
      <c r="KMB298" s="755"/>
      <c r="KMC298" s="755"/>
      <c r="KMD298" s="755"/>
      <c r="KME298" s="755"/>
      <c r="KMF298" s="755"/>
      <c r="KMG298" s="755"/>
      <c r="KMH298" s="755"/>
      <c r="KMI298" s="755"/>
      <c r="KMJ298" s="755"/>
      <c r="KMK298" s="755"/>
      <c r="KML298" s="755"/>
      <c r="KMM298" s="755"/>
      <c r="KMN298" s="755"/>
      <c r="KMO298" s="755"/>
      <c r="KMP298" s="755"/>
      <c r="KMQ298" s="755"/>
      <c r="KMR298" s="755"/>
      <c r="KMS298" s="755"/>
      <c r="KMT298" s="755"/>
      <c r="KMU298" s="755"/>
      <c r="KMV298" s="755"/>
      <c r="KMW298" s="755"/>
      <c r="KMX298" s="755"/>
      <c r="KMY298" s="755"/>
      <c r="KMZ298" s="755"/>
      <c r="KNA298" s="755"/>
      <c r="KNB298" s="755"/>
      <c r="KNC298" s="755"/>
      <c r="KND298" s="755"/>
      <c r="KNE298" s="755"/>
      <c r="KNF298" s="755"/>
      <c r="KNG298" s="755"/>
      <c r="KNH298" s="755"/>
      <c r="KNI298" s="755"/>
      <c r="KNJ298" s="755"/>
      <c r="KNK298" s="755"/>
      <c r="KNL298" s="755"/>
      <c r="KNM298" s="755"/>
      <c r="KNN298" s="755"/>
      <c r="KNO298" s="755"/>
      <c r="KNP298" s="755"/>
      <c r="KNQ298" s="755"/>
      <c r="KNR298" s="755"/>
      <c r="KNS298" s="755"/>
      <c r="KNT298" s="755"/>
      <c r="KNU298" s="755"/>
      <c r="KNV298" s="755"/>
      <c r="KNW298" s="755"/>
      <c r="KNX298" s="755"/>
      <c r="KNY298" s="755"/>
      <c r="KNZ298" s="755"/>
      <c r="KOA298" s="755"/>
      <c r="KOB298" s="755"/>
      <c r="KOC298" s="755"/>
      <c r="KOD298" s="755"/>
      <c r="KOE298" s="755"/>
      <c r="KOF298" s="755"/>
      <c r="KOG298" s="755"/>
      <c r="KOH298" s="755"/>
      <c r="KOI298" s="755"/>
      <c r="KOJ298" s="755"/>
      <c r="KOK298" s="755"/>
      <c r="KOL298" s="755"/>
      <c r="KOM298" s="755"/>
      <c r="KON298" s="755"/>
      <c r="KOO298" s="755"/>
      <c r="KOP298" s="755"/>
      <c r="KOQ298" s="755"/>
      <c r="KOR298" s="755"/>
      <c r="KOS298" s="755"/>
      <c r="KOT298" s="755"/>
      <c r="KOU298" s="755"/>
      <c r="KOV298" s="755"/>
      <c r="KOW298" s="755"/>
      <c r="KOX298" s="755"/>
      <c r="KOY298" s="755"/>
      <c r="KOZ298" s="755"/>
      <c r="KPA298" s="755"/>
      <c r="KPB298" s="755"/>
      <c r="KPC298" s="755"/>
      <c r="KPD298" s="755"/>
      <c r="KPE298" s="755"/>
      <c r="KPF298" s="755"/>
      <c r="KPG298" s="755"/>
      <c r="KPH298" s="755"/>
      <c r="KPI298" s="755"/>
      <c r="KPJ298" s="755"/>
      <c r="KPK298" s="755"/>
      <c r="KPL298" s="755"/>
      <c r="KPM298" s="755"/>
      <c r="KPN298" s="755"/>
      <c r="KPO298" s="755"/>
      <c r="KPP298" s="755"/>
      <c r="KPQ298" s="755"/>
      <c r="KPR298" s="755"/>
      <c r="KPS298" s="755"/>
      <c r="KPT298" s="755"/>
      <c r="KPU298" s="755"/>
      <c r="KPV298" s="755"/>
      <c r="KPW298" s="755"/>
      <c r="KPX298" s="755"/>
      <c r="KPY298" s="755"/>
      <c r="KPZ298" s="755"/>
      <c r="KQA298" s="755"/>
      <c r="KQB298" s="755"/>
      <c r="KQC298" s="755"/>
      <c r="KQD298" s="755"/>
      <c r="KQE298" s="755"/>
      <c r="KQF298" s="755"/>
      <c r="KQG298" s="755"/>
      <c r="KQH298" s="755"/>
      <c r="KQI298" s="755"/>
      <c r="KQJ298" s="755"/>
      <c r="KQK298" s="755"/>
      <c r="KQL298" s="755"/>
      <c r="KQM298" s="755"/>
      <c r="KQN298" s="755"/>
      <c r="KQO298" s="755"/>
      <c r="KQP298" s="755"/>
      <c r="KQQ298" s="755"/>
      <c r="KQR298" s="755"/>
      <c r="KQS298" s="755"/>
      <c r="KQT298" s="755"/>
      <c r="KQU298" s="755"/>
      <c r="KQV298" s="755"/>
      <c r="KQW298" s="755"/>
      <c r="KQX298" s="755"/>
      <c r="KQY298" s="755"/>
      <c r="KQZ298" s="755"/>
      <c r="KRA298" s="755"/>
      <c r="KRB298" s="755"/>
      <c r="KRC298" s="755"/>
      <c r="KRD298" s="755"/>
      <c r="KRE298" s="755"/>
      <c r="KRF298" s="755"/>
      <c r="KRG298" s="755"/>
      <c r="KRH298" s="755"/>
      <c r="KRI298" s="755"/>
      <c r="KRJ298" s="755"/>
      <c r="KRK298" s="755"/>
      <c r="KRL298" s="755"/>
      <c r="KRM298" s="755"/>
      <c r="KRN298" s="755"/>
      <c r="KRO298" s="755"/>
      <c r="KRP298" s="755"/>
      <c r="KRQ298" s="755"/>
      <c r="KRR298" s="755"/>
      <c r="KRS298" s="755"/>
      <c r="KRT298" s="755"/>
      <c r="KRU298" s="755"/>
      <c r="KRV298" s="755"/>
      <c r="KRW298" s="755"/>
      <c r="KRX298" s="755"/>
      <c r="KRY298" s="755"/>
      <c r="KRZ298" s="755"/>
      <c r="KSA298" s="755"/>
      <c r="KSB298" s="755"/>
      <c r="KSC298" s="755"/>
      <c r="KSD298" s="755"/>
      <c r="KSE298" s="755"/>
      <c r="KSF298" s="755"/>
      <c r="KSG298" s="755"/>
      <c r="KSH298" s="755"/>
      <c r="KSI298" s="755"/>
      <c r="KSJ298" s="755"/>
      <c r="KSK298" s="755"/>
      <c r="KSL298" s="755"/>
      <c r="KSM298" s="755"/>
      <c r="KSN298" s="755"/>
      <c r="KSO298" s="755"/>
      <c r="KSP298" s="755"/>
      <c r="KSQ298" s="755"/>
      <c r="KSR298" s="755"/>
      <c r="KSS298" s="755"/>
      <c r="KST298" s="755"/>
      <c r="KSU298" s="755"/>
      <c r="KSV298" s="755"/>
      <c r="KSW298" s="755"/>
      <c r="KSX298" s="755"/>
      <c r="KSY298" s="755"/>
      <c r="KSZ298" s="755"/>
      <c r="KTA298" s="755"/>
      <c r="KTB298" s="755"/>
      <c r="KTC298" s="755"/>
      <c r="KTD298" s="755"/>
      <c r="KTE298" s="755"/>
      <c r="KTF298" s="755"/>
      <c r="KTG298" s="755"/>
      <c r="KTH298" s="755"/>
      <c r="KTI298" s="755"/>
      <c r="KTJ298" s="755"/>
      <c r="KTK298" s="755"/>
      <c r="KTL298" s="755"/>
      <c r="KTM298" s="755"/>
      <c r="KTN298" s="755"/>
      <c r="KTO298" s="755"/>
      <c r="KTP298" s="755"/>
      <c r="KTQ298" s="755"/>
      <c r="KTR298" s="755"/>
      <c r="KTS298" s="755"/>
      <c r="KTT298" s="755"/>
      <c r="KTU298" s="755"/>
      <c r="KTV298" s="755"/>
      <c r="KTW298" s="755"/>
      <c r="KTX298" s="755"/>
      <c r="KTY298" s="755"/>
      <c r="KTZ298" s="755"/>
      <c r="KUA298" s="755"/>
      <c r="KUB298" s="755"/>
      <c r="KUC298" s="755"/>
      <c r="KUD298" s="755"/>
      <c r="KUE298" s="755"/>
      <c r="KUF298" s="755"/>
      <c r="KUG298" s="755"/>
      <c r="KUH298" s="755"/>
      <c r="KUI298" s="755"/>
      <c r="KUJ298" s="755"/>
      <c r="KUK298" s="755"/>
      <c r="KUL298" s="755"/>
      <c r="KUM298" s="755"/>
      <c r="KUN298" s="755"/>
      <c r="KUO298" s="755"/>
      <c r="KUP298" s="755"/>
      <c r="KUQ298" s="755"/>
      <c r="KUR298" s="755"/>
      <c r="KUS298" s="755"/>
      <c r="KUT298" s="755"/>
      <c r="KUU298" s="755"/>
      <c r="KUV298" s="755"/>
      <c r="KUW298" s="755"/>
      <c r="KUX298" s="755"/>
      <c r="KUY298" s="755"/>
      <c r="KUZ298" s="755"/>
      <c r="KVA298" s="755"/>
      <c r="KVB298" s="755"/>
      <c r="KVC298" s="755"/>
      <c r="KVD298" s="755"/>
      <c r="KVE298" s="755"/>
      <c r="KVF298" s="755"/>
      <c r="KVG298" s="755"/>
      <c r="KVH298" s="755"/>
      <c r="KVI298" s="755"/>
      <c r="KVJ298" s="755"/>
      <c r="KVK298" s="755"/>
      <c r="KVL298" s="755"/>
      <c r="KVM298" s="755"/>
      <c r="KVN298" s="755"/>
      <c r="KVO298" s="755"/>
      <c r="KVP298" s="755"/>
      <c r="KVQ298" s="755"/>
      <c r="KVR298" s="755"/>
      <c r="KVS298" s="755"/>
      <c r="KVT298" s="755"/>
      <c r="KVU298" s="755"/>
      <c r="KVV298" s="755"/>
      <c r="KVW298" s="755"/>
      <c r="KVX298" s="755"/>
      <c r="KVY298" s="755"/>
      <c r="KVZ298" s="755"/>
      <c r="KWA298" s="755"/>
      <c r="KWB298" s="755"/>
      <c r="KWC298" s="755"/>
      <c r="KWD298" s="755"/>
      <c r="KWE298" s="755"/>
      <c r="KWF298" s="755"/>
      <c r="KWG298" s="755"/>
      <c r="KWH298" s="755"/>
      <c r="KWI298" s="755"/>
      <c r="KWJ298" s="755"/>
      <c r="KWK298" s="755"/>
      <c r="KWL298" s="755"/>
      <c r="KWM298" s="755"/>
      <c r="KWN298" s="755"/>
      <c r="KWO298" s="755"/>
      <c r="KWP298" s="755"/>
      <c r="KWQ298" s="755"/>
      <c r="KWR298" s="755"/>
      <c r="KWS298" s="755"/>
      <c r="KWT298" s="755"/>
      <c r="KWU298" s="755"/>
      <c r="KWV298" s="755"/>
      <c r="KWW298" s="755"/>
      <c r="KWX298" s="755"/>
      <c r="KWY298" s="755"/>
      <c r="KWZ298" s="755"/>
      <c r="KXA298" s="755"/>
      <c r="KXB298" s="755"/>
      <c r="KXC298" s="755"/>
      <c r="KXD298" s="755"/>
      <c r="KXE298" s="755"/>
      <c r="KXF298" s="755"/>
      <c r="KXG298" s="755"/>
      <c r="KXH298" s="755"/>
      <c r="KXI298" s="755"/>
      <c r="KXJ298" s="755"/>
      <c r="KXK298" s="755"/>
      <c r="KXL298" s="755"/>
      <c r="KXM298" s="755"/>
      <c r="KXN298" s="755"/>
      <c r="KXO298" s="755"/>
      <c r="KXP298" s="755"/>
      <c r="KXQ298" s="755"/>
      <c r="KXR298" s="755"/>
      <c r="KXS298" s="755"/>
      <c r="KXT298" s="755"/>
      <c r="KXU298" s="755"/>
      <c r="KXV298" s="755"/>
      <c r="KXW298" s="755"/>
      <c r="KXX298" s="755"/>
      <c r="KXY298" s="755"/>
      <c r="KXZ298" s="755"/>
      <c r="KYA298" s="755"/>
      <c r="KYB298" s="755"/>
      <c r="KYC298" s="755"/>
      <c r="KYD298" s="755"/>
      <c r="KYE298" s="755"/>
      <c r="KYF298" s="755"/>
      <c r="KYG298" s="755"/>
      <c r="KYH298" s="755"/>
      <c r="KYI298" s="755"/>
      <c r="KYJ298" s="755"/>
      <c r="KYK298" s="755"/>
      <c r="KYL298" s="755"/>
      <c r="KYM298" s="755"/>
      <c r="KYN298" s="755"/>
      <c r="KYO298" s="755"/>
      <c r="KYP298" s="755"/>
      <c r="KYQ298" s="755"/>
      <c r="KYR298" s="755"/>
      <c r="KYS298" s="755"/>
      <c r="KYT298" s="755"/>
      <c r="KYU298" s="755"/>
      <c r="KYV298" s="755"/>
      <c r="KYW298" s="755"/>
      <c r="KYX298" s="755"/>
      <c r="KYY298" s="755"/>
      <c r="KYZ298" s="755"/>
      <c r="KZA298" s="755"/>
      <c r="KZB298" s="755"/>
      <c r="KZC298" s="755"/>
      <c r="KZD298" s="755"/>
      <c r="KZE298" s="755"/>
      <c r="KZF298" s="755"/>
      <c r="KZG298" s="755"/>
      <c r="KZH298" s="755"/>
      <c r="KZI298" s="755"/>
      <c r="KZJ298" s="755"/>
      <c r="KZK298" s="755"/>
      <c r="KZL298" s="755"/>
      <c r="KZM298" s="755"/>
      <c r="KZN298" s="755"/>
      <c r="KZO298" s="755"/>
      <c r="KZP298" s="755"/>
      <c r="KZQ298" s="755"/>
      <c r="KZR298" s="755"/>
      <c r="KZS298" s="755"/>
      <c r="KZT298" s="755"/>
      <c r="KZU298" s="755"/>
      <c r="KZV298" s="755"/>
      <c r="KZW298" s="755"/>
      <c r="KZX298" s="755"/>
      <c r="KZY298" s="755"/>
      <c r="KZZ298" s="755"/>
      <c r="LAA298" s="755"/>
      <c r="LAB298" s="755"/>
      <c r="LAC298" s="755"/>
      <c r="LAD298" s="755"/>
      <c r="LAE298" s="755"/>
      <c r="LAF298" s="755"/>
      <c r="LAG298" s="755"/>
      <c r="LAH298" s="755"/>
      <c r="LAI298" s="755"/>
      <c r="LAJ298" s="755"/>
      <c r="LAK298" s="755"/>
      <c r="LAL298" s="755"/>
      <c r="LAM298" s="755"/>
      <c r="LAN298" s="755"/>
      <c r="LAO298" s="755"/>
      <c r="LAP298" s="755"/>
      <c r="LAQ298" s="755"/>
      <c r="LAR298" s="755"/>
      <c r="LAS298" s="755"/>
      <c r="LAT298" s="755"/>
      <c r="LAU298" s="755"/>
      <c r="LAV298" s="755"/>
      <c r="LAW298" s="755"/>
      <c r="LAX298" s="755"/>
      <c r="LAY298" s="755"/>
      <c r="LAZ298" s="755"/>
      <c r="LBA298" s="755"/>
      <c r="LBB298" s="755"/>
      <c r="LBC298" s="755"/>
      <c r="LBD298" s="755"/>
      <c r="LBE298" s="755"/>
      <c r="LBF298" s="755"/>
      <c r="LBG298" s="755"/>
      <c r="LBH298" s="755"/>
      <c r="LBI298" s="755"/>
      <c r="LBJ298" s="755"/>
      <c r="LBK298" s="755"/>
      <c r="LBL298" s="755"/>
      <c r="LBM298" s="755"/>
      <c r="LBN298" s="755"/>
      <c r="LBO298" s="755"/>
      <c r="LBP298" s="755"/>
      <c r="LBQ298" s="755"/>
      <c r="LBR298" s="755"/>
      <c r="LBS298" s="755"/>
      <c r="LBT298" s="755"/>
      <c r="LBU298" s="755"/>
      <c r="LBV298" s="755"/>
      <c r="LBW298" s="755"/>
      <c r="LBX298" s="755"/>
      <c r="LBY298" s="755"/>
      <c r="LBZ298" s="755"/>
      <c r="LCA298" s="755"/>
      <c r="LCB298" s="755"/>
      <c r="LCC298" s="755"/>
      <c r="LCD298" s="755"/>
      <c r="LCE298" s="755"/>
      <c r="LCF298" s="755"/>
      <c r="LCG298" s="755"/>
      <c r="LCH298" s="755"/>
      <c r="LCI298" s="755"/>
      <c r="LCJ298" s="755"/>
      <c r="LCK298" s="755"/>
      <c r="LCL298" s="755"/>
      <c r="LCM298" s="755"/>
      <c r="LCN298" s="755"/>
      <c r="LCO298" s="755"/>
      <c r="LCP298" s="755"/>
      <c r="LCQ298" s="755"/>
      <c r="LCR298" s="755"/>
      <c r="LCS298" s="755"/>
      <c r="LCT298" s="755"/>
      <c r="LCU298" s="755"/>
      <c r="LCV298" s="755"/>
      <c r="LCW298" s="755"/>
      <c r="LCX298" s="755"/>
      <c r="LCY298" s="755"/>
      <c r="LCZ298" s="755"/>
      <c r="LDA298" s="755"/>
      <c r="LDB298" s="755"/>
      <c r="LDC298" s="755"/>
      <c r="LDD298" s="755"/>
      <c r="LDE298" s="755"/>
      <c r="LDF298" s="755"/>
      <c r="LDG298" s="755"/>
      <c r="LDH298" s="755"/>
      <c r="LDI298" s="755"/>
      <c r="LDJ298" s="755"/>
      <c r="LDK298" s="755"/>
      <c r="LDL298" s="755"/>
      <c r="LDM298" s="755"/>
      <c r="LDN298" s="755"/>
      <c r="LDO298" s="755"/>
      <c r="LDP298" s="755"/>
      <c r="LDQ298" s="755"/>
      <c r="LDR298" s="755"/>
      <c r="LDS298" s="755"/>
      <c r="LDT298" s="755"/>
      <c r="LDU298" s="755"/>
      <c r="LDV298" s="755"/>
      <c r="LDW298" s="755"/>
      <c r="LDX298" s="755"/>
      <c r="LDY298" s="755"/>
      <c r="LDZ298" s="755"/>
      <c r="LEA298" s="755"/>
      <c r="LEB298" s="755"/>
      <c r="LEC298" s="755"/>
      <c r="LED298" s="755"/>
      <c r="LEE298" s="755"/>
      <c r="LEF298" s="755"/>
      <c r="LEG298" s="755"/>
      <c r="LEH298" s="755"/>
      <c r="LEI298" s="755"/>
      <c r="LEJ298" s="755"/>
      <c r="LEK298" s="755"/>
      <c r="LEL298" s="755"/>
      <c r="LEM298" s="755"/>
      <c r="LEN298" s="755"/>
      <c r="LEO298" s="755"/>
      <c r="LEP298" s="755"/>
      <c r="LEQ298" s="755"/>
      <c r="LER298" s="755"/>
      <c r="LES298" s="755"/>
      <c r="LET298" s="755"/>
      <c r="LEU298" s="755"/>
      <c r="LEV298" s="755"/>
      <c r="LEW298" s="755"/>
      <c r="LEX298" s="755"/>
      <c r="LEY298" s="755"/>
      <c r="LEZ298" s="755"/>
      <c r="LFA298" s="755"/>
      <c r="LFB298" s="755"/>
      <c r="LFC298" s="755"/>
      <c r="LFD298" s="755"/>
      <c r="LFE298" s="755"/>
      <c r="LFF298" s="755"/>
      <c r="LFG298" s="755"/>
      <c r="LFH298" s="755"/>
      <c r="LFI298" s="755"/>
      <c r="LFJ298" s="755"/>
      <c r="LFK298" s="755"/>
      <c r="LFL298" s="755"/>
      <c r="LFM298" s="755"/>
      <c r="LFN298" s="755"/>
      <c r="LFO298" s="755"/>
      <c r="LFP298" s="755"/>
      <c r="LFQ298" s="755"/>
      <c r="LFR298" s="755"/>
      <c r="LFS298" s="755"/>
      <c r="LFT298" s="755"/>
      <c r="LFU298" s="755"/>
      <c r="LFV298" s="755"/>
      <c r="LFW298" s="755"/>
      <c r="LFX298" s="755"/>
      <c r="LFY298" s="755"/>
      <c r="LFZ298" s="755"/>
      <c r="LGA298" s="755"/>
      <c r="LGB298" s="755"/>
      <c r="LGC298" s="755"/>
      <c r="LGD298" s="755"/>
      <c r="LGE298" s="755"/>
      <c r="LGF298" s="755"/>
      <c r="LGG298" s="755"/>
      <c r="LGH298" s="755"/>
      <c r="LGI298" s="755"/>
      <c r="LGJ298" s="755"/>
      <c r="LGK298" s="755"/>
      <c r="LGL298" s="755"/>
      <c r="LGM298" s="755"/>
      <c r="LGN298" s="755"/>
      <c r="LGO298" s="755"/>
      <c r="LGP298" s="755"/>
      <c r="LGQ298" s="755"/>
      <c r="LGR298" s="755"/>
      <c r="LGS298" s="755"/>
      <c r="LGT298" s="755"/>
      <c r="LGU298" s="755"/>
      <c r="LGV298" s="755"/>
      <c r="LGW298" s="755"/>
      <c r="LGX298" s="755"/>
      <c r="LGY298" s="755"/>
      <c r="LGZ298" s="755"/>
      <c r="LHA298" s="755"/>
      <c r="LHB298" s="755"/>
      <c r="LHC298" s="755"/>
      <c r="LHD298" s="755"/>
      <c r="LHE298" s="755"/>
      <c r="LHF298" s="755"/>
      <c r="LHG298" s="755"/>
      <c r="LHH298" s="755"/>
      <c r="LHI298" s="755"/>
      <c r="LHJ298" s="755"/>
      <c r="LHK298" s="755"/>
      <c r="LHL298" s="755"/>
      <c r="LHM298" s="755"/>
      <c r="LHN298" s="755"/>
      <c r="LHO298" s="755"/>
      <c r="LHP298" s="755"/>
      <c r="LHQ298" s="755"/>
      <c r="LHR298" s="755"/>
      <c r="LHS298" s="755"/>
      <c r="LHT298" s="755"/>
      <c r="LHU298" s="755"/>
      <c r="LHV298" s="755"/>
      <c r="LHW298" s="755"/>
      <c r="LHX298" s="755"/>
      <c r="LHY298" s="755"/>
      <c r="LHZ298" s="755"/>
      <c r="LIA298" s="755"/>
      <c r="LIB298" s="755"/>
      <c r="LIC298" s="755"/>
      <c r="LID298" s="755"/>
      <c r="LIE298" s="755"/>
      <c r="LIF298" s="755"/>
      <c r="LIG298" s="755"/>
      <c r="LIH298" s="755"/>
      <c r="LII298" s="755"/>
      <c r="LIJ298" s="755"/>
      <c r="LIK298" s="755"/>
      <c r="LIL298" s="755"/>
      <c r="LIM298" s="755"/>
      <c r="LIN298" s="755"/>
      <c r="LIO298" s="755"/>
      <c r="LIP298" s="755"/>
      <c r="LIQ298" s="755"/>
      <c r="LIR298" s="755"/>
      <c r="LIS298" s="755"/>
      <c r="LIT298" s="755"/>
      <c r="LIU298" s="755"/>
      <c r="LIV298" s="755"/>
      <c r="LIW298" s="755"/>
      <c r="LIX298" s="755"/>
      <c r="LIY298" s="755"/>
      <c r="LIZ298" s="755"/>
      <c r="LJA298" s="755"/>
      <c r="LJB298" s="755"/>
      <c r="LJC298" s="755"/>
      <c r="LJD298" s="755"/>
      <c r="LJE298" s="755"/>
      <c r="LJF298" s="755"/>
      <c r="LJG298" s="755"/>
      <c r="LJH298" s="755"/>
      <c r="LJI298" s="755"/>
      <c r="LJJ298" s="755"/>
      <c r="LJK298" s="755"/>
      <c r="LJL298" s="755"/>
      <c r="LJM298" s="755"/>
      <c r="LJN298" s="755"/>
      <c r="LJO298" s="755"/>
      <c r="LJP298" s="755"/>
      <c r="LJQ298" s="755"/>
      <c r="LJR298" s="755"/>
      <c r="LJS298" s="755"/>
      <c r="LJT298" s="755"/>
      <c r="LJU298" s="755"/>
      <c r="LJV298" s="755"/>
      <c r="LJW298" s="755"/>
      <c r="LJX298" s="755"/>
      <c r="LJY298" s="755"/>
      <c r="LJZ298" s="755"/>
      <c r="LKA298" s="755"/>
      <c r="LKB298" s="755"/>
      <c r="LKC298" s="755"/>
      <c r="LKD298" s="755"/>
      <c r="LKE298" s="755"/>
      <c r="LKF298" s="755"/>
      <c r="LKG298" s="755"/>
      <c r="LKH298" s="755"/>
      <c r="LKI298" s="755"/>
      <c r="LKJ298" s="755"/>
      <c r="LKK298" s="755"/>
      <c r="LKL298" s="755"/>
      <c r="LKM298" s="755"/>
      <c r="LKN298" s="755"/>
      <c r="LKO298" s="755"/>
      <c r="LKP298" s="755"/>
      <c r="LKQ298" s="755"/>
      <c r="LKR298" s="755"/>
      <c r="LKS298" s="755"/>
      <c r="LKT298" s="755"/>
      <c r="LKU298" s="755"/>
      <c r="LKV298" s="755"/>
      <c r="LKW298" s="755"/>
      <c r="LKX298" s="755"/>
      <c r="LKY298" s="755"/>
      <c r="LKZ298" s="755"/>
      <c r="LLA298" s="755"/>
      <c r="LLB298" s="755"/>
      <c r="LLC298" s="755"/>
      <c r="LLD298" s="755"/>
      <c r="LLE298" s="755"/>
      <c r="LLF298" s="755"/>
      <c r="LLG298" s="755"/>
      <c r="LLH298" s="755"/>
      <c r="LLI298" s="755"/>
      <c r="LLJ298" s="755"/>
      <c r="LLK298" s="755"/>
      <c r="LLL298" s="755"/>
      <c r="LLM298" s="755"/>
      <c r="LLN298" s="755"/>
      <c r="LLO298" s="755"/>
      <c r="LLP298" s="755"/>
      <c r="LLQ298" s="755"/>
      <c r="LLR298" s="755"/>
      <c r="LLS298" s="755"/>
      <c r="LLT298" s="755"/>
      <c r="LLU298" s="755"/>
      <c r="LLV298" s="755"/>
      <c r="LLW298" s="755"/>
      <c r="LLX298" s="755"/>
      <c r="LLY298" s="755"/>
      <c r="LLZ298" s="755"/>
      <c r="LMA298" s="755"/>
      <c r="LMB298" s="755"/>
      <c r="LMC298" s="755"/>
      <c r="LMD298" s="755"/>
      <c r="LME298" s="755"/>
      <c r="LMF298" s="755"/>
      <c r="LMG298" s="755"/>
      <c r="LMH298" s="755"/>
      <c r="LMI298" s="755"/>
      <c r="LMJ298" s="755"/>
      <c r="LMK298" s="755"/>
      <c r="LML298" s="755"/>
      <c r="LMM298" s="755"/>
      <c r="LMN298" s="755"/>
      <c r="LMO298" s="755"/>
      <c r="LMP298" s="755"/>
      <c r="LMQ298" s="755"/>
      <c r="LMR298" s="755"/>
      <c r="LMS298" s="755"/>
      <c r="LMT298" s="755"/>
      <c r="LMU298" s="755"/>
      <c r="LMV298" s="755"/>
      <c r="LMW298" s="755"/>
      <c r="LMX298" s="755"/>
      <c r="LMY298" s="755"/>
      <c r="LMZ298" s="755"/>
      <c r="LNA298" s="755"/>
      <c r="LNB298" s="755"/>
      <c r="LNC298" s="755"/>
      <c r="LND298" s="755"/>
      <c r="LNE298" s="755"/>
      <c r="LNF298" s="755"/>
      <c r="LNG298" s="755"/>
      <c r="LNH298" s="755"/>
      <c r="LNI298" s="755"/>
      <c r="LNJ298" s="755"/>
      <c r="LNK298" s="755"/>
      <c r="LNL298" s="755"/>
      <c r="LNM298" s="755"/>
      <c r="LNN298" s="755"/>
      <c r="LNO298" s="755"/>
      <c r="LNP298" s="755"/>
      <c r="LNQ298" s="755"/>
      <c r="LNR298" s="755"/>
      <c r="LNS298" s="755"/>
      <c r="LNT298" s="755"/>
      <c r="LNU298" s="755"/>
      <c r="LNV298" s="755"/>
      <c r="LNW298" s="755"/>
      <c r="LNX298" s="755"/>
      <c r="LNY298" s="755"/>
      <c r="LNZ298" s="755"/>
      <c r="LOA298" s="755"/>
      <c r="LOB298" s="755"/>
      <c r="LOC298" s="755"/>
      <c r="LOD298" s="755"/>
      <c r="LOE298" s="755"/>
      <c r="LOF298" s="755"/>
      <c r="LOG298" s="755"/>
      <c r="LOH298" s="755"/>
      <c r="LOI298" s="755"/>
      <c r="LOJ298" s="755"/>
      <c r="LOK298" s="755"/>
      <c r="LOL298" s="755"/>
      <c r="LOM298" s="755"/>
      <c r="LON298" s="755"/>
      <c r="LOO298" s="755"/>
      <c r="LOP298" s="755"/>
      <c r="LOQ298" s="755"/>
      <c r="LOR298" s="755"/>
      <c r="LOS298" s="755"/>
      <c r="LOT298" s="755"/>
      <c r="LOU298" s="755"/>
      <c r="LOV298" s="755"/>
      <c r="LOW298" s="755"/>
      <c r="LOX298" s="755"/>
      <c r="LOY298" s="755"/>
      <c r="LOZ298" s="755"/>
      <c r="LPA298" s="755"/>
      <c r="LPB298" s="755"/>
      <c r="LPC298" s="755"/>
      <c r="LPD298" s="755"/>
      <c r="LPE298" s="755"/>
      <c r="LPF298" s="755"/>
      <c r="LPG298" s="755"/>
      <c r="LPH298" s="755"/>
      <c r="LPI298" s="755"/>
      <c r="LPJ298" s="755"/>
      <c r="LPK298" s="755"/>
      <c r="LPL298" s="755"/>
      <c r="LPM298" s="755"/>
      <c r="LPN298" s="755"/>
      <c r="LPO298" s="755"/>
      <c r="LPP298" s="755"/>
      <c r="LPQ298" s="755"/>
      <c r="LPR298" s="755"/>
      <c r="LPS298" s="755"/>
      <c r="LPT298" s="755"/>
      <c r="LPU298" s="755"/>
      <c r="LPV298" s="755"/>
      <c r="LPW298" s="755"/>
      <c r="LPX298" s="755"/>
      <c r="LPY298" s="755"/>
      <c r="LPZ298" s="755"/>
      <c r="LQA298" s="755"/>
      <c r="LQB298" s="755"/>
      <c r="LQC298" s="755"/>
      <c r="LQD298" s="755"/>
      <c r="LQE298" s="755"/>
      <c r="LQF298" s="755"/>
      <c r="LQG298" s="755"/>
      <c r="LQH298" s="755"/>
      <c r="LQI298" s="755"/>
      <c r="LQJ298" s="755"/>
      <c r="LQK298" s="755"/>
      <c r="LQL298" s="755"/>
      <c r="LQM298" s="755"/>
      <c r="LQN298" s="755"/>
      <c r="LQO298" s="755"/>
      <c r="LQP298" s="755"/>
      <c r="LQQ298" s="755"/>
      <c r="LQR298" s="755"/>
      <c r="LQS298" s="755"/>
      <c r="LQT298" s="755"/>
      <c r="LQU298" s="755"/>
      <c r="LQV298" s="755"/>
      <c r="LQW298" s="755"/>
      <c r="LQX298" s="755"/>
      <c r="LQY298" s="755"/>
      <c r="LQZ298" s="755"/>
      <c r="LRA298" s="755"/>
      <c r="LRB298" s="755"/>
      <c r="LRC298" s="755"/>
      <c r="LRD298" s="755"/>
      <c r="LRE298" s="755"/>
      <c r="LRF298" s="755"/>
      <c r="LRG298" s="755"/>
      <c r="LRH298" s="755"/>
      <c r="LRI298" s="755"/>
      <c r="LRJ298" s="755"/>
      <c r="LRK298" s="755"/>
      <c r="LRL298" s="755"/>
      <c r="LRM298" s="755"/>
      <c r="LRN298" s="755"/>
      <c r="LRO298" s="755"/>
      <c r="LRP298" s="755"/>
      <c r="LRQ298" s="755"/>
      <c r="LRR298" s="755"/>
      <c r="LRS298" s="755"/>
      <c r="LRT298" s="755"/>
      <c r="LRU298" s="755"/>
      <c r="LRV298" s="755"/>
      <c r="LRW298" s="755"/>
      <c r="LRX298" s="755"/>
      <c r="LRY298" s="755"/>
      <c r="LRZ298" s="755"/>
      <c r="LSA298" s="755"/>
      <c r="LSB298" s="755"/>
      <c r="LSC298" s="755"/>
      <c r="LSD298" s="755"/>
      <c r="LSE298" s="755"/>
      <c r="LSF298" s="755"/>
      <c r="LSG298" s="755"/>
      <c r="LSH298" s="755"/>
      <c r="LSI298" s="755"/>
      <c r="LSJ298" s="755"/>
      <c r="LSK298" s="755"/>
      <c r="LSL298" s="755"/>
      <c r="LSM298" s="755"/>
      <c r="LSN298" s="755"/>
      <c r="LSO298" s="755"/>
      <c r="LSP298" s="755"/>
      <c r="LSQ298" s="755"/>
      <c r="LSR298" s="755"/>
      <c r="LSS298" s="755"/>
      <c r="LST298" s="755"/>
      <c r="LSU298" s="755"/>
      <c r="LSV298" s="755"/>
      <c r="LSW298" s="755"/>
      <c r="LSX298" s="755"/>
      <c r="LSY298" s="755"/>
      <c r="LSZ298" s="755"/>
      <c r="LTA298" s="755"/>
      <c r="LTB298" s="755"/>
      <c r="LTC298" s="755"/>
      <c r="LTD298" s="755"/>
      <c r="LTE298" s="755"/>
      <c r="LTF298" s="755"/>
      <c r="LTG298" s="755"/>
      <c r="LTH298" s="755"/>
      <c r="LTI298" s="755"/>
      <c r="LTJ298" s="755"/>
      <c r="LTK298" s="755"/>
      <c r="LTL298" s="755"/>
      <c r="LTM298" s="755"/>
      <c r="LTN298" s="755"/>
      <c r="LTO298" s="755"/>
      <c r="LTP298" s="755"/>
      <c r="LTQ298" s="755"/>
      <c r="LTR298" s="755"/>
      <c r="LTS298" s="755"/>
      <c r="LTT298" s="755"/>
      <c r="LTU298" s="755"/>
      <c r="LTV298" s="755"/>
      <c r="LTW298" s="755"/>
      <c r="LTX298" s="755"/>
      <c r="LTY298" s="755"/>
      <c r="LTZ298" s="755"/>
      <c r="LUA298" s="755"/>
      <c r="LUB298" s="755"/>
      <c r="LUC298" s="755"/>
      <c r="LUD298" s="755"/>
      <c r="LUE298" s="755"/>
      <c r="LUF298" s="755"/>
      <c r="LUG298" s="755"/>
      <c r="LUH298" s="755"/>
      <c r="LUI298" s="755"/>
      <c r="LUJ298" s="755"/>
      <c r="LUK298" s="755"/>
      <c r="LUL298" s="755"/>
      <c r="LUM298" s="755"/>
      <c r="LUN298" s="755"/>
      <c r="LUO298" s="755"/>
      <c r="LUP298" s="755"/>
      <c r="LUQ298" s="755"/>
      <c r="LUR298" s="755"/>
      <c r="LUS298" s="755"/>
      <c r="LUT298" s="755"/>
      <c r="LUU298" s="755"/>
      <c r="LUV298" s="755"/>
      <c r="LUW298" s="755"/>
      <c r="LUX298" s="755"/>
      <c r="LUY298" s="755"/>
      <c r="LUZ298" s="755"/>
      <c r="LVA298" s="755"/>
      <c r="LVB298" s="755"/>
      <c r="LVC298" s="755"/>
      <c r="LVD298" s="755"/>
      <c r="LVE298" s="755"/>
      <c r="LVF298" s="755"/>
      <c r="LVG298" s="755"/>
      <c r="LVH298" s="755"/>
      <c r="LVI298" s="755"/>
      <c r="LVJ298" s="755"/>
      <c r="LVK298" s="755"/>
      <c r="LVL298" s="755"/>
      <c r="LVM298" s="755"/>
      <c r="LVN298" s="755"/>
      <c r="LVO298" s="755"/>
      <c r="LVP298" s="755"/>
      <c r="LVQ298" s="755"/>
      <c r="LVR298" s="755"/>
      <c r="LVS298" s="755"/>
      <c r="LVT298" s="755"/>
      <c r="LVU298" s="755"/>
      <c r="LVV298" s="755"/>
      <c r="LVW298" s="755"/>
      <c r="LVX298" s="755"/>
      <c r="LVY298" s="755"/>
      <c r="LVZ298" s="755"/>
      <c r="LWA298" s="755"/>
      <c r="LWB298" s="755"/>
      <c r="LWC298" s="755"/>
      <c r="LWD298" s="755"/>
      <c r="LWE298" s="755"/>
      <c r="LWF298" s="755"/>
      <c r="LWG298" s="755"/>
      <c r="LWH298" s="755"/>
      <c r="LWI298" s="755"/>
      <c r="LWJ298" s="755"/>
      <c r="LWK298" s="755"/>
      <c r="LWL298" s="755"/>
      <c r="LWM298" s="755"/>
      <c r="LWN298" s="755"/>
      <c r="LWO298" s="755"/>
      <c r="LWP298" s="755"/>
      <c r="LWQ298" s="755"/>
      <c r="LWR298" s="755"/>
      <c r="LWS298" s="755"/>
      <c r="LWT298" s="755"/>
      <c r="LWU298" s="755"/>
      <c r="LWV298" s="755"/>
      <c r="LWW298" s="755"/>
      <c r="LWX298" s="755"/>
      <c r="LWY298" s="755"/>
      <c r="LWZ298" s="755"/>
      <c r="LXA298" s="755"/>
      <c r="LXB298" s="755"/>
      <c r="LXC298" s="755"/>
      <c r="LXD298" s="755"/>
      <c r="LXE298" s="755"/>
      <c r="LXF298" s="755"/>
      <c r="LXG298" s="755"/>
      <c r="LXH298" s="755"/>
      <c r="LXI298" s="755"/>
      <c r="LXJ298" s="755"/>
      <c r="LXK298" s="755"/>
      <c r="LXL298" s="755"/>
      <c r="LXM298" s="755"/>
      <c r="LXN298" s="755"/>
      <c r="LXO298" s="755"/>
      <c r="LXP298" s="755"/>
      <c r="LXQ298" s="755"/>
      <c r="LXR298" s="755"/>
      <c r="LXS298" s="755"/>
      <c r="LXT298" s="755"/>
      <c r="LXU298" s="755"/>
      <c r="LXV298" s="755"/>
      <c r="LXW298" s="755"/>
      <c r="LXX298" s="755"/>
      <c r="LXY298" s="755"/>
      <c r="LXZ298" s="755"/>
      <c r="LYA298" s="755"/>
      <c r="LYB298" s="755"/>
      <c r="LYC298" s="755"/>
      <c r="LYD298" s="755"/>
      <c r="LYE298" s="755"/>
      <c r="LYF298" s="755"/>
      <c r="LYG298" s="755"/>
      <c r="LYH298" s="755"/>
      <c r="LYI298" s="755"/>
      <c r="LYJ298" s="755"/>
      <c r="LYK298" s="755"/>
      <c r="LYL298" s="755"/>
      <c r="LYM298" s="755"/>
      <c r="LYN298" s="755"/>
      <c r="LYO298" s="755"/>
      <c r="LYP298" s="755"/>
      <c r="LYQ298" s="755"/>
      <c r="LYR298" s="755"/>
      <c r="LYS298" s="755"/>
      <c r="LYT298" s="755"/>
      <c r="LYU298" s="755"/>
      <c r="LYV298" s="755"/>
      <c r="LYW298" s="755"/>
      <c r="LYX298" s="755"/>
      <c r="LYY298" s="755"/>
      <c r="LYZ298" s="755"/>
      <c r="LZA298" s="755"/>
      <c r="LZB298" s="755"/>
      <c r="LZC298" s="755"/>
      <c r="LZD298" s="755"/>
      <c r="LZE298" s="755"/>
      <c r="LZF298" s="755"/>
      <c r="LZG298" s="755"/>
      <c r="LZH298" s="755"/>
      <c r="LZI298" s="755"/>
      <c r="LZJ298" s="755"/>
      <c r="LZK298" s="755"/>
      <c r="LZL298" s="755"/>
      <c r="LZM298" s="755"/>
      <c r="LZN298" s="755"/>
      <c r="LZO298" s="755"/>
      <c r="LZP298" s="755"/>
      <c r="LZQ298" s="755"/>
      <c r="LZR298" s="755"/>
      <c r="LZS298" s="755"/>
      <c r="LZT298" s="755"/>
      <c r="LZU298" s="755"/>
      <c r="LZV298" s="755"/>
      <c r="LZW298" s="755"/>
      <c r="LZX298" s="755"/>
      <c r="LZY298" s="755"/>
      <c r="LZZ298" s="755"/>
      <c r="MAA298" s="755"/>
      <c r="MAB298" s="755"/>
      <c r="MAC298" s="755"/>
      <c r="MAD298" s="755"/>
      <c r="MAE298" s="755"/>
      <c r="MAF298" s="755"/>
      <c r="MAG298" s="755"/>
      <c r="MAH298" s="755"/>
      <c r="MAI298" s="755"/>
      <c r="MAJ298" s="755"/>
      <c r="MAK298" s="755"/>
      <c r="MAL298" s="755"/>
      <c r="MAM298" s="755"/>
      <c r="MAN298" s="755"/>
      <c r="MAO298" s="755"/>
      <c r="MAP298" s="755"/>
      <c r="MAQ298" s="755"/>
      <c r="MAR298" s="755"/>
      <c r="MAS298" s="755"/>
      <c r="MAT298" s="755"/>
      <c r="MAU298" s="755"/>
      <c r="MAV298" s="755"/>
      <c r="MAW298" s="755"/>
      <c r="MAX298" s="755"/>
      <c r="MAY298" s="755"/>
      <c r="MAZ298" s="755"/>
      <c r="MBA298" s="755"/>
      <c r="MBB298" s="755"/>
      <c r="MBC298" s="755"/>
      <c r="MBD298" s="755"/>
      <c r="MBE298" s="755"/>
      <c r="MBF298" s="755"/>
      <c r="MBG298" s="755"/>
      <c r="MBH298" s="755"/>
      <c r="MBI298" s="755"/>
      <c r="MBJ298" s="755"/>
      <c r="MBK298" s="755"/>
      <c r="MBL298" s="755"/>
      <c r="MBM298" s="755"/>
      <c r="MBN298" s="755"/>
      <c r="MBO298" s="755"/>
      <c r="MBP298" s="755"/>
      <c r="MBQ298" s="755"/>
      <c r="MBR298" s="755"/>
      <c r="MBS298" s="755"/>
      <c r="MBT298" s="755"/>
      <c r="MBU298" s="755"/>
      <c r="MBV298" s="755"/>
      <c r="MBW298" s="755"/>
      <c r="MBX298" s="755"/>
      <c r="MBY298" s="755"/>
      <c r="MBZ298" s="755"/>
      <c r="MCA298" s="755"/>
      <c r="MCB298" s="755"/>
      <c r="MCC298" s="755"/>
      <c r="MCD298" s="755"/>
      <c r="MCE298" s="755"/>
      <c r="MCF298" s="755"/>
      <c r="MCG298" s="755"/>
      <c r="MCH298" s="755"/>
      <c r="MCI298" s="755"/>
      <c r="MCJ298" s="755"/>
      <c r="MCK298" s="755"/>
      <c r="MCL298" s="755"/>
      <c r="MCM298" s="755"/>
      <c r="MCN298" s="755"/>
      <c r="MCO298" s="755"/>
      <c r="MCP298" s="755"/>
      <c r="MCQ298" s="755"/>
      <c r="MCR298" s="755"/>
      <c r="MCS298" s="755"/>
      <c r="MCT298" s="755"/>
      <c r="MCU298" s="755"/>
      <c r="MCV298" s="755"/>
      <c r="MCW298" s="755"/>
      <c r="MCX298" s="755"/>
      <c r="MCY298" s="755"/>
      <c r="MCZ298" s="755"/>
      <c r="MDA298" s="755"/>
      <c r="MDB298" s="755"/>
      <c r="MDC298" s="755"/>
      <c r="MDD298" s="755"/>
      <c r="MDE298" s="755"/>
      <c r="MDF298" s="755"/>
      <c r="MDG298" s="755"/>
      <c r="MDH298" s="755"/>
      <c r="MDI298" s="755"/>
      <c r="MDJ298" s="755"/>
      <c r="MDK298" s="755"/>
      <c r="MDL298" s="755"/>
      <c r="MDM298" s="755"/>
      <c r="MDN298" s="755"/>
      <c r="MDO298" s="755"/>
      <c r="MDP298" s="755"/>
      <c r="MDQ298" s="755"/>
      <c r="MDR298" s="755"/>
      <c r="MDS298" s="755"/>
      <c r="MDT298" s="755"/>
      <c r="MDU298" s="755"/>
      <c r="MDV298" s="755"/>
      <c r="MDW298" s="755"/>
      <c r="MDX298" s="755"/>
      <c r="MDY298" s="755"/>
      <c r="MDZ298" s="755"/>
      <c r="MEA298" s="755"/>
      <c r="MEB298" s="755"/>
      <c r="MEC298" s="755"/>
      <c r="MED298" s="755"/>
      <c r="MEE298" s="755"/>
      <c r="MEF298" s="755"/>
      <c r="MEG298" s="755"/>
      <c r="MEH298" s="755"/>
      <c r="MEI298" s="755"/>
      <c r="MEJ298" s="755"/>
      <c r="MEK298" s="755"/>
      <c r="MEL298" s="755"/>
      <c r="MEM298" s="755"/>
      <c r="MEN298" s="755"/>
      <c r="MEO298" s="755"/>
      <c r="MEP298" s="755"/>
      <c r="MEQ298" s="755"/>
      <c r="MER298" s="755"/>
      <c r="MES298" s="755"/>
      <c r="MET298" s="755"/>
      <c r="MEU298" s="755"/>
      <c r="MEV298" s="755"/>
      <c r="MEW298" s="755"/>
      <c r="MEX298" s="755"/>
      <c r="MEY298" s="755"/>
      <c r="MEZ298" s="755"/>
      <c r="MFA298" s="755"/>
      <c r="MFB298" s="755"/>
      <c r="MFC298" s="755"/>
      <c r="MFD298" s="755"/>
      <c r="MFE298" s="755"/>
      <c r="MFF298" s="755"/>
      <c r="MFG298" s="755"/>
      <c r="MFH298" s="755"/>
      <c r="MFI298" s="755"/>
      <c r="MFJ298" s="755"/>
      <c r="MFK298" s="755"/>
      <c r="MFL298" s="755"/>
      <c r="MFM298" s="755"/>
      <c r="MFN298" s="755"/>
      <c r="MFO298" s="755"/>
      <c r="MFP298" s="755"/>
      <c r="MFQ298" s="755"/>
      <c r="MFR298" s="755"/>
      <c r="MFS298" s="755"/>
      <c r="MFT298" s="755"/>
      <c r="MFU298" s="755"/>
      <c r="MFV298" s="755"/>
      <c r="MFW298" s="755"/>
      <c r="MFX298" s="755"/>
      <c r="MFY298" s="755"/>
      <c r="MFZ298" s="755"/>
      <c r="MGA298" s="755"/>
      <c r="MGB298" s="755"/>
      <c r="MGC298" s="755"/>
      <c r="MGD298" s="755"/>
      <c r="MGE298" s="755"/>
      <c r="MGF298" s="755"/>
      <c r="MGG298" s="755"/>
      <c r="MGH298" s="755"/>
      <c r="MGI298" s="755"/>
      <c r="MGJ298" s="755"/>
      <c r="MGK298" s="755"/>
      <c r="MGL298" s="755"/>
      <c r="MGM298" s="755"/>
      <c r="MGN298" s="755"/>
      <c r="MGO298" s="755"/>
      <c r="MGP298" s="755"/>
      <c r="MGQ298" s="755"/>
      <c r="MGR298" s="755"/>
      <c r="MGS298" s="755"/>
      <c r="MGT298" s="755"/>
      <c r="MGU298" s="755"/>
      <c r="MGV298" s="755"/>
      <c r="MGW298" s="755"/>
      <c r="MGX298" s="755"/>
      <c r="MGY298" s="755"/>
      <c r="MGZ298" s="755"/>
      <c r="MHA298" s="755"/>
      <c r="MHB298" s="755"/>
      <c r="MHC298" s="755"/>
      <c r="MHD298" s="755"/>
      <c r="MHE298" s="755"/>
      <c r="MHF298" s="755"/>
      <c r="MHG298" s="755"/>
      <c r="MHH298" s="755"/>
      <c r="MHI298" s="755"/>
      <c r="MHJ298" s="755"/>
      <c r="MHK298" s="755"/>
      <c r="MHL298" s="755"/>
      <c r="MHM298" s="755"/>
      <c r="MHN298" s="755"/>
      <c r="MHO298" s="755"/>
      <c r="MHP298" s="755"/>
      <c r="MHQ298" s="755"/>
      <c r="MHR298" s="755"/>
      <c r="MHS298" s="755"/>
      <c r="MHT298" s="755"/>
      <c r="MHU298" s="755"/>
      <c r="MHV298" s="755"/>
      <c r="MHW298" s="755"/>
      <c r="MHX298" s="755"/>
      <c r="MHY298" s="755"/>
      <c r="MHZ298" s="755"/>
      <c r="MIA298" s="755"/>
      <c r="MIB298" s="755"/>
      <c r="MIC298" s="755"/>
      <c r="MID298" s="755"/>
      <c r="MIE298" s="755"/>
      <c r="MIF298" s="755"/>
      <c r="MIG298" s="755"/>
      <c r="MIH298" s="755"/>
      <c r="MII298" s="755"/>
      <c r="MIJ298" s="755"/>
      <c r="MIK298" s="755"/>
      <c r="MIL298" s="755"/>
      <c r="MIM298" s="755"/>
      <c r="MIN298" s="755"/>
      <c r="MIO298" s="755"/>
      <c r="MIP298" s="755"/>
      <c r="MIQ298" s="755"/>
      <c r="MIR298" s="755"/>
      <c r="MIS298" s="755"/>
      <c r="MIT298" s="755"/>
      <c r="MIU298" s="755"/>
      <c r="MIV298" s="755"/>
      <c r="MIW298" s="755"/>
      <c r="MIX298" s="755"/>
      <c r="MIY298" s="755"/>
      <c r="MIZ298" s="755"/>
      <c r="MJA298" s="755"/>
      <c r="MJB298" s="755"/>
      <c r="MJC298" s="755"/>
      <c r="MJD298" s="755"/>
      <c r="MJE298" s="755"/>
      <c r="MJF298" s="755"/>
      <c r="MJG298" s="755"/>
      <c r="MJH298" s="755"/>
      <c r="MJI298" s="755"/>
      <c r="MJJ298" s="755"/>
      <c r="MJK298" s="755"/>
      <c r="MJL298" s="755"/>
      <c r="MJM298" s="755"/>
      <c r="MJN298" s="755"/>
      <c r="MJO298" s="755"/>
      <c r="MJP298" s="755"/>
      <c r="MJQ298" s="755"/>
      <c r="MJR298" s="755"/>
      <c r="MJS298" s="755"/>
      <c r="MJT298" s="755"/>
      <c r="MJU298" s="755"/>
      <c r="MJV298" s="755"/>
      <c r="MJW298" s="755"/>
      <c r="MJX298" s="755"/>
      <c r="MJY298" s="755"/>
      <c r="MJZ298" s="755"/>
      <c r="MKA298" s="755"/>
      <c r="MKB298" s="755"/>
      <c r="MKC298" s="755"/>
      <c r="MKD298" s="755"/>
      <c r="MKE298" s="755"/>
      <c r="MKF298" s="755"/>
      <c r="MKG298" s="755"/>
      <c r="MKH298" s="755"/>
      <c r="MKI298" s="755"/>
      <c r="MKJ298" s="755"/>
      <c r="MKK298" s="755"/>
      <c r="MKL298" s="755"/>
      <c r="MKM298" s="755"/>
      <c r="MKN298" s="755"/>
      <c r="MKO298" s="755"/>
      <c r="MKP298" s="755"/>
      <c r="MKQ298" s="755"/>
      <c r="MKR298" s="755"/>
      <c r="MKS298" s="755"/>
      <c r="MKT298" s="755"/>
      <c r="MKU298" s="755"/>
      <c r="MKV298" s="755"/>
      <c r="MKW298" s="755"/>
      <c r="MKX298" s="755"/>
      <c r="MKY298" s="755"/>
      <c r="MKZ298" s="755"/>
      <c r="MLA298" s="755"/>
      <c r="MLB298" s="755"/>
      <c r="MLC298" s="755"/>
      <c r="MLD298" s="755"/>
      <c r="MLE298" s="755"/>
      <c r="MLF298" s="755"/>
      <c r="MLG298" s="755"/>
      <c r="MLH298" s="755"/>
      <c r="MLI298" s="755"/>
      <c r="MLJ298" s="755"/>
      <c r="MLK298" s="755"/>
      <c r="MLL298" s="755"/>
      <c r="MLM298" s="755"/>
      <c r="MLN298" s="755"/>
      <c r="MLO298" s="755"/>
      <c r="MLP298" s="755"/>
      <c r="MLQ298" s="755"/>
      <c r="MLR298" s="755"/>
      <c r="MLS298" s="755"/>
      <c r="MLT298" s="755"/>
      <c r="MLU298" s="755"/>
      <c r="MLV298" s="755"/>
      <c r="MLW298" s="755"/>
      <c r="MLX298" s="755"/>
      <c r="MLY298" s="755"/>
      <c r="MLZ298" s="755"/>
      <c r="MMA298" s="755"/>
      <c r="MMB298" s="755"/>
      <c r="MMC298" s="755"/>
      <c r="MMD298" s="755"/>
      <c r="MME298" s="755"/>
      <c r="MMF298" s="755"/>
      <c r="MMG298" s="755"/>
      <c r="MMH298" s="755"/>
      <c r="MMI298" s="755"/>
      <c r="MMJ298" s="755"/>
      <c r="MMK298" s="755"/>
      <c r="MML298" s="755"/>
      <c r="MMM298" s="755"/>
      <c r="MMN298" s="755"/>
      <c r="MMO298" s="755"/>
      <c r="MMP298" s="755"/>
      <c r="MMQ298" s="755"/>
      <c r="MMR298" s="755"/>
      <c r="MMS298" s="755"/>
      <c r="MMT298" s="755"/>
      <c r="MMU298" s="755"/>
      <c r="MMV298" s="755"/>
      <c r="MMW298" s="755"/>
      <c r="MMX298" s="755"/>
      <c r="MMY298" s="755"/>
      <c r="MMZ298" s="755"/>
      <c r="MNA298" s="755"/>
      <c r="MNB298" s="755"/>
      <c r="MNC298" s="755"/>
      <c r="MND298" s="755"/>
      <c r="MNE298" s="755"/>
      <c r="MNF298" s="755"/>
      <c r="MNG298" s="755"/>
      <c r="MNH298" s="755"/>
      <c r="MNI298" s="755"/>
      <c r="MNJ298" s="755"/>
      <c r="MNK298" s="755"/>
      <c r="MNL298" s="755"/>
      <c r="MNM298" s="755"/>
      <c r="MNN298" s="755"/>
      <c r="MNO298" s="755"/>
      <c r="MNP298" s="755"/>
      <c r="MNQ298" s="755"/>
      <c r="MNR298" s="755"/>
      <c r="MNS298" s="755"/>
      <c r="MNT298" s="755"/>
      <c r="MNU298" s="755"/>
      <c r="MNV298" s="755"/>
      <c r="MNW298" s="755"/>
      <c r="MNX298" s="755"/>
      <c r="MNY298" s="755"/>
      <c r="MNZ298" s="755"/>
      <c r="MOA298" s="755"/>
      <c r="MOB298" s="755"/>
      <c r="MOC298" s="755"/>
      <c r="MOD298" s="755"/>
      <c r="MOE298" s="755"/>
      <c r="MOF298" s="755"/>
      <c r="MOG298" s="755"/>
      <c r="MOH298" s="755"/>
      <c r="MOI298" s="755"/>
      <c r="MOJ298" s="755"/>
      <c r="MOK298" s="755"/>
      <c r="MOL298" s="755"/>
      <c r="MOM298" s="755"/>
      <c r="MON298" s="755"/>
      <c r="MOO298" s="755"/>
      <c r="MOP298" s="755"/>
      <c r="MOQ298" s="755"/>
      <c r="MOR298" s="755"/>
      <c r="MOS298" s="755"/>
      <c r="MOT298" s="755"/>
      <c r="MOU298" s="755"/>
      <c r="MOV298" s="755"/>
      <c r="MOW298" s="755"/>
      <c r="MOX298" s="755"/>
      <c r="MOY298" s="755"/>
      <c r="MOZ298" s="755"/>
      <c r="MPA298" s="755"/>
      <c r="MPB298" s="755"/>
      <c r="MPC298" s="755"/>
      <c r="MPD298" s="755"/>
      <c r="MPE298" s="755"/>
      <c r="MPF298" s="755"/>
      <c r="MPG298" s="755"/>
      <c r="MPH298" s="755"/>
      <c r="MPI298" s="755"/>
      <c r="MPJ298" s="755"/>
      <c r="MPK298" s="755"/>
      <c r="MPL298" s="755"/>
      <c r="MPM298" s="755"/>
      <c r="MPN298" s="755"/>
      <c r="MPO298" s="755"/>
      <c r="MPP298" s="755"/>
      <c r="MPQ298" s="755"/>
      <c r="MPR298" s="755"/>
      <c r="MPS298" s="755"/>
      <c r="MPT298" s="755"/>
      <c r="MPU298" s="755"/>
      <c r="MPV298" s="755"/>
      <c r="MPW298" s="755"/>
      <c r="MPX298" s="755"/>
      <c r="MPY298" s="755"/>
      <c r="MPZ298" s="755"/>
      <c r="MQA298" s="755"/>
      <c r="MQB298" s="755"/>
      <c r="MQC298" s="755"/>
      <c r="MQD298" s="755"/>
      <c r="MQE298" s="755"/>
      <c r="MQF298" s="755"/>
      <c r="MQG298" s="755"/>
      <c r="MQH298" s="755"/>
      <c r="MQI298" s="755"/>
      <c r="MQJ298" s="755"/>
      <c r="MQK298" s="755"/>
      <c r="MQL298" s="755"/>
      <c r="MQM298" s="755"/>
      <c r="MQN298" s="755"/>
      <c r="MQO298" s="755"/>
      <c r="MQP298" s="755"/>
      <c r="MQQ298" s="755"/>
      <c r="MQR298" s="755"/>
      <c r="MQS298" s="755"/>
      <c r="MQT298" s="755"/>
      <c r="MQU298" s="755"/>
      <c r="MQV298" s="755"/>
      <c r="MQW298" s="755"/>
      <c r="MQX298" s="755"/>
      <c r="MQY298" s="755"/>
      <c r="MQZ298" s="755"/>
      <c r="MRA298" s="755"/>
      <c r="MRB298" s="755"/>
      <c r="MRC298" s="755"/>
      <c r="MRD298" s="755"/>
      <c r="MRE298" s="755"/>
      <c r="MRF298" s="755"/>
      <c r="MRG298" s="755"/>
      <c r="MRH298" s="755"/>
      <c r="MRI298" s="755"/>
      <c r="MRJ298" s="755"/>
      <c r="MRK298" s="755"/>
      <c r="MRL298" s="755"/>
      <c r="MRM298" s="755"/>
      <c r="MRN298" s="755"/>
      <c r="MRO298" s="755"/>
      <c r="MRP298" s="755"/>
      <c r="MRQ298" s="755"/>
      <c r="MRR298" s="755"/>
      <c r="MRS298" s="755"/>
      <c r="MRT298" s="755"/>
      <c r="MRU298" s="755"/>
      <c r="MRV298" s="755"/>
      <c r="MRW298" s="755"/>
      <c r="MRX298" s="755"/>
      <c r="MRY298" s="755"/>
      <c r="MRZ298" s="755"/>
      <c r="MSA298" s="755"/>
      <c r="MSB298" s="755"/>
      <c r="MSC298" s="755"/>
      <c r="MSD298" s="755"/>
      <c r="MSE298" s="755"/>
      <c r="MSF298" s="755"/>
      <c r="MSG298" s="755"/>
      <c r="MSH298" s="755"/>
      <c r="MSI298" s="755"/>
      <c r="MSJ298" s="755"/>
      <c r="MSK298" s="755"/>
      <c r="MSL298" s="755"/>
      <c r="MSM298" s="755"/>
      <c r="MSN298" s="755"/>
      <c r="MSO298" s="755"/>
      <c r="MSP298" s="755"/>
      <c r="MSQ298" s="755"/>
      <c r="MSR298" s="755"/>
      <c r="MSS298" s="755"/>
      <c r="MST298" s="755"/>
      <c r="MSU298" s="755"/>
      <c r="MSV298" s="755"/>
      <c r="MSW298" s="755"/>
      <c r="MSX298" s="755"/>
      <c r="MSY298" s="755"/>
      <c r="MSZ298" s="755"/>
      <c r="MTA298" s="755"/>
      <c r="MTB298" s="755"/>
      <c r="MTC298" s="755"/>
      <c r="MTD298" s="755"/>
      <c r="MTE298" s="755"/>
      <c r="MTF298" s="755"/>
      <c r="MTG298" s="755"/>
      <c r="MTH298" s="755"/>
      <c r="MTI298" s="755"/>
      <c r="MTJ298" s="755"/>
      <c r="MTK298" s="755"/>
      <c r="MTL298" s="755"/>
      <c r="MTM298" s="755"/>
      <c r="MTN298" s="755"/>
      <c r="MTO298" s="755"/>
      <c r="MTP298" s="755"/>
      <c r="MTQ298" s="755"/>
      <c r="MTR298" s="755"/>
      <c r="MTS298" s="755"/>
      <c r="MTT298" s="755"/>
      <c r="MTU298" s="755"/>
      <c r="MTV298" s="755"/>
      <c r="MTW298" s="755"/>
      <c r="MTX298" s="755"/>
      <c r="MTY298" s="755"/>
      <c r="MTZ298" s="755"/>
      <c r="MUA298" s="755"/>
      <c r="MUB298" s="755"/>
      <c r="MUC298" s="755"/>
      <c r="MUD298" s="755"/>
      <c r="MUE298" s="755"/>
      <c r="MUF298" s="755"/>
      <c r="MUG298" s="755"/>
      <c r="MUH298" s="755"/>
      <c r="MUI298" s="755"/>
      <c r="MUJ298" s="755"/>
      <c r="MUK298" s="755"/>
      <c r="MUL298" s="755"/>
      <c r="MUM298" s="755"/>
      <c r="MUN298" s="755"/>
      <c r="MUO298" s="755"/>
      <c r="MUP298" s="755"/>
      <c r="MUQ298" s="755"/>
      <c r="MUR298" s="755"/>
      <c r="MUS298" s="755"/>
      <c r="MUT298" s="755"/>
      <c r="MUU298" s="755"/>
      <c r="MUV298" s="755"/>
      <c r="MUW298" s="755"/>
      <c r="MUX298" s="755"/>
      <c r="MUY298" s="755"/>
      <c r="MUZ298" s="755"/>
      <c r="MVA298" s="755"/>
      <c r="MVB298" s="755"/>
      <c r="MVC298" s="755"/>
      <c r="MVD298" s="755"/>
      <c r="MVE298" s="755"/>
      <c r="MVF298" s="755"/>
      <c r="MVG298" s="755"/>
      <c r="MVH298" s="755"/>
      <c r="MVI298" s="755"/>
      <c r="MVJ298" s="755"/>
      <c r="MVK298" s="755"/>
      <c r="MVL298" s="755"/>
      <c r="MVM298" s="755"/>
      <c r="MVN298" s="755"/>
      <c r="MVO298" s="755"/>
      <c r="MVP298" s="755"/>
      <c r="MVQ298" s="755"/>
      <c r="MVR298" s="755"/>
      <c r="MVS298" s="755"/>
      <c r="MVT298" s="755"/>
      <c r="MVU298" s="755"/>
      <c r="MVV298" s="755"/>
      <c r="MVW298" s="755"/>
      <c r="MVX298" s="755"/>
      <c r="MVY298" s="755"/>
      <c r="MVZ298" s="755"/>
      <c r="MWA298" s="755"/>
      <c r="MWB298" s="755"/>
      <c r="MWC298" s="755"/>
      <c r="MWD298" s="755"/>
      <c r="MWE298" s="755"/>
      <c r="MWF298" s="755"/>
      <c r="MWG298" s="755"/>
      <c r="MWH298" s="755"/>
      <c r="MWI298" s="755"/>
      <c r="MWJ298" s="755"/>
      <c r="MWK298" s="755"/>
      <c r="MWL298" s="755"/>
      <c r="MWM298" s="755"/>
      <c r="MWN298" s="755"/>
      <c r="MWO298" s="755"/>
      <c r="MWP298" s="755"/>
      <c r="MWQ298" s="755"/>
      <c r="MWR298" s="755"/>
      <c r="MWS298" s="755"/>
      <c r="MWT298" s="755"/>
      <c r="MWU298" s="755"/>
      <c r="MWV298" s="755"/>
      <c r="MWW298" s="755"/>
      <c r="MWX298" s="755"/>
      <c r="MWY298" s="755"/>
      <c r="MWZ298" s="755"/>
      <c r="MXA298" s="755"/>
      <c r="MXB298" s="755"/>
      <c r="MXC298" s="755"/>
      <c r="MXD298" s="755"/>
      <c r="MXE298" s="755"/>
      <c r="MXF298" s="755"/>
      <c r="MXG298" s="755"/>
      <c r="MXH298" s="755"/>
      <c r="MXI298" s="755"/>
      <c r="MXJ298" s="755"/>
      <c r="MXK298" s="755"/>
      <c r="MXL298" s="755"/>
      <c r="MXM298" s="755"/>
      <c r="MXN298" s="755"/>
      <c r="MXO298" s="755"/>
      <c r="MXP298" s="755"/>
      <c r="MXQ298" s="755"/>
      <c r="MXR298" s="755"/>
      <c r="MXS298" s="755"/>
      <c r="MXT298" s="755"/>
      <c r="MXU298" s="755"/>
      <c r="MXV298" s="755"/>
      <c r="MXW298" s="755"/>
      <c r="MXX298" s="755"/>
      <c r="MXY298" s="755"/>
      <c r="MXZ298" s="755"/>
      <c r="MYA298" s="755"/>
      <c r="MYB298" s="755"/>
      <c r="MYC298" s="755"/>
      <c r="MYD298" s="755"/>
      <c r="MYE298" s="755"/>
      <c r="MYF298" s="755"/>
      <c r="MYG298" s="755"/>
      <c r="MYH298" s="755"/>
      <c r="MYI298" s="755"/>
      <c r="MYJ298" s="755"/>
      <c r="MYK298" s="755"/>
      <c r="MYL298" s="755"/>
      <c r="MYM298" s="755"/>
      <c r="MYN298" s="755"/>
      <c r="MYO298" s="755"/>
      <c r="MYP298" s="755"/>
      <c r="MYQ298" s="755"/>
      <c r="MYR298" s="755"/>
      <c r="MYS298" s="755"/>
      <c r="MYT298" s="755"/>
      <c r="MYU298" s="755"/>
      <c r="MYV298" s="755"/>
      <c r="MYW298" s="755"/>
      <c r="MYX298" s="755"/>
      <c r="MYY298" s="755"/>
      <c r="MYZ298" s="755"/>
      <c r="MZA298" s="755"/>
      <c r="MZB298" s="755"/>
      <c r="MZC298" s="755"/>
      <c r="MZD298" s="755"/>
      <c r="MZE298" s="755"/>
      <c r="MZF298" s="755"/>
      <c r="MZG298" s="755"/>
      <c r="MZH298" s="755"/>
      <c r="MZI298" s="755"/>
      <c r="MZJ298" s="755"/>
      <c r="MZK298" s="755"/>
      <c r="MZL298" s="755"/>
      <c r="MZM298" s="755"/>
      <c r="MZN298" s="755"/>
      <c r="MZO298" s="755"/>
      <c r="MZP298" s="755"/>
      <c r="MZQ298" s="755"/>
      <c r="MZR298" s="755"/>
      <c r="MZS298" s="755"/>
      <c r="MZT298" s="755"/>
      <c r="MZU298" s="755"/>
      <c r="MZV298" s="755"/>
      <c r="MZW298" s="755"/>
      <c r="MZX298" s="755"/>
      <c r="MZY298" s="755"/>
      <c r="MZZ298" s="755"/>
      <c r="NAA298" s="755"/>
      <c r="NAB298" s="755"/>
      <c r="NAC298" s="755"/>
      <c r="NAD298" s="755"/>
      <c r="NAE298" s="755"/>
      <c r="NAF298" s="755"/>
      <c r="NAG298" s="755"/>
      <c r="NAH298" s="755"/>
      <c r="NAI298" s="755"/>
      <c r="NAJ298" s="755"/>
      <c r="NAK298" s="755"/>
      <c r="NAL298" s="755"/>
      <c r="NAM298" s="755"/>
      <c r="NAN298" s="755"/>
      <c r="NAO298" s="755"/>
      <c r="NAP298" s="755"/>
      <c r="NAQ298" s="755"/>
      <c r="NAR298" s="755"/>
      <c r="NAS298" s="755"/>
      <c r="NAT298" s="755"/>
      <c r="NAU298" s="755"/>
      <c r="NAV298" s="755"/>
      <c r="NAW298" s="755"/>
      <c r="NAX298" s="755"/>
      <c r="NAY298" s="755"/>
      <c r="NAZ298" s="755"/>
      <c r="NBA298" s="755"/>
      <c r="NBB298" s="755"/>
      <c r="NBC298" s="755"/>
      <c r="NBD298" s="755"/>
      <c r="NBE298" s="755"/>
      <c r="NBF298" s="755"/>
      <c r="NBG298" s="755"/>
      <c r="NBH298" s="755"/>
      <c r="NBI298" s="755"/>
      <c r="NBJ298" s="755"/>
      <c r="NBK298" s="755"/>
      <c r="NBL298" s="755"/>
      <c r="NBM298" s="755"/>
      <c r="NBN298" s="755"/>
      <c r="NBO298" s="755"/>
      <c r="NBP298" s="755"/>
      <c r="NBQ298" s="755"/>
      <c r="NBR298" s="755"/>
      <c r="NBS298" s="755"/>
      <c r="NBT298" s="755"/>
      <c r="NBU298" s="755"/>
      <c r="NBV298" s="755"/>
      <c r="NBW298" s="755"/>
      <c r="NBX298" s="755"/>
      <c r="NBY298" s="755"/>
      <c r="NBZ298" s="755"/>
      <c r="NCA298" s="755"/>
      <c r="NCB298" s="755"/>
      <c r="NCC298" s="755"/>
      <c r="NCD298" s="755"/>
      <c r="NCE298" s="755"/>
      <c r="NCF298" s="755"/>
      <c r="NCG298" s="755"/>
      <c r="NCH298" s="755"/>
      <c r="NCI298" s="755"/>
      <c r="NCJ298" s="755"/>
      <c r="NCK298" s="755"/>
      <c r="NCL298" s="755"/>
      <c r="NCM298" s="755"/>
      <c r="NCN298" s="755"/>
      <c r="NCO298" s="755"/>
      <c r="NCP298" s="755"/>
      <c r="NCQ298" s="755"/>
      <c r="NCR298" s="755"/>
      <c r="NCS298" s="755"/>
      <c r="NCT298" s="755"/>
      <c r="NCU298" s="755"/>
      <c r="NCV298" s="755"/>
      <c r="NCW298" s="755"/>
      <c r="NCX298" s="755"/>
      <c r="NCY298" s="755"/>
      <c r="NCZ298" s="755"/>
      <c r="NDA298" s="755"/>
      <c r="NDB298" s="755"/>
      <c r="NDC298" s="755"/>
      <c r="NDD298" s="755"/>
      <c r="NDE298" s="755"/>
      <c r="NDF298" s="755"/>
      <c r="NDG298" s="755"/>
      <c r="NDH298" s="755"/>
      <c r="NDI298" s="755"/>
      <c r="NDJ298" s="755"/>
      <c r="NDK298" s="755"/>
      <c r="NDL298" s="755"/>
      <c r="NDM298" s="755"/>
      <c r="NDN298" s="755"/>
      <c r="NDO298" s="755"/>
      <c r="NDP298" s="755"/>
      <c r="NDQ298" s="755"/>
      <c r="NDR298" s="755"/>
      <c r="NDS298" s="755"/>
      <c r="NDT298" s="755"/>
      <c r="NDU298" s="755"/>
      <c r="NDV298" s="755"/>
      <c r="NDW298" s="755"/>
      <c r="NDX298" s="755"/>
      <c r="NDY298" s="755"/>
      <c r="NDZ298" s="755"/>
      <c r="NEA298" s="755"/>
      <c r="NEB298" s="755"/>
      <c r="NEC298" s="755"/>
      <c r="NED298" s="755"/>
      <c r="NEE298" s="755"/>
      <c r="NEF298" s="755"/>
      <c r="NEG298" s="755"/>
      <c r="NEH298" s="755"/>
      <c r="NEI298" s="755"/>
      <c r="NEJ298" s="755"/>
      <c r="NEK298" s="755"/>
      <c r="NEL298" s="755"/>
      <c r="NEM298" s="755"/>
      <c r="NEN298" s="755"/>
      <c r="NEO298" s="755"/>
      <c r="NEP298" s="755"/>
      <c r="NEQ298" s="755"/>
      <c r="NER298" s="755"/>
      <c r="NES298" s="755"/>
      <c r="NET298" s="755"/>
      <c r="NEU298" s="755"/>
      <c r="NEV298" s="755"/>
      <c r="NEW298" s="755"/>
      <c r="NEX298" s="755"/>
      <c r="NEY298" s="755"/>
      <c r="NEZ298" s="755"/>
      <c r="NFA298" s="755"/>
      <c r="NFB298" s="755"/>
      <c r="NFC298" s="755"/>
      <c r="NFD298" s="755"/>
      <c r="NFE298" s="755"/>
      <c r="NFF298" s="755"/>
      <c r="NFG298" s="755"/>
      <c r="NFH298" s="755"/>
      <c r="NFI298" s="755"/>
      <c r="NFJ298" s="755"/>
      <c r="NFK298" s="755"/>
      <c r="NFL298" s="755"/>
      <c r="NFM298" s="755"/>
      <c r="NFN298" s="755"/>
      <c r="NFO298" s="755"/>
      <c r="NFP298" s="755"/>
      <c r="NFQ298" s="755"/>
      <c r="NFR298" s="755"/>
      <c r="NFS298" s="755"/>
      <c r="NFT298" s="755"/>
      <c r="NFU298" s="755"/>
      <c r="NFV298" s="755"/>
      <c r="NFW298" s="755"/>
      <c r="NFX298" s="755"/>
      <c r="NFY298" s="755"/>
      <c r="NFZ298" s="755"/>
      <c r="NGA298" s="755"/>
      <c r="NGB298" s="755"/>
      <c r="NGC298" s="755"/>
      <c r="NGD298" s="755"/>
      <c r="NGE298" s="755"/>
      <c r="NGF298" s="755"/>
      <c r="NGG298" s="755"/>
      <c r="NGH298" s="755"/>
      <c r="NGI298" s="755"/>
      <c r="NGJ298" s="755"/>
      <c r="NGK298" s="755"/>
      <c r="NGL298" s="755"/>
      <c r="NGM298" s="755"/>
      <c r="NGN298" s="755"/>
      <c r="NGO298" s="755"/>
      <c r="NGP298" s="755"/>
      <c r="NGQ298" s="755"/>
      <c r="NGR298" s="755"/>
      <c r="NGS298" s="755"/>
      <c r="NGT298" s="755"/>
      <c r="NGU298" s="755"/>
      <c r="NGV298" s="755"/>
      <c r="NGW298" s="755"/>
      <c r="NGX298" s="755"/>
      <c r="NGY298" s="755"/>
      <c r="NGZ298" s="755"/>
      <c r="NHA298" s="755"/>
      <c r="NHB298" s="755"/>
      <c r="NHC298" s="755"/>
      <c r="NHD298" s="755"/>
      <c r="NHE298" s="755"/>
      <c r="NHF298" s="755"/>
      <c r="NHG298" s="755"/>
      <c r="NHH298" s="755"/>
      <c r="NHI298" s="755"/>
      <c r="NHJ298" s="755"/>
      <c r="NHK298" s="755"/>
      <c r="NHL298" s="755"/>
      <c r="NHM298" s="755"/>
      <c r="NHN298" s="755"/>
      <c r="NHO298" s="755"/>
      <c r="NHP298" s="755"/>
      <c r="NHQ298" s="755"/>
      <c r="NHR298" s="755"/>
      <c r="NHS298" s="755"/>
      <c r="NHT298" s="755"/>
      <c r="NHU298" s="755"/>
      <c r="NHV298" s="755"/>
      <c r="NHW298" s="755"/>
      <c r="NHX298" s="755"/>
      <c r="NHY298" s="755"/>
      <c r="NHZ298" s="755"/>
      <c r="NIA298" s="755"/>
      <c r="NIB298" s="755"/>
      <c r="NIC298" s="755"/>
      <c r="NID298" s="755"/>
      <c r="NIE298" s="755"/>
      <c r="NIF298" s="755"/>
      <c r="NIG298" s="755"/>
      <c r="NIH298" s="755"/>
      <c r="NII298" s="755"/>
      <c r="NIJ298" s="755"/>
      <c r="NIK298" s="755"/>
      <c r="NIL298" s="755"/>
      <c r="NIM298" s="755"/>
      <c r="NIN298" s="755"/>
      <c r="NIO298" s="755"/>
      <c r="NIP298" s="755"/>
      <c r="NIQ298" s="755"/>
      <c r="NIR298" s="755"/>
      <c r="NIS298" s="755"/>
      <c r="NIT298" s="755"/>
      <c r="NIU298" s="755"/>
      <c r="NIV298" s="755"/>
      <c r="NIW298" s="755"/>
      <c r="NIX298" s="755"/>
      <c r="NIY298" s="755"/>
      <c r="NIZ298" s="755"/>
      <c r="NJA298" s="755"/>
      <c r="NJB298" s="755"/>
      <c r="NJC298" s="755"/>
      <c r="NJD298" s="755"/>
      <c r="NJE298" s="755"/>
      <c r="NJF298" s="755"/>
      <c r="NJG298" s="755"/>
      <c r="NJH298" s="755"/>
      <c r="NJI298" s="755"/>
      <c r="NJJ298" s="755"/>
      <c r="NJK298" s="755"/>
      <c r="NJL298" s="755"/>
      <c r="NJM298" s="755"/>
      <c r="NJN298" s="755"/>
      <c r="NJO298" s="755"/>
      <c r="NJP298" s="755"/>
      <c r="NJQ298" s="755"/>
      <c r="NJR298" s="755"/>
      <c r="NJS298" s="755"/>
      <c r="NJT298" s="755"/>
      <c r="NJU298" s="755"/>
      <c r="NJV298" s="755"/>
      <c r="NJW298" s="755"/>
      <c r="NJX298" s="755"/>
      <c r="NJY298" s="755"/>
      <c r="NJZ298" s="755"/>
      <c r="NKA298" s="755"/>
      <c r="NKB298" s="755"/>
      <c r="NKC298" s="755"/>
      <c r="NKD298" s="755"/>
      <c r="NKE298" s="755"/>
      <c r="NKF298" s="755"/>
      <c r="NKG298" s="755"/>
      <c r="NKH298" s="755"/>
      <c r="NKI298" s="755"/>
      <c r="NKJ298" s="755"/>
      <c r="NKK298" s="755"/>
      <c r="NKL298" s="755"/>
      <c r="NKM298" s="755"/>
      <c r="NKN298" s="755"/>
      <c r="NKO298" s="755"/>
      <c r="NKP298" s="755"/>
      <c r="NKQ298" s="755"/>
      <c r="NKR298" s="755"/>
      <c r="NKS298" s="755"/>
      <c r="NKT298" s="755"/>
      <c r="NKU298" s="755"/>
      <c r="NKV298" s="755"/>
      <c r="NKW298" s="755"/>
      <c r="NKX298" s="755"/>
      <c r="NKY298" s="755"/>
      <c r="NKZ298" s="755"/>
      <c r="NLA298" s="755"/>
      <c r="NLB298" s="755"/>
      <c r="NLC298" s="755"/>
      <c r="NLD298" s="755"/>
      <c r="NLE298" s="755"/>
      <c r="NLF298" s="755"/>
      <c r="NLG298" s="755"/>
      <c r="NLH298" s="755"/>
      <c r="NLI298" s="755"/>
      <c r="NLJ298" s="755"/>
      <c r="NLK298" s="755"/>
      <c r="NLL298" s="755"/>
      <c r="NLM298" s="755"/>
      <c r="NLN298" s="755"/>
      <c r="NLO298" s="755"/>
      <c r="NLP298" s="755"/>
      <c r="NLQ298" s="755"/>
      <c r="NLR298" s="755"/>
      <c r="NLS298" s="755"/>
      <c r="NLT298" s="755"/>
      <c r="NLU298" s="755"/>
      <c r="NLV298" s="755"/>
      <c r="NLW298" s="755"/>
      <c r="NLX298" s="755"/>
      <c r="NLY298" s="755"/>
      <c r="NLZ298" s="755"/>
      <c r="NMA298" s="755"/>
      <c r="NMB298" s="755"/>
      <c r="NMC298" s="755"/>
      <c r="NMD298" s="755"/>
      <c r="NME298" s="755"/>
      <c r="NMF298" s="755"/>
      <c r="NMG298" s="755"/>
      <c r="NMH298" s="755"/>
      <c r="NMI298" s="755"/>
      <c r="NMJ298" s="755"/>
      <c r="NMK298" s="755"/>
      <c r="NML298" s="755"/>
      <c r="NMM298" s="755"/>
      <c r="NMN298" s="755"/>
      <c r="NMO298" s="755"/>
      <c r="NMP298" s="755"/>
      <c r="NMQ298" s="755"/>
      <c r="NMR298" s="755"/>
      <c r="NMS298" s="755"/>
      <c r="NMT298" s="755"/>
      <c r="NMU298" s="755"/>
      <c r="NMV298" s="755"/>
      <c r="NMW298" s="755"/>
      <c r="NMX298" s="755"/>
      <c r="NMY298" s="755"/>
      <c r="NMZ298" s="755"/>
      <c r="NNA298" s="755"/>
      <c r="NNB298" s="755"/>
      <c r="NNC298" s="755"/>
      <c r="NND298" s="755"/>
      <c r="NNE298" s="755"/>
      <c r="NNF298" s="755"/>
      <c r="NNG298" s="755"/>
      <c r="NNH298" s="755"/>
      <c r="NNI298" s="755"/>
      <c r="NNJ298" s="755"/>
      <c r="NNK298" s="755"/>
      <c r="NNL298" s="755"/>
      <c r="NNM298" s="755"/>
      <c r="NNN298" s="755"/>
      <c r="NNO298" s="755"/>
      <c r="NNP298" s="755"/>
      <c r="NNQ298" s="755"/>
      <c r="NNR298" s="755"/>
      <c r="NNS298" s="755"/>
      <c r="NNT298" s="755"/>
      <c r="NNU298" s="755"/>
      <c r="NNV298" s="755"/>
      <c r="NNW298" s="755"/>
      <c r="NNX298" s="755"/>
      <c r="NNY298" s="755"/>
      <c r="NNZ298" s="755"/>
      <c r="NOA298" s="755"/>
      <c r="NOB298" s="755"/>
      <c r="NOC298" s="755"/>
      <c r="NOD298" s="755"/>
      <c r="NOE298" s="755"/>
      <c r="NOF298" s="755"/>
      <c r="NOG298" s="755"/>
      <c r="NOH298" s="755"/>
      <c r="NOI298" s="755"/>
      <c r="NOJ298" s="755"/>
      <c r="NOK298" s="755"/>
      <c r="NOL298" s="755"/>
      <c r="NOM298" s="755"/>
      <c r="NON298" s="755"/>
      <c r="NOO298" s="755"/>
      <c r="NOP298" s="755"/>
      <c r="NOQ298" s="755"/>
      <c r="NOR298" s="755"/>
      <c r="NOS298" s="755"/>
      <c r="NOT298" s="755"/>
      <c r="NOU298" s="755"/>
      <c r="NOV298" s="755"/>
      <c r="NOW298" s="755"/>
      <c r="NOX298" s="755"/>
      <c r="NOY298" s="755"/>
      <c r="NOZ298" s="755"/>
      <c r="NPA298" s="755"/>
      <c r="NPB298" s="755"/>
      <c r="NPC298" s="755"/>
      <c r="NPD298" s="755"/>
      <c r="NPE298" s="755"/>
      <c r="NPF298" s="755"/>
      <c r="NPG298" s="755"/>
      <c r="NPH298" s="755"/>
      <c r="NPI298" s="755"/>
      <c r="NPJ298" s="755"/>
      <c r="NPK298" s="755"/>
      <c r="NPL298" s="755"/>
      <c r="NPM298" s="755"/>
      <c r="NPN298" s="755"/>
      <c r="NPO298" s="755"/>
      <c r="NPP298" s="755"/>
      <c r="NPQ298" s="755"/>
      <c r="NPR298" s="755"/>
      <c r="NPS298" s="755"/>
      <c r="NPT298" s="755"/>
      <c r="NPU298" s="755"/>
      <c r="NPV298" s="755"/>
      <c r="NPW298" s="755"/>
      <c r="NPX298" s="755"/>
      <c r="NPY298" s="755"/>
      <c r="NPZ298" s="755"/>
      <c r="NQA298" s="755"/>
      <c r="NQB298" s="755"/>
      <c r="NQC298" s="755"/>
      <c r="NQD298" s="755"/>
      <c r="NQE298" s="755"/>
      <c r="NQF298" s="755"/>
      <c r="NQG298" s="755"/>
      <c r="NQH298" s="755"/>
      <c r="NQI298" s="755"/>
      <c r="NQJ298" s="755"/>
      <c r="NQK298" s="755"/>
      <c r="NQL298" s="755"/>
      <c r="NQM298" s="755"/>
      <c r="NQN298" s="755"/>
      <c r="NQO298" s="755"/>
      <c r="NQP298" s="755"/>
      <c r="NQQ298" s="755"/>
      <c r="NQR298" s="755"/>
      <c r="NQS298" s="755"/>
      <c r="NQT298" s="755"/>
      <c r="NQU298" s="755"/>
      <c r="NQV298" s="755"/>
      <c r="NQW298" s="755"/>
      <c r="NQX298" s="755"/>
      <c r="NQY298" s="755"/>
      <c r="NQZ298" s="755"/>
      <c r="NRA298" s="755"/>
      <c r="NRB298" s="755"/>
      <c r="NRC298" s="755"/>
      <c r="NRD298" s="755"/>
      <c r="NRE298" s="755"/>
      <c r="NRF298" s="755"/>
      <c r="NRG298" s="755"/>
      <c r="NRH298" s="755"/>
      <c r="NRI298" s="755"/>
      <c r="NRJ298" s="755"/>
      <c r="NRK298" s="755"/>
      <c r="NRL298" s="755"/>
      <c r="NRM298" s="755"/>
      <c r="NRN298" s="755"/>
      <c r="NRO298" s="755"/>
      <c r="NRP298" s="755"/>
      <c r="NRQ298" s="755"/>
      <c r="NRR298" s="755"/>
      <c r="NRS298" s="755"/>
      <c r="NRT298" s="755"/>
      <c r="NRU298" s="755"/>
      <c r="NRV298" s="755"/>
      <c r="NRW298" s="755"/>
      <c r="NRX298" s="755"/>
      <c r="NRY298" s="755"/>
      <c r="NRZ298" s="755"/>
      <c r="NSA298" s="755"/>
      <c r="NSB298" s="755"/>
      <c r="NSC298" s="755"/>
      <c r="NSD298" s="755"/>
      <c r="NSE298" s="755"/>
      <c r="NSF298" s="755"/>
      <c r="NSG298" s="755"/>
      <c r="NSH298" s="755"/>
      <c r="NSI298" s="755"/>
      <c r="NSJ298" s="755"/>
      <c r="NSK298" s="755"/>
      <c r="NSL298" s="755"/>
      <c r="NSM298" s="755"/>
      <c r="NSN298" s="755"/>
      <c r="NSO298" s="755"/>
      <c r="NSP298" s="755"/>
      <c r="NSQ298" s="755"/>
      <c r="NSR298" s="755"/>
      <c r="NSS298" s="755"/>
      <c r="NST298" s="755"/>
      <c r="NSU298" s="755"/>
      <c r="NSV298" s="755"/>
      <c r="NSW298" s="755"/>
      <c r="NSX298" s="755"/>
      <c r="NSY298" s="755"/>
      <c r="NSZ298" s="755"/>
      <c r="NTA298" s="755"/>
      <c r="NTB298" s="755"/>
      <c r="NTC298" s="755"/>
      <c r="NTD298" s="755"/>
      <c r="NTE298" s="755"/>
      <c r="NTF298" s="755"/>
      <c r="NTG298" s="755"/>
      <c r="NTH298" s="755"/>
      <c r="NTI298" s="755"/>
      <c r="NTJ298" s="755"/>
      <c r="NTK298" s="755"/>
      <c r="NTL298" s="755"/>
      <c r="NTM298" s="755"/>
      <c r="NTN298" s="755"/>
      <c r="NTO298" s="755"/>
      <c r="NTP298" s="755"/>
      <c r="NTQ298" s="755"/>
      <c r="NTR298" s="755"/>
      <c r="NTS298" s="755"/>
      <c r="NTT298" s="755"/>
      <c r="NTU298" s="755"/>
      <c r="NTV298" s="755"/>
      <c r="NTW298" s="755"/>
      <c r="NTX298" s="755"/>
      <c r="NTY298" s="755"/>
      <c r="NTZ298" s="755"/>
      <c r="NUA298" s="755"/>
      <c r="NUB298" s="755"/>
      <c r="NUC298" s="755"/>
      <c r="NUD298" s="755"/>
      <c r="NUE298" s="755"/>
      <c r="NUF298" s="755"/>
      <c r="NUG298" s="755"/>
      <c r="NUH298" s="755"/>
      <c r="NUI298" s="755"/>
      <c r="NUJ298" s="755"/>
      <c r="NUK298" s="755"/>
      <c r="NUL298" s="755"/>
      <c r="NUM298" s="755"/>
      <c r="NUN298" s="755"/>
      <c r="NUO298" s="755"/>
      <c r="NUP298" s="755"/>
      <c r="NUQ298" s="755"/>
      <c r="NUR298" s="755"/>
      <c r="NUS298" s="755"/>
      <c r="NUT298" s="755"/>
      <c r="NUU298" s="755"/>
      <c r="NUV298" s="755"/>
      <c r="NUW298" s="755"/>
      <c r="NUX298" s="755"/>
      <c r="NUY298" s="755"/>
      <c r="NUZ298" s="755"/>
      <c r="NVA298" s="755"/>
      <c r="NVB298" s="755"/>
      <c r="NVC298" s="755"/>
      <c r="NVD298" s="755"/>
      <c r="NVE298" s="755"/>
      <c r="NVF298" s="755"/>
      <c r="NVG298" s="755"/>
      <c r="NVH298" s="755"/>
      <c r="NVI298" s="755"/>
      <c r="NVJ298" s="755"/>
      <c r="NVK298" s="755"/>
      <c r="NVL298" s="755"/>
      <c r="NVM298" s="755"/>
      <c r="NVN298" s="755"/>
      <c r="NVO298" s="755"/>
      <c r="NVP298" s="755"/>
      <c r="NVQ298" s="755"/>
      <c r="NVR298" s="755"/>
      <c r="NVS298" s="755"/>
      <c r="NVT298" s="755"/>
      <c r="NVU298" s="755"/>
      <c r="NVV298" s="755"/>
      <c r="NVW298" s="755"/>
      <c r="NVX298" s="755"/>
      <c r="NVY298" s="755"/>
      <c r="NVZ298" s="755"/>
      <c r="NWA298" s="755"/>
      <c r="NWB298" s="755"/>
      <c r="NWC298" s="755"/>
      <c r="NWD298" s="755"/>
      <c r="NWE298" s="755"/>
      <c r="NWF298" s="755"/>
      <c r="NWG298" s="755"/>
      <c r="NWH298" s="755"/>
      <c r="NWI298" s="755"/>
      <c r="NWJ298" s="755"/>
      <c r="NWK298" s="755"/>
      <c r="NWL298" s="755"/>
      <c r="NWM298" s="755"/>
      <c r="NWN298" s="755"/>
      <c r="NWO298" s="755"/>
      <c r="NWP298" s="755"/>
      <c r="NWQ298" s="755"/>
      <c r="NWR298" s="755"/>
      <c r="NWS298" s="755"/>
      <c r="NWT298" s="755"/>
      <c r="NWU298" s="755"/>
      <c r="NWV298" s="755"/>
      <c r="NWW298" s="755"/>
      <c r="NWX298" s="755"/>
      <c r="NWY298" s="755"/>
      <c r="NWZ298" s="755"/>
      <c r="NXA298" s="755"/>
      <c r="NXB298" s="755"/>
      <c r="NXC298" s="755"/>
      <c r="NXD298" s="755"/>
      <c r="NXE298" s="755"/>
      <c r="NXF298" s="755"/>
      <c r="NXG298" s="755"/>
      <c r="NXH298" s="755"/>
      <c r="NXI298" s="755"/>
      <c r="NXJ298" s="755"/>
      <c r="NXK298" s="755"/>
      <c r="NXL298" s="755"/>
      <c r="NXM298" s="755"/>
      <c r="NXN298" s="755"/>
      <c r="NXO298" s="755"/>
      <c r="NXP298" s="755"/>
      <c r="NXQ298" s="755"/>
      <c r="NXR298" s="755"/>
      <c r="NXS298" s="755"/>
      <c r="NXT298" s="755"/>
      <c r="NXU298" s="755"/>
      <c r="NXV298" s="755"/>
      <c r="NXW298" s="755"/>
      <c r="NXX298" s="755"/>
      <c r="NXY298" s="755"/>
      <c r="NXZ298" s="755"/>
      <c r="NYA298" s="755"/>
      <c r="NYB298" s="755"/>
      <c r="NYC298" s="755"/>
      <c r="NYD298" s="755"/>
      <c r="NYE298" s="755"/>
      <c r="NYF298" s="755"/>
      <c r="NYG298" s="755"/>
      <c r="NYH298" s="755"/>
      <c r="NYI298" s="755"/>
      <c r="NYJ298" s="755"/>
      <c r="NYK298" s="755"/>
      <c r="NYL298" s="755"/>
      <c r="NYM298" s="755"/>
      <c r="NYN298" s="755"/>
      <c r="NYO298" s="755"/>
      <c r="NYP298" s="755"/>
      <c r="NYQ298" s="755"/>
      <c r="NYR298" s="755"/>
      <c r="NYS298" s="755"/>
      <c r="NYT298" s="755"/>
      <c r="NYU298" s="755"/>
      <c r="NYV298" s="755"/>
      <c r="NYW298" s="755"/>
      <c r="NYX298" s="755"/>
      <c r="NYY298" s="755"/>
      <c r="NYZ298" s="755"/>
      <c r="NZA298" s="755"/>
      <c r="NZB298" s="755"/>
      <c r="NZC298" s="755"/>
      <c r="NZD298" s="755"/>
      <c r="NZE298" s="755"/>
      <c r="NZF298" s="755"/>
      <c r="NZG298" s="755"/>
      <c r="NZH298" s="755"/>
      <c r="NZI298" s="755"/>
      <c r="NZJ298" s="755"/>
      <c r="NZK298" s="755"/>
      <c r="NZL298" s="755"/>
      <c r="NZM298" s="755"/>
      <c r="NZN298" s="755"/>
      <c r="NZO298" s="755"/>
      <c r="NZP298" s="755"/>
      <c r="NZQ298" s="755"/>
      <c r="NZR298" s="755"/>
      <c r="NZS298" s="755"/>
      <c r="NZT298" s="755"/>
      <c r="NZU298" s="755"/>
      <c r="NZV298" s="755"/>
      <c r="NZW298" s="755"/>
      <c r="NZX298" s="755"/>
      <c r="NZY298" s="755"/>
      <c r="NZZ298" s="755"/>
      <c r="OAA298" s="755"/>
      <c r="OAB298" s="755"/>
      <c r="OAC298" s="755"/>
      <c r="OAD298" s="755"/>
      <c r="OAE298" s="755"/>
      <c r="OAF298" s="755"/>
      <c r="OAG298" s="755"/>
      <c r="OAH298" s="755"/>
      <c r="OAI298" s="755"/>
      <c r="OAJ298" s="755"/>
      <c r="OAK298" s="755"/>
      <c r="OAL298" s="755"/>
      <c r="OAM298" s="755"/>
      <c r="OAN298" s="755"/>
      <c r="OAO298" s="755"/>
      <c r="OAP298" s="755"/>
      <c r="OAQ298" s="755"/>
      <c r="OAR298" s="755"/>
      <c r="OAS298" s="755"/>
      <c r="OAT298" s="755"/>
      <c r="OAU298" s="755"/>
      <c r="OAV298" s="755"/>
      <c r="OAW298" s="755"/>
      <c r="OAX298" s="755"/>
      <c r="OAY298" s="755"/>
      <c r="OAZ298" s="755"/>
      <c r="OBA298" s="755"/>
      <c r="OBB298" s="755"/>
      <c r="OBC298" s="755"/>
      <c r="OBD298" s="755"/>
      <c r="OBE298" s="755"/>
      <c r="OBF298" s="755"/>
      <c r="OBG298" s="755"/>
      <c r="OBH298" s="755"/>
      <c r="OBI298" s="755"/>
      <c r="OBJ298" s="755"/>
      <c r="OBK298" s="755"/>
      <c r="OBL298" s="755"/>
      <c r="OBM298" s="755"/>
      <c r="OBN298" s="755"/>
      <c r="OBO298" s="755"/>
      <c r="OBP298" s="755"/>
      <c r="OBQ298" s="755"/>
      <c r="OBR298" s="755"/>
      <c r="OBS298" s="755"/>
      <c r="OBT298" s="755"/>
      <c r="OBU298" s="755"/>
      <c r="OBV298" s="755"/>
      <c r="OBW298" s="755"/>
      <c r="OBX298" s="755"/>
      <c r="OBY298" s="755"/>
      <c r="OBZ298" s="755"/>
      <c r="OCA298" s="755"/>
      <c r="OCB298" s="755"/>
      <c r="OCC298" s="755"/>
      <c r="OCD298" s="755"/>
      <c r="OCE298" s="755"/>
      <c r="OCF298" s="755"/>
      <c r="OCG298" s="755"/>
      <c r="OCH298" s="755"/>
      <c r="OCI298" s="755"/>
      <c r="OCJ298" s="755"/>
      <c r="OCK298" s="755"/>
      <c r="OCL298" s="755"/>
      <c r="OCM298" s="755"/>
      <c r="OCN298" s="755"/>
      <c r="OCO298" s="755"/>
      <c r="OCP298" s="755"/>
      <c r="OCQ298" s="755"/>
      <c r="OCR298" s="755"/>
      <c r="OCS298" s="755"/>
      <c r="OCT298" s="755"/>
      <c r="OCU298" s="755"/>
      <c r="OCV298" s="755"/>
      <c r="OCW298" s="755"/>
      <c r="OCX298" s="755"/>
      <c r="OCY298" s="755"/>
      <c r="OCZ298" s="755"/>
      <c r="ODA298" s="755"/>
      <c r="ODB298" s="755"/>
      <c r="ODC298" s="755"/>
      <c r="ODD298" s="755"/>
      <c r="ODE298" s="755"/>
      <c r="ODF298" s="755"/>
      <c r="ODG298" s="755"/>
      <c r="ODH298" s="755"/>
      <c r="ODI298" s="755"/>
      <c r="ODJ298" s="755"/>
      <c r="ODK298" s="755"/>
      <c r="ODL298" s="755"/>
      <c r="ODM298" s="755"/>
      <c r="ODN298" s="755"/>
      <c r="ODO298" s="755"/>
      <c r="ODP298" s="755"/>
      <c r="ODQ298" s="755"/>
      <c r="ODR298" s="755"/>
      <c r="ODS298" s="755"/>
      <c r="ODT298" s="755"/>
      <c r="ODU298" s="755"/>
      <c r="ODV298" s="755"/>
      <c r="ODW298" s="755"/>
      <c r="ODX298" s="755"/>
      <c r="ODY298" s="755"/>
      <c r="ODZ298" s="755"/>
      <c r="OEA298" s="755"/>
      <c r="OEB298" s="755"/>
      <c r="OEC298" s="755"/>
      <c r="OED298" s="755"/>
      <c r="OEE298" s="755"/>
      <c r="OEF298" s="755"/>
      <c r="OEG298" s="755"/>
      <c r="OEH298" s="755"/>
      <c r="OEI298" s="755"/>
      <c r="OEJ298" s="755"/>
      <c r="OEK298" s="755"/>
      <c r="OEL298" s="755"/>
      <c r="OEM298" s="755"/>
      <c r="OEN298" s="755"/>
      <c r="OEO298" s="755"/>
      <c r="OEP298" s="755"/>
      <c r="OEQ298" s="755"/>
      <c r="OER298" s="755"/>
      <c r="OES298" s="755"/>
      <c r="OET298" s="755"/>
      <c r="OEU298" s="755"/>
      <c r="OEV298" s="755"/>
      <c r="OEW298" s="755"/>
      <c r="OEX298" s="755"/>
      <c r="OEY298" s="755"/>
      <c r="OEZ298" s="755"/>
      <c r="OFA298" s="755"/>
      <c r="OFB298" s="755"/>
      <c r="OFC298" s="755"/>
      <c r="OFD298" s="755"/>
      <c r="OFE298" s="755"/>
      <c r="OFF298" s="755"/>
      <c r="OFG298" s="755"/>
      <c r="OFH298" s="755"/>
      <c r="OFI298" s="755"/>
      <c r="OFJ298" s="755"/>
      <c r="OFK298" s="755"/>
      <c r="OFL298" s="755"/>
      <c r="OFM298" s="755"/>
      <c r="OFN298" s="755"/>
      <c r="OFO298" s="755"/>
      <c r="OFP298" s="755"/>
      <c r="OFQ298" s="755"/>
      <c r="OFR298" s="755"/>
      <c r="OFS298" s="755"/>
      <c r="OFT298" s="755"/>
      <c r="OFU298" s="755"/>
      <c r="OFV298" s="755"/>
      <c r="OFW298" s="755"/>
      <c r="OFX298" s="755"/>
      <c r="OFY298" s="755"/>
      <c r="OFZ298" s="755"/>
      <c r="OGA298" s="755"/>
      <c r="OGB298" s="755"/>
      <c r="OGC298" s="755"/>
      <c r="OGD298" s="755"/>
      <c r="OGE298" s="755"/>
      <c r="OGF298" s="755"/>
      <c r="OGG298" s="755"/>
      <c r="OGH298" s="755"/>
      <c r="OGI298" s="755"/>
      <c r="OGJ298" s="755"/>
      <c r="OGK298" s="755"/>
      <c r="OGL298" s="755"/>
      <c r="OGM298" s="755"/>
      <c r="OGN298" s="755"/>
      <c r="OGO298" s="755"/>
      <c r="OGP298" s="755"/>
      <c r="OGQ298" s="755"/>
      <c r="OGR298" s="755"/>
      <c r="OGS298" s="755"/>
      <c r="OGT298" s="755"/>
      <c r="OGU298" s="755"/>
      <c r="OGV298" s="755"/>
      <c r="OGW298" s="755"/>
      <c r="OGX298" s="755"/>
      <c r="OGY298" s="755"/>
      <c r="OGZ298" s="755"/>
      <c r="OHA298" s="755"/>
      <c r="OHB298" s="755"/>
      <c r="OHC298" s="755"/>
      <c r="OHD298" s="755"/>
      <c r="OHE298" s="755"/>
      <c r="OHF298" s="755"/>
      <c r="OHG298" s="755"/>
      <c r="OHH298" s="755"/>
      <c r="OHI298" s="755"/>
      <c r="OHJ298" s="755"/>
      <c r="OHK298" s="755"/>
      <c r="OHL298" s="755"/>
      <c r="OHM298" s="755"/>
      <c r="OHN298" s="755"/>
      <c r="OHO298" s="755"/>
      <c r="OHP298" s="755"/>
      <c r="OHQ298" s="755"/>
      <c r="OHR298" s="755"/>
      <c r="OHS298" s="755"/>
      <c r="OHT298" s="755"/>
      <c r="OHU298" s="755"/>
      <c r="OHV298" s="755"/>
      <c r="OHW298" s="755"/>
      <c r="OHX298" s="755"/>
      <c r="OHY298" s="755"/>
      <c r="OHZ298" s="755"/>
      <c r="OIA298" s="755"/>
      <c r="OIB298" s="755"/>
      <c r="OIC298" s="755"/>
      <c r="OID298" s="755"/>
      <c r="OIE298" s="755"/>
      <c r="OIF298" s="755"/>
      <c r="OIG298" s="755"/>
      <c r="OIH298" s="755"/>
      <c r="OII298" s="755"/>
      <c r="OIJ298" s="755"/>
      <c r="OIK298" s="755"/>
      <c r="OIL298" s="755"/>
      <c r="OIM298" s="755"/>
      <c r="OIN298" s="755"/>
      <c r="OIO298" s="755"/>
      <c r="OIP298" s="755"/>
      <c r="OIQ298" s="755"/>
      <c r="OIR298" s="755"/>
      <c r="OIS298" s="755"/>
      <c r="OIT298" s="755"/>
      <c r="OIU298" s="755"/>
      <c r="OIV298" s="755"/>
      <c r="OIW298" s="755"/>
      <c r="OIX298" s="755"/>
      <c r="OIY298" s="755"/>
      <c r="OIZ298" s="755"/>
      <c r="OJA298" s="755"/>
      <c r="OJB298" s="755"/>
      <c r="OJC298" s="755"/>
      <c r="OJD298" s="755"/>
      <c r="OJE298" s="755"/>
      <c r="OJF298" s="755"/>
      <c r="OJG298" s="755"/>
      <c r="OJH298" s="755"/>
      <c r="OJI298" s="755"/>
      <c r="OJJ298" s="755"/>
      <c r="OJK298" s="755"/>
      <c r="OJL298" s="755"/>
      <c r="OJM298" s="755"/>
      <c r="OJN298" s="755"/>
      <c r="OJO298" s="755"/>
      <c r="OJP298" s="755"/>
      <c r="OJQ298" s="755"/>
      <c r="OJR298" s="755"/>
      <c r="OJS298" s="755"/>
      <c r="OJT298" s="755"/>
      <c r="OJU298" s="755"/>
      <c r="OJV298" s="755"/>
      <c r="OJW298" s="755"/>
      <c r="OJX298" s="755"/>
      <c r="OJY298" s="755"/>
      <c r="OJZ298" s="755"/>
      <c r="OKA298" s="755"/>
      <c r="OKB298" s="755"/>
      <c r="OKC298" s="755"/>
      <c r="OKD298" s="755"/>
      <c r="OKE298" s="755"/>
      <c r="OKF298" s="755"/>
      <c r="OKG298" s="755"/>
      <c r="OKH298" s="755"/>
      <c r="OKI298" s="755"/>
      <c r="OKJ298" s="755"/>
      <c r="OKK298" s="755"/>
      <c r="OKL298" s="755"/>
      <c r="OKM298" s="755"/>
      <c r="OKN298" s="755"/>
      <c r="OKO298" s="755"/>
      <c r="OKP298" s="755"/>
      <c r="OKQ298" s="755"/>
      <c r="OKR298" s="755"/>
      <c r="OKS298" s="755"/>
      <c r="OKT298" s="755"/>
      <c r="OKU298" s="755"/>
      <c r="OKV298" s="755"/>
      <c r="OKW298" s="755"/>
      <c r="OKX298" s="755"/>
      <c r="OKY298" s="755"/>
      <c r="OKZ298" s="755"/>
      <c r="OLA298" s="755"/>
      <c r="OLB298" s="755"/>
      <c r="OLC298" s="755"/>
      <c r="OLD298" s="755"/>
      <c r="OLE298" s="755"/>
      <c r="OLF298" s="755"/>
      <c r="OLG298" s="755"/>
      <c r="OLH298" s="755"/>
      <c r="OLI298" s="755"/>
      <c r="OLJ298" s="755"/>
      <c r="OLK298" s="755"/>
      <c r="OLL298" s="755"/>
      <c r="OLM298" s="755"/>
      <c r="OLN298" s="755"/>
      <c r="OLO298" s="755"/>
      <c r="OLP298" s="755"/>
      <c r="OLQ298" s="755"/>
      <c r="OLR298" s="755"/>
      <c r="OLS298" s="755"/>
      <c r="OLT298" s="755"/>
      <c r="OLU298" s="755"/>
      <c r="OLV298" s="755"/>
      <c r="OLW298" s="755"/>
      <c r="OLX298" s="755"/>
      <c r="OLY298" s="755"/>
      <c r="OLZ298" s="755"/>
      <c r="OMA298" s="755"/>
      <c r="OMB298" s="755"/>
      <c r="OMC298" s="755"/>
      <c r="OMD298" s="755"/>
      <c r="OME298" s="755"/>
      <c r="OMF298" s="755"/>
      <c r="OMG298" s="755"/>
      <c r="OMH298" s="755"/>
      <c r="OMI298" s="755"/>
      <c r="OMJ298" s="755"/>
      <c r="OMK298" s="755"/>
      <c r="OML298" s="755"/>
      <c r="OMM298" s="755"/>
      <c r="OMN298" s="755"/>
      <c r="OMO298" s="755"/>
      <c r="OMP298" s="755"/>
      <c r="OMQ298" s="755"/>
      <c r="OMR298" s="755"/>
      <c r="OMS298" s="755"/>
      <c r="OMT298" s="755"/>
      <c r="OMU298" s="755"/>
      <c r="OMV298" s="755"/>
      <c r="OMW298" s="755"/>
      <c r="OMX298" s="755"/>
      <c r="OMY298" s="755"/>
      <c r="OMZ298" s="755"/>
      <c r="ONA298" s="755"/>
      <c r="ONB298" s="755"/>
      <c r="ONC298" s="755"/>
      <c r="OND298" s="755"/>
      <c r="ONE298" s="755"/>
      <c r="ONF298" s="755"/>
      <c r="ONG298" s="755"/>
      <c r="ONH298" s="755"/>
      <c r="ONI298" s="755"/>
      <c r="ONJ298" s="755"/>
      <c r="ONK298" s="755"/>
      <c r="ONL298" s="755"/>
      <c r="ONM298" s="755"/>
      <c r="ONN298" s="755"/>
      <c r="ONO298" s="755"/>
      <c r="ONP298" s="755"/>
      <c r="ONQ298" s="755"/>
      <c r="ONR298" s="755"/>
      <c r="ONS298" s="755"/>
      <c r="ONT298" s="755"/>
      <c r="ONU298" s="755"/>
      <c r="ONV298" s="755"/>
      <c r="ONW298" s="755"/>
      <c r="ONX298" s="755"/>
      <c r="ONY298" s="755"/>
      <c r="ONZ298" s="755"/>
      <c r="OOA298" s="755"/>
      <c r="OOB298" s="755"/>
      <c r="OOC298" s="755"/>
      <c r="OOD298" s="755"/>
      <c r="OOE298" s="755"/>
      <c r="OOF298" s="755"/>
      <c r="OOG298" s="755"/>
      <c r="OOH298" s="755"/>
      <c r="OOI298" s="755"/>
      <c r="OOJ298" s="755"/>
      <c r="OOK298" s="755"/>
      <c r="OOL298" s="755"/>
      <c r="OOM298" s="755"/>
      <c r="OON298" s="755"/>
      <c r="OOO298" s="755"/>
      <c r="OOP298" s="755"/>
      <c r="OOQ298" s="755"/>
      <c r="OOR298" s="755"/>
      <c r="OOS298" s="755"/>
      <c r="OOT298" s="755"/>
      <c r="OOU298" s="755"/>
      <c r="OOV298" s="755"/>
      <c r="OOW298" s="755"/>
      <c r="OOX298" s="755"/>
      <c r="OOY298" s="755"/>
      <c r="OOZ298" s="755"/>
      <c r="OPA298" s="755"/>
      <c r="OPB298" s="755"/>
      <c r="OPC298" s="755"/>
      <c r="OPD298" s="755"/>
      <c r="OPE298" s="755"/>
      <c r="OPF298" s="755"/>
      <c r="OPG298" s="755"/>
      <c r="OPH298" s="755"/>
      <c r="OPI298" s="755"/>
      <c r="OPJ298" s="755"/>
      <c r="OPK298" s="755"/>
      <c r="OPL298" s="755"/>
      <c r="OPM298" s="755"/>
      <c r="OPN298" s="755"/>
      <c r="OPO298" s="755"/>
      <c r="OPP298" s="755"/>
      <c r="OPQ298" s="755"/>
      <c r="OPR298" s="755"/>
      <c r="OPS298" s="755"/>
      <c r="OPT298" s="755"/>
      <c r="OPU298" s="755"/>
      <c r="OPV298" s="755"/>
      <c r="OPW298" s="755"/>
      <c r="OPX298" s="755"/>
      <c r="OPY298" s="755"/>
      <c r="OPZ298" s="755"/>
      <c r="OQA298" s="755"/>
      <c r="OQB298" s="755"/>
      <c r="OQC298" s="755"/>
      <c r="OQD298" s="755"/>
      <c r="OQE298" s="755"/>
      <c r="OQF298" s="755"/>
      <c r="OQG298" s="755"/>
      <c r="OQH298" s="755"/>
      <c r="OQI298" s="755"/>
      <c r="OQJ298" s="755"/>
      <c r="OQK298" s="755"/>
      <c r="OQL298" s="755"/>
      <c r="OQM298" s="755"/>
      <c r="OQN298" s="755"/>
      <c r="OQO298" s="755"/>
      <c r="OQP298" s="755"/>
      <c r="OQQ298" s="755"/>
      <c r="OQR298" s="755"/>
      <c r="OQS298" s="755"/>
      <c r="OQT298" s="755"/>
      <c r="OQU298" s="755"/>
      <c r="OQV298" s="755"/>
      <c r="OQW298" s="755"/>
      <c r="OQX298" s="755"/>
      <c r="OQY298" s="755"/>
      <c r="OQZ298" s="755"/>
      <c r="ORA298" s="755"/>
      <c r="ORB298" s="755"/>
      <c r="ORC298" s="755"/>
      <c r="ORD298" s="755"/>
      <c r="ORE298" s="755"/>
      <c r="ORF298" s="755"/>
      <c r="ORG298" s="755"/>
      <c r="ORH298" s="755"/>
      <c r="ORI298" s="755"/>
      <c r="ORJ298" s="755"/>
      <c r="ORK298" s="755"/>
      <c r="ORL298" s="755"/>
      <c r="ORM298" s="755"/>
      <c r="ORN298" s="755"/>
      <c r="ORO298" s="755"/>
      <c r="ORP298" s="755"/>
      <c r="ORQ298" s="755"/>
      <c r="ORR298" s="755"/>
      <c r="ORS298" s="755"/>
      <c r="ORT298" s="755"/>
      <c r="ORU298" s="755"/>
      <c r="ORV298" s="755"/>
      <c r="ORW298" s="755"/>
      <c r="ORX298" s="755"/>
      <c r="ORY298" s="755"/>
      <c r="ORZ298" s="755"/>
      <c r="OSA298" s="755"/>
      <c r="OSB298" s="755"/>
      <c r="OSC298" s="755"/>
      <c r="OSD298" s="755"/>
      <c r="OSE298" s="755"/>
      <c r="OSF298" s="755"/>
      <c r="OSG298" s="755"/>
      <c r="OSH298" s="755"/>
      <c r="OSI298" s="755"/>
      <c r="OSJ298" s="755"/>
      <c r="OSK298" s="755"/>
      <c r="OSL298" s="755"/>
      <c r="OSM298" s="755"/>
      <c r="OSN298" s="755"/>
      <c r="OSO298" s="755"/>
      <c r="OSP298" s="755"/>
      <c r="OSQ298" s="755"/>
      <c r="OSR298" s="755"/>
      <c r="OSS298" s="755"/>
      <c r="OST298" s="755"/>
      <c r="OSU298" s="755"/>
      <c r="OSV298" s="755"/>
      <c r="OSW298" s="755"/>
      <c r="OSX298" s="755"/>
      <c r="OSY298" s="755"/>
      <c r="OSZ298" s="755"/>
      <c r="OTA298" s="755"/>
      <c r="OTB298" s="755"/>
      <c r="OTC298" s="755"/>
      <c r="OTD298" s="755"/>
      <c r="OTE298" s="755"/>
      <c r="OTF298" s="755"/>
      <c r="OTG298" s="755"/>
      <c r="OTH298" s="755"/>
      <c r="OTI298" s="755"/>
      <c r="OTJ298" s="755"/>
      <c r="OTK298" s="755"/>
      <c r="OTL298" s="755"/>
      <c r="OTM298" s="755"/>
      <c r="OTN298" s="755"/>
      <c r="OTO298" s="755"/>
      <c r="OTP298" s="755"/>
      <c r="OTQ298" s="755"/>
      <c r="OTR298" s="755"/>
      <c r="OTS298" s="755"/>
      <c r="OTT298" s="755"/>
      <c r="OTU298" s="755"/>
      <c r="OTV298" s="755"/>
      <c r="OTW298" s="755"/>
      <c r="OTX298" s="755"/>
      <c r="OTY298" s="755"/>
      <c r="OTZ298" s="755"/>
      <c r="OUA298" s="755"/>
      <c r="OUB298" s="755"/>
      <c r="OUC298" s="755"/>
      <c r="OUD298" s="755"/>
      <c r="OUE298" s="755"/>
      <c r="OUF298" s="755"/>
      <c r="OUG298" s="755"/>
      <c r="OUH298" s="755"/>
      <c r="OUI298" s="755"/>
      <c r="OUJ298" s="755"/>
      <c r="OUK298" s="755"/>
      <c r="OUL298" s="755"/>
      <c r="OUM298" s="755"/>
      <c r="OUN298" s="755"/>
      <c r="OUO298" s="755"/>
      <c r="OUP298" s="755"/>
      <c r="OUQ298" s="755"/>
      <c r="OUR298" s="755"/>
      <c r="OUS298" s="755"/>
      <c r="OUT298" s="755"/>
      <c r="OUU298" s="755"/>
      <c r="OUV298" s="755"/>
      <c r="OUW298" s="755"/>
      <c r="OUX298" s="755"/>
      <c r="OUY298" s="755"/>
      <c r="OUZ298" s="755"/>
      <c r="OVA298" s="755"/>
      <c r="OVB298" s="755"/>
      <c r="OVC298" s="755"/>
      <c r="OVD298" s="755"/>
      <c r="OVE298" s="755"/>
      <c r="OVF298" s="755"/>
      <c r="OVG298" s="755"/>
      <c r="OVH298" s="755"/>
      <c r="OVI298" s="755"/>
      <c r="OVJ298" s="755"/>
      <c r="OVK298" s="755"/>
      <c r="OVL298" s="755"/>
      <c r="OVM298" s="755"/>
      <c r="OVN298" s="755"/>
      <c r="OVO298" s="755"/>
      <c r="OVP298" s="755"/>
      <c r="OVQ298" s="755"/>
      <c r="OVR298" s="755"/>
      <c r="OVS298" s="755"/>
      <c r="OVT298" s="755"/>
      <c r="OVU298" s="755"/>
      <c r="OVV298" s="755"/>
      <c r="OVW298" s="755"/>
      <c r="OVX298" s="755"/>
      <c r="OVY298" s="755"/>
      <c r="OVZ298" s="755"/>
      <c r="OWA298" s="755"/>
      <c r="OWB298" s="755"/>
      <c r="OWC298" s="755"/>
      <c r="OWD298" s="755"/>
      <c r="OWE298" s="755"/>
      <c r="OWF298" s="755"/>
      <c r="OWG298" s="755"/>
      <c r="OWH298" s="755"/>
      <c r="OWI298" s="755"/>
      <c r="OWJ298" s="755"/>
      <c r="OWK298" s="755"/>
      <c r="OWL298" s="755"/>
      <c r="OWM298" s="755"/>
      <c r="OWN298" s="755"/>
      <c r="OWO298" s="755"/>
      <c r="OWP298" s="755"/>
      <c r="OWQ298" s="755"/>
      <c r="OWR298" s="755"/>
      <c r="OWS298" s="755"/>
      <c r="OWT298" s="755"/>
      <c r="OWU298" s="755"/>
      <c r="OWV298" s="755"/>
      <c r="OWW298" s="755"/>
      <c r="OWX298" s="755"/>
      <c r="OWY298" s="755"/>
      <c r="OWZ298" s="755"/>
      <c r="OXA298" s="755"/>
      <c r="OXB298" s="755"/>
      <c r="OXC298" s="755"/>
      <c r="OXD298" s="755"/>
      <c r="OXE298" s="755"/>
      <c r="OXF298" s="755"/>
      <c r="OXG298" s="755"/>
      <c r="OXH298" s="755"/>
      <c r="OXI298" s="755"/>
      <c r="OXJ298" s="755"/>
      <c r="OXK298" s="755"/>
      <c r="OXL298" s="755"/>
      <c r="OXM298" s="755"/>
      <c r="OXN298" s="755"/>
      <c r="OXO298" s="755"/>
      <c r="OXP298" s="755"/>
      <c r="OXQ298" s="755"/>
      <c r="OXR298" s="755"/>
      <c r="OXS298" s="755"/>
      <c r="OXT298" s="755"/>
      <c r="OXU298" s="755"/>
      <c r="OXV298" s="755"/>
      <c r="OXW298" s="755"/>
      <c r="OXX298" s="755"/>
      <c r="OXY298" s="755"/>
      <c r="OXZ298" s="755"/>
      <c r="OYA298" s="755"/>
      <c r="OYB298" s="755"/>
      <c r="OYC298" s="755"/>
      <c r="OYD298" s="755"/>
      <c r="OYE298" s="755"/>
      <c r="OYF298" s="755"/>
      <c r="OYG298" s="755"/>
      <c r="OYH298" s="755"/>
      <c r="OYI298" s="755"/>
      <c r="OYJ298" s="755"/>
      <c r="OYK298" s="755"/>
      <c r="OYL298" s="755"/>
      <c r="OYM298" s="755"/>
      <c r="OYN298" s="755"/>
      <c r="OYO298" s="755"/>
      <c r="OYP298" s="755"/>
      <c r="OYQ298" s="755"/>
      <c r="OYR298" s="755"/>
      <c r="OYS298" s="755"/>
      <c r="OYT298" s="755"/>
      <c r="OYU298" s="755"/>
      <c r="OYV298" s="755"/>
      <c r="OYW298" s="755"/>
      <c r="OYX298" s="755"/>
      <c r="OYY298" s="755"/>
      <c r="OYZ298" s="755"/>
      <c r="OZA298" s="755"/>
      <c r="OZB298" s="755"/>
      <c r="OZC298" s="755"/>
      <c r="OZD298" s="755"/>
      <c r="OZE298" s="755"/>
      <c r="OZF298" s="755"/>
      <c r="OZG298" s="755"/>
      <c r="OZH298" s="755"/>
      <c r="OZI298" s="755"/>
      <c r="OZJ298" s="755"/>
      <c r="OZK298" s="755"/>
      <c r="OZL298" s="755"/>
      <c r="OZM298" s="755"/>
      <c r="OZN298" s="755"/>
      <c r="OZO298" s="755"/>
      <c r="OZP298" s="755"/>
      <c r="OZQ298" s="755"/>
      <c r="OZR298" s="755"/>
      <c r="OZS298" s="755"/>
      <c r="OZT298" s="755"/>
      <c r="OZU298" s="755"/>
      <c r="OZV298" s="755"/>
      <c r="OZW298" s="755"/>
      <c r="OZX298" s="755"/>
      <c r="OZY298" s="755"/>
      <c r="OZZ298" s="755"/>
      <c r="PAA298" s="755"/>
      <c r="PAB298" s="755"/>
      <c r="PAC298" s="755"/>
      <c r="PAD298" s="755"/>
      <c r="PAE298" s="755"/>
      <c r="PAF298" s="755"/>
      <c r="PAG298" s="755"/>
      <c r="PAH298" s="755"/>
      <c r="PAI298" s="755"/>
      <c r="PAJ298" s="755"/>
      <c r="PAK298" s="755"/>
      <c r="PAL298" s="755"/>
      <c r="PAM298" s="755"/>
      <c r="PAN298" s="755"/>
      <c r="PAO298" s="755"/>
      <c r="PAP298" s="755"/>
      <c r="PAQ298" s="755"/>
      <c r="PAR298" s="755"/>
      <c r="PAS298" s="755"/>
      <c r="PAT298" s="755"/>
      <c r="PAU298" s="755"/>
      <c r="PAV298" s="755"/>
      <c r="PAW298" s="755"/>
      <c r="PAX298" s="755"/>
      <c r="PAY298" s="755"/>
      <c r="PAZ298" s="755"/>
      <c r="PBA298" s="755"/>
      <c r="PBB298" s="755"/>
      <c r="PBC298" s="755"/>
      <c r="PBD298" s="755"/>
      <c r="PBE298" s="755"/>
      <c r="PBF298" s="755"/>
      <c r="PBG298" s="755"/>
      <c r="PBH298" s="755"/>
      <c r="PBI298" s="755"/>
      <c r="PBJ298" s="755"/>
      <c r="PBK298" s="755"/>
      <c r="PBL298" s="755"/>
      <c r="PBM298" s="755"/>
      <c r="PBN298" s="755"/>
      <c r="PBO298" s="755"/>
      <c r="PBP298" s="755"/>
      <c r="PBQ298" s="755"/>
      <c r="PBR298" s="755"/>
      <c r="PBS298" s="755"/>
      <c r="PBT298" s="755"/>
      <c r="PBU298" s="755"/>
      <c r="PBV298" s="755"/>
      <c r="PBW298" s="755"/>
      <c r="PBX298" s="755"/>
      <c r="PBY298" s="755"/>
      <c r="PBZ298" s="755"/>
      <c r="PCA298" s="755"/>
      <c r="PCB298" s="755"/>
      <c r="PCC298" s="755"/>
      <c r="PCD298" s="755"/>
      <c r="PCE298" s="755"/>
      <c r="PCF298" s="755"/>
      <c r="PCG298" s="755"/>
      <c r="PCH298" s="755"/>
      <c r="PCI298" s="755"/>
      <c r="PCJ298" s="755"/>
      <c r="PCK298" s="755"/>
      <c r="PCL298" s="755"/>
      <c r="PCM298" s="755"/>
      <c r="PCN298" s="755"/>
      <c r="PCO298" s="755"/>
      <c r="PCP298" s="755"/>
      <c r="PCQ298" s="755"/>
      <c r="PCR298" s="755"/>
      <c r="PCS298" s="755"/>
      <c r="PCT298" s="755"/>
      <c r="PCU298" s="755"/>
      <c r="PCV298" s="755"/>
      <c r="PCW298" s="755"/>
      <c r="PCX298" s="755"/>
      <c r="PCY298" s="755"/>
      <c r="PCZ298" s="755"/>
      <c r="PDA298" s="755"/>
      <c r="PDB298" s="755"/>
      <c r="PDC298" s="755"/>
      <c r="PDD298" s="755"/>
      <c r="PDE298" s="755"/>
      <c r="PDF298" s="755"/>
      <c r="PDG298" s="755"/>
      <c r="PDH298" s="755"/>
      <c r="PDI298" s="755"/>
      <c r="PDJ298" s="755"/>
      <c r="PDK298" s="755"/>
      <c r="PDL298" s="755"/>
      <c r="PDM298" s="755"/>
      <c r="PDN298" s="755"/>
      <c r="PDO298" s="755"/>
      <c r="PDP298" s="755"/>
      <c r="PDQ298" s="755"/>
      <c r="PDR298" s="755"/>
      <c r="PDS298" s="755"/>
      <c r="PDT298" s="755"/>
      <c r="PDU298" s="755"/>
      <c r="PDV298" s="755"/>
      <c r="PDW298" s="755"/>
      <c r="PDX298" s="755"/>
      <c r="PDY298" s="755"/>
      <c r="PDZ298" s="755"/>
      <c r="PEA298" s="755"/>
      <c r="PEB298" s="755"/>
      <c r="PEC298" s="755"/>
      <c r="PED298" s="755"/>
      <c r="PEE298" s="755"/>
      <c r="PEF298" s="755"/>
      <c r="PEG298" s="755"/>
      <c r="PEH298" s="755"/>
      <c r="PEI298" s="755"/>
      <c r="PEJ298" s="755"/>
      <c r="PEK298" s="755"/>
      <c r="PEL298" s="755"/>
      <c r="PEM298" s="755"/>
      <c r="PEN298" s="755"/>
      <c r="PEO298" s="755"/>
      <c r="PEP298" s="755"/>
      <c r="PEQ298" s="755"/>
      <c r="PER298" s="755"/>
      <c r="PES298" s="755"/>
      <c r="PET298" s="755"/>
      <c r="PEU298" s="755"/>
      <c r="PEV298" s="755"/>
      <c r="PEW298" s="755"/>
      <c r="PEX298" s="755"/>
      <c r="PEY298" s="755"/>
      <c r="PEZ298" s="755"/>
      <c r="PFA298" s="755"/>
      <c r="PFB298" s="755"/>
      <c r="PFC298" s="755"/>
      <c r="PFD298" s="755"/>
      <c r="PFE298" s="755"/>
      <c r="PFF298" s="755"/>
      <c r="PFG298" s="755"/>
      <c r="PFH298" s="755"/>
      <c r="PFI298" s="755"/>
      <c r="PFJ298" s="755"/>
      <c r="PFK298" s="755"/>
      <c r="PFL298" s="755"/>
      <c r="PFM298" s="755"/>
      <c r="PFN298" s="755"/>
      <c r="PFO298" s="755"/>
      <c r="PFP298" s="755"/>
      <c r="PFQ298" s="755"/>
      <c r="PFR298" s="755"/>
      <c r="PFS298" s="755"/>
      <c r="PFT298" s="755"/>
      <c r="PFU298" s="755"/>
      <c r="PFV298" s="755"/>
      <c r="PFW298" s="755"/>
      <c r="PFX298" s="755"/>
      <c r="PFY298" s="755"/>
      <c r="PFZ298" s="755"/>
      <c r="PGA298" s="755"/>
      <c r="PGB298" s="755"/>
      <c r="PGC298" s="755"/>
      <c r="PGD298" s="755"/>
      <c r="PGE298" s="755"/>
      <c r="PGF298" s="755"/>
      <c r="PGG298" s="755"/>
      <c r="PGH298" s="755"/>
      <c r="PGI298" s="755"/>
      <c r="PGJ298" s="755"/>
      <c r="PGK298" s="755"/>
      <c r="PGL298" s="755"/>
      <c r="PGM298" s="755"/>
      <c r="PGN298" s="755"/>
      <c r="PGO298" s="755"/>
      <c r="PGP298" s="755"/>
      <c r="PGQ298" s="755"/>
      <c r="PGR298" s="755"/>
      <c r="PGS298" s="755"/>
      <c r="PGT298" s="755"/>
      <c r="PGU298" s="755"/>
      <c r="PGV298" s="755"/>
      <c r="PGW298" s="755"/>
      <c r="PGX298" s="755"/>
      <c r="PGY298" s="755"/>
      <c r="PGZ298" s="755"/>
      <c r="PHA298" s="755"/>
      <c r="PHB298" s="755"/>
      <c r="PHC298" s="755"/>
      <c r="PHD298" s="755"/>
      <c r="PHE298" s="755"/>
      <c r="PHF298" s="755"/>
      <c r="PHG298" s="755"/>
      <c r="PHH298" s="755"/>
      <c r="PHI298" s="755"/>
      <c r="PHJ298" s="755"/>
      <c r="PHK298" s="755"/>
      <c r="PHL298" s="755"/>
      <c r="PHM298" s="755"/>
      <c r="PHN298" s="755"/>
      <c r="PHO298" s="755"/>
      <c r="PHP298" s="755"/>
      <c r="PHQ298" s="755"/>
      <c r="PHR298" s="755"/>
      <c r="PHS298" s="755"/>
      <c r="PHT298" s="755"/>
      <c r="PHU298" s="755"/>
      <c r="PHV298" s="755"/>
      <c r="PHW298" s="755"/>
      <c r="PHX298" s="755"/>
      <c r="PHY298" s="755"/>
      <c r="PHZ298" s="755"/>
      <c r="PIA298" s="755"/>
      <c r="PIB298" s="755"/>
      <c r="PIC298" s="755"/>
      <c r="PID298" s="755"/>
      <c r="PIE298" s="755"/>
      <c r="PIF298" s="755"/>
      <c r="PIG298" s="755"/>
      <c r="PIH298" s="755"/>
      <c r="PII298" s="755"/>
      <c r="PIJ298" s="755"/>
      <c r="PIK298" s="755"/>
      <c r="PIL298" s="755"/>
      <c r="PIM298" s="755"/>
      <c r="PIN298" s="755"/>
      <c r="PIO298" s="755"/>
      <c r="PIP298" s="755"/>
      <c r="PIQ298" s="755"/>
      <c r="PIR298" s="755"/>
      <c r="PIS298" s="755"/>
      <c r="PIT298" s="755"/>
      <c r="PIU298" s="755"/>
      <c r="PIV298" s="755"/>
      <c r="PIW298" s="755"/>
      <c r="PIX298" s="755"/>
      <c r="PIY298" s="755"/>
      <c r="PIZ298" s="755"/>
      <c r="PJA298" s="755"/>
      <c r="PJB298" s="755"/>
      <c r="PJC298" s="755"/>
      <c r="PJD298" s="755"/>
      <c r="PJE298" s="755"/>
      <c r="PJF298" s="755"/>
      <c r="PJG298" s="755"/>
      <c r="PJH298" s="755"/>
      <c r="PJI298" s="755"/>
      <c r="PJJ298" s="755"/>
      <c r="PJK298" s="755"/>
      <c r="PJL298" s="755"/>
      <c r="PJM298" s="755"/>
      <c r="PJN298" s="755"/>
      <c r="PJO298" s="755"/>
      <c r="PJP298" s="755"/>
      <c r="PJQ298" s="755"/>
      <c r="PJR298" s="755"/>
      <c r="PJS298" s="755"/>
      <c r="PJT298" s="755"/>
      <c r="PJU298" s="755"/>
      <c r="PJV298" s="755"/>
      <c r="PJW298" s="755"/>
      <c r="PJX298" s="755"/>
      <c r="PJY298" s="755"/>
      <c r="PJZ298" s="755"/>
      <c r="PKA298" s="755"/>
      <c r="PKB298" s="755"/>
      <c r="PKC298" s="755"/>
      <c r="PKD298" s="755"/>
      <c r="PKE298" s="755"/>
      <c r="PKF298" s="755"/>
      <c r="PKG298" s="755"/>
      <c r="PKH298" s="755"/>
      <c r="PKI298" s="755"/>
      <c r="PKJ298" s="755"/>
      <c r="PKK298" s="755"/>
      <c r="PKL298" s="755"/>
      <c r="PKM298" s="755"/>
      <c r="PKN298" s="755"/>
      <c r="PKO298" s="755"/>
      <c r="PKP298" s="755"/>
      <c r="PKQ298" s="755"/>
      <c r="PKR298" s="755"/>
      <c r="PKS298" s="755"/>
      <c r="PKT298" s="755"/>
      <c r="PKU298" s="755"/>
      <c r="PKV298" s="755"/>
      <c r="PKW298" s="755"/>
      <c r="PKX298" s="755"/>
      <c r="PKY298" s="755"/>
      <c r="PKZ298" s="755"/>
      <c r="PLA298" s="755"/>
      <c r="PLB298" s="755"/>
      <c r="PLC298" s="755"/>
      <c r="PLD298" s="755"/>
      <c r="PLE298" s="755"/>
      <c r="PLF298" s="755"/>
      <c r="PLG298" s="755"/>
      <c r="PLH298" s="755"/>
      <c r="PLI298" s="755"/>
      <c r="PLJ298" s="755"/>
      <c r="PLK298" s="755"/>
      <c r="PLL298" s="755"/>
      <c r="PLM298" s="755"/>
      <c r="PLN298" s="755"/>
      <c r="PLO298" s="755"/>
      <c r="PLP298" s="755"/>
      <c r="PLQ298" s="755"/>
      <c r="PLR298" s="755"/>
      <c r="PLS298" s="755"/>
      <c r="PLT298" s="755"/>
      <c r="PLU298" s="755"/>
      <c r="PLV298" s="755"/>
      <c r="PLW298" s="755"/>
      <c r="PLX298" s="755"/>
      <c r="PLY298" s="755"/>
      <c r="PLZ298" s="755"/>
      <c r="PMA298" s="755"/>
      <c r="PMB298" s="755"/>
      <c r="PMC298" s="755"/>
      <c r="PMD298" s="755"/>
      <c r="PME298" s="755"/>
      <c r="PMF298" s="755"/>
      <c r="PMG298" s="755"/>
      <c r="PMH298" s="755"/>
      <c r="PMI298" s="755"/>
      <c r="PMJ298" s="755"/>
      <c r="PMK298" s="755"/>
      <c r="PML298" s="755"/>
      <c r="PMM298" s="755"/>
      <c r="PMN298" s="755"/>
      <c r="PMO298" s="755"/>
      <c r="PMP298" s="755"/>
      <c r="PMQ298" s="755"/>
      <c r="PMR298" s="755"/>
      <c r="PMS298" s="755"/>
      <c r="PMT298" s="755"/>
      <c r="PMU298" s="755"/>
      <c r="PMV298" s="755"/>
      <c r="PMW298" s="755"/>
      <c r="PMX298" s="755"/>
      <c r="PMY298" s="755"/>
      <c r="PMZ298" s="755"/>
      <c r="PNA298" s="755"/>
      <c r="PNB298" s="755"/>
      <c r="PNC298" s="755"/>
      <c r="PND298" s="755"/>
      <c r="PNE298" s="755"/>
      <c r="PNF298" s="755"/>
      <c r="PNG298" s="755"/>
      <c r="PNH298" s="755"/>
      <c r="PNI298" s="755"/>
      <c r="PNJ298" s="755"/>
      <c r="PNK298" s="755"/>
      <c r="PNL298" s="755"/>
      <c r="PNM298" s="755"/>
      <c r="PNN298" s="755"/>
      <c r="PNO298" s="755"/>
      <c r="PNP298" s="755"/>
      <c r="PNQ298" s="755"/>
      <c r="PNR298" s="755"/>
      <c r="PNS298" s="755"/>
      <c r="PNT298" s="755"/>
      <c r="PNU298" s="755"/>
      <c r="PNV298" s="755"/>
      <c r="PNW298" s="755"/>
      <c r="PNX298" s="755"/>
      <c r="PNY298" s="755"/>
      <c r="PNZ298" s="755"/>
      <c r="POA298" s="755"/>
      <c r="POB298" s="755"/>
      <c r="POC298" s="755"/>
      <c r="POD298" s="755"/>
      <c r="POE298" s="755"/>
      <c r="POF298" s="755"/>
      <c r="POG298" s="755"/>
      <c r="POH298" s="755"/>
      <c r="POI298" s="755"/>
      <c r="POJ298" s="755"/>
      <c r="POK298" s="755"/>
      <c r="POL298" s="755"/>
      <c r="POM298" s="755"/>
      <c r="PON298" s="755"/>
      <c r="POO298" s="755"/>
      <c r="POP298" s="755"/>
      <c r="POQ298" s="755"/>
      <c r="POR298" s="755"/>
      <c r="POS298" s="755"/>
      <c r="POT298" s="755"/>
      <c r="POU298" s="755"/>
      <c r="POV298" s="755"/>
      <c r="POW298" s="755"/>
      <c r="POX298" s="755"/>
      <c r="POY298" s="755"/>
      <c r="POZ298" s="755"/>
      <c r="PPA298" s="755"/>
      <c r="PPB298" s="755"/>
      <c r="PPC298" s="755"/>
      <c r="PPD298" s="755"/>
      <c r="PPE298" s="755"/>
      <c r="PPF298" s="755"/>
      <c r="PPG298" s="755"/>
      <c r="PPH298" s="755"/>
      <c r="PPI298" s="755"/>
      <c r="PPJ298" s="755"/>
      <c r="PPK298" s="755"/>
      <c r="PPL298" s="755"/>
      <c r="PPM298" s="755"/>
      <c r="PPN298" s="755"/>
      <c r="PPO298" s="755"/>
      <c r="PPP298" s="755"/>
      <c r="PPQ298" s="755"/>
      <c r="PPR298" s="755"/>
      <c r="PPS298" s="755"/>
      <c r="PPT298" s="755"/>
      <c r="PPU298" s="755"/>
      <c r="PPV298" s="755"/>
      <c r="PPW298" s="755"/>
      <c r="PPX298" s="755"/>
      <c r="PPY298" s="755"/>
      <c r="PPZ298" s="755"/>
      <c r="PQA298" s="755"/>
      <c r="PQB298" s="755"/>
      <c r="PQC298" s="755"/>
      <c r="PQD298" s="755"/>
      <c r="PQE298" s="755"/>
      <c r="PQF298" s="755"/>
      <c r="PQG298" s="755"/>
      <c r="PQH298" s="755"/>
      <c r="PQI298" s="755"/>
      <c r="PQJ298" s="755"/>
      <c r="PQK298" s="755"/>
      <c r="PQL298" s="755"/>
      <c r="PQM298" s="755"/>
      <c r="PQN298" s="755"/>
      <c r="PQO298" s="755"/>
      <c r="PQP298" s="755"/>
      <c r="PQQ298" s="755"/>
      <c r="PQR298" s="755"/>
      <c r="PQS298" s="755"/>
      <c r="PQT298" s="755"/>
      <c r="PQU298" s="755"/>
      <c r="PQV298" s="755"/>
      <c r="PQW298" s="755"/>
      <c r="PQX298" s="755"/>
      <c r="PQY298" s="755"/>
      <c r="PQZ298" s="755"/>
      <c r="PRA298" s="755"/>
      <c r="PRB298" s="755"/>
      <c r="PRC298" s="755"/>
      <c r="PRD298" s="755"/>
      <c r="PRE298" s="755"/>
      <c r="PRF298" s="755"/>
      <c r="PRG298" s="755"/>
      <c r="PRH298" s="755"/>
      <c r="PRI298" s="755"/>
      <c r="PRJ298" s="755"/>
      <c r="PRK298" s="755"/>
      <c r="PRL298" s="755"/>
      <c r="PRM298" s="755"/>
      <c r="PRN298" s="755"/>
      <c r="PRO298" s="755"/>
      <c r="PRP298" s="755"/>
      <c r="PRQ298" s="755"/>
      <c r="PRR298" s="755"/>
      <c r="PRS298" s="755"/>
      <c r="PRT298" s="755"/>
      <c r="PRU298" s="755"/>
      <c r="PRV298" s="755"/>
      <c r="PRW298" s="755"/>
      <c r="PRX298" s="755"/>
      <c r="PRY298" s="755"/>
      <c r="PRZ298" s="755"/>
      <c r="PSA298" s="755"/>
      <c r="PSB298" s="755"/>
      <c r="PSC298" s="755"/>
      <c r="PSD298" s="755"/>
      <c r="PSE298" s="755"/>
      <c r="PSF298" s="755"/>
      <c r="PSG298" s="755"/>
      <c r="PSH298" s="755"/>
      <c r="PSI298" s="755"/>
      <c r="PSJ298" s="755"/>
      <c r="PSK298" s="755"/>
      <c r="PSL298" s="755"/>
      <c r="PSM298" s="755"/>
      <c r="PSN298" s="755"/>
      <c r="PSO298" s="755"/>
      <c r="PSP298" s="755"/>
      <c r="PSQ298" s="755"/>
      <c r="PSR298" s="755"/>
      <c r="PSS298" s="755"/>
      <c r="PST298" s="755"/>
      <c r="PSU298" s="755"/>
      <c r="PSV298" s="755"/>
      <c r="PSW298" s="755"/>
      <c r="PSX298" s="755"/>
      <c r="PSY298" s="755"/>
      <c r="PSZ298" s="755"/>
      <c r="PTA298" s="755"/>
      <c r="PTB298" s="755"/>
      <c r="PTC298" s="755"/>
      <c r="PTD298" s="755"/>
      <c r="PTE298" s="755"/>
      <c r="PTF298" s="755"/>
      <c r="PTG298" s="755"/>
      <c r="PTH298" s="755"/>
      <c r="PTI298" s="755"/>
      <c r="PTJ298" s="755"/>
      <c r="PTK298" s="755"/>
      <c r="PTL298" s="755"/>
      <c r="PTM298" s="755"/>
      <c r="PTN298" s="755"/>
      <c r="PTO298" s="755"/>
      <c r="PTP298" s="755"/>
      <c r="PTQ298" s="755"/>
      <c r="PTR298" s="755"/>
      <c r="PTS298" s="755"/>
      <c r="PTT298" s="755"/>
      <c r="PTU298" s="755"/>
      <c r="PTV298" s="755"/>
      <c r="PTW298" s="755"/>
      <c r="PTX298" s="755"/>
      <c r="PTY298" s="755"/>
      <c r="PTZ298" s="755"/>
      <c r="PUA298" s="755"/>
      <c r="PUB298" s="755"/>
      <c r="PUC298" s="755"/>
      <c r="PUD298" s="755"/>
      <c r="PUE298" s="755"/>
      <c r="PUF298" s="755"/>
      <c r="PUG298" s="755"/>
      <c r="PUH298" s="755"/>
      <c r="PUI298" s="755"/>
      <c r="PUJ298" s="755"/>
      <c r="PUK298" s="755"/>
      <c r="PUL298" s="755"/>
      <c r="PUM298" s="755"/>
      <c r="PUN298" s="755"/>
      <c r="PUO298" s="755"/>
      <c r="PUP298" s="755"/>
      <c r="PUQ298" s="755"/>
      <c r="PUR298" s="755"/>
      <c r="PUS298" s="755"/>
      <c r="PUT298" s="755"/>
      <c r="PUU298" s="755"/>
      <c r="PUV298" s="755"/>
      <c r="PUW298" s="755"/>
      <c r="PUX298" s="755"/>
      <c r="PUY298" s="755"/>
      <c r="PUZ298" s="755"/>
      <c r="PVA298" s="755"/>
      <c r="PVB298" s="755"/>
      <c r="PVC298" s="755"/>
      <c r="PVD298" s="755"/>
      <c r="PVE298" s="755"/>
      <c r="PVF298" s="755"/>
      <c r="PVG298" s="755"/>
      <c r="PVH298" s="755"/>
      <c r="PVI298" s="755"/>
      <c r="PVJ298" s="755"/>
      <c r="PVK298" s="755"/>
      <c r="PVL298" s="755"/>
      <c r="PVM298" s="755"/>
      <c r="PVN298" s="755"/>
      <c r="PVO298" s="755"/>
      <c r="PVP298" s="755"/>
      <c r="PVQ298" s="755"/>
      <c r="PVR298" s="755"/>
      <c r="PVS298" s="755"/>
      <c r="PVT298" s="755"/>
      <c r="PVU298" s="755"/>
      <c r="PVV298" s="755"/>
      <c r="PVW298" s="755"/>
      <c r="PVX298" s="755"/>
      <c r="PVY298" s="755"/>
      <c r="PVZ298" s="755"/>
      <c r="PWA298" s="755"/>
      <c r="PWB298" s="755"/>
      <c r="PWC298" s="755"/>
      <c r="PWD298" s="755"/>
      <c r="PWE298" s="755"/>
      <c r="PWF298" s="755"/>
      <c r="PWG298" s="755"/>
      <c r="PWH298" s="755"/>
      <c r="PWI298" s="755"/>
      <c r="PWJ298" s="755"/>
      <c r="PWK298" s="755"/>
      <c r="PWL298" s="755"/>
      <c r="PWM298" s="755"/>
      <c r="PWN298" s="755"/>
      <c r="PWO298" s="755"/>
      <c r="PWP298" s="755"/>
      <c r="PWQ298" s="755"/>
      <c r="PWR298" s="755"/>
      <c r="PWS298" s="755"/>
      <c r="PWT298" s="755"/>
      <c r="PWU298" s="755"/>
      <c r="PWV298" s="755"/>
      <c r="PWW298" s="755"/>
      <c r="PWX298" s="755"/>
      <c r="PWY298" s="755"/>
      <c r="PWZ298" s="755"/>
      <c r="PXA298" s="755"/>
      <c r="PXB298" s="755"/>
      <c r="PXC298" s="755"/>
      <c r="PXD298" s="755"/>
      <c r="PXE298" s="755"/>
      <c r="PXF298" s="755"/>
      <c r="PXG298" s="755"/>
      <c r="PXH298" s="755"/>
      <c r="PXI298" s="755"/>
      <c r="PXJ298" s="755"/>
      <c r="PXK298" s="755"/>
      <c r="PXL298" s="755"/>
      <c r="PXM298" s="755"/>
      <c r="PXN298" s="755"/>
      <c r="PXO298" s="755"/>
      <c r="PXP298" s="755"/>
      <c r="PXQ298" s="755"/>
      <c r="PXR298" s="755"/>
      <c r="PXS298" s="755"/>
      <c r="PXT298" s="755"/>
      <c r="PXU298" s="755"/>
      <c r="PXV298" s="755"/>
      <c r="PXW298" s="755"/>
      <c r="PXX298" s="755"/>
      <c r="PXY298" s="755"/>
      <c r="PXZ298" s="755"/>
      <c r="PYA298" s="755"/>
      <c r="PYB298" s="755"/>
      <c r="PYC298" s="755"/>
      <c r="PYD298" s="755"/>
      <c r="PYE298" s="755"/>
      <c r="PYF298" s="755"/>
      <c r="PYG298" s="755"/>
      <c r="PYH298" s="755"/>
      <c r="PYI298" s="755"/>
      <c r="PYJ298" s="755"/>
      <c r="PYK298" s="755"/>
      <c r="PYL298" s="755"/>
      <c r="PYM298" s="755"/>
      <c r="PYN298" s="755"/>
      <c r="PYO298" s="755"/>
      <c r="PYP298" s="755"/>
      <c r="PYQ298" s="755"/>
      <c r="PYR298" s="755"/>
      <c r="PYS298" s="755"/>
      <c r="PYT298" s="755"/>
      <c r="PYU298" s="755"/>
      <c r="PYV298" s="755"/>
      <c r="PYW298" s="755"/>
      <c r="PYX298" s="755"/>
      <c r="PYY298" s="755"/>
      <c r="PYZ298" s="755"/>
      <c r="PZA298" s="755"/>
      <c r="PZB298" s="755"/>
      <c r="PZC298" s="755"/>
      <c r="PZD298" s="755"/>
      <c r="PZE298" s="755"/>
      <c r="PZF298" s="755"/>
      <c r="PZG298" s="755"/>
      <c r="PZH298" s="755"/>
      <c r="PZI298" s="755"/>
      <c r="PZJ298" s="755"/>
      <c r="PZK298" s="755"/>
      <c r="PZL298" s="755"/>
      <c r="PZM298" s="755"/>
      <c r="PZN298" s="755"/>
      <c r="PZO298" s="755"/>
      <c r="PZP298" s="755"/>
      <c r="PZQ298" s="755"/>
      <c r="PZR298" s="755"/>
      <c r="PZS298" s="755"/>
      <c r="PZT298" s="755"/>
      <c r="PZU298" s="755"/>
      <c r="PZV298" s="755"/>
      <c r="PZW298" s="755"/>
      <c r="PZX298" s="755"/>
      <c r="PZY298" s="755"/>
      <c r="PZZ298" s="755"/>
      <c r="QAA298" s="755"/>
      <c r="QAB298" s="755"/>
      <c r="QAC298" s="755"/>
      <c r="QAD298" s="755"/>
      <c r="QAE298" s="755"/>
      <c r="QAF298" s="755"/>
      <c r="QAG298" s="755"/>
      <c r="QAH298" s="755"/>
      <c r="QAI298" s="755"/>
      <c r="QAJ298" s="755"/>
      <c r="QAK298" s="755"/>
      <c r="QAL298" s="755"/>
      <c r="QAM298" s="755"/>
      <c r="QAN298" s="755"/>
      <c r="QAO298" s="755"/>
      <c r="QAP298" s="755"/>
      <c r="QAQ298" s="755"/>
      <c r="QAR298" s="755"/>
      <c r="QAS298" s="755"/>
      <c r="QAT298" s="755"/>
      <c r="QAU298" s="755"/>
      <c r="QAV298" s="755"/>
      <c r="QAW298" s="755"/>
      <c r="QAX298" s="755"/>
      <c r="QAY298" s="755"/>
      <c r="QAZ298" s="755"/>
      <c r="QBA298" s="755"/>
      <c r="QBB298" s="755"/>
      <c r="QBC298" s="755"/>
      <c r="QBD298" s="755"/>
      <c r="QBE298" s="755"/>
      <c r="QBF298" s="755"/>
      <c r="QBG298" s="755"/>
      <c r="QBH298" s="755"/>
      <c r="QBI298" s="755"/>
      <c r="QBJ298" s="755"/>
      <c r="QBK298" s="755"/>
      <c r="QBL298" s="755"/>
      <c r="QBM298" s="755"/>
      <c r="QBN298" s="755"/>
      <c r="QBO298" s="755"/>
      <c r="QBP298" s="755"/>
      <c r="QBQ298" s="755"/>
      <c r="QBR298" s="755"/>
      <c r="QBS298" s="755"/>
      <c r="QBT298" s="755"/>
      <c r="QBU298" s="755"/>
      <c r="QBV298" s="755"/>
      <c r="QBW298" s="755"/>
      <c r="QBX298" s="755"/>
      <c r="QBY298" s="755"/>
      <c r="QBZ298" s="755"/>
      <c r="QCA298" s="755"/>
      <c r="QCB298" s="755"/>
      <c r="QCC298" s="755"/>
      <c r="QCD298" s="755"/>
      <c r="QCE298" s="755"/>
      <c r="QCF298" s="755"/>
      <c r="QCG298" s="755"/>
      <c r="QCH298" s="755"/>
      <c r="QCI298" s="755"/>
      <c r="QCJ298" s="755"/>
      <c r="QCK298" s="755"/>
      <c r="QCL298" s="755"/>
      <c r="QCM298" s="755"/>
      <c r="QCN298" s="755"/>
      <c r="QCO298" s="755"/>
      <c r="QCP298" s="755"/>
      <c r="QCQ298" s="755"/>
      <c r="QCR298" s="755"/>
      <c r="QCS298" s="755"/>
      <c r="QCT298" s="755"/>
      <c r="QCU298" s="755"/>
      <c r="QCV298" s="755"/>
      <c r="QCW298" s="755"/>
      <c r="QCX298" s="755"/>
      <c r="QCY298" s="755"/>
      <c r="QCZ298" s="755"/>
      <c r="QDA298" s="755"/>
      <c r="QDB298" s="755"/>
      <c r="QDC298" s="755"/>
      <c r="QDD298" s="755"/>
      <c r="QDE298" s="755"/>
      <c r="QDF298" s="755"/>
      <c r="QDG298" s="755"/>
      <c r="QDH298" s="755"/>
      <c r="QDI298" s="755"/>
      <c r="QDJ298" s="755"/>
      <c r="QDK298" s="755"/>
      <c r="QDL298" s="755"/>
      <c r="QDM298" s="755"/>
      <c r="QDN298" s="755"/>
      <c r="QDO298" s="755"/>
      <c r="QDP298" s="755"/>
      <c r="QDQ298" s="755"/>
      <c r="QDR298" s="755"/>
      <c r="QDS298" s="755"/>
      <c r="QDT298" s="755"/>
      <c r="QDU298" s="755"/>
      <c r="QDV298" s="755"/>
      <c r="QDW298" s="755"/>
      <c r="QDX298" s="755"/>
      <c r="QDY298" s="755"/>
      <c r="QDZ298" s="755"/>
      <c r="QEA298" s="755"/>
      <c r="QEB298" s="755"/>
      <c r="QEC298" s="755"/>
      <c r="QED298" s="755"/>
      <c r="QEE298" s="755"/>
      <c r="QEF298" s="755"/>
      <c r="QEG298" s="755"/>
      <c r="QEH298" s="755"/>
      <c r="QEI298" s="755"/>
      <c r="QEJ298" s="755"/>
      <c r="QEK298" s="755"/>
      <c r="QEL298" s="755"/>
      <c r="QEM298" s="755"/>
      <c r="QEN298" s="755"/>
      <c r="QEO298" s="755"/>
      <c r="QEP298" s="755"/>
      <c r="QEQ298" s="755"/>
      <c r="QER298" s="755"/>
      <c r="QES298" s="755"/>
      <c r="QET298" s="755"/>
      <c r="QEU298" s="755"/>
      <c r="QEV298" s="755"/>
      <c r="QEW298" s="755"/>
      <c r="QEX298" s="755"/>
      <c r="QEY298" s="755"/>
      <c r="QEZ298" s="755"/>
      <c r="QFA298" s="755"/>
      <c r="QFB298" s="755"/>
      <c r="QFC298" s="755"/>
      <c r="QFD298" s="755"/>
      <c r="QFE298" s="755"/>
      <c r="QFF298" s="755"/>
      <c r="QFG298" s="755"/>
      <c r="QFH298" s="755"/>
      <c r="QFI298" s="755"/>
      <c r="QFJ298" s="755"/>
      <c r="QFK298" s="755"/>
      <c r="QFL298" s="755"/>
      <c r="QFM298" s="755"/>
      <c r="QFN298" s="755"/>
      <c r="QFO298" s="755"/>
      <c r="QFP298" s="755"/>
      <c r="QFQ298" s="755"/>
      <c r="QFR298" s="755"/>
      <c r="QFS298" s="755"/>
      <c r="QFT298" s="755"/>
      <c r="QFU298" s="755"/>
      <c r="QFV298" s="755"/>
      <c r="QFW298" s="755"/>
      <c r="QFX298" s="755"/>
      <c r="QFY298" s="755"/>
      <c r="QFZ298" s="755"/>
      <c r="QGA298" s="755"/>
      <c r="QGB298" s="755"/>
      <c r="QGC298" s="755"/>
      <c r="QGD298" s="755"/>
      <c r="QGE298" s="755"/>
      <c r="QGF298" s="755"/>
      <c r="QGG298" s="755"/>
      <c r="QGH298" s="755"/>
      <c r="QGI298" s="755"/>
      <c r="QGJ298" s="755"/>
      <c r="QGK298" s="755"/>
      <c r="QGL298" s="755"/>
      <c r="QGM298" s="755"/>
      <c r="QGN298" s="755"/>
      <c r="QGO298" s="755"/>
      <c r="QGP298" s="755"/>
      <c r="QGQ298" s="755"/>
      <c r="QGR298" s="755"/>
      <c r="QGS298" s="755"/>
      <c r="QGT298" s="755"/>
      <c r="QGU298" s="755"/>
      <c r="QGV298" s="755"/>
      <c r="QGW298" s="755"/>
      <c r="QGX298" s="755"/>
      <c r="QGY298" s="755"/>
      <c r="QGZ298" s="755"/>
      <c r="QHA298" s="755"/>
      <c r="QHB298" s="755"/>
      <c r="QHC298" s="755"/>
      <c r="QHD298" s="755"/>
      <c r="QHE298" s="755"/>
      <c r="QHF298" s="755"/>
      <c r="QHG298" s="755"/>
      <c r="QHH298" s="755"/>
      <c r="QHI298" s="755"/>
      <c r="QHJ298" s="755"/>
      <c r="QHK298" s="755"/>
      <c r="QHL298" s="755"/>
      <c r="QHM298" s="755"/>
      <c r="QHN298" s="755"/>
      <c r="QHO298" s="755"/>
      <c r="QHP298" s="755"/>
      <c r="QHQ298" s="755"/>
      <c r="QHR298" s="755"/>
      <c r="QHS298" s="755"/>
      <c r="QHT298" s="755"/>
      <c r="QHU298" s="755"/>
      <c r="QHV298" s="755"/>
      <c r="QHW298" s="755"/>
      <c r="QHX298" s="755"/>
      <c r="QHY298" s="755"/>
      <c r="QHZ298" s="755"/>
      <c r="QIA298" s="755"/>
      <c r="QIB298" s="755"/>
      <c r="QIC298" s="755"/>
      <c r="QID298" s="755"/>
      <c r="QIE298" s="755"/>
      <c r="QIF298" s="755"/>
      <c r="QIG298" s="755"/>
      <c r="QIH298" s="755"/>
      <c r="QII298" s="755"/>
      <c r="QIJ298" s="755"/>
      <c r="QIK298" s="755"/>
      <c r="QIL298" s="755"/>
      <c r="QIM298" s="755"/>
      <c r="QIN298" s="755"/>
      <c r="QIO298" s="755"/>
      <c r="QIP298" s="755"/>
      <c r="QIQ298" s="755"/>
      <c r="QIR298" s="755"/>
      <c r="QIS298" s="755"/>
      <c r="QIT298" s="755"/>
      <c r="QIU298" s="755"/>
      <c r="QIV298" s="755"/>
      <c r="QIW298" s="755"/>
      <c r="QIX298" s="755"/>
      <c r="QIY298" s="755"/>
      <c r="QIZ298" s="755"/>
      <c r="QJA298" s="755"/>
      <c r="QJB298" s="755"/>
      <c r="QJC298" s="755"/>
      <c r="QJD298" s="755"/>
      <c r="QJE298" s="755"/>
      <c r="QJF298" s="755"/>
      <c r="QJG298" s="755"/>
      <c r="QJH298" s="755"/>
      <c r="QJI298" s="755"/>
      <c r="QJJ298" s="755"/>
      <c r="QJK298" s="755"/>
      <c r="QJL298" s="755"/>
      <c r="QJM298" s="755"/>
      <c r="QJN298" s="755"/>
      <c r="QJO298" s="755"/>
      <c r="QJP298" s="755"/>
      <c r="QJQ298" s="755"/>
      <c r="QJR298" s="755"/>
      <c r="QJS298" s="755"/>
      <c r="QJT298" s="755"/>
      <c r="QJU298" s="755"/>
      <c r="QJV298" s="755"/>
      <c r="QJW298" s="755"/>
      <c r="QJX298" s="755"/>
      <c r="QJY298" s="755"/>
      <c r="QJZ298" s="755"/>
      <c r="QKA298" s="755"/>
      <c r="QKB298" s="755"/>
      <c r="QKC298" s="755"/>
      <c r="QKD298" s="755"/>
      <c r="QKE298" s="755"/>
      <c r="QKF298" s="755"/>
      <c r="QKG298" s="755"/>
      <c r="QKH298" s="755"/>
      <c r="QKI298" s="755"/>
      <c r="QKJ298" s="755"/>
      <c r="QKK298" s="755"/>
      <c r="QKL298" s="755"/>
      <c r="QKM298" s="755"/>
      <c r="QKN298" s="755"/>
      <c r="QKO298" s="755"/>
      <c r="QKP298" s="755"/>
      <c r="QKQ298" s="755"/>
      <c r="QKR298" s="755"/>
      <c r="QKS298" s="755"/>
      <c r="QKT298" s="755"/>
      <c r="QKU298" s="755"/>
      <c r="QKV298" s="755"/>
      <c r="QKW298" s="755"/>
      <c r="QKX298" s="755"/>
      <c r="QKY298" s="755"/>
      <c r="QKZ298" s="755"/>
      <c r="QLA298" s="755"/>
      <c r="QLB298" s="755"/>
      <c r="QLC298" s="755"/>
      <c r="QLD298" s="755"/>
      <c r="QLE298" s="755"/>
      <c r="QLF298" s="755"/>
      <c r="QLG298" s="755"/>
      <c r="QLH298" s="755"/>
      <c r="QLI298" s="755"/>
      <c r="QLJ298" s="755"/>
      <c r="QLK298" s="755"/>
      <c r="QLL298" s="755"/>
      <c r="QLM298" s="755"/>
      <c r="QLN298" s="755"/>
      <c r="QLO298" s="755"/>
      <c r="QLP298" s="755"/>
      <c r="QLQ298" s="755"/>
      <c r="QLR298" s="755"/>
      <c r="QLS298" s="755"/>
      <c r="QLT298" s="755"/>
      <c r="QLU298" s="755"/>
      <c r="QLV298" s="755"/>
      <c r="QLW298" s="755"/>
      <c r="QLX298" s="755"/>
      <c r="QLY298" s="755"/>
      <c r="QLZ298" s="755"/>
      <c r="QMA298" s="755"/>
      <c r="QMB298" s="755"/>
      <c r="QMC298" s="755"/>
      <c r="QMD298" s="755"/>
      <c r="QME298" s="755"/>
      <c r="QMF298" s="755"/>
      <c r="QMG298" s="755"/>
      <c r="QMH298" s="755"/>
      <c r="QMI298" s="755"/>
      <c r="QMJ298" s="755"/>
      <c r="QMK298" s="755"/>
      <c r="QML298" s="755"/>
      <c r="QMM298" s="755"/>
      <c r="QMN298" s="755"/>
      <c r="QMO298" s="755"/>
      <c r="QMP298" s="755"/>
      <c r="QMQ298" s="755"/>
      <c r="QMR298" s="755"/>
      <c r="QMS298" s="755"/>
      <c r="QMT298" s="755"/>
      <c r="QMU298" s="755"/>
      <c r="QMV298" s="755"/>
      <c r="QMW298" s="755"/>
      <c r="QMX298" s="755"/>
      <c r="QMY298" s="755"/>
      <c r="QMZ298" s="755"/>
      <c r="QNA298" s="755"/>
      <c r="QNB298" s="755"/>
      <c r="QNC298" s="755"/>
      <c r="QND298" s="755"/>
      <c r="QNE298" s="755"/>
      <c r="QNF298" s="755"/>
      <c r="QNG298" s="755"/>
      <c r="QNH298" s="755"/>
      <c r="QNI298" s="755"/>
      <c r="QNJ298" s="755"/>
      <c r="QNK298" s="755"/>
      <c r="QNL298" s="755"/>
      <c r="QNM298" s="755"/>
      <c r="QNN298" s="755"/>
      <c r="QNO298" s="755"/>
      <c r="QNP298" s="755"/>
      <c r="QNQ298" s="755"/>
      <c r="QNR298" s="755"/>
      <c r="QNS298" s="755"/>
      <c r="QNT298" s="755"/>
      <c r="QNU298" s="755"/>
      <c r="QNV298" s="755"/>
      <c r="QNW298" s="755"/>
      <c r="QNX298" s="755"/>
      <c r="QNY298" s="755"/>
      <c r="QNZ298" s="755"/>
      <c r="QOA298" s="755"/>
      <c r="QOB298" s="755"/>
      <c r="QOC298" s="755"/>
      <c r="QOD298" s="755"/>
      <c r="QOE298" s="755"/>
      <c r="QOF298" s="755"/>
      <c r="QOG298" s="755"/>
      <c r="QOH298" s="755"/>
      <c r="QOI298" s="755"/>
      <c r="QOJ298" s="755"/>
      <c r="QOK298" s="755"/>
      <c r="QOL298" s="755"/>
      <c r="QOM298" s="755"/>
      <c r="QON298" s="755"/>
      <c r="QOO298" s="755"/>
      <c r="QOP298" s="755"/>
      <c r="QOQ298" s="755"/>
      <c r="QOR298" s="755"/>
      <c r="QOS298" s="755"/>
      <c r="QOT298" s="755"/>
      <c r="QOU298" s="755"/>
      <c r="QOV298" s="755"/>
      <c r="QOW298" s="755"/>
      <c r="QOX298" s="755"/>
      <c r="QOY298" s="755"/>
      <c r="QOZ298" s="755"/>
      <c r="QPA298" s="755"/>
      <c r="QPB298" s="755"/>
      <c r="QPC298" s="755"/>
      <c r="QPD298" s="755"/>
      <c r="QPE298" s="755"/>
      <c r="QPF298" s="755"/>
      <c r="QPG298" s="755"/>
      <c r="QPH298" s="755"/>
      <c r="QPI298" s="755"/>
      <c r="QPJ298" s="755"/>
      <c r="QPK298" s="755"/>
      <c r="QPL298" s="755"/>
      <c r="QPM298" s="755"/>
      <c r="QPN298" s="755"/>
      <c r="QPO298" s="755"/>
      <c r="QPP298" s="755"/>
      <c r="QPQ298" s="755"/>
      <c r="QPR298" s="755"/>
      <c r="QPS298" s="755"/>
      <c r="QPT298" s="755"/>
      <c r="QPU298" s="755"/>
      <c r="QPV298" s="755"/>
      <c r="QPW298" s="755"/>
      <c r="QPX298" s="755"/>
      <c r="QPY298" s="755"/>
      <c r="QPZ298" s="755"/>
      <c r="QQA298" s="755"/>
      <c r="QQB298" s="755"/>
      <c r="QQC298" s="755"/>
      <c r="QQD298" s="755"/>
      <c r="QQE298" s="755"/>
      <c r="QQF298" s="755"/>
      <c r="QQG298" s="755"/>
      <c r="QQH298" s="755"/>
      <c r="QQI298" s="755"/>
      <c r="QQJ298" s="755"/>
      <c r="QQK298" s="755"/>
      <c r="QQL298" s="755"/>
      <c r="QQM298" s="755"/>
      <c r="QQN298" s="755"/>
      <c r="QQO298" s="755"/>
      <c r="QQP298" s="755"/>
      <c r="QQQ298" s="755"/>
      <c r="QQR298" s="755"/>
      <c r="QQS298" s="755"/>
      <c r="QQT298" s="755"/>
      <c r="QQU298" s="755"/>
      <c r="QQV298" s="755"/>
      <c r="QQW298" s="755"/>
      <c r="QQX298" s="755"/>
      <c r="QQY298" s="755"/>
      <c r="QQZ298" s="755"/>
      <c r="QRA298" s="755"/>
      <c r="QRB298" s="755"/>
      <c r="QRC298" s="755"/>
      <c r="QRD298" s="755"/>
      <c r="QRE298" s="755"/>
      <c r="QRF298" s="755"/>
      <c r="QRG298" s="755"/>
      <c r="QRH298" s="755"/>
      <c r="QRI298" s="755"/>
      <c r="QRJ298" s="755"/>
      <c r="QRK298" s="755"/>
      <c r="QRL298" s="755"/>
      <c r="QRM298" s="755"/>
      <c r="QRN298" s="755"/>
      <c r="QRO298" s="755"/>
      <c r="QRP298" s="755"/>
      <c r="QRQ298" s="755"/>
      <c r="QRR298" s="755"/>
      <c r="QRS298" s="755"/>
      <c r="QRT298" s="755"/>
      <c r="QRU298" s="755"/>
      <c r="QRV298" s="755"/>
      <c r="QRW298" s="755"/>
      <c r="QRX298" s="755"/>
      <c r="QRY298" s="755"/>
      <c r="QRZ298" s="755"/>
      <c r="QSA298" s="755"/>
      <c r="QSB298" s="755"/>
      <c r="QSC298" s="755"/>
      <c r="QSD298" s="755"/>
      <c r="QSE298" s="755"/>
      <c r="QSF298" s="755"/>
      <c r="QSG298" s="755"/>
      <c r="QSH298" s="755"/>
      <c r="QSI298" s="755"/>
      <c r="QSJ298" s="755"/>
      <c r="QSK298" s="755"/>
      <c r="QSL298" s="755"/>
      <c r="QSM298" s="755"/>
      <c r="QSN298" s="755"/>
      <c r="QSO298" s="755"/>
      <c r="QSP298" s="755"/>
      <c r="QSQ298" s="755"/>
      <c r="QSR298" s="755"/>
      <c r="QSS298" s="755"/>
      <c r="QST298" s="755"/>
      <c r="QSU298" s="755"/>
      <c r="QSV298" s="755"/>
      <c r="QSW298" s="755"/>
      <c r="QSX298" s="755"/>
      <c r="QSY298" s="755"/>
      <c r="QSZ298" s="755"/>
      <c r="QTA298" s="755"/>
      <c r="QTB298" s="755"/>
      <c r="QTC298" s="755"/>
      <c r="QTD298" s="755"/>
      <c r="QTE298" s="755"/>
      <c r="QTF298" s="755"/>
      <c r="QTG298" s="755"/>
      <c r="QTH298" s="755"/>
      <c r="QTI298" s="755"/>
      <c r="QTJ298" s="755"/>
      <c r="QTK298" s="755"/>
      <c r="QTL298" s="755"/>
      <c r="QTM298" s="755"/>
      <c r="QTN298" s="755"/>
      <c r="QTO298" s="755"/>
      <c r="QTP298" s="755"/>
      <c r="QTQ298" s="755"/>
      <c r="QTR298" s="755"/>
      <c r="QTS298" s="755"/>
      <c r="QTT298" s="755"/>
      <c r="QTU298" s="755"/>
      <c r="QTV298" s="755"/>
      <c r="QTW298" s="755"/>
      <c r="QTX298" s="755"/>
      <c r="QTY298" s="755"/>
      <c r="QTZ298" s="755"/>
      <c r="QUA298" s="755"/>
      <c r="QUB298" s="755"/>
      <c r="QUC298" s="755"/>
      <c r="QUD298" s="755"/>
      <c r="QUE298" s="755"/>
      <c r="QUF298" s="755"/>
      <c r="QUG298" s="755"/>
      <c r="QUH298" s="755"/>
      <c r="QUI298" s="755"/>
      <c r="QUJ298" s="755"/>
      <c r="QUK298" s="755"/>
      <c r="QUL298" s="755"/>
      <c r="QUM298" s="755"/>
      <c r="QUN298" s="755"/>
      <c r="QUO298" s="755"/>
      <c r="QUP298" s="755"/>
      <c r="QUQ298" s="755"/>
      <c r="QUR298" s="755"/>
      <c r="QUS298" s="755"/>
      <c r="QUT298" s="755"/>
      <c r="QUU298" s="755"/>
      <c r="QUV298" s="755"/>
      <c r="QUW298" s="755"/>
      <c r="QUX298" s="755"/>
      <c r="QUY298" s="755"/>
      <c r="QUZ298" s="755"/>
      <c r="QVA298" s="755"/>
      <c r="QVB298" s="755"/>
      <c r="QVC298" s="755"/>
      <c r="QVD298" s="755"/>
      <c r="QVE298" s="755"/>
      <c r="QVF298" s="755"/>
      <c r="QVG298" s="755"/>
      <c r="QVH298" s="755"/>
      <c r="QVI298" s="755"/>
      <c r="QVJ298" s="755"/>
      <c r="QVK298" s="755"/>
      <c r="QVL298" s="755"/>
      <c r="QVM298" s="755"/>
      <c r="QVN298" s="755"/>
      <c r="QVO298" s="755"/>
      <c r="QVP298" s="755"/>
      <c r="QVQ298" s="755"/>
      <c r="QVR298" s="755"/>
      <c r="QVS298" s="755"/>
      <c r="QVT298" s="755"/>
      <c r="QVU298" s="755"/>
      <c r="QVV298" s="755"/>
      <c r="QVW298" s="755"/>
      <c r="QVX298" s="755"/>
      <c r="QVY298" s="755"/>
      <c r="QVZ298" s="755"/>
      <c r="QWA298" s="755"/>
      <c r="QWB298" s="755"/>
      <c r="QWC298" s="755"/>
      <c r="QWD298" s="755"/>
      <c r="QWE298" s="755"/>
      <c r="QWF298" s="755"/>
      <c r="QWG298" s="755"/>
      <c r="QWH298" s="755"/>
      <c r="QWI298" s="755"/>
      <c r="QWJ298" s="755"/>
      <c r="QWK298" s="755"/>
      <c r="QWL298" s="755"/>
      <c r="QWM298" s="755"/>
      <c r="QWN298" s="755"/>
      <c r="QWO298" s="755"/>
      <c r="QWP298" s="755"/>
      <c r="QWQ298" s="755"/>
      <c r="QWR298" s="755"/>
      <c r="QWS298" s="755"/>
      <c r="QWT298" s="755"/>
      <c r="QWU298" s="755"/>
      <c r="QWV298" s="755"/>
      <c r="QWW298" s="755"/>
      <c r="QWX298" s="755"/>
      <c r="QWY298" s="755"/>
      <c r="QWZ298" s="755"/>
      <c r="QXA298" s="755"/>
      <c r="QXB298" s="755"/>
      <c r="QXC298" s="755"/>
      <c r="QXD298" s="755"/>
      <c r="QXE298" s="755"/>
      <c r="QXF298" s="755"/>
      <c r="QXG298" s="755"/>
      <c r="QXH298" s="755"/>
      <c r="QXI298" s="755"/>
      <c r="QXJ298" s="755"/>
      <c r="QXK298" s="755"/>
      <c r="QXL298" s="755"/>
      <c r="QXM298" s="755"/>
      <c r="QXN298" s="755"/>
      <c r="QXO298" s="755"/>
      <c r="QXP298" s="755"/>
      <c r="QXQ298" s="755"/>
      <c r="QXR298" s="755"/>
      <c r="QXS298" s="755"/>
      <c r="QXT298" s="755"/>
      <c r="QXU298" s="755"/>
      <c r="QXV298" s="755"/>
      <c r="QXW298" s="755"/>
      <c r="QXX298" s="755"/>
      <c r="QXY298" s="755"/>
      <c r="QXZ298" s="755"/>
      <c r="QYA298" s="755"/>
      <c r="QYB298" s="755"/>
      <c r="QYC298" s="755"/>
      <c r="QYD298" s="755"/>
      <c r="QYE298" s="755"/>
      <c r="QYF298" s="755"/>
      <c r="QYG298" s="755"/>
      <c r="QYH298" s="755"/>
      <c r="QYI298" s="755"/>
      <c r="QYJ298" s="755"/>
      <c r="QYK298" s="755"/>
      <c r="QYL298" s="755"/>
      <c r="QYM298" s="755"/>
      <c r="QYN298" s="755"/>
      <c r="QYO298" s="755"/>
      <c r="QYP298" s="755"/>
      <c r="QYQ298" s="755"/>
      <c r="QYR298" s="755"/>
      <c r="QYS298" s="755"/>
      <c r="QYT298" s="755"/>
      <c r="QYU298" s="755"/>
      <c r="QYV298" s="755"/>
      <c r="QYW298" s="755"/>
      <c r="QYX298" s="755"/>
      <c r="QYY298" s="755"/>
      <c r="QYZ298" s="755"/>
      <c r="QZA298" s="755"/>
      <c r="QZB298" s="755"/>
      <c r="QZC298" s="755"/>
      <c r="QZD298" s="755"/>
      <c r="QZE298" s="755"/>
      <c r="QZF298" s="755"/>
      <c r="QZG298" s="755"/>
      <c r="QZH298" s="755"/>
      <c r="QZI298" s="755"/>
      <c r="QZJ298" s="755"/>
      <c r="QZK298" s="755"/>
      <c r="QZL298" s="755"/>
      <c r="QZM298" s="755"/>
      <c r="QZN298" s="755"/>
      <c r="QZO298" s="755"/>
      <c r="QZP298" s="755"/>
      <c r="QZQ298" s="755"/>
      <c r="QZR298" s="755"/>
      <c r="QZS298" s="755"/>
      <c r="QZT298" s="755"/>
      <c r="QZU298" s="755"/>
      <c r="QZV298" s="755"/>
      <c r="QZW298" s="755"/>
      <c r="QZX298" s="755"/>
      <c r="QZY298" s="755"/>
      <c r="QZZ298" s="755"/>
      <c r="RAA298" s="755"/>
      <c r="RAB298" s="755"/>
      <c r="RAC298" s="755"/>
      <c r="RAD298" s="755"/>
      <c r="RAE298" s="755"/>
      <c r="RAF298" s="755"/>
      <c r="RAG298" s="755"/>
      <c r="RAH298" s="755"/>
      <c r="RAI298" s="755"/>
      <c r="RAJ298" s="755"/>
      <c r="RAK298" s="755"/>
      <c r="RAL298" s="755"/>
      <c r="RAM298" s="755"/>
      <c r="RAN298" s="755"/>
      <c r="RAO298" s="755"/>
      <c r="RAP298" s="755"/>
      <c r="RAQ298" s="755"/>
      <c r="RAR298" s="755"/>
      <c r="RAS298" s="755"/>
      <c r="RAT298" s="755"/>
      <c r="RAU298" s="755"/>
      <c r="RAV298" s="755"/>
      <c r="RAW298" s="755"/>
      <c r="RAX298" s="755"/>
      <c r="RAY298" s="755"/>
      <c r="RAZ298" s="755"/>
      <c r="RBA298" s="755"/>
      <c r="RBB298" s="755"/>
      <c r="RBC298" s="755"/>
      <c r="RBD298" s="755"/>
      <c r="RBE298" s="755"/>
      <c r="RBF298" s="755"/>
      <c r="RBG298" s="755"/>
      <c r="RBH298" s="755"/>
      <c r="RBI298" s="755"/>
      <c r="RBJ298" s="755"/>
      <c r="RBK298" s="755"/>
      <c r="RBL298" s="755"/>
      <c r="RBM298" s="755"/>
      <c r="RBN298" s="755"/>
      <c r="RBO298" s="755"/>
      <c r="RBP298" s="755"/>
      <c r="RBQ298" s="755"/>
      <c r="RBR298" s="755"/>
      <c r="RBS298" s="755"/>
      <c r="RBT298" s="755"/>
      <c r="RBU298" s="755"/>
      <c r="RBV298" s="755"/>
      <c r="RBW298" s="755"/>
      <c r="RBX298" s="755"/>
      <c r="RBY298" s="755"/>
      <c r="RBZ298" s="755"/>
      <c r="RCA298" s="755"/>
      <c r="RCB298" s="755"/>
      <c r="RCC298" s="755"/>
      <c r="RCD298" s="755"/>
      <c r="RCE298" s="755"/>
      <c r="RCF298" s="755"/>
      <c r="RCG298" s="755"/>
      <c r="RCH298" s="755"/>
      <c r="RCI298" s="755"/>
      <c r="RCJ298" s="755"/>
      <c r="RCK298" s="755"/>
      <c r="RCL298" s="755"/>
      <c r="RCM298" s="755"/>
      <c r="RCN298" s="755"/>
      <c r="RCO298" s="755"/>
      <c r="RCP298" s="755"/>
      <c r="RCQ298" s="755"/>
      <c r="RCR298" s="755"/>
      <c r="RCS298" s="755"/>
      <c r="RCT298" s="755"/>
      <c r="RCU298" s="755"/>
      <c r="RCV298" s="755"/>
      <c r="RCW298" s="755"/>
      <c r="RCX298" s="755"/>
      <c r="RCY298" s="755"/>
      <c r="RCZ298" s="755"/>
      <c r="RDA298" s="755"/>
      <c r="RDB298" s="755"/>
      <c r="RDC298" s="755"/>
      <c r="RDD298" s="755"/>
      <c r="RDE298" s="755"/>
      <c r="RDF298" s="755"/>
      <c r="RDG298" s="755"/>
      <c r="RDH298" s="755"/>
      <c r="RDI298" s="755"/>
      <c r="RDJ298" s="755"/>
      <c r="RDK298" s="755"/>
      <c r="RDL298" s="755"/>
      <c r="RDM298" s="755"/>
      <c r="RDN298" s="755"/>
      <c r="RDO298" s="755"/>
      <c r="RDP298" s="755"/>
      <c r="RDQ298" s="755"/>
      <c r="RDR298" s="755"/>
      <c r="RDS298" s="755"/>
      <c r="RDT298" s="755"/>
      <c r="RDU298" s="755"/>
      <c r="RDV298" s="755"/>
      <c r="RDW298" s="755"/>
      <c r="RDX298" s="755"/>
      <c r="RDY298" s="755"/>
      <c r="RDZ298" s="755"/>
      <c r="REA298" s="755"/>
      <c r="REB298" s="755"/>
      <c r="REC298" s="755"/>
      <c r="RED298" s="755"/>
      <c r="REE298" s="755"/>
      <c r="REF298" s="755"/>
      <c r="REG298" s="755"/>
      <c r="REH298" s="755"/>
      <c r="REI298" s="755"/>
      <c r="REJ298" s="755"/>
      <c r="REK298" s="755"/>
      <c r="REL298" s="755"/>
      <c r="REM298" s="755"/>
      <c r="REN298" s="755"/>
      <c r="REO298" s="755"/>
      <c r="REP298" s="755"/>
      <c r="REQ298" s="755"/>
      <c r="RER298" s="755"/>
      <c r="RES298" s="755"/>
      <c r="RET298" s="755"/>
      <c r="REU298" s="755"/>
      <c r="REV298" s="755"/>
      <c r="REW298" s="755"/>
      <c r="REX298" s="755"/>
      <c r="REY298" s="755"/>
      <c r="REZ298" s="755"/>
      <c r="RFA298" s="755"/>
      <c r="RFB298" s="755"/>
      <c r="RFC298" s="755"/>
      <c r="RFD298" s="755"/>
      <c r="RFE298" s="755"/>
      <c r="RFF298" s="755"/>
      <c r="RFG298" s="755"/>
      <c r="RFH298" s="755"/>
      <c r="RFI298" s="755"/>
      <c r="RFJ298" s="755"/>
      <c r="RFK298" s="755"/>
      <c r="RFL298" s="755"/>
      <c r="RFM298" s="755"/>
      <c r="RFN298" s="755"/>
      <c r="RFO298" s="755"/>
      <c r="RFP298" s="755"/>
      <c r="RFQ298" s="755"/>
      <c r="RFR298" s="755"/>
      <c r="RFS298" s="755"/>
      <c r="RFT298" s="755"/>
      <c r="RFU298" s="755"/>
      <c r="RFV298" s="755"/>
      <c r="RFW298" s="755"/>
      <c r="RFX298" s="755"/>
      <c r="RFY298" s="755"/>
      <c r="RFZ298" s="755"/>
      <c r="RGA298" s="755"/>
      <c r="RGB298" s="755"/>
      <c r="RGC298" s="755"/>
      <c r="RGD298" s="755"/>
      <c r="RGE298" s="755"/>
      <c r="RGF298" s="755"/>
      <c r="RGG298" s="755"/>
      <c r="RGH298" s="755"/>
      <c r="RGI298" s="755"/>
      <c r="RGJ298" s="755"/>
      <c r="RGK298" s="755"/>
      <c r="RGL298" s="755"/>
      <c r="RGM298" s="755"/>
      <c r="RGN298" s="755"/>
      <c r="RGO298" s="755"/>
      <c r="RGP298" s="755"/>
      <c r="RGQ298" s="755"/>
      <c r="RGR298" s="755"/>
      <c r="RGS298" s="755"/>
      <c r="RGT298" s="755"/>
      <c r="RGU298" s="755"/>
      <c r="RGV298" s="755"/>
      <c r="RGW298" s="755"/>
      <c r="RGX298" s="755"/>
      <c r="RGY298" s="755"/>
      <c r="RGZ298" s="755"/>
      <c r="RHA298" s="755"/>
      <c r="RHB298" s="755"/>
      <c r="RHC298" s="755"/>
      <c r="RHD298" s="755"/>
      <c r="RHE298" s="755"/>
      <c r="RHF298" s="755"/>
      <c r="RHG298" s="755"/>
      <c r="RHH298" s="755"/>
      <c r="RHI298" s="755"/>
      <c r="RHJ298" s="755"/>
      <c r="RHK298" s="755"/>
      <c r="RHL298" s="755"/>
      <c r="RHM298" s="755"/>
      <c r="RHN298" s="755"/>
      <c r="RHO298" s="755"/>
      <c r="RHP298" s="755"/>
      <c r="RHQ298" s="755"/>
      <c r="RHR298" s="755"/>
      <c r="RHS298" s="755"/>
      <c r="RHT298" s="755"/>
      <c r="RHU298" s="755"/>
      <c r="RHV298" s="755"/>
      <c r="RHW298" s="755"/>
      <c r="RHX298" s="755"/>
      <c r="RHY298" s="755"/>
      <c r="RHZ298" s="755"/>
      <c r="RIA298" s="755"/>
      <c r="RIB298" s="755"/>
      <c r="RIC298" s="755"/>
      <c r="RID298" s="755"/>
      <c r="RIE298" s="755"/>
      <c r="RIF298" s="755"/>
      <c r="RIG298" s="755"/>
      <c r="RIH298" s="755"/>
      <c r="RII298" s="755"/>
      <c r="RIJ298" s="755"/>
      <c r="RIK298" s="755"/>
      <c r="RIL298" s="755"/>
      <c r="RIM298" s="755"/>
      <c r="RIN298" s="755"/>
      <c r="RIO298" s="755"/>
      <c r="RIP298" s="755"/>
      <c r="RIQ298" s="755"/>
      <c r="RIR298" s="755"/>
      <c r="RIS298" s="755"/>
      <c r="RIT298" s="755"/>
      <c r="RIU298" s="755"/>
      <c r="RIV298" s="755"/>
      <c r="RIW298" s="755"/>
      <c r="RIX298" s="755"/>
      <c r="RIY298" s="755"/>
      <c r="RIZ298" s="755"/>
      <c r="RJA298" s="755"/>
      <c r="RJB298" s="755"/>
      <c r="RJC298" s="755"/>
      <c r="RJD298" s="755"/>
      <c r="RJE298" s="755"/>
      <c r="RJF298" s="755"/>
      <c r="RJG298" s="755"/>
      <c r="RJH298" s="755"/>
      <c r="RJI298" s="755"/>
      <c r="RJJ298" s="755"/>
      <c r="RJK298" s="755"/>
      <c r="RJL298" s="755"/>
      <c r="RJM298" s="755"/>
      <c r="RJN298" s="755"/>
      <c r="RJO298" s="755"/>
      <c r="RJP298" s="755"/>
      <c r="RJQ298" s="755"/>
      <c r="RJR298" s="755"/>
      <c r="RJS298" s="755"/>
      <c r="RJT298" s="755"/>
      <c r="RJU298" s="755"/>
      <c r="RJV298" s="755"/>
      <c r="RJW298" s="755"/>
      <c r="RJX298" s="755"/>
      <c r="RJY298" s="755"/>
      <c r="RJZ298" s="755"/>
      <c r="RKA298" s="755"/>
      <c r="RKB298" s="755"/>
      <c r="RKC298" s="755"/>
      <c r="RKD298" s="755"/>
      <c r="RKE298" s="755"/>
      <c r="RKF298" s="755"/>
      <c r="RKG298" s="755"/>
      <c r="RKH298" s="755"/>
      <c r="RKI298" s="755"/>
      <c r="RKJ298" s="755"/>
      <c r="RKK298" s="755"/>
      <c r="RKL298" s="755"/>
      <c r="RKM298" s="755"/>
      <c r="RKN298" s="755"/>
      <c r="RKO298" s="755"/>
      <c r="RKP298" s="755"/>
      <c r="RKQ298" s="755"/>
      <c r="RKR298" s="755"/>
      <c r="RKS298" s="755"/>
      <c r="RKT298" s="755"/>
      <c r="RKU298" s="755"/>
      <c r="RKV298" s="755"/>
      <c r="RKW298" s="755"/>
      <c r="RKX298" s="755"/>
      <c r="RKY298" s="755"/>
      <c r="RKZ298" s="755"/>
      <c r="RLA298" s="755"/>
      <c r="RLB298" s="755"/>
      <c r="RLC298" s="755"/>
      <c r="RLD298" s="755"/>
      <c r="RLE298" s="755"/>
      <c r="RLF298" s="755"/>
      <c r="RLG298" s="755"/>
      <c r="RLH298" s="755"/>
      <c r="RLI298" s="755"/>
      <c r="RLJ298" s="755"/>
      <c r="RLK298" s="755"/>
      <c r="RLL298" s="755"/>
      <c r="RLM298" s="755"/>
      <c r="RLN298" s="755"/>
      <c r="RLO298" s="755"/>
      <c r="RLP298" s="755"/>
      <c r="RLQ298" s="755"/>
      <c r="RLR298" s="755"/>
      <c r="RLS298" s="755"/>
      <c r="RLT298" s="755"/>
      <c r="RLU298" s="755"/>
      <c r="RLV298" s="755"/>
      <c r="RLW298" s="755"/>
      <c r="RLX298" s="755"/>
      <c r="RLY298" s="755"/>
      <c r="RLZ298" s="755"/>
      <c r="RMA298" s="755"/>
      <c r="RMB298" s="755"/>
      <c r="RMC298" s="755"/>
      <c r="RMD298" s="755"/>
      <c r="RME298" s="755"/>
      <c r="RMF298" s="755"/>
      <c r="RMG298" s="755"/>
      <c r="RMH298" s="755"/>
      <c r="RMI298" s="755"/>
      <c r="RMJ298" s="755"/>
      <c r="RMK298" s="755"/>
      <c r="RML298" s="755"/>
      <c r="RMM298" s="755"/>
      <c r="RMN298" s="755"/>
      <c r="RMO298" s="755"/>
      <c r="RMP298" s="755"/>
      <c r="RMQ298" s="755"/>
      <c r="RMR298" s="755"/>
      <c r="RMS298" s="755"/>
      <c r="RMT298" s="755"/>
      <c r="RMU298" s="755"/>
      <c r="RMV298" s="755"/>
      <c r="RMW298" s="755"/>
      <c r="RMX298" s="755"/>
      <c r="RMY298" s="755"/>
      <c r="RMZ298" s="755"/>
      <c r="RNA298" s="755"/>
      <c r="RNB298" s="755"/>
      <c r="RNC298" s="755"/>
      <c r="RND298" s="755"/>
      <c r="RNE298" s="755"/>
      <c r="RNF298" s="755"/>
      <c r="RNG298" s="755"/>
      <c r="RNH298" s="755"/>
      <c r="RNI298" s="755"/>
      <c r="RNJ298" s="755"/>
      <c r="RNK298" s="755"/>
      <c r="RNL298" s="755"/>
      <c r="RNM298" s="755"/>
      <c r="RNN298" s="755"/>
      <c r="RNO298" s="755"/>
      <c r="RNP298" s="755"/>
      <c r="RNQ298" s="755"/>
      <c r="RNR298" s="755"/>
      <c r="RNS298" s="755"/>
      <c r="RNT298" s="755"/>
      <c r="RNU298" s="755"/>
      <c r="RNV298" s="755"/>
      <c r="RNW298" s="755"/>
      <c r="RNX298" s="755"/>
      <c r="RNY298" s="755"/>
      <c r="RNZ298" s="755"/>
      <c r="ROA298" s="755"/>
      <c r="ROB298" s="755"/>
      <c r="ROC298" s="755"/>
      <c r="ROD298" s="755"/>
      <c r="ROE298" s="755"/>
      <c r="ROF298" s="755"/>
      <c r="ROG298" s="755"/>
      <c r="ROH298" s="755"/>
      <c r="ROI298" s="755"/>
      <c r="ROJ298" s="755"/>
      <c r="ROK298" s="755"/>
      <c r="ROL298" s="755"/>
      <c r="ROM298" s="755"/>
      <c r="RON298" s="755"/>
      <c r="ROO298" s="755"/>
      <c r="ROP298" s="755"/>
      <c r="ROQ298" s="755"/>
      <c r="ROR298" s="755"/>
      <c r="ROS298" s="755"/>
      <c r="ROT298" s="755"/>
      <c r="ROU298" s="755"/>
      <c r="ROV298" s="755"/>
      <c r="ROW298" s="755"/>
      <c r="ROX298" s="755"/>
      <c r="ROY298" s="755"/>
      <c r="ROZ298" s="755"/>
      <c r="RPA298" s="755"/>
      <c r="RPB298" s="755"/>
      <c r="RPC298" s="755"/>
      <c r="RPD298" s="755"/>
      <c r="RPE298" s="755"/>
      <c r="RPF298" s="755"/>
      <c r="RPG298" s="755"/>
      <c r="RPH298" s="755"/>
      <c r="RPI298" s="755"/>
      <c r="RPJ298" s="755"/>
      <c r="RPK298" s="755"/>
      <c r="RPL298" s="755"/>
      <c r="RPM298" s="755"/>
      <c r="RPN298" s="755"/>
      <c r="RPO298" s="755"/>
      <c r="RPP298" s="755"/>
      <c r="RPQ298" s="755"/>
      <c r="RPR298" s="755"/>
      <c r="RPS298" s="755"/>
      <c r="RPT298" s="755"/>
      <c r="RPU298" s="755"/>
      <c r="RPV298" s="755"/>
      <c r="RPW298" s="755"/>
      <c r="RPX298" s="755"/>
      <c r="RPY298" s="755"/>
      <c r="RPZ298" s="755"/>
      <c r="RQA298" s="755"/>
      <c r="RQB298" s="755"/>
      <c r="RQC298" s="755"/>
      <c r="RQD298" s="755"/>
      <c r="RQE298" s="755"/>
      <c r="RQF298" s="755"/>
      <c r="RQG298" s="755"/>
      <c r="RQH298" s="755"/>
      <c r="RQI298" s="755"/>
      <c r="RQJ298" s="755"/>
      <c r="RQK298" s="755"/>
      <c r="RQL298" s="755"/>
      <c r="RQM298" s="755"/>
      <c r="RQN298" s="755"/>
      <c r="RQO298" s="755"/>
      <c r="RQP298" s="755"/>
      <c r="RQQ298" s="755"/>
      <c r="RQR298" s="755"/>
      <c r="RQS298" s="755"/>
      <c r="RQT298" s="755"/>
      <c r="RQU298" s="755"/>
      <c r="RQV298" s="755"/>
      <c r="RQW298" s="755"/>
      <c r="RQX298" s="755"/>
      <c r="RQY298" s="755"/>
      <c r="RQZ298" s="755"/>
      <c r="RRA298" s="755"/>
      <c r="RRB298" s="755"/>
      <c r="RRC298" s="755"/>
      <c r="RRD298" s="755"/>
      <c r="RRE298" s="755"/>
      <c r="RRF298" s="755"/>
      <c r="RRG298" s="755"/>
      <c r="RRH298" s="755"/>
      <c r="RRI298" s="755"/>
      <c r="RRJ298" s="755"/>
      <c r="RRK298" s="755"/>
      <c r="RRL298" s="755"/>
      <c r="RRM298" s="755"/>
      <c r="RRN298" s="755"/>
      <c r="RRO298" s="755"/>
      <c r="RRP298" s="755"/>
      <c r="RRQ298" s="755"/>
      <c r="RRR298" s="755"/>
      <c r="RRS298" s="755"/>
      <c r="RRT298" s="755"/>
      <c r="RRU298" s="755"/>
      <c r="RRV298" s="755"/>
      <c r="RRW298" s="755"/>
      <c r="RRX298" s="755"/>
      <c r="RRY298" s="755"/>
      <c r="RRZ298" s="755"/>
      <c r="RSA298" s="755"/>
      <c r="RSB298" s="755"/>
      <c r="RSC298" s="755"/>
      <c r="RSD298" s="755"/>
      <c r="RSE298" s="755"/>
      <c r="RSF298" s="755"/>
      <c r="RSG298" s="755"/>
      <c r="RSH298" s="755"/>
      <c r="RSI298" s="755"/>
      <c r="RSJ298" s="755"/>
      <c r="RSK298" s="755"/>
      <c r="RSL298" s="755"/>
      <c r="RSM298" s="755"/>
      <c r="RSN298" s="755"/>
      <c r="RSO298" s="755"/>
      <c r="RSP298" s="755"/>
      <c r="RSQ298" s="755"/>
      <c r="RSR298" s="755"/>
      <c r="RSS298" s="755"/>
      <c r="RST298" s="755"/>
      <c r="RSU298" s="755"/>
      <c r="RSV298" s="755"/>
      <c r="RSW298" s="755"/>
      <c r="RSX298" s="755"/>
      <c r="RSY298" s="755"/>
      <c r="RSZ298" s="755"/>
      <c r="RTA298" s="755"/>
      <c r="RTB298" s="755"/>
      <c r="RTC298" s="755"/>
      <c r="RTD298" s="755"/>
      <c r="RTE298" s="755"/>
      <c r="RTF298" s="755"/>
      <c r="RTG298" s="755"/>
      <c r="RTH298" s="755"/>
      <c r="RTI298" s="755"/>
      <c r="RTJ298" s="755"/>
      <c r="RTK298" s="755"/>
      <c r="RTL298" s="755"/>
      <c r="RTM298" s="755"/>
      <c r="RTN298" s="755"/>
      <c r="RTO298" s="755"/>
      <c r="RTP298" s="755"/>
      <c r="RTQ298" s="755"/>
      <c r="RTR298" s="755"/>
      <c r="RTS298" s="755"/>
      <c r="RTT298" s="755"/>
      <c r="RTU298" s="755"/>
      <c r="RTV298" s="755"/>
      <c r="RTW298" s="755"/>
      <c r="RTX298" s="755"/>
      <c r="RTY298" s="755"/>
      <c r="RTZ298" s="755"/>
      <c r="RUA298" s="755"/>
      <c r="RUB298" s="755"/>
      <c r="RUC298" s="755"/>
      <c r="RUD298" s="755"/>
      <c r="RUE298" s="755"/>
      <c r="RUF298" s="755"/>
      <c r="RUG298" s="755"/>
      <c r="RUH298" s="755"/>
      <c r="RUI298" s="755"/>
      <c r="RUJ298" s="755"/>
      <c r="RUK298" s="755"/>
      <c r="RUL298" s="755"/>
      <c r="RUM298" s="755"/>
      <c r="RUN298" s="755"/>
      <c r="RUO298" s="755"/>
      <c r="RUP298" s="755"/>
      <c r="RUQ298" s="755"/>
      <c r="RUR298" s="755"/>
      <c r="RUS298" s="755"/>
      <c r="RUT298" s="755"/>
      <c r="RUU298" s="755"/>
      <c r="RUV298" s="755"/>
      <c r="RUW298" s="755"/>
      <c r="RUX298" s="755"/>
      <c r="RUY298" s="755"/>
      <c r="RUZ298" s="755"/>
      <c r="RVA298" s="755"/>
      <c r="RVB298" s="755"/>
      <c r="RVC298" s="755"/>
      <c r="RVD298" s="755"/>
      <c r="RVE298" s="755"/>
      <c r="RVF298" s="755"/>
      <c r="RVG298" s="755"/>
      <c r="RVH298" s="755"/>
      <c r="RVI298" s="755"/>
      <c r="RVJ298" s="755"/>
      <c r="RVK298" s="755"/>
      <c r="RVL298" s="755"/>
      <c r="RVM298" s="755"/>
      <c r="RVN298" s="755"/>
      <c r="RVO298" s="755"/>
      <c r="RVP298" s="755"/>
      <c r="RVQ298" s="755"/>
      <c r="RVR298" s="755"/>
      <c r="RVS298" s="755"/>
      <c r="RVT298" s="755"/>
      <c r="RVU298" s="755"/>
      <c r="RVV298" s="755"/>
      <c r="RVW298" s="755"/>
      <c r="RVX298" s="755"/>
      <c r="RVY298" s="755"/>
      <c r="RVZ298" s="755"/>
      <c r="RWA298" s="755"/>
      <c r="RWB298" s="755"/>
      <c r="RWC298" s="755"/>
      <c r="RWD298" s="755"/>
      <c r="RWE298" s="755"/>
      <c r="RWF298" s="755"/>
      <c r="RWG298" s="755"/>
      <c r="RWH298" s="755"/>
      <c r="RWI298" s="755"/>
      <c r="RWJ298" s="755"/>
      <c r="RWK298" s="755"/>
      <c r="RWL298" s="755"/>
      <c r="RWM298" s="755"/>
      <c r="RWN298" s="755"/>
      <c r="RWO298" s="755"/>
      <c r="RWP298" s="755"/>
      <c r="RWQ298" s="755"/>
      <c r="RWR298" s="755"/>
      <c r="RWS298" s="755"/>
      <c r="RWT298" s="755"/>
      <c r="RWU298" s="755"/>
      <c r="RWV298" s="755"/>
      <c r="RWW298" s="755"/>
      <c r="RWX298" s="755"/>
      <c r="RWY298" s="755"/>
      <c r="RWZ298" s="755"/>
      <c r="RXA298" s="755"/>
      <c r="RXB298" s="755"/>
      <c r="RXC298" s="755"/>
      <c r="RXD298" s="755"/>
      <c r="RXE298" s="755"/>
      <c r="RXF298" s="755"/>
      <c r="RXG298" s="755"/>
      <c r="RXH298" s="755"/>
      <c r="RXI298" s="755"/>
      <c r="RXJ298" s="755"/>
      <c r="RXK298" s="755"/>
      <c r="RXL298" s="755"/>
      <c r="RXM298" s="755"/>
      <c r="RXN298" s="755"/>
      <c r="RXO298" s="755"/>
      <c r="RXP298" s="755"/>
      <c r="RXQ298" s="755"/>
      <c r="RXR298" s="755"/>
      <c r="RXS298" s="755"/>
      <c r="RXT298" s="755"/>
      <c r="RXU298" s="755"/>
      <c r="RXV298" s="755"/>
      <c r="RXW298" s="755"/>
      <c r="RXX298" s="755"/>
      <c r="RXY298" s="755"/>
      <c r="RXZ298" s="755"/>
      <c r="RYA298" s="755"/>
      <c r="RYB298" s="755"/>
      <c r="RYC298" s="755"/>
      <c r="RYD298" s="755"/>
      <c r="RYE298" s="755"/>
      <c r="RYF298" s="755"/>
      <c r="RYG298" s="755"/>
      <c r="RYH298" s="755"/>
      <c r="RYI298" s="755"/>
      <c r="RYJ298" s="755"/>
      <c r="RYK298" s="755"/>
      <c r="RYL298" s="755"/>
      <c r="RYM298" s="755"/>
      <c r="RYN298" s="755"/>
      <c r="RYO298" s="755"/>
      <c r="RYP298" s="755"/>
      <c r="RYQ298" s="755"/>
      <c r="RYR298" s="755"/>
      <c r="RYS298" s="755"/>
      <c r="RYT298" s="755"/>
      <c r="RYU298" s="755"/>
      <c r="RYV298" s="755"/>
      <c r="RYW298" s="755"/>
      <c r="RYX298" s="755"/>
      <c r="RYY298" s="755"/>
      <c r="RYZ298" s="755"/>
      <c r="RZA298" s="755"/>
      <c r="RZB298" s="755"/>
      <c r="RZC298" s="755"/>
      <c r="RZD298" s="755"/>
      <c r="RZE298" s="755"/>
      <c r="RZF298" s="755"/>
      <c r="RZG298" s="755"/>
      <c r="RZH298" s="755"/>
      <c r="RZI298" s="755"/>
      <c r="RZJ298" s="755"/>
      <c r="RZK298" s="755"/>
      <c r="RZL298" s="755"/>
      <c r="RZM298" s="755"/>
      <c r="RZN298" s="755"/>
      <c r="RZO298" s="755"/>
      <c r="RZP298" s="755"/>
      <c r="RZQ298" s="755"/>
      <c r="RZR298" s="755"/>
      <c r="RZS298" s="755"/>
      <c r="RZT298" s="755"/>
      <c r="RZU298" s="755"/>
      <c r="RZV298" s="755"/>
      <c r="RZW298" s="755"/>
      <c r="RZX298" s="755"/>
      <c r="RZY298" s="755"/>
      <c r="RZZ298" s="755"/>
      <c r="SAA298" s="755"/>
      <c r="SAB298" s="755"/>
      <c r="SAC298" s="755"/>
      <c r="SAD298" s="755"/>
      <c r="SAE298" s="755"/>
      <c r="SAF298" s="755"/>
      <c r="SAG298" s="755"/>
      <c r="SAH298" s="755"/>
      <c r="SAI298" s="755"/>
      <c r="SAJ298" s="755"/>
      <c r="SAK298" s="755"/>
      <c r="SAL298" s="755"/>
      <c r="SAM298" s="755"/>
      <c r="SAN298" s="755"/>
      <c r="SAO298" s="755"/>
      <c r="SAP298" s="755"/>
      <c r="SAQ298" s="755"/>
      <c r="SAR298" s="755"/>
      <c r="SAS298" s="755"/>
      <c r="SAT298" s="755"/>
      <c r="SAU298" s="755"/>
      <c r="SAV298" s="755"/>
      <c r="SAW298" s="755"/>
      <c r="SAX298" s="755"/>
      <c r="SAY298" s="755"/>
      <c r="SAZ298" s="755"/>
      <c r="SBA298" s="755"/>
      <c r="SBB298" s="755"/>
      <c r="SBC298" s="755"/>
      <c r="SBD298" s="755"/>
      <c r="SBE298" s="755"/>
      <c r="SBF298" s="755"/>
      <c r="SBG298" s="755"/>
      <c r="SBH298" s="755"/>
      <c r="SBI298" s="755"/>
      <c r="SBJ298" s="755"/>
      <c r="SBK298" s="755"/>
      <c r="SBL298" s="755"/>
      <c r="SBM298" s="755"/>
      <c r="SBN298" s="755"/>
      <c r="SBO298" s="755"/>
      <c r="SBP298" s="755"/>
      <c r="SBQ298" s="755"/>
      <c r="SBR298" s="755"/>
      <c r="SBS298" s="755"/>
      <c r="SBT298" s="755"/>
      <c r="SBU298" s="755"/>
      <c r="SBV298" s="755"/>
      <c r="SBW298" s="755"/>
      <c r="SBX298" s="755"/>
      <c r="SBY298" s="755"/>
      <c r="SBZ298" s="755"/>
      <c r="SCA298" s="755"/>
      <c r="SCB298" s="755"/>
      <c r="SCC298" s="755"/>
      <c r="SCD298" s="755"/>
      <c r="SCE298" s="755"/>
      <c r="SCF298" s="755"/>
      <c r="SCG298" s="755"/>
      <c r="SCH298" s="755"/>
      <c r="SCI298" s="755"/>
      <c r="SCJ298" s="755"/>
      <c r="SCK298" s="755"/>
      <c r="SCL298" s="755"/>
      <c r="SCM298" s="755"/>
      <c r="SCN298" s="755"/>
      <c r="SCO298" s="755"/>
      <c r="SCP298" s="755"/>
      <c r="SCQ298" s="755"/>
      <c r="SCR298" s="755"/>
      <c r="SCS298" s="755"/>
      <c r="SCT298" s="755"/>
      <c r="SCU298" s="755"/>
      <c r="SCV298" s="755"/>
      <c r="SCW298" s="755"/>
      <c r="SCX298" s="755"/>
      <c r="SCY298" s="755"/>
      <c r="SCZ298" s="755"/>
      <c r="SDA298" s="755"/>
      <c r="SDB298" s="755"/>
      <c r="SDC298" s="755"/>
      <c r="SDD298" s="755"/>
      <c r="SDE298" s="755"/>
      <c r="SDF298" s="755"/>
      <c r="SDG298" s="755"/>
      <c r="SDH298" s="755"/>
      <c r="SDI298" s="755"/>
      <c r="SDJ298" s="755"/>
      <c r="SDK298" s="755"/>
      <c r="SDL298" s="755"/>
      <c r="SDM298" s="755"/>
      <c r="SDN298" s="755"/>
      <c r="SDO298" s="755"/>
      <c r="SDP298" s="755"/>
      <c r="SDQ298" s="755"/>
      <c r="SDR298" s="755"/>
      <c r="SDS298" s="755"/>
      <c r="SDT298" s="755"/>
      <c r="SDU298" s="755"/>
      <c r="SDV298" s="755"/>
      <c r="SDW298" s="755"/>
      <c r="SDX298" s="755"/>
      <c r="SDY298" s="755"/>
      <c r="SDZ298" s="755"/>
      <c r="SEA298" s="755"/>
      <c r="SEB298" s="755"/>
      <c r="SEC298" s="755"/>
      <c r="SED298" s="755"/>
      <c r="SEE298" s="755"/>
      <c r="SEF298" s="755"/>
      <c r="SEG298" s="755"/>
      <c r="SEH298" s="755"/>
      <c r="SEI298" s="755"/>
      <c r="SEJ298" s="755"/>
      <c r="SEK298" s="755"/>
      <c r="SEL298" s="755"/>
      <c r="SEM298" s="755"/>
      <c r="SEN298" s="755"/>
      <c r="SEO298" s="755"/>
      <c r="SEP298" s="755"/>
      <c r="SEQ298" s="755"/>
      <c r="SER298" s="755"/>
      <c r="SES298" s="755"/>
      <c r="SET298" s="755"/>
      <c r="SEU298" s="755"/>
      <c r="SEV298" s="755"/>
      <c r="SEW298" s="755"/>
      <c r="SEX298" s="755"/>
      <c r="SEY298" s="755"/>
      <c r="SEZ298" s="755"/>
      <c r="SFA298" s="755"/>
      <c r="SFB298" s="755"/>
      <c r="SFC298" s="755"/>
      <c r="SFD298" s="755"/>
      <c r="SFE298" s="755"/>
      <c r="SFF298" s="755"/>
      <c r="SFG298" s="755"/>
      <c r="SFH298" s="755"/>
      <c r="SFI298" s="755"/>
      <c r="SFJ298" s="755"/>
      <c r="SFK298" s="755"/>
      <c r="SFL298" s="755"/>
      <c r="SFM298" s="755"/>
      <c r="SFN298" s="755"/>
      <c r="SFO298" s="755"/>
      <c r="SFP298" s="755"/>
      <c r="SFQ298" s="755"/>
      <c r="SFR298" s="755"/>
      <c r="SFS298" s="755"/>
      <c r="SFT298" s="755"/>
      <c r="SFU298" s="755"/>
      <c r="SFV298" s="755"/>
      <c r="SFW298" s="755"/>
      <c r="SFX298" s="755"/>
      <c r="SFY298" s="755"/>
      <c r="SFZ298" s="755"/>
      <c r="SGA298" s="755"/>
      <c r="SGB298" s="755"/>
      <c r="SGC298" s="755"/>
      <c r="SGD298" s="755"/>
      <c r="SGE298" s="755"/>
      <c r="SGF298" s="755"/>
      <c r="SGG298" s="755"/>
      <c r="SGH298" s="755"/>
      <c r="SGI298" s="755"/>
      <c r="SGJ298" s="755"/>
      <c r="SGK298" s="755"/>
      <c r="SGL298" s="755"/>
      <c r="SGM298" s="755"/>
      <c r="SGN298" s="755"/>
      <c r="SGO298" s="755"/>
      <c r="SGP298" s="755"/>
      <c r="SGQ298" s="755"/>
      <c r="SGR298" s="755"/>
      <c r="SGS298" s="755"/>
      <c r="SGT298" s="755"/>
      <c r="SGU298" s="755"/>
      <c r="SGV298" s="755"/>
      <c r="SGW298" s="755"/>
      <c r="SGX298" s="755"/>
      <c r="SGY298" s="755"/>
      <c r="SGZ298" s="755"/>
      <c r="SHA298" s="755"/>
      <c r="SHB298" s="755"/>
      <c r="SHC298" s="755"/>
      <c r="SHD298" s="755"/>
      <c r="SHE298" s="755"/>
      <c r="SHF298" s="755"/>
      <c r="SHG298" s="755"/>
      <c r="SHH298" s="755"/>
      <c r="SHI298" s="755"/>
      <c r="SHJ298" s="755"/>
      <c r="SHK298" s="755"/>
      <c r="SHL298" s="755"/>
      <c r="SHM298" s="755"/>
      <c r="SHN298" s="755"/>
      <c r="SHO298" s="755"/>
      <c r="SHP298" s="755"/>
      <c r="SHQ298" s="755"/>
      <c r="SHR298" s="755"/>
      <c r="SHS298" s="755"/>
      <c r="SHT298" s="755"/>
      <c r="SHU298" s="755"/>
      <c r="SHV298" s="755"/>
      <c r="SHW298" s="755"/>
      <c r="SHX298" s="755"/>
      <c r="SHY298" s="755"/>
      <c r="SHZ298" s="755"/>
      <c r="SIA298" s="755"/>
      <c r="SIB298" s="755"/>
      <c r="SIC298" s="755"/>
      <c r="SID298" s="755"/>
      <c r="SIE298" s="755"/>
      <c r="SIF298" s="755"/>
      <c r="SIG298" s="755"/>
      <c r="SIH298" s="755"/>
      <c r="SII298" s="755"/>
      <c r="SIJ298" s="755"/>
      <c r="SIK298" s="755"/>
      <c r="SIL298" s="755"/>
      <c r="SIM298" s="755"/>
      <c r="SIN298" s="755"/>
      <c r="SIO298" s="755"/>
      <c r="SIP298" s="755"/>
      <c r="SIQ298" s="755"/>
      <c r="SIR298" s="755"/>
      <c r="SIS298" s="755"/>
      <c r="SIT298" s="755"/>
      <c r="SIU298" s="755"/>
      <c r="SIV298" s="755"/>
      <c r="SIW298" s="755"/>
      <c r="SIX298" s="755"/>
      <c r="SIY298" s="755"/>
      <c r="SIZ298" s="755"/>
      <c r="SJA298" s="755"/>
      <c r="SJB298" s="755"/>
      <c r="SJC298" s="755"/>
      <c r="SJD298" s="755"/>
      <c r="SJE298" s="755"/>
      <c r="SJF298" s="755"/>
      <c r="SJG298" s="755"/>
      <c r="SJH298" s="755"/>
      <c r="SJI298" s="755"/>
      <c r="SJJ298" s="755"/>
      <c r="SJK298" s="755"/>
      <c r="SJL298" s="755"/>
      <c r="SJM298" s="755"/>
      <c r="SJN298" s="755"/>
      <c r="SJO298" s="755"/>
      <c r="SJP298" s="755"/>
      <c r="SJQ298" s="755"/>
      <c r="SJR298" s="755"/>
      <c r="SJS298" s="755"/>
      <c r="SJT298" s="755"/>
      <c r="SJU298" s="755"/>
      <c r="SJV298" s="755"/>
      <c r="SJW298" s="755"/>
      <c r="SJX298" s="755"/>
      <c r="SJY298" s="755"/>
      <c r="SJZ298" s="755"/>
      <c r="SKA298" s="755"/>
      <c r="SKB298" s="755"/>
      <c r="SKC298" s="755"/>
      <c r="SKD298" s="755"/>
      <c r="SKE298" s="755"/>
      <c r="SKF298" s="755"/>
      <c r="SKG298" s="755"/>
      <c r="SKH298" s="755"/>
      <c r="SKI298" s="755"/>
      <c r="SKJ298" s="755"/>
      <c r="SKK298" s="755"/>
      <c r="SKL298" s="755"/>
      <c r="SKM298" s="755"/>
      <c r="SKN298" s="755"/>
      <c r="SKO298" s="755"/>
      <c r="SKP298" s="755"/>
      <c r="SKQ298" s="755"/>
      <c r="SKR298" s="755"/>
      <c r="SKS298" s="755"/>
      <c r="SKT298" s="755"/>
      <c r="SKU298" s="755"/>
      <c r="SKV298" s="755"/>
      <c r="SKW298" s="755"/>
      <c r="SKX298" s="755"/>
      <c r="SKY298" s="755"/>
      <c r="SKZ298" s="755"/>
      <c r="SLA298" s="755"/>
      <c r="SLB298" s="755"/>
      <c r="SLC298" s="755"/>
      <c r="SLD298" s="755"/>
      <c r="SLE298" s="755"/>
      <c r="SLF298" s="755"/>
      <c r="SLG298" s="755"/>
      <c r="SLH298" s="755"/>
      <c r="SLI298" s="755"/>
      <c r="SLJ298" s="755"/>
      <c r="SLK298" s="755"/>
      <c r="SLL298" s="755"/>
      <c r="SLM298" s="755"/>
      <c r="SLN298" s="755"/>
      <c r="SLO298" s="755"/>
      <c r="SLP298" s="755"/>
      <c r="SLQ298" s="755"/>
      <c r="SLR298" s="755"/>
      <c r="SLS298" s="755"/>
      <c r="SLT298" s="755"/>
      <c r="SLU298" s="755"/>
      <c r="SLV298" s="755"/>
      <c r="SLW298" s="755"/>
      <c r="SLX298" s="755"/>
      <c r="SLY298" s="755"/>
      <c r="SLZ298" s="755"/>
      <c r="SMA298" s="755"/>
      <c r="SMB298" s="755"/>
      <c r="SMC298" s="755"/>
      <c r="SMD298" s="755"/>
      <c r="SME298" s="755"/>
      <c r="SMF298" s="755"/>
      <c r="SMG298" s="755"/>
      <c r="SMH298" s="755"/>
      <c r="SMI298" s="755"/>
      <c r="SMJ298" s="755"/>
      <c r="SMK298" s="755"/>
      <c r="SML298" s="755"/>
      <c r="SMM298" s="755"/>
      <c r="SMN298" s="755"/>
      <c r="SMO298" s="755"/>
      <c r="SMP298" s="755"/>
      <c r="SMQ298" s="755"/>
      <c r="SMR298" s="755"/>
      <c r="SMS298" s="755"/>
      <c r="SMT298" s="755"/>
      <c r="SMU298" s="755"/>
      <c r="SMV298" s="755"/>
      <c r="SMW298" s="755"/>
      <c r="SMX298" s="755"/>
      <c r="SMY298" s="755"/>
      <c r="SMZ298" s="755"/>
      <c r="SNA298" s="755"/>
      <c r="SNB298" s="755"/>
      <c r="SNC298" s="755"/>
      <c r="SND298" s="755"/>
      <c r="SNE298" s="755"/>
      <c r="SNF298" s="755"/>
      <c r="SNG298" s="755"/>
      <c r="SNH298" s="755"/>
      <c r="SNI298" s="755"/>
      <c r="SNJ298" s="755"/>
      <c r="SNK298" s="755"/>
      <c r="SNL298" s="755"/>
      <c r="SNM298" s="755"/>
      <c r="SNN298" s="755"/>
      <c r="SNO298" s="755"/>
      <c r="SNP298" s="755"/>
      <c r="SNQ298" s="755"/>
      <c r="SNR298" s="755"/>
      <c r="SNS298" s="755"/>
      <c r="SNT298" s="755"/>
      <c r="SNU298" s="755"/>
      <c r="SNV298" s="755"/>
      <c r="SNW298" s="755"/>
      <c r="SNX298" s="755"/>
      <c r="SNY298" s="755"/>
      <c r="SNZ298" s="755"/>
      <c r="SOA298" s="755"/>
      <c r="SOB298" s="755"/>
      <c r="SOC298" s="755"/>
      <c r="SOD298" s="755"/>
      <c r="SOE298" s="755"/>
      <c r="SOF298" s="755"/>
      <c r="SOG298" s="755"/>
      <c r="SOH298" s="755"/>
      <c r="SOI298" s="755"/>
      <c r="SOJ298" s="755"/>
      <c r="SOK298" s="755"/>
      <c r="SOL298" s="755"/>
      <c r="SOM298" s="755"/>
      <c r="SON298" s="755"/>
      <c r="SOO298" s="755"/>
      <c r="SOP298" s="755"/>
      <c r="SOQ298" s="755"/>
      <c r="SOR298" s="755"/>
      <c r="SOS298" s="755"/>
      <c r="SOT298" s="755"/>
      <c r="SOU298" s="755"/>
      <c r="SOV298" s="755"/>
      <c r="SOW298" s="755"/>
      <c r="SOX298" s="755"/>
      <c r="SOY298" s="755"/>
      <c r="SOZ298" s="755"/>
      <c r="SPA298" s="755"/>
      <c r="SPB298" s="755"/>
      <c r="SPC298" s="755"/>
      <c r="SPD298" s="755"/>
      <c r="SPE298" s="755"/>
      <c r="SPF298" s="755"/>
      <c r="SPG298" s="755"/>
      <c r="SPH298" s="755"/>
      <c r="SPI298" s="755"/>
      <c r="SPJ298" s="755"/>
      <c r="SPK298" s="755"/>
      <c r="SPL298" s="755"/>
      <c r="SPM298" s="755"/>
      <c r="SPN298" s="755"/>
      <c r="SPO298" s="755"/>
      <c r="SPP298" s="755"/>
      <c r="SPQ298" s="755"/>
      <c r="SPR298" s="755"/>
      <c r="SPS298" s="755"/>
      <c r="SPT298" s="755"/>
      <c r="SPU298" s="755"/>
      <c r="SPV298" s="755"/>
      <c r="SPW298" s="755"/>
      <c r="SPX298" s="755"/>
      <c r="SPY298" s="755"/>
      <c r="SPZ298" s="755"/>
      <c r="SQA298" s="755"/>
      <c r="SQB298" s="755"/>
      <c r="SQC298" s="755"/>
      <c r="SQD298" s="755"/>
      <c r="SQE298" s="755"/>
      <c r="SQF298" s="755"/>
      <c r="SQG298" s="755"/>
      <c r="SQH298" s="755"/>
      <c r="SQI298" s="755"/>
      <c r="SQJ298" s="755"/>
      <c r="SQK298" s="755"/>
      <c r="SQL298" s="755"/>
      <c r="SQM298" s="755"/>
      <c r="SQN298" s="755"/>
      <c r="SQO298" s="755"/>
      <c r="SQP298" s="755"/>
      <c r="SQQ298" s="755"/>
      <c r="SQR298" s="755"/>
      <c r="SQS298" s="755"/>
      <c r="SQT298" s="755"/>
      <c r="SQU298" s="755"/>
      <c r="SQV298" s="755"/>
      <c r="SQW298" s="755"/>
      <c r="SQX298" s="755"/>
      <c r="SQY298" s="755"/>
      <c r="SQZ298" s="755"/>
      <c r="SRA298" s="755"/>
      <c r="SRB298" s="755"/>
      <c r="SRC298" s="755"/>
      <c r="SRD298" s="755"/>
      <c r="SRE298" s="755"/>
      <c r="SRF298" s="755"/>
      <c r="SRG298" s="755"/>
      <c r="SRH298" s="755"/>
      <c r="SRI298" s="755"/>
      <c r="SRJ298" s="755"/>
      <c r="SRK298" s="755"/>
      <c r="SRL298" s="755"/>
      <c r="SRM298" s="755"/>
      <c r="SRN298" s="755"/>
      <c r="SRO298" s="755"/>
      <c r="SRP298" s="755"/>
      <c r="SRQ298" s="755"/>
      <c r="SRR298" s="755"/>
      <c r="SRS298" s="755"/>
      <c r="SRT298" s="755"/>
      <c r="SRU298" s="755"/>
      <c r="SRV298" s="755"/>
      <c r="SRW298" s="755"/>
      <c r="SRX298" s="755"/>
      <c r="SRY298" s="755"/>
      <c r="SRZ298" s="755"/>
      <c r="SSA298" s="755"/>
      <c r="SSB298" s="755"/>
      <c r="SSC298" s="755"/>
      <c r="SSD298" s="755"/>
      <c r="SSE298" s="755"/>
      <c r="SSF298" s="755"/>
      <c r="SSG298" s="755"/>
      <c r="SSH298" s="755"/>
      <c r="SSI298" s="755"/>
      <c r="SSJ298" s="755"/>
      <c r="SSK298" s="755"/>
      <c r="SSL298" s="755"/>
      <c r="SSM298" s="755"/>
      <c r="SSN298" s="755"/>
      <c r="SSO298" s="755"/>
      <c r="SSP298" s="755"/>
      <c r="SSQ298" s="755"/>
      <c r="SSR298" s="755"/>
      <c r="SSS298" s="755"/>
      <c r="SST298" s="755"/>
      <c r="SSU298" s="755"/>
      <c r="SSV298" s="755"/>
      <c r="SSW298" s="755"/>
      <c r="SSX298" s="755"/>
      <c r="SSY298" s="755"/>
      <c r="SSZ298" s="755"/>
      <c r="STA298" s="755"/>
      <c r="STB298" s="755"/>
      <c r="STC298" s="755"/>
      <c r="STD298" s="755"/>
      <c r="STE298" s="755"/>
      <c r="STF298" s="755"/>
      <c r="STG298" s="755"/>
      <c r="STH298" s="755"/>
      <c r="STI298" s="755"/>
      <c r="STJ298" s="755"/>
      <c r="STK298" s="755"/>
      <c r="STL298" s="755"/>
      <c r="STM298" s="755"/>
      <c r="STN298" s="755"/>
      <c r="STO298" s="755"/>
      <c r="STP298" s="755"/>
      <c r="STQ298" s="755"/>
      <c r="STR298" s="755"/>
      <c r="STS298" s="755"/>
      <c r="STT298" s="755"/>
      <c r="STU298" s="755"/>
      <c r="STV298" s="755"/>
      <c r="STW298" s="755"/>
      <c r="STX298" s="755"/>
      <c r="STY298" s="755"/>
      <c r="STZ298" s="755"/>
      <c r="SUA298" s="755"/>
      <c r="SUB298" s="755"/>
      <c r="SUC298" s="755"/>
      <c r="SUD298" s="755"/>
      <c r="SUE298" s="755"/>
      <c r="SUF298" s="755"/>
      <c r="SUG298" s="755"/>
      <c r="SUH298" s="755"/>
      <c r="SUI298" s="755"/>
      <c r="SUJ298" s="755"/>
      <c r="SUK298" s="755"/>
      <c r="SUL298" s="755"/>
      <c r="SUM298" s="755"/>
      <c r="SUN298" s="755"/>
      <c r="SUO298" s="755"/>
      <c r="SUP298" s="755"/>
      <c r="SUQ298" s="755"/>
      <c r="SUR298" s="755"/>
      <c r="SUS298" s="755"/>
      <c r="SUT298" s="755"/>
      <c r="SUU298" s="755"/>
      <c r="SUV298" s="755"/>
      <c r="SUW298" s="755"/>
      <c r="SUX298" s="755"/>
      <c r="SUY298" s="755"/>
      <c r="SUZ298" s="755"/>
      <c r="SVA298" s="755"/>
      <c r="SVB298" s="755"/>
      <c r="SVC298" s="755"/>
      <c r="SVD298" s="755"/>
      <c r="SVE298" s="755"/>
      <c r="SVF298" s="755"/>
      <c r="SVG298" s="755"/>
      <c r="SVH298" s="755"/>
      <c r="SVI298" s="755"/>
      <c r="SVJ298" s="755"/>
      <c r="SVK298" s="755"/>
      <c r="SVL298" s="755"/>
      <c r="SVM298" s="755"/>
      <c r="SVN298" s="755"/>
      <c r="SVO298" s="755"/>
      <c r="SVP298" s="755"/>
      <c r="SVQ298" s="755"/>
      <c r="SVR298" s="755"/>
      <c r="SVS298" s="755"/>
      <c r="SVT298" s="755"/>
      <c r="SVU298" s="755"/>
      <c r="SVV298" s="755"/>
      <c r="SVW298" s="755"/>
      <c r="SVX298" s="755"/>
      <c r="SVY298" s="755"/>
      <c r="SVZ298" s="755"/>
      <c r="SWA298" s="755"/>
      <c r="SWB298" s="755"/>
      <c r="SWC298" s="755"/>
      <c r="SWD298" s="755"/>
      <c r="SWE298" s="755"/>
      <c r="SWF298" s="755"/>
      <c r="SWG298" s="755"/>
      <c r="SWH298" s="755"/>
      <c r="SWI298" s="755"/>
      <c r="SWJ298" s="755"/>
      <c r="SWK298" s="755"/>
      <c r="SWL298" s="755"/>
      <c r="SWM298" s="755"/>
      <c r="SWN298" s="755"/>
      <c r="SWO298" s="755"/>
      <c r="SWP298" s="755"/>
      <c r="SWQ298" s="755"/>
      <c r="SWR298" s="755"/>
      <c r="SWS298" s="755"/>
      <c r="SWT298" s="755"/>
      <c r="SWU298" s="755"/>
      <c r="SWV298" s="755"/>
      <c r="SWW298" s="755"/>
      <c r="SWX298" s="755"/>
      <c r="SWY298" s="755"/>
      <c r="SWZ298" s="755"/>
      <c r="SXA298" s="755"/>
      <c r="SXB298" s="755"/>
      <c r="SXC298" s="755"/>
      <c r="SXD298" s="755"/>
      <c r="SXE298" s="755"/>
      <c r="SXF298" s="755"/>
      <c r="SXG298" s="755"/>
      <c r="SXH298" s="755"/>
      <c r="SXI298" s="755"/>
      <c r="SXJ298" s="755"/>
      <c r="SXK298" s="755"/>
      <c r="SXL298" s="755"/>
      <c r="SXM298" s="755"/>
      <c r="SXN298" s="755"/>
      <c r="SXO298" s="755"/>
      <c r="SXP298" s="755"/>
      <c r="SXQ298" s="755"/>
      <c r="SXR298" s="755"/>
      <c r="SXS298" s="755"/>
      <c r="SXT298" s="755"/>
      <c r="SXU298" s="755"/>
      <c r="SXV298" s="755"/>
      <c r="SXW298" s="755"/>
      <c r="SXX298" s="755"/>
      <c r="SXY298" s="755"/>
      <c r="SXZ298" s="755"/>
      <c r="SYA298" s="755"/>
      <c r="SYB298" s="755"/>
      <c r="SYC298" s="755"/>
      <c r="SYD298" s="755"/>
      <c r="SYE298" s="755"/>
      <c r="SYF298" s="755"/>
      <c r="SYG298" s="755"/>
      <c r="SYH298" s="755"/>
      <c r="SYI298" s="755"/>
      <c r="SYJ298" s="755"/>
      <c r="SYK298" s="755"/>
      <c r="SYL298" s="755"/>
      <c r="SYM298" s="755"/>
      <c r="SYN298" s="755"/>
      <c r="SYO298" s="755"/>
      <c r="SYP298" s="755"/>
      <c r="SYQ298" s="755"/>
      <c r="SYR298" s="755"/>
      <c r="SYS298" s="755"/>
      <c r="SYT298" s="755"/>
      <c r="SYU298" s="755"/>
      <c r="SYV298" s="755"/>
      <c r="SYW298" s="755"/>
      <c r="SYX298" s="755"/>
      <c r="SYY298" s="755"/>
      <c r="SYZ298" s="755"/>
      <c r="SZA298" s="755"/>
      <c r="SZB298" s="755"/>
      <c r="SZC298" s="755"/>
      <c r="SZD298" s="755"/>
      <c r="SZE298" s="755"/>
      <c r="SZF298" s="755"/>
      <c r="SZG298" s="755"/>
      <c r="SZH298" s="755"/>
      <c r="SZI298" s="755"/>
      <c r="SZJ298" s="755"/>
      <c r="SZK298" s="755"/>
      <c r="SZL298" s="755"/>
      <c r="SZM298" s="755"/>
      <c r="SZN298" s="755"/>
      <c r="SZO298" s="755"/>
      <c r="SZP298" s="755"/>
      <c r="SZQ298" s="755"/>
      <c r="SZR298" s="755"/>
      <c r="SZS298" s="755"/>
      <c r="SZT298" s="755"/>
      <c r="SZU298" s="755"/>
      <c r="SZV298" s="755"/>
      <c r="SZW298" s="755"/>
      <c r="SZX298" s="755"/>
      <c r="SZY298" s="755"/>
      <c r="SZZ298" s="755"/>
      <c r="TAA298" s="755"/>
      <c r="TAB298" s="755"/>
      <c r="TAC298" s="755"/>
      <c r="TAD298" s="755"/>
      <c r="TAE298" s="755"/>
      <c r="TAF298" s="755"/>
      <c r="TAG298" s="755"/>
      <c r="TAH298" s="755"/>
      <c r="TAI298" s="755"/>
      <c r="TAJ298" s="755"/>
      <c r="TAK298" s="755"/>
      <c r="TAL298" s="755"/>
      <c r="TAM298" s="755"/>
      <c r="TAN298" s="755"/>
      <c r="TAO298" s="755"/>
      <c r="TAP298" s="755"/>
      <c r="TAQ298" s="755"/>
      <c r="TAR298" s="755"/>
      <c r="TAS298" s="755"/>
      <c r="TAT298" s="755"/>
      <c r="TAU298" s="755"/>
      <c r="TAV298" s="755"/>
      <c r="TAW298" s="755"/>
      <c r="TAX298" s="755"/>
      <c r="TAY298" s="755"/>
      <c r="TAZ298" s="755"/>
      <c r="TBA298" s="755"/>
      <c r="TBB298" s="755"/>
      <c r="TBC298" s="755"/>
      <c r="TBD298" s="755"/>
      <c r="TBE298" s="755"/>
      <c r="TBF298" s="755"/>
      <c r="TBG298" s="755"/>
      <c r="TBH298" s="755"/>
      <c r="TBI298" s="755"/>
      <c r="TBJ298" s="755"/>
      <c r="TBK298" s="755"/>
      <c r="TBL298" s="755"/>
      <c r="TBM298" s="755"/>
      <c r="TBN298" s="755"/>
      <c r="TBO298" s="755"/>
      <c r="TBP298" s="755"/>
      <c r="TBQ298" s="755"/>
      <c r="TBR298" s="755"/>
      <c r="TBS298" s="755"/>
      <c r="TBT298" s="755"/>
      <c r="TBU298" s="755"/>
      <c r="TBV298" s="755"/>
      <c r="TBW298" s="755"/>
      <c r="TBX298" s="755"/>
      <c r="TBY298" s="755"/>
      <c r="TBZ298" s="755"/>
      <c r="TCA298" s="755"/>
      <c r="TCB298" s="755"/>
      <c r="TCC298" s="755"/>
      <c r="TCD298" s="755"/>
      <c r="TCE298" s="755"/>
      <c r="TCF298" s="755"/>
      <c r="TCG298" s="755"/>
      <c r="TCH298" s="755"/>
      <c r="TCI298" s="755"/>
      <c r="TCJ298" s="755"/>
      <c r="TCK298" s="755"/>
      <c r="TCL298" s="755"/>
      <c r="TCM298" s="755"/>
      <c r="TCN298" s="755"/>
      <c r="TCO298" s="755"/>
      <c r="TCP298" s="755"/>
      <c r="TCQ298" s="755"/>
      <c r="TCR298" s="755"/>
      <c r="TCS298" s="755"/>
      <c r="TCT298" s="755"/>
      <c r="TCU298" s="755"/>
      <c r="TCV298" s="755"/>
      <c r="TCW298" s="755"/>
      <c r="TCX298" s="755"/>
      <c r="TCY298" s="755"/>
      <c r="TCZ298" s="755"/>
      <c r="TDA298" s="755"/>
      <c r="TDB298" s="755"/>
      <c r="TDC298" s="755"/>
      <c r="TDD298" s="755"/>
      <c r="TDE298" s="755"/>
      <c r="TDF298" s="755"/>
      <c r="TDG298" s="755"/>
      <c r="TDH298" s="755"/>
      <c r="TDI298" s="755"/>
      <c r="TDJ298" s="755"/>
      <c r="TDK298" s="755"/>
      <c r="TDL298" s="755"/>
      <c r="TDM298" s="755"/>
      <c r="TDN298" s="755"/>
      <c r="TDO298" s="755"/>
      <c r="TDP298" s="755"/>
      <c r="TDQ298" s="755"/>
      <c r="TDR298" s="755"/>
      <c r="TDS298" s="755"/>
      <c r="TDT298" s="755"/>
      <c r="TDU298" s="755"/>
      <c r="TDV298" s="755"/>
      <c r="TDW298" s="755"/>
      <c r="TDX298" s="755"/>
      <c r="TDY298" s="755"/>
      <c r="TDZ298" s="755"/>
      <c r="TEA298" s="755"/>
      <c r="TEB298" s="755"/>
      <c r="TEC298" s="755"/>
      <c r="TED298" s="755"/>
      <c r="TEE298" s="755"/>
      <c r="TEF298" s="755"/>
      <c r="TEG298" s="755"/>
      <c r="TEH298" s="755"/>
      <c r="TEI298" s="755"/>
      <c r="TEJ298" s="755"/>
      <c r="TEK298" s="755"/>
      <c r="TEL298" s="755"/>
      <c r="TEM298" s="755"/>
      <c r="TEN298" s="755"/>
      <c r="TEO298" s="755"/>
      <c r="TEP298" s="755"/>
      <c r="TEQ298" s="755"/>
      <c r="TER298" s="755"/>
      <c r="TES298" s="755"/>
      <c r="TET298" s="755"/>
      <c r="TEU298" s="755"/>
      <c r="TEV298" s="755"/>
      <c r="TEW298" s="755"/>
      <c r="TEX298" s="755"/>
      <c r="TEY298" s="755"/>
      <c r="TEZ298" s="755"/>
      <c r="TFA298" s="755"/>
      <c r="TFB298" s="755"/>
      <c r="TFC298" s="755"/>
      <c r="TFD298" s="755"/>
      <c r="TFE298" s="755"/>
      <c r="TFF298" s="755"/>
      <c r="TFG298" s="755"/>
      <c r="TFH298" s="755"/>
      <c r="TFI298" s="755"/>
      <c r="TFJ298" s="755"/>
      <c r="TFK298" s="755"/>
      <c r="TFL298" s="755"/>
      <c r="TFM298" s="755"/>
      <c r="TFN298" s="755"/>
      <c r="TFO298" s="755"/>
      <c r="TFP298" s="755"/>
      <c r="TFQ298" s="755"/>
      <c r="TFR298" s="755"/>
      <c r="TFS298" s="755"/>
      <c r="TFT298" s="755"/>
      <c r="TFU298" s="755"/>
      <c r="TFV298" s="755"/>
      <c r="TFW298" s="755"/>
      <c r="TFX298" s="755"/>
      <c r="TFY298" s="755"/>
      <c r="TFZ298" s="755"/>
      <c r="TGA298" s="755"/>
      <c r="TGB298" s="755"/>
      <c r="TGC298" s="755"/>
      <c r="TGD298" s="755"/>
      <c r="TGE298" s="755"/>
      <c r="TGF298" s="755"/>
      <c r="TGG298" s="755"/>
      <c r="TGH298" s="755"/>
      <c r="TGI298" s="755"/>
      <c r="TGJ298" s="755"/>
      <c r="TGK298" s="755"/>
      <c r="TGL298" s="755"/>
      <c r="TGM298" s="755"/>
      <c r="TGN298" s="755"/>
      <c r="TGO298" s="755"/>
      <c r="TGP298" s="755"/>
      <c r="TGQ298" s="755"/>
      <c r="TGR298" s="755"/>
      <c r="TGS298" s="755"/>
      <c r="TGT298" s="755"/>
      <c r="TGU298" s="755"/>
      <c r="TGV298" s="755"/>
      <c r="TGW298" s="755"/>
      <c r="TGX298" s="755"/>
      <c r="TGY298" s="755"/>
      <c r="TGZ298" s="755"/>
      <c r="THA298" s="755"/>
      <c r="THB298" s="755"/>
      <c r="THC298" s="755"/>
      <c r="THD298" s="755"/>
      <c r="THE298" s="755"/>
      <c r="THF298" s="755"/>
      <c r="THG298" s="755"/>
      <c r="THH298" s="755"/>
      <c r="THI298" s="755"/>
      <c r="THJ298" s="755"/>
      <c r="THK298" s="755"/>
      <c r="THL298" s="755"/>
      <c r="THM298" s="755"/>
      <c r="THN298" s="755"/>
      <c r="THO298" s="755"/>
      <c r="THP298" s="755"/>
      <c r="THQ298" s="755"/>
      <c r="THR298" s="755"/>
      <c r="THS298" s="755"/>
      <c r="THT298" s="755"/>
      <c r="THU298" s="755"/>
      <c r="THV298" s="755"/>
      <c r="THW298" s="755"/>
      <c r="THX298" s="755"/>
      <c r="THY298" s="755"/>
      <c r="THZ298" s="755"/>
      <c r="TIA298" s="755"/>
      <c r="TIB298" s="755"/>
      <c r="TIC298" s="755"/>
      <c r="TID298" s="755"/>
      <c r="TIE298" s="755"/>
      <c r="TIF298" s="755"/>
      <c r="TIG298" s="755"/>
      <c r="TIH298" s="755"/>
      <c r="TII298" s="755"/>
      <c r="TIJ298" s="755"/>
      <c r="TIK298" s="755"/>
      <c r="TIL298" s="755"/>
      <c r="TIM298" s="755"/>
      <c r="TIN298" s="755"/>
      <c r="TIO298" s="755"/>
      <c r="TIP298" s="755"/>
      <c r="TIQ298" s="755"/>
      <c r="TIR298" s="755"/>
      <c r="TIS298" s="755"/>
      <c r="TIT298" s="755"/>
      <c r="TIU298" s="755"/>
      <c r="TIV298" s="755"/>
      <c r="TIW298" s="755"/>
      <c r="TIX298" s="755"/>
      <c r="TIY298" s="755"/>
      <c r="TIZ298" s="755"/>
      <c r="TJA298" s="755"/>
      <c r="TJB298" s="755"/>
      <c r="TJC298" s="755"/>
      <c r="TJD298" s="755"/>
      <c r="TJE298" s="755"/>
      <c r="TJF298" s="755"/>
      <c r="TJG298" s="755"/>
      <c r="TJH298" s="755"/>
      <c r="TJI298" s="755"/>
      <c r="TJJ298" s="755"/>
      <c r="TJK298" s="755"/>
      <c r="TJL298" s="755"/>
      <c r="TJM298" s="755"/>
      <c r="TJN298" s="755"/>
      <c r="TJO298" s="755"/>
      <c r="TJP298" s="755"/>
      <c r="TJQ298" s="755"/>
      <c r="TJR298" s="755"/>
      <c r="TJS298" s="755"/>
      <c r="TJT298" s="755"/>
      <c r="TJU298" s="755"/>
      <c r="TJV298" s="755"/>
      <c r="TJW298" s="755"/>
      <c r="TJX298" s="755"/>
      <c r="TJY298" s="755"/>
      <c r="TJZ298" s="755"/>
      <c r="TKA298" s="755"/>
      <c r="TKB298" s="755"/>
      <c r="TKC298" s="755"/>
      <c r="TKD298" s="755"/>
      <c r="TKE298" s="755"/>
      <c r="TKF298" s="755"/>
      <c r="TKG298" s="755"/>
      <c r="TKH298" s="755"/>
      <c r="TKI298" s="755"/>
      <c r="TKJ298" s="755"/>
      <c r="TKK298" s="755"/>
      <c r="TKL298" s="755"/>
      <c r="TKM298" s="755"/>
      <c r="TKN298" s="755"/>
      <c r="TKO298" s="755"/>
      <c r="TKP298" s="755"/>
      <c r="TKQ298" s="755"/>
      <c r="TKR298" s="755"/>
      <c r="TKS298" s="755"/>
      <c r="TKT298" s="755"/>
      <c r="TKU298" s="755"/>
      <c r="TKV298" s="755"/>
      <c r="TKW298" s="755"/>
      <c r="TKX298" s="755"/>
      <c r="TKY298" s="755"/>
      <c r="TKZ298" s="755"/>
      <c r="TLA298" s="755"/>
      <c r="TLB298" s="755"/>
      <c r="TLC298" s="755"/>
      <c r="TLD298" s="755"/>
      <c r="TLE298" s="755"/>
      <c r="TLF298" s="755"/>
      <c r="TLG298" s="755"/>
      <c r="TLH298" s="755"/>
      <c r="TLI298" s="755"/>
      <c r="TLJ298" s="755"/>
      <c r="TLK298" s="755"/>
      <c r="TLL298" s="755"/>
      <c r="TLM298" s="755"/>
      <c r="TLN298" s="755"/>
      <c r="TLO298" s="755"/>
      <c r="TLP298" s="755"/>
      <c r="TLQ298" s="755"/>
      <c r="TLR298" s="755"/>
      <c r="TLS298" s="755"/>
      <c r="TLT298" s="755"/>
      <c r="TLU298" s="755"/>
      <c r="TLV298" s="755"/>
      <c r="TLW298" s="755"/>
      <c r="TLX298" s="755"/>
      <c r="TLY298" s="755"/>
      <c r="TLZ298" s="755"/>
      <c r="TMA298" s="755"/>
      <c r="TMB298" s="755"/>
      <c r="TMC298" s="755"/>
      <c r="TMD298" s="755"/>
      <c r="TME298" s="755"/>
      <c r="TMF298" s="755"/>
      <c r="TMG298" s="755"/>
      <c r="TMH298" s="755"/>
      <c r="TMI298" s="755"/>
      <c r="TMJ298" s="755"/>
      <c r="TMK298" s="755"/>
      <c r="TML298" s="755"/>
      <c r="TMM298" s="755"/>
      <c r="TMN298" s="755"/>
      <c r="TMO298" s="755"/>
      <c r="TMP298" s="755"/>
      <c r="TMQ298" s="755"/>
      <c r="TMR298" s="755"/>
      <c r="TMS298" s="755"/>
      <c r="TMT298" s="755"/>
      <c r="TMU298" s="755"/>
      <c r="TMV298" s="755"/>
      <c r="TMW298" s="755"/>
      <c r="TMX298" s="755"/>
      <c r="TMY298" s="755"/>
      <c r="TMZ298" s="755"/>
      <c r="TNA298" s="755"/>
      <c r="TNB298" s="755"/>
      <c r="TNC298" s="755"/>
      <c r="TND298" s="755"/>
      <c r="TNE298" s="755"/>
      <c r="TNF298" s="755"/>
      <c r="TNG298" s="755"/>
      <c r="TNH298" s="755"/>
      <c r="TNI298" s="755"/>
      <c r="TNJ298" s="755"/>
      <c r="TNK298" s="755"/>
      <c r="TNL298" s="755"/>
      <c r="TNM298" s="755"/>
      <c r="TNN298" s="755"/>
      <c r="TNO298" s="755"/>
      <c r="TNP298" s="755"/>
      <c r="TNQ298" s="755"/>
      <c r="TNR298" s="755"/>
      <c r="TNS298" s="755"/>
      <c r="TNT298" s="755"/>
      <c r="TNU298" s="755"/>
      <c r="TNV298" s="755"/>
      <c r="TNW298" s="755"/>
      <c r="TNX298" s="755"/>
      <c r="TNY298" s="755"/>
      <c r="TNZ298" s="755"/>
      <c r="TOA298" s="755"/>
      <c r="TOB298" s="755"/>
      <c r="TOC298" s="755"/>
      <c r="TOD298" s="755"/>
      <c r="TOE298" s="755"/>
      <c r="TOF298" s="755"/>
      <c r="TOG298" s="755"/>
      <c r="TOH298" s="755"/>
      <c r="TOI298" s="755"/>
      <c r="TOJ298" s="755"/>
      <c r="TOK298" s="755"/>
      <c r="TOL298" s="755"/>
      <c r="TOM298" s="755"/>
      <c r="TON298" s="755"/>
      <c r="TOO298" s="755"/>
      <c r="TOP298" s="755"/>
      <c r="TOQ298" s="755"/>
      <c r="TOR298" s="755"/>
      <c r="TOS298" s="755"/>
      <c r="TOT298" s="755"/>
      <c r="TOU298" s="755"/>
      <c r="TOV298" s="755"/>
      <c r="TOW298" s="755"/>
      <c r="TOX298" s="755"/>
      <c r="TOY298" s="755"/>
      <c r="TOZ298" s="755"/>
      <c r="TPA298" s="755"/>
      <c r="TPB298" s="755"/>
      <c r="TPC298" s="755"/>
      <c r="TPD298" s="755"/>
      <c r="TPE298" s="755"/>
      <c r="TPF298" s="755"/>
      <c r="TPG298" s="755"/>
      <c r="TPH298" s="755"/>
      <c r="TPI298" s="755"/>
      <c r="TPJ298" s="755"/>
      <c r="TPK298" s="755"/>
      <c r="TPL298" s="755"/>
      <c r="TPM298" s="755"/>
      <c r="TPN298" s="755"/>
      <c r="TPO298" s="755"/>
      <c r="TPP298" s="755"/>
      <c r="TPQ298" s="755"/>
      <c r="TPR298" s="755"/>
      <c r="TPS298" s="755"/>
      <c r="TPT298" s="755"/>
      <c r="TPU298" s="755"/>
      <c r="TPV298" s="755"/>
      <c r="TPW298" s="755"/>
      <c r="TPX298" s="755"/>
      <c r="TPY298" s="755"/>
      <c r="TPZ298" s="755"/>
      <c r="TQA298" s="755"/>
      <c r="TQB298" s="755"/>
      <c r="TQC298" s="755"/>
      <c r="TQD298" s="755"/>
      <c r="TQE298" s="755"/>
      <c r="TQF298" s="755"/>
      <c r="TQG298" s="755"/>
      <c r="TQH298" s="755"/>
      <c r="TQI298" s="755"/>
      <c r="TQJ298" s="755"/>
      <c r="TQK298" s="755"/>
      <c r="TQL298" s="755"/>
      <c r="TQM298" s="755"/>
      <c r="TQN298" s="755"/>
      <c r="TQO298" s="755"/>
      <c r="TQP298" s="755"/>
      <c r="TQQ298" s="755"/>
      <c r="TQR298" s="755"/>
      <c r="TQS298" s="755"/>
      <c r="TQT298" s="755"/>
      <c r="TQU298" s="755"/>
      <c r="TQV298" s="755"/>
      <c r="TQW298" s="755"/>
      <c r="TQX298" s="755"/>
      <c r="TQY298" s="755"/>
      <c r="TQZ298" s="755"/>
      <c r="TRA298" s="755"/>
      <c r="TRB298" s="755"/>
      <c r="TRC298" s="755"/>
      <c r="TRD298" s="755"/>
      <c r="TRE298" s="755"/>
      <c r="TRF298" s="755"/>
      <c r="TRG298" s="755"/>
      <c r="TRH298" s="755"/>
      <c r="TRI298" s="755"/>
      <c r="TRJ298" s="755"/>
      <c r="TRK298" s="755"/>
      <c r="TRL298" s="755"/>
      <c r="TRM298" s="755"/>
      <c r="TRN298" s="755"/>
      <c r="TRO298" s="755"/>
      <c r="TRP298" s="755"/>
      <c r="TRQ298" s="755"/>
      <c r="TRR298" s="755"/>
      <c r="TRS298" s="755"/>
      <c r="TRT298" s="755"/>
      <c r="TRU298" s="755"/>
      <c r="TRV298" s="755"/>
      <c r="TRW298" s="755"/>
      <c r="TRX298" s="755"/>
      <c r="TRY298" s="755"/>
      <c r="TRZ298" s="755"/>
      <c r="TSA298" s="755"/>
      <c r="TSB298" s="755"/>
      <c r="TSC298" s="755"/>
      <c r="TSD298" s="755"/>
      <c r="TSE298" s="755"/>
      <c r="TSF298" s="755"/>
      <c r="TSG298" s="755"/>
      <c r="TSH298" s="755"/>
      <c r="TSI298" s="755"/>
      <c r="TSJ298" s="755"/>
      <c r="TSK298" s="755"/>
      <c r="TSL298" s="755"/>
      <c r="TSM298" s="755"/>
      <c r="TSN298" s="755"/>
      <c r="TSO298" s="755"/>
      <c r="TSP298" s="755"/>
      <c r="TSQ298" s="755"/>
      <c r="TSR298" s="755"/>
      <c r="TSS298" s="755"/>
      <c r="TST298" s="755"/>
      <c r="TSU298" s="755"/>
      <c r="TSV298" s="755"/>
      <c r="TSW298" s="755"/>
      <c r="TSX298" s="755"/>
      <c r="TSY298" s="755"/>
      <c r="TSZ298" s="755"/>
      <c r="TTA298" s="755"/>
      <c r="TTB298" s="755"/>
      <c r="TTC298" s="755"/>
      <c r="TTD298" s="755"/>
      <c r="TTE298" s="755"/>
      <c r="TTF298" s="755"/>
      <c r="TTG298" s="755"/>
      <c r="TTH298" s="755"/>
      <c r="TTI298" s="755"/>
      <c r="TTJ298" s="755"/>
      <c r="TTK298" s="755"/>
      <c r="TTL298" s="755"/>
      <c r="TTM298" s="755"/>
      <c r="TTN298" s="755"/>
      <c r="TTO298" s="755"/>
      <c r="TTP298" s="755"/>
      <c r="TTQ298" s="755"/>
      <c r="TTR298" s="755"/>
      <c r="TTS298" s="755"/>
      <c r="TTT298" s="755"/>
      <c r="TTU298" s="755"/>
      <c r="TTV298" s="755"/>
      <c r="TTW298" s="755"/>
      <c r="TTX298" s="755"/>
      <c r="TTY298" s="755"/>
      <c r="TTZ298" s="755"/>
      <c r="TUA298" s="755"/>
      <c r="TUB298" s="755"/>
      <c r="TUC298" s="755"/>
      <c r="TUD298" s="755"/>
      <c r="TUE298" s="755"/>
      <c r="TUF298" s="755"/>
      <c r="TUG298" s="755"/>
      <c r="TUH298" s="755"/>
      <c r="TUI298" s="755"/>
      <c r="TUJ298" s="755"/>
      <c r="TUK298" s="755"/>
      <c r="TUL298" s="755"/>
      <c r="TUM298" s="755"/>
      <c r="TUN298" s="755"/>
      <c r="TUO298" s="755"/>
      <c r="TUP298" s="755"/>
      <c r="TUQ298" s="755"/>
      <c r="TUR298" s="755"/>
      <c r="TUS298" s="755"/>
      <c r="TUT298" s="755"/>
      <c r="TUU298" s="755"/>
      <c r="TUV298" s="755"/>
      <c r="TUW298" s="755"/>
      <c r="TUX298" s="755"/>
      <c r="TUY298" s="755"/>
      <c r="TUZ298" s="755"/>
      <c r="TVA298" s="755"/>
      <c r="TVB298" s="755"/>
      <c r="TVC298" s="755"/>
      <c r="TVD298" s="755"/>
      <c r="TVE298" s="755"/>
      <c r="TVF298" s="755"/>
      <c r="TVG298" s="755"/>
      <c r="TVH298" s="755"/>
      <c r="TVI298" s="755"/>
      <c r="TVJ298" s="755"/>
      <c r="TVK298" s="755"/>
      <c r="TVL298" s="755"/>
      <c r="TVM298" s="755"/>
      <c r="TVN298" s="755"/>
      <c r="TVO298" s="755"/>
      <c r="TVP298" s="755"/>
      <c r="TVQ298" s="755"/>
      <c r="TVR298" s="755"/>
      <c r="TVS298" s="755"/>
      <c r="TVT298" s="755"/>
      <c r="TVU298" s="755"/>
      <c r="TVV298" s="755"/>
      <c r="TVW298" s="755"/>
      <c r="TVX298" s="755"/>
      <c r="TVY298" s="755"/>
      <c r="TVZ298" s="755"/>
      <c r="TWA298" s="755"/>
      <c r="TWB298" s="755"/>
      <c r="TWC298" s="755"/>
      <c r="TWD298" s="755"/>
      <c r="TWE298" s="755"/>
      <c r="TWF298" s="755"/>
      <c r="TWG298" s="755"/>
      <c r="TWH298" s="755"/>
      <c r="TWI298" s="755"/>
      <c r="TWJ298" s="755"/>
      <c r="TWK298" s="755"/>
      <c r="TWL298" s="755"/>
      <c r="TWM298" s="755"/>
      <c r="TWN298" s="755"/>
      <c r="TWO298" s="755"/>
      <c r="TWP298" s="755"/>
      <c r="TWQ298" s="755"/>
      <c r="TWR298" s="755"/>
      <c r="TWS298" s="755"/>
      <c r="TWT298" s="755"/>
      <c r="TWU298" s="755"/>
      <c r="TWV298" s="755"/>
      <c r="TWW298" s="755"/>
      <c r="TWX298" s="755"/>
      <c r="TWY298" s="755"/>
      <c r="TWZ298" s="755"/>
      <c r="TXA298" s="755"/>
      <c r="TXB298" s="755"/>
      <c r="TXC298" s="755"/>
      <c r="TXD298" s="755"/>
      <c r="TXE298" s="755"/>
      <c r="TXF298" s="755"/>
      <c r="TXG298" s="755"/>
      <c r="TXH298" s="755"/>
      <c r="TXI298" s="755"/>
      <c r="TXJ298" s="755"/>
      <c r="TXK298" s="755"/>
      <c r="TXL298" s="755"/>
      <c r="TXM298" s="755"/>
      <c r="TXN298" s="755"/>
      <c r="TXO298" s="755"/>
      <c r="TXP298" s="755"/>
      <c r="TXQ298" s="755"/>
      <c r="TXR298" s="755"/>
      <c r="TXS298" s="755"/>
      <c r="TXT298" s="755"/>
      <c r="TXU298" s="755"/>
      <c r="TXV298" s="755"/>
      <c r="TXW298" s="755"/>
      <c r="TXX298" s="755"/>
      <c r="TXY298" s="755"/>
      <c r="TXZ298" s="755"/>
      <c r="TYA298" s="755"/>
      <c r="TYB298" s="755"/>
      <c r="TYC298" s="755"/>
      <c r="TYD298" s="755"/>
      <c r="TYE298" s="755"/>
      <c r="TYF298" s="755"/>
      <c r="TYG298" s="755"/>
      <c r="TYH298" s="755"/>
      <c r="TYI298" s="755"/>
      <c r="TYJ298" s="755"/>
      <c r="TYK298" s="755"/>
      <c r="TYL298" s="755"/>
      <c r="TYM298" s="755"/>
      <c r="TYN298" s="755"/>
      <c r="TYO298" s="755"/>
      <c r="TYP298" s="755"/>
      <c r="TYQ298" s="755"/>
      <c r="TYR298" s="755"/>
      <c r="TYS298" s="755"/>
      <c r="TYT298" s="755"/>
      <c r="TYU298" s="755"/>
      <c r="TYV298" s="755"/>
      <c r="TYW298" s="755"/>
      <c r="TYX298" s="755"/>
      <c r="TYY298" s="755"/>
      <c r="TYZ298" s="755"/>
      <c r="TZA298" s="755"/>
      <c r="TZB298" s="755"/>
      <c r="TZC298" s="755"/>
      <c r="TZD298" s="755"/>
      <c r="TZE298" s="755"/>
      <c r="TZF298" s="755"/>
      <c r="TZG298" s="755"/>
      <c r="TZH298" s="755"/>
      <c r="TZI298" s="755"/>
      <c r="TZJ298" s="755"/>
      <c r="TZK298" s="755"/>
      <c r="TZL298" s="755"/>
      <c r="TZM298" s="755"/>
      <c r="TZN298" s="755"/>
      <c r="TZO298" s="755"/>
      <c r="TZP298" s="755"/>
      <c r="TZQ298" s="755"/>
      <c r="TZR298" s="755"/>
      <c r="TZS298" s="755"/>
      <c r="TZT298" s="755"/>
      <c r="TZU298" s="755"/>
      <c r="TZV298" s="755"/>
      <c r="TZW298" s="755"/>
      <c r="TZX298" s="755"/>
      <c r="TZY298" s="755"/>
      <c r="TZZ298" s="755"/>
      <c r="UAA298" s="755"/>
      <c r="UAB298" s="755"/>
      <c r="UAC298" s="755"/>
      <c r="UAD298" s="755"/>
      <c r="UAE298" s="755"/>
      <c r="UAF298" s="755"/>
      <c r="UAG298" s="755"/>
      <c r="UAH298" s="755"/>
      <c r="UAI298" s="755"/>
      <c r="UAJ298" s="755"/>
      <c r="UAK298" s="755"/>
      <c r="UAL298" s="755"/>
      <c r="UAM298" s="755"/>
      <c r="UAN298" s="755"/>
      <c r="UAO298" s="755"/>
      <c r="UAP298" s="755"/>
      <c r="UAQ298" s="755"/>
      <c r="UAR298" s="755"/>
      <c r="UAS298" s="755"/>
      <c r="UAT298" s="755"/>
      <c r="UAU298" s="755"/>
      <c r="UAV298" s="755"/>
      <c r="UAW298" s="755"/>
      <c r="UAX298" s="755"/>
      <c r="UAY298" s="755"/>
      <c r="UAZ298" s="755"/>
      <c r="UBA298" s="755"/>
      <c r="UBB298" s="755"/>
      <c r="UBC298" s="755"/>
      <c r="UBD298" s="755"/>
      <c r="UBE298" s="755"/>
      <c r="UBF298" s="755"/>
      <c r="UBG298" s="755"/>
      <c r="UBH298" s="755"/>
      <c r="UBI298" s="755"/>
      <c r="UBJ298" s="755"/>
      <c r="UBK298" s="755"/>
      <c r="UBL298" s="755"/>
      <c r="UBM298" s="755"/>
      <c r="UBN298" s="755"/>
      <c r="UBO298" s="755"/>
      <c r="UBP298" s="755"/>
      <c r="UBQ298" s="755"/>
      <c r="UBR298" s="755"/>
      <c r="UBS298" s="755"/>
      <c r="UBT298" s="755"/>
      <c r="UBU298" s="755"/>
      <c r="UBV298" s="755"/>
      <c r="UBW298" s="755"/>
      <c r="UBX298" s="755"/>
      <c r="UBY298" s="755"/>
      <c r="UBZ298" s="755"/>
      <c r="UCA298" s="755"/>
      <c r="UCB298" s="755"/>
      <c r="UCC298" s="755"/>
      <c r="UCD298" s="755"/>
      <c r="UCE298" s="755"/>
      <c r="UCF298" s="755"/>
      <c r="UCG298" s="755"/>
      <c r="UCH298" s="755"/>
      <c r="UCI298" s="755"/>
      <c r="UCJ298" s="755"/>
      <c r="UCK298" s="755"/>
      <c r="UCL298" s="755"/>
      <c r="UCM298" s="755"/>
      <c r="UCN298" s="755"/>
      <c r="UCO298" s="755"/>
      <c r="UCP298" s="755"/>
      <c r="UCQ298" s="755"/>
      <c r="UCR298" s="755"/>
      <c r="UCS298" s="755"/>
      <c r="UCT298" s="755"/>
      <c r="UCU298" s="755"/>
      <c r="UCV298" s="755"/>
      <c r="UCW298" s="755"/>
      <c r="UCX298" s="755"/>
      <c r="UCY298" s="755"/>
      <c r="UCZ298" s="755"/>
      <c r="UDA298" s="755"/>
      <c r="UDB298" s="755"/>
      <c r="UDC298" s="755"/>
      <c r="UDD298" s="755"/>
      <c r="UDE298" s="755"/>
      <c r="UDF298" s="755"/>
      <c r="UDG298" s="755"/>
      <c r="UDH298" s="755"/>
      <c r="UDI298" s="755"/>
      <c r="UDJ298" s="755"/>
      <c r="UDK298" s="755"/>
      <c r="UDL298" s="755"/>
      <c r="UDM298" s="755"/>
      <c r="UDN298" s="755"/>
      <c r="UDO298" s="755"/>
      <c r="UDP298" s="755"/>
      <c r="UDQ298" s="755"/>
      <c r="UDR298" s="755"/>
      <c r="UDS298" s="755"/>
      <c r="UDT298" s="755"/>
      <c r="UDU298" s="755"/>
      <c r="UDV298" s="755"/>
      <c r="UDW298" s="755"/>
      <c r="UDX298" s="755"/>
      <c r="UDY298" s="755"/>
      <c r="UDZ298" s="755"/>
      <c r="UEA298" s="755"/>
      <c r="UEB298" s="755"/>
      <c r="UEC298" s="755"/>
      <c r="UED298" s="755"/>
      <c r="UEE298" s="755"/>
      <c r="UEF298" s="755"/>
      <c r="UEG298" s="755"/>
      <c r="UEH298" s="755"/>
      <c r="UEI298" s="755"/>
      <c r="UEJ298" s="755"/>
      <c r="UEK298" s="755"/>
      <c r="UEL298" s="755"/>
      <c r="UEM298" s="755"/>
      <c r="UEN298" s="755"/>
      <c r="UEO298" s="755"/>
      <c r="UEP298" s="755"/>
      <c r="UEQ298" s="755"/>
      <c r="UER298" s="755"/>
      <c r="UES298" s="755"/>
      <c r="UET298" s="755"/>
      <c r="UEU298" s="755"/>
      <c r="UEV298" s="755"/>
      <c r="UEW298" s="755"/>
      <c r="UEX298" s="755"/>
      <c r="UEY298" s="755"/>
      <c r="UEZ298" s="755"/>
      <c r="UFA298" s="755"/>
      <c r="UFB298" s="755"/>
      <c r="UFC298" s="755"/>
      <c r="UFD298" s="755"/>
      <c r="UFE298" s="755"/>
      <c r="UFF298" s="755"/>
      <c r="UFG298" s="755"/>
      <c r="UFH298" s="755"/>
      <c r="UFI298" s="755"/>
      <c r="UFJ298" s="755"/>
      <c r="UFK298" s="755"/>
      <c r="UFL298" s="755"/>
      <c r="UFM298" s="755"/>
      <c r="UFN298" s="755"/>
      <c r="UFO298" s="755"/>
      <c r="UFP298" s="755"/>
      <c r="UFQ298" s="755"/>
      <c r="UFR298" s="755"/>
      <c r="UFS298" s="755"/>
      <c r="UFT298" s="755"/>
      <c r="UFU298" s="755"/>
      <c r="UFV298" s="755"/>
      <c r="UFW298" s="755"/>
      <c r="UFX298" s="755"/>
      <c r="UFY298" s="755"/>
      <c r="UFZ298" s="755"/>
      <c r="UGA298" s="755"/>
      <c r="UGB298" s="755"/>
      <c r="UGC298" s="755"/>
      <c r="UGD298" s="755"/>
      <c r="UGE298" s="755"/>
      <c r="UGF298" s="755"/>
      <c r="UGG298" s="755"/>
      <c r="UGH298" s="755"/>
      <c r="UGI298" s="755"/>
      <c r="UGJ298" s="755"/>
      <c r="UGK298" s="755"/>
      <c r="UGL298" s="755"/>
      <c r="UGM298" s="755"/>
      <c r="UGN298" s="755"/>
      <c r="UGO298" s="755"/>
      <c r="UGP298" s="755"/>
      <c r="UGQ298" s="755"/>
      <c r="UGR298" s="755"/>
      <c r="UGS298" s="755"/>
      <c r="UGT298" s="755"/>
      <c r="UGU298" s="755"/>
      <c r="UGV298" s="755"/>
      <c r="UGW298" s="755"/>
      <c r="UGX298" s="755"/>
      <c r="UGY298" s="755"/>
      <c r="UGZ298" s="755"/>
      <c r="UHA298" s="755"/>
      <c r="UHB298" s="755"/>
      <c r="UHC298" s="755"/>
      <c r="UHD298" s="755"/>
      <c r="UHE298" s="755"/>
      <c r="UHF298" s="755"/>
      <c r="UHG298" s="755"/>
      <c r="UHH298" s="755"/>
      <c r="UHI298" s="755"/>
      <c r="UHJ298" s="755"/>
      <c r="UHK298" s="755"/>
      <c r="UHL298" s="755"/>
      <c r="UHM298" s="755"/>
      <c r="UHN298" s="755"/>
      <c r="UHO298" s="755"/>
      <c r="UHP298" s="755"/>
      <c r="UHQ298" s="755"/>
      <c r="UHR298" s="755"/>
      <c r="UHS298" s="755"/>
      <c r="UHT298" s="755"/>
      <c r="UHU298" s="755"/>
      <c r="UHV298" s="755"/>
      <c r="UHW298" s="755"/>
      <c r="UHX298" s="755"/>
      <c r="UHY298" s="755"/>
      <c r="UHZ298" s="755"/>
      <c r="UIA298" s="755"/>
      <c r="UIB298" s="755"/>
      <c r="UIC298" s="755"/>
      <c r="UID298" s="755"/>
      <c r="UIE298" s="755"/>
      <c r="UIF298" s="755"/>
      <c r="UIG298" s="755"/>
      <c r="UIH298" s="755"/>
      <c r="UII298" s="755"/>
      <c r="UIJ298" s="755"/>
      <c r="UIK298" s="755"/>
      <c r="UIL298" s="755"/>
      <c r="UIM298" s="755"/>
      <c r="UIN298" s="755"/>
      <c r="UIO298" s="755"/>
      <c r="UIP298" s="755"/>
      <c r="UIQ298" s="755"/>
      <c r="UIR298" s="755"/>
      <c r="UIS298" s="755"/>
      <c r="UIT298" s="755"/>
      <c r="UIU298" s="755"/>
      <c r="UIV298" s="755"/>
      <c r="UIW298" s="755"/>
      <c r="UIX298" s="755"/>
      <c r="UIY298" s="755"/>
      <c r="UIZ298" s="755"/>
      <c r="UJA298" s="755"/>
      <c r="UJB298" s="755"/>
      <c r="UJC298" s="755"/>
      <c r="UJD298" s="755"/>
      <c r="UJE298" s="755"/>
      <c r="UJF298" s="755"/>
      <c r="UJG298" s="755"/>
      <c r="UJH298" s="755"/>
      <c r="UJI298" s="755"/>
      <c r="UJJ298" s="755"/>
      <c r="UJK298" s="755"/>
      <c r="UJL298" s="755"/>
      <c r="UJM298" s="755"/>
      <c r="UJN298" s="755"/>
      <c r="UJO298" s="755"/>
      <c r="UJP298" s="755"/>
      <c r="UJQ298" s="755"/>
      <c r="UJR298" s="755"/>
      <c r="UJS298" s="755"/>
      <c r="UJT298" s="755"/>
      <c r="UJU298" s="755"/>
      <c r="UJV298" s="755"/>
      <c r="UJW298" s="755"/>
      <c r="UJX298" s="755"/>
      <c r="UJY298" s="755"/>
      <c r="UJZ298" s="755"/>
      <c r="UKA298" s="755"/>
      <c r="UKB298" s="755"/>
      <c r="UKC298" s="755"/>
      <c r="UKD298" s="755"/>
      <c r="UKE298" s="755"/>
      <c r="UKF298" s="755"/>
      <c r="UKG298" s="755"/>
      <c r="UKH298" s="755"/>
      <c r="UKI298" s="755"/>
      <c r="UKJ298" s="755"/>
      <c r="UKK298" s="755"/>
      <c r="UKL298" s="755"/>
      <c r="UKM298" s="755"/>
      <c r="UKN298" s="755"/>
      <c r="UKO298" s="755"/>
      <c r="UKP298" s="755"/>
      <c r="UKQ298" s="755"/>
      <c r="UKR298" s="755"/>
      <c r="UKS298" s="755"/>
      <c r="UKT298" s="755"/>
      <c r="UKU298" s="755"/>
      <c r="UKV298" s="755"/>
      <c r="UKW298" s="755"/>
      <c r="UKX298" s="755"/>
      <c r="UKY298" s="755"/>
      <c r="UKZ298" s="755"/>
      <c r="ULA298" s="755"/>
      <c r="ULB298" s="755"/>
      <c r="ULC298" s="755"/>
      <c r="ULD298" s="755"/>
      <c r="ULE298" s="755"/>
      <c r="ULF298" s="755"/>
      <c r="ULG298" s="755"/>
      <c r="ULH298" s="755"/>
      <c r="ULI298" s="755"/>
      <c r="ULJ298" s="755"/>
      <c r="ULK298" s="755"/>
      <c r="ULL298" s="755"/>
      <c r="ULM298" s="755"/>
      <c r="ULN298" s="755"/>
      <c r="ULO298" s="755"/>
      <c r="ULP298" s="755"/>
      <c r="ULQ298" s="755"/>
      <c r="ULR298" s="755"/>
      <c r="ULS298" s="755"/>
      <c r="ULT298" s="755"/>
      <c r="ULU298" s="755"/>
      <c r="ULV298" s="755"/>
      <c r="ULW298" s="755"/>
      <c r="ULX298" s="755"/>
      <c r="ULY298" s="755"/>
      <c r="ULZ298" s="755"/>
      <c r="UMA298" s="755"/>
      <c r="UMB298" s="755"/>
      <c r="UMC298" s="755"/>
      <c r="UMD298" s="755"/>
      <c r="UME298" s="755"/>
      <c r="UMF298" s="755"/>
      <c r="UMG298" s="755"/>
      <c r="UMH298" s="755"/>
      <c r="UMI298" s="755"/>
      <c r="UMJ298" s="755"/>
      <c r="UMK298" s="755"/>
      <c r="UML298" s="755"/>
      <c r="UMM298" s="755"/>
      <c r="UMN298" s="755"/>
      <c r="UMO298" s="755"/>
      <c r="UMP298" s="755"/>
      <c r="UMQ298" s="755"/>
      <c r="UMR298" s="755"/>
      <c r="UMS298" s="755"/>
      <c r="UMT298" s="755"/>
      <c r="UMU298" s="755"/>
      <c r="UMV298" s="755"/>
      <c r="UMW298" s="755"/>
      <c r="UMX298" s="755"/>
      <c r="UMY298" s="755"/>
      <c r="UMZ298" s="755"/>
      <c r="UNA298" s="755"/>
      <c r="UNB298" s="755"/>
      <c r="UNC298" s="755"/>
      <c r="UND298" s="755"/>
      <c r="UNE298" s="755"/>
      <c r="UNF298" s="755"/>
      <c r="UNG298" s="755"/>
      <c r="UNH298" s="755"/>
      <c r="UNI298" s="755"/>
      <c r="UNJ298" s="755"/>
      <c r="UNK298" s="755"/>
      <c r="UNL298" s="755"/>
      <c r="UNM298" s="755"/>
      <c r="UNN298" s="755"/>
      <c r="UNO298" s="755"/>
      <c r="UNP298" s="755"/>
      <c r="UNQ298" s="755"/>
      <c r="UNR298" s="755"/>
      <c r="UNS298" s="755"/>
      <c r="UNT298" s="755"/>
      <c r="UNU298" s="755"/>
      <c r="UNV298" s="755"/>
      <c r="UNW298" s="755"/>
      <c r="UNX298" s="755"/>
      <c r="UNY298" s="755"/>
      <c r="UNZ298" s="755"/>
      <c r="UOA298" s="755"/>
      <c r="UOB298" s="755"/>
      <c r="UOC298" s="755"/>
      <c r="UOD298" s="755"/>
      <c r="UOE298" s="755"/>
      <c r="UOF298" s="755"/>
      <c r="UOG298" s="755"/>
      <c r="UOH298" s="755"/>
      <c r="UOI298" s="755"/>
      <c r="UOJ298" s="755"/>
      <c r="UOK298" s="755"/>
      <c r="UOL298" s="755"/>
      <c r="UOM298" s="755"/>
      <c r="UON298" s="755"/>
      <c r="UOO298" s="755"/>
      <c r="UOP298" s="755"/>
      <c r="UOQ298" s="755"/>
      <c r="UOR298" s="755"/>
      <c r="UOS298" s="755"/>
      <c r="UOT298" s="755"/>
      <c r="UOU298" s="755"/>
      <c r="UOV298" s="755"/>
      <c r="UOW298" s="755"/>
      <c r="UOX298" s="755"/>
      <c r="UOY298" s="755"/>
      <c r="UOZ298" s="755"/>
      <c r="UPA298" s="755"/>
      <c r="UPB298" s="755"/>
      <c r="UPC298" s="755"/>
      <c r="UPD298" s="755"/>
      <c r="UPE298" s="755"/>
      <c r="UPF298" s="755"/>
      <c r="UPG298" s="755"/>
      <c r="UPH298" s="755"/>
      <c r="UPI298" s="755"/>
      <c r="UPJ298" s="755"/>
      <c r="UPK298" s="755"/>
      <c r="UPL298" s="755"/>
      <c r="UPM298" s="755"/>
      <c r="UPN298" s="755"/>
      <c r="UPO298" s="755"/>
      <c r="UPP298" s="755"/>
      <c r="UPQ298" s="755"/>
      <c r="UPR298" s="755"/>
      <c r="UPS298" s="755"/>
      <c r="UPT298" s="755"/>
      <c r="UPU298" s="755"/>
      <c r="UPV298" s="755"/>
      <c r="UPW298" s="755"/>
      <c r="UPX298" s="755"/>
      <c r="UPY298" s="755"/>
      <c r="UPZ298" s="755"/>
      <c r="UQA298" s="755"/>
      <c r="UQB298" s="755"/>
      <c r="UQC298" s="755"/>
      <c r="UQD298" s="755"/>
      <c r="UQE298" s="755"/>
      <c r="UQF298" s="755"/>
      <c r="UQG298" s="755"/>
      <c r="UQH298" s="755"/>
      <c r="UQI298" s="755"/>
      <c r="UQJ298" s="755"/>
      <c r="UQK298" s="755"/>
      <c r="UQL298" s="755"/>
      <c r="UQM298" s="755"/>
      <c r="UQN298" s="755"/>
      <c r="UQO298" s="755"/>
      <c r="UQP298" s="755"/>
      <c r="UQQ298" s="755"/>
      <c r="UQR298" s="755"/>
      <c r="UQS298" s="755"/>
      <c r="UQT298" s="755"/>
      <c r="UQU298" s="755"/>
      <c r="UQV298" s="755"/>
      <c r="UQW298" s="755"/>
      <c r="UQX298" s="755"/>
      <c r="UQY298" s="755"/>
      <c r="UQZ298" s="755"/>
      <c r="URA298" s="755"/>
      <c r="URB298" s="755"/>
      <c r="URC298" s="755"/>
      <c r="URD298" s="755"/>
      <c r="URE298" s="755"/>
      <c r="URF298" s="755"/>
      <c r="URG298" s="755"/>
      <c r="URH298" s="755"/>
      <c r="URI298" s="755"/>
      <c r="URJ298" s="755"/>
      <c r="URK298" s="755"/>
      <c r="URL298" s="755"/>
      <c r="URM298" s="755"/>
      <c r="URN298" s="755"/>
      <c r="URO298" s="755"/>
      <c r="URP298" s="755"/>
      <c r="URQ298" s="755"/>
      <c r="URR298" s="755"/>
      <c r="URS298" s="755"/>
      <c r="URT298" s="755"/>
      <c r="URU298" s="755"/>
      <c r="URV298" s="755"/>
      <c r="URW298" s="755"/>
      <c r="URX298" s="755"/>
      <c r="URY298" s="755"/>
      <c r="URZ298" s="755"/>
      <c r="USA298" s="755"/>
      <c r="USB298" s="755"/>
      <c r="USC298" s="755"/>
      <c r="USD298" s="755"/>
      <c r="USE298" s="755"/>
      <c r="USF298" s="755"/>
      <c r="USG298" s="755"/>
      <c r="USH298" s="755"/>
      <c r="USI298" s="755"/>
      <c r="USJ298" s="755"/>
      <c r="USK298" s="755"/>
      <c r="USL298" s="755"/>
      <c r="USM298" s="755"/>
      <c r="USN298" s="755"/>
      <c r="USO298" s="755"/>
      <c r="USP298" s="755"/>
      <c r="USQ298" s="755"/>
      <c r="USR298" s="755"/>
      <c r="USS298" s="755"/>
      <c r="UST298" s="755"/>
      <c r="USU298" s="755"/>
      <c r="USV298" s="755"/>
      <c r="USW298" s="755"/>
      <c r="USX298" s="755"/>
      <c r="USY298" s="755"/>
      <c r="USZ298" s="755"/>
      <c r="UTA298" s="755"/>
      <c r="UTB298" s="755"/>
      <c r="UTC298" s="755"/>
      <c r="UTD298" s="755"/>
      <c r="UTE298" s="755"/>
      <c r="UTF298" s="755"/>
      <c r="UTG298" s="755"/>
      <c r="UTH298" s="755"/>
      <c r="UTI298" s="755"/>
      <c r="UTJ298" s="755"/>
      <c r="UTK298" s="755"/>
      <c r="UTL298" s="755"/>
      <c r="UTM298" s="755"/>
      <c r="UTN298" s="755"/>
      <c r="UTO298" s="755"/>
      <c r="UTP298" s="755"/>
      <c r="UTQ298" s="755"/>
      <c r="UTR298" s="755"/>
      <c r="UTS298" s="755"/>
      <c r="UTT298" s="755"/>
      <c r="UTU298" s="755"/>
      <c r="UTV298" s="755"/>
      <c r="UTW298" s="755"/>
      <c r="UTX298" s="755"/>
      <c r="UTY298" s="755"/>
      <c r="UTZ298" s="755"/>
      <c r="UUA298" s="755"/>
      <c r="UUB298" s="755"/>
      <c r="UUC298" s="755"/>
      <c r="UUD298" s="755"/>
      <c r="UUE298" s="755"/>
      <c r="UUF298" s="755"/>
      <c r="UUG298" s="755"/>
      <c r="UUH298" s="755"/>
      <c r="UUI298" s="755"/>
      <c r="UUJ298" s="755"/>
      <c r="UUK298" s="755"/>
      <c r="UUL298" s="755"/>
      <c r="UUM298" s="755"/>
      <c r="UUN298" s="755"/>
      <c r="UUO298" s="755"/>
      <c r="UUP298" s="755"/>
      <c r="UUQ298" s="755"/>
      <c r="UUR298" s="755"/>
      <c r="UUS298" s="755"/>
      <c r="UUT298" s="755"/>
      <c r="UUU298" s="755"/>
      <c r="UUV298" s="755"/>
      <c r="UUW298" s="755"/>
      <c r="UUX298" s="755"/>
      <c r="UUY298" s="755"/>
      <c r="UUZ298" s="755"/>
      <c r="UVA298" s="755"/>
      <c r="UVB298" s="755"/>
      <c r="UVC298" s="755"/>
      <c r="UVD298" s="755"/>
      <c r="UVE298" s="755"/>
      <c r="UVF298" s="755"/>
      <c r="UVG298" s="755"/>
      <c r="UVH298" s="755"/>
      <c r="UVI298" s="755"/>
      <c r="UVJ298" s="755"/>
      <c r="UVK298" s="755"/>
      <c r="UVL298" s="755"/>
      <c r="UVM298" s="755"/>
      <c r="UVN298" s="755"/>
      <c r="UVO298" s="755"/>
      <c r="UVP298" s="755"/>
      <c r="UVQ298" s="755"/>
      <c r="UVR298" s="755"/>
      <c r="UVS298" s="755"/>
      <c r="UVT298" s="755"/>
      <c r="UVU298" s="755"/>
      <c r="UVV298" s="755"/>
      <c r="UVW298" s="755"/>
      <c r="UVX298" s="755"/>
      <c r="UVY298" s="755"/>
      <c r="UVZ298" s="755"/>
      <c r="UWA298" s="755"/>
      <c r="UWB298" s="755"/>
      <c r="UWC298" s="755"/>
      <c r="UWD298" s="755"/>
      <c r="UWE298" s="755"/>
      <c r="UWF298" s="755"/>
      <c r="UWG298" s="755"/>
      <c r="UWH298" s="755"/>
      <c r="UWI298" s="755"/>
      <c r="UWJ298" s="755"/>
      <c r="UWK298" s="755"/>
      <c r="UWL298" s="755"/>
      <c r="UWM298" s="755"/>
      <c r="UWN298" s="755"/>
      <c r="UWO298" s="755"/>
      <c r="UWP298" s="755"/>
      <c r="UWQ298" s="755"/>
      <c r="UWR298" s="755"/>
      <c r="UWS298" s="755"/>
      <c r="UWT298" s="755"/>
      <c r="UWU298" s="755"/>
      <c r="UWV298" s="755"/>
      <c r="UWW298" s="755"/>
      <c r="UWX298" s="755"/>
      <c r="UWY298" s="755"/>
      <c r="UWZ298" s="755"/>
      <c r="UXA298" s="755"/>
      <c r="UXB298" s="755"/>
      <c r="UXC298" s="755"/>
      <c r="UXD298" s="755"/>
      <c r="UXE298" s="755"/>
      <c r="UXF298" s="755"/>
      <c r="UXG298" s="755"/>
      <c r="UXH298" s="755"/>
      <c r="UXI298" s="755"/>
      <c r="UXJ298" s="755"/>
      <c r="UXK298" s="755"/>
      <c r="UXL298" s="755"/>
      <c r="UXM298" s="755"/>
      <c r="UXN298" s="755"/>
      <c r="UXO298" s="755"/>
      <c r="UXP298" s="755"/>
      <c r="UXQ298" s="755"/>
      <c r="UXR298" s="755"/>
      <c r="UXS298" s="755"/>
      <c r="UXT298" s="755"/>
      <c r="UXU298" s="755"/>
      <c r="UXV298" s="755"/>
      <c r="UXW298" s="755"/>
      <c r="UXX298" s="755"/>
      <c r="UXY298" s="755"/>
      <c r="UXZ298" s="755"/>
      <c r="UYA298" s="755"/>
      <c r="UYB298" s="755"/>
      <c r="UYC298" s="755"/>
      <c r="UYD298" s="755"/>
      <c r="UYE298" s="755"/>
      <c r="UYF298" s="755"/>
      <c r="UYG298" s="755"/>
      <c r="UYH298" s="755"/>
      <c r="UYI298" s="755"/>
      <c r="UYJ298" s="755"/>
      <c r="UYK298" s="755"/>
      <c r="UYL298" s="755"/>
      <c r="UYM298" s="755"/>
      <c r="UYN298" s="755"/>
      <c r="UYO298" s="755"/>
      <c r="UYP298" s="755"/>
      <c r="UYQ298" s="755"/>
      <c r="UYR298" s="755"/>
      <c r="UYS298" s="755"/>
      <c r="UYT298" s="755"/>
      <c r="UYU298" s="755"/>
      <c r="UYV298" s="755"/>
      <c r="UYW298" s="755"/>
      <c r="UYX298" s="755"/>
      <c r="UYY298" s="755"/>
      <c r="UYZ298" s="755"/>
      <c r="UZA298" s="755"/>
      <c r="UZB298" s="755"/>
      <c r="UZC298" s="755"/>
      <c r="UZD298" s="755"/>
      <c r="UZE298" s="755"/>
      <c r="UZF298" s="755"/>
      <c r="UZG298" s="755"/>
      <c r="UZH298" s="755"/>
      <c r="UZI298" s="755"/>
      <c r="UZJ298" s="755"/>
      <c r="UZK298" s="755"/>
      <c r="UZL298" s="755"/>
      <c r="UZM298" s="755"/>
      <c r="UZN298" s="755"/>
      <c r="UZO298" s="755"/>
      <c r="UZP298" s="755"/>
      <c r="UZQ298" s="755"/>
      <c r="UZR298" s="755"/>
      <c r="UZS298" s="755"/>
      <c r="UZT298" s="755"/>
      <c r="UZU298" s="755"/>
      <c r="UZV298" s="755"/>
      <c r="UZW298" s="755"/>
      <c r="UZX298" s="755"/>
      <c r="UZY298" s="755"/>
      <c r="UZZ298" s="755"/>
      <c r="VAA298" s="755"/>
      <c r="VAB298" s="755"/>
      <c r="VAC298" s="755"/>
      <c r="VAD298" s="755"/>
      <c r="VAE298" s="755"/>
      <c r="VAF298" s="755"/>
      <c r="VAG298" s="755"/>
      <c r="VAH298" s="755"/>
      <c r="VAI298" s="755"/>
      <c r="VAJ298" s="755"/>
      <c r="VAK298" s="755"/>
      <c r="VAL298" s="755"/>
      <c r="VAM298" s="755"/>
      <c r="VAN298" s="755"/>
      <c r="VAO298" s="755"/>
      <c r="VAP298" s="755"/>
      <c r="VAQ298" s="755"/>
      <c r="VAR298" s="755"/>
      <c r="VAS298" s="755"/>
      <c r="VAT298" s="755"/>
      <c r="VAU298" s="755"/>
      <c r="VAV298" s="755"/>
      <c r="VAW298" s="755"/>
      <c r="VAX298" s="755"/>
      <c r="VAY298" s="755"/>
      <c r="VAZ298" s="755"/>
      <c r="VBA298" s="755"/>
      <c r="VBB298" s="755"/>
      <c r="VBC298" s="755"/>
      <c r="VBD298" s="755"/>
      <c r="VBE298" s="755"/>
      <c r="VBF298" s="755"/>
      <c r="VBG298" s="755"/>
      <c r="VBH298" s="755"/>
      <c r="VBI298" s="755"/>
      <c r="VBJ298" s="755"/>
      <c r="VBK298" s="755"/>
      <c r="VBL298" s="755"/>
      <c r="VBM298" s="755"/>
      <c r="VBN298" s="755"/>
      <c r="VBO298" s="755"/>
      <c r="VBP298" s="755"/>
      <c r="VBQ298" s="755"/>
      <c r="VBR298" s="755"/>
      <c r="VBS298" s="755"/>
      <c r="VBT298" s="755"/>
      <c r="VBU298" s="755"/>
      <c r="VBV298" s="755"/>
      <c r="VBW298" s="755"/>
      <c r="VBX298" s="755"/>
      <c r="VBY298" s="755"/>
      <c r="VBZ298" s="755"/>
      <c r="VCA298" s="755"/>
      <c r="VCB298" s="755"/>
      <c r="VCC298" s="755"/>
      <c r="VCD298" s="755"/>
      <c r="VCE298" s="755"/>
      <c r="VCF298" s="755"/>
      <c r="VCG298" s="755"/>
      <c r="VCH298" s="755"/>
      <c r="VCI298" s="755"/>
      <c r="VCJ298" s="755"/>
      <c r="VCK298" s="755"/>
      <c r="VCL298" s="755"/>
      <c r="VCM298" s="755"/>
      <c r="VCN298" s="755"/>
      <c r="VCO298" s="755"/>
      <c r="VCP298" s="755"/>
      <c r="VCQ298" s="755"/>
      <c r="VCR298" s="755"/>
      <c r="VCS298" s="755"/>
      <c r="VCT298" s="755"/>
      <c r="VCU298" s="755"/>
      <c r="VCV298" s="755"/>
      <c r="VCW298" s="755"/>
      <c r="VCX298" s="755"/>
      <c r="VCY298" s="755"/>
      <c r="VCZ298" s="755"/>
      <c r="VDA298" s="755"/>
      <c r="VDB298" s="755"/>
      <c r="VDC298" s="755"/>
      <c r="VDD298" s="755"/>
      <c r="VDE298" s="755"/>
      <c r="VDF298" s="755"/>
      <c r="VDG298" s="755"/>
      <c r="VDH298" s="755"/>
      <c r="VDI298" s="755"/>
      <c r="VDJ298" s="755"/>
      <c r="VDK298" s="755"/>
      <c r="VDL298" s="755"/>
      <c r="VDM298" s="755"/>
      <c r="VDN298" s="755"/>
      <c r="VDO298" s="755"/>
      <c r="VDP298" s="755"/>
      <c r="VDQ298" s="755"/>
      <c r="VDR298" s="755"/>
      <c r="VDS298" s="755"/>
      <c r="VDT298" s="755"/>
      <c r="VDU298" s="755"/>
      <c r="VDV298" s="755"/>
      <c r="VDW298" s="755"/>
      <c r="VDX298" s="755"/>
      <c r="VDY298" s="755"/>
      <c r="VDZ298" s="755"/>
      <c r="VEA298" s="755"/>
      <c r="VEB298" s="755"/>
      <c r="VEC298" s="755"/>
      <c r="VED298" s="755"/>
      <c r="VEE298" s="755"/>
      <c r="VEF298" s="755"/>
      <c r="VEG298" s="755"/>
      <c r="VEH298" s="755"/>
      <c r="VEI298" s="755"/>
      <c r="VEJ298" s="755"/>
      <c r="VEK298" s="755"/>
      <c r="VEL298" s="755"/>
      <c r="VEM298" s="755"/>
      <c r="VEN298" s="755"/>
      <c r="VEO298" s="755"/>
      <c r="VEP298" s="755"/>
      <c r="VEQ298" s="755"/>
      <c r="VER298" s="755"/>
      <c r="VES298" s="755"/>
      <c r="VET298" s="755"/>
      <c r="VEU298" s="755"/>
      <c r="VEV298" s="755"/>
      <c r="VEW298" s="755"/>
      <c r="VEX298" s="755"/>
      <c r="VEY298" s="755"/>
      <c r="VEZ298" s="755"/>
      <c r="VFA298" s="755"/>
      <c r="VFB298" s="755"/>
      <c r="VFC298" s="755"/>
      <c r="VFD298" s="755"/>
      <c r="VFE298" s="755"/>
      <c r="VFF298" s="755"/>
      <c r="VFG298" s="755"/>
      <c r="VFH298" s="755"/>
      <c r="VFI298" s="755"/>
      <c r="VFJ298" s="755"/>
      <c r="VFK298" s="755"/>
      <c r="VFL298" s="755"/>
      <c r="VFM298" s="755"/>
      <c r="VFN298" s="755"/>
      <c r="VFO298" s="755"/>
      <c r="VFP298" s="755"/>
      <c r="VFQ298" s="755"/>
      <c r="VFR298" s="755"/>
      <c r="VFS298" s="755"/>
      <c r="VFT298" s="755"/>
      <c r="VFU298" s="755"/>
      <c r="VFV298" s="755"/>
      <c r="VFW298" s="755"/>
      <c r="VFX298" s="755"/>
      <c r="VFY298" s="755"/>
      <c r="VFZ298" s="755"/>
      <c r="VGA298" s="755"/>
      <c r="VGB298" s="755"/>
      <c r="VGC298" s="755"/>
      <c r="VGD298" s="755"/>
      <c r="VGE298" s="755"/>
      <c r="VGF298" s="755"/>
      <c r="VGG298" s="755"/>
      <c r="VGH298" s="755"/>
      <c r="VGI298" s="755"/>
      <c r="VGJ298" s="755"/>
      <c r="VGK298" s="755"/>
      <c r="VGL298" s="755"/>
      <c r="VGM298" s="755"/>
      <c r="VGN298" s="755"/>
      <c r="VGO298" s="755"/>
      <c r="VGP298" s="755"/>
      <c r="VGQ298" s="755"/>
      <c r="VGR298" s="755"/>
      <c r="VGS298" s="755"/>
      <c r="VGT298" s="755"/>
      <c r="VGU298" s="755"/>
      <c r="VGV298" s="755"/>
      <c r="VGW298" s="755"/>
      <c r="VGX298" s="755"/>
      <c r="VGY298" s="755"/>
      <c r="VGZ298" s="755"/>
      <c r="VHA298" s="755"/>
      <c r="VHB298" s="755"/>
      <c r="VHC298" s="755"/>
      <c r="VHD298" s="755"/>
      <c r="VHE298" s="755"/>
      <c r="VHF298" s="755"/>
      <c r="VHG298" s="755"/>
      <c r="VHH298" s="755"/>
      <c r="VHI298" s="755"/>
      <c r="VHJ298" s="755"/>
      <c r="VHK298" s="755"/>
      <c r="VHL298" s="755"/>
      <c r="VHM298" s="755"/>
      <c r="VHN298" s="755"/>
      <c r="VHO298" s="755"/>
      <c r="VHP298" s="755"/>
      <c r="VHQ298" s="755"/>
      <c r="VHR298" s="755"/>
      <c r="VHS298" s="755"/>
      <c r="VHT298" s="755"/>
      <c r="VHU298" s="755"/>
      <c r="VHV298" s="755"/>
      <c r="VHW298" s="755"/>
      <c r="VHX298" s="755"/>
      <c r="VHY298" s="755"/>
      <c r="VHZ298" s="755"/>
      <c r="VIA298" s="755"/>
      <c r="VIB298" s="755"/>
      <c r="VIC298" s="755"/>
      <c r="VID298" s="755"/>
      <c r="VIE298" s="755"/>
      <c r="VIF298" s="755"/>
      <c r="VIG298" s="755"/>
      <c r="VIH298" s="755"/>
      <c r="VII298" s="755"/>
      <c r="VIJ298" s="755"/>
      <c r="VIK298" s="755"/>
      <c r="VIL298" s="755"/>
      <c r="VIM298" s="755"/>
      <c r="VIN298" s="755"/>
      <c r="VIO298" s="755"/>
      <c r="VIP298" s="755"/>
      <c r="VIQ298" s="755"/>
      <c r="VIR298" s="755"/>
      <c r="VIS298" s="755"/>
      <c r="VIT298" s="755"/>
      <c r="VIU298" s="755"/>
      <c r="VIV298" s="755"/>
      <c r="VIW298" s="755"/>
      <c r="VIX298" s="755"/>
      <c r="VIY298" s="755"/>
      <c r="VIZ298" s="755"/>
      <c r="VJA298" s="755"/>
      <c r="VJB298" s="755"/>
      <c r="VJC298" s="755"/>
      <c r="VJD298" s="755"/>
      <c r="VJE298" s="755"/>
      <c r="VJF298" s="755"/>
      <c r="VJG298" s="755"/>
      <c r="VJH298" s="755"/>
      <c r="VJI298" s="755"/>
      <c r="VJJ298" s="755"/>
      <c r="VJK298" s="755"/>
      <c r="VJL298" s="755"/>
      <c r="VJM298" s="755"/>
      <c r="VJN298" s="755"/>
      <c r="VJO298" s="755"/>
      <c r="VJP298" s="755"/>
      <c r="VJQ298" s="755"/>
      <c r="VJR298" s="755"/>
      <c r="VJS298" s="755"/>
      <c r="VJT298" s="755"/>
      <c r="VJU298" s="755"/>
      <c r="VJV298" s="755"/>
      <c r="VJW298" s="755"/>
      <c r="VJX298" s="755"/>
      <c r="VJY298" s="755"/>
      <c r="VJZ298" s="755"/>
      <c r="VKA298" s="755"/>
      <c r="VKB298" s="755"/>
      <c r="VKC298" s="755"/>
      <c r="VKD298" s="755"/>
      <c r="VKE298" s="755"/>
      <c r="VKF298" s="755"/>
      <c r="VKG298" s="755"/>
      <c r="VKH298" s="755"/>
      <c r="VKI298" s="755"/>
      <c r="VKJ298" s="755"/>
      <c r="VKK298" s="755"/>
      <c r="VKL298" s="755"/>
      <c r="VKM298" s="755"/>
      <c r="VKN298" s="755"/>
      <c r="VKO298" s="755"/>
      <c r="VKP298" s="755"/>
      <c r="VKQ298" s="755"/>
      <c r="VKR298" s="755"/>
      <c r="VKS298" s="755"/>
      <c r="VKT298" s="755"/>
      <c r="VKU298" s="755"/>
      <c r="VKV298" s="755"/>
      <c r="VKW298" s="755"/>
      <c r="VKX298" s="755"/>
      <c r="VKY298" s="755"/>
      <c r="VKZ298" s="755"/>
      <c r="VLA298" s="755"/>
      <c r="VLB298" s="755"/>
      <c r="VLC298" s="755"/>
      <c r="VLD298" s="755"/>
      <c r="VLE298" s="755"/>
      <c r="VLF298" s="755"/>
      <c r="VLG298" s="755"/>
      <c r="VLH298" s="755"/>
      <c r="VLI298" s="755"/>
      <c r="VLJ298" s="755"/>
      <c r="VLK298" s="755"/>
      <c r="VLL298" s="755"/>
      <c r="VLM298" s="755"/>
      <c r="VLN298" s="755"/>
      <c r="VLO298" s="755"/>
      <c r="VLP298" s="755"/>
      <c r="VLQ298" s="755"/>
      <c r="VLR298" s="755"/>
      <c r="VLS298" s="755"/>
      <c r="VLT298" s="755"/>
      <c r="VLU298" s="755"/>
      <c r="VLV298" s="755"/>
      <c r="VLW298" s="755"/>
      <c r="VLX298" s="755"/>
      <c r="VLY298" s="755"/>
      <c r="VLZ298" s="755"/>
      <c r="VMA298" s="755"/>
      <c r="VMB298" s="755"/>
      <c r="VMC298" s="755"/>
      <c r="VMD298" s="755"/>
      <c r="VME298" s="755"/>
      <c r="VMF298" s="755"/>
      <c r="VMG298" s="755"/>
      <c r="VMH298" s="755"/>
      <c r="VMI298" s="755"/>
      <c r="VMJ298" s="755"/>
      <c r="VMK298" s="755"/>
      <c r="VML298" s="755"/>
      <c r="VMM298" s="755"/>
      <c r="VMN298" s="755"/>
      <c r="VMO298" s="755"/>
      <c r="VMP298" s="755"/>
      <c r="VMQ298" s="755"/>
      <c r="VMR298" s="755"/>
      <c r="VMS298" s="755"/>
      <c r="VMT298" s="755"/>
      <c r="VMU298" s="755"/>
      <c r="VMV298" s="755"/>
      <c r="VMW298" s="755"/>
      <c r="VMX298" s="755"/>
      <c r="VMY298" s="755"/>
      <c r="VMZ298" s="755"/>
      <c r="VNA298" s="755"/>
      <c r="VNB298" s="755"/>
      <c r="VNC298" s="755"/>
      <c r="VND298" s="755"/>
      <c r="VNE298" s="755"/>
      <c r="VNF298" s="755"/>
      <c r="VNG298" s="755"/>
      <c r="VNH298" s="755"/>
      <c r="VNI298" s="755"/>
      <c r="VNJ298" s="755"/>
      <c r="VNK298" s="755"/>
      <c r="VNL298" s="755"/>
      <c r="VNM298" s="755"/>
      <c r="VNN298" s="755"/>
      <c r="VNO298" s="755"/>
      <c r="VNP298" s="755"/>
      <c r="VNQ298" s="755"/>
      <c r="VNR298" s="755"/>
      <c r="VNS298" s="755"/>
      <c r="VNT298" s="755"/>
      <c r="VNU298" s="755"/>
      <c r="VNV298" s="755"/>
      <c r="VNW298" s="755"/>
      <c r="VNX298" s="755"/>
      <c r="VNY298" s="755"/>
      <c r="VNZ298" s="755"/>
      <c r="VOA298" s="755"/>
      <c r="VOB298" s="755"/>
      <c r="VOC298" s="755"/>
      <c r="VOD298" s="755"/>
      <c r="VOE298" s="755"/>
      <c r="VOF298" s="755"/>
      <c r="VOG298" s="755"/>
      <c r="VOH298" s="755"/>
      <c r="VOI298" s="755"/>
      <c r="VOJ298" s="755"/>
      <c r="VOK298" s="755"/>
      <c r="VOL298" s="755"/>
      <c r="VOM298" s="755"/>
      <c r="VON298" s="755"/>
      <c r="VOO298" s="755"/>
      <c r="VOP298" s="755"/>
      <c r="VOQ298" s="755"/>
      <c r="VOR298" s="755"/>
      <c r="VOS298" s="755"/>
      <c r="VOT298" s="755"/>
      <c r="VOU298" s="755"/>
      <c r="VOV298" s="755"/>
      <c r="VOW298" s="755"/>
      <c r="VOX298" s="755"/>
      <c r="VOY298" s="755"/>
      <c r="VOZ298" s="755"/>
      <c r="VPA298" s="755"/>
      <c r="VPB298" s="755"/>
      <c r="VPC298" s="755"/>
      <c r="VPD298" s="755"/>
      <c r="VPE298" s="755"/>
      <c r="VPF298" s="755"/>
      <c r="VPG298" s="755"/>
      <c r="VPH298" s="755"/>
      <c r="VPI298" s="755"/>
      <c r="VPJ298" s="755"/>
      <c r="VPK298" s="755"/>
      <c r="VPL298" s="755"/>
      <c r="VPM298" s="755"/>
      <c r="VPN298" s="755"/>
      <c r="VPO298" s="755"/>
      <c r="VPP298" s="755"/>
      <c r="VPQ298" s="755"/>
      <c r="VPR298" s="755"/>
      <c r="VPS298" s="755"/>
      <c r="VPT298" s="755"/>
      <c r="VPU298" s="755"/>
      <c r="VPV298" s="755"/>
      <c r="VPW298" s="755"/>
      <c r="VPX298" s="755"/>
      <c r="VPY298" s="755"/>
      <c r="VPZ298" s="755"/>
      <c r="VQA298" s="755"/>
      <c r="VQB298" s="755"/>
      <c r="VQC298" s="755"/>
      <c r="VQD298" s="755"/>
      <c r="VQE298" s="755"/>
      <c r="VQF298" s="755"/>
      <c r="VQG298" s="755"/>
      <c r="VQH298" s="755"/>
      <c r="VQI298" s="755"/>
      <c r="VQJ298" s="755"/>
      <c r="VQK298" s="755"/>
      <c r="VQL298" s="755"/>
      <c r="VQM298" s="755"/>
      <c r="VQN298" s="755"/>
      <c r="VQO298" s="755"/>
      <c r="VQP298" s="755"/>
      <c r="VQQ298" s="755"/>
      <c r="VQR298" s="755"/>
      <c r="VQS298" s="755"/>
      <c r="VQT298" s="755"/>
      <c r="VQU298" s="755"/>
      <c r="VQV298" s="755"/>
      <c r="VQW298" s="755"/>
      <c r="VQX298" s="755"/>
      <c r="VQY298" s="755"/>
      <c r="VQZ298" s="755"/>
      <c r="VRA298" s="755"/>
      <c r="VRB298" s="755"/>
      <c r="VRC298" s="755"/>
      <c r="VRD298" s="755"/>
      <c r="VRE298" s="755"/>
      <c r="VRF298" s="755"/>
      <c r="VRG298" s="755"/>
      <c r="VRH298" s="755"/>
      <c r="VRI298" s="755"/>
      <c r="VRJ298" s="755"/>
      <c r="VRK298" s="755"/>
      <c r="VRL298" s="755"/>
      <c r="VRM298" s="755"/>
      <c r="VRN298" s="755"/>
      <c r="VRO298" s="755"/>
      <c r="VRP298" s="755"/>
      <c r="VRQ298" s="755"/>
      <c r="VRR298" s="755"/>
      <c r="VRS298" s="755"/>
      <c r="VRT298" s="755"/>
      <c r="VRU298" s="755"/>
      <c r="VRV298" s="755"/>
      <c r="VRW298" s="755"/>
      <c r="VRX298" s="755"/>
      <c r="VRY298" s="755"/>
      <c r="VRZ298" s="755"/>
      <c r="VSA298" s="755"/>
      <c r="VSB298" s="755"/>
      <c r="VSC298" s="755"/>
      <c r="VSD298" s="755"/>
      <c r="VSE298" s="755"/>
      <c r="VSF298" s="755"/>
      <c r="VSG298" s="755"/>
      <c r="VSH298" s="755"/>
      <c r="VSI298" s="755"/>
      <c r="VSJ298" s="755"/>
      <c r="VSK298" s="755"/>
      <c r="VSL298" s="755"/>
      <c r="VSM298" s="755"/>
      <c r="VSN298" s="755"/>
      <c r="VSO298" s="755"/>
      <c r="VSP298" s="755"/>
      <c r="VSQ298" s="755"/>
      <c r="VSR298" s="755"/>
      <c r="VSS298" s="755"/>
      <c r="VST298" s="755"/>
      <c r="VSU298" s="755"/>
      <c r="VSV298" s="755"/>
      <c r="VSW298" s="755"/>
      <c r="VSX298" s="755"/>
      <c r="VSY298" s="755"/>
      <c r="VSZ298" s="755"/>
      <c r="VTA298" s="755"/>
      <c r="VTB298" s="755"/>
      <c r="VTC298" s="755"/>
      <c r="VTD298" s="755"/>
      <c r="VTE298" s="755"/>
      <c r="VTF298" s="755"/>
      <c r="VTG298" s="755"/>
      <c r="VTH298" s="755"/>
      <c r="VTI298" s="755"/>
      <c r="VTJ298" s="755"/>
      <c r="VTK298" s="755"/>
      <c r="VTL298" s="755"/>
      <c r="VTM298" s="755"/>
      <c r="VTN298" s="755"/>
      <c r="VTO298" s="755"/>
      <c r="VTP298" s="755"/>
      <c r="VTQ298" s="755"/>
      <c r="VTR298" s="755"/>
      <c r="VTS298" s="755"/>
      <c r="VTT298" s="755"/>
      <c r="VTU298" s="755"/>
      <c r="VTV298" s="755"/>
      <c r="VTW298" s="755"/>
      <c r="VTX298" s="755"/>
      <c r="VTY298" s="755"/>
      <c r="VTZ298" s="755"/>
      <c r="VUA298" s="755"/>
      <c r="VUB298" s="755"/>
      <c r="VUC298" s="755"/>
      <c r="VUD298" s="755"/>
      <c r="VUE298" s="755"/>
      <c r="VUF298" s="755"/>
      <c r="VUG298" s="755"/>
      <c r="VUH298" s="755"/>
      <c r="VUI298" s="755"/>
      <c r="VUJ298" s="755"/>
      <c r="VUK298" s="755"/>
      <c r="VUL298" s="755"/>
      <c r="VUM298" s="755"/>
      <c r="VUN298" s="755"/>
      <c r="VUO298" s="755"/>
      <c r="VUP298" s="755"/>
      <c r="VUQ298" s="755"/>
      <c r="VUR298" s="755"/>
      <c r="VUS298" s="755"/>
      <c r="VUT298" s="755"/>
      <c r="VUU298" s="755"/>
      <c r="VUV298" s="755"/>
      <c r="VUW298" s="755"/>
      <c r="VUX298" s="755"/>
      <c r="VUY298" s="755"/>
      <c r="VUZ298" s="755"/>
      <c r="VVA298" s="755"/>
      <c r="VVB298" s="755"/>
      <c r="VVC298" s="755"/>
      <c r="VVD298" s="755"/>
      <c r="VVE298" s="755"/>
      <c r="VVF298" s="755"/>
      <c r="VVG298" s="755"/>
      <c r="VVH298" s="755"/>
      <c r="VVI298" s="755"/>
      <c r="VVJ298" s="755"/>
      <c r="VVK298" s="755"/>
      <c r="VVL298" s="755"/>
      <c r="VVM298" s="755"/>
      <c r="VVN298" s="755"/>
      <c r="VVO298" s="755"/>
      <c r="VVP298" s="755"/>
      <c r="VVQ298" s="755"/>
      <c r="VVR298" s="755"/>
      <c r="VVS298" s="755"/>
      <c r="VVT298" s="755"/>
      <c r="VVU298" s="755"/>
      <c r="VVV298" s="755"/>
      <c r="VVW298" s="755"/>
      <c r="VVX298" s="755"/>
      <c r="VVY298" s="755"/>
      <c r="VVZ298" s="755"/>
      <c r="VWA298" s="755"/>
      <c r="VWB298" s="755"/>
      <c r="VWC298" s="755"/>
      <c r="VWD298" s="755"/>
      <c r="VWE298" s="755"/>
      <c r="VWF298" s="755"/>
      <c r="VWG298" s="755"/>
      <c r="VWH298" s="755"/>
      <c r="VWI298" s="755"/>
      <c r="VWJ298" s="755"/>
      <c r="VWK298" s="755"/>
      <c r="VWL298" s="755"/>
      <c r="VWM298" s="755"/>
      <c r="VWN298" s="755"/>
      <c r="VWO298" s="755"/>
      <c r="VWP298" s="755"/>
      <c r="VWQ298" s="755"/>
      <c r="VWR298" s="755"/>
      <c r="VWS298" s="755"/>
      <c r="VWT298" s="755"/>
      <c r="VWU298" s="755"/>
      <c r="VWV298" s="755"/>
      <c r="VWW298" s="755"/>
      <c r="VWX298" s="755"/>
      <c r="VWY298" s="755"/>
      <c r="VWZ298" s="755"/>
      <c r="VXA298" s="755"/>
      <c r="VXB298" s="755"/>
      <c r="VXC298" s="755"/>
      <c r="VXD298" s="755"/>
      <c r="VXE298" s="755"/>
      <c r="VXF298" s="755"/>
      <c r="VXG298" s="755"/>
      <c r="VXH298" s="755"/>
      <c r="VXI298" s="755"/>
      <c r="VXJ298" s="755"/>
      <c r="VXK298" s="755"/>
      <c r="VXL298" s="755"/>
      <c r="VXM298" s="755"/>
      <c r="VXN298" s="755"/>
      <c r="VXO298" s="755"/>
      <c r="VXP298" s="755"/>
      <c r="VXQ298" s="755"/>
      <c r="VXR298" s="755"/>
      <c r="VXS298" s="755"/>
      <c r="VXT298" s="755"/>
      <c r="VXU298" s="755"/>
      <c r="VXV298" s="755"/>
      <c r="VXW298" s="755"/>
      <c r="VXX298" s="755"/>
      <c r="VXY298" s="755"/>
      <c r="VXZ298" s="755"/>
      <c r="VYA298" s="755"/>
      <c r="VYB298" s="755"/>
      <c r="VYC298" s="755"/>
      <c r="VYD298" s="755"/>
      <c r="VYE298" s="755"/>
      <c r="VYF298" s="755"/>
      <c r="VYG298" s="755"/>
      <c r="VYH298" s="755"/>
      <c r="VYI298" s="755"/>
      <c r="VYJ298" s="755"/>
      <c r="VYK298" s="755"/>
      <c r="VYL298" s="755"/>
      <c r="VYM298" s="755"/>
      <c r="VYN298" s="755"/>
      <c r="VYO298" s="755"/>
      <c r="VYP298" s="755"/>
      <c r="VYQ298" s="755"/>
      <c r="VYR298" s="755"/>
      <c r="VYS298" s="755"/>
      <c r="VYT298" s="755"/>
      <c r="VYU298" s="755"/>
      <c r="VYV298" s="755"/>
      <c r="VYW298" s="755"/>
      <c r="VYX298" s="755"/>
      <c r="VYY298" s="755"/>
      <c r="VYZ298" s="755"/>
      <c r="VZA298" s="755"/>
      <c r="VZB298" s="755"/>
      <c r="VZC298" s="755"/>
      <c r="VZD298" s="755"/>
      <c r="VZE298" s="755"/>
      <c r="VZF298" s="755"/>
      <c r="VZG298" s="755"/>
      <c r="VZH298" s="755"/>
      <c r="VZI298" s="755"/>
      <c r="VZJ298" s="755"/>
      <c r="VZK298" s="755"/>
      <c r="VZL298" s="755"/>
      <c r="VZM298" s="755"/>
      <c r="VZN298" s="755"/>
      <c r="VZO298" s="755"/>
      <c r="VZP298" s="755"/>
      <c r="VZQ298" s="755"/>
      <c r="VZR298" s="755"/>
      <c r="VZS298" s="755"/>
      <c r="VZT298" s="755"/>
      <c r="VZU298" s="755"/>
      <c r="VZV298" s="755"/>
      <c r="VZW298" s="755"/>
      <c r="VZX298" s="755"/>
      <c r="VZY298" s="755"/>
      <c r="VZZ298" s="755"/>
      <c r="WAA298" s="755"/>
      <c r="WAB298" s="755"/>
      <c r="WAC298" s="755"/>
      <c r="WAD298" s="755"/>
      <c r="WAE298" s="755"/>
      <c r="WAF298" s="755"/>
      <c r="WAG298" s="755"/>
      <c r="WAH298" s="755"/>
      <c r="WAI298" s="755"/>
      <c r="WAJ298" s="755"/>
      <c r="WAK298" s="755"/>
      <c r="WAL298" s="755"/>
      <c r="WAM298" s="755"/>
      <c r="WAN298" s="755"/>
      <c r="WAO298" s="755"/>
      <c r="WAP298" s="755"/>
      <c r="WAQ298" s="755"/>
      <c r="WAR298" s="755"/>
      <c r="WAS298" s="755"/>
      <c r="WAT298" s="755"/>
      <c r="WAU298" s="755"/>
      <c r="WAV298" s="755"/>
      <c r="WAW298" s="755"/>
      <c r="WAX298" s="755"/>
      <c r="WAY298" s="755"/>
      <c r="WAZ298" s="755"/>
      <c r="WBA298" s="755"/>
      <c r="WBB298" s="755"/>
      <c r="WBC298" s="755"/>
      <c r="WBD298" s="755"/>
      <c r="WBE298" s="755"/>
      <c r="WBF298" s="755"/>
      <c r="WBG298" s="755"/>
      <c r="WBH298" s="755"/>
      <c r="WBI298" s="755"/>
      <c r="WBJ298" s="755"/>
      <c r="WBK298" s="755"/>
      <c r="WBL298" s="755"/>
      <c r="WBM298" s="755"/>
      <c r="WBN298" s="755"/>
      <c r="WBO298" s="755"/>
      <c r="WBP298" s="755"/>
      <c r="WBQ298" s="755"/>
      <c r="WBR298" s="755"/>
      <c r="WBS298" s="755"/>
      <c r="WBT298" s="755"/>
      <c r="WBU298" s="755"/>
      <c r="WBV298" s="755"/>
      <c r="WBW298" s="755"/>
      <c r="WBX298" s="755"/>
      <c r="WBY298" s="755"/>
      <c r="WBZ298" s="755"/>
      <c r="WCA298" s="755"/>
      <c r="WCB298" s="755"/>
      <c r="WCC298" s="755"/>
      <c r="WCD298" s="755"/>
      <c r="WCE298" s="755"/>
      <c r="WCF298" s="755"/>
      <c r="WCG298" s="755"/>
      <c r="WCH298" s="755"/>
      <c r="WCI298" s="755"/>
      <c r="WCJ298" s="755"/>
      <c r="WCK298" s="755"/>
      <c r="WCL298" s="755"/>
      <c r="WCM298" s="755"/>
      <c r="WCN298" s="755"/>
      <c r="WCO298" s="755"/>
      <c r="WCP298" s="755"/>
      <c r="WCQ298" s="755"/>
      <c r="WCR298" s="755"/>
      <c r="WCS298" s="755"/>
      <c r="WCT298" s="755"/>
      <c r="WCU298" s="755"/>
      <c r="WCV298" s="755"/>
      <c r="WCW298" s="755"/>
      <c r="WCX298" s="755"/>
      <c r="WCY298" s="755"/>
      <c r="WCZ298" s="755"/>
      <c r="WDA298" s="755"/>
      <c r="WDB298" s="755"/>
      <c r="WDC298" s="755"/>
      <c r="WDD298" s="755"/>
      <c r="WDE298" s="755"/>
      <c r="WDF298" s="755"/>
      <c r="WDG298" s="755"/>
      <c r="WDH298" s="755"/>
      <c r="WDI298" s="755"/>
      <c r="WDJ298" s="755"/>
      <c r="WDK298" s="755"/>
      <c r="WDL298" s="755"/>
      <c r="WDM298" s="755"/>
      <c r="WDN298" s="755"/>
      <c r="WDO298" s="755"/>
      <c r="WDP298" s="755"/>
      <c r="WDQ298" s="755"/>
      <c r="WDR298" s="755"/>
      <c r="WDS298" s="755"/>
      <c r="WDT298" s="755"/>
      <c r="WDU298" s="755"/>
      <c r="WDV298" s="755"/>
      <c r="WDW298" s="755"/>
      <c r="WDX298" s="755"/>
      <c r="WDY298" s="755"/>
      <c r="WDZ298" s="755"/>
      <c r="WEA298" s="755"/>
      <c r="WEB298" s="755"/>
      <c r="WEC298" s="755"/>
      <c r="WED298" s="755"/>
      <c r="WEE298" s="755"/>
      <c r="WEF298" s="755"/>
      <c r="WEG298" s="755"/>
      <c r="WEH298" s="755"/>
      <c r="WEI298" s="755"/>
      <c r="WEJ298" s="755"/>
      <c r="WEK298" s="755"/>
      <c r="WEL298" s="755"/>
      <c r="WEM298" s="755"/>
      <c r="WEN298" s="755"/>
      <c r="WEO298" s="755"/>
      <c r="WEP298" s="755"/>
      <c r="WEQ298" s="755"/>
      <c r="WER298" s="755"/>
      <c r="WES298" s="755"/>
      <c r="WET298" s="755"/>
      <c r="WEU298" s="755"/>
      <c r="WEV298" s="755"/>
      <c r="WEW298" s="755"/>
      <c r="WEX298" s="755"/>
      <c r="WEY298" s="755"/>
      <c r="WEZ298" s="755"/>
      <c r="WFA298" s="755"/>
      <c r="WFB298" s="755"/>
      <c r="WFC298" s="755"/>
      <c r="WFD298" s="755"/>
      <c r="WFE298" s="755"/>
      <c r="WFF298" s="755"/>
      <c r="WFG298" s="755"/>
      <c r="WFH298" s="755"/>
      <c r="WFI298" s="755"/>
      <c r="WFJ298" s="755"/>
      <c r="WFK298" s="755"/>
      <c r="WFL298" s="755"/>
      <c r="WFM298" s="755"/>
      <c r="WFN298" s="755"/>
      <c r="WFO298" s="755"/>
      <c r="WFP298" s="755"/>
      <c r="WFQ298" s="755"/>
      <c r="WFR298" s="755"/>
      <c r="WFS298" s="755"/>
      <c r="WFT298" s="755"/>
      <c r="WFU298" s="755"/>
      <c r="WFV298" s="755"/>
      <c r="WFW298" s="755"/>
      <c r="WFX298" s="755"/>
      <c r="WFY298" s="755"/>
      <c r="WFZ298" s="755"/>
      <c r="WGA298" s="755"/>
      <c r="WGB298" s="755"/>
      <c r="WGC298" s="755"/>
      <c r="WGD298" s="755"/>
      <c r="WGE298" s="755"/>
      <c r="WGF298" s="755"/>
      <c r="WGG298" s="755"/>
      <c r="WGH298" s="755"/>
      <c r="WGI298" s="755"/>
      <c r="WGJ298" s="755"/>
      <c r="WGK298" s="755"/>
      <c r="WGL298" s="755"/>
      <c r="WGM298" s="755"/>
      <c r="WGN298" s="755"/>
      <c r="WGO298" s="755"/>
      <c r="WGP298" s="755"/>
      <c r="WGQ298" s="755"/>
      <c r="WGR298" s="755"/>
      <c r="WGS298" s="755"/>
      <c r="WGT298" s="755"/>
      <c r="WGU298" s="755"/>
      <c r="WGV298" s="755"/>
      <c r="WGW298" s="755"/>
      <c r="WGX298" s="755"/>
      <c r="WGY298" s="755"/>
      <c r="WGZ298" s="755"/>
      <c r="WHA298" s="755"/>
      <c r="WHB298" s="755"/>
      <c r="WHC298" s="755"/>
      <c r="WHD298" s="755"/>
      <c r="WHE298" s="755"/>
      <c r="WHF298" s="755"/>
      <c r="WHG298" s="755"/>
      <c r="WHH298" s="755"/>
      <c r="WHI298" s="755"/>
      <c r="WHJ298" s="755"/>
      <c r="WHK298" s="755"/>
      <c r="WHL298" s="755"/>
      <c r="WHM298" s="755"/>
      <c r="WHN298" s="755"/>
      <c r="WHO298" s="755"/>
      <c r="WHP298" s="755"/>
      <c r="WHQ298" s="755"/>
      <c r="WHR298" s="755"/>
      <c r="WHS298" s="755"/>
      <c r="WHT298" s="755"/>
      <c r="WHU298" s="755"/>
      <c r="WHV298" s="755"/>
      <c r="WHW298" s="755"/>
      <c r="WHX298" s="755"/>
      <c r="WHY298" s="755"/>
      <c r="WHZ298" s="755"/>
      <c r="WIA298" s="755"/>
      <c r="WIB298" s="755"/>
      <c r="WIC298" s="755"/>
      <c r="WID298" s="755"/>
      <c r="WIE298" s="755"/>
      <c r="WIF298" s="755"/>
      <c r="WIG298" s="755"/>
      <c r="WIH298" s="755"/>
      <c r="WII298" s="755"/>
      <c r="WIJ298" s="755"/>
      <c r="WIK298" s="755"/>
      <c r="WIL298" s="755"/>
      <c r="WIM298" s="755"/>
      <c r="WIN298" s="755"/>
      <c r="WIO298" s="755"/>
      <c r="WIP298" s="755"/>
      <c r="WIQ298" s="755"/>
      <c r="WIR298" s="755"/>
      <c r="WIS298" s="755"/>
      <c r="WIT298" s="755"/>
      <c r="WIU298" s="755"/>
      <c r="WIV298" s="755"/>
      <c r="WIW298" s="755"/>
      <c r="WIX298" s="755"/>
      <c r="WIY298" s="755"/>
      <c r="WIZ298" s="755"/>
      <c r="WJA298" s="755"/>
      <c r="WJB298" s="755"/>
      <c r="WJC298" s="755"/>
      <c r="WJD298" s="755"/>
      <c r="WJE298" s="755"/>
      <c r="WJF298" s="755"/>
      <c r="WJG298" s="755"/>
      <c r="WJH298" s="755"/>
      <c r="WJI298" s="755"/>
      <c r="WJJ298" s="755"/>
      <c r="WJK298" s="755"/>
      <c r="WJL298" s="755"/>
      <c r="WJM298" s="755"/>
      <c r="WJN298" s="755"/>
      <c r="WJO298" s="755"/>
      <c r="WJP298" s="755"/>
      <c r="WJQ298" s="755"/>
      <c r="WJR298" s="755"/>
      <c r="WJS298" s="755"/>
      <c r="WJT298" s="755"/>
      <c r="WJU298" s="755"/>
      <c r="WJV298" s="755"/>
      <c r="WJW298" s="755"/>
      <c r="WJX298" s="755"/>
      <c r="WJY298" s="755"/>
      <c r="WJZ298" s="755"/>
      <c r="WKA298" s="755"/>
      <c r="WKB298" s="755"/>
      <c r="WKC298" s="755"/>
      <c r="WKD298" s="755"/>
      <c r="WKE298" s="755"/>
      <c r="WKF298" s="755"/>
      <c r="WKG298" s="755"/>
      <c r="WKH298" s="755"/>
      <c r="WKI298" s="755"/>
      <c r="WKJ298" s="755"/>
      <c r="WKK298" s="755"/>
      <c r="WKL298" s="755"/>
      <c r="WKM298" s="755"/>
      <c r="WKN298" s="755"/>
      <c r="WKO298" s="755"/>
      <c r="WKP298" s="755"/>
      <c r="WKQ298" s="755"/>
      <c r="WKR298" s="755"/>
      <c r="WKS298" s="755"/>
      <c r="WKT298" s="755"/>
      <c r="WKU298" s="755"/>
      <c r="WKV298" s="755"/>
      <c r="WKW298" s="755"/>
      <c r="WKX298" s="755"/>
      <c r="WKY298" s="755"/>
      <c r="WKZ298" s="755"/>
      <c r="WLA298" s="755"/>
      <c r="WLB298" s="755"/>
      <c r="WLC298" s="755"/>
      <c r="WLD298" s="755"/>
      <c r="WLE298" s="755"/>
      <c r="WLF298" s="755"/>
      <c r="WLG298" s="755"/>
      <c r="WLH298" s="755"/>
      <c r="WLI298" s="755"/>
      <c r="WLJ298" s="755"/>
      <c r="WLK298" s="755"/>
      <c r="WLL298" s="755"/>
      <c r="WLM298" s="755"/>
      <c r="WLN298" s="755"/>
      <c r="WLO298" s="755"/>
      <c r="WLP298" s="755"/>
      <c r="WLQ298" s="755"/>
      <c r="WLR298" s="755"/>
      <c r="WLS298" s="755"/>
      <c r="WLT298" s="755"/>
      <c r="WLU298" s="755"/>
      <c r="WLV298" s="755"/>
      <c r="WLW298" s="755"/>
      <c r="WLX298" s="755"/>
      <c r="WLY298" s="755"/>
      <c r="WLZ298" s="755"/>
      <c r="WMA298" s="755"/>
      <c r="WMB298" s="755"/>
      <c r="WMC298" s="755"/>
      <c r="WMD298" s="755"/>
      <c r="WME298" s="755"/>
      <c r="WMF298" s="755"/>
      <c r="WMG298" s="755"/>
      <c r="WMH298" s="755"/>
      <c r="WMI298" s="755"/>
      <c r="WMJ298" s="755"/>
      <c r="WMK298" s="755"/>
      <c r="WML298" s="755"/>
      <c r="WMM298" s="755"/>
      <c r="WMN298" s="755"/>
      <c r="WMO298" s="755"/>
      <c r="WMP298" s="755"/>
      <c r="WMQ298" s="755"/>
      <c r="WMR298" s="755"/>
      <c r="WMS298" s="755"/>
      <c r="WMT298" s="755"/>
      <c r="WMU298" s="755"/>
      <c r="WMV298" s="755"/>
      <c r="WMW298" s="755"/>
      <c r="WMX298" s="755"/>
      <c r="WMY298" s="755"/>
      <c r="WMZ298" s="755"/>
      <c r="WNA298" s="755"/>
      <c r="WNB298" s="755"/>
      <c r="WNC298" s="755"/>
      <c r="WND298" s="755"/>
      <c r="WNE298" s="755"/>
      <c r="WNF298" s="755"/>
      <c r="WNG298" s="755"/>
      <c r="WNH298" s="755"/>
      <c r="WNI298" s="755"/>
      <c r="WNJ298" s="755"/>
      <c r="WNK298" s="755"/>
      <c r="WNL298" s="755"/>
      <c r="WNM298" s="755"/>
      <c r="WNN298" s="755"/>
      <c r="WNO298" s="755"/>
      <c r="WNP298" s="755"/>
      <c r="WNQ298" s="755"/>
      <c r="WNR298" s="755"/>
      <c r="WNS298" s="755"/>
      <c r="WNT298" s="755"/>
      <c r="WNU298" s="755"/>
      <c r="WNV298" s="755"/>
      <c r="WNW298" s="755"/>
      <c r="WNX298" s="755"/>
      <c r="WNY298" s="755"/>
      <c r="WNZ298" s="755"/>
      <c r="WOA298" s="755"/>
      <c r="WOB298" s="755"/>
      <c r="WOC298" s="755"/>
      <c r="WOD298" s="755"/>
      <c r="WOE298" s="755"/>
      <c r="WOF298" s="755"/>
      <c r="WOG298" s="755"/>
      <c r="WOH298" s="755"/>
      <c r="WOI298" s="755"/>
      <c r="WOJ298" s="755"/>
      <c r="WOK298" s="755"/>
      <c r="WOL298" s="755"/>
      <c r="WOM298" s="755"/>
      <c r="WON298" s="755"/>
      <c r="WOO298" s="755"/>
      <c r="WOP298" s="755"/>
      <c r="WOQ298" s="755"/>
      <c r="WOR298" s="755"/>
      <c r="WOS298" s="755"/>
      <c r="WOT298" s="755"/>
      <c r="WOU298" s="755"/>
      <c r="WOV298" s="755"/>
      <c r="WOW298" s="755"/>
      <c r="WOX298" s="755"/>
      <c r="WOY298" s="755"/>
      <c r="WOZ298" s="755"/>
      <c r="WPA298" s="755"/>
      <c r="WPB298" s="755"/>
      <c r="WPC298" s="755"/>
      <c r="WPD298" s="755"/>
      <c r="WPE298" s="755"/>
      <c r="WPF298" s="755"/>
      <c r="WPG298" s="755"/>
      <c r="WPH298" s="755"/>
      <c r="WPI298" s="755"/>
      <c r="WPJ298" s="755"/>
      <c r="WPK298" s="755"/>
      <c r="WPL298" s="755"/>
      <c r="WPM298" s="755"/>
      <c r="WPN298" s="755"/>
      <c r="WPO298" s="755"/>
      <c r="WPP298" s="755"/>
      <c r="WPQ298" s="755"/>
      <c r="WPR298" s="755"/>
      <c r="WPS298" s="755"/>
      <c r="WPT298" s="755"/>
      <c r="WPU298" s="755"/>
      <c r="WPV298" s="755"/>
      <c r="WPW298" s="755"/>
      <c r="WPX298" s="755"/>
      <c r="WPY298" s="755"/>
      <c r="WPZ298" s="755"/>
      <c r="WQA298" s="755"/>
      <c r="WQB298" s="755"/>
      <c r="WQC298" s="755"/>
      <c r="WQD298" s="755"/>
      <c r="WQE298" s="755"/>
      <c r="WQF298" s="755"/>
      <c r="WQG298" s="755"/>
      <c r="WQH298" s="755"/>
      <c r="WQI298" s="755"/>
      <c r="WQJ298" s="755"/>
      <c r="WQK298" s="755"/>
      <c r="WQL298" s="755"/>
      <c r="WQM298" s="755"/>
      <c r="WQN298" s="755"/>
      <c r="WQO298" s="755"/>
      <c r="WQP298" s="755"/>
      <c r="WQQ298" s="755"/>
      <c r="WQR298" s="755"/>
      <c r="WQS298" s="755"/>
      <c r="WQT298" s="755"/>
      <c r="WQU298" s="755"/>
      <c r="WQV298" s="755"/>
      <c r="WQW298" s="755"/>
      <c r="WQX298" s="755"/>
      <c r="WQY298" s="755"/>
      <c r="WQZ298" s="755"/>
      <c r="WRA298" s="755"/>
      <c r="WRB298" s="755"/>
      <c r="WRC298" s="755"/>
      <c r="WRD298" s="755"/>
      <c r="WRE298" s="755"/>
      <c r="WRF298" s="755"/>
      <c r="WRG298" s="755"/>
      <c r="WRH298" s="755"/>
      <c r="WRI298" s="755"/>
      <c r="WRJ298" s="755"/>
      <c r="WRK298" s="755"/>
      <c r="WRL298" s="755"/>
      <c r="WRM298" s="755"/>
      <c r="WRN298" s="755"/>
      <c r="WRO298" s="755"/>
      <c r="WRP298" s="755"/>
      <c r="WRQ298" s="755"/>
      <c r="WRR298" s="755"/>
      <c r="WRS298" s="755"/>
      <c r="WRT298" s="755"/>
      <c r="WRU298" s="755"/>
      <c r="WRV298" s="755"/>
      <c r="WRW298" s="755"/>
      <c r="WRX298" s="755"/>
      <c r="WRY298" s="755"/>
      <c r="WRZ298" s="755"/>
      <c r="WSA298" s="755"/>
      <c r="WSB298" s="755"/>
      <c r="WSC298" s="755"/>
      <c r="WSD298" s="755"/>
      <c r="WSE298" s="755"/>
      <c r="WSF298" s="755"/>
      <c r="WSG298" s="755"/>
      <c r="WSH298" s="755"/>
      <c r="WSI298" s="755"/>
      <c r="WSJ298" s="755"/>
      <c r="WSK298" s="755"/>
      <c r="WSL298" s="755"/>
      <c r="WSM298" s="755"/>
      <c r="WSN298" s="755"/>
      <c r="WSO298" s="755"/>
      <c r="WSP298" s="755"/>
      <c r="WSQ298" s="755"/>
      <c r="WSR298" s="755"/>
      <c r="WSS298" s="755"/>
      <c r="WST298" s="755"/>
      <c r="WSU298" s="755"/>
      <c r="WSV298" s="755"/>
      <c r="WSW298" s="755"/>
      <c r="WSX298" s="755"/>
      <c r="WSY298" s="755"/>
      <c r="WSZ298" s="755"/>
      <c r="WTA298" s="755"/>
      <c r="WTB298" s="755"/>
      <c r="WTC298" s="755"/>
      <c r="WTD298" s="755"/>
      <c r="WTE298" s="755"/>
      <c r="WTF298" s="755"/>
      <c r="WTG298" s="755"/>
      <c r="WTH298" s="755"/>
      <c r="WTI298" s="755"/>
      <c r="WTJ298" s="755"/>
      <c r="WTK298" s="755"/>
      <c r="WTL298" s="755"/>
      <c r="WTM298" s="755"/>
      <c r="WTN298" s="755"/>
      <c r="WTO298" s="755"/>
      <c r="WTP298" s="755"/>
      <c r="WTQ298" s="755"/>
      <c r="WTR298" s="755"/>
      <c r="WTS298" s="755"/>
      <c r="WTT298" s="755"/>
      <c r="WTU298" s="755"/>
      <c r="WTV298" s="755"/>
      <c r="WTW298" s="755"/>
      <c r="WTX298" s="755"/>
      <c r="WTY298" s="755"/>
      <c r="WTZ298" s="755"/>
      <c r="WUA298" s="755"/>
      <c r="WUB298" s="755"/>
      <c r="WUC298" s="755"/>
      <c r="WUD298" s="755"/>
      <c r="WUE298" s="755"/>
      <c r="WUF298" s="755"/>
      <c r="WUG298" s="755"/>
      <c r="WUH298" s="755"/>
      <c r="WUI298" s="755"/>
      <c r="WUJ298" s="755"/>
      <c r="WUK298" s="755"/>
      <c r="WUL298" s="755"/>
      <c r="WUM298" s="755"/>
      <c r="WUN298" s="755"/>
      <c r="WUO298" s="755"/>
      <c r="WUP298" s="755"/>
      <c r="WUQ298" s="755"/>
      <c r="WUR298" s="755"/>
      <c r="WUS298" s="755"/>
      <c r="WUT298" s="755"/>
      <c r="WUU298" s="755"/>
      <c r="WUV298" s="755"/>
      <c r="WUW298" s="755"/>
      <c r="WUX298" s="755"/>
      <c r="WUY298" s="755"/>
      <c r="WUZ298" s="755"/>
      <c r="WVA298" s="755"/>
      <c r="WVB298" s="755"/>
      <c r="WVC298" s="755"/>
      <c r="WVD298" s="755"/>
      <c r="WVE298" s="755"/>
      <c r="WVF298" s="755"/>
      <c r="WVG298" s="755"/>
      <c r="WVH298" s="755"/>
      <c r="WVI298" s="755"/>
      <c r="WVJ298" s="755"/>
      <c r="WVK298" s="755"/>
      <c r="WVL298" s="755"/>
      <c r="WVM298" s="755"/>
      <c r="WVN298" s="755"/>
      <c r="WVO298" s="755"/>
      <c r="WVP298" s="755"/>
      <c r="WVQ298" s="755"/>
      <c r="WVR298" s="755"/>
      <c r="WVS298" s="755"/>
      <c r="WVT298" s="755"/>
      <c r="WVU298" s="755"/>
      <c r="WVV298" s="755"/>
      <c r="WVW298" s="755"/>
      <c r="WVX298" s="755"/>
      <c r="WVY298" s="755"/>
      <c r="WVZ298" s="755"/>
      <c r="WWA298" s="755"/>
      <c r="WWB298" s="755"/>
      <c r="WWC298" s="755"/>
      <c r="WWD298" s="755"/>
      <c r="WWE298" s="755"/>
      <c r="WWF298" s="755"/>
      <c r="WWG298" s="755"/>
      <c r="WWH298" s="755"/>
      <c r="WWI298" s="755"/>
      <c r="WWJ298" s="755"/>
      <c r="WWK298" s="755"/>
      <c r="WWL298" s="755"/>
      <c r="WWM298" s="755"/>
      <c r="WWN298" s="755"/>
      <c r="WWO298" s="755"/>
      <c r="WWP298" s="755"/>
      <c r="WWQ298" s="755"/>
      <c r="WWR298" s="755"/>
      <c r="WWS298" s="755"/>
      <c r="WWT298" s="755"/>
      <c r="WWU298" s="755"/>
      <c r="WWV298" s="755"/>
      <c r="WWW298" s="755"/>
      <c r="WWX298" s="755"/>
      <c r="WWY298" s="755"/>
      <c r="WWZ298" s="755"/>
      <c r="WXA298" s="755"/>
      <c r="WXB298" s="755"/>
      <c r="WXC298" s="755"/>
      <c r="WXD298" s="755"/>
      <c r="WXE298" s="755"/>
      <c r="WXF298" s="755"/>
      <c r="WXG298" s="755"/>
      <c r="WXH298" s="755"/>
      <c r="WXI298" s="755"/>
      <c r="WXJ298" s="755"/>
      <c r="WXK298" s="755"/>
      <c r="WXL298" s="755"/>
      <c r="WXM298" s="755"/>
      <c r="WXN298" s="755"/>
      <c r="WXO298" s="755"/>
      <c r="WXP298" s="755"/>
      <c r="WXQ298" s="755"/>
      <c r="WXR298" s="755"/>
      <c r="WXS298" s="755"/>
      <c r="WXT298" s="755"/>
      <c r="WXU298" s="755"/>
      <c r="WXV298" s="755"/>
      <c r="WXW298" s="755"/>
      <c r="WXX298" s="755"/>
      <c r="WXY298" s="755"/>
      <c r="WXZ298" s="755"/>
      <c r="WYA298" s="755"/>
      <c r="WYB298" s="755"/>
      <c r="WYC298" s="755"/>
      <c r="WYD298" s="755"/>
      <c r="WYE298" s="755"/>
      <c r="WYF298" s="755"/>
      <c r="WYG298" s="755"/>
      <c r="WYH298" s="755"/>
      <c r="WYI298" s="755"/>
      <c r="WYJ298" s="755"/>
      <c r="WYK298" s="755"/>
      <c r="WYL298" s="755"/>
      <c r="WYM298" s="755"/>
      <c r="WYN298" s="755"/>
      <c r="WYO298" s="755"/>
      <c r="WYP298" s="755"/>
      <c r="WYQ298" s="755"/>
      <c r="WYR298" s="755"/>
      <c r="WYS298" s="755"/>
      <c r="WYT298" s="755"/>
      <c r="WYU298" s="755"/>
      <c r="WYV298" s="755"/>
      <c r="WYW298" s="755"/>
      <c r="WYX298" s="755"/>
      <c r="WYY298" s="755"/>
      <c r="WYZ298" s="755"/>
      <c r="WZA298" s="755"/>
      <c r="WZB298" s="755"/>
      <c r="WZC298" s="755"/>
      <c r="WZD298" s="755"/>
      <c r="WZE298" s="755"/>
      <c r="WZF298" s="755"/>
      <c r="WZG298" s="755"/>
      <c r="WZH298" s="755"/>
      <c r="WZI298" s="755"/>
      <c r="WZJ298" s="755"/>
      <c r="WZK298" s="755"/>
      <c r="WZL298" s="755"/>
      <c r="WZM298" s="755"/>
      <c r="WZN298" s="755"/>
      <c r="WZO298" s="755"/>
      <c r="WZP298" s="755"/>
      <c r="WZQ298" s="755"/>
      <c r="WZR298" s="755"/>
      <c r="WZS298" s="755"/>
      <c r="WZT298" s="755"/>
      <c r="WZU298" s="755"/>
      <c r="WZV298" s="755"/>
      <c r="WZW298" s="755"/>
      <c r="WZX298" s="755"/>
      <c r="WZY298" s="755"/>
      <c r="WZZ298" s="755"/>
      <c r="XAA298" s="755"/>
      <c r="XAB298" s="755"/>
      <c r="XAC298" s="755"/>
      <c r="XAD298" s="755"/>
      <c r="XAE298" s="755"/>
      <c r="XAF298" s="755"/>
      <c r="XAG298" s="755"/>
      <c r="XAH298" s="755"/>
      <c r="XAI298" s="755"/>
      <c r="XAJ298" s="755"/>
      <c r="XAK298" s="755"/>
      <c r="XAL298" s="755"/>
      <c r="XAM298" s="755"/>
      <c r="XAN298" s="755"/>
      <c r="XAO298" s="755"/>
      <c r="XAP298" s="755"/>
      <c r="XAQ298" s="755"/>
      <c r="XAR298" s="755"/>
      <c r="XAS298" s="755"/>
      <c r="XAT298" s="755"/>
      <c r="XAU298" s="755"/>
      <c r="XAV298" s="755"/>
      <c r="XAW298" s="755"/>
      <c r="XAX298" s="755"/>
      <c r="XAY298" s="755"/>
      <c r="XAZ298" s="755"/>
      <c r="XBA298" s="755"/>
      <c r="XBB298" s="755"/>
      <c r="XBC298" s="755"/>
      <c r="XBD298" s="755"/>
      <c r="XBE298" s="755"/>
      <c r="XBF298" s="755"/>
      <c r="XBG298" s="755"/>
      <c r="XBH298" s="755"/>
      <c r="XBI298" s="755"/>
      <c r="XBJ298" s="755"/>
      <c r="XBK298" s="755"/>
      <c r="XBL298" s="755"/>
      <c r="XBM298" s="755"/>
      <c r="XBN298" s="755"/>
      <c r="XBO298" s="755"/>
      <c r="XBP298" s="755"/>
      <c r="XBQ298" s="755"/>
      <c r="XBR298" s="755"/>
      <c r="XBS298" s="755"/>
      <c r="XBT298" s="755"/>
      <c r="XBU298" s="755"/>
      <c r="XBV298" s="755"/>
      <c r="XBW298" s="755"/>
      <c r="XBX298" s="755"/>
      <c r="XBY298" s="755"/>
      <c r="XBZ298" s="755"/>
      <c r="XCA298" s="755"/>
      <c r="XCB298" s="755"/>
      <c r="XCC298" s="755"/>
      <c r="XCD298" s="755"/>
      <c r="XCE298" s="755"/>
      <c r="XCF298" s="755"/>
      <c r="XCG298" s="755"/>
      <c r="XCH298" s="755"/>
      <c r="XCI298" s="755"/>
      <c r="XCJ298" s="755"/>
      <c r="XCK298" s="755"/>
      <c r="XCL298" s="755"/>
      <c r="XCM298" s="755"/>
      <c r="XCN298" s="755"/>
      <c r="XCO298" s="755"/>
      <c r="XCP298" s="755"/>
      <c r="XCQ298" s="755"/>
      <c r="XCR298" s="755"/>
      <c r="XCS298" s="755"/>
      <c r="XCT298" s="755"/>
      <c r="XCU298" s="755"/>
      <c r="XCV298" s="755"/>
      <c r="XCW298" s="755"/>
      <c r="XCX298" s="755"/>
      <c r="XCY298" s="755"/>
      <c r="XCZ298" s="755"/>
      <c r="XDA298" s="755"/>
      <c r="XDB298" s="755"/>
      <c r="XDC298" s="755"/>
      <c r="XDD298" s="755"/>
      <c r="XDE298" s="755"/>
      <c r="XDF298" s="755"/>
      <c r="XDG298" s="755"/>
      <c r="XDH298" s="755"/>
      <c r="XDI298" s="755"/>
      <c r="XDJ298" s="755"/>
      <c r="XDK298" s="755"/>
      <c r="XDL298" s="755"/>
      <c r="XDM298" s="755"/>
      <c r="XDN298" s="755"/>
      <c r="XDO298" s="755"/>
      <c r="XDP298" s="755"/>
      <c r="XDQ298" s="755"/>
      <c r="XDR298" s="755"/>
      <c r="XDS298" s="755"/>
      <c r="XDT298" s="755"/>
      <c r="XDU298" s="755"/>
      <c r="XDV298" s="755"/>
      <c r="XDW298" s="755"/>
      <c r="XDX298" s="755"/>
      <c r="XDY298" s="755"/>
      <c r="XDZ298" s="755"/>
      <c r="XEA298" s="755"/>
      <c r="XEB298" s="755"/>
      <c r="XEC298" s="755"/>
      <c r="XED298" s="755"/>
      <c r="XEE298" s="755"/>
      <c r="XEF298" s="755"/>
      <c r="XEG298" s="755"/>
      <c r="XEH298" s="755"/>
      <c r="XEI298" s="755"/>
      <c r="XEJ298" s="755"/>
      <c r="XEK298" s="755"/>
      <c r="XEL298" s="755"/>
      <c r="XEM298" s="755"/>
      <c r="XEN298" s="755"/>
      <c r="XEO298" s="755"/>
      <c r="XEP298" s="755"/>
      <c r="XEQ298" s="755"/>
      <c r="XER298" s="755"/>
      <c r="XES298" s="755"/>
      <c r="XET298" s="755"/>
      <c r="XEU298" s="755"/>
      <c r="XEV298" s="755"/>
      <c r="XEW298" s="755"/>
      <c r="XEX298" s="755"/>
      <c r="XEY298" s="755"/>
      <c r="XEZ298" s="755"/>
      <c r="XFA298" s="755"/>
    </row>
    <row r="299" spans="1:16381" s="248" customFormat="1" ht="30" customHeight="1" x14ac:dyDescent="0.25">
      <c r="A299" s="837"/>
      <c r="B299" s="344" t="s">
        <v>1851</v>
      </c>
      <c r="C299" s="2130" t="str">
        <f>CONCATENATE('CCR and CVA'!E99, ": ", 'CCR and CVA'!B101)</f>
        <v>Check: K_reduced and K_hedged in panel 3b should be larger than 0 and not equal: K_Hedged (assuming recognition of all eligible hedges)</v>
      </c>
      <c r="D299" s="499"/>
      <c r="E299" s="499"/>
      <c r="F299" s="499"/>
      <c r="G299" s="849" t="str">
        <f>'CCR and CVA'!E101</f>
        <v/>
      </c>
      <c r="H299" s="499"/>
      <c r="I299" s="500"/>
      <c r="J299" s="755"/>
      <c r="K299" s="755"/>
      <c r="L299" s="755"/>
      <c r="M299" s="755"/>
      <c r="N299" s="755"/>
      <c r="O299" s="755"/>
      <c r="P299" s="755"/>
      <c r="Q299" s="755"/>
      <c r="R299" s="755"/>
      <c r="S299" s="755"/>
      <c r="T299" s="755"/>
      <c r="U299" s="755"/>
      <c r="V299" s="755"/>
      <c r="W299" s="755"/>
      <c r="X299" s="755"/>
      <c r="Y299" s="755"/>
      <c r="Z299" s="755"/>
      <c r="AA299" s="755"/>
      <c r="AB299" s="755"/>
      <c r="AC299" s="755"/>
      <c r="AD299" s="755"/>
      <c r="AE299" s="755"/>
      <c r="AF299" s="755"/>
      <c r="AG299" s="755"/>
      <c r="AH299" s="755"/>
      <c r="AI299" s="755"/>
      <c r="AJ299" s="755"/>
      <c r="AK299" s="755"/>
      <c r="AL299" s="755"/>
      <c r="AM299" s="755"/>
      <c r="AN299" s="836"/>
      <c r="AO299" s="755"/>
      <c r="AP299" s="755"/>
      <c r="AQ299" s="755"/>
      <c r="AR299" s="755"/>
      <c r="AS299" s="755"/>
      <c r="AT299" s="755"/>
      <c r="AU299" s="755"/>
      <c r="AV299" s="755"/>
      <c r="AW299" s="755"/>
      <c r="AX299" s="755"/>
      <c r="AY299" s="755"/>
      <c r="AZ299" s="755"/>
      <c r="BA299" s="755"/>
      <c r="BB299" s="755"/>
      <c r="BC299" s="755"/>
      <c r="BD299" s="755"/>
      <c r="BE299" s="755"/>
      <c r="BF299" s="755"/>
      <c r="BG299" s="755"/>
      <c r="BH299" s="755"/>
      <c r="BI299" s="755"/>
      <c r="BJ299" s="755"/>
      <c r="BK299" s="755"/>
      <c r="BL299" s="755"/>
      <c r="BM299" s="755"/>
      <c r="BN299" s="755"/>
      <c r="BO299" s="755"/>
      <c r="BP299" s="755"/>
      <c r="BQ299" s="755"/>
      <c r="BR299" s="755"/>
      <c r="BS299" s="755"/>
      <c r="BT299" s="755"/>
      <c r="BU299" s="755"/>
      <c r="BV299" s="755"/>
      <c r="BW299" s="755"/>
      <c r="BX299" s="755"/>
      <c r="BY299" s="755"/>
      <c r="BZ299" s="755"/>
      <c r="CA299" s="755"/>
      <c r="CB299" s="755"/>
      <c r="CC299" s="755"/>
      <c r="CD299" s="755"/>
      <c r="CE299" s="755"/>
      <c r="CF299" s="755"/>
      <c r="CG299" s="755"/>
      <c r="CH299" s="755"/>
      <c r="CI299" s="755"/>
      <c r="CJ299" s="755"/>
      <c r="CK299" s="755"/>
      <c r="CL299" s="755"/>
      <c r="CM299" s="755"/>
      <c r="CN299" s="755"/>
      <c r="CO299" s="755"/>
      <c r="CP299" s="755"/>
      <c r="CQ299" s="755"/>
      <c r="CR299" s="755"/>
      <c r="CS299" s="755"/>
      <c r="CT299" s="755"/>
      <c r="CU299" s="755"/>
      <c r="CV299" s="755"/>
      <c r="CW299" s="755"/>
      <c r="CX299" s="755"/>
      <c r="CY299" s="755"/>
      <c r="CZ299" s="755"/>
      <c r="DA299" s="755"/>
      <c r="DB299" s="755"/>
      <c r="DC299" s="755"/>
      <c r="DD299" s="755"/>
      <c r="DE299" s="755"/>
      <c r="DF299" s="755"/>
      <c r="DG299" s="755"/>
      <c r="DH299" s="755"/>
      <c r="DI299" s="755"/>
      <c r="DJ299" s="755"/>
      <c r="DK299" s="755"/>
      <c r="DL299" s="755"/>
      <c r="DM299" s="755"/>
      <c r="DN299" s="755"/>
      <c r="DO299" s="755"/>
      <c r="DP299" s="755"/>
      <c r="DQ299" s="755"/>
      <c r="DR299" s="755"/>
      <c r="DS299" s="755"/>
      <c r="DT299" s="755"/>
      <c r="DU299" s="755"/>
      <c r="DV299" s="755"/>
      <c r="DW299" s="755"/>
      <c r="DX299" s="755"/>
      <c r="DY299" s="755"/>
      <c r="DZ299" s="755"/>
      <c r="EA299" s="755"/>
      <c r="EB299" s="755"/>
      <c r="EC299" s="755"/>
      <c r="ED299" s="755"/>
      <c r="EE299" s="755"/>
      <c r="EF299" s="755"/>
      <c r="EG299" s="755"/>
      <c r="EH299" s="755"/>
      <c r="EI299" s="755"/>
      <c r="EJ299" s="755"/>
      <c r="EK299" s="755"/>
      <c r="EL299" s="755"/>
      <c r="EM299" s="755"/>
      <c r="EN299" s="755"/>
      <c r="EO299" s="755"/>
      <c r="EP299" s="755"/>
      <c r="EQ299" s="755"/>
      <c r="ER299" s="755"/>
      <c r="ES299" s="755"/>
      <c r="ET299" s="755"/>
      <c r="EU299" s="755"/>
      <c r="EV299" s="755"/>
      <c r="EW299" s="755"/>
      <c r="EX299" s="755"/>
      <c r="EY299" s="755"/>
      <c r="EZ299" s="755"/>
      <c r="FA299" s="755"/>
      <c r="FB299" s="755"/>
      <c r="FC299" s="755"/>
      <c r="FD299" s="755"/>
      <c r="FE299" s="755"/>
      <c r="FF299" s="755"/>
      <c r="FG299" s="755"/>
      <c r="FH299" s="755"/>
      <c r="FI299" s="755"/>
      <c r="FJ299" s="755"/>
      <c r="FK299" s="755"/>
      <c r="FL299" s="755"/>
      <c r="FM299" s="755"/>
      <c r="FN299" s="755"/>
      <c r="FO299" s="755"/>
      <c r="FP299" s="755"/>
      <c r="FQ299" s="755"/>
      <c r="FR299" s="755"/>
      <c r="FS299" s="755"/>
      <c r="FT299" s="755"/>
      <c r="FU299" s="755"/>
      <c r="FV299" s="755"/>
      <c r="FW299" s="755"/>
      <c r="FX299" s="755"/>
      <c r="FY299" s="755"/>
      <c r="FZ299" s="755"/>
      <c r="GA299" s="755"/>
      <c r="GB299" s="755"/>
      <c r="GC299" s="755"/>
      <c r="GD299" s="755"/>
      <c r="GE299" s="755"/>
      <c r="GF299" s="755"/>
      <c r="GG299" s="755"/>
      <c r="GH299" s="755"/>
      <c r="GI299" s="755"/>
      <c r="GJ299" s="755"/>
      <c r="GK299" s="755"/>
      <c r="GL299" s="755"/>
      <c r="GM299" s="755"/>
      <c r="GN299" s="755"/>
      <c r="GO299" s="755"/>
      <c r="GP299" s="755"/>
      <c r="GQ299" s="755"/>
      <c r="GR299" s="755"/>
      <c r="GS299" s="755"/>
      <c r="GT299" s="755"/>
      <c r="GU299" s="755"/>
      <c r="GV299" s="755"/>
      <c r="GW299" s="755"/>
      <c r="GX299" s="755"/>
      <c r="GY299" s="755"/>
      <c r="GZ299" s="755"/>
      <c r="HA299" s="755"/>
      <c r="HB299" s="755"/>
      <c r="HC299" s="755"/>
      <c r="HD299" s="755"/>
      <c r="HE299" s="755"/>
      <c r="HF299" s="755"/>
      <c r="HG299" s="755"/>
      <c r="HH299" s="755"/>
      <c r="HI299" s="755"/>
      <c r="HJ299" s="755"/>
      <c r="HK299" s="755"/>
      <c r="HL299" s="755"/>
      <c r="HM299" s="755"/>
      <c r="HN299" s="755"/>
      <c r="HO299" s="755"/>
      <c r="HP299" s="755"/>
      <c r="HQ299" s="755"/>
      <c r="HR299" s="755"/>
      <c r="HS299" s="755"/>
      <c r="HT299" s="755"/>
      <c r="HU299" s="755"/>
      <c r="HV299" s="755"/>
      <c r="HW299" s="755"/>
      <c r="HX299" s="755"/>
      <c r="HY299" s="755"/>
      <c r="HZ299" s="755"/>
      <c r="IA299" s="755"/>
      <c r="IB299" s="755"/>
      <c r="IC299" s="755"/>
      <c r="ID299" s="755"/>
      <c r="IE299" s="755"/>
      <c r="IF299" s="755"/>
      <c r="IG299" s="755"/>
      <c r="IH299" s="755"/>
      <c r="II299" s="755"/>
      <c r="IJ299" s="755"/>
      <c r="IK299" s="755"/>
      <c r="IL299" s="755"/>
      <c r="IM299" s="755"/>
      <c r="IN299" s="755"/>
      <c r="IO299" s="755"/>
      <c r="IP299" s="755"/>
      <c r="IQ299" s="755"/>
      <c r="IR299" s="755"/>
      <c r="IS299" s="755"/>
      <c r="IT299" s="755"/>
      <c r="IU299" s="755"/>
      <c r="IV299" s="755"/>
      <c r="IW299" s="755"/>
      <c r="IX299" s="755"/>
      <c r="IY299" s="755"/>
      <c r="IZ299" s="755"/>
      <c r="JA299" s="755"/>
      <c r="JB299" s="755"/>
      <c r="JC299" s="755"/>
      <c r="JD299" s="755"/>
      <c r="JE299" s="755"/>
      <c r="JF299" s="755"/>
      <c r="JG299" s="755"/>
      <c r="JH299" s="755"/>
      <c r="JI299" s="755"/>
      <c r="JJ299" s="755"/>
      <c r="JK299" s="755"/>
      <c r="JL299" s="755"/>
      <c r="JM299" s="755"/>
      <c r="JN299" s="755"/>
      <c r="JO299" s="755"/>
      <c r="JP299" s="755"/>
      <c r="JQ299" s="755"/>
      <c r="JR299" s="755"/>
      <c r="JS299" s="755"/>
      <c r="JT299" s="755"/>
      <c r="JU299" s="755"/>
      <c r="JV299" s="755"/>
      <c r="JW299" s="755"/>
      <c r="JX299" s="755"/>
      <c r="JY299" s="755"/>
      <c r="JZ299" s="755"/>
      <c r="KA299" s="755"/>
      <c r="KB299" s="755"/>
      <c r="KC299" s="755"/>
      <c r="KD299" s="755"/>
      <c r="KE299" s="755"/>
      <c r="KF299" s="755"/>
      <c r="KG299" s="755"/>
      <c r="KH299" s="755"/>
      <c r="KI299" s="755"/>
      <c r="KJ299" s="755"/>
      <c r="KK299" s="755"/>
      <c r="KL299" s="755"/>
      <c r="KM299" s="755"/>
      <c r="KN299" s="755"/>
      <c r="KO299" s="755"/>
      <c r="KP299" s="755"/>
      <c r="KQ299" s="755"/>
      <c r="KR299" s="755"/>
      <c r="KS299" s="755"/>
      <c r="KT299" s="755"/>
      <c r="KU299" s="755"/>
      <c r="KV299" s="755"/>
      <c r="KW299" s="755"/>
      <c r="KX299" s="755"/>
      <c r="KY299" s="755"/>
      <c r="KZ299" s="755"/>
      <c r="LA299" s="755"/>
      <c r="LB299" s="755"/>
      <c r="LC299" s="755"/>
      <c r="LD299" s="755"/>
      <c r="LE299" s="755"/>
      <c r="LF299" s="755"/>
      <c r="LG299" s="755"/>
      <c r="LH299" s="755"/>
      <c r="LI299" s="755"/>
      <c r="LJ299" s="755"/>
      <c r="LK299" s="755"/>
      <c r="LL299" s="755"/>
      <c r="LM299" s="755"/>
      <c r="LN299" s="755"/>
      <c r="LO299" s="755"/>
      <c r="LP299" s="755"/>
      <c r="LQ299" s="755"/>
      <c r="LR299" s="755"/>
      <c r="LS299" s="755"/>
      <c r="LT299" s="755"/>
      <c r="LU299" s="755"/>
      <c r="LV299" s="755"/>
      <c r="LW299" s="755"/>
      <c r="LX299" s="755"/>
      <c r="LY299" s="755"/>
      <c r="LZ299" s="755"/>
      <c r="MA299" s="755"/>
      <c r="MB299" s="755"/>
      <c r="MC299" s="755"/>
      <c r="MD299" s="755"/>
      <c r="ME299" s="755"/>
      <c r="MF299" s="755"/>
      <c r="MG299" s="755"/>
      <c r="MH299" s="755"/>
      <c r="MI299" s="755"/>
      <c r="MJ299" s="755"/>
      <c r="MK299" s="755"/>
      <c r="ML299" s="755"/>
      <c r="MM299" s="755"/>
      <c r="MN299" s="755"/>
      <c r="MO299" s="755"/>
      <c r="MP299" s="755"/>
      <c r="MQ299" s="755"/>
      <c r="MR299" s="755"/>
      <c r="MS299" s="755"/>
      <c r="MT299" s="755"/>
      <c r="MU299" s="755"/>
      <c r="MV299" s="755"/>
      <c r="MW299" s="755"/>
      <c r="MX299" s="755"/>
      <c r="MY299" s="755"/>
      <c r="MZ299" s="755"/>
      <c r="NA299" s="755"/>
      <c r="NB299" s="755"/>
      <c r="NC299" s="755"/>
      <c r="ND299" s="755"/>
      <c r="NE299" s="755"/>
      <c r="NF299" s="755"/>
      <c r="NG299" s="755"/>
      <c r="NH299" s="755"/>
      <c r="NI299" s="755"/>
      <c r="NJ299" s="755"/>
      <c r="NK299" s="755"/>
      <c r="NL299" s="755"/>
      <c r="NM299" s="755"/>
      <c r="NN299" s="755"/>
      <c r="NO299" s="755"/>
      <c r="NP299" s="755"/>
      <c r="NQ299" s="755"/>
      <c r="NR299" s="755"/>
      <c r="NS299" s="755"/>
      <c r="NT299" s="755"/>
      <c r="NU299" s="755"/>
      <c r="NV299" s="755"/>
      <c r="NW299" s="755"/>
      <c r="NX299" s="755"/>
      <c r="NY299" s="755"/>
      <c r="NZ299" s="755"/>
      <c r="OA299" s="755"/>
      <c r="OB299" s="755"/>
      <c r="OC299" s="755"/>
      <c r="OD299" s="755"/>
      <c r="OE299" s="755"/>
      <c r="OF299" s="755"/>
      <c r="OG299" s="755"/>
      <c r="OH299" s="755"/>
      <c r="OI299" s="755"/>
      <c r="OJ299" s="755"/>
      <c r="OK299" s="755"/>
      <c r="OL299" s="755"/>
      <c r="OM299" s="755"/>
      <c r="ON299" s="755"/>
      <c r="OO299" s="755"/>
      <c r="OP299" s="755"/>
      <c r="OQ299" s="755"/>
      <c r="OR299" s="755"/>
      <c r="OS299" s="755"/>
      <c r="OT299" s="755"/>
      <c r="OU299" s="755"/>
      <c r="OV299" s="755"/>
      <c r="OW299" s="755"/>
      <c r="OX299" s="755"/>
      <c r="OY299" s="755"/>
      <c r="OZ299" s="755"/>
      <c r="PA299" s="755"/>
      <c r="PB299" s="755"/>
      <c r="PC299" s="755"/>
      <c r="PD299" s="755"/>
      <c r="PE299" s="755"/>
      <c r="PF299" s="755"/>
      <c r="PG299" s="755"/>
      <c r="PH299" s="755"/>
      <c r="PI299" s="755"/>
      <c r="PJ299" s="755"/>
      <c r="PK299" s="755"/>
      <c r="PL299" s="755"/>
      <c r="PM299" s="755"/>
      <c r="PN299" s="755"/>
      <c r="PO299" s="755"/>
      <c r="PP299" s="755"/>
      <c r="PQ299" s="755"/>
      <c r="PR299" s="755"/>
      <c r="PS299" s="755"/>
      <c r="PT299" s="755"/>
      <c r="PU299" s="755"/>
      <c r="PV299" s="755"/>
      <c r="PW299" s="755"/>
      <c r="PX299" s="755"/>
      <c r="PY299" s="755"/>
      <c r="PZ299" s="755"/>
      <c r="QA299" s="755"/>
      <c r="QB299" s="755"/>
      <c r="QC299" s="755"/>
      <c r="QD299" s="755"/>
      <c r="QE299" s="755"/>
      <c r="QF299" s="755"/>
      <c r="QG299" s="755"/>
      <c r="QH299" s="755"/>
      <c r="QI299" s="755"/>
      <c r="QJ299" s="755"/>
      <c r="QK299" s="755"/>
      <c r="QL299" s="755"/>
      <c r="QM299" s="755"/>
      <c r="QN299" s="755"/>
      <c r="QO299" s="755"/>
      <c r="QP299" s="755"/>
      <c r="QQ299" s="755"/>
      <c r="QR299" s="755"/>
      <c r="QS299" s="755"/>
      <c r="QT299" s="755"/>
      <c r="QU299" s="755"/>
      <c r="QV299" s="755"/>
      <c r="QW299" s="755"/>
      <c r="QX299" s="755"/>
      <c r="QY299" s="755"/>
      <c r="QZ299" s="755"/>
      <c r="RA299" s="755"/>
      <c r="RB299" s="755"/>
      <c r="RC299" s="755"/>
      <c r="RD299" s="755"/>
      <c r="RE299" s="755"/>
      <c r="RF299" s="755"/>
      <c r="RG299" s="755"/>
      <c r="RH299" s="755"/>
      <c r="RI299" s="755"/>
      <c r="RJ299" s="755"/>
      <c r="RK299" s="755"/>
      <c r="RL299" s="755"/>
      <c r="RM299" s="755"/>
      <c r="RN299" s="755"/>
      <c r="RO299" s="755"/>
      <c r="RP299" s="755"/>
      <c r="RQ299" s="755"/>
      <c r="RR299" s="755"/>
      <c r="RS299" s="755"/>
      <c r="RT299" s="755"/>
      <c r="RU299" s="755"/>
      <c r="RV299" s="755"/>
      <c r="RW299" s="755"/>
      <c r="RX299" s="755"/>
      <c r="RY299" s="755"/>
      <c r="RZ299" s="755"/>
      <c r="SA299" s="755"/>
      <c r="SB299" s="755"/>
      <c r="SC299" s="755"/>
      <c r="SD299" s="755"/>
      <c r="SE299" s="755"/>
      <c r="SF299" s="755"/>
      <c r="SG299" s="755"/>
      <c r="SH299" s="755"/>
      <c r="SI299" s="755"/>
      <c r="SJ299" s="755"/>
      <c r="SK299" s="755"/>
      <c r="SL299" s="755"/>
      <c r="SM299" s="755"/>
      <c r="SN299" s="755"/>
      <c r="SO299" s="755"/>
      <c r="SP299" s="755"/>
      <c r="SQ299" s="755"/>
      <c r="SR299" s="755"/>
      <c r="SS299" s="755"/>
      <c r="ST299" s="755"/>
      <c r="SU299" s="755"/>
      <c r="SV299" s="755"/>
      <c r="SW299" s="755"/>
      <c r="SX299" s="755"/>
      <c r="SY299" s="755"/>
      <c r="SZ299" s="755"/>
      <c r="TA299" s="755"/>
      <c r="TB299" s="755"/>
      <c r="TC299" s="755"/>
      <c r="TD299" s="755"/>
      <c r="TE299" s="755"/>
      <c r="TF299" s="755"/>
      <c r="TG299" s="755"/>
      <c r="TH299" s="755"/>
      <c r="TI299" s="755"/>
      <c r="TJ299" s="755"/>
      <c r="TK299" s="755"/>
      <c r="TL299" s="755"/>
      <c r="TM299" s="755"/>
      <c r="TN299" s="755"/>
      <c r="TO299" s="755"/>
      <c r="TP299" s="755"/>
      <c r="TQ299" s="755"/>
      <c r="TR299" s="755"/>
      <c r="TS299" s="755"/>
      <c r="TT299" s="755"/>
      <c r="TU299" s="755"/>
      <c r="TV299" s="755"/>
      <c r="TW299" s="755"/>
      <c r="TX299" s="755"/>
      <c r="TY299" s="755"/>
      <c r="TZ299" s="755"/>
      <c r="UA299" s="755"/>
      <c r="UB299" s="755"/>
      <c r="UC299" s="755"/>
      <c r="UD299" s="755"/>
      <c r="UE299" s="755"/>
      <c r="UF299" s="755"/>
      <c r="UG299" s="755"/>
      <c r="UH299" s="755"/>
      <c r="UI299" s="755"/>
      <c r="UJ299" s="755"/>
      <c r="UK299" s="755"/>
      <c r="UL299" s="755"/>
      <c r="UM299" s="755"/>
      <c r="UN299" s="755"/>
      <c r="UO299" s="755"/>
      <c r="UP299" s="755"/>
      <c r="UQ299" s="755"/>
      <c r="UR299" s="755"/>
      <c r="US299" s="755"/>
      <c r="UT299" s="755"/>
      <c r="UU299" s="755"/>
      <c r="UV299" s="755"/>
      <c r="UW299" s="755"/>
      <c r="UX299" s="755"/>
      <c r="UY299" s="755"/>
      <c r="UZ299" s="755"/>
      <c r="VA299" s="755"/>
      <c r="VB299" s="755"/>
      <c r="VC299" s="755"/>
      <c r="VD299" s="755"/>
      <c r="VE299" s="755"/>
      <c r="VF299" s="755"/>
      <c r="VG299" s="755"/>
      <c r="VH299" s="755"/>
      <c r="VI299" s="755"/>
      <c r="VJ299" s="755"/>
      <c r="VK299" s="755"/>
      <c r="VL299" s="755"/>
      <c r="VM299" s="755"/>
      <c r="VN299" s="755"/>
      <c r="VO299" s="755"/>
      <c r="VP299" s="755"/>
      <c r="VQ299" s="755"/>
      <c r="VR299" s="755"/>
      <c r="VS299" s="755"/>
      <c r="VT299" s="755"/>
      <c r="VU299" s="755"/>
      <c r="VV299" s="755"/>
      <c r="VW299" s="755"/>
      <c r="VX299" s="755"/>
      <c r="VY299" s="755"/>
      <c r="VZ299" s="755"/>
      <c r="WA299" s="755"/>
      <c r="WB299" s="755"/>
      <c r="WC299" s="755"/>
      <c r="WD299" s="755"/>
      <c r="WE299" s="755"/>
      <c r="WF299" s="755"/>
      <c r="WG299" s="755"/>
      <c r="WH299" s="755"/>
      <c r="WI299" s="755"/>
      <c r="WJ299" s="755"/>
      <c r="WK299" s="755"/>
      <c r="WL299" s="755"/>
      <c r="WM299" s="755"/>
      <c r="WN299" s="755"/>
      <c r="WO299" s="755"/>
      <c r="WP299" s="755"/>
      <c r="WQ299" s="755"/>
      <c r="WR299" s="755"/>
      <c r="WS299" s="755"/>
      <c r="WT299" s="755"/>
      <c r="WU299" s="755"/>
      <c r="WV299" s="755"/>
      <c r="WW299" s="755"/>
      <c r="WX299" s="755"/>
      <c r="WY299" s="755"/>
      <c r="WZ299" s="755"/>
      <c r="XA299" s="755"/>
      <c r="XB299" s="755"/>
      <c r="XC299" s="755"/>
      <c r="XD299" s="755"/>
      <c r="XE299" s="755"/>
      <c r="XF299" s="755"/>
      <c r="XG299" s="755"/>
      <c r="XH299" s="755"/>
      <c r="XI299" s="755"/>
      <c r="XJ299" s="755"/>
      <c r="XK299" s="755"/>
      <c r="XL299" s="755"/>
      <c r="XM299" s="755"/>
      <c r="XN299" s="755"/>
      <c r="XO299" s="755"/>
      <c r="XP299" s="755"/>
      <c r="XQ299" s="755"/>
      <c r="XR299" s="755"/>
      <c r="XS299" s="755"/>
      <c r="XT299" s="755"/>
      <c r="XU299" s="755"/>
      <c r="XV299" s="755"/>
      <c r="XW299" s="755"/>
      <c r="XX299" s="755"/>
      <c r="XY299" s="755"/>
      <c r="XZ299" s="755"/>
      <c r="YA299" s="755"/>
      <c r="YB299" s="755"/>
      <c r="YC299" s="755"/>
      <c r="YD299" s="755"/>
      <c r="YE299" s="755"/>
      <c r="YF299" s="755"/>
      <c r="YG299" s="755"/>
      <c r="YH299" s="755"/>
      <c r="YI299" s="755"/>
      <c r="YJ299" s="755"/>
      <c r="YK299" s="755"/>
      <c r="YL299" s="755"/>
      <c r="YM299" s="755"/>
      <c r="YN299" s="755"/>
      <c r="YO299" s="755"/>
      <c r="YP299" s="755"/>
      <c r="YQ299" s="755"/>
      <c r="YR299" s="755"/>
      <c r="YS299" s="755"/>
      <c r="YT299" s="755"/>
      <c r="YU299" s="755"/>
      <c r="YV299" s="755"/>
      <c r="YW299" s="755"/>
      <c r="YX299" s="755"/>
      <c r="YY299" s="755"/>
      <c r="YZ299" s="755"/>
      <c r="ZA299" s="755"/>
      <c r="ZB299" s="755"/>
      <c r="ZC299" s="755"/>
      <c r="ZD299" s="755"/>
      <c r="ZE299" s="755"/>
      <c r="ZF299" s="755"/>
      <c r="ZG299" s="755"/>
      <c r="ZH299" s="755"/>
      <c r="ZI299" s="755"/>
      <c r="ZJ299" s="755"/>
      <c r="ZK299" s="755"/>
      <c r="ZL299" s="755"/>
      <c r="ZM299" s="755"/>
      <c r="ZN299" s="755"/>
      <c r="ZO299" s="755"/>
      <c r="ZP299" s="755"/>
      <c r="ZQ299" s="755"/>
      <c r="ZR299" s="755"/>
      <c r="ZS299" s="755"/>
      <c r="ZT299" s="755"/>
      <c r="ZU299" s="755"/>
      <c r="ZV299" s="755"/>
      <c r="ZW299" s="755"/>
      <c r="ZX299" s="755"/>
      <c r="ZY299" s="755"/>
      <c r="ZZ299" s="755"/>
      <c r="AAA299" s="755"/>
      <c r="AAB299" s="755"/>
      <c r="AAC299" s="755"/>
      <c r="AAD299" s="755"/>
      <c r="AAE299" s="755"/>
      <c r="AAF299" s="755"/>
      <c r="AAG299" s="755"/>
      <c r="AAH299" s="755"/>
      <c r="AAI299" s="755"/>
      <c r="AAJ299" s="755"/>
      <c r="AAK299" s="755"/>
      <c r="AAL299" s="755"/>
      <c r="AAM299" s="755"/>
      <c r="AAN299" s="755"/>
      <c r="AAO299" s="755"/>
      <c r="AAP299" s="755"/>
      <c r="AAQ299" s="755"/>
      <c r="AAR299" s="755"/>
      <c r="AAS299" s="755"/>
      <c r="AAT299" s="755"/>
      <c r="AAU299" s="755"/>
      <c r="AAV299" s="755"/>
      <c r="AAW299" s="755"/>
      <c r="AAX299" s="755"/>
      <c r="AAY299" s="755"/>
      <c r="AAZ299" s="755"/>
      <c r="ABA299" s="755"/>
      <c r="ABB299" s="755"/>
      <c r="ABC299" s="755"/>
      <c r="ABD299" s="755"/>
      <c r="ABE299" s="755"/>
      <c r="ABF299" s="755"/>
      <c r="ABG299" s="755"/>
      <c r="ABH299" s="755"/>
      <c r="ABI299" s="755"/>
      <c r="ABJ299" s="755"/>
      <c r="ABK299" s="755"/>
      <c r="ABL299" s="755"/>
      <c r="ABM299" s="755"/>
      <c r="ABN299" s="755"/>
      <c r="ABO299" s="755"/>
      <c r="ABP299" s="755"/>
      <c r="ABQ299" s="755"/>
      <c r="ABR299" s="755"/>
      <c r="ABS299" s="755"/>
      <c r="ABT299" s="755"/>
      <c r="ABU299" s="755"/>
      <c r="ABV299" s="755"/>
      <c r="ABW299" s="755"/>
      <c r="ABX299" s="755"/>
      <c r="ABY299" s="755"/>
      <c r="ABZ299" s="755"/>
      <c r="ACA299" s="755"/>
      <c r="ACB299" s="755"/>
      <c r="ACC299" s="755"/>
      <c r="ACD299" s="755"/>
      <c r="ACE299" s="755"/>
      <c r="ACF299" s="755"/>
      <c r="ACG299" s="755"/>
      <c r="ACH299" s="755"/>
      <c r="ACI299" s="755"/>
      <c r="ACJ299" s="755"/>
      <c r="ACK299" s="755"/>
      <c r="ACL299" s="755"/>
      <c r="ACM299" s="755"/>
      <c r="ACN299" s="755"/>
      <c r="ACO299" s="755"/>
      <c r="ACP299" s="755"/>
      <c r="ACQ299" s="755"/>
      <c r="ACR299" s="755"/>
      <c r="ACS299" s="755"/>
      <c r="ACT299" s="755"/>
      <c r="ACU299" s="755"/>
      <c r="ACV299" s="755"/>
      <c r="ACW299" s="755"/>
      <c r="ACX299" s="755"/>
      <c r="ACY299" s="755"/>
      <c r="ACZ299" s="755"/>
      <c r="ADA299" s="755"/>
      <c r="ADB299" s="755"/>
      <c r="ADC299" s="755"/>
      <c r="ADD299" s="755"/>
      <c r="ADE299" s="755"/>
      <c r="ADF299" s="755"/>
      <c r="ADG299" s="755"/>
      <c r="ADH299" s="755"/>
      <c r="ADI299" s="755"/>
      <c r="ADJ299" s="755"/>
      <c r="ADK299" s="755"/>
      <c r="ADL299" s="755"/>
      <c r="ADM299" s="755"/>
      <c r="ADN299" s="755"/>
      <c r="ADO299" s="755"/>
      <c r="ADP299" s="755"/>
      <c r="ADQ299" s="755"/>
      <c r="ADR299" s="755"/>
      <c r="ADS299" s="755"/>
      <c r="ADT299" s="755"/>
      <c r="ADU299" s="755"/>
      <c r="ADV299" s="755"/>
      <c r="ADW299" s="755"/>
      <c r="ADX299" s="755"/>
      <c r="ADY299" s="755"/>
      <c r="ADZ299" s="755"/>
      <c r="AEA299" s="755"/>
      <c r="AEB299" s="755"/>
      <c r="AEC299" s="755"/>
      <c r="AED299" s="755"/>
      <c r="AEE299" s="755"/>
      <c r="AEF299" s="755"/>
      <c r="AEG299" s="755"/>
      <c r="AEH299" s="755"/>
      <c r="AEI299" s="755"/>
      <c r="AEJ299" s="755"/>
      <c r="AEK299" s="755"/>
      <c r="AEL299" s="755"/>
      <c r="AEM299" s="755"/>
      <c r="AEN299" s="755"/>
      <c r="AEO299" s="755"/>
      <c r="AEP299" s="755"/>
      <c r="AEQ299" s="755"/>
      <c r="AER299" s="755"/>
      <c r="AES299" s="755"/>
      <c r="AET299" s="755"/>
      <c r="AEU299" s="755"/>
      <c r="AEV299" s="755"/>
      <c r="AEW299" s="755"/>
      <c r="AEX299" s="755"/>
      <c r="AEY299" s="755"/>
      <c r="AEZ299" s="755"/>
      <c r="AFA299" s="755"/>
      <c r="AFB299" s="755"/>
      <c r="AFC299" s="755"/>
      <c r="AFD299" s="755"/>
      <c r="AFE299" s="755"/>
      <c r="AFF299" s="755"/>
      <c r="AFG299" s="755"/>
      <c r="AFH299" s="755"/>
      <c r="AFI299" s="755"/>
      <c r="AFJ299" s="755"/>
      <c r="AFK299" s="755"/>
      <c r="AFL299" s="755"/>
      <c r="AFM299" s="755"/>
      <c r="AFN299" s="755"/>
      <c r="AFO299" s="755"/>
      <c r="AFP299" s="755"/>
      <c r="AFQ299" s="755"/>
      <c r="AFR299" s="755"/>
      <c r="AFS299" s="755"/>
      <c r="AFT299" s="755"/>
      <c r="AFU299" s="755"/>
      <c r="AFV299" s="755"/>
      <c r="AFW299" s="755"/>
      <c r="AFX299" s="755"/>
      <c r="AFY299" s="755"/>
      <c r="AFZ299" s="755"/>
      <c r="AGA299" s="755"/>
      <c r="AGB299" s="755"/>
      <c r="AGC299" s="755"/>
      <c r="AGD299" s="755"/>
      <c r="AGE299" s="755"/>
      <c r="AGF299" s="755"/>
      <c r="AGG299" s="755"/>
      <c r="AGH299" s="755"/>
      <c r="AGI299" s="755"/>
      <c r="AGJ299" s="755"/>
      <c r="AGK299" s="755"/>
      <c r="AGL299" s="755"/>
      <c r="AGM299" s="755"/>
      <c r="AGN299" s="755"/>
      <c r="AGO299" s="755"/>
      <c r="AGP299" s="755"/>
      <c r="AGQ299" s="755"/>
      <c r="AGR299" s="755"/>
      <c r="AGS299" s="755"/>
      <c r="AGT299" s="755"/>
      <c r="AGU299" s="755"/>
      <c r="AGV299" s="755"/>
      <c r="AGW299" s="755"/>
      <c r="AGX299" s="755"/>
      <c r="AGY299" s="755"/>
      <c r="AGZ299" s="755"/>
      <c r="AHA299" s="755"/>
      <c r="AHB299" s="755"/>
      <c r="AHC299" s="755"/>
      <c r="AHD299" s="755"/>
      <c r="AHE299" s="755"/>
      <c r="AHF299" s="755"/>
      <c r="AHG299" s="755"/>
      <c r="AHH299" s="755"/>
      <c r="AHI299" s="755"/>
      <c r="AHJ299" s="755"/>
      <c r="AHK299" s="755"/>
      <c r="AHL299" s="755"/>
      <c r="AHM299" s="755"/>
      <c r="AHN299" s="755"/>
      <c r="AHO299" s="755"/>
      <c r="AHP299" s="755"/>
      <c r="AHQ299" s="755"/>
      <c r="AHR299" s="755"/>
      <c r="AHS299" s="755"/>
      <c r="AHT299" s="755"/>
      <c r="AHU299" s="755"/>
      <c r="AHV299" s="755"/>
      <c r="AHW299" s="755"/>
      <c r="AHX299" s="755"/>
      <c r="AHY299" s="755"/>
      <c r="AHZ299" s="755"/>
      <c r="AIA299" s="755"/>
      <c r="AIB299" s="755"/>
      <c r="AIC299" s="755"/>
      <c r="AID299" s="755"/>
      <c r="AIE299" s="755"/>
      <c r="AIF299" s="755"/>
      <c r="AIG299" s="755"/>
      <c r="AIH299" s="755"/>
      <c r="AII299" s="755"/>
      <c r="AIJ299" s="755"/>
      <c r="AIK299" s="755"/>
      <c r="AIL299" s="755"/>
      <c r="AIM299" s="755"/>
      <c r="AIN299" s="755"/>
      <c r="AIO299" s="755"/>
      <c r="AIP299" s="755"/>
      <c r="AIQ299" s="755"/>
      <c r="AIR299" s="755"/>
      <c r="AIS299" s="755"/>
      <c r="AIT299" s="755"/>
      <c r="AIU299" s="755"/>
      <c r="AIV299" s="755"/>
      <c r="AIW299" s="755"/>
      <c r="AIX299" s="755"/>
      <c r="AIY299" s="755"/>
      <c r="AIZ299" s="755"/>
      <c r="AJA299" s="755"/>
      <c r="AJB299" s="755"/>
      <c r="AJC299" s="755"/>
      <c r="AJD299" s="755"/>
      <c r="AJE299" s="755"/>
      <c r="AJF299" s="755"/>
      <c r="AJG299" s="755"/>
      <c r="AJH299" s="755"/>
      <c r="AJI299" s="755"/>
      <c r="AJJ299" s="755"/>
      <c r="AJK299" s="755"/>
      <c r="AJL299" s="755"/>
      <c r="AJM299" s="755"/>
      <c r="AJN299" s="755"/>
      <c r="AJO299" s="755"/>
      <c r="AJP299" s="755"/>
      <c r="AJQ299" s="755"/>
      <c r="AJR299" s="755"/>
      <c r="AJS299" s="755"/>
      <c r="AJT299" s="755"/>
      <c r="AJU299" s="755"/>
      <c r="AJV299" s="755"/>
      <c r="AJW299" s="755"/>
      <c r="AJX299" s="755"/>
      <c r="AJY299" s="755"/>
      <c r="AJZ299" s="755"/>
      <c r="AKA299" s="755"/>
      <c r="AKB299" s="755"/>
      <c r="AKC299" s="755"/>
      <c r="AKD299" s="755"/>
      <c r="AKE299" s="755"/>
      <c r="AKF299" s="755"/>
      <c r="AKG299" s="755"/>
      <c r="AKH299" s="755"/>
      <c r="AKI299" s="755"/>
      <c r="AKJ299" s="755"/>
      <c r="AKK299" s="755"/>
      <c r="AKL299" s="755"/>
      <c r="AKM299" s="755"/>
      <c r="AKN299" s="755"/>
      <c r="AKO299" s="755"/>
      <c r="AKP299" s="755"/>
      <c r="AKQ299" s="755"/>
      <c r="AKR299" s="755"/>
      <c r="AKS299" s="755"/>
      <c r="AKT299" s="755"/>
      <c r="AKU299" s="755"/>
      <c r="AKV299" s="755"/>
      <c r="AKW299" s="755"/>
      <c r="AKX299" s="755"/>
      <c r="AKY299" s="755"/>
      <c r="AKZ299" s="755"/>
      <c r="ALA299" s="755"/>
      <c r="ALB299" s="755"/>
      <c r="ALC299" s="755"/>
      <c r="ALD299" s="755"/>
      <c r="ALE299" s="755"/>
      <c r="ALF299" s="755"/>
      <c r="ALG299" s="755"/>
      <c r="ALH299" s="755"/>
      <c r="ALI299" s="755"/>
      <c r="ALJ299" s="755"/>
      <c r="ALK299" s="755"/>
      <c r="ALL299" s="755"/>
      <c r="ALM299" s="755"/>
      <c r="ALN299" s="755"/>
      <c r="ALO299" s="755"/>
      <c r="ALP299" s="755"/>
      <c r="ALQ299" s="755"/>
      <c r="ALR299" s="755"/>
      <c r="ALS299" s="755"/>
      <c r="ALT299" s="755"/>
      <c r="ALU299" s="755"/>
      <c r="ALV299" s="755"/>
      <c r="ALW299" s="755"/>
      <c r="ALX299" s="755"/>
      <c r="ALY299" s="755"/>
      <c r="ALZ299" s="755"/>
      <c r="AMA299" s="755"/>
      <c r="AMB299" s="755"/>
      <c r="AMC299" s="755"/>
      <c r="AMD299" s="755"/>
      <c r="AME299" s="755"/>
      <c r="AMF299" s="755"/>
      <c r="AMG299" s="755"/>
      <c r="AMH299" s="755"/>
      <c r="AMI299" s="755"/>
      <c r="AMJ299" s="755"/>
      <c r="AMK299" s="755"/>
      <c r="AML299" s="755"/>
      <c r="AMM299" s="755"/>
      <c r="AMN299" s="755"/>
      <c r="AMO299" s="755"/>
      <c r="AMP299" s="755"/>
      <c r="AMQ299" s="755"/>
      <c r="AMR299" s="755"/>
      <c r="AMS299" s="755"/>
      <c r="AMT299" s="755"/>
      <c r="AMU299" s="755"/>
      <c r="AMV299" s="755"/>
      <c r="AMW299" s="755"/>
      <c r="AMX299" s="755"/>
      <c r="AMY299" s="755"/>
      <c r="AMZ299" s="755"/>
      <c r="ANA299" s="755"/>
      <c r="ANB299" s="755"/>
      <c r="ANC299" s="755"/>
      <c r="AND299" s="755"/>
      <c r="ANE299" s="755"/>
      <c r="ANF299" s="755"/>
      <c r="ANG299" s="755"/>
      <c r="ANH299" s="755"/>
      <c r="ANI299" s="755"/>
      <c r="ANJ299" s="755"/>
      <c r="ANK299" s="755"/>
      <c r="ANL299" s="755"/>
      <c r="ANM299" s="755"/>
      <c r="ANN299" s="755"/>
      <c r="ANO299" s="755"/>
      <c r="ANP299" s="755"/>
      <c r="ANQ299" s="755"/>
      <c r="ANR299" s="755"/>
      <c r="ANS299" s="755"/>
      <c r="ANT299" s="755"/>
      <c r="ANU299" s="755"/>
      <c r="ANV299" s="755"/>
      <c r="ANW299" s="755"/>
      <c r="ANX299" s="755"/>
      <c r="ANY299" s="755"/>
      <c r="ANZ299" s="755"/>
      <c r="AOA299" s="755"/>
      <c r="AOB299" s="755"/>
      <c r="AOC299" s="755"/>
      <c r="AOD299" s="755"/>
      <c r="AOE299" s="755"/>
      <c r="AOF299" s="755"/>
      <c r="AOG299" s="755"/>
      <c r="AOH299" s="755"/>
      <c r="AOI299" s="755"/>
      <c r="AOJ299" s="755"/>
      <c r="AOK299" s="755"/>
      <c r="AOL299" s="755"/>
      <c r="AOM299" s="755"/>
      <c r="AON299" s="755"/>
      <c r="AOO299" s="755"/>
      <c r="AOP299" s="755"/>
      <c r="AOQ299" s="755"/>
      <c r="AOR299" s="755"/>
      <c r="AOS299" s="755"/>
      <c r="AOT299" s="755"/>
      <c r="AOU299" s="755"/>
      <c r="AOV299" s="755"/>
      <c r="AOW299" s="755"/>
      <c r="AOX299" s="755"/>
      <c r="AOY299" s="755"/>
      <c r="AOZ299" s="755"/>
      <c r="APA299" s="755"/>
      <c r="APB299" s="755"/>
      <c r="APC299" s="755"/>
      <c r="APD299" s="755"/>
      <c r="APE299" s="755"/>
      <c r="APF299" s="755"/>
      <c r="APG299" s="755"/>
      <c r="APH299" s="755"/>
      <c r="API299" s="755"/>
      <c r="APJ299" s="755"/>
      <c r="APK299" s="755"/>
      <c r="APL299" s="755"/>
      <c r="APM299" s="755"/>
      <c r="APN299" s="755"/>
      <c r="APO299" s="755"/>
      <c r="APP299" s="755"/>
      <c r="APQ299" s="755"/>
      <c r="APR299" s="755"/>
      <c r="APS299" s="755"/>
      <c r="APT299" s="755"/>
      <c r="APU299" s="755"/>
      <c r="APV299" s="755"/>
      <c r="APW299" s="755"/>
      <c r="APX299" s="755"/>
      <c r="APY299" s="755"/>
      <c r="APZ299" s="755"/>
      <c r="AQA299" s="755"/>
      <c r="AQB299" s="755"/>
      <c r="AQC299" s="755"/>
      <c r="AQD299" s="755"/>
      <c r="AQE299" s="755"/>
      <c r="AQF299" s="755"/>
      <c r="AQG299" s="755"/>
      <c r="AQH299" s="755"/>
      <c r="AQI299" s="755"/>
      <c r="AQJ299" s="755"/>
      <c r="AQK299" s="755"/>
      <c r="AQL299" s="755"/>
      <c r="AQM299" s="755"/>
      <c r="AQN299" s="755"/>
      <c r="AQO299" s="755"/>
      <c r="AQP299" s="755"/>
      <c r="AQQ299" s="755"/>
      <c r="AQR299" s="755"/>
      <c r="AQS299" s="755"/>
      <c r="AQT299" s="755"/>
      <c r="AQU299" s="755"/>
      <c r="AQV299" s="755"/>
      <c r="AQW299" s="755"/>
      <c r="AQX299" s="755"/>
      <c r="AQY299" s="755"/>
      <c r="AQZ299" s="755"/>
      <c r="ARA299" s="755"/>
      <c r="ARB299" s="755"/>
      <c r="ARC299" s="755"/>
      <c r="ARD299" s="755"/>
      <c r="ARE299" s="755"/>
      <c r="ARF299" s="755"/>
      <c r="ARG299" s="755"/>
      <c r="ARH299" s="755"/>
      <c r="ARI299" s="755"/>
      <c r="ARJ299" s="755"/>
      <c r="ARK299" s="755"/>
      <c r="ARL299" s="755"/>
      <c r="ARM299" s="755"/>
      <c r="ARN299" s="755"/>
      <c r="ARO299" s="755"/>
      <c r="ARP299" s="755"/>
      <c r="ARQ299" s="755"/>
      <c r="ARR299" s="755"/>
      <c r="ARS299" s="755"/>
      <c r="ART299" s="755"/>
      <c r="ARU299" s="755"/>
      <c r="ARV299" s="755"/>
      <c r="ARW299" s="755"/>
      <c r="ARX299" s="755"/>
      <c r="ARY299" s="755"/>
      <c r="ARZ299" s="755"/>
      <c r="ASA299" s="755"/>
      <c r="ASB299" s="755"/>
      <c r="ASC299" s="755"/>
      <c r="ASD299" s="755"/>
      <c r="ASE299" s="755"/>
      <c r="ASF299" s="755"/>
      <c r="ASG299" s="755"/>
      <c r="ASH299" s="755"/>
      <c r="ASI299" s="755"/>
      <c r="ASJ299" s="755"/>
      <c r="ASK299" s="755"/>
      <c r="ASL299" s="755"/>
      <c r="ASM299" s="755"/>
      <c r="ASN299" s="755"/>
      <c r="ASO299" s="755"/>
      <c r="ASP299" s="755"/>
      <c r="ASQ299" s="755"/>
      <c r="ASR299" s="755"/>
      <c r="ASS299" s="755"/>
      <c r="AST299" s="755"/>
      <c r="ASU299" s="755"/>
      <c r="ASV299" s="755"/>
      <c r="ASW299" s="755"/>
      <c r="ASX299" s="755"/>
      <c r="ASY299" s="755"/>
      <c r="ASZ299" s="755"/>
      <c r="ATA299" s="755"/>
      <c r="ATB299" s="755"/>
      <c r="ATC299" s="755"/>
      <c r="ATD299" s="755"/>
      <c r="ATE299" s="755"/>
      <c r="ATF299" s="755"/>
      <c r="ATG299" s="755"/>
      <c r="ATH299" s="755"/>
      <c r="ATI299" s="755"/>
      <c r="ATJ299" s="755"/>
      <c r="ATK299" s="755"/>
      <c r="ATL299" s="755"/>
      <c r="ATM299" s="755"/>
      <c r="ATN299" s="755"/>
      <c r="ATO299" s="755"/>
      <c r="ATP299" s="755"/>
      <c r="ATQ299" s="755"/>
      <c r="ATR299" s="755"/>
      <c r="ATS299" s="755"/>
      <c r="ATT299" s="755"/>
      <c r="ATU299" s="755"/>
      <c r="ATV299" s="755"/>
      <c r="ATW299" s="755"/>
      <c r="ATX299" s="755"/>
      <c r="ATY299" s="755"/>
      <c r="ATZ299" s="755"/>
      <c r="AUA299" s="755"/>
      <c r="AUB299" s="755"/>
      <c r="AUC299" s="755"/>
      <c r="AUD299" s="755"/>
      <c r="AUE299" s="755"/>
      <c r="AUF299" s="755"/>
      <c r="AUG299" s="755"/>
      <c r="AUH299" s="755"/>
      <c r="AUI299" s="755"/>
      <c r="AUJ299" s="755"/>
      <c r="AUK299" s="755"/>
      <c r="AUL299" s="755"/>
      <c r="AUM299" s="755"/>
      <c r="AUN299" s="755"/>
      <c r="AUO299" s="755"/>
      <c r="AUP299" s="755"/>
      <c r="AUQ299" s="755"/>
      <c r="AUR299" s="755"/>
      <c r="AUS299" s="755"/>
      <c r="AUT299" s="755"/>
      <c r="AUU299" s="755"/>
      <c r="AUV299" s="755"/>
      <c r="AUW299" s="755"/>
      <c r="AUX299" s="755"/>
      <c r="AUY299" s="755"/>
      <c r="AUZ299" s="755"/>
      <c r="AVA299" s="755"/>
      <c r="AVB299" s="755"/>
      <c r="AVC299" s="755"/>
      <c r="AVD299" s="755"/>
      <c r="AVE299" s="755"/>
      <c r="AVF299" s="755"/>
      <c r="AVG299" s="755"/>
      <c r="AVH299" s="755"/>
      <c r="AVI299" s="755"/>
      <c r="AVJ299" s="755"/>
      <c r="AVK299" s="755"/>
      <c r="AVL299" s="755"/>
      <c r="AVM299" s="755"/>
      <c r="AVN299" s="755"/>
      <c r="AVO299" s="755"/>
      <c r="AVP299" s="755"/>
      <c r="AVQ299" s="755"/>
      <c r="AVR299" s="755"/>
      <c r="AVS299" s="755"/>
      <c r="AVT299" s="755"/>
      <c r="AVU299" s="755"/>
      <c r="AVV299" s="755"/>
      <c r="AVW299" s="755"/>
      <c r="AVX299" s="755"/>
      <c r="AVY299" s="755"/>
      <c r="AVZ299" s="755"/>
      <c r="AWA299" s="755"/>
      <c r="AWB299" s="755"/>
      <c r="AWC299" s="755"/>
      <c r="AWD299" s="755"/>
      <c r="AWE299" s="755"/>
      <c r="AWF299" s="755"/>
      <c r="AWG299" s="755"/>
      <c r="AWH299" s="755"/>
      <c r="AWI299" s="755"/>
      <c r="AWJ299" s="755"/>
      <c r="AWK299" s="755"/>
      <c r="AWL299" s="755"/>
      <c r="AWM299" s="755"/>
      <c r="AWN299" s="755"/>
      <c r="AWO299" s="755"/>
      <c r="AWP299" s="755"/>
      <c r="AWQ299" s="755"/>
      <c r="AWR299" s="755"/>
      <c r="AWS299" s="755"/>
      <c r="AWT299" s="755"/>
      <c r="AWU299" s="755"/>
      <c r="AWV299" s="755"/>
      <c r="AWW299" s="755"/>
      <c r="AWX299" s="755"/>
      <c r="AWY299" s="755"/>
      <c r="AWZ299" s="755"/>
      <c r="AXA299" s="755"/>
      <c r="AXB299" s="755"/>
      <c r="AXC299" s="755"/>
      <c r="AXD299" s="755"/>
      <c r="AXE299" s="755"/>
      <c r="AXF299" s="755"/>
      <c r="AXG299" s="755"/>
      <c r="AXH299" s="755"/>
      <c r="AXI299" s="755"/>
      <c r="AXJ299" s="755"/>
      <c r="AXK299" s="755"/>
      <c r="AXL299" s="755"/>
      <c r="AXM299" s="755"/>
      <c r="AXN299" s="755"/>
      <c r="AXO299" s="755"/>
      <c r="AXP299" s="755"/>
      <c r="AXQ299" s="755"/>
      <c r="AXR299" s="755"/>
      <c r="AXS299" s="755"/>
      <c r="AXT299" s="755"/>
      <c r="AXU299" s="755"/>
      <c r="AXV299" s="755"/>
      <c r="AXW299" s="755"/>
      <c r="AXX299" s="755"/>
      <c r="AXY299" s="755"/>
      <c r="AXZ299" s="755"/>
      <c r="AYA299" s="755"/>
      <c r="AYB299" s="755"/>
      <c r="AYC299" s="755"/>
      <c r="AYD299" s="755"/>
      <c r="AYE299" s="755"/>
      <c r="AYF299" s="755"/>
      <c r="AYG299" s="755"/>
      <c r="AYH299" s="755"/>
      <c r="AYI299" s="755"/>
      <c r="AYJ299" s="755"/>
      <c r="AYK299" s="755"/>
      <c r="AYL299" s="755"/>
      <c r="AYM299" s="755"/>
      <c r="AYN299" s="755"/>
      <c r="AYO299" s="755"/>
      <c r="AYP299" s="755"/>
      <c r="AYQ299" s="755"/>
      <c r="AYR299" s="755"/>
      <c r="AYS299" s="755"/>
      <c r="AYT299" s="755"/>
      <c r="AYU299" s="755"/>
      <c r="AYV299" s="755"/>
      <c r="AYW299" s="755"/>
      <c r="AYX299" s="755"/>
      <c r="AYY299" s="755"/>
      <c r="AYZ299" s="755"/>
      <c r="AZA299" s="755"/>
      <c r="AZB299" s="755"/>
      <c r="AZC299" s="755"/>
      <c r="AZD299" s="755"/>
      <c r="AZE299" s="755"/>
      <c r="AZF299" s="755"/>
      <c r="AZG299" s="755"/>
      <c r="AZH299" s="755"/>
      <c r="AZI299" s="755"/>
      <c r="AZJ299" s="755"/>
      <c r="AZK299" s="755"/>
      <c r="AZL299" s="755"/>
      <c r="AZM299" s="755"/>
      <c r="AZN299" s="755"/>
      <c r="AZO299" s="755"/>
      <c r="AZP299" s="755"/>
      <c r="AZQ299" s="755"/>
      <c r="AZR299" s="755"/>
      <c r="AZS299" s="755"/>
      <c r="AZT299" s="755"/>
      <c r="AZU299" s="755"/>
      <c r="AZV299" s="755"/>
      <c r="AZW299" s="755"/>
      <c r="AZX299" s="755"/>
      <c r="AZY299" s="755"/>
      <c r="AZZ299" s="755"/>
      <c r="BAA299" s="755"/>
      <c r="BAB299" s="755"/>
      <c r="BAC299" s="755"/>
      <c r="BAD299" s="755"/>
      <c r="BAE299" s="755"/>
      <c r="BAF299" s="755"/>
      <c r="BAG299" s="755"/>
      <c r="BAH299" s="755"/>
      <c r="BAI299" s="755"/>
      <c r="BAJ299" s="755"/>
      <c r="BAK299" s="755"/>
      <c r="BAL299" s="755"/>
      <c r="BAM299" s="755"/>
      <c r="BAN299" s="755"/>
      <c r="BAO299" s="755"/>
      <c r="BAP299" s="755"/>
      <c r="BAQ299" s="755"/>
      <c r="BAR299" s="755"/>
      <c r="BAS299" s="755"/>
      <c r="BAT299" s="755"/>
      <c r="BAU299" s="755"/>
      <c r="BAV299" s="755"/>
      <c r="BAW299" s="755"/>
      <c r="BAX299" s="755"/>
      <c r="BAY299" s="755"/>
      <c r="BAZ299" s="755"/>
      <c r="BBA299" s="755"/>
      <c r="BBB299" s="755"/>
      <c r="BBC299" s="755"/>
      <c r="BBD299" s="755"/>
      <c r="BBE299" s="755"/>
      <c r="BBF299" s="755"/>
      <c r="BBG299" s="755"/>
      <c r="BBH299" s="755"/>
      <c r="BBI299" s="755"/>
      <c r="BBJ299" s="755"/>
      <c r="BBK299" s="755"/>
      <c r="BBL299" s="755"/>
      <c r="BBM299" s="755"/>
      <c r="BBN299" s="755"/>
      <c r="BBO299" s="755"/>
      <c r="BBP299" s="755"/>
      <c r="BBQ299" s="755"/>
      <c r="BBR299" s="755"/>
      <c r="BBS299" s="755"/>
      <c r="BBT299" s="755"/>
      <c r="BBU299" s="755"/>
      <c r="BBV299" s="755"/>
      <c r="BBW299" s="755"/>
      <c r="BBX299" s="755"/>
      <c r="BBY299" s="755"/>
      <c r="BBZ299" s="755"/>
      <c r="BCA299" s="755"/>
      <c r="BCB299" s="755"/>
      <c r="BCC299" s="755"/>
      <c r="BCD299" s="755"/>
      <c r="BCE299" s="755"/>
      <c r="BCF299" s="755"/>
      <c r="BCG299" s="755"/>
      <c r="BCH299" s="755"/>
      <c r="BCI299" s="755"/>
      <c r="BCJ299" s="755"/>
      <c r="BCK299" s="755"/>
      <c r="BCL299" s="755"/>
      <c r="BCM299" s="755"/>
      <c r="BCN299" s="755"/>
      <c r="BCO299" s="755"/>
      <c r="BCP299" s="755"/>
      <c r="BCQ299" s="755"/>
      <c r="BCR299" s="755"/>
      <c r="BCS299" s="755"/>
      <c r="BCT299" s="755"/>
      <c r="BCU299" s="755"/>
      <c r="BCV299" s="755"/>
      <c r="BCW299" s="755"/>
      <c r="BCX299" s="755"/>
      <c r="BCY299" s="755"/>
      <c r="BCZ299" s="755"/>
      <c r="BDA299" s="755"/>
      <c r="BDB299" s="755"/>
      <c r="BDC299" s="755"/>
      <c r="BDD299" s="755"/>
      <c r="BDE299" s="755"/>
      <c r="BDF299" s="755"/>
      <c r="BDG299" s="755"/>
      <c r="BDH299" s="755"/>
      <c r="BDI299" s="755"/>
      <c r="BDJ299" s="755"/>
      <c r="BDK299" s="755"/>
      <c r="BDL299" s="755"/>
      <c r="BDM299" s="755"/>
      <c r="BDN299" s="755"/>
      <c r="BDO299" s="755"/>
      <c r="BDP299" s="755"/>
      <c r="BDQ299" s="755"/>
      <c r="BDR299" s="755"/>
      <c r="BDS299" s="755"/>
      <c r="BDT299" s="755"/>
      <c r="BDU299" s="755"/>
      <c r="BDV299" s="755"/>
      <c r="BDW299" s="755"/>
      <c r="BDX299" s="755"/>
      <c r="BDY299" s="755"/>
      <c r="BDZ299" s="755"/>
      <c r="BEA299" s="755"/>
      <c r="BEB299" s="755"/>
      <c r="BEC299" s="755"/>
      <c r="BED299" s="755"/>
      <c r="BEE299" s="755"/>
      <c r="BEF299" s="755"/>
      <c r="BEG299" s="755"/>
      <c r="BEH299" s="755"/>
      <c r="BEI299" s="755"/>
      <c r="BEJ299" s="755"/>
      <c r="BEK299" s="755"/>
      <c r="BEL299" s="755"/>
      <c r="BEM299" s="755"/>
      <c r="BEN299" s="755"/>
      <c r="BEO299" s="755"/>
      <c r="BEP299" s="755"/>
      <c r="BEQ299" s="755"/>
      <c r="BER299" s="755"/>
      <c r="BES299" s="755"/>
      <c r="BET299" s="755"/>
      <c r="BEU299" s="755"/>
      <c r="BEV299" s="755"/>
      <c r="BEW299" s="755"/>
      <c r="BEX299" s="755"/>
      <c r="BEY299" s="755"/>
      <c r="BEZ299" s="755"/>
      <c r="BFA299" s="755"/>
      <c r="BFB299" s="755"/>
      <c r="BFC299" s="755"/>
      <c r="BFD299" s="755"/>
      <c r="BFE299" s="755"/>
      <c r="BFF299" s="755"/>
      <c r="BFG299" s="755"/>
      <c r="BFH299" s="755"/>
      <c r="BFI299" s="755"/>
      <c r="BFJ299" s="755"/>
      <c r="BFK299" s="755"/>
      <c r="BFL299" s="755"/>
      <c r="BFM299" s="755"/>
      <c r="BFN299" s="755"/>
      <c r="BFO299" s="755"/>
      <c r="BFP299" s="755"/>
      <c r="BFQ299" s="755"/>
      <c r="BFR299" s="755"/>
      <c r="BFS299" s="755"/>
      <c r="BFT299" s="755"/>
      <c r="BFU299" s="755"/>
      <c r="BFV299" s="755"/>
      <c r="BFW299" s="755"/>
      <c r="BFX299" s="755"/>
      <c r="BFY299" s="755"/>
      <c r="BFZ299" s="755"/>
      <c r="BGA299" s="755"/>
      <c r="BGB299" s="755"/>
      <c r="BGC299" s="755"/>
      <c r="BGD299" s="755"/>
      <c r="BGE299" s="755"/>
      <c r="BGF299" s="755"/>
      <c r="BGG299" s="755"/>
      <c r="BGH299" s="755"/>
      <c r="BGI299" s="755"/>
      <c r="BGJ299" s="755"/>
      <c r="BGK299" s="755"/>
      <c r="BGL299" s="755"/>
      <c r="BGM299" s="755"/>
      <c r="BGN299" s="755"/>
      <c r="BGO299" s="755"/>
      <c r="BGP299" s="755"/>
      <c r="BGQ299" s="755"/>
      <c r="BGR299" s="755"/>
      <c r="BGS299" s="755"/>
      <c r="BGT299" s="755"/>
      <c r="BGU299" s="755"/>
      <c r="BGV299" s="755"/>
      <c r="BGW299" s="755"/>
      <c r="BGX299" s="755"/>
      <c r="BGY299" s="755"/>
      <c r="BGZ299" s="755"/>
      <c r="BHA299" s="755"/>
      <c r="BHB299" s="755"/>
      <c r="BHC299" s="755"/>
      <c r="BHD299" s="755"/>
      <c r="BHE299" s="755"/>
      <c r="BHF299" s="755"/>
      <c r="BHG299" s="755"/>
      <c r="BHH299" s="755"/>
      <c r="BHI299" s="755"/>
      <c r="BHJ299" s="755"/>
      <c r="BHK299" s="755"/>
      <c r="BHL299" s="755"/>
      <c r="BHM299" s="755"/>
      <c r="BHN299" s="755"/>
      <c r="BHO299" s="755"/>
      <c r="BHP299" s="755"/>
      <c r="BHQ299" s="755"/>
      <c r="BHR299" s="755"/>
      <c r="BHS299" s="755"/>
      <c r="BHT299" s="755"/>
      <c r="BHU299" s="755"/>
      <c r="BHV299" s="755"/>
      <c r="BHW299" s="755"/>
      <c r="BHX299" s="755"/>
      <c r="BHY299" s="755"/>
      <c r="BHZ299" s="755"/>
      <c r="BIA299" s="755"/>
      <c r="BIB299" s="755"/>
      <c r="BIC299" s="755"/>
      <c r="BID299" s="755"/>
      <c r="BIE299" s="755"/>
      <c r="BIF299" s="755"/>
      <c r="BIG299" s="755"/>
      <c r="BIH299" s="755"/>
      <c r="BII299" s="755"/>
      <c r="BIJ299" s="755"/>
      <c r="BIK299" s="755"/>
      <c r="BIL299" s="755"/>
      <c r="BIM299" s="755"/>
      <c r="BIN299" s="755"/>
      <c r="BIO299" s="755"/>
      <c r="BIP299" s="755"/>
      <c r="BIQ299" s="755"/>
      <c r="BIR299" s="755"/>
      <c r="BIS299" s="755"/>
      <c r="BIT299" s="755"/>
      <c r="BIU299" s="755"/>
      <c r="BIV299" s="755"/>
      <c r="BIW299" s="755"/>
      <c r="BIX299" s="755"/>
      <c r="BIY299" s="755"/>
      <c r="BIZ299" s="755"/>
      <c r="BJA299" s="755"/>
      <c r="BJB299" s="755"/>
      <c r="BJC299" s="755"/>
      <c r="BJD299" s="755"/>
      <c r="BJE299" s="755"/>
      <c r="BJF299" s="755"/>
      <c r="BJG299" s="755"/>
      <c r="BJH299" s="755"/>
      <c r="BJI299" s="755"/>
      <c r="BJJ299" s="755"/>
      <c r="BJK299" s="755"/>
      <c r="BJL299" s="755"/>
      <c r="BJM299" s="755"/>
      <c r="BJN299" s="755"/>
      <c r="BJO299" s="755"/>
      <c r="BJP299" s="755"/>
      <c r="BJQ299" s="755"/>
      <c r="BJR299" s="755"/>
      <c r="BJS299" s="755"/>
      <c r="BJT299" s="755"/>
      <c r="BJU299" s="755"/>
      <c r="BJV299" s="755"/>
      <c r="BJW299" s="755"/>
      <c r="BJX299" s="755"/>
      <c r="BJY299" s="755"/>
      <c r="BJZ299" s="755"/>
      <c r="BKA299" s="755"/>
      <c r="BKB299" s="755"/>
      <c r="BKC299" s="755"/>
      <c r="BKD299" s="755"/>
      <c r="BKE299" s="755"/>
      <c r="BKF299" s="755"/>
      <c r="BKG299" s="755"/>
      <c r="BKH299" s="755"/>
      <c r="BKI299" s="755"/>
      <c r="BKJ299" s="755"/>
      <c r="BKK299" s="755"/>
      <c r="BKL299" s="755"/>
      <c r="BKM299" s="755"/>
      <c r="BKN299" s="755"/>
      <c r="BKO299" s="755"/>
      <c r="BKP299" s="755"/>
      <c r="BKQ299" s="755"/>
      <c r="BKR299" s="755"/>
      <c r="BKS299" s="755"/>
      <c r="BKT299" s="755"/>
      <c r="BKU299" s="755"/>
      <c r="BKV299" s="755"/>
      <c r="BKW299" s="755"/>
      <c r="BKX299" s="755"/>
      <c r="BKY299" s="755"/>
      <c r="BKZ299" s="755"/>
      <c r="BLA299" s="755"/>
      <c r="BLB299" s="755"/>
      <c r="BLC299" s="755"/>
      <c r="BLD299" s="755"/>
      <c r="BLE299" s="755"/>
      <c r="BLF299" s="755"/>
      <c r="BLG299" s="755"/>
      <c r="BLH299" s="755"/>
      <c r="BLI299" s="755"/>
      <c r="BLJ299" s="755"/>
      <c r="BLK299" s="755"/>
      <c r="BLL299" s="755"/>
      <c r="BLM299" s="755"/>
      <c r="BLN299" s="755"/>
      <c r="BLO299" s="755"/>
      <c r="BLP299" s="755"/>
      <c r="BLQ299" s="755"/>
      <c r="BLR299" s="755"/>
      <c r="BLS299" s="755"/>
      <c r="BLT299" s="755"/>
      <c r="BLU299" s="755"/>
      <c r="BLV299" s="755"/>
      <c r="BLW299" s="755"/>
      <c r="BLX299" s="755"/>
      <c r="BLY299" s="755"/>
      <c r="BLZ299" s="755"/>
      <c r="BMA299" s="755"/>
      <c r="BMB299" s="755"/>
      <c r="BMC299" s="755"/>
      <c r="BMD299" s="755"/>
      <c r="BME299" s="755"/>
      <c r="BMF299" s="755"/>
      <c r="BMG299" s="755"/>
      <c r="BMH299" s="755"/>
      <c r="BMI299" s="755"/>
      <c r="BMJ299" s="755"/>
      <c r="BMK299" s="755"/>
      <c r="BML299" s="755"/>
      <c r="BMM299" s="755"/>
      <c r="BMN299" s="755"/>
      <c r="BMO299" s="755"/>
      <c r="BMP299" s="755"/>
      <c r="BMQ299" s="755"/>
      <c r="BMR299" s="755"/>
      <c r="BMS299" s="755"/>
      <c r="BMT299" s="755"/>
      <c r="BMU299" s="755"/>
      <c r="BMV299" s="755"/>
      <c r="BMW299" s="755"/>
      <c r="BMX299" s="755"/>
      <c r="BMY299" s="755"/>
      <c r="BMZ299" s="755"/>
      <c r="BNA299" s="755"/>
      <c r="BNB299" s="755"/>
      <c r="BNC299" s="755"/>
      <c r="BND299" s="755"/>
      <c r="BNE299" s="755"/>
      <c r="BNF299" s="755"/>
      <c r="BNG299" s="755"/>
      <c r="BNH299" s="755"/>
      <c r="BNI299" s="755"/>
      <c r="BNJ299" s="755"/>
      <c r="BNK299" s="755"/>
      <c r="BNL299" s="755"/>
      <c r="BNM299" s="755"/>
      <c r="BNN299" s="755"/>
      <c r="BNO299" s="755"/>
      <c r="BNP299" s="755"/>
      <c r="BNQ299" s="755"/>
      <c r="BNR299" s="755"/>
      <c r="BNS299" s="755"/>
      <c r="BNT299" s="755"/>
      <c r="BNU299" s="755"/>
      <c r="BNV299" s="755"/>
      <c r="BNW299" s="755"/>
      <c r="BNX299" s="755"/>
      <c r="BNY299" s="755"/>
      <c r="BNZ299" s="755"/>
      <c r="BOA299" s="755"/>
      <c r="BOB299" s="755"/>
      <c r="BOC299" s="755"/>
      <c r="BOD299" s="755"/>
      <c r="BOE299" s="755"/>
      <c r="BOF299" s="755"/>
      <c r="BOG299" s="755"/>
      <c r="BOH299" s="755"/>
      <c r="BOI299" s="755"/>
      <c r="BOJ299" s="755"/>
      <c r="BOK299" s="755"/>
      <c r="BOL299" s="755"/>
      <c r="BOM299" s="755"/>
      <c r="BON299" s="755"/>
      <c r="BOO299" s="755"/>
      <c r="BOP299" s="755"/>
      <c r="BOQ299" s="755"/>
      <c r="BOR299" s="755"/>
      <c r="BOS299" s="755"/>
      <c r="BOT299" s="755"/>
      <c r="BOU299" s="755"/>
      <c r="BOV299" s="755"/>
      <c r="BOW299" s="755"/>
      <c r="BOX299" s="755"/>
      <c r="BOY299" s="755"/>
      <c r="BOZ299" s="755"/>
      <c r="BPA299" s="755"/>
      <c r="BPB299" s="755"/>
      <c r="BPC299" s="755"/>
      <c r="BPD299" s="755"/>
      <c r="BPE299" s="755"/>
      <c r="BPF299" s="755"/>
      <c r="BPG299" s="755"/>
      <c r="BPH299" s="755"/>
      <c r="BPI299" s="755"/>
      <c r="BPJ299" s="755"/>
      <c r="BPK299" s="755"/>
      <c r="BPL299" s="755"/>
      <c r="BPM299" s="755"/>
      <c r="BPN299" s="755"/>
      <c r="BPO299" s="755"/>
      <c r="BPP299" s="755"/>
      <c r="BPQ299" s="755"/>
      <c r="BPR299" s="755"/>
      <c r="BPS299" s="755"/>
      <c r="BPT299" s="755"/>
      <c r="BPU299" s="755"/>
      <c r="BPV299" s="755"/>
      <c r="BPW299" s="755"/>
      <c r="BPX299" s="755"/>
      <c r="BPY299" s="755"/>
      <c r="BPZ299" s="755"/>
      <c r="BQA299" s="755"/>
      <c r="BQB299" s="755"/>
      <c r="BQC299" s="755"/>
      <c r="BQD299" s="755"/>
      <c r="BQE299" s="755"/>
      <c r="BQF299" s="755"/>
      <c r="BQG299" s="755"/>
      <c r="BQH299" s="755"/>
      <c r="BQI299" s="755"/>
      <c r="BQJ299" s="755"/>
      <c r="BQK299" s="755"/>
      <c r="BQL299" s="755"/>
      <c r="BQM299" s="755"/>
      <c r="BQN299" s="755"/>
      <c r="BQO299" s="755"/>
      <c r="BQP299" s="755"/>
      <c r="BQQ299" s="755"/>
      <c r="BQR299" s="755"/>
      <c r="BQS299" s="755"/>
      <c r="BQT299" s="755"/>
      <c r="BQU299" s="755"/>
      <c r="BQV299" s="755"/>
      <c r="BQW299" s="755"/>
      <c r="BQX299" s="755"/>
      <c r="BQY299" s="755"/>
      <c r="BQZ299" s="755"/>
      <c r="BRA299" s="755"/>
      <c r="BRB299" s="755"/>
      <c r="BRC299" s="755"/>
      <c r="BRD299" s="755"/>
      <c r="BRE299" s="755"/>
      <c r="BRF299" s="755"/>
      <c r="BRG299" s="755"/>
      <c r="BRH299" s="755"/>
      <c r="BRI299" s="755"/>
      <c r="BRJ299" s="755"/>
      <c r="BRK299" s="755"/>
      <c r="BRL299" s="755"/>
      <c r="BRM299" s="755"/>
      <c r="BRN299" s="755"/>
      <c r="BRO299" s="755"/>
      <c r="BRP299" s="755"/>
      <c r="BRQ299" s="755"/>
      <c r="BRR299" s="755"/>
      <c r="BRS299" s="755"/>
      <c r="BRT299" s="755"/>
      <c r="BRU299" s="755"/>
      <c r="BRV299" s="755"/>
      <c r="BRW299" s="755"/>
      <c r="BRX299" s="755"/>
      <c r="BRY299" s="755"/>
      <c r="BRZ299" s="755"/>
      <c r="BSA299" s="755"/>
      <c r="BSB299" s="755"/>
      <c r="BSC299" s="755"/>
      <c r="BSD299" s="755"/>
      <c r="BSE299" s="755"/>
      <c r="BSF299" s="755"/>
      <c r="BSG299" s="755"/>
      <c r="BSH299" s="755"/>
      <c r="BSI299" s="755"/>
      <c r="BSJ299" s="755"/>
      <c r="BSK299" s="755"/>
      <c r="BSL299" s="755"/>
      <c r="BSM299" s="755"/>
      <c r="BSN299" s="755"/>
      <c r="BSO299" s="755"/>
      <c r="BSP299" s="755"/>
      <c r="BSQ299" s="755"/>
      <c r="BSR299" s="755"/>
      <c r="BSS299" s="755"/>
      <c r="BST299" s="755"/>
      <c r="BSU299" s="755"/>
      <c r="BSV299" s="755"/>
      <c r="BSW299" s="755"/>
      <c r="BSX299" s="755"/>
      <c r="BSY299" s="755"/>
      <c r="BSZ299" s="755"/>
      <c r="BTA299" s="755"/>
      <c r="BTB299" s="755"/>
      <c r="BTC299" s="755"/>
      <c r="BTD299" s="755"/>
      <c r="BTE299" s="755"/>
      <c r="BTF299" s="755"/>
      <c r="BTG299" s="755"/>
      <c r="BTH299" s="755"/>
      <c r="BTI299" s="755"/>
      <c r="BTJ299" s="755"/>
      <c r="BTK299" s="755"/>
      <c r="BTL299" s="755"/>
      <c r="BTM299" s="755"/>
      <c r="BTN299" s="755"/>
      <c r="BTO299" s="755"/>
      <c r="BTP299" s="755"/>
      <c r="BTQ299" s="755"/>
      <c r="BTR299" s="755"/>
      <c r="BTS299" s="755"/>
      <c r="BTT299" s="755"/>
      <c r="BTU299" s="755"/>
      <c r="BTV299" s="755"/>
      <c r="BTW299" s="755"/>
      <c r="BTX299" s="755"/>
      <c r="BTY299" s="755"/>
      <c r="BTZ299" s="755"/>
      <c r="BUA299" s="755"/>
      <c r="BUB299" s="755"/>
      <c r="BUC299" s="755"/>
      <c r="BUD299" s="755"/>
      <c r="BUE299" s="755"/>
      <c r="BUF299" s="755"/>
      <c r="BUG299" s="755"/>
      <c r="BUH299" s="755"/>
      <c r="BUI299" s="755"/>
      <c r="BUJ299" s="755"/>
      <c r="BUK299" s="755"/>
      <c r="BUL299" s="755"/>
      <c r="BUM299" s="755"/>
      <c r="BUN299" s="755"/>
      <c r="BUO299" s="755"/>
      <c r="BUP299" s="755"/>
      <c r="BUQ299" s="755"/>
      <c r="BUR299" s="755"/>
      <c r="BUS299" s="755"/>
      <c r="BUT299" s="755"/>
      <c r="BUU299" s="755"/>
      <c r="BUV299" s="755"/>
      <c r="BUW299" s="755"/>
      <c r="BUX299" s="755"/>
      <c r="BUY299" s="755"/>
      <c r="BUZ299" s="755"/>
      <c r="BVA299" s="755"/>
      <c r="BVB299" s="755"/>
      <c r="BVC299" s="755"/>
      <c r="BVD299" s="755"/>
      <c r="BVE299" s="755"/>
      <c r="BVF299" s="755"/>
      <c r="BVG299" s="755"/>
      <c r="BVH299" s="755"/>
      <c r="BVI299" s="755"/>
      <c r="BVJ299" s="755"/>
      <c r="BVK299" s="755"/>
      <c r="BVL299" s="755"/>
      <c r="BVM299" s="755"/>
      <c r="BVN299" s="755"/>
      <c r="BVO299" s="755"/>
      <c r="BVP299" s="755"/>
      <c r="BVQ299" s="755"/>
      <c r="BVR299" s="755"/>
      <c r="BVS299" s="755"/>
      <c r="BVT299" s="755"/>
      <c r="BVU299" s="755"/>
      <c r="BVV299" s="755"/>
      <c r="BVW299" s="755"/>
      <c r="BVX299" s="755"/>
      <c r="BVY299" s="755"/>
      <c r="BVZ299" s="755"/>
      <c r="BWA299" s="755"/>
      <c r="BWB299" s="755"/>
      <c r="BWC299" s="755"/>
      <c r="BWD299" s="755"/>
      <c r="BWE299" s="755"/>
      <c r="BWF299" s="755"/>
      <c r="BWG299" s="755"/>
      <c r="BWH299" s="755"/>
      <c r="BWI299" s="755"/>
      <c r="BWJ299" s="755"/>
      <c r="BWK299" s="755"/>
      <c r="BWL299" s="755"/>
      <c r="BWM299" s="755"/>
      <c r="BWN299" s="755"/>
      <c r="BWO299" s="755"/>
      <c r="BWP299" s="755"/>
      <c r="BWQ299" s="755"/>
      <c r="BWR299" s="755"/>
      <c r="BWS299" s="755"/>
      <c r="BWT299" s="755"/>
      <c r="BWU299" s="755"/>
      <c r="BWV299" s="755"/>
      <c r="BWW299" s="755"/>
      <c r="BWX299" s="755"/>
      <c r="BWY299" s="755"/>
      <c r="BWZ299" s="755"/>
      <c r="BXA299" s="755"/>
      <c r="BXB299" s="755"/>
      <c r="BXC299" s="755"/>
      <c r="BXD299" s="755"/>
      <c r="BXE299" s="755"/>
      <c r="BXF299" s="755"/>
      <c r="BXG299" s="755"/>
      <c r="BXH299" s="755"/>
      <c r="BXI299" s="755"/>
      <c r="BXJ299" s="755"/>
      <c r="BXK299" s="755"/>
      <c r="BXL299" s="755"/>
      <c r="BXM299" s="755"/>
      <c r="BXN299" s="755"/>
      <c r="BXO299" s="755"/>
      <c r="BXP299" s="755"/>
      <c r="BXQ299" s="755"/>
      <c r="BXR299" s="755"/>
      <c r="BXS299" s="755"/>
      <c r="BXT299" s="755"/>
      <c r="BXU299" s="755"/>
      <c r="BXV299" s="755"/>
      <c r="BXW299" s="755"/>
      <c r="BXX299" s="755"/>
      <c r="BXY299" s="755"/>
      <c r="BXZ299" s="755"/>
      <c r="BYA299" s="755"/>
      <c r="BYB299" s="755"/>
      <c r="BYC299" s="755"/>
      <c r="BYD299" s="755"/>
      <c r="BYE299" s="755"/>
      <c r="BYF299" s="755"/>
      <c r="BYG299" s="755"/>
      <c r="BYH299" s="755"/>
      <c r="BYI299" s="755"/>
      <c r="BYJ299" s="755"/>
      <c r="BYK299" s="755"/>
      <c r="BYL299" s="755"/>
      <c r="BYM299" s="755"/>
      <c r="BYN299" s="755"/>
      <c r="BYO299" s="755"/>
      <c r="BYP299" s="755"/>
      <c r="BYQ299" s="755"/>
      <c r="BYR299" s="755"/>
      <c r="BYS299" s="755"/>
      <c r="BYT299" s="755"/>
      <c r="BYU299" s="755"/>
      <c r="BYV299" s="755"/>
      <c r="BYW299" s="755"/>
      <c r="BYX299" s="755"/>
      <c r="BYY299" s="755"/>
      <c r="BYZ299" s="755"/>
      <c r="BZA299" s="755"/>
      <c r="BZB299" s="755"/>
      <c r="BZC299" s="755"/>
      <c r="BZD299" s="755"/>
      <c r="BZE299" s="755"/>
      <c r="BZF299" s="755"/>
      <c r="BZG299" s="755"/>
      <c r="BZH299" s="755"/>
      <c r="BZI299" s="755"/>
      <c r="BZJ299" s="755"/>
      <c r="BZK299" s="755"/>
      <c r="BZL299" s="755"/>
      <c r="BZM299" s="755"/>
      <c r="BZN299" s="755"/>
      <c r="BZO299" s="755"/>
      <c r="BZP299" s="755"/>
      <c r="BZQ299" s="755"/>
      <c r="BZR299" s="755"/>
      <c r="BZS299" s="755"/>
      <c r="BZT299" s="755"/>
      <c r="BZU299" s="755"/>
      <c r="BZV299" s="755"/>
      <c r="BZW299" s="755"/>
      <c r="BZX299" s="755"/>
      <c r="BZY299" s="755"/>
      <c r="BZZ299" s="755"/>
      <c r="CAA299" s="755"/>
      <c r="CAB299" s="755"/>
      <c r="CAC299" s="755"/>
      <c r="CAD299" s="755"/>
      <c r="CAE299" s="755"/>
      <c r="CAF299" s="755"/>
      <c r="CAG299" s="755"/>
      <c r="CAH299" s="755"/>
      <c r="CAI299" s="755"/>
      <c r="CAJ299" s="755"/>
      <c r="CAK299" s="755"/>
      <c r="CAL299" s="755"/>
      <c r="CAM299" s="755"/>
      <c r="CAN299" s="755"/>
      <c r="CAO299" s="755"/>
      <c r="CAP299" s="755"/>
      <c r="CAQ299" s="755"/>
      <c r="CAR299" s="755"/>
      <c r="CAS299" s="755"/>
      <c r="CAT299" s="755"/>
      <c r="CAU299" s="755"/>
      <c r="CAV299" s="755"/>
      <c r="CAW299" s="755"/>
      <c r="CAX299" s="755"/>
      <c r="CAY299" s="755"/>
      <c r="CAZ299" s="755"/>
      <c r="CBA299" s="755"/>
      <c r="CBB299" s="755"/>
      <c r="CBC299" s="755"/>
      <c r="CBD299" s="755"/>
      <c r="CBE299" s="755"/>
      <c r="CBF299" s="755"/>
      <c r="CBG299" s="755"/>
      <c r="CBH299" s="755"/>
      <c r="CBI299" s="755"/>
      <c r="CBJ299" s="755"/>
      <c r="CBK299" s="755"/>
      <c r="CBL299" s="755"/>
      <c r="CBM299" s="755"/>
      <c r="CBN299" s="755"/>
      <c r="CBO299" s="755"/>
      <c r="CBP299" s="755"/>
      <c r="CBQ299" s="755"/>
      <c r="CBR299" s="755"/>
      <c r="CBS299" s="755"/>
      <c r="CBT299" s="755"/>
      <c r="CBU299" s="755"/>
      <c r="CBV299" s="755"/>
      <c r="CBW299" s="755"/>
      <c r="CBX299" s="755"/>
      <c r="CBY299" s="755"/>
      <c r="CBZ299" s="755"/>
      <c r="CCA299" s="755"/>
      <c r="CCB299" s="755"/>
      <c r="CCC299" s="755"/>
      <c r="CCD299" s="755"/>
      <c r="CCE299" s="755"/>
      <c r="CCF299" s="755"/>
      <c r="CCG299" s="755"/>
      <c r="CCH299" s="755"/>
      <c r="CCI299" s="755"/>
      <c r="CCJ299" s="755"/>
      <c r="CCK299" s="755"/>
      <c r="CCL299" s="755"/>
      <c r="CCM299" s="755"/>
      <c r="CCN299" s="755"/>
      <c r="CCO299" s="755"/>
      <c r="CCP299" s="755"/>
      <c r="CCQ299" s="755"/>
      <c r="CCR299" s="755"/>
      <c r="CCS299" s="755"/>
      <c r="CCT299" s="755"/>
      <c r="CCU299" s="755"/>
      <c r="CCV299" s="755"/>
      <c r="CCW299" s="755"/>
      <c r="CCX299" s="755"/>
      <c r="CCY299" s="755"/>
      <c r="CCZ299" s="755"/>
      <c r="CDA299" s="755"/>
      <c r="CDB299" s="755"/>
      <c r="CDC299" s="755"/>
      <c r="CDD299" s="755"/>
      <c r="CDE299" s="755"/>
      <c r="CDF299" s="755"/>
      <c r="CDG299" s="755"/>
      <c r="CDH299" s="755"/>
      <c r="CDI299" s="755"/>
      <c r="CDJ299" s="755"/>
      <c r="CDK299" s="755"/>
      <c r="CDL299" s="755"/>
      <c r="CDM299" s="755"/>
      <c r="CDN299" s="755"/>
      <c r="CDO299" s="755"/>
      <c r="CDP299" s="755"/>
      <c r="CDQ299" s="755"/>
      <c r="CDR299" s="755"/>
      <c r="CDS299" s="755"/>
      <c r="CDT299" s="755"/>
      <c r="CDU299" s="755"/>
      <c r="CDV299" s="755"/>
      <c r="CDW299" s="755"/>
      <c r="CDX299" s="755"/>
      <c r="CDY299" s="755"/>
      <c r="CDZ299" s="755"/>
      <c r="CEA299" s="755"/>
      <c r="CEB299" s="755"/>
      <c r="CEC299" s="755"/>
      <c r="CED299" s="755"/>
      <c r="CEE299" s="755"/>
      <c r="CEF299" s="755"/>
      <c r="CEG299" s="755"/>
      <c r="CEH299" s="755"/>
      <c r="CEI299" s="755"/>
      <c r="CEJ299" s="755"/>
      <c r="CEK299" s="755"/>
      <c r="CEL299" s="755"/>
      <c r="CEM299" s="755"/>
      <c r="CEN299" s="755"/>
      <c r="CEO299" s="755"/>
      <c r="CEP299" s="755"/>
      <c r="CEQ299" s="755"/>
      <c r="CER299" s="755"/>
      <c r="CES299" s="755"/>
      <c r="CET299" s="755"/>
      <c r="CEU299" s="755"/>
      <c r="CEV299" s="755"/>
      <c r="CEW299" s="755"/>
      <c r="CEX299" s="755"/>
      <c r="CEY299" s="755"/>
      <c r="CEZ299" s="755"/>
      <c r="CFA299" s="755"/>
      <c r="CFB299" s="755"/>
      <c r="CFC299" s="755"/>
      <c r="CFD299" s="755"/>
      <c r="CFE299" s="755"/>
      <c r="CFF299" s="755"/>
      <c r="CFG299" s="755"/>
      <c r="CFH299" s="755"/>
      <c r="CFI299" s="755"/>
      <c r="CFJ299" s="755"/>
      <c r="CFK299" s="755"/>
      <c r="CFL299" s="755"/>
      <c r="CFM299" s="755"/>
      <c r="CFN299" s="755"/>
      <c r="CFO299" s="755"/>
      <c r="CFP299" s="755"/>
      <c r="CFQ299" s="755"/>
      <c r="CFR299" s="755"/>
      <c r="CFS299" s="755"/>
      <c r="CFT299" s="755"/>
      <c r="CFU299" s="755"/>
      <c r="CFV299" s="755"/>
      <c r="CFW299" s="755"/>
      <c r="CFX299" s="755"/>
      <c r="CFY299" s="755"/>
      <c r="CFZ299" s="755"/>
      <c r="CGA299" s="755"/>
      <c r="CGB299" s="755"/>
      <c r="CGC299" s="755"/>
      <c r="CGD299" s="755"/>
      <c r="CGE299" s="755"/>
      <c r="CGF299" s="755"/>
      <c r="CGG299" s="755"/>
      <c r="CGH299" s="755"/>
      <c r="CGI299" s="755"/>
      <c r="CGJ299" s="755"/>
      <c r="CGK299" s="755"/>
      <c r="CGL299" s="755"/>
      <c r="CGM299" s="755"/>
      <c r="CGN299" s="755"/>
      <c r="CGO299" s="755"/>
      <c r="CGP299" s="755"/>
      <c r="CGQ299" s="755"/>
      <c r="CGR299" s="755"/>
      <c r="CGS299" s="755"/>
      <c r="CGT299" s="755"/>
      <c r="CGU299" s="755"/>
      <c r="CGV299" s="755"/>
      <c r="CGW299" s="755"/>
      <c r="CGX299" s="755"/>
      <c r="CGY299" s="755"/>
      <c r="CGZ299" s="755"/>
      <c r="CHA299" s="755"/>
      <c r="CHB299" s="755"/>
      <c r="CHC299" s="755"/>
      <c r="CHD299" s="755"/>
      <c r="CHE299" s="755"/>
      <c r="CHF299" s="755"/>
      <c r="CHG299" s="755"/>
      <c r="CHH299" s="755"/>
      <c r="CHI299" s="755"/>
      <c r="CHJ299" s="755"/>
      <c r="CHK299" s="755"/>
      <c r="CHL299" s="755"/>
      <c r="CHM299" s="755"/>
      <c r="CHN299" s="755"/>
      <c r="CHO299" s="755"/>
      <c r="CHP299" s="755"/>
      <c r="CHQ299" s="755"/>
      <c r="CHR299" s="755"/>
      <c r="CHS299" s="755"/>
      <c r="CHT299" s="755"/>
      <c r="CHU299" s="755"/>
      <c r="CHV299" s="755"/>
      <c r="CHW299" s="755"/>
      <c r="CHX299" s="755"/>
      <c r="CHY299" s="755"/>
      <c r="CHZ299" s="755"/>
      <c r="CIA299" s="755"/>
      <c r="CIB299" s="755"/>
      <c r="CIC299" s="755"/>
      <c r="CID299" s="755"/>
      <c r="CIE299" s="755"/>
      <c r="CIF299" s="755"/>
      <c r="CIG299" s="755"/>
      <c r="CIH299" s="755"/>
      <c r="CII299" s="755"/>
      <c r="CIJ299" s="755"/>
      <c r="CIK299" s="755"/>
      <c r="CIL299" s="755"/>
      <c r="CIM299" s="755"/>
      <c r="CIN299" s="755"/>
      <c r="CIO299" s="755"/>
      <c r="CIP299" s="755"/>
      <c r="CIQ299" s="755"/>
      <c r="CIR299" s="755"/>
      <c r="CIS299" s="755"/>
      <c r="CIT299" s="755"/>
      <c r="CIU299" s="755"/>
      <c r="CIV299" s="755"/>
      <c r="CIW299" s="755"/>
      <c r="CIX299" s="755"/>
      <c r="CIY299" s="755"/>
      <c r="CIZ299" s="755"/>
      <c r="CJA299" s="755"/>
      <c r="CJB299" s="755"/>
      <c r="CJC299" s="755"/>
      <c r="CJD299" s="755"/>
      <c r="CJE299" s="755"/>
      <c r="CJF299" s="755"/>
      <c r="CJG299" s="755"/>
      <c r="CJH299" s="755"/>
      <c r="CJI299" s="755"/>
      <c r="CJJ299" s="755"/>
      <c r="CJK299" s="755"/>
      <c r="CJL299" s="755"/>
      <c r="CJM299" s="755"/>
      <c r="CJN299" s="755"/>
      <c r="CJO299" s="755"/>
      <c r="CJP299" s="755"/>
      <c r="CJQ299" s="755"/>
      <c r="CJR299" s="755"/>
      <c r="CJS299" s="755"/>
      <c r="CJT299" s="755"/>
      <c r="CJU299" s="755"/>
      <c r="CJV299" s="755"/>
      <c r="CJW299" s="755"/>
      <c r="CJX299" s="755"/>
      <c r="CJY299" s="755"/>
      <c r="CJZ299" s="755"/>
      <c r="CKA299" s="755"/>
      <c r="CKB299" s="755"/>
      <c r="CKC299" s="755"/>
      <c r="CKD299" s="755"/>
      <c r="CKE299" s="755"/>
      <c r="CKF299" s="755"/>
      <c r="CKG299" s="755"/>
      <c r="CKH299" s="755"/>
      <c r="CKI299" s="755"/>
      <c r="CKJ299" s="755"/>
      <c r="CKK299" s="755"/>
      <c r="CKL299" s="755"/>
      <c r="CKM299" s="755"/>
      <c r="CKN299" s="755"/>
      <c r="CKO299" s="755"/>
      <c r="CKP299" s="755"/>
      <c r="CKQ299" s="755"/>
      <c r="CKR299" s="755"/>
      <c r="CKS299" s="755"/>
      <c r="CKT299" s="755"/>
      <c r="CKU299" s="755"/>
      <c r="CKV299" s="755"/>
      <c r="CKW299" s="755"/>
      <c r="CKX299" s="755"/>
      <c r="CKY299" s="755"/>
      <c r="CKZ299" s="755"/>
      <c r="CLA299" s="755"/>
      <c r="CLB299" s="755"/>
      <c r="CLC299" s="755"/>
      <c r="CLD299" s="755"/>
      <c r="CLE299" s="755"/>
      <c r="CLF299" s="755"/>
      <c r="CLG299" s="755"/>
      <c r="CLH299" s="755"/>
      <c r="CLI299" s="755"/>
      <c r="CLJ299" s="755"/>
      <c r="CLK299" s="755"/>
      <c r="CLL299" s="755"/>
      <c r="CLM299" s="755"/>
      <c r="CLN299" s="755"/>
      <c r="CLO299" s="755"/>
      <c r="CLP299" s="755"/>
      <c r="CLQ299" s="755"/>
      <c r="CLR299" s="755"/>
      <c r="CLS299" s="755"/>
      <c r="CLT299" s="755"/>
      <c r="CLU299" s="755"/>
      <c r="CLV299" s="755"/>
      <c r="CLW299" s="755"/>
      <c r="CLX299" s="755"/>
      <c r="CLY299" s="755"/>
      <c r="CLZ299" s="755"/>
      <c r="CMA299" s="755"/>
      <c r="CMB299" s="755"/>
      <c r="CMC299" s="755"/>
      <c r="CMD299" s="755"/>
      <c r="CME299" s="755"/>
      <c r="CMF299" s="755"/>
      <c r="CMG299" s="755"/>
      <c r="CMH299" s="755"/>
      <c r="CMI299" s="755"/>
      <c r="CMJ299" s="755"/>
      <c r="CMK299" s="755"/>
      <c r="CML299" s="755"/>
      <c r="CMM299" s="755"/>
      <c r="CMN299" s="755"/>
      <c r="CMO299" s="755"/>
      <c r="CMP299" s="755"/>
      <c r="CMQ299" s="755"/>
      <c r="CMR299" s="755"/>
      <c r="CMS299" s="755"/>
      <c r="CMT299" s="755"/>
      <c r="CMU299" s="755"/>
      <c r="CMV299" s="755"/>
      <c r="CMW299" s="755"/>
      <c r="CMX299" s="755"/>
      <c r="CMY299" s="755"/>
      <c r="CMZ299" s="755"/>
      <c r="CNA299" s="755"/>
      <c r="CNB299" s="755"/>
      <c r="CNC299" s="755"/>
      <c r="CND299" s="755"/>
      <c r="CNE299" s="755"/>
      <c r="CNF299" s="755"/>
      <c r="CNG299" s="755"/>
      <c r="CNH299" s="755"/>
      <c r="CNI299" s="755"/>
      <c r="CNJ299" s="755"/>
      <c r="CNK299" s="755"/>
      <c r="CNL299" s="755"/>
      <c r="CNM299" s="755"/>
      <c r="CNN299" s="755"/>
      <c r="CNO299" s="755"/>
      <c r="CNP299" s="755"/>
      <c r="CNQ299" s="755"/>
      <c r="CNR299" s="755"/>
      <c r="CNS299" s="755"/>
      <c r="CNT299" s="755"/>
      <c r="CNU299" s="755"/>
      <c r="CNV299" s="755"/>
      <c r="CNW299" s="755"/>
      <c r="CNX299" s="755"/>
      <c r="CNY299" s="755"/>
      <c r="CNZ299" s="755"/>
      <c r="COA299" s="755"/>
      <c r="COB299" s="755"/>
      <c r="COC299" s="755"/>
      <c r="COD299" s="755"/>
      <c r="COE299" s="755"/>
      <c r="COF299" s="755"/>
      <c r="COG299" s="755"/>
      <c r="COH299" s="755"/>
      <c r="COI299" s="755"/>
      <c r="COJ299" s="755"/>
      <c r="COK299" s="755"/>
      <c r="COL299" s="755"/>
      <c r="COM299" s="755"/>
      <c r="CON299" s="755"/>
      <c r="COO299" s="755"/>
      <c r="COP299" s="755"/>
      <c r="COQ299" s="755"/>
      <c r="COR299" s="755"/>
      <c r="COS299" s="755"/>
      <c r="COT299" s="755"/>
      <c r="COU299" s="755"/>
      <c r="COV299" s="755"/>
      <c r="COW299" s="755"/>
      <c r="COX299" s="755"/>
      <c r="COY299" s="755"/>
      <c r="COZ299" s="755"/>
      <c r="CPA299" s="755"/>
      <c r="CPB299" s="755"/>
      <c r="CPC299" s="755"/>
      <c r="CPD299" s="755"/>
      <c r="CPE299" s="755"/>
      <c r="CPF299" s="755"/>
      <c r="CPG299" s="755"/>
      <c r="CPH299" s="755"/>
      <c r="CPI299" s="755"/>
      <c r="CPJ299" s="755"/>
      <c r="CPK299" s="755"/>
      <c r="CPL299" s="755"/>
      <c r="CPM299" s="755"/>
      <c r="CPN299" s="755"/>
      <c r="CPO299" s="755"/>
      <c r="CPP299" s="755"/>
      <c r="CPQ299" s="755"/>
      <c r="CPR299" s="755"/>
      <c r="CPS299" s="755"/>
      <c r="CPT299" s="755"/>
      <c r="CPU299" s="755"/>
      <c r="CPV299" s="755"/>
      <c r="CPW299" s="755"/>
      <c r="CPX299" s="755"/>
      <c r="CPY299" s="755"/>
      <c r="CPZ299" s="755"/>
      <c r="CQA299" s="755"/>
      <c r="CQB299" s="755"/>
      <c r="CQC299" s="755"/>
      <c r="CQD299" s="755"/>
      <c r="CQE299" s="755"/>
      <c r="CQF299" s="755"/>
      <c r="CQG299" s="755"/>
      <c r="CQH299" s="755"/>
      <c r="CQI299" s="755"/>
      <c r="CQJ299" s="755"/>
      <c r="CQK299" s="755"/>
      <c r="CQL299" s="755"/>
      <c r="CQM299" s="755"/>
      <c r="CQN299" s="755"/>
      <c r="CQO299" s="755"/>
      <c r="CQP299" s="755"/>
      <c r="CQQ299" s="755"/>
      <c r="CQR299" s="755"/>
      <c r="CQS299" s="755"/>
      <c r="CQT299" s="755"/>
      <c r="CQU299" s="755"/>
      <c r="CQV299" s="755"/>
      <c r="CQW299" s="755"/>
      <c r="CQX299" s="755"/>
      <c r="CQY299" s="755"/>
      <c r="CQZ299" s="755"/>
      <c r="CRA299" s="755"/>
      <c r="CRB299" s="755"/>
      <c r="CRC299" s="755"/>
      <c r="CRD299" s="755"/>
      <c r="CRE299" s="755"/>
      <c r="CRF299" s="755"/>
      <c r="CRG299" s="755"/>
      <c r="CRH299" s="755"/>
      <c r="CRI299" s="755"/>
      <c r="CRJ299" s="755"/>
      <c r="CRK299" s="755"/>
      <c r="CRL299" s="755"/>
      <c r="CRM299" s="755"/>
      <c r="CRN299" s="755"/>
      <c r="CRO299" s="755"/>
      <c r="CRP299" s="755"/>
      <c r="CRQ299" s="755"/>
      <c r="CRR299" s="755"/>
      <c r="CRS299" s="755"/>
      <c r="CRT299" s="755"/>
      <c r="CRU299" s="755"/>
      <c r="CRV299" s="755"/>
      <c r="CRW299" s="755"/>
      <c r="CRX299" s="755"/>
      <c r="CRY299" s="755"/>
      <c r="CRZ299" s="755"/>
      <c r="CSA299" s="755"/>
      <c r="CSB299" s="755"/>
      <c r="CSC299" s="755"/>
      <c r="CSD299" s="755"/>
      <c r="CSE299" s="755"/>
      <c r="CSF299" s="755"/>
      <c r="CSG299" s="755"/>
      <c r="CSH299" s="755"/>
      <c r="CSI299" s="755"/>
      <c r="CSJ299" s="755"/>
      <c r="CSK299" s="755"/>
      <c r="CSL299" s="755"/>
      <c r="CSM299" s="755"/>
      <c r="CSN299" s="755"/>
      <c r="CSO299" s="755"/>
      <c r="CSP299" s="755"/>
      <c r="CSQ299" s="755"/>
      <c r="CSR299" s="755"/>
      <c r="CSS299" s="755"/>
      <c r="CST299" s="755"/>
      <c r="CSU299" s="755"/>
      <c r="CSV299" s="755"/>
      <c r="CSW299" s="755"/>
      <c r="CSX299" s="755"/>
      <c r="CSY299" s="755"/>
      <c r="CSZ299" s="755"/>
      <c r="CTA299" s="755"/>
      <c r="CTB299" s="755"/>
      <c r="CTC299" s="755"/>
      <c r="CTD299" s="755"/>
      <c r="CTE299" s="755"/>
      <c r="CTF299" s="755"/>
      <c r="CTG299" s="755"/>
      <c r="CTH299" s="755"/>
      <c r="CTI299" s="755"/>
      <c r="CTJ299" s="755"/>
      <c r="CTK299" s="755"/>
      <c r="CTL299" s="755"/>
      <c r="CTM299" s="755"/>
      <c r="CTN299" s="755"/>
      <c r="CTO299" s="755"/>
      <c r="CTP299" s="755"/>
      <c r="CTQ299" s="755"/>
      <c r="CTR299" s="755"/>
      <c r="CTS299" s="755"/>
      <c r="CTT299" s="755"/>
      <c r="CTU299" s="755"/>
      <c r="CTV299" s="755"/>
      <c r="CTW299" s="755"/>
      <c r="CTX299" s="755"/>
      <c r="CTY299" s="755"/>
      <c r="CTZ299" s="755"/>
      <c r="CUA299" s="755"/>
      <c r="CUB299" s="755"/>
      <c r="CUC299" s="755"/>
      <c r="CUD299" s="755"/>
      <c r="CUE299" s="755"/>
      <c r="CUF299" s="755"/>
      <c r="CUG299" s="755"/>
      <c r="CUH299" s="755"/>
      <c r="CUI299" s="755"/>
      <c r="CUJ299" s="755"/>
      <c r="CUK299" s="755"/>
      <c r="CUL299" s="755"/>
      <c r="CUM299" s="755"/>
      <c r="CUN299" s="755"/>
      <c r="CUO299" s="755"/>
      <c r="CUP299" s="755"/>
      <c r="CUQ299" s="755"/>
      <c r="CUR299" s="755"/>
      <c r="CUS299" s="755"/>
      <c r="CUT299" s="755"/>
      <c r="CUU299" s="755"/>
      <c r="CUV299" s="755"/>
      <c r="CUW299" s="755"/>
      <c r="CUX299" s="755"/>
      <c r="CUY299" s="755"/>
      <c r="CUZ299" s="755"/>
      <c r="CVA299" s="755"/>
      <c r="CVB299" s="755"/>
      <c r="CVC299" s="755"/>
      <c r="CVD299" s="755"/>
      <c r="CVE299" s="755"/>
      <c r="CVF299" s="755"/>
      <c r="CVG299" s="755"/>
      <c r="CVH299" s="755"/>
      <c r="CVI299" s="755"/>
      <c r="CVJ299" s="755"/>
      <c r="CVK299" s="755"/>
      <c r="CVL299" s="755"/>
      <c r="CVM299" s="755"/>
      <c r="CVN299" s="755"/>
      <c r="CVO299" s="755"/>
      <c r="CVP299" s="755"/>
      <c r="CVQ299" s="755"/>
      <c r="CVR299" s="755"/>
      <c r="CVS299" s="755"/>
      <c r="CVT299" s="755"/>
      <c r="CVU299" s="755"/>
      <c r="CVV299" s="755"/>
      <c r="CVW299" s="755"/>
      <c r="CVX299" s="755"/>
      <c r="CVY299" s="755"/>
      <c r="CVZ299" s="755"/>
      <c r="CWA299" s="755"/>
      <c r="CWB299" s="755"/>
      <c r="CWC299" s="755"/>
      <c r="CWD299" s="755"/>
      <c r="CWE299" s="755"/>
      <c r="CWF299" s="755"/>
      <c r="CWG299" s="755"/>
      <c r="CWH299" s="755"/>
      <c r="CWI299" s="755"/>
      <c r="CWJ299" s="755"/>
      <c r="CWK299" s="755"/>
      <c r="CWL299" s="755"/>
      <c r="CWM299" s="755"/>
      <c r="CWN299" s="755"/>
      <c r="CWO299" s="755"/>
      <c r="CWP299" s="755"/>
      <c r="CWQ299" s="755"/>
      <c r="CWR299" s="755"/>
      <c r="CWS299" s="755"/>
      <c r="CWT299" s="755"/>
      <c r="CWU299" s="755"/>
      <c r="CWV299" s="755"/>
      <c r="CWW299" s="755"/>
      <c r="CWX299" s="755"/>
      <c r="CWY299" s="755"/>
      <c r="CWZ299" s="755"/>
      <c r="CXA299" s="755"/>
      <c r="CXB299" s="755"/>
      <c r="CXC299" s="755"/>
      <c r="CXD299" s="755"/>
      <c r="CXE299" s="755"/>
      <c r="CXF299" s="755"/>
      <c r="CXG299" s="755"/>
      <c r="CXH299" s="755"/>
      <c r="CXI299" s="755"/>
      <c r="CXJ299" s="755"/>
      <c r="CXK299" s="755"/>
      <c r="CXL299" s="755"/>
      <c r="CXM299" s="755"/>
      <c r="CXN299" s="755"/>
      <c r="CXO299" s="755"/>
      <c r="CXP299" s="755"/>
      <c r="CXQ299" s="755"/>
      <c r="CXR299" s="755"/>
      <c r="CXS299" s="755"/>
      <c r="CXT299" s="755"/>
      <c r="CXU299" s="755"/>
      <c r="CXV299" s="755"/>
      <c r="CXW299" s="755"/>
      <c r="CXX299" s="755"/>
      <c r="CXY299" s="755"/>
      <c r="CXZ299" s="755"/>
      <c r="CYA299" s="755"/>
      <c r="CYB299" s="755"/>
      <c r="CYC299" s="755"/>
      <c r="CYD299" s="755"/>
      <c r="CYE299" s="755"/>
      <c r="CYF299" s="755"/>
      <c r="CYG299" s="755"/>
      <c r="CYH299" s="755"/>
      <c r="CYI299" s="755"/>
      <c r="CYJ299" s="755"/>
      <c r="CYK299" s="755"/>
      <c r="CYL299" s="755"/>
      <c r="CYM299" s="755"/>
      <c r="CYN299" s="755"/>
      <c r="CYO299" s="755"/>
      <c r="CYP299" s="755"/>
      <c r="CYQ299" s="755"/>
      <c r="CYR299" s="755"/>
      <c r="CYS299" s="755"/>
      <c r="CYT299" s="755"/>
      <c r="CYU299" s="755"/>
      <c r="CYV299" s="755"/>
      <c r="CYW299" s="755"/>
      <c r="CYX299" s="755"/>
      <c r="CYY299" s="755"/>
      <c r="CYZ299" s="755"/>
      <c r="CZA299" s="755"/>
      <c r="CZB299" s="755"/>
      <c r="CZC299" s="755"/>
      <c r="CZD299" s="755"/>
      <c r="CZE299" s="755"/>
      <c r="CZF299" s="755"/>
      <c r="CZG299" s="755"/>
      <c r="CZH299" s="755"/>
      <c r="CZI299" s="755"/>
      <c r="CZJ299" s="755"/>
      <c r="CZK299" s="755"/>
      <c r="CZL299" s="755"/>
      <c r="CZM299" s="755"/>
      <c r="CZN299" s="755"/>
      <c r="CZO299" s="755"/>
      <c r="CZP299" s="755"/>
      <c r="CZQ299" s="755"/>
      <c r="CZR299" s="755"/>
      <c r="CZS299" s="755"/>
      <c r="CZT299" s="755"/>
      <c r="CZU299" s="755"/>
      <c r="CZV299" s="755"/>
      <c r="CZW299" s="755"/>
      <c r="CZX299" s="755"/>
      <c r="CZY299" s="755"/>
      <c r="CZZ299" s="755"/>
      <c r="DAA299" s="755"/>
      <c r="DAB299" s="755"/>
      <c r="DAC299" s="755"/>
      <c r="DAD299" s="755"/>
      <c r="DAE299" s="755"/>
      <c r="DAF299" s="755"/>
      <c r="DAG299" s="755"/>
      <c r="DAH299" s="755"/>
      <c r="DAI299" s="755"/>
      <c r="DAJ299" s="755"/>
      <c r="DAK299" s="755"/>
      <c r="DAL299" s="755"/>
      <c r="DAM299" s="755"/>
      <c r="DAN299" s="755"/>
      <c r="DAO299" s="755"/>
      <c r="DAP299" s="755"/>
      <c r="DAQ299" s="755"/>
      <c r="DAR299" s="755"/>
      <c r="DAS299" s="755"/>
      <c r="DAT299" s="755"/>
      <c r="DAU299" s="755"/>
      <c r="DAV299" s="755"/>
      <c r="DAW299" s="755"/>
      <c r="DAX299" s="755"/>
      <c r="DAY299" s="755"/>
      <c r="DAZ299" s="755"/>
      <c r="DBA299" s="755"/>
      <c r="DBB299" s="755"/>
      <c r="DBC299" s="755"/>
      <c r="DBD299" s="755"/>
      <c r="DBE299" s="755"/>
      <c r="DBF299" s="755"/>
      <c r="DBG299" s="755"/>
      <c r="DBH299" s="755"/>
      <c r="DBI299" s="755"/>
      <c r="DBJ299" s="755"/>
      <c r="DBK299" s="755"/>
      <c r="DBL299" s="755"/>
      <c r="DBM299" s="755"/>
      <c r="DBN299" s="755"/>
      <c r="DBO299" s="755"/>
      <c r="DBP299" s="755"/>
      <c r="DBQ299" s="755"/>
      <c r="DBR299" s="755"/>
      <c r="DBS299" s="755"/>
      <c r="DBT299" s="755"/>
      <c r="DBU299" s="755"/>
      <c r="DBV299" s="755"/>
      <c r="DBW299" s="755"/>
      <c r="DBX299" s="755"/>
      <c r="DBY299" s="755"/>
      <c r="DBZ299" s="755"/>
      <c r="DCA299" s="755"/>
      <c r="DCB299" s="755"/>
      <c r="DCC299" s="755"/>
      <c r="DCD299" s="755"/>
      <c r="DCE299" s="755"/>
      <c r="DCF299" s="755"/>
      <c r="DCG299" s="755"/>
      <c r="DCH299" s="755"/>
      <c r="DCI299" s="755"/>
      <c r="DCJ299" s="755"/>
      <c r="DCK299" s="755"/>
      <c r="DCL299" s="755"/>
      <c r="DCM299" s="755"/>
      <c r="DCN299" s="755"/>
      <c r="DCO299" s="755"/>
      <c r="DCP299" s="755"/>
      <c r="DCQ299" s="755"/>
      <c r="DCR299" s="755"/>
      <c r="DCS299" s="755"/>
      <c r="DCT299" s="755"/>
      <c r="DCU299" s="755"/>
      <c r="DCV299" s="755"/>
      <c r="DCW299" s="755"/>
      <c r="DCX299" s="755"/>
      <c r="DCY299" s="755"/>
      <c r="DCZ299" s="755"/>
      <c r="DDA299" s="755"/>
      <c r="DDB299" s="755"/>
      <c r="DDC299" s="755"/>
      <c r="DDD299" s="755"/>
      <c r="DDE299" s="755"/>
      <c r="DDF299" s="755"/>
      <c r="DDG299" s="755"/>
      <c r="DDH299" s="755"/>
      <c r="DDI299" s="755"/>
      <c r="DDJ299" s="755"/>
      <c r="DDK299" s="755"/>
      <c r="DDL299" s="755"/>
      <c r="DDM299" s="755"/>
      <c r="DDN299" s="755"/>
      <c r="DDO299" s="755"/>
      <c r="DDP299" s="755"/>
      <c r="DDQ299" s="755"/>
      <c r="DDR299" s="755"/>
      <c r="DDS299" s="755"/>
      <c r="DDT299" s="755"/>
      <c r="DDU299" s="755"/>
      <c r="DDV299" s="755"/>
      <c r="DDW299" s="755"/>
      <c r="DDX299" s="755"/>
      <c r="DDY299" s="755"/>
      <c r="DDZ299" s="755"/>
      <c r="DEA299" s="755"/>
      <c r="DEB299" s="755"/>
      <c r="DEC299" s="755"/>
      <c r="DED299" s="755"/>
      <c r="DEE299" s="755"/>
      <c r="DEF299" s="755"/>
      <c r="DEG299" s="755"/>
      <c r="DEH299" s="755"/>
      <c r="DEI299" s="755"/>
      <c r="DEJ299" s="755"/>
      <c r="DEK299" s="755"/>
      <c r="DEL299" s="755"/>
      <c r="DEM299" s="755"/>
      <c r="DEN299" s="755"/>
      <c r="DEO299" s="755"/>
      <c r="DEP299" s="755"/>
      <c r="DEQ299" s="755"/>
      <c r="DER299" s="755"/>
      <c r="DES299" s="755"/>
      <c r="DET299" s="755"/>
      <c r="DEU299" s="755"/>
      <c r="DEV299" s="755"/>
      <c r="DEW299" s="755"/>
      <c r="DEX299" s="755"/>
      <c r="DEY299" s="755"/>
      <c r="DEZ299" s="755"/>
      <c r="DFA299" s="755"/>
      <c r="DFB299" s="755"/>
      <c r="DFC299" s="755"/>
      <c r="DFD299" s="755"/>
      <c r="DFE299" s="755"/>
      <c r="DFF299" s="755"/>
      <c r="DFG299" s="755"/>
      <c r="DFH299" s="755"/>
      <c r="DFI299" s="755"/>
      <c r="DFJ299" s="755"/>
      <c r="DFK299" s="755"/>
      <c r="DFL299" s="755"/>
      <c r="DFM299" s="755"/>
      <c r="DFN299" s="755"/>
      <c r="DFO299" s="755"/>
      <c r="DFP299" s="755"/>
      <c r="DFQ299" s="755"/>
      <c r="DFR299" s="755"/>
      <c r="DFS299" s="755"/>
      <c r="DFT299" s="755"/>
      <c r="DFU299" s="755"/>
      <c r="DFV299" s="755"/>
      <c r="DFW299" s="755"/>
      <c r="DFX299" s="755"/>
      <c r="DFY299" s="755"/>
      <c r="DFZ299" s="755"/>
      <c r="DGA299" s="755"/>
      <c r="DGB299" s="755"/>
      <c r="DGC299" s="755"/>
      <c r="DGD299" s="755"/>
      <c r="DGE299" s="755"/>
      <c r="DGF299" s="755"/>
      <c r="DGG299" s="755"/>
      <c r="DGH299" s="755"/>
      <c r="DGI299" s="755"/>
      <c r="DGJ299" s="755"/>
      <c r="DGK299" s="755"/>
      <c r="DGL299" s="755"/>
      <c r="DGM299" s="755"/>
      <c r="DGN299" s="755"/>
      <c r="DGO299" s="755"/>
      <c r="DGP299" s="755"/>
      <c r="DGQ299" s="755"/>
      <c r="DGR299" s="755"/>
      <c r="DGS299" s="755"/>
      <c r="DGT299" s="755"/>
      <c r="DGU299" s="755"/>
      <c r="DGV299" s="755"/>
      <c r="DGW299" s="755"/>
      <c r="DGX299" s="755"/>
      <c r="DGY299" s="755"/>
      <c r="DGZ299" s="755"/>
      <c r="DHA299" s="755"/>
      <c r="DHB299" s="755"/>
      <c r="DHC299" s="755"/>
      <c r="DHD299" s="755"/>
      <c r="DHE299" s="755"/>
      <c r="DHF299" s="755"/>
      <c r="DHG299" s="755"/>
      <c r="DHH299" s="755"/>
      <c r="DHI299" s="755"/>
      <c r="DHJ299" s="755"/>
      <c r="DHK299" s="755"/>
      <c r="DHL299" s="755"/>
      <c r="DHM299" s="755"/>
      <c r="DHN299" s="755"/>
      <c r="DHO299" s="755"/>
      <c r="DHP299" s="755"/>
      <c r="DHQ299" s="755"/>
      <c r="DHR299" s="755"/>
      <c r="DHS299" s="755"/>
      <c r="DHT299" s="755"/>
      <c r="DHU299" s="755"/>
      <c r="DHV299" s="755"/>
      <c r="DHW299" s="755"/>
      <c r="DHX299" s="755"/>
      <c r="DHY299" s="755"/>
      <c r="DHZ299" s="755"/>
      <c r="DIA299" s="755"/>
      <c r="DIB299" s="755"/>
      <c r="DIC299" s="755"/>
      <c r="DID299" s="755"/>
      <c r="DIE299" s="755"/>
      <c r="DIF299" s="755"/>
      <c r="DIG299" s="755"/>
      <c r="DIH299" s="755"/>
      <c r="DII299" s="755"/>
      <c r="DIJ299" s="755"/>
      <c r="DIK299" s="755"/>
      <c r="DIL299" s="755"/>
      <c r="DIM299" s="755"/>
      <c r="DIN299" s="755"/>
      <c r="DIO299" s="755"/>
      <c r="DIP299" s="755"/>
      <c r="DIQ299" s="755"/>
      <c r="DIR299" s="755"/>
      <c r="DIS299" s="755"/>
      <c r="DIT299" s="755"/>
      <c r="DIU299" s="755"/>
      <c r="DIV299" s="755"/>
      <c r="DIW299" s="755"/>
      <c r="DIX299" s="755"/>
      <c r="DIY299" s="755"/>
      <c r="DIZ299" s="755"/>
      <c r="DJA299" s="755"/>
      <c r="DJB299" s="755"/>
      <c r="DJC299" s="755"/>
      <c r="DJD299" s="755"/>
      <c r="DJE299" s="755"/>
      <c r="DJF299" s="755"/>
      <c r="DJG299" s="755"/>
      <c r="DJH299" s="755"/>
      <c r="DJI299" s="755"/>
      <c r="DJJ299" s="755"/>
      <c r="DJK299" s="755"/>
      <c r="DJL299" s="755"/>
      <c r="DJM299" s="755"/>
      <c r="DJN299" s="755"/>
      <c r="DJO299" s="755"/>
      <c r="DJP299" s="755"/>
      <c r="DJQ299" s="755"/>
      <c r="DJR299" s="755"/>
      <c r="DJS299" s="755"/>
      <c r="DJT299" s="755"/>
      <c r="DJU299" s="755"/>
      <c r="DJV299" s="755"/>
      <c r="DJW299" s="755"/>
      <c r="DJX299" s="755"/>
      <c r="DJY299" s="755"/>
      <c r="DJZ299" s="755"/>
      <c r="DKA299" s="755"/>
      <c r="DKB299" s="755"/>
      <c r="DKC299" s="755"/>
      <c r="DKD299" s="755"/>
      <c r="DKE299" s="755"/>
      <c r="DKF299" s="755"/>
      <c r="DKG299" s="755"/>
      <c r="DKH299" s="755"/>
      <c r="DKI299" s="755"/>
      <c r="DKJ299" s="755"/>
      <c r="DKK299" s="755"/>
      <c r="DKL299" s="755"/>
      <c r="DKM299" s="755"/>
      <c r="DKN299" s="755"/>
      <c r="DKO299" s="755"/>
      <c r="DKP299" s="755"/>
      <c r="DKQ299" s="755"/>
      <c r="DKR299" s="755"/>
      <c r="DKS299" s="755"/>
      <c r="DKT299" s="755"/>
      <c r="DKU299" s="755"/>
      <c r="DKV299" s="755"/>
      <c r="DKW299" s="755"/>
      <c r="DKX299" s="755"/>
      <c r="DKY299" s="755"/>
      <c r="DKZ299" s="755"/>
      <c r="DLA299" s="755"/>
      <c r="DLB299" s="755"/>
      <c r="DLC299" s="755"/>
      <c r="DLD299" s="755"/>
      <c r="DLE299" s="755"/>
      <c r="DLF299" s="755"/>
      <c r="DLG299" s="755"/>
      <c r="DLH299" s="755"/>
      <c r="DLI299" s="755"/>
      <c r="DLJ299" s="755"/>
      <c r="DLK299" s="755"/>
      <c r="DLL299" s="755"/>
      <c r="DLM299" s="755"/>
      <c r="DLN299" s="755"/>
      <c r="DLO299" s="755"/>
      <c r="DLP299" s="755"/>
      <c r="DLQ299" s="755"/>
      <c r="DLR299" s="755"/>
      <c r="DLS299" s="755"/>
      <c r="DLT299" s="755"/>
      <c r="DLU299" s="755"/>
      <c r="DLV299" s="755"/>
      <c r="DLW299" s="755"/>
      <c r="DLX299" s="755"/>
      <c r="DLY299" s="755"/>
      <c r="DLZ299" s="755"/>
      <c r="DMA299" s="755"/>
      <c r="DMB299" s="755"/>
      <c r="DMC299" s="755"/>
      <c r="DMD299" s="755"/>
      <c r="DME299" s="755"/>
      <c r="DMF299" s="755"/>
      <c r="DMG299" s="755"/>
      <c r="DMH299" s="755"/>
      <c r="DMI299" s="755"/>
      <c r="DMJ299" s="755"/>
      <c r="DMK299" s="755"/>
      <c r="DML299" s="755"/>
      <c r="DMM299" s="755"/>
      <c r="DMN299" s="755"/>
      <c r="DMO299" s="755"/>
      <c r="DMP299" s="755"/>
      <c r="DMQ299" s="755"/>
      <c r="DMR299" s="755"/>
      <c r="DMS299" s="755"/>
      <c r="DMT299" s="755"/>
      <c r="DMU299" s="755"/>
      <c r="DMV299" s="755"/>
      <c r="DMW299" s="755"/>
      <c r="DMX299" s="755"/>
      <c r="DMY299" s="755"/>
      <c r="DMZ299" s="755"/>
      <c r="DNA299" s="755"/>
      <c r="DNB299" s="755"/>
      <c r="DNC299" s="755"/>
      <c r="DND299" s="755"/>
      <c r="DNE299" s="755"/>
      <c r="DNF299" s="755"/>
      <c r="DNG299" s="755"/>
      <c r="DNH299" s="755"/>
      <c r="DNI299" s="755"/>
      <c r="DNJ299" s="755"/>
      <c r="DNK299" s="755"/>
      <c r="DNL299" s="755"/>
      <c r="DNM299" s="755"/>
      <c r="DNN299" s="755"/>
      <c r="DNO299" s="755"/>
      <c r="DNP299" s="755"/>
      <c r="DNQ299" s="755"/>
      <c r="DNR299" s="755"/>
      <c r="DNS299" s="755"/>
      <c r="DNT299" s="755"/>
      <c r="DNU299" s="755"/>
      <c r="DNV299" s="755"/>
      <c r="DNW299" s="755"/>
      <c r="DNX299" s="755"/>
      <c r="DNY299" s="755"/>
      <c r="DNZ299" s="755"/>
      <c r="DOA299" s="755"/>
      <c r="DOB299" s="755"/>
      <c r="DOC299" s="755"/>
      <c r="DOD299" s="755"/>
      <c r="DOE299" s="755"/>
      <c r="DOF299" s="755"/>
      <c r="DOG299" s="755"/>
      <c r="DOH299" s="755"/>
      <c r="DOI299" s="755"/>
      <c r="DOJ299" s="755"/>
      <c r="DOK299" s="755"/>
      <c r="DOL299" s="755"/>
      <c r="DOM299" s="755"/>
      <c r="DON299" s="755"/>
      <c r="DOO299" s="755"/>
      <c r="DOP299" s="755"/>
      <c r="DOQ299" s="755"/>
      <c r="DOR299" s="755"/>
      <c r="DOS299" s="755"/>
      <c r="DOT299" s="755"/>
      <c r="DOU299" s="755"/>
      <c r="DOV299" s="755"/>
      <c r="DOW299" s="755"/>
      <c r="DOX299" s="755"/>
      <c r="DOY299" s="755"/>
      <c r="DOZ299" s="755"/>
      <c r="DPA299" s="755"/>
      <c r="DPB299" s="755"/>
      <c r="DPC299" s="755"/>
      <c r="DPD299" s="755"/>
      <c r="DPE299" s="755"/>
      <c r="DPF299" s="755"/>
      <c r="DPG299" s="755"/>
      <c r="DPH299" s="755"/>
      <c r="DPI299" s="755"/>
      <c r="DPJ299" s="755"/>
      <c r="DPK299" s="755"/>
      <c r="DPL299" s="755"/>
      <c r="DPM299" s="755"/>
      <c r="DPN299" s="755"/>
      <c r="DPO299" s="755"/>
      <c r="DPP299" s="755"/>
      <c r="DPQ299" s="755"/>
      <c r="DPR299" s="755"/>
      <c r="DPS299" s="755"/>
      <c r="DPT299" s="755"/>
      <c r="DPU299" s="755"/>
      <c r="DPV299" s="755"/>
      <c r="DPW299" s="755"/>
      <c r="DPX299" s="755"/>
      <c r="DPY299" s="755"/>
      <c r="DPZ299" s="755"/>
      <c r="DQA299" s="755"/>
      <c r="DQB299" s="755"/>
      <c r="DQC299" s="755"/>
      <c r="DQD299" s="755"/>
      <c r="DQE299" s="755"/>
      <c r="DQF299" s="755"/>
      <c r="DQG299" s="755"/>
      <c r="DQH299" s="755"/>
      <c r="DQI299" s="755"/>
      <c r="DQJ299" s="755"/>
      <c r="DQK299" s="755"/>
      <c r="DQL299" s="755"/>
      <c r="DQM299" s="755"/>
      <c r="DQN299" s="755"/>
      <c r="DQO299" s="755"/>
      <c r="DQP299" s="755"/>
      <c r="DQQ299" s="755"/>
      <c r="DQR299" s="755"/>
      <c r="DQS299" s="755"/>
      <c r="DQT299" s="755"/>
      <c r="DQU299" s="755"/>
      <c r="DQV299" s="755"/>
      <c r="DQW299" s="755"/>
      <c r="DQX299" s="755"/>
      <c r="DQY299" s="755"/>
      <c r="DQZ299" s="755"/>
      <c r="DRA299" s="755"/>
      <c r="DRB299" s="755"/>
      <c r="DRC299" s="755"/>
      <c r="DRD299" s="755"/>
      <c r="DRE299" s="755"/>
      <c r="DRF299" s="755"/>
      <c r="DRG299" s="755"/>
      <c r="DRH299" s="755"/>
      <c r="DRI299" s="755"/>
      <c r="DRJ299" s="755"/>
      <c r="DRK299" s="755"/>
      <c r="DRL299" s="755"/>
      <c r="DRM299" s="755"/>
      <c r="DRN299" s="755"/>
      <c r="DRO299" s="755"/>
      <c r="DRP299" s="755"/>
      <c r="DRQ299" s="755"/>
      <c r="DRR299" s="755"/>
      <c r="DRS299" s="755"/>
      <c r="DRT299" s="755"/>
      <c r="DRU299" s="755"/>
      <c r="DRV299" s="755"/>
      <c r="DRW299" s="755"/>
      <c r="DRX299" s="755"/>
      <c r="DRY299" s="755"/>
      <c r="DRZ299" s="755"/>
      <c r="DSA299" s="755"/>
      <c r="DSB299" s="755"/>
      <c r="DSC299" s="755"/>
      <c r="DSD299" s="755"/>
      <c r="DSE299" s="755"/>
      <c r="DSF299" s="755"/>
      <c r="DSG299" s="755"/>
      <c r="DSH299" s="755"/>
      <c r="DSI299" s="755"/>
      <c r="DSJ299" s="755"/>
      <c r="DSK299" s="755"/>
      <c r="DSL299" s="755"/>
      <c r="DSM299" s="755"/>
      <c r="DSN299" s="755"/>
      <c r="DSO299" s="755"/>
      <c r="DSP299" s="755"/>
      <c r="DSQ299" s="755"/>
      <c r="DSR299" s="755"/>
      <c r="DSS299" s="755"/>
      <c r="DST299" s="755"/>
      <c r="DSU299" s="755"/>
      <c r="DSV299" s="755"/>
      <c r="DSW299" s="755"/>
      <c r="DSX299" s="755"/>
      <c r="DSY299" s="755"/>
      <c r="DSZ299" s="755"/>
      <c r="DTA299" s="755"/>
      <c r="DTB299" s="755"/>
      <c r="DTC299" s="755"/>
      <c r="DTD299" s="755"/>
      <c r="DTE299" s="755"/>
      <c r="DTF299" s="755"/>
      <c r="DTG299" s="755"/>
      <c r="DTH299" s="755"/>
      <c r="DTI299" s="755"/>
      <c r="DTJ299" s="755"/>
      <c r="DTK299" s="755"/>
      <c r="DTL299" s="755"/>
      <c r="DTM299" s="755"/>
      <c r="DTN299" s="755"/>
      <c r="DTO299" s="755"/>
      <c r="DTP299" s="755"/>
      <c r="DTQ299" s="755"/>
      <c r="DTR299" s="755"/>
      <c r="DTS299" s="755"/>
      <c r="DTT299" s="755"/>
      <c r="DTU299" s="755"/>
      <c r="DTV299" s="755"/>
      <c r="DTW299" s="755"/>
      <c r="DTX299" s="755"/>
      <c r="DTY299" s="755"/>
      <c r="DTZ299" s="755"/>
      <c r="DUA299" s="755"/>
      <c r="DUB299" s="755"/>
      <c r="DUC299" s="755"/>
      <c r="DUD299" s="755"/>
      <c r="DUE299" s="755"/>
      <c r="DUF299" s="755"/>
      <c r="DUG299" s="755"/>
      <c r="DUH299" s="755"/>
      <c r="DUI299" s="755"/>
      <c r="DUJ299" s="755"/>
      <c r="DUK299" s="755"/>
      <c r="DUL299" s="755"/>
      <c r="DUM299" s="755"/>
      <c r="DUN299" s="755"/>
      <c r="DUO299" s="755"/>
      <c r="DUP299" s="755"/>
      <c r="DUQ299" s="755"/>
      <c r="DUR299" s="755"/>
      <c r="DUS299" s="755"/>
      <c r="DUT299" s="755"/>
      <c r="DUU299" s="755"/>
      <c r="DUV299" s="755"/>
      <c r="DUW299" s="755"/>
      <c r="DUX299" s="755"/>
      <c r="DUY299" s="755"/>
      <c r="DUZ299" s="755"/>
      <c r="DVA299" s="755"/>
      <c r="DVB299" s="755"/>
      <c r="DVC299" s="755"/>
      <c r="DVD299" s="755"/>
      <c r="DVE299" s="755"/>
      <c r="DVF299" s="755"/>
      <c r="DVG299" s="755"/>
      <c r="DVH299" s="755"/>
      <c r="DVI299" s="755"/>
      <c r="DVJ299" s="755"/>
      <c r="DVK299" s="755"/>
      <c r="DVL299" s="755"/>
      <c r="DVM299" s="755"/>
      <c r="DVN299" s="755"/>
      <c r="DVO299" s="755"/>
      <c r="DVP299" s="755"/>
      <c r="DVQ299" s="755"/>
      <c r="DVR299" s="755"/>
      <c r="DVS299" s="755"/>
      <c r="DVT299" s="755"/>
      <c r="DVU299" s="755"/>
      <c r="DVV299" s="755"/>
      <c r="DVW299" s="755"/>
      <c r="DVX299" s="755"/>
      <c r="DVY299" s="755"/>
      <c r="DVZ299" s="755"/>
      <c r="DWA299" s="755"/>
      <c r="DWB299" s="755"/>
      <c r="DWC299" s="755"/>
      <c r="DWD299" s="755"/>
      <c r="DWE299" s="755"/>
      <c r="DWF299" s="755"/>
      <c r="DWG299" s="755"/>
      <c r="DWH299" s="755"/>
      <c r="DWI299" s="755"/>
      <c r="DWJ299" s="755"/>
      <c r="DWK299" s="755"/>
      <c r="DWL299" s="755"/>
      <c r="DWM299" s="755"/>
      <c r="DWN299" s="755"/>
      <c r="DWO299" s="755"/>
      <c r="DWP299" s="755"/>
      <c r="DWQ299" s="755"/>
      <c r="DWR299" s="755"/>
      <c r="DWS299" s="755"/>
      <c r="DWT299" s="755"/>
      <c r="DWU299" s="755"/>
      <c r="DWV299" s="755"/>
      <c r="DWW299" s="755"/>
      <c r="DWX299" s="755"/>
      <c r="DWY299" s="755"/>
      <c r="DWZ299" s="755"/>
      <c r="DXA299" s="755"/>
      <c r="DXB299" s="755"/>
      <c r="DXC299" s="755"/>
      <c r="DXD299" s="755"/>
      <c r="DXE299" s="755"/>
      <c r="DXF299" s="755"/>
      <c r="DXG299" s="755"/>
      <c r="DXH299" s="755"/>
      <c r="DXI299" s="755"/>
      <c r="DXJ299" s="755"/>
      <c r="DXK299" s="755"/>
      <c r="DXL299" s="755"/>
      <c r="DXM299" s="755"/>
      <c r="DXN299" s="755"/>
      <c r="DXO299" s="755"/>
      <c r="DXP299" s="755"/>
      <c r="DXQ299" s="755"/>
      <c r="DXR299" s="755"/>
      <c r="DXS299" s="755"/>
      <c r="DXT299" s="755"/>
      <c r="DXU299" s="755"/>
      <c r="DXV299" s="755"/>
      <c r="DXW299" s="755"/>
      <c r="DXX299" s="755"/>
      <c r="DXY299" s="755"/>
      <c r="DXZ299" s="755"/>
      <c r="DYA299" s="755"/>
      <c r="DYB299" s="755"/>
      <c r="DYC299" s="755"/>
      <c r="DYD299" s="755"/>
      <c r="DYE299" s="755"/>
      <c r="DYF299" s="755"/>
      <c r="DYG299" s="755"/>
      <c r="DYH299" s="755"/>
      <c r="DYI299" s="755"/>
      <c r="DYJ299" s="755"/>
      <c r="DYK299" s="755"/>
      <c r="DYL299" s="755"/>
      <c r="DYM299" s="755"/>
      <c r="DYN299" s="755"/>
      <c r="DYO299" s="755"/>
      <c r="DYP299" s="755"/>
      <c r="DYQ299" s="755"/>
      <c r="DYR299" s="755"/>
      <c r="DYS299" s="755"/>
      <c r="DYT299" s="755"/>
      <c r="DYU299" s="755"/>
      <c r="DYV299" s="755"/>
      <c r="DYW299" s="755"/>
      <c r="DYX299" s="755"/>
      <c r="DYY299" s="755"/>
      <c r="DYZ299" s="755"/>
      <c r="DZA299" s="755"/>
      <c r="DZB299" s="755"/>
      <c r="DZC299" s="755"/>
      <c r="DZD299" s="755"/>
      <c r="DZE299" s="755"/>
      <c r="DZF299" s="755"/>
      <c r="DZG299" s="755"/>
      <c r="DZH299" s="755"/>
      <c r="DZI299" s="755"/>
      <c r="DZJ299" s="755"/>
      <c r="DZK299" s="755"/>
      <c r="DZL299" s="755"/>
      <c r="DZM299" s="755"/>
      <c r="DZN299" s="755"/>
      <c r="DZO299" s="755"/>
      <c r="DZP299" s="755"/>
      <c r="DZQ299" s="755"/>
      <c r="DZR299" s="755"/>
      <c r="DZS299" s="755"/>
      <c r="DZT299" s="755"/>
      <c r="DZU299" s="755"/>
      <c r="DZV299" s="755"/>
      <c r="DZW299" s="755"/>
      <c r="DZX299" s="755"/>
      <c r="DZY299" s="755"/>
      <c r="DZZ299" s="755"/>
      <c r="EAA299" s="755"/>
      <c r="EAB299" s="755"/>
      <c r="EAC299" s="755"/>
      <c r="EAD299" s="755"/>
      <c r="EAE299" s="755"/>
      <c r="EAF299" s="755"/>
      <c r="EAG299" s="755"/>
      <c r="EAH299" s="755"/>
      <c r="EAI299" s="755"/>
      <c r="EAJ299" s="755"/>
      <c r="EAK299" s="755"/>
      <c r="EAL299" s="755"/>
      <c r="EAM299" s="755"/>
      <c r="EAN299" s="755"/>
      <c r="EAO299" s="755"/>
      <c r="EAP299" s="755"/>
      <c r="EAQ299" s="755"/>
      <c r="EAR299" s="755"/>
      <c r="EAS299" s="755"/>
      <c r="EAT299" s="755"/>
      <c r="EAU299" s="755"/>
      <c r="EAV299" s="755"/>
      <c r="EAW299" s="755"/>
      <c r="EAX299" s="755"/>
      <c r="EAY299" s="755"/>
      <c r="EAZ299" s="755"/>
      <c r="EBA299" s="755"/>
      <c r="EBB299" s="755"/>
      <c r="EBC299" s="755"/>
      <c r="EBD299" s="755"/>
      <c r="EBE299" s="755"/>
      <c r="EBF299" s="755"/>
      <c r="EBG299" s="755"/>
      <c r="EBH299" s="755"/>
      <c r="EBI299" s="755"/>
      <c r="EBJ299" s="755"/>
      <c r="EBK299" s="755"/>
      <c r="EBL299" s="755"/>
      <c r="EBM299" s="755"/>
      <c r="EBN299" s="755"/>
      <c r="EBO299" s="755"/>
      <c r="EBP299" s="755"/>
      <c r="EBQ299" s="755"/>
      <c r="EBR299" s="755"/>
      <c r="EBS299" s="755"/>
      <c r="EBT299" s="755"/>
      <c r="EBU299" s="755"/>
      <c r="EBV299" s="755"/>
      <c r="EBW299" s="755"/>
      <c r="EBX299" s="755"/>
      <c r="EBY299" s="755"/>
      <c r="EBZ299" s="755"/>
      <c r="ECA299" s="755"/>
      <c r="ECB299" s="755"/>
      <c r="ECC299" s="755"/>
      <c r="ECD299" s="755"/>
      <c r="ECE299" s="755"/>
      <c r="ECF299" s="755"/>
      <c r="ECG299" s="755"/>
      <c r="ECH299" s="755"/>
      <c r="ECI299" s="755"/>
      <c r="ECJ299" s="755"/>
      <c r="ECK299" s="755"/>
      <c r="ECL299" s="755"/>
      <c r="ECM299" s="755"/>
      <c r="ECN299" s="755"/>
      <c r="ECO299" s="755"/>
      <c r="ECP299" s="755"/>
      <c r="ECQ299" s="755"/>
      <c r="ECR299" s="755"/>
      <c r="ECS299" s="755"/>
      <c r="ECT299" s="755"/>
      <c r="ECU299" s="755"/>
      <c r="ECV299" s="755"/>
      <c r="ECW299" s="755"/>
      <c r="ECX299" s="755"/>
      <c r="ECY299" s="755"/>
      <c r="ECZ299" s="755"/>
      <c r="EDA299" s="755"/>
      <c r="EDB299" s="755"/>
      <c r="EDC299" s="755"/>
      <c r="EDD299" s="755"/>
      <c r="EDE299" s="755"/>
      <c r="EDF299" s="755"/>
      <c r="EDG299" s="755"/>
      <c r="EDH299" s="755"/>
      <c r="EDI299" s="755"/>
      <c r="EDJ299" s="755"/>
      <c r="EDK299" s="755"/>
      <c r="EDL299" s="755"/>
      <c r="EDM299" s="755"/>
      <c r="EDN299" s="755"/>
      <c r="EDO299" s="755"/>
      <c r="EDP299" s="755"/>
      <c r="EDQ299" s="755"/>
      <c r="EDR299" s="755"/>
      <c r="EDS299" s="755"/>
      <c r="EDT299" s="755"/>
      <c r="EDU299" s="755"/>
      <c r="EDV299" s="755"/>
      <c r="EDW299" s="755"/>
      <c r="EDX299" s="755"/>
      <c r="EDY299" s="755"/>
      <c r="EDZ299" s="755"/>
      <c r="EEA299" s="755"/>
      <c r="EEB299" s="755"/>
      <c r="EEC299" s="755"/>
      <c r="EED299" s="755"/>
      <c r="EEE299" s="755"/>
      <c r="EEF299" s="755"/>
      <c r="EEG299" s="755"/>
      <c r="EEH299" s="755"/>
      <c r="EEI299" s="755"/>
      <c r="EEJ299" s="755"/>
      <c r="EEK299" s="755"/>
      <c r="EEL299" s="755"/>
      <c r="EEM299" s="755"/>
      <c r="EEN299" s="755"/>
      <c r="EEO299" s="755"/>
      <c r="EEP299" s="755"/>
      <c r="EEQ299" s="755"/>
      <c r="EER299" s="755"/>
      <c r="EES299" s="755"/>
      <c r="EET299" s="755"/>
      <c r="EEU299" s="755"/>
      <c r="EEV299" s="755"/>
      <c r="EEW299" s="755"/>
      <c r="EEX299" s="755"/>
      <c r="EEY299" s="755"/>
      <c r="EEZ299" s="755"/>
      <c r="EFA299" s="755"/>
      <c r="EFB299" s="755"/>
      <c r="EFC299" s="755"/>
      <c r="EFD299" s="755"/>
      <c r="EFE299" s="755"/>
      <c r="EFF299" s="755"/>
      <c r="EFG299" s="755"/>
      <c r="EFH299" s="755"/>
      <c r="EFI299" s="755"/>
      <c r="EFJ299" s="755"/>
      <c r="EFK299" s="755"/>
      <c r="EFL299" s="755"/>
      <c r="EFM299" s="755"/>
      <c r="EFN299" s="755"/>
      <c r="EFO299" s="755"/>
      <c r="EFP299" s="755"/>
      <c r="EFQ299" s="755"/>
      <c r="EFR299" s="755"/>
      <c r="EFS299" s="755"/>
      <c r="EFT299" s="755"/>
      <c r="EFU299" s="755"/>
      <c r="EFV299" s="755"/>
      <c r="EFW299" s="755"/>
      <c r="EFX299" s="755"/>
      <c r="EFY299" s="755"/>
      <c r="EFZ299" s="755"/>
      <c r="EGA299" s="755"/>
      <c r="EGB299" s="755"/>
      <c r="EGC299" s="755"/>
      <c r="EGD299" s="755"/>
      <c r="EGE299" s="755"/>
      <c r="EGF299" s="755"/>
      <c r="EGG299" s="755"/>
      <c r="EGH299" s="755"/>
      <c r="EGI299" s="755"/>
      <c r="EGJ299" s="755"/>
      <c r="EGK299" s="755"/>
      <c r="EGL299" s="755"/>
      <c r="EGM299" s="755"/>
      <c r="EGN299" s="755"/>
      <c r="EGO299" s="755"/>
      <c r="EGP299" s="755"/>
      <c r="EGQ299" s="755"/>
      <c r="EGR299" s="755"/>
      <c r="EGS299" s="755"/>
      <c r="EGT299" s="755"/>
      <c r="EGU299" s="755"/>
      <c r="EGV299" s="755"/>
      <c r="EGW299" s="755"/>
      <c r="EGX299" s="755"/>
      <c r="EGY299" s="755"/>
      <c r="EGZ299" s="755"/>
      <c r="EHA299" s="755"/>
      <c r="EHB299" s="755"/>
      <c r="EHC299" s="755"/>
      <c r="EHD299" s="755"/>
      <c r="EHE299" s="755"/>
      <c r="EHF299" s="755"/>
      <c r="EHG299" s="755"/>
      <c r="EHH299" s="755"/>
      <c r="EHI299" s="755"/>
      <c r="EHJ299" s="755"/>
      <c r="EHK299" s="755"/>
      <c r="EHL299" s="755"/>
      <c r="EHM299" s="755"/>
      <c r="EHN299" s="755"/>
      <c r="EHO299" s="755"/>
      <c r="EHP299" s="755"/>
      <c r="EHQ299" s="755"/>
      <c r="EHR299" s="755"/>
      <c r="EHS299" s="755"/>
      <c r="EHT299" s="755"/>
      <c r="EHU299" s="755"/>
      <c r="EHV299" s="755"/>
      <c r="EHW299" s="755"/>
      <c r="EHX299" s="755"/>
      <c r="EHY299" s="755"/>
      <c r="EHZ299" s="755"/>
      <c r="EIA299" s="755"/>
      <c r="EIB299" s="755"/>
      <c r="EIC299" s="755"/>
      <c r="EID299" s="755"/>
      <c r="EIE299" s="755"/>
      <c r="EIF299" s="755"/>
      <c r="EIG299" s="755"/>
      <c r="EIH299" s="755"/>
      <c r="EII299" s="755"/>
      <c r="EIJ299" s="755"/>
      <c r="EIK299" s="755"/>
      <c r="EIL299" s="755"/>
      <c r="EIM299" s="755"/>
      <c r="EIN299" s="755"/>
      <c r="EIO299" s="755"/>
      <c r="EIP299" s="755"/>
      <c r="EIQ299" s="755"/>
      <c r="EIR299" s="755"/>
      <c r="EIS299" s="755"/>
      <c r="EIT299" s="755"/>
      <c r="EIU299" s="755"/>
      <c r="EIV299" s="755"/>
      <c r="EIW299" s="755"/>
      <c r="EIX299" s="755"/>
      <c r="EIY299" s="755"/>
      <c r="EIZ299" s="755"/>
      <c r="EJA299" s="755"/>
      <c r="EJB299" s="755"/>
      <c r="EJC299" s="755"/>
      <c r="EJD299" s="755"/>
      <c r="EJE299" s="755"/>
      <c r="EJF299" s="755"/>
      <c r="EJG299" s="755"/>
      <c r="EJH299" s="755"/>
      <c r="EJI299" s="755"/>
      <c r="EJJ299" s="755"/>
      <c r="EJK299" s="755"/>
      <c r="EJL299" s="755"/>
      <c r="EJM299" s="755"/>
      <c r="EJN299" s="755"/>
      <c r="EJO299" s="755"/>
      <c r="EJP299" s="755"/>
      <c r="EJQ299" s="755"/>
      <c r="EJR299" s="755"/>
      <c r="EJS299" s="755"/>
      <c r="EJT299" s="755"/>
      <c r="EJU299" s="755"/>
      <c r="EJV299" s="755"/>
      <c r="EJW299" s="755"/>
      <c r="EJX299" s="755"/>
      <c r="EJY299" s="755"/>
      <c r="EJZ299" s="755"/>
      <c r="EKA299" s="755"/>
      <c r="EKB299" s="755"/>
      <c r="EKC299" s="755"/>
      <c r="EKD299" s="755"/>
      <c r="EKE299" s="755"/>
      <c r="EKF299" s="755"/>
      <c r="EKG299" s="755"/>
      <c r="EKH299" s="755"/>
      <c r="EKI299" s="755"/>
      <c r="EKJ299" s="755"/>
      <c r="EKK299" s="755"/>
      <c r="EKL299" s="755"/>
      <c r="EKM299" s="755"/>
      <c r="EKN299" s="755"/>
      <c r="EKO299" s="755"/>
      <c r="EKP299" s="755"/>
      <c r="EKQ299" s="755"/>
      <c r="EKR299" s="755"/>
      <c r="EKS299" s="755"/>
      <c r="EKT299" s="755"/>
      <c r="EKU299" s="755"/>
      <c r="EKV299" s="755"/>
      <c r="EKW299" s="755"/>
      <c r="EKX299" s="755"/>
      <c r="EKY299" s="755"/>
      <c r="EKZ299" s="755"/>
      <c r="ELA299" s="755"/>
      <c r="ELB299" s="755"/>
      <c r="ELC299" s="755"/>
      <c r="ELD299" s="755"/>
      <c r="ELE299" s="755"/>
      <c r="ELF299" s="755"/>
      <c r="ELG299" s="755"/>
      <c r="ELH299" s="755"/>
      <c r="ELI299" s="755"/>
      <c r="ELJ299" s="755"/>
      <c r="ELK299" s="755"/>
      <c r="ELL299" s="755"/>
      <c r="ELM299" s="755"/>
      <c r="ELN299" s="755"/>
      <c r="ELO299" s="755"/>
      <c r="ELP299" s="755"/>
      <c r="ELQ299" s="755"/>
      <c r="ELR299" s="755"/>
      <c r="ELS299" s="755"/>
      <c r="ELT299" s="755"/>
      <c r="ELU299" s="755"/>
      <c r="ELV299" s="755"/>
      <c r="ELW299" s="755"/>
      <c r="ELX299" s="755"/>
      <c r="ELY299" s="755"/>
      <c r="ELZ299" s="755"/>
      <c r="EMA299" s="755"/>
      <c r="EMB299" s="755"/>
      <c r="EMC299" s="755"/>
      <c r="EMD299" s="755"/>
      <c r="EME299" s="755"/>
      <c r="EMF299" s="755"/>
      <c r="EMG299" s="755"/>
      <c r="EMH299" s="755"/>
      <c r="EMI299" s="755"/>
      <c r="EMJ299" s="755"/>
      <c r="EMK299" s="755"/>
      <c r="EML299" s="755"/>
      <c r="EMM299" s="755"/>
      <c r="EMN299" s="755"/>
      <c r="EMO299" s="755"/>
      <c r="EMP299" s="755"/>
      <c r="EMQ299" s="755"/>
      <c r="EMR299" s="755"/>
      <c r="EMS299" s="755"/>
      <c r="EMT299" s="755"/>
      <c r="EMU299" s="755"/>
      <c r="EMV299" s="755"/>
      <c r="EMW299" s="755"/>
      <c r="EMX299" s="755"/>
      <c r="EMY299" s="755"/>
      <c r="EMZ299" s="755"/>
      <c r="ENA299" s="755"/>
      <c r="ENB299" s="755"/>
      <c r="ENC299" s="755"/>
      <c r="END299" s="755"/>
      <c r="ENE299" s="755"/>
      <c r="ENF299" s="755"/>
      <c r="ENG299" s="755"/>
      <c r="ENH299" s="755"/>
      <c r="ENI299" s="755"/>
      <c r="ENJ299" s="755"/>
      <c r="ENK299" s="755"/>
      <c r="ENL299" s="755"/>
      <c r="ENM299" s="755"/>
      <c r="ENN299" s="755"/>
      <c r="ENO299" s="755"/>
      <c r="ENP299" s="755"/>
      <c r="ENQ299" s="755"/>
      <c r="ENR299" s="755"/>
      <c r="ENS299" s="755"/>
      <c r="ENT299" s="755"/>
      <c r="ENU299" s="755"/>
      <c r="ENV299" s="755"/>
      <c r="ENW299" s="755"/>
      <c r="ENX299" s="755"/>
      <c r="ENY299" s="755"/>
      <c r="ENZ299" s="755"/>
      <c r="EOA299" s="755"/>
      <c r="EOB299" s="755"/>
      <c r="EOC299" s="755"/>
      <c r="EOD299" s="755"/>
      <c r="EOE299" s="755"/>
      <c r="EOF299" s="755"/>
      <c r="EOG299" s="755"/>
      <c r="EOH299" s="755"/>
      <c r="EOI299" s="755"/>
      <c r="EOJ299" s="755"/>
      <c r="EOK299" s="755"/>
      <c r="EOL299" s="755"/>
      <c r="EOM299" s="755"/>
      <c r="EON299" s="755"/>
      <c r="EOO299" s="755"/>
      <c r="EOP299" s="755"/>
      <c r="EOQ299" s="755"/>
      <c r="EOR299" s="755"/>
      <c r="EOS299" s="755"/>
      <c r="EOT299" s="755"/>
      <c r="EOU299" s="755"/>
      <c r="EOV299" s="755"/>
      <c r="EOW299" s="755"/>
      <c r="EOX299" s="755"/>
      <c r="EOY299" s="755"/>
      <c r="EOZ299" s="755"/>
      <c r="EPA299" s="755"/>
      <c r="EPB299" s="755"/>
      <c r="EPC299" s="755"/>
      <c r="EPD299" s="755"/>
      <c r="EPE299" s="755"/>
      <c r="EPF299" s="755"/>
      <c r="EPG299" s="755"/>
      <c r="EPH299" s="755"/>
      <c r="EPI299" s="755"/>
      <c r="EPJ299" s="755"/>
      <c r="EPK299" s="755"/>
      <c r="EPL299" s="755"/>
      <c r="EPM299" s="755"/>
      <c r="EPN299" s="755"/>
      <c r="EPO299" s="755"/>
      <c r="EPP299" s="755"/>
      <c r="EPQ299" s="755"/>
      <c r="EPR299" s="755"/>
      <c r="EPS299" s="755"/>
      <c r="EPT299" s="755"/>
      <c r="EPU299" s="755"/>
      <c r="EPV299" s="755"/>
      <c r="EPW299" s="755"/>
      <c r="EPX299" s="755"/>
      <c r="EPY299" s="755"/>
      <c r="EPZ299" s="755"/>
      <c r="EQA299" s="755"/>
      <c r="EQB299" s="755"/>
      <c r="EQC299" s="755"/>
      <c r="EQD299" s="755"/>
      <c r="EQE299" s="755"/>
      <c r="EQF299" s="755"/>
      <c r="EQG299" s="755"/>
      <c r="EQH299" s="755"/>
      <c r="EQI299" s="755"/>
      <c r="EQJ299" s="755"/>
      <c r="EQK299" s="755"/>
      <c r="EQL299" s="755"/>
      <c r="EQM299" s="755"/>
      <c r="EQN299" s="755"/>
      <c r="EQO299" s="755"/>
      <c r="EQP299" s="755"/>
      <c r="EQQ299" s="755"/>
      <c r="EQR299" s="755"/>
      <c r="EQS299" s="755"/>
      <c r="EQT299" s="755"/>
      <c r="EQU299" s="755"/>
      <c r="EQV299" s="755"/>
      <c r="EQW299" s="755"/>
      <c r="EQX299" s="755"/>
      <c r="EQY299" s="755"/>
      <c r="EQZ299" s="755"/>
      <c r="ERA299" s="755"/>
      <c r="ERB299" s="755"/>
      <c r="ERC299" s="755"/>
      <c r="ERD299" s="755"/>
      <c r="ERE299" s="755"/>
      <c r="ERF299" s="755"/>
      <c r="ERG299" s="755"/>
      <c r="ERH299" s="755"/>
      <c r="ERI299" s="755"/>
      <c r="ERJ299" s="755"/>
      <c r="ERK299" s="755"/>
      <c r="ERL299" s="755"/>
      <c r="ERM299" s="755"/>
      <c r="ERN299" s="755"/>
      <c r="ERO299" s="755"/>
      <c r="ERP299" s="755"/>
      <c r="ERQ299" s="755"/>
      <c r="ERR299" s="755"/>
      <c r="ERS299" s="755"/>
      <c r="ERT299" s="755"/>
      <c r="ERU299" s="755"/>
      <c r="ERV299" s="755"/>
      <c r="ERW299" s="755"/>
      <c r="ERX299" s="755"/>
      <c r="ERY299" s="755"/>
      <c r="ERZ299" s="755"/>
      <c r="ESA299" s="755"/>
      <c r="ESB299" s="755"/>
      <c r="ESC299" s="755"/>
      <c r="ESD299" s="755"/>
      <c r="ESE299" s="755"/>
      <c r="ESF299" s="755"/>
      <c r="ESG299" s="755"/>
      <c r="ESH299" s="755"/>
      <c r="ESI299" s="755"/>
      <c r="ESJ299" s="755"/>
      <c r="ESK299" s="755"/>
      <c r="ESL299" s="755"/>
      <c r="ESM299" s="755"/>
      <c r="ESN299" s="755"/>
      <c r="ESO299" s="755"/>
      <c r="ESP299" s="755"/>
      <c r="ESQ299" s="755"/>
      <c r="ESR299" s="755"/>
      <c r="ESS299" s="755"/>
      <c r="EST299" s="755"/>
      <c r="ESU299" s="755"/>
      <c r="ESV299" s="755"/>
      <c r="ESW299" s="755"/>
      <c r="ESX299" s="755"/>
      <c r="ESY299" s="755"/>
      <c r="ESZ299" s="755"/>
      <c r="ETA299" s="755"/>
      <c r="ETB299" s="755"/>
      <c r="ETC299" s="755"/>
      <c r="ETD299" s="755"/>
      <c r="ETE299" s="755"/>
      <c r="ETF299" s="755"/>
      <c r="ETG299" s="755"/>
      <c r="ETH299" s="755"/>
      <c r="ETI299" s="755"/>
      <c r="ETJ299" s="755"/>
      <c r="ETK299" s="755"/>
      <c r="ETL299" s="755"/>
      <c r="ETM299" s="755"/>
      <c r="ETN299" s="755"/>
      <c r="ETO299" s="755"/>
      <c r="ETP299" s="755"/>
      <c r="ETQ299" s="755"/>
      <c r="ETR299" s="755"/>
      <c r="ETS299" s="755"/>
      <c r="ETT299" s="755"/>
      <c r="ETU299" s="755"/>
      <c r="ETV299" s="755"/>
      <c r="ETW299" s="755"/>
      <c r="ETX299" s="755"/>
      <c r="ETY299" s="755"/>
      <c r="ETZ299" s="755"/>
      <c r="EUA299" s="755"/>
      <c r="EUB299" s="755"/>
      <c r="EUC299" s="755"/>
      <c r="EUD299" s="755"/>
      <c r="EUE299" s="755"/>
      <c r="EUF299" s="755"/>
      <c r="EUG299" s="755"/>
      <c r="EUH299" s="755"/>
      <c r="EUI299" s="755"/>
      <c r="EUJ299" s="755"/>
      <c r="EUK299" s="755"/>
      <c r="EUL299" s="755"/>
      <c r="EUM299" s="755"/>
      <c r="EUN299" s="755"/>
      <c r="EUO299" s="755"/>
      <c r="EUP299" s="755"/>
      <c r="EUQ299" s="755"/>
      <c r="EUR299" s="755"/>
      <c r="EUS299" s="755"/>
      <c r="EUT299" s="755"/>
      <c r="EUU299" s="755"/>
      <c r="EUV299" s="755"/>
      <c r="EUW299" s="755"/>
      <c r="EUX299" s="755"/>
      <c r="EUY299" s="755"/>
      <c r="EUZ299" s="755"/>
      <c r="EVA299" s="755"/>
      <c r="EVB299" s="755"/>
      <c r="EVC299" s="755"/>
      <c r="EVD299" s="755"/>
      <c r="EVE299" s="755"/>
      <c r="EVF299" s="755"/>
      <c r="EVG299" s="755"/>
      <c r="EVH299" s="755"/>
      <c r="EVI299" s="755"/>
      <c r="EVJ299" s="755"/>
      <c r="EVK299" s="755"/>
      <c r="EVL299" s="755"/>
      <c r="EVM299" s="755"/>
      <c r="EVN299" s="755"/>
      <c r="EVO299" s="755"/>
      <c r="EVP299" s="755"/>
      <c r="EVQ299" s="755"/>
      <c r="EVR299" s="755"/>
      <c r="EVS299" s="755"/>
      <c r="EVT299" s="755"/>
      <c r="EVU299" s="755"/>
      <c r="EVV299" s="755"/>
      <c r="EVW299" s="755"/>
      <c r="EVX299" s="755"/>
      <c r="EVY299" s="755"/>
      <c r="EVZ299" s="755"/>
      <c r="EWA299" s="755"/>
      <c r="EWB299" s="755"/>
      <c r="EWC299" s="755"/>
      <c r="EWD299" s="755"/>
      <c r="EWE299" s="755"/>
      <c r="EWF299" s="755"/>
      <c r="EWG299" s="755"/>
      <c r="EWH299" s="755"/>
      <c r="EWI299" s="755"/>
      <c r="EWJ299" s="755"/>
      <c r="EWK299" s="755"/>
      <c r="EWL299" s="755"/>
      <c r="EWM299" s="755"/>
      <c r="EWN299" s="755"/>
      <c r="EWO299" s="755"/>
      <c r="EWP299" s="755"/>
      <c r="EWQ299" s="755"/>
      <c r="EWR299" s="755"/>
      <c r="EWS299" s="755"/>
      <c r="EWT299" s="755"/>
      <c r="EWU299" s="755"/>
      <c r="EWV299" s="755"/>
      <c r="EWW299" s="755"/>
      <c r="EWX299" s="755"/>
      <c r="EWY299" s="755"/>
      <c r="EWZ299" s="755"/>
      <c r="EXA299" s="755"/>
      <c r="EXB299" s="755"/>
      <c r="EXC299" s="755"/>
      <c r="EXD299" s="755"/>
      <c r="EXE299" s="755"/>
      <c r="EXF299" s="755"/>
      <c r="EXG299" s="755"/>
      <c r="EXH299" s="755"/>
      <c r="EXI299" s="755"/>
      <c r="EXJ299" s="755"/>
      <c r="EXK299" s="755"/>
      <c r="EXL299" s="755"/>
      <c r="EXM299" s="755"/>
      <c r="EXN299" s="755"/>
      <c r="EXO299" s="755"/>
      <c r="EXP299" s="755"/>
      <c r="EXQ299" s="755"/>
      <c r="EXR299" s="755"/>
      <c r="EXS299" s="755"/>
      <c r="EXT299" s="755"/>
      <c r="EXU299" s="755"/>
      <c r="EXV299" s="755"/>
      <c r="EXW299" s="755"/>
      <c r="EXX299" s="755"/>
      <c r="EXY299" s="755"/>
      <c r="EXZ299" s="755"/>
      <c r="EYA299" s="755"/>
      <c r="EYB299" s="755"/>
      <c r="EYC299" s="755"/>
      <c r="EYD299" s="755"/>
      <c r="EYE299" s="755"/>
      <c r="EYF299" s="755"/>
      <c r="EYG299" s="755"/>
      <c r="EYH299" s="755"/>
      <c r="EYI299" s="755"/>
      <c r="EYJ299" s="755"/>
      <c r="EYK299" s="755"/>
      <c r="EYL299" s="755"/>
      <c r="EYM299" s="755"/>
      <c r="EYN299" s="755"/>
      <c r="EYO299" s="755"/>
      <c r="EYP299" s="755"/>
      <c r="EYQ299" s="755"/>
      <c r="EYR299" s="755"/>
      <c r="EYS299" s="755"/>
      <c r="EYT299" s="755"/>
      <c r="EYU299" s="755"/>
      <c r="EYV299" s="755"/>
      <c r="EYW299" s="755"/>
      <c r="EYX299" s="755"/>
      <c r="EYY299" s="755"/>
      <c r="EYZ299" s="755"/>
      <c r="EZA299" s="755"/>
      <c r="EZB299" s="755"/>
      <c r="EZC299" s="755"/>
      <c r="EZD299" s="755"/>
      <c r="EZE299" s="755"/>
      <c r="EZF299" s="755"/>
      <c r="EZG299" s="755"/>
      <c r="EZH299" s="755"/>
      <c r="EZI299" s="755"/>
      <c r="EZJ299" s="755"/>
      <c r="EZK299" s="755"/>
      <c r="EZL299" s="755"/>
      <c r="EZM299" s="755"/>
      <c r="EZN299" s="755"/>
      <c r="EZO299" s="755"/>
      <c r="EZP299" s="755"/>
      <c r="EZQ299" s="755"/>
      <c r="EZR299" s="755"/>
      <c r="EZS299" s="755"/>
      <c r="EZT299" s="755"/>
      <c r="EZU299" s="755"/>
      <c r="EZV299" s="755"/>
      <c r="EZW299" s="755"/>
      <c r="EZX299" s="755"/>
      <c r="EZY299" s="755"/>
      <c r="EZZ299" s="755"/>
      <c r="FAA299" s="755"/>
      <c r="FAB299" s="755"/>
      <c r="FAC299" s="755"/>
      <c r="FAD299" s="755"/>
      <c r="FAE299" s="755"/>
      <c r="FAF299" s="755"/>
      <c r="FAG299" s="755"/>
      <c r="FAH299" s="755"/>
      <c r="FAI299" s="755"/>
      <c r="FAJ299" s="755"/>
      <c r="FAK299" s="755"/>
      <c r="FAL299" s="755"/>
      <c r="FAM299" s="755"/>
      <c r="FAN299" s="755"/>
      <c r="FAO299" s="755"/>
      <c r="FAP299" s="755"/>
      <c r="FAQ299" s="755"/>
      <c r="FAR299" s="755"/>
      <c r="FAS299" s="755"/>
      <c r="FAT299" s="755"/>
      <c r="FAU299" s="755"/>
      <c r="FAV299" s="755"/>
      <c r="FAW299" s="755"/>
      <c r="FAX299" s="755"/>
      <c r="FAY299" s="755"/>
      <c r="FAZ299" s="755"/>
      <c r="FBA299" s="755"/>
      <c r="FBB299" s="755"/>
      <c r="FBC299" s="755"/>
      <c r="FBD299" s="755"/>
      <c r="FBE299" s="755"/>
      <c r="FBF299" s="755"/>
      <c r="FBG299" s="755"/>
      <c r="FBH299" s="755"/>
      <c r="FBI299" s="755"/>
      <c r="FBJ299" s="755"/>
      <c r="FBK299" s="755"/>
      <c r="FBL299" s="755"/>
      <c r="FBM299" s="755"/>
      <c r="FBN299" s="755"/>
      <c r="FBO299" s="755"/>
      <c r="FBP299" s="755"/>
      <c r="FBQ299" s="755"/>
      <c r="FBR299" s="755"/>
      <c r="FBS299" s="755"/>
      <c r="FBT299" s="755"/>
      <c r="FBU299" s="755"/>
      <c r="FBV299" s="755"/>
      <c r="FBW299" s="755"/>
      <c r="FBX299" s="755"/>
      <c r="FBY299" s="755"/>
      <c r="FBZ299" s="755"/>
      <c r="FCA299" s="755"/>
      <c r="FCB299" s="755"/>
      <c r="FCC299" s="755"/>
      <c r="FCD299" s="755"/>
      <c r="FCE299" s="755"/>
      <c r="FCF299" s="755"/>
      <c r="FCG299" s="755"/>
      <c r="FCH299" s="755"/>
      <c r="FCI299" s="755"/>
      <c r="FCJ299" s="755"/>
      <c r="FCK299" s="755"/>
      <c r="FCL299" s="755"/>
      <c r="FCM299" s="755"/>
      <c r="FCN299" s="755"/>
      <c r="FCO299" s="755"/>
      <c r="FCP299" s="755"/>
      <c r="FCQ299" s="755"/>
      <c r="FCR299" s="755"/>
      <c r="FCS299" s="755"/>
      <c r="FCT299" s="755"/>
      <c r="FCU299" s="755"/>
      <c r="FCV299" s="755"/>
      <c r="FCW299" s="755"/>
      <c r="FCX299" s="755"/>
      <c r="FCY299" s="755"/>
      <c r="FCZ299" s="755"/>
      <c r="FDA299" s="755"/>
      <c r="FDB299" s="755"/>
      <c r="FDC299" s="755"/>
      <c r="FDD299" s="755"/>
      <c r="FDE299" s="755"/>
      <c r="FDF299" s="755"/>
      <c r="FDG299" s="755"/>
      <c r="FDH299" s="755"/>
      <c r="FDI299" s="755"/>
      <c r="FDJ299" s="755"/>
      <c r="FDK299" s="755"/>
      <c r="FDL299" s="755"/>
      <c r="FDM299" s="755"/>
      <c r="FDN299" s="755"/>
      <c r="FDO299" s="755"/>
      <c r="FDP299" s="755"/>
      <c r="FDQ299" s="755"/>
      <c r="FDR299" s="755"/>
      <c r="FDS299" s="755"/>
      <c r="FDT299" s="755"/>
      <c r="FDU299" s="755"/>
      <c r="FDV299" s="755"/>
      <c r="FDW299" s="755"/>
      <c r="FDX299" s="755"/>
      <c r="FDY299" s="755"/>
      <c r="FDZ299" s="755"/>
      <c r="FEA299" s="755"/>
      <c r="FEB299" s="755"/>
      <c r="FEC299" s="755"/>
      <c r="FED299" s="755"/>
      <c r="FEE299" s="755"/>
      <c r="FEF299" s="755"/>
      <c r="FEG299" s="755"/>
      <c r="FEH299" s="755"/>
      <c r="FEI299" s="755"/>
      <c r="FEJ299" s="755"/>
      <c r="FEK299" s="755"/>
      <c r="FEL299" s="755"/>
      <c r="FEM299" s="755"/>
      <c r="FEN299" s="755"/>
      <c r="FEO299" s="755"/>
      <c r="FEP299" s="755"/>
      <c r="FEQ299" s="755"/>
      <c r="FER299" s="755"/>
      <c r="FES299" s="755"/>
      <c r="FET299" s="755"/>
      <c r="FEU299" s="755"/>
      <c r="FEV299" s="755"/>
      <c r="FEW299" s="755"/>
      <c r="FEX299" s="755"/>
      <c r="FEY299" s="755"/>
      <c r="FEZ299" s="755"/>
      <c r="FFA299" s="755"/>
      <c r="FFB299" s="755"/>
      <c r="FFC299" s="755"/>
      <c r="FFD299" s="755"/>
      <c r="FFE299" s="755"/>
      <c r="FFF299" s="755"/>
      <c r="FFG299" s="755"/>
      <c r="FFH299" s="755"/>
      <c r="FFI299" s="755"/>
      <c r="FFJ299" s="755"/>
      <c r="FFK299" s="755"/>
      <c r="FFL299" s="755"/>
      <c r="FFM299" s="755"/>
      <c r="FFN299" s="755"/>
      <c r="FFO299" s="755"/>
      <c r="FFP299" s="755"/>
      <c r="FFQ299" s="755"/>
      <c r="FFR299" s="755"/>
      <c r="FFS299" s="755"/>
      <c r="FFT299" s="755"/>
      <c r="FFU299" s="755"/>
      <c r="FFV299" s="755"/>
      <c r="FFW299" s="755"/>
      <c r="FFX299" s="755"/>
      <c r="FFY299" s="755"/>
      <c r="FFZ299" s="755"/>
      <c r="FGA299" s="755"/>
      <c r="FGB299" s="755"/>
      <c r="FGC299" s="755"/>
      <c r="FGD299" s="755"/>
      <c r="FGE299" s="755"/>
      <c r="FGF299" s="755"/>
      <c r="FGG299" s="755"/>
      <c r="FGH299" s="755"/>
      <c r="FGI299" s="755"/>
      <c r="FGJ299" s="755"/>
      <c r="FGK299" s="755"/>
      <c r="FGL299" s="755"/>
      <c r="FGM299" s="755"/>
      <c r="FGN299" s="755"/>
      <c r="FGO299" s="755"/>
      <c r="FGP299" s="755"/>
      <c r="FGQ299" s="755"/>
      <c r="FGR299" s="755"/>
      <c r="FGS299" s="755"/>
      <c r="FGT299" s="755"/>
      <c r="FGU299" s="755"/>
      <c r="FGV299" s="755"/>
      <c r="FGW299" s="755"/>
      <c r="FGX299" s="755"/>
      <c r="FGY299" s="755"/>
      <c r="FGZ299" s="755"/>
      <c r="FHA299" s="755"/>
      <c r="FHB299" s="755"/>
      <c r="FHC299" s="755"/>
      <c r="FHD299" s="755"/>
      <c r="FHE299" s="755"/>
      <c r="FHF299" s="755"/>
      <c r="FHG299" s="755"/>
      <c r="FHH299" s="755"/>
      <c r="FHI299" s="755"/>
      <c r="FHJ299" s="755"/>
      <c r="FHK299" s="755"/>
      <c r="FHL299" s="755"/>
      <c r="FHM299" s="755"/>
      <c r="FHN299" s="755"/>
      <c r="FHO299" s="755"/>
      <c r="FHP299" s="755"/>
      <c r="FHQ299" s="755"/>
      <c r="FHR299" s="755"/>
      <c r="FHS299" s="755"/>
      <c r="FHT299" s="755"/>
      <c r="FHU299" s="755"/>
      <c r="FHV299" s="755"/>
      <c r="FHW299" s="755"/>
      <c r="FHX299" s="755"/>
      <c r="FHY299" s="755"/>
      <c r="FHZ299" s="755"/>
      <c r="FIA299" s="755"/>
      <c r="FIB299" s="755"/>
      <c r="FIC299" s="755"/>
      <c r="FID299" s="755"/>
      <c r="FIE299" s="755"/>
      <c r="FIF299" s="755"/>
      <c r="FIG299" s="755"/>
      <c r="FIH299" s="755"/>
      <c r="FII299" s="755"/>
      <c r="FIJ299" s="755"/>
      <c r="FIK299" s="755"/>
      <c r="FIL299" s="755"/>
      <c r="FIM299" s="755"/>
      <c r="FIN299" s="755"/>
      <c r="FIO299" s="755"/>
      <c r="FIP299" s="755"/>
      <c r="FIQ299" s="755"/>
      <c r="FIR299" s="755"/>
      <c r="FIS299" s="755"/>
      <c r="FIT299" s="755"/>
      <c r="FIU299" s="755"/>
      <c r="FIV299" s="755"/>
      <c r="FIW299" s="755"/>
      <c r="FIX299" s="755"/>
      <c r="FIY299" s="755"/>
      <c r="FIZ299" s="755"/>
      <c r="FJA299" s="755"/>
      <c r="FJB299" s="755"/>
      <c r="FJC299" s="755"/>
      <c r="FJD299" s="755"/>
      <c r="FJE299" s="755"/>
      <c r="FJF299" s="755"/>
      <c r="FJG299" s="755"/>
      <c r="FJH299" s="755"/>
      <c r="FJI299" s="755"/>
      <c r="FJJ299" s="755"/>
      <c r="FJK299" s="755"/>
      <c r="FJL299" s="755"/>
      <c r="FJM299" s="755"/>
      <c r="FJN299" s="755"/>
      <c r="FJO299" s="755"/>
      <c r="FJP299" s="755"/>
      <c r="FJQ299" s="755"/>
      <c r="FJR299" s="755"/>
      <c r="FJS299" s="755"/>
      <c r="FJT299" s="755"/>
      <c r="FJU299" s="755"/>
      <c r="FJV299" s="755"/>
      <c r="FJW299" s="755"/>
      <c r="FJX299" s="755"/>
      <c r="FJY299" s="755"/>
      <c r="FJZ299" s="755"/>
      <c r="FKA299" s="755"/>
      <c r="FKB299" s="755"/>
      <c r="FKC299" s="755"/>
      <c r="FKD299" s="755"/>
      <c r="FKE299" s="755"/>
      <c r="FKF299" s="755"/>
      <c r="FKG299" s="755"/>
      <c r="FKH299" s="755"/>
      <c r="FKI299" s="755"/>
      <c r="FKJ299" s="755"/>
      <c r="FKK299" s="755"/>
      <c r="FKL299" s="755"/>
      <c r="FKM299" s="755"/>
      <c r="FKN299" s="755"/>
      <c r="FKO299" s="755"/>
      <c r="FKP299" s="755"/>
      <c r="FKQ299" s="755"/>
      <c r="FKR299" s="755"/>
      <c r="FKS299" s="755"/>
      <c r="FKT299" s="755"/>
      <c r="FKU299" s="755"/>
      <c r="FKV299" s="755"/>
      <c r="FKW299" s="755"/>
      <c r="FKX299" s="755"/>
      <c r="FKY299" s="755"/>
      <c r="FKZ299" s="755"/>
      <c r="FLA299" s="755"/>
      <c r="FLB299" s="755"/>
      <c r="FLC299" s="755"/>
      <c r="FLD299" s="755"/>
      <c r="FLE299" s="755"/>
      <c r="FLF299" s="755"/>
      <c r="FLG299" s="755"/>
      <c r="FLH299" s="755"/>
      <c r="FLI299" s="755"/>
      <c r="FLJ299" s="755"/>
      <c r="FLK299" s="755"/>
      <c r="FLL299" s="755"/>
      <c r="FLM299" s="755"/>
      <c r="FLN299" s="755"/>
      <c r="FLO299" s="755"/>
      <c r="FLP299" s="755"/>
      <c r="FLQ299" s="755"/>
      <c r="FLR299" s="755"/>
      <c r="FLS299" s="755"/>
      <c r="FLT299" s="755"/>
      <c r="FLU299" s="755"/>
      <c r="FLV299" s="755"/>
      <c r="FLW299" s="755"/>
      <c r="FLX299" s="755"/>
      <c r="FLY299" s="755"/>
      <c r="FLZ299" s="755"/>
      <c r="FMA299" s="755"/>
      <c r="FMB299" s="755"/>
      <c r="FMC299" s="755"/>
      <c r="FMD299" s="755"/>
      <c r="FME299" s="755"/>
      <c r="FMF299" s="755"/>
      <c r="FMG299" s="755"/>
      <c r="FMH299" s="755"/>
      <c r="FMI299" s="755"/>
      <c r="FMJ299" s="755"/>
      <c r="FMK299" s="755"/>
      <c r="FML299" s="755"/>
      <c r="FMM299" s="755"/>
      <c r="FMN299" s="755"/>
      <c r="FMO299" s="755"/>
      <c r="FMP299" s="755"/>
      <c r="FMQ299" s="755"/>
      <c r="FMR299" s="755"/>
      <c r="FMS299" s="755"/>
      <c r="FMT299" s="755"/>
      <c r="FMU299" s="755"/>
      <c r="FMV299" s="755"/>
      <c r="FMW299" s="755"/>
      <c r="FMX299" s="755"/>
      <c r="FMY299" s="755"/>
      <c r="FMZ299" s="755"/>
      <c r="FNA299" s="755"/>
      <c r="FNB299" s="755"/>
      <c r="FNC299" s="755"/>
      <c r="FND299" s="755"/>
      <c r="FNE299" s="755"/>
      <c r="FNF299" s="755"/>
      <c r="FNG299" s="755"/>
      <c r="FNH299" s="755"/>
      <c r="FNI299" s="755"/>
      <c r="FNJ299" s="755"/>
      <c r="FNK299" s="755"/>
      <c r="FNL299" s="755"/>
      <c r="FNM299" s="755"/>
      <c r="FNN299" s="755"/>
      <c r="FNO299" s="755"/>
      <c r="FNP299" s="755"/>
      <c r="FNQ299" s="755"/>
      <c r="FNR299" s="755"/>
      <c r="FNS299" s="755"/>
      <c r="FNT299" s="755"/>
      <c r="FNU299" s="755"/>
      <c r="FNV299" s="755"/>
      <c r="FNW299" s="755"/>
      <c r="FNX299" s="755"/>
      <c r="FNY299" s="755"/>
      <c r="FNZ299" s="755"/>
      <c r="FOA299" s="755"/>
      <c r="FOB299" s="755"/>
      <c r="FOC299" s="755"/>
      <c r="FOD299" s="755"/>
      <c r="FOE299" s="755"/>
      <c r="FOF299" s="755"/>
      <c r="FOG299" s="755"/>
      <c r="FOH299" s="755"/>
      <c r="FOI299" s="755"/>
      <c r="FOJ299" s="755"/>
      <c r="FOK299" s="755"/>
      <c r="FOL299" s="755"/>
      <c r="FOM299" s="755"/>
      <c r="FON299" s="755"/>
      <c r="FOO299" s="755"/>
      <c r="FOP299" s="755"/>
      <c r="FOQ299" s="755"/>
      <c r="FOR299" s="755"/>
      <c r="FOS299" s="755"/>
      <c r="FOT299" s="755"/>
      <c r="FOU299" s="755"/>
      <c r="FOV299" s="755"/>
      <c r="FOW299" s="755"/>
      <c r="FOX299" s="755"/>
      <c r="FOY299" s="755"/>
      <c r="FOZ299" s="755"/>
      <c r="FPA299" s="755"/>
      <c r="FPB299" s="755"/>
      <c r="FPC299" s="755"/>
      <c r="FPD299" s="755"/>
      <c r="FPE299" s="755"/>
      <c r="FPF299" s="755"/>
      <c r="FPG299" s="755"/>
      <c r="FPH299" s="755"/>
      <c r="FPI299" s="755"/>
      <c r="FPJ299" s="755"/>
      <c r="FPK299" s="755"/>
      <c r="FPL299" s="755"/>
      <c r="FPM299" s="755"/>
      <c r="FPN299" s="755"/>
      <c r="FPO299" s="755"/>
      <c r="FPP299" s="755"/>
      <c r="FPQ299" s="755"/>
      <c r="FPR299" s="755"/>
      <c r="FPS299" s="755"/>
      <c r="FPT299" s="755"/>
      <c r="FPU299" s="755"/>
      <c r="FPV299" s="755"/>
      <c r="FPW299" s="755"/>
      <c r="FPX299" s="755"/>
      <c r="FPY299" s="755"/>
      <c r="FPZ299" s="755"/>
      <c r="FQA299" s="755"/>
      <c r="FQB299" s="755"/>
      <c r="FQC299" s="755"/>
      <c r="FQD299" s="755"/>
      <c r="FQE299" s="755"/>
      <c r="FQF299" s="755"/>
      <c r="FQG299" s="755"/>
      <c r="FQH299" s="755"/>
      <c r="FQI299" s="755"/>
      <c r="FQJ299" s="755"/>
      <c r="FQK299" s="755"/>
      <c r="FQL299" s="755"/>
      <c r="FQM299" s="755"/>
      <c r="FQN299" s="755"/>
      <c r="FQO299" s="755"/>
      <c r="FQP299" s="755"/>
      <c r="FQQ299" s="755"/>
      <c r="FQR299" s="755"/>
      <c r="FQS299" s="755"/>
      <c r="FQT299" s="755"/>
      <c r="FQU299" s="755"/>
      <c r="FQV299" s="755"/>
      <c r="FQW299" s="755"/>
      <c r="FQX299" s="755"/>
      <c r="FQY299" s="755"/>
      <c r="FQZ299" s="755"/>
      <c r="FRA299" s="755"/>
      <c r="FRB299" s="755"/>
      <c r="FRC299" s="755"/>
      <c r="FRD299" s="755"/>
      <c r="FRE299" s="755"/>
      <c r="FRF299" s="755"/>
      <c r="FRG299" s="755"/>
      <c r="FRH299" s="755"/>
      <c r="FRI299" s="755"/>
      <c r="FRJ299" s="755"/>
      <c r="FRK299" s="755"/>
      <c r="FRL299" s="755"/>
      <c r="FRM299" s="755"/>
      <c r="FRN299" s="755"/>
      <c r="FRO299" s="755"/>
      <c r="FRP299" s="755"/>
      <c r="FRQ299" s="755"/>
      <c r="FRR299" s="755"/>
      <c r="FRS299" s="755"/>
      <c r="FRT299" s="755"/>
      <c r="FRU299" s="755"/>
      <c r="FRV299" s="755"/>
      <c r="FRW299" s="755"/>
      <c r="FRX299" s="755"/>
      <c r="FRY299" s="755"/>
      <c r="FRZ299" s="755"/>
      <c r="FSA299" s="755"/>
      <c r="FSB299" s="755"/>
      <c r="FSC299" s="755"/>
      <c r="FSD299" s="755"/>
      <c r="FSE299" s="755"/>
      <c r="FSF299" s="755"/>
      <c r="FSG299" s="755"/>
      <c r="FSH299" s="755"/>
      <c r="FSI299" s="755"/>
      <c r="FSJ299" s="755"/>
      <c r="FSK299" s="755"/>
      <c r="FSL299" s="755"/>
      <c r="FSM299" s="755"/>
      <c r="FSN299" s="755"/>
      <c r="FSO299" s="755"/>
      <c r="FSP299" s="755"/>
      <c r="FSQ299" s="755"/>
      <c r="FSR299" s="755"/>
      <c r="FSS299" s="755"/>
      <c r="FST299" s="755"/>
      <c r="FSU299" s="755"/>
      <c r="FSV299" s="755"/>
      <c r="FSW299" s="755"/>
      <c r="FSX299" s="755"/>
      <c r="FSY299" s="755"/>
      <c r="FSZ299" s="755"/>
      <c r="FTA299" s="755"/>
      <c r="FTB299" s="755"/>
      <c r="FTC299" s="755"/>
      <c r="FTD299" s="755"/>
      <c r="FTE299" s="755"/>
      <c r="FTF299" s="755"/>
      <c r="FTG299" s="755"/>
      <c r="FTH299" s="755"/>
      <c r="FTI299" s="755"/>
      <c r="FTJ299" s="755"/>
      <c r="FTK299" s="755"/>
      <c r="FTL299" s="755"/>
      <c r="FTM299" s="755"/>
      <c r="FTN299" s="755"/>
      <c r="FTO299" s="755"/>
      <c r="FTP299" s="755"/>
      <c r="FTQ299" s="755"/>
      <c r="FTR299" s="755"/>
      <c r="FTS299" s="755"/>
      <c r="FTT299" s="755"/>
      <c r="FTU299" s="755"/>
      <c r="FTV299" s="755"/>
      <c r="FTW299" s="755"/>
      <c r="FTX299" s="755"/>
      <c r="FTY299" s="755"/>
      <c r="FTZ299" s="755"/>
      <c r="FUA299" s="755"/>
      <c r="FUB299" s="755"/>
      <c r="FUC299" s="755"/>
      <c r="FUD299" s="755"/>
      <c r="FUE299" s="755"/>
      <c r="FUF299" s="755"/>
      <c r="FUG299" s="755"/>
      <c r="FUH299" s="755"/>
      <c r="FUI299" s="755"/>
      <c r="FUJ299" s="755"/>
      <c r="FUK299" s="755"/>
      <c r="FUL299" s="755"/>
      <c r="FUM299" s="755"/>
      <c r="FUN299" s="755"/>
      <c r="FUO299" s="755"/>
      <c r="FUP299" s="755"/>
      <c r="FUQ299" s="755"/>
      <c r="FUR299" s="755"/>
      <c r="FUS299" s="755"/>
      <c r="FUT299" s="755"/>
      <c r="FUU299" s="755"/>
      <c r="FUV299" s="755"/>
      <c r="FUW299" s="755"/>
      <c r="FUX299" s="755"/>
      <c r="FUY299" s="755"/>
      <c r="FUZ299" s="755"/>
      <c r="FVA299" s="755"/>
      <c r="FVB299" s="755"/>
      <c r="FVC299" s="755"/>
      <c r="FVD299" s="755"/>
      <c r="FVE299" s="755"/>
      <c r="FVF299" s="755"/>
      <c r="FVG299" s="755"/>
      <c r="FVH299" s="755"/>
      <c r="FVI299" s="755"/>
      <c r="FVJ299" s="755"/>
      <c r="FVK299" s="755"/>
      <c r="FVL299" s="755"/>
      <c r="FVM299" s="755"/>
      <c r="FVN299" s="755"/>
      <c r="FVO299" s="755"/>
      <c r="FVP299" s="755"/>
      <c r="FVQ299" s="755"/>
      <c r="FVR299" s="755"/>
      <c r="FVS299" s="755"/>
      <c r="FVT299" s="755"/>
      <c r="FVU299" s="755"/>
      <c r="FVV299" s="755"/>
      <c r="FVW299" s="755"/>
      <c r="FVX299" s="755"/>
      <c r="FVY299" s="755"/>
      <c r="FVZ299" s="755"/>
      <c r="FWA299" s="755"/>
      <c r="FWB299" s="755"/>
      <c r="FWC299" s="755"/>
      <c r="FWD299" s="755"/>
      <c r="FWE299" s="755"/>
      <c r="FWF299" s="755"/>
      <c r="FWG299" s="755"/>
      <c r="FWH299" s="755"/>
      <c r="FWI299" s="755"/>
      <c r="FWJ299" s="755"/>
      <c r="FWK299" s="755"/>
      <c r="FWL299" s="755"/>
      <c r="FWM299" s="755"/>
      <c r="FWN299" s="755"/>
      <c r="FWO299" s="755"/>
      <c r="FWP299" s="755"/>
      <c r="FWQ299" s="755"/>
      <c r="FWR299" s="755"/>
      <c r="FWS299" s="755"/>
      <c r="FWT299" s="755"/>
      <c r="FWU299" s="755"/>
      <c r="FWV299" s="755"/>
      <c r="FWW299" s="755"/>
      <c r="FWX299" s="755"/>
      <c r="FWY299" s="755"/>
      <c r="FWZ299" s="755"/>
      <c r="FXA299" s="755"/>
      <c r="FXB299" s="755"/>
      <c r="FXC299" s="755"/>
      <c r="FXD299" s="755"/>
      <c r="FXE299" s="755"/>
      <c r="FXF299" s="755"/>
      <c r="FXG299" s="755"/>
      <c r="FXH299" s="755"/>
      <c r="FXI299" s="755"/>
      <c r="FXJ299" s="755"/>
      <c r="FXK299" s="755"/>
      <c r="FXL299" s="755"/>
      <c r="FXM299" s="755"/>
      <c r="FXN299" s="755"/>
      <c r="FXO299" s="755"/>
      <c r="FXP299" s="755"/>
      <c r="FXQ299" s="755"/>
      <c r="FXR299" s="755"/>
      <c r="FXS299" s="755"/>
      <c r="FXT299" s="755"/>
      <c r="FXU299" s="755"/>
      <c r="FXV299" s="755"/>
      <c r="FXW299" s="755"/>
      <c r="FXX299" s="755"/>
      <c r="FXY299" s="755"/>
      <c r="FXZ299" s="755"/>
      <c r="FYA299" s="755"/>
      <c r="FYB299" s="755"/>
      <c r="FYC299" s="755"/>
      <c r="FYD299" s="755"/>
      <c r="FYE299" s="755"/>
      <c r="FYF299" s="755"/>
      <c r="FYG299" s="755"/>
      <c r="FYH299" s="755"/>
      <c r="FYI299" s="755"/>
      <c r="FYJ299" s="755"/>
      <c r="FYK299" s="755"/>
      <c r="FYL299" s="755"/>
      <c r="FYM299" s="755"/>
      <c r="FYN299" s="755"/>
      <c r="FYO299" s="755"/>
      <c r="FYP299" s="755"/>
      <c r="FYQ299" s="755"/>
      <c r="FYR299" s="755"/>
      <c r="FYS299" s="755"/>
      <c r="FYT299" s="755"/>
      <c r="FYU299" s="755"/>
      <c r="FYV299" s="755"/>
      <c r="FYW299" s="755"/>
      <c r="FYX299" s="755"/>
      <c r="FYY299" s="755"/>
      <c r="FYZ299" s="755"/>
      <c r="FZA299" s="755"/>
      <c r="FZB299" s="755"/>
      <c r="FZC299" s="755"/>
      <c r="FZD299" s="755"/>
      <c r="FZE299" s="755"/>
      <c r="FZF299" s="755"/>
      <c r="FZG299" s="755"/>
      <c r="FZH299" s="755"/>
      <c r="FZI299" s="755"/>
      <c r="FZJ299" s="755"/>
      <c r="FZK299" s="755"/>
      <c r="FZL299" s="755"/>
      <c r="FZM299" s="755"/>
      <c r="FZN299" s="755"/>
      <c r="FZO299" s="755"/>
      <c r="FZP299" s="755"/>
      <c r="FZQ299" s="755"/>
      <c r="FZR299" s="755"/>
      <c r="FZS299" s="755"/>
      <c r="FZT299" s="755"/>
      <c r="FZU299" s="755"/>
      <c r="FZV299" s="755"/>
      <c r="FZW299" s="755"/>
      <c r="FZX299" s="755"/>
      <c r="FZY299" s="755"/>
      <c r="FZZ299" s="755"/>
      <c r="GAA299" s="755"/>
      <c r="GAB299" s="755"/>
      <c r="GAC299" s="755"/>
      <c r="GAD299" s="755"/>
      <c r="GAE299" s="755"/>
      <c r="GAF299" s="755"/>
      <c r="GAG299" s="755"/>
      <c r="GAH299" s="755"/>
      <c r="GAI299" s="755"/>
      <c r="GAJ299" s="755"/>
      <c r="GAK299" s="755"/>
      <c r="GAL299" s="755"/>
      <c r="GAM299" s="755"/>
      <c r="GAN299" s="755"/>
      <c r="GAO299" s="755"/>
      <c r="GAP299" s="755"/>
      <c r="GAQ299" s="755"/>
      <c r="GAR299" s="755"/>
      <c r="GAS299" s="755"/>
      <c r="GAT299" s="755"/>
      <c r="GAU299" s="755"/>
      <c r="GAV299" s="755"/>
      <c r="GAW299" s="755"/>
      <c r="GAX299" s="755"/>
      <c r="GAY299" s="755"/>
      <c r="GAZ299" s="755"/>
      <c r="GBA299" s="755"/>
      <c r="GBB299" s="755"/>
      <c r="GBC299" s="755"/>
      <c r="GBD299" s="755"/>
      <c r="GBE299" s="755"/>
      <c r="GBF299" s="755"/>
      <c r="GBG299" s="755"/>
      <c r="GBH299" s="755"/>
      <c r="GBI299" s="755"/>
      <c r="GBJ299" s="755"/>
      <c r="GBK299" s="755"/>
      <c r="GBL299" s="755"/>
      <c r="GBM299" s="755"/>
      <c r="GBN299" s="755"/>
      <c r="GBO299" s="755"/>
      <c r="GBP299" s="755"/>
      <c r="GBQ299" s="755"/>
      <c r="GBR299" s="755"/>
      <c r="GBS299" s="755"/>
      <c r="GBT299" s="755"/>
      <c r="GBU299" s="755"/>
      <c r="GBV299" s="755"/>
      <c r="GBW299" s="755"/>
      <c r="GBX299" s="755"/>
      <c r="GBY299" s="755"/>
      <c r="GBZ299" s="755"/>
      <c r="GCA299" s="755"/>
      <c r="GCB299" s="755"/>
      <c r="GCC299" s="755"/>
      <c r="GCD299" s="755"/>
      <c r="GCE299" s="755"/>
      <c r="GCF299" s="755"/>
      <c r="GCG299" s="755"/>
      <c r="GCH299" s="755"/>
      <c r="GCI299" s="755"/>
      <c r="GCJ299" s="755"/>
      <c r="GCK299" s="755"/>
      <c r="GCL299" s="755"/>
      <c r="GCM299" s="755"/>
      <c r="GCN299" s="755"/>
      <c r="GCO299" s="755"/>
      <c r="GCP299" s="755"/>
      <c r="GCQ299" s="755"/>
      <c r="GCR299" s="755"/>
      <c r="GCS299" s="755"/>
      <c r="GCT299" s="755"/>
      <c r="GCU299" s="755"/>
      <c r="GCV299" s="755"/>
      <c r="GCW299" s="755"/>
      <c r="GCX299" s="755"/>
      <c r="GCY299" s="755"/>
      <c r="GCZ299" s="755"/>
      <c r="GDA299" s="755"/>
      <c r="GDB299" s="755"/>
      <c r="GDC299" s="755"/>
      <c r="GDD299" s="755"/>
      <c r="GDE299" s="755"/>
      <c r="GDF299" s="755"/>
      <c r="GDG299" s="755"/>
      <c r="GDH299" s="755"/>
      <c r="GDI299" s="755"/>
      <c r="GDJ299" s="755"/>
      <c r="GDK299" s="755"/>
      <c r="GDL299" s="755"/>
      <c r="GDM299" s="755"/>
      <c r="GDN299" s="755"/>
      <c r="GDO299" s="755"/>
      <c r="GDP299" s="755"/>
      <c r="GDQ299" s="755"/>
      <c r="GDR299" s="755"/>
      <c r="GDS299" s="755"/>
      <c r="GDT299" s="755"/>
      <c r="GDU299" s="755"/>
      <c r="GDV299" s="755"/>
      <c r="GDW299" s="755"/>
      <c r="GDX299" s="755"/>
      <c r="GDY299" s="755"/>
      <c r="GDZ299" s="755"/>
      <c r="GEA299" s="755"/>
      <c r="GEB299" s="755"/>
      <c r="GEC299" s="755"/>
      <c r="GED299" s="755"/>
      <c r="GEE299" s="755"/>
      <c r="GEF299" s="755"/>
      <c r="GEG299" s="755"/>
      <c r="GEH299" s="755"/>
      <c r="GEI299" s="755"/>
      <c r="GEJ299" s="755"/>
      <c r="GEK299" s="755"/>
      <c r="GEL299" s="755"/>
      <c r="GEM299" s="755"/>
      <c r="GEN299" s="755"/>
      <c r="GEO299" s="755"/>
      <c r="GEP299" s="755"/>
      <c r="GEQ299" s="755"/>
      <c r="GER299" s="755"/>
      <c r="GES299" s="755"/>
      <c r="GET299" s="755"/>
      <c r="GEU299" s="755"/>
      <c r="GEV299" s="755"/>
      <c r="GEW299" s="755"/>
      <c r="GEX299" s="755"/>
      <c r="GEY299" s="755"/>
      <c r="GEZ299" s="755"/>
      <c r="GFA299" s="755"/>
      <c r="GFB299" s="755"/>
      <c r="GFC299" s="755"/>
      <c r="GFD299" s="755"/>
      <c r="GFE299" s="755"/>
      <c r="GFF299" s="755"/>
      <c r="GFG299" s="755"/>
      <c r="GFH299" s="755"/>
      <c r="GFI299" s="755"/>
      <c r="GFJ299" s="755"/>
      <c r="GFK299" s="755"/>
      <c r="GFL299" s="755"/>
      <c r="GFM299" s="755"/>
      <c r="GFN299" s="755"/>
      <c r="GFO299" s="755"/>
      <c r="GFP299" s="755"/>
      <c r="GFQ299" s="755"/>
      <c r="GFR299" s="755"/>
      <c r="GFS299" s="755"/>
      <c r="GFT299" s="755"/>
      <c r="GFU299" s="755"/>
      <c r="GFV299" s="755"/>
      <c r="GFW299" s="755"/>
      <c r="GFX299" s="755"/>
      <c r="GFY299" s="755"/>
      <c r="GFZ299" s="755"/>
      <c r="GGA299" s="755"/>
      <c r="GGB299" s="755"/>
      <c r="GGC299" s="755"/>
      <c r="GGD299" s="755"/>
      <c r="GGE299" s="755"/>
      <c r="GGF299" s="755"/>
      <c r="GGG299" s="755"/>
      <c r="GGH299" s="755"/>
      <c r="GGI299" s="755"/>
      <c r="GGJ299" s="755"/>
      <c r="GGK299" s="755"/>
      <c r="GGL299" s="755"/>
      <c r="GGM299" s="755"/>
      <c r="GGN299" s="755"/>
      <c r="GGO299" s="755"/>
      <c r="GGP299" s="755"/>
      <c r="GGQ299" s="755"/>
      <c r="GGR299" s="755"/>
      <c r="GGS299" s="755"/>
      <c r="GGT299" s="755"/>
      <c r="GGU299" s="755"/>
      <c r="GGV299" s="755"/>
      <c r="GGW299" s="755"/>
      <c r="GGX299" s="755"/>
      <c r="GGY299" s="755"/>
      <c r="GGZ299" s="755"/>
      <c r="GHA299" s="755"/>
      <c r="GHB299" s="755"/>
      <c r="GHC299" s="755"/>
      <c r="GHD299" s="755"/>
      <c r="GHE299" s="755"/>
      <c r="GHF299" s="755"/>
      <c r="GHG299" s="755"/>
      <c r="GHH299" s="755"/>
      <c r="GHI299" s="755"/>
      <c r="GHJ299" s="755"/>
      <c r="GHK299" s="755"/>
      <c r="GHL299" s="755"/>
      <c r="GHM299" s="755"/>
      <c r="GHN299" s="755"/>
      <c r="GHO299" s="755"/>
      <c r="GHP299" s="755"/>
      <c r="GHQ299" s="755"/>
      <c r="GHR299" s="755"/>
      <c r="GHS299" s="755"/>
      <c r="GHT299" s="755"/>
      <c r="GHU299" s="755"/>
      <c r="GHV299" s="755"/>
      <c r="GHW299" s="755"/>
      <c r="GHX299" s="755"/>
      <c r="GHY299" s="755"/>
      <c r="GHZ299" s="755"/>
      <c r="GIA299" s="755"/>
      <c r="GIB299" s="755"/>
      <c r="GIC299" s="755"/>
      <c r="GID299" s="755"/>
      <c r="GIE299" s="755"/>
      <c r="GIF299" s="755"/>
      <c r="GIG299" s="755"/>
      <c r="GIH299" s="755"/>
      <c r="GII299" s="755"/>
      <c r="GIJ299" s="755"/>
      <c r="GIK299" s="755"/>
      <c r="GIL299" s="755"/>
      <c r="GIM299" s="755"/>
      <c r="GIN299" s="755"/>
      <c r="GIO299" s="755"/>
      <c r="GIP299" s="755"/>
      <c r="GIQ299" s="755"/>
      <c r="GIR299" s="755"/>
      <c r="GIS299" s="755"/>
      <c r="GIT299" s="755"/>
      <c r="GIU299" s="755"/>
      <c r="GIV299" s="755"/>
      <c r="GIW299" s="755"/>
      <c r="GIX299" s="755"/>
      <c r="GIY299" s="755"/>
      <c r="GIZ299" s="755"/>
      <c r="GJA299" s="755"/>
      <c r="GJB299" s="755"/>
      <c r="GJC299" s="755"/>
      <c r="GJD299" s="755"/>
      <c r="GJE299" s="755"/>
      <c r="GJF299" s="755"/>
      <c r="GJG299" s="755"/>
      <c r="GJH299" s="755"/>
      <c r="GJI299" s="755"/>
      <c r="GJJ299" s="755"/>
      <c r="GJK299" s="755"/>
      <c r="GJL299" s="755"/>
      <c r="GJM299" s="755"/>
      <c r="GJN299" s="755"/>
      <c r="GJO299" s="755"/>
      <c r="GJP299" s="755"/>
      <c r="GJQ299" s="755"/>
      <c r="GJR299" s="755"/>
      <c r="GJS299" s="755"/>
      <c r="GJT299" s="755"/>
      <c r="GJU299" s="755"/>
      <c r="GJV299" s="755"/>
      <c r="GJW299" s="755"/>
      <c r="GJX299" s="755"/>
      <c r="GJY299" s="755"/>
      <c r="GJZ299" s="755"/>
      <c r="GKA299" s="755"/>
      <c r="GKB299" s="755"/>
      <c r="GKC299" s="755"/>
      <c r="GKD299" s="755"/>
      <c r="GKE299" s="755"/>
      <c r="GKF299" s="755"/>
      <c r="GKG299" s="755"/>
      <c r="GKH299" s="755"/>
      <c r="GKI299" s="755"/>
      <c r="GKJ299" s="755"/>
      <c r="GKK299" s="755"/>
      <c r="GKL299" s="755"/>
      <c r="GKM299" s="755"/>
      <c r="GKN299" s="755"/>
      <c r="GKO299" s="755"/>
      <c r="GKP299" s="755"/>
      <c r="GKQ299" s="755"/>
      <c r="GKR299" s="755"/>
      <c r="GKS299" s="755"/>
      <c r="GKT299" s="755"/>
      <c r="GKU299" s="755"/>
      <c r="GKV299" s="755"/>
      <c r="GKW299" s="755"/>
      <c r="GKX299" s="755"/>
      <c r="GKY299" s="755"/>
      <c r="GKZ299" s="755"/>
      <c r="GLA299" s="755"/>
      <c r="GLB299" s="755"/>
      <c r="GLC299" s="755"/>
      <c r="GLD299" s="755"/>
      <c r="GLE299" s="755"/>
      <c r="GLF299" s="755"/>
      <c r="GLG299" s="755"/>
      <c r="GLH299" s="755"/>
      <c r="GLI299" s="755"/>
      <c r="GLJ299" s="755"/>
      <c r="GLK299" s="755"/>
      <c r="GLL299" s="755"/>
      <c r="GLM299" s="755"/>
      <c r="GLN299" s="755"/>
      <c r="GLO299" s="755"/>
      <c r="GLP299" s="755"/>
      <c r="GLQ299" s="755"/>
      <c r="GLR299" s="755"/>
      <c r="GLS299" s="755"/>
      <c r="GLT299" s="755"/>
      <c r="GLU299" s="755"/>
      <c r="GLV299" s="755"/>
      <c r="GLW299" s="755"/>
      <c r="GLX299" s="755"/>
      <c r="GLY299" s="755"/>
      <c r="GLZ299" s="755"/>
      <c r="GMA299" s="755"/>
      <c r="GMB299" s="755"/>
      <c r="GMC299" s="755"/>
      <c r="GMD299" s="755"/>
      <c r="GME299" s="755"/>
      <c r="GMF299" s="755"/>
      <c r="GMG299" s="755"/>
      <c r="GMH299" s="755"/>
      <c r="GMI299" s="755"/>
      <c r="GMJ299" s="755"/>
      <c r="GMK299" s="755"/>
      <c r="GML299" s="755"/>
      <c r="GMM299" s="755"/>
      <c r="GMN299" s="755"/>
      <c r="GMO299" s="755"/>
      <c r="GMP299" s="755"/>
      <c r="GMQ299" s="755"/>
      <c r="GMR299" s="755"/>
      <c r="GMS299" s="755"/>
      <c r="GMT299" s="755"/>
      <c r="GMU299" s="755"/>
      <c r="GMV299" s="755"/>
      <c r="GMW299" s="755"/>
      <c r="GMX299" s="755"/>
      <c r="GMY299" s="755"/>
      <c r="GMZ299" s="755"/>
      <c r="GNA299" s="755"/>
      <c r="GNB299" s="755"/>
      <c r="GNC299" s="755"/>
      <c r="GND299" s="755"/>
      <c r="GNE299" s="755"/>
      <c r="GNF299" s="755"/>
      <c r="GNG299" s="755"/>
      <c r="GNH299" s="755"/>
      <c r="GNI299" s="755"/>
      <c r="GNJ299" s="755"/>
      <c r="GNK299" s="755"/>
      <c r="GNL299" s="755"/>
      <c r="GNM299" s="755"/>
      <c r="GNN299" s="755"/>
      <c r="GNO299" s="755"/>
      <c r="GNP299" s="755"/>
      <c r="GNQ299" s="755"/>
      <c r="GNR299" s="755"/>
      <c r="GNS299" s="755"/>
      <c r="GNT299" s="755"/>
      <c r="GNU299" s="755"/>
      <c r="GNV299" s="755"/>
      <c r="GNW299" s="755"/>
      <c r="GNX299" s="755"/>
      <c r="GNY299" s="755"/>
      <c r="GNZ299" s="755"/>
      <c r="GOA299" s="755"/>
      <c r="GOB299" s="755"/>
      <c r="GOC299" s="755"/>
      <c r="GOD299" s="755"/>
      <c r="GOE299" s="755"/>
      <c r="GOF299" s="755"/>
      <c r="GOG299" s="755"/>
      <c r="GOH299" s="755"/>
      <c r="GOI299" s="755"/>
      <c r="GOJ299" s="755"/>
      <c r="GOK299" s="755"/>
      <c r="GOL299" s="755"/>
      <c r="GOM299" s="755"/>
      <c r="GON299" s="755"/>
      <c r="GOO299" s="755"/>
      <c r="GOP299" s="755"/>
      <c r="GOQ299" s="755"/>
      <c r="GOR299" s="755"/>
      <c r="GOS299" s="755"/>
      <c r="GOT299" s="755"/>
      <c r="GOU299" s="755"/>
      <c r="GOV299" s="755"/>
      <c r="GOW299" s="755"/>
      <c r="GOX299" s="755"/>
      <c r="GOY299" s="755"/>
      <c r="GOZ299" s="755"/>
      <c r="GPA299" s="755"/>
      <c r="GPB299" s="755"/>
      <c r="GPC299" s="755"/>
      <c r="GPD299" s="755"/>
      <c r="GPE299" s="755"/>
      <c r="GPF299" s="755"/>
      <c r="GPG299" s="755"/>
      <c r="GPH299" s="755"/>
      <c r="GPI299" s="755"/>
      <c r="GPJ299" s="755"/>
      <c r="GPK299" s="755"/>
      <c r="GPL299" s="755"/>
      <c r="GPM299" s="755"/>
      <c r="GPN299" s="755"/>
      <c r="GPO299" s="755"/>
      <c r="GPP299" s="755"/>
      <c r="GPQ299" s="755"/>
      <c r="GPR299" s="755"/>
      <c r="GPS299" s="755"/>
      <c r="GPT299" s="755"/>
      <c r="GPU299" s="755"/>
      <c r="GPV299" s="755"/>
      <c r="GPW299" s="755"/>
      <c r="GPX299" s="755"/>
      <c r="GPY299" s="755"/>
      <c r="GPZ299" s="755"/>
      <c r="GQA299" s="755"/>
      <c r="GQB299" s="755"/>
      <c r="GQC299" s="755"/>
      <c r="GQD299" s="755"/>
      <c r="GQE299" s="755"/>
      <c r="GQF299" s="755"/>
      <c r="GQG299" s="755"/>
      <c r="GQH299" s="755"/>
      <c r="GQI299" s="755"/>
      <c r="GQJ299" s="755"/>
      <c r="GQK299" s="755"/>
      <c r="GQL299" s="755"/>
      <c r="GQM299" s="755"/>
      <c r="GQN299" s="755"/>
      <c r="GQO299" s="755"/>
      <c r="GQP299" s="755"/>
      <c r="GQQ299" s="755"/>
      <c r="GQR299" s="755"/>
      <c r="GQS299" s="755"/>
      <c r="GQT299" s="755"/>
      <c r="GQU299" s="755"/>
      <c r="GQV299" s="755"/>
      <c r="GQW299" s="755"/>
      <c r="GQX299" s="755"/>
      <c r="GQY299" s="755"/>
      <c r="GQZ299" s="755"/>
      <c r="GRA299" s="755"/>
      <c r="GRB299" s="755"/>
      <c r="GRC299" s="755"/>
      <c r="GRD299" s="755"/>
      <c r="GRE299" s="755"/>
      <c r="GRF299" s="755"/>
      <c r="GRG299" s="755"/>
      <c r="GRH299" s="755"/>
      <c r="GRI299" s="755"/>
      <c r="GRJ299" s="755"/>
      <c r="GRK299" s="755"/>
      <c r="GRL299" s="755"/>
      <c r="GRM299" s="755"/>
      <c r="GRN299" s="755"/>
      <c r="GRO299" s="755"/>
      <c r="GRP299" s="755"/>
      <c r="GRQ299" s="755"/>
      <c r="GRR299" s="755"/>
      <c r="GRS299" s="755"/>
      <c r="GRT299" s="755"/>
      <c r="GRU299" s="755"/>
      <c r="GRV299" s="755"/>
      <c r="GRW299" s="755"/>
      <c r="GRX299" s="755"/>
      <c r="GRY299" s="755"/>
      <c r="GRZ299" s="755"/>
      <c r="GSA299" s="755"/>
      <c r="GSB299" s="755"/>
      <c r="GSC299" s="755"/>
      <c r="GSD299" s="755"/>
      <c r="GSE299" s="755"/>
      <c r="GSF299" s="755"/>
      <c r="GSG299" s="755"/>
      <c r="GSH299" s="755"/>
      <c r="GSI299" s="755"/>
      <c r="GSJ299" s="755"/>
      <c r="GSK299" s="755"/>
      <c r="GSL299" s="755"/>
      <c r="GSM299" s="755"/>
      <c r="GSN299" s="755"/>
      <c r="GSO299" s="755"/>
      <c r="GSP299" s="755"/>
      <c r="GSQ299" s="755"/>
      <c r="GSR299" s="755"/>
      <c r="GSS299" s="755"/>
      <c r="GST299" s="755"/>
      <c r="GSU299" s="755"/>
      <c r="GSV299" s="755"/>
      <c r="GSW299" s="755"/>
      <c r="GSX299" s="755"/>
      <c r="GSY299" s="755"/>
      <c r="GSZ299" s="755"/>
      <c r="GTA299" s="755"/>
      <c r="GTB299" s="755"/>
      <c r="GTC299" s="755"/>
      <c r="GTD299" s="755"/>
      <c r="GTE299" s="755"/>
      <c r="GTF299" s="755"/>
      <c r="GTG299" s="755"/>
      <c r="GTH299" s="755"/>
      <c r="GTI299" s="755"/>
      <c r="GTJ299" s="755"/>
      <c r="GTK299" s="755"/>
      <c r="GTL299" s="755"/>
      <c r="GTM299" s="755"/>
      <c r="GTN299" s="755"/>
      <c r="GTO299" s="755"/>
      <c r="GTP299" s="755"/>
      <c r="GTQ299" s="755"/>
      <c r="GTR299" s="755"/>
      <c r="GTS299" s="755"/>
      <c r="GTT299" s="755"/>
      <c r="GTU299" s="755"/>
      <c r="GTV299" s="755"/>
      <c r="GTW299" s="755"/>
      <c r="GTX299" s="755"/>
      <c r="GTY299" s="755"/>
      <c r="GTZ299" s="755"/>
      <c r="GUA299" s="755"/>
      <c r="GUB299" s="755"/>
      <c r="GUC299" s="755"/>
      <c r="GUD299" s="755"/>
      <c r="GUE299" s="755"/>
      <c r="GUF299" s="755"/>
      <c r="GUG299" s="755"/>
      <c r="GUH299" s="755"/>
      <c r="GUI299" s="755"/>
      <c r="GUJ299" s="755"/>
      <c r="GUK299" s="755"/>
      <c r="GUL299" s="755"/>
      <c r="GUM299" s="755"/>
      <c r="GUN299" s="755"/>
      <c r="GUO299" s="755"/>
      <c r="GUP299" s="755"/>
      <c r="GUQ299" s="755"/>
      <c r="GUR299" s="755"/>
      <c r="GUS299" s="755"/>
      <c r="GUT299" s="755"/>
      <c r="GUU299" s="755"/>
      <c r="GUV299" s="755"/>
      <c r="GUW299" s="755"/>
      <c r="GUX299" s="755"/>
      <c r="GUY299" s="755"/>
      <c r="GUZ299" s="755"/>
      <c r="GVA299" s="755"/>
      <c r="GVB299" s="755"/>
      <c r="GVC299" s="755"/>
      <c r="GVD299" s="755"/>
      <c r="GVE299" s="755"/>
      <c r="GVF299" s="755"/>
      <c r="GVG299" s="755"/>
      <c r="GVH299" s="755"/>
      <c r="GVI299" s="755"/>
      <c r="GVJ299" s="755"/>
      <c r="GVK299" s="755"/>
      <c r="GVL299" s="755"/>
      <c r="GVM299" s="755"/>
      <c r="GVN299" s="755"/>
      <c r="GVO299" s="755"/>
      <c r="GVP299" s="755"/>
      <c r="GVQ299" s="755"/>
      <c r="GVR299" s="755"/>
      <c r="GVS299" s="755"/>
      <c r="GVT299" s="755"/>
      <c r="GVU299" s="755"/>
      <c r="GVV299" s="755"/>
      <c r="GVW299" s="755"/>
      <c r="GVX299" s="755"/>
      <c r="GVY299" s="755"/>
      <c r="GVZ299" s="755"/>
      <c r="GWA299" s="755"/>
      <c r="GWB299" s="755"/>
      <c r="GWC299" s="755"/>
      <c r="GWD299" s="755"/>
      <c r="GWE299" s="755"/>
      <c r="GWF299" s="755"/>
      <c r="GWG299" s="755"/>
      <c r="GWH299" s="755"/>
      <c r="GWI299" s="755"/>
      <c r="GWJ299" s="755"/>
      <c r="GWK299" s="755"/>
      <c r="GWL299" s="755"/>
      <c r="GWM299" s="755"/>
      <c r="GWN299" s="755"/>
      <c r="GWO299" s="755"/>
      <c r="GWP299" s="755"/>
      <c r="GWQ299" s="755"/>
      <c r="GWR299" s="755"/>
      <c r="GWS299" s="755"/>
      <c r="GWT299" s="755"/>
      <c r="GWU299" s="755"/>
      <c r="GWV299" s="755"/>
      <c r="GWW299" s="755"/>
      <c r="GWX299" s="755"/>
      <c r="GWY299" s="755"/>
      <c r="GWZ299" s="755"/>
      <c r="GXA299" s="755"/>
      <c r="GXB299" s="755"/>
      <c r="GXC299" s="755"/>
      <c r="GXD299" s="755"/>
      <c r="GXE299" s="755"/>
      <c r="GXF299" s="755"/>
      <c r="GXG299" s="755"/>
      <c r="GXH299" s="755"/>
      <c r="GXI299" s="755"/>
      <c r="GXJ299" s="755"/>
      <c r="GXK299" s="755"/>
      <c r="GXL299" s="755"/>
      <c r="GXM299" s="755"/>
      <c r="GXN299" s="755"/>
      <c r="GXO299" s="755"/>
      <c r="GXP299" s="755"/>
      <c r="GXQ299" s="755"/>
      <c r="GXR299" s="755"/>
      <c r="GXS299" s="755"/>
      <c r="GXT299" s="755"/>
      <c r="GXU299" s="755"/>
      <c r="GXV299" s="755"/>
      <c r="GXW299" s="755"/>
      <c r="GXX299" s="755"/>
      <c r="GXY299" s="755"/>
      <c r="GXZ299" s="755"/>
      <c r="GYA299" s="755"/>
      <c r="GYB299" s="755"/>
      <c r="GYC299" s="755"/>
      <c r="GYD299" s="755"/>
      <c r="GYE299" s="755"/>
      <c r="GYF299" s="755"/>
      <c r="GYG299" s="755"/>
      <c r="GYH299" s="755"/>
      <c r="GYI299" s="755"/>
      <c r="GYJ299" s="755"/>
      <c r="GYK299" s="755"/>
      <c r="GYL299" s="755"/>
      <c r="GYM299" s="755"/>
      <c r="GYN299" s="755"/>
      <c r="GYO299" s="755"/>
      <c r="GYP299" s="755"/>
      <c r="GYQ299" s="755"/>
      <c r="GYR299" s="755"/>
      <c r="GYS299" s="755"/>
      <c r="GYT299" s="755"/>
      <c r="GYU299" s="755"/>
      <c r="GYV299" s="755"/>
      <c r="GYW299" s="755"/>
      <c r="GYX299" s="755"/>
      <c r="GYY299" s="755"/>
      <c r="GYZ299" s="755"/>
      <c r="GZA299" s="755"/>
      <c r="GZB299" s="755"/>
      <c r="GZC299" s="755"/>
      <c r="GZD299" s="755"/>
      <c r="GZE299" s="755"/>
      <c r="GZF299" s="755"/>
      <c r="GZG299" s="755"/>
      <c r="GZH299" s="755"/>
      <c r="GZI299" s="755"/>
      <c r="GZJ299" s="755"/>
      <c r="GZK299" s="755"/>
      <c r="GZL299" s="755"/>
      <c r="GZM299" s="755"/>
      <c r="GZN299" s="755"/>
      <c r="GZO299" s="755"/>
      <c r="GZP299" s="755"/>
      <c r="GZQ299" s="755"/>
      <c r="GZR299" s="755"/>
      <c r="GZS299" s="755"/>
      <c r="GZT299" s="755"/>
      <c r="GZU299" s="755"/>
      <c r="GZV299" s="755"/>
      <c r="GZW299" s="755"/>
      <c r="GZX299" s="755"/>
      <c r="GZY299" s="755"/>
      <c r="GZZ299" s="755"/>
      <c r="HAA299" s="755"/>
      <c r="HAB299" s="755"/>
      <c r="HAC299" s="755"/>
      <c r="HAD299" s="755"/>
      <c r="HAE299" s="755"/>
      <c r="HAF299" s="755"/>
      <c r="HAG299" s="755"/>
      <c r="HAH299" s="755"/>
      <c r="HAI299" s="755"/>
      <c r="HAJ299" s="755"/>
      <c r="HAK299" s="755"/>
      <c r="HAL299" s="755"/>
      <c r="HAM299" s="755"/>
      <c r="HAN299" s="755"/>
      <c r="HAO299" s="755"/>
      <c r="HAP299" s="755"/>
      <c r="HAQ299" s="755"/>
      <c r="HAR299" s="755"/>
      <c r="HAS299" s="755"/>
      <c r="HAT299" s="755"/>
      <c r="HAU299" s="755"/>
      <c r="HAV299" s="755"/>
      <c r="HAW299" s="755"/>
      <c r="HAX299" s="755"/>
      <c r="HAY299" s="755"/>
      <c r="HAZ299" s="755"/>
      <c r="HBA299" s="755"/>
      <c r="HBB299" s="755"/>
      <c r="HBC299" s="755"/>
      <c r="HBD299" s="755"/>
      <c r="HBE299" s="755"/>
      <c r="HBF299" s="755"/>
      <c r="HBG299" s="755"/>
      <c r="HBH299" s="755"/>
      <c r="HBI299" s="755"/>
      <c r="HBJ299" s="755"/>
      <c r="HBK299" s="755"/>
      <c r="HBL299" s="755"/>
      <c r="HBM299" s="755"/>
      <c r="HBN299" s="755"/>
      <c r="HBO299" s="755"/>
      <c r="HBP299" s="755"/>
      <c r="HBQ299" s="755"/>
      <c r="HBR299" s="755"/>
      <c r="HBS299" s="755"/>
      <c r="HBT299" s="755"/>
      <c r="HBU299" s="755"/>
      <c r="HBV299" s="755"/>
      <c r="HBW299" s="755"/>
      <c r="HBX299" s="755"/>
      <c r="HBY299" s="755"/>
      <c r="HBZ299" s="755"/>
      <c r="HCA299" s="755"/>
      <c r="HCB299" s="755"/>
      <c r="HCC299" s="755"/>
      <c r="HCD299" s="755"/>
      <c r="HCE299" s="755"/>
      <c r="HCF299" s="755"/>
      <c r="HCG299" s="755"/>
      <c r="HCH299" s="755"/>
      <c r="HCI299" s="755"/>
      <c r="HCJ299" s="755"/>
      <c r="HCK299" s="755"/>
      <c r="HCL299" s="755"/>
      <c r="HCM299" s="755"/>
      <c r="HCN299" s="755"/>
      <c r="HCO299" s="755"/>
      <c r="HCP299" s="755"/>
      <c r="HCQ299" s="755"/>
      <c r="HCR299" s="755"/>
      <c r="HCS299" s="755"/>
      <c r="HCT299" s="755"/>
      <c r="HCU299" s="755"/>
      <c r="HCV299" s="755"/>
      <c r="HCW299" s="755"/>
      <c r="HCX299" s="755"/>
      <c r="HCY299" s="755"/>
      <c r="HCZ299" s="755"/>
      <c r="HDA299" s="755"/>
      <c r="HDB299" s="755"/>
      <c r="HDC299" s="755"/>
      <c r="HDD299" s="755"/>
      <c r="HDE299" s="755"/>
      <c r="HDF299" s="755"/>
      <c r="HDG299" s="755"/>
      <c r="HDH299" s="755"/>
      <c r="HDI299" s="755"/>
      <c r="HDJ299" s="755"/>
      <c r="HDK299" s="755"/>
      <c r="HDL299" s="755"/>
      <c r="HDM299" s="755"/>
      <c r="HDN299" s="755"/>
      <c r="HDO299" s="755"/>
      <c r="HDP299" s="755"/>
      <c r="HDQ299" s="755"/>
      <c r="HDR299" s="755"/>
      <c r="HDS299" s="755"/>
      <c r="HDT299" s="755"/>
      <c r="HDU299" s="755"/>
      <c r="HDV299" s="755"/>
      <c r="HDW299" s="755"/>
      <c r="HDX299" s="755"/>
      <c r="HDY299" s="755"/>
      <c r="HDZ299" s="755"/>
      <c r="HEA299" s="755"/>
      <c r="HEB299" s="755"/>
      <c r="HEC299" s="755"/>
      <c r="HED299" s="755"/>
      <c r="HEE299" s="755"/>
      <c r="HEF299" s="755"/>
      <c r="HEG299" s="755"/>
      <c r="HEH299" s="755"/>
      <c r="HEI299" s="755"/>
      <c r="HEJ299" s="755"/>
      <c r="HEK299" s="755"/>
      <c r="HEL299" s="755"/>
      <c r="HEM299" s="755"/>
      <c r="HEN299" s="755"/>
      <c r="HEO299" s="755"/>
      <c r="HEP299" s="755"/>
      <c r="HEQ299" s="755"/>
      <c r="HER299" s="755"/>
      <c r="HES299" s="755"/>
      <c r="HET299" s="755"/>
      <c r="HEU299" s="755"/>
      <c r="HEV299" s="755"/>
      <c r="HEW299" s="755"/>
      <c r="HEX299" s="755"/>
      <c r="HEY299" s="755"/>
      <c r="HEZ299" s="755"/>
      <c r="HFA299" s="755"/>
      <c r="HFB299" s="755"/>
      <c r="HFC299" s="755"/>
      <c r="HFD299" s="755"/>
      <c r="HFE299" s="755"/>
      <c r="HFF299" s="755"/>
      <c r="HFG299" s="755"/>
      <c r="HFH299" s="755"/>
      <c r="HFI299" s="755"/>
      <c r="HFJ299" s="755"/>
      <c r="HFK299" s="755"/>
      <c r="HFL299" s="755"/>
      <c r="HFM299" s="755"/>
      <c r="HFN299" s="755"/>
      <c r="HFO299" s="755"/>
      <c r="HFP299" s="755"/>
      <c r="HFQ299" s="755"/>
      <c r="HFR299" s="755"/>
      <c r="HFS299" s="755"/>
      <c r="HFT299" s="755"/>
      <c r="HFU299" s="755"/>
      <c r="HFV299" s="755"/>
      <c r="HFW299" s="755"/>
      <c r="HFX299" s="755"/>
      <c r="HFY299" s="755"/>
      <c r="HFZ299" s="755"/>
      <c r="HGA299" s="755"/>
      <c r="HGB299" s="755"/>
      <c r="HGC299" s="755"/>
      <c r="HGD299" s="755"/>
      <c r="HGE299" s="755"/>
      <c r="HGF299" s="755"/>
      <c r="HGG299" s="755"/>
      <c r="HGH299" s="755"/>
      <c r="HGI299" s="755"/>
      <c r="HGJ299" s="755"/>
      <c r="HGK299" s="755"/>
      <c r="HGL299" s="755"/>
      <c r="HGM299" s="755"/>
      <c r="HGN299" s="755"/>
      <c r="HGO299" s="755"/>
      <c r="HGP299" s="755"/>
      <c r="HGQ299" s="755"/>
      <c r="HGR299" s="755"/>
      <c r="HGS299" s="755"/>
      <c r="HGT299" s="755"/>
      <c r="HGU299" s="755"/>
      <c r="HGV299" s="755"/>
      <c r="HGW299" s="755"/>
      <c r="HGX299" s="755"/>
      <c r="HGY299" s="755"/>
      <c r="HGZ299" s="755"/>
      <c r="HHA299" s="755"/>
      <c r="HHB299" s="755"/>
      <c r="HHC299" s="755"/>
      <c r="HHD299" s="755"/>
      <c r="HHE299" s="755"/>
      <c r="HHF299" s="755"/>
      <c r="HHG299" s="755"/>
      <c r="HHH299" s="755"/>
      <c r="HHI299" s="755"/>
      <c r="HHJ299" s="755"/>
      <c r="HHK299" s="755"/>
      <c r="HHL299" s="755"/>
      <c r="HHM299" s="755"/>
      <c r="HHN299" s="755"/>
      <c r="HHO299" s="755"/>
      <c r="HHP299" s="755"/>
      <c r="HHQ299" s="755"/>
      <c r="HHR299" s="755"/>
      <c r="HHS299" s="755"/>
      <c r="HHT299" s="755"/>
      <c r="HHU299" s="755"/>
      <c r="HHV299" s="755"/>
      <c r="HHW299" s="755"/>
      <c r="HHX299" s="755"/>
      <c r="HHY299" s="755"/>
      <c r="HHZ299" s="755"/>
      <c r="HIA299" s="755"/>
      <c r="HIB299" s="755"/>
      <c r="HIC299" s="755"/>
      <c r="HID299" s="755"/>
      <c r="HIE299" s="755"/>
      <c r="HIF299" s="755"/>
      <c r="HIG299" s="755"/>
      <c r="HIH299" s="755"/>
      <c r="HII299" s="755"/>
      <c r="HIJ299" s="755"/>
      <c r="HIK299" s="755"/>
      <c r="HIL299" s="755"/>
      <c r="HIM299" s="755"/>
      <c r="HIN299" s="755"/>
      <c r="HIO299" s="755"/>
      <c r="HIP299" s="755"/>
      <c r="HIQ299" s="755"/>
      <c r="HIR299" s="755"/>
      <c r="HIS299" s="755"/>
      <c r="HIT299" s="755"/>
      <c r="HIU299" s="755"/>
      <c r="HIV299" s="755"/>
      <c r="HIW299" s="755"/>
      <c r="HIX299" s="755"/>
      <c r="HIY299" s="755"/>
      <c r="HIZ299" s="755"/>
      <c r="HJA299" s="755"/>
      <c r="HJB299" s="755"/>
      <c r="HJC299" s="755"/>
      <c r="HJD299" s="755"/>
      <c r="HJE299" s="755"/>
      <c r="HJF299" s="755"/>
      <c r="HJG299" s="755"/>
      <c r="HJH299" s="755"/>
      <c r="HJI299" s="755"/>
      <c r="HJJ299" s="755"/>
      <c r="HJK299" s="755"/>
      <c r="HJL299" s="755"/>
      <c r="HJM299" s="755"/>
      <c r="HJN299" s="755"/>
      <c r="HJO299" s="755"/>
      <c r="HJP299" s="755"/>
      <c r="HJQ299" s="755"/>
      <c r="HJR299" s="755"/>
      <c r="HJS299" s="755"/>
      <c r="HJT299" s="755"/>
      <c r="HJU299" s="755"/>
      <c r="HJV299" s="755"/>
      <c r="HJW299" s="755"/>
      <c r="HJX299" s="755"/>
      <c r="HJY299" s="755"/>
      <c r="HJZ299" s="755"/>
      <c r="HKA299" s="755"/>
      <c r="HKB299" s="755"/>
      <c r="HKC299" s="755"/>
      <c r="HKD299" s="755"/>
      <c r="HKE299" s="755"/>
      <c r="HKF299" s="755"/>
      <c r="HKG299" s="755"/>
      <c r="HKH299" s="755"/>
      <c r="HKI299" s="755"/>
      <c r="HKJ299" s="755"/>
      <c r="HKK299" s="755"/>
      <c r="HKL299" s="755"/>
      <c r="HKM299" s="755"/>
      <c r="HKN299" s="755"/>
      <c r="HKO299" s="755"/>
      <c r="HKP299" s="755"/>
      <c r="HKQ299" s="755"/>
      <c r="HKR299" s="755"/>
      <c r="HKS299" s="755"/>
      <c r="HKT299" s="755"/>
      <c r="HKU299" s="755"/>
      <c r="HKV299" s="755"/>
      <c r="HKW299" s="755"/>
      <c r="HKX299" s="755"/>
      <c r="HKY299" s="755"/>
      <c r="HKZ299" s="755"/>
      <c r="HLA299" s="755"/>
      <c r="HLB299" s="755"/>
      <c r="HLC299" s="755"/>
      <c r="HLD299" s="755"/>
      <c r="HLE299" s="755"/>
      <c r="HLF299" s="755"/>
      <c r="HLG299" s="755"/>
      <c r="HLH299" s="755"/>
      <c r="HLI299" s="755"/>
      <c r="HLJ299" s="755"/>
      <c r="HLK299" s="755"/>
      <c r="HLL299" s="755"/>
      <c r="HLM299" s="755"/>
      <c r="HLN299" s="755"/>
      <c r="HLO299" s="755"/>
      <c r="HLP299" s="755"/>
      <c r="HLQ299" s="755"/>
      <c r="HLR299" s="755"/>
      <c r="HLS299" s="755"/>
      <c r="HLT299" s="755"/>
      <c r="HLU299" s="755"/>
      <c r="HLV299" s="755"/>
      <c r="HLW299" s="755"/>
      <c r="HLX299" s="755"/>
      <c r="HLY299" s="755"/>
      <c r="HLZ299" s="755"/>
      <c r="HMA299" s="755"/>
      <c r="HMB299" s="755"/>
      <c r="HMC299" s="755"/>
      <c r="HMD299" s="755"/>
      <c r="HME299" s="755"/>
      <c r="HMF299" s="755"/>
      <c r="HMG299" s="755"/>
      <c r="HMH299" s="755"/>
      <c r="HMI299" s="755"/>
      <c r="HMJ299" s="755"/>
      <c r="HMK299" s="755"/>
      <c r="HML299" s="755"/>
      <c r="HMM299" s="755"/>
      <c r="HMN299" s="755"/>
      <c r="HMO299" s="755"/>
      <c r="HMP299" s="755"/>
      <c r="HMQ299" s="755"/>
      <c r="HMR299" s="755"/>
      <c r="HMS299" s="755"/>
      <c r="HMT299" s="755"/>
      <c r="HMU299" s="755"/>
      <c r="HMV299" s="755"/>
      <c r="HMW299" s="755"/>
      <c r="HMX299" s="755"/>
      <c r="HMY299" s="755"/>
      <c r="HMZ299" s="755"/>
      <c r="HNA299" s="755"/>
      <c r="HNB299" s="755"/>
      <c r="HNC299" s="755"/>
      <c r="HND299" s="755"/>
      <c r="HNE299" s="755"/>
      <c r="HNF299" s="755"/>
      <c r="HNG299" s="755"/>
      <c r="HNH299" s="755"/>
      <c r="HNI299" s="755"/>
      <c r="HNJ299" s="755"/>
      <c r="HNK299" s="755"/>
      <c r="HNL299" s="755"/>
      <c r="HNM299" s="755"/>
      <c r="HNN299" s="755"/>
      <c r="HNO299" s="755"/>
      <c r="HNP299" s="755"/>
      <c r="HNQ299" s="755"/>
      <c r="HNR299" s="755"/>
      <c r="HNS299" s="755"/>
      <c r="HNT299" s="755"/>
      <c r="HNU299" s="755"/>
      <c r="HNV299" s="755"/>
      <c r="HNW299" s="755"/>
      <c r="HNX299" s="755"/>
      <c r="HNY299" s="755"/>
      <c r="HNZ299" s="755"/>
      <c r="HOA299" s="755"/>
      <c r="HOB299" s="755"/>
      <c r="HOC299" s="755"/>
      <c r="HOD299" s="755"/>
      <c r="HOE299" s="755"/>
      <c r="HOF299" s="755"/>
      <c r="HOG299" s="755"/>
      <c r="HOH299" s="755"/>
      <c r="HOI299" s="755"/>
      <c r="HOJ299" s="755"/>
      <c r="HOK299" s="755"/>
      <c r="HOL299" s="755"/>
      <c r="HOM299" s="755"/>
      <c r="HON299" s="755"/>
      <c r="HOO299" s="755"/>
      <c r="HOP299" s="755"/>
      <c r="HOQ299" s="755"/>
      <c r="HOR299" s="755"/>
      <c r="HOS299" s="755"/>
      <c r="HOT299" s="755"/>
      <c r="HOU299" s="755"/>
      <c r="HOV299" s="755"/>
      <c r="HOW299" s="755"/>
      <c r="HOX299" s="755"/>
      <c r="HOY299" s="755"/>
      <c r="HOZ299" s="755"/>
      <c r="HPA299" s="755"/>
      <c r="HPB299" s="755"/>
      <c r="HPC299" s="755"/>
      <c r="HPD299" s="755"/>
      <c r="HPE299" s="755"/>
      <c r="HPF299" s="755"/>
      <c r="HPG299" s="755"/>
      <c r="HPH299" s="755"/>
      <c r="HPI299" s="755"/>
      <c r="HPJ299" s="755"/>
      <c r="HPK299" s="755"/>
      <c r="HPL299" s="755"/>
      <c r="HPM299" s="755"/>
      <c r="HPN299" s="755"/>
      <c r="HPO299" s="755"/>
      <c r="HPP299" s="755"/>
      <c r="HPQ299" s="755"/>
      <c r="HPR299" s="755"/>
      <c r="HPS299" s="755"/>
      <c r="HPT299" s="755"/>
      <c r="HPU299" s="755"/>
      <c r="HPV299" s="755"/>
      <c r="HPW299" s="755"/>
      <c r="HPX299" s="755"/>
      <c r="HPY299" s="755"/>
      <c r="HPZ299" s="755"/>
      <c r="HQA299" s="755"/>
      <c r="HQB299" s="755"/>
      <c r="HQC299" s="755"/>
      <c r="HQD299" s="755"/>
      <c r="HQE299" s="755"/>
      <c r="HQF299" s="755"/>
      <c r="HQG299" s="755"/>
      <c r="HQH299" s="755"/>
      <c r="HQI299" s="755"/>
      <c r="HQJ299" s="755"/>
      <c r="HQK299" s="755"/>
      <c r="HQL299" s="755"/>
      <c r="HQM299" s="755"/>
      <c r="HQN299" s="755"/>
      <c r="HQO299" s="755"/>
      <c r="HQP299" s="755"/>
      <c r="HQQ299" s="755"/>
      <c r="HQR299" s="755"/>
      <c r="HQS299" s="755"/>
      <c r="HQT299" s="755"/>
      <c r="HQU299" s="755"/>
      <c r="HQV299" s="755"/>
      <c r="HQW299" s="755"/>
      <c r="HQX299" s="755"/>
      <c r="HQY299" s="755"/>
      <c r="HQZ299" s="755"/>
      <c r="HRA299" s="755"/>
      <c r="HRB299" s="755"/>
      <c r="HRC299" s="755"/>
      <c r="HRD299" s="755"/>
      <c r="HRE299" s="755"/>
      <c r="HRF299" s="755"/>
      <c r="HRG299" s="755"/>
      <c r="HRH299" s="755"/>
      <c r="HRI299" s="755"/>
      <c r="HRJ299" s="755"/>
      <c r="HRK299" s="755"/>
      <c r="HRL299" s="755"/>
      <c r="HRM299" s="755"/>
      <c r="HRN299" s="755"/>
      <c r="HRO299" s="755"/>
      <c r="HRP299" s="755"/>
      <c r="HRQ299" s="755"/>
      <c r="HRR299" s="755"/>
      <c r="HRS299" s="755"/>
      <c r="HRT299" s="755"/>
      <c r="HRU299" s="755"/>
      <c r="HRV299" s="755"/>
      <c r="HRW299" s="755"/>
      <c r="HRX299" s="755"/>
      <c r="HRY299" s="755"/>
      <c r="HRZ299" s="755"/>
      <c r="HSA299" s="755"/>
      <c r="HSB299" s="755"/>
      <c r="HSC299" s="755"/>
      <c r="HSD299" s="755"/>
      <c r="HSE299" s="755"/>
      <c r="HSF299" s="755"/>
      <c r="HSG299" s="755"/>
      <c r="HSH299" s="755"/>
      <c r="HSI299" s="755"/>
      <c r="HSJ299" s="755"/>
      <c r="HSK299" s="755"/>
      <c r="HSL299" s="755"/>
      <c r="HSM299" s="755"/>
      <c r="HSN299" s="755"/>
      <c r="HSO299" s="755"/>
      <c r="HSP299" s="755"/>
      <c r="HSQ299" s="755"/>
      <c r="HSR299" s="755"/>
      <c r="HSS299" s="755"/>
      <c r="HST299" s="755"/>
      <c r="HSU299" s="755"/>
      <c r="HSV299" s="755"/>
      <c r="HSW299" s="755"/>
      <c r="HSX299" s="755"/>
      <c r="HSY299" s="755"/>
      <c r="HSZ299" s="755"/>
      <c r="HTA299" s="755"/>
      <c r="HTB299" s="755"/>
      <c r="HTC299" s="755"/>
      <c r="HTD299" s="755"/>
      <c r="HTE299" s="755"/>
      <c r="HTF299" s="755"/>
      <c r="HTG299" s="755"/>
      <c r="HTH299" s="755"/>
      <c r="HTI299" s="755"/>
      <c r="HTJ299" s="755"/>
      <c r="HTK299" s="755"/>
      <c r="HTL299" s="755"/>
      <c r="HTM299" s="755"/>
      <c r="HTN299" s="755"/>
      <c r="HTO299" s="755"/>
      <c r="HTP299" s="755"/>
      <c r="HTQ299" s="755"/>
      <c r="HTR299" s="755"/>
      <c r="HTS299" s="755"/>
      <c r="HTT299" s="755"/>
      <c r="HTU299" s="755"/>
      <c r="HTV299" s="755"/>
      <c r="HTW299" s="755"/>
      <c r="HTX299" s="755"/>
      <c r="HTY299" s="755"/>
      <c r="HTZ299" s="755"/>
      <c r="HUA299" s="755"/>
      <c r="HUB299" s="755"/>
      <c r="HUC299" s="755"/>
      <c r="HUD299" s="755"/>
      <c r="HUE299" s="755"/>
      <c r="HUF299" s="755"/>
      <c r="HUG299" s="755"/>
      <c r="HUH299" s="755"/>
      <c r="HUI299" s="755"/>
      <c r="HUJ299" s="755"/>
      <c r="HUK299" s="755"/>
      <c r="HUL299" s="755"/>
      <c r="HUM299" s="755"/>
      <c r="HUN299" s="755"/>
      <c r="HUO299" s="755"/>
      <c r="HUP299" s="755"/>
      <c r="HUQ299" s="755"/>
      <c r="HUR299" s="755"/>
      <c r="HUS299" s="755"/>
      <c r="HUT299" s="755"/>
      <c r="HUU299" s="755"/>
      <c r="HUV299" s="755"/>
      <c r="HUW299" s="755"/>
      <c r="HUX299" s="755"/>
      <c r="HUY299" s="755"/>
      <c r="HUZ299" s="755"/>
      <c r="HVA299" s="755"/>
      <c r="HVB299" s="755"/>
      <c r="HVC299" s="755"/>
      <c r="HVD299" s="755"/>
      <c r="HVE299" s="755"/>
      <c r="HVF299" s="755"/>
      <c r="HVG299" s="755"/>
      <c r="HVH299" s="755"/>
      <c r="HVI299" s="755"/>
      <c r="HVJ299" s="755"/>
      <c r="HVK299" s="755"/>
      <c r="HVL299" s="755"/>
      <c r="HVM299" s="755"/>
      <c r="HVN299" s="755"/>
      <c r="HVO299" s="755"/>
      <c r="HVP299" s="755"/>
      <c r="HVQ299" s="755"/>
      <c r="HVR299" s="755"/>
      <c r="HVS299" s="755"/>
      <c r="HVT299" s="755"/>
      <c r="HVU299" s="755"/>
      <c r="HVV299" s="755"/>
      <c r="HVW299" s="755"/>
      <c r="HVX299" s="755"/>
      <c r="HVY299" s="755"/>
      <c r="HVZ299" s="755"/>
      <c r="HWA299" s="755"/>
      <c r="HWB299" s="755"/>
      <c r="HWC299" s="755"/>
      <c r="HWD299" s="755"/>
      <c r="HWE299" s="755"/>
      <c r="HWF299" s="755"/>
      <c r="HWG299" s="755"/>
      <c r="HWH299" s="755"/>
      <c r="HWI299" s="755"/>
      <c r="HWJ299" s="755"/>
      <c r="HWK299" s="755"/>
      <c r="HWL299" s="755"/>
      <c r="HWM299" s="755"/>
      <c r="HWN299" s="755"/>
      <c r="HWO299" s="755"/>
      <c r="HWP299" s="755"/>
      <c r="HWQ299" s="755"/>
      <c r="HWR299" s="755"/>
      <c r="HWS299" s="755"/>
      <c r="HWT299" s="755"/>
      <c r="HWU299" s="755"/>
      <c r="HWV299" s="755"/>
      <c r="HWW299" s="755"/>
      <c r="HWX299" s="755"/>
      <c r="HWY299" s="755"/>
      <c r="HWZ299" s="755"/>
      <c r="HXA299" s="755"/>
      <c r="HXB299" s="755"/>
      <c r="HXC299" s="755"/>
      <c r="HXD299" s="755"/>
      <c r="HXE299" s="755"/>
      <c r="HXF299" s="755"/>
      <c r="HXG299" s="755"/>
      <c r="HXH299" s="755"/>
      <c r="HXI299" s="755"/>
      <c r="HXJ299" s="755"/>
      <c r="HXK299" s="755"/>
      <c r="HXL299" s="755"/>
      <c r="HXM299" s="755"/>
      <c r="HXN299" s="755"/>
      <c r="HXO299" s="755"/>
      <c r="HXP299" s="755"/>
      <c r="HXQ299" s="755"/>
      <c r="HXR299" s="755"/>
      <c r="HXS299" s="755"/>
      <c r="HXT299" s="755"/>
      <c r="HXU299" s="755"/>
      <c r="HXV299" s="755"/>
      <c r="HXW299" s="755"/>
      <c r="HXX299" s="755"/>
      <c r="HXY299" s="755"/>
      <c r="HXZ299" s="755"/>
      <c r="HYA299" s="755"/>
      <c r="HYB299" s="755"/>
      <c r="HYC299" s="755"/>
      <c r="HYD299" s="755"/>
      <c r="HYE299" s="755"/>
      <c r="HYF299" s="755"/>
      <c r="HYG299" s="755"/>
      <c r="HYH299" s="755"/>
      <c r="HYI299" s="755"/>
      <c r="HYJ299" s="755"/>
      <c r="HYK299" s="755"/>
      <c r="HYL299" s="755"/>
      <c r="HYM299" s="755"/>
      <c r="HYN299" s="755"/>
      <c r="HYO299" s="755"/>
      <c r="HYP299" s="755"/>
      <c r="HYQ299" s="755"/>
      <c r="HYR299" s="755"/>
      <c r="HYS299" s="755"/>
      <c r="HYT299" s="755"/>
      <c r="HYU299" s="755"/>
      <c r="HYV299" s="755"/>
      <c r="HYW299" s="755"/>
      <c r="HYX299" s="755"/>
      <c r="HYY299" s="755"/>
      <c r="HYZ299" s="755"/>
      <c r="HZA299" s="755"/>
      <c r="HZB299" s="755"/>
      <c r="HZC299" s="755"/>
      <c r="HZD299" s="755"/>
      <c r="HZE299" s="755"/>
      <c r="HZF299" s="755"/>
      <c r="HZG299" s="755"/>
      <c r="HZH299" s="755"/>
      <c r="HZI299" s="755"/>
      <c r="HZJ299" s="755"/>
      <c r="HZK299" s="755"/>
      <c r="HZL299" s="755"/>
      <c r="HZM299" s="755"/>
      <c r="HZN299" s="755"/>
      <c r="HZO299" s="755"/>
      <c r="HZP299" s="755"/>
      <c r="HZQ299" s="755"/>
      <c r="HZR299" s="755"/>
      <c r="HZS299" s="755"/>
      <c r="HZT299" s="755"/>
      <c r="HZU299" s="755"/>
      <c r="HZV299" s="755"/>
      <c r="HZW299" s="755"/>
      <c r="HZX299" s="755"/>
      <c r="HZY299" s="755"/>
      <c r="HZZ299" s="755"/>
      <c r="IAA299" s="755"/>
      <c r="IAB299" s="755"/>
      <c r="IAC299" s="755"/>
      <c r="IAD299" s="755"/>
      <c r="IAE299" s="755"/>
      <c r="IAF299" s="755"/>
      <c r="IAG299" s="755"/>
      <c r="IAH299" s="755"/>
      <c r="IAI299" s="755"/>
      <c r="IAJ299" s="755"/>
      <c r="IAK299" s="755"/>
      <c r="IAL299" s="755"/>
      <c r="IAM299" s="755"/>
      <c r="IAN299" s="755"/>
      <c r="IAO299" s="755"/>
      <c r="IAP299" s="755"/>
      <c r="IAQ299" s="755"/>
      <c r="IAR299" s="755"/>
      <c r="IAS299" s="755"/>
      <c r="IAT299" s="755"/>
      <c r="IAU299" s="755"/>
      <c r="IAV299" s="755"/>
      <c r="IAW299" s="755"/>
      <c r="IAX299" s="755"/>
      <c r="IAY299" s="755"/>
      <c r="IAZ299" s="755"/>
      <c r="IBA299" s="755"/>
      <c r="IBB299" s="755"/>
      <c r="IBC299" s="755"/>
      <c r="IBD299" s="755"/>
      <c r="IBE299" s="755"/>
      <c r="IBF299" s="755"/>
      <c r="IBG299" s="755"/>
      <c r="IBH299" s="755"/>
      <c r="IBI299" s="755"/>
      <c r="IBJ299" s="755"/>
      <c r="IBK299" s="755"/>
      <c r="IBL299" s="755"/>
      <c r="IBM299" s="755"/>
      <c r="IBN299" s="755"/>
      <c r="IBO299" s="755"/>
      <c r="IBP299" s="755"/>
      <c r="IBQ299" s="755"/>
      <c r="IBR299" s="755"/>
      <c r="IBS299" s="755"/>
      <c r="IBT299" s="755"/>
      <c r="IBU299" s="755"/>
      <c r="IBV299" s="755"/>
      <c r="IBW299" s="755"/>
      <c r="IBX299" s="755"/>
      <c r="IBY299" s="755"/>
      <c r="IBZ299" s="755"/>
      <c r="ICA299" s="755"/>
      <c r="ICB299" s="755"/>
      <c r="ICC299" s="755"/>
      <c r="ICD299" s="755"/>
      <c r="ICE299" s="755"/>
      <c r="ICF299" s="755"/>
      <c r="ICG299" s="755"/>
      <c r="ICH299" s="755"/>
      <c r="ICI299" s="755"/>
      <c r="ICJ299" s="755"/>
      <c r="ICK299" s="755"/>
      <c r="ICL299" s="755"/>
      <c r="ICM299" s="755"/>
      <c r="ICN299" s="755"/>
      <c r="ICO299" s="755"/>
      <c r="ICP299" s="755"/>
      <c r="ICQ299" s="755"/>
      <c r="ICR299" s="755"/>
      <c r="ICS299" s="755"/>
      <c r="ICT299" s="755"/>
      <c r="ICU299" s="755"/>
      <c r="ICV299" s="755"/>
      <c r="ICW299" s="755"/>
      <c r="ICX299" s="755"/>
      <c r="ICY299" s="755"/>
      <c r="ICZ299" s="755"/>
      <c r="IDA299" s="755"/>
      <c r="IDB299" s="755"/>
      <c r="IDC299" s="755"/>
      <c r="IDD299" s="755"/>
      <c r="IDE299" s="755"/>
      <c r="IDF299" s="755"/>
      <c r="IDG299" s="755"/>
      <c r="IDH299" s="755"/>
      <c r="IDI299" s="755"/>
      <c r="IDJ299" s="755"/>
      <c r="IDK299" s="755"/>
      <c r="IDL299" s="755"/>
      <c r="IDM299" s="755"/>
      <c r="IDN299" s="755"/>
      <c r="IDO299" s="755"/>
      <c r="IDP299" s="755"/>
      <c r="IDQ299" s="755"/>
      <c r="IDR299" s="755"/>
      <c r="IDS299" s="755"/>
      <c r="IDT299" s="755"/>
      <c r="IDU299" s="755"/>
      <c r="IDV299" s="755"/>
      <c r="IDW299" s="755"/>
      <c r="IDX299" s="755"/>
      <c r="IDY299" s="755"/>
      <c r="IDZ299" s="755"/>
      <c r="IEA299" s="755"/>
      <c r="IEB299" s="755"/>
      <c r="IEC299" s="755"/>
      <c r="IED299" s="755"/>
      <c r="IEE299" s="755"/>
      <c r="IEF299" s="755"/>
      <c r="IEG299" s="755"/>
      <c r="IEH299" s="755"/>
      <c r="IEI299" s="755"/>
      <c r="IEJ299" s="755"/>
      <c r="IEK299" s="755"/>
      <c r="IEL299" s="755"/>
      <c r="IEM299" s="755"/>
      <c r="IEN299" s="755"/>
      <c r="IEO299" s="755"/>
      <c r="IEP299" s="755"/>
      <c r="IEQ299" s="755"/>
      <c r="IER299" s="755"/>
      <c r="IES299" s="755"/>
      <c r="IET299" s="755"/>
      <c r="IEU299" s="755"/>
      <c r="IEV299" s="755"/>
      <c r="IEW299" s="755"/>
      <c r="IEX299" s="755"/>
      <c r="IEY299" s="755"/>
      <c r="IEZ299" s="755"/>
      <c r="IFA299" s="755"/>
      <c r="IFB299" s="755"/>
      <c r="IFC299" s="755"/>
      <c r="IFD299" s="755"/>
      <c r="IFE299" s="755"/>
      <c r="IFF299" s="755"/>
      <c r="IFG299" s="755"/>
      <c r="IFH299" s="755"/>
      <c r="IFI299" s="755"/>
      <c r="IFJ299" s="755"/>
      <c r="IFK299" s="755"/>
      <c r="IFL299" s="755"/>
      <c r="IFM299" s="755"/>
      <c r="IFN299" s="755"/>
      <c r="IFO299" s="755"/>
      <c r="IFP299" s="755"/>
      <c r="IFQ299" s="755"/>
      <c r="IFR299" s="755"/>
      <c r="IFS299" s="755"/>
      <c r="IFT299" s="755"/>
      <c r="IFU299" s="755"/>
      <c r="IFV299" s="755"/>
      <c r="IFW299" s="755"/>
      <c r="IFX299" s="755"/>
      <c r="IFY299" s="755"/>
      <c r="IFZ299" s="755"/>
      <c r="IGA299" s="755"/>
      <c r="IGB299" s="755"/>
      <c r="IGC299" s="755"/>
      <c r="IGD299" s="755"/>
      <c r="IGE299" s="755"/>
      <c r="IGF299" s="755"/>
      <c r="IGG299" s="755"/>
      <c r="IGH299" s="755"/>
      <c r="IGI299" s="755"/>
      <c r="IGJ299" s="755"/>
      <c r="IGK299" s="755"/>
      <c r="IGL299" s="755"/>
      <c r="IGM299" s="755"/>
      <c r="IGN299" s="755"/>
      <c r="IGO299" s="755"/>
      <c r="IGP299" s="755"/>
      <c r="IGQ299" s="755"/>
      <c r="IGR299" s="755"/>
      <c r="IGS299" s="755"/>
      <c r="IGT299" s="755"/>
      <c r="IGU299" s="755"/>
      <c r="IGV299" s="755"/>
      <c r="IGW299" s="755"/>
      <c r="IGX299" s="755"/>
      <c r="IGY299" s="755"/>
      <c r="IGZ299" s="755"/>
      <c r="IHA299" s="755"/>
      <c r="IHB299" s="755"/>
      <c r="IHC299" s="755"/>
      <c r="IHD299" s="755"/>
      <c r="IHE299" s="755"/>
      <c r="IHF299" s="755"/>
      <c r="IHG299" s="755"/>
      <c r="IHH299" s="755"/>
      <c r="IHI299" s="755"/>
      <c r="IHJ299" s="755"/>
      <c r="IHK299" s="755"/>
      <c r="IHL299" s="755"/>
      <c r="IHM299" s="755"/>
      <c r="IHN299" s="755"/>
      <c r="IHO299" s="755"/>
      <c r="IHP299" s="755"/>
      <c r="IHQ299" s="755"/>
      <c r="IHR299" s="755"/>
      <c r="IHS299" s="755"/>
      <c r="IHT299" s="755"/>
      <c r="IHU299" s="755"/>
      <c r="IHV299" s="755"/>
      <c r="IHW299" s="755"/>
      <c r="IHX299" s="755"/>
      <c r="IHY299" s="755"/>
      <c r="IHZ299" s="755"/>
      <c r="IIA299" s="755"/>
      <c r="IIB299" s="755"/>
      <c r="IIC299" s="755"/>
      <c r="IID299" s="755"/>
      <c r="IIE299" s="755"/>
      <c r="IIF299" s="755"/>
      <c r="IIG299" s="755"/>
      <c r="IIH299" s="755"/>
      <c r="III299" s="755"/>
      <c r="IIJ299" s="755"/>
      <c r="IIK299" s="755"/>
      <c r="IIL299" s="755"/>
      <c r="IIM299" s="755"/>
      <c r="IIN299" s="755"/>
      <c r="IIO299" s="755"/>
      <c r="IIP299" s="755"/>
      <c r="IIQ299" s="755"/>
      <c r="IIR299" s="755"/>
      <c r="IIS299" s="755"/>
      <c r="IIT299" s="755"/>
      <c r="IIU299" s="755"/>
      <c r="IIV299" s="755"/>
      <c r="IIW299" s="755"/>
      <c r="IIX299" s="755"/>
      <c r="IIY299" s="755"/>
      <c r="IIZ299" s="755"/>
      <c r="IJA299" s="755"/>
      <c r="IJB299" s="755"/>
      <c r="IJC299" s="755"/>
      <c r="IJD299" s="755"/>
      <c r="IJE299" s="755"/>
      <c r="IJF299" s="755"/>
      <c r="IJG299" s="755"/>
      <c r="IJH299" s="755"/>
      <c r="IJI299" s="755"/>
      <c r="IJJ299" s="755"/>
      <c r="IJK299" s="755"/>
      <c r="IJL299" s="755"/>
      <c r="IJM299" s="755"/>
      <c r="IJN299" s="755"/>
      <c r="IJO299" s="755"/>
      <c r="IJP299" s="755"/>
      <c r="IJQ299" s="755"/>
      <c r="IJR299" s="755"/>
      <c r="IJS299" s="755"/>
      <c r="IJT299" s="755"/>
      <c r="IJU299" s="755"/>
      <c r="IJV299" s="755"/>
      <c r="IJW299" s="755"/>
      <c r="IJX299" s="755"/>
      <c r="IJY299" s="755"/>
      <c r="IJZ299" s="755"/>
      <c r="IKA299" s="755"/>
      <c r="IKB299" s="755"/>
      <c r="IKC299" s="755"/>
      <c r="IKD299" s="755"/>
      <c r="IKE299" s="755"/>
      <c r="IKF299" s="755"/>
      <c r="IKG299" s="755"/>
      <c r="IKH299" s="755"/>
      <c r="IKI299" s="755"/>
      <c r="IKJ299" s="755"/>
      <c r="IKK299" s="755"/>
      <c r="IKL299" s="755"/>
      <c r="IKM299" s="755"/>
      <c r="IKN299" s="755"/>
      <c r="IKO299" s="755"/>
      <c r="IKP299" s="755"/>
      <c r="IKQ299" s="755"/>
      <c r="IKR299" s="755"/>
      <c r="IKS299" s="755"/>
      <c r="IKT299" s="755"/>
      <c r="IKU299" s="755"/>
      <c r="IKV299" s="755"/>
      <c r="IKW299" s="755"/>
      <c r="IKX299" s="755"/>
      <c r="IKY299" s="755"/>
      <c r="IKZ299" s="755"/>
      <c r="ILA299" s="755"/>
      <c r="ILB299" s="755"/>
      <c r="ILC299" s="755"/>
      <c r="ILD299" s="755"/>
      <c r="ILE299" s="755"/>
      <c r="ILF299" s="755"/>
      <c r="ILG299" s="755"/>
      <c r="ILH299" s="755"/>
      <c r="ILI299" s="755"/>
      <c r="ILJ299" s="755"/>
      <c r="ILK299" s="755"/>
      <c r="ILL299" s="755"/>
      <c r="ILM299" s="755"/>
      <c r="ILN299" s="755"/>
      <c r="ILO299" s="755"/>
      <c r="ILP299" s="755"/>
      <c r="ILQ299" s="755"/>
      <c r="ILR299" s="755"/>
      <c r="ILS299" s="755"/>
      <c r="ILT299" s="755"/>
      <c r="ILU299" s="755"/>
      <c r="ILV299" s="755"/>
      <c r="ILW299" s="755"/>
      <c r="ILX299" s="755"/>
      <c r="ILY299" s="755"/>
      <c r="ILZ299" s="755"/>
      <c r="IMA299" s="755"/>
      <c r="IMB299" s="755"/>
      <c r="IMC299" s="755"/>
      <c r="IMD299" s="755"/>
      <c r="IME299" s="755"/>
      <c r="IMF299" s="755"/>
      <c r="IMG299" s="755"/>
      <c r="IMH299" s="755"/>
      <c r="IMI299" s="755"/>
      <c r="IMJ299" s="755"/>
      <c r="IMK299" s="755"/>
      <c r="IML299" s="755"/>
      <c r="IMM299" s="755"/>
      <c r="IMN299" s="755"/>
      <c r="IMO299" s="755"/>
      <c r="IMP299" s="755"/>
      <c r="IMQ299" s="755"/>
      <c r="IMR299" s="755"/>
      <c r="IMS299" s="755"/>
      <c r="IMT299" s="755"/>
      <c r="IMU299" s="755"/>
      <c r="IMV299" s="755"/>
      <c r="IMW299" s="755"/>
      <c r="IMX299" s="755"/>
      <c r="IMY299" s="755"/>
      <c r="IMZ299" s="755"/>
      <c r="INA299" s="755"/>
      <c r="INB299" s="755"/>
      <c r="INC299" s="755"/>
      <c r="IND299" s="755"/>
      <c r="INE299" s="755"/>
      <c r="INF299" s="755"/>
      <c r="ING299" s="755"/>
      <c r="INH299" s="755"/>
      <c r="INI299" s="755"/>
      <c r="INJ299" s="755"/>
      <c r="INK299" s="755"/>
      <c r="INL299" s="755"/>
      <c r="INM299" s="755"/>
      <c r="INN299" s="755"/>
      <c r="INO299" s="755"/>
      <c r="INP299" s="755"/>
      <c r="INQ299" s="755"/>
      <c r="INR299" s="755"/>
      <c r="INS299" s="755"/>
      <c r="INT299" s="755"/>
      <c r="INU299" s="755"/>
      <c r="INV299" s="755"/>
      <c r="INW299" s="755"/>
      <c r="INX299" s="755"/>
      <c r="INY299" s="755"/>
      <c r="INZ299" s="755"/>
      <c r="IOA299" s="755"/>
      <c r="IOB299" s="755"/>
      <c r="IOC299" s="755"/>
      <c r="IOD299" s="755"/>
      <c r="IOE299" s="755"/>
      <c r="IOF299" s="755"/>
      <c r="IOG299" s="755"/>
      <c r="IOH299" s="755"/>
      <c r="IOI299" s="755"/>
      <c r="IOJ299" s="755"/>
      <c r="IOK299" s="755"/>
      <c r="IOL299" s="755"/>
      <c r="IOM299" s="755"/>
      <c r="ION299" s="755"/>
      <c r="IOO299" s="755"/>
      <c r="IOP299" s="755"/>
      <c r="IOQ299" s="755"/>
      <c r="IOR299" s="755"/>
      <c r="IOS299" s="755"/>
      <c r="IOT299" s="755"/>
      <c r="IOU299" s="755"/>
      <c r="IOV299" s="755"/>
      <c r="IOW299" s="755"/>
      <c r="IOX299" s="755"/>
      <c r="IOY299" s="755"/>
      <c r="IOZ299" s="755"/>
      <c r="IPA299" s="755"/>
      <c r="IPB299" s="755"/>
      <c r="IPC299" s="755"/>
      <c r="IPD299" s="755"/>
      <c r="IPE299" s="755"/>
      <c r="IPF299" s="755"/>
      <c r="IPG299" s="755"/>
      <c r="IPH299" s="755"/>
      <c r="IPI299" s="755"/>
      <c r="IPJ299" s="755"/>
      <c r="IPK299" s="755"/>
      <c r="IPL299" s="755"/>
      <c r="IPM299" s="755"/>
      <c r="IPN299" s="755"/>
      <c r="IPO299" s="755"/>
      <c r="IPP299" s="755"/>
      <c r="IPQ299" s="755"/>
      <c r="IPR299" s="755"/>
      <c r="IPS299" s="755"/>
      <c r="IPT299" s="755"/>
      <c r="IPU299" s="755"/>
      <c r="IPV299" s="755"/>
      <c r="IPW299" s="755"/>
      <c r="IPX299" s="755"/>
      <c r="IPY299" s="755"/>
      <c r="IPZ299" s="755"/>
      <c r="IQA299" s="755"/>
      <c r="IQB299" s="755"/>
      <c r="IQC299" s="755"/>
      <c r="IQD299" s="755"/>
      <c r="IQE299" s="755"/>
      <c r="IQF299" s="755"/>
      <c r="IQG299" s="755"/>
      <c r="IQH299" s="755"/>
      <c r="IQI299" s="755"/>
      <c r="IQJ299" s="755"/>
      <c r="IQK299" s="755"/>
      <c r="IQL299" s="755"/>
      <c r="IQM299" s="755"/>
      <c r="IQN299" s="755"/>
      <c r="IQO299" s="755"/>
      <c r="IQP299" s="755"/>
      <c r="IQQ299" s="755"/>
      <c r="IQR299" s="755"/>
      <c r="IQS299" s="755"/>
      <c r="IQT299" s="755"/>
      <c r="IQU299" s="755"/>
      <c r="IQV299" s="755"/>
      <c r="IQW299" s="755"/>
      <c r="IQX299" s="755"/>
      <c r="IQY299" s="755"/>
      <c r="IQZ299" s="755"/>
      <c r="IRA299" s="755"/>
      <c r="IRB299" s="755"/>
      <c r="IRC299" s="755"/>
      <c r="IRD299" s="755"/>
      <c r="IRE299" s="755"/>
      <c r="IRF299" s="755"/>
      <c r="IRG299" s="755"/>
      <c r="IRH299" s="755"/>
      <c r="IRI299" s="755"/>
      <c r="IRJ299" s="755"/>
      <c r="IRK299" s="755"/>
      <c r="IRL299" s="755"/>
      <c r="IRM299" s="755"/>
      <c r="IRN299" s="755"/>
      <c r="IRO299" s="755"/>
      <c r="IRP299" s="755"/>
      <c r="IRQ299" s="755"/>
      <c r="IRR299" s="755"/>
      <c r="IRS299" s="755"/>
      <c r="IRT299" s="755"/>
      <c r="IRU299" s="755"/>
      <c r="IRV299" s="755"/>
      <c r="IRW299" s="755"/>
      <c r="IRX299" s="755"/>
      <c r="IRY299" s="755"/>
      <c r="IRZ299" s="755"/>
      <c r="ISA299" s="755"/>
      <c r="ISB299" s="755"/>
      <c r="ISC299" s="755"/>
      <c r="ISD299" s="755"/>
      <c r="ISE299" s="755"/>
      <c r="ISF299" s="755"/>
      <c r="ISG299" s="755"/>
      <c r="ISH299" s="755"/>
      <c r="ISI299" s="755"/>
      <c r="ISJ299" s="755"/>
      <c r="ISK299" s="755"/>
      <c r="ISL299" s="755"/>
      <c r="ISM299" s="755"/>
      <c r="ISN299" s="755"/>
      <c r="ISO299" s="755"/>
      <c r="ISP299" s="755"/>
      <c r="ISQ299" s="755"/>
      <c r="ISR299" s="755"/>
      <c r="ISS299" s="755"/>
      <c r="IST299" s="755"/>
      <c r="ISU299" s="755"/>
      <c r="ISV299" s="755"/>
      <c r="ISW299" s="755"/>
      <c r="ISX299" s="755"/>
      <c r="ISY299" s="755"/>
      <c r="ISZ299" s="755"/>
      <c r="ITA299" s="755"/>
      <c r="ITB299" s="755"/>
      <c r="ITC299" s="755"/>
      <c r="ITD299" s="755"/>
      <c r="ITE299" s="755"/>
      <c r="ITF299" s="755"/>
      <c r="ITG299" s="755"/>
      <c r="ITH299" s="755"/>
      <c r="ITI299" s="755"/>
      <c r="ITJ299" s="755"/>
      <c r="ITK299" s="755"/>
      <c r="ITL299" s="755"/>
      <c r="ITM299" s="755"/>
      <c r="ITN299" s="755"/>
      <c r="ITO299" s="755"/>
      <c r="ITP299" s="755"/>
      <c r="ITQ299" s="755"/>
      <c r="ITR299" s="755"/>
      <c r="ITS299" s="755"/>
      <c r="ITT299" s="755"/>
      <c r="ITU299" s="755"/>
      <c r="ITV299" s="755"/>
      <c r="ITW299" s="755"/>
      <c r="ITX299" s="755"/>
      <c r="ITY299" s="755"/>
      <c r="ITZ299" s="755"/>
      <c r="IUA299" s="755"/>
      <c r="IUB299" s="755"/>
      <c r="IUC299" s="755"/>
      <c r="IUD299" s="755"/>
      <c r="IUE299" s="755"/>
      <c r="IUF299" s="755"/>
      <c r="IUG299" s="755"/>
      <c r="IUH299" s="755"/>
      <c r="IUI299" s="755"/>
      <c r="IUJ299" s="755"/>
      <c r="IUK299" s="755"/>
      <c r="IUL299" s="755"/>
      <c r="IUM299" s="755"/>
      <c r="IUN299" s="755"/>
      <c r="IUO299" s="755"/>
      <c r="IUP299" s="755"/>
      <c r="IUQ299" s="755"/>
      <c r="IUR299" s="755"/>
      <c r="IUS299" s="755"/>
      <c r="IUT299" s="755"/>
      <c r="IUU299" s="755"/>
      <c r="IUV299" s="755"/>
      <c r="IUW299" s="755"/>
      <c r="IUX299" s="755"/>
      <c r="IUY299" s="755"/>
      <c r="IUZ299" s="755"/>
      <c r="IVA299" s="755"/>
      <c r="IVB299" s="755"/>
      <c r="IVC299" s="755"/>
      <c r="IVD299" s="755"/>
      <c r="IVE299" s="755"/>
      <c r="IVF299" s="755"/>
      <c r="IVG299" s="755"/>
      <c r="IVH299" s="755"/>
      <c r="IVI299" s="755"/>
      <c r="IVJ299" s="755"/>
      <c r="IVK299" s="755"/>
      <c r="IVL299" s="755"/>
      <c r="IVM299" s="755"/>
      <c r="IVN299" s="755"/>
      <c r="IVO299" s="755"/>
      <c r="IVP299" s="755"/>
      <c r="IVQ299" s="755"/>
      <c r="IVR299" s="755"/>
      <c r="IVS299" s="755"/>
      <c r="IVT299" s="755"/>
      <c r="IVU299" s="755"/>
      <c r="IVV299" s="755"/>
      <c r="IVW299" s="755"/>
      <c r="IVX299" s="755"/>
      <c r="IVY299" s="755"/>
      <c r="IVZ299" s="755"/>
      <c r="IWA299" s="755"/>
      <c r="IWB299" s="755"/>
      <c r="IWC299" s="755"/>
      <c r="IWD299" s="755"/>
      <c r="IWE299" s="755"/>
      <c r="IWF299" s="755"/>
      <c r="IWG299" s="755"/>
      <c r="IWH299" s="755"/>
      <c r="IWI299" s="755"/>
      <c r="IWJ299" s="755"/>
      <c r="IWK299" s="755"/>
      <c r="IWL299" s="755"/>
      <c r="IWM299" s="755"/>
      <c r="IWN299" s="755"/>
      <c r="IWO299" s="755"/>
      <c r="IWP299" s="755"/>
      <c r="IWQ299" s="755"/>
      <c r="IWR299" s="755"/>
      <c r="IWS299" s="755"/>
      <c r="IWT299" s="755"/>
      <c r="IWU299" s="755"/>
      <c r="IWV299" s="755"/>
      <c r="IWW299" s="755"/>
      <c r="IWX299" s="755"/>
      <c r="IWY299" s="755"/>
      <c r="IWZ299" s="755"/>
      <c r="IXA299" s="755"/>
      <c r="IXB299" s="755"/>
      <c r="IXC299" s="755"/>
      <c r="IXD299" s="755"/>
      <c r="IXE299" s="755"/>
      <c r="IXF299" s="755"/>
      <c r="IXG299" s="755"/>
      <c r="IXH299" s="755"/>
      <c r="IXI299" s="755"/>
      <c r="IXJ299" s="755"/>
      <c r="IXK299" s="755"/>
      <c r="IXL299" s="755"/>
      <c r="IXM299" s="755"/>
      <c r="IXN299" s="755"/>
      <c r="IXO299" s="755"/>
      <c r="IXP299" s="755"/>
      <c r="IXQ299" s="755"/>
      <c r="IXR299" s="755"/>
      <c r="IXS299" s="755"/>
      <c r="IXT299" s="755"/>
      <c r="IXU299" s="755"/>
      <c r="IXV299" s="755"/>
      <c r="IXW299" s="755"/>
      <c r="IXX299" s="755"/>
      <c r="IXY299" s="755"/>
      <c r="IXZ299" s="755"/>
      <c r="IYA299" s="755"/>
      <c r="IYB299" s="755"/>
      <c r="IYC299" s="755"/>
      <c r="IYD299" s="755"/>
      <c r="IYE299" s="755"/>
      <c r="IYF299" s="755"/>
      <c r="IYG299" s="755"/>
      <c r="IYH299" s="755"/>
      <c r="IYI299" s="755"/>
      <c r="IYJ299" s="755"/>
      <c r="IYK299" s="755"/>
      <c r="IYL299" s="755"/>
      <c r="IYM299" s="755"/>
      <c r="IYN299" s="755"/>
      <c r="IYO299" s="755"/>
      <c r="IYP299" s="755"/>
      <c r="IYQ299" s="755"/>
      <c r="IYR299" s="755"/>
      <c r="IYS299" s="755"/>
      <c r="IYT299" s="755"/>
      <c r="IYU299" s="755"/>
      <c r="IYV299" s="755"/>
      <c r="IYW299" s="755"/>
      <c r="IYX299" s="755"/>
      <c r="IYY299" s="755"/>
      <c r="IYZ299" s="755"/>
      <c r="IZA299" s="755"/>
      <c r="IZB299" s="755"/>
      <c r="IZC299" s="755"/>
      <c r="IZD299" s="755"/>
      <c r="IZE299" s="755"/>
      <c r="IZF299" s="755"/>
      <c r="IZG299" s="755"/>
      <c r="IZH299" s="755"/>
      <c r="IZI299" s="755"/>
      <c r="IZJ299" s="755"/>
      <c r="IZK299" s="755"/>
      <c r="IZL299" s="755"/>
      <c r="IZM299" s="755"/>
      <c r="IZN299" s="755"/>
      <c r="IZO299" s="755"/>
      <c r="IZP299" s="755"/>
      <c r="IZQ299" s="755"/>
      <c r="IZR299" s="755"/>
      <c r="IZS299" s="755"/>
      <c r="IZT299" s="755"/>
      <c r="IZU299" s="755"/>
      <c r="IZV299" s="755"/>
      <c r="IZW299" s="755"/>
      <c r="IZX299" s="755"/>
      <c r="IZY299" s="755"/>
      <c r="IZZ299" s="755"/>
      <c r="JAA299" s="755"/>
      <c r="JAB299" s="755"/>
      <c r="JAC299" s="755"/>
      <c r="JAD299" s="755"/>
      <c r="JAE299" s="755"/>
      <c r="JAF299" s="755"/>
      <c r="JAG299" s="755"/>
      <c r="JAH299" s="755"/>
      <c r="JAI299" s="755"/>
      <c r="JAJ299" s="755"/>
      <c r="JAK299" s="755"/>
      <c r="JAL299" s="755"/>
      <c r="JAM299" s="755"/>
      <c r="JAN299" s="755"/>
      <c r="JAO299" s="755"/>
      <c r="JAP299" s="755"/>
      <c r="JAQ299" s="755"/>
      <c r="JAR299" s="755"/>
      <c r="JAS299" s="755"/>
      <c r="JAT299" s="755"/>
      <c r="JAU299" s="755"/>
      <c r="JAV299" s="755"/>
      <c r="JAW299" s="755"/>
      <c r="JAX299" s="755"/>
      <c r="JAY299" s="755"/>
      <c r="JAZ299" s="755"/>
      <c r="JBA299" s="755"/>
      <c r="JBB299" s="755"/>
      <c r="JBC299" s="755"/>
      <c r="JBD299" s="755"/>
      <c r="JBE299" s="755"/>
      <c r="JBF299" s="755"/>
      <c r="JBG299" s="755"/>
      <c r="JBH299" s="755"/>
      <c r="JBI299" s="755"/>
      <c r="JBJ299" s="755"/>
      <c r="JBK299" s="755"/>
      <c r="JBL299" s="755"/>
      <c r="JBM299" s="755"/>
      <c r="JBN299" s="755"/>
      <c r="JBO299" s="755"/>
      <c r="JBP299" s="755"/>
      <c r="JBQ299" s="755"/>
      <c r="JBR299" s="755"/>
      <c r="JBS299" s="755"/>
      <c r="JBT299" s="755"/>
      <c r="JBU299" s="755"/>
      <c r="JBV299" s="755"/>
      <c r="JBW299" s="755"/>
      <c r="JBX299" s="755"/>
      <c r="JBY299" s="755"/>
      <c r="JBZ299" s="755"/>
      <c r="JCA299" s="755"/>
      <c r="JCB299" s="755"/>
      <c r="JCC299" s="755"/>
      <c r="JCD299" s="755"/>
      <c r="JCE299" s="755"/>
      <c r="JCF299" s="755"/>
      <c r="JCG299" s="755"/>
      <c r="JCH299" s="755"/>
      <c r="JCI299" s="755"/>
      <c r="JCJ299" s="755"/>
      <c r="JCK299" s="755"/>
      <c r="JCL299" s="755"/>
      <c r="JCM299" s="755"/>
      <c r="JCN299" s="755"/>
      <c r="JCO299" s="755"/>
      <c r="JCP299" s="755"/>
      <c r="JCQ299" s="755"/>
      <c r="JCR299" s="755"/>
      <c r="JCS299" s="755"/>
      <c r="JCT299" s="755"/>
      <c r="JCU299" s="755"/>
      <c r="JCV299" s="755"/>
      <c r="JCW299" s="755"/>
      <c r="JCX299" s="755"/>
      <c r="JCY299" s="755"/>
      <c r="JCZ299" s="755"/>
      <c r="JDA299" s="755"/>
      <c r="JDB299" s="755"/>
      <c r="JDC299" s="755"/>
      <c r="JDD299" s="755"/>
      <c r="JDE299" s="755"/>
      <c r="JDF299" s="755"/>
      <c r="JDG299" s="755"/>
      <c r="JDH299" s="755"/>
      <c r="JDI299" s="755"/>
      <c r="JDJ299" s="755"/>
      <c r="JDK299" s="755"/>
      <c r="JDL299" s="755"/>
      <c r="JDM299" s="755"/>
      <c r="JDN299" s="755"/>
      <c r="JDO299" s="755"/>
      <c r="JDP299" s="755"/>
      <c r="JDQ299" s="755"/>
      <c r="JDR299" s="755"/>
      <c r="JDS299" s="755"/>
      <c r="JDT299" s="755"/>
      <c r="JDU299" s="755"/>
      <c r="JDV299" s="755"/>
      <c r="JDW299" s="755"/>
      <c r="JDX299" s="755"/>
      <c r="JDY299" s="755"/>
      <c r="JDZ299" s="755"/>
      <c r="JEA299" s="755"/>
      <c r="JEB299" s="755"/>
      <c r="JEC299" s="755"/>
      <c r="JED299" s="755"/>
      <c r="JEE299" s="755"/>
      <c r="JEF299" s="755"/>
      <c r="JEG299" s="755"/>
      <c r="JEH299" s="755"/>
      <c r="JEI299" s="755"/>
      <c r="JEJ299" s="755"/>
      <c r="JEK299" s="755"/>
      <c r="JEL299" s="755"/>
      <c r="JEM299" s="755"/>
      <c r="JEN299" s="755"/>
      <c r="JEO299" s="755"/>
      <c r="JEP299" s="755"/>
      <c r="JEQ299" s="755"/>
      <c r="JER299" s="755"/>
      <c r="JES299" s="755"/>
      <c r="JET299" s="755"/>
      <c r="JEU299" s="755"/>
      <c r="JEV299" s="755"/>
      <c r="JEW299" s="755"/>
      <c r="JEX299" s="755"/>
      <c r="JEY299" s="755"/>
      <c r="JEZ299" s="755"/>
      <c r="JFA299" s="755"/>
      <c r="JFB299" s="755"/>
      <c r="JFC299" s="755"/>
      <c r="JFD299" s="755"/>
      <c r="JFE299" s="755"/>
      <c r="JFF299" s="755"/>
      <c r="JFG299" s="755"/>
      <c r="JFH299" s="755"/>
      <c r="JFI299" s="755"/>
      <c r="JFJ299" s="755"/>
      <c r="JFK299" s="755"/>
      <c r="JFL299" s="755"/>
      <c r="JFM299" s="755"/>
      <c r="JFN299" s="755"/>
      <c r="JFO299" s="755"/>
      <c r="JFP299" s="755"/>
      <c r="JFQ299" s="755"/>
      <c r="JFR299" s="755"/>
      <c r="JFS299" s="755"/>
      <c r="JFT299" s="755"/>
      <c r="JFU299" s="755"/>
      <c r="JFV299" s="755"/>
      <c r="JFW299" s="755"/>
      <c r="JFX299" s="755"/>
      <c r="JFY299" s="755"/>
      <c r="JFZ299" s="755"/>
      <c r="JGA299" s="755"/>
      <c r="JGB299" s="755"/>
      <c r="JGC299" s="755"/>
      <c r="JGD299" s="755"/>
      <c r="JGE299" s="755"/>
      <c r="JGF299" s="755"/>
      <c r="JGG299" s="755"/>
      <c r="JGH299" s="755"/>
      <c r="JGI299" s="755"/>
      <c r="JGJ299" s="755"/>
      <c r="JGK299" s="755"/>
      <c r="JGL299" s="755"/>
      <c r="JGM299" s="755"/>
      <c r="JGN299" s="755"/>
      <c r="JGO299" s="755"/>
      <c r="JGP299" s="755"/>
      <c r="JGQ299" s="755"/>
      <c r="JGR299" s="755"/>
      <c r="JGS299" s="755"/>
      <c r="JGT299" s="755"/>
      <c r="JGU299" s="755"/>
      <c r="JGV299" s="755"/>
      <c r="JGW299" s="755"/>
      <c r="JGX299" s="755"/>
      <c r="JGY299" s="755"/>
      <c r="JGZ299" s="755"/>
      <c r="JHA299" s="755"/>
      <c r="JHB299" s="755"/>
      <c r="JHC299" s="755"/>
      <c r="JHD299" s="755"/>
      <c r="JHE299" s="755"/>
      <c r="JHF299" s="755"/>
      <c r="JHG299" s="755"/>
      <c r="JHH299" s="755"/>
      <c r="JHI299" s="755"/>
      <c r="JHJ299" s="755"/>
      <c r="JHK299" s="755"/>
      <c r="JHL299" s="755"/>
      <c r="JHM299" s="755"/>
      <c r="JHN299" s="755"/>
      <c r="JHO299" s="755"/>
      <c r="JHP299" s="755"/>
      <c r="JHQ299" s="755"/>
      <c r="JHR299" s="755"/>
      <c r="JHS299" s="755"/>
      <c r="JHT299" s="755"/>
      <c r="JHU299" s="755"/>
      <c r="JHV299" s="755"/>
      <c r="JHW299" s="755"/>
      <c r="JHX299" s="755"/>
      <c r="JHY299" s="755"/>
      <c r="JHZ299" s="755"/>
      <c r="JIA299" s="755"/>
      <c r="JIB299" s="755"/>
      <c r="JIC299" s="755"/>
      <c r="JID299" s="755"/>
      <c r="JIE299" s="755"/>
      <c r="JIF299" s="755"/>
      <c r="JIG299" s="755"/>
      <c r="JIH299" s="755"/>
      <c r="JII299" s="755"/>
      <c r="JIJ299" s="755"/>
      <c r="JIK299" s="755"/>
      <c r="JIL299" s="755"/>
      <c r="JIM299" s="755"/>
      <c r="JIN299" s="755"/>
      <c r="JIO299" s="755"/>
      <c r="JIP299" s="755"/>
      <c r="JIQ299" s="755"/>
      <c r="JIR299" s="755"/>
      <c r="JIS299" s="755"/>
      <c r="JIT299" s="755"/>
      <c r="JIU299" s="755"/>
      <c r="JIV299" s="755"/>
      <c r="JIW299" s="755"/>
      <c r="JIX299" s="755"/>
      <c r="JIY299" s="755"/>
      <c r="JIZ299" s="755"/>
      <c r="JJA299" s="755"/>
      <c r="JJB299" s="755"/>
      <c r="JJC299" s="755"/>
      <c r="JJD299" s="755"/>
      <c r="JJE299" s="755"/>
      <c r="JJF299" s="755"/>
      <c r="JJG299" s="755"/>
      <c r="JJH299" s="755"/>
      <c r="JJI299" s="755"/>
      <c r="JJJ299" s="755"/>
      <c r="JJK299" s="755"/>
      <c r="JJL299" s="755"/>
      <c r="JJM299" s="755"/>
      <c r="JJN299" s="755"/>
      <c r="JJO299" s="755"/>
      <c r="JJP299" s="755"/>
      <c r="JJQ299" s="755"/>
      <c r="JJR299" s="755"/>
      <c r="JJS299" s="755"/>
      <c r="JJT299" s="755"/>
      <c r="JJU299" s="755"/>
      <c r="JJV299" s="755"/>
      <c r="JJW299" s="755"/>
      <c r="JJX299" s="755"/>
      <c r="JJY299" s="755"/>
      <c r="JJZ299" s="755"/>
      <c r="JKA299" s="755"/>
      <c r="JKB299" s="755"/>
      <c r="JKC299" s="755"/>
      <c r="JKD299" s="755"/>
      <c r="JKE299" s="755"/>
      <c r="JKF299" s="755"/>
      <c r="JKG299" s="755"/>
      <c r="JKH299" s="755"/>
      <c r="JKI299" s="755"/>
      <c r="JKJ299" s="755"/>
      <c r="JKK299" s="755"/>
      <c r="JKL299" s="755"/>
      <c r="JKM299" s="755"/>
      <c r="JKN299" s="755"/>
      <c r="JKO299" s="755"/>
      <c r="JKP299" s="755"/>
      <c r="JKQ299" s="755"/>
      <c r="JKR299" s="755"/>
      <c r="JKS299" s="755"/>
      <c r="JKT299" s="755"/>
      <c r="JKU299" s="755"/>
      <c r="JKV299" s="755"/>
      <c r="JKW299" s="755"/>
      <c r="JKX299" s="755"/>
      <c r="JKY299" s="755"/>
      <c r="JKZ299" s="755"/>
      <c r="JLA299" s="755"/>
      <c r="JLB299" s="755"/>
      <c r="JLC299" s="755"/>
      <c r="JLD299" s="755"/>
      <c r="JLE299" s="755"/>
      <c r="JLF299" s="755"/>
      <c r="JLG299" s="755"/>
      <c r="JLH299" s="755"/>
      <c r="JLI299" s="755"/>
      <c r="JLJ299" s="755"/>
      <c r="JLK299" s="755"/>
      <c r="JLL299" s="755"/>
      <c r="JLM299" s="755"/>
      <c r="JLN299" s="755"/>
      <c r="JLO299" s="755"/>
      <c r="JLP299" s="755"/>
      <c r="JLQ299" s="755"/>
      <c r="JLR299" s="755"/>
      <c r="JLS299" s="755"/>
      <c r="JLT299" s="755"/>
      <c r="JLU299" s="755"/>
      <c r="JLV299" s="755"/>
      <c r="JLW299" s="755"/>
      <c r="JLX299" s="755"/>
      <c r="JLY299" s="755"/>
      <c r="JLZ299" s="755"/>
      <c r="JMA299" s="755"/>
      <c r="JMB299" s="755"/>
      <c r="JMC299" s="755"/>
      <c r="JMD299" s="755"/>
      <c r="JME299" s="755"/>
      <c r="JMF299" s="755"/>
      <c r="JMG299" s="755"/>
      <c r="JMH299" s="755"/>
      <c r="JMI299" s="755"/>
      <c r="JMJ299" s="755"/>
      <c r="JMK299" s="755"/>
      <c r="JML299" s="755"/>
      <c r="JMM299" s="755"/>
      <c r="JMN299" s="755"/>
      <c r="JMO299" s="755"/>
      <c r="JMP299" s="755"/>
      <c r="JMQ299" s="755"/>
      <c r="JMR299" s="755"/>
      <c r="JMS299" s="755"/>
      <c r="JMT299" s="755"/>
      <c r="JMU299" s="755"/>
      <c r="JMV299" s="755"/>
      <c r="JMW299" s="755"/>
      <c r="JMX299" s="755"/>
      <c r="JMY299" s="755"/>
      <c r="JMZ299" s="755"/>
      <c r="JNA299" s="755"/>
      <c r="JNB299" s="755"/>
      <c r="JNC299" s="755"/>
      <c r="JND299" s="755"/>
      <c r="JNE299" s="755"/>
      <c r="JNF299" s="755"/>
      <c r="JNG299" s="755"/>
      <c r="JNH299" s="755"/>
      <c r="JNI299" s="755"/>
      <c r="JNJ299" s="755"/>
      <c r="JNK299" s="755"/>
      <c r="JNL299" s="755"/>
      <c r="JNM299" s="755"/>
      <c r="JNN299" s="755"/>
      <c r="JNO299" s="755"/>
      <c r="JNP299" s="755"/>
      <c r="JNQ299" s="755"/>
      <c r="JNR299" s="755"/>
      <c r="JNS299" s="755"/>
      <c r="JNT299" s="755"/>
      <c r="JNU299" s="755"/>
      <c r="JNV299" s="755"/>
      <c r="JNW299" s="755"/>
      <c r="JNX299" s="755"/>
      <c r="JNY299" s="755"/>
      <c r="JNZ299" s="755"/>
      <c r="JOA299" s="755"/>
      <c r="JOB299" s="755"/>
      <c r="JOC299" s="755"/>
      <c r="JOD299" s="755"/>
      <c r="JOE299" s="755"/>
      <c r="JOF299" s="755"/>
      <c r="JOG299" s="755"/>
      <c r="JOH299" s="755"/>
      <c r="JOI299" s="755"/>
      <c r="JOJ299" s="755"/>
      <c r="JOK299" s="755"/>
      <c r="JOL299" s="755"/>
      <c r="JOM299" s="755"/>
      <c r="JON299" s="755"/>
      <c r="JOO299" s="755"/>
      <c r="JOP299" s="755"/>
      <c r="JOQ299" s="755"/>
      <c r="JOR299" s="755"/>
      <c r="JOS299" s="755"/>
      <c r="JOT299" s="755"/>
      <c r="JOU299" s="755"/>
      <c r="JOV299" s="755"/>
      <c r="JOW299" s="755"/>
      <c r="JOX299" s="755"/>
      <c r="JOY299" s="755"/>
      <c r="JOZ299" s="755"/>
      <c r="JPA299" s="755"/>
      <c r="JPB299" s="755"/>
      <c r="JPC299" s="755"/>
      <c r="JPD299" s="755"/>
      <c r="JPE299" s="755"/>
      <c r="JPF299" s="755"/>
      <c r="JPG299" s="755"/>
      <c r="JPH299" s="755"/>
      <c r="JPI299" s="755"/>
      <c r="JPJ299" s="755"/>
      <c r="JPK299" s="755"/>
      <c r="JPL299" s="755"/>
      <c r="JPM299" s="755"/>
      <c r="JPN299" s="755"/>
      <c r="JPO299" s="755"/>
      <c r="JPP299" s="755"/>
      <c r="JPQ299" s="755"/>
      <c r="JPR299" s="755"/>
      <c r="JPS299" s="755"/>
      <c r="JPT299" s="755"/>
      <c r="JPU299" s="755"/>
      <c r="JPV299" s="755"/>
      <c r="JPW299" s="755"/>
      <c r="JPX299" s="755"/>
      <c r="JPY299" s="755"/>
      <c r="JPZ299" s="755"/>
      <c r="JQA299" s="755"/>
      <c r="JQB299" s="755"/>
      <c r="JQC299" s="755"/>
      <c r="JQD299" s="755"/>
      <c r="JQE299" s="755"/>
      <c r="JQF299" s="755"/>
      <c r="JQG299" s="755"/>
      <c r="JQH299" s="755"/>
      <c r="JQI299" s="755"/>
      <c r="JQJ299" s="755"/>
      <c r="JQK299" s="755"/>
      <c r="JQL299" s="755"/>
      <c r="JQM299" s="755"/>
      <c r="JQN299" s="755"/>
      <c r="JQO299" s="755"/>
      <c r="JQP299" s="755"/>
      <c r="JQQ299" s="755"/>
      <c r="JQR299" s="755"/>
      <c r="JQS299" s="755"/>
      <c r="JQT299" s="755"/>
      <c r="JQU299" s="755"/>
      <c r="JQV299" s="755"/>
      <c r="JQW299" s="755"/>
      <c r="JQX299" s="755"/>
      <c r="JQY299" s="755"/>
      <c r="JQZ299" s="755"/>
      <c r="JRA299" s="755"/>
      <c r="JRB299" s="755"/>
      <c r="JRC299" s="755"/>
      <c r="JRD299" s="755"/>
      <c r="JRE299" s="755"/>
      <c r="JRF299" s="755"/>
      <c r="JRG299" s="755"/>
      <c r="JRH299" s="755"/>
      <c r="JRI299" s="755"/>
      <c r="JRJ299" s="755"/>
      <c r="JRK299" s="755"/>
      <c r="JRL299" s="755"/>
      <c r="JRM299" s="755"/>
      <c r="JRN299" s="755"/>
      <c r="JRO299" s="755"/>
      <c r="JRP299" s="755"/>
      <c r="JRQ299" s="755"/>
      <c r="JRR299" s="755"/>
      <c r="JRS299" s="755"/>
      <c r="JRT299" s="755"/>
      <c r="JRU299" s="755"/>
      <c r="JRV299" s="755"/>
      <c r="JRW299" s="755"/>
      <c r="JRX299" s="755"/>
      <c r="JRY299" s="755"/>
      <c r="JRZ299" s="755"/>
      <c r="JSA299" s="755"/>
      <c r="JSB299" s="755"/>
      <c r="JSC299" s="755"/>
      <c r="JSD299" s="755"/>
      <c r="JSE299" s="755"/>
      <c r="JSF299" s="755"/>
      <c r="JSG299" s="755"/>
      <c r="JSH299" s="755"/>
      <c r="JSI299" s="755"/>
      <c r="JSJ299" s="755"/>
      <c r="JSK299" s="755"/>
      <c r="JSL299" s="755"/>
      <c r="JSM299" s="755"/>
      <c r="JSN299" s="755"/>
      <c r="JSO299" s="755"/>
      <c r="JSP299" s="755"/>
      <c r="JSQ299" s="755"/>
      <c r="JSR299" s="755"/>
      <c r="JSS299" s="755"/>
      <c r="JST299" s="755"/>
      <c r="JSU299" s="755"/>
      <c r="JSV299" s="755"/>
      <c r="JSW299" s="755"/>
      <c r="JSX299" s="755"/>
      <c r="JSY299" s="755"/>
      <c r="JSZ299" s="755"/>
      <c r="JTA299" s="755"/>
      <c r="JTB299" s="755"/>
      <c r="JTC299" s="755"/>
      <c r="JTD299" s="755"/>
      <c r="JTE299" s="755"/>
      <c r="JTF299" s="755"/>
      <c r="JTG299" s="755"/>
      <c r="JTH299" s="755"/>
      <c r="JTI299" s="755"/>
      <c r="JTJ299" s="755"/>
      <c r="JTK299" s="755"/>
      <c r="JTL299" s="755"/>
      <c r="JTM299" s="755"/>
      <c r="JTN299" s="755"/>
      <c r="JTO299" s="755"/>
      <c r="JTP299" s="755"/>
      <c r="JTQ299" s="755"/>
      <c r="JTR299" s="755"/>
      <c r="JTS299" s="755"/>
      <c r="JTT299" s="755"/>
      <c r="JTU299" s="755"/>
      <c r="JTV299" s="755"/>
      <c r="JTW299" s="755"/>
      <c r="JTX299" s="755"/>
      <c r="JTY299" s="755"/>
      <c r="JTZ299" s="755"/>
      <c r="JUA299" s="755"/>
      <c r="JUB299" s="755"/>
      <c r="JUC299" s="755"/>
      <c r="JUD299" s="755"/>
      <c r="JUE299" s="755"/>
      <c r="JUF299" s="755"/>
      <c r="JUG299" s="755"/>
      <c r="JUH299" s="755"/>
      <c r="JUI299" s="755"/>
      <c r="JUJ299" s="755"/>
      <c r="JUK299" s="755"/>
      <c r="JUL299" s="755"/>
      <c r="JUM299" s="755"/>
      <c r="JUN299" s="755"/>
      <c r="JUO299" s="755"/>
      <c r="JUP299" s="755"/>
      <c r="JUQ299" s="755"/>
      <c r="JUR299" s="755"/>
      <c r="JUS299" s="755"/>
      <c r="JUT299" s="755"/>
      <c r="JUU299" s="755"/>
      <c r="JUV299" s="755"/>
      <c r="JUW299" s="755"/>
      <c r="JUX299" s="755"/>
      <c r="JUY299" s="755"/>
      <c r="JUZ299" s="755"/>
      <c r="JVA299" s="755"/>
      <c r="JVB299" s="755"/>
      <c r="JVC299" s="755"/>
      <c r="JVD299" s="755"/>
      <c r="JVE299" s="755"/>
      <c r="JVF299" s="755"/>
      <c r="JVG299" s="755"/>
      <c r="JVH299" s="755"/>
      <c r="JVI299" s="755"/>
      <c r="JVJ299" s="755"/>
      <c r="JVK299" s="755"/>
      <c r="JVL299" s="755"/>
      <c r="JVM299" s="755"/>
      <c r="JVN299" s="755"/>
      <c r="JVO299" s="755"/>
      <c r="JVP299" s="755"/>
      <c r="JVQ299" s="755"/>
      <c r="JVR299" s="755"/>
      <c r="JVS299" s="755"/>
      <c r="JVT299" s="755"/>
      <c r="JVU299" s="755"/>
      <c r="JVV299" s="755"/>
      <c r="JVW299" s="755"/>
      <c r="JVX299" s="755"/>
      <c r="JVY299" s="755"/>
      <c r="JVZ299" s="755"/>
      <c r="JWA299" s="755"/>
      <c r="JWB299" s="755"/>
      <c r="JWC299" s="755"/>
      <c r="JWD299" s="755"/>
      <c r="JWE299" s="755"/>
      <c r="JWF299" s="755"/>
      <c r="JWG299" s="755"/>
      <c r="JWH299" s="755"/>
      <c r="JWI299" s="755"/>
      <c r="JWJ299" s="755"/>
      <c r="JWK299" s="755"/>
      <c r="JWL299" s="755"/>
      <c r="JWM299" s="755"/>
      <c r="JWN299" s="755"/>
      <c r="JWO299" s="755"/>
      <c r="JWP299" s="755"/>
      <c r="JWQ299" s="755"/>
      <c r="JWR299" s="755"/>
      <c r="JWS299" s="755"/>
      <c r="JWT299" s="755"/>
      <c r="JWU299" s="755"/>
      <c r="JWV299" s="755"/>
      <c r="JWW299" s="755"/>
      <c r="JWX299" s="755"/>
      <c r="JWY299" s="755"/>
      <c r="JWZ299" s="755"/>
      <c r="JXA299" s="755"/>
      <c r="JXB299" s="755"/>
      <c r="JXC299" s="755"/>
      <c r="JXD299" s="755"/>
      <c r="JXE299" s="755"/>
      <c r="JXF299" s="755"/>
      <c r="JXG299" s="755"/>
      <c r="JXH299" s="755"/>
      <c r="JXI299" s="755"/>
      <c r="JXJ299" s="755"/>
      <c r="JXK299" s="755"/>
      <c r="JXL299" s="755"/>
      <c r="JXM299" s="755"/>
      <c r="JXN299" s="755"/>
      <c r="JXO299" s="755"/>
      <c r="JXP299" s="755"/>
      <c r="JXQ299" s="755"/>
      <c r="JXR299" s="755"/>
      <c r="JXS299" s="755"/>
      <c r="JXT299" s="755"/>
      <c r="JXU299" s="755"/>
      <c r="JXV299" s="755"/>
      <c r="JXW299" s="755"/>
      <c r="JXX299" s="755"/>
      <c r="JXY299" s="755"/>
      <c r="JXZ299" s="755"/>
      <c r="JYA299" s="755"/>
      <c r="JYB299" s="755"/>
      <c r="JYC299" s="755"/>
      <c r="JYD299" s="755"/>
      <c r="JYE299" s="755"/>
      <c r="JYF299" s="755"/>
      <c r="JYG299" s="755"/>
      <c r="JYH299" s="755"/>
      <c r="JYI299" s="755"/>
      <c r="JYJ299" s="755"/>
      <c r="JYK299" s="755"/>
      <c r="JYL299" s="755"/>
      <c r="JYM299" s="755"/>
      <c r="JYN299" s="755"/>
      <c r="JYO299" s="755"/>
      <c r="JYP299" s="755"/>
      <c r="JYQ299" s="755"/>
      <c r="JYR299" s="755"/>
      <c r="JYS299" s="755"/>
      <c r="JYT299" s="755"/>
      <c r="JYU299" s="755"/>
      <c r="JYV299" s="755"/>
      <c r="JYW299" s="755"/>
      <c r="JYX299" s="755"/>
      <c r="JYY299" s="755"/>
      <c r="JYZ299" s="755"/>
      <c r="JZA299" s="755"/>
      <c r="JZB299" s="755"/>
      <c r="JZC299" s="755"/>
      <c r="JZD299" s="755"/>
      <c r="JZE299" s="755"/>
      <c r="JZF299" s="755"/>
      <c r="JZG299" s="755"/>
      <c r="JZH299" s="755"/>
      <c r="JZI299" s="755"/>
      <c r="JZJ299" s="755"/>
      <c r="JZK299" s="755"/>
      <c r="JZL299" s="755"/>
      <c r="JZM299" s="755"/>
      <c r="JZN299" s="755"/>
      <c r="JZO299" s="755"/>
      <c r="JZP299" s="755"/>
      <c r="JZQ299" s="755"/>
      <c r="JZR299" s="755"/>
      <c r="JZS299" s="755"/>
      <c r="JZT299" s="755"/>
      <c r="JZU299" s="755"/>
      <c r="JZV299" s="755"/>
      <c r="JZW299" s="755"/>
      <c r="JZX299" s="755"/>
      <c r="JZY299" s="755"/>
      <c r="JZZ299" s="755"/>
      <c r="KAA299" s="755"/>
      <c r="KAB299" s="755"/>
      <c r="KAC299" s="755"/>
      <c r="KAD299" s="755"/>
      <c r="KAE299" s="755"/>
      <c r="KAF299" s="755"/>
      <c r="KAG299" s="755"/>
      <c r="KAH299" s="755"/>
      <c r="KAI299" s="755"/>
      <c r="KAJ299" s="755"/>
      <c r="KAK299" s="755"/>
      <c r="KAL299" s="755"/>
      <c r="KAM299" s="755"/>
      <c r="KAN299" s="755"/>
      <c r="KAO299" s="755"/>
      <c r="KAP299" s="755"/>
      <c r="KAQ299" s="755"/>
      <c r="KAR299" s="755"/>
      <c r="KAS299" s="755"/>
      <c r="KAT299" s="755"/>
      <c r="KAU299" s="755"/>
      <c r="KAV299" s="755"/>
      <c r="KAW299" s="755"/>
      <c r="KAX299" s="755"/>
      <c r="KAY299" s="755"/>
      <c r="KAZ299" s="755"/>
      <c r="KBA299" s="755"/>
      <c r="KBB299" s="755"/>
      <c r="KBC299" s="755"/>
      <c r="KBD299" s="755"/>
      <c r="KBE299" s="755"/>
      <c r="KBF299" s="755"/>
      <c r="KBG299" s="755"/>
      <c r="KBH299" s="755"/>
      <c r="KBI299" s="755"/>
      <c r="KBJ299" s="755"/>
      <c r="KBK299" s="755"/>
      <c r="KBL299" s="755"/>
      <c r="KBM299" s="755"/>
      <c r="KBN299" s="755"/>
      <c r="KBO299" s="755"/>
      <c r="KBP299" s="755"/>
      <c r="KBQ299" s="755"/>
      <c r="KBR299" s="755"/>
      <c r="KBS299" s="755"/>
      <c r="KBT299" s="755"/>
      <c r="KBU299" s="755"/>
      <c r="KBV299" s="755"/>
      <c r="KBW299" s="755"/>
      <c r="KBX299" s="755"/>
      <c r="KBY299" s="755"/>
      <c r="KBZ299" s="755"/>
      <c r="KCA299" s="755"/>
      <c r="KCB299" s="755"/>
      <c r="KCC299" s="755"/>
      <c r="KCD299" s="755"/>
      <c r="KCE299" s="755"/>
      <c r="KCF299" s="755"/>
      <c r="KCG299" s="755"/>
      <c r="KCH299" s="755"/>
      <c r="KCI299" s="755"/>
      <c r="KCJ299" s="755"/>
      <c r="KCK299" s="755"/>
      <c r="KCL299" s="755"/>
      <c r="KCM299" s="755"/>
      <c r="KCN299" s="755"/>
      <c r="KCO299" s="755"/>
      <c r="KCP299" s="755"/>
      <c r="KCQ299" s="755"/>
      <c r="KCR299" s="755"/>
      <c r="KCS299" s="755"/>
      <c r="KCT299" s="755"/>
      <c r="KCU299" s="755"/>
      <c r="KCV299" s="755"/>
      <c r="KCW299" s="755"/>
      <c r="KCX299" s="755"/>
      <c r="KCY299" s="755"/>
      <c r="KCZ299" s="755"/>
      <c r="KDA299" s="755"/>
      <c r="KDB299" s="755"/>
      <c r="KDC299" s="755"/>
      <c r="KDD299" s="755"/>
      <c r="KDE299" s="755"/>
      <c r="KDF299" s="755"/>
      <c r="KDG299" s="755"/>
      <c r="KDH299" s="755"/>
      <c r="KDI299" s="755"/>
      <c r="KDJ299" s="755"/>
      <c r="KDK299" s="755"/>
      <c r="KDL299" s="755"/>
      <c r="KDM299" s="755"/>
      <c r="KDN299" s="755"/>
      <c r="KDO299" s="755"/>
      <c r="KDP299" s="755"/>
      <c r="KDQ299" s="755"/>
      <c r="KDR299" s="755"/>
      <c r="KDS299" s="755"/>
      <c r="KDT299" s="755"/>
      <c r="KDU299" s="755"/>
      <c r="KDV299" s="755"/>
      <c r="KDW299" s="755"/>
      <c r="KDX299" s="755"/>
      <c r="KDY299" s="755"/>
      <c r="KDZ299" s="755"/>
      <c r="KEA299" s="755"/>
      <c r="KEB299" s="755"/>
      <c r="KEC299" s="755"/>
      <c r="KED299" s="755"/>
      <c r="KEE299" s="755"/>
      <c r="KEF299" s="755"/>
      <c r="KEG299" s="755"/>
      <c r="KEH299" s="755"/>
      <c r="KEI299" s="755"/>
      <c r="KEJ299" s="755"/>
      <c r="KEK299" s="755"/>
      <c r="KEL299" s="755"/>
      <c r="KEM299" s="755"/>
      <c r="KEN299" s="755"/>
      <c r="KEO299" s="755"/>
      <c r="KEP299" s="755"/>
      <c r="KEQ299" s="755"/>
      <c r="KER299" s="755"/>
      <c r="KES299" s="755"/>
      <c r="KET299" s="755"/>
      <c r="KEU299" s="755"/>
      <c r="KEV299" s="755"/>
      <c r="KEW299" s="755"/>
      <c r="KEX299" s="755"/>
      <c r="KEY299" s="755"/>
      <c r="KEZ299" s="755"/>
      <c r="KFA299" s="755"/>
      <c r="KFB299" s="755"/>
      <c r="KFC299" s="755"/>
      <c r="KFD299" s="755"/>
      <c r="KFE299" s="755"/>
      <c r="KFF299" s="755"/>
      <c r="KFG299" s="755"/>
      <c r="KFH299" s="755"/>
      <c r="KFI299" s="755"/>
      <c r="KFJ299" s="755"/>
      <c r="KFK299" s="755"/>
      <c r="KFL299" s="755"/>
      <c r="KFM299" s="755"/>
      <c r="KFN299" s="755"/>
      <c r="KFO299" s="755"/>
      <c r="KFP299" s="755"/>
      <c r="KFQ299" s="755"/>
      <c r="KFR299" s="755"/>
      <c r="KFS299" s="755"/>
      <c r="KFT299" s="755"/>
      <c r="KFU299" s="755"/>
      <c r="KFV299" s="755"/>
      <c r="KFW299" s="755"/>
      <c r="KFX299" s="755"/>
      <c r="KFY299" s="755"/>
      <c r="KFZ299" s="755"/>
      <c r="KGA299" s="755"/>
      <c r="KGB299" s="755"/>
      <c r="KGC299" s="755"/>
      <c r="KGD299" s="755"/>
      <c r="KGE299" s="755"/>
      <c r="KGF299" s="755"/>
      <c r="KGG299" s="755"/>
      <c r="KGH299" s="755"/>
      <c r="KGI299" s="755"/>
      <c r="KGJ299" s="755"/>
      <c r="KGK299" s="755"/>
      <c r="KGL299" s="755"/>
      <c r="KGM299" s="755"/>
      <c r="KGN299" s="755"/>
      <c r="KGO299" s="755"/>
      <c r="KGP299" s="755"/>
      <c r="KGQ299" s="755"/>
      <c r="KGR299" s="755"/>
      <c r="KGS299" s="755"/>
      <c r="KGT299" s="755"/>
      <c r="KGU299" s="755"/>
      <c r="KGV299" s="755"/>
      <c r="KGW299" s="755"/>
      <c r="KGX299" s="755"/>
      <c r="KGY299" s="755"/>
      <c r="KGZ299" s="755"/>
      <c r="KHA299" s="755"/>
      <c r="KHB299" s="755"/>
      <c r="KHC299" s="755"/>
      <c r="KHD299" s="755"/>
      <c r="KHE299" s="755"/>
      <c r="KHF299" s="755"/>
      <c r="KHG299" s="755"/>
      <c r="KHH299" s="755"/>
      <c r="KHI299" s="755"/>
      <c r="KHJ299" s="755"/>
      <c r="KHK299" s="755"/>
      <c r="KHL299" s="755"/>
      <c r="KHM299" s="755"/>
      <c r="KHN299" s="755"/>
      <c r="KHO299" s="755"/>
      <c r="KHP299" s="755"/>
      <c r="KHQ299" s="755"/>
      <c r="KHR299" s="755"/>
      <c r="KHS299" s="755"/>
      <c r="KHT299" s="755"/>
      <c r="KHU299" s="755"/>
      <c r="KHV299" s="755"/>
      <c r="KHW299" s="755"/>
      <c r="KHX299" s="755"/>
      <c r="KHY299" s="755"/>
      <c r="KHZ299" s="755"/>
      <c r="KIA299" s="755"/>
      <c r="KIB299" s="755"/>
      <c r="KIC299" s="755"/>
      <c r="KID299" s="755"/>
      <c r="KIE299" s="755"/>
      <c r="KIF299" s="755"/>
      <c r="KIG299" s="755"/>
      <c r="KIH299" s="755"/>
      <c r="KII299" s="755"/>
      <c r="KIJ299" s="755"/>
      <c r="KIK299" s="755"/>
      <c r="KIL299" s="755"/>
      <c r="KIM299" s="755"/>
      <c r="KIN299" s="755"/>
      <c r="KIO299" s="755"/>
      <c r="KIP299" s="755"/>
      <c r="KIQ299" s="755"/>
      <c r="KIR299" s="755"/>
      <c r="KIS299" s="755"/>
      <c r="KIT299" s="755"/>
      <c r="KIU299" s="755"/>
      <c r="KIV299" s="755"/>
      <c r="KIW299" s="755"/>
      <c r="KIX299" s="755"/>
      <c r="KIY299" s="755"/>
      <c r="KIZ299" s="755"/>
      <c r="KJA299" s="755"/>
      <c r="KJB299" s="755"/>
      <c r="KJC299" s="755"/>
      <c r="KJD299" s="755"/>
      <c r="KJE299" s="755"/>
      <c r="KJF299" s="755"/>
      <c r="KJG299" s="755"/>
      <c r="KJH299" s="755"/>
      <c r="KJI299" s="755"/>
      <c r="KJJ299" s="755"/>
      <c r="KJK299" s="755"/>
      <c r="KJL299" s="755"/>
      <c r="KJM299" s="755"/>
      <c r="KJN299" s="755"/>
      <c r="KJO299" s="755"/>
      <c r="KJP299" s="755"/>
      <c r="KJQ299" s="755"/>
      <c r="KJR299" s="755"/>
      <c r="KJS299" s="755"/>
      <c r="KJT299" s="755"/>
      <c r="KJU299" s="755"/>
      <c r="KJV299" s="755"/>
      <c r="KJW299" s="755"/>
      <c r="KJX299" s="755"/>
      <c r="KJY299" s="755"/>
      <c r="KJZ299" s="755"/>
      <c r="KKA299" s="755"/>
      <c r="KKB299" s="755"/>
      <c r="KKC299" s="755"/>
      <c r="KKD299" s="755"/>
      <c r="KKE299" s="755"/>
      <c r="KKF299" s="755"/>
      <c r="KKG299" s="755"/>
      <c r="KKH299" s="755"/>
      <c r="KKI299" s="755"/>
      <c r="KKJ299" s="755"/>
      <c r="KKK299" s="755"/>
      <c r="KKL299" s="755"/>
      <c r="KKM299" s="755"/>
      <c r="KKN299" s="755"/>
      <c r="KKO299" s="755"/>
      <c r="KKP299" s="755"/>
      <c r="KKQ299" s="755"/>
      <c r="KKR299" s="755"/>
      <c r="KKS299" s="755"/>
      <c r="KKT299" s="755"/>
      <c r="KKU299" s="755"/>
      <c r="KKV299" s="755"/>
      <c r="KKW299" s="755"/>
      <c r="KKX299" s="755"/>
      <c r="KKY299" s="755"/>
      <c r="KKZ299" s="755"/>
      <c r="KLA299" s="755"/>
      <c r="KLB299" s="755"/>
      <c r="KLC299" s="755"/>
      <c r="KLD299" s="755"/>
      <c r="KLE299" s="755"/>
      <c r="KLF299" s="755"/>
      <c r="KLG299" s="755"/>
      <c r="KLH299" s="755"/>
      <c r="KLI299" s="755"/>
      <c r="KLJ299" s="755"/>
      <c r="KLK299" s="755"/>
      <c r="KLL299" s="755"/>
      <c r="KLM299" s="755"/>
      <c r="KLN299" s="755"/>
      <c r="KLO299" s="755"/>
      <c r="KLP299" s="755"/>
      <c r="KLQ299" s="755"/>
      <c r="KLR299" s="755"/>
      <c r="KLS299" s="755"/>
      <c r="KLT299" s="755"/>
      <c r="KLU299" s="755"/>
      <c r="KLV299" s="755"/>
      <c r="KLW299" s="755"/>
      <c r="KLX299" s="755"/>
      <c r="KLY299" s="755"/>
      <c r="KLZ299" s="755"/>
      <c r="KMA299" s="755"/>
      <c r="KMB299" s="755"/>
      <c r="KMC299" s="755"/>
      <c r="KMD299" s="755"/>
      <c r="KME299" s="755"/>
      <c r="KMF299" s="755"/>
      <c r="KMG299" s="755"/>
      <c r="KMH299" s="755"/>
      <c r="KMI299" s="755"/>
      <c r="KMJ299" s="755"/>
      <c r="KMK299" s="755"/>
      <c r="KML299" s="755"/>
      <c r="KMM299" s="755"/>
      <c r="KMN299" s="755"/>
      <c r="KMO299" s="755"/>
      <c r="KMP299" s="755"/>
      <c r="KMQ299" s="755"/>
      <c r="KMR299" s="755"/>
      <c r="KMS299" s="755"/>
      <c r="KMT299" s="755"/>
      <c r="KMU299" s="755"/>
      <c r="KMV299" s="755"/>
      <c r="KMW299" s="755"/>
      <c r="KMX299" s="755"/>
      <c r="KMY299" s="755"/>
      <c r="KMZ299" s="755"/>
      <c r="KNA299" s="755"/>
      <c r="KNB299" s="755"/>
      <c r="KNC299" s="755"/>
      <c r="KND299" s="755"/>
      <c r="KNE299" s="755"/>
      <c r="KNF299" s="755"/>
      <c r="KNG299" s="755"/>
      <c r="KNH299" s="755"/>
      <c r="KNI299" s="755"/>
      <c r="KNJ299" s="755"/>
      <c r="KNK299" s="755"/>
      <c r="KNL299" s="755"/>
      <c r="KNM299" s="755"/>
      <c r="KNN299" s="755"/>
      <c r="KNO299" s="755"/>
      <c r="KNP299" s="755"/>
      <c r="KNQ299" s="755"/>
      <c r="KNR299" s="755"/>
      <c r="KNS299" s="755"/>
      <c r="KNT299" s="755"/>
      <c r="KNU299" s="755"/>
      <c r="KNV299" s="755"/>
      <c r="KNW299" s="755"/>
      <c r="KNX299" s="755"/>
      <c r="KNY299" s="755"/>
      <c r="KNZ299" s="755"/>
      <c r="KOA299" s="755"/>
      <c r="KOB299" s="755"/>
      <c r="KOC299" s="755"/>
      <c r="KOD299" s="755"/>
      <c r="KOE299" s="755"/>
      <c r="KOF299" s="755"/>
      <c r="KOG299" s="755"/>
      <c r="KOH299" s="755"/>
      <c r="KOI299" s="755"/>
      <c r="KOJ299" s="755"/>
      <c r="KOK299" s="755"/>
      <c r="KOL299" s="755"/>
      <c r="KOM299" s="755"/>
      <c r="KON299" s="755"/>
      <c r="KOO299" s="755"/>
      <c r="KOP299" s="755"/>
      <c r="KOQ299" s="755"/>
      <c r="KOR299" s="755"/>
      <c r="KOS299" s="755"/>
      <c r="KOT299" s="755"/>
      <c r="KOU299" s="755"/>
      <c r="KOV299" s="755"/>
      <c r="KOW299" s="755"/>
      <c r="KOX299" s="755"/>
      <c r="KOY299" s="755"/>
      <c r="KOZ299" s="755"/>
      <c r="KPA299" s="755"/>
      <c r="KPB299" s="755"/>
      <c r="KPC299" s="755"/>
      <c r="KPD299" s="755"/>
      <c r="KPE299" s="755"/>
      <c r="KPF299" s="755"/>
      <c r="KPG299" s="755"/>
      <c r="KPH299" s="755"/>
      <c r="KPI299" s="755"/>
      <c r="KPJ299" s="755"/>
      <c r="KPK299" s="755"/>
      <c r="KPL299" s="755"/>
      <c r="KPM299" s="755"/>
      <c r="KPN299" s="755"/>
      <c r="KPO299" s="755"/>
      <c r="KPP299" s="755"/>
      <c r="KPQ299" s="755"/>
      <c r="KPR299" s="755"/>
      <c r="KPS299" s="755"/>
      <c r="KPT299" s="755"/>
      <c r="KPU299" s="755"/>
      <c r="KPV299" s="755"/>
      <c r="KPW299" s="755"/>
      <c r="KPX299" s="755"/>
      <c r="KPY299" s="755"/>
      <c r="KPZ299" s="755"/>
      <c r="KQA299" s="755"/>
      <c r="KQB299" s="755"/>
      <c r="KQC299" s="755"/>
      <c r="KQD299" s="755"/>
      <c r="KQE299" s="755"/>
      <c r="KQF299" s="755"/>
      <c r="KQG299" s="755"/>
      <c r="KQH299" s="755"/>
      <c r="KQI299" s="755"/>
      <c r="KQJ299" s="755"/>
      <c r="KQK299" s="755"/>
      <c r="KQL299" s="755"/>
      <c r="KQM299" s="755"/>
      <c r="KQN299" s="755"/>
      <c r="KQO299" s="755"/>
      <c r="KQP299" s="755"/>
      <c r="KQQ299" s="755"/>
      <c r="KQR299" s="755"/>
      <c r="KQS299" s="755"/>
      <c r="KQT299" s="755"/>
      <c r="KQU299" s="755"/>
      <c r="KQV299" s="755"/>
      <c r="KQW299" s="755"/>
      <c r="KQX299" s="755"/>
      <c r="KQY299" s="755"/>
      <c r="KQZ299" s="755"/>
      <c r="KRA299" s="755"/>
      <c r="KRB299" s="755"/>
      <c r="KRC299" s="755"/>
      <c r="KRD299" s="755"/>
      <c r="KRE299" s="755"/>
      <c r="KRF299" s="755"/>
      <c r="KRG299" s="755"/>
      <c r="KRH299" s="755"/>
      <c r="KRI299" s="755"/>
      <c r="KRJ299" s="755"/>
      <c r="KRK299" s="755"/>
      <c r="KRL299" s="755"/>
      <c r="KRM299" s="755"/>
      <c r="KRN299" s="755"/>
      <c r="KRO299" s="755"/>
      <c r="KRP299" s="755"/>
      <c r="KRQ299" s="755"/>
      <c r="KRR299" s="755"/>
      <c r="KRS299" s="755"/>
      <c r="KRT299" s="755"/>
      <c r="KRU299" s="755"/>
      <c r="KRV299" s="755"/>
      <c r="KRW299" s="755"/>
      <c r="KRX299" s="755"/>
      <c r="KRY299" s="755"/>
      <c r="KRZ299" s="755"/>
      <c r="KSA299" s="755"/>
      <c r="KSB299" s="755"/>
      <c r="KSC299" s="755"/>
      <c r="KSD299" s="755"/>
      <c r="KSE299" s="755"/>
      <c r="KSF299" s="755"/>
      <c r="KSG299" s="755"/>
      <c r="KSH299" s="755"/>
      <c r="KSI299" s="755"/>
      <c r="KSJ299" s="755"/>
      <c r="KSK299" s="755"/>
      <c r="KSL299" s="755"/>
      <c r="KSM299" s="755"/>
      <c r="KSN299" s="755"/>
      <c r="KSO299" s="755"/>
      <c r="KSP299" s="755"/>
      <c r="KSQ299" s="755"/>
      <c r="KSR299" s="755"/>
      <c r="KSS299" s="755"/>
      <c r="KST299" s="755"/>
      <c r="KSU299" s="755"/>
      <c r="KSV299" s="755"/>
      <c r="KSW299" s="755"/>
      <c r="KSX299" s="755"/>
      <c r="KSY299" s="755"/>
      <c r="KSZ299" s="755"/>
      <c r="KTA299" s="755"/>
      <c r="KTB299" s="755"/>
      <c r="KTC299" s="755"/>
      <c r="KTD299" s="755"/>
      <c r="KTE299" s="755"/>
      <c r="KTF299" s="755"/>
      <c r="KTG299" s="755"/>
      <c r="KTH299" s="755"/>
      <c r="KTI299" s="755"/>
      <c r="KTJ299" s="755"/>
      <c r="KTK299" s="755"/>
      <c r="KTL299" s="755"/>
      <c r="KTM299" s="755"/>
      <c r="KTN299" s="755"/>
      <c r="KTO299" s="755"/>
      <c r="KTP299" s="755"/>
      <c r="KTQ299" s="755"/>
      <c r="KTR299" s="755"/>
      <c r="KTS299" s="755"/>
      <c r="KTT299" s="755"/>
      <c r="KTU299" s="755"/>
      <c r="KTV299" s="755"/>
      <c r="KTW299" s="755"/>
      <c r="KTX299" s="755"/>
      <c r="KTY299" s="755"/>
      <c r="KTZ299" s="755"/>
      <c r="KUA299" s="755"/>
      <c r="KUB299" s="755"/>
      <c r="KUC299" s="755"/>
      <c r="KUD299" s="755"/>
      <c r="KUE299" s="755"/>
      <c r="KUF299" s="755"/>
      <c r="KUG299" s="755"/>
      <c r="KUH299" s="755"/>
      <c r="KUI299" s="755"/>
      <c r="KUJ299" s="755"/>
      <c r="KUK299" s="755"/>
      <c r="KUL299" s="755"/>
      <c r="KUM299" s="755"/>
      <c r="KUN299" s="755"/>
      <c r="KUO299" s="755"/>
      <c r="KUP299" s="755"/>
      <c r="KUQ299" s="755"/>
      <c r="KUR299" s="755"/>
      <c r="KUS299" s="755"/>
      <c r="KUT299" s="755"/>
      <c r="KUU299" s="755"/>
      <c r="KUV299" s="755"/>
      <c r="KUW299" s="755"/>
      <c r="KUX299" s="755"/>
      <c r="KUY299" s="755"/>
      <c r="KUZ299" s="755"/>
      <c r="KVA299" s="755"/>
      <c r="KVB299" s="755"/>
      <c r="KVC299" s="755"/>
      <c r="KVD299" s="755"/>
      <c r="KVE299" s="755"/>
      <c r="KVF299" s="755"/>
      <c r="KVG299" s="755"/>
      <c r="KVH299" s="755"/>
      <c r="KVI299" s="755"/>
      <c r="KVJ299" s="755"/>
      <c r="KVK299" s="755"/>
      <c r="KVL299" s="755"/>
      <c r="KVM299" s="755"/>
      <c r="KVN299" s="755"/>
      <c r="KVO299" s="755"/>
      <c r="KVP299" s="755"/>
      <c r="KVQ299" s="755"/>
      <c r="KVR299" s="755"/>
      <c r="KVS299" s="755"/>
      <c r="KVT299" s="755"/>
      <c r="KVU299" s="755"/>
      <c r="KVV299" s="755"/>
      <c r="KVW299" s="755"/>
      <c r="KVX299" s="755"/>
      <c r="KVY299" s="755"/>
      <c r="KVZ299" s="755"/>
      <c r="KWA299" s="755"/>
      <c r="KWB299" s="755"/>
      <c r="KWC299" s="755"/>
      <c r="KWD299" s="755"/>
      <c r="KWE299" s="755"/>
      <c r="KWF299" s="755"/>
      <c r="KWG299" s="755"/>
      <c r="KWH299" s="755"/>
      <c r="KWI299" s="755"/>
      <c r="KWJ299" s="755"/>
      <c r="KWK299" s="755"/>
      <c r="KWL299" s="755"/>
      <c r="KWM299" s="755"/>
      <c r="KWN299" s="755"/>
      <c r="KWO299" s="755"/>
      <c r="KWP299" s="755"/>
      <c r="KWQ299" s="755"/>
      <c r="KWR299" s="755"/>
      <c r="KWS299" s="755"/>
      <c r="KWT299" s="755"/>
      <c r="KWU299" s="755"/>
      <c r="KWV299" s="755"/>
      <c r="KWW299" s="755"/>
      <c r="KWX299" s="755"/>
      <c r="KWY299" s="755"/>
      <c r="KWZ299" s="755"/>
      <c r="KXA299" s="755"/>
      <c r="KXB299" s="755"/>
      <c r="KXC299" s="755"/>
      <c r="KXD299" s="755"/>
      <c r="KXE299" s="755"/>
      <c r="KXF299" s="755"/>
      <c r="KXG299" s="755"/>
      <c r="KXH299" s="755"/>
      <c r="KXI299" s="755"/>
      <c r="KXJ299" s="755"/>
      <c r="KXK299" s="755"/>
      <c r="KXL299" s="755"/>
      <c r="KXM299" s="755"/>
      <c r="KXN299" s="755"/>
      <c r="KXO299" s="755"/>
      <c r="KXP299" s="755"/>
      <c r="KXQ299" s="755"/>
      <c r="KXR299" s="755"/>
      <c r="KXS299" s="755"/>
      <c r="KXT299" s="755"/>
      <c r="KXU299" s="755"/>
      <c r="KXV299" s="755"/>
      <c r="KXW299" s="755"/>
      <c r="KXX299" s="755"/>
      <c r="KXY299" s="755"/>
      <c r="KXZ299" s="755"/>
      <c r="KYA299" s="755"/>
      <c r="KYB299" s="755"/>
      <c r="KYC299" s="755"/>
      <c r="KYD299" s="755"/>
      <c r="KYE299" s="755"/>
      <c r="KYF299" s="755"/>
      <c r="KYG299" s="755"/>
      <c r="KYH299" s="755"/>
      <c r="KYI299" s="755"/>
      <c r="KYJ299" s="755"/>
      <c r="KYK299" s="755"/>
      <c r="KYL299" s="755"/>
      <c r="KYM299" s="755"/>
      <c r="KYN299" s="755"/>
      <c r="KYO299" s="755"/>
      <c r="KYP299" s="755"/>
      <c r="KYQ299" s="755"/>
      <c r="KYR299" s="755"/>
      <c r="KYS299" s="755"/>
      <c r="KYT299" s="755"/>
      <c r="KYU299" s="755"/>
      <c r="KYV299" s="755"/>
      <c r="KYW299" s="755"/>
      <c r="KYX299" s="755"/>
      <c r="KYY299" s="755"/>
      <c r="KYZ299" s="755"/>
      <c r="KZA299" s="755"/>
      <c r="KZB299" s="755"/>
      <c r="KZC299" s="755"/>
      <c r="KZD299" s="755"/>
      <c r="KZE299" s="755"/>
      <c r="KZF299" s="755"/>
      <c r="KZG299" s="755"/>
      <c r="KZH299" s="755"/>
      <c r="KZI299" s="755"/>
      <c r="KZJ299" s="755"/>
      <c r="KZK299" s="755"/>
      <c r="KZL299" s="755"/>
      <c r="KZM299" s="755"/>
      <c r="KZN299" s="755"/>
      <c r="KZO299" s="755"/>
      <c r="KZP299" s="755"/>
      <c r="KZQ299" s="755"/>
      <c r="KZR299" s="755"/>
      <c r="KZS299" s="755"/>
      <c r="KZT299" s="755"/>
      <c r="KZU299" s="755"/>
      <c r="KZV299" s="755"/>
      <c r="KZW299" s="755"/>
      <c r="KZX299" s="755"/>
      <c r="KZY299" s="755"/>
      <c r="KZZ299" s="755"/>
      <c r="LAA299" s="755"/>
      <c r="LAB299" s="755"/>
      <c r="LAC299" s="755"/>
      <c r="LAD299" s="755"/>
      <c r="LAE299" s="755"/>
      <c r="LAF299" s="755"/>
      <c r="LAG299" s="755"/>
      <c r="LAH299" s="755"/>
      <c r="LAI299" s="755"/>
      <c r="LAJ299" s="755"/>
      <c r="LAK299" s="755"/>
      <c r="LAL299" s="755"/>
      <c r="LAM299" s="755"/>
      <c r="LAN299" s="755"/>
      <c r="LAO299" s="755"/>
      <c r="LAP299" s="755"/>
      <c r="LAQ299" s="755"/>
      <c r="LAR299" s="755"/>
      <c r="LAS299" s="755"/>
      <c r="LAT299" s="755"/>
      <c r="LAU299" s="755"/>
      <c r="LAV299" s="755"/>
      <c r="LAW299" s="755"/>
      <c r="LAX299" s="755"/>
      <c r="LAY299" s="755"/>
      <c r="LAZ299" s="755"/>
      <c r="LBA299" s="755"/>
      <c r="LBB299" s="755"/>
      <c r="LBC299" s="755"/>
      <c r="LBD299" s="755"/>
      <c r="LBE299" s="755"/>
      <c r="LBF299" s="755"/>
      <c r="LBG299" s="755"/>
      <c r="LBH299" s="755"/>
      <c r="LBI299" s="755"/>
      <c r="LBJ299" s="755"/>
      <c r="LBK299" s="755"/>
      <c r="LBL299" s="755"/>
      <c r="LBM299" s="755"/>
      <c r="LBN299" s="755"/>
      <c r="LBO299" s="755"/>
      <c r="LBP299" s="755"/>
      <c r="LBQ299" s="755"/>
      <c r="LBR299" s="755"/>
      <c r="LBS299" s="755"/>
      <c r="LBT299" s="755"/>
      <c r="LBU299" s="755"/>
      <c r="LBV299" s="755"/>
      <c r="LBW299" s="755"/>
      <c r="LBX299" s="755"/>
      <c r="LBY299" s="755"/>
      <c r="LBZ299" s="755"/>
      <c r="LCA299" s="755"/>
      <c r="LCB299" s="755"/>
      <c r="LCC299" s="755"/>
      <c r="LCD299" s="755"/>
      <c r="LCE299" s="755"/>
      <c r="LCF299" s="755"/>
      <c r="LCG299" s="755"/>
      <c r="LCH299" s="755"/>
      <c r="LCI299" s="755"/>
      <c r="LCJ299" s="755"/>
      <c r="LCK299" s="755"/>
      <c r="LCL299" s="755"/>
      <c r="LCM299" s="755"/>
      <c r="LCN299" s="755"/>
      <c r="LCO299" s="755"/>
      <c r="LCP299" s="755"/>
      <c r="LCQ299" s="755"/>
      <c r="LCR299" s="755"/>
      <c r="LCS299" s="755"/>
      <c r="LCT299" s="755"/>
      <c r="LCU299" s="755"/>
      <c r="LCV299" s="755"/>
      <c r="LCW299" s="755"/>
      <c r="LCX299" s="755"/>
      <c r="LCY299" s="755"/>
      <c r="LCZ299" s="755"/>
      <c r="LDA299" s="755"/>
      <c r="LDB299" s="755"/>
      <c r="LDC299" s="755"/>
      <c r="LDD299" s="755"/>
      <c r="LDE299" s="755"/>
      <c r="LDF299" s="755"/>
      <c r="LDG299" s="755"/>
      <c r="LDH299" s="755"/>
      <c r="LDI299" s="755"/>
      <c r="LDJ299" s="755"/>
      <c r="LDK299" s="755"/>
      <c r="LDL299" s="755"/>
      <c r="LDM299" s="755"/>
      <c r="LDN299" s="755"/>
      <c r="LDO299" s="755"/>
      <c r="LDP299" s="755"/>
      <c r="LDQ299" s="755"/>
      <c r="LDR299" s="755"/>
      <c r="LDS299" s="755"/>
      <c r="LDT299" s="755"/>
      <c r="LDU299" s="755"/>
      <c r="LDV299" s="755"/>
      <c r="LDW299" s="755"/>
      <c r="LDX299" s="755"/>
      <c r="LDY299" s="755"/>
      <c r="LDZ299" s="755"/>
      <c r="LEA299" s="755"/>
      <c r="LEB299" s="755"/>
      <c r="LEC299" s="755"/>
      <c r="LED299" s="755"/>
      <c r="LEE299" s="755"/>
      <c r="LEF299" s="755"/>
      <c r="LEG299" s="755"/>
      <c r="LEH299" s="755"/>
      <c r="LEI299" s="755"/>
      <c r="LEJ299" s="755"/>
      <c r="LEK299" s="755"/>
      <c r="LEL299" s="755"/>
      <c r="LEM299" s="755"/>
      <c r="LEN299" s="755"/>
      <c r="LEO299" s="755"/>
      <c r="LEP299" s="755"/>
      <c r="LEQ299" s="755"/>
      <c r="LER299" s="755"/>
      <c r="LES299" s="755"/>
      <c r="LET299" s="755"/>
      <c r="LEU299" s="755"/>
      <c r="LEV299" s="755"/>
      <c r="LEW299" s="755"/>
      <c r="LEX299" s="755"/>
      <c r="LEY299" s="755"/>
      <c r="LEZ299" s="755"/>
      <c r="LFA299" s="755"/>
      <c r="LFB299" s="755"/>
      <c r="LFC299" s="755"/>
      <c r="LFD299" s="755"/>
      <c r="LFE299" s="755"/>
      <c r="LFF299" s="755"/>
      <c r="LFG299" s="755"/>
      <c r="LFH299" s="755"/>
      <c r="LFI299" s="755"/>
      <c r="LFJ299" s="755"/>
      <c r="LFK299" s="755"/>
      <c r="LFL299" s="755"/>
      <c r="LFM299" s="755"/>
      <c r="LFN299" s="755"/>
      <c r="LFO299" s="755"/>
      <c r="LFP299" s="755"/>
      <c r="LFQ299" s="755"/>
      <c r="LFR299" s="755"/>
      <c r="LFS299" s="755"/>
      <c r="LFT299" s="755"/>
      <c r="LFU299" s="755"/>
      <c r="LFV299" s="755"/>
      <c r="LFW299" s="755"/>
      <c r="LFX299" s="755"/>
      <c r="LFY299" s="755"/>
      <c r="LFZ299" s="755"/>
      <c r="LGA299" s="755"/>
      <c r="LGB299" s="755"/>
      <c r="LGC299" s="755"/>
      <c r="LGD299" s="755"/>
      <c r="LGE299" s="755"/>
      <c r="LGF299" s="755"/>
      <c r="LGG299" s="755"/>
      <c r="LGH299" s="755"/>
      <c r="LGI299" s="755"/>
      <c r="LGJ299" s="755"/>
      <c r="LGK299" s="755"/>
      <c r="LGL299" s="755"/>
      <c r="LGM299" s="755"/>
      <c r="LGN299" s="755"/>
      <c r="LGO299" s="755"/>
      <c r="LGP299" s="755"/>
      <c r="LGQ299" s="755"/>
      <c r="LGR299" s="755"/>
      <c r="LGS299" s="755"/>
      <c r="LGT299" s="755"/>
      <c r="LGU299" s="755"/>
      <c r="LGV299" s="755"/>
      <c r="LGW299" s="755"/>
      <c r="LGX299" s="755"/>
      <c r="LGY299" s="755"/>
      <c r="LGZ299" s="755"/>
      <c r="LHA299" s="755"/>
      <c r="LHB299" s="755"/>
      <c r="LHC299" s="755"/>
      <c r="LHD299" s="755"/>
      <c r="LHE299" s="755"/>
      <c r="LHF299" s="755"/>
      <c r="LHG299" s="755"/>
      <c r="LHH299" s="755"/>
      <c r="LHI299" s="755"/>
      <c r="LHJ299" s="755"/>
      <c r="LHK299" s="755"/>
      <c r="LHL299" s="755"/>
      <c r="LHM299" s="755"/>
      <c r="LHN299" s="755"/>
      <c r="LHO299" s="755"/>
      <c r="LHP299" s="755"/>
      <c r="LHQ299" s="755"/>
      <c r="LHR299" s="755"/>
      <c r="LHS299" s="755"/>
      <c r="LHT299" s="755"/>
      <c r="LHU299" s="755"/>
      <c r="LHV299" s="755"/>
      <c r="LHW299" s="755"/>
      <c r="LHX299" s="755"/>
      <c r="LHY299" s="755"/>
      <c r="LHZ299" s="755"/>
      <c r="LIA299" s="755"/>
      <c r="LIB299" s="755"/>
      <c r="LIC299" s="755"/>
      <c r="LID299" s="755"/>
      <c r="LIE299" s="755"/>
      <c r="LIF299" s="755"/>
      <c r="LIG299" s="755"/>
      <c r="LIH299" s="755"/>
      <c r="LII299" s="755"/>
      <c r="LIJ299" s="755"/>
      <c r="LIK299" s="755"/>
      <c r="LIL299" s="755"/>
      <c r="LIM299" s="755"/>
      <c r="LIN299" s="755"/>
      <c r="LIO299" s="755"/>
      <c r="LIP299" s="755"/>
      <c r="LIQ299" s="755"/>
      <c r="LIR299" s="755"/>
      <c r="LIS299" s="755"/>
      <c r="LIT299" s="755"/>
      <c r="LIU299" s="755"/>
      <c r="LIV299" s="755"/>
      <c r="LIW299" s="755"/>
      <c r="LIX299" s="755"/>
      <c r="LIY299" s="755"/>
      <c r="LIZ299" s="755"/>
      <c r="LJA299" s="755"/>
      <c r="LJB299" s="755"/>
      <c r="LJC299" s="755"/>
      <c r="LJD299" s="755"/>
      <c r="LJE299" s="755"/>
      <c r="LJF299" s="755"/>
      <c r="LJG299" s="755"/>
      <c r="LJH299" s="755"/>
      <c r="LJI299" s="755"/>
      <c r="LJJ299" s="755"/>
      <c r="LJK299" s="755"/>
      <c r="LJL299" s="755"/>
      <c r="LJM299" s="755"/>
      <c r="LJN299" s="755"/>
      <c r="LJO299" s="755"/>
      <c r="LJP299" s="755"/>
      <c r="LJQ299" s="755"/>
      <c r="LJR299" s="755"/>
      <c r="LJS299" s="755"/>
      <c r="LJT299" s="755"/>
      <c r="LJU299" s="755"/>
      <c r="LJV299" s="755"/>
      <c r="LJW299" s="755"/>
      <c r="LJX299" s="755"/>
      <c r="LJY299" s="755"/>
      <c r="LJZ299" s="755"/>
      <c r="LKA299" s="755"/>
      <c r="LKB299" s="755"/>
      <c r="LKC299" s="755"/>
      <c r="LKD299" s="755"/>
      <c r="LKE299" s="755"/>
      <c r="LKF299" s="755"/>
      <c r="LKG299" s="755"/>
      <c r="LKH299" s="755"/>
      <c r="LKI299" s="755"/>
      <c r="LKJ299" s="755"/>
      <c r="LKK299" s="755"/>
      <c r="LKL299" s="755"/>
      <c r="LKM299" s="755"/>
      <c r="LKN299" s="755"/>
      <c r="LKO299" s="755"/>
      <c r="LKP299" s="755"/>
      <c r="LKQ299" s="755"/>
      <c r="LKR299" s="755"/>
      <c r="LKS299" s="755"/>
      <c r="LKT299" s="755"/>
      <c r="LKU299" s="755"/>
      <c r="LKV299" s="755"/>
      <c r="LKW299" s="755"/>
      <c r="LKX299" s="755"/>
      <c r="LKY299" s="755"/>
      <c r="LKZ299" s="755"/>
      <c r="LLA299" s="755"/>
      <c r="LLB299" s="755"/>
      <c r="LLC299" s="755"/>
      <c r="LLD299" s="755"/>
      <c r="LLE299" s="755"/>
      <c r="LLF299" s="755"/>
      <c r="LLG299" s="755"/>
      <c r="LLH299" s="755"/>
      <c r="LLI299" s="755"/>
      <c r="LLJ299" s="755"/>
      <c r="LLK299" s="755"/>
      <c r="LLL299" s="755"/>
      <c r="LLM299" s="755"/>
      <c r="LLN299" s="755"/>
      <c r="LLO299" s="755"/>
      <c r="LLP299" s="755"/>
      <c r="LLQ299" s="755"/>
      <c r="LLR299" s="755"/>
      <c r="LLS299" s="755"/>
      <c r="LLT299" s="755"/>
      <c r="LLU299" s="755"/>
      <c r="LLV299" s="755"/>
      <c r="LLW299" s="755"/>
      <c r="LLX299" s="755"/>
      <c r="LLY299" s="755"/>
      <c r="LLZ299" s="755"/>
      <c r="LMA299" s="755"/>
      <c r="LMB299" s="755"/>
      <c r="LMC299" s="755"/>
      <c r="LMD299" s="755"/>
      <c r="LME299" s="755"/>
      <c r="LMF299" s="755"/>
      <c r="LMG299" s="755"/>
      <c r="LMH299" s="755"/>
      <c r="LMI299" s="755"/>
      <c r="LMJ299" s="755"/>
      <c r="LMK299" s="755"/>
      <c r="LML299" s="755"/>
      <c r="LMM299" s="755"/>
      <c r="LMN299" s="755"/>
      <c r="LMO299" s="755"/>
      <c r="LMP299" s="755"/>
      <c r="LMQ299" s="755"/>
      <c r="LMR299" s="755"/>
      <c r="LMS299" s="755"/>
      <c r="LMT299" s="755"/>
      <c r="LMU299" s="755"/>
      <c r="LMV299" s="755"/>
      <c r="LMW299" s="755"/>
      <c r="LMX299" s="755"/>
      <c r="LMY299" s="755"/>
      <c r="LMZ299" s="755"/>
      <c r="LNA299" s="755"/>
      <c r="LNB299" s="755"/>
      <c r="LNC299" s="755"/>
      <c r="LND299" s="755"/>
      <c r="LNE299" s="755"/>
      <c r="LNF299" s="755"/>
      <c r="LNG299" s="755"/>
      <c r="LNH299" s="755"/>
      <c r="LNI299" s="755"/>
      <c r="LNJ299" s="755"/>
      <c r="LNK299" s="755"/>
      <c r="LNL299" s="755"/>
      <c r="LNM299" s="755"/>
      <c r="LNN299" s="755"/>
      <c r="LNO299" s="755"/>
      <c r="LNP299" s="755"/>
      <c r="LNQ299" s="755"/>
      <c r="LNR299" s="755"/>
      <c r="LNS299" s="755"/>
      <c r="LNT299" s="755"/>
      <c r="LNU299" s="755"/>
      <c r="LNV299" s="755"/>
      <c r="LNW299" s="755"/>
      <c r="LNX299" s="755"/>
      <c r="LNY299" s="755"/>
      <c r="LNZ299" s="755"/>
      <c r="LOA299" s="755"/>
      <c r="LOB299" s="755"/>
      <c r="LOC299" s="755"/>
      <c r="LOD299" s="755"/>
      <c r="LOE299" s="755"/>
      <c r="LOF299" s="755"/>
      <c r="LOG299" s="755"/>
      <c r="LOH299" s="755"/>
      <c r="LOI299" s="755"/>
      <c r="LOJ299" s="755"/>
      <c r="LOK299" s="755"/>
      <c r="LOL299" s="755"/>
      <c r="LOM299" s="755"/>
      <c r="LON299" s="755"/>
      <c r="LOO299" s="755"/>
      <c r="LOP299" s="755"/>
      <c r="LOQ299" s="755"/>
      <c r="LOR299" s="755"/>
      <c r="LOS299" s="755"/>
      <c r="LOT299" s="755"/>
      <c r="LOU299" s="755"/>
      <c r="LOV299" s="755"/>
      <c r="LOW299" s="755"/>
      <c r="LOX299" s="755"/>
      <c r="LOY299" s="755"/>
      <c r="LOZ299" s="755"/>
      <c r="LPA299" s="755"/>
      <c r="LPB299" s="755"/>
      <c r="LPC299" s="755"/>
      <c r="LPD299" s="755"/>
      <c r="LPE299" s="755"/>
      <c r="LPF299" s="755"/>
      <c r="LPG299" s="755"/>
      <c r="LPH299" s="755"/>
      <c r="LPI299" s="755"/>
      <c r="LPJ299" s="755"/>
      <c r="LPK299" s="755"/>
      <c r="LPL299" s="755"/>
      <c r="LPM299" s="755"/>
      <c r="LPN299" s="755"/>
      <c r="LPO299" s="755"/>
      <c r="LPP299" s="755"/>
      <c r="LPQ299" s="755"/>
      <c r="LPR299" s="755"/>
      <c r="LPS299" s="755"/>
      <c r="LPT299" s="755"/>
      <c r="LPU299" s="755"/>
      <c r="LPV299" s="755"/>
      <c r="LPW299" s="755"/>
      <c r="LPX299" s="755"/>
      <c r="LPY299" s="755"/>
      <c r="LPZ299" s="755"/>
      <c r="LQA299" s="755"/>
      <c r="LQB299" s="755"/>
      <c r="LQC299" s="755"/>
      <c r="LQD299" s="755"/>
      <c r="LQE299" s="755"/>
      <c r="LQF299" s="755"/>
      <c r="LQG299" s="755"/>
      <c r="LQH299" s="755"/>
      <c r="LQI299" s="755"/>
      <c r="LQJ299" s="755"/>
      <c r="LQK299" s="755"/>
      <c r="LQL299" s="755"/>
      <c r="LQM299" s="755"/>
      <c r="LQN299" s="755"/>
      <c r="LQO299" s="755"/>
      <c r="LQP299" s="755"/>
      <c r="LQQ299" s="755"/>
      <c r="LQR299" s="755"/>
      <c r="LQS299" s="755"/>
      <c r="LQT299" s="755"/>
      <c r="LQU299" s="755"/>
      <c r="LQV299" s="755"/>
      <c r="LQW299" s="755"/>
      <c r="LQX299" s="755"/>
      <c r="LQY299" s="755"/>
      <c r="LQZ299" s="755"/>
      <c r="LRA299" s="755"/>
      <c r="LRB299" s="755"/>
      <c r="LRC299" s="755"/>
      <c r="LRD299" s="755"/>
      <c r="LRE299" s="755"/>
      <c r="LRF299" s="755"/>
      <c r="LRG299" s="755"/>
      <c r="LRH299" s="755"/>
      <c r="LRI299" s="755"/>
      <c r="LRJ299" s="755"/>
      <c r="LRK299" s="755"/>
      <c r="LRL299" s="755"/>
      <c r="LRM299" s="755"/>
      <c r="LRN299" s="755"/>
      <c r="LRO299" s="755"/>
      <c r="LRP299" s="755"/>
      <c r="LRQ299" s="755"/>
      <c r="LRR299" s="755"/>
      <c r="LRS299" s="755"/>
      <c r="LRT299" s="755"/>
      <c r="LRU299" s="755"/>
      <c r="LRV299" s="755"/>
      <c r="LRW299" s="755"/>
      <c r="LRX299" s="755"/>
      <c r="LRY299" s="755"/>
      <c r="LRZ299" s="755"/>
      <c r="LSA299" s="755"/>
      <c r="LSB299" s="755"/>
      <c r="LSC299" s="755"/>
      <c r="LSD299" s="755"/>
      <c r="LSE299" s="755"/>
      <c r="LSF299" s="755"/>
      <c r="LSG299" s="755"/>
      <c r="LSH299" s="755"/>
      <c r="LSI299" s="755"/>
      <c r="LSJ299" s="755"/>
      <c r="LSK299" s="755"/>
      <c r="LSL299" s="755"/>
      <c r="LSM299" s="755"/>
      <c r="LSN299" s="755"/>
      <c r="LSO299" s="755"/>
      <c r="LSP299" s="755"/>
      <c r="LSQ299" s="755"/>
      <c r="LSR299" s="755"/>
      <c r="LSS299" s="755"/>
      <c r="LST299" s="755"/>
      <c r="LSU299" s="755"/>
      <c r="LSV299" s="755"/>
      <c r="LSW299" s="755"/>
      <c r="LSX299" s="755"/>
      <c r="LSY299" s="755"/>
      <c r="LSZ299" s="755"/>
      <c r="LTA299" s="755"/>
      <c r="LTB299" s="755"/>
      <c r="LTC299" s="755"/>
      <c r="LTD299" s="755"/>
      <c r="LTE299" s="755"/>
      <c r="LTF299" s="755"/>
      <c r="LTG299" s="755"/>
      <c r="LTH299" s="755"/>
      <c r="LTI299" s="755"/>
      <c r="LTJ299" s="755"/>
      <c r="LTK299" s="755"/>
      <c r="LTL299" s="755"/>
      <c r="LTM299" s="755"/>
      <c r="LTN299" s="755"/>
      <c r="LTO299" s="755"/>
      <c r="LTP299" s="755"/>
      <c r="LTQ299" s="755"/>
      <c r="LTR299" s="755"/>
      <c r="LTS299" s="755"/>
      <c r="LTT299" s="755"/>
      <c r="LTU299" s="755"/>
      <c r="LTV299" s="755"/>
      <c r="LTW299" s="755"/>
      <c r="LTX299" s="755"/>
      <c r="LTY299" s="755"/>
      <c r="LTZ299" s="755"/>
      <c r="LUA299" s="755"/>
      <c r="LUB299" s="755"/>
      <c r="LUC299" s="755"/>
      <c r="LUD299" s="755"/>
      <c r="LUE299" s="755"/>
      <c r="LUF299" s="755"/>
      <c r="LUG299" s="755"/>
      <c r="LUH299" s="755"/>
      <c r="LUI299" s="755"/>
      <c r="LUJ299" s="755"/>
      <c r="LUK299" s="755"/>
      <c r="LUL299" s="755"/>
      <c r="LUM299" s="755"/>
      <c r="LUN299" s="755"/>
      <c r="LUO299" s="755"/>
      <c r="LUP299" s="755"/>
      <c r="LUQ299" s="755"/>
      <c r="LUR299" s="755"/>
      <c r="LUS299" s="755"/>
      <c r="LUT299" s="755"/>
      <c r="LUU299" s="755"/>
      <c r="LUV299" s="755"/>
      <c r="LUW299" s="755"/>
      <c r="LUX299" s="755"/>
      <c r="LUY299" s="755"/>
      <c r="LUZ299" s="755"/>
      <c r="LVA299" s="755"/>
      <c r="LVB299" s="755"/>
      <c r="LVC299" s="755"/>
      <c r="LVD299" s="755"/>
      <c r="LVE299" s="755"/>
      <c r="LVF299" s="755"/>
      <c r="LVG299" s="755"/>
      <c r="LVH299" s="755"/>
      <c r="LVI299" s="755"/>
      <c r="LVJ299" s="755"/>
      <c r="LVK299" s="755"/>
      <c r="LVL299" s="755"/>
      <c r="LVM299" s="755"/>
      <c r="LVN299" s="755"/>
      <c r="LVO299" s="755"/>
      <c r="LVP299" s="755"/>
      <c r="LVQ299" s="755"/>
      <c r="LVR299" s="755"/>
      <c r="LVS299" s="755"/>
      <c r="LVT299" s="755"/>
      <c r="LVU299" s="755"/>
      <c r="LVV299" s="755"/>
      <c r="LVW299" s="755"/>
      <c r="LVX299" s="755"/>
      <c r="LVY299" s="755"/>
      <c r="LVZ299" s="755"/>
      <c r="LWA299" s="755"/>
      <c r="LWB299" s="755"/>
      <c r="LWC299" s="755"/>
      <c r="LWD299" s="755"/>
      <c r="LWE299" s="755"/>
      <c r="LWF299" s="755"/>
      <c r="LWG299" s="755"/>
      <c r="LWH299" s="755"/>
      <c r="LWI299" s="755"/>
      <c r="LWJ299" s="755"/>
      <c r="LWK299" s="755"/>
      <c r="LWL299" s="755"/>
      <c r="LWM299" s="755"/>
      <c r="LWN299" s="755"/>
      <c r="LWO299" s="755"/>
      <c r="LWP299" s="755"/>
      <c r="LWQ299" s="755"/>
      <c r="LWR299" s="755"/>
      <c r="LWS299" s="755"/>
      <c r="LWT299" s="755"/>
      <c r="LWU299" s="755"/>
      <c r="LWV299" s="755"/>
      <c r="LWW299" s="755"/>
      <c r="LWX299" s="755"/>
      <c r="LWY299" s="755"/>
      <c r="LWZ299" s="755"/>
      <c r="LXA299" s="755"/>
      <c r="LXB299" s="755"/>
      <c r="LXC299" s="755"/>
      <c r="LXD299" s="755"/>
      <c r="LXE299" s="755"/>
      <c r="LXF299" s="755"/>
      <c r="LXG299" s="755"/>
      <c r="LXH299" s="755"/>
      <c r="LXI299" s="755"/>
      <c r="LXJ299" s="755"/>
      <c r="LXK299" s="755"/>
      <c r="LXL299" s="755"/>
      <c r="LXM299" s="755"/>
      <c r="LXN299" s="755"/>
      <c r="LXO299" s="755"/>
      <c r="LXP299" s="755"/>
      <c r="LXQ299" s="755"/>
      <c r="LXR299" s="755"/>
      <c r="LXS299" s="755"/>
      <c r="LXT299" s="755"/>
      <c r="LXU299" s="755"/>
      <c r="LXV299" s="755"/>
      <c r="LXW299" s="755"/>
      <c r="LXX299" s="755"/>
      <c r="LXY299" s="755"/>
      <c r="LXZ299" s="755"/>
      <c r="LYA299" s="755"/>
      <c r="LYB299" s="755"/>
      <c r="LYC299" s="755"/>
      <c r="LYD299" s="755"/>
      <c r="LYE299" s="755"/>
      <c r="LYF299" s="755"/>
      <c r="LYG299" s="755"/>
      <c r="LYH299" s="755"/>
      <c r="LYI299" s="755"/>
      <c r="LYJ299" s="755"/>
      <c r="LYK299" s="755"/>
      <c r="LYL299" s="755"/>
      <c r="LYM299" s="755"/>
      <c r="LYN299" s="755"/>
      <c r="LYO299" s="755"/>
      <c r="LYP299" s="755"/>
      <c r="LYQ299" s="755"/>
      <c r="LYR299" s="755"/>
      <c r="LYS299" s="755"/>
      <c r="LYT299" s="755"/>
      <c r="LYU299" s="755"/>
      <c r="LYV299" s="755"/>
      <c r="LYW299" s="755"/>
      <c r="LYX299" s="755"/>
      <c r="LYY299" s="755"/>
      <c r="LYZ299" s="755"/>
      <c r="LZA299" s="755"/>
      <c r="LZB299" s="755"/>
      <c r="LZC299" s="755"/>
      <c r="LZD299" s="755"/>
      <c r="LZE299" s="755"/>
      <c r="LZF299" s="755"/>
      <c r="LZG299" s="755"/>
      <c r="LZH299" s="755"/>
      <c r="LZI299" s="755"/>
      <c r="LZJ299" s="755"/>
      <c r="LZK299" s="755"/>
      <c r="LZL299" s="755"/>
      <c r="LZM299" s="755"/>
      <c r="LZN299" s="755"/>
      <c r="LZO299" s="755"/>
      <c r="LZP299" s="755"/>
      <c r="LZQ299" s="755"/>
      <c r="LZR299" s="755"/>
      <c r="LZS299" s="755"/>
      <c r="LZT299" s="755"/>
      <c r="LZU299" s="755"/>
      <c r="LZV299" s="755"/>
      <c r="LZW299" s="755"/>
      <c r="LZX299" s="755"/>
      <c r="LZY299" s="755"/>
      <c r="LZZ299" s="755"/>
      <c r="MAA299" s="755"/>
      <c r="MAB299" s="755"/>
      <c r="MAC299" s="755"/>
      <c r="MAD299" s="755"/>
      <c r="MAE299" s="755"/>
      <c r="MAF299" s="755"/>
      <c r="MAG299" s="755"/>
      <c r="MAH299" s="755"/>
      <c r="MAI299" s="755"/>
      <c r="MAJ299" s="755"/>
      <c r="MAK299" s="755"/>
      <c r="MAL299" s="755"/>
      <c r="MAM299" s="755"/>
      <c r="MAN299" s="755"/>
      <c r="MAO299" s="755"/>
      <c r="MAP299" s="755"/>
      <c r="MAQ299" s="755"/>
      <c r="MAR299" s="755"/>
      <c r="MAS299" s="755"/>
      <c r="MAT299" s="755"/>
      <c r="MAU299" s="755"/>
      <c r="MAV299" s="755"/>
      <c r="MAW299" s="755"/>
      <c r="MAX299" s="755"/>
      <c r="MAY299" s="755"/>
      <c r="MAZ299" s="755"/>
      <c r="MBA299" s="755"/>
      <c r="MBB299" s="755"/>
      <c r="MBC299" s="755"/>
      <c r="MBD299" s="755"/>
      <c r="MBE299" s="755"/>
      <c r="MBF299" s="755"/>
      <c r="MBG299" s="755"/>
      <c r="MBH299" s="755"/>
      <c r="MBI299" s="755"/>
      <c r="MBJ299" s="755"/>
      <c r="MBK299" s="755"/>
      <c r="MBL299" s="755"/>
      <c r="MBM299" s="755"/>
      <c r="MBN299" s="755"/>
      <c r="MBO299" s="755"/>
      <c r="MBP299" s="755"/>
      <c r="MBQ299" s="755"/>
      <c r="MBR299" s="755"/>
      <c r="MBS299" s="755"/>
      <c r="MBT299" s="755"/>
      <c r="MBU299" s="755"/>
      <c r="MBV299" s="755"/>
      <c r="MBW299" s="755"/>
      <c r="MBX299" s="755"/>
      <c r="MBY299" s="755"/>
      <c r="MBZ299" s="755"/>
      <c r="MCA299" s="755"/>
      <c r="MCB299" s="755"/>
      <c r="MCC299" s="755"/>
      <c r="MCD299" s="755"/>
      <c r="MCE299" s="755"/>
      <c r="MCF299" s="755"/>
      <c r="MCG299" s="755"/>
      <c r="MCH299" s="755"/>
      <c r="MCI299" s="755"/>
      <c r="MCJ299" s="755"/>
      <c r="MCK299" s="755"/>
      <c r="MCL299" s="755"/>
      <c r="MCM299" s="755"/>
      <c r="MCN299" s="755"/>
      <c r="MCO299" s="755"/>
      <c r="MCP299" s="755"/>
      <c r="MCQ299" s="755"/>
      <c r="MCR299" s="755"/>
      <c r="MCS299" s="755"/>
      <c r="MCT299" s="755"/>
      <c r="MCU299" s="755"/>
      <c r="MCV299" s="755"/>
      <c r="MCW299" s="755"/>
      <c r="MCX299" s="755"/>
      <c r="MCY299" s="755"/>
      <c r="MCZ299" s="755"/>
      <c r="MDA299" s="755"/>
      <c r="MDB299" s="755"/>
      <c r="MDC299" s="755"/>
      <c r="MDD299" s="755"/>
      <c r="MDE299" s="755"/>
      <c r="MDF299" s="755"/>
      <c r="MDG299" s="755"/>
      <c r="MDH299" s="755"/>
      <c r="MDI299" s="755"/>
      <c r="MDJ299" s="755"/>
      <c r="MDK299" s="755"/>
      <c r="MDL299" s="755"/>
      <c r="MDM299" s="755"/>
      <c r="MDN299" s="755"/>
      <c r="MDO299" s="755"/>
      <c r="MDP299" s="755"/>
      <c r="MDQ299" s="755"/>
      <c r="MDR299" s="755"/>
      <c r="MDS299" s="755"/>
      <c r="MDT299" s="755"/>
      <c r="MDU299" s="755"/>
      <c r="MDV299" s="755"/>
      <c r="MDW299" s="755"/>
      <c r="MDX299" s="755"/>
      <c r="MDY299" s="755"/>
      <c r="MDZ299" s="755"/>
      <c r="MEA299" s="755"/>
      <c r="MEB299" s="755"/>
      <c r="MEC299" s="755"/>
      <c r="MED299" s="755"/>
      <c r="MEE299" s="755"/>
      <c r="MEF299" s="755"/>
      <c r="MEG299" s="755"/>
      <c r="MEH299" s="755"/>
      <c r="MEI299" s="755"/>
      <c r="MEJ299" s="755"/>
      <c r="MEK299" s="755"/>
      <c r="MEL299" s="755"/>
      <c r="MEM299" s="755"/>
      <c r="MEN299" s="755"/>
      <c r="MEO299" s="755"/>
      <c r="MEP299" s="755"/>
      <c r="MEQ299" s="755"/>
      <c r="MER299" s="755"/>
      <c r="MES299" s="755"/>
      <c r="MET299" s="755"/>
      <c r="MEU299" s="755"/>
      <c r="MEV299" s="755"/>
      <c r="MEW299" s="755"/>
      <c r="MEX299" s="755"/>
      <c r="MEY299" s="755"/>
      <c r="MEZ299" s="755"/>
      <c r="MFA299" s="755"/>
      <c r="MFB299" s="755"/>
      <c r="MFC299" s="755"/>
      <c r="MFD299" s="755"/>
      <c r="MFE299" s="755"/>
      <c r="MFF299" s="755"/>
      <c r="MFG299" s="755"/>
      <c r="MFH299" s="755"/>
      <c r="MFI299" s="755"/>
      <c r="MFJ299" s="755"/>
      <c r="MFK299" s="755"/>
      <c r="MFL299" s="755"/>
      <c r="MFM299" s="755"/>
      <c r="MFN299" s="755"/>
      <c r="MFO299" s="755"/>
      <c r="MFP299" s="755"/>
      <c r="MFQ299" s="755"/>
      <c r="MFR299" s="755"/>
      <c r="MFS299" s="755"/>
      <c r="MFT299" s="755"/>
      <c r="MFU299" s="755"/>
      <c r="MFV299" s="755"/>
      <c r="MFW299" s="755"/>
      <c r="MFX299" s="755"/>
      <c r="MFY299" s="755"/>
      <c r="MFZ299" s="755"/>
      <c r="MGA299" s="755"/>
      <c r="MGB299" s="755"/>
      <c r="MGC299" s="755"/>
      <c r="MGD299" s="755"/>
      <c r="MGE299" s="755"/>
      <c r="MGF299" s="755"/>
      <c r="MGG299" s="755"/>
      <c r="MGH299" s="755"/>
      <c r="MGI299" s="755"/>
      <c r="MGJ299" s="755"/>
      <c r="MGK299" s="755"/>
      <c r="MGL299" s="755"/>
      <c r="MGM299" s="755"/>
      <c r="MGN299" s="755"/>
      <c r="MGO299" s="755"/>
      <c r="MGP299" s="755"/>
      <c r="MGQ299" s="755"/>
      <c r="MGR299" s="755"/>
      <c r="MGS299" s="755"/>
      <c r="MGT299" s="755"/>
      <c r="MGU299" s="755"/>
      <c r="MGV299" s="755"/>
      <c r="MGW299" s="755"/>
      <c r="MGX299" s="755"/>
      <c r="MGY299" s="755"/>
      <c r="MGZ299" s="755"/>
      <c r="MHA299" s="755"/>
      <c r="MHB299" s="755"/>
      <c r="MHC299" s="755"/>
      <c r="MHD299" s="755"/>
      <c r="MHE299" s="755"/>
      <c r="MHF299" s="755"/>
      <c r="MHG299" s="755"/>
      <c r="MHH299" s="755"/>
      <c r="MHI299" s="755"/>
      <c r="MHJ299" s="755"/>
      <c r="MHK299" s="755"/>
      <c r="MHL299" s="755"/>
      <c r="MHM299" s="755"/>
      <c r="MHN299" s="755"/>
      <c r="MHO299" s="755"/>
      <c r="MHP299" s="755"/>
      <c r="MHQ299" s="755"/>
      <c r="MHR299" s="755"/>
      <c r="MHS299" s="755"/>
      <c r="MHT299" s="755"/>
      <c r="MHU299" s="755"/>
      <c r="MHV299" s="755"/>
      <c r="MHW299" s="755"/>
      <c r="MHX299" s="755"/>
      <c r="MHY299" s="755"/>
      <c r="MHZ299" s="755"/>
      <c r="MIA299" s="755"/>
      <c r="MIB299" s="755"/>
      <c r="MIC299" s="755"/>
      <c r="MID299" s="755"/>
      <c r="MIE299" s="755"/>
      <c r="MIF299" s="755"/>
      <c r="MIG299" s="755"/>
      <c r="MIH299" s="755"/>
      <c r="MII299" s="755"/>
      <c r="MIJ299" s="755"/>
      <c r="MIK299" s="755"/>
      <c r="MIL299" s="755"/>
      <c r="MIM299" s="755"/>
      <c r="MIN299" s="755"/>
      <c r="MIO299" s="755"/>
      <c r="MIP299" s="755"/>
      <c r="MIQ299" s="755"/>
      <c r="MIR299" s="755"/>
      <c r="MIS299" s="755"/>
      <c r="MIT299" s="755"/>
      <c r="MIU299" s="755"/>
      <c r="MIV299" s="755"/>
      <c r="MIW299" s="755"/>
      <c r="MIX299" s="755"/>
      <c r="MIY299" s="755"/>
      <c r="MIZ299" s="755"/>
      <c r="MJA299" s="755"/>
      <c r="MJB299" s="755"/>
      <c r="MJC299" s="755"/>
      <c r="MJD299" s="755"/>
      <c r="MJE299" s="755"/>
      <c r="MJF299" s="755"/>
      <c r="MJG299" s="755"/>
      <c r="MJH299" s="755"/>
      <c r="MJI299" s="755"/>
      <c r="MJJ299" s="755"/>
      <c r="MJK299" s="755"/>
      <c r="MJL299" s="755"/>
      <c r="MJM299" s="755"/>
      <c r="MJN299" s="755"/>
      <c r="MJO299" s="755"/>
      <c r="MJP299" s="755"/>
      <c r="MJQ299" s="755"/>
      <c r="MJR299" s="755"/>
      <c r="MJS299" s="755"/>
      <c r="MJT299" s="755"/>
      <c r="MJU299" s="755"/>
      <c r="MJV299" s="755"/>
      <c r="MJW299" s="755"/>
      <c r="MJX299" s="755"/>
      <c r="MJY299" s="755"/>
      <c r="MJZ299" s="755"/>
      <c r="MKA299" s="755"/>
      <c r="MKB299" s="755"/>
      <c r="MKC299" s="755"/>
      <c r="MKD299" s="755"/>
      <c r="MKE299" s="755"/>
      <c r="MKF299" s="755"/>
      <c r="MKG299" s="755"/>
      <c r="MKH299" s="755"/>
      <c r="MKI299" s="755"/>
      <c r="MKJ299" s="755"/>
      <c r="MKK299" s="755"/>
      <c r="MKL299" s="755"/>
      <c r="MKM299" s="755"/>
      <c r="MKN299" s="755"/>
      <c r="MKO299" s="755"/>
      <c r="MKP299" s="755"/>
      <c r="MKQ299" s="755"/>
      <c r="MKR299" s="755"/>
      <c r="MKS299" s="755"/>
      <c r="MKT299" s="755"/>
      <c r="MKU299" s="755"/>
      <c r="MKV299" s="755"/>
      <c r="MKW299" s="755"/>
      <c r="MKX299" s="755"/>
      <c r="MKY299" s="755"/>
      <c r="MKZ299" s="755"/>
      <c r="MLA299" s="755"/>
      <c r="MLB299" s="755"/>
      <c r="MLC299" s="755"/>
      <c r="MLD299" s="755"/>
      <c r="MLE299" s="755"/>
      <c r="MLF299" s="755"/>
      <c r="MLG299" s="755"/>
      <c r="MLH299" s="755"/>
      <c r="MLI299" s="755"/>
      <c r="MLJ299" s="755"/>
      <c r="MLK299" s="755"/>
      <c r="MLL299" s="755"/>
      <c r="MLM299" s="755"/>
      <c r="MLN299" s="755"/>
      <c r="MLO299" s="755"/>
      <c r="MLP299" s="755"/>
      <c r="MLQ299" s="755"/>
      <c r="MLR299" s="755"/>
      <c r="MLS299" s="755"/>
      <c r="MLT299" s="755"/>
      <c r="MLU299" s="755"/>
      <c r="MLV299" s="755"/>
      <c r="MLW299" s="755"/>
      <c r="MLX299" s="755"/>
      <c r="MLY299" s="755"/>
      <c r="MLZ299" s="755"/>
      <c r="MMA299" s="755"/>
      <c r="MMB299" s="755"/>
      <c r="MMC299" s="755"/>
      <c r="MMD299" s="755"/>
      <c r="MME299" s="755"/>
      <c r="MMF299" s="755"/>
      <c r="MMG299" s="755"/>
      <c r="MMH299" s="755"/>
      <c r="MMI299" s="755"/>
      <c r="MMJ299" s="755"/>
      <c r="MMK299" s="755"/>
      <c r="MML299" s="755"/>
      <c r="MMM299" s="755"/>
      <c r="MMN299" s="755"/>
      <c r="MMO299" s="755"/>
      <c r="MMP299" s="755"/>
      <c r="MMQ299" s="755"/>
      <c r="MMR299" s="755"/>
      <c r="MMS299" s="755"/>
      <c r="MMT299" s="755"/>
      <c r="MMU299" s="755"/>
      <c r="MMV299" s="755"/>
      <c r="MMW299" s="755"/>
      <c r="MMX299" s="755"/>
      <c r="MMY299" s="755"/>
      <c r="MMZ299" s="755"/>
      <c r="MNA299" s="755"/>
      <c r="MNB299" s="755"/>
      <c r="MNC299" s="755"/>
      <c r="MND299" s="755"/>
      <c r="MNE299" s="755"/>
      <c r="MNF299" s="755"/>
      <c r="MNG299" s="755"/>
      <c r="MNH299" s="755"/>
      <c r="MNI299" s="755"/>
      <c r="MNJ299" s="755"/>
      <c r="MNK299" s="755"/>
      <c r="MNL299" s="755"/>
      <c r="MNM299" s="755"/>
      <c r="MNN299" s="755"/>
      <c r="MNO299" s="755"/>
      <c r="MNP299" s="755"/>
      <c r="MNQ299" s="755"/>
      <c r="MNR299" s="755"/>
      <c r="MNS299" s="755"/>
      <c r="MNT299" s="755"/>
      <c r="MNU299" s="755"/>
      <c r="MNV299" s="755"/>
      <c r="MNW299" s="755"/>
      <c r="MNX299" s="755"/>
      <c r="MNY299" s="755"/>
      <c r="MNZ299" s="755"/>
      <c r="MOA299" s="755"/>
      <c r="MOB299" s="755"/>
      <c r="MOC299" s="755"/>
      <c r="MOD299" s="755"/>
      <c r="MOE299" s="755"/>
      <c r="MOF299" s="755"/>
      <c r="MOG299" s="755"/>
      <c r="MOH299" s="755"/>
      <c r="MOI299" s="755"/>
      <c r="MOJ299" s="755"/>
      <c r="MOK299" s="755"/>
      <c r="MOL299" s="755"/>
      <c r="MOM299" s="755"/>
      <c r="MON299" s="755"/>
      <c r="MOO299" s="755"/>
      <c r="MOP299" s="755"/>
      <c r="MOQ299" s="755"/>
      <c r="MOR299" s="755"/>
      <c r="MOS299" s="755"/>
      <c r="MOT299" s="755"/>
      <c r="MOU299" s="755"/>
      <c r="MOV299" s="755"/>
      <c r="MOW299" s="755"/>
      <c r="MOX299" s="755"/>
      <c r="MOY299" s="755"/>
      <c r="MOZ299" s="755"/>
      <c r="MPA299" s="755"/>
      <c r="MPB299" s="755"/>
      <c r="MPC299" s="755"/>
      <c r="MPD299" s="755"/>
      <c r="MPE299" s="755"/>
      <c r="MPF299" s="755"/>
      <c r="MPG299" s="755"/>
      <c r="MPH299" s="755"/>
      <c r="MPI299" s="755"/>
      <c r="MPJ299" s="755"/>
      <c r="MPK299" s="755"/>
      <c r="MPL299" s="755"/>
      <c r="MPM299" s="755"/>
      <c r="MPN299" s="755"/>
      <c r="MPO299" s="755"/>
      <c r="MPP299" s="755"/>
      <c r="MPQ299" s="755"/>
      <c r="MPR299" s="755"/>
      <c r="MPS299" s="755"/>
      <c r="MPT299" s="755"/>
      <c r="MPU299" s="755"/>
      <c r="MPV299" s="755"/>
      <c r="MPW299" s="755"/>
      <c r="MPX299" s="755"/>
      <c r="MPY299" s="755"/>
      <c r="MPZ299" s="755"/>
      <c r="MQA299" s="755"/>
      <c r="MQB299" s="755"/>
      <c r="MQC299" s="755"/>
      <c r="MQD299" s="755"/>
      <c r="MQE299" s="755"/>
      <c r="MQF299" s="755"/>
      <c r="MQG299" s="755"/>
      <c r="MQH299" s="755"/>
      <c r="MQI299" s="755"/>
      <c r="MQJ299" s="755"/>
      <c r="MQK299" s="755"/>
      <c r="MQL299" s="755"/>
      <c r="MQM299" s="755"/>
      <c r="MQN299" s="755"/>
      <c r="MQO299" s="755"/>
      <c r="MQP299" s="755"/>
      <c r="MQQ299" s="755"/>
      <c r="MQR299" s="755"/>
      <c r="MQS299" s="755"/>
      <c r="MQT299" s="755"/>
      <c r="MQU299" s="755"/>
      <c r="MQV299" s="755"/>
      <c r="MQW299" s="755"/>
      <c r="MQX299" s="755"/>
      <c r="MQY299" s="755"/>
      <c r="MQZ299" s="755"/>
      <c r="MRA299" s="755"/>
      <c r="MRB299" s="755"/>
      <c r="MRC299" s="755"/>
      <c r="MRD299" s="755"/>
      <c r="MRE299" s="755"/>
      <c r="MRF299" s="755"/>
      <c r="MRG299" s="755"/>
      <c r="MRH299" s="755"/>
      <c r="MRI299" s="755"/>
      <c r="MRJ299" s="755"/>
      <c r="MRK299" s="755"/>
      <c r="MRL299" s="755"/>
      <c r="MRM299" s="755"/>
      <c r="MRN299" s="755"/>
      <c r="MRO299" s="755"/>
      <c r="MRP299" s="755"/>
      <c r="MRQ299" s="755"/>
      <c r="MRR299" s="755"/>
      <c r="MRS299" s="755"/>
      <c r="MRT299" s="755"/>
      <c r="MRU299" s="755"/>
      <c r="MRV299" s="755"/>
      <c r="MRW299" s="755"/>
      <c r="MRX299" s="755"/>
      <c r="MRY299" s="755"/>
      <c r="MRZ299" s="755"/>
      <c r="MSA299" s="755"/>
      <c r="MSB299" s="755"/>
      <c r="MSC299" s="755"/>
      <c r="MSD299" s="755"/>
      <c r="MSE299" s="755"/>
      <c r="MSF299" s="755"/>
      <c r="MSG299" s="755"/>
      <c r="MSH299" s="755"/>
      <c r="MSI299" s="755"/>
      <c r="MSJ299" s="755"/>
      <c r="MSK299" s="755"/>
      <c r="MSL299" s="755"/>
      <c r="MSM299" s="755"/>
      <c r="MSN299" s="755"/>
      <c r="MSO299" s="755"/>
      <c r="MSP299" s="755"/>
      <c r="MSQ299" s="755"/>
      <c r="MSR299" s="755"/>
      <c r="MSS299" s="755"/>
      <c r="MST299" s="755"/>
      <c r="MSU299" s="755"/>
      <c r="MSV299" s="755"/>
      <c r="MSW299" s="755"/>
      <c r="MSX299" s="755"/>
      <c r="MSY299" s="755"/>
      <c r="MSZ299" s="755"/>
      <c r="MTA299" s="755"/>
      <c r="MTB299" s="755"/>
      <c r="MTC299" s="755"/>
      <c r="MTD299" s="755"/>
      <c r="MTE299" s="755"/>
      <c r="MTF299" s="755"/>
      <c r="MTG299" s="755"/>
      <c r="MTH299" s="755"/>
      <c r="MTI299" s="755"/>
      <c r="MTJ299" s="755"/>
      <c r="MTK299" s="755"/>
      <c r="MTL299" s="755"/>
      <c r="MTM299" s="755"/>
      <c r="MTN299" s="755"/>
      <c r="MTO299" s="755"/>
      <c r="MTP299" s="755"/>
      <c r="MTQ299" s="755"/>
      <c r="MTR299" s="755"/>
      <c r="MTS299" s="755"/>
      <c r="MTT299" s="755"/>
      <c r="MTU299" s="755"/>
      <c r="MTV299" s="755"/>
      <c r="MTW299" s="755"/>
      <c r="MTX299" s="755"/>
      <c r="MTY299" s="755"/>
      <c r="MTZ299" s="755"/>
      <c r="MUA299" s="755"/>
      <c r="MUB299" s="755"/>
      <c r="MUC299" s="755"/>
      <c r="MUD299" s="755"/>
      <c r="MUE299" s="755"/>
      <c r="MUF299" s="755"/>
      <c r="MUG299" s="755"/>
      <c r="MUH299" s="755"/>
      <c r="MUI299" s="755"/>
      <c r="MUJ299" s="755"/>
      <c r="MUK299" s="755"/>
      <c r="MUL299" s="755"/>
      <c r="MUM299" s="755"/>
      <c r="MUN299" s="755"/>
      <c r="MUO299" s="755"/>
      <c r="MUP299" s="755"/>
      <c r="MUQ299" s="755"/>
      <c r="MUR299" s="755"/>
      <c r="MUS299" s="755"/>
      <c r="MUT299" s="755"/>
      <c r="MUU299" s="755"/>
      <c r="MUV299" s="755"/>
      <c r="MUW299" s="755"/>
      <c r="MUX299" s="755"/>
      <c r="MUY299" s="755"/>
      <c r="MUZ299" s="755"/>
      <c r="MVA299" s="755"/>
      <c r="MVB299" s="755"/>
      <c r="MVC299" s="755"/>
      <c r="MVD299" s="755"/>
      <c r="MVE299" s="755"/>
      <c r="MVF299" s="755"/>
      <c r="MVG299" s="755"/>
      <c r="MVH299" s="755"/>
      <c r="MVI299" s="755"/>
      <c r="MVJ299" s="755"/>
      <c r="MVK299" s="755"/>
      <c r="MVL299" s="755"/>
      <c r="MVM299" s="755"/>
      <c r="MVN299" s="755"/>
      <c r="MVO299" s="755"/>
      <c r="MVP299" s="755"/>
      <c r="MVQ299" s="755"/>
      <c r="MVR299" s="755"/>
      <c r="MVS299" s="755"/>
      <c r="MVT299" s="755"/>
      <c r="MVU299" s="755"/>
      <c r="MVV299" s="755"/>
      <c r="MVW299" s="755"/>
      <c r="MVX299" s="755"/>
      <c r="MVY299" s="755"/>
      <c r="MVZ299" s="755"/>
      <c r="MWA299" s="755"/>
      <c r="MWB299" s="755"/>
      <c r="MWC299" s="755"/>
      <c r="MWD299" s="755"/>
      <c r="MWE299" s="755"/>
      <c r="MWF299" s="755"/>
      <c r="MWG299" s="755"/>
      <c r="MWH299" s="755"/>
      <c r="MWI299" s="755"/>
      <c r="MWJ299" s="755"/>
      <c r="MWK299" s="755"/>
      <c r="MWL299" s="755"/>
      <c r="MWM299" s="755"/>
      <c r="MWN299" s="755"/>
      <c r="MWO299" s="755"/>
      <c r="MWP299" s="755"/>
      <c r="MWQ299" s="755"/>
      <c r="MWR299" s="755"/>
      <c r="MWS299" s="755"/>
      <c r="MWT299" s="755"/>
      <c r="MWU299" s="755"/>
      <c r="MWV299" s="755"/>
      <c r="MWW299" s="755"/>
      <c r="MWX299" s="755"/>
      <c r="MWY299" s="755"/>
      <c r="MWZ299" s="755"/>
      <c r="MXA299" s="755"/>
      <c r="MXB299" s="755"/>
      <c r="MXC299" s="755"/>
      <c r="MXD299" s="755"/>
      <c r="MXE299" s="755"/>
      <c r="MXF299" s="755"/>
      <c r="MXG299" s="755"/>
      <c r="MXH299" s="755"/>
      <c r="MXI299" s="755"/>
      <c r="MXJ299" s="755"/>
      <c r="MXK299" s="755"/>
      <c r="MXL299" s="755"/>
      <c r="MXM299" s="755"/>
      <c r="MXN299" s="755"/>
      <c r="MXO299" s="755"/>
      <c r="MXP299" s="755"/>
      <c r="MXQ299" s="755"/>
      <c r="MXR299" s="755"/>
      <c r="MXS299" s="755"/>
      <c r="MXT299" s="755"/>
      <c r="MXU299" s="755"/>
      <c r="MXV299" s="755"/>
      <c r="MXW299" s="755"/>
      <c r="MXX299" s="755"/>
      <c r="MXY299" s="755"/>
      <c r="MXZ299" s="755"/>
      <c r="MYA299" s="755"/>
      <c r="MYB299" s="755"/>
      <c r="MYC299" s="755"/>
      <c r="MYD299" s="755"/>
      <c r="MYE299" s="755"/>
      <c r="MYF299" s="755"/>
      <c r="MYG299" s="755"/>
      <c r="MYH299" s="755"/>
      <c r="MYI299" s="755"/>
      <c r="MYJ299" s="755"/>
      <c r="MYK299" s="755"/>
      <c r="MYL299" s="755"/>
      <c r="MYM299" s="755"/>
      <c r="MYN299" s="755"/>
      <c r="MYO299" s="755"/>
      <c r="MYP299" s="755"/>
      <c r="MYQ299" s="755"/>
      <c r="MYR299" s="755"/>
      <c r="MYS299" s="755"/>
      <c r="MYT299" s="755"/>
      <c r="MYU299" s="755"/>
      <c r="MYV299" s="755"/>
      <c r="MYW299" s="755"/>
      <c r="MYX299" s="755"/>
      <c r="MYY299" s="755"/>
      <c r="MYZ299" s="755"/>
      <c r="MZA299" s="755"/>
      <c r="MZB299" s="755"/>
      <c r="MZC299" s="755"/>
      <c r="MZD299" s="755"/>
      <c r="MZE299" s="755"/>
      <c r="MZF299" s="755"/>
      <c r="MZG299" s="755"/>
      <c r="MZH299" s="755"/>
      <c r="MZI299" s="755"/>
      <c r="MZJ299" s="755"/>
      <c r="MZK299" s="755"/>
      <c r="MZL299" s="755"/>
      <c r="MZM299" s="755"/>
      <c r="MZN299" s="755"/>
      <c r="MZO299" s="755"/>
      <c r="MZP299" s="755"/>
      <c r="MZQ299" s="755"/>
      <c r="MZR299" s="755"/>
      <c r="MZS299" s="755"/>
      <c r="MZT299" s="755"/>
      <c r="MZU299" s="755"/>
      <c r="MZV299" s="755"/>
      <c r="MZW299" s="755"/>
      <c r="MZX299" s="755"/>
      <c r="MZY299" s="755"/>
      <c r="MZZ299" s="755"/>
      <c r="NAA299" s="755"/>
      <c r="NAB299" s="755"/>
      <c r="NAC299" s="755"/>
      <c r="NAD299" s="755"/>
      <c r="NAE299" s="755"/>
      <c r="NAF299" s="755"/>
      <c r="NAG299" s="755"/>
      <c r="NAH299" s="755"/>
      <c r="NAI299" s="755"/>
      <c r="NAJ299" s="755"/>
      <c r="NAK299" s="755"/>
      <c r="NAL299" s="755"/>
      <c r="NAM299" s="755"/>
      <c r="NAN299" s="755"/>
      <c r="NAO299" s="755"/>
      <c r="NAP299" s="755"/>
      <c r="NAQ299" s="755"/>
      <c r="NAR299" s="755"/>
      <c r="NAS299" s="755"/>
      <c r="NAT299" s="755"/>
      <c r="NAU299" s="755"/>
      <c r="NAV299" s="755"/>
      <c r="NAW299" s="755"/>
      <c r="NAX299" s="755"/>
      <c r="NAY299" s="755"/>
      <c r="NAZ299" s="755"/>
      <c r="NBA299" s="755"/>
      <c r="NBB299" s="755"/>
      <c r="NBC299" s="755"/>
      <c r="NBD299" s="755"/>
      <c r="NBE299" s="755"/>
      <c r="NBF299" s="755"/>
      <c r="NBG299" s="755"/>
      <c r="NBH299" s="755"/>
      <c r="NBI299" s="755"/>
      <c r="NBJ299" s="755"/>
      <c r="NBK299" s="755"/>
      <c r="NBL299" s="755"/>
      <c r="NBM299" s="755"/>
      <c r="NBN299" s="755"/>
      <c r="NBO299" s="755"/>
      <c r="NBP299" s="755"/>
      <c r="NBQ299" s="755"/>
      <c r="NBR299" s="755"/>
      <c r="NBS299" s="755"/>
      <c r="NBT299" s="755"/>
      <c r="NBU299" s="755"/>
      <c r="NBV299" s="755"/>
      <c r="NBW299" s="755"/>
      <c r="NBX299" s="755"/>
      <c r="NBY299" s="755"/>
      <c r="NBZ299" s="755"/>
      <c r="NCA299" s="755"/>
      <c r="NCB299" s="755"/>
      <c r="NCC299" s="755"/>
      <c r="NCD299" s="755"/>
      <c r="NCE299" s="755"/>
      <c r="NCF299" s="755"/>
      <c r="NCG299" s="755"/>
      <c r="NCH299" s="755"/>
      <c r="NCI299" s="755"/>
      <c r="NCJ299" s="755"/>
      <c r="NCK299" s="755"/>
      <c r="NCL299" s="755"/>
      <c r="NCM299" s="755"/>
      <c r="NCN299" s="755"/>
      <c r="NCO299" s="755"/>
      <c r="NCP299" s="755"/>
      <c r="NCQ299" s="755"/>
      <c r="NCR299" s="755"/>
      <c r="NCS299" s="755"/>
      <c r="NCT299" s="755"/>
      <c r="NCU299" s="755"/>
      <c r="NCV299" s="755"/>
      <c r="NCW299" s="755"/>
      <c r="NCX299" s="755"/>
      <c r="NCY299" s="755"/>
      <c r="NCZ299" s="755"/>
      <c r="NDA299" s="755"/>
      <c r="NDB299" s="755"/>
      <c r="NDC299" s="755"/>
      <c r="NDD299" s="755"/>
      <c r="NDE299" s="755"/>
      <c r="NDF299" s="755"/>
      <c r="NDG299" s="755"/>
      <c r="NDH299" s="755"/>
      <c r="NDI299" s="755"/>
      <c r="NDJ299" s="755"/>
      <c r="NDK299" s="755"/>
      <c r="NDL299" s="755"/>
      <c r="NDM299" s="755"/>
      <c r="NDN299" s="755"/>
      <c r="NDO299" s="755"/>
      <c r="NDP299" s="755"/>
      <c r="NDQ299" s="755"/>
      <c r="NDR299" s="755"/>
      <c r="NDS299" s="755"/>
      <c r="NDT299" s="755"/>
      <c r="NDU299" s="755"/>
      <c r="NDV299" s="755"/>
      <c r="NDW299" s="755"/>
      <c r="NDX299" s="755"/>
      <c r="NDY299" s="755"/>
      <c r="NDZ299" s="755"/>
      <c r="NEA299" s="755"/>
      <c r="NEB299" s="755"/>
      <c r="NEC299" s="755"/>
      <c r="NED299" s="755"/>
      <c r="NEE299" s="755"/>
      <c r="NEF299" s="755"/>
      <c r="NEG299" s="755"/>
      <c r="NEH299" s="755"/>
      <c r="NEI299" s="755"/>
      <c r="NEJ299" s="755"/>
      <c r="NEK299" s="755"/>
      <c r="NEL299" s="755"/>
      <c r="NEM299" s="755"/>
      <c r="NEN299" s="755"/>
      <c r="NEO299" s="755"/>
      <c r="NEP299" s="755"/>
      <c r="NEQ299" s="755"/>
      <c r="NER299" s="755"/>
      <c r="NES299" s="755"/>
      <c r="NET299" s="755"/>
      <c r="NEU299" s="755"/>
      <c r="NEV299" s="755"/>
      <c r="NEW299" s="755"/>
      <c r="NEX299" s="755"/>
      <c r="NEY299" s="755"/>
      <c r="NEZ299" s="755"/>
      <c r="NFA299" s="755"/>
      <c r="NFB299" s="755"/>
      <c r="NFC299" s="755"/>
      <c r="NFD299" s="755"/>
      <c r="NFE299" s="755"/>
      <c r="NFF299" s="755"/>
      <c r="NFG299" s="755"/>
      <c r="NFH299" s="755"/>
      <c r="NFI299" s="755"/>
      <c r="NFJ299" s="755"/>
      <c r="NFK299" s="755"/>
      <c r="NFL299" s="755"/>
      <c r="NFM299" s="755"/>
      <c r="NFN299" s="755"/>
      <c r="NFO299" s="755"/>
      <c r="NFP299" s="755"/>
      <c r="NFQ299" s="755"/>
      <c r="NFR299" s="755"/>
      <c r="NFS299" s="755"/>
      <c r="NFT299" s="755"/>
      <c r="NFU299" s="755"/>
      <c r="NFV299" s="755"/>
      <c r="NFW299" s="755"/>
      <c r="NFX299" s="755"/>
      <c r="NFY299" s="755"/>
      <c r="NFZ299" s="755"/>
      <c r="NGA299" s="755"/>
      <c r="NGB299" s="755"/>
      <c r="NGC299" s="755"/>
      <c r="NGD299" s="755"/>
      <c r="NGE299" s="755"/>
      <c r="NGF299" s="755"/>
      <c r="NGG299" s="755"/>
      <c r="NGH299" s="755"/>
      <c r="NGI299" s="755"/>
      <c r="NGJ299" s="755"/>
      <c r="NGK299" s="755"/>
      <c r="NGL299" s="755"/>
      <c r="NGM299" s="755"/>
      <c r="NGN299" s="755"/>
      <c r="NGO299" s="755"/>
      <c r="NGP299" s="755"/>
      <c r="NGQ299" s="755"/>
      <c r="NGR299" s="755"/>
      <c r="NGS299" s="755"/>
      <c r="NGT299" s="755"/>
      <c r="NGU299" s="755"/>
      <c r="NGV299" s="755"/>
      <c r="NGW299" s="755"/>
      <c r="NGX299" s="755"/>
      <c r="NGY299" s="755"/>
      <c r="NGZ299" s="755"/>
      <c r="NHA299" s="755"/>
      <c r="NHB299" s="755"/>
      <c r="NHC299" s="755"/>
      <c r="NHD299" s="755"/>
      <c r="NHE299" s="755"/>
      <c r="NHF299" s="755"/>
      <c r="NHG299" s="755"/>
      <c r="NHH299" s="755"/>
      <c r="NHI299" s="755"/>
      <c r="NHJ299" s="755"/>
      <c r="NHK299" s="755"/>
      <c r="NHL299" s="755"/>
      <c r="NHM299" s="755"/>
      <c r="NHN299" s="755"/>
      <c r="NHO299" s="755"/>
      <c r="NHP299" s="755"/>
      <c r="NHQ299" s="755"/>
      <c r="NHR299" s="755"/>
      <c r="NHS299" s="755"/>
      <c r="NHT299" s="755"/>
      <c r="NHU299" s="755"/>
      <c r="NHV299" s="755"/>
      <c r="NHW299" s="755"/>
      <c r="NHX299" s="755"/>
      <c r="NHY299" s="755"/>
      <c r="NHZ299" s="755"/>
      <c r="NIA299" s="755"/>
      <c r="NIB299" s="755"/>
      <c r="NIC299" s="755"/>
      <c r="NID299" s="755"/>
      <c r="NIE299" s="755"/>
      <c r="NIF299" s="755"/>
      <c r="NIG299" s="755"/>
      <c r="NIH299" s="755"/>
      <c r="NII299" s="755"/>
      <c r="NIJ299" s="755"/>
      <c r="NIK299" s="755"/>
      <c r="NIL299" s="755"/>
      <c r="NIM299" s="755"/>
      <c r="NIN299" s="755"/>
      <c r="NIO299" s="755"/>
      <c r="NIP299" s="755"/>
      <c r="NIQ299" s="755"/>
      <c r="NIR299" s="755"/>
      <c r="NIS299" s="755"/>
      <c r="NIT299" s="755"/>
      <c r="NIU299" s="755"/>
      <c r="NIV299" s="755"/>
      <c r="NIW299" s="755"/>
      <c r="NIX299" s="755"/>
      <c r="NIY299" s="755"/>
      <c r="NIZ299" s="755"/>
      <c r="NJA299" s="755"/>
      <c r="NJB299" s="755"/>
      <c r="NJC299" s="755"/>
      <c r="NJD299" s="755"/>
      <c r="NJE299" s="755"/>
      <c r="NJF299" s="755"/>
      <c r="NJG299" s="755"/>
      <c r="NJH299" s="755"/>
      <c r="NJI299" s="755"/>
      <c r="NJJ299" s="755"/>
      <c r="NJK299" s="755"/>
      <c r="NJL299" s="755"/>
      <c r="NJM299" s="755"/>
      <c r="NJN299" s="755"/>
      <c r="NJO299" s="755"/>
      <c r="NJP299" s="755"/>
      <c r="NJQ299" s="755"/>
      <c r="NJR299" s="755"/>
      <c r="NJS299" s="755"/>
      <c r="NJT299" s="755"/>
      <c r="NJU299" s="755"/>
      <c r="NJV299" s="755"/>
      <c r="NJW299" s="755"/>
      <c r="NJX299" s="755"/>
      <c r="NJY299" s="755"/>
      <c r="NJZ299" s="755"/>
      <c r="NKA299" s="755"/>
      <c r="NKB299" s="755"/>
      <c r="NKC299" s="755"/>
      <c r="NKD299" s="755"/>
      <c r="NKE299" s="755"/>
      <c r="NKF299" s="755"/>
      <c r="NKG299" s="755"/>
      <c r="NKH299" s="755"/>
      <c r="NKI299" s="755"/>
      <c r="NKJ299" s="755"/>
      <c r="NKK299" s="755"/>
      <c r="NKL299" s="755"/>
      <c r="NKM299" s="755"/>
      <c r="NKN299" s="755"/>
      <c r="NKO299" s="755"/>
      <c r="NKP299" s="755"/>
      <c r="NKQ299" s="755"/>
      <c r="NKR299" s="755"/>
      <c r="NKS299" s="755"/>
      <c r="NKT299" s="755"/>
      <c r="NKU299" s="755"/>
      <c r="NKV299" s="755"/>
      <c r="NKW299" s="755"/>
      <c r="NKX299" s="755"/>
      <c r="NKY299" s="755"/>
      <c r="NKZ299" s="755"/>
      <c r="NLA299" s="755"/>
      <c r="NLB299" s="755"/>
      <c r="NLC299" s="755"/>
      <c r="NLD299" s="755"/>
      <c r="NLE299" s="755"/>
      <c r="NLF299" s="755"/>
      <c r="NLG299" s="755"/>
      <c r="NLH299" s="755"/>
      <c r="NLI299" s="755"/>
      <c r="NLJ299" s="755"/>
      <c r="NLK299" s="755"/>
      <c r="NLL299" s="755"/>
      <c r="NLM299" s="755"/>
      <c r="NLN299" s="755"/>
      <c r="NLO299" s="755"/>
      <c r="NLP299" s="755"/>
      <c r="NLQ299" s="755"/>
      <c r="NLR299" s="755"/>
      <c r="NLS299" s="755"/>
      <c r="NLT299" s="755"/>
      <c r="NLU299" s="755"/>
      <c r="NLV299" s="755"/>
      <c r="NLW299" s="755"/>
      <c r="NLX299" s="755"/>
      <c r="NLY299" s="755"/>
      <c r="NLZ299" s="755"/>
      <c r="NMA299" s="755"/>
      <c r="NMB299" s="755"/>
      <c r="NMC299" s="755"/>
      <c r="NMD299" s="755"/>
      <c r="NME299" s="755"/>
      <c r="NMF299" s="755"/>
      <c r="NMG299" s="755"/>
      <c r="NMH299" s="755"/>
      <c r="NMI299" s="755"/>
      <c r="NMJ299" s="755"/>
      <c r="NMK299" s="755"/>
      <c r="NML299" s="755"/>
      <c r="NMM299" s="755"/>
      <c r="NMN299" s="755"/>
      <c r="NMO299" s="755"/>
      <c r="NMP299" s="755"/>
      <c r="NMQ299" s="755"/>
      <c r="NMR299" s="755"/>
      <c r="NMS299" s="755"/>
      <c r="NMT299" s="755"/>
      <c r="NMU299" s="755"/>
      <c r="NMV299" s="755"/>
      <c r="NMW299" s="755"/>
      <c r="NMX299" s="755"/>
      <c r="NMY299" s="755"/>
      <c r="NMZ299" s="755"/>
      <c r="NNA299" s="755"/>
      <c r="NNB299" s="755"/>
      <c r="NNC299" s="755"/>
      <c r="NND299" s="755"/>
      <c r="NNE299" s="755"/>
      <c r="NNF299" s="755"/>
      <c r="NNG299" s="755"/>
      <c r="NNH299" s="755"/>
      <c r="NNI299" s="755"/>
      <c r="NNJ299" s="755"/>
      <c r="NNK299" s="755"/>
      <c r="NNL299" s="755"/>
      <c r="NNM299" s="755"/>
      <c r="NNN299" s="755"/>
      <c r="NNO299" s="755"/>
      <c r="NNP299" s="755"/>
      <c r="NNQ299" s="755"/>
      <c r="NNR299" s="755"/>
      <c r="NNS299" s="755"/>
      <c r="NNT299" s="755"/>
      <c r="NNU299" s="755"/>
      <c r="NNV299" s="755"/>
      <c r="NNW299" s="755"/>
      <c r="NNX299" s="755"/>
      <c r="NNY299" s="755"/>
      <c r="NNZ299" s="755"/>
      <c r="NOA299" s="755"/>
      <c r="NOB299" s="755"/>
      <c r="NOC299" s="755"/>
      <c r="NOD299" s="755"/>
      <c r="NOE299" s="755"/>
      <c r="NOF299" s="755"/>
      <c r="NOG299" s="755"/>
      <c r="NOH299" s="755"/>
      <c r="NOI299" s="755"/>
      <c r="NOJ299" s="755"/>
      <c r="NOK299" s="755"/>
      <c r="NOL299" s="755"/>
      <c r="NOM299" s="755"/>
      <c r="NON299" s="755"/>
      <c r="NOO299" s="755"/>
      <c r="NOP299" s="755"/>
      <c r="NOQ299" s="755"/>
      <c r="NOR299" s="755"/>
      <c r="NOS299" s="755"/>
      <c r="NOT299" s="755"/>
      <c r="NOU299" s="755"/>
      <c r="NOV299" s="755"/>
      <c r="NOW299" s="755"/>
      <c r="NOX299" s="755"/>
      <c r="NOY299" s="755"/>
      <c r="NOZ299" s="755"/>
      <c r="NPA299" s="755"/>
      <c r="NPB299" s="755"/>
      <c r="NPC299" s="755"/>
      <c r="NPD299" s="755"/>
      <c r="NPE299" s="755"/>
      <c r="NPF299" s="755"/>
      <c r="NPG299" s="755"/>
      <c r="NPH299" s="755"/>
      <c r="NPI299" s="755"/>
      <c r="NPJ299" s="755"/>
      <c r="NPK299" s="755"/>
      <c r="NPL299" s="755"/>
      <c r="NPM299" s="755"/>
      <c r="NPN299" s="755"/>
      <c r="NPO299" s="755"/>
      <c r="NPP299" s="755"/>
      <c r="NPQ299" s="755"/>
      <c r="NPR299" s="755"/>
      <c r="NPS299" s="755"/>
      <c r="NPT299" s="755"/>
      <c r="NPU299" s="755"/>
      <c r="NPV299" s="755"/>
      <c r="NPW299" s="755"/>
      <c r="NPX299" s="755"/>
      <c r="NPY299" s="755"/>
      <c r="NPZ299" s="755"/>
      <c r="NQA299" s="755"/>
      <c r="NQB299" s="755"/>
      <c r="NQC299" s="755"/>
      <c r="NQD299" s="755"/>
      <c r="NQE299" s="755"/>
      <c r="NQF299" s="755"/>
      <c r="NQG299" s="755"/>
      <c r="NQH299" s="755"/>
      <c r="NQI299" s="755"/>
      <c r="NQJ299" s="755"/>
      <c r="NQK299" s="755"/>
      <c r="NQL299" s="755"/>
      <c r="NQM299" s="755"/>
      <c r="NQN299" s="755"/>
      <c r="NQO299" s="755"/>
      <c r="NQP299" s="755"/>
      <c r="NQQ299" s="755"/>
      <c r="NQR299" s="755"/>
      <c r="NQS299" s="755"/>
      <c r="NQT299" s="755"/>
      <c r="NQU299" s="755"/>
      <c r="NQV299" s="755"/>
      <c r="NQW299" s="755"/>
      <c r="NQX299" s="755"/>
      <c r="NQY299" s="755"/>
      <c r="NQZ299" s="755"/>
      <c r="NRA299" s="755"/>
      <c r="NRB299" s="755"/>
      <c r="NRC299" s="755"/>
      <c r="NRD299" s="755"/>
      <c r="NRE299" s="755"/>
      <c r="NRF299" s="755"/>
      <c r="NRG299" s="755"/>
      <c r="NRH299" s="755"/>
      <c r="NRI299" s="755"/>
      <c r="NRJ299" s="755"/>
      <c r="NRK299" s="755"/>
      <c r="NRL299" s="755"/>
      <c r="NRM299" s="755"/>
      <c r="NRN299" s="755"/>
      <c r="NRO299" s="755"/>
      <c r="NRP299" s="755"/>
      <c r="NRQ299" s="755"/>
      <c r="NRR299" s="755"/>
      <c r="NRS299" s="755"/>
      <c r="NRT299" s="755"/>
      <c r="NRU299" s="755"/>
      <c r="NRV299" s="755"/>
      <c r="NRW299" s="755"/>
      <c r="NRX299" s="755"/>
      <c r="NRY299" s="755"/>
      <c r="NRZ299" s="755"/>
      <c r="NSA299" s="755"/>
      <c r="NSB299" s="755"/>
      <c r="NSC299" s="755"/>
      <c r="NSD299" s="755"/>
      <c r="NSE299" s="755"/>
      <c r="NSF299" s="755"/>
      <c r="NSG299" s="755"/>
      <c r="NSH299" s="755"/>
      <c r="NSI299" s="755"/>
      <c r="NSJ299" s="755"/>
      <c r="NSK299" s="755"/>
      <c r="NSL299" s="755"/>
      <c r="NSM299" s="755"/>
      <c r="NSN299" s="755"/>
      <c r="NSO299" s="755"/>
      <c r="NSP299" s="755"/>
      <c r="NSQ299" s="755"/>
      <c r="NSR299" s="755"/>
      <c r="NSS299" s="755"/>
      <c r="NST299" s="755"/>
      <c r="NSU299" s="755"/>
      <c r="NSV299" s="755"/>
      <c r="NSW299" s="755"/>
      <c r="NSX299" s="755"/>
      <c r="NSY299" s="755"/>
      <c r="NSZ299" s="755"/>
      <c r="NTA299" s="755"/>
      <c r="NTB299" s="755"/>
      <c r="NTC299" s="755"/>
      <c r="NTD299" s="755"/>
      <c r="NTE299" s="755"/>
      <c r="NTF299" s="755"/>
      <c r="NTG299" s="755"/>
      <c r="NTH299" s="755"/>
      <c r="NTI299" s="755"/>
      <c r="NTJ299" s="755"/>
      <c r="NTK299" s="755"/>
      <c r="NTL299" s="755"/>
      <c r="NTM299" s="755"/>
      <c r="NTN299" s="755"/>
      <c r="NTO299" s="755"/>
      <c r="NTP299" s="755"/>
      <c r="NTQ299" s="755"/>
      <c r="NTR299" s="755"/>
      <c r="NTS299" s="755"/>
      <c r="NTT299" s="755"/>
      <c r="NTU299" s="755"/>
      <c r="NTV299" s="755"/>
      <c r="NTW299" s="755"/>
      <c r="NTX299" s="755"/>
      <c r="NTY299" s="755"/>
      <c r="NTZ299" s="755"/>
      <c r="NUA299" s="755"/>
      <c r="NUB299" s="755"/>
      <c r="NUC299" s="755"/>
      <c r="NUD299" s="755"/>
      <c r="NUE299" s="755"/>
      <c r="NUF299" s="755"/>
      <c r="NUG299" s="755"/>
      <c r="NUH299" s="755"/>
      <c r="NUI299" s="755"/>
      <c r="NUJ299" s="755"/>
      <c r="NUK299" s="755"/>
      <c r="NUL299" s="755"/>
      <c r="NUM299" s="755"/>
      <c r="NUN299" s="755"/>
      <c r="NUO299" s="755"/>
      <c r="NUP299" s="755"/>
      <c r="NUQ299" s="755"/>
      <c r="NUR299" s="755"/>
      <c r="NUS299" s="755"/>
      <c r="NUT299" s="755"/>
      <c r="NUU299" s="755"/>
      <c r="NUV299" s="755"/>
      <c r="NUW299" s="755"/>
      <c r="NUX299" s="755"/>
      <c r="NUY299" s="755"/>
      <c r="NUZ299" s="755"/>
      <c r="NVA299" s="755"/>
      <c r="NVB299" s="755"/>
      <c r="NVC299" s="755"/>
      <c r="NVD299" s="755"/>
      <c r="NVE299" s="755"/>
      <c r="NVF299" s="755"/>
      <c r="NVG299" s="755"/>
      <c r="NVH299" s="755"/>
      <c r="NVI299" s="755"/>
      <c r="NVJ299" s="755"/>
      <c r="NVK299" s="755"/>
      <c r="NVL299" s="755"/>
      <c r="NVM299" s="755"/>
      <c r="NVN299" s="755"/>
      <c r="NVO299" s="755"/>
      <c r="NVP299" s="755"/>
      <c r="NVQ299" s="755"/>
      <c r="NVR299" s="755"/>
      <c r="NVS299" s="755"/>
      <c r="NVT299" s="755"/>
      <c r="NVU299" s="755"/>
      <c r="NVV299" s="755"/>
      <c r="NVW299" s="755"/>
      <c r="NVX299" s="755"/>
      <c r="NVY299" s="755"/>
      <c r="NVZ299" s="755"/>
      <c r="NWA299" s="755"/>
      <c r="NWB299" s="755"/>
      <c r="NWC299" s="755"/>
      <c r="NWD299" s="755"/>
      <c r="NWE299" s="755"/>
      <c r="NWF299" s="755"/>
      <c r="NWG299" s="755"/>
      <c r="NWH299" s="755"/>
      <c r="NWI299" s="755"/>
      <c r="NWJ299" s="755"/>
      <c r="NWK299" s="755"/>
      <c r="NWL299" s="755"/>
      <c r="NWM299" s="755"/>
      <c r="NWN299" s="755"/>
      <c r="NWO299" s="755"/>
      <c r="NWP299" s="755"/>
      <c r="NWQ299" s="755"/>
      <c r="NWR299" s="755"/>
      <c r="NWS299" s="755"/>
      <c r="NWT299" s="755"/>
      <c r="NWU299" s="755"/>
      <c r="NWV299" s="755"/>
      <c r="NWW299" s="755"/>
      <c r="NWX299" s="755"/>
      <c r="NWY299" s="755"/>
      <c r="NWZ299" s="755"/>
      <c r="NXA299" s="755"/>
      <c r="NXB299" s="755"/>
      <c r="NXC299" s="755"/>
      <c r="NXD299" s="755"/>
      <c r="NXE299" s="755"/>
      <c r="NXF299" s="755"/>
      <c r="NXG299" s="755"/>
      <c r="NXH299" s="755"/>
      <c r="NXI299" s="755"/>
      <c r="NXJ299" s="755"/>
      <c r="NXK299" s="755"/>
      <c r="NXL299" s="755"/>
      <c r="NXM299" s="755"/>
      <c r="NXN299" s="755"/>
      <c r="NXO299" s="755"/>
      <c r="NXP299" s="755"/>
      <c r="NXQ299" s="755"/>
      <c r="NXR299" s="755"/>
      <c r="NXS299" s="755"/>
      <c r="NXT299" s="755"/>
      <c r="NXU299" s="755"/>
      <c r="NXV299" s="755"/>
      <c r="NXW299" s="755"/>
      <c r="NXX299" s="755"/>
      <c r="NXY299" s="755"/>
      <c r="NXZ299" s="755"/>
      <c r="NYA299" s="755"/>
      <c r="NYB299" s="755"/>
      <c r="NYC299" s="755"/>
      <c r="NYD299" s="755"/>
      <c r="NYE299" s="755"/>
      <c r="NYF299" s="755"/>
      <c r="NYG299" s="755"/>
      <c r="NYH299" s="755"/>
      <c r="NYI299" s="755"/>
      <c r="NYJ299" s="755"/>
      <c r="NYK299" s="755"/>
      <c r="NYL299" s="755"/>
      <c r="NYM299" s="755"/>
      <c r="NYN299" s="755"/>
      <c r="NYO299" s="755"/>
      <c r="NYP299" s="755"/>
      <c r="NYQ299" s="755"/>
      <c r="NYR299" s="755"/>
      <c r="NYS299" s="755"/>
      <c r="NYT299" s="755"/>
      <c r="NYU299" s="755"/>
      <c r="NYV299" s="755"/>
      <c r="NYW299" s="755"/>
      <c r="NYX299" s="755"/>
      <c r="NYY299" s="755"/>
      <c r="NYZ299" s="755"/>
      <c r="NZA299" s="755"/>
      <c r="NZB299" s="755"/>
      <c r="NZC299" s="755"/>
      <c r="NZD299" s="755"/>
      <c r="NZE299" s="755"/>
      <c r="NZF299" s="755"/>
      <c r="NZG299" s="755"/>
      <c r="NZH299" s="755"/>
      <c r="NZI299" s="755"/>
      <c r="NZJ299" s="755"/>
      <c r="NZK299" s="755"/>
      <c r="NZL299" s="755"/>
      <c r="NZM299" s="755"/>
      <c r="NZN299" s="755"/>
      <c r="NZO299" s="755"/>
      <c r="NZP299" s="755"/>
      <c r="NZQ299" s="755"/>
      <c r="NZR299" s="755"/>
      <c r="NZS299" s="755"/>
      <c r="NZT299" s="755"/>
      <c r="NZU299" s="755"/>
      <c r="NZV299" s="755"/>
      <c r="NZW299" s="755"/>
      <c r="NZX299" s="755"/>
      <c r="NZY299" s="755"/>
      <c r="NZZ299" s="755"/>
      <c r="OAA299" s="755"/>
      <c r="OAB299" s="755"/>
      <c r="OAC299" s="755"/>
      <c r="OAD299" s="755"/>
      <c r="OAE299" s="755"/>
      <c r="OAF299" s="755"/>
      <c r="OAG299" s="755"/>
      <c r="OAH299" s="755"/>
      <c r="OAI299" s="755"/>
      <c r="OAJ299" s="755"/>
      <c r="OAK299" s="755"/>
      <c r="OAL299" s="755"/>
      <c r="OAM299" s="755"/>
      <c r="OAN299" s="755"/>
      <c r="OAO299" s="755"/>
      <c r="OAP299" s="755"/>
      <c r="OAQ299" s="755"/>
      <c r="OAR299" s="755"/>
      <c r="OAS299" s="755"/>
      <c r="OAT299" s="755"/>
      <c r="OAU299" s="755"/>
      <c r="OAV299" s="755"/>
      <c r="OAW299" s="755"/>
      <c r="OAX299" s="755"/>
      <c r="OAY299" s="755"/>
      <c r="OAZ299" s="755"/>
      <c r="OBA299" s="755"/>
      <c r="OBB299" s="755"/>
      <c r="OBC299" s="755"/>
      <c r="OBD299" s="755"/>
      <c r="OBE299" s="755"/>
      <c r="OBF299" s="755"/>
      <c r="OBG299" s="755"/>
      <c r="OBH299" s="755"/>
      <c r="OBI299" s="755"/>
      <c r="OBJ299" s="755"/>
      <c r="OBK299" s="755"/>
      <c r="OBL299" s="755"/>
      <c r="OBM299" s="755"/>
      <c r="OBN299" s="755"/>
      <c r="OBO299" s="755"/>
      <c r="OBP299" s="755"/>
      <c r="OBQ299" s="755"/>
      <c r="OBR299" s="755"/>
      <c r="OBS299" s="755"/>
      <c r="OBT299" s="755"/>
      <c r="OBU299" s="755"/>
      <c r="OBV299" s="755"/>
      <c r="OBW299" s="755"/>
      <c r="OBX299" s="755"/>
      <c r="OBY299" s="755"/>
      <c r="OBZ299" s="755"/>
      <c r="OCA299" s="755"/>
      <c r="OCB299" s="755"/>
      <c r="OCC299" s="755"/>
      <c r="OCD299" s="755"/>
      <c r="OCE299" s="755"/>
      <c r="OCF299" s="755"/>
      <c r="OCG299" s="755"/>
      <c r="OCH299" s="755"/>
      <c r="OCI299" s="755"/>
      <c r="OCJ299" s="755"/>
      <c r="OCK299" s="755"/>
      <c r="OCL299" s="755"/>
      <c r="OCM299" s="755"/>
      <c r="OCN299" s="755"/>
      <c r="OCO299" s="755"/>
      <c r="OCP299" s="755"/>
      <c r="OCQ299" s="755"/>
      <c r="OCR299" s="755"/>
      <c r="OCS299" s="755"/>
      <c r="OCT299" s="755"/>
      <c r="OCU299" s="755"/>
      <c r="OCV299" s="755"/>
      <c r="OCW299" s="755"/>
      <c r="OCX299" s="755"/>
      <c r="OCY299" s="755"/>
      <c r="OCZ299" s="755"/>
      <c r="ODA299" s="755"/>
      <c r="ODB299" s="755"/>
      <c r="ODC299" s="755"/>
      <c r="ODD299" s="755"/>
      <c r="ODE299" s="755"/>
      <c r="ODF299" s="755"/>
      <c r="ODG299" s="755"/>
      <c r="ODH299" s="755"/>
      <c r="ODI299" s="755"/>
      <c r="ODJ299" s="755"/>
      <c r="ODK299" s="755"/>
      <c r="ODL299" s="755"/>
      <c r="ODM299" s="755"/>
      <c r="ODN299" s="755"/>
      <c r="ODO299" s="755"/>
      <c r="ODP299" s="755"/>
      <c r="ODQ299" s="755"/>
      <c r="ODR299" s="755"/>
      <c r="ODS299" s="755"/>
      <c r="ODT299" s="755"/>
      <c r="ODU299" s="755"/>
      <c r="ODV299" s="755"/>
      <c r="ODW299" s="755"/>
      <c r="ODX299" s="755"/>
      <c r="ODY299" s="755"/>
      <c r="ODZ299" s="755"/>
      <c r="OEA299" s="755"/>
      <c r="OEB299" s="755"/>
      <c r="OEC299" s="755"/>
      <c r="OED299" s="755"/>
      <c r="OEE299" s="755"/>
      <c r="OEF299" s="755"/>
      <c r="OEG299" s="755"/>
      <c r="OEH299" s="755"/>
      <c r="OEI299" s="755"/>
      <c r="OEJ299" s="755"/>
      <c r="OEK299" s="755"/>
      <c r="OEL299" s="755"/>
      <c r="OEM299" s="755"/>
      <c r="OEN299" s="755"/>
      <c r="OEO299" s="755"/>
      <c r="OEP299" s="755"/>
      <c r="OEQ299" s="755"/>
      <c r="OER299" s="755"/>
      <c r="OES299" s="755"/>
      <c r="OET299" s="755"/>
      <c r="OEU299" s="755"/>
      <c r="OEV299" s="755"/>
      <c r="OEW299" s="755"/>
      <c r="OEX299" s="755"/>
      <c r="OEY299" s="755"/>
      <c r="OEZ299" s="755"/>
      <c r="OFA299" s="755"/>
      <c r="OFB299" s="755"/>
      <c r="OFC299" s="755"/>
      <c r="OFD299" s="755"/>
      <c r="OFE299" s="755"/>
      <c r="OFF299" s="755"/>
      <c r="OFG299" s="755"/>
      <c r="OFH299" s="755"/>
      <c r="OFI299" s="755"/>
      <c r="OFJ299" s="755"/>
      <c r="OFK299" s="755"/>
      <c r="OFL299" s="755"/>
      <c r="OFM299" s="755"/>
      <c r="OFN299" s="755"/>
      <c r="OFO299" s="755"/>
      <c r="OFP299" s="755"/>
      <c r="OFQ299" s="755"/>
      <c r="OFR299" s="755"/>
      <c r="OFS299" s="755"/>
      <c r="OFT299" s="755"/>
      <c r="OFU299" s="755"/>
      <c r="OFV299" s="755"/>
      <c r="OFW299" s="755"/>
      <c r="OFX299" s="755"/>
      <c r="OFY299" s="755"/>
      <c r="OFZ299" s="755"/>
      <c r="OGA299" s="755"/>
      <c r="OGB299" s="755"/>
      <c r="OGC299" s="755"/>
      <c r="OGD299" s="755"/>
      <c r="OGE299" s="755"/>
      <c r="OGF299" s="755"/>
      <c r="OGG299" s="755"/>
      <c r="OGH299" s="755"/>
      <c r="OGI299" s="755"/>
      <c r="OGJ299" s="755"/>
      <c r="OGK299" s="755"/>
      <c r="OGL299" s="755"/>
      <c r="OGM299" s="755"/>
      <c r="OGN299" s="755"/>
      <c r="OGO299" s="755"/>
      <c r="OGP299" s="755"/>
      <c r="OGQ299" s="755"/>
      <c r="OGR299" s="755"/>
      <c r="OGS299" s="755"/>
      <c r="OGT299" s="755"/>
      <c r="OGU299" s="755"/>
      <c r="OGV299" s="755"/>
      <c r="OGW299" s="755"/>
      <c r="OGX299" s="755"/>
      <c r="OGY299" s="755"/>
      <c r="OGZ299" s="755"/>
      <c r="OHA299" s="755"/>
      <c r="OHB299" s="755"/>
      <c r="OHC299" s="755"/>
      <c r="OHD299" s="755"/>
      <c r="OHE299" s="755"/>
      <c r="OHF299" s="755"/>
      <c r="OHG299" s="755"/>
      <c r="OHH299" s="755"/>
      <c r="OHI299" s="755"/>
      <c r="OHJ299" s="755"/>
      <c r="OHK299" s="755"/>
      <c r="OHL299" s="755"/>
      <c r="OHM299" s="755"/>
      <c r="OHN299" s="755"/>
      <c r="OHO299" s="755"/>
      <c r="OHP299" s="755"/>
      <c r="OHQ299" s="755"/>
      <c r="OHR299" s="755"/>
      <c r="OHS299" s="755"/>
      <c r="OHT299" s="755"/>
      <c r="OHU299" s="755"/>
      <c r="OHV299" s="755"/>
      <c r="OHW299" s="755"/>
      <c r="OHX299" s="755"/>
      <c r="OHY299" s="755"/>
      <c r="OHZ299" s="755"/>
      <c r="OIA299" s="755"/>
      <c r="OIB299" s="755"/>
      <c r="OIC299" s="755"/>
      <c r="OID299" s="755"/>
      <c r="OIE299" s="755"/>
      <c r="OIF299" s="755"/>
      <c r="OIG299" s="755"/>
      <c r="OIH299" s="755"/>
      <c r="OII299" s="755"/>
      <c r="OIJ299" s="755"/>
      <c r="OIK299" s="755"/>
      <c r="OIL299" s="755"/>
      <c r="OIM299" s="755"/>
      <c r="OIN299" s="755"/>
      <c r="OIO299" s="755"/>
      <c r="OIP299" s="755"/>
      <c r="OIQ299" s="755"/>
      <c r="OIR299" s="755"/>
      <c r="OIS299" s="755"/>
      <c r="OIT299" s="755"/>
      <c r="OIU299" s="755"/>
      <c r="OIV299" s="755"/>
      <c r="OIW299" s="755"/>
      <c r="OIX299" s="755"/>
      <c r="OIY299" s="755"/>
      <c r="OIZ299" s="755"/>
      <c r="OJA299" s="755"/>
      <c r="OJB299" s="755"/>
      <c r="OJC299" s="755"/>
      <c r="OJD299" s="755"/>
      <c r="OJE299" s="755"/>
      <c r="OJF299" s="755"/>
      <c r="OJG299" s="755"/>
      <c r="OJH299" s="755"/>
      <c r="OJI299" s="755"/>
      <c r="OJJ299" s="755"/>
      <c r="OJK299" s="755"/>
      <c r="OJL299" s="755"/>
      <c r="OJM299" s="755"/>
      <c r="OJN299" s="755"/>
      <c r="OJO299" s="755"/>
      <c r="OJP299" s="755"/>
      <c r="OJQ299" s="755"/>
      <c r="OJR299" s="755"/>
      <c r="OJS299" s="755"/>
      <c r="OJT299" s="755"/>
      <c r="OJU299" s="755"/>
      <c r="OJV299" s="755"/>
      <c r="OJW299" s="755"/>
      <c r="OJX299" s="755"/>
      <c r="OJY299" s="755"/>
      <c r="OJZ299" s="755"/>
      <c r="OKA299" s="755"/>
      <c r="OKB299" s="755"/>
      <c r="OKC299" s="755"/>
      <c r="OKD299" s="755"/>
      <c r="OKE299" s="755"/>
      <c r="OKF299" s="755"/>
      <c r="OKG299" s="755"/>
      <c r="OKH299" s="755"/>
      <c r="OKI299" s="755"/>
      <c r="OKJ299" s="755"/>
      <c r="OKK299" s="755"/>
      <c r="OKL299" s="755"/>
      <c r="OKM299" s="755"/>
      <c r="OKN299" s="755"/>
      <c r="OKO299" s="755"/>
      <c r="OKP299" s="755"/>
      <c r="OKQ299" s="755"/>
      <c r="OKR299" s="755"/>
      <c r="OKS299" s="755"/>
      <c r="OKT299" s="755"/>
      <c r="OKU299" s="755"/>
      <c r="OKV299" s="755"/>
      <c r="OKW299" s="755"/>
      <c r="OKX299" s="755"/>
      <c r="OKY299" s="755"/>
      <c r="OKZ299" s="755"/>
      <c r="OLA299" s="755"/>
      <c r="OLB299" s="755"/>
      <c r="OLC299" s="755"/>
      <c r="OLD299" s="755"/>
      <c r="OLE299" s="755"/>
      <c r="OLF299" s="755"/>
      <c r="OLG299" s="755"/>
      <c r="OLH299" s="755"/>
      <c r="OLI299" s="755"/>
      <c r="OLJ299" s="755"/>
      <c r="OLK299" s="755"/>
      <c r="OLL299" s="755"/>
      <c r="OLM299" s="755"/>
      <c r="OLN299" s="755"/>
      <c r="OLO299" s="755"/>
      <c r="OLP299" s="755"/>
      <c r="OLQ299" s="755"/>
      <c r="OLR299" s="755"/>
      <c r="OLS299" s="755"/>
      <c r="OLT299" s="755"/>
      <c r="OLU299" s="755"/>
      <c r="OLV299" s="755"/>
      <c r="OLW299" s="755"/>
      <c r="OLX299" s="755"/>
      <c r="OLY299" s="755"/>
      <c r="OLZ299" s="755"/>
      <c r="OMA299" s="755"/>
      <c r="OMB299" s="755"/>
      <c r="OMC299" s="755"/>
      <c r="OMD299" s="755"/>
      <c r="OME299" s="755"/>
      <c r="OMF299" s="755"/>
      <c r="OMG299" s="755"/>
      <c r="OMH299" s="755"/>
      <c r="OMI299" s="755"/>
      <c r="OMJ299" s="755"/>
      <c r="OMK299" s="755"/>
      <c r="OML299" s="755"/>
      <c r="OMM299" s="755"/>
      <c r="OMN299" s="755"/>
      <c r="OMO299" s="755"/>
      <c r="OMP299" s="755"/>
      <c r="OMQ299" s="755"/>
      <c r="OMR299" s="755"/>
      <c r="OMS299" s="755"/>
      <c r="OMT299" s="755"/>
      <c r="OMU299" s="755"/>
      <c r="OMV299" s="755"/>
      <c r="OMW299" s="755"/>
      <c r="OMX299" s="755"/>
      <c r="OMY299" s="755"/>
      <c r="OMZ299" s="755"/>
      <c r="ONA299" s="755"/>
      <c r="ONB299" s="755"/>
      <c r="ONC299" s="755"/>
      <c r="OND299" s="755"/>
      <c r="ONE299" s="755"/>
      <c r="ONF299" s="755"/>
      <c r="ONG299" s="755"/>
      <c r="ONH299" s="755"/>
      <c r="ONI299" s="755"/>
      <c r="ONJ299" s="755"/>
      <c r="ONK299" s="755"/>
      <c r="ONL299" s="755"/>
      <c r="ONM299" s="755"/>
      <c r="ONN299" s="755"/>
      <c r="ONO299" s="755"/>
      <c r="ONP299" s="755"/>
      <c r="ONQ299" s="755"/>
      <c r="ONR299" s="755"/>
      <c r="ONS299" s="755"/>
      <c r="ONT299" s="755"/>
      <c r="ONU299" s="755"/>
      <c r="ONV299" s="755"/>
      <c r="ONW299" s="755"/>
      <c r="ONX299" s="755"/>
      <c r="ONY299" s="755"/>
      <c r="ONZ299" s="755"/>
      <c r="OOA299" s="755"/>
      <c r="OOB299" s="755"/>
      <c r="OOC299" s="755"/>
      <c r="OOD299" s="755"/>
      <c r="OOE299" s="755"/>
      <c r="OOF299" s="755"/>
      <c r="OOG299" s="755"/>
      <c r="OOH299" s="755"/>
      <c r="OOI299" s="755"/>
      <c r="OOJ299" s="755"/>
      <c r="OOK299" s="755"/>
      <c r="OOL299" s="755"/>
      <c r="OOM299" s="755"/>
      <c r="OON299" s="755"/>
      <c r="OOO299" s="755"/>
      <c r="OOP299" s="755"/>
      <c r="OOQ299" s="755"/>
      <c r="OOR299" s="755"/>
      <c r="OOS299" s="755"/>
      <c r="OOT299" s="755"/>
      <c r="OOU299" s="755"/>
      <c r="OOV299" s="755"/>
      <c r="OOW299" s="755"/>
      <c r="OOX299" s="755"/>
      <c r="OOY299" s="755"/>
      <c r="OOZ299" s="755"/>
      <c r="OPA299" s="755"/>
      <c r="OPB299" s="755"/>
      <c r="OPC299" s="755"/>
      <c r="OPD299" s="755"/>
      <c r="OPE299" s="755"/>
      <c r="OPF299" s="755"/>
      <c r="OPG299" s="755"/>
      <c r="OPH299" s="755"/>
      <c r="OPI299" s="755"/>
      <c r="OPJ299" s="755"/>
      <c r="OPK299" s="755"/>
      <c r="OPL299" s="755"/>
      <c r="OPM299" s="755"/>
      <c r="OPN299" s="755"/>
      <c r="OPO299" s="755"/>
      <c r="OPP299" s="755"/>
      <c r="OPQ299" s="755"/>
      <c r="OPR299" s="755"/>
      <c r="OPS299" s="755"/>
      <c r="OPT299" s="755"/>
      <c r="OPU299" s="755"/>
      <c r="OPV299" s="755"/>
      <c r="OPW299" s="755"/>
      <c r="OPX299" s="755"/>
      <c r="OPY299" s="755"/>
      <c r="OPZ299" s="755"/>
      <c r="OQA299" s="755"/>
      <c r="OQB299" s="755"/>
      <c r="OQC299" s="755"/>
      <c r="OQD299" s="755"/>
      <c r="OQE299" s="755"/>
      <c r="OQF299" s="755"/>
      <c r="OQG299" s="755"/>
      <c r="OQH299" s="755"/>
      <c r="OQI299" s="755"/>
      <c r="OQJ299" s="755"/>
      <c r="OQK299" s="755"/>
      <c r="OQL299" s="755"/>
      <c r="OQM299" s="755"/>
      <c r="OQN299" s="755"/>
      <c r="OQO299" s="755"/>
      <c r="OQP299" s="755"/>
      <c r="OQQ299" s="755"/>
      <c r="OQR299" s="755"/>
      <c r="OQS299" s="755"/>
      <c r="OQT299" s="755"/>
      <c r="OQU299" s="755"/>
      <c r="OQV299" s="755"/>
      <c r="OQW299" s="755"/>
      <c r="OQX299" s="755"/>
      <c r="OQY299" s="755"/>
      <c r="OQZ299" s="755"/>
      <c r="ORA299" s="755"/>
      <c r="ORB299" s="755"/>
      <c r="ORC299" s="755"/>
      <c r="ORD299" s="755"/>
      <c r="ORE299" s="755"/>
      <c r="ORF299" s="755"/>
      <c r="ORG299" s="755"/>
      <c r="ORH299" s="755"/>
      <c r="ORI299" s="755"/>
      <c r="ORJ299" s="755"/>
      <c r="ORK299" s="755"/>
      <c r="ORL299" s="755"/>
      <c r="ORM299" s="755"/>
      <c r="ORN299" s="755"/>
      <c r="ORO299" s="755"/>
      <c r="ORP299" s="755"/>
      <c r="ORQ299" s="755"/>
      <c r="ORR299" s="755"/>
      <c r="ORS299" s="755"/>
      <c r="ORT299" s="755"/>
      <c r="ORU299" s="755"/>
      <c r="ORV299" s="755"/>
      <c r="ORW299" s="755"/>
      <c r="ORX299" s="755"/>
      <c r="ORY299" s="755"/>
      <c r="ORZ299" s="755"/>
      <c r="OSA299" s="755"/>
      <c r="OSB299" s="755"/>
      <c r="OSC299" s="755"/>
      <c r="OSD299" s="755"/>
      <c r="OSE299" s="755"/>
      <c r="OSF299" s="755"/>
      <c r="OSG299" s="755"/>
      <c r="OSH299" s="755"/>
      <c r="OSI299" s="755"/>
      <c r="OSJ299" s="755"/>
      <c r="OSK299" s="755"/>
      <c r="OSL299" s="755"/>
      <c r="OSM299" s="755"/>
      <c r="OSN299" s="755"/>
      <c r="OSO299" s="755"/>
      <c r="OSP299" s="755"/>
      <c r="OSQ299" s="755"/>
      <c r="OSR299" s="755"/>
      <c r="OSS299" s="755"/>
      <c r="OST299" s="755"/>
      <c r="OSU299" s="755"/>
      <c r="OSV299" s="755"/>
      <c r="OSW299" s="755"/>
      <c r="OSX299" s="755"/>
      <c r="OSY299" s="755"/>
      <c r="OSZ299" s="755"/>
      <c r="OTA299" s="755"/>
      <c r="OTB299" s="755"/>
      <c r="OTC299" s="755"/>
      <c r="OTD299" s="755"/>
      <c r="OTE299" s="755"/>
      <c r="OTF299" s="755"/>
      <c r="OTG299" s="755"/>
      <c r="OTH299" s="755"/>
      <c r="OTI299" s="755"/>
      <c r="OTJ299" s="755"/>
      <c r="OTK299" s="755"/>
      <c r="OTL299" s="755"/>
      <c r="OTM299" s="755"/>
      <c r="OTN299" s="755"/>
      <c r="OTO299" s="755"/>
      <c r="OTP299" s="755"/>
      <c r="OTQ299" s="755"/>
      <c r="OTR299" s="755"/>
      <c r="OTS299" s="755"/>
      <c r="OTT299" s="755"/>
      <c r="OTU299" s="755"/>
      <c r="OTV299" s="755"/>
      <c r="OTW299" s="755"/>
      <c r="OTX299" s="755"/>
      <c r="OTY299" s="755"/>
      <c r="OTZ299" s="755"/>
      <c r="OUA299" s="755"/>
      <c r="OUB299" s="755"/>
      <c r="OUC299" s="755"/>
      <c r="OUD299" s="755"/>
      <c r="OUE299" s="755"/>
      <c r="OUF299" s="755"/>
      <c r="OUG299" s="755"/>
      <c r="OUH299" s="755"/>
      <c r="OUI299" s="755"/>
      <c r="OUJ299" s="755"/>
      <c r="OUK299" s="755"/>
      <c r="OUL299" s="755"/>
      <c r="OUM299" s="755"/>
      <c r="OUN299" s="755"/>
      <c r="OUO299" s="755"/>
      <c r="OUP299" s="755"/>
      <c r="OUQ299" s="755"/>
      <c r="OUR299" s="755"/>
      <c r="OUS299" s="755"/>
      <c r="OUT299" s="755"/>
      <c r="OUU299" s="755"/>
      <c r="OUV299" s="755"/>
      <c r="OUW299" s="755"/>
      <c r="OUX299" s="755"/>
      <c r="OUY299" s="755"/>
      <c r="OUZ299" s="755"/>
      <c r="OVA299" s="755"/>
      <c r="OVB299" s="755"/>
      <c r="OVC299" s="755"/>
      <c r="OVD299" s="755"/>
      <c r="OVE299" s="755"/>
      <c r="OVF299" s="755"/>
      <c r="OVG299" s="755"/>
      <c r="OVH299" s="755"/>
      <c r="OVI299" s="755"/>
      <c r="OVJ299" s="755"/>
      <c r="OVK299" s="755"/>
      <c r="OVL299" s="755"/>
      <c r="OVM299" s="755"/>
      <c r="OVN299" s="755"/>
      <c r="OVO299" s="755"/>
      <c r="OVP299" s="755"/>
      <c r="OVQ299" s="755"/>
      <c r="OVR299" s="755"/>
      <c r="OVS299" s="755"/>
      <c r="OVT299" s="755"/>
      <c r="OVU299" s="755"/>
      <c r="OVV299" s="755"/>
      <c r="OVW299" s="755"/>
      <c r="OVX299" s="755"/>
      <c r="OVY299" s="755"/>
      <c r="OVZ299" s="755"/>
      <c r="OWA299" s="755"/>
      <c r="OWB299" s="755"/>
      <c r="OWC299" s="755"/>
      <c r="OWD299" s="755"/>
      <c r="OWE299" s="755"/>
      <c r="OWF299" s="755"/>
      <c r="OWG299" s="755"/>
      <c r="OWH299" s="755"/>
      <c r="OWI299" s="755"/>
      <c r="OWJ299" s="755"/>
      <c r="OWK299" s="755"/>
      <c r="OWL299" s="755"/>
      <c r="OWM299" s="755"/>
      <c r="OWN299" s="755"/>
      <c r="OWO299" s="755"/>
      <c r="OWP299" s="755"/>
      <c r="OWQ299" s="755"/>
      <c r="OWR299" s="755"/>
      <c r="OWS299" s="755"/>
      <c r="OWT299" s="755"/>
      <c r="OWU299" s="755"/>
      <c r="OWV299" s="755"/>
      <c r="OWW299" s="755"/>
      <c r="OWX299" s="755"/>
      <c r="OWY299" s="755"/>
      <c r="OWZ299" s="755"/>
      <c r="OXA299" s="755"/>
      <c r="OXB299" s="755"/>
      <c r="OXC299" s="755"/>
      <c r="OXD299" s="755"/>
      <c r="OXE299" s="755"/>
      <c r="OXF299" s="755"/>
      <c r="OXG299" s="755"/>
      <c r="OXH299" s="755"/>
      <c r="OXI299" s="755"/>
      <c r="OXJ299" s="755"/>
      <c r="OXK299" s="755"/>
      <c r="OXL299" s="755"/>
      <c r="OXM299" s="755"/>
      <c r="OXN299" s="755"/>
      <c r="OXO299" s="755"/>
      <c r="OXP299" s="755"/>
      <c r="OXQ299" s="755"/>
      <c r="OXR299" s="755"/>
      <c r="OXS299" s="755"/>
      <c r="OXT299" s="755"/>
      <c r="OXU299" s="755"/>
      <c r="OXV299" s="755"/>
      <c r="OXW299" s="755"/>
      <c r="OXX299" s="755"/>
      <c r="OXY299" s="755"/>
      <c r="OXZ299" s="755"/>
      <c r="OYA299" s="755"/>
      <c r="OYB299" s="755"/>
      <c r="OYC299" s="755"/>
      <c r="OYD299" s="755"/>
      <c r="OYE299" s="755"/>
      <c r="OYF299" s="755"/>
      <c r="OYG299" s="755"/>
      <c r="OYH299" s="755"/>
      <c r="OYI299" s="755"/>
      <c r="OYJ299" s="755"/>
      <c r="OYK299" s="755"/>
      <c r="OYL299" s="755"/>
      <c r="OYM299" s="755"/>
      <c r="OYN299" s="755"/>
      <c r="OYO299" s="755"/>
      <c r="OYP299" s="755"/>
      <c r="OYQ299" s="755"/>
      <c r="OYR299" s="755"/>
      <c r="OYS299" s="755"/>
      <c r="OYT299" s="755"/>
      <c r="OYU299" s="755"/>
      <c r="OYV299" s="755"/>
      <c r="OYW299" s="755"/>
      <c r="OYX299" s="755"/>
      <c r="OYY299" s="755"/>
      <c r="OYZ299" s="755"/>
      <c r="OZA299" s="755"/>
      <c r="OZB299" s="755"/>
      <c r="OZC299" s="755"/>
      <c r="OZD299" s="755"/>
      <c r="OZE299" s="755"/>
      <c r="OZF299" s="755"/>
      <c r="OZG299" s="755"/>
      <c r="OZH299" s="755"/>
      <c r="OZI299" s="755"/>
      <c r="OZJ299" s="755"/>
      <c r="OZK299" s="755"/>
      <c r="OZL299" s="755"/>
      <c r="OZM299" s="755"/>
      <c r="OZN299" s="755"/>
      <c r="OZO299" s="755"/>
      <c r="OZP299" s="755"/>
      <c r="OZQ299" s="755"/>
      <c r="OZR299" s="755"/>
      <c r="OZS299" s="755"/>
      <c r="OZT299" s="755"/>
      <c r="OZU299" s="755"/>
      <c r="OZV299" s="755"/>
      <c r="OZW299" s="755"/>
      <c r="OZX299" s="755"/>
      <c r="OZY299" s="755"/>
      <c r="OZZ299" s="755"/>
      <c r="PAA299" s="755"/>
      <c r="PAB299" s="755"/>
      <c r="PAC299" s="755"/>
      <c r="PAD299" s="755"/>
      <c r="PAE299" s="755"/>
      <c r="PAF299" s="755"/>
      <c r="PAG299" s="755"/>
      <c r="PAH299" s="755"/>
      <c r="PAI299" s="755"/>
      <c r="PAJ299" s="755"/>
      <c r="PAK299" s="755"/>
      <c r="PAL299" s="755"/>
      <c r="PAM299" s="755"/>
      <c r="PAN299" s="755"/>
      <c r="PAO299" s="755"/>
      <c r="PAP299" s="755"/>
      <c r="PAQ299" s="755"/>
      <c r="PAR299" s="755"/>
      <c r="PAS299" s="755"/>
      <c r="PAT299" s="755"/>
      <c r="PAU299" s="755"/>
      <c r="PAV299" s="755"/>
      <c r="PAW299" s="755"/>
      <c r="PAX299" s="755"/>
      <c r="PAY299" s="755"/>
      <c r="PAZ299" s="755"/>
      <c r="PBA299" s="755"/>
      <c r="PBB299" s="755"/>
      <c r="PBC299" s="755"/>
      <c r="PBD299" s="755"/>
      <c r="PBE299" s="755"/>
      <c r="PBF299" s="755"/>
      <c r="PBG299" s="755"/>
      <c r="PBH299" s="755"/>
      <c r="PBI299" s="755"/>
      <c r="PBJ299" s="755"/>
      <c r="PBK299" s="755"/>
      <c r="PBL299" s="755"/>
      <c r="PBM299" s="755"/>
      <c r="PBN299" s="755"/>
      <c r="PBO299" s="755"/>
      <c r="PBP299" s="755"/>
      <c r="PBQ299" s="755"/>
      <c r="PBR299" s="755"/>
      <c r="PBS299" s="755"/>
      <c r="PBT299" s="755"/>
      <c r="PBU299" s="755"/>
      <c r="PBV299" s="755"/>
      <c r="PBW299" s="755"/>
      <c r="PBX299" s="755"/>
      <c r="PBY299" s="755"/>
      <c r="PBZ299" s="755"/>
      <c r="PCA299" s="755"/>
      <c r="PCB299" s="755"/>
      <c r="PCC299" s="755"/>
      <c r="PCD299" s="755"/>
      <c r="PCE299" s="755"/>
      <c r="PCF299" s="755"/>
      <c r="PCG299" s="755"/>
      <c r="PCH299" s="755"/>
      <c r="PCI299" s="755"/>
      <c r="PCJ299" s="755"/>
      <c r="PCK299" s="755"/>
      <c r="PCL299" s="755"/>
      <c r="PCM299" s="755"/>
      <c r="PCN299" s="755"/>
      <c r="PCO299" s="755"/>
      <c r="PCP299" s="755"/>
      <c r="PCQ299" s="755"/>
      <c r="PCR299" s="755"/>
      <c r="PCS299" s="755"/>
      <c r="PCT299" s="755"/>
      <c r="PCU299" s="755"/>
      <c r="PCV299" s="755"/>
      <c r="PCW299" s="755"/>
      <c r="PCX299" s="755"/>
      <c r="PCY299" s="755"/>
      <c r="PCZ299" s="755"/>
      <c r="PDA299" s="755"/>
      <c r="PDB299" s="755"/>
      <c r="PDC299" s="755"/>
      <c r="PDD299" s="755"/>
      <c r="PDE299" s="755"/>
      <c r="PDF299" s="755"/>
      <c r="PDG299" s="755"/>
      <c r="PDH299" s="755"/>
      <c r="PDI299" s="755"/>
      <c r="PDJ299" s="755"/>
      <c r="PDK299" s="755"/>
      <c r="PDL299" s="755"/>
      <c r="PDM299" s="755"/>
      <c r="PDN299" s="755"/>
      <c r="PDO299" s="755"/>
      <c r="PDP299" s="755"/>
      <c r="PDQ299" s="755"/>
      <c r="PDR299" s="755"/>
      <c r="PDS299" s="755"/>
      <c r="PDT299" s="755"/>
      <c r="PDU299" s="755"/>
      <c r="PDV299" s="755"/>
      <c r="PDW299" s="755"/>
      <c r="PDX299" s="755"/>
      <c r="PDY299" s="755"/>
      <c r="PDZ299" s="755"/>
      <c r="PEA299" s="755"/>
      <c r="PEB299" s="755"/>
      <c r="PEC299" s="755"/>
      <c r="PED299" s="755"/>
      <c r="PEE299" s="755"/>
      <c r="PEF299" s="755"/>
      <c r="PEG299" s="755"/>
      <c r="PEH299" s="755"/>
      <c r="PEI299" s="755"/>
      <c r="PEJ299" s="755"/>
      <c r="PEK299" s="755"/>
      <c r="PEL299" s="755"/>
      <c r="PEM299" s="755"/>
      <c r="PEN299" s="755"/>
      <c r="PEO299" s="755"/>
      <c r="PEP299" s="755"/>
      <c r="PEQ299" s="755"/>
      <c r="PER299" s="755"/>
      <c r="PES299" s="755"/>
      <c r="PET299" s="755"/>
      <c r="PEU299" s="755"/>
      <c r="PEV299" s="755"/>
      <c r="PEW299" s="755"/>
      <c r="PEX299" s="755"/>
      <c r="PEY299" s="755"/>
      <c r="PEZ299" s="755"/>
      <c r="PFA299" s="755"/>
      <c r="PFB299" s="755"/>
      <c r="PFC299" s="755"/>
      <c r="PFD299" s="755"/>
      <c r="PFE299" s="755"/>
      <c r="PFF299" s="755"/>
      <c r="PFG299" s="755"/>
      <c r="PFH299" s="755"/>
      <c r="PFI299" s="755"/>
      <c r="PFJ299" s="755"/>
      <c r="PFK299" s="755"/>
      <c r="PFL299" s="755"/>
      <c r="PFM299" s="755"/>
      <c r="PFN299" s="755"/>
      <c r="PFO299" s="755"/>
      <c r="PFP299" s="755"/>
      <c r="PFQ299" s="755"/>
      <c r="PFR299" s="755"/>
      <c r="PFS299" s="755"/>
      <c r="PFT299" s="755"/>
      <c r="PFU299" s="755"/>
      <c r="PFV299" s="755"/>
      <c r="PFW299" s="755"/>
      <c r="PFX299" s="755"/>
      <c r="PFY299" s="755"/>
      <c r="PFZ299" s="755"/>
      <c r="PGA299" s="755"/>
      <c r="PGB299" s="755"/>
      <c r="PGC299" s="755"/>
      <c r="PGD299" s="755"/>
      <c r="PGE299" s="755"/>
      <c r="PGF299" s="755"/>
      <c r="PGG299" s="755"/>
      <c r="PGH299" s="755"/>
      <c r="PGI299" s="755"/>
      <c r="PGJ299" s="755"/>
      <c r="PGK299" s="755"/>
      <c r="PGL299" s="755"/>
      <c r="PGM299" s="755"/>
      <c r="PGN299" s="755"/>
      <c r="PGO299" s="755"/>
      <c r="PGP299" s="755"/>
      <c r="PGQ299" s="755"/>
      <c r="PGR299" s="755"/>
      <c r="PGS299" s="755"/>
      <c r="PGT299" s="755"/>
      <c r="PGU299" s="755"/>
      <c r="PGV299" s="755"/>
      <c r="PGW299" s="755"/>
      <c r="PGX299" s="755"/>
      <c r="PGY299" s="755"/>
      <c r="PGZ299" s="755"/>
      <c r="PHA299" s="755"/>
      <c r="PHB299" s="755"/>
      <c r="PHC299" s="755"/>
      <c r="PHD299" s="755"/>
      <c r="PHE299" s="755"/>
      <c r="PHF299" s="755"/>
      <c r="PHG299" s="755"/>
      <c r="PHH299" s="755"/>
      <c r="PHI299" s="755"/>
      <c r="PHJ299" s="755"/>
      <c r="PHK299" s="755"/>
      <c r="PHL299" s="755"/>
      <c r="PHM299" s="755"/>
      <c r="PHN299" s="755"/>
      <c r="PHO299" s="755"/>
      <c r="PHP299" s="755"/>
      <c r="PHQ299" s="755"/>
      <c r="PHR299" s="755"/>
      <c r="PHS299" s="755"/>
      <c r="PHT299" s="755"/>
      <c r="PHU299" s="755"/>
      <c r="PHV299" s="755"/>
      <c r="PHW299" s="755"/>
      <c r="PHX299" s="755"/>
      <c r="PHY299" s="755"/>
      <c r="PHZ299" s="755"/>
      <c r="PIA299" s="755"/>
      <c r="PIB299" s="755"/>
      <c r="PIC299" s="755"/>
      <c r="PID299" s="755"/>
      <c r="PIE299" s="755"/>
      <c r="PIF299" s="755"/>
      <c r="PIG299" s="755"/>
      <c r="PIH299" s="755"/>
      <c r="PII299" s="755"/>
      <c r="PIJ299" s="755"/>
      <c r="PIK299" s="755"/>
      <c r="PIL299" s="755"/>
      <c r="PIM299" s="755"/>
      <c r="PIN299" s="755"/>
      <c r="PIO299" s="755"/>
      <c r="PIP299" s="755"/>
      <c r="PIQ299" s="755"/>
      <c r="PIR299" s="755"/>
      <c r="PIS299" s="755"/>
      <c r="PIT299" s="755"/>
      <c r="PIU299" s="755"/>
      <c r="PIV299" s="755"/>
      <c r="PIW299" s="755"/>
      <c r="PIX299" s="755"/>
      <c r="PIY299" s="755"/>
      <c r="PIZ299" s="755"/>
      <c r="PJA299" s="755"/>
      <c r="PJB299" s="755"/>
      <c r="PJC299" s="755"/>
      <c r="PJD299" s="755"/>
      <c r="PJE299" s="755"/>
      <c r="PJF299" s="755"/>
      <c r="PJG299" s="755"/>
      <c r="PJH299" s="755"/>
      <c r="PJI299" s="755"/>
      <c r="PJJ299" s="755"/>
      <c r="PJK299" s="755"/>
      <c r="PJL299" s="755"/>
      <c r="PJM299" s="755"/>
      <c r="PJN299" s="755"/>
      <c r="PJO299" s="755"/>
      <c r="PJP299" s="755"/>
      <c r="PJQ299" s="755"/>
      <c r="PJR299" s="755"/>
      <c r="PJS299" s="755"/>
      <c r="PJT299" s="755"/>
      <c r="PJU299" s="755"/>
      <c r="PJV299" s="755"/>
      <c r="PJW299" s="755"/>
      <c r="PJX299" s="755"/>
      <c r="PJY299" s="755"/>
      <c r="PJZ299" s="755"/>
      <c r="PKA299" s="755"/>
      <c r="PKB299" s="755"/>
      <c r="PKC299" s="755"/>
      <c r="PKD299" s="755"/>
      <c r="PKE299" s="755"/>
      <c r="PKF299" s="755"/>
      <c r="PKG299" s="755"/>
      <c r="PKH299" s="755"/>
      <c r="PKI299" s="755"/>
      <c r="PKJ299" s="755"/>
      <c r="PKK299" s="755"/>
      <c r="PKL299" s="755"/>
      <c r="PKM299" s="755"/>
      <c r="PKN299" s="755"/>
      <c r="PKO299" s="755"/>
      <c r="PKP299" s="755"/>
      <c r="PKQ299" s="755"/>
      <c r="PKR299" s="755"/>
      <c r="PKS299" s="755"/>
      <c r="PKT299" s="755"/>
      <c r="PKU299" s="755"/>
      <c r="PKV299" s="755"/>
      <c r="PKW299" s="755"/>
      <c r="PKX299" s="755"/>
      <c r="PKY299" s="755"/>
      <c r="PKZ299" s="755"/>
      <c r="PLA299" s="755"/>
      <c r="PLB299" s="755"/>
      <c r="PLC299" s="755"/>
      <c r="PLD299" s="755"/>
      <c r="PLE299" s="755"/>
      <c r="PLF299" s="755"/>
      <c r="PLG299" s="755"/>
      <c r="PLH299" s="755"/>
      <c r="PLI299" s="755"/>
      <c r="PLJ299" s="755"/>
      <c r="PLK299" s="755"/>
      <c r="PLL299" s="755"/>
      <c r="PLM299" s="755"/>
      <c r="PLN299" s="755"/>
      <c r="PLO299" s="755"/>
      <c r="PLP299" s="755"/>
      <c r="PLQ299" s="755"/>
      <c r="PLR299" s="755"/>
      <c r="PLS299" s="755"/>
      <c r="PLT299" s="755"/>
      <c r="PLU299" s="755"/>
      <c r="PLV299" s="755"/>
      <c r="PLW299" s="755"/>
      <c r="PLX299" s="755"/>
      <c r="PLY299" s="755"/>
      <c r="PLZ299" s="755"/>
      <c r="PMA299" s="755"/>
      <c r="PMB299" s="755"/>
      <c r="PMC299" s="755"/>
      <c r="PMD299" s="755"/>
      <c r="PME299" s="755"/>
      <c r="PMF299" s="755"/>
      <c r="PMG299" s="755"/>
      <c r="PMH299" s="755"/>
      <c r="PMI299" s="755"/>
      <c r="PMJ299" s="755"/>
      <c r="PMK299" s="755"/>
      <c r="PML299" s="755"/>
      <c r="PMM299" s="755"/>
      <c r="PMN299" s="755"/>
      <c r="PMO299" s="755"/>
      <c r="PMP299" s="755"/>
      <c r="PMQ299" s="755"/>
      <c r="PMR299" s="755"/>
      <c r="PMS299" s="755"/>
      <c r="PMT299" s="755"/>
      <c r="PMU299" s="755"/>
      <c r="PMV299" s="755"/>
      <c r="PMW299" s="755"/>
      <c r="PMX299" s="755"/>
      <c r="PMY299" s="755"/>
      <c r="PMZ299" s="755"/>
      <c r="PNA299" s="755"/>
      <c r="PNB299" s="755"/>
      <c r="PNC299" s="755"/>
      <c r="PND299" s="755"/>
      <c r="PNE299" s="755"/>
      <c r="PNF299" s="755"/>
      <c r="PNG299" s="755"/>
      <c r="PNH299" s="755"/>
      <c r="PNI299" s="755"/>
      <c r="PNJ299" s="755"/>
      <c r="PNK299" s="755"/>
      <c r="PNL299" s="755"/>
      <c r="PNM299" s="755"/>
      <c r="PNN299" s="755"/>
      <c r="PNO299" s="755"/>
      <c r="PNP299" s="755"/>
      <c r="PNQ299" s="755"/>
      <c r="PNR299" s="755"/>
      <c r="PNS299" s="755"/>
      <c r="PNT299" s="755"/>
      <c r="PNU299" s="755"/>
      <c r="PNV299" s="755"/>
      <c r="PNW299" s="755"/>
      <c r="PNX299" s="755"/>
      <c r="PNY299" s="755"/>
      <c r="PNZ299" s="755"/>
      <c r="POA299" s="755"/>
      <c r="POB299" s="755"/>
      <c r="POC299" s="755"/>
      <c r="POD299" s="755"/>
      <c r="POE299" s="755"/>
      <c r="POF299" s="755"/>
      <c r="POG299" s="755"/>
      <c r="POH299" s="755"/>
      <c r="POI299" s="755"/>
      <c r="POJ299" s="755"/>
      <c r="POK299" s="755"/>
      <c r="POL299" s="755"/>
      <c r="POM299" s="755"/>
      <c r="PON299" s="755"/>
      <c r="POO299" s="755"/>
      <c r="POP299" s="755"/>
      <c r="POQ299" s="755"/>
      <c r="POR299" s="755"/>
      <c r="POS299" s="755"/>
      <c r="POT299" s="755"/>
      <c r="POU299" s="755"/>
      <c r="POV299" s="755"/>
      <c r="POW299" s="755"/>
      <c r="POX299" s="755"/>
      <c r="POY299" s="755"/>
      <c r="POZ299" s="755"/>
      <c r="PPA299" s="755"/>
      <c r="PPB299" s="755"/>
      <c r="PPC299" s="755"/>
      <c r="PPD299" s="755"/>
      <c r="PPE299" s="755"/>
      <c r="PPF299" s="755"/>
      <c r="PPG299" s="755"/>
      <c r="PPH299" s="755"/>
      <c r="PPI299" s="755"/>
      <c r="PPJ299" s="755"/>
      <c r="PPK299" s="755"/>
      <c r="PPL299" s="755"/>
      <c r="PPM299" s="755"/>
      <c r="PPN299" s="755"/>
      <c r="PPO299" s="755"/>
      <c r="PPP299" s="755"/>
      <c r="PPQ299" s="755"/>
      <c r="PPR299" s="755"/>
      <c r="PPS299" s="755"/>
      <c r="PPT299" s="755"/>
      <c r="PPU299" s="755"/>
      <c r="PPV299" s="755"/>
      <c r="PPW299" s="755"/>
      <c r="PPX299" s="755"/>
      <c r="PPY299" s="755"/>
      <c r="PPZ299" s="755"/>
      <c r="PQA299" s="755"/>
      <c r="PQB299" s="755"/>
      <c r="PQC299" s="755"/>
      <c r="PQD299" s="755"/>
      <c r="PQE299" s="755"/>
      <c r="PQF299" s="755"/>
      <c r="PQG299" s="755"/>
      <c r="PQH299" s="755"/>
      <c r="PQI299" s="755"/>
      <c r="PQJ299" s="755"/>
      <c r="PQK299" s="755"/>
      <c r="PQL299" s="755"/>
      <c r="PQM299" s="755"/>
      <c r="PQN299" s="755"/>
      <c r="PQO299" s="755"/>
      <c r="PQP299" s="755"/>
      <c r="PQQ299" s="755"/>
      <c r="PQR299" s="755"/>
      <c r="PQS299" s="755"/>
      <c r="PQT299" s="755"/>
      <c r="PQU299" s="755"/>
      <c r="PQV299" s="755"/>
      <c r="PQW299" s="755"/>
      <c r="PQX299" s="755"/>
      <c r="PQY299" s="755"/>
      <c r="PQZ299" s="755"/>
      <c r="PRA299" s="755"/>
      <c r="PRB299" s="755"/>
      <c r="PRC299" s="755"/>
      <c r="PRD299" s="755"/>
      <c r="PRE299" s="755"/>
      <c r="PRF299" s="755"/>
      <c r="PRG299" s="755"/>
      <c r="PRH299" s="755"/>
      <c r="PRI299" s="755"/>
      <c r="PRJ299" s="755"/>
      <c r="PRK299" s="755"/>
      <c r="PRL299" s="755"/>
      <c r="PRM299" s="755"/>
      <c r="PRN299" s="755"/>
      <c r="PRO299" s="755"/>
      <c r="PRP299" s="755"/>
      <c r="PRQ299" s="755"/>
      <c r="PRR299" s="755"/>
      <c r="PRS299" s="755"/>
      <c r="PRT299" s="755"/>
      <c r="PRU299" s="755"/>
      <c r="PRV299" s="755"/>
      <c r="PRW299" s="755"/>
      <c r="PRX299" s="755"/>
      <c r="PRY299" s="755"/>
      <c r="PRZ299" s="755"/>
      <c r="PSA299" s="755"/>
      <c r="PSB299" s="755"/>
      <c r="PSC299" s="755"/>
      <c r="PSD299" s="755"/>
      <c r="PSE299" s="755"/>
      <c r="PSF299" s="755"/>
      <c r="PSG299" s="755"/>
      <c r="PSH299" s="755"/>
      <c r="PSI299" s="755"/>
      <c r="PSJ299" s="755"/>
      <c r="PSK299" s="755"/>
      <c r="PSL299" s="755"/>
      <c r="PSM299" s="755"/>
      <c r="PSN299" s="755"/>
      <c r="PSO299" s="755"/>
      <c r="PSP299" s="755"/>
      <c r="PSQ299" s="755"/>
      <c r="PSR299" s="755"/>
      <c r="PSS299" s="755"/>
      <c r="PST299" s="755"/>
      <c r="PSU299" s="755"/>
      <c r="PSV299" s="755"/>
      <c r="PSW299" s="755"/>
      <c r="PSX299" s="755"/>
      <c r="PSY299" s="755"/>
      <c r="PSZ299" s="755"/>
      <c r="PTA299" s="755"/>
      <c r="PTB299" s="755"/>
      <c r="PTC299" s="755"/>
      <c r="PTD299" s="755"/>
      <c r="PTE299" s="755"/>
      <c r="PTF299" s="755"/>
      <c r="PTG299" s="755"/>
      <c r="PTH299" s="755"/>
      <c r="PTI299" s="755"/>
      <c r="PTJ299" s="755"/>
      <c r="PTK299" s="755"/>
      <c r="PTL299" s="755"/>
      <c r="PTM299" s="755"/>
      <c r="PTN299" s="755"/>
      <c r="PTO299" s="755"/>
      <c r="PTP299" s="755"/>
      <c r="PTQ299" s="755"/>
      <c r="PTR299" s="755"/>
      <c r="PTS299" s="755"/>
      <c r="PTT299" s="755"/>
      <c r="PTU299" s="755"/>
      <c r="PTV299" s="755"/>
      <c r="PTW299" s="755"/>
      <c r="PTX299" s="755"/>
      <c r="PTY299" s="755"/>
      <c r="PTZ299" s="755"/>
      <c r="PUA299" s="755"/>
      <c r="PUB299" s="755"/>
      <c r="PUC299" s="755"/>
      <c r="PUD299" s="755"/>
      <c r="PUE299" s="755"/>
      <c r="PUF299" s="755"/>
      <c r="PUG299" s="755"/>
      <c r="PUH299" s="755"/>
      <c r="PUI299" s="755"/>
      <c r="PUJ299" s="755"/>
      <c r="PUK299" s="755"/>
      <c r="PUL299" s="755"/>
      <c r="PUM299" s="755"/>
      <c r="PUN299" s="755"/>
      <c r="PUO299" s="755"/>
      <c r="PUP299" s="755"/>
      <c r="PUQ299" s="755"/>
      <c r="PUR299" s="755"/>
      <c r="PUS299" s="755"/>
      <c r="PUT299" s="755"/>
      <c r="PUU299" s="755"/>
      <c r="PUV299" s="755"/>
      <c r="PUW299" s="755"/>
      <c r="PUX299" s="755"/>
      <c r="PUY299" s="755"/>
      <c r="PUZ299" s="755"/>
      <c r="PVA299" s="755"/>
      <c r="PVB299" s="755"/>
      <c r="PVC299" s="755"/>
      <c r="PVD299" s="755"/>
      <c r="PVE299" s="755"/>
      <c r="PVF299" s="755"/>
      <c r="PVG299" s="755"/>
      <c r="PVH299" s="755"/>
      <c r="PVI299" s="755"/>
      <c r="PVJ299" s="755"/>
      <c r="PVK299" s="755"/>
      <c r="PVL299" s="755"/>
      <c r="PVM299" s="755"/>
      <c r="PVN299" s="755"/>
      <c r="PVO299" s="755"/>
      <c r="PVP299" s="755"/>
      <c r="PVQ299" s="755"/>
      <c r="PVR299" s="755"/>
      <c r="PVS299" s="755"/>
      <c r="PVT299" s="755"/>
      <c r="PVU299" s="755"/>
      <c r="PVV299" s="755"/>
      <c r="PVW299" s="755"/>
      <c r="PVX299" s="755"/>
      <c r="PVY299" s="755"/>
      <c r="PVZ299" s="755"/>
      <c r="PWA299" s="755"/>
      <c r="PWB299" s="755"/>
      <c r="PWC299" s="755"/>
      <c r="PWD299" s="755"/>
      <c r="PWE299" s="755"/>
      <c r="PWF299" s="755"/>
      <c r="PWG299" s="755"/>
      <c r="PWH299" s="755"/>
      <c r="PWI299" s="755"/>
      <c r="PWJ299" s="755"/>
      <c r="PWK299" s="755"/>
      <c r="PWL299" s="755"/>
      <c r="PWM299" s="755"/>
      <c r="PWN299" s="755"/>
      <c r="PWO299" s="755"/>
      <c r="PWP299" s="755"/>
      <c r="PWQ299" s="755"/>
      <c r="PWR299" s="755"/>
      <c r="PWS299" s="755"/>
      <c r="PWT299" s="755"/>
      <c r="PWU299" s="755"/>
      <c r="PWV299" s="755"/>
      <c r="PWW299" s="755"/>
      <c r="PWX299" s="755"/>
      <c r="PWY299" s="755"/>
      <c r="PWZ299" s="755"/>
      <c r="PXA299" s="755"/>
      <c r="PXB299" s="755"/>
      <c r="PXC299" s="755"/>
      <c r="PXD299" s="755"/>
      <c r="PXE299" s="755"/>
      <c r="PXF299" s="755"/>
      <c r="PXG299" s="755"/>
      <c r="PXH299" s="755"/>
      <c r="PXI299" s="755"/>
      <c r="PXJ299" s="755"/>
      <c r="PXK299" s="755"/>
      <c r="PXL299" s="755"/>
      <c r="PXM299" s="755"/>
      <c r="PXN299" s="755"/>
      <c r="PXO299" s="755"/>
      <c r="PXP299" s="755"/>
      <c r="PXQ299" s="755"/>
      <c r="PXR299" s="755"/>
      <c r="PXS299" s="755"/>
      <c r="PXT299" s="755"/>
      <c r="PXU299" s="755"/>
      <c r="PXV299" s="755"/>
      <c r="PXW299" s="755"/>
      <c r="PXX299" s="755"/>
      <c r="PXY299" s="755"/>
      <c r="PXZ299" s="755"/>
      <c r="PYA299" s="755"/>
      <c r="PYB299" s="755"/>
      <c r="PYC299" s="755"/>
      <c r="PYD299" s="755"/>
      <c r="PYE299" s="755"/>
      <c r="PYF299" s="755"/>
      <c r="PYG299" s="755"/>
      <c r="PYH299" s="755"/>
      <c r="PYI299" s="755"/>
      <c r="PYJ299" s="755"/>
      <c r="PYK299" s="755"/>
      <c r="PYL299" s="755"/>
      <c r="PYM299" s="755"/>
      <c r="PYN299" s="755"/>
      <c r="PYO299" s="755"/>
      <c r="PYP299" s="755"/>
      <c r="PYQ299" s="755"/>
      <c r="PYR299" s="755"/>
      <c r="PYS299" s="755"/>
      <c r="PYT299" s="755"/>
      <c r="PYU299" s="755"/>
      <c r="PYV299" s="755"/>
      <c r="PYW299" s="755"/>
      <c r="PYX299" s="755"/>
      <c r="PYY299" s="755"/>
      <c r="PYZ299" s="755"/>
      <c r="PZA299" s="755"/>
      <c r="PZB299" s="755"/>
      <c r="PZC299" s="755"/>
      <c r="PZD299" s="755"/>
      <c r="PZE299" s="755"/>
      <c r="PZF299" s="755"/>
      <c r="PZG299" s="755"/>
      <c r="PZH299" s="755"/>
      <c r="PZI299" s="755"/>
      <c r="PZJ299" s="755"/>
      <c r="PZK299" s="755"/>
      <c r="PZL299" s="755"/>
      <c r="PZM299" s="755"/>
      <c r="PZN299" s="755"/>
      <c r="PZO299" s="755"/>
      <c r="PZP299" s="755"/>
      <c r="PZQ299" s="755"/>
      <c r="PZR299" s="755"/>
      <c r="PZS299" s="755"/>
      <c r="PZT299" s="755"/>
      <c r="PZU299" s="755"/>
      <c r="PZV299" s="755"/>
      <c r="PZW299" s="755"/>
      <c r="PZX299" s="755"/>
      <c r="PZY299" s="755"/>
      <c r="PZZ299" s="755"/>
      <c r="QAA299" s="755"/>
      <c r="QAB299" s="755"/>
      <c r="QAC299" s="755"/>
      <c r="QAD299" s="755"/>
      <c r="QAE299" s="755"/>
      <c r="QAF299" s="755"/>
      <c r="QAG299" s="755"/>
      <c r="QAH299" s="755"/>
      <c r="QAI299" s="755"/>
      <c r="QAJ299" s="755"/>
      <c r="QAK299" s="755"/>
      <c r="QAL299" s="755"/>
      <c r="QAM299" s="755"/>
      <c r="QAN299" s="755"/>
      <c r="QAO299" s="755"/>
      <c r="QAP299" s="755"/>
      <c r="QAQ299" s="755"/>
      <c r="QAR299" s="755"/>
      <c r="QAS299" s="755"/>
      <c r="QAT299" s="755"/>
      <c r="QAU299" s="755"/>
      <c r="QAV299" s="755"/>
      <c r="QAW299" s="755"/>
      <c r="QAX299" s="755"/>
      <c r="QAY299" s="755"/>
      <c r="QAZ299" s="755"/>
      <c r="QBA299" s="755"/>
      <c r="QBB299" s="755"/>
      <c r="QBC299" s="755"/>
      <c r="QBD299" s="755"/>
      <c r="QBE299" s="755"/>
      <c r="QBF299" s="755"/>
      <c r="QBG299" s="755"/>
      <c r="QBH299" s="755"/>
      <c r="QBI299" s="755"/>
      <c r="QBJ299" s="755"/>
      <c r="QBK299" s="755"/>
      <c r="QBL299" s="755"/>
      <c r="QBM299" s="755"/>
      <c r="QBN299" s="755"/>
      <c r="QBO299" s="755"/>
      <c r="QBP299" s="755"/>
      <c r="QBQ299" s="755"/>
      <c r="QBR299" s="755"/>
      <c r="QBS299" s="755"/>
      <c r="QBT299" s="755"/>
      <c r="QBU299" s="755"/>
      <c r="QBV299" s="755"/>
      <c r="QBW299" s="755"/>
      <c r="QBX299" s="755"/>
      <c r="QBY299" s="755"/>
      <c r="QBZ299" s="755"/>
      <c r="QCA299" s="755"/>
      <c r="QCB299" s="755"/>
      <c r="QCC299" s="755"/>
      <c r="QCD299" s="755"/>
      <c r="QCE299" s="755"/>
      <c r="QCF299" s="755"/>
      <c r="QCG299" s="755"/>
      <c r="QCH299" s="755"/>
      <c r="QCI299" s="755"/>
      <c r="QCJ299" s="755"/>
      <c r="QCK299" s="755"/>
      <c r="QCL299" s="755"/>
      <c r="QCM299" s="755"/>
      <c r="QCN299" s="755"/>
      <c r="QCO299" s="755"/>
      <c r="QCP299" s="755"/>
      <c r="QCQ299" s="755"/>
      <c r="QCR299" s="755"/>
      <c r="QCS299" s="755"/>
      <c r="QCT299" s="755"/>
      <c r="QCU299" s="755"/>
      <c r="QCV299" s="755"/>
      <c r="QCW299" s="755"/>
      <c r="QCX299" s="755"/>
      <c r="QCY299" s="755"/>
      <c r="QCZ299" s="755"/>
      <c r="QDA299" s="755"/>
      <c r="QDB299" s="755"/>
      <c r="QDC299" s="755"/>
      <c r="QDD299" s="755"/>
      <c r="QDE299" s="755"/>
      <c r="QDF299" s="755"/>
      <c r="QDG299" s="755"/>
      <c r="QDH299" s="755"/>
      <c r="QDI299" s="755"/>
      <c r="QDJ299" s="755"/>
      <c r="QDK299" s="755"/>
      <c r="QDL299" s="755"/>
      <c r="QDM299" s="755"/>
      <c r="QDN299" s="755"/>
      <c r="QDO299" s="755"/>
      <c r="QDP299" s="755"/>
      <c r="QDQ299" s="755"/>
      <c r="QDR299" s="755"/>
      <c r="QDS299" s="755"/>
      <c r="QDT299" s="755"/>
      <c r="QDU299" s="755"/>
      <c r="QDV299" s="755"/>
      <c r="QDW299" s="755"/>
      <c r="QDX299" s="755"/>
      <c r="QDY299" s="755"/>
      <c r="QDZ299" s="755"/>
      <c r="QEA299" s="755"/>
      <c r="QEB299" s="755"/>
      <c r="QEC299" s="755"/>
      <c r="QED299" s="755"/>
      <c r="QEE299" s="755"/>
      <c r="QEF299" s="755"/>
      <c r="QEG299" s="755"/>
      <c r="QEH299" s="755"/>
      <c r="QEI299" s="755"/>
      <c r="QEJ299" s="755"/>
      <c r="QEK299" s="755"/>
      <c r="QEL299" s="755"/>
      <c r="QEM299" s="755"/>
      <c r="QEN299" s="755"/>
      <c r="QEO299" s="755"/>
      <c r="QEP299" s="755"/>
      <c r="QEQ299" s="755"/>
      <c r="QER299" s="755"/>
      <c r="QES299" s="755"/>
      <c r="QET299" s="755"/>
      <c r="QEU299" s="755"/>
      <c r="QEV299" s="755"/>
      <c r="QEW299" s="755"/>
      <c r="QEX299" s="755"/>
      <c r="QEY299" s="755"/>
      <c r="QEZ299" s="755"/>
      <c r="QFA299" s="755"/>
      <c r="QFB299" s="755"/>
      <c r="QFC299" s="755"/>
      <c r="QFD299" s="755"/>
      <c r="QFE299" s="755"/>
      <c r="QFF299" s="755"/>
      <c r="QFG299" s="755"/>
      <c r="QFH299" s="755"/>
      <c r="QFI299" s="755"/>
      <c r="QFJ299" s="755"/>
      <c r="QFK299" s="755"/>
      <c r="QFL299" s="755"/>
      <c r="QFM299" s="755"/>
      <c r="QFN299" s="755"/>
      <c r="QFO299" s="755"/>
      <c r="QFP299" s="755"/>
      <c r="QFQ299" s="755"/>
      <c r="QFR299" s="755"/>
      <c r="QFS299" s="755"/>
      <c r="QFT299" s="755"/>
      <c r="QFU299" s="755"/>
      <c r="QFV299" s="755"/>
      <c r="QFW299" s="755"/>
      <c r="QFX299" s="755"/>
      <c r="QFY299" s="755"/>
      <c r="QFZ299" s="755"/>
      <c r="QGA299" s="755"/>
      <c r="QGB299" s="755"/>
      <c r="QGC299" s="755"/>
      <c r="QGD299" s="755"/>
      <c r="QGE299" s="755"/>
      <c r="QGF299" s="755"/>
      <c r="QGG299" s="755"/>
      <c r="QGH299" s="755"/>
      <c r="QGI299" s="755"/>
      <c r="QGJ299" s="755"/>
      <c r="QGK299" s="755"/>
      <c r="QGL299" s="755"/>
      <c r="QGM299" s="755"/>
      <c r="QGN299" s="755"/>
      <c r="QGO299" s="755"/>
      <c r="QGP299" s="755"/>
      <c r="QGQ299" s="755"/>
      <c r="QGR299" s="755"/>
      <c r="QGS299" s="755"/>
      <c r="QGT299" s="755"/>
      <c r="QGU299" s="755"/>
      <c r="QGV299" s="755"/>
      <c r="QGW299" s="755"/>
      <c r="QGX299" s="755"/>
      <c r="QGY299" s="755"/>
      <c r="QGZ299" s="755"/>
      <c r="QHA299" s="755"/>
      <c r="QHB299" s="755"/>
      <c r="QHC299" s="755"/>
      <c r="QHD299" s="755"/>
      <c r="QHE299" s="755"/>
      <c r="QHF299" s="755"/>
      <c r="QHG299" s="755"/>
      <c r="QHH299" s="755"/>
      <c r="QHI299" s="755"/>
      <c r="QHJ299" s="755"/>
      <c r="QHK299" s="755"/>
      <c r="QHL299" s="755"/>
      <c r="QHM299" s="755"/>
      <c r="QHN299" s="755"/>
      <c r="QHO299" s="755"/>
      <c r="QHP299" s="755"/>
      <c r="QHQ299" s="755"/>
      <c r="QHR299" s="755"/>
      <c r="QHS299" s="755"/>
      <c r="QHT299" s="755"/>
      <c r="QHU299" s="755"/>
      <c r="QHV299" s="755"/>
      <c r="QHW299" s="755"/>
      <c r="QHX299" s="755"/>
      <c r="QHY299" s="755"/>
      <c r="QHZ299" s="755"/>
      <c r="QIA299" s="755"/>
      <c r="QIB299" s="755"/>
      <c r="QIC299" s="755"/>
      <c r="QID299" s="755"/>
      <c r="QIE299" s="755"/>
      <c r="QIF299" s="755"/>
      <c r="QIG299" s="755"/>
      <c r="QIH299" s="755"/>
      <c r="QII299" s="755"/>
      <c r="QIJ299" s="755"/>
      <c r="QIK299" s="755"/>
      <c r="QIL299" s="755"/>
      <c r="QIM299" s="755"/>
      <c r="QIN299" s="755"/>
      <c r="QIO299" s="755"/>
      <c r="QIP299" s="755"/>
      <c r="QIQ299" s="755"/>
      <c r="QIR299" s="755"/>
      <c r="QIS299" s="755"/>
      <c r="QIT299" s="755"/>
      <c r="QIU299" s="755"/>
      <c r="QIV299" s="755"/>
      <c r="QIW299" s="755"/>
      <c r="QIX299" s="755"/>
      <c r="QIY299" s="755"/>
      <c r="QIZ299" s="755"/>
      <c r="QJA299" s="755"/>
      <c r="QJB299" s="755"/>
      <c r="QJC299" s="755"/>
      <c r="QJD299" s="755"/>
      <c r="QJE299" s="755"/>
      <c r="QJF299" s="755"/>
      <c r="QJG299" s="755"/>
      <c r="QJH299" s="755"/>
      <c r="QJI299" s="755"/>
      <c r="QJJ299" s="755"/>
      <c r="QJK299" s="755"/>
      <c r="QJL299" s="755"/>
      <c r="QJM299" s="755"/>
      <c r="QJN299" s="755"/>
      <c r="QJO299" s="755"/>
      <c r="QJP299" s="755"/>
      <c r="QJQ299" s="755"/>
      <c r="QJR299" s="755"/>
      <c r="QJS299" s="755"/>
      <c r="QJT299" s="755"/>
      <c r="QJU299" s="755"/>
      <c r="QJV299" s="755"/>
      <c r="QJW299" s="755"/>
      <c r="QJX299" s="755"/>
      <c r="QJY299" s="755"/>
      <c r="QJZ299" s="755"/>
      <c r="QKA299" s="755"/>
      <c r="QKB299" s="755"/>
      <c r="QKC299" s="755"/>
      <c r="QKD299" s="755"/>
      <c r="QKE299" s="755"/>
      <c r="QKF299" s="755"/>
      <c r="QKG299" s="755"/>
      <c r="QKH299" s="755"/>
      <c r="QKI299" s="755"/>
      <c r="QKJ299" s="755"/>
      <c r="QKK299" s="755"/>
      <c r="QKL299" s="755"/>
      <c r="QKM299" s="755"/>
      <c r="QKN299" s="755"/>
      <c r="QKO299" s="755"/>
      <c r="QKP299" s="755"/>
      <c r="QKQ299" s="755"/>
      <c r="QKR299" s="755"/>
      <c r="QKS299" s="755"/>
      <c r="QKT299" s="755"/>
      <c r="QKU299" s="755"/>
      <c r="QKV299" s="755"/>
      <c r="QKW299" s="755"/>
      <c r="QKX299" s="755"/>
      <c r="QKY299" s="755"/>
      <c r="QKZ299" s="755"/>
      <c r="QLA299" s="755"/>
      <c r="QLB299" s="755"/>
      <c r="QLC299" s="755"/>
      <c r="QLD299" s="755"/>
      <c r="QLE299" s="755"/>
      <c r="QLF299" s="755"/>
      <c r="QLG299" s="755"/>
      <c r="QLH299" s="755"/>
      <c r="QLI299" s="755"/>
      <c r="QLJ299" s="755"/>
      <c r="QLK299" s="755"/>
      <c r="QLL299" s="755"/>
      <c r="QLM299" s="755"/>
      <c r="QLN299" s="755"/>
      <c r="QLO299" s="755"/>
      <c r="QLP299" s="755"/>
      <c r="QLQ299" s="755"/>
      <c r="QLR299" s="755"/>
      <c r="QLS299" s="755"/>
      <c r="QLT299" s="755"/>
      <c r="QLU299" s="755"/>
      <c r="QLV299" s="755"/>
      <c r="QLW299" s="755"/>
      <c r="QLX299" s="755"/>
      <c r="QLY299" s="755"/>
      <c r="QLZ299" s="755"/>
      <c r="QMA299" s="755"/>
      <c r="QMB299" s="755"/>
      <c r="QMC299" s="755"/>
      <c r="QMD299" s="755"/>
      <c r="QME299" s="755"/>
      <c r="QMF299" s="755"/>
      <c r="QMG299" s="755"/>
      <c r="QMH299" s="755"/>
      <c r="QMI299" s="755"/>
      <c r="QMJ299" s="755"/>
      <c r="QMK299" s="755"/>
      <c r="QML299" s="755"/>
      <c r="QMM299" s="755"/>
      <c r="QMN299" s="755"/>
      <c r="QMO299" s="755"/>
      <c r="QMP299" s="755"/>
      <c r="QMQ299" s="755"/>
      <c r="QMR299" s="755"/>
      <c r="QMS299" s="755"/>
      <c r="QMT299" s="755"/>
      <c r="QMU299" s="755"/>
      <c r="QMV299" s="755"/>
      <c r="QMW299" s="755"/>
      <c r="QMX299" s="755"/>
      <c r="QMY299" s="755"/>
      <c r="QMZ299" s="755"/>
      <c r="QNA299" s="755"/>
      <c r="QNB299" s="755"/>
      <c r="QNC299" s="755"/>
      <c r="QND299" s="755"/>
      <c r="QNE299" s="755"/>
      <c r="QNF299" s="755"/>
      <c r="QNG299" s="755"/>
      <c r="QNH299" s="755"/>
      <c r="QNI299" s="755"/>
      <c r="QNJ299" s="755"/>
      <c r="QNK299" s="755"/>
      <c r="QNL299" s="755"/>
      <c r="QNM299" s="755"/>
      <c r="QNN299" s="755"/>
      <c r="QNO299" s="755"/>
      <c r="QNP299" s="755"/>
      <c r="QNQ299" s="755"/>
      <c r="QNR299" s="755"/>
      <c r="QNS299" s="755"/>
      <c r="QNT299" s="755"/>
      <c r="QNU299" s="755"/>
      <c r="QNV299" s="755"/>
      <c r="QNW299" s="755"/>
      <c r="QNX299" s="755"/>
      <c r="QNY299" s="755"/>
      <c r="QNZ299" s="755"/>
      <c r="QOA299" s="755"/>
      <c r="QOB299" s="755"/>
      <c r="QOC299" s="755"/>
      <c r="QOD299" s="755"/>
      <c r="QOE299" s="755"/>
      <c r="QOF299" s="755"/>
      <c r="QOG299" s="755"/>
      <c r="QOH299" s="755"/>
      <c r="QOI299" s="755"/>
      <c r="QOJ299" s="755"/>
      <c r="QOK299" s="755"/>
      <c r="QOL299" s="755"/>
      <c r="QOM299" s="755"/>
      <c r="QON299" s="755"/>
      <c r="QOO299" s="755"/>
      <c r="QOP299" s="755"/>
      <c r="QOQ299" s="755"/>
      <c r="QOR299" s="755"/>
      <c r="QOS299" s="755"/>
      <c r="QOT299" s="755"/>
      <c r="QOU299" s="755"/>
      <c r="QOV299" s="755"/>
      <c r="QOW299" s="755"/>
      <c r="QOX299" s="755"/>
      <c r="QOY299" s="755"/>
      <c r="QOZ299" s="755"/>
      <c r="QPA299" s="755"/>
      <c r="QPB299" s="755"/>
      <c r="QPC299" s="755"/>
      <c r="QPD299" s="755"/>
      <c r="QPE299" s="755"/>
      <c r="QPF299" s="755"/>
      <c r="QPG299" s="755"/>
      <c r="QPH299" s="755"/>
      <c r="QPI299" s="755"/>
      <c r="QPJ299" s="755"/>
      <c r="QPK299" s="755"/>
      <c r="QPL299" s="755"/>
      <c r="QPM299" s="755"/>
      <c r="QPN299" s="755"/>
      <c r="QPO299" s="755"/>
      <c r="QPP299" s="755"/>
      <c r="QPQ299" s="755"/>
      <c r="QPR299" s="755"/>
      <c r="QPS299" s="755"/>
      <c r="QPT299" s="755"/>
      <c r="QPU299" s="755"/>
      <c r="QPV299" s="755"/>
      <c r="QPW299" s="755"/>
      <c r="QPX299" s="755"/>
      <c r="QPY299" s="755"/>
      <c r="QPZ299" s="755"/>
      <c r="QQA299" s="755"/>
      <c r="QQB299" s="755"/>
      <c r="QQC299" s="755"/>
      <c r="QQD299" s="755"/>
      <c r="QQE299" s="755"/>
      <c r="QQF299" s="755"/>
      <c r="QQG299" s="755"/>
      <c r="QQH299" s="755"/>
      <c r="QQI299" s="755"/>
      <c r="QQJ299" s="755"/>
      <c r="QQK299" s="755"/>
      <c r="QQL299" s="755"/>
      <c r="QQM299" s="755"/>
      <c r="QQN299" s="755"/>
      <c r="QQO299" s="755"/>
      <c r="QQP299" s="755"/>
      <c r="QQQ299" s="755"/>
      <c r="QQR299" s="755"/>
      <c r="QQS299" s="755"/>
      <c r="QQT299" s="755"/>
      <c r="QQU299" s="755"/>
      <c r="QQV299" s="755"/>
      <c r="QQW299" s="755"/>
      <c r="QQX299" s="755"/>
      <c r="QQY299" s="755"/>
      <c r="QQZ299" s="755"/>
      <c r="QRA299" s="755"/>
      <c r="QRB299" s="755"/>
      <c r="QRC299" s="755"/>
      <c r="QRD299" s="755"/>
      <c r="QRE299" s="755"/>
      <c r="QRF299" s="755"/>
      <c r="QRG299" s="755"/>
      <c r="QRH299" s="755"/>
      <c r="QRI299" s="755"/>
      <c r="QRJ299" s="755"/>
      <c r="QRK299" s="755"/>
      <c r="QRL299" s="755"/>
      <c r="QRM299" s="755"/>
      <c r="QRN299" s="755"/>
      <c r="QRO299" s="755"/>
      <c r="QRP299" s="755"/>
      <c r="QRQ299" s="755"/>
      <c r="QRR299" s="755"/>
      <c r="QRS299" s="755"/>
      <c r="QRT299" s="755"/>
      <c r="QRU299" s="755"/>
      <c r="QRV299" s="755"/>
      <c r="QRW299" s="755"/>
      <c r="QRX299" s="755"/>
      <c r="QRY299" s="755"/>
      <c r="QRZ299" s="755"/>
      <c r="QSA299" s="755"/>
      <c r="QSB299" s="755"/>
      <c r="QSC299" s="755"/>
      <c r="QSD299" s="755"/>
      <c r="QSE299" s="755"/>
      <c r="QSF299" s="755"/>
      <c r="QSG299" s="755"/>
      <c r="QSH299" s="755"/>
      <c r="QSI299" s="755"/>
      <c r="QSJ299" s="755"/>
      <c r="QSK299" s="755"/>
      <c r="QSL299" s="755"/>
      <c r="QSM299" s="755"/>
      <c r="QSN299" s="755"/>
      <c r="QSO299" s="755"/>
      <c r="QSP299" s="755"/>
      <c r="QSQ299" s="755"/>
      <c r="QSR299" s="755"/>
      <c r="QSS299" s="755"/>
      <c r="QST299" s="755"/>
      <c r="QSU299" s="755"/>
      <c r="QSV299" s="755"/>
      <c r="QSW299" s="755"/>
      <c r="QSX299" s="755"/>
      <c r="QSY299" s="755"/>
      <c r="QSZ299" s="755"/>
      <c r="QTA299" s="755"/>
      <c r="QTB299" s="755"/>
      <c r="QTC299" s="755"/>
      <c r="QTD299" s="755"/>
      <c r="QTE299" s="755"/>
      <c r="QTF299" s="755"/>
      <c r="QTG299" s="755"/>
      <c r="QTH299" s="755"/>
      <c r="QTI299" s="755"/>
      <c r="QTJ299" s="755"/>
      <c r="QTK299" s="755"/>
      <c r="QTL299" s="755"/>
      <c r="QTM299" s="755"/>
      <c r="QTN299" s="755"/>
      <c r="QTO299" s="755"/>
      <c r="QTP299" s="755"/>
      <c r="QTQ299" s="755"/>
      <c r="QTR299" s="755"/>
      <c r="QTS299" s="755"/>
      <c r="QTT299" s="755"/>
      <c r="QTU299" s="755"/>
      <c r="QTV299" s="755"/>
      <c r="QTW299" s="755"/>
      <c r="QTX299" s="755"/>
      <c r="QTY299" s="755"/>
      <c r="QTZ299" s="755"/>
      <c r="QUA299" s="755"/>
      <c r="QUB299" s="755"/>
      <c r="QUC299" s="755"/>
      <c r="QUD299" s="755"/>
      <c r="QUE299" s="755"/>
      <c r="QUF299" s="755"/>
      <c r="QUG299" s="755"/>
      <c r="QUH299" s="755"/>
      <c r="QUI299" s="755"/>
      <c r="QUJ299" s="755"/>
      <c r="QUK299" s="755"/>
      <c r="QUL299" s="755"/>
      <c r="QUM299" s="755"/>
      <c r="QUN299" s="755"/>
      <c r="QUO299" s="755"/>
      <c r="QUP299" s="755"/>
      <c r="QUQ299" s="755"/>
      <c r="QUR299" s="755"/>
      <c r="QUS299" s="755"/>
      <c r="QUT299" s="755"/>
      <c r="QUU299" s="755"/>
      <c r="QUV299" s="755"/>
      <c r="QUW299" s="755"/>
      <c r="QUX299" s="755"/>
      <c r="QUY299" s="755"/>
      <c r="QUZ299" s="755"/>
      <c r="QVA299" s="755"/>
      <c r="QVB299" s="755"/>
      <c r="QVC299" s="755"/>
      <c r="QVD299" s="755"/>
      <c r="QVE299" s="755"/>
      <c r="QVF299" s="755"/>
      <c r="QVG299" s="755"/>
      <c r="QVH299" s="755"/>
      <c r="QVI299" s="755"/>
      <c r="QVJ299" s="755"/>
      <c r="QVK299" s="755"/>
      <c r="QVL299" s="755"/>
      <c r="QVM299" s="755"/>
      <c r="QVN299" s="755"/>
      <c r="QVO299" s="755"/>
      <c r="QVP299" s="755"/>
      <c r="QVQ299" s="755"/>
      <c r="QVR299" s="755"/>
      <c r="QVS299" s="755"/>
      <c r="QVT299" s="755"/>
      <c r="QVU299" s="755"/>
      <c r="QVV299" s="755"/>
      <c r="QVW299" s="755"/>
      <c r="QVX299" s="755"/>
      <c r="QVY299" s="755"/>
      <c r="QVZ299" s="755"/>
      <c r="QWA299" s="755"/>
      <c r="QWB299" s="755"/>
      <c r="QWC299" s="755"/>
      <c r="QWD299" s="755"/>
      <c r="QWE299" s="755"/>
      <c r="QWF299" s="755"/>
      <c r="QWG299" s="755"/>
      <c r="QWH299" s="755"/>
      <c r="QWI299" s="755"/>
      <c r="QWJ299" s="755"/>
      <c r="QWK299" s="755"/>
      <c r="QWL299" s="755"/>
      <c r="QWM299" s="755"/>
      <c r="QWN299" s="755"/>
      <c r="QWO299" s="755"/>
      <c r="QWP299" s="755"/>
      <c r="QWQ299" s="755"/>
      <c r="QWR299" s="755"/>
      <c r="QWS299" s="755"/>
      <c r="QWT299" s="755"/>
      <c r="QWU299" s="755"/>
      <c r="QWV299" s="755"/>
      <c r="QWW299" s="755"/>
      <c r="QWX299" s="755"/>
      <c r="QWY299" s="755"/>
      <c r="QWZ299" s="755"/>
      <c r="QXA299" s="755"/>
      <c r="QXB299" s="755"/>
      <c r="QXC299" s="755"/>
      <c r="QXD299" s="755"/>
      <c r="QXE299" s="755"/>
      <c r="QXF299" s="755"/>
      <c r="QXG299" s="755"/>
      <c r="QXH299" s="755"/>
      <c r="QXI299" s="755"/>
      <c r="QXJ299" s="755"/>
      <c r="QXK299" s="755"/>
      <c r="QXL299" s="755"/>
      <c r="QXM299" s="755"/>
      <c r="QXN299" s="755"/>
      <c r="QXO299" s="755"/>
      <c r="QXP299" s="755"/>
      <c r="QXQ299" s="755"/>
      <c r="QXR299" s="755"/>
      <c r="QXS299" s="755"/>
      <c r="QXT299" s="755"/>
      <c r="QXU299" s="755"/>
      <c r="QXV299" s="755"/>
      <c r="QXW299" s="755"/>
      <c r="QXX299" s="755"/>
      <c r="QXY299" s="755"/>
      <c r="QXZ299" s="755"/>
      <c r="QYA299" s="755"/>
      <c r="QYB299" s="755"/>
      <c r="QYC299" s="755"/>
      <c r="QYD299" s="755"/>
      <c r="QYE299" s="755"/>
      <c r="QYF299" s="755"/>
      <c r="QYG299" s="755"/>
      <c r="QYH299" s="755"/>
      <c r="QYI299" s="755"/>
      <c r="QYJ299" s="755"/>
      <c r="QYK299" s="755"/>
      <c r="QYL299" s="755"/>
      <c r="QYM299" s="755"/>
      <c r="QYN299" s="755"/>
      <c r="QYO299" s="755"/>
      <c r="QYP299" s="755"/>
      <c r="QYQ299" s="755"/>
      <c r="QYR299" s="755"/>
      <c r="QYS299" s="755"/>
      <c r="QYT299" s="755"/>
      <c r="QYU299" s="755"/>
      <c r="QYV299" s="755"/>
      <c r="QYW299" s="755"/>
      <c r="QYX299" s="755"/>
      <c r="QYY299" s="755"/>
      <c r="QYZ299" s="755"/>
      <c r="QZA299" s="755"/>
      <c r="QZB299" s="755"/>
      <c r="QZC299" s="755"/>
      <c r="QZD299" s="755"/>
      <c r="QZE299" s="755"/>
      <c r="QZF299" s="755"/>
      <c r="QZG299" s="755"/>
      <c r="QZH299" s="755"/>
      <c r="QZI299" s="755"/>
      <c r="QZJ299" s="755"/>
      <c r="QZK299" s="755"/>
      <c r="QZL299" s="755"/>
      <c r="QZM299" s="755"/>
      <c r="QZN299" s="755"/>
      <c r="QZO299" s="755"/>
      <c r="QZP299" s="755"/>
      <c r="QZQ299" s="755"/>
      <c r="QZR299" s="755"/>
      <c r="QZS299" s="755"/>
      <c r="QZT299" s="755"/>
      <c r="QZU299" s="755"/>
      <c r="QZV299" s="755"/>
      <c r="QZW299" s="755"/>
      <c r="QZX299" s="755"/>
      <c r="QZY299" s="755"/>
      <c r="QZZ299" s="755"/>
      <c r="RAA299" s="755"/>
      <c r="RAB299" s="755"/>
      <c r="RAC299" s="755"/>
      <c r="RAD299" s="755"/>
      <c r="RAE299" s="755"/>
      <c r="RAF299" s="755"/>
      <c r="RAG299" s="755"/>
      <c r="RAH299" s="755"/>
      <c r="RAI299" s="755"/>
      <c r="RAJ299" s="755"/>
      <c r="RAK299" s="755"/>
      <c r="RAL299" s="755"/>
      <c r="RAM299" s="755"/>
      <c r="RAN299" s="755"/>
      <c r="RAO299" s="755"/>
      <c r="RAP299" s="755"/>
      <c r="RAQ299" s="755"/>
      <c r="RAR299" s="755"/>
      <c r="RAS299" s="755"/>
      <c r="RAT299" s="755"/>
      <c r="RAU299" s="755"/>
      <c r="RAV299" s="755"/>
      <c r="RAW299" s="755"/>
      <c r="RAX299" s="755"/>
      <c r="RAY299" s="755"/>
      <c r="RAZ299" s="755"/>
      <c r="RBA299" s="755"/>
      <c r="RBB299" s="755"/>
      <c r="RBC299" s="755"/>
      <c r="RBD299" s="755"/>
      <c r="RBE299" s="755"/>
      <c r="RBF299" s="755"/>
      <c r="RBG299" s="755"/>
      <c r="RBH299" s="755"/>
      <c r="RBI299" s="755"/>
      <c r="RBJ299" s="755"/>
      <c r="RBK299" s="755"/>
      <c r="RBL299" s="755"/>
      <c r="RBM299" s="755"/>
      <c r="RBN299" s="755"/>
      <c r="RBO299" s="755"/>
      <c r="RBP299" s="755"/>
      <c r="RBQ299" s="755"/>
      <c r="RBR299" s="755"/>
      <c r="RBS299" s="755"/>
      <c r="RBT299" s="755"/>
      <c r="RBU299" s="755"/>
      <c r="RBV299" s="755"/>
      <c r="RBW299" s="755"/>
      <c r="RBX299" s="755"/>
      <c r="RBY299" s="755"/>
      <c r="RBZ299" s="755"/>
      <c r="RCA299" s="755"/>
      <c r="RCB299" s="755"/>
      <c r="RCC299" s="755"/>
      <c r="RCD299" s="755"/>
      <c r="RCE299" s="755"/>
      <c r="RCF299" s="755"/>
      <c r="RCG299" s="755"/>
      <c r="RCH299" s="755"/>
      <c r="RCI299" s="755"/>
      <c r="RCJ299" s="755"/>
      <c r="RCK299" s="755"/>
      <c r="RCL299" s="755"/>
      <c r="RCM299" s="755"/>
      <c r="RCN299" s="755"/>
      <c r="RCO299" s="755"/>
      <c r="RCP299" s="755"/>
      <c r="RCQ299" s="755"/>
      <c r="RCR299" s="755"/>
      <c r="RCS299" s="755"/>
      <c r="RCT299" s="755"/>
      <c r="RCU299" s="755"/>
      <c r="RCV299" s="755"/>
      <c r="RCW299" s="755"/>
      <c r="RCX299" s="755"/>
      <c r="RCY299" s="755"/>
      <c r="RCZ299" s="755"/>
      <c r="RDA299" s="755"/>
      <c r="RDB299" s="755"/>
      <c r="RDC299" s="755"/>
      <c r="RDD299" s="755"/>
      <c r="RDE299" s="755"/>
      <c r="RDF299" s="755"/>
      <c r="RDG299" s="755"/>
      <c r="RDH299" s="755"/>
      <c r="RDI299" s="755"/>
      <c r="RDJ299" s="755"/>
      <c r="RDK299" s="755"/>
      <c r="RDL299" s="755"/>
      <c r="RDM299" s="755"/>
      <c r="RDN299" s="755"/>
      <c r="RDO299" s="755"/>
      <c r="RDP299" s="755"/>
      <c r="RDQ299" s="755"/>
      <c r="RDR299" s="755"/>
      <c r="RDS299" s="755"/>
      <c r="RDT299" s="755"/>
      <c r="RDU299" s="755"/>
      <c r="RDV299" s="755"/>
      <c r="RDW299" s="755"/>
      <c r="RDX299" s="755"/>
      <c r="RDY299" s="755"/>
      <c r="RDZ299" s="755"/>
      <c r="REA299" s="755"/>
      <c r="REB299" s="755"/>
      <c r="REC299" s="755"/>
      <c r="RED299" s="755"/>
      <c r="REE299" s="755"/>
      <c r="REF299" s="755"/>
      <c r="REG299" s="755"/>
      <c r="REH299" s="755"/>
      <c r="REI299" s="755"/>
      <c r="REJ299" s="755"/>
      <c r="REK299" s="755"/>
      <c r="REL299" s="755"/>
      <c r="REM299" s="755"/>
      <c r="REN299" s="755"/>
      <c r="REO299" s="755"/>
      <c r="REP299" s="755"/>
      <c r="REQ299" s="755"/>
      <c r="RER299" s="755"/>
      <c r="RES299" s="755"/>
      <c r="RET299" s="755"/>
      <c r="REU299" s="755"/>
      <c r="REV299" s="755"/>
      <c r="REW299" s="755"/>
      <c r="REX299" s="755"/>
      <c r="REY299" s="755"/>
      <c r="REZ299" s="755"/>
      <c r="RFA299" s="755"/>
      <c r="RFB299" s="755"/>
      <c r="RFC299" s="755"/>
      <c r="RFD299" s="755"/>
      <c r="RFE299" s="755"/>
      <c r="RFF299" s="755"/>
      <c r="RFG299" s="755"/>
      <c r="RFH299" s="755"/>
      <c r="RFI299" s="755"/>
      <c r="RFJ299" s="755"/>
      <c r="RFK299" s="755"/>
      <c r="RFL299" s="755"/>
      <c r="RFM299" s="755"/>
      <c r="RFN299" s="755"/>
      <c r="RFO299" s="755"/>
      <c r="RFP299" s="755"/>
      <c r="RFQ299" s="755"/>
      <c r="RFR299" s="755"/>
      <c r="RFS299" s="755"/>
      <c r="RFT299" s="755"/>
      <c r="RFU299" s="755"/>
      <c r="RFV299" s="755"/>
      <c r="RFW299" s="755"/>
      <c r="RFX299" s="755"/>
      <c r="RFY299" s="755"/>
      <c r="RFZ299" s="755"/>
      <c r="RGA299" s="755"/>
      <c r="RGB299" s="755"/>
      <c r="RGC299" s="755"/>
      <c r="RGD299" s="755"/>
      <c r="RGE299" s="755"/>
      <c r="RGF299" s="755"/>
      <c r="RGG299" s="755"/>
      <c r="RGH299" s="755"/>
      <c r="RGI299" s="755"/>
      <c r="RGJ299" s="755"/>
      <c r="RGK299" s="755"/>
      <c r="RGL299" s="755"/>
      <c r="RGM299" s="755"/>
      <c r="RGN299" s="755"/>
      <c r="RGO299" s="755"/>
      <c r="RGP299" s="755"/>
      <c r="RGQ299" s="755"/>
      <c r="RGR299" s="755"/>
      <c r="RGS299" s="755"/>
      <c r="RGT299" s="755"/>
      <c r="RGU299" s="755"/>
      <c r="RGV299" s="755"/>
      <c r="RGW299" s="755"/>
      <c r="RGX299" s="755"/>
      <c r="RGY299" s="755"/>
      <c r="RGZ299" s="755"/>
      <c r="RHA299" s="755"/>
      <c r="RHB299" s="755"/>
      <c r="RHC299" s="755"/>
      <c r="RHD299" s="755"/>
      <c r="RHE299" s="755"/>
      <c r="RHF299" s="755"/>
      <c r="RHG299" s="755"/>
      <c r="RHH299" s="755"/>
      <c r="RHI299" s="755"/>
      <c r="RHJ299" s="755"/>
      <c r="RHK299" s="755"/>
      <c r="RHL299" s="755"/>
      <c r="RHM299" s="755"/>
      <c r="RHN299" s="755"/>
      <c r="RHO299" s="755"/>
      <c r="RHP299" s="755"/>
      <c r="RHQ299" s="755"/>
      <c r="RHR299" s="755"/>
      <c r="RHS299" s="755"/>
      <c r="RHT299" s="755"/>
      <c r="RHU299" s="755"/>
      <c r="RHV299" s="755"/>
      <c r="RHW299" s="755"/>
      <c r="RHX299" s="755"/>
      <c r="RHY299" s="755"/>
      <c r="RHZ299" s="755"/>
      <c r="RIA299" s="755"/>
      <c r="RIB299" s="755"/>
      <c r="RIC299" s="755"/>
      <c r="RID299" s="755"/>
      <c r="RIE299" s="755"/>
      <c r="RIF299" s="755"/>
      <c r="RIG299" s="755"/>
      <c r="RIH299" s="755"/>
      <c r="RII299" s="755"/>
      <c r="RIJ299" s="755"/>
      <c r="RIK299" s="755"/>
      <c r="RIL299" s="755"/>
      <c r="RIM299" s="755"/>
      <c r="RIN299" s="755"/>
      <c r="RIO299" s="755"/>
      <c r="RIP299" s="755"/>
      <c r="RIQ299" s="755"/>
      <c r="RIR299" s="755"/>
      <c r="RIS299" s="755"/>
      <c r="RIT299" s="755"/>
      <c r="RIU299" s="755"/>
      <c r="RIV299" s="755"/>
      <c r="RIW299" s="755"/>
      <c r="RIX299" s="755"/>
      <c r="RIY299" s="755"/>
      <c r="RIZ299" s="755"/>
      <c r="RJA299" s="755"/>
      <c r="RJB299" s="755"/>
      <c r="RJC299" s="755"/>
      <c r="RJD299" s="755"/>
      <c r="RJE299" s="755"/>
      <c r="RJF299" s="755"/>
      <c r="RJG299" s="755"/>
      <c r="RJH299" s="755"/>
      <c r="RJI299" s="755"/>
      <c r="RJJ299" s="755"/>
      <c r="RJK299" s="755"/>
      <c r="RJL299" s="755"/>
      <c r="RJM299" s="755"/>
      <c r="RJN299" s="755"/>
      <c r="RJO299" s="755"/>
      <c r="RJP299" s="755"/>
      <c r="RJQ299" s="755"/>
      <c r="RJR299" s="755"/>
      <c r="RJS299" s="755"/>
      <c r="RJT299" s="755"/>
      <c r="RJU299" s="755"/>
      <c r="RJV299" s="755"/>
      <c r="RJW299" s="755"/>
      <c r="RJX299" s="755"/>
      <c r="RJY299" s="755"/>
      <c r="RJZ299" s="755"/>
      <c r="RKA299" s="755"/>
      <c r="RKB299" s="755"/>
      <c r="RKC299" s="755"/>
      <c r="RKD299" s="755"/>
      <c r="RKE299" s="755"/>
      <c r="RKF299" s="755"/>
      <c r="RKG299" s="755"/>
      <c r="RKH299" s="755"/>
      <c r="RKI299" s="755"/>
      <c r="RKJ299" s="755"/>
      <c r="RKK299" s="755"/>
      <c r="RKL299" s="755"/>
      <c r="RKM299" s="755"/>
      <c r="RKN299" s="755"/>
      <c r="RKO299" s="755"/>
      <c r="RKP299" s="755"/>
      <c r="RKQ299" s="755"/>
      <c r="RKR299" s="755"/>
      <c r="RKS299" s="755"/>
      <c r="RKT299" s="755"/>
      <c r="RKU299" s="755"/>
      <c r="RKV299" s="755"/>
      <c r="RKW299" s="755"/>
      <c r="RKX299" s="755"/>
      <c r="RKY299" s="755"/>
      <c r="RKZ299" s="755"/>
      <c r="RLA299" s="755"/>
      <c r="RLB299" s="755"/>
      <c r="RLC299" s="755"/>
      <c r="RLD299" s="755"/>
      <c r="RLE299" s="755"/>
      <c r="RLF299" s="755"/>
      <c r="RLG299" s="755"/>
      <c r="RLH299" s="755"/>
      <c r="RLI299" s="755"/>
      <c r="RLJ299" s="755"/>
      <c r="RLK299" s="755"/>
      <c r="RLL299" s="755"/>
      <c r="RLM299" s="755"/>
      <c r="RLN299" s="755"/>
      <c r="RLO299" s="755"/>
      <c r="RLP299" s="755"/>
      <c r="RLQ299" s="755"/>
      <c r="RLR299" s="755"/>
      <c r="RLS299" s="755"/>
      <c r="RLT299" s="755"/>
      <c r="RLU299" s="755"/>
      <c r="RLV299" s="755"/>
      <c r="RLW299" s="755"/>
      <c r="RLX299" s="755"/>
      <c r="RLY299" s="755"/>
      <c r="RLZ299" s="755"/>
      <c r="RMA299" s="755"/>
      <c r="RMB299" s="755"/>
      <c r="RMC299" s="755"/>
      <c r="RMD299" s="755"/>
      <c r="RME299" s="755"/>
      <c r="RMF299" s="755"/>
      <c r="RMG299" s="755"/>
      <c r="RMH299" s="755"/>
      <c r="RMI299" s="755"/>
      <c r="RMJ299" s="755"/>
      <c r="RMK299" s="755"/>
      <c r="RML299" s="755"/>
      <c r="RMM299" s="755"/>
      <c r="RMN299" s="755"/>
      <c r="RMO299" s="755"/>
      <c r="RMP299" s="755"/>
      <c r="RMQ299" s="755"/>
      <c r="RMR299" s="755"/>
      <c r="RMS299" s="755"/>
      <c r="RMT299" s="755"/>
      <c r="RMU299" s="755"/>
      <c r="RMV299" s="755"/>
      <c r="RMW299" s="755"/>
      <c r="RMX299" s="755"/>
      <c r="RMY299" s="755"/>
      <c r="RMZ299" s="755"/>
      <c r="RNA299" s="755"/>
      <c r="RNB299" s="755"/>
      <c r="RNC299" s="755"/>
      <c r="RND299" s="755"/>
      <c r="RNE299" s="755"/>
      <c r="RNF299" s="755"/>
      <c r="RNG299" s="755"/>
      <c r="RNH299" s="755"/>
      <c r="RNI299" s="755"/>
      <c r="RNJ299" s="755"/>
      <c r="RNK299" s="755"/>
      <c r="RNL299" s="755"/>
      <c r="RNM299" s="755"/>
      <c r="RNN299" s="755"/>
      <c r="RNO299" s="755"/>
      <c r="RNP299" s="755"/>
      <c r="RNQ299" s="755"/>
      <c r="RNR299" s="755"/>
      <c r="RNS299" s="755"/>
      <c r="RNT299" s="755"/>
      <c r="RNU299" s="755"/>
      <c r="RNV299" s="755"/>
      <c r="RNW299" s="755"/>
      <c r="RNX299" s="755"/>
      <c r="RNY299" s="755"/>
      <c r="RNZ299" s="755"/>
      <c r="ROA299" s="755"/>
      <c r="ROB299" s="755"/>
      <c r="ROC299" s="755"/>
      <c r="ROD299" s="755"/>
      <c r="ROE299" s="755"/>
      <c r="ROF299" s="755"/>
      <c r="ROG299" s="755"/>
      <c r="ROH299" s="755"/>
      <c r="ROI299" s="755"/>
      <c r="ROJ299" s="755"/>
      <c r="ROK299" s="755"/>
      <c r="ROL299" s="755"/>
      <c r="ROM299" s="755"/>
      <c r="RON299" s="755"/>
      <c r="ROO299" s="755"/>
      <c r="ROP299" s="755"/>
      <c r="ROQ299" s="755"/>
      <c r="ROR299" s="755"/>
      <c r="ROS299" s="755"/>
      <c r="ROT299" s="755"/>
      <c r="ROU299" s="755"/>
      <c r="ROV299" s="755"/>
      <c r="ROW299" s="755"/>
      <c r="ROX299" s="755"/>
      <c r="ROY299" s="755"/>
      <c r="ROZ299" s="755"/>
      <c r="RPA299" s="755"/>
      <c r="RPB299" s="755"/>
      <c r="RPC299" s="755"/>
      <c r="RPD299" s="755"/>
      <c r="RPE299" s="755"/>
      <c r="RPF299" s="755"/>
      <c r="RPG299" s="755"/>
      <c r="RPH299" s="755"/>
      <c r="RPI299" s="755"/>
      <c r="RPJ299" s="755"/>
      <c r="RPK299" s="755"/>
      <c r="RPL299" s="755"/>
      <c r="RPM299" s="755"/>
      <c r="RPN299" s="755"/>
      <c r="RPO299" s="755"/>
      <c r="RPP299" s="755"/>
      <c r="RPQ299" s="755"/>
      <c r="RPR299" s="755"/>
      <c r="RPS299" s="755"/>
      <c r="RPT299" s="755"/>
      <c r="RPU299" s="755"/>
      <c r="RPV299" s="755"/>
      <c r="RPW299" s="755"/>
      <c r="RPX299" s="755"/>
      <c r="RPY299" s="755"/>
      <c r="RPZ299" s="755"/>
      <c r="RQA299" s="755"/>
      <c r="RQB299" s="755"/>
      <c r="RQC299" s="755"/>
      <c r="RQD299" s="755"/>
      <c r="RQE299" s="755"/>
      <c r="RQF299" s="755"/>
      <c r="RQG299" s="755"/>
      <c r="RQH299" s="755"/>
      <c r="RQI299" s="755"/>
      <c r="RQJ299" s="755"/>
      <c r="RQK299" s="755"/>
      <c r="RQL299" s="755"/>
      <c r="RQM299" s="755"/>
      <c r="RQN299" s="755"/>
      <c r="RQO299" s="755"/>
      <c r="RQP299" s="755"/>
      <c r="RQQ299" s="755"/>
      <c r="RQR299" s="755"/>
      <c r="RQS299" s="755"/>
      <c r="RQT299" s="755"/>
      <c r="RQU299" s="755"/>
      <c r="RQV299" s="755"/>
      <c r="RQW299" s="755"/>
      <c r="RQX299" s="755"/>
      <c r="RQY299" s="755"/>
      <c r="RQZ299" s="755"/>
      <c r="RRA299" s="755"/>
      <c r="RRB299" s="755"/>
      <c r="RRC299" s="755"/>
      <c r="RRD299" s="755"/>
      <c r="RRE299" s="755"/>
      <c r="RRF299" s="755"/>
      <c r="RRG299" s="755"/>
      <c r="RRH299" s="755"/>
      <c r="RRI299" s="755"/>
      <c r="RRJ299" s="755"/>
      <c r="RRK299" s="755"/>
      <c r="RRL299" s="755"/>
      <c r="RRM299" s="755"/>
      <c r="RRN299" s="755"/>
      <c r="RRO299" s="755"/>
      <c r="RRP299" s="755"/>
      <c r="RRQ299" s="755"/>
      <c r="RRR299" s="755"/>
      <c r="RRS299" s="755"/>
      <c r="RRT299" s="755"/>
      <c r="RRU299" s="755"/>
      <c r="RRV299" s="755"/>
      <c r="RRW299" s="755"/>
      <c r="RRX299" s="755"/>
      <c r="RRY299" s="755"/>
      <c r="RRZ299" s="755"/>
      <c r="RSA299" s="755"/>
      <c r="RSB299" s="755"/>
      <c r="RSC299" s="755"/>
      <c r="RSD299" s="755"/>
      <c r="RSE299" s="755"/>
      <c r="RSF299" s="755"/>
      <c r="RSG299" s="755"/>
      <c r="RSH299" s="755"/>
      <c r="RSI299" s="755"/>
      <c r="RSJ299" s="755"/>
      <c r="RSK299" s="755"/>
      <c r="RSL299" s="755"/>
      <c r="RSM299" s="755"/>
      <c r="RSN299" s="755"/>
      <c r="RSO299" s="755"/>
      <c r="RSP299" s="755"/>
      <c r="RSQ299" s="755"/>
      <c r="RSR299" s="755"/>
      <c r="RSS299" s="755"/>
      <c r="RST299" s="755"/>
      <c r="RSU299" s="755"/>
      <c r="RSV299" s="755"/>
      <c r="RSW299" s="755"/>
      <c r="RSX299" s="755"/>
      <c r="RSY299" s="755"/>
      <c r="RSZ299" s="755"/>
      <c r="RTA299" s="755"/>
      <c r="RTB299" s="755"/>
      <c r="RTC299" s="755"/>
      <c r="RTD299" s="755"/>
      <c r="RTE299" s="755"/>
      <c r="RTF299" s="755"/>
      <c r="RTG299" s="755"/>
      <c r="RTH299" s="755"/>
      <c r="RTI299" s="755"/>
      <c r="RTJ299" s="755"/>
      <c r="RTK299" s="755"/>
      <c r="RTL299" s="755"/>
      <c r="RTM299" s="755"/>
      <c r="RTN299" s="755"/>
      <c r="RTO299" s="755"/>
      <c r="RTP299" s="755"/>
      <c r="RTQ299" s="755"/>
      <c r="RTR299" s="755"/>
      <c r="RTS299" s="755"/>
      <c r="RTT299" s="755"/>
      <c r="RTU299" s="755"/>
      <c r="RTV299" s="755"/>
      <c r="RTW299" s="755"/>
      <c r="RTX299" s="755"/>
      <c r="RTY299" s="755"/>
      <c r="RTZ299" s="755"/>
      <c r="RUA299" s="755"/>
      <c r="RUB299" s="755"/>
      <c r="RUC299" s="755"/>
      <c r="RUD299" s="755"/>
      <c r="RUE299" s="755"/>
      <c r="RUF299" s="755"/>
      <c r="RUG299" s="755"/>
      <c r="RUH299" s="755"/>
      <c r="RUI299" s="755"/>
      <c r="RUJ299" s="755"/>
      <c r="RUK299" s="755"/>
      <c r="RUL299" s="755"/>
      <c r="RUM299" s="755"/>
      <c r="RUN299" s="755"/>
      <c r="RUO299" s="755"/>
      <c r="RUP299" s="755"/>
      <c r="RUQ299" s="755"/>
      <c r="RUR299" s="755"/>
      <c r="RUS299" s="755"/>
      <c r="RUT299" s="755"/>
      <c r="RUU299" s="755"/>
      <c r="RUV299" s="755"/>
      <c r="RUW299" s="755"/>
      <c r="RUX299" s="755"/>
      <c r="RUY299" s="755"/>
      <c r="RUZ299" s="755"/>
      <c r="RVA299" s="755"/>
      <c r="RVB299" s="755"/>
      <c r="RVC299" s="755"/>
      <c r="RVD299" s="755"/>
      <c r="RVE299" s="755"/>
      <c r="RVF299" s="755"/>
      <c r="RVG299" s="755"/>
      <c r="RVH299" s="755"/>
      <c r="RVI299" s="755"/>
      <c r="RVJ299" s="755"/>
      <c r="RVK299" s="755"/>
      <c r="RVL299" s="755"/>
      <c r="RVM299" s="755"/>
      <c r="RVN299" s="755"/>
      <c r="RVO299" s="755"/>
      <c r="RVP299" s="755"/>
      <c r="RVQ299" s="755"/>
      <c r="RVR299" s="755"/>
      <c r="RVS299" s="755"/>
      <c r="RVT299" s="755"/>
      <c r="RVU299" s="755"/>
      <c r="RVV299" s="755"/>
      <c r="RVW299" s="755"/>
      <c r="RVX299" s="755"/>
      <c r="RVY299" s="755"/>
      <c r="RVZ299" s="755"/>
      <c r="RWA299" s="755"/>
      <c r="RWB299" s="755"/>
      <c r="RWC299" s="755"/>
      <c r="RWD299" s="755"/>
      <c r="RWE299" s="755"/>
      <c r="RWF299" s="755"/>
      <c r="RWG299" s="755"/>
      <c r="RWH299" s="755"/>
      <c r="RWI299" s="755"/>
      <c r="RWJ299" s="755"/>
      <c r="RWK299" s="755"/>
      <c r="RWL299" s="755"/>
      <c r="RWM299" s="755"/>
      <c r="RWN299" s="755"/>
      <c r="RWO299" s="755"/>
      <c r="RWP299" s="755"/>
      <c r="RWQ299" s="755"/>
      <c r="RWR299" s="755"/>
      <c r="RWS299" s="755"/>
      <c r="RWT299" s="755"/>
      <c r="RWU299" s="755"/>
      <c r="RWV299" s="755"/>
      <c r="RWW299" s="755"/>
      <c r="RWX299" s="755"/>
      <c r="RWY299" s="755"/>
      <c r="RWZ299" s="755"/>
      <c r="RXA299" s="755"/>
      <c r="RXB299" s="755"/>
      <c r="RXC299" s="755"/>
      <c r="RXD299" s="755"/>
      <c r="RXE299" s="755"/>
      <c r="RXF299" s="755"/>
      <c r="RXG299" s="755"/>
      <c r="RXH299" s="755"/>
      <c r="RXI299" s="755"/>
      <c r="RXJ299" s="755"/>
      <c r="RXK299" s="755"/>
      <c r="RXL299" s="755"/>
      <c r="RXM299" s="755"/>
      <c r="RXN299" s="755"/>
      <c r="RXO299" s="755"/>
      <c r="RXP299" s="755"/>
      <c r="RXQ299" s="755"/>
      <c r="RXR299" s="755"/>
      <c r="RXS299" s="755"/>
      <c r="RXT299" s="755"/>
      <c r="RXU299" s="755"/>
      <c r="RXV299" s="755"/>
      <c r="RXW299" s="755"/>
      <c r="RXX299" s="755"/>
      <c r="RXY299" s="755"/>
      <c r="RXZ299" s="755"/>
      <c r="RYA299" s="755"/>
      <c r="RYB299" s="755"/>
      <c r="RYC299" s="755"/>
      <c r="RYD299" s="755"/>
      <c r="RYE299" s="755"/>
      <c r="RYF299" s="755"/>
      <c r="RYG299" s="755"/>
      <c r="RYH299" s="755"/>
      <c r="RYI299" s="755"/>
      <c r="RYJ299" s="755"/>
      <c r="RYK299" s="755"/>
      <c r="RYL299" s="755"/>
      <c r="RYM299" s="755"/>
      <c r="RYN299" s="755"/>
      <c r="RYO299" s="755"/>
      <c r="RYP299" s="755"/>
      <c r="RYQ299" s="755"/>
      <c r="RYR299" s="755"/>
      <c r="RYS299" s="755"/>
      <c r="RYT299" s="755"/>
      <c r="RYU299" s="755"/>
      <c r="RYV299" s="755"/>
      <c r="RYW299" s="755"/>
      <c r="RYX299" s="755"/>
      <c r="RYY299" s="755"/>
      <c r="RYZ299" s="755"/>
      <c r="RZA299" s="755"/>
      <c r="RZB299" s="755"/>
      <c r="RZC299" s="755"/>
      <c r="RZD299" s="755"/>
      <c r="RZE299" s="755"/>
      <c r="RZF299" s="755"/>
      <c r="RZG299" s="755"/>
      <c r="RZH299" s="755"/>
      <c r="RZI299" s="755"/>
      <c r="RZJ299" s="755"/>
      <c r="RZK299" s="755"/>
      <c r="RZL299" s="755"/>
      <c r="RZM299" s="755"/>
      <c r="RZN299" s="755"/>
      <c r="RZO299" s="755"/>
      <c r="RZP299" s="755"/>
      <c r="RZQ299" s="755"/>
      <c r="RZR299" s="755"/>
      <c r="RZS299" s="755"/>
      <c r="RZT299" s="755"/>
      <c r="RZU299" s="755"/>
      <c r="RZV299" s="755"/>
      <c r="RZW299" s="755"/>
      <c r="RZX299" s="755"/>
      <c r="RZY299" s="755"/>
      <c r="RZZ299" s="755"/>
      <c r="SAA299" s="755"/>
      <c r="SAB299" s="755"/>
      <c r="SAC299" s="755"/>
      <c r="SAD299" s="755"/>
      <c r="SAE299" s="755"/>
      <c r="SAF299" s="755"/>
      <c r="SAG299" s="755"/>
      <c r="SAH299" s="755"/>
      <c r="SAI299" s="755"/>
      <c r="SAJ299" s="755"/>
      <c r="SAK299" s="755"/>
      <c r="SAL299" s="755"/>
      <c r="SAM299" s="755"/>
      <c r="SAN299" s="755"/>
      <c r="SAO299" s="755"/>
      <c r="SAP299" s="755"/>
      <c r="SAQ299" s="755"/>
      <c r="SAR299" s="755"/>
      <c r="SAS299" s="755"/>
      <c r="SAT299" s="755"/>
      <c r="SAU299" s="755"/>
      <c r="SAV299" s="755"/>
      <c r="SAW299" s="755"/>
      <c r="SAX299" s="755"/>
      <c r="SAY299" s="755"/>
      <c r="SAZ299" s="755"/>
      <c r="SBA299" s="755"/>
      <c r="SBB299" s="755"/>
      <c r="SBC299" s="755"/>
      <c r="SBD299" s="755"/>
      <c r="SBE299" s="755"/>
      <c r="SBF299" s="755"/>
      <c r="SBG299" s="755"/>
      <c r="SBH299" s="755"/>
      <c r="SBI299" s="755"/>
      <c r="SBJ299" s="755"/>
      <c r="SBK299" s="755"/>
      <c r="SBL299" s="755"/>
      <c r="SBM299" s="755"/>
      <c r="SBN299" s="755"/>
      <c r="SBO299" s="755"/>
      <c r="SBP299" s="755"/>
      <c r="SBQ299" s="755"/>
      <c r="SBR299" s="755"/>
      <c r="SBS299" s="755"/>
      <c r="SBT299" s="755"/>
      <c r="SBU299" s="755"/>
      <c r="SBV299" s="755"/>
      <c r="SBW299" s="755"/>
      <c r="SBX299" s="755"/>
      <c r="SBY299" s="755"/>
      <c r="SBZ299" s="755"/>
      <c r="SCA299" s="755"/>
      <c r="SCB299" s="755"/>
      <c r="SCC299" s="755"/>
      <c r="SCD299" s="755"/>
      <c r="SCE299" s="755"/>
      <c r="SCF299" s="755"/>
      <c r="SCG299" s="755"/>
      <c r="SCH299" s="755"/>
      <c r="SCI299" s="755"/>
      <c r="SCJ299" s="755"/>
      <c r="SCK299" s="755"/>
      <c r="SCL299" s="755"/>
      <c r="SCM299" s="755"/>
      <c r="SCN299" s="755"/>
      <c r="SCO299" s="755"/>
      <c r="SCP299" s="755"/>
      <c r="SCQ299" s="755"/>
      <c r="SCR299" s="755"/>
      <c r="SCS299" s="755"/>
      <c r="SCT299" s="755"/>
      <c r="SCU299" s="755"/>
      <c r="SCV299" s="755"/>
      <c r="SCW299" s="755"/>
      <c r="SCX299" s="755"/>
      <c r="SCY299" s="755"/>
      <c r="SCZ299" s="755"/>
      <c r="SDA299" s="755"/>
      <c r="SDB299" s="755"/>
      <c r="SDC299" s="755"/>
      <c r="SDD299" s="755"/>
      <c r="SDE299" s="755"/>
      <c r="SDF299" s="755"/>
      <c r="SDG299" s="755"/>
      <c r="SDH299" s="755"/>
      <c r="SDI299" s="755"/>
      <c r="SDJ299" s="755"/>
      <c r="SDK299" s="755"/>
      <c r="SDL299" s="755"/>
      <c r="SDM299" s="755"/>
      <c r="SDN299" s="755"/>
      <c r="SDO299" s="755"/>
      <c r="SDP299" s="755"/>
      <c r="SDQ299" s="755"/>
      <c r="SDR299" s="755"/>
      <c r="SDS299" s="755"/>
      <c r="SDT299" s="755"/>
      <c r="SDU299" s="755"/>
      <c r="SDV299" s="755"/>
      <c r="SDW299" s="755"/>
      <c r="SDX299" s="755"/>
      <c r="SDY299" s="755"/>
      <c r="SDZ299" s="755"/>
      <c r="SEA299" s="755"/>
      <c r="SEB299" s="755"/>
      <c r="SEC299" s="755"/>
      <c r="SED299" s="755"/>
      <c r="SEE299" s="755"/>
      <c r="SEF299" s="755"/>
      <c r="SEG299" s="755"/>
      <c r="SEH299" s="755"/>
      <c r="SEI299" s="755"/>
      <c r="SEJ299" s="755"/>
      <c r="SEK299" s="755"/>
      <c r="SEL299" s="755"/>
      <c r="SEM299" s="755"/>
      <c r="SEN299" s="755"/>
      <c r="SEO299" s="755"/>
      <c r="SEP299" s="755"/>
      <c r="SEQ299" s="755"/>
      <c r="SER299" s="755"/>
      <c r="SES299" s="755"/>
      <c r="SET299" s="755"/>
      <c r="SEU299" s="755"/>
      <c r="SEV299" s="755"/>
      <c r="SEW299" s="755"/>
      <c r="SEX299" s="755"/>
      <c r="SEY299" s="755"/>
      <c r="SEZ299" s="755"/>
      <c r="SFA299" s="755"/>
      <c r="SFB299" s="755"/>
      <c r="SFC299" s="755"/>
      <c r="SFD299" s="755"/>
      <c r="SFE299" s="755"/>
      <c r="SFF299" s="755"/>
      <c r="SFG299" s="755"/>
      <c r="SFH299" s="755"/>
      <c r="SFI299" s="755"/>
      <c r="SFJ299" s="755"/>
      <c r="SFK299" s="755"/>
      <c r="SFL299" s="755"/>
      <c r="SFM299" s="755"/>
      <c r="SFN299" s="755"/>
      <c r="SFO299" s="755"/>
      <c r="SFP299" s="755"/>
      <c r="SFQ299" s="755"/>
      <c r="SFR299" s="755"/>
      <c r="SFS299" s="755"/>
      <c r="SFT299" s="755"/>
      <c r="SFU299" s="755"/>
      <c r="SFV299" s="755"/>
      <c r="SFW299" s="755"/>
      <c r="SFX299" s="755"/>
      <c r="SFY299" s="755"/>
      <c r="SFZ299" s="755"/>
      <c r="SGA299" s="755"/>
      <c r="SGB299" s="755"/>
      <c r="SGC299" s="755"/>
      <c r="SGD299" s="755"/>
      <c r="SGE299" s="755"/>
      <c r="SGF299" s="755"/>
      <c r="SGG299" s="755"/>
      <c r="SGH299" s="755"/>
      <c r="SGI299" s="755"/>
      <c r="SGJ299" s="755"/>
      <c r="SGK299" s="755"/>
      <c r="SGL299" s="755"/>
      <c r="SGM299" s="755"/>
      <c r="SGN299" s="755"/>
      <c r="SGO299" s="755"/>
      <c r="SGP299" s="755"/>
      <c r="SGQ299" s="755"/>
      <c r="SGR299" s="755"/>
      <c r="SGS299" s="755"/>
      <c r="SGT299" s="755"/>
      <c r="SGU299" s="755"/>
      <c r="SGV299" s="755"/>
      <c r="SGW299" s="755"/>
      <c r="SGX299" s="755"/>
      <c r="SGY299" s="755"/>
      <c r="SGZ299" s="755"/>
      <c r="SHA299" s="755"/>
      <c r="SHB299" s="755"/>
      <c r="SHC299" s="755"/>
      <c r="SHD299" s="755"/>
      <c r="SHE299" s="755"/>
      <c r="SHF299" s="755"/>
      <c r="SHG299" s="755"/>
      <c r="SHH299" s="755"/>
      <c r="SHI299" s="755"/>
      <c r="SHJ299" s="755"/>
      <c r="SHK299" s="755"/>
      <c r="SHL299" s="755"/>
      <c r="SHM299" s="755"/>
      <c r="SHN299" s="755"/>
      <c r="SHO299" s="755"/>
      <c r="SHP299" s="755"/>
      <c r="SHQ299" s="755"/>
      <c r="SHR299" s="755"/>
      <c r="SHS299" s="755"/>
      <c r="SHT299" s="755"/>
      <c r="SHU299" s="755"/>
      <c r="SHV299" s="755"/>
      <c r="SHW299" s="755"/>
      <c r="SHX299" s="755"/>
      <c r="SHY299" s="755"/>
      <c r="SHZ299" s="755"/>
      <c r="SIA299" s="755"/>
      <c r="SIB299" s="755"/>
      <c r="SIC299" s="755"/>
      <c r="SID299" s="755"/>
      <c r="SIE299" s="755"/>
      <c r="SIF299" s="755"/>
      <c r="SIG299" s="755"/>
      <c r="SIH299" s="755"/>
      <c r="SII299" s="755"/>
      <c r="SIJ299" s="755"/>
      <c r="SIK299" s="755"/>
      <c r="SIL299" s="755"/>
      <c r="SIM299" s="755"/>
      <c r="SIN299" s="755"/>
      <c r="SIO299" s="755"/>
      <c r="SIP299" s="755"/>
      <c r="SIQ299" s="755"/>
      <c r="SIR299" s="755"/>
      <c r="SIS299" s="755"/>
      <c r="SIT299" s="755"/>
      <c r="SIU299" s="755"/>
      <c r="SIV299" s="755"/>
      <c r="SIW299" s="755"/>
      <c r="SIX299" s="755"/>
      <c r="SIY299" s="755"/>
      <c r="SIZ299" s="755"/>
      <c r="SJA299" s="755"/>
      <c r="SJB299" s="755"/>
      <c r="SJC299" s="755"/>
      <c r="SJD299" s="755"/>
      <c r="SJE299" s="755"/>
      <c r="SJF299" s="755"/>
      <c r="SJG299" s="755"/>
      <c r="SJH299" s="755"/>
      <c r="SJI299" s="755"/>
      <c r="SJJ299" s="755"/>
      <c r="SJK299" s="755"/>
      <c r="SJL299" s="755"/>
      <c r="SJM299" s="755"/>
      <c r="SJN299" s="755"/>
      <c r="SJO299" s="755"/>
      <c r="SJP299" s="755"/>
      <c r="SJQ299" s="755"/>
      <c r="SJR299" s="755"/>
      <c r="SJS299" s="755"/>
      <c r="SJT299" s="755"/>
      <c r="SJU299" s="755"/>
      <c r="SJV299" s="755"/>
      <c r="SJW299" s="755"/>
      <c r="SJX299" s="755"/>
      <c r="SJY299" s="755"/>
      <c r="SJZ299" s="755"/>
      <c r="SKA299" s="755"/>
      <c r="SKB299" s="755"/>
      <c r="SKC299" s="755"/>
      <c r="SKD299" s="755"/>
      <c r="SKE299" s="755"/>
      <c r="SKF299" s="755"/>
      <c r="SKG299" s="755"/>
      <c r="SKH299" s="755"/>
      <c r="SKI299" s="755"/>
      <c r="SKJ299" s="755"/>
      <c r="SKK299" s="755"/>
      <c r="SKL299" s="755"/>
      <c r="SKM299" s="755"/>
      <c r="SKN299" s="755"/>
      <c r="SKO299" s="755"/>
      <c r="SKP299" s="755"/>
      <c r="SKQ299" s="755"/>
      <c r="SKR299" s="755"/>
      <c r="SKS299" s="755"/>
      <c r="SKT299" s="755"/>
      <c r="SKU299" s="755"/>
      <c r="SKV299" s="755"/>
      <c r="SKW299" s="755"/>
      <c r="SKX299" s="755"/>
      <c r="SKY299" s="755"/>
      <c r="SKZ299" s="755"/>
      <c r="SLA299" s="755"/>
      <c r="SLB299" s="755"/>
      <c r="SLC299" s="755"/>
      <c r="SLD299" s="755"/>
      <c r="SLE299" s="755"/>
      <c r="SLF299" s="755"/>
      <c r="SLG299" s="755"/>
      <c r="SLH299" s="755"/>
      <c r="SLI299" s="755"/>
      <c r="SLJ299" s="755"/>
      <c r="SLK299" s="755"/>
      <c r="SLL299" s="755"/>
      <c r="SLM299" s="755"/>
      <c r="SLN299" s="755"/>
      <c r="SLO299" s="755"/>
      <c r="SLP299" s="755"/>
      <c r="SLQ299" s="755"/>
      <c r="SLR299" s="755"/>
      <c r="SLS299" s="755"/>
      <c r="SLT299" s="755"/>
      <c r="SLU299" s="755"/>
      <c r="SLV299" s="755"/>
      <c r="SLW299" s="755"/>
      <c r="SLX299" s="755"/>
      <c r="SLY299" s="755"/>
      <c r="SLZ299" s="755"/>
      <c r="SMA299" s="755"/>
      <c r="SMB299" s="755"/>
      <c r="SMC299" s="755"/>
      <c r="SMD299" s="755"/>
      <c r="SME299" s="755"/>
      <c r="SMF299" s="755"/>
      <c r="SMG299" s="755"/>
      <c r="SMH299" s="755"/>
      <c r="SMI299" s="755"/>
      <c r="SMJ299" s="755"/>
      <c r="SMK299" s="755"/>
      <c r="SML299" s="755"/>
      <c r="SMM299" s="755"/>
      <c r="SMN299" s="755"/>
      <c r="SMO299" s="755"/>
      <c r="SMP299" s="755"/>
      <c r="SMQ299" s="755"/>
      <c r="SMR299" s="755"/>
      <c r="SMS299" s="755"/>
      <c r="SMT299" s="755"/>
      <c r="SMU299" s="755"/>
      <c r="SMV299" s="755"/>
      <c r="SMW299" s="755"/>
      <c r="SMX299" s="755"/>
      <c r="SMY299" s="755"/>
      <c r="SMZ299" s="755"/>
      <c r="SNA299" s="755"/>
      <c r="SNB299" s="755"/>
      <c r="SNC299" s="755"/>
      <c r="SND299" s="755"/>
      <c r="SNE299" s="755"/>
      <c r="SNF299" s="755"/>
      <c r="SNG299" s="755"/>
      <c r="SNH299" s="755"/>
      <c r="SNI299" s="755"/>
      <c r="SNJ299" s="755"/>
      <c r="SNK299" s="755"/>
      <c r="SNL299" s="755"/>
      <c r="SNM299" s="755"/>
      <c r="SNN299" s="755"/>
      <c r="SNO299" s="755"/>
      <c r="SNP299" s="755"/>
      <c r="SNQ299" s="755"/>
      <c r="SNR299" s="755"/>
      <c r="SNS299" s="755"/>
      <c r="SNT299" s="755"/>
      <c r="SNU299" s="755"/>
      <c r="SNV299" s="755"/>
      <c r="SNW299" s="755"/>
      <c r="SNX299" s="755"/>
      <c r="SNY299" s="755"/>
      <c r="SNZ299" s="755"/>
      <c r="SOA299" s="755"/>
      <c r="SOB299" s="755"/>
      <c r="SOC299" s="755"/>
      <c r="SOD299" s="755"/>
      <c r="SOE299" s="755"/>
      <c r="SOF299" s="755"/>
      <c r="SOG299" s="755"/>
      <c r="SOH299" s="755"/>
      <c r="SOI299" s="755"/>
      <c r="SOJ299" s="755"/>
      <c r="SOK299" s="755"/>
      <c r="SOL299" s="755"/>
      <c r="SOM299" s="755"/>
      <c r="SON299" s="755"/>
      <c r="SOO299" s="755"/>
      <c r="SOP299" s="755"/>
      <c r="SOQ299" s="755"/>
      <c r="SOR299" s="755"/>
      <c r="SOS299" s="755"/>
      <c r="SOT299" s="755"/>
      <c r="SOU299" s="755"/>
      <c r="SOV299" s="755"/>
      <c r="SOW299" s="755"/>
      <c r="SOX299" s="755"/>
      <c r="SOY299" s="755"/>
      <c r="SOZ299" s="755"/>
      <c r="SPA299" s="755"/>
      <c r="SPB299" s="755"/>
      <c r="SPC299" s="755"/>
      <c r="SPD299" s="755"/>
      <c r="SPE299" s="755"/>
      <c r="SPF299" s="755"/>
      <c r="SPG299" s="755"/>
      <c r="SPH299" s="755"/>
      <c r="SPI299" s="755"/>
      <c r="SPJ299" s="755"/>
      <c r="SPK299" s="755"/>
      <c r="SPL299" s="755"/>
      <c r="SPM299" s="755"/>
      <c r="SPN299" s="755"/>
      <c r="SPO299" s="755"/>
      <c r="SPP299" s="755"/>
      <c r="SPQ299" s="755"/>
      <c r="SPR299" s="755"/>
      <c r="SPS299" s="755"/>
      <c r="SPT299" s="755"/>
      <c r="SPU299" s="755"/>
      <c r="SPV299" s="755"/>
      <c r="SPW299" s="755"/>
      <c r="SPX299" s="755"/>
      <c r="SPY299" s="755"/>
      <c r="SPZ299" s="755"/>
      <c r="SQA299" s="755"/>
      <c r="SQB299" s="755"/>
      <c r="SQC299" s="755"/>
      <c r="SQD299" s="755"/>
      <c r="SQE299" s="755"/>
      <c r="SQF299" s="755"/>
      <c r="SQG299" s="755"/>
      <c r="SQH299" s="755"/>
      <c r="SQI299" s="755"/>
      <c r="SQJ299" s="755"/>
      <c r="SQK299" s="755"/>
      <c r="SQL299" s="755"/>
      <c r="SQM299" s="755"/>
      <c r="SQN299" s="755"/>
      <c r="SQO299" s="755"/>
      <c r="SQP299" s="755"/>
      <c r="SQQ299" s="755"/>
      <c r="SQR299" s="755"/>
      <c r="SQS299" s="755"/>
      <c r="SQT299" s="755"/>
      <c r="SQU299" s="755"/>
      <c r="SQV299" s="755"/>
      <c r="SQW299" s="755"/>
      <c r="SQX299" s="755"/>
      <c r="SQY299" s="755"/>
      <c r="SQZ299" s="755"/>
      <c r="SRA299" s="755"/>
      <c r="SRB299" s="755"/>
      <c r="SRC299" s="755"/>
      <c r="SRD299" s="755"/>
      <c r="SRE299" s="755"/>
      <c r="SRF299" s="755"/>
      <c r="SRG299" s="755"/>
      <c r="SRH299" s="755"/>
      <c r="SRI299" s="755"/>
      <c r="SRJ299" s="755"/>
      <c r="SRK299" s="755"/>
      <c r="SRL299" s="755"/>
      <c r="SRM299" s="755"/>
      <c r="SRN299" s="755"/>
      <c r="SRO299" s="755"/>
      <c r="SRP299" s="755"/>
      <c r="SRQ299" s="755"/>
      <c r="SRR299" s="755"/>
      <c r="SRS299" s="755"/>
      <c r="SRT299" s="755"/>
      <c r="SRU299" s="755"/>
      <c r="SRV299" s="755"/>
      <c r="SRW299" s="755"/>
      <c r="SRX299" s="755"/>
      <c r="SRY299" s="755"/>
      <c r="SRZ299" s="755"/>
      <c r="SSA299" s="755"/>
      <c r="SSB299" s="755"/>
      <c r="SSC299" s="755"/>
      <c r="SSD299" s="755"/>
      <c r="SSE299" s="755"/>
      <c r="SSF299" s="755"/>
      <c r="SSG299" s="755"/>
      <c r="SSH299" s="755"/>
      <c r="SSI299" s="755"/>
      <c r="SSJ299" s="755"/>
      <c r="SSK299" s="755"/>
      <c r="SSL299" s="755"/>
      <c r="SSM299" s="755"/>
      <c r="SSN299" s="755"/>
      <c r="SSO299" s="755"/>
      <c r="SSP299" s="755"/>
      <c r="SSQ299" s="755"/>
      <c r="SSR299" s="755"/>
      <c r="SSS299" s="755"/>
      <c r="SST299" s="755"/>
      <c r="SSU299" s="755"/>
      <c r="SSV299" s="755"/>
      <c r="SSW299" s="755"/>
      <c r="SSX299" s="755"/>
      <c r="SSY299" s="755"/>
      <c r="SSZ299" s="755"/>
      <c r="STA299" s="755"/>
      <c r="STB299" s="755"/>
      <c r="STC299" s="755"/>
      <c r="STD299" s="755"/>
      <c r="STE299" s="755"/>
      <c r="STF299" s="755"/>
      <c r="STG299" s="755"/>
      <c r="STH299" s="755"/>
      <c r="STI299" s="755"/>
      <c r="STJ299" s="755"/>
      <c r="STK299" s="755"/>
      <c r="STL299" s="755"/>
      <c r="STM299" s="755"/>
      <c r="STN299" s="755"/>
      <c r="STO299" s="755"/>
      <c r="STP299" s="755"/>
      <c r="STQ299" s="755"/>
      <c r="STR299" s="755"/>
      <c r="STS299" s="755"/>
      <c r="STT299" s="755"/>
      <c r="STU299" s="755"/>
      <c r="STV299" s="755"/>
      <c r="STW299" s="755"/>
      <c r="STX299" s="755"/>
      <c r="STY299" s="755"/>
      <c r="STZ299" s="755"/>
      <c r="SUA299" s="755"/>
      <c r="SUB299" s="755"/>
      <c r="SUC299" s="755"/>
      <c r="SUD299" s="755"/>
      <c r="SUE299" s="755"/>
      <c r="SUF299" s="755"/>
      <c r="SUG299" s="755"/>
      <c r="SUH299" s="755"/>
      <c r="SUI299" s="755"/>
      <c r="SUJ299" s="755"/>
      <c r="SUK299" s="755"/>
      <c r="SUL299" s="755"/>
      <c r="SUM299" s="755"/>
      <c r="SUN299" s="755"/>
      <c r="SUO299" s="755"/>
      <c r="SUP299" s="755"/>
      <c r="SUQ299" s="755"/>
      <c r="SUR299" s="755"/>
      <c r="SUS299" s="755"/>
      <c r="SUT299" s="755"/>
      <c r="SUU299" s="755"/>
      <c r="SUV299" s="755"/>
      <c r="SUW299" s="755"/>
      <c r="SUX299" s="755"/>
      <c r="SUY299" s="755"/>
      <c r="SUZ299" s="755"/>
      <c r="SVA299" s="755"/>
      <c r="SVB299" s="755"/>
      <c r="SVC299" s="755"/>
      <c r="SVD299" s="755"/>
      <c r="SVE299" s="755"/>
      <c r="SVF299" s="755"/>
      <c r="SVG299" s="755"/>
      <c r="SVH299" s="755"/>
      <c r="SVI299" s="755"/>
      <c r="SVJ299" s="755"/>
      <c r="SVK299" s="755"/>
      <c r="SVL299" s="755"/>
      <c r="SVM299" s="755"/>
      <c r="SVN299" s="755"/>
      <c r="SVO299" s="755"/>
      <c r="SVP299" s="755"/>
      <c r="SVQ299" s="755"/>
      <c r="SVR299" s="755"/>
      <c r="SVS299" s="755"/>
      <c r="SVT299" s="755"/>
      <c r="SVU299" s="755"/>
      <c r="SVV299" s="755"/>
      <c r="SVW299" s="755"/>
      <c r="SVX299" s="755"/>
      <c r="SVY299" s="755"/>
      <c r="SVZ299" s="755"/>
      <c r="SWA299" s="755"/>
      <c r="SWB299" s="755"/>
      <c r="SWC299" s="755"/>
      <c r="SWD299" s="755"/>
      <c r="SWE299" s="755"/>
      <c r="SWF299" s="755"/>
      <c r="SWG299" s="755"/>
      <c r="SWH299" s="755"/>
      <c r="SWI299" s="755"/>
      <c r="SWJ299" s="755"/>
      <c r="SWK299" s="755"/>
      <c r="SWL299" s="755"/>
      <c r="SWM299" s="755"/>
      <c r="SWN299" s="755"/>
      <c r="SWO299" s="755"/>
      <c r="SWP299" s="755"/>
      <c r="SWQ299" s="755"/>
      <c r="SWR299" s="755"/>
      <c r="SWS299" s="755"/>
      <c r="SWT299" s="755"/>
      <c r="SWU299" s="755"/>
      <c r="SWV299" s="755"/>
      <c r="SWW299" s="755"/>
      <c r="SWX299" s="755"/>
      <c r="SWY299" s="755"/>
      <c r="SWZ299" s="755"/>
      <c r="SXA299" s="755"/>
      <c r="SXB299" s="755"/>
      <c r="SXC299" s="755"/>
      <c r="SXD299" s="755"/>
      <c r="SXE299" s="755"/>
      <c r="SXF299" s="755"/>
      <c r="SXG299" s="755"/>
      <c r="SXH299" s="755"/>
      <c r="SXI299" s="755"/>
      <c r="SXJ299" s="755"/>
      <c r="SXK299" s="755"/>
      <c r="SXL299" s="755"/>
      <c r="SXM299" s="755"/>
      <c r="SXN299" s="755"/>
      <c r="SXO299" s="755"/>
      <c r="SXP299" s="755"/>
      <c r="SXQ299" s="755"/>
      <c r="SXR299" s="755"/>
      <c r="SXS299" s="755"/>
      <c r="SXT299" s="755"/>
      <c r="SXU299" s="755"/>
      <c r="SXV299" s="755"/>
      <c r="SXW299" s="755"/>
      <c r="SXX299" s="755"/>
      <c r="SXY299" s="755"/>
      <c r="SXZ299" s="755"/>
      <c r="SYA299" s="755"/>
      <c r="SYB299" s="755"/>
      <c r="SYC299" s="755"/>
      <c r="SYD299" s="755"/>
      <c r="SYE299" s="755"/>
      <c r="SYF299" s="755"/>
      <c r="SYG299" s="755"/>
      <c r="SYH299" s="755"/>
      <c r="SYI299" s="755"/>
      <c r="SYJ299" s="755"/>
      <c r="SYK299" s="755"/>
      <c r="SYL299" s="755"/>
      <c r="SYM299" s="755"/>
      <c r="SYN299" s="755"/>
      <c r="SYO299" s="755"/>
      <c r="SYP299" s="755"/>
      <c r="SYQ299" s="755"/>
      <c r="SYR299" s="755"/>
      <c r="SYS299" s="755"/>
      <c r="SYT299" s="755"/>
      <c r="SYU299" s="755"/>
      <c r="SYV299" s="755"/>
      <c r="SYW299" s="755"/>
      <c r="SYX299" s="755"/>
      <c r="SYY299" s="755"/>
      <c r="SYZ299" s="755"/>
      <c r="SZA299" s="755"/>
      <c r="SZB299" s="755"/>
      <c r="SZC299" s="755"/>
      <c r="SZD299" s="755"/>
      <c r="SZE299" s="755"/>
      <c r="SZF299" s="755"/>
      <c r="SZG299" s="755"/>
      <c r="SZH299" s="755"/>
      <c r="SZI299" s="755"/>
      <c r="SZJ299" s="755"/>
      <c r="SZK299" s="755"/>
      <c r="SZL299" s="755"/>
      <c r="SZM299" s="755"/>
      <c r="SZN299" s="755"/>
      <c r="SZO299" s="755"/>
      <c r="SZP299" s="755"/>
      <c r="SZQ299" s="755"/>
      <c r="SZR299" s="755"/>
      <c r="SZS299" s="755"/>
      <c r="SZT299" s="755"/>
      <c r="SZU299" s="755"/>
      <c r="SZV299" s="755"/>
      <c r="SZW299" s="755"/>
      <c r="SZX299" s="755"/>
      <c r="SZY299" s="755"/>
      <c r="SZZ299" s="755"/>
      <c r="TAA299" s="755"/>
      <c r="TAB299" s="755"/>
      <c r="TAC299" s="755"/>
      <c r="TAD299" s="755"/>
      <c r="TAE299" s="755"/>
      <c r="TAF299" s="755"/>
      <c r="TAG299" s="755"/>
      <c r="TAH299" s="755"/>
      <c r="TAI299" s="755"/>
      <c r="TAJ299" s="755"/>
      <c r="TAK299" s="755"/>
      <c r="TAL299" s="755"/>
      <c r="TAM299" s="755"/>
      <c r="TAN299" s="755"/>
      <c r="TAO299" s="755"/>
      <c r="TAP299" s="755"/>
      <c r="TAQ299" s="755"/>
      <c r="TAR299" s="755"/>
      <c r="TAS299" s="755"/>
      <c r="TAT299" s="755"/>
      <c r="TAU299" s="755"/>
      <c r="TAV299" s="755"/>
      <c r="TAW299" s="755"/>
      <c r="TAX299" s="755"/>
      <c r="TAY299" s="755"/>
      <c r="TAZ299" s="755"/>
      <c r="TBA299" s="755"/>
      <c r="TBB299" s="755"/>
      <c r="TBC299" s="755"/>
      <c r="TBD299" s="755"/>
      <c r="TBE299" s="755"/>
      <c r="TBF299" s="755"/>
      <c r="TBG299" s="755"/>
      <c r="TBH299" s="755"/>
      <c r="TBI299" s="755"/>
      <c r="TBJ299" s="755"/>
      <c r="TBK299" s="755"/>
      <c r="TBL299" s="755"/>
      <c r="TBM299" s="755"/>
      <c r="TBN299" s="755"/>
      <c r="TBO299" s="755"/>
      <c r="TBP299" s="755"/>
      <c r="TBQ299" s="755"/>
      <c r="TBR299" s="755"/>
      <c r="TBS299" s="755"/>
      <c r="TBT299" s="755"/>
      <c r="TBU299" s="755"/>
      <c r="TBV299" s="755"/>
      <c r="TBW299" s="755"/>
      <c r="TBX299" s="755"/>
      <c r="TBY299" s="755"/>
      <c r="TBZ299" s="755"/>
      <c r="TCA299" s="755"/>
      <c r="TCB299" s="755"/>
      <c r="TCC299" s="755"/>
      <c r="TCD299" s="755"/>
      <c r="TCE299" s="755"/>
      <c r="TCF299" s="755"/>
      <c r="TCG299" s="755"/>
      <c r="TCH299" s="755"/>
      <c r="TCI299" s="755"/>
      <c r="TCJ299" s="755"/>
      <c r="TCK299" s="755"/>
      <c r="TCL299" s="755"/>
      <c r="TCM299" s="755"/>
      <c r="TCN299" s="755"/>
      <c r="TCO299" s="755"/>
      <c r="TCP299" s="755"/>
      <c r="TCQ299" s="755"/>
      <c r="TCR299" s="755"/>
      <c r="TCS299" s="755"/>
      <c r="TCT299" s="755"/>
      <c r="TCU299" s="755"/>
      <c r="TCV299" s="755"/>
      <c r="TCW299" s="755"/>
      <c r="TCX299" s="755"/>
      <c r="TCY299" s="755"/>
      <c r="TCZ299" s="755"/>
      <c r="TDA299" s="755"/>
      <c r="TDB299" s="755"/>
      <c r="TDC299" s="755"/>
      <c r="TDD299" s="755"/>
      <c r="TDE299" s="755"/>
      <c r="TDF299" s="755"/>
      <c r="TDG299" s="755"/>
      <c r="TDH299" s="755"/>
      <c r="TDI299" s="755"/>
      <c r="TDJ299" s="755"/>
      <c r="TDK299" s="755"/>
      <c r="TDL299" s="755"/>
      <c r="TDM299" s="755"/>
      <c r="TDN299" s="755"/>
      <c r="TDO299" s="755"/>
      <c r="TDP299" s="755"/>
      <c r="TDQ299" s="755"/>
      <c r="TDR299" s="755"/>
      <c r="TDS299" s="755"/>
      <c r="TDT299" s="755"/>
      <c r="TDU299" s="755"/>
      <c r="TDV299" s="755"/>
      <c r="TDW299" s="755"/>
      <c r="TDX299" s="755"/>
      <c r="TDY299" s="755"/>
      <c r="TDZ299" s="755"/>
      <c r="TEA299" s="755"/>
      <c r="TEB299" s="755"/>
      <c r="TEC299" s="755"/>
      <c r="TED299" s="755"/>
      <c r="TEE299" s="755"/>
      <c r="TEF299" s="755"/>
      <c r="TEG299" s="755"/>
      <c r="TEH299" s="755"/>
      <c r="TEI299" s="755"/>
      <c r="TEJ299" s="755"/>
      <c r="TEK299" s="755"/>
      <c r="TEL299" s="755"/>
      <c r="TEM299" s="755"/>
      <c r="TEN299" s="755"/>
      <c r="TEO299" s="755"/>
      <c r="TEP299" s="755"/>
      <c r="TEQ299" s="755"/>
      <c r="TER299" s="755"/>
      <c r="TES299" s="755"/>
      <c r="TET299" s="755"/>
      <c r="TEU299" s="755"/>
      <c r="TEV299" s="755"/>
      <c r="TEW299" s="755"/>
      <c r="TEX299" s="755"/>
      <c r="TEY299" s="755"/>
      <c r="TEZ299" s="755"/>
      <c r="TFA299" s="755"/>
      <c r="TFB299" s="755"/>
      <c r="TFC299" s="755"/>
      <c r="TFD299" s="755"/>
      <c r="TFE299" s="755"/>
      <c r="TFF299" s="755"/>
      <c r="TFG299" s="755"/>
      <c r="TFH299" s="755"/>
      <c r="TFI299" s="755"/>
      <c r="TFJ299" s="755"/>
      <c r="TFK299" s="755"/>
      <c r="TFL299" s="755"/>
      <c r="TFM299" s="755"/>
      <c r="TFN299" s="755"/>
      <c r="TFO299" s="755"/>
      <c r="TFP299" s="755"/>
      <c r="TFQ299" s="755"/>
      <c r="TFR299" s="755"/>
      <c r="TFS299" s="755"/>
      <c r="TFT299" s="755"/>
      <c r="TFU299" s="755"/>
      <c r="TFV299" s="755"/>
      <c r="TFW299" s="755"/>
      <c r="TFX299" s="755"/>
      <c r="TFY299" s="755"/>
      <c r="TFZ299" s="755"/>
      <c r="TGA299" s="755"/>
      <c r="TGB299" s="755"/>
      <c r="TGC299" s="755"/>
      <c r="TGD299" s="755"/>
      <c r="TGE299" s="755"/>
      <c r="TGF299" s="755"/>
      <c r="TGG299" s="755"/>
      <c r="TGH299" s="755"/>
      <c r="TGI299" s="755"/>
      <c r="TGJ299" s="755"/>
      <c r="TGK299" s="755"/>
      <c r="TGL299" s="755"/>
      <c r="TGM299" s="755"/>
      <c r="TGN299" s="755"/>
      <c r="TGO299" s="755"/>
      <c r="TGP299" s="755"/>
      <c r="TGQ299" s="755"/>
      <c r="TGR299" s="755"/>
      <c r="TGS299" s="755"/>
      <c r="TGT299" s="755"/>
      <c r="TGU299" s="755"/>
      <c r="TGV299" s="755"/>
      <c r="TGW299" s="755"/>
      <c r="TGX299" s="755"/>
      <c r="TGY299" s="755"/>
      <c r="TGZ299" s="755"/>
      <c r="THA299" s="755"/>
      <c r="THB299" s="755"/>
      <c r="THC299" s="755"/>
      <c r="THD299" s="755"/>
      <c r="THE299" s="755"/>
      <c r="THF299" s="755"/>
      <c r="THG299" s="755"/>
      <c r="THH299" s="755"/>
      <c r="THI299" s="755"/>
      <c r="THJ299" s="755"/>
      <c r="THK299" s="755"/>
      <c r="THL299" s="755"/>
      <c r="THM299" s="755"/>
      <c r="THN299" s="755"/>
      <c r="THO299" s="755"/>
      <c r="THP299" s="755"/>
      <c r="THQ299" s="755"/>
      <c r="THR299" s="755"/>
      <c r="THS299" s="755"/>
      <c r="THT299" s="755"/>
      <c r="THU299" s="755"/>
      <c r="THV299" s="755"/>
      <c r="THW299" s="755"/>
      <c r="THX299" s="755"/>
      <c r="THY299" s="755"/>
      <c r="THZ299" s="755"/>
      <c r="TIA299" s="755"/>
      <c r="TIB299" s="755"/>
      <c r="TIC299" s="755"/>
      <c r="TID299" s="755"/>
      <c r="TIE299" s="755"/>
      <c r="TIF299" s="755"/>
      <c r="TIG299" s="755"/>
      <c r="TIH299" s="755"/>
      <c r="TII299" s="755"/>
      <c r="TIJ299" s="755"/>
      <c r="TIK299" s="755"/>
      <c r="TIL299" s="755"/>
      <c r="TIM299" s="755"/>
      <c r="TIN299" s="755"/>
      <c r="TIO299" s="755"/>
      <c r="TIP299" s="755"/>
      <c r="TIQ299" s="755"/>
      <c r="TIR299" s="755"/>
      <c r="TIS299" s="755"/>
      <c r="TIT299" s="755"/>
      <c r="TIU299" s="755"/>
      <c r="TIV299" s="755"/>
      <c r="TIW299" s="755"/>
      <c r="TIX299" s="755"/>
      <c r="TIY299" s="755"/>
      <c r="TIZ299" s="755"/>
      <c r="TJA299" s="755"/>
      <c r="TJB299" s="755"/>
      <c r="TJC299" s="755"/>
      <c r="TJD299" s="755"/>
      <c r="TJE299" s="755"/>
      <c r="TJF299" s="755"/>
      <c r="TJG299" s="755"/>
      <c r="TJH299" s="755"/>
      <c r="TJI299" s="755"/>
      <c r="TJJ299" s="755"/>
      <c r="TJK299" s="755"/>
      <c r="TJL299" s="755"/>
      <c r="TJM299" s="755"/>
      <c r="TJN299" s="755"/>
      <c r="TJO299" s="755"/>
      <c r="TJP299" s="755"/>
      <c r="TJQ299" s="755"/>
      <c r="TJR299" s="755"/>
      <c r="TJS299" s="755"/>
      <c r="TJT299" s="755"/>
      <c r="TJU299" s="755"/>
      <c r="TJV299" s="755"/>
      <c r="TJW299" s="755"/>
      <c r="TJX299" s="755"/>
      <c r="TJY299" s="755"/>
      <c r="TJZ299" s="755"/>
      <c r="TKA299" s="755"/>
      <c r="TKB299" s="755"/>
      <c r="TKC299" s="755"/>
      <c r="TKD299" s="755"/>
      <c r="TKE299" s="755"/>
      <c r="TKF299" s="755"/>
      <c r="TKG299" s="755"/>
      <c r="TKH299" s="755"/>
      <c r="TKI299" s="755"/>
      <c r="TKJ299" s="755"/>
      <c r="TKK299" s="755"/>
      <c r="TKL299" s="755"/>
      <c r="TKM299" s="755"/>
      <c r="TKN299" s="755"/>
      <c r="TKO299" s="755"/>
      <c r="TKP299" s="755"/>
      <c r="TKQ299" s="755"/>
      <c r="TKR299" s="755"/>
      <c r="TKS299" s="755"/>
      <c r="TKT299" s="755"/>
      <c r="TKU299" s="755"/>
      <c r="TKV299" s="755"/>
      <c r="TKW299" s="755"/>
      <c r="TKX299" s="755"/>
      <c r="TKY299" s="755"/>
      <c r="TKZ299" s="755"/>
      <c r="TLA299" s="755"/>
      <c r="TLB299" s="755"/>
      <c r="TLC299" s="755"/>
      <c r="TLD299" s="755"/>
      <c r="TLE299" s="755"/>
      <c r="TLF299" s="755"/>
      <c r="TLG299" s="755"/>
      <c r="TLH299" s="755"/>
      <c r="TLI299" s="755"/>
      <c r="TLJ299" s="755"/>
      <c r="TLK299" s="755"/>
      <c r="TLL299" s="755"/>
      <c r="TLM299" s="755"/>
      <c r="TLN299" s="755"/>
      <c r="TLO299" s="755"/>
      <c r="TLP299" s="755"/>
      <c r="TLQ299" s="755"/>
      <c r="TLR299" s="755"/>
      <c r="TLS299" s="755"/>
      <c r="TLT299" s="755"/>
      <c r="TLU299" s="755"/>
      <c r="TLV299" s="755"/>
      <c r="TLW299" s="755"/>
      <c r="TLX299" s="755"/>
      <c r="TLY299" s="755"/>
      <c r="TLZ299" s="755"/>
      <c r="TMA299" s="755"/>
      <c r="TMB299" s="755"/>
      <c r="TMC299" s="755"/>
      <c r="TMD299" s="755"/>
      <c r="TME299" s="755"/>
      <c r="TMF299" s="755"/>
      <c r="TMG299" s="755"/>
      <c r="TMH299" s="755"/>
      <c r="TMI299" s="755"/>
      <c r="TMJ299" s="755"/>
      <c r="TMK299" s="755"/>
      <c r="TML299" s="755"/>
      <c r="TMM299" s="755"/>
      <c r="TMN299" s="755"/>
      <c r="TMO299" s="755"/>
      <c r="TMP299" s="755"/>
      <c r="TMQ299" s="755"/>
      <c r="TMR299" s="755"/>
      <c r="TMS299" s="755"/>
      <c r="TMT299" s="755"/>
      <c r="TMU299" s="755"/>
      <c r="TMV299" s="755"/>
      <c r="TMW299" s="755"/>
      <c r="TMX299" s="755"/>
      <c r="TMY299" s="755"/>
      <c r="TMZ299" s="755"/>
      <c r="TNA299" s="755"/>
      <c r="TNB299" s="755"/>
      <c r="TNC299" s="755"/>
      <c r="TND299" s="755"/>
      <c r="TNE299" s="755"/>
      <c r="TNF299" s="755"/>
      <c r="TNG299" s="755"/>
      <c r="TNH299" s="755"/>
      <c r="TNI299" s="755"/>
      <c r="TNJ299" s="755"/>
      <c r="TNK299" s="755"/>
      <c r="TNL299" s="755"/>
      <c r="TNM299" s="755"/>
      <c r="TNN299" s="755"/>
      <c r="TNO299" s="755"/>
      <c r="TNP299" s="755"/>
      <c r="TNQ299" s="755"/>
      <c r="TNR299" s="755"/>
      <c r="TNS299" s="755"/>
      <c r="TNT299" s="755"/>
      <c r="TNU299" s="755"/>
      <c r="TNV299" s="755"/>
      <c r="TNW299" s="755"/>
      <c r="TNX299" s="755"/>
      <c r="TNY299" s="755"/>
      <c r="TNZ299" s="755"/>
      <c r="TOA299" s="755"/>
      <c r="TOB299" s="755"/>
      <c r="TOC299" s="755"/>
      <c r="TOD299" s="755"/>
      <c r="TOE299" s="755"/>
      <c r="TOF299" s="755"/>
      <c r="TOG299" s="755"/>
      <c r="TOH299" s="755"/>
      <c r="TOI299" s="755"/>
      <c r="TOJ299" s="755"/>
      <c r="TOK299" s="755"/>
      <c r="TOL299" s="755"/>
      <c r="TOM299" s="755"/>
      <c r="TON299" s="755"/>
      <c r="TOO299" s="755"/>
      <c r="TOP299" s="755"/>
      <c r="TOQ299" s="755"/>
      <c r="TOR299" s="755"/>
      <c r="TOS299" s="755"/>
      <c r="TOT299" s="755"/>
      <c r="TOU299" s="755"/>
      <c r="TOV299" s="755"/>
      <c r="TOW299" s="755"/>
      <c r="TOX299" s="755"/>
      <c r="TOY299" s="755"/>
      <c r="TOZ299" s="755"/>
      <c r="TPA299" s="755"/>
      <c r="TPB299" s="755"/>
      <c r="TPC299" s="755"/>
      <c r="TPD299" s="755"/>
      <c r="TPE299" s="755"/>
      <c r="TPF299" s="755"/>
      <c r="TPG299" s="755"/>
      <c r="TPH299" s="755"/>
      <c r="TPI299" s="755"/>
      <c r="TPJ299" s="755"/>
      <c r="TPK299" s="755"/>
      <c r="TPL299" s="755"/>
      <c r="TPM299" s="755"/>
      <c r="TPN299" s="755"/>
      <c r="TPO299" s="755"/>
      <c r="TPP299" s="755"/>
      <c r="TPQ299" s="755"/>
      <c r="TPR299" s="755"/>
      <c r="TPS299" s="755"/>
      <c r="TPT299" s="755"/>
      <c r="TPU299" s="755"/>
      <c r="TPV299" s="755"/>
      <c r="TPW299" s="755"/>
      <c r="TPX299" s="755"/>
      <c r="TPY299" s="755"/>
      <c r="TPZ299" s="755"/>
      <c r="TQA299" s="755"/>
      <c r="TQB299" s="755"/>
      <c r="TQC299" s="755"/>
      <c r="TQD299" s="755"/>
      <c r="TQE299" s="755"/>
      <c r="TQF299" s="755"/>
      <c r="TQG299" s="755"/>
      <c r="TQH299" s="755"/>
      <c r="TQI299" s="755"/>
      <c r="TQJ299" s="755"/>
      <c r="TQK299" s="755"/>
      <c r="TQL299" s="755"/>
      <c r="TQM299" s="755"/>
      <c r="TQN299" s="755"/>
      <c r="TQO299" s="755"/>
      <c r="TQP299" s="755"/>
      <c r="TQQ299" s="755"/>
      <c r="TQR299" s="755"/>
      <c r="TQS299" s="755"/>
      <c r="TQT299" s="755"/>
      <c r="TQU299" s="755"/>
      <c r="TQV299" s="755"/>
      <c r="TQW299" s="755"/>
      <c r="TQX299" s="755"/>
      <c r="TQY299" s="755"/>
      <c r="TQZ299" s="755"/>
      <c r="TRA299" s="755"/>
      <c r="TRB299" s="755"/>
      <c r="TRC299" s="755"/>
      <c r="TRD299" s="755"/>
      <c r="TRE299" s="755"/>
      <c r="TRF299" s="755"/>
      <c r="TRG299" s="755"/>
      <c r="TRH299" s="755"/>
      <c r="TRI299" s="755"/>
      <c r="TRJ299" s="755"/>
      <c r="TRK299" s="755"/>
      <c r="TRL299" s="755"/>
      <c r="TRM299" s="755"/>
      <c r="TRN299" s="755"/>
      <c r="TRO299" s="755"/>
      <c r="TRP299" s="755"/>
      <c r="TRQ299" s="755"/>
      <c r="TRR299" s="755"/>
      <c r="TRS299" s="755"/>
      <c r="TRT299" s="755"/>
      <c r="TRU299" s="755"/>
      <c r="TRV299" s="755"/>
      <c r="TRW299" s="755"/>
      <c r="TRX299" s="755"/>
      <c r="TRY299" s="755"/>
      <c r="TRZ299" s="755"/>
      <c r="TSA299" s="755"/>
      <c r="TSB299" s="755"/>
      <c r="TSC299" s="755"/>
      <c r="TSD299" s="755"/>
      <c r="TSE299" s="755"/>
      <c r="TSF299" s="755"/>
      <c r="TSG299" s="755"/>
      <c r="TSH299" s="755"/>
      <c r="TSI299" s="755"/>
      <c r="TSJ299" s="755"/>
      <c r="TSK299" s="755"/>
      <c r="TSL299" s="755"/>
      <c r="TSM299" s="755"/>
      <c r="TSN299" s="755"/>
      <c r="TSO299" s="755"/>
      <c r="TSP299" s="755"/>
      <c r="TSQ299" s="755"/>
      <c r="TSR299" s="755"/>
      <c r="TSS299" s="755"/>
      <c r="TST299" s="755"/>
      <c r="TSU299" s="755"/>
      <c r="TSV299" s="755"/>
      <c r="TSW299" s="755"/>
      <c r="TSX299" s="755"/>
      <c r="TSY299" s="755"/>
      <c r="TSZ299" s="755"/>
      <c r="TTA299" s="755"/>
      <c r="TTB299" s="755"/>
      <c r="TTC299" s="755"/>
      <c r="TTD299" s="755"/>
      <c r="TTE299" s="755"/>
      <c r="TTF299" s="755"/>
      <c r="TTG299" s="755"/>
      <c r="TTH299" s="755"/>
      <c r="TTI299" s="755"/>
      <c r="TTJ299" s="755"/>
      <c r="TTK299" s="755"/>
      <c r="TTL299" s="755"/>
      <c r="TTM299" s="755"/>
      <c r="TTN299" s="755"/>
      <c r="TTO299" s="755"/>
      <c r="TTP299" s="755"/>
      <c r="TTQ299" s="755"/>
      <c r="TTR299" s="755"/>
      <c r="TTS299" s="755"/>
      <c r="TTT299" s="755"/>
      <c r="TTU299" s="755"/>
      <c r="TTV299" s="755"/>
      <c r="TTW299" s="755"/>
      <c r="TTX299" s="755"/>
      <c r="TTY299" s="755"/>
      <c r="TTZ299" s="755"/>
      <c r="TUA299" s="755"/>
      <c r="TUB299" s="755"/>
      <c r="TUC299" s="755"/>
      <c r="TUD299" s="755"/>
      <c r="TUE299" s="755"/>
      <c r="TUF299" s="755"/>
      <c r="TUG299" s="755"/>
      <c r="TUH299" s="755"/>
      <c r="TUI299" s="755"/>
      <c r="TUJ299" s="755"/>
      <c r="TUK299" s="755"/>
      <c r="TUL299" s="755"/>
      <c r="TUM299" s="755"/>
      <c r="TUN299" s="755"/>
      <c r="TUO299" s="755"/>
      <c r="TUP299" s="755"/>
      <c r="TUQ299" s="755"/>
      <c r="TUR299" s="755"/>
      <c r="TUS299" s="755"/>
      <c r="TUT299" s="755"/>
      <c r="TUU299" s="755"/>
      <c r="TUV299" s="755"/>
      <c r="TUW299" s="755"/>
      <c r="TUX299" s="755"/>
      <c r="TUY299" s="755"/>
      <c r="TUZ299" s="755"/>
      <c r="TVA299" s="755"/>
      <c r="TVB299" s="755"/>
      <c r="TVC299" s="755"/>
      <c r="TVD299" s="755"/>
      <c r="TVE299" s="755"/>
      <c r="TVF299" s="755"/>
      <c r="TVG299" s="755"/>
      <c r="TVH299" s="755"/>
      <c r="TVI299" s="755"/>
      <c r="TVJ299" s="755"/>
      <c r="TVK299" s="755"/>
      <c r="TVL299" s="755"/>
      <c r="TVM299" s="755"/>
      <c r="TVN299" s="755"/>
      <c r="TVO299" s="755"/>
      <c r="TVP299" s="755"/>
      <c r="TVQ299" s="755"/>
      <c r="TVR299" s="755"/>
      <c r="TVS299" s="755"/>
      <c r="TVT299" s="755"/>
      <c r="TVU299" s="755"/>
      <c r="TVV299" s="755"/>
      <c r="TVW299" s="755"/>
      <c r="TVX299" s="755"/>
      <c r="TVY299" s="755"/>
      <c r="TVZ299" s="755"/>
      <c r="TWA299" s="755"/>
      <c r="TWB299" s="755"/>
      <c r="TWC299" s="755"/>
      <c r="TWD299" s="755"/>
      <c r="TWE299" s="755"/>
      <c r="TWF299" s="755"/>
      <c r="TWG299" s="755"/>
      <c r="TWH299" s="755"/>
      <c r="TWI299" s="755"/>
      <c r="TWJ299" s="755"/>
      <c r="TWK299" s="755"/>
      <c r="TWL299" s="755"/>
      <c r="TWM299" s="755"/>
      <c r="TWN299" s="755"/>
      <c r="TWO299" s="755"/>
      <c r="TWP299" s="755"/>
      <c r="TWQ299" s="755"/>
      <c r="TWR299" s="755"/>
      <c r="TWS299" s="755"/>
      <c r="TWT299" s="755"/>
      <c r="TWU299" s="755"/>
      <c r="TWV299" s="755"/>
      <c r="TWW299" s="755"/>
      <c r="TWX299" s="755"/>
      <c r="TWY299" s="755"/>
      <c r="TWZ299" s="755"/>
      <c r="TXA299" s="755"/>
      <c r="TXB299" s="755"/>
      <c r="TXC299" s="755"/>
      <c r="TXD299" s="755"/>
      <c r="TXE299" s="755"/>
      <c r="TXF299" s="755"/>
      <c r="TXG299" s="755"/>
      <c r="TXH299" s="755"/>
      <c r="TXI299" s="755"/>
      <c r="TXJ299" s="755"/>
      <c r="TXK299" s="755"/>
      <c r="TXL299" s="755"/>
      <c r="TXM299" s="755"/>
      <c r="TXN299" s="755"/>
      <c r="TXO299" s="755"/>
      <c r="TXP299" s="755"/>
      <c r="TXQ299" s="755"/>
      <c r="TXR299" s="755"/>
      <c r="TXS299" s="755"/>
      <c r="TXT299" s="755"/>
      <c r="TXU299" s="755"/>
      <c r="TXV299" s="755"/>
      <c r="TXW299" s="755"/>
      <c r="TXX299" s="755"/>
      <c r="TXY299" s="755"/>
      <c r="TXZ299" s="755"/>
      <c r="TYA299" s="755"/>
      <c r="TYB299" s="755"/>
      <c r="TYC299" s="755"/>
      <c r="TYD299" s="755"/>
      <c r="TYE299" s="755"/>
      <c r="TYF299" s="755"/>
      <c r="TYG299" s="755"/>
      <c r="TYH299" s="755"/>
      <c r="TYI299" s="755"/>
      <c r="TYJ299" s="755"/>
      <c r="TYK299" s="755"/>
      <c r="TYL299" s="755"/>
      <c r="TYM299" s="755"/>
      <c r="TYN299" s="755"/>
      <c r="TYO299" s="755"/>
      <c r="TYP299" s="755"/>
      <c r="TYQ299" s="755"/>
      <c r="TYR299" s="755"/>
      <c r="TYS299" s="755"/>
      <c r="TYT299" s="755"/>
      <c r="TYU299" s="755"/>
      <c r="TYV299" s="755"/>
      <c r="TYW299" s="755"/>
      <c r="TYX299" s="755"/>
      <c r="TYY299" s="755"/>
      <c r="TYZ299" s="755"/>
      <c r="TZA299" s="755"/>
      <c r="TZB299" s="755"/>
      <c r="TZC299" s="755"/>
      <c r="TZD299" s="755"/>
      <c r="TZE299" s="755"/>
      <c r="TZF299" s="755"/>
      <c r="TZG299" s="755"/>
      <c r="TZH299" s="755"/>
      <c r="TZI299" s="755"/>
      <c r="TZJ299" s="755"/>
      <c r="TZK299" s="755"/>
      <c r="TZL299" s="755"/>
      <c r="TZM299" s="755"/>
      <c r="TZN299" s="755"/>
      <c r="TZO299" s="755"/>
      <c r="TZP299" s="755"/>
      <c r="TZQ299" s="755"/>
      <c r="TZR299" s="755"/>
      <c r="TZS299" s="755"/>
      <c r="TZT299" s="755"/>
      <c r="TZU299" s="755"/>
      <c r="TZV299" s="755"/>
      <c r="TZW299" s="755"/>
      <c r="TZX299" s="755"/>
      <c r="TZY299" s="755"/>
      <c r="TZZ299" s="755"/>
      <c r="UAA299" s="755"/>
      <c r="UAB299" s="755"/>
      <c r="UAC299" s="755"/>
      <c r="UAD299" s="755"/>
      <c r="UAE299" s="755"/>
      <c r="UAF299" s="755"/>
      <c r="UAG299" s="755"/>
      <c r="UAH299" s="755"/>
      <c r="UAI299" s="755"/>
      <c r="UAJ299" s="755"/>
      <c r="UAK299" s="755"/>
      <c r="UAL299" s="755"/>
      <c r="UAM299" s="755"/>
      <c r="UAN299" s="755"/>
      <c r="UAO299" s="755"/>
      <c r="UAP299" s="755"/>
      <c r="UAQ299" s="755"/>
      <c r="UAR299" s="755"/>
      <c r="UAS299" s="755"/>
      <c r="UAT299" s="755"/>
      <c r="UAU299" s="755"/>
      <c r="UAV299" s="755"/>
      <c r="UAW299" s="755"/>
      <c r="UAX299" s="755"/>
      <c r="UAY299" s="755"/>
      <c r="UAZ299" s="755"/>
      <c r="UBA299" s="755"/>
      <c r="UBB299" s="755"/>
      <c r="UBC299" s="755"/>
      <c r="UBD299" s="755"/>
      <c r="UBE299" s="755"/>
      <c r="UBF299" s="755"/>
      <c r="UBG299" s="755"/>
      <c r="UBH299" s="755"/>
      <c r="UBI299" s="755"/>
      <c r="UBJ299" s="755"/>
      <c r="UBK299" s="755"/>
      <c r="UBL299" s="755"/>
      <c r="UBM299" s="755"/>
      <c r="UBN299" s="755"/>
      <c r="UBO299" s="755"/>
      <c r="UBP299" s="755"/>
      <c r="UBQ299" s="755"/>
      <c r="UBR299" s="755"/>
      <c r="UBS299" s="755"/>
      <c r="UBT299" s="755"/>
      <c r="UBU299" s="755"/>
      <c r="UBV299" s="755"/>
      <c r="UBW299" s="755"/>
      <c r="UBX299" s="755"/>
      <c r="UBY299" s="755"/>
      <c r="UBZ299" s="755"/>
      <c r="UCA299" s="755"/>
      <c r="UCB299" s="755"/>
      <c r="UCC299" s="755"/>
      <c r="UCD299" s="755"/>
      <c r="UCE299" s="755"/>
      <c r="UCF299" s="755"/>
      <c r="UCG299" s="755"/>
      <c r="UCH299" s="755"/>
      <c r="UCI299" s="755"/>
      <c r="UCJ299" s="755"/>
      <c r="UCK299" s="755"/>
      <c r="UCL299" s="755"/>
      <c r="UCM299" s="755"/>
      <c r="UCN299" s="755"/>
      <c r="UCO299" s="755"/>
      <c r="UCP299" s="755"/>
      <c r="UCQ299" s="755"/>
      <c r="UCR299" s="755"/>
      <c r="UCS299" s="755"/>
      <c r="UCT299" s="755"/>
      <c r="UCU299" s="755"/>
      <c r="UCV299" s="755"/>
      <c r="UCW299" s="755"/>
      <c r="UCX299" s="755"/>
      <c r="UCY299" s="755"/>
      <c r="UCZ299" s="755"/>
      <c r="UDA299" s="755"/>
      <c r="UDB299" s="755"/>
      <c r="UDC299" s="755"/>
      <c r="UDD299" s="755"/>
      <c r="UDE299" s="755"/>
      <c r="UDF299" s="755"/>
      <c r="UDG299" s="755"/>
      <c r="UDH299" s="755"/>
      <c r="UDI299" s="755"/>
      <c r="UDJ299" s="755"/>
      <c r="UDK299" s="755"/>
      <c r="UDL299" s="755"/>
      <c r="UDM299" s="755"/>
      <c r="UDN299" s="755"/>
      <c r="UDO299" s="755"/>
      <c r="UDP299" s="755"/>
      <c r="UDQ299" s="755"/>
      <c r="UDR299" s="755"/>
      <c r="UDS299" s="755"/>
      <c r="UDT299" s="755"/>
      <c r="UDU299" s="755"/>
      <c r="UDV299" s="755"/>
      <c r="UDW299" s="755"/>
      <c r="UDX299" s="755"/>
      <c r="UDY299" s="755"/>
      <c r="UDZ299" s="755"/>
      <c r="UEA299" s="755"/>
      <c r="UEB299" s="755"/>
      <c r="UEC299" s="755"/>
      <c r="UED299" s="755"/>
      <c r="UEE299" s="755"/>
      <c r="UEF299" s="755"/>
      <c r="UEG299" s="755"/>
      <c r="UEH299" s="755"/>
      <c r="UEI299" s="755"/>
      <c r="UEJ299" s="755"/>
      <c r="UEK299" s="755"/>
      <c r="UEL299" s="755"/>
      <c r="UEM299" s="755"/>
      <c r="UEN299" s="755"/>
      <c r="UEO299" s="755"/>
      <c r="UEP299" s="755"/>
      <c r="UEQ299" s="755"/>
      <c r="UER299" s="755"/>
      <c r="UES299" s="755"/>
      <c r="UET299" s="755"/>
      <c r="UEU299" s="755"/>
      <c r="UEV299" s="755"/>
      <c r="UEW299" s="755"/>
      <c r="UEX299" s="755"/>
      <c r="UEY299" s="755"/>
      <c r="UEZ299" s="755"/>
      <c r="UFA299" s="755"/>
      <c r="UFB299" s="755"/>
      <c r="UFC299" s="755"/>
      <c r="UFD299" s="755"/>
      <c r="UFE299" s="755"/>
      <c r="UFF299" s="755"/>
      <c r="UFG299" s="755"/>
      <c r="UFH299" s="755"/>
      <c r="UFI299" s="755"/>
      <c r="UFJ299" s="755"/>
      <c r="UFK299" s="755"/>
      <c r="UFL299" s="755"/>
      <c r="UFM299" s="755"/>
      <c r="UFN299" s="755"/>
      <c r="UFO299" s="755"/>
      <c r="UFP299" s="755"/>
      <c r="UFQ299" s="755"/>
      <c r="UFR299" s="755"/>
      <c r="UFS299" s="755"/>
      <c r="UFT299" s="755"/>
      <c r="UFU299" s="755"/>
      <c r="UFV299" s="755"/>
      <c r="UFW299" s="755"/>
      <c r="UFX299" s="755"/>
      <c r="UFY299" s="755"/>
      <c r="UFZ299" s="755"/>
      <c r="UGA299" s="755"/>
      <c r="UGB299" s="755"/>
      <c r="UGC299" s="755"/>
      <c r="UGD299" s="755"/>
      <c r="UGE299" s="755"/>
      <c r="UGF299" s="755"/>
      <c r="UGG299" s="755"/>
      <c r="UGH299" s="755"/>
      <c r="UGI299" s="755"/>
      <c r="UGJ299" s="755"/>
      <c r="UGK299" s="755"/>
      <c r="UGL299" s="755"/>
      <c r="UGM299" s="755"/>
      <c r="UGN299" s="755"/>
      <c r="UGO299" s="755"/>
      <c r="UGP299" s="755"/>
      <c r="UGQ299" s="755"/>
      <c r="UGR299" s="755"/>
      <c r="UGS299" s="755"/>
      <c r="UGT299" s="755"/>
      <c r="UGU299" s="755"/>
      <c r="UGV299" s="755"/>
      <c r="UGW299" s="755"/>
      <c r="UGX299" s="755"/>
      <c r="UGY299" s="755"/>
      <c r="UGZ299" s="755"/>
      <c r="UHA299" s="755"/>
      <c r="UHB299" s="755"/>
      <c r="UHC299" s="755"/>
      <c r="UHD299" s="755"/>
      <c r="UHE299" s="755"/>
      <c r="UHF299" s="755"/>
      <c r="UHG299" s="755"/>
      <c r="UHH299" s="755"/>
      <c r="UHI299" s="755"/>
      <c r="UHJ299" s="755"/>
      <c r="UHK299" s="755"/>
      <c r="UHL299" s="755"/>
      <c r="UHM299" s="755"/>
      <c r="UHN299" s="755"/>
      <c r="UHO299" s="755"/>
      <c r="UHP299" s="755"/>
      <c r="UHQ299" s="755"/>
      <c r="UHR299" s="755"/>
      <c r="UHS299" s="755"/>
      <c r="UHT299" s="755"/>
      <c r="UHU299" s="755"/>
      <c r="UHV299" s="755"/>
      <c r="UHW299" s="755"/>
      <c r="UHX299" s="755"/>
      <c r="UHY299" s="755"/>
      <c r="UHZ299" s="755"/>
      <c r="UIA299" s="755"/>
      <c r="UIB299" s="755"/>
      <c r="UIC299" s="755"/>
      <c r="UID299" s="755"/>
      <c r="UIE299" s="755"/>
      <c r="UIF299" s="755"/>
      <c r="UIG299" s="755"/>
      <c r="UIH299" s="755"/>
      <c r="UII299" s="755"/>
      <c r="UIJ299" s="755"/>
      <c r="UIK299" s="755"/>
      <c r="UIL299" s="755"/>
      <c r="UIM299" s="755"/>
      <c r="UIN299" s="755"/>
      <c r="UIO299" s="755"/>
      <c r="UIP299" s="755"/>
      <c r="UIQ299" s="755"/>
      <c r="UIR299" s="755"/>
      <c r="UIS299" s="755"/>
      <c r="UIT299" s="755"/>
      <c r="UIU299" s="755"/>
      <c r="UIV299" s="755"/>
      <c r="UIW299" s="755"/>
      <c r="UIX299" s="755"/>
      <c r="UIY299" s="755"/>
      <c r="UIZ299" s="755"/>
      <c r="UJA299" s="755"/>
      <c r="UJB299" s="755"/>
      <c r="UJC299" s="755"/>
      <c r="UJD299" s="755"/>
      <c r="UJE299" s="755"/>
      <c r="UJF299" s="755"/>
      <c r="UJG299" s="755"/>
      <c r="UJH299" s="755"/>
      <c r="UJI299" s="755"/>
      <c r="UJJ299" s="755"/>
      <c r="UJK299" s="755"/>
      <c r="UJL299" s="755"/>
      <c r="UJM299" s="755"/>
      <c r="UJN299" s="755"/>
      <c r="UJO299" s="755"/>
      <c r="UJP299" s="755"/>
      <c r="UJQ299" s="755"/>
      <c r="UJR299" s="755"/>
      <c r="UJS299" s="755"/>
      <c r="UJT299" s="755"/>
      <c r="UJU299" s="755"/>
      <c r="UJV299" s="755"/>
      <c r="UJW299" s="755"/>
      <c r="UJX299" s="755"/>
      <c r="UJY299" s="755"/>
      <c r="UJZ299" s="755"/>
      <c r="UKA299" s="755"/>
      <c r="UKB299" s="755"/>
      <c r="UKC299" s="755"/>
      <c r="UKD299" s="755"/>
      <c r="UKE299" s="755"/>
      <c r="UKF299" s="755"/>
      <c r="UKG299" s="755"/>
      <c r="UKH299" s="755"/>
      <c r="UKI299" s="755"/>
      <c r="UKJ299" s="755"/>
      <c r="UKK299" s="755"/>
      <c r="UKL299" s="755"/>
      <c r="UKM299" s="755"/>
      <c r="UKN299" s="755"/>
      <c r="UKO299" s="755"/>
      <c r="UKP299" s="755"/>
      <c r="UKQ299" s="755"/>
      <c r="UKR299" s="755"/>
      <c r="UKS299" s="755"/>
      <c r="UKT299" s="755"/>
      <c r="UKU299" s="755"/>
      <c r="UKV299" s="755"/>
      <c r="UKW299" s="755"/>
      <c r="UKX299" s="755"/>
      <c r="UKY299" s="755"/>
      <c r="UKZ299" s="755"/>
      <c r="ULA299" s="755"/>
      <c r="ULB299" s="755"/>
      <c r="ULC299" s="755"/>
      <c r="ULD299" s="755"/>
      <c r="ULE299" s="755"/>
      <c r="ULF299" s="755"/>
      <c r="ULG299" s="755"/>
      <c r="ULH299" s="755"/>
      <c r="ULI299" s="755"/>
      <c r="ULJ299" s="755"/>
      <c r="ULK299" s="755"/>
      <c r="ULL299" s="755"/>
      <c r="ULM299" s="755"/>
      <c r="ULN299" s="755"/>
      <c r="ULO299" s="755"/>
      <c r="ULP299" s="755"/>
      <c r="ULQ299" s="755"/>
      <c r="ULR299" s="755"/>
      <c r="ULS299" s="755"/>
      <c r="ULT299" s="755"/>
      <c r="ULU299" s="755"/>
      <c r="ULV299" s="755"/>
      <c r="ULW299" s="755"/>
      <c r="ULX299" s="755"/>
      <c r="ULY299" s="755"/>
      <c r="ULZ299" s="755"/>
      <c r="UMA299" s="755"/>
      <c r="UMB299" s="755"/>
      <c r="UMC299" s="755"/>
      <c r="UMD299" s="755"/>
      <c r="UME299" s="755"/>
      <c r="UMF299" s="755"/>
      <c r="UMG299" s="755"/>
      <c r="UMH299" s="755"/>
      <c r="UMI299" s="755"/>
      <c r="UMJ299" s="755"/>
      <c r="UMK299" s="755"/>
      <c r="UML299" s="755"/>
      <c r="UMM299" s="755"/>
      <c r="UMN299" s="755"/>
      <c r="UMO299" s="755"/>
      <c r="UMP299" s="755"/>
      <c r="UMQ299" s="755"/>
      <c r="UMR299" s="755"/>
      <c r="UMS299" s="755"/>
      <c r="UMT299" s="755"/>
      <c r="UMU299" s="755"/>
      <c r="UMV299" s="755"/>
      <c r="UMW299" s="755"/>
      <c r="UMX299" s="755"/>
      <c r="UMY299" s="755"/>
      <c r="UMZ299" s="755"/>
      <c r="UNA299" s="755"/>
      <c r="UNB299" s="755"/>
      <c r="UNC299" s="755"/>
      <c r="UND299" s="755"/>
      <c r="UNE299" s="755"/>
      <c r="UNF299" s="755"/>
      <c r="UNG299" s="755"/>
      <c r="UNH299" s="755"/>
      <c r="UNI299" s="755"/>
      <c r="UNJ299" s="755"/>
      <c r="UNK299" s="755"/>
      <c r="UNL299" s="755"/>
      <c r="UNM299" s="755"/>
      <c r="UNN299" s="755"/>
      <c r="UNO299" s="755"/>
      <c r="UNP299" s="755"/>
      <c r="UNQ299" s="755"/>
      <c r="UNR299" s="755"/>
      <c r="UNS299" s="755"/>
      <c r="UNT299" s="755"/>
      <c r="UNU299" s="755"/>
      <c r="UNV299" s="755"/>
      <c r="UNW299" s="755"/>
      <c r="UNX299" s="755"/>
      <c r="UNY299" s="755"/>
      <c r="UNZ299" s="755"/>
      <c r="UOA299" s="755"/>
      <c r="UOB299" s="755"/>
      <c r="UOC299" s="755"/>
      <c r="UOD299" s="755"/>
      <c r="UOE299" s="755"/>
      <c r="UOF299" s="755"/>
      <c r="UOG299" s="755"/>
      <c r="UOH299" s="755"/>
      <c r="UOI299" s="755"/>
      <c r="UOJ299" s="755"/>
      <c r="UOK299" s="755"/>
      <c r="UOL299" s="755"/>
      <c r="UOM299" s="755"/>
      <c r="UON299" s="755"/>
      <c r="UOO299" s="755"/>
      <c r="UOP299" s="755"/>
      <c r="UOQ299" s="755"/>
      <c r="UOR299" s="755"/>
      <c r="UOS299" s="755"/>
      <c r="UOT299" s="755"/>
      <c r="UOU299" s="755"/>
      <c r="UOV299" s="755"/>
      <c r="UOW299" s="755"/>
      <c r="UOX299" s="755"/>
      <c r="UOY299" s="755"/>
      <c r="UOZ299" s="755"/>
      <c r="UPA299" s="755"/>
      <c r="UPB299" s="755"/>
      <c r="UPC299" s="755"/>
      <c r="UPD299" s="755"/>
      <c r="UPE299" s="755"/>
      <c r="UPF299" s="755"/>
      <c r="UPG299" s="755"/>
      <c r="UPH299" s="755"/>
      <c r="UPI299" s="755"/>
      <c r="UPJ299" s="755"/>
      <c r="UPK299" s="755"/>
      <c r="UPL299" s="755"/>
      <c r="UPM299" s="755"/>
      <c r="UPN299" s="755"/>
      <c r="UPO299" s="755"/>
      <c r="UPP299" s="755"/>
      <c r="UPQ299" s="755"/>
      <c r="UPR299" s="755"/>
      <c r="UPS299" s="755"/>
      <c r="UPT299" s="755"/>
      <c r="UPU299" s="755"/>
      <c r="UPV299" s="755"/>
      <c r="UPW299" s="755"/>
      <c r="UPX299" s="755"/>
      <c r="UPY299" s="755"/>
      <c r="UPZ299" s="755"/>
      <c r="UQA299" s="755"/>
      <c r="UQB299" s="755"/>
      <c r="UQC299" s="755"/>
      <c r="UQD299" s="755"/>
      <c r="UQE299" s="755"/>
      <c r="UQF299" s="755"/>
      <c r="UQG299" s="755"/>
      <c r="UQH299" s="755"/>
      <c r="UQI299" s="755"/>
      <c r="UQJ299" s="755"/>
      <c r="UQK299" s="755"/>
      <c r="UQL299" s="755"/>
      <c r="UQM299" s="755"/>
      <c r="UQN299" s="755"/>
      <c r="UQO299" s="755"/>
      <c r="UQP299" s="755"/>
      <c r="UQQ299" s="755"/>
      <c r="UQR299" s="755"/>
      <c r="UQS299" s="755"/>
      <c r="UQT299" s="755"/>
      <c r="UQU299" s="755"/>
      <c r="UQV299" s="755"/>
      <c r="UQW299" s="755"/>
      <c r="UQX299" s="755"/>
      <c r="UQY299" s="755"/>
      <c r="UQZ299" s="755"/>
      <c r="URA299" s="755"/>
      <c r="URB299" s="755"/>
      <c r="URC299" s="755"/>
      <c r="URD299" s="755"/>
      <c r="URE299" s="755"/>
      <c r="URF299" s="755"/>
      <c r="URG299" s="755"/>
      <c r="URH299" s="755"/>
      <c r="URI299" s="755"/>
      <c r="URJ299" s="755"/>
      <c r="URK299" s="755"/>
      <c r="URL299" s="755"/>
      <c r="URM299" s="755"/>
      <c r="URN299" s="755"/>
      <c r="URO299" s="755"/>
      <c r="URP299" s="755"/>
      <c r="URQ299" s="755"/>
      <c r="URR299" s="755"/>
      <c r="URS299" s="755"/>
      <c r="URT299" s="755"/>
      <c r="URU299" s="755"/>
      <c r="URV299" s="755"/>
      <c r="URW299" s="755"/>
      <c r="URX299" s="755"/>
      <c r="URY299" s="755"/>
      <c r="URZ299" s="755"/>
      <c r="USA299" s="755"/>
      <c r="USB299" s="755"/>
      <c r="USC299" s="755"/>
      <c r="USD299" s="755"/>
      <c r="USE299" s="755"/>
      <c r="USF299" s="755"/>
      <c r="USG299" s="755"/>
      <c r="USH299" s="755"/>
      <c r="USI299" s="755"/>
      <c r="USJ299" s="755"/>
      <c r="USK299" s="755"/>
      <c r="USL299" s="755"/>
      <c r="USM299" s="755"/>
      <c r="USN299" s="755"/>
      <c r="USO299" s="755"/>
      <c r="USP299" s="755"/>
      <c r="USQ299" s="755"/>
      <c r="USR299" s="755"/>
      <c r="USS299" s="755"/>
      <c r="UST299" s="755"/>
      <c r="USU299" s="755"/>
      <c r="USV299" s="755"/>
      <c r="USW299" s="755"/>
      <c r="USX299" s="755"/>
      <c r="USY299" s="755"/>
      <c r="USZ299" s="755"/>
      <c r="UTA299" s="755"/>
      <c r="UTB299" s="755"/>
      <c r="UTC299" s="755"/>
      <c r="UTD299" s="755"/>
      <c r="UTE299" s="755"/>
      <c r="UTF299" s="755"/>
      <c r="UTG299" s="755"/>
      <c r="UTH299" s="755"/>
      <c r="UTI299" s="755"/>
      <c r="UTJ299" s="755"/>
      <c r="UTK299" s="755"/>
      <c r="UTL299" s="755"/>
      <c r="UTM299" s="755"/>
      <c r="UTN299" s="755"/>
      <c r="UTO299" s="755"/>
      <c r="UTP299" s="755"/>
      <c r="UTQ299" s="755"/>
      <c r="UTR299" s="755"/>
      <c r="UTS299" s="755"/>
      <c r="UTT299" s="755"/>
      <c r="UTU299" s="755"/>
      <c r="UTV299" s="755"/>
      <c r="UTW299" s="755"/>
      <c r="UTX299" s="755"/>
      <c r="UTY299" s="755"/>
      <c r="UTZ299" s="755"/>
      <c r="UUA299" s="755"/>
      <c r="UUB299" s="755"/>
      <c r="UUC299" s="755"/>
      <c r="UUD299" s="755"/>
      <c r="UUE299" s="755"/>
      <c r="UUF299" s="755"/>
      <c r="UUG299" s="755"/>
      <c r="UUH299" s="755"/>
      <c r="UUI299" s="755"/>
      <c r="UUJ299" s="755"/>
      <c r="UUK299" s="755"/>
      <c r="UUL299" s="755"/>
      <c r="UUM299" s="755"/>
      <c r="UUN299" s="755"/>
      <c r="UUO299" s="755"/>
      <c r="UUP299" s="755"/>
      <c r="UUQ299" s="755"/>
      <c r="UUR299" s="755"/>
      <c r="UUS299" s="755"/>
      <c r="UUT299" s="755"/>
      <c r="UUU299" s="755"/>
      <c r="UUV299" s="755"/>
      <c r="UUW299" s="755"/>
      <c r="UUX299" s="755"/>
      <c r="UUY299" s="755"/>
      <c r="UUZ299" s="755"/>
      <c r="UVA299" s="755"/>
      <c r="UVB299" s="755"/>
      <c r="UVC299" s="755"/>
      <c r="UVD299" s="755"/>
      <c r="UVE299" s="755"/>
      <c r="UVF299" s="755"/>
      <c r="UVG299" s="755"/>
      <c r="UVH299" s="755"/>
      <c r="UVI299" s="755"/>
      <c r="UVJ299" s="755"/>
      <c r="UVK299" s="755"/>
      <c r="UVL299" s="755"/>
      <c r="UVM299" s="755"/>
      <c r="UVN299" s="755"/>
      <c r="UVO299" s="755"/>
      <c r="UVP299" s="755"/>
      <c r="UVQ299" s="755"/>
      <c r="UVR299" s="755"/>
      <c r="UVS299" s="755"/>
      <c r="UVT299" s="755"/>
      <c r="UVU299" s="755"/>
      <c r="UVV299" s="755"/>
      <c r="UVW299" s="755"/>
      <c r="UVX299" s="755"/>
      <c r="UVY299" s="755"/>
      <c r="UVZ299" s="755"/>
      <c r="UWA299" s="755"/>
      <c r="UWB299" s="755"/>
      <c r="UWC299" s="755"/>
      <c r="UWD299" s="755"/>
      <c r="UWE299" s="755"/>
      <c r="UWF299" s="755"/>
      <c r="UWG299" s="755"/>
      <c r="UWH299" s="755"/>
      <c r="UWI299" s="755"/>
      <c r="UWJ299" s="755"/>
      <c r="UWK299" s="755"/>
      <c r="UWL299" s="755"/>
      <c r="UWM299" s="755"/>
      <c r="UWN299" s="755"/>
      <c r="UWO299" s="755"/>
      <c r="UWP299" s="755"/>
      <c r="UWQ299" s="755"/>
      <c r="UWR299" s="755"/>
      <c r="UWS299" s="755"/>
      <c r="UWT299" s="755"/>
      <c r="UWU299" s="755"/>
      <c r="UWV299" s="755"/>
      <c r="UWW299" s="755"/>
      <c r="UWX299" s="755"/>
      <c r="UWY299" s="755"/>
      <c r="UWZ299" s="755"/>
      <c r="UXA299" s="755"/>
      <c r="UXB299" s="755"/>
      <c r="UXC299" s="755"/>
      <c r="UXD299" s="755"/>
      <c r="UXE299" s="755"/>
      <c r="UXF299" s="755"/>
      <c r="UXG299" s="755"/>
      <c r="UXH299" s="755"/>
      <c r="UXI299" s="755"/>
      <c r="UXJ299" s="755"/>
      <c r="UXK299" s="755"/>
      <c r="UXL299" s="755"/>
      <c r="UXM299" s="755"/>
      <c r="UXN299" s="755"/>
      <c r="UXO299" s="755"/>
      <c r="UXP299" s="755"/>
      <c r="UXQ299" s="755"/>
      <c r="UXR299" s="755"/>
      <c r="UXS299" s="755"/>
      <c r="UXT299" s="755"/>
      <c r="UXU299" s="755"/>
      <c r="UXV299" s="755"/>
      <c r="UXW299" s="755"/>
      <c r="UXX299" s="755"/>
      <c r="UXY299" s="755"/>
      <c r="UXZ299" s="755"/>
      <c r="UYA299" s="755"/>
      <c r="UYB299" s="755"/>
      <c r="UYC299" s="755"/>
      <c r="UYD299" s="755"/>
      <c r="UYE299" s="755"/>
      <c r="UYF299" s="755"/>
      <c r="UYG299" s="755"/>
      <c r="UYH299" s="755"/>
      <c r="UYI299" s="755"/>
      <c r="UYJ299" s="755"/>
      <c r="UYK299" s="755"/>
      <c r="UYL299" s="755"/>
      <c r="UYM299" s="755"/>
      <c r="UYN299" s="755"/>
      <c r="UYO299" s="755"/>
      <c r="UYP299" s="755"/>
      <c r="UYQ299" s="755"/>
      <c r="UYR299" s="755"/>
      <c r="UYS299" s="755"/>
      <c r="UYT299" s="755"/>
      <c r="UYU299" s="755"/>
      <c r="UYV299" s="755"/>
      <c r="UYW299" s="755"/>
      <c r="UYX299" s="755"/>
      <c r="UYY299" s="755"/>
      <c r="UYZ299" s="755"/>
      <c r="UZA299" s="755"/>
      <c r="UZB299" s="755"/>
      <c r="UZC299" s="755"/>
      <c r="UZD299" s="755"/>
      <c r="UZE299" s="755"/>
      <c r="UZF299" s="755"/>
      <c r="UZG299" s="755"/>
      <c r="UZH299" s="755"/>
      <c r="UZI299" s="755"/>
      <c r="UZJ299" s="755"/>
      <c r="UZK299" s="755"/>
      <c r="UZL299" s="755"/>
      <c r="UZM299" s="755"/>
      <c r="UZN299" s="755"/>
      <c r="UZO299" s="755"/>
      <c r="UZP299" s="755"/>
      <c r="UZQ299" s="755"/>
      <c r="UZR299" s="755"/>
      <c r="UZS299" s="755"/>
      <c r="UZT299" s="755"/>
      <c r="UZU299" s="755"/>
      <c r="UZV299" s="755"/>
      <c r="UZW299" s="755"/>
      <c r="UZX299" s="755"/>
      <c r="UZY299" s="755"/>
      <c r="UZZ299" s="755"/>
      <c r="VAA299" s="755"/>
      <c r="VAB299" s="755"/>
      <c r="VAC299" s="755"/>
      <c r="VAD299" s="755"/>
      <c r="VAE299" s="755"/>
      <c r="VAF299" s="755"/>
      <c r="VAG299" s="755"/>
      <c r="VAH299" s="755"/>
      <c r="VAI299" s="755"/>
      <c r="VAJ299" s="755"/>
      <c r="VAK299" s="755"/>
      <c r="VAL299" s="755"/>
      <c r="VAM299" s="755"/>
      <c r="VAN299" s="755"/>
      <c r="VAO299" s="755"/>
      <c r="VAP299" s="755"/>
      <c r="VAQ299" s="755"/>
      <c r="VAR299" s="755"/>
      <c r="VAS299" s="755"/>
      <c r="VAT299" s="755"/>
      <c r="VAU299" s="755"/>
      <c r="VAV299" s="755"/>
      <c r="VAW299" s="755"/>
      <c r="VAX299" s="755"/>
      <c r="VAY299" s="755"/>
      <c r="VAZ299" s="755"/>
      <c r="VBA299" s="755"/>
      <c r="VBB299" s="755"/>
      <c r="VBC299" s="755"/>
      <c r="VBD299" s="755"/>
      <c r="VBE299" s="755"/>
      <c r="VBF299" s="755"/>
      <c r="VBG299" s="755"/>
      <c r="VBH299" s="755"/>
      <c r="VBI299" s="755"/>
      <c r="VBJ299" s="755"/>
      <c r="VBK299" s="755"/>
      <c r="VBL299" s="755"/>
      <c r="VBM299" s="755"/>
      <c r="VBN299" s="755"/>
      <c r="VBO299" s="755"/>
      <c r="VBP299" s="755"/>
      <c r="VBQ299" s="755"/>
      <c r="VBR299" s="755"/>
      <c r="VBS299" s="755"/>
      <c r="VBT299" s="755"/>
      <c r="VBU299" s="755"/>
      <c r="VBV299" s="755"/>
      <c r="VBW299" s="755"/>
      <c r="VBX299" s="755"/>
      <c r="VBY299" s="755"/>
      <c r="VBZ299" s="755"/>
      <c r="VCA299" s="755"/>
      <c r="VCB299" s="755"/>
      <c r="VCC299" s="755"/>
      <c r="VCD299" s="755"/>
      <c r="VCE299" s="755"/>
      <c r="VCF299" s="755"/>
      <c r="VCG299" s="755"/>
      <c r="VCH299" s="755"/>
      <c r="VCI299" s="755"/>
      <c r="VCJ299" s="755"/>
      <c r="VCK299" s="755"/>
      <c r="VCL299" s="755"/>
      <c r="VCM299" s="755"/>
      <c r="VCN299" s="755"/>
      <c r="VCO299" s="755"/>
      <c r="VCP299" s="755"/>
      <c r="VCQ299" s="755"/>
      <c r="VCR299" s="755"/>
      <c r="VCS299" s="755"/>
      <c r="VCT299" s="755"/>
      <c r="VCU299" s="755"/>
      <c r="VCV299" s="755"/>
      <c r="VCW299" s="755"/>
      <c r="VCX299" s="755"/>
      <c r="VCY299" s="755"/>
      <c r="VCZ299" s="755"/>
      <c r="VDA299" s="755"/>
      <c r="VDB299" s="755"/>
      <c r="VDC299" s="755"/>
      <c r="VDD299" s="755"/>
      <c r="VDE299" s="755"/>
      <c r="VDF299" s="755"/>
      <c r="VDG299" s="755"/>
      <c r="VDH299" s="755"/>
      <c r="VDI299" s="755"/>
      <c r="VDJ299" s="755"/>
      <c r="VDK299" s="755"/>
      <c r="VDL299" s="755"/>
      <c r="VDM299" s="755"/>
      <c r="VDN299" s="755"/>
      <c r="VDO299" s="755"/>
      <c r="VDP299" s="755"/>
      <c r="VDQ299" s="755"/>
      <c r="VDR299" s="755"/>
      <c r="VDS299" s="755"/>
      <c r="VDT299" s="755"/>
      <c r="VDU299" s="755"/>
      <c r="VDV299" s="755"/>
      <c r="VDW299" s="755"/>
      <c r="VDX299" s="755"/>
      <c r="VDY299" s="755"/>
      <c r="VDZ299" s="755"/>
      <c r="VEA299" s="755"/>
      <c r="VEB299" s="755"/>
      <c r="VEC299" s="755"/>
      <c r="VED299" s="755"/>
      <c r="VEE299" s="755"/>
      <c r="VEF299" s="755"/>
      <c r="VEG299" s="755"/>
      <c r="VEH299" s="755"/>
      <c r="VEI299" s="755"/>
      <c r="VEJ299" s="755"/>
      <c r="VEK299" s="755"/>
      <c r="VEL299" s="755"/>
      <c r="VEM299" s="755"/>
      <c r="VEN299" s="755"/>
      <c r="VEO299" s="755"/>
      <c r="VEP299" s="755"/>
      <c r="VEQ299" s="755"/>
      <c r="VER299" s="755"/>
      <c r="VES299" s="755"/>
      <c r="VET299" s="755"/>
      <c r="VEU299" s="755"/>
      <c r="VEV299" s="755"/>
      <c r="VEW299" s="755"/>
      <c r="VEX299" s="755"/>
      <c r="VEY299" s="755"/>
      <c r="VEZ299" s="755"/>
      <c r="VFA299" s="755"/>
      <c r="VFB299" s="755"/>
      <c r="VFC299" s="755"/>
      <c r="VFD299" s="755"/>
      <c r="VFE299" s="755"/>
      <c r="VFF299" s="755"/>
      <c r="VFG299" s="755"/>
      <c r="VFH299" s="755"/>
      <c r="VFI299" s="755"/>
      <c r="VFJ299" s="755"/>
      <c r="VFK299" s="755"/>
      <c r="VFL299" s="755"/>
      <c r="VFM299" s="755"/>
      <c r="VFN299" s="755"/>
      <c r="VFO299" s="755"/>
      <c r="VFP299" s="755"/>
      <c r="VFQ299" s="755"/>
      <c r="VFR299" s="755"/>
      <c r="VFS299" s="755"/>
      <c r="VFT299" s="755"/>
      <c r="VFU299" s="755"/>
      <c r="VFV299" s="755"/>
      <c r="VFW299" s="755"/>
      <c r="VFX299" s="755"/>
      <c r="VFY299" s="755"/>
      <c r="VFZ299" s="755"/>
      <c r="VGA299" s="755"/>
      <c r="VGB299" s="755"/>
      <c r="VGC299" s="755"/>
      <c r="VGD299" s="755"/>
      <c r="VGE299" s="755"/>
      <c r="VGF299" s="755"/>
      <c r="VGG299" s="755"/>
      <c r="VGH299" s="755"/>
      <c r="VGI299" s="755"/>
      <c r="VGJ299" s="755"/>
      <c r="VGK299" s="755"/>
      <c r="VGL299" s="755"/>
      <c r="VGM299" s="755"/>
      <c r="VGN299" s="755"/>
      <c r="VGO299" s="755"/>
      <c r="VGP299" s="755"/>
      <c r="VGQ299" s="755"/>
      <c r="VGR299" s="755"/>
      <c r="VGS299" s="755"/>
      <c r="VGT299" s="755"/>
      <c r="VGU299" s="755"/>
      <c r="VGV299" s="755"/>
      <c r="VGW299" s="755"/>
      <c r="VGX299" s="755"/>
      <c r="VGY299" s="755"/>
      <c r="VGZ299" s="755"/>
      <c r="VHA299" s="755"/>
      <c r="VHB299" s="755"/>
      <c r="VHC299" s="755"/>
      <c r="VHD299" s="755"/>
      <c r="VHE299" s="755"/>
      <c r="VHF299" s="755"/>
      <c r="VHG299" s="755"/>
      <c r="VHH299" s="755"/>
      <c r="VHI299" s="755"/>
      <c r="VHJ299" s="755"/>
      <c r="VHK299" s="755"/>
      <c r="VHL299" s="755"/>
      <c r="VHM299" s="755"/>
      <c r="VHN299" s="755"/>
      <c r="VHO299" s="755"/>
      <c r="VHP299" s="755"/>
      <c r="VHQ299" s="755"/>
      <c r="VHR299" s="755"/>
      <c r="VHS299" s="755"/>
      <c r="VHT299" s="755"/>
      <c r="VHU299" s="755"/>
      <c r="VHV299" s="755"/>
      <c r="VHW299" s="755"/>
      <c r="VHX299" s="755"/>
      <c r="VHY299" s="755"/>
      <c r="VHZ299" s="755"/>
      <c r="VIA299" s="755"/>
      <c r="VIB299" s="755"/>
      <c r="VIC299" s="755"/>
      <c r="VID299" s="755"/>
      <c r="VIE299" s="755"/>
      <c r="VIF299" s="755"/>
      <c r="VIG299" s="755"/>
      <c r="VIH299" s="755"/>
      <c r="VII299" s="755"/>
      <c r="VIJ299" s="755"/>
      <c r="VIK299" s="755"/>
      <c r="VIL299" s="755"/>
      <c r="VIM299" s="755"/>
      <c r="VIN299" s="755"/>
      <c r="VIO299" s="755"/>
      <c r="VIP299" s="755"/>
      <c r="VIQ299" s="755"/>
      <c r="VIR299" s="755"/>
      <c r="VIS299" s="755"/>
      <c r="VIT299" s="755"/>
      <c r="VIU299" s="755"/>
      <c r="VIV299" s="755"/>
      <c r="VIW299" s="755"/>
      <c r="VIX299" s="755"/>
      <c r="VIY299" s="755"/>
      <c r="VIZ299" s="755"/>
      <c r="VJA299" s="755"/>
      <c r="VJB299" s="755"/>
      <c r="VJC299" s="755"/>
      <c r="VJD299" s="755"/>
      <c r="VJE299" s="755"/>
      <c r="VJF299" s="755"/>
      <c r="VJG299" s="755"/>
      <c r="VJH299" s="755"/>
      <c r="VJI299" s="755"/>
      <c r="VJJ299" s="755"/>
      <c r="VJK299" s="755"/>
      <c r="VJL299" s="755"/>
      <c r="VJM299" s="755"/>
      <c r="VJN299" s="755"/>
      <c r="VJO299" s="755"/>
      <c r="VJP299" s="755"/>
      <c r="VJQ299" s="755"/>
      <c r="VJR299" s="755"/>
      <c r="VJS299" s="755"/>
      <c r="VJT299" s="755"/>
      <c r="VJU299" s="755"/>
      <c r="VJV299" s="755"/>
      <c r="VJW299" s="755"/>
      <c r="VJX299" s="755"/>
      <c r="VJY299" s="755"/>
      <c r="VJZ299" s="755"/>
      <c r="VKA299" s="755"/>
      <c r="VKB299" s="755"/>
      <c r="VKC299" s="755"/>
      <c r="VKD299" s="755"/>
      <c r="VKE299" s="755"/>
      <c r="VKF299" s="755"/>
      <c r="VKG299" s="755"/>
      <c r="VKH299" s="755"/>
      <c r="VKI299" s="755"/>
      <c r="VKJ299" s="755"/>
      <c r="VKK299" s="755"/>
      <c r="VKL299" s="755"/>
      <c r="VKM299" s="755"/>
      <c r="VKN299" s="755"/>
      <c r="VKO299" s="755"/>
      <c r="VKP299" s="755"/>
      <c r="VKQ299" s="755"/>
      <c r="VKR299" s="755"/>
      <c r="VKS299" s="755"/>
      <c r="VKT299" s="755"/>
      <c r="VKU299" s="755"/>
      <c r="VKV299" s="755"/>
      <c r="VKW299" s="755"/>
      <c r="VKX299" s="755"/>
      <c r="VKY299" s="755"/>
      <c r="VKZ299" s="755"/>
      <c r="VLA299" s="755"/>
      <c r="VLB299" s="755"/>
      <c r="VLC299" s="755"/>
      <c r="VLD299" s="755"/>
      <c r="VLE299" s="755"/>
      <c r="VLF299" s="755"/>
      <c r="VLG299" s="755"/>
      <c r="VLH299" s="755"/>
      <c r="VLI299" s="755"/>
      <c r="VLJ299" s="755"/>
      <c r="VLK299" s="755"/>
      <c r="VLL299" s="755"/>
      <c r="VLM299" s="755"/>
      <c r="VLN299" s="755"/>
      <c r="VLO299" s="755"/>
      <c r="VLP299" s="755"/>
      <c r="VLQ299" s="755"/>
      <c r="VLR299" s="755"/>
      <c r="VLS299" s="755"/>
      <c r="VLT299" s="755"/>
      <c r="VLU299" s="755"/>
      <c r="VLV299" s="755"/>
      <c r="VLW299" s="755"/>
      <c r="VLX299" s="755"/>
      <c r="VLY299" s="755"/>
      <c r="VLZ299" s="755"/>
      <c r="VMA299" s="755"/>
      <c r="VMB299" s="755"/>
      <c r="VMC299" s="755"/>
      <c r="VMD299" s="755"/>
      <c r="VME299" s="755"/>
      <c r="VMF299" s="755"/>
      <c r="VMG299" s="755"/>
      <c r="VMH299" s="755"/>
      <c r="VMI299" s="755"/>
      <c r="VMJ299" s="755"/>
      <c r="VMK299" s="755"/>
      <c r="VML299" s="755"/>
      <c r="VMM299" s="755"/>
      <c r="VMN299" s="755"/>
      <c r="VMO299" s="755"/>
      <c r="VMP299" s="755"/>
      <c r="VMQ299" s="755"/>
      <c r="VMR299" s="755"/>
      <c r="VMS299" s="755"/>
      <c r="VMT299" s="755"/>
      <c r="VMU299" s="755"/>
      <c r="VMV299" s="755"/>
      <c r="VMW299" s="755"/>
      <c r="VMX299" s="755"/>
      <c r="VMY299" s="755"/>
      <c r="VMZ299" s="755"/>
      <c r="VNA299" s="755"/>
      <c r="VNB299" s="755"/>
      <c r="VNC299" s="755"/>
      <c r="VND299" s="755"/>
      <c r="VNE299" s="755"/>
      <c r="VNF299" s="755"/>
      <c r="VNG299" s="755"/>
      <c r="VNH299" s="755"/>
      <c r="VNI299" s="755"/>
      <c r="VNJ299" s="755"/>
      <c r="VNK299" s="755"/>
      <c r="VNL299" s="755"/>
      <c r="VNM299" s="755"/>
      <c r="VNN299" s="755"/>
      <c r="VNO299" s="755"/>
      <c r="VNP299" s="755"/>
      <c r="VNQ299" s="755"/>
      <c r="VNR299" s="755"/>
      <c r="VNS299" s="755"/>
      <c r="VNT299" s="755"/>
      <c r="VNU299" s="755"/>
      <c r="VNV299" s="755"/>
      <c r="VNW299" s="755"/>
      <c r="VNX299" s="755"/>
      <c r="VNY299" s="755"/>
      <c r="VNZ299" s="755"/>
      <c r="VOA299" s="755"/>
      <c r="VOB299" s="755"/>
      <c r="VOC299" s="755"/>
      <c r="VOD299" s="755"/>
      <c r="VOE299" s="755"/>
      <c r="VOF299" s="755"/>
      <c r="VOG299" s="755"/>
      <c r="VOH299" s="755"/>
      <c r="VOI299" s="755"/>
      <c r="VOJ299" s="755"/>
      <c r="VOK299" s="755"/>
      <c r="VOL299" s="755"/>
      <c r="VOM299" s="755"/>
      <c r="VON299" s="755"/>
      <c r="VOO299" s="755"/>
      <c r="VOP299" s="755"/>
      <c r="VOQ299" s="755"/>
      <c r="VOR299" s="755"/>
      <c r="VOS299" s="755"/>
      <c r="VOT299" s="755"/>
      <c r="VOU299" s="755"/>
      <c r="VOV299" s="755"/>
      <c r="VOW299" s="755"/>
      <c r="VOX299" s="755"/>
      <c r="VOY299" s="755"/>
      <c r="VOZ299" s="755"/>
      <c r="VPA299" s="755"/>
      <c r="VPB299" s="755"/>
      <c r="VPC299" s="755"/>
      <c r="VPD299" s="755"/>
      <c r="VPE299" s="755"/>
      <c r="VPF299" s="755"/>
      <c r="VPG299" s="755"/>
      <c r="VPH299" s="755"/>
      <c r="VPI299" s="755"/>
      <c r="VPJ299" s="755"/>
      <c r="VPK299" s="755"/>
      <c r="VPL299" s="755"/>
      <c r="VPM299" s="755"/>
      <c r="VPN299" s="755"/>
      <c r="VPO299" s="755"/>
      <c r="VPP299" s="755"/>
      <c r="VPQ299" s="755"/>
      <c r="VPR299" s="755"/>
      <c r="VPS299" s="755"/>
      <c r="VPT299" s="755"/>
      <c r="VPU299" s="755"/>
      <c r="VPV299" s="755"/>
      <c r="VPW299" s="755"/>
      <c r="VPX299" s="755"/>
      <c r="VPY299" s="755"/>
      <c r="VPZ299" s="755"/>
      <c r="VQA299" s="755"/>
      <c r="VQB299" s="755"/>
      <c r="VQC299" s="755"/>
      <c r="VQD299" s="755"/>
      <c r="VQE299" s="755"/>
      <c r="VQF299" s="755"/>
      <c r="VQG299" s="755"/>
      <c r="VQH299" s="755"/>
      <c r="VQI299" s="755"/>
      <c r="VQJ299" s="755"/>
      <c r="VQK299" s="755"/>
      <c r="VQL299" s="755"/>
      <c r="VQM299" s="755"/>
      <c r="VQN299" s="755"/>
      <c r="VQO299" s="755"/>
      <c r="VQP299" s="755"/>
      <c r="VQQ299" s="755"/>
      <c r="VQR299" s="755"/>
      <c r="VQS299" s="755"/>
      <c r="VQT299" s="755"/>
      <c r="VQU299" s="755"/>
      <c r="VQV299" s="755"/>
      <c r="VQW299" s="755"/>
      <c r="VQX299" s="755"/>
      <c r="VQY299" s="755"/>
      <c r="VQZ299" s="755"/>
      <c r="VRA299" s="755"/>
      <c r="VRB299" s="755"/>
      <c r="VRC299" s="755"/>
      <c r="VRD299" s="755"/>
      <c r="VRE299" s="755"/>
      <c r="VRF299" s="755"/>
      <c r="VRG299" s="755"/>
      <c r="VRH299" s="755"/>
      <c r="VRI299" s="755"/>
      <c r="VRJ299" s="755"/>
      <c r="VRK299" s="755"/>
      <c r="VRL299" s="755"/>
      <c r="VRM299" s="755"/>
      <c r="VRN299" s="755"/>
      <c r="VRO299" s="755"/>
      <c r="VRP299" s="755"/>
      <c r="VRQ299" s="755"/>
      <c r="VRR299" s="755"/>
      <c r="VRS299" s="755"/>
      <c r="VRT299" s="755"/>
      <c r="VRU299" s="755"/>
      <c r="VRV299" s="755"/>
      <c r="VRW299" s="755"/>
      <c r="VRX299" s="755"/>
      <c r="VRY299" s="755"/>
      <c r="VRZ299" s="755"/>
      <c r="VSA299" s="755"/>
      <c r="VSB299" s="755"/>
      <c r="VSC299" s="755"/>
      <c r="VSD299" s="755"/>
      <c r="VSE299" s="755"/>
      <c r="VSF299" s="755"/>
      <c r="VSG299" s="755"/>
      <c r="VSH299" s="755"/>
      <c r="VSI299" s="755"/>
      <c r="VSJ299" s="755"/>
      <c r="VSK299" s="755"/>
      <c r="VSL299" s="755"/>
      <c r="VSM299" s="755"/>
      <c r="VSN299" s="755"/>
      <c r="VSO299" s="755"/>
      <c r="VSP299" s="755"/>
      <c r="VSQ299" s="755"/>
      <c r="VSR299" s="755"/>
      <c r="VSS299" s="755"/>
      <c r="VST299" s="755"/>
      <c r="VSU299" s="755"/>
      <c r="VSV299" s="755"/>
      <c r="VSW299" s="755"/>
      <c r="VSX299" s="755"/>
      <c r="VSY299" s="755"/>
      <c r="VSZ299" s="755"/>
      <c r="VTA299" s="755"/>
      <c r="VTB299" s="755"/>
      <c r="VTC299" s="755"/>
      <c r="VTD299" s="755"/>
      <c r="VTE299" s="755"/>
      <c r="VTF299" s="755"/>
      <c r="VTG299" s="755"/>
      <c r="VTH299" s="755"/>
      <c r="VTI299" s="755"/>
      <c r="VTJ299" s="755"/>
      <c r="VTK299" s="755"/>
      <c r="VTL299" s="755"/>
      <c r="VTM299" s="755"/>
      <c r="VTN299" s="755"/>
      <c r="VTO299" s="755"/>
      <c r="VTP299" s="755"/>
      <c r="VTQ299" s="755"/>
      <c r="VTR299" s="755"/>
      <c r="VTS299" s="755"/>
      <c r="VTT299" s="755"/>
      <c r="VTU299" s="755"/>
      <c r="VTV299" s="755"/>
      <c r="VTW299" s="755"/>
      <c r="VTX299" s="755"/>
      <c r="VTY299" s="755"/>
      <c r="VTZ299" s="755"/>
      <c r="VUA299" s="755"/>
      <c r="VUB299" s="755"/>
      <c r="VUC299" s="755"/>
      <c r="VUD299" s="755"/>
      <c r="VUE299" s="755"/>
      <c r="VUF299" s="755"/>
      <c r="VUG299" s="755"/>
      <c r="VUH299" s="755"/>
      <c r="VUI299" s="755"/>
      <c r="VUJ299" s="755"/>
      <c r="VUK299" s="755"/>
      <c r="VUL299" s="755"/>
      <c r="VUM299" s="755"/>
      <c r="VUN299" s="755"/>
      <c r="VUO299" s="755"/>
      <c r="VUP299" s="755"/>
      <c r="VUQ299" s="755"/>
      <c r="VUR299" s="755"/>
      <c r="VUS299" s="755"/>
      <c r="VUT299" s="755"/>
      <c r="VUU299" s="755"/>
      <c r="VUV299" s="755"/>
      <c r="VUW299" s="755"/>
      <c r="VUX299" s="755"/>
      <c r="VUY299" s="755"/>
      <c r="VUZ299" s="755"/>
      <c r="VVA299" s="755"/>
      <c r="VVB299" s="755"/>
      <c r="VVC299" s="755"/>
      <c r="VVD299" s="755"/>
      <c r="VVE299" s="755"/>
      <c r="VVF299" s="755"/>
      <c r="VVG299" s="755"/>
      <c r="VVH299" s="755"/>
      <c r="VVI299" s="755"/>
      <c r="VVJ299" s="755"/>
      <c r="VVK299" s="755"/>
      <c r="VVL299" s="755"/>
      <c r="VVM299" s="755"/>
      <c r="VVN299" s="755"/>
      <c r="VVO299" s="755"/>
      <c r="VVP299" s="755"/>
      <c r="VVQ299" s="755"/>
      <c r="VVR299" s="755"/>
      <c r="VVS299" s="755"/>
      <c r="VVT299" s="755"/>
      <c r="VVU299" s="755"/>
      <c r="VVV299" s="755"/>
      <c r="VVW299" s="755"/>
      <c r="VVX299" s="755"/>
      <c r="VVY299" s="755"/>
      <c r="VVZ299" s="755"/>
      <c r="VWA299" s="755"/>
      <c r="VWB299" s="755"/>
      <c r="VWC299" s="755"/>
      <c r="VWD299" s="755"/>
      <c r="VWE299" s="755"/>
      <c r="VWF299" s="755"/>
      <c r="VWG299" s="755"/>
      <c r="VWH299" s="755"/>
      <c r="VWI299" s="755"/>
      <c r="VWJ299" s="755"/>
      <c r="VWK299" s="755"/>
      <c r="VWL299" s="755"/>
      <c r="VWM299" s="755"/>
      <c r="VWN299" s="755"/>
      <c r="VWO299" s="755"/>
      <c r="VWP299" s="755"/>
      <c r="VWQ299" s="755"/>
      <c r="VWR299" s="755"/>
      <c r="VWS299" s="755"/>
      <c r="VWT299" s="755"/>
      <c r="VWU299" s="755"/>
      <c r="VWV299" s="755"/>
      <c r="VWW299" s="755"/>
      <c r="VWX299" s="755"/>
      <c r="VWY299" s="755"/>
      <c r="VWZ299" s="755"/>
      <c r="VXA299" s="755"/>
      <c r="VXB299" s="755"/>
      <c r="VXC299" s="755"/>
      <c r="VXD299" s="755"/>
      <c r="VXE299" s="755"/>
      <c r="VXF299" s="755"/>
      <c r="VXG299" s="755"/>
      <c r="VXH299" s="755"/>
      <c r="VXI299" s="755"/>
      <c r="VXJ299" s="755"/>
      <c r="VXK299" s="755"/>
      <c r="VXL299" s="755"/>
      <c r="VXM299" s="755"/>
      <c r="VXN299" s="755"/>
      <c r="VXO299" s="755"/>
      <c r="VXP299" s="755"/>
      <c r="VXQ299" s="755"/>
      <c r="VXR299" s="755"/>
      <c r="VXS299" s="755"/>
      <c r="VXT299" s="755"/>
      <c r="VXU299" s="755"/>
      <c r="VXV299" s="755"/>
      <c r="VXW299" s="755"/>
      <c r="VXX299" s="755"/>
      <c r="VXY299" s="755"/>
      <c r="VXZ299" s="755"/>
      <c r="VYA299" s="755"/>
      <c r="VYB299" s="755"/>
      <c r="VYC299" s="755"/>
      <c r="VYD299" s="755"/>
      <c r="VYE299" s="755"/>
      <c r="VYF299" s="755"/>
      <c r="VYG299" s="755"/>
      <c r="VYH299" s="755"/>
      <c r="VYI299" s="755"/>
      <c r="VYJ299" s="755"/>
      <c r="VYK299" s="755"/>
      <c r="VYL299" s="755"/>
      <c r="VYM299" s="755"/>
      <c r="VYN299" s="755"/>
      <c r="VYO299" s="755"/>
      <c r="VYP299" s="755"/>
      <c r="VYQ299" s="755"/>
      <c r="VYR299" s="755"/>
      <c r="VYS299" s="755"/>
      <c r="VYT299" s="755"/>
      <c r="VYU299" s="755"/>
      <c r="VYV299" s="755"/>
      <c r="VYW299" s="755"/>
      <c r="VYX299" s="755"/>
      <c r="VYY299" s="755"/>
      <c r="VYZ299" s="755"/>
      <c r="VZA299" s="755"/>
      <c r="VZB299" s="755"/>
      <c r="VZC299" s="755"/>
      <c r="VZD299" s="755"/>
      <c r="VZE299" s="755"/>
      <c r="VZF299" s="755"/>
      <c r="VZG299" s="755"/>
      <c r="VZH299" s="755"/>
      <c r="VZI299" s="755"/>
      <c r="VZJ299" s="755"/>
      <c r="VZK299" s="755"/>
      <c r="VZL299" s="755"/>
      <c r="VZM299" s="755"/>
      <c r="VZN299" s="755"/>
      <c r="VZO299" s="755"/>
      <c r="VZP299" s="755"/>
      <c r="VZQ299" s="755"/>
      <c r="VZR299" s="755"/>
      <c r="VZS299" s="755"/>
      <c r="VZT299" s="755"/>
      <c r="VZU299" s="755"/>
      <c r="VZV299" s="755"/>
      <c r="VZW299" s="755"/>
      <c r="VZX299" s="755"/>
      <c r="VZY299" s="755"/>
      <c r="VZZ299" s="755"/>
      <c r="WAA299" s="755"/>
      <c r="WAB299" s="755"/>
      <c r="WAC299" s="755"/>
      <c r="WAD299" s="755"/>
      <c r="WAE299" s="755"/>
      <c r="WAF299" s="755"/>
      <c r="WAG299" s="755"/>
      <c r="WAH299" s="755"/>
      <c r="WAI299" s="755"/>
      <c r="WAJ299" s="755"/>
      <c r="WAK299" s="755"/>
      <c r="WAL299" s="755"/>
      <c r="WAM299" s="755"/>
      <c r="WAN299" s="755"/>
      <c r="WAO299" s="755"/>
      <c r="WAP299" s="755"/>
      <c r="WAQ299" s="755"/>
      <c r="WAR299" s="755"/>
      <c r="WAS299" s="755"/>
      <c r="WAT299" s="755"/>
      <c r="WAU299" s="755"/>
      <c r="WAV299" s="755"/>
      <c r="WAW299" s="755"/>
      <c r="WAX299" s="755"/>
      <c r="WAY299" s="755"/>
      <c r="WAZ299" s="755"/>
      <c r="WBA299" s="755"/>
      <c r="WBB299" s="755"/>
      <c r="WBC299" s="755"/>
      <c r="WBD299" s="755"/>
      <c r="WBE299" s="755"/>
      <c r="WBF299" s="755"/>
      <c r="WBG299" s="755"/>
      <c r="WBH299" s="755"/>
      <c r="WBI299" s="755"/>
      <c r="WBJ299" s="755"/>
      <c r="WBK299" s="755"/>
      <c r="WBL299" s="755"/>
      <c r="WBM299" s="755"/>
      <c r="WBN299" s="755"/>
      <c r="WBO299" s="755"/>
      <c r="WBP299" s="755"/>
      <c r="WBQ299" s="755"/>
      <c r="WBR299" s="755"/>
      <c r="WBS299" s="755"/>
      <c r="WBT299" s="755"/>
      <c r="WBU299" s="755"/>
      <c r="WBV299" s="755"/>
      <c r="WBW299" s="755"/>
      <c r="WBX299" s="755"/>
      <c r="WBY299" s="755"/>
      <c r="WBZ299" s="755"/>
      <c r="WCA299" s="755"/>
      <c r="WCB299" s="755"/>
      <c r="WCC299" s="755"/>
      <c r="WCD299" s="755"/>
      <c r="WCE299" s="755"/>
      <c r="WCF299" s="755"/>
      <c r="WCG299" s="755"/>
      <c r="WCH299" s="755"/>
      <c r="WCI299" s="755"/>
      <c r="WCJ299" s="755"/>
      <c r="WCK299" s="755"/>
      <c r="WCL299" s="755"/>
      <c r="WCM299" s="755"/>
      <c r="WCN299" s="755"/>
      <c r="WCO299" s="755"/>
      <c r="WCP299" s="755"/>
      <c r="WCQ299" s="755"/>
      <c r="WCR299" s="755"/>
      <c r="WCS299" s="755"/>
      <c r="WCT299" s="755"/>
      <c r="WCU299" s="755"/>
      <c r="WCV299" s="755"/>
      <c r="WCW299" s="755"/>
      <c r="WCX299" s="755"/>
      <c r="WCY299" s="755"/>
      <c r="WCZ299" s="755"/>
      <c r="WDA299" s="755"/>
      <c r="WDB299" s="755"/>
      <c r="WDC299" s="755"/>
      <c r="WDD299" s="755"/>
      <c r="WDE299" s="755"/>
      <c r="WDF299" s="755"/>
      <c r="WDG299" s="755"/>
      <c r="WDH299" s="755"/>
      <c r="WDI299" s="755"/>
      <c r="WDJ299" s="755"/>
      <c r="WDK299" s="755"/>
      <c r="WDL299" s="755"/>
      <c r="WDM299" s="755"/>
      <c r="WDN299" s="755"/>
      <c r="WDO299" s="755"/>
      <c r="WDP299" s="755"/>
      <c r="WDQ299" s="755"/>
      <c r="WDR299" s="755"/>
      <c r="WDS299" s="755"/>
      <c r="WDT299" s="755"/>
      <c r="WDU299" s="755"/>
      <c r="WDV299" s="755"/>
      <c r="WDW299" s="755"/>
      <c r="WDX299" s="755"/>
      <c r="WDY299" s="755"/>
      <c r="WDZ299" s="755"/>
      <c r="WEA299" s="755"/>
      <c r="WEB299" s="755"/>
      <c r="WEC299" s="755"/>
      <c r="WED299" s="755"/>
      <c r="WEE299" s="755"/>
      <c r="WEF299" s="755"/>
      <c r="WEG299" s="755"/>
      <c r="WEH299" s="755"/>
      <c r="WEI299" s="755"/>
      <c r="WEJ299" s="755"/>
      <c r="WEK299" s="755"/>
      <c r="WEL299" s="755"/>
      <c r="WEM299" s="755"/>
      <c r="WEN299" s="755"/>
      <c r="WEO299" s="755"/>
      <c r="WEP299" s="755"/>
      <c r="WEQ299" s="755"/>
      <c r="WER299" s="755"/>
      <c r="WES299" s="755"/>
      <c r="WET299" s="755"/>
      <c r="WEU299" s="755"/>
      <c r="WEV299" s="755"/>
      <c r="WEW299" s="755"/>
      <c r="WEX299" s="755"/>
      <c r="WEY299" s="755"/>
      <c r="WEZ299" s="755"/>
      <c r="WFA299" s="755"/>
      <c r="WFB299" s="755"/>
      <c r="WFC299" s="755"/>
      <c r="WFD299" s="755"/>
      <c r="WFE299" s="755"/>
      <c r="WFF299" s="755"/>
      <c r="WFG299" s="755"/>
      <c r="WFH299" s="755"/>
      <c r="WFI299" s="755"/>
      <c r="WFJ299" s="755"/>
      <c r="WFK299" s="755"/>
      <c r="WFL299" s="755"/>
      <c r="WFM299" s="755"/>
      <c r="WFN299" s="755"/>
      <c r="WFO299" s="755"/>
      <c r="WFP299" s="755"/>
      <c r="WFQ299" s="755"/>
      <c r="WFR299" s="755"/>
      <c r="WFS299" s="755"/>
      <c r="WFT299" s="755"/>
      <c r="WFU299" s="755"/>
      <c r="WFV299" s="755"/>
      <c r="WFW299" s="755"/>
      <c r="WFX299" s="755"/>
      <c r="WFY299" s="755"/>
      <c r="WFZ299" s="755"/>
      <c r="WGA299" s="755"/>
      <c r="WGB299" s="755"/>
      <c r="WGC299" s="755"/>
      <c r="WGD299" s="755"/>
      <c r="WGE299" s="755"/>
      <c r="WGF299" s="755"/>
      <c r="WGG299" s="755"/>
      <c r="WGH299" s="755"/>
      <c r="WGI299" s="755"/>
      <c r="WGJ299" s="755"/>
      <c r="WGK299" s="755"/>
      <c r="WGL299" s="755"/>
      <c r="WGM299" s="755"/>
      <c r="WGN299" s="755"/>
      <c r="WGO299" s="755"/>
      <c r="WGP299" s="755"/>
      <c r="WGQ299" s="755"/>
      <c r="WGR299" s="755"/>
      <c r="WGS299" s="755"/>
      <c r="WGT299" s="755"/>
      <c r="WGU299" s="755"/>
      <c r="WGV299" s="755"/>
      <c r="WGW299" s="755"/>
      <c r="WGX299" s="755"/>
      <c r="WGY299" s="755"/>
      <c r="WGZ299" s="755"/>
      <c r="WHA299" s="755"/>
      <c r="WHB299" s="755"/>
      <c r="WHC299" s="755"/>
      <c r="WHD299" s="755"/>
      <c r="WHE299" s="755"/>
      <c r="WHF299" s="755"/>
      <c r="WHG299" s="755"/>
      <c r="WHH299" s="755"/>
      <c r="WHI299" s="755"/>
      <c r="WHJ299" s="755"/>
      <c r="WHK299" s="755"/>
      <c r="WHL299" s="755"/>
      <c r="WHM299" s="755"/>
      <c r="WHN299" s="755"/>
      <c r="WHO299" s="755"/>
      <c r="WHP299" s="755"/>
      <c r="WHQ299" s="755"/>
      <c r="WHR299" s="755"/>
      <c r="WHS299" s="755"/>
      <c r="WHT299" s="755"/>
      <c r="WHU299" s="755"/>
      <c r="WHV299" s="755"/>
      <c r="WHW299" s="755"/>
      <c r="WHX299" s="755"/>
      <c r="WHY299" s="755"/>
      <c r="WHZ299" s="755"/>
      <c r="WIA299" s="755"/>
      <c r="WIB299" s="755"/>
      <c r="WIC299" s="755"/>
      <c r="WID299" s="755"/>
      <c r="WIE299" s="755"/>
      <c r="WIF299" s="755"/>
      <c r="WIG299" s="755"/>
      <c r="WIH299" s="755"/>
      <c r="WII299" s="755"/>
      <c r="WIJ299" s="755"/>
      <c r="WIK299" s="755"/>
      <c r="WIL299" s="755"/>
      <c r="WIM299" s="755"/>
      <c r="WIN299" s="755"/>
      <c r="WIO299" s="755"/>
      <c r="WIP299" s="755"/>
      <c r="WIQ299" s="755"/>
      <c r="WIR299" s="755"/>
      <c r="WIS299" s="755"/>
      <c r="WIT299" s="755"/>
      <c r="WIU299" s="755"/>
      <c r="WIV299" s="755"/>
      <c r="WIW299" s="755"/>
      <c r="WIX299" s="755"/>
      <c r="WIY299" s="755"/>
      <c r="WIZ299" s="755"/>
      <c r="WJA299" s="755"/>
      <c r="WJB299" s="755"/>
      <c r="WJC299" s="755"/>
      <c r="WJD299" s="755"/>
      <c r="WJE299" s="755"/>
      <c r="WJF299" s="755"/>
      <c r="WJG299" s="755"/>
      <c r="WJH299" s="755"/>
      <c r="WJI299" s="755"/>
      <c r="WJJ299" s="755"/>
      <c r="WJK299" s="755"/>
      <c r="WJL299" s="755"/>
      <c r="WJM299" s="755"/>
      <c r="WJN299" s="755"/>
      <c r="WJO299" s="755"/>
      <c r="WJP299" s="755"/>
      <c r="WJQ299" s="755"/>
      <c r="WJR299" s="755"/>
      <c r="WJS299" s="755"/>
      <c r="WJT299" s="755"/>
      <c r="WJU299" s="755"/>
      <c r="WJV299" s="755"/>
      <c r="WJW299" s="755"/>
      <c r="WJX299" s="755"/>
      <c r="WJY299" s="755"/>
      <c r="WJZ299" s="755"/>
      <c r="WKA299" s="755"/>
      <c r="WKB299" s="755"/>
      <c r="WKC299" s="755"/>
      <c r="WKD299" s="755"/>
      <c r="WKE299" s="755"/>
      <c r="WKF299" s="755"/>
      <c r="WKG299" s="755"/>
      <c r="WKH299" s="755"/>
      <c r="WKI299" s="755"/>
      <c r="WKJ299" s="755"/>
      <c r="WKK299" s="755"/>
      <c r="WKL299" s="755"/>
      <c r="WKM299" s="755"/>
      <c r="WKN299" s="755"/>
      <c r="WKO299" s="755"/>
      <c r="WKP299" s="755"/>
      <c r="WKQ299" s="755"/>
      <c r="WKR299" s="755"/>
      <c r="WKS299" s="755"/>
      <c r="WKT299" s="755"/>
      <c r="WKU299" s="755"/>
      <c r="WKV299" s="755"/>
      <c r="WKW299" s="755"/>
      <c r="WKX299" s="755"/>
      <c r="WKY299" s="755"/>
      <c r="WKZ299" s="755"/>
      <c r="WLA299" s="755"/>
      <c r="WLB299" s="755"/>
      <c r="WLC299" s="755"/>
      <c r="WLD299" s="755"/>
      <c r="WLE299" s="755"/>
      <c r="WLF299" s="755"/>
      <c r="WLG299" s="755"/>
      <c r="WLH299" s="755"/>
      <c r="WLI299" s="755"/>
      <c r="WLJ299" s="755"/>
      <c r="WLK299" s="755"/>
      <c r="WLL299" s="755"/>
      <c r="WLM299" s="755"/>
      <c r="WLN299" s="755"/>
      <c r="WLO299" s="755"/>
      <c r="WLP299" s="755"/>
      <c r="WLQ299" s="755"/>
      <c r="WLR299" s="755"/>
      <c r="WLS299" s="755"/>
      <c r="WLT299" s="755"/>
      <c r="WLU299" s="755"/>
      <c r="WLV299" s="755"/>
      <c r="WLW299" s="755"/>
      <c r="WLX299" s="755"/>
      <c r="WLY299" s="755"/>
      <c r="WLZ299" s="755"/>
      <c r="WMA299" s="755"/>
      <c r="WMB299" s="755"/>
      <c r="WMC299" s="755"/>
      <c r="WMD299" s="755"/>
      <c r="WME299" s="755"/>
      <c r="WMF299" s="755"/>
      <c r="WMG299" s="755"/>
      <c r="WMH299" s="755"/>
      <c r="WMI299" s="755"/>
      <c r="WMJ299" s="755"/>
      <c r="WMK299" s="755"/>
      <c r="WML299" s="755"/>
      <c r="WMM299" s="755"/>
      <c r="WMN299" s="755"/>
      <c r="WMO299" s="755"/>
      <c r="WMP299" s="755"/>
      <c r="WMQ299" s="755"/>
      <c r="WMR299" s="755"/>
      <c r="WMS299" s="755"/>
      <c r="WMT299" s="755"/>
      <c r="WMU299" s="755"/>
      <c r="WMV299" s="755"/>
      <c r="WMW299" s="755"/>
      <c r="WMX299" s="755"/>
      <c r="WMY299" s="755"/>
      <c r="WMZ299" s="755"/>
      <c r="WNA299" s="755"/>
      <c r="WNB299" s="755"/>
      <c r="WNC299" s="755"/>
      <c r="WND299" s="755"/>
      <c r="WNE299" s="755"/>
      <c r="WNF299" s="755"/>
      <c r="WNG299" s="755"/>
      <c r="WNH299" s="755"/>
      <c r="WNI299" s="755"/>
      <c r="WNJ299" s="755"/>
      <c r="WNK299" s="755"/>
      <c r="WNL299" s="755"/>
      <c r="WNM299" s="755"/>
      <c r="WNN299" s="755"/>
      <c r="WNO299" s="755"/>
      <c r="WNP299" s="755"/>
      <c r="WNQ299" s="755"/>
      <c r="WNR299" s="755"/>
      <c r="WNS299" s="755"/>
      <c r="WNT299" s="755"/>
      <c r="WNU299" s="755"/>
      <c r="WNV299" s="755"/>
      <c r="WNW299" s="755"/>
      <c r="WNX299" s="755"/>
      <c r="WNY299" s="755"/>
      <c r="WNZ299" s="755"/>
      <c r="WOA299" s="755"/>
      <c r="WOB299" s="755"/>
      <c r="WOC299" s="755"/>
      <c r="WOD299" s="755"/>
      <c r="WOE299" s="755"/>
      <c r="WOF299" s="755"/>
      <c r="WOG299" s="755"/>
      <c r="WOH299" s="755"/>
      <c r="WOI299" s="755"/>
      <c r="WOJ299" s="755"/>
      <c r="WOK299" s="755"/>
      <c r="WOL299" s="755"/>
      <c r="WOM299" s="755"/>
      <c r="WON299" s="755"/>
      <c r="WOO299" s="755"/>
      <c r="WOP299" s="755"/>
      <c r="WOQ299" s="755"/>
      <c r="WOR299" s="755"/>
      <c r="WOS299" s="755"/>
      <c r="WOT299" s="755"/>
      <c r="WOU299" s="755"/>
      <c r="WOV299" s="755"/>
      <c r="WOW299" s="755"/>
      <c r="WOX299" s="755"/>
      <c r="WOY299" s="755"/>
      <c r="WOZ299" s="755"/>
      <c r="WPA299" s="755"/>
      <c r="WPB299" s="755"/>
      <c r="WPC299" s="755"/>
      <c r="WPD299" s="755"/>
      <c r="WPE299" s="755"/>
      <c r="WPF299" s="755"/>
      <c r="WPG299" s="755"/>
      <c r="WPH299" s="755"/>
      <c r="WPI299" s="755"/>
      <c r="WPJ299" s="755"/>
      <c r="WPK299" s="755"/>
      <c r="WPL299" s="755"/>
      <c r="WPM299" s="755"/>
      <c r="WPN299" s="755"/>
      <c r="WPO299" s="755"/>
      <c r="WPP299" s="755"/>
      <c r="WPQ299" s="755"/>
      <c r="WPR299" s="755"/>
      <c r="WPS299" s="755"/>
      <c r="WPT299" s="755"/>
      <c r="WPU299" s="755"/>
      <c r="WPV299" s="755"/>
      <c r="WPW299" s="755"/>
      <c r="WPX299" s="755"/>
      <c r="WPY299" s="755"/>
      <c r="WPZ299" s="755"/>
      <c r="WQA299" s="755"/>
      <c r="WQB299" s="755"/>
      <c r="WQC299" s="755"/>
      <c r="WQD299" s="755"/>
      <c r="WQE299" s="755"/>
      <c r="WQF299" s="755"/>
      <c r="WQG299" s="755"/>
      <c r="WQH299" s="755"/>
      <c r="WQI299" s="755"/>
      <c r="WQJ299" s="755"/>
      <c r="WQK299" s="755"/>
      <c r="WQL299" s="755"/>
      <c r="WQM299" s="755"/>
      <c r="WQN299" s="755"/>
      <c r="WQO299" s="755"/>
      <c r="WQP299" s="755"/>
      <c r="WQQ299" s="755"/>
      <c r="WQR299" s="755"/>
      <c r="WQS299" s="755"/>
      <c r="WQT299" s="755"/>
      <c r="WQU299" s="755"/>
      <c r="WQV299" s="755"/>
      <c r="WQW299" s="755"/>
      <c r="WQX299" s="755"/>
      <c r="WQY299" s="755"/>
      <c r="WQZ299" s="755"/>
      <c r="WRA299" s="755"/>
      <c r="WRB299" s="755"/>
      <c r="WRC299" s="755"/>
      <c r="WRD299" s="755"/>
      <c r="WRE299" s="755"/>
      <c r="WRF299" s="755"/>
      <c r="WRG299" s="755"/>
      <c r="WRH299" s="755"/>
      <c r="WRI299" s="755"/>
      <c r="WRJ299" s="755"/>
      <c r="WRK299" s="755"/>
      <c r="WRL299" s="755"/>
      <c r="WRM299" s="755"/>
      <c r="WRN299" s="755"/>
      <c r="WRO299" s="755"/>
      <c r="WRP299" s="755"/>
      <c r="WRQ299" s="755"/>
      <c r="WRR299" s="755"/>
      <c r="WRS299" s="755"/>
      <c r="WRT299" s="755"/>
      <c r="WRU299" s="755"/>
      <c r="WRV299" s="755"/>
      <c r="WRW299" s="755"/>
      <c r="WRX299" s="755"/>
      <c r="WRY299" s="755"/>
      <c r="WRZ299" s="755"/>
      <c r="WSA299" s="755"/>
      <c r="WSB299" s="755"/>
      <c r="WSC299" s="755"/>
      <c r="WSD299" s="755"/>
      <c r="WSE299" s="755"/>
      <c r="WSF299" s="755"/>
      <c r="WSG299" s="755"/>
      <c r="WSH299" s="755"/>
      <c r="WSI299" s="755"/>
      <c r="WSJ299" s="755"/>
      <c r="WSK299" s="755"/>
      <c r="WSL299" s="755"/>
      <c r="WSM299" s="755"/>
      <c r="WSN299" s="755"/>
      <c r="WSO299" s="755"/>
      <c r="WSP299" s="755"/>
      <c r="WSQ299" s="755"/>
      <c r="WSR299" s="755"/>
      <c r="WSS299" s="755"/>
      <c r="WST299" s="755"/>
      <c r="WSU299" s="755"/>
      <c r="WSV299" s="755"/>
      <c r="WSW299" s="755"/>
      <c r="WSX299" s="755"/>
      <c r="WSY299" s="755"/>
      <c r="WSZ299" s="755"/>
      <c r="WTA299" s="755"/>
      <c r="WTB299" s="755"/>
      <c r="WTC299" s="755"/>
      <c r="WTD299" s="755"/>
      <c r="WTE299" s="755"/>
      <c r="WTF299" s="755"/>
      <c r="WTG299" s="755"/>
      <c r="WTH299" s="755"/>
      <c r="WTI299" s="755"/>
      <c r="WTJ299" s="755"/>
      <c r="WTK299" s="755"/>
      <c r="WTL299" s="755"/>
      <c r="WTM299" s="755"/>
      <c r="WTN299" s="755"/>
      <c r="WTO299" s="755"/>
      <c r="WTP299" s="755"/>
      <c r="WTQ299" s="755"/>
      <c r="WTR299" s="755"/>
      <c r="WTS299" s="755"/>
      <c r="WTT299" s="755"/>
      <c r="WTU299" s="755"/>
      <c r="WTV299" s="755"/>
      <c r="WTW299" s="755"/>
      <c r="WTX299" s="755"/>
      <c r="WTY299" s="755"/>
      <c r="WTZ299" s="755"/>
      <c r="WUA299" s="755"/>
      <c r="WUB299" s="755"/>
      <c r="WUC299" s="755"/>
      <c r="WUD299" s="755"/>
      <c r="WUE299" s="755"/>
      <c r="WUF299" s="755"/>
      <c r="WUG299" s="755"/>
      <c r="WUH299" s="755"/>
      <c r="WUI299" s="755"/>
      <c r="WUJ299" s="755"/>
      <c r="WUK299" s="755"/>
      <c r="WUL299" s="755"/>
      <c r="WUM299" s="755"/>
      <c r="WUN299" s="755"/>
      <c r="WUO299" s="755"/>
      <c r="WUP299" s="755"/>
      <c r="WUQ299" s="755"/>
      <c r="WUR299" s="755"/>
      <c r="WUS299" s="755"/>
      <c r="WUT299" s="755"/>
      <c r="WUU299" s="755"/>
      <c r="WUV299" s="755"/>
      <c r="WUW299" s="755"/>
      <c r="WUX299" s="755"/>
      <c r="WUY299" s="755"/>
      <c r="WUZ299" s="755"/>
      <c r="WVA299" s="755"/>
      <c r="WVB299" s="755"/>
      <c r="WVC299" s="755"/>
      <c r="WVD299" s="755"/>
      <c r="WVE299" s="755"/>
      <c r="WVF299" s="755"/>
      <c r="WVG299" s="755"/>
      <c r="WVH299" s="755"/>
      <c r="WVI299" s="755"/>
      <c r="WVJ299" s="755"/>
      <c r="WVK299" s="755"/>
      <c r="WVL299" s="755"/>
      <c r="WVM299" s="755"/>
      <c r="WVN299" s="755"/>
      <c r="WVO299" s="755"/>
      <c r="WVP299" s="755"/>
      <c r="WVQ299" s="755"/>
      <c r="WVR299" s="755"/>
      <c r="WVS299" s="755"/>
      <c r="WVT299" s="755"/>
      <c r="WVU299" s="755"/>
      <c r="WVV299" s="755"/>
      <c r="WVW299" s="755"/>
      <c r="WVX299" s="755"/>
      <c r="WVY299" s="755"/>
      <c r="WVZ299" s="755"/>
      <c r="WWA299" s="755"/>
      <c r="WWB299" s="755"/>
      <c r="WWC299" s="755"/>
      <c r="WWD299" s="755"/>
      <c r="WWE299" s="755"/>
      <c r="WWF299" s="755"/>
      <c r="WWG299" s="755"/>
      <c r="WWH299" s="755"/>
      <c r="WWI299" s="755"/>
      <c r="WWJ299" s="755"/>
      <c r="WWK299" s="755"/>
      <c r="WWL299" s="755"/>
      <c r="WWM299" s="755"/>
      <c r="WWN299" s="755"/>
      <c r="WWO299" s="755"/>
      <c r="WWP299" s="755"/>
      <c r="WWQ299" s="755"/>
      <c r="WWR299" s="755"/>
      <c r="WWS299" s="755"/>
      <c r="WWT299" s="755"/>
      <c r="WWU299" s="755"/>
      <c r="WWV299" s="755"/>
      <c r="WWW299" s="755"/>
      <c r="WWX299" s="755"/>
      <c r="WWY299" s="755"/>
      <c r="WWZ299" s="755"/>
      <c r="WXA299" s="755"/>
      <c r="WXB299" s="755"/>
      <c r="WXC299" s="755"/>
      <c r="WXD299" s="755"/>
      <c r="WXE299" s="755"/>
      <c r="WXF299" s="755"/>
      <c r="WXG299" s="755"/>
      <c r="WXH299" s="755"/>
      <c r="WXI299" s="755"/>
      <c r="WXJ299" s="755"/>
      <c r="WXK299" s="755"/>
      <c r="WXL299" s="755"/>
      <c r="WXM299" s="755"/>
      <c r="WXN299" s="755"/>
      <c r="WXO299" s="755"/>
      <c r="WXP299" s="755"/>
      <c r="WXQ299" s="755"/>
      <c r="WXR299" s="755"/>
      <c r="WXS299" s="755"/>
      <c r="WXT299" s="755"/>
      <c r="WXU299" s="755"/>
      <c r="WXV299" s="755"/>
      <c r="WXW299" s="755"/>
      <c r="WXX299" s="755"/>
      <c r="WXY299" s="755"/>
      <c r="WXZ299" s="755"/>
      <c r="WYA299" s="755"/>
      <c r="WYB299" s="755"/>
      <c r="WYC299" s="755"/>
      <c r="WYD299" s="755"/>
      <c r="WYE299" s="755"/>
      <c r="WYF299" s="755"/>
      <c r="WYG299" s="755"/>
      <c r="WYH299" s="755"/>
      <c r="WYI299" s="755"/>
      <c r="WYJ299" s="755"/>
      <c r="WYK299" s="755"/>
      <c r="WYL299" s="755"/>
      <c r="WYM299" s="755"/>
      <c r="WYN299" s="755"/>
      <c r="WYO299" s="755"/>
      <c r="WYP299" s="755"/>
      <c r="WYQ299" s="755"/>
      <c r="WYR299" s="755"/>
      <c r="WYS299" s="755"/>
      <c r="WYT299" s="755"/>
      <c r="WYU299" s="755"/>
      <c r="WYV299" s="755"/>
      <c r="WYW299" s="755"/>
      <c r="WYX299" s="755"/>
      <c r="WYY299" s="755"/>
      <c r="WYZ299" s="755"/>
      <c r="WZA299" s="755"/>
      <c r="WZB299" s="755"/>
      <c r="WZC299" s="755"/>
      <c r="WZD299" s="755"/>
      <c r="WZE299" s="755"/>
      <c r="WZF299" s="755"/>
      <c r="WZG299" s="755"/>
      <c r="WZH299" s="755"/>
      <c r="WZI299" s="755"/>
      <c r="WZJ299" s="755"/>
      <c r="WZK299" s="755"/>
      <c r="WZL299" s="755"/>
      <c r="WZM299" s="755"/>
      <c r="WZN299" s="755"/>
      <c r="WZO299" s="755"/>
      <c r="WZP299" s="755"/>
      <c r="WZQ299" s="755"/>
      <c r="WZR299" s="755"/>
      <c r="WZS299" s="755"/>
      <c r="WZT299" s="755"/>
      <c r="WZU299" s="755"/>
      <c r="WZV299" s="755"/>
      <c r="WZW299" s="755"/>
      <c r="WZX299" s="755"/>
      <c r="WZY299" s="755"/>
      <c r="WZZ299" s="755"/>
      <c r="XAA299" s="755"/>
      <c r="XAB299" s="755"/>
      <c r="XAC299" s="755"/>
      <c r="XAD299" s="755"/>
      <c r="XAE299" s="755"/>
      <c r="XAF299" s="755"/>
      <c r="XAG299" s="755"/>
      <c r="XAH299" s="755"/>
      <c r="XAI299" s="755"/>
      <c r="XAJ299" s="755"/>
      <c r="XAK299" s="755"/>
      <c r="XAL299" s="755"/>
      <c r="XAM299" s="755"/>
      <c r="XAN299" s="755"/>
      <c r="XAO299" s="755"/>
      <c r="XAP299" s="755"/>
      <c r="XAQ299" s="755"/>
      <c r="XAR299" s="755"/>
      <c r="XAS299" s="755"/>
      <c r="XAT299" s="755"/>
      <c r="XAU299" s="755"/>
      <c r="XAV299" s="755"/>
      <c r="XAW299" s="755"/>
      <c r="XAX299" s="755"/>
      <c r="XAY299" s="755"/>
      <c r="XAZ299" s="755"/>
      <c r="XBA299" s="755"/>
      <c r="XBB299" s="755"/>
      <c r="XBC299" s="755"/>
      <c r="XBD299" s="755"/>
      <c r="XBE299" s="755"/>
      <c r="XBF299" s="755"/>
      <c r="XBG299" s="755"/>
      <c r="XBH299" s="755"/>
      <c r="XBI299" s="755"/>
      <c r="XBJ299" s="755"/>
      <c r="XBK299" s="755"/>
      <c r="XBL299" s="755"/>
      <c r="XBM299" s="755"/>
      <c r="XBN299" s="755"/>
      <c r="XBO299" s="755"/>
      <c r="XBP299" s="755"/>
      <c r="XBQ299" s="755"/>
      <c r="XBR299" s="755"/>
      <c r="XBS299" s="755"/>
      <c r="XBT299" s="755"/>
      <c r="XBU299" s="755"/>
      <c r="XBV299" s="755"/>
      <c r="XBW299" s="755"/>
      <c r="XBX299" s="755"/>
      <c r="XBY299" s="755"/>
      <c r="XBZ299" s="755"/>
      <c r="XCA299" s="755"/>
      <c r="XCB299" s="755"/>
      <c r="XCC299" s="755"/>
      <c r="XCD299" s="755"/>
      <c r="XCE299" s="755"/>
      <c r="XCF299" s="755"/>
      <c r="XCG299" s="755"/>
      <c r="XCH299" s="755"/>
      <c r="XCI299" s="755"/>
      <c r="XCJ299" s="755"/>
      <c r="XCK299" s="755"/>
      <c r="XCL299" s="755"/>
      <c r="XCM299" s="755"/>
      <c r="XCN299" s="755"/>
      <c r="XCO299" s="755"/>
      <c r="XCP299" s="755"/>
      <c r="XCQ299" s="755"/>
      <c r="XCR299" s="755"/>
      <c r="XCS299" s="755"/>
      <c r="XCT299" s="755"/>
      <c r="XCU299" s="755"/>
      <c r="XCV299" s="755"/>
      <c r="XCW299" s="755"/>
      <c r="XCX299" s="755"/>
      <c r="XCY299" s="755"/>
      <c r="XCZ299" s="755"/>
      <c r="XDA299" s="755"/>
      <c r="XDB299" s="755"/>
      <c r="XDC299" s="755"/>
      <c r="XDD299" s="755"/>
      <c r="XDE299" s="755"/>
      <c r="XDF299" s="755"/>
      <c r="XDG299" s="755"/>
      <c r="XDH299" s="755"/>
      <c r="XDI299" s="755"/>
      <c r="XDJ299" s="755"/>
      <c r="XDK299" s="755"/>
      <c r="XDL299" s="755"/>
      <c r="XDM299" s="755"/>
      <c r="XDN299" s="755"/>
      <c r="XDO299" s="755"/>
      <c r="XDP299" s="755"/>
      <c r="XDQ299" s="755"/>
      <c r="XDR299" s="755"/>
      <c r="XDS299" s="755"/>
      <c r="XDT299" s="755"/>
      <c r="XDU299" s="755"/>
      <c r="XDV299" s="755"/>
      <c r="XDW299" s="755"/>
      <c r="XDX299" s="755"/>
      <c r="XDY299" s="755"/>
      <c r="XDZ299" s="755"/>
      <c r="XEA299" s="755"/>
      <c r="XEB299" s="755"/>
      <c r="XEC299" s="755"/>
      <c r="XED299" s="755"/>
      <c r="XEE299" s="755"/>
      <c r="XEF299" s="755"/>
      <c r="XEG299" s="755"/>
      <c r="XEH299" s="755"/>
      <c r="XEI299" s="755"/>
      <c r="XEJ299" s="755"/>
      <c r="XEK299" s="755"/>
      <c r="XEL299" s="755"/>
      <c r="XEM299" s="755"/>
      <c r="XEN299" s="755"/>
      <c r="XEO299" s="755"/>
      <c r="XEP299" s="755"/>
      <c r="XEQ299" s="755"/>
      <c r="XER299" s="755"/>
      <c r="XES299" s="755"/>
      <c r="XET299" s="755"/>
      <c r="XEU299" s="755"/>
      <c r="XEV299" s="755"/>
      <c r="XEW299" s="755"/>
      <c r="XEX299" s="755"/>
      <c r="XEY299" s="755"/>
      <c r="XEZ299" s="755"/>
      <c r="XFA299" s="755"/>
    </row>
    <row r="300" spans="1:16381" s="248" customFormat="1" ht="15" customHeight="1" x14ac:dyDescent="0.25">
      <c r="A300" s="837"/>
      <c r="B300" s="755"/>
      <c r="C300" s="755"/>
      <c r="D300" s="755"/>
      <c r="E300" s="755"/>
      <c r="F300" s="755"/>
      <c r="G300" s="755"/>
      <c r="H300" s="755"/>
      <c r="I300" s="755"/>
      <c r="J300" s="755"/>
      <c r="K300" s="755"/>
      <c r="L300" s="1415"/>
      <c r="M300" s="1415"/>
      <c r="N300" s="1415"/>
      <c r="O300" s="755"/>
      <c r="P300" s="755"/>
      <c r="Q300" s="755"/>
      <c r="R300" s="755"/>
      <c r="S300" s="755"/>
      <c r="T300" s="755"/>
      <c r="U300" s="755"/>
      <c r="V300" s="755"/>
      <c r="W300" s="1809"/>
      <c r="AN300" s="838"/>
    </row>
    <row r="301" spans="1:16381" s="248" customFormat="1" ht="45" customHeight="1" x14ac:dyDescent="0.25">
      <c r="A301" s="1171" t="s">
        <v>1794</v>
      </c>
      <c r="B301" s="1668"/>
      <c r="C301" s="1668"/>
      <c r="D301" s="1668"/>
      <c r="E301" s="1668"/>
      <c r="F301" s="1668"/>
      <c r="G301" s="1668"/>
      <c r="H301" s="1668"/>
      <c r="I301" s="1668"/>
      <c r="J301" s="1668"/>
      <c r="K301" s="1668"/>
      <c r="L301" s="1668"/>
      <c r="M301" s="1668"/>
      <c r="N301" s="1668"/>
      <c r="O301" s="1668"/>
      <c r="P301" s="1668"/>
      <c r="Q301" s="1668"/>
      <c r="R301" s="1668"/>
      <c r="S301" s="1668"/>
      <c r="T301" s="1668"/>
      <c r="U301" s="1668"/>
      <c r="V301" s="1668"/>
      <c r="W301" s="755"/>
      <c r="X301" s="1668"/>
      <c r="Y301" s="1668"/>
      <c r="Z301" s="1668"/>
      <c r="AA301" s="1668"/>
      <c r="AB301" s="1668"/>
      <c r="AC301" s="1668"/>
      <c r="AD301" s="1668"/>
      <c r="AE301" s="1668"/>
      <c r="AF301" s="1668"/>
      <c r="AG301" s="1668"/>
      <c r="AH301" s="1668"/>
      <c r="AI301" s="1668"/>
      <c r="AJ301" s="1668"/>
      <c r="AK301" s="1668"/>
      <c r="AL301" s="1668"/>
      <c r="AM301" s="1668"/>
      <c r="AN301" s="1172"/>
      <c r="AO301" s="1668"/>
      <c r="AP301" s="1668"/>
      <c r="AQ301" s="1668"/>
      <c r="AR301" s="1668"/>
      <c r="AS301" s="1668"/>
      <c r="AT301" s="1668"/>
      <c r="AU301" s="1668"/>
      <c r="AV301" s="1668"/>
      <c r="AW301" s="1668"/>
      <c r="AX301" s="1668"/>
      <c r="AY301" s="1668"/>
      <c r="AZ301" s="1668"/>
      <c r="BA301" s="1668"/>
      <c r="BB301" s="1668"/>
      <c r="BC301" s="1668"/>
      <c r="BD301" s="1668"/>
      <c r="BE301" s="1668"/>
      <c r="BF301" s="1668"/>
      <c r="BG301" s="1668"/>
      <c r="BH301" s="1668"/>
      <c r="BI301" s="1668"/>
      <c r="BJ301" s="1668"/>
      <c r="BK301" s="1668"/>
      <c r="BL301" s="1668"/>
      <c r="BM301" s="1668"/>
      <c r="BN301" s="1668"/>
      <c r="BO301" s="1668"/>
      <c r="BP301" s="1668"/>
      <c r="BQ301" s="1668"/>
      <c r="BR301" s="1668"/>
      <c r="BS301" s="1668"/>
      <c r="BT301" s="1668"/>
      <c r="BU301" s="1668"/>
      <c r="BV301" s="1668"/>
      <c r="BW301" s="1668"/>
      <c r="BX301" s="1668"/>
      <c r="BY301" s="1668"/>
      <c r="BZ301" s="1668"/>
      <c r="CA301" s="1668"/>
      <c r="CB301" s="1668"/>
      <c r="CC301" s="1668"/>
      <c r="CD301" s="1668"/>
      <c r="CE301" s="1668"/>
      <c r="CF301" s="1668"/>
      <c r="CG301" s="1668"/>
      <c r="CH301" s="1668"/>
      <c r="CI301" s="1668"/>
      <c r="CJ301" s="1668"/>
      <c r="CK301" s="1668"/>
      <c r="CL301" s="1668"/>
      <c r="CM301" s="1668"/>
      <c r="CN301" s="1668"/>
      <c r="CO301" s="1668"/>
      <c r="CP301" s="1668"/>
      <c r="CQ301" s="1668"/>
      <c r="CR301" s="1668"/>
      <c r="CS301" s="1668"/>
      <c r="CT301" s="1668"/>
      <c r="CU301" s="1668"/>
      <c r="CV301" s="1668"/>
      <c r="CW301" s="1668"/>
      <c r="CX301" s="1668"/>
      <c r="CY301" s="1668"/>
      <c r="CZ301" s="1668"/>
      <c r="DA301" s="1668"/>
      <c r="DB301" s="1668"/>
      <c r="DC301" s="1668"/>
      <c r="DD301" s="1668"/>
      <c r="DE301" s="1668"/>
      <c r="DF301" s="1668"/>
      <c r="DG301" s="1668"/>
      <c r="DH301" s="1668"/>
      <c r="DI301" s="1668"/>
      <c r="DJ301" s="1668"/>
      <c r="DK301" s="1668"/>
      <c r="DL301" s="1668"/>
      <c r="DM301" s="1668"/>
      <c r="DN301" s="1668"/>
      <c r="DO301" s="1668"/>
      <c r="DP301" s="1668"/>
      <c r="DQ301" s="1668"/>
      <c r="DR301" s="1668"/>
      <c r="DS301" s="1668"/>
      <c r="DT301" s="1668"/>
      <c r="DU301" s="1668"/>
      <c r="DV301" s="1668"/>
      <c r="DW301" s="1668"/>
      <c r="DX301" s="1668"/>
      <c r="DY301" s="1668"/>
      <c r="DZ301" s="1668"/>
      <c r="EA301" s="1668"/>
      <c r="EB301" s="1668"/>
      <c r="EC301" s="1668"/>
      <c r="ED301" s="1668"/>
      <c r="EE301" s="1668"/>
      <c r="EF301" s="1668"/>
      <c r="EG301" s="1668"/>
      <c r="EH301" s="1668"/>
      <c r="EI301" s="1668"/>
      <c r="EJ301" s="1668"/>
      <c r="EK301" s="1668"/>
      <c r="EL301" s="1668"/>
      <c r="EM301" s="1668"/>
      <c r="EN301" s="1668"/>
      <c r="EO301" s="1668"/>
      <c r="EP301" s="1668"/>
      <c r="EQ301" s="1668"/>
      <c r="ER301" s="1668"/>
      <c r="ES301" s="1668"/>
      <c r="ET301" s="1668"/>
      <c r="EU301" s="1668"/>
      <c r="EV301" s="1668"/>
      <c r="EW301" s="1668"/>
      <c r="EX301" s="1668"/>
      <c r="EY301" s="1668"/>
      <c r="EZ301" s="1668"/>
      <c r="FA301" s="1668"/>
      <c r="FB301" s="1668"/>
      <c r="FC301" s="1668"/>
      <c r="FD301" s="1668"/>
      <c r="FE301" s="1668"/>
      <c r="FF301" s="1668"/>
      <c r="FG301" s="1668"/>
      <c r="FH301" s="1668"/>
      <c r="FI301" s="1668"/>
      <c r="FJ301" s="1668"/>
      <c r="FK301" s="1668"/>
      <c r="FL301" s="1668"/>
      <c r="FM301" s="1668"/>
      <c r="FN301" s="1668"/>
      <c r="FO301" s="1668"/>
      <c r="FP301" s="1668"/>
      <c r="FQ301" s="1668"/>
      <c r="FR301" s="1668"/>
      <c r="FS301" s="1668"/>
      <c r="FT301" s="1668"/>
      <c r="FU301" s="1668"/>
      <c r="FV301" s="1668"/>
      <c r="FW301" s="1668"/>
      <c r="FX301" s="1668"/>
      <c r="FY301" s="1668"/>
      <c r="FZ301" s="1668"/>
      <c r="GA301" s="1668"/>
      <c r="GB301" s="1668"/>
      <c r="GC301" s="1668"/>
      <c r="GD301" s="1668"/>
      <c r="GE301" s="1668"/>
      <c r="GF301" s="1668"/>
      <c r="GG301" s="1668"/>
      <c r="GH301" s="1668"/>
      <c r="GI301" s="1668"/>
      <c r="GJ301" s="1668"/>
      <c r="GK301" s="1668"/>
      <c r="GL301" s="1668"/>
      <c r="GM301" s="1668"/>
      <c r="GN301" s="1668"/>
      <c r="GO301" s="1668"/>
      <c r="GP301" s="1668"/>
      <c r="GQ301" s="1668"/>
      <c r="GR301" s="1668"/>
      <c r="GS301" s="1668"/>
      <c r="GT301" s="1668"/>
      <c r="GU301" s="1668"/>
      <c r="GV301" s="1668"/>
      <c r="GW301" s="1668"/>
      <c r="GX301" s="1668"/>
      <c r="GY301" s="1668"/>
      <c r="GZ301" s="1668"/>
      <c r="HA301" s="1668"/>
      <c r="HB301" s="1668"/>
      <c r="HC301" s="1668"/>
      <c r="HD301" s="1668"/>
      <c r="HE301" s="1668"/>
      <c r="HF301" s="1668"/>
      <c r="HG301" s="1668"/>
      <c r="HH301" s="1668"/>
      <c r="HI301" s="1668"/>
      <c r="HJ301" s="1668"/>
      <c r="HK301" s="1668"/>
      <c r="HL301" s="1668"/>
      <c r="HM301" s="1668"/>
      <c r="HN301" s="1668"/>
      <c r="HO301" s="1668"/>
      <c r="HP301" s="1668"/>
      <c r="HQ301" s="1668"/>
      <c r="HR301" s="1668"/>
      <c r="HS301" s="1668"/>
      <c r="HT301" s="1668"/>
      <c r="HU301" s="1668"/>
      <c r="HV301" s="1668"/>
      <c r="HW301" s="1668"/>
      <c r="HX301" s="1668"/>
      <c r="HY301" s="1668"/>
      <c r="HZ301" s="1668"/>
      <c r="IA301" s="1668"/>
      <c r="IB301" s="1668"/>
      <c r="IC301" s="1668"/>
      <c r="ID301" s="1668"/>
      <c r="IE301" s="1668"/>
      <c r="IF301" s="1668"/>
      <c r="IG301" s="1668"/>
      <c r="IH301" s="1668"/>
      <c r="II301" s="1668"/>
      <c r="IJ301" s="1668"/>
      <c r="IK301" s="1668"/>
      <c r="IL301" s="1668"/>
      <c r="IM301" s="1668"/>
      <c r="IN301" s="1668"/>
      <c r="IO301" s="1668"/>
      <c r="IP301" s="1668"/>
      <c r="IQ301" s="1668"/>
      <c r="IR301" s="1668"/>
      <c r="IS301" s="1668"/>
      <c r="IT301" s="1668"/>
      <c r="IU301" s="1668"/>
      <c r="IV301" s="1668"/>
      <c r="IW301" s="1668"/>
      <c r="IX301" s="1668"/>
      <c r="IY301" s="1668"/>
      <c r="IZ301" s="1668"/>
      <c r="JA301" s="1668"/>
      <c r="JB301" s="1668"/>
      <c r="JC301" s="1668"/>
      <c r="JD301" s="1668"/>
      <c r="JE301" s="1668"/>
      <c r="JF301" s="1668"/>
      <c r="JG301" s="1668"/>
      <c r="JH301" s="1668"/>
      <c r="JI301" s="1668"/>
      <c r="JJ301" s="1668"/>
      <c r="JK301" s="1668"/>
      <c r="JL301" s="1668"/>
      <c r="JM301" s="1668"/>
      <c r="JN301" s="1668"/>
      <c r="JO301" s="1668"/>
      <c r="JP301" s="1668"/>
      <c r="JQ301" s="1668"/>
      <c r="JR301" s="1668"/>
      <c r="JS301" s="1668"/>
      <c r="JT301" s="1668"/>
      <c r="JU301" s="1668"/>
      <c r="JV301" s="1668"/>
      <c r="JW301" s="1668"/>
      <c r="JX301" s="1668"/>
      <c r="JY301" s="1668"/>
      <c r="JZ301" s="1668"/>
      <c r="KA301" s="1668"/>
      <c r="KB301" s="1668"/>
      <c r="KC301" s="1668"/>
      <c r="KD301" s="1668"/>
      <c r="KE301" s="1668"/>
      <c r="KF301" s="1668"/>
      <c r="KG301" s="1668"/>
      <c r="KH301" s="1668"/>
      <c r="KI301" s="1668"/>
      <c r="KJ301" s="1668"/>
      <c r="KK301" s="1668"/>
      <c r="KL301" s="1668"/>
      <c r="KM301" s="1668"/>
      <c r="KN301" s="1668"/>
      <c r="KO301" s="1668"/>
      <c r="KP301" s="1668"/>
      <c r="KQ301" s="1668"/>
      <c r="KR301" s="1668"/>
      <c r="KS301" s="1668"/>
      <c r="KT301" s="1668"/>
      <c r="KU301" s="1668"/>
      <c r="KV301" s="1668"/>
      <c r="KW301" s="1668"/>
      <c r="KX301" s="1668"/>
      <c r="KY301" s="1668"/>
      <c r="KZ301" s="1668"/>
      <c r="LA301" s="1668"/>
      <c r="LB301" s="1668"/>
      <c r="LC301" s="1668"/>
      <c r="LD301" s="1668"/>
      <c r="LE301" s="1668"/>
      <c r="LF301" s="1668"/>
      <c r="LG301" s="1668"/>
      <c r="LH301" s="1668"/>
      <c r="LI301" s="1668"/>
      <c r="LJ301" s="1668"/>
      <c r="LK301" s="1668"/>
      <c r="LL301" s="1668"/>
      <c r="LM301" s="1668"/>
      <c r="LN301" s="1668"/>
      <c r="LO301" s="1668"/>
      <c r="LP301" s="1668"/>
      <c r="LQ301" s="1668"/>
      <c r="LR301" s="1668"/>
      <c r="LS301" s="1668"/>
      <c r="LT301" s="1668"/>
      <c r="LU301" s="1668"/>
      <c r="LV301" s="1668"/>
      <c r="LW301" s="1668"/>
      <c r="LX301" s="1668"/>
      <c r="LY301" s="1668"/>
      <c r="LZ301" s="1668"/>
      <c r="MA301" s="1668"/>
      <c r="MB301" s="1668"/>
      <c r="MC301" s="1668"/>
      <c r="MD301" s="1668"/>
      <c r="ME301" s="1668"/>
      <c r="MF301" s="1668"/>
      <c r="MG301" s="1668"/>
      <c r="MH301" s="1668"/>
      <c r="MI301" s="1668"/>
      <c r="MJ301" s="1668"/>
      <c r="MK301" s="1668"/>
      <c r="ML301" s="1668"/>
      <c r="MM301" s="1668"/>
      <c r="MN301" s="1668"/>
      <c r="MO301" s="1668"/>
      <c r="MP301" s="1668"/>
      <c r="MQ301" s="1668"/>
      <c r="MR301" s="1668"/>
      <c r="MS301" s="1668"/>
      <c r="MT301" s="1668"/>
      <c r="MU301" s="1668"/>
      <c r="MV301" s="1668"/>
      <c r="MW301" s="1668"/>
      <c r="MX301" s="1668"/>
      <c r="MY301" s="1668"/>
      <c r="MZ301" s="1668"/>
      <c r="NA301" s="1668"/>
      <c r="NB301" s="1668"/>
      <c r="NC301" s="1668"/>
      <c r="ND301" s="1668"/>
      <c r="NE301" s="1668"/>
      <c r="NF301" s="1668"/>
      <c r="NG301" s="1668"/>
      <c r="NH301" s="1668"/>
      <c r="NI301" s="1668"/>
      <c r="NJ301" s="1668"/>
      <c r="NK301" s="1668"/>
      <c r="NL301" s="1668"/>
      <c r="NM301" s="1668"/>
      <c r="NN301" s="1668"/>
      <c r="NO301" s="1668"/>
      <c r="NP301" s="1668"/>
      <c r="NQ301" s="1668"/>
      <c r="NR301" s="1668"/>
      <c r="NS301" s="1668"/>
      <c r="NT301" s="1668"/>
      <c r="NU301" s="1668"/>
      <c r="NV301" s="1668"/>
      <c r="NW301" s="1668"/>
      <c r="NX301" s="1668"/>
      <c r="NY301" s="1668"/>
      <c r="NZ301" s="1668"/>
      <c r="OA301" s="1668"/>
      <c r="OB301" s="1668"/>
      <c r="OC301" s="1668"/>
      <c r="OD301" s="1668"/>
      <c r="OE301" s="1668"/>
      <c r="OF301" s="1668"/>
      <c r="OG301" s="1668"/>
      <c r="OH301" s="1668"/>
      <c r="OI301" s="1668"/>
      <c r="OJ301" s="1668"/>
      <c r="OK301" s="1668"/>
      <c r="OL301" s="1668"/>
      <c r="OM301" s="1668"/>
      <c r="ON301" s="1668"/>
      <c r="OO301" s="1668"/>
      <c r="OP301" s="1668"/>
      <c r="OQ301" s="1668"/>
      <c r="OR301" s="1668"/>
      <c r="OS301" s="1668"/>
      <c r="OT301" s="1668"/>
      <c r="OU301" s="1668"/>
      <c r="OV301" s="1668"/>
      <c r="OW301" s="1668"/>
      <c r="OX301" s="1668"/>
      <c r="OY301" s="1668"/>
      <c r="OZ301" s="1668"/>
      <c r="PA301" s="1668"/>
      <c r="PB301" s="1668"/>
      <c r="PC301" s="1668"/>
      <c r="PD301" s="1668"/>
      <c r="PE301" s="1668"/>
      <c r="PF301" s="1668"/>
      <c r="PG301" s="1668"/>
      <c r="PH301" s="1668"/>
      <c r="PI301" s="1668"/>
      <c r="PJ301" s="1668"/>
      <c r="PK301" s="1668"/>
      <c r="PL301" s="1668"/>
      <c r="PM301" s="1668"/>
      <c r="PN301" s="1668"/>
      <c r="PO301" s="1668"/>
      <c r="PP301" s="1668"/>
      <c r="PQ301" s="1668"/>
      <c r="PR301" s="1668"/>
      <c r="PS301" s="1668"/>
      <c r="PT301" s="1668"/>
      <c r="PU301" s="1668"/>
      <c r="PV301" s="1668"/>
      <c r="PW301" s="1668"/>
      <c r="PX301" s="1668"/>
      <c r="PY301" s="1668"/>
      <c r="PZ301" s="1668"/>
      <c r="QA301" s="1668"/>
      <c r="QB301" s="1668"/>
      <c r="QC301" s="1668"/>
      <c r="QD301" s="1668"/>
      <c r="QE301" s="1668"/>
      <c r="QF301" s="1668"/>
      <c r="QG301" s="1668"/>
      <c r="QH301" s="1668"/>
      <c r="QI301" s="1668"/>
      <c r="QJ301" s="1668"/>
      <c r="QK301" s="1668"/>
      <c r="QL301" s="1668"/>
      <c r="QM301" s="1668"/>
      <c r="QN301" s="1668"/>
      <c r="QO301" s="1668"/>
      <c r="QP301" s="1668"/>
      <c r="QQ301" s="1668"/>
      <c r="QR301" s="1668"/>
      <c r="QS301" s="1668"/>
      <c r="QT301" s="1668"/>
      <c r="QU301" s="1668"/>
      <c r="QV301" s="1668"/>
      <c r="QW301" s="1668"/>
      <c r="QX301" s="1668"/>
      <c r="QY301" s="1668"/>
      <c r="QZ301" s="1668"/>
      <c r="RA301" s="1668"/>
      <c r="RB301" s="1668"/>
      <c r="RC301" s="1668"/>
      <c r="RD301" s="1668"/>
      <c r="RE301" s="1668"/>
      <c r="RF301" s="1668"/>
      <c r="RG301" s="1668"/>
      <c r="RH301" s="1668"/>
      <c r="RI301" s="1668"/>
      <c r="RJ301" s="1668"/>
      <c r="RK301" s="1668"/>
      <c r="RL301" s="1668"/>
      <c r="RM301" s="1668"/>
      <c r="RN301" s="1668"/>
      <c r="RO301" s="1668"/>
      <c r="RP301" s="1668"/>
      <c r="RQ301" s="1668"/>
      <c r="RR301" s="1668"/>
      <c r="RS301" s="1668"/>
      <c r="RT301" s="1668"/>
      <c r="RU301" s="1668"/>
      <c r="RV301" s="1668"/>
      <c r="RW301" s="1668"/>
      <c r="RX301" s="1668"/>
      <c r="RY301" s="1668"/>
      <c r="RZ301" s="1668"/>
      <c r="SA301" s="1668"/>
      <c r="SB301" s="1668"/>
      <c r="SC301" s="1668"/>
      <c r="SD301" s="1668"/>
      <c r="SE301" s="1668"/>
      <c r="SF301" s="1668"/>
      <c r="SG301" s="1668"/>
      <c r="SH301" s="1668"/>
      <c r="SI301" s="1668"/>
      <c r="SJ301" s="1668"/>
      <c r="SK301" s="1668"/>
      <c r="SL301" s="1668"/>
      <c r="SM301" s="1668"/>
      <c r="SN301" s="1668"/>
      <c r="SO301" s="1668"/>
      <c r="SP301" s="1668"/>
      <c r="SQ301" s="1668"/>
      <c r="SR301" s="1668"/>
      <c r="SS301" s="1668"/>
      <c r="ST301" s="1668"/>
      <c r="SU301" s="1668"/>
      <c r="SV301" s="1668"/>
      <c r="SW301" s="1668"/>
      <c r="SX301" s="1668"/>
      <c r="SY301" s="1668"/>
      <c r="SZ301" s="1668"/>
      <c r="TA301" s="1668"/>
      <c r="TB301" s="1668"/>
      <c r="TC301" s="1668"/>
      <c r="TD301" s="1668"/>
      <c r="TE301" s="1668"/>
      <c r="TF301" s="1668"/>
      <c r="TG301" s="1668"/>
      <c r="TH301" s="1668"/>
      <c r="TI301" s="1668"/>
      <c r="TJ301" s="1668"/>
      <c r="TK301" s="1668"/>
      <c r="TL301" s="1668"/>
      <c r="TM301" s="1668"/>
      <c r="TN301" s="1668"/>
      <c r="TO301" s="1668"/>
      <c r="TP301" s="1668"/>
      <c r="TQ301" s="1668"/>
      <c r="TR301" s="1668"/>
      <c r="TS301" s="1668"/>
      <c r="TT301" s="1668"/>
      <c r="TU301" s="1668"/>
      <c r="TV301" s="1668"/>
      <c r="TW301" s="1668"/>
      <c r="TX301" s="1668"/>
      <c r="TY301" s="1668"/>
      <c r="TZ301" s="1668"/>
      <c r="UA301" s="1668"/>
      <c r="UB301" s="1668"/>
      <c r="UC301" s="1668"/>
      <c r="UD301" s="1668"/>
      <c r="UE301" s="1668"/>
      <c r="UF301" s="1668"/>
      <c r="UG301" s="1668"/>
      <c r="UH301" s="1668"/>
      <c r="UI301" s="1668"/>
      <c r="UJ301" s="1668"/>
      <c r="UK301" s="1668"/>
      <c r="UL301" s="1668"/>
      <c r="UM301" s="1668"/>
      <c r="UN301" s="1668"/>
      <c r="UO301" s="1668"/>
      <c r="UP301" s="1668"/>
      <c r="UQ301" s="1668"/>
      <c r="UR301" s="1668"/>
      <c r="US301" s="1668"/>
      <c r="UT301" s="1668"/>
      <c r="UU301" s="1668"/>
      <c r="UV301" s="1668"/>
      <c r="UW301" s="1668"/>
      <c r="UX301" s="1668"/>
      <c r="UY301" s="1668"/>
      <c r="UZ301" s="1668"/>
      <c r="VA301" s="1668"/>
      <c r="VB301" s="1668"/>
      <c r="VC301" s="1668"/>
      <c r="VD301" s="1668"/>
      <c r="VE301" s="1668"/>
      <c r="VF301" s="1668"/>
      <c r="VG301" s="1668"/>
      <c r="VH301" s="1668"/>
      <c r="VI301" s="1668"/>
      <c r="VJ301" s="1668"/>
      <c r="VK301" s="1668"/>
      <c r="VL301" s="1668"/>
      <c r="VM301" s="1668"/>
      <c r="VN301" s="1668"/>
      <c r="VO301" s="1668"/>
      <c r="VP301" s="1668"/>
      <c r="VQ301" s="1668"/>
      <c r="VR301" s="1668"/>
      <c r="VS301" s="1668"/>
      <c r="VT301" s="1668"/>
      <c r="VU301" s="1668"/>
      <c r="VV301" s="1668"/>
      <c r="VW301" s="1668"/>
      <c r="VX301" s="1668"/>
      <c r="VY301" s="1668"/>
      <c r="VZ301" s="1668"/>
      <c r="WA301" s="1668"/>
      <c r="WB301" s="1668"/>
      <c r="WC301" s="1668"/>
      <c r="WD301" s="1668"/>
      <c r="WE301" s="1668"/>
      <c r="WF301" s="1668"/>
      <c r="WG301" s="1668"/>
      <c r="WH301" s="1668"/>
      <c r="WI301" s="1668"/>
      <c r="WJ301" s="1668"/>
      <c r="WK301" s="1668"/>
      <c r="WL301" s="1668"/>
      <c r="WM301" s="1668"/>
      <c r="WN301" s="1668"/>
      <c r="WO301" s="1668"/>
      <c r="WP301" s="1668"/>
      <c r="WQ301" s="1668"/>
      <c r="WR301" s="1668"/>
      <c r="WS301" s="1668"/>
      <c r="WT301" s="1668"/>
      <c r="WU301" s="1668"/>
      <c r="WV301" s="1668"/>
      <c r="WW301" s="1668"/>
      <c r="WX301" s="1668"/>
      <c r="WY301" s="1668"/>
      <c r="WZ301" s="1668"/>
      <c r="XA301" s="1668"/>
      <c r="XB301" s="1668"/>
      <c r="XC301" s="1668"/>
      <c r="XD301" s="1668"/>
      <c r="XE301" s="1668"/>
      <c r="XF301" s="1668"/>
      <c r="XG301" s="1668"/>
      <c r="XH301" s="1668"/>
      <c r="XI301" s="1668"/>
      <c r="XJ301" s="1668"/>
      <c r="XK301" s="1668"/>
      <c r="XL301" s="1668"/>
      <c r="XM301" s="1668"/>
      <c r="XN301" s="1668"/>
      <c r="XO301" s="1668"/>
      <c r="XP301" s="1668"/>
      <c r="XQ301" s="1668"/>
      <c r="XR301" s="1668"/>
      <c r="XS301" s="1668"/>
      <c r="XT301" s="1668"/>
      <c r="XU301" s="1668"/>
      <c r="XV301" s="1668"/>
      <c r="XW301" s="1668"/>
      <c r="XX301" s="1668"/>
      <c r="XY301" s="1668"/>
      <c r="XZ301" s="1668"/>
      <c r="YA301" s="1668"/>
      <c r="YB301" s="1668"/>
      <c r="YC301" s="1668"/>
      <c r="YD301" s="1668"/>
      <c r="YE301" s="1668"/>
      <c r="YF301" s="1668"/>
      <c r="YG301" s="1668"/>
      <c r="YH301" s="1668"/>
      <c r="YI301" s="1668"/>
      <c r="YJ301" s="1668"/>
      <c r="YK301" s="1668"/>
      <c r="YL301" s="1668"/>
      <c r="YM301" s="1668"/>
      <c r="YN301" s="1668"/>
      <c r="YO301" s="1668"/>
      <c r="YP301" s="1668"/>
      <c r="YQ301" s="1668"/>
      <c r="YR301" s="1668"/>
      <c r="YS301" s="1668"/>
      <c r="YT301" s="1668"/>
      <c r="YU301" s="1668"/>
      <c r="YV301" s="1668"/>
      <c r="YW301" s="1668"/>
      <c r="YX301" s="1668"/>
      <c r="YY301" s="1668"/>
      <c r="YZ301" s="1668"/>
      <c r="ZA301" s="1668"/>
      <c r="ZB301" s="1668"/>
      <c r="ZC301" s="1668"/>
      <c r="ZD301" s="1668"/>
      <c r="ZE301" s="1668"/>
      <c r="ZF301" s="1668"/>
      <c r="ZG301" s="1668"/>
      <c r="ZH301" s="1668"/>
      <c r="ZI301" s="1668"/>
      <c r="ZJ301" s="1668"/>
      <c r="ZK301" s="1668"/>
      <c r="ZL301" s="1668"/>
      <c r="ZM301" s="1668"/>
      <c r="ZN301" s="1668"/>
      <c r="ZO301" s="1668"/>
      <c r="ZP301" s="1668"/>
      <c r="ZQ301" s="1668"/>
      <c r="ZR301" s="1668"/>
      <c r="ZS301" s="1668"/>
      <c r="ZT301" s="1668"/>
      <c r="ZU301" s="1668"/>
      <c r="ZV301" s="1668"/>
      <c r="ZW301" s="1668"/>
      <c r="ZX301" s="1668"/>
      <c r="ZY301" s="1668"/>
      <c r="ZZ301" s="1668"/>
      <c r="AAA301" s="1668"/>
      <c r="AAB301" s="1668"/>
      <c r="AAC301" s="1668"/>
      <c r="AAD301" s="1668"/>
      <c r="AAE301" s="1668"/>
      <c r="AAF301" s="1668"/>
      <c r="AAG301" s="1668"/>
      <c r="AAH301" s="1668"/>
      <c r="AAI301" s="1668"/>
      <c r="AAJ301" s="1668"/>
      <c r="AAK301" s="1668"/>
      <c r="AAL301" s="1668"/>
      <c r="AAM301" s="1668"/>
      <c r="AAN301" s="1668"/>
      <c r="AAO301" s="1668"/>
      <c r="AAP301" s="1668"/>
      <c r="AAQ301" s="1668"/>
      <c r="AAR301" s="1668"/>
      <c r="AAS301" s="1668"/>
      <c r="AAT301" s="1668"/>
      <c r="AAU301" s="1668"/>
      <c r="AAV301" s="1668"/>
      <c r="AAW301" s="1668"/>
      <c r="AAX301" s="1668"/>
      <c r="AAY301" s="1668"/>
      <c r="AAZ301" s="1668"/>
      <c r="ABA301" s="1668"/>
      <c r="ABB301" s="1668"/>
      <c r="ABC301" s="1668"/>
      <c r="ABD301" s="1668"/>
      <c r="ABE301" s="1668"/>
      <c r="ABF301" s="1668"/>
      <c r="ABG301" s="1668"/>
      <c r="ABH301" s="1668"/>
      <c r="ABI301" s="1668"/>
      <c r="ABJ301" s="1668"/>
      <c r="ABK301" s="1668"/>
      <c r="ABL301" s="1668"/>
      <c r="ABM301" s="1668"/>
      <c r="ABN301" s="1668"/>
      <c r="ABO301" s="1668"/>
      <c r="ABP301" s="1668"/>
      <c r="ABQ301" s="1668"/>
      <c r="ABR301" s="1668"/>
      <c r="ABS301" s="1668"/>
      <c r="ABT301" s="1668"/>
      <c r="ABU301" s="1668"/>
      <c r="ABV301" s="1668"/>
      <c r="ABW301" s="1668"/>
      <c r="ABX301" s="1668"/>
      <c r="ABY301" s="1668"/>
      <c r="ABZ301" s="1668"/>
      <c r="ACA301" s="1668"/>
      <c r="ACB301" s="1668"/>
      <c r="ACC301" s="1668"/>
      <c r="ACD301" s="1668"/>
      <c r="ACE301" s="1668"/>
      <c r="ACF301" s="1668"/>
      <c r="ACG301" s="1668"/>
      <c r="ACH301" s="1668"/>
      <c r="ACI301" s="1668"/>
      <c r="ACJ301" s="1668"/>
      <c r="ACK301" s="1668"/>
      <c r="ACL301" s="1668"/>
      <c r="ACM301" s="1668"/>
      <c r="ACN301" s="1668"/>
      <c r="ACO301" s="1668"/>
      <c r="ACP301" s="1668"/>
      <c r="ACQ301" s="1668"/>
      <c r="ACR301" s="1668"/>
      <c r="ACS301" s="1668"/>
      <c r="ACT301" s="1668"/>
      <c r="ACU301" s="1668"/>
      <c r="ACV301" s="1668"/>
      <c r="ACW301" s="1668"/>
      <c r="ACX301" s="1668"/>
      <c r="ACY301" s="1668"/>
      <c r="ACZ301" s="1668"/>
      <c r="ADA301" s="1668"/>
      <c r="ADB301" s="1668"/>
      <c r="ADC301" s="1668"/>
      <c r="ADD301" s="1668"/>
      <c r="ADE301" s="1668"/>
      <c r="ADF301" s="1668"/>
      <c r="ADG301" s="1668"/>
      <c r="ADH301" s="1668"/>
      <c r="ADI301" s="1668"/>
      <c r="ADJ301" s="1668"/>
      <c r="ADK301" s="1668"/>
      <c r="ADL301" s="1668"/>
      <c r="ADM301" s="1668"/>
      <c r="ADN301" s="1668"/>
      <c r="ADO301" s="1668"/>
      <c r="ADP301" s="1668"/>
      <c r="ADQ301" s="1668"/>
      <c r="ADR301" s="1668"/>
      <c r="ADS301" s="1668"/>
      <c r="ADT301" s="1668"/>
      <c r="ADU301" s="1668"/>
      <c r="ADV301" s="1668"/>
      <c r="ADW301" s="1668"/>
      <c r="ADX301" s="1668"/>
      <c r="ADY301" s="1668"/>
      <c r="ADZ301" s="1668"/>
      <c r="AEA301" s="1668"/>
      <c r="AEB301" s="1668"/>
      <c r="AEC301" s="1668"/>
      <c r="AED301" s="1668"/>
      <c r="AEE301" s="1668"/>
      <c r="AEF301" s="1668"/>
      <c r="AEG301" s="1668"/>
      <c r="AEH301" s="1668"/>
      <c r="AEI301" s="1668"/>
      <c r="AEJ301" s="1668"/>
      <c r="AEK301" s="1668"/>
      <c r="AEL301" s="1668"/>
      <c r="AEM301" s="1668"/>
      <c r="AEN301" s="1668"/>
      <c r="AEO301" s="1668"/>
      <c r="AEP301" s="1668"/>
      <c r="AEQ301" s="1668"/>
      <c r="AER301" s="1668"/>
      <c r="AES301" s="1668"/>
      <c r="AET301" s="1668"/>
      <c r="AEU301" s="1668"/>
      <c r="AEV301" s="1668"/>
      <c r="AEW301" s="1668"/>
      <c r="AEX301" s="1668"/>
      <c r="AEY301" s="1668"/>
      <c r="AEZ301" s="1668"/>
      <c r="AFA301" s="1668"/>
      <c r="AFB301" s="1668"/>
      <c r="AFC301" s="1668"/>
      <c r="AFD301" s="1668"/>
      <c r="AFE301" s="1668"/>
      <c r="AFF301" s="1668"/>
      <c r="AFG301" s="1668"/>
      <c r="AFH301" s="1668"/>
      <c r="AFI301" s="1668"/>
      <c r="AFJ301" s="1668"/>
      <c r="AFK301" s="1668"/>
      <c r="AFL301" s="1668"/>
      <c r="AFM301" s="1668"/>
      <c r="AFN301" s="1668"/>
      <c r="AFO301" s="1668"/>
      <c r="AFP301" s="1668"/>
      <c r="AFQ301" s="1668"/>
      <c r="AFR301" s="1668"/>
      <c r="AFS301" s="1668"/>
      <c r="AFT301" s="1668"/>
      <c r="AFU301" s="1668"/>
      <c r="AFV301" s="1668"/>
      <c r="AFW301" s="1668"/>
      <c r="AFX301" s="1668"/>
      <c r="AFY301" s="1668"/>
      <c r="AFZ301" s="1668"/>
      <c r="AGA301" s="1668"/>
      <c r="AGB301" s="1668"/>
      <c r="AGC301" s="1668"/>
      <c r="AGD301" s="1668"/>
      <c r="AGE301" s="1668"/>
      <c r="AGF301" s="1668"/>
      <c r="AGG301" s="1668"/>
      <c r="AGH301" s="1668"/>
      <c r="AGI301" s="1668"/>
      <c r="AGJ301" s="1668"/>
      <c r="AGK301" s="1668"/>
      <c r="AGL301" s="1668"/>
      <c r="AGM301" s="1668"/>
      <c r="AGN301" s="1668"/>
      <c r="AGO301" s="1668"/>
      <c r="AGP301" s="1668"/>
      <c r="AGQ301" s="1668"/>
      <c r="AGR301" s="1668"/>
      <c r="AGS301" s="1668"/>
      <c r="AGT301" s="1668"/>
      <c r="AGU301" s="1668"/>
      <c r="AGV301" s="1668"/>
      <c r="AGW301" s="1668"/>
      <c r="AGX301" s="1668"/>
      <c r="AGY301" s="1668"/>
      <c r="AGZ301" s="1668"/>
      <c r="AHA301" s="1668"/>
      <c r="AHB301" s="1668"/>
      <c r="AHC301" s="1668"/>
      <c r="AHD301" s="1668"/>
      <c r="AHE301" s="1668"/>
      <c r="AHF301" s="1668"/>
      <c r="AHG301" s="1668"/>
      <c r="AHH301" s="1668"/>
      <c r="AHI301" s="1668"/>
      <c r="AHJ301" s="1668"/>
      <c r="AHK301" s="1668"/>
      <c r="AHL301" s="1668"/>
      <c r="AHM301" s="1668"/>
      <c r="AHN301" s="1668"/>
      <c r="AHO301" s="1668"/>
      <c r="AHP301" s="1668"/>
      <c r="AHQ301" s="1668"/>
      <c r="AHR301" s="1668"/>
      <c r="AHS301" s="1668"/>
      <c r="AHT301" s="1668"/>
      <c r="AHU301" s="1668"/>
      <c r="AHV301" s="1668"/>
      <c r="AHW301" s="1668"/>
      <c r="AHX301" s="1668"/>
      <c r="AHY301" s="1668"/>
      <c r="AHZ301" s="1668"/>
      <c r="AIA301" s="1668"/>
      <c r="AIB301" s="1668"/>
      <c r="AIC301" s="1668"/>
      <c r="AID301" s="1668"/>
      <c r="AIE301" s="1668"/>
      <c r="AIF301" s="1668"/>
      <c r="AIG301" s="1668"/>
      <c r="AIH301" s="1668"/>
      <c r="AII301" s="1668"/>
      <c r="AIJ301" s="1668"/>
      <c r="AIK301" s="1668"/>
      <c r="AIL301" s="1668"/>
      <c r="AIM301" s="1668"/>
      <c r="AIN301" s="1668"/>
      <c r="AIO301" s="1668"/>
      <c r="AIP301" s="1668"/>
      <c r="AIQ301" s="1668"/>
      <c r="AIR301" s="1668"/>
      <c r="AIS301" s="1668"/>
      <c r="AIT301" s="1668"/>
      <c r="AIU301" s="1668"/>
      <c r="AIV301" s="1668"/>
      <c r="AIW301" s="1668"/>
      <c r="AIX301" s="1668"/>
      <c r="AIY301" s="1668"/>
      <c r="AIZ301" s="1668"/>
      <c r="AJA301" s="1668"/>
      <c r="AJB301" s="1668"/>
      <c r="AJC301" s="1668"/>
      <c r="AJD301" s="1668"/>
      <c r="AJE301" s="1668"/>
      <c r="AJF301" s="1668"/>
      <c r="AJG301" s="1668"/>
      <c r="AJH301" s="1668"/>
      <c r="AJI301" s="1668"/>
      <c r="AJJ301" s="1668"/>
      <c r="AJK301" s="1668"/>
      <c r="AJL301" s="1668"/>
      <c r="AJM301" s="1668"/>
      <c r="AJN301" s="1668"/>
      <c r="AJO301" s="1668"/>
      <c r="AJP301" s="1668"/>
      <c r="AJQ301" s="1668"/>
      <c r="AJR301" s="1668"/>
      <c r="AJS301" s="1668"/>
      <c r="AJT301" s="1668"/>
      <c r="AJU301" s="1668"/>
      <c r="AJV301" s="1668"/>
      <c r="AJW301" s="1668"/>
      <c r="AJX301" s="1668"/>
      <c r="AJY301" s="1668"/>
      <c r="AJZ301" s="1668"/>
      <c r="AKA301" s="1668"/>
      <c r="AKB301" s="1668"/>
      <c r="AKC301" s="1668"/>
      <c r="AKD301" s="1668"/>
      <c r="AKE301" s="1668"/>
      <c r="AKF301" s="1668"/>
      <c r="AKG301" s="1668"/>
      <c r="AKH301" s="1668"/>
      <c r="AKI301" s="1668"/>
      <c r="AKJ301" s="1668"/>
      <c r="AKK301" s="1668"/>
      <c r="AKL301" s="1668"/>
      <c r="AKM301" s="1668"/>
      <c r="AKN301" s="1668"/>
      <c r="AKO301" s="1668"/>
      <c r="AKP301" s="1668"/>
      <c r="AKQ301" s="1668"/>
      <c r="AKR301" s="1668"/>
      <c r="AKS301" s="1668"/>
      <c r="AKT301" s="1668"/>
      <c r="AKU301" s="1668"/>
      <c r="AKV301" s="1668"/>
      <c r="AKW301" s="1668"/>
      <c r="AKX301" s="1668"/>
      <c r="AKY301" s="1668"/>
      <c r="AKZ301" s="1668"/>
      <c r="ALA301" s="1668"/>
      <c r="ALB301" s="1668"/>
      <c r="ALC301" s="1668"/>
      <c r="ALD301" s="1668"/>
      <c r="ALE301" s="1668"/>
      <c r="ALF301" s="1668"/>
      <c r="ALG301" s="1668"/>
      <c r="ALH301" s="1668"/>
      <c r="ALI301" s="1668"/>
      <c r="ALJ301" s="1668"/>
      <c r="ALK301" s="1668"/>
      <c r="ALL301" s="1668"/>
      <c r="ALM301" s="1668"/>
      <c r="ALN301" s="1668"/>
      <c r="ALO301" s="1668"/>
      <c r="ALP301" s="1668"/>
      <c r="ALQ301" s="1668"/>
      <c r="ALR301" s="1668"/>
      <c r="ALS301" s="1668"/>
      <c r="ALT301" s="1668"/>
      <c r="ALU301" s="1668"/>
      <c r="ALV301" s="1668"/>
      <c r="ALW301" s="1668"/>
      <c r="ALX301" s="1668"/>
      <c r="ALY301" s="1668"/>
      <c r="ALZ301" s="1668"/>
      <c r="AMA301" s="1668"/>
      <c r="AMB301" s="1668"/>
      <c r="AMC301" s="1668"/>
      <c r="AMD301" s="1668"/>
      <c r="AME301" s="1668"/>
      <c r="AMF301" s="1668"/>
      <c r="AMG301" s="1668"/>
      <c r="AMH301" s="1668"/>
      <c r="AMI301" s="1668"/>
      <c r="AMJ301" s="1668"/>
      <c r="AMK301" s="1668"/>
      <c r="AML301" s="1668"/>
      <c r="AMM301" s="1668"/>
      <c r="AMN301" s="1668"/>
      <c r="AMO301" s="1668"/>
      <c r="AMP301" s="1668"/>
      <c r="AMQ301" s="1668"/>
      <c r="AMR301" s="1668"/>
      <c r="AMS301" s="1668"/>
      <c r="AMT301" s="1668"/>
      <c r="AMU301" s="1668"/>
      <c r="AMV301" s="1668"/>
      <c r="AMW301" s="1668"/>
      <c r="AMX301" s="1668"/>
      <c r="AMY301" s="1668"/>
      <c r="AMZ301" s="1668"/>
      <c r="ANA301" s="1668"/>
      <c r="ANB301" s="1668"/>
      <c r="ANC301" s="1668"/>
      <c r="AND301" s="1668"/>
      <c r="ANE301" s="1668"/>
      <c r="ANF301" s="1668"/>
      <c r="ANG301" s="1668"/>
      <c r="ANH301" s="1668"/>
      <c r="ANI301" s="1668"/>
      <c r="ANJ301" s="1668"/>
      <c r="ANK301" s="1668"/>
      <c r="ANL301" s="1668"/>
      <c r="ANM301" s="1668"/>
      <c r="ANN301" s="1668"/>
      <c r="ANO301" s="1668"/>
      <c r="ANP301" s="1668"/>
      <c r="ANQ301" s="1668"/>
      <c r="ANR301" s="1668"/>
      <c r="ANS301" s="1668"/>
      <c r="ANT301" s="1668"/>
      <c r="ANU301" s="1668"/>
      <c r="ANV301" s="1668"/>
      <c r="ANW301" s="1668"/>
      <c r="ANX301" s="1668"/>
      <c r="ANY301" s="1668"/>
      <c r="ANZ301" s="1668"/>
      <c r="AOA301" s="1668"/>
      <c r="AOB301" s="1668"/>
      <c r="AOC301" s="1668"/>
      <c r="AOD301" s="1668"/>
      <c r="AOE301" s="1668"/>
      <c r="AOF301" s="1668"/>
      <c r="AOG301" s="1668"/>
      <c r="AOH301" s="1668"/>
      <c r="AOI301" s="1668"/>
      <c r="AOJ301" s="1668"/>
      <c r="AOK301" s="1668"/>
      <c r="AOL301" s="1668"/>
      <c r="AOM301" s="1668"/>
      <c r="AON301" s="1668"/>
      <c r="AOO301" s="1668"/>
      <c r="AOP301" s="1668"/>
      <c r="AOQ301" s="1668"/>
      <c r="AOR301" s="1668"/>
      <c r="AOS301" s="1668"/>
      <c r="AOT301" s="1668"/>
      <c r="AOU301" s="1668"/>
      <c r="AOV301" s="1668"/>
      <c r="AOW301" s="1668"/>
      <c r="AOX301" s="1668"/>
      <c r="AOY301" s="1668"/>
      <c r="AOZ301" s="1668"/>
      <c r="APA301" s="1668"/>
      <c r="APB301" s="1668"/>
      <c r="APC301" s="1668"/>
      <c r="APD301" s="1668"/>
      <c r="APE301" s="1668"/>
      <c r="APF301" s="1668"/>
      <c r="APG301" s="1668"/>
      <c r="APH301" s="1668"/>
      <c r="API301" s="1668"/>
      <c r="APJ301" s="1668"/>
      <c r="APK301" s="1668"/>
      <c r="APL301" s="1668"/>
      <c r="APM301" s="1668"/>
      <c r="APN301" s="1668"/>
      <c r="APO301" s="1668"/>
      <c r="APP301" s="1668"/>
      <c r="APQ301" s="1668"/>
      <c r="APR301" s="1668"/>
      <c r="APS301" s="1668"/>
      <c r="APT301" s="1668"/>
      <c r="APU301" s="1668"/>
      <c r="APV301" s="1668"/>
      <c r="APW301" s="1668"/>
      <c r="APX301" s="1668"/>
      <c r="APY301" s="1668"/>
      <c r="APZ301" s="1668"/>
      <c r="AQA301" s="1668"/>
      <c r="AQB301" s="1668"/>
      <c r="AQC301" s="1668"/>
      <c r="AQD301" s="1668"/>
      <c r="AQE301" s="1668"/>
      <c r="AQF301" s="1668"/>
      <c r="AQG301" s="1668"/>
      <c r="AQH301" s="1668"/>
      <c r="AQI301" s="1668"/>
      <c r="AQJ301" s="1668"/>
      <c r="AQK301" s="1668"/>
      <c r="AQL301" s="1668"/>
      <c r="AQM301" s="1668"/>
      <c r="AQN301" s="1668"/>
      <c r="AQO301" s="1668"/>
      <c r="AQP301" s="1668"/>
      <c r="AQQ301" s="1668"/>
      <c r="AQR301" s="1668"/>
      <c r="AQS301" s="1668"/>
      <c r="AQT301" s="1668"/>
      <c r="AQU301" s="1668"/>
      <c r="AQV301" s="1668"/>
      <c r="AQW301" s="1668"/>
      <c r="AQX301" s="1668"/>
      <c r="AQY301" s="1668"/>
      <c r="AQZ301" s="1668"/>
      <c r="ARA301" s="1668"/>
      <c r="ARB301" s="1668"/>
      <c r="ARC301" s="1668"/>
      <c r="ARD301" s="1668"/>
      <c r="ARE301" s="1668"/>
      <c r="ARF301" s="1668"/>
      <c r="ARG301" s="1668"/>
      <c r="ARH301" s="1668"/>
      <c r="ARI301" s="1668"/>
      <c r="ARJ301" s="1668"/>
      <c r="ARK301" s="1668"/>
      <c r="ARL301" s="1668"/>
      <c r="ARM301" s="1668"/>
      <c r="ARN301" s="1668"/>
      <c r="ARO301" s="1668"/>
      <c r="ARP301" s="1668"/>
      <c r="ARQ301" s="1668"/>
      <c r="ARR301" s="1668"/>
      <c r="ARS301" s="1668"/>
      <c r="ART301" s="1668"/>
      <c r="ARU301" s="1668"/>
      <c r="ARV301" s="1668"/>
      <c r="ARW301" s="1668"/>
      <c r="ARX301" s="1668"/>
      <c r="ARY301" s="1668"/>
      <c r="ARZ301" s="1668"/>
      <c r="ASA301" s="1668"/>
      <c r="ASB301" s="1668"/>
      <c r="ASC301" s="1668"/>
      <c r="ASD301" s="1668"/>
      <c r="ASE301" s="1668"/>
      <c r="ASF301" s="1668"/>
      <c r="ASG301" s="1668"/>
      <c r="ASH301" s="1668"/>
      <c r="ASI301" s="1668"/>
      <c r="ASJ301" s="1668"/>
      <c r="ASK301" s="1668"/>
      <c r="ASL301" s="1668"/>
      <c r="ASM301" s="1668"/>
      <c r="ASN301" s="1668"/>
      <c r="ASO301" s="1668"/>
      <c r="ASP301" s="1668"/>
      <c r="ASQ301" s="1668"/>
      <c r="ASR301" s="1668"/>
      <c r="ASS301" s="1668"/>
      <c r="AST301" s="1668"/>
      <c r="ASU301" s="1668"/>
      <c r="ASV301" s="1668"/>
      <c r="ASW301" s="1668"/>
      <c r="ASX301" s="1668"/>
      <c r="ASY301" s="1668"/>
      <c r="ASZ301" s="1668"/>
      <c r="ATA301" s="1668"/>
      <c r="ATB301" s="1668"/>
      <c r="ATC301" s="1668"/>
      <c r="ATD301" s="1668"/>
      <c r="ATE301" s="1668"/>
      <c r="ATF301" s="1668"/>
      <c r="ATG301" s="1668"/>
      <c r="ATH301" s="1668"/>
      <c r="ATI301" s="1668"/>
      <c r="ATJ301" s="1668"/>
      <c r="ATK301" s="1668"/>
      <c r="ATL301" s="1668"/>
      <c r="ATM301" s="1668"/>
      <c r="ATN301" s="1668"/>
      <c r="ATO301" s="1668"/>
      <c r="ATP301" s="1668"/>
      <c r="ATQ301" s="1668"/>
      <c r="ATR301" s="1668"/>
      <c r="ATS301" s="1668"/>
      <c r="ATT301" s="1668"/>
      <c r="ATU301" s="1668"/>
      <c r="ATV301" s="1668"/>
      <c r="ATW301" s="1668"/>
      <c r="ATX301" s="1668"/>
      <c r="ATY301" s="1668"/>
      <c r="ATZ301" s="1668"/>
      <c r="AUA301" s="1668"/>
      <c r="AUB301" s="1668"/>
      <c r="AUC301" s="1668"/>
      <c r="AUD301" s="1668"/>
      <c r="AUE301" s="1668"/>
      <c r="AUF301" s="1668"/>
      <c r="AUG301" s="1668"/>
      <c r="AUH301" s="1668"/>
      <c r="AUI301" s="1668"/>
      <c r="AUJ301" s="1668"/>
      <c r="AUK301" s="1668"/>
      <c r="AUL301" s="1668"/>
      <c r="AUM301" s="1668"/>
      <c r="AUN301" s="1668"/>
      <c r="AUO301" s="1668"/>
      <c r="AUP301" s="1668"/>
      <c r="AUQ301" s="1668"/>
      <c r="AUR301" s="1668"/>
      <c r="AUS301" s="1668"/>
      <c r="AUT301" s="1668"/>
      <c r="AUU301" s="1668"/>
      <c r="AUV301" s="1668"/>
      <c r="AUW301" s="1668"/>
      <c r="AUX301" s="1668"/>
      <c r="AUY301" s="1668"/>
      <c r="AUZ301" s="1668"/>
      <c r="AVA301" s="1668"/>
      <c r="AVB301" s="1668"/>
      <c r="AVC301" s="1668"/>
      <c r="AVD301" s="1668"/>
      <c r="AVE301" s="1668"/>
      <c r="AVF301" s="1668"/>
      <c r="AVG301" s="1668"/>
      <c r="AVH301" s="1668"/>
      <c r="AVI301" s="1668"/>
      <c r="AVJ301" s="1668"/>
      <c r="AVK301" s="1668"/>
      <c r="AVL301" s="1668"/>
      <c r="AVM301" s="1668"/>
      <c r="AVN301" s="1668"/>
      <c r="AVO301" s="1668"/>
      <c r="AVP301" s="1668"/>
      <c r="AVQ301" s="1668"/>
      <c r="AVR301" s="1668"/>
      <c r="AVS301" s="1668"/>
      <c r="AVT301" s="1668"/>
      <c r="AVU301" s="1668"/>
      <c r="AVV301" s="1668"/>
      <c r="AVW301" s="1668"/>
      <c r="AVX301" s="1668"/>
      <c r="AVY301" s="1668"/>
      <c r="AVZ301" s="1668"/>
      <c r="AWA301" s="1668"/>
      <c r="AWB301" s="1668"/>
      <c r="AWC301" s="1668"/>
      <c r="AWD301" s="1668"/>
      <c r="AWE301" s="1668"/>
      <c r="AWF301" s="1668"/>
      <c r="AWG301" s="1668"/>
      <c r="AWH301" s="1668"/>
      <c r="AWI301" s="1668"/>
      <c r="AWJ301" s="1668"/>
      <c r="AWK301" s="1668"/>
      <c r="AWL301" s="1668"/>
      <c r="AWM301" s="1668"/>
      <c r="AWN301" s="1668"/>
      <c r="AWO301" s="1668"/>
      <c r="AWP301" s="1668"/>
      <c r="AWQ301" s="1668"/>
      <c r="AWR301" s="1668"/>
      <c r="AWS301" s="1668"/>
      <c r="AWT301" s="1668"/>
      <c r="AWU301" s="1668"/>
      <c r="AWV301" s="1668"/>
      <c r="AWW301" s="1668"/>
      <c r="AWX301" s="1668"/>
      <c r="AWY301" s="1668"/>
      <c r="AWZ301" s="1668"/>
      <c r="AXA301" s="1668"/>
      <c r="AXB301" s="1668"/>
      <c r="AXC301" s="1668"/>
      <c r="AXD301" s="1668"/>
      <c r="AXE301" s="1668"/>
      <c r="AXF301" s="1668"/>
      <c r="AXG301" s="1668"/>
      <c r="AXH301" s="1668"/>
      <c r="AXI301" s="1668"/>
      <c r="AXJ301" s="1668"/>
      <c r="AXK301" s="1668"/>
      <c r="AXL301" s="1668"/>
      <c r="AXM301" s="1668"/>
      <c r="AXN301" s="1668"/>
      <c r="AXO301" s="1668"/>
      <c r="AXP301" s="1668"/>
      <c r="AXQ301" s="1668"/>
      <c r="AXR301" s="1668"/>
      <c r="AXS301" s="1668"/>
      <c r="AXT301" s="1668"/>
      <c r="AXU301" s="1668"/>
      <c r="AXV301" s="1668"/>
      <c r="AXW301" s="1668"/>
      <c r="AXX301" s="1668"/>
      <c r="AXY301" s="1668"/>
      <c r="AXZ301" s="1668"/>
      <c r="AYA301" s="1668"/>
      <c r="AYB301" s="1668"/>
      <c r="AYC301" s="1668"/>
      <c r="AYD301" s="1668"/>
      <c r="AYE301" s="1668"/>
      <c r="AYF301" s="1668"/>
      <c r="AYG301" s="1668"/>
      <c r="AYH301" s="1668"/>
      <c r="AYI301" s="1668"/>
      <c r="AYJ301" s="1668"/>
      <c r="AYK301" s="1668"/>
      <c r="AYL301" s="1668"/>
      <c r="AYM301" s="1668"/>
      <c r="AYN301" s="1668"/>
      <c r="AYO301" s="1668"/>
      <c r="AYP301" s="1668"/>
      <c r="AYQ301" s="1668"/>
      <c r="AYR301" s="1668"/>
      <c r="AYS301" s="1668"/>
      <c r="AYT301" s="1668"/>
      <c r="AYU301" s="1668"/>
      <c r="AYV301" s="1668"/>
      <c r="AYW301" s="1668"/>
      <c r="AYX301" s="1668"/>
      <c r="AYY301" s="1668"/>
      <c r="AYZ301" s="1668"/>
      <c r="AZA301" s="1668"/>
      <c r="AZB301" s="1668"/>
      <c r="AZC301" s="1668"/>
      <c r="AZD301" s="1668"/>
      <c r="AZE301" s="1668"/>
      <c r="AZF301" s="1668"/>
      <c r="AZG301" s="1668"/>
      <c r="AZH301" s="1668"/>
      <c r="AZI301" s="1668"/>
      <c r="AZJ301" s="1668"/>
      <c r="AZK301" s="1668"/>
      <c r="AZL301" s="1668"/>
      <c r="AZM301" s="1668"/>
      <c r="AZN301" s="1668"/>
      <c r="AZO301" s="1668"/>
      <c r="AZP301" s="1668"/>
      <c r="AZQ301" s="1668"/>
      <c r="AZR301" s="1668"/>
      <c r="AZS301" s="1668"/>
      <c r="AZT301" s="1668"/>
      <c r="AZU301" s="1668"/>
      <c r="AZV301" s="1668"/>
      <c r="AZW301" s="1668"/>
      <c r="AZX301" s="1668"/>
      <c r="AZY301" s="1668"/>
      <c r="AZZ301" s="1668"/>
      <c r="BAA301" s="1668"/>
      <c r="BAB301" s="1668"/>
      <c r="BAC301" s="1668"/>
      <c r="BAD301" s="1668"/>
      <c r="BAE301" s="1668"/>
      <c r="BAF301" s="1668"/>
      <c r="BAG301" s="1668"/>
      <c r="BAH301" s="1668"/>
      <c r="BAI301" s="1668"/>
      <c r="BAJ301" s="1668"/>
      <c r="BAK301" s="1668"/>
      <c r="BAL301" s="1668"/>
      <c r="BAM301" s="1668"/>
      <c r="BAN301" s="1668"/>
      <c r="BAO301" s="1668"/>
      <c r="BAP301" s="1668"/>
      <c r="BAQ301" s="1668"/>
      <c r="BAR301" s="1668"/>
      <c r="BAS301" s="1668"/>
      <c r="BAT301" s="1668"/>
      <c r="BAU301" s="1668"/>
      <c r="BAV301" s="1668"/>
      <c r="BAW301" s="1668"/>
      <c r="BAX301" s="1668"/>
      <c r="BAY301" s="1668"/>
      <c r="BAZ301" s="1668"/>
      <c r="BBA301" s="1668"/>
      <c r="BBB301" s="1668"/>
      <c r="BBC301" s="1668"/>
      <c r="BBD301" s="1668"/>
      <c r="BBE301" s="1668"/>
      <c r="BBF301" s="1668"/>
      <c r="BBG301" s="1668"/>
      <c r="BBH301" s="1668"/>
      <c r="BBI301" s="1668"/>
      <c r="BBJ301" s="1668"/>
      <c r="BBK301" s="1668"/>
      <c r="BBL301" s="1668"/>
      <c r="BBM301" s="1668"/>
      <c r="BBN301" s="1668"/>
      <c r="BBO301" s="1668"/>
      <c r="BBP301" s="1668"/>
      <c r="BBQ301" s="1668"/>
      <c r="BBR301" s="1668"/>
      <c r="BBS301" s="1668"/>
      <c r="BBT301" s="1668"/>
      <c r="BBU301" s="1668"/>
      <c r="BBV301" s="1668"/>
      <c r="BBW301" s="1668"/>
      <c r="BBX301" s="1668"/>
      <c r="BBY301" s="1668"/>
      <c r="BBZ301" s="1668"/>
      <c r="BCA301" s="1668"/>
      <c r="BCB301" s="1668"/>
      <c r="BCC301" s="1668"/>
      <c r="BCD301" s="1668"/>
      <c r="BCE301" s="1668"/>
      <c r="BCF301" s="1668"/>
      <c r="BCG301" s="1668"/>
      <c r="BCH301" s="1668"/>
      <c r="BCI301" s="1668"/>
      <c r="BCJ301" s="1668"/>
      <c r="BCK301" s="1668"/>
      <c r="BCL301" s="1668"/>
      <c r="BCM301" s="1668"/>
      <c r="BCN301" s="1668"/>
      <c r="BCO301" s="1668"/>
      <c r="BCP301" s="1668"/>
      <c r="BCQ301" s="1668"/>
      <c r="BCR301" s="1668"/>
      <c r="BCS301" s="1668"/>
      <c r="BCT301" s="1668"/>
      <c r="BCU301" s="1668"/>
      <c r="BCV301" s="1668"/>
      <c r="BCW301" s="1668"/>
      <c r="BCX301" s="1668"/>
      <c r="BCY301" s="1668"/>
      <c r="BCZ301" s="1668"/>
      <c r="BDA301" s="1668"/>
      <c r="BDB301" s="1668"/>
      <c r="BDC301" s="1668"/>
      <c r="BDD301" s="1668"/>
      <c r="BDE301" s="1668"/>
      <c r="BDF301" s="1668"/>
      <c r="BDG301" s="1668"/>
      <c r="BDH301" s="1668"/>
      <c r="BDI301" s="1668"/>
      <c r="BDJ301" s="1668"/>
      <c r="BDK301" s="1668"/>
      <c r="BDL301" s="1668"/>
      <c r="BDM301" s="1668"/>
      <c r="BDN301" s="1668"/>
      <c r="BDO301" s="1668"/>
      <c r="BDP301" s="1668"/>
      <c r="BDQ301" s="1668"/>
      <c r="BDR301" s="1668"/>
      <c r="BDS301" s="1668"/>
      <c r="BDT301" s="1668"/>
      <c r="BDU301" s="1668"/>
      <c r="BDV301" s="1668"/>
      <c r="BDW301" s="1668"/>
      <c r="BDX301" s="1668"/>
      <c r="BDY301" s="1668"/>
      <c r="BDZ301" s="1668"/>
      <c r="BEA301" s="1668"/>
      <c r="BEB301" s="1668"/>
      <c r="BEC301" s="1668"/>
      <c r="BED301" s="1668"/>
      <c r="BEE301" s="1668"/>
      <c r="BEF301" s="1668"/>
      <c r="BEG301" s="1668"/>
      <c r="BEH301" s="1668"/>
      <c r="BEI301" s="1668"/>
      <c r="BEJ301" s="1668"/>
      <c r="BEK301" s="1668"/>
      <c r="BEL301" s="1668"/>
      <c r="BEM301" s="1668"/>
      <c r="BEN301" s="1668"/>
      <c r="BEO301" s="1668"/>
      <c r="BEP301" s="1668"/>
      <c r="BEQ301" s="1668"/>
      <c r="BER301" s="1668"/>
      <c r="BES301" s="1668"/>
      <c r="BET301" s="1668"/>
      <c r="BEU301" s="1668"/>
      <c r="BEV301" s="1668"/>
      <c r="BEW301" s="1668"/>
      <c r="BEX301" s="1668"/>
      <c r="BEY301" s="1668"/>
      <c r="BEZ301" s="1668"/>
      <c r="BFA301" s="1668"/>
      <c r="BFB301" s="1668"/>
      <c r="BFC301" s="1668"/>
      <c r="BFD301" s="1668"/>
      <c r="BFE301" s="1668"/>
      <c r="BFF301" s="1668"/>
      <c r="BFG301" s="1668"/>
      <c r="BFH301" s="1668"/>
      <c r="BFI301" s="1668"/>
      <c r="BFJ301" s="1668"/>
      <c r="BFK301" s="1668"/>
      <c r="BFL301" s="1668"/>
      <c r="BFM301" s="1668"/>
      <c r="BFN301" s="1668"/>
      <c r="BFO301" s="1668"/>
      <c r="BFP301" s="1668"/>
      <c r="BFQ301" s="1668"/>
      <c r="BFR301" s="1668"/>
      <c r="BFS301" s="1668"/>
      <c r="BFT301" s="1668"/>
      <c r="BFU301" s="1668"/>
      <c r="BFV301" s="1668"/>
      <c r="BFW301" s="1668"/>
      <c r="BFX301" s="1668"/>
      <c r="BFY301" s="1668"/>
      <c r="BFZ301" s="1668"/>
      <c r="BGA301" s="1668"/>
      <c r="BGB301" s="1668"/>
      <c r="BGC301" s="1668"/>
      <c r="BGD301" s="1668"/>
      <c r="BGE301" s="1668"/>
      <c r="BGF301" s="1668"/>
      <c r="BGG301" s="1668"/>
      <c r="BGH301" s="1668"/>
      <c r="BGI301" s="1668"/>
      <c r="BGJ301" s="1668"/>
      <c r="BGK301" s="1668"/>
      <c r="BGL301" s="1668"/>
      <c r="BGM301" s="1668"/>
      <c r="BGN301" s="1668"/>
      <c r="BGO301" s="1668"/>
      <c r="BGP301" s="1668"/>
      <c r="BGQ301" s="1668"/>
      <c r="BGR301" s="1668"/>
      <c r="BGS301" s="1668"/>
      <c r="BGT301" s="1668"/>
      <c r="BGU301" s="1668"/>
      <c r="BGV301" s="1668"/>
      <c r="BGW301" s="1668"/>
      <c r="BGX301" s="1668"/>
      <c r="BGY301" s="1668"/>
      <c r="BGZ301" s="1668"/>
      <c r="BHA301" s="1668"/>
      <c r="BHB301" s="1668"/>
      <c r="BHC301" s="1668"/>
      <c r="BHD301" s="1668"/>
      <c r="BHE301" s="1668"/>
      <c r="BHF301" s="1668"/>
      <c r="BHG301" s="1668"/>
      <c r="BHH301" s="1668"/>
      <c r="BHI301" s="1668"/>
      <c r="BHJ301" s="1668"/>
      <c r="BHK301" s="1668"/>
      <c r="BHL301" s="1668"/>
      <c r="BHM301" s="1668"/>
      <c r="BHN301" s="1668"/>
      <c r="BHO301" s="1668"/>
      <c r="BHP301" s="1668"/>
      <c r="BHQ301" s="1668"/>
      <c r="BHR301" s="1668"/>
      <c r="BHS301" s="1668"/>
      <c r="BHT301" s="1668"/>
      <c r="BHU301" s="1668"/>
      <c r="BHV301" s="1668"/>
      <c r="BHW301" s="1668"/>
      <c r="BHX301" s="1668"/>
      <c r="BHY301" s="1668"/>
      <c r="BHZ301" s="1668"/>
      <c r="BIA301" s="1668"/>
      <c r="BIB301" s="1668"/>
      <c r="BIC301" s="1668"/>
      <c r="BID301" s="1668"/>
      <c r="BIE301" s="1668"/>
      <c r="BIF301" s="1668"/>
      <c r="BIG301" s="1668"/>
      <c r="BIH301" s="1668"/>
      <c r="BII301" s="1668"/>
      <c r="BIJ301" s="1668"/>
      <c r="BIK301" s="1668"/>
      <c r="BIL301" s="1668"/>
      <c r="BIM301" s="1668"/>
      <c r="BIN301" s="1668"/>
      <c r="BIO301" s="1668"/>
      <c r="BIP301" s="1668"/>
      <c r="BIQ301" s="1668"/>
      <c r="BIR301" s="1668"/>
      <c r="BIS301" s="1668"/>
      <c r="BIT301" s="1668"/>
      <c r="BIU301" s="1668"/>
      <c r="BIV301" s="1668"/>
      <c r="BIW301" s="1668"/>
      <c r="BIX301" s="1668"/>
      <c r="BIY301" s="1668"/>
      <c r="BIZ301" s="1668"/>
      <c r="BJA301" s="1668"/>
      <c r="BJB301" s="1668"/>
      <c r="BJC301" s="1668"/>
      <c r="BJD301" s="1668"/>
      <c r="BJE301" s="1668"/>
      <c r="BJF301" s="1668"/>
      <c r="BJG301" s="1668"/>
      <c r="BJH301" s="1668"/>
      <c r="BJI301" s="1668"/>
      <c r="BJJ301" s="1668"/>
      <c r="BJK301" s="1668"/>
      <c r="BJL301" s="1668"/>
      <c r="BJM301" s="1668"/>
      <c r="BJN301" s="1668"/>
      <c r="BJO301" s="1668"/>
      <c r="BJP301" s="1668"/>
      <c r="BJQ301" s="1668"/>
      <c r="BJR301" s="1668"/>
      <c r="BJS301" s="1668"/>
      <c r="BJT301" s="1668"/>
      <c r="BJU301" s="1668"/>
      <c r="BJV301" s="1668"/>
      <c r="BJW301" s="1668"/>
      <c r="BJX301" s="1668"/>
      <c r="BJY301" s="1668"/>
      <c r="BJZ301" s="1668"/>
      <c r="BKA301" s="1668"/>
      <c r="BKB301" s="1668"/>
      <c r="BKC301" s="1668"/>
      <c r="BKD301" s="1668"/>
      <c r="BKE301" s="1668"/>
      <c r="BKF301" s="1668"/>
      <c r="BKG301" s="1668"/>
      <c r="BKH301" s="1668"/>
      <c r="BKI301" s="1668"/>
      <c r="BKJ301" s="1668"/>
      <c r="BKK301" s="1668"/>
      <c r="BKL301" s="1668"/>
      <c r="BKM301" s="1668"/>
      <c r="BKN301" s="1668"/>
      <c r="BKO301" s="1668"/>
      <c r="BKP301" s="1668"/>
      <c r="BKQ301" s="1668"/>
      <c r="BKR301" s="1668"/>
      <c r="BKS301" s="1668"/>
      <c r="BKT301" s="1668"/>
      <c r="BKU301" s="1668"/>
      <c r="BKV301" s="1668"/>
      <c r="BKW301" s="1668"/>
      <c r="BKX301" s="1668"/>
      <c r="BKY301" s="1668"/>
      <c r="BKZ301" s="1668"/>
      <c r="BLA301" s="1668"/>
      <c r="BLB301" s="1668"/>
      <c r="BLC301" s="1668"/>
      <c r="BLD301" s="1668"/>
      <c r="BLE301" s="1668"/>
      <c r="BLF301" s="1668"/>
      <c r="BLG301" s="1668"/>
      <c r="BLH301" s="1668"/>
      <c r="BLI301" s="1668"/>
      <c r="BLJ301" s="1668"/>
      <c r="BLK301" s="1668"/>
      <c r="BLL301" s="1668"/>
      <c r="BLM301" s="1668"/>
      <c r="BLN301" s="1668"/>
      <c r="BLO301" s="1668"/>
      <c r="BLP301" s="1668"/>
      <c r="BLQ301" s="1668"/>
      <c r="BLR301" s="1668"/>
      <c r="BLS301" s="1668"/>
      <c r="BLT301" s="1668"/>
      <c r="BLU301" s="1668"/>
      <c r="BLV301" s="1668"/>
      <c r="BLW301" s="1668"/>
      <c r="BLX301" s="1668"/>
      <c r="BLY301" s="1668"/>
      <c r="BLZ301" s="1668"/>
      <c r="BMA301" s="1668"/>
      <c r="BMB301" s="1668"/>
      <c r="BMC301" s="1668"/>
      <c r="BMD301" s="1668"/>
      <c r="BME301" s="1668"/>
      <c r="BMF301" s="1668"/>
      <c r="BMG301" s="1668"/>
      <c r="BMH301" s="1668"/>
      <c r="BMI301" s="1668"/>
      <c r="BMJ301" s="1668"/>
      <c r="BMK301" s="1668"/>
      <c r="BML301" s="1668"/>
      <c r="BMM301" s="1668"/>
      <c r="BMN301" s="1668"/>
      <c r="BMO301" s="1668"/>
      <c r="BMP301" s="1668"/>
      <c r="BMQ301" s="1668"/>
      <c r="BMR301" s="1668"/>
      <c r="BMS301" s="1668"/>
      <c r="BMT301" s="1668"/>
      <c r="BMU301" s="1668"/>
      <c r="BMV301" s="1668"/>
      <c r="BMW301" s="1668"/>
      <c r="BMX301" s="1668"/>
      <c r="BMY301" s="1668"/>
      <c r="BMZ301" s="1668"/>
      <c r="BNA301" s="1668"/>
      <c r="BNB301" s="1668"/>
      <c r="BNC301" s="1668"/>
      <c r="BND301" s="1668"/>
      <c r="BNE301" s="1668"/>
      <c r="BNF301" s="1668"/>
      <c r="BNG301" s="1668"/>
      <c r="BNH301" s="1668"/>
      <c r="BNI301" s="1668"/>
      <c r="BNJ301" s="1668"/>
      <c r="BNK301" s="1668"/>
      <c r="BNL301" s="1668"/>
      <c r="BNM301" s="1668"/>
      <c r="BNN301" s="1668"/>
      <c r="BNO301" s="1668"/>
      <c r="BNP301" s="1668"/>
      <c r="BNQ301" s="1668"/>
      <c r="BNR301" s="1668"/>
      <c r="BNS301" s="1668"/>
      <c r="BNT301" s="1668"/>
      <c r="BNU301" s="1668"/>
      <c r="BNV301" s="1668"/>
      <c r="BNW301" s="1668"/>
      <c r="BNX301" s="1668"/>
      <c r="BNY301" s="1668"/>
      <c r="BNZ301" s="1668"/>
      <c r="BOA301" s="1668"/>
      <c r="BOB301" s="1668"/>
      <c r="BOC301" s="1668"/>
      <c r="BOD301" s="1668"/>
      <c r="BOE301" s="1668"/>
      <c r="BOF301" s="1668"/>
      <c r="BOG301" s="1668"/>
      <c r="BOH301" s="1668"/>
      <c r="BOI301" s="1668"/>
      <c r="BOJ301" s="1668"/>
      <c r="BOK301" s="1668"/>
      <c r="BOL301" s="1668"/>
      <c r="BOM301" s="1668"/>
      <c r="BON301" s="1668"/>
      <c r="BOO301" s="1668"/>
      <c r="BOP301" s="1668"/>
      <c r="BOQ301" s="1668"/>
      <c r="BOR301" s="1668"/>
      <c r="BOS301" s="1668"/>
      <c r="BOT301" s="1668"/>
      <c r="BOU301" s="1668"/>
      <c r="BOV301" s="1668"/>
      <c r="BOW301" s="1668"/>
      <c r="BOX301" s="1668"/>
      <c r="BOY301" s="1668"/>
      <c r="BOZ301" s="1668"/>
      <c r="BPA301" s="1668"/>
      <c r="BPB301" s="1668"/>
      <c r="BPC301" s="1668"/>
      <c r="BPD301" s="1668"/>
      <c r="BPE301" s="1668"/>
      <c r="BPF301" s="1668"/>
      <c r="BPG301" s="1668"/>
      <c r="BPH301" s="1668"/>
      <c r="BPI301" s="1668"/>
      <c r="BPJ301" s="1668"/>
      <c r="BPK301" s="1668"/>
      <c r="BPL301" s="1668"/>
      <c r="BPM301" s="1668"/>
      <c r="BPN301" s="1668"/>
      <c r="BPO301" s="1668"/>
      <c r="BPP301" s="1668"/>
      <c r="BPQ301" s="1668"/>
      <c r="BPR301" s="1668"/>
      <c r="BPS301" s="1668"/>
      <c r="BPT301" s="1668"/>
      <c r="BPU301" s="1668"/>
      <c r="BPV301" s="1668"/>
      <c r="BPW301" s="1668"/>
      <c r="BPX301" s="1668"/>
      <c r="BPY301" s="1668"/>
      <c r="BPZ301" s="1668"/>
      <c r="BQA301" s="1668"/>
      <c r="BQB301" s="1668"/>
      <c r="BQC301" s="1668"/>
      <c r="BQD301" s="1668"/>
      <c r="BQE301" s="1668"/>
      <c r="BQF301" s="1668"/>
      <c r="BQG301" s="1668"/>
      <c r="BQH301" s="1668"/>
      <c r="BQI301" s="1668"/>
      <c r="BQJ301" s="1668"/>
      <c r="BQK301" s="1668"/>
      <c r="BQL301" s="1668"/>
      <c r="BQM301" s="1668"/>
      <c r="BQN301" s="1668"/>
      <c r="BQO301" s="1668"/>
      <c r="BQP301" s="1668"/>
      <c r="BQQ301" s="1668"/>
      <c r="BQR301" s="1668"/>
      <c r="BQS301" s="1668"/>
      <c r="BQT301" s="1668"/>
      <c r="BQU301" s="1668"/>
      <c r="BQV301" s="1668"/>
      <c r="BQW301" s="1668"/>
      <c r="BQX301" s="1668"/>
      <c r="BQY301" s="1668"/>
      <c r="BQZ301" s="1668"/>
      <c r="BRA301" s="1668"/>
      <c r="BRB301" s="1668"/>
      <c r="BRC301" s="1668"/>
      <c r="BRD301" s="1668"/>
      <c r="BRE301" s="1668"/>
      <c r="BRF301" s="1668"/>
      <c r="BRG301" s="1668"/>
      <c r="BRH301" s="1668"/>
      <c r="BRI301" s="1668"/>
      <c r="BRJ301" s="1668"/>
      <c r="BRK301" s="1668"/>
      <c r="BRL301" s="1668"/>
      <c r="BRM301" s="1668"/>
      <c r="BRN301" s="1668"/>
      <c r="BRO301" s="1668"/>
      <c r="BRP301" s="1668"/>
      <c r="BRQ301" s="1668"/>
      <c r="BRR301" s="1668"/>
      <c r="BRS301" s="1668"/>
      <c r="BRT301" s="1668"/>
      <c r="BRU301" s="1668"/>
      <c r="BRV301" s="1668"/>
      <c r="BRW301" s="1668"/>
      <c r="BRX301" s="1668"/>
      <c r="BRY301" s="1668"/>
      <c r="BRZ301" s="1668"/>
      <c r="BSA301" s="1668"/>
      <c r="BSB301" s="1668"/>
      <c r="BSC301" s="1668"/>
      <c r="BSD301" s="1668"/>
      <c r="BSE301" s="1668"/>
      <c r="BSF301" s="1668"/>
      <c r="BSG301" s="1668"/>
      <c r="BSH301" s="1668"/>
      <c r="BSI301" s="1668"/>
      <c r="BSJ301" s="1668"/>
      <c r="BSK301" s="1668"/>
      <c r="BSL301" s="1668"/>
      <c r="BSM301" s="1668"/>
      <c r="BSN301" s="1668"/>
      <c r="BSO301" s="1668"/>
      <c r="BSP301" s="1668"/>
      <c r="BSQ301" s="1668"/>
      <c r="BSR301" s="1668"/>
      <c r="BSS301" s="1668"/>
      <c r="BST301" s="1668"/>
      <c r="BSU301" s="1668"/>
      <c r="BSV301" s="1668"/>
      <c r="BSW301" s="1668"/>
      <c r="BSX301" s="1668"/>
      <c r="BSY301" s="1668"/>
      <c r="BSZ301" s="1668"/>
      <c r="BTA301" s="1668"/>
      <c r="BTB301" s="1668"/>
      <c r="BTC301" s="1668"/>
      <c r="BTD301" s="1668"/>
      <c r="BTE301" s="1668"/>
      <c r="BTF301" s="1668"/>
      <c r="BTG301" s="1668"/>
      <c r="BTH301" s="1668"/>
      <c r="BTI301" s="1668"/>
      <c r="BTJ301" s="1668"/>
      <c r="BTK301" s="1668"/>
      <c r="BTL301" s="1668"/>
      <c r="BTM301" s="1668"/>
      <c r="BTN301" s="1668"/>
      <c r="BTO301" s="1668"/>
      <c r="BTP301" s="1668"/>
      <c r="BTQ301" s="1668"/>
      <c r="BTR301" s="1668"/>
      <c r="BTS301" s="1668"/>
      <c r="BTT301" s="1668"/>
      <c r="BTU301" s="1668"/>
      <c r="BTV301" s="1668"/>
      <c r="BTW301" s="1668"/>
      <c r="BTX301" s="1668"/>
      <c r="BTY301" s="1668"/>
      <c r="BTZ301" s="1668"/>
      <c r="BUA301" s="1668"/>
      <c r="BUB301" s="1668"/>
      <c r="BUC301" s="1668"/>
      <c r="BUD301" s="1668"/>
      <c r="BUE301" s="1668"/>
      <c r="BUF301" s="1668"/>
      <c r="BUG301" s="1668"/>
      <c r="BUH301" s="1668"/>
      <c r="BUI301" s="1668"/>
      <c r="BUJ301" s="1668"/>
      <c r="BUK301" s="1668"/>
      <c r="BUL301" s="1668"/>
      <c r="BUM301" s="1668"/>
      <c r="BUN301" s="1668"/>
      <c r="BUO301" s="1668"/>
      <c r="BUP301" s="1668"/>
      <c r="BUQ301" s="1668"/>
      <c r="BUR301" s="1668"/>
      <c r="BUS301" s="1668"/>
      <c r="BUT301" s="1668"/>
      <c r="BUU301" s="1668"/>
      <c r="BUV301" s="1668"/>
      <c r="BUW301" s="1668"/>
      <c r="BUX301" s="1668"/>
      <c r="BUY301" s="1668"/>
      <c r="BUZ301" s="1668"/>
      <c r="BVA301" s="1668"/>
      <c r="BVB301" s="1668"/>
      <c r="BVC301" s="1668"/>
      <c r="BVD301" s="1668"/>
      <c r="BVE301" s="1668"/>
      <c r="BVF301" s="1668"/>
      <c r="BVG301" s="1668"/>
      <c r="BVH301" s="1668"/>
      <c r="BVI301" s="1668"/>
      <c r="BVJ301" s="1668"/>
      <c r="BVK301" s="1668"/>
      <c r="BVL301" s="1668"/>
      <c r="BVM301" s="1668"/>
      <c r="BVN301" s="1668"/>
      <c r="BVO301" s="1668"/>
      <c r="BVP301" s="1668"/>
      <c r="BVQ301" s="1668"/>
      <c r="BVR301" s="1668"/>
      <c r="BVS301" s="1668"/>
      <c r="BVT301" s="1668"/>
      <c r="BVU301" s="1668"/>
      <c r="BVV301" s="1668"/>
      <c r="BVW301" s="1668"/>
      <c r="BVX301" s="1668"/>
      <c r="BVY301" s="1668"/>
      <c r="BVZ301" s="1668"/>
      <c r="BWA301" s="1668"/>
      <c r="BWB301" s="1668"/>
      <c r="BWC301" s="1668"/>
      <c r="BWD301" s="1668"/>
      <c r="BWE301" s="1668"/>
      <c r="BWF301" s="1668"/>
      <c r="BWG301" s="1668"/>
      <c r="BWH301" s="1668"/>
      <c r="BWI301" s="1668"/>
      <c r="BWJ301" s="1668"/>
      <c r="BWK301" s="1668"/>
      <c r="BWL301" s="1668"/>
      <c r="BWM301" s="1668"/>
      <c r="BWN301" s="1668"/>
      <c r="BWO301" s="1668"/>
      <c r="BWP301" s="1668"/>
      <c r="BWQ301" s="1668"/>
      <c r="BWR301" s="1668"/>
      <c r="BWS301" s="1668"/>
      <c r="BWT301" s="1668"/>
      <c r="BWU301" s="1668"/>
      <c r="BWV301" s="1668"/>
      <c r="BWW301" s="1668"/>
      <c r="BWX301" s="1668"/>
      <c r="BWY301" s="1668"/>
      <c r="BWZ301" s="1668"/>
      <c r="BXA301" s="1668"/>
      <c r="BXB301" s="1668"/>
      <c r="BXC301" s="1668"/>
      <c r="BXD301" s="1668"/>
      <c r="BXE301" s="1668"/>
      <c r="BXF301" s="1668"/>
      <c r="BXG301" s="1668"/>
      <c r="BXH301" s="1668"/>
      <c r="BXI301" s="1668"/>
      <c r="BXJ301" s="1668"/>
      <c r="BXK301" s="1668"/>
      <c r="BXL301" s="1668"/>
      <c r="BXM301" s="1668"/>
      <c r="BXN301" s="1668"/>
      <c r="BXO301" s="1668"/>
      <c r="BXP301" s="1668"/>
      <c r="BXQ301" s="1668"/>
      <c r="BXR301" s="1668"/>
      <c r="BXS301" s="1668"/>
      <c r="BXT301" s="1668"/>
      <c r="BXU301" s="1668"/>
      <c r="BXV301" s="1668"/>
      <c r="BXW301" s="1668"/>
      <c r="BXX301" s="1668"/>
      <c r="BXY301" s="1668"/>
      <c r="BXZ301" s="1668"/>
      <c r="BYA301" s="1668"/>
      <c r="BYB301" s="1668"/>
      <c r="BYC301" s="1668"/>
      <c r="BYD301" s="1668"/>
      <c r="BYE301" s="1668"/>
      <c r="BYF301" s="1668"/>
      <c r="BYG301" s="1668"/>
      <c r="BYH301" s="1668"/>
      <c r="BYI301" s="1668"/>
      <c r="BYJ301" s="1668"/>
      <c r="BYK301" s="1668"/>
      <c r="BYL301" s="1668"/>
      <c r="BYM301" s="1668"/>
      <c r="BYN301" s="1668"/>
      <c r="BYO301" s="1668"/>
      <c r="BYP301" s="1668"/>
      <c r="BYQ301" s="1668"/>
      <c r="BYR301" s="1668"/>
      <c r="BYS301" s="1668"/>
      <c r="BYT301" s="1668"/>
      <c r="BYU301" s="1668"/>
      <c r="BYV301" s="1668"/>
      <c r="BYW301" s="1668"/>
      <c r="BYX301" s="1668"/>
      <c r="BYY301" s="1668"/>
      <c r="BYZ301" s="1668"/>
      <c r="BZA301" s="1668"/>
      <c r="BZB301" s="1668"/>
      <c r="BZC301" s="1668"/>
      <c r="BZD301" s="1668"/>
      <c r="BZE301" s="1668"/>
      <c r="BZF301" s="1668"/>
      <c r="BZG301" s="1668"/>
      <c r="BZH301" s="1668"/>
      <c r="BZI301" s="1668"/>
      <c r="BZJ301" s="1668"/>
      <c r="BZK301" s="1668"/>
      <c r="BZL301" s="1668"/>
      <c r="BZM301" s="1668"/>
      <c r="BZN301" s="1668"/>
      <c r="BZO301" s="1668"/>
      <c r="BZP301" s="1668"/>
      <c r="BZQ301" s="1668"/>
      <c r="BZR301" s="1668"/>
      <c r="BZS301" s="1668"/>
      <c r="BZT301" s="1668"/>
      <c r="BZU301" s="1668"/>
      <c r="BZV301" s="1668"/>
      <c r="BZW301" s="1668"/>
      <c r="BZX301" s="1668"/>
      <c r="BZY301" s="1668"/>
      <c r="BZZ301" s="1668"/>
      <c r="CAA301" s="1668"/>
      <c r="CAB301" s="1668"/>
      <c r="CAC301" s="1668"/>
      <c r="CAD301" s="1668"/>
      <c r="CAE301" s="1668"/>
      <c r="CAF301" s="1668"/>
      <c r="CAG301" s="1668"/>
      <c r="CAH301" s="1668"/>
      <c r="CAI301" s="1668"/>
      <c r="CAJ301" s="1668"/>
      <c r="CAK301" s="1668"/>
      <c r="CAL301" s="1668"/>
      <c r="CAM301" s="1668"/>
      <c r="CAN301" s="1668"/>
      <c r="CAO301" s="1668"/>
      <c r="CAP301" s="1668"/>
      <c r="CAQ301" s="1668"/>
      <c r="CAR301" s="1668"/>
      <c r="CAS301" s="1668"/>
      <c r="CAT301" s="1668"/>
      <c r="CAU301" s="1668"/>
      <c r="CAV301" s="1668"/>
      <c r="CAW301" s="1668"/>
      <c r="CAX301" s="1668"/>
      <c r="CAY301" s="1668"/>
      <c r="CAZ301" s="1668"/>
      <c r="CBA301" s="1668"/>
      <c r="CBB301" s="1668"/>
      <c r="CBC301" s="1668"/>
      <c r="CBD301" s="1668"/>
      <c r="CBE301" s="1668"/>
      <c r="CBF301" s="1668"/>
      <c r="CBG301" s="1668"/>
      <c r="CBH301" s="1668"/>
      <c r="CBI301" s="1668"/>
      <c r="CBJ301" s="1668"/>
      <c r="CBK301" s="1668"/>
      <c r="CBL301" s="1668"/>
      <c r="CBM301" s="1668"/>
      <c r="CBN301" s="1668"/>
      <c r="CBO301" s="1668"/>
      <c r="CBP301" s="1668"/>
      <c r="CBQ301" s="1668"/>
      <c r="CBR301" s="1668"/>
      <c r="CBS301" s="1668"/>
      <c r="CBT301" s="1668"/>
      <c r="CBU301" s="1668"/>
      <c r="CBV301" s="1668"/>
      <c r="CBW301" s="1668"/>
      <c r="CBX301" s="1668"/>
      <c r="CBY301" s="1668"/>
      <c r="CBZ301" s="1668"/>
      <c r="CCA301" s="1668"/>
      <c r="CCB301" s="1668"/>
      <c r="CCC301" s="1668"/>
      <c r="CCD301" s="1668"/>
      <c r="CCE301" s="1668"/>
      <c r="CCF301" s="1668"/>
      <c r="CCG301" s="1668"/>
      <c r="CCH301" s="1668"/>
      <c r="CCI301" s="1668"/>
      <c r="CCJ301" s="1668"/>
      <c r="CCK301" s="1668"/>
      <c r="CCL301" s="1668"/>
      <c r="CCM301" s="1668"/>
      <c r="CCN301" s="1668"/>
      <c r="CCO301" s="1668"/>
      <c r="CCP301" s="1668"/>
      <c r="CCQ301" s="1668"/>
      <c r="CCR301" s="1668"/>
      <c r="CCS301" s="1668"/>
      <c r="CCT301" s="1668"/>
      <c r="CCU301" s="1668"/>
      <c r="CCV301" s="1668"/>
      <c r="CCW301" s="1668"/>
      <c r="CCX301" s="1668"/>
      <c r="CCY301" s="1668"/>
      <c r="CCZ301" s="1668"/>
      <c r="CDA301" s="1668"/>
      <c r="CDB301" s="1668"/>
      <c r="CDC301" s="1668"/>
      <c r="CDD301" s="1668"/>
      <c r="CDE301" s="1668"/>
      <c r="CDF301" s="1668"/>
      <c r="CDG301" s="1668"/>
      <c r="CDH301" s="1668"/>
      <c r="CDI301" s="1668"/>
      <c r="CDJ301" s="1668"/>
      <c r="CDK301" s="1668"/>
      <c r="CDL301" s="1668"/>
      <c r="CDM301" s="1668"/>
      <c r="CDN301" s="1668"/>
      <c r="CDO301" s="1668"/>
      <c r="CDP301" s="1668"/>
      <c r="CDQ301" s="1668"/>
      <c r="CDR301" s="1668"/>
      <c r="CDS301" s="1668"/>
      <c r="CDT301" s="1668"/>
      <c r="CDU301" s="1668"/>
      <c r="CDV301" s="1668"/>
      <c r="CDW301" s="1668"/>
      <c r="CDX301" s="1668"/>
      <c r="CDY301" s="1668"/>
      <c r="CDZ301" s="1668"/>
      <c r="CEA301" s="1668"/>
      <c r="CEB301" s="1668"/>
      <c r="CEC301" s="1668"/>
      <c r="CED301" s="1668"/>
      <c r="CEE301" s="1668"/>
      <c r="CEF301" s="1668"/>
      <c r="CEG301" s="1668"/>
      <c r="CEH301" s="1668"/>
      <c r="CEI301" s="1668"/>
      <c r="CEJ301" s="1668"/>
      <c r="CEK301" s="1668"/>
      <c r="CEL301" s="1668"/>
      <c r="CEM301" s="1668"/>
      <c r="CEN301" s="1668"/>
      <c r="CEO301" s="1668"/>
      <c r="CEP301" s="1668"/>
      <c r="CEQ301" s="1668"/>
      <c r="CER301" s="1668"/>
      <c r="CES301" s="1668"/>
      <c r="CET301" s="1668"/>
      <c r="CEU301" s="1668"/>
      <c r="CEV301" s="1668"/>
      <c r="CEW301" s="1668"/>
      <c r="CEX301" s="1668"/>
      <c r="CEY301" s="1668"/>
      <c r="CEZ301" s="1668"/>
      <c r="CFA301" s="1668"/>
      <c r="CFB301" s="1668"/>
      <c r="CFC301" s="1668"/>
      <c r="CFD301" s="1668"/>
      <c r="CFE301" s="1668"/>
      <c r="CFF301" s="1668"/>
      <c r="CFG301" s="1668"/>
      <c r="CFH301" s="1668"/>
      <c r="CFI301" s="1668"/>
      <c r="CFJ301" s="1668"/>
      <c r="CFK301" s="1668"/>
      <c r="CFL301" s="1668"/>
      <c r="CFM301" s="1668"/>
      <c r="CFN301" s="1668"/>
      <c r="CFO301" s="1668"/>
      <c r="CFP301" s="1668"/>
      <c r="CFQ301" s="1668"/>
      <c r="CFR301" s="1668"/>
      <c r="CFS301" s="1668"/>
      <c r="CFT301" s="1668"/>
      <c r="CFU301" s="1668"/>
      <c r="CFV301" s="1668"/>
      <c r="CFW301" s="1668"/>
      <c r="CFX301" s="1668"/>
      <c r="CFY301" s="1668"/>
      <c r="CFZ301" s="1668"/>
      <c r="CGA301" s="1668"/>
      <c r="CGB301" s="1668"/>
      <c r="CGC301" s="1668"/>
      <c r="CGD301" s="1668"/>
      <c r="CGE301" s="1668"/>
      <c r="CGF301" s="1668"/>
      <c r="CGG301" s="1668"/>
      <c r="CGH301" s="1668"/>
      <c r="CGI301" s="1668"/>
      <c r="CGJ301" s="1668"/>
      <c r="CGK301" s="1668"/>
      <c r="CGL301" s="1668"/>
      <c r="CGM301" s="1668"/>
      <c r="CGN301" s="1668"/>
      <c r="CGO301" s="1668"/>
      <c r="CGP301" s="1668"/>
      <c r="CGQ301" s="1668"/>
      <c r="CGR301" s="1668"/>
      <c r="CGS301" s="1668"/>
      <c r="CGT301" s="1668"/>
      <c r="CGU301" s="1668"/>
      <c r="CGV301" s="1668"/>
      <c r="CGW301" s="1668"/>
      <c r="CGX301" s="1668"/>
      <c r="CGY301" s="1668"/>
      <c r="CGZ301" s="1668"/>
      <c r="CHA301" s="1668"/>
      <c r="CHB301" s="1668"/>
      <c r="CHC301" s="1668"/>
      <c r="CHD301" s="1668"/>
      <c r="CHE301" s="1668"/>
      <c r="CHF301" s="1668"/>
      <c r="CHG301" s="1668"/>
      <c r="CHH301" s="1668"/>
      <c r="CHI301" s="1668"/>
      <c r="CHJ301" s="1668"/>
      <c r="CHK301" s="1668"/>
      <c r="CHL301" s="1668"/>
      <c r="CHM301" s="1668"/>
      <c r="CHN301" s="1668"/>
      <c r="CHO301" s="1668"/>
      <c r="CHP301" s="1668"/>
      <c r="CHQ301" s="1668"/>
      <c r="CHR301" s="1668"/>
      <c r="CHS301" s="1668"/>
      <c r="CHT301" s="1668"/>
      <c r="CHU301" s="1668"/>
      <c r="CHV301" s="1668"/>
      <c r="CHW301" s="1668"/>
      <c r="CHX301" s="1668"/>
      <c r="CHY301" s="1668"/>
      <c r="CHZ301" s="1668"/>
      <c r="CIA301" s="1668"/>
      <c r="CIB301" s="1668"/>
      <c r="CIC301" s="1668"/>
      <c r="CID301" s="1668"/>
      <c r="CIE301" s="1668"/>
      <c r="CIF301" s="1668"/>
      <c r="CIG301" s="1668"/>
      <c r="CIH301" s="1668"/>
      <c r="CII301" s="1668"/>
      <c r="CIJ301" s="1668"/>
      <c r="CIK301" s="1668"/>
      <c r="CIL301" s="1668"/>
      <c r="CIM301" s="1668"/>
      <c r="CIN301" s="1668"/>
      <c r="CIO301" s="1668"/>
      <c r="CIP301" s="1668"/>
      <c r="CIQ301" s="1668"/>
      <c r="CIR301" s="1668"/>
      <c r="CIS301" s="1668"/>
      <c r="CIT301" s="1668"/>
      <c r="CIU301" s="1668"/>
      <c r="CIV301" s="1668"/>
      <c r="CIW301" s="1668"/>
      <c r="CIX301" s="1668"/>
      <c r="CIY301" s="1668"/>
      <c r="CIZ301" s="1668"/>
      <c r="CJA301" s="1668"/>
      <c r="CJB301" s="1668"/>
      <c r="CJC301" s="1668"/>
      <c r="CJD301" s="1668"/>
      <c r="CJE301" s="1668"/>
      <c r="CJF301" s="1668"/>
      <c r="CJG301" s="1668"/>
      <c r="CJH301" s="1668"/>
      <c r="CJI301" s="1668"/>
      <c r="CJJ301" s="1668"/>
      <c r="CJK301" s="1668"/>
      <c r="CJL301" s="1668"/>
      <c r="CJM301" s="1668"/>
      <c r="CJN301" s="1668"/>
      <c r="CJO301" s="1668"/>
      <c r="CJP301" s="1668"/>
      <c r="CJQ301" s="1668"/>
      <c r="CJR301" s="1668"/>
      <c r="CJS301" s="1668"/>
      <c r="CJT301" s="1668"/>
      <c r="CJU301" s="1668"/>
      <c r="CJV301" s="1668"/>
      <c r="CJW301" s="1668"/>
      <c r="CJX301" s="1668"/>
      <c r="CJY301" s="1668"/>
      <c r="CJZ301" s="1668"/>
      <c r="CKA301" s="1668"/>
      <c r="CKB301" s="1668"/>
      <c r="CKC301" s="1668"/>
      <c r="CKD301" s="1668"/>
      <c r="CKE301" s="1668"/>
      <c r="CKF301" s="1668"/>
      <c r="CKG301" s="1668"/>
      <c r="CKH301" s="1668"/>
      <c r="CKI301" s="1668"/>
      <c r="CKJ301" s="1668"/>
      <c r="CKK301" s="1668"/>
      <c r="CKL301" s="1668"/>
      <c r="CKM301" s="1668"/>
      <c r="CKN301" s="1668"/>
      <c r="CKO301" s="1668"/>
      <c r="CKP301" s="1668"/>
      <c r="CKQ301" s="1668"/>
      <c r="CKR301" s="1668"/>
      <c r="CKS301" s="1668"/>
      <c r="CKT301" s="1668"/>
      <c r="CKU301" s="1668"/>
      <c r="CKV301" s="1668"/>
      <c r="CKW301" s="1668"/>
      <c r="CKX301" s="1668"/>
      <c r="CKY301" s="1668"/>
      <c r="CKZ301" s="1668"/>
      <c r="CLA301" s="1668"/>
      <c r="CLB301" s="1668"/>
      <c r="CLC301" s="1668"/>
      <c r="CLD301" s="1668"/>
      <c r="CLE301" s="1668"/>
      <c r="CLF301" s="1668"/>
      <c r="CLG301" s="1668"/>
      <c r="CLH301" s="1668"/>
      <c r="CLI301" s="1668"/>
      <c r="CLJ301" s="1668"/>
      <c r="CLK301" s="1668"/>
      <c r="CLL301" s="1668"/>
      <c r="CLM301" s="1668"/>
      <c r="CLN301" s="1668"/>
      <c r="CLO301" s="1668"/>
      <c r="CLP301" s="1668"/>
      <c r="CLQ301" s="1668"/>
      <c r="CLR301" s="1668"/>
      <c r="CLS301" s="1668"/>
      <c r="CLT301" s="1668"/>
      <c r="CLU301" s="1668"/>
      <c r="CLV301" s="1668"/>
      <c r="CLW301" s="1668"/>
      <c r="CLX301" s="1668"/>
      <c r="CLY301" s="1668"/>
      <c r="CLZ301" s="1668"/>
      <c r="CMA301" s="1668"/>
      <c r="CMB301" s="1668"/>
      <c r="CMC301" s="1668"/>
      <c r="CMD301" s="1668"/>
      <c r="CME301" s="1668"/>
      <c r="CMF301" s="1668"/>
      <c r="CMG301" s="1668"/>
      <c r="CMH301" s="1668"/>
      <c r="CMI301" s="1668"/>
      <c r="CMJ301" s="1668"/>
      <c r="CMK301" s="1668"/>
      <c r="CML301" s="1668"/>
      <c r="CMM301" s="1668"/>
      <c r="CMN301" s="1668"/>
      <c r="CMO301" s="1668"/>
      <c r="CMP301" s="1668"/>
      <c r="CMQ301" s="1668"/>
      <c r="CMR301" s="1668"/>
      <c r="CMS301" s="1668"/>
      <c r="CMT301" s="1668"/>
      <c r="CMU301" s="1668"/>
      <c r="CMV301" s="1668"/>
      <c r="CMW301" s="1668"/>
      <c r="CMX301" s="1668"/>
      <c r="CMY301" s="1668"/>
      <c r="CMZ301" s="1668"/>
      <c r="CNA301" s="1668"/>
      <c r="CNB301" s="1668"/>
      <c r="CNC301" s="1668"/>
      <c r="CND301" s="1668"/>
      <c r="CNE301" s="1668"/>
      <c r="CNF301" s="1668"/>
      <c r="CNG301" s="1668"/>
      <c r="CNH301" s="1668"/>
      <c r="CNI301" s="1668"/>
      <c r="CNJ301" s="1668"/>
      <c r="CNK301" s="1668"/>
      <c r="CNL301" s="1668"/>
      <c r="CNM301" s="1668"/>
      <c r="CNN301" s="1668"/>
      <c r="CNO301" s="1668"/>
      <c r="CNP301" s="1668"/>
      <c r="CNQ301" s="1668"/>
      <c r="CNR301" s="1668"/>
      <c r="CNS301" s="1668"/>
      <c r="CNT301" s="1668"/>
      <c r="CNU301" s="1668"/>
      <c r="CNV301" s="1668"/>
      <c r="CNW301" s="1668"/>
      <c r="CNX301" s="1668"/>
      <c r="CNY301" s="1668"/>
      <c r="CNZ301" s="1668"/>
      <c r="COA301" s="1668"/>
      <c r="COB301" s="1668"/>
      <c r="COC301" s="1668"/>
      <c r="COD301" s="1668"/>
      <c r="COE301" s="1668"/>
      <c r="COF301" s="1668"/>
      <c r="COG301" s="1668"/>
      <c r="COH301" s="1668"/>
      <c r="COI301" s="1668"/>
      <c r="COJ301" s="1668"/>
      <c r="COK301" s="1668"/>
      <c r="COL301" s="1668"/>
      <c r="COM301" s="1668"/>
      <c r="CON301" s="1668"/>
      <c r="COO301" s="1668"/>
      <c r="COP301" s="1668"/>
      <c r="COQ301" s="1668"/>
      <c r="COR301" s="1668"/>
      <c r="COS301" s="1668"/>
      <c r="COT301" s="1668"/>
      <c r="COU301" s="1668"/>
      <c r="COV301" s="1668"/>
      <c r="COW301" s="1668"/>
      <c r="COX301" s="1668"/>
      <c r="COY301" s="1668"/>
      <c r="COZ301" s="1668"/>
      <c r="CPA301" s="1668"/>
      <c r="CPB301" s="1668"/>
      <c r="CPC301" s="1668"/>
      <c r="CPD301" s="1668"/>
      <c r="CPE301" s="1668"/>
      <c r="CPF301" s="1668"/>
      <c r="CPG301" s="1668"/>
      <c r="CPH301" s="1668"/>
      <c r="CPI301" s="1668"/>
      <c r="CPJ301" s="1668"/>
      <c r="CPK301" s="1668"/>
      <c r="CPL301" s="1668"/>
      <c r="CPM301" s="1668"/>
      <c r="CPN301" s="1668"/>
      <c r="CPO301" s="1668"/>
      <c r="CPP301" s="1668"/>
      <c r="CPQ301" s="1668"/>
      <c r="CPR301" s="1668"/>
      <c r="CPS301" s="1668"/>
      <c r="CPT301" s="1668"/>
      <c r="CPU301" s="1668"/>
      <c r="CPV301" s="1668"/>
      <c r="CPW301" s="1668"/>
      <c r="CPX301" s="1668"/>
      <c r="CPY301" s="1668"/>
      <c r="CPZ301" s="1668"/>
      <c r="CQA301" s="1668"/>
      <c r="CQB301" s="1668"/>
      <c r="CQC301" s="1668"/>
      <c r="CQD301" s="1668"/>
      <c r="CQE301" s="1668"/>
      <c r="CQF301" s="1668"/>
      <c r="CQG301" s="1668"/>
      <c r="CQH301" s="1668"/>
      <c r="CQI301" s="1668"/>
      <c r="CQJ301" s="1668"/>
      <c r="CQK301" s="1668"/>
      <c r="CQL301" s="1668"/>
      <c r="CQM301" s="1668"/>
      <c r="CQN301" s="1668"/>
      <c r="CQO301" s="1668"/>
      <c r="CQP301" s="1668"/>
      <c r="CQQ301" s="1668"/>
      <c r="CQR301" s="1668"/>
      <c r="CQS301" s="1668"/>
      <c r="CQT301" s="1668"/>
      <c r="CQU301" s="1668"/>
      <c r="CQV301" s="1668"/>
      <c r="CQW301" s="1668"/>
      <c r="CQX301" s="1668"/>
      <c r="CQY301" s="1668"/>
      <c r="CQZ301" s="1668"/>
      <c r="CRA301" s="1668"/>
      <c r="CRB301" s="1668"/>
      <c r="CRC301" s="1668"/>
      <c r="CRD301" s="1668"/>
      <c r="CRE301" s="1668"/>
      <c r="CRF301" s="1668"/>
      <c r="CRG301" s="1668"/>
      <c r="CRH301" s="1668"/>
      <c r="CRI301" s="1668"/>
      <c r="CRJ301" s="1668"/>
      <c r="CRK301" s="1668"/>
      <c r="CRL301" s="1668"/>
      <c r="CRM301" s="1668"/>
      <c r="CRN301" s="1668"/>
      <c r="CRO301" s="1668"/>
      <c r="CRP301" s="1668"/>
      <c r="CRQ301" s="1668"/>
      <c r="CRR301" s="1668"/>
      <c r="CRS301" s="1668"/>
      <c r="CRT301" s="1668"/>
      <c r="CRU301" s="1668"/>
      <c r="CRV301" s="1668"/>
      <c r="CRW301" s="1668"/>
      <c r="CRX301" s="1668"/>
      <c r="CRY301" s="1668"/>
      <c r="CRZ301" s="1668"/>
      <c r="CSA301" s="1668"/>
      <c r="CSB301" s="1668"/>
      <c r="CSC301" s="1668"/>
      <c r="CSD301" s="1668"/>
      <c r="CSE301" s="1668"/>
      <c r="CSF301" s="1668"/>
      <c r="CSG301" s="1668"/>
      <c r="CSH301" s="1668"/>
      <c r="CSI301" s="1668"/>
      <c r="CSJ301" s="1668"/>
      <c r="CSK301" s="1668"/>
      <c r="CSL301" s="1668"/>
      <c r="CSM301" s="1668"/>
      <c r="CSN301" s="1668"/>
      <c r="CSO301" s="1668"/>
      <c r="CSP301" s="1668"/>
      <c r="CSQ301" s="1668"/>
      <c r="CSR301" s="1668"/>
      <c r="CSS301" s="1668"/>
      <c r="CST301" s="1668"/>
      <c r="CSU301" s="1668"/>
      <c r="CSV301" s="1668"/>
      <c r="CSW301" s="1668"/>
      <c r="CSX301" s="1668"/>
      <c r="CSY301" s="1668"/>
      <c r="CSZ301" s="1668"/>
      <c r="CTA301" s="1668"/>
      <c r="CTB301" s="1668"/>
      <c r="CTC301" s="1668"/>
      <c r="CTD301" s="1668"/>
      <c r="CTE301" s="1668"/>
      <c r="CTF301" s="1668"/>
      <c r="CTG301" s="1668"/>
      <c r="CTH301" s="1668"/>
      <c r="CTI301" s="1668"/>
      <c r="CTJ301" s="1668"/>
      <c r="CTK301" s="1668"/>
      <c r="CTL301" s="1668"/>
      <c r="CTM301" s="1668"/>
      <c r="CTN301" s="1668"/>
      <c r="CTO301" s="1668"/>
      <c r="CTP301" s="1668"/>
      <c r="CTQ301" s="1668"/>
      <c r="CTR301" s="1668"/>
      <c r="CTS301" s="1668"/>
      <c r="CTT301" s="1668"/>
      <c r="CTU301" s="1668"/>
      <c r="CTV301" s="1668"/>
      <c r="CTW301" s="1668"/>
      <c r="CTX301" s="1668"/>
      <c r="CTY301" s="1668"/>
      <c r="CTZ301" s="1668"/>
      <c r="CUA301" s="1668"/>
      <c r="CUB301" s="1668"/>
      <c r="CUC301" s="1668"/>
      <c r="CUD301" s="1668"/>
      <c r="CUE301" s="1668"/>
      <c r="CUF301" s="1668"/>
      <c r="CUG301" s="1668"/>
      <c r="CUH301" s="1668"/>
      <c r="CUI301" s="1668"/>
      <c r="CUJ301" s="1668"/>
      <c r="CUK301" s="1668"/>
      <c r="CUL301" s="1668"/>
      <c r="CUM301" s="1668"/>
      <c r="CUN301" s="1668"/>
      <c r="CUO301" s="1668"/>
      <c r="CUP301" s="1668"/>
      <c r="CUQ301" s="1668"/>
      <c r="CUR301" s="1668"/>
      <c r="CUS301" s="1668"/>
      <c r="CUT301" s="1668"/>
      <c r="CUU301" s="1668"/>
      <c r="CUV301" s="1668"/>
      <c r="CUW301" s="1668"/>
      <c r="CUX301" s="1668"/>
      <c r="CUY301" s="1668"/>
      <c r="CUZ301" s="1668"/>
      <c r="CVA301" s="1668"/>
      <c r="CVB301" s="1668"/>
      <c r="CVC301" s="1668"/>
      <c r="CVD301" s="1668"/>
      <c r="CVE301" s="1668"/>
      <c r="CVF301" s="1668"/>
      <c r="CVG301" s="1668"/>
      <c r="CVH301" s="1668"/>
      <c r="CVI301" s="1668"/>
      <c r="CVJ301" s="1668"/>
      <c r="CVK301" s="1668"/>
      <c r="CVL301" s="1668"/>
      <c r="CVM301" s="1668"/>
      <c r="CVN301" s="1668"/>
      <c r="CVO301" s="1668"/>
      <c r="CVP301" s="1668"/>
      <c r="CVQ301" s="1668"/>
      <c r="CVR301" s="1668"/>
      <c r="CVS301" s="1668"/>
      <c r="CVT301" s="1668"/>
      <c r="CVU301" s="1668"/>
      <c r="CVV301" s="1668"/>
      <c r="CVW301" s="1668"/>
      <c r="CVX301" s="1668"/>
      <c r="CVY301" s="1668"/>
      <c r="CVZ301" s="1668"/>
      <c r="CWA301" s="1668"/>
      <c r="CWB301" s="1668"/>
      <c r="CWC301" s="1668"/>
      <c r="CWD301" s="1668"/>
      <c r="CWE301" s="1668"/>
      <c r="CWF301" s="1668"/>
      <c r="CWG301" s="1668"/>
      <c r="CWH301" s="1668"/>
      <c r="CWI301" s="1668"/>
      <c r="CWJ301" s="1668"/>
      <c r="CWK301" s="1668"/>
      <c r="CWL301" s="1668"/>
      <c r="CWM301" s="1668"/>
      <c r="CWN301" s="1668"/>
      <c r="CWO301" s="1668"/>
      <c r="CWP301" s="1668"/>
      <c r="CWQ301" s="1668"/>
      <c r="CWR301" s="1668"/>
      <c r="CWS301" s="1668"/>
      <c r="CWT301" s="1668"/>
      <c r="CWU301" s="1668"/>
      <c r="CWV301" s="1668"/>
      <c r="CWW301" s="1668"/>
      <c r="CWX301" s="1668"/>
      <c r="CWY301" s="1668"/>
      <c r="CWZ301" s="1668"/>
      <c r="CXA301" s="1668"/>
      <c r="CXB301" s="1668"/>
      <c r="CXC301" s="1668"/>
      <c r="CXD301" s="1668"/>
      <c r="CXE301" s="1668"/>
      <c r="CXF301" s="1668"/>
      <c r="CXG301" s="1668"/>
      <c r="CXH301" s="1668"/>
      <c r="CXI301" s="1668"/>
      <c r="CXJ301" s="1668"/>
      <c r="CXK301" s="1668"/>
      <c r="CXL301" s="1668"/>
      <c r="CXM301" s="1668"/>
      <c r="CXN301" s="1668"/>
      <c r="CXO301" s="1668"/>
      <c r="CXP301" s="1668"/>
      <c r="CXQ301" s="1668"/>
      <c r="CXR301" s="1668"/>
      <c r="CXS301" s="1668"/>
      <c r="CXT301" s="1668"/>
      <c r="CXU301" s="1668"/>
      <c r="CXV301" s="1668"/>
      <c r="CXW301" s="1668"/>
      <c r="CXX301" s="1668"/>
      <c r="CXY301" s="1668"/>
      <c r="CXZ301" s="1668"/>
      <c r="CYA301" s="1668"/>
      <c r="CYB301" s="1668"/>
      <c r="CYC301" s="1668"/>
      <c r="CYD301" s="1668"/>
      <c r="CYE301" s="1668"/>
      <c r="CYF301" s="1668"/>
      <c r="CYG301" s="1668"/>
      <c r="CYH301" s="1668"/>
      <c r="CYI301" s="1668"/>
      <c r="CYJ301" s="1668"/>
      <c r="CYK301" s="1668"/>
      <c r="CYL301" s="1668"/>
      <c r="CYM301" s="1668"/>
      <c r="CYN301" s="1668"/>
      <c r="CYO301" s="1668"/>
      <c r="CYP301" s="1668"/>
      <c r="CYQ301" s="1668"/>
      <c r="CYR301" s="1668"/>
      <c r="CYS301" s="1668"/>
      <c r="CYT301" s="1668"/>
      <c r="CYU301" s="1668"/>
      <c r="CYV301" s="1668"/>
      <c r="CYW301" s="1668"/>
      <c r="CYX301" s="1668"/>
      <c r="CYY301" s="1668"/>
      <c r="CYZ301" s="1668"/>
      <c r="CZA301" s="1668"/>
      <c r="CZB301" s="1668"/>
      <c r="CZC301" s="1668"/>
      <c r="CZD301" s="1668"/>
      <c r="CZE301" s="1668"/>
      <c r="CZF301" s="1668"/>
      <c r="CZG301" s="1668"/>
      <c r="CZH301" s="1668"/>
      <c r="CZI301" s="1668"/>
      <c r="CZJ301" s="1668"/>
      <c r="CZK301" s="1668"/>
      <c r="CZL301" s="1668"/>
      <c r="CZM301" s="1668"/>
      <c r="CZN301" s="1668"/>
      <c r="CZO301" s="1668"/>
      <c r="CZP301" s="1668"/>
      <c r="CZQ301" s="1668"/>
      <c r="CZR301" s="1668"/>
      <c r="CZS301" s="1668"/>
      <c r="CZT301" s="1668"/>
      <c r="CZU301" s="1668"/>
      <c r="CZV301" s="1668"/>
      <c r="CZW301" s="1668"/>
      <c r="CZX301" s="1668"/>
      <c r="CZY301" s="1668"/>
      <c r="CZZ301" s="1668"/>
      <c r="DAA301" s="1668"/>
      <c r="DAB301" s="1668"/>
      <c r="DAC301" s="1668"/>
      <c r="DAD301" s="1668"/>
      <c r="DAE301" s="1668"/>
      <c r="DAF301" s="1668"/>
      <c r="DAG301" s="1668"/>
      <c r="DAH301" s="1668"/>
      <c r="DAI301" s="1668"/>
      <c r="DAJ301" s="1668"/>
      <c r="DAK301" s="1668"/>
      <c r="DAL301" s="1668"/>
      <c r="DAM301" s="1668"/>
      <c r="DAN301" s="1668"/>
      <c r="DAO301" s="1668"/>
      <c r="DAP301" s="1668"/>
      <c r="DAQ301" s="1668"/>
      <c r="DAR301" s="1668"/>
      <c r="DAS301" s="1668"/>
      <c r="DAT301" s="1668"/>
      <c r="DAU301" s="1668"/>
      <c r="DAV301" s="1668"/>
      <c r="DAW301" s="1668"/>
      <c r="DAX301" s="1668"/>
      <c r="DAY301" s="1668"/>
      <c r="DAZ301" s="1668"/>
      <c r="DBA301" s="1668"/>
      <c r="DBB301" s="1668"/>
      <c r="DBC301" s="1668"/>
      <c r="DBD301" s="1668"/>
      <c r="DBE301" s="1668"/>
      <c r="DBF301" s="1668"/>
      <c r="DBG301" s="1668"/>
      <c r="DBH301" s="1668"/>
      <c r="DBI301" s="1668"/>
      <c r="DBJ301" s="1668"/>
      <c r="DBK301" s="1668"/>
      <c r="DBL301" s="1668"/>
      <c r="DBM301" s="1668"/>
      <c r="DBN301" s="1668"/>
      <c r="DBO301" s="1668"/>
      <c r="DBP301" s="1668"/>
      <c r="DBQ301" s="1668"/>
      <c r="DBR301" s="1668"/>
      <c r="DBS301" s="1668"/>
      <c r="DBT301" s="1668"/>
      <c r="DBU301" s="1668"/>
      <c r="DBV301" s="1668"/>
      <c r="DBW301" s="1668"/>
      <c r="DBX301" s="1668"/>
      <c r="DBY301" s="1668"/>
      <c r="DBZ301" s="1668"/>
      <c r="DCA301" s="1668"/>
      <c r="DCB301" s="1668"/>
      <c r="DCC301" s="1668"/>
      <c r="DCD301" s="1668"/>
      <c r="DCE301" s="1668"/>
      <c r="DCF301" s="1668"/>
      <c r="DCG301" s="1668"/>
      <c r="DCH301" s="1668"/>
      <c r="DCI301" s="1668"/>
      <c r="DCJ301" s="1668"/>
      <c r="DCK301" s="1668"/>
      <c r="DCL301" s="1668"/>
      <c r="DCM301" s="1668"/>
      <c r="DCN301" s="1668"/>
      <c r="DCO301" s="1668"/>
      <c r="DCP301" s="1668"/>
      <c r="DCQ301" s="1668"/>
      <c r="DCR301" s="1668"/>
      <c r="DCS301" s="1668"/>
      <c r="DCT301" s="1668"/>
      <c r="DCU301" s="1668"/>
      <c r="DCV301" s="1668"/>
      <c r="DCW301" s="1668"/>
      <c r="DCX301" s="1668"/>
      <c r="DCY301" s="1668"/>
      <c r="DCZ301" s="1668"/>
      <c r="DDA301" s="1668"/>
      <c r="DDB301" s="1668"/>
      <c r="DDC301" s="1668"/>
      <c r="DDD301" s="1668"/>
      <c r="DDE301" s="1668"/>
      <c r="DDF301" s="1668"/>
      <c r="DDG301" s="1668"/>
      <c r="DDH301" s="1668"/>
      <c r="DDI301" s="1668"/>
      <c r="DDJ301" s="1668"/>
      <c r="DDK301" s="1668"/>
      <c r="DDL301" s="1668"/>
      <c r="DDM301" s="1668"/>
      <c r="DDN301" s="1668"/>
      <c r="DDO301" s="1668"/>
      <c r="DDP301" s="1668"/>
      <c r="DDQ301" s="1668"/>
      <c r="DDR301" s="1668"/>
      <c r="DDS301" s="1668"/>
      <c r="DDT301" s="1668"/>
      <c r="DDU301" s="1668"/>
      <c r="DDV301" s="1668"/>
      <c r="DDW301" s="1668"/>
      <c r="DDX301" s="1668"/>
      <c r="DDY301" s="1668"/>
      <c r="DDZ301" s="1668"/>
      <c r="DEA301" s="1668"/>
      <c r="DEB301" s="1668"/>
      <c r="DEC301" s="1668"/>
      <c r="DED301" s="1668"/>
      <c r="DEE301" s="1668"/>
      <c r="DEF301" s="1668"/>
      <c r="DEG301" s="1668"/>
      <c r="DEH301" s="1668"/>
      <c r="DEI301" s="1668"/>
      <c r="DEJ301" s="1668"/>
      <c r="DEK301" s="1668"/>
      <c r="DEL301" s="1668"/>
      <c r="DEM301" s="1668"/>
      <c r="DEN301" s="1668"/>
      <c r="DEO301" s="1668"/>
      <c r="DEP301" s="1668"/>
      <c r="DEQ301" s="1668"/>
      <c r="DER301" s="1668"/>
      <c r="DES301" s="1668"/>
      <c r="DET301" s="1668"/>
      <c r="DEU301" s="1668"/>
      <c r="DEV301" s="1668"/>
      <c r="DEW301" s="1668"/>
      <c r="DEX301" s="1668"/>
      <c r="DEY301" s="1668"/>
      <c r="DEZ301" s="1668"/>
      <c r="DFA301" s="1668"/>
      <c r="DFB301" s="1668"/>
      <c r="DFC301" s="1668"/>
      <c r="DFD301" s="1668"/>
      <c r="DFE301" s="1668"/>
      <c r="DFF301" s="1668"/>
      <c r="DFG301" s="1668"/>
      <c r="DFH301" s="1668"/>
      <c r="DFI301" s="1668"/>
      <c r="DFJ301" s="1668"/>
      <c r="DFK301" s="1668"/>
      <c r="DFL301" s="1668"/>
      <c r="DFM301" s="1668"/>
      <c r="DFN301" s="1668"/>
      <c r="DFO301" s="1668"/>
      <c r="DFP301" s="1668"/>
      <c r="DFQ301" s="1668"/>
      <c r="DFR301" s="1668"/>
      <c r="DFS301" s="1668"/>
      <c r="DFT301" s="1668"/>
      <c r="DFU301" s="1668"/>
      <c r="DFV301" s="1668"/>
      <c r="DFW301" s="1668"/>
      <c r="DFX301" s="1668"/>
      <c r="DFY301" s="1668"/>
      <c r="DFZ301" s="1668"/>
      <c r="DGA301" s="1668"/>
      <c r="DGB301" s="1668"/>
      <c r="DGC301" s="1668"/>
      <c r="DGD301" s="1668"/>
      <c r="DGE301" s="1668"/>
      <c r="DGF301" s="1668"/>
      <c r="DGG301" s="1668"/>
      <c r="DGH301" s="1668"/>
      <c r="DGI301" s="1668"/>
      <c r="DGJ301" s="1668"/>
      <c r="DGK301" s="1668"/>
      <c r="DGL301" s="1668"/>
      <c r="DGM301" s="1668"/>
      <c r="DGN301" s="1668"/>
      <c r="DGO301" s="1668"/>
      <c r="DGP301" s="1668"/>
      <c r="DGQ301" s="1668"/>
      <c r="DGR301" s="1668"/>
      <c r="DGS301" s="1668"/>
      <c r="DGT301" s="1668"/>
      <c r="DGU301" s="1668"/>
      <c r="DGV301" s="1668"/>
      <c r="DGW301" s="1668"/>
      <c r="DGX301" s="1668"/>
      <c r="DGY301" s="1668"/>
      <c r="DGZ301" s="1668"/>
      <c r="DHA301" s="1668"/>
      <c r="DHB301" s="1668"/>
      <c r="DHC301" s="1668"/>
      <c r="DHD301" s="1668"/>
      <c r="DHE301" s="1668"/>
      <c r="DHF301" s="1668"/>
      <c r="DHG301" s="1668"/>
      <c r="DHH301" s="1668"/>
      <c r="DHI301" s="1668"/>
      <c r="DHJ301" s="1668"/>
      <c r="DHK301" s="1668"/>
      <c r="DHL301" s="1668"/>
      <c r="DHM301" s="1668"/>
      <c r="DHN301" s="1668"/>
      <c r="DHO301" s="1668"/>
      <c r="DHP301" s="1668"/>
      <c r="DHQ301" s="1668"/>
      <c r="DHR301" s="1668"/>
      <c r="DHS301" s="1668"/>
      <c r="DHT301" s="1668"/>
      <c r="DHU301" s="1668"/>
      <c r="DHV301" s="1668"/>
      <c r="DHW301" s="1668"/>
      <c r="DHX301" s="1668"/>
      <c r="DHY301" s="1668"/>
      <c r="DHZ301" s="1668"/>
      <c r="DIA301" s="1668"/>
      <c r="DIB301" s="1668"/>
      <c r="DIC301" s="1668"/>
      <c r="DID301" s="1668"/>
      <c r="DIE301" s="1668"/>
      <c r="DIF301" s="1668"/>
      <c r="DIG301" s="1668"/>
      <c r="DIH301" s="1668"/>
      <c r="DII301" s="1668"/>
      <c r="DIJ301" s="1668"/>
      <c r="DIK301" s="1668"/>
      <c r="DIL301" s="1668"/>
      <c r="DIM301" s="1668"/>
      <c r="DIN301" s="1668"/>
      <c r="DIO301" s="1668"/>
      <c r="DIP301" s="1668"/>
      <c r="DIQ301" s="1668"/>
      <c r="DIR301" s="1668"/>
      <c r="DIS301" s="1668"/>
      <c r="DIT301" s="1668"/>
      <c r="DIU301" s="1668"/>
      <c r="DIV301" s="1668"/>
      <c r="DIW301" s="1668"/>
      <c r="DIX301" s="1668"/>
      <c r="DIY301" s="1668"/>
      <c r="DIZ301" s="1668"/>
      <c r="DJA301" s="1668"/>
      <c r="DJB301" s="1668"/>
      <c r="DJC301" s="1668"/>
      <c r="DJD301" s="1668"/>
      <c r="DJE301" s="1668"/>
      <c r="DJF301" s="1668"/>
      <c r="DJG301" s="1668"/>
      <c r="DJH301" s="1668"/>
      <c r="DJI301" s="1668"/>
      <c r="DJJ301" s="1668"/>
      <c r="DJK301" s="1668"/>
      <c r="DJL301" s="1668"/>
      <c r="DJM301" s="1668"/>
      <c r="DJN301" s="1668"/>
      <c r="DJO301" s="1668"/>
      <c r="DJP301" s="1668"/>
      <c r="DJQ301" s="1668"/>
      <c r="DJR301" s="1668"/>
      <c r="DJS301" s="1668"/>
      <c r="DJT301" s="1668"/>
      <c r="DJU301" s="1668"/>
      <c r="DJV301" s="1668"/>
      <c r="DJW301" s="1668"/>
      <c r="DJX301" s="1668"/>
      <c r="DJY301" s="1668"/>
      <c r="DJZ301" s="1668"/>
      <c r="DKA301" s="1668"/>
      <c r="DKB301" s="1668"/>
      <c r="DKC301" s="1668"/>
      <c r="DKD301" s="1668"/>
      <c r="DKE301" s="1668"/>
      <c r="DKF301" s="1668"/>
      <c r="DKG301" s="1668"/>
      <c r="DKH301" s="1668"/>
      <c r="DKI301" s="1668"/>
      <c r="DKJ301" s="1668"/>
      <c r="DKK301" s="1668"/>
      <c r="DKL301" s="1668"/>
      <c r="DKM301" s="1668"/>
      <c r="DKN301" s="1668"/>
      <c r="DKO301" s="1668"/>
      <c r="DKP301" s="1668"/>
      <c r="DKQ301" s="1668"/>
      <c r="DKR301" s="1668"/>
      <c r="DKS301" s="1668"/>
      <c r="DKT301" s="1668"/>
      <c r="DKU301" s="1668"/>
      <c r="DKV301" s="1668"/>
      <c r="DKW301" s="1668"/>
      <c r="DKX301" s="1668"/>
      <c r="DKY301" s="1668"/>
      <c r="DKZ301" s="1668"/>
      <c r="DLA301" s="1668"/>
      <c r="DLB301" s="1668"/>
      <c r="DLC301" s="1668"/>
      <c r="DLD301" s="1668"/>
      <c r="DLE301" s="1668"/>
      <c r="DLF301" s="1668"/>
      <c r="DLG301" s="1668"/>
      <c r="DLH301" s="1668"/>
      <c r="DLI301" s="1668"/>
      <c r="DLJ301" s="1668"/>
      <c r="DLK301" s="1668"/>
      <c r="DLL301" s="1668"/>
      <c r="DLM301" s="1668"/>
      <c r="DLN301" s="1668"/>
      <c r="DLO301" s="1668"/>
      <c r="DLP301" s="1668"/>
      <c r="DLQ301" s="1668"/>
      <c r="DLR301" s="1668"/>
      <c r="DLS301" s="1668"/>
      <c r="DLT301" s="1668"/>
      <c r="DLU301" s="1668"/>
      <c r="DLV301" s="1668"/>
      <c r="DLW301" s="1668"/>
      <c r="DLX301" s="1668"/>
      <c r="DLY301" s="1668"/>
      <c r="DLZ301" s="1668"/>
      <c r="DMA301" s="1668"/>
      <c r="DMB301" s="1668"/>
      <c r="DMC301" s="1668"/>
      <c r="DMD301" s="1668"/>
      <c r="DME301" s="1668"/>
      <c r="DMF301" s="1668"/>
      <c r="DMG301" s="1668"/>
      <c r="DMH301" s="1668"/>
      <c r="DMI301" s="1668"/>
      <c r="DMJ301" s="1668"/>
      <c r="DMK301" s="1668"/>
      <c r="DML301" s="1668"/>
      <c r="DMM301" s="1668"/>
      <c r="DMN301" s="1668"/>
      <c r="DMO301" s="1668"/>
      <c r="DMP301" s="1668"/>
      <c r="DMQ301" s="1668"/>
      <c r="DMR301" s="1668"/>
      <c r="DMS301" s="1668"/>
      <c r="DMT301" s="1668"/>
      <c r="DMU301" s="1668"/>
      <c r="DMV301" s="1668"/>
      <c r="DMW301" s="1668"/>
      <c r="DMX301" s="1668"/>
      <c r="DMY301" s="1668"/>
      <c r="DMZ301" s="1668"/>
      <c r="DNA301" s="1668"/>
      <c r="DNB301" s="1668"/>
      <c r="DNC301" s="1668"/>
      <c r="DND301" s="1668"/>
      <c r="DNE301" s="1668"/>
      <c r="DNF301" s="1668"/>
      <c r="DNG301" s="1668"/>
      <c r="DNH301" s="1668"/>
      <c r="DNI301" s="1668"/>
      <c r="DNJ301" s="1668"/>
      <c r="DNK301" s="1668"/>
      <c r="DNL301" s="1668"/>
      <c r="DNM301" s="1668"/>
      <c r="DNN301" s="1668"/>
      <c r="DNO301" s="1668"/>
      <c r="DNP301" s="1668"/>
      <c r="DNQ301" s="1668"/>
      <c r="DNR301" s="1668"/>
      <c r="DNS301" s="1668"/>
      <c r="DNT301" s="1668"/>
      <c r="DNU301" s="1668"/>
      <c r="DNV301" s="1668"/>
      <c r="DNW301" s="1668"/>
      <c r="DNX301" s="1668"/>
      <c r="DNY301" s="1668"/>
      <c r="DNZ301" s="1668"/>
      <c r="DOA301" s="1668"/>
      <c r="DOB301" s="1668"/>
      <c r="DOC301" s="1668"/>
      <c r="DOD301" s="1668"/>
      <c r="DOE301" s="1668"/>
      <c r="DOF301" s="1668"/>
      <c r="DOG301" s="1668"/>
      <c r="DOH301" s="1668"/>
      <c r="DOI301" s="1668"/>
      <c r="DOJ301" s="1668"/>
      <c r="DOK301" s="1668"/>
      <c r="DOL301" s="1668"/>
      <c r="DOM301" s="1668"/>
      <c r="DON301" s="1668"/>
      <c r="DOO301" s="1668"/>
      <c r="DOP301" s="1668"/>
      <c r="DOQ301" s="1668"/>
      <c r="DOR301" s="1668"/>
      <c r="DOS301" s="1668"/>
      <c r="DOT301" s="1668"/>
      <c r="DOU301" s="1668"/>
      <c r="DOV301" s="1668"/>
      <c r="DOW301" s="1668"/>
      <c r="DOX301" s="1668"/>
      <c r="DOY301" s="1668"/>
      <c r="DOZ301" s="1668"/>
      <c r="DPA301" s="1668"/>
      <c r="DPB301" s="1668"/>
      <c r="DPC301" s="1668"/>
      <c r="DPD301" s="1668"/>
      <c r="DPE301" s="1668"/>
      <c r="DPF301" s="1668"/>
      <c r="DPG301" s="1668"/>
      <c r="DPH301" s="1668"/>
      <c r="DPI301" s="1668"/>
      <c r="DPJ301" s="1668"/>
      <c r="DPK301" s="1668"/>
      <c r="DPL301" s="1668"/>
      <c r="DPM301" s="1668"/>
      <c r="DPN301" s="1668"/>
      <c r="DPO301" s="1668"/>
      <c r="DPP301" s="1668"/>
      <c r="DPQ301" s="1668"/>
      <c r="DPR301" s="1668"/>
      <c r="DPS301" s="1668"/>
      <c r="DPT301" s="1668"/>
      <c r="DPU301" s="1668"/>
      <c r="DPV301" s="1668"/>
      <c r="DPW301" s="1668"/>
      <c r="DPX301" s="1668"/>
      <c r="DPY301" s="1668"/>
      <c r="DPZ301" s="1668"/>
      <c r="DQA301" s="1668"/>
      <c r="DQB301" s="1668"/>
      <c r="DQC301" s="1668"/>
      <c r="DQD301" s="1668"/>
      <c r="DQE301" s="1668"/>
      <c r="DQF301" s="1668"/>
      <c r="DQG301" s="1668"/>
      <c r="DQH301" s="1668"/>
      <c r="DQI301" s="1668"/>
      <c r="DQJ301" s="1668"/>
      <c r="DQK301" s="1668"/>
      <c r="DQL301" s="1668"/>
      <c r="DQM301" s="1668"/>
      <c r="DQN301" s="1668"/>
      <c r="DQO301" s="1668"/>
      <c r="DQP301" s="1668"/>
      <c r="DQQ301" s="1668"/>
      <c r="DQR301" s="1668"/>
      <c r="DQS301" s="1668"/>
      <c r="DQT301" s="1668"/>
      <c r="DQU301" s="1668"/>
      <c r="DQV301" s="1668"/>
      <c r="DQW301" s="1668"/>
      <c r="DQX301" s="1668"/>
      <c r="DQY301" s="1668"/>
      <c r="DQZ301" s="1668"/>
      <c r="DRA301" s="1668"/>
      <c r="DRB301" s="1668"/>
      <c r="DRC301" s="1668"/>
      <c r="DRD301" s="1668"/>
      <c r="DRE301" s="1668"/>
      <c r="DRF301" s="1668"/>
      <c r="DRG301" s="1668"/>
      <c r="DRH301" s="1668"/>
      <c r="DRI301" s="1668"/>
      <c r="DRJ301" s="1668"/>
      <c r="DRK301" s="1668"/>
      <c r="DRL301" s="1668"/>
      <c r="DRM301" s="1668"/>
      <c r="DRN301" s="1668"/>
      <c r="DRO301" s="1668"/>
      <c r="DRP301" s="1668"/>
      <c r="DRQ301" s="1668"/>
      <c r="DRR301" s="1668"/>
      <c r="DRS301" s="1668"/>
      <c r="DRT301" s="1668"/>
      <c r="DRU301" s="1668"/>
      <c r="DRV301" s="1668"/>
      <c r="DRW301" s="1668"/>
      <c r="DRX301" s="1668"/>
      <c r="DRY301" s="1668"/>
      <c r="DRZ301" s="1668"/>
      <c r="DSA301" s="1668"/>
      <c r="DSB301" s="1668"/>
      <c r="DSC301" s="1668"/>
      <c r="DSD301" s="1668"/>
      <c r="DSE301" s="1668"/>
      <c r="DSF301" s="1668"/>
      <c r="DSG301" s="1668"/>
      <c r="DSH301" s="1668"/>
      <c r="DSI301" s="1668"/>
      <c r="DSJ301" s="1668"/>
      <c r="DSK301" s="1668"/>
      <c r="DSL301" s="1668"/>
      <c r="DSM301" s="1668"/>
      <c r="DSN301" s="1668"/>
      <c r="DSO301" s="1668"/>
      <c r="DSP301" s="1668"/>
      <c r="DSQ301" s="1668"/>
      <c r="DSR301" s="1668"/>
      <c r="DSS301" s="1668"/>
      <c r="DST301" s="1668"/>
      <c r="DSU301" s="1668"/>
      <c r="DSV301" s="1668"/>
      <c r="DSW301" s="1668"/>
      <c r="DSX301" s="1668"/>
      <c r="DSY301" s="1668"/>
      <c r="DSZ301" s="1668"/>
      <c r="DTA301" s="1668"/>
      <c r="DTB301" s="1668"/>
      <c r="DTC301" s="1668"/>
      <c r="DTD301" s="1668"/>
      <c r="DTE301" s="1668"/>
      <c r="DTF301" s="1668"/>
      <c r="DTG301" s="1668"/>
      <c r="DTH301" s="1668"/>
      <c r="DTI301" s="1668"/>
      <c r="DTJ301" s="1668"/>
      <c r="DTK301" s="1668"/>
      <c r="DTL301" s="1668"/>
      <c r="DTM301" s="1668"/>
      <c r="DTN301" s="1668"/>
      <c r="DTO301" s="1668"/>
      <c r="DTP301" s="1668"/>
      <c r="DTQ301" s="1668"/>
      <c r="DTR301" s="1668"/>
      <c r="DTS301" s="1668"/>
      <c r="DTT301" s="1668"/>
      <c r="DTU301" s="1668"/>
      <c r="DTV301" s="1668"/>
      <c r="DTW301" s="1668"/>
      <c r="DTX301" s="1668"/>
      <c r="DTY301" s="1668"/>
      <c r="DTZ301" s="1668"/>
      <c r="DUA301" s="1668"/>
      <c r="DUB301" s="1668"/>
      <c r="DUC301" s="1668"/>
      <c r="DUD301" s="1668"/>
      <c r="DUE301" s="1668"/>
      <c r="DUF301" s="1668"/>
      <c r="DUG301" s="1668"/>
      <c r="DUH301" s="1668"/>
      <c r="DUI301" s="1668"/>
      <c r="DUJ301" s="1668"/>
      <c r="DUK301" s="1668"/>
      <c r="DUL301" s="1668"/>
      <c r="DUM301" s="1668"/>
      <c r="DUN301" s="1668"/>
      <c r="DUO301" s="1668"/>
      <c r="DUP301" s="1668"/>
      <c r="DUQ301" s="1668"/>
      <c r="DUR301" s="1668"/>
      <c r="DUS301" s="1668"/>
      <c r="DUT301" s="1668"/>
      <c r="DUU301" s="1668"/>
      <c r="DUV301" s="1668"/>
      <c r="DUW301" s="1668"/>
      <c r="DUX301" s="1668"/>
      <c r="DUY301" s="1668"/>
      <c r="DUZ301" s="1668"/>
      <c r="DVA301" s="1668"/>
      <c r="DVB301" s="1668"/>
      <c r="DVC301" s="1668"/>
      <c r="DVD301" s="1668"/>
      <c r="DVE301" s="1668"/>
      <c r="DVF301" s="1668"/>
      <c r="DVG301" s="1668"/>
      <c r="DVH301" s="1668"/>
      <c r="DVI301" s="1668"/>
      <c r="DVJ301" s="1668"/>
      <c r="DVK301" s="1668"/>
      <c r="DVL301" s="1668"/>
      <c r="DVM301" s="1668"/>
      <c r="DVN301" s="1668"/>
      <c r="DVO301" s="1668"/>
      <c r="DVP301" s="1668"/>
      <c r="DVQ301" s="1668"/>
      <c r="DVR301" s="1668"/>
      <c r="DVS301" s="1668"/>
      <c r="DVT301" s="1668"/>
      <c r="DVU301" s="1668"/>
      <c r="DVV301" s="1668"/>
      <c r="DVW301" s="1668"/>
      <c r="DVX301" s="1668"/>
      <c r="DVY301" s="1668"/>
      <c r="DVZ301" s="1668"/>
      <c r="DWA301" s="1668"/>
      <c r="DWB301" s="1668"/>
      <c r="DWC301" s="1668"/>
      <c r="DWD301" s="1668"/>
      <c r="DWE301" s="1668"/>
      <c r="DWF301" s="1668"/>
      <c r="DWG301" s="1668"/>
      <c r="DWH301" s="1668"/>
      <c r="DWI301" s="1668"/>
      <c r="DWJ301" s="1668"/>
      <c r="DWK301" s="1668"/>
      <c r="DWL301" s="1668"/>
      <c r="DWM301" s="1668"/>
      <c r="DWN301" s="1668"/>
      <c r="DWO301" s="1668"/>
      <c r="DWP301" s="1668"/>
      <c r="DWQ301" s="1668"/>
      <c r="DWR301" s="1668"/>
      <c r="DWS301" s="1668"/>
      <c r="DWT301" s="1668"/>
      <c r="DWU301" s="1668"/>
      <c r="DWV301" s="1668"/>
      <c r="DWW301" s="1668"/>
      <c r="DWX301" s="1668"/>
      <c r="DWY301" s="1668"/>
      <c r="DWZ301" s="1668"/>
      <c r="DXA301" s="1668"/>
      <c r="DXB301" s="1668"/>
      <c r="DXC301" s="1668"/>
      <c r="DXD301" s="1668"/>
      <c r="DXE301" s="1668"/>
      <c r="DXF301" s="1668"/>
      <c r="DXG301" s="1668"/>
      <c r="DXH301" s="1668"/>
      <c r="DXI301" s="1668"/>
      <c r="DXJ301" s="1668"/>
      <c r="DXK301" s="1668"/>
      <c r="DXL301" s="1668"/>
      <c r="DXM301" s="1668"/>
      <c r="DXN301" s="1668"/>
      <c r="DXO301" s="1668"/>
      <c r="DXP301" s="1668"/>
      <c r="DXQ301" s="1668"/>
      <c r="DXR301" s="1668"/>
      <c r="DXS301" s="1668"/>
      <c r="DXT301" s="1668"/>
      <c r="DXU301" s="1668"/>
      <c r="DXV301" s="1668"/>
      <c r="DXW301" s="1668"/>
      <c r="DXX301" s="1668"/>
      <c r="DXY301" s="1668"/>
      <c r="DXZ301" s="1668"/>
      <c r="DYA301" s="1668"/>
      <c r="DYB301" s="1668"/>
      <c r="DYC301" s="1668"/>
      <c r="DYD301" s="1668"/>
      <c r="DYE301" s="1668"/>
      <c r="DYF301" s="1668"/>
      <c r="DYG301" s="1668"/>
      <c r="DYH301" s="1668"/>
      <c r="DYI301" s="1668"/>
      <c r="DYJ301" s="1668"/>
      <c r="DYK301" s="1668"/>
      <c r="DYL301" s="1668"/>
      <c r="DYM301" s="1668"/>
      <c r="DYN301" s="1668"/>
      <c r="DYO301" s="1668"/>
      <c r="DYP301" s="1668"/>
      <c r="DYQ301" s="1668"/>
      <c r="DYR301" s="1668"/>
      <c r="DYS301" s="1668"/>
      <c r="DYT301" s="1668"/>
      <c r="DYU301" s="1668"/>
      <c r="DYV301" s="1668"/>
      <c r="DYW301" s="1668"/>
      <c r="DYX301" s="1668"/>
      <c r="DYY301" s="1668"/>
      <c r="DYZ301" s="1668"/>
      <c r="DZA301" s="1668"/>
      <c r="DZB301" s="1668"/>
      <c r="DZC301" s="1668"/>
      <c r="DZD301" s="1668"/>
      <c r="DZE301" s="1668"/>
      <c r="DZF301" s="1668"/>
      <c r="DZG301" s="1668"/>
      <c r="DZH301" s="1668"/>
      <c r="DZI301" s="1668"/>
      <c r="DZJ301" s="1668"/>
      <c r="DZK301" s="1668"/>
      <c r="DZL301" s="1668"/>
      <c r="DZM301" s="1668"/>
      <c r="DZN301" s="1668"/>
      <c r="DZO301" s="1668"/>
      <c r="DZP301" s="1668"/>
      <c r="DZQ301" s="1668"/>
      <c r="DZR301" s="1668"/>
      <c r="DZS301" s="1668"/>
      <c r="DZT301" s="1668"/>
      <c r="DZU301" s="1668"/>
      <c r="DZV301" s="1668"/>
      <c r="DZW301" s="1668"/>
      <c r="DZX301" s="1668"/>
      <c r="DZY301" s="1668"/>
      <c r="DZZ301" s="1668"/>
      <c r="EAA301" s="1668"/>
      <c r="EAB301" s="1668"/>
      <c r="EAC301" s="1668"/>
      <c r="EAD301" s="1668"/>
      <c r="EAE301" s="1668"/>
      <c r="EAF301" s="1668"/>
      <c r="EAG301" s="1668"/>
      <c r="EAH301" s="1668"/>
      <c r="EAI301" s="1668"/>
      <c r="EAJ301" s="1668"/>
      <c r="EAK301" s="1668"/>
      <c r="EAL301" s="1668"/>
      <c r="EAM301" s="1668"/>
      <c r="EAN301" s="1668"/>
      <c r="EAO301" s="1668"/>
      <c r="EAP301" s="1668"/>
      <c r="EAQ301" s="1668"/>
      <c r="EAR301" s="1668"/>
      <c r="EAS301" s="1668"/>
      <c r="EAT301" s="1668"/>
      <c r="EAU301" s="1668"/>
      <c r="EAV301" s="1668"/>
      <c r="EAW301" s="1668"/>
      <c r="EAX301" s="1668"/>
      <c r="EAY301" s="1668"/>
      <c r="EAZ301" s="1668"/>
      <c r="EBA301" s="1668"/>
      <c r="EBB301" s="1668"/>
      <c r="EBC301" s="1668"/>
      <c r="EBD301" s="1668"/>
      <c r="EBE301" s="1668"/>
      <c r="EBF301" s="1668"/>
      <c r="EBG301" s="1668"/>
      <c r="EBH301" s="1668"/>
      <c r="EBI301" s="1668"/>
      <c r="EBJ301" s="1668"/>
      <c r="EBK301" s="1668"/>
      <c r="EBL301" s="1668"/>
      <c r="EBM301" s="1668"/>
      <c r="EBN301" s="1668"/>
      <c r="EBO301" s="1668"/>
      <c r="EBP301" s="1668"/>
      <c r="EBQ301" s="1668"/>
      <c r="EBR301" s="1668"/>
      <c r="EBS301" s="1668"/>
      <c r="EBT301" s="1668"/>
      <c r="EBU301" s="1668"/>
      <c r="EBV301" s="1668"/>
      <c r="EBW301" s="1668"/>
      <c r="EBX301" s="1668"/>
      <c r="EBY301" s="1668"/>
      <c r="EBZ301" s="1668"/>
      <c r="ECA301" s="1668"/>
      <c r="ECB301" s="1668"/>
      <c r="ECC301" s="1668"/>
      <c r="ECD301" s="1668"/>
      <c r="ECE301" s="1668"/>
      <c r="ECF301" s="1668"/>
      <c r="ECG301" s="1668"/>
      <c r="ECH301" s="1668"/>
      <c r="ECI301" s="1668"/>
      <c r="ECJ301" s="1668"/>
      <c r="ECK301" s="1668"/>
      <c r="ECL301" s="1668"/>
      <c r="ECM301" s="1668"/>
      <c r="ECN301" s="1668"/>
      <c r="ECO301" s="1668"/>
      <c r="ECP301" s="1668"/>
      <c r="ECQ301" s="1668"/>
      <c r="ECR301" s="1668"/>
      <c r="ECS301" s="1668"/>
      <c r="ECT301" s="1668"/>
      <c r="ECU301" s="1668"/>
      <c r="ECV301" s="1668"/>
      <c r="ECW301" s="1668"/>
      <c r="ECX301" s="1668"/>
      <c r="ECY301" s="1668"/>
      <c r="ECZ301" s="1668"/>
      <c r="EDA301" s="1668"/>
      <c r="EDB301" s="1668"/>
      <c r="EDC301" s="1668"/>
      <c r="EDD301" s="1668"/>
      <c r="EDE301" s="1668"/>
      <c r="EDF301" s="1668"/>
      <c r="EDG301" s="1668"/>
      <c r="EDH301" s="1668"/>
      <c r="EDI301" s="1668"/>
      <c r="EDJ301" s="1668"/>
      <c r="EDK301" s="1668"/>
      <c r="EDL301" s="1668"/>
      <c r="EDM301" s="1668"/>
      <c r="EDN301" s="1668"/>
      <c r="EDO301" s="1668"/>
      <c r="EDP301" s="1668"/>
      <c r="EDQ301" s="1668"/>
      <c r="EDR301" s="1668"/>
      <c r="EDS301" s="1668"/>
      <c r="EDT301" s="1668"/>
      <c r="EDU301" s="1668"/>
      <c r="EDV301" s="1668"/>
      <c r="EDW301" s="1668"/>
      <c r="EDX301" s="1668"/>
      <c r="EDY301" s="1668"/>
      <c r="EDZ301" s="1668"/>
      <c r="EEA301" s="1668"/>
      <c r="EEB301" s="1668"/>
      <c r="EEC301" s="1668"/>
      <c r="EED301" s="1668"/>
      <c r="EEE301" s="1668"/>
      <c r="EEF301" s="1668"/>
      <c r="EEG301" s="1668"/>
      <c r="EEH301" s="1668"/>
      <c r="EEI301" s="1668"/>
      <c r="EEJ301" s="1668"/>
      <c r="EEK301" s="1668"/>
      <c r="EEL301" s="1668"/>
      <c r="EEM301" s="1668"/>
      <c r="EEN301" s="1668"/>
      <c r="EEO301" s="1668"/>
      <c r="EEP301" s="1668"/>
      <c r="EEQ301" s="1668"/>
      <c r="EER301" s="1668"/>
      <c r="EES301" s="1668"/>
      <c r="EET301" s="1668"/>
      <c r="EEU301" s="1668"/>
      <c r="EEV301" s="1668"/>
      <c r="EEW301" s="1668"/>
      <c r="EEX301" s="1668"/>
      <c r="EEY301" s="1668"/>
      <c r="EEZ301" s="1668"/>
      <c r="EFA301" s="1668"/>
      <c r="EFB301" s="1668"/>
      <c r="EFC301" s="1668"/>
      <c r="EFD301" s="1668"/>
      <c r="EFE301" s="1668"/>
      <c r="EFF301" s="1668"/>
      <c r="EFG301" s="1668"/>
      <c r="EFH301" s="1668"/>
      <c r="EFI301" s="1668"/>
      <c r="EFJ301" s="1668"/>
      <c r="EFK301" s="1668"/>
      <c r="EFL301" s="1668"/>
      <c r="EFM301" s="1668"/>
      <c r="EFN301" s="1668"/>
      <c r="EFO301" s="1668"/>
      <c r="EFP301" s="1668"/>
      <c r="EFQ301" s="1668"/>
      <c r="EFR301" s="1668"/>
      <c r="EFS301" s="1668"/>
      <c r="EFT301" s="1668"/>
      <c r="EFU301" s="1668"/>
      <c r="EFV301" s="1668"/>
      <c r="EFW301" s="1668"/>
      <c r="EFX301" s="1668"/>
      <c r="EFY301" s="1668"/>
      <c r="EFZ301" s="1668"/>
      <c r="EGA301" s="1668"/>
      <c r="EGB301" s="1668"/>
      <c r="EGC301" s="1668"/>
      <c r="EGD301" s="1668"/>
      <c r="EGE301" s="1668"/>
      <c r="EGF301" s="1668"/>
      <c r="EGG301" s="1668"/>
      <c r="EGH301" s="1668"/>
      <c r="EGI301" s="1668"/>
      <c r="EGJ301" s="1668"/>
      <c r="EGK301" s="1668"/>
      <c r="EGL301" s="1668"/>
      <c r="EGM301" s="1668"/>
      <c r="EGN301" s="1668"/>
      <c r="EGO301" s="1668"/>
      <c r="EGP301" s="1668"/>
      <c r="EGQ301" s="1668"/>
      <c r="EGR301" s="1668"/>
      <c r="EGS301" s="1668"/>
      <c r="EGT301" s="1668"/>
      <c r="EGU301" s="1668"/>
      <c r="EGV301" s="1668"/>
      <c r="EGW301" s="1668"/>
      <c r="EGX301" s="1668"/>
      <c r="EGY301" s="1668"/>
      <c r="EGZ301" s="1668"/>
      <c r="EHA301" s="1668"/>
      <c r="EHB301" s="1668"/>
      <c r="EHC301" s="1668"/>
      <c r="EHD301" s="1668"/>
      <c r="EHE301" s="1668"/>
      <c r="EHF301" s="1668"/>
      <c r="EHG301" s="1668"/>
      <c r="EHH301" s="1668"/>
      <c r="EHI301" s="1668"/>
      <c r="EHJ301" s="1668"/>
      <c r="EHK301" s="1668"/>
      <c r="EHL301" s="1668"/>
      <c r="EHM301" s="1668"/>
      <c r="EHN301" s="1668"/>
      <c r="EHO301" s="1668"/>
      <c r="EHP301" s="1668"/>
      <c r="EHQ301" s="1668"/>
      <c r="EHR301" s="1668"/>
      <c r="EHS301" s="1668"/>
      <c r="EHT301" s="1668"/>
      <c r="EHU301" s="1668"/>
      <c r="EHV301" s="1668"/>
      <c r="EHW301" s="1668"/>
      <c r="EHX301" s="1668"/>
      <c r="EHY301" s="1668"/>
      <c r="EHZ301" s="1668"/>
      <c r="EIA301" s="1668"/>
      <c r="EIB301" s="1668"/>
      <c r="EIC301" s="1668"/>
      <c r="EID301" s="1668"/>
      <c r="EIE301" s="1668"/>
      <c r="EIF301" s="1668"/>
      <c r="EIG301" s="1668"/>
      <c r="EIH301" s="1668"/>
      <c r="EII301" s="1668"/>
      <c r="EIJ301" s="1668"/>
      <c r="EIK301" s="1668"/>
      <c r="EIL301" s="1668"/>
      <c r="EIM301" s="1668"/>
      <c r="EIN301" s="1668"/>
      <c r="EIO301" s="1668"/>
      <c r="EIP301" s="1668"/>
      <c r="EIQ301" s="1668"/>
      <c r="EIR301" s="1668"/>
      <c r="EIS301" s="1668"/>
      <c r="EIT301" s="1668"/>
      <c r="EIU301" s="1668"/>
      <c r="EIV301" s="1668"/>
      <c r="EIW301" s="1668"/>
      <c r="EIX301" s="1668"/>
      <c r="EIY301" s="1668"/>
      <c r="EIZ301" s="1668"/>
      <c r="EJA301" s="1668"/>
      <c r="EJB301" s="1668"/>
      <c r="EJC301" s="1668"/>
      <c r="EJD301" s="1668"/>
      <c r="EJE301" s="1668"/>
      <c r="EJF301" s="1668"/>
      <c r="EJG301" s="1668"/>
      <c r="EJH301" s="1668"/>
      <c r="EJI301" s="1668"/>
      <c r="EJJ301" s="1668"/>
      <c r="EJK301" s="1668"/>
      <c r="EJL301" s="1668"/>
      <c r="EJM301" s="1668"/>
      <c r="EJN301" s="1668"/>
      <c r="EJO301" s="1668"/>
      <c r="EJP301" s="1668"/>
      <c r="EJQ301" s="1668"/>
      <c r="EJR301" s="1668"/>
      <c r="EJS301" s="1668"/>
      <c r="EJT301" s="1668"/>
      <c r="EJU301" s="1668"/>
      <c r="EJV301" s="1668"/>
      <c r="EJW301" s="1668"/>
      <c r="EJX301" s="1668"/>
      <c r="EJY301" s="1668"/>
      <c r="EJZ301" s="1668"/>
      <c r="EKA301" s="1668"/>
      <c r="EKB301" s="1668"/>
      <c r="EKC301" s="1668"/>
      <c r="EKD301" s="1668"/>
      <c r="EKE301" s="1668"/>
      <c r="EKF301" s="1668"/>
      <c r="EKG301" s="1668"/>
      <c r="EKH301" s="1668"/>
      <c r="EKI301" s="1668"/>
      <c r="EKJ301" s="1668"/>
      <c r="EKK301" s="1668"/>
      <c r="EKL301" s="1668"/>
      <c r="EKM301" s="1668"/>
      <c r="EKN301" s="1668"/>
      <c r="EKO301" s="1668"/>
      <c r="EKP301" s="1668"/>
      <c r="EKQ301" s="1668"/>
      <c r="EKR301" s="1668"/>
      <c r="EKS301" s="1668"/>
      <c r="EKT301" s="1668"/>
      <c r="EKU301" s="1668"/>
      <c r="EKV301" s="1668"/>
      <c r="EKW301" s="1668"/>
      <c r="EKX301" s="1668"/>
      <c r="EKY301" s="1668"/>
      <c r="EKZ301" s="1668"/>
      <c r="ELA301" s="1668"/>
      <c r="ELB301" s="1668"/>
      <c r="ELC301" s="1668"/>
      <c r="ELD301" s="1668"/>
      <c r="ELE301" s="1668"/>
      <c r="ELF301" s="1668"/>
      <c r="ELG301" s="1668"/>
      <c r="ELH301" s="1668"/>
      <c r="ELI301" s="1668"/>
      <c r="ELJ301" s="1668"/>
      <c r="ELK301" s="1668"/>
      <c r="ELL301" s="1668"/>
      <c r="ELM301" s="1668"/>
      <c r="ELN301" s="1668"/>
      <c r="ELO301" s="1668"/>
      <c r="ELP301" s="1668"/>
      <c r="ELQ301" s="1668"/>
      <c r="ELR301" s="1668"/>
      <c r="ELS301" s="1668"/>
      <c r="ELT301" s="1668"/>
      <c r="ELU301" s="1668"/>
      <c r="ELV301" s="1668"/>
      <c r="ELW301" s="1668"/>
      <c r="ELX301" s="1668"/>
      <c r="ELY301" s="1668"/>
      <c r="ELZ301" s="1668"/>
      <c r="EMA301" s="1668"/>
      <c r="EMB301" s="1668"/>
      <c r="EMC301" s="1668"/>
      <c r="EMD301" s="1668"/>
      <c r="EME301" s="1668"/>
      <c r="EMF301" s="1668"/>
      <c r="EMG301" s="1668"/>
      <c r="EMH301" s="1668"/>
      <c r="EMI301" s="1668"/>
      <c r="EMJ301" s="1668"/>
      <c r="EMK301" s="1668"/>
      <c r="EML301" s="1668"/>
      <c r="EMM301" s="1668"/>
      <c r="EMN301" s="1668"/>
      <c r="EMO301" s="1668"/>
      <c r="EMP301" s="1668"/>
      <c r="EMQ301" s="1668"/>
      <c r="EMR301" s="1668"/>
      <c r="EMS301" s="1668"/>
      <c r="EMT301" s="1668"/>
      <c r="EMU301" s="1668"/>
      <c r="EMV301" s="1668"/>
      <c r="EMW301" s="1668"/>
      <c r="EMX301" s="1668"/>
      <c r="EMY301" s="1668"/>
      <c r="EMZ301" s="1668"/>
      <c r="ENA301" s="1668"/>
      <c r="ENB301" s="1668"/>
      <c r="ENC301" s="1668"/>
      <c r="END301" s="1668"/>
      <c r="ENE301" s="1668"/>
      <c r="ENF301" s="1668"/>
      <c r="ENG301" s="1668"/>
      <c r="ENH301" s="1668"/>
      <c r="ENI301" s="1668"/>
      <c r="ENJ301" s="1668"/>
      <c r="ENK301" s="1668"/>
      <c r="ENL301" s="1668"/>
      <c r="ENM301" s="1668"/>
      <c r="ENN301" s="1668"/>
      <c r="ENO301" s="1668"/>
      <c r="ENP301" s="1668"/>
      <c r="ENQ301" s="1668"/>
      <c r="ENR301" s="1668"/>
      <c r="ENS301" s="1668"/>
      <c r="ENT301" s="1668"/>
      <c r="ENU301" s="1668"/>
      <c r="ENV301" s="1668"/>
      <c r="ENW301" s="1668"/>
      <c r="ENX301" s="1668"/>
      <c r="ENY301" s="1668"/>
      <c r="ENZ301" s="1668"/>
      <c r="EOA301" s="1668"/>
      <c r="EOB301" s="1668"/>
      <c r="EOC301" s="1668"/>
      <c r="EOD301" s="1668"/>
      <c r="EOE301" s="1668"/>
      <c r="EOF301" s="1668"/>
      <c r="EOG301" s="1668"/>
      <c r="EOH301" s="1668"/>
      <c r="EOI301" s="1668"/>
      <c r="EOJ301" s="1668"/>
      <c r="EOK301" s="1668"/>
      <c r="EOL301" s="1668"/>
      <c r="EOM301" s="1668"/>
      <c r="EON301" s="1668"/>
      <c r="EOO301" s="1668"/>
      <c r="EOP301" s="1668"/>
      <c r="EOQ301" s="1668"/>
      <c r="EOR301" s="1668"/>
      <c r="EOS301" s="1668"/>
      <c r="EOT301" s="1668"/>
      <c r="EOU301" s="1668"/>
      <c r="EOV301" s="1668"/>
      <c r="EOW301" s="1668"/>
      <c r="EOX301" s="1668"/>
      <c r="EOY301" s="1668"/>
      <c r="EOZ301" s="1668"/>
      <c r="EPA301" s="1668"/>
      <c r="EPB301" s="1668"/>
      <c r="EPC301" s="1668"/>
      <c r="EPD301" s="1668"/>
      <c r="EPE301" s="1668"/>
      <c r="EPF301" s="1668"/>
      <c r="EPG301" s="1668"/>
      <c r="EPH301" s="1668"/>
      <c r="EPI301" s="1668"/>
      <c r="EPJ301" s="1668"/>
      <c r="EPK301" s="1668"/>
      <c r="EPL301" s="1668"/>
      <c r="EPM301" s="1668"/>
      <c r="EPN301" s="1668"/>
      <c r="EPO301" s="1668"/>
      <c r="EPP301" s="1668"/>
      <c r="EPQ301" s="1668"/>
      <c r="EPR301" s="1668"/>
      <c r="EPS301" s="1668"/>
      <c r="EPT301" s="1668"/>
      <c r="EPU301" s="1668"/>
      <c r="EPV301" s="1668"/>
      <c r="EPW301" s="1668"/>
      <c r="EPX301" s="1668"/>
      <c r="EPY301" s="1668"/>
      <c r="EPZ301" s="1668"/>
      <c r="EQA301" s="1668"/>
      <c r="EQB301" s="1668"/>
      <c r="EQC301" s="1668"/>
      <c r="EQD301" s="1668"/>
      <c r="EQE301" s="1668"/>
      <c r="EQF301" s="1668"/>
      <c r="EQG301" s="1668"/>
      <c r="EQH301" s="1668"/>
      <c r="EQI301" s="1668"/>
      <c r="EQJ301" s="1668"/>
      <c r="EQK301" s="1668"/>
      <c r="EQL301" s="1668"/>
      <c r="EQM301" s="1668"/>
      <c r="EQN301" s="1668"/>
      <c r="EQO301" s="1668"/>
      <c r="EQP301" s="1668"/>
      <c r="EQQ301" s="1668"/>
      <c r="EQR301" s="1668"/>
      <c r="EQS301" s="1668"/>
      <c r="EQT301" s="1668"/>
      <c r="EQU301" s="1668"/>
      <c r="EQV301" s="1668"/>
      <c r="EQW301" s="1668"/>
      <c r="EQX301" s="1668"/>
      <c r="EQY301" s="1668"/>
      <c r="EQZ301" s="1668"/>
      <c r="ERA301" s="1668"/>
      <c r="ERB301" s="1668"/>
      <c r="ERC301" s="1668"/>
      <c r="ERD301" s="1668"/>
      <c r="ERE301" s="1668"/>
      <c r="ERF301" s="1668"/>
      <c r="ERG301" s="1668"/>
      <c r="ERH301" s="1668"/>
      <c r="ERI301" s="1668"/>
      <c r="ERJ301" s="1668"/>
      <c r="ERK301" s="1668"/>
      <c r="ERL301" s="1668"/>
      <c r="ERM301" s="1668"/>
      <c r="ERN301" s="1668"/>
      <c r="ERO301" s="1668"/>
      <c r="ERP301" s="1668"/>
      <c r="ERQ301" s="1668"/>
      <c r="ERR301" s="1668"/>
      <c r="ERS301" s="1668"/>
      <c r="ERT301" s="1668"/>
      <c r="ERU301" s="1668"/>
      <c r="ERV301" s="1668"/>
      <c r="ERW301" s="1668"/>
      <c r="ERX301" s="1668"/>
      <c r="ERY301" s="1668"/>
      <c r="ERZ301" s="1668"/>
      <c r="ESA301" s="1668"/>
      <c r="ESB301" s="1668"/>
      <c r="ESC301" s="1668"/>
      <c r="ESD301" s="1668"/>
      <c r="ESE301" s="1668"/>
      <c r="ESF301" s="1668"/>
      <c r="ESG301" s="1668"/>
      <c r="ESH301" s="1668"/>
      <c r="ESI301" s="1668"/>
      <c r="ESJ301" s="1668"/>
      <c r="ESK301" s="1668"/>
      <c r="ESL301" s="1668"/>
      <c r="ESM301" s="1668"/>
      <c r="ESN301" s="1668"/>
      <c r="ESO301" s="1668"/>
      <c r="ESP301" s="1668"/>
      <c r="ESQ301" s="1668"/>
      <c r="ESR301" s="1668"/>
      <c r="ESS301" s="1668"/>
      <c r="EST301" s="1668"/>
      <c r="ESU301" s="1668"/>
      <c r="ESV301" s="1668"/>
      <c r="ESW301" s="1668"/>
      <c r="ESX301" s="1668"/>
      <c r="ESY301" s="1668"/>
      <c r="ESZ301" s="1668"/>
      <c r="ETA301" s="1668"/>
      <c r="ETB301" s="1668"/>
      <c r="ETC301" s="1668"/>
      <c r="ETD301" s="1668"/>
      <c r="ETE301" s="1668"/>
      <c r="ETF301" s="1668"/>
      <c r="ETG301" s="1668"/>
      <c r="ETH301" s="1668"/>
      <c r="ETI301" s="1668"/>
      <c r="ETJ301" s="1668"/>
      <c r="ETK301" s="1668"/>
      <c r="ETL301" s="1668"/>
      <c r="ETM301" s="1668"/>
      <c r="ETN301" s="1668"/>
      <c r="ETO301" s="1668"/>
      <c r="ETP301" s="1668"/>
      <c r="ETQ301" s="1668"/>
      <c r="ETR301" s="1668"/>
      <c r="ETS301" s="1668"/>
      <c r="ETT301" s="1668"/>
      <c r="ETU301" s="1668"/>
      <c r="ETV301" s="1668"/>
      <c r="ETW301" s="1668"/>
      <c r="ETX301" s="1668"/>
      <c r="ETY301" s="1668"/>
      <c r="ETZ301" s="1668"/>
      <c r="EUA301" s="1668"/>
      <c r="EUB301" s="1668"/>
      <c r="EUC301" s="1668"/>
      <c r="EUD301" s="1668"/>
      <c r="EUE301" s="1668"/>
      <c r="EUF301" s="1668"/>
      <c r="EUG301" s="1668"/>
      <c r="EUH301" s="1668"/>
      <c r="EUI301" s="1668"/>
      <c r="EUJ301" s="1668"/>
      <c r="EUK301" s="1668"/>
      <c r="EUL301" s="1668"/>
      <c r="EUM301" s="1668"/>
      <c r="EUN301" s="1668"/>
      <c r="EUO301" s="1668"/>
      <c r="EUP301" s="1668"/>
      <c r="EUQ301" s="1668"/>
      <c r="EUR301" s="1668"/>
      <c r="EUS301" s="1668"/>
      <c r="EUT301" s="1668"/>
      <c r="EUU301" s="1668"/>
      <c r="EUV301" s="1668"/>
      <c r="EUW301" s="1668"/>
      <c r="EUX301" s="1668"/>
      <c r="EUY301" s="1668"/>
      <c r="EUZ301" s="1668"/>
      <c r="EVA301" s="1668"/>
      <c r="EVB301" s="1668"/>
      <c r="EVC301" s="1668"/>
      <c r="EVD301" s="1668"/>
      <c r="EVE301" s="1668"/>
      <c r="EVF301" s="1668"/>
      <c r="EVG301" s="1668"/>
      <c r="EVH301" s="1668"/>
      <c r="EVI301" s="1668"/>
      <c r="EVJ301" s="1668"/>
      <c r="EVK301" s="1668"/>
      <c r="EVL301" s="1668"/>
      <c r="EVM301" s="1668"/>
      <c r="EVN301" s="1668"/>
      <c r="EVO301" s="1668"/>
      <c r="EVP301" s="1668"/>
      <c r="EVQ301" s="1668"/>
      <c r="EVR301" s="1668"/>
      <c r="EVS301" s="1668"/>
      <c r="EVT301" s="1668"/>
      <c r="EVU301" s="1668"/>
      <c r="EVV301" s="1668"/>
      <c r="EVW301" s="1668"/>
      <c r="EVX301" s="1668"/>
      <c r="EVY301" s="1668"/>
      <c r="EVZ301" s="1668"/>
      <c r="EWA301" s="1668"/>
      <c r="EWB301" s="1668"/>
      <c r="EWC301" s="1668"/>
      <c r="EWD301" s="1668"/>
      <c r="EWE301" s="1668"/>
      <c r="EWF301" s="1668"/>
      <c r="EWG301" s="1668"/>
      <c r="EWH301" s="1668"/>
      <c r="EWI301" s="1668"/>
      <c r="EWJ301" s="1668"/>
      <c r="EWK301" s="1668"/>
      <c r="EWL301" s="1668"/>
      <c r="EWM301" s="1668"/>
      <c r="EWN301" s="1668"/>
      <c r="EWO301" s="1668"/>
      <c r="EWP301" s="1668"/>
      <c r="EWQ301" s="1668"/>
      <c r="EWR301" s="1668"/>
      <c r="EWS301" s="1668"/>
      <c r="EWT301" s="1668"/>
      <c r="EWU301" s="1668"/>
      <c r="EWV301" s="1668"/>
      <c r="EWW301" s="1668"/>
      <c r="EWX301" s="1668"/>
      <c r="EWY301" s="1668"/>
      <c r="EWZ301" s="1668"/>
      <c r="EXA301" s="1668"/>
      <c r="EXB301" s="1668"/>
      <c r="EXC301" s="1668"/>
      <c r="EXD301" s="1668"/>
      <c r="EXE301" s="1668"/>
      <c r="EXF301" s="1668"/>
      <c r="EXG301" s="1668"/>
      <c r="EXH301" s="1668"/>
      <c r="EXI301" s="1668"/>
      <c r="EXJ301" s="1668"/>
      <c r="EXK301" s="1668"/>
      <c r="EXL301" s="1668"/>
      <c r="EXM301" s="1668"/>
      <c r="EXN301" s="1668"/>
      <c r="EXO301" s="1668"/>
      <c r="EXP301" s="1668"/>
      <c r="EXQ301" s="1668"/>
      <c r="EXR301" s="1668"/>
      <c r="EXS301" s="1668"/>
      <c r="EXT301" s="1668"/>
      <c r="EXU301" s="1668"/>
      <c r="EXV301" s="1668"/>
      <c r="EXW301" s="1668"/>
      <c r="EXX301" s="1668"/>
      <c r="EXY301" s="1668"/>
      <c r="EXZ301" s="1668"/>
      <c r="EYA301" s="1668"/>
      <c r="EYB301" s="1668"/>
      <c r="EYC301" s="1668"/>
      <c r="EYD301" s="1668"/>
      <c r="EYE301" s="1668"/>
      <c r="EYF301" s="1668"/>
      <c r="EYG301" s="1668"/>
      <c r="EYH301" s="1668"/>
      <c r="EYI301" s="1668"/>
      <c r="EYJ301" s="1668"/>
      <c r="EYK301" s="1668"/>
      <c r="EYL301" s="1668"/>
      <c r="EYM301" s="1668"/>
      <c r="EYN301" s="1668"/>
      <c r="EYO301" s="1668"/>
      <c r="EYP301" s="1668"/>
      <c r="EYQ301" s="1668"/>
      <c r="EYR301" s="1668"/>
      <c r="EYS301" s="1668"/>
      <c r="EYT301" s="1668"/>
      <c r="EYU301" s="1668"/>
      <c r="EYV301" s="1668"/>
      <c r="EYW301" s="1668"/>
      <c r="EYX301" s="1668"/>
      <c r="EYY301" s="1668"/>
      <c r="EYZ301" s="1668"/>
      <c r="EZA301" s="1668"/>
      <c r="EZB301" s="1668"/>
      <c r="EZC301" s="1668"/>
      <c r="EZD301" s="1668"/>
      <c r="EZE301" s="1668"/>
      <c r="EZF301" s="1668"/>
      <c r="EZG301" s="1668"/>
      <c r="EZH301" s="1668"/>
      <c r="EZI301" s="1668"/>
      <c r="EZJ301" s="1668"/>
      <c r="EZK301" s="1668"/>
      <c r="EZL301" s="1668"/>
      <c r="EZM301" s="1668"/>
      <c r="EZN301" s="1668"/>
      <c r="EZO301" s="1668"/>
      <c r="EZP301" s="1668"/>
      <c r="EZQ301" s="1668"/>
      <c r="EZR301" s="1668"/>
      <c r="EZS301" s="1668"/>
      <c r="EZT301" s="1668"/>
      <c r="EZU301" s="1668"/>
      <c r="EZV301" s="1668"/>
      <c r="EZW301" s="1668"/>
      <c r="EZX301" s="1668"/>
      <c r="EZY301" s="1668"/>
      <c r="EZZ301" s="1668"/>
      <c r="FAA301" s="1668"/>
      <c r="FAB301" s="1668"/>
      <c r="FAC301" s="1668"/>
      <c r="FAD301" s="1668"/>
      <c r="FAE301" s="1668"/>
      <c r="FAF301" s="1668"/>
      <c r="FAG301" s="1668"/>
      <c r="FAH301" s="1668"/>
      <c r="FAI301" s="1668"/>
      <c r="FAJ301" s="1668"/>
      <c r="FAK301" s="1668"/>
      <c r="FAL301" s="1668"/>
      <c r="FAM301" s="1668"/>
      <c r="FAN301" s="1668"/>
      <c r="FAO301" s="1668"/>
      <c r="FAP301" s="1668"/>
      <c r="FAQ301" s="1668"/>
      <c r="FAR301" s="1668"/>
      <c r="FAS301" s="1668"/>
      <c r="FAT301" s="1668"/>
      <c r="FAU301" s="1668"/>
      <c r="FAV301" s="1668"/>
      <c r="FAW301" s="1668"/>
      <c r="FAX301" s="1668"/>
      <c r="FAY301" s="1668"/>
      <c r="FAZ301" s="1668"/>
      <c r="FBA301" s="1668"/>
      <c r="FBB301" s="1668"/>
      <c r="FBC301" s="1668"/>
      <c r="FBD301" s="1668"/>
      <c r="FBE301" s="1668"/>
      <c r="FBF301" s="1668"/>
      <c r="FBG301" s="1668"/>
      <c r="FBH301" s="1668"/>
      <c r="FBI301" s="1668"/>
      <c r="FBJ301" s="1668"/>
      <c r="FBK301" s="1668"/>
      <c r="FBL301" s="1668"/>
      <c r="FBM301" s="1668"/>
      <c r="FBN301" s="1668"/>
      <c r="FBO301" s="1668"/>
      <c r="FBP301" s="1668"/>
      <c r="FBQ301" s="1668"/>
      <c r="FBR301" s="1668"/>
      <c r="FBS301" s="1668"/>
      <c r="FBT301" s="1668"/>
      <c r="FBU301" s="1668"/>
      <c r="FBV301" s="1668"/>
      <c r="FBW301" s="1668"/>
      <c r="FBX301" s="1668"/>
      <c r="FBY301" s="1668"/>
      <c r="FBZ301" s="1668"/>
      <c r="FCA301" s="1668"/>
      <c r="FCB301" s="1668"/>
      <c r="FCC301" s="1668"/>
      <c r="FCD301" s="1668"/>
      <c r="FCE301" s="1668"/>
      <c r="FCF301" s="1668"/>
      <c r="FCG301" s="1668"/>
      <c r="FCH301" s="1668"/>
      <c r="FCI301" s="1668"/>
      <c r="FCJ301" s="1668"/>
      <c r="FCK301" s="1668"/>
      <c r="FCL301" s="1668"/>
      <c r="FCM301" s="1668"/>
      <c r="FCN301" s="1668"/>
      <c r="FCO301" s="1668"/>
      <c r="FCP301" s="1668"/>
      <c r="FCQ301" s="1668"/>
      <c r="FCR301" s="1668"/>
      <c r="FCS301" s="1668"/>
      <c r="FCT301" s="1668"/>
      <c r="FCU301" s="1668"/>
      <c r="FCV301" s="1668"/>
      <c r="FCW301" s="1668"/>
      <c r="FCX301" s="1668"/>
      <c r="FCY301" s="1668"/>
      <c r="FCZ301" s="1668"/>
      <c r="FDA301" s="1668"/>
      <c r="FDB301" s="1668"/>
      <c r="FDC301" s="1668"/>
      <c r="FDD301" s="1668"/>
      <c r="FDE301" s="1668"/>
      <c r="FDF301" s="1668"/>
      <c r="FDG301" s="1668"/>
      <c r="FDH301" s="1668"/>
      <c r="FDI301" s="1668"/>
      <c r="FDJ301" s="1668"/>
      <c r="FDK301" s="1668"/>
      <c r="FDL301" s="1668"/>
      <c r="FDM301" s="1668"/>
      <c r="FDN301" s="1668"/>
      <c r="FDO301" s="1668"/>
      <c r="FDP301" s="1668"/>
      <c r="FDQ301" s="1668"/>
      <c r="FDR301" s="1668"/>
      <c r="FDS301" s="1668"/>
      <c r="FDT301" s="1668"/>
      <c r="FDU301" s="1668"/>
      <c r="FDV301" s="1668"/>
      <c r="FDW301" s="1668"/>
      <c r="FDX301" s="1668"/>
      <c r="FDY301" s="1668"/>
      <c r="FDZ301" s="1668"/>
      <c r="FEA301" s="1668"/>
      <c r="FEB301" s="1668"/>
      <c r="FEC301" s="1668"/>
      <c r="FED301" s="1668"/>
      <c r="FEE301" s="1668"/>
      <c r="FEF301" s="1668"/>
      <c r="FEG301" s="1668"/>
      <c r="FEH301" s="1668"/>
      <c r="FEI301" s="1668"/>
      <c r="FEJ301" s="1668"/>
      <c r="FEK301" s="1668"/>
      <c r="FEL301" s="1668"/>
      <c r="FEM301" s="1668"/>
      <c r="FEN301" s="1668"/>
      <c r="FEO301" s="1668"/>
      <c r="FEP301" s="1668"/>
      <c r="FEQ301" s="1668"/>
      <c r="FER301" s="1668"/>
      <c r="FES301" s="1668"/>
      <c r="FET301" s="1668"/>
      <c r="FEU301" s="1668"/>
      <c r="FEV301" s="1668"/>
      <c r="FEW301" s="1668"/>
      <c r="FEX301" s="1668"/>
      <c r="FEY301" s="1668"/>
      <c r="FEZ301" s="1668"/>
      <c r="FFA301" s="1668"/>
      <c r="FFB301" s="1668"/>
      <c r="FFC301" s="1668"/>
      <c r="FFD301" s="1668"/>
      <c r="FFE301" s="1668"/>
      <c r="FFF301" s="1668"/>
      <c r="FFG301" s="1668"/>
      <c r="FFH301" s="1668"/>
      <c r="FFI301" s="1668"/>
      <c r="FFJ301" s="1668"/>
      <c r="FFK301" s="1668"/>
      <c r="FFL301" s="1668"/>
      <c r="FFM301" s="1668"/>
      <c r="FFN301" s="1668"/>
      <c r="FFO301" s="1668"/>
      <c r="FFP301" s="1668"/>
      <c r="FFQ301" s="1668"/>
      <c r="FFR301" s="1668"/>
      <c r="FFS301" s="1668"/>
      <c r="FFT301" s="1668"/>
      <c r="FFU301" s="1668"/>
      <c r="FFV301" s="1668"/>
      <c r="FFW301" s="1668"/>
      <c r="FFX301" s="1668"/>
      <c r="FFY301" s="1668"/>
      <c r="FFZ301" s="1668"/>
      <c r="FGA301" s="1668"/>
      <c r="FGB301" s="1668"/>
      <c r="FGC301" s="1668"/>
      <c r="FGD301" s="1668"/>
      <c r="FGE301" s="1668"/>
      <c r="FGF301" s="1668"/>
      <c r="FGG301" s="1668"/>
      <c r="FGH301" s="1668"/>
      <c r="FGI301" s="1668"/>
      <c r="FGJ301" s="1668"/>
      <c r="FGK301" s="1668"/>
      <c r="FGL301" s="1668"/>
      <c r="FGM301" s="1668"/>
      <c r="FGN301" s="1668"/>
      <c r="FGO301" s="1668"/>
      <c r="FGP301" s="1668"/>
      <c r="FGQ301" s="1668"/>
      <c r="FGR301" s="1668"/>
      <c r="FGS301" s="1668"/>
      <c r="FGT301" s="1668"/>
      <c r="FGU301" s="1668"/>
      <c r="FGV301" s="1668"/>
      <c r="FGW301" s="1668"/>
      <c r="FGX301" s="1668"/>
      <c r="FGY301" s="1668"/>
      <c r="FGZ301" s="1668"/>
      <c r="FHA301" s="1668"/>
      <c r="FHB301" s="1668"/>
      <c r="FHC301" s="1668"/>
      <c r="FHD301" s="1668"/>
      <c r="FHE301" s="1668"/>
      <c r="FHF301" s="1668"/>
      <c r="FHG301" s="1668"/>
      <c r="FHH301" s="1668"/>
      <c r="FHI301" s="1668"/>
      <c r="FHJ301" s="1668"/>
      <c r="FHK301" s="1668"/>
      <c r="FHL301" s="1668"/>
      <c r="FHM301" s="1668"/>
      <c r="FHN301" s="1668"/>
      <c r="FHO301" s="1668"/>
      <c r="FHP301" s="1668"/>
      <c r="FHQ301" s="1668"/>
      <c r="FHR301" s="1668"/>
      <c r="FHS301" s="1668"/>
      <c r="FHT301" s="1668"/>
      <c r="FHU301" s="1668"/>
      <c r="FHV301" s="1668"/>
      <c r="FHW301" s="1668"/>
      <c r="FHX301" s="1668"/>
      <c r="FHY301" s="1668"/>
      <c r="FHZ301" s="1668"/>
      <c r="FIA301" s="1668"/>
      <c r="FIB301" s="1668"/>
      <c r="FIC301" s="1668"/>
      <c r="FID301" s="1668"/>
      <c r="FIE301" s="1668"/>
      <c r="FIF301" s="1668"/>
      <c r="FIG301" s="1668"/>
      <c r="FIH301" s="1668"/>
      <c r="FII301" s="1668"/>
      <c r="FIJ301" s="1668"/>
      <c r="FIK301" s="1668"/>
      <c r="FIL301" s="1668"/>
      <c r="FIM301" s="1668"/>
      <c r="FIN301" s="1668"/>
      <c r="FIO301" s="1668"/>
      <c r="FIP301" s="1668"/>
      <c r="FIQ301" s="1668"/>
      <c r="FIR301" s="1668"/>
      <c r="FIS301" s="1668"/>
      <c r="FIT301" s="1668"/>
      <c r="FIU301" s="1668"/>
      <c r="FIV301" s="1668"/>
      <c r="FIW301" s="1668"/>
      <c r="FIX301" s="1668"/>
      <c r="FIY301" s="1668"/>
      <c r="FIZ301" s="1668"/>
      <c r="FJA301" s="1668"/>
      <c r="FJB301" s="1668"/>
      <c r="FJC301" s="1668"/>
      <c r="FJD301" s="1668"/>
      <c r="FJE301" s="1668"/>
      <c r="FJF301" s="1668"/>
      <c r="FJG301" s="1668"/>
      <c r="FJH301" s="1668"/>
      <c r="FJI301" s="1668"/>
      <c r="FJJ301" s="1668"/>
      <c r="FJK301" s="1668"/>
      <c r="FJL301" s="1668"/>
      <c r="FJM301" s="1668"/>
      <c r="FJN301" s="1668"/>
      <c r="FJO301" s="1668"/>
      <c r="FJP301" s="1668"/>
      <c r="FJQ301" s="1668"/>
      <c r="FJR301" s="1668"/>
      <c r="FJS301" s="1668"/>
      <c r="FJT301" s="1668"/>
      <c r="FJU301" s="1668"/>
      <c r="FJV301" s="1668"/>
      <c r="FJW301" s="1668"/>
      <c r="FJX301" s="1668"/>
      <c r="FJY301" s="1668"/>
      <c r="FJZ301" s="1668"/>
      <c r="FKA301" s="1668"/>
      <c r="FKB301" s="1668"/>
      <c r="FKC301" s="1668"/>
      <c r="FKD301" s="1668"/>
      <c r="FKE301" s="1668"/>
      <c r="FKF301" s="1668"/>
      <c r="FKG301" s="1668"/>
      <c r="FKH301" s="1668"/>
      <c r="FKI301" s="1668"/>
      <c r="FKJ301" s="1668"/>
      <c r="FKK301" s="1668"/>
      <c r="FKL301" s="1668"/>
      <c r="FKM301" s="1668"/>
      <c r="FKN301" s="1668"/>
      <c r="FKO301" s="1668"/>
      <c r="FKP301" s="1668"/>
      <c r="FKQ301" s="1668"/>
      <c r="FKR301" s="1668"/>
      <c r="FKS301" s="1668"/>
      <c r="FKT301" s="1668"/>
      <c r="FKU301" s="1668"/>
      <c r="FKV301" s="1668"/>
      <c r="FKW301" s="1668"/>
      <c r="FKX301" s="1668"/>
      <c r="FKY301" s="1668"/>
      <c r="FKZ301" s="1668"/>
      <c r="FLA301" s="1668"/>
      <c r="FLB301" s="1668"/>
      <c r="FLC301" s="1668"/>
      <c r="FLD301" s="1668"/>
      <c r="FLE301" s="1668"/>
      <c r="FLF301" s="1668"/>
      <c r="FLG301" s="1668"/>
      <c r="FLH301" s="1668"/>
      <c r="FLI301" s="1668"/>
      <c r="FLJ301" s="1668"/>
      <c r="FLK301" s="1668"/>
      <c r="FLL301" s="1668"/>
      <c r="FLM301" s="1668"/>
      <c r="FLN301" s="1668"/>
      <c r="FLO301" s="1668"/>
      <c r="FLP301" s="1668"/>
      <c r="FLQ301" s="1668"/>
      <c r="FLR301" s="1668"/>
      <c r="FLS301" s="1668"/>
      <c r="FLT301" s="1668"/>
      <c r="FLU301" s="1668"/>
      <c r="FLV301" s="1668"/>
      <c r="FLW301" s="1668"/>
      <c r="FLX301" s="1668"/>
      <c r="FLY301" s="1668"/>
      <c r="FLZ301" s="1668"/>
      <c r="FMA301" s="1668"/>
      <c r="FMB301" s="1668"/>
      <c r="FMC301" s="1668"/>
      <c r="FMD301" s="1668"/>
      <c r="FME301" s="1668"/>
      <c r="FMF301" s="1668"/>
      <c r="FMG301" s="1668"/>
      <c r="FMH301" s="1668"/>
      <c r="FMI301" s="1668"/>
      <c r="FMJ301" s="1668"/>
      <c r="FMK301" s="1668"/>
      <c r="FML301" s="1668"/>
      <c r="FMM301" s="1668"/>
      <c r="FMN301" s="1668"/>
      <c r="FMO301" s="1668"/>
      <c r="FMP301" s="1668"/>
      <c r="FMQ301" s="1668"/>
      <c r="FMR301" s="1668"/>
      <c r="FMS301" s="1668"/>
      <c r="FMT301" s="1668"/>
      <c r="FMU301" s="1668"/>
      <c r="FMV301" s="1668"/>
      <c r="FMW301" s="1668"/>
      <c r="FMX301" s="1668"/>
      <c r="FMY301" s="1668"/>
      <c r="FMZ301" s="1668"/>
      <c r="FNA301" s="1668"/>
      <c r="FNB301" s="1668"/>
      <c r="FNC301" s="1668"/>
      <c r="FND301" s="1668"/>
      <c r="FNE301" s="1668"/>
      <c r="FNF301" s="1668"/>
      <c r="FNG301" s="1668"/>
      <c r="FNH301" s="1668"/>
      <c r="FNI301" s="1668"/>
      <c r="FNJ301" s="1668"/>
      <c r="FNK301" s="1668"/>
      <c r="FNL301" s="1668"/>
      <c r="FNM301" s="1668"/>
      <c r="FNN301" s="1668"/>
      <c r="FNO301" s="1668"/>
      <c r="FNP301" s="1668"/>
      <c r="FNQ301" s="1668"/>
      <c r="FNR301" s="1668"/>
      <c r="FNS301" s="1668"/>
      <c r="FNT301" s="1668"/>
      <c r="FNU301" s="1668"/>
      <c r="FNV301" s="1668"/>
      <c r="FNW301" s="1668"/>
      <c r="FNX301" s="1668"/>
      <c r="FNY301" s="1668"/>
      <c r="FNZ301" s="1668"/>
      <c r="FOA301" s="1668"/>
      <c r="FOB301" s="1668"/>
      <c r="FOC301" s="1668"/>
      <c r="FOD301" s="1668"/>
      <c r="FOE301" s="1668"/>
      <c r="FOF301" s="1668"/>
      <c r="FOG301" s="1668"/>
      <c r="FOH301" s="1668"/>
      <c r="FOI301" s="1668"/>
      <c r="FOJ301" s="1668"/>
      <c r="FOK301" s="1668"/>
      <c r="FOL301" s="1668"/>
      <c r="FOM301" s="1668"/>
      <c r="FON301" s="1668"/>
      <c r="FOO301" s="1668"/>
      <c r="FOP301" s="1668"/>
      <c r="FOQ301" s="1668"/>
      <c r="FOR301" s="1668"/>
      <c r="FOS301" s="1668"/>
      <c r="FOT301" s="1668"/>
      <c r="FOU301" s="1668"/>
      <c r="FOV301" s="1668"/>
      <c r="FOW301" s="1668"/>
      <c r="FOX301" s="1668"/>
      <c r="FOY301" s="1668"/>
      <c r="FOZ301" s="1668"/>
      <c r="FPA301" s="1668"/>
      <c r="FPB301" s="1668"/>
      <c r="FPC301" s="1668"/>
      <c r="FPD301" s="1668"/>
      <c r="FPE301" s="1668"/>
      <c r="FPF301" s="1668"/>
      <c r="FPG301" s="1668"/>
      <c r="FPH301" s="1668"/>
      <c r="FPI301" s="1668"/>
      <c r="FPJ301" s="1668"/>
      <c r="FPK301" s="1668"/>
      <c r="FPL301" s="1668"/>
      <c r="FPM301" s="1668"/>
      <c r="FPN301" s="1668"/>
      <c r="FPO301" s="1668"/>
      <c r="FPP301" s="1668"/>
      <c r="FPQ301" s="1668"/>
      <c r="FPR301" s="1668"/>
      <c r="FPS301" s="1668"/>
      <c r="FPT301" s="1668"/>
      <c r="FPU301" s="1668"/>
      <c r="FPV301" s="1668"/>
      <c r="FPW301" s="1668"/>
      <c r="FPX301" s="1668"/>
      <c r="FPY301" s="1668"/>
      <c r="FPZ301" s="1668"/>
      <c r="FQA301" s="1668"/>
      <c r="FQB301" s="1668"/>
      <c r="FQC301" s="1668"/>
      <c r="FQD301" s="1668"/>
      <c r="FQE301" s="1668"/>
      <c r="FQF301" s="1668"/>
      <c r="FQG301" s="1668"/>
      <c r="FQH301" s="1668"/>
      <c r="FQI301" s="1668"/>
      <c r="FQJ301" s="1668"/>
      <c r="FQK301" s="1668"/>
      <c r="FQL301" s="1668"/>
      <c r="FQM301" s="1668"/>
      <c r="FQN301" s="1668"/>
      <c r="FQO301" s="1668"/>
      <c r="FQP301" s="1668"/>
      <c r="FQQ301" s="1668"/>
      <c r="FQR301" s="1668"/>
      <c r="FQS301" s="1668"/>
      <c r="FQT301" s="1668"/>
      <c r="FQU301" s="1668"/>
      <c r="FQV301" s="1668"/>
      <c r="FQW301" s="1668"/>
      <c r="FQX301" s="1668"/>
      <c r="FQY301" s="1668"/>
      <c r="FQZ301" s="1668"/>
      <c r="FRA301" s="1668"/>
      <c r="FRB301" s="1668"/>
      <c r="FRC301" s="1668"/>
      <c r="FRD301" s="1668"/>
      <c r="FRE301" s="1668"/>
      <c r="FRF301" s="1668"/>
      <c r="FRG301" s="1668"/>
      <c r="FRH301" s="1668"/>
      <c r="FRI301" s="1668"/>
      <c r="FRJ301" s="1668"/>
      <c r="FRK301" s="1668"/>
      <c r="FRL301" s="1668"/>
      <c r="FRM301" s="1668"/>
      <c r="FRN301" s="1668"/>
      <c r="FRO301" s="1668"/>
      <c r="FRP301" s="1668"/>
      <c r="FRQ301" s="1668"/>
      <c r="FRR301" s="1668"/>
      <c r="FRS301" s="1668"/>
      <c r="FRT301" s="1668"/>
      <c r="FRU301" s="1668"/>
      <c r="FRV301" s="1668"/>
      <c r="FRW301" s="1668"/>
      <c r="FRX301" s="1668"/>
      <c r="FRY301" s="1668"/>
      <c r="FRZ301" s="1668"/>
      <c r="FSA301" s="1668"/>
      <c r="FSB301" s="1668"/>
      <c r="FSC301" s="1668"/>
      <c r="FSD301" s="1668"/>
      <c r="FSE301" s="1668"/>
      <c r="FSF301" s="1668"/>
      <c r="FSG301" s="1668"/>
      <c r="FSH301" s="1668"/>
      <c r="FSI301" s="1668"/>
      <c r="FSJ301" s="1668"/>
      <c r="FSK301" s="1668"/>
      <c r="FSL301" s="1668"/>
      <c r="FSM301" s="1668"/>
      <c r="FSN301" s="1668"/>
      <c r="FSO301" s="1668"/>
      <c r="FSP301" s="1668"/>
      <c r="FSQ301" s="1668"/>
      <c r="FSR301" s="1668"/>
      <c r="FSS301" s="1668"/>
      <c r="FST301" s="1668"/>
      <c r="FSU301" s="1668"/>
      <c r="FSV301" s="1668"/>
      <c r="FSW301" s="1668"/>
      <c r="FSX301" s="1668"/>
      <c r="FSY301" s="1668"/>
      <c r="FSZ301" s="1668"/>
      <c r="FTA301" s="1668"/>
      <c r="FTB301" s="1668"/>
      <c r="FTC301" s="1668"/>
      <c r="FTD301" s="1668"/>
      <c r="FTE301" s="1668"/>
      <c r="FTF301" s="1668"/>
      <c r="FTG301" s="1668"/>
      <c r="FTH301" s="1668"/>
      <c r="FTI301" s="1668"/>
      <c r="FTJ301" s="1668"/>
      <c r="FTK301" s="1668"/>
      <c r="FTL301" s="1668"/>
      <c r="FTM301" s="1668"/>
      <c r="FTN301" s="1668"/>
      <c r="FTO301" s="1668"/>
      <c r="FTP301" s="1668"/>
      <c r="FTQ301" s="1668"/>
      <c r="FTR301" s="1668"/>
      <c r="FTS301" s="1668"/>
      <c r="FTT301" s="1668"/>
      <c r="FTU301" s="1668"/>
      <c r="FTV301" s="1668"/>
      <c r="FTW301" s="1668"/>
      <c r="FTX301" s="1668"/>
      <c r="FTY301" s="1668"/>
      <c r="FTZ301" s="1668"/>
      <c r="FUA301" s="1668"/>
      <c r="FUB301" s="1668"/>
      <c r="FUC301" s="1668"/>
      <c r="FUD301" s="1668"/>
      <c r="FUE301" s="1668"/>
      <c r="FUF301" s="1668"/>
      <c r="FUG301" s="1668"/>
      <c r="FUH301" s="1668"/>
      <c r="FUI301" s="1668"/>
      <c r="FUJ301" s="1668"/>
      <c r="FUK301" s="1668"/>
      <c r="FUL301" s="1668"/>
      <c r="FUM301" s="1668"/>
      <c r="FUN301" s="1668"/>
      <c r="FUO301" s="1668"/>
      <c r="FUP301" s="1668"/>
      <c r="FUQ301" s="1668"/>
      <c r="FUR301" s="1668"/>
      <c r="FUS301" s="1668"/>
      <c r="FUT301" s="1668"/>
      <c r="FUU301" s="1668"/>
      <c r="FUV301" s="1668"/>
      <c r="FUW301" s="1668"/>
      <c r="FUX301" s="1668"/>
      <c r="FUY301" s="1668"/>
      <c r="FUZ301" s="1668"/>
      <c r="FVA301" s="1668"/>
      <c r="FVB301" s="1668"/>
      <c r="FVC301" s="1668"/>
      <c r="FVD301" s="1668"/>
      <c r="FVE301" s="1668"/>
      <c r="FVF301" s="1668"/>
      <c r="FVG301" s="1668"/>
      <c r="FVH301" s="1668"/>
      <c r="FVI301" s="1668"/>
      <c r="FVJ301" s="1668"/>
      <c r="FVK301" s="1668"/>
      <c r="FVL301" s="1668"/>
      <c r="FVM301" s="1668"/>
      <c r="FVN301" s="1668"/>
      <c r="FVO301" s="1668"/>
      <c r="FVP301" s="1668"/>
      <c r="FVQ301" s="1668"/>
      <c r="FVR301" s="1668"/>
      <c r="FVS301" s="1668"/>
      <c r="FVT301" s="1668"/>
      <c r="FVU301" s="1668"/>
      <c r="FVV301" s="1668"/>
      <c r="FVW301" s="1668"/>
      <c r="FVX301" s="1668"/>
      <c r="FVY301" s="1668"/>
      <c r="FVZ301" s="1668"/>
      <c r="FWA301" s="1668"/>
      <c r="FWB301" s="1668"/>
      <c r="FWC301" s="1668"/>
      <c r="FWD301" s="1668"/>
      <c r="FWE301" s="1668"/>
      <c r="FWF301" s="1668"/>
      <c r="FWG301" s="1668"/>
      <c r="FWH301" s="1668"/>
      <c r="FWI301" s="1668"/>
      <c r="FWJ301" s="1668"/>
      <c r="FWK301" s="1668"/>
      <c r="FWL301" s="1668"/>
      <c r="FWM301" s="1668"/>
      <c r="FWN301" s="1668"/>
      <c r="FWO301" s="1668"/>
      <c r="FWP301" s="1668"/>
      <c r="FWQ301" s="1668"/>
      <c r="FWR301" s="1668"/>
      <c r="FWS301" s="1668"/>
      <c r="FWT301" s="1668"/>
      <c r="FWU301" s="1668"/>
      <c r="FWV301" s="1668"/>
      <c r="FWW301" s="1668"/>
      <c r="FWX301" s="1668"/>
      <c r="FWY301" s="1668"/>
      <c r="FWZ301" s="1668"/>
      <c r="FXA301" s="1668"/>
      <c r="FXB301" s="1668"/>
      <c r="FXC301" s="1668"/>
      <c r="FXD301" s="1668"/>
      <c r="FXE301" s="1668"/>
      <c r="FXF301" s="1668"/>
      <c r="FXG301" s="1668"/>
      <c r="FXH301" s="1668"/>
      <c r="FXI301" s="1668"/>
      <c r="FXJ301" s="1668"/>
      <c r="FXK301" s="1668"/>
      <c r="FXL301" s="1668"/>
      <c r="FXM301" s="1668"/>
      <c r="FXN301" s="1668"/>
      <c r="FXO301" s="1668"/>
      <c r="FXP301" s="1668"/>
      <c r="FXQ301" s="1668"/>
      <c r="FXR301" s="1668"/>
      <c r="FXS301" s="1668"/>
      <c r="FXT301" s="1668"/>
      <c r="FXU301" s="1668"/>
      <c r="FXV301" s="1668"/>
      <c r="FXW301" s="1668"/>
      <c r="FXX301" s="1668"/>
      <c r="FXY301" s="1668"/>
      <c r="FXZ301" s="1668"/>
      <c r="FYA301" s="1668"/>
      <c r="FYB301" s="1668"/>
      <c r="FYC301" s="1668"/>
      <c r="FYD301" s="1668"/>
      <c r="FYE301" s="1668"/>
      <c r="FYF301" s="1668"/>
      <c r="FYG301" s="1668"/>
      <c r="FYH301" s="1668"/>
      <c r="FYI301" s="1668"/>
      <c r="FYJ301" s="1668"/>
      <c r="FYK301" s="1668"/>
      <c r="FYL301" s="1668"/>
      <c r="FYM301" s="1668"/>
      <c r="FYN301" s="1668"/>
      <c r="FYO301" s="1668"/>
      <c r="FYP301" s="1668"/>
      <c r="FYQ301" s="1668"/>
      <c r="FYR301" s="1668"/>
      <c r="FYS301" s="1668"/>
      <c r="FYT301" s="1668"/>
      <c r="FYU301" s="1668"/>
      <c r="FYV301" s="1668"/>
      <c r="FYW301" s="1668"/>
      <c r="FYX301" s="1668"/>
      <c r="FYY301" s="1668"/>
      <c r="FYZ301" s="1668"/>
      <c r="FZA301" s="1668"/>
      <c r="FZB301" s="1668"/>
      <c r="FZC301" s="1668"/>
      <c r="FZD301" s="1668"/>
      <c r="FZE301" s="1668"/>
      <c r="FZF301" s="1668"/>
      <c r="FZG301" s="1668"/>
      <c r="FZH301" s="1668"/>
      <c r="FZI301" s="1668"/>
      <c r="FZJ301" s="1668"/>
      <c r="FZK301" s="1668"/>
      <c r="FZL301" s="1668"/>
      <c r="FZM301" s="1668"/>
      <c r="FZN301" s="1668"/>
      <c r="FZO301" s="1668"/>
      <c r="FZP301" s="1668"/>
      <c r="FZQ301" s="1668"/>
      <c r="FZR301" s="1668"/>
      <c r="FZS301" s="1668"/>
      <c r="FZT301" s="1668"/>
      <c r="FZU301" s="1668"/>
      <c r="FZV301" s="1668"/>
      <c r="FZW301" s="1668"/>
      <c r="FZX301" s="1668"/>
      <c r="FZY301" s="1668"/>
      <c r="FZZ301" s="1668"/>
      <c r="GAA301" s="1668"/>
      <c r="GAB301" s="1668"/>
      <c r="GAC301" s="1668"/>
      <c r="GAD301" s="1668"/>
      <c r="GAE301" s="1668"/>
      <c r="GAF301" s="1668"/>
      <c r="GAG301" s="1668"/>
      <c r="GAH301" s="1668"/>
      <c r="GAI301" s="1668"/>
      <c r="GAJ301" s="1668"/>
      <c r="GAK301" s="1668"/>
      <c r="GAL301" s="1668"/>
      <c r="GAM301" s="1668"/>
      <c r="GAN301" s="1668"/>
      <c r="GAO301" s="1668"/>
      <c r="GAP301" s="1668"/>
      <c r="GAQ301" s="1668"/>
      <c r="GAR301" s="1668"/>
      <c r="GAS301" s="1668"/>
      <c r="GAT301" s="1668"/>
      <c r="GAU301" s="1668"/>
      <c r="GAV301" s="1668"/>
      <c r="GAW301" s="1668"/>
      <c r="GAX301" s="1668"/>
      <c r="GAY301" s="1668"/>
      <c r="GAZ301" s="1668"/>
      <c r="GBA301" s="1668"/>
      <c r="GBB301" s="1668"/>
      <c r="GBC301" s="1668"/>
      <c r="GBD301" s="1668"/>
      <c r="GBE301" s="1668"/>
      <c r="GBF301" s="1668"/>
      <c r="GBG301" s="1668"/>
      <c r="GBH301" s="1668"/>
      <c r="GBI301" s="1668"/>
      <c r="GBJ301" s="1668"/>
      <c r="GBK301" s="1668"/>
      <c r="GBL301" s="1668"/>
      <c r="GBM301" s="1668"/>
      <c r="GBN301" s="1668"/>
      <c r="GBO301" s="1668"/>
      <c r="GBP301" s="1668"/>
      <c r="GBQ301" s="1668"/>
      <c r="GBR301" s="1668"/>
      <c r="GBS301" s="1668"/>
      <c r="GBT301" s="1668"/>
      <c r="GBU301" s="1668"/>
      <c r="GBV301" s="1668"/>
      <c r="GBW301" s="1668"/>
      <c r="GBX301" s="1668"/>
      <c r="GBY301" s="1668"/>
      <c r="GBZ301" s="1668"/>
      <c r="GCA301" s="1668"/>
      <c r="GCB301" s="1668"/>
      <c r="GCC301" s="1668"/>
      <c r="GCD301" s="1668"/>
      <c r="GCE301" s="1668"/>
      <c r="GCF301" s="1668"/>
      <c r="GCG301" s="1668"/>
      <c r="GCH301" s="1668"/>
      <c r="GCI301" s="1668"/>
      <c r="GCJ301" s="1668"/>
      <c r="GCK301" s="1668"/>
      <c r="GCL301" s="1668"/>
      <c r="GCM301" s="1668"/>
      <c r="GCN301" s="1668"/>
      <c r="GCO301" s="1668"/>
      <c r="GCP301" s="1668"/>
      <c r="GCQ301" s="1668"/>
      <c r="GCR301" s="1668"/>
      <c r="GCS301" s="1668"/>
      <c r="GCT301" s="1668"/>
      <c r="GCU301" s="1668"/>
      <c r="GCV301" s="1668"/>
      <c r="GCW301" s="1668"/>
      <c r="GCX301" s="1668"/>
      <c r="GCY301" s="1668"/>
      <c r="GCZ301" s="1668"/>
      <c r="GDA301" s="1668"/>
      <c r="GDB301" s="1668"/>
      <c r="GDC301" s="1668"/>
      <c r="GDD301" s="1668"/>
      <c r="GDE301" s="1668"/>
      <c r="GDF301" s="1668"/>
      <c r="GDG301" s="1668"/>
      <c r="GDH301" s="1668"/>
      <c r="GDI301" s="1668"/>
      <c r="GDJ301" s="1668"/>
      <c r="GDK301" s="1668"/>
      <c r="GDL301" s="1668"/>
      <c r="GDM301" s="1668"/>
      <c r="GDN301" s="1668"/>
      <c r="GDO301" s="1668"/>
      <c r="GDP301" s="1668"/>
      <c r="GDQ301" s="1668"/>
      <c r="GDR301" s="1668"/>
      <c r="GDS301" s="1668"/>
      <c r="GDT301" s="1668"/>
      <c r="GDU301" s="1668"/>
      <c r="GDV301" s="1668"/>
      <c r="GDW301" s="1668"/>
      <c r="GDX301" s="1668"/>
      <c r="GDY301" s="1668"/>
      <c r="GDZ301" s="1668"/>
      <c r="GEA301" s="1668"/>
      <c r="GEB301" s="1668"/>
      <c r="GEC301" s="1668"/>
      <c r="GED301" s="1668"/>
      <c r="GEE301" s="1668"/>
      <c r="GEF301" s="1668"/>
      <c r="GEG301" s="1668"/>
      <c r="GEH301" s="1668"/>
      <c r="GEI301" s="1668"/>
      <c r="GEJ301" s="1668"/>
      <c r="GEK301" s="1668"/>
      <c r="GEL301" s="1668"/>
      <c r="GEM301" s="1668"/>
      <c r="GEN301" s="1668"/>
      <c r="GEO301" s="1668"/>
      <c r="GEP301" s="1668"/>
      <c r="GEQ301" s="1668"/>
      <c r="GER301" s="1668"/>
      <c r="GES301" s="1668"/>
      <c r="GET301" s="1668"/>
      <c r="GEU301" s="1668"/>
      <c r="GEV301" s="1668"/>
      <c r="GEW301" s="1668"/>
      <c r="GEX301" s="1668"/>
      <c r="GEY301" s="1668"/>
      <c r="GEZ301" s="1668"/>
      <c r="GFA301" s="1668"/>
      <c r="GFB301" s="1668"/>
      <c r="GFC301" s="1668"/>
      <c r="GFD301" s="1668"/>
      <c r="GFE301" s="1668"/>
      <c r="GFF301" s="1668"/>
      <c r="GFG301" s="1668"/>
      <c r="GFH301" s="1668"/>
      <c r="GFI301" s="1668"/>
      <c r="GFJ301" s="1668"/>
      <c r="GFK301" s="1668"/>
      <c r="GFL301" s="1668"/>
      <c r="GFM301" s="1668"/>
      <c r="GFN301" s="1668"/>
      <c r="GFO301" s="1668"/>
      <c r="GFP301" s="1668"/>
      <c r="GFQ301" s="1668"/>
      <c r="GFR301" s="1668"/>
      <c r="GFS301" s="1668"/>
      <c r="GFT301" s="1668"/>
      <c r="GFU301" s="1668"/>
      <c r="GFV301" s="1668"/>
      <c r="GFW301" s="1668"/>
      <c r="GFX301" s="1668"/>
      <c r="GFY301" s="1668"/>
      <c r="GFZ301" s="1668"/>
      <c r="GGA301" s="1668"/>
      <c r="GGB301" s="1668"/>
      <c r="GGC301" s="1668"/>
      <c r="GGD301" s="1668"/>
      <c r="GGE301" s="1668"/>
      <c r="GGF301" s="1668"/>
      <c r="GGG301" s="1668"/>
      <c r="GGH301" s="1668"/>
      <c r="GGI301" s="1668"/>
      <c r="GGJ301" s="1668"/>
      <c r="GGK301" s="1668"/>
      <c r="GGL301" s="1668"/>
      <c r="GGM301" s="1668"/>
      <c r="GGN301" s="1668"/>
      <c r="GGO301" s="1668"/>
      <c r="GGP301" s="1668"/>
      <c r="GGQ301" s="1668"/>
      <c r="GGR301" s="1668"/>
      <c r="GGS301" s="1668"/>
      <c r="GGT301" s="1668"/>
      <c r="GGU301" s="1668"/>
      <c r="GGV301" s="1668"/>
      <c r="GGW301" s="1668"/>
      <c r="GGX301" s="1668"/>
      <c r="GGY301" s="1668"/>
      <c r="GGZ301" s="1668"/>
      <c r="GHA301" s="1668"/>
      <c r="GHB301" s="1668"/>
      <c r="GHC301" s="1668"/>
      <c r="GHD301" s="1668"/>
      <c r="GHE301" s="1668"/>
      <c r="GHF301" s="1668"/>
      <c r="GHG301" s="1668"/>
      <c r="GHH301" s="1668"/>
      <c r="GHI301" s="1668"/>
      <c r="GHJ301" s="1668"/>
      <c r="GHK301" s="1668"/>
      <c r="GHL301" s="1668"/>
      <c r="GHM301" s="1668"/>
      <c r="GHN301" s="1668"/>
      <c r="GHO301" s="1668"/>
      <c r="GHP301" s="1668"/>
      <c r="GHQ301" s="1668"/>
      <c r="GHR301" s="1668"/>
      <c r="GHS301" s="1668"/>
      <c r="GHT301" s="1668"/>
      <c r="GHU301" s="1668"/>
      <c r="GHV301" s="1668"/>
      <c r="GHW301" s="1668"/>
      <c r="GHX301" s="1668"/>
      <c r="GHY301" s="1668"/>
      <c r="GHZ301" s="1668"/>
      <c r="GIA301" s="1668"/>
      <c r="GIB301" s="1668"/>
      <c r="GIC301" s="1668"/>
      <c r="GID301" s="1668"/>
      <c r="GIE301" s="1668"/>
      <c r="GIF301" s="1668"/>
      <c r="GIG301" s="1668"/>
      <c r="GIH301" s="1668"/>
      <c r="GII301" s="1668"/>
      <c r="GIJ301" s="1668"/>
      <c r="GIK301" s="1668"/>
      <c r="GIL301" s="1668"/>
      <c r="GIM301" s="1668"/>
      <c r="GIN301" s="1668"/>
      <c r="GIO301" s="1668"/>
      <c r="GIP301" s="1668"/>
      <c r="GIQ301" s="1668"/>
      <c r="GIR301" s="1668"/>
      <c r="GIS301" s="1668"/>
      <c r="GIT301" s="1668"/>
      <c r="GIU301" s="1668"/>
      <c r="GIV301" s="1668"/>
      <c r="GIW301" s="1668"/>
      <c r="GIX301" s="1668"/>
      <c r="GIY301" s="1668"/>
      <c r="GIZ301" s="1668"/>
      <c r="GJA301" s="1668"/>
      <c r="GJB301" s="1668"/>
      <c r="GJC301" s="1668"/>
      <c r="GJD301" s="1668"/>
      <c r="GJE301" s="1668"/>
      <c r="GJF301" s="1668"/>
      <c r="GJG301" s="1668"/>
      <c r="GJH301" s="1668"/>
      <c r="GJI301" s="1668"/>
      <c r="GJJ301" s="1668"/>
      <c r="GJK301" s="1668"/>
      <c r="GJL301" s="1668"/>
      <c r="GJM301" s="1668"/>
      <c r="GJN301" s="1668"/>
      <c r="GJO301" s="1668"/>
      <c r="GJP301" s="1668"/>
      <c r="GJQ301" s="1668"/>
      <c r="GJR301" s="1668"/>
      <c r="GJS301" s="1668"/>
      <c r="GJT301" s="1668"/>
      <c r="GJU301" s="1668"/>
      <c r="GJV301" s="1668"/>
      <c r="GJW301" s="1668"/>
      <c r="GJX301" s="1668"/>
      <c r="GJY301" s="1668"/>
      <c r="GJZ301" s="1668"/>
      <c r="GKA301" s="1668"/>
      <c r="GKB301" s="1668"/>
      <c r="GKC301" s="1668"/>
      <c r="GKD301" s="1668"/>
      <c r="GKE301" s="1668"/>
      <c r="GKF301" s="1668"/>
      <c r="GKG301" s="1668"/>
      <c r="GKH301" s="1668"/>
      <c r="GKI301" s="1668"/>
      <c r="GKJ301" s="1668"/>
      <c r="GKK301" s="1668"/>
      <c r="GKL301" s="1668"/>
      <c r="GKM301" s="1668"/>
      <c r="GKN301" s="1668"/>
      <c r="GKO301" s="1668"/>
      <c r="GKP301" s="1668"/>
      <c r="GKQ301" s="1668"/>
      <c r="GKR301" s="1668"/>
      <c r="GKS301" s="1668"/>
      <c r="GKT301" s="1668"/>
      <c r="GKU301" s="1668"/>
      <c r="GKV301" s="1668"/>
      <c r="GKW301" s="1668"/>
      <c r="GKX301" s="1668"/>
      <c r="GKY301" s="1668"/>
      <c r="GKZ301" s="1668"/>
      <c r="GLA301" s="1668"/>
      <c r="GLB301" s="1668"/>
      <c r="GLC301" s="1668"/>
      <c r="GLD301" s="1668"/>
      <c r="GLE301" s="1668"/>
      <c r="GLF301" s="1668"/>
      <c r="GLG301" s="1668"/>
      <c r="GLH301" s="1668"/>
      <c r="GLI301" s="1668"/>
      <c r="GLJ301" s="1668"/>
      <c r="GLK301" s="1668"/>
      <c r="GLL301" s="1668"/>
      <c r="GLM301" s="1668"/>
      <c r="GLN301" s="1668"/>
      <c r="GLO301" s="1668"/>
      <c r="GLP301" s="1668"/>
      <c r="GLQ301" s="1668"/>
      <c r="GLR301" s="1668"/>
      <c r="GLS301" s="1668"/>
      <c r="GLT301" s="1668"/>
      <c r="GLU301" s="1668"/>
      <c r="GLV301" s="1668"/>
      <c r="GLW301" s="1668"/>
      <c r="GLX301" s="1668"/>
      <c r="GLY301" s="1668"/>
      <c r="GLZ301" s="1668"/>
      <c r="GMA301" s="1668"/>
      <c r="GMB301" s="1668"/>
      <c r="GMC301" s="1668"/>
      <c r="GMD301" s="1668"/>
      <c r="GME301" s="1668"/>
      <c r="GMF301" s="1668"/>
      <c r="GMG301" s="1668"/>
      <c r="GMH301" s="1668"/>
      <c r="GMI301" s="1668"/>
      <c r="GMJ301" s="1668"/>
      <c r="GMK301" s="1668"/>
      <c r="GML301" s="1668"/>
      <c r="GMM301" s="1668"/>
      <c r="GMN301" s="1668"/>
      <c r="GMO301" s="1668"/>
      <c r="GMP301" s="1668"/>
      <c r="GMQ301" s="1668"/>
      <c r="GMR301" s="1668"/>
      <c r="GMS301" s="1668"/>
      <c r="GMT301" s="1668"/>
      <c r="GMU301" s="1668"/>
      <c r="GMV301" s="1668"/>
      <c r="GMW301" s="1668"/>
      <c r="GMX301" s="1668"/>
      <c r="GMY301" s="1668"/>
      <c r="GMZ301" s="1668"/>
      <c r="GNA301" s="1668"/>
      <c r="GNB301" s="1668"/>
      <c r="GNC301" s="1668"/>
      <c r="GND301" s="1668"/>
      <c r="GNE301" s="1668"/>
      <c r="GNF301" s="1668"/>
      <c r="GNG301" s="1668"/>
      <c r="GNH301" s="1668"/>
      <c r="GNI301" s="1668"/>
      <c r="GNJ301" s="1668"/>
      <c r="GNK301" s="1668"/>
      <c r="GNL301" s="1668"/>
      <c r="GNM301" s="1668"/>
      <c r="GNN301" s="1668"/>
      <c r="GNO301" s="1668"/>
      <c r="GNP301" s="1668"/>
      <c r="GNQ301" s="1668"/>
      <c r="GNR301" s="1668"/>
      <c r="GNS301" s="1668"/>
      <c r="GNT301" s="1668"/>
      <c r="GNU301" s="1668"/>
      <c r="GNV301" s="1668"/>
      <c r="GNW301" s="1668"/>
      <c r="GNX301" s="1668"/>
      <c r="GNY301" s="1668"/>
      <c r="GNZ301" s="1668"/>
      <c r="GOA301" s="1668"/>
      <c r="GOB301" s="1668"/>
      <c r="GOC301" s="1668"/>
      <c r="GOD301" s="1668"/>
      <c r="GOE301" s="1668"/>
      <c r="GOF301" s="1668"/>
      <c r="GOG301" s="1668"/>
      <c r="GOH301" s="1668"/>
      <c r="GOI301" s="1668"/>
      <c r="GOJ301" s="1668"/>
      <c r="GOK301" s="1668"/>
      <c r="GOL301" s="1668"/>
      <c r="GOM301" s="1668"/>
      <c r="GON301" s="1668"/>
      <c r="GOO301" s="1668"/>
      <c r="GOP301" s="1668"/>
      <c r="GOQ301" s="1668"/>
      <c r="GOR301" s="1668"/>
      <c r="GOS301" s="1668"/>
      <c r="GOT301" s="1668"/>
      <c r="GOU301" s="1668"/>
      <c r="GOV301" s="1668"/>
      <c r="GOW301" s="1668"/>
      <c r="GOX301" s="1668"/>
      <c r="GOY301" s="1668"/>
      <c r="GOZ301" s="1668"/>
      <c r="GPA301" s="1668"/>
      <c r="GPB301" s="1668"/>
      <c r="GPC301" s="1668"/>
      <c r="GPD301" s="1668"/>
      <c r="GPE301" s="1668"/>
      <c r="GPF301" s="1668"/>
      <c r="GPG301" s="1668"/>
      <c r="GPH301" s="1668"/>
      <c r="GPI301" s="1668"/>
      <c r="GPJ301" s="1668"/>
      <c r="GPK301" s="1668"/>
      <c r="GPL301" s="1668"/>
      <c r="GPM301" s="1668"/>
      <c r="GPN301" s="1668"/>
      <c r="GPO301" s="1668"/>
      <c r="GPP301" s="1668"/>
      <c r="GPQ301" s="1668"/>
      <c r="GPR301" s="1668"/>
      <c r="GPS301" s="1668"/>
      <c r="GPT301" s="1668"/>
      <c r="GPU301" s="1668"/>
      <c r="GPV301" s="1668"/>
      <c r="GPW301" s="1668"/>
      <c r="GPX301" s="1668"/>
      <c r="GPY301" s="1668"/>
      <c r="GPZ301" s="1668"/>
      <c r="GQA301" s="1668"/>
      <c r="GQB301" s="1668"/>
      <c r="GQC301" s="1668"/>
      <c r="GQD301" s="1668"/>
      <c r="GQE301" s="1668"/>
      <c r="GQF301" s="1668"/>
      <c r="GQG301" s="1668"/>
      <c r="GQH301" s="1668"/>
      <c r="GQI301" s="1668"/>
      <c r="GQJ301" s="1668"/>
      <c r="GQK301" s="1668"/>
      <c r="GQL301" s="1668"/>
      <c r="GQM301" s="1668"/>
      <c r="GQN301" s="1668"/>
      <c r="GQO301" s="1668"/>
      <c r="GQP301" s="1668"/>
      <c r="GQQ301" s="1668"/>
      <c r="GQR301" s="1668"/>
      <c r="GQS301" s="1668"/>
      <c r="GQT301" s="1668"/>
      <c r="GQU301" s="1668"/>
      <c r="GQV301" s="1668"/>
      <c r="GQW301" s="1668"/>
      <c r="GQX301" s="1668"/>
      <c r="GQY301" s="1668"/>
      <c r="GQZ301" s="1668"/>
      <c r="GRA301" s="1668"/>
      <c r="GRB301" s="1668"/>
      <c r="GRC301" s="1668"/>
      <c r="GRD301" s="1668"/>
      <c r="GRE301" s="1668"/>
      <c r="GRF301" s="1668"/>
      <c r="GRG301" s="1668"/>
      <c r="GRH301" s="1668"/>
      <c r="GRI301" s="1668"/>
      <c r="GRJ301" s="1668"/>
      <c r="GRK301" s="1668"/>
      <c r="GRL301" s="1668"/>
      <c r="GRM301" s="1668"/>
      <c r="GRN301" s="1668"/>
      <c r="GRO301" s="1668"/>
      <c r="GRP301" s="1668"/>
      <c r="GRQ301" s="1668"/>
      <c r="GRR301" s="1668"/>
      <c r="GRS301" s="1668"/>
      <c r="GRT301" s="1668"/>
      <c r="GRU301" s="1668"/>
      <c r="GRV301" s="1668"/>
      <c r="GRW301" s="1668"/>
      <c r="GRX301" s="1668"/>
      <c r="GRY301" s="1668"/>
      <c r="GRZ301" s="1668"/>
      <c r="GSA301" s="1668"/>
      <c r="GSB301" s="1668"/>
      <c r="GSC301" s="1668"/>
      <c r="GSD301" s="1668"/>
      <c r="GSE301" s="1668"/>
      <c r="GSF301" s="1668"/>
      <c r="GSG301" s="1668"/>
      <c r="GSH301" s="1668"/>
      <c r="GSI301" s="1668"/>
      <c r="GSJ301" s="1668"/>
      <c r="GSK301" s="1668"/>
      <c r="GSL301" s="1668"/>
      <c r="GSM301" s="1668"/>
      <c r="GSN301" s="1668"/>
      <c r="GSO301" s="1668"/>
      <c r="GSP301" s="1668"/>
      <c r="GSQ301" s="1668"/>
      <c r="GSR301" s="1668"/>
      <c r="GSS301" s="1668"/>
      <c r="GST301" s="1668"/>
      <c r="GSU301" s="1668"/>
      <c r="GSV301" s="1668"/>
      <c r="GSW301" s="1668"/>
      <c r="GSX301" s="1668"/>
      <c r="GSY301" s="1668"/>
      <c r="GSZ301" s="1668"/>
      <c r="GTA301" s="1668"/>
      <c r="GTB301" s="1668"/>
      <c r="GTC301" s="1668"/>
      <c r="GTD301" s="1668"/>
      <c r="GTE301" s="1668"/>
      <c r="GTF301" s="1668"/>
      <c r="GTG301" s="1668"/>
      <c r="GTH301" s="1668"/>
      <c r="GTI301" s="1668"/>
      <c r="GTJ301" s="1668"/>
      <c r="GTK301" s="1668"/>
      <c r="GTL301" s="1668"/>
      <c r="GTM301" s="1668"/>
      <c r="GTN301" s="1668"/>
      <c r="GTO301" s="1668"/>
      <c r="GTP301" s="1668"/>
      <c r="GTQ301" s="1668"/>
      <c r="GTR301" s="1668"/>
      <c r="GTS301" s="1668"/>
      <c r="GTT301" s="1668"/>
      <c r="GTU301" s="1668"/>
      <c r="GTV301" s="1668"/>
      <c r="GTW301" s="1668"/>
      <c r="GTX301" s="1668"/>
      <c r="GTY301" s="1668"/>
      <c r="GTZ301" s="1668"/>
      <c r="GUA301" s="1668"/>
      <c r="GUB301" s="1668"/>
      <c r="GUC301" s="1668"/>
      <c r="GUD301" s="1668"/>
      <c r="GUE301" s="1668"/>
      <c r="GUF301" s="1668"/>
      <c r="GUG301" s="1668"/>
      <c r="GUH301" s="1668"/>
      <c r="GUI301" s="1668"/>
      <c r="GUJ301" s="1668"/>
      <c r="GUK301" s="1668"/>
      <c r="GUL301" s="1668"/>
      <c r="GUM301" s="1668"/>
      <c r="GUN301" s="1668"/>
      <c r="GUO301" s="1668"/>
      <c r="GUP301" s="1668"/>
      <c r="GUQ301" s="1668"/>
      <c r="GUR301" s="1668"/>
      <c r="GUS301" s="1668"/>
      <c r="GUT301" s="1668"/>
      <c r="GUU301" s="1668"/>
      <c r="GUV301" s="1668"/>
      <c r="GUW301" s="1668"/>
      <c r="GUX301" s="1668"/>
      <c r="GUY301" s="1668"/>
      <c r="GUZ301" s="1668"/>
      <c r="GVA301" s="1668"/>
      <c r="GVB301" s="1668"/>
      <c r="GVC301" s="1668"/>
      <c r="GVD301" s="1668"/>
      <c r="GVE301" s="1668"/>
      <c r="GVF301" s="1668"/>
      <c r="GVG301" s="1668"/>
      <c r="GVH301" s="1668"/>
      <c r="GVI301" s="1668"/>
      <c r="GVJ301" s="1668"/>
      <c r="GVK301" s="1668"/>
      <c r="GVL301" s="1668"/>
      <c r="GVM301" s="1668"/>
      <c r="GVN301" s="1668"/>
      <c r="GVO301" s="1668"/>
      <c r="GVP301" s="1668"/>
      <c r="GVQ301" s="1668"/>
      <c r="GVR301" s="1668"/>
      <c r="GVS301" s="1668"/>
      <c r="GVT301" s="1668"/>
      <c r="GVU301" s="1668"/>
      <c r="GVV301" s="1668"/>
      <c r="GVW301" s="1668"/>
      <c r="GVX301" s="1668"/>
      <c r="GVY301" s="1668"/>
      <c r="GVZ301" s="1668"/>
      <c r="GWA301" s="1668"/>
      <c r="GWB301" s="1668"/>
      <c r="GWC301" s="1668"/>
      <c r="GWD301" s="1668"/>
      <c r="GWE301" s="1668"/>
      <c r="GWF301" s="1668"/>
      <c r="GWG301" s="1668"/>
      <c r="GWH301" s="1668"/>
      <c r="GWI301" s="1668"/>
      <c r="GWJ301" s="1668"/>
      <c r="GWK301" s="1668"/>
      <c r="GWL301" s="1668"/>
      <c r="GWM301" s="1668"/>
      <c r="GWN301" s="1668"/>
      <c r="GWO301" s="1668"/>
      <c r="GWP301" s="1668"/>
      <c r="GWQ301" s="1668"/>
      <c r="GWR301" s="1668"/>
      <c r="GWS301" s="1668"/>
      <c r="GWT301" s="1668"/>
      <c r="GWU301" s="1668"/>
      <c r="GWV301" s="1668"/>
      <c r="GWW301" s="1668"/>
      <c r="GWX301" s="1668"/>
      <c r="GWY301" s="1668"/>
      <c r="GWZ301" s="1668"/>
      <c r="GXA301" s="1668"/>
      <c r="GXB301" s="1668"/>
      <c r="GXC301" s="1668"/>
      <c r="GXD301" s="1668"/>
      <c r="GXE301" s="1668"/>
      <c r="GXF301" s="1668"/>
      <c r="GXG301" s="1668"/>
      <c r="GXH301" s="1668"/>
      <c r="GXI301" s="1668"/>
      <c r="GXJ301" s="1668"/>
      <c r="GXK301" s="1668"/>
      <c r="GXL301" s="1668"/>
      <c r="GXM301" s="1668"/>
      <c r="GXN301" s="1668"/>
      <c r="GXO301" s="1668"/>
      <c r="GXP301" s="1668"/>
      <c r="GXQ301" s="1668"/>
      <c r="GXR301" s="1668"/>
      <c r="GXS301" s="1668"/>
      <c r="GXT301" s="1668"/>
      <c r="GXU301" s="1668"/>
      <c r="GXV301" s="1668"/>
      <c r="GXW301" s="1668"/>
      <c r="GXX301" s="1668"/>
      <c r="GXY301" s="1668"/>
      <c r="GXZ301" s="1668"/>
      <c r="GYA301" s="1668"/>
      <c r="GYB301" s="1668"/>
      <c r="GYC301" s="1668"/>
      <c r="GYD301" s="1668"/>
      <c r="GYE301" s="1668"/>
      <c r="GYF301" s="1668"/>
      <c r="GYG301" s="1668"/>
      <c r="GYH301" s="1668"/>
      <c r="GYI301" s="1668"/>
      <c r="GYJ301" s="1668"/>
      <c r="GYK301" s="1668"/>
      <c r="GYL301" s="1668"/>
      <c r="GYM301" s="1668"/>
      <c r="GYN301" s="1668"/>
      <c r="GYO301" s="1668"/>
      <c r="GYP301" s="1668"/>
      <c r="GYQ301" s="1668"/>
      <c r="GYR301" s="1668"/>
      <c r="GYS301" s="1668"/>
      <c r="GYT301" s="1668"/>
      <c r="GYU301" s="1668"/>
      <c r="GYV301" s="1668"/>
      <c r="GYW301" s="1668"/>
      <c r="GYX301" s="1668"/>
      <c r="GYY301" s="1668"/>
      <c r="GYZ301" s="1668"/>
      <c r="GZA301" s="1668"/>
      <c r="GZB301" s="1668"/>
      <c r="GZC301" s="1668"/>
      <c r="GZD301" s="1668"/>
      <c r="GZE301" s="1668"/>
      <c r="GZF301" s="1668"/>
      <c r="GZG301" s="1668"/>
      <c r="GZH301" s="1668"/>
      <c r="GZI301" s="1668"/>
      <c r="GZJ301" s="1668"/>
      <c r="GZK301" s="1668"/>
      <c r="GZL301" s="1668"/>
      <c r="GZM301" s="1668"/>
      <c r="GZN301" s="1668"/>
      <c r="GZO301" s="1668"/>
      <c r="GZP301" s="1668"/>
      <c r="GZQ301" s="1668"/>
      <c r="GZR301" s="1668"/>
      <c r="GZS301" s="1668"/>
      <c r="GZT301" s="1668"/>
      <c r="GZU301" s="1668"/>
      <c r="GZV301" s="1668"/>
      <c r="GZW301" s="1668"/>
      <c r="GZX301" s="1668"/>
      <c r="GZY301" s="1668"/>
      <c r="GZZ301" s="1668"/>
      <c r="HAA301" s="1668"/>
      <c r="HAB301" s="1668"/>
      <c r="HAC301" s="1668"/>
      <c r="HAD301" s="1668"/>
      <c r="HAE301" s="1668"/>
      <c r="HAF301" s="1668"/>
      <c r="HAG301" s="1668"/>
      <c r="HAH301" s="1668"/>
      <c r="HAI301" s="1668"/>
      <c r="HAJ301" s="1668"/>
      <c r="HAK301" s="1668"/>
      <c r="HAL301" s="1668"/>
      <c r="HAM301" s="1668"/>
      <c r="HAN301" s="1668"/>
      <c r="HAO301" s="1668"/>
      <c r="HAP301" s="1668"/>
      <c r="HAQ301" s="1668"/>
      <c r="HAR301" s="1668"/>
      <c r="HAS301" s="1668"/>
      <c r="HAT301" s="1668"/>
      <c r="HAU301" s="1668"/>
      <c r="HAV301" s="1668"/>
      <c r="HAW301" s="1668"/>
      <c r="HAX301" s="1668"/>
      <c r="HAY301" s="1668"/>
      <c r="HAZ301" s="1668"/>
      <c r="HBA301" s="1668"/>
      <c r="HBB301" s="1668"/>
      <c r="HBC301" s="1668"/>
      <c r="HBD301" s="1668"/>
      <c r="HBE301" s="1668"/>
      <c r="HBF301" s="1668"/>
      <c r="HBG301" s="1668"/>
      <c r="HBH301" s="1668"/>
      <c r="HBI301" s="1668"/>
      <c r="HBJ301" s="1668"/>
      <c r="HBK301" s="1668"/>
      <c r="HBL301" s="1668"/>
      <c r="HBM301" s="1668"/>
      <c r="HBN301" s="1668"/>
      <c r="HBO301" s="1668"/>
      <c r="HBP301" s="1668"/>
      <c r="HBQ301" s="1668"/>
      <c r="HBR301" s="1668"/>
      <c r="HBS301" s="1668"/>
      <c r="HBT301" s="1668"/>
      <c r="HBU301" s="1668"/>
      <c r="HBV301" s="1668"/>
      <c r="HBW301" s="1668"/>
      <c r="HBX301" s="1668"/>
      <c r="HBY301" s="1668"/>
      <c r="HBZ301" s="1668"/>
      <c r="HCA301" s="1668"/>
      <c r="HCB301" s="1668"/>
      <c r="HCC301" s="1668"/>
      <c r="HCD301" s="1668"/>
      <c r="HCE301" s="1668"/>
      <c r="HCF301" s="1668"/>
      <c r="HCG301" s="1668"/>
      <c r="HCH301" s="1668"/>
      <c r="HCI301" s="1668"/>
      <c r="HCJ301" s="1668"/>
      <c r="HCK301" s="1668"/>
      <c r="HCL301" s="1668"/>
      <c r="HCM301" s="1668"/>
      <c r="HCN301" s="1668"/>
      <c r="HCO301" s="1668"/>
      <c r="HCP301" s="1668"/>
      <c r="HCQ301" s="1668"/>
      <c r="HCR301" s="1668"/>
      <c r="HCS301" s="1668"/>
      <c r="HCT301" s="1668"/>
      <c r="HCU301" s="1668"/>
      <c r="HCV301" s="1668"/>
      <c r="HCW301" s="1668"/>
      <c r="HCX301" s="1668"/>
      <c r="HCY301" s="1668"/>
      <c r="HCZ301" s="1668"/>
      <c r="HDA301" s="1668"/>
      <c r="HDB301" s="1668"/>
      <c r="HDC301" s="1668"/>
      <c r="HDD301" s="1668"/>
      <c r="HDE301" s="1668"/>
      <c r="HDF301" s="1668"/>
      <c r="HDG301" s="1668"/>
      <c r="HDH301" s="1668"/>
      <c r="HDI301" s="1668"/>
      <c r="HDJ301" s="1668"/>
      <c r="HDK301" s="1668"/>
      <c r="HDL301" s="1668"/>
      <c r="HDM301" s="1668"/>
      <c r="HDN301" s="1668"/>
      <c r="HDO301" s="1668"/>
      <c r="HDP301" s="1668"/>
      <c r="HDQ301" s="1668"/>
      <c r="HDR301" s="1668"/>
      <c r="HDS301" s="1668"/>
      <c r="HDT301" s="1668"/>
      <c r="HDU301" s="1668"/>
      <c r="HDV301" s="1668"/>
      <c r="HDW301" s="1668"/>
      <c r="HDX301" s="1668"/>
      <c r="HDY301" s="1668"/>
      <c r="HDZ301" s="1668"/>
      <c r="HEA301" s="1668"/>
      <c r="HEB301" s="1668"/>
      <c r="HEC301" s="1668"/>
      <c r="HED301" s="1668"/>
      <c r="HEE301" s="1668"/>
      <c r="HEF301" s="1668"/>
      <c r="HEG301" s="1668"/>
      <c r="HEH301" s="1668"/>
      <c r="HEI301" s="1668"/>
      <c r="HEJ301" s="1668"/>
      <c r="HEK301" s="1668"/>
      <c r="HEL301" s="1668"/>
      <c r="HEM301" s="1668"/>
      <c r="HEN301" s="1668"/>
      <c r="HEO301" s="1668"/>
      <c r="HEP301" s="1668"/>
      <c r="HEQ301" s="1668"/>
      <c r="HER301" s="1668"/>
      <c r="HES301" s="1668"/>
      <c r="HET301" s="1668"/>
      <c r="HEU301" s="1668"/>
      <c r="HEV301" s="1668"/>
      <c r="HEW301" s="1668"/>
      <c r="HEX301" s="1668"/>
      <c r="HEY301" s="1668"/>
      <c r="HEZ301" s="1668"/>
      <c r="HFA301" s="1668"/>
      <c r="HFB301" s="1668"/>
      <c r="HFC301" s="1668"/>
      <c r="HFD301" s="1668"/>
      <c r="HFE301" s="1668"/>
      <c r="HFF301" s="1668"/>
      <c r="HFG301" s="1668"/>
      <c r="HFH301" s="1668"/>
      <c r="HFI301" s="1668"/>
      <c r="HFJ301" s="1668"/>
      <c r="HFK301" s="1668"/>
      <c r="HFL301" s="1668"/>
      <c r="HFM301" s="1668"/>
      <c r="HFN301" s="1668"/>
      <c r="HFO301" s="1668"/>
      <c r="HFP301" s="1668"/>
      <c r="HFQ301" s="1668"/>
      <c r="HFR301" s="1668"/>
      <c r="HFS301" s="1668"/>
      <c r="HFT301" s="1668"/>
      <c r="HFU301" s="1668"/>
      <c r="HFV301" s="1668"/>
      <c r="HFW301" s="1668"/>
      <c r="HFX301" s="1668"/>
      <c r="HFY301" s="1668"/>
      <c r="HFZ301" s="1668"/>
      <c r="HGA301" s="1668"/>
      <c r="HGB301" s="1668"/>
      <c r="HGC301" s="1668"/>
      <c r="HGD301" s="1668"/>
      <c r="HGE301" s="1668"/>
      <c r="HGF301" s="1668"/>
      <c r="HGG301" s="1668"/>
      <c r="HGH301" s="1668"/>
      <c r="HGI301" s="1668"/>
      <c r="HGJ301" s="1668"/>
      <c r="HGK301" s="1668"/>
      <c r="HGL301" s="1668"/>
      <c r="HGM301" s="1668"/>
      <c r="HGN301" s="1668"/>
      <c r="HGO301" s="1668"/>
      <c r="HGP301" s="1668"/>
      <c r="HGQ301" s="1668"/>
      <c r="HGR301" s="1668"/>
      <c r="HGS301" s="1668"/>
      <c r="HGT301" s="1668"/>
      <c r="HGU301" s="1668"/>
      <c r="HGV301" s="1668"/>
      <c r="HGW301" s="1668"/>
      <c r="HGX301" s="1668"/>
      <c r="HGY301" s="1668"/>
      <c r="HGZ301" s="1668"/>
      <c r="HHA301" s="1668"/>
      <c r="HHB301" s="1668"/>
      <c r="HHC301" s="1668"/>
      <c r="HHD301" s="1668"/>
      <c r="HHE301" s="1668"/>
      <c r="HHF301" s="1668"/>
      <c r="HHG301" s="1668"/>
      <c r="HHH301" s="1668"/>
      <c r="HHI301" s="1668"/>
      <c r="HHJ301" s="1668"/>
      <c r="HHK301" s="1668"/>
      <c r="HHL301" s="1668"/>
      <c r="HHM301" s="1668"/>
      <c r="HHN301" s="1668"/>
      <c r="HHO301" s="1668"/>
      <c r="HHP301" s="1668"/>
      <c r="HHQ301" s="1668"/>
      <c r="HHR301" s="1668"/>
      <c r="HHS301" s="1668"/>
      <c r="HHT301" s="1668"/>
      <c r="HHU301" s="1668"/>
      <c r="HHV301" s="1668"/>
      <c r="HHW301" s="1668"/>
      <c r="HHX301" s="1668"/>
      <c r="HHY301" s="1668"/>
      <c r="HHZ301" s="1668"/>
      <c r="HIA301" s="1668"/>
      <c r="HIB301" s="1668"/>
      <c r="HIC301" s="1668"/>
      <c r="HID301" s="1668"/>
      <c r="HIE301" s="1668"/>
      <c r="HIF301" s="1668"/>
      <c r="HIG301" s="1668"/>
      <c r="HIH301" s="1668"/>
      <c r="HII301" s="1668"/>
      <c r="HIJ301" s="1668"/>
      <c r="HIK301" s="1668"/>
      <c r="HIL301" s="1668"/>
      <c r="HIM301" s="1668"/>
      <c r="HIN301" s="1668"/>
      <c r="HIO301" s="1668"/>
      <c r="HIP301" s="1668"/>
      <c r="HIQ301" s="1668"/>
      <c r="HIR301" s="1668"/>
      <c r="HIS301" s="1668"/>
      <c r="HIT301" s="1668"/>
      <c r="HIU301" s="1668"/>
      <c r="HIV301" s="1668"/>
      <c r="HIW301" s="1668"/>
      <c r="HIX301" s="1668"/>
      <c r="HIY301" s="1668"/>
      <c r="HIZ301" s="1668"/>
      <c r="HJA301" s="1668"/>
      <c r="HJB301" s="1668"/>
      <c r="HJC301" s="1668"/>
      <c r="HJD301" s="1668"/>
      <c r="HJE301" s="1668"/>
      <c r="HJF301" s="1668"/>
      <c r="HJG301" s="1668"/>
      <c r="HJH301" s="1668"/>
      <c r="HJI301" s="1668"/>
      <c r="HJJ301" s="1668"/>
      <c r="HJK301" s="1668"/>
      <c r="HJL301" s="1668"/>
      <c r="HJM301" s="1668"/>
      <c r="HJN301" s="1668"/>
      <c r="HJO301" s="1668"/>
      <c r="HJP301" s="1668"/>
      <c r="HJQ301" s="1668"/>
      <c r="HJR301" s="1668"/>
      <c r="HJS301" s="1668"/>
      <c r="HJT301" s="1668"/>
      <c r="HJU301" s="1668"/>
      <c r="HJV301" s="1668"/>
      <c r="HJW301" s="1668"/>
      <c r="HJX301" s="1668"/>
      <c r="HJY301" s="1668"/>
      <c r="HJZ301" s="1668"/>
      <c r="HKA301" s="1668"/>
      <c r="HKB301" s="1668"/>
      <c r="HKC301" s="1668"/>
      <c r="HKD301" s="1668"/>
      <c r="HKE301" s="1668"/>
      <c r="HKF301" s="1668"/>
      <c r="HKG301" s="1668"/>
      <c r="HKH301" s="1668"/>
      <c r="HKI301" s="1668"/>
      <c r="HKJ301" s="1668"/>
      <c r="HKK301" s="1668"/>
      <c r="HKL301" s="1668"/>
      <c r="HKM301" s="1668"/>
      <c r="HKN301" s="1668"/>
      <c r="HKO301" s="1668"/>
      <c r="HKP301" s="1668"/>
      <c r="HKQ301" s="1668"/>
      <c r="HKR301" s="1668"/>
      <c r="HKS301" s="1668"/>
      <c r="HKT301" s="1668"/>
      <c r="HKU301" s="1668"/>
      <c r="HKV301" s="1668"/>
      <c r="HKW301" s="1668"/>
      <c r="HKX301" s="1668"/>
      <c r="HKY301" s="1668"/>
      <c r="HKZ301" s="1668"/>
      <c r="HLA301" s="1668"/>
      <c r="HLB301" s="1668"/>
      <c r="HLC301" s="1668"/>
      <c r="HLD301" s="1668"/>
      <c r="HLE301" s="1668"/>
      <c r="HLF301" s="1668"/>
      <c r="HLG301" s="1668"/>
      <c r="HLH301" s="1668"/>
      <c r="HLI301" s="1668"/>
      <c r="HLJ301" s="1668"/>
      <c r="HLK301" s="1668"/>
      <c r="HLL301" s="1668"/>
      <c r="HLM301" s="1668"/>
      <c r="HLN301" s="1668"/>
      <c r="HLO301" s="1668"/>
      <c r="HLP301" s="1668"/>
      <c r="HLQ301" s="1668"/>
      <c r="HLR301" s="1668"/>
      <c r="HLS301" s="1668"/>
      <c r="HLT301" s="1668"/>
      <c r="HLU301" s="1668"/>
      <c r="HLV301" s="1668"/>
      <c r="HLW301" s="1668"/>
      <c r="HLX301" s="1668"/>
      <c r="HLY301" s="1668"/>
      <c r="HLZ301" s="1668"/>
      <c r="HMA301" s="1668"/>
      <c r="HMB301" s="1668"/>
      <c r="HMC301" s="1668"/>
      <c r="HMD301" s="1668"/>
      <c r="HME301" s="1668"/>
      <c r="HMF301" s="1668"/>
      <c r="HMG301" s="1668"/>
      <c r="HMH301" s="1668"/>
      <c r="HMI301" s="1668"/>
      <c r="HMJ301" s="1668"/>
      <c r="HMK301" s="1668"/>
      <c r="HML301" s="1668"/>
      <c r="HMM301" s="1668"/>
      <c r="HMN301" s="1668"/>
      <c r="HMO301" s="1668"/>
      <c r="HMP301" s="1668"/>
      <c r="HMQ301" s="1668"/>
      <c r="HMR301" s="1668"/>
      <c r="HMS301" s="1668"/>
      <c r="HMT301" s="1668"/>
      <c r="HMU301" s="1668"/>
      <c r="HMV301" s="1668"/>
      <c r="HMW301" s="1668"/>
      <c r="HMX301" s="1668"/>
      <c r="HMY301" s="1668"/>
      <c r="HMZ301" s="1668"/>
      <c r="HNA301" s="1668"/>
      <c r="HNB301" s="1668"/>
      <c r="HNC301" s="1668"/>
      <c r="HND301" s="1668"/>
      <c r="HNE301" s="1668"/>
      <c r="HNF301" s="1668"/>
      <c r="HNG301" s="1668"/>
      <c r="HNH301" s="1668"/>
      <c r="HNI301" s="1668"/>
      <c r="HNJ301" s="1668"/>
      <c r="HNK301" s="1668"/>
      <c r="HNL301" s="1668"/>
      <c r="HNM301" s="1668"/>
      <c r="HNN301" s="1668"/>
      <c r="HNO301" s="1668"/>
      <c r="HNP301" s="1668"/>
      <c r="HNQ301" s="1668"/>
      <c r="HNR301" s="1668"/>
      <c r="HNS301" s="1668"/>
      <c r="HNT301" s="1668"/>
      <c r="HNU301" s="1668"/>
      <c r="HNV301" s="1668"/>
      <c r="HNW301" s="1668"/>
      <c r="HNX301" s="1668"/>
      <c r="HNY301" s="1668"/>
      <c r="HNZ301" s="1668"/>
      <c r="HOA301" s="1668"/>
      <c r="HOB301" s="1668"/>
      <c r="HOC301" s="1668"/>
      <c r="HOD301" s="1668"/>
      <c r="HOE301" s="1668"/>
      <c r="HOF301" s="1668"/>
      <c r="HOG301" s="1668"/>
      <c r="HOH301" s="1668"/>
      <c r="HOI301" s="1668"/>
      <c r="HOJ301" s="1668"/>
      <c r="HOK301" s="1668"/>
      <c r="HOL301" s="1668"/>
      <c r="HOM301" s="1668"/>
      <c r="HON301" s="1668"/>
      <c r="HOO301" s="1668"/>
      <c r="HOP301" s="1668"/>
      <c r="HOQ301" s="1668"/>
      <c r="HOR301" s="1668"/>
      <c r="HOS301" s="1668"/>
      <c r="HOT301" s="1668"/>
      <c r="HOU301" s="1668"/>
      <c r="HOV301" s="1668"/>
      <c r="HOW301" s="1668"/>
      <c r="HOX301" s="1668"/>
      <c r="HOY301" s="1668"/>
      <c r="HOZ301" s="1668"/>
      <c r="HPA301" s="1668"/>
      <c r="HPB301" s="1668"/>
      <c r="HPC301" s="1668"/>
      <c r="HPD301" s="1668"/>
      <c r="HPE301" s="1668"/>
      <c r="HPF301" s="1668"/>
      <c r="HPG301" s="1668"/>
      <c r="HPH301" s="1668"/>
      <c r="HPI301" s="1668"/>
      <c r="HPJ301" s="1668"/>
      <c r="HPK301" s="1668"/>
      <c r="HPL301" s="1668"/>
      <c r="HPM301" s="1668"/>
      <c r="HPN301" s="1668"/>
      <c r="HPO301" s="1668"/>
      <c r="HPP301" s="1668"/>
      <c r="HPQ301" s="1668"/>
      <c r="HPR301" s="1668"/>
      <c r="HPS301" s="1668"/>
      <c r="HPT301" s="1668"/>
      <c r="HPU301" s="1668"/>
      <c r="HPV301" s="1668"/>
      <c r="HPW301" s="1668"/>
      <c r="HPX301" s="1668"/>
      <c r="HPY301" s="1668"/>
      <c r="HPZ301" s="1668"/>
      <c r="HQA301" s="1668"/>
      <c r="HQB301" s="1668"/>
      <c r="HQC301" s="1668"/>
      <c r="HQD301" s="1668"/>
      <c r="HQE301" s="1668"/>
      <c r="HQF301" s="1668"/>
      <c r="HQG301" s="1668"/>
      <c r="HQH301" s="1668"/>
      <c r="HQI301" s="1668"/>
      <c r="HQJ301" s="1668"/>
      <c r="HQK301" s="1668"/>
      <c r="HQL301" s="1668"/>
      <c r="HQM301" s="1668"/>
      <c r="HQN301" s="1668"/>
      <c r="HQO301" s="1668"/>
      <c r="HQP301" s="1668"/>
      <c r="HQQ301" s="1668"/>
      <c r="HQR301" s="1668"/>
      <c r="HQS301" s="1668"/>
      <c r="HQT301" s="1668"/>
      <c r="HQU301" s="1668"/>
      <c r="HQV301" s="1668"/>
      <c r="HQW301" s="1668"/>
      <c r="HQX301" s="1668"/>
      <c r="HQY301" s="1668"/>
      <c r="HQZ301" s="1668"/>
      <c r="HRA301" s="1668"/>
      <c r="HRB301" s="1668"/>
      <c r="HRC301" s="1668"/>
      <c r="HRD301" s="1668"/>
      <c r="HRE301" s="1668"/>
      <c r="HRF301" s="1668"/>
      <c r="HRG301" s="1668"/>
      <c r="HRH301" s="1668"/>
      <c r="HRI301" s="1668"/>
      <c r="HRJ301" s="1668"/>
      <c r="HRK301" s="1668"/>
      <c r="HRL301" s="1668"/>
      <c r="HRM301" s="1668"/>
      <c r="HRN301" s="1668"/>
      <c r="HRO301" s="1668"/>
      <c r="HRP301" s="1668"/>
      <c r="HRQ301" s="1668"/>
      <c r="HRR301" s="1668"/>
      <c r="HRS301" s="1668"/>
      <c r="HRT301" s="1668"/>
      <c r="HRU301" s="1668"/>
      <c r="HRV301" s="1668"/>
      <c r="HRW301" s="1668"/>
      <c r="HRX301" s="1668"/>
      <c r="HRY301" s="1668"/>
      <c r="HRZ301" s="1668"/>
      <c r="HSA301" s="1668"/>
      <c r="HSB301" s="1668"/>
      <c r="HSC301" s="1668"/>
      <c r="HSD301" s="1668"/>
      <c r="HSE301" s="1668"/>
      <c r="HSF301" s="1668"/>
      <c r="HSG301" s="1668"/>
      <c r="HSH301" s="1668"/>
      <c r="HSI301" s="1668"/>
      <c r="HSJ301" s="1668"/>
      <c r="HSK301" s="1668"/>
      <c r="HSL301" s="1668"/>
      <c r="HSM301" s="1668"/>
      <c r="HSN301" s="1668"/>
      <c r="HSO301" s="1668"/>
      <c r="HSP301" s="1668"/>
      <c r="HSQ301" s="1668"/>
      <c r="HSR301" s="1668"/>
      <c r="HSS301" s="1668"/>
      <c r="HST301" s="1668"/>
      <c r="HSU301" s="1668"/>
      <c r="HSV301" s="1668"/>
      <c r="HSW301" s="1668"/>
      <c r="HSX301" s="1668"/>
      <c r="HSY301" s="1668"/>
      <c r="HSZ301" s="1668"/>
      <c r="HTA301" s="1668"/>
      <c r="HTB301" s="1668"/>
      <c r="HTC301" s="1668"/>
      <c r="HTD301" s="1668"/>
      <c r="HTE301" s="1668"/>
      <c r="HTF301" s="1668"/>
      <c r="HTG301" s="1668"/>
      <c r="HTH301" s="1668"/>
      <c r="HTI301" s="1668"/>
      <c r="HTJ301" s="1668"/>
      <c r="HTK301" s="1668"/>
      <c r="HTL301" s="1668"/>
      <c r="HTM301" s="1668"/>
      <c r="HTN301" s="1668"/>
      <c r="HTO301" s="1668"/>
      <c r="HTP301" s="1668"/>
      <c r="HTQ301" s="1668"/>
      <c r="HTR301" s="1668"/>
      <c r="HTS301" s="1668"/>
      <c r="HTT301" s="1668"/>
      <c r="HTU301" s="1668"/>
      <c r="HTV301" s="1668"/>
      <c r="HTW301" s="1668"/>
      <c r="HTX301" s="1668"/>
      <c r="HTY301" s="1668"/>
      <c r="HTZ301" s="1668"/>
      <c r="HUA301" s="1668"/>
      <c r="HUB301" s="1668"/>
      <c r="HUC301" s="1668"/>
      <c r="HUD301" s="1668"/>
      <c r="HUE301" s="1668"/>
      <c r="HUF301" s="1668"/>
      <c r="HUG301" s="1668"/>
      <c r="HUH301" s="1668"/>
      <c r="HUI301" s="1668"/>
      <c r="HUJ301" s="1668"/>
      <c r="HUK301" s="1668"/>
      <c r="HUL301" s="1668"/>
      <c r="HUM301" s="1668"/>
      <c r="HUN301" s="1668"/>
      <c r="HUO301" s="1668"/>
      <c r="HUP301" s="1668"/>
      <c r="HUQ301" s="1668"/>
      <c r="HUR301" s="1668"/>
      <c r="HUS301" s="1668"/>
      <c r="HUT301" s="1668"/>
      <c r="HUU301" s="1668"/>
      <c r="HUV301" s="1668"/>
      <c r="HUW301" s="1668"/>
      <c r="HUX301" s="1668"/>
      <c r="HUY301" s="1668"/>
      <c r="HUZ301" s="1668"/>
      <c r="HVA301" s="1668"/>
      <c r="HVB301" s="1668"/>
      <c r="HVC301" s="1668"/>
      <c r="HVD301" s="1668"/>
      <c r="HVE301" s="1668"/>
      <c r="HVF301" s="1668"/>
      <c r="HVG301" s="1668"/>
      <c r="HVH301" s="1668"/>
      <c r="HVI301" s="1668"/>
      <c r="HVJ301" s="1668"/>
      <c r="HVK301" s="1668"/>
      <c r="HVL301" s="1668"/>
      <c r="HVM301" s="1668"/>
      <c r="HVN301" s="1668"/>
      <c r="HVO301" s="1668"/>
      <c r="HVP301" s="1668"/>
      <c r="HVQ301" s="1668"/>
      <c r="HVR301" s="1668"/>
      <c r="HVS301" s="1668"/>
      <c r="HVT301" s="1668"/>
      <c r="HVU301" s="1668"/>
      <c r="HVV301" s="1668"/>
      <c r="HVW301" s="1668"/>
      <c r="HVX301" s="1668"/>
      <c r="HVY301" s="1668"/>
      <c r="HVZ301" s="1668"/>
      <c r="HWA301" s="1668"/>
      <c r="HWB301" s="1668"/>
      <c r="HWC301" s="1668"/>
      <c r="HWD301" s="1668"/>
      <c r="HWE301" s="1668"/>
      <c r="HWF301" s="1668"/>
      <c r="HWG301" s="1668"/>
      <c r="HWH301" s="1668"/>
      <c r="HWI301" s="1668"/>
      <c r="HWJ301" s="1668"/>
      <c r="HWK301" s="1668"/>
      <c r="HWL301" s="1668"/>
      <c r="HWM301" s="1668"/>
      <c r="HWN301" s="1668"/>
      <c r="HWO301" s="1668"/>
      <c r="HWP301" s="1668"/>
      <c r="HWQ301" s="1668"/>
      <c r="HWR301" s="1668"/>
      <c r="HWS301" s="1668"/>
      <c r="HWT301" s="1668"/>
      <c r="HWU301" s="1668"/>
      <c r="HWV301" s="1668"/>
      <c r="HWW301" s="1668"/>
      <c r="HWX301" s="1668"/>
      <c r="HWY301" s="1668"/>
      <c r="HWZ301" s="1668"/>
      <c r="HXA301" s="1668"/>
      <c r="HXB301" s="1668"/>
      <c r="HXC301" s="1668"/>
      <c r="HXD301" s="1668"/>
      <c r="HXE301" s="1668"/>
      <c r="HXF301" s="1668"/>
      <c r="HXG301" s="1668"/>
      <c r="HXH301" s="1668"/>
      <c r="HXI301" s="1668"/>
      <c r="HXJ301" s="1668"/>
      <c r="HXK301" s="1668"/>
      <c r="HXL301" s="1668"/>
      <c r="HXM301" s="1668"/>
      <c r="HXN301" s="1668"/>
      <c r="HXO301" s="1668"/>
      <c r="HXP301" s="1668"/>
      <c r="HXQ301" s="1668"/>
      <c r="HXR301" s="1668"/>
      <c r="HXS301" s="1668"/>
      <c r="HXT301" s="1668"/>
      <c r="HXU301" s="1668"/>
      <c r="HXV301" s="1668"/>
      <c r="HXW301" s="1668"/>
      <c r="HXX301" s="1668"/>
      <c r="HXY301" s="1668"/>
      <c r="HXZ301" s="1668"/>
      <c r="HYA301" s="1668"/>
      <c r="HYB301" s="1668"/>
      <c r="HYC301" s="1668"/>
      <c r="HYD301" s="1668"/>
      <c r="HYE301" s="1668"/>
      <c r="HYF301" s="1668"/>
      <c r="HYG301" s="1668"/>
      <c r="HYH301" s="1668"/>
      <c r="HYI301" s="1668"/>
      <c r="HYJ301" s="1668"/>
      <c r="HYK301" s="1668"/>
      <c r="HYL301" s="1668"/>
      <c r="HYM301" s="1668"/>
      <c r="HYN301" s="1668"/>
      <c r="HYO301" s="1668"/>
      <c r="HYP301" s="1668"/>
      <c r="HYQ301" s="1668"/>
      <c r="HYR301" s="1668"/>
      <c r="HYS301" s="1668"/>
      <c r="HYT301" s="1668"/>
      <c r="HYU301" s="1668"/>
      <c r="HYV301" s="1668"/>
      <c r="HYW301" s="1668"/>
      <c r="HYX301" s="1668"/>
      <c r="HYY301" s="1668"/>
      <c r="HYZ301" s="1668"/>
      <c r="HZA301" s="1668"/>
      <c r="HZB301" s="1668"/>
      <c r="HZC301" s="1668"/>
      <c r="HZD301" s="1668"/>
      <c r="HZE301" s="1668"/>
      <c r="HZF301" s="1668"/>
      <c r="HZG301" s="1668"/>
      <c r="HZH301" s="1668"/>
      <c r="HZI301" s="1668"/>
      <c r="HZJ301" s="1668"/>
      <c r="HZK301" s="1668"/>
      <c r="HZL301" s="1668"/>
      <c r="HZM301" s="1668"/>
      <c r="HZN301" s="1668"/>
      <c r="HZO301" s="1668"/>
      <c r="HZP301" s="1668"/>
      <c r="HZQ301" s="1668"/>
      <c r="HZR301" s="1668"/>
      <c r="HZS301" s="1668"/>
      <c r="HZT301" s="1668"/>
      <c r="HZU301" s="1668"/>
      <c r="HZV301" s="1668"/>
      <c r="HZW301" s="1668"/>
      <c r="HZX301" s="1668"/>
      <c r="HZY301" s="1668"/>
      <c r="HZZ301" s="1668"/>
      <c r="IAA301" s="1668"/>
      <c r="IAB301" s="1668"/>
      <c r="IAC301" s="1668"/>
      <c r="IAD301" s="1668"/>
      <c r="IAE301" s="1668"/>
      <c r="IAF301" s="1668"/>
      <c r="IAG301" s="1668"/>
      <c r="IAH301" s="1668"/>
      <c r="IAI301" s="1668"/>
      <c r="IAJ301" s="1668"/>
      <c r="IAK301" s="1668"/>
      <c r="IAL301" s="1668"/>
      <c r="IAM301" s="1668"/>
      <c r="IAN301" s="1668"/>
      <c r="IAO301" s="1668"/>
      <c r="IAP301" s="1668"/>
      <c r="IAQ301" s="1668"/>
      <c r="IAR301" s="1668"/>
      <c r="IAS301" s="1668"/>
      <c r="IAT301" s="1668"/>
      <c r="IAU301" s="1668"/>
      <c r="IAV301" s="1668"/>
      <c r="IAW301" s="1668"/>
      <c r="IAX301" s="1668"/>
      <c r="IAY301" s="1668"/>
      <c r="IAZ301" s="1668"/>
      <c r="IBA301" s="1668"/>
      <c r="IBB301" s="1668"/>
      <c r="IBC301" s="1668"/>
      <c r="IBD301" s="1668"/>
      <c r="IBE301" s="1668"/>
      <c r="IBF301" s="1668"/>
      <c r="IBG301" s="1668"/>
      <c r="IBH301" s="1668"/>
      <c r="IBI301" s="1668"/>
      <c r="IBJ301" s="1668"/>
      <c r="IBK301" s="1668"/>
      <c r="IBL301" s="1668"/>
      <c r="IBM301" s="1668"/>
      <c r="IBN301" s="1668"/>
      <c r="IBO301" s="1668"/>
      <c r="IBP301" s="1668"/>
      <c r="IBQ301" s="1668"/>
      <c r="IBR301" s="1668"/>
      <c r="IBS301" s="1668"/>
      <c r="IBT301" s="1668"/>
      <c r="IBU301" s="1668"/>
      <c r="IBV301" s="1668"/>
      <c r="IBW301" s="1668"/>
      <c r="IBX301" s="1668"/>
      <c r="IBY301" s="1668"/>
      <c r="IBZ301" s="1668"/>
      <c r="ICA301" s="1668"/>
      <c r="ICB301" s="1668"/>
      <c r="ICC301" s="1668"/>
      <c r="ICD301" s="1668"/>
      <c r="ICE301" s="1668"/>
      <c r="ICF301" s="1668"/>
      <c r="ICG301" s="1668"/>
      <c r="ICH301" s="1668"/>
      <c r="ICI301" s="1668"/>
      <c r="ICJ301" s="1668"/>
      <c r="ICK301" s="1668"/>
      <c r="ICL301" s="1668"/>
      <c r="ICM301" s="1668"/>
      <c r="ICN301" s="1668"/>
      <c r="ICO301" s="1668"/>
      <c r="ICP301" s="1668"/>
      <c r="ICQ301" s="1668"/>
      <c r="ICR301" s="1668"/>
      <c r="ICS301" s="1668"/>
      <c r="ICT301" s="1668"/>
      <c r="ICU301" s="1668"/>
      <c r="ICV301" s="1668"/>
      <c r="ICW301" s="1668"/>
      <c r="ICX301" s="1668"/>
      <c r="ICY301" s="1668"/>
      <c r="ICZ301" s="1668"/>
      <c r="IDA301" s="1668"/>
      <c r="IDB301" s="1668"/>
      <c r="IDC301" s="1668"/>
      <c r="IDD301" s="1668"/>
      <c r="IDE301" s="1668"/>
      <c r="IDF301" s="1668"/>
      <c r="IDG301" s="1668"/>
      <c r="IDH301" s="1668"/>
      <c r="IDI301" s="1668"/>
      <c r="IDJ301" s="1668"/>
      <c r="IDK301" s="1668"/>
      <c r="IDL301" s="1668"/>
      <c r="IDM301" s="1668"/>
      <c r="IDN301" s="1668"/>
      <c r="IDO301" s="1668"/>
      <c r="IDP301" s="1668"/>
      <c r="IDQ301" s="1668"/>
      <c r="IDR301" s="1668"/>
      <c r="IDS301" s="1668"/>
      <c r="IDT301" s="1668"/>
      <c r="IDU301" s="1668"/>
      <c r="IDV301" s="1668"/>
      <c r="IDW301" s="1668"/>
      <c r="IDX301" s="1668"/>
      <c r="IDY301" s="1668"/>
      <c r="IDZ301" s="1668"/>
      <c r="IEA301" s="1668"/>
      <c r="IEB301" s="1668"/>
      <c r="IEC301" s="1668"/>
      <c r="IED301" s="1668"/>
      <c r="IEE301" s="1668"/>
      <c r="IEF301" s="1668"/>
      <c r="IEG301" s="1668"/>
      <c r="IEH301" s="1668"/>
      <c r="IEI301" s="1668"/>
      <c r="IEJ301" s="1668"/>
      <c r="IEK301" s="1668"/>
      <c r="IEL301" s="1668"/>
      <c r="IEM301" s="1668"/>
      <c r="IEN301" s="1668"/>
      <c r="IEO301" s="1668"/>
      <c r="IEP301" s="1668"/>
      <c r="IEQ301" s="1668"/>
      <c r="IER301" s="1668"/>
      <c r="IES301" s="1668"/>
      <c r="IET301" s="1668"/>
      <c r="IEU301" s="1668"/>
      <c r="IEV301" s="1668"/>
      <c r="IEW301" s="1668"/>
      <c r="IEX301" s="1668"/>
      <c r="IEY301" s="1668"/>
      <c r="IEZ301" s="1668"/>
      <c r="IFA301" s="1668"/>
      <c r="IFB301" s="1668"/>
      <c r="IFC301" s="1668"/>
      <c r="IFD301" s="1668"/>
      <c r="IFE301" s="1668"/>
      <c r="IFF301" s="1668"/>
      <c r="IFG301" s="1668"/>
      <c r="IFH301" s="1668"/>
      <c r="IFI301" s="1668"/>
      <c r="IFJ301" s="1668"/>
      <c r="IFK301" s="1668"/>
      <c r="IFL301" s="1668"/>
      <c r="IFM301" s="1668"/>
      <c r="IFN301" s="1668"/>
      <c r="IFO301" s="1668"/>
      <c r="IFP301" s="1668"/>
      <c r="IFQ301" s="1668"/>
      <c r="IFR301" s="1668"/>
      <c r="IFS301" s="1668"/>
      <c r="IFT301" s="1668"/>
      <c r="IFU301" s="1668"/>
      <c r="IFV301" s="1668"/>
      <c r="IFW301" s="1668"/>
      <c r="IFX301" s="1668"/>
      <c r="IFY301" s="1668"/>
      <c r="IFZ301" s="1668"/>
      <c r="IGA301" s="1668"/>
      <c r="IGB301" s="1668"/>
      <c r="IGC301" s="1668"/>
      <c r="IGD301" s="1668"/>
      <c r="IGE301" s="1668"/>
      <c r="IGF301" s="1668"/>
      <c r="IGG301" s="1668"/>
      <c r="IGH301" s="1668"/>
      <c r="IGI301" s="1668"/>
      <c r="IGJ301" s="1668"/>
      <c r="IGK301" s="1668"/>
      <c r="IGL301" s="1668"/>
      <c r="IGM301" s="1668"/>
      <c r="IGN301" s="1668"/>
      <c r="IGO301" s="1668"/>
      <c r="IGP301" s="1668"/>
      <c r="IGQ301" s="1668"/>
      <c r="IGR301" s="1668"/>
      <c r="IGS301" s="1668"/>
      <c r="IGT301" s="1668"/>
      <c r="IGU301" s="1668"/>
      <c r="IGV301" s="1668"/>
      <c r="IGW301" s="1668"/>
      <c r="IGX301" s="1668"/>
      <c r="IGY301" s="1668"/>
      <c r="IGZ301" s="1668"/>
      <c r="IHA301" s="1668"/>
      <c r="IHB301" s="1668"/>
      <c r="IHC301" s="1668"/>
      <c r="IHD301" s="1668"/>
      <c r="IHE301" s="1668"/>
      <c r="IHF301" s="1668"/>
      <c r="IHG301" s="1668"/>
      <c r="IHH301" s="1668"/>
      <c r="IHI301" s="1668"/>
      <c r="IHJ301" s="1668"/>
      <c r="IHK301" s="1668"/>
      <c r="IHL301" s="1668"/>
      <c r="IHM301" s="1668"/>
      <c r="IHN301" s="1668"/>
      <c r="IHO301" s="1668"/>
      <c r="IHP301" s="1668"/>
      <c r="IHQ301" s="1668"/>
      <c r="IHR301" s="1668"/>
      <c r="IHS301" s="1668"/>
      <c r="IHT301" s="1668"/>
      <c r="IHU301" s="1668"/>
      <c r="IHV301" s="1668"/>
      <c r="IHW301" s="1668"/>
      <c r="IHX301" s="1668"/>
      <c r="IHY301" s="1668"/>
      <c r="IHZ301" s="1668"/>
      <c r="IIA301" s="1668"/>
      <c r="IIB301" s="1668"/>
      <c r="IIC301" s="1668"/>
      <c r="IID301" s="1668"/>
      <c r="IIE301" s="1668"/>
      <c r="IIF301" s="1668"/>
      <c r="IIG301" s="1668"/>
      <c r="IIH301" s="1668"/>
      <c r="III301" s="1668"/>
      <c r="IIJ301" s="1668"/>
      <c r="IIK301" s="1668"/>
      <c r="IIL301" s="1668"/>
      <c r="IIM301" s="1668"/>
      <c r="IIN301" s="1668"/>
      <c r="IIO301" s="1668"/>
      <c r="IIP301" s="1668"/>
      <c r="IIQ301" s="1668"/>
      <c r="IIR301" s="1668"/>
      <c r="IIS301" s="1668"/>
      <c r="IIT301" s="1668"/>
      <c r="IIU301" s="1668"/>
      <c r="IIV301" s="1668"/>
      <c r="IIW301" s="1668"/>
      <c r="IIX301" s="1668"/>
      <c r="IIY301" s="1668"/>
      <c r="IIZ301" s="1668"/>
      <c r="IJA301" s="1668"/>
      <c r="IJB301" s="1668"/>
      <c r="IJC301" s="1668"/>
      <c r="IJD301" s="1668"/>
      <c r="IJE301" s="1668"/>
      <c r="IJF301" s="1668"/>
      <c r="IJG301" s="1668"/>
      <c r="IJH301" s="1668"/>
      <c r="IJI301" s="1668"/>
      <c r="IJJ301" s="1668"/>
      <c r="IJK301" s="1668"/>
      <c r="IJL301" s="1668"/>
      <c r="IJM301" s="1668"/>
      <c r="IJN301" s="1668"/>
      <c r="IJO301" s="1668"/>
      <c r="IJP301" s="1668"/>
      <c r="IJQ301" s="1668"/>
      <c r="IJR301" s="1668"/>
      <c r="IJS301" s="1668"/>
      <c r="IJT301" s="1668"/>
      <c r="IJU301" s="1668"/>
      <c r="IJV301" s="1668"/>
      <c r="IJW301" s="1668"/>
      <c r="IJX301" s="1668"/>
      <c r="IJY301" s="1668"/>
      <c r="IJZ301" s="1668"/>
      <c r="IKA301" s="1668"/>
      <c r="IKB301" s="1668"/>
      <c r="IKC301" s="1668"/>
      <c r="IKD301" s="1668"/>
      <c r="IKE301" s="1668"/>
      <c r="IKF301" s="1668"/>
      <c r="IKG301" s="1668"/>
      <c r="IKH301" s="1668"/>
      <c r="IKI301" s="1668"/>
      <c r="IKJ301" s="1668"/>
      <c r="IKK301" s="1668"/>
      <c r="IKL301" s="1668"/>
      <c r="IKM301" s="1668"/>
      <c r="IKN301" s="1668"/>
      <c r="IKO301" s="1668"/>
      <c r="IKP301" s="1668"/>
      <c r="IKQ301" s="1668"/>
      <c r="IKR301" s="1668"/>
      <c r="IKS301" s="1668"/>
      <c r="IKT301" s="1668"/>
      <c r="IKU301" s="1668"/>
      <c r="IKV301" s="1668"/>
      <c r="IKW301" s="1668"/>
      <c r="IKX301" s="1668"/>
      <c r="IKY301" s="1668"/>
      <c r="IKZ301" s="1668"/>
      <c r="ILA301" s="1668"/>
      <c r="ILB301" s="1668"/>
      <c r="ILC301" s="1668"/>
      <c r="ILD301" s="1668"/>
      <c r="ILE301" s="1668"/>
      <c r="ILF301" s="1668"/>
      <c r="ILG301" s="1668"/>
      <c r="ILH301" s="1668"/>
      <c r="ILI301" s="1668"/>
      <c r="ILJ301" s="1668"/>
      <c r="ILK301" s="1668"/>
      <c r="ILL301" s="1668"/>
      <c r="ILM301" s="1668"/>
      <c r="ILN301" s="1668"/>
      <c r="ILO301" s="1668"/>
      <c r="ILP301" s="1668"/>
      <c r="ILQ301" s="1668"/>
      <c r="ILR301" s="1668"/>
      <c r="ILS301" s="1668"/>
      <c r="ILT301" s="1668"/>
      <c r="ILU301" s="1668"/>
      <c r="ILV301" s="1668"/>
      <c r="ILW301" s="1668"/>
      <c r="ILX301" s="1668"/>
      <c r="ILY301" s="1668"/>
      <c r="ILZ301" s="1668"/>
      <c r="IMA301" s="1668"/>
      <c r="IMB301" s="1668"/>
      <c r="IMC301" s="1668"/>
      <c r="IMD301" s="1668"/>
      <c r="IME301" s="1668"/>
      <c r="IMF301" s="1668"/>
      <c r="IMG301" s="1668"/>
      <c r="IMH301" s="1668"/>
      <c r="IMI301" s="1668"/>
      <c r="IMJ301" s="1668"/>
      <c r="IMK301" s="1668"/>
      <c r="IML301" s="1668"/>
      <c r="IMM301" s="1668"/>
      <c r="IMN301" s="1668"/>
      <c r="IMO301" s="1668"/>
      <c r="IMP301" s="1668"/>
      <c r="IMQ301" s="1668"/>
      <c r="IMR301" s="1668"/>
      <c r="IMS301" s="1668"/>
      <c r="IMT301" s="1668"/>
      <c r="IMU301" s="1668"/>
      <c r="IMV301" s="1668"/>
      <c r="IMW301" s="1668"/>
      <c r="IMX301" s="1668"/>
      <c r="IMY301" s="1668"/>
      <c r="IMZ301" s="1668"/>
      <c r="INA301" s="1668"/>
      <c r="INB301" s="1668"/>
      <c r="INC301" s="1668"/>
      <c r="IND301" s="1668"/>
      <c r="INE301" s="1668"/>
      <c r="INF301" s="1668"/>
      <c r="ING301" s="1668"/>
      <c r="INH301" s="1668"/>
      <c r="INI301" s="1668"/>
      <c r="INJ301" s="1668"/>
      <c r="INK301" s="1668"/>
      <c r="INL301" s="1668"/>
      <c r="INM301" s="1668"/>
      <c r="INN301" s="1668"/>
      <c r="INO301" s="1668"/>
      <c r="INP301" s="1668"/>
      <c r="INQ301" s="1668"/>
      <c r="INR301" s="1668"/>
      <c r="INS301" s="1668"/>
      <c r="INT301" s="1668"/>
      <c r="INU301" s="1668"/>
      <c r="INV301" s="1668"/>
      <c r="INW301" s="1668"/>
      <c r="INX301" s="1668"/>
      <c r="INY301" s="1668"/>
      <c r="INZ301" s="1668"/>
      <c r="IOA301" s="1668"/>
      <c r="IOB301" s="1668"/>
      <c r="IOC301" s="1668"/>
      <c r="IOD301" s="1668"/>
      <c r="IOE301" s="1668"/>
      <c r="IOF301" s="1668"/>
      <c r="IOG301" s="1668"/>
      <c r="IOH301" s="1668"/>
      <c r="IOI301" s="1668"/>
      <c r="IOJ301" s="1668"/>
      <c r="IOK301" s="1668"/>
      <c r="IOL301" s="1668"/>
      <c r="IOM301" s="1668"/>
      <c r="ION301" s="1668"/>
      <c r="IOO301" s="1668"/>
      <c r="IOP301" s="1668"/>
      <c r="IOQ301" s="1668"/>
      <c r="IOR301" s="1668"/>
      <c r="IOS301" s="1668"/>
      <c r="IOT301" s="1668"/>
      <c r="IOU301" s="1668"/>
      <c r="IOV301" s="1668"/>
      <c r="IOW301" s="1668"/>
      <c r="IOX301" s="1668"/>
      <c r="IOY301" s="1668"/>
      <c r="IOZ301" s="1668"/>
      <c r="IPA301" s="1668"/>
      <c r="IPB301" s="1668"/>
      <c r="IPC301" s="1668"/>
      <c r="IPD301" s="1668"/>
      <c r="IPE301" s="1668"/>
      <c r="IPF301" s="1668"/>
      <c r="IPG301" s="1668"/>
      <c r="IPH301" s="1668"/>
      <c r="IPI301" s="1668"/>
      <c r="IPJ301" s="1668"/>
      <c r="IPK301" s="1668"/>
      <c r="IPL301" s="1668"/>
      <c r="IPM301" s="1668"/>
      <c r="IPN301" s="1668"/>
      <c r="IPO301" s="1668"/>
      <c r="IPP301" s="1668"/>
      <c r="IPQ301" s="1668"/>
      <c r="IPR301" s="1668"/>
      <c r="IPS301" s="1668"/>
      <c r="IPT301" s="1668"/>
      <c r="IPU301" s="1668"/>
      <c r="IPV301" s="1668"/>
      <c r="IPW301" s="1668"/>
      <c r="IPX301" s="1668"/>
      <c r="IPY301" s="1668"/>
      <c r="IPZ301" s="1668"/>
      <c r="IQA301" s="1668"/>
      <c r="IQB301" s="1668"/>
      <c r="IQC301" s="1668"/>
      <c r="IQD301" s="1668"/>
      <c r="IQE301" s="1668"/>
      <c r="IQF301" s="1668"/>
      <c r="IQG301" s="1668"/>
      <c r="IQH301" s="1668"/>
      <c r="IQI301" s="1668"/>
      <c r="IQJ301" s="1668"/>
      <c r="IQK301" s="1668"/>
      <c r="IQL301" s="1668"/>
      <c r="IQM301" s="1668"/>
      <c r="IQN301" s="1668"/>
      <c r="IQO301" s="1668"/>
      <c r="IQP301" s="1668"/>
      <c r="IQQ301" s="1668"/>
      <c r="IQR301" s="1668"/>
      <c r="IQS301" s="1668"/>
      <c r="IQT301" s="1668"/>
      <c r="IQU301" s="1668"/>
      <c r="IQV301" s="1668"/>
      <c r="IQW301" s="1668"/>
      <c r="IQX301" s="1668"/>
      <c r="IQY301" s="1668"/>
      <c r="IQZ301" s="1668"/>
      <c r="IRA301" s="1668"/>
      <c r="IRB301" s="1668"/>
      <c r="IRC301" s="1668"/>
      <c r="IRD301" s="1668"/>
      <c r="IRE301" s="1668"/>
      <c r="IRF301" s="1668"/>
      <c r="IRG301" s="1668"/>
      <c r="IRH301" s="1668"/>
      <c r="IRI301" s="1668"/>
      <c r="IRJ301" s="1668"/>
      <c r="IRK301" s="1668"/>
      <c r="IRL301" s="1668"/>
      <c r="IRM301" s="1668"/>
      <c r="IRN301" s="1668"/>
      <c r="IRO301" s="1668"/>
      <c r="IRP301" s="1668"/>
      <c r="IRQ301" s="1668"/>
      <c r="IRR301" s="1668"/>
      <c r="IRS301" s="1668"/>
      <c r="IRT301" s="1668"/>
      <c r="IRU301" s="1668"/>
      <c r="IRV301" s="1668"/>
      <c r="IRW301" s="1668"/>
      <c r="IRX301" s="1668"/>
      <c r="IRY301" s="1668"/>
      <c r="IRZ301" s="1668"/>
      <c r="ISA301" s="1668"/>
      <c r="ISB301" s="1668"/>
      <c r="ISC301" s="1668"/>
      <c r="ISD301" s="1668"/>
      <c r="ISE301" s="1668"/>
      <c r="ISF301" s="1668"/>
      <c r="ISG301" s="1668"/>
      <c r="ISH301" s="1668"/>
      <c r="ISI301" s="1668"/>
      <c r="ISJ301" s="1668"/>
      <c r="ISK301" s="1668"/>
      <c r="ISL301" s="1668"/>
      <c r="ISM301" s="1668"/>
      <c r="ISN301" s="1668"/>
      <c r="ISO301" s="1668"/>
      <c r="ISP301" s="1668"/>
      <c r="ISQ301" s="1668"/>
      <c r="ISR301" s="1668"/>
      <c r="ISS301" s="1668"/>
      <c r="IST301" s="1668"/>
      <c r="ISU301" s="1668"/>
      <c r="ISV301" s="1668"/>
      <c r="ISW301" s="1668"/>
      <c r="ISX301" s="1668"/>
      <c r="ISY301" s="1668"/>
      <c r="ISZ301" s="1668"/>
      <c r="ITA301" s="1668"/>
      <c r="ITB301" s="1668"/>
      <c r="ITC301" s="1668"/>
      <c r="ITD301" s="1668"/>
      <c r="ITE301" s="1668"/>
      <c r="ITF301" s="1668"/>
      <c r="ITG301" s="1668"/>
      <c r="ITH301" s="1668"/>
      <c r="ITI301" s="1668"/>
      <c r="ITJ301" s="1668"/>
      <c r="ITK301" s="1668"/>
      <c r="ITL301" s="1668"/>
      <c r="ITM301" s="1668"/>
      <c r="ITN301" s="1668"/>
      <c r="ITO301" s="1668"/>
      <c r="ITP301" s="1668"/>
      <c r="ITQ301" s="1668"/>
      <c r="ITR301" s="1668"/>
      <c r="ITS301" s="1668"/>
      <c r="ITT301" s="1668"/>
      <c r="ITU301" s="1668"/>
      <c r="ITV301" s="1668"/>
      <c r="ITW301" s="1668"/>
      <c r="ITX301" s="1668"/>
      <c r="ITY301" s="1668"/>
      <c r="ITZ301" s="1668"/>
      <c r="IUA301" s="1668"/>
      <c r="IUB301" s="1668"/>
      <c r="IUC301" s="1668"/>
      <c r="IUD301" s="1668"/>
      <c r="IUE301" s="1668"/>
      <c r="IUF301" s="1668"/>
      <c r="IUG301" s="1668"/>
      <c r="IUH301" s="1668"/>
      <c r="IUI301" s="1668"/>
      <c r="IUJ301" s="1668"/>
      <c r="IUK301" s="1668"/>
      <c r="IUL301" s="1668"/>
      <c r="IUM301" s="1668"/>
      <c r="IUN301" s="1668"/>
      <c r="IUO301" s="1668"/>
      <c r="IUP301" s="1668"/>
      <c r="IUQ301" s="1668"/>
      <c r="IUR301" s="1668"/>
      <c r="IUS301" s="1668"/>
      <c r="IUT301" s="1668"/>
      <c r="IUU301" s="1668"/>
      <c r="IUV301" s="1668"/>
      <c r="IUW301" s="1668"/>
      <c r="IUX301" s="1668"/>
      <c r="IUY301" s="1668"/>
      <c r="IUZ301" s="1668"/>
      <c r="IVA301" s="1668"/>
      <c r="IVB301" s="1668"/>
      <c r="IVC301" s="1668"/>
      <c r="IVD301" s="1668"/>
      <c r="IVE301" s="1668"/>
      <c r="IVF301" s="1668"/>
      <c r="IVG301" s="1668"/>
      <c r="IVH301" s="1668"/>
      <c r="IVI301" s="1668"/>
      <c r="IVJ301" s="1668"/>
      <c r="IVK301" s="1668"/>
      <c r="IVL301" s="1668"/>
      <c r="IVM301" s="1668"/>
      <c r="IVN301" s="1668"/>
      <c r="IVO301" s="1668"/>
      <c r="IVP301" s="1668"/>
      <c r="IVQ301" s="1668"/>
      <c r="IVR301" s="1668"/>
      <c r="IVS301" s="1668"/>
      <c r="IVT301" s="1668"/>
      <c r="IVU301" s="1668"/>
      <c r="IVV301" s="1668"/>
      <c r="IVW301" s="1668"/>
      <c r="IVX301" s="1668"/>
      <c r="IVY301" s="1668"/>
      <c r="IVZ301" s="1668"/>
      <c r="IWA301" s="1668"/>
      <c r="IWB301" s="1668"/>
      <c r="IWC301" s="1668"/>
      <c r="IWD301" s="1668"/>
      <c r="IWE301" s="1668"/>
      <c r="IWF301" s="1668"/>
      <c r="IWG301" s="1668"/>
      <c r="IWH301" s="1668"/>
      <c r="IWI301" s="1668"/>
      <c r="IWJ301" s="1668"/>
      <c r="IWK301" s="1668"/>
      <c r="IWL301" s="1668"/>
      <c r="IWM301" s="1668"/>
      <c r="IWN301" s="1668"/>
      <c r="IWO301" s="1668"/>
      <c r="IWP301" s="1668"/>
      <c r="IWQ301" s="1668"/>
      <c r="IWR301" s="1668"/>
      <c r="IWS301" s="1668"/>
      <c r="IWT301" s="1668"/>
      <c r="IWU301" s="1668"/>
      <c r="IWV301" s="1668"/>
      <c r="IWW301" s="1668"/>
      <c r="IWX301" s="1668"/>
      <c r="IWY301" s="1668"/>
      <c r="IWZ301" s="1668"/>
      <c r="IXA301" s="1668"/>
      <c r="IXB301" s="1668"/>
      <c r="IXC301" s="1668"/>
      <c r="IXD301" s="1668"/>
      <c r="IXE301" s="1668"/>
      <c r="IXF301" s="1668"/>
      <c r="IXG301" s="1668"/>
      <c r="IXH301" s="1668"/>
      <c r="IXI301" s="1668"/>
      <c r="IXJ301" s="1668"/>
      <c r="IXK301" s="1668"/>
      <c r="IXL301" s="1668"/>
      <c r="IXM301" s="1668"/>
      <c r="IXN301" s="1668"/>
      <c r="IXO301" s="1668"/>
      <c r="IXP301" s="1668"/>
      <c r="IXQ301" s="1668"/>
      <c r="IXR301" s="1668"/>
      <c r="IXS301" s="1668"/>
      <c r="IXT301" s="1668"/>
      <c r="IXU301" s="1668"/>
      <c r="IXV301" s="1668"/>
      <c r="IXW301" s="1668"/>
      <c r="IXX301" s="1668"/>
      <c r="IXY301" s="1668"/>
      <c r="IXZ301" s="1668"/>
      <c r="IYA301" s="1668"/>
      <c r="IYB301" s="1668"/>
      <c r="IYC301" s="1668"/>
      <c r="IYD301" s="1668"/>
      <c r="IYE301" s="1668"/>
      <c r="IYF301" s="1668"/>
      <c r="IYG301" s="1668"/>
      <c r="IYH301" s="1668"/>
      <c r="IYI301" s="1668"/>
      <c r="IYJ301" s="1668"/>
      <c r="IYK301" s="1668"/>
      <c r="IYL301" s="1668"/>
      <c r="IYM301" s="1668"/>
      <c r="IYN301" s="1668"/>
      <c r="IYO301" s="1668"/>
      <c r="IYP301" s="1668"/>
      <c r="IYQ301" s="1668"/>
      <c r="IYR301" s="1668"/>
      <c r="IYS301" s="1668"/>
      <c r="IYT301" s="1668"/>
      <c r="IYU301" s="1668"/>
      <c r="IYV301" s="1668"/>
      <c r="IYW301" s="1668"/>
      <c r="IYX301" s="1668"/>
      <c r="IYY301" s="1668"/>
      <c r="IYZ301" s="1668"/>
      <c r="IZA301" s="1668"/>
      <c r="IZB301" s="1668"/>
      <c r="IZC301" s="1668"/>
      <c r="IZD301" s="1668"/>
      <c r="IZE301" s="1668"/>
      <c r="IZF301" s="1668"/>
      <c r="IZG301" s="1668"/>
      <c r="IZH301" s="1668"/>
      <c r="IZI301" s="1668"/>
      <c r="IZJ301" s="1668"/>
      <c r="IZK301" s="1668"/>
      <c r="IZL301" s="1668"/>
      <c r="IZM301" s="1668"/>
      <c r="IZN301" s="1668"/>
      <c r="IZO301" s="1668"/>
      <c r="IZP301" s="1668"/>
      <c r="IZQ301" s="1668"/>
      <c r="IZR301" s="1668"/>
      <c r="IZS301" s="1668"/>
      <c r="IZT301" s="1668"/>
      <c r="IZU301" s="1668"/>
      <c r="IZV301" s="1668"/>
      <c r="IZW301" s="1668"/>
      <c r="IZX301" s="1668"/>
      <c r="IZY301" s="1668"/>
      <c r="IZZ301" s="1668"/>
      <c r="JAA301" s="1668"/>
      <c r="JAB301" s="1668"/>
      <c r="JAC301" s="1668"/>
      <c r="JAD301" s="1668"/>
      <c r="JAE301" s="1668"/>
      <c r="JAF301" s="1668"/>
      <c r="JAG301" s="1668"/>
      <c r="JAH301" s="1668"/>
      <c r="JAI301" s="1668"/>
      <c r="JAJ301" s="1668"/>
      <c r="JAK301" s="1668"/>
      <c r="JAL301" s="1668"/>
      <c r="JAM301" s="1668"/>
      <c r="JAN301" s="1668"/>
      <c r="JAO301" s="1668"/>
      <c r="JAP301" s="1668"/>
      <c r="JAQ301" s="1668"/>
      <c r="JAR301" s="1668"/>
      <c r="JAS301" s="1668"/>
      <c r="JAT301" s="1668"/>
      <c r="JAU301" s="1668"/>
      <c r="JAV301" s="1668"/>
      <c r="JAW301" s="1668"/>
      <c r="JAX301" s="1668"/>
      <c r="JAY301" s="1668"/>
      <c r="JAZ301" s="1668"/>
      <c r="JBA301" s="1668"/>
      <c r="JBB301" s="1668"/>
      <c r="JBC301" s="1668"/>
      <c r="JBD301" s="1668"/>
      <c r="JBE301" s="1668"/>
      <c r="JBF301" s="1668"/>
      <c r="JBG301" s="1668"/>
      <c r="JBH301" s="1668"/>
      <c r="JBI301" s="1668"/>
      <c r="JBJ301" s="1668"/>
      <c r="JBK301" s="1668"/>
      <c r="JBL301" s="1668"/>
      <c r="JBM301" s="1668"/>
      <c r="JBN301" s="1668"/>
      <c r="JBO301" s="1668"/>
      <c r="JBP301" s="1668"/>
      <c r="JBQ301" s="1668"/>
      <c r="JBR301" s="1668"/>
      <c r="JBS301" s="1668"/>
      <c r="JBT301" s="1668"/>
      <c r="JBU301" s="1668"/>
      <c r="JBV301" s="1668"/>
      <c r="JBW301" s="1668"/>
      <c r="JBX301" s="1668"/>
      <c r="JBY301" s="1668"/>
      <c r="JBZ301" s="1668"/>
      <c r="JCA301" s="1668"/>
      <c r="JCB301" s="1668"/>
      <c r="JCC301" s="1668"/>
      <c r="JCD301" s="1668"/>
      <c r="JCE301" s="1668"/>
      <c r="JCF301" s="1668"/>
      <c r="JCG301" s="1668"/>
      <c r="JCH301" s="1668"/>
      <c r="JCI301" s="1668"/>
      <c r="JCJ301" s="1668"/>
      <c r="JCK301" s="1668"/>
      <c r="JCL301" s="1668"/>
      <c r="JCM301" s="1668"/>
      <c r="JCN301" s="1668"/>
      <c r="JCO301" s="1668"/>
      <c r="JCP301" s="1668"/>
      <c r="JCQ301" s="1668"/>
      <c r="JCR301" s="1668"/>
      <c r="JCS301" s="1668"/>
      <c r="JCT301" s="1668"/>
      <c r="JCU301" s="1668"/>
      <c r="JCV301" s="1668"/>
      <c r="JCW301" s="1668"/>
      <c r="JCX301" s="1668"/>
      <c r="JCY301" s="1668"/>
      <c r="JCZ301" s="1668"/>
      <c r="JDA301" s="1668"/>
      <c r="JDB301" s="1668"/>
      <c r="JDC301" s="1668"/>
      <c r="JDD301" s="1668"/>
      <c r="JDE301" s="1668"/>
      <c r="JDF301" s="1668"/>
      <c r="JDG301" s="1668"/>
      <c r="JDH301" s="1668"/>
      <c r="JDI301" s="1668"/>
      <c r="JDJ301" s="1668"/>
      <c r="JDK301" s="1668"/>
      <c r="JDL301" s="1668"/>
      <c r="JDM301" s="1668"/>
      <c r="JDN301" s="1668"/>
      <c r="JDO301" s="1668"/>
      <c r="JDP301" s="1668"/>
      <c r="JDQ301" s="1668"/>
      <c r="JDR301" s="1668"/>
      <c r="JDS301" s="1668"/>
      <c r="JDT301" s="1668"/>
      <c r="JDU301" s="1668"/>
      <c r="JDV301" s="1668"/>
      <c r="JDW301" s="1668"/>
      <c r="JDX301" s="1668"/>
      <c r="JDY301" s="1668"/>
      <c r="JDZ301" s="1668"/>
      <c r="JEA301" s="1668"/>
      <c r="JEB301" s="1668"/>
      <c r="JEC301" s="1668"/>
      <c r="JED301" s="1668"/>
      <c r="JEE301" s="1668"/>
      <c r="JEF301" s="1668"/>
      <c r="JEG301" s="1668"/>
      <c r="JEH301" s="1668"/>
      <c r="JEI301" s="1668"/>
      <c r="JEJ301" s="1668"/>
      <c r="JEK301" s="1668"/>
      <c r="JEL301" s="1668"/>
      <c r="JEM301" s="1668"/>
      <c r="JEN301" s="1668"/>
      <c r="JEO301" s="1668"/>
      <c r="JEP301" s="1668"/>
      <c r="JEQ301" s="1668"/>
      <c r="JER301" s="1668"/>
      <c r="JES301" s="1668"/>
      <c r="JET301" s="1668"/>
      <c r="JEU301" s="1668"/>
      <c r="JEV301" s="1668"/>
      <c r="JEW301" s="1668"/>
      <c r="JEX301" s="1668"/>
      <c r="JEY301" s="1668"/>
      <c r="JEZ301" s="1668"/>
      <c r="JFA301" s="1668"/>
      <c r="JFB301" s="1668"/>
      <c r="JFC301" s="1668"/>
      <c r="JFD301" s="1668"/>
      <c r="JFE301" s="1668"/>
      <c r="JFF301" s="1668"/>
      <c r="JFG301" s="1668"/>
      <c r="JFH301" s="1668"/>
      <c r="JFI301" s="1668"/>
      <c r="JFJ301" s="1668"/>
      <c r="JFK301" s="1668"/>
      <c r="JFL301" s="1668"/>
      <c r="JFM301" s="1668"/>
      <c r="JFN301" s="1668"/>
      <c r="JFO301" s="1668"/>
      <c r="JFP301" s="1668"/>
      <c r="JFQ301" s="1668"/>
      <c r="JFR301" s="1668"/>
      <c r="JFS301" s="1668"/>
      <c r="JFT301" s="1668"/>
      <c r="JFU301" s="1668"/>
      <c r="JFV301" s="1668"/>
      <c r="JFW301" s="1668"/>
      <c r="JFX301" s="1668"/>
      <c r="JFY301" s="1668"/>
      <c r="JFZ301" s="1668"/>
      <c r="JGA301" s="1668"/>
      <c r="JGB301" s="1668"/>
      <c r="JGC301" s="1668"/>
      <c r="JGD301" s="1668"/>
      <c r="JGE301" s="1668"/>
      <c r="JGF301" s="1668"/>
      <c r="JGG301" s="1668"/>
      <c r="JGH301" s="1668"/>
      <c r="JGI301" s="1668"/>
      <c r="JGJ301" s="1668"/>
      <c r="JGK301" s="1668"/>
      <c r="JGL301" s="1668"/>
      <c r="JGM301" s="1668"/>
      <c r="JGN301" s="1668"/>
      <c r="JGO301" s="1668"/>
      <c r="JGP301" s="1668"/>
      <c r="JGQ301" s="1668"/>
      <c r="JGR301" s="1668"/>
      <c r="JGS301" s="1668"/>
      <c r="JGT301" s="1668"/>
      <c r="JGU301" s="1668"/>
      <c r="JGV301" s="1668"/>
      <c r="JGW301" s="1668"/>
      <c r="JGX301" s="1668"/>
      <c r="JGY301" s="1668"/>
      <c r="JGZ301" s="1668"/>
      <c r="JHA301" s="1668"/>
      <c r="JHB301" s="1668"/>
      <c r="JHC301" s="1668"/>
      <c r="JHD301" s="1668"/>
      <c r="JHE301" s="1668"/>
      <c r="JHF301" s="1668"/>
      <c r="JHG301" s="1668"/>
      <c r="JHH301" s="1668"/>
      <c r="JHI301" s="1668"/>
      <c r="JHJ301" s="1668"/>
      <c r="JHK301" s="1668"/>
      <c r="JHL301" s="1668"/>
      <c r="JHM301" s="1668"/>
      <c r="JHN301" s="1668"/>
      <c r="JHO301" s="1668"/>
      <c r="JHP301" s="1668"/>
      <c r="JHQ301" s="1668"/>
      <c r="JHR301" s="1668"/>
      <c r="JHS301" s="1668"/>
      <c r="JHT301" s="1668"/>
      <c r="JHU301" s="1668"/>
      <c r="JHV301" s="1668"/>
      <c r="JHW301" s="1668"/>
      <c r="JHX301" s="1668"/>
      <c r="JHY301" s="1668"/>
      <c r="JHZ301" s="1668"/>
      <c r="JIA301" s="1668"/>
      <c r="JIB301" s="1668"/>
      <c r="JIC301" s="1668"/>
      <c r="JID301" s="1668"/>
      <c r="JIE301" s="1668"/>
      <c r="JIF301" s="1668"/>
      <c r="JIG301" s="1668"/>
      <c r="JIH301" s="1668"/>
      <c r="JII301" s="1668"/>
      <c r="JIJ301" s="1668"/>
      <c r="JIK301" s="1668"/>
      <c r="JIL301" s="1668"/>
      <c r="JIM301" s="1668"/>
      <c r="JIN301" s="1668"/>
      <c r="JIO301" s="1668"/>
      <c r="JIP301" s="1668"/>
      <c r="JIQ301" s="1668"/>
      <c r="JIR301" s="1668"/>
      <c r="JIS301" s="1668"/>
      <c r="JIT301" s="1668"/>
      <c r="JIU301" s="1668"/>
      <c r="JIV301" s="1668"/>
      <c r="JIW301" s="1668"/>
      <c r="JIX301" s="1668"/>
      <c r="JIY301" s="1668"/>
      <c r="JIZ301" s="1668"/>
      <c r="JJA301" s="1668"/>
      <c r="JJB301" s="1668"/>
      <c r="JJC301" s="1668"/>
      <c r="JJD301" s="1668"/>
      <c r="JJE301" s="1668"/>
      <c r="JJF301" s="1668"/>
      <c r="JJG301" s="1668"/>
      <c r="JJH301" s="1668"/>
      <c r="JJI301" s="1668"/>
      <c r="JJJ301" s="1668"/>
      <c r="JJK301" s="1668"/>
      <c r="JJL301" s="1668"/>
      <c r="JJM301" s="1668"/>
      <c r="JJN301" s="1668"/>
      <c r="JJO301" s="1668"/>
      <c r="JJP301" s="1668"/>
      <c r="JJQ301" s="1668"/>
      <c r="JJR301" s="1668"/>
      <c r="JJS301" s="1668"/>
      <c r="JJT301" s="1668"/>
      <c r="JJU301" s="1668"/>
      <c r="JJV301" s="1668"/>
      <c r="JJW301" s="1668"/>
      <c r="JJX301" s="1668"/>
      <c r="JJY301" s="1668"/>
      <c r="JJZ301" s="1668"/>
      <c r="JKA301" s="1668"/>
      <c r="JKB301" s="1668"/>
      <c r="JKC301" s="1668"/>
      <c r="JKD301" s="1668"/>
      <c r="JKE301" s="1668"/>
      <c r="JKF301" s="1668"/>
      <c r="JKG301" s="1668"/>
      <c r="JKH301" s="1668"/>
      <c r="JKI301" s="1668"/>
      <c r="JKJ301" s="1668"/>
      <c r="JKK301" s="1668"/>
      <c r="JKL301" s="1668"/>
      <c r="JKM301" s="1668"/>
      <c r="JKN301" s="1668"/>
      <c r="JKO301" s="1668"/>
      <c r="JKP301" s="1668"/>
      <c r="JKQ301" s="1668"/>
      <c r="JKR301" s="1668"/>
      <c r="JKS301" s="1668"/>
      <c r="JKT301" s="1668"/>
      <c r="JKU301" s="1668"/>
      <c r="JKV301" s="1668"/>
      <c r="JKW301" s="1668"/>
      <c r="JKX301" s="1668"/>
      <c r="JKY301" s="1668"/>
      <c r="JKZ301" s="1668"/>
      <c r="JLA301" s="1668"/>
      <c r="JLB301" s="1668"/>
      <c r="JLC301" s="1668"/>
      <c r="JLD301" s="1668"/>
      <c r="JLE301" s="1668"/>
      <c r="JLF301" s="1668"/>
      <c r="JLG301" s="1668"/>
      <c r="JLH301" s="1668"/>
      <c r="JLI301" s="1668"/>
      <c r="JLJ301" s="1668"/>
      <c r="JLK301" s="1668"/>
      <c r="JLL301" s="1668"/>
      <c r="JLM301" s="1668"/>
      <c r="JLN301" s="1668"/>
      <c r="JLO301" s="1668"/>
      <c r="JLP301" s="1668"/>
      <c r="JLQ301" s="1668"/>
      <c r="JLR301" s="1668"/>
      <c r="JLS301" s="1668"/>
      <c r="JLT301" s="1668"/>
      <c r="JLU301" s="1668"/>
      <c r="JLV301" s="1668"/>
      <c r="JLW301" s="1668"/>
      <c r="JLX301" s="1668"/>
      <c r="JLY301" s="1668"/>
      <c r="JLZ301" s="1668"/>
      <c r="JMA301" s="1668"/>
      <c r="JMB301" s="1668"/>
      <c r="JMC301" s="1668"/>
      <c r="JMD301" s="1668"/>
      <c r="JME301" s="1668"/>
      <c r="JMF301" s="1668"/>
      <c r="JMG301" s="1668"/>
      <c r="JMH301" s="1668"/>
      <c r="JMI301" s="1668"/>
      <c r="JMJ301" s="1668"/>
      <c r="JMK301" s="1668"/>
      <c r="JML301" s="1668"/>
      <c r="JMM301" s="1668"/>
      <c r="JMN301" s="1668"/>
      <c r="JMO301" s="1668"/>
      <c r="JMP301" s="1668"/>
      <c r="JMQ301" s="1668"/>
      <c r="JMR301" s="1668"/>
      <c r="JMS301" s="1668"/>
      <c r="JMT301" s="1668"/>
      <c r="JMU301" s="1668"/>
      <c r="JMV301" s="1668"/>
      <c r="JMW301" s="1668"/>
      <c r="JMX301" s="1668"/>
      <c r="JMY301" s="1668"/>
      <c r="JMZ301" s="1668"/>
      <c r="JNA301" s="1668"/>
      <c r="JNB301" s="1668"/>
      <c r="JNC301" s="1668"/>
      <c r="JND301" s="1668"/>
      <c r="JNE301" s="1668"/>
      <c r="JNF301" s="1668"/>
      <c r="JNG301" s="1668"/>
      <c r="JNH301" s="1668"/>
      <c r="JNI301" s="1668"/>
      <c r="JNJ301" s="1668"/>
      <c r="JNK301" s="1668"/>
      <c r="JNL301" s="1668"/>
      <c r="JNM301" s="1668"/>
      <c r="JNN301" s="1668"/>
      <c r="JNO301" s="1668"/>
      <c r="JNP301" s="1668"/>
      <c r="JNQ301" s="1668"/>
      <c r="JNR301" s="1668"/>
      <c r="JNS301" s="1668"/>
      <c r="JNT301" s="1668"/>
      <c r="JNU301" s="1668"/>
      <c r="JNV301" s="1668"/>
      <c r="JNW301" s="1668"/>
      <c r="JNX301" s="1668"/>
      <c r="JNY301" s="1668"/>
      <c r="JNZ301" s="1668"/>
      <c r="JOA301" s="1668"/>
      <c r="JOB301" s="1668"/>
      <c r="JOC301" s="1668"/>
      <c r="JOD301" s="1668"/>
      <c r="JOE301" s="1668"/>
      <c r="JOF301" s="1668"/>
      <c r="JOG301" s="1668"/>
      <c r="JOH301" s="1668"/>
      <c r="JOI301" s="1668"/>
      <c r="JOJ301" s="1668"/>
      <c r="JOK301" s="1668"/>
      <c r="JOL301" s="1668"/>
      <c r="JOM301" s="1668"/>
      <c r="JON301" s="1668"/>
      <c r="JOO301" s="1668"/>
      <c r="JOP301" s="1668"/>
      <c r="JOQ301" s="1668"/>
      <c r="JOR301" s="1668"/>
      <c r="JOS301" s="1668"/>
      <c r="JOT301" s="1668"/>
      <c r="JOU301" s="1668"/>
      <c r="JOV301" s="1668"/>
      <c r="JOW301" s="1668"/>
      <c r="JOX301" s="1668"/>
      <c r="JOY301" s="1668"/>
      <c r="JOZ301" s="1668"/>
      <c r="JPA301" s="1668"/>
      <c r="JPB301" s="1668"/>
      <c r="JPC301" s="1668"/>
      <c r="JPD301" s="1668"/>
      <c r="JPE301" s="1668"/>
      <c r="JPF301" s="1668"/>
      <c r="JPG301" s="1668"/>
      <c r="JPH301" s="1668"/>
      <c r="JPI301" s="1668"/>
      <c r="JPJ301" s="1668"/>
      <c r="JPK301" s="1668"/>
      <c r="JPL301" s="1668"/>
      <c r="JPM301" s="1668"/>
      <c r="JPN301" s="1668"/>
      <c r="JPO301" s="1668"/>
      <c r="JPP301" s="1668"/>
      <c r="JPQ301" s="1668"/>
      <c r="JPR301" s="1668"/>
      <c r="JPS301" s="1668"/>
      <c r="JPT301" s="1668"/>
      <c r="JPU301" s="1668"/>
      <c r="JPV301" s="1668"/>
      <c r="JPW301" s="1668"/>
      <c r="JPX301" s="1668"/>
      <c r="JPY301" s="1668"/>
      <c r="JPZ301" s="1668"/>
      <c r="JQA301" s="1668"/>
      <c r="JQB301" s="1668"/>
      <c r="JQC301" s="1668"/>
      <c r="JQD301" s="1668"/>
      <c r="JQE301" s="1668"/>
      <c r="JQF301" s="1668"/>
      <c r="JQG301" s="1668"/>
      <c r="JQH301" s="1668"/>
      <c r="JQI301" s="1668"/>
      <c r="JQJ301" s="1668"/>
      <c r="JQK301" s="1668"/>
      <c r="JQL301" s="1668"/>
      <c r="JQM301" s="1668"/>
      <c r="JQN301" s="1668"/>
      <c r="JQO301" s="1668"/>
      <c r="JQP301" s="1668"/>
      <c r="JQQ301" s="1668"/>
      <c r="JQR301" s="1668"/>
      <c r="JQS301" s="1668"/>
      <c r="JQT301" s="1668"/>
      <c r="JQU301" s="1668"/>
      <c r="JQV301" s="1668"/>
      <c r="JQW301" s="1668"/>
      <c r="JQX301" s="1668"/>
      <c r="JQY301" s="1668"/>
      <c r="JQZ301" s="1668"/>
      <c r="JRA301" s="1668"/>
      <c r="JRB301" s="1668"/>
      <c r="JRC301" s="1668"/>
      <c r="JRD301" s="1668"/>
      <c r="JRE301" s="1668"/>
      <c r="JRF301" s="1668"/>
      <c r="JRG301" s="1668"/>
      <c r="JRH301" s="1668"/>
      <c r="JRI301" s="1668"/>
      <c r="JRJ301" s="1668"/>
      <c r="JRK301" s="1668"/>
      <c r="JRL301" s="1668"/>
      <c r="JRM301" s="1668"/>
      <c r="JRN301" s="1668"/>
      <c r="JRO301" s="1668"/>
      <c r="JRP301" s="1668"/>
      <c r="JRQ301" s="1668"/>
      <c r="JRR301" s="1668"/>
      <c r="JRS301" s="1668"/>
      <c r="JRT301" s="1668"/>
      <c r="JRU301" s="1668"/>
      <c r="JRV301" s="1668"/>
      <c r="JRW301" s="1668"/>
      <c r="JRX301" s="1668"/>
      <c r="JRY301" s="1668"/>
      <c r="JRZ301" s="1668"/>
      <c r="JSA301" s="1668"/>
      <c r="JSB301" s="1668"/>
      <c r="JSC301" s="1668"/>
      <c r="JSD301" s="1668"/>
      <c r="JSE301" s="1668"/>
      <c r="JSF301" s="1668"/>
      <c r="JSG301" s="1668"/>
      <c r="JSH301" s="1668"/>
      <c r="JSI301" s="1668"/>
      <c r="JSJ301" s="1668"/>
      <c r="JSK301" s="1668"/>
      <c r="JSL301" s="1668"/>
      <c r="JSM301" s="1668"/>
      <c r="JSN301" s="1668"/>
      <c r="JSO301" s="1668"/>
      <c r="JSP301" s="1668"/>
      <c r="JSQ301" s="1668"/>
      <c r="JSR301" s="1668"/>
      <c r="JSS301" s="1668"/>
      <c r="JST301" s="1668"/>
      <c r="JSU301" s="1668"/>
      <c r="JSV301" s="1668"/>
      <c r="JSW301" s="1668"/>
      <c r="JSX301" s="1668"/>
      <c r="JSY301" s="1668"/>
      <c r="JSZ301" s="1668"/>
      <c r="JTA301" s="1668"/>
      <c r="JTB301" s="1668"/>
      <c r="JTC301" s="1668"/>
      <c r="JTD301" s="1668"/>
      <c r="JTE301" s="1668"/>
      <c r="JTF301" s="1668"/>
      <c r="JTG301" s="1668"/>
      <c r="JTH301" s="1668"/>
      <c r="JTI301" s="1668"/>
      <c r="JTJ301" s="1668"/>
      <c r="JTK301" s="1668"/>
      <c r="JTL301" s="1668"/>
      <c r="JTM301" s="1668"/>
      <c r="JTN301" s="1668"/>
      <c r="JTO301" s="1668"/>
      <c r="JTP301" s="1668"/>
      <c r="JTQ301" s="1668"/>
      <c r="JTR301" s="1668"/>
      <c r="JTS301" s="1668"/>
      <c r="JTT301" s="1668"/>
      <c r="JTU301" s="1668"/>
      <c r="JTV301" s="1668"/>
      <c r="JTW301" s="1668"/>
      <c r="JTX301" s="1668"/>
      <c r="JTY301" s="1668"/>
      <c r="JTZ301" s="1668"/>
      <c r="JUA301" s="1668"/>
      <c r="JUB301" s="1668"/>
      <c r="JUC301" s="1668"/>
      <c r="JUD301" s="1668"/>
      <c r="JUE301" s="1668"/>
      <c r="JUF301" s="1668"/>
      <c r="JUG301" s="1668"/>
      <c r="JUH301" s="1668"/>
      <c r="JUI301" s="1668"/>
      <c r="JUJ301" s="1668"/>
      <c r="JUK301" s="1668"/>
      <c r="JUL301" s="1668"/>
      <c r="JUM301" s="1668"/>
      <c r="JUN301" s="1668"/>
      <c r="JUO301" s="1668"/>
      <c r="JUP301" s="1668"/>
      <c r="JUQ301" s="1668"/>
      <c r="JUR301" s="1668"/>
      <c r="JUS301" s="1668"/>
      <c r="JUT301" s="1668"/>
      <c r="JUU301" s="1668"/>
      <c r="JUV301" s="1668"/>
      <c r="JUW301" s="1668"/>
      <c r="JUX301" s="1668"/>
      <c r="JUY301" s="1668"/>
      <c r="JUZ301" s="1668"/>
      <c r="JVA301" s="1668"/>
      <c r="JVB301" s="1668"/>
      <c r="JVC301" s="1668"/>
      <c r="JVD301" s="1668"/>
      <c r="JVE301" s="1668"/>
      <c r="JVF301" s="1668"/>
      <c r="JVG301" s="1668"/>
      <c r="JVH301" s="1668"/>
      <c r="JVI301" s="1668"/>
      <c r="JVJ301" s="1668"/>
      <c r="JVK301" s="1668"/>
      <c r="JVL301" s="1668"/>
      <c r="JVM301" s="1668"/>
      <c r="JVN301" s="1668"/>
      <c r="JVO301" s="1668"/>
      <c r="JVP301" s="1668"/>
      <c r="JVQ301" s="1668"/>
      <c r="JVR301" s="1668"/>
      <c r="JVS301" s="1668"/>
      <c r="JVT301" s="1668"/>
      <c r="JVU301" s="1668"/>
      <c r="JVV301" s="1668"/>
      <c r="JVW301" s="1668"/>
      <c r="JVX301" s="1668"/>
      <c r="JVY301" s="1668"/>
      <c r="JVZ301" s="1668"/>
      <c r="JWA301" s="1668"/>
      <c r="JWB301" s="1668"/>
      <c r="JWC301" s="1668"/>
      <c r="JWD301" s="1668"/>
      <c r="JWE301" s="1668"/>
      <c r="JWF301" s="1668"/>
      <c r="JWG301" s="1668"/>
      <c r="JWH301" s="1668"/>
      <c r="JWI301" s="1668"/>
      <c r="JWJ301" s="1668"/>
      <c r="JWK301" s="1668"/>
      <c r="JWL301" s="1668"/>
      <c r="JWM301" s="1668"/>
      <c r="JWN301" s="1668"/>
      <c r="JWO301" s="1668"/>
      <c r="JWP301" s="1668"/>
      <c r="JWQ301" s="1668"/>
      <c r="JWR301" s="1668"/>
      <c r="JWS301" s="1668"/>
      <c r="JWT301" s="1668"/>
      <c r="JWU301" s="1668"/>
      <c r="JWV301" s="1668"/>
      <c r="JWW301" s="1668"/>
      <c r="JWX301" s="1668"/>
      <c r="JWY301" s="1668"/>
      <c r="JWZ301" s="1668"/>
      <c r="JXA301" s="1668"/>
      <c r="JXB301" s="1668"/>
      <c r="JXC301" s="1668"/>
      <c r="JXD301" s="1668"/>
      <c r="JXE301" s="1668"/>
      <c r="JXF301" s="1668"/>
      <c r="JXG301" s="1668"/>
      <c r="JXH301" s="1668"/>
      <c r="JXI301" s="1668"/>
      <c r="JXJ301" s="1668"/>
      <c r="JXK301" s="1668"/>
      <c r="JXL301" s="1668"/>
      <c r="JXM301" s="1668"/>
      <c r="JXN301" s="1668"/>
      <c r="JXO301" s="1668"/>
      <c r="JXP301" s="1668"/>
      <c r="JXQ301" s="1668"/>
      <c r="JXR301" s="1668"/>
      <c r="JXS301" s="1668"/>
      <c r="JXT301" s="1668"/>
      <c r="JXU301" s="1668"/>
      <c r="JXV301" s="1668"/>
      <c r="JXW301" s="1668"/>
      <c r="JXX301" s="1668"/>
      <c r="JXY301" s="1668"/>
      <c r="JXZ301" s="1668"/>
      <c r="JYA301" s="1668"/>
      <c r="JYB301" s="1668"/>
      <c r="JYC301" s="1668"/>
      <c r="JYD301" s="1668"/>
      <c r="JYE301" s="1668"/>
      <c r="JYF301" s="1668"/>
      <c r="JYG301" s="1668"/>
      <c r="JYH301" s="1668"/>
      <c r="JYI301" s="1668"/>
      <c r="JYJ301" s="1668"/>
      <c r="JYK301" s="1668"/>
      <c r="JYL301" s="1668"/>
      <c r="JYM301" s="1668"/>
      <c r="JYN301" s="1668"/>
      <c r="JYO301" s="1668"/>
      <c r="JYP301" s="1668"/>
      <c r="JYQ301" s="1668"/>
      <c r="JYR301" s="1668"/>
      <c r="JYS301" s="1668"/>
      <c r="JYT301" s="1668"/>
      <c r="JYU301" s="1668"/>
      <c r="JYV301" s="1668"/>
      <c r="JYW301" s="1668"/>
      <c r="JYX301" s="1668"/>
      <c r="JYY301" s="1668"/>
      <c r="JYZ301" s="1668"/>
      <c r="JZA301" s="1668"/>
      <c r="JZB301" s="1668"/>
      <c r="JZC301" s="1668"/>
      <c r="JZD301" s="1668"/>
      <c r="JZE301" s="1668"/>
      <c r="JZF301" s="1668"/>
      <c r="JZG301" s="1668"/>
      <c r="JZH301" s="1668"/>
      <c r="JZI301" s="1668"/>
      <c r="JZJ301" s="1668"/>
      <c r="JZK301" s="1668"/>
      <c r="JZL301" s="1668"/>
      <c r="JZM301" s="1668"/>
      <c r="JZN301" s="1668"/>
      <c r="JZO301" s="1668"/>
      <c r="JZP301" s="1668"/>
      <c r="JZQ301" s="1668"/>
      <c r="JZR301" s="1668"/>
      <c r="JZS301" s="1668"/>
      <c r="JZT301" s="1668"/>
      <c r="JZU301" s="1668"/>
      <c r="JZV301" s="1668"/>
      <c r="JZW301" s="1668"/>
      <c r="JZX301" s="1668"/>
      <c r="JZY301" s="1668"/>
      <c r="JZZ301" s="1668"/>
      <c r="KAA301" s="1668"/>
      <c r="KAB301" s="1668"/>
      <c r="KAC301" s="1668"/>
      <c r="KAD301" s="1668"/>
      <c r="KAE301" s="1668"/>
      <c r="KAF301" s="1668"/>
      <c r="KAG301" s="1668"/>
      <c r="KAH301" s="1668"/>
      <c r="KAI301" s="1668"/>
      <c r="KAJ301" s="1668"/>
      <c r="KAK301" s="1668"/>
      <c r="KAL301" s="1668"/>
      <c r="KAM301" s="1668"/>
      <c r="KAN301" s="1668"/>
      <c r="KAO301" s="1668"/>
      <c r="KAP301" s="1668"/>
      <c r="KAQ301" s="1668"/>
      <c r="KAR301" s="1668"/>
      <c r="KAS301" s="1668"/>
      <c r="KAT301" s="1668"/>
      <c r="KAU301" s="1668"/>
      <c r="KAV301" s="1668"/>
      <c r="KAW301" s="1668"/>
      <c r="KAX301" s="1668"/>
      <c r="KAY301" s="1668"/>
      <c r="KAZ301" s="1668"/>
      <c r="KBA301" s="1668"/>
      <c r="KBB301" s="1668"/>
      <c r="KBC301" s="1668"/>
      <c r="KBD301" s="1668"/>
      <c r="KBE301" s="1668"/>
      <c r="KBF301" s="1668"/>
      <c r="KBG301" s="1668"/>
      <c r="KBH301" s="1668"/>
      <c r="KBI301" s="1668"/>
      <c r="KBJ301" s="1668"/>
      <c r="KBK301" s="1668"/>
      <c r="KBL301" s="1668"/>
      <c r="KBM301" s="1668"/>
      <c r="KBN301" s="1668"/>
      <c r="KBO301" s="1668"/>
      <c r="KBP301" s="1668"/>
      <c r="KBQ301" s="1668"/>
      <c r="KBR301" s="1668"/>
      <c r="KBS301" s="1668"/>
      <c r="KBT301" s="1668"/>
      <c r="KBU301" s="1668"/>
      <c r="KBV301" s="1668"/>
      <c r="KBW301" s="1668"/>
      <c r="KBX301" s="1668"/>
      <c r="KBY301" s="1668"/>
      <c r="KBZ301" s="1668"/>
      <c r="KCA301" s="1668"/>
      <c r="KCB301" s="1668"/>
      <c r="KCC301" s="1668"/>
      <c r="KCD301" s="1668"/>
      <c r="KCE301" s="1668"/>
      <c r="KCF301" s="1668"/>
      <c r="KCG301" s="1668"/>
      <c r="KCH301" s="1668"/>
      <c r="KCI301" s="1668"/>
      <c r="KCJ301" s="1668"/>
      <c r="KCK301" s="1668"/>
      <c r="KCL301" s="1668"/>
      <c r="KCM301" s="1668"/>
      <c r="KCN301" s="1668"/>
      <c r="KCO301" s="1668"/>
      <c r="KCP301" s="1668"/>
      <c r="KCQ301" s="1668"/>
      <c r="KCR301" s="1668"/>
      <c r="KCS301" s="1668"/>
      <c r="KCT301" s="1668"/>
      <c r="KCU301" s="1668"/>
      <c r="KCV301" s="1668"/>
      <c r="KCW301" s="1668"/>
      <c r="KCX301" s="1668"/>
      <c r="KCY301" s="1668"/>
      <c r="KCZ301" s="1668"/>
      <c r="KDA301" s="1668"/>
      <c r="KDB301" s="1668"/>
      <c r="KDC301" s="1668"/>
      <c r="KDD301" s="1668"/>
      <c r="KDE301" s="1668"/>
      <c r="KDF301" s="1668"/>
      <c r="KDG301" s="1668"/>
      <c r="KDH301" s="1668"/>
      <c r="KDI301" s="1668"/>
      <c r="KDJ301" s="1668"/>
      <c r="KDK301" s="1668"/>
      <c r="KDL301" s="1668"/>
      <c r="KDM301" s="1668"/>
      <c r="KDN301" s="1668"/>
      <c r="KDO301" s="1668"/>
      <c r="KDP301" s="1668"/>
      <c r="KDQ301" s="1668"/>
      <c r="KDR301" s="1668"/>
      <c r="KDS301" s="1668"/>
      <c r="KDT301" s="1668"/>
      <c r="KDU301" s="1668"/>
      <c r="KDV301" s="1668"/>
      <c r="KDW301" s="1668"/>
      <c r="KDX301" s="1668"/>
      <c r="KDY301" s="1668"/>
      <c r="KDZ301" s="1668"/>
      <c r="KEA301" s="1668"/>
      <c r="KEB301" s="1668"/>
      <c r="KEC301" s="1668"/>
      <c r="KED301" s="1668"/>
      <c r="KEE301" s="1668"/>
      <c r="KEF301" s="1668"/>
      <c r="KEG301" s="1668"/>
      <c r="KEH301" s="1668"/>
      <c r="KEI301" s="1668"/>
      <c r="KEJ301" s="1668"/>
      <c r="KEK301" s="1668"/>
      <c r="KEL301" s="1668"/>
      <c r="KEM301" s="1668"/>
      <c r="KEN301" s="1668"/>
      <c r="KEO301" s="1668"/>
      <c r="KEP301" s="1668"/>
      <c r="KEQ301" s="1668"/>
      <c r="KER301" s="1668"/>
      <c r="KES301" s="1668"/>
      <c r="KET301" s="1668"/>
      <c r="KEU301" s="1668"/>
      <c r="KEV301" s="1668"/>
      <c r="KEW301" s="1668"/>
      <c r="KEX301" s="1668"/>
      <c r="KEY301" s="1668"/>
      <c r="KEZ301" s="1668"/>
      <c r="KFA301" s="1668"/>
      <c r="KFB301" s="1668"/>
      <c r="KFC301" s="1668"/>
      <c r="KFD301" s="1668"/>
      <c r="KFE301" s="1668"/>
      <c r="KFF301" s="1668"/>
      <c r="KFG301" s="1668"/>
      <c r="KFH301" s="1668"/>
      <c r="KFI301" s="1668"/>
      <c r="KFJ301" s="1668"/>
      <c r="KFK301" s="1668"/>
      <c r="KFL301" s="1668"/>
      <c r="KFM301" s="1668"/>
      <c r="KFN301" s="1668"/>
      <c r="KFO301" s="1668"/>
      <c r="KFP301" s="1668"/>
      <c r="KFQ301" s="1668"/>
      <c r="KFR301" s="1668"/>
      <c r="KFS301" s="1668"/>
      <c r="KFT301" s="1668"/>
      <c r="KFU301" s="1668"/>
      <c r="KFV301" s="1668"/>
      <c r="KFW301" s="1668"/>
      <c r="KFX301" s="1668"/>
      <c r="KFY301" s="1668"/>
      <c r="KFZ301" s="1668"/>
      <c r="KGA301" s="1668"/>
      <c r="KGB301" s="1668"/>
      <c r="KGC301" s="1668"/>
      <c r="KGD301" s="1668"/>
      <c r="KGE301" s="1668"/>
      <c r="KGF301" s="1668"/>
      <c r="KGG301" s="1668"/>
      <c r="KGH301" s="1668"/>
      <c r="KGI301" s="1668"/>
      <c r="KGJ301" s="1668"/>
      <c r="KGK301" s="1668"/>
      <c r="KGL301" s="1668"/>
      <c r="KGM301" s="1668"/>
      <c r="KGN301" s="1668"/>
      <c r="KGO301" s="1668"/>
      <c r="KGP301" s="1668"/>
      <c r="KGQ301" s="1668"/>
      <c r="KGR301" s="1668"/>
      <c r="KGS301" s="1668"/>
      <c r="KGT301" s="1668"/>
      <c r="KGU301" s="1668"/>
      <c r="KGV301" s="1668"/>
      <c r="KGW301" s="1668"/>
      <c r="KGX301" s="1668"/>
      <c r="KGY301" s="1668"/>
      <c r="KGZ301" s="1668"/>
      <c r="KHA301" s="1668"/>
      <c r="KHB301" s="1668"/>
      <c r="KHC301" s="1668"/>
      <c r="KHD301" s="1668"/>
      <c r="KHE301" s="1668"/>
      <c r="KHF301" s="1668"/>
      <c r="KHG301" s="1668"/>
      <c r="KHH301" s="1668"/>
      <c r="KHI301" s="1668"/>
      <c r="KHJ301" s="1668"/>
      <c r="KHK301" s="1668"/>
      <c r="KHL301" s="1668"/>
      <c r="KHM301" s="1668"/>
      <c r="KHN301" s="1668"/>
      <c r="KHO301" s="1668"/>
      <c r="KHP301" s="1668"/>
      <c r="KHQ301" s="1668"/>
      <c r="KHR301" s="1668"/>
      <c r="KHS301" s="1668"/>
      <c r="KHT301" s="1668"/>
      <c r="KHU301" s="1668"/>
      <c r="KHV301" s="1668"/>
      <c r="KHW301" s="1668"/>
      <c r="KHX301" s="1668"/>
      <c r="KHY301" s="1668"/>
      <c r="KHZ301" s="1668"/>
      <c r="KIA301" s="1668"/>
      <c r="KIB301" s="1668"/>
      <c r="KIC301" s="1668"/>
      <c r="KID301" s="1668"/>
      <c r="KIE301" s="1668"/>
      <c r="KIF301" s="1668"/>
      <c r="KIG301" s="1668"/>
      <c r="KIH301" s="1668"/>
      <c r="KII301" s="1668"/>
      <c r="KIJ301" s="1668"/>
      <c r="KIK301" s="1668"/>
      <c r="KIL301" s="1668"/>
      <c r="KIM301" s="1668"/>
      <c r="KIN301" s="1668"/>
      <c r="KIO301" s="1668"/>
      <c r="KIP301" s="1668"/>
      <c r="KIQ301" s="1668"/>
      <c r="KIR301" s="1668"/>
      <c r="KIS301" s="1668"/>
      <c r="KIT301" s="1668"/>
      <c r="KIU301" s="1668"/>
      <c r="KIV301" s="1668"/>
      <c r="KIW301" s="1668"/>
      <c r="KIX301" s="1668"/>
      <c r="KIY301" s="1668"/>
      <c r="KIZ301" s="1668"/>
      <c r="KJA301" s="1668"/>
      <c r="KJB301" s="1668"/>
      <c r="KJC301" s="1668"/>
      <c r="KJD301" s="1668"/>
      <c r="KJE301" s="1668"/>
      <c r="KJF301" s="1668"/>
      <c r="KJG301" s="1668"/>
      <c r="KJH301" s="1668"/>
      <c r="KJI301" s="1668"/>
      <c r="KJJ301" s="1668"/>
      <c r="KJK301" s="1668"/>
      <c r="KJL301" s="1668"/>
      <c r="KJM301" s="1668"/>
      <c r="KJN301" s="1668"/>
      <c r="KJO301" s="1668"/>
      <c r="KJP301" s="1668"/>
      <c r="KJQ301" s="1668"/>
      <c r="KJR301" s="1668"/>
      <c r="KJS301" s="1668"/>
      <c r="KJT301" s="1668"/>
      <c r="KJU301" s="1668"/>
      <c r="KJV301" s="1668"/>
      <c r="KJW301" s="1668"/>
      <c r="KJX301" s="1668"/>
      <c r="KJY301" s="1668"/>
      <c r="KJZ301" s="1668"/>
      <c r="KKA301" s="1668"/>
      <c r="KKB301" s="1668"/>
      <c r="KKC301" s="1668"/>
      <c r="KKD301" s="1668"/>
      <c r="KKE301" s="1668"/>
      <c r="KKF301" s="1668"/>
      <c r="KKG301" s="1668"/>
      <c r="KKH301" s="1668"/>
      <c r="KKI301" s="1668"/>
      <c r="KKJ301" s="1668"/>
      <c r="KKK301" s="1668"/>
      <c r="KKL301" s="1668"/>
      <c r="KKM301" s="1668"/>
      <c r="KKN301" s="1668"/>
      <c r="KKO301" s="1668"/>
      <c r="KKP301" s="1668"/>
      <c r="KKQ301" s="1668"/>
      <c r="KKR301" s="1668"/>
      <c r="KKS301" s="1668"/>
      <c r="KKT301" s="1668"/>
      <c r="KKU301" s="1668"/>
      <c r="KKV301" s="1668"/>
      <c r="KKW301" s="1668"/>
      <c r="KKX301" s="1668"/>
      <c r="KKY301" s="1668"/>
      <c r="KKZ301" s="1668"/>
      <c r="KLA301" s="1668"/>
      <c r="KLB301" s="1668"/>
      <c r="KLC301" s="1668"/>
      <c r="KLD301" s="1668"/>
      <c r="KLE301" s="1668"/>
      <c r="KLF301" s="1668"/>
      <c r="KLG301" s="1668"/>
      <c r="KLH301" s="1668"/>
      <c r="KLI301" s="1668"/>
      <c r="KLJ301" s="1668"/>
      <c r="KLK301" s="1668"/>
      <c r="KLL301" s="1668"/>
      <c r="KLM301" s="1668"/>
      <c r="KLN301" s="1668"/>
      <c r="KLO301" s="1668"/>
      <c r="KLP301" s="1668"/>
      <c r="KLQ301" s="1668"/>
      <c r="KLR301" s="1668"/>
      <c r="KLS301" s="1668"/>
      <c r="KLT301" s="1668"/>
      <c r="KLU301" s="1668"/>
      <c r="KLV301" s="1668"/>
      <c r="KLW301" s="1668"/>
      <c r="KLX301" s="1668"/>
      <c r="KLY301" s="1668"/>
      <c r="KLZ301" s="1668"/>
      <c r="KMA301" s="1668"/>
      <c r="KMB301" s="1668"/>
      <c r="KMC301" s="1668"/>
      <c r="KMD301" s="1668"/>
      <c r="KME301" s="1668"/>
      <c r="KMF301" s="1668"/>
      <c r="KMG301" s="1668"/>
      <c r="KMH301" s="1668"/>
      <c r="KMI301" s="1668"/>
      <c r="KMJ301" s="1668"/>
      <c r="KMK301" s="1668"/>
      <c r="KML301" s="1668"/>
      <c r="KMM301" s="1668"/>
      <c r="KMN301" s="1668"/>
      <c r="KMO301" s="1668"/>
      <c r="KMP301" s="1668"/>
      <c r="KMQ301" s="1668"/>
      <c r="KMR301" s="1668"/>
      <c r="KMS301" s="1668"/>
      <c r="KMT301" s="1668"/>
      <c r="KMU301" s="1668"/>
      <c r="KMV301" s="1668"/>
      <c r="KMW301" s="1668"/>
      <c r="KMX301" s="1668"/>
      <c r="KMY301" s="1668"/>
      <c r="KMZ301" s="1668"/>
      <c r="KNA301" s="1668"/>
      <c r="KNB301" s="1668"/>
      <c r="KNC301" s="1668"/>
      <c r="KND301" s="1668"/>
      <c r="KNE301" s="1668"/>
      <c r="KNF301" s="1668"/>
      <c r="KNG301" s="1668"/>
      <c r="KNH301" s="1668"/>
      <c r="KNI301" s="1668"/>
      <c r="KNJ301" s="1668"/>
      <c r="KNK301" s="1668"/>
      <c r="KNL301" s="1668"/>
      <c r="KNM301" s="1668"/>
      <c r="KNN301" s="1668"/>
      <c r="KNO301" s="1668"/>
      <c r="KNP301" s="1668"/>
      <c r="KNQ301" s="1668"/>
      <c r="KNR301" s="1668"/>
      <c r="KNS301" s="1668"/>
      <c r="KNT301" s="1668"/>
      <c r="KNU301" s="1668"/>
      <c r="KNV301" s="1668"/>
      <c r="KNW301" s="1668"/>
      <c r="KNX301" s="1668"/>
      <c r="KNY301" s="1668"/>
      <c r="KNZ301" s="1668"/>
      <c r="KOA301" s="1668"/>
      <c r="KOB301" s="1668"/>
      <c r="KOC301" s="1668"/>
      <c r="KOD301" s="1668"/>
      <c r="KOE301" s="1668"/>
      <c r="KOF301" s="1668"/>
      <c r="KOG301" s="1668"/>
      <c r="KOH301" s="1668"/>
      <c r="KOI301" s="1668"/>
      <c r="KOJ301" s="1668"/>
      <c r="KOK301" s="1668"/>
      <c r="KOL301" s="1668"/>
      <c r="KOM301" s="1668"/>
      <c r="KON301" s="1668"/>
      <c r="KOO301" s="1668"/>
      <c r="KOP301" s="1668"/>
      <c r="KOQ301" s="1668"/>
      <c r="KOR301" s="1668"/>
      <c r="KOS301" s="1668"/>
      <c r="KOT301" s="1668"/>
      <c r="KOU301" s="1668"/>
      <c r="KOV301" s="1668"/>
      <c r="KOW301" s="1668"/>
      <c r="KOX301" s="1668"/>
      <c r="KOY301" s="1668"/>
      <c r="KOZ301" s="1668"/>
      <c r="KPA301" s="1668"/>
      <c r="KPB301" s="1668"/>
      <c r="KPC301" s="1668"/>
      <c r="KPD301" s="1668"/>
      <c r="KPE301" s="1668"/>
      <c r="KPF301" s="1668"/>
      <c r="KPG301" s="1668"/>
      <c r="KPH301" s="1668"/>
      <c r="KPI301" s="1668"/>
      <c r="KPJ301" s="1668"/>
      <c r="KPK301" s="1668"/>
      <c r="KPL301" s="1668"/>
      <c r="KPM301" s="1668"/>
      <c r="KPN301" s="1668"/>
      <c r="KPO301" s="1668"/>
      <c r="KPP301" s="1668"/>
      <c r="KPQ301" s="1668"/>
      <c r="KPR301" s="1668"/>
      <c r="KPS301" s="1668"/>
      <c r="KPT301" s="1668"/>
      <c r="KPU301" s="1668"/>
      <c r="KPV301" s="1668"/>
      <c r="KPW301" s="1668"/>
      <c r="KPX301" s="1668"/>
      <c r="KPY301" s="1668"/>
      <c r="KPZ301" s="1668"/>
      <c r="KQA301" s="1668"/>
      <c r="KQB301" s="1668"/>
      <c r="KQC301" s="1668"/>
      <c r="KQD301" s="1668"/>
      <c r="KQE301" s="1668"/>
      <c r="KQF301" s="1668"/>
      <c r="KQG301" s="1668"/>
      <c r="KQH301" s="1668"/>
      <c r="KQI301" s="1668"/>
      <c r="KQJ301" s="1668"/>
      <c r="KQK301" s="1668"/>
      <c r="KQL301" s="1668"/>
      <c r="KQM301" s="1668"/>
      <c r="KQN301" s="1668"/>
      <c r="KQO301" s="1668"/>
      <c r="KQP301" s="1668"/>
      <c r="KQQ301" s="1668"/>
      <c r="KQR301" s="1668"/>
      <c r="KQS301" s="1668"/>
      <c r="KQT301" s="1668"/>
      <c r="KQU301" s="1668"/>
      <c r="KQV301" s="1668"/>
      <c r="KQW301" s="1668"/>
      <c r="KQX301" s="1668"/>
      <c r="KQY301" s="1668"/>
      <c r="KQZ301" s="1668"/>
      <c r="KRA301" s="1668"/>
      <c r="KRB301" s="1668"/>
      <c r="KRC301" s="1668"/>
      <c r="KRD301" s="1668"/>
      <c r="KRE301" s="1668"/>
      <c r="KRF301" s="1668"/>
      <c r="KRG301" s="1668"/>
      <c r="KRH301" s="1668"/>
      <c r="KRI301" s="1668"/>
      <c r="KRJ301" s="1668"/>
      <c r="KRK301" s="1668"/>
      <c r="KRL301" s="1668"/>
      <c r="KRM301" s="1668"/>
      <c r="KRN301" s="1668"/>
      <c r="KRO301" s="1668"/>
      <c r="KRP301" s="1668"/>
      <c r="KRQ301" s="1668"/>
      <c r="KRR301" s="1668"/>
      <c r="KRS301" s="1668"/>
      <c r="KRT301" s="1668"/>
      <c r="KRU301" s="1668"/>
      <c r="KRV301" s="1668"/>
      <c r="KRW301" s="1668"/>
      <c r="KRX301" s="1668"/>
      <c r="KRY301" s="1668"/>
      <c r="KRZ301" s="1668"/>
      <c r="KSA301" s="1668"/>
      <c r="KSB301" s="1668"/>
      <c r="KSC301" s="1668"/>
      <c r="KSD301" s="1668"/>
      <c r="KSE301" s="1668"/>
      <c r="KSF301" s="1668"/>
      <c r="KSG301" s="1668"/>
      <c r="KSH301" s="1668"/>
      <c r="KSI301" s="1668"/>
      <c r="KSJ301" s="1668"/>
      <c r="KSK301" s="1668"/>
      <c r="KSL301" s="1668"/>
      <c r="KSM301" s="1668"/>
      <c r="KSN301" s="1668"/>
      <c r="KSO301" s="1668"/>
      <c r="KSP301" s="1668"/>
      <c r="KSQ301" s="1668"/>
      <c r="KSR301" s="1668"/>
      <c r="KSS301" s="1668"/>
      <c r="KST301" s="1668"/>
      <c r="KSU301" s="1668"/>
      <c r="KSV301" s="1668"/>
      <c r="KSW301" s="1668"/>
      <c r="KSX301" s="1668"/>
      <c r="KSY301" s="1668"/>
      <c r="KSZ301" s="1668"/>
      <c r="KTA301" s="1668"/>
      <c r="KTB301" s="1668"/>
      <c r="KTC301" s="1668"/>
      <c r="KTD301" s="1668"/>
      <c r="KTE301" s="1668"/>
      <c r="KTF301" s="1668"/>
      <c r="KTG301" s="1668"/>
      <c r="KTH301" s="1668"/>
      <c r="KTI301" s="1668"/>
      <c r="KTJ301" s="1668"/>
      <c r="KTK301" s="1668"/>
      <c r="KTL301" s="1668"/>
      <c r="KTM301" s="1668"/>
      <c r="KTN301" s="1668"/>
      <c r="KTO301" s="1668"/>
      <c r="KTP301" s="1668"/>
      <c r="KTQ301" s="1668"/>
      <c r="KTR301" s="1668"/>
      <c r="KTS301" s="1668"/>
      <c r="KTT301" s="1668"/>
      <c r="KTU301" s="1668"/>
      <c r="KTV301" s="1668"/>
      <c r="KTW301" s="1668"/>
      <c r="KTX301" s="1668"/>
      <c r="KTY301" s="1668"/>
      <c r="KTZ301" s="1668"/>
      <c r="KUA301" s="1668"/>
      <c r="KUB301" s="1668"/>
      <c r="KUC301" s="1668"/>
      <c r="KUD301" s="1668"/>
      <c r="KUE301" s="1668"/>
      <c r="KUF301" s="1668"/>
      <c r="KUG301" s="1668"/>
      <c r="KUH301" s="1668"/>
      <c r="KUI301" s="1668"/>
      <c r="KUJ301" s="1668"/>
      <c r="KUK301" s="1668"/>
      <c r="KUL301" s="1668"/>
      <c r="KUM301" s="1668"/>
      <c r="KUN301" s="1668"/>
      <c r="KUO301" s="1668"/>
      <c r="KUP301" s="1668"/>
      <c r="KUQ301" s="1668"/>
      <c r="KUR301" s="1668"/>
      <c r="KUS301" s="1668"/>
      <c r="KUT301" s="1668"/>
      <c r="KUU301" s="1668"/>
      <c r="KUV301" s="1668"/>
      <c r="KUW301" s="1668"/>
      <c r="KUX301" s="1668"/>
      <c r="KUY301" s="1668"/>
      <c r="KUZ301" s="1668"/>
      <c r="KVA301" s="1668"/>
      <c r="KVB301" s="1668"/>
      <c r="KVC301" s="1668"/>
      <c r="KVD301" s="1668"/>
      <c r="KVE301" s="1668"/>
      <c r="KVF301" s="1668"/>
      <c r="KVG301" s="1668"/>
      <c r="KVH301" s="1668"/>
      <c r="KVI301" s="1668"/>
      <c r="KVJ301" s="1668"/>
      <c r="KVK301" s="1668"/>
      <c r="KVL301" s="1668"/>
      <c r="KVM301" s="1668"/>
      <c r="KVN301" s="1668"/>
      <c r="KVO301" s="1668"/>
      <c r="KVP301" s="1668"/>
      <c r="KVQ301" s="1668"/>
      <c r="KVR301" s="1668"/>
      <c r="KVS301" s="1668"/>
      <c r="KVT301" s="1668"/>
      <c r="KVU301" s="1668"/>
      <c r="KVV301" s="1668"/>
      <c r="KVW301" s="1668"/>
      <c r="KVX301" s="1668"/>
      <c r="KVY301" s="1668"/>
      <c r="KVZ301" s="1668"/>
      <c r="KWA301" s="1668"/>
      <c r="KWB301" s="1668"/>
      <c r="KWC301" s="1668"/>
      <c r="KWD301" s="1668"/>
      <c r="KWE301" s="1668"/>
      <c r="KWF301" s="1668"/>
      <c r="KWG301" s="1668"/>
      <c r="KWH301" s="1668"/>
      <c r="KWI301" s="1668"/>
      <c r="KWJ301" s="1668"/>
      <c r="KWK301" s="1668"/>
      <c r="KWL301" s="1668"/>
      <c r="KWM301" s="1668"/>
      <c r="KWN301" s="1668"/>
      <c r="KWO301" s="1668"/>
      <c r="KWP301" s="1668"/>
      <c r="KWQ301" s="1668"/>
      <c r="KWR301" s="1668"/>
      <c r="KWS301" s="1668"/>
      <c r="KWT301" s="1668"/>
      <c r="KWU301" s="1668"/>
      <c r="KWV301" s="1668"/>
      <c r="KWW301" s="1668"/>
      <c r="KWX301" s="1668"/>
      <c r="KWY301" s="1668"/>
      <c r="KWZ301" s="1668"/>
      <c r="KXA301" s="1668"/>
      <c r="KXB301" s="1668"/>
      <c r="KXC301" s="1668"/>
      <c r="KXD301" s="1668"/>
      <c r="KXE301" s="1668"/>
      <c r="KXF301" s="1668"/>
      <c r="KXG301" s="1668"/>
      <c r="KXH301" s="1668"/>
      <c r="KXI301" s="1668"/>
      <c r="KXJ301" s="1668"/>
      <c r="KXK301" s="1668"/>
      <c r="KXL301" s="1668"/>
      <c r="KXM301" s="1668"/>
      <c r="KXN301" s="1668"/>
      <c r="KXO301" s="1668"/>
      <c r="KXP301" s="1668"/>
      <c r="KXQ301" s="1668"/>
      <c r="KXR301" s="1668"/>
      <c r="KXS301" s="1668"/>
      <c r="KXT301" s="1668"/>
      <c r="KXU301" s="1668"/>
      <c r="KXV301" s="1668"/>
      <c r="KXW301" s="1668"/>
      <c r="KXX301" s="1668"/>
      <c r="KXY301" s="1668"/>
      <c r="KXZ301" s="1668"/>
      <c r="KYA301" s="1668"/>
      <c r="KYB301" s="1668"/>
      <c r="KYC301" s="1668"/>
      <c r="KYD301" s="1668"/>
      <c r="KYE301" s="1668"/>
      <c r="KYF301" s="1668"/>
      <c r="KYG301" s="1668"/>
      <c r="KYH301" s="1668"/>
      <c r="KYI301" s="1668"/>
      <c r="KYJ301" s="1668"/>
      <c r="KYK301" s="1668"/>
      <c r="KYL301" s="1668"/>
      <c r="KYM301" s="1668"/>
      <c r="KYN301" s="1668"/>
      <c r="KYO301" s="1668"/>
      <c r="KYP301" s="1668"/>
      <c r="KYQ301" s="1668"/>
      <c r="KYR301" s="1668"/>
      <c r="KYS301" s="1668"/>
      <c r="KYT301" s="1668"/>
      <c r="KYU301" s="1668"/>
      <c r="KYV301" s="1668"/>
      <c r="KYW301" s="1668"/>
      <c r="KYX301" s="1668"/>
      <c r="KYY301" s="1668"/>
      <c r="KYZ301" s="1668"/>
      <c r="KZA301" s="1668"/>
      <c r="KZB301" s="1668"/>
      <c r="KZC301" s="1668"/>
      <c r="KZD301" s="1668"/>
      <c r="KZE301" s="1668"/>
      <c r="KZF301" s="1668"/>
      <c r="KZG301" s="1668"/>
      <c r="KZH301" s="1668"/>
      <c r="KZI301" s="1668"/>
      <c r="KZJ301" s="1668"/>
      <c r="KZK301" s="1668"/>
      <c r="KZL301" s="1668"/>
      <c r="KZM301" s="1668"/>
      <c r="KZN301" s="1668"/>
      <c r="KZO301" s="1668"/>
      <c r="KZP301" s="1668"/>
      <c r="KZQ301" s="1668"/>
      <c r="KZR301" s="1668"/>
      <c r="KZS301" s="1668"/>
      <c r="KZT301" s="1668"/>
      <c r="KZU301" s="1668"/>
      <c r="KZV301" s="1668"/>
      <c r="KZW301" s="1668"/>
      <c r="KZX301" s="1668"/>
      <c r="KZY301" s="1668"/>
      <c r="KZZ301" s="1668"/>
      <c r="LAA301" s="1668"/>
      <c r="LAB301" s="1668"/>
      <c r="LAC301" s="1668"/>
      <c r="LAD301" s="1668"/>
      <c r="LAE301" s="1668"/>
      <c r="LAF301" s="1668"/>
      <c r="LAG301" s="1668"/>
      <c r="LAH301" s="1668"/>
      <c r="LAI301" s="1668"/>
      <c r="LAJ301" s="1668"/>
      <c r="LAK301" s="1668"/>
      <c r="LAL301" s="1668"/>
      <c r="LAM301" s="1668"/>
      <c r="LAN301" s="1668"/>
      <c r="LAO301" s="1668"/>
      <c r="LAP301" s="1668"/>
      <c r="LAQ301" s="1668"/>
      <c r="LAR301" s="1668"/>
      <c r="LAS301" s="1668"/>
      <c r="LAT301" s="1668"/>
      <c r="LAU301" s="1668"/>
      <c r="LAV301" s="1668"/>
      <c r="LAW301" s="1668"/>
      <c r="LAX301" s="1668"/>
      <c r="LAY301" s="1668"/>
      <c r="LAZ301" s="1668"/>
      <c r="LBA301" s="1668"/>
      <c r="LBB301" s="1668"/>
      <c r="LBC301" s="1668"/>
      <c r="LBD301" s="1668"/>
      <c r="LBE301" s="1668"/>
      <c r="LBF301" s="1668"/>
      <c r="LBG301" s="1668"/>
      <c r="LBH301" s="1668"/>
      <c r="LBI301" s="1668"/>
      <c r="LBJ301" s="1668"/>
      <c r="LBK301" s="1668"/>
      <c r="LBL301" s="1668"/>
      <c r="LBM301" s="1668"/>
      <c r="LBN301" s="1668"/>
      <c r="LBO301" s="1668"/>
      <c r="LBP301" s="1668"/>
      <c r="LBQ301" s="1668"/>
      <c r="LBR301" s="1668"/>
      <c r="LBS301" s="1668"/>
      <c r="LBT301" s="1668"/>
      <c r="LBU301" s="1668"/>
      <c r="LBV301" s="1668"/>
      <c r="LBW301" s="1668"/>
      <c r="LBX301" s="1668"/>
      <c r="LBY301" s="1668"/>
      <c r="LBZ301" s="1668"/>
      <c r="LCA301" s="1668"/>
      <c r="LCB301" s="1668"/>
      <c r="LCC301" s="1668"/>
      <c r="LCD301" s="1668"/>
      <c r="LCE301" s="1668"/>
      <c r="LCF301" s="1668"/>
      <c r="LCG301" s="1668"/>
      <c r="LCH301" s="1668"/>
      <c r="LCI301" s="1668"/>
      <c r="LCJ301" s="1668"/>
      <c r="LCK301" s="1668"/>
      <c r="LCL301" s="1668"/>
      <c r="LCM301" s="1668"/>
      <c r="LCN301" s="1668"/>
      <c r="LCO301" s="1668"/>
      <c r="LCP301" s="1668"/>
      <c r="LCQ301" s="1668"/>
      <c r="LCR301" s="1668"/>
      <c r="LCS301" s="1668"/>
      <c r="LCT301" s="1668"/>
      <c r="LCU301" s="1668"/>
      <c r="LCV301" s="1668"/>
      <c r="LCW301" s="1668"/>
      <c r="LCX301" s="1668"/>
      <c r="LCY301" s="1668"/>
      <c r="LCZ301" s="1668"/>
      <c r="LDA301" s="1668"/>
      <c r="LDB301" s="1668"/>
      <c r="LDC301" s="1668"/>
      <c r="LDD301" s="1668"/>
      <c r="LDE301" s="1668"/>
      <c r="LDF301" s="1668"/>
      <c r="LDG301" s="1668"/>
      <c r="LDH301" s="1668"/>
      <c r="LDI301" s="1668"/>
      <c r="LDJ301" s="1668"/>
      <c r="LDK301" s="1668"/>
      <c r="LDL301" s="1668"/>
      <c r="LDM301" s="1668"/>
      <c r="LDN301" s="1668"/>
      <c r="LDO301" s="1668"/>
      <c r="LDP301" s="1668"/>
      <c r="LDQ301" s="1668"/>
      <c r="LDR301" s="1668"/>
      <c r="LDS301" s="1668"/>
      <c r="LDT301" s="1668"/>
      <c r="LDU301" s="1668"/>
      <c r="LDV301" s="1668"/>
      <c r="LDW301" s="1668"/>
      <c r="LDX301" s="1668"/>
      <c r="LDY301" s="1668"/>
      <c r="LDZ301" s="1668"/>
      <c r="LEA301" s="1668"/>
      <c r="LEB301" s="1668"/>
      <c r="LEC301" s="1668"/>
      <c r="LED301" s="1668"/>
      <c r="LEE301" s="1668"/>
      <c r="LEF301" s="1668"/>
      <c r="LEG301" s="1668"/>
      <c r="LEH301" s="1668"/>
      <c r="LEI301" s="1668"/>
      <c r="LEJ301" s="1668"/>
      <c r="LEK301" s="1668"/>
      <c r="LEL301" s="1668"/>
      <c r="LEM301" s="1668"/>
      <c r="LEN301" s="1668"/>
      <c r="LEO301" s="1668"/>
      <c r="LEP301" s="1668"/>
      <c r="LEQ301" s="1668"/>
      <c r="LER301" s="1668"/>
      <c r="LES301" s="1668"/>
      <c r="LET301" s="1668"/>
      <c r="LEU301" s="1668"/>
      <c r="LEV301" s="1668"/>
      <c r="LEW301" s="1668"/>
      <c r="LEX301" s="1668"/>
      <c r="LEY301" s="1668"/>
      <c r="LEZ301" s="1668"/>
      <c r="LFA301" s="1668"/>
      <c r="LFB301" s="1668"/>
      <c r="LFC301" s="1668"/>
      <c r="LFD301" s="1668"/>
      <c r="LFE301" s="1668"/>
      <c r="LFF301" s="1668"/>
      <c r="LFG301" s="1668"/>
      <c r="LFH301" s="1668"/>
      <c r="LFI301" s="1668"/>
      <c r="LFJ301" s="1668"/>
      <c r="LFK301" s="1668"/>
      <c r="LFL301" s="1668"/>
      <c r="LFM301" s="1668"/>
      <c r="LFN301" s="1668"/>
      <c r="LFO301" s="1668"/>
      <c r="LFP301" s="1668"/>
      <c r="LFQ301" s="1668"/>
      <c r="LFR301" s="1668"/>
      <c r="LFS301" s="1668"/>
      <c r="LFT301" s="1668"/>
      <c r="LFU301" s="1668"/>
      <c r="LFV301" s="1668"/>
      <c r="LFW301" s="1668"/>
      <c r="LFX301" s="1668"/>
      <c r="LFY301" s="1668"/>
      <c r="LFZ301" s="1668"/>
      <c r="LGA301" s="1668"/>
      <c r="LGB301" s="1668"/>
      <c r="LGC301" s="1668"/>
      <c r="LGD301" s="1668"/>
      <c r="LGE301" s="1668"/>
      <c r="LGF301" s="1668"/>
      <c r="LGG301" s="1668"/>
      <c r="LGH301" s="1668"/>
      <c r="LGI301" s="1668"/>
      <c r="LGJ301" s="1668"/>
      <c r="LGK301" s="1668"/>
      <c r="LGL301" s="1668"/>
      <c r="LGM301" s="1668"/>
      <c r="LGN301" s="1668"/>
      <c r="LGO301" s="1668"/>
      <c r="LGP301" s="1668"/>
      <c r="LGQ301" s="1668"/>
      <c r="LGR301" s="1668"/>
      <c r="LGS301" s="1668"/>
      <c r="LGT301" s="1668"/>
      <c r="LGU301" s="1668"/>
      <c r="LGV301" s="1668"/>
      <c r="LGW301" s="1668"/>
      <c r="LGX301" s="1668"/>
      <c r="LGY301" s="1668"/>
      <c r="LGZ301" s="1668"/>
      <c r="LHA301" s="1668"/>
      <c r="LHB301" s="1668"/>
      <c r="LHC301" s="1668"/>
      <c r="LHD301" s="1668"/>
      <c r="LHE301" s="1668"/>
      <c r="LHF301" s="1668"/>
      <c r="LHG301" s="1668"/>
      <c r="LHH301" s="1668"/>
      <c r="LHI301" s="1668"/>
      <c r="LHJ301" s="1668"/>
      <c r="LHK301" s="1668"/>
      <c r="LHL301" s="1668"/>
      <c r="LHM301" s="1668"/>
      <c r="LHN301" s="1668"/>
      <c r="LHO301" s="1668"/>
      <c r="LHP301" s="1668"/>
      <c r="LHQ301" s="1668"/>
      <c r="LHR301" s="1668"/>
      <c r="LHS301" s="1668"/>
      <c r="LHT301" s="1668"/>
      <c r="LHU301" s="1668"/>
      <c r="LHV301" s="1668"/>
      <c r="LHW301" s="1668"/>
      <c r="LHX301" s="1668"/>
      <c r="LHY301" s="1668"/>
      <c r="LHZ301" s="1668"/>
      <c r="LIA301" s="1668"/>
      <c r="LIB301" s="1668"/>
      <c r="LIC301" s="1668"/>
      <c r="LID301" s="1668"/>
      <c r="LIE301" s="1668"/>
      <c r="LIF301" s="1668"/>
      <c r="LIG301" s="1668"/>
      <c r="LIH301" s="1668"/>
      <c r="LII301" s="1668"/>
      <c r="LIJ301" s="1668"/>
      <c r="LIK301" s="1668"/>
      <c r="LIL301" s="1668"/>
      <c r="LIM301" s="1668"/>
      <c r="LIN301" s="1668"/>
      <c r="LIO301" s="1668"/>
      <c r="LIP301" s="1668"/>
      <c r="LIQ301" s="1668"/>
      <c r="LIR301" s="1668"/>
      <c r="LIS301" s="1668"/>
      <c r="LIT301" s="1668"/>
      <c r="LIU301" s="1668"/>
      <c r="LIV301" s="1668"/>
      <c r="LIW301" s="1668"/>
      <c r="LIX301" s="1668"/>
      <c r="LIY301" s="1668"/>
      <c r="LIZ301" s="1668"/>
      <c r="LJA301" s="1668"/>
      <c r="LJB301" s="1668"/>
      <c r="LJC301" s="1668"/>
      <c r="LJD301" s="1668"/>
      <c r="LJE301" s="1668"/>
      <c r="LJF301" s="1668"/>
      <c r="LJG301" s="1668"/>
      <c r="LJH301" s="1668"/>
      <c r="LJI301" s="1668"/>
      <c r="LJJ301" s="1668"/>
      <c r="LJK301" s="1668"/>
      <c r="LJL301" s="1668"/>
      <c r="LJM301" s="1668"/>
      <c r="LJN301" s="1668"/>
      <c r="LJO301" s="1668"/>
      <c r="LJP301" s="1668"/>
      <c r="LJQ301" s="1668"/>
      <c r="LJR301" s="1668"/>
      <c r="LJS301" s="1668"/>
      <c r="LJT301" s="1668"/>
      <c r="LJU301" s="1668"/>
      <c r="LJV301" s="1668"/>
      <c r="LJW301" s="1668"/>
      <c r="LJX301" s="1668"/>
      <c r="LJY301" s="1668"/>
      <c r="LJZ301" s="1668"/>
      <c r="LKA301" s="1668"/>
      <c r="LKB301" s="1668"/>
      <c r="LKC301" s="1668"/>
      <c r="LKD301" s="1668"/>
      <c r="LKE301" s="1668"/>
      <c r="LKF301" s="1668"/>
      <c r="LKG301" s="1668"/>
      <c r="LKH301" s="1668"/>
      <c r="LKI301" s="1668"/>
      <c r="LKJ301" s="1668"/>
      <c r="LKK301" s="1668"/>
      <c r="LKL301" s="1668"/>
      <c r="LKM301" s="1668"/>
      <c r="LKN301" s="1668"/>
      <c r="LKO301" s="1668"/>
      <c r="LKP301" s="1668"/>
      <c r="LKQ301" s="1668"/>
      <c r="LKR301" s="1668"/>
      <c r="LKS301" s="1668"/>
      <c r="LKT301" s="1668"/>
      <c r="LKU301" s="1668"/>
      <c r="LKV301" s="1668"/>
      <c r="LKW301" s="1668"/>
      <c r="LKX301" s="1668"/>
      <c r="LKY301" s="1668"/>
      <c r="LKZ301" s="1668"/>
      <c r="LLA301" s="1668"/>
      <c r="LLB301" s="1668"/>
      <c r="LLC301" s="1668"/>
      <c r="LLD301" s="1668"/>
      <c r="LLE301" s="1668"/>
      <c r="LLF301" s="1668"/>
      <c r="LLG301" s="1668"/>
      <c r="LLH301" s="1668"/>
      <c r="LLI301" s="1668"/>
      <c r="LLJ301" s="1668"/>
      <c r="LLK301" s="1668"/>
      <c r="LLL301" s="1668"/>
      <c r="LLM301" s="1668"/>
      <c r="LLN301" s="1668"/>
      <c r="LLO301" s="1668"/>
      <c r="LLP301" s="1668"/>
      <c r="LLQ301" s="1668"/>
      <c r="LLR301" s="1668"/>
      <c r="LLS301" s="1668"/>
      <c r="LLT301" s="1668"/>
      <c r="LLU301" s="1668"/>
      <c r="LLV301" s="1668"/>
      <c r="LLW301" s="1668"/>
      <c r="LLX301" s="1668"/>
      <c r="LLY301" s="1668"/>
      <c r="LLZ301" s="1668"/>
      <c r="LMA301" s="1668"/>
      <c r="LMB301" s="1668"/>
      <c r="LMC301" s="1668"/>
      <c r="LMD301" s="1668"/>
      <c r="LME301" s="1668"/>
      <c r="LMF301" s="1668"/>
      <c r="LMG301" s="1668"/>
      <c r="LMH301" s="1668"/>
      <c r="LMI301" s="1668"/>
      <c r="LMJ301" s="1668"/>
      <c r="LMK301" s="1668"/>
      <c r="LML301" s="1668"/>
      <c r="LMM301" s="1668"/>
      <c r="LMN301" s="1668"/>
      <c r="LMO301" s="1668"/>
      <c r="LMP301" s="1668"/>
      <c r="LMQ301" s="1668"/>
      <c r="LMR301" s="1668"/>
      <c r="LMS301" s="1668"/>
      <c r="LMT301" s="1668"/>
      <c r="LMU301" s="1668"/>
      <c r="LMV301" s="1668"/>
      <c r="LMW301" s="1668"/>
      <c r="LMX301" s="1668"/>
      <c r="LMY301" s="1668"/>
      <c r="LMZ301" s="1668"/>
      <c r="LNA301" s="1668"/>
      <c r="LNB301" s="1668"/>
      <c r="LNC301" s="1668"/>
      <c r="LND301" s="1668"/>
      <c r="LNE301" s="1668"/>
      <c r="LNF301" s="1668"/>
      <c r="LNG301" s="1668"/>
      <c r="LNH301" s="1668"/>
      <c r="LNI301" s="1668"/>
      <c r="LNJ301" s="1668"/>
      <c r="LNK301" s="1668"/>
      <c r="LNL301" s="1668"/>
      <c r="LNM301" s="1668"/>
      <c r="LNN301" s="1668"/>
      <c r="LNO301" s="1668"/>
      <c r="LNP301" s="1668"/>
      <c r="LNQ301" s="1668"/>
      <c r="LNR301" s="1668"/>
      <c r="LNS301" s="1668"/>
      <c r="LNT301" s="1668"/>
      <c r="LNU301" s="1668"/>
      <c r="LNV301" s="1668"/>
      <c r="LNW301" s="1668"/>
      <c r="LNX301" s="1668"/>
      <c r="LNY301" s="1668"/>
      <c r="LNZ301" s="1668"/>
      <c r="LOA301" s="1668"/>
      <c r="LOB301" s="1668"/>
      <c r="LOC301" s="1668"/>
      <c r="LOD301" s="1668"/>
      <c r="LOE301" s="1668"/>
      <c r="LOF301" s="1668"/>
      <c r="LOG301" s="1668"/>
      <c r="LOH301" s="1668"/>
      <c r="LOI301" s="1668"/>
      <c r="LOJ301" s="1668"/>
      <c r="LOK301" s="1668"/>
      <c r="LOL301" s="1668"/>
      <c r="LOM301" s="1668"/>
      <c r="LON301" s="1668"/>
      <c r="LOO301" s="1668"/>
      <c r="LOP301" s="1668"/>
      <c r="LOQ301" s="1668"/>
      <c r="LOR301" s="1668"/>
      <c r="LOS301" s="1668"/>
      <c r="LOT301" s="1668"/>
      <c r="LOU301" s="1668"/>
      <c r="LOV301" s="1668"/>
      <c r="LOW301" s="1668"/>
      <c r="LOX301" s="1668"/>
      <c r="LOY301" s="1668"/>
      <c r="LOZ301" s="1668"/>
      <c r="LPA301" s="1668"/>
      <c r="LPB301" s="1668"/>
      <c r="LPC301" s="1668"/>
      <c r="LPD301" s="1668"/>
      <c r="LPE301" s="1668"/>
      <c r="LPF301" s="1668"/>
      <c r="LPG301" s="1668"/>
      <c r="LPH301" s="1668"/>
      <c r="LPI301" s="1668"/>
      <c r="LPJ301" s="1668"/>
      <c r="LPK301" s="1668"/>
      <c r="LPL301" s="1668"/>
      <c r="LPM301" s="1668"/>
      <c r="LPN301" s="1668"/>
      <c r="LPO301" s="1668"/>
      <c r="LPP301" s="1668"/>
      <c r="LPQ301" s="1668"/>
      <c r="LPR301" s="1668"/>
      <c r="LPS301" s="1668"/>
      <c r="LPT301" s="1668"/>
      <c r="LPU301" s="1668"/>
      <c r="LPV301" s="1668"/>
      <c r="LPW301" s="1668"/>
      <c r="LPX301" s="1668"/>
      <c r="LPY301" s="1668"/>
      <c r="LPZ301" s="1668"/>
      <c r="LQA301" s="1668"/>
      <c r="LQB301" s="1668"/>
      <c r="LQC301" s="1668"/>
      <c r="LQD301" s="1668"/>
      <c r="LQE301" s="1668"/>
      <c r="LQF301" s="1668"/>
      <c r="LQG301" s="1668"/>
      <c r="LQH301" s="1668"/>
      <c r="LQI301" s="1668"/>
      <c r="LQJ301" s="1668"/>
      <c r="LQK301" s="1668"/>
      <c r="LQL301" s="1668"/>
      <c r="LQM301" s="1668"/>
      <c r="LQN301" s="1668"/>
      <c r="LQO301" s="1668"/>
      <c r="LQP301" s="1668"/>
      <c r="LQQ301" s="1668"/>
      <c r="LQR301" s="1668"/>
      <c r="LQS301" s="1668"/>
      <c r="LQT301" s="1668"/>
      <c r="LQU301" s="1668"/>
      <c r="LQV301" s="1668"/>
      <c r="LQW301" s="1668"/>
      <c r="LQX301" s="1668"/>
      <c r="LQY301" s="1668"/>
      <c r="LQZ301" s="1668"/>
      <c r="LRA301" s="1668"/>
      <c r="LRB301" s="1668"/>
      <c r="LRC301" s="1668"/>
      <c r="LRD301" s="1668"/>
      <c r="LRE301" s="1668"/>
      <c r="LRF301" s="1668"/>
      <c r="LRG301" s="1668"/>
      <c r="LRH301" s="1668"/>
      <c r="LRI301" s="1668"/>
      <c r="LRJ301" s="1668"/>
      <c r="LRK301" s="1668"/>
      <c r="LRL301" s="1668"/>
      <c r="LRM301" s="1668"/>
      <c r="LRN301" s="1668"/>
      <c r="LRO301" s="1668"/>
      <c r="LRP301" s="1668"/>
      <c r="LRQ301" s="1668"/>
      <c r="LRR301" s="1668"/>
      <c r="LRS301" s="1668"/>
      <c r="LRT301" s="1668"/>
      <c r="LRU301" s="1668"/>
      <c r="LRV301" s="1668"/>
      <c r="LRW301" s="1668"/>
      <c r="LRX301" s="1668"/>
      <c r="LRY301" s="1668"/>
      <c r="LRZ301" s="1668"/>
      <c r="LSA301" s="1668"/>
      <c r="LSB301" s="1668"/>
      <c r="LSC301" s="1668"/>
      <c r="LSD301" s="1668"/>
      <c r="LSE301" s="1668"/>
      <c r="LSF301" s="1668"/>
      <c r="LSG301" s="1668"/>
      <c r="LSH301" s="1668"/>
      <c r="LSI301" s="1668"/>
      <c r="LSJ301" s="1668"/>
      <c r="LSK301" s="1668"/>
      <c r="LSL301" s="1668"/>
      <c r="LSM301" s="1668"/>
      <c r="LSN301" s="1668"/>
      <c r="LSO301" s="1668"/>
      <c r="LSP301" s="1668"/>
      <c r="LSQ301" s="1668"/>
      <c r="LSR301" s="1668"/>
      <c r="LSS301" s="1668"/>
      <c r="LST301" s="1668"/>
      <c r="LSU301" s="1668"/>
      <c r="LSV301" s="1668"/>
      <c r="LSW301" s="1668"/>
      <c r="LSX301" s="1668"/>
      <c r="LSY301" s="1668"/>
      <c r="LSZ301" s="1668"/>
      <c r="LTA301" s="1668"/>
      <c r="LTB301" s="1668"/>
      <c r="LTC301" s="1668"/>
      <c r="LTD301" s="1668"/>
      <c r="LTE301" s="1668"/>
      <c r="LTF301" s="1668"/>
      <c r="LTG301" s="1668"/>
      <c r="LTH301" s="1668"/>
      <c r="LTI301" s="1668"/>
      <c r="LTJ301" s="1668"/>
      <c r="LTK301" s="1668"/>
      <c r="LTL301" s="1668"/>
      <c r="LTM301" s="1668"/>
      <c r="LTN301" s="1668"/>
      <c r="LTO301" s="1668"/>
      <c r="LTP301" s="1668"/>
      <c r="LTQ301" s="1668"/>
      <c r="LTR301" s="1668"/>
      <c r="LTS301" s="1668"/>
      <c r="LTT301" s="1668"/>
      <c r="LTU301" s="1668"/>
      <c r="LTV301" s="1668"/>
      <c r="LTW301" s="1668"/>
      <c r="LTX301" s="1668"/>
      <c r="LTY301" s="1668"/>
      <c r="LTZ301" s="1668"/>
      <c r="LUA301" s="1668"/>
      <c r="LUB301" s="1668"/>
      <c r="LUC301" s="1668"/>
      <c r="LUD301" s="1668"/>
      <c r="LUE301" s="1668"/>
      <c r="LUF301" s="1668"/>
      <c r="LUG301" s="1668"/>
      <c r="LUH301" s="1668"/>
      <c r="LUI301" s="1668"/>
      <c r="LUJ301" s="1668"/>
      <c r="LUK301" s="1668"/>
      <c r="LUL301" s="1668"/>
      <c r="LUM301" s="1668"/>
      <c r="LUN301" s="1668"/>
      <c r="LUO301" s="1668"/>
      <c r="LUP301" s="1668"/>
      <c r="LUQ301" s="1668"/>
      <c r="LUR301" s="1668"/>
      <c r="LUS301" s="1668"/>
      <c r="LUT301" s="1668"/>
      <c r="LUU301" s="1668"/>
      <c r="LUV301" s="1668"/>
      <c r="LUW301" s="1668"/>
      <c r="LUX301" s="1668"/>
      <c r="LUY301" s="1668"/>
      <c r="LUZ301" s="1668"/>
      <c r="LVA301" s="1668"/>
      <c r="LVB301" s="1668"/>
      <c r="LVC301" s="1668"/>
      <c r="LVD301" s="1668"/>
      <c r="LVE301" s="1668"/>
      <c r="LVF301" s="1668"/>
      <c r="LVG301" s="1668"/>
      <c r="LVH301" s="1668"/>
      <c r="LVI301" s="1668"/>
      <c r="LVJ301" s="1668"/>
      <c r="LVK301" s="1668"/>
      <c r="LVL301" s="1668"/>
      <c r="LVM301" s="1668"/>
      <c r="LVN301" s="1668"/>
      <c r="LVO301" s="1668"/>
      <c r="LVP301" s="1668"/>
      <c r="LVQ301" s="1668"/>
      <c r="LVR301" s="1668"/>
      <c r="LVS301" s="1668"/>
      <c r="LVT301" s="1668"/>
      <c r="LVU301" s="1668"/>
      <c r="LVV301" s="1668"/>
      <c r="LVW301" s="1668"/>
      <c r="LVX301" s="1668"/>
      <c r="LVY301" s="1668"/>
      <c r="LVZ301" s="1668"/>
      <c r="LWA301" s="1668"/>
      <c r="LWB301" s="1668"/>
      <c r="LWC301" s="1668"/>
      <c r="LWD301" s="1668"/>
      <c r="LWE301" s="1668"/>
      <c r="LWF301" s="1668"/>
      <c r="LWG301" s="1668"/>
      <c r="LWH301" s="1668"/>
      <c r="LWI301" s="1668"/>
      <c r="LWJ301" s="1668"/>
      <c r="LWK301" s="1668"/>
      <c r="LWL301" s="1668"/>
      <c r="LWM301" s="1668"/>
      <c r="LWN301" s="1668"/>
      <c r="LWO301" s="1668"/>
      <c r="LWP301" s="1668"/>
      <c r="LWQ301" s="1668"/>
      <c r="LWR301" s="1668"/>
      <c r="LWS301" s="1668"/>
      <c r="LWT301" s="1668"/>
      <c r="LWU301" s="1668"/>
      <c r="LWV301" s="1668"/>
      <c r="LWW301" s="1668"/>
      <c r="LWX301" s="1668"/>
      <c r="LWY301" s="1668"/>
      <c r="LWZ301" s="1668"/>
      <c r="LXA301" s="1668"/>
      <c r="LXB301" s="1668"/>
      <c r="LXC301" s="1668"/>
      <c r="LXD301" s="1668"/>
      <c r="LXE301" s="1668"/>
      <c r="LXF301" s="1668"/>
      <c r="LXG301" s="1668"/>
      <c r="LXH301" s="1668"/>
      <c r="LXI301" s="1668"/>
      <c r="LXJ301" s="1668"/>
      <c r="LXK301" s="1668"/>
      <c r="LXL301" s="1668"/>
      <c r="LXM301" s="1668"/>
      <c r="LXN301" s="1668"/>
      <c r="LXO301" s="1668"/>
      <c r="LXP301" s="1668"/>
      <c r="LXQ301" s="1668"/>
      <c r="LXR301" s="1668"/>
      <c r="LXS301" s="1668"/>
      <c r="LXT301" s="1668"/>
      <c r="LXU301" s="1668"/>
      <c r="LXV301" s="1668"/>
      <c r="LXW301" s="1668"/>
      <c r="LXX301" s="1668"/>
      <c r="LXY301" s="1668"/>
      <c r="LXZ301" s="1668"/>
      <c r="LYA301" s="1668"/>
      <c r="LYB301" s="1668"/>
      <c r="LYC301" s="1668"/>
      <c r="LYD301" s="1668"/>
      <c r="LYE301" s="1668"/>
      <c r="LYF301" s="1668"/>
      <c r="LYG301" s="1668"/>
      <c r="LYH301" s="1668"/>
      <c r="LYI301" s="1668"/>
      <c r="LYJ301" s="1668"/>
      <c r="LYK301" s="1668"/>
      <c r="LYL301" s="1668"/>
      <c r="LYM301" s="1668"/>
      <c r="LYN301" s="1668"/>
      <c r="LYO301" s="1668"/>
      <c r="LYP301" s="1668"/>
      <c r="LYQ301" s="1668"/>
      <c r="LYR301" s="1668"/>
      <c r="LYS301" s="1668"/>
      <c r="LYT301" s="1668"/>
      <c r="LYU301" s="1668"/>
      <c r="LYV301" s="1668"/>
      <c r="LYW301" s="1668"/>
      <c r="LYX301" s="1668"/>
      <c r="LYY301" s="1668"/>
      <c r="LYZ301" s="1668"/>
      <c r="LZA301" s="1668"/>
      <c r="LZB301" s="1668"/>
      <c r="LZC301" s="1668"/>
      <c r="LZD301" s="1668"/>
      <c r="LZE301" s="1668"/>
      <c r="LZF301" s="1668"/>
      <c r="LZG301" s="1668"/>
      <c r="LZH301" s="1668"/>
      <c r="LZI301" s="1668"/>
      <c r="LZJ301" s="1668"/>
      <c r="LZK301" s="1668"/>
      <c r="LZL301" s="1668"/>
      <c r="LZM301" s="1668"/>
      <c r="LZN301" s="1668"/>
      <c r="LZO301" s="1668"/>
      <c r="LZP301" s="1668"/>
      <c r="LZQ301" s="1668"/>
      <c r="LZR301" s="1668"/>
      <c r="LZS301" s="1668"/>
      <c r="LZT301" s="1668"/>
      <c r="LZU301" s="1668"/>
      <c r="LZV301" s="1668"/>
      <c r="LZW301" s="1668"/>
      <c r="LZX301" s="1668"/>
      <c r="LZY301" s="1668"/>
      <c r="LZZ301" s="1668"/>
      <c r="MAA301" s="1668"/>
      <c r="MAB301" s="1668"/>
      <c r="MAC301" s="1668"/>
      <c r="MAD301" s="1668"/>
      <c r="MAE301" s="1668"/>
      <c r="MAF301" s="1668"/>
      <c r="MAG301" s="1668"/>
      <c r="MAH301" s="1668"/>
      <c r="MAI301" s="1668"/>
      <c r="MAJ301" s="1668"/>
      <c r="MAK301" s="1668"/>
      <c r="MAL301" s="1668"/>
      <c r="MAM301" s="1668"/>
      <c r="MAN301" s="1668"/>
      <c r="MAO301" s="1668"/>
      <c r="MAP301" s="1668"/>
      <c r="MAQ301" s="1668"/>
      <c r="MAR301" s="1668"/>
      <c r="MAS301" s="1668"/>
      <c r="MAT301" s="1668"/>
      <c r="MAU301" s="1668"/>
      <c r="MAV301" s="1668"/>
      <c r="MAW301" s="1668"/>
      <c r="MAX301" s="1668"/>
      <c r="MAY301" s="1668"/>
      <c r="MAZ301" s="1668"/>
      <c r="MBA301" s="1668"/>
      <c r="MBB301" s="1668"/>
      <c r="MBC301" s="1668"/>
      <c r="MBD301" s="1668"/>
      <c r="MBE301" s="1668"/>
      <c r="MBF301" s="1668"/>
      <c r="MBG301" s="1668"/>
      <c r="MBH301" s="1668"/>
      <c r="MBI301" s="1668"/>
      <c r="MBJ301" s="1668"/>
      <c r="MBK301" s="1668"/>
      <c r="MBL301" s="1668"/>
      <c r="MBM301" s="1668"/>
      <c r="MBN301" s="1668"/>
      <c r="MBO301" s="1668"/>
      <c r="MBP301" s="1668"/>
      <c r="MBQ301" s="1668"/>
      <c r="MBR301" s="1668"/>
      <c r="MBS301" s="1668"/>
      <c r="MBT301" s="1668"/>
      <c r="MBU301" s="1668"/>
      <c r="MBV301" s="1668"/>
      <c r="MBW301" s="1668"/>
      <c r="MBX301" s="1668"/>
      <c r="MBY301" s="1668"/>
      <c r="MBZ301" s="1668"/>
      <c r="MCA301" s="1668"/>
      <c r="MCB301" s="1668"/>
      <c r="MCC301" s="1668"/>
      <c r="MCD301" s="1668"/>
      <c r="MCE301" s="1668"/>
      <c r="MCF301" s="1668"/>
      <c r="MCG301" s="1668"/>
      <c r="MCH301" s="1668"/>
      <c r="MCI301" s="1668"/>
      <c r="MCJ301" s="1668"/>
      <c r="MCK301" s="1668"/>
      <c r="MCL301" s="1668"/>
      <c r="MCM301" s="1668"/>
      <c r="MCN301" s="1668"/>
      <c r="MCO301" s="1668"/>
      <c r="MCP301" s="1668"/>
      <c r="MCQ301" s="1668"/>
      <c r="MCR301" s="1668"/>
      <c r="MCS301" s="1668"/>
      <c r="MCT301" s="1668"/>
      <c r="MCU301" s="1668"/>
      <c r="MCV301" s="1668"/>
      <c r="MCW301" s="1668"/>
      <c r="MCX301" s="1668"/>
      <c r="MCY301" s="1668"/>
      <c r="MCZ301" s="1668"/>
      <c r="MDA301" s="1668"/>
      <c r="MDB301" s="1668"/>
      <c r="MDC301" s="1668"/>
      <c r="MDD301" s="1668"/>
      <c r="MDE301" s="1668"/>
      <c r="MDF301" s="1668"/>
      <c r="MDG301" s="1668"/>
      <c r="MDH301" s="1668"/>
      <c r="MDI301" s="1668"/>
      <c r="MDJ301" s="1668"/>
      <c r="MDK301" s="1668"/>
      <c r="MDL301" s="1668"/>
      <c r="MDM301" s="1668"/>
      <c r="MDN301" s="1668"/>
      <c r="MDO301" s="1668"/>
      <c r="MDP301" s="1668"/>
      <c r="MDQ301" s="1668"/>
      <c r="MDR301" s="1668"/>
      <c r="MDS301" s="1668"/>
      <c r="MDT301" s="1668"/>
      <c r="MDU301" s="1668"/>
      <c r="MDV301" s="1668"/>
      <c r="MDW301" s="1668"/>
      <c r="MDX301" s="1668"/>
      <c r="MDY301" s="1668"/>
      <c r="MDZ301" s="1668"/>
      <c r="MEA301" s="1668"/>
      <c r="MEB301" s="1668"/>
      <c r="MEC301" s="1668"/>
      <c r="MED301" s="1668"/>
      <c r="MEE301" s="1668"/>
      <c r="MEF301" s="1668"/>
      <c r="MEG301" s="1668"/>
      <c r="MEH301" s="1668"/>
      <c r="MEI301" s="1668"/>
      <c r="MEJ301" s="1668"/>
      <c r="MEK301" s="1668"/>
      <c r="MEL301" s="1668"/>
      <c r="MEM301" s="1668"/>
      <c r="MEN301" s="1668"/>
      <c r="MEO301" s="1668"/>
      <c r="MEP301" s="1668"/>
      <c r="MEQ301" s="1668"/>
      <c r="MER301" s="1668"/>
      <c r="MES301" s="1668"/>
      <c r="MET301" s="1668"/>
      <c r="MEU301" s="1668"/>
      <c r="MEV301" s="1668"/>
      <c r="MEW301" s="1668"/>
      <c r="MEX301" s="1668"/>
      <c r="MEY301" s="1668"/>
      <c r="MEZ301" s="1668"/>
      <c r="MFA301" s="1668"/>
      <c r="MFB301" s="1668"/>
      <c r="MFC301" s="1668"/>
      <c r="MFD301" s="1668"/>
      <c r="MFE301" s="1668"/>
      <c r="MFF301" s="1668"/>
      <c r="MFG301" s="1668"/>
      <c r="MFH301" s="1668"/>
      <c r="MFI301" s="1668"/>
      <c r="MFJ301" s="1668"/>
      <c r="MFK301" s="1668"/>
      <c r="MFL301" s="1668"/>
      <c r="MFM301" s="1668"/>
      <c r="MFN301" s="1668"/>
      <c r="MFO301" s="1668"/>
      <c r="MFP301" s="1668"/>
      <c r="MFQ301" s="1668"/>
      <c r="MFR301" s="1668"/>
      <c r="MFS301" s="1668"/>
      <c r="MFT301" s="1668"/>
      <c r="MFU301" s="1668"/>
      <c r="MFV301" s="1668"/>
      <c r="MFW301" s="1668"/>
      <c r="MFX301" s="1668"/>
      <c r="MFY301" s="1668"/>
      <c r="MFZ301" s="1668"/>
      <c r="MGA301" s="1668"/>
      <c r="MGB301" s="1668"/>
      <c r="MGC301" s="1668"/>
      <c r="MGD301" s="1668"/>
      <c r="MGE301" s="1668"/>
      <c r="MGF301" s="1668"/>
      <c r="MGG301" s="1668"/>
      <c r="MGH301" s="1668"/>
      <c r="MGI301" s="1668"/>
      <c r="MGJ301" s="1668"/>
      <c r="MGK301" s="1668"/>
      <c r="MGL301" s="1668"/>
      <c r="MGM301" s="1668"/>
      <c r="MGN301" s="1668"/>
      <c r="MGO301" s="1668"/>
      <c r="MGP301" s="1668"/>
      <c r="MGQ301" s="1668"/>
      <c r="MGR301" s="1668"/>
      <c r="MGS301" s="1668"/>
      <c r="MGT301" s="1668"/>
      <c r="MGU301" s="1668"/>
      <c r="MGV301" s="1668"/>
      <c r="MGW301" s="1668"/>
      <c r="MGX301" s="1668"/>
      <c r="MGY301" s="1668"/>
      <c r="MGZ301" s="1668"/>
      <c r="MHA301" s="1668"/>
      <c r="MHB301" s="1668"/>
      <c r="MHC301" s="1668"/>
      <c r="MHD301" s="1668"/>
      <c r="MHE301" s="1668"/>
      <c r="MHF301" s="1668"/>
      <c r="MHG301" s="1668"/>
      <c r="MHH301" s="1668"/>
      <c r="MHI301" s="1668"/>
      <c r="MHJ301" s="1668"/>
      <c r="MHK301" s="1668"/>
      <c r="MHL301" s="1668"/>
      <c r="MHM301" s="1668"/>
      <c r="MHN301" s="1668"/>
      <c r="MHO301" s="1668"/>
      <c r="MHP301" s="1668"/>
      <c r="MHQ301" s="1668"/>
      <c r="MHR301" s="1668"/>
      <c r="MHS301" s="1668"/>
      <c r="MHT301" s="1668"/>
      <c r="MHU301" s="1668"/>
      <c r="MHV301" s="1668"/>
      <c r="MHW301" s="1668"/>
      <c r="MHX301" s="1668"/>
      <c r="MHY301" s="1668"/>
      <c r="MHZ301" s="1668"/>
      <c r="MIA301" s="1668"/>
      <c r="MIB301" s="1668"/>
      <c r="MIC301" s="1668"/>
      <c r="MID301" s="1668"/>
      <c r="MIE301" s="1668"/>
      <c r="MIF301" s="1668"/>
      <c r="MIG301" s="1668"/>
      <c r="MIH301" s="1668"/>
      <c r="MII301" s="1668"/>
      <c r="MIJ301" s="1668"/>
      <c r="MIK301" s="1668"/>
      <c r="MIL301" s="1668"/>
      <c r="MIM301" s="1668"/>
      <c r="MIN301" s="1668"/>
      <c r="MIO301" s="1668"/>
      <c r="MIP301" s="1668"/>
      <c r="MIQ301" s="1668"/>
      <c r="MIR301" s="1668"/>
      <c r="MIS301" s="1668"/>
      <c r="MIT301" s="1668"/>
      <c r="MIU301" s="1668"/>
      <c r="MIV301" s="1668"/>
      <c r="MIW301" s="1668"/>
      <c r="MIX301" s="1668"/>
      <c r="MIY301" s="1668"/>
      <c r="MIZ301" s="1668"/>
      <c r="MJA301" s="1668"/>
      <c r="MJB301" s="1668"/>
      <c r="MJC301" s="1668"/>
      <c r="MJD301" s="1668"/>
      <c r="MJE301" s="1668"/>
      <c r="MJF301" s="1668"/>
      <c r="MJG301" s="1668"/>
      <c r="MJH301" s="1668"/>
      <c r="MJI301" s="1668"/>
      <c r="MJJ301" s="1668"/>
      <c r="MJK301" s="1668"/>
      <c r="MJL301" s="1668"/>
      <c r="MJM301" s="1668"/>
      <c r="MJN301" s="1668"/>
      <c r="MJO301" s="1668"/>
      <c r="MJP301" s="1668"/>
      <c r="MJQ301" s="1668"/>
      <c r="MJR301" s="1668"/>
      <c r="MJS301" s="1668"/>
      <c r="MJT301" s="1668"/>
      <c r="MJU301" s="1668"/>
      <c r="MJV301" s="1668"/>
      <c r="MJW301" s="1668"/>
      <c r="MJX301" s="1668"/>
      <c r="MJY301" s="1668"/>
      <c r="MJZ301" s="1668"/>
      <c r="MKA301" s="1668"/>
      <c r="MKB301" s="1668"/>
      <c r="MKC301" s="1668"/>
      <c r="MKD301" s="1668"/>
      <c r="MKE301" s="1668"/>
      <c r="MKF301" s="1668"/>
      <c r="MKG301" s="1668"/>
      <c r="MKH301" s="1668"/>
      <c r="MKI301" s="1668"/>
      <c r="MKJ301" s="1668"/>
      <c r="MKK301" s="1668"/>
      <c r="MKL301" s="1668"/>
      <c r="MKM301" s="1668"/>
      <c r="MKN301" s="1668"/>
      <c r="MKO301" s="1668"/>
      <c r="MKP301" s="1668"/>
      <c r="MKQ301" s="1668"/>
      <c r="MKR301" s="1668"/>
      <c r="MKS301" s="1668"/>
      <c r="MKT301" s="1668"/>
      <c r="MKU301" s="1668"/>
      <c r="MKV301" s="1668"/>
      <c r="MKW301" s="1668"/>
      <c r="MKX301" s="1668"/>
      <c r="MKY301" s="1668"/>
      <c r="MKZ301" s="1668"/>
      <c r="MLA301" s="1668"/>
      <c r="MLB301" s="1668"/>
      <c r="MLC301" s="1668"/>
      <c r="MLD301" s="1668"/>
      <c r="MLE301" s="1668"/>
      <c r="MLF301" s="1668"/>
      <c r="MLG301" s="1668"/>
      <c r="MLH301" s="1668"/>
      <c r="MLI301" s="1668"/>
      <c r="MLJ301" s="1668"/>
      <c r="MLK301" s="1668"/>
      <c r="MLL301" s="1668"/>
      <c r="MLM301" s="1668"/>
      <c r="MLN301" s="1668"/>
      <c r="MLO301" s="1668"/>
      <c r="MLP301" s="1668"/>
      <c r="MLQ301" s="1668"/>
      <c r="MLR301" s="1668"/>
      <c r="MLS301" s="1668"/>
      <c r="MLT301" s="1668"/>
      <c r="MLU301" s="1668"/>
      <c r="MLV301" s="1668"/>
      <c r="MLW301" s="1668"/>
      <c r="MLX301" s="1668"/>
      <c r="MLY301" s="1668"/>
      <c r="MLZ301" s="1668"/>
      <c r="MMA301" s="1668"/>
      <c r="MMB301" s="1668"/>
      <c r="MMC301" s="1668"/>
      <c r="MMD301" s="1668"/>
      <c r="MME301" s="1668"/>
      <c r="MMF301" s="1668"/>
      <c r="MMG301" s="1668"/>
      <c r="MMH301" s="1668"/>
      <c r="MMI301" s="1668"/>
      <c r="MMJ301" s="1668"/>
      <c r="MMK301" s="1668"/>
      <c r="MML301" s="1668"/>
      <c r="MMM301" s="1668"/>
      <c r="MMN301" s="1668"/>
      <c r="MMO301" s="1668"/>
      <c r="MMP301" s="1668"/>
      <c r="MMQ301" s="1668"/>
      <c r="MMR301" s="1668"/>
      <c r="MMS301" s="1668"/>
      <c r="MMT301" s="1668"/>
      <c r="MMU301" s="1668"/>
      <c r="MMV301" s="1668"/>
      <c r="MMW301" s="1668"/>
      <c r="MMX301" s="1668"/>
      <c r="MMY301" s="1668"/>
      <c r="MMZ301" s="1668"/>
      <c r="MNA301" s="1668"/>
      <c r="MNB301" s="1668"/>
      <c r="MNC301" s="1668"/>
      <c r="MND301" s="1668"/>
      <c r="MNE301" s="1668"/>
      <c r="MNF301" s="1668"/>
      <c r="MNG301" s="1668"/>
      <c r="MNH301" s="1668"/>
      <c r="MNI301" s="1668"/>
      <c r="MNJ301" s="1668"/>
      <c r="MNK301" s="1668"/>
      <c r="MNL301" s="1668"/>
      <c r="MNM301" s="1668"/>
      <c r="MNN301" s="1668"/>
      <c r="MNO301" s="1668"/>
      <c r="MNP301" s="1668"/>
      <c r="MNQ301" s="1668"/>
      <c r="MNR301" s="1668"/>
      <c r="MNS301" s="1668"/>
      <c r="MNT301" s="1668"/>
      <c r="MNU301" s="1668"/>
      <c r="MNV301" s="1668"/>
      <c r="MNW301" s="1668"/>
      <c r="MNX301" s="1668"/>
      <c r="MNY301" s="1668"/>
      <c r="MNZ301" s="1668"/>
      <c r="MOA301" s="1668"/>
      <c r="MOB301" s="1668"/>
      <c r="MOC301" s="1668"/>
      <c r="MOD301" s="1668"/>
      <c r="MOE301" s="1668"/>
      <c r="MOF301" s="1668"/>
      <c r="MOG301" s="1668"/>
      <c r="MOH301" s="1668"/>
      <c r="MOI301" s="1668"/>
      <c r="MOJ301" s="1668"/>
      <c r="MOK301" s="1668"/>
      <c r="MOL301" s="1668"/>
      <c r="MOM301" s="1668"/>
      <c r="MON301" s="1668"/>
      <c r="MOO301" s="1668"/>
      <c r="MOP301" s="1668"/>
      <c r="MOQ301" s="1668"/>
      <c r="MOR301" s="1668"/>
      <c r="MOS301" s="1668"/>
      <c r="MOT301" s="1668"/>
      <c r="MOU301" s="1668"/>
      <c r="MOV301" s="1668"/>
      <c r="MOW301" s="1668"/>
      <c r="MOX301" s="1668"/>
      <c r="MOY301" s="1668"/>
      <c r="MOZ301" s="1668"/>
      <c r="MPA301" s="1668"/>
      <c r="MPB301" s="1668"/>
      <c r="MPC301" s="1668"/>
      <c r="MPD301" s="1668"/>
      <c r="MPE301" s="1668"/>
      <c r="MPF301" s="1668"/>
      <c r="MPG301" s="1668"/>
      <c r="MPH301" s="1668"/>
      <c r="MPI301" s="1668"/>
      <c r="MPJ301" s="1668"/>
      <c r="MPK301" s="1668"/>
      <c r="MPL301" s="1668"/>
      <c r="MPM301" s="1668"/>
      <c r="MPN301" s="1668"/>
      <c r="MPO301" s="1668"/>
      <c r="MPP301" s="1668"/>
      <c r="MPQ301" s="1668"/>
      <c r="MPR301" s="1668"/>
      <c r="MPS301" s="1668"/>
      <c r="MPT301" s="1668"/>
      <c r="MPU301" s="1668"/>
      <c r="MPV301" s="1668"/>
      <c r="MPW301" s="1668"/>
      <c r="MPX301" s="1668"/>
      <c r="MPY301" s="1668"/>
      <c r="MPZ301" s="1668"/>
      <c r="MQA301" s="1668"/>
      <c r="MQB301" s="1668"/>
      <c r="MQC301" s="1668"/>
      <c r="MQD301" s="1668"/>
      <c r="MQE301" s="1668"/>
      <c r="MQF301" s="1668"/>
      <c r="MQG301" s="1668"/>
      <c r="MQH301" s="1668"/>
      <c r="MQI301" s="1668"/>
      <c r="MQJ301" s="1668"/>
      <c r="MQK301" s="1668"/>
      <c r="MQL301" s="1668"/>
      <c r="MQM301" s="1668"/>
      <c r="MQN301" s="1668"/>
      <c r="MQO301" s="1668"/>
      <c r="MQP301" s="1668"/>
      <c r="MQQ301" s="1668"/>
      <c r="MQR301" s="1668"/>
      <c r="MQS301" s="1668"/>
      <c r="MQT301" s="1668"/>
      <c r="MQU301" s="1668"/>
      <c r="MQV301" s="1668"/>
      <c r="MQW301" s="1668"/>
      <c r="MQX301" s="1668"/>
      <c r="MQY301" s="1668"/>
      <c r="MQZ301" s="1668"/>
      <c r="MRA301" s="1668"/>
      <c r="MRB301" s="1668"/>
      <c r="MRC301" s="1668"/>
      <c r="MRD301" s="1668"/>
      <c r="MRE301" s="1668"/>
      <c r="MRF301" s="1668"/>
      <c r="MRG301" s="1668"/>
      <c r="MRH301" s="1668"/>
      <c r="MRI301" s="1668"/>
      <c r="MRJ301" s="1668"/>
      <c r="MRK301" s="1668"/>
      <c r="MRL301" s="1668"/>
      <c r="MRM301" s="1668"/>
      <c r="MRN301" s="1668"/>
      <c r="MRO301" s="1668"/>
      <c r="MRP301" s="1668"/>
      <c r="MRQ301" s="1668"/>
      <c r="MRR301" s="1668"/>
      <c r="MRS301" s="1668"/>
      <c r="MRT301" s="1668"/>
      <c r="MRU301" s="1668"/>
      <c r="MRV301" s="1668"/>
      <c r="MRW301" s="1668"/>
      <c r="MRX301" s="1668"/>
      <c r="MRY301" s="1668"/>
      <c r="MRZ301" s="1668"/>
      <c r="MSA301" s="1668"/>
      <c r="MSB301" s="1668"/>
      <c r="MSC301" s="1668"/>
      <c r="MSD301" s="1668"/>
      <c r="MSE301" s="1668"/>
      <c r="MSF301" s="1668"/>
      <c r="MSG301" s="1668"/>
      <c r="MSH301" s="1668"/>
      <c r="MSI301" s="1668"/>
      <c r="MSJ301" s="1668"/>
      <c r="MSK301" s="1668"/>
      <c r="MSL301" s="1668"/>
      <c r="MSM301" s="1668"/>
      <c r="MSN301" s="1668"/>
      <c r="MSO301" s="1668"/>
      <c r="MSP301" s="1668"/>
      <c r="MSQ301" s="1668"/>
      <c r="MSR301" s="1668"/>
      <c r="MSS301" s="1668"/>
      <c r="MST301" s="1668"/>
      <c r="MSU301" s="1668"/>
      <c r="MSV301" s="1668"/>
      <c r="MSW301" s="1668"/>
      <c r="MSX301" s="1668"/>
      <c r="MSY301" s="1668"/>
      <c r="MSZ301" s="1668"/>
      <c r="MTA301" s="1668"/>
      <c r="MTB301" s="1668"/>
      <c r="MTC301" s="1668"/>
      <c r="MTD301" s="1668"/>
      <c r="MTE301" s="1668"/>
      <c r="MTF301" s="1668"/>
      <c r="MTG301" s="1668"/>
      <c r="MTH301" s="1668"/>
      <c r="MTI301" s="1668"/>
      <c r="MTJ301" s="1668"/>
      <c r="MTK301" s="1668"/>
      <c r="MTL301" s="1668"/>
      <c r="MTM301" s="1668"/>
      <c r="MTN301" s="1668"/>
      <c r="MTO301" s="1668"/>
      <c r="MTP301" s="1668"/>
      <c r="MTQ301" s="1668"/>
      <c r="MTR301" s="1668"/>
      <c r="MTS301" s="1668"/>
      <c r="MTT301" s="1668"/>
      <c r="MTU301" s="1668"/>
      <c r="MTV301" s="1668"/>
      <c r="MTW301" s="1668"/>
      <c r="MTX301" s="1668"/>
      <c r="MTY301" s="1668"/>
      <c r="MTZ301" s="1668"/>
      <c r="MUA301" s="1668"/>
      <c r="MUB301" s="1668"/>
      <c r="MUC301" s="1668"/>
      <c r="MUD301" s="1668"/>
      <c r="MUE301" s="1668"/>
      <c r="MUF301" s="1668"/>
      <c r="MUG301" s="1668"/>
      <c r="MUH301" s="1668"/>
      <c r="MUI301" s="1668"/>
      <c r="MUJ301" s="1668"/>
      <c r="MUK301" s="1668"/>
      <c r="MUL301" s="1668"/>
      <c r="MUM301" s="1668"/>
      <c r="MUN301" s="1668"/>
      <c r="MUO301" s="1668"/>
      <c r="MUP301" s="1668"/>
      <c r="MUQ301" s="1668"/>
      <c r="MUR301" s="1668"/>
      <c r="MUS301" s="1668"/>
      <c r="MUT301" s="1668"/>
      <c r="MUU301" s="1668"/>
      <c r="MUV301" s="1668"/>
      <c r="MUW301" s="1668"/>
      <c r="MUX301" s="1668"/>
      <c r="MUY301" s="1668"/>
      <c r="MUZ301" s="1668"/>
      <c r="MVA301" s="1668"/>
      <c r="MVB301" s="1668"/>
      <c r="MVC301" s="1668"/>
      <c r="MVD301" s="1668"/>
      <c r="MVE301" s="1668"/>
      <c r="MVF301" s="1668"/>
      <c r="MVG301" s="1668"/>
      <c r="MVH301" s="1668"/>
      <c r="MVI301" s="1668"/>
      <c r="MVJ301" s="1668"/>
      <c r="MVK301" s="1668"/>
      <c r="MVL301" s="1668"/>
      <c r="MVM301" s="1668"/>
      <c r="MVN301" s="1668"/>
      <c r="MVO301" s="1668"/>
      <c r="MVP301" s="1668"/>
      <c r="MVQ301" s="1668"/>
      <c r="MVR301" s="1668"/>
      <c r="MVS301" s="1668"/>
      <c r="MVT301" s="1668"/>
      <c r="MVU301" s="1668"/>
      <c r="MVV301" s="1668"/>
      <c r="MVW301" s="1668"/>
      <c r="MVX301" s="1668"/>
      <c r="MVY301" s="1668"/>
      <c r="MVZ301" s="1668"/>
      <c r="MWA301" s="1668"/>
      <c r="MWB301" s="1668"/>
      <c r="MWC301" s="1668"/>
      <c r="MWD301" s="1668"/>
      <c r="MWE301" s="1668"/>
      <c r="MWF301" s="1668"/>
      <c r="MWG301" s="1668"/>
      <c r="MWH301" s="1668"/>
      <c r="MWI301" s="1668"/>
      <c r="MWJ301" s="1668"/>
      <c r="MWK301" s="1668"/>
      <c r="MWL301" s="1668"/>
      <c r="MWM301" s="1668"/>
      <c r="MWN301" s="1668"/>
      <c r="MWO301" s="1668"/>
      <c r="MWP301" s="1668"/>
      <c r="MWQ301" s="1668"/>
      <c r="MWR301" s="1668"/>
      <c r="MWS301" s="1668"/>
      <c r="MWT301" s="1668"/>
      <c r="MWU301" s="1668"/>
      <c r="MWV301" s="1668"/>
      <c r="MWW301" s="1668"/>
      <c r="MWX301" s="1668"/>
      <c r="MWY301" s="1668"/>
      <c r="MWZ301" s="1668"/>
      <c r="MXA301" s="1668"/>
      <c r="MXB301" s="1668"/>
      <c r="MXC301" s="1668"/>
      <c r="MXD301" s="1668"/>
      <c r="MXE301" s="1668"/>
      <c r="MXF301" s="1668"/>
      <c r="MXG301" s="1668"/>
      <c r="MXH301" s="1668"/>
      <c r="MXI301" s="1668"/>
      <c r="MXJ301" s="1668"/>
      <c r="MXK301" s="1668"/>
      <c r="MXL301" s="1668"/>
      <c r="MXM301" s="1668"/>
      <c r="MXN301" s="1668"/>
      <c r="MXO301" s="1668"/>
      <c r="MXP301" s="1668"/>
      <c r="MXQ301" s="1668"/>
      <c r="MXR301" s="1668"/>
      <c r="MXS301" s="1668"/>
      <c r="MXT301" s="1668"/>
      <c r="MXU301" s="1668"/>
      <c r="MXV301" s="1668"/>
      <c r="MXW301" s="1668"/>
      <c r="MXX301" s="1668"/>
      <c r="MXY301" s="1668"/>
      <c r="MXZ301" s="1668"/>
      <c r="MYA301" s="1668"/>
      <c r="MYB301" s="1668"/>
      <c r="MYC301" s="1668"/>
      <c r="MYD301" s="1668"/>
      <c r="MYE301" s="1668"/>
      <c r="MYF301" s="1668"/>
      <c r="MYG301" s="1668"/>
      <c r="MYH301" s="1668"/>
      <c r="MYI301" s="1668"/>
      <c r="MYJ301" s="1668"/>
      <c r="MYK301" s="1668"/>
      <c r="MYL301" s="1668"/>
      <c r="MYM301" s="1668"/>
      <c r="MYN301" s="1668"/>
      <c r="MYO301" s="1668"/>
      <c r="MYP301" s="1668"/>
      <c r="MYQ301" s="1668"/>
      <c r="MYR301" s="1668"/>
      <c r="MYS301" s="1668"/>
      <c r="MYT301" s="1668"/>
      <c r="MYU301" s="1668"/>
      <c r="MYV301" s="1668"/>
      <c r="MYW301" s="1668"/>
      <c r="MYX301" s="1668"/>
      <c r="MYY301" s="1668"/>
      <c r="MYZ301" s="1668"/>
      <c r="MZA301" s="1668"/>
      <c r="MZB301" s="1668"/>
      <c r="MZC301" s="1668"/>
      <c r="MZD301" s="1668"/>
      <c r="MZE301" s="1668"/>
      <c r="MZF301" s="1668"/>
      <c r="MZG301" s="1668"/>
      <c r="MZH301" s="1668"/>
      <c r="MZI301" s="1668"/>
      <c r="MZJ301" s="1668"/>
      <c r="MZK301" s="1668"/>
      <c r="MZL301" s="1668"/>
      <c r="MZM301" s="1668"/>
      <c r="MZN301" s="1668"/>
      <c r="MZO301" s="1668"/>
      <c r="MZP301" s="1668"/>
      <c r="MZQ301" s="1668"/>
      <c r="MZR301" s="1668"/>
      <c r="MZS301" s="1668"/>
      <c r="MZT301" s="1668"/>
      <c r="MZU301" s="1668"/>
      <c r="MZV301" s="1668"/>
      <c r="MZW301" s="1668"/>
      <c r="MZX301" s="1668"/>
      <c r="MZY301" s="1668"/>
      <c r="MZZ301" s="1668"/>
      <c r="NAA301" s="1668"/>
      <c r="NAB301" s="1668"/>
      <c r="NAC301" s="1668"/>
      <c r="NAD301" s="1668"/>
      <c r="NAE301" s="1668"/>
      <c r="NAF301" s="1668"/>
      <c r="NAG301" s="1668"/>
      <c r="NAH301" s="1668"/>
      <c r="NAI301" s="1668"/>
      <c r="NAJ301" s="1668"/>
      <c r="NAK301" s="1668"/>
      <c r="NAL301" s="1668"/>
      <c r="NAM301" s="1668"/>
      <c r="NAN301" s="1668"/>
      <c r="NAO301" s="1668"/>
      <c r="NAP301" s="1668"/>
      <c r="NAQ301" s="1668"/>
      <c r="NAR301" s="1668"/>
      <c r="NAS301" s="1668"/>
      <c r="NAT301" s="1668"/>
      <c r="NAU301" s="1668"/>
      <c r="NAV301" s="1668"/>
      <c r="NAW301" s="1668"/>
      <c r="NAX301" s="1668"/>
      <c r="NAY301" s="1668"/>
      <c r="NAZ301" s="1668"/>
      <c r="NBA301" s="1668"/>
      <c r="NBB301" s="1668"/>
      <c r="NBC301" s="1668"/>
      <c r="NBD301" s="1668"/>
      <c r="NBE301" s="1668"/>
      <c r="NBF301" s="1668"/>
      <c r="NBG301" s="1668"/>
      <c r="NBH301" s="1668"/>
      <c r="NBI301" s="1668"/>
      <c r="NBJ301" s="1668"/>
      <c r="NBK301" s="1668"/>
      <c r="NBL301" s="1668"/>
      <c r="NBM301" s="1668"/>
      <c r="NBN301" s="1668"/>
      <c r="NBO301" s="1668"/>
      <c r="NBP301" s="1668"/>
      <c r="NBQ301" s="1668"/>
      <c r="NBR301" s="1668"/>
      <c r="NBS301" s="1668"/>
      <c r="NBT301" s="1668"/>
      <c r="NBU301" s="1668"/>
      <c r="NBV301" s="1668"/>
      <c r="NBW301" s="1668"/>
      <c r="NBX301" s="1668"/>
      <c r="NBY301" s="1668"/>
      <c r="NBZ301" s="1668"/>
      <c r="NCA301" s="1668"/>
      <c r="NCB301" s="1668"/>
      <c r="NCC301" s="1668"/>
      <c r="NCD301" s="1668"/>
      <c r="NCE301" s="1668"/>
      <c r="NCF301" s="1668"/>
      <c r="NCG301" s="1668"/>
      <c r="NCH301" s="1668"/>
      <c r="NCI301" s="1668"/>
      <c r="NCJ301" s="1668"/>
      <c r="NCK301" s="1668"/>
      <c r="NCL301" s="1668"/>
      <c r="NCM301" s="1668"/>
      <c r="NCN301" s="1668"/>
      <c r="NCO301" s="1668"/>
      <c r="NCP301" s="1668"/>
      <c r="NCQ301" s="1668"/>
      <c r="NCR301" s="1668"/>
      <c r="NCS301" s="1668"/>
      <c r="NCT301" s="1668"/>
      <c r="NCU301" s="1668"/>
      <c r="NCV301" s="1668"/>
      <c r="NCW301" s="1668"/>
      <c r="NCX301" s="1668"/>
      <c r="NCY301" s="1668"/>
      <c r="NCZ301" s="1668"/>
      <c r="NDA301" s="1668"/>
      <c r="NDB301" s="1668"/>
      <c r="NDC301" s="1668"/>
      <c r="NDD301" s="1668"/>
      <c r="NDE301" s="1668"/>
      <c r="NDF301" s="1668"/>
      <c r="NDG301" s="1668"/>
      <c r="NDH301" s="1668"/>
      <c r="NDI301" s="1668"/>
      <c r="NDJ301" s="1668"/>
      <c r="NDK301" s="1668"/>
      <c r="NDL301" s="1668"/>
      <c r="NDM301" s="1668"/>
      <c r="NDN301" s="1668"/>
      <c r="NDO301" s="1668"/>
      <c r="NDP301" s="1668"/>
      <c r="NDQ301" s="1668"/>
      <c r="NDR301" s="1668"/>
      <c r="NDS301" s="1668"/>
      <c r="NDT301" s="1668"/>
      <c r="NDU301" s="1668"/>
      <c r="NDV301" s="1668"/>
      <c r="NDW301" s="1668"/>
      <c r="NDX301" s="1668"/>
      <c r="NDY301" s="1668"/>
      <c r="NDZ301" s="1668"/>
      <c r="NEA301" s="1668"/>
      <c r="NEB301" s="1668"/>
      <c r="NEC301" s="1668"/>
      <c r="NED301" s="1668"/>
      <c r="NEE301" s="1668"/>
      <c r="NEF301" s="1668"/>
      <c r="NEG301" s="1668"/>
      <c r="NEH301" s="1668"/>
      <c r="NEI301" s="1668"/>
      <c r="NEJ301" s="1668"/>
      <c r="NEK301" s="1668"/>
      <c r="NEL301" s="1668"/>
      <c r="NEM301" s="1668"/>
      <c r="NEN301" s="1668"/>
      <c r="NEO301" s="1668"/>
      <c r="NEP301" s="1668"/>
      <c r="NEQ301" s="1668"/>
      <c r="NER301" s="1668"/>
      <c r="NES301" s="1668"/>
      <c r="NET301" s="1668"/>
      <c r="NEU301" s="1668"/>
      <c r="NEV301" s="1668"/>
      <c r="NEW301" s="1668"/>
      <c r="NEX301" s="1668"/>
      <c r="NEY301" s="1668"/>
      <c r="NEZ301" s="1668"/>
      <c r="NFA301" s="1668"/>
      <c r="NFB301" s="1668"/>
      <c r="NFC301" s="1668"/>
      <c r="NFD301" s="1668"/>
      <c r="NFE301" s="1668"/>
      <c r="NFF301" s="1668"/>
      <c r="NFG301" s="1668"/>
      <c r="NFH301" s="1668"/>
      <c r="NFI301" s="1668"/>
      <c r="NFJ301" s="1668"/>
      <c r="NFK301" s="1668"/>
      <c r="NFL301" s="1668"/>
      <c r="NFM301" s="1668"/>
      <c r="NFN301" s="1668"/>
      <c r="NFO301" s="1668"/>
      <c r="NFP301" s="1668"/>
      <c r="NFQ301" s="1668"/>
      <c r="NFR301" s="1668"/>
      <c r="NFS301" s="1668"/>
      <c r="NFT301" s="1668"/>
      <c r="NFU301" s="1668"/>
      <c r="NFV301" s="1668"/>
      <c r="NFW301" s="1668"/>
      <c r="NFX301" s="1668"/>
      <c r="NFY301" s="1668"/>
      <c r="NFZ301" s="1668"/>
      <c r="NGA301" s="1668"/>
      <c r="NGB301" s="1668"/>
      <c r="NGC301" s="1668"/>
      <c r="NGD301" s="1668"/>
      <c r="NGE301" s="1668"/>
      <c r="NGF301" s="1668"/>
      <c r="NGG301" s="1668"/>
      <c r="NGH301" s="1668"/>
      <c r="NGI301" s="1668"/>
      <c r="NGJ301" s="1668"/>
      <c r="NGK301" s="1668"/>
      <c r="NGL301" s="1668"/>
      <c r="NGM301" s="1668"/>
      <c r="NGN301" s="1668"/>
      <c r="NGO301" s="1668"/>
      <c r="NGP301" s="1668"/>
      <c r="NGQ301" s="1668"/>
      <c r="NGR301" s="1668"/>
      <c r="NGS301" s="1668"/>
      <c r="NGT301" s="1668"/>
      <c r="NGU301" s="1668"/>
      <c r="NGV301" s="1668"/>
      <c r="NGW301" s="1668"/>
      <c r="NGX301" s="1668"/>
      <c r="NGY301" s="1668"/>
      <c r="NGZ301" s="1668"/>
      <c r="NHA301" s="1668"/>
      <c r="NHB301" s="1668"/>
      <c r="NHC301" s="1668"/>
      <c r="NHD301" s="1668"/>
      <c r="NHE301" s="1668"/>
      <c r="NHF301" s="1668"/>
      <c r="NHG301" s="1668"/>
      <c r="NHH301" s="1668"/>
      <c r="NHI301" s="1668"/>
      <c r="NHJ301" s="1668"/>
      <c r="NHK301" s="1668"/>
      <c r="NHL301" s="1668"/>
      <c r="NHM301" s="1668"/>
      <c r="NHN301" s="1668"/>
      <c r="NHO301" s="1668"/>
      <c r="NHP301" s="1668"/>
      <c r="NHQ301" s="1668"/>
      <c r="NHR301" s="1668"/>
      <c r="NHS301" s="1668"/>
      <c r="NHT301" s="1668"/>
      <c r="NHU301" s="1668"/>
      <c r="NHV301" s="1668"/>
      <c r="NHW301" s="1668"/>
      <c r="NHX301" s="1668"/>
      <c r="NHY301" s="1668"/>
      <c r="NHZ301" s="1668"/>
      <c r="NIA301" s="1668"/>
      <c r="NIB301" s="1668"/>
      <c r="NIC301" s="1668"/>
      <c r="NID301" s="1668"/>
      <c r="NIE301" s="1668"/>
      <c r="NIF301" s="1668"/>
      <c r="NIG301" s="1668"/>
      <c r="NIH301" s="1668"/>
      <c r="NII301" s="1668"/>
      <c r="NIJ301" s="1668"/>
      <c r="NIK301" s="1668"/>
      <c r="NIL301" s="1668"/>
      <c r="NIM301" s="1668"/>
      <c r="NIN301" s="1668"/>
      <c r="NIO301" s="1668"/>
      <c r="NIP301" s="1668"/>
      <c r="NIQ301" s="1668"/>
      <c r="NIR301" s="1668"/>
      <c r="NIS301" s="1668"/>
      <c r="NIT301" s="1668"/>
      <c r="NIU301" s="1668"/>
      <c r="NIV301" s="1668"/>
      <c r="NIW301" s="1668"/>
      <c r="NIX301" s="1668"/>
      <c r="NIY301" s="1668"/>
      <c r="NIZ301" s="1668"/>
      <c r="NJA301" s="1668"/>
      <c r="NJB301" s="1668"/>
      <c r="NJC301" s="1668"/>
      <c r="NJD301" s="1668"/>
      <c r="NJE301" s="1668"/>
      <c r="NJF301" s="1668"/>
      <c r="NJG301" s="1668"/>
      <c r="NJH301" s="1668"/>
      <c r="NJI301" s="1668"/>
      <c r="NJJ301" s="1668"/>
      <c r="NJK301" s="1668"/>
      <c r="NJL301" s="1668"/>
      <c r="NJM301" s="1668"/>
      <c r="NJN301" s="1668"/>
      <c r="NJO301" s="1668"/>
      <c r="NJP301" s="1668"/>
      <c r="NJQ301" s="1668"/>
      <c r="NJR301" s="1668"/>
      <c r="NJS301" s="1668"/>
      <c r="NJT301" s="1668"/>
      <c r="NJU301" s="1668"/>
      <c r="NJV301" s="1668"/>
      <c r="NJW301" s="1668"/>
      <c r="NJX301" s="1668"/>
      <c r="NJY301" s="1668"/>
      <c r="NJZ301" s="1668"/>
      <c r="NKA301" s="1668"/>
      <c r="NKB301" s="1668"/>
      <c r="NKC301" s="1668"/>
      <c r="NKD301" s="1668"/>
      <c r="NKE301" s="1668"/>
      <c r="NKF301" s="1668"/>
      <c r="NKG301" s="1668"/>
      <c r="NKH301" s="1668"/>
      <c r="NKI301" s="1668"/>
      <c r="NKJ301" s="1668"/>
      <c r="NKK301" s="1668"/>
      <c r="NKL301" s="1668"/>
      <c r="NKM301" s="1668"/>
      <c r="NKN301" s="1668"/>
      <c r="NKO301" s="1668"/>
      <c r="NKP301" s="1668"/>
      <c r="NKQ301" s="1668"/>
      <c r="NKR301" s="1668"/>
      <c r="NKS301" s="1668"/>
      <c r="NKT301" s="1668"/>
      <c r="NKU301" s="1668"/>
      <c r="NKV301" s="1668"/>
      <c r="NKW301" s="1668"/>
      <c r="NKX301" s="1668"/>
      <c r="NKY301" s="1668"/>
      <c r="NKZ301" s="1668"/>
      <c r="NLA301" s="1668"/>
      <c r="NLB301" s="1668"/>
      <c r="NLC301" s="1668"/>
      <c r="NLD301" s="1668"/>
      <c r="NLE301" s="1668"/>
      <c r="NLF301" s="1668"/>
      <c r="NLG301" s="1668"/>
      <c r="NLH301" s="1668"/>
      <c r="NLI301" s="1668"/>
      <c r="NLJ301" s="1668"/>
      <c r="NLK301" s="1668"/>
      <c r="NLL301" s="1668"/>
      <c r="NLM301" s="1668"/>
      <c r="NLN301" s="1668"/>
      <c r="NLO301" s="1668"/>
      <c r="NLP301" s="1668"/>
      <c r="NLQ301" s="1668"/>
      <c r="NLR301" s="1668"/>
      <c r="NLS301" s="1668"/>
      <c r="NLT301" s="1668"/>
      <c r="NLU301" s="1668"/>
      <c r="NLV301" s="1668"/>
      <c r="NLW301" s="1668"/>
      <c r="NLX301" s="1668"/>
      <c r="NLY301" s="1668"/>
      <c r="NLZ301" s="1668"/>
      <c r="NMA301" s="1668"/>
      <c r="NMB301" s="1668"/>
      <c r="NMC301" s="1668"/>
      <c r="NMD301" s="1668"/>
      <c r="NME301" s="1668"/>
      <c r="NMF301" s="1668"/>
      <c r="NMG301" s="1668"/>
      <c r="NMH301" s="1668"/>
      <c r="NMI301" s="1668"/>
      <c r="NMJ301" s="1668"/>
      <c r="NMK301" s="1668"/>
      <c r="NML301" s="1668"/>
      <c r="NMM301" s="1668"/>
      <c r="NMN301" s="1668"/>
      <c r="NMO301" s="1668"/>
      <c r="NMP301" s="1668"/>
      <c r="NMQ301" s="1668"/>
      <c r="NMR301" s="1668"/>
      <c r="NMS301" s="1668"/>
      <c r="NMT301" s="1668"/>
      <c r="NMU301" s="1668"/>
      <c r="NMV301" s="1668"/>
      <c r="NMW301" s="1668"/>
      <c r="NMX301" s="1668"/>
      <c r="NMY301" s="1668"/>
      <c r="NMZ301" s="1668"/>
      <c r="NNA301" s="1668"/>
      <c r="NNB301" s="1668"/>
      <c r="NNC301" s="1668"/>
      <c r="NND301" s="1668"/>
      <c r="NNE301" s="1668"/>
      <c r="NNF301" s="1668"/>
      <c r="NNG301" s="1668"/>
      <c r="NNH301" s="1668"/>
      <c r="NNI301" s="1668"/>
      <c r="NNJ301" s="1668"/>
      <c r="NNK301" s="1668"/>
      <c r="NNL301" s="1668"/>
      <c r="NNM301" s="1668"/>
      <c r="NNN301" s="1668"/>
      <c r="NNO301" s="1668"/>
      <c r="NNP301" s="1668"/>
      <c r="NNQ301" s="1668"/>
      <c r="NNR301" s="1668"/>
      <c r="NNS301" s="1668"/>
      <c r="NNT301" s="1668"/>
      <c r="NNU301" s="1668"/>
      <c r="NNV301" s="1668"/>
      <c r="NNW301" s="1668"/>
      <c r="NNX301" s="1668"/>
      <c r="NNY301" s="1668"/>
      <c r="NNZ301" s="1668"/>
      <c r="NOA301" s="1668"/>
      <c r="NOB301" s="1668"/>
      <c r="NOC301" s="1668"/>
      <c r="NOD301" s="1668"/>
      <c r="NOE301" s="1668"/>
      <c r="NOF301" s="1668"/>
      <c r="NOG301" s="1668"/>
      <c r="NOH301" s="1668"/>
      <c r="NOI301" s="1668"/>
      <c r="NOJ301" s="1668"/>
      <c r="NOK301" s="1668"/>
      <c r="NOL301" s="1668"/>
      <c r="NOM301" s="1668"/>
      <c r="NON301" s="1668"/>
      <c r="NOO301" s="1668"/>
      <c r="NOP301" s="1668"/>
      <c r="NOQ301" s="1668"/>
      <c r="NOR301" s="1668"/>
      <c r="NOS301" s="1668"/>
      <c r="NOT301" s="1668"/>
      <c r="NOU301" s="1668"/>
      <c r="NOV301" s="1668"/>
      <c r="NOW301" s="1668"/>
      <c r="NOX301" s="1668"/>
      <c r="NOY301" s="1668"/>
      <c r="NOZ301" s="1668"/>
      <c r="NPA301" s="1668"/>
      <c r="NPB301" s="1668"/>
      <c r="NPC301" s="1668"/>
      <c r="NPD301" s="1668"/>
      <c r="NPE301" s="1668"/>
      <c r="NPF301" s="1668"/>
      <c r="NPG301" s="1668"/>
      <c r="NPH301" s="1668"/>
      <c r="NPI301" s="1668"/>
      <c r="NPJ301" s="1668"/>
      <c r="NPK301" s="1668"/>
      <c r="NPL301" s="1668"/>
      <c r="NPM301" s="1668"/>
      <c r="NPN301" s="1668"/>
      <c r="NPO301" s="1668"/>
      <c r="NPP301" s="1668"/>
      <c r="NPQ301" s="1668"/>
      <c r="NPR301" s="1668"/>
      <c r="NPS301" s="1668"/>
      <c r="NPT301" s="1668"/>
      <c r="NPU301" s="1668"/>
      <c r="NPV301" s="1668"/>
      <c r="NPW301" s="1668"/>
      <c r="NPX301" s="1668"/>
      <c r="NPY301" s="1668"/>
      <c r="NPZ301" s="1668"/>
      <c r="NQA301" s="1668"/>
      <c r="NQB301" s="1668"/>
      <c r="NQC301" s="1668"/>
      <c r="NQD301" s="1668"/>
      <c r="NQE301" s="1668"/>
      <c r="NQF301" s="1668"/>
      <c r="NQG301" s="1668"/>
      <c r="NQH301" s="1668"/>
      <c r="NQI301" s="1668"/>
      <c r="NQJ301" s="1668"/>
      <c r="NQK301" s="1668"/>
      <c r="NQL301" s="1668"/>
      <c r="NQM301" s="1668"/>
      <c r="NQN301" s="1668"/>
      <c r="NQO301" s="1668"/>
      <c r="NQP301" s="1668"/>
      <c r="NQQ301" s="1668"/>
      <c r="NQR301" s="1668"/>
      <c r="NQS301" s="1668"/>
      <c r="NQT301" s="1668"/>
      <c r="NQU301" s="1668"/>
      <c r="NQV301" s="1668"/>
      <c r="NQW301" s="1668"/>
      <c r="NQX301" s="1668"/>
      <c r="NQY301" s="1668"/>
      <c r="NQZ301" s="1668"/>
      <c r="NRA301" s="1668"/>
      <c r="NRB301" s="1668"/>
      <c r="NRC301" s="1668"/>
      <c r="NRD301" s="1668"/>
      <c r="NRE301" s="1668"/>
      <c r="NRF301" s="1668"/>
      <c r="NRG301" s="1668"/>
      <c r="NRH301" s="1668"/>
      <c r="NRI301" s="1668"/>
      <c r="NRJ301" s="1668"/>
      <c r="NRK301" s="1668"/>
      <c r="NRL301" s="1668"/>
      <c r="NRM301" s="1668"/>
      <c r="NRN301" s="1668"/>
      <c r="NRO301" s="1668"/>
      <c r="NRP301" s="1668"/>
      <c r="NRQ301" s="1668"/>
      <c r="NRR301" s="1668"/>
      <c r="NRS301" s="1668"/>
      <c r="NRT301" s="1668"/>
      <c r="NRU301" s="1668"/>
      <c r="NRV301" s="1668"/>
      <c r="NRW301" s="1668"/>
      <c r="NRX301" s="1668"/>
      <c r="NRY301" s="1668"/>
      <c r="NRZ301" s="1668"/>
      <c r="NSA301" s="1668"/>
      <c r="NSB301" s="1668"/>
      <c r="NSC301" s="1668"/>
      <c r="NSD301" s="1668"/>
      <c r="NSE301" s="1668"/>
      <c r="NSF301" s="1668"/>
      <c r="NSG301" s="1668"/>
      <c r="NSH301" s="1668"/>
      <c r="NSI301" s="1668"/>
      <c r="NSJ301" s="1668"/>
      <c r="NSK301" s="1668"/>
      <c r="NSL301" s="1668"/>
      <c r="NSM301" s="1668"/>
      <c r="NSN301" s="1668"/>
      <c r="NSO301" s="1668"/>
      <c r="NSP301" s="1668"/>
      <c r="NSQ301" s="1668"/>
      <c r="NSR301" s="1668"/>
      <c r="NSS301" s="1668"/>
      <c r="NST301" s="1668"/>
      <c r="NSU301" s="1668"/>
      <c r="NSV301" s="1668"/>
      <c r="NSW301" s="1668"/>
      <c r="NSX301" s="1668"/>
      <c r="NSY301" s="1668"/>
      <c r="NSZ301" s="1668"/>
      <c r="NTA301" s="1668"/>
      <c r="NTB301" s="1668"/>
      <c r="NTC301" s="1668"/>
      <c r="NTD301" s="1668"/>
      <c r="NTE301" s="1668"/>
      <c r="NTF301" s="1668"/>
      <c r="NTG301" s="1668"/>
      <c r="NTH301" s="1668"/>
      <c r="NTI301" s="1668"/>
      <c r="NTJ301" s="1668"/>
      <c r="NTK301" s="1668"/>
      <c r="NTL301" s="1668"/>
      <c r="NTM301" s="1668"/>
      <c r="NTN301" s="1668"/>
      <c r="NTO301" s="1668"/>
      <c r="NTP301" s="1668"/>
      <c r="NTQ301" s="1668"/>
      <c r="NTR301" s="1668"/>
      <c r="NTS301" s="1668"/>
      <c r="NTT301" s="1668"/>
      <c r="NTU301" s="1668"/>
      <c r="NTV301" s="1668"/>
      <c r="NTW301" s="1668"/>
      <c r="NTX301" s="1668"/>
      <c r="NTY301" s="1668"/>
      <c r="NTZ301" s="1668"/>
      <c r="NUA301" s="1668"/>
      <c r="NUB301" s="1668"/>
      <c r="NUC301" s="1668"/>
      <c r="NUD301" s="1668"/>
      <c r="NUE301" s="1668"/>
      <c r="NUF301" s="1668"/>
      <c r="NUG301" s="1668"/>
      <c r="NUH301" s="1668"/>
      <c r="NUI301" s="1668"/>
      <c r="NUJ301" s="1668"/>
      <c r="NUK301" s="1668"/>
      <c r="NUL301" s="1668"/>
      <c r="NUM301" s="1668"/>
      <c r="NUN301" s="1668"/>
      <c r="NUO301" s="1668"/>
      <c r="NUP301" s="1668"/>
      <c r="NUQ301" s="1668"/>
      <c r="NUR301" s="1668"/>
      <c r="NUS301" s="1668"/>
      <c r="NUT301" s="1668"/>
      <c r="NUU301" s="1668"/>
      <c r="NUV301" s="1668"/>
      <c r="NUW301" s="1668"/>
      <c r="NUX301" s="1668"/>
      <c r="NUY301" s="1668"/>
      <c r="NUZ301" s="1668"/>
      <c r="NVA301" s="1668"/>
      <c r="NVB301" s="1668"/>
      <c r="NVC301" s="1668"/>
      <c r="NVD301" s="1668"/>
      <c r="NVE301" s="1668"/>
      <c r="NVF301" s="1668"/>
      <c r="NVG301" s="1668"/>
      <c r="NVH301" s="1668"/>
      <c r="NVI301" s="1668"/>
      <c r="NVJ301" s="1668"/>
      <c r="NVK301" s="1668"/>
      <c r="NVL301" s="1668"/>
      <c r="NVM301" s="1668"/>
      <c r="NVN301" s="1668"/>
      <c r="NVO301" s="1668"/>
      <c r="NVP301" s="1668"/>
      <c r="NVQ301" s="1668"/>
      <c r="NVR301" s="1668"/>
      <c r="NVS301" s="1668"/>
      <c r="NVT301" s="1668"/>
      <c r="NVU301" s="1668"/>
      <c r="NVV301" s="1668"/>
      <c r="NVW301" s="1668"/>
      <c r="NVX301" s="1668"/>
      <c r="NVY301" s="1668"/>
      <c r="NVZ301" s="1668"/>
      <c r="NWA301" s="1668"/>
      <c r="NWB301" s="1668"/>
      <c r="NWC301" s="1668"/>
      <c r="NWD301" s="1668"/>
      <c r="NWE301" s="1668"/>
      <c r="NWF301" s="1668"/>
      <c r="NWG301" s="1668"/>
      <c r="NWH301" s="1668"/>
      <c r="NWI301" s="1668"/>
      <c r="NWJ301" s="1668"/>
      <c r="NWK301" s="1668"/>
      <c r="NWL301" s="1668"/>
      <c r="NWM301" s="1668"/>
      <c r="NWN301" s="1668"/>
      <c r="NWO301" s="1668"/>
      <c r="NWP301" s="1668"/>
      <c r="NWQ301" s="1668"/>
      <c r="NWR301" s="1668"/>
      <c r="NWS301" s="1668"/>
      <c r="NWT301" s="1668"/>
      <c r="NWU301" s="1668"/>
      <c r="NWV301" s="1668"/>
      <c r="NWW301" s="1668"/>
      <c r="NWX301" s="1668"/>
      <c r="NWY301" s="1668"/>
      <c r="NWZ301" s="1668"/>
      <c r="NXA301" s="1668"/>
      <c r="NXB301" s="1668"/>
      <c r="NXC301" s="1668"/>
      <c r="NXD301" s="1668"/>
      <c r="NXE301" s="1668"/>
      <c r="NXF301" s="1668"/>
      <c r="NXG301" s="1668"/>
      <c r="NXH301" s="1668"/>
      <c r="NXI301" s="1668"/>
      <c r="NXJ301" s="1668"/>
      <c r="NXK301" s="1668"/>
      <c r="NXL301" s="1668"/>
      <c r="NXM301" s="1668"/>
      <c r="NXN301" s="1668"/>
      <c r="NXO301" s="1668"/>
      <c r="NXP301" s="1668"/>
      <c r="NXQ301" s="1668"/>
      <c r="NXR301" s="1668"/>
      <c r="NXS301" s="1668"/>
      <c r="NXT301" s="1668"/>
      <c r="NXU301" s="1668"/>
      <c r="NXV301" s="1668"/>
      <c r="NXW301" s="1668"/>
      <c r="NXX301" s="1668"/>
      <c r="NXY301" s="1668"/>
      <c r="NXZ301" s="1668"/>
      <c r="NYA301" s="1668"/>
      <c r="NYB301" s="1668"/>
      <c r="NYC301" s="1668"/>
      <c r="NYD301" s="1668"/>
      <c r="NYE301" s="1668"/>
      <c r="NYF301" s="1668"/>
      <c r="NYG301" s="1668"/>
      <c r="NYH301" s="1668"/>
      <c r="NYI301" s="1668"/>
      <c r="NYJ301" s="1668"/>
      <c r="NYK301" s="1668"/>
      <c r="NYL301" s="1668"/>
      <c r="NYM301" s="1668"/>
      <c r="NYN301" s="1668"/>
      <c r="NYO301" s="1668"/>
      <c r="NYP301" s="1668"/>
      <c r="NYQ301" s="1668"/>
      <c r="NYR301" s="1668"/>
      <c r="NYS301" s="1668"/>
      <c r="NYT301" s="1668"/>
      <c r="NYU301" s="1668"/>
      <c r="NYV301" s="1668"/>
      <c r="NYW301" s="1668"/>
      <c r="NYX301" s="1668"/>
      <c r="NYY301" s="1668"/>
      <c r="NYZ301" s="1668"/>
      <c r="NZA301" s="1668"/>
      <c r="NZB301" s="1668"/>
      <c r="NZC301" s="1668"/>
      <c r="NZD301" s="1668"/>
      <c r="NZE301" s="1668"/>
      <c r="NZF301" s="1668"/>
      <c r="NZG301" s="1668"/>
      <c r="NZH301" s="1668"/>
      <c r="NZI301" s="1668"/>
      <c r="NZJ301" s="1668"/>
      <c r="NZK301" s="1668"/>
      <c r="NZL301" s="1668"/>
      <c r="NZM301" s="1668"/>
      <c r="NZN301" s="1668"/>
      <c r="NZO301" s="1668"/>
      <c r="NZP301" s="1668"/>
      <c r="NZQ301" s="1668"/>
      <c r="NZR301" s="1668"/>
      <c r="NZS301" s="1668"/>
      <c r="NZT301" s="1668"/>
      <c r="NZU301" s="1668"/>
      <c r="NZV301" s="1668"/>
      <c r="NZW301" s="1668"/>
      <c r="NZX301" s="1668"/>
      <c r="NZY301" s="1668"/>
      <c r="NZZ301" s="1668"/>
      <c r="OAA301" s="1668"/>
      <c r="OAB301" s="1668"/>
      <c r="OAC301" s="1668"/>
      <c r="OAD301" s="1668"/>
      <c r="OAE301" s="1668"/>
      <c r="OAF301" s="1668"/>
      <c r="OAG301" s="1668"/>
      <c r="OAH301" s="1668"/>
      <c r="OAI301" s="1668"/>
      <c r="OAJ301" s="1668"/>
      <c r="OAK301" s="1668"/>
      <c r="OAL301" s="1668"/>
      <c r="OAM301" s="1668"/>
      <c r="OAN301" s="1668"/>
      <c r="OAO301" s="1668"/>
      <c r="OAP301" s="1668"/>
      <c r="OAQ301" s="1668"/>
      <c r="OAR301" s="1668"/>
      <c r="OAS301" s="1668"/>
      <c r="OAT301" s="1668"/>
      <c r="OAU301" s="1668"/>
      <c r="OAV301" s="1668"/>
      <c r="OAW301" s="1668"/>
      <c r="OAX301" s="1668"/>
      <c r="OAY301" s="1668"/>
      <c r="OAZ301" s="1668"/>
      <c r="OBA301" s="1668"/>
      <c r="OBB301" s="1668"/>
      <c r="OBC301" s="1668"/>
      <c r="OBD301" s="1668"/>
      <c r="OBE301" s="1668"/>
      <c r="OBF301" s="1668"/>
      <c r="OBG301" s="1668"/>
      <c r="OBH301" s="1668"/>
      <c r="OBI301" s="1668"/>
      <c r="OBJ301" s="1668"/>
      <c r="OBK301" s="1668"/>
      <c r="OBL301" s="1668"/>
      <c r="OBM301" s="1668"/>
      <c r="OBN301" s="1668"/>
      <c r="OBO301" s="1668"/>
      <c r="OBP301" s="1668"/>
      <c r="OBQ301" s="1668"/>
      <c r="OBR301" s="1668"/>
      <c r="OBS301" s="1668"/>
      <c r="OBT301" s="1668"/>
      <c r="OBU301" s="1668"/>
      <c r="OBV301" s="1668"/>
      <c r="OBW301" s="1668"/>
      <c r="OBX301" s="1668"/>
      <c r="OBY301" s="1668"/>
      <c r="OBZ301" s="1668"/>
      <c r="OCA301" s="1668"/>
      <c r="OCB301" s="1668"/>
      <c r="OCC301" s="1668"/>
      <c r="OCD301" s="1668"/>
      <c r="OCE301" s="1668"/>
      <c r="OCF301" s="1668"/>
      <c r="OCG301" s="1668"/>
      <c r="OCH301" s="1668"/>
      <c r="OCI301" s="1668"/>
      <c r="OCJ301" s="1668"/>
      <c r="OCK301" s="1668"/>
      <c r="OCL301" s="1668"/>
      <c r="OCM301" s="1668"/>
      <c r="OCN301" s="1668"/>
      <c r="OCO301" s="1668"/>
      <c r="OCP301" s="1668"/>
      <c r="OCQ301" s="1668"/>
      <c r="OCR301" s="1668"/>
      <c r="OCS301" s="1668"/>
      <c r="OCT301" s="1668"/>
      <c r="OCU301" s="1668"/>
      <c r="OCV301" s="1668"/>
      <c r="OCW301" s="1668"/>
      <c r="OCX301" s="1668"/>
      <c r="OCY301" s="1668"/>
      <c r="OCZ301" s="1668"/>
      <c r="ODA301" s="1668"/>
      <c r="ODB301" s="1668"/>
      <c r="ODC301" s="1668"/>
      <c r="ODD301" s="1668"/>
      <c r="ODE301" s="1668"/>
      <c r="ODF301" s="1668"/>
      <c r="ODG301" s="1668"/>
      <c r="ODH301" s="1668"/>
      <c r="ODI301" s="1668"/>
      <c r="ODJ301" s="1668"/>
      <c r="ODK301" s="1668"/>
      <c r="ODL301" s="1668"/>
      <c r="ODM301" s="1668"/>
      <c r="ODN301" s="1668"/>
      <c r="ODO301" s="1668"/>
      <c r="ODP301" s="1668"/>
      <c r="ODQ301" s="1668"/>
      <c r="ODR301" s="1668"/>
      <c r="ODS301" s="1668"/>
      <c r="ODT301" s="1668"/>
      <c r="ODU301" s="1668"/>
      <c r="ODV301" s="1668"/>
      <c r="ODW301" s="1668"/>
      <c r="ODX301" s="1668"/>
      <c r="ODY301" s="1668"/>
      <c r="ODZ301" s="1668"/>
      <c r="OEA301" s="1668"/>
      <c r="OEB301" s="1668"/>
      <c r="OEC301" s="1668"/>
      <c r="OED301" s="1668"/>
      <c r="OEE301" s="1668"/>
      <c r="OEF301" s="1668"/>
      <c r="OEG301" s="1668"/>
      <c r="OEH301" s="1668"/>
      <c r="OEI301" s="1668"/>
      <c r="OEJ301" s="1668"/>
      <c r="OEK301" s="1668"/>
      <c r="OEL301" s="1668"/>
      <c r="OEM301" s="1668"/>
      <c r="OEN301" s="1668"/>
      <c r="OEO301" s="1668"/>
      <c r="OEP301" s="1668"/>
      <c r="OEQ301" s="1668"/>
      <c r="OER301" s="1668"/>
      <c r="OES301" s="1668"/>
      <c r="OET301" s="1668"/>
      <c r="OEU301" s="1668"/>
      <c r="OEV301" s="1668"/>
      <c r="OEW301" s="1668"/>
      <c r="OEX301" s="1668"/>
      <c r="OEY301" s="1668"/>
      <c r="OEZ301" s="1668"/>
      <c r="OFA301" s="1668"/>
      <c r="OFB301" s="1668"/>
      <c r="OFC301" s="1668"/>
      <c r="OFD301" s="1668"/>
      <c r="OFE301" s="1668"/>
      <c r="OFF301" s="1668"/>
      <c r="OFG301" s="1668"/>
      <c r="OFH301" s="1668"/>
      <c r="OFI301" s="1668"/>
      <c r="OFJ301" s="1668"/>
      <c r="OFK301" s="1668"/>
      <c r="OFL301" s="1668"/>
      <c r="OFM301" s="1668"/>
      <c r="OFN301" s="1668"/>
      <c r="OFO301" s="1668"/>
      <c r="OFP301" s="1668"/>
      <c r="OFQ301" s="1668"/>
      <c r="OFR301" s="1668"/>
      <c r="OFS301" s="1668"/>
      <c r="OFT301" s="1668"/>
      <c r="OFU301" s="1668"/>
      <c r="OFV301" s="1668"/>
      <c r="OFW301" s="1668"/>
      <c r="OFX301" s="1668"/>
      <c r="OFY301" s="1668"/>
      <c r="OFZ301" s="1668"/>
      <c r="OGA301" s="1668"/>
      <c r="OGB301" s="1668"/>
      <c r="OGC301" s="1668"/>
      <c r="OGD301" s="1668"/>
      <c r="OGE301" s="1668"/>
      <c r="OGF301" s="1668"/>
      <c r="OGG301" s="1668"/>
      <c r="OGH301" s="1668"/>
      <c r="OGI301" s="1668"/>
      <c r="OGJ301" s="1668"/>
      <c r="OGK301" s="1668"/>
      <c r="OGL301" s="1668"/>
      <c r="OGM301" s="1668"/>
      <c r="OGN301" s="1668"/>
      <c r="OGO301" s="1668"/>
      <c r="OGP301" s="1668"/>
      <c r="OGQ301" s="1668"/>
      <c r="OGR301" s="1668"/>
      <c r="OGS301" s="1668"/>
      <c r="OGT301" s="1668"/>
      <c r="OGU301" s="1668"/>
      <c r="OGV301" s="1668"/>
      <c r="OGW301" s="1668"/>
      <c r="OGX301" s="1668"/>
      <c r="OGY301" s="1668"/>
      <c r="OGZ301" s="1668"/>
      <c r="OHA301" s="1668"/>
      <c r="OHB301" s="1668"/>
      <c r="OHC301" s="1668"/>
      <c r="OHD301" s="1668"/>
      <c r="OHE301" s="1668"/>
      <c r="OHF301" s="1668"/>
      <c r="OHG301" s="1668"/>
      <c r="OHH301" s="1668"/>
      <c r="OHI301" s="1668"/>
      <c r="OHJ301" s="1668"/>
      <c r="OHK301" s="1668"/>
      <c r="OHL301" s="1668"/>
      <c r="OHM301" s="1668"/>
      <c r="OHN301" s="1668"/>
      <c r="OHO301" s="1668"/>
      <c r="OHP301" s="1668"/>
      <c r="OHQ301" s="1668"/>
      <c r="OHR301" s="1668"/>
      <c r="OHS301" s="1668"/>
      <c r="OHT301" s="1668"/>
      <c r="OHU301" s="1668"/>
      <c r="OHV301" s="1668"/>
      <c r="OHW301" s="1668"/>
      <c r="OHX301" s="1668"/>
      <c r="OHY301" s="1668"/>
      <c r="OHZ301" s="1668"/>
      <c r="OIA301" s="1668"/>
      <c r="OIB301" s="1668"/>
      <c r="OIC301" s="1668"/>
      <c r="OID301" s="1668"/>
      <c r="OIE301" s="1668"/>
      <c r="OIF301" s="1668"/>
      <c r="OIG301" s="1668"/>
      <c r="OIH301" s="1668"/>
      <c r="OII301" s="1668"/>
      <c r="OIJ301" s="1668"/>
      <c r="OIK301" s="1668"/>
      <c r="OIL301" s="1668"/>
      <c r="OIM301" s="1668"/>
      <c r="OIN301" s="1668"/>
      <c r="OIO301" s="1668"/>
      <c r="OIP301" s="1668"/>
      <c r="OIQ301" s="1668"/>
      <c r="OIR301" s="1668"/>
      <c r="OIS301" s="1668"/>
      <c r="OIT301" s="1668"/>
      <c r="OIU301" s="1668"/>
      <c r="OIV301" s="1668"/>
      <c r="OIW301" s="1668"/>
      <c r="OIX301" s="1668"/>
      <c r="OIY301" s="1668"/>
      <c r="OIZ301" s="1668"/>
      <c r="OJA301" s="1668"/>
      <c r="OJB301" s="1668"/>
      <c r="OJC301" s="1668"/>
      <c r="OJD301" s="1668"/>
      <c r="OJE301" s="1668"/>
      <c r="OJF301" s="1668"/>
      <c r="OJG301" s="1668"/>
      <c r="OJH301" s="1668"/>
      <c r="OJI301" s="1668"/>
      <c r="OJJ301" s="1668"/>
      <c r="OJK301" s="1668"/>
      <c r="OJL301" s="1668"/>
      <c r="OJM301" s="1668"/>
      <c r="OJN301" s="1668"/>
      <c r="OJO301" s="1668"/>
      <c r="OJP301" s="1668"/>
      <c r="OJQ301" s="1668"/>
      <c r="OJR301" s="1668"/>
      <c r="OJS301" s="1668"/>
      <c r="OJT301" s="1668"/>
      <c r="OJU301" s="1668"/>
      <c r="OJV301" s="1668"/>
      <c r="OJW301" s="1668"/>
      <c r="OJX301" s="1668"/>
      <c r="OJY301" s="1668"/>
      <c r="OJZ301" s="1668"/>
      <c r="OKA301" s="1668"/>
      <c r="OKB301" s="1668"/>
      <c r="OKC301" s="1668"/>
      <c r="OKD301" s="1668"/>
      <c r="OKE301" s="1668"/>
      <c r="OKF301" s="1668"/>
      <c r="OKG301" s="1668"/>
      <c r="OKH301" s="1668"/>
      <c r="OKI301" s="1668"/>
      <c r="OKJ301" s="1668"/>
      <c r="OKK301" s="1668"/>
      <c r="OKL301" s="1668"/>
      <c r="OKM301" s="1668"/>
      <c r="OKN301" s="1668"/>
      <c r="OKO301" s="1668"/>
      <c r="OKP301" s="1668"/>
      <c r="OKQ301" s="1668"/>
      <c r="OKR301" s="1668"/>
      <c r="OKS301" s="1668"/>
      <c r="OKT301" s="1668"/>
      <c r="OKU301" s="1668"/>
      <c r="OKV301" s="1668"/>
      <c r="OKW301" s="1668"/>
      <c r="OKX301" s="1668"/>
      <c r="OKY301" s="1668"/>
      <c r="OKZ301" s="1668"/>
      <c r="OLA301" s="1668"/>
      <c r="OLB301" s="1668"/>
      <c r="OLC301" s="1668"/>
      <c r="OLD301" s="1668"/>
      <c r="OLE301" s="1668"/>
      <c r="OLF301" s="1668"/>
      <c r="OLG301" s="1668"/>
      <c r="OLH301" s="1668"/>
      <c r="OLI301" s="1668"/>
      <c r="OLJ301" s="1668"/>
      <c r="OLK301" s="1668"/>
      <c r="OLL301" s="1668"/>
      <c r="OLM301" s="1668"/>
      <c r="OLN301" s="1668"/>
      <c r="OLO301" s="1668"/>
      <c r="OLP301" s="1668"/>
      <c r="OLQ301" s="1668"/>
      <c r="OLR301" s="1668"/>
      <c r="OLS301" s="1668"/>
      <c r="OLT301" s="1668"/>
      <c r="OLU301" s="1668"/>
      <c r="OLV301" s="1668"/>
      <c r="OLW301" s="1668"/>
      <c r="OLX301" s="1668"/>
      <c r="OLY301" s="1668"/>
      <c r="OLZ301" s="1668"/>
      <c r="OMA301" s="1668"/>
      <c r="OMB301" s="1668"/>
      <c r="OMC301" s="1668"/>
      <c r="OMD301" s="1668"/>
      <c r="OME301" s="1668"/>
      <c r="OMF301" s="1668"/>
      <c r="OMG301" s="1668"/>
      <c r="OMH301" s="1668"/>
      <c r="OMI301" s="1668"/>
      <c r="OMJ301" s="1668"/>
      <c r="OMK301" s="1668"/>
      <c r="OML301" s="1668"/>
      <c r="OMM301" s="1668"/>
      <c r="OMN301" s="1668"/>
      <c r="OMO301" s="1668"/>
      <c r="OMP301" s="1668"/>
      <c r="OMQ301" s="1668"/>
      <c r="OMR301" s="1668"/>
      <c r="OMS301" s="1668"/>
      <c r="OMT301" s="1668"/>
      <c r="OMU301" s="1668"/>
      <c r="OMV301" s="1668"/>
      <c r="OMW301" s="1668"/>
      <c r="OMX301" s="1668"/>
      <c r="OMY301" s="1668"/>
      <c r="OMZ301" s="1668"/>
      <c r="ONA301" s="1668"/>
      <c r="ONB301" s="1668"/>
      <c r="ONC301" s="1668"/>
      <c r="OND301" s="1668"/>
      <c r="ONE301" s="1668"/>
      <c r="ONF301" s="1668"/>
      <c r="ONG301" s="1668"/>
      <c r="ONH301" s="1668"/>
      <c r="ONI301" s="1668"/>
      <c r="ONJ301" s="1668"/>
      <c r="ONK301" s="1668"/>
      <c r="ONL301" s="1668"/>
      <c r="ONM301" s="1668"/>
      <c r="ONN301" s="1668"/>
      <c r="ONO301" s="1668"/>
      <c r="ONP301" s="1668"/>
      <c r="ONQ301" s="1668"/>
      <c r="ONR301" s="1668"/>
      <c r="ONS301" s="1668"/>
      <c r="ONT301" s="1668"/>
      <c r="ONU301" s="1668"/>
      <c r="ONV301" s="1668"/>
      <c r="ONW301" s="1668"/>
      <c r="ONX301" s="1668"/>
      <c r="ONY301" s="1668"/>
      <c r="ONZ301" s="1668"/>
      <c r="OOA301" s="1668"/>
      <c r="OOB301" s="1668"/>
      <c r="OOC301" s="1668"/>
      <c r="OOD301" s="1668"/>
      <c r="OOE301" s="1668"/>
      <c r="OOF301" s="1668"/>
      <c r="OOG301" s="1668"/>
      <c r="OOH301" s="1668"/>
      <c r="OOI301" s="1668"/>
      <c r="OOJ301" s="1668"/>
      <c r="OOK301" s="1668"/>
      <c r="OOL301" s="1668"/>
      <c r="OOM301" s="1668"/>
      <c r="OON301" s="1668"/>
      <c r="OOO301" s="1668"/>
      <c r="OOP301" s="1668"/>
      <c r="OOQ301" s="1668"/>
      <c r="OOR301" s="1668"/>
      <c r="OOS301" s="1668"/>
      <c r="OOT301" s="1668"/>
      <c r="OOU301" s="1668"/>
      <c r="OOV301" s="1668"/>
      <c r="OOW301" s="1668"/>
      <c r="OOX301" s="1668"/>
      <c r="OOY301" s="1668"/>
      <c r="OOZ301" s="1668"/>
      <c r="OPA301" s="1668"/>
      <c r="OPB301" s="1668"/>
      <c r="OPC301" s="1668"/>
      <c r="OPD301" s="1668"/>
      <c r="OPE301" s="1668"/>
      <c r="OPF301" s="1668"/>
      <c r="OPG301" s="1668"/>
      <c r="OPH301" s="1668"/>
      <c r="OPI301" s="1668"/>
      <c r="OPJ301" s="1668"/>
      <c r="OPK301" s="1668"/>
      <c r="OPL301" s="1668"/>
      <c r="OPM301" s="1668"/>
      <c r="OPN301" s="1668"/>
      <c r="OPO301" s="1668"/>
      <c r="OPP301" s="1668"/>
      <c r="OPQ301" s="1668"/>
      <c r="OPR301" s="1668"/>
      <c r="OPS301" s="1668"/>
      <c r="OPT301" s="1668"/>
      <c r="OPU301" s="1668"/>
      <c r="OPV301" s="1668"/>
      <c r="OPW301" s="1668"/>
      <c r="OPX301" s="1668"/>
      <c r="OPY301" s="1668"/>
      <c r="OPZ301" s="1668"/>
      <c r="OQA301" s="1668"/>
      <c r="OQB301" s="1668"/>
      <c r="OQC301" s="1668"/>
      <c r="OQD301" s="1668"/>
      <c r="OQE301" s="1668"/>
      <c r="OQF301" s="1668"/>
      <c r="OQG301" s="1668"/>
      <c r="OQH301" s="1668"/>
      <c r="OQI301" s="1668"/>
      <c r="OQJ301" s="1668"/>
      <c r="OQK301" s="1668"/>
      <c r="OQL301" s="1668"/>
      <c r="OQM301" s="1668"/>
      <c r="OQN301" s="1668"/>
      <c r="OQO301" s="1668"/>
      <c r="OQP301" s="1668"/>
      <c r="OQQ301" s="1668"/>
      <c r="OQR301" s="1668"/>
      <c r="OQS301" s="1668"/>
      <c r="OQT301" s="1668"/>
      <c r="OQU301" s="1668"/>
      <c r="OQV301" s="1668"/>
      <c r="OQW301" s="1668"/>
      <c r="OQX301" s="1668"/>
      <c r="OQY301" s="1668"/>
      <c r="OQZ301" s="1668"/>
      <c r="ORA301" s="1668"/>
      <c r="ORB301" s="1668"/>
      <c r="ORC301" s="1668"/>
      <c r="ORD301" s="1668"/>
      <c r="ORE301" s="1668"/>
      <c r="ORF301" s="1668"/>
      <c r="ORG301" s="1668"/>
      <c r="ORH301" s="1668"/>
      <c r="ORI301" s="1668"/>
      <c r="ORJ301" s="1668"/>
      <c r="ORK301" s="1668"/>
      <c r="ORL301" s="1668"/>
      <c r="ORM301" s="1668"/>
      <c r="ORN301" s="1668"/>
      <c r="ORO301" s="1668"/>
      <c r="ORP301" s="1668"/>
      <c r="ORQ301" s="1668"/>
      <c r="ORR301" s="1668"/>
      <c r="ORS301" s="1668"/>
      <c r="ORT301" s="1668"/>
      <c r="ORU301" s="1668"/>
      <c r="ORV301" s="1668"/>
      <c r="ORW301" s="1668"/>
      <c r="ORX301" s="1668"/>
      <c r="ORY301" s="1668"/>
      <c r="ORZ301" s="1668"/>
      <c r="OSA301" s="1668"/>
      <c r="OSB301" s="1668"/>
      <c r="OSC301" s="1668"/>
      <c r="OSD301" s="1668"/>
      <c r="OSE301" s="1668"/>
      <c r="OSF301" s="1668"/>
      <c r="OSG301" s="1668"/>
      <c r="OSH301" s="1668"/>
      <c r="OSI301" s="1668"/>
      <c r="OSJ301" s="1668"/>
      <c r="OSK301" s="1668"/>
      <c r="OSL301" s="1668"/>
      <c r="OSM301" s="1668"/>
      <c r="OSN301" s="1668"/>
      <c r="OSO301" s="1668"/>
      <c r="OSP301" s="1668"/>
      <c r="OSQ301" s="1668"/>
      <c r="OSR301" s="1668"/>
      <c r="OSS301" s="1668"/>
      <c r="OST301" s="1668"/>
      <c r="OSU301" s="1668"/>
      <c r="OSV301" s="1668"/>
      <c r="OSW301" s="1668"/>
      <c r="OSX301" s="1668"/>
      <c r="OSY301" s="1668"/>
      <c r="OSZ301" s="1668"/>
      <c r="OTA301" s="1668"/>
      <c r="OTB301" s="1668"/>
      <c r="OTC301" s="1668"/>
      <c r="OTD301" s="1668"/>
      <c r="OTE301" s="1668"/>
      <c r="OTF301" s="1668"/>
      <c r="OTG301" s="1668"/>
      <c r="OTH301" s="1668"/>
      <c r="OTI301" s="1668"/>
      <c r="OTJ301" s="1668"/>
      <c r="OTK301" s="1668"/>
      <c r="OTL301" s="1668"/>
      <c r="OTM301" s="1668"/>
      <c r="OTN301" s="1668"/>
      <c r="OTO301" s="1668"/>
      <c r="OTP301" s="1668"/>
      <c r="OTQ301" s="1668"/>
      <c r="OTR301" s="1668"/>
      <c r="OTS301" s="1668"/>
      <c r="OTT301" s="1668"/>
      <c r="OTU301" s="1668"/>
      <c r="OTV301" s="1668"/>
      <c r="OTW301" s="1668"/>
      <c r="OTX301" s="1668"/>
      <c r="OTY301" s="1668"/>
      <c r="OTZ301" s="1668"/>
      <c r="OUA301" s="1668"/>
      <c r="OUB301" s="1668"/>
      <c r="OUC301" s="1668"/>
      <c r="OUD301" s="1668"/>
      <c r="OUE301" s="1668"/>
      <c r="OUF301" s="1668"/>
      <c r="OUG301" s="1668"/>
      <c r="OUH301" s="1668"/>
      <c r="OUI301" s="1668"/>
      <c r="OUJ301" s="1668"/>
      <c r="OUK301" s="1668"/>
      <c r="OUL301" s="1668"/>
      <c r="OUM301" s="1668"/>
      <c r="OUN301" s="1668"/>
      <c r="OUO301" s="1668"/>
      <c r="OUP301" s="1668"/>
      <c r="OUQ301" s="1668"/>
      <c r="OUR301" s="1668"/>
      <c r="OUS301" s="1668"/>
      <c r="OUT301" s="1668"/>
      <c r="OUU301" s="1668"/>
      <c r="OUV301" s="1668"/>
      <c r="OUW301" s="1668"/>
      <c r="OUX301" s="1668"/>
      <c r="OUY301" s="1668"/>
      <c r="OUZ301" s="1668"/>
      <c r="OVA301" s="1668"/>
      <c r="OVB301" s="1668"/>
      <c r="OVC301" s="1668"/>
      <c r="OVD301" s="1668"/>
      <c r="OVE301" s="1668"/>
      <c r="OVF301" s="1668"/>
      <c r="OVG301" s="1668"/>
      <c r="OVH301" s="1668"/>
      <c r="OVI301" s="1668"/>
      <c r="OVJ301" s="1668"/>
      <c r="OVK301" s="1668"/>
      <c r="OVL301" s="1668"/>
      <c r="OVM301" s="1668"/>
      <c r="OVN301" s="1668"/>
      <c r="OVO301" s="1668"/>
      <c r="OVP301" s="1668"/>
      <c r="OVQ301" s="1668"/>
      <c r="OVR301" s="1668"/>
      <c r="OVS301" s="1668"/>
      <c r="OVT301" s="1668"/>
      <c r="OVU301" s="1668"/>
      <c r="OVV301" s="1668"/>
      <c r="OVW301" s="1668"/>
      <c r="OVX301" s="1668"/>
      <c r="OVY301" s="1668"/>
      <c r="OVZ301" s="1668"/>
      <c r="OWA301" s="1668"/>
      <c r="OWB301" s="1668"/>
      <c r="OWC301" s="1668"/>
      <c r="OWD301" s="1668"/>
      <c r="OWE301" s="1668"/>
      <c r="OWF301" s="1668"/>
      <c r="OWG301" s="1668"/>
      <c r="OWH301" s="1668"/>
      <c r="OWI301" s="1668"/>
      <c r="OWJ301" s="1668"/>
      <c r="OWK301" s="1668"/>
      <c r="OWL301" s="1668"/>
      <c r="OWM301" s="1668"/>
      <c r="OWN301" s="1668"/>
      <c r="OWO301" s="1668"/>
      <c r="OWP301" s="1668"/>
      <c r="OWQ301" s="1668"/>
      <c r="OWR301" s="1668"/>
      <c r="OWS301" s="1668"/>
      <c r="OWT301" s="1668"/>
      <c r="OWU301" s="1668"/>
      <c r="OWV301" s="1668"/>
      <c r="OWW301" s="1668"/>
      <c r="OWX301" s="1668"/>
      <c r="OWY301" s="1668"/>
      <c r="OWZ301" s="1668"/>
      <c r="OXA301" s="1668"/>
      <c r="OXB301" s="1668"/>
      <c r="OXC301" s="1668"/>
      <c r="OXD301" s="1668"/>
      <c r="OXE301" s="1668"/>
      <c r="OXF301" s="1668"/>
      <c r="OXG301" s="1668"/>
      <c r="OXH301" s="1668"/>
      <c r="OXI301" s="1668"/>
      <c r="OXJ301" s="1668"/>
      <c r="OXK301" s="1668"/>
      <c r="OXL301" s="1668"/>
      <c r="OXM301" s="1668"/>
      <c r="OXN301" s="1668"/>
      <c r="OXO301" s="1668"/>
      <c r="OXP301" s="1668"/>
      <c r="OXQ301" s="1668"/>
      <c r="OXR301" s="1668"/>
      <c r="OXS301" s="1668"/>
      <c r="OXT301" s="1668"/>
      <c r="OXU301" s="1668"/>
      <c r="OXV301" s="1668"/>
      <c r="OXW301" s="1668"/>
      <c r="OXX301" s="1668"/>
      <c r="OXY301" s="1668"/>
      <c r="OXZ301" s="1668"/>
      <c r="OYA301" s="1668"/>
      <c r="OYB301" s="1668"/>
      <c r="OYC301" s="1668"/>
      <c r="OYD301" s="1668"/>
      <c r="OYE301" s="1668"/>
      <c r="OYF301" s="1668"/>
      <c r="OYG301" s="1668"/>
      <c r="OYH301" s="1668"/>
      <c r="OYI301" s="1668"/>
      <c r="OYJ301" s="1668"/>
      <c r="OYK301" s="1668"/>
      <c r="OYL301" s="1668"/>
      <c r="OYM301" s="1668"/>
      <c r="OYN301" s="1668"/>
      <c r="OYO301" s="1668"/>
      <c r="OYP301" s="1668"/>
      <c r="OYQ301" s="1668"/>
      <c r="OYR301" s="1668"/>
      <c r="OYS301" s="1668"/>
      <c r="OYT301" s="1668"/>
      <c r="OYU301" s="1668"/>
      <c r="OYV301" s="1668"/>
      <c r="OYW301" s="1668"/>
      <c r="OYX301" s="1668"/>
      <c r="OYY301" s="1668"/>
      <c r="OYZ301" s="1668"/>
      <c r="OZA301" s="1668"/>
      <c r="OZB301" s="1668"/>
      <c r="OZC301" s="1668"/>
      <c r="OZD301" s="1668"/>
      <c r="OZE301" s="1668"/>
      <c r="OZF301" s="1668"/>
      <c r="OZG301" s="1668"/>
      <c r="OZH301" s="1668"/>
      <c r="OZI301" s="1668"/>
      <c r="OZJ301" s="1668"/>
      <c r="OZK301" s="1668"/>
      <c r="OZL301" s="1668"/>
      <c r="OZM301" s="1668"/>
      <c r="OZN301" s="1668"/>
      <c r="OZO301" s="1668"/>
      <c r="OZP301" s="1668"/>
      <c r="OZQ301" s="1668"/>
      <c r="OZR301" s="1668"/>
      <c r="OZS301" s="1668"/>
      <c r="OZT301" s="1668"/>
      <c r="OZU301" s="1668"/>
      <c r="OZV301" s="1668"/>
      <c r="OZW301" s="1668"/>
      <c r="OZX301" s="1668"/>
      <c r="OZY301" s="1668"/>
      <c r="OZZ301" s="1668"/>
      <c r="PAA301" s="1668"/>
      <c r="PAB301" s="1668"/>
      <c r="PAC301" s="1668"/>
      <c r="PAD301" s="1668"/>
      <c r="PAE301" s="1668"/>
      <c r="PAF301" s="1668"/>
      <c r="PAG301" s="1668"/>
      <c r="PAH301" s="1668"/>
      <c r="PAI301" s="1668"/>
      <c r="PAJ301" s="1668"/>
      <c r="PAK301" s="1668"/>
      <c r="PAL301" s="1668"/>
      <c r="PAM301" s="1668"/>
      <c r="PAN301" s="1668"/>
      <c r="PAO301" s="1668"/>
      <c r="PAP301" s="1668"/>
      <c r="PAQ301" s="1668"/>
      <c r="PAR301" s="1668"/>
      <c r="PAS301" s="1668"/>
      <c r="PAT301" s="1668"/>
      <c r="PAU301" s="1668"/>
      <c r="PAV301" s="1668"/>
      <c r="PAW301" s="1668"/>
      <c r="PAX301" s="1668"/>
      <c r="PAY301" s="1668"/>
      <c r="PAZ301" s="1668"/>
      <c r="PBA301" s="1668"/>
      <c r="PBB301" s="1668"/>
      <c r="PBC301" s="1668"/>
      <c r="PBD301" s="1668"/>
      <c r="PBE301" s="1668"/>
      <c r="PBF301" s="1668"/>
      <c r="PBG301" s="1668"/>
      <c r="PBH301" s="1668"/>
      <c r="PBI301" s="1668"/>
      <c r="PBJ301" s="1668"/>
      <c r="PBK301" s="1668"/>
      <c r="PBL301" s="1668"/>
      <c r="PBM301" s="1668"/>
      <c r="PBN301" s="1668"/>
      <c r="PBO301" s="1668"/>
      <c r="PBP301" s="1668"/>
      <c r="PBQ301" s="1668"/>
      <c r="PBR301" s="1668"/>
      <c r="PBS301" s="1668"/>
      <c r="PBT301" s="1668"/>
      <c r="PBU301" s="1668"/>
      <c r="PBV301" s="1668"/>
      <c r="PBW301" s="1668"/>
      <c r="PBX301" s="1668"/>
      <c r="PBY301" s="1668"/>
      <c r="PBZ301" s="1668"/>
      <c r="PCA301" s="1668"/>
      <c r="PCB301" s="1668"/>
      <c r="PCC301" s="1668"/>
      <c r="PCD301" s="1668"/>
      <c r="PCE301" s="1668"/>
      <c r="PCF301" s="1668"/>
      <c r="PCG301" s="1668"/>
      <c r="PCH301" s="1668"/>
      <c r="PCI301" s="1668"/>
      <c r="PCJ301" s="1668"/>
      <c r="PCK301" s="1668"/>
      <c r="PCL301" s="1668"/>
      <c r="PCM301" s="1668"/>
      <c r="PCN301" s="1668"/>
      <c r="PCO301" s="1668"/>
      <c r="PCP301" s="1668"/>
      <c r="PCQ301" s="1668"/>
      <c r="PCR301" s="1668"/>
      <c r="PCS301" s="1668"/>
      <c r="PCT301" s="1668"/>
      <c r="PCU301" s="1668"/>
      <c r="PCV301" s="1668"/>
      <c r="PCW301" s="1668"/>
      <c r="PCX301" s="1668"/>
      <c r="PCY301" s="1668"/>
      <c r="PCZ301" s="1668"/>
      <c r="PDA301" s="1668"/>
      <c r="PDB301" s="1668"/>
      <c r="PDC301" s="1668"/>
      <c r="PDD301" s="1668"/>
      <c r="PDE301" s="1668"/>
      <c r="PDF301" s="1668"/>
      <c r="PDG301" s="1668"/>
      <c r="PDH301" s="1668"/>
      <c r="PDI301" s="1668"/>
      <c r="PDJ301" s="1668"/>
      <c r="PDK301" s="1668"/>
      <c r="PDL301" s="1668"/>
      <c r="PDM301" s="1668"/>
      <c r="PDN301" s="1668"/>
      <c r="PDO301" s="1668"/>
      <c r="PDP301" s="1668"/>
      <c r="PDQ301" s="1668"/>
      <c r="PDR301" s="1668"/>
      <c r="PDS301" s="1668"/>
      <c r="PDT301" s="1668"/>
      <c r="PDU301" s="1668"/>
      <c r="PDV301" s="1668"/>
      <c r="PDW301" s="1668"/>
      <c r="PDX301" s="1668"/>
      <c r="PDY301" s="1668"/>
      <c r="PDZ301" s="1668"/>
      <c r="PEA301" s="1668"/>
      <c r="PEB301" s="1668"/>
      <c r="PEC301" s="1668"/>
      <c r="PED301" s="1668"/>
      <c r="PEE301" s="1668"/>
      <c r="PEF301" s="1668"/>
      <c r="PEG301" s="1668"/>
      <c r="PEH301" s="1668"/>
      <c r="PEI301" s="1668"/>
      <c r="PEJ301" s="1668"/>
      <c r="PEK301" s="1668"/>
      <c r="PEL301" s="1668"/>
      <c r="PEM301" s="1668"/>
      <c r="PEN301" s="1668"/>
      <c r="PEO301" s="1668"/>
      <c r="PEP301" s="1668"/>
      <c r="PEQ301" s="1668"/>
      <c r="PER301" s="1668"/>
      <c r="PES301" s="1668"/>
      <c r="PET301" s="1668"/>
      <c r="PEU301" s="1668"/>
      <c r="PEV301" s="1668"/>
      <c r="PEW301" s="1668"/>
      <c r="PEX301" s="1668"/>
      <c r="PEY301" s="1668"/>
      <c r="PEZ301" s="1668"/>
      <c r="PFA301" s="1668"/>
      <c r="PFB301" s="1668"/>
      <c r="PFC301" s="1668"/>
      <c r="PFD301" s="1668"/>
      <c r="PFE301" s="1668"/>
      <c r="PFF301" s="1668"/>
      <c r="PFG301" s="1668"/>
      <c r="PFH301" s="1668"/>
      <c r="PFI301" s="1668"/>
      <c r="PFJ301" s="1668"/>
      <c r="PFK301" s="1668"/>
      <c r="PFL301" s="1668"/>
      <c r="PFM301" s="1668"/>
      <c r="PFN301" s="1668"/>
      <c r="PFO301" s="1668"/>
      <c r="PFP301" s="1668"/>
      <c r="PFQ301" s="1668"/>
      <c r="PFR301" s="1668"/>
      <c r="PFS301" s="1668"/>
      <c r="PFT301" s="1668"/>
      <c r="PFU301" s="1668"/>
      <c r="PFV301" s="1668"/>
      <c r="PFW301" s="1668"/>
      <c r="PFX301" s="1668"/>
      <c r="PFY301" s="1668"/>
      <c r="PFZ301" s="1668"/>
      <c r="PGA301" s="1668"/>
      <c r="PGB301" s="1668"/>
      <c r="PGC301" s="1668"/>
      <c r="PGD301" s="1668"/>
      <c r="PGE301" s="1668"/>
      <c r="PGF301" s="1668"/>
      <c r="PGG301" s="1668"/>
      <c r="PGH301" s="1668"/>
      <c r="PGI301" s="1668"/>
      <c r="PGJ301" s="1668"/>
      <c r="PGK301" s="1668"/>
      <c r="PGL301" s="1668"/>
      <c r="PGM301" s="1668"/>
      <c r="PGN301" s="1668"/>
      <c r="PGO301" s="1668"/>
      <c r="PGP301" s="1668"/>
      <c r="PGQ301" s="1668"/>
      <c r="PGR301" s="1668"/>
      <c r="PGS301" s="1668"/>
      <c r="PGT301" s="1668"/>
      <c r="PGU301" s="1668"/>
      <c r="PGV301" s="1668"/>
      <c r="PGW301" s="1668"/>
      <c r="PGX301" s="1668"/>
      <c r="PGY301" s="1668"/>
      <c r="PGZ301" s="1668"/>
      <c r="PHA301" s="1668"/>
      <c r="PHB301" s="1668"/>
      <c r="PHC301" s="1668"/>
      <c r="PHD301" s="1668"/>
      <c r="PHE301" s="1668"/>
      <c r="PHF301" s="1668"/>
      <c r="PHG301" s="1668"/>
      <c r="PHH301" s="1668"/>
      <c r="PHI301" s="1668"/>
      <c r="PHJ301" s="1668"/>
      <c r="PHK301" s="1668"/>
      <c r="PHL301" s="1668"/>
      <c r="PHM301" s="1668"/>
      <c r="PHN301" s="1668"/>
      <c r="PHO301" s="1668"/>
      <c r="PHP301" s="1668"/>
      <c r="PHQ301" s="1668"/>
      <c r="PHR301" s="1668"/>
      <c r="PHS301" s="1668"/>
      <c r="PHT301" s="1668"/>
      <c r="PHU301" s="1668"/>
      <c r="PHV301" s="1668"/>
      <c r="PHW301" s="1668"/>
      <c r="PHX301" s="1668"/>
      <c r="PHY301" s="1668"/>
      <c r="PHZ301" s="1668"/>
      <c r="PIA301" s="1668"/>
      <c r="PIB301" s="1668"/>
      <c r="PIC301" s="1668"/>
      <c r="PID301" s="1668"/>
      <c r="PIE301" s="1668"/>
      <c r="PIF301" s="1668"/>
      <c r="PIG301" s="1668"/>
      <c r="PIH301" s="1668"/>
      <c r="PII301" s="1668"/>
      <c r="PIJ301" s="1668"/>
      <c r="PIK301" s="1668"/>
      <c r="PIL301" s="1668"/>
      <c r="PIM301" s="1668"/>
      <c r="PIN301" s="1668"/>
      <c r="PIO301" s="1668"/>
      <c r="PIP301" s="1668"/>
      <c r="PIQ301" s="1668"/>
      <c r="PIR301" s="1668"/>
      <c r="PIS301" s="1668"/>
      <c r="PIT301" s="1668"/>
      <c r="PIU301" s="1668"/>
      <c r="PIV301" s="1668"/>
      <c r="PIW301" s="1668"/>
      <c r="PIX301" s="1668"/>
      <c r="PIY301" s="1668"/>
      <c r="PIZ301" s="1668"/>
      <c r="PJA301" s="1668"/>
      <c r="PJB301" s="1668"/>
      <c r="PJC301" s="1668"/>
      <c r="PJD301" s="1668"/>
      <c r="PJE301" s="1668"/>
      <c r="PJF301" s="1668"/>
      <c r="PJG301" s="1668"/>
      <c r="PJH301" s="1668"/>
      <c r="PJI301" s="1668"/>
      <c r="PJJ301" s="1668"/>
      <c r="PJK301" s="1668"/>
      <c r="PJL301" s="1668"/>
      <c r="PJM301" s="1668"/>
      <c r="PJN301" s="1668"/>
      <c r="PJO301" s="1668"/>
      <c r="PJP301" s="1668"/>
      <c r="PJQ301" s="1668"/>
      <c r="PJR301" s="1668"/>
      <c r="PJS301" s="1668"/>
      <c r="PJT301" s="1668"/>
      <c r="PJU301" s="1668"/>
      <c r="PJV301" s="1668"/>
      <c r="PJW301" s="1668"/>
      <c r="PJX301" s="1668"/>
      <c r="PJY301" s="1668"/>
      <c r="PJZ301" s="1668"/>
      <c r="PKA301" s="1668"/>
      <c r="PKB301" s="1668"/>
      <c r="PKC301" s="1668"/>
      <c r="PKD301" s="1668"/>
      <c r="PKE301" s="1668"/>
      <c r="PKF301" s="1668"/>
      <c r="PKG301" s="1668"/>
      <c r="PKH301" s="1668"/>
      <c r="PKI301" s="1668"/>
      <c r="PKJ301" s="1668"/>
      <c r="PKK301" s="1668"/>
      <c r="PKL301" s="1668"/>
      <c r="PKM301" s="1668"/>
      <c r="PKN301" s="1668"/>
      <c r="PKO301" s="1668"/>
      <c r="PKP301" s="1668"/>
      <c r="PKQ301" s="1668"/>
      <c r="PKR301" s="1668"/>
      <c r="PKS301" s="1668"/>
      <c r="PKT301" s="1668"/>
      <c r="PKU301" s="1668"/>
      <c r="PKV301" s="1668"/>
      <c r="PKW301" s="1668"/>
      <c r="PKX301" s="1668"/>
      <c r="PKY301" s="1668"/>
      <c r="PKZ301" s="1668"/>
      <c r="PLA301" s="1668"/>
      <c r="PLB301" s="1668"/>
      <c r="PLC301" s="1668"/>
      <c r="PLD301" s="1668"/>
      <c r="PLE301" s="1668"/>
      <c r="PLF301" s="1668"/>
      <c r="PLG301" s="1668"/>
      <c r="PLH301" s="1668"/>
      <c r="PLI301" s="1668"/>
      <c r="PLJ301" s="1668"/>
      <c r="PLK301" s="1668"/>
      <c r="PLL301" s="1668"/>
      <c r="PLM301" s="1668"/>
      <c r="PLN301" s="1668"/>
      <c r="PLO301" s="1668"/>
      <c r="PLP301" s="1668"/>
      <c r="PLQ301" s="1668"/>
      <c r="PLR301" s="1668"/>
      <c r="PLS301" s="1668"/>
      <c r="PLT301" s="1668"/>
      <c r="PLU301" s="1668"/>
      <c r="PLV301" s="1668"/>
      <c r="PLW301" s="1668"/>
      <c r="PLX301" s="1668"/>
      <c r="PLY301" s="1668"/>
      <c r="PLZ301" s="1668"/>
      <c r="PMA301" s="1668"/>
      <c r="PMB301" s="1668"/>
      <c r="PMC301" s="1668"/>
      <c r="PMD301" s="1668"/>
      <c r="PME301" s="1668"/>
      <c r="PMF301" s="1668"/>
      <c r="PMG301" s="1668"/>
      <c r="PMH301" s="1668"/>
      <c r="PMI301" s="1668"/>
      <c r="PMJ301" s="1668"/>
      <c r="PMK301" s="1668"/>
      <c r="PML301" s="1668"/>
      <c r="PMM301" s="1668"/>
      <c r="PMN301" s="1668"/>
      <c r="PMO301" s="1668"/>
      <c r="PMP301" s="1668"/>
      <c r="PMQ301" s="1668"/>
      <c r="PMR301" s="1668"/>
      <c r="PMS301" s="1668"/>
      <c r="PMT301" s="1668"/>
      <c r="PMU301" s="1668"/>
      <c r="PMV301" s="1668"/>
      <c r="PMW301" s="1668"/>
      <c r="PMX301" s="1668"/>
      <c r="PMY301" s="1668"/>
      <c r="PMZ301" s="1668"/>
      <c r="PNA301" s="1668"/>
      <c r="PNB301" s="1668"/>
      <c r="PNC301" s="1668"/>
      <c r="PND301" s="1668"/>
      <c r="PNE301" s="1668"/>
      <c r="PNF301" s="1668"/>
      <c r="PNG301" s="1668"/>
      <c r="PNH301" s="1668"/>
      <c r="PNI301" s="1668"/>
      <c r="PNJ301" s="1668"/>
      <c r="PNK301" s="1668"/>
      <c r="PNL301" s="1668"/>
      <c r="PNM301" s="1668"/>
      <c r="PNN301" s="1668"/>
      <c r="PNO301" s="1668"/>
      <c r="PNP301" s="1668"/>
      <c r="PNQ301" s="1668"/>
      <c r="PNR301" s="1668"/>
      <c r="PNS301" s="1668"/>
      <c r="PNT301" s="1668"/>
      <c r="PNU301" s="1668"/>
      <c r="PNV301" s="1668"/>
      <c r="PNW301" s="1668"/>
      <c r="PNX301" s="1668"/>
      <c r="PNY301" s="1668"/>
      <c r="PNZ301" s="1668"/>
      <c r="POA301" s="1668"/>
      <c r="POB301" s="1668"/>
      <c r="POC301" s="1668"/>
      <c r="POD301" s="1668"/>
      <c r="POE301" s="1668"/>
      <c r="POF301" s="1668"/>
      <c r="POG301" s="1668"/>
      <c r="POH301" s="1668"/>
      <c r="POI301" s="1668"/>
      <c r="POJ301" s="1668"/>
      <c r="POK301" s="1668"/>
      <c r="POL301" s="1668"/>
      <c r="POM301" s="1668"/>
      <c r="PON301" s="1668"/>
      <c r="POO301" s="1668"/>
      <c r="POP301" s="1668"/>
      <c r="POQ301" s="1668"/>
      <c r="POR301" s="1668"/>
      <c r="POS301" s="1668"/>
      <c r="POT301" s="1668"/>
      <c r="POU301" s="1668"/>
      <c r="POV301" s="1668"/>
      <c r="POW301" s="1668"/>
      <c r="POX301" s="1668"/>
      <c r="POY301" s="1668"/>
      <c r="POZ301" s="1668"/>
      <c r="PPA301" s="1668"/>
      <c r="PPB301" s="1668"/>
      <c r="PPC301" s="1668"/>
      <c r="PPD301" s="1668"/>
      <c r="PPE301" s="1668"/>
      <c r="PPF301" s="1668"/>
      <c r="PPG301" s="1668"/>
      <c r="PPH301" s="1668"/>
      <c r="PPI301" s="1668"/>
      <c r="PPJ301" s="1668"/>
      <c r="PPK301" s="1668"/>
      <c r="PPL301" s="1668"/>
      <c r="PPM301" s="1668"/>
      <c r="PPN301" s="1668"/>
      <c r="PPO301" s="1668"/>
      <c r="PPP301" s="1668"/>
      <c r="PPQ301" s="1668"/>
      <c r="PPR301" s="1668"/>
      <c r="PPS301" s="1668"/>
      <c r="PPT301" s="1668"/>
      <c r="PPU301" s="1668"/>
      <c r="PPV301" s="1668"/>
      <c r="PPW301" s="1668"/>
      <c r="PPX301" s="1668"/>
      <c r="PPY301" s="1668"/>
      <c r="PPZ301" s="1668"/>
      <c r="PQA301" s="1668"/>
      <c r="PQB301" s="1668"/>
      <c r="PQC301" s="1668"/>
      <c r="PQD301" s="1668"/>
      <c r="PQE301" s="1668"/>
      <c r="PQF301" s="1668"/>
      <c r="PQG301" s="1668"/>
      <c r="PQH301" s="1668"/>
      <c r="PQI301" s="1668"/>
      <c r="PQJ301" s="1668"/>
      <c r="PQK301" s="1668"/>
      <c r="PQL301" s="1668"/>
      <c r="PQM301" s="1668"/>
      <c r="PQN301" s="1668"/>
      <c r="PQO301" s="1668"/>
      <c r="PQP301" s="1668"/>
      <c r="PQQ301" s="1668"/>
      <c r="PQR301" s="1668"/>
      <c r="PQS301" s="1668"/>
      <c r="PQT301" s="1668"/>
      <c r="PQU301" s="1668"/>
      <c r="PQV301" s="1668"/>
      <c r="PQW301" s="1668"/>
      <c r="PQX301" s="1668"/>
      <c r="PQY301" s="1668"/>
      <c r="PQZ301" s="1668"/>
      <c r="PRA301" s="1668"/>
      <c r="PRB301" s="1668"/>
      <c r="PRC301" s="1668"/>
      <c r="PRD301" s="1668"/>
      <c r="PRE301" s="1668"/>
      <c r="PRF301" s="1668"/>
      <c r="PRG301" s="1668"/>
      <c r="PRH301" s="1668"/>
      <c r="PRI301" s="1668"/>
      <c r="PRJ301" s="1668"/>
      <c r="PRK301" s="1668"/>
      <c r="PRL301" s="1668"/>
      <c r="PRM301" s="1668"/>
      <c r="PRN301" s="1668"/>
      <c r="PRO301" s="1668"/>
      <c r="PRP301" s="1668"/>
      <c r="PRQ301" s="1668"/>
      <c r="PRR301" s="1668"/>
      <c r="PRS301" s="1668"/>
      <c r="PRT301" s="1668"/>
      <c r="PRU301" s="1668"/>
      <c r="PRV301" s="1668"/>
      <c r="PRW301" s="1668"/>
      <c r="PRX301" s="1668"/>
      <c r="PRY301" s="1668"/>
      <c r="PRZ301" s="1668"/>
      <c r="PSA301" s="1668"/>
      <c r="PSB301" s="1668"/>
      <c r="PSC301" s="1668"/>
      <c r="PSD301" s="1668"/>
      <c r="PSE301" s="1668"/>
      <c r="PSF301" s="1668"/>
      <c r="PSG301" s="1668"/>
      <c r="PSH301" s="1668"/>
      <c r="PSI301" s="1668"/>
      <c r="PSJ301" s="1668"/>
      <c r="PSK301" s="1668"/>
      <c r="PSL301" s="1668"/>
      <c r="PSM301" s="1668"/>
      <c r="PSN301" s="1668"/>
      <c r="PSO301" s="1668"/>
      <c r="PSP301" s="1668"/>
      <c r="PSQ301" s="1668"/>
      <c r="PSR301" s="1668"/>
      <c r="PSS301" s="1668"/>
      <c r="PST301" s="1668"/>
      <c r="PSU301" s="1668"/>
      <c r="PSV301" s="1668"/>
      <c r="PSW301" s="1668"/>
      <c r="PSX301" s="1668"/>
      <c r="PSY301" s="1668"/>
      <c r="PSZ301" s="1668"/>
      <c r="PTA301" s="1668"/>
      <c r="PTB301" s="1668"/>
      <c r="PTC301" s="1668"/>
      <c r="PTD301" s="1668"/>
      <c r="PTE301" s="1668"/>
      <c r="PTF301" s="1668"/>
      <c r="PTG301" s="1668"/>
      <c r="PTH301" s="1668"/>
      <c r="PTI301" s="1668"/>
      <c r="PTJ301" s="1668"/>
      <c r="PTK301" s="1668"/>
      <c r="PTL301" s="1668"/>
      <c r="PTM301" s="1668"/>
      <c r="PTN301" s="1668"/>
      <c r="PTO301" s="1668"/>
      <c r="PTP301" s="1668"/>
      <c r="PTQ301" s="1668"/>
      <c r="PTR301" s="1668"/>
      <c r="PTS301" s="1668"/>
      <c r="PTT301" s="1668"/>
      <c r="PTU301" s="1668"/>
      <c r="PTV301" s="1668"/>
      <c r="PTW301" s="1668"/>
      <c r="PTX301" s="1668"/>
      <c r="PTY301" s="1668"/>
      <c r="PTZ301" s="1668"/>
      <c r="PUA301" s="1668"/>
      <c r="PUB301" s="1668"/>
      <c r="PUC301" s="1668"/>
      <c r="PUD301" s="1668"/>
      <c r="PUE301" s="1668"/>
      <c r="PUF301" s="1668"/>
      <c r="PUG301" s="1668"/>
      <c r="PUH301" s="1668"/>
      <c r="PUI301" s="1668"/>
      <c r="PUJ301" s="1668"/>
      <c r="PUK301" s="1668"/>
      <c r="PUL301" s="1668"/>
      <c r="PUM301" s="1668"/>
      <c r="PUN301" s="1668"/>
      <c r="PUO301" s="1668"/>
      <c r="PUP301" s="1668"/>
      <c r="PUQ301" s="1668"/>
      <c r="PUR301" s="1668"/>
      <c r="PUS301" s="1668"/>
      <c r="PUT301" s="1668"/>
      <c r="PUU301" s="1668"/>
      <c r="PUV301" s="1668"/>
      <c r="PUW301" s="1668"/>
      <c r="PUX301" s="1668"/>
      <c r="PUY301" s="1668"/>
      <c r="PUZ301" s="1668"/>
      <c r="PVA301" s="1668"/>
      <c r="PVB301" s="1668"/>
      <c r="PVC301" s="1668"/>
      <c r="PVD301" s="1668"/>
      <c r="PVE301" s="1668"/>
      <c r="PVF301" s="1668"/>
      <c r="PVG301" s="1668"/>
      <c r="PVH301" s="1668"/>
      <c r="PVI301" s="1668"/>
      <c r="PVJ301" s="1668"/>
      <c r="PVK301" s="1668"/>
      <c r="PVL301" s="1668"/>
      <c r="PVM301" s="1668"/>
      <c r="PVN301" s="1668"/>
      <c r="PVO301" s="1668"/>
      <c r="PVP301" s="1668"/>
      <c r="PVQ301" s="1668"/>
      <c r="PVR301" s="1668"/>
      <c r="PVS301" s="1668"/>
      <c r="PVT301" s="1668"/>
      <c r="PVU301" s="1668"/>
      <c r="PVV301" s="1668"/>
      <c r="PVW301" s="1668"/>
      <c r="PVX301" s="1668"/>
      <c r="PVY301" s="1668"/>
      <c r="PVZ301" s="1668"/>
      <c r="PWA301" s="1668"/>
      <c r="PWB301" s="1668"/>
      <c r="PWC301" s="1668"/>
      <c r="PWD301" s="1668"/>
      <c r="PWE301" s="1668"/>
      <c r="PWF301" s="1668"/>
      <c r="PWG301" s="1668"/>
      <c r="PWH301" s="1668"/>
      <c r="PWI301" s="1668"/>
      <c r="PWJ301" s="1668"/>
      <c r="PWK301" s="1668"/>
      <c r="PWL301" s="1668"/>
      <c r="PWM301" s="1668"/>
      <c r="PWN301" s="1668"/>
      <c r="PWO301" s="1668"/>
      <c r="PWP301" s="1668"/>
      <c r="PWQ301" s="1668"/>
      <c r="PWR301" s="1668"/>
      <c r="PWS301" s="1668"/>
      <c r="PWT301" s="1668"/>
      <c r="PWU301" s="1668"/>
      <c r="PWV301" s="1668"/>
      <c r="PWW301" s="1668"/>
      <c r="PWX301" s="1668"/>
      <c r="PWY301" s="1668"/>
      <c r="PWZ301" s="1668"/>
      <c r="PXA301" s="1668"/>
      <c r="PXB301" s="1668"/>
      <c r="PXC301" s="1668"/>
      <c r="PXD301" s="1668"/>
      <c r="PXE301" s="1668"/>
      <c r="PXF301" s="1668"/>
      <c r="PXG301" s="1668"/>
      <c r="PXH301" s="1668"/>
      <c r="PXI301" s="1668"/>
      <c r="PXJ301" s="1668"/>
      <c r="PXK301" s="1668"/>
      <c r="PXL301" s="1668"/>
      <c r="PXM301" s="1668"/>
      <c r="PXN301" s="1668"/>
      <c r="PXO301" s="1668"/>
      <c r="PXP301" s="1668"/>
      <c r="PXQ301" s="1668"/>
      <c r="PXR301" s="1668"/>
      <c r="PXS301" s="1668"/>
      <c r="PXT301" s="1668"/>
      <c r="PXU301" s="1668"/>
      <c r="PXV301" s="1668"/>
      <c r="PXW301" s="1668"/>
      <c r="PXX301" s="1668"/>
      <c r="PXY301" s="1668"/>
      <c r="PXZ301" s="1668"/>
      <c r="PYA301" s="1668"/>
      <c r="PYB301" s="1668"/>
      <c r="PYC301" s="1668"/>
      <c r="PYD301" s="1668"/>
      <c r="PYE301" s="1668"/>
      <c r="PYF301" s="1668"/>
      <c r="PYG301" s="1668"/>
      <c r="PYH301" s="1668"/>
      <c r="PYI301" s="1668"/>
      <c r="PYJ301" s="1668"/>
      <c r="PYK301" s="1668"/>
      <c r="PYL301" s="1668"/>
      <c r="PYM301" s="1668"/>
      <c r="PYN301" s="1668"/>
      <c r="PYO301" s="1668"/>
      <c r="PYP301" s="1668"/>
      <c r="PYQ301" s="1668"/>
      <c r="PYR301" s="1668"/>
      <c r="PYS301" s="1668"/>
      <c r="PYT301" s="1668"/>
      <c r="PYU301" s="1668"/>
      <c r="PYV301" s="1668"/>
      <c r="PYW301" s="1668"/>
      <c r="PYX301" s="1668"/>
      <c r="PYY301" s="1668"/>
      <c r="PYZ301" s="1668"/>
      <c r="PZA301" s="1668"/>
      <c r="PZB301" s="1668"/>
      <c r="PZC301" s="1668"/>
      <c r="PZD301" s="1668"/>
      <c r="PZE301" s="1668"/>
      <c r="PZF301" s="1668"/>
      <c r="PZG301" s="1668"/>
      <c r="PZH301" s="1668"/>
      <c r="PZI301" s="1668"/>
      <c r="PZJ301" s="1668"/>
      <c r="PZK301" s="1668"/>
      <c r="PZL301" s="1668"/>
      <c r="PZM301" s="1668"/>
      <c r="PZN301" s="1668"/>
      <c r="PZO301" s="1668"/>
      <c r="PZP301" s="1668"/>
      <c r="PZQ301" s="1668"/>
      <c r="PZR301" s="1668"/>
      <c r="PZS301" s="1668"/>
      <c r="PZT301" s="1668"/>
      <c r="PZU301" s="1668"/>
      <c r="PZV301" s="1668"/>
      <c r="PZW301" s="1668"/>
      <c r="PZX301" s="1668"/>
      <c r="PZY301" s="1668"/>
      <c r="PZZ301" s="1668"/>
      <c r="QAA301" s="1668"/>
      <c r="QAB301" s="1668"/>
      <c r="QAC301" s="1668"/>
      <c r="QAD301" s="1668"/>
      <c r="QAE301" s="1668"/>
      <c r="QAF301" s="1668"/>
      <c r="QAG301" s="1668"/>
      <c r="QAH301" s="1668"/>
      <c r="QAI301" s="1668"/>
      <c r="QAJ301" s="1668"/>
      <c r="QAK301" s="1668"/>
      <c r="QAL301" s="1668"/>
      <c r="QAM301" s="1668"/>
      <c r="QAN301" s="1668"/>
      <c r="QAO301" s="1668"/>
      <c r="QAP301" s="1668"/>
      <c r="QAQ301" s="1668"/>
      <c r="QAR301" s="1668"/>
      <c r="QAS301" s="1668"/>
      <c r="QAT301" s="1668"/>
      <c r="QAU301" s="1668"/>
      <c r="QAV301" s="1668"/>
      <c r="QAW301" s="1668"/>
      <c r="QAX301" s="1668"/>
      <c r="QAY301" s="1668"/>
      <c r="QAZ301" s="1668"/>
      <c r="QBA301" s="1668"/>
      <c r="QBB301" s="1668"/>
      <c r="QBC301" s="1668"/>
      <c r="QBD301" s="1668"/>
      <c r="QBE301" s="1668"/>
      <c r="QBF301" s="1668"/>
      <c r="QBG301" s="1668"/>
      <c r="QBH301" s="1668"/>
      <c r="QBI301" s="1668"/>
      <c r="QBJ301" s="1668"/>
      <c r="QBK301" s="1668"/>
      <c r="QBL301" s="1668"/>
      <c r="QBM301" s="1668"/>
      <c r="QBN301" s="1668"/>
      <c r="QBO301" s="1668"/>
      <c r="QBP301" s="1668"/>
      <c r="QBQ301" s="1668"/>
      <c r="QBR301" s="1668"/>
      <c r="QBS301" s="1668"/>
      <c r="QBT301" s="1668"/>
      <c r="QBU301" s="1668"/>
      <c r="QBV301" s="1668"/>
      <c r="QBW301" s="1668"/>
      <c r="QBX301" s="1668"/>
      <c r="QBY301" s="1668"/>
      <c r="QBZ301" s="1668"/>
      <c r="QCA301" s="1668"/>
      <c r="QCB301" s="1668"/>
      <c r="QCC301" s="1668"/>
      <c r="QCD301" s="1668"/>
      <c r="QCE301" s="1668"/>
      <c r="QCF301" s="1668"/>
      <c r="QCG301" s="1668"/>
      <c r="QCH301" s="1668"/>
      <c r="QCI301" s="1668"/>
      <c r="QCJ301" s="1668"/>
      <c r="QCK301" s="1668"/>
      <c r="QCL301" s="1668"/>
      <c r="QCM301" s="1668"/>
      <c r="QCN301" s="1668"/>
      <c r="QCO301" s="1668"/>
      <c r="QCP301" s="1668"/>
      <c r="QCQ301" s="1668"/>
      <c r="QCR301" s="1668"/>
      <c r="QCS301" s="1668"/>
      <c r="QCT301" s="1668"/>
      <c r="QCU301" s="1668"/>
      <c r="QCV301" s="1668"/>
      <c r="QCW301" s="1668"/>
      <c r="QCX301" s="1668"/>
      <c r="QCY301" s="1668"/>
      <c r="QCZ301" s="1668"/>
      <c r="QDA301" s="1668"/>
      <c r="QDB301" s="1668"/>
      <c r="QDC301" s="1668"/>
      <c r="QDD301" s="1668"/>
      <c r="QDE301" s="1668"/>
      <c r="QDF301" s="1668"/>
      <c r="QDG301" s="1668"/>
      <c r="QDH301" s="1668"/>
      <c r="QDI301" s="1668"/>
      <c r="QDJ301" s="1668"/>
      <c r="QDK301" s="1668"/>
      <c r="QDL301" s="1668"/>
      <c r="QDM301" s="1668"/>
      <c r="QDN301" s="1668"/>
      <c r="QDO301" s="1668"/>
      <c r="QDP301" s="1668"/>
      <c r="QDQ301" s="1668"/>
      <c r="QDR301" s="1668"/>
      <c r="QDS301" s="1668"/>
      <c r="QDT301" s="1668"/>
      <c r="QDU301" s="1668"/>
      <c r="QDV301" s="1668"/>
      <c r="QDW301" s="1668"/>
      <c r="QDX301" s="1668"/>
      <c r="QDY301" s="1668"/>
      <c r="QDZ301" s="1668"/>
      <c r="QEA301" s="1668"/>
      <c r="QEB301" s="1668"/>
      <c r="QEC301" s="1668"/>
      <c r="QED301" s="1668"/>
      <c r="QEE301" s="1668"/>
      <c r="QEF301" s="1668"/>
      <c r="QEG301" s="1668"/>
      <c r="QEH301" s="1668"/>
      <c r="QEI301" s="1668"/>
      <c r="QEJ301" s="1668"/>
      <c r="QEK301" s="1668"/>
      <c r="QEL301" s="1668"/>
      <c r="QEM301" s="1668"/>
      <c r="QEN301" s="1668"/>
      <c r="QEO301" s="1668"/>
      <c r="QEP301" s="1668"/>
      <c r="QEQ301" s="1668"/>
      <c r="QER301" s="1668"/>
      <c r="QES301" s="1668"/>
      <c r="QET301" s="1668"/>
      <c r="QEU301" s="1668"/>
      <c r="QEV301" s="1668"/>
      <c r="QEW301" s="1668"/>
      <c r="QEX301" s="1668"/>
      <c r="QEY301" s="1668"/>
      <c r="QEZ301" s="1668"/>
      <c r="QFA301" s="1668"/>
      <c r="QFB301" s="1668"/>
      <c r="QFC301" s="1668"/>
      <c r="QFD301" s="1668"/>
      <c r="QFE301" s="1668"/>
      <c r="QFF301" s="1668"/>
      <c r="QFG301" s="1668"/>
      <c r="QFH301" s="1668"/>
      <c r="QFI301" s="1668"/>
      <c r="QFJ301" s="1668"/>
      <c r="QFK301" s="1668"/>
      <c r="QFL301" s="1668"/>
      <c r="QFM301" s="1668"/>
      <c r="QFN301" s="1668"/>
      <c r="QFO301" s="1668"/>
      <c r="QFP301" s="1668"/>
      <c r="QFQ301" s="1668"/>
      <c r="QFR301" s="1668"/>
      <c r="QFS301" s="1668"/>
      <c r="QFT301" s="1668"/>
      <c r="QFU301" s="1668"/>
      <c r="QFV301" s="1668"/>
      <c r="QFW301" s="1668"/>
      <c r="QFX301" s="1668"/>
      <c r="QFY301" s="1668"/>
      <c r="QFZ301" s="1668"/>
      <c r="QGA301" s="1668"/>
      <c r="QGB301" s="1668"/>
      <c r="QGC301" s="1668"/>
      <c r="QGD301" s="1668"/>
      <c r="QGE301" s="1668"/>
      <c r="QGF301" s="1668"/>
      <c r="QGG301" s="1668"/>
      <c r="QGH301" s="1668"/>
      <c r="QGI301" s="1668"/>
      <c r="QGJ301" s="1668"/>
      <c r="QGK301" s="1668"/>
      <c r="QGL301" s="1668"/>
      <c r="QGM301" s="1668"/>
      <c r="QGN301" s="1668"/>
      <c r="QGO301" s="1668"/>
      <c r="QGP301" s="1668"/>
      <c r="QGQ301" s="1668"/>
      <c r="QGR301" s="1668"/>
      <c r="QGS301" s="1668"/>
      <c r="QGT301" s="1668"/>
      <c r="QGU301" s="1668"/>
      <c r="QGV301" s="1668"/>
      <c r="QGW301" s="1668"/>
      <c r="QGX301" s="1668"/>
      <c r="QGY301" s="1668"/>
      <c r="QGZ301" s="1668"/>
      <c r="QHA301" s="1668"/>
      <c r="QHB301" s="1668"/>
      <c r="QHC301" s="1668"/>
      <c r="QHD301" s="1668"/>
      <c r="QHE301" s="1668"/>
      <c r="QHF301" s="1668"/>
      <c r="QHG301" s="1668"/>
      <c r="QHH301" s="1668"/>
      <c r="QHI301" s="1668"/>
      <c r="QHJ301" s="1668"/>
      <c r="QHK301" s="1668"/>
      <c r="QHL301" s="1668"/>
      <c r="QHM301" s="1668"/>
      <c r="QHN301" s="1668"/>
      <c r="QHO301" s="1668"/>
      <c r="QHP301" s="1668"/>
      <c r="QHQ301" s="1668"/>
      <c r="QHR301" s="1668"/>
      <c r="QHS301" s="1668"/>
      <c r="QHT301" s="1668"/>
      <c r="QHU301" s="1668"/>
      <c r="QHV301" s="1668"/>
      <c r="QHW301" s="1668"/>
      <c r="QHX301" s="1668"/>
      <c r="QHY301" s="1668"/>
      <c r="QHZ301" s="1668"/>
      <c r="QIA301" s="1668"/>
      <c r="QIB301" s="1668"/>
      <c r="QIC301" s="1668"/>
      <c r="QID301" s="1668"/>
      <c r="QIE301" s="1668"/>
      <c r="QIF301" s="1668"/>
      <c r="QIG301" s="1668"/>
      <c r="QIH301" s="1668"/>
      <c r="QII301" s="1668"/>
      <c r="QIJ301" s="1668"/>
      <c r="QIK301" s="1668"/>
      <c r="QIL301" s="1668"/>
      <c r="QIM301" s="1668"/>
      <c r="QIN301" s="1668"/>
      <c r="QIO301" s="1668"/>
      <c r="QIP301" s="1668"/>
      <c r="QIQ301" s="1668"/>
      <c r="QIR301" s="1668"/>
      <c r="QIS301" s="1668"/>
      <c r="QIT301" s="1668"/>
      <c r="QIU301" s="1668"/>
      <c r="QIV301" s="1668"/>
      <c r="QIW301" s="1668"/>
      <c r="QIX301" s="1668"/>
      <c r="QIY301" s="1668"/>
      <c r="QIZ301" s="1668"/>
      <c r="QJA301" s="1668"/>
      <c r="QJB301" s="1668"/>
      <c r="QJC301" s="1668"/>
      <c r="QJD301" s="1668"/>
      <c r="QJE301" s="1668"/>
      <c r="QJF301" s="1668"/>
      <c r="QJG301" s="1668"/>
      <c r="QJH301" s="1668"/>
      <c r="QJI301" s="1668"/>
      <c r="QJJ301" s="1668"/>
      <c r="QJK301" s="1668"/>
      <c r="QJL301" s="1668"/>
      <c r="QJM301" s="1668"/>
      <c r="QJN301" s="1668"/>
      <c r="QJO301" s="1668"/>
      <c r="QJP301" s="1668"/>
      <c r="QJQ301" s="1668"/>
      <c r="QJR301" s="1668"/>
      <c r="QJS301" s="1668"/>
      <c r="QJT301" s="1668"/>
      <c r="QJU301" s="1668"/>
      <c r="QJV301" s="1668"/>
      <c r="QJW301" s="1668"/>
      <c r="QJX301" s="1668"/>
      <c r="QJY301" s="1668"/>
      <c r="QJZ301" s="1668"/>
      <c r="QKA301" s="1668"/>
      <c r="QKB301" s="1668"/>
      <c r="QKC301" s="1668"/>
      <c r="QKD301" s="1668"/>
      <c r="QKE301" s="1668"/>
      <c r="QKF301" s="1668"/>
      <c r="QKG301" s="1668"/>
      <c r="QKH301" s="1668"/>
      <c r="QKI301" s="1668"/>
      <c r="QKJ301" s="1668"/>
      <c r="QKK301" s="1668"/>
      <c r="QKL301" s="1668"/>
      <c r="QKM301" s="1668"/>
      <c r="QKN301" s="1668"/>
      <c r="QKO301" s="1668"/>
      <c r="QKP301" s="1668"/>
      <c r="QKQ301" s="1668"/>
      <c r="QKR301" s="1668"/>
      <c r="QKS301" s="1668"/>
      <c r="QKT301" s="1668"/>
      <c r="QKU301" s="1668"/>
      <c r="QKV301" s="1668"/>
      <c r="QKW301" s="1668"/>
      <c r="QKX301" s="1668"/>
      <c r="QKY301" s="1668"/>
      <c r="QKZ301" s="1668"/>
      <c r="QLA301" s="1668"/>
      <c r="QLB301" s="1668"/>
      <c r="QLC301" s="1668"/>
      <c r="QLD301" s="1668"/>
      <c r="QLE301" s="1668"/>
      <c r="QLF301" s="1668"/>
      <c r="QLG301" s="1668"/>
      <c r="QLH301" s="1668"/>
      <c r="QLI301" s="1668"/>
      <c r="QLJ301" s="1668"/>
      <c r="QLK301" s="1668"/>
      <c r="QLL301" s="1668"/>
      <c r="QLM301" s="1668"/>
      <c r="QLN301" s="1668"/>
      <c r="QLO301" s="1668"/>
      <c r="QLP301" s="1668"/>
      <c r="QLQ301" s="1668"/>
      <c r="QLR301" s="1668"/>
      <c r="QLS301" s="1668"/>
      <c r="QLT301" s="1668"/>
      <c r="QLU301" s="1668"/>
      <c r="QLV301" s="1668"/>
      <c r="QLW301" s="1668"/>
      <c r="QLX301" s="1668"/>
      <c r="QLY301" s="1668"/>
      <c r="QLZ301" s="1668"/>
      <c r="QMA301" s="1668"/>
      <c r="QMB301" s="1668"/>
      <c r="QMC301" s="1668"/>
      <c r="QMD301" s="1668"/>
      <c r="QME301" s="1668"/>
      <c r="QMF301" s="1668"/>
      <c r="QMG301" s="1668"/>
      <c r="QMH301" s="1668"/>
      <c r="QMI301" s="1668"/>
      <c r="QMJ301" s="1668"/>
      <c r="QMK301" s="1668"/>
      <c r="QML301" s="1668"/>
      <c r="QMM301" s="1668"/>
      <c r="QMN301" s="1668"/>
      <c r="QMO301" s="1668"/>
      <c r="QMP301" s="1668"/>
      <c r="QMQ301" s="1668"/>
      <c r="QMR301" s="1668"/>
      <c r="QMS301" s="1668"/>
      <c r="QMT301" s="1668"/>
      <c r="QMU301" s="1668"/>
      <c r="QMV301" s="1668"/>
      <c r="QMW301" s="1668"/>
      <c r="QMX301" s="1668"/>
      <c r="QMY301" s="1668"/>
      <c r="QMZ301" s="1668"/>
      <c r="QNA301" s="1668"/>
      <c r="QNB301" s="1668"/>
      <c r="QNC301" s="1668"/>
      <c r="QND301" s="1668"/>
      <c r="QNE301" s="1668"/>
      <c r="QNF301" s="1668"/>
      <c r="QNG301" s="1668"/>
      <c r="QNH301" s="1668"/>
      <c r="QNI301" s="1668"/>
      <c r="QNJ301" s="1668"/>
      <c r="QNK301" s="1668"/>
      <c r="QNL301" s="1668"/>
      <c r="QNM301" s="1668"/>
      <c r="QNN301" s="1668"/>
      <c r="QNO301" s="1668"/>
      <c r="QNP301" s="1668"/>
      <c r="QNQ301" s="1668"/>
      <c r="QNR301" s="1668"/>
      <c r="QNS301" s="1668"/>
      <c r="QNT301" s="1668"/>
      <c r="QNU301" s="1668"/>
      <c r="QNV301" s="1668"/>
      <c r="QNW301" s="1668"/>
      <c r="QNX301" s="1668"/>
      <c r="QNY301" s="1668"/>
      <c r="QNZ301" s="1668"/>
      <c r="QOA301" s="1668"/>
      <c r="QOB301" s="1668"/>
      <c r="QOC301" s="1668"/>
      <c r="QOD301" s="1668"/>
      <c r="QOE301" s="1668"/>
      <c r="QOF301" s="1668"/>
      <c r="QOG301" s="1668"/>
      <c r="QOH301" s="1668"/>
      <c r="QOI301" s="1668"/>
      <c r="QOJ301" s="1668"/>
      <c r="QOK301" s="1668"/>
      <c r="QOL301" s="1668"/>
      <c r="QOM301" s="1668"/>
      <c r="QON301" s="1668"/>
      <c r="QOO301" s="1668"/>
      <c r="QOP301" s="1668"/>
      <c r="QOQ301" s="1668"/>
      <c r="QOR301" s="1668"/>
      <c r="QOS301" s="1668"/>
      <c r="QOT301" s="1668"/>
      <c r="QOU301" s="1668"/>
      <c r="QOV301" s="1668"/>
      <c r="QOW301" s="1668"/>
      <c r="QOX301" s="1668"/>
      <c r="QOY301" s="1668"/>
      <c r="QOZ301" s="1668"/>
      <c r="QPA301" s="1668"/>
      <c r="QPB301" s="1668"/>
      <c r="QPC301" s="1668"/>
      <c r="QPD301" s="1668"/>
      <c r="QPE301" s="1668"/>
      <c r="QPF301" s="1668"/>
      <c r="QPG301" s="1668"/>
      <c r="QPH301" s="1668"/>
      <c r="QPI301" s="1668"/>
      <c r="QPJ301" s="1668"/>
      <c r="QPK301" s="1668"/>
      <c r="QPL301" s="1668"/>
      <c r="QPM301" s="1668"/>
      <c r="QPN301" s="1668"/>
      <c r="QPO301" s="1668"/>
      <c r="QPP301" s="1668"/>
      <c r="QPQ301" s="1668"/>
      <c r="QPR301" s="1668"/>
      <c r="QPS301" s="1668"/>
      <c r="QPT301" s="1668"/>
      <c r="QPU301" s="1668"/>
      <c r="QPV301" s="1668"/>
      <c r="QPW301" s="1668"/>
      <c r="QPX301" s="1668"/>
      <c r="QPY301" s="1668"/>
      <c r="QPZ301" s="1668"/>
      <c r="QQA301" s="1668"/>
      <c r="QQB301" s="1668"/>
      <c r="QQC301" s="1668"/>
      <c r="QQD301" s="1668"/>
      <c r="QQE301" s="1668"/>
      <c r="QQF301" s="1668"/>
      <c r="QQG301" s="1668"/>
      <c r="QQH301" s="1668"/>
      <c r="QQI301" s="1668"/>
      <c r="QQJ301" s="1668"/>
      <c r="QQK301" s="1668"/>
      <c r="QQL301" s="1668"/>
      <c r="QQM301" s="1668"/>
      <c r="QQN301" s="1668"/>
      <c r="QQO301" s="1668"/>
      <c r="QQP301" s="1668"/>
      <c r="QQQ301" s="1668"/>
      <c r="QQR301" s="1668"/>
      <c r="QQS301" s="1668"/>
      <c r="QQT301" s="1668"/>
      <c r="QQU301" s="1668"/>
      <c r="QQV301" s="1668"/>
      <c r="QQW301" s="1668"/>
      <c r="QQX301" s="1668"/>
      <c r="QQY301" s="1668"/>
      <c r="QQZ301" s="1668"/>
      <c r="QRA301" s="1668"/>
      <c r="QRB301" s="1668"/>
      <c r="QRC301" s="1668"/>
      <c r="QRD301" s="1668"/>
      <c r="QRE301" s="1668"/>
      <c r="QRF301" s="1668"/>
      <c r="QRG301" s="1668"/>
      <c r="QRH301" s="1668"/>
      <c r="QRI301" s="1668"/>
      <c r="QRJ301" s="1668"/>
      <c r="QRK301" s="1668"/>
      <c r="QRL301" s="1668"/>
      <c r="QRM301" s="1668"/>
      <c r="QRN301" s="1668"/>
      <c r="QRO301" s="1668"/>
      <c r="QRP301" s="1668"/>
      <c r="QRQ301" s="1668"/>
      <c r="QRR301" s="1668"/>
      <c r="QRS301" s="1668"/>
      <c r="QRT301" s="1668"/>
      <c r="QRU301" s="1668"/>
      <c r="QRV301" s="1668"/>
      <c r="QRW301" s="1668"/>
      <c r="QRX301" s="1668"/>
      <c r="QRY301" s="1668"/>
      <c r="QRZ301" s="1668"/>
      <c r="QSA301" s="1668"/>
      <c r="QSB301" s="1668"/>
      <c r="QSC301" s="1668"/>
      <c r="QSD301" s="1668"/>
      <c r="QSE301" s="1668"/>
      <c r="QSF301" s="1668"/>
      <c r="QSG301" s="1668"/>
      <c r="QSH301" s="1668"/>
      <c r="QSI301" s="1668"/>
      <c r="QSJ301" s="1668"/>
      <c r="QSK301" s="1668"/>
      <c r="QSL301" s="1668"/>
      <c r="QSM301" s="1668"/>
      <c r="QSN301" s="1668"/>
      <c r="QSO301" s="1668"/>
      <c r="QSP301" s="1668"/>
      <c r="QSQ301" s="1668"/>
      <c r="QSR301" s="1668"/>
      <c r="QSS301" s="1668"/>
      <c r="QST301" s="1668"/>
      <c r="QSU301" s="1668"/>
      <c r="QSV301" s="1668"/>
      <c r="QSW301" s="1668"/>
      <c r="QSX301" s="1668"/>
      <c r="QSY301" s="1668"/>
      <c r="QSZ301" s="1668"/>
      <c r="QTA301" s="1668"/>
      <c r="QTB301" s="1668"/>
      <c r="QTC301" s="1668"/>
      <c r="QTD301" s="1668"/>
      <c r="QTE301" s="1668"/>
      <c r="QTF301" s="1668"/>
      <c r="QTG301" s="1668"/>
      <c r="QTH301" s="1668"/>
      <c r="QTI301" s="1668"/>
      <c r="QTJ301" s="1668"/>
      <c r="QTK301" s="1668"/>
      <c r="QTL301" s="1668"/>
      <c r="QTM301" s="1668"/>
      <c r="QTN301" s="1668"/>
      <c r="QTO301" s="1668"/>
      <c r="QTP301" s="1668"/>
      <c r="QTQ301" s="1668"/>
      <c r="QTR301" s="1668"/>
      <c r="QTS301" s="1668"/>
      <c r="QTT301" s="1668"/>
      <c r="QTU301" s="1668"/>
      <c r="QTV301" s="1668"/>
      <c r="QTW301" s="1668"/>
      <c r="QTX301" s="1668"/>
      <c r="QTY301" s="1668"/>
      <c r="QTZ301" s="1668"/>
      <c r="QUA301" s="1668"/>
      <c r="QUB301" s="1668"/>
      <c r="QUC301" s="1668"/>
      <c r="QUD301" s="1668"/>
      <c r="QUE301" s="1668"/>
      <c r="QUF301" s="1668"/>
      <c r="QUG301" s="1668"/>
      <c r="QUH301" s="1668"/>
      <c r="QUI301" s="1668"/>
      <c r="QUJ301" s="1668"/>
      <c r="QUK301" s="1668"/>
      <c r="QUL301" s="1668"/>
      <c r="QUM301" s="1668"/>
      <c r="QUN301" s="1668"/>
      <c r="QUO301" s="1668"/>
      <c r="QUP301" s="1668"/>
      <c r="QUQ301" s="1668"/>
      <c r="QUR301" s="1668"/>
      <c r="QUS301" s="1668"/>
      <c r="QUT301" s="1668"/>
      <c r="QUU301" s="1668"/>
      <c r="QUV301" s="1668"/>
      <c r="QUW301" s="1668"/>
      <c r="QUX301" s="1668"/>
      <c r="QUY301" s="1668"/>
      <c r="QUZ301" s="1668"/>
      <c r="QVA301" s="1668"/>
      <c r="QVB301" s="1668"/>
      <c r="QVC301" s="1668"/>
      <c r="QVD301" s="1668"/>
      <c r="QVE301" s="1668"/>
      <c r="QVF301" s="1668"/>
      <c r="QVG301" s="1668"/>
      <c r="QVH301" s="1668"/>
      <c r="QVI301" s="1668"/>
      <c r="QVJ301" s="1668"/>
      <c r="QVK301" s="1668"/>
      <c r="QVL301" s="1668"/>
      <c r="QVM301" s="1668"/>
      <c r="QVN301" s="1668"/>
      <c r="QVO301" s="1668"/>
      <c r="QVP301" s="1668"/>
      <c r="QVQ301" s="1668"/>
      <c r="QVR301" s="1668"/>
      <c r="QVS301" s="1668"/>
      <c r="QVT301" s="1668"/>
      <c r="QVU301" s="1668"/>
      <c r="QVV301" s="1668"/>
      <c r="QVW301" s="1668"/>
      <c r="QVX301" s="1668"/>
      <c r="QVY301" s="1668"/>
      <c r="QVZ301" s="1668"/>
      <c r="QWA301" s="1668"/>
      <c r="QWB301" s="1668"/>
      <c r="QWC301" s="1668"/>
      <c r="QWD301" s="1668"/>
      <c r="QWE301" s="1668"/>
      <c r="QWF301" s="1668"/>
      <c r="QWG301" s="1668"/>
      <c r="QWH301" s="1668"/>
      <c r="QWI301" s="1668"/>
      <c r="QWJ301" s="1668"/>
      <c r="QWK301" s="1668"/>
      <c r="QWL301" s="1668"/>
      <c r="QWM301" s="1668"/>
      <c r="QWN301" s="1668"/>
      <c r="QWO301" s="1668"/>
      <c r="QWP301" s="1668"/>
      <c r="QWQ301" s="1668"/>
      <c r="QWR301" s="1668"/>
      <c r="QWS301" s="1668"/>
      <c r="QWT301" s="1668"/>
      <c r="QWU301" s="1668"/>
      <c r="QWV301" s="1668"/>
      <c r="QWW301" s="1668"/>
      <c r="QWX301" s="1668"/>
      <c r="QWY301" s="1668"/>
      <c r="QWZ301" s="1668"/>
      <c r="QXA301" s="1668"/>
      <c r="QXB301" s="1668"/>
      <c r="QXC301" s="1668"/>
      <c r="QXD301" s="1668"/>
      <c r="QXE301" s="1668"/>
      <c r="QXF301" s="1668"/>
      <c r="QXG301" s="1668"/>
      <c r="QXH301" s="1668"/>
      <c r="QXI301" s="1668"/>
      <c r="QXJ301" s="1668"/>
      <c r="QXK301" s="1668"/>
      <c r="QXL301" s="1668"/>
      <c r="QXM301" s="1668"/>
      <c r="QXN301" s="1668"/>
      <c r="QXO301" s="1668"/>
      <c r="QXP301" s="1668"/>
      <c r="QXQ301" s="1668"/>
      <c r="QXR301" s="1668"/>
      <c r="QXS301" s="1668"/>
      <c r="QXT301" s="1668"/>
      <c r="QXU301" s="1668"/>
      <c r="QXV301" s="1668"/>
      <c r="QXW301" s="1668"/>
      <c r="QXX301" s="1668"/>
      <c r="QXY301" s="1668"/>
      <c r="QXZ301" s="1668"/>
      <c r="QYA301" s="1668"/>
      <c r="QYB301" s="1668"/>
      <c r="QYC301" s="1668"/>
      <c r="QYD301" s="1668"/>
      <c r="QYE301" s="1668"/>
      <c r="QYF301" s="1668"/>
      <c r="QYG301" s="1668"/>
      <c r="QYH301" s="1668"/>
      <c r="QYI301" s="1668"/>
      <c r="QYJ301" s="1668"/>
      <c r="QYK301" s="1668"/>
      <c r="QYL301" s="1668"/>
      <c r="QYM301" s="1668"/>
      <c r="QYN301" s="1668"/>
      <c r="QYO301" s="1668"/>
      <c r="QYP301" s="1668"/>
      <c r="QYQ301" s="1668"/>
      <c r="QYR301" s="1668"/>
      <c r="QYS301" s="1668"/>
      <c r="QYT301" s="1668"/>
      <c r="QYU301" s="1668"/>
      <c r="QYV301" s="1668"/>
      <c r="QYW301" s="1668"/>
      <c r="QYX301" s="1668"/>
      <c r="QYY301" s="1668"/>
      <c r="QYZ301" s="1668"/>
      <c r="QZA301" s="1668"/>
      <c r="QZB301" s="1668"/>
      <c r="QZC301" s="1668"/>
      <c r="QZD301" s="1668"/>
      <c r="QZE301" s="1668"/>
      <c r="QZF301" s="1668"/>
      <c r="QZG301" s="1668"/>
      <c r="QZH301" s="1668"/>
      <c r="QZI301" s="1668"/>
      <c r="QZJ301" s="1668"/>
      <c r="QZK301" s="1668"/>
      <c r="QZL301" s="1668"/>
      <c r="QZM301" s="1668"/>
      <c r="QZN301" s="1668"/>
      <c r="QZO301" s="1668"/>
      <c r="QZP301" s="1668"/>
      <c r="QZQ301" s="1668"/>
      <c r="QZR301" s="1668"/>
      <c r="QZS301" s="1668"/>
      <c r="QZT301" s="1668"/>
      <c r="QZU301" s="1668"/>
      <c r="QZV301" s="1668"/>
      <c r="QZW301" s="1668"/>
      <c r="QZX301" s="1668"/>
      <c r="QZY301" s="1668"/>
      <c r="QZZ301" s="1668"/>
      <c r="RAA301" s="1668"/>
      <c r="RAB301" s="1668"/>
      <c r="RAC301" s="1668"/>
      <c r="RAD301" s="1668"/>
      <c r="RAE301" s="1668"/>
      <c r="RAF301" s="1668"/>
      <c r="RAG301" s="1668"/>
      <c r="RAH301" s="1668"/>
      <c r="RAI301" s="1668"/>
      <c r="RAJ301" s="1668"/>
      <c r="RAK301" s="1668"/>
      <c r="RAL301" s="1668"/>
      <c r="RAM301" s="1668"/>
      <c r="RAN301" s="1668"/>
      <c r="RAO301" s="1668"/>
      <c r="RAP301" s="1668"/>
      <c r="RAQ301" s="1668"/>
      <c r="RAR301" s="1668"/>
      <c r="RAS301" s="1668"/>
      <c r="RAT301" s="1668"/>
      <c r="RAU301" s="1668"/>
      <c r="RAV301" s="1668"/>
      <c r="RAW301" s="1668"/>
      <c r="RAX301" s="1668"/>
      <c r="RAY301" s="1668"/>
      <c r="RAZ301" s="1668"/>
      <c r="RBA301" s="1668"/>
      <c r="RBB301" s="1668"/>
      <c r="RBC301" s="1668"/>
      <c r="RBD301" s="1668"/>
      <c r="RBE301" s="1668"/>
      <c r="RBF301" s="1668"/>
      <c r="RBG301" s="1668"/>
      <c r="RBH301" s="1668"/>
      <c r="RBI301" s="1668"/>
      <c r="RBJ301" s="1668"/>
      <c r="RBK301" s="1668"/>
      <c r="RBL301" s="1668"/>
      <c r="RBM301" s="1668"/>
      <c r="RBN301" s="1668"/>
      <c r="RBO301" s="1668"/>
      <c r="RBP301" s="1668"/>
      <c r="RBQ301" s="1668"/>
      <c r="RBR301" s="1668"/>
      <c r="RBS301" s="1668"/>
      <c r="RBT301" s="1668"/>
      <c r="RBU301" s="1668"/>
      <c r="RBV301" s="1668"/>
      <c r="RBW301" s="1668"/>
      <c r="RBX301" s="1668"/>
      <c r="RBY301" s="1668"/>
      <c r="RBZ301" s="1668"/>
      <c r="RCA301" s="1668"/>
      <c r="RCB301" s="1668"/>
      <c r="RCC301" s="1668"/>
      <c r="RCD301" s="1668"/>
      <c r="RCE301" s="1668"/>
      <c r="RCF301" s="1668"/>
      <c r="RCG301" s="1668"/>
      <c r="RCH301" s="1668"/>
      <c r="RCI301" s="1668"/>
      <c r="RCJ301" s="1668"/>
      <c r="RCK301" s="1668"/>
      <c r="RCL301" s="1668"/>
      <c r="RCM301" s="1668"/>
      <c r="RCN301" s="1668"/>
      <c r="RCO301" s="1668"/>
      <c r="RCP301" s="1668"/>
      <c r="RCQ301" s="1668"/>
      <c r="RCR301" s="1668"/>
      <c r="RCS301" s="1668"/>
      <c r="RCT301" s="1668"/>
      <c r="RCU301" s="1668"/>
      <c r="RCV301" s="1668"/>
      <c r="RCW301" s="1668"/>
      <c r="RCX301" s="1668"/>
      <c r="RCY301" s="1668"/>
      <c r="RCZ301" s="1668"/>
      <c r="RDA301" s="1668"/>
      <c r="RDB301" s="1668"/>
      <c r="RDC301" s="1668"/>
      <c r="RDD301" s="1668"/>
      <c r="RDE301" s="1668"/>
      <c r="RDF301" s="1668"/>
      <c r="RDG301" s="1668"/>
      <c r="RDH301" s="1668"/>
      <c r="RDI301" s="1668"/>
      <c r="RDJ301" s="1668"/>
      <c r="RDK301" s="1668"/>
      <c r="RDL301" s="1668"/>
      <c r="RDM301" s="1668"/>
      <c r="RDN301" s="1668"/>
      <c r="RDO301" s="1668"/>
      <c r="RDP301" s="1668"/>
      <c r="RDQ301" s="1668"/>
      <c r="RDR301" s="1668"/>
      <c r="RDS301" s="1668"/>
      <c r="RDT301" s="1668"/>
      <c r="RDU301" s="1668"/>
      <c r="RDV301" s="1668"/>
      <c r="RDW301" s="1668"/>
      <c r="RDX301" s="1668"/>
      <c r="RDY301" s="1668"/>
      <c r="RDZ301" s="1668"/>
      <c r="REA301" s="1668"/>
      <c r="REB301" s="1668"/>
      <c r="REC301" s="1668"/>
      <c r="RED301" s="1668"/>
      <c r="REE301" s="1668"/>
      <c r="REF301" s="1668"/>
      <c r="REG301" s="1668"/>
      <c r="REH301" s="1668"/>
      <c r="REI301" s="1668"/>
      <c r="REJ301" s="1668"/>
      <c r="REK301" s="1668"/>
      <c r="REL301" s="1668"/>
      <c r="REM301" s="1668"/>
      <c r="REN301" s="1668"/>
      <c r="REO301" s="1668"/>
      <c r="REP301" s="1668"/>
      <c r="REQ301" s="1668"/>
      <c r="RER301" s="1668"/>
      <c r="RES301" s="1668"/>
      <c r="RET301" s="1668"/>
      <c r="REU301" s="1668"/>
      <c r="REV301" s="1668"/>
      <c r="REW301" s="1668"/>
      <c r="REX301" s="1668"/>
      <c r="REY301" s="1668"/>
      <c r="REZ301" s="1668"/>
      <c r="RFA301" s="1668"/>
      <c r="RFB301" s="1668"/>
      <c r="RFC301" s="1668"/>
      <c r="RFD301" s="1668"/>
      <c r="RFE301" s="1668"/>
      <c r="RFF301" s="1668"/>
      <c r="RFG301" s="1668"/>
      <c r="RFH301" s="1668"/>
      <c r="RFI301" s="1668"/>
      <c r="RFJ301" s="1668"/>
      <c r="RFK301" s="1668"/>
      <c r="RFL301" s="1668"/>
      <c r="RFM301" s="1668"/>
      <c r="RFN301" s="1668"/>
      <c r="RFO301" s="1668"/>
      <c r="RFP301" s="1668"/>
      <c r="RFQ301" s="1668"/>
      <c r="RFR301" s="1668"/>
      <c r="RFS301" s="1668"/>
      <c r="RFT301" s="1668"/>
      <c r="RFU301" s="1668"/>
      <c r="RFV301" s="1668"/>
      <c r="RFW301" s="1668"/>
      <c r="RFX301" s="1668"/>
      <c r="RFY301" s="1668"/>
      <c r="RFZ301" s="1668"/>
      <c r="RGA301" s="1668"/>
      <c r="RGB301" s="1668"/>
      <c r="RGC301" s="1668"/>
      <c r="RGD301" s="1668"/>
      <c r="RGE301" s="1668"/>
      <c r="RGF301" s="1668"/>
      <c r="RGG301" s="1668"/>
      <c r="RGH301" s="1668"/>
      <c r="RGI301" s="1668"/>
      <c r="RGJ301" s="1668"/>
      <c r="RGK301" s="1668"/>
      <c r="RGL301" s="1668"/>
      <c r="RGM301" s="1668"/>
      <c r="RGN301" s="1668"/>
      <c r="RGO301" s="1668"/>
      <c r="RGP301" s="1668"/>
      <c r="RGQ301" s="1668"/>
      <c r="RGR301" s="1668"/>
      <c r="RGS301" s="1668"/>
      <c r="RGT301" s="1668"/>
      <c r="RGU301" s="1668"/>
      <c r="RGV301" s="1668"/>
      <c r="RGW301" s="1668"/>
      <c r="RGX301" s="1668"/>
      <c r="RGY301" s="1668"/>
      <c r="RGZ301" s="1668"/>
      <c r="RHA301" s="1668"/>
      <c r="RHB301" s="1668"/>
      <c r="RHC301" s="1668"/>
      <c r="RHD301" s="1668"/>
      <c r="RHE301" s="1668"/>
      <c r="RHF301" s="1668"/>
      <c r="RHG301" s="1668"/>
      <c r="RHH301" s="1668"/>
      <c r="RHI301" s="1668"/>
      <c r="RHJ301" s="1668"/>
      <c r="RHK301" s="1668"/>
      <c r="RHL301" s="1668"/>
      <c r="RHM301" s="1668"/>
      <c r="RHN301" s="1668"/>
      <c r="RHO301" s="1668"/>
      <c r="RHP301" s="1668"/>
      <c r="RHQ301" s="1668"/>
      <c r="RHR301" s="1668"/>
      <c r="RHS301" s="1668"/>
      <c r="RHT301" s="1668"/>
      <c r="RHU301" s="1668"/>
      <c r="RHV301" s="1668"/>
      <c r="RHW301" s="1668"/>
      <c r="RHX301" s="1668"/>
      <c r="RHY301" s="1668"/>
      <c r="RHZ301" s="1668"/>
      <c r="RIA301" s="1668"/>
      <c r="RIB301" s="1668"/>
      <c r="RIC301" s="1668"/>
      <c r="RID301" s="1668"/>
      <c r="RIE301" s="1668"/>
      <c r="RIF301" s="1668"/>
      <c r="RIG301" s="1668"/>
      <c r="RIH301" s="1668"/>
      <c r="RII301" s="1668"/>
      <c r="RIJ301" s="1668"/>
      <c r="RIK301" s="1668"/>
      <c r="RIL301" s="1668"/>
      <c r="RIM301" s="1668"/>
      <c r="RIN301" s="1668"/>
      <c r="RIO301" s="1668"/>
      <c r="RIP301" s="1668"/>
      <c r="RIQ301" s="1668"/>
      <c r="RIR301" s="1668"/>
      <c r="RIS301" s="1668"/>
      <c r="RIT301" s="1668"/>
      <c r="RIU301" s="1668"/>
      <c r="RIV301" s="1668"/>
      <c r="RIW301" s="1668"/>
      <c r="RIX301" s="1668"/>
      <c r="RIY301" s="1668"/>
      <c r="RIZ301" s="1668"/>
      <c r="RJA301" s="1668"/>
      <c r="RJB301" s="1668"/>
      <c r="RJC301" s="1668"/>
      <c r="RJD301" s="1668"/>
      <c r="RJE301" s="1668"/>
      <c r="RJF301" s="1668"/>
      <c r="RJG301" s="1668"/>
      <c r="RJH301" s="1668"/>
      <c r="RJI301" s="1668"/>
      <c r="RJJ301" s="1668"/>
      <c r="RJK301" s="1668"/>
      <c r="RJL301" s="1668"/>
      <c r="RJM301" s="1668"/>
      <c r="RJN301" s="1668"/>
      <c r="RJO301" s="1668"/>
      <c r="RJP301" s="1668"/>
      <c r="RJQ301" s="1668"/>
      <c r="RJR301" s="1668"/>
      <c r="RJS301" s="1668"/>
      <c r="RJT301" s="1668"/>
      <c r="RJU301" s="1668"/>
      <c r="RJV301" s="1668"/>
      <c r="RJW301" s="1668"/>
      <c r="RJX301" s="1668"/>
      <c r="RJY301" s="1668"/>
      <c r="RJZ301" s="1668"/>
      <c r="RKA301" s="1668"/>
      <c r="RKB301" s="1668"/>
      <c r="RKC301" s="1668"/>
      <c r="RKD301" s="1668"/>
      <c r="RKE301" s="1668"/>
      <c r="RKF301" s="1668"/>
      <c r="RKG301" s="1668"/>
      <c r="RKH301" s="1668"/>
      <c r="RKI301" s="1668"/>
      <c r="RKJ301" s="1668"/>
      <c r="RKK301" s="1668"/>
      <c r="RKL301" s="1668"/>
      <c r="RKM301" s="1668"/>
      <c r="RKN301" s="1668"/>
      <c r="RKO301" s="1668"/>
      <c r="RKP301" s="1668"/>
      <c r="RKQ301" s="1668"/>
      <c r="RKR301" s="1668"/>
      <c r="RKS301" s="1668"/>
      <c r="RKT301" s="1668"/>
      <c r="RKU301" s="1668"/>
      <c r="RKV301" s="1668"/>
      <c r="RKW301" s="1668"/>
      <c r="RKX301" s="1668"/>
      <c r="RKY301" s="1668"/>
      <c r="RKZ301" s="1668"/>
      <c r="RLA301" s="1668"/>
      <c r="RLB301" s="1668"/>
      <c r="RLC301" s="1668"/>
      <c r="RLD301" s="1668"/>
      <c r="RLE301" s="1668"/>
      <c r="RLF301" s="1668"/>
      <c r="RLG301" s="1668"/>
      <c r="RLH301" s="1668"/>
      <c r="RLI301" s="1668"/>
      <c r="RLJ301" s="1668"/>
      <c r="RLK301" s="1668"/>
      <c r="RLL301" s="1668"/>
      <c r="RLM301" s="1668"/>
      <c r="RLN301" s="1668"/>
      <c r="RLO301" s="1668"/>
      <c r="RLP301" s="1668"/>
      <c r="RLQ301" s="1668"/>
      <c r="RLR301" s="1668"/>
      <c r="RLS301" s="1668"/>
      <c r="RLT301" s="1668"/>
      <c r="RLU301" s="1668"/>
      <c r="RLV301" s="1668"/>
      <c r="RLW301" s="1668"/>
      <c r="RLX301" s="1668"/>
      <c r="RLY301" s="1668"/>
      <c r="RLZ301" s="1668"/>
      <c r="RMA301" s="1668"/>
      <c r="RMB301" s="1668"/>
      <c r="RMC301" s="1668"/>
      <c r="RMD301" s="1668"/>
      <c r="RME301" s="1668"/>
      <c r="RMF301" s="1668"/>
      <c r="RMG301" s="1668"/>
      <c r="RMH301" s="1668"/>
      <c r="RMI301" s="1668"/>
      <c r="RMJ301" s="1668"/>
      <c r="RMK301" s="1668"/>
      <c r="RML301" s="1668"/>
      <c r="RMM301" s="1668"/>
      <c r="RMN301" s="1668"/>
      <c r="RMO301" s="1668"/>
      <c r="RMP301" s="1668"/>
      <c r="RMQ301" s="1668"/>
      <c r="RMR301" s="1668"/>
      <c r="RMS301" s="1668"/>
      <c r="RMT301" s="1668"/>
      <c r="RMU301" s="1668"/>
      <c r="RMV301" s="1668"/>
      <c r="RMW301" s="1668"/>
      <c r="RMX301" s="1668"/>
      <c r="RMY301" s="1668"/>
      <c r="RMZ301" s="1668"/>
      <c r="RNA301" s="1668"/>
      <c r="RNB301" s="1668"/>
      <c r="RNC301" s="1668"/>
      <c r="RND301" s="1668"/>
      <c r="RNE301" s="1668"/>
      <c r="RNF301" s="1668"/>
      <c r="RNG301" s="1668"/>
      <c r="RNH301" s="1668"/>
      <c r="RNI301" s="1668"/>
      <c r="RNJ301" s="1668"/>
      <c r="RNK301" s="1668"/>
      <c r="RNL301" s="1668"/>
      <c r="RNM301" s="1668"/>
      <c r="RNN301" s="1668"/>
      <c r="RNO301" s="1668"/>
      <c r="RNP301" s="1668"/>
      <c r="RNQ301" s="1668"/>
      <c r="RNR301" s="1668"/>
      <c r="RNS301" s="1668"/>
      <c r="RNT301" s="1668"/>
      <c r="RNU301" s="1668"/>
      <c r="RNV301" s="1668"/>
      <c r="RNW301" s="1668"/>
      <c r="RNX301" s="1668"/>
      <c r="RNY301" s="1668"/>
      <c r="RNZ301" s="1668"/>
      <c r="ROA301" s="1668"/>
      <c r="ROB301" s="1668"/>
      <c r="ROC301" s="1668"/>
      <c r="ROD301" s="1668"/>
      <c r="ROE301" s="1668"/>
      <c r="ROF301" s="1668"/>
      <c r="ROG301" s="1668"/>
      <c r="ROH301" s="1668"/>
      <c r="ROI301" s="1668"/>
      <c r="ROJ301" s="1668"/>
      <c r="ROK301" s="1668"/>
      <c r="ROL301" s="1668"/>
      <c r="ROM301" s="1668"/>
      <c r="RON301" s="1668"/>
      <c r="ROO301" s="1668"/>
      <c r="ROP301" s="1668"/>
      <c r="ROQ301" s="1668"/>
      <c r="ROR301" s="1668"/>
      <c r="ROS301" s="1668"/>
      <c r="ROT301" s="1668"/>
      <c r="ROU301" s="1668"/>
      <c r="ROV301" s="1668"/>
      <c r="ROW301" s="1668"/>
      <c r="ROX301" s="1668"/>
      <c r="ROY301" s="1668"/>
      <c r="ROZ301" s="1668"/>
      <c r="RPA301" s="1668"/>
      <c r="RPB301" s="1668"/>
      <c r="RPC301" s="1668"/>
      <c r="RPD301" s="1668"/>
      <c r="RPE301" s="1668"/>
      <c r="RPF301" s="1668"/>
      <c r="RPG301" s="1668"/>
      <c r="RPH301" s="1668"/>
      <c r="RPI301" s="1668"/>
      <c r="RPJ301" s="1668"/>
      <c r="RPK301" s="1668"/>
      <c r="RPL301" s="1668"/>
      <c r="RPM301" s="1668"/>
      <c r="RPN301" s="1668"/>
      <c r="RPO301" s="1668"/>
      <c r="RPP301" s="1668"/>
      <c r="RPQ301" s="1668"/>
      <c r="RPR301" s="1668"/>
      <c r="RPS301" s="1668"/>
      <c r="RPT301" s="1668"/>
      <c r="RPU301" s="1668"/>
      <c r="RPV301" s="1668"/>
      <c r="RPW301" s="1668"/>
      <c r="RPX301" s="1668"/>
      <c r="RPY301" s="1668"/>
      <c r="RPZ301" s="1668"/>
      <c r="RQA301" s="1668"/>
      <c r="RQB301" s="1668"/>
      <c r="RQC301" s="1668"/>
      <c r="RQD301" s="1668"/>
      <c r="RQE301" s="1668"/>
      <c r="RQF301" s="1668"/>
      <c r="RQG301" s="1668"/>
      <c r="RQH301" s="1668"/>
      <c r="RQI301" s="1668"/>
      <c r="RQJ301" s="1668"/>
      <c r="RQK301" s="1668"/>
      <c r="RQL301" s="1668"/>
      <c r="RQM301" s="1668"/>
      <c r="RQN301" s="1668"/>
      <c r="RQO301" s="1668"/>
      <c r="RQP301" s="1668"/>
      <c r="RQQ301" s="1668"/>
      <c r="RQR301" s="1668"/>
      <c r="RQS301" s="1668"/>
      <c r="RQT301" s="1668"/>
      <c r="RQU301" s="1668"/>
      <c r="RQV301" s="1668"/>
      <c r="RQW301" s="1668"/>
      <c r="RQX301" s="1668"/>
      <c r="RQY301" s="1668"/>
      <c r="RQZ301" s="1668"/>
      <c r="RRA301" s="1668"/>
      <c r="RRB301" s="1668"/>
      <c r="RRC301" s="1668"/>
      <c r="RRD301" s="1668"/>
      <c r="RRE301" s="1668"/>
      <c r="RRF301" s="1668"/>
      <c r="RRG301" s="1668"/>
      <c r="RRH301" s="1668"/>
      <c r="RRI301" s="1668"/>
      <c r="RRJ301" s="1668"/>
      <c r="RRK301" s="1668"/>
      <c r="RRL301" s="1668"/>
      <c r="RRM301" s="1668"/>
      <c r="RRN301" s="1668"/>
      <c r="RRO301" s="1668"/>
      <c r="RRP301" s="1668"/>
      <c r="RRQ301" s="1668"/>
      <c r="RRR301" s="1668"/>
      <c r="RRS301" s="1668"/>
      <c r="RRT301" s="1668"/>
      <c r="RRU301" s="1668"/>
      <c r="RRV301" s="1668"/>
      <c r="RRW301" s="1668"/>
      <c r="RRX301" s="1668"/>
      <c r="RRY301" s="1668"/>
      <c r="RRZ301" s="1668"/>
      <c r="RSA301" s="1668"/>
      <c r="RSB301" s="1668"/>
      <c r="RSC301" s="1668"/>
      <c r="RSD301" s="1668"/>
      <c r="RSE301" s="1668"/>
      <c r="RSF301" s="1668"/>
      <c r="RSG301" s="1668"/>
      <c r="RSH301" s="1668"/>
      <c r="RSI301" s="1668"/>
      <c r="RSJ301" s="1668"/>
      <c r="RSK301" s="1668"/>
      <c r="RSL301" s="1668"/>
      <c r="RSM301" s="1668"/>
      <c r="RSN301" s="1668"/>
      <c r="RSO301" s="1668"/>
      <c r="RSP301" s="1668"/>
      <c r="RSQ301" s="1668"/>
      <c r="RSR301" s="1668"/>
      <c r="RSS301" s="1668"/>
      <c r="RST301" s="1668"/>
      <c r="RSU301" s="1668"/>
      <c r="RSV301" s="1668"/>
      <c r="RSW301" s="1668"/>
      <c r="RSX301" s="1668"/>
      <c r="RSY301" s="1668"/>
      <c r="RSZ301" s="1668"/>
      <c r="RTA301" s="1668"/>
      <c r="RTB301" s="1668"/>
      <c r="RTC301" s="1668"/>
      <c r="RTD301" s="1668"/>
      <c r="RTE301" s="1668"/>
      <c r="RTF301" s="1668"/>
      <c r="RTG301" s="1668"/>
      <c r="RTH301" s="1668"/>
      <c r="RTI301" s="1668"/>
      <c r="RTJ301" s="1668"/>
      <c r="RTK301" s="1668"/>
      <c r="RTL301" s="1668"/>
      <c r="RTM301" s="1668"/>
      <c r="RTN301" s="1668"/>
      <c r="RTO301" s="1668"/>
      <c r="RTP301" s="1668"/>
      <c r="RTQ301" s="1668"/>
      <c r="RTR301" s="1668"/>
      <c r="RTS301" s="1668"/>
      <c r="RTT301" s="1668"/>
      <c r="RTU301" s="1668"/>
      <c r="RTV301" s="1668"/>
      <c r="RTW301" s="1668"/>
      <c r="RTX301" s="1668"/>
      <c r="RTY301" s="1668"/>
      <c r="RTZ301" s="1668"/>
      <c r="RUA301" s="1668"/>
      <c r="RUB301" s="1668"/>
      <c r="RUC301" s="1668"/>
      <c r="RUD301" s="1668"/>
      <c r="RUE301" s="1668"/>
      <c r="RUF301" s="1668"/>
      <c r="RUG301" s="1668"/>
      <c r="RUH301" s="1668"/>
      <c r="RUI301" s="1668"/>
      <c r="RUJ301" s="1668"/>
      <c r="RUK301" s="1668"/>
      <c r="RUL301" s="1668"/>
      <c r="RUM301" s="1668"/>
      <c r="RUN301" s="1668"/>
      <c r="RUO301" s="1668"/>
      <c r="RUP301" s="1668"/>
      <c r="RUQ301" s="1668"/>
      <c r="RUR301" s="1668"/>
      <c r="RUS301" s="1668"/>
      <c r="RUT301" s="1668"/>
      <c r="RUU301" s="1668"/>
      <c r="RUV301" s="1668"/>
      <c r="RUW301" s="1668"/>
      <c r="RUX301" s="1668"/>
      <c r="RUY301" s="1668"/>
      <c r="RUZ301" s="1668"/>
      <c r="RVA301" s="1668"/>
      <c r="RVB301" s="1668"/>
      <c r="RVC301" s="1668"/>
      <c r="RVD301" s="1668"/>
      <c r="RVE301" s="1668"/>
      <c r="RVF301" s="1668"/>
      <c r="RVG301" s="1668"/>
      <c r="RVH301" s="1668"/>
      <c r="RVI301" s="1668"/>
      <c r="RVJ301" s="1668"/>
      <c r="RVK301" s="1668"/>
      <c r="RVL301" s="1668"/>
      <c r="RVM301" s="1668"/>
      <c r="RVN301" s="1668"/>
      <c r="RVO301" s="1668"/>
      <c r="RVP301" s="1668"/>
      <c r="RVQ301" s="1668"/>
      <c r="RVR301" s="1668"/>
      <c r="RVS301" s="1668"/>
      <c r="RVT301" s="1668"/>
      <c r="RVU301" s="1668"/>
      <c r="RVV301" s="1668"/>
      <c r="RVW301" s="1668"/>
      <c r="RVX301" s="1668"/>
      <c r="RVY301" s="1668"/>
      <c r="RVZ301" s="1668"/>
      <c r="RWA301" s="1668"/>
      <c r="RWB301" s="1668"/>
      <c r="RWC301" s="1668"/>
      <c r="RWD301" s="1668"/>
      <c r="RWE301" s="1668"/>
      <c r="RWF301" s="1668"/>
      <c r="RWG301" s="1668"/>
      <c r="RWH301" s="1668"/>
      <c r="RWI301" s="1668"/>
      <c r="RWJ301" s="1668"/>
      <c r="RWK301" s="1668"/>
      <c r="RWL301" s="1668"/>
      <c r="RWM301" s="1668"/>
      <c r="RWN301" s="1668"/>
      <c r="RWO301" s="1668"/>
      <c r="RWP301" s="1668"/>
      <c r="RWQ301" s="1668"/>
      <c r="RWR301" s="1668"/>
      <c r="RWS301" s="1668"/>
      <c r="RWT301" s="1668"/>
      <c r="RWU301" s="1668"/>
      <c r="RWV301" s="1668"/>
      <c r="RWW301" s="1668"/>
      <c r="RWX301" s="1668"/>
      <c r="RWY301" s="1668"/>
      <c r="RWZ301" s="1668"/>
      <c r="RXA301" s="1668"/>
      <c r="RXB301" s="1668"/>
      <c r="RXC301" s="1668"/>
      <c r="RXD301" s="1668"/>
      <c r="RXE301" s="1668"/>
      <c r="RXF301" s="1668"/>
      <c r="RXG301" s="1668"/>
      <c r="RXH301" s="1668"/>
      <c r="RXI301" s="1668"/>
      <c r="RXJ301" s="1668"/>
      <c r="RXK301" s="1668"/>
      <c r="RXL301" s="1668"/>
      <c r="RXM301" s="1668"/>
      <c r="RXN301" s="1668"/>
      <c r="RXO301" s="1668"/>
      <c r="RXP301" s="1668"/>
      <c r="RXQ301" s="1668"/>
      <c r="RXR301" s="1668"/>
      <c r="RXS301" s="1668"/>
      <c r="RXT301" s="1668"/>
      <c r="RXU301" s="1668"/>
      <c r="RXV301" s="1668"/>
      <c r="RXW301" s="1668"/>
      <c r="RXX301" s="1668"/>
      <c r="RXY301" s="1668"/>
      <c r="RXZ301" s="1668"/>
      <c r="RYA301" s="1668"/>
      <c r="RYB301" s="1668"/>
      <c r="RYC301" s="1668"/>
      <c r="RYD301" s="1668"/>
      <c r="RYE301" s="1668"/>
      <c r="RYF301" s="1668"/>
      <c r="RYG301" s="1668"/>
      <c r="RYH301" s="1668"/>
      <c r="RYI301" s="1668"/>
      <c r="RYJ301" s="1668"/>
      <c r="RYK301" s="1668"/>
      <c r="RYL301" s="1668"/>
      <c r="RYM301" s="1668"/>
      <c r="RYN301" s="1668"/>
      <c r="RYO301" s="1668"/>
      <c r="RYP301" s="1668"/>
      <c r="RYQ301" s="1668"/>
      <c r="RYR301" s="1668"/>
      <c r="RYS301" s="1668"/>
      <c r="RYT301" s="1668"/>
      <c r="RYU301" s="1668"/>
      <c r="RYV301" s="1668"/>
      <c r="RYW301" s="1668"/>
      <c r="RYX301" s="1668"/>
      <c r="RYY301" s="1668"/>
      <c r="RYZ301" s="1668"/>
      <c r="RZA301" s="1668"/>
      <c r="RZB301" s="1668"/>
      <c r="RZC301" s="1668"/>
      <c r="RZD301" s="1668"/>
      <c r="RZE301" s="1668"/>
      <c r="RZF301" s="1668"/>
      <c r="RZG301" s="1668"/>
      <c r="RZH301" s="1668"/>
      <c r="RZI301" s="1668"/>
      <c r="RZJ301" s="1668"/>
      <c r="RZK301" s="1668"/>
      <c r="RZL301" s="1668"/>
      <c r="RZM301" s="1668"/>
      <c r="RZN301" s="1668"/>
      <c r="RZO301" s="1668"/>
      <c r="RZP301" s="1668"/>
      <c r="RZQ301" s="1668"/>
      <c r="RZR301" s="1668"/>
      <c r="RZS301" s="1668"/>
      <c r="RZT301" s="1668"/>
      <c r="RZU301" s="1668"/>
      <c r="RZV301" s="1668"/>
      <c r="RZW301" s="1668"/>
      <c r="RZX301" s="1668"/>
      <c r="RZY301" s="1668"/>
      <c r="RZZ301" s="1668"/>
      <c r="SAA301" s="1668"/>
      <c r="SAB301" s="1668"/>
      <c r="SAC301" s="1668"/>
      <c r="SAD301" s="1668"/>
      <c r="SAE301" s="1668"/>
      <c r="SAF301" s="1668"/>
      <c r="SAG301" s="1668"/>
      <c r="SAH301" s="1668"/>
      <c r="SAI301" s="1668"/>
      <c r="SAJ301" s="1668"/>
      <c r="SAK301" s="1668"/>
      <c r="SAL301" s="1668"/>
      <c r="SAM301" s="1668"/>
      <c r="SAN301" s="1668"/>
      <c r="SAO301" s="1668"/>
      <c r="SAP301" s="1668"/>
      <c r="SAQ301" s="1668"/>
      <c r="SAR301" s="1668"/>
      <c r="SAS301" s="1668"/>
      <c r="SAT301" s="1668"/>
      <c r="SAU301" s="1668"/>
      <c r="SAV301" s="1668"/>
      <c r="SAW301" s="1668"/>
      <c r="SAX301" s="1668"/>
      <c r="SAY301" s="1668"/>
      <c r="SAZ301" s="1668"/>
      <c r="SBA301" s="1668"/>
      <c r="SBB301" s="1668"/>
      <c r="SBC301" s="1668"/>
      <c r="SBD301" s="1668"/>
      <c r="SBE301" s="1668"/>
      <c r="SBF301" s="1668"/>
      <c r="SBG301" s="1668"/>
      <c r="SBH301" s="1668"/>
      <c r="SBI301" s="1668"/>
      <c r="SBJ301" s="1668"/>
      <c r="SBK301" s="1668"/>
      <c r="SBL301" s="1668"/>
      <c r="SBM301" s="1668"/>
      <c r="SBN301" s="1668"/>
      <c r="SBO301" s="1668"/>
      <c r="SBP301" s="1668"/>
      <c r="SBQ301" s="1668"/>
      <c r="SBR301" s="1668"/>
      <c r="SBS301" s="1668"/>
      <c r="SBT301" s="1668"/>
      <c r="SBU301" s="1668"/>
      <c r="SBV301" s="1668"/>
      <c r="SBW301" s="1668"/>
      <c r="SBX301" s="1668"/>
      <c r="SBY301" s="1668"/>
      <c r="SBZ301" s="1668"/>
      <c r="SCA301" s="1668"/>
      <c r="SCB301" s="1668"/>
      <c r="SCC301" s="1668"/>
      <c r="SCD301" s="1668"/>
      <c r="SCE301" s="1668"/>
      <c r="SCF301" s="1668"/>
      <c r="SCG301" s="1668"/>
      <c r="SCH301" s="1668"/>
      <c r="SCI301" s="1668"/>
      <c r="SCJ301" s="1668"/>
      <c r="SCK301" s="1668"/>
      <c r="SCL301" s="1668"/>
      <c r="SCM301" s="1668"/>
      <c r="SCN301" s="1668"/>
      <c r="SCO301" s="1668"/>
      <c r="SCP301" s="1668"/>
      <c r="SCQ301" s="1668"/>
      <c r="SCR301" s="1668"/>
      <c r="SCS301" s="1668"/>
      <c r="SCT301" s="1668"/>
      <c r="SCU301" s="1668"/>
      <c r="SCV301" s="1668"/>
      <c r="SCW301" s="1668"/>
      <c r="SCX301" s="1668"/>
      <c r="SCY301" s="1668"/>
      <c r="SCZ301" s="1668"/>
      <c r="SDA301" s="1668"/>
      <c r="SDB301" s="1668"/>
      <c r="SDC301" s="1668"/>
      <c r="SDD301" s="1668"/>
      <c r="SDE301" s="1668"/>
      <c r="SDF301" s="1668"/>
      <c r="SDG301" s="1668"/>
      <c r="SDH301" s="1668"/>
      <c r="SDI301" s="1668"/>
      <c r="SDJ301" s="1668"/>
      <c r="SDK301" s="1668"/>
      <c r="SDL301" s="1668"/>
      <c r="SDM301" s="1668"/>
      <c r="SDN301" s="1668"/>
      <c r="SDO301" s="1668"/>
      <c r="SDP301" s="1668"/>
      <c r="SDQ301" s="1668"/>
      <c r="SDR301" s="1668"/>
      <c r="SDS301" s="1668"/>
      <c r="SDT301" s="1668"/>
      <c r="SDU301" s="1668"/>
      <c r="SDV301" s="1668"/>
      <c r="SDW301" s="1668"/>
      <c r="SDX301" s="1668"/>
      <c r="SDY301" s="1668"/>
      <c r="SDZ301" s="1668"/>
      <c r="SEA301" s="1668"/>
      <c r="SEB301" s="1668"/>
      <c r="SEC301" s="1668"/>
      <c r="SED301" s="1668"/>
      <c r="SEE301" s="1668"/>
      <c r="SEF301" s="1668"/>
      <c r="SEG301" s="1668"/>
      <c r="SEH301" s="1668"/>
      <c r="SEI301" s="1668"/>
      <c r="SEJ301" s="1668"/>
      <c r="SEK301" s="1668"/>
      <c r="SEL301" s="1668"/>
      <c r="SEM301" s="1668"/>
      <c r="SEN301" s="1668"/>
      <c r="SEO301" s="1668"/>
      <c r="SEP301" s="1668"/>
      <c r="SEQ301" s="1668"/>
      <c r="SER301" s="1668"/>
      <c r="SES301" s="1668"/>
      <c r="SET301" s="1668"/>
      <c r="SEU301" s="1668"/>
      <c r="SEV301" s="1668"/>
      <c r="SEW301" s="1668"/>
      <c r="SEX301" s="1668"/>
      <c r="SEY301" s="1668"/>
      <c r="SEZ301" s="1668"/>
      <c r="SFA301" s="1668"/>
      <c r="SFB301" s="1668"/>
      <c r="SFC301" s="1668"/>
      <c r="SFD301" s="1668"/>
      <c r="SFE301" s="1668"/>
      <c r="SFF301" s="1668"/>
      <c r="SFG301" s="1668"/>
      <c r="SFH301" s="1668"/>
      <c r="SFI301" s="1668"/>
      <c r="SFJ301" s="1668"/>
      <c r="SFK301" s="1668"/>
      <c r="SFL301" s="1668"/>
      <c r="SFM301" s="1668"/>
      <c r="SFN301" s="1668"/>
      <c r="SFO301" s="1668"/>
      <c r="SFP301" s="1668"/>
      <c r="SFQ301" s="1668"/>
      <c r="SFR301" s="1668"/>
      <c r="SFS301" s="1668"/>
      <c r="SFT301" s="1668"/>
      <c r="SFU301" s="1668"/>
      <c r="SFV301" s="1668"/>
      <c r="SFW301" s="1668"/>
      <c r="SFX301" s="1668"/>
      <c r="SFY301" s="1668"/>
      <c r="SFZ301" s="1668"/>
      <c r="SGA301" s="1668"/>
      <c r="SGB301" s="1668"/>
      <c r="SGC301" s="1668"/>
      <c r="SGD301" s="1668"/>
      <c r="SGE301" s="1668"/>
      <c r="SGF301" s="1668"/>
      <c r="SGG301" s="1668"/>
      <c r="SGH301" s="1668"/>
      <c r="SGI301" s="1668"/>
      <c r="SGJ301" s="1668"/>
      <c r="SGK301" s="1668"/>
      <c r="SGL301" s="1668"/>
      <c r="SGM301" s="1668"/>
      <c r="SGN301" s="1668"/>
      <c r="SGO301" s="1668"/>
      <c r="SGP301" s="1668"/>
      <c r="SGQ301" s="1668"/>
      <c r="SGR301" s="1668"/>
      <c r="SGS301" s="1668"/>
      <c r="SGT301" s="1668"/>
      <c r="SGU301" s="1668"/>
      <c r="SGV301" s="1668"/>
      <c r="SGW301" s="1668"/>
      <c r="SGX301" s="1668"/>
      <c r="SGY301" s="1668"/>
      <c r="SGZ301" s="1668"/>
      <c r="SHA301" s="1668"/>
      <c r="SHB301" s="1668"/>
      <c r="SHC301" s="1668"/>
      <c r="SHD301" s="1668"/>
      <c r="SHE301" s="1668"/>
      <c r="SHF301" s="1668"/>
      <c r="SHG301" s="1668"/>
      <c r="SHH301" s="1668"/>
      <c r="SHI301" s="1668"/>
      <c r="SHJ301" s="1668"/>
      <c r="SHK301" s="1668"/>
      <c r="SHL301" s="1668"/>
      <c r="SHM301" s="1668"/>
      <c r="SHN301" s="1668"/>
      <c r="SHO301" s="1668"/>
      <c r="SHP301" s="1668"/>
      <c r="SHQ301" s="1668"/>
      <c r="SHR301" s="1668"/>
      <c r="SHS301" s="1668"/>
      <c r="SHT301" s="1668"/>
      <c r="SHU301" s="1668"/>
      <c r="SHV301" s="1668"/>
      <c r="SHW301" s="1668"/>
      <c r="SHX301" s="1668"/>
      <c r="SHY301" s="1668"/>
      <c r="SHZ301" s="1668"/>
      <c r="SIA301" s="1668"/>
      <c r="SIB301" s="1668"/>
      <c r="SIC301" s="1668"/>
      <c r="SID301" s="1668"/>
      <c r="SIE301" s="1668"/>
      <c r="SIF301" s="1668"/>
      <c r="SIG301" s="1668"/>
      <c r="SIH301" s="1668"/>
      <c r="SII301" s="1668"/>
      <c r="SIJ301" s="1668"/>
      <c r="SIK301" s="1668"/>
      <c r="SIL301" s="1668"/>
      <c r="SIM301" s="1668"/>
      <c r="SIN301" s="1668"/>
      <c r="SIO301" s="1668"/>
      <c r="SIP301" s="1668"/>
      <c r="SIQ301" s="1668"/>
      <c r="SIR301" s="1668"/>
      <c r="SIS301" s="1668"/>
      <c r="SIT301" s="1668"/>
      <c r="SIU301" s="1668"/>
      <c r="SIV301" s="1668"/>
      <c r="SIW301" s="1668"/>
      <c r="SIX301" s="1668"/>
      <c r="SIY301" s="1668"/>
      <c r="SIZ301" s="1668"/>
      <c r="SJA301" s="1668"/>
      <c r="SJB301" s="1668"/>
      <c r="SJC301" s="1668"/>
      <c r="SJD301" s="1668"/>
      <c r="SJE301" s="1668"/>
      <c r="SJF301" s="1668"/>
      <c r="SJG301" s="1668"/>
      <c r="SJH301" s="1668"/>
      <c r="SJI301" s="1668"/>
      <c r="SJJ301" s="1668"/>
      <c r="SJK301" s="1668"/>
      <c r="SJL301" s="1668"/>
      <c r="SJM301" s="1668"/>
      <c r="SJN301" s="1668"/>
      <c r="SJO301" s="1668"/>
      <c r="SJP301" s="1668"/>
      <c r="SJQ301" s="1668"/>
      <c r="SJR301" s="1668"/>
      <c r="SJS301" s="1668"/>
      <c r="SJT301" s="1668"/>
      <c r="SJU301" s="1668"/>
      <c r="SJV301" s="1668"/>
      <c r="SJW301" s="1668"/>
      <c r="SJX301" s="1668"/>
      <c r="SJY301" s="1668"/>
      <c r="SJZ301" s="1668"/>
      <c r="SKA301" s="1668"/>
      <c r="SKB301" s="1668"/>
      <c r="SKC301" s="1668"/>
      <c r="SKD301" s="1668"/>
      <c r="SKE301" s="1668"/>
      <c r="SKF301" s="1668"/>
      <c r="SKG301" s="1668"/>
      <c r="SKH301" s="1668"/>
      <c r="SKI301" s="1668"/>
      <c r="SKJ301" s="1668"/>
      <c r="SKK301" s="1668"/>
      <c r="SKL301" s="1668"/>
      <c r="SKM301" s="1668"/>
      <c r="SKN301" s="1668"/>
      <c r="SKO301" s="1668"/>
      <c r="SKP301" s="1668"/>
      <c r="SKQ301" s="1668"/>
      <c r="SKR301" s="1668"/>
      <c r="SKS301" s="1668"/>
      <c r="SKT301" s="1668"/>
      <c r="SKU301" s="1668"/>
      <c r="SKV301" s="1668"/>
      <c r="SKW301" s="1668"/>
      <c r="SKX301" s="1668"/>
      <c r="SKY301" s="1668"/>
      <c r="SKZ301" s="1668"/>
      <c r="SLA301" s="1668"/>
      <c r="SLB301" s="1668"/>
      <c r="SLC301" s="1668"/>
      <c r="SLD301" s="1668"/>
      <c r="SLE301" s="1668"/>
      <c r="SLF301" s="1668"/>
      <c r="SLG301" s="1668"/>
      <c r="SLH301" s="1668"/>
      <c r="SLI301" s="1668"/>
      <c r="SLJ301" s="1668"/>
      <c r="SLK301" s="1668"/>
      <c r="SLL301" s="1668"/>
      <c r="SLM301" s="1668"/>
      <c r="SLN301" s="1668"/>
      <c r="SLO301" s="1668"/>
      <c r="SLP301" s="1668"/>
      <c r="SLQ301" s="1668"/>
      <c r="SLR301" s="1668"/>
      <c r="SLS301" s="1668"/>
      <c r="SLT301" s="1668"/>
      <c r="SLU301" s="1668"/>
      <c r="SLV301" s="1668"/>
      <c r="SLW301" s="1668"/>
      <c r="SLX301" s="1668"/>
      <c r="SLY301" s="1668"/>
      <c r="SLZ301" s="1668"/>
      <c r="SMA301" s="1668"/>
      <c r="SMB301" s="1668"/>
      <c r="SMC301" s="1668"/>
      <c r="SMD301" s="1668"/>
      <c r="SME301" s="1668"/>
      <c r="SMF301" s="1668"/>
      <c r="SMG301" s="1668"/>
      <c r="SMH301" s="1668"/>
      <c r="SMI301" s="1668"/>
      <c r="SMJ301" s="1668"/>
      <c r="SMK301" s="1668"/>
      <c r="SML301" s="1668"/>
      <c r="SMM301" s="1668"/>
      <c r="SMN301" s="1668"/>
      <c r="SMO301" s="1668"/>
      <c r="SMP301" s="1668"/>
      <c r="SMQ301" s="1668"/>
      <c r="SMR301" s="1668"/>
      <c r="SMS301" s="1668"/>
      <c r="SMT301" s="1668"/>
      <c r="SMU301" s="1668"/>
      <c r="SMV301" s="1668"/>
      <c r="SMW301" s="1668"/>
      <c r="SMX301" s="1668"/>
      <c r="SMY301" s="1668"/>
      <c r="SMZ301" s="1668"/>
      <c r="SNA301" s="1668"/>
      <c r="SNB301" s="1668"/>
      <c r="SNC301" s="1668"/>
      <c r="SND301" s="1668"/>
      <c r="SNE301" s="1668"/>
      <c r="SNF301" s="1668"/>
      <c r="SNG301" s="1668"/>
      <c r="SNH301" s="1668"/>
      <c r="SNI301" s="1668"/>
      <c r="SNJ301" s="1668"/>
      <c r="SNK301" s="1668"/>
      <c r="SNL301" s="1668"/>
      <c r="SNM301" s="1668"/>
      <c r="SNN301" s="1668"/>
      <c r="SNO301" s="1668"/>
      <c r="SNP301" s="1668"/>
      <c r="SNQ301" s="1668"/>
      <c r="SNR301" s="1668"/>
      <c r="SNS301" s="1668"/>
      <c r="SNT301" s="1668"/>
      <c r="SNU301" s="1668"/>
      <c r="SNV301" s="1668"/>
      <c r="SNW301" s="1668"/>
      <c r="SNX301" s="1668"/>
      <c r="SNY301" s="1668"/>
      <c r="SNZ301" s="1668"/>
      <c r="SOA301" s="1668"/>
      <c r="SOB301" s="1668"/>
      <c r="SOC301" s="1668"/>
      <c r="SOD301" s="1668"/>
      <c r="SOE301" s="1668"/>
      <c r="SOF301" s="1668"/>
      <c r="SOG301" s="1668"/>
      <c r="SOH301" s="1668"/>
      <c r="SOI301" s="1668"/>
      <c r="SOJ301" s="1668"/>
      <c r="SOK301" s="1668"/>
      <c r="SOL301" s="1668"/>
      <c r="SOM301" s="1668"/>
      <c r="SON301" s="1668"/>
      <c r="SOO301" s="1668"/>
      <c r="SOP301" s="1668"/>
      <c r="SOQ301" s="1668"/>
      <c r="SOR301" s="1668"/>
      <c r="SOS301" s="1668"/>
      <c r="SOT301" s="1668"/>
      <c r="SOU301" s="1668"/>
      <c r="SOV301" s="1668"/>
      <c r="SOW301" s="1668"/>
      <c r="SOX301" s="1668"/>
      <c r="SOY301" s="1668"/>
      <c r="SOZ301" s="1668"/>
      <c r="SPA301" s="1668"/>
      <c r="SPB301" s="1668"/>
      <c r="SPC301" s="1668"/>
      <c r="SPD301" s="1668"/>
      <c r="SPE301" s="1668"/>
      <c r="SPF301" s="1668"/>
      <c r="SPG301" s="1668"/>
      <c r="SPH301" s="1668"/>
      <c r="SPI301" s="1668"/>
      <c r="SPJ301" s="1668"/>
      <c r="SPK301" s="1668"/>
      <c r="SPL301" s="1668"/>
      <c r="SPM301" s="1668"/>
      <c r="SPN301" s="1668"/>
      <c r="SPO301" s="1668"/>
      <c r="SPP301" s="1668"/>
      <c r="SPQ301" s="1668"/>
      <c r="SPR301" s="1668"/>
      <c r="SPS301" s="1668"/>
      <c r="SPT301" s="1668"/>
      <c r="SPU301" s="1668"/>
      <c r="SPV301" s="1668"/>
      <c r="SPW301" s="1668"/>
      <c r="SPX301" s="1668"/>
      <c r="SPY301" s="1668"/>
      <c r="SPZ301" s="1668"/>
      <c r="SQA301" s="1668"/>
      <c r="SQB301" s="1668"/>
      <c r="SQC301" s="1668"/>
      <c r="SQD301" s="1668"/>
      <c r="SQE301" s="1668"/>
      <c r="SQF301" s="1668"/>
      <c r="SQG301" s="1668"/>
      <c r="SQH301" s="1668"/>
      <c r="SQI301" s="1668"/>
      <c r="SQJ301" s="1668"/>
      <c r="SQK301" s="1668"/>
      <c r="SQL301" s="1668"/>
      <c r="SQM301" s="1668"/>
      <c r="SQN301" s="1668"/>
      <c r="SQO301" s="1668"/>
      <c r="SQP301" s="1668"/>
      <c r="SQQ301" s="1668"/>
      <c r="SQR301" s="1668"/>
      <c r="SQS301" s="1668"/>
      <c r="SQT301" s="1668"/>
      <c r="SQU301" s="1668"/>
      <c r="SQV301" s="1668"/>
      <c r="SQW301" s="1668"/>
      <c r="SQX301" s="1668"/>
      <c r="SQY301" s="1668"/>
      <c r="SQZ301" s="1668"/>
      <c r="SRA301" s="1668"/>
      <c r="SRB301" s="1668"/>
      <c r="SRC301" s="1668"/>
      <c r="SRD301" s="1668"/>
      <c r="SRE301" s="1668"/>
      <c r="SRF301" s="1668"/>
      <c r="SRG301" s="1668"/>
      <c r="SRH301" s="1668"/>
      <c r="SRI301" s="1668"/>
      <c r="SRJ301" s="1668"/>
      <c r="SRK301" s="1668"/>
      <c r="SRL301" s="1668"/>
      <c r="SRM301" s="1668"/>
      <c r="SRN301" s="1668"/>
      <c r="SRO301" s="1668"/>
      <c r="SRP301" s="1668"/>
      <c r="SRQ301" s="1668"/>
      <c r="SRR301" s="1668"/>
      <c r="SRS301" s="1668"/>
      <c r="SRT301" s="1668"/>
      <c r="SRU301" s="1668"/>
      <c r="SRV301" s="1668"/>
      <c r="SRW301" s="1668"/>
      <c r="SRX301" s="1668"/>
      <c r="SRY301" s="1668"/>
      <c r="SRZ301" s="1668"/>
      <c r="SSA301" s="1668"/>
      <c r="SSB301" s="1668"/>
      <c r="SSC301" s="1668"/>
      <c r="SSD301" s="1668"/>
      <c r="SSE301" s="1668"/>
      <c r="SSF301" s="1668"/>
      <c r="SSG301" s="1668"/>
      <c r="SSH301" s="1668"/>
      <c r="SSI301" s="1668"/>
      <c r="SSJ301" s="1668"/>
      <c r="SSK301" s="1668"/>
      <c r="SSL301" s="1668"/>
      <c r="SSM301" s="1668"/>
      <c r="SSN301" s="1668"/>
      <c r="SSO301" s="1668"/>
      <c r="SSP301" s="1668"/>
      <c r="SSQ301" s="1668"/>
      <c r="SSR301" s="1668"/>
      <c r="SSS301" s="1668"/>
      <c r="SST301" s="1668"/>
      <c r="SSU301" s="1668"/>
      <c r="SSV301" s="1668"/>
      <c r="SSW301" s="1668"/>
      <c r="SSX301" s="1668"/>
      <c r="SSY301" s="1668"/>
      <c r="SSZ301" s="1668"/>
      <c r="STA301" s="1668"/>
      <c r="STB301" s="1668"/>
      <c r="STC301" s="1668"/>
      <c r="STD301" s="1668"/>
      <c r="STE301" s="1668"/>
      <c r="STF301" s="1668"/>
      <c r="STG301" s="1668"/>
      <c r="STH301" s="1668"/>
      <c r="STI301" s="1668"/>
      <c r="STJ301" s="1668"/>
      <c r="STK301" s="1668"/>
      <c r="STL301" s="1668"/>
      <c r="STM301" s="1668"/>
      <c r="STN301" s="1668"/>
      <c r="STO301" s="1668"/>
      <c r="STP301" s="1668"/>
      <c r="STQ301" s="1668"/>
      <c r="STR301" s="1668"/>
      <c r="STS301" s="1668"/>
      <c r="STT301" s="1668"/>
      <c r="STU301" s="1668"/>
      <c r="STV301" s="1668"/>
      <c r="STW301" s="1668"/>
      <c r="STX301" s="1668"/>
      <c r="STY301" s="1668"/>
      <c r="STZ301" s="1668"/>
      <c r="SUA301" s="1668"/>
      <c r="SUB301" s="1668"/>
      <c r="SUC301" s="1668"/>
      <c r="SUD301" s="1668"/>
      <c r="SUE301" s="1668"/>
      <c r="SUF301" s="1668"/>
      <c r="SUG301" s="1668"/>
      <c r="SUH301" s="1668"/>
      <c r="SUI301" s="1668"/>
      <c r="SUJ301" s="1668"/>
      <c r="SUK301" s="1668"/>
      <c r="SUL301" s="1668"/>
      <c r="SUM301" s="1668"/>
      <c r="SUN301" s="1668"/>
      <c r="SUO301" s="1668"/>
      <c r="SUP301" s="1668"/>
      <c r="SUQ301" s="1668"/>
      <c r="SUR301" s="1668"/>
      <c r="SUS301" s="1668"/>
      <c r="SUT301" s="1668"/>
      <c r="SUU301" s="1668"/>
      <c r="SUV301" s="1668"/>
      <c r="SUW301" s="1668"/>
      <c r="SUX301" s="1668"/>
      <c r="SUY301" s="1668"/>
      <c r="SUZ301" s="1668"/>
      <c r="SVA301" s="1668"/>
      <c r="SVB301" s="1668"/>
      <c r="SVC301" s="1668"/>
      <c r="SVD301" s="1668"/>
      <c r="SVE301" s="1668"/>
      <c r="SVF301" s="1668"/>
      <c r="SVG301" s="1668"/>
      <c r="SVH301" s="1668"/>
      <c r="SVI301" s="1668"/>
      <c r="SVJ301" s="1668"/>
      <c r="SVK301" s="1668"/>
      <c r="SVL301" s="1668"/>
      <c r="SVM301" s="1668"/>
      <c r="SVN301" s="1668"/>
      <c r="SVO301" s="1668"/>
      <c r="SVP301" s="1668"/>
      <c r="SVQ301" s="1668"/>
      <c r="SVR301" s="1668"/>
      <c r="SVS301" s="1668"/>
      <c r="SVT301" s="1668"/>
      <c r="SVU301" s="1668"/>
      <c r="SVV301" s="1668"/>
      <c r="SVW301" s="1668"/>
      <c r="SVX301" s="1668"/>
      <c r="SVY301" s="1668"/>
      <c r="SVZ301" s="1668"/>
      <c r="SWA301" s="1668"/>
      <c r="SWB301" s="1668"/>
      <c r="SWC301" s="1668"/>
      <c r="SWD301" s="1668"/>
      <c r="SWE301" s="1668"/>
      <c r="SWF301" s="1668"/>
      <c r="SWG301" s="1668"/>
      <c r="SWH301" s="1668"/>
      <c r="SWI301" s="1668"/>
      <c r="SWJ301" s="1668"/>
      <c r="SWK301" s="1668"/>
      <c r="SWL301" s="1668"/>
      <c r="SWM301" s="1668"/>
      <c r="SWN301" s="1668"/>
      <c r="SWO301" s="1668"/>
      <c r="SWP301" s="1668"/>
      <c r="SWQ301" s="1668"/>
      <c r="SWR301" s="1668"/>
      <c r="SWS301" s="1668"/>
      <c r="SWT301" s="1668"/>
      <c r="SWU301" s="1668"/>
      <c r="SWV301" s="1668"/>
      <c r="SWW301" s="1668"/>
      <c r="SWX301" s="1668"/>
      <c r="SWY301" s="1668"/>
      <c r="SWZ301" s="1668"/>
      <c r="SXA301" s="1668"/>
      <c r="SXB301" s="1668"/>
      <c r="SXC301" s="1668"/>
      <c r="SXD301" s="1668"/>
      <c r="SXE301" s="1668"/>
      <c r="SXF301" s="1668"/>
      <c r="SXG301" s="1668"/>
      <c r="SXH301" s="1668"/>
      <c r="SXI301" s="1668"/>
      <c r="SXJ301" s="1668"/>
      <c r="SXK301" s="1668"/>
      <c r="SXL301" s="1668"/>
      <c r="SXM301" s="1668"/>
      <c r="SXN301" s="1668"/>
      <c r="SXO301" s="1668"/>
      <c r="SXP301" s="1668"/>
      <c r="SXQ301" s="1668"/>
      <c r="SXR301" s="1668"/>
      <c r="SXS301" s="1668"/>
      <c r="SXT301" s="1668"/>
      <c r="SXU301" s="1668"/>
      <c r="SXV301" s="1668"/>
      <c r="SXW301" s="1668"/>
      <c r="SXX301" s="1668"/>
      <c r="SXY301" s="1668"/>
      <c r="SXZ301" s="1668"/>
      <c r="SYA301" s="1668"/>
      <c r="SYB301" s="1668"/>
      <c r="SYC301" s="1668"/>
      <c r="SYD301" s="1668"/>
      <c r="SYE301" s="1668"/>
      <c r="SYF301" s="1668"/>
      <c r="SYG301" s="1668"/>
      <c r="SYH301" s="1668"/>
      <c r="SYI301" s="1668"/>
      <c r="SYJ301" s="1668"/>
      <c r="SYK301" s="1668"/>
      <c r="SYL301" s="1668"/>
      <c r="SYM301" s="1668"/>
      <c r="SYN301" s="1668"/>
      <c r="SYO301" s="1668"/>
      <c r="SYP301" s="1668"/>
      <c r="SYQ301" s="1668"/>
      <c r="SYR301" s="1668"/>
      <c r="SYS301" s="1668"/>
      <c r="SYT301" s="1668"/>
      <c r="SYU301" s="1668"/>
      <c r="SYV301" s="1668"/>
      <c r="SYW301" s="1668"/>
      <c r="SYX301" s="1668"/>
      <c r="SYY301" s="1668"/>
      <c r="SYZ301" s="1668"/>
      <c r="SZA301" s="1668"/>
      <c r="SZB301" s="1668"/>
      <c r="SZC301" s="1668"/>
      <c r="SZD301" s="1668"/>
      <c r="SZE301" s="1668"/>
      <c r="SZF301" s="1668"/>
      <c r="SZG301" s="1668"/>
      <c r="SZH301" s="1668"/>
      <c r="SZI301" s="1668"/>
      <c r="SZJ301" s="1668"/>
      <c r="SZK301" s="1668"/>
      <c r="SZL301" s="1668"/>
      <c r="SZM301" s="1668"/>
      <c r="SZN301" s="1668"/>
      <c r="SZO301" s="1668"/>
      <c r="SZP301" s="1668"/>
      <c r="SZQ301" s="1668"/>
      <c r="SZR301" s="1668"/>
      <c r="SZS301" s="1668"/>
      <c r="SZT301" s="1668"/>
      <c r="SZU301" s="1668"/>
      <c r="SZV301" s="1668"/>
      <c r="SZW301" s="1668"/>
      <c r="SZX301" s="1668"/>
      <c r="SZY301" s="1668"/>
      <c r="SZZ301" s="1668"/>
      <c r="TAA301" s="1668"/>
      <c r="TAB301" s="1668"/>
      <c r="TAC301" s="1668"/>
      <c r="TAD301" s="1668"/>
      <c r="TAE301" s="1668"/>
      <c r="TAF301" s="1668"/>
      <c r="TAG301" s="1668"/>
      <c r="TAH301" s="1668"/>
      <c r="TAI301" s="1668"/>
      <c r="TAJ301" s="1668"/>
      <c r="TAK301" s="1668"/>
      <c r="TAL301" s="1668"/>
      <c r="TAM301" s="1668"/>
      <c r="TAN301" s="1668"/>
      <c r="TAO301" s="1668"/>
      <c r="TAP301" s="1668"/>
      <c r="TAQ301" s="1668"/>
      <c r="TAR301" s="1668"/>
      <c r="TAS301" s="1668"/>
      <c r="TAT301" s="1668"/>
      <c r="TAU301" s="1668"/>
      <c r="TAV301" s="1668"/>
      <c r="TAW301" s="1668"/>
      <c r="TAX301" s="1668"/>
      <c r="TAY301" s="1668"/>
      <c r="TAZ301" s="1668"/>
      <c r="TBA301" s="1668"/>
      <c r="TBB301" s="1668"/>
      <c r="TBC301" s="1668"/>
      <c r="TBD301" s="1668"/>
      <c r="TBE301" s="1668"/>
      <c r="TBF301" s="1668"/>
      <c r="TBG301" s="1668"/>
      <c r="TBH301" s="1668"/>
      <c r="TBI301" s="1668"/>
      <c r="TBJ301" s="1668"/>
      <c r="TBK301" s="1668"/>
      <c r="TBL301" s="1668"/>
      <c r="TBM301" s="1668"/>
      <c r="TBN301" s="1668"/>
      <c r="TBO301" s="1668"/>
      <c r="TBP301" s="1668"/>
      <c r="TBQ301" s="1668"/>
      <c r="TBR301" s="1668"/>
      <c r="TBS301" s="1668"/>
      <c r="TBT301" s="1668"/>
      <c r="TBU301" s="1668"/>
      <c r="TBV301" s="1668"/>
      <c r="TBW301" s="1668"/>
      <c r="TBX301" s="1668"/>
      <c r="TBY301" s="1668"/>
      <c r="TBZ301" s="1668"/>
      <c r="TCA301" s="1668"/>
      <c r="TCB301" s="1668"/>
      <c r="TCC301" s="1668"/>
      <c r="TCD301" s="1668"/>
      <c r="TCE301" s="1668"/>
      <c r="TCF301" s="1668"/>
      <c r="TCG301" s="1668"/>
      <c r="TCH301" s="1668"/>
      <c r="TCI301" s="1668"/>
      <c r="TCJ301" s="1668"/>
      <c r="TCK301" s="1668"/>
      <c r="TCL301" s="1668"/>
      <c r="TCM301" s="1668"/>
      <c r="TCN301" s="1668"/>
      <c r="TCO301" s="1668"/>
      <c r="TCP301" s="1668"/>
      <c r="TCQ301" s="1668"/>
      <c r="TCR301" s="1668"/>
      <c r="TCS301" s="1668"/>
      <c r="TCT301" s="1668"/>
      <c r="TCU301" s="1668"/>
      <c r="TCV301" s="1668"/>
      <c r="TCW301" s="1668"/>
      <c r="TCX301" s="1668"/>
      <c r="TCY301" s="1668"/>
      <c r="TCZ301" s="1668"/>
      <c r="TDA301" s="1668"/>
      <c r="TDB301" s="1668"/>
      <c r="TDC301" s="1668"/>
      <c r="TDD301" s="1668"/>
      <c r="TDE301" s="1668"/>
      <c r="TDF301" s="1668"/>
      <c r="TDG301" s="1668"/>
      <c r="TDH301" s="1668"/>
      <c r="TDI301" s="1668"/>
      <c r="TDJ301" s="1668"/>
      <c r="TDK301" s="1668"/>
      <c r="TDL301" s="1668"/>
      <c r="TDM301" s="1668"/>
      <c r="TDN301" s="1668"/>
      <c r="TDO301" s="1668"/>
      <c r="TDP301" s="1668"/>
      <c r="TDQ301" s="1668"/>
      <c r="TDR301" s="1668"/>
      <c r="TDS301" s="1668"/>
      <c r="TDT301" s="1668"/>
      <c r="TDU301" s="1668"/>
      <c r="TDV301" s="1668"/>
      <c r="TDW301" s="1668"/>
      <c r="TDX301" s="1668"/>
      <c r="TDY301" s="1668"/>
      <c r="TDZ301" s="1668"/>
      <c r="TEA301" s="1668"/>
      <c r="TEB301" s="1668"/>
      <c r="TEC301" s="1668"/>
      <c r="TED301" s="1668"/>
      <c r="TEE301" s="1668"/>
      <c r="TEF301" s="1668"/>
      <c r="TEG301" s="1668"/>
      <c r="TEH301" s="1668"/>
      <c r="TEI301" s="1668"/>
      <c r="TEJ301" s="1668"/>
      <c r="TEK301" s="1668"/>
      <c r="TEL301" s="1668"/>
      <c r="TEM301" s="1668"/>
      <c r="TEN301" s="1668"/>
      <c r="TEO301" s="1668"/>
      <c r="TEP301" s="1668"/>
      <c r="TEQ301" s="1668"/>
      <c r="TER301" s="1668"/>
      <c r="TES301" s="1668"/>
      <c r="TET301" s="1668"/>
      <c r="TEU301" s="1668"/>
      <c r="TEV301" s="1668"/>
      <c r="TEW301" s="1668"/>
      <c r="TEX301" s="1668"/>
      <c r="TEY301" s="1668"/>
      <c r="TEZ301" s="1668"/>
      <c r="TFA301" s="1668"/>
      <c r="TFB301" s="1668"/>
      <c r="TFC301" s="1668"/>
      <c r="TFD301" s="1668"/>
      <c r="TFE301" s="1668"/>
      <c r="TFF301" s="1668"/>
      <c r="TFG301" s="1668"/>
      <c r="TFH301" s="1668"/>
      <c r="TFI301" s="1668"/>
      <c r="TFJ301" s="1668"/>
      <c r="TFK301" s="1668"/>
      <c r="TFL301" s="1668"/>
      <c r="TFM301" s="1668"/>
      <c r="TFN301" s="1668"/>
      <c r="TFO301" s="1668"/>
      <c r="TFP301" s="1668"/>
      <c r="TFQ301" s="1668"/>
      <c r="TFR301" s="1668"/>
      <c r="TFS301" s="1668"/>
      <c r="TFT301" s="1668"/>
      <c r="TFU301" s="1668"/>
      <c r="TFV301" s="1668"/>
      <c r="TFW301" s="1668"/>
      <c r="TFX301" s="1668"/>
      <c r="TFY301" s="1668"/>
      <c r="TFZ301" s="1668"/>
      <c r="TGA301" s="1668"/>
      <c r="TGB301" s="1668"/>
      <c r="TGC301" s="1668"/>
      <c r="TGD301" s="1668"/>
      <c r="TGE301" s="1668"/>
      <c r="TGF301" s="1668"/>
      <c r="TGG301" s="1668"/>
      <c r="TGH301" s="1668"/>
      <c r="TGI301" s="1668"/>
      <c r="TGJ301" s="1668"/>
      <c r="TGK301" s="1668"/>
      <c r="TGL301" s="1668"/>
      <c r="TGM301" s="1668"/>
      <c r="TGN301" s="1668"/>
      <c r="TGO301" s="1668"/>
      <c r="TGP301" s="1668"/>
      <c r="TGQ301" s="1668"/>
      <c r="TGR301" s="1668"/>
      <c r="TGS301" s="1668"/>
      <c r="TGT301" s="1668"/>
      <c r="TGU301" s="1668"/>
      <c r="TGV301" s="1668"/>
      <c r="TGW301" s="1668"/>
      <c r="TGX301" s="1668"/>
      <c r="TGY301" s="1668"/>
      <c r="TGZ301" s="1668"/>
      <c r="THA301" s="1668"/>
      <c r="THB301" s="1668"/>
      <c r="THC301" s="1668"/>
      <c r="THD301" s="1668"/>
      <c r="THE301" s="1668"/>
      <c r="THF301" s="1668"/>
      <c r="THG301" s="1668"/>
      <c r="THH301" s="1668"/>
      <c r="THI301" s="1668"/>
      <c r="THJ301" s="1668"/>
      <c r="THK301" s="1668"/>
      <c r="THL301" s="1668"/>
      <c r="THM301" s="1668"/>
      <c r="THN301" s="1668"/>
      <c r="THO301" s="1668"/>
      <c r="THP301" s="1668"/>
      <c r="THQ301" s="1668"/>
      <c r="THR301" s="1668"/>
      <c r="THS301" s="1668"/>
      <c r="THT301" s="1668"/>
      <c r="THU301" s="1668"/>
      <c r="THV301" s="1668"/>
      <c r="THW301" s="1668"/>
      <c r="THX301" s="1668"/>
      <c r="THY301" s="1668"/>
      <c r="THZ301" s="1668"/>
      <c r="TIA301" s="1668"/>
      <c r="TIB301" s="1668"/>
      <c r="TIC301" s="1668"/>
      <c r="TID301" s="1668"/>
      <c r="TIE301" s="1668"/>
      <c r="TIF301" s="1668"/>
      <c r="TIG301" s="1668"/>
      <c r="TIH301" s="1668"/>
      <c r="TII301" s="1668"/>
      <c r="TIJ301" s="1668"/>
      <c r="TIK301" s="1668"/>
      <c r="TIL301" s="1668"/>
      <c r="TIM301" s="1668"/>
      <c r="TIN301" s="1668"/>
      <c r="TIO301" s="1668"/>
      <c r="TIP301" s="1668"/>
      <c r="TIQ301" s="1668"/>
      <c r="TIR301" s="1668"/>
      <c r="TIS301" s="1668"/>
      <c r="TIT301" s="1668"/>
      <c r="TIU301" s="1668"/>
      <c r="TIV301" s="1668"/>
      <c r="TIW301" s="1668"/>
      <c r="TIX301" s="1668"/>
      <c r="TIY301" s="1668"/>
      <c r="TIZ301" s="1668"/>
      <c r="TJA301" s="1668"/>
      <c r="TJB301" s="1668"/>
      <c r="TJC301" s="1668"/>
      <c r="TJD301" s="1668"/>
      <c r="TJE301" s="1668"/>
      <c r="TJF301" s="1668"/>
      <c r="TJG301" s="1668"/>
      <c r="TJH301" s="1668"/>
      <c r="TJI301" s="1668"/>
      <c r="TJJ301" s="1668"/>
      <c r="TJK301" s="1668"/>
      <c r="TJL301" s="1668"/>
      <c r="TJM301" s="1668"/>
      <c r="TJN301" s="1668"/>
      <c r="TJO301" s="1668"/>
      <c r="TJP301" s="1668"/>
      <c r="TJQ301" s="1668"/>
      <c r="TJR301" s="1668"/>
      <c r="TJS301" s="1668"/>
      <c r="TJT301" s="1668"/>
      <c r="TJU301" s="1668"/>
      <c r="TJV301" s="1668"/>
      <c r="TJW301" s="1668"/>
      <c r="TJX301" s="1668"/>
      <c r="TJY301" s="1668"/>
      <c r="TJZ301" s="1668"/>
      <c r="TKA301" s="1668"/>
      <c r="TKB301" s="1668"/>
      <c r="TKC301" s="1668"/>
      <c r="TKD301" s="1668"/>
      <c r="TKE301" s="1668"/>
      <c r="TKF301" s="1668"/>
      <c r="TKG301" s="1668"/>
      <c r="TKH301" s="1668"/>
      <c r="TKI301" s="1668"/>
      <c r="TKJ301" s="1668"/>
      <c r="TKK301" s="1668"/>
      <c r="TKL301" s="1668"/>
      <c r="TKM301" s="1668"/>
      <c r="TKN301" s="1668"/>
      <c r="TKO301" s="1668"/>
      <c r="TKP301" s="1668"/>
      <c r="TKQ301" s="1668"/>
      <c r="TKR301" s="1668"/>
      <c r="TKS301" s="1668"/>
      <c r="TKT301" s="1668"/>
      <c r="TKU301" s="1668"/>
      <c r="TKV301" s="1668"/>
      <c r="TKW301" s="1668"/>
      <c r="TKX301" s="1668"/>
      <c r="TKY301" s="1668"/>
      <c r="TKZ301" s="1668"/>
      <c r="TLA301" s="1668"/>
      <c r="TLB301" s="1668"/>
      <c r="TLC301" s="1668"/>
      <c r="TLD301" s="1668"/>
      <c r="TLE301" s="1668"/>
      <c r="TLF301" s="1668"/>
      <c r="TLG301" s="1668"/>
      <c r="TLH301" s="1668"/>
      <c r="TLI301" s="1668"/>
      <c r="TLJ301" s="1668"/>
      <c r="TLK301" s="1668"/>
      <c r="TLL301" s="1668"/>
      <c r="TLM301" s="1668"/>
      <c r="TLN301" s="1668"/>
      <c r="TLO301" s="1668"/>
      <c r="TLP301" s="1668"/>
      <c r="TLQ301" s="1668"/>
      <c r="TLR301" s="1668"/>
      <c r="TLS301" s="1668"/>
      <c r="TLT301" s="1668"/>
      <c r="TLU301" s="1668"/>
      <c r="TLV301" s="1668"/>
      <c r="TLW301" s="1668"/>
      <c r="TLX301" s="1668"/>
      <c r="TLY301" s="1668"/>
      <c r="TLZ301" s="1668"/>
      <c r="TMA301" s="1668"/>
      <c r="TMB301" s="1668"/>
      <c r="TMC301" s="1668"/>
      <c r="TMD301" s="1668"/>
      <c r="TME301" s="1668"/>
      <c r="TMF301" s="1668"/>
      <c r="TMG301" s="1668"/>
      <c r="TMH301" s="1668"/>
      <c r="TMI301" s="1668"/>
      <c r="TMJ301" s="1668"/>
      <c r="TMK301" s="1668"/>
      <c r="TML301" s="1668"/>
      <c r="TMM301" s="1668"/>
      <c r="TMN301" s="1668"/>
      <c r="TMO301" s="1668"/>
      <c r="TMP301" s="1668"/>
      <c r="TMQ301" s="1668"/>
      <c r="TMR301" s="1668"/>
      <c r="TMS301" s="1668"/>
      <c r="TMT301" s="1668"/>
      <c r="TMU301" s="1668"/>
      <c r="TMV301" s="1668"/>
      <c r="TMW301" s="1668"/>
      <c r="TMX301" s="1668"/>
      <c r="TMY301" s="1668"/>
      <c r="TMZ301" s="1668"/>
      <c r="TNA301" s="1668"/>
      <c r="TNB301" s="1668"/>
      <c r="TNC301" s="1668"/>
      <c r="TND301" s="1668"/>
      <c r="TNE301" s="1668"/>
      <c r="TNF301" s="1668"/>
      <c r="TNG301" s="1668"/>
      <c r="TNH301" s="1668"/>
      <c r="TNI301" s="1668"/>
      <c r="TNJ301" s="1668"/>
      <c r="TNK301" s="1668"/>
      <c r="TNL301" s="1668"/>
      <c r="TNM301" s="1668"/>
      <c r="TNN301" s="1668"/>
      <c r="TNO301" s="1668"/>
      <c r="TNP301" s="1668"/>
      <c r="TNQ301" s="1668"/>
      <c r="TNR301" s="1668"/>
      <c r="TNS301" s="1668"/>
      <c r="TNT301" s="1668"/>
      <c r="TNU301" s="1668"/>
      <c r="TNV301" s="1668"/>
      <c r="TNW301" s="1668"/>
      <c r="TNX301" s="1668"/>
      <c r="TNY301" s="1668"/>
      <c r="TNZ301" s="1668"/>
      <c r="TOA301" s="1668"/>
      <c r="TOB301" s="1668"/>
      <c r="TOC301" s="1668"/>
      <c r="TOD301" s="1668"/>
      <c r="TOE301" s="1668"/>
      <c r="TOF301" s="1668"/>
      <c r="TOG301" s="1668"/>
      <c r="TOH301" s="1668"/>
      <c r="TOI301" s="1668"/>
      <c r="TOJ301" s="1668"/>
      <c r="TOK301" s="1668"/>
      <c r="TOL301" s="1668"/>
      <c r="TOM301" s="1668"/>
      <c r="TON301" s="1668"/>
      <c r="TOO301" s="1668"/>
      <c r="TOP301" s="1668"/>
      <c r="TOQ301" s="1668"/>
      <c r="TOR301" s="1668"/>
      <c r="TOS301" s="1668"/>
      <c r="TOT301" s="1668"/>
      <c r="TOU301" s="1668"/>
      <c r="TOV301" s="1668"/>
      <c r="TOW301" s="1668"/>
      <c r="TOX301" s="1668"/>
      <c r="TOY301" s="1668"/>
      <c r="TOZ301" s="1668"/>
      <c r="TPA301" s="1668"/>
      <c r="TPB301" s="1668"/>
      <c r="TPC301" s="1668"/>
      <c r="TPD301" s="1668"/>
      <c r="TPE301" s="1668"/>
      <c r="TPF301" s="1668"/>
      <c r="TPG301" s="1668"/>
      <c r="TPH301" s="1668"/>
      <c r="TPI301" s="1668"/>
      <c r="TPJ301" s="1668"/>
      <c r="TPK301" s="1668"/>
      <c r="TPL301" s="1668"/>
      <c r="TPM301" s="1668"/>
      <c r="TPN301" s="1668"/>
      <c r="TPO301" s="1668"/>
      <c r="TPP301" s="1668"/>
      <c r="TPQ301" s="1668"/>
      <c r="TPR301" s="1668"/>
      <c r="TPS301" s="1668"/>
      <c r="TPT301" s="1668"/>
      <c r="TPU301" s="1668"/>
      <c r="TPV301" s="1668"/>
      <c r="TPW301" s="1668"/>
      <c r="TPX301" s="1668"/>
      <c r="TPY301" s="1668"/>
      <c r="TPZ301" s="1668"/>
      <c r="TQA301" s="1668"/>
      <c r="TQB301" s="1668"/>
      <c r="TQC301" s="1668"/>
      <c r="TQD301" s="1668"/>
      <c r="TQE301" s="1668"/>
      <c r="TQF301" s="1668"/>
      <c r="TQG301" s="1668"/>
      <c r="TQH301" s="1668"/>
      <c r="TQI301" s="1668"/>
      <c r="TQJ301" s="1668"/>
      <c r="TQK301" s="1668"/>
      <c r="TQL301" s="1668"/>
      <c r="TQM301" s="1668"/>
      <c r="TQN301" s="1668"/>
      <c r="TQO301" s="1668"/>
      <c r="TQP301" s="1668"/>
      <c r="TQQ301" s="1668"/>
      <c r="TQR301" s="1668"/>
      <c r="TQS301" s="1668"/>
      <c r="TQT301" s="1668"/>
      <c r="TQU301" s="1668"/>
      <c r="TQV301" s="1668"/>
      <c r="TQW301" s="1668"/>
      <c r="TQX301" s="1668"/>
      <c r="TQY301" s="1668"/>
      <c r="TQZ301" s="1668"/>
      <c r="TRA301" s="1668"/>
      <c r="TRB301" s="1668"/>
      <c r="TRC301" s="1668"/>
      <c r="TRD301" s="1668"/>
      <c r="TRE301" s="1668"/>
      <c r="TRF301" s="1668"/>
      <c r="TRG301" s="1668"/>
      <c r="TRH301" s="1668"/>
      <c r="TRI301" s="1668"/>
      <c r="TRJ301" s="1668"/>
      <c r="TRK301" s="1668"/>
      <c r="TRL301" s="1668"/>
      <c r="TRM301" s="1668"/>
      <c r="TRN301" s="1668"/>
      <c r="TRO301" s="1668"/>
      <c r="TRP301" s="1668"/>
      <c r="TRQ301" s="1668"/>
      <c r="TRR301" s="1668"/>
      <c r="TRS301" s="1668"/>
      <c r="TRT301" s="1668"/>
      <c r="TRU301" s="1668"/>
      <c r="TRV301" s="1668"/>
      <c r="TRW301" s="1668"/>
      <c r="TRX301" s="1668"/>
      <c r="TRY301" s="1668"/>
      <c r="TRZ301" s="1668"/>
      <c r="TSA301" s="1668"/>
      <c r="TSB301" s="1668"/>
      <c r="TSC301" s="1668"/>
      <c r="TSD301" s="1668"/>
      <c r="TSE301" s="1668"/>
      <c r="TSF301" s="1668"/>
      <c r="TSG301" s="1668"/>
      <c r="TSH301" s="1668"/>
      <c r="TSI301" s="1668"/>
      <c r="TSJ301" s="1668"/>
      <c r="TSK301" s="1668"/>
      <c r="TSL301" s="1668"/>
      <c r="TSM301" s="1668"/>
      <c r="TSN301" s="1668"/>
      <c r="TSO301" s="1668"/>
      <c r="TSP301" s="1668"/>
      <c r="TSQ301" s="1668"/>
      <c r="TSR301" s="1668"/>
      <c r="TSS301" s="1668"/>
      <c r="TST301" s="1668"/>
      <c r="TSU301" s="1668"/>
      <c r="TSV301" s="1668"/>
      <c r="TSW301" s="1668"/>
      <c r="TSX301" s="1668"/>
      <c r="TSY301" s="1668"/>
      <c r="TSZ301" s="1668"/>
      <c r="TTA301" s="1668"/>
      <c r="TTB301" s="1668"/>
      <c r="TTC301" s="1668"/>
      <c r="TTD301" s="1668"/>
      <c r="TTE301" s="1668"/>
      <c r="TTF301" s="1668"/>
      <c r="TTG301" s="1668"/>
      <c r="TTH301" s="1668"/>
      <c r="TTI301" s="1668"/>
      <c r="TTJ301" s="1668"/>
      <c r="TTK301" s="1668"/>
      <c r="TTL301" s="1668"/>
      <c r="TTM301" s="1668"/>
      <c r="TTN301" s="1668"/>
      <c r="TTO301" s="1668"/>
      <c r="TTP301" s="1668"/>
      <c r="TTQ301" s="1668"/>
      <c r="TTR301" s="1668"/>
      <c r="TTS301" s="1668"/>
      <c r="TTT301" s="1668"/>
      <c r="TTU301" s="1668"/>
      <c r="TTV301" s="1668"/>
      <c r="TTW301" s="1668"/>
      <c r="TTX301" s="1668"/>
      <c r="TTY301" s="1668"/>
      <c r="TTZ301" s="1668"/>
      <c r="TUA301" s="1668"/>
      <c r="TUB301" s="1668"/>
      <c r="TUC301" s="1668"/>
      <c r="TUD301" s="1668"/>
      <c r="TUE301" s="1668"/>
      <c r="TUF301" s="1668"/>
      <c r="TUG301" s="1668"/>
      <c r="TUH301" s="1668"/>
      <c r="TUI301" s="1668"/>
      <c r="TUJ301" s="1668"/>
      <c r="TUK301" s="1668"/>
      <c r="TUL301" s="1668"/>
      <c r="TUM301" s="1668"/>
      <c r="TUN301" s="1668"/>
      <c r="TUO301" s="1668"/>
      <c r="TUP301" s="1668"/>
      <c r="TUQ301" s="1668"/>
      <c r="TUR301" s="1668"/>
      <c r="TUS301" s="1668"/>
      <c r="TUT301" s="1668"/>
      <c r="TUU301" s="1668"/>
      <c r="TUV301" s="1668"/>
      <c r="TUW301" s="1668"/>
      <c r="TUX301" s="1668"/>
      <c r="TUY301" s="1668"/>
      <c r="TUZ301" s="1668"/>
      <c r="TVA301" s="1668"/>
      <c r="TVB301" s="1668"/>
      <c r="TVC301" s="1668"/>
      <c r="TVD301" s="1668"/>
      <c r="TVE301" s="1668"/>
      <c r="TVF301" s="1668"/>
      <c r="TVG301" s="1668"/>
      <c r="TVH301" s="1668"/>
      <c r="TVI301" s="1668"/>
      <c r="TVJ301" s="1668"/>
      <c r="TVK301" s="1668"/>
      <c r="TVL301" s="1668"/>
      <c r="TVM301" s="1668"/>
      <c r="TVN301" s="1668"/>
      <c r="TVO301" s="1668"/>
      <c r="TVP301" s="1668"/>
      <c r="TVQ301" s="1668"/>
      <c r="TVR301" s="1668"/>
      <c r="TVS301" s="1668"/>
      <c r="TVT301" s="1668"/>
      <c r="TVU301" s="1668"/>
      <c r="TVV301" s="1668"/>
      <c r="TVW301" s="1668"/>
      <c r="TVX301" s="1668"/>
      <c r="TVY301" s="1668"/>
      <c r="TVZ301" s="1668"/>
      <c r="TWA301" s="1668"/>
      <c r="TWB301" s="1668"/>
      <c r="TWC301" s="1668"/>
      <c r="TWD301" s="1668"/>
      <c r="TWE301" s="1668"/>
      <c r="TWF301" s="1668"/>
      <c r="TWG301" s="1668"/>
      <c r="TWH301" s="1668"/>
      <c r="TWI301" s="1668"/>
      <c r="TWJ301" s="1668"/>
      <c r="TWK301" s="1668"/>
      <c r="TWL301" s="1668"/>
      <c r="TWM301" s="1668"/>
      <c r="TWN301" s="1668"/>
      <c r="TWO301" s="1668"/>
      <c r="TWP301" s="1668"/>
      <c r="TWQ301" s="1668"/>
      <c r="TWR301" s="1668"/>
      <c r="TWS301" s="1668"/>
      <c r="TWT301" s="1668"/>
      <c r="TWU301" s="1668"/>
      <c r="TWV301" s="1668"/>
      <c r="TWW301" s="1668"/>
      <c r="TWX301" s="1668"/>
      <c r="TWY301" s="1668"/>
      <c r="TWZ301" s="1668"/>
      <c r="TXA301" s="1668"/>
      <c r="TXB301" s="1668"/>
      <c r="TXC301" s="1668"/>
      <c r="TXD301" s="1668"/>
      <c r="TXE301" s="1668"/>
      <c r="TXF301" s="1668"/>
      <c r="TXG301" s="1668"/>
      <c r="TXH301" s="1668"/>
      <c r="TXI301" s="1668"/>
      <c r="TXJ301" s="1668"/>
      <c r="TXK301" s="1668"/>
      <c r="TXL301" s="1668"/>
      <c r="TXM301" s="1668"/>
      <c r="TXN301" s="1668"/>
      <c r="TXO301" s="1668"/>
      <c r="TXP301" s="1668"/>
      <c r="TXQ301" s="1668"/>
      <c r="TXR301" s="1668"/>
      <c r="TXS301" s="1668"/>
      <c r="TXT301" s="1668"/>
      <c r="TXU301" s="1668"/>
      <c r="TXV301" s="1668"/>
      <c r="TXW301" s="1668"/>
      <c r="TXX301" s="1668"/>
      <c r="TXY301" s="1668"/>
      <c r="TXZ301" s="1668"/>
      <c r="TYA301" s="1668"/>
      <c r="TYB301" s="1668"/>
      <c r="TYC301" s="1668"/>
      <c r="TYD301" s="1668"/>
      <c r="TYE301" s="1668"/>
      <c r="TYF301" s="1668"/>
      <c r="TYG301" s="1668"/>
      <c r="TYH301" s="1668"/>
      <c r="TYI301" s="1668"/>
      <c r="TYJ301" s="1668"/>
      <c r="TYK301" s="1668"/>
      <c r="TYL301" s="1668"/>
      <c r="TYM301" s="1668"/>
      <c r="TYN301" s="1668"/>
      <c r="TYO301" s="1668"/>
      <c r="TYP301" s="1668"/>
      <c r="TYQ301" s="1668"/>
      <c r="TYR301" s="1668"/>
      <c r="TYS301" s="1668"/>
      <c r="TYT301" s="1668"/>
      <c r="TYU301" s="1668"/>
      <c r="TYV301" s="1668"/>
      <c r="TYW301" s="1668"/>
      <c r="TYX301" s="1668"/>
      <c r="TYY301" s="1668"/>
      <c r="TYZ301" s="1668"/>
      <c r="TZA301" s="1668"/>
      <c r="TZB301" s="1668"/>
      <c r="TZC301" s="1668"/>
      <c r="TZD301" s="1668"/>
      <c r="TZE301" s="1668"/>
      <c r="TZF301" s="1668"/>
      <c r="TZG301" s="1668"/>
      <c r="TZH301" s="1668"/>
      <c r="TZI301" s="1668"/>
      <c r="TZJ301" s="1668"/>
      <c r="TZK301" s="1668"/>
      <c r="TZL301" s="1668"/>
      <c r="TZM301" s="1668"/>
      <c r="TZN301" s="1668"/>
      <c r="TZO301" s="1668"/>
      <c r="TZP301" s="1668"/>
      <c r="TZQ301" s="1668"/>
      <c r="TZR301" s="1668"/>
      <c r="TZS301" s="1668"/>
      <c r="TZT301" s="1668"/>
      <c r="TZU301" s="1668"/>
      <c r="TZV301" s="1668"/>
      <c r="TZW301" s="1668"/>
      <c r="TZX301" s="1668"/>
      <c r="TZY301" s="1668"/>
      <c r="TZZ301" s="1668"/>
      <c r="UAA301" s="1668"/>
      <c r="UAB301" s="1668"/>
      <c r="UAC301" s="1668"/>
      <c r="UAD301" s="1668"/>
      <c r="UAE301" s="1668"/>
      <c r="UAF301" s="1668"/>
      <c r="UAG301" s="1668"/>
      <c r="UAH301" s="1668"/>
      <c r="UAI301" s="1668"/>
      <c r="UAJ301" s="1668"/>
      <c r="UAK301" s="1668"/>
      <c r="UAL301" s="1668"/>
      <c r="UAM301" s="1668"/>
      <c r="UAN301" s="1668"/>
      <c r="UAO301" s="1668"/>
      <c r="UAP301" s="1668"/>
      <c r="UAQ301" s="1668"/>
      <c r="UAR301" s="1668"/>
      <c r="UAS301" s="1668"/>
      <c r="UAT301" s="1668"/>
      <c r="UAU301" s="1668"/>
      <c r="UAV301" s="1668"/>
      <c r="UAW301" s="1668"/>
      <c r="UAX301" s="1668"/>
      <c r="UAY301" s="1668"/>
      <c r="UAZ301" s="1668"/>
      <c r="UBA301" s="1668"/>
      <c r="UBB301" s="1668"/>
      <c r="UBC301" s="1668"/>
      <c r="UBD301" s="1668"/>
      <c r="UBE301" s="1668"/>
      <c r="UBF301" s="1668"/>
      <c r="UBG301" s="1668"/>
      <c r="UBH301" s="1668"/>
      <c r="UBI301" s="1668"/>
      <c r="UBJ301" s="1668"/>
      <c r="UBK301" s="1668"/>
      <c r="UBL301" s="1668"/>
      <c r="UBM301" s="1668"/>
      <c r="UBN301" s="1668"/>
      <c r="UBO301" s="1668"/>
      <c r="UBP301" s="1668"/>
      <c r="UBQ301" s="1668"/>
      <c r="UBR301" s="1668"/>
      <c r="UBS301" s="1668"/>
      <c r="UBT301" s="1668"/>
      <c r="UBU301" s="1668"/>
      <c r="UBV301" s="1668"/>
      <c r="UBW301" s="1668"/>
      <c r="UBX301" s="1668"/>
      <c r="UBY301" s="1668"/>
      <c r="UBZ301" s="1668"/>
      <c r="UCA301" s="1668"/>
      <c r="UCB301" s="1668"/>
      <c r="UCC301" s="1668"/>
      <c r="UCD301" s="1668"/>
      <c r="UCE301" s="1668"/>
      <c r="UCF301" s="1668"/>
      <c r="UCG301" s="1668"/>
      <c r="UCH301" s="1668"/>
      <c r="UCI301" s="1668"/>
      <c r="UCJ301" s="1668"/>
      <c r="UCK301" s="1668"/>
      <c r="UCL301" s="1668"/>
      <c r="UCM301" s="1668"/>
      <c r="UCN301" s="1668"/>
      <c r="UCO301" s="1668"/>
      <c r="UCP301" s="1668"/>
      <c r="UCQ301" s="1668"/>
      <c r="UCR301" s="1668"/>
      <c r="UCS301" s="1668"/>
      <c r="UCT301" s="1668"/>
      <c r="UCU301" s="1668"/>
      <c r="UCV301" s="1668"/>
      <c r="UCW301" s="1668"/>
      <c r="UCX301" s="1668"/>
      <c r="UCY301" s="1668"/>
      <c r="UCZ301" s="1668"/>
      <c r="UDA301" s="1668"/>
      <c r="UDB301" s="1668"/>
      <c r="UDC301" s="1668"/>
      <c r="UDD301" s="1668"/>
      <c r="UDE301" s="1668"/>
      <c r="UDF301" s="1668"/>
      <c r="UDG301" s="1668"/>
      <c r="UDH301" s="1668"/>
      <c r="UDI301" s="1668"/>
      <c r="UDJ301" s="1668"/>
      <c r="UDK301" s="1668"/>
      <c r="UDL301" s="1668"/>
      <c r="UDM301" s="1668"/>
      <c r="UDN301" s="1668"/>
      <c r="UDO301" s="1668"/>
      <c r="UDP301" s="1668"/>
      <c r="UDQ301" s="1668"/>
      <c r="UDR301" s="1668"/>
      <c r="UDS301" s="1668"/>
      <c r="UDT301" s="1668"/>
      <c r="UDU301" s="1668"/>
      <c r="UDV301" s="1668"/>
      <c r="UDW301" s="1668"/>
      <c r="UDX301" s="1668"/>
      <c r="UDY301" s="1668"/>
      <c r="UDZ301" s="1668"/>
      <c r="UEA301" s="1668"/>
      <c r="UEB301" s="1668"/>
      <c r="UEC301" s="1668"/>
      <c r="UED301" s="1668"/>
      <c r="UEE301" s="1668"/>
      <c r="UEF301" s="1668"/>
      <c r="UEG301" s="1668"/>
      <c r="UEH301" s="1668"/>
      <c r="UEI301" s="1668"/>
      <c r="UEJ301" s="1668"/>
      <c r="UEK301" s="1668"/>
      <c r="UEL301" s="1668"/>
      <c r="UEM301" s="1668"/>
      <c r="UEN301" s="1668"/>
      <c r="UEO301" s="1668"/>
      <c r="UEP301" s="1668"/>
      <c r="UEQ301" s="1668"/>
      <c r="UER301" s="1668"/>
      <c r="UES301" s="1668"/>
      <c r="UET301" s="1668"/>
      <c r="UEU301" s="1668"/>
      <c r="UEV301" s="1668"/>
      <c r="UEW301" s="1668"/>
      <c r="UEX301" s="1668"/>
      <c r="UEY301" s="1668"/>
      <c r="UEZ301" s="1668"/>
      <c r="UFA301" s="1668"/>
      <c r="UFB301" s="1668"/>
      <c r="UFC301" s="1668"/>
      <c r="UFD301" s="1668"/>
      <c r="UFE301" s="1668"/>
      <c r="UFF301" s="1668"/>
      <c r="UFG301" s="1668"/>
      <c r="UFH301" s="1668"/>
      <c r="UFI301" s="1668"/>
      <c r="UFJ301" s="1668"/>
      <c r="UFK301" s="1668"/>
      <c r="UFL301" s="1668"/>
      <c r="UFM301" s="1668"/>
      <c r="UFN301" s="1668"/>
      <c r="UFO301" s="1668"/>
      <c r="UFP301" s="1668"/>
      <c r="UFQ301" s="1668"/>
      <c r="UFR301" s="1668"/>
      <c r="UFS301" s="1668"/>
      <c r="UFT301" s="1668"/>
      <c r="UFU301" s="1668"/>
      <c r="UFV301" s="1668"/>
      <c r="UFW301" s="1668"/>
      <c r="UFX301" s="1668"/>
      <c r="UFY301" s="1668"/>
      <c r="UFZ301" s="1668"/>
      <c r="UGA301" s="1668"/>
      <c r="UGB301" s="1668"/>
      <c r="UGC301" s="1668"/>
      <c r="UGD301" s="1668"/>
      <c r="UGE301" s="1668"/>
      <c r="UGF301" s="1668"/>
      <c r="UGG301" s="1668"/>
      <c r="UGH301" s="1668"/>
      <c r="UGI301" s="1668"/>
      <c r="UGJ301" s="1668"/>
      <c r="UGK301" s="1668"/>
      <c r="UGL301" s="1668"/>
      <c r="UGM301" s="1668"/>
      <c r="UGN301" s="1668"/>
      <c r="UGO301" s="1668"/>
      <c r="UGP301" s="1668"/>
      <c r="UGQ301" s="1668"/>
      <c r="UGR301" s="1668"/>
      <c r="UGS301" s="1668"/>
      <c r="UGT301" s="1668"/>
      <c r="UGU301" s="1668"/>
      <c r="UGV301" s="1668"/>
      <c r="UGW301" s="1668"/>
      <c r="UGX301" s="1668"/>
      <c r="UGY301" s="1668"/>
      <c r="UGZ301" s="1668"/>
      <c r="UHA301" s="1668"/>
      <c r="UHB301" s="1668"/>
      <c r="UHC301" s="1668"/>
      <c r="UHD301" s="1668"/>
      <c r="UHE301" s="1668"/>
      <c r="UHF301" s="1668"/>
      <c r="UHG301" s="1668"/>
      <c r="UHH301" s="1668"/>
      <c r="UHI301" s="1668"/>
      <c r="UHJ301" s="1668"/>
      <c r="UHK301" s="1668"/>
      <c r="UHL301" s="1668"/>
      <c r="UHM301" s="1668"/>
      <c r="UHN301" s="1668"/>
      <c r="UHO301" s="1668"/>
      <c r="UHP301" s="1668"/>
      <c r="UHQ301" s="1668"/>
      <c r="UHR301" s="1668"/>
      <c r="UHS301" s="1668"/>
      <c r="UHT301" s="1668"/>
      <c r="UHU301" s="1668"/>
      <c r="UHV301" s="1668"/>
      <c r="UHW301" s="1668"/>
      <c r="UHX301" s="1668"/>
      <c r="UHY301" s="1668"/>
      <c r="UHZ301" s="1668"/>
      <c r="UIA301" s="1668"/>
      <c r="UIB301" s="1668"/>
      <c r="UIC301" s="1668"/>
      <c r="UID301" s="1668"/>
      <c r="UIE301" s="1668"/>
      <c r="UIF301" s="1668"/>
      <c r="UIG301" s="1668"/>
      <c r="UIH301" s="1668"/>
      <c r="UII301" s="1668"/>
      <c r="UIJ301" s="1668"/>
      <c r="UIK301" s="1668"/>
      <c r="UIL301" s="1668"/>
      <c r="UIM301" s="1668"/>
      <c r="UIN301" s="1668"/>
      <c r="UIO301" s="1668"/>
      <c r="UIP301" s="1668"/>
      <c r="UIQ301" s="1668"/>
      <c r="UIR301" s="1668"/>
      <c r="UIS301" s="1668"/>
      <c r="UIT301" s="1668"/>
      <c r="UIU301" s="1668"/>
      <c r="UIV301" s="1668"/>
      <c r="UIW301" s="1668"/>
      <c r="UIX301" s="1668"/>
      <c r="UIY301" s="1668"/>
      <c r="UIZ301" s="1668"/>
      <c r="UJA301" s="1668"/>
      <c r="UJB301" s="1668"/>
      <c r="UJC301" s="1668"/>
      <c r="UJD301" s="1668"/>
      <c r="UJE301" s="1668"/>
      <c r="UJF301" s="1668"/>
      <c r="UJG301" s="1668"/>
      <c r="UJH301" s="1668"/>
      <c r="UJI301" s="1668"/>
      <c r="UJJ301" s="1668"/>
      <c r="UJK301" s="1668"/>
      <c r="UJL301" s="1668"/>
      <c r="UJM301" s="1668"/>
      <c r="UJN301" s="1668"/>
      <c r="UJO301" s="1668"/>
      <c r="UJP301" s="1668"/>
      <c r="UJQ301" s="1668"/>
      <c r="UJR301" s="1668"/>
      <c r="UJS301" s="1668"/>
      <c r="UJT301" s="1668"/>
      <c r="UJU301" s="1668"/>
      <c r="UJV301" s="1668"/>
      <c r="UJW301" s="1668"/>
      <c r="UJX301" s="1668"/>
      <c r="UJY301" s="1668"/>
      <c r="UJZ301" s="1668"/>
      <c r="UKA301" s="1668"/>
      <c r="UKB301" s="1668"/>
      <c r="UKC301" s="1668"/>
      <c r="UKD301" s="1668"/>
      <c r="UKE301" s="1668"/>
      <c r="UKF301" s="1668"/>
      <c r="UKG301" s="1668"/>
      <c r="UKH301" s="1668"/>
      <c r="UKI301" s="1668"/>
      <c r="UKJ301" s="1668"/>
      <c r="UKK301" s="1668"/>
      <c r="UKL301" s="1668"/>
      <c r="UKM301" s="1668"/>
      <c r="UKN301" s="1668"/>
      <c r="UKO301" s="1668"/>
      <c r="UKP301" s="1668"/>
      <c r="UKQ301" s="1668"/>
      <c r="UKR301" s="1668"/>
      <c r="UKS301" s="1668"/>
      <c r="UKT301" s="1668"/>
      <c r="UKU301" s="1668"/>
      <c r="UKV301" s="1668"/>
      <c r="UKW301" s="1668"/>
      <c r="UKX301" s="1668"/>
      <c r="UKY301" s="1668"/>
      <c r="UKZ301" s="1668"/>
      <c r="ULA301" s="1668"/>
      <c r="ULB301" s="1668"/>
      <c r="ULC301" s="1668"/>
      <c r="ULD301" s="1668"/>
      <c r="ULE301" s="1668"/>
      <c r="ULF301" s="1668"/>
      <c r="ULG301" s="1668"/>
      <c r="ULH301" s="1668"/>
      <c r="ULI301" s="1668"/>
      <c r="ULJ301" s="1668"/>
      <c r="ULK301" s="1668"/>
      <c r="ULL301" s="1668"/>
      <c r="ULM301" s="1668"/>
      <c r="ULN301" s="1668"/>
      <c r="ULO301" s="1668"/>
      <c r="ULP301" s="1668"/>
      <c r="ULQ301" s="1668"/>
      <c r="ULR301" s="1668"/>
      <c r="ULS301" s="1668"/>
      <c r="ULT301" s="1668"/>
      <c r="ULU301" s="1668"/>
      <c r="ULV301" s="1668"/>
      <c r="ULW301" s="1668"/>
      <c r="ULX301" s="1668"/>
      <c r="ULY301" s="1668"/>
      <c r="ULZ301" s="1668"/>
      <c r="UMA301" s="1668"/>
      <c r="UMB301" s="1668"/>
      <c r="UMC301" s="1668"/>
      <c r="UMD301" s="1668"/>
      <c r="UME301" s="1668"/>
      <c r="UMF301" s="1668"/>
      <c r="UMG301" s="1668"/>
      <c r="UMH301" s="1668"/>
      <c r="UMI301" s="1668"/>
      <c r="UMJ301" s="1668"/>
      <c r="UMK301" s="1668"/>
      <c r="UML301" s="1668"/>
      <c r="UMM301" s="1668"/>
      <c r="UMN301" s="1668"/>
      <c r="UMO301" s="1668"/>
      <c r="UMP301" s="1668"/>
      <c r="UMQ301" s="1668"/>
      <c r="UMR301" s="1668"/>
      <c r="UMS301" s="1668"/>
      <c r="UMT301" s="1668"/>
      <c r="UMU301" s="1668"/>
      <c r="UMV301" s="1668"/>
      <c r="UMW301" s="1668"/>
      <c r="UMX301" s="1668"/>
      <c r="UMY301" s="1668"/>
      <c r="UMZ301" s="1668"/>
      <c r="UNA301" s="1668"/>
      <c r="UNB301" s="1668"/>
      <c r="UNC301" s="1668"/>
      <c r="UND301" s="1668"/>
      <c r="UNE301" s="1668"/>
      <c r="UNF301" s="1668"/>
      <c r="UNG301" s="1668"/>
      <c r="UNH301" s="1668"/>
      <c r="UNI301" s="1668"/>
      <c r="UNJ301" s="1668"/>
      <c r="UNK301" s="1668"/>
      <c r="UNL301" s="1668"/>
      <c r="UNM301" s="1668"/>
      <c r="UNN301" s="1668"/>
      <c r="UNO301" s="1668"/>
      <c r="UNP301" s="1668"/>
      <c r="UNQ301" s="1668"/>
      <c r="UNR301" s="1668"/>
      <c r="UNS301" s="1668"/>
      <c r="UNT301" s="1668"/>
      <c r="UNU301" s="1668"/>
      <c r="UNV301" s="1668"/>
      <c r="UNW301" s="1668"/>
      <c r="UNX301" s="1668"/>
      <c r="UNY301" s="1668"/>
      <c r="UNZ301" s="1668"/>
      <c r="UOA301" s="1668"/>
      <c r="UOB301" s="1668"/>
      <c r="UOC301" s="1668"/>
      <c r="UOD301" s="1668"/>
      <c r="UOE301" s="1668"/>
      <c r="UOF301" s="1668"/>
      <c r="UOG301" s="1668"/>
      <c r="UOH301" s="1668"/>
      <c r="UOI301" s="1668"/>
      <c r="UOJ301" s="1668"/>
      <c r="UOK301" s="1668"/>
      <c r="UOL301" s="1668"/>
      <c r="UOM301" s="1668"/>
      <c r="UON301" s="1668"/>
      <c r="UOO301" s="1668"/>
      <c r="UOP301" s="1668"/>
      <c r="UOQ301" s="1668"/>
      <c r="UOR301" s="1668"/>
      <c r="UOS301" s="1668"/>
      <c r="UOT301" s="1668"/>
      <c r="UOU301" s="1668"/>
      <c r="UOV301" s="1668"/>
      <c r="UOW301" s="1668"/>
      <c r="UOX301" s="1668"/>
      <c r="UOY301" s="1668"/>
      <c r="UOZ301" s="1668"/>
      <c r="UPA301" s="1668"/>
      <c r="UPB301" s="1668"/>
      <c r="UPC301" s="1668"/>
      <c r="UPD301" s="1668"/>
      <c r="UPE301" s="1668"/>
      <c r="UPF301" s="1668"/>
      <c r="UPG301" s="1668"/>
      <c r="UPH301" s="1668"/>
      <c r="UPI301" s="1668"/>
      <c r="UPJ301" s="1668"/>
      <c r="UPK301" s="1668"/>
      <c r="UPL301" s="1668"/>
      <c r="UPM301" s="1668"/>
      <c r="UPN301" s="1668"/>
      <c r="UPO301" s="1668"/>
      <c r="UPP301" s="1668"/>
      <c r="UPQ301" s="1668"/>
      <c r="UPR301" s="1668"/>
      <c r="UPS301" s="1668"/>
      <c r="UPT301" s="1668"/>
      <c r="UPU301" s="1668"/>
      <c r="UPV301" s="1668"/>
      <c r="UPW301" s="1668"/>
      <c r="UPX301" s="1668"/>
      <c r="UPY301" s="1668"/>
      <c r="UPZ301" s="1668"/>
      <c r="UQA301" s="1668"/>
      <c r="UQB301" s="1668"/>
      <c r="UQC301" s="1668"/>
      <c r="UQD301" s="1668"/>
      <c r="UQE301" s="1668"/>
      <c r="UQF301" s="1668"/>
      <c r="UQG301" s="1668"/>
      <c r="UQH301" s="1668"/>
      <c r="UQI301" s="1668"/>
      <c r="UQJ301" s="1668"/>
      <c r="UQK301" s="1668"/>
      <c r="UQL301" s="1668"/>
      <c r="UQM301" s="1668"/>
      <c r="UQN301" s="1668"/>
      <c r="UQO301" s="1668"/>
      <c r="UQP301" s="1668"/>
      <c r="UQQ301" s="1668"/>
      <c r="UQR301" s="1668"/>
      <c r="UQS301" s="1668"/>
      <c r="UQT301" s="1668"/>
      <c r="UQU301" s="1668"/>
      <c r="UQV301" s="1668"/>
      <c r="UQW301" s="1668"/>
      <c r="UQX301" s="1668"/>
      <c r="UQY301" s="1668"/>
      <c r="UQZ301" s="1668"/>
      <c r="URA301" s="1668"/>
      <c r="URB301" s="1668"/>
      <c r="URC301" s="1668"/>
      <c r="URD301" s="1668"/>
      <c r="URE301" s="1668"/>
      <c r="URF301" s="1668"/>
      <c r="URG301" s="1668"/>
      <c r="URH301" s="1668"/>
      <c r="URI301" s="1668"/>
      <c r="URJ301" s="1668"/>
      <c r="URK301" s="1668"/>
      <c r="URL301" s="1668"/>
      <c r="URM301" s="1668"/>
      <c r="URN301" s="1668"/>
      <c r="URO301" s="1668"/>
      <c r="URP301" s="1668"/>
      <c r="URQ301" s="1668"/>
      <c r="URR301" s="1668"/>
      <c r="URS301" s="1668"/>
      <c r="URT301" s="1668"/>
      <c r="URU301" s="1668"/>
      <c r="URV301" s="1668"/>
      <c r="URW301" s="1668"/>
      <c r="URX301" s="1668"/>
      <c r="URY301" s="1668"/>
      <c r="URZ301" s="1668"/>
      <c r="USA301" s="1668"/>
      <c r="USB301" s="1668"/>
      <c r="USC301" s="1668"/>
      <c r="USD301" s="1668"/>
      <c r="USE301" s="1668"/>
      <c r="USF301" s="1668"/>
      <c r="USG301" s="1668"/>
      <c r="USH301" s="1668"/>
      <c r="USI301" s="1668"/>
      <c r="USJ301" s="1668"/>
      <c r="USK301" s="1668"/>
      <c r="USL301" s="1668"/>
      <c r="USM301" s="1668"/>
      <c r="USN301" s="1668"/>
      <c r="USO301" s="1668"/>
      <c r="USP301" s="1668"/>
      <c r="USQ301" s="1668"/>
      <c r="USR301" s="1668"/>
      <c r="USS301" s="1668"/>
      <c r="UST301" s="1668"/>
      <c r="USU301" s="1668"/>
      <c r="USV301" s="1668"/>
      <c r="USW301" s="1668"/>
      <c r="USX301" s="1668"/>
      <c r="USY301" s="1668"/>
      <c r="USZ301" s="1668"/>
      <c r="UTA301" s="1668"/>
      <c r="UTB301" s="1668"/>
      <c r="UTC301" s="1668"/>
      <c r="UTD301" s="1668"/>
      <c r="UTE301" s="1668"/>
      <c r="UTF301" s="1668"/>
      <c r="UTG301" s="1668"/>
      <c r="UTH301" s="1668"/>
      <c r="UTI301" s="1668"/>
      <c r="UTJ301" s="1668"/>
      <c r="UTK301" s="1668"/>
      <c r="UTL301" s="1668"/>
      <c r="UTM301" s="1668"/>
      <c r="UTN301" s="1668"/>
      <c r="UTO301" s="1668"/>
      <c r="UTP301" s="1668"/>
      <c r="UTQ301" s="1668"/>
      <c r="UTR301" s="1668"/>
      <c r="UTS301" s="1668"/>
      <c r="UTT301" s="1668"/>
      <c r="UTU301" s="1668"/>
      <c r="UTV301" s="1668"/>
      <c r="UTW301" s="1668"/>
      <c r="UTX301" s="1668"/>
      <c r="UTY301" s="1668"/>
      <c r="UTZ301" s="1668"/>
      <c r="UUA301" s="1668"/>
      <c r="UUB301" s="1668"/>
      <c r="UUC301" s="1668"/>
      <c r="UUD301" s="1668"/>
      <c r="UUE301" s="1668"/>
      <c r="UUF301" s="1668"/>
      <c r="UUG301" s="1668"/>
      <c r="UUH301" s="1668"/>
      <c r="UUI301" s="1668"/>
      <c r="UUJ301" s="1668"/>
      <c r="UUK301" s="1668"/>
      <c r="UUL301" s="1668"/>
      <c r="UUM301" s="1668"/>
      <c r="UUN301" s="1668"/>
      <c r="UUO301" s="1668"/>
      <c r="UUP301" s="1668"/>
      <c r="UUQ301" s="1668"/>
      <c r="UUR301" s="1668"/>
      <c r="UUS301" s="1668"/>
      <c r="UUT301" s="1668"/>
      <c r="UUU301" s="1668"/>
      <c r="UUV301" s="1668"/>
      <c r="UUW301" s="1668"/>
      <c r="UUX301" s="1668"/>
      <c r="UUY301" s="1668"/>
      <c r="UUZ301" s="1668"/>
      <c r="UVA301" s="1668"/>
      <c r="UVB301" s="1668"/>
      <c r="UVC301" s="1668"/>
      <c r="UVD301" s="1668"/>
      <c r="UVE301" s="1668"/>
      <c r="UVF301" s="1668"/>
      <c r="UVG301" s="1668"/>
      <c r="UVH301" s="1668"/>
      <c r="UVI301" s="1668"/>
      <c r="UVJ301" s="1668"/>
      <c r="UVK301" s="1668"/>
      <c r="UVL301" s="1668"/>
      <c r="UVM301" s="1668"/>
      <c r="UVN301" s="1668"/>
      <c r="UVO301" s="1668"/>
      <c r="UVP301" s="1668"/>
      <c r="UVQ301" s="1668"/>
      <c r="UVR301" s="1668"/>
      <c r="UVS301" s="1668"/>
      <c r="UVT301" s="1668"/>
      <c r="UVU301" s="1668"/>
      <c r="UVV301" s="1668"/>
      <c r="UVW301" s="1668"/>
      <c r="UVX301" s="1668"/>
      <c r="UVY301" s="1668"/>
      <c r="UVZ301" s="1668"/>
      <c r="UWA301" s="1668"/>
      <c r="UWB301" s="1668"/>
      <c r="UWC301" s="1668"/>
      <c r="UWD301" s="1668"/>
      <c r="UWE301" s="1668"/>
      <c r="UWF301" s="1668"/>
      <c r="UWG301" s="1668"/>
      <c r="UWH301" s="1668"/>
      <c r="UWI301" s="1668"/>
      <c r="UWJ301" s="1668"/>
      <c r="UWK301" s="1668"/>
      <c r="UWL301" s="1668"/>
      <c r="UWM301" s="1668"/>
      <c r="UWN301" s="1668"/>
      <c r="UWO301" s="1668"/>
      <c r="UWP301" s="1668"/>
      <c r="UWQ301" s="1668"/>
      <c r="UWR301" s="1668"/>
      <c r="UWS301" s="1668"/>
      <c r="UWT301" s="1668"/>
      <c r="UWU301" s="1668"/>
      <c r="UWV301" s="1668"/>
      <c r="UWW301" s="1668"/>
      <c r="UWX301" s="1668"/>
      <c r="UWY301" s="1668"/>
      <c r="UWZ301" s="1668"/>
      <c r="UXA301" s="1668"/>
      <c r="UXB301" s="1668"/>
      <c r="UXC301" s="1668"/>
      <c r="UXD301" s="1668"/>
      <c r="UXE301" s="1668"/>
      <c r="UXF301" s="1668"/>
      <c r="UXG301" s="1668"/>
      <c r="UXH301" s="1668"/>
      <c r="UXI301" s="1668"/>
      <c r="UXJ301" s="1668"/>
      <c r="UXK301" s="1668"/>
      <c r="UXL301" s="1668"/>
      <c r="UXM301" s="1668"/>
      <c r="UXN301" s="1668"/>
      <c r="UXO301" s="1668"/>
      <c r="UXP301" s="1668"/>
      <c r="UXQ301" s="1668"/>
      <c r="UXR301" s="1668"/>
      <c r="UXS301" s="1668"/>
      <c r="UXT301" s="1668"/>
      <c r="UXU301" s="1668"/>
      <c r="UXV301" s="1668"/>
      <c r="UXW301" s="1668"/>
      <c r="UXX301" s="1668"/>
      <c r="UXY301" s="1668"/>
      <c r="UXZ301" s="1668"/>
      <c r="UYA301" s="1668"/>
      <c r="UYB301" s="1668"/>
      <c r="UYC301" s="1668"/>
      <c r="UYD301" s="1668"/>
      <c r="UYE301" s="1668"/>
      <c r="UYF301" s="1668"/>
      <c r="UYG301" s="1668"/>
      <c r="UYH301" s="1668"/>
      <c r="UYI301" s="1668"/>
      <c r="UYJ301" s="1668"/>
      <c r="UYK301" s="1668"/>
      <c r="UYL301" s="1668"/>
      <c r="UYM301" s="1668"/>
      <c r="UYN301" s="1668"/>
      <c r="UYO301" s="1668"/>
      <c r="UYP301" s="1668"/>
      <c r="UYQ301" s="1668"/>
      <c r="UYR301" s="1668"/>
      <c r="UYS301" s="1668"/>
      <c r="UYT301" s="1668"/>
      <c r="UYU301" s="1668"/>
      <c r="UYV301" s="1668"/>
      <c r="UYW301" s="1668"/>
      <c r="UYX301" s="1668"/>
      <c r="UYY301" s="1668"/>
      <c r="UYZ301" s="1668"/>
      <c r="UZA301" s="1668"/>
      <c r="UZB301" s="1668"/>
      <c r="UZC301" s="1668"/>
      <c r="UZD301" s="1668"/>
      <c r="UZE301" s="1668"/>
      <c r="UZF301" s="1668"/>
      <c r="UZG301" s="1668"/>
      <c r="UZH301" s="1668"/>
      <c r="UZI301" s="1668"/>
      <c r="UZJ301" s="1668"/>
      <c r="UZK301" s="1668"/>
      <c r="UZL301" s="1668"/>
      <c r="UZM301" s="1668"/>
      <c r="UZN301" s="1668"/>
      <c r="UZO301" s="1668"/>
      <c r="UZP301" s="1668"/>
      <c r="UZQ301" s="1668"/>
      <c r="UZR301" s="1668"/>
      <c r="UZS301" s="1668"/>
      <c r="UZT301" s="1668"/>
      <c r="UZU301" s="1668"/>
      <c r="UZV301" s="1668"/>
      <c r="UZW301" s="1668"/>
      <c r="UZX301" s="1668"/>
      <c r="UZY301" s="1668"/>
      <c r="UZZ301" s="1668"/>
      <c r="VAA301" s="1668"/>
      <c r="VAB301" s="1668"/>
      <c r="VAC301" s="1668"/>
      <c r="VAD301" s="1668"/>
      <c r="VAE301" s="1668"/>
      <c r="VAF301" s="1668"/>
      <c r="VAG301" s="1668"/>
      <c r="VAH301" s="1668"/>
      <c r="VAI301" s="1668"/>
      <c r="VAJ301" s="1668"/>
      <c r="VAK301" s="1668"/>
      <c r="VAL301" s="1668"/>
      <c r="VAM301" s="1668"/>
      <c r="VAN301" s="1668"/>
      <c r="VAO301" s="1668"/>
      <c r="VAP301" s="1668"/>
      <c r="VAQ301" s="1668"/>
      <c r="VAR301" s="1668"/>
      <c r="VAS301" s="1668"/>
      <c r="VAT301" s="1668"/>
      <c r="VAU301" s="1668"/>
      <c r="VAV301" s="1668"/>
      <c r="VAW301" s="1668"/>
      <c r="VAX301" s="1668"/>
      <c r="VAY301" s="1668"/>
      <c r="VAZ301" s="1668"/>
      <c r="VBA301" s="1668"/>
      <c r="VBB301" s="1668"/>
      <c r="VBC301" s="1668"/>
      <c r="VBD301" s="1668"/>
      <c r="VBE301" s="1668"/>
      <c r="VBF301" s="1668"/>
      <c r="VBG301" s="1668"/>
      <c r="VBH301" s="1668"/>
      <c r="VBI301" s="1668"/>
      <c r="VBJ301" s="1668"/>
      <c r="VBK301" s="1668"/>
      <c r="VBL301" s="1668"/>
      <c r="VBM301" s="1668"/>
      <c r="VBN301" s="1668"/>
      <c r="VBO301" s="1668"/>
      <c r="VBP301" s="1668"/>
      <c r="VBQ301" s="1668"/>
      <c r="VBR301" s="1668"/>
      <c r="VBS301" s="1668"/>
      <c r="VBT301" s="1668"/>
      <c r="VBU301" s="1668"/>
      <c r="VBV301" s="1668"/>
      <c r="VBW301" s="1668"/>
      <c r="VBX301" s="1668"/>
      <c r="VBY301" s="1668"/>
      <c r="VBZ301" s="1668"/>
      <c r="VCA301" s="1668"/>
      <c r="VCB301" s="1668"/>
      <c r="VCC301" s="1668"/>
      <c r="VCD301" s="1668"/>
      <c r="VCE301" s="1668"/>
      <c r="VCF301" s="1668"/>
      <c r="VCG301" s="1668"/>
      <c r="VCH301" s="1668"/>
      <c r="VCI301" s="1668"/>
      <c r="VCJ301" s="1668"/>
      <c r="VCK301" s="1668"/>
      <c r="VCL301" s="1668"/>
      <c r="VCM301" s="1668"/>
      <c r="VCN301" s="1668"/>
      <c r="VCO301" s="1668"/>
      <c r="VCP301" s="1668"/>
      <c r="VCQ301" s="1668"/>
      <c r="VCR301" s="1668"/>
      <c r="VCS301" s="1668"/>
      <c r="VCT301" s="1668"/>
      <c r="VCU301" s="1668"/>
      <c r="VCV301" s="1668"/>
      <c r="VCW301" s="1668"/>
      <c r="VCX301" s="1668"/>
      <c r="VCY301" s="1668"/>
      <c r="VCZ301" s="1668"/>
      <c r="VDA301" s="1668"/>
      <c r="VDB301" s="1668"/>
      <c r="VDC301" s="1668"/>
      <c r="VDD301" s="1668"/>
      <c r="VDE301" s="1668"/>
      <c r="VDF301" s="1668"/>
      <c r="VDG301" s="1668"/>
      <c r="VDH301" s="1668"/>
      <c r="VDI301" s="1668"/>
      <c r="VDJ301" s="1668"/>
      <c r="VDK301" s="1668"/>
      <c r="VDL301" s="1668"/>
      <c r="VDM301" s="1668"/>
      <c r="VDN301" s="1668"/>
      <c r="VDO301" s="1668"/>
      <c r="VDP301" s="1668"/>
      <c r="VDQ301" s="1668"/>
      <c r="VDR301" s="1668"/>
      <c r="VDS301" s="1668"/>
      <c r="VDT301" s="1668"/>
      <c r="VDU301" s="1668"/>
      <c r="VDV301" s="1668"/>
      <c r="VDW301" s="1668"/>
      <c r="VDX301" s="1668"/>
      <c r="VDY301" s="1668"/>
      <c r="VDZ301" s="1668"/>
      <c r="VEA301" s="1668"/>
      <c r="VEB301" s="1668"/>
      <c r="VEC301" s="1668"/>
      <c r="VED301" s="1668"/>
      <c r="VEE301" s="1668"/>
      <c r="VEF301" s="1668"/>
      <c r="VEG301" s="1668"/>
      <c r="VEH301" s="1668"/>
      <c r="VEI301" s="1668"/>
      <c r="VEJ301" s="1668"/>
      <c r="VEK301" s="1668"/>
      <c r="VEL301" s="1668"/>
      <c r="VEM301" s="1668"/>
      <c r="VEN301" s="1668"/>
      <c r="VEO301" s="1668"/>
      <c r="VEP301" s="1668"/>
      <c r="VEQ301" s="1668"/>
      <c r="VER301" s="1668"/>
      <c r="VES301" s="1668"/>
      <c r="VET301" s="1668"/>
      <c r="VEU301" s="1668"/>
      <c r="VEV301" s="1668"/>
      <c r="VEW301" s="1668"/>
      <c r="VEX301" s="1668"/>
      <c r="VEY301" s="1668"/>
      <c r="VEZ301" s="1668"/>
      <c r="VFA301" s="1668"/>
      <c r="VFB301" s="1668"/>
      <c r="VFC301" s="1668"/>
      <c r="VFD301" s="1668"/>
      <c r="VFE301" s="1668"/>
      <c r="VFF301" s="1668"/>
      <c r="VFG301" s="1668"/>
      <c r="VFH301" s="1668"/>
      <c r="VFI301" s="1668"/>
      <c r="VFJ301" s="1668"/>
      <c r="VFK301" s="1668"/>
      <c r="VFL301" s="1668"/>
      <c r="VFM301" s="1668"/>
      <c r="VFN301" s="1668"/>
      <c r="VFO301" s="1668"/>
      <c r="VFP301" s="1668"/>
      <c r="VFQ301" s="1668"/>
      <c r="VFR301" s="1668"/>
      <c r="VFS301" s="1668"/>
      <c r="VFT301" s="1668"/>
      <c r="VFU301" s="1668"/>
      <c r="VFV301" s="1668"/>
      <c r="VFW301" s="1668"/>
      <c r="VFX301" s="1668"/>
      <c r="VFY301" s="1668"/>
      <c r="VFZ301" s="1668"/>
      <c r="VGA301" s="1668"/>
      <c r="VGB301" s="1668"/>
      <c r="VGC301" s="1668"/>
      <c r="VGD301" s="1668"/>
      <c r="VGE301" s="1668"/>
      <c r="VGF301" s="1668"/>
      <c r="VGG301" s="1668"/>
      <c r="VGH301" s="1668"/>
      <c r="VGI301" s="1668"/>
      <c r="VGJ301" s="1668"/>
      <c r="VGK301" s="1668"/>
      <c r="VGL301" s="1668"/>
      <c r="VGM301" s="1668"/>
      <c r="VGN301" s="1668"/>
      <c r="VGO301" s="1668"/>
      <c r="VGP301" s="1668"/>
      <c r="VGQ301" s="1668"/>
      <c r="VGR301" s="1668"/>
      <c r="VGS301" s="1668"/>
      <c r="VGT301" s="1668"/>
      <c r="VGU301" s="1668"/>
      <c r="VGV301" s="1668"/>
      <c r="VGW301" s="1668"/>
      <c r="VGX301" s="1668"/>
      <c r="VGY301" s="1668"/>
      <c r="VGZ301" s="1668"/>
      <c r="VHA301" s="1668"/>
      <c r="VHB301" s="1668"/>
      <c r="VHC301" s="1668"/>
      <c r="VHD301" s="1668"/>
      <c r="VHE301" s="1668"/>
      <c r="VHF301" s="1668"/>
      <c r="VHG301" s="1668"/>
      <c r="VHH301" s="1668"/>
      <c r="VHI301" s="1668"/>
      <c r="VHJ301" s="1668"/>
      <c r="VHK301" s="1668"/>
      <c r="VHL301" s="1668"/>
      <c r="VHM301" s="1668"/>
      <c r="VHN301" s="1668"/>
      <c r="VHO301" s="1668"/>
      <c r="VHP301" s="1668"/>
      <c r="VHQ301" s="1668"/>
      <c r="VHR301" s="1668"/>
      <c r="VHS301" s="1668"/>
      <c r="VHT301" s="1668"/>
      <c r="VHU301" s="1668"/>
      <c r="VHV301" s="1668"/>
      <c r="VHW301" s="1668"/>
      <c r="VHX301" s="1668"/>
      <c r="VHY301" s="1668"/>
      <c r="VHZ301" s="1668"/>
      <c r="VIA301" s="1668"/>
      <c r="VIB301" s="1668"/>
      <c r="VIC301" s="1668"/>
      <c r="VID301" s="1668"/>
      <c r="VIE301" s="1668"/>
      <c r="VIF301" s="1668"/>
      <c r="VIG301" s="1668"/>
      <c r="VIH301" s="1668"/>
      <c r="VII301" s="1668"/>
      <c r="VIJ301" s="1668"/>
      <c r="VIK301" s="1668"/>
      <c r="VIL301" s="1668"/>
      <c r="VIM301" s="1668"/>
      <c r="VIN301" s="1668"/>
      <c r="VIO301" s="1668"/>
      <c r="VIP301" s="1668"/>
      <c r="VIQ301" s="1668"/>
      <c r="VIR301" s="1668"/>
      <c r="VIS301" s="1668"/>
      <c r="VIT301" s="1668"/>
      <c r="VIU301" s="1668"/>
      <c r="VIV301" s="1668"/>
      <c r="VIW301" s="1668"/>
      <c r="VIX301" s="1668"/>
      <c r="VIY301" s="1668"/>
      <c r="VIZ301" s="1668"/>
      <c r="VJA301" s="1668"/>
      <c r="VJB301" s="1668"/>
      <c r="VJC301" s="1668"/>
      <c r="VJD301" s="1668"/>
      <c r="VJE301" s="1668"/>
      <c r="VJF301" s="1668"/>
      <c r="VJG301" s="1668"/>
      <c r="VJH301" s="1668"/>
      <c r="VJI301" s="1668"/>
      <c r="VJJ301" s="1668"/>
      <c r="VJK301" s="1668"/>
      <c r="VJL301" s="1668"/>
      <c r="VJM301" s="1668"/>
      <c r="VJN301" s="1668"/>
      <c r="VJO301" s="1668"/>
      <c r="VJP301" s="1668"/>
      <c r="VJQ301" s="1668"/>
      <c r="VJR301" s="1668"/>
      <c r="VJS301" s="1668"/>
      <c r="VJT301" s="1668"/>
      <c r="VJU301" s="1668"/>
      <c r="VJV301" s="1668"/>
      <c r="VJW301" s="1668"/>
      <c r="VJX301" s="1668"/>
      <c r="VJY301" s="1668"/>
      <c r="VJZ301" s="1668"/>
      <c r="VKA301" s="1668"/>
      <c r="VKB301" s="1668"/>
      <c r="VKC301" s="1668"/>
      <c r="VKD301" s="1668"/>
      <c r="VKE301" s="1668"/>
      <c r="VKF301" s="1668"/>
      <c r="VKG301" s="1668"/>
      <c r="VKH301" s="1668"/>
      <c r="VKI301" s="1668"/>
      <c r="VKJ301" s="1668"/>
      <c r="VKK301" s="1668"/>
      <c r="VKL301" s="1668"/>
      <c r="VKM301" s="1668"/>
      <c r="VKN301" s="1668"/>
      <c r="VKO301" s="1668"/>
      <c r="VKP301" s="1668"/>
      <c r="VKQ301" s="1668"/>
      <c r="VKR301" s="1668"/>
      <c r="VKS301" s="1668"/>
      <c r="VKT301" s="1668"/>
      <c r="VKU301" s="1668"/>
      <c r="VKV301" s="1668"/>
      <c r="VKW301" s="1668"/>
      <c r="VKX301" s="1668"/>
      <c r="VKY301" s="1668"/>
      <c r="VKZ301" s="1668"/>
      <c r="VLA301" s="1668"/>
      <c r="VLB301" s="1668"/>
      <c r="VLC301" s="1668"/>
      <c r="VLD301" s="1668"/>
      <c r="VLE301" s="1668"/>
      <c r="VLF301" s="1668"/>
      <c r="VLG301" s="1668"/>
      <c r="VLH301" s="1668"/>
      <c r="VLI301" s="1668"/>
      <c r="VLJ301" s="1668"/>
      <c r="VLK301" s="1668"/>
      <c r="VLL301" s="1668"/>
      <c r="VLM301" s="1668"/>
      <c r="VLN301" s="1668"/>
      <c r="VLO301" s="1668"/>
      <c r="VLP301" s="1668"/>
      <c r="VLQ301" s="1668"/>
      <c r="VLR301" s="1668"/>
      <c r="VLS301" s="1668"/>
      <c r="VLT301" s="1668"/>
      <c r="VLU301" s="1668"/>
      <c r="VLV301" s="1668"/>
      <c r="VLW301" s="1668"/>
      <c r="VLX301" s="1668"/>
      <c r="VLY301" s="1668"/>
      <c r="VLZ301" s="1668"/>
      <c r="VMA301" s="1668"/>
      <c r="VMB301" s="1668"/>
      <c r="VMC301" s="1668"/>
      <c r="VMD301" s="1668"/>
      <c r="VME301" s="1668"/>
      <c r="VMF301" s="1668"/>
      <c r="VMG301" s="1668"/>
      <c r="VMH301" s="1668"/>
      <c r="VMI301" s="1668"/>
      <c r="VMJ301" s="1668"/>
      <c r="VMK301" s="1668"/>
      <c r="VML301" s="1668"/>
      <c r="VMM301" s="1668"/>
      <c r="VMN301" s="1668"/>
      <c r="VMO301" s="1668"/>
      <c r="VMP301" s="1668"/>
      <c r="VMQ301" s="1668"/>
      <c r="VMR301" s="1668"/>
      <c r="VMS301" s="1668"/>
      <c r="VMT301" s="1668"/>
      <c r="VMU301" s="1668"/>
      <c r="VMV301" s="1668"/>
      <c r="VMW301" s="1668"/>
      <c r="VMX301" s="1668"/>
      <c r="VMY301" s="1668"/>
      <c r="VMZ301" s="1668"/>
      <c r="VNA301" s="1668"/>
      <c r="VNB301" s="1668"/>
      <c r="VNC301" s="1668"/>
      <c r="VND301" s="1668"/>
      <c r="VNE301" s="1668"/>
      <c r="VNF301" s="1668"/>
      <c r="VNG301" s="1668"/>
      <c r="VNH301" s="1668"/>
      <c r="VNI301" s="1668"/>
      <c r="VNJ301" s="1668"/>
      <c r="VNK301" s="1668"/>
      <c r="VNL301" s="1668"/>
      <c r="VNM301" s="1668"/>
      <c r="VNN301" s="1668"/>
      <c r="VNO301" s="1668"/>
      <c r="VNP301" s="1668"/>
      <c r="VNQ301" s="1668"/>
      <c r="VNR301" s="1668"/>
      <c r="VNS301" s="1668"/>
      <c r="VNT301" s="1668"/>
      <c r="VNU301" s="1668"/>
      <c r="VNV301" s="1668"/>
      <c r="VNW301" s="1668"/>
      <c r="VNX301" s="1668"/>
      <c r="VNY301" s="1668"/>
      <c r="VNZ301" s="1668"/>
      <c r="VOA301" s="1668"/>
      <c r="VOB301" s="1668"/>
      <c r="VOC301" s="1668"/>
      <c r="VOD301" s="1668"/>
      <c r="VOE301" s="1668"/>
      <c r="VOF301" s="1668"/>
      <c r="VOG301" s="1668"/>
      <c r="VOH301" s="1668"/>
      <c r="VOI301" s="1668"/>
      <c r="VOJ301" s="1668"/>
      <c r="VOK301" s="1668"/>
      <c r="VOL301" s="1668"/>
      <c r="VOM301" s="1668"/>
      <c r="VON301" s="1668"/>
      <c r="VOO301" s="1668"/>
      <c r="VOP301" s="1668"/>
      <c r="VOQ301" s="1668"/>
      <c r="VOR301" s="1668"/>
      <c r="VOS301" s="1668"/>
      <c r="VOT301" s="1668"/>
      <c r="VOU301" s="1668"/>
      <c r="VOV301" s="1668"/>
      <c r="VOW301" s="1668"/>
      <c r="VOX301" s="1668"/>
      <c r="VOY301" s="1668"/>
      <c r="VOZ301" s="1668"/>
      <c r="VPA301" s="1668"/>
      <c r="VPB301" s="1668"/>
      <c r="VPC301" s="1668"/>
      <c r="VPD301" s="1668"/>
      <c r="VPE301" s="1668"/>
      <c r="VPF301" s="1668"/>
      <c r="VPG301" s="1668"/>
      <c r="VPH301" s="1668"/>
      <c r="VPI301" s="1668"/>
      <c r="VPJ301" s="1668"/>
      <c r="VPK301" s="1668"/>
      <c r="VPL301" s="1668"/>
      <c r="VPM301" s="1668"/>
      <c r="VPN301" s="1668"/>
      <c r="VPO301" s="1668"/>
      <c r="VPP301" s="1668"/>
      <c r="VPQ301" s="1668"/>
      <c r="VPR301" s="1668"/>
      <c r="VPS301" s="1668"/>
      <c r="VPT301" s="1668"/>
      <c r="VPU301" s="1668"/>
      <c r="VPV301" s="1668"/>
      <c r="VPW301" s="1668"/>
      <c r="VPX301" s="1668"/>
      <c r="VPY301" s="1668"/>
      <c r="VPZ301" s="1668"/>
      <c r="VQA301" s="1668"/>
      <c r="VQB301" s="1668"/>
      <c r="VQC301" s="1668"/>
      <c r="VQD301" s="1668"/>
      <c r="VQE301" s="1668"/>
      <c r="VQF301" s="1668"/>
      <c r="VQG301" s="1668"/>
      <c r="VQH301" s="1668"/>
      <c r="VQI301" s="1668"/>
      <c r="VQJ301" s="1668"/>
      <c r="VQK301" s="1668"/>
      <c r="VQL301" s="1668"/>
      <c r="VQM301" s="1668"/>
      <c r="VQN301" s="1668"/>
      <c r="VQO301" s="1668"/>
      <c r="VQP301" s="1668"/>
      <c r="VQQ301" s="1668"/>
      <c r="VQR301" s="1668"/>
      <c r="VQS301" s="1668"/>
      <c r="VQT301" s="1668"/>
      <c r="VQU301" s="1668"/>
      <c r="VQV301" s="1668"/>
      <c r="VQW301" s="1668"/>
      <c r="VQX301" s="1668"/>
      <c r="VQY301" s="1668"/>
      <c r="VQZ301" s="1668"/>
      <c r="VRA301" s="1668"/>
      <c r="VRB301" s="1668"/>
      <c r="VRC301" s="1668"/>
      <c r="VRD301" s="1668"/>
      <c r="VRE301" s="1668"/>
      <c r="VRF301" s="1668"/>
      <c r="VRG301" s="1668"/>
      <c r="VRH301" s="1668"/>
      <c r="VRI301" s="1668"/>
      <c r="VRJ301" s="1668"/>
      <c r="VRK301" s="1668"/>
      <c r="VRL301" s="1668"/>
      <c r="VRM301" s="1668"/>
      <c r="VRN301" s="1668"/>
      <c r="VRO301" s="1668"/>
      <c r="VRP301" s="1668"/>
      <c r="VRQ301" s="1668"/>
      <c r="VRR301" s="1668"/>
      <c r="VRS301" s="1668"/>
      <c r="VRT301" s="1668"/>
      <c r="VRU301" s="1668"/>
      <c r="VRV301" s="1668"/>
      <c r="VRW301" s="1668"/>
      <c r="VRX301" s="1668"/>
      <c r="VRY301" s="1668"/>
      <c r="VRZ301" s="1668"/>
      <c r="VSA301" s="1668"/>
      <c r="VSB301" s="1668"/>
      <c r="VSC301" s="1668"/>
      <c r="VSD301" s="1668"/>
      <c r="VSE301" s="1668"/>
      <c r="VSF301" s="1668"/>
      <c r="VSG301" s="1668"/>
      <c r="VSH301" s="1668"/>
      <c r="VSI301" s="1668"/>
      <c r="VSJ301" s="1668"/>
      <c r="VSK301" s="1668"/>
      <c r="VSL301" s="1668"/>
      <c r="VSM301" s="1668"/>
      <c r="VSN301" s="1668"/>
      <c r="VSO301" s="1668"/>
      <c r="VSP301" s="1668"/>
      <c r="VSQ301" s="1668"/>
      <c r="VSR301" s="1668"/>
      <c r="VSS301" s="1668"/>
      <c r="VST301" s="1668"/>
      <c r="VSU301" s="1668"/>
      <c r="VSV301" s="1668"/>
      <c r="VSW301" s="1668"/>
      <c r="VSX301" s="1668"/>
      <c r="VSY301" s="1668"/>
      <c r="VSZ301" s="1668"/>
      <c r="VTA301" s="1668"/>
      <c r="VTB301" s="1668"/>
      <c r="VTC301" s="1668"/>
      <c r="VTD301" s="1668"/>
      <c r="VTE301" s="1668"/>
      <c r="VTF301" s="1668"/>
      <c r="VTG301" s="1668"/>
      <c r="VTH301" s="1668"/>
      <c r="VTI301" s="1668"/>
      <c r="VTJ301" s="1668"/>
      <c r="VTK301" s="1668"/>
      <c r="VTL301" s="1668"/>
      <c r="VTM301" s="1668"/>
      <c r="VTN301" s="1668"/>
      <c r="VTO301" s="1668"/>
      <c r="VTP301" s="1668"/>
      <c r="VTQ301" s="1668"/>
      <c r="VTR301" s="1668"/>
      <c r="VTS301" s="1668"/>
      <c r="VTT301" s="1668"/>
      <c r="VTU301" s="1668"/>
      <c r="VTV301" s="1668"/>
      <c r="VTW301" s="1668"/>
      <c r="VTX301" s="1668"/>
      <c r="VTY301" s="1668"/>
      <c r="VTZ301" s="1668"/>
      <c r="VUA301" s="1668"/>
      <c r="VUB301" s="1668"/>
      <c r="VUC301" s="1668"/>
      <c r="VUD301" s="1668"/>
      <c r="VUE301" s="1668"/>
      <c r="VUF301" s="1668"/>
      <c r="VUG301" s="1668"/>
      <c r="VUH301" s="1668"/>
      <c r="VUI301" s="1668"/>
      <c r="VUJ301" s="1668"/>
      <c r="VUK301" s="1668"/>
      <c r="VUL301" s="1668"/>
      <c r="VUM301" s="1668"/>
      <c r="VUN301" s="1668"/>
      <c r="VUO301" s="1668"/>
      <c r="VUP301" s="1668"/>
      <c r="VUQ301" s="1668"/>
      <c r="VUR301" s="1668"/>
      <c r="VUS301" s="1668"/>
      <c r="VUT301" s="1668"/>
      <c r="VUU301" s="1668"/>
      <c r="VUV301" s="1668"/>
      <c r="VUW301" s="1668"/>
      <c r="VUX301" s="1668"/>
      <c r="VUY301" s="1668"/>
      <c r="VUZ301" s="1668"/>
      <c r="VVA301" s="1668"/>
      <c r="VVB301" s="1668"/>
      <c r="VVC301" s="1668"/>
      <c r="VVD301" s="1668"/>
      <c r="VVE301" s="1668"/>
      <c r="VVF301" s="1668"/>
      <c r="VVG301" s="1668"/>
      <c r="VVH301" s="1668"/>
      <c r="VVI301" s="1668"/>
      <c r="VVJ301" s="1668"/>
      <c r="VVK301" s="1668"/>
      <c r="VVL301" s="1668"/>
      <c r="VVM301" s="1668"/>
      <c r="VVN301" s="1668"/>
      <c r="VVO301" s="1668"/>
      <c r="VVP301" s="1668"/>
      <c r="VVQ301" s="1668"/>
      <c r="VVR301" s="1668"/>
      <c r="VVS301" s="1668"/>
      <c r="VVT301" s="1668"/>
      <c r="VVU301" s="1668"/>
      <c r="VVV301" s="1668"/>
      <c r="VVW301" s="1668"/>
      <c r="VVX301" s="1668"/>
      <c r="VVY301" s="1668"/>
      <c r="VVZ301" s="1668"/>
      <c r="VWA301" s="1668"/>
      <c r="VWB301" s="1668"/>
      <c r="VWC301" s="1668"/>
      <c r="VWD301" s="1668"/>
      <c r="VWE301" s="1668"/>
      <c r="VWF301" s="1668"/>
      <c r="VWG301" s="1668"/>
      <c r="VWH301" s="1668"/>
      <c r="VWI301" s="1668"/>
      <c r="VWJ301" s="1668"/>
      <c r="VWK301" s="1668"/>
      <c r="VWL301" s="1668"/>
      <c r="VWM301" s="1668"/>
      <c r="VWN301" s="1668"/>
      <c r="VWO301" s="1668"/>
      <c r="VWP301" s="1668"/>
      <c r="VWQ301" s="1668"/>
      <c r="VWR301" s="1668"/>
      <c r="VWS301" s="1668"/>
      <c r="VWT301" s="1668"/>
      <c r="VWU301" s="1668"/>
      <c r="VWV301" s="1668"/>
      <c r="VWW301" s="1668"/>
      <c r="VWX301" s="1668"/>
      <c r="VWY301" s="1668"/>
      <c r="VWZ301" s="1668"/>
      <c r="VXA301" s="1668"/>
      <c r="VXB301" s="1668"/>
      <c r="VXC301" s="1668"/>
      <c r="VXD301" s="1668"/>
      <c r="VXE301" s="1668"/>
      <c r="VXF301" s="1668"/>
      <c r="VXG301" s="1668"/>
      <c r="VXH301" s="1668"/>
      <c r="VXI301" s="1668"/>
      <c r="VXJ301" s="1668"/>
      <c r="VXK301" s="1668"/>
      <c r="VXL301" s="1668"/>
      <c r="VXM301" s="1668"/>
      <c r="VXN301" s="1668"/>
      <c r="VXO301" s="1668"/>
      <c r="VXP301" s="1668"/>
      <c r="VXQ301" s="1668"/>
      <c r="VXR301" s="1668"/>
      <c r="VXS301" s="1668"/>
      <c r="VXT301" s="1668"/>
      <c r="VXU301" s="1668"/>
      <c r="VXV301" s="1668"/>
      <c r="VXW301" s="1668"/>
      <c r="VXX301" s="1668"/>
      <c r="VXY301" s="1668"/>
      <c r="VXZ301" s="1668"/>
      <c r="VYA301" s="1668"/>
      <c r="VYB301" s="1668"/>
      <c r="VYC301" s="1668"/>
      <c r="VYD301" s="1668"/>
      <c r="VYE301" s="1668"/>
      <c r="VYF301" s="1668"/>
      <c r="VYG301" s="1668"/>
      <c r="VYH301" s="1668"/>
      <c r="VYI301" s="1668"/>
      <c r="VYJ301" s="1668"/>
      <c r="VYK301" s="1668"/>
      <c r="VYL301" s="1668"/>
      <c r="VYM301" s="1668"/>
      <c r="VYN301" s="1668"/>
      <c r="VYO301" s="1668"/>
      <c r="VYP301" s="1668"/>
      <c r="VYQ301" s="1668"/>
      <c r="VYR301" s="1668"/>
      <c r="VYS301" s="1668"/>
      <c r="VYT301" s="1668"/>
      <c r="VYU301" s="1668"/>
      <c r="VYV301" s="1668"/>
      <c r="VYW301" s="1668"/>
      <c r="VYX301" s="1668"/>
      <c r="VYY301" s="1668"/>
      <c r="VYZ301" s="1668"/>
      <c r="VZA301" s="1668"/>
      <c r="VZB301" s="1668"/>
      <c r="VZC301" s="1668"/>
      <c r="VZD301" s="1668"/>
      <c r="VZE301" s="1668"/>
      <c r="VZF301" s="1668"/>
      <c r="VZG301" s="1668"/>
      <c r="VZH301" s="1668"/>
      <c r="VZI301" s="1668"/>
      <c r="VZJ301" s="1668"/>
      <c r="VZK301" s="1668"/>
      <c r="VZL301" s="1668"/>
      <c r="VZM301" s="1668"/>
      <c r="VZN301" s="1668"/>
      <c r="VZO301" s="1668"/>
      <c r="VZP301" s="1668"/>
      <c r="VZQ301" s="1668"/>
      <c r="VZR301" s="1668"/>
      <c r="VZS301" s="1668"/>
      <c r="VZT301" s="1668"/>
      <c r="VZU301" s="1668"/>
      <c r="VZV301" s="1668"/>
      <c r="VZW301" s="1668"/>
      <c r="VZX301" s="1668"/>
      <c r="VZY301" s="1668"/>
      <c r="VZZ301" s="1668"/>
      <c r="WAA301" s="1668"/>
      <c r="WAB301" s="1668"/>
      <c r="WAC301" s="1668"/>
      <c r="WAD301" s="1668"/>
      <c r="WAE301" s="1668"/>
      <c r="WAF301" s="1668"/>
      <c r="WAG301" s="1668"/>
      <c r="WAH301" s="1668"/>
      <c r="WAI301" s="1668"/>
      <c r="WAJ301" s="1668"/>
      <c r="WAK301" s="1668"/>
      <c r="WAL301" s="1668"/>
      <c r="WAM301" s="1668"/>
      <c r="WAN301" s="1668"/>
      <c r="WAO301" s="1668"/>
      <c r="WAP301" s="1668"/>
      <c r="WAQ301" s="1668"/>
      <c r="WAR301" s="1668"/>
      <c r="WAS301" s="1668"/>
      <c r="WAT301" s="1668"/>
      <c r="WAU301" s="1668"/>
      <c r="WAV301" s="1668"/>
      <c r="WAW301" s="1668"/>
      <c r="WAX301" s="1668"/>
      <c r="WAY301" s="1668"/>
      <c r="WAZ301" s="1668"/>
      <c r="WBA301" s="1668"/>
      <c r="WBB301" s="1668"/>
      <c r="WBC301" s="1668"/>
      <c r="WBD301" s="1668"/>
      <c r="WBE301" s="1668"/>
      <c r="WBF301" s="1668"/>
      <c r="WBG301" s="1668"/>
      <c r="WBH301" s="1668"/>
      <c r="WBI301" s="1668"/>
      <c r="WBJ301" s="1668"/>
      <c r="WBK301" s="1668"/>
      <c r="WBL301" s="1668"/>
      <c r="WBM301" s="1668"/>
      <c r="WBN301" s="1668"/>
      <c r="WBO301" s="1668"/>
      <c r="WBP301" s="1668"/>
      <c r="WBQ301" s="1668"/>
      <c r="WBR301" s="1668"/>
      <c r="WBS301" s="1668"/>
      <c r="WBT301" s="1668"/>
      <c r="WBU301" s="1668"/>
      <c r="WBV301" s="1668"/>
      <c r="WBW301" s="1668"/>
      <c r="WBX301" s="1668"/>
      <c r="WBY301" s="1668"/>
      <c r="WBZ301" s="1668"/>
      <c r="WCA301" s="1668"/>
      <c r="WCB301" s="1668"/>
      <c r="WCC301" s="1668"/>
      <c r="WCD301" s="1668"/>
      <c r="WCE301" s="1668"/>
      <c r="WCF301" s="1668"/>
      <c r="WCG301" s="1668"/>
      <c r="WCH301" s="1668"/>
      <c r="WCI301" s="1668"/>
      <c r="WCJ301" s="1668"/>
      <c r="WCK301" s="1668"/>
      <c r="WCL301" s="1668"/>
      <c r="WCM301" s="1668"/>
      <c r="WCN301" s="1668"/>
      <c r="WCO301" s="1668"/>
      <c r="WCP301" s="1668"/>
      <c r="WCQ301" s="1668"/>
      <c r="WCR301" s="1668"/>
      <c r="WCS301" s="1668"/>
      <c r="WCT301" s="1668"/>
      <c r="WCU301" s="1668"/>
      <c r="WCV301" s="1668"/>
      <c r="WCW301" s="1668"/>
      <c r="WCX301" s="1668"/>
      <c r="WCY301" s="1668"/>
      <c r="WCZ301" s="1668"/>
      <c r="WDA301" s="1668"/>
      <c r="WDB301" s="1668"/>
      <c r="WDC301" s="1668"/>
      <c r="WDD301" s="1668"/>
      <c r="WDE301" s="1668"/>
      <c r="WDF301" s="1668"/>
      <c r="WDG301" s="1668"/>
      <c r="WDH301" s="1668"/>
      <c r="WDI301" s="1668"/>
      <c r="WDJ301" s="1668"/>
      <c r="WDK301" s="1668"/>
      <c r="WDL301" s="1668"/>
      <c r="WDM301" s="1668"/>
      <c r="WDN301" s="1668"/>
      <c r="WDO301" s="1668"/>
      <c r="WDP301" s="1668"/>
      <c r="WDQ301" s="1668"/>
      <c r="WDR301" s="1668"/>
      <c r="WDS301" s="1668"/>
      <c r="WDT301" s="1668"/>
      <c r="WDU301" s="1668"/>
      <c r="WDV301" s="1668"/>
      <c r="WDW301" s="1668"/>
      <c r="WDX301" s="1668"/>
      <c r="WDY301" s="1668"/>
      <c r="WDZ301" s="1668"/>
      <c r="WEA301" s="1668"/>
      <c r="WEB301" s="1668"/>
      <c r="WEC301" s="1668"/>
      <c r="WED301" s="1668"/>
      <c r="WEE301" s="1668"/>
      <c r="WEF301" s="1668"/>
      <c r="WEG301" s="1668"/>
      <c r="WEH301" s="1668"/>
      <c r="WEI301" s="1668"/>
      <c r="WEJ301" s="1668"/>
      <c r="WEK301" s="1668"/>
      <c r="WEL301" s="1668"/>
      <c r="WEM301" s="1668"/>
      <c r="WEN301" s="1668"/>
      <c r="WEO301" s="1668"/>
      <c r="WEP301" s="1668"/>
      <c r="WEQ301" s="1668"/>
      <c r="WER301" s="1668"/>
      <c r="WES301" s="1668"/>
      <c r="WET301" s="1668"/>
      <c r="WEU301" s="1668"/>
      <c r="WEV301" s="1668"/>
      <c r="WEW301" s="1668"/>
      <c r="WEX301" s="1668"/>
      <c r="WEY301" s="1668"/>
      <c r="WEZ301" s="1668"/>
      <c r="WFA301" s="1668"/>
      <c r="WFB301" s="1668"/>
      <c r="WFC301" s="1668"/>
      <c r="WFD301" s="1668"/>
      <c r="WFE301" s="1668"/>
      <c r="WFF301" s="1668"/>
      <c r="WFG301" s="1668"/>
      <c r="WFH301" s="1668"/>
      <c r="WFI301" s="1668"/>
      <c r="WFJ301" s="1668"/>
      <c r="WFK301" s="1668"/>
      <c r="WFL301" s="1668"/>
      <c r="WFM301" s="1668"/>
      <c r="WFN301" s="1668"/>
      <c r="WFO301" s="1668"/>
      <c r="WFP301" s="1668"/>
      <c r="WFQ301" s="1668"/>
      <c r="WFR301" s="1668"/>
      <c r="WFS301" s="1668"/>
      <c r="WFT301" s="1668"/>
      <c r="WFU301" s="1668"/>
      <c r="WFV301" s="1668"/>
      <c r="WFW301" s="1668"/>
      <c r="WFX301" s="1668"/>
      <c r="WFY301" s="1668"/>
      <c r="WFZ301" s="1668"/>
      <c r="WGA301" s="1668"/>
      <c r="WGB301" s="1668"/>
      <c r="WGC301" s="1668"/>
      <c r="WGD301" s="1668"/>
      <c r="WGE301" s="1668"/>
      <c r="WGF301" s="1668"/>
      <c r="WGG301" s="1668"/>
      <c r="WGH301" s="1668"/>
      <c r="WGI301" s="1668"/>
      <c r="WGJ301" s="1668"/>
      <c r="WGK301" s="1668"/>
      <c r="WGL301" s="1668"/>
      <c r="WGM301" s="1668"/>
      <c r="WGN301" s="1668"/>
      <c r="WGO301" s="1668"/>
      <c r="WGP301" s="1668"/>
      <c r="WGQ301" s="1668"/>
      <c r="WGR301" s="1668"/>
      <c r="WGS301" s="1668"/>
      <c r="WGT301" s="1668"/>
      <c r="WGU301" s="1668"/>
      <c r="WGV301" s="1668"/>
      <c r="WGW301" s="1668"/>
      <c r="WGX301" s="1668"/>
      <c r="WGY301" s="1668"/>
      <c r="WGZ301" s="1668"/>
      <c r="WHA301" s="1668"/>
      <c r="WHB301" s="1668"/>
      <c r="WHC301" s="1668"/>
      <c r="WHD301" s="1668"/>
      <c r="WHE301" s="1668"/>
      <c r="WHF301" s="1668"/>
      <c r="WHG301" s="1668"/>
      <c r="WHH301" s="1668"/>
      <c r="WHI301" s="1668"/>
      <c r="WHJ301" s="1668"/>
      <c r="WHK301" s="1668"/>
      <c r="WHL301" s="1668"/>
      <c r="WHM301" s="1668"/>
      <c r="WHN301" s="1668"/>
      <c r="WHO301" s="1668"/>
      <c r="WHP301" s="1668"/>
      <c r="WHQ301" s="1668"/>
      <c r="WHR301" s="1668"/>
      <c r="WHS301" s="1668"/>
      <c r="WHT301" s="1668"/>
      <c r="WHU301" s="1668"/>
      <c r="WHV301" s="1668"/>
      <c r="WHW301" s="1668"/>
      <c r="WHX301" s="1668"/>
      <c r="WHY301" s="1668"/>
      <c r="WHZ301" s="1668"/>
      <c r="WIA301" s="1668"/>
      <c r="WIB301" s="1668"/>
      <c r="WIC301" s="1668"/>
      <c r="WID301" s="1668"/>
      <c r="WIE301" s="1668"/>
      <c r="WIF301" s="1668"/>
      <c r="WIG301" s="1668"/>
      <c r="WIH301" s="1668"/>
      <c r="WII301" s="1668"/>
      <c r="WIJ301" s="1668"/>
      <c r="WIK301" s="1668"/>
      <c r="WIL301" s="1668"/>
      <c r="WIM301" s="1668"/>
      <c r="WIN301" s="1668"/>
      <c r="WIO301" s="1668"/>
      <c r="WIP301" s="1668"/>
      <c r="WIQ301" s="1668"/>
      <c r="WIR301" s="1668"/>
      <c r="WIS301" s="1668"/>
      <c r="WIT301" s="1668"/>
      <c r="WIU301" s="1668"/>
      <c r="WIV301" s="1668"/>
      <c r="WIW301" s="1668"/>
      <c r="WIX301" s="1668"/>
      <c r="WIY301" s="1668"/>
      <c r="WIZ301" s="1668"/>
      <c r="WJA301" s="1668"/>
      <c r="WJB301" s="1668"/>
      <c r="WJC301" s="1668"/>
      <c r="WJD301" s="1668"/>
      <c r="WJE301" s="1668"/>
      <c r="WJF301" s="1668"/>
      <c r="WJG301" s="1668"/>
      <c r="WJH301" s="1668"/>
      <c r="WJI301" s="1668"/>
      <c r="WJJ301" s="1668"/>
      <c r="WJK301" s="1668"/>
      <c r="WJL301" s="1668"/>
      <c r="WJM301" s="1668"/>
      <c r="WJN301" s="1668"/>
      <c r="WJO301" s="1668"/>
      <c r="WJP301" s="1668"/>
      <c r="WJQ301" s="1668"/>
      <c r="WJR301" s="1668"/>
      <c r="WJS301" s="1668"/>
      <c r="WJT301" s="1668"/>
      <c r="WJU301" s="1668"/>
      <c r="WJV301" s="1668"/>
      <c r="WJW301" s="1668"/>
      <c r="WJX301" s="1668"/>
      <c r="WJY301" s="1668"/>
      <c r="WJZ301" s="1668"/>
      <c r="WKA301" s="1668"/>
      <c r="WKB301" s="1668"/>
      <c r="WKC301" s="1668"/>
      <c r="WKD301" s="1668"/>
      <c r="WKE301" s="1668"/>
      <c r="WKF301" s="1668"/>
      <c r="WKG301" s="1668"/>
      <c r="WKH301" s="1668"/>
      <c r="WKI301" s="1668"/>
      <c r="WKJ301" s="1668"/>
      <c r="WKK301" s="1668"/>
      <c r="WKL301" s="1668"/>
      <c r="WKM301" s="1668"/>
      <c r="WKN301" s="1668"/>
      <c r="WKO301" s="1668"/>
      <c r="WKP301" s="1668"/>
      <c r="WKQ301" s="1668"/>
      <c r="WKR301" s="1668"/>
      <c r="WKS301" s="1668"/>
      <c r="WKT301" s="1668"/>
      <c r="WKU301" s="1668"/>
      <c r="WKV301" s="1668"/>
      <c r="WKW301" s="1668"/>
      <c r="WKX301" s="1668"/>
      <c r="WKY301" s="1668"/>
      <c r="WKZ301" s="1668"/>
      <c r="WLA301" s="1668"/>
      <c r="WLB301" s="1668"/>
      <c r="WLC301" s="1668"/>
      <c r="WLD301" s="1668"/>
      <c r="WLE301" s="1668"/>
      <c r="WLF301" s="1668"/>
      <c r="WLG301" s="1668"/>
      <c r="WLH301" s="1668"/>
      <c r="WLI301" s="1668"/>
      <c r="WLJ301" s="1668"/>
      <c r="WLK301" s="1668"/>
      <c r="WLL301" s="1668"/>
      <c r="WLM301" s="1668"/>
      <c r="WLN301" s="1668"/>
      <c r="WLO301" s="1668"/>
      <c r="WLP301" s="1668"/>
      <c r="WLQ301" s="1668"/>
      <c r="WLR301" s="1668"/>
      <c r="WLS301" s="1668"/>
      <c r="WLT301" s="1668"/>
      <c r="WLU301" s="1668"/>
      <c r="WLV301" s="1668"/>
      <c r="WLW301" s="1668"/>
      <c r="WLX301" s="1668"/>
      <c r="WLY301" s="1668"/>
      <c r="WLZ301" s="1668"/>
      <c r="WMA301" s="1668"/>
      <c r="WMB301" s="1668"/>
      <c r="WMC301" s="1668"/>
      <c r="WMD301" s="1668"/>
      <c r="WME301" s="1668"/>
      <c r="WMF301" s="1668"/>
      <c r="WMG301" s="1668"/>
      <c r="WMH301" s="1668"/>
      <c r="WMI301" s="1668"/>
      <c r="WMJ301" s="1668"/>
      <c r="WMK301" s="1668"/>
      <c r="WML301" s="1668"/>
      <c r="WMM301" s="1668"/>
      <c r="WMN301" s="1668"/>
      <c r="WMO301" s="1668"/>
      <c r="WMP301" s="1668"/>
      <c r="WMQ301" s="1668"/>
      <c r="WMR301" s="1668"/>
      <c r="WMS301" s="1668"/>
      <c r="WMT301" s="1668"/>
      <c r="WMU301" s="1668"/>
      <c r="WMV301" s="1668"/>
      <c r="WMW301" s="1668"/>
      <c r="WMX301" s="1668"/>
      <c r="WMY301" s="1668"/>
      <c r="WMZ301" s="1668"/>
      <c r="WNA301" s="1668"/>
      <c r="WNB301" s="1668"/>
      <c r="WNC301" s="1668"/>
      <c r="WND301" s="1668"/>
      <c r="WNE301" s="1668"/>
      <c r="WNF301" s="1668"/>
      <c r="WNG301" s="1668"/>
      <c r="WNH301" s="1668"/>
      <c r="WNI301" s="1668"/>
      <c r="WNJ301" s="1668"/>
      <c r="WNK301" s="1668"/>
      <c r="WNL301" s="1668"/>
      <c r="WNM301" s="1668"/>
      <c r="WNN301" s="1668"/>
      <c r="WNO301" s="1668"/>
      <c r="WNP301" s="1668"/>
      <c r="WNQ301" s="1668"/>
      <c r="WNR301" s="1668"/>
      <c r="WNS301" s="1668"/>
      <c r="WNT301" s="1668"/>
      <c r="WNU301" s="1668"/>
      <c r="WNV301" s="1668"/>
      <c r="WNW301" s="1668"/>
      <c r="WNX301" s="1668"/>
      <c r="WNY301" s="1668"/>
      <c r="WNZ301" s="1668"/>
      <c r="WOA301" s="1668"/>
      <c r="WOB301" s="1668"/>
      <c r="WOC301" s="1668"/>
      <c r="WOD301" s="1668"/>
      <c r="WOE301" s="1668"/>
      <c r="WOF301" s="1668"/>
      <c r="WOG301" s="1668"/>
      <c r="WOH301" s="1668"/>
      <c r="WOI301" s="1668"/>
      <c r="WOJ301" s="1668"/>
      <c r="WOK301" s="1668"/>
      <c r="WOL301" s="1668"/>
      <c r="WOM301" s="1668"/>
      <c r="WON301" s="1668"/>
      <c r="WOO301" s="1668"/>
      <c r="WOP301" s="1668"/>
      <c r="WOQ301" s="1668"/>
      <c r="WOR301" s="1668"/>
      <c r="WOS301" s="1668"/>
      <c r="WOT301" s="1668"/>
      <c r="WOU301" s="1668"/>
      <c r="WOV301" s="1668"/>
      <c r="WOW301" s="1668"/>
      <c r="WOX301" s="1668"/>
      <c r="WOY301" s="1668"/>
      <c r="WOZ301" s="1668"/>
      <c r="WPA301" s="1668"/>
      <c r="WPB301" s="1668"/>
      <c r="WPC301" s="1668"/>
      <c r="WPD301" s="1668"/>
      <c r="WPE301" s="1668"/>
      <c r="WPF301" s="1668"/>
      <c r="WPG301" s="1668"/>
      <c r="WPH301" s="1668"/>
      <c r="WPI301" s="1668"/>
      <c r="WPJ301" s="1668"/>
      <c r="WPK301" s="1668"/>
      <c r="WPL301" s="1668"/>
      <c r="WPM301" s="1668"/>
      <c r="WPN301" s="1668"/>
      <c r="WPO301" s="1668"/>
      <c r="WPP301" s="1668"/>
      <c r="WPQ301" s="1668"/>
      <c r="WPR301" s="1668"/>
      <c r="WPS301" s="1668"/>
      <c r="WPT301" s="1668"/>
      <c r="WPU301" s="1668"/>
      <c r="WPV301" s="1668"/>
      <c r="WPW301" s="1668"/>
      <c r="WPX301" s="1668"/>
      <c r="WPY301" s="1668"/>
      <c r="WPZ301" s="1668"/>
      <c r="WQA301" s="1668"/>
      <c r="WQB301" s="1668"/>
      <c r="WQC301" s="1668"/>
      <c r="WQD301" s="1668"/>
      <c r="WQE301" s="1668"/>
      <c r="WQF301" s="1668"/>
      <c r="WQG301" s="1668"/>
      <c r="WQH301" s="1668"/>
      <c r="WQI301" s="1668"/>
      <c r="WQJ301" s="1668"/>
      <c r="WQK301" s="1668"/>
      <c r="WQL301" s="1668"/>
      <c r="WQM301" s="1668"/>
      <c r="WQN301" s="1668"/>
      <c r="WQO301" s="1668"/>
      <c r="WQP301" s="1668"/>
      <c r="WQQ301" s="1668"/>
      <c r="WQR301" s="1668"/>
      <c r="WQS301" s="1668"/>
      <c r="WQT301" s="1668"/>
      <c r="WQU301" s="1668"/>
      <c r="WQV301" s="1668"/>
      <c r="WQW301" s="1668"/>
      <c r="WQX301" s="1668"/>
      <c r="WQY301" s="1668"/>
      <c r="WQZ301" s="1668"/>
      <c r="WRA301" s="1668"/>
      <c r="WRB301" s="1668"/>
      <c r="WRC301" s="1668"/>
      <c r="WRD301" s="1668"/>
      <c r="WRE301" s="1668"/>
      <c r="WRF301" s="1668"/>
      <c r="WRG301" s="1668"/>
      <c r="WRH301" s="1668"/>
      <c r="WRI301" s="1668"/>
      <c r="WRJ301" s="1668"/>
      <c r="WRK301" s="1668"/>
      <c r="WRL301" s="1668"/>
      <c r="WRM301" s="1668"/>
      <c r="WRN301" s="1668"/>
      <c r="WRO301" s="1668"/>
      <c r="WRP301" s="1668"/>
      <c r="WRQ301" s="1668"/>
      <c r="WRR301" s="1668"/>
      <c r="WRS301" s="1668"/>
      <c r="WRT301" s="1668"/>
      <c r="WRU301" s="1668"/>
      <c r="WRV301" s="1668"/>
      <c r="WRW301" s="1668"/>
      <c r="WRX301" s="1668"/>
      <c r="WRY301" s="1668"/>
      <c r="WRZ301" s="1668"/>
      <c r="WSA301" s="1668"/>
      <c r="WSB301" s="1668"/>
      <c r="WSC301" s="1668"/>
      <c r="WSD301" s="1668"/>
      <c r="WSE301" s="1668"/>
      <c r="WSF301" s="1668"/>
      <c r="WSG301" s="1668"/>
      <c r="WSH301" s="1668"/>
      <c r="WSI301" s="1668"/>
      <c r="WSJ301" s="1668"/>
      <c r="WSK301" s="1668"/>
      <c r="WSL301" s="1668"/>
      <c r="WSM301" s="1668"/>
      <c r="WSN301" s="1668"/>
      <c r="WSO301" s="1668"/>
      <c r="WSP301" s="1668"/>
      <c r="WSQ301" s="1668"/>
      <c r="WSR301" s="1668"/>
      <c r="WSS301" s="1668"/>
      <c r="WST301" s="1668"/>
      <c r="WSU301" s="1668"/>
      <c r="WSV301" s="1668"/>
      <c r="WSW301" s="1668"/>
      <c r="WSX301" s="1668"/>
      <c r="WSY301" s="1668"/>
      <c r="WSZ301" s="1668"/>
      <c r="WTA301" s="1668"/>
      <c r="WTB301" s="1668"/>
      <c r="WTC301" s="1668"/>
      <c r="WTD301" s="1668"/>
      <c r="WTE301" s="1668"/>
      <c r="WTF301" s="1668"/>
      <c r="WTG301" s="1668"/>
      <c r="WTH301" s="1668"/>
      <c r="WTI301" s="1668"/>
      <c r="WTJ301" s="1668"/>
      <c r="WTK301" s="1668"/>
      <c r="WTL301" s="1668"/>
      <c r="WTM301" s="1668"/>
      <c r="WTN301" s="1668"/>
      <c r="WTO301" s="1668"/>
      <c r="WTP301" s="1668"/>
      <c r="WTQ301" s="1668"/>
      <c r="WTR301" s="1668"/>
      <c r="WTS301" s="1668"/>
      <c r="WTT301" s="1668"/>
      <c r="WTU301" s="1668"/>
      <c r="WTV301" s="1668"/>
      <c r="WTW301" s="1668"/>
      <c r="WTX301" s="1668"/>
      <c r="WTY301" s="1668"/>
      <c r="WTZ301" s="1668"/>
      <c r="WUA301" s="1668"/>
      <c r="WUB301" s="1668"/>
      <c r="WUC301" s="1668"/>
      <c r="WUD301" s="1668"/>
      <c r="WUE301" s="1668"/>
      <c r="WUF301" s="1668"/>
      <c r="WUG301" s="1668"/>
      <c r="WUH301" s="1668"/>
      <c r="WUI301" s="1668"/>
      <c r="WUJ301" s="1668"/>
      <c r="WUK301" s="1668"/>
      <c r="WUL301" s="1668"/>
      <c r="WUM301" s="1668"/>
      <c r="WUN301" s="1668"/>
      <c r="WUO301" s="1668"/>
      <c r="WUP301" s="1668"/>
      <c r="WUQ301" s="1668"/>
      <c r="WUR301" s="1668"/>
      <c r="WUS301" s="1668"/>
      <c r="WUT301" s="1668"/>
      <c r="WUU301" s="1668"/>
      <c r="WUV301" s="1668"/>
      <c r="WUW301" s="1668"/>
      <c r="WUX301" s="1668"/>
      <c r="WUY301" s="1668"/>
      <c r="WUZ301" s="1668"/>
      <c r="WVA301" s="1668"/>
      <c r="WVB301" s="1668"/>
      <c r="WVC301" s="1668"/>
      <c r="WVD301" s="1668"/>
      <c r="WVE301" s="1668"/>
      <c r="WVF301" s="1668"/>
      <c r="WVG301" s="1668"/>
      <c r="WVH301" s="1668"/>
      <c r="WVI301" s="1668"/>
      <c r="WVJ301" s="1668"/>
      <c r="WVK301" s="1668"/>
      <c r="WVL301" s="1668"/>
      <c r="WVM301" s="1668"/>
      <c r="WVN301" s="1668"/>
      <c r="WVO301" s="1668"/>
      <c r="WVP301" s="1668"/>
      <c r="WVQ301" s="1668"/>
      <c r="WVR301" s="1668"/>
      <c r="WVS301" s="1668"/>
      <c r="WVT301" s="1668"/>
      <c r="WVU301" s="1668"/>
      <c r="WVV301" s="1668"/>
      <c r="WVW301" s="1668"/>
      <c r="WVX301" s="1668"/>
      <c r="WVY301" s="1668"/>
      <c r="WVZ301" s="1668"/>
      <c r="WWA301" s="1668"/>
      <c r="WWB301" s="1668"/>
      <c r="WWC301" s="1668"/>
      <c r="WWD301" s="1668"/>
      <c r="WWE301" s="1668"/>
      <c r="WWF301" s="1668"/>
      <c r="WWG301" s="1668"/>
      <c r="WWH301" s="1668"/>
      <c r="WWI301" s="1668"/>
      <c r="WWJ301" s="1668"/>
      <c r="WWK301" s="1668"/>
      <c r="WWL301" s="1668"/>
      <c r="WWM301" s="1668"/>
      <c r="WWN301" s="1668"/>
      <c r="WWO301" s="1668"/>
      <c r="WWP301" s="1668"/>
      <c r="WWQ301" s="1668"/>
      <c r="WWR301" s="1668"/>
      <c r="WWS301" s="1668"/>
      <c r="WWT301" s="1668"/>
      <c r="WWU301" s="1668"/>
      <c r="WWV301" s="1668"/>
      <c r="WWW301" s="1668"/>
      <c r="WWX301" s="1668"/>
      <c r="WWY301" s="1668"/>
      <c r="WWZ301" s="1668"/>
      <c r="WXA301" s="1668"/>
      <c r="WXB301" s="1668"/>
      <c r="WXC301" s="1668"/>
      <c r="WXD301" s="1668"/>
      <c r="WXE301" s="1668"/>
      <c r="WXF301" s="1668"/>
      <c r="WXG301" s="1668"/>
      <c r="WXH301" s="1668"/>
      <c r="WXI301" s="1668"/>
      <c r="WXJ301" s="1668"/>
      <c r="WXK301" s="1668"/>
      <c r="WXL301" s="1668"/>
      <c r="WXM301" s="1668"/>
      <c r="WXN301" s="1668"/>
      <c r="WXO301" s="1668"/>
      <c r="WXP301" s="1668"/>
      <c r="WXQ301" s="1668"/>
      <c r="WXR301" s="1668"/>
      <c r="WXS301" s="1668"/>
      <c r="WXT301" s="1668"/>
      <c r="WXU301" s="1668"/>
      <c r="WXV301" s="1668"/>
      <c r="WXW301" s="1668"/>
      <c r="WXX301" s="1668"/>
      <c r="WXY301" s="1668"/>
      <c r="WXZ301" s="1668"/>
      <c r="WYA301" s="1668"/>
      <c r="WYB301" s="1668"/>
      <c r="WYC301" s="1668"/>
      <c r="WYD301" s="1668"/>
      <c r="WYE301" s="1668"/>
      <c r="WYF301" s="1668"/>
      <c r="WYG301" s="1668"/>
      <c r="WYH301" s="1668"/>
      <c r="WYI301" s="1668"/>
      <c r="WYJ301" s="1668"/>
      <c r="WYK301" s="1668"/>
      <c r="WYL301" s="1668"/>
      <c r="WYM301" s="1668"/>
      <c r="WYN301" s="1668"/>
      <c r="WYO301" s="1668"/>
      <c r="WYP301" s="1668"/>
      <c r="WYQ301" s="1668"/>
      <c r="WYR301" s="1668"/>
      <c r="WYS301" s="1668"/>
      <c r="WYT301" s="1668"/>
      <c r="WYU301" s="1668"/>
      <c r="WYV301" s="1668"/>
      <c r="WYW301" s="1668"/>
      <c r="WYX301" s="1668"/>
      <c r="WYY301" s="1668"/>
      <c r="WYZ301" s="1668"/>
      <c r="WZA301" s="1668"/>
      <c r="WZB301" s="1668"/>
      <c r="WZC301" s="1668"/>
      <c r="WZD301" s="1668"/>
      <c r="WZE301" s="1668"/>
      <c r="WZF301" s="1668"/>
      <c r="WZG301" s="1668"/>
      <c r="WZH301" s="1668"/>
      <c r="WZI301" s="1668"/>
      <c r="WZJ301" s="1668"/>
      <c r="WZK301" s="1668"/>
      <c r="WZL301" s="1668"/>
      <c r="WZM301" s="1668"/>
      <c r="WZN301" s="1668"/>
      <c r="WZO301" s="1668"/>
      <c r="WZP301" s="1668"/>
      <c r="WZQ301" s="1668"/>
      <c r="WZR301" s="1668"/>
      <c r="WZS301" s="1668"/>
      <c r="WZT301" s="1668"/>
      <c r="WZU301" s="1668"/>
      <c r="WZV301" s="1668"/>
      <c r="WZW301" s="1668"/>
      <c r="WZX301" s="1668"/>
      <c r="WZY301" s="1668"/>
      <c r="WZZ301" s="1668"/>
      <c r="XAA301" s="1668"/>
      <c r="XAB301" s="1668"/>
      <c r="XAC301" s="1668"/>
      <c r="XAD301" s="1668"/>
      <c r="XAE301" s="1668"/>
      <c r="XAF301" s="1668"/>
      <c r="XAG301" s="1668"/>
      <c r="XAH301" s="1668"/>
      <c r="XAI301" s="1668"/>
      <c r="XAJ301" s="1668"/>
      <c r="XAK301" s="1668"/>
      <c r="XAL301" s="1668"/>
      <c r="XAM301" s="1668"/>
      <c r="XAN301" s="1668"/>
      <c r="XAO301" s="1668"/>
      <c r="XAP301" s="1668"/>
      <c r="XAQ301" s="1668"/>
      <c r="XAR301" s="1668"/>
      <c r="XAS301" s="1668"/>
      <c r="XAT301" s="1668"/>
      <c r="XAU301" s="1668"/>
      <c r="XAV301" s="1668"/>
      <c r="XAW301" s="1668"/>
      <c r="XAX301" s="1668"/>
      <c r="XAY301" s="1668"/>
      <c r="XAZ301" s="1668"/>
      <c r="XBA301" s="1668"/>
      <c r="XBB301" s="1668"/>
      <c r="XBC301" s="1668"/>
      <c r="XBD301" s="1668"/>
      <c r="XBE301" s="1668"/>
      <c r="XBF301" s="1668"/>
      <c r="XBG301" s="1668"/>
      <c r="XBH301" s="1668"/>
      <c r="XBI301" s="1668"/>
      <c r="XBJ301" s="1668"/>
      <c r="XBK301" s="1668"/>
      <c r="XBL301" s="1668"/>
      <c r="XBM301" s="1668"/>
      <c r="XBN301" s="1668"/>
      <c r="XBO301" s="1668"/>
      <c r="XBP301" s="1668"/>
      <c r="XBQ301" s="1668"/>
      <c r="XBR301" s="1668"/>
      <c r="XBS301" s="1668"/>
      <c r="XBT301" s="1668"/>
      <c r="XBU301" s="1668"/>
      <c r="XBV301" s="1668"/>
      <c r="XBW301" s="1668"/>
      <c r="XBX301" s="1668"/>
      <c r="XBY301" s="1668"/>
      <c r="XBZ301" s="1668"/>
      <c r="XCA301" s="1668"/>
      <c r="XCB301" s="1668"/>
      <c r="XCC301" s="1668"/>
      <c r="XCD301" s="1668"/>
      <c r="XCE301" s="1668"/>
      <c r="XCF301" s="1668"/>
      <c r="XCG301" s="1668"/>
      <c r="XCH301" s="1668"/>
      <c r="XCI301" s="1668"/>
      <c r="XCJ301" s="1668"/>
      <c r="XCK301" s="1668"/>
      <c r="XCL301" s="1668"/>
      <c r="XCM301" s="1668"/>
      <c r="XCN301" s="1668"/>
      <c r="XCO301" s="1668"/>
      <c r="XCP301" s="1668"/>
      <c r="XCQ301" s="1668"/>
      <c r="XCR301" s="1668"/>
      <c r="XCS301" s="1668"/>
      <c r="XCT301" s="1668"/>
      <c r="XCU301" s="1668"/>
      <c r="XCV301" s="1668"/>
      <c r="XCW301" s="1668"/>
      <c r="XCX301" s="1668"/>
      <c r="XCY301" s="1668"/>
      <c r="XCZ301" s="1668"/>
      <c r="XDA301" s="1668"/>
      <c r="XDB301" s="1668"/>
      <c r="XDC301" s="1668"/>
      <c r="XDD301" s="1668"/>
      <c r="XDE301" s="1668"/>
      <c r="XDF301" s="1668"/>
      <c r="XDG301" s="1668"/>
      <c r="XDH301" s="1668"/>
      <c r="XDI301" s="1668"/>
      <c r="XDJ301" s="1668"/>
      <c r="XDK301" s="1668"/>
      <c r="XDL301" s="1668"/>
      <c r="XDM301" s="1668"/>
      <c r="XDN301" s="1668"/>
      <c r="XDO301" s="1668"/>
      <c r="XDP301" s="1668"/>
      <c r="XDQ301" s="1668"/>
      <c r="XDR301" s="1668"/>
      <c r="XDS301" s="1668"/>
      <c r="XDT301" s="1668"/>
      <c r="XDU301" s="1668"/>
      <c r="XDV301" s="1668"/>
      <c r="XDW301" s="1668"/>
      <c r="XDX301" s="1668"/>
      <c r="XDY301" s="1668"/>
      <c r="XDZ301" s="1668"/>
      <c r="XEA301" s="1668"/>
      <c r="XEB301" s="1668"/>
      <c r="XEC301" s="1668"/>
      <c r="XED301" s="1668"/>
      <c r="XEE301" s="1668"/>
      <c r="XEF301" s="1668"/>
      <c r="XEG301" s="1668"/>
      <c r="XEH301" s="1668"/>
      <c r="XEI301" s="1668"/>
      <c r="XEJ301" s="1668"/>
      <c r="XEK301" s="1668"/>
      <c r="XEL301" s="1668"/>
      <c r="XEM301" s="1668"/>
      <c r="XEN301" s="1668"/>
      <c r="XEO301" s="1668"/>
      <c r="XEP301" s="1668"/>
      <c r="XEQ301" s="1668"/>
      <c r="XER301" s="1668"/>
      <c r="XES301" s="1668"/>
      <c r="XET301" s="1668"/>
      <c r="XEU301" s="1668"/>
      <c r="XEV301" s="1668"/>
      <c r="XEW301" s="1668"/>
      <c r="XEX301" s="1668"/>
      <c r="XEY301" s="1668"/>
      <c r="XEZ301" s="1668"/>
      <c r="XFA301" s="1668"/>
    </row>
    <row r="302" spans="1:16381" s="248" customFormat="1" ht="15" customHeight="1" x14ac:dyDescent="0.25">
      <c r="A302" s="837"/>
      <c r="B302" s="1157" t="s">
        <v>1073</v>
      </c>
      <c r="C302" s="2134" t="s">
        <v>14</v>
      </c>
      <c r="D302" s="2117" t="str">
        <f>CONCATENATE("Col ", LEFT(ADDRESS(ROW(TB!F49),COLUMN(TB!F49),4), 1))</f>
        <v>Col F</v>
      </c>
      <c r="E302" s="2121" t="str">
        <f>CONCATENATE("Col ", LEFT(ADDRESS(ROW(TB!G49),COLUMN(TB!G49),4), 1))</f>
        <v>Col G</v>
      </c>
      <c r="F302" s="755"/>
      <c r="G302" s="755"/>
      <c r="H302" s="755"/>
      <c r="I302" s="755"/>
      <c r="J302" s="755"/>
      <c r="K302" s="755"/>
      <c r="L302" s="755"/>
      <c r="M302" s="755"/>
      <c r="N302" s="755"/>
      <c r="O302" s="755"/>
      <c r="P302" s="755"/>
      <c r="Q302" s="755"/>
      <c r="R302" s="755"/>
      <c r="S302" s="755"/>
      <c r="T302" s="755"/>
      <c r="U302" s="755"/>
      <c r="V302" s="755"/>
      <c r="W302" s="755"/>
      <c r="X302" s="755"/>
      <c r="Y302" s="755"/>
      <c r="Z302" s="755"/>
      <c r="AA302" s="755"/>
      <c r="AB302" s="755"/>
      <c r="AC302" s="755"/>
      <c r="AD302" s="755"/>
      <c r="AE302" s="755"/>
      <c r="AF302" s="755"/>
      <c r="AG302" s="755"/>
      <c r="AH302" s="755"/>
      <c r="AI302" s="755"/>
      <c r="AJ302" s="755"/>
      <c r="AK302" s="755"/>
      <c r="AL302" s="755"/>
      <c r="AM302" s="755"/>
      <c r="AN302" s="838"/>
    </row>
    <row r="303" spans="1:16381" s="248" customFormat="1" ht="15" customHeight="1" x14ac:dyDescent="0.25">
      <c r="A303" s="837"/>
      <c r="B303" s="1153" t="s">
        <v>1079</v>
      </c>
      <c r="C303" s="1133" t="str">
        <f>TB!B49</f>
        <v>Check: positive VaR capital requirement requires VaR which is positive but smaller than the capital requirement</v>
      </c>
      <c r="D303" s="1109" t="str">
        <f>TB!F49</f>
        <v/>
      </c>
      <c r="E303" s="1155" t="str">
        <f>TB!G49</f>
        <v/>
      </c>
      <c r="F303" s="755"/>
      <c r="G303" s="755"/>
      <c r="H303" s="755"/>
      <c r="I303" s="755"/>
      <c r="J303" s="755"/>
      <c r="K303" s="755"/>
      <c r="L303" s="755"/>
      <c r="M303" s="755"/>
      <c r="N303" s="755"/>
      <c r="O303" s="755"/>
      <c r="P303" s="755"/>
      <c r="Q303" s="755"/>
      <c r="R303" s="755"/>
      <c r="S303" s="755"/>
      <c r="T303" s="755"/>
      <c r="U303" s="755"/>
      <c r="V303" s="755"/>
      <c r="W303" s="755"/>
      <c r="X303" s="755"/>
      <c r="Y303" s="755"/>
      <c r="Z303" s="755"/>
      <c r="AA303" s="755"/>
      <c r="AB303" s="755"/>
      <c r="AC303" s="755"/>
      <c r="AD303" s="755"/>
      <c r="AE303" s="755"/>
      <c r="AF303" s="755"/>
      <c r="AG303" s="755"/>
      <c r="AH303" s="755"/>
      <c r="AI303" s="755"/>
      <c r="AJ303" s="755"/>
      <c r="AK303" s="755"/>
      <c r="AL303" s="755"/>
      <c r="AM303" s="755"/>
      <c r="AN303" s="838"/>
    </row>
    <row r="304" spans="1:16381" s="248" customFormat="1" ht="15" customHeight="1" x14ac:dyDescent="0.25">
      <c r="A304" s="837"/>
      <c r="B304" s="344" t="s">
        <v>1079</v>
      </c>
      <c r="C304" s="1160" t="str">
        <f>TB!B51</f>
        <v>Check: positive Basel 2.5 VaR requires positive Basel 2.5 stressed VaR and vice versa</v>
      </c>
      <c r="D304" s="860" t="str">
        <f>TB!F51</f>
        <v/>
      </c>
      <c r="E304" s="848" t="str">
        <f>TB!G51</f>
        <v/>
      </c>
      <c r="F304" s="755"/>
      <c r="G304" s="755"/>
      <c r="H304" s="755"/>
      <c r="I304" s="755"/>
      <c r="J304" s="755"/>
      <c r="K304" s="755"/>
      <c r="L304" s="755"/>
      <c r="M304" s="755"/>
      <c r="N304" s="755"/>
      <c r="O304" s="755"/>
      <c r="P304" s="755"/>
      <c r="Q304" s="755"/>
      <c r="R304" s="755"/>
      <c r="S304" s="755"/>
      <c r="T304" s="755"/>
      <c r="U304" s="755"/>
      <c r="V304" s="755"/>
      <c r="W304" s="755"/>
      <c r="X304" s="755"/>
      <c r="Y304" s="755"/>
      <c r="Z304" s="755"/>
      <c r="AA304" s="755"/>
      <c r="AB304" s="755"/>
      <c r="AC304" s="755"/>
      <c r="AD304" s="755"/>
      <c r="AE304" s="755"/>
      <c r="AF304" s="755"/>
      <c r="AG304" s="755"/>
      <c r="AH304" s="755"/>
      <c r="AI304" s="755"/>
      <c r="AJ304" s="755"/>
      <c r="AK304" s="755"/>
      <c r="AL304" s="755"/>
      <c r="AM304" s="755"/>
      <c r="AN304" s="838"/>
    </row>
    <row r="305" spans="1:16381" s="248" customFormat="1" ht="15" customHeight="1" x14ac:dyDescent="0.25">
      <c r="A305" s="837"/>
      <c r="B305" s="755"/>
      <c r="C305" s="755"/>
      <c r="D305" s="755"/>
      <c r="E305" s="755"/>
      <c r="F305" s="755"/>
      <c r="G305" s="755"/>
      <c r="H305" s="755"/>
      <c r="I305" s="755"/>
      <c r="J305" s="755"/>
      <c r="K305" s="755"/>
      <c r="L305" s="1415"/>
      <c r="M305" s="1415"/>
      <c r="N305" s="1415"/>
      <c r="O305" s="755"/>
      <c r="P305" s="755"/>
      <c r="Q305" s="755"/>
      <c r="R305" s="755"/>
      <c r="S305" s="755"/>
      <c r="T305" s="755"/>
      <c r="U305" s="755"/>
      <c r="V305" s="755"/>
      <c r="W305" s="1809"/>
      <c r="AN305" s="838"/>
    </row>
    <row r="306" spans="1:16381" s="248" customFormat="1" ht="45" customHeight="1" x14ac:dyDescent="0.25">
      <c r="A306" s="1171" t="s">
        <v>1658</v>
      </c>
      <c r="B306" s="1668"/>
      <c r="C306" s="1668"/>
      <c r="D306" s="1668"/>
      <c r="E306" s="1668"/>
      <c r="F306" s="1668"/>
      <c r="G306" s="1668"/>
      <c r="H306" s="1668"/>
      <c r="I306" s="1668"/>
      <c r="J306" s="1668"/>
      <c r="K306" s="1668"/>
      <c r="L306" s="1668"/>
      <c r="M306" s="1668"/>
      <c r="N306" s="1668"/>
      <c r="O306" s="1668"/>
      <c r="P306" s="1668"/>
      <c r="Q306" s="1668"/>
      <c r="R306" s="1668"/>
      <c r="S306" s="1668"/>
      <c r="T306" s="1668"/>
      <c r="U306" s="1668"/>
      <c r="V306" s="1668"/>
      <c r="W306" s="755"/>
      <c r="X306" s="1668"/>
      <c r="Y306" s="1668"/>
      <c r="Z306" s="1668"/>
      <c r="AA306" s="1668"/>
      <c r="AB306" s="1668"/>
      <c r="AC306" s="1668"/>
      <c r="AD306" s="1668"/>
      <c r="AE306" s="1668"/>
      <c r="AF306" s="1668"/>
      <c r="AG306" s="1668"/>
      <c r="AH306" s="1668"/>
      <c r="AI306" s="1668"/>
      <c r="AJ306" s="1668"/>
      <c r="AK306" s="1668"/>
      <c r="AL306" s="1668"/>
      <c r="AM306" s="1668"/>
      <c r="AN306" s="1172"/>
      <c r="AO306" s="1668"/>
      <c r="AP306" s="1668"/>
      <c r="AQ306" s="1668"/>
      <c r="AR306" s="1668"/>
      <c r="AS306" s="1668"/>
      <c r="AT306" s="1668"/>
      <c r="AU306" s="1668"/>
      <c r="AV306" s="1668"/>
      <c r="AW306" s="1668"/>
      <c r="AX306" s="1668"/>
      <c r="AY306" s="1668"/>
      <c r="AZ306" s="1668"/>
      <c r="BA306" s="1668"/>
      <c r="BB306" s="1668"/>
      <c r="BC306" s="1668"/>
      <c r="BD306" s="1668"/>
      <c r="BE306" s="1668"/>
      <c r="BF306" s="1668"/>
      <c r="BG306" s="1668"/>
      <c r="BH306" s="1668"/>
      <c r="BI306" s="1668"/>
      <c r="BJ306" s="1668"/>
      <c r="BK306" s="1668"/>
      <c r="BL306" s="1668"/>
      <c r="BM306" s="1668"/>
      <c r="BN306" s="1668"/>
      <c r="BO306" s="1668"/>
      <c r="BP306" s="1668"/>
      <c r="BQ306" s="1668"/>
      <c r="BR306" s="1668"/>
      <c r="BS306" s="1668"/>
      <c r="BT306" s="1668"/>
      <c r="BU306" s="1668"/>
      <c r="BV306" s="1668"/>
      <c r="BW306" s="1668"/>
      <c r="BX306" s="1668"/>
      <c r="BY306" s="1668"/>
      <c r="BZ306" s="1668"/>
      <c r="CA306" s="1668"/>
      <c r="CB306" s="1668"/>
      <c r="CC306" s="1668"/>
      <c r="CD306" s="1668"/>
      <c r="CE306" s="1668"/>
      <c r="CF306" s="1668"/>
      <c r="CG306" s="1668"/>
      <c r="CH306" s="1668"/>
      <c r="CI306" s="1668"/>
      <c r="CJ306" s="1668"/>
      <c r="CK306" s="1668"/>
      <c r="CL306" s="1668"/>
      <c r="CM306" s="1668"/>
      <c r="CN306" s="1668"/>
      <c r="CO306" s="1668"/>
      <c r="CP306" s="1668"/>
      <c r="CQ306" s="1668"/>
      <c r="CR306" s="1668"/>
      <c r="CS306" s="1668"/>
      <c r="CT306" s="1668"/>
      <c r="CU306" s="1668"/>
      <c r="CV306" s="1668"/>
      <c r="CW306" s="1668"/>
      <c r="CX306" s="1668"/>
      <c r="CY306" s="1668"/>
      <c r="CZ306" s="1668"/>
      <c r="DA306" s="1668"/>
      <c r="DB306" s="1668"/>
      <c r="DC306" s="1668"/>
      <c r="DD306" s="1668"/>
      <c r="DE306" s="1668"/>
      <c r="DF306" s="1668"/>
      <c r="DG306" s="1668"/>
      <c r="DH306" s="1668"/>
      <c r="DI306" s="1668"/>
      <c r="DJ306" s="1668"/>
      <c r="DK306" s="1668"/>
      <c r="DL306" s="1668"/>
      <c r="DM306" s="1668"/>
      <c r="DN306" s="1668"/>
      <c r="DO306" s="1668"/>
      <c r="DP306" s="1668"/>
      <c r="DQ306" s="1668"/>
      <c r="DR306" s="1668"/>
      <c r="DS306" s="1668"/>
      <c r="DT306" s="1668"/>
      <c r="DU306" s="1668"/>
      <c r="DV306" s="1668"/>
      <c r="DW306" s="1668"/>
      <c r="DX306" s="1668"/>
      <c r="DY306" s="1668"/>
      <c r="DZ306" s="1668"/>
      <c r="EA306" s="1668"/>
      <c r="EB306" s="1668"/>
      <c r="EC306" s="1668"/>
      <c r="ED306" s="1668"/>
      <c r="EE306" s="1668"/>
      <c r="EF306" s="1668"/>
      <c r="EG306" s="1668"/>
      <c r="EH306" s="1668"/>
      <c r="EI306" s="1668"/>
      <c r="EJ306" s="1668"/>
      <c r="EK306" s="1668"/>
      <c r="EL306" s="1668"/>
      <c r="EM306" s="1668"/>
      <c r="EN306" s="1668"/>
      <c r="EO306" s="1668"/>
      <c r="EP306" s="1668"/>
      <c r="EQ306" s="1668"/>
      <c r="ER306" s="1668"/>
      <c r="ES306" s="1668"/>
      <c r="ET306" s="1668"/>
      <c r="EU306" s="1668"/>
      <c r="EV306" s="1668"/>
      <c r="EW306" s="1668"/>
      <c r="EX306" s="1668"/>
      <c r="EY306" s="1668"/>
      <c r="EZ306" s="1668"/>
      <c r="FA306" s="1668"/>
      <c r="FB306" s="1668"/>
      <c r="FC306" s="1668"/>
      <c r="FD306" s="1668"/>
      <c r="FE306" s="1668"/>
      <c r="FF306" s="1668"/>
      <c r="FG306" s="1668"/>
      <c r="FH306" s="1668"/>
      <c r="FI306" s="1668"/>
      <c r="FJ306" s="1668"/>
      <c r="FK306" s="1668"/>
      <c r="FL306" s="1668"/>
      <c r="FM306" s="1668"/>
      <c r="FN306" s="1668"/>
      <c r="FO306" s="1668"/>
      <c r="FP306" s="1668"/>
      <c r="FQ306" s="1668"/>
      <c r="FR306" s="1668"/>
      <c r="FS306" s="1668"/>
      <c r="FT306" s="1668"/>
      <c r="FU306" s="1668"/>
      <c r="FV306" s="1668"/>
      <c r="FW306" s="1668"/>
      <c r="FX306" s="1668"/>
      <c r="FY306" s="1668"/>
      <c r="FZ306" s="1668"/>
      <c r="GA306" s="1668"/>
      <c r="GB306" s="1668"/>
      <c r="GC306" s="1668"/>
      <c r="GD306" s="1668"/>
      <c r="GE306" s="1668"/>
      <c r="GF306" s="1668"/>
      <c r="GG306" s="1668"/>
      <c r="GH306" s="1668"/>
      <c r="GI306" s="1668"/>
      <c r="GJ306" s="1668"/>
      <c r="GK306" s="1668"/>
      <c r="GL306" s="1668"/>
      <c r="GM306" s="1668"/>
      <c r="GN306" s="1668"/>
      <c r="GO306" s="1668"/>
      <c r="GP306" s="1668"/>
      <c r="GQ306" s="1668"/>
      <c r="GR306" s="1668"/>
      <c r="GS306" s="1668"/>
      <c r="GT306" s="1668"/>
      <c r="GU306" s="1668"/>
      <c r="GV306" s="1668"/>
      <c r="GW306" s="1668"/>
      <c r="GX306" s="1668"/>
      <c r="GY306" s="1668"/>
      <c r="GZ306" s="1668"/>
      <c r="HA306" s="1668"/>
      <c r="HB306" s="1668"/>
      <c r="HC306" s="1668"/>
      <c r="HD306" s="1668"/>
      <c r="HE306" s="1668"/>
      <c r="HF306" s="1668"/>
      <c r="HG306" s="1668"/>
      <c r="HH306" s="1668"/>
      <c r="HI306" s="1668"/>
      <c r="HJ306" s="1668"/>
      <c r="HK306" s="1668"/>
      <c r="HL306" s="1668"/>
      <c r="HM306" s="1668"/>
      <c r="HN306" s="1668"/>
      <c r="HO306" s="1668"/>
      <c r="HP306" s="1668"/>
      <c r="HQ306" s="1668"/>
      <c r="HR306" s="1668"/>
      <c r="HS306" s="1668"/>
      <c r="HT306" s="1668"/>
      <c r="HU306" s="1668"/>
      <c r="HV306" s="1668"/>
      <c r="HW306" s="1668"/>
      <c r="HX306" s="1668"/>
      <c r="HY306" s="1668"/>
      <c r="HZ306" s="1668"/>
      <c r="IA306" s="1668"/>
      <c r="IB306" s="1668"/>
      <c r="IC306" s="1668"/>
      <c r="ID306" s="1668"/>
      <c r="IE306" s="1668"/>
      <c r="IF306" s="1668"/>
      <c r="IG306" s="1668"/>
      <c r="IH306" s="1668"/>
      <c r="II306" s="1668"/>
      <c r="IJ306" s="1668"/>
      <c r="IK306" s="1668"/>
      <c r="IL306" s="1668"/>
      <c r="IM306" s="1668"/>
      <c r="IN306" s="1668"/>
      <c r="IO306" s="1668"/>
      <c r="IP306" s="1668"/>
      <c r="IQ306" s="1668"/>
      <c r="IR306" s="1668"/>
      <c r="IS306" s="1668"/>
      <c r="IT306" s="1668"/>
      <c r="IU306" s="1668"/>
      <c r="IV306" s="1668"/>
      <c r="IW306" s="1668"/>
      <c r="IX306" s="1668"/>
      <c r="IY306" s="1668"/>
      <c r="IZ306" s="1668"/>
      <c r="JA306" s="1668"/>
      <c r="JB306" s="1668"/>
      <c r="JC306" s="1668"/>
      <c r="JD306" s="1668"/>
      <c r="JE306" s="1668"/>
      <c r="JF306" s="1668"/>
      <c r="JG306" s="1668"/>
      <c r="JH306" s="1668"/>
      <c r="JI306" s="1668"/>
      <c r="JJ306" s="1668"/>
      <c r="JK306" s="1668"/>
      <c r="JL306" s="1668"/>
      <c r="JM306" s="1668"/>
      <c r="JN306" s="1668"/>
      <c r="JO306" s="1668"/>
      <c r="JP306" s="1668"/>
      <c r="JQ306" s="1668"/>
      <c r="JR306" s="1668"/>
      <c r="JS306" s="1668"/>
      <c r="JT306" s="1668"/>
      <c r="JU306" s="1668"/>
      <c r="JV306" s="1668"/>
      <c r="JW306" s="1668"/>
      <c r="JX306" s="1668"/>
      <c r="JY306" s="1668"/>
      <c r="JZ306" s="1668"/>
      <c r="KA306" s="1668"/>
      <c r="KB306" s="1668"/>
      <c r="KC306" s="1668"/>
      <c r="KD306" s="1668"/>
      <c r="KE306" s="1668"/>
      <c r="KF306" s="1668"/>
      <c r="KG306" s="1668"/>
      <c r="KH306" s="1668"/>
      <c r="KI306" s="1668"/>
      <c r="KJ306" s="1668"/>
      <c r="KK306" s="1668"/>
      <c r="KL306" s="1668"/>
      <c r="KM306" s="1668"/>
      <c r="KN306" s="1668"/>
      <c r="KO306" s="1668"/>
      <c r="KP306" s="1668"/>
      <c r="KQ306" s="1668"/>
      <c r="KR306" s="1668"/>
      <c r="KS306" s="1668"/>
      <c r="KT306" s="1668"/>
      <c r="KU306" s="1668"/>
      <c r="KV306" s="1668"/>
      <c r="KW306" s="1668"/>
      <c r="KX306" s="1668"/>
      <c r="KY306" s="1668"/>
      <c r="KZ306" s="1668"/>
      <c r="LA306" s="1668"/>
      <c r="LB306" s="1668"/>
      <c r="LC306" s="1668"/>
      <c r="LD306" s="1668"/>
      <c r="LE306" s="1668"/>
      <c r="LF306" s="1668"/>
      <c r="LG306" s="1668"/>
      <c r="LH306" s="1668"/>
      <c r="LI306" s="1668"/>
      <c r="LJ306" s="1668"/>
      <c r="LK306" s="1668"/>
      <c r="LL306" s="1668"/>
      <c r="LM306" s="1668"/>
      <c r="LN306" s="1668"/>
      <c r="LO306" s="1668"/>
      <c r="LP306" s="1668"/>
      <c r="LQ306" s="1668"/>
      <c r="LR306" s="1668"/>
      <c r="LS306" s="1668"/>
      <c r="LT306" s="1668"/>
      <c r="LU306" s="1668"/>
      <c r="LV306" s="1668"/>
      <c r="LW306" s="1668"/>
      <c r="LX306" s="1668"/>
      <c r="LY306" s="1668"/>
      <c r="LZ306" s="1668"/>
      <c r="MA306" s="1668"/>
      <c r="MB306" s="1668"/>
      <c r="MC306" s="1668"/>
      <c r="MD306" s="1668"/>
      <c r="ME306" s="1668"/>
      <c r="MF306" s="1668"/>
      <c r="MG306" s="1668"/>
      <c r="MH306" s="1668"/>
      <c r="MI306" s="1668"/>
      <c r="MJ306" s="1668"/>
      <c r="MK306" s="1668"/>
      <c r="ML306" s="1668"/>
      <c r="MM306" s="1668"/>
      <c r="MN306" s="1668"/>
      <c r="MO306" s="1668"/>
      <c r="MP306" s="1668"/>
      <c r="MQ306" s="1668"/>
      <c r="MR306" s="1668"/>
      <c r="MS306" s="1668"/>
      <c r="MT306" s="1668"/>
      <c r="MU306" s="1668"/>
      <c r="MV306" s="1668"/>
      <c r="MW306" s="1668"/>
      <c r="MX306" s="1668"/>
      <c r="MY306" s="1668"/>
      <c r="MZ306" s="1668"/>
      <c r="NA306" s="1668"/>
      <c r="NB306" s="1668"/>
      <c r="NC306" s="1668"/>
      <c r="ND306" s="1668"/>
      <c r="NE306" s="1668"/>
      <c r="NF306" s="1668"/>
      <c r="NG306" s="1668"/>
      <c r="NH306" s="1668"/>
      <c r="NI306" s="1668"/>
      <c r="NJ306" s="1668"/>
      <c r="NK306" s="1668"/>
      <c r="NL306" s="1668"/>
      <c r="NM306" s="1668"/>
      <c r="NN306" s="1668"/>
      <c r="NO306" s="1668"/>
      <c r="NP306" s="1668"/>
      <c r="NQ306" s="1668"/>
      <c r="NR306" s="1668"/>
      <c r="NS306" s="1668"/>
      <c r="NT306" s="1668"/>
      <c r="NU306" s="1668"/>
      <c r="NV306" s="1668"/>
      <c r="NW306" s="1668"/>
      <c r="NX306" s="1668"/>
      <c r="NY306" s="1668"/>
      <c r="NZ306" s="1668"/>
      <c r="OA306" s="1668"/>
      <c r="OB306" s="1668"/>
      <c r="OC306" s="1668"/>
      <c r="OD306" s="1668"/>
      <c r="OE306" s="1668"/>
      <c r="OF306" s="1668"/>
      <c r="OG306" s="1668"/>
      <c r="OH306" s="1668"/>
      <c r="OI306" s="1668"/>
      <c r="OJ306" s="1668"/>
      <c r="OK306" s="1668"/>
      <c r="OL306" s="1668"/>
      <c r="OM306" s="1668"/>
      <c r="ON306" s="1668"/>
      <c r="OO306" s="1668"/>
      <c r="OP306" s="1668"/>
      <c r="OQ306" s="1668"/>
      <c r="OR306" s="1668"/>
      <c r="OS306" s="1668"/>
      <c r="OT306" s="1668"/>
      <c r="OU306" s="1668"/>
      <c r="OV306" s="1668"/>
      <c r="OW306" s="1668"/>
      <c r="OX306" s="1668"/>
      <c r="OY306" s="1668"/>
      <c r="OZ306" s="1668"/>
      <c r="PA306" s="1668"/>
      <c r="PB306" s="1668"/>
      <c r="PC306" s="1668"/>
      <c r="PD306" s="1668"/>
      <c r="PE306" s="1668"/>
      <c r="PF306" s="1668"/>
      <c r="PG306" s="1668"/>
      <c r="PH306" s="1668"/>
      <c r="PI306" s="1668"/>
      <c r="PJ306" s="1668"/>
      <c r="PK306" s="1668"/>
      <c r="PL306" s="1668"/>
      <c r="PM306" s="1668"/>
      <c r="PN306" s="1668"/>
      <c r="PO306" s="1668"/>
      <c r="PP306" s="1668"/>
      <c r="PQ306" s="1668"/>
      <c r="PR306" s="1668"/>
      <c r="PS306" s="1668"/>
      <c r="PT306" s="1668"/>
      <c r="PU306" s="1668"/>
      <c r="PV306" s="1668"/>
      <c r="PW306" s="1668"/>
      <c r="PX306" s="1668"/>
      <c r="PY306" s="1668"/>
      <c r="PZ306" s="1668"/>
      <c r="QA306" s="1668"/>
      <c r="QB306" s="1668"/>
      <c r="QC306" s="1668"/>
      <c r="QD306" s="1668"/>
      <c r="QE306" s="1668"/>
      <c r="QF306" s="1668"/>
      <c r="QG306" s="1668"/>
      <c r="QH306" s="1668"/>
      <c r="QI306" s="1668"/>
      <c r="QJ306" s="1668"/>
      <c r="QK306" s="1668"/>
      <c r="QL306" s="1668"/>
      <c r="QM306" s="1668"/>
      <c r="QN306" s="1668"/>
      <c r="QO306" s="1668"/>
      <c r="QP306" s="1668"/>
      <c r="QQ306" s="1668"/>
      <c r="QR306" s="1668"/>
      <c r="QS306" s="1668"/>
      <c r="QT306" s="1668"/>
      <c r="QU306" s="1668"/>
      <c r="QV306" s="1668"/>
      <c r="QW306" s="1668"/>
      <c r="QX306" s="1668"/>
      <c r="QY306" s="1668"/>
      <c r="QZ306" s="1668"/>
      <c r="RA306" s="1668"/>
      <c r="RB306" s="1668"/>
      <c r="RC306" s="1668"/>
      <c r="RD306" s="1668"/>
      <c r="RE306" s="1668"/>
      <c r="RF306" s="1668"/>
      <c r="RG306" s="1668"/>
      <c r="RH306" s="1668"/>
      <c r="RI306" s="1668"/>
      <c r="RJ306" s="1668"/>
      <c r="RK306" s="1668"/>
      <c r="RL306" s="1668"/>
      <c r="RM306" s="1668"/>
      <c r="RN306" s="1668"/>
      <c r="RO306" s="1668"/>
      <c r="RP306" s="1668"/>
      <c r="RQ306" s="1668"/>
      <c r="RR306" s="1668"/>
      <c r="RS306" s="1668"/>
      <c r="RT306" s="1668"/>
      <c r="RU306" s="1668"/>
      <c r="RV306" s="1668"/>
      <c r="RW306" s="1668"/>
      <c r="RX306" s="1668"/>
      <c r="RY306" s="1668"/>
      <c r="RZ306" s="1668"/>
      <c r="SA306" s="1668"/>
      <c r="SB306" s="1668"/>
      <c r="SC306" s="1668"/>
      <c r="SD306" s="1668"/>
      <c r="SE306" s="1668"/>
      <c r="SF306" s="1668"/>
      <c r="SG306" s="1668"/>
      <c r="SH306" s="1668"/>
      <c r="SI306" s="1668"/>
      <c r="SJ306" s="1668"/>
      <c r="SK306" s="1668"/>
      <c r="SL306" s="1668"/>
      <c r="SM306" s="1668"/>
      <c r="SN306" s="1668"/>
      <c r="SO306" s="1668"/>
      <c r="SP306" s="1668"/>
      <c r="SQ306" s="1668"/>
      <c r="SR306" s="1668"/>
      <c r="SS306" s="1668"/>
      <c r="ST306" s="1668"/>
      <c r="SU306" s="1668"/>
      <c r="SV306" s="1668"/>
      <c r="SW306" s="1668"/>
      <c r="SX306" s="1668"/>
      <c r="SY306" s="1668"/>
      <c r="SZ306" s="1668"/>
      <c r="TA306" s="1668"/>
      <c r="TB306" s="1668"/>
      <c r="TC306" s="1668"/>
      <c r="TD306" s="1668"/>
      <c r="TE306" s="1668"/>
      <c r="TF306" s="1668"/>
      <c r="TG306" s="1668"/>
      <c r="TH306" s="1668"/>
      <c r="TI306" s="1668"/>
      <c r="TJ306" s="1668"/>
      <c r="TK306" s="1668"/>
      <c r="TL306" s="1668"/>
      <c r="TM306" s="1668"/>
      <c r="TN306" s="1668"/>
      <c r="TO306" s="1668"/>
      <c r="TP306" s="1668"/>
      <c r="TQ306" s="1668"/>
      <c r="TR306" s="1668"/>
      <c r="TS306" s="1668"/>
      <c r="TT306" s="1668"/>
      <c r="TU306" s="1668"/>
      <c r="TV306" s="1668"/>
      <c r="TW306" s="1668"/>
      <c r="TX306" s="1668"/>
      <c r="TY306" s="1668"/>
      <c r="TZ306" s="1668"/>
      <c r="UA306" s="1668"/>
      <c r="UB306" s="1668"/>
      <c r="UC306" s="1668"/>
      <c r="UD306" s="1668"/>
      <c r="UE306" s="1668"/>
      <c r="UF306" s="1668"/>
      <c r="UG306" s="1668"/>
      <c r="UH306" s="1668"/>
      <c r="UI306" s="1668"/>
      <c r="UJ306" s="1668"/>
      <c r="UK306" s="1668"/>
      <c r="UL306" s="1668"/>
      <c r="UM306" s="1668"/>
      <c r="UN306" s="1668"/>
      <c r="UO306" s="1668"/>
      <c r="UP306" s="1668"/>
      <c r="UQ306" s="1668"/>
      <c r="UR306" s="1668"/>
      <c r="US306" s="1668"/>
      <c r="UT306" s="1668"/>
      <c r="UU306" s="1668"/>
      <c r="UV306" s="1668"/>
      <c r="UW306" s="1668"/>
      <c r="UX306" s="1668"/>
      <c r="UY306" s="1668"/>
      <c r="UZ306" s="1668"/>
      <c r="VA306" s="1668"/>
      <c r="VB306" s="1668"/>
      <c r="VC306" s="1668"/>
      <c r="VD306" s="1668"/>
      <c r="VE306" s="1668"/>
      <c r="VF306" s="1668"/>
      <c r="VG306" s="1668"/>
      <c r="VH306" s="1668"/>
      <c r="VI306" s="1668"/>
      <c r="VJ306" s="1668"/>
      <c r="VK306" s="1668"/>
      <c r="VL306" s="1668"/>
      <c r="VM306" s="1668"/>
      <c r="VN306" s="1668"/>
      <c r="VO306" s="1668"/>
      <c r="VP306" s="1668"/>
      <c r="VQ306" s="1668"/>
      <c r="VR306" s="1668"/>
      <c r="VS306" s="1668"/>
      <c r="VT306" s="1668"/>
      <c r="VU306" s="1668"/>
      <c r="VV306" s="1668"/>
      <c r="VW306" s="1668"/>
      <c r="VX306" s="1668"/>
      <c r="VY306" s="1668"/>
      <c r="VZ306" s="1668"/>
      <c r="WA306" s="1668"/>
      <c r="WB306" s="1668"/>
      <c r="WC306" s="1668"/>
      <c r="WD306" s="1668"/>
      <c r="WE306" s="1668"/>
      <c r="WF306" s="1668"/>
      <c r="WG306" s="1668"/>
      <c r="WH306" s="1668"/>
      <c r="WI306" s="1668"/>
      <c r="WJ306" s="1668"/>
      <c r="WK306" s="1668"/>
      <c r="WL306" s="1668"/>
      <c r="WM306" s="1668"/>
      <c r="WN306" s="1668"/>
      <c r="WO306" s="1668"/>
      <c r="WP306" s="1668"/>
      <c r="WQ306" s="1668"/>
      <c r="WR306" s="1668"/>
      <c r="WS306" s="1668"/>
      <c r="WT306" s="1668"/>
      <c r="WU306" s="1668"/>
      <c r="WV306" s="1668"/>
      <c r="WW306" s="1668"/>
      <c r="WX306" s="1668"/>
      <c r="WY306" s="1668"/>
      <c r="WZ306" s="1668"/>
      <c r="XA306" s="1668"/>
      <c r="XB306" s="1668"/>
      <c r="XC306" s="1668"/>
      <c r="XD306" s="1668"/>
      <c r="XE306" s="1668"/>
      <c r="XF306" s="1668"/>
      <c r="XG306" s="1668"/>
      <c r="XH306" s="1668"/>
      <c r="XI306" s="1668"/>
      <c r="XJ306" s="1668"/>
      <c r="XK306" s="1668"/>
      <c r="XL306" s="1668"/>
      <c r="XM306" s="1668"/>
      <c r="XN306" s="1668"/>
      <c r="XO306" s="1668"/>
      <c r="XP306" s="1668"/>
      <c r="XQ306" s="1668"/>
      <c r="XR306" s="1668"/>
      <c r="XS306" s="1668"/>
      <c r="XT306" s="1668"/>
      <c r="XU306" s="1668"/>
      <c r="XV306" s="1668"/>
      <c r="XW306" s="1668"/>
      <c r="XX306" s="1668"/>
      <c r="XY306" s="1668"/>
      <c r="XZ306" s="1668"/>
      <c r="YA306" s="1668"/>
      <c r="YB306" s="1668"/>
      <c r="YC306" s="1668"/>
      <c r="YD306" s="1668"/>
      <c r="YE306" s="1668"/>
      <c r="YF306" s="1668"/>
      <c r="YG306" s="1668"/>
      <c r="YH306" s="1668"/>
      <c r="YI306" s="1668"/>
      <c r="YJ306" s="1668"/>
      <c r="YK306" s="1668"/>
      <c r="YL306" s="1668"/>
      <c r="YM306" s="1668"/>
      <c r="YN306" s="1668"/>
      <c r="YO306" s="1668"/>
      <c r="YP306" s="1668"/>
      <c r="YQ306" s="1668"/>
      <c r="YR306" s="1668"/>
      <c r="YS306" s="1668"/>
      <c r="YT306" s="1668"/>
      <c r="YU306" s="1668"/>
      <c r="YV306" s="1668"/>
      <c r="YW306" s="1668"/>
      <c r="YX306" s="1668"/>
      <c r="YY306" s="1668"/>
      <c r="YZ306" s="1668"/>
      <c r="ZA306" s="1668"/>
      <c r="ZB306" s="1668"/>
      <c r="ZC306" s="1668"/>
      <c r="ZD306" s="1668"/>
      <c r="ZE306" s="1668"/>
      <c r="ZF306" s="1668"/>
      <c r="ZG306" s="1668"/>
      <c r="ZH306" s="1668"/>
      <c r="ZI306" s="1668"/>
      <c r="ZJ306" s="1668"/>
      <c r="ZK306" s="1668"/>
      <c r="ZL306" s="1668"/>
      <c r="ZM306" s="1668"/>
      <c r="ZN306" s="1668"/>
      <c r="ZO306" s="1668"/>
      <c r="ZP306" s="1668"/>
      <c r="ZQ306" s="1668"/>
      <c r="ZR306" s="1668"/>
      <c r="ZS306" s="1668"/>
      <c r="ZT306" s="1668"/>
      <c r="ZU306" s="1668"/>
      <c r="ZV306" s="1668"/>
      <c r="ZW306" s="1668"/>
      <c r="ZX306" s="1668"/>
      <c r="ZY306" s="1668"/>
      <c r="ZZ306" s="1668"/>
      <c r="AAA306" s="1668"/>
      <c r="AAB306" s="1668"/>
      <c r="AAC306" s="1668"/>
      <c r="AAD306" s="1668"/>
      <c r="AAE306" s="1668"/>
      <c r="AAF306" s="1668"/>
      <c r="AAG306" s="1668"/>
      <c r="AAH306" s="1668"/>
      <c r="AAI306" s="1668"/>
      <c r="AAJ306" s="1668"/>
      <c r="AAK306" s="1668"/>
      <c r="AAL306" s="1668"/>
      <c r="AAM306" s="1668"/>
      <c r="AAN306" s="1668"/>
      <c r="AAO306" s="1668"/>
      <c r="AAP306" s="1668"/>
      <c r="AAQ306" s="1668"/>
      <c r="AAR306" s="1668"/>
      <c r="AAS306" s="1668"/>
      <c r="AAT306" s="1668"/>
      <c r="AAU306" s="1668"/>
      <c r="AAV306" s="1668"/>
      <c r="AAW306" s="1668"/>
      <c r="AAX306" s="1668"/>
      <c r="AAY306" s="1668"/>
      <c r="AAZ306" s="1668"/>
      <c r="ABA306" s="1668"/>
      <c r="ABB306" s="1668"/>
      <c r="ABC306" s="1668"/>
      <c r="ABD306" s="1668"/>
      <c r="ABE306" s="1668"/>
      <c r="ABF306" s="1668"/>
      <c r="ABG306" s="1668"/>
      <c r="ABH306" s="1668"/>
      <c r="ABI306" s="1668"/>
      <c r="ABJ306" s="1668"/>
      <c r="ABK306" s="1668"/>
      <c r="ABL306" s="1668"/>
      <c r="ABM306" s="1668"/>
      <c r="ABN306" s="1668"/>
      <c r="ABO306" s="1668"/>
      <c r="ABP306" s="1668"/>
      <c r="ABQ306" s="1668"/>
      <c r="ABR306" s="1668"/>
      <c r="ABS306" s="1668"/>
      <c r="ABT306" s="1668"/>
      <c r="ABU306" s="1668"/>
      <c r="ABV306" s="1668"/>
      <c r="ABW306" s="1668"/>
      <c r="ABX306" s="1668"/>
      <c r="ABY306" s="1668"/>
      <c r="ABZ306" s="1668"/>
      <c r="ACA306" s="1668"/>
      <c r="ACB306" s="1668"/>
      <c r="ACC306" s="1668"/>
      <c r="ACD306" s="1668"/>
      <c r="ACE306" s="1668"/>
      <c r="ACF306" s="1668"/>
      <c r="ACG306" s="1668"/>
      <c r="ACH306" s="1668"/>
      <c r="ACI306" s="1668"/>
      <c r="ACJ306" s="1668"/>
      <c r="ACK306" s="1668"/>
      <c r="ACL306" s="1668"/>
      <c r="ACM306" s="1668"/>
      <c r="ACN306" s="1668"/>
      <c r="ACO306" s="1668"/>
      <c r="ACP306" s="1668"/>
      <c r="ACQ306" s="1668"/>
      <c r="ACR306" s="1668"/>
      <c r="ACS306" s="1668"/>
      <c r="ACT306" s="1668"/>
      <c r="ACU306" s="1668"/>
      <c r="ACV306" s="1668"/>
      <c r="ACW306" s="1668"/>
      <c r="ACX306" s="1668"/>
      <c r="ACY306" s="1668"/>
      <c r="ACZ306" s="1668"/>
      <c r="ADA306" s="1668"/>
      <c r="ADB306" s="1668"/>
      <c r="ADC306" s="1668"/>
      <c r="ADD306" s="1668"/>
      <c r="ADE306" s="1668"/>
      <c r="ADF306" s="1668"/>
      <c r="ADG306" s="1668"/>
      <c r="ADH306" s="1668"/>
      <c r="ADI306" s="1668"/>
      <c r="ADJ306" s="1668"/>
      <c r="ADK306" s="1668"/>
      <c r="ADL306" s="1668"/>
      <c r="ADM306" s="1668"/>
      <c r="ADN306" s="1668"/>
      <c r="ADO306" s="1668"/>
      <c r="ADP306" s="1668"/>
      <c r="ADQ306" s="1668"/>
      <c r="ADR306" s="1668"/>
      <c r="ADS306" s="1668"/>
      <c r="ADT306" s="1668"/>
      <c r="ADU306" s="1668"/>
      <c r="ADV306" s="1668"/>
      <c r="ADW306" s="1668"/>
      <c r="ADX306" s="1668"/>
      <c r="ADY306" s="1668"/>
      <c r="ADZ306" s="1668"/>
      <c r="AEA306" s="1668"/>
      <c r="AEB306" s="1668"/>
      <c r="AEC306" s="1668"/>
      <c r="AED306" s="1668"/>
      <c r="AEE306" s="1668"/>
      <c r="AEF306" s="1668"/>
      <c r="AEG306" s="1668"/>
      <c r="AEH306" s="1668"/>
      <c r="AEI306" s="1668"/>
      <c r="AEJ306" s="1668"/>
      <c r="AEK306" s="1668"/>
      <c r="AEL306" s="1668"/>
      <c r="AEM306" s="1668"/>
      <c r="AEN306" s="1668"/>
      <c r="AEO306" s="1668"/>
      <c r="AEP306" s="1668"/>
      <c r="AEQ306" s="1668"/>
      <c r="AER306" s="1668"/>
      <c r="AES306" s="1668"/>
      <c r="AET306" s="1668"/>
      <c r="AEU306" s="1668"/>
      <c r="AEV306" s="1668"/>
      <c r="AEW306" s="1668"/>
      <c r="AEX306" s="1668"/>
      <c r="AEY306" s="1668"/>
      <c r="AEZ306" s="1668"/>
      <c r="AFA306" s="1668"/>
      <c r="AFB306" s="1668"/>
      <c r="AFC306" s="1668"/>
      <c r="AFD306" s="1668"/>
      <c r="AFE306" s="1668"/>
      <c r="AFF306" s="1668"/>
      <c r="AFG306" s="1668"/>
      <c r="AFH306" s="1668"/>
      <c r="AFI306" s="1668"/>
      <c r="AFJ306" s="1668"/>
      <c r="AFK306" s="1668"/>
      <c r="AFL306" s="1668"/>
      <c r="AFM306" s="1668"/>
      <c r="AFN306" s="1668"/>
      <c r="AFO306" s="1668"/>
      <c r="AFP306" s="1668"/>
      <c r="AFQ306" s="1668"/>
      <c r="AFR306" s="1668"/>
      <c r="AFS306" s="1668"/>
      <c r="AFT306" s="1668"/>
      <c r="AFU306" s="1668"/>
      <c r="AFV306" s="1668"/>
      <c r="AFW306" s="1668"/>
      <c r="AFX306" s="1668"/>
      <c r="AFY306" s="1668"/>
      <c r="AFZ306" s="1668"/>
      <c r="AGA306" s="1668"/>
      <c r="AGB306" s="1668"/>
      <c r="AGC306" s="1668"/>
      <c r="AGD306" s="1668"/>
      <c r="AGE306" s="1668"/>
      <c r="AGF306" s="1668"/>
      <c r="AGG306" s="1668"/>
      <c r="AGH306" s="1668"/>
      <c r="AGI306" s="1668"/>
      <c r="AGJ306" s="1668"/>
      <c r="AGK306" s="1668"/>
      <c r="AGL306" s="1668"/>
      <c r="AGM306" s="1668"/>
      <c r="AGN306" s="1668"/>
      <c r="AGO306" s="1668"/>
      <c r="AGP306" s="1668"/>
      <c r="AGQ306" s="1668"/>
      <c r="AGR306" s="1668"/>
      <c r="AGS306" s="1668"/>
      <c r="AGT306" s="1668"/>
      <c r="AGU306" s="1668"/>
      <c r="AGV306" s="1668"/>
      <c r="AGW306" s="1668"/>
      <c r="AGX306" s="1668"/>
      <c r="AGY306" s="1668"/>
      <c r="AGZ306" s="1668"/>
      <c r="AHA306" s="1668"/>
      <c r="AHB306" s="1668"/>
      <c r="AHC306" s="1668"/>
      <c r="AHD306" s="1668"/>
      <c r="AHE306" s="1668"/>
      <c r="AHF306" s="1668"/>
      <c r="AHG306" s="1668"/>
      <c r="AHH306" s="1668"/>
      <c r="AHI306" s="1668"/>
      <c r="AHJ306" s="1668"/>
      <c r="AHK306" s="1668"/>
      <c r="AHL306" s="1668"/>
      <c r="AHM306" s="1668"/>
      <c r="AHN306" s="1668"/>
      <c r="AHO306" s="1668"/>
      <c r="AHP306" s="1668"/>
      <c r="AHQ306" s="1668"/>
      <c r="AHR306" s="1668"/>
      <c r="AHS306" s="1668"/>
      <c r="AHT306" s="1668"/>
      <c r="AHU306" s="1668"/>
      <c r="AHV306" s="1668"/>
      <c r="AHW306" s="1668"/>
      <c r="AHX306" s="1668"/>
      <c r="AHY306" s="1668"/>
      <c r="AHZ306" s="1668"/>
      <c r="AIA306" s="1668"/>
      <c r="AIB306" s="1668"/>
      <c r="AIC306" s="1668"/>
      <c r="AID306" s="1668"/>
      <c r="AIE306" s="1668"/>
      <c r="AIF306" s="1668"/>
      <c r="AIG306" s="1668"/>
      <c r="AIH306" s="1668"/>
      <c r="AII306" s="1668"/>
      <c r="AIJ306" s="1668"/>
      <c r="AIK306" s="1668"/>
      <c r="AIL306" s="1668"/>
      <c r="AIM306" s="1668"/>
      <c r="AIN306" s="1668"/>
      <c r="AIO306" s="1668"/>
      <c r="AIP306" s="1668"/>
      <c r="AIQ306" s="1668"/>
      <c r="AIR306" s="1668"/>
      <c r="AIS306" s="1668"/>
      <c r="AIT306" s="1668"/>
      <c r="AIU306" s="1668"/>
      <c r="AIV306" s="1668"/>
      <c r="AIW306" s="1668"/>
      <c r="AIX306" s="1668"/>
      <c r="AIY306" s="1668"/>
      <c r="AIZ306" s="1668"/>
      <c r="AJA306" s="1668"/>
      <c r="AJB306" s="1668"/>
      <c r="AJC306" s="1668"/>
      <c r="AJD306" s="1668"/>
      <c r="AJE306" s="1668"/>
      <c r="AJF306" s="1668"/>
      <c r="AJG306" s="1668"/>
      <c r="AJH306" s="1668"/>
      <c r="AJI306" s="1668"/>
      <c r="AJJ306" s="1668"/>
      <c r="AJK306" s="1668"/>
      <c r="AJL306" s="1668"/>
      <c r="AJM306" s="1668"/>
      <c r="AJN306" s="1668"/>
      <c r="AJO306" s="1668"/>
      <c r="AJP306" s="1668"/>
      <c r="AJQ306" s="1668"/>
      <c r="AJR306" s="1668"/>
      <c r="AJS306" s="1668"/>
      <c r="AJT306" s="1668"/>
      <c r="AJU306" s="1668"/>
      <c r="AJV306" s="1668"/>
      <c r="AJW306" s="1668"/>
      <c r="AJX306" s="1668"/>
      <c r="AJY306" s="1668"/>
      <c r="AJZ306" s="1668"/>
      <c r="AKA306" s="1668"/>
      <c r="AKB306" s="1668"/>
      <c r="AKC306" s="1668"/>
      <c r="AKD306" s="1668"/>
      <c r="AKE306" s="1668"/>
      <c r="AKF306" s="1668"/>
      <c r="AKG306" s="1668"/>
      <c r="AKH306" s="1668"/>
      <c r="AKI306" s="1668"/>
      <c r="AKJ306" s="1668"/>
      <c r="AKK306" s="1668"/>
      <c r="AKL306" s="1668"/>
      <c r="AKM306" s="1668"/>
      <c r="AKN306" s="1668"/>
      <c r="AKO306" s="1668"/>
      <c r="AKP306" s="1668"/>
      <c r="AKQ306" s="1668"/>
      <c r="AKR306" s="1668"/>
      <c r="AKS306" s="1668"/>
      <c r="AKT306" s="1668"/>
      <c r="AKU306" s="1668"/>
      <c r="AKV306" s="1668"/>
      <c r="AKW306" s="1668"/>
      <c r="AKX306" s="1668"/>
      <c r="AKY306" s="1668"/>
      <c r="AKZ306" s="1668"/>
      <c r="ALA306" s="1668"/>
      <c r="ALB306" s="1668"/>
      <c r="ALC306" s="1668"/>
      <c r="ALD306" s="1668"/>
      <c r="ALE306" s="1668"/>
      <c r="ALF306" s="1668"/>
      <c r="ALG306" s="1668"/>
      <c r="ALH306" s="1668"/>
      <c r="ALI306" s="1668"/>
      <c r="ALJ306" s="1668"/>
      <c r="ALK306" s="1668"/>
      <c r="ALL306" s="1668"/>
      <c r="ALM306" s="1668"/>
      <c r="ALN306" s="1668"/>
      <c r="ALO306" s="1668"/>
      <c r="ALP306" s="1668"/>
      <c r="ALQ306" s="1668"/>
      <c r="ALR306" s="1668"/>
      <c r="ALS306" s="1668"/>
      <c r="ALT306" s="1668"/>
      <c r="ALU306" s="1668"/>
      <c r="ALV306" s="1668"/>
      <c r="ALW306" s="1668"/>
      <c r="ALX306" s="1668"/>
      <c r="ALY306" s="1668"/>
      <c r="ALZ306" s="1668"/>
      <c r="AMA306" s="1668"/>
      <c r="AMB306" s="1668"/>
      <c r="AMC306" s="1668"/>
      <c r="AMD306" s="1668"/>
      <c r="AME306" s="1668"/>
      <c r="AMF306" s="1668"/>
      <c r="AMG306" s="1668"/>
      <c r="AMH306" s="1668"/>
      <c r="AMI306" s="1668"/>
      <c r="AMJ306" s="1668"/>
      <c r="AMK306" s="1668"/>
      <c r="AML306" s="1668"/>
      <c r="AMM306" s="1668"/>
      <c r="AMN306" s="1668"/>
      <c r="AMO306" s="1668"/>
      <c r="AMP306" s="1668"/>
      <c r="AMQ306" s="1668"/>
      <c r="AMR306" s="1668"/>
      <c r="AMS306" s="1668"/>
      <c r="AMT306" s="1668"/>
      <c r="AMU306" s="1668"/>
      <c r="AMV306" s="1668"/>
      <c r="AMW306" s="1668"/>
      <c r="AMX306" s="1668"/>
      <c r="AMY306" s="1668"/>
      <c r="AMZ306" s="1668"/>
      <c r="ANA306" s="1668"/>
      <c r="ANB306" s="1668"/>
      <c r="ANC306" s="1668"/>
      <c r="AND306" s="1668"/>
      <c r="ANE306" s="1668"/>
      <c r="ANF306" s="1668"/>
      <c r="ANG306" s="1668"/>
      <c r="ANH306" s="1668"/>
      <c r="ANI306" s="1668"/>
      <c r="ANJ306" s="1668"/>
      <c r="ANK306" s="1668"/>
      <c r="ANL306" s="1668"/>
      <c r="ANM306" s="1668"/>
      <c r="ANN306" s="1668"/>
      <c r="ANO306" s="1668"/>
      <c r="ANP306" s="1668"/>
      <c r="ANQ306" s="1668"/>
      <c r="ANR306" s="1668"/>
      <c r="ANS306" s="1668"/>
      <c r="ANT306" s="1668"/>
      <c r="ANU306" s="1668"/>
      <c r="ANV306" s="1668"/>
      <c r="ANW306" s="1668"/>
      <c r="ANX306" s="1668"/>
      <c r="ANY306" s="1668"/>
      <c r="ANZ306" s="1668"/>
      <c r="AOA306" s="1668"/>
      <c r="AOB306" s="1668"/>
      <c r="AOC306" s="1668"/>
      <c r="AOD306" s="1668"/>
      <c r="AOE306" s="1668"/>
      <c r="AOF306" s="1668"/>
      <c r="AOG306" s="1668"/>
      <c r="AOH306" s="1668"/>
      <c r="AOI306" s="1668"/>
      <c r="AOJ306" s="1668"/>
      <c r="AOK306" s="1668"/>
      <c r="AOL306" s="1668"/>
      <c r="AOM306" s="1668"/>
      <c r="AON306" s="1668"/>
      <c r="AOO306" s="1668"/>
      <c r="AOP306" s="1668"/>
      <c r="AOQ306" s="1668"/>
      <c r="AOR306" s="1668"/>
      <c r="AOS306" s="1668"/>
      <c r="AOT306" s="1668"/>
      <c r="AOU306" s="1668"/>
      <c r="AOV306" s="1668"/>
      <c r="AOW306" s="1668"/>
      <c r="AOX306" s="1668"/>
      <c r="AOY306" s="1668"/>
      <c r="AOZ306" s="1668"/>
      <c r="APA306" s="1668"/>
      <c r="APB306" s="1668"/>
      <c r="APC306" s="1668"/>
      <c r="APD306" s="1668"/>
      <c r="APE306" s="1668"/>
      <c r="APF306" s="1668"/>
      <c r="APG306" s="1668"/>
      <c r="APH306" s="1668"/>
      <c r="API306" s="1668"/>
      <c r="APJ306" s="1668"/>
      <c r="APK306" s="1668"/>
      <c r="APL306" s="1668"/>
      <c r="APM306" s="1668"/>
      <c r="APN306" s="1668"/>
      <c r="APO306" s="1668"/>
      <c r="APP306" s="1668"/>
      <c r="APQ306" s="1668"/>
      <c r="APR306" s="1668"/>
      <c r="APS306" s="1668"/>
      <c r="APT306" s="1668"/>
      <c r="APU306" s="1668"/>
      <c r="APV306" s="1668"/>
      <c r="APW306" s="1668"/>
      <c r="APX306" s="1668"/>
      <c r="APY306" s="1668"/>
      <c r="APZ306" s="1668"/>
      <c r="AQA306" s="1668"/>
      <c r="AQB306" s="1668"/>
      <c r="AQC306" s="1668"/>
      <c r="AQD306" s="1668"/>
      <c r="AQE306" s="1668"/>
      <c r="AQF306" s="1668"/>
      <c r="AQG306" s="1668"/>
      <c r="AQH306" s="1668"/>
      <c r="AQI306" s="1668"/>
      <c r="AQJ306" s="1668"/>
      <c r="AQK306" s="1668"/>
      <c r="AQL306" s="1668"/>
      <c r="AQM306" s="1668"/>
      <c r="AQN306" s="1668"/>
      <c r="AQO306" s="1668"/>
      <c r="AQP306" s="1668"/>
      <c r="AQQ306" s="1668"/>
      <c r="AQR306" s="1668"/>
      <c r="AQS306" s="1668"/>
      <c r="AQT306" s="1668"/>
      <c r="AQU306" s="1668"/>
      <c r="AQV306" s="1668"/>
      <c r="AQW306" s="1668"/>
      <c r="AQX306" s="1668"/>
      <c r="AQY306" s="1668"/>
      <c r="AQZ306" s="1668"/>
      <c r="ARA306" s="1668"/>
      <c r="ARB306" s="1668"/>
      <c r="ARC306" s="1668"/>
      <c r="ARD306" s="1668"/>
      <c r="ARE306" s="1668"/>
      <c r="ARF306" s="1668"/>
      <c r="ARG306" s="1668"/>
      <c r="ARH306" s="1668"/>
      <c r="ARI306" s="1668"/>
      <c r="ARJ306" s="1668"/>
      <c r="ARK306" s="1668"/>
      <c r="ARL306" s="1668"/>
      <c r="ARM306" s="1668"/>
      <c r="ARN306" s="1668"/>
      <c r="ARO306" s="1668"/>
      <c r="ARP306" s="1668"/>
      <c r="ARQ306" s="1668"/>
      <c r="ARR306" s="1668"/>
      <c r="ARS306" s="1668"/>
      <c r="ART306" s="1668"/>
      <c r="ARU306" s="1668"/>
      <c r="ARV306" s="1668"/>
      <c r="ARW306" s="1668"/>
      <c r="ARX306" s="1668"/>
      <c r="ARY306" s="1668"/>
      <c r="ARZ306" s="1668"/>
      <c r="ASA306" s="1668"/>
      <c r="ASB306" s="1668"/>
      <c r="ASC306" s="1668"/>
      <c r="ASD306" s="1668"/>
      <c r="ASE306" s="1668"/>
      <c r="ASF306" s="1668"/>
      <c r="ASG306" s="1668"/>
      <c r="ASH306" s="1668"/>
      <c r="ASI306" s="1668"/>
      <c r="ASJ306" s="1668"/>
      <c r="ASK306" s="1668"/>
      <c r="ASL306" s="1668"/>
      <c r="ASM306" s="1668"/>
      <c r="ASN306" s="1668"/>
      <c r="ASO306" s="1668"/>
      <c r="ASP306" s="1668"/>
      <c r="ASQ306" s="1668"/>
      <c r="ASR306" s="1668"/>
      <c r="ASS306" s="1668"/>
      <c r="AST306" s="1668"/>
      <c r="ASU306" s="1668"/>
      <c r="ASV306" s="1668"/>
      <c r="ASW306" s="1668"/>
      <c r="ASX306" s="1668"/>
      <c r="ASY306" s="1668"/>
      <c r="ASZ306" s="1668"/>
      <c r="ATA306" s="1668"/>
      <c r="ATB306" s="1668"/>
      <c r="ATC306" s="1668"/>
      <c r="ATD306" s="1668"/>
      <c r="ATE306" s="1668"/>
      <c r="ATF306" s="1668"/>
      <c r="ATG306" s="1668"/>
      <c r="ATH306" s="1668"/>
      <c r="ATI306" s="1668"/>
      <c r="ATJ306" s="1668"/>
      <c r="ATK306" s="1668"/>
      <c r="ATL306" s="1668"/>
      <c r="ATM306" s="1668"/>
      <c r="ATN306" s="1668"/>
      <c r="ATO306" s="1668"/>
      <c r="ATP306" s="1668"/>
      <c r="ATQ306" s="1668"/>
      <c r="ATR306" s="1668"/>
      <c r="ATS306" s="1668"/>
      <c r="ATT306" s="1668"/>
      <c r="ATU306" s="1668"/>
      <c r="ATV306" s="1668"/>
      <c r="ATW306" s="1668"/>
      <c r="ATX306" s="1668"/>
      <c r="ATY306" s="1668"/>
      <c r="ATZ306" s="1668"/>
      <c r="AUA306" s="1668"/>
      <c r="AUB306" s="1668"/>
      <c r="AUC306" s="1668"/>
      <c r="AUD306" s="1668"/>
      <c r="AUE306" s="1668"/>
      <c r="AUF306" s="1668"/>
      <c r="AUG306" s="1668"/>
      <c r="AUH306" s="1668"/>
      <c r="AUI306" s="1668"/>
      <c r="AUJ306" s="1668"/>
      <c r="AUK306" s="1668"/>
      <c r="AUL306" s="1668"/>
      <c r="AUM306" s="1668"/>
      <c r="AUN306" s="1668"/>
      <c r="AUO306" s="1668"/>
      <c r="AUP306" s="1668"/>
      <c r="AUQ306" s="1668"/>
      <c r="AUR306" s="1668"/>
      <c r="AUS306" s="1668"/>
      <c r="AUT306" s="1668"/>
      <c r="AUU306" s="1668"/>
      <c r="AUV306" s="1668"/>
      <c r="AUW306" s="1668"/>
      <c r="AUX306" s="1668"/>
      <c r="AUY306" s="1668"/>
      <c r="AUZ306" s="1668"/>
      <c r="AVA306" s="1668"/>
      <c r="AVB306" s="1668"/>
      <c r="AVC306" s="1668"/>
      <c r="AVD306" s="1668"/>
      <c r="AVE306" s="1668"/>
      <c r="AVF306" s="1668"/>
      <c r="AVG306" s="1668"/>
      <c r="AVH306" s="1668"/>
      <c r="AVI306" s="1668"/>
      <c r="AVJ306" s="1668"/>
      <c r="AVK306" s="1668"/>
      <c r="AVL306" s="1668"/>
      <c r="AVM306" s="1668"/>
      <c r="AVN306" s="1668"/>
      <c r="AVO306" s="1668"/>
      <c r="AVP306" s="1668"/>
      <c r="AVQ306" s="1668"/>
      <c r="AVR306" s="1668"/>
      <c r="AVS306" s="1668"/>
      <c r="AVT306" s="1668"/>
      <c r="AVU306" s="1668"/>
      <c r="AVV306" s="1668"/>
      <c r="AVW306" s="1668"/>
      <c r="AVX306" s="1668"/>
      <c r="AVY306" s="1668"/>
      <c r="AVZ306" s="1668"/>
      <c r="AWA306" s="1668"/>
      <c r="AWB306" s="1668"/>
      <c r="AWC306" s="1668"/>
      <c r="AWD306" s="1668"/>
      <c r="AWE306" s="1668"/>
      <c r="AWF306" s="1668"/>
      <c r="AWG306" s="1668"/>
      <c r="AWH306" s="1668"/>
      <c r="AWI306" s="1668"/>
      <c r="AWJ306" s="1668"/>
      <c r="AWK306" s="1668"/>
      <c r="AWL306" s="1668"/>
      <c r="AWM306" s="1668"/>
      <c r="AWN306" s="1668"/>
      <c r="AWO306" s="1668"/>
      <c r="AWP306" s="1668"/>
      <c r="AWQ306" s="1668"/>
      <c r="AWR306" s="1668"/>
      <c r="AWS306" s="1668"/>
      <c r="AWT306" s="1668"/>
      <c r="AWU306" s="1668"/>
      <c r="AWV306" s="1668"/>
      <c r="AWW306" s="1668"/>
      <c r="AWX306" s="1668"/>
      <c r="AWY306" s="1668"/>
      <c r="AWZ306" s="1668"/>
      <c r="AXA306" s="1668"/>
      <c r="AXB306" s="1668"/>
      <c r="AXC306" s="1668"/>
      <c r="AXD306" s="1668"/>
      <c r="AXE306" s="1668"/>
      <c r="AXF306" s="1668"/>
      <c r="AXG306" s="1668"/>
      <c r="AXH306" s="1668"/>
      <c r="AXI306" s="1668"/>
      <c r="AXJ306" s="1668"/>
      <c r="AXK306" s="1668"/>
      <c r="AXL306" s="1668"/>
      <c r="AXM306" s="1668"/>
      <c r="AXN306" s="1668"/>
      <c r="AXO306" s="1668"/>
      <c r="AXP306" s="1668"/>
      <c r="AXQ306" s="1668"/>
      <c r="AXR306" s="1668"/>
      <c r="AXS306" s="1668"/>
      <c r="AXT306" s="1668"/>
      <c r="AXU306" s="1668"/>
      <c r="AXV306" s="1668"/>
      <c r="AXW306" s="1668"/>
      <c r="AXX306" s="1668"/>
      <c r="AXY306" s="1668"/>
      <c r="AXZ306" s="1668"/>
      <c r="AYA306" s="1668"/>
      <c r="AYB306" s="1668"/>
      <c r="AYC306" s="1668"/>
      <c r="AYD306" s="1668"/>
      <c r="AYE306" s="1668"/>
      <c r="AYF306" s="1668"/>
      <c r="AYG306" s="1668"/>
      <c r="AYH306" s="1668"/>
      <c r="AYI306" s="1668"/>
      <c r="AYJ306" s="1668"/>
      <c r="AYK306" s="1668"/>
      <c r="AYL306" s="1668"/>
      <c r="AYM306" s="1668"/>
      <c r="AYN306" s="1668"/>
      <c r="AYO306" s="1668"/>
      <c r="AYP306" s="1668"/>
      <c r="AYQ306" s="1668"/>
      <c r="AYR306" s="1668"/>
      <c r="AYS306" s="1668"/>
      <c r="AYT306" s="1668"/>
      <c r="AYU306" s="1668"/>
      <c r="AYV306" s="1668"/>
      <c r="AYW306" s="1668"/>
      <c r="AYX306" s="1668"/>
      <c r="AYY306" s="1668"/>
      <c r="AYZ306" s="1668"/>
      <c r="AZA306" s="1668"/>
      <c r="AZB306" s="1668"/>
      <c r="AZC306" s="1668"/>
      <c r="AZD306" s="1668"/>
      <c r="AZE306" s="1668"/>
      <c r="AZF306" s="1668"/>
      <c r="AZG306" s="1668"/>
      <c r="AZH306" s="1668"/>
      <c r="AZI306" s="1668"/>
      <c r="AZJ306" s="1668"/>
      <c r="AZK306" s="1668"/>
      <c r="AZL306" s="1668"/>
      <c r="AZM306" s="1668"/>
      <c r="AZN306" s="1668"/>
      <c r="AZO306" s="1668"/>
      <c r="AZP306" s="1668"/>
      <c r="AZQ306" s="1668"/>
      <c r="AZR306" s="1668"/>
      <c r="AZS306" s="1668"/>
      <c r="AZT306" s="1668"/>
      <c r="AZU306" s="1668"/>
      <c r="AZV306" s="1668"/>
      <c r="AZW306" s="1668"/>
      <c r="AZX306" s="1668"/>
      <c r="AZY306" s="1668"/>
      <c r="AZZ306" s="1668"/>
      <c r="BAA306" s="1668"/>
      <c r="BAB306" s="1668"/>
      <c r="BAC306" s="1668"/>
      <c r="BAD306" s="1668"/>
      <c r="BAE306" s="1668"/>
      <c r="BAF306" s="1668"/>
      <c r="BAG306" s="1668"/>
      <c r="BAH306" s="1668"/>
      <c r="BAI306" s="1668"/>
      <c r="BAJ306" s="1668"/>
      <c r="BAK306" s="1668"/>
      <c r="BAL306" s="1668"/>
      <c r="BAM306" s="1668"/>
      <c r="BAN306" s="1668"/>
      <c r="BAO306" s="1668"/>
      <c r="BAP306" s="1668"/>
      <c r="BAQ306" s="1668"/>
      <c r="BAR306" s="1668"/>
      <c r="BAS306" s="1668"/>
      <c r="BAT306" s="1668"/>
      <c r="BAU306" s="1668"/>
      <c r="BAV306" s="1668"/>
      <c r="BAW306" s="1668"/>
      <c r="BAX306" s="1668"/>
      <c r="BAY306" s="1668"/>
      <c r="BAZ306" s="1668"/>
      <c r="BBA306" s="1668"/>
      <c r="BBB306" s="1668"/>
      <c r="BBC306" s="1668"/>
      <c r="BBD306" s="1668"/>
      <c r="BBE306" s="1668"/>
      <c r="BBF306" s="1668"/>
      <c r="BBG306" s="1668"/>
      <c r="BBH306" s="1668"/>
      <c r="BBI306" s="1668"/>
      <c r="BBJ306" s="1668"/>
      <c r="BBK306" s="1668"/>
      <c r="BBL306" s="1668"/>
      <c r="BBM306" s="1668"/>
      <c r="BBN306" s="1668"/>
      <c r="BBO306" s="1668"/>
      <c r="BBP306" s="1668"/>
      <c r="BBQ306" s="1668"/>
      <c r="BBR306" s="1668"/>
      <c r="BBS306" s="1668"/>
      <c r="BBT306" s="1668"/>
      <c r="BBU306" s="1668"/>
      <c r="BBV306" s="1668"/>
      <c r="BBW306" s="1668"/>
      <c r="BBX306" s="1668"/>
      <c r="BBY306" s="1668"/>
      <c r="BBZ306" s="1668"/>
      <c r="BCA306" s="1668"/>
      <c r="BCB306" s="1668"/>
      <c r="BCC306" s="1668"/>
      <c r="BCD306" s="1668"/>
      <c r="BCE306" s="1668"/>
      <c r="BCF306" s="1668"/>
      <c r="BCG306" s="1668"/>
      <c r="BCH306" s="1668"/>
      <c r="BCI306" s="1668"/>
      <c r="BCJ306" s="1668"/>
      <c r="BCK306" s="1668"/>
      <c r="BCL306" s="1668"/>
      <c r="BCM306" s="1668"/>
      <c r="BCN306" s="1668"/>
      <c r="BCO306" s="1668"/>
      <c r="BCP306" s="1668"/>
      <c r="BCQ306" s="1668"/>
      <c r="BCR306" s="1668"/>
      <c r="BCS306" s="1668"/>
      <c r="BCT306" s="1668"/>
      <c r="BCU306" s="1668"/>
      <c r="BCV306" s="1668"/>
      <c r="BCW306" s="1668"/>
      <c r="BCX306" s="1668"/>
      <c r="BCY306" s="1668"/>
      <c r="BCZ306" s="1668"/>
      <c r="BDA306" s="1668"/>
      <c r="BDB306" s="1668"/>
      <c r="BDC306" s="1668"/>
      <c r="BDD306" s="1668"/>
      <c r="BDE306" s="1668"/>
      <c r="BDF306" s="1668"/>
      <c r="BDG306" s="1668"/>
      <c r="BDH306" s="1668"/>
      <c r="BDI306" s="1668"/>
      <c r="BDJ306" s="1668"/>
      <c r="BDK306" s="1668"/>
      <c r="BDL306" s="1668"/>
      <c r="BDM306" s="1668"/>
      <c r="BDN306" s="1668"/>
      <c r="BDO306" s="1668"/>
      <c r="BDP306" s="1668"/>
      <c r="BDQ306" s="1668"/>
      <c r="BDR306" s="1668"/>
      <c r="BDS306" s="1668"/>
      <c r="BDT306" s="1668"/>
      <c r="BDU306" s="1668"/>
      <c r="BDV306" s="1668"/>
      <c r="BDW306" s="1668"/>
      <c r="BDX306" s="1668"/>
      <c r="BDY306" s="1668"/>
      <c r="BDZ306" s="1668"/>
      <c r="BEA306" s="1668"/>
      <c r="BEB306" s="1668"/>
      <c r="BEC306" s="1668"/>
      <c r="BED306" s="1668"/>
      <c r="BEE306" s="1668"/>
      <c r="BEF306" s="1668"/>
      <c r="BEG306" s="1668"/>
      <c r="BEH306" s="1668"/>
      <c r="BEI306" s="1668"/>
      <c r="BEJ306" s="1668"/>
      <c r="BEK306" s="1668"/>
      <c r="BEL306" s="1668"/>
      <c r="BEM306" s="1668"/>
      <c r="BEN306" s="1668"/>
      <c r="BEO306" s="1668"/>
      <c r="BEP306" s="1668"/>
      <c r="BEQ306" s="1668"/>
      <c r="BER306" s="1668"/>
      <c r="BES306" s="1668"/>
      <c r="BET306" s="1668"/>
      <c r="BEU306" s="1668"/>
      <c r="BEV306" s="1668"/>
      <c r="BEW306" s="1668"/>
      <c r="BEX306" s="1668"/>
      <c r="BEY306" s="1668"/>
      <c r="BEZ306" s="1668"/>
      <c r="BFA306" s="1668"/>
      <c r="BFB306" s="1668"/>
      <c r="BFC306" s="1668"/>
      <c r="BFD306" s="1668"/>
      <c r="BFE306" s="1668"/>
      <c r="BFF306" s="1668"/>
      <c r="BFG306" s="1668"/>
      <c r="BFH306" s="1668"/>
      <c r="BFI306" s="1668"/>
      <c r="BFJ306" s="1668"/>
      <c r="BFK306" s="1668"/>
      <c r="BFL306" s="1668"/>
      <c r="BFM306" s="1668"/>
      <c r="BFN306" s="1668"/>
      <c r="BFO306" s="1668"/>
      <c r="BFP306" s="1668"/>
      <c r="BFQ306" s="1668"/>
      <c r="BFR306" s="1668"/>
      <c r="BFS306" s="1668"/>
      <c r="BFT306" s="1668"/>
      <c r="BFU306" s="1668"/>
      <c r="BFV306" s="1668"/>
      <c r="BFW306" s="1668"/>
      <c r="BFX306" s="1668"/>
      <c r="BFY306" s="1668"/>
      <c r="BFZ306" s="1668"/>
      <c r="BGA306" s="1668"/>
      <c r="BGB306" s="1668"/>
      <c r="BGC306" s="1668"/>
      <c r="BGD306" s="1668"/>
      <c r="BGE306" s="1668"/>
      <c r="BGF306" s="1668"/>
      <c r="BGG306" s="1668"/>
      <c r="BGH306" s="1668"/>
      <c r="BGI306" s="1668"/>
      <c r="BGJ306" s="1668"/>
      <c r="BGK306" s="1668"/>
      <c r="BGL306" s="1668"/>
      <c r="BGM306" s="1668"/>
      <c r="BGN306" s="1668"/>
      <c r="BGO306" s="1668"/>
      <c r="BGP306" s="1668"/>
      <c r="BGQ306" s="1668"/>
      <c r="BGR306" s="1668"/>
      <c r="BGS306" s="1668"/>
      <c r="BGT306" s="1668"/>
      <c r="BGU306" s="1668"/>
      <c r="BGV306" s="1668"/>
      <c r="BGW306" s="1668"/>
      <c r="BGX306" s="1668"/>
      <c r="BGY306" s="1668"/>
      <c r="BGZ306" s="1668"/>
      <c r="BHA306" s="1668"/>
      <c r="BHB306" s="1668"/>
      <c r="BHC306" s="1668"/>
      <c r="BHD306" s="1668"/>
      <c r="BHE306" s="1668"/>
      <c r="BHF306" s="1668"/>
      <c r="BHG306" s="1668"/>
      <c r="BHH306" s="1668"/>
      <c r="BHI306" s="1668"/>
      <c r="BHJ306" s="1668"/>
      <c r="BHK306" s="1668"/>
      <c r="BHL306" s="1668"/>
      <c r="BHM306" s="1668"/>
      <c r="BHN306" s="1668"/>
      <c r="BHO306" s="1668"/>
      <c r="BHP306" s="1668"/>
      <c r="BHQ306" s="1668"/>
      <c r="BHR306" s="1668"/>
      <c r="BHS306" s="1668"/>
      <c r="BHT306" s="1668"/>
      <c r="BHU306" s="1668"/>
      <c r="BHV306" s="1668"/>
      <c r="BHW306" s="1668"/>
      <c r="BHX306" s="1668"/>
      <c r="BHY306" s="1668"/>
      <c r="BHZ306" s="1668"/>
      <c r="BIA306" s="1668"/>
      <c r="BIB306" s="1668"/>
      <c r="BIC306" s="1668"/>
      <c r="BID306" s="1668"/>
      <c r="BIE306" s="1668"/>
      <c r="BIF306" s="1668"/>
      <c r="BIG306" s="1668"/>
      <c r="BIH306" s="1668"/>
      <c r="BII306" s="1668"/>
      <c r="BIJ306" s="1668"/>
      <c r="BIK306" s="1668"/>
      <c r="BIL306" s="1668"/>
      <c r="BIM306" s="1668"/>
      <c r="BIN306" s="1668"/>
      <c r="BIO306" s="1668"/>
      <c r="BIP306" s="1668"/>
      <c r="BIQ306" s="1668"/>
      <c r="BIR306" s="1668"/>
      <c r="BIS306" s="1668"/>
      <c r="BIT306" s="1668"/>
      <c r="BIU306" s="1668"/>
      <c r="BIV306" s="1668"/>
      <c r="BIW306" s="1668"/>
      <c r="BIX306" s="1668"/>
      <c r="BIY306" s="1668"/>
      <c r="BIZ306" s="1668"/>
      <c r="BJA306" s="1668"/>
      <c r="BJB306" s="1668"/>
      <c r="BJC306" s="1668"/>
      <c r="BJD306" s="1668"/>
      <c r="BJE306" s="1668"/>
      <c r="BJF306" s="1668"/>
      <c r="BJG306" s="1668"/>
      <c r="BJH306" s="1668"/>
      <c r="BJI306" s="1668"/>
      <c r="BJJ306" s="1668"/>
      <c r="BJK306" s="1668"/>
      <c r="BJL306" s="1668"/>
      <c r="BJM306" s="1668"/>
      <c r="BJN306" s="1668"/>
      <c r="BJO306" s="1668"/>
      <c r="BJP306" s="1668"/>
      <c r="BJQ306" s="1668"/>
      <c r="BJR306" s="1668"/>
      <c r="BJS306" s="1668"/>
      <c r="BJT306" s="1668"/>
      <c r="BJU306" s="1668"/>
      <c r="BJV306" s="1668"/>
      <c r="BJW306" s="1668"/>
      <c r="BJX306" s="1668"/>
      <c r="BJY306" s="1668"/>
      <c r="BJZ306" s="1668"/>
      <c r="BKA306" s="1668"/>
      <c r="BKB306" s="1668"/>
      <c r="BKC306" s="1668"/>
      <c r="BKD306" s="1668"/>
      <c r="BKE306" s="1668"/>
      <c r="BKF306" s="1668"/>
      <c r="BKG306" s="1668"/>
      <c r="BKH306" s="1668"/>
      <c r="BKI306" s="1668"/>
      <c r="BKJ306" s="1668"/>
      <c r="BKK306" s="1668"/>
      <c r="BKL306" s="1668"/>
      <c r="BKM306" s="1668"/>
      <c r="BKN306" s="1668"/>
      <c r="BKO306" s="1668"/>
      <c r="BKP306" s="1668"/>
      <c r="BKQ306" s="1668"/>
      <c r="BKR306" s="1668"/>
      <c r="BKS306" s="1668"/>
      <c r="BKT306" s="1668"/>
      <c r="BKU306" s="1668"/>
      <c r="BKV306" s="1668"/>
      <c r="BKW306" s="1668"/>
      <c r="BKX306" s="1668"/>
      <c r="BKY306" s="1668"/>
      <c r="BKZ306" s="1668"/>
      <c r="BLA306" s="1668"/>
      <c r="BLB306" s="1668"/>
      <c r="BLC306" s="1668"/>
      <c r="BLD306" s="1668"/>
      <c r="BLE306" s="1668"/>
      <c r="BLF306" s="1668"/>
      <c r="BLG306" s="1668"/>
      <c r="BLH306" s="1668"/>
      <c r="BLI306" s="1668"/>
      <c r="BLJ306" s="1668"/>
      <c r="BLK306" s="1668"/>
      <c r="BLL306" s="1668"/>
      <c r="BLM306" s="1668"/>
      <c r="BLN306" s="1668"/>
      <c r="BLO306" s="1668"/>
      <c r="BLP306" s="1668"/>
      <c r="BLQ306" s="1668"/>
      <c r="BLR306" s="1668"/>
      <c r="BLS306" s="1668"/>
      <c r="BLT306" s="1668"/>
      <c r="BLU306" s="1668"/>
      <c r="BLV306" s="1668"/>
      <c r="BLW306" s="1668"/>
      <c r="BLX306" s="1668"/>
      <c r="BLY306" s="1668"/>
      <c r="BLZ306" s="1668"/>
      <c r="BMA306" s="1668"/>
      <c r="BMB306" s="1668"/>
      <c r="BMC306" s="1668"/>
      <c r="BMD306" s="1668"/>
      <c r="BME306" s="1668"/>
      <c r="BMF306" s="1668"/>
      <c r="BMG306" s="1668"/>
      <c r="BMH306" s="1668"/>
      <c r="BMI306" s="1668"/>
      <c r="BMJ306" s="1668"/>
      <c r="BMK306" s="1668"/>
      <c r="BML306" s="1668"/>
      <c r="BMM306" s="1668"/>
      <c r="BMN306" s="1668"/>
      <c r="BMO306" s="1668"/>
      <c r="BMP306" s="1668"/>
      <c r="BMQ306" s="1668"/>
      <c r="BMR306" s="1668"/>
      <c r="BMS306" s="1668"/>
      <c r="BMT306" s="1668"/>
      <c r="BMU306" s="1668"/>
      <c r="BMV306" s="1668"/>
      <c r="BMW306" s="1668"/>
      <c r="BMX306" s="1668"/>
      <c r="BMY306" s="1668"/>
      <c r="BMZ306" s="1668"/>
      <c r="BNA306" s="1668"/>
      <c r="BNB306" s="1668"/>
      <c r="BNC306" s="1668"/>
      <c r="BND306" s="1668"/>
      <c r="BNE306" s="1668"/>
      <c r="BNF306" s="1668"/>
      <c r="BNG306" s="1668"/>
      <c r="BNH306" s="1668"/>
      <c r="BNI306" s="1668"/>
      <c r="BNJ306" s="1668"/>
      <c r="BNK306" s="1668"/>
      <c r="BNL306" s="1668"/>
      <c r="BNM306" s="1668"/>
      <c r="BNN306" s="1668"/>
      <c r="BNO306" s="1668"/>
      <c r="BNP306" s="1668"/>
      <c r="BNQ306" s="1668"/>
      <c r="BNR306" s="1668"/>
      <c r="BNS306" s="1668"/>
      <c r="BNT306" s="1668"/>
      <c r="BNU306" s="1668"/>
      <c r="BNV306" s="1668"/>
      <c r="BNW306" s="1668"/>
      <c r="BNX306" s="1668"/>
      <c r="BNY306" s="1668"/>
      <c r="BNZ306" s="1668"/>
      <c r="BOA306" s="1668"/>
      <c r="BOB306" s="1668"/>
      <c r="BOC306" s="1668"/>
      <c r="BOD306" s="1668"/>
      <c r="BOE306" s="1668"/>
      <c r="BOF306" s="1668"/>
      <c r="BOG306" s="1668"/>
      <c r="BOH306" s="1668"/>
      <c r="BOI306" s="1668"/>
      <c r="BOJ306" s="1668"/>
      <c r="BOK306" s="1668"/>
      <c r="BOL306" s="1668"/>
      <c r="BOM306" s="1668"/>
      <c r="BON306" s="1668"/>
      <c r="BOO306" s="1668"/>
      <c r="BOP306" s="1668"/>
      <c r="BOQ306" s="1668"/>
      <c r="BOR306" s="1668"/>
      <c r="BOS306" s="1668"/>
      <c r="BOT306" s="1668"/>
      <c r="BOU306" s="1668"/>
      <c r="BOV306" s="1668"/>
      <c r="BOW306" s="1668"/>
      <c r="BOX306" s="1668"/>
      <c r="BOY306" s="1668"/>
      <c r="BOZ306" s="1668"/>
      <c r="BPA306" s="1668"/>
      <c r="BPB306" s="1668"/>
      <c r="BPC306" s="1668"/>
      <c r="BPD306" s="1668"/>
      <c r="BPE306" s="1668"/>
      <c r="BPF306" s="1668"/>
      <c r="BPG306" s="1668"/>
      <c r="BPH306" s="1668"/>
      <c r="BPI306" s="1668"/>
      <c r="BPJ306" s="1668"/>
      <c r="BPK306" s="1668"/>
      <c r="BPL306" s="1668"/>
      <c r="BPM306" s="1668"/>
      <c r="BPN306" s="1668"/>
      <c r="BPO306" s="1668"/>
      <c r="BPP306" s="1668"/>
      <c r="BPQ306" s="1668"/>
      <c r="BPR306" s="1668"/>
      <c r="BPS306" s="1668"/>
      <c r="BPT306" s="1668"/>
      <c r="BPU306" s="1668"/>
      <c r="BPV306" s="1668"/>
      <c r="BPW306" s="1668"/>
      <c r="BPX306" s="1668"/>
      <c r="BPY306" s="1668"/>
      <c r="BPZ306" s="1668"/>
      <c r="BQA306" s="1668"/>
      <c r="BQB306" s="1668"/>
      <c r="BQC306" s="1668"/>
      <c r="BQD306" s="1668"/>
      <c r="BQE306" s="1668"/>
      <c r="BQF306" s="1668"/>
      <c r="BQG306" s="1668"/>
      <c r="BQH306" s="1668"/>
      <c r="BQI306" s="1668"/>
      <c r="BQJ306" s="1668"/>
      <c r="BQK306" s="1668"/>
      <c r="BQL306" s="1668"/>
      <c r="BQM306" s="1668"/>
      <c r="BQN306" s="1668"/>
      <c r="BQO306" s="1668"/>
      <c r="BQP306" s="1668"/>
      <c r="BQQ306" s="1668"/>
      <c r="BQR306" s="1668"/>
      <c r="BQS306" s="1668"/>
      <c r="BQT306" s="1668"/>
      <c r="BQU306" s="1668"/>
      <c r="BQV306" s="1668"/>
      <c r="BQW306" s="1668"/>
      <c r="BQX306" s="1668"/>
      <c r="BQY306" s="1668"/>
      <c r="BQZ306" s="1668"/>
      <c r="BRA306" s="1668"/>
      <c r="BRB306" s="1668"/>
      <c r="BRC306" s="1668"/>
      <c r="BRD306" s="1668"/>
      <c r="BRE306" s="1668"/>
      <c r="BRF306" s="1668"/>
      <c r="BRG306" s="1668"/>
      <c r="BRH306" s="1668"/>
      <c r="BRI306" s="1668"/>
      <c r="BRJ306" s="1668"/>
      <c r="BRK306" s="1668"/>
      <c r="BRL306" s="1668"/>
      <c r="BRM306" s="1668"/>
      <c r="BRN306" s="1668"/>
      <c r="BRO306" s="1668"/>
      <c r="BRP306" s="1668"/>
      <c r="BRQ306" s="1668"/>
      <c r="BRR306" s="1668"/>
      <c r="BRS306" s="1668"/>
      <c r="BRT306" s="1668"/>
      <c r="BRU306" s="1668"/>
      <c r="BRV306" s="1668"/>
      <c r="BRW306" s="1668"/>
      <c r="BRX306" s="1668"/>
      <c r="BRY306" s="1668"/>
      <c r="BRZ306" s="1668"/>
      <c r="BSA306" s="1668"/>
      <c r="BSB306" s="1668"/>
      <c r="BSC306" s="1668"/>
      <c r="BSD306" s="1668"/>
      <c r="BSE306" s="1668"/>
      <c r="BSF306" s="1668"/>
      <c r="BSG306" s="1668"/>
      <c r="BSH306" s="1668"/>
      <c r="BSI306" s="1668"/>
      <c r="BSJ306" s="1668"/>
      <c r="BSK306" s="1668"/>
      <c r="BSL306" s="1668"/>
      <c r="BSM306" s="1668"/>
      <c r="BSN306" s="1668"/>
      <c r="BSO306" s="1668"/>
      <c r="BSP306" s="1668"/>
      <c r="BSQ306" s="1668"/>
      <c r="BSR306" s="1668"/>
      <c r="BSS306" s="1668"/>
      <c r="BST306" s="1668"/>
      <c r="BSU306" s="1668"/>
      <c r="BSV306" s="1668"/>
      <c r="BSW306" s="1668"/>
      <c r="BSX306" s="1668"/>
      <c r="BSY306" s="1668"/>
      <c r="BSZ306" s="1668"/>
      <c r="BTA306" s="1668"/>
      <c r="BTB306" s="1668"/>
      <c r="BTC306" s="1668"/>
      <c r="BTD306" s="1668"/>
      <c r="BTE306" s="1668"/>
      <c r="BTF306" s="1668"/>
      <c r="BTG306" s="1668"/>
      <c r="BTH306" s="1668"/>
      <c r="BTI306" s="1668"/>
      <c r="BTJ306" s="1668"/>
      <c r="BTK306" s="1668"/>
      <c r="BTL306" s="1668"/>
      <c r="BTM306" s="1668"/>
      <c r="BTN306" s="1668"/>
      <c r="BTO306" s="1668"/>
      <c r="BTP306" s="1668"/>
      <c r="BTQ306" s="1668"/>
      <c r="BTR306" s="1668"/>
      <c r="BTS306" s="1668"/>
      <c r="BTT306" s="1668"/>
      <c r="BTU306" s="1668"/>
      <c r="BTV306" s="1668"/>
      <c r="BTW306" s="1668"/>
      <c r="BTX306" s="1668"/>
      <c r="BTY306" s="1668"/>
      <c r="BTZ306" s="1668"/>
      <c r="BUA306" s="1668"/>
      <c r="BUB306" s="1668"/>
      <c r="BUC306" s="1668"/>
      <c r="BUD306" s="1668"/>
      <c r="BUE306" s="1668"/>
      <c r="BUF306" s="1668"/>
      <c r="BUG306" s="1668"/>
      <c r="BUH306" s="1668"/>
      <c r="BUI306" s="1668"/>
      <c r="BUJ306" s="1668"/>
      <c r="BUK306" s="1668"/>
      <c r="BUL306" s="1668"/>
      <c r="BUM306" s="1668"/>
      <c r="BUN306" s="1668"/>
      <c r="BUO306" s="1668"/>
      <c r="BUP306" s="1668"/>
      <c r="BUQ306" s="1668"/>
      <c r="BUR306" s="1668"/>
      <c r="BUS306" s="1668"/>
      <c r="BUT306" s="1668"/>
      <c r="BUU306" s="1668"/>
      <c r="BUV306" s="1668"/>
      <c r="BUW306" s="1668"/>
      <c r="BUX306" s="1668"/>
      <c r="BUY306" s="1668"/>
      <c r="BUZ306" s="1668"/>
      <c r="BVA306" s="1668"/>
      <c r="BVB306" s="1668"/>
      <c r="BVC306" s="1668"/>
      <c r="BVD306" s="1668"/>
      <c r="BVE306" s="1668"/>
      <c r="BVF306" s="1668"/>
      <c r="BVG306" s="1668"/>
      <c r="BVH306" s="1668"/>
      <c r="BVI306" s="1668"/>
      <c r="BVJ306" s="1668"/>
      <c r="BVK306" s="1668"/>
      <c r="BVL306" s="1668"/>
      <c r="BVM306" s="1668"/>
      <c r="BVN306" s="1668"/>
      <c r="BVO306" s="1668"/>
      <c r="BVP306" s="1668"/>
      <c r="BVQ306" s="1668"/>
      <c r="BVR306" s="1668"/>
      <c r="BVS306" s="1668"/>
      <c r="BVT306" s="1668"/>
      <c r="BVU306" s="1668"/>
      <c r="BVV306" s="1668"/>
      <c r="BVW306" s="1668"/>
      <c r="BVX306" s="1668"/>
      <c r="BVY306" s="1668"/>
      <c r="BVZ306" s="1668"/>
      <c r="BWA306" s="1668"/>
      <c r="BWB306" s="1668"/>
      <c r="BWC306" s="1668"/>
      <c r="BWD306" s="1668"/>
      <c r="BWE306" s="1668"/>
      <c r="BWF306" s="1668"/>
      <c r="BWG306" s="1668"/>
      <c r="BWH306" s="1668"/>
      <c r="BWI306" s="1668"/>
      <c r="BWJ306" s="1668"/>
      <c r="BWK306" s="1668"/>
      <c r="BWL306" s="1668"/>
      <c r="BWM306" s="1668"/>
      <c r="BWN306" s="1668"/>
      <c r="BWO306" s="1668"/>
      <c r="BWP306" s="1668"/>
      <c r="BWQ306" s="1668"/>
      <c r="BWR306" s="1668"/>
      <c r="BWS306" s="1668"/>
      <c r="BWT306" s="1668"/>
      <c r="BWU306" s="1668"/>
      <c r="BWV306" s="1668"/>
      <c r="BWW306" s="1668"/>
      <c r="BWX306" s="1668"/>
      <c r="BWY306" s="1668"/>
      <c r="BWZ306" s="1668"/>
      <c r="BXA306" s="1668"/>
      <c r="BXB306" s="1668"/>
      <c r="BXC306" s="1668"/>
      <c r="BXD306" s="1668"/>
      <c r="BXE306" s="1668"/>
      <c r="BXF306" s="1668"/>
      <c r="BXG306" s="1668"/>
      <c r="BXH306" s="1668"/>
      <c r="BXI306" s="1668"/>
      <c r="BXJ306" s="1668"/>
      <c r="BXK306" s="1668"/>
      <c r="BXL306" s="1668"/>
      <c r="BXM306" s="1668"/>
      <c r="BXN306" s="1668"/>
      <c r="BXO306" s="1668"/>
      <c r="BXP306" s="1668"/>
      <c r="BXQ306" s="1668"/>
      <c r="BXR306" s="1668"/>
      <c r="BXS306" s="1668"/>
      <c r="BXT306" s="1668"/>
      <c r="BXU306" s="1668"/>
      <c r="BXV306" s="1668"/>
      <c r="BXW306" s="1668"/>
      <c r="BXX306" s="1668"/>
      <c r="BXY306" s="1668"/>
      <c r="BXZ306" s="1668"/>
      <c r="BYA306" s="1668"/>
      <c r="BYB306" s="1668"/>
      <c r="BYC306" s="1668"/>
      <c r="BYD306" s="1668"/>
      <c r="BYE306" s="1668"/>
      <c r="BYF306" s="1668"/>
      <c r="BYG306" s="1668"/>
      <c r="BYH306" s="1668"/>
      <c r="BYI306" s="1668"/>
      <c r="BYJ306" s="1668"/>
      <c r="BYK306" s="1668"/>
      <c r="BYL306" s="1668"/>
      <c r="BYM306" s="1668"/>
      <c r="BYN306" s="1668"/>
      <c r="BYO306" s="1668"/>
      <c r="BYP306" s="1668"/>
      <c r="BYQ306" s="1668"/>
      <c r="BYR306" s="1668"/>
      <c r="BYS306" s="1668"/>
      <c r="BYT306" s="1668"/>
      <c r="BYU306" s="1668"/>
      <c r="BYV306" s="1668"/>
      <c r="BYW306" s="1668"/>
      <c r="BYX306" s="1668"/>
      <c r="BYY306" s="1668"/>
      <c r="BYZ306" s="1668"/>
      <c r="BZA306" s="1668"/>
      <c r="BZB306" s="1668"/>
      <c r="BZC306" s="1668"/>
      <c r="BZD306" s="1668"/>
      <c r="BZE306" s="1668"/>
      <c r="BZF306" s="1668"/>
      <c r="BZG306" s="1668"/>
      <c r="BZH306" s="1668"/>
      <c r="BZI306" s="1668"/>
      <c r="BZJ306" s="1668"/>
      <c r="BZK306" s="1668"/>
      <c r="BZL306" s="1668"/>
      <c r="BZM306" s="1668"/>
      <c r="BZN306" s="1668"/>
      <c r="BZO306" s="1668"/>
      <c r="BZP306" s="1668"/>
      <c r="BZQ306" s="1668"/>
      <c r="BZR306" s="1668"/>
      <c r="BZS306" s="1668"/>
      <c r="BZT306" s="1668"/>
      <c r="BZU306" s="1668"/>
      <c r="BZV306" s="1668"/>
      <c r="BZW306" s="1668"/>
      <c r="BZX306" s="1668"/>
      <c r="BZY306" s="1668"/>
      <c r="BZZ306" s="1668"/>
      <c r="CAA306" s="1668"/>
      <c r="CAB306" s="1668"/>
      <c r="CAC306" s="1668"/>
      <c r="CAD306" s="1668"/>
      <c r="CAE306" s="1668"/>
      <c r="CAF306" s="1668"/>
      <c r="CAG306" s="1668"/>
      <c r="CAH306" s="1668"/>
      <c r="CAI306" s="1668"/>
      <c r="CAJ306" s="1668"/>
      <c r="CAK306" s="1668"/>
      <c r="CAL306" s="1668"/>
      <c r="CAM306" s="1668"/>
      <c r="CAN306" s="1668"/>
      <c r="CAO306" s="1668"/>
      <c r="CAP306" s="1668"/>
      <c r="CAQ306" s="1668"/>
      <c r="CAR306" s="1668"/>
      <c r="CAS306" s="1668"/>
      <c r="CAT306" s="1668"/>
      <c r="CAU306" s="1668"/>
      <c r="CAV306" s="1668"/>
      <c r="CAW306" s="1668"/>
      <c r="CAX306" s="1668"/>
      <c r="CAY306" s="1668"/>
      <c r="CAZ306" s="1668"/>
      <c r="CBA306" s="1668"/>
      <c r="CBB306" s="1668"/>
      <c r="CBC306" s="1668"/>
      <c r="CBD306" s="1668"/>
      <c r="CBE306" s="1668"/>
      <c r="CBF306" s="1668"/>
      <c r="CBG306" s="1668"/>
      <c r="CBH306" s="1668"/>
      <c r="CBI306" s="1668"/>
      <c r="CBJ306" s="1668"/>
      <c r="CBK306" s="1668"/>
      <c r="CBL306" s="1668"/>
      <c r="CBM306" s="1668"/>
      <c r="CBN306" s="1668"/>
      <c r="CBO306" s="1668"/>
      <c r="CBP306" s="1668"/>
      <c r="CBQ306" s="1668"/>
      <c r="CBR306" s="1668"/>
      <c r="CBS306" s="1668"/>
      <c r="CBT306" s="1668"/>
      <c r="CBU306" s="1668"/>
      <c r="CBV306" s="1668"/>
      <c r="CBW306" s="1668"/>
      <c r="CBX306" s="1668"/>
      <c r="CBY306" s="1668"/>
      <c r="CBZ306" s="1668"/>
      <c r="CCA306" s="1668"/>
      <c r="CCB306" s="1668"/>
      <c r="CCC306" s="1668"/>
      <c r="CCD306" s="1668"/>
      <c r="CCE306" s="1668"/>
      <c r="CCF306" s="1668"/>
      <c r="CCG306" s="1668"/>
      <c r="CCH306" s="1668"/>
      <c r="CCI306" s="1668"/>
      <c r="CCJ306" s="1668"/>
      <c r="CCK306" s="1668"/>
      <c r="CCL306" s="1668"/>
      <c r="CCM306" s="1668"/>
      <c r="CCN306" s="1668"/>
      <c r="CCO306" s="1668"/>
      <c r="CCP306" s="1668"/>
      <c r="CCQ306" s="1668"/>
      <c r="CCR306" s="1668"/>
      <c r="CCS306" s="1668"/>
      <c r="CCT306" s="1668"/>
      <c r="CCU306" s="1668"/>
      <c r="CCV306" s="1668"/>
      <c r="CCW306" s="1668"/>
      <c r="CCX306" s="1668"/>
      <c r="CCY306" s="1668"/>
      <c r="CCZ306" s="1668"/>
      <c r="CDA306" s="1668"/>
      <c r="CDB306" s="1668"/>
      <c r="CDC306" s="1668"/>
      <c r="CDD306" s="1668"/>
      <c r="CDE306" s="1668"/>
      <c r="CDF306" s="1668"/>
      <c r="CDG306" s="1668"/>
      <c r="CDH306" s="1668"/>
      <c r="CDI306" s="1668"/>
      <c r="CDJ306" s="1668"/>
      <c r="CDK306" s="1668"/>
      <c r="CDL306" s="1668"/>
      <c r="CDM306" s="1668"/>
      <c r="CDN306" s="1668"/>
      <c r="CDO306" s="1668"/>
      <c r="CDP306" s="1668"/>
      <c r="CDQ306" s="1668"/>
      <c r="CDR306" s="1668"/>
      <c r="CDS306" s="1668"/>
      <c r="CDT306" s="1668"/>
      <c r="CDU306" s="1668"/>
      <c r="CDV306" s="1668"/>
      <c r="CDW306" s="1668"/>
      <c r="CDX306" s="1668"/>
      <c r="CDY306" s="1668"/>
      <c r="CDZ306" s="1668"/>
      <c r="CEA306" s="1668"/>
      <c r="CEB306" s="1668"/>
      <c r="CEC306" s="1668"/>
      <c r="CED306" s="1668"/>
      <c r="CEE306" s="1668"/>
      <c r="CEF306" s="1668"/>
      <c r="CEG306" s="1668"/>
      <c r="CEH306" s="1668"/>
      <c r="CEI306" s="1668"/>
      <c r="CEJ306" s="1668"/>
      <c r="CEK306" s="1668"/>
      <c r="CEL306" s="1668"/>
      <c r="CEM306" s="1668"/>
      <c r="CEN306" s="1668"/>
      <c r="CEO306" s="1668"/>
      <c r="CEP306" s="1668"/>
      <c r="CEQ306" s="1668"/>
      <c r="CER306" s="1668"/>
      <c r="CES306" s="1668"/>
      <c r="CET306" s="1668"/>
      <c r="CEU306" s="1668"/>
      <c r="CEV306" s="1668"/>
      <c r="CEW306" s="1668"/>
      <c r="CEX306" s="1668"/>
      <c r="CEY306" s="1668"/>
      <c r="CEZ306" s="1668"/>
      <c r="CFA306" s="1668"/>
      <c r="CFB306" s="1668"/>
      <c r="CFC306" s="1668"/>
      <c r="CFD306" s="1668"/>
      <c r="CFE306" s="1668"/>
      <c r="CFF306" s="1668"/>
      <c r="CFG306" s="1668"/>
      <c r="CFH306" s="1668"/>
      <c r="CFI306" s="1668"/>
      <c r="CFJ306" s="1668"/>
      <c r="CFK306" s="1668"/>
      <c r="CFL306" s="1668"/>
      <c r="CFM306" s="1668"/>
      <c r="CFN306" s="1668"/>
      <c r="CFO306" s="1668"/>
      <c r="CFP306" s="1668"/>
      <c r="CFQ306" s="1668"/>
      <c r="CFR306" s="1668"/>
      <c r="CFS306" s="1668"/>
      <c r="CFT306" s="1668"/>
      <c r="CFU306" s="1668"/>
      <c r="CFV306" s="1668"/>
      <c r="CFW306" s="1668"/>
      <c r="CFX306" s="1668"/>
      <c r="CFY306" s="1668"/>
      <c r="CFZ306" s="1668"/>
      <c r="CGA306" s="1668"/>
      <c r="CGB306" s="1668"/>
      <c r="CGC306" s="1668"/>
      <c r="CGD306" s="1668"/>
      <c r="CGE306" s="1668"/>
      <c r="CGF306" s="1668"/>
      <c r="CGG306" s="1668"/>
      <c r="CGH306" s="1668"/>
      <c r="CGI306" s="1668"/>
      <c r="CGJ306" s="1668"/>
      <c r="CGK306" s="1668"/>
      <c r="CGL306" s="1668"/>
      <c r="CGM306" s="1668"/>
      <c r="CGN306" s="1668"/>
      <c r="CGO306" s="1668"/>
      <c r="CGP306" s="1668"/>
      <c r="CGQ306" s="1668"/>
      <c r="CGR306" s="1668"/>
      <c r="CGS306" s="1668"/>
      <c r="CGT306" s="1668"/>
      <c r="CGU306" s="1668"/>
      <c r="CGV306" s="1668"/>
      <c r="CGW306" s="1668"/>
      <c r="CGX306" s="1668"/>
      <c r="CGY306" s="1668"/>
      <c r="CGZ306" s="1668"/>
      <c r="CHA306" s="1668"/>
      <c r="CHB306" s="1668"/>
      <c r="CHC306" s="1668"/>
      <c r="CHD306" s="1668"/>
      <c r="CHE306" s="1668"/>
      <c r="CHF306" s="1668"/>
      <c r="CHG306" s="1668"/>
      <c r="CHH306" s="1668"/>
      <c r="CHI306" s="1668"/>
      <c r="CHJ306" s="1668"/>
      <c r="CHK306" s="1668"/>
      <c r="CHL306" s="1668"/>
      <c r="CHM306" s="1668"/>
      <c r="CHN306" s="1668"/>
      <c r="CHO306" s="1668"/>
      <c r="CHP306" s="1668"/>
      <c r="CHQ306" s="1668"/>
      <c r="CHR306" s="1668"/>
      <c r="CHS306" s="1668"/>
      <c r="CHT306" s="1668"/>
      <c r="CHU306" s="1668"/>
      <c r="CHV306" s="1668"/>
      <c r="CHW306" s="1668"/>
      <c r="CHX306" s="1668"/>
      <c r="CHY306" s="1668"/>
      <c r="CHZ306" s="1668"/>
      <c r="CIA306" s="1668"/>
      <c r="CIB306" s="1668"/>
      <c r="CIC306" s="1668"/>
      <c r="CID306" s="1668"/>
      <c r="CIE306" s="1668"/>
      <c r="CIF306" s="1668"/>
      <c r="CIG306" s="1668"/>
      <c r="CIH306" s="1668"/>
      <c r="CII306" s="1668"/>
      <c r="CIJ306" s="1668"/>
      <c r="CIK306" s="1668"/>
      <c r="CIL306" s="1668"/>
      <c r="CIM306" s="1668"/>
      <c r="CIN306" s="1668"/>
      <c r="CIO306" s="1668"/>
      <c r="CIP306" s="1668"/>
      <c r="CIQ306" s="1668"/>
      <c r="CIR306" s="1668"/>
      <c r="CIS306" s="1668"/>
      <c r="CIT306" s="1668"/>
      <c r="CIU306" s="1668"/>
      <c r="CIV306" s="1668"/>
      <c r="CIW306" s="1668"/>
      <c r="CIX306" s="1668"/>
      <c r="CIY306" s="1668"/>
      <c r="CIZ306" s="1668"/>
      <c r="CJA306" s="1668"/>
      <c r="CJB306" s="1668"/>
      <c r="CJC306" s="1668"/>
      <c r="CJD306" s="1668"/>
      <c r="CJE306" s="1668"/>
      <c r="CJF306" s="1668"/>
      <c r="CJG306" s="1668"/>
      <c r="CJH306" s="1668"/>
      <c r="CJI306" s="1668"/>
      <c r="CJJ306" s="1668"/>
      <c r="CJK306" s="1668"/>
      <c r="CJL306" s="1668"/>
      <c r="CJM306" s="1668"/>
      <c r="CJN306" s="1668"/>
      <c r="CJO306" s="1668"/>
      <c r="CJP306" s="1668"/>
      <c r="CJQ306" s="1668"/>
      <c r="CJR306" s="1668"/>
      <c r="CJS306" s="1668"/>
      <c r="CJT306" s="1668"/>
      <c r="CJU306" s="1668"/>
      <c r="CJV306" s="1668"/>
      <c r="CJW306" s="1668"/>
      <c r="CJX306" s="1668"/>
      <c r="CJY306" s="1668"/>
      <c r="CJZ306" s="1668"/>
      <c r="CKA306" s="1668"/>
      <c r="CKB306" s="1668"/>
      <c r="CKC306" s="1668"/>
      <c r="CKD306" s="1668"/>
      <c r="CKE306" s="1668"/>
      <c r="CKF306" s="1668"/>
      <c r="CKG306" s="1668"/>
      <c r="CKH306" s="1668"/>
      <c r="CKI306" s="1668"/>
      <c r="CKJ306" s="1668"/>
      <c r="CKK306" s="1668"/>
      <c r="CKL306" s="1668"/>
      <c r="CKM306" s="1668"/>
      <c r="CKN306" s="1668"/>
      <c r="CKO306" s="1668"/>
      <c r="CKP306" s="1668"/>
      <c r="CKQ306" s="1668"/>
      <c r="CKR306" s="1668"/>
      <c r="CKS306" s="1668"/>
      <c r="CKT306" s="1668"/>
      <c r="CKU306" s="1668"/>
      <c r="CKV306" s="1668"/>
      <c r="CKW306" s="1668"/>
      <c r="CKX306" s="1668"/>
      <c r="CKY306" s="1668"/>
      <c r="CKZ306" s="1668"/>
      <c r="CLA306" s="1668"/>
      <c r="CLB306" s="1668"/>
      <c r="CLC306" s="1668"/>
      <c r="CLD306" s="1668"/>
      <c r="CLE306" s="1668"/>
      <c r="CLF306" s="1668"/>
      <c r="CLG306" s="1668"/>
      <c r="CLH306" s="1668"/>
      <c r="CLI306" s="1668"/>
      <c r="CLJ306" s="1668"/>
      <c r="CLK306" s="1668"/>
      <c r="CLL306" s="1668"/>
      <c r="CLM306" s="1668"/>
      <c r="CLN306" s="1668"/>
      <c r="CLO306" s="1668"/>
      <c r="CLP306" s="1668"/>
      <c r="CLQ306" s="1668"/>
      <c r="CLR306" s="1668"/>
      <c r="CLS306" s="1668"/>
      <c r="CLT306" s="1668"/>
      <c r="CLU306" s="1668"/>
      <c r="CLV306" s="1668"/>
      <c r="CLW306" s="1668"/>
      <c r="CLX306" s="1668"/>
      <c r="CLY306" s="1668"/>
      <c r="CLZ306" s="1668"/>
      <c r="CMA306" s="1668"/>
      <c r="CMB306" s="1668"/>
      <c r="CMC306" s="1668"/>
      <c r="CMD306" s="1668"/>
      <c r="CME306" s="1668"/>
      <c r="CMF306" s="1668"/>
      <c r="CMG306" s="1668"/>
      <c r="CMH306" s="1668"/>
      <c r="CMI306" s="1668"/>
      <c r="CMJ306" s="1668"/>
      <c r="CMK306" s="1668"/>
      <c r="CML306" s="1668"/>
      <c r="CMM306" s="1668"/>
      <c r="CMN306" s="1668"/>
      <c r="CMO306" s="1668"/>
      <c r="CMP306" s="1668"/>
      <c r="CMQ306" s="1668"/>
      <c r="CMR306" s="1668"/>
      <c r="CMS306" s="1668"/>
      <c r="CMT306" s="1668"/>
      <c r="CMU306" s="1668"/>
      <c r="CMV306" s="1668"/>
      <c r="CMW306" s="1668"/>
      <c r="CMX306" s="1668"/>
      <c r="CMY306" s="1668"/>
      <c r="CMZ306" s="1668"/>
      <c r="CNA306" s="1668"/>
      <c r="CNB306" s="1668"/>
      <c r="CNC306" s="1668"/>
      <c r="CND306" s="1668"/>
      <c r="CNE306" s="1668"/>
      <c r="CNF306" s="1668"/>
      <c r="CNG306" s="1668"/>
      <c r="CNH306" s="1668"/>
      <c r="CNI306" s="1668"/>
      <c r="CNJ306" s="1668"/>
      <c r="CNK306" s="1668"/>
      <c r="CNL306" s="1668"/>
      <c r="CNM306" s="1668"/>
      <c r="CNN306" s="1668"/>
      <c r="CNO306" s="1668"/>
      <c r="CNP306" s="1668"/>
      <c r="CNQ306" s="1668"/>
      <c r="CNR306" s="1668"/>
      <c r="CNS306" s="1668"/>
      <c r="CNT306" s="1668"/>
      <c r="CNU306" s="1668"/>
      <c r="CNV306" s="1668"/>
      <c r="CNW306" s="1668"/>
      <c r="CNX306" s="1668"/>
      <c r="CNY306" s="1668"/>
      <c r="CNZ306" s="1668"/>
      <c r="COA306" s="1668"/>
      <c r="COB306" s="1668"/>
      <c r="COC306" s="1668"/>
      <c r="COD306" s="1668"/>
      <c r="COE306" s="1668"/>
      <c r="COF306" s="1668"/>
      <c r="COG306" s="1668"/>
      <c r="COH306" s="1668"/>
      <c r="COI306" s="1668"/>
      <c r="COJ306" s="1668"/>
      <c r="COK306" s="1668"/>
      <c r="COL306" s="1668"/>
      <c r="COM306" s="1668"/>
      <c r="CON306" s="1668"/>
      <c r="COO306" s="1668"/>
      <c r="COP306" s="1668"/>
      <c r="COQ306" s="1668"/>
      <c r="COR306" s="1668"/>
      <c r="COS306" s="1668"/>
      <c r="COT306" s="1668"/>
      <c r="COU306" s="1668"/>
      <c r="COV306" s="1668"/>
      <c r="COW306" s="1668"/>
      <c r="COX306" s="1668"/>
      <c r="COY306" s="1668"/>
      <c r="COZ306" s="1668"/>
      <c r="CPA306" s="1668"/>
      <c r="CPB306" s="1668"/>
      <c r="CPC306" s="1668"/>
      <c r="CPD306" s="1668"/>
      <c r="CPE306" s="1668"/>
      <c r="CPF306" s="1668"/>
      <c r="CPG306" s="1668"/>
      <c r="CPH306" s="1668"/>
      <c r="CPI306" s="1668"/>
      <c r="CPJ306" s="1668"/>
      <c r="CPK306" s="1668"/>
      <c r="CPL306" s="1668"/>
      <c r="CPM306" s="1668"/>
      <c r="CPN306" s="1668"/>
      <c r="CPO306" s="1668"/>
      <c r="CPP306" s="1668"/>
      <c r="CPQ306" s="1668"/>
      <c r="CPR306" s="1668"/>
      <c r="CPS306" s="1668"/>
      <c r="CPT306" s="1668"/>
      <c r="CPU306" s="1668"/>
      <c r="CPV306" s="1668"/>
      <c r="CPW306" s="1668"/>
      <c r="CPX306" s="1668"/>
      <c r="CPY306" s="1668"/>
      <c r="CPZ306" s="1668"/>
      <c r="CQA306" s="1668"/>
      <c r="CQB306" s="1668"/>
      <c r="CQC306" s="1668"/>
      <c r="CQD306" s="1668"/>
      <c r="CQE306" s="1668"/>
      <c r="CQF306" s="1668"/>
      <c r="CQG306" s="1668"/>
      <c r="CQH306" s="1668"/>
      <c r="CQI306" s="1668"/>
      <c r="CQJ306" s="1668"/>
      <c r="CQK306" s="1668"/>
      <c r="CQL306" s="1668"/>
      <c r="CQM306" s="1668"/>
      <c r="CQN306" s="1668"/>
      <c r="CQO306" s="1668"/>
      <c r="CQP306" s="1668"/>
      <c r="CQQ306" s="1668"/>
      <c r="CQR306" s="1668"/>
      <c r="CQS306" s="1668"/>
      <c r="CQT306" s="1668"/>
      <c r="CQU306" s="1668"/>
      <c r="CQV306" s="1668"/>
      <c r="CQW306" s="1668"/>
      <c r="CQX306" s="1668"/>
      <c r="CQY306" s="1668"/>
      <c r="CQZ306" s="1668"/>
      <c r="CRA306" s="1668"/>
      <c r="CRB306" s="1668"/>
      <c r="CRC306" s="1668"/>
      <c r="CRD306" s="1668"/>
      <c r="CRE306" s="1668"/>
      <c r="CRF306" s="1668"/>
      <c r="CRG306" s="1668"/>
      <c r="CRH306" s="1668"/>
      <c r="CRI306" s="1668"/>
      <c r="CRJ306" s="1668"/>
      <c r="CRK306" s="1668"/>
      <c r="CRL306" s="1668"/>
      <c r="CRM306" s="1668"/>
      <c r="CRN306" s="1668"/>
      <c r="CRO306" s="1668"/>
      <c r="CRP306" s="1668"/>
      <c r="CRQ306" s="1668"/>
      <c r="CRR306" s="1668"/>
      <c r="CRS306" s="1668"/>
      <c r="CRT306" s="1668"/>
      <c r="CRU306" s="1668"/>
      <c r="CRV306" s="1668"/>
      <c r="CRW306" s="1668"/>
      <c r="CRX306" s="1668"/>
      <c r="CRY306" s="1668"/>
      <c r="CRZ306" s="1668"/>
      <c r="CSA306" s="1668"/>
      <c r="CSB306" s="1668"/>
      <c r="CSC306" s="1668"/>
      <c r="CSD306" s="1668"/>
      <c r="CSE306" s="1668"/>
      <c r="CSF306" s="1668"/>
      <c r="CSG306" s="1668"/>
      <c r="CSH306" s="1668"/>
      <c r="CSI306" s="1668"/>
      <c r="CSJ306" s="1668"/>
      <c r="CSK306" s="1668"/>
      <c r="CSL306" s="1668"/>
      <c r="CSM306" s="1668"/>
      <c r="CSN306" s="1668"/>
      <c r="CSO306" s="1668"/>
      <c r="CSP306" s="1668"/>
      <c r="CSQ306" s="1668"/>
      <c r="CSR306" s="1668"/>
      <c r="CSS306" s="1668"/>
      <c r="CST306" s="1668"/>
      <c r="CSU306" s="1668"/>
      <c r="CSV306" s="1668"/>
      <c r="CSW306" s="1668"/>
      <c r="CSX306" s="1668"/>
      <c r="CSY306" s="1668"/>
      <c r="CSZ306" s="1668"/>
      <c r="CTA306" s="1668"/>
      <c r="CTB306" s="1668"/>
      <c r="CTC306" s="1668"/>
      <c r="CTD306" s="1668"/>
      <c r="CTE306" s="1668"/>
      <c r="CTF306" s="1668"/>
      <c r="CTG306" s="1668"/>
      <c r="CTH306" s="1668"/>
      <c r="CTI306" s="1668"/>
      <c r="CTJ306" s="1668"/>
      <c r="CTK306" s="1668"/>
      <c r="CTL306" s="1668"/>
      <c r="CTM306" s="1668"/>
      <c r="CTN306" s="1668"/>
      <c r="CTO306" s="1668"/>
      <c r="CTP306" s="1668"/>
      <c r="CTQ306" s="1668"/>
      <c r="CTR306" s="1668"/>
      <c r="CTS306" s="1668"/>
      <c r="CTT306" s="1668"/>
      <c r="CTU306" s="1668"/>
      <c r="CTV306" s="1668"/>
      <c r="CTW306" s="1668"/>
      <c r="CTX306" s="1668"/>
      <c r="CTY306" s="1668"/>
      <c r="CTZ306" s="1668"/>
      <c r="CUA306" s="1668"/>
      <c r="CUB306" s="1668"/>
      <c r="CUC306" s="1668"/>
      <c r="CUD306" s="1668"/>
      <c r="CUE306" s="1668"/>
      <c r="CUF306" s="1668"/>
      <c r="CUG306" s="1668"/>
      <c r="CUH306" s="1668"/>
      <c r="CUI306" s="1668"/>
      <c r="CUJ306" s="1668"/>
      <c r="CUK306" s="1668"/>
      <c r="CUL306" s="1668"/>
      <c r="CUM306" s="1668"/>
      <c r="CUN306" s="1668"/>
      <c r="CUO306" s="1668"/>
      <c r="CUP306" s="1668"/>
      <c r="CUQ306" s="1668"/>
      <c r="CUR306" s="1668"/>
      <c r="CUS306" s="1668"/>
      <c r="CUT306" s="1668"/>
      <c r="CUU306" s="1668"/>
      <c r="CUV306" s="1668"/>
      <c r="CUW306" s="1668"/>
      <c r="CUX306" s="1668"/>
      <c r="CUY306" s="1668"/>
      <c r="CUZ306" s="1668"/>
      <c r="CVA306" s="1668"/>
      <c r="CVB306" s="1668"/>
      <c r="CVC306" s="1668"/>
      <c r="CVD306" s="1668"/>
      <c r="CVE306" s="1668"/>
      <c r="CVF306" s="1668"/>
      <c r="CVG306" s="1668"/>
      <c r="CVH306" s="1668"/>
      <c r="CVI306" s="1668"/>
      <c r="CVJ306" s="1668"/>
      <c r="CVK306" s="1668"/>
      <c r="CVL306" s="1668"/>
      <c r="CVM306" s="1668"/>
      <c r="CVN306" s="1668"/>
      <c r="CVO306" s="1668"/>
      <c r="CVP306" s="1668"/>
      <c r="CVQ306" s="1668"/>
      <c r="CVR306" s="1668"/>
      <c r="CVS306" s="1668"/>
      <c r="CVT306" s="1668"/>
      <c r="CVU306" s="1668"/>
      <c r="CVV306" s="1668"/>
      <c r="CVW306" s="1668"/>
      <c r="CVX306" s="1668"/>
      <c r="CVY306" s="1668"/>
      <c r="CVZ306" s="1668"/>
      <c r="CWA306" s="1668"/>
      <c r="CWB306" s="1668"/>
      <c r="CWC306" s="1668"/>
      <c r="CWD306" s="1668"/>
      <c r="CWE306" s="1668"/>
      <c r="CWF306" s="1668"/>
      <c r="CWG306" s="1668"/>
      <c r="CWH306" s="1668"/>
      <c r="CWI306" s="1668"/>
      <c r="CWJ306" s="1668"/>
      <c r="CWK306" s="1668"/>
      <c r="CWL306" s="1668"/>
      <c r="CWM306" s="1668"/>
      <c r="CWN306" s="1668"/>
      <c r="CWO306" s="1668"/>
      <c r="CWP306" s="1668"/>
      <c r="CWQ306" s="1668"/>
      <c r="CWR306" s="1668"/>
      <c r="CWS306" s="1668"/>
      <c r="CWT306" s="1668"/>
      <c r="CWU306" s="1668"/>
      <c r="CWV306" s="1668"/>
      <c r="CWW306" s="1668"/>
      <c r="CWX306" s="1668"/>
      <c r="CWY306" s="1668"/>
      <c r="CWZ306" s="1668"/>
      <c r="CXA306" s="1668"/>
      <c r="CXB306" s="1668"/>
      <c r="CXC306" s="1668"/>
      <c r="CXD306" s="1668"/>
      <c r="CXE306" s="1668"/>
      <c r="CXF306" s="1668"/>
      <c r="CXG306" s="1668"/>
      <c r="CXH306" s="1668"/>
      <c r="CXI306" s="1668"/>
      <c r="CXJ306" s="1668"/>
      <c r="CXK306" s="1668"/>
      <c r="CXL306" s="1668"/>
      <c r="CXM306" s="1668"/>
      <c r="CXN306" s="1668"/>
      <c r="CXO306" s="1668"/>
      <c r="CXP306" s="1668"/>
      <c r="CXQ306" s="1668"/>
      <c r="CXR306" s="1668"/>
      <c r="CXS306" s="1668"/>
      <c r="CXT306" s="1668"/>
      <c r="CXU306" s="1668"/>
      <c r="CXV306" s="1668"/>
      <c r="CXW306" s="1668"/>
      <c r="CXX306" s="1668"/>
      <c r="CXY306" s="1668"/>
      <c r="CXZ306" s="1668"/>
      <c r="CYA306" s="1668"/>
      <c r="CYB306" s="1668"/>
      <c r="CYC306" s="1668"/>
      <c r="CYD306" s="1668"/>
      <c r="CYE306" s="1668"/>
      <c r="CYF306" s="1668"/>
      <c r="CYG306" s="1668"/>
      <c r="CYH306" s="1668"/>
      <c r="CYI306" s="1668"/>
      <c r="CYJ306" s="1668"/>
      <c r="CYK306" s="1668"/>
      <c r="CYL306" s="1668"/>
      <c r="CYM306" s="1668"/>
      <c r="CYN306" s="1668"/>
      <c r="CYO306" s="1668"/>
      <c r="CYP306" s="1668"/>
      <c r="CYQ306" s="1668"/>
      <c r="CYR306" s="1668"/>
      <c r="CYS306" s="1668"/>
      <c r="CYT306" s="1668"/>
      <c r="CYU306" s="1668"/>
      <c r="CYV306" s="1668"/>
      <c r="CYW306" s="1668"/>
      <c r="CYX306" s="1668"/>
      <c r="CYY306" s="1668"/>
      <c r="CYZ306" s="1668"/>
      <c r="CZA306" s="1668"/>
      <c r="CZB306" s="1668"/>
      <c r="CZC306" s="1668"/>
      <c r="CZD306" s="1668"/>
      <c r="CZE306" s="1668"/>
      <c r="CZF306" s="1668"/>
      <c r="CZG306" s="1668"/>
      <c r="CZH306" s="1668"/>
      <c r="CZI306" s="1668"/>
      <c r="CZJ306" s="1668"/>
      <c r="CZK306" s="1668"/>
      <c r="CZL306" s="1668"/>
      <c r="CZM306" s="1668"/>
      <c r="CZN306" s="1668"/>
      <c r="CZO306" s="1668"/>
      <c r="CZP306" s="1668"/>
      <c r="CZQ306" s="1668"/>
      <c r="CZR306" s="1668"/>
      <c r="CZS306" s="1668"/>
      <c r="CZT306" s="1668"/>
      <c r="CZU306" s="1668"/>
      <c r="CZV306" s="1668"/>
      <c r="CZW306" s="1668"/>
      <c r="CZX306" s="1668"/>
      <c r="CZY306" s="1668"/>
      <c r="CZZ306" s="1668"/>
      <c r="DAA306" s="1668"/>
      <c r="DAB306" s="1668"/>
      <c r="DAC306" s="1668"/>
      <c r="DAD306" s="1668"/>
      <c r="DAE306" s="1668"/>
      <c r="DAF306" s="1668"/>
      <c r="DAG306" s="1668"/>
      <c r="DAH306" s="1668"/>
      <c r="DAI306" s="1668"/>
      <c r="DAJ306" s="1668"/>
      <c r="DAK306" s="1668"/>
      <c r="DAL306" s="1668"/>
      <c r="DAM306" s="1668"/>
      <c r="DAN306" s="1668"/>
      <c r="DAO306" s="1668"/>
      <c r="DAP306" s="1668"/>
      <c r="DAQ306" s="1668"/>
      <c r="DAR306" s="1668"/>
      <c r="DAS306" s="1668"/>
      <c r="DAT306" s="1668"/>
      <c r="DAU306" s="1668"/>
      <c r="DAV306" s="1668"/>
      <c r="DAW306" s="1668"/>
      <c r="DAX306" s="1668"/>
      <c r="DAY306" s="1668"/>
      <c r="DAZ306" s="1668"/>
      <c r="DBA306" s="1668"/>
      <c r="DBB306" s="1668"/>
      <c r="DBC306" s="1668"/>
      <c r="DBD306" s="1668"/>
      <c r="DBE306" s="1668"/>
      <c r="DBF306" s="1668"/>
      <c r="DBG306" s="1668"/>
      <c r="DBH306" s="1668"/>
      <c r="DBI306" s="1668"/>
      <c r="DBJ306" s="1668"/>
      <c r="DBK306" s="1668"/>
      <c r="DBL306" s="1668"/>
      <c r="DBM306" s="1668"/>
      <c r="DBN306" s="1668"/>
      <c r="DBO306" s="1668"/>
      <c r="DBP306" s="1668"/>
      <c r="DBQ306" s="1668"/>
      <c r="DBR306" s="1668"/>
      <c r="DBS306" s="1668"/>
      <c r="DBT306" s="1668"/>
      <c r="DBU306" s="1668"/>
      <c r="DBV306" s="1668"/>
      <c r="DBW306" s="1668"/>
      <c r="DBX306" s="1668"/>
      <c r="DBY306" s="1668"/>
      <c r="DBZ306" s="1668"/>
      <c r="DCA306" s="1668"/>
      <c r="DCB306" s="1668"/>
      <c r="DCC306" s="1668"/>
      <c r="DCD306" s="1668"/>
      <c r="DCE306" s="1668"/>
      <c r="DCF306" s="1668"/>
      <c r="DCG306" s="1668"/>
      <c r="DCH306" s="1668"/>
      <c r="DCI306" s="1668"/>
      <c r="DCJ306" s="1668"/>
      <c r="DCK306" s="1668"/>
      <c r="DCL306" s="1668"/>
      <c r="DCM306" s="1668"/>
      <c r="DCN306" s="1668"/>
      <c r="DCO306" s="1668"/>
      <c r="DCP306" s="1668"/>
      <c r="DCQ306" s="1668"/>
      <c r="DCR306" s="1668"/>
      <c r="DCS306" s="1668"/>
      <c r="DCT306" s="1668"/>
      <c r="DCU306" s="1668"/>
      <c r="DCV306" s="1668"/>
      <c r="DCW306" s="1668"/>
      <c r="DCX306" s="1668"/>
      <c r="DCY306" s="1668"/>
      <c r="DCZ306" s="1668"/>
      <c r="DDA306" s="1668"/>
      <c r="DDB306" s="1668"/>
      <c r="DDC306" s="1668"/>
      <c r="DDD306" s="1668"/>
      <c r="DDE306" s="1668"/>
      <c r="DDF306" s="1668"/>
      <c r="DDG306" s="1668"/>
      <c r="DDH306" s="1668"/>
      <c r="DDI306" s="1668"/>
      <c r="DDJ306" s="1668"/>
      <c r="DDK306" s="1668"/>
      <c r="DDL306" s="1668"/>
      <c r="DDM306" s="1668"/>
      <c r="DDN306" s="1668"/>
      <c r="DDO306" s="1668"/>
      <c r="DDP306" s="1668"/>
      <c r="DDQ306" s="1668"/>
      <c r="DDR306" s="1668"/>
      <c r="DDS306" s="1668"/>
      <c r="DDT306" s="1668"/>
      <c r="DDU306" s="1668"/>
      <c r="DDV306" s="1668"/>
      <c r="DDW306" s="1668"/>
      <c r="DDX306" s="1668"/>
      <c r="DDY306" s="1668"/>
      <c r="DDZ306" s="1668"/>
      <c r="DEA306" s="1668"/>
      <c r="DEB306" s="1668"/>
      <c r="DEC306" s="1668"/>
      <c r="DED306" s="1668"/>
      <c r="DEE306" s="1668"/>
      <c r="DEF306" s="1668"/>
      <c r="DEG306" s="1668"/>
      <c r="DEH306" s="1668"/>
      <c r="DEI306" s="1668"/>
      <c r="DEJ306" s="1668"/>
      <c r="DEK306" s="1668"/>
      <c r="DEL306" s="1668"/>
      <c r="DEM306" s="1668"/>
      <c r="DEN306" s="1668"/>
      <c r="DEO306" s="1668"/>
      <c r="DEP306" s="1668"/>
      <c r="DEQ306" s="1668"/>
      <c r="DER306" s="1668"/>
      <c r="DES306" s="1668"/>
      <c r="DET306" s="1668"/>
      <c r="DEU306" s="1668"/>
      <c r="DEV306" s="1668"/>
      <c r="DEW306" s="1668"/>
      <c r="DEX306" s="1668"/>
      <c r="DEY306" s="1668"/>
      <c r="DEZ306" s="1668"/>
      <c r="DFA306" s="1668"/>
      <c r="DFB306" s="1668"/>
      <c r="DFC306" s="1668"/>
      <c r="DFD306" s="1668"/>
      <c r="DFE306" s="1668"/>
      <c r="DFF306" s="1668"/>
      <c r="DFG306" s="1668"/>
      <c r="DFH306" s="1668"/>
      <c r="DFI306" s="1668"/>
      <c r="DFJ306" s="1668"/>
      <c r="DFK306" s="1668"/>
      <c r="DFL306" s="1668"/>
      <c r="DFM306" s="1668"/>
      <c r="DFN306" s="1668"/>
      <c r="DFO306" s="1668"/>
      <c r="DFP306" s="1668"/>
      <c r="DFQ306" s="1668"/>
      <c r="DFR306" s="1668"/>
      <c r="DFS306" s="1668"/>
      <c r="DFT306" s="1668"/>
      <c r="DFU306" s="1668"/>
      <c r="DFV306" s="1668"/>
      <c r="DFW306" s="1668"/>
      <c r="DFX306" s="1668"/>
      <c r="DFY306" s="1668"/>
      <c r="DFZ306" s="1668"/>
      <c r="DGA306" s="1668"/>
      <c r="DGB306" s="1668"/>
      <c r="DGC306" s="1668"/>
      <c r="DGD306" s="1668"/>
      <c r="DGE306" s="1668"/>
      <c r="DGF306" s="1668"/>
      <c r="DGG306" s="1668"/>
      <c r="DGH306" s="1668"/>
      <c r="DGI306" s="1668"/>
      <c r="DGJ306" s="1668"/>
      <c r="DGK306" s="1668"/>
      <c r="DGL306" s="1668"/>
      <c r="DGM306" s="1668"/>
      <c r="DGN306" s="1668"/>
      <c r="DGO306" s="1668"/>
      <c r="DGP306" s="1668"/>
      <c r="DGQ306" s="1668"/>
      <c r="DGR306" s="1668"/>
      <c r="DGS306" s="1668"/>
      <c r="DGT306" s="1668"/>
      <c r="DGU306" s="1668"/>
      <c r="DGV306" s="1668"/>
      <c r="DGW306" s="1668"/>
      <c r="DGX306" s="1668"/>
      <c r="DGY306" s="1668"/>
      <c r="DGZ306" s="1668"/>
      <c r="DHA306" s="1668"/>
      <c r="DHB306" s="1668"/>
      <c r="DHC306" s="1668"/>
      <c r="DHD306" s="1668"/>
      <c r="DHE306" s="1668"/>
      <c r="DHF306" s="1668"/>
      <c r="DHG306" s="1668"/>
      <c r="DHH306" s="1668"/>
      <c r="DHI306" s="1668"/>
      <c r="DHJ306" s="1668"/>
      <c r="DHK306" s="1668"/>
      <c r="DHL306" s="1668"/>
      <c r="DHM306" s="1668"/>
      <c r="DHN306" s="1668"/>
      <c r="DHO306" s="1668"/>
      <c r="DHP306" s="1668"/>
      <c r="DHQ306" s="1668"/>
      <c r="DHR306" s="1668"/>
      <c r="DHS306" s="1668"/>
      <c r="DHT306" s="1668"/>
      <c r="DHU306" s="1668"/>
      <c r="DHV306" s="1668"/>
      <c r="DHW306" s="1668"/>
      <c r="DHX306" s="1668"/>
      <c r="DHY306" s="1668"/>
      <c r="DHZ306" s="1668"/>
      <c r="DIA306" s="1668"/>
      <c r="DIB306" s="1668"/>
      <c r="DIC306" s="1668"/>
      <c r="DID306" s="1668"/>
      <c r="DIE306" s="1668"/>
      <c r="DIF306" s="1668"/>
      <c r="DIG306" s="1668"/>
      <c r="DIH306" s="1668"/>
      <c r="DII306" s="1668"/>
      <c r="DIJ306" s="1668"/>
      <c r="DIK306" s="1668"/>
      <c r="DIL306" s="1668"/>
      <c r="DIM306" s="1668"/>
      <c r="DIN306" s="1668"/>
      <c r="DIO306" s="1668"/>
      <c r="DIP306" s="1668"/>
      <c r="DIQ306" s="1668"/>
      <c r="DIR306" s="1668"/>
      <c r="DIS306" s="1668"/>
      <c r="DIT306" s="1668"/>
      <c r="DIU306" s="1668"/>
      <c r="DIV306" s="1668"/>
      <c r="DIW306" s="1668"/>
      <c r="DIX306" s="1668"/>
      <c r="DIY306" s="1668"/>
      <c r="DIZ306" s="1668"/>
      <c r="DJA306" s="1668"/>
      <c r="DJB306" s="1668"/>
      <c r="DJC306" s="1668"/>
      <c r="DJD306" s="1668"/>
      <c r="DJE306" s="1668"/>
      <c r="DJF306" s="1668"/>
      <c r="DJG306" s="1668"/>
      <c r="DJH306" s="1668"/>
      <c r="DJI306" s="1668"/>
      <c r="DJJ306" s="1668"/>
      <c r="DJK306" s="1668"/>
      <c r="DJL306" s="1668"/>
      <c r="DJM306" s="1668"/>
      <c r="DJN306" s="1668"/>
      <c r="DJO306" s="1668"/>
      <c r="DJP306" s="1668"/>
      <c r="DJQ306" s="1668"/>
      <c r="DJR306" s="1668"/>
      <c r="DJS306" s="1668"/>
      <c r="DJT306" s="1668"/>
      <c r="DJU306" s="1668"/>
      <c r="DJV306" s="1668"/>
      <c r="DJW306" s="1668"/>
      <c r="DJX306" s="1668"/>
      <c r="DJY306" s="1668"/>
      <c r="DJZ306" s="1668"/>
      <c r="DKA306" s="1668"/>
      <c r="DKB306" s="1668"/>
      <c r="DKC306" s="1668"/>
      <c r="DKD306" s="1668"/>
      <c r="DKE306" s="1668"/>
      <c r="DKF306" s="1668"/>
      <c r="DKG306" s="1668"/>
      <c r="DKH306" s="1668"/>
      <c r="DKI306" s="1668"/>
      <c r="DKJ306" s="1668"/>
      <c r="DKK306" s="1668"/>
      <c r="DKL306" s="1668"/>
      <c r="DKM306" s="1668"/>
      <c r="DKN306" s="1668"/>
      <c r="DKO306" s="1668"/>
      <c r="DKP306" s="1668"/>
      <c r="DKQ306" s="1668"/>
      <c r="DKR306" s="1668"/>
      <c r="DKS306" s="1668"/>
      <c r="DKT306" s="1668"/>
      <c r="DKU306" s="1668"/>
      <c r="DKV306" s="1668"/>
      <c r="DKW306" s="1668"/>
      <c r="DKX306" s="1668"/>
      <c r="DKY306" s="1668"/>
      <c r="DKZ306" s="1668"/>
      <c r="DLA306" s="1668"/>
      <c r="DLB306" s="1668"/>
      <c r="DLC306" s="1668"/>
      <c r="DLD306" s="1668"/>
      <c r="DLE306" s="1668"/>
      <c r="DLF306" s="1668"/>
      <c r="DLG306" s="1668"/>
      <c r="DLH306" s="1668"/>
      <c r="DLI306" s="1668"/>
      <c r="DLJ306" s="1668"/>
      <c r="DLK306" s="1668"/>
      <c r="DLL306" s="1668"/>
      <c r="DLM306" s="1668"/>
      <c r="DLN306" s="1668"/>
      <c r="DLO306" s="1668"/>
      <c r="DLP306" s="1668"/>
      <c r="DLQ306" s="1668"/>
      <c r="DLR306" s="1668"/>
      <c r="DLS306" s="1668"/>
      <c r="DLT306" s="1668"/>
      <c r="DLU306" s="1668"/>
      <c r="DLV306" s="1668"/>
      <c r="DLW306" s="1668"/>
      <c r="DLX306" s="1668"/>
      <c r="DLY306" s="1668"/>
      <c r="DLZ306" s="1668"/>
      <c r="DMA306" s="1668"/>
      <c r="DMB306" s="1668"/>
      <c r="DMC306" s="1668"/>
      <c r="DMD306" s="1668"/>
      <c r="DME306" s="1668"/>
      <c r="DMF306" s="1668"/>
      <c r="DMG306" s="1668"/>
      <c r="DMH306" s="1668"/>
      <c r="DMI306" s="1668"/>
      <c r="DMJ306" s="1668"/>
      <c r="DMK306" s="1668"/>
      <c r="DML306" s="1668"/>
      <c r="DMM306" s="1668"/>
      <c r="DMN306" s="1668"/>
      <c r="DMO306" s="1668"/>
      <c r="DMP306" s="1668"/>
      <c r="DMQ306" s="1668"/>
      <c r="DMR306" s="1668"/>
      <c r="DMS306" s="1668"/>
      <c r="DMT306" s="1668"/>
      <c r="DMU306" s="1668"/>
      <c r="DMV306" s="1668"/>
      <c r="DMW306" s="1668"/>
      <c r="DMX306" s="1668"/>
      <c r="DMY306" s="1668"/>
      <c r="DMZ306" s="1668"/>
      <c r="DNA306" s="1668"/>
      <c r="DNB306" s="1668"/>
      <c r="DNC306" s="1668"/>
      <c r="DND306" s="1668"/>
      <c r="DNE306" s="1668"/>
      <c r="DNF306" s="1668"/>
      <c r="DNG306" s="1668"/>
      <c r="DNH306" s="1668"/>
      <c r="DNI306" s="1668"/>
      <c r="DNJ306" s="1668"/>
      <c r="DNK306" s="1668"/>
      <c r="DNL306" s="1668"/>
      <c r="DNM306" s="1668"/>
      <c r="DNN306" s="1668"/>
      <c r="DNO306" s="1668"/>
      <c r="DNP306" s="1668"/>
      <c r="DNQ306" s="1668"/>
      <c r="DNR306" s="1668"/>
      <c r="DNS306" s="1668"/>
      <c r="DNT306" s="1668"/>
      <c r="DNU306" s="1668"/>
      <c r="DNV306" s="1668"/>
      <c r="DNW306" s="1668"/>
      <c r="DNX306" s="1668"/>
      <c r="DNY306" s="1668"/>
      <c r="DNZ306" s="1668"/>
      <c r="DOA306" s="1668"/>
      <c r="DOB306" s="1668"/>
      <c r="DOC306" s="1668"/>
      <c r="DOD306" s="1668"/>
      <c r="DOE306" s="1668"/>
      <c r="DOF306" s="1668"/>
      <c r="DOG306" s="1668"/>
      <c r="DOH306" s="1668"/>
      <c r="DOI306" s="1668"/>
      <c r="DOJ306" s="1668"/>
      <c r="DOK306" s="1668"/>
      <c r="DOL306" s="1668"/>
      <c r="DOM306" s="1668"/>
      <c r="DON306" s="1668"/>
      <c r="DOO306" s="1668"/>
      <c r="DOP306" s="1668"/>
      <c r="DOQ306" s="1668"/>
      <c r="DOR306" s="1668"/>
      <c r="DOS306" s="1668"/>
      <c r="DOT306" s="1668"/>
      <c r="DOU306" s="1668"/>
      <c r="DOV306" s="1668"/>
      <c r="DOW306" s="1668"/>
      <c r="DOX306" s="1668"/>
      <c r="DOY306" s="1668"/>
      <c r="DOZ306" s="1668"/>
      <c r="DPA306" s="1668"/>
      <c r="DPB306" s="1668"/>
      <c r="DPC306" s="1668"/>
      <c r="DPD306" s="1668"/>
      <c r="DPE306" s="1668"/>
      <c r="DPF306" s="1668"/>
      <c r="DPG306" s="1668"/>
      <c r="DPH306" s="1668"/>
      <c r="DPI306" s="1668"/>
      <c r="DPJ306" s="1668"/>
      <c r="DPK306" s="1668"/>
      <c r="DPL306" s="1668"/>
      <c r="DPM306" s="1668"/>
      <c r="DPN306" s="1668"/>
      <c r="DPO306" s="1668"/>
      <c r="DPP306" s="1668"/>
      <c r="DPQ306" s="1668"/>
      <c r="DPR306" s="1668"/>
      <c r="DPS306" s="1668"/>
      <c r="DPT306" s="1668"/>
      <c r="DPU306" s="1668"/>
      <c r="DPV306" s="1668"/>
      <c r="DPW306" s="1668"/>
      <c r="DPX306" s="1668"/>
      <c r="DPY306" s="1668"/>
      <c r="DPZ306" s="1668"/>
      <c r="DQA306" s="1668"/>
      <c r="DQB306" s="1668"/>
      <c r="DQC306" s="1668"/>
      <c r="DQD306" s="1668"/>
      <c r="DQE306" s="1668"/>
      <c r="DQF306" s="1668"/>
      <c r="DQG306" s="1668"/>
      <c r="DQH306" s="1668"/>
      <c r="DQI306" s="1668"/>
      <c r="DQJ306" s="1668"/>
      <c r="DQK306" s="1668"/>
      <c r="DQL306" s="1668"/>
      <c r="DQM306" s="1668"/>
      <c r="DQN306" s="1668"/>
      <c r="DQO306" s="1668"/>
      <c r="DQP306" s="1668"/>
      <c r="DQQ306" s="1668"/>
      <c r="DQR306" s="1668"/>
      <c r="DQS306" s="1668"/>
      <c r="DQT306" s="1668"/>
      <c r="DQU306" s="1668"/>
      <c r="DQV306" s="1668"/>
      <c r="DQW306" s="1668"/>
      <c r="DQX306" s="1668"/>
      <c r="DQY306" s="1668"/>
      <c r="DQZ306" s="1668"/>
      <c r="DRA306" s="1668"/>
      <c r="DRB306" s="1668"/>
      <c r="DRC306" s="1668"/>
      <c r="DRD306" s="1668"/>
      <c r="DRE306" s="1668"/>
      <c r="DRF306" s="1668"/>
      <c r="DRG306" s="1668"/>
      <c r="DRH306" s="1668"/>
      <c r="DRI306" s="1668"/>
      <c r="DRJ306" s="1668"/>
      <c r="DRK306" s="1668"/>
      <c r="DRL306" s="1668"/>
      <c r="DRM306" s="1668"/>
      <c r="DRN306" s="1668"/>
      <c r="DRO306" s="1668"/>
      <c r="DRP306" s="1668"/>
      <c r="DRQ306" s="1668"/>
      <c r="DRR306" s="1668"/>
      <c r="DRS306" s="1668"/>
      <c r="DRT306" s="1668"/>
      <c r="DRU306" s="1668"/>
      <c r="DRV306" s="1668"/>
      <c r="DRW306" s="1668"/>
      <c r="DRX306" s="1668"/>
      <c r="DRY306" s="1668"/>
      <c r="DRZ306" s="1668"/>
      <c r="DSA306" s="1668"/>
      <c r="DSB306" s="1668"/>
      <c r="DSC306" s="1668"/>
      <c r="DSD306" s="1668"/>
      <c r="DSE306" s="1668"/>
      <c r="DSF306" s="1668"/>
      <c r="DSG306" s="1668"/>
      <c r="DSH306" s="1668"/>
      <c r="DSI306" s="1668"/>
      <c r="DSJ306" s="1668"/>
      <c r="DSK306" s="1668"/>
      <c r="DSL306" s="1668"/>
      <c r="DSM306" s="1668"/>
      <c r="DSN306" s="1668"/>
      <c r="DSO306" s="1668"/>
      <c r="DSP306" s="1668"/>
      <c r="DSQ306" s="1668"/>
      <c r="DSR306" s="1668"/>
      <c r="DSS306" s="1668"/>
      <c r="DST306" s="1668"/>
      <c r="DSU306" s="1668"/>
      <c r="DSV306" s="1668"/>
      <c r="DSW306" s="1668"/>
      <c r="DSX306" s="1668"/>
      <c r="DSY306" s="1668"/>
      <c r="DSZ306" s="1668"/>
      <c r="DTA306" s="1668"/>
      <c r="DTB306" s="1668"/>
      <c r="DTC306" s="1668"/>
      <c r="DTD306" s="1668"/>
      <c r="DTE306" s="1668"/>
      <c r="DTF306" s="1668"/>
      <c r="DTG306" s="1668"/>
      <c r="DTH306" s="1668"/>
      <c r="DTI306" s="1668"/>
      <c r="DTJ306" s="1668"/>
      <c r="DTK306" s="1668"/>
      <c r="DTL306" s="1668"/>
      <c r="DTM306" s="1668"/>
      <c r="DTN306" s="1668"/>
      <c r="DTO306" s="1668"/>
      <c r="DTP306" s="1668"/>
      <c r="DTQ306" s="1668"/>
      <c r="DTR306" s="1668"/>
      <c r="DTS306" s="1668"/>
      <c r="DTT306" s="1668"/>
      <c r="DTU306" s="1668"/>
      <c r="DTV306" s="1668"/>
      <c r="DTW306" s="1668"/>
      <c r="DTX306" s="1668"/>
      <c r="DTY306" s="1668"/>
      <c r="DTZ306" s="1668"/>
      <c r="DUA306" s="1668"/>
      <c r="DUB306" s="1668"/>
      <c r="DUC306" s="1668"/>
      <c r="DUD306" s="1668"/>
      <c r="DUE306" s="1668"/>
      <c r="DUF306" s="1668"/>
      <c r="DUG306" s="1668"/>
      <c r="DUH306" s="1668"/>
      <c r="DUI306" s="1668"/>
      <c r="DUJ306" s="1668"/>
      <c r="DUK306" s="1668"/>
      <c r="DUL306" s="1668"/>
      <c r="DUM306" s="1668"/>
      <c r="DUN306" s="1668"/>
      <c r="DUO306" s="1668"/>
      <c r="DUP306" s="1668"/>
      <c r="DUQ306" s="1668"/>
      <c r="DUR306" s="1668"/>
      <c r="DUS306" s="1668"/>
      <c r="DUT306" s="1668"/>
      <c r="DUU306" s="1668"/>
      <c r="DUV306" s="1668"/>
      <c r="DUW306" s="1668"/>
      <c r="DUX306" s="1668"/>
      <c r="DUY306" s="1668"/>
      <c r="DUZ306" s="1668"/>
      <c r="DVA306" s="1668"/>
      <c r="DVB306" s="1668"/>
      <c r="DVC306" s="1668"/>
      <c r="DVD306" s="1668"/>
      <c r="DVE306" s="1668"/>
      <c r="DVF306" s="1668"/>
      <c r="DVG306" s="1668"/>
      <c r="DVH306" s="1668"/>
      <c r="DVI306" s="1668"/>
      <c r="DVJ306" s="1668"/>
      <c r="DVK306" s="1668"/>
      <c r="DVL306" s="1668"/>
      <c r="DVM306" s="1668"/>
      <c r="DVN306" s="1668"/>
      <c r="DVO306" s="1668"/>
      <c r="DVP306" s="1668"/>
      <c r="DVQ306" s="1668"/>
      <c r="DVR306" s="1668"/>
      <c r="DVS306" s="1668"/>
      <c r="DVT306" s="1668"/>
      <c r="DVU306" s="1668"/>
      <c r="DVV306" s="1668"/>
      <c r="DVW306" s="1668"/>
      <c r="DVX306" s="1668"/>
      <c r="DVY306" s="1668"/>
      <c r="DVZ306" s="1668"/>
      <c r="DWA306" s="1668"/>
      <c r="DWB306" s="1668"/>
      <c r="DWC306" s="1668"/>
      <c r="DWD306" s="1668"/>
      <c r="DWE306" s="1668"/>
      <c r="DWF306" s="1668"/>
      <c r="DWG306" s="1668"/>
      <c r="DWH306" s="1668"/>
      <c r="DWI306" s="1668"/>
      <c r="DWJ306" s="1668"/>
      <c r="DWK306" s="1668"/>
      <c r="DWL306" s="1668"/>
      <c r="DWM306" s="1668"/>
      <c r="DWN306" s="1668"/>
      <c r="DWO306" s="1668"/>
      <c r="DWP306" s="1668"/>
      <c r="DWQ306" s="1668"/>
      <c r="DWR306" s="1668"/>
      <c r="DWS306" s="1668"/>
      <c r="DWT306" s="1668"/>
      <c r="DWU306" s="1668"/>
      <c r="DWV306" s="1668"/>
      <c r="DWW306" s="1668"/>
      <c r="DWX306" s="1668"/>
      <c r="DWY306" s="1668"/>
      <c r="DWZ306" s="1668"/>
      <c r="DXA306" s="1668"/>
      <c r="DXB306" s="1668"/>
      <c r="DXC306" s="1668"/>
      <c r="DXD306" s="1668"/>
      <c r="DXE306" s="1668"/>
      <c r="DXF306" s="1668"/>
      <c r="DXG306" s="1668"/>
      <c r="DXH306" s="1668"/>
      <c r="DXI306" s="1668"/>
      <c r="DXJ306" s="1668"/>
      <c r="DXK306" s="1668"/>
      <c r="DXL306" s="1668"/>
      <c r="DXM306" s="1668"/>
      <c r="DXN306" s="1668"/>
      <c r="DXO306" s="1668"/>
      <c r="DXP306" s="1668"/>
      <c r="DXQ306" s="1668"/>
      <c r="DXR306" s="1668"/>
      <c r="DXS306" s="1668"/>
      <c r="DXT306" s="1668"/>
      <c r="DXU306" s="1668"/>
      <c r="DXV306" s="1668"/>
      <c r="DXW306" s="1668"/>
      <c r="DXX306" s="1668"/>
      <c r="DXY306" s="1668"/>
      <c r="DXZ306" s="1668"/>
      <c r="DYA306" s="1668"/>
      <c r="DYB306" s="1668"/>
      <c r="DYC306" s="1668"/>
      <c r="DYD306" s="1668"/>
      <c r="DYE306" s="1668"/>
      <c r="DYF306" s="1668"/>
      <c r="DYG306" s="1668"/>
      <c r="DYH306" s="1668"/>
      <c r="DYI306" s="1668"/>
      <c r="DYJ306" s="1668"/>
      <c r="DYK306" s="1668"/>
      <c r="DYL306" s="1668"/>
      <c r="DYM306" s="1668"/>
      <c r="DYN306" s="1668"/>
      <c r="DYO306" s="1668"/>
      <c r="DYP306" s="1668"/>
      <c r="DYQ306" s="1668"/>
      <c r="DYR306" s="1668"/>
      <c r="DYS306" s="1668"/>
      <c r="DYT306" s="1668"/>
      <c r="DYU306" s="1668"/>
      <c r="DYV306" s="1668"/>
      <c r="DYW306" s="1668"/>
      <c r="DYX306" s="1668"/>
      <c r="DYY306" s="1668"/>
      <c r="DYZ306" s="1668"/>
      <c r="DZA306" s="1668"/>
      <c r="DZB306" s="1668"/>
      <c r="DZC306" s="1668"/>
      <c r="DZD306" s="1668"/>
      <c r="DZE306" s="1668"/>
      <c r="DZF306" s="1668"/>
      <c r="DZG306" s="1668"/>
      <c r="DZH306" s="1668"/>
      <c r="DZI306" s="1668"/>
      <c r="DZJ306" s="1668"/>
      <c r="DZK306" s="1668"/>
      <c r="DZL306" s="1668"/>
      <c r="DZM306" s="1668"/>
      <c r="DZN306" s="1668"/>
      <c r="DZO306" s="1668"/>
      <c r="DZP306" s="1668"/>
      <c r="DZQ306" s="1668"/>
      <c r="DZR306" s="1668"/>
      <c r="DZS306" s="1668"/>
      <c r="DZT306" s="1668"/>
      <c r="DZU306" s="1668"/>
      <c r="DZV306" s="1668"/>
      <c r="DZW306" s="1668"/>
      <c r="DZX306" s="1668"/>
      <c r="DZY306" s="1668"/>
      <c r="DZZ306" s="1668"/>
      <c r="EAA306" s="1668"/>
      <c r="EAB306" s="1668"/>
      <c r="EAC306" s="1668"/>
      <c r="EAD306" s="1668"/>
      <c r="EAE306" s="1668"/>
      <c r="EAF306" s="1668"/>
      <c r="EAG306" s="1668"/>
      <c r="EAH306" s="1668"/>
      <c r="EAI306" s="1668"/>
      <c r="EAJ306" s="1668"/>
      <c r="EAK306" s="1668"/>
      <c r="EAL306" s="1668"/>
      <c r="EAM306" s="1668"/>
      <c r="EAN306" s="1668"/>
      <c r="EAO306" s="1668"/>
      <c r="EAP306" s="1668"/>
      <c r="EAQ306" s="1668"/>
      <c r="EAR306" s="1668"/>
      <c r="EAS306" s="1668"/>
      <c r="EAT306" s="1668"/>
      <c r="EAU306" s="1668"/>
      <c r="EAV306" s="1668"/>
      <c r="EAW306" s="1668"/>
      <c r="EAX306" s="1668"/>
      <c r="EAY306" s="1668"/>
      <c r="EAZ306" s="1668"/>
      <c r="EBA306" s="1668"/>
      <c r="EBB306" s="1668"/>
      <c r="EBC306" s="1668"/>
      <c r="EBD306" s="1668"/>
      <c r="EBE306" s="1668"/>
      <c r="EBF306" s="1668"/>
      <c r="EBG306" s="1668"/>
      <c r="EBH306" s="1668"/>
      <c r="EBI306" s="1668"/>
      <c r="EBJ306" s="1668"/>
      <c r="EBK306" s="1668"/>
      <c r="EBL306" s="1668"/>
      <c r="EBM306" s="1668"/>
      <c r="EBN306" s="1668"/>
      <c r="EBO306" s="1668"/>
      <c r="EBP306" s="1668"/>
      <c r="EBQ306" s="1668"/>
      <c r="EBR306" s="1668"/>
      <c r="EBS306" s="1668"/>
      <c r="EBT306" s="1668"/>
      <c r="EBU306" s="1668"/>
      <c r="EBV306" s="1668"/>
      <c r="EBW306" s="1668"/>
      <c r="EBX306" s="1668"/>
      <c r="EBY306" s="1668"/>
      <c r="EBZ306" s="1668"/>
      <c r="ECA306" s="1668"/>
      <c r="ECB306" s="1668"/>
      <c r="ECC306" s="1668"/>
      <c r="ECD306" s="1668"/>
      <c r="ECE306" s="1668"/>
      <c r="ECF306" s="1668"/>
      <c r="ECG306" s="1668"/>
      <c r="ECH306" s="1668"/>
      <c r="ECI306" s="1668"/>
      <c r="ECJ306" s="1668"/>
      <c r="ECK306" s="1668"/>
      <c r="ECL306" s="1668"/>
      <c r="ECM306" s="1668"/>
      <c r="ECN306" s="1668"/>
      <c r="ECO306" s="1668"/>
      <c r="ECP306" s="1668"/>
      <c r="ECQ306" s="1668"/>
      <c r="ECR306" s="1668"/>
      <c r="ECS306" s="1668"/>
      <c r="ECT306" s="1668"/>
      <c r="ECU306" s="1668"/>
      <c r="ECV306" s="1668"/>
      <c r="ECW306" s="1668"/>
      <c r="ECX306" s="1668"/>
      <c r="ECY306" s="1668"/>
      <c r="ECZ306" s="1668"/>
      <c r="EDA306" s="1668"/>
      <c r="EDB306" s="1668"/>
      <c r="EDC306" s="1668"/>
      <c r="EDD306" s="1668"/>
      <c r="EDE306" s="1668"/>
      <c r="EDF306" s="1668"/>
      <c r="EDG306" s="1668"/>
      <c r="EDH306" s="1668"/>
      <c r="EDI306" s="1668"/>
      <c r="EDJ306" s="1668"/>
      <c r="EDK306" s="1668"/>
      <c r="EDL306" s="1668"/>
      <c r="EDM306" s="1668"/>
      <c r="EDN306" s="1668"/>
      <c r="EDO306" s="1668"/>
      <c r="EDP306" s="1668"/>
      <c r="EDQ306" s="1668"/>
      <c r="EDR306" s="1668"/>
      <c r="EDS306" s="1668"/>
      <c r="EDT306" s="1668"/>
      <c r="EDU306" s="1668"/>
      <c r="EDV306" s="1668"/>
      <c r="EDW306" s="1668"/>
      <c r="EDX306" s="1668"/>
      <c r="EDY306" s="1668"/>
      <c r="EDZ306" s="1668"/>
      <c r="EEA306" s="1668"/>
      <c r="EEB306" s="1668"/>
      <c r="EEC306" s="1668"/>
      <c r="EED306" s="1668"/>
      <c r="EEE306" s="1668"/>
      <c r="EEF306" s="1668"/>
      <c r="EEG306" s="1668"/>
      <c r="EEH306" s="1668"/>
      <c r="EEI306" s="1668"/>
      <c r="EEJ306" s="1668"/>
      <c r="EEK306" s="1668"/>
      <c r="EEL306" s="1668"/>
      <c r="EEM306" s="1668"/>
      <c r="EEN306" s="1668"/>
      <c r="EEO306" s="1668"/>
      <c r="EEP306" s="1668"/>
      <c r="EEQ306" s="1668"/>
      <c r="EER306" s="1668"/>
      <c r="EES306" s="1668"/>
      <c r="EET306" s="1668"/>
      <c r="EEU306" s="1668"/>
      <c r="EEV306" s="1668"/>
      <c r="EEW306" s="1668"/>
      <c r="EEX306" s="1668"/>
      <c r="EEY306" s="1668"/>
      <c r="EEZ306" s="1668"/>
      <c r="EFA306" s="1668"/>
      <c r="EFB306" s="1668"/>
      <c r="EFC306" s="1668"/>
      <c r="EFD306" s="1668"/>
      <c r="EFE306" s="1668"/>
      <c r="EFF306" s="1668"/>
      <c r="EFG306" s="1668"/>
      <c r="EFH306" s="1668"/>
      <c r="EFI306" s="1668"/>
      <c r="EFJ306" s="1668"/>
      <c r="EFK306" s="1668"/>
      <c r="EFL306" s="1668"/>
      <c r="EFM306" s="1668"/>
      <c r="EFN306" s="1668"/>
      <c r="EFO306" s="1668"/>
      <c r="EFP306" s="1668"/>
      <c r="EFQ306" s="1668"/>
      <c r="EFR306" s="1668"/>
      <c r="EFS306" s="1668"/>
      <c r="EFT306" s="1668"/>
      <c r="EFU306" s="1668"/>
      <c r="EFV306" s="1668"/>
      <c r="EFW306" s="1668"/>
      <c r="EFX306" s="1668"/>
      <c r="EFY306" s="1668"/>
      <c r="EFZ306" s="1668"/>
      <c r="EGA306" s="1668"/>
      <c r="EGB306" s="1668"/>
      <c r="EGC306" s="1668"/>
      <c r="EGD306" s="1668"/>
      <c r="EGE306" s="1668"/>
      <c r="EGF306" s="1668"/>
      <c r="EGG306" s="1668"/>
      <c r="EGH306" s="1668"/>
      <c r="EGI306" s="1668"/>
      <c r="EGJ306" s="1668"/>
      <c r="EGK306" s="1668"/>
      <c r="EGL306" s="1668"/>
      <c r="EGM306" s="1668"/>
      <c r="EGN306" s="1668"/>
      <c r="EGO306" s="1668"/>
      <c r="EGP306" s="1668"/>
      <c r="EGQ306" s="1668"/>
      <c r="EGR306" s="1668"/>
      <c r="EGS306" s="1668"/>
      <c r="EGT306" s="1668"/>
      <c r="EGU306" s="1668"/>
      <c r="EGV306" s="1668"/>
      <c r="EGW306" s="1668"/>
      <c r="EGX306" s="1668"/>
      <c r="EGY306" s="1668"/>
      <c r="EGZ306" s="1668"/>
      <c r="EHA306" s="1668"/>
      <c r="EHB306" s="1668"/>
      <c r="EHC306" s="1668"/>
      <c r="EHD306" s="1668"/>
      <c r="EHE306" s="1668"/>
      <c r="EHF306" s="1668"/>
      <c r="EHG306" s="1668"/>
      <c r="EHH306" s="1668"/>
      <c r="EHI306" s="1668"/>
      <c r="EHJ306" s="1668"/>
      <c r="EHK306" s="1668"/>
      <c r="EHL306" s="1668"/>
      <c r="EHM306" s="1668"/>
      <c r="EHN306" s="1668"/>
      <c r="EHO306" s="1668"/>
      <c r="EHP306" s="1668"/>
      <c r="EHQ306" s="1668"/>
      <c r="EHR306" s="1668"/>
      <c r="EHS306" s="1668"/>
      <c r="EHT306" s="1668"/>
      <c r="EHU306" s="1668"/>
      <c r="EHV306" s="1668"/>
      <c r="EHW306" s="1668"/>
      <c r="EHX306" s="1668"/>
      <c r="EHY306" s="1668"/>
      <c r="EHZ306" s="1668"/>
      <c r="EIA306" s="1668"/>
      <c r="EIB306" s="1668"/>
      <c r="EIC306" s="1668"/>
      <c r="EID306" s="1668"/>
      <c r="EIE306" s="1668"/>
      <c r="EIF306" s="1668"/>
      <c r="EIG306" s="1668"/>
      <c r="EIH306" s="1668"/>
      <c r="EII306" s="1668"/>
      <c r="EIJ306" s="1668"/>
      <c r="EIK306" s="1668"/>
      <c r="EIL306" s="1668"/>
      <c r="EIM306" s="1668"/>
      <c r="EIN306" s="1668"/>
      <c r="EIO306" s="1668"/>
      <c r="EIP306" s="1668"/>
      <c r="EIQ306" s="1668"/>
      <c r="EIR306" s="1668"/>
      <c r="EIS306" s="1668"/>
      <c r="EIT306" s="1668"/>
      <c r="EIU306" s="1668"/>
      <c r="EIV306" s="1668"/>
      <c r="EIW306" s="1668"/>
      <c r="EIX306" s="1668"/>
      <c r="EIY306" s="1668"/>
      <c r="EIZ306" s="1668"/>
      <c r="EJA306" s="1668"/>
      <c r="EJB306" s="1668"/>
      <c r="EJC306" s="1668"/>
      <c r="EJD306" s="1668"/>
      <c r="EJE306" s="1668"/>
      <c r="EJF306" s="1668"/>
      <c r="EJG306" s="1668"/>
      <c r="EJH306" s="1668"/>
      <c r="EJI306" s="1668"/>
      <c r="EJJ306" s="1668"/>
      <c r="EJK306" s="1668"/>
      <c r="EJL306" s="1668"/>
      <c r="EJM306" s="1668"/>
      <c r="EJN306" s="1668"/>
      <c r="EJO306" s="1668"/>
      <c r="EJP306" s="1668"/>
      <c r="EJQ306" s="1668"/>
      <c r="EJR306" s="1668"/>
      <c r="EJS306" s="1668"/>
      <c r="EJT306" s="1668"/>
      <c r="EJU306" s="1668"/>
      <c r="EJV306" s="1668"/>
      <c r="EJW306" s="1668"/>
      <c r="EJX306" s="1668"/>
      <c r="EJY306" s="1668"/>
      <c r="EJZ306" s="1668"/>
      <c r="EKA306" s="1668"/>
      <c r="EKB306" s="1668"/>
      <c r="EKC306" s="1668"/>
      <c r="EKD306" s="1668"/>
      <c r="EKE306" s="1668"/>
      <c r="EKF306" s="1668"/>
      <c r="EKG306" s="1668"/>
      <c r="EKH306" s="1668"/>
      <c r="EKI306" s="1668"/>
      <c r="EKJ306" s="1668"/>
      <c r="EKK306" s="1668"/>
      <c r="EKL306" s="1668"/>
      <c r="EKM306" s="1668"/>
      <c r="EKN306" s="1668"/>
      <c r="EKO306" s="1668"/>
      <c r="EKP306" s="1668"/>
      <c r="EKQ306" s="1668"/>
      <c r="EKR306" s="1668"/>
      <c r="EKS306" s="1668"/>
      <c r="EKT306" s="1668"/>
      <c r="EKU306" s="1668"/>
      <c r="EKV306" s="1668"/>
      <c r="EKW306" s="1668"/>
      <c r="EKX306" s="1668"/>
      <c r="EKY306" s="1668"/>
      <c r="EKZ306" s="1668"/>
      <c r="ELA306" s="1668"/>
      <c r="ELB306" s="1668"/>
      <c r="ELC306" s="1668"/>
      <c r="ELD306" s="1668"/>
      <c r="ELE306" s="1668"/>
      <c r="ELF306" s="1668"/>
      <c r="ELG306" s="1668"/>
      <c r="ELH306" s="1668"/>
      <c r="ELI306" s="1668"/>
      <c r="ELJ306" s="1668"/>
      <c r="ELK306" s="1668"/>
      <c r="ELL306" s="1668"/>
      <c r="ELM306" s="1668"/>
      <c r="ELN306" s="1668"/>
      <c r="ELO306" s="1668"/>
      <c r="ELP306" s="1668"/>
      <c r="ELQ306" s="1668"/>
      <c r="ELR306" s="1668"/>
      <c r="ELS306" s="1668"/>
      <c r="ELT306" s="1668"/>
      <c r="ELU306" s="1668"/>
      <c r="ELV306" s="1668"/>
      <c r="ELW306" s="1668"/>
      <c r="ELX306" s="1668"/>
      <c r="ELY306" s="1668"/>
      <c r="ELZ306" s="1668"/>
      <c r="EMA306" s="1668"/>
      <c r="EMB306" s="1668"/>
      <c r="EMC306" s="1668"/>
      <c r="EMD306" s="1668"/>
      <c r="EME306" s="1668"/>
      <c r="EMF306" s="1668"/>
      <c r="EMG306" s="1668"/>
      <c r="EMH306" s="1668"/>
      <c r="EMI306" s="1668"/>
      <c r="EMJ306" s="1668"/>
      <c r="EMK306" s="1668"/>
      <c r="EML306" s="1668"/>
      <c r="EMM306" s="1668"/>
      <c r="EMN306" s="1668"/>
      <c r="EMO306" s="1668"/>
      <c r="EMP306" s="1668"/>
      <c r="EMQ306" s="1668"/>
      <c r="EMR306" s="1668"/>
      <c r="EMS306" s="1668"/>
      <c r="EMT306" s="1668"/>
      <c r="EMU306" s="1668"/>
      <c r="EMV306" s="1668"/>
      <c r="EMW306" s="1668"/>
      <c r="EMX306" s="1668"/>
      <c r="EMY306" s="1668"/>
      <c r="EMZ306" s="1668"/>
      <c r="ENA306" s="1668"/>
      <c r="ENB306" s="1668"/>
      <c r="ENC306" s="1668"/>
      <c r="END306" s="1668"/>
      <c r="ENE306" s="1668"/>
      <c r="ENF306" s="1668"/>
      <c r="ENG306" s="1668"/>
      <c r="ENH306" s="1668"/>
      <c r="ENI306" s="1668"/>
      <c r="ENJ306" s="1668"/>
      <c r="ENK306" s="1668"/>
      <c r="ENL306" s="1668"/>
      <c r="ENM306" s="1668"/>
      <c r="ENN306" s="1668"/>
      <c r="ENO306" s="1668"/>
      <c r="ENP306" s="1668"/>
      <c r="ENQ306" s="1668"/>
      <c r="ENR306" s="1668"/>
      <c r="ENS306" s="1668"/>
      <c r="ENT306" s="1668"/>
      <c r="ENU306" s="1668"/>
      <c r="ENV306" s="1668"/>
      <c r="ENW306" s="1668"/>
      <c r="ENX306" s="1668"/>
      <c r="ENY306" s="1668"/>
      <c r="ENZ306" s="1668"/>
      <c r="EOA306" s="1668"/>
      <c r="EOB306" s="1668"/>
      <c r="EOC306" s="1668"/>
      <c r="EOD306" s="1668"/>
      <c r="EOE306" s="1668"/>
      <c r="EOF306" s="1668"/>
      <c r="EOG306" s="1668"/>
      <c r="EOH306" s="1668"/>
      <c r="EOI306" s="1668"/>
      <c r="EOJ306" s="1668"/>
      <c r="EOK306" s="1668"/>
      <c r="EOL306" s="1668"/>
      <c r="EOM306" s="1668"/>
      <c r="EON306" s="1668"/>
      <c r="EOO306" s="1668"/>
      <c r="EOP306" s="1668"/>
      <c r="EOQ306" s="1668"/>
      <c r="EOR306" s="1668"/>
      <c r="EOS306" s="1668"/>
      <c r="EOT306" s="1668"/>
      <c r="EOU306" s="1668"/>
      <c r="EOV306" s="1668"/>
      <c r="EOW306" s="1668"/>
      <c r="EOX306" s="1668"/>
      <c r="EOY306" s="1668"/>
      <c r="EOZ306" s="1668"/>
      <c r="EPA306" s="1668"/>
      <c r="EPB306" s="1668"/>
      <c r="EPC306" s="1668"/>
      <c r="EPD306" s="1668"/>
      <c r="EPE306" s="1668"/>
      <c r="EPF306" s="1668"/>
      <c r="EPG306" s="1668"/>
      <c r="EPH306" s="1668"/>
      <c r="EPI306" s="1668"/>
      <c r="EPJ306" s="1668"/>
      <c r="EPK306" s="1668"/>
      <c r="EPL306" s="1668"/>
      <c r="EPM306" s="1668"/>
      <c r="EPN306" s="1668"/>
      <c r="EPO306" s="1668"/>
      <c r="EPP306" s="1668"/>
      <c r="EPQ306" s="1668"/>
      <c r="EPR306" s="1668"/>
      <c r="EPS306" s="1668"/>
      <c r="EPT306" s="1668"/>
      <c r="EPU306" s="1668"/>
      <c r="EPV306" s="1668"/>
      <c r="EPW306" s="1668"/>
      <c r="EPX306" s="1668"/>
      <c r="EPY306" s="1668"/>
      <c r="EPZ306" s="1668"/>
      <c r="EQA306" s="1668"/>
      <c r="EQB306" s="1668"/>
      <c r="EQC306" s="1668"/>
      <c r="EQD306" s="1668"/>
      <c r="EQE306" s="1668"/>
      <c r="EQF306" s="1668"/>
      <c r="EQG306" s="1668"/>
      <c r="EQH306" s="1668"/>
      <c r="EQI306" s="1668"/>
      <c r="EQJ306" s="1668"/>
      <c r="EQK306" s="1668"/>
      <c r="EQL306" s="1668"/>
      <c r="EQM306" s="1668"/>
      <c r="EQN306" s="1668"/>
      <c r="EQO306" s="1668"/>
      <c r="EQP306" s="1668"/>
      <c r="EQQ306" s="1668"/>
      <c r="EQR306" s="1668"/>
      <c r="EQS306" s="1668"/>
      <c r="EQT306" s="1668"/>
      <c r="EQU306" s="1668"/>
      <c r="EQV306" s="1668"/>
      <c r="EQW306" s="1668"/>
      <c r="EQX306" s="1668"/>
      <c r="EQY306" s="1668"/>
      <c r="EQZ306" s="1668"/>
      <c r="ERA306" s="1668"/>
      <c r="ERB306" s="1668"/>
      <c r="ERC306" s="1668"/>
      <c r="ERD306" s="1668"/>
      <c r="ERE306" s="1668"/>
      <c r="ERF306" s="1668"/>
      <c r="ERG306" s="1668"/>
      <c r="ERH306" s="1668"/>
      <c r="ERI306" s="1668"/>
      <c r="ERJ306" s="1668"/>
      <c r="ERK306" s="1668"/>
      <c r="ERL306" s="1668"/>
      <c r="ERM306" s="1668"/>
      <c r="ERN306" s="1668"/>
      <c r="ERO306" s="1668"/>
      <c r="ERP306" s="1668"/>
      <c r="ERQ306" s="1668"/>
      <c r="ERR306" s="1668"/>
      <c r="ERS306" s="1668"/>
      <c r="ERT306" s="1668"/>
      <c r="ERU306" s="1668"/>
      <c r="ERV306" s="1668"/>
      <c r="ERW306" s="1668"/>
      <c r="ERX306" s="1668"/>
      <c r="ERY306" s="1668"/>
      <c r="ERZ306" s="1668"/>
      <c r="ESA306" s="1668"/>
      <c r="ESB306" s="1668"/>
      <c r="ESC306" s="1668"/>
      <c r="ESD306" s="1668"/>
      <c r="ESE306" s="1668"/>
      <c r="ESF306" s="1668"/>
      <c r="ESG306" s="1668"/>
      <c r="ESH306" s="1668"/>
      <c r="ESI306" s="1668"/>
      <c r="ESJ306" s="1668"/>
      <c r="ESK306" s="1668"/>
      <c r="ESL306" s="1668"/>
      <c r="ESM306" s="1668"/>
      <c r="ESN306" s="1668"/>
      <c r="ESO306" s="1668"/>
      <c r="ESP306" s="1668"/>
      <c r="ESQ306" s="1668"/>
      <c r="ESR306" s="1668"/>
      <c r="ESS306" s="1668"/>
      <c r="EST306" s="1668"/>
      <c r="ESU306" s="1668"/>
      <c r="ESV306" s="1668"/>
      <c r="ESW306" s="1668"/>
      <c r="ESX306" s="1668"/>
      <c r="ESY306" s="1668"/>
      <c r="ESZ306" s="1668"/>
      <c r="ETA306" s="1668"/>
      <c r="ETB306" s="1668"/>
      <c r="ETC306" s="1668"/>
      <c r="ETD306" s="1668"/>
      <c r="ETE306" s="1668"/>
      <c r="ETF306" s="1668"/>
      <c r="ETG306" s="1668"/>
      <c r="ETH306" s="1668"/>
      <c r="ETI306" s="1668"/>
      <c r="ETJ306" s="1668"/>
      <c r="ETK306" s="1668"/>
      <c r="ETL306" s="1668"/>
      <c r="ETM306" s="1668"/>
      <c r="ETN306" s="1668"/>
      <c r="ETO306" s="1668"/>
      <c r="ETP306" s="1668"/>
      <c r="ETQ306" s="1668"/>
      <c r="ETR306" s="1668"/>
      <c r="ETS306" s="1668"/>
      <c r="ETT306" s="1668"/>
      <c r="ETU306" s="1668"/>
      <c r="ETV306" s="1668"/>
      <c r="ETW306" s="1668"/>
      <c r="ETX306" s="1668"/>
      <c r="ETY306" s="1668"/>
      <c r="ETZ306" s="1668"/>
      <c r="EUA306" s="1668"/>
      <c r="EUB306" s="1668"/>
      <c r="EUC306" s="1668"/>
      <c r="EUD306" s="1668"/>
      <c r="EUE306" s="1668"/>
      <c r="EUF306" s="1668"/>
      <c r="EUG306" s="1668"/>
      <c r="EUH306" s="1668"/>
      <c r="EUI306" s="1668"/>
      <c r="EUJ306" s="1668"/>
      <c r="EUK306" s="1668"/>
      <c r="EUL306" s="1668"/>
      <c r="EUM306" s="1668"/>
      <c r="EUN306" s="1668"/>
      <c r="EUO306" s="1668"/>
      <c r="EUP306" s="1668"/>
      <c r="EUQ306" s="1668"/>
      <c r="EUR306" s="1668"/>
      <c r="EUS306" s="1668"/>
      <c r="EUT306" s="1668"/>
      <c r="EUU306" s="1668"/>
      <c r="EUV306" s="1668"/>
      <c r="EUW306" s="1668"/>
      <c r="EUX306" s="1668"/>
      <c r="EUY306" s="1668"/>
      <c r="EUZ306" s="1668"/>
      <c r="EVA306" s="1668"/>
      <c r="EVB306" s="1668"/>
      <c r="EVC306" s="1668"/>
      <c r="EVD306" s="1668"/>
      <c r="EVE306" s="1668"/>
      <c r="EVF306" s="1668"/>
      <c r="EVG306" s="1668"/>
      <c r="EVH306" s="1668"/>
      <c r="EVI306" s="1668"/>
      <c r="EVJ306" s="1668"/>
      <c r="EVK306" s="1668"/>
      <c r="EVL306" s="1668"/>
      <c r="EVM306" s="1668"/>
      <c r="EVN306" s="1668"/>
      <c r="EVO306" s="1668"/>
      <c r="EVP306" s="1668"/>
      <c r="EVQ306" s="1668"/>
      <c r="EVR306" s="1668"/>
      <c r="EVS306" s="1668"/>
      <c r="EVT306" s="1668"/>
      <c r="EVU306" s="1668"/>
      <c r="EVV306" s="1668"/>
      <c r="EVW306" s="1668"/>
      <c r="EVX306" s="1668"/>
      <c r="EVY306" s="1668"/>
      <c r="EVZ306" s="1668"/>
      <c r="EWA306" s="1668"/>
      <c r="EWB306" s="1668"/>
      <c r="EWC306" s="1668"/>
      <c r="EWD306" s="1668"/>
      <c r="EWE306" s="1668"/>
      <c r="EWF306" s="1668"/>
      <c r="EWG306" s="1668"/>
      <c r="EWH306" s="1668"/>
      <c r="EWI306" s="1668"/>
      <c r="EWJ306" s="1668"/>
      <c r="EWK306" s="1668"/>
      <c r="EWL306" s="1668"/>
      <c r="EWM306" s="1668"/>
      <c r="EWN306" s="1668"/>
      <c r="EWO306" s="1668"/>
      <c r="EWP306" s="1668"/>
      <c r="EWQ306" s="1668"/>
      <c r="EWR306" s="1668"/>
      <c r="EWS306" s="1668"/>
      <c r="EWT306" s="1668"/>
      <c r="EWU306" s="1668"/>
      <c r="EWV306" s="1668"/>
      <c r="EWW306" s="1668"/>
      <c r="EWX306" s="1668"/>
      <c r="EWY306" s="1668"/>
      <c r="EWZ306" s="1668"/>
      <c r="EXA306" s="1668"/>
      <c r="EXB306" s="1668"/>
      <c r="EXC306" s="1668"/>
      <c r="EXD306" s="1668"/>
      <c r="EXE306" s="1668"/>
      <c r="EXF306" s="1668"/>
      <c r="EXG306" s="1668"/>
      <c r="EXH306" s="1668"/>
      <c r="EXI306" s="1668"/>
      <c r="EXJ306" s="1668"/>
      <c r="EXK306" s="1668"/>
      <c r="EXL306" s="1668"/>
      <c r="EXM306" s="1668"/>
      <c r="EXN306" s="1668"/>
      <c r="EXO306" s="1668"/>
      <c r="EXP306" s="1668"/>
      <c r="EXQ306" s="1668"/>
      <c r="EXR306" s="1668"/>
      <c r="EXS306" s="1668"/>
      <c r="EXT306" s="1668"/>
      <c r="EXU306" s="1668"/>
      <c r="EXV306" s="1668"/>
      <c r="EXW306" s="1668"/>
      <c r="EXX306" s="1668"/>
      <c r="EXY306" s="1668"/>
      <c r="EXZ306" s="1668"/>
      <c r="EYA306" s="1668"/>
      <c r="EYB306" s="1668"/>
      <c r="EYC306" s="1668"/>
      <c r="EYD306" s="1668"/>
      <c r="EYE306" s="1668"/>
      <c r="EYF306" s="1668"/>
      <c r="EYG306" s="1668"/>
      <c r="EYH306" s="1668"/>
      <c r="EYI306" s="1668"/>
      <c r="EYJ306" s="1668"/>
      <c r="EYK306" s="1668"/>
      <c r="EYL306" s="1668"/>
      <c r="EYM306" s="1668"/>
      <c r="EYN306" s="1668"/>
      <c r="EYO306" s="1668"/>
      <c r="EYP306" s="1668"/>
      <c r="EYQ306" s="1668"/>
      <c r="EYR306" s="1668"/>
      <c r="EYS306" s="1668"/>
      <c r="EYT306" s="1668"/>
      <c r="EYU306" s="1668"/>
      <c r="EYV306" s="1668"/>
      <c r="EYW306" s="1668"/>
      <c r="EYX306" s="1668"/>
      <c r="EYY306" s="1668"/>
      <c r="EYZ306" s="1668"/>
      <c r="EZA306" s="1668"/>
      <c r="EZB306" s="1668"/>
      <c r="EZC306" s="1668"/>
      <c r="EZD306" s="1668"/>
      <c r="EZE306" s="1668"/>
      <c r="EZF306" s="1668"/>
      <c r="EZG306" s="1668"/>
      <c r="EZH306" s="1668"/>
      <c r="EZI306" s="1668"/>
      <c r="EZJ306" s="1668"/>
      <c r="EZK306" s="1668"/>
      <c r="EZL306" s="1668"/>
      <c r="EZM306" s="1668"/>
      <c r="EZN306" s="1668"/>
      <c r="EZO306" s="1668"/>
      <c r="EZP306" s="1668"/>
      <c r="EZQ306" s="1668"/>
      <c r="EZR306" s="1668"/>
      <c r="EZS306" s="1668"/>
      <c r="EZT306" s="1668"/>
      <c r="EZU306" s="1668"/>
      <c r="EZV306" s="1668"/>
      <c r="EZW306" s="1668"/>
      <c r="EZX306" s="1668"/>
      <c r="EZY306" s="1668"/>
      <c r="EZZ306" s="1668"/>
      <c r="FAA306" s="1668"/>
      <c r="FAB306" s="1668"/>
      <c r="FAC306" s="1668"/>
      <c r="FAD306" s="1668"/>
      <c r="FAE306" s="1668"/>
      <c r="FAF306" s="1668"/>
      <c r="FAG306" s="1668"/>
      <c r="FAH306" s="1668"/>
      <c r="FAI306" s="1668"/>
      <c r="FAJ306" s="1668"/>
      <c r="FAK306" s="1668"/>
      <c r="FAL306" s="1668"/>
      <c r="FAM306" s="1668"/>
      <c r="FAN306" s="1668"/>
      <c r="FAO306" s="1668"/>
      <c r="FAP306" s="1668"/>
      <c r="FAQ306" s="1668"/>
      <c r="FAR306" s="1668"/>
      <c r="FAS306" s="1668"/>
      <c r="FAT306" s="1668"/>
      <c r="FAU306" s="1668"/>
      <c r="FAV306" s="1668"/>
      <c r="FAW306" s="1668"/>
      <c r="FAX306" s="1668"/>
      <c r="FAY306" s="1668"/>
      <c r="FAZ306" s="1668"/>
      <c r="FBA306" s="1668"/>
      <c r="FBB306" s="1668"/>
      <c r="FBC306" s="1668"/>
      <c r="FBD306" s="1668"/>
      <c r="FBE306" s="1668"/>
      <c r="FBF306" s="1668"/>
      <c r="FBG306" s="1668"/>
      <c r="FBH306" s="1668"/>
      <c r="FBI306" s="1668"/>
      <c r="FBJ306" s="1668"/>
      <c r="FBK306" s="1668"/>
      <c r="FBL306" s="1668"/>
      <c r="FBM306" s="1668"/>
      <c r="FBN306" s="1668"/>
      <c r="FBO306" s="1668"/>
      <c r="FBP306" s="1668"/>
      <c r="FBQ306" s="1668"/>
      <c r="FBR306" s="1668"/>
      <c r="FBS306" s="1668"/>
      <c r="FBT306" s="1668"/>
      <c r="FBU306" s="1668"/>
      <c r="FBV306" s="1668"/>
      <c r="FBW306" s="1668"/>
      <c r="FBX306" s="1668"/>
      <c r="FBY306" s="1668"/>
      <c r="FBZ306" s="1668"/>
      <c r="FCA306" s="1668"/>
      <c r="FCB306" s="1668"/>
      <c r="FCC306" s="1668"/>
      <c r="FCD306" s="1668"/>
      <c r="FCE306" s="1668"/>
      <c r="FCF306" s="1668"/>
      <c r="FCG306" s="1668"/>
      <c r="FCH306" s="1668"/>
      <c r="FCI306" s="1668"/>
      <c r="FCJ306" s="1668"/>
      <c r="FCK306" s="1668"/>
      <c r="FCL306" s="1668"/>
      <c r="FCM306" s="1668"/>
      <c r="FCN306" s="1668"/>
      <c r="FCO306" s="1668"/>
      <c r="FCP306" s="1668"/>
      <c r="FCQ306" s="1668"/>
      <c r="FCR306" s="1668"/>
      <c r="FCS306" s="1668"/>
      <c r="FCT306" s="1668"/>
      <c r="FCU306" s="1668"/>
      <c r="FCV306" s="1668"/>
      <c r="FCW306" s="1668"/>
      <c r="FCX306" s="1668"/>
      <c r="FCY306" s="1668"/>
      <c r="FCZ306" s="1668"/>
      <c r="FDA306" s="1668"/>
      <c r="FDB306" s="1668"/>
      <c r="FDC306" s="1668"/>
      <c r="FDD306" s="1668"/>
      <c r="FDE306" s="1668"/>
      <c r="FDF306" s="1668"/>
      <c r="FDG306" s="1668"/>
      <c r="FDH306" s="1668"/>
      <c r="FDI306" s="1668"/>
      <c r="FDJ306" s="1668"/>
      <c r="FDK306" s="1668"/>
      <c r="FDL306" s="1668"/>
      <c r="FDM306" s="1668"/>
      <c r="FDN306" s="1668"/>
      <c r="FDO306" s="1668"/>
      <c r="FDP306" s="1668"/>
      <c r="FDQ306" s="1668"/>
      <c r="FDR306" s="1668"/>
      <c r="FDS306" s="1668"/>
      <c r="FDT306" s="1668"/>
      <c r="FDU306" s="1668"/>
      <c r="FDV306" s="1668"/>
      <c r="FDW306" s="1668"/>
      <c r="FDX306" s="1668"/>
      <c r="FDY306" s="1668"/>
      <c r="FDZ306" s="1668"/>
      <c r="FEA306" s="1668"/>
      <c r="FEB306" s="1668"/>
      <c r="FEC306" s="1668"/>
      <c r="FED306" s="1668"/>
      <c r="FEE306" s="1668"/>
      <c r="FEF306" s="1668"/>
      <c r="FEG306" s="1668"/>
      <c r="FEH306" s="1668"/>
      <c r="FEI306" s="1668"/>
      <c r="FEJ306" s="1668"/>
      <c r="FEK306" s="1668"/>
      <c r="FEL306" s="1668"/>
      <c r="FEM306" s="1668"/>
      <c r="FEN306" s="1668"/>
      <c r="FEO306" s="1668"/>
      <c r="FEP306" s="1668"/>
      <c r="FEQ306" s="1668"/>
      <c r="FER306" s="1668"/>
      <c r="FES306" s="1668"/>
      <c r="FET306" s="1668"/>
      <c r="FEU306" s="1668"/>
      <c r="FEV306" s="1668"/>
      <c r="FEW306" s="1668"/>
      <c r="FEX306" s="1668"/>
      <c r="FEY306" s="1668"/>
      <c r="FEZ306" s="1668"/>
      <c r="FFA306" s="1668"/>
      <c r="FFB306" s="1668"/>
      <c r="FFC306" s="1668"/>
      <c r="FFD306" s="1668"/>
      <c r="FFE306" s="1668"/>
      <c r="FFF306" s="1668"/>
      <c r="FFG306" s="1668"/>
      <c r="FFH306" s="1668"/>
      <c r="FFI306" s="1668"/>
      <c r="FFJ306" s="1668"/>
      <c r="FFK306" s="1668"/>
      <c r="FFL306" s="1668"/>
      <c r="FFM306" s="1668"/>
      <c r="FFN306" s="1668"/>
      <c r="FFO306" s="1668"/>
      <c r="FFP306" s="1668"/>
      <c r="FFQ306" s="1668"/>
      <c r="FFR306" s="1668"/>
      <c r="FFS306" s="1668"/>
      <c r="FFT306" s="1668"/>
      <c r="FFU306" s="1668"/>
      <c r="FFV306" s="1668"/>
      <c r="FFW306" s="1668"/>
      <c r="FFX306" s="1668"/>
      <c r="FFY306" s="1668"/>
      <c r="FFZ306" s="1668"/>
      <c r="FGA306" s="1668"/>
      <c r="FGB306" s="1668"/>
      <c r="FGC306" s="1668"/>
      <c r="FGD306" s="1668"/>
      <c r="FGE306" s="1668"/>
      <c r="FGF306" s="1668"/>
      <c r="FGG306" s="1668"/>
      <c r="FGH306" s="1668"/>
      <c r="FGI306" s="1668"/>
      <c r="FGJ306" s="1668"/>
      <c r="FGK306" s="1668"/>
      <c r="FGL306" s="1668"/>
      <c r="FGM306" s="1668"/>
      <c r="FGN306" s="1668"/>
      <c r="FGO306" s="1668"/>
      <c r="FGP306" s="1668"/>
      <c r="FGQ306" s="1668"/>
      <c r="FGR306" s="1668"/>
      <c r="FGS306" s="1668"/>
      <c r="FGT306" s="1668"/>
      <c r="FGU306" s="1668"/>
      <c r="FGV306" s="1668"/>
      <c r="FGW306" s="1668"/>
      <c r="FGX306" s="1668"/>
      <c r="FGY306" s="1668"/>
      <c r="FGZ306" s="1668"/>
      <c r="FHA306" s="1668"/>
      <c r="FHB306" s="1668"/>
      <c r="FHC306" s="1668"/>
      <c r="FHD306" s="1668"/>
      <c r="FHE306" s="1668"/>
      <c r="FHF306" s="1668"/>
      <c r="FHG306" s="1668"/>
      <c r="FHH306" s="1668"/>
      <c r="FHI306" s="1668"/>
      <c r="FHJ306" s="1668"/>
      <c r="FHK306" s="1668"/>
      <c r="FHL306" s="1668"/>
      <c r="FHM306" s="1668"/>
      <c r="FHN306" s="1668"/>
      <c r="FHO306" s="1668"/>
      <c r="FHP306" s="1668"/>
      <c r="FHQ306" s="1668"/>
      <c r="FHR306" s="1668"/>
      <c r="FHS306" s="1668"/>
      <c r="FHT306" s="1668"/>
      <c r="FHU306" s="1668"/>
      <c r="FHV306" s="1668"/>
      <c r="FHW306" s="1668"/>
      <c r="FHX306" s="1668"/>
      <c r="FHY306" s="1668"/>
      <c r="FHZ306" s="1668"/>
      <c r="FIA306" s="1668"/>
      <c r="FIB306" s="1668"/>
      <c r="FIC306" s="1668"/>
      <c r="FID306" s="1668"/>
      <c r="FIE306" s="1668"/>
      <c r="FIF306" s="1668"/>
      <c r="FIG306" s="1668"/>
      <c r="FIH306" s="1668"/>
      <c r="FII306" s="1668"/>
      <c r="FIJ306" s="1668"/>
      <c r="FIK306" s="1668"/>
      <c r="FIL306" s="1668"/>
      <c r="FIM306" s="1668"/>
      <c r="FIN306" s="1668"/>
      <c r="FIO306" s="1668"/>
      <c r="FIP306" s="1668"/>
      <c r="FIQ306" s="1668"/>
      <c r="FIR306" s="1668"/>
      <c r="FIS306" s="1668"/>
      <c r="FIT306" s="1668"/>
      <c r="FIU306" s="1668"/>
      <c r="FIV306" s="1668"/>
      <c r="FIW306" s="1668"/>
      <c r="FIX306" s="1668"/>
      <c r="FIY306" s="1668"/>
      <c r="FIZ306" s="1668"/>
      <c r="FJA306" s="1668"/>
      <c r="FJB306" s="1668"/>
      <c r="FJC306" s="1668"/>
      <c r="FJD306" s="1668"/>
      <c r="FJE306" s="1668"/>
      <c r="FJF306" s="1668"/>
      <c r="FJG306" s="1668"/>
      <c r="FJH306" s="1668"/>
      <c r="FJI306" s="1668"/>
      <c r="FJJ306" s="1668"/>
      <c r="FJK306" s="1668"/>
      <c r="FJL306" s="1668"/>
      <c r="FJM306" s="1668"/>
      <c r="FJN306" s="1668"/>
      <c r="FJO306" s="1668"/>
      <c r="FJP306" s="1668"/>
      <c r="FJQ306" s="1668"/>
      <c r="FJR306" s="1668"/>
      <c r="FJS306" s="1668"/>
      <c r="FJT306" s="1668"/>
      <c r="FJU306" s="1668"/>
      <c r="FJV306" s="1668"/>
      <c r="FJW306" s="1668"/>
      <c r="FJX306" s="1668"/>
      <c r="FJY306" s="1668"/>
      <c r="FJZ306" s="1668"/>
      <c r="FKA306" s="1668"/>
      <c r="FKB306" s="1668"/>
      <c r="FKC306" s="1668"/>
      <c r="FKD306" s="1668"/>
      <c r="FKE306" s="1668"/>
      <c r="FKF306" s="1668"/>
      <c r="FKG306" s="1668"/>
      <c r="FKH306" s="1668"/>
      <c r="FKI306" s="1668"/>
      <c r="FKJ306" s="1668"/>
      <c r="FKK306" s="1668"/>
      <c r="FKL306" s="1668"/>
      <c r="FKM306" s="1668"/>
      <c r="FKN306" s="1668"/>
      <c r="FKO306" s="1668"/>
      <c r="FKP306" s="1668"/>
      <c r="FKQ306" s="1668"/>
      <c r="FKR306" s="1668"/>
      <c r="FKS306" s="1668"/>
      <c r="FKT306" s="1668"/>
      <c r="FKU306" s="1668"/>
      <c r="FKV306" s="1668"/>
      <c r="FKW306" s="1668"/>
      <c r="FKX306" s="1668"/>
      <c r="FKY306" s="1668"/>
      <c r="FKZ306" s="1668"/>
      <c r="FLA306" s="1668"/>
      <c r="FLB306" s="1668"/>
      <c r="FLC306" s="1668"/>
      <c r="FLD306" s="1668"/>
      <c r="FLE306" s="1668"/>
      <c r="FLF306" s="1668"/>
      <c r="FLG306" s="1668"/>
      <c r="FLH306" s="1668"/>
      <c r="FLI306" s="1668"/>
      <c r="FLJ306" s="1668"/>
      <c r="FLK306" s="1668"/>
      <c r="FLL306" s="1668"/>
      <c r="FLM306" s="1668"/>
      <c r="FLN306" s="1668"/>
      <c r="FLO306" s="1668"/>
      <c r="FLP306" s="1668"/>
      <c r="FLQ306" s="1668"/>
      <c r="FLR306" s="1668"/>
      <c r="FLS306" s="1668"/>
      <c r="FLT306" s="1668"/>
      <c r="FLU306" s="1668"/>
      <c r="FLV306" s="1668"/>
      <c r="FLW306" s="1668"/>
      <c r="FLX306" s="1668"/>
      <c r="FLY306" s="1668"/>
      <c r="FLZ306" s="1668"/>
      <c r="FMA306" s="1668"/>
      <c r="FMB306" s="1668"/>
      <c r="FMC306" s="1668"/>
      <c r="FMD306" s="1668"/>
      <c r="FME306" s="1668"/>
      <c r="FMF306" s="1668"/>
      <c r="FMG306" s="1668"/>
      <c r="FMH306" s="1668"/>
      <c r="FMI306" s="1668"/>
      <c r="FMJ306" s="1668"/>
      <c r="FMK306" s="1668"/>
      <c r="FML306" s="1668"/>
      <c r="FMM306" s="1668"/>
      <c r="FMN306" s="1668"/>
      <c r="FMO306" s="1668"/>
      <c r="FMP306" s="1668"/>
      <c r="FMQ306" s="1668"/>
      <c r="FMR306" s="1668"/>
      <c r="FMS306" s="1668"/>
      <c r="FMT306" s="1668"/>
      <c r="FMU306" s="1668"/>
      <c r="FMV306" s="1668"/>
      <c r="FMW306" s="1668"/>
      <c r="FMX306" s="1668"/>
      <c r="FMY306" s="1668"/>
      <c r="FMZ306" s="1668"/>
      <c r="FNA306" s="1668"/>
      <c r="FNB306" s="1668"/>
      <c r="FNC306" s="1668"/>
      <c r="FND306" s="1668"/>
      <c r="FNE306" s="1668"/>
      <c r="FNF306" s="1668"/>
      <c r="FNG306" s="1668"/>
      <c r="FNH306" s="1668"/>
      <c r="FNI306" s="1668"/>
      <c r="FNJ306" s="1668"/>
      <c r="FNK306" s="1668"/>
      <c r="FNL306" s="1668"/>
      <c r="FNM306" s="1668"/>
      <c r="FNN306" s="1668"/>
      <c r="FNO306" s="1668"/>
      <c r="FNP306" s="1668"/>
      <c r="FNQ306" s="1668"/>
      <c r="FNR306" s="1668"/>
      <c r="FNS306" s="1668"/>
      <c r="FNT306" s="1668"/>
      <c r="FNU306" s="1668"/>
      <c r="FNV306" s="1668"/>
      <c r="FNW306" s="1668"/>
      <c r="FNX306" s="1668"/>
      <c r="FNY306" s="1668"/>
      <c r="FNZ306" s="1668"/>
      <c r="FOA306" s="1668"/>
      <c r="FOB306" s="1668"/>
      <c r="FOC306" s="1668"/>
      <c r="FOD306" s="1668"/>
      <c r="FOE306" s="1668"/>
      <c r="FOF306" s="1668"/>
      <c r="FOG306" s="1668"/>
      <c r="FOH306" s="1668"/>
      <c r="FOI306" s="1668"/>
      <c r="FOJ306" s="1668"/>
      <c r="FOK306" s="1668"/>
      <c r="FOL306" s="1668"/>
      <c r="FOM306" s="1668"/>
      <c r="FON306" s="1668"/>
      <c r="FOO306" s="1668"/>
      <c r="FOP306" s="1668"/>
      <c r="FOQ306" s="1668"/>
      <c r="FOR306" s="1668"/>
      <c r="FOS306" s="1668"/>
      <c r="FOT306" s="1668"/>
      <c r="FOU306" s="1668"/>
      <c r="FOV306" s="1668"/>
      <c r="FOW306" s="1668"/>
      <c r="FOX306" s="1668"/>
      <c r="FOY306" s="1668"/>
      <c r="FOZ306" s="1668"/>
      <c r="FPA306" s="1668"/>
      <c r="FPB306" s="1668"/>
      <c r="FPC306" s="1668"/>
      <c r="FPD306" s="1668"/>
      <c r="FPE306" s="1668"/>
      <c r="FPF306" s="1668"/>
      <c r="FPG306" s="1668"/>
      <c r="FPH306" s="1668"/>
      <c r="FPI306" s="1668"/>
      <c r="FPJ306" s="1668"/>
      <c r="FPK306" s="1668"/>
      <c r="FPL306" s="1668"/>
      <c r="FPM306" s="1668"/>
      <c r="FPN306" s="1668"/>
      <c r="FPO306" s="1668"/>
      <c r="FPP306" s="1668"/>
      <c r="FPQ306" s="1668"/>
      <c r="FPR306" s="1668"/>
      <c r="FPS306" s="1668"/>
      <c r="FPT306" s="1668"/>
      <c r="FPU306" s="1668"/>
      <c r="FPV306" s="1668"/>
      <c r="FPW306" s="1668"/>
      <c r="FPX306" s="1668"/>
      <c r="FPY306" s="1668"/>
      <c r="FPZ306" s="1668"/>
      <c r="FQA306" s="1668"/>
      <c r="FQB306" s="1668"/>
      <c r="FQC306" s="1668"/>
      <c r="FQD306" s="1668"/>
      <c r="FQE306" s="1668"/>
      <c r="FQF306" s="1668"/>
      <c r="FQG306" s="1668"/>
      <c r="FQH306" s="1668"/>
      <c r="FQI306" s="1668"/>
      <c r="FQJ306" s="1668"/>
      <c r="FQK306" s="1668"/>
      <c r="FQL306" s="1668"/>
      <c r="FQM306" s="1668"/>
      <c r="FQN306" s="1668"/>
      <c r="FQO306" s="1668"/>
      <c r="FQP306" s="1668"/>
      <c r="FQQ306" s="1668"/>
      <c r="FQR306" s="1668"/>
      <c r="FQS306" s="1668"/>
      <c r="FQT306" s="1668"/>
      <c r="FQU306" s="1668"/>
      <c r="FQV306" s="1668"/>
      <c r="FQW306" s="1668"/>
      <c r="FQX306" s="1668"/>
      <c r="FQY306" s="1668"/>
      <c r="FQZ306" s="1668"/>
      <c r="FRA306" s="1668"/>
      <c r="FRB306" s="1668"/>
      <c r="FRC306" s="1668"/>
      <c r="FRD306" s="1668"/>
      <c r="FRE306" s="1668"/>
      <c r="FRF306" s="1668"/>
      <c r="FRG306" s="1668"/>
      <c r="FRH306" s="1668"/>
      <c r="FRI306" s="1668"/>
      <c r="FRJ306" s="1668"/>
      <c r="FRK306" s="1668"/>
      <c r="FRL306" s="1668"/>
      <c r="FRM306" s="1668"/>
      <c r="FRN306" s="1668"/>
      <c r="FRO306" s="1668"/>
      <c r="FRP306" s="1668"/>
      <c r="FRQ306" s="1668"/>
      <c r="FRR306" s="1668"/>
      <c r="FRS306" s="1668"/>
      <c r="FRT306" s="1668"/>
      <c r="FRU306" s="1668"/>
      <c r="FRV306" s="1668"/>
      <c r="FRW306" s="1668"/>
      <c r="FRX306" s="1668"/>
      <c r="FRY306" s="1668"/>
      <c r="FRZ306" s="1668"/>
      <c r="FSA306" s="1668"/>
      <c r="FSB306" s="1668"/>
      <c r="FSC306" s="1668"/>
      <c r="FSD306" s="1668"/>
      <c r="FSE306" s="1668"/>
      <c r="FSF306" s="1668"/>
      <c r="FSG306" s="1668"/>
      <c r="FSH306" s="1668"/>
      <c r="FSI306" s="1668"/>
      <c r="FSJ306" s="1668"/>
      <c r="FSK306" s="1668"/>
      <c r="FSL306" s="1668"/>
      <c r="FSM306" s="1668"/>
      <c r="FSN306" s="1668"/>
      <c r="FSO306" s="1668"/>
      <c r="FSP306" s="1668"/>
      <c r="FSQ306" s="1668"/>
      <c r="FSR306" s="1668"/>
      <c r="FSS306" s="1668"/>
      <c r="FST306" s="1668"/>
      <c r="FSU306" s="1668"/>
      <c r="FSV306" s="1668"/>
      <c r="FSW306" s="1668"/>
      <c r="FSX306" s="1668"/>
      <c r="FSY306" s="1668"/>
      <c r="FSZ306" s="1668"/>
      <c r="FTA306" s="1668"/>
      <c r="FTB306" s="1668"/>
      <c r="FTC306" s="1668"/>
      <c r="FTD306" s="1668"/>
      <c r="FTE306" s="1668"/>
      <c r="FTF306" s="1668"/>
      <c r="FTG306" s="1668"/>
      <c r="FTH306" s="1668"/>
      <c r="FTI306" s="1668"/>
      <c r="FTJ306" s="1668"/>
      <c r="FTK306" s="1668"/>
      <c r="FTL306" s="1668"/>
      <c r="FTM306" s="1668"/>
      <c r="FTN306" s="1668"/>
      <c r="FTO306" s="1668"/>
      <c r="FTP306" s="1668"/>
      <c r="FTQ306" s="1668"/>
      <c r="FTR306" s="1668"/>
      <c r="FTS306" s="1668"/>
      <c r="FTT306" s="1668"/>
      <c r="FTU306" s="1668"/>
      <c r="FTV306" s="1668"/>
      <c r="FTW306" s="1668"/>
      <c r="FTX306" s="1668"/>
      <c r="FTY306" s="1668"/>
      <c r="FTZ306" s="1668"/>
      <c r="FUA306" s="1668"/>
      <c r="FUB306" s="1668"/>
      <c r="FUC306" s="1668"/>
      <c r="FUD306" s="1668"/>
      <c r="FUE306" s="1668"/>
      <c r="FUF306" s="1668"/>
      <c r="FUG306" s="1668"/>
      <c r="FUH306" s="1668"/>
      <c r="FUI306" s="1668"/>
      <c r="FUJ306" s="1668"/>
      <c r="FUK306" s="1668"/>
      <c r="FUL306" s="1668"/>
      <c r="FUM306" s="1668"/>
      <c r="FUN306" s="1668"/>
      <c r="FUO306" s="1668"/>
      <c r="FUP306" s="1668"/>
      <c r="FUQ306" s="1668"/>
      <c r="FUR306" s="1668"/>
      <c r="FUS306" s="1668"/>
      <c r="FUT306" s="1668"/>
      <c r="FUU306" s="1668"/>
      <c r="FUV306" s="1668"/>
      <c r="FUW306" s="1668"/>
      <c r="FUX306" s="1668"/>
      <c r="FUY306" s="1668"/>
      <c r="FUZ306" s="1668"/>
      <c r="FVA306" s="1668"/>
      <c r="FVB306" s="1668"/>
      <c r="FVC306" s="1668"/>
      <c r="FVD306" s="1668"/>
      <c r="FVE306" s="1668"/>
      <c r="FVF306" s="1668"/>
      <c r="FVG306" s="1668"/>
      <c r="FVH306" s="1668"/>
      <c r="FVI306" s="1668"/>
      <c r="FVJ306" s="1668"/>
      <c r="FVK306" s="1668"/>
      <c r="FVL306" s="1668"/>
      <c r="FVM306" s="1668"/>
      <c r="FVN306" s="1668"/>
      <c r="FVO306" s="1668"/>
      <c r="FVP306" s="1668"/>
      <c r="FVQ306" s="1668"/>
      <c r="FVR306" s="1668"/>
      <c r="FVS306" s="1668"/>
      <c r="FVT306" s="1668"/>
      <c r="FVU306" s="1668"/>
      <c r="FVV306" s="1668"/>
      <c r="FVW306" s="1668"/>
      <c r="FVX306" s="1668"/>
      <c r="FVY306" s="1668"/>
      <c r="FVZ306" s="1668"/>
      <c r="FWA306" s="1668"/>
      <c r="FWB306" s="1668"/>
      <c r="FWC306" s="1668"/>
      <c r="FWD306" s="1668"/>
      <c r="FWE306" s="1668"/>
      <c r="FWF306" s="1668"/>
      <c r="FWG306" s="1668"/>
      <c r="FWH306" s="1668"/>
      <c r="FWI306" s="1668"/>
      <c r="FWJ306" s="1668"/>
      <c r="FWK306" s="1668"/>
      <c r="FWL306" s="1668"/>
      <c r="FWM306" s="1668"/>
      <c r="FWN306" s="1668"/>
      <c r="FWO306" s="1668"/>
      <c r="FWP306" s="1668"/>
      <c r="FWQ306" s="1668"/>
      <c r="FWR306" s="1668"/>
      <c r="FWS306" s="1668"/>
      <c r="FWT306" s="1668"/>
      <c r="FWU306" s="1668"/>
      <c r="FWV306" s="1668"/>
      <c r="FWW306" s="1668"/>
      <c r="FWX306" s="1668"/>
      <c r="FWY306" s="1668"/>
      <c r="FWZ306" s="1668"/>
      <c r="FXA306" s="1668"/>
      <c r="FXB306" s="1668"/>
      <c r="FXC306" s="1668"/>
      <c r="FXD306" s="1668"/>
      <c r="FXE306" s="1668"/>
      <c r="FXF306" s="1668"/>
      <c r="FXG306" s="1668"/>
      <c r="FXH306" s="1668"/>
      <c r="FXI306" s="1668"/>
      <c r="FXJ306" s="1668"/>
      <c r="FXK306" s="1668"/>
      <c r="FXL306" s="1668"/>
      <c r="FXM306" s="1668"/>
      <c r="FXN306" s="1668"/>
      <c r="FXO306" s="1668"/>
      <c r="FXP306" s="1668"/>
      <c r="FXQ306" s="1668"/>
      <c r="FXR306" s="1668"/>
      <c r="FXS306" s="1668"/>
      <c r="FXT306" s="1668"/>
      <c r="FXU306" s="1668"/>
      <c r="FXV306" s="1668"/>
      <c r="FXW306" s="1668"/>
      <c r="FXX306" s="1668"/>
      <c r="FXY306" s="1668"/>
      <c r="FXZ306" s="1668"/>
      <c r="FYA306" s="1668"/>
      <c r="FYB306" s="1668"/>
      <c r="FYC306" s="1668"/>
      <c r="FYD306" s="1668"/>
      <c r="FYE306" s="1668"/>
      <c r="FYF306" s="1668"/>
      <c r="FYG306" s="1668"/>
      <c r="FYH306" s="1668"/>
      <c r="FYI306" s="1668"/>
      <c r="FYJ306" s="1668"/>
      <c r="FYK306" s="1668"/>
      <c r="FYL306" s="1668"/>
      <c r="FYM306" s="1668"/>
      <c r="FYN306" s="1668"/>
      <c r="FYO306" s="1668"/>
      <c r="FYP306" s="1668"/>
      <c r="FYQ306" s="1668"/>
      <c r="FYR306" s="1668"/>
      <c r="FYS306" s="1668"/>
      <c r="FYT306" s="1668"/>
      <c r="FYU306" s="1668"/>
      <c r="FYV306" s="1668"/>
      <c r="FYW306" s="1668"/>
      <c r="FYX306" s="1668"/>
      <c r="FYY306" s="1668"/>
      <c r="FYZ306" s="1668"/>
      <c r="FZA306" s="1668"/>
      <c r="FZB306" s="1668"/>
      <c r="FZC306" s="1668"/>
      <c r="FZD306" s="1668"/>
      <c r="FZE306" s="1668"/>
      <c r="FZF306" s="1668"/>
      <c r="FZG306" s="1668"/>
      <c r="FZH306" s="1668"/>
      <c r="FZI306" s="1668"/>
      <c r="FZJ306" s="1668"/>
      <c r="FZK306" s="1668"/>
      <c r="FZL306" s="1668"/>
      <c r="FZM306" s="1668"/>
      <c r="FZN306" s="1668"/>
      <c r="FZO306" s="1668"/>
      <c r="FZP306" s="1668"/>
      <c r="FZQ306" s="1668"/>
      <c r="FZR306" s="1668"/>
      <c r="FZS306" s="1668"/>
      <c r="FZT306" s="1668"/>
      <c r="FZU306" s="1668"/>
      <c r="FZV306" s="1668"/>
      <c r="FZW306" s="1668"/>
      <c r="FZX306" s="1668"/>
      <c r="FZY306" s="1668"/>
      <c r="FZZ306" s="1668"/>
      <c r="GAA306" s="1668"/>
      <c r="GAB306" s="1668"/>
      <c r="GAC306" s="1668"/>
      <c r="GAD306" s="1668"/>
      <c r="GAE306" s="1668"/>
      <c r="GAF306" s="1668"/>
      <c r="GAG306" s="1668"/>
      <c r="GAH306" s="1668"/>
      <c r="GAI306" s="1668"/>
      <c r="GAJ306" s="1668"/>
      <c r="GAK306" s="1668"/>
      <c r="GAL306" s="1668"/>
      <c r="GAM306" s="1668"/>
      <c r="GAN306" s="1668"/>
      <c r="GAO306" s="1668"/>
      <c r="GAP306" s="1668"/>
      <c r="GAQ306" s="1668"/>
      <c r="GAR306" s="1668"/>
      <c r="GAS306" s="1668"/>
      <c r="GAT306" s="1668"/>
      <c r="GAU306" s="1668"/>
      <c r="GAV306" s="1668"/>
      <c r="GAW306" s="1668"/>
      <c r="GAX306" s="1668"/>
      <c r="GAY306" s="1668"/>
      <c r="GAZ306" s="1668"/>
      <c r="GBA306" s="1668"/>
      <c r="GBB306" s="1668"/>
      <c r="GBC306" s="1668"/>
      <c r="GBD306" s="1668"/>
      <c r="GBE306" s="1668"/>
      <c r="GBF306" s="1668"/>
      <c r="GBG306" s="1668"/>
      <c r="GBH306" s="1668"/>
      <c r="GBI306" s="1668"/>
      <c r="GBJ306" s="1668"/>
      <c r="GBK306" s="1668"/>
      <c r="GBL306" s="1668"/>
      <c r="GBM306" s="1668"/>
      <c r="GBN306" s="1668"/>
      <c r="GBO306" s="1668"/>
      <c r="GBP306" s="1668"/>
      <c r="GBQ306" s="1668"/>
      <c r="GBR306" s="1668"/>
      <c r="GBS306" s="1668"/>
      <c r="GBT306" s="1668"/>
      <c r="GBU306" s="1668"/>
      <c r="GBV306" s="1668"/>
      <c r="GBW306" s="1668"/>
      <c r="GBX306" s="1668"/>
      <c r="GBY306" s="1668"/>
      <c r="GBZ306" s="1668"/>
      <c r="GCA306" s="1668"/>
      <c r="GCB306" s="1668"/>
      <c r="GCC306" s="1668"/>
      <c r="GCD306" s="1668"/>
      <c r="GCE306" s="1668"/>
      <c r="GCF306" s="1668"/>
      <c r="GCG306" s="1668"/>
      <c r="GCH306" s="1668"/>
      <c r="GCI306" s="1668"/>
      <c r="GCJ306" s="1668"/>
      <c r="GCK306" s="1668"/>
      <c r="GCL306" s="1668"/>
      <c r="GCM306" s="1668"/>
      <c r="GCN306" s="1668"/>
      <c r="GCO306" s="1668"/>
      <c r="GCP306" s="1668"/>
      <c r="GCQ306" s="1668"/>
      <c r="GCR306" s="1668"/>
      <c r="GCS306" s="1668"/>
      <c r="GCT306" s="1668"/>
      <c r="GCU306" s="1668"/>
      <c r="GCV306" s="1668"/>
      <c r="GCW306" s="1668"/>
      <c r="GCX306" s="1668"/>
      <c r="GCY306" s="1668"/>
      <c r="GCZ306" s="1668"/>
      <c r="GDA306" s="1668"/>
      <c r="GDB306" s="1668"/>
      <c r="GDC306" s="1668"/>
      <c r="GDD306" s="1668"/>
      <c r="GDE306" s="1668"/>
      <c r="GDF306" s="1668"/>
      <c r="GDG306" s="1668"/>
      <c r="GDH306" s="1668"/>
      <c r="GDI306" s="1668"/>
      <c r="GDJ306" s="1668"/>
      <c r="GDK306" s="1668"/>
      <c r="GDL306" s="1668"/>
      <c r="GDM306" s="1668"/>
      <c r="GDN306" s="1668"/>
      <c r="GDO306" s="1668"/>
      <c r="GDP306" s="1668"/>
      <c r="GDQ306" s="1668"/>
      <c r="GDR306" s="1668"/>
      <c r="GDS306" s="1668"/>
      <c r="GDT306" s="1668"/>
      <c r="GDU306" s="1668"/>
      <c r="GDV306" s="1668"/>
      <c r="GDW306" s="1668"/>
      <c r="GDX306" s="1668"/>
      <c r="GDY306" s="1668"/>
      <c r="GDZ306" s="1668"/>
      <c r="GEA306" s="1668"/>
      <c r="GEB306" s="1668"/>
      <c r="GEC306" s="1668"/>
      <c r="GED306" s="1668"/>
      <c r="GEE306" s="1668"/>
      <c r="GEF306" s="1668"/>
      <c r="GEG306" s="1668"/>
      <c r="GEH306" s="1668"/>
      <c r="GEI306" s="1668"/>
      <c r="GEJ306" s="1668"/>
      <c r="GEK306" s="1668"/>
      <c r="GEL306" s="1668"/>
      <c r="GEM306" s="1668"/>
      <c r="GEN306" s="1668"/>
      <c r="GEO306" s="1668"/>
      <c r="GEP306" s="1668"/>
      <c r="GEQ306" s="1668"/>
      <c r="GER306" s="1668"/>
      <c r="GES306" s="1668"/>
      <c r="GET306" s="1668"/>
      <c r="GEU306" s="1668"/>
      <c r="GEV306" s="1668"/>
      <c r="GEW306" s="1668"/>
      <c r="GEX306" s="1668"/>
      <c r="GEY306" s="1668"/>
      <c r="GEZ306" s="1668"/>
      <c r="GFA306" s="1668"/>
      <c r="GFB306" s="1668"/>
      <c r="GFC306" s="1668"/>
      <c r="GFD306" s="1668"/>
      <c r="GFE306" s="1668"/>
      <c r="GFF306" s="1668"/>
      <c r="GFG306" s="1668"/>
      <c r="GFH306" s="1668"/>
      <c r="GFI306" s="1668"/>
      <c r="GFJ306" s="1668"/>
      <c r="GFK306" s="1668"/>
      <c r="GFL306" s="1668"/>
      <c r="GFM306" s="1668"/>
      <c r="GFN306" s="1668"/>
      <c r="GFO306" s="1668"/>
      <c r="GFP306" s="1668"/>
      <c r="GFQ306" s="1668"/>
      <c r="GFR306" s="1668"/>
      <c r="GFS306" s="1668"/>
      <c r="GFT306" s="1668"/>
      <c r="GFU306" s="1668"/>
      <c r="GFV306" s="1668"/>
      <c r="GFW306" s="1668"/>
      <c r="GFX306" s="1668"/>
      <c r="GFY306" s="1668"/>
      <c r="GFZ306" s="1668"/>
      <c r="GGA306" s="1668"/>
      <c r="GGB306" s="1668"/>
      <c r="GGC306" s="1668"/>
      <c r="GGD306" s="1668"/>
      <c r="GGE306" s="1668"/>
      <c r="GGF306" s="1668"/>
      <c r="GGG306" s="1668"/>
      <c r="GGH306" s="1668"/>
      <c r="GGI306" s="1668"/>
      <c r="GGJ306" s="1668"/>
      <c r="GGK306" s="1668"/>
      <c r="GGL306" s="1668"/>
      <c r="GGM306" s="1668"/>
      <c r="GGN306" s="1668"/>
      <c r="GGO306" s="1668"/>
      <c r="GGP306" s="1668"/>
      <c r="GGQ306" s="1668"/>
      <c r="GGR306" s="1668"/>
      <c r="GGS306" s="1668"/>
      <c r="GGT306" s="1668"/>
      <c r="GGU306" s="1668"/>
      <c r="GGV306" s="1668"/>
      <c r="GGW306" s="1668"/>
      <c r="GGX306" s="1668"/>
      <c r="GGY306" s="1668"/>
      <c r="GGZ306" s="1668"/>
      <c r="GHA306" s="1668"/>
      <c r="GHB306" s="1668"/>
      <c r="GHC306" s="1668"/>
      <c r="GHD306" s="1668"/>
      <c r="GHE306" s="1668"/>
      <c r="GHF306" s="1668"/>
      <c r="GHG306" s="1668"/>
      <c r="GHH306" s="1668"/>
      <c r="GHI306" s="1668"/>
      <c r="GHJ306" s="1668"/>
      <c r="GHK306" s="1668"/>
      <c r="GHL306" s="1668"/>
      <c r="GHM306" s="1668"/>
      <c r="GHN306" s="1668"/>
      <c r="GHO306" s="1668"/>
      <c r="GHP306" s="1668"/>
      <c r="GHQ306" s="1668"/>
      <c r="GHR306" s="1668"/>
      <c r="GHS306" s="1668"/>
      <c r="GHT306" s="1668"/>
      <c r="GHU306" s="1668"/>
      <c r="GHV306" s="1668"/>
      <c r="GHW306" s="1668"/>
      <c r="GHX306" s="1668"/>
      <c r="GHY306" s="1668"/>
      <c r="GHZ306" s="1668"/>
      <c r="GIA306" s="1668"/>
      <c r="GIB306" s="1668"/>
      <c r="GIC306" s="1668"/>
      <c r="GID306" s="1668"/>
      <c r="GIE306" s="1668"/>
      <c r="GIF306" s="1668"/>
      <c r="GIG306" s="1668"/>
      <c r="GIH306" s="1668"/>
      <c r="GII306" s="1668"/>
      <c r="GIJ306" s="1668"/>
      <c r="GIK306" s="1668"/>
      <c r="GIL306" s="1668"/>
      <c r="GIM306" s="1668"/>
      <c r="GIN306" s="1668"/>
      <c r="GIO306" s="1668"/>
      <c r="GIP306" s="1668"/>
      <c r="GIQ306" s="1668"/>
      <c r="GIR306" s="1668"/>
      <c r="GIS306" s="1668"/>
      <c r="GIT306" s="1668"/>
      <c r="GIU306" s="1668"/>
      <c r="GIV306" s="1668"/>
      <c r="GIW306" s="1668"/>
      <c r="GIX306" s="1668"/>
      <c r="GIY306" s="1668"/>
      <c r="GIZ306" s="1668"/>
      <c r="GJA306" s="1668"/>
      <c r="GJB306" s="1668"/>
      <c r="GJC306" s="1668"/>
      <c r="GJD306" s="1668"/>
      <c r="GJE306" s="1668"/>
      <c r="GJF306" s="1668"/>
      <c r="GJG306" s="1668"/>
      <c r="GJH306" s="1668"/>
      <c r="GJI306" s="1668"/>
      <c r="GJJ306" s="1668"/>
      <c r="GJK306" s="1668"/>
      <c r="GJL306" s="1668"/>
      <c r="GJM306" s="1668"/>
      <c r="GJN306" s="1668"/>
      <c r="GJO306" s="1668"/>
      <c r="GJP306" s="1668"/>
      <c r="GJQ306" s="1668"/>
      <c r="GJR306" s="1668"/>
      <c r="GJS306" s="1668"/>
      <c r="GJT306" s="1668"/>
      <c r="GJU306" s="1668"/>
      <c r="GJV306" s="1668"/>
      <c r="GJW306" s="1668"/>
      <c r="GJX306" s="1668"/>
      <c r="GJY306" s="1668"/>
      <c r="GJZ306" s="1668"/>
      <c r="GKA306" s="1668"/>
      <c r="GKB306" s="1668"/>
      <c r="GKC306" s="1668"/>
      <c r="GKD306" s="1668"/>
      <c r="GKE306" s="1668"/>
      <c r="GKF306" s="1668"/>
      <c r="GKG306" s="1668"/>
      <c r="GKH306" s="1668"/>
      <c r="GKI306" s="1668"/>
      <c r="GKJ306" s="1668"/>
      <c r="GKK306" s="1668"/>
      <c r="GKL306" s="1668"/>
      <c r="GKM306" s="1668"/>
      <c r="GKN306" s="1668"/>
      <c r="GKO306" s="1668"/>
      <c r="GKP306" s="1668"/>
      <c r="GKQ306" s="1668"/>
      <c r="GKR306" s="1668"/>
      <c r="GKS306" s="1668"/>
      <c r="GKT306" s="1668"/>
      <c r="GKU306" s="1668"/>
      <c r="GKV306" s="1668"/>
      <c r="GKW306" s="1668"/>
      <c r="GKX306" s="1668"/>
      <c r="GKY306" s="1668"/>
      <c r="GKZ306" s="1668"/>
      <c r="GLA306" s="1668"/>
      <c r="GLB306" s="1668"/>
      <c r="GLC306" s="1668"/>
      <c r="GLD306" s="1668"/>
      <c r="GLE306" s="1668"/>
      <c r="GLF306" s="1668"/>
      <c r="GLG306" s="1668"/>
      <c r="GLH306" s="1668"/>
      <c r="GLI306" s="1668"/>
      <c r="GLJ306" s="1668"/>
      <c r="GLK306" s="1668"/>
      <c r="GLL306" s="1668"/>
      <c r="GLM306" s="1668"/>
      <c r="GLN306" s="1668"/>
      <c r="GLO306" s="1668"/>
      <c r="GLP306" s="1668"/>
      <c r="GLQ306" s="1668"/>
      <c r="GLR306" s="1668"/>
      <c r="GLS306" s="1668"/>
      <c r="GLT306" s="1668"/>
      <c r="GLU306" s="1668"/>
      <c r="GLV306" s="1668"/>
      <c r="GLW306" s="1668"/>
      <c r="GLX306" s="1668"/>
      <c r="GLY306" s="1668"/>
      <c r="GLZ306" s="1668"/>
      <c r="GMA306" s="1668"/>
      <c r="GMB306" s="1668"/>
      <c r="GMC306" s="1668"/>
      <c r="GMD306" s="1668"/>
      <c r="GME306" s="1668"/>
      <c r="GMF306" s="1668"/>
      <c r="GMG306" s="1668"/>
      <c r="GMH306" s="1668"/>
      <c r="GMI306" s="1668"/>
      <c r="GMJ306" s="1668"/>
      <c r="GMK306" s="1668"/>
      <c r="GML306" s="1668"/>
      <c r="GMM306" s="1668"/>
      <c r="GMN306" s="1668"/>
      <c r="GMO306" s="1668"/>
      <c r="GMP306" s="1668"/>
      <c r="GMQ306" s="1668"/>
      <c r="GMR306" s="1668"/>
      <c r="GMS306" s="1668"/>
      <c r="GMT306" s="1668"/>
      <c r="GMU306" s="1668"/>
      <c r="GMV306" s="1668"/>
      <c r="GMW306" s="1668"/>
      <c r="GMX306" s="1668"/>
      <c r="GMY306" s="1668"/>
      <c r="GMZ306" s="1668"/>
      <c r="GNA306" s="1668"/>
      <c r="GNB306" s="1668"/>
      <c r="GNC306" s="1668"/>
      <c r="GND306" s="1668"/>
      <c r="GNE306" s="1668"/>
      <c r="GNF306" s="1668"/>
      <c r="GNG306" s="1668"/>
      <c r="GNH306" s="1668"/>
      <c r="GNI306" s="1668"/>
      <c r="GNJ306" s="1668"/>
      <c r="GNK306" s="1668"/>
      <c r="GNL306" s="1668"/>
      <c r="GNM306" s="1668"/>
      <c r="GNN306" s="1668"/>
      <c r="GNO306" s="1668"/>
      <c r="GNP306" s="1668"/>
      <c r="GNQ306" s="1668"/>
      <c r="GNR306" s="1668"/>
      <c r="GNS306" s="1668"/>
      <c r="GNT306" s="1668"/>
      <c r="GNU306" s="1668"/>
      <c r="GNV306" s="1668"/>
      <c r="GNW306" s="1668"/>
      <c r="GNX306" s="1668"/>
      <c r="GNY306" s="1668"/>
      <c r="GNZ306" s="1668"/>
      <c r="GOA306" s="1668"/>
      <c r="GOB306" s="1668"/>
      <c r="GOC306" s="1668"/>
      <c r="GOD306" s="1668"/>
      <c r="GOE306" s="1668"/>
      <c r="GOF306" s="1668"/>
      <c r="GOG306" s="1668"/>
      <c r="GOH306" s="1668"/>
      <c r="GOI306" s="1668"/>
      <c r="GOJ306" s="1668"/>
      <c r="GOK306" s="1668"/>
      <c r="GOL306" s="1668"/>
      <c r="GOM306" s="1668"/>
      <c r="GON306" s="1668"/>
      <c r="GOO306" s="1668"/>
      <c r="GOP306" s="1668"/>
      <c r="GOQ306" s="1668"/>
      <c r="GOR306" s="1668"/>
      <c r="GOS306" s="1668"/>
      <c r="GOT306" s="1668"/>
      <c r="GOU306" s="1668"/>
      <c r="GOV306" s="1668"/>
      <c r="GOW306" s="1668"/>
      <c r="GOX306" s="1668"/>
      <c r="GOY306" s="1668"/>
      <c r="GOZ306" s="1668"/>
      <c r="GPA306" s="1668"/>
      <c r="GPB306" s="1668"/>
      <c r="GPC306" s="1668"/>
      <c r="GPD306" s="1668"/>
      <c r="GPE306" s="1668"/>
      <c r="GPF306" s="1668"/>
      <c r="GPG306" s="1668"/>
      <c r="GPH306" s="1668"/>
      <c r="GPI306" s="1668"/>
      <c r="GPJ306" s="1668"/>
      <c r="GPK306" s="1668"/>
      <c r="GPL306" s="1668"/>
      <c r="GPM306" s="1668"/>
      <c r="GPN306" s="1668"/>
      <c r="GPO306" s="1668"/>
      <c r="GPP306" s="1668"/>
      <c r="GPQ306" s="1668"/>
      <c r="GPR306" s="1668"/>
      <c r="GPS306" s="1668"/>
      <c r="GPT306" s="1668"/>
      <c r="GPU306" s="1668"/>
      <c r="GPV306" s="1668"/>
      <c r="GPW306" s="1668"/>
      <c r="GPX306" s="1668"/>
      <c r="GPY306" s="1668"/>
      <c r="GPZ306" s="1668"/>
      <c r="GQA306" s="1668"/>
      <c r="GQB306" s="1668"/>
      <c r="GQC306" s="1668"/>
      <c r="GQD306" s="1668"/>
      <c r="GQE306" s="1668"/>
      <c r="GQF306" s="1668"/>
      <c r="GQG306" s="1668"/>
      <c r="GQH306" s="1668"/>
      <c r="GQI306" s="1668"/>
      <c r="GQJ306" s="1668"/>
      <c r="GQK306" s="1668"/>
      <c r="GQL306" s="1668"/>
      <c r="GQM306" s="1668"/>
      <c r="GQN306" s="1668"/>
      <c r="GQO306" s="1668"/>
      <c r="GQP306" s="1668"/>
      <c r="GQQ306" s="1668"/>
      <c r="GQR306" s="1668"/>
      <c r="GQS306" s="1668"/>
      <c r="GQT306" s="1668"/>
      <c r="GQU306" s="1668"/>
      <c r="GQV306" s="1668"/>
      <c r="GQW306" s="1668"/>
      <c r="GQX306" s="1668"/>
      <c r="GQY306" s="1668"/>
      <c r="GQZ306" s="1668"/>
      <c r="GRA306" s="1668"/>
      <c r="GRB306" s="1668"/>
      <c r="GRC306" s="1668"/>
      <c r="GRD306" s="1668"/>
      <c r="GRE306" s="1668"/>
      <c r="GRF306" s="1668"/>
      <c r="GRG306" s="1668"/>
      <c r="GRH306" s="1668"/>
      <c r="GRI306" s="1668"/>
      <c r="GRJ306" s="1668"/>
      <c r="GRK306" s="1668"/>
      <c r="GRL306" s="1668"/>
      <c r="GRM306" s="1668"/>
      <c r="GRN306" s="1668"/>
      <c r="GRO306" s="1668"/>
      <c r="GRP306" s="1668"/>
      <c r="GRQ306" s="1668"/>
      <c r="GRR306" s="1668"/>
      <c r="GRS306" s="1668"/>
      <c r="GRT306" s="1668"/>
      <c r="GRU306" s="1668"/>
      <c r="GRV306" s="1668"/>
      <c r="GRW306" s="1668"/>
      <c r="GRX306" s="1668"/>
      <c r="GRY306" s="1668"/>
      <c r="GRZ306" s="1668"/>
      <c r="GSA306" s="1668"/>
      <c r="GSB306" s="1668"/>
      <c r="GSC306" s="1668"/>
      <c r="GSD306" s="1668"/>
      <c r="GSE306" s="1668"/>
      <c r="GSF306" s="1668"/>
      <c r="GSG306" s="1668"/>
      <c r="GSH306" s="1668"/>
      <c r="GSI306" s="1668"/>
      <c r="GSJ306" s="1668"/>
      <c r="GSK306" s="1668"/>
      <c r="GSL306" s="1668"/>
      <c r="GSM306" s="1668"/>
      <c r="GSN306" s="1668"/>
      <c r="GSO306" s="1668"/>
      <c r="GSP306" s="1668"/>
      <c r="GSQ306" s="1668"/>
      <c r="GSR306" s="1668"/>
      <c r="GSS306" s="1668"/>
      <c r="GST306" s="1668"/>
      <c r="GSU306" s="1668"/>
      <c r="GSV306" s="1668"/>
      <c r="GSW306" s="1668"/>
      <c r="GSX306" s="1668"/>
      <c r="GSY306" s="1668"/>
      <c r="GSZ306" s="1668"/>
      <c r="GTA306" s="1668"/>
      <c r="GTB306" s="1668"/>
      <c r="GTC306" s="1668"/>
      <c r="GTD306" s="1668"/>
      <c r="GTE306" s="1668"/>
      <c r="GTF306" s="1668"/>
      <c r="GTG306" s="1668"/>
      <c r="GTH306" s="1668"/>
      <c r="GTI306" s="1668"/>
      <c r="GTJ306" s="1668"/>
      <c r="GTK306" s="1668"/>
      <c r="GTL306" s="1668"/>
      <c r="GTM306" s="1668"/>
      <c r="GTN306" s="1668"/>
      <c r="GTO306" s="1668"/>
      <c r="GTP306" s="1668"/>
      <c r="GTQ306" s="1668"/>
      <c r="GTR306" s="1668"/>
      <c r="GTS306" s="1668"/>
      <c r="GTT306" s="1668"/>
      <c r="GTU306" s="1668"/>
      <c r="GTV306" s="1668"/>
      <c r="GTW306" s="1668"/>
      <c r="GTX306" s="1668"/>
      <c r="GTY306" s="1668"/>
      <c r="GTZ306" s="1668"/>
      <c r="GUA306" s="1668"/>
      <c r="GUB306" s="1668"/>
      <c r="GUC306" s="1668"/>
      <c r="GUD306" s="1668"/>
      <c r="GUE306" s="1668"/>
      <c r="GUF306" s="1668"/>
      <c r="GUG306" s="1668"/>
      <c r="GUH306" s="1668"/>
      <c r="GUI306" s="1668"/>
      <c r="GUJ306" s="1668"/>
      <c r="GUK306" s="1668"/>
      <c r="GUL306" s="1668"/>
      <c r="GUM306" s="1668"/>
      <c r="GUN306" s="1668"/>
      <c r="GUO306" s="1668"/>
      <c r="GUP306" s="1668"/>
      <c r="GUQ306" s="1668"/>
      <c r="GUR306" s="1668"/>
      <c r="GUS306" s="1668"/>
      <c r="GUT306" s="1668"/>
      <c r="GUU306" s="1668"/>
      <c r="GUV306" s="1668"/>
      <c r="GUW306" s="1668"/>
      <c r="GUX306" s="1668"/>
      <c r="GUY306" s="1668"/>
      <c r="GUZ306" s="1668"/>
      <c r="GVA306" s="1668"/>
      <c r="GVB306" s="1668"/>
      <c r="GVC306" s="1668"/>
      <c r="GVD306" s="1668"/>
      <c r="GVE306" s="1668"/>
      <c r="GVF306" s="1668"/>
      <c r="GVG306" s="1668"/>
      <c r="GVH306" s="1668"/>
      <c r="GVI306" s="1668"/>
      <c r="GVJ306" s="1668"/>
      <c r="GVK306" s="1668"/>
      <c r="GVL306" s="1668"/>
      <c r="GVM306" s="1668"/>
      <c r="GVN306" s="1668"/>
      <c r="GVO306" s="1668"/>
      <c r="GVP306" s="1668"/>
      <c r="GVQ306" s="1668"/>
      <c r="GVR306" s="1668"/>
      <c r="GVS306" s="1668"/>
      <c r="GVT306" s="1668"/>
      <c r="GVU306" s="1668"/>
      <c r="GVV306" s="1668"/>
      <c r="GVW306" s="1668"/>
      <c r="GVX306" s="1668"/>
      <c r="GVY306" s="1668"/>
      <c r="GVZ306" s="1668"/>
      <c r="GWA306" s="1668"/>
      <c r="GWB306" s="1668"/>
      <c r="GWC306" s="1668"/>
      <c r="GWD306" s="1668"/>
      <c r="GWE306" s="1668"/>
      <c r="GWF306" s="1668"/>
      <c r="GWG306" s="1668"/>
      <c r="GWH306" s="1668"/>
      <c r="GWI306" s="1668"/>
      <c r="GWJ306" s="1668"/>
      <c r="GWK306" s="1668"/>
      <c r="GWL306" s="1668"/>
      <c r="GWM306" s="1668"/>
      <c r="GWN306" s="1668"/>
      <c r="GWO306" s="1668"/>
      <c r="GWP306" s="1668"/>
      <c r="GWQ306" s="1668"/>
      <c r="GWR306" s="1668"/>
      <c r="GWS306" s="1668"/>
      <c r="GWT306" s="1668"/>
      <c r="GWU306" s="1668"/>
      <c r="GWV306" s="1668"/>
      <c r="GWW306" s="1668"/>
      <c r="GWX306" s="1668"/>
      <c r="GWY306" s="1668"/>
      <c r="GWZ306" s="1668"/>
      <c r="GXA306" s="1668"/>
      <c r="GXB306" s="1668"/>
      <c r="GXC306" s="1668"/>
      <c r="GXD306" s="1668"/>
      <c r="GXE306" s="1668"/>
      <c r="GXF306" s="1668"/>
      <c r="GXG306" s="1668"/>
      <c r="GXH306" s="1668"/>
      <c r="GXI306" s="1668"/>
      <c r="GXJ306" s="1668"/>
      <c r="GXK306" s="1668"/>
      <c r="GXL306" s="1668"/>
      <c r="GXM306" s="1668"/>
      <c r="GXN306" s="1668"/>
      <c r="GXO306" s="1668"/>
      <c r="GXP306" s="1668"/>
      <c r="GXQ306" s="1668"/>
      <c r="GXR306" s="1668"/>
      <c r="GXS306" s="1668"/>
      <c r="GXT306" s="1668"/>
      <c r="GXU306" s="1668"/>
      <c r="GXV306" s="1668"/>
      <c r="GXW306" s="1668"/>
      <c r="GXX306" s="1668"/>
      <c r="GXY306" s="1668"/>
      <c r="GXZ306" s="1668"/>
      <c r="GYA306" s="1668"/>
      <c r="GYB306" s="1668"/>
      <c r="GYC306" s="1668"/>
      <c r="GYD306" s="1668"/>
      <c r="GYE306" s="1668"/>
      <c r="GYF306" s="1668"/>
      <c r="GYG306" s="1668"/>
      <c r="GYH306" s="1668"/>
      <c r="GYI306" s="1668"/>
      <c r="GYJ306" s="1668"/>
      <c r="GYK306" s="1668"/>
      <c r="GYL306" s="1668"/>
      <c r="GYM306" s="1668"/>
      <c r="GYN306" s="1668"/>
      <c r="GYO306" s="1668"/>
      <c r="GYP306" s="1668"/>
      <c r="GYQ306" s="1668"/>
      <c r="GYR306" s="1668"/>
      <c r="GYS306" s="1668"/>
      <c r="GYT306" s="1668"/>
      <c r="GYU306" s="1668"/>
      <c r="GYV306" s="1668"/>
      <c r="GYW306" s="1668"/>
      <c r="GYX306" s="1668"/>
      <c r="GYY306" s="1668"/>
      <c r="GYZ306" s="1668"/>
      <c r="GZA306" s="1668"/>
      <c r="GZB306" s="1668"/>
      <c r="GZC306" s="1668"/>
      <c r="GZD306" s="1668"/>
      <c r="GZE306" s="1668"/>
      <c r="GZF306" s="1668"/>
      <c r="GZG306" s="1668"/>
      <c r="GZH306" s="1668"/>
      <c r="GZI306" s="1668"/>
      <c r="GZJ306" s="1668"/>
      <c r="GZK306" s="1668"/>
      <c r="GZL306" s="1668"/>
      <c r="GZM306" s="1668"/>
      <c r="GZN306" s="1668"/>
      <c r="GZO306" s="1668"/>
      <c r="GZP306" s="1668"/>
      <c r="GZQ306" s="1668"/>
      <c r="GZR306" s="1668"/>
      <c r="GZS306" s="1668"/>
      <c r="GZT306" s="1668"/>
      <c r="GZU306" s="1668"/>
      <c r="GZV306" s="1668"/>
      <c r="GZW306" s="1668"/>
      <c r="GZX306" s="1668"/>
      <c r="GZY306" s="1668"/>
      <c r="GZZ306" s="1668"/>
      <c r="HAA306" s="1668"/>
      <c r="HAB306" s="1668"/>
      <c r="HAC306" s="1668"/>
      <c r="HAD306" s="1668"/>
      <c r="HAE306" s="1668"/>
      <c r="HAF306" s="1668"/>
      <c r="HAG306" s="1668"/>
      <c r="HAH306" s="1668"/>
      <c r="HAI306" s="1668"/>
      <c r="HAJ306" s="1668"/>
      <c r="HAK306" s="1668"/>
      <c r="HAL306" s="1668"/>
      <c r="HAM306" s="1668"/>
      <c r="HAN306" s="1668"/>
      <c r="HAO306" s="1668"/>
      <c r="HAP306" s="1668"/>
      <c r="HAQ306" s="1668"/>
      <c r="HAR306" s="1668"/>
      <c r="HAS306" s="1668"/>
      <c r="HAT306" s="1668"/>
      <c r="HAU306" s="1668"/>
      <c r="HAV306" s="1668"/>
      <c r="HAW306" s="1668"/>
      <c r="HAX306" s="1668"/>
      <c r="HAY306" s="1668"/>
      <c r="HAZ306" s="1668"/>
      <c r="HBA306" s="1668"/>
      <c r="HBB306" s="1668"/>
      <c r="HBC306" s="1668"/>
      <c r="HBD306" s="1668"/>
      <c r="HBE306" s="1668"/>
      <c r="HBF306" s="1668"/>
      <c r="HBG306" s="1668"/>
      <c r="HBH306" s="1668"/>
      <c r="HBI306" s="1668"/>
      <c r="HBJ306" s="1668"/>
      <c r="HBK306" s="1668"/>
      <c r="HBL306" s="1668"/>
      <c r="HBM306" s="1668"/>
      <c r="HBN306" s="1668"/>
      <c r="HBO306" s="1668"/>
      <c r="HBP306" s="1668"/>
      <c r="HBQ306" s="1668"/>
      <c r="HBR306" s="1668"/>
      <c r="HBS306" s="1668"/>
      <c r="HBT306" s="1668"/>
      <c r="HBU306" s="1668"/>
      <c r="HBV306" s="1668"/>
      <c r="HBW306" s="1668"/>
      <c r="HBX306" s="1668"/>
      <c r="HBY306" s="1668"/>
      <c r="HBZ306" s="1668"/>
      <c r="HCA306" s="1668"/>
      <c r="HCB306" s="1668"/>
      <c r="HCC306" s="1668"/>
      <c r="HCD306" s="1668"/>
      <c r="HCE306" s="1668"/>
      <c r="HCF306" s="1668"/>
      <c r="HCG306" s="1668"/>
      <c r="HCH306" s="1668"/>
      <c r="HCI306" s="1668"/>
      <c r="HCJ306" s="1668"/>
      <c r="HCK306" s="1668"/>
      <c r="HCL306" s="1668"/>
      <c r="HCM306" s="1668"/>
      <c r="HCN306" s="1668"/>
      <c r="HCO306" s="1668"/>
      <c r="HCP306" s="1668"/>
      <c r="HCQ306" s="1668"/>
      <c r="HCR306" s="1668"/>
      <c r="HCS306" s="1668"/>
      <c r="HCT306" s="1668"/>
      <c r="HCU306" s="1668"/>
      <c r="HCV306" s="1668"/>
      <c r="HCW306" s="1668"/>
      <c r="HCX306" s="1668"/>
      <c r="HCY306" s="1668"/>
      <c r="HCZ306" s="1668"/>
      <c r="HDA306" s="1668"/>
      <c r="HDB306" s="1668"/>
      <c r="HDC306" s="1668"/>
      <c r="HDD306" s="1668"/>
      <c r="HDE306" s="1668"/>
      <c r="HDF306" s="1668"/>
      <c r="HDG306" s="1668"/>
      <c r="HDH306" s="1668"/>
      <c r="HDI306" s="1668"/>
      <c r="HDJ306" s="1668"/>
      <c r="HDK306" s="1668"/>
      <c r="HDL306" s="1668"/>
      <c r="HDM306" s="1668"/>
      <c r="HDN306" s="1668"/>
      <c r="HDO306" s="1668"/>
      <c r="HDP306" s="1668"/>
      <c r="HDQ306" s="1668"/>
      <c r="HDR306" s="1668"/>
      <c r="HDS306" s="1668"/>
      <c r="HDT306" s="1668"/>
      <c r="HDU306" s="1668"/>
      <c r="HDV306" s="1668"/>
      <c r="HDW306" s="1668"/>
      <c r="HDX306" s="1668"/>
      <c r="HDY306" s="1668"/>
      <c r="HDZ306" s="1668"/>
      <c r="HEA306" s="1668"/>
      <c r="HEB306" s="1668"/>
      <c r="HEC306" s="1668"/>
      <c r="HED306" s="1668"/>
      <c r="HEE306" s="1668"/>
      <c r="HEF306" s="1668"/>
      <c r="HEG306" s="1668"/>
      <c r="HEH306" s="1668"/>
      <c r="HEI306" s="1668"/>
      <c r="HEJ306" s="1668"/>
      <c r="HEK306" s="1668"/>
      <c r="HEL306" s="1668"/>
      <c r="HEM306" s="1668"/>
      <c r="HEN306" s="1668"/>
      <c r="HEO306" s="1668"/>
      <c r="HEP306" s="1668"/>
      <c r="HEQ306" s="1668"/>
      <c r="HER306" s="1668"/>
      <c r="HES306" s="1668"/>
      <c r="HET306" s="1668"/>
      <c r="HEU306" s="1668"/>
      <c r="HEV306" s="1668"/>
      <c r="HEW306" s="1668"/>
      <c r="HEX306" s="1668"/>
      <c r="HEY306" s="1668"/>
      <c r="HEZ306" s="1668"/>
      <c r="HFA306" s="1668"/>
      <c r="HFB306" s="1668"/>
      <c r="HFC306" s="1668"/>
      <c r="HFD306" s="1668"/>
      <c r="HFE306" s="1668"/>
      <c r="HFF306" s="1668"/>
      <c r="HFG306" s="1668"/>
      <c r="HFH306" s="1668"/>
      <c r="HFI306" s="1668"/>
      <c r="HFJ306" s="1668"/>
      <c r="HFK306" s="1668"/>
      <c r="HFL306" s="1668"/>
      <c r="HFM306" s="1668"/>
      <c r="HFN306" s="1668"/>
      <c r="HFO306" s="1668"/>
      <c r="HFP306" s="1668"/>
      <c r="HFQ306" s="1668"/>
      <c r="HFR306" s="1668"/>
      <c r="HFS306" s="1668"/>
      <c r="HFT306" s="1668"/>
      <c r="HFU306" s="1668"/>
      <c r="HFV306" s="1668"/>
      <c r="HFW306" s="1668"/>
      <c r="HFX306" s="1668"/>
      <c r="HFY306" s="1668"/>
      <c r="HFZ306" s="1668"/>
      <c r="HGA306" s="1668"/>
      <c r="HGB306" s="1668"/>
      <c r="HGC306" s="1668"/>
      <c r="HGD306" s="1668"/>
      <c r="HGE306" s="1668"/>
      <c r="HGF306" s="1668"/>
      <c r="HGG306" s="1668"/>
      <c r="HGH306" s="1668"/>
      <c r="HGI306" s="1668"/>
      <c r="HGJ306" s="1668"/>
      <c r="HGK306" s="1668"/>
      <c r="HGL306" s="1668"/>
      <c r="HGM306" s="1668"/>
      <c r="HGN306" s="1668"/>
      <c r="HGO306" s="1668"/>
      <c r="HGP306" s="1668"/>
      <c r="HGQ306" s="1668"/>
      <c r="HGR306" s="1668"/>
      <c r="HGS306" s="1668"/>
      <c r="HGT306" s="1668"/>
      <c r="HGU306" s="1668"/>
      <c r="HGV306" s="1668"/>
      <c r="HGW306" s="1668"/>
      <c r="HGX306" s="1668"/>
      <c r="HGY306" s="1668"/>
      <c r="HGZ306" s="1668"/>
      <c r="HHA306" s="1668"/>
      <c r="HHB306" s="1668"/>
      <c r="HHC306" s="1668"/>
      <c r="HHD306" s="1668"/>
      <c r="HHE306" s="1668"/>
      <c r="HHF306" s="1668"/>
      <c r="HHG306" s="1668"/>
      <c r="HHH306" s="1668"/>
      <c r="HHI306" s="1668"/>
      <c r="HHJ306" s="1668"/>
      <c r="HHK306" s="1668"/>
      <c r="HHL306" s="1668"/>
      <c r="HHM306" s="1668"/>
      <c r="HHN306" s="1668"/>
      <c r="HHO306" s="1668"/>
      <c r="HHP306" s="1668"/>
      <c r="HHQ306" s="1668"/>
      <c r="HHR306" s="1668"/>
      <c r="HHS306" s="1668"/>
      <c r="HHT306" s="1668"/>
      <c r="HHU306" s="1668"/>
      <c r="HHV306" s="1668"/>
      <c r="HHW306" s="1668"/>
      <c r="HHX306" s="1668"/>
      <c r="HHY306" s="1668"/>
      <c r="HHZ306" s="1668"/>
      <c r="HIA306" s="1668"/>
      <c r="HIB306" s="1668"/>
      <c r="HIC306" s="1668"/>
      <c r="HID306" s="1668"/>
      <c r="HIE306" s="1668"/>
      <c r="HIF306" s="1668"/>
      <c r="HIG306" s="1668"/>
      <c r="HIH306" s="1668"/>
      <c r="HII306" s="1668"/>
      <c r="HIJ306" s="1668"/>
      <c r="HIK306" s="1668"/>
      <c r="HIL306" s="1668"/>
      <c r="HIM306" s="1668"/>
      <c r="HIN306" s="1668"/>
      <c r="HIO306" s="1668"/>
      <c r="HIP306" s="1668"/>
      <c r="HIQ306" s="1668"/>
      <c r="HIR306" s="1668"/>
      <c r="HIS306" s="1668"/>
      <c r="HIT306" s="1668"/>
      <c r="HIU306" s="1668"/>
      <c r="HIV306" s="1668"/>
      <c r="HIW306" s="1668"/>
      <c r="HIX306" s="1668"/>
      <c r="HIY306" s="1668"/>
      <c r="HIZ306" s="1668"/>
      <c r="HJA306" s="1668"/>
      <c r="HJB306" s="1668"/>
      <c r="HJC306" s="1668"/>
      <c r="HJD306" s="1668"/>
      <c r="HJE306" s="1668"/>
      <c r="HJF306" s="1668"/>
      <c r="HJG306" s="1668"/>
      <c r="HJH306" s="1668"/>
      <c r="HJI306" s="1668"/>
      <c r="HJJ306" s="1668"/>
      <c r="HJK306" s="1668"/>
      <c r="HJL306" s="1668"/>
      <c r="HJM306" s="1668"/>
      <c r="HJN306" s="1668"/>
      <c r="HJO306" s="1668"/>
      <c r="HJP306" s="1668"/>
      <c r="HJQ306" s="1668"/>
      <c r="HJR306" s="1668"/>
      <c r="HJS306" s="1668"/>
      <c r="HJT306" s="1668"/>
      <c r="HJU306" s="1668"/>
      <c r="HJV306" s="1668"/>
      <c r="HJW306" s="1668"/>
      <c r="HJX306" s="1668"/>
      <c r="HJY306" s="1668"/>
      <c r="HJZ306" s="1668"/>
      <c r="HKA306" s="1668"/>
      <c r="HKB306" s="1668"/>
      <c r="HKC306" s="1668"/>
      <c r="HKD306" s="1668"/>
      <c r="HKE306" s="1668"/>
      <c r="HKF306" s="1668"/>
      <c r="HKG306" s="1668"/>
      <c r="HKH306" s="1668"/>
      <c r="HKI306" s="1668"/>
      <c r="HKJ306" s="1668"/>
      <c r="HKK306" s="1668"/>
      <c r="HKL306" s="1668"/>
      <c r="HKM306" s="1668"/>
      <c r="HKN306" s="1668"/>
      <c r="HKO306" s="1668"/>
      <c r="HKP306" s="1668"/>
      <c r="HKQ306" s="1668"/>
      <c r="HKR306" s="1668"/>
      <c r="HKS306" s="1668"/>
      <c r="HKT306" s="1668"/>
      <c r="HKU306" s="1668"/>
      <c r="HKV306" s="1668"/>
      <c r="HKW306" s="1668"/>
      <c r="HKX306" s="1668"/>
      <c r="HKY306" s="1668"/>
      <c r="HKZ306" s="1668"/>
      <c r="HLA306" s="1668"/>
      <c r="HLB306" s="1668"/>
      <c r="HLC306" s="1668"/>
      <c r="HLD306" s="1668"/>
      <c r="HLE306" s="1668"/>
      <c r="HLF306" s="1668"/>
      <c r="HLG306" s="1668"/>
      <c r="HLH306" s="1668"/>
      <c r="HLI306" s="1668"/>
      <c r="HLJ306" s="1668"/>
      <c r="HLK306" s="1668"/>
      <c r="HLL306" s="1668"/>
      <c r="HLM306" s="1668"/>
      <c r="HLN306" s="1668"/>
      <c r="HLO306" s="1668"/>
      <c r="HLP306" s="1668"/>
      <c r="HLQ306" s="1668"/>
      <c r="HLR306" s="1668"/>
      <c r="HLS306" s="1668"/>
      <c r="HLT306" s="1668"/>
      <c r="HLU306" s="1668"/>
      <c r="HLV306" s="1668"/>
      <c r="HLW306" s="1668"/>
      <c r="HLX306" s="1668"/>
      <c r="HLY306" s="1668"/>
      <c r="HLZ306" s="1668"/>
      <c r="HMA306" s="1668"/>
      <c r="HMB306" s="1668"/>
      <c r="HMC306" s="1668"/>
      <c r="HMD306" s="1668"/>
      <c r="HME306" s="1668"/>
      <c r="HMF306" s="1668"/>
      <c r="HMG306" s="1668"/>
      <c r="HMH306" s="1668"/>
      <c r="HMI306" s="1668"/>
      <c r="HMJ306" s="1668"/>
      <c r="HMK306" s="1668"/>
      <c r="HML306" s="1668"/>
      <c r="HMM306" s="1668"/>
      <c r="HMN306" s="1668"/>
      <c r="HMO306" s="1668"/>
      <c r="HMP306" s="1668"/>
      <c r="HMQ306" s="1668"/>
      <c r="HMR306" s="1668"/>
      <c r="HMS306" s="1668"/>
      <c r="HMT306" s="1668"/>
      <c r="HMU306" s="1668"/>
      <c r="HMV306" s="1668"/>
      <c r="HMW306" s="1668"/>
      <c r="HMX306" s="1668"/>
      <c r="HMY306" s="1668"/>
      <c r="HMZ306" s="1668"/>
      <c r="HNA306" s="1668"/>
      <c r="HNB306" s="1668"/>
      <c r="HNC306" s="1668"/>
      <c r="HND306" s="1668"/>
      <c r="HNE306" s="1668"/>
      <c r="HNF306" s="1668"/>
      <c r="HNG306" s="1668"/>
      <c r="HNH306" s="1668"/>
      <c r="HNI306" s="1668"/>
      <c r="HNJ306" s="1668"/>
      <c r="HNK306" s="1668"/>
      <c r="HNL306" s="1668"/>
      <c r="HNM306" s="1668"/>
      <c r="HNN306" s="1668"/>
      <c r="HNO306" s="1668"/>
      <c r="HNP306" s="1668"/>
      <c r="HNQ306" s="1668"/>
      <c r="HNR306" s="1668"/>
      <c r="HNS306" s="1668"/>
      <c r="HNT306" s="1668"/>
      <c r="HNU306" s="1668"/>
      <c r="HNV306" s="1668"/>
      <c r="HNW306" s="1668"/>
      <c r="HNX306" s="1668"/>
      <c r="HNY306" s="1668"/>
      <c r="HNZ306" s="1668"/>
      <c r="HOA306" s="1668"/>
      <c r="HOB306" s="1668"/>
      <c r="HOC306" s="1668"/>
      <c r="HOD306" s="1668"/>
      <c r="HOE306" s="1668"/>
      <c r="HOF306" s="1668"/>
      <c r="HOG306" s="1668"/>
      <c r="HOH306" s="1668"/>
      <c r="HOI306" s="1668"/>
      <c r="HOJ306" s="1668"/>
      <c r="HOK306" s="1668"/>
      <c r="HOL306" s="1668"/>
      <c r="HOM306" s="1668"/>
      <c r="HON306" s="1668"/>
      <c r="HOO306" s="1668"/>
      <c r="HOP306" s="1668"/>
      <c r="HOQ306" s="1668"/>
      <c r="HOR306" s="1668"/>
      <c r="HOS306" s="1668"/>
      <c r="HOT306" s="1668"/>
      <c r="HOU306" s="1668"/>
      <c r="HOV306" s="1668"/>
      <c r="HOW306" s="1668"/>
      <c r="HOX306" s="1668"/>
      <c r="HOY306" s="1668"/>
      <c r="HOZ306" s="1668"/>
      <c r="HPA306" s="1668"/>
      <c r="HPB306" s="1668"/>
      <c r="HPC306" s="1668"/>
      <c r="HPD306" s="1668"/>
      <c r="HPE306" s="1668"/>
      <c r="HPF306" s="1668"/>
      <c r="HPG306" s="1668"/>
      <c r="HPH306" s="1668"/>
      <c r="HPI306" s="1668"/>
      <c r="HPJ306" s="1668"/>
      <c r="HPK306" s="1668"/>
      <c r="HPL306" s="1668"/>
      <c r="HPM306" s="1668"/>
      <c r="HPN306" s="1668"/>
      <c r="HPO306" s="1668"/>
      <c r="HPP306" s="1668"/>
      <c r="HPQ306" s="1668"/>
      <c r="HPR306" s="1668"/>
      <c r="HPS306" s="1668"/>
      <c r="HPT306" s="1668"/>
      <c r="HPU306" s="1668"/>
      <c r="HPV306" s="1668"/>
      <c r="HPW306" s="1668"/>
      <c r="HPX306" s="1668"/>
      <c r="HPY306" s="1668"/>
      <c r="HPZ306" s="1668"/>
      <c r="HQA306" s="1668"/>
      <c r="HQB306" s="1668"/>
      <c r="HQC306" s="1668"/>
      <c r="HQD306" s="1668"/>
      <c r="HQE306" s="1668"/>
      <c r="HQF306" s="1668"/>
      <c r="HQG306" s="1668"/>
      <c r="HQH306" s="1668"/>
      <c r="HQI306" s="1668"/>
      <c r="HQJ306" s="1668"/>
      <c r="HQK306" s="1668"/>
      <c r="HQL306" s="1668"/>
      <c r="HQM306" s="1668"/>
      <c r="HQN306" s="1668"/>
      <c r="HQO306" s="1668"/>
      <c r="HQP306" s="1668"/>
      <c r="HQQ306" s="1668"/>
      <c r="HQR306" s="1668"/>
      <c r="HQS306" s="1668"/>
      <c r="HQT306" s="1668"/>
      <c r="HQU306" s="1668"/>
      <c r="HQV306" s="1668"/>
      <c r="HQW306" s="1668"/>
      <c r="HQX306" s="1668"/>
      <c r="HQY306" s="1668"/>
      <c r="HQZ306" s="1668"/>
      <c r="HRA306" s="1668"/>
      <c r="HRB306" s="1668"/>
      <c r="HRC306" s="1668"/>
      <c r="HRD306" s="1668"/>
      <c r="HRE306" s="1668"/>
      <c r="HRF306" s="1668"/>
      <c r="HRG306" s="1668"/>
      <c r="HRH306" s="1668"/>
      <c r="HRI306" s="1668"/>
      <c r="HRJ306" s="1668"/>
      <c r="HRK306" s="1668"/>
      <c r="HRL306" s="1668"/>
      <c r="HRM306" s="1668"/>
      <c r="HRN306" s="1668"/>
      <c r="HRO306" s="1668"/>
      <c r="HRP306" s="1668"/>
      <c r="HRQ306" s="1668"/>
      <c r="HRR306" s="1668"/>
      <c r="HRS306" s="1668"/>
      <c r="HRT306" s="1668"/>
      <c r="HRU306" s="1668"/>
      <c r="HRV306" s="1668"/>
      <c r="HRW306" s="1668"/>
      <c r="HRX306" s="1668"/>
      <c r="HRY306" s="1668"/>
      <c r="HRZ306" s="1668"/>
      <c r="HSA306" s="1668"/>
      <c r="HSB306" s="1668"/>
      <c r="HSC306" s="1668"/>
      <c r="HSD306" s="1668"/>
      <c r="HSE306" s="1668"/>
      <c r="HSF306" s="1668"/>
      <c r="HSG306" s="1668"/>
      <c r="HSH306" s="1668"/>
      <c r="HSI306" s="1668"/>
      <c r="HSJ306" s="1668"/>
      <c r="HSK306" s="1668"/>
      <c r="HSL306" s="1668"/>
      <c r="HSM306" s="1668"/>
      <c r="HSN306" s="1668"/>
      <c r="HSO306" s="1668"/>
      <c r="HSP306" s="1668"/>
      <c r="HSQ306" s="1668"/>
      <c r="HSR306" s="1668"/>
      <c r="HSS306" s="1668"/>
      <c r="HST306" s="1668"/>
      <c r="HSU306" s="1668"/>
      <c r="HSV306" s="1668"/>
      <c r="HSW306" s="1668"/>
      <c r="HSX306" s="1668"/>
      <c r="HSY306" s="1668"/>
      <c r="HSZ306" s="1668"/>
      <c r="HTA306" s="1668"/>
      <c r="HTB306" s="1668"/>
      <c r="HTC306" s="1668"/>
      <c r="HTD306" s="1668"/>
      <c r="HTE306" s="1668"/>
      <c r="HTF306" s="1668"/>
      <c r="HTG306" s="1668"/>
      <c r="HTH306" s="1668"/>
      <c r="HTI306" s="1668"/>
      <c r="HTJ306" s="1668"/>
      <c r="HTK306" s="1668"/>
      <c r="HTL306" s="1668"/>
      <c r="HTM306" s="1668"/>
      <c r="HTN306" s="1668"/>
      <c r="HTO306" s="1668"/>
      <c r="HTP306" s="1668"/>
      <c r="HTQ306" s="1668"/>
      <c r="HTR306" s="1668"/>
      <c r="HTS306" s="1668"/>
      <c r="HTT306" s="1668"/>
      <c r="HTU306" s="1668"/>
      <c r="HTV306" s="1668"/>
      <c r="HTW306" s="1668"/>
      <c r="HTX306" s="1668"/>
      <c r="HTY306" s="1668"/>
      <c r="HTZ306" s="1668"/>
      <c r="HUA306" s="1668"/>
      <c r="HUB306" s="1668"/>
      <c r="HUC306" s="1668"/>
      <c r="HUD306" s="1668"/>
      <c r="HUE306" s="1668"/>
      <c r="HUF306" s="1668"/>
      <c r="HUG306" s="1668"/>
      <c r="HUH306" s="1668"/>
      <c r="HUI306" s="1668"/>
      <c r="HUJ306" s="1668"/>
      <c r="HUK306" s="1668"/>
      <c r="HUL306" s="1668"/>
      <c r="HUM306" s="1668"/>
      <c r="HUN306" s="1668"/>
      <c r="HUO306" s="1668"/>
      <c r="HUP306" s="1668"/>
      <c r="HUQ306" s="1668"/>
      <c r="HUR306" s="1668"/>
      <c r="HUS306" s="1668"/>
      <c r="HUT306" s="1668"/>
      <c r="HUU306" s="1668"/>
      <c r="HUV306" s="1668"/>
      <c r="HUW306" s="1668"/>
      <c r="HUX306" s="1668"/>
      <c r="HUY306" s="1668"/>
      <c r="HUZ306" s="1668"/>
      <c r="HVA306" s="1668"/>
      <c r="HVB306" s="1668"/>
      <c r="HVC306" s="1668"/>
      <c r="HVD306" s="1668"/>
      <c r="HVE306" s="1668"/>
      <c r="HVF306" s="1668"/>
      <c r="HVG306" s="1668"/>
      <c r="HVH306" s="1668"/>
      <c r="HVI306" s="1668"/>
      <c r="HVJ306" s="1668"/>
      <c r="HVK306" s="1668"/>
      <c r="HVL306" s="1668"/>
      <c r="HVM306" s="1668"/>
      <c r="HVN306" s="1668"/>
      <c r="HVO306" s="1668"/>
      <c r="HVP306" s="1668"/>
      <c r="HVQ306" s="1668"/>
      <c r="HVR306" s="1668"/>
      <c r="HVS306" s="1668"/>
      <c r="HVT306" s="1668"/>
      <c r="HVU306" s="1668"/>
      <c r="HVV306" s="1668"/>
      <c r="HVW306" s="1668"/>
      <c r="HVX306" s="1668"/>
      <c r="HVY306" s="1668"/>
      <c r="HVZ306" s="1668"/>
      <c r="HWA306" s="1668"/>
      <c r="HWB306" s="1668"/>
      <c r="HWC306" s="1668"/>
      <c r="HWD306" s="1668"/>
      <c r="HWE306" s="1668"/>
      <c r="HWF306" s="1668"/>
      <c r="HWG306" s="1668"/>
      <c r="HWH306" s="1668"/>
      <c r="HWI306" s="1668"/>
      <c r="HWJ306" s="1668"/>
      <c r="HWK306" s="1668"/>
      <c r="HWL306" s="1668"/>
      <c r="HWM306" s="1668"/>
      <c r="HWN306" s="1668"/>
      <c r="HWO306" s="1668"/>
      <c r="HWP306" s="1668"/>
      <c r="HWQ306" s="1668"/>
      <c r="HWR306" s="1668"/>
      <c r="HWS306" s="1668"/>
      <c r="HWT306" s="1668"/>
      <c r="HWU306" s="1668"/>
      <c r="HWV306" s="1668"/>
      <c r="HWW306" s="1668"/>
      <c r="HWX306" s="1668"/>
      <c r="HWY306" s="1668"/>
      <c r="HWZ306" s="1668"/>
      <c r="HXA306" s="1668"/>
      <c r="HXB306" s="1668"/>
      <c r="HXC306" s="1668"/>
      <c r="HXD306" s="1668"/>
      <c r="HXE306" s="1668"/>
      <c r="HXF306" s="1668"/>
      <c r="HXG306" s="1668"/>
      <c r="HXH306" s="1668"/>
      <c r="HXI306" s="1668"/>
      <c r="HXJ306" s="1668"/>
      <c r="HXK306" s="1668"/>
      <c r="HXL306" s="1668"/>
      <c r="HXM306" s="1668"/>
      <c r="HXN306" s="1668"/>
      <c r="HXO306" s="1668"/>
      <c r="HXP306" s="1668"/>
      <c r="HXQ306" s="1668"/>
      <c r="HXR306" s="1668"/>
      <c r="HXS306" s="1668"/>
      <c r="HXT306" s="1668"/>
      <c r="HXU306" s="1668"/>
      <c r="HXV306" s="1668"/>
      <c r="HXW306" s="1668"/>
      <c r="HXX306" s="1668"/>
      <c r="HXY306" s="1668"/>
      <c r="HXZ306" s="1668"/>
      <c r="HYA306" s="1668"/>
      <c r="HYB306" s="1668"/>
      <c r="HYC306" s="1668"/>
      <c r="HYD306" s="1668"/>
      <c r="HYE306" s="1668"/>
      <c r="HYF306" s="1668"/>
      <c r="HYG306" s="1668"/>
      <c r="HYH306" s="1668"/>
      <c r="HYI306" s="1668"/>
      <c r="HYJ306" s="1668"/>
      <c r="HYK306" s="1668"/>
      <c r="HYL306" s="1668"/>
      <c r="HYM306" s="1668"/>
      <c r="HYN306" s="1668"/>
      <c r="HYO306" s="1668"/>
      <c r="HYP306" s="1668"/>
      <c r="HYQ306" s="1668"/>
      <c r="HYR306" s="1668"/>
      <c r="HYS306" s="1668"/>
      <c r="HYT306" s="1668"/>
      <c r="HYU306" s="1668"/>
      <c r="HYV306" s="1668"/>
      <c r="HYW306" s="1668"/>
      <c r="HYX306" s="1668"/>
      <c r="HYY306" s="1668"/>
      <c r="HYZ306" s="1668"/>
      <c r="HZA306" s="1668"/>
      <c r="HZB306" s="1668"/>
      <c r="HZC306" s="1668"/>
      <c r="HZD306" s="1668"/>
      <c r="HZE306" s="1668"/>
      <c r="HZF306" s="1668"/>
      <c r="HZG306" s="1668"/>
      <c r="HZH306" s="1668"/>
      <c r="HZI306" s="1668"/>
      <c r="HZJ306" s="1668"/>
      <c r="HZK306" s="1668"/>
      <c r="HZL306" s="1668"/>
      <c r="HZM306" s="1668"/>
      <c r="HZN306" s="1668"/>
      <c r="HZO306" s="1668"/>
      <c r="HZP306" s="1668"/>
      <c r="HZQ306" s="1668"/>
      <c r="HZR306" s="1668"/>
      <c r="HZS306" s="1668"/>
      <c r="HZT306" s="1668"/>
      <c r="HZU306" s="1668"/>
      <c r="HZV306" s="1668"/>
      <c r="HZW306" s="1668"/>
      <c r="HZX306" s="1668"/>
      <c r="HZY306" s="1668"/>
      <c r="HZZ306" s="1668"/>
      <c r="IAA306" s="1668"/>
      <c r="IAB306" s="1668"/>
      <c r="IAC306" s="1668"/>
      <c r="IAD306" s="1668"/>
      <c r="IAE306" s="1668"/>
      <c r="IAF306" s="1668"/>
      <c r="IAG306" s="1668"/>
      <c r="IAH306" s="1668"/>
      <c r="IAI306" s="1668"/>
      <c r="IAJ306" s="1668"/>
      <c r="IAK306" s="1668"/>
      <c r="IAL306" s="1668"/>
      <c r="IAM306" s="1668"/>
      <c r="IAN306" s="1668"/>
      <c r="IAO306" s="1668"/>
      <c r="IAP306" s="1668"/>
      <c r="IAQ306" s="1668"/>
      <c r="IAR306" s="1668"/>
      <c r="IAS306" s="1668"/>
      <c r="IAT306" s="1668"/>
      <c r="IAU306" s="1668"/>
      <c r="IAV306" s="1668"/>
      <c r="IAW306" s="1668"/>
      <c r="IAX306" s="1668"/>
      <c r="IAY306" s="1668"/>
      <c r="IAZ306" s="1668"/>
      <c r="IBA306" s="1668"/>
      <c r="IBB306" s="1668"/>
      <c r="IBC306" s="1668"/>
      <c r="IBD306" s="1668"/>
      <c r="IBE306" s="1668"/>
      <c r="IBF306" s="1668"/>
      <c r="IBG306" s="1668"/>
      <c r="IBH306" s="1668"/>
      <c r="IBI306" s="1668"/>
      <c r="IBJ306" s="1668"/>
      <c r="IBK306" s="1668"/>
      <c r="IBL306" s="1668"/>
      <c r="IBM306" s="1668"/>
      <c r="IBN306" s="1668"/>
      <c r="IBO306" s="1668"/>
      <c r="IBP306" s="1668"/>
      <c r="IBQ306" s="1668"/>
      <c r="IBR306" s="1668"/>
      <c r="IBS306" s="1668"/>
      <c r="IBT306" s="1668"/>
      <c r="IBU306" s="1668"/>
      <c r="IBV306" s="1668"/>
      <c r="IBW306" s="1668"/>
      <c r="IBX306" s="1668"/>
      <c r="IBY306" s="1668"/>
      <c r="IBZ306" s="1668"/>
      <c r="ICA306" s="1668"/>
      <c r="ICB306" s="1668"/>
      <c r="ICC306" s="1668"/>
      <c r="ICD306" s="1668"/>
      <c r="ICE306" s="1668"/>
      <c r="ICF306" s="1668"/>
      <c r="ICG306" s="1668"/>
      <c r="ICH306" s="1668"/>
      <c r="ICI306" s="1668"/>
      <c r="ICJ306" s="1668"/>
      <c r="ICK306" s="1668"/>
      <c r="ICL306" s="1668"/>
      <c r="ICM306" s="1668"/>
      <c r="ICN306" s="1668"/>
      <c r="ICO306" s="1668"/>
      <c r="ICP306" s="1668"/>
      <c r="ICQ306" s="1668"/>
      <c r="ICR306" s="1668"/>
      <c r="ICS306" s="1668"/>
      <c r="ICT306" s="1668"/>
      <c r="ICU306" s="1668"/>
      <c r="ICV306" s="1668"/>
      <c r="ICW306" s="1668"/>
      <c r="ICX306" s="1668"/>
      <c r="ICY306" s="1668"/>
      <c r="ICZ306" s="1668"/>
      <c r="IDA306" s="1668"/>
      <c r="IDB306" s="1668"/>
      <c r="IDC306" s="1668"/>
      <c r="IDD306" s="1668"/>
      <c r="IDE306" s="1668"/>
      <c r="IDF306" s="1668"/>
      <c r="IDG306" s="1668"/>
      <c r="IDH306" s="1668"/>
      <c r="IDI306" s="1668"/>
      <c r="IDJ306" s="1668"/>
      <c r="IDK306" s="1668"/>
      <c r="IDL306" s="1668"/>
      <c r="IDM306" s="1668"/>
      <c r="IDN306" s="1668"/>
      <c r="IDO306" s="1668"/>
      <c r="IDP306" s="1668"/>
      <c r="IDQ306" s="1668"/>
      <c r="IDR306" s="1668"/>
      <c r="IDS306" s="1668"/>
      <c r="IDT306" s="1668"/>
      <c r="IDU306" s="1668"/>
      <c r="IDV306" s="1668"/>
      <c r="IDW306" s="1668"/>
      <c r="IDX306" s="1668"/>
      <c r="IDY306" s="1668"/>
      <c r="IDZ306" s="1668"/>
      <c r="IEA306" s="1668"/>
      <c r="IEB306" s="1668"/>
      <c r="IEC306" s="1668"/>
      <c r="IED306" s="1668"/>
      <c r="IEE306" s="1668"/>
      <c r="IEF306" s="1668"/>
      <c r="IEG306" s="1668"/>
      <c r="IEH306" s="1668"/>
      <c r="IEI306" s="1668"/>
      <c r="IEJ306" s="1668"/>
      <c r="IEK306" s="1668"/>
      <c r="IEL306" s="1668"/>
      <c r="IEM306" s="1668"/>
      <c r="IEN306" s="1668"/>
      <c r="IEO306" s="1668"/>
      <c r="IEP306" s="1668"/>
      <c r="IEQ306" s="1668"/>
      <c r="IER306" s="1668"/>
      <c r="IES306" s="1668"/>
      <c r="IET306" s="1668"/>
      <c r="IEU306" s="1668"/>
      <c r="IEV306" s="1668"/>
      <c r="IEW306" s="1668"/>
      <c r="IEX306" s="1668"/>
      <c r="IEY306" s="1668"/>
      <c r="IEZ306" s="1668"/>
      <c r="IFA306" s="1668"/>
      <c r="IFB306" s="1668"/>
      <c r="IFC306" s="1668"/>
      <c r="IFD306" s="1668"/>
      <c r="IFE306" s="1668"/>
      <c r="IFF306" s="1668"/>
      <c r="IFG306" s="1668"/>
      <c r="IFH306" s="1668"/>
      <c r="IFI306" s="1668"/>
      <c r="IFJ306" s="1668"/>
      <c r="IFK306" s="1668"/>
      <c r="IFL306" s="1668"/>
      <c r="IFM306" s="1668"/>
      <c r="IFN306" s="1668"/>
      <c r="IFO306" s="1668"/>
      <c r="IFP306" s="1668"/>
      <c r="IFQ306" s="1668"/>
      <c r="IFR306" s="1668"/>
      <c r="IFS306" s="1668"/>
      <c r="IFT306" s="1668"/>
      <c r="IFU306" s="1668"/>
      <c r="IFV306" s="1668"/>
      <c r="IFW306" s="1668"/>
      <c r="IFX306" s="1668"/>
      <c r="IFY306" s="1668"/>
      <c r="IFZ306" s="1668"/>
      <c r="IGA306" s="1668"/>
      <c r="IGB306" s="1668"/>
      <c r="IGC306" s="1668"/>
      <c r="IGD306" s="1668"/>
      <c r="IGE306" s="1668"/>
      <c r="IGF306" s="1668"/>
      <c r="IGG306" s="1668"/>
      <c r="IGH306" s="1668"/>
      <c r="IGI306" s="1668"/>
      <c r="IGJ306" s="1668"/>
      <c r="IGK306" s="1668"/>
      <c r="IGL306" s="1668"/>
      <c r="IGM306" s="1668"/>
      <c r="IGN306" s="1668"/>
      <c r="IGO306" s="1668"/>
      <c r="IGP306" s="1668"/>
      <c r="IGQ306" s="1668"/>
      <c r="IGR306" s="1668"/>
      <c r="IGS306" s="1668"/>
      <c r="IGT306" s="1668"/>
      <c r="IGU306" s="1668"/>
      <c r="IGV306" s="1668"/>
      <c r="IGW306" s="1668"/>
      <c r="IGX306" s="1668"/>
      <c r="IGY306" s="1668"/>
      <c r="IGZ306" s="1668"/>
      <c r="IHA306" s="1668"/>
      <c r="IHB306" s="1668"/>
      <c r="IHC306" s="1668"/>
      <c r="IHD306" s="1668"/>
      <c r="IHE306" s="1668"/>
      <c r="IHF306" s="1668"/>
      <c r="IHG306" s="1668"/>
      <c r="IHH306" s="1668"/>
      <c r="IHI306" s="1668"/>
      <c r="IHJ306" s="1668"/>
      <c r="IHK306" s="1668"/>
      <c r="IHL306" s="1668"/>
      <c r="IHM306" s="1668"/>
      <c r="IHN306" s="1668"/>
      <c r="IHO306" s="1668"/>
      <c r="IHP306" s="1668"/>
      <c r="IHQ306" s="1668"/>
      <c r="IHR306" s="1668"/>
      <c r="IHS306" s="1668"/>
      <c r="IHT306" s="1668"/>
      <c r="IHU306" s="1668"/>
      <c r="IHV306" s="1668"/>
      <c r="IHW306" s="1668"/>
      <c r="IHX306" s="1668"/>
      <c r="IHY306" s="1668"/>
      <c r="IHZ306" s="1668"/>
      <c r="IIA306" s="1668"/>
      <c r="IIB306" s="1668"/>
      <c r="IIC306" s="1668"/>
      <c r="IID306" s="1668"/>
      <c r="IIE306" s="1668"/>
      <c r="IIF306" s="1668"/>
      <c r="IIG306" s="1668"/>
      <c r="IIH306" s="1668"/>
      <c r="III306" s="1668"/>
      <c r="IIJ306" s="1668"/>
      <c r="IIK306" s="1668"/>
      <c r="IIL306" s="1668"/>
      <c r="IIM306" s="1668"/>
      <c r="IIN306" s="1668"/>
      <c r="IIO306" s="1668"/>
      <c r="IIP306" s="1668"/>
      <c r="IIQ306" s="1668"/>
      <c r="IIR306" s="1668"/>
      <c r="IIS306" s="1668"/>
      <c r="IIT306" s="1668"/>
      <c r="IIU306" s="1668"/>
      <c r="IIV306" s="1668"/>
      <c r="IIW306" s="1668"/>
      <c r="IIX306" s="1668"/>
      <c r="IIY306" s="1668"/>
      <c r="IIZ306" s="1668"/>
      <c r="IJA306" s="1668"/>
      <c r="IJB306" s="1668"/>
      <c r="IJC306" s="1668"/>
      <c r="IJD306" s="1668"/>
      <c r="IJE306" s="1668"/>
      <c r="IJF306" s="1668"/>
      <c r="IJG306" s="1668"/>
      <c r="IJH306" s="1668"/>
      <c r="IJI306" s="1668"/>
      <c r="IJJ306" s="1668"/>
      <c r="IJK306" s="1668"/>
      <c r="IJL306" s="1668"/>
      <c r="IJM306" s="1668"/>
      <c r="IJN306" s="1668"/>
      <c r="IJO306" s="1668"/>
      <c r="IJP306" s="1668"/>
      <c r="IJQ306" s="1668"/>
      <c r="IJR306" s="1668"/>
      <c r="IJS306" s="1668"/>
      <c r="IJT306" s="1668"/>
      <c r="IJU306" s="1668"/>
      <c r="IJV306" s="1668"/>
      <c r="IJW306" s="1668"/>
      <c r="IJX306" s="1668"/>
      <c r="IJY306" s="1668"/>
      <c r="IJZ306" s="1668"/>
      <c r="IKA306" s="1668"/>
      <c r="IKB306" s="1668"/>
      <c r="IKC306" s="1668"/>
      <c r="IKD306" s="1668"/>
      <c r="IKE306" s="1668"/>
      <c r="IKF306" s="1668"/>
      <c r="IKG306" s="1668"/>
      <c r="IKH306" s="1668"/>
      <c r="IKI306" s="1668"/>
      <c r="IKJ306" s="1668"/>
      <c r="IKK306" s="1668"/>
      <c r="IKL306" s="1668"/>
      <c r="IKM306" s="1668"/>
      <c r="IKN306" s="1668"/>
      <c r="IKO306" s="1668"/>
      <c r="IKP306" s="1668"/>
      <c r="IKQ306" s="1668"/>
      <c r="IKR306" s="1668"/>
      <c r="IKS306" s="1668"/>
      <c r="IKT306" s="1668"/>
      <c r="IKU306" s="1668"/>
      <c r="IKV306" s="1668"/>
      <c r="IKW306" s="1668"/>
      <c r="IKX306" s="1668"/>
      <c r="IKY306" s="1668"/>
      <c r="IKZ306" s="1668"/>
      <c r="ILA306" s="1668"/>
      <c r="ILB306" s="1668"/>
      <c r="ILC306" s="1668"/>
      <c r="ILD306" s="1668"/>
      <c r="ILE306" s="1668"/>
      <c r="ILF306" s="1668"/>
      <c r="ILG306" s="1668"/>
      <c r="ILH306" s="1668"/>
      <c r="ILI306" s="1668"/>
      <c r="ILJ306" s="1668"/>
      <c r="ILK306" s="1668"/>
      <c r="ILL306" s="1668"/>
      <c r="ILM306" s="1668"/>
      <c r="ILN306" s="1668"/>
      <c r="ILO306" s="1668"/>
      <c r="ILP306" s="1668"/>
      <c r="ILQ306" s="1668"/>
      <c r="ILR306" s="1668"/>
      <c r="ILS306" s="1668"/>
      <c r="ILT306" s="1668"/>
      <c r="ILU306" s="1668"/>
      <c r="ILV306" s="1668"/>
      <c r="ILW306" s="1668"/>
      <c r="ILX306" s="1668"/>
      <c r="ILY306" s="1668"/>
      <c r="ILZ306" s="1668"/>
      <c r="IMA306" s="1668"/>
      <c r="IMB306" s="1668"/>
      <c r="IMC306" s="1668"/>
      <c r="IMD306" s="1668"/>
      <c r="IME306" s="1668"/>
      <c r="IMF306" s="1668"/>
      <c r="IMG306" s="1668"/>
      <c r="IMH306" s="1668"/>
      <c r="IMI306" s="1668"/>
      <c r="IMJ306" s="1668"/>
      <c r="IMK306" s="1668"/>
      <c r="IML306" s="1668"/>
      <c r="IMM306" s="1668"/>
      <c r="IMN306" s="1668"/>
      <c r="IMO306" s="1668"/>
      <c r="IMP306" s="1668"/>
      <c r="IMQ306" s="1668"/>
      <c r="IMR306" s="1668"/>
      <c r="IMS306" s="1668"/>
      <c r="IMT306" s="1668"/>
      <c r="IMU306" s="1668"/>
      <c r="IMV306" s="1668"/>
      <c r="IMW306" s="1668"/>
      <c r="IMX306" s="1668"/>
      <c r="IMY306" s="1668"/>
      <c r="IMZ306" s="1668"/>
      <c r="INA306" s="1668"/>
      <c r="INB306" s="1668"/>
      <c r="INC306" s="1668"/>
      <c r="IND306" s="1668"/>
      <c r="INE306" s="1668"/>
      <c r="INF306" s="1668"/>
      <c r="ING306" s="1668"/>
      <c r="INH306" s="1668"/>
      <c r="INI306" s="1668"/>
      <c r="INJ306" s="1668"/>
      <c r="INK306" s="1668"/>
      <c r="INL306" s="1668"/>
      <c r="INM306" s="1668"/>
      <c r="INN306" s="1668"/>
      <c r="INO306" s="1668"/>
      <c r="INP306" s="1668"/>
      <c r="INQ306" s="1668"/>
      <c r="INR306" s="1668"/>
      <c r="INS306" s="1668"/>
      <c r="INT306" s="1668"/>
      <c r="INU306" s="1668"/>
      <c r="INV306" s="1668"/>
      <c r="INW306" s="1668"/>
      <c r="INX306" s="1668"/>
      <c r="INY306" s="1668"/>
      <c r="INZ306" s="1668"/>
      <c r="IOA306" s="1668"/>
      <c r="IOB306" s="1668"/>
      <c r="IOC306" s="1668"/>
      <c r="IOD306" s="1668"/>
      <c r="IOE306" s="1668"/>
      <c r="IOF306" s="1668"/>
      <c r="IOG306" s="1668"/>
      <c r="IOH306" s="1668"/>
      <c r="IOI306" s="1668"/>
      <c r="IOJ306" s="1668"/>
      <c r="IOK306" s="1668"/>
      <c r="IOL306" s="1668"/>
      <c r="IOM306" s="1668"/>
      <c r="ION306" s="1668"/>
      <c r="IOO306" s="1668"/>
      <c r="IOP306" s="1668"/>
      <c r="IOQ306" s="1668"/>
      <c r="IOR306" s="1668"/>
      <c r="IOS306" s="1668"/>
      <c r="IOT306" s="1668"/>
      <c r="IOU306" s="1668"/>
      <c r="IOV306" s="1668"/>
      <c r="IOW306" s="1668"/>
      <c r="IOX306" s="1668"/>
      <c r="IOY306" s="1668"/>
      <c r="IOZ306" s="1668"/>
      <c r="IPA306" s="1668"/>
      <c r="IPB306" s="1668"/>
      <c r="IPC306" s="1668"/>
      <c r="IPD306" s="1668"/>
      <c r="IPE306" s="1668"/>
      <c r="IPF306" s="1668"/>
      <c r="IPG306" s="1668"/>
      <c r="IPH306" s="1668"/>
      <c r="IPI306" s="1668"/>
      <c r="IPJ306" s="1668"/>
      <c r="IPK306" s="1668"/>
      <c r="IPL306" s="1668"/>
      <c r="IPM306" s="1668"/>
      <c r="IPN306" s="1668"/>
      <c r="IPO306" s="1668"/>
      <c r="IPP306" s="1668"/>
      <c r="IPQ306" s="1668"/>
      <c r="IPR306" s="1668"/>
      <c r="IPS306" s="1668"/>
      <c r="IPT306" s="1668"/>
      <c r="IPU306" s="1668"/>
      <c r="IPV306" s="1668"/>
      <c r="IPW306" s="1668"/>
      <c r="IPX306" s="1668"/>
      <c r="IPY306" s="1668"/>
      <c r="IPZ306" s="1668"/>
      <c r="IQA306" s="1668"/>
      <c r="IQB306" s="1668"/>
      <c r="IQC306" s="1668"/>
      <c r="IQD306" s="1668"/>
      <c r="IQE306" s="1668"/>
      <c r="IQF306" s="1668"/>
      <c r="IQG306" s="1668"/>
      <c r="IQH306" s="1668"/>
      <c r="IQI306" s="1668"/>
      <c r="IQJ306" s="1668"/>
      <c r="IQK306" s="1668"/>
      <c r="IQL306" s="1668"/>
      <c r="IQM306" s="1668"/>
      <c r="IQN306" s="1668"/>
      <c r="IQO306" s="1668"/>
      <c r="IQP306" s="1668"/>
      <c r="IQQ306" s="1668"/>
      <c r="IQR306" s="1668"/>
      <c r="IQS306" s="1668"/>
      <c r="IQT306" s="1668"/>
      <c r="IQU306" s="1668"/>
      <c r="IQV306" s="1668"/>
      <c r="IQW306" s="1668"/>
      <c r="IQX306" s="1668"/>
      <c r="IQY306" s="1668"/>
      <c r="IQZ306" s="1668"/>
      <c r="IRA306" s="1668"/>
      <c r="IRB306" s="1668"/>
      <c r="IRC306" s="1668"/>
      <c r="IRD306" s="1668"/>
      <c r="IRE306" s="1668"/>
      <c r="IRF306" s="1668"/>
      <c r="IRG306" s="1668"/>
      <c r="IRH306" s="1668"/>
      <c r="IRI306" s="1668"/>
      <c r="IRJ306" s="1668"/>
      <c r="IRK306" s="1668"/>
      <c r="IRL306" s="1668"/>
      <c r="IRM306" s="1668"/>
      <c r="IRN306" s="1668"/>
      <c r="IRO306" s="1668"/>
      <c r="IRP306" s="1668"/>
      <c r="IRQ306" s="1668"/>
      <c r="IRR306" s="1668"/>
      <c r="IRS306" s="1668"/>
      <c r="IRT306" s="1668"/>
      <c r="IRU306" s="1668"/>
      <c r="IRV306" s="1668"/>
      <c r="IRW306" s="1668"/>
      <c r="IRX306" s="1668"/>
      <c r="IRY306" s="1668"/>
      <c r="IRZ306" s="1668"/>
      <c r="ISA306" s="1668"/>
      <c r="ISB306" s="1668"/>
      <c r="ISC306" s="1668"/>
      <c r="ISD306" s="1668"/>
      <c r="ISE306" s="1668"/>
      <c r="ISF306" s="1668"/>
      <c r="ISG306" s="1668"/>
      <c r="ISH306" s="1668"/>
      <c r="ISI306" s="1668"/>
      <c r="ISJ306" s="1668"/>
      <c r="ISK306" s="1668"/>
      <c r="ISL306" s="1668"/>
      <c r="ISM306" s="1668"/>
      <c r="ISN306" s="1668"/>
      <c r="ISO306" s="1668"/>
      <c r="ISP306" s="1668"/>
      <c r="ISQ306" s="1668"/>
      <c r="ISR306" s="1668"/>
      <c r="ISS306" s="1668"/>
      <c r="IST306" s="1668"/>
      <c r="ISU306" s="1668"/>
      <c r="ISV306" s="1668"/>
      <c r="ISW306" s="1668"/>
      <c r="ISX306" s="1668"/>
      <c r="ISY306" s="1668"/>
      <c r="ISZ306" s="1668"/>
      <c r="ITA306" s="1668"/>
      <c r="ITB306" s="1668"/>
      <c r="ITC306" s="1668"/>
      <c r="ITD306" s="1668"/>
      <c r="ITE306" s="1668"/>
      <c r="ITF306" s="1668"/>
      <c r="ITG306" s="1668"/>
      <c r="ITH306" s="1668"/>
      <c r="ITI306" s="1668"/>
      <c r="ITJ306" s="1668"/>
      <c r="ITK306" s="1668"/>
      <c r="ITL306" s="1668"/>
      <c r="ITM306" s="1668"/>
      <c r="ITN306" s="1668"/>
      <c r="ITO306" s="1668"/>
      <c r="ITP306" s="1668"/>
      <c r="ITQ306" s="1668"/>
      <c r="ITR306" s="1668"/>
      <c r="ITS306" s="1668"/>
      <c r="ITT306" s="1668"/>
      <c r="ITU306" s="1668"/>
      <c r="ITV306" s="1668"/>
      <c r="ITW306" s="1668"/>
      <c r="ITX306" s="1668"/>
      <c r="ITY306" s="1668"/>
      <c r="ITZ306" s="1668"/>
      <c r="IUA306" s="1668"/>
      <c r="IUB306" s="1668"/>
      <c r="IUC306" s="1668"/>
      <c r="IUD306" s="1668"/>
      <c r="IUE306" s="1668"/>
      <c r="IUF306" s="1668"/>
      <c r="IUG306" s="1668"/>
      <c r="IUH306" s="1668"/>
      <c r="IUI306" s="1668"/>
      <c r="IUJ306" s="1668"/>
      <c r="IUK306" s="1668"/>
      <c r="IUL306" s="1668"/>
      <c r="IUM306" s="1668"/>
      <c r="IUN306" s="1668"/>
      <c r="IUO306" s="1668"/>
      <c r="IUP306" s="1668"/>
      <c r="IUQ306" s="1668"/>
      <c r="IUR306" s="1668"/>
      <c r="IUS306" s="1668"/>
      <c r="IUT306" s="1668"/>
      <c r="IUU306" s="1668"/>
      <c r="IUV306" s="1668"/>
      <c r="IUW306" s="1668"/>
      <c r="IUX306" s="1668"/>
      <c r="IUY306" s="1668"/>
      <c r="IUZ306" s="1668"/>
      <c r="IVA306" s="1668"/>
      <c r="IVB306" s="1668"/>
      <c r="IVC306" s="1668"/>
      <c r="IVD306" s="1668"/>
      <c r="IVE306" s="1668"/>
      <c r="IVF306" s="1668"/>
      <c r="IVG306" s="1668"/>
      <c r="IVH306" s="1668"/>
      <c r="IVI306" s="1668"/>
      <c r="IVJ306" s="1668"/>
      <c r="IVK306" s="1668"/>
      <c r="IVL306" s="1668"/>
      <c r="IVM306" s="1668"/>
      <c r="IVN306" s="1668"/>
      <c r="IVO306" s="1668"/>
      <c r="IVP306" s="1668"/>
      <c r="IVQ306" s="1668"/>
      <c r="IVR306" s="1668"/>
      <c r="IVS306" s="1668"/>
      <c r="IVT306" s="1668"/>
      <c r="IVU306" s="1668"/>
      <c r="IVV306" s="1668"/>
      <c r="IVW306" s="1668"/>
      <c r="IVX306" s="1668"/>
      <c r="IVY306" s="1668"/>
      <c r="IVZ306" s="1668"/>
      <c r="IWA306" s="1668"/>
      <c r="IWB306" s="1668"/>
      <c r="IWC306" s="1668"/>
      <c r="IWD306" s="1668"/>
      <c r="IWE306" s="1668"/>
      <c r="IWF306" s="1668"/>
      <c r="IWG306" s="1668"/>
      <c r="IWH306" s="1668"/>
      <c r="IWI306" s="1668"/>
      <c r="IWJ306" s="1668"/>
      <c r="IWK306" s="1668"/>
      <c r="IWL306" s="1668"/>
      <c r="IWM306" s="1668"/>
      <c r="IWN306" s="1668"/>
      <c r="IWO306" s="1668"/>
      <c r="IWP306" s="1668"/>
      <c r="IWQ306" s="1668"/>
      <c r="IWR306" s="1668"/>
      <c r="IWS306" s="1668"/>
      <c r="IWT306" s="1668"/>
      <c r="IWU306" s="1668"/>
      <c r="IWV306" s="1668"/>
      <c r="IWW306" s="1668"/>
      <c r="IWX306" s="1668"/>
      <c r="IWY306" s="1668"/>
      <c r="IWZ306" s="1668"/>
      <c r="IXA306" s="1668"/>
      <c r="IXB306" s="1668"/>
      <c r="IXC306" s="1668"/>
      <c r="IXD306" s="1668"/>
      <c r="IXE306" s="1668"/>
      <c r="IXF306" s="1668"/>
      <c r="IXG306" s="1668"/>
      <c r="IXH306" s="1668"/>
      <c r="IXI306" s="1668"/>
      <c r="IXJ306" s="1668"/>
      <c r="IXK306" s="1668"/>
      <c r="IXL306" s="1668"/>
      <c r="IXM306" s="1668"/>
      <c r="IXN306" s="1668"/>
      <c r="IXO306" s="1668"/>
      <c r="IXP306" s="1668"/>
      <c r="IXQ306" s="1668"/>
      <c r="IXR306" s="1668"/>
      <c r="IXS306" s="1668"/>
      <c r="IXT306" s="1668"/>
      <c r="IXU306" s="1668"/>
      <c r="IXV306" s="1668"/>
      <c r="IXW306" s="1668"/>
      <c r="IXX306" s="1668"/>
      <c r="IXY306" s="1668"/>
      <c r="IXZ306" s="1668"/>
      <c r="IYA306" s="1668"/>
      <c r="IYB306" s="1668"/>
      <c r="IYC306" s="1668"/>
      <c r="IYD306" s="1668"/>
      <c r="IYE306" s="1668"/>
      <c r="IYF306" s="1668"/>
      <c r="IYG306" s="1668"/>
      <c r="IYH306" s="1668"/>
      <c r="IYI306" s="1668"/>
      <c r="IYJ306" s="1668"/>
      <c r="IYK306" s="1668"/>
      <c r="IYL306" s="1668"/>
      <c r="IYM306" s="1668"/>
      <c r="IYN306" s="1668"/>
      <c r="IYO306" s="1668"/>
      <c r="IYP306" s="1668"/>
      <c r="IYQ306" s="1668"/>
      <c r="IYR306" s="1668"/>
      <c r="IYS306" s="1668"/>
      <c r="IYT306" s="1668"/>
      <c r="IYU306" s="1668"/>
      <c r="IYV306" s="1668"/>
      <c r="IYW306" s="1668"/>
      <c r="IYX306" s="1668"/>
      <c r="IYY306" s="1668"/>
      <c r="IYZ306" s="1668"/>
      <c r="IZA306" s="1668"/>
      <c r="IZB306" s="1668"/>
      <c r="IZC306" s="1668"/>
      <c r="IZD306" s="1668"/>
      <c r="IZE306" s="1668"/>
      <c r="IZF306" s="1668"/>
      <c r="IZG306" s="1668"/>
      <c r="IZH306" s="1668"/>
      <c r="IZI306" s="1668"/>
      <c r="IZJ306" s="1668"/>
      <c r="IZK306" s="1668"/>
      <c r="IZL306" s="1668"/>
      <c r="IZM306" s="1668"/>
      <c r="IZN306" s="1668"/>
      <c r="IZO306" s="1668"/>
      <c r="IZP306" s="1668"/>
      <c r="IZQ306" s="1668"/>
      <c r="IZR306" s="1668"/>
      <c r="IZS306" s="1668"/>
      <c r="IZT306" s="1668"/>
      <c r="IZU306" s="1668"/>
      <c r="IZV306" s="1668"/>
      <c r="IZW306" s="1668"/>
      <c r="IZX306" s="1668"/>
      <c r="IZY306" s="1668"/>
      <c r="IZZ306" s="1668"/>
      <c r="JAA306" s="1668"/>
      <c r="JAB306" s="1668"/>
      <c r="JAC306" s="1668"/>
      <c r="JAD306" s="1668"/>
      <c r="JAE306" s="1668"/>
      <c r="JAF306" s="1668"/>
      <c r="JAG306" s="1668"/>
      <c r="JAH306" s="1668"/>
      <c r="JAI306" s="1668"/>
      <c r="JAJ306" s="1668"/>
      <c r="JAK306" s="1668"/>
      <c r="JAL306" s="1668"/>
      <c r="JAM306" s="1668"/>
      <c r="JAN306" s="1668"/>
      <c r="JAO306" s="1668"/>
      <c r="JAP306" s="1668"/>
      <c r="JAQ306" s="1668"/>
      <c r="JAR306" s="1668"/>
      <c r="JAS306" s="1668"/>
      <c r="JAT306" s="1668"/>
      <c r="JAU306" s="1668"/>
      <c r="JAV306" s="1668"/>
      <c r="JAW306" s="1668"/>
      <c r="JAX306" s="1668"/>
      <c r="JAY306" s="1668"/>
      <c r="JAZ306" s="1668"/>
      <c r="JBA306" s="1668"/>
      <c r="JBB306" s="1668"/>
      <c r="JBC306" s="1668"/>
      <c r="JBD306" s="1668"/>
      <c r="JBE306" s="1668"/>
      <c r="JBF306" s="1668"/>
      <c r="JBG306" s="1668"/>
      <c r="JBH306" s="1668"/>
      <c r="JBI306" s="1668"/>
      <c r="JBJ306" s="1668"/>
      <c r="JBK306" s="1668"/>
      <c r="JBL306" s="1668"/>
      <c r="JBM306" s="1668"/>
      <c r="JBN306" s="1668"/>
      <c r="JBO306" s="1668"/>
      <c r="JBP306" s="1668"/>
      <c r="JBQ306" s="1668"/>
      <c r="JBR306" s="1668"/>
      <c r="JBS306" s="1668"/>
      <c r="JBT306" s="1668"/>
      <c r="JBU306" s="1668"/>
      <c r="JBV306" s="1668"/>
      <c r="JBW306" s="1668"/>
      <c r="JBX306" s="1668"/>
      <c r="JBY306" s="1668"/>
      <c r="JBZ306" s="1668"/>
      <c r="JCA306" s="1668"/>
      <c r="JCB306" s="1668"/>
      <c r="JCC306" s="1668"/>
      <c r="JCD306" s="1668"/>
      <c r="JCE306" s="1668"/>
      <c r="JCF306" s="1668"/>
      <c r="JCG306" s="1668"/>
      <c r="JCH306" s="1668"/>
      <c r="JCI306" s="1668"/>
      <c r="JCJ306" s="1668"/>
      <c r="JCK306" s="1668"/>
      <c r="JCL306" s="1668"/>
      <c r="JCM306" s="1668"/>
      <c r="JCN306" s="1668"/>
      <c r="JCO306" s="1668"/>
      <c r="JCP306" s="1668"/>
      <c r="JCQ306" s="1668"/>
      <c r="JCR306" s="1668"/>
      <c r="JCS306" s="1668"/>
      <c r="JCT306" s="1668"/>
      <c r="JCU306" s="1668"/>
      <c r="JCV306" s="1668"/>
      <c r="JCW306" s="1668"/>
      <c r="JCX306" s="1668"/>
      <c r="JCY306" s="1668"/>
      <c r="JCZ306" s="1668"/>
      <c r="JDA306" s="1668"/>
      <c r="JDB306" s="1668"/>
      <c r="JDC306" s="1668"/>
      <c r="JDD306" s="1668"/>
      <c r="JDE306" s="1668"/>
      <c r="JDF306" s="1668"/>
      <c r="JDG306" s="1668"/>
      <c r="JDH306" s="1668"/>
      <c r="JDI306" s="1668"/>
      <c r="JDJ306" s="1668"/>
      <c r="JDK306" s="1668"/>
      <c r="JDL306" s="1668"/>
      <c r="JDM306" s="1668"/>
      <c r="JDN306" s="1668"/>
      <c r="JDO306" s="1668"/>
      <c r="JDP306" s="1668"/>
      <c r="JDQ306" s="1668"/>
      <c r="JDR306" s="1668"/>
      <c r="JDS306" s="1668"/>
      <c r="JDT306" s="1668"/>
      <c r="JDU306" s="1668"/>
      <c r="JDV306" s="1668"/>
      <c r="JDW306" s="1668"/>
      <c r="JDX306" s="1668"/>
      <c r="JDY306" s="1668"/>
      <c r="JDZ306" s="1668"/>
      <c r="JEA306" s="1668"/>
      <c r="JEB306" s="1668"/>
      <c r="JEC306" s="1668"/>
      <c r="JED306" s="1668"/>
      <c r="JEE306" s="1668"/>
      <c r="JEF306" s="1668"/>
      <c r="JEG306" s="1668"/>
      <c r="JEH306" s="1668"/>
      <c r="JEI306" s="1668"/>
      <c r="JEJ306" s="1668"/>
      <c r="JEK306" s="1668"/>
      <c r="JEL306" s="1668"/>
      <c r="JEM306" s="1668"/>
      <c r="JEN306" s="1668"/>
      <c r="JEO306" s="1668"/>
      <c r="JEP306" s="1668"/>
      <c r="JEQ306" s="1668"/>
      <c r="JER306" s="1668"/>
      <c r="JES306" s="1668"/>
      <c r="JET306" s="1668"/>
      <c r="JEU306" s="1668"/>
      <c r="JEV306" s="1668"/>
      <c r="JEW306" s="1668"/>
      <c r="JEX306" s="1668"/>
      <c r="JEY306" s="1668"/>
      <c r="JEZ306" s="1668"/>
      <c r="JFA306" s="1668"/>
      <c r="JFB306" s="1668"/>
      <c r="JFC306" s="1668"/>
      <c r="JFD306" s="1668"/>
      <c r="JFE306" s="1668"/>
      <c r="JFF306" s="1668"/>
      <c r="JFG306" s="1668"/>
      <c r="JFH306" s="1668"/>
      <c r="JFI306" s="1668"/>
      <c r="JFJ306" s="1668"/>
      <c r="JFK306" s="1668"/>
      <c r="JFL306" s="1668"/>
      <c r="JFM306" s="1668"/>
      <c r="JFN306" s="1668"/>
      <c r="JFO306" s="1668"/>
      <c r="JFP306" s="1668"/>
      <c r="JFQ306" s="1668"/>
      <c r="JFR306" s="1668"/>
      <c r="JFS306" s="1668"/>
      <c r="JFT306" s="1668"/>
      <c r="JFU306" s="1668"/>
      <c r="JFV306" s="1668"/>
      <c r="JFW306" s="1668"/>
      <c r="JFX306" s="1668"/>
      <c r="JFY306" s="1668"/>
      <c r="JFZ306" s="1668"/>
      <c r="JGA306" s="1668"/>
      <c r="JGB306" s="1668"/>
      <c r="JGC306" s="1668"/>
      <c r="JGD306" s="1668"/>
      <c r="JGE306" s="1668"/>
      <c r="JGF306" s="1668"/>
      <c r="JGG306" s="1668"/>
      <c r="JGH306" s="1668"/>
      <c r="JGI306" s="1668"/>
      <c r="JGJ306" s="1668"/>
      <c r="JGK306" s="1668"/>
      <c r="JGL306" s="1668"/>
      <c r="JGM306" s="1668"/>
      <c r="JGN306" s="1668"/>
      <c r="JGO306" s="1668"/>
      <c r="JGP306" s="1668"/>
      <c r="JGQ306" s="1668"/>
      <c r="JGR306" s="1668"/>
      <c r="JGS306" s="1668"/>
      <c r="JGT306" s="1668"/>
      <c r="JGU306" s="1668"/>
      <c r="JGV306" s="1668"/>
      <c r="JGW306" s="1668"/>
      <c r="JGX306" s="1668"/>
      <c r="JGY306" s="1668"/>
      <c r="JGZ306" s="1668"/>
      <c r="JHA306" s="1668"/>
      <c r="JHB306" s="1668"/>
      <c r="JHC306" s="1668"/>
      <c r="JHD306" s="1668"/>
      <c r="JHE306" s="1668"/>
      <c r="JHF306" s="1668"/>
      <c r="JHG306" s="1668"/>
      <c r="JHH306" s="1668"/>
      <c r="JHI306" s="1668"/>
      <c r="JHJ306" s="1668"/>
      <c r="JHK306" s="1668"/>
      <c r="JHL306" s="1668"/>
      <c r="JHM306" s="1668"/>
      <c r="JHN306" s="1668"/>
      <c r="JHO306" s="1668"/>
      <c r="JHP306" s="1668"/>
      <c r="JHQ306" s="1668"/>
      <c r="JHR306" s="1668"/>
      <c r="JHS306" s="1668"/>
      <c r="JHT306" s="1668"/>
      <c r="JHU306" s="1668"/>
      <c r="JHV306" s="1668"/>
      <c r="JHW306" s="1668"/>
      <c r="JHX306" s="1668"/>
      <c r="JHY306" s="1668"/>
      <c r="JHZ306" s="1668"/>
      <c r="JIA306" s="1668"/>
      <c r="JIB306" s="1668"/>
      <c r="JIC306" s="1668"/>
      <c r="JID306" s="1668"/>
      <c r="JIE306" s="1668"/>
      <c r="JIF306" s="1668"/>
      <c r="JIG306" s="1668"/>
      <c r="JIH306" s="1668"/>
      <c r="JII306" s="1668"/>
      <c r="JIJ306" s="1668"/>
      <c r="JIK306" s="1668"/>
      <c r="JIL306" s="1668"/>
      <c r="JIM306" s="1668"/>
      <c r="JIN306" s="1668"/>
      <c r="JIO306" s="1668"/>
      <c r="JIP306" s="1668"/>
      <c r="JIQ306" s="1668"/>
      <c r="JIR306" s="1668"/>
      <c r="JIS306" s="1668"/>
      <c r="JIT306" s="1668"/>
      <c r="JIU306" s="1668"/>
      <c r="JIV306" s="1668"/>
      <c r="JIW306" s="1668"/>
      <c r="JIX306" s="1668"/>
      <c r="JIY306" s="1668"/>
      <c r="JIZ306" s="1668"/>
      <c r="JJA306" s="1668"/>
      <c r="JJB306" s="1668"/>
      <c r="JJC306" s="1668"/>
      <c r="JJD306" s="1668"/>
      <c r="JJE306" s="1668"/>
      <c r="JJF306" s="1668"/>
      <c r="JJG306" s="1668"/>
      <c r="JJH306" s="1668"/>
      <c r="JJI306" s="1668"/>
      <c r="JJJ306" s="1668"/>
      <c r="JJK306" s="1668"/>
      <c r="JJL306" s="1668"/>
      <c r="JJM306" s="1668"/>
      <c r="JJN306" s="1668"/>
      <c r="JJO306" s="1668"/>
      <c r="JJP306" s="1668"/>
      <c r="JJQ306" s="1668"/>
      <c r="JJR306" s="1668"/>
      <c r="JJS306" s="1668"/>
      <c r="JJT306" s="1668"/>
      <c r="JJU306" s="1668"/>
      <c r="JJV306" s="1668"/>
      <c r="JJW306" s="1668"/>
      <c r="JJX306" s="1668"/>
      <c r="JJY306" s="1668"/>
      <c r="JJZ306" s="1668"/>
      <c r="JKA306" s="1668"/>
      <c r="JKB306" s="1668"/>
      <c r="JKC306" s="1668"/>
      <c r="JKD306" s="1668"/>
      <c r="JKE306" s="1668"/>
      <c r="JKF306" s="1668"/>
      <c r="JKG306" s="1668"/>
      <c r="JKH306" s="1668"/>
      <c r="JKI306" s="1668"/>
      <c r="JKJ306" s="1668"/>
      <c r="JKK306" s="1668"/>
      <c r="JKL306" s="1668"/>
      <c r="JKM306" s="1668"/>
      <c r="JKN306" s="1668"/>
      <c r="JKO306" s="1668"/>
      <c r="JKP306" s="1668"/>
      <c r="JKQ306" s="1668"/>
      <c r="JKR306" s="1668"/>
      <c r="JKS306" s="1668"/>
      <c r="JKT306" s="1668"/>
      <c r="JKU306" s="1668"/>
      <c r="JKV306" s="1668"/>
      <c r="JKW306" s="1668"/>
      <c r="JKX306" s="1668"/>
      <c r="JKY306" s="1668"/>
      <c r="JKZ306" s="1668"/>
      <c r="JLA306" s="1668"/>
      <c r="JLB306" s="1668"/>
      <c r="JLC306" s="1668"/>
      <c r="JLD306" s="1668"/>
      <c r="JLE306" s="1668"/>
      <c r="JLF306" s="1668"/>
      <c r="JLG306" s="1668"/>
      <c r="JLH306" s="1668"/>
      <c r="JLI306" s="1668"/>
      <c r="JLJ306" s="1668"/>
      <c r="JLK306" s="1668"/>
      <c r="JLL306" s="1668"/>
      <c r="JLM306" s="1668"/>
      <c r="JLN306" s="1668"/>
      <c r="JLO306" s="1668"/>
      <c r="JLP306" s="1668"/>
      <c r="JLQ306" s="1668"/>
      <c r="JLR306" s="1668"/>
      <c r="JLS306" s="1668"/>
      <c r="JLT306" s="1668"/>
      <c r="JLU306" s="1668"/>
      <c r="JLV306" s="1668"/>
      <c r="JLW306" s="1668"/>
      <c r="JLX306" s="1668"/>
      <c r="JLY306" s="1668"/>
      <c r="JLZ306" s="1668"/>
      <c r="JMA306" s="1668"/>
      <c r="JMB306" s="1668"/>
      <c r="JMC306" s="1668"/>
      <c r="JMD306" s="1668"/>
      <c r="JME306" s="1668"/>
      <c r="JMF306" s="1668"/>
      <c r="JMG306" s="1668"/>
      <c r="JMH306" s="1668"/>
      <c r="JMI306" s="1668"/>
      <c r="JMJ306" s="1668"/>
      <c r="JMK306" s="1668"/>
      <c r="JML306" s="1668"/>
      <c r="JMM306" s="1668"/>
      <c r="JMN306" s="1668"/>
      <c r="JMO306" s="1668"/>
      <c r="JMP306" s="1668"/>
      <c r="JMQ306" s="1668"/>
      <c r="JMR306" s="1668"/>
      <c r="JMS306" s="1668"/>
      <c r="JMT306" s="1668"/>
      <c r="JMU306" s="1668"/>
      <c r="JMV306" s="1668"/>
      <c r="JMW306" s="1668"/>
      <c r="JMX306" s="1668"/>
      <c r="JMY306" s="1668"/>
      <c r="JMZ306" s="1668"/>
      <c r="JNA306" s="1668"/>
      <c r="JNB306" s="1668"/>
      <c r="JNC306" s="1668"/>
      <c r="JND306" s="1668"/>
      <c r="JNE306" s="1668"/>
      <c r="JNF306" s="1668"/>
      <c r="JNG306" s="1668"/>
      <c r="JNH306" s="1668"/>
      <c r="JNI306" s="1668"/>
      <c r="JNJ306" s="1668"/>
      <c r="JNK306" s="1668"/>
      <c r="JNL306" s="1668"/>
      <c r="JNM306" s="1668"/>
      <c r="JNN306" s="1668"/>
      <c r="JNO306" s="1668"/>
      <c r="JNP306" s="1668"/>
      <c r="JNQ306" s="1668"/>
      <c r="JNR306" s="1668"/>
      <c r="JNS306" s="1668"/>
      <c r="JNT306" s="1668"/>
      <c r="JNU306" s="1668"/>
      <c r="JNV306" s="1668"/>
      <c r="JNW306" s="1668"/>
      <c r="JNX306" s="1668"/>
      <c r="JNY306" s="1668"/>
      <c r="JNZ306" s="1668"/>
      <c r="JOA306" s="1668"/>
      <c r="JOB306" s="1668"/>
      <c r="JOC306" s="1668"/>
      <c r="JOD306" s="1668"/>
      <c r="JOE306" s="1668"/>
      <c r="JOF306" s="1668"/>
      <c r="JOG306" s="1668"/>
      <c r="JOH306" s="1668"/>
      <c r="JOI306" s="1668"/>
      <c r="JOJ306" s="1668"/>
      <c r="JOK306" s="1668"/>
      <c r="JOL306" s="1668"/>
      <c r="JOM306" s="1668"/>
      <c r="JON306" s="1668"/>
      <c r="JOO306" s="1668"/>
      <c r="JOP306" s="1668"/>
      <c r="JOQ306" s="1668"/>
      <c r="JOR306" s="1668"/>
      <c r="JOS306" s="1668"/>
      <c r="JOT306" s="1668"/>
      <c r="JOU306" s="1668"/>
      <c r="JOV306" s="1668"/>
      <c r="JOW306" s="1668"/>
      <c r="JOX306" s="1668"/>
      <c r="JOY306" s="1668"/>
      <c r="JOZ306" s="1668"/>
      <c r="JPA306" s="1668"/>
      <c r="JPB306" s="1668"/>
      <c r="JPC306" s="1668"/>
      <c r="JPD306" s="1668"/>
      <c r="JPE306" s="1668"/>
      <c r="JPF306" s="1668"/>
      <c r="JPG306" s="1668"/>
      <c r="JPH306" s="1668"/>
      <c r="JPI306" s="1668"/>
      <c r="JPJ306" s="1668"/>
      <c r="JPK306" s="1668"/>
      <c r="JPL306" s="1668"/>
      <c r="JPM306" s="1668"/>
      <c r="JPN306" s="1668"/>
      <c r="JPO306" s="1668"/>
      <c r="JPP306" s="1668"/>
      <c r="JPQ306" s="1668"/>
      <c r="JPR306" s="1668"/>
      <c r="JPS306" s="1668"/>
      <c r="JPT306" s="1668"/>
      <c r="JPU306" s="1668"/>
      <c r="JPV306" s="1668"/>
      <c r="JPW306" s="1668"/>
      <c r="JPX306" s="1668"/>
      <c r="JPY306" s="1668"/>
      <c r="JPZ306" s="1668"/>
      <c r="JQA306" s="1668"/>
      <c r="JQB306" s="1668"/>
      <c r="JQC306" s="1668"/>
      <c r="JQD306" s="1668"/>
      <c r="JQE306" s="1668"/>
      <c r="JQF306" s="1668"/>
      <c r="JQG306" s="1668"/>
      <c r="JQH306" s="1668"/>
      <c r="JQI306" s="1668"/>
      <c r="JQJ306" s="1668"/>
      <c r="JQK306" s="1668"/>
      <c r="JQL306" s="1668"/>
      <c r="JQM306" s="1668"/>
      <c r="JQN306" s="1668"/>
      <c r="JQO306" s="1668"/>
      <c r="JQP306" s="1668"/>
      <c r="JQQ306" s="1668"/>
      <c r="JQR306" s="1668"/>
      <c r="JQS306" s="1668"/>
      <c r="JQT306" s="1668"/>
      <c r="JQU306" s="1668"/>
      <c r="JQV306" s="1668"/>
      <c r="JQW306" s="1668"/>
      <c r="JQX306" s="1668"/>
      <c r="JQY306" s="1668"/>
      <c r="JQZ306" s="1668"/>
      <c r="JRA306" s="1668"/>
      <c r="JRB306" s="1668"/>
      <c r="JRC306" s="1668"/>
      <c r="JRD306" s="1668"/>
      <c r="JRE306" s="1668"/>
      <c r="JRF306" s="1668"/>
      <c r="JRG306" s="1668"/>
      <c r="JRH306" s="1668"/>
      <c r="JRI306" s="1668"/>
      <c r="JRJ306" s="1668"/>
      <c r="JRK306" s="1668"/>
      <c r="JRL306" s="1668"/>
      <c r="JRM306" s="1668"/>
      <c r="JRN306" s="1668"/>
      <c r="JRO306" s="1668"/>
      <c r="JRP306" s="1668"/>
      <c r="JRQ306" s="1668"/>
      <c r="JRR306" s="1668"/>
      <c r="JRS306" s="1668"/>
      <c r="JRT306" s="1668"/>
      <c r="JRU306" s="1668"/>
      <c r="JRV306" s="1668"/>
      <c r="JRW306" s="1668"/>
      <c r="JRX306" s="1668"/>
      <c r="JRY306" s="1668"/>
      <c r="JRZ306" s="1668"/>
      <c r="JSA306" s="1668"/>
      <c r="JSB306" s="1668"/>
      <c r="JSC306" s="1668"/>
      <c r="JSD306" s="1668"/>
      <c r="JSE306" s="1668"/>
      <c r="JSF306" s="1668"/>
      <c r="JSG306" s="1668"/>
      <c r="JSH306" s="1668"/>
      <c r="JSI306" s="1668"/>
      <c r="JSJ306" s="1668"/>
      <c r="JSK306" s="1668"/>
      <c r="JSL306" s="1668"/>
      <c r="JSM306" s="1668"/>
      <c r="JSN306" s="1668"/>
      <c r="JSO306" s="1668"/>
      <c r="JSP306" s="1668"/>
      <c r="JSQ306" s="1668"/>
      <c r="JSR306" s="1668"/>
      <c r="JSS306" s="1668"/>
      <c r="JST306" s="1668"/>
      <c r="JSU306" s="1668"/>
      <c r="JSV306" s="1668"/>
      <c r="JSW306" s="1668"/>
      <c r="JSX306" s="1668"/>
      <c r="JSY306" s="1668"/>
      <c r="JSZ306" s="1668"/>
      <c r="JTA306" s="1668"/>
      <c r="JTB306" s="1668"/>
      <c r="JTC306" s="1668"/>
      <c r="JTD306" s="1668"/>
      <c r="JTE306" s="1668"/>
      <c r="JTF306" s="1668"/>
      <c r="JTG306" s="1668"/>
      <c r="JTH306" s="1668"/>
      <c r="JTI306" s="1668"/>
      <c r="JTJ306" s="1668"/>
      <c r="JTK306" s="1668"/>
      <c r="JTL306" s="1668"/>
      <c r="JTM306" s="1668"/>
      <c r="JTN306" s="1668"/>
      <c r="JTO306" s="1668"/>
      <c r="JTP306" s="1668"/>
      <c r="JTQ306" s="1668"/>
      <c r="JTR306" s="1668"/>
      <c r="JTS306" s="1668"/>
      <c r="JTT306" s="1668"/>
      <c r="JTU306" s="1668"/>
      <c r="JTV306" s="1668"/>
      <c r="JTW306" s="1668"/>
      <c r="JTX306" s="1668"/>
      <c r="JTY306" s="1668"/>
      <c r="JTZ306" s="1668"/>
      <c r="JUA306" s="1668"/>
      <c r="JUB306" s="1668"/>
      <c r="JUC306" s="1668"/>
      <c r="JUD306" s="1668"/>
      <c r="JUE306" s="1668"/>
      <c r="JUF306" s="1668"/>
      <c r="JUG306" s="1668"/>
      <c r="JUH306" s="1668"/>
      <c r="JUI306" s="1668"/>
      <c r="JUJ306" s="1668"/>
      <c r="JUK306" s="1668"/>
      <c r="JUL306" s="1668"/>
      <c r="JUM306" s="1668"/>
      <c r="JUN306" s="1668"/>
      <c r="JUO306" s="1668"/>
      <c r="JUP306" s="1668"/>
      <c r="JUQ306" s="1668"/>
      <c r="JUR306" s="1668"/>
      <c r="JUS306" s="1668"/>
      <c r="JUT306" s="1668"/>
      <c r="JUU306" s="1668"/>
      <c r="JUV306" s="1668"/>
      <c r="JUW306" s="1668"/>
      <c r="JUX306" s="1668"/>
      <c r="JUY306" s="1668"/>
      <c r="JUZ306" s="1668"/>
      <c r="JVA306" s="1668"/>
      <c r="JVB306" s="1668"/>
      <c r="JVC306" s="1668"/>
      <c r="JVD306" s="1668"/>
      <c r="JVE306" s="1668"/>
      <c r="JVF306" s="1668"/>
      <c r="JVG306" s="1668"/>
      <c r="JVH306" s="1668"/>
      <c r="JVI306" s="1668"/>
      <c r="JVJ306" s="1668"/>
      <c r="JVK306" s="1668"/>
      <c r="JVL306" s="1668"/>
      <c r="JVM306" s="1668"/>
      <c r="JVN306" s="1668"/>
      <c r="JVO306" s="1668"/>
      <c r="JVP306" s="1668"/>
      <c r="JVQ306" s="1668"/>
      <c r="JVR306" s="1668"/>
      <c r="JVS306" s="1668"/>
      <c r="JVT306" s="1668"/>
      <c r="JVU306" s="1668"/>
      <c r="JVV306" s="1668"/>
      <c r="JVW306" s="1668"/>
      <c r="JVX306" s="1668"/>
      <c r="JVY306" s="1668"/>
      <c r="JVZ306" s="1668"/>
      <c r="JWA306" s="1668"/>
      <c r="JWB306" s="1668"/>
      <c r="JWC306" s="1668"/>
      <c r="JWD306" s="1668"/>
      <c r="JWE306" s="1668"/>
      <c r="JWF306" s="1668"/>
      <c r="JWG306" s="1668"/>
      <c r="JWH306" s="1668"/>
      <c r="JWI306" s="1668"/>
      <c r="JWJ306" s="1668"/>
      <c r="JWK306" s="1668"/>
      <c r="JWL306" s="1668"/>
      <c r="JWM306" s="1668"/>
      <c r="JWN306" s="1668"/>
      <c r="JWO306" s="1668"/>
      <c r="JWP306" s="1668"/>
      <c r="JWQ306" s="1668"/>
      <c r="JWR306" s="1668"/>
      <c r="JWS306" s="1668"/>
      <c r="JWT306" s="1668"/>
      <c r="JWU306" s="1668"/>
      <c r="JWV306" s="1668"/>
      <c r="JWW306" s="1668"/>
      <c r="JWX306" s="1668"/>
      <c r="JWY306" s="1668"/>
      <c r="JWZ306" s="1668"/>
      <c r="JXA306" s="1668"/>
      <c r="JXB306" s="1668"/>
      <c r="JXC306" s="1668"/>
      <c r="JXD306" s="1668"/>
      <c r="JXE306" s="1668"/>
      <c r="JXF306" s="1668"/>
      <c r="JXG306" s="1668"/>
      <c r="JXH306" s="1668"/>
      <c r="JXI306" s="1668"/>
      <c r="JXJ306" s="1668"/>
      <c r="JXK306" s="1668"/>
      <c r="JXL306" s="1668"/>
      <c r="JXM306" s="1668"/>
      <c r="JXN306" s="1668"/>
      <c r="JXO306" s="1668"/>
      <c r="JXP306" s="1668"/>
      <c r="JXQ306" s="1668"/>
      <c r="JXR306" s="1668"/>
      <c r="JXS306" s="1668"/>
      <c r="JXT306" s="1668"/>
      <c r="JXU306" s="1668"/>
      <c r="JXV306" s="1668"/>
      <c r="JXW306" s="1668"/>
      <c r="JXX306" s="1668"/>
      <c r="JXY306" s="1668"/>
      <c r="JXZ306" s="1668"/>
      <c r="JYA306" s="1668"/>
      <c r="JYB306" s="1668"/>
      <c r="JYC306" s="1668"/>
      <c r="JYD306" s="1668"/>
      <c r="JYE306" s="1668"/>
      <c r="JYF306" s="1668"/>
      <c r="JYG306" s="1668"/>
      <c r="JYH306" s="1668"/>
      <c r="JYI306" s="1668"/>
      <c r="JYJ306" s="1668"/>
      <c r="JYK306" s="1668"/>
      <c r="JYL306" s="1668"/>
      <c r="JYM306" s="1668"/>
      <c r="JYN306" s="1668"/>
      <c r="JYO306" s="1668"/>
      <c r="JYP306" s="1668"/>
      <c r="JYQ306" s="1668"/>
      <c r="JYR306" s="1668"/>
      <c r="JYS306" s="1668"/>
      <c r="JYT306" s="1668"/>
      <c r="JYU306" s="1668"/>
      <c r="JYV306" s="1668"/>
      <c r="JYW306" s="1668"/>
      <c r="JYX306" s="1668"/>
      <c r="JYY306" s="1668"/>
      <c r="JYZ306" s="1668"/>
      <c r="JZA306" s="1668"/>
      <c r="JZB306" s="1668"/>
      <c r="JZC306" s="1668"/>
      <c r="JZD306" s="1668"/>
      <c r="JZE306" s="1668"/>
      <c r="JZF306" s="1668"/>
      <c r="JZG306" s="1668"/>
      <c r="JZH306" s="1668"/>
      <c r="JZI306" s="1668"/>
      <c r="JZJ306" s="1668"/>
      <c r="JZK306" s="1668"/>
      <c r="JZL306" s="1668"/>
      <c r="JZM306" s="1668"/>
      <c r="JZN306" s="1668"/>
      <c r="JZO306" s="1668"/>
      <c r="JZP306" s="1668"/>
      <c r="JZQ306" s="1668"/>
      <c r="JZR306" s="1668"/>
      <c r="JZS306" s="1668"/>
      <c r="JZT306" s="1668"/>
      <c r="JZU306" s="1668"/>
      <c r="JZV306" s="1668"/>
      <c r="JZW306" s="1668"/>
      <c r="JZX306" s="1668"/>
      <c r="JZY306" s="1668"/>
      <c r="JZZ306" s="1668"/>
      <c r="KAA306" s="1668"/>
      <c r="KAB306" s="1668"/>
      <c r="KAC306" s="1668"/>
      <c r="KAD306" s="1668"/>
      <c r="KAE306" s="1668"/>
      <c r="KAF306" s="1668"/>
      <c r="KAG306" s="1668"/>
      <c r="KAH306" s="1668"/>
      <c r="KAI306" s="1668"/>
      <c r="KAJ306" s="1668"/>
      <c r="KAK306" s="1668"/>
      <c r="KAL306" s="1668"/>
      <c r="KAM306" s="1668"/>
      <c r="KAN306" s="1668"/>
      <c r="KAO306" s="1668"/>
      <c r="KAP306" s="1668"/>
      <c r="KAQ306" s="1668"/>
      <c r="KAR306" s="1668"/>
      <c r="KAS306" s="1668"/>
      <c r="KAT306" s="1668"/>
      <c r="KAU306" s="1668"/>
      <c r="KAV306" s="1668"/>
      <c r="KAW306" s="1668"/>
      <c r="KAX306" s="1668"/>
      <c r="KAY306" s="1668"/>
      <c r="KAZ306" s="1668"/>
      <c r="KBA306" s="1668"/>
      <c r="KBB306" s="1668"/>
      <c r="KBC306" s="1668"/>
      <c r="KBD306" s="1668"/>
      <c r="KBE306" s="1668"/>
      <c r="KBF306" s="1668"/>
      <c r="KBG306" s="1668"/>
      <c r="KBH306" s="1668"/>
      <c r="KBI306" s="1668"/>
      <c r="KBJ306" s="1668"/>
      <c r="KBK306" s="1668"/>
      <c r="KBL306" s="1668"/>
      <c r="KBM306" s="1668"/>
      <c r="KBN306" s="1668"/>
      <c r="KBO306" s="1668"/>
      <c r="KBP306" s="1668"/>
      <c r="KBQ306" s="1668"/>
      <c r="KBR306" s="1668"/>
      <c r="KBS306" s="1668"/>
      <c r="KBT306" s="1668"/>
      <c r="KBU306" s="1668"/>
      <c r="KBV306" s="1668"/>
      <c r="KBW306" s="1668"/>
      <c r="KBX306" s="1668"/>
      <c r="KBY306" s="1668"/>
      <c r="KBZ306" s="1668"/>
      <c r="KCA306" s="1668"/>
      <c r="KCB306" s="1668"/>
      <c r="KCC306" s="1668"/>
      <c r="KCD306" s="1668"/>
      <c r="KCE306" s="1668"/>
      <c r="KCF306" s="1668"/>
      <c r="KCG306" s="1668"/>
      <c r="KCH306" s="1668"/>
      <c r="KCI306" s="1668"/>
      <c r="KCJ306" s="1668"/>
      <c r="KCK306" s="1668"/>
      <c r="KCL306" s="1668"/>
      <c r="KCM306" s="1668"/>
      <c r="KCN306" s="1668"/>
      <c r="KCO306" s="1668"/>
      <c r="KCP306" s="1668"/>
      <c r="KCQ306" s="1668"/>
      <c r="KCR306" s="1668"/>
      <c r="KCS306" s="1668"/>
      <c r="KCT306" s="1668"/>
      <c r="KCU306" s="1668"/>
      <c r="KCV306" s="1668"/>
      <c r="KCW306" s="1668"/>
      <c r="KCX306" s="1668"/>
      <c r="KCY306" s="1668"/>
      <c r="KCZ306" s="1668"/>
      <c r="KDA306" s="1668"/>
      <c r="KDB306" s="1668"/>
      <c r="KDC306" s="1668"/>
      <c r="KDD306" s="1668"/>
      <c r="KDE306" s="1668"/>
      <c r="KDF306" s="1668"/>
      <c r="KDG306" s="1668"/>
      <c r="KDH306" s="1668"/>
      <c r="KDI306" s="1668"/>
      <c r="KDJ306" s="1668"/>
      <c r="KDK306" s="1668"/>
      <c r="KDL306" s="1668"/>
      <c r="KDM306" s="1668"/>
      <c r="KDN306" s="1668"/>
      <c r="KDO306" s="1668"/>
      <c r="KDP306" s="1668"/>
      <c r="KDQ306" s="1668"/>
      <c r="KDR306" s="1668"/>
      <c r="KDS306" s="1668"/>
      <c r="KDT306" s="1668"/>
      <c r="KDU306" s="1668"/>
      <c r="KDV306" s="1668"/>
      <c r="KDW306" s="1668"/>
      <c r="KDX306" s="1668"/>
      <c r="KDY306" s="1668"/>
      <c r="KDZ306" s="1668"/>
      <c r="KEA306" s="1668"/>
      <c r="KEB306" s="1668"/>
      <c r="KEC306" s="1668"/>
      <c r="KED306" s="1668"/>
      <c r="KEE306" s="1668"/>
      <c r="KEF306" s="1668"/>
      <c r="KEG306" s="1668"/>
      <c r="KEH306" s="1668"/>
      <c r="KEI306" s="1668"/>
      <c r="KEJ306" s="1668"/>
      <c r="KEK306" s="1668"/>
      <c r="KEL306" s="1668"/>
      <c r="KEM306" s="1668"/>
      <c r="KEN306" s="1668"/>
      <c r="KEO306" s="1668"/>
      <c r="KEP306" s="1668"/>
      <c r="KEQ306" s="1668"/>
      <c r="KER306" s="1668"/>
      <c r="KES306" s="1668"/>
      <c r="KET306" s="1668"/>
      <c r="KEU306" s="1668"/>
      <c r="KEV306" s="1668"/>
      <c r="KEW306" s="1668"/>
      <c r="KEX306" s="1668"/>
      <c r="KEY306" s="1668"/>
      <c r="KEZ306" s="1668"/>
      <c r="KFA306" s="1668"/>
      <c r="KFB306" s="1668"/>
      <c r="KFC306" s="1668"/>
      <c r="KFD306" s="1668"/>
      <c r="KFE306" s="1668"/>
      <c r="KFF306" s="1668"/>
      <c r="KFG306" s="1668"/>
      <c r="KFH306" s="1668"/>
      <c r="KFI306" s="1668"/>
      <c r="KFJ306" s="1668"/>
      <c r="KFK306" s="1668"/>
      <c r="KFL306" s="1668"/>
      <c r="KFM306" s="1668"/>
      <c r="KFN306" s="1668"/>
      <c r="KFO306" s="1668"/>
      <c r="KFP306" s="1668"/>
      <c r="KFQ306" s="1668"/>
      <c r="KFR306" s="1668"/>
      <c r="KFS306" s="1668"/>
      <c r="KFT306" s="1668"/>
      <c r="KFU306" s="1668"/>
      <c r="KFV306" s="1668"/>
      <c r="KFW306" s="1668"/>
      <c r="KFX306" s="1668"/>
      <c r="KFY306" s="1668"/>
      <c r="KFZ306" s="1668"/>
      <c r="KGA306" s="1668"/>
      <c r="KGB306" s="1668"/>
      <c r="KGC306" s="1668"/>
      <c r="KGD306" s="1668"/>
      <c r="KGE306" s="1668"/>
      <c r="KGF306" s="1668"/>
      <c r="KGG306" s="1668"/>
      <c r="KGH306" s="1668"/>
      <c r="KGI306" s="1668"/>
      <c r="KGJ306" s="1668"/>
      <c r="KGK306" s="1668"/>
      <c r="KGL306" s="1668"/>
      <c r="KGM306" s="1668"/>
      <c r="KGN306" s="1668"/>
      <c r="KGO306" s="1668"/>
      <c r="KGP306" s="1668"/>
      <c r="KGQ306" s="1668"/>
      <c r="KGR306" s="1668"/>
      <c r="KGS306" s="1668"/>
      <c r="KGT306" s="1668"/>
      <c r="KGU306" s="1668"/>
      <c r="KGV306" s="1668"/>
      <c r="KGW306" s="1668"/>
      <c r="KGX306" s="1668"/>
      <c r="KGY306" s="1668"/>
      <c r="KGZ306" s="1668"/>
      <c r="KHA306" s="1668"/>
      <c r="KHB306" s="1668"/>
      <c r="KHC306" s="1668"/>
      <c r="KHD306" s="1668"/>
      <c r="KHE306" s="1668"/>
      <c r="KHF306" s="1668"/>
      <c r="KHG306" s="1668"/>
      <c r="KHH306" s="1668"/>
      <c r="KHI306" s="1668"/>
      <c r="KHJ306" s="1668"/>
      <c r="KHK306" s="1668"/>
      <c r="KHL306" s="1668"/>
      <c r="KHM306" s="1668"/>
      <c r="KHN306" s="1668"/>
      <c r="KHO306" s="1668"/>
      <c r="KHP306" s="1668"/>
      <c r="KHQ306" s="1668"/>
      <c r="KHR306" s="1668"/>
      <c r="KHS306" s="1668"/>
      <c r="KHT306" s="1668"/>
      <c r="KHU306" s="1668"/>
      <c r="KHV306" s="1668"/>
      <c r="KHW306" s="1668"/>
      <c r="KHX306" s="1668"/>
      <c r="KHY306" s="1668"/>
      <c r="KHZ306" s="1668"/>
      <c r="KIA306" s="1668"/>
      <c r="KIB306" s="1668"/>
      <c r="KIC306" s="1668"/>
      <c r="KID306" s="1668"/>
      <c r="KIE306" s="1668"/>
      <c r="KIF306" s="1668"/>
      <c r="KIG306" s="1668"/>
      <c r="KIH306" s="1668"/>
      <c r="KII306" s="1668"/>
      <c r="KIJ306" s="1668"/>
      <c r="KIK306" s="1668"/>
      <c r="KIL306" s="1668"/>
      <c r="KIM306" s="1668"/>
      <c r="KIN306" s="1668"/>
      <c r="KIO306" s="1668"/>
      <c r="KIP306" s="1668"/>
      <c r="KIQ306" s="1668"/>
      <c r="KIR306" s="1668"/>
      <c r="KIS306" s="1668"/>
      <c r="KIT306" s="1668"/>
      <c r="KIU306" s="1668"/>
      <c r="KIV306" s="1668"/>
      <c r="KIW306" s="1668"/>
      <c r="KIX306" s="1668"/>
      <c r="KIY306" s="1668"/>
      <c r="KIZ306" s="1668"/>
      <c r="KJA306" s="1668"/>
      <c r="KJB306" s="1668"/>
      <c r="KJC306" s="1668"/>
      <c r="KJD306" s="1668"/>
      <c r="KJE306" s="1668"/>
      <c r="KJF306" s="1668"/>
      <c r="KJG306" s="1668"/>
      <c r="KJH306" s="1668"/>
      <c r="KJI306" s="1668"/>
      <c r="KJJ306" s="1668"/>
      <c r="KJK306" s="1668"/>
      <c r="KJL306" s="1668"/>
      <c r="KJM306" s="1668"/>
      <c r="KJN306" s="1668"/>
      <c r="KJO306" s="1668"/>
      <c r="KJP306" s="1668"/>
      <c r="KJQ306" s="1668"/>
      <c r="KJR306" s="1668"/>
      <c r="KJS306" s="1668"/>
      <c r="KJT306" s="1668"/>
      <c r="KJU306" s="1668"/>
      <c r="KJV306" s="1668"/>
      <c r="KJW306" s="1668"/>
      <c r="KJX306" s="1668"/>
      <c r="KJY306" s="1668"/>
      <c r="KJZ306" s="1668"/>
      <c r="KKA306" s="1668"/>
      <c r="KKB306" s="1668"/>
      <c r="KKC306" s="1668"/>
      <c r="KKD306" s="1668"/>
      <c r="KKE306" s="1668"/>
      <c r="KKF306" s="1668"/>
      <c r="KKG306" s="1668"/>
      <c r="KKH306" s="1668"/>
      <c r="KKI306" s="1668"/>
      <c r="KKJ306" s="1668"/>
      <c r="KKK306" s="1668"/>
      <c r="KKL306" s="1668"/>
      <c r="KKM306" s="1668"/>
      <c r="KKN306" s="1668"/>
      <c r="KKO306" s="1668"/>
      <c r="KKP306" s="1668"/>
      <c r="KKQ306" s="1668"/>
      <c r="KKR306" s="1668"/>
      <c r="KKS306" s="1668"/>
      <c r="KKT306" s="1668"/>
      <c r="KKU306" s="1668"/>
      <c r="KKV306" s="1668"/>
      <c r="KKW306" s="1668"/>
      <c r="KKX306" s="1668"/>
      <c r="KKY306" s="1668"/>
      <c r="KKZ306" s="1668"/>
      <c r="KLA306" s="1668"/>
      <c r="KLB306" s="1668"/>
      <c r="KLC306" s="1668"/>
      <c r="KLD306" s="1668"/>
      <c r="KLE306" s="1668"/>
      <c r="KLF306" s="1668"/>
      <c r="KLG306" s="1668"/>
      <c r="KLH306" s="1668"/>
      <c r="KLI306" s="1668"/>
      <c r="KLJ306" s="1668"/>
      <c r="KLK306" s="1668"/>
      <c r="KLL306" s="1668"/>
      <c r="KLM306" s="1668"/>
      <c r="KLN306" s="1668"/>
      <c r="KLO306" s="1668"/>
      <c r="KLP306" s="1668"/>
      <c r="KLQ306" s="1668"/>
      <c r="KLR306" s="1668"/>
      <c r="KLS306" s="1668"/>
      <c r="KLT306" s="1668"/>
      <c r="KLU306" s="1668"/>
      <c r="KLV306" s="1668"/>
      <c r="KLW306" s="1668"/>
      <c r="KLX306" s="1668"/>
      <c r="KLY306" s="1668"/>
      <c r="KLZ306" s="1668"/>
      <c r="KMA306" s="1668"/>
      <c r="KMB306" s="1668"/>
      <c r="KMC306" s="1668"/>
      <c r="KMD306" s="1668"/>
      <c r="KME306" s="1668"/>
      <c r="KMF306" s="1668"/>
      <c r="KMG306" s="1668"/>
      <c r="KMH306" s="1668"/>
      <c r="KMI306" s="1668"/>
      <c r="KMJ306" s="1668"/>
      <c r="KMK306" s="1668"/>
      <c r="KML306" s="1668"/>
      <c r="KMM306" s="1668"/>
      <c r="KMN306" s="1668"/>
      <c r="KMO306" s="1668"/>
      <c r="KMP306" s="1668"/>
      <c r="KMQ306" s="1668"/>
      <c r="KMR306" s="1668"/>
      <c r="KMS306" s="1668"/>
      <c r="KMT306" s="1668"/>
      <c r="KMU306" s="1668"/>
      <c r="KMV306" s="1668"/>
      <c r="KMW306" s="1668"/>
      <c r="KMX306" s="1668"/>
      <c r="KMY306" s="1668"/>
      <c r="KMZ306" s="1668"/>
      <c r="KNA306" s="1668"/>
      <c r="KNB306" s="1668"/>
      <c r="KNC306" s="1668"/>
      <c r="KND306" s="1668"/>
      <c r="KNE306" s="1668"/>
      <c r="KNF306" s="1668"/>
      <c r="KNG306" s="1668"/>
      <c r="KNH306" s="1668"/>
      <c r="KNI306" s="1668"/>
      <c r="KNJ306" s="1668"/>
      <c r="KNK306" s="1668"/>
      <c r="KNL306" s="1668"/>
      <c r="KNM306" s="1668"/>
      <c r="KNN306" s="1668"/>
      <c r="KNO306" s="1668"/>
      <c r="KNP306" s="1668"/>
      <c r="KNQ306" s="1668"/>
      <c r="KNR306" s="1668"/>
      <c r="KNS306" s="1668"/>
      <c r="KNT306" s="1668"/>
      <c r="KNU306" s="1668"/>
      <c r="KNV306" s="1668"/>
      <c r="KNW306" s="1668"/>
      <c r="KNX306" s="1668"/>
      <c r="KNY306" s="1668"/>
      <c r="KNZ306" s="1668"/>
      <c r="KOA306" s="1668"/>
      <c r="KOB306" s="1668"/>
      <c r="KOC306" s="1668"/>
      <c r="KOD306" s="1668"/>
      <c r="KOE306" s="1668"/>
      <c r="KOF306" s="1668"/>
      <c r="KOG306" s="1668"/>
      <c r="KOH306" s="1668"/>
      <c r="KOI306" s="1668"/>
      <c r="KOJ306" s="1668"/>
      <c r="KOK306" s="1668"/>
      <c r="KOL306" s="1668"/>
      <c r="KOM306" s="1668"/>
      <c r="KON306" s="1668"/>
      <c r="KOO306" s="1668"/>
      <c r="KOP306" s="1668"/>
      <c r="KOQ306" s="1668"/>
      <c r="KOR306" s="1668"/>
      <c r="KOS306" s="1668"/>
      <c r="KOT306" s="1668"/>
      <c r="KOU306" s="1668"/>
      <c r="KOV306" s="1668"/>
      <c r="KOW306" s="1668"/>
      <c r="KOX306" s="1668"/>
      <c r="KOY306" s="1668"/>
      <c r="KOZ306" s="1668"/>
      <c r="KPA306" s="1668"/>
      <c r="KPB306" s="1668"/>
      <c r="KPC306" s="1668"/>
      <c r="KPD306" s="1668"/>
      <c r="KPE306" s="1668"/>
      <c r="KPF306" s="1668"/>
      <c r="KPG306" s="1668"/>
      <c r="KPH306" s="1668"/>
      <c r="KPI306" s="1668"/>
      <c r="KPJ306" s="1668"/>
      <c r="KPK306" s="1668"/>
      <c r="KPL306" s="1668"/>
      <c r="KPM306" s="1668"/>
      <c r="KPN306" s="1668"/>
      <c r="KPO306" s="1668"/>
      <c r="KPP306" s="1668"/>
      <c r="KPQ306" s="1668"/>
      <c r="KPR306" s="1668"/>
      <c r="KPS306" s="1668"/>
      <c r="KPT306" s="1668"/>
      <c r="KPU306" s="1668"/>
      <c r="KPV306" s="1668"/>
      <c r="KPW306" s="1668"/>
      <c r="KPX306" s="1668"/>
      <c r="KPY306" s="1668"/>
      <c r="KPZ306" s="1668"/>
      <c r="KQA306" s="1668"/>
      <c r="KQB306" s="1668"/>
      <c r="KQC306" s="1668"/>
      <c r="KQD306" s="1668"/>
      <c r="KQE306" s="1668"/>
      <c r="KQF306" s="1668"/>
      <c r="KQG306" s="1668"/>
      <c r="KQH306" s="1668"/>
      <c r="KQI306" s="1668"/>
      <c r="KQJ306" s="1668"/>
      <c r="KQK306" s="1668"/>
      <c r="KQL306" s="1668"/>
      <c r="KQM306" s="1668"/>
      <c r="KQN306" s="1668"/>
      <c r="KQO306" s="1668"/>
      <c r="KQP306" s="1668"/>
      <c r="KQQ306" s="1668"/>
      <c r="KQR306" s="1668"/>
      <c r="KQS306" s="1668"/>
      <c r="KQT306" s="1668"/>
      <c r="KQU306" s="1668"/>
      <c r="KQV306" s="1668"/>
      <c r="KQW306" s="1668"/>
      <c r="KQX306" s="1668"/>
      <c r="KQY306" s="1668"/>
      <c r="KQZ306" s="1668"/>
      <c r="KRA306" s="1668"/>
      <c r="KRB306" s="1668"/>
      <c r="KRC306" s="1668"/>
      <c r="KRD306" s="1668"/>
      <c r="KRE306" s="1668"/>
      <c r="KRF306" s="1668"/>
      <c r="KRG306" s="1668"/>
      <c r="KRH306" s="1668"/>
      <c r="KRI306" s="1668"/>
      <c r="KRJ306" s="1668"/>
      <c r="KRK306" s="1668"/>
      <c r="KRL306" s="1668"/>
      <c r="KRM306" s="1668"/>
      <c r="KRN306" s="1668"/>
      <c r="KRO306" s="1668"/>
      <c r="KRP306" s="1668"/>
      <c r="KRQ306" s="1668"/>
      <c r="KRR306" s="1668"/>
      <c r="KRS306" s="1668"/>
      <c r="KRT306" s="1668"/>
      <c r="KRU306" s="1668"/>
      <c r="KRV306" s="1668"/>
      <c r="KRW306" s="1668"/>
      <c r="KRX306" s="1668"/>
      <c r="KRY306" s="1668"/>
      <c r="KRZ306" s="1668"/>
      <c r="KSA306" s="1668"/>
      <c r="KSB306" s="1668"/>
      <c r="KSC306" s="1668"/>
      <c r="KSD306" s="1668"/>
      <c r="KSE306" s="1668"/>
      <c r="KSF306" s="1668"/>
      <c r="KSG306" s="1668"/>
      <c r="KSH306" s="1668"/>
      <c r="KSI306" s="1668"/>
      <c r="KSJ306" s="1668"/>
      <c r="KSK306" s="1668"/>
      <c r="KSL306" s="1668"/>
      <c r="KSM306" s="1668"/>
      <c r="KSN306" s="1668"/>
      <c r="KSO306" s="1668"/>
      <c r="KSP306" s="1668"/>
      <c r="KSQ306" s="1668"/>
      <c r="KSR306" s="1668"/>
      <c r="KSS306" s="1668"/>
      <c r="KST306" s="1668"/>
      <c r="KSU306" s="1668"/>
      <c r="KSV306" s="1668"/>
      <c r="KSW306" s="1668"/>
      <c r="KSX306" s="1668"/>
      <c r="KSY306" s="1668"/>
      <c r="KSZ306" s="1668"/>
      <c r="KTA306" s="1668"/>
      <c r="KTB306" s="1668"/>
      <c r="KTC306" s="1668"/>
      <c r="KTD306" s="1668"/>
      <c r="KTE306" s="1668"/>
      <c r="KTF306" s="1668"/>
      <c r="KTG306" s="1668"/>
      <c r="KTH306" s="1668"/>
      <c r="KTI306" s="1668"/>
      <c r="KTJ306" s="1668"/>
      <c r="KTK306" s="1668"/>
      <c r="KTL306" s="1668"/>
      <c r="KTM306" s="1668"/>
      <c r="KTN306" s="1668"/>
      <c r="KTO306" s="1668"/>
      <c r="KTP306" s="1668"/>
      <c r="KTQ306" s="1668"/>
      <c r="KTR306" s="1668"/>
      <c r="KTS306" s="1668"/>
      <c r="KTT306" s="1668"/>
      <c r="KTU306" s="1668"/>
      <c r="KTV306" s="1668"/>
      <c r="KTW306" s="1668"/>
      <c r="KTX306" s="1668"/>
      <c r="KTY306" s="1668"/>
      <c r="KTZ306" s="1668"/>
      <c r="KUA306" s="1668"/>
      <c r="KUB306" s="1668"/>
      <c r="KUC306" s="1668"/>
      <c r="KUD306" s="1668"/>
      <c r="KUE306" s="1668"/>
      <c r="KUF306" s="1668"/>
      <c r="KUG306" s="1668"/>
      <c r="KUH306" s="1668"/>
      <c r="KUI306" s="1668"/>
      <c r="KUJ306" s="1668"/>
      <c r="KUK306" s="1668"/>
      <c r="KUL306" s="1668"/>
      <c r="KUM306" s="1668"/>
      <c r="KUN306" s="1668"/>
      <c r="KUO306" s="1668"/>
      <c r="KUP306" s="1668"/>
      <c r="KUQ306" s="1668"/>
      <c r="KUR306" s="1668"/>
      <c r="KUS306" s="1668"/>
      <c r="KUT306" s="1668"/>
      <c r="KUU306" s="1668"/>
      <c r="KUV306" s="1668"/>
      <c r="KUW306" s="1668"/>
      <c r="KUX306" s="1668"/>
      <c r="KUY306" s="1668"/>
      <c r="KUZ306" s="1668"/>
      <c r="KVA306" s="1668"/>
      <c r="KVB306" s="1668"/>
      <c r="KVC306" s="1668"/>
      <c r="KVD306" s="1668"/>
      <c r="KVE306" s="1668"/>
      <c r="KVF306" s="1668"/>
      <c r="KVG306" s="1668"/>
      <c r="KVH306" s="1668"/>
      <c r="KVI306" s="1668"/>
      <c r="KVJ306" s="1668"/>
      <c r="KVK306" s="1668"/>
      <c r="KVL306" s="1668"/>
      <c r="KVM306" s="1668"/>
      <c r="KVN306" s="1668"/>
      <c r="KVO306" s="1668"/>
      <c r="KVP306" s="1668"/>
      <c r="KVQ306" s="1668"/>
      <c r="KVR306" s="1668"/>
      <c r="KVS306" s="1668"/>
      <c r="KVT306" s="1668"/>
      <c r="KVU306" s="1668"/>
      <c r="KVV306" s="1668"/>
      <c r="KVW306" s="1668"/>
      <c r="KVX306" s="1668"/>
      <c r="KVY306" s="1668"/>
      <c r="KVZ306" s="1668"/>
      <c r="KWA306" s="1668"/>
      <c r="KWB306" s="1668"/>
      <c r="KWC306" s="1668"/>
      <c r="KWD306" s="1668"/>
      <c r="KWE306" s="1668"/>
      <c r="KWF306" s="1668"/>
      <c r="KWG306" s="1668"/>
      <c r="KWH306" s="1668"/>
      <c r="KWI306" s="1668"/>
      <c r="KWJ306" s="1668"/>
      <c r="KWK306" s="1668"/>
      <c r="KWL306" s="1668"/>
      <c r="KWM306" s="1668"/>
      <c r="KWN306" s="1668"/>
      <c r="KWO306" s="1668"/>
      <c r="KWP306" s="1668"/>
      <c r="KWQ306" s="1668"/>
      <c r="KWR306" s="1668"/>
      <c r="KWS306" s="1668"/>
      <c r="KWT306" s="1668"/>
      <c r="KWU306" s="1668"/>
      <c r="KWV306" s="1668"/>
      <c r="KWW306" s="1668"/>
      <c r="KWX306" s="1668"/>
      <c r="KWY306" s="1668"/>
      <c r="KWZ306" s="1668"/>
      <c r="KXA306" s="1668"/>
      <c r="KXB306" s="1668"/>
      <c r="KXC306" s="1668"/>
      <c r="KXD306" s="1668"/>
      <c r="KXE306" s="1668"/>
      <c r="KXF306" s="1668"/>
      <c r="KXG306" s="1668"/>
      <c r="KXH306" s="1668"/>
      <c r="KXI306" s="1668"/>
      <c r="KXJ306" s="1668"/>
      <c r="KXK306" s="1668"/>
      <c r="KXL306" s="1668"/>
      <c r="KXM306" s="1668"/>
      <c r="KXN306" s="1668"/>
      <c r="KXO306" s="1668"/>
      <c r="KXP306" s="1668"/>
      <c r="KXQ306" s="1668"/>
      <c r="KXR306" s="1668"/>
      <c r="KXS306" s="1668"/>
      <c r="KXT306" s="1668"/>
      <c r="KXU306" s="1668"/>
      <c r="KXV306" s="1668"/>
      <c r="KXW306" s="1668"/>
      <c r="KXX306" s="1668"/>
      <c r="KXY306" s="1668"/>
      <c r="KXZ306" s="1668"/>
      <c r="KYA306" s="1668"/>
      <c r="KYB306" s="1668"/>
      <c r="KYC306" s="1668"/>
      <c r="KYD306" s="1668"/>
      <c r="KYE306" s="1668"/>
      <c r="KYF306" s="1668"/>
      <c r="KYG306" s="1668"/>
      <c r="KYH306" s="1668"/>
      <c r="KYI306" s="1668"/>
      <c r="KYJ306" s="1668"/>
      <c r="KYK306" s="1668"/>
      <c r="KYL306" s="1668"/>
      <c r="KYM306" s="1668"/>
      <c r="KYN306" s="1668"/>
      <c r="KYO306" s="1668"/>
      <c r="KYP306" s="1668"/>
      <c r="KYQ306" s="1668"/>
      <c r="KYR306" s="1668"/>
      <c r="KYS306" s="1668"/>
      <c r="KYT306" s="1668"/>
      <c r="KYU306" s="1668"/>
      <c r="KYV306" s="1668"/>
      <c r="KYW306" s="1668"/>
      <c r="KYX306" s="1668"/>
      <c r="KYY306" s="1668"/>
      <c r="KYZ306" s="1668"/>
      <c r="KZA306" s="1668"/>
      <c r="KZB306" s="1668"/>
      <c r="KZC306" s="1668"/>
      <c r="KZD306" s="1668"/>
      <c r="KZE306" s="1668"/>
      <c r="KZF306" s="1668"/>
      <c r="KZG306" s="1668"/>
      <c r="KZH306" s="1668"/>
      <c r="KZI306" s="1668"/>
      <c r="KZJ306" s="1668"/>
      <c r="KZK306" s="1668"/>
      <c r="KZL306" s="1668"/>
      <c r="KZM306" s="1668"/>
      <c r="KZN306" s="1668"/>
      <c r="KZO306" s="1668"/>
      <c r="KZP306" s="1668"/>
      <c r="KZQ306" s="1668"/>
      <c r="KZR306" s="1668"/>
      <c r="KZS306" s="1668"/>
      <c r="KZT306" s="1668"/>
      <c r="KZU306" s="1668"/>
      <c r="KZV306" s="1668"/>
      <c r="KZW306" s="1668"/>
      <c r="KZX306" s="1668"/>
      <c r="KZY306" s="1668"/>
      <c r="KZZ306" s="1668"/>
      <c r="LAA306" s="1668"/>
      <c r="LAB306" s="1668"/>
      <c r="LAC306" s="1668"/>
      <c r="LAD306" s="1668"/>
      <c r="LAE306" s="1668"/>
      <c r="LAF306" s="1668"/>
      <c r="LAG306" s="1668"/>
      <c r="LAH306" s="1668"/>
      <c r="LAI306" s="1668"/>
      <c r="LAJ306" s="1668"/>
      <c r="LAK306" s="1668"/>
      <c r="LAL306" s="1668"/>
      <c r="LAM306" s="1668"/>
      <c r="LAN306" s="1668"/>
      <c r="LAO306" s="1668"/>
      <c r="LAP306" s="1668"/>
      <c r="LAQ306" s="1668"/>
      <c r="LAR306" s="1668"/>
      <c r="LAS306" s="1668"/>
      <c r="LAT306" s="1668"/>
      <c r="LAU306" s="1668"/>
      <c r="LAV306" s="1668"/>
      <c r="LAW306" s="1668"/>
      <c r="LAX306" s="1668"/>
      <c r="LAY306" s="1668"/>
      <c r="LAZ306" s="1668"/>
      <c r="LBA306" s="1668"/>
      <c r="LBB306" s="1668"/>
      <c r="LBC306" s="1668"/>
      <c r="LBD306" s="1668"/>
      <c r="LBE306" s="1668"/>
      <c r="LBF306" s="1668"/>
      <c r="LBG306" s="1668"/>
      <c r="LBH306" s="1668"/>
      <c r="LBI306" s="1668"/>
      <c r="LBJ306" s="1668"/>
      <c r="LBK306" s="1668"/>
      <c r="LBL306" s="1668"/>
      <c r="LBM306" s="1668"/>
      <c r="LBN306" s="1668"/>
      <c r="LBO306" s="1668"/>
      <c r="LBP306" s="1668"/>
      <c r="LBQ306" s="1668"/>
      <c r="LBR306" s="1668"/>
      <c r="LBS306" s="1668"/>
      <c r="LBT306" s="1668"/>
      <c r="LBU306" s="1668"/>
      <c r="LBV306" s="1668"/>
      <c r="LBW306" s="1668"/>
      <c r="LBX306" s="1668"/>
      <c r="LBY306" s="1668"/>
      <c r="LBZ306" s="1668"/>
      <c r="LCA306" s="1668"/>
      <c r="LCB306" s="1668"/>
      <c r="LCC306" s="1668"/>
      <c r="LCD306" s="1668"/>
      <c r="LCE306" s="1668"/>
      <c r="LCF306" s="1668"/>
      <c r="LCG306" s="1668"/>
      <c r="LCH306" s="1668"/>
      <c r="LCI306" s="1668"/>
      <c r="LCJ306" s="1668"/>
      <c r="LCK306" s="1668"/>
      <c r="LCL306" s="1668"/>
      <c r="LCM306" s="1668"/>
      <c r="LCN306" s="1668"/>
      <c r="LCO306" s="1668"/>
      <c r="LCP306" s="1668"/>
      <c r="LCQ306" s="1668"/>
      <c r="LCR306" s="1668"/>
      <c r="LCS306" s="1668"/>
      <c r="LCT306" s="1668"/>
      <c r="LCU306" s="1668"/>
      <c r="LCV306" s="1668"/>
      <c r="LCW306" s="1668"/>
      <c r="LCX306" s="1668"/>
      <c r="LCY306" s="1668"/>
      <c r="LCZ306" s="1668"/>
      <c r="LDA306" s="1668"/>
      <c r="LDB306" s="1668"/>
      <c r="LDC306" s="1668"/>
      <c r="LDD306" s="1668"/>
      <c r="LDE306" s="1668"/>
      <c r="LDF306" s="1668"/>
      <c r="LDG306" s="1668"/>
      <c r="LDH306" s="1668"/>
      <c r="LDI306" s="1668"/>
      <c r="LDJ306" s="1668"/>
      <c r="LDK306" s="1668"/>
      <c r="LDL306" s="1668"/>
      <c r="LDM306" s="1668"/>
      <c r="LDN306" s="1668"/>
      <c r="LDO306" s="1668"/>
      <c r="LDP306" s="1668"/>
      <c r="LDQ306" s="1668"/>
      <c r="LDR306" s="1668"/>
      <c r="LDS306" s="1668"/>
      <c r="LDT306" s="1668"/>
      <c r="LDU306" s="1668"/>
      <c r="LDV306" s="1668"/>
      <c r="LDW306" s="1668"/>
      <c r="LDX306" s="1668"/>
      <c r="LDY306" s="1668"/>
      <c r="LDZ306" s="1668"/>
      <c r="LEA306" s="1668"/>
      <c r="LEB306" s="1668"/>
      <c r="LEC306" s="1668"/>
      <c r="LED306" s="1668"/>
      <c r="LEE306" s="1668"/>
      <c r="LEF306" s="1668"/>
      <c r="LEG306" s="1668"/>
      <c r="LEH306" s="1668"/>
      <c r="LEI306" s="1668"/>
      <c r="LEJ306" s="1668"/>
      <c r="LEK306" s="1668"/>
      <c r="LEL306" s="1668"/>
      <c r="LEM306" s="1668"/>
      <c r="LEN306" s="1668"/>
      <c r="LEO306" s="1668"/>
      <c r="LEP306" s="1668"/>
      <c r="LEQ306" s="1668"/>
      <c r="LER306" s="1668"/>
      <c r="LES306" s="1668"/>
      <c r="LET306" s="1668"/>
      <c r="LEU306" s="1668"/>
      <c r="LEV306" s="1668"/>
      <c r="LEW306" s="1668"/>
      <c r="LEX306" s="1668"/>
      <c r="LEY306" s="1668"/>
      <c r="LEZ306" s="1668"/>
      <c r="LFA306" s="1668"/>
      <c r="LFB306" s="1668"/>
      <c r="LFC306" s="1668"/>
      <c r="LFD306" s="1668"/>
      <c r="LFE306" s="1668"/>
      <c r="LFF306" s="1668"/>
      <c r="LFG306" s="1668"/>
      <c r="LFH306" s="1668"/>
      <c r="LFI306" s="1668"/>
      <c r="LFJ306" s="1668"/>
      <c r="LFK306" s="1668"/>
      <c r="LFL306" s="1668"/>
      <c r="LFM306" s="1668"/>
      <c r="LFN306" s="1668"/>
      <c r="LFO306" s="1668"/>
      <c r="LFP306" s="1668"/>
      <c r="LFQ306" s="1668"/>
      <c r="LFR306" s="1668"/>
      <c r="LFS306" s="1668"/>
      <c r="LFT306" s="1668"/>
      <c r="LFU306" s="1668"/>
      <c r="LFV306" s="1668"/>
      <c r="LFW306" s="1668"/>
      <c r="LFX306" s="1668"/>
      <c r="LFY306" s="1668"/>
      <c r="LFZ306" s="1668"/>
      <c r="LGA306" s="1668"/>
      <c r="LGB306" s="1668"/>
      <c r="LGC306" s="1668"/>
      <c r="LGD306" s="1668"/>
      <c r="LGE306" s="1668"/>
      <c r="LGF306" s="1668"/>
      <c r="LGG306" s="1668"/>
      <c r="LGH306" s="1668"/>
      <c r="LGI306" s="1668"/>
      <c r="LGJ306" s="1668"/>
      <c r="LGK306" s="1668"/>
      <c r="LGL306" s="1668"/>
      <c r="LGM306" s="1668"/>
      <c r="LGN306" s="1668"/>
      <c r="LGO306" s="1668"/>
      <c r="LGP306" s="1668"/>
      <c r="LGQ306" s="1668"/>
      <c r="LGR306" s="1668"/>
      <c r="LGS306" s="1668"/>
      <c r="LGT306" s="1668"/>
      <c r="LGU306" s="1668"/>
      <c r="LGV306" s="1668"/>
      <c r="LGW306" s="1668"/>
      <c r="LGX306" s="1668"/>
      <c r="LGY306" s="1668"/>
      <c r="LGZ306" s="1668"/>
      <c r="LHA306" s="1668"/>
      <c r="LHB306" s="1668"/>
      <c r="LHC306" s="1668"/>
      <c r="LHD306" s="1668"/>
      <c r="LHE306" s="1668"/>
      <c r="LHF306" s="1668"/>
      <c r="LHG306" s="1668"/>
      <c r="LHH306" s="1668"/>
      <c r="LHI306" s="1668"/>
      <c r="LHJ306" s="1668"/>
      <c r="LHK306" s="1668"/>
      <c r="LHL306" s="1668"/>
      <c r="LHM306" s="1668"/>
      <c r="LHN306" s="1668"/>
      <c r="LHO306" s="1668"/>
      <c r="LHP306" s="1668"/>
      <c r="LHQ306" s="1668"/>
      <c r="LHR306" s="1668"/>
      <c r="LHS306" s="1668"/>
      <c r="LHT306" s="1668"/>
      <c r="LHU306" s="1668"/>
      <c r="LHV306" s="1668"/>
      <c r="LHW306" s="1668"/>
      <c r="LHX306" s="1668"/>
      <c r="LHY306" s="1668"/>
      <c r="LHZ306" s="1668"/>
      <c r="LIA306" s="1668"/>
      <c r="LIB306" s="1668"/>
      <c r="LIC306" s="1668"/>
      <c r="LID306" s="1668"/>
      <c r="LIE306" s="1668"/>
      <c r="LIF306" s="1668"/>
      <c r="LIG306" s="1668"/>
      <c r="LIH306" s="1668"/>
      <c r="LII306" s="1668"/>
      <c r="LIJ306" s="1668"/>
      <c r="LIK306" s="1668"/>
      <c r="LIL306" s="1668"/>
      <c r="LIM306" s="1668"/>
      <c r="LIN306" s="1668"/>
      <c r="LIO306" s="1668"/>
      <c r="LIP306" s="1668"/>
      <c r="LIQ306" s="1668"/>
      <c r="LIR306" s="1668"/>
      <c r="LIS306" s="1668"/>
      <c r="LIT306" s="1668"/>
      <c r="LIU306" s="1668"/>
      <c r="LIV306" s="1668"/>
      <c r="LIW306" s="1668"/>
      <c r="LIX306" s="1668"/>
      <c r="LIY306" s="1668"/>
      <c r="LIZ306" s="1668"/>
      <c r="LJA306" s="1668"/>
      <c r="LJB306" s="1668"/>
      <c r="LJC306" s="1668"/>
      <c r="LJD306" s="1668"/>
      <c r="LJE306" s="1668"/>
      <c r="LJF306" s="1668"/>
      <c r="LJG306" s="1668"/>
      <c r="LJH306" s="1668"/>
      <c r="LJI306" s="1668"/>
      <c r="LJJ306" s="1668"/>
      <c r="LJK306" s="1668"/>
      <c r="LJL306" s="1668"/>
      <c r="LJM306" s="1668"/>
      <c r="LJN306" s="1668"/>
      <c r="LJO306" s="1668"/>
      <c r="LJP306" s="1668"/>
      <c r="LJQ306" s="1668"/>
      <c r="LJR306" s="1668"/>
      <c r="LJS306" s="1668"/>
      <c r="LJT306" s="1668"/>
      <c r="LJU306" s="1668"/>
      <c r="LJV306" s="1668"/>
      <c r="LJW306" s="1668"/>
      <c r="LJX306" s="1668"/>
      <c r="LJY306" s="1668"/>
      <c r="LJZ306" s="1668"/>
      <c r="LKA306" s="1668"/>
      <c r="LKB306" s="1668"/>
      <c r="LKC306" s="1668"/>
      <c r="LKD306" s="1668"/>
      <c r="LKE306" s="1668"/>
      <c r="LKF306" s="1668"/>
      <c r="LKG306" s="1668"/>
      <c r="LKH306" s="1668"/>
      <c r="LKI306" s="1668"/>
      <c r="LKJ306" s="1668"/>
      <c r="LKK306" s="1668"/>
      <c r="LKL306" s="1668"/>
      <c r="LKM306" s="1668"/>
      <c r="LKN306" s="1668"/>
      <c r="LKO306" s="1668"/>
      <c r="LKP306" s="1668"/>
      <c r="LKQ306" s="1668"/>
      <c r="LKR306" s="1668"/>
      <c r="LKS306" s="1668"/>
      <c r="LKT306" s="1668"/>
      <c r="LKU306" s="1668"/>
      <c r="LKV306" s="1668"/>
      <c r="LKW306" s="1668"/>
      <c r="LKX306" s="1668"/>
      <c r="LKY306" s="1668"/>
      <c r="LKZ306" s="1668"/>
      <c r="LLA306" s="1668"/>
      <c r="LLB306" s="1668"/>
      <c r="LLC306" s="1668"/>
      <c r="LLD306" s="1668"/>
      <c r="LLE306" s="1668"/>
      <c r="LLF306" s="1668"/>
      <c r="LLG306" s="1668"/>
      <c r="LLH306" s="1668"/>
      <c r="LLI306" s="1668"/>
      <c r="LLJ306" s="1668"/>
      <c r="LLK306" s="1668"/>
      <c r="LLL306" s="1668"/>
      <c r="LLM306" s="1668"/>
      <c r="LLN306" s="1668"/>
      <c r="LLO306" s="1668"/>
      <c r="LLP306" s="1668"/>
      <c r="LLQ306" s="1668"/>
      <c r="LLR306" s="1668"/>
      <c r="LLS306" s="1668"/>
      <c r="LLT306" s="1668"/>
      <c r="LLU306" s="1668"/>
      <c r="LLV306" s="1668"/>
      <c r="LLW306" s="1668"/>
      <c r="LLX306" s="1668"/>
      <c r="LLY306" s="1668"/>
      <c r="LLZ306" s="1668"/>
      <c r="LMA306" s="1668"/>
      <c r="LMB306" s="1668"/>
      <c r="LMC306" s="1668"/>
      <c r="LMD306" s="1668"/>
      <c r="LME306" s="1668"/>
      <c r="LMF306" s="1668"/>
      <c r="LMG306" s="1668"/>
      <c r="LMH306" s="1668"/>
      <c r="LMI306" s="1668"/>
      <c r="LMJ306" s="1668"/>
      <c r="LMK306" s="1668"/>
      <c r="LML306" s="1668"/>
      <c r="LMM306" s="1668"/>
      <c r="LMN306" s="1668"/>
      <c r="LMO306" s="1668"/>
      <c r="LMP306" s="1668"/>
      <c r="LMQ306" s="1668"/>
      <c r="LMR306" s="1668"/>
      <c r="LMS306" s="1668"/>
      <c r="LMT306" s="1668"/>
      <c r="LMU306" s="1668"/>
      <c r="LMV306" s="1668"/>
      <c r="LMW306" s="1668"/>
      <c r="LMX306" s="1668"/>
      <c r="LMY306" s="1668"/>
      <c r="LMZ306" s="1668"/>
      <c r="LNA306" s="1668"/>
      <c r="LNB306" s="1668"/>
      <c r="LNC306" s="1668"/>
      <c r="LND306" s="1668"/>
      <c r="LNE306" s="1668"/>
      <c r="LNF306" s="1668"/>
      <c r="LNG306" s="1668"/>
      <c r="LNH306" s="1668"/>
      <c r="LNI306" s="1668"/>
      <c r="LNJ306" s="1668"/>
      <c r="LNK306" s="1668"/>
      <c r="LNL306" s="1668"/>
      <c r="LNM306" s="1668"/>
      <c r="LNN306" s="1668"/>
      <c r="LNO306" s="1668"/>
      <c r="LNP306" s="1668"/>
      <c r="LNQ306" s="1668"/>
      <c r="LNR306" s="1668"/>
      <c r="LNS306" s="1668"/>
      <c r="LNT306" s="1668"/>
      <c r="LNU306" s="1668"/>
      <c r="LNV306" s="1668"/>
      <c r="LNW306" s="1668"/>
      <c r="LNX306" s="1668"/>
      <c r="LNY306" s="1668"/>
      <c r="LNZ306" s="1668"/>
      <c r="LOA306" s="1668"/>
      <c r="LOB306" s="1668"/>
      <c r="LOC306" s="1668"/>
      <c r="LOD306" s="1668"/>
      <c r="LOE306" s="1668"/>
      <c r="LOF306" s="1668"/>
      <c r="LOG306" s="1668"/>
      <c r="LOH306" s="1668"/>
      <c r="LOI306" s="1668"/>
      <c r="LOJ306" s="1668"/>
      <c r="LOK306" s="1668"/>
      <c r="LOL306" s="1668"/>
      <c r="LOM306" s="1668"/>
      <c r="LON306" s="1668"/>
      <c r="LOO306" s="1668"/>
      <c r="LOP306" s="1668"/>
      <c r="LOQ306" s="1668"/>
      <c r="LOR306" s="1668"/>
      <c r="LOS306" s="1668"/>
      <c r="LOT306" s="1668"/>
      <c r="LOU306" s="1668"/>
      <c r="LOV306" s="1668"/>
      <c r="LOW306" s="1668"/>
      <c r="LOX306" s="1668"/>
      <c r="LOY306" s="1668"/>
      <c r="LOZ306" s="1668"/>
      <c r="LPA306" s="1668"/>
      <c r="LPB306" s="1668"/>
      <c r="LPC306" s="1668"/>
      <c r="LPD306" s="1668"/>
      <c r="LPE306" s="1668"/>
      <c r="LPF306" s="1668"/>
      <c r="LPG306" s="1668"/>
      <c r="LPH306" s="1668"/>
      <c r="LPI306" s="1668"/>
      <c r="LPJ306" s="1668"/>
      <c r="LPK306" s="1668"/>
      <c r="LPL306" s="1668"/>
      <c r="LPM306" s="1668"/>
      <c r="LPN306" s="1668"/>
      <c r="LPO306" s="1668"/>
      <c r="LPP306" s="1668"/>
      <c r="LPQ306" s="1668"/>
      <c r="LPR306" s="1668"/>
      <c r="LPS306" s="1668"/>
      <c r="LPT306" s="1668"/>
      <c r="LPU306" s="1668"/>
      <c r="LPV306" s="1668"/>
      <c r="LPW306" s="1668"/>
      <c r="LPX306" s="1668"/>
      <c r="LPY306" s="1668"/>
      <c r="LPZ306" s="1668"/>
      <c r="LQA306" s="1668"/>
      <c r="LQB306" s="1668"/>
      <c r="LQC306" s="1668"/>
      <c r="LQD306" s="1668"/>
      <c r="LQE306" s="1668"/>
      <c r="LQF306" s="1668"/>
      <c r="LQG306" s="1668"/>
      <c r="LQH306" s="1668"/>
      <c r="LQI306" s="1668"/>
      <c r="LQJ306" s="1668"/>
      <c r="LQK306" s="1668"/>
      <c r="LQL306" s="1668"/>
      <c r="LQM306" s="1668"/>
      <c r="LQN306" s="1668"/>
      <c r="LQO306" s="1668"/>
      <c r="LQP306" s="1668"/>
      <c r="LQQ306" s="1668"/>
      <c r="LQR306" s="1668"/>
      <c r="LQS306" s="1668"/>
      <c r="LQT306" s="1668"/>
      <c r="LQU306" s="1668"/>
      <c r="LQV306" s="1668"/>
      <c r="LQW306" s="1668"/>
      <c r="LQX306" s="1668"/>
      <c r="LQY306" s="1668"/>
      <c r="LQZ306" s="1668"/>
      <c r="LRA306" s="1668"/>
      <c r="LRB306" s="1668"/>
      <c r="LRC306" s="1668"/>
      <c r="LRD306" s="1668"/>
      <c r="LRE306" s="1668"/>
      <c r="LRF306" s="1668"/>
      <c r="LRG306" s="1668"/>
      <c r="LRH306" s="1668"/>
      <c r="LRI306" s="1668"/>
      <c r="LRJ306" s="1668"/>
      <c r="LRK306" s="1668"/>
      <c r="LRL306" s="1668"/>
      <c r="LRM306" s="1668"/>
      <c r="LRN306" s="1668"/>
      <c r="LRO306" s="1668"/>
      <c r="LRP306" s="1668"/>
      <c r="LRQ306" s="1668"/>
      <c r="LRR306" s="1668"/>
      <c r="LRS306" s="1668"/>
      <c r="LRT306" s="1668"/>
      <c r="LRU306" s="1668"/>
      <c r="LRV306" s="1668"/>
      <c r="LRW306" s="1668"/>
      <c r="LRX306" s="1668"/>
      <c r="LRY306" s="1668"/>
      <c r="LRZ306" s="1668"/>
      <c r="LSA306" s="1668"/>
      <c r="LSB306" s="1668"/>
      <c r="LSC306" s="1668"/>
      <c r="LSD306" s="1668"/>
      <c r="LSE306" s="1668"/>
      <c r="LSF306" s="1668"/>
      <c r="LSG306" s="1668"/>
      <c r="LSH306" s="1668"/>
      <c r="LSI306" s="1668"/>
      <c r="LSJ306" s="1668"/>
      <c r="LSK306" s="1668"/>
      <c r="LSL306" s="1668"/>
      <c r="LSM306" s="1668"/>
      <c r="LSN306" s="1668"/>
      <c r="LSO306" s="1668"/>
      <c r="LSP306" s="1668"/>
      <c r="LSQ306" s="1668"/>
      <c r="LSR306" s="1668"/>
      <c r="LSS306" s="1668"/>
      <c r="LST306" s="1668"/>
      <c r="LSU306" s="1668"/>
      <c r="LSV306" s="1668"/>
      <c r="LSW306" s="1668"/>
      <c r="LSX306" s="1668"/>
      <c r="LSY306" s="1668"/>
      <c r="LSZ306" s="1668"/>
      <c r="LTA306" s="1668"/>
      <c r="LTB306" s="1668"/>
      <c r="LTC306" s="1668"/>
      <c r="LTD306" s="1668"/>
      <c r="LTE306" s="1668"/>
      <c r="LTF306" s="1668"/>
      <c r="LTG306" s="1668"/>
      <c r="LTH306" s="1668"/>
      <c r="LTI306" s="1668"/>
      <c r="LTJ306" s="1668"/>
      <c r="LTK306" s="1668"/>
      <c r="LTL306" s="1668"/>
      <c r="LTM306" s="1668"/>
      <c r="LTN306" s="1668"/>
      <c r="LTO306" s="1668"/>
      <c r="LTP306" s="1668"/>
      <c r="LTQ306" s="1668"/>
      <c r="LTR306" s="1668"/>
      <c r="LTS306" s="1668"/>
      <c r="LTT306" s="1668"/>
      <c r="LTU306" s="1668"/>
      <c r="LTV306" s="1668"/>
      <c r="LTW306" s="1668"/>
      <c r="LTX306" s="1668"/>
      <c r="LTY306" s="1668"/>
      <c r="LTZ306" s="1668"/>
      <c r="LUA306" s="1668"/>
      <c r="LUB306" s="1668"/>
      <c r="LUC306" s="1668"/>
      <c r="LUD306" s="1668"/>
      <c r="LUE306" s="1668"/>
      <c r="LUF306" s="1668"/>
      <c r="LUG306" s="1668"/>
      <c r="LUH306" s="1668"/>
      <c r="LUI306" s="1668"/>
      <c r="LUJ306" s="1668"/>
      <c r="LUK306" s="1668"/>
      <c r="LUL306" s="1668"/>
      <c r="LUM306" s="1668"/>
      <c r="LUN306" s="1668"/>
      <c r="LUO306" s="1668"/>
      <c r="LUP306" s="1668"/>
      <c r="LUQ306" s="1668"/>
      <c r="LUR306" s="1668"/>
      <c r="LUS306" s="1668"/>
      <c r="LUT306" s="1668"/>
      <c r="LUU306" s="1668"/>
      <c r="LUV306" s="1668"/>
      <c r="LUW306" s="1668"/>
      <c r="LUX306" s="1668"/>
      <c r="LUY306" s="1668"/>
      <c r="LUZ306" s="1668"/>
      <c r="LVA306" s="1668"/>
      <c r="LVB306" s="1668"/>
      <c r="LVC306" s="1668"/>
      <c r="LVD306" s="1668"/>
      <c r="LVE306" s="1668"/>
      <c r="LVF306" s="1668"/>
      <c r="LVG306" s="1668"/>
      <c r="LVH306" s="1668"/>
      <c r="LVI306" s="1668"/>
      <c r="LVJ306" s="1668"/>
      <c r="LVK306" s="1668"/>
      <c r="LVL306" s="1668"/>
      <c r="LVM306" s="1668"/>
      <c r="LVN306" s="1668"/>
      <c r="LVO306" s="1668"/>
      <c r="LVP306" s="1668"/>
      <c r="LVQ306" s="1668"/>
      <c r="LVR306" s="1668"/>
      <c r="LVS306" s="1668"/>
      <c r="LVT306" s="1668"/>
      <c r="LVU306" s="1668"/>
      <c r="LVV306" s="1668"/>
      <c r="LVW306" s="1668"/>
      <c r="LVX306" s="1668"/>
      <c r="LVY306" s="1668"/>
      <c r="LVZ306" s="1668"/>
      <c r="LWA306" s="1668"/>
      <c r="LWB306" s="1668"/>
      <c r="LWC306" s="1668"/>
      <c r="LWD306" s="1668"/>
      <c r="LWE306" s="1668"/>
      <c r="LWF306" s="1668"/>
      <c r="LWG306" s="1668"/>
      <c r="LWH306" s="1668"/>
      <c r="LWI306" s="1668"/>
      <c r="LWJ306" s="1668"/>
      <c r="LWK306" s="1668"/>
      <c r="LWL306" s="1668"/>
      <c r="LWM306" s="1668"/>
      <c r="LWN306" s="1668"/>
      <c r="LWO306" s="1668"/>
      <c r="LWP306" s="1668"/>
      <c r="LWQ306" s="1668"/>
      <c r="LWR306" s="1668"/>
      <c r="LWS306" s="1668"/>
      <c r="LWT306" s="1668"/>
      <c r="LWU306" s="1668"/>
      <c r="LWV306" s="1668"/>
      <c r="LWW306" s="1668"/>
      <c r="LWX306" s="1668"/>
      <c r="LWY306" s="1668"/>
      <c r="LWZ306" s="1668"/>
      <c r="LXA306" s="1668"/>
      <c r="LXB306" s="1668"/>
      <c r="LXC306" s="1668"/>
      <c r="LXD306" s="1668"/>
      <c r="LXE306" s="1668"/>
      <c r="LXF306" s="1668"/>
      <c r="LXG306" s="1668"/>
      <c r="LXH306" s="1668"/>
      <c r="LXI306" s="1668"/>
      <c r="LXJ306" s="1668"/>
      <c r="LXK306" s="1668"/>
      <c r="LXL306" s="1668"/>
      <c r="LXM306" s="1668"/>
      <c r="LXN306" s="1668"/>
      <c r="LXO306" s="1668"/>
      <c r="LXP306" s="1668"/>
      <c r="LXQ306" s="1668"/>
      <c r="LXR306" s="1668"/>
      <c r="LXS306" s="1668"/>
      <c r="LXT306" s="1668"/>
      <c r="LXU306" s="1668"/>
      <c r="LXV306" s="1668"/>
      <c r="LXW306" s="1668"/>
      <c r="LXX306" s="1668"/>
      <c r="LXY306" s="1668"/>
      <c r="LXZ306" s="1668"/>
      <c r="LYA306" s="1668"/>
      <c r="LYB306" s="1668"/>
      <c r="LYC306" s="1668"/>
      <c r="LYD306" s="1668"/>
      <c r="LYE306" s="1668"/>
      <c r="LYF306" s="1668"/>
      <c r="LYG306" s="1668"/>
      <c r="LYH306" s="1668"/>
      <c r="LYI306" s="1668"/>
      <c r="LYJ306" s="1668"/>
      <c r="LYK306" s="1668"/>
      <c r="LYL306" s="1668"/>
      <c r="LYM306" s="1668"/>
      <c r="LYN306" s="1668"/>
      <c r="LYO306" s="1668"/>
      <c r="LYP306" s="1668"/>
      <c r="LYQ306" s="1668"/>
      <c r="LYR306" s="1668"/>
      <c r="LYS306" s="1668"/>
      <c r="LYT306" s="1668"/>
      <c r="LYU306" s="1668"/>
      <c r="LYV306" s="1668"/>
      <c r="LYW306" s="1668"/>
      <c r="LYX306" s="1668"/>
      <c r="LYY306" s="1668"/>
      <c r="LYZ306" s="1668"/>
      <c r="LZA306" s="1668"/>
      <c r="LZB306" s="1668"/>
      <c r="LZC306" s="1668"/>
      <c r="LZD306" s="1668"/>
      <c r="LZE306" s="1668"/>
      <c r="LZF306" s="1668"/>
      <c r="LZG306" s="1668"/>
      <c r="LZH306" s="1668"/>
      <c r="LZI306" s="1668"/>
      <c r="LZJ306" s="1668"/>
      <c r="LZK306" s="1668"/>
      <c r="LZL306" s="1668"/>
      <c r="LZM306" s="1668"/>
      <c r="LZN306" s="1668"/>
      <c r="LZO306" s="1668"/>
      <c r="LZP306" s="1668"/>
      <c r="LZQ306" s="1668"/>
      <c r="LZR306" s="1668"/>
      <c r="LZS306" s="1668"/>
      <c r="LZT306" s="1668"/>
      <c r="LZU306" s="1668"/>
      <c r="LZV306" s="1668"/>
      <c r="LZW306" s="1668"/>
      <c r="LZX306" s="1668"/>
      <c r="LZY306" s="1668"/>
      <c r="LZZ306" s="1668"/>
      <c r="MAA306" s="1668"/>
      <c r="MAB306" s="1668"/>
      <c r="MAC306" s="1668"/>
      <c r="MAD306" s="1668"/>
      <c r="MAE306" s="1668"/>
      <c r="MAF306" s="1668"/>
      <c r="MAG306" s="1668"/>
      <c r="MAH306" s="1668"/>
      <c r="MAI306" s="1668"/>
      <c r="MAJ306" s="1668"/>
      <c r="MAK306" s="1668"/>
      <c r="MAL306" s="1668"/>
      <c r="MAM306" s="1668"/>
      <c r="MAN306" s="1668"/>
      <c r="MAO306" s="1668"/>
      <c r="MAP306" s="1668"/>
      <c r="MAQ306" s="1668"/>
      <c r="MAR306" s="1668"/>
      <c r="MAS306" s="1668"/>
      <c r="MAT306" s="1668"/>
      <c r="MAU306" s="1668"/>
      <c r="MAV306" s="1668"/>
      <c r="MAW306" s="1668"/>
      <c r="MAX306" s="1668"/>
      <c r="MAY306" s="1668"/>
      <c r="MAZ306" s="1668"/>
      <c r="MBA306" s="1668"/>
      <c r="MBB306" s="1668"/>
      <c r="MBC306" s="1668"/>
      <c r="MBD306" s="1668"/>
      <c r="MBE306" s="1668"/>
      <c r="MBF306" s="1668"/>
      <c r="MBG306" s="1668"/>
      <c r="MBH306" s="1668"/>
      <c r="MBI306" s="1668"/>
      <c r="MBJ306" s="1668"/>
      <c r="MBK306" s="1668"/>
      <c r="MBL306" s="1668"/>
      <c r="MBM306" s="1668"/>
      <c r="MBN306" s="1668"/>
      <c r="MBO306" s="1668"/>
      <c r="MBP306" s="1668"/>
      <c r="MBQ306" s="1668"/>
      <c r="MBR306" s="1668"/>
      <c r="MBS306" s="1668"/>
      <c r="MBT306" s="1668"/>
      <c r="MBU306" s="1668"/>
      <c r="MBV306" s="1668"/>
      <c r="MBW306" s="1668"/>
      <c r="MBX306" s="1668"/>
      <c r="MBY306" s="1668"/>
      <c r="MBZ306" s="1668"/>
      <c r="MCA306" s="1668"/>
      <c r="MCB306" s="1668"/>
      <c r="MCC306" s="1668"/>
      <c r="MCD306" s="1668"/>
      <c r="MCE306" s="1668"/>
      <c r="MCF306" s="1668"/>
      <c r="MCG306" s="1668"/>
      <c r="MCH306" s="1668"/>
      <c r="MCI306" s="1668"/>
      <c r="MCJ306" s="1668"/>
      <c r="MCK306" s="1668"/>
      <c r="MCL306" s="1668"/>
      <c r="MCM306" s="1668"/>
      <c r="MCN306" s="1668"/>
      <c r="MCO306" s="1668"/>
      <c r="MCP306" s="1668"/>
      <c r="MCQ306" s="1668"/>
      <c r="MCR306" s="1668"/>
      <c r="MCS306" s="1668"/>
      <c r="MCT306" s="1668"/>
      <c r="MCU306" s="1668"/>
      <c r="MCV306" s="1668"/>
      <c r="MCW306" s="1668"/>
      <c r="MCX306" s="1668"/>
      <c r="MCY306" s="1668"/>
      <c r="MCZ306" s="1668"/>
      <c r="MDA306" s="1668"/>
      <c r="MDB306" s="1668"/>
      <c r="MDC306" s="1668"/>
      <c r="MDD306" s="1668"/>
      <c r="MDE306" s="1668"/>
      <c r="MDF306" s="1668"/>
      <c r="MDG306" s="1668"/>
      <c r="MDH306" s="1668"/>
      <c r="MDI306" s="1668"/>
      <c r="MDJ306" s="1668"/>
      <c r="MDK306" s="1668"/>
      <c r="MDL306" s="1668"/>
      <c r="MDM306" s="1668"/>
      <c r="MDN306" s="1668"/>
      <c r="MDO306" s="1668"/>
      <c r="MDP306" s="1668"/>
      <c r="MDQ306" s="1668"/>
      <c r="MDR306" s="1668"/>
      <c r="MDS306" s="1668"/>
      <c r="MDT306" s="1668"/>
      <c r="MDU306" s="1668"/>
      <c r="MDV306" s="1668"/>
      <c r="MDW306" s="1668"/>
      <c r="MDX306" s="1668"/>
      <c r="MDY306" s="1668"/>
      <c r="MDZ306" s="1668"/>
      <c r="MEA306" s="1668"/>
      <c r="MEB306" s="1668"/>
      <c r="MEC306" s="1668"/>
      <c r="MED306" s="1668"/>
      <c r="MEE306" s="1668"/>
      <c r="MEF306" s="1668"/>
      <c r="MEG306" s="1668"/>
      <c r="MEH306" s="1668"/>
      <c r="MEI306" s="1668"/>
      <c r="MEJ306" s="1668"/>
      <c r="MEK306" s="1668"/>
      <c r="MEL306" s="1668"/>
      <c r="MEM306" s="1668"/>
      <c r="MEN306" s="1668"/>
      <c r="MEO306" s="1668"/>
      <c r="MEP306" s="1668"/>
      <c r="MEQ306" s="1668"/>
      <c r="MER306" s="1668"/>
      <c r="MES306" s="1668"/>
      <c r="MET306" s="1668"/>
      <c r="MEU306" s="1668"/>
      <c r="MEV306" s="1668"/>
      <c r="MEW306" s="1668"/>
      <c r="MEX306" s="1668"/>
      <c r="MEY306" s="1668"/>
      <c r="MEZ306" s="1668"/>
      <c r="MFA306" s="1668"/>
      <c r="MFB306" s="1668"/>
      <c r="MFC306" s="1668"/>
      <c r="MFD306" s="1668"/>
      <c r="MFE306" s="1668"/>
      <c r="MFF306" s="1668"/>
      <c r="MFG306" s="1668"/>
      <c r="MFH306" s="1668"/>
      <c r="MFI306" s="1668"/>
      <c r="MFJ306" s="1668"/>
      <c r="MFK306" s="1668"/>
      <c r="MFL306" s="1668"/>
      <c r="MFM306" s="1668"/>
      <c r="MFN306" s="1668"/>
      <c r="MFO306" s="1668"/>
      <c r="MFP306" s="1668"/>
      <c r="MFQ306" s="1668"/>
      <c r="MFR306" s="1668"/>
      <c r="MFS306" s="1668"/>
      <c r="MFT306" s="1668"/>
      <c r="MFU306" s="1668"/>
      <c r="MFV306" s="1668"/>
      <c r="MFW306" s="1668"/>
      <c r="MFX306" s="1668"/>
      <c r="MFY306" s="1668"/>
      <c r="MFZ306" s="1668"/>
      <c r="MGA306" s="1668"/>
      <c r="MGB306" s="1668"/>
      <c r="MGC306" s="1668"/>
      <c r="MGD306" s="1668"/>
      <c r="MGE306" s="1668"/>
      <c r="MGF306" s="1668"/>
      <c r="MGG306" s="1668"/>
      <c r="MGH306" s="1668"/>
      <c r="MGI306" s="1668"/>
      <c r="MGJ306" s="1668"/>
      <c r="MGK306" s="1668"/>
      <c r="MGL306" s="1668"/>
      <c r="MGM306" s="1668"/>
      <c r="MGN306" s="1668"/>
      <c r="MGO306" s="1668"/>
      <c r="MGP306" s="1668"/>
      <c r="MGQ306" s="1668"/>
      <c r="MGR306" s="1668"/>
      <c r="MGS306" s="1668"/>
      <c r="MGT306" s="1668"/>
      <c r="MGU306" s="1668"/>
      <c r="MGV306" s="1668"/>
      <c r="MGW306" s="1668"/>
      <c r="MGX306" s="1668"/>
      <c r="MGY306" s="1668"/>
      <c r="MGZ306" s="1668"/>
      <c r="MHA306" s="1668"/>
      <c r="MHB306" s="1668"/>
      <c r="MHC306" s="1668"/>
      <c r="MHD306" s="1668"/>
      <c r="MHE306" s="1668"/>
      <c r="MHF306" s="1668"/>
      <c r="MHG306" s="1668"/>
      <c r="MHH306" s="1668"/>
      <c r="MHI306" s="1668"/>
      <c r="MHJ306" s="1668"/>
      <c r="MHK306" s="1668"/>
      <c r="MHL306" s="1668"/>
      <c r="MHM306" s="1668"/>
      <c r="MHN306" s="1668"/>
      <c r="MHO306" s="1668"/>
      <c r="MHP306" s="1668"/>
      <c r="MHQ306" s="1668"/>
      <c r="MHR306" s="1668"/>
      <c r="MHS306" s="1668"/>
      <c r="MHT306" s="1668"/>
      <c r="MHU306" s="1668"/>
      <c r="MHV306" s="1668"/>
      <c r="MHW306" s="1668"/>
      <c r="MHX306" s="1668"/>
      <c r="MHY306" s="1668"/>
      <c r="MHZ306" s="1668"/>
      <c r="MIA306" s="1668"/>
      <c r="MIB306" s="1668"/>
      <c r="MIC306" s="1668"/>
      <c r="MID306" s="1668"/>
      <c r="MIE306" s="1668"/>
      <c r="MIF306" s="1668"/>
      <c r="MIG306" s="1668"/>
      <c r="MIH306" s="1668"/>
      <c r="MII306" s="1668"/>
      <c r="MIJ306" s="1668"/>
      <c r="MIK306" s="1668"/>
      <c r="MIL306" s="1668"/>
      <c r="MIM306" s="1668"/>
      <c r="MIN306" s="1668"/>
      <c r="MIO306" s="1668"/>
      <c r="MIP306" s="1668"/>
      <c r="MIQ306" s="1668"/>
      <c r="MIR306" s="1668"/>
      <c r="MIS306" s="1668"/>
      <c r="MIT306" s="1668"/>
      <c r="MIU306" s="1668"/>
      <c r="MIV306" s="1668"/>
      <c r="MIW306" s="1668"/>
      <c r="MIX306" s="1668"/>
      <c r="MIY306" s="1668"/>
      <c r="MIZ306" s="1668"/>
      <c r="MJA306" s="1668"/>
      <c r="MJB306" s="1668"/>
      <c r="MJC306" s="1668"/>
      <c r="MJD306" s="1668"/>
      <c r="MJE306" s="1668"/>
      <c r="MJF306" s="1668"/>
      <c r="MJG306" s="1668"/>
      <c r="MJH306" s="1668"/>
      <c r="MJI306" s="1668"/>
      <c r="MJJ306" s="1668"/>
      <c r="MJK306" s="1668"/>
      <c r="MJL306" s="1668"/>
      <c r="MJM306" s="1668"/>
      <c r="MJN306" s="1668"/>
      <c r="MJO306" s="1668"/>
      <c r="MJP306" s="1668"/>
      <c r="MJQ306" s="1668"/>
      <c r="MJR306" s="1668"/>
      <c r="MJS306" s="1668"/>
      <c r="MJT306" s="1668"/>
      <c r="MJU306" s="1668"/>
      <c r="MJV306" s="1668"/>
      <c r="MJW306" s="1668"/>
      <c r="MJX306" s="1668"/>
      <c r="MJY306" s="1668"/>
      <c r="MJZ306" s="1668"/>
      <c r="MKA306" s="1668"/>
      <c r="MKB306" s="1668"/>
      <c r="MKC306" s="1668"/>
      <c r="MKD306" s="1668"/>
      <c r="MKE306" s="1668"/>
      <c r="MKF306" s="1668"/>
      <c r="MKG306" s="1668"/>
      <c r="MKH306" s="1668"/>
      <c r="MKI306" s="1668"/>
      <c r="MKJ306" s="1668"/>
      <c r="MKK306" s="1668"/>
      <c r="MKL306" s="1668"/>
      <c r="MKM306" s="1668"/>
      <c r="MKN306" s="1668"/>
      <c r="MKO306" s="1668"/>
      <c r="MKP306" s="1668"/>
      <c r="MKQ306" s="1668"/>
      <c r="MKR306" s="1668"/>
      <c r="MKS306" s="1668"/>
      <c r="MKT306" s="1668"/>
      <c r="MKU306" s="1668"/>
      <c r="MKV306" s="1668"/>
      <c r="MKW306" s="1668"/>
      <c r="MKX306" s="1668"/>
      <c r="MKY306" s="1668"/>
      <c r="MKZ306" s="1668"/>
      <c r="MLA306" s="1668"/>
      <c r="MLB306" s="1668"/>
      <c r="MLC306" s="1668"/>
      <c r="MLD306" s="1668"/>
      <c r="MLE306" s="1668"/>
      <c r="MLF306" s="1668"/>
      <c r="MLG306" s="1668"/>
      <c r="MLH306" s="1668"/>
      <c r="MLI306" s="1668"/>
      <c r="MLJ306" s="1668"/>
      <c r="MLK306" s="1668"/>
      <c r="MLL306" s="1668"/>
      <c r="MLM306" s="1668"/>
      <c r="MLN306" s="1668"/>
      <c r="MLO306" s="1668"/>
      <c r="MLP306" s="1668"/>
      <c r="MLQ306" s="1668"/>
      <c r="MLR306" s="1668"/>
      <c r="MLS306" s="1668"/>
      <c r="MLT306" s="1668"/>
      <c r="MLU306" s="1668"/>
      <c r="MLV306" s="1668"/>
      <c r="MLW306" s="1668"/>
      <c r="MLX306" s="1668"/>
      <c r="MLY306" s="1668"/>
      <c r="MLZ306" s="1668"/>
      <c r="MMA306" s="1668"/>
      <c r="MMB306" s="1668"/>
      <c r="MMC306" s="1668"/>
      <c r="MMD306" s="1668"/>
      <c r="MME306" s="1668"/>
      <c r="MMF306" s="1668"/>
      <c r="MMG306" s="1668"/>
      <c r="MMH306" s="1668"/>
      <c r="MMI306" s="1668"/>
      <c r="MMJ306" s="1668"/>
      <c r="MMK306" s="1668"/>
      <c r="MML306" s="1668"/>
      <c r="MMM306" s="1668"/>
      <c r="MMN306" s="1668"/>
      <c r="MMO306" s="1668"/>
      <c r="MMP306" s="1668"/>
      <c r="MMQ306" s="1668"/>
      <c r="MMR306" s="1668"/>
      <c r="MMS306" s="1668"/>
      <c r="MMT306" s="1668"/>
      <c r="MMU306" s="1668"/>
      <c r="MMV306" s="1668"/>
      <c r="MMW306" s="1668"/>
      <c r="MMX306" s="1668"/>
      <c r="MMY306" s="1668"/>
      <c r="MMZ306" s="1668"/>
      <c r="MNA306" s="1668"/>
      <c r="MNB306" s="1668"/>
      <c r="MNC306" s="1668"/>
      <c r="MND306" s="1668"/>
      <c r="MNE306" s="1668"/>
      <c r="MNF306" s="1668"/>
      <c r="MNG306" s="1668"/>
      <c r="MNH306" s="1668"/>
      <c r="MNI306" s="1668"/>
      <c r="MNJ306" s="1668"/>
      <c r="MNK306" s="1668"/>
      <c r="MNL306" s="1668"/>
      <c r="MNM306" s="1668"/>
      <c r="MNN306" s="1668"/>
      <c r="MNO306" s="1668"/>
      <c r="MNP306" s="1668"/>
      <c r="MNQ306" s="1668"/>
      <c r="MNR306" s="1668"/>
      <c r="MNS306" s="1668"/>
      <c r="MNT306" s="1668"/>
      <c r="MNU306" s="1668"/>
      <c r="MNV306" s="1668"/>
      <c r="MNW306" s="1668"/>
      <c r="MNX306" s="1668"/>
      <c r="MNY306" s="1668"/>
      <c r="MNZ306" s="1668"/>
      <c r="MOA306" s="1668"/>
      <c r="MOB306" s="1668"/>
      <c r="MOC306" s="1668"/>
      <c r="MOD306" s="1668"/>
      <c r="MOE306" s="1668"/>
      <c r="MOF306" s="1668"/>
      <c r="MOG306" s="1668"/>
      <c r="MOH306" s="1668"/>
      <c r="MOI306" s="1668"/>
      <c r="MOJ306" s="1668"/>
      <c r="MOK306" s="1668"/>
      <c r="MOL306" s="1668"/>
      <c r="MOM306" s="1668"/>
      <c r="MON306" s="1668"/>
      <c r="MOO306" s="1668"/>
      <c r="MOP306" s="1668"/>
      <c r="MOQ306" s="1668"/>
      <c r="MOR306" s="1668"/>
      <c r="MOS306" s="1668"/>
      <c r="MOT306" s="1668"/>
      <c r="MOU306" s="1668"/>
      <c r="MOV306" s="1668"/>
      <c r="MOW306" s="1668"/>
      <c r="MOX306" s="1668"/>
      <c r="MOY306" s="1668"/>
      <c r="MOZ306" s="1668"/>
      <c r="MPA306" s="1668"/>
      <c r="MPB306" s="1668"/>
      <c r="MPC306" s="1668"/>
      <c r="MPD306" s="1668"/>
      <c r="MPE306" s="1668"/>
      <c r="MPF306" s="1668"/>
      <c r="MPG306" s="1668"/>
      <c r="MPH306" s="1668"/>
      <c r="MPI306" s="1668"/>
      <c r="MPJ306" s="1668"/>
      <c r="MPK306" s="1668"/>
      <c r="MPL306" s="1668"/>
      <c r="MPM306" s="1668"/>
      <c r="MPN306" s="1668"/>
      <c r="MPO306" s="1668"/>
      <c r="MPP306" s="1668"/>
      <c r="MPQ306" s="1668"/>
      <c r="MPR306" s="1668"/>
      <c r="MPS306" s="1668"/>
      <c r="MPT306" s="1668"/>
      <c r="MPU306" s="1668"/>
      <c r="MPV306" s="1668"/>
      <c r="MPW306" s="1668"/>
      <c r="MPX306" s="1668"/>
      <c r="MPY306" s="1668"/>
      <c r="MPZ306" s="1668"/>
      <c r="MQA306" s="1668"/>
      <c r="MQB306" s="1668"/>
      <c r="MQC306" s="1668"/>
      <c r="MQD306" s="1668"/>
      <c r="MQE306" s="1668"/>
      <c r="MQF306" s="1668"/>
      <c r="MQG306" s="1668"/>
      <c r="MQH306" s="1668"/>
      <c r="MQI306" s="1668"/>
      <c r="MQJ306" s="1668"/>
      <c r="MQK306" s="1668"/>
      <c r="MQL306" s="1668"/>
      <c r="MQM306" s="1668"/>
      <c r="MQN306" s="1668"/>
      <c r="MQO306" s="1668"/>
      <c r="MQP306" s="1668"/>
      <c r="MQQ306" s="1668"/>
      <c r="MQR306" s="1668"/>
      <c r="MQS306" s="1668"/>
      <c r="MQT306" s="1668"/>
      <c r="MQU306" s="1668"/>
      <c r="MQV306" s="1668"/>
      <c r="MQW306" s="1668"/>
      <c r="MQX306" s="1668"/>
      <c r="MQY306" s="1668"/>
      <c r="MQZ306" s="1668"/>
      <c r="MRA306" s="1668"/>
      <c r="MRB306" s="1668"/>
      <c r="MRC306" s="1668"/>
      <c r="MRD306" s="1668"/>
      <c r="MRE306" s="1668"/>
      <c r="MRF306" s="1668"/>
      <c r="MRG306" s="1668"/>
      <c r="MRH306" s="1668"/>
      <c r="MRI306" s="1668"/>
      <c r="MRJ306" s="1668"/>
      <c r="MRK306" s="1668"/>
      <c r="MRL306" s="1668"/>
      <c r="MRM306" s="1668"/>
      <c r="MRN306" s="1668"/>
      <c r="MRO306" s="1668"/>
      <c r="MRP306" s="1668"/>
      <c r="MRQ306" s="1668"/>
      <c r="MRR306" s="1668"/>
      <c r="MRS306" s="1668"/>
      <c r="MRT306" s="1668"/>
      <c r="MRU306" s="1668"/>
      <c r="MRV306" s="1668"/>
      <c r="MRW306" s="1668"/>
      <c r="MRX306" s="1668"/>
      <c r="MRY306" s="1668"/>
      <c r="MRZ306" s="1668"/>
      <c r="MSA306" s="1668"/>
      <c r="MSB306" s="1668"/>
      <c r="MSC306" s="1668"/>
      <c r="MSD306" s="1668"/>
      <c r="MSE306" s="1668"/>
      <c r="MSF306" s="1668"/>
      <c r="MSG306" s="1668"/>
      <c r="MSH306" s="1668"/>
      <c r="MSI306" s="1668"/>
      <c r="MSJ306" s="1668"/>
      <c r="MSK306" s="1668"/>
      <c r="MSL306" s="1668"/>
      <c r="MSM306" s="1668"/>
      <c r="MSN306" s="1668"/>
      <c r="MSO306" s="1668"/>
      <c r="MSP306" s="1668"/>
      <c r="MSQ306" s="1668"/>
      <c r="MSR306" s="1668"/>
      <c r="MSS306" s="1668"/>
      <c r="MST306" s="1668"/>
      <c r="MSU306" s="1668"/>
      <c r="MSV306" s="1668"/>
      <c r="MSW306" s="1668"/>
      <c r="MSX306" s="1668"/>
      <c r="MSY306" s="1668"/>
      <c r="MSZ306" s="1668"/>
      <c r="MTA306" s="1668"/>
      <c r="MTB306" s="1668"/>
      <c r="MTC306" s="1668"/>
      <c r="MTD306" s="1668"/>
      <c r="MTE306" s="1668"/>
      <c r="MTF306" s="1668"/>
      <c r="MTG306" s="1668"/>
      <c r="MTH306" s="1668"/>
      <c r="MTI306" s="1668"/>
      <c r="MTJ306" s="1668"/>
      <c r="MTK306" s="1668"/>
      <c r="MTL306" s="1668"/>
      <c r="MTM306" s="1668"/>
      <c r="MTN306" s="1668"/>
      <c r="MTO306" s="1668"/>
      <c r="MTP306" s="1668"/>
      <c r="MTQ306" s="1668"/>
      <c r="MTR306" s="1668"/>
      <c r="MTS306" s="1668"/>
      <c r="MTT306" s="1668"/>
      <c r="MTU306" s="1668"/>
      <c r="MTV306" s="1668"/>
      <c r="MTW306" s="1668"/>
      <c r="MTX306" s="1668"/>
      <c r="MTY306" s="1668"/>
      <c r="MTZ306" s="1668"/>
      <c r="MUA306" s="1668"/>
      <c r="MUB306" s="1668"/>
      <c r="MUC306" s="1668"/>
      <c r="MUD306" s="1668"/>
      <c r="MUE306" s="1668"/>
      <c r="MUF306" s="1668"/>
      <c r="MUG306" s="1668"/>
      <c r="MUH306" s="1668"/>
      <c r="MUI306" s="1668"/>
      <c r="MUJ306" s="1668"/>
      <c r="MUK306" s="1668"/>
      <c r="MUL306" s="1668"/>
      <c r="MUM306" s="1668"/>
      <c r="MUN306" s="1668"/>
      <c r="MUO306" s="1668"/>
      <c r="MUP306" s="1668"/>
      <c r="MUQ306" s="1668"/>
      <c r="MUR306" s="1668"/>
      <c r="MUS306" s="1668"/>
      <c r="MUT306" s="1668"/>
      <c r="MUU306" s="1668"/>
      <c r="MUV306" s="1668"/>
      <c r="MUW306" s="1668"/>
      <c r="MUX306" s="1668"/>
      <c r="MUY306" s="1668"/>
      <c r="MUZ306" s="1668"/>
      <c r="MVA306" s="1668"/>
      <c r="MVB306" s="1668"/>
      <c r="MVC306" s="1668"/>
      <c r="MVD306" s="1668"/>
      <c r="MVE306" s="1668"/>
      <c r="MVF306" s="1668"/>
      <c r="MVG306" s="1668"/>
      <c r="MVH306" s="1668"/>
      <c r="MVI306" s="1668"/>
      <c r="MVJ306" s="1668"/>
      <c r="MVK306" s="1668"/>
      <c r="MVL306" s="1668"/>
      <c r="MVM306" s="1668"/>
      <c r="MVN306" s="1668"/>
      <c r="MVO306" s="1668"/>
      <c r="MVP306" s="1668"/>
      <c r="MVQ306" s="1668"/>
      <c r="MVR306" s="1668"/>
      <c r="MVS306" s="1668"/>
      <c r="MVT306" s="1668"/>
      <c r="MVU306" s="1668"/>
      <c r="MVV306" s="1668"/>
      <c r="MVW306" s="1668"/>
      <c r="MVX306" s="1668"/>
      <c r="MVY306" s="1668"/>
      <c r="MVZ306" s="1668"/>
      <c r="MWA306" s="1668"/>
      <c r="MWB306" s="1668"/>
      <c r="MWC306" s="1668"/>
      <c r="MWD306" s="1668"/>
      <c r="MWE306" s="1668"/>
      <c r="MWF306" s="1668"/>
      <c r="MWG306" s="1668"/>
      <c r="MWH306" s="1668"/>
      <c r="MWI306" s="1668"/>
      <c r="MWJ306" s="1668"/>
      <c r="MWK306" s="1668"/>
      <c r="MWL306" s="1668"/>
      <c r="MWM306" s="1668"/>
      <c r="MWN306" s="1668"/>
      <c r="MWO306" s="1668"/>
      <c r="MWP306" s="1668"/>
      <c r="MWQ306" s="1668"/>
      <c r="MWR306" s="1668"/>
      <c r="MWS306" s="1668"/>
      <c r="MWT306" s="1668"/>
      <c r="MWU306" s="1668"/>
      <c r="MWV306" s="1668"/>
      <c r="MWW306" s="1668"/>
      <c r="MWX306" s="1668"/>
      <c r="MWY306" s="1668"/>
      <c r="MWZ306" s="1668"/>
      <c r="MXA306" s="1668"/>
      <c r="MXB306" s="1668"/>
      <c r="MXC306" s="1668"/>
      <c r="MXD306" s="1668"/>
      <c r="MXE306" s="1668"/>
      <c r="MXF306" s="1668"/>
      <c r="MXG306" s="1668"/>
      <c r="MXH306" s="1668"/>
      <c r="MXI306" s="1668"/>
      <c r="MXJ306" s="1668"/>
      <c r="MXK306" s="1668"/>
      <c r="MXL306" s="1668"/>
      <c r="MXM306" s="1668"/>
      <c r="MXN306" s="1668"/>
      <c r="MXO306" s="1668"/>
      <c r="MXP306" s="1668"/>
      <c r="MXQ306" s="1668"/>
      <c r="MXR306" s="1668"/>
      <c r="MXS306" s="1668"/>
      <c r="MXT306" s="1668"/>
      <c r="MXU306" s="1668"/>
      <c r="MXV306" s="1668"/>
      <c r="MXW306" s="1668"/>
      <c r="MXX306" s="1668"/>
      <c r="MXY306" s="1668"/>
      <c r="MXZ306" s="1668"/>
      <c r="MYA306" s="1668"/>
      <c r="MYB306" s="1668"/>
      <c r="MYC306" s="1668"/>
      <c r="MYD306" s="1668"/>
      <c r="MYE306" s="1668"/>
      <c r="MYF306" s="1668"/>
      <c r="MYG306" s="1668"/>
      <c r="MYH306" s="1668"/>
      <c r="MYI306" s="1668"/>
      <c r="MYJ306" s="1668"/>
      <c r="MYK306" s="1668"/>
      <c r="MYL306" s="1668"/>
      <c r="MYM306" s="1668"/>
      <c r="MYN306" s="1668"/>
      <c r="MYO306" s="1668"/>
      <c r="MYP306" s="1668"/>
      <c r="MYQ306" s="1668"/>
      <c r="MYR306" s="1668"/>
      <c r="MYS306" s="1668"/>
      <c r="MYT306" s="1668"/>
      <c r="MYU306" s="1668"/>
      <c r="MYV306" s="1668"/>
      <c r="MYW306" s="1668"/>
      <c r="MYX306" s="1668"/>
      <c r="MYY306" s="1668"/>
      <c r="MYZ306" s="1668"/>
      <c r="MZA306" s="1668"/>
      <c r="MZB306" s="1668"/>
      <c r="MZC306" s="1668"/>
      <c r="MZD306" s="1668"/>
      <c r="MZE306" s="1668"/>
      <c r="MZF306" s="1668"/>
      <c r="MZG306" s="1668"/>
      <c r="MZH306" s="1668"/>
      <c r="MZI306" s="1668"/>
      <c r="MZJ306" s="1668"/>
      <c r="MZK306" s="1668"/>
      <c r="MZL306" s="1668"/>
      <c r="MZM306" s="1668"/>
      <c r="MZN306" s="1668"/>
      <c r="MZO306" s="1668"/>
      <c r="MZP306" s="1668"/>
      <c r="MZQ306" s="1668"/>
      <c r="MZR306" s="1668"/>
      <c r="MZS306" s="1668"/>
      <c r="MZT306" s="1668"/>
      <c r="MZU306" s="1668"/>
      <c r="MZV306" s="1668"/>
      <c r="MZW306" s="1668"/>
      <c r="MZX306" s="1668"/>
      <c r="MZY306" s="1668"/>
      <c r="MZZ306" s="1668"/>
      <c r="NAA306" s="1668"/>
      <c r="NAB306" s="1668"/>
      <c r="NAC306" s="1668"/>
      <c r="NAD306" s="1668"/>
      <c r="NAE306" s="1668"/>
      <c r="NAF306" s="1668"/>
      <c r="NAG306" s="1668"/>
      <c r="NAH306" s="1668"/>
      <c r="NAI306" s="1668"/>
      <c r="NAJ306" s="1668"/>
      <c r="NAK306" s="1668"/>
      <c r="NAL306" s="1668"/>
      <c r="NAM306" s="1668"/>
      <c r="NAN306" s="1668"/>
      <c r="NAO306" s="1668"/>
      <c r="NAP306" s="1668"/>
      <c r="NAQ306" s="1668"/>
      <c r="NAR306" s="1668"/>
      <c r="NAS306" s="1668"/>
      <c r="NAT306" s="1668"/>
      <c r="NAU306" s="1668"/>
      <c r="NAV306" s="1668"/>
      <c r="NAW306" s="1668"/>
      <c r="NAX306" s="1668"/>
      <c r="NAY306" s="1668"/>
      <c r="NAZ306" s="1668"/>
      <c r="NBA306" s="1668"/>
      <c r="NBB306" s="1668"/>
      <c r="NBC306" s="1668"/>
      <c r="NBD306" s="1668"/>
      <c r="NBE306" s="1668"/>
      <c r="NBF306" s="1668"/>
      <c r="NBG306" s="1668"/>
      <c r="NBH306" s="1668"/>
      <c r="NBI306" s="1668"/>
      <c r="NBJ306" s="1668"/>
      <c r="NBK306" s="1668"/>
      <c r="NBL306" s="1668"/>
      <c r="NBM306" s="1668"/>
      <c r="NBN306" s="1668"/>
      <c r="NBO306" s="1668"/>
      <c r="NBP306" s="1668"/>
      <c r="NBQ306" s="1668"/>
      <c r="NBR306" s="1668"/>
      <c r="NBS306" s="1668"/>
      <c r="NBT306" s="1668"/>
      <c r="NBU306" s="1668"/>
      <c r="NBV306" s="1668"/>
      <c r="NBW306" s="1668"/>
      <c r="NBX306" s="1668"/>
      <c r="NBY306" s="1668"/>
      <c r="NBZ306" s="1668"/>
      <c r="NCA306" s="1668"/>
      <c r="NCB306" s="1668"/>
      <c r="NCC306" s="1668"/>
      <c r="NCD306" s="1668"/>
      <c r="NCE306" s="1668"/>
      <c r="NCF306" s="1668"/>
      <c r="NCG306" s="1668"/>
      <c r="NCH306" s="1668"/>
      <c r="NCI306" s="1668"/>
      <c r="NCJ306" s="1668"/>
      <c r="NCK306" s="1668"/>
      <c r="NCL306" s="1668"/>
      <c r="NCM306" s="1668"/>
      <c r="NCN306" s="1668"/>
      <c r="NCO306" s="1668"/>
      <c r="NCP306" s="1668"/>
      <c r="NCQ306" s="1668"/>
      <c r="NCR306" s="1668"/>
      <c r="NCS306" s="1668"/>
      <c r="NCT306" s="1668"/>
      <c r="NCU306" s="1668"/>
      <c r="NCV306" s="1668"/>
      <c r="NCW306" s="1668"/>
      <c r="NCX306" s="1668"/>
      <c r="NCY306" s="1668"/>
      <c r="NCZ306" s="1668"/>
      <c r="NDA306" s="1668"/>
      <c r="NDB306" s="1668"/>
      <c r="NDC306" s="1668"/>
      <c r="NDD306" s="1668"/>
      <c r="NDE306" s="1668"/>
      <c r="NDF306" s="1668"/>
      <c r="NDG306" s="1668"/>
      <c r="NDH306" s="1668"/>
      <c r="NDI306" s="1668"/>
      <c r="NDJ306" s="1668"/>
      <c r="NDK306" s="1668"/>
      <c r="NDL306" s="1668"/>
      <c r="NDM306" s="1668"/>
      <c r="NDN306" s="1668"/>
      <c r="NDO306" s="1668"/>
      <c r="NDP306" s="1668"/>
      <c r="NDQ306" s="1668"/>
      <c r="NDR306" s="1668"/>
      <c r="NDS306" s="1668"/>
      <c r="NDT306" s="1668"/>
      <c r="NDU306" s="1668"/>
      <c r="NDV306" s="1668"/>
      <c r="NDW306" s="1668"/>
      <c r="NDX306" s="1668"/>
      <c r="NDY306" s="1668"/>
      <c r="NDZ306" s="1668"/>
      <c r="NEA306" s="1668"/>
      <c r="NEB306" s="1668"/>
      <c r="NEC306" s="1668"/>
      <c r="NED306" s="1668"/>
      <c r="NEE306" s="1668"/>
      <c r="NEF306" s="1668"/>
      <c r="NEG306" s="1668"/>
      <c r="NEH306" s="1668"/>
      <c r="NEI306" s="1668"/>
      <c r="NEJ306" s="1668"/>
      <c r="NEK306" s="1668"/>
      <c r="NEL306" s="1668"/>
      <c r="NEM306" s="1668"/>
      <c r="NEN306" s="1668"/>
      <c r="NEO306" s="1668"/>
      <c r="NEP306" s="1668"/>
      <c r="NEQ306" s="1668"/>
      <c r="NER306" s="1668"/>
      <c r="NES306" s="1668"/>
      <c r="NET306" s="1668"/>
      <c r="NEU306" s="1668"/>
      <c r="NEV306" s="1668"/>
      <c r="NEW306" s="1668"/>
      <c r="NEX306" s="1668"/>
      <c r="NEY306" s="1668"/>
      <c r="NEZ306" s="1668"/>
      <c r="NFA306" s="1668"/>
      <c r="NFB306" s="1668"/>
      <c r="NFC306" s="1668"/>
      <c r="NFD306" s="1668"/>
      <c r="NFE306" s="1668"/>
      <c r="NFF306" s="1668"/>
      <c r="NFG306" s="1668"/>
      <c r="NFH306" s="1668"/>
      <c r="NFI306" s="1668"/>
      <c r="NFJ306" s="1668"/>
      <c r="NFK306" s="1668"/>
      <c r="NFL306" s="1668"/>
      <c r="NFM306" s="1668"/>
      <c r="NFN306" s="1668"/>
      <c r="NFO306" s="1668"/>
      <c r="NFP306" s="1668"/>
      <c r="NFQ306" s="1668"/>
      <c r="NFR306" s="1668"/>
      <c r="NFS306" s="1668"/>
      <c r="NFT306" s="1668"/>
      <c r="NFU306" s="1668"/>
      <c r="NFV306" s="1668"/>
      <c r="NFW306" s="1668"/>
      <c r="NFX306" s="1668"/>
      <c r="NFY306" s="1668"/>
      <c r="NFZ306" s="1668"/>
      <c r="NGA306" s="1668"/>
      <c r="NGB306" s="1668"/>
      <c r="NGC306" s="1668"/>
      <c r="NGD306" s="1668"/>
      <c r="NGE306" s="1668"/>
      <c r="NGF306" s="1668"/>
      <c r="NGG306" s="1668"/>
      <c r="NGH306" s="1668"/>
      <c r="NGI306" s="1668"/>
      <c r="NGJ306" s="1668"/>
      <c r="NGK306" s="1668"/>
      <c r="NGL306" s="1668"/>
      <c r="NGM306" s="1668"/>
      <c r="NGN306" s="1668"/>
      <c r="NGO306" s="1668"/>
      <c r="NGP306" s="1668"/>
      <c r="NGQ306" s="1668"/>
      <c r="NGR306" s="1668"/>
      <c r="NGS306" s="1668"/>
      <c r="NGT306" s="1668"/>
      <c r="NGU306" s="1668"/>
      <c r="NGV306" s="1668"/>
      <c r="NGW306" s="1668"/>
      <c r="NGX306" s="1668"/>
      <c r="NGY306" s="1668"/>
      <c r="NGZ306" s="1668"/>
      <c r="NHA306" s="1668"/>
      <c r="NHB306" s="1668"/>
      <c r="NHC306" s="1668"/>
      <c r="NHD306" s="1668"/>
      <c r="NHE306" s="1668"/>
      <c r="NHF306" s="1668"/>
      <c r="NHG306" s="1668"/>
      <c r="NHH306" s="1668"/>
      <c r="NHI306" s="1668"/>
      <c r="NHJ306" s="1668"/>
      <c r="NHK306" s="1668"/>
      <c r="NHL306" s="1668"/>
      <c r="NHM306" s="1668"/>
      <c r="NHN306" s="1668"/>
      <c r="NHO306" s="1668"/>
      <c r="NHP306" s="1668"/>
      <c r="NHQ306" s="1668"/>
      <c r="NHR306" s="1668"/>
      <c r="NHS306" s="1668"/>
      <c r="NHT306" s="1668"/>
      <c r="NHU306" s="1668"/>
      <c r="NHV306" s="1668"/>
      <c r="NHW306" s="1668"/>
      <c r="NHX306" s="1668"/>
      <c r="NHY306" s="1668"/>
      <c r="NHZ306" s="1668"/>
      <c r="NIA306" s="1668"/>
      <c r="NIB306" s="1668"/>
      <c r="NIC306" s="1668"/>
      <c r="NID306" s="1668"/>
      <c r="NIE306" s="1668"/>
      <c r="NIF306" s="1668"/>
      <c r="NIG306" s="1668"/>
      <c r="NIH306" s="1668"/>
      <c r="NII306" s="1668"/>
      <c r="NIJ306" s="1668"/>
      <c r="NIK306" s="1668"/>
      <c r="NIL306" s="1668"/>
      <c r="NIM306" s="1668"/>
      <c r="NIN306" s="1668"/>
      <c r="NIO306" s="1668"/>
      <c r="NIP306" s="1668"/>
      <c r="NIQ306" s="1668"/>
      <c r="NIR306" s="1668"/>
      <c r="NIS306" s="1668"/>
      <c r="NIT306" s="1668"/>
      <c r="NIU306" s="1668"/>
      <c r="NIV306" s="1668"/>
      <c r="NIW306" s="1668"/>
      <c r="NIX306" s="1668"/>
      <c r="NIY306" s="1668"/>
      <c r="NIZ306" s="1668"/>
      <c r="NJA306" s="1668"/>
      <c r="NJB306" s="1668"/>
      <c r="NJC306" s="1668"/>
      <c r="NJD306" s="1668"/>
      <c r="NJE306" s="1668"/>
      <c r="NJF306" s="1668"/>
      <c r="NJG306" s="1668"/>
      <c r="NJH306" s="1668"/>
      <c r="NJI306" s="1668"/>
      <c r="NJJ306" s="1668"/>
      <c r="NJK306" s="1668"/>
      <c r="NJL306" s="1668"/>
      <c r="NJM306" s="1668"/>
      <c r="NJN306" s="1668"/>
      <c r="NJO306" s="1668"/>
      <c r="NJP306" s="1668"/>
      <c r="NJQ306" s="1668"/>
      <c r="NJR306" s="1668"/>
      <c r="NJS306" s="1668"/>
      <c r="NJT306" s="1668"/>
      <c r="NJU306" s="1668"/>
      <c r="NJV306" s="1668"/>
      <c r="NJW306" s="1668"/>
      <c r="NJX306" s="1668"/>
      <c r="NJY306" s="1668"/>
      <c r="NJZ306" s="1668"/>
      <c r="NKA306" s="1668"/>
      <c r="NKB306" s="1668"/>
      <c r="NKC306" s="1668"/>
      <c r="NKD306" s="1668"/>
      <c r="NKE306" s="1668"/>
      <c r="NKF306" s="1668"/>
      <c r="NKG306" s="1668"/>
      <c r="NKH306" s="1668"/>
      <c r="NKI306" s="1668"/>
      <c r="NKJ306" s="1668"/>
      <c r="NKK306" s="1668"/>
      <c r="NKL306" s="1668"/>
      <c r="NKM306" s="1668"/>
      <c r="NKN306" s="1668"/>
      <c r="NKO306" s="1668"/>
      <c r="NKP306" s="1668"/>
      <c r="NKQ306" s="1668"/>
      <c r="NKR306" s="1668"/>
      <c r="NKS306" s="1668"/>
      <c r="NKT306" s="1668"/>
      <c r="NKU306" s="1668"/>
      <c r="NKV306" s="1668"/>
      <c r="NKW306" s="1668"/>
      <c r="NKX306" s="1668"/>
      <c r="NKY306" s="1668"/>
      <c r="NKZ306" s="1668"/>
      <c r="NLA306" s="1668"/>
      <c r="NLB306" s="1668"/>
      <c r="NLC306" s="1668"/>
      <c r="NLD306" s="1668"/>
      <c r="NLE306" s="1668"/>
      <c r="NLF306" s="1668"/>
      <c r="NLG306" s="1668"/>
      <c r="NLH306" s="1668"/>
      <c r="NLI306" s="1668"/>
      <c r="NLJ306" s="1668"/>
      <c r="NLK306" s="1668"/>
      <c r="NLL306" s="1668"/>
      <c r="NLM306" s="1668"/>
      <c r="NLN306" s="1668"/>
      <c r="NLO306" s="1668"/>
      <c r="NLP306" s="1668"/>
      <c r="NLQ306" s="1668"/>
      <c r="NLR306" s="1668"/>
      <c r="NLS306" s="1668"/>
      <c r="NLT306" s="1668"/>
      <c r="NLU306" s="1668"/>
      <c r="NLV306" s="1668"/>
      <c r="NLW306" s="1668"/>
      <c r="NLX306" s="1668"/>
      <c r="NLY306" s="1668"/>
      <c r="NLZ306" s="1668"/>
      <c r="NMA306" s="1668"/>
      <c r="NMB306" s="1668"/>
      <c r="NMC306" s="1668"/>
      <c r="NMD306" s="1668"/>
      <c r="NME306" s="1668"/>
      <c r="NMF306" s="1668"/>
      <c r="NMG306" s="1668"/>
      <c r="NMH306" s="1668"/>
      <c r="NMI306" s="1668"/>
      <c r="NMJ306" s="1668"/>
      <c r="NMK306" s="1668"/>
      <c r="NML306" s="1668"/>
      <c r="NMM306" s="1668"/>
      <c r="NMN306" s="1668"/>
      <c r="NMO306" s="1668"/>
      <c r="NMP306" s="1668"/>
      <c r="NMQ306" s="1668"/>
      <c r="NMR306" s="1668"/>
      <c r="NMS306" s="1668"/>
      <c r="NMT306" s="1668"/>
      <c r="NMU306" s="1668"/>
      <c r="NMV306" s="1668"/>
      <c r="NMW306" s="1668"/>
      <c r="NMX306" s="1668"/>
      <c r="NMY306" s="1668"/>
      <c r="NMZ306" s="1668"/>
      <c r="NNA306" s="1668"/>
      <c r="NNB306" s="1668"/>
      <c r="NNC306" s="1668"/>
      <c r="NND306" s="1668"/>
      <c r="NNE306" s="1668"/>
      <c r="NNF306" s="1668"/>
      <c r="NNG306" s="1668"/>
      <c r="NNH306" s="1668"/>
      <c r="NNI306" s="1668"/>
      <c r="NNJ306" s="1668"/>
      <c r="NNK306" s="1668"/>
      <c r="NNL306" s="1668"/>
      <c r="NNM306" s="1668"/>
      <c r="NNN306" s="1668"/>
      <c r="NNO306" s="1668"/>
      <c r="NNP306" s="1668"/>
      <c r="NNQ306" s="1668"/>
      <c r="NNR306" s="1668"/>
      <c r="NNS306" s="1668"/>
      <c r="NNT306" s="1668"/>
      <c r="NNU306" s="1668"/>
      <c r="NNV306" s="1668"/>
      <c r="NNW306" s="1668"/>
      <c r="NNX306" s="1668"/>
      <c r="NNY306" s="1668"/>
      <c r="NNZ306" s="1668"/>
      <c r="NOA306" s="1668"/>
      <c r="NOB306" s="1668"/>
      <c r="NOC306" s="1668"/>
      <c r="NOD306" s="1668"/>
      <c r="NOE306" s="1668"/>
      <c r="NOF306" s="1668"/>
      <c r="NOG306" s="1668"/>
      <c r="NOH306" s="1668"/>
      <c r="NOI306" s="1668"/>
      <c r="NOJ306" s="1668"/>
      <c r="NOK306" s="1668"/>
      <c r="NOL306" s="1668"/>
      <c r="NOM306" s="1668"/>
      <c r="NON306" s="1668"/>
      <c r="NOO306" s="1668"/>
      <c r="NOP306" s="1668"/>
      <c r="NOQ306" s="1668"/>
      <c r="NOR306" s="1668"/>
      <c r="NOS306" s="1668"/>
      <c r="NOT306" s="1668"/>
      <c r="NOU306" s="1668"/>
      <c r="NOV306" s="1668"/>
      <c r="NOW306" s="1668"/>
      <c r="NOX306" s="1668"/>
      <c r="NOY306" s="1668"/>
      <c r="NOZ306" s="1668"/>
      <c r="NPA306" s="1668"/>
      <c r="NPB306" s="1668"/>
      <c r="NPC306" s="1668"/>
      <c r="NPD306" s="1668"/>
      <c r="NPE306" s="1668"/>
      <c r="NPF306" s="1668"/>
      <c r="NPG306" s="1668"/>
      <c r="NPH306" s="1668"/>
      <c r="NPI306" s="1668"/>
      <c r="NPJ306" s="1668"/>
      <c r="NPK306" s="1668"/>
      <c r="NPL306" s="1668"/>
      <c r="NPM306" s="1668"/>
      <c r="NPN306" s="1668"/>
      <c r="NPO306" s="1668"/>
      <c r="NPP306" s="1668"/>
      <c r="NPQ306" s="1668"/>
      <c r="NPR306" s="1668"/>
      <c r="NPS306" s="1668"/>
      <c r="NPT306" s="1668"/>
      <c r="NPU306" s="1668"/>
      <c r="NPV306" s="1668"/>
      <c r="NPW306" s="1668"/>
      <c r="NPX306" s="1668"/>
      <c r="NPY306" s="1668"/>
      <c r="NPZ306" s="1668"/>
      <c r="NQA306" s="1668"/>
      <c r="NQB306" s="1668"/>
      <c r="NQC306" s="1668"/>
      <c r="NQD306" s="1668"/>
      <c r="NQE306" s="1668"/>
      <c r="NQF306" s="1668"/>
      <c r="NQG306" s="1668"/>
      <c r="NQH306" s="1668"/>
      <c r="NQI306" s="1668"/>
      <c r="NQJ306" s="1668"/>
      <c r="NQK306" s="1668"/>
      <c r="NQL306" s="1668"/>
      <c r="NQM306" s="1668"/>
      <c r="NQN306" s="1668"/>
      <c r="NQO306" s="1668"/>
      <c r="NQP306" s="1668"/>
      <c r="NQQ306" s="1668"/>
      <c r="NQR306" s="1668"/>
      <c r="NQS306" s="1668"/>
      <c r="NQT306" s="1668"/>
      <c r="NQU306" s="1668"/>
      <c r="NQV306" s="1668"/>
      <c r="NQW306" s="1668"/>
      <c r="NQX306" s="1668"/>
      <c r="NQY306" s="1668"/>
      <c r="NQZ306" s="1668"/>
      <c r="NRA306" s="1668"/>
      <c r="NRB306" s="1668"/>
      <c r="NRC306" s="1668"/>
      <c r="NRD306" s="1668"/>
      <c r="NRE306" s="1668"/>
      <c r="NRF306" s="1668"/>
      <c r="NRG306" s="1668"/>
      <c r="NRH306" s="1668"/>
      <c r="NRI306" s="1668"/>
      <c r="NRJ306" s="1668"/>
      <c r="NRK306" s="1668"/>
      <c r="NRL306" s="1668"/>
      <c r="NRM306" s="1668"/>
      <c r="NRN306" s="1668"/>
      <c r="NRO306" s="1668"/>
      <c r="NRP306" s="1668"/>
      <c r="NRQ306" s="1668"/>
      <c r="NRR306" s="1668"/>
      <c r="NRS306" s="1668"/>
      <c r="NRT306" s="1668"/>
      <c r="NRU306" s="1668"/>
      <c r="NRV306" s="1668"/>
      <c r="NRW306" s="1668"/>
      <c r="NRX306" s="1668"/>
      <c r="NRY306" s="1668"/>
      <c r="NRZ306" s="1668"/>
      <c r="NSA306" s="1668"/>
      <c r="NSB306" s="1668"/>
      <c r="NSC306" s="1668"/>
      <c r="NSD306" s="1668"/>
      <c r="NSE306" s="1668"/>
      <c r="NSF306" s="1668"/>
      <c r="NSG306" s="1668"/>
      <c r="NSH306" s="1668"/>
      <c r="NSI306" s="1668"/>
      <c r="NSJ306" s="1668"/>
      <c r="NSK306" s="1668"/>
      <c r="NSL306" s="1668"/>
      <c r="NSM306" s="1668"/>
      <c r="NSN306" s="1668"/>
      <c r="NSO306" s="1668"/>
      <c r="NSP306" s="1668"/>
      <c r="NSQ306" s="1668"/>
      <c r="NSR306" s="1668"/>
      <c r="NSS306" s="1668"/>
      <c r="NST306" s="1668"/>
      <c r="NSU306" s="1668"/>
      <c r="NSV306" s="1668"/>
      <c r="NSW306" s="1668"/>
      <c r="NSX306" s="1668"/>
      <c r="NSY306" s="1668"/>
      <c r="NSZ306" s="1668"/>
      <c r="NTA306" s="1668"/>
      <c r="NTB306" s="1668"/>
      <c r="NTC306" s="1668"/>
      <c r="NTD306" s="1668"/>
      <c r="NTE306" s="1668"/>
      <c r="NTF306" s="1668"/>
      <c r="NTG306" s="1668"/>
      <c r="NTH306" s="1668"/>
      <c r="NTI306" s="1668"/>
      <c r="NTJ306" s="1668"/>
      <c r="NTK306" s="1668"/>
      <c r="NTL306" s="1668"/>
      <c r="NTM306" s="1668"/>
      <c r="NTN306" s="1668"/>
      <c r="NTO306" s="1668"/>
      <c r="NTP306" s="1668"/>
      <c r="NTQ306" s="1668"/>
      <c r="NTR306" s="1668"/>
      <c r="NTS306" s="1668"/>
      <c r="NTT306" s="1668"/>
      <c r="NTU306" s="1668"/>
      <c r="NTV306" s="1668"/>
      <c r="NTW306" s="1668"/>
      <c r="NTX306" s="1668"/>
      <c r="NTY306" s="1668"/>
      <c r="NTZ306" s="1668"/>
      <c r="NUA306" s="1668"/>
      <c r="NUB306" s="1668"/>
      <c r="NUC306" s="1668"/>
      <c r="NUD306" s="1668"/>
      <c r="NUE306" s="1668"/>
      <c r="NUF306" s="1668"/>
      <c r="NUG306" s="1668"/>
      <c r="NUH306" s="1668"/>
      <c r="NUI306" s="1668"/>
      <c r="NUJ306" s="1668"/>
      <c r="NUK306" s="1668"/>
      <c r="NUL306" s="1668"/>
      <c r="NUM306" s="1668"/>
      <c r="NUN306" s="1668"/>
      <c r="NUO306" s="1668"/>
      <c r="NUP306" s="1668"/>
      <c r="NUQ306" s="1668"/>
      <c r="NUR306" s="1668"/>
      <c r="NUS306" s="1668"/>
      <c r="NUT306" s="1668"/>
      <c r="NUU306" s="1668"/>
      <c r="NUV306" s="1668"/>
      <c r="NUW306" s="1668"/>
      <c r="NUX306" s="1668"/>
      <c r="NUY306" s="1668"/>
      <c r="NUZ306" s="1668"/>
      <c r="NVA306" s="1668"/>
      <c r="NVB306" s="1668"/>
      <c r="NVC306" s="1668"/>
      <c r="NVD306" s="1668"/>
      <c r="NVE306" s="1668"/>
      <c r="NVF306" s="1668"/>
      <c r="NVG306" s="1668"/>
      <c r="NVH306" s="1668"/>
      <c r="NVI306" s="1668"/>
      <c r="NVJ306" s="1668"/>
      <c r="NVK306" s="1668"/>
      <c r="NVL306" s="1668"/>
      <c r="NVM306" s="1668"/>
      <c r="NVN306" s="1668"/>
      <c r="NVO306" s="1668"/>
      <c r="NVP306" s="1668"/>
      <c r="NVQ306" s="1668"/>
      <c r="NVR306" s="1668"/>
      <c r="NVS306" s="1668"/>
      <c r="NVT306" s="1668"/>
      <c r="NVU306" s="1668"/>
      <c r="NVV306" s="1668"/>
      <c r="NVW306" s="1668"/>
      <c r="NVX306" s="1668"/>
      <c r="NVY306" s="1668"/>
      <c r="NVZ306" s="1668"/>
      <c r="NWA306" s="1668"/>
      <c r="NWB306" s="1668"/>
      <c r="NWC306" s="1668"/>
      <c r="NWD306" s="1668"/>
      <c r="NWE306" s="1668"/>
      <c r="NWF306" s="1668"/>
      <c r="NWG306" s="1668"/>
      <c r="NWH306" s="1668"/>
      <c r="NWI306" s="1668"/>
      <c r="NWJ306" s="1668"/>
      <c r="NWK306" s="1668"/>
      <c r="NWL306" s="1668"/>
      <c r="NWM306" s="1668"/>
      <c r="NWN306" s="1668"/>
      <c r="NWO306" s="1668"/>
      <c r="NWP306" s="1668"/>
      <c r="NWQ306" s="1668"/>
      <c r="NWR306" s="1668"/>
      <c r="NWS306" s="1668"/>
      <c r="NWT306" s="1668"/>
      <c r="NWU306" s="1668"/>
      <c r="NWV306" s="1668"/>
      <c r="NWW306" s="1668"/>
      <c r="NWX306" s="1668"/>
      <c r="NWY306" s="1668"/>
      <c r="NWZ306" s="1668"/>
      <c r="NXA306" s="1668"/>
      <c r="NXB306" s="1668"/>
      <c r="NXC306" s="1668"/>
      <c r="NXD306" s="1668"/>
      <c r="NXE306" s="1668"/>
      <c r="NXF306" s="1668"/>
      <c r="NXG306" s="1668"/>
      <c r="NXH306" s="1668"/>
      <c r="NXI306" s="1668"/>
      <c r="NXJ306" s="1668"/>
      <c r="NXK306" s="1668"/>
      <c r="NXL306" s="1668"/>
      <c r="NXM306" s="1668"/>
      <c r="NXN306" s="1668"/>
      <c r="NXO306" s="1668"/>
      <c r="NXP306" s="1668"/>
      <c r="NXQ306" s="1668"/>
      <c r="NXR306" s="1668"/>
      <c r="NXS306" s="1668"/>
      <c r="NXT306" s="1668"/>
      <c r="NXU306" s="1668"/>
      <c r="NXV306" s="1668"/>
      <c r="NXW306" s="1668"/>
      <c r="NXX306" s="1668"/>
      <c r="NXY306" s="1668"/>
      <c r="NXZ306" s="1668"/>
      <c r="NYA306" s="1668"/>
      <c r="NYB306" s="1668"/>
      <c r="NYC306" s="1668"/>
      <c r="NYD306" s="1668"/>
      <c r="NYE306" s="1668"/>
      <c r="NYF306" s="1668"/>
      <c r="NYG306" s="1668"/>
      <c r="NYH306" s="1668"/>
      <c r="NYI306" s="1668"/>
      <c r="NYJ306" s="1668"/>
      <c r="NYK306" s="1668"/>
      <c r="NYL306" s="1668"/>
      <c r="NYM306" s="1668"/>
      <c r="NYN306" s="1668"/>
      <c r="NYO306" s="1668"/>
      <c r="NYP306" s="1668"/>
      <c r="NYQ306" s="1668"/>
      <c r="NYR306" s="1668"/>
      <c r="NYS306" s="1668"/>
      <c r="NYT306" s="1668"/>
      <c r="NYU306" s="1668"/>
      <c r="NYV306" s="1668"/>
      <c r="NYW306" s="1668"/>
      <c r="NYX306" s="1668"/>
      <c r="NYY306" s="1668"/>
      <c r="NYZ306" s="1668"/>
      <c r="NZA306" s="1668"/>
      <c r="NZB306" s="1668"/>
      <c r="NZC306" s="1668"/>
      <c r="NZD306" s="1668"/>
      <c r="NZE306" s="1668"/>
      <c r="NZF306" s="1668"/>
      <c r="NZG306" s="1668"/>
      <c r="NZH306" s="1668"/>
      <c r="NZI306" s="1668"/>
      <c r="NZJ306" s="1668"/>
      <c r="NZK306" s="1668"/>
      <c r="NZL306" s="1668"/>
      <c r="NZM306" s="1668"/>
      <c r="NZN306" s="1668"/>
      <c r="NZO306" s="1668"/>
      <c r="NZP306" s="1668"/>
      <c r="NZQ306" s="1668"/>
      <c r="NZR306" s="1668"/>
      <c r="NZS306" s="1668"/>
      <c r="NZT306" s="1668"/>
      <c r="NZU306" s="1668"/>
      <c r="NZV306" s="1668"/>
      <c r="NZW306" s="1668"/>
      <c r="NZX306" s="1668"/>
      <c r="NZY306" s="1668"/>
      <c r="NZZ306" s="1668"/>
      <c r="OAA306" s="1668"/>
      <c r="OAB306" s="1668"/>
      <c r="OAC306" s="1668"/>
      <c r="OAD306" s="1668"/>
      <c r="OAE306" s="1668"/>
      <c r="OAF306" s="1668"/>
      <c r="OAG306" s="1668"/>
      <c r="OAH306" s="1668"/>
      <c r="OAI306" s="1668"/>
      <c r="OAJ306" s="1668"/>
      <c r="OAK306" s="1668"/>
      <c r="OAL306" s="1668"/>
      <c r="OAM306" s="1668"/>
      <c r="OAN306" s="1668"/>
      <c r="OAO306" s="1668"/>
      <c r="OAP306" s="1668"/>
      <c r="OAQ306" s="1668"/>
      <c r="OAR306" s="1668"/>
      <c r="OAS306" s="1668"/>
      <c r="OAT306" s="1668"/>
      <c r="OAU306" s="1668"/>
      <c r="OAV306" s="1668"/>
      <c r="OAW306" s="1668"/>
      <c r="OAX306" s="1668"/>
      <c r="OAY306" s="1668"/>
      <c r="OAZ306" s="1668"/>
      <c r="OBA306" s="1668"/>
      <c r="OBB306" s="1668"/>
      <c r="OBC306" s="1668"/>
      <c r="OBD306" s="1668"/>
      <c r="OBE306" s="1668"/>
      <c r="OBF306" s="1668"/>
      <c r="OBG306" s="1668"/>
      <c r="OBH306" s="1668"/>
      <c r="OBI306" s="1668"/>
      <c r="OBJ306" s="1668"/>
      <c r="OBK306" s="1668"/>
      <c r="OBL306" s="1668"/>
      <c r="OBM306" s="1668"/>
      <c r="OBN306" s="1668"/>
      <c r="OBO306" s="1668"/>
      <c r="OBP306" s="1668"/>
      <c r="OBQ306" s="1668"/>
      <c r="OBR306" s="1668"/>
      <c r="OBS306" s="1668"/>
      <c r="OBT306" s="1668"/>
      <c r="OBU306" s="1668"/>
      <c r="OBV306" s="1668"/>
      <c r="OBW306" s="1668"/>
      <c r="OBX306" s="1668"/>
      <c r="OBY306" s="1668"/>
      <c r="OBZ306" s="1668"/>
      <c r="OCA306" s="1668"/>
      <c r="OCB306" s="1668"/>
      <c r="OCC306" s="1668"/>
      <c r="OCD306" s="1668"/>
      <c r="OCE306" s="1668"/>
      <c r="OCF306" s="1668"/>
      <c r="OCG306" s="1668"/>
      <c r="OCH306" s="1668"/>
      <c r="OCI306" s="1668"/>
      <c r="OCJ306" s="1668"/>
      <c r="OCK306" s="1668"/>
      <c r="OCL306" s="1668"/>
      <c r="OCM306" s="1668"/>
      <c r="OCN306" s="1668"/>
      <c r="OCO306" s="1668"/>
      <c r="OCP306" s="1668"/>
      <c r="OCQ306" s="1668"/>
      <c r="OCR306" s="1668"/>
      <c r="OCS306" s="1668"/>
      <c r="OCT306" s="1668"/>
      <c r="OCU306" s="1668"/>
      <c r="OCV306" s="1668"/>
      <c r="OCW306" s="1668"/>
      <c r="OCX306" s="1668"/>
      <c r="OCY306" s="1668"/>
      <c r="OCZ306" s="1668"/>
      <c r="ODA306" s="1668"/>
      <c r="ODB306" s="1668"/>
      <c r="ODC306" s="1668"/>
      <c r="ODD306" s="1668"/>
      <c r="ODE306" s="1668"/>
      <c r="ODF306" s="1668"/>
      <c r="ODG306" s="1668"/>
      <c r="ODH306" s="1668"/>
      <c r="ODI306" s="1668"/>
      <c r="ODJ306" s="1668"/>
      <c r="ODK306" s="1668"/>
      <c r="ODL306" s="1668"/>
      <c r="ODM306" s="1668"/>
      <c r="ODN306" s="1668"/>
      <c r="ODO306" s="1668"/>
      <c r="ODP306" s="1668"/>
      <c r="ODQ306" s="1668"/>
      <c r="ODR306" s="1668"/>
      <c r="ODS306" s="1668"/>
      <c r="ODT306" s="1668"/>
      <c r="ODU306" s="1668"/>
      <c r="ODV306" s="1668"/>
      <c r="ODW306" s="1668"/>
      <c r="ODX306" s="1668"/>
      <c r="ODY306" s="1668"/>
      <c r="ODZ306" s="1668"/>
      <c r="OEA306" s="1668"/>
      <c r="OEB306" s="1668"/>
      <c r="OEC306" s="1668"/>
      <c r="OED306" s="1668"/>
      <c r="OEE306" s="1668"/>
      <c r="OEF306" s="1668"/>
      <c r="OEG306" s="1668"/>
      <c r="OEH306" s="1668"/>
      <c r="OEI306" s="1668"/>
      <c r="OEJ306" s="1668"/>
      <c r="OEK306" s="1668"/>
      <c r="OEL306" s="1668"/>
      <c r="OEM306" s="1668"/>
      <c r="OEN306" s="1668"/>
      <c r="OEO306" s="1668"/>
      <c r="OEP306" s="1668"/>
      <c r="OEQ306" s="1668"/>
      <c r="OER306" s="1668"/>
      <c r="OES306" s="1668"/>
      <c r="OET306" s="1668"/>
      <c r="OEU306" s="1668"/>
      <c r="OEV306" s="1668"/>
      <c r="OEW306" s="1668"/>
      <c r="OEX306" s="1668"/>
      <c r="OEY306" s="1668"/>
      <c r="OEZ306" s="1668"/>
      <c r="OFA306" s="1668"/>
      <c r="OFB306" s="1668"/>
      <c r="OFC306" s="1668"/>
      <c r="OFD306" s="1668"/>
      <c r="OFE306" s="1668"/>
      <c r="OFF306" s="1668"/>
      <c r="OFG306" s="1668"/>
      <c r="OFH306" s="1668"/>
      <c r="OFI306" s="1668"/>
      <c r="OFJ306" s="1668"/>
      <c r="OFK306" s="1668"/>
      <c r="OFL306" s="1668"/>
      <c r="OFM306" s="1668"/>
      <c r="OFN306" s="1668"/>
      <c r="OFO306" s="1668"/>
      <c r="OFP306" s="1668"/>
      <c r="OFQ306" s="1668"/>
      <c r="OFR306" s="1668"/>
      <c r="OFS306" s="1668"/>
      <c r="OFT306" s="1668"/>
      <c r="OFU306" s="1668"/>
      <c r="OFV306" s="1668"/>
      <c r="OFW306" s="1668"/>
      <c r="OFX306" s="1668"/>
      <c r="OFY306" s="1668"/>
      <c r="OFZ306" s="1668"/>
      <c r="OGA306" s="1668"/>
      <c r="OGB306" s="1668"/>
      <c r="OGC306" s="1668"/>
      <c r="OGD306" s="1668"/>
      <c r="OGE306" s="1668"/>
      <c r="OGF306" s="1668"/>
      <c r="OGG306" s="1668"/>
      <c r="OGH306" s="1668"/>
      <c r="OGI306" s="1668"/>
      <c r="OGJ306" s="1668"/>
      <c r="OGK306" s="1668"/>
      <c r="OGL306" s="1668"/>
      <c r="OGM306" s="1668"/>
      <c r="OGN306" s="1668"/>
      <c r="OGO306" s="1668"/>
      <c r="OGP306" s="1668"/>
      <c r="OGQ306" s="1668"/>
      <c r="OGR306" s="1668"/>
      <c r="OGS306" s="1668"/>
      <c r="OGT306" s="1668"/>
      <c r="OGU306" s="1668"/>
      <c r="OGV306" s="1668"/>
      <c r="OGW306" s="1668"/>
      <c r="OGX306" s="1668"/>
      <c r="OGY306" s="1668"/>
      <c r="OGZ306" s="1668"/>
      <c r="OHA306" s="1668"/>
      <c r="OHB306" s="1668"/>
      <c r="OHC306" s="1668"/>
      <c r="OHD306" s="1668"/>
      <c r="OHE306" s="1668"/>
      <c r="OHF306" s="1668"/>
      <c r="OHG306" s="1668"/>
      <c r="OHH306" s="1668"/>
      <c r="OHI306" s="1668"/>
      <c r="OHJ306" s="1668"/>
      <c r="OHK306" s="1668"/>
      <c r="OHL306" s="1668"/>
      <c r="OHM306" s="1668"/>
      <c r="OHN306" s="1668"/>
      <c r="OHO306" s="1668"/>
      <c r="OHP306" s="1668"/>
      <c r="OHQ306" s="1668"/>
      <c r="OHR306" s="1668"/>
      <c r="OHS306" s="1668"/>
      <c r="OHT306" s="1668"/>
      <c r="OHU306" s="1668"/>
      <c r="OHV306" s="1668"/>
      <c r="OHW306" s="1668"/>
      <c r="OHX306" s="1668"/>
      <c r="OHY306" s="1668"/>
      <c r="OHZ306" s="1668"/>
      <c r="OIA306" s="1668"/>
      <c r="OIB306" s="1668"/>
      <c r="OIC306" s="1668"/>
      <c r="OID306" s="1668"/>
      <c r="OIE306" s="1668"/>
      <c r="OIF306" s="1668"/>
      <c r="OIG306" s="1668"/>
      <c r="OIH306" s="1668"/>
      <c r="OII306" s="1668"/>
      <c r="OIJ306" s="1668"/>
      <c r="OIK306" s="1668"/>
      <c r="OIL306" s="1668"/>
      <c r="OIM306" s="1668"/>
      <c r="OIN306" s="1668"/>
      <c r="OIO306" s="1668"/>
      <c r="OIP306" s="1668"/>
      <c r="OIQ306" s="1668"/>
      <c r="OIR306" s="1668"/>
      <c r="OIS306" s="1668"/>
      <c r="OIT306" s="1668"/>
      <c r="OIU306" s="1668"/>
      <c r="OIV306" s="1668"/>
      <c r="OIW306" s="1668"/>
      <c r="OIX306" s="1668"/>
      <c r="OIY306" s="1668"/>
      <c r="OIZ306" s="1668"/>
      <c r="OJA306" s="1668"/>
      <c r="OJB306" s="1668"/>
      <c r="OJC306" s="1668"/>
      <c r="OJD306" s="1668"/>
      <c r="OJE306" s="1668"/>
      <c r="OJF306" s="1668"/>
      <c r="OJG306" s="1668"/>
      <c r="OJH306" s="1668"/>
      <c r="OJI306" s="1668"/>
      <c r="OJJ306" s="1668"/>
      <c r="OJK306" s="1668"/>
      <c r="OJL306" s="1668"/>
      <c r="OJM306" s="1668"/>
      <c r="OJN306" s="1668"/>
      <c r="OJO306" s="1668"/>
      <c r="OJP306" s="1668"/>
      <c r="OJQ306" s="1668"/>
      <c r="OJR306" s="1668"/>
      <c r="OJS306" s="1668"/>
      <c r="OJT306" s="1668"/>
      <c r="OJU306" s="1668"/>
      <c r="OJV306" s="1668"/>
      <c r="OJW306" s="1668"/>
      <c r="OJX306" s="1668"/>
      <c r="OJY306" s="1668"/>
      <c r="OJZ306" s="1668"/>
      <c r="OKA306" s="1668"/>
      <c r="OKB306" s="1668"/>
      <c r="OKC306" s="1668"/>
      <c r="OKD306" s="1668"/>
      <c r="OKE306" s="1668"/>
      <c r="OKF306" s="1668"/>
      <c r="OKG306" s="1668"/>
      <c r="OKH306" s="1668"/>
      <c r="OKI306" s="1668"/>
      <c r="OKJ306" s="1668"/>
      <c r="OKK306" s="1668"/>
      <c r="OKL306" s="1668"/>
      <c r="OKM306" s="1668"/>
      <c r="OKN306" s="1668"/>
      <c r="OKO306" s="1668"/>
      <c r="OKP306" s="1668"/>
      <c r="OKQ306" s="1668"/>
      <c r="OKR306" s="1668"/>
      <c r="OKS306" s="1668"/>
      <c r="OKT306" s="1668"/>
      <c r="OKU306" s="1668"/>
      <c r="OKV306" s="1668"/>
      <c r="OKW306" s="1668"/>
      <c r="OKX306" s="1668"/>
      <c r="OKY306" s="1668"/>
      <c r="OKZ306" s="1668"/>
      <c r="OLA306" s="1668"/>
      <c r="OLB306" s="1668"/>
      <c r="OLC306" s="1668"/>
      <c r="OLD306" s="1668"/>
      <c r="OLE306" s="1668"/>
      <c r="OLF306" s="1668"/>
      <c r="OLG306" s="1668"/>
      <c r="OLH306" s="1668"/>
      <c r="OLI306" s="1668"/>
      <c r="OLJ306" s="1668"/>
      <c r="OLK306" s="1668"/>
      <c r="OLL306" s="1668"/>
      <c r="OLM306" s="1668"/>
      <c r="OLN306" s="1668"/>
      <c r="OLO306" s="1668"/>
      <c r="OLP306" s="1668"/>
      <c r="OLQ306" s="1668"/>
      <c r="OLR306" s="1668"/>
      <c r="OLS306" s="1668"/>
      <c r="OLT306" s="1668"/>
      <c r="OLU306" s="1668"/>
      <c r="OLV306" s="1668"/>
      <c r="OLW306" s="1668"/>
      <c r="OLX306" s="1668"/>
      <c r="OLY306" s="1668"/>
      <c r="OLZ306" s="1668"/>
      <c r="OMA306" s="1668"/>
      <c r="OMB306" s="1668"/>
      <c r="OMC306" s="1668"/>
      <c r="OMD306" s="1668"/>
      <c r="OME306" s="1668"/>
      <c r="OMF306" s="1668"/>
      <c r="OMG306" s="1668"/>
      <c r="OMH306" s="1668"/>
      <c r="OMI306" s="1668"/>
      <c r="OMJ306" s="1668"/>
      <c r="OMK306" s="1668"/>
      <c r="OML306" s="1668"/>
      <c r="OMM306" s="1668"/>
      <c r="OMN306" s="1668"/>
      <c r="OMO306" s="1668"/>
      <c r="OMP306" s="1668"/>
      <c r="OMQ306" s="1668"/>
      <c r="OMR306" s="1668"/>
      <c r="OMS306" s="1668"/>
      <c r="OMT306" s="1668"/>
      <c r="OMU306" s="1668"/>
      <c r="OMV306" s="1668"/>
      <c r="OMW306" s="1668"/>
      <c r="OMX306" s="1668"/>
      <c r="OMY306" s="1668"/>
      <c r="OMZ306" s="1668"/>
      <c r="ONA306" s="1668"/>
      <c r="ONB306" s="1668"/>
      <c r="ONC306" s="1668"/>
      <c r="OND306" s="1668"/>
      <c r="ONE306" s="1668"/>
      <c r="ONF306" s="1668"/>
      <c r="ONG306" s="1668"/>
      <c r="ONH306" s="1668"/>
      <c r="ONI306" s="1668"/>
      <c r="ONJ306" s="1668"/>
      <c r="ONK306" s="1668"/>
      <c r="ONL306" s="1668"/>
      <c r="ONM306" s="1668"/>
      <c r="ONN306" s="1668"/>
      <c r="ONO306" s="1668"/>
      <c r="ONP306" s="1668"/>
      <c r="ONQ306" s="1668"/>
      <c r="ONR306" s="1668"/>
      <c r="ONS306" s="1668"/>
      <c r="ONT306" s="1668"/>
      <c r="ONU306" s="1668"/>
      <c r="ONV306" s="1668"/>
      <c r="ONW306" s="1668"/>
      <c r="ONX306" s="1668"/>
      <c r="ONY306" s="1668"/>
      <c r="ONZ306" s="1668"/>
      <c r="OOA306" s="1668"/>
      <c r="OOB306" s="1668"/>
      <c r="OOC306" s="1668"/>
      <c r="OOD306" s="1668"/>
      <c r="OOE306" s="1668"/>
      <c r="OOF306" s="1668"/>
      <c r="OOG306" s="1668"/>
      <c r="OOH306" s="1668"/>
      <c r="OOI306" s="1668"/>
      <c r="OOJ306" s="1668"/>
      <c r="OOK306" s="1668"/>
      <c r="OOL306" s="1668"/>
      <c r="OOM306" s="1668"/>
      <c r="OON306" s="1668"/>
      <c r="OOO306" s="1668"/>
      <c r="OOP306" s="1668"/>
      <c r="OOQ306" s="1668"/>
      <c r="OOR306" s="1668"/>
      <c r="OOS306" s="1668"/>
      <c r="OOT306" s="1668"/>
      <c r="OOU306" s="1668"/>
      <c r="OOV306" s="1668"/>
      <c r="OOW306" s="1668"/>
      <c r="OOX306" s="1668"/>
      <c r="OOY306" s="1668"/>
      <c r="OOZ306" s="1668"/>
      <c r="OPA306" s="1668"/>
      <c r="OPB306" s="1668"/>
      <c r="OPC306" s="1668"/>
      <c r="OPD306" s="1668"/>
      <c r="OPE306" s="1668"/>
      <c r="OPF306" s="1668"/>
      <c r="OPG306" s="1668"/>
      <c r="OPH306" s="1668"/>
      <c r="OPI306" s="1668"/>
      <c r="OPJ306" s="1668"/>
      <c r="OPK306" s="1668"/>
      <c r="OPL306" s="1668"/>
      <c r="OPM306" s="1668"/>
      <c r="OPN306" s="1668"/>
      <c r="OPO306" s="1668"/>
      <c r="OPP306" s="1668"/>
      <c r="OPQ306" s="1668"/>
      <c r="OPR306" s="1668"/>
      <c r="OPS306" s="1668"/>
      <c r="OPT306" s="1668"/>
      <c r="OPU306" s="1668"/>
      <c r="OPV306" s="1668"/>
      <c r="OPW306" s="1668"/>
      <c r="OPX306" s="1668"/>
      <c r="OPY306" s="1668"/>
      <c r="OPZ306" s="1668"/>
      <c r="OQA306" s="1668"/>
      <c r="OQB306" s="1668"/>
      <c r="OQC306" s="1668"/>
      <c r="OQD306" s="1668"/>
      <c r="OQE306" s="1668"/>
      <c r="OQF306" s="1668"/>
      <c r="OQG306" s="1668"/>
      <c r="OQH306" s="1668"/>
      <c r="OQI306" s="1668"/>
      <c r="OQJ306" s="1668"/>
      <c r="OQK306" s="1668"/>
      <c r="OQL306" s="1668"/>
      <c r="OQM306" s="1668"/>
      <c r="OQN306" s="1668"/>
      <c r="OQO306" s="1668"/>
      <c r="OQP306" s="1668"/>
      <c r="OQQ306" s="1668"/>
      <c r="OQR306" s="1668"/>
      <c r="OQS306" s="1668"/>
      <c r="OQT306" s="1668"/>
      <c r="OQU306" s="1668"/>
      <c r="OQV306" s="1668"/>
      <c r="OQW306" s="1668"/>
      <c r="OQX306" s="1668"/>
      <c r="OQY306" s="1668"/>
      <c r="OQZ306" s="1668"/>
      <c r="ORA306" s="1668"/>
      <c r="ORB306" s="1668"/>
      <c r="ORC306" s="1668"/>
      <c r="ORD306" s="1668"/>
      <c r="ORE306" s="1668"/>
      <c r="ORF306" s="1668"/>
      <c r="ORG306" s="1668"/>
      <c r="ORH306" s="1668"/>
      <c r="ORI306" s="1668"/>
      <c r="ORJ306" s="1668"/>
      <c r="ORK306" s="1668"/>
      <c r="ORL306" s="1668"/>
      <c r="ORM306" s="1668"/>
      <c r="ORN306" s="1668"/>
      <c r="ORO306" s="1668"/>
      <c r="ORP306" s="1668"/>
      <c r="ORQ306" s="1668"/>
      <c r="ORR306" s="1668"/>
      <c r="ORS306" s="1668"/>
      <c r="ORT306" s="1668"/>
      <c r="ORU306" s="1668"/>
      <c r="ORV306" s="1668"/>
      <c r="ORW306" s="1668"/>
      <c r="ORX306" s="1668"/>
      <c r="ORY306" s="1668"/>
      <c r="ORZ306" s="1668"/>
      <c r="OSA306" s="1668"/>
      <c r="OSB306" s="1668"/>
      <c r="OSC306" s="1668"/>
      <c r="OSD306" s="1668"/>
      <c r="OSE306" s="1668"/>
      <c r="OSF306" s="1668"/>
      <c r="OSG306" s="1668"/>
      <c r="OSH306" s="1668"/>
      <c r="OSI306" s="1668"/>
      <c r="OSJ306" s="1668"/>
      <c r="OSK306" s="1668"/>
      <c r="OSL306" s="1668"/>
      <c r="OSM306" s="1668"/>
      <c r="OSN306" s="1668"/>
      <c r="OSO306" s="1668"/>
      <c r="OSP306" s="1668"/>
      <c r="OSQ306" s="1668"/>
      <c r="OSR306" s="1668"/>
      <c r="OSS306" s="1668"/>
      <c r="OST306" s="1668"/>
      <c r="OSU306" s="1668"/>
      <c r="OSV306" s="1668"/>
      <c r="OSW306" s="1668"/>
      <c r="OSX306" s="1668"/>
      <c r="OSY306" s="1668"/>
      <c r="OSZ306" s="1668"/>
      <c r="OTA306" s="1668"/>
      <c r="OTB306" s="1668"/>
      <c r="OTC306" s="1668"/>
      <c r="OTD306" s="1668"/>
      <c r="OTE306" s="1668"/>
      <c r="OTF306" s="1668"/>
      <c r="OTG306" s="1668"/>
      <c r="OTH306" s="1668"/>
      <c r="OTI306" s="1668"/>
      <c r="OTJ306" s="1668"/>
      <c r="OTK306" s="1668"/>
      <c r="OTL306" s="1668"/>
      <c r="OTM306" s="1668"/>
      <c r="OTN306" s="1668"/>
      <c r="OTO306" s="1668"/>
      <c r="OTP306" s="1668"/>
      <c r="OTQ306" s="1668"/>
      <c r="OTR306" s="1668"/>
      <c r="OTS306" s="1668"/>
      <c r="OTT306" s="1668"/>
      <c r="OTU306" s="1668"/>
      <c r="OTV306" s="1668"/>
      <c r="OTW306" s="1668"/>
      <c r="OTX306" s="1668"/>
      <c r="OTY306" s="1668"/>
      <c r="OTZ306" s="1668"/>
      <c r="OUA306" s="1668"/>
      <c r="OUB306" s="1668"/>
      <c r="OUC306" s="1668"/>
      <c r="OUD306" s="1668"/>
      <c r="OUE306" s="1668"/>
      <c r="OUF306" s="1668"/>
      <c r="OUG306" s="1668"/>
      <c r="OUH306" s="1668"/>
      <c r="OUI306" s="1668"/>
      <c r="OUJ306" s="1668"/>
      <c r="OUK306" s="1668"/>
      <c r="OUL306" s="1668"/>
      <c r="OUM306" s="1668"/>
      <c r="OUN306" s="1668"/>
      <c r="OUO306" s="1668"/>
      <c r="OUP306" s="1668"/>
      <c r="OUQ306" s="1668"/>
      <c r="OUR306" s="1668"/>
      <c r="OUS306" s="1668"/>
      <c r="OUT306" s="1668"/>
      <c r="OUU306" s="1668"/>
      <c r="OUV306" s="1668"/>
      <c r="OUW306" s="1668"/>
      <c r="OUX306" s="1668"/>
      <c r="OUY306" s="1668"/>
      <c r="OUZ306" s="1668"/>
      <c r="OVA306" s="1668"/>
      <c r="OVB306" s="1668"/>
      <c r="OVC306" s="1668"/>
      <c r="OVD306" s="1668"/>
      <c r="OVE306" s="1668"/>
      <c r="OVF306" s="1668"/>
      <c r="OVG306" s="1668"/>
      <c r="OVH306" s="1668"/>
      <c r="OVI306" s="1668"/>
      <c r="OVJ306" s="1668"/>
      <c r="OVK306" s="1668"/>
      <c r="OVL306" s="1668"/>
      <c r="OVM306" s="1668"/>
      <c r="OVN306" s="1668"/>
      <c r="OVO306" s="1668"/>
      <c r="OVP306" s="1668"/>
      <c r="OVQ306" s="1668"/>
      <c r="OVR306" s="1668"/>
      <c r="OVS306" s="1668"/>
      <c r="OVT306" s="1668"/>
      <c r="OVU306" s="1668"/>
      <c r="OVV306" s="1668"/>
      <c r="OVW306" s="1668"/>
      <c r="OVX306" s="1668"/>
      <c r="OVY306" s="1668"/>
      <c r="OVZ306" s="1668"/>
      <c r="OWA306" s="1668"/>
      <c r="OWB306" s="1668"/>
      <c r="OWC306" s="1668"/>
      <c r="OWD306" s="1668"/>
      <c r="OWE306" s="1668"/>
      <c r="OWF306" s="1668"/>
      <c r="OWG306" s="1668"/>
      <c r="OWH306" s="1668"/>
      <c r="OWI306" s="1668"/>
      <c r="OWJ306" s="1668"/>
      <c r="OWK306" s="1668"/>
      <c r="OWL306" s="1668"/>
      <c r="OWM306" s="1668"/>
      <c r="OWN306" s="1668"/>
      <c r="OWO306" s="1668"/>
      <c r="OWP306" s="1668"/>
      <c r="OWQ306" s="1668"/>
      <c r="OWR306" s="1668"/>
      <c r="OWS306" s="1668"/>
      <c r="OWT306" s="1668"/>
      <c r="OWU306" s="1668"/>
      <c r="OWV306" s="1668"/>
      <c r="OWW306" s="1668"/>
      <c r="OWX306" s="1668"/>
      <c r="OWY306" s="1668"/>
      <c r="OWZ306" s="1668"/>
      <c r="OXA306" s="1668"/>
      <c r="OXB306" s="1668"/>
      <c r="OXC306" s="1668"/>
      <c r="OXD306" s="1668"/>
      <c r="OXE306" s="1668"/>
      <c r="OXF306" s="1668"/>
      <c r="OXG306" s="1668"/>
      <c r="OXH306" s="1668"/>
      <c r="OXI306" s="1668"/>
      <c r="OXJ306" s="1668"/>
      <c r="OXK306" s="1668"/>
      <c r="OXL306" s="1668"/>
      <c r="OXM306" s="1668"/>
      <c r="OXN306" s="1668"/>
      <c r="OXO306" s="1668"/>
      <c r="OXP306" s="1668"/>
      <c r="OXQ306" s="1668"/>
      <c r="OXR306" s="1668"/>
      <c r="OXS306" s="1668"/>
      <c r="OXT306" s="1668"/>
      <c r="OXU306" s="1668"/>
      <c r="OXV306" s="1668"/>
      <c r="OXW306" s="1668"/>
      <c r="OXX306" s="1668"/>
      <c r="OXY306" s="1668"/>
      <c r="OXZ306" s="1668"/>
      <c r="OYA306" s="1668"/>
      <c r="OYB306" s="1668"/>
      <c r="OYC306" s="1668"/>
      <c r="OYD306" s="1668"/>
      <c r="OYE306" s="1668"/>
      <c r="OYF306" s="1668"/>
      <c r="OYG306" s="1668"/>
      <c r="OYH306" s="1668"/>
      <c r="OYI306" s="1668"/>
      <c r="OYJ306" s="1668"/>
      <c r="OYK306" s="1668"/>
      <c r="OYL306" s="1668"/>
      <c r="OYM306" s="1668"/>
      <c r="OYN306" s="1668"/>
      <c r="OYO306" s="1668"/>
      <c r="OYP306" s="1668"/>
      <c r="OYQ306" s="1668"/>
      <c r="OYR306" s="1668"/>
      <c r="OYS306" s="1668"/>
      <c r="OYT306" s="1668"/>
      <c r="OYU306" s="1668"/>
      <c r="OYV306" s="1668"/>
      <c r="OYW306" s="1668"/>
      <c r="OYX306" s="1668"/>
      <c r="OYY306" s="1668"/>
      <c r="OYZ306" s="1668"/>
      <c r="OZA306" s="1668"/>
      <c r="OZB306" s="1668"/>
      <c r="OZC306" s="1668"/>
      <c r="OZD306" s="1668"/>
      <c r="OZE306" s="1668"/>
      <c r="OZF306" s="1668"/>
      <c r="OZG306" s="1668"/>
      <c r="OZH306" s="1668"/>
      <c r="OZI306" s="1668"/>
      <c r="OZJ306" s="1668"/>
      <c r="OZK306" s="1668"/>
      <c r="OZL306" s="1668"/>
      <c r="OZM306" s="1668"/>
      <c r="OZN306" s="1668"/>
      <c r="OZO306" s="1668"/>
      <c r="OZP306" s="1668"/>
      <c r="OZQ306" s="1668"/>
      <c r="OZR306" s="1668"/>
      <c r="OZS306" s="1668"/>
      <c r="OZT306" s="1668"/>
      <c r="OZU306" s="1668"/>
      <c r="OZV306" s="1668"/>
      <c r="OZW306" s="1668"/>
      <c r="OZX306" s="1668"/>
      <c r="OZY306" s="1668"/>
      <c r="OZZ306" s="1668"/>
      <c r="PAA306" s="1668"/>
      <c r="PAB306" s="1668"/>
      <c r="PAC306" s="1668"/>
      <c r="PAD306" s="1668"/>
      <c r="PAE306" s="1668"/>
      <c r="PAF306" s="1668"/>
      <c r="PAG306" s="1668"/>
      <c r="PAH306" s="1668"/>
      <c r="PAI306" s="1668"/>
      <c r="PAJ306" s="1668"/>
      <c r="PAK306" s="1668"/>
      <c r="PAL306" s="1668"/>
      <c r="PAM306" s="1668"/>
      <c r="PAN306" s="1668"/>
      <c r="PAO306" s="1668"/>
      <c r="PAP306" s="1668"/>
      <c r="PAQ306" s="1668"/>
      <c r="PAR306" s="1668"/>
      <c r="PAS306" s="1668"/>
      <c r="PAT306" s="1668"/>
      <c r="PAU306" s="1668"/>
      <c r="PAV306" s="1668"/>
      <c r="PAW306" s="1668"/>
      <c r="PAX306" s="1668"/>
      <c r="PAY306" s="1668"/>
      <c r="PAZ306" s="1668"/>
      <c r="PBA306" s="1668"/>
      <c r="PBB306" s="1668"/>
      <c r="PBC306" s="1668"/>
      <c r="PBD306" s="1668"/>
      <c r="PBE306" s="1668"/>
      <c r="PBF306" s="1668"/>
      <c r="PBG306" s="1668"/>
      <c r="PBH306" s="1668"/>
      <c r="PBI306" s="1668"/>
      <c r="PBJ306" s="1668"/>
      <c r="PBK306" s="1668"/>
      <c r="PBL306" s="1668"/>
      <c r="PBM306" s="1668"/>
      <c r="PBN306" s="1668"/>
      <c r="PBO306" s="1668"/>
      <c r="PBP306" s="1668"/>
      <c r="PBQ306" s="1668"/>
      <c r="PBR306" s="1668"/>
      <c r="PBS306" s="1668"/>
      <c r="PBT306" s="1668"/>
      <c r="PBU306" s="1668"/>
      <c r="PBV306" s="1668"/>
      <c r="PBW306" s="1668"/>
      <c r="PBX306" s="1668"/>
      <c r="PBY306" s="1668"/>
      <c r="PBZ306" s="1668"/>
      <c r="PCA306" s="1668"/>
      <c r="PCB306" s="1668"/>
      <c r="PCC306" s="1668"/>
      <c r="PCD306" s="1668"/>
      <c r="PCE306" s="1668"/>
      <c r="PCF306" s="1668"/>
      <c r="PCG306" s="1668"/>
      <c r="PCH306" s="1668"/>
      <c r="PCI306" s="1668"/>
      <c r="PCJ306" s="1668"/>
      <c r="PCK306" s="1668"/>
      <c r="PCL306" s="1668"/>
      <c r="PCM306" s="1668"/>
      <c r="PCN306" s="1668"/>
      <c r="PCO306" s="1668"/>
      <c r="PCP306" s="1668"/>
      <c r="PCQ306" s="1668"/>
      <c r="PCR306" s="1668"/>
      <c r="PCS306" s="1668"/>
      <c r="PCT306" s="1668"/>
      <c r="PCU306" s="1668"/>
      <c r="PCV306" s="1668"/>
      <c r="PCW306" s="1668"/>
      <c r="PCX306" s="1668"/>
      <c r="PCY306" s="1668"/>
      <c r="PCZ306" s="1668"/>
      <c r="PDA306" s="1668"/>
      <c r="PDB306" s="1668"/>
      <c r="PDC306" s="1668"/>
      <c r="PDD306" s="1668"/>
      <c r="PDE306" s="1668"/>
      <c r="PDF306" s="1668"/>
      <c r="PDG306" s="1668"/>
      <c r="PDH306" s="1668"/>
      <c r="PDI306" s="1668"/>
      <c r="PDJ306" s="1668"/>
      <c r="PDK306" s="1668"/>
      <c r="PDL306" s="1668"/>
      <c r="PDM306" s="1668"/>
      <c r="PDN306" s="1668"/>
      <c r="PDO306" s="1668"/>
      <c r="PDP306" s="1668"/>
      <c r="PDQ306" s="1668"/>
      <c r="PDR306" s="1668"/>
      <c r="PDS306" s="1668"/>
      <c r="PDT306" s="1668"/>
      <c r="PDU306" s="1668"/>
      <c r="PDV306" s="1668"/>
      <c r="PDW306" s="1668"/>
      <c r="PDX306" s="1668"/>
      <c r="PDY306" s="1668"/>
      <c r="PDZ306" s="1668"/>
      <c r="PEA306" s="1668"/>
      <c r="PEB306" s="1668"/>
      <c r="PEC306" s="1668"/>
      <c r="PED306" s="1668"/>
      <c r="PEE306" s="1668"/>
      <c r="PEF306" s="1668"/>
      <c r="PEG306" s="1668"/>
      <c r="PEH306" s="1668"/>
      <c r="PEI306" s="1668"/>
      <c r="PEJ306" s="1668"/>
      <c r="PEK306" s="1668"/>
      <c r="PEL306" s="1668"/>
      <c r="PEM306" s="1668"/>
      <c r="PEN306" s="1668"/>
      <c r="PEO306" s="1668"/>
      <c r="PEP306" s="1668"/>
      <c r="PEQ306" s="1668"/>
      <c r="PER306" s="1668"/>
      <c r="PES306" s="1668"/>
      <c r="PET306" s="1668"/>
      <c r="PEU306" s="1668"/>
      <c r="PEV306" s="1668"/>
      <c r="PEW306" s="1668"/>
      <c r="PEX306" s="1668"/>
      <c r="PEY306" s="1668"/>
      <c r="PEZ306" s="1668"/>
      <c r="PFA306" s="1668"/>
      <c r="PFB306" s="1668"/>
      <c r="PFC306" s="1668"/>
      <c r="PFD306" s="1668"/>
      <c r="PFE306" s="1668"/>
      <c r="PFF306" s="1668"/>
      <c r="PFG306" s="1668"/>
      <c r="PFH306" s="1668"/>
      <c r="PFI306" s="1668"/>
      <c r="PFJ306" s="1668"/>
      <c r="PFK306" s="1668"/>
      <c r="PFL306" s="1668"/>
      <c r="PFM306" s="1668"/>
      <c r="PFN306" s="1668"/>
      <c r="PFO306" s="1668"/>
      <c r="PFP306" s="1668"/>
      <c r="PFQ306" s="1668"/>
      <c r="PFR306" s="1668"/>
      <c r="PFS306" s="1668"/>
      <c r="PFT306" s="1668"/>
      <c r="PFU306" s="1668"/>
      <c r="PFV306" s="1668"/>
      <c r="PFW306" s="1668"/>
      <c r="PFX306" s="1668"/>
      <c r="PFY306" s="1668"/>
      <c r="PFZ306" s="1668"/>
      <c r="PGA306" s="1668"/>
      <c r="PGB306" s="1668"/>
      <c r="PGC306" s="1668"/>
      <c r="PGD306" s="1668"/>
      <c r="PGE306" s="1668"/>
      <c r="PGF306" s="1668"/>
      <c r="PGG306" s="1668"/>
      <c r="PGH306" s="1668"/>
      <c r="PGI306" s="1668"/>
      <c r="PGJ306" s="1668"/>
      <c r="PGK306" s="1668"/>
      <c r="PGL306" s="1668"/>
      <c r="PGM306" s="1668"/>
      <c r="PGN306" s="1668"/>
      <c r="PGO306" s="1668"/>
      <c r="PGP306" s="1668"/>
      <c r="PGQ306" s="1668"/>
      <c r="PGR306" s="1668"/>
      <c r="PGS306" s="1668"/>
      <c r="PGT306" s="1668"/>
      <c r="PGU306" s="1668"/>
      <c r="PGV306" s="1668"/>
      <c r="PGW306" s="1668"/>
      <c r="PGX306" s="1668"/>
      <c r="PGY306" s="1668"/>
      <c r="PGZ306" s="1668"/>
      <c r="PHA306" s="1668"/>
      <c r="PHB306" s="1668"/>
      <c r="PHC306" s="1668"/>
      <c r="PHD306" s="1668"/>
      <c r="PHE306" s="1668"/>
      <c r="PHF306" s="1668"/>
      <c r="PHG306" s="1668"/>
      <c r="PHH306" s="1668"/>
      <c r="PHI306" s="1668"/>
      <c r="PHJ306" s="1668"/>
      <c r="PHK306" s="1668"/>
      <c r="PHL306" s="1668"/>
      <c r="PHM306" s="1668"/>
      <c r="PHN306" s="1668"/>
      <c r="PHO306" s="1668"/>
      <c r="PHP306" s="1668"/>
      <c r="PHQ306" s="1668"/>
      <c r="PHR306" s="1668"/>
      <c r="PHS306" s="1668"/>
      <c r="PHT306" s="1668"/>
      <c r="PHU306" s="1668"/>
      <c r="PHV306" s="1668"/>
      <c r="PHW306" s="1668"/>
      <c r="PHX306" s="1668"/>
      <c r="PHY306" s="1668"/>
      <c r="PHZ306" s="1668"/>
      <c r="PIA306" s="1668"/>
      <c r="PIB306" s="1668"/>
      <c r="PIC306" s="1668"/>
      <c r="PID306" s="1668"/>
      <c r="PIE306" s="1668"/>
      <c r="PIF306" s="1668"/>
      <c r="PIG306" s="1668"/>
      <c r="PIH306" s="1668"/>
      <c r="PII306" s="1668"/>
      <c r="PIJ306" s="1668"/>
      <c r="PIK306" s="1668"/>
      <c r="PIL306" s="1668"/>
      <c r="PIM306" s="1668"/>
      <c r="PIN306" s="1668"/>
      <c r="PIO306" s="1668"/>
      <c r="PIP306" s="1668"/>
      <c r="PIQ306" s="1668"/>
      <c r="PIR306" s="1668"/>
      <c r="PIS306" s="1668"/>
      <c r="PIT306" s="1668"/>
      <c r="PIU306" s="1668"/>
      <c r="PIV306" s="1668"/>
      <c r="PIW306" s="1668"/>
      <c r="PIX306" s="1668"/>
      <c r="PIY306" s="1668"/>
      <c r="PIZ306" s="1668"/>
      <c r="PJA306" s="1668"/>
      <c r="PJB306" s="1668"/>
      <c r="PJC306" s="1668"/>
      <c r="PJD306" s="1668"/>
      <c r="PJE306" s="1668"/>
      <c r="PJF306" s="1668"/>
      <c r="PJG306" s="1668"/>
      <c r="PJH306" s="1668"/>
      <c r="PJI306" s="1668"/>
      <c r="PJJ306" s="1668"/>
      <c r="PJK306" s="1668"/>
      <c r="PJL306" s="1668"/>
      <c r="PJM306" s="1668"/>
      <c r="PJN306" s="1668"/>
      <c r="PJO306" s="1668"/>
      <c r="PJP306" s="1668"/>
      <c r="PJQ306" s="1668"/>
      <c r="PJR306" s="1668"/>
      <c r="PJS306" s="1668"/>
      <c r="PJT306" s="1668"/>
      <c r="PJU306" s="1668"/>
      <c r="PJV306" s="1668"/>
      <c r="PJW306" s="1668"/>
      <c r="PJX306" s="1668"/>
      <c r="PJY306" s="1668"/>
      <c r="PJZ306" s="1668"/>
      <c r="PKA306" s="1668"/>
      <c r="PKB306" s="1668"/>
      <c r="PKC306" s="1668"/>
      <c r="PKD306" s="1668"/>
      <c r="PKE306" s="1668"/>
      <c r="PKF306" s="1668"/>
      <c r="PKG306" s="1668"/>
      <c r="PKH306" s="1668"/>
      <c r="PKI306" s="1668"/>
      <c r="PKJ306" s="1668"/>
      <c r="PKK306" s="1668"/>
      <c r="PKL306" s="1668"/>
      <c r="PKM306" s="1668"/>
      <c r="PKN306" s="1668"/>
      <c r="PKO306" s="1668"/>
      <c r="PKP306" s="1668"/>
      <c r="PKQ306" s="1668"/>
      <c r="PKR306" s="1668"/>
      <c r="PKS306" s="1668"/>
      <c r="PKT306" s="1668"/>
      <c r="PKU306" s="1668"/>
      <c r="PKV306" s="1668"/>
      <c r="PKW306" s="1668"/>
      <c r="PKX306" s="1668"/>
      <c r="PKY306" s="1668"/>
      <c r="PKZ306" s="1668"/>
      <c r="PLA306" s="1668"/>
      <c r="PLB306" s="1668"/>
      <c r="PLC306" s="1668"/>
      <c r="PLD306" s="1668"/>
      <c r="PLE306" s="1668"/>
      <c r="PLF306" s="1668"/>
      <c r="PLG306" s="1668"/>
      <c r="PLH306" s="1668"/>
      <c r="PLI306" s="1668"/>
      <c r="PLJ306" s="1668"/>
      <c r="PLK306" s="1668"/>
      <c r="PLL306" s="1668"/>
      <c r="PLM306" s="1668"/>
      <c r="PLN306" s="1668"/>
      <c r="PLO306" s="1668"/>
      <c r="PLP306" s="1668"/>
      <c r="PLQ306" s="1668"/>
      <c r="PLR306" s="1668"/>
      <c r="PLS306" s="1668"/>
      <c r="PLT306" s="1668"/>
      <c r="PLU306" s="1668"/>
      <c r="PLV306" s="1668"/>
      <c r="PLW306" s="1668"/>
      <c r="PLX306" s="1668"/>
      <c r="PLY306" s="1668"/>
      <c r="PLZ306" s="1668"/>
      <c r="PMA306" s="1668"/>
      <c r="PMB306" s="1668"/>
      <c r="PMC306" s="1668"/>
      <c r="PMD306" s="1668"/>
      <c r="PME306" s="1668"/>
      <c r="PMF306" s="1668"/>
      <c r="PMG306" s="1668"/>
      <c r="PMH306" s="1668"/>
      <c r="PMI306" s="1668"/>
      <c r="PMJ306" s="1668"/>
      <c r="PMK306" s="1668"/>
      <c r="PML306" s="1668"/>
      <c r="PMM306" s="1668"/>
      <c r="PMN306" s="1668"/>
      <c r="PMO306" s="1668"/>
      <c r="PMP306" s="1668"/>
      <c r="PMQ306" s="1668"/>
      <c r="PMR306" s="1668"/>
      <c r="PMS306" s="1668"/>
      <c r="PMT306" s="1668"/>
      <c r="PMU306" s="1668"/>
      <c r="PMV306" s="1668"/>
      <c r="PMW306" s="1668"/>
      <c r="PMX306" s="1668"/>
      <c r="PMY306" s="1668"/>
      <c r="PMZ306" s="1668"/>
      <c r="PNA306" s="1668"/>
      <c r="PNB306" s="1668"/>
      <c r="PNC306" s="1668"/>
      <c r="PND306" s="1668"/>
      <c r="PNE306" s="1668"/>
      <c r="PNF306" s="1668"/>
      <c r="PNG306" s="1668"/>
      <c r="PNH306" s="1668"/>
      <c r="PNI306" s="1668"/>
      <c r="PNJ306" s="1668"/>
      <c r="PNK306" s="1668"/>
      <c r="PNL306" s="1668"/>
      <c r="PNM306" s="1668"/>
      <c r="PNN306" s="1668"/>
      <c r="PNO306" s="1668"/>
      <c r="PNP306" s="1668"/>
      <c r="PNQ306" s="1668"/>
      <c r="PNR306" s="1668"/>
      <c r="PNS306" s="1668"/>
      <c r="PNT306" s="1668"/>
      <c r="PNU306" s="1668"/>
      <c r="PNV306" s="1668"/>
      <c r="PNW306" s="1668"/>
      <c r="PNX306" s="1668"/>
      <c r="PNY306" s="1668"/>
      <c r="PNZ306" s="1668"/>
      <c r="POA306" s="1668"/>
      <c r="POB306" s="1668"/>
      <c r="POC306" s="1668"/>
      <c r="POD306" s="1668"/>
      <c r="POE306" s="1668"/>
      <c r="POF306" s="1668"/>
      <c r="POG306" s="1668"/>
      <c r="POH306" s="1668"/>
      <c r="POI306" s="1668"/>
      <c r="POJ306" s="1668"/>
      <c r="POK306" s="1668"/>
      <c r="POL306" s="1668"/>
      <c r="POM306" s="1668"/>
      <c r="PON306" s="1668"/>
      <c r="POO306" s="1668"/>
      <c r="POP306" s="1668"/>
      <c r="POQ306" s="1668"/>
      <c r="POR306" s="1668"/>
      <c r="POS306" s="1668"/>
      <c r="POT306" s="1668"/>
      <c r="POU306" s="1668"/>
      <c r="POV306" s="1668"/>
      <c r="POW306" s="1668"/>
      <c r="POX306" s="1668"/>
      <c r="POY306" s="1668"/>
      <c r="POZ306" s="1668"/>
      <c r="PPA306" s="1668"/>
      <c r="PPB306" s="1668"/>
      <c r="PPC306" s="1668"/>
      <c r="PPD306" s="1668"/>
      <c r="PPE306" s="1668"/>
      <c r="PPF306" s="1668"/>
      <c r="PPG306" s="1668"/>
      <c r="PPH306" s="1668"/>
      <c r="PPI306" s="1668"/>
      <c r="PPJ306" s="1668"/>
      <c r="PPK306" s="1668"/>
      <c r="PPL306" s="1668"/>
      <c r="PPM306" s="1668"/>
      <c r="PPN306" s="1668"/>
      <c r="PPO306" s="1668"/>
      <c r="PPP306" s="1668"/>
      <c r="PPQ306" s="1668"/>
      <c r="PPR306" s="1668"/>
      <c r="PPS306" s="1668"/>
      <c r="PPT306" s="1668"/>
      <c r="PPU306" s="1668"/>
      <c r="PPV306" s="1668"/>
      <c r="PPW306" s="1668"/>
      <c r="PPX306" s="1668"/>
      <c r="PPY306" s="1668"/>
      <c r="PPZ306" s="1668"/>
      <c r="PQA306" s="1668"/>
      <c r="PQB306" s="1668"/>
      <c r="PQC306" s="1668"/>
      <c r="PQD306" s="1668"/>
      <c r="PQE306" s="1668"/>
      <c r="PQF306" s="1668"/>
      <c r="PQG306" s="1668"/>
      <c r="PQH306" s="1668"/>
      <c r="PQI306" s="1668"/>
      <c r="PQJ306" s="1668"/>
      <c r="PQK306" s="1668"/>
      <c r="PQL306" s="1668"/>
      <c r="PQM306" s="1668"/>
      <c r="PQN306" s="1668"/>
      <c r="PQO306" s="1668"/>
      <c r="PQP306" s="1668"/>
      <c r="PQQ306" s="1668"/>
      <c r="PQR306" s="1668"/>
      <c r="PQS306" s="1668"/>
      <c r="PQT306" s="1668"/>
      <c r="PQU306" s="1668"/>
      <c r="PQV306" s="1668"/>
      <c r="PQW306" s="1668"/>
      <c r="PQX306" s="1668"/>
      <c r="PQY306" s="1668"/>
      <c r="PQZ306" s="1668"/>
      <c r="PRA306" s="1668"/>
      <c r="PRB306" s="1668"/>
      <c r="PRC306" s="1668"/>
      <c r="PRD306" s="1668"/>
      <c r="PRE306" s="1668"/>
      <c r="PRF306" s="1668"/>
      <c r="PRG306" s="1668"/>
      <c r="PRH306" s="1668"/>
      <c r="PRI306" s="1668"/>
      <c r="PRJ306" s="1668"/>
      <c r="PRK306" s="1668"/>
      <c r="PRL306" s="1668"/>
      <c r="PRM306" s="1668"/>
      <c r="PRN306" s="1668"/>
      <c r="PRO306" s="1668"/>
      <c r="PRP306" s="1668"/>
      <c r="PRQ306" s="1668"/>
      <c r="PRR306" s="1668"/>
      <c r="PRS306" s="1668"/>
      <c r="PRT306" s="1668"/>
      <c r="PRU306" s="1668"/>
      <c r="PRV306" s="1668"/>
      <c r="PRW306" s="1668"/>
      <c r="PRX306" s="1668"/>
      <c r="PRY306" s="1668"/>
      <c r="PRZ306" s="1668"/>
      <c r="PSA306" s="1668"/>
      <c r="PSB306" s="1668"/>
      <c r="PSC306" s="1668"/>
      <c r="PSD306" s="1668"/>
      <c r="PSE306" s="1668"/>
      <c r="PSF306" s="1668"/>
      <c r="PSG306" s="1668"/>
      <c r="PSH306" s="1668"/>
      <c r="PSI306" s="1668"/>
      <c r="PSJ306" s="1668"/>
      <c r="PSK306" s="1668"/>
      <c r="PSL306" s="1668"/>
      <c r="PSM306" s="1668"/>
      <c r="PSN306" s="1668"/>
      <c r="PSO306" s="1668"/>
      <c r="PSP306" s="1668"/>
      <c r="PSQ306" s="1668"/>
      <c r="PSR306" s="1668"/>
      <c r="PSS306" s="1668"/>
      <c r="PST306" s="1668"/>
      <c r="PSU306" s="1668"/>
      <c r="PSV306" s="1668"/>
      <c r="PSW306" s="1668"/>
      <c r="PSX306" s="1668"/>
      <c r="PSY306" s="1668"/>
      <c r="PSZ306" s="1668"/>
      <c r="PTA306" s="1668"/>
      <c r="PTB306" s="1668"/>
      <c r="PTC306" s="1668"/>
      <c r="PTD306" s="1668"/>
      <c r="PTE306" s="1668"/>
      <c r="PTF306" s="1668"/>
      <c r="PTG306" s="1668"/>
      <c r="PTH306" s="1668"/>
      <c r="PTI306" s="1668"/>
      <c r="PTJ306" s="1668"/>
      <c r="PTK306" s="1668"/>
      <c r="PTL306" s="1668"/>
      <c r="PTM306" s="1668"/>
      <c r="PTN306" s="1668"/>
      <c r="PTO306" s="1668"/>
      <c r="PTP306" s="1668"/>
      <c r="PTQ306" s="1668"/>
      <c r="PTR306" s="1668"/>
      <c r="PTS306" s="1668"/>
      <c r="PTT306" s="1668"/>
      <c r="PTU306" s="1668"/>
      <c r="PTV306" s="1668"/>
      <c r="PTW306" s="1668"/>
      <c r="PTX306" s="1668"/>
      <c r="PTY306" s="1668"/>
      <c r="PTZ306" s="1668"/>
      <c r="PUA306" s="1668"/>
      <c r="PUB306" s="1668"/>
      <c r="PUC306" s="1668"/>
      <c r="PUD306" s="1668"/>
      <c r="PUE306" s="1668"/>
      <c r="PUF306" s="1668"/>
      <c r="PUG306" s="1668"/>
      <c r="PUH306" s="1668"/>
      <c r="PUI306" s="1668"/>
      <c r="PUJ306" s="1668"/>
      <c r="PUK306" s="1668"/>
      <c r="PUL306" s="1668"/>
      <c r="PUM306" s="1668"/>
      <c r="PUN306" s="1668"/>
      <c r="PUO306" s="1668"/>
      <c r="PUP306" s="1668"/>
      <c r="PUQ306" s="1668"/>
      <c r="PUR306" s="1668"/>
      <c r="PUS306" s="1668"/>
      <c r="PUT306" s="1668"/>
      <c r="PUU306" s="1668"/>
      <c r="PUV306" s="1668"/>
      <c r="PUW306" s="1668"/>
      <c r="PUX306" s="1668"/>
      <c r="PUY306" s="1668"/>
      <c r="PUZ306" s="1668"/>
      <c r="PVA306" s="1668"/>
      <c r="PVB306" s="1668"/>
      <c r="PVC306" s="1668"/>
      <c r="PVD306" s="1668"/>
      <c r="PVE306" s="1668"/>
      <c r="PVF306" s="1668"/>
      <c r="PVG306" s="1668"/>
      <c r="PVH306" s="1668"/>
      <c r="PVI306" s="1668"/>
      <c r="PVJ306" s="1668"/>
      <c r="PVK306" s="1668"/>
      <c r="PVL306" s="1668"/>
      <c r="PVM306" s="1668"/>
      <c r="PVN306" s="1668"/>
      <c r="PVO306" s="1668"/>
      <c r="PVP306" s="1668"/>
      <c r="PVQ306" s="1668"/>
      <c r="PVR306" s="1668"/>
      <c r="PVS306" s="1668"/>
      <c r="PVT306" s="1668"/>
      <c r="PVU306" s="1668"/>
      <c r="PVV306" s="1668"/>
      <c r="PVW306" s="1668"/>
      <c r="PVX306" s="1668"/>
      <c r="PVY306" s="1668"/>
      <c r="PVZ306" s="1668"/>
      <c r="PWA306" s="1668"/>
      <c r="PWB306" s="1668"/>
      <c r="PWC306" s="1668"/>
      <c r="PWD306" s="1668"/>
      <c r="PWE306" s="1668"/>
      <c r="PWF306" s="1668"/>
      <c r="PWG306" s="1668"/>
      <c r="PWH306" s="1668"/>
      <c r="PWI306" s="1668"/>
      <c r="PWJ306" s="1668"/>
      <c r="PWK306" s="1668"/>
      <c r="PWL306" s="1668"/>
      <c r="PWM306" s="1668"/>
      <c r="PWN306" s="1668"/>
      <c r="PWO306" s="1668"/>
      <c r="PWP306" s="1668"/>
      <c r="PWQ306" s="1668"/>
      <c r="PWR306" s="1668"/>
      <c r="PWS306" s="1668"/>
      <c r="PWT306" s="1668"/>
      <c r="PWU306" s="1668"/>
      <c r="PWV306" s="1668"/>
      <c r="PWW306" s="1668"/>
      <c r="PWX306" s="1668"/>
      <c r="PWY306" s="1668"/>
      <c r="PWZ306" s="1668"/>
      <c r="PXA306" s="1668"/>
      <c r="PXB306" s="1668"/>
      <c r="PXC306" s="1668"/>
      <c r="PXD306" s="1668"/>
      <c r="PXE306" s="1668"/>
      <c r="PXF306" s="1668"/>
      <c r="PXG306" s="1668"/>
      <c r="PXH306" s="1668"/>
      <c r="PXI306" s="1668"/>
      <c r="PXJ306" s="1668"/>
      <c r="PXK306" s="1668"/>
      <c r="PXL306" s="1668"/>
      <c r="PXM306" s="1668"/>
      <c r="PXN306" s="1668"/>
      <c r="PXO306" s="1668"/>
      <c r="PXP306" s="1668"/>
      <c r="PXQ306" s="1668"/>
      <c r="PXR306" s="1668"/>
      <c r="PXS306" s="1668"/>
      <c r="PXT306" s="1668"/>
      <c r="PXU306" s="1668"/>
      <c r="PXV306" s="1668"/>
      <c r="PXW306" s="1668"/>
      <c r="PXX306" s="1668"/>
      <c r="PXY306" s="1668"/>
      <c r="PXZ306" s="1668"/>
      <c r="PYA306" s="1668"/>
      <c r="PYB306" s="1668"/>
      <c r="PYC306" s="1668"/>
      <c r="PYD306" s="1668"/>
      <c r="PYE306" s="1668"/>
      <c r="PYF306" s="1668"/>
      <c r="PYG306" s="1668"/>
      <c r="PYH306" s="1668"/>
      <c r="PYI306" s="1668"/>
      <c r="PYJ306" s="1668"/>
      <c r="PYK306" s="1668"/>
      <c r="PYL306" s="1668"/>
      <c r="PYM306" s="1668"/>
      <c r="PYN306" s="1668"/>
      <c r="PYO306" s="1668"/>
      <c r="PYP306" s="1668"/>
      <c r="PYQ306" s="1668"/>
      <c r="PYR306" s="1668"/>
      <c r="PYS306" s="1668"/>
      <c r="PYT306" s="1668"/>
      <c r="PYU306" s="1668"/>
      <c r="PYV306" s="1668"/>
      <c r="PYW306" s="1668"/>
      <c r="PYX306" s="1668"/>
      <c r="PYY306" s="1668"/>
      <c r="PYZ306" s="1668"/>
      <c r="PZA306" s="1668"/>
      <c r="PZB306" s="1668"/>
      <c r="PZC306" s="1668"/>
      <c r="PZD306" s="1668"/>
      <c r="PZE306" s="1668"/>
      <c r="PZF306" s="1668"/>
      <c r="PZG306" s="1668"/>
      <c r="PZH306" s="1668"/>
      <c r="PZI306" s="1668"/>
      <c r="PZJ306" s="1668"/>
      <c r="PZK306" s="1668"/>
      <c r="PZL306" s="1668"/>
      <c r="PZM306" s="1668"/>
      <c r="PZN306" s="1668"/>
      <c r="PZO306" s="1668"/>
      <c r="PZP306" s="1668"/>
      <c r="PZQ306" s="1668"/>
      <c r="PZR306" s="1668"/>
      <c r="PZS306" s="1668"/>
      <c r="PZT306" s="1668"/>
      <c r="PZU306" s="1668"/>
      <c r="PZV306" s="1668"/>
      <c r="PZW306" s="1668"/>
      <c r="PZX306" s="1668"/>
      <c r="PZY306" s="1668"/>
      <c r="PZZ306" s="1668"/>
      <c r="QAA306" s="1668"/>
      <c r="QAB306" s="1668"/>
      <c r="QAC306" s="1668"/>
      <c r="QAD306" s="1668"/>
      <c r="QAE306" s="1668"/>
      <c r="QAF306" s="1668"/>
      <c r="QAG306" s="1668"/>
      <c r="QAH306" s="1668"/>
      <c r="QAI306" s="1668"/>
      <c r="QAJ306" s="1668"/>
      <c r="QAK306" s="1668"/>
      <c r="QAL306" s="1668"/>
      <c r="QAM306" s="1668"/>
      <c r="QAN306" s="1668"/>
      <c r="QAO306" s="1668"/>
      <c r="QAP306" s="1668"/>
      <c r="QAQ306" s="1668"/>
      <c r="QAR306" s="1668"/>
      <c r="QAS306" s="1668"/>
      <c r="QAT306" s="1668"/>
      <c r="QAU306" s="1668"/>
      <c r="QAV306" s="1668"/>
      <c r="QAW306" s="1668"/>
      <c r="QAX306" s="1668"/>
      <c r="QAY306" s="1668"/>
      <c r="QAZ306" s="1668"/>
      <c r="QBA306" s="1668"/>
      <c r="QBB306" s="1668"/>
      <c r="QBC306" s="1668"/>
      <c r="QBD306" s="1668"/>
      <c r="QBE306" s="1668"/>
      <c r="QBF306" s="1668"/>
      <c r="QBG306" s="1668"/>
      <c r="QBH306" s="1668"/>
      <c r="QBI306" s="1668"/>
      <c r="QBJ306" s="1668"/>
      <c r="QBK306" s="1668"/>
      <c r="QBL306" s="1668"/>
      <c r="QBM306" s="1668"/>
      <c r="QBN306" s="1668"/>
      <c r="QBO306" s="1668"/>
      <c r="QBP306" s="1668"/>
      <c r="QBQ306" s="1668"/>
      <c r="QBR306" s="1668"/>
      <c r="QBS306" s="1668"/>
      <c r="QBT306" s="1668"/>
      <c r="QBU306" s="1668"/>
      <c r="QBV306" s="1668"/>
      <c r="QBW306" s="1668"/>
      <c r="QBX306" s="1668"/>
      <c r="QBY306" s="1668"/>
      <c r="QBZ306" s="1668"/>
      <c r="QCA306" s="1668"/>
      <c r="QCB306" s="1668"/>
      <c r="QCC306" s="1668"/>
      <c r="QCD306" s="1668"/>
      <c r="QCE306" s="1668"/>
      <c r="QCF306" s="1668"/>
      <c r="QCG306" s="1668"/>
      <c r="QCH306" s="1668"/>
      <c r="QCI306" s="1668"/>
      <c r="QCJ306" s="1668"/>
      <c r="QCK306" s="1668"/>
      <c r="QCL306" s="1668"/>
      <c r="QCM306" s="1668"/>
      <c r="QCN306" s="1668"/>
      <c r="QCO306" s="1668"/>
      <c r="QCP306" s="1668"/>
      <c r="QCQ306" s="1668"/>
      <c r="QCR306" s="1668"/>
      <c r="QCS306" s="1668"/>
      <c r="QCT306" s="1668"/>
      <c r="QCU306" s="1668"/>
      <c r="QCV306" s="1668"/>
      <c r="QCW306" s="1668"/>
      <c r="QCX306" s="1668"/>
      <c r="QCY306" s="1668"/>
      <c r="QCZ306" s="1668"/>
      <c r="QDA306" s="1668"/>
      <c r="QDB306" s="1668"/>
      <c r="QDC306" s="1668"/>
      <c r="QDD306" s="1668"/>
      <c r="QDE306" s="1668"/>
      <c r="QDF306" s="1668"/>
      <c r="QDG306" s="1668"/>
      <c r="QDH306" s="1668"/>
      <c r="QDI306" s="1668"/>
      <c r="QDJ306" s="1668"/>
      <c r="QDK306" s="1668"/>
      <c r="QDL306" s="1668"/>
      <c r="QDM306" s="1668"/>
      <c r="QDN306" s="1668"/>
      <c r="QDO306" s="1668"/>
      <c r="QDP306" s="1668"/>
      <c r="QDQ306" s="1668"/>
      <c r="QDR306" s="1668"/>
      <c r="QDS306" s="1668"/>
      <c r="QDT306" s="1668"/>
      <c r="QDU306" s="1668"/>
      <c r="QDV306" s="1668"/>
      <c r="QDW306" s="1668"/>
      <c r="QDX306" s="1668"/>
      <c r="QDY306" s="1668"/>
      <c r="QDZ306" s="1668"/>
      <c r="QEA306" s="1668"/>
      <c r="QEB306" s="1668"/>
      <c r="QEC306" s="1668"/>
      <c r="QED306" s="1668"/>
      <c r="QEE306" s="1668"/>
      <c r="QEF306" s="1668"/>
      <c r="QEG306" s="1668"/>
      <c r="QEH306" s="1668"/>
      <c r="QEI306" s="1668"/>
      <c r="QEJ306" s="1668"/>
      <c r="QEK306" s="1668"/>
      <c r="QEL306" s="1668"/>
      <c r="QEM306" s="1668"/>
      <c r="QEN306" s="1668"/>
      <c r="QEO306" s="1668"/>
      <c r="QEP306" s="1668"/>
      <c r="QEQ306" s="1668"/>
      <c r="QER306" s="1668"/>
      <c r="QES306" s="1668"/>
      <c r="QET306" s="1668"/>
      <c r="QEU306" s="1668"/>
      <c r="QEV306" s="1668"/>
      <c r="QEW306" s="1668"/>
      <c r="QEX306" s="1668"/>
      <c r="QEY306" s="1668"/>
      <c r="QEZ306" s="1668"/>
      <c r="QFA306" s="1668"/>
      <c r="QFB306" s="1668"/>
      <c r="QFC306" s="1668"/>
      <c r="QFD306" s="1668"/>
      <c r="QFE306" s="1668"/>
      <c r="QFF306" s="1668"/>
      <c r="QFG306" s="1668"/>
      <c r="QFH306" s="1668"/>
      <c r="QFI306" s="1668"/>
      <c r="QFJ306" s="1668"/>
      <c r="QFK306" s="1668"/>
      <c r="QFL306" s="1668"/>
      <c r="QFM306" s="1668"/>
      <c r="QFN306" s="1668"/>
      <c r="QFO306" s="1668"/>
      <c r="QFP306" s="1668"/>
      <c r="QFQ306" s="1668"/>
      <c r="QFR306" s="1668"/>
      <c r="QFS306" s="1668"/>
      <c r="QFT306" s="1668"/>
      <c r="QFU306" s="1668"/>
      <c r="QFV306" s="1668"/>
      <c r="QFW306" s="1668"/>
      <c r="QFX306" s="1668"/>
      <c r="QFY306" s="1668"/>
      <c r="QFZ306" s="1668"/>
      <c r="QGA306" s="1668"/>
      <c r="QGB306" s="1668"/>
      <c r="QGC306" s="1668"/>
      <c r="QGD306" s="1668"/>
      <c r="QGE306" s="1668"/>
      <c r="QGF306" s="1668"/>
      <c r="QGG306" s="1668"/>
      <c r="QGH306" s="1668"/>
      <c r="QGI306" s="1668"/>
      <c r="QGJ306" s="1668"/>
      <c r="QGK306" s="1668"/>
      <c r="QGL306" s="1668"/>
      <c r="QGM306" s="1668"/>
      <c r="QGN306" s="1668"/>
      <c r="QGO306" s="1668"/>
      <c r="QGP306" s="1668"/>
      <c r="QGQ306" s="1668"/>
      <c r="QGR306" s="1668"/>
      <c r="QGS306" s="1668"/>
      <c r="QGT306" s="1668"/>
      <c r="QGU306" s="1668"/>
      <c r="QGV306" s="1668"/>
      <c r="QGW306" s="1668"/>
      <c r="QGX306" s="1668"/>
      <c r="QGY306" s="1668"/>
      <c r="QGZ306" s="1668"/>
      <c r="QHA306" s="1668"/>
      <c r="QHB306" s="1668"/>
      <c r="QHC306" s="1668"/>
      <c r="QHD306" s="1668"/>
      <c r="QHE306" s="1668"/>
      <c r="QHF306" s="1668"/>
      <c r="QHG306" s="1668"/>
      <c r="QHH306" s="1668"/>
      <c r="QHI306" s="1668"/>
      <c r="QHJ306" s="1668"/>
      <c r="QHK306" s="1668"/>
      <c r="QHL306" s="1668"/>
      <c r="QHM306" s="1668"/>
      <c r="QHN306" s="1668"/>
      <c r="QHO306" s="1668"/>
      <c r="QHP306" s="1668"/>
      <c r="QHQ306" s="1668"/>
      <c r="QHR306" s="1668"/>
      <c r="QHS306" s="1668"/>
      <c r="QHT306" s="1668"/>
      <c r="QHU306" s="1668"/>
      <c r="QHV306" s="1668"/>
      <c r="QHW306" s="1668"/>
      <c r="QHX306" s="1668"/>
      <c r="QHY306" s="1668"/>
      <c r="QHZ306" s="1668"/>
      <c r="QIA306" s="1668"/>
      <c r="QIB306" s="1668"/>
      <c r="QIC306" s="1668"/>
      <c r="QID306" s="1668"/>
      <c r="QIE306" s="1668"/>
      <c r="QIF306" s="1668"/>
      <c r="QIG306" s="1668"/>
      <c r="QIH306" s="1668"/>
      <c r="QII306" s="1668"/>
      <c r="QIJ306" s="1668"/>
      <c r="QIK306" s="1668"/>
      <c r="QIL306" s="1668"/>
      <c r="QIM306" s="1668"/>
      <c r="QIN306" s="1668"/>
      <c r="QIO306" s="1668"/>
      <c r="QIP306" s="1668"/>
      <c r="QIQ306" s="1668"/>
      <c r="QIR306" s="1668"/>
      <c r="QIS306" s="1668"/>
      <c r="QIT306" s="1668"/>
      <c r="QIU306" s="1668"/>
      <c r="QIV306" s="1668"/>
      <c r="QIW306" s="1668"/>
      <c r="QIX306" s="1668"/>
      <c r="QIY306" s="1668"/>
      <c r="QIZ306" s="1668"/>
      <c r="QJA306" s="1668"/>
      <c r="QJB306" s="1668"/>
      <c r="QJC306" s="1668"/>
      <c r="QJD306" s="1668"/>
      <c r="QJE306" s="1668"/>
      <c r="QJF306" s="1668"/>
      <c r="QJG306" s="1668"/>
      <c r="QJH306" s="1668"/>
      <c r="QJI306" s="1668"/>
      <c r="QJJ306" s="1668"/>
      <c r="QJK306" s="1668"/>
      <c r="QJL306" s="1668"/>
      <c r="QJM306" s="1668"/>
      <c r="QJN306" s="1668"/>
      <c r="QJO306" s="1668"/>
      <c r="QJP306" s="1668"/>
      <c r="QJQ306" s="1668"/>
      <c r="QJR306" s="1668"/>
      <c r="QJS306" s="1668"/>
      <c r="QJT306" s="1668"/>
      <c r="QJU306" s="1668"/>
      <c r="QJV306" s="1668"/>
      <c r="QJW306" s="1668"/>
      <c r="QJX306" s="1668"/>
      <c r="QJY306" s="1668"/>
      <c r="QJZ306" s="1668"/>
      <c r="QKA306" s="1668"/>
      <c r="QKB306" s="1668"/>
      <c r="QKC306" s="1668"/>
      <c r="QKD306" s="1668"/>
      <c r="QKE306" s="1668"/>
      <c r="QKF306" s="1668"/>
      <c r="QKG306" s="1668"/>
      <c r="QKH306" s="1668"/>
      <c r="QKI306" s="1668"/>
      <c r="QKJ306" s="1668"/>
      <c r="QKK306" s="1668"/>
      <c r="QKL306" s="1668"/>
      <c r="QKM306" s="1668"/>
      <c r="QKN306" s="1668"/>
      <c r="QKO306" s="1668"/>
      <c r="QKP306" s="1668"/>
      <c r="QKQ306" s="1668"/>
      <c r="QKR306" s="1668"/>
      <c r="QKS306" s="1668"/>
      <c r="QKT306" s="1668"/>
      <c r="QKU306" s="1668"/>
      <c r="QKV306" s="1668"/>
      <c r="QKW306" s="1668"/>
      <c r="QKX306" s="1668"/>
      <c r="QKY306" s="1668"/>
      <c r="QKZ306" s="1668"/>
      <c r="QLA306" s="1668"/>
      <c r="QLB306" s="1668"/>
      <c r="QLC306" s="1668"/>
      <c r="QLD306" s="1668"/>
      <c r="QLE306" s="1668"/>
      <c r="QLF306" s="1668"/>
      <c r="QLG306" s="1668"/>
      <c r="QLH306" s="1668"/>
      <c r="QLI306" s="1668"/>
      <c r="QLJ306" s="1668"/>
      <c r="QLK306" s="1668"/>
      <c r="QLL306" s="1668"/>
      <c r="QLM306" s="1668"/>
      <c r="QLN306" s="1668"/>
      <c r="QLO306" s="1668"/>
      <c r="QLP306" s="1668"/>
      <c r="QLQ306" s="1668"/>
      <c r="QLR306" s="1668"/>
      <c r="QLS306" s="1668"/>
      <c r="QLT306" s="1668"/>
      <c r="QLU306" s="1668"/>
      <c r="QLV306" s="1668"/>
      <c r="QLW306" s="1668"/>
      <c r="QLX306" s="1668"/>
      <c r="QLY306" s="1668"/>
      <c r="QLZ306" s="1668"/>
      <c r="QMA306" s="1668"/>
      <c r="QMB306" s="1668"/>
      <c r="QMC306" s="1668"/>
      <c r="QMD306" s="1668"/>
      <c r="QME306" s="1668"/>
      <c r="QMF306" s="1668"/>
      <c r="QMG306" s="1668"/>
      <c r="QMH306" s="1668"/>
      <c r="QMI306" s="1668"/>
      <c r="QMJ306" s="1668"/>
      <c r="QMK306" s="1668"/>
      <c r="QML306" s="1668"/>
      <c r="QMM306" s="1668"/>
      <c r="QMN306" s="1668"/>
      <c r="QMO306" s="1668"/>
      <c r="QMP306" s="1668"/>
      <c r="QMQ306" s="1668"/>
      <c r="QMR306" s="1668"/>
      <c r="QMS306" s="1668"/>
      <c r="QMT306" s="1668"/>
      <c r="QMU306" s="1668"/>
      <c r="QMV306" s="1668"/>
      <c r="QMW306" s="1668"/>
      <c r="QMX306" s="1668"/>
      <c r="QMY306" s="1668"/>
      <c r="QMZ306" s="1668"/>
      <c r="QNA306" s="1668"/>
      <c r="QNB306" s="1668"/>
      <c r="QNC306" s="1668"/>
      <c r="QND306" s="1668"/>
      <c r="QNE306" s="1668"/>
      <c r="QNF306" s="1668"/>
      <c r="QNG306" s="1668"/>
      <c r="QNH306" s="1668"/>
      <c r="QNI306" s="1668"/>
      <c r="QNJ306" s="1668"/>
      <c r="QNK306" s="1668"/>
      <c r="QNL306" s="1668"/>
      <c r="QNM306" s="1668"/>
      <c r="QNN306" s="1668"/>
      <c r="QNO306" s="1668"/>
      <c r="QNP306" s="1668"/>
      <c r="QNQ306" s="1668"/>
      <c r="QNR306" s="1668"/>
      <c r="QNS306" s="1668"/>
      <c r="QNT306" s="1668"/>
      <c r="QNU306" s="1668"/>
      <c r="QNV306" s="1668"/>
      <c r="QNW306" s="1668"/>
      <c r="QNX306" s="1668"/>
      <c r="QNY306" s="1668"/>
      <c r="QNZ306" s="1668"/>
      <c r="QOA306" s="1668"/>
      <c r="QOB306" s="1668"/>
      <c r="QOC306" s="1668"/>
      <c r="QOD306" s="1668"/>
      <c r="QOE306" s="1668"/>
      <c r="QOF306" s="1668"/>
      <c r="QOG306" s="1668"/>
      <c r="QOH306" s="1668"/>
      <c r="QOI306" s="1668"/>
      <c r="QOJ306" s="1668"/>
      <c r="QOK306" s="1668"/>
      <c r="QOL306" s="1668"/>
      <c r="QOM306" s="1668"/>
      <c r="QON306" s="1668"/>
      <c r="QOO306" s="1668"/>
      <c r="QOP306" s="1668"/>
      <c r="QOQ306" s="1668"/>
      <c r="QOR306" s="1668"/>
      <c r="QOS306" s="1668"/>
      <c r="QOT306" s="1668"/>
      <c r="QOU306" s="1668"/>
      <c r="QOV306" s="1668"/>
      <c r="QOW306" s="1668"/>
      <c r="QOX306" s="1668"/>
      <c r="QOY306" s="1668"/>
      <c r="QOZ306" s="1668"/>
      <c r="QPA306" s="1668"/>
      <c r="QPB306" s="1668"/>
      <c r="QPC306" s="1668"/>
      <c r="QPD306" s="1668"/>
      <c r="QPE306" s="1668"/>
      <c r="QPF306" s="1668"/>
      <c r="QPG306" s="1668"/>
      <c r="QPH306" s="1668"/>
      <c r="QPI306" s="1668"/>
      <c r="QPJ306" s="1668"/>
      <c r="QPK306" s="1668"/>
      <c r="QPL306" s="1668"/>
      <c r="QPM306" s="1668"/>
      <c r="QPN306" s="1668"/>
      <c r="QPO306" s="1668"/>
      <c r="QPP306" s="1668"/>
      <c r="QPQ306" s="1668"/>
      <c r="QPR306" s="1668"/>
      <c r="QPS306" s="1668"/>
      <c r="QPT306" s="1668"/>
      <c r="QPU306" s="1668"/>
      <c r="QPV306" s="1668"/>
      <c r="QPW306" s="1668"/>
      <c r="QPX306" s="1668"/>
      <c r="QPY306" s="1668"/>
      <c r="QPZ306" s="1668"/>
      <c r="QQA306" s="1668"/>
      <c r="QQB306" s="1668"/>
      <c r="QQC306" s="1668"/>
      <c r="QQD306" s="1668"/>
      <c r="QQE306" s="1668"/>
      <c r="QQF306" s="1668"/>
      <c r="QQG306" s="1668"/>
      <c r="QQH306" s="1668"/>
      <c r="QQI306" s="1668"/>
      <c r="QQJ306" s="1668"/>
      <c r="QQK306" s="1668"/>
      <c r="QQL306" s="1668"/>
      <c r="QQM306" s="1668"/>
      <c r="QQN306" s="1668"/>
      <c r="QQO306" s="1668"/>
      <c r="QQP306" s="1668"/>
      <c r="QQQ306" s="1668"/>
      <c r="QQR306" s="1668"/>
      <c r="QQS306" s="1668"/>
      <c r="QQT306" s="1668"/>
      <c r="QQU306" s="1668"/>
      <c r="QQV306" s="1668"/>
      <c r="QQW306" s="1668"/>
      <c r="QQX306" s="1668"/>
      <c r="QQY306" s="1668"/>
      <c r="QQZ306" s="1668"/>
      <c r="QRA306" s="1668"/>
      <c r="QRB306" s="1668"/>
      <c r="QRC306" s="1668"/>
      <c r="QRD306" s="1668"/>
      <c r="QRE306" s="1668"/>
      <c r="QRF306" s="1668"/>
      <c r="QRG306" s="1668"/>
      <c r="QRH306" s="1668"/>
      <c r="QRI306" s="1668"/>
      <c r="QRJ306" s="1668"/>
      <c r="QRK306" s="1668"/>
      <c r="QRL306" s="1668"/>
      <c r="QRM306" s="1668"/>
      <c r="QRN306" s="1668"/>
      <c r="QRO306" s="1668"/>
      <c r="QRP306" s="1668"/>
      <c r="QRQ306" s="1668"/>
      <c r="QRR306" s="1668"/>
      <c r="QRS306" s="1668"/>
      <c r="QRT306" s="1668"/>
      <c r="QRU306" s="1668"/>
      <c r="QRV306" s="1668"/>
      <c r="QRW306" s="1668"/>
      <c r="QRX306" s="1668"/>
      <c r="QRY306" s="1668"/>
      <c r="QRZ306" s="1668"/>
      <c r="QSA306" s="1668"/>
      <c r="QSB306" s="1668"/>
      <c r="QSC306" s="1668"/>
      <c r="QSD306" s="1668"/>
      <c r="QSE306" s="1668"/>
      <c r="QSF306" s="1668"/>
      <c r="QSG306" s="1668"/>
      <c r="QSH306" s="1668"/>
      <c r="QSI306" s="1668"/>
      <c r="QSJ306" s="1668"/>
      <c r="QSK306" s="1668"/>
      <c r="QSL306" s="1668"/>
      <c r="QSM306" s="1668"/>
      <c r="QSN306" s="1668"/>
      <c r="QSO306" s="1668"/>
      <c r="QSP306" s="1668"/>
      <c r="QSQ306" s="1668"/>
      <c r="QSR306" s="1668"/>
      <c r="QSS306" s="1668"/>
      <c r="QST306" s="1668"/>
      <c r="QSU306" s="1668"/>
      <c r="QSV306" s="1668"/>
      <c r="QSW306" s="1668"/>
      <c r="QSX306" s="1668"/>
      <c r="QSY306" s="1668"/>
      <c r="QSZ306" s="1668"/>
      <c r="QTA306" s="1668"/>
      <c r="QTB306" s="1668"/>
      <c r="QTC306" s="1668"/>
      <c r="QTD306" s="1668"/>
      <c r="QTE306" s="1668"/>
      <c r="QTF306" s="1668"/>
      <c r="QTG306" s="1668"/>
      <c r="QTH306" s="1668"/>
      <c r="QTI306" s="1668"/>
      <c r="QTJ306" s="1668"/>
      <c r="QTK306" s="1668"/>
      <c r="QTL306" s="1668"/>
      <c r="QTM306" s="1668"/>
      <c r="QTN306" s="1668"/>
      <c r="QTO306" s="1668"/>
      <c r="QTP306" s="1668"/>
      <c r="QTQ306" s="1668"/>
      <c r="QTR306" s="1668"/>
      <c r="QTS306" s="1668"/>
      <c r="QTT306" s="1668"/>
      <c r="QTU306" s="1668"/>
      <c r="QTV306" s="1668"/>
      <c r="QTW306" s="1668"/>
      <c r="QTX306" s="1668"/>
      <c r="QTY306" s="1668"/>
      <c r="QTZ306" s="1668"/>
      <c r="QUA306" s="1668"/>
      <c r="QUB306" s="1668"/>
      <c r="QUC306" s="1668"/>
      <c r="QUD306" s="1668"/>
      <c r="QUE306" s="1668"/>
      <c r="QUF306" s="1668"/>
      <c r="QUG306" s="1668"/>
      <c r="QUH306" s="1668"/>
      <c r="QUI306" s="1668"/>
      <c r="QUJ306" s="1668"/>
      <c r="QUK306" s="1668"/>
      <c r="QUL306" s="1668"/>
      <c r="QUM306" s="1668"/>
      <c r="QUN306" s="1668"/>
      <c r="QUO306" s="1668"/>
      <c r="QUP306" s="1668"/>
      <c r="QUQ306" s="1668"/>
      <c r="QUR306" s="1668"/>
      <c r="QUS306" s="1668"/>
      <c r="QUT306" s="1668"/>
      <c r="QUU306" s="1668"/>
      <c r="QUV306" s="1668"/>
      <c r="QUW306" s="1668"/>
      <c r="QUX306" s="1668"/>
      <c r="QUY306" s="1668"/>
      <c r="QUZ306" s="1668"/>
      <c r="QVA306" s="1668"/>
      <c r="QVB306" s="1668"/>
      <c r="QVC306" s="1668"/>
      <c r="QVD306" s="1668"/>
      <c r="QVE306" s="1668"/>
      <c r="QVF306" s="1668"/>
      <c r="QVG306" s="1668"/>
      <c r="QVH306" s="1668"/>
      <c r="QVI306" s="1668"/>
      <c r="QVJ306" s="1668"/>
      <c r="QVK306" s="1668"/>
      <c r="QVL306" s="1668"/>
      <c r="QVM306" s="1668"/>
      <c r="QVN306" s="1668"/>
      <c r="QVO306" s="1668"/>
      <c r="QVP306" s="1668"/>
      <c r="QVQ306" s="1668"/>
      <c r="QVR306" s="1668"/>
      <c r="QVS306" s="1668"/>
      <c r="QVT306" s="1668"/>
      <c r="QVU306" s="1668"/>
      <c r="QVV306" s="1668"/>
      <c r="QVW306" s="1668"/>
      <c r="QVX306" s="1668"/>
      <c r="QVY306" s="1668"/>
      <c r="QVZ306" s="1668"/>
      <c r="QWA306" s="1668"/>
      <c r="QWB306" s="1668"/>
      <c r="QWC306" s="1668"/>
      <c r="QWD306" s="1668"/>
      <c r="QWE306" s="1668"/>
      <c r="QWF306" s="1668"/>
      <c r="QWG306" s="1668"/>
      <c r="QWH306" s="1668"/>
      <c r="QWI306" s="1668"/>
      <c r="QWJ306" s="1668"/>
      <c r="QWK306" s="1668"/>
      <c r="QWL306" s="1668"/>
      <c r="QWM306" s="1668"/>
      <c r="QWN306" s="1668"/>
      <c r="QWO306" s="1668"/>
      <c r="QWP306" s="1668"/>
      <c r="QWQ306" s="1668"/>
      <c r="QWR306" s="1668"/>
      <c r="QWS306" s="1668"/>
      <c r="QWT306" s="1668"/>
      <c r="QWU306" s="1668"/>
      <c r="QWV306" s="1668"/>
      <c r="QWW306" s="1668"/>
      <c r="QWX306" s="1668"/>
      <c r="QWY306" s="1668"/>
      <c r="QWZ306" s="1668"/>
      <c r="QXA306" s="1668"/>
      <c r="QXB306" s="1668"/>
      <c r="QXC306" s="1668"/>
      <c r="QXD306" s="1668"/>
      <c r="QXE306" s="1668"/>
      <c r="QXF306" s="1668"/>
      <c r="QXG306" s="1668"/>
      <c r="QXH306" s="1668"/>
      <c r="QXI306" s="1668"/>
      <c r="QXJ306" s="1668"/>
      <c r="QXK306" s="1668"/>
      <c r="QXL306" s="1668"/>
      <c r="QXM306" s="1668"/>
      <c r="QXN306" s="1668"/>
      <c r="QXO306" s="1668"/>
      <c r="QXP306" s="1668"/>
      <c r="QXQ306" s="1668"/>
      <c r="QXR306" s="1668"/>
      <c r="QXS306" s="1668"/>
      <c r="QXT306" s="1668"/>
      <c r="QXU306" s="1668"/>
      <c r="QXV306" s="1668"/>
      <c r="QXW306" s="1668"/>
      <c r="QXX306" s="1668"/>
      <c r="QXY306" s="1668"/>
      <c r="QXZ306" s="1668"/>
      <c r="QYA306" s="1668"/>
      <c r="QYB306" s="1668"/>
      <c r="QYC306" s="1668"/>
      <c r="QYD306" s="1668"/>
      <c r="QYE306" s="1668"/>
      <c r="QYF306" s="1668"/>
      <c r="QYG306" s="1668"/>
      <c r="QYH306" s="1668"/>
      <c r="QYI306" s="1668"/>
      <c r="QYJ306" s="1668"/>
      <c r="QYK306" s="1668"/>
      <c r="QYL306" s="1668"/>
      <c r="QYM306" s="1668"/>
      <c r="QYN306" s="1668"/>
      <c r="QYO306" s="1668"/>
      <c r="QYP306" s="1668"/>
      <c r="QYQ306" s="1668"/>
      <c r="QYR306" s="1668"/>
      <c r="QYS306" s="1668"/>
      <c r="QYT306" s="1668"/>
      <c r="QYU306" s="1668"/>
      <c r="QYV306" s="1668"/>
      <c r="QYW306" s="1668"/>
      <c r="QYX306" s="1668"/>
      <c r="QYY306" s="1668"/>
      <c r="QYZ306" s="1668"/>
      <c r="QZA306" s="1668"/>
      <c r="QZB306" s="1668"/>
      <c r="QZC306" s="1668"/>
      <c r="QZD306" s="1668"/>
      <c r="QZE306" s="1668"/>
      <c r="QZF306" s="1668"/>
      <c r="QZG306" s="1668"/>
      <c r="QZH306" s="1668"/>
      <c r="QZI306" s="1668"/>
      <c r="QZJ306" s="1668"/>
      <c r="QZK306" s="1668"/>
      <c r="QZL306" s="1668"/>
      <c r="QZM306" s="1668"/>
      <c r="QZN306" s="1668"/>
      <c r="QZO306" s="1668"/>
      <c r="QZP306" s="1668"/>
      <c r="QZQ306" s="1668"/>
      <c r="QZR306" s="1668"/>
      <c r="QZS306" s="1668"/>
      <c r="QZT306" s="1668"/>
      <c r="QZU306" s="1668"/>
      <c r="QZV306" s="1668"/>
      <c r="QZW306" s="1668"/>
      <c r="QZX306" s="1668"/>
      <c r="QZY306" s="1668"/>
      <c r="QZZ306" s="1668"/>
      <c r="RAA306" s="1668"/>
      <c r="RAB306" s="1668"/>
      <c r="RAC306" s="1668"/>
      <c r="RAD306" s="1668"/>
      <c r="RAE306" s="1668"/>
      <c r="RAF306" s="1668"/>
      <c r="RAG306" s="1668"/>
      <c r="RAH306" s="1668"/>
      <c r="RAI306" s="1668"/>
      <c r="RAJ306" s="1668"/>
      <c r="RAK306" s="1668"/>
      <c r="RAL306" s="1668"/>
      <c r="RAM306" s="1668"/>
      <c r="RAN306" s="1668"/>
      <c r="RAO306" s="1668"/>
      <c r="RAP306" s="1668"/>
      <c r="RAQ306" s="1668"/>
      <c r="RAR306" s="1668"/>
      <c r="RAS306" s="1668"/>
      <c r="RAT306" s="1668"/>
      <c r="RAU306" s="1668"/>
      <c r="RAV306" s="1668"/>
      <c r="RAW306" s="1668"/>
      <c r="RAX306" s="1668"/>
      <c r="RAY306" s="1668"/>
      <c r="RAZ306" s="1668"/>
      <c r="RBA306" s="1668"/>
      <c r="RBB306" s="1668"/>
      <c r="RBC306" s="1668"/>
      <c r="RBD306" s="1668"/>
      <c r="RBE306" s="1668"/>
      <c r="RBF306" s="1668"/>
      <c r="RBG306" s="1668"/>
      <c r="RBH306" s="1668"/>
      <c r="RBI306" s="1668"/>
      <c r="RBJ306" s="1668"/>
      <c r="RBK306" s="1668"/>
      <c r="RBL306" s="1668"/>
      <c r="RBM306" s="1668"/>
      <c r="RBN306" s="1668"/>
      <c r="RBO306" s="1668"/>
      <c r="RBP306" s="1668"/>
      <c r="RBQ306" s="1668"/>
      <c r="RBR306" s="1668"/>
      <c r="RBS306" s="1668"/>
      <c r="RBT306" s="1668"/>
      <c r="RBU306" s="1668"/>
      <c r="RBV306" s="1668"/>
      <c r="RBW306" s="1668"/>
      <c r="RBX306" s="1668"/>
      <c r="RBY306" s="1668"/>
      <c r="RBZ306" s="1668"/>
      <c r="RCA306" s="1668"/>
      <c r="RCB306" s="1668"/>
      <c r="RCC306" s="1668"/>
      <c r="RCD306" s="1668"/>
      <c r="RCE306" s="1668"/>
      <c r="RCF306" s="1668"/>
      <c r="RCG306" s="1668"/>
      <c r="RCH306" s="1668"/>
      <c r="RCI306" s="1668"/>
      <c r="RCJ306" s="1668"/>
      <c r="RCK306" s="1668"/>
      <c r="RCL306" s="1668"/>
      <c r="RCM306" s="1668"/>
      <c r="RCN306" s="1668"/>
      <c r="RCO306" s="1668"/>
      <c r="RCP306" s="1668"/>
      <c r="RCQ306" s="1668"/>
      <c r="RCR306" s="1668"/>
      <c r="RCS306" s="1668"/>
      <c r="RCT306" s="1668"/>
      <c r="RCU306" s="1668"/>
      <c r="RCV306" s="1668"/>
      <c r="RCW306" s="1668"/>
      <c r="RCX306" s="1668"/>
      <c r="RCY306" s="1668"/>
      <c r="RCZ306" s="1668"/>
      <c r="RDA306" s="1668"/>
      <c r="RDB306" s="1668"/>
      <c r="RDC306" s="1668"/>
      <c r="RDD306" s="1668"/>
      <c r="RDE306" s="1668"/>
      <c r="RDF306" s="1668"/>
      <c r="RDG306" s="1668"/>
      <c r="RDH306" s="1668"/>
      <c r="RDI306" s="1668"/>
      <c r="RDJ306" s="1668"/>
      <c r="RDK306" s="1668"/>
      <c r="RDL306" s="1668"/>
      <c r="RDM306" s="1668"/>
      <c r="RDN306" s="1668"/>
      <c r="RDO306" s="1668"/>
      <c r="RDP306" s="1668"/>
      <c r="RDQ306" s="1668"/>
      <c r="RDR306" s="1668"/>
      <c r="RDS306" s="1668"/>
      <c r="RDT306" s="1668"/>
      <c r="RDU306" s="1668"/>
      <c r="RDV306" s="1668"/>
      <c r="RDW306" s="1668"/>
      <c r="RDX306" s="1668"/>
      <c r="RDY306" s="1668"/>
      <c r="RDZ306" s="1668"/>
      <c r="REA306" s="1668"/>
      <c r="REB306" s="1668"/>
      <c r="REC306" s="1668"/>
      <c r="RED306" s="1668"/>
      <c r="REE306" s="1668"/>
      <c r="REF306" s="1668"/>
      <c r="REG306" s="1668"/>
      <c r="REH306" s="1668"/>
      <c r="REI306" s="1668"/>
      <c r="REJ306" s="1668"/>
      <c r="REK306" s="1668"/>
      <c r="REL306" s="1668"/>
      <c r="REM306" s="1668"/>
      <c r="REN306" s="1668"/>
      <c r="REO306" s="1668"/>
      <c r="REP306" s="1668"/>
      <c r="REQ306" s="1668"/>
      <c r="RER306" s="1668"/>
      <c r="RES306" s="1668"/>
      <c r="RET306" s="1668"/>
      <c r="REU306" s="1668"/>
      <c r="REV306" s="1668"/>
      <c r="REW306" s="1668"/>
      <c r="REX306" s="1668"/>
      <c r="REY306" s="1668"/>
      <c r="REZ306" s="1668"/>
      <c r="RFA306" s="1668"/>
      <c r="RFB306" s="1668"/>
      <c r="RFC306" s="1668"/>
      <c r="RFD306" s="1668"/>
      <c r="RFE306" s="1668"/>
      <c r="RFF306" s="1668"/>
      <c r="RFG306" s="1668"/>
      <c r="RFH306" s="1668"/>
      <c r="RFI306" s="1668"/>
      <c r="RFJ306" s="1668"/>
      <c r="RFK306" s="1668"/>
      <c r="RFL306" s="1668"/>
      <c r="RFM306" s="1668"/>
      <c r="RFN306" s="1668"/>
      <c r="RFO306" s="1668"/>
      <c r="RFP306" s="1668"/>
      <c r="RFQ306" s="1668"/>
      <c r="RFR306" s="1668"/>
      <c r="RFS306" s="1668"/>
      <c r="RFT306" s="1668"/>
      <c r="RFU306" s="1668"/>
      <c r="RFV306" s="1668"/>
      <c r="RFW306" s="1668"/>
      <c r="RFX306" s="1668"/>
      <c r="RFY306" s="1668"/>
      <c r="RFZ306" s="1668"/>
      <c r="RGA306" s="1668"/>
      <c r="RGB306" s="1668"/>
      <c r="RGC306" s="1668"/>
      <c r="RGD306" s="1668"/>
      <c r="RGE306" s="1668"/>
      <c r="RGF306" s="1668"/>
      <c r="RGG306" s="1668"/>
      <c r="RGH306" s="1668"/>
      <c r="RGI306" s="1668"/>
      <c r="RGJ306" s="1668"/>
      <c r="RGK306" s="1668"/>
      <c r="RGL306" s="1668"/>
      <c r="RGM306" s="1668"/>
      <c r="RGN306" s="1668"/>
      <c r="RGO306" s="1668"/>
      <c r="RGP306" s="1668"/>
      <c r="RGQ306" s="1668"/>
      <c r="RGR306" s="1668"/>
      <c r="RGS306" s="1668"/>
      <c r="RGT306" s="1668"/>
      <c r="RGU306" s="1668"/>
      <c r="RGV306" s="1668"/>
      <c r="RGW306" s="1668"/>
      <c r="RGX306" s="1668"/>
      <c r="RGY306" s="1668"/>
      <c r="RGZ306" s="1668"/>
      <c r="RHA306" s="1668"/>
      <c r="RHB306" s="1668"/>
      <c r="RHC306" s="1668"/>
      <c r="RHD306" s="1668"/>
      <c r="RHE306" s="1668"/>
      <c r="RHF306" s="1668"/>
      <c r="RHG306" s="1668"/>
      <c r="RHH306" s="1668"/>
      <c r="RHI306" s="1668"/>
      <c r="RHJ306" s="1668"/>
      <c r="RHK306" s="1668"/>
      <c r="RHL306" s="1668"/>
      <c r="RHM306" s="1668"/>
      <c r="RHN306" s="1668"/>
      <c r="RHO306" s="1668"/>
      <c r="RHP306" s="1668"/>
      <c r="RHQ306" s="1668"/>
      <c r="RHR306" s="1668"/>
      <c r="RHS306" s="1668"/>
      <c r="RHT306" s="1668"/>
      <c r="RHU306" s="1668"/>
      <c r="RHV306" s="1668"/>
      <c r="RHW306" s="1668"/>
      <c r="RHX306" s="1668"/>
      <c r="RHY306" s="1668"/>
      <c r="RHZ306" s="1668"/>
      <c r="RIA306" s="1668"/>
      <c r="RIB306" s="1668"/>
      <c r="RIC306" s="1668"/>
      <c r="RID306" s="1668"/>
      <c r="RIE306" s="1668"/>
      <c r="RIF306" s="1668"/>
      <c r="RIG306" s="1668"/>
      <c r="RIH306" s="1668"/>
      <c r="RII306" s="1668"/>
      <c r="RIJ306" s="1668"/>
      <c r="RIK306" s="1668"/>
      <c r="RIL306" s="1668"/>
      <c r="RIM306" s="1668"/>
      <c r="RIN306" s="1668"/>
      <c r="RIO306" s="1668"/>
      <c r="RIP306" s="1668"/>
      <c r="RIQ306" s="1668"/>
      <c r="RIR306" s="1668"/>
      <c r="RIS306" s="1668"/>
      <c r="RIT306" s="1668"/>
      <c r="RIU306" s="1668"/>
      <c r="RIV306" s="1668"/>
      <c r="RIW306" s="1668"/>
      <c r="RIX306" s="1668"/>
      <c r="RIY306" s="1668"/>
      <c r="RIZ306" s="1668"/>
      <c r="RJA306" s="1668"/>
      <c r="RJB306" s="1668"/>
      <c r="RJC306" s="1668"/>
      <c r="RJD306" s="1668"/>
      <c r="RJE306" s="1668"/>
      <c r="RJF306" s="1668"/>
      <c r="RJG306" s="1668"/>
      <c r="RJH306" s="1668"/>
      <c r="RJI306" s="1668"/>
      <c r="RJJ306" s="1668"/>
      <c r="RJK306" s="1668"/>
      <c r="RJL306" s="1668"/>
      <c r="RJM306" s="1668"/>
      <c r="RJN306" s="1668"/>
      <c r="RJO306" s="1668"/>
      <c r="RJP306" s="1668"/>
      <c r="RJQ306" s="1668"/>
      <c r="RJR306" s="1668"/>
      <c r="RJS306" s="1668"/>
      <c r="RJT306" s="1668"/>
      <c r="RJU306" s="1668"/>
      <c r="RJV306" s="1668"/>
      <c r="RJW306" s="1668"/>
      <c r="RJX306" s="1668"/>
      <c r="RJY306" s="1668"/>
      <c r="RJZ306" s="1668"/>
      <c r="RKA306" s="1668"/>
      <c r="RKB306" s="1668"/>
      <c r="RKC306" s="1668"/>
      <c r="RKD306" s="1668"/>
      <c r="RKE306" s="1668"/>
      <c r="RKF306" s="1668"/>
      <c r="RKG306" s="1668"/>
      <c r="RKH306" s="1668"/>
      <c r="RKI306" s="1668"/>
      <c r="RKJ306" s="1668"/>
      <c r="RKK306" s="1668"/>
      <c r="RKL306" s="1668"/>
      <c r="RKM306" s="1668"/>
      <c r="RKN306" s="1668"/>
      <c r="RKO306" s="1668"/>
      <c r="RKP306" s="1668"/>
      <c r="RKQ306" s="1668"/>
      <c r="RKR306" s="1668"/>
      <c r="RKS306" s="1668"/>
      <c r="RKT306" s="1668"/>
      <c r="RKU306" s="1668"/>
      <c r="RKV306" s="1668"/>
      <c r="RKW306" s="1668"/>
      <c r="RKX306" s="1668"/>
      <c r="RKY306" s="1668"/>
      <c r="RKZ306" s="1668"/>
      <c r="RLA306" s="1668"/>
      <c r="RLB306" s="1668"/>
      <c r="RLC306" s="1668"/>
      <c r="RLD306" s="1668"/>
      <c r="RLE306" s="1668"/>
      <c r="RLF306" s="1668"/>
      <c r="RLG306" s="1668"/>
      <c r="RLH306" s="1668"/>
      <c r="RLI306" s="1668"/>
      <c r="RLJ306" s="1668"/>
      <c r="RLK306" s="1668"/>
      <c r="RLL306" s="1668"/>
      <c r="RLM306" s="1668"/>
      <c r="RLN306" s="1668"/>
      <c r="RLO306" s="1668"/>
      <c r="RLP306" s="1668"/>
      <c r="RLQ306" s="1668"/>
      <c r="RLR306" s="1668"/>
      <c r="RLS306" s="1668"/>
      <c r="RLT306" s="1668"/>
      <c r="RLU306" s="1668"/>
      <c r="RLV306" s="1668"/>
      <c r="RLW306" s="1668"/>
      <c r="RLX306" s="1668"/>
      <c r="RLY306" s="1668"/>
      <c r="RLZ306" s="1668"/>
      <c r="RMA306" s="1668"/>
      <c r="RMB306" s="1668"/>
      <c r="RMC306" s="1668"/>
      <c r="RMD306" s="1668"/>
      <c r="RME306" s="1668"/>
      <c r="RMF306" s="1668"/>
      <c r="RMG306" s="1668"/>
      <c r="RMH306" s="1668"/>
      <c r="RMI306" s="1668"/>
      <c r="RMJ306" s="1668"/>
      <c r="RMK306" s="1668"/>
      <c r="RML306" s="1668"/>
      <c r="RMM306" s="1668"/>
      <c r="RMN306" s="1668"/>
      <c r="RMO306" s="1668"/>
      <c r="RMP306" s="1668"/>
      <c r="RMQ306" s="1668"/>
      <c r="RMR306" s="1668"/>
      <c r="RMS306" s="1668"/>
      <c r="RMT306" s="1668"/>
      <c r="RMU306" s="1668"/>
      <c r="RMV306" s="1668"/>
      <c r="RMW306" s="1668"/>
      <c r="RMX306" s="1668"/>
      <c r="RMY306" s="1668"/>
      <c r="RMZ306" s="1668"/>
      <c r="RNA306" s="1668"/>
      <c r="RNB306" s="1668"/>
      <c r="RNC306" s="1668"/>
      <c r="RND306" s="1668"/>
      <c r="RNE306" s="1668"/>
      <c r="RNF306" s="1668"/>
      <c r="RNG306" s="1668"/>
      <c r="RNH306" s="1668"/>
      <c r="RNI306" s="1668"/>
      <c r="RNJ306" s="1668"/>
      <c r="RNK306" s="1668"/>
      <c r="RNL306" s="1668"/>
      <c r="RNM306" s="1668"/>
      <c r="RNN306" s="1668"/>
      <c r="RNO306" s="1668"/>
      <c r="RNP306" s="1668"/>
      <c r="RNQ306" s="1668"/>
      <c r="RNR306" s="1668"/>
      <c r="RNS306" s="1668"/>
      <c r="RNT306" s="1668"/>
      <c r="RNU306" s="1668"/>
      <c r="RNV306" s="1668"/>
      <c r="RNW306" s="1668"/>
      <c r="RNX306" s="1668"/>
      <c r="RNY306" s="1668"/>
      <c r="RNZ306" s="1668"/>
      <c r="ROA306" s="1668"/>
      <c r="ROB306" s="1668"/>
      <c r="ROC306" s="1668"/>
      <c r="ROD306" s="1668"/>
      <c r="ROE306" s="1668"/>
      <c r="ROF306" s="1668"/>
      <c r="ROG306" s="1668"/>
      <c r="ROH306" s="1668"/>
      <c r="ROI306" s="1668"/>
      <c r="ROJ306" s="1668"/>
      <c r="ROK306" s="1668"/>
      <c r="ROL306" s="1668"/>
      <c r="ROM306" s="1668"/>
      <c r="RON306" s="1668"/>
      <c r="ROO306" s="1668"/>
      <c r="ROP306" s="1668"/>
      <c r="ROQ306" s="1668"/>
      <c r="ROR306" s="1668"/>
      <c r="ROS306" s="1668"/>
      <c r="ROT306" s="1668"/>
      <c r="ROU306" s="1668"/>
      <c r="ROV306" s="1668"/>
      <c r="ROW306" s="1668"/>
      <c r="ROX306" s="1668"/>
      <c r="ROY306" s="1668"/>
      <c r="ROZ306" s="1668"/>
      <c r="RPA306" s="1668"/>
      <c r="RPB306" s="1668"/>
      <c r="RPC306" s="1668"/>
      <c r="RPD306" s="1668"/>
      <c r="RPE306" s="1668"/>
      <c r="RPF306" s="1668"/>
      <c r="RPG306" s="1668"/>
      <c r="RPH306" s="1668"/>
      <c r="RPI306" s="1668"/>
      <c r="RPJ306" s="1668"/>
      <c r="RPK306" s="1668"/>
      <c r="RPL306" s="1668"/>
      <c r="RPM306" s="1668"/>
      <c r="RPN306" s="1668"/>
      <c r="RPO306" s="1668"/>
      <c r="RPP306" s="1668"/>
      <c r="RPQ306" s="1668"/>
      <c r="RPR306" s="1668"/>
      <c r="RPS306" s="1668"/>
      <c r="RPT306" s="1668"/>
      <c r="RPU306" s="1668"/>
      <c r="RPV306" s="1668"/>
      <c r="RPW306" s="1668"/>
      <c r="RPX306" s="1668"/>
      <c r="RPY306" s="1668"/>
      <c r="RPZ306" s="1668"/>
      <c r="RQA306" s="1668"/>
      <c r="RQB306" s="1668"/>
      <c r="RQC306" s="1668"/>
      <c r="RQD306" s="1668"/>
      <c r="RQE306" s="1668"/>
      <c r="RQF306" s="1668"/>
      <c r="RQG306" s="1668"/>
      <c r="RQH306" s="1668"/>
      <c r="RQI306" s="1668"/>
      <c r="RQJ306" s="1668"/>
      <c r="RQK306" s="1668"/>
      <c r="RQL306" s="1668"/>
      <c r="RQM306" s="1668"/>
      <c r="RQN306" s="1668"/>
      <c r="RQO306" s="1668"/>
      <c r="RQP306" s="1668"/>
      <c r="RQQ306" s="1668"/>
      <c r="RQR306" s="1668"/>
      <c r="RQS306" s="1668"/>
      <c r="RQT306" s="1668"/>
      <c r="RQU306" s="1668"/>
      <c r="RQV306" s="1668"/>
      <c r="RQW306" s="1668"/>
      <c r="RQX306" s="1668"/>
      <c r="RQY306" s="1668"/>
      <c r="RQZ306" s="1668"/>
      <c r="RRA306" s="1668"/>
      <c r="RRB306" s="1668"/>
      <c r="RRC306" s="1668"/>
      <c r="RRD306" s="1668"/>
      <c r="RRE306" s="1668"/>
      <c r="RRF306" s="1668"/>
      <c r="RRG306" s="1668"/>
      <c r="RRH306" s="1668"/>
      <c r="RRI306" s="1668"/>
      <c r="RRJ306" s="1668"/>
      <c r="RRK306" s="1668"/>
      <c r="RRL306" s="1668"/>
      <c r="RRM306" s="1668"/>
      <c r="RRN306" s="1668"/>
      <c r="RRO306" s="1668"/>
      <c r="RRP306" s="1668"/>
      <c r="RRQ306" s="1668"/>
      <c r="RRR306" s="1668"/>
      <c r="RRS306" s="1668"/>
      <c r="RRT306" s="1668"/>
      <c r="RRU306" s="1668"/>
      <c r="RRV306" s="1668"/>
      <c r="RRW306" s="1668"/>
      <c r="RRX306" s="1668"/>
      <c r="RRY306" s="1668"/>
      <c r="RRZ306" s="1668"/>
      <c r="RSA306" s="1668"/>
      <c r="RSB306" s="1668"/>
      <c r="RSC306" s="1668"/>
      <c r="RSD306" s="1668"/>
      <c r="RSE306" s="1668"/>
      <c r="RSF306" s="1668"/>
      <c r="RSG306" s="1668"/>
      <c r="RSH306" s="1668"/>
      <c r="RSI306" s="1668"/>
      <c r="RSJ306" s="1668"/>
      <c r="RSK306" s="1668"/>
      <c r="RSL306" s="1668"/>
      <c r="RSM306" s="1668"/>
      <c r="RSN306" s="1668"/>
      <c r="RSO306" s="1668"/>
      <c r="RSP306" s="1668"/>
      <c r="RSQ306" s="1668"/>
      <c r="RSR306" s="1668"/>
      <c r="RSS306" s="1668"/>
      <c r="RST306" s="1668"/>
      <c r="RSU306" s="1668"/>
      <c r="RSV306" s="1668"/>
      <c r="RSW306" s="1668"/>
      <c r="RSX306" s="1668"/>
      <c r="RSY306" s="1668"/>
      <c r="RSZ306" s="1668"/>
      <c r="RTA306" s="1668"/>
      <c r="RTB306" s="1668"/>
      <c r="RTC306" s="1668"/>
      <c r="RTD306" s="1668"/>
      <c r="RTE306" s="1668"/>
      <c r="RTF306" s="1668"/>
      <c r="RTG306" s="1668"/>
      <c r="RTH306" s="1668"/>
      <c r="RTI306" s="1668"/>
      <c r="RTJ306" s="1668"/>
      <c r="RTK306" s="1668"/>
      <c r="RTL306" s="1668"/>
      <c r="RTM306" s="1668"/>
      <c r="RTN306" s="1668"/>
      <c r="RTO306" s="1668"/>
      <c r="RTP306" s="1668"/>
      <c r="RTQ306" s="1668"/>
      <c r="RTR306" s="1668"/>
      <c r="RTS306" s="1668"/>
      <c r="RTT306" s="1668"/>
      <c r="RTU306" s="1668"/>
      <c r="RTV306" s="1668"/>
      <c r="RTW306" s="1668"/>
      <c r="RTX306" s="1668"/>
      <c r="RTY306" s="1668"/>
      <c r="RTZ306" s="1668"/>
      <c r="RUA306" s="1668"/>
      <c r="RUB306" s="1668"/>
      <c r="RUC306" s="1668"/>
      <c r="RUD306" s="1668"/>
      <c r="RUE306" s="1668"/>
      <c r="RUF306" s="1668"/>
      <c r="RUG306" s="1668"/>
      <c r="RUH306" s="1668"/>
      <c r="RUI306" s="1668"/>
      <c r="RUJ306" s="1668"/>
      <c r="RUK306" s="1668"/>
      <c r="RUL306" s="1668"/>
      <c r="RUM306" s="1668"/>
      <c r="RUN306" s="1668"/>
      <c r="RUO306" s="1668"/>
      <c r="RUP306" s="1668"/>
      <c r="RUQ306" s="1668"/>
      <c r="RUR306" s="1668"/>
      <c r="RUS306" s="1668"/>
      <c r="RUT306" s="1668"/>
      <c r="RUU306" s="1668"/>
      <c r="RUV306" s="1668"/>
      <c r="RUW306" s="1668"/>
      <c r="RUX306" s="1668"/>
      <c r="RUY306" s="1668"/>
      <c r="RUZ306" s="1668"/>
      <c r="RVA306" s="1668"/>
      <c r="RVB306" s="1668"/>
      <c r="RVC306" s="1668"/>
      <c r="RVD306" s="1668"/>
      <c r="RVE306" s="1668"/>
      <c r="RVF306" s="1668"/>
      <c r="RVG306" s="1668"/>
      <c r="RVH306" s="1668"/>
      <c r="RVI306" s="1668"/>
      <c r="RVJ306" s="1668"/>
      <c r="RVK306" s="1668"/>
      <c r="RVL306" s="1668"/>
      <c r="RVM306" s="1668"/>
      <c r="RVN306" s="1668"/>
      <c r="RVO306" s="1668"/>
      <c r="RVP306" s="1668"/>
      <c r="RVQ306" s="1668"/>
      <c r="RVR306" s="1668"/>
      <c r="RVS306" s="1668"/>
      <c r="RVT306" s="1668"/>
      <c r="RVU306" s="1668"/>
      <c r="RVV306" s="1668"/>
      <c r="RVW306" s="1668"/>
      <c r="RVX306" s="1668"/>
      <c r="RVY306" s="1668"/>
      <c r="RVZ306" s="1668"/>
      <c r="RWA306" s="1668"/>
      <c r="RWB306" s="1668"/>
      <c r="RWC306" s="1668"/>
      <c r="RWD306" s="1668"/>
      <c r="RWE306" s="1668"/>
      <c r="RWF306" s="1668"/>
      <c r="RWG306" s="1668"/>
      <c r="RWH306" s="1668"/>
      <c r="RWI306" s="1668"/>
      <c r="RWJ306" s="1668"/>
      <c r="RWK306" s="1668"/>
      <c r="RWL306" s="1668"/>
      <c r="RWM306" s="1668"/>
      <c r="RWN306" s="1668"/>
      <c r="RWO306" s="1668"/>
      <c r="RWP306" s="1668"/>
      <c r="RWQ306" s="1668"/>
      <c r="RWR306" s="1668"/>
      <c r="RWS306" s="1668"/>
      <c r="RWT306" s="1668"/>
      <c r="RWU306" s="1668"/>
      <c r="RWV306" s="1668"/>
      <c r="RWW306" s="1668"/>
      <c r="RWX306" s="1668"/>
      <c r="RWY306" s="1668"/>
      <c r="RWZ306" s="1668"/>
      <c r="RXA306" s="1668"/>
      <c r="RXB306" s="1668"/>
      <c r="RXC306" s="1668"/>
      <c r="RXD306" s="1668"/>
      <c r="RXE306" s="1668"/>
      <c r="RXF306" s="1668"/>
      <c r="RXG306" s="1668"/>
      <c r="RXH306" s="1668"/>
      <c r="RXI306" s="1668"/>
      <c r="RXJ306" s="1668"/>
      <c r="RXK306" s="1668"/>
      <c r="RXL306" s="1668"/>
      <c r="RXM306" s="1668"/>
      <c r="RXN306" s="1668"/>
      <c r="RXO306" s="1668"/>
      <c r="RXP306" s="1668"/>
      <c r="RXQ306" s="1668"/>
      <c r="RXR306" s="1668"/>
      <c r="RXS306" s="1668"/>
      <c r="RXT306" s="1668"/>
      <c r="RXU306" s="1668"/>
      <c r="RXV306" s="1668"/>
      <c r="RXW306" s="1668"/>
      <c r="RXX306" s="1668"/>
      <c r="RXY306" s="1668"/>
      <c r="RXZ306" s="1668"/>
      <c r="RYA306" s="1668"/>
      <c r="RYB306" s="1668"/>
      <c r="RYC306" s="1668"/>
      <c r="RYD306" s="1668"/>
      <c r="RYE306" s="1668"/>
      <c r="RYF306" s="1668"/>
      <c r="RYG306" s="1668"/>
      <c r="RYH306" s="1668"/>
      <c r="RYI306" s="1668"/>
      <c r="RYJ306" s="1668"/>
      <c r="RYK306" s="1668"/>
      <c r="RYL306" s="1668"/>
      <c r="RYM306" s="1668"/>
      <c r="RYN306" s="1668"/>
      <c r="RYO306" s="1668"/>
      <c r="RYP306" s="1668"/>
      <c r="RYQ306" s="1668"/>
      <c r="RYR306" s="1668"/>
      <c r="RYS306" s="1668"/>
      <c r="RYT306" s="1668"/>
      <c r="RYU306" s="1668"/>
      <c r="RYV306" s="1668"/>
      <c r="RYW306" s="1668"/>
      <c r="RYX306" s="1668"/>
      <c r="RYY306" s="1668"/>
      <c r="RYZ306" s="1668"/>
      <c r="RZA306" s="1668"/>
      <c r="RZB306" s="1668"/>
      <c r="RZC306" s="1668"/>
      <c r="RZD306" s="1668"/>
      <c r="RZE306" s="1668"/>
      <c r="RZF306" s="1668"/>
      <c r="RZG306" s="1668"/>
      <c r="RZH306" s="1668"/>
      <c r="RZI306" s="1668"/>
      <c r="RZJ306" s="1668"/>
      <c r="RZK306" s="1668"/>
      <c r="RZL306" s="1668"/>
      <c r="RZM306" s="1668"/>
      <c r="RZN306" s="1668"/>
      <c r="RZO306" s="1668"/>
      <c r="RZP306" s="1668"/>
      <c r="RZQ306" s="1668"/>
      <c r="RZR306" s="1668"/>
      <c r="RZS306" s="1668"/>
      <c r="RZT306" s="1668"/>
      <c r="RZU306" s="1668"/>
      <c r="RZV306" s="1668"/>
      <c r="RZW306" s="1668"/>
      <c r="RZX306" s="1668"/>
      <c r="RZY306" s="1668"/>
      <c r="RZZ306" s="1668"/>
      <c r="SAA306" s="1668"/>
      <c r="SAB306" s="1668"/>
      <c r="SAC306" s="1668"/>
      <c r="SAD306" s="1668"/>
      <c r="SAE306" s="1668"/>
      <c r="SAF306" s="1668"/>
      <c r="SAG306" s="1668"/>
      <c r="SAH306" s="1668"/>
      <c r="SAI306" s="1668"/>
      <c r="SAJ306" s="1668"/>
      <c r="SAK306" s="1668"/>
      <c r="SAL306" s="1668"/>
      <c r="SAM306" s="1668"/>
      <c r="SAN306" s="1668"/>
      <c r="SAO306" s="1668"/>
      <c r="SAP306" s="1668"/>
      <c r="SAQ306" s="1668"/>
      <c r="SAR306" s="1668"/>
      <c r="SAS306" s="1668"/>
      <c r="SAT306" s="1668"/>
      <c r="SAU306" s="1668"/>
      <c r="SAV306" s="1668"/>
      <c r="SAW306" s="1668"/>
      <c r="SAX306" s="1668"/>
      <c r="SAY306" s="1668"/>
      <c r="SAZ306" s="1668"/>
      <c r="SBA306" s="1668"/>
      <c r="SBB306" s="1668"/>
      <c r="SBC306" s="1668"/>
      <c r="SBD306" s="1668"/>
      <c r="SBE306" s="1668"/>
      <c r="SBF306" s="1668"/>
      <c r="SBG306" s="1668"/>
      <c r="SBH306" s="1668"/>
      <c r="SBI306" s="1668"/>
      <c r="SBJ306" s="1668"/>
      <c r="SBK306" s="1668"/>
      <c r="SBL306" s="1668"/>
      <c r="SBM306" s="1668"/>
      <c r="SBN306" s="1668"/>
      <c r="SBO306" s="1668"/>
      <c r="SBP306" s="1668"/>
      <c r="SBQ306" s="1668"/>
      <c r="SBR306" s="1668"/>
      <c r="SBS306" s="1668"/>
      <c r="SBT306" s="1668"/>
      <c r="SBU306" s="1668"/>
      <c r="SBV306" s="1668"/>
      <c r="SBW306" s="1668"/>
      <c r="SBX306" s="1668"/>
      <c r="SBY306" s="1668"/>
      <c r="SBZ306" s="1668"/>
      <c r="SCA306" s="1668"/>
      <c r="SCB306" s="1668"/>
      <c r="SCC306" s="1668"/>
      <c r="SCD306" s="1668"/>
      <c r="SCE306" s="1668"/>
      <c r="SCF306" s="1668"/>
      <c r="SCG306" s="1668"/>
      <c r="SCH306" s="1668"/>
      <c r="SCI306" s="1668"/>
      <c r="SCJ306" s="1668"/>
      <c r="SCK306" s="1668"/>
      <c r="SCL306" s="1668"/>
      <c r="SCM306" s="1668"/>
      <c r="SCN306" s="1668"/>
      <c r="SCO306" s="1668"/>
      <c r="SCP306" s="1668"/>
      <c r="SCQ306" s="1668"/>
      <c r="SCR306" s="1668"/>
      <c r="SCS306" s="1668"/>
      <c r="SCT306" s="1668"/>
      <c r="SCU306" s="1668"/>
      <c r="SCV306" s="1668"/>
      <c r="SCW306" s="1668"/>
      <c r="SCX306" s="1668"/>
      <c r="SCY306" s="1668"/>
      <c r="SCZ306" s="1668"/>
      <c r="SDA306" s="1668"/>
      <c r="SDB306" s="1668"/>
      <c r="SDC306" s="1668"/>
      <c r="SDD306" s="1668"/>
      <c r="SDE306" s="1668"/>
      <c r="SDF306" s="1668"/>
      <c r="SDG306" s="1668"/>
      <c r="SDH306" s="1668"/>
      <c r="SDI306" s="1668"/>
      <c r="SDJ306" s="1668"/>
      <c r="SDK306" s="1668"/>
      <c r="SDL306" s="1668"/>
      <c r="SDM306" s="1668"/>
      <c r="SDN306" s="1668"/>
      <c r="SDO306" s="1668"/>
      <c r="SDP306" s="1668"/>
      <c r="SDQ306" s="1668"/>
      <c r="SDR306" s="1668"/>
      <c r="SDS306" s="1668"/>
      <c r="SDT306" s="1668"/>
      <c r="SDU306" s="1668"/>
      <c r="SDV306" s="1668"/>
      <c r="SDW306" s="1668"/>
      <c r="SDX306" s="1668"/>
      <c r="SDY306" s="1668"/>
      <c r="SDZ306" s="1668"/>
      <c r="SEA306" s="1668"/>
      <c r="SEB306" s="1668"/>
      <c r="SEC306" s="1668"/>
      <c r="SED306" s="1668"/>
      <c r="SEE306" s="1668"/>
      <c r="SEF306" s="1668"/>
      <c r="SEG306" s="1668"/>
      <c r="SEH306" s="1668"/>
      <c r="SEI306" s="1668"/>
      <c r="SEJ306" s="1668"/>
      <c r="SEK306" s="1668"/>
      <c r="SEL306" s="1668"/>
      <c r="SEM306" s="1668"/>
      <c r="SEN306" s="1668"/>
      <c r="SEO306" s="1668"/>
      <c r="SEP306" s="1668"/>
      <c r="SEQ306" s="1668"/>
      <c r="SER306" s="1668"/>
      <c r="SES306" s="1668"/>
      <c r="SET306" s="1668"/>
      <c r="SEU306" s="1668"/>
      <c r="SEV306" s="1668"/>
      <c r="SEW306" s="1668"/>
      <c r="SEX306" s="1668"/>
      <c r="SEY306" s="1668"/>
      <c r="SEZ306" s="1668"/>
      <c r="SFA306" s="1668"/>
      <c r="SFB306" s="1668"/>
      <c r="SFC306" s="1668"/>
      <c r="SFD306" s="1668"/>
      <c r="SFE306" s="1668"/>
      <c r="SFF306" s="1668"/>
      <c r="SFG306" s="1668"/>
      <c r="SFH306" s="1668"/>
      <c r="SFI306" s="1668"/>
      <c r="SFJ306" s="1668"/>
      <c r="SFK306" s="1668"/>
      <c r="SFL306" s="1668"/>
      <c r="SFM306" s="1668"/>
      <c r="SFN306" s="1668"/>
      <c r="SFO306" s="1668"/>
      <c r="SFP306" s="1668"/>
      <c r="SFQ306" s="1668"/>
      <c r="SFR306" s="1668"/>
      <c r="SFS306" s="1668"/>
      <c r="SFT306" s="1668"/>
      <c r="SFU306" s="1668"/>
      <c r="SFV306" s="1668"/>
      <c r="SFW306" s="1668"/>
      <c r="SFX306" s="1668"/>
      <c r="SFY306" s="1668"/>
      <c r="SFZ306" s="1668"/>
      <c r="SGA306" s="1668"/>
      <c r="SGB306" s="1668"/>
      <c r="SGC306" s="1668"/>
      <c r="SGD306" s="1668"/>
      <c r="SGE306" s="1668"/>
      <c r="SGF306" s="1668"/>
      <c r="SGG306" s="1668"/>
      <c r="SGH306" s="1668"/>
      <c r="SGI306" s="1668"/>
      <c r="SGJ306" s="1668"/>
      <c r="SGK306" s="1668"/>
      <c r="SGL306" s="1668"/>
      <c r="SGM306" s="1668"/>
      <c r="SGN306" s="1668"/>
      <c r="SGO306" s="1668"/>
      <c r="SGP306" s="1668"/>
      <c r="SGQ306" s="1668"/>
      <c r="SGR306" s="1668"/>
      <c r="SGS306" s="1668"/>
      <c r="SGT306" s="1668"/>
      <c r="SGU306" s="1668"/>
      <c r="SGV306" s="1668"/>
      <c r="SGW306" s="1668"/>
      <c r="SGX306" s="1668"/>
      <c r="SGY306" s="1668"/>
      <c r="SGZ306" s="1668"/>
      <c r="SHA306" s="1668"/>
      <c r="SHB306" s="1668"/>
      <c r="SHC306" s="1668"/>
      <c r="SHD306" s="1668"/>
      <c r="SHE306" s="1668"/>
      <c r="SHF306" s="1668"/>
      <c r="SHG306" s="1668"/>
      <c r="SHH306" s="1668"/>
      <c r="SHI306" s="1668"/>
      <c r="SHJ306" s="1668"/>
      <c r="SHK306" s="1668"/>
      <c r="SHL306" s="1668"/>
      <c r="SHM306" s="1668"/>
      <c r="SHN306" s="1668"/>
      <c r="SHO306" s="1668"/>
      <c r="SHP306" s="1668"/>
      <c r="SHQ306" s="1668"/>
      <c r="SHR306" s="1668"/>
      <c r="SHS306" s="1668"/>
      <c r="SHT306" s="1668"/>
      <c r="SHU306" s="1668"/>
      <c r="SHV306" s="1668"/>
      <c r="SHW306" s="1668"/>
      <c r="SHX306" s="1668"/>
      <c r="SHY306" s="1668"/>
      <c r="SHZ306" s="1668"/>
      <c r="SIA306" s="1668"/>
      <c r="SIB306" s="1668"/>
      <c r="SIC306" s="1668"/>
      <c r="SID306" s="1668"/>
      <c r="SIE306" s="1668"/>
      <c r="SIF306" s="1668"/>
      <c r="SIG306" s="1668"/>
      <c r="SIH306" s="1668"/>
      <c r="SII306" s="1668"/>
      <c r="SIJ306" s="1668"/>
      <c r="SIK306" s="1668"/>
      <c r="SIL306" s="1668"/>
      <c r="SIM306" s="1668"/>
      <c r="SIN306" s="1668"/>
      <c r="SIO306" s="1668"/>
      <c r="SIP306" s="1668"/>
      <c r="SIQ306" s="1668"/>
      <c r="SIR306" s="1668"/>
      <c r="SIS306" s="1668"/>
      <c r="SIT306" s="1668"/>
      <c r="SIU306" s="1668"/>
      <c r="SIV306" s="1668"/>
      <c r="SIW306" s="1668"/>
      <c r="SIX306" s="1668"/>
      <c r="SIY306" s="1668"/>
      <c r="SIZ306" s="1668"/>
      <c r="SJA306" s="1668"/>
      <c r="SJB306" s="1668"/>
      <c r="SJC306" s="1668"/>
      <c r="SJD306" s="1668"/>
      <c r="SJE306" s="1668"/>
      <c r="SJF306" s="1668"/>
      <c r="SJG306" s="1668"/>
      <c r="SJH306" s="1668"/>
      <c r="SJI306" s="1668"/>
      <c r="SJJ306" s="1668"/>
      <c r="SJK306" s="1668"/>
      <c r="SJL306" s="1668"/>
      <c r="SJM306" s="1668"/>
      <c r="SJN306" s="1668"/>
      <c r="SJO306" s="1668"/>
      <c r="SJP306" s="1668"/>
      <c r="SJQ306" s="1668"/>
      <c r="SJR306" s="1668"/>
      <c r="SJS306" s="1668"/>
      <c r="SJT306" s="1668"/>
      <c r="SJU306" s="1668"/>
      <c r="SJV306" s="1668"/>
      <c r="SJW306" s="1668"/>
      <c r="SJX306" s="1668"/>
      <c r="SJY306" s="1668"/>
      <c r="SJZ306" s="1668"/>
      <c r="SKA306" s="1668"/>
      <c r="SKB306" s="1668"/>
      <c r="SKC306" s="1668"/>
      <c r="SKD306" s="1668"/>
      <c r="SKE306" s="1668"/>
      <c r="SKF306" s="1668"/>
      <c r="SKG306" s="1668"/>
      <c r="SKH306" s="1668"/>
      <c r="SKI306" s="1668"/>
      <c r="SKJ306" s="1668"/>
      <c r="SKK306" s="1668"/>
      <c r="SKL306" s="1668"/>
      <c r="SKM306" s="1668"/>
      <c r="SKN306" s="1668"/>
      <c r="SKO306" s="1668"/>
      <c r="SKP306" s="1668"/>
      <c r="SKQ306" s="1668"/>
      <c r="SKR306" s="1668"/>
      <c r="SKS306" s="1668"/>
      <c r="SKT306" s="1668"/>
      <c r="SKU306" s="1668"/>
      <c r="SKV306" s="1668"/>
      <c r="SKW306" s="1668"/>
      <c r="SKX306" s="1668"/>
      <c r="SKY306" s="1668"/>
      <c r="SKZ306" s="1668"/>
      <c r="SLA306" s="1668"/>
      <c r="SLB306" s="1668"/>
      <c r="SLC306" s="1668"/>
      <c r="SLD306" s="1668"/>
      <c r="SLE306" s="1668"/>
      <c r="SLF306" s="1668"/>
      <c r="SLG306" s="1668"/>
      <c r="SLH306" s="1668"/>
      <c r="SLI306" s="1668"/>
      <c r="SLJ306" s="1668"/>
      <c r="SLK306" s="1668"/>
      <c r="SLL306" s="1668"/>
      <c r="SLM306" s="1668"/>
      <c r="SLN306" s="1668"/>
      <c r="SLO306" s="1668"/>
      <c r="SLP306" s="1668"/>
      <c r="SLQ306" s="1668"/>
      <c r="SLR306" s="1668"/>
      <c r="SLS306" s="1668"/>
      <c r="SLT306" s="1668"/>
      <c r="SLU306" s="1668"/>
      <c r="SLV306" s="1668"/>
      <c r="SLW306" s="1668"/>
      <c r="SLX306" s="1668"/>
      <c r="SLY306" s="1668"/>
      <c r="SLZ306" s="1668"/>
      <c r="SMA306" s="1668"/>
      <c r="SMB306" s="1668"/>
      <c r="SMC306" s="1668"/>
      <c r="SMD306" s="1668"/>
      <c r="SME306" s="1668"/>
      <c r="SMF306" s="1668"/>
      <c r="SMG306" s="1668"/>
      <c r="SMH306" s="1668"/>
      <c r="SMI306" s="1668"/>
      <c r="SMJ306" s="1668"/>
      <c r="SMK306" s="1668"/>
      <c r="SML306" s="1668"/>
      <c r="SMM306" s="1668"/>
      <c r="SMN306" s="1668"/>
      <c r="SMO306" s="1668"/>
      <c r="SMP306" s="1668"/>
      <c r="SMQ306" s="1668"/>
      <c r="SMR306" s="1668"/>
      <c r="SMS306" s="1668"/>
      <c r="SMT306" s="1668"/>
      <c r="SMU306" s="1668"/>
      <c r="SMV306" s="1668"/>
      <c r="SMW306" s="1668"/>
      <c r="SMX306" s="1668"/>
      <c r="SMY306" s="1668"/>
      <c r="SMZ306" s="1668"/>
      <c r="SNA306" s="1668"/>
      <c r="SNB306" s="1668"/>
      <c r="SNC306" s="1668"/>
      <c r="SND306" s="1668"/>
      <c r="SNE306" s="1668"/>
      <c r="SNF306" s="1668"/>
      <c r="SNG306" s="1668"/>
      <c r="SNH306" s="1668"/>
      <c r="SNI306" s="1668"/>
      <c r="SNJ306" s="1668"/>
      <c r="SNK306" s="1668"/>
      <c r="SNL306" s="1668"/>
      <c r="SNM306" s="1668"/>
      <c r="SNN306" s="1668"/>
      <c r="SNO306" s="1668"/>
      <c r="SNP306" s="1668"/>
      <c r="SNQ306" s="1668"/>
      <c r="SNR306" s="1668"/>
      <c r="SNS306" s="1668"/>
      <c r="SNT306" s="1668"/>
      <c r="SNU306" s="1668"/>
      <c r="SNV306" s="1668"/>
      <c r="SNW306" s="1668"/>
      <c r="SNX306" s="1668"/>
      <c r="SNY306" s="1668"/>
      <c r="SNZ306" s="1668"/>
      <c r="SOA306" s="1668"/>
      <c r="SOB306" s="1668"/>
      <c r="SOC306" s="1668"/>
      <c r="SOD306" s="1668"/>
      <c r="SOE306" s="1668"/>
      <c r="SOF306" s="1668"/>
      <c r="SOG306" s="1668"/>
      <c r="SOH306" s="1668"/>
      <c r="SOI306" s="1668"/>
      <c r="SOJ306" s="1668"/>
      <c r="SOK306" s="1668"/>
      <c r="SOL306" s="1668"/>
      <c r="SOM306" s="1668"/>
      <c r="SON306" s="1668"/>
      <c r="SOO306" s="1668"/>
      <c r="SOP306" s="1668"/>
      <c r="SOQ306" s="1668"/>
      <c r="SOR306" s="1668"/>
      <c r="SOS306" s="1668"/>
      <c r="SOT306" s="1668"/>
      <c r="SOU306" s="1668"/>
      <c r="SOV306" s="1668"/>
      <c r="SOW306" s="1668"/>
      <c r="SOX306" s="1668"/>
      <c r="SOY306" s="1668"/>
      <c r="SOZ306" s="1668"/>
      <c r="SPA306" s="1668"/>
      <c r="SPB306" s="1668"/>
      <c r="SPC306" s="1668"/>
      <c r="SPD306" s="1668"/>
      <c r="SPE306" s="1668"/>
      <c r="SPF306" s="1668"/>
      <c r="SPG306" s="1668"/>
      <c r="SPH306" s="1668"/>
      <c r="SPI306" s="1668"/>
      <c r="SPJ306" s="1668"/>
      <c r="SPK306" s="1668"/>
      <c r="SPL306" s="1668"/>
      <c r="SPM306" s="1668"/>
      <c r="SPN306" s="1668"/>
      <c r="SPO306" s="1668"/>
      <c r="SPP306" s="1668"/>
      <c r="SPQ306" s="1668"/>
      <c r="SPR306" s="1668"/>
      <c r="SPS306" s="1668"/>
      <c r="SPT306" s="1668"/>
      <c r="SPU306" s="1668"/>
      <c r="SPV306" s="1668"/>
      <c r="SPW306" s="1668"/>
      <c r="SPX306" s="1668"/>
      <c r="SPY306" s="1668"/>
      <c r="SPZ306" s="1668"/>
      <c r="SQA306" s="1668"/>
      <c r="SQB306" s="1668"/>
      <c r="SQC306" s="1668"/>
      <c r="SQD306" s="1668"/>
      <c r="SQE306" s="1668"/>
      <c r="SQF306" s="1668"/>
      <c r="SQG306" s="1668"/>
      <c r="SQH306" s="1668"/>
      <c r="SQI306" s="1668"/>
      <c r="SQJ306" s="1668"/>
      <c r="SQK306" s="1668"/>
      <c r="SQL306" s="1668"/>
      <c r="SQM306" s="1668"/>
      <c r="SQN306" s="1668"/>
      <c r="SQO306" s="1668"/>
      <c r="SQP306" s="1668"/>
      <c r="SQQ306" s="1668"/>
      <c r="SQR306" s="1668"/>
      <c r="SQS306" s="1668"/>
      <c r="SQT306" s="1668"/>
      <c r="SQU306" s="1668"/>
      <c r="SQV306" s="1668"/>
      <c r="SQW306" s="1668"/>
      <c r="SQX306" s="1668"/>
      <c r="SQY306" s="1668"/>
      <c r="SQZ306" s="1668"/>
      <c r="SRA306" s="1668"/>
      <c r="SRB306" s="1668"/>
      <c r="SRC306" s="1668"/>
      <c r="SRD306" s="1668"/>
      <c r="SRE306" s="1668"/>
      <c r="SRF306" s="1668"/>
      <c r="SRG306" s="1668"/>
      <c r="SRH306" s="1668"/>
      <c r="SRI306" s="1668"/>
      <c r="SRJ306" s="1668"/>
      <c r="SRK306" s="1668"/>
      <c r="SRL306" s="1668"/>
      <c r="SRM306" s="1668"/>
      <c r="SRN306" s="1668"/>
      <c r="SRO306" s="1668"/>
      <c r="SRP306" s="1668"/>
      <c r="SRQ306" s="1668"/>
      <c r="SRR306" s="1668"/>
      <c r="SRS306" s="1668"/>
      <c r="SRT306" s="1668"/>
      <c r="SRU306" s="1668"/>
      <c r="SRV306" s="1668"/>
      <c r="SRW306" s="1668"/>
      <c r="SRX306" s="1668"/>
      <c r="SRY306" s="1668"/>
      <c r="SRZ306" s="1668"/>
      <c r="SSA306" s="1668"/>
      <c r="SSB306" s="1668"/>
      <c r="SSC306" s="1668"/>
      <c r="SSD306" s="1668"/>
      <c r="SSE306" s="1668"/>
      <c r="SSF306" s="1668"/>
      <c r="SSG306" s="1668"/>
      <c r="SSH306" s="1668"/>
      <c r="SSI306" s="1668"/>
      <c r="SSJ306" s="1668"/>
      <c r="SSK306" s="1668"/>
      <c r="SSL306" s="1668"/>
      <c r="SSM306" s="1668"/>
      <c r="SSN306" s="1668"/>
      <c r="SSO306" s="1668"/>
      <c r="SSP306" s="1668"/>
      <c r="SSQ306" s="1668"/>
      <c r="SSR306" s="1668"/>
      <c r="SSS306" s="1668"/>
      <c r="SST306" s="1668"/>
      <c r="SSU306" s="1668"/>
      <c r="SSV306" s="1668"/>
      <c r="SSW306" s="1668"/>
      <c r="SSX306" s="1668"/>
      <c r="SSY306" s="1668"/>
      <c r="SSZ306" s="1668"/>
      <c r="STA306" s="1668"/>
      <c r="STB306" s="1668"/>
      <c r="STC306" s="1668"/>
      <c r="STD306" s="1668"/>
      <c r="STE306" s="1668"/>
      <c r="STF306" s="1668"/>
      <c r="STG306" s="1668"/>
      <c r="STH306" s="1668"/>
      <c r="STI306" s="1668"/>
      <c r="STJ306" s="1668"/>
      <c r="STK306" s="1668"/>
      <c r="STL306" s="1668"/>
      <c r="STM306" s="1668"/>
      <c r="STN306" s="1668"/>
      <c r="STO306" s="1668"/>
      <c r="STP306" s="1668"/>
      <c r="STQ306" s="1668"/>
      <c r="STR306" s="1668"/>
      <c r="STS306" s="1668"/>
      <c r="STT306" s="1668"/>
      <c r="STU306" s="1668"/>
      <c r="STV306" s="1668"/>
      <c r="STW306" s="1668"/>
      <c r="STX306" s="1668"/>
      <c r="STY306" s="1668"/>
      <c r="STZ306" s="1668"/>
      <c r="SUA306" s="1668"/>
      <c r="SUB306" s="1668"/>
      <c r="SUC306" s="1668"/>
      <c r="SUD306" s="1668"/>
      <c r="SUE306" s="1668"/>
      <c r="SUF306" s="1668"/>
      <c r="SUG306" s="1668"/>
      <c r="SUH306" s="1668"/>
      <c r="SUI306" s="1668"/>
      <c r="SUJ306" s="1668"/>
      <c r="SUK306" s="1668"/>
      <c r="SUL306" s="1668"/>
      <c r="SUM306" s="1668"/>
      <c r="SUN306" s="1668"/>
      <c r="SUO306" s="1668"/>
      <c r="SUP306" s="1668"/>
      <c r="SUQ306" s="1668"/>
      <c r="SUR306" s="1668"/>
      <c r="SUS306" s="1668"/>
      <c r="SUT306" s="1668"/>
      <c r="SUU306" s="1668"/>
      <c r="SUV306" s="1668"/>
      <c r="SUW306" s="1668"/>
      <c r="SUX306" s="1668"/>
      <c r="SUY306" s="1668"/>
      <c r="SUZ306" s="1668"/>
      <c r="SVA306" s="1668"/>
      <c r="SVB306" s="1668"/>
      <c r="SVC306" s="1668"/>
      <c r="SVD306" s="1668"/>
      <c r="SVE306" s="1668"/>
      <c r="SVF306" s="1668"/>
      <c r="SVG306" s="1668"/>
      <c r="SVH306" s="1668"/>
      <c r="SVI306" s="1668"/>
      <c r="SVJ306" s="1668"/>
      <c r="SVK306" s="1668"/>
      <c r="SVL306" s="1668"/>
      <c r="SVM306" s="1668"/>
      <c r="SVN306" s="1668"/>
      <c r="SVO306" s="1668"/>
      <c r="SVP306" s="1668"/>
      <c r="SVQ306" s="1668"/>
      <c r="SVR306" s="1668"/>
      <c r="SVS306" s="1668"/>
      <c r="SVT306" s="1668"/>
      <c r="SVU306" s="1668"/>
      <c r="SVV306" s="1668"/>
      <c r="SVW306" s="1668"/>
      <c r="SVX306" s="1668"/>
      <c r="SVY306" s="1668"/>
      <c r="SVZ306" s="1668"/>
      <c r="SWA306" s="1668"/>
      <c r="SWB306" s="1668"/>
      <c r="SWC306" s="1668"/>
      <c r="SWD306" s="1668"/>
      <c r="SWE306" s="1668"/>
      <c r="SWF306" s="1668"/>
      <c r="SWG306" s="1668"/>
      <c r="SWH306" s="1668"/>
      <c r="SWI306" s="1668"/>
      <c r="SWJ306" s="1668"/>
      <c r="SWK306" s="1668"/>
      <c r="SWL306" s="1668"/>
      <c r="SWM306" s="1668"/>
      <c r="SWN306" s="1668"/>
      <c r="SWO306" s="1668"/>
      <c r="SWP306" s="1668"/>
      <c r="SWQ306" s="1668"/>
      <c r="SWR306" s="1668"/>
      <c r="SWS306" s="1668"/>
      <c r="SWT306" s="1668"/>
      <c r="SWU306" s="1668"/>
      <c r="SWV306" s="1668"/>
      <c r="SWW306" s="1668"/>
      <c r="SWX306" s="1668"/>
      <c r="SWY306" s="1668"/>
      <c r="SWZ306" s="1668"/>
      <c r="SXA306" s="1668"/>
      <c r="SXB306" s="1668"/>
      <c r="SXC306" s="1668"/>
      <c r="SXD306" s="1668"/>
      <c r="SXE306" s="1668"/>
      <c r="SXF306" s="1668"/>
      <c r="SXG306" s="1668"/>
      <c r="SXH306" s="1668"/>
      <c r="SXI306" s="1668"/>
      <c r="SXJ306" s="1668"/>
      <c r="SXK306" s="1668"/>
      <c r="SXL306" s="1668"/>
      <c r="SXM306" s="1668"/>
      <c r="SXN306" s="1668"/>
      <c r="SXO306" s="1668"/>
      <c r="SXP306" s="1668"/>
      <c r="SXQ306" s="1668"/>
      <c r="SXR306" s="1668"/>
      <c r="SXS306" s="1668"/>
      <c r="SXT306" s="1668"/>
      <c r="SXU306" s="1668"/>
      <c r="SXV306" s="1668"/>
      <c r="SXW306" s="1668"/>
      <c r="SXX306" s="1668"/>
      <c r="SXY306" s="1668"/>
      <c r="SXZ306" s="1668"/>
      <c r="SYA306" s="1668"/>
      <c r="SYB306" s="1668"/>
      <c r="SYC306" s="1668"/>
      <c r="SYD306" s="1668"/>
      <c r="SYE306" s="1668"/>
      <c r="SYF306" s="1668"/>
      <c r="SYG306" s="1668"/>
      <c r="SYH306" s="1668"/>
      <c r="SYI306" s="1668"/>
      <c r="SYJ306" s="1668"/>
      <c r="SYK306" s="1668"/>
      <c r="SYL306" s="1668"/>
      <c r="SYM306" s="1668"/>
      <c r="SYN306" s="1668"/>
      <c r="SYO306" s="1668"/>
      <c r="SYP306" s="1668"/>
      <c r="SYQ306" s="1668"/>
      <c r="SYR306" s="1668"/>
      <c r="SYS306" s="1668"/>
      <c r="SYT306" s="1668"/>
      <c r="SYU306" s="1668"/>
      <c r="SYV306" s="1668"/>
      <c r="SYW306" s="1668"/>
      <c r="SYX306" s="1668"/>
      <c r="SYY306" s="1668"/>
      <c r="SYZ306" s="1668"/>
      <c r="SZA306" s="1668"/>
      <c r="SZB306" s="1668"/>
      <c r="SZC306" s="1668"/>
      <c r="SZD306" s="1668"/>
      <c r="SZE306" s="1668"/>
      <c r="SZF306" s="1668"/>
      <c r="SZG306" s="1668"/>
      <c r="SZH306" s="1668"/>
      <c r="SZI306" s="1668"/>
      <c r="SZJ306" s="1668"/>
      <c r="SZK306" s="1668"/>
      <c r="SZL306" s="1668"/>
      <c r="SZM306" s="1668"/>
      <c r="SZN306" s="1668"/>
      <c r="SZO306" s="1668"/>
      <c r="SZP306" s="1668"/>
      <c r="SZQ306" s="1668"/>
      <c r="SZR306" s="1668"/>
      <c r="SZS306" s="1668"/>
      <c r="SZT306" s="1668"/>
      <c r="SZU306" s="1668"/>
      <c r="SZV306" s="1668"/>
      <c r="SZW306" s="1668"/>
      <c r="SZX306" s="1668"/>
      <c r="SZY306" s="1668"/>
      <c r="SZZ306" s="1668"/>
      <c r="TAA306" s="1668"/>
      <c r="TAB306" s="1668"/>
      <c r="TAC306" s="1668"/>
      <c r="TAD306" s="1668"/>
      <c r="TAE306" s="1668"/>
      <c r="TAF306" s="1668"/>
      <c r="TAG306" s="1668"/>
      <c r="TAH306" s="1668"/>
      <c r="TAI306" s="1668"/>
      <c r="TAJ306" s="1668"/>
      <c r="TAK306" s="1668"/>
      <c r="TAL306" s="1668"/>
      <c r="TAM306" s="1668"/>
      <c r="TAN306" s="1668"/>
      <c r="TAO306" s="1668"/>
      <c r="TAP306" s="1668"/>
      <c r="TAQ306" s="1668"/>
      <c r="TAR306" s="1668"/>
      <c r="TAS306" s="1668"/>
      <c r="TAT306" s="1668"/>
      <c r="TAU306" s="1668"/>
      <c r="TAV306" s="1668"/>
      <c r="TAW306" s="1668"/>
      <c r="TAX306" s="1668"/>
      <c r="TAY306" s="1668"/>
      <c r="TAZ306" s="1668"/>
      <c r="TBA306" s="1668"/>
      <c r="TBB306" s="1668"/>
      <c r="TBC306" s="1668"/>
      <c r="TBD306" s="1668"/>
      <c r="TBE306" s="1668"/>
      <c r="TBF306" s="1668"/>
      <c r="TBG306" s="1668"/>
      <c r="TBH306" s="1668"/>
      <c r="TBI306" s="1668"/>
      <c r="TBJ306" s="1668"/>
      <c r="TBK306" s="1668"/>
      <c r="TBL306" s="1668"/>
      <c r="TBM306" s="1668"/>
      <c r="TBN306" s="1668"/>
      <c r="TBO306" s="1668"/>
      <c r="TBP306" s="1668"/>
      <c r="TBQ306" s="1668"/>
      <c r="TBR306" s="1668"/>
      <c r="TBS306" s="1668"/>
      <c r="TBT306" s="1668"/>
      <c r="TBU306" s="1668"/>
      <c r="TBV306" s="1668"/>
      <c r="TBW306" s="1668"/>
      <c r="TBX306" s="1668"/>
      <c r="TBY306" s="1668"/>
      <c r="TBZ306" s="1668"/>
      <c r="TCA306" s="1668"/>
      <c r="TCB306" s="1668"/>
      <c r="TCC306" s="1668"/>
      <c r="TCD306" s="1668"/>
      <c r="TCE306" s="1668"/>
      <c r="TCF306" s="1668"/>
      <c r="TCG306" s="1668"/>
      <c r="TCH306" s="1668"/>
      <c r="TCI306" s="1668"/>
      <c r="TCJ306" s="1668"/>
      <c r="TCK306" s="1668"/>
      <c r="TCL306" s="1668"/>
      <c r="TCM306" s="1668"/>
      <c r="TCN306" s="1668"/>
      <c r="TCO306" s="1668"/>
      <c r="TCP306" s="1668"/>
      <c r="TCQ306" s="1668"/>
      <c r="TCR306" s="1668"/>
      <c r="TCS306" s="1668"/>
      <c r="TCT306" s="1668"/>
      <c r="TCU306" s="1668"/>
      <c r="TCV306" s="1668"/>
      <c r="TCW306" s="1668"/>
      <c r="TCX306" s="1668"/>
      <c r="TCY306" s="1668"/>
      <c r="TCZ306" s="1668"/>
      <c r="TDA306" s="1668"/>
      <c r="TDB306" s="1668"/>
      <c r="TDC306" s="1668"/>
      <c r="TDD306" s="1668"/>
      <c r="TDE306" s="1668"/>
      <c r="TDF306" s="1668"/>
      <c r="TDG306" s="1668"/>
      <c r="TDH306" s="1668"/>
      <c r="TDI306" s="1668"/>
      <c r="TDJ306" s="1668"/>
      <c r="TDK306" s="1668"/>
      <c r="TDL306" s="1668"/>
      <c r="TDM306" s="1668"/>
      <c r="TDN306" s="1668"/>
      <c r="TDO306" s="1668"/>
      <c r="TDP306" s="1668"/>
      <c r="TDQ306" s="1668"/>
      <c r="TDR306" s="1668"/>
      <c r="TDS306" s="1668"/>
      <c r="TDT306" s="1668"/>
      <c r="TDU306" s="1668"/>
      <c r="TDV306" s="1668"/>
      <c r="TDW306" s="1668"/>
      <c r="TDX306" s="1668"/>
      <c r="TDY306" s="1668"/>
      <c r="TDZ306" s="1668"/>
      <c r="TEA306" s="1668"/>
      <c r="TEB306" s="1668"/>
      <c r="TEC306" s="1668"/>
      <c r="TED306" s="1668"/>
      <c r="TEE306" s="1668"/>
      <c r="TEF306" s="1668"/>
      <c r="TEG306" s="1668"/>
      <c r="TEH306" s="1668"/>
      <c r="TEI306" s="1668"/>
      <c r="TEJ306" s="1668"/>
      <c r="TEK306" s="1668"/>
      <c r="TEL306" s="1668"/>
      <c r="TEM306" s="1668"/>
      <c r="TEN306" s="1668"/>
      <c r="TEO306" s="1668"/>
      <c r="TEP306" s="1668"/>
      <c r="TEQ306" s="1668"/>
      <c r="TER306" s="1668"/>
      <c r="TES306" s="1668"/>
      <c r="TET306" s="1668"/>
      <c r="TEU306" s="1668"/>
      <c r="TEV306" s="1668"/>
      <c r="TEW306" s="1668"/>
      <c r="TEX306" s="1668"/>
      <c r="TEY306" s="1668"/>
      <c r="TEZ306" s="1668"/>
      <c r="TFA306" s="1668"/>
      <c r="TFB306" s="1668"/>
      <c r="TFC306" s="1668"/>
      <c r="TFD306" s="1668"/>
      <c r="TFE306" s="1668"/>
      <c r="TFF306" s="1668"/>
      <c r="TFG306" s="1668"/>
      <c r="TFH306" s="1668"/>
      <c r="TFI306" s="1668"/>
      <c r="TFJ306" s="1668"/>
      <c r="TFK306" s="1668"/>
      <c r="TFL306" s="1668"/>
      <c r="TFM306" s="1668"/>
      <c r="TFN306" s="1668"/>
      <c r="TFO306" s="1668"/>
      <c r="TFP306" s="1668"/>
      <c r="TFQ306" s="1668"/>
      <c r="TFR306" s="1668"/>
      <c r="TFS306" s="1668"/>
      <c r="TFT306" s="1668"/>
      <c r="TFU306" s="1668"/>
      <c r="TFV306" s="1668"/>
      <c r="TFW306" s="1668"/>
      <c r="TFX306" s="1668"/>
      <c r="TFY306" s="1668"/>
      <c r="TFZ306" s="1668"/>
      <c r="TGA306" s="1668"/>
      <c r="TGB306" s="1668"/>
      <c r="TGC306" s="1668"/>
      <c r="TGD306" s="1668"/>
      <c r="TGE306" s="1668"/>
      <c r="TGF306" s="1668"/>
      <c r="TGG306" s="1668"/>
      <c r="TGH306" s="1668"/>
      <c r="TGI306" s="1668"/>
      <c r="TGJ306" s="1668"/>
      <c r="TGK306" s="1668"/>
      <c r="TGL306" s="1668"/>
      <c r="TGM306" s="1668"/>
      <c r="TGN306" s="1668"/>
      <c r="TGO306" s="1668"/>
      <c r="TGP306" s="1668"/>
      <c r="TGQ306" s="1668"/>
      <c r="TGR306" s="1668"/>
      <c r="TGS306" s="1668"/>
      <c r="TGT306" s="1668"/>
      <c r="TGU306" s="1668"/>
      <c r="TGV306" s="1668"/>
      <c r="TGW306" s="1668"/>
      <c r="TGX306" s="1668"/>
      <c r="TGY306" s="1668"/>
      <c r="TGZ306" s="1668"/>
      <c r="THA306" s="1668"/>
      <c r="THB306" s="1668"/>
      <c r="THC306" s="1668"/>
      <c r="THD306" s="1668"/>
      <c r="THE306" s="1668"/>
      <c r="THF306" s="1668"/>
      <c r="THG306" s="1668"/>
      <c r="THH306" s="1668"/>
      <c r="THI306" s="1668"/>
      <c r="THJ306" s="1668"/>
      <c r="THK306" s="1668"/>
      <c r="THL306" s="1668"/>
      <c r="THM306" s="1668"/>
      <c r="THN306" s="1668"/>
      <c r="THO306" s="1668"/>
      <c r="THP306" s="1668"/>
      <c r="THQ306" s="1668"/>
      <c r="THR306" s="1668"/>
      <c r="THS306" s="1668"/>
      <c r="THT306" s="1668"/>
      <c r="THU306" s="1668"/>
      <c r="THV306" s="1668"/>
      <c r="THW306" s="1668"/>
      <c r="THX306" s="1668"/>
      <c r="THY306" s="1668"/>
      <c r="THZ306" s="1668"/>
      <c r="TIA306" s="1668"/>
      <c r="TIB306" s="1668"/>
      <c r="TIC306" s="1668"/>
      <c r="TID306" s="1668"/>
      <c r="TIE306" s="1668"/>
      <c r="TIF306" s="1668"/>
      <c r="TIG306" s="1668"/>
      <c r="TIH306" s="1668"/>
      <c r="TII306" s="1668"/>
      <c r="TIJ306" s="1668"/>
      <c r="TIK306" s="1668"/>
      <c r="TIL306" s="1668"/>
      <c r="TIM306" s="1668"/>
      <c r="TIN306" s="1668"/>
      <c r="TIO306" s="1668"/>
      <c r="TIP306" s="1668"/>
      <c r="TIQ306" s="1668"/>
      <c r="TIR306" s="1668"/>
      <c r="TIS306" s="1668"/>
      <c r="TIT306" s="1668"/>
      <c r="TIU306" s="1668"/>
      <c r="TIV306" s="1668"/>
      <c r="TIW306" s="1668"/>
      <c r="TIX306" s="1668"/>
      <c r="TIY306" s="1668"/>
      <c r="TIZ306" s="1668"/>
      <c r="TJA306" s="1668"/>
      <c r="TJB306" s="1668"/>
      <c r="TJC306" s="1668"/>
      <c r="TJD306" s="1668"/>
      <c r="TJE306" s="1668"/>
      <c r="TJF306" s="1668"/>
      <c r="TJG306" s="1668"/>
      <c r="TJH306" s="1668"/>
      <c r="TJI306" s="1668"/>
      <c r="TJJ306" s="1668"/>
      <c r="TJK306" s="1668"/>
      <c r="TJL306" s="1668"/>
      <c r="TJM306" s="1668"/>
      <c r="TJN306" s="1668"/>
      <c r="TJO306" s="1668"/>
      <c r="TJP306" s="1668"/>
      <c r="TJQ306" s="1668"/>
      <c r="TJR306" s="1668"/>
      <c r="TJS306" s="1668"/>
      <c r="TJT306" s="1668"/>
      <c r="TJU306" s="1668"/>
      <c r="TJV306" s="1668"/>
      <c r="TJW306" s="1668"/>
      <c r="TJX306" s="1668"/>
      <c r="TJY306" s="1668"/>
      <c r="TJZ306" s="1668"/>
      <c r="TKA306" s="1668"/>
      <c r="TKB306" s="1668"/>
      <c r="TKC306" s="1668"/>
      <c r="TKD306" s="1668"/>
      <c r="TKE306" s="1668"/>
      <c r="TKF306" s="1668"/>
      <c r="TKG306" s="1668"/>
      <c r="TKH306" s="1668"/>
      <c r="TKI306" s="1668"/>
      <c r="TKJ306" s="1668"/>
      <c r="TKK306" s="1668"/>
      <c r="TKL306" s="1668"/>
      <c r="TKM306" s="1668"/>
      <c r="TKN306" s="1668"/>
      <c r="TKO306" s="1668"/>
      <c r="TKP306" s="1668"/>
      <c r="TKQ306" s="1668"/>
      <c r="TKR306" s="1668"/>
      <c r="TKS306" s="1668"/>
      <c r="TKT306" s="1668"/>
      <c r="TKU306" s="1668"/>
      <c r="TKV306" s="1668"/>
      <c r="TKW306" s="1668"/>
      <c r="TKX306" s="1668"/>
      <c r="TKY306" s="1668"/>
      <c r="TKZ306" s="1668"/>
      <c r="TLA306" s="1668"/>
      <c r="TLB306" s="1668"/>
      <c r="TLC306" s="1668"/>
      <c r="TLD306" s="1668"/>
      <c r="TLE306" s="1668"/>
      <c r="TLF306" s="1668"/>
      <c r="TLG306" s="1668"/>
      <c r="TLH306" s="1668"/>
      <c r="TLI306" s="1668"/>
      <c r="TLJ306" s="1668"/>
      <c r="TLK306" s="1668"/>
      <c r="TLL306" s="1668"/>
      <c r="TLM306" s="1668"/>
      <c r="TLN306" s="1668"/>
      <c r="TLO306" s="1668"/>
      <c r="TLP306" s="1668"/>
      <c r="TLQ306" s="1668"/>
      <c r="TLR306" s="1668"/>
      <c r="TLS306" s="1668"/>
      <c r="TLT306" s="1668"/>
      <c r="TLU306" s="1668"/>
      <c r="TLV306" s="1668"/>
      <c r="TLW306" s="1668"/>
      <c r="TLX306" s="1668"/>
      <c r="TLY306" s="1668"/>
      <c r="TLZ306" s="1668"/>
      <c r="TMA306" s="1668"/>
      <c r="TMB306" s="1668"/>
      <c r="TMC306" s="1668"/>
      <c r="TMD306" s="1668"/>
      <c r="TME306" s="1668"/>
      <c r="TMF306" s="1668"/>
      <c r="TMG306" s="1668"/>
      <c r="TMH306" s="1668"/>
      <c r="TMI306" s="1668"/>
      <c r="TMJ306" s="1668"/>
      <c r="TMK306" s="1668"/>
      <c r="TML306" s="1668"/>
      <c r="TMM306" s="1668"/>
      <c r="TMN306" s="1668"/>
      <c r="TMO306" s="1668"/>
      <c r="TMP306" s="1668"/>
      <c r="TMQ306" s="1668"/>
      <c r="TMR306" s="1668"/>
      <c r="TMS306" s="1668"/>
      <c r="TMT306" s="1668"/>
      <c r="TMU306" s="1668"/>
      <c r="TMV306" s="1668"/>
      <c r="TMW306" s="1668"/>
      <c r="TMX306" s="1668"/>
      <c r="TMY306" s="1668"/>
      <c r="TMZ306" s="1668"/>
      <c r="TNA306" s="1668"/>
      <c r="TNB306" s="1668"/>
      <c r="TNC306" s="1668"/>
      <c r="TND306" s="1668"/>
      <c r="TNE306" s="1668"/>
      <c r="TNF306" s="1668"/>
      <c r="TNG306" s="1668"/>
      <c r="TNH306" s="1668"/>
      <c r="TNI306" s="1668"/>
      <c r="TNJ306" s="1668"/>
      <c r="TNK306" s="1668"/>
      <c r="TNL306" s="1668"/>
      <c r="TNM306" s="1668"/>
      <c r="TNN306" s="1668"/>
      <c r="TNO306" s="1668"/>
      <c r="TNP306" s="1668"/>
      <c r="TNQ306" s="1668"/>
      <c r="TNR306" s="1668"/>
      <c r="TNS306" s="1668"/>
      <c r="TNT306" s="1668"/>
      <c r="TNU306" s="1668"/>
      <c r="TNV306" s="1668"/>
      <c r="TNW306" s="1668"/>
      <c r="TNX306" s="1668"/>
      <c r="TNY306" s="1668"/>
      <c r="TNZ306" s="1668"/>
      <c r="TOA306" s="1668"/>
      <c r="TOB306" s="1668"/>
      <c r="TOC306" s="1668"/>
      <c r="TOD306" s="1668"/>
      <c r="TOE306" s="1668"/>
      <c r="TOF306" s="1668"/>
      <c r="TOG306" s="1668"/>
      <c r="TOH306" s="1668"/>
      <c r="TOI306" s="1668"/>
      <c r="TOJ306" s="1668"/>
      <c r="TOK306" s="1668"/>
      <c r="TOL306" s="1668"/>
      <c r="TOM306" s="1668"/>
      <c r="TON306" s="1668"/>
      <c r="TOO306" s="1668"/>
      <c r="TOP306" s="1668"/>
      <c r="TOQ306" s="1668"/>
      <c r="TOR306" s="1668"/>
      <c r="TOS306" s="1668"/>
      <c r="TOT306" s="1668"/>
      <c r="TOU306" s="1668"/>
      <c r="TOV306" s="1668"/>
      <c r="TOW306" s="1668"/>
      <c r="TOX306" s="1668"/>
      <c r="TOY306" s="1668"/>
      <c r="TOZ306" s="1668"/>
      <c r="TPA306" s="1668"/>
      <c r="TPB306" s="1668"/>
      <c r="TPC306" s="1668"/>
      <c r="TPD306" s="1668"/>
      <c r="TPE306" s="1668"/>
      <c r="TPF306" s="1668"/>
      <c r="TPG306" s="1668"/>
      <c r="TPH306" s="1668"/>
      <c r="TPI306" s="1668"/>
      <c r="TPJ306" s="1668"/>
      <c r="TPK306" s="1668"/>
      <c r="TPL306" s="1668"/>
      <c r="TPM306" s="1668"/>
      <c r="TPN306" s="1668"/>
      <c r="TPO306" s="1668"/>
      <c r="TPP306" s="1668"/>
      <c r="TPQ306" s="1668"/>
      <c r="TPR306" s="1668"/>
      <c r="TPS306" s="1668"/>
      <c r="TPT306" s="1668"/>
      <c r="TPU306" s="1668"/>
      <c r="TPV306" s="1668"/>
      <c r="TPW306" s="1668"/>
      <c r="TPX306" s="1668"/>
      <c r="TPY306" s="1668"/>
      <c r="TPZ306" s="1668"/>
      <c r="TQA306" s="1668"/>
      <c r="TQB306" s="1668"/>
      <c r="TQC306" s="1668"/>
      <c r="TQD306" s="1668"/>
      <c r="TQE306" s="1668"/>
      <c r="TQF306" s="1668"/>
      <c r="TQG306" s="1668"/>
      <c r="TQH306" s="1668"/>
      <c r="TQI306" s="1668"/>
      <c r="TQJ306" s="1668"/>
      <c r="TQK306" s="1668"/>
      <c r="TQL306" s="1668"/>
      <c r="TQM306" s="1668"/>
      <c r="TQN306" s="1668"/>
      <c r="TQO306" s="1668"/>
      <c r="TQP306" s="1668"/>
      <c r="TQQ306" s="1668"/>
      <c r="TQR306" s="1668"/>
      <c r="TQS306" s="1668"/>
      <c r="TQT306" s="1668"/>
      <c r="TQU306" s="1668"/>
      <c r="TQV306" s="1668"/>
      <c r="TQW306" s="1668"/>
      <c r="TQX306" s="1668"/>
      <c r="TQY306" s="1668"/>
      <c r="TQZ306" s="1668"/>
      <c r="TRA306" s="1668"/>
      <c r="TRB306" s="1668"/>
      <c r="TRC306" s="1668"/>
      <c r="TRD306" s="1668"/>
      <c r="TRE306" s="1668"/>
      <c r="TRF306" s="1668"/>
      <c r="TRG306" s="1668"/>
      <c r="TRH306" s="1668"/>
      <c r="TRI306" s="1668"/>
      <c r="TRJ306" s="1668"/>
      <c r="TRK306" s="1668"/>
      <c r="TRL306" s="1668"/>
      <c r="TRM306" s="1668"/>
      <c r="TRN306" s="1668"/>
      <c r="TRO306" s="1668"/>
      <c r="TRP306" s="1668"/>
      <c r="TRQ306" s="1668"/>
      <c r="TRR306" s="1668"/>
      <c r="TRS306" s="1668"/>
      <c r="TRT306" s="1668"/>
      <c r="TRU306" s="1668"/>
      <c r="TRV306" s="1668"/>
      <c r="TRW306" s="1668"/>
      <c r="TRX306" s="1668"/>
      <c r="TRY306" s="1668"/>
      <c r="TRZ306" s="1668"/>
      <c r="TSA306" s="1668"/>
      <c r="TSB306" s="1668"/>
      <c r="TSC306" s="1668"/>
      <c r="TSD306" s="1668"/>
      <c r="TSE306" s="1668"/>
      <c r="TSF306" s="1668"/>
      <c r="TSG306" s="1668"/>
      <c r="TSH306" s="1668"/>
      <c r="TSI306" s="1668"/>
      <c r="TSJ306" s="1668"/>
      <c r="TSK306" s="1668"/>
      <c r="TSL306" s="1668"/>
      <c r="TSM306" s="1668"/>
      <c r="TSN306" s="1668"/>
      <c r="TSO306" s="1668"/>
      <c r="TSP306" s="1668"/>
      <c r="TSQ306" s="1668"/>
      <c r="TSR306" s="1668"/>
      <c r="TSS306" s="1668"/>
      <c r="TST306" s="1668"/>
      <c r="TSU306" s="1668"/>
      <c r="TSV306" s="1668"/>
      <c r="TSW306" s="1668"/>
      <c r="TSX306" s="1668"/>
      <c r="TSY306" s="1668"/>
      <c r="TSZ306" s="1668"/>
      <c r="TTA306" s="1668"/>
      <c r="TTB306" s="1668"/>
      <c r="TTC306" s="1668"/>
      <c r="TTD306" s="1668"/>
      <c r="TTE306" s="1668"/>
      <c r="TTF306" s="1668"/>
      <c r="TTG306" s="1668"/>
      <c r="TTH306" s="1668"/>
      <c r="TTI306" s="1668"/>
      <c r="TTJ306" s="1668"/>
      <c r="TTK306" s="1668"/>
      <c r="TTL306" s="1668"/>
      <c r="TTM306" s="1668"/>
      <c r="TTN306" s="1668"/>
      <c r="TTO306" s="1668"/>
      <c r="TTP306" s="1668"/>
      <c r="TTQ306" s="1668"/>
      <c r="TTR306" s="1668"/>
      <c r="TTS306" s="1668"/>
      <c r="TTT306" s="1668"/>
      <c r="TTU306" s="1668"/>
      <c r="TTV306" s="1668"/>
      <c r="TTW306" s="1668"/>
      <c r="TTX306" s="1668"/>
      <c r="TTY306" s="1668"/>
      <c r="TTZ306" s="1668"/>
      <c r="TUA306" s="1668"/>
      <c r="TUB306" s="1668"/>
      <c r="TUC306" s="1668"/>
      <c r="TUD306" s="1668"/>
      <c r="TUE306" s="1668"/>
      <c r="TUF306" s="1668"/>
      <c r="TUG306" s="1668"/>
      <c r="TUH306" s="1668"/>
      <c r="TUI306" s="1668"/>
      <c r="TUJ306" s="1668"/>
      <c r="TUK306" s="1668"/>
      <c r="TUL306" s="1668"/>
      <c r="TUM306" s="1668"/>
      <c r="TUN306" s="1668"/>
      <c r="TUO306" s="1668"/>
      <c r="TUP306" s="1668"/>
      <c r="TUQ306" s="1668"/>
      <c r="TUR306" s="1668"/>
      <c r="TUS306" s="1668"/>
      <c r="TUT306" s="1668"/>
      <c r="TUU306" s="1668"/>
      <c r="TUV306" s="1668"/>
      <c r="TUW306" s="1668"/>
      <c r="TUX306" s="1668"/>
      <c r="TUY306" s="1668"/>
      <c r="TUZ306" s="1668"/>
      <c r="TVA306" s="1668"/>
      <c r="TVB306" s="1668"/>
      <c r="TVC306" s="1668"/>
      <c r="TVD306" s="1668"/>
      <c r="TVE306" s="1668"/>
      <c r="TVF306" s="1668"/>
      <c r="TVG306" s="1668"/>
      <c r="TVH306" s="1668"/>
      <c r="TVI306" s="1668"/>
      <c r="TVJ306" s="1668"/>
      <c r="TVK306" s="1668"/>
      <c r="TVL306" s="1668"/>
      <c r="TVM306" s="1668"/>
      <c r="TVN306" s="1668"/>
      <c r="TVO306" s="1668"/>
      <c r="TVP306" s="1668"/>
      <c r="TVQ306" s="1668"/>
      <c r="TVR306" s="1668"/>
      <c r="TVS306" s="1668"/>
      <c r="TVT306" s="1668"/>
      <c r="TVU306" s="1668"/>
      <c r="TVV306" s="1668"/>
      <c r="TVW306" s="1668"/>
      <c r="TVX306" s="1668"/>
      <c r="TVY306" s="1668"/>
      <c r="TVZ306" s="1668"/>
      <c r="TWA306" s="1668"/>
      <c r="TWB306" s="1668"/>
      <c r="TWC306" s="1668"/>
      <c r="TWD306" s="1668"/>
      <c r="TWE306" s="1668"/>
      <c r="TWF306" s="1668"/>
      <c r="TWG306" s="1668"/>
      <c r="TWH306" s="1668"/>
      <c r="TWI306" s="1668"/>
      <c r="TWJ306" s="1668"/>
      <c r="TWK306" s="1668"/>
      <c r="TWL306" s="1668"/>
      <c r="TWM306" s="1668"/>
      <c r="TWN306" s="1668"/>
      <c r="TWO306" s="1668"/>
      <c r="TWP306" s="1668"/>
      <c r="TWQ306" s="1668"/>
      <c r="TWR306" s="1668"/>
      <c r="TWS306" s="1668"/>
      <c r="TWT306" s="1668"/>
      <c r="TWU306" s="1668"/>
      <c r="TWV306" s="1668"/>
      <c r="TWW306" s="1668"/>
      <c r="TWX306" s="1668"/>
      <c r="TWY306" s="1668"/>
      <c r="TWZ306" s="1668"/>
      <c r="TXA306" s="1668"/>
      <c r="TXB306" s="1668"/>
      <c r="TXC306" s="1668"/>
      <c r="TXD306" s="1668"/>
      <c r="TXE306" s="1668"/>
      <c r="TXF306" s="1668"/>
      <c r="TXG306" s="1668"/>
      <c r="TXH306" s="1668"/>
      <c r="TXI306" s="1668"/>
      <c r="TXJ306" s="1668"/>
      <c r="TXK306" s="1668"/>
      <c r="TXL306" s="1668"/>
      <c r="TXM306" s="1668"/>
      <c r="TXN306" s="1668"/>
      <c r="TXO306" s="1668"/>
      <c r="TXP306" s="1668"/>
      <c r="TXQ306" s="1668"/>
      <c r="TXR306" s="1668"/>
      <c r="TXS306" s="1668"/>
      <c r="TXT306" s="1668"/>
      <c r="TXU306" s="1668"/>
      <c r="TXV306" s="1668"/>
      <c r="TXW306" s="1668"/>
      <c r="TXX306" s="1668"/>
      <c r="TXY306" s="1668"/>
      <c r="TXZ306" s="1668"/>
      <c r="TYA306" s="1668"/>
      <c r="TYB306" s="1668"/>
      <c r="TYC306" s="1668"/>
      <c r="TYD306" s="1668"/>
      <c r="TYE306" s="1668"/>
      <c r="TYF306" s="1668"/>
      <c r="TYG306" s="1668"/>
      <c r="TYH306" s="1668"/>
      <c r="TYI306" s="1668"/>
      <c r="TYJ306" s="1668"/>
      <c r="TYK306" s="1668"/>
      <c r="TYL306" s="1668"/>
      <c r="TYM306" s="1668"/>
      <c r="TYN306" s="1668"/>
      <c r="TYO306" s="1668"/>
      <c r="TYP306" s="1668"/>
      <c r="TYQ306" s="1668"/>
      <c r="TYR306" s="1668"/>
      <c r="TYS306" s="1668"/>
      <c r="TYT306" s="1668"/>
      <c r="TYU306" s="1668"/>
      <c r="TYV306" s="1668"/>
      <c r="TYW306" s="1668"/>
      <c r="TYX306" s="1668"/>
      <c r="TYY306" s="1668"/>
      <c r="TYZ306" s="1668"/>
      <c r="TZA306" s="1668"/>
      <c r="TZB306" s="1668"/>
      <c r="TZC306" s="1668"/>
      <c r="TZD306" s="1668"/>
      <c r="TZE306" s="1668"/>
      <c r="TZF306" s="1668"/>
      <c r="TZG306" s="1668"/>
      <c r="TZH306" s="1668"/>
      <c r="TZI306" s="1668"/>
      <c r="TZJ306" s="1668"/>
      <c r="TZK306" s="1668"/>
      <c r="TZL306" s="1668"/>
      <c r="TZM306" s="1668"/>
      <c r="TZN306" s="1668"/>
      <c r="TZO306" s="1668"/>
      <c r="TZP306" s="1668"/>
      <c r="TZQ306" s="1668"/>
      <c r="TZR306" s="1668"/>
      <c r="TZS306" s="1668"/>
      <c r="TZT306" s="1668"/>
      <c r="TZU306" s="1668"/>
      <c r="TZV306" s="1668"/>
      <c r="TZW306" s="1668"/>
      <c r="TZX306" s="1668"/>
      <c r="TZY306" s="1668"/>
      <c r="TZZ306" s="1668"/>
      <c r="UAA306" s="1668"/>
      <c r="UAB306" s="1668"/>
      <c r="UAC306" s="1668"/>
      <c r="UAD306" s="1668"/>
      <c r="UAE306" s="1668"/>
      <c r="UAF306" s="1668"/>
      <c r="UAG306" s="1668"/>
      <c r="UAH306" s="1668"/>
      <c r="UAI306" s="1668"/>
      <c r="UAJ306" s="1668"/>
      <c r="UAK306" s="1668"/>
      <c r="UAL306" s="1668"/>
      <c r="UAM306" s="1668"/>
      <c r="UAN306" s="1668"/>
      <c r="UAO306" s="1668"/>
      <c r="UAP306" s="1668"/>
      <c r="UAQ306" s="1668"/>
      <c r="UAR306" s="1668"/>
      <c r="UAS306" s="1668"/>
      <c r="UAT306" s="1668"/>
      <c r="UAU306" s="1668"/>
      <c r="UAV306" s="1668"/>
      <c r="UAW306" s="1668"/>
      <c r="UAX306" s="1668"/>
      <c r="UAY306" s="1668"/>
      <c r="UAZ306" s="1668"/>
      <c r="UBA306" s="1668"/>
      <c r="UBB306" s="1668"/>
      <c r="UBC306" s="1668"/>
      <c r="UBD306" s="1668"/>
      <c r="UBE306" s="1668"/>
      <c r="UBF306" s="1668"/>
      <c r="UBG306" s="1668"/>
      <c r="UBH306" s="1668"/>
      <c r="UBI306" s="1668"/>
      <c r="UBJ306" s="1668"/>
      <c r="UBK306" s="1668"/>
      <c r="UBL306" s="1668"/>
      <c r="UBM306" s="1668"/>
      <c r="UBN306" s="1668"/>
      <c r="UBO306" s="1668"/>
      <c r="UBP306" s="1668"/>
      <c r="UBQ306" s="1668"/>
      <c r="UBR306" s="1668"/>
      <c r="UBS306" s="1668"/>
      <c r="UBT306" s="1668"/>
      <c r="UBU306" s="1668"/>
      <c r="UBV306" s="1668"/>
      <c r="UBW306" s="1668"/>
      <c r="UBX306" s="1668"/>
      <c r="UBY306" s="1668"/>
      <c r="UBZ306" s="1668"/>
      <c r="UCA306" s="1668"/>
      <c r="UCB306" s="1668"/>
      <c r="UCC306" s="1668"/>
      <c r="UCD306" s="1668"/>
      <c r="UCE306" s="1668"/>
      <c r="UCF306" s="1668"/>
      <c r="UCG306" s="1668"/>
      <c r="UCH306" s="1668"/>
      <c r="UCI306" s="1668"/>
      <c r="UCJ306" s="1668"/>
      <c r="UCK306" s="1668"/>
      <c r="UCL306" s="1668"/>
      <c r="UCM306" s="1668"/>
      <c r="UCN306" s="1668"/>
      <c r="UCO306" s="1668"/>
      <c r="UCP306" s="1668"/>
      <c r="UCQ306" s="1668"/>
      <c r="UCR306" s="1668"/>
      <c r="UCS306" s="1668"/>
      <c r="UCT306" s="1668"/>
      <c r="UCU306" s="1668"/>
      <c r="UCV306" s="1668"/>
      <c r="UCW306" s="1668"/>
      <c r="UCX306" s="1668"/>
      <c r="UCY306" s="1668"/>
      <c r="UCZ306" s="1668"/>
      <c r="UDA306" s="1668"/>
      <c r="UDB306" s="1668"/>
      <c r="UDC306" s="1668"/>
      <c r="UDD306" s="1668"/>
      <c r="UDE306" s="1668"/>
      <c r="UDF306" s="1668"/>
      <c r="UDG306" s="1668"/>
      <c r="UDH306" s="1668"/>
      <c r="UDI306" s="1668"/>
      <c r="UDJ306" s="1668"/>
      <c r="UDK306" s="1668"/>
      <c r="UDL306" s="1668"/>
      <c r="UDM306" s="1668"/>
      <c r="UDN306" s="1668"/>
      <c r="UDO306" s="1668"/>
      <c r="UDP306" s="1668"/>
      <c r="UDQ306" s="1668"/>
      <c r="UDR306" s="1668"/>
      <c r="UDS306" s="1668"/>
      <c r="UDT306" s="1668"/>
      <c r="UDU306" s="1668"/>
      <c r="UDV306" s="1668"/>
      <c r="UDW306" s="1668"/>
      <c r="UDX306" s="1668"/>
      <c r="UDY306" s="1668"/>
      <c r="UDZ306" s="1668"/>
      <c r="UEA306" s="1668"/>
      <c r="UEB306" s="1668"/>
      <c r="UEC306" s="1668"/>
      <c r="UED306" s="1668"/>
      <c r="UEE306" s="1668"/>
      <c r="UEF306" s="1668"/>
      <c r="UEG306" s="1668"/>
      <c r="UEH306" s="1668"/>
      <c r="UEI306" s="1668"/>
      <c r="UEJ306" s="1668"/>
      <c r="UEK306" s="1668"/>
      <c r="UEL306" s="1668"/>
      <c r="UEM306" s="1668"/>
      <c r="UEN306" s="1668"/>
      <c r="UEO306" s="1668"/>
      <c r="UEP306" s="1668"/>
      <c r="UEQ306" s="1668"/>
      <c r="UER306" s="1668"/>
      <c r="UES306" s="1668"/>
      <c r="UET306" s="1668"/>
      <c r="UEU306" s="1668"/>
      <c r="UEV306" s="1668"/>
      <c r="UEW306" s="1668"/>
      <c r="UEX306" s="1668"/>
      <c r="UEY306" s="1668"/>
      <c r="UEZ306" s="1668"/>
      <c r="UFA306" s="1668"/>
      <c r="UFB306" s="1668"/>
      <c r="UFC306" s="1668"/>
      <c r="UFD306" s="1668"/>
      <c r="UFE306" s="1668"/>
      <c r="UFF306" s="1668"/>
      <c r="UFG306" s="1668"/>
      <c r="UFH306" s="1668"/>
      <c r="UFI306" s="1668"/>
      <c r="UFJ306" s="1668"/>
      <c r="UFK306" s="1668"/>
      <c r="UFL306" s="1668"/>
      <c r="UFM306" s="1668"/>
      <c r="UFN306" s="1668"/>
      <c r="UFO306" s="1668"/>
      <c r="UFP306" s="1668"/>
      <c r="UFQ306" s="1668"/>
      <c r="UFR306" s="1668"/>
      <c r="UFS306" s="1668"/>
      <c r="UFT306" s="1668"/>
      <c r="UFU306" s="1668"/>
      <c r="UFV306" s="1668"/>
      <c r="UFW306" s="1668"/>
      <c r="UFX306" s="1668"/>
      <c r="UFY306" s="1668"/>
      <c r="UFZ306" s="1668"/>
      <c r="UGA306" s="1668"/>
      <c r="UGB306" s="1668"/>
      <c r="UGC306" s="1668"/>
      <c r="UGD306" s="1668"/>
      <c r="UGE306" s="1668"/>
      <c r="UGF306" s="1668"/>
      <c r="UGG306" s="1668"/>
      <c r="UGH306" s="1668"/>
      <c r="UGI306" s="1668"/>
      <c r="UGJ306" s="1668"/>
      <c r="UGK306" s="1668"/>
      <c r="UGL306" s="1668"/>
      <c r="UGM306" s="1668"/>
      <c r="UGN306" s="1668"/>
      <c r="UGO306" s="1668"/>
      <c r="UGP306" s="1668"/>
      <c r="UGQ306" s="1668"/>
      <c r="UGR306" s="1668"/>
      <c r="UGS306" s="1668"/>
      <c r="UGT306" s="1668"/>
      <c r="UGU306" s="1668"/>
      <c r="UGV306" s="1668"/>
      <c r="UGW306" s="1668"/>
      <c r="UGX306" s="1668"/>
      <c r="UGY306" s="1668"/>
      <c r="UGZ306" s="1668"/>
      <c r="UHA306" s="1668"/>
      <c r="UHB306" s="1668"/>
      <c r="UHC306" s="1668"/>
      <c r="UHD306" s="1668"/>
      <c r="UHE306" s="1668"/>
      <c r="UHF306" s="1668"/>
      <c r="UHG306" s="1668"/>
      <c r="UHH306" s="1668"/>
      <c r="UHI306" s="1668"/>
      <c r="UHJ306" s="1668"/>
      <c r="UHK306" s="1668"/>
      <c r="UHL306" s="1668"/>
      <c r="UHM306" s="1668"/>
      <c r="UHN306" s="1668"/>
      <c r="UHO306" s="1668"/>
      <c r="UHP306" s="1668"/>
      <c r="UHQ306" s="1668"/>
      <c r="UHR306" s="1668"/>
      <c r="UHS306" s="1668"/>
      <c r="UHT306" s="1668"/>
      <c r="UHU306" s="1668"/>
      <c r="UHV306" s="1668"/>
      <c r="UHW306" s="1668"/>
      <c r="UHX306" s="1668"/>
      <c r="UHY306" s="1668"/>
      <c r="UHZ306" s="1668"/>
      <c r="UIA306" s="1668"/>
      <c r="UIB306" s="1668"/>
      <c r="UIC306" s="1668"/>
      <c r="UID306" s="1668"/>
      <c r="UIE306" s="1668"/>
      <c r="UIF306" s="1668"/>
      <c r="UIG306" s="1668"/>
      <c r="UIH306" s="1668"/>
      <c r="UII306" s="1668"/>
      <c r="UIJ306" s="1668"/>
      <c r="UIK306" s="1668"/>
      <c r="UIL306" s="1668"/>
      <c r="UIM306" s="1668"/>
      <c r="UIN306" s="1668"/>
      <c r="UIO306" s="1668"/>
      <c r="UIP306" s="1668"/>
      <c r="UIQ306" s="1668"/>
      <c r="UIR306" s="1668"/>
      <c r="UIS306" s="1668"/>
      <c r="UIT306" s="1668"/>
      <c r="UIU306" s="1668"/>
      <c r="UIV306" s="1668"/>
      <c r="UIW306" s="1668"/>
      <c r="UIX306" s="1668"/>
      <c r="UIY306" s="1668"/>
      <c r="UIZ306" s="1668"/>
      <c r="UJA306" s="1668"/>
      <c r="UJB306" s="1668"/>
      <c r="UJC306" s="1668"/>
      <c r="UJD306" s="1668"/>
      <c r="UJE306" s="1668"/>
      <c r="UJF306" s="1668"/>
      <c r="UJG306" s="1668"/>
      <c r="UJH306" s="1668"/>
      <c r="UJI306" s="1668"/>
      <c r="UJJ306" s="1668"/>
      <c r="UJK306" s="1668"/>
      <c r="UJL306" s="1668"/>
      <c r="UJM306" s="1668"/>
      <c r="UJN306" s="1668"/>
      <c r="UJO306" s="1668"/>
      <c r="UJP306" s="1668"/>
      <c r="UJQ306" s="1668"/>
      <c r="UJR306" s="1668"/>
      <c r="UJS306" s="1668"/>
      <c r="UJT306" s="1668"/>
      <c r="UJU306" s="1668"/>
      <c r="UJV306" s="1668"/>
      <c r="UJW306" s="1668"/>
      <c r="UJX306" s="1668"/>
      <c r="UJY306" s="1668"/>
      <c r="UJZ306" s="1668"/>
      <c r="UKA306" s="1668"/>
      <c r="UKB306" s="1668"/>
      <c r="UKC306" s="1668"/>
      <c r="UKD306" s="1668"/>
      <c r="UKE306" s="1668"/>
      <c r="UKF306" s="1668"/>
      <c r="UKG306" s="1668"/>
      <c r="UKH306" s="1668"/>
      <c r="UKI306" s="1668"/>
      <c r="UKJ306" s="1668"/>
      <c r="UKK306" s="1668"/>
      <c r="UKL306" s="1668"/>
      <c r="UKM306" s="1668"/>
      <c r="UKN306" s="1668"/>
      <c r="UKO306" s="1668"/>
      <c r="UKP306" s="1668"/>
      <c r="UKQ306" s="1668"/>
      <c r="UKR306" s="1668"/>
      <c r="UKS306" s="1668"/>
      <c r="UKT306" s="1668"/>
      <c r="UKU306" s="1668"/>
      <c r="UKV306" s="1668"/>
      <c r="UKW306" s="1668"/>
      <c r="UKX306" s="1668"/>
      <c r="UKY306" s="1668"/>
      <c r="UKZ306" s="1668"/>
      <c r="ULA306" s="1668"/>
      <c r="ULB306" s="1668"/>
      <c r="ULC306" s="1668"/>
      <c r="ULD306" s="1668"/>
      <c r="ULE306" s="1668"/>
      <c r="ULF306" s="1668"/>
      <c r="ULG306" s="1668"/>
      <c r="ULH306" s="1668"/>
      <c r="ULI306" s="1668"/>
      <c r="ULJ306" s="1668"/>
      <c r="ULK306" s="1668"/>
      <c r="ULL306" s="1668"/>
      <c r="ULM306" s="1668"/>
      <c r="ULN306" s="1668"/>
      <c r="ULO306" s="1668"/>
      <c r="ULP306" s="1668"/>
      <c r="ULQ306" s="1668"/>
      <c r="ULR306" s="1668"/>
      <c r="ULS306" s="1668"/>
      <c r="ULT306" s="1668"/>
      <c r="ULU306" s="1668"/>
      <c r="ULV306" s="1668"/>
      <c r="ULW306" s="1668"/>
      <c r="ULX306" s="1668"/>
      <c r="ULY306" s="1668"/>
      <c r="ULZ306" s="1668"/>
      <c r="UMA306" s="1668"/>
      <c r="UMB306" s="1668"/>
      <c r="UMC306" s="1668"/>
      <c r="UMD306" s="1668"/>
      <c r="UME306" s="1668"/>
      <c r="UMF306" s="1668"/>
      <c r="UMG306" s="1668"/>
      <c r="UMH306" s="1668"/>
      <c r="UMI306" s="1668"/>
      <c r="UMJ306" s="1668"/>
      <c r="UMK306" s="1668"/>
      <c r="UML306" s="1668"/>
      <c r="UMM306" s="1668"/>
      <c r="UMN306" s="1668"/>
      <c r="UMO306" s="1668"/>
      <c r="UMP306" s="1668"/>
      <c r="UMQ306" s="1668"/>
      <c r="UMR306" s="1668"/>
      <c r="UMS306" s="1668"/>
      <c r="UMT306" s="1668"/>
      <c r="UMU306" s="1668"/>
      <c r="UMV306" s="1668"/>
      <c r="UMW306" s="1668"/>
      <c r="UMX306" s="1668"/>
      <c r="UMY306" s="1668"/>
      <c r="UMZ306" s="1668"/>
      <c r="UNA306" s="1668"/>
      <c r="UNB306" s="1668"/>
      <c r="UNC306" s="1668"/>
      <c r="UND306" s="1668"/>
      <c r="UNE306" s="1668"/>
      <c r="UNF306" s="1668"/>
      <c r="UNG306" s="1668"/>
      <c r="UNH306" s="1668"/>
      <c r="UNI306" s="1668"/>
      <c r="UNJ306" s="1668"/>
      <c r="UNK306" s="1668"/>
      <c r="UNL306" s="1668"/>
      <c r="UNM306" s="1668"/>
      <c r="UNN306" s="1668"/>
      <c r="UNO306" s="1668"/>
      <c r="UNP306" s="1668"/>
      <c r="UNQ306" s="1668"/>
      <c r="UNR306" s="1668"/>
      <c r="UNS306" s="1668"/>
      <c r="UNT306" s="1668"/>
      <c r="UNU306" s="1668"/>
      <c r="UNV306" s="1668"/>
      <c r="UNW306" s="1668"/>
      <c r="UNX306" s="1668"/>
      <c r="UNY306" s="1668"/>
      <c r="UNZ306" s="1668"/>
      <c r="UOA306" s="1668"/>
      <c r="UOB306" s="1668"/>
      <c r="UOC306" s="1668"/>
      <c r="UOD306" s="1668"/>
      <c r="UOE306" s="1668"/>
      <c r="UOF306" s="1668"/>
      <c r="UOG306" s="1668"/>
      <c r="UOH306" s="1668"/>
      <c r="UOI306" s="1668"/>
      <c r="UOJ306" s="1668"/>
      <c r="UOK306" s="1668"/>
      <c r="UOL306" s="1668"/>
      <c r="UOM306" s="1668"/>
      <c r="UON306" s="1668"/>
      <c r="UOO306" s="1668"/>
      <c r="UOP306" s="1668"/>
      <c r="UOQ306" s="1668"/>
      <c r="UOR306" s="1668"/>
      <c r="UOS306" s="1668"/>
      <c r="UOT306" s="1668"/>
      <c r="UOU306" s="1668"/>
      <c r="UOV306" s="1668"/>
      <c r="UOW306" s="1668"/>
      <c r="UOX306" s="1668"/>
      <c r="UOY306" s="1668"/>
      <c r="UOZ306" s="1668"/>
      <c r="UPA306" s="1668"/>
      <c r="UPB306" s="1668"/>
      <c r="UPC306" s="1668"/>
      <c r="UPD306" s="1668"/>
      <c r="UPE306" s="1668"/>
      <c r="UPF306" s="1668"/>
      <c r="UPG306" s="1668"/>
      <c r="UPH306" s="1668"/>
      <c r="UPI306" s="1668"/>
      <c r="UPJ306" s="1668"/>
      <c r="UPK306" s="1668"/>
      <c r="UPL306" s="1668"/>
      <c r="UPM306" s="1668"/>
      <c r="UPN306" s="1668"/>
      <c r="UPO306" s="1668"/>
      <c r="UPP306" s="1668"/>
      <c r="UPQ306" s="1668"/>
      <c r="UPR306" s="1668"/>
      <c r="UPS306" s="1668"/>
      <c r="UPT306" s="1668"/>
      <c r="UPU306" s="1668"/>
      <c r="UPV306" s="1668"/>
      <c r="UPW306" s="1668"/>
      <c r="UPX306" s="1668"/>
      <c r="UPY306" s="1668"/>
      <c r="UPZ306" s="1668"/>
      <c r="UQA306" s="1668"/>
      <c r="UQB306" s="1668"/>
      <c r="UQC306" s="1668"/>
      <c r="UQD306" s="1668"/>
      <c r="UQE306" s="1668"/>
      <c r="UQF306" s="1668"/>
      <c r="UQG306" s="1668"/>
      <c r="UQH306" s="1668"/>
      <c r="UQI306" s="1668"/>
      <c r="UQJ306" s="1668"/>
      <c r="UQK306" s="1668"/>
      <c r="UQL306" s="1668"/>
      <c r="UQM306" s="1668"/>
      <c r="UQN306" s="1668"/>
      <c r="UQO306" s="1668"/>
      <c r="UQP306" s="1668"/>
      <c r="UQQ306" s="1668"/>
      <c r="UQR306" s="1668"/>
      <c r="UQS306" s="1668"/>
      <c r="UQT306" s="1668"/>
      <c r="UQU306" s="1668"/>
      <c r="UQV306" s="1668"/>
      <c r="UQW306" s="1668"/>
      <c r="UQX306" s="1668"/>
      <c r="UQY306" s="1668"/>
      <c r="UQZ306" s="1668"/>
      <c r="URA306" s="1668"/>
      <c r="URB306" s="1668"/>
      <c r="URC306" s="1668"/>
      <c r="URD306" s="1668"/>
      <c r="URE306" s="1668"/>
      <c r="URF306" s="1668"/>
      <c r="URG306" s="1668"/>
      <c r="URH306" s="1668"/>
      <c r="URI306" s="1668"/>
      <c r="URJ306" s="1668"/>
      <c r="URK306" s="1668"/>
      <c r="URL306" s="1668"/>
      <c r="URM306" s="1668"/>
      <c r="URN306" s="1668"/>
      <c r="URO306" s="1668"/>
      <c r="URP306" s="1668"/>
      <c r="URQ306" s="1668"/>
      <c r="URR306" s="1668"/>
      <c r="URS306" s="1668"/>
      <c r="URT306" s="1668"/>
      <c r="URU306" s="1668"/>
      <c r="URV306" s="1668"/>
      <c r="URW306" s="1668"/>
      <c r="URX306" s="1668"/>
      <c r="URY306" s="1668"/>
      <c r="URZ306" s="1668"/>
      <c r="USA306" s="1668"/>
      <c r="USB306" s="1668"/>
      <c r="USC306" s="1668"/>
      <c r="USD306" s="1668"/>
      <c r="USE306" s="1668"/>
      <c r="USF306" s="1668"/>
      <c r="USG306" s="1668"/>
      <c r="USH306" s="1668"/>
      <c r="USI306" s="1668"/>
      <c r="USJ306" s="1668"/>
      <c r="USK306" s="1668"/>
      <c r="USL306" s="1668"/>
      <c r="USM306" s="1668"/>
      <c r="USN306" s="1668"/>
      <c r="USO306" s="1668"/>
      <c r="USP306" s="1668"/>
      <c r="USQ306" s="1668"/>
      <c r="USR306" s="1668"/>
      <c r="USS306" s="1668"/>
      <c r="UST306" s="1668"/>
      <c r="USU306" s="1668"/>
      <c r="USV306" s="1668"/>
      <c r="USW306" s="1668"/>
      <c r="USX306" s="1668"/>
      <c r="USY306" s="1668"/>
      <c r="USZ306" s="1668"/>
      <c r="UTA306" s="1668"/>
      <c r="UTB306" s="1668"/>
      <c r="UTC306" s="1668"/>
      <c r="UTD306" s="1668"/>
      <c r="UTE306" s="1668"/>
      <c r="UTF306" s="1668"/>
      <c r="UTG306" s="1668"/>
      <c r="UTH306" s="1668"/>
      <c r="UTI306" s="1668"/>
      <c r="UTJ306" s="1668"/>
      <c r="UTK306" s="1668"/>
      <c r="UTL306" s="1668"/>
      <c r="UTM306" s="1668"/>
      <c r="UTN306" s="1668"/>
      <c r="UTO306" s="1668"/>
      <c r="UTP306" s="1668"/>
      <c r="UTQ306" s="1668"/>
      <c r="UTR306" s="1668"/>
      <c r="UTS306" s="1668"/>
      <c r="UTT306" s="1668"/>
      <c r="UTU306" s="1668"/>
      <c r="UTV306" s="1668"/>
      <c r="UTW306" s="1668"/>
      <c r="UTX306" s="1668"/>
      <c r="UTY306" s="1668"/>
      <c r="UTZ306" s="1668"/>
      <c r="UUA306" s="1668"/>
      <c r="UUB306" s="1668"/>
      <c r="UUC306" s="1668"/>
      <c r="UUD306" s="1668"/>
      <c r="UUE306" s="1668"/>
      <c r="UUF306" s="1668"/>
      <c r="UUG306" s="1668"/>
      <c r="UUH306" s="1668"/>
      <c r="UUI306" s="1668"/>
      <c r="UUJ306" s="1668"/>
      <c r="UUK306" s="1668"/>
      <c r="UUL306" s="1668"/>
      <c r="UUM306" s="1668"/>
      <c r="UUN306" s="1668"/>
      <c r="UUO306" s="1668"/>
      <c r="UUP306" s="1668"/>
      <c r="UUQ306" s="1668"/>
      <c r="UUR306" s="1668"/>
      <c r="UUS306" s="1668"/>
      <c r="UUT306" s="1668"/>
      <c r="UUU306" s="1668"/>
      <c r="UUV306" s="1668"/>
      <c r="UUW306" s="1668"/>
      <c r="UUX306" s="1668"/>
      <c r="UUY306" s="1668"/>
      <c r="UUZ306" s="1668"/>
      <c r="UVA306" s="1668"/>
      <c r="UVB306" s="1668"/>
      <c r="UVC306" s="1668"/>
      <c r="UVD306" s="1668"/>
      <c r="UVE306" s="1668"/>
      <c r="UVF306" s="1668"/>
      <c r="UVG306" s="1668"/>
      <c r="UVH306" s="1668"/>
      <c r="UVI306" s="1668"/>
      <c r="UVJ306" s="1668"/>
      <c r="UVK306" s="1668"/>
      <c r="UVL306" s="1668"/>
      <c r="UVM306" s="1668"/>
      <c r="UVN306" s="1668"/>
      <c r="UVO306" s="1668"/>
      <c r="UVP306" s="1668"/>
      <c r="UVQ306" s="1668"/>
      <c r="UVR306" s="1668"/>
      <c r="UVS306" s="1668"/>
      <c r="UVT306" s="1668"/>
      <c r="UVU306" s="1668"/>
      <c r="UVV306" s="1668"/>
      <c r="UVW306" s="1668"/>
      <c r="UVX306" s="1668"/>
      <c r="UVY306" s="1668"/>
      <c r="UVZ306" s="1668"/>
      <c r="UWA306" s="1668"/>
      <c r="UWB306" s="1668"/>
      <c r="UWC306" s="1668"/>
      <c r="UWD306" s="1668"/>
      <c r="UWE306" s="1668"/>
      <c r="UWF306" s="1668"/>
      <c r="UWG306" s="1668"/>
      <c r="UWH306" s="1668"/>
      <c r="UWI306" s="1668"/>
      <c r="UWJ306" s="1668"/>
      <c r="UWK306" s="1668"/>
      <c r="UWL306" s="1668"/>
      <c r="UWM306" s="1668"/>
      <c r="UWN306" s="1668"/>
      <c r="UWO306" s="1668"/>
      <c r="UWP306" s="1668"/>
      <c r="UWQ306" s="1668"/>
      <c r="UWR306" s="1668"/>
      <c r="UWS306" s="1668"/>
      <c r="UWT306" s="1668"/>
      <c r="UWU306" s="1668"/>
      <c r="UWV306" s="1668"/>
      <c r="UWW306" s="1668"/>
      <c r="UWX306" s="1668"/>
      <c r="UWY306" s="1668"/>
      <c r="UWZ306" s="1668"/>
      <c r="UXA306" s="1668"/>
      <c r="UXB306" s="1668"/>
      <c r="UXC306" s="1668"/>
      <c r="UXD306" s="1668"/>
      <c r="UXE306" s="1668"/>
      <c r="UXF306" s="1668"/>
      <c r="UXG306" s="1668"/>
      <c r="UXH306" s="1668"/>
      <c r="UXI306" s="1668"/>
      <c r="UXJ306" s="1668"/>
      <c r="UXK306" s="1668"/>
      <c r="UXL306" s="1668"/>
      <c r="UXM306" s="1668"/>
      <c r="UXN306" s="1668"/>
      <c r="UXO306" s="1668"/>
      <c r="UXP306" s="1668"/>
      <c r="UXQ306" s="1668"/>
      <c r="UXR306" s="1668"/>
      <c r="UXS306" s="1668"/>
      <c r="UXT306" s="1668"/>
      <c r="UXU306" s="1668"/>
      <c r="UXV306" s="1668"/>
      <c r="UXW306" s="1668"/>
      <c r="UXX306" s="1668"/>
      <c r="UXY306" s="1668"/>
      <c r="UXZ306" s="1668"/>
      <c r="UYA306" s="1668"/>
      <c r="UYB306" s="1668"/>
      <c r="UYC306" s="1668"/>
      <c r="UYD306" s="1668"/>
      <c r="UYE306" s="1668"/>
      <c r="UYF306" s="1668"/>
      <c r="UYG306" s="1668"/>
      <c r="UYH306" s="1668"/>
      <c r="UYI306" s="1668"/>
      <c r="UYJ306" s="1668"/>
      <c r="UYK306" s="1668"/>
      <c r="UYL306" s="1668"/>
      <c r="UYM306" s="1668"/>
      <c r="UYN306" s="1668"/>
      <c r="UYO306" s="1668"/>
      <c r="UYP306" s="1668"/>
      <c r="UYQ306" s="1668"/>
      <c r="UYR306" s="1668"/>
      <c r="UYS306" s="1668"/>
      <c r="UYT306" s="1668"/>
      <c r="UYU306" s="1668"/>
      <c r="UYV306" s="1668"/>
      <c r="UYW306" s="1668"/>
      <c r="UYX306" s="1668"/>
      <c r="UYY306" s="1668"/>
      <c r="UYZ306" s="1668"/>
      <c r="UZA306" s="1668"/>
      <c r="UZB306" s="1668"/>
      <c r="UZC306" s="1668"/>
      <c r="UZD306" s="1668"/>
      <c r="UZE306" s="1668"/>
      <c r="UZF306" s="1668"/>
      <c r="UZG306" s="1668"/>
      <c r="UZH306" s="1668"/>
      <c r="UZI306" s="1668"/>
      <c r="UZJ306" s="1668"/>
      <c r="UZK306" s="1668"/>
      <c r="UZL306" s="1668"/>
      <c r="UZM306" s="1668"/>
      <c r="UZN306" s="1668"/>
      <c r="UZO306" s="1668"/>
      <c r="UZP306" s="1668"/>
      <c r="UZQ306" s="1668"/>
      <c r="UZR306" s="1668"/>
      <c r="UZS306" s="1668"/>
      <c r="UZT306" s="1668"/>
      <c r="UZU306" s="1668"/>
      <c r="UZV306" s="1668"/>
      <c r="UZW306" s="1668"/>
      <c r="UZX306" s="1668"/>
      <c r="UZY306" s="1668"/>
      <c r="UZZ306" s="1668"/>
      <c r="VAA306" s="1668"/>
      <c r="VAB306" s="1668"/>
      <c r="VAC306" s="1668"/>
      <c r="VAD306" s="1668"/>
      <c r="VAE306" s="1668"/>
      <c r="VAF306" s="1668"/>
      <c r="VAG306" s="1668"/>
      <c r="VAH306" s="1668"/>
      <c r="VAI306" s="1668"/>
      <c r="VAJ306" s="1668"/>
      <c r="VAK306" s="1668"/>
      <c r="VAL306" s="1668"/>
      <c r="VAM306" s="1668"/>
      <c r="VAN306" s="1668"/>
      <c r="VAO306" s="1668"/>
      <c r="VAP306" s="1668"/>
      <c r="VAQ306" s="1668"/>
      <c r="VAR306" s="1668"/>
      <c r="VAS306" s="1668"/>
      <c r="VAT306" s="1668"/>
      <c r="VAU306" s="1668"/>
      <c r="VAV306" s="1668"/>
      <c r="VAW306" s="1668"/>
      <c r="VAX306" s="1668"/>
      <c r="VAY306" s="1668"/>
      <c r="VAZ306" s="1668"/>
      <c r="VBA306" s="1668"/>
      <c r="VBB306" s="1668"/>
      <c r="VBC306" s="1668"/>
      <c r="VBD306" s="1668"/>
      <c r="VBE306" s="1668"/>
      <c r="VBF306" s="1668"/>
      <c r="VBG306" s="1668"/>
      <c r="VBH306" s="1668"/>
      <c r="VBI306" s="1668"/>
      <c r="VBJ306" s="1668"/>
      <c r="VBK306" s="1668"/>
      <c r="VBL306" s="1668"/>
      <c r="VBM306" s="1668"/>
      <c r="VBN306" s="1668"/>
      <c r="VBO306" s="1668"/>
      <c r="VBP306" s="1668"/>
      <c r="VBQ306" s="1668"/>
      <c r="VBR306" s="1668"/>
      <c r="VBS306" s="1668"/>
      <c r="VBT306" s="1668"/>
      <c r="VBU306" s="1668"/>
      <c r="VBV306" s="1668"/>
      <c r="VBW306" s="1668"/>
      <c r="VBX306" s="1668"/>
      <c r="VBY306" s="1668"/>
      <c r="VBZ306" s="1668"/>
      <c r="VCA306" s="1668"/>
      <c r="VCB306" s="1668"/>
      <c r="VCC306" s="1668"/>
      <c r="VCD306" s="1668"/>
      <c r="VCE306" s="1668"/>
      <c r="VCF306" s="1668"/>
      <c r="VCG306" s="1668"/>
      <c r="VCH306" s="1668"/>
      <c r="VCI306" s="1668"/>
      <c r="VCJ306" s="1668"/>
      <c r="VCK306" s="1668"/>
      <c r="VCL306" s="1668"/>
      <c r="VCM306" s="1668"/>
      <c r="VCN306" s="1668"/>
      <c r="VCO306" s="1668"/>
      <c r="VCP306" s="1668"/>
      <c r="VCQ306" s="1668"/>
      <c r="VCR306" s="1668"/>
      <c r="VCS306" s="1668"/>
      <c r="VCT306" s="1668"/>
      <c r="VCU306" s="1668"/>
      <c r="VCV306" s="1668"/>
      <c r="VCW306" s="1668"/>
      <c r="VCX306" s="1668"/>
      <c r="VCY306" s="1668"/>
      <c r="VCZ306" s="1668"/>
      <c r="VDA306" s="1668"/>
      <c r="VDB306" s="1668"/>
      <c r="VDC306" s="1668"/>
      <c r="VDD306" s="1668"/>
      <c r="VDE306" s="1668"/>
      <c r="VDF306" s="1668"/>
      <c r="VDG306" s="1668"/>
      <c r="VDH306" s="1668"/>
      <c r="VDI306" s="1668"/>
      <c r="VDJ306" s="1668"/>
      <c r="VDK306" s="1668"/>
      <c r="VDL306" s="1668"/>
      <c r="VDM306" s="1668"/>
      <c r="VDN306" s="1668"/>
      <c r="VDO306" s="1668"/>
      <c r="VDP306" s="1668"/>
      <c r="VDQ306" s="1668"/>
      <c r="VDR306" s="1668"/>
      <c r="VDS306" s="1668"/>
      <c r="VDT306" s="1668"/>
      <c r="VDU306" s="1668"/>
      <c r="VDV306" s="1668"/>
      <c r="VDW306" s="1668"/>
      <c r="VDX306" s="1668"/>
      <c r="VDY306" s="1668"/>
      <c r="VDZ306" s="1668"/>
      <c r="VEA306" s="1668"/>
      <c r="VEB306" s="1668"/>
      <c r="VEC306" s="1668"/>
      <c r="VED306" s="1668"/>
      <c r="VEE306" s="1668"/>
      <c r="VEF306" s="1668"/>
      <c r="VEG306" s="1668"/>
      <c r="VEH306" s="1668"/>
      <c r="VEI306" s="1668"/>
      <c r="VEJ306" s="1668"/>
      <c r="VEK306" s="1668"/>
      <c r="VEL306" s="1668"/>
      <c r="VEM306" s="1668"/>
      <c r="VEN306" s="1668"/>
      <c r="VEO306" s="1668"/>
      <c r="VEP306" s="1668"/>
      <c r="VEQ306" s="1668"/>
      <c r="VER306" s="1668"/>
      <c r="VES306" s="1668"/>
      <c r="VET306" s="1668"/>
      <c r="VEU306" s="1668"/>
      <c r="VEV306" s="1668"/>
      <c r="VEW306" s="1668"/>
      <c r="VEX306" s="1668"/>
      <c r="VEY306" s="1668"/>
      <c r="VEZ306" s="1668"/>
      <c r="VFA306" s="1668"/>
      <c r="VFB306" s="1668"/>
      <c r="VFC306" s="1668"/>
      <c r="VFD306" s="1668"/>
      <c r="VFE306" s="1668"/>
      <c r="VFF306" s="1668"/>
      <c r="VFG306" s="1668"/>
      <c r="VFH306" s="1668"/>
      <c r="VFI306" s="1668"/>
      <c r="VFJ306" s="1668"/>
      <c r="VFK306" s="1668"/>
      <c r="VFL306" s="1668"/>
      <c r="VFM306" s="1668"/>
      <c r="VFN306" s="1668"/>
      <c r="VFO306" s="1668"/>
      <c r="VFP306" s="1668"/>
      <c r="VFQ306" s="1668"/>
      <c r="VFR306" s="1668"/>
      <c r="VFS306" s="1668"/>
      <c r="VFT306" s="1668"/>
      <c r="VFU306" s="1668"/>
      <c r="VFV306" s="1668"/>
      <c r="VFW306" s="1668"/>
      <c r="VFX306" s="1668"/>
      <c r="VFY306" s="1668"/>
      <c r="VFZ306" s="1668"/>
      <c r="VGA306" s="1668"/>
      <c r="VGB306" s="1668"/>
      <c r="VGC306" s="1668"/>
      <c r="VGD306" s="1668"/>
      <c r="VGE306" s="1668"/>
      <c r="VGF306" s="1668"/>
      <c r="VGG306" s="1668"/>
      <c r="VGH306" s="1668"/>
      <c r="VGI306" s="1668"/>
      <c r="VGJ306" s="1668"/>
      <c r="VGK306" s="1668"/>
      <c r="VGL306" s="1668"/>
      <c r="VGM306" s="1668"/>
      <c r="VGN306" s="1668"/>
      <c r="VGO306" s="1668"/>
      <c r="VGP306" s="1668"/>
      <c r="VGQ306" s="1668"/>
      <c r="VGR306" s="1668"/>
      <c r="VGS306" s="1668"/>
      <c r="VGT306" s="1668"/>
      <c r="VGU306" s="1668"/>
      <c r="VGV306" s="1668"/>
      <c r="VGW306" s="1668"/>
      <c r="VGX306" s="1668"/>
      <c r="VGY306" s="1668"/>
      <c r="VGZ306" s="1668"/>
      <c r="VHA306" s="1668"/>
      <c r="VHB306" s="1668"/>
      <c r="VHC306" s="1668"/>
      <c r="VHD306" s="1668"/>
      <c r="VHE306" s="1668"/>
      <c r="VHF306" s="1668"/>
      <c r="VHG306" s="1668"/>
      <c r="VHH306" s="1668"/>
      <c r="VHI306" s="1668"/>
      <c r="VHJ306" s="1668"/>
      <c r="VHK306" s="1668"/>
      <c r="VHL306" s="1668"/>
      <c r="VHM306" s="1668"/>
      <c r="VHN306" s="1668"/>
      <c r="VHO306" s="1668"/>
      <c r="VHP306" s="1668"/>
      <c r="VHQ306" s="1668"/>
      <c r="VHR306" s="1668"/>
      <c r="VHS306" s="1668"/>
      <c r="VHT306" s="1668"/>
      <c r="VHU306" s="1668"/>
      <c r="VHV306" s="1668"/>
      <c r="VHW306" s="1668"/>
      <c r="VHX306" s="1668"/>
      <c r="VHY306" s="1668"/>
      <c r="VHZ306" s="1668"/>
      <c r="VIA306" s="1668"/>
      <c r="VIB306" s="1668"/>
      <c r="VIC306" s="1668"/>
      <c r="VID306" s="1668"/>
      <c r="VIE306" s="1668"/>
      <c r="VIF306" s="1668"/>
      <c r="VIG306" s="1668"/>
      <c r="VIH306" s="1668"/>
      <c r="VII306" s="1668"/>
      <c r="VIJ306" s="1668"/>
      <c r="VIK306" s="1668"/>
      <c r="VIL306" s="1668"/>
      <c r="VIM306" s="1668"/>
      <c r="VIN306" s="1668"/>
      <c r="VIO306" s="1668"/>
      <c r="VIP306" s="1668"/>
      <c r="VIQ306" s="1668"/>
      <c r="VIR306" s="1668"/>
      <c r="VIS306" s="1668"/>
      <c r="VIT306" s="1668"/>
      <c r="VIU306" s="1668"/>
      <c r="VIV306" s="1668"/>
      <c r="VIW306" s="1668"/>
      <c r="VIX306" s="1668"/>
      <c r="VIY306" s="1668"/>
      <c r="VIZ306" s="1668"/>
      <c r="VJA306" s="1668"/>
      <c r="VJB306" s="1668"/>
      <c r="VJC306" s="1668"/>
      <c r="VJD306" s="1668"/>
      <c r="VJE306" s="1668"/>
      <c r="VJF306" s="1668"/>
      <c r="VJG306" s="1668"/>
      <c r="VJH306" s="1668"/>
      <c r="VJI306" s="1668"/>
      <c r="VJJ306" s="1668"/>
      <c r="VJK306" s="1668"/>
      <c r="VJL306" s="1668"/>
      <c r="VJM306" s="1668"/>
      <c r="VJN306" s="1668"/>
      <c r="VJO306" s="1668"/>
      <c r="VJP306" s="1668"/>
      <c r="VJQ306" s="1668"/>
      <c r="VJR306" s="1668"/>
      <c r="VJS306" s="1668"/>
      <c r="VJT306" s="1668"/>
      <c r="VJU306" s="1668"/>
      <c r="VJV306" s="1668"/>
      <c r="VJW306" s="1668"/>
      <c r="VJX306" s="1668"/>
      <c r="VJY306" s="1668"/>
      <c r="VJZ306" s="1668"/>
      <c r="VKA306" s="1668"/>
      <c r="VKB306" s="1668"/>
      <c r="VKC306" s="1668"/>
      <c r="VKD306" s="1668"/>
      <c r="VKE306" s="1668"/>
      <c r="VKF306" s="1668"/>
      <c r="VKG306" s="1668"/>
      <c r="VKH306" s="1668"/>
      <c r="VKI306" s="1668"/>
      <c r="VKJ306" s="1668"/>
      <c r="VKK306" s="1668"/>
      <c r="VKL306" s="1668"/>
      <c r="VKM306" s="1668"/>
      <c r="VKN306" s="1668"/>
      <c r="VKO306" s="1668"/>
      <c r="VKP306" s="1668"/>
      <c r="VKQ306" s="1668"/>
      <c r="VKR306" s="1668"/>
      <c r="VKS306" s="1668"/>
      <c r="VKT306" s="1668"/>
      <c r="VKU306" s="1668"/>
      <c r="VKV306" s="1668"/>
      <c r="VKW306" s="1668"/>
      <c r="VKX306" s="1668"/>
      <c r="VKY306" s="1668"/>
      <c r="VKZ306" s="1668"/>
      <c r="VLA306" s="1668"/>
      <c r="VLB306" s="1668"/>
      <c r="VLC306" s="1668"/>
      <c r="VLD306" s="1668"/>
      <c r="VLE306" s="1668"/>
      <c r="VLF306" s="1668"/>
      <c r="VLG306" s="1668"/>
      <c r="VLH306" s="1668"/>
      <c r="VLI306" s="1668"/>
      <c r="VLJ306" s="1668"/>
      <c r="VLK306" s="1668"/>
      <c r="VLL306" s="1668"/>
      <c r="VLM306" s="1668"/>
      <c r="VLN306" s="1668"/>
      <c r="VLO306" s="1668"/>
      <c r="VLP306" s="1668"/>
      <c r="VLQ306" s="1668"/>
      <c r="VLR306" s="1668"/>
      <c r="VLS306" s="1668"/>
      <c r="VLT306" s="1668"/>
      <c r="VLU306" s="1668"/>
      <c r="VLV306" s="1668"/>
      <c r="VLW306" s="1668"/>
      <c r="VLX306" s="1668"/>
      <c r="VLY306" s="1668"/>
      <c r="VLZ306" s="1668"/>
      <c r="VMA306" s="1668"/>
      <c r="VMB306" s="1668"/>
      <c r="VMC306" s="1668"/>
      <c r="VMD306" s="1668"/>
      <c r="VME306" s="1668"/>
      <c r="VMF306" s="1668"/>
      <c r="VMG306" s="1668"/>
      <c r="VMH306" s="1668"/>
      <c r="VMI306" s="1668"/>
      <c r="VMJ306" s="1668"/>
      <c r="VMK306" s="1668"/>
      <c r="VML306" s="1668"/>
      <c r="VMM306" s="1668"/>
      <c r="VMN306" s="1668"/>
      <c r="VMO306" s="1668"/>
      <c r="VMP306" s="1668"/>
      <c r="VMQ306" s="1668"/>
      <c r="VMR306" s="1668"/>
      <c r="VMS306" s="1668"/>
      <c r="VMT306" s="1668"/>
      <c r="VMU306" s="1668"/>
      <c r="VMV306" s="1668"/>
      <c r="VMW306" s="1668"/>
      <c r="VMX306" s="1668"/>
      <c r="VMY306" s="1668"/>
      <c r="VMZ306" s="1668"/>
      <c r="VNA306" s="1668"/>
      <c r="VNB306" s="1668"/>
      <c r="VNC306" s="1668"/>
      <c r="VND306" s="1668"/>
      <c r="VNE306" s="1668"/>
      <c r="VNF306" s="1668"/>
      <c r="VNG306" s="1668"/>
      <c r="VNH306" s="1668"/>
      <c r="VNI306" s="1668"/>
      <c r="VNJ306" s="1668"/>
      <c r="VNK306" s="1668"/>
      <c r="VNL306" s="1668"/>
      <c r="VNM306" s="1668"/>
      <c r="VNN306" s="1668"/>
      <c r="VNO306" s="1668"/>
      <c r="VNP306" s="1668"/>
      <c r="VNQ306" s="1668"/>
      <c r="VNR306" s="1668"/>
      <c r="VNS306" s="1668"/>
      <c r="VNT306" s="1668"/>
      <c r="VNU306" s="1668"/>
      <c r="VNV306" s="1668"/>
      <c r="VNW306" s="1668"/>
      <c r="VNX306" s="1668"/>
      <c r="VNY306" s="1668"/>
      <c r="VNZ306" s="1668"/>
      <c r="VOA306" s="1668"/>
      <c r="VOB306" s="1668"/>
      <c r="VOC306" s="1668"/>
      <c r="VOD306" s="1668"/>
      <c r="VOE306" s="1668"/>
      <c r="VOF306" s="1668"/>
      <c r="VOG306" s="1668"/>
      <c r="VOH306" s="1668"/>
      <c r="VOI306" s="1668"/>
      <c r="VOJ306" s="1668"/>
      <c r="VOK306" s="1668"/>
      <c r="VOL306" s="1668"/>
      <c r="VOM306" s="1668"/>
      <c r="VON306" s="1668"/>
      <c r="VOO306" s="1668"/>
      <c r="VOP306" s="1668"/>
      <c r="VOQ306" s="1668"/>
      <c r="VOR306" s="1668"/>
      <c r="VOS306" s="1668"/>
      <c r="VOT306" s="1668"/>
      <c r="VOU306" s="1668"/>
      <c r="VOV306" s="1668"/>
      <c r="VOW306" s="1668"/>
      <c r="VOX306" s="1668"/>
      <c r="VOY306" s="1668"/>
      <c r="VOZ306" s="1668"/>
      <c r="VPA306" s="1668"/>
      <c r="VPB306" s="1668"/>
      <c r="VPC306" s="1668"/>
      <c r="VPD306" s="1668"/>
      <c r="VPE306" s="1668"/>
      <c r="VPF306" s="1668"/>
      <c r="VPG306" s="1668"/>
      <c r="VPH306" s="1668"/>
      <c r="VPI306" s="1668"/>
      <c r="VPJ306" s="1668"/>
      <c r="VPK306" s="1668"/>
      <c r="VPL306" s="1668"/>
      <c r="VPM306" s="1668"/>
      <c r="VPN306" s="1668"/>
      <c r="VPO306" s="1668"/>
      <c r="VPP306" s="1668"/>
      <c r="VPQ306" s="1668"/>
      <c r="VPR306" s="1668"/>
      <c r="VPS306" s="1668"/>
      <c r="VPT306" s="1668"/>
      <c r="VPU306" s="1668"/>
      <c r="VPV306" s="1668"/>
      <c r="VPW306" s="1668"/>
      <c r="VPX306" s="1668"/>
      <c r="VPY306" s="1668"/>
      <c r="VPZ306" s="1668"/>
      <c r="VQA306" s="1668"/>
      <c r="VQB306" s="1668"/>
      <c r="VQC306" s="1668"/>
      <c r="VQD306" s="1668"/>
      <c r="VQE306" s="1668"/>
      <c r="VQF306" s="1668"/>
      <c r="VQG306" s="1668"/>
      <c r="VQH306" s="1668"/>
      <c r="VQI306" s="1668"/>
      <c r="VQJ306" s="1668"/>
      <c r="VQK306" s="1668"/>
      <c r="VQL306" s="1668"/>
      <c r="VQM306" s="1668"/>
      <c r="VQN306" s="1668"/>
      <c r="VQO306" s="1668"/>
      <c r="VQP306" s="1668"/>
      <c r="VQQ306" s="1668"/>
      <c r="VQR306" s="1668"/>
      <c r="VQS306" s="1668"/>
      <c r="VQT306" s="1668"/>
      <c r="VQU306" s="1668"/>
      <c r="VQV306" s="1668"/>
      <c r="VQW306" s="1668"/>
      <c r="VQX306" s="1668"/>
      <c r="VQY306" s="1668"/>
      <c r="VQZ306" s="1668"/>
      <c r="VRA306" s="1668"/>
      <c r="VRB306" s="1668"/>
      <c r="VRC306" s="1668"/>
      <c r="VRD306" s="1668"/>
      <c r="VRE306" s="1668"/>
      <c r="VRF306" s="1668"/>
      <c r="VRG306" s="1668"/>
      <c r="VRH306" s="1668"/>
      <c r="VRI306" s="1668"/>
      <c r="VRJ306" s="1668"/>
      <c r="VRK306" s="1668"/>
      <c r="VRL306" s="1668"/>
      <c r="VRM306" s="1668"/>
      <c r="VRN306" s="1668"/>
      <c r="VRO306" s="1668"/>
      <c r="VRP306" s="1668"/>
      <c r="VRQ306" s="1668"/>
      <c r="VRR306" s="1668"/>
      <c r="VRS306" s="1668"/>
      <c r="VRT306" s="1668"/>
      <c r="VRU306" s="1668"/>
      <c r="VRV306" s="1668"/>
      <c r="VRW306" s="1668"/>
      <c r="VRX306" s="1668"/>
      <c r="VRY306" s="1668"/>
      <c r="VRZ306" s="1668"/>
      <c r="VSA306" s="1668"/>
      <c r="VSB306" s="1668"/>
      <c r="VSC306" s="1668"/>
      <c r="VSD306" s="1668"/>
      <c r="VSE306" s="1668"/>
      <c r="VSF306" s="1668"/>
      <c r="VSG306" s="1668"/>
      <c r="VSH306" s="1668"/>
      <c r="VSI306" s="1668"/>
      <c r="VSJ306" s="1668"/>
      <c r="VSK306" s="1668"/>
      <c r="VSL306" s="1668"/>
      <c r="VSM306" s="1668"/>
      <c r="VSN306" s="1668"/>
      <c r="VSO306" s="1668"/>
      <c r="VSP306" s="1668"/>
      <c r="VSQ306" s="1668"/>
      <c r="VSR306" s="1668"/>
      <c r="VSS306" s="1668"/>
      <c r="VST306" s="1668"/>
      <c r="VSU306" s="1668"/>
      <c r="VSV306" s="1668"/>
      <c r="VSW306" s="1668"/>
      <c r="VSX306" s="1668"/>
      <c r="VSY306" s="1668"/>
      <c r="VSZ306" s="1668"/>
      <c r="VTA306" s="1668"/>
      <c r="VTB306" s="1668"/>
      <c r="VTC306" s="1668"/>
      <c r="VTD306" s="1668"/>
      <c r="VTE306" s="1668"/>
      <c r="VTF306" s="1668"/>
      <c r="VTG306" s="1668"/>
      <c r="VTH306" s="1668"/>
      <c r="VTI306" s="1668"/>
      <c r="VTJ306" s="1668"/>
      <c r="VTK306" s="1668"/>
      <c r="VTL306" s="1668"/>
      <c r="VTM306" s="1668"/>
      <c r="VTN306" s="1668"/>
      <c r="VTO306" s="1668"/>
      <c r="VTP306" s="1668"/>
      <c r="VTQ306" s="1668"/>
      <c r="VTR306" s="1668"/>
      <c r="VTS306" s="1668"/>
      <c r="VTT306" s="1668"/>
      <c r="VTU306" s="1668"/>
      <c r="VTV306" s="1668"/>
      <c r="VTW306" s="1668"/>
      <c r="VTX306" s="1668"/>
      <c r="VTY306" s="1668"/>
      <c r="VTZ306" s="1668"/>
      <c r="VUA306" s="1668"/>
      <c r="VUB306" s="1668"/>
      <c r="VUC306" s="1668"/>
      <c r="VUD306" s="1668"/>
      <c r="VUE306" s="1668"/>
      <c r="VUF306" s="1668"/>
      <c r="VUG306" s="1668"/>
      <c r="VUH306" s="1668"/>
      <c r="VUI306" s="1668"/>
      <c r="VUJ306" s="1668"/>
      <c r="VUK306" s="1668"/>
      <c r="VUL306" s="1668"/>
      <c r="VUM306" s="1668"/>
      <c r="VUN306" s="1668"/>
      <c r="VUO306" s="1668"/>
      <c r="VUP306" s="1668"/>
      <c r="VUQ306" s="1668"/>
      <c r="VUR306" s="1668"/>
      <c r="VUS306" s="1668"/>
      <c r="VUT306" s="1668"/>
      <c r="VUU306" s="1668"/>
      <c r="VUV306" s="1668"/>
      <c r="VUW306" s="1668"/>
      <c r="VUX306" s="1668"/>
      <c r="VUY306" s="1668"/>
      <c r="VUZ306" s="1668"/>
      <c r="VVA306" s="1668"/>
      <c r="VVB306" s="1668"/>
      <c r="VVC306" s="1668"/>
      <c r="VVD306" s="1668"/>
      <c r="VVE306" s="1668"/>
      <c r="VVF306" s="1668"/>
      <c r="VVG306" s="1668"/>
      <c r="VVH306" s="1668"/>
      <c r="VVI306" s="1668"/>
      <c r="VVJ306" s="1668"/>
      <c r="VVK306" s="1668"/>
      <c r="VVL306" s="1668"/>
      <c r="VVM306" s="1668"/>
      <c r="VVN306" s="1668"/>
      <c r="VVO306" s="1668"/>
      <c r="VVP306" s="1668"/>
      <c r="VVQ306" s="1668"/>
      <c r="VVR306" s="1668"/>
      <c r="VVS306" s="1668"/>
      <c r="VVT306" s="1668"/>
      <c r="VVU306" s="1668"/>
      <c r="VVV306" s="1668"/>
      <c r="VVW306" s="1668"/>
      <c r="VVX306" s="1668"/>
      <c r="VVY306" s="1668"/>
      <c r="VVZ306" s="1668"/>
      <c r="VWA306" s="1668"/>
      <c r="VWB306" s="1668"/>
      <c r="VWC306" s="1668"/>
      <c r="VWD306" s="1668"/>
      <c r="VWE306" s="1668"/>
      <c r="VWF306" s="1668"/>
      <c r="VWG306" s="1668"/>
      <c r="VWH306" s="1668"/>
      <c r="VWI306" s="1668"/>
      <c r="VWJ306" s="1668"/>
      <c r="VWK306" s="1668"/>
      <c r="VWL306" s="1668"/>
      <c r="VWM306" s="1668"/>
      <c r="VWN306" s="1668"/>
      <c r="VWO306" s="1668"/>
      <c r="VWP306" s="1668"/>
      <c r="VWQ306" s="1668"/>
      <c r="VWR306" s="1668"/>
      <c r="VWS306" s="1668"/>
      <c r="VWT306" s="1668"/>
      <c r="VWU306" s="1668"/>
      <c r="VWV306" s="1668"/>
      <c r="VWW306" s="1668"/>
      <c r="VWX306" s="1668"/>
      <c r="VWY306" s="1668"/>
      <c r="VWZ306" s="1668"/>
      <c r="VXA306" s="1668"/>
      <c r="VXB306" s="1668"/>
      <c r="VXC306" s="1668"/>
      <c r="VXD306" s="1668"/>
      <c r="VXE306" s="1668"/>
      <c r="VXF306" s="1668"/>
      <c r="VXG306" s="1668"/>
      <c r="VXH306" s="1668"/>
      <c r="VXI306" s="1668"/>
      <c r="VXJ306" s="1668"/>
      <c r="VXK306" s="1668"/>
      <c r="VXL306" s="1668"/>
      <c r="VXM306" s="1668"/>
      <c r="VXN306" s="1668"/>
      <c r="VXO306" s="1668"/>
      <c r="VXP306" s="1668"/>
      <c r="VXQ306" s="1668"/>
      <c r="VXR306" s="1668"/>
      <c r="VXS306" s="1668"/>
      <c r="VXT306" s="1668"/>
      <c r="VXU306" s="1668"/>
      <c r="VXV306" s="1668"/>
      <c r="VXW306" s="1668"/>
      <c r="VXX306" s="1668"/>
      <c r="VXY306" s="1668"/>
      <c r="VXZ306" s="1668"/>
      <c r="VYA306" s="1668"/>
      <c r="VYB306" s="1668"/>
      <c r="VYC306" s="1668"/>
      <c r="VYD306" s="1668"/>
      <c r="VYE306" s="1668"/>
      <c r="VYF306" s="1668"/>
      <c r="VYG306" s="1668"/>
      <c r="VYH306" s="1668"/>
      <c r="VYI306" s="1668"/>
      <c r="VYJ306" s="1668"/>
      <c r="VYK306" s="1668"/>
      <c r="VYL306" s="1668"/>
      <c r="VYM306" s="1668"/>
      <c r="VYN306" s="1668"/>
      <c r="VYO306" s="1668"/>
      <c r="VYP306" s="1668"/>
      <c r="VYQ306" s="1668"/>
      <c r="VYR306" s="1668"/>
      <c r="VYS306" s="1668"/>
      <c r="VYT306" s="1668"/>
      <c r="VYU306" s="1668"/>
      <c r="VYV306" s="1668"/>
      <c r="VYW306" s="1668"/>
      <c r="VYX306" s="1668"/>
      <c r="VYY306" s="1668"/>
      <c r="VYZ306" s="1668"/>
      <c r="VZA306" s="1668"/>
      <c r="VZB306" s="1668"/>
      <c r="VZC306" s="1668"/>
      <c r="VZD306" s="1668"/>
      <c r="VZE306" s="1668"/>
      <c r="VZF306" s="1668"/>
      <c r="VZG306" s="1668"/>
      <c r="VZH306" s="1668"/>
      <c r="VZI306" s="1668"/>
      <c r="VZJ306" s="1668"/>
      <c r="VZK306" s="1668"/>
      <c r="VZL306" s="1668"/>
      <c r="VZM306" s="1668"/>
      <c r="VZN306" s="1668"/>
      <c r="VZO306" s="1668"/>
      <c r="VZP306" s="1668"/>
      <c r="VZQ306" s="1668"/>
      <c r="VZR306" s="1668"/>
      <c r="VZS306" s="1668"/>
      <c r="VZT306" s="1668"/>
      <c r="VZU306" s="1668"/>
      <c r="VZV306" s="1668"/>
      <c r="VZW306" s="1668"/>
      <c r="VZX306" s="1668"/>
      <c r="VZY306" s="1668"/>
      <c r="VZZ306" s="1668"/>
      <c r="WAA306" s="1668"/>
      <c r="WAB306" s="1668"/>
      <c r="WAC306" s="1668"/>
      <c r="WAD306" s="1668"/>
      <c r="WAE306" s="1668"/>
      <c r="WAF306" s="1668"/>
      <c r="WAG306" s="1668"/>
      <c r="WAH306" s="1668"/>
      <c r="WAI306" s="1668"/>
      <c r="WAJ306" s="1668"/>
      <c r="WAK306" s="1668"/>
      <c r="WAL306" s="1668"/>
      <c r="WAM306" s="1668"/>
      <c r="WAN306" s="1668"/>
      <c r="WAO306" s="1668"/>
      <c r="WAP306" s="1668"/>
      <c r="WAQ306" s="1668"/>
      <c r="WAR306" s="1668"/>
      <c r="WAS306" s="1668"/>
      <c r="WAT306" s="1668"/>
      <c r="WAU306" s="1668"/>
      <c r="WAV306" s="1668"/>
      <c r="WAW306" s="1668"/>
      <c r="WAX306" s="1668"/>
      <c r="WAY306" s="1668"/>
      <c r="WAZ306" s="1668"/>
      <c r="WBA306" s="1668"/>
      <c r="WBB306" s="1668"/>
      <c r="WBC306" s="1668"/>
      <c r="WBD306" s="1668"/>
      <c r="WBE306" s="1668"/>
      <c r="WBF306" s="1668"/>
      <c r="WBG306" s="1668"/>
      <c r="WBH306" s="1668"/>
      <c r="WBI306" s="1668"/>
      <c r="WBJ306" s="1668"/>
      <c r="WBK306" s="1668"/>
      <c r="WBL306" s="1668"/>
      <c r="WBM306" s="1668"/>
      <c r="WBN306" s="1668"/>
      <c r="WBO306" s="1668"/>
      <c r="WBP306" s="1668"/>
      <c r="WBQ306" s="1668"/>
      <c r="WBR306" s="1668"/>
      <c r="WBS306" s="1668"/>
      <c r="WBT306" s="1668"/>
      <c r="WBU306" s="1668"/>
      <c r="WBV306" s="1668"/>
      <c r="WBW306" s="1668"/>
      <c r="WBX306" s="1668"/>
      <c r="WBY306" s="1668"/>
      <c r="WBZ306" s="1668"/>
      <c r="WCA306" s="1668"/>
      <c r="WCB306" s="1668"/>
      <c r="WCC306" s="1668"/>
      <c r="WCD306" s="1668"/>
      <c r="WCE306" s="1668"/>
      <c r="WCF306" s="1668"/>
      <c r="WCG306" s="1668"/>
      <c r="WCH306" s="1668"/>
      <c r="WCI306" s="1668"/>
      <c r="WCJ306" s="1668"/>
      <c r="WCK306" s="1668"/>
      <c r="WCL306" s="1668"/>
      <c r="WCM306" s="1668"/>
      <c r="WCN306" s="1668"/>
      <c r="WCO306" s="1668"/>
      <c r="WCP306" s="1668"/>
      <c r="WCQ306" s="1668"/>
      <c r="WCR306" s="1668"/>
      <c r="WCS306" s="1668"/>
      <c r="WCT306" s="1668"/>
      <c r="WCU306" s="1668"/>
      <c r="WCV306" s="1668"/>
      <c r="WCW306" s="1668"/>
      <c r="WCX306" s="1668"/>
      <c r="WCY306" s="1668"/>
      <c r="WCZ306" s="1668"/>
      <c r="WDA306" s="1668"/>
      <c r="WDB306" s="1668"/>
      <c r="WDC306" s="1668"/>
      <c r="WDD306" s="1668"/>
      <c r="WDE306" s="1668"/>
      <c r="WDF306" s="1668"/>
      <c r="WDG306" s="1668"/>
      <c r="WDH306" s="1668"/>
      <c r="WDI306" s="1668"/>
      <c r="WDJ306" s="1668"/>
      <c r="WDK306" s="1668"/>
      <c r="WDL306" s="1668"/>
      <c r="WDM306" s="1668"/>
      <c r="WDN306" s="1668"/>
      <c r="WDO306" s="1668"/>
      <c r="WDP306" s="1668"/>
      <c r="WDQ306" s="1668"/>
      <c r="WDR306" s="1668"/>
      <c r="WDS306" s="1668"/>
      <c r="WDT306" s="1668"/>
      <c r="WDU306" s="1668"/>
      <c r="WDV306" s="1668"/>
      <c r="WDW306" s="1668"/>
      <c r="WDX306" s="1668"/>
      <c r="WDY306" s="1668"/>
      <c r="WDZ306" s="1668"/>
      <c r="WEA306" s="1668"/>
      <c r="WEB306" s="1668"/>
      <c r="WEC306" s="1668"/>
      <c r="WED306" s="1668"/>
      <c r="WEE306" s="1668"/>
      <c r="WEF306" s="1668"/>
      <c r="WEG306" s="1668"/>
      <c r="WEH306" s="1668"/>
      <c r="WEI306" s="1668"/>
      <c r="WEJ306" s="1668"/>
      <c r="WEK306" s="1668"/>
      <c r="WEL306" s="1668"/>
      <c r="WEM306" s="1668"/>
      <c r="WEN306" s="1668"/>
      <c r="WEO306" s="1668"/>
      <c r="WEP306" s="1668"/>
      <c r="WEQ306" s="1668"/>
      <c r="WER306" s="1668"/>
      <c r="WES306" s="1668"/>
      <c r="WET306" s="1668"/>
      <c r="WEU306" s="1668"/>
      <c r="WEV306" s="1668"/>
      <c r="WEW306" s="1668"/>
      <c r="WEX306" s="1668"/>
      <c r="WEY306" s="1668"/>
      <c r="WEZ306" s="1668"/>
      <c r="WFA306" s="1668"/>
      <c r="WFB306" s="1668"/>
      <c r="WFC306" s="1668"/>
      <c r="WFD306" s="1668"/>
      <c r="WFE306" s="1668"/>
      <c r="WFF306" s="1668"/>
      <c r="WFG306" s="1668"/>
      <c r="WFH306" s="1668"/>
      <c r="WFI306" s="1668"/>
      <c r="WFJ306" s="1668"/>
      <c r="WFK306" s="1668"/>
      <c r="WFL306" s="1668"/>
      <c r="WFM306" s="1668"/>
      <c r="WFN306" s="1668"/>
      <c r="WFO306" s="1668"/>
      <c r="WFP306" s="1668"/>
      <c r="WFQ306" s="1668"/>
      <c r="WFR306" s="1668"/>
      <c r="WFS306" s="1668"/>
      <c r="WFT306" s="1668"/>
      <c r="WFU306" s="1668"/>
      <c r="WFV306" s="1668"/>
      <c r="WFW306" s="1668"/>
      <c r="WFX306" s="1668"/>
      <c r="WFY306" s="1668"/>
      <c r="WFZ306" s="1668"/>
      <c r="WGA306" s="1668"/>
      <c r="WGB306" s="1668"/>
      <c r="WGC306" s="1668"/>
      <c r="WGD306" s="1668"/>
      <c r="WGE306" s="1668"/>
      <c r="WGF306" s="1668"/>
      <c r="WGG306" s="1668"/>
      <c r="WGH306" s="1668"/>
      <c r="WGI306" s="1668"/>
      <c r="WGJ306" s="1668"/>
      <c r="WGK306" s="1668"/>
      <c r="WGL306" s="1668"/>
      <c r="WGM306" s="1668"/>
      <c r="WGN306" s="1668"/>
      <c r="WGO306" s="1668"/>
      <c r="WGP306" s="1668"/>
      <c r="WGQ306" s="1668"/>
      <c r="WGR306" s="1668"/>
      <c r="WGS306" s="1668"/>
      <c r="WGT306" s="1668"/>
      <c r="WGU306" s="1668"/>
      <c r="WGV306" s="1668"/>
      <c r="WGW306" s="1668"/>
      <c r="WGX306" s="1668"/>
      <c r="WGY306" s="1668"/>
      <c r="WGZ306" s="1668"/>
      <c r="WHA306" s="1668"/>
      <c r="WHB306" s="1668"/>
      <c r="WHC306" s="1668"/>
      <c r="WHD306" s="1668"/>
      <c r="WHE306" s="1668"/>
      <c r="WHF306" s="1668"/>
      <c r="WHG306" s="1668"/>
      <c r="WHH306" s="1668"/>
      <c r="WHI306" s="1668"/>
      <c r="WHJ306" s="1668"/>
      <c r="WHK306" s="1668"/>
      <c r="WHL306" s="1668"/>
      <c r="WHM306" s="1668"/>
      <c r="WHN306" s="1668"/>
      <c r="WHO306" s="1668"/>
      <c r="WHP306" s="1668"/>
      <c r="WHQ306" s="1668"/>
      <c r="WHR306" s="1668"/>
      <c r="WHS306" s="1668"/>
      <c r="WHT306" s="1668"/>
      <c r="WHU306" s="1668"/>
      <c r="WHV306" s="1668"/>
      <c r="WHW306" s="1668"/>
      <c r="WHX306" s="1668"/>
      <c r="WHY306" s="1668"/>
      <c r="WHZ306" s="1668"/>
      <c r="WIA306" s="1668"/>
      <c r="WIB306" s="1668"/>
      <c r="WIC306" s="1668"/>
      <c r="WID306" s="1668"/>
      <c r="WIE306" s="1668"/>
      <c r="WIF306" s="1668"/>
      <c r="WIG306" s="1668"/>
      <c r="WIH306" s="1668"/>
      <c r="WII306" s="1668"/>
      <c r="WIJ306" s="1668"/>
      <c r="WIK306" s="1668"/>
      <c r="WIL306" s="1668"/>
      <c r="WIM306" s="1668"/>
      <c r="WIN306" s="1668"/>
      <c r="WIO306" s="1668"/>
      <c r="WIP306" s="1668"/>
      <c r="WIQ306" s="1668"/>
      <c r="WIR306" s="1668"/>
      <c r="WIS306" s="1668"/>
      <c r="WIT306" s="1668"/>
      <c r="WIU306" s="1668"/>
      <c r="WIV306" s="1668"/>
      <c r="WIW306" s="1668"/>
      <c r="WIX306" s="1668"/>
      <c r="WIY306" s="1668"/>
      <c r="WIZ306" s="1668"/>
      <c r="WJA306" s="1668"/>
      <c r="WJB306" s="1668"/>
      <c r="WJC306" s="1668"/>
      <c r="WJD306" s="1668"/>
      <c r="WJE306" s="1668"/>
      <c r="WJF306" s="1668"/>
      <c r="WJG306" s="1668"/>
      <c r="WJH306" s="1668"/>
      <c r="WJI306" s="1668"/>
      <c r="WJJ306" s="1668"/>
      <c r="WJK306" s="1668"/>
      <c r="WJL306" s="1668"/>
      <c r="WJM306" s="1668"/>
      <c r="WJN306" s="1668"/>
      <c r="WJO306" s="1668"/>
      <c r="WJP306" s="1668"/>
      <c r="WJQ306" s="1668"/>
      <c r="WJR306" s="1668"/>
      <c r="WJS306" s="1668"/>
      <c r="WJT306" s="1668"/>
      <c r="WJU306" s="1668"/>
      <c r="WJV306" s="1668"/>
      <c r="WJW306" s="1668"/>
      <c r="WJX306" s="1668"/>
      <c r="WJY306" s="1668"/>
      <c r="WJZ306" s="1668"/>
      <c r="WKA306" s="1668"/>
      <c r="WKB306" s="1668"/>
      <c r="WKC306" s="1668"/>
      <c r="WKD306" s="1668"/>
      <c r="WKE306" s="1668"/>
      <c r="WKF306" s="1668"/>
      <c r="WKG306" s="1668"/>
      <c r="WKH306" s="1668"/>
      <c r="WKI306" s="1668"/>
      <c r="WKJ306" s="1668"/>
      <c r="WKK306" s="1668"/>
      <c r="WKL306" s="1668"/>
      <c r="WKM306" s="1668"/>
      <c r="WKN306" s="1668"/>
      <c r="WKO306" s="1668"/>
      <c r="WKP306" s="1668"/>
      <c r="WKQ306" s="1668"/>
      <c r="WKR306" s="1668"/>
      <c r="WKS306" s="1668"/>
      <c r="WKT306" s="1668"/>
      <c r="WKU306" s="1668"/>
      <c r="WKV306" s="1668"/>
      <c r="WKW306" s="1668"/>
      <c r="WKX306" s="1668"/>
      <c r="WKY306" s="1668"/>
      <c r="WKZ306" s="1668"/>
      <c r="WLA306" s="1668"/>
      <c r="WLB306" s="1668"/>
      <c r="WLC306" s="1668"/>
      <c r="WLD306" s="1668"/>
      <c r="WLE306" s="1668"/>
      <c r="WLF306" s="1668"/>
      <c r="WLG306" s="1668"/>
      <c r="WLH306" s="1668"/>
      <c r="WLI306" s="1668"/>
      <c r="WLJ306" s="1668"/>
      <c r="WLK306" s="1668"/>
      <c r="WLL306" s="1668"/>
      <c r="WLM306" s="1668"/>
      <c r="WLN306" s="1668"/>
      <c r="WLO306" s="1668"/>
      <c r="WLP306" s="1668"/>
      <c r="WLQ306" s="1668"/>
      <c r="WLR306" s="1668"/>
      <c r="WLS306" s="1668"/>
      <c r="WLT306" s="1668"/>
      <c r="WLU306" s="1668"/>
      <c r="WLV306" s="1668"/>
      <c r="WLW306" s="1668"/>
      <c r="WLX306" s="1668"/>
      <c r="WLY306" s="1668"/>
      <c r="WLZ306" s="1668"/>
      <c r="WMA306" s="1668"/>
      <c r="WMB306" s="1668"/>
      <c r="WMC306" s="1668"/>
      <c r="WMD306" s="1668"/>
      <c r="WME306" s="1668"/>
      <c r="WMF306" s="1668"/>
      <c r="WMG306" s="1668"/>
      <c r="WMH306" s="1668"/>
      <c r="WMI306" s="1668"/>
      <c r="WMJ306" s="1668"/>
      <c r="WMK306" s="1668"/>
      <c r="WML306" s="1668"/>
      <c r="WMM306" s="1668"/>
      <c r="WMN306" s="1668"/>
      <c r="WMO306" s="1668"/>
      <c r="WMP306" s="1668"/>
      <c r="WMQ306" s="1668"/>
      <c r="WMR306" s="1668"/>
      <c r="WMS306" s="1668"/>
      <c r="WMT306" s="1668"/>
      <c r="WMU306" s="1668"/>
      <c r="WMV306" s="1668"/>
      <c r="WMW306" s="1668"/>
      <c r="WMX306" s="1668"/>
      <c r="WMY306" s="1668"/>
      <c r="WMZ306" s="1668"/>
      <c r="WNA306" s="1668"/>
      <c r="WNB306" s="1668"/>
      <c r="WNC306" s="1668"/>
      <c r="WND306" s="1668"/>
      <c r="WNE306" s="1668"/>
      <c r="WNF306" s="1668"/>
      <c r="WNG306" s="1668"/>
      <c r="WNH306" s="1668"/>
      <c r="WNI306" s="1668"/>
      <c r="WNJ306" s="1668"/>
      <c r="WNK306" s="1668"/>
      <c r="WNL306" s="1668"/>
      <c r="WNM306" s="1668"/>
      <c r="WNN306" s="1668"/>
      <c r="WNO306" s="1668"/>
      <c r="WNP306" s="1668"/>
      <c r="WNQ306" s="1668"/>
      <c r="WNR306" s="1668"/>
      <c r="WNS306" s="1668"/>
      <c r="WNT306" s="1668"/>
      <c r="WNU306" s="1668"/>
      <c r="WNV306" s="1668"/>
      <c r="WNW306" s="1668"/>
      <c r="WNX306" s="1668"/>
      <c r="WNY306" s="1668"/>
      <c r="WNZ306" s="1668"/>
      <c r="WOA306" s="1668"/>
      <c r="WOB306" s="1668"/>
      <c r="WOC306" s="1668"/>
      <c r="WOD306" s="1668"/>
      <c r="WOE306" s="1668"/>
      <c r="WOF306" s="1668"/>
      <c r="WOG306" s="1668"/>
      <c r="WOH306" s="1668"/>
      <c r="WOI306" s="1668"/>
      <c r="WOJ306" s="1668"/>
      <c r="WOK306" s="1668"/>
      <c r="WOL306" s="1668"/>
      <c r="WOM306" s="1668"/>
      <c r="WON306" s="1668"/>
      <c r="WOO306" s="1668"/>
      <c r="WOP306" s="1668"/>
      <c r="WOQ306" s="1668"/>
      <c r="WOR306" s="1668"/>
      <c r="WOS306" s="1668"/>
      <c r="WOT306" s="1668"/>
      <c r="WOU306" s="1668"/>
      <c r="WOV306" s="1668"/>
      <c r="WOW306" s="1668"/>
      <c r="WOX306" s="1668"/>
      <c r="WOY306" s="1668"/>
      <c r="WOZ306" s="1668"/>
      <c r="WPA306" s="1668"/>
      <c r="WPB306" s="1668"/>
      <c r="WPC306" s="1668"/>
      <c r="WPD306" s="1668"/>
      <c r="WPE306" s="1668"/>
      <c r="WPF306" s="1668"/>
      <c r="WPG306" s="1668"/>
      <c r="WPH306" s="1668"/>
      <c r="WPI306" s="1668"/>
      <c r="WPJ306" s="1668"/>
      <c r="WPK306" s="1668"/>
      <c r="WPL306" s="1668"/>
      <c r="WPM306" s="1668"/>
      <c r="WPN306" s="1668"/>
      <c r="WPO306" s="1668"/>
      <c r="WPP306" s="1668"/>
      <c r="WPQ306" s="1668"/>
      <c r="WPR306" s="1668"/>
      <c r="WPS306" s="1668"/>
      <c r="WPT306" s="1668"/>
      <c r="WPU306" s="1668"/>
      <c r="WPV306" s="1668"/>
      <c r="WPW306" s="1668"/>
      <c r="WPX306" s="1668"/>
      <c r="WPY306" s="1668"/>
      <c r="WPZ306" s="1668"/>
      <c r="WQA306" s="1668"/>
      <c r="WQB306" s="1668"/>
      <c r="WQC306" s="1668"/>
      <c r="WQD306" s="1668"/>
      <c r="WQE306" s="1668"/>
      <c r="WQF306" s="1668"/>
      <c r="WQG306" s="1668"/>
      <c r="WQH306" s="1668"/>
      <c r="WQI306" s="1668"/>
      <c r="WQJ306" s="1668"/>
      <c r="WQK306" s="1668"/>
      <c r="WQL306" s="1668"/>
      <c r="WQM306" s="1668"/>
      <c r="WQN306" s="1668"/>
      <c r="WQO306" s="1668"/>
      <c r="WQP306" s="1668"/>
      <c r="WQQ306" s="1668"/>
      <c r="WQR306" s="1668"/>
      <c r="WQS306" s="1668"/>
      <c r="WQT306" s="1668"/>
      <c r="WQU306" s="1668"/>
      <c r="WQV306" s="1668"/>
      <c r="WQW306" s="1668"/>
      <c r="WQX306" s="1668"/>
      <c r="WQY306" s="1668"/>
      <c r="WQZ306" s="1668"/>
      <c r="WRA306" s="1668"/>
      <c r="WRB306" s="1668"/>
      <c r="WRC306" s="1668"/>
      <c r="WRD306" s="1668"/>
      <c r="WRE306" s="1668"/>
      <c r="WRF306" s="1668"/>
      <c r="WRG306" s="1668"/>
      <c r="WRH306" s="1668"/>
      <c r="WRI306" s="1668"/>
      <c r="WRJ306" s="1668"/>
      <c r="WRK306" s="1668"/>
      <c r="WRL306" s="1668"/>
      <c r="WRM306" s="1668"/>
      <c r="WRN306" s="1668"/>
      <c r="WRO306" s="1668"/>
      <c r="WRP306" s="1668"/>
      <c r="WRQ306" s="1668"/>
      <c r="WRR306" s="1668"/>
      <c r="WRS306" s="1668"/>
      <c r="WRT306" s="1668"/>
      <c r="WRU306" s="1668"/>
      <c r="WRV306" s="1668"/>
      <c r="WRW306" s="1668"/>
      <c r="WRX306" s="1668"/>
      <c r="WRY306" s="1668"/>
      <c r="WRZ306" s="1668"/>
      <c r="WSA306" s="1668"/>
      <c r="WSB306" s="1668"/>
      <c r="WSC306" s="1668"/>
      <c r="WSD306" s="1668"/>
      <c r="WSE306" s="1668"/>
      <c r="WSF306" s="1668"/>
      <c r="WSG306" s="1668"/>
      <c r="WSH306" s="1668"/>
      <c r="WSI306" s="1668"/>
      <c r="WSJ306" s="1668"/>
      <c r="WSK306" s="1668"/>
      <c r="WSL306" s="1668"/>
      <c r="WSM306" s="1668"/>
      <c r="WSN306" s="1668"/>
      <c r="WSO306" s="1668"/>
      <c r="WSP306" s="1668"/>
      <c r="WSQ306" s="1668"/>
      <c r="WSR306" s="1668"/>
      <c r="WSS306" s="1668"/>
      <c r="WST306" s="1668"/>
      <c r="WSU306" s="1668"/>
      <c r="WSV306" s="1668"/>
      <c r="WSW306" s="1668"/>
      <c r="WSX306" s="1668"/>
      <c r="WSY306" s="1668"/>
      <c r="WSZ306" s="1668"/>
      <c r="WTA306" s="1668"/>
      <c r="WTB306" s="1668"/>
      <c r="WTC306" s="1668"/>
      <c r="WTD306" s="1668"/>
      <c r="WTE306" s="1668"/>
      <c r="WTF306" s="1668"/>
      <c r="WTG306" s="1668"/>
      <c r="WTH306" s="1668"/>
      <c r="WTI306" s="1668"/>
      <c r="WTJ306" s="1668"/>
      <c r="WTK306" s="1668"/>
      <c r="WTL306" s="1668"/>
      <c r="WTM306" s="1668"/>
      <c r="WTN306" s="1668"/>
      <c r="WTO306" s="1668"/>
      <c r="WTP306" s="1668"/>
      <c r="WTQ306" s="1668"/>
      <c r="WTR306" s="1668"/>
      <c r="WTS306" s="1668"/>
      <c r="WTT306" s="1668"/>
      <c r="WTU306" s="1668"/>
      <c r="WTV306" s="1668"/>
      <c r="WTW306" s="1668"/>
      <c r="WTX306" s="1668"/>
      <c r="WTY306" s="1668"/>
      <c r="WTZ306" s="1668"/>
      <c r="WUA306" s="1668"/>
      <c r="WUB306" s="1668"/>
      <c r="WUC306" s="1668"/>
      <c r="WUD306" s="1668"/>
      <c r="WUE306" s="1668"/>
      <c r="WUF306" s="1668"/>
      <c r="WUG306" s="1668"/>
      <c r="WUH306" s="1668"/>
      <c r="WUI306" s="1668"/>
      <c r="WUJ306" s="1668"/>
      <c r="WUK306" s="1668"/>
      <c r="WUL306" s="1668"/>
      <c r="WUM306" s="1668"/>
      <c r="WUN306" s="1668"/>
      <c r="WUO306" s="1668"/>
      <c r="WUP306" s="1668"/>
      <c r="WUQ306" s="1668"/>
      <c r="WUR306" s="1668"/>
      <c r="WUS306" s="1668"/>
      <c r="WUT306" s="1668"/>
      <c r="WUU306" s="1668"/>
      <c r="WUV306" s="1668"/>
      <c r="WUW306" s="1668"/>
      <c r="WUX306" s="1668"/>
      <c r="WUY306" s="1668"/>
      <c r="WUZ306" s="1668"/>
      <c r="WVA306" s="1668"/>
      <c r="WVB306" s="1668"/>
      <c r="WVC306" s="1668"/>
      <c r="WVD306" s="1668"/>
      <c r="WVE306" s="1668"/>
      <c r="WVF306" s="1668"/>
      <c r="WVG306" s="1668"/>
      <c r="WVH306" s="1668"/>
      <c r="WVI306" s="1668"/>
      <c r="WVJ306" s="1668"/>
      <c r="WVK306" s="1668"/>
      <c r="WVL306" s="1668"/>
      <c r="WVM306" s="1668"/>
      <c r="WVN306" s="1668"/>
      <c r="WVO306" s="1668"/>
      <c r="WVP306" s="1668"/>
      <c r="WVQ306" s="1668"/>
      <c r="WVR306" s="1668"/>
      <c r="WVS306" s="1668"/>
      <c r="WVT306" s="1668"/>
      <c r="WVU306" s="1668"/>
      <c r="WVV306" s="1668"/>
      <c r="WVW306" s="1668"/>
      <c r="WVX306" s="1668"/>
      <c r="WVY306" s="1668"/>
      <c r="WVZ306" s="1668"/>
      <c r="WWA306" s="1668"/>
      <c r="WWB306" s="1668"/>
      <c r="WWC306" s="1668"/>
      <c r="WWD306" s="1668"/>
      <c r="WWE306" s="1668"/>
      <c r="WWF306" s="1668"/>
      <c r="WWG306" s="1668"/>
      <c r="WWH306" s="1668"/>
      <c r="WWI306" s="1668"/>
      <c r="WWJ306" s="1668"/>
      <c r="WWK306" s="1668"/>
      <c r="WWL306" s="1668"/>
      <c r="WWM306" s="1668"/>
      <c r="WWN306" s="1668"/>
      <c r="WWO306" s="1668"/>
      <c r="WWP306" s="1668"/>
      <c r="WWQ306" s="1668"/>
      <c r="WWR306" s="1668"/>
      <c r="WWS306" s="1668"/>
      <c r="WWT306" s="1668"/>
      <c r="WWU306" s="1668"/>
      <c r="WWV306" s="1668"/>
      <c r="WWW306" s="1668"/>
      <c r="WWX306" s="1668"/>
      <c r="WWY306" s="1668"/>
      <c r="WWZ306" s="1668"/>
      <c r="WXA306" s="1668"/>
      <c r="WXB306" s="1668"/>
      <c r="WXC306" s="1668"/>
      <c r="WXD306" s="1668"/>
      <c r="WXE306" s="1668"/>
      <c r="WXF306" s="1668"/>
      <c r="WXG306" s="1668"/>
      <c r="WXH306" s="1668"/>
      <c r="WXI306" s="1668"/>
      <c r="WXJ306" s="1668"/>
      <c r="WXK306" s="1668"/>
      <c r="WXL306" s="1668"/>
      <c r="WXM306" s="1668"/>
      <c r="WXN306" s="1668"/>
      <c r="WXO306" s="1668"/>
      <c r="WXP306" s="1668"/>
      <c r="WXQ306" s="1668"/>
      <c r="WXR306" s="1668"/>
      <c r="WXS306" s="1668"/>
      <c r="WXT306" s="1668"/>
      <c r="WXU306" s="1668"/>
      <c r="WXV306" s="1668"/>
      <c r="WXW306" s="1668"/>
      <c r="WXX306" s="1668"/>
      <c r="WXY306" s="1668"/>
      <c r="WXZ306" s="1668"/>
      <c r="WYA306" s="1668"/>
      <c r="WYB306" s="1668"/>
      <c r="WYC306" s="1668"/>
      <c r="WYD306" s="1668"/>
      <c r="WYE306" s="1668"/>
      <c r="WYF306" s="1668"/>
      <c r="WYG306" s="1668"/>
      <c r="WYH306" s="1668"/>
      <c r="WYI306" s="1668"/>
      <c r="WYJ306" s="1668"/>
      <c r="WYK306" s="1668"/>
      <c r="WYL306" s="1668"/>
      <c r="WYM306" s="1668"/>
      <c r="WYN306" s="1668"/>
      <c r="WYO306" s="1668"/>
      <c r="WYP306" s="1668"/>
      <c r="WYQ306" s="1668"/>
      <c r="WYR306" s="1668"/>
      <c r="WYS306" s="1668"/>
      <c r="WYT306" s="1668"/>
      <c r="WYU306" s="1668"/>
      <c r="WYV306" s="1668"/>
      <c r="WYW306" s="1668"/>
      <c r="WYX306" s="1668"/>
      <c r="WYY306" s="1668"/>
      <c r="WYZ306" s="1668"/>
      <c r="WZA306" s="1668"/>
      <c r="WZB306" s="1668"/>
      <c r="WZC306" s="1668"/>
      <c r="WZD306" s="1668"/>
      <c r="WZE306" s="1668"/>
      <c r="WZF306" s="1668"/>
      <c r="WZG306" s="1668"/>
      <c r="WZH306" s="1668"/>
      <c r="WZI306" s="1668"/>
      <c r="WZJ306" s="1668"/>
      <c r="WZK306" s="1668"/>
      <c r="WZL306" s="1668"/>
      <c r="WZM306" s="1668"/>
      <c r="WZN306" s="1668"/>
      <c r="WZO306" s="1668"/>
      <c r="WZP306" s="1668"/>
      <c r="WZQ306" s="1668"/>
      <c r="WZR306" s="1668"/>
      <c r="WZS306" s="1668"/>
      <c r="WZT306" s="1668"/>
      <c r="WZU306" s="1668"/>
      <c r="WZV306" s="1668"/>
      <c r="WZW306" s="1668"/>
      <c r="WZX306" s="1668"/>
      <c r="WZY306" s="1668"/>
      <c r="WZZ306" s="1668"/>
      <c r="XAA306" s="1668"/>
      <c r="XAB306" s="1668"/>
      <c r="XAC306" s="1668"/>
      <c r="XAD306" s="1668"/>
      <c r="XAE306" s="1668"/>
      <c r="XAF306" s="1668"/>
      <c r="XAG306" s="1668"/>
      <c r="XAH306" s="1668"/>
      <c r="XAI306" s="1668"/>
      <c r="XAJ306" s="1668"/>
      <c r="XAK306" s="1668"/>
      <c r="XAL306" s="1668"/>
      <c r="XAM306" s="1668"/>
      <c r="XAN306" s="1668"/>
      <c r="XAO306" s="1668"/>
      <c r="XAP306" s="1668"/>
      <c r="XAQ306" s="1668"/>
      <c r="XAR306" s="1668"/>
      <c r="XAS306" s="1668"/>
      <c r="XAT306" s="1668"/>
      <c r="XAU306" s="1668"/>
      <c r="XAV306" s="1668"/>
      <c r="XAW306" s="1668"/>
      <c r="XAX306" s="1668"/>
      <c r="XAY306" s="1668"/>
      <c r="XAZ306" s="1668"/>
      <c r="XBA306" s="1668"/>
      <c r="XBB306" s="1668"/>
      <c r="XBC306" s="1668"/>
      <c r="XBD306" s="1668"/>
      <c r="XBE306" s="1668"/>
      <c r="XBF306" s="1668"/>
      <c r="XBG306" s="1668"/>
      <c r="XBH306" s="1668"/>
      <c r="XBI306" s="1668"/>
      <c r="XBJ306" s="1668"/>
      <c r="XBK306" s="1668"/>
      <c r="XBL306" s="1668"/>
      <c r="XBM306" s="1668"/>
      <c r="XBN306" s="1668"/>
      <c r="XBO306" s="1668"/>
      <c r="XBP306" s="1668"/>
      <c r="XBQ306" s="1668"/>
      <c r="XBR306" s="1668"/>
      <c r="XBS306" s="1668"/>
      <c r="XBT306" s="1668"/>
      <c r="XBU306" s="1668"/>
      <c r="XBV306" s="1668"/>
      <c r="XBW306" s="1668"/>
      <c r="XBX306" s="1668"/>
      <c r="XBY306" s="1668"/>
      <c r="XBZ306" s="1668"/>
      <c r="XCA306" s="1668"/>
      <c r="XCB306" s="1668"/>
      <c r="XCC306" s="1668"/>
      <c r="XCD306" s="1668"/>
      <c r="XCE306" s="1668"/>
      <c r="XCF306" s="1668"/>
      <c r="XCG306" s="1668"/>
      <c r="XCH306" s="1668"/>
      <c r="XCI306" s="1668"/>
      <c r="XCJ306" s="1668"/>
      <c r="XCK306" s="1668"/>
      <c r="XCL306" s="1668"/>
      <c r="XCM306" s="1668"/>
      <c r="XCN306" s="1668"/>
      <c r="XCO306" s="1668"/>
      <c r="XCP306" s="1668"/>
      <c r="XCQ306" s="1668"/>
      <c r="XCR306" s="1668"/>
      <c r="XCS306" s="1668"/>
      <c r="XCT306" s="1668"/>
      <c r="XCU306" s="1668"/>
      <c r="XCV306" s="1668"/>
      <c r="XCW306" s="1668"/>
      <c r="XCX306" s="1668"/>
      <c r="XCY306" s="1668"/>
      <c r="XCZ306" s="1668"/>
      <c r="XDA306" s="1668"/>
      <c r="XDB306" s="1668"/>
      <c r="XDC306" s="1668"/>
      <c r="XDD306" s="1668"/>
      <c r="XDE306" s="1668"/>
      <c r="XDF306" s="1668"/>
      <c r="XDG306" s="1668"/>
      <c r="XDH306" s="1668"/>
      <c r="XDI306" s="1668"/>
      <c r="XDJ306" s="1668"/>
      <c r="XDK306" s="1668"/>
      <c r="XDL306" s="1668"/>
      <c r="XDM306" s="1668"/>
      <c r="XDN306" s="1668"/>
      <c r="XDO306" s="1668"/>
      <c r="XDP306" s="1668"/>
      <c r="XDQ306" s="1668"/>
      <c r="XDR306" s="1668"/>
      <c r="XDS306" s="1668"/>
      <c r="XDT306" s="1668"/>
      <c r="XDU306" s="1668"/>
      <c r="XDV306" s="1668"/>
      <c r="XDW306" s="1668"/>
      <c r="XDX306" s="1668"/>
      <c r="XDY306" s="1668"/>
      <c r="XDZ306" s="1668"/>
      <c r="XEA306" s="1668"/>
      <c r="XEB306" s="1668"/>
      <c r="XEC306" s="1668"/>
      <c r="XED306" s="1668"/>
      <c r="XEE306" s="1668"/>
      <c r="XEF306" s="1668"/>
      <c r="XEG306" s="1668"/>
      <c r="XEH306" s="1668"/>
      <c r="XEI306" s="1668"/>
      <c r="XEJ306" s="1668"/>
      <c r="XEK306" s="1668"/>
      <c r="XEL306" s="1668"/>
      <c r="XEM306" s="1668"/>
      <c r="XEN306" s="1668"/>
      <c r="XEO306" s="1668"/>
      <c r="XEP306" s="1668"/>
      <c r="XEQ306" s="1668"/>
      <c r="XER306" s="1668"/>
      <c r="XES306" s="1668"/>
      <c r="XET306" s="1668"/>
      <c r="XEU306" s="1668"/>
      <c r="XEV306" s="1668"/>
      <c r="XEW306" s="1668"/>
      <c r="XEX306" s="1668"/>
      <c r="XEY306" s="1668"/>
      <c r="XEZ306" s="1668"/>
      <c r="XFA306" s="1668"/>
    </row>
    <row r="307" spans="1:16381" s="248" customFormat="1" ht="15" customHeight="1" x14ac:dyDescent="0.25">
      <c r="A307" s="837"/>
      <c r="B307" s="1157" t="s">
        <v>1073</v>
      </c>
      <c r="C307" s="2134" t="s">
        <v>14</v>
      </c>
      <c r="D307" s="2117" t="str">
        <f>CONCATENATE("Col ", LEFT(ADDRESS(ROW(OpRisk!E2),COLUMN(OpRisk!E3),4), 1))</f>
        <v>Col E</v>
      </c>
      <c r="E307" s="2117" t="str">
        <f>CONCATENATE("Col ", LEFT(ADDRESS(ROW(OpRisk!F2),COLUMN(OpRisk!F3),4), 1))</f>
        <v>Col F</v>
      </c>
      <c r="F307" s="2117" t="str">
        <f>CONCATENATE("Col ", LEFT(ADDRESS(ROW(OpRisk!G2),COLUMN(OpRisk!G3),4), 1))</f>
        <v>Col G</v>
      </c>
      <c r="G307" s="2117" t="str">
        <f>CONCATENATE("Col ", LEFT(ADDRESS(ROW(OpRisk!H2),COLUMN(OpRisk!H3),4), 1))</f>
        <v>Col H</v>
      </c>
      <c r="H307" s="2117" t="str">
        <f>CONCATENATE("Col ", LEFT(ADDRESS(ROW(OpRisk!I2),COLUMN(OpRisk!I3),4), 1))</f>
        <v>Col I</v>
      </c>
      <c r="I307" s="2117" t="str">
        <f>CONCATENATE("Col ", LEFT(ADDRESS(ROW(OpRisk!J2),COLUMN(OpRisk!J3),4), 1))</f>
        <v>Col J</v>
      </c>
      <c r="J307" s="2117" t="str">
        <f>CONCATENATE("Col ", LEFT(ADDRESS(ROW(OpRisk!K2),COLUMN(OpRisk!K3),4), 1))</f>
        <v>Col K</v>
      </c>
      <c r="K307" s="2117" t="str">
        <f>CONCATENATE("Col ", LEFT(ADDRESS(ROW(OpRisk!L2),COLUMN(OpRisk!L3),4), 1))</f>
        <v>Col L</v>
      </c>
      <c r="L307" s="2117" t="str">
        <f>CONCATENATE("Col ", LEFT(ADDRESS(ROW(OpRisk!M2),COLUMN(OpRisk!M3),4), 1))</f>
        <v>Col M</v>
      </c>
      <c r="M307" s="2121" t="str">
        <f>CONCATENATE("Col ", LEFT(ADDRESS(ROW(OpRisk!N2),COLUMN(OpRisk!N3),4), 1))</f>
        <v>Col N</v>
      </c>
      <c r="N307" s="755"/>
      <c r="O307" s="755"/>
      <c r="P307" s="755"/>
      <c r="Q307" s="755"/>
      <c r="R307" s="755"/>
      <c r="S307" s="755"/>
      <c r="T307" s="755"/>
      <c r="U307" s="755"/>
      <c r="V307" s="755"/>
      <c r="AN307" s="838"/>
    </row>
    <row r="308" spans="1:16381" s="248" customFormat="1" ht="15" customHeight="1" x14ac:dyDescent="0.25">
      <c r="A308" s="837"/>
      <c r="B308" s="717" t="s">
        <v>1089</v>
      </c>
      <c r="C308" s="956" t="str">
        <f>OpRisk!B8</f>
        <v>Check: row 7 ≤ row 6</v>
      </c>
      <c r="D308" s="961"/>
      <c r="E308" s="861"/>
      <c r="F308" s="861"/>
      <c r="G308" s="861"/>
      <c r="H308" s="861"/>
      <c r="I308" s="853" t="str">
        <f>OpRisk!J8</f>
        <v/>
      </c>
      <c r="J308" s="853" t="str">
        <f>OpRisk!K8</f>
        <v/>
      </c>
      <c r="K308" s="853" t="str">
        <f>OpRisk!L8</f>
        <v/>
      </c>
      <c r="L308" s="853" t="str">
        <f>OpRisk!M8</f>
        <v/>
      </c>
      <c r="M308" s="853" t="str">
        <f>OpRisk!N8</f>
        <v/>
      </c>
      <c r="N308" s="755"/>
      <c r="O308" s="755"/>
      <c r="P308" s="755"/>
      <c r="Q308" s="755"/>
      <c r="R308" s="755"/>
      <c r="S308" s="755"/>
      <c r="T308" s="755"/>
      <c r="U308" s="755"/>
      <c r="V308" s="755"/>
      <c r="AN308" s="838"/>
    </row>
    <row r="309" spans="1:16381" s="248" customFormat="1" ht="15" customHeight="1" x14ac:dyDescent="0.25">
      <c r="A309" s="837"/>
      <c r="B309" s="357" t="s">
        <v>1089</v>
      </c>
      <c r="C309" s="955" t="str">
        <f>OpRisk!B33</f>
        <v>Check: row 32 ≤ row 31</v>
      </c>
      <c r="D309" s="962" t="str">
        <f>OpRisk!E33</f>
        <v/>
      </c>
      <c r="E309" s="857" t="str">
        <f>OpRisk!F33</f>
        <v/>
      </c>
      <c r="F309" s="857" t="str">
        <f>OpRisk!G33</f>
        <v/>
      </c>
      <c r="G309" s="857" t="str">
        <f>OpRisk!H33</f>
        <v/>
      </c>
      <c r="H309" s="857" t="str">
        <f>OpRisk!I33</f>
        <v/>
      </c>
      <c r="I309" s="857" t="str">
        <f>OpRisk!J33</f>
        <v/>
      </c>
      <c r="J309" s="857" t="str">
        <f>OpRisk!K33</f>
        <v/>
      </c>
      <c r="K309" s="857" t="str">
        <f>OpRisk!L33</f>
        <v/>
      </c>
      <c r="L309" s="857" t="str">
        <f>OpRisk!M33</f>
        <v/>
      </c>
      <c r="M309" s="857" t="str">
        <f>OpRisk!N33</f>
        <v/>
      </c>
      <c r="N309" s="755"/>
      <c r="O309" s="755"/>
      <c r="P309" s="755"/>
      <c r="Q309" s="755"/>
      <c r="R309" s="755"/>
      <c r="S309" s="755"/>
      <c r="T309" s="755"/>
      <c r="U309" s="755"/>
      <c r="V309" s="755"/>
      <c r="AN309" s="838"/>
    </row>
    <row r="310" spans="1:16381" s="248" customFormat="1" ht="15" customHeight="1" x14ac:dyDescent="0.25">
      <c r="A310" s="837"/>
      <c r="B310" s="357" t="s">
        <v>1089</v>
      </c>
      <c r="C310" s="955" t="str">
        <f>OpRisk!B36</f>
        <v>Check: row 30 &gt; 0 ↔ row 35 &gt; 0</v>
      </c>
      <c r="D310" s="962" t="str">
        <f>OpRisk!E36</f>
        <v/>
      </c>
      <c r="E310" s="857" t="str">
        <f>OpRisk!F36</f>
        <v/>
      </c>
      <c r="F310" s="857" t="str">
        <f>OpRisk!G36</f>
        <v/>
      </c>
      <c r="G310" s="857" t="str">
        <f>OpRisk!H36</f>
        <v/>
      </c>
      <c r="H310" s="857" t="str">
        <f>OpRisk!I36</f>
        <v/>
      </c>
      <c r="I310" s="857" t="str">
        <f>OpRisk!J36</f>
        <v/>
      </c>
      <c r="J310" s="857" t="str">
        <f>OpRisk!K36</f>
        <v/>
      </c>
      <c r="K310" s="857" t="str">
        <f>OpRisk!L36</f>
        <v/>
      </c>
      <c r="L310" s="857" t="str">
        <f>OpRisk!M36</f>
        <v/>
      </c>
      <c r="M310" s="857" t="str">
        <f>OpRisk!N36</f>
        <v/>
      </c>
      <c r="N310" s="755"/>
      <c r="O310" s="755"/>
      <c r="P310" s="755"/>
      <c r="Q310" s="755"/>
      <c r="R310" s="755"/>
      <c r="S310" s="755"/>
      <c r="T310" s="755"/>
      <c r="U310" s="755"/>
      <c r="V310" s="755"/>
      <c r="AN310" s="838"/>
    </row>
    <row r="311" spans="1:16381" s="248" customFormat="1" ht="15" customHeight="1" x14ac:dyDescent="0.25">
      <c r="A311" s="837"/>
      <c r="B311" s="357" t="s">
        <v>1089</v>
      </c>
      <c r="C311" s="955" t="str">
        <f ca="1">OpRisk!B38</f>
        <v>Check: sum(row 35) ≥ $E$37 ≥ max(row 35)</v>
      </c>
      <c r="D311" s="2272" t="str">
        <f>OpRisk!E38</f>
        <v>Pass</v>
      </c>
      <c r="E311" s="2272"/>
      <c r="F311" s="2272"/>
      <c r="G311" s="2272"/>
      <c r="H311" s="2272"/>
      <c r="I311" s="2272"/>
      <c r="J311" s="2272"/>
      <c r="K311" s="2272"/>
      <c r="L311" s="2272"/>
      <c r="M311" s="2272"/>
      <c r="N311" s="755"/>
      <c r="O311" s="755"/>
      <c r="P311" s="755"/>
      <c r="Q311" s="755"/>
      <c r="R311" s="755"/>
      <c r="S311" s="755"/>
      <c r="T311" s="755"/>
      <c r="U311" s="755"/>
      <c r="V311" s="755"/>
      <c r="AN311" s="838"/>
    </row>
    <row r="312" spans="1:16381" s="248" customFormat="1" ht="15" customHeight="1" x14ac:dyDescent="0.25">
      <c r="A312" s="837"/>
      <c r="B312" s="357" t="s">
        <v>1089</v>
      </c>
      <c r="C312" s="955" t="str">
        <f ca="1">OpRisk!B39</f>
        <v>Check: sum(row 34)/$E$37 ≥ EUR 20,000 or $E$37 = 0</v>
      </c>
      <c r="D312" s="2272" t="str">
        <f>OpRisk!E39</f>
        <v>Pass</v>
      </c>
      <c r="E312" s="2272"/>
      <c r="F312" s="2272"/>
      <c r="G312" s="2272"/>
      <c r="H312" s="2272"/>
      <c r="I312" s="2272"/>
      <c r="J312" s="2272"/>
      <c r="K312" s="2272"/>
      <c r="L312" s="2272"/>
      <c r="M312" s="2272"/>
      <c r="N312" s="755"/>
      <c r="O312" s="755"/>
      <c r="P312" s="755"/>
      <c r="Q312" s="755"/>
      <c r="R312" s="755"/>
      <c r="S312" s="755"/>
      <c r="T312" s="755"/>
      <c r="U312" s="755"/>
      <c r="V312" s="755"/>
      <c r="AN312" s="838"/>
    </row>
    <row r="313" spans="1:16381" s="248" customFormat="1" ht="15" customHeight="1" x14ac:dyDescent="0.25">
      <c r="A313" s="837"/>
      <c r="B313" s="357" t="s">
        <v>1089</v>
      </c>
      <c r="C313" s="955" t="str">
        <f ca="1">OpRisk!B43</f>
        <v>Check: $E$37 ≥ $E$42 ≥ 0</v>
      </c>
      <c r="D313" s="2272" t="str">
        <f>OpRisk!E43</f>
        <v/>
      </c>
      <c r="E313" s="2272"/>
      <c r="F313" s="2272"/>
      <c r="G313" s="2272"/>
      <c r="H313" s="2272"/>
      <c r="I313" s="2272"/>
      <c r="J313" s="2272"/>
      <c r="K313" s="2272"/>
      <c r="L313" s="2272"/>
      <c r="M313" s="2272"/>
      <c r="N313" s="755"/>
      <c r="O313" s="755"/>
      <c r="P313" s="755"/>
      <c r="Q313" s="755"/>
      <c r="R313" s="755"/>
      <c r="S313" s="755"/>
      <c r="T313" s="755"/>
      <c r="U313" s="755"/>
      <c r="V313" s="755"/>
      <c r="AN313" s="838"/>
    </row>
    <row r="314" spans="1:16381" s="248" customFormat="1" ht="15" customHeight="1" x14ac:dyDescent="0.25">
      <c r="A314" s="837"/>
      <c r="B314" s="357" t="s">
        <v>1089</v>
      </c>
      <c r="C314" s="955" t="str">
        <f ca="1">OpRisk!B44</f>
        <v>Check: sum(row 41)/($E$37 - $E$42) ≥ EUR 20,000 or $E$37 - $E$42 = 0</v>
      </c>
      <c r="D314" s="2272" t="str">
        <f>OpRisk!E44</f>
        <v>Pass</v>
      </c>
      <c r="E314" s="2272"/>
      <c r="F314" s="2272"/>
      <c r="G314" s="2272"/>
      <c r="H314" s="2272"/>
      <c r="I314" s="2272"/>
      <c r="J314" s="2272"/>
      <c r="K314" s="2272"/>
      <c r="L314" s="2272"/>
      <c r="M314" s="2272"/>
      <c r="N314" s="755"/>
      <c r="O314" s="755"/>
      <c r="P314" s="755"/>
      <c r="Q314" s="755"/>
      <c r="R314" s="755"/>
      <c r="S314" s="755"/>
      <c r="T314" s="755"/>
      <c r="U314" s="755"/>
      <c r="V314" s="755"/>
      <c r="AN314" s="838"/>
    </row>
    <row r="315" spans="1:16381" s="248" customFormat="1" ht="15" customHeight="1" x14ac:dyDescent="0.25">
      <c r="A315" s="837"/>
      <c r="B315" s="357" t="s">
        <v>1089</v>
      </c>
      <c r="C315" s="955" t="str">
        <f>OpRisk!B49</f>
        <v>Check: row 48 ≤ row 47</v>
      </c>
      <c r="D315" s="2122" t="str">
        <f>OpRisk!E49</f>
        <v/>
      </c>
      <c r="E315" s="1071" t="str">
        <f>OpRisk!F49</f>
        <v/>
      </c>
      <c r="F315" s="1071" t="str">
        <f>OpRisk!G49</f>
        <v/>
      </c>
      <c r="G315" s="1071" t="str">
        <f>OpRisk!H49</f>
        <v/>
      </c>
      <c r="H315" s="1071" t="str">
        <f>OpRisk!I49</f>
        <v/>
      </c>
      <c r="I315" s="1071" t="str">
        <f>OpRisk!J49</f>
        <v/>
      </c>
      <c r="J315" s="1071" t="str">
        <f>OpRisk!K49</f>
        <v/>
      </c>
      <c r="K315" s="1071" t="str">
        <f>OpRisk!L49</f>
        <v/>
      </c>
      <c r="L315" s="1071" t="str">
        <f>OpRisk!M49</f>
        <v/>
      </c>
      <c r="M315" s="1071" t="str">
        <f>OpRisk!N49</f>
        <v/>
      </c>
      <c r="N315" s="755"/>
      <c r="O315" s="755"/>
      <c r="P315" s="755"/>
      <c r="Q315" s="755"/>
      <c r="R315" s="755"/>
      <c r="S315" s="755"/>
      <c r="T315" s="755"/>
      <c r="U315" s="755"/>
      <c r="V315" s="755"/>
      <c r="AN315" s="838"/>
    </row>
    <row r="316" spans="1:16381" s="248" customFormat="1" ht="15" customHeight="1" x14ac:dyDescent="0.25">
      <c r="A316" s="837"/>
      <c r="B316" s="357" t="s">
        <v>1089</v>
      </c>
      <c r="C316" s="955" t="str">
        <f>OpRisk!B52</f>
        <v>Check: row 46 &gt; 0 ↔ row 51 &gt; 0</v>
      </c>
      <c r="D316" s="2122" t="str">
        <f>OpRisk!E52</f>
        <v/>
      </c>
      <c r="E316" s="1071" t="str">
        <f>OpRisk!F52</f>
        <v/>
      </c>
      <c r="F316" s="1071" t="str">
        <f>OpRisk!G52</f>
        <v/>
      </c>
      <c r="G316" s="1071" t="str">
        <f>OpRisk!H52</f>
        <v/>
      </c>
      <c r="H316" s="1071" t="str">
        <f>OpRisk!I52</f>
        <v/>
      </c>
      <c r="I316" s="1071" t="str">
        <f>OpRisk!J52</f>
        <v/>
      </c>
      <c r="J316" s="1071" t="str">
        <f>OpRisk!K52</f>
        <v/>
      </c>
      <c r="K316" s="1071" t="str">
        <f>OpRisk!L52</f>
        <v/>
      </c>
      <c r="L316" s="1071" t="str">
        <f>OpRisk!M52</f>
        <v/>
      </c>
      <c r="M316" s="1071" t="str">
        <f>OpRisk!N52</f>
        <v/>
      </c>
      <c r="N316" s="755"/>
      <c r="O316" s="755"/>
      <c r="P316" s="755"/>
      <c r="Q316" s="755"/>
      <c r="R316" s="755"/>
      <c r="S316" s="755"/>
      <c r="T316" s="755"/>
      <c r="U316" s="755"/>
      <c r="V316" s="755"/>
      <c r="AN316" s="838"/>
    </row>
    <row r="317" spans="1:16381" s="248" customFormat="1" ht="15" customHeight="1" x14ac:dyDescent="0.25">
      <c r="A317" s="837"/>
      <c r="B317" s="357" t="s">
        <v>1089</v>
      </c>
      <c r="C317" s="955" t="str">
        <f ca="1">OpRisk!B54</f>
        <v>Check: sum(row 51) ≥ $E$53 ≥ max(row 51)</v>
      </c>
      <c r="D317" s="2272" t="str">
        <f>OpRisk!E54</f>
        <v>Pass</v>
      </c>
      <c r="E317" s="2272"/>
      <c r="F317" s="2272"/>
      <c r="G317" s="2272"/>
      <c r="H317" s="2272"/>
      <c r="I317" s="2272"/>
      <c r="J317" s="2272"/>
      <c r="K317" s="2272"/>
      <c r="L317" s="2272"/>
      <c r="M317" s="2272"/>
      <c r="N317" s="755"/>
      <c r="O317" s="755"/>
      <c r="P317" s="755"/>
      <c r="Q317" s="755"/>
      <c r="R317" s="755"/>
      <c r="S317" s="755"/>
      <c r="T317" s="755"/>
      <c r="U317" s="755"/>
      <c r="V317" s="755"/>
      <c r="AN317" s="838"/>
    </row>
    <row r="318" spans="1:16381" s="248" customFormat="1" ht="15" customHeight="1" x14ac:dyDescent="0.25">
      <c r="A318" s="837"/>
      <c r="B318" s="357" t="s">
        <v>1089</v>
      </c>
      <c r="C318" s="955" t="str">
        <f ca="1">OpRisk!B55</f>
        <v>Check: sum(row 50)/$E$53 ≥ EUR 100,000 or $E$53 = 0</v>
      </c>
      <c r="D318" s="2272" t="str">
        <f>OpRisk!E55</f>
        <v>Pass</v>
      </c>
      <c r="E318" s="2272"/>
      <c r="F318" s="2272"/>
      <c r="G318" s="2272"/>
      <c r="H318" s="2272"/>
      <c r="I318" s="2272"/>
      <c r="J318" s="2272"/>
      <c r="K318" s="2272"/>
      <c r="L318" s="2272"/>
      <c r="M318" s="2272"/>
      <c r="N318" s="755"/>
      <c r="O318" s="755"/>
      <c r="P318" s="755"/>
      <c r="Q318" s="755"/>
      <c r="R318" s="755"/>
      <c r="S318" s="755"/>
      <c r="T318" s="755"/>
      <c r="U318" s="755"/>
      <c r="V318" s="755"/>
      <c r="AN318" s="838"/>
    </row>
    <row r="319" spans="1:16381" s="248" customFormat="1" ht="15" customHeight="1" x14ac:dyDescent="0.25">
      <c r="A319" s="837"/>
      <c r="B319" s="357" t="s">
        <v>1089</v>
      </c>
      <c r="C319" s="955" t="str">
        <f ca="1">OpRisk!B59</f>
        <v>Check: $E$53 ≥ $E$58 ≥ 0</v>
      </c>
      <c r="D319" s="2272" t="str">
        <f>OpRisk!E59</f>
        <v/>
      </c>
      <c r="E319" s="2272"/>
      <c r="F319" s="2272"/>
      <c r="G319" s="2272"/>
      <c r="H319" s="2272"/>
      <c r="I319" s="2272"/>
      <c r="J319" s="2272"/>
      <c r="K319" s="2272"/>
      <c r="L319" s="2272"/>
      <c r="M319" s="2272"/>
      <c r="N319" s="755"/>
      <c r="O319" s="755"/>
      <c r="P319" s="755"/>
      <c r="Q319" s="755"/>
      <c r="R319" s="755"/>
      <c r="S319" s="755"/>
      <c r="T319" s="755"/>
      <c r="U319" s="755"/>
      <c r="V319" s="755"/>
      <c r="AN319" s="838"/>
    </row>
    <row r="320" spans="1:16381" s="248" customFormat="1" ht="15" customHeight="1" x14ac:dyDescent="0.25">
      <c r="A320" s="837"/>
      <c r="B320" s="357" t="s">
        <v>1089</v>
      </c>
      <c r="C320" s="955" t="str">
        <f ca="1">OpRisk!B60</f>
        <v>Check: sum(row 57)/($E$53 - $E$58) ≥ EUR 100,000 or $E$53 - $E$58 = 0</v>
      </c>
      <c r="D320" s="2272" t="str">
        <f>OpRisk!E60</f>
        <v>Pass</v>
      </c>
      <c r="E320" s="2272"/>
      <c r="F320" s="2272"/>
      <c r="G320" s="2272"/>
      <c r="H320" s="2272"/>
      <c r="I320" s="2272"/>
      <c r="J320" s="2272"/>
      <c r="K320" s="2272"/>
      <c r="L320" s="2272"/>
      <c r="M320" s="2272"/>
      <c r="N320" s="755"/>
      <c r="O320" s="755"/>
      <c r="P320" s="755"/>
      <c r="Q320" s="755"/>
      <c r="R320" s="755"/>
      <c r="S320" s="755"/>
      <c r="T320" s="755"/>
      <c r="U320" s="755"/>
      <c r="V320" s="755"/>
      <c r="AN320" s="838"/>
    </row>
    <row r="321" spans="1:16381" s="248" customFormat="1" ht="15" customHeight="1" x14ac:dyDescent="0.25">
      <c r="A321" s="837"/>
      <c r="B321" s="344" t="s">
        <v>1089</v>
      </c>
      <c r="C321" s="839" t="str">
        <f>OpRisk!B61</f>
        <v>Check: row 30 ≥ row 46 &amp; row 31 ≥ row 47 &amp; row 32 ≥ row 48 &amp; row 35 ≥ row 51</v>
      </c>
      <c r="D321" s="858" t="str">
        <f>OpRisk!E61</f>
        <v>Pass</v>
      </c>
      <c r="E321" s="848" t="str">
        <f>OpRisk!F61</f>
        <v>Pass</v>
      </c>
      <c r="F321" s="848" t="str">
        <f>OpRisk!G61</f>
        <v>Pass</v>
      </c>
      <c r="G321" s="848" t="str">
        <f>OpRisk!H61</f>
        <v>Pass</v>
      </c>
      <c r="H321" s="848" t="str">
        <f>OpRisk!I61</f>
        <v>Pass</v>
      </c>
      <c r="I321" s="848" t="str">
        <f>OpRisk!J61</f>
        <v>Pass</v>
      </c>
      <c r="J321" s="848" t="str">
        <f>OpRisk!K61</f>
        <v>Pass</v>
      </c>
      <c r="K321" s="848" t="str">
        <f>OpRisk!L61</f>
        <v>Pass</v>
      </c>
      <c r="L321" s="848" t="str">
        <f>OpRisk!M61</f>
        <v>Pass</v>
      </c>
      <c r="M321" s="848" t="str">
        <f>OpRisk!N61</f>
        <v>Pass</v>
      </c>
      <c r="N321" s="755"/>
      <c r="O321" s="755"/>
      <c r="P321" s="755"/>
      <c r="Q321" s="755"/>
      <c r="R321" s="755"/>
      <c r="S321" s="755"/>
      <c r="T321" s="755"/>
      <c r="U321" s="755"/>
      <c r="V321" s="755"/>
      <c r="AN321" s="838"/>
    </row>
    <row r="322" spans="1:16381" s="1809" customFormat="1" ht="15" customHeight="1" x14ac:dyDescent="0.25">
      <c r="A322" s="1501"/>
      <c r="B322" s="1415"/>
      <c r="C322" s="1415"/>
      <c r="D322" s="1415"/>
      <c r="E322" s="1415"/>
      <c r="F322" s="1415"/>
      <c r="G322" s="1415"/>
      <c r="H322" s="1415"/>
      <c r="I322" s="1415"/>
      <c r="J322" s="1415"/>
      <c r="K322" s="1415"/>
      <c r="L322" s="1415"/>
      <c r="M322" s="1415"/>
      <c r="N322" s="1415"/>
      <c r="O322" s="1415"/>
      <c r="P322" s="1415"/>
      <c r="Q322" s="1415"/>
      <c r="R322" s="1415"/>
      <c r="S322" s="1415"/>
      <c r="T322" s="1415"/>
      <c r="U322" s="1415"/>
      <c r="V322" s="1415"/>
      <c r="AN322" s="1165"/>
    </row>
    <row r="323" spans="1:16381" s="248" customFormat="1" ht="45" hidden="1" customHeight="1" x14ac:dyDescent="0.25">
      <c r="A323" s="716" t="s">
        <v>1659</v>
      </c>
      <c r="B323" s="755"/>
      <c r="C323" s="755"/>
      <c r="D323" s="755"/>
      <c r="E323" s="755"/>
      <c r="F323" s="755"/>
      <c r="G323" s="755"/>
      <c r="H323" s="755"/>
      <c r="I323" s="755"/>
      <c r="J323" s="755"/>
      <c r="K323" s="755"/>
      <c r="L323" s="755"/>
      <c r="M323" s="755"/>
      <c r="N323" s="755"/>
      <c r="O323" s="755"/>
      <c r="P323" s="755"/>
      <c r="Q323" s="755"/>
      <c r="R323" s="755"/>
      <c r="S323" s="755"/>
      <c r="T323" s="755"/>
      <c r="U323" s="755"/>
      <c r="V323" s="755"/>
      <c r="W323" s="1415"/>
      <c r="X323" s="755"/>
      <c r="Y323" s="755"/>
      <c r="Z323" s="755"/>
      <c r="AA323" s="755"/>
      <c r="AB323" s="755"/>
      <c r="AC323" s="755"/>
      <c r="AD323" s="755"/>
      <c r="AE323" s="755"/>
      <c r="AF323" s="755"/>
      <c r="AG323" s="755"/>
      <c r="AH323" s="755"/>
      <c r="AI323" s="755"/>
      <c r="AJ323" s="755"/>
      <c r="AK323" s="755"/>
      <c r="AL323" s="755"/>
      <c r="AM323" s="755"/>
      <c r="AN323" s="836"/>
      <c r="AO323" s="755"/>
      <c r="AP323" s="755"/>
      <c r="AQ323" s="755"/>
      <c r="AR323" s="755"/>
      <c r="AS323" s="755"/>
      <c r="AT323" s="755"/>
      <c r="AU323" s="755"/>
      <c r="AV323" s="755"/>
      <c r="AW323" s="755"/>
      <c r="AX323" s="755"/>
      <c r="AY323" s="755"/>
      <c r="AZ323" s="755"/>
      <c r="BA323" s="755"/>
      <c r="BB323" s="755"/>
      <c r="BC323" s="755"/>
      <c r="BD323" s="755"/>
      <c r="BE323" s="755"/>
      <c r="BF323" s="755"/>
      <c r="BG323" s="755"/>
      <c r="BH323" s="755"/>
      <c r="BI323" s="755"/>
      <c r="BJ323" s="755"/>
      <c r="BK323" s="755"/>
      <c r="BL323" s="755"/>
      <c r="BM323" s="755"/>
      <c r="BN323" s="755"/>
      <c r="BO323" s="755"/>
      <c r="BP323" s="755"/>
      <c r="BQ323" s="755"/>
      <c r="BR323" s="755"/>
      <c r="BS323" s="755"/>
      <c r="BT323" s="755"/>
      <c r="BU323" s="755"/>
      <c r="BV323" s="755"/>
      <c r="BW323" s="755"/>
      <c r="BX323" s="755"/>
      <c r="BY323" s="755"/>
      <c r="BZ323" s="755"/>
      <c r="CA323" s="755"/>
      <c r="CB323" s="755"/>
      <c r="CC323" s="755"/>
      <c r="CD323" s="755"/>
      <c r="CE323" s="755"/>
      <c r="CF323" s="755"/>
      <c r="CG323" s="755"/>
      <c r="CH323" s="755"/>
      <c r="CI323" s="755"/>
      <c r="CJ323" s="755"/>
      <c r="CK323" s="755"/>
      <c r="CL323" s="755"/>
      <c r="CM323" s="755"/>
      <c r="CN323" s="755"/>
      <c r="CO323" s="755"/>
      <c r="CP323" s="755"/>
      <c r="CQ323" s="755"/>
      <c r="CR323" s="755"/>
      <c r="CS323" s="755"/>
      <c r="CT323" s="755"/>
      <c r="CU323" s="755"/>
      <c r="CV323" s="755"/>
      <c r="CW323" s="755"/>
      <c r="CX323" s="755"/>
      <c r="CY323" s="755"/>
      <c r="CZ323" s="755"/>
      <c r="DA323" s="755"/>
      <c r="DB323" s="755"/>
      <c r="DC323" s="755"/>
      <c r="DD323" s="755"/>
      <c r="DE323" s="755"/>
      <c r="DF323" s="755"/>
      <c r="DG323" s="755"/>
      <c r="DH323" s="755"/>
      <c r="DI323" s="755"/>
      <c r="DJ323" s="755"/>
      <c r="DK323" s="755"/>
      <c r="DL323" s="755"/>
      <c r="DM323" s="755"/>
      <c r="DN323" s="755"/>
      <c r="DO323" s="755"/>
      <c r="DP323" s="755"/>
      <c r="DQ323" s="755"/>
      <c r="DR323" s="755"/>
      <c r="DS323" s="755"/>
      <c r="DT323" s="755"/>
      <c r="DU323" s="755"/>
      <c r="DV323" s="755"/>
      <c r="DW323" s="755"/>
      <c r="DX323" s="755"/>
      <c r="DY323" s="755"/>
      <c r="DZ323" s="755"/>
      <c r="EA323" s="755"/>
      <c r="EB323" s="755"/>
      <c r="EC323" s="755"/>
      <c r="ED323" s="755"/>
      <c r="EE323" s="755"/>
      <c r="EF323" s="755"/>
      <c r="EG323" s="755"/>
      <c r="EH323" s="755"/>
      <c r="EI323" s="755"/>
      <c r="EJ323" s="755"/>
      <c r="EK323" s="755"/>
      <c r="EL323" s="755"/>
      <c r="EM323" s="755"/>
      <c r="EN323" s="755"/>
      <c r="EO323" s="755"/>
      <c r="EP323" s="755"/>
      <c r="EQ323" s="755"/>
      <c r="ER323" s="755"/>
      <c r="ES323" s="755"/>
      <c r="ET323" s="755"/>
      <c r="EU323" s="755"/>
      <c r="EV323" s="755"/>
      <c r="EW323" s="755"/>
      <c r="EX323" s="755"/>
      <c r="EY323" s="755"/>
      <c r="EZ323" s="755"/>
      <c r="FA323" s="755"/>
      <c r="FB323" s="755"/>
      <c r="FC323" s="755"/>
      <c r="FD323" s="755"/>
      <c r="FE323" s="755"/>
      <c r="FF323" s="755"/>
      <c r="FG323" s="755"/>
      <c r="FH323" s="755"/>
      <c r="FI323" s="755"/>
      <c r="FJ323" s="755"/>
      <c r="FK323" s="755"/>
      <c r="FL323" s="755"/>
      <c r="FM323" s="755"/>
      <c r="FN323" s="755"/>
      <c r="FO323" s="755"/>
      <c r="FP323" s="755"/>
      <c r="FQ323" s="755"/>
      <c r="FR323" s="755"/>
      <c r="FS323" s="755"/>
      <c r="FT323" s="755"/>
      <c r="FU323" s="755"/>
      <c r="FV323" s="755"/>
      <c r="FW323" s="755"/>
      <c r="FX323" s="755"/>
      <c r="FY323" s="755"/>
      <c r="FZ323" s="755"/>
      <c r="GA323" s="755"/>
      <c r="GB323" s="755"/>
      <c r="GC323" s="755"/>
      <c r="GD323" s="755"/>
      <c r="GE323" s="755"/>
      <c r="GF323" s="755"/>
      <c r="GG323" s="755"/>
      <c r="GH323" s="755"/>
      <c r="GI323" s="755"/>
      <c r="GJ323" s="755"/>
      <c r="GK323" s="755"/>
      <c r="GL323" s="755"/>
      <c r="GM323" s="755"/>
      <c r="GN323" s="755"/>
      <c r="GO323" s="755"/>
      <c r="GP323" s="755"/>
      <c r="GQ323" s="755"/>
      <c r="GR323" s="755"/>
      <c r="GS323" s="755"/>
      <c r="GT323" s="755"/>
      <c r="GU323" s="755"/>
      <c r="GV323" s="755"/>
      <c r="GW323" s="755"/>
      <c r="GX323" s="755"/>
      <c r="GY323" s="755"/>
      <c r="GZ323" s="755"/>
      <c r="HA323" s="755"/>
      <c r="HB323" s="755"/>
      <c r="HC323" s="755"/>
      <c r="HD323" s="755"/>
      <c r="HE323" s="755"/>
      <c r="HF323" s="755"/>
      <c r="HG323" s="755"/>
      <c r="HH323" s="755"/>
      <c r="HI323" s="755"/>
      <c r="HJ323" s="755"/>
      <c r="HK323" s="755"/>
      <c r="HL323" s="755"/>
      <c r="HM323" s="755"/>
      <c r="HN323" s="755"/>
      <c r="HO323" s="755"/>
      <c r="HP323" s="755"/>
      <c r="HQ323" s="755"/>
      <c r="HR323" s="755"/>
      <c r="HS323" s="755"/>
      <c r="HT323" s="755"/>
      <c r="HU323" s="755"/>
      <c r="HV323" s="755"/>
      <c r="HW323" s="755"/>
      <c r="HX323" s="755"/>
      <c r="HY323" s="755"/>
      <c r="HZ323" s="755"/>
      <c r="IA323" s="755"/>
      <c r="IB323" s="755"/>
      <c r="IC323" s="755"/>
      <c r="ID323" s="755"/>
      <c r="IE323" s="755"/>
      <c r="IF323" s="755"/>
      <c r="IG323" s="755"/>
      <c r="IH323" s="755"/>
      <c r="II323" s="755"/>
      <c r="IJ323" s="755"/>
      <c r="IK323" s="755"/>
      <c r="IL323" s="755"/>
      <c r="IM323" s="755"/>
      <c r="IN323" s="755"/>
      <c r="IO323" s="755"/>
      <c r="IP323" s="755"/>
      <c r="IQ323" s="755"/>
      <c r="IR323" s="755"/>
      <c r="IS323" s="755"/>
      <c r="IT323" s="755"/>
      <c r="IU323" s="755"/>
      <c r="IV323" s="755"/>
      <c r="IW323" s="755"/>
      <c r="IX323" s="755"/>
      <c r="IY323" s="755"/>
      <c r="IZ323" s="755"/>
      <c r="JA323" s="755"/>
      <c r="JB323" s="755"/>
      <c r="JC323" s="755"/>
      <c r="JD323" s="755"/>
      <c r="JE323" s="755"/>
      <c r="JF323" s="755"/>
      <c r="JG323" s="755"/>
      <c r="JH323" s="755"/>
      <c r="JI323" s="755"/>
      <c r="JJ323" s="755"/>
      <c r="JK323" s="755"/>
      <c r="JL323" s="755"/>
      <c r="JM323" s="755"/>
      <c r="JN323" s="755"/>
      <c r="JO323" s="755"/>
      <c r="JP323" s="755"/>
      <c r="JQ323" s="755"/>
      <c r="JR323" s="755"/>
      <c r="JS323" s="755"/>
      <c r="JT323" s="755"/>
      <c r="JU323" s="755"/>
      <c r="JV323" s="755"/>
      <c r="JW323" s="755"/>
      <c r="JX323" s="755"/>
      <c r="JY323" s="755"/>
      <c r="JZ323" s="755"/>
      <c r="KA323" s="755"/>
      <c r="KB323" s="755"/>
      <c r="KC323" s="755"/>
      <c r="KD323" s="755"/>
      <c r="KE323" s="755"/>
      <c r="KF323" s="755"/>
      <c r="KG323" s="755"/>
      <c r="KH323" s="755"/>
      <c r="KI323" s="755"/>
      <c r="KJ323" s="755"/>
      <c r="KK323" s="755"/>
      <c r="KL323" s="755"/>
      <c r="KM323" s="755"/>
      <c r="KN323" s="755"/>
      <c r="KO323" s="755"/>
      <c r="KP323" s="755"/>
      <c r="KQ323" s="755"/>
      <c r="KR323" s="755"/>
      <c r="KS323" s="755"/>
      <c r="KT323" s="755"/>
      <c r="KU323" s="755"/>
      <c r="KV323" s="755"/>
      <c r="KW323" s="755"/>
      <c r="KX323" s="755"/>
      <c r="KY323" s="755"/>
      <c r="KZ323" s="755"/>
      <c r="LA323" s="755"/>
      <c r="LB323" s="755"/>
      <c r="LC323" s="755"/>
      <c r="LD323" s="755"/>
      <c r="LE323" s="755"/>
      <c r="LF323" s="755"/>
      <c r="LG323" s="755"/>
      <c r="LH323" s="755"/>
      <c r="LI323" s="755"/>
      <c r="LJ323" s="755"/>
      <c r="LK323" s="755"/>
      <c r="LL323" s="755"/>
      <c r="LM323" s="755"/>
      <c r="LN323" s="755"/>
      <c r="LO323" s="755"/>
      <c r="LP323" s="755"/>
      <c r="LQ323" s="755"/>
      <c r="LR323" s="755"/>
      <c r="LS323" s="755"/>
      <c r="LT323" s="755"/>
      <c r="LU323" s="755"/>
      <c r="LV323" s="755"/>
      <c r="LW323" s="755"/>
      <c r="LX323" s="755"/>
      <c r="LY323" s="755"/>
      <c r="LZ323" s="755"/>
      <c r="MA323" s="755"/>
      <c r="MB323" s="755"/>
      <c r="MC323" s="755"/>
      <c r="MD323" s="755"/>
      <c r="ME323" s="755"/>
      <c r="MF323" s="755"/>
      <c r="MG323" s="755"/>
      <c r="MH323" s="755"/>
      <c r="MI323" s="755"/>
      <c r="MJ323" s="755"/>
      <c r="MK323" s="755"/>
      <c r="ML323" s="755"/>
      <c r="MM323" s="755"/>
      <c r="MN323" s="755"/>
      <c r="MO323" s="755"/>
      <c r="MP323" s="755"/>
      <c r="MQ323" s="755"/>
      <c r="MR323" s="755"/>
      <c r="MS323" s="755"/>
      <c r="MT323" s="755"/>
      <c r="MU323" s="755"/>
      <c r="MV323" s="755"/>
      <c r="MW323" s="755"/>
      <c r="MX323" s="755"/>
      <c r="MY323" s="755"/>
      <c r="MZ323" s="755"/>
      <c r="NA323" s="755"/>
      <c r="NB323" s="755"/>
      <c r="NC323" s="755"/>
      <c r="ND323" s="755"/>
      <c r="NE323" s="755"/>
      <c r="NF323" s="755"/>
      <c r="NG323" s="755"/>
      <c r="NH323" s="755"/>
      <c r="NI323" s="755"/>
      <c r="NJ323" s="755"/>
      <c r="NK323" s="755"/>
      <c r="NL323" s="755"/>
      <c r="NM323" s="755"/>
      <c r="NN323" s="755"/>
      <c r="NO323" s="755"/>
      <c r="NP323" s="755"/>
      <c r="NQ323" s="755"/>
      <c r="NR323" s="755"/>
      <c r="NS323" s="755"/>
      <c r="NT323" s="755"/>
      <c r="NU323" s="755"/>
      <c r="NV323" s="755"/>
      <c r="NW323" s="755"/>
      <c r="NX323" s="755"/>
      <c r="NY323" s="755"/>
      <c r="NZ323" s="755"/>
      <c r="OA323" s="755"/>
      <c r="OB323" s="755"/>
      <c r="OC323" s="755"/>
      <c r="OD323" s="755"/>
      <c r="OE323" s="755"/>
      <c r="OF323" s="755"/>
      <c r="OG323" s="755"/>
      <c r="OH323" s="755"/>
      <c r="OI323" s="755"/>
      <c r="OJ323" s="755"/>
      <c r="OK323" s="755"/>
      <c r="OL323" s="755"/>
      <c r="OM323" s="755"/>
      <c r="ON323" s="755"/>
      <c r="OO323" s="755"/>
      <c r="OP323" s="755"/>
      <c r="OQ323" s="755"/>
      <c r="OR323" s="755"/>
      <c r="OS323" s="755"/>
      <c r="OT323" s="755"/>
      <c r="OU323" s="755"/>
      <c r="OV323" s="755"/>
      <c r="OW323" s="755"/>
      <c r="OX323" s="755"/>
      <c r="OY323" s="755"/>
      <c r="OZ323" s="755"/>
      <c r="PA323" s="755"/>
      <c r="PB323" s="755"/>
      <c r="PC323" s="755"/>
      <c r="PD323" s="755"/>
      <c r="PE323" s="755"/>
      <c r="PF323" s="755"/>
      <c r="PG323" s="755"/>
      <c r="PH323" s="755"/>
      <c r="PI323" s="755"/>
      <c r="PJ323" s="755"/>
      <c r="PK323" s="755"/>
      <c r="PL323" s="755"/>
      <c r="PM323" s="755"/>
      <c r="PN323" s="755"/>
      <c r="PO323" s="755"/>
      <c r="PP323" s="755"/>
      <c r="PQ323" s="755"/>
      <c r="PR323" s="755"/>
      <c r="PS323" s="755"/>
      <c r="PT323" s="755"/>
      <c r="PU323" s="755"/>
      <c r="PV323" s="755"/>
      <c r="PW323" s="755"/>
      <c r="PX323" s="755"/>
      <c r="PY323" s="755"/>
      <c r="PZ323" s="755"/>
      <c r="QA323" s="755"/>
      <c r="QB323" s="755"/>
      <c r="QC323" s="755"/>
      <c r="QD323" s="755"/>
      <c r="QE323" s="755"/>
      <c r="QF323" s="755"/>
      <c r="QG323" s="755"/>
      <c r="QH323" s="755"/>
      <c r="QI323" s="755"/>
      <c r="QJ323" s="755"/>
      <c r="QK323" s="755"/>
      <c r="QL323" s="755"/>
      <c r="QM323" s="755"/>
      <c r="QN323" s="755"/>
      <c r="QO323" s="755"/>
      <c r="QP323" s="755"/>
      <c r="QQ323" s="755"/>
      <c r="QR323" s="755"/>
      <c r="QS323" s="755"/>
      <c r="QT323" s="755"/>
      <c r="QU323" s="755"/>
      <c r="QV323" s="755"/>
      <c r="QW323" s="755"/>
      <c r="QX323" s="755"/>
      <c r="QY323" s="755"/>
      <c r="QZ323" s="755"/>
      <c r="RA323" s="755"/>
      <c r="RB323" s="755"/>
      <c r="RC323" s="755"/>
      <c r="RD323" s="755"/>
      <c r="RE323" s="755"/>
      <c r="RF323" s="755"/>
      <c r="RG323" s="755"/>
      <c r="RH323" s="755"/>
      <c r="RI323" s="755"/>
      <c r="RJ323" s="755"/>
      <c r="RK323" s="755"/>
      <c r="RL323" s="755"/>
      <c r="RM323" s="755"/>
      <c r="RN323" s="755"/>
      <c r="RO323" s="755"/>
      <c r="RP323" s="755"/>
      <c r="RQ323" s="755"/>
      <c r="RR323" s="755"/>
      <c r="RS323" s="755"/>
      <c r="RT323" s="755"/>
      <c r="RU323" s="755"/>
      <c r="RV323" s="755"/>
      <c r="RW323" s="755"/>
      <c r="RX323" s="755"/>
      <c r="RY323" s="755"/>
      <c r="RZ323" s="755"/>
      <c r="SA323" s="755"/>
      <c r="SB323" s="755"/>
      <c r="SC323" s="755"/>
      <c r="SD323" s="755"/>
      <c r="SE323" s="755"/>
      <c r="SF323" s="755"/>
      <c r="SG323" s="755"/>
      <c r="SH323" s="755"/>
      <c r="SI323" s="755"/>
      <c r="SJ323" s="755"/>
      <c r="SK323" s="755"/>
      <c r="SL323" s="755"/>
      <c r="SM323" s="755"/>
      <c r="SN323" s="755"/>
      <c r="SO323" s="755"/>
      <c r="SP323" s="755"/>
      <c r="SQ323" s="755"/>
      <c r="SR323" s="755"/>
      <c r="SS323" s="755"/>
      <c r="ST323" s="755"/>
      <c r="SU323" s="755"/>
      <c r="SV323" s="755"/>
      <c r="SW323" s="755"/>
      <c r="SX323" s="755"/>
      <c r="SY323" s="755"/>
      <c r="SZ323" s="755"/>
      <c r="TA323" s="755"/>
      <c r="TB323" s="755"/>
      <c r="TC323" s="755"/>
      <c r="TD323" s="755"/>
      <c r="TE323" s="755"/>
      <c r="TF323" s="755"/>
      <c r="TG323" s="755"/>
      <c r="TH323" s="755"/>
      <c r="TI323" s="755"/>
      <c r="TJ323" s="755"/>
      <c r="TK323" s="755"/>
      <c r="TL323" s="755"/>
      <c r="TM323" s="755"/>
      <c r="TN323" s="755"/>
      <c r="TO323" s="755"/>
      <c r="TP323" s="755"/>
      <c r="TQ323" s="755"/>
      <c r="TR323" s="755"/>
      <c r="TS323" s="755"/>
      <c r="TT323" s="755"/>
      <c r="TU323" s="755"/>
      <c r="TV323" s="755"/>
      <c r="TW323" s="755"/>
      <c r="TX323" s="755"/>
      <c r="TY323" s="755"/>
      <c r="TZ323" s="755"/>
      <c r="UA323" s="755"/>
      <c r="UB323" s="755"/>
      <c r="UC323" s="755"/>
      <c r="UD323" s="755"/>
      <c r="UE323" s="755"/>
      <c r="UF323" s="755"/>
      <c r="UG323" s="755"/>
      <c r="UH323" s="755"/>
      <c r="UI323" s="755"/>
      <c r="UJ323" s="755"/>
      <c r="UK323" s="755"/>
      <c r="UL323" s="755"/>
      <c r="UM323" s="755"/>
      <c r="UN323" s="755"/>
      <c r="UO323" s="755"/>
      <c r="UP323" s="755"/>
      <c r="UQ323" s="755"/>
      <c r="UR323" s="755"/>
      <c r="US323" s="755"/>
      <c r="UT323" s="755"/>
      <c r="UU323" s="755"/>
      <c r="UV323" s="755"/>
      <c r="UW323" s="755"/>
      <c r="UX323" s="755"/>
      <c r="UY323" s="755"/>
      <c r="UZ323" s="755"/>
      <c r="VA323" s="755"/>
      <c r="VB323" s="755"/>
      <c r="VC323" s="755"/>
      <c r="VD323" s="755"/>
      <c r="VE323" s="755"/>
      <c r="VF323" s="755"/>
      <c r="VG323" s="755"/>
      <c r="VH323" s="755"/>
      <c r="VI323" s="755"/>
      <c r="VJ323" s="755"/>
      <c r="VK323" s="755"/>
      <c r="VL323" s="755"/>
      <c r="VM323" s="755"/>
      <c r="VN323" s="755"/>
      <c r="VO323" s="755"/>
      <c r="VP323" s="755"/>
      <c r="VQ323" s="755"/>
      <c r="VR323" s="755"/>
      <c r="VS323" s="755"/>
      <c r="VT323" s="755"/>
      <c r="VU323" s="755"/>
      <c r="VV323" s="755"/>
      <c r="VW323" s="755"/>
      <c r="VX323" s="755"/>
      <c r="VY323" s="755"/>
      <c r="VZ323" s="755"/>
      <c r="WA323" s="755"/>
      <c r="WB323" s="755"/>
      <c r="WC323" s="755"/>
      <c r="WD323" s="755"/>
      <c r="WE323" s="755"/>
      <c r="WF323" s="755"/>
      <c r="WG323" s="755"/>
      <c r="WH323" s="755"/>
      <c r="WI323" s="755"/>
      <c r="WJ323" s="755"/>
      <c r="WK323" s="755"/>
      <c r="WL323" s="755"/>
      <c r="WM323" s="755"/>
      <c r="WN323" s="755"/>
      <c r="WO323" s="755"/>
      <c r="WP323" s="755"/>
      <c r="WQ323" s="755"/>
      <c r="WR323" s="755"/>
      <c r="WS323" s="755"/>
      <c r="WT323" s="755"/>
      <c r="WU323" s="755"/>
      <c r="WV323" s="755"/>
      <c r="WW323" s="755"/>
      <c r="WX323" s="755"/>
      <c r="WY323" s="755"/>
      <c r="WZ323" s="755"/>
      <c r="XA323" s="755"/>
      <c r="XB323" s="755"/>
      <c r="XC323" s="755"/>
      <c r="XD323" s="755"/>
      <c r="XE323" s="755"/>
      <c r="XF323" s="755"/>
      <c r="XG323" s="755"/>
      <c r="XH323" s="755"/>
      <c r="XI323" s="755"/>
      <c r="XJ323" s="755"/>
      <c r="XK323" s="755"/>
      <c r="XL323" s="755"/>
      <c r="XM323" s="755"/>
      <c r="XN323" s="755"/>
      <c r="XO323" s="755"/>
      <c r="XP323" s="755"/>
      <c r="XQ323" s="755"/>
      <c r="XR323" s="755"/>
      <c r="XS323" s="755"/>
      <c r="XT323" s="755"/>
      <c r="XU323" s="755"/>
      <c r="XV323" s="755"/>
      <c r="XW323" s="755"/>
      <c r="XX323" s="755"/>
      <c r="XY323" s="755"/>
      <c r="XZ323" s="755"/>
      <c r="YA323" s="755"/>
      <c r="YB323" s="755"/>
      <c r="YC323" s="755"/>
      <c r="YD323" s="755"/>
      <c r="YE323" s="755"/>
      <c r="YF323" s="755"/>
      <c r="YG323" s="755"/>
      <c r="YH323" s="755"/>
      <c r="YI323" s="755"/>
      <c r="YJ323" s="755"/>
      <c r="YK323" s="755"/>
      <c r="YL323" s="755"/>
      <c r="YM323" s="755"/>
      <c r="YN323" s="755"/>
      <c r="YO323" s="755"/>
      <c r="YP323" s="755"/>
      <c r="YQ323" s="755"/>
      <c r="YR323" s="755"/>
      <c r="YS323" s="755"/>
      <c r="YT323" s="755"/>
      <c r="YU323" s="755"/>
      <c r="YV323" s="755"/>
      <c r="YW323" s="755"/>
      <c r="YX323" s="755"/>
      <c r="YY323" s="755"/>
      <c r="YZ323" s="755"/>
      <c r="ZA323" s="755"/>
      <c r="ZB323" s="755"/>
      <c r="ZC323" s="755"/>
      <c r="ZD323" s="755"/>
      <c r="ZE323" s="755"/>
      <c r="ZF323" s="755"/>
      <c r="ZG323" s="755"/>
      <c r="ZH323" s="755"/>
      <c r="ZI323" s="755"/>
      <c r="ZJ323" s="755"/>
      <c r="ZK323" s="755"/>
      <c r="ZL323" s="755"/>
      <c r="ZM323" s="755"/>
      <c r="ZN323" s="755"/>
      <c r="ZO323" s="755"/>
      <c r="ZP323" s="755"/>
      <c r="ZQ323" s="755"/>
      <c r="ZR323" s="755"/>
      <c r="ZS323" s="755"/>
      <c r="ZT323" s="755"/>
      <c r="ZU323" s="755"/>
      <c r="ZV323" s="755"/>
      <c r="ZW323" s="755"/>
      <c r="ZX323" s="755"/>
      <c r="ZY323" s="755"/>
      <c r="ZZ323" s="755"/>
      <c r="AAA323" s="755"/>
      <c r="AAB323" s="755"/>
      <c r="AAC323" s="755"/>
      <c r="AAD323" s="755"/>
      <c r="AAE323" s="755"/>
      <c r="AAF323" s="755"/>
      <c r="AAG323" s="755"/>
      <c r="AAH323" s="755"/>
      <c r="AAI323" s="755"/>
      <c r="AAJ323" s="755"/>
      <c r="AAK323" s="755"/>
      <c r="AAL323" s="755"/>
      <c r="AAM323" s="755"/>
      <c r="AAN323" s="755"/>
      <c r="AAO323" s="755"/>
      <c r="AAP323" s="755"/>
      <c r="AAQ323" s="755"/>
      <c r="AAR323" s="755"/>
      <c r="AAS323" s="755"/>
      <c r="AAT323" s="755"/>
      <c r="AAU323" s="755"/>
      <c r="AAV323" s="755"/>
      <c r="AAW323" s="755"/>
      <c r="AAX323" s="755"/>
      <c r="AAY323" s="755"/>
      <c r="AAZ323" s="755"/>
      <c r="ABA323" s="755"/>
      <c r="ABB323" s="755"/>
      <c r="ABC323" s="755"/>
      <c r="ABD323" s="755"/>
      <c r="ABE323" s="755"/>
      <c r="ABF323" s="755"/>
      <c r="ABG323" s="755"/>
      <c r="ABH323" s="755"/>
      <c r="ABI323" s="755"/>
      <c r="ABJ323" s="755"/>
      <c r="ABK323" s="755"/>
      <c r="ABL323" s="755"/>
      <c r="ABM323" s="755"/>
      <c r="ABN323" s="755"/>
      <c r="ABO323" s="755"/>
      <c r="ABP323" s="755"/>
      <c r="ABQ323" s="755"/>
      <c r="ABR323" s="755"/>
      <c r="ABS323" s="755"/>
      <c r="ABT323" s="755"/>
      <c r="ABU323" s="755"/>
      <c r="ABV323" s="755"/>
      <c r="ABW323" s="755"/>
      <c r="ABX323" s="755"/>
      <c r="ABY323" s="755"/>
      <c r="ABZ323" s="755"/>
      <c r="ACA323" s="755"/>
      <c r="ACB323" s="755"/>
      <c r="ACC323" s="755"/>
      <c r="ACD323" s="755"/>
      <c r="ACE323" s="755"/>
      <c r="ACF323" s="755"/>
      <c r="ACG323" s="755"/>
      <c r="ACH323" s="755"/>
      <c r="ACI323" s="755"/>
      <c r="ACJ323" s="755"/>
      <c r="ACK323" s="755"/>
      <c r="ACL323" s="755"/>
      <c r="ACM323" s="755"/>
      <c r="ACN323" s="755"/>
      <c r="ACO323" s="755"/>
      <c r="ACP323" s="755"/>
      <c r="ACQ323" s="755"/>
      <c r="ACR323" s="755"/>
      <c r="ACS323" s="755"/>
      <c r="ACT323" s="755"/>
      <c r="ACU323" s="755"/>
      <c r="ACV323" s="755"/>
      <c r="ACW323" s="755"/>
      <c r="ACX323" s="755"/>
      <c r="ACY323" s="755"/>
      <c r="ACZ323" s="755"/>
      <c r="ADA323" s="755"/>
      <c r="ADB323" s="755"/>
      <c r="ADC323" s="755"/>
      <c r="ADD323" s="755"/>
      <c r="ADE323" s="755"/>
      <c r="ADF323" s="755"/>
      <c r="ADG323" s="755"/>
      <c r="ADH323" s="755"/>
      <c r="ADI323" s="755"/>
      <c r="ADJ323" s="755"/>
      <c r="ADK323" s="755"/>
      <c r="ADL323" s="755"/>
      <c r="ADM323" s="755"/>
      <c r="ADN323" s="755"/>
      <c r="ADO323" s="755"/>
      <c r="ADP323" s="755"/>
      <c r="ADQ323" s="755"/>
      <c r="ADR323" s="755"/>
      <c r="ADS323" s="755"/>
      <c r="ADT323" s="755"/>
      <c r="ADU323" s="755"/>
      <c r="ADV323" s="755"/>
      <c r="ADW323" s="755"/>
      <c r="ADX323" s="755"/>
      <c r="ADY323" s="755"/>
      <c r="ADZ323" s="755"/>
      <c r="AEA323" s="755"/>
      <c r="AEB323" s="755"/>
      <c r="AEC323" s="755"/>
      <c r="AED323" s="755"/>
      <c r="AEE323" s="755"/>
      <c r="AEF323" s="755"/>
      <c r="AEG323" s="755"/>
      <c r="AEH323" s="755"/>
      <c r="AEI323" s="755"/>
      <c r="AEJ323" s="755"/>
      <c r="AEK323" s="755"/>
      <c r="AEL323" s="755"/>
      <c r="AEM323" s="755"/>
      <c r="AEN323" s="755"/>
      <c r="AEO323" s="755"/>
      <c r="AEP323" s="755"/>
      <c r="AEQ323" s="755"/>
      <c r="AER323" s="755"/>
      <c r="AES323" s="755"/>
      <c r="AET323" s="755"/>
      <c r="AEU323" s="755"/>
      <c r="AEV323" s="755"/>
      <c r="AEW323" s="755"/>
      <c r="AEX323" s="755"/>
      <c r="AEY323" s="755"/>
      <c r="AEZ323" s="755"/>
      <c r="AFA323" s="755"/>
      <c r="AFB323" s="755"/>
      <c r="AFC323" s="755"/>
      <c r="AFD323" s="755"/>
      <c r="AFE323" s="755"/>
      <c r="AFF323" s="755"/>
      <c r="AFG323" s="755"/>
      <c r="AFH323" s="755"/>
      <c r="AFI323" s="755"/>
      <c r="AFJ323" s="755"/>
      <c r="AFK323" s="755"/>
      <c r="AFL323" s="755"/>
      <c r="AFM323" s="755"/>
      <c r="AFN323" s="755"/>
      <c r="AFO323" s="755"/>
      <c r="AFP323" s="755"/>
      <c r="AFQ323" s="755"/>
      <c r="AFR323" s="755"/>
      <c r="AFS323" s="755"/>
      <c r="AFT323" s="755"/>
      <c r="AFU323" s="755"/>
      <c r="AFV323" s="755"/>
      <c r="AFW323" s="755"/>
      <c r="AFX323" s="755"/>
      <c r="AFY323" s="755"/>
      <c r="AFZ323" s="755"/>
      <c r="AGA323" s="755"/>
      <c r="AGB323" s="755"/>
      <c r="AGC323" s="755"/>
      <c r="AGD323" s="755"/>
      <c r="AGE323" s="755"/>
      <c r="AGF323" s="755"/>
      <c r="AGG323" s="755"/>
      <c r="AGH323" s="755"/>
      <c r="AGI323" s="755"/>
      <c r="AGJ323" s="755"/>
      <c r="AGK323" s="755"/>
      <c r="AGL323" s="755"/>
      <c r="AGM323" s="755"/>
      <c r="AGN323" s="755"/>
      <c r="AGO323" s="755"/>
      <c r="AGP323" s="755"/>
      <c r="AGQ323" s="755"/>
      <c r="AGR323" s="755"/>
      <c r="AGS323" s="755"/>
      <c r="AGT323" s="755"/>
      <c r="AGU323" s="755"/>
      <c r="AGV323" s="755"/>
      <c r="AGW323" s="755"/>
      <c r="AGX323" s="755"/>
      <c r="AGY323" s="755"/>
      <c r="AGZ323" s="755"/>
      <c r="AHA323" s="755"/>
      <c r="AHB323" s="755"/>
      <c r="AHC323" s="755"/>
      <c r="AHD323" s="755"/>
      <c r="AHE323" s="755"/>
      <c r="AHF323" s="755"/>
      <c r="AHG323" s="755"/>
      <c r="AHH323" s="755"/>
      <c r="AHI323" s="755"/>
      <c r="AHJ323" s="755"/>
      <c r="AHK323" s="755"/>
      <c r="AHL323" s="755"/>
      <c r="AHM323" s="755"/>
      <c r="AHN323" s="755"/>
      <c r="AHO323" s="755"/>
      <c r="AHP323" s="755"/>
      <c r="AHQ323" s="755"/>
      <c r="AHR323" s="755"/>
      <c r="AHS323" s="755"/>
      <c r="AHT323" s="755"/>
      <c r="AHU323" s="755"/>
      <c r="AHV323" s="755"/>
      <c r="AHW323" s="755"/>
      <c r="AHX323" s="755"/>
      <c r="AHY323" s="755"/>
      <c r="AHZ323" s="755"/>
      <c r="AIA323" s="755"/>
      <c r="AIB323" s="755"/>
      <c r="AIC323" s="755"/>
      <c r="AID323" s="755"/>
      <c r="AIE323" s="755"/>
      <c r="AIF323" s="755"/>
      <c r="AIG323" s="755"/>
      <c r="AIH323" s="755"/>
      <c r="AII323" s="755"/>
      <c r="AIJ323" s="755"/>
      <c r="AIK323" s="755"/>
      <c r="AIL323" s="755"/>
      <c r="AIM323" s="755"/>
      <c r="AIN323" s="755"/>
      <c r="AIO323" s="755"/>
      <c r="AIP323" s="755"/>
      <c r="AIQ323" s="755"/>
      <c r="AIR323" s="755"/>
      <c r="AIS323" s="755"/>
      <c r="AIT323" s="755"/>
      <c r="AIU323" s="755"/>
      <c r="AIV323" s="755"/>
      <c r="AIW323" s="755"/>
      <c r="AIX323" s="755"/>
      <c r="AIY323" s="755"/>
      <c r="AIZ323" s="755"/>
      <c r="AJA323" s="755"/>
      <c r="AJB323" s="755"/>
      <c r="AJC323" s="755"/>
      <c r="AJD323" s="755"/>
      <c r="AJE323" s="755"/>
      <c r="AJF323" s="755"/>
      <c r="AJG323" s="755"/>
      <c r="AJH323" s="755"/>
      <c r="AJI323" s="755"/>
      <c r="AJJ323" s="755"/>
      <c r="AJK323" s="755"/>
      <c r="AJL323" s="755"/>
      <c r="AJM323" s="755"/>
      <c r="AJN323" s="755"/>
      <c r="AJO323" s="755"/>
      <c r="AJP323" s="755"/>
      <c r="AJQ323" s="755"/>
      <c r="AJR323" s="755"/>
      <c r="AJS323" s="755"/>
      <c r="AJT323" s="755"/>
      <c r="AJU323" s="755"/>
      <c r="AJV323" s="755"/>
      <c r="AJW323" s="755"/>
      <c r="AJX323" s="755"/>
      <c r="AJY323" s="755"/>
      <c r="AJZ323" s="755"/>
      <c r="AKA323" s="755"/>
      <c r="AKB323" s="755"/>
      <c r="AKC323" s="755"/>
      <c r="AKD323" s="755"/>
      <c r="AKE323" s="755"/>
      <c r="AKF323" s="755"/>
      <c r="AKG323" s="755"/>
      <c r="AKH323" s="755"/>
      <c r="AKI323" s="755"/>
      <c r="AKJ323" s="755"/>
      <c r="AKK323" s="755"/>
      <c r="AKL323" s="755"/>
      <c r="AKM323" s="755"/>
      <c r="AKN323" s="755"/>
      <c r="AKO323" s="755"/>
      <c r="AKP323" s="755"/>
      <c r="AKQ323" s="755"/>
      <c r="AKR323" s="755"/>
      <c r="AKS323" s="755"/>
      <c r="AKT323" s="755"/>
      <c r="AKU323" s="755"/>
      <c r="AKV323" s="755"/>
      <c r="AKW323" s="755"/>
      <c r="AKX323" s="755"/>
      <c r="AKY323" s="755"/>
      <c r="AKZ323" s="755"/>
      <c r="ALA323" s="755"/>
      <c r="ALB323" s="755"/>
      <c r="ALC323" s="755"/>
      <c r="ALD323" s="755"/>
      <c r="ALE323" s="755"/>
      <c r="ALF323" s="755"/>
      <c r="ALG323" s="755"/>
      <c r="ALH323" s="755"/>
      <c r="ALI323" s="755"/>
      <c r="ALJ323" s="755"/>
      <c r="ALK323" s="755"/>
      <c r="ALL323" s="755"/>
      <c r="ALM323" s="755"/>
      <c r="ALN323" s="755"/>
      <c r="ALO323" s="755"/>
      <c r="ALP323" s="755"/>
      <c r="ALQ323" s="755"/>
      <c r="ALR323" s="755"/>
      <c r="ALS323" s="755"/>
      <c r="ALT323" s="755"/>
      <c r="ALU323" s="755"/>
      <c r="ALV323" s="755"/>
      <c r="ALW323" s="755"/>
      <c r="ALX323" s="755"/>
      <c r="ALY323" s="755"/>
      <c r="ALZ323" s="755"/>
      <c r="AMA323" s="755"/>
      <c r="AMB323" s="755"/>
      <c r="AMC323" s="755"/>
      <c r="AMD323" s="755"/>
      <c r="AME323" s="755"/>
      <c r="AMF323" s="755"/>
      <c r="AMG323" s="755"/>
      <c r="AMH323" s="755"/>
      <c r="AMI323" s="755"/>
      <c r="AMJ323" s="755"/>
      <c r="AMK323" s="755"/>
      <c r="AML323" s="755"/>
      <c r="AMM323" s="755"/>
      <c r="AMN323" s="755"/>
      <c r="AMO323" s="755"/>
      <c r="AMP323" s="755"/>
      <c r="AMQ323" s="755"/>
      <c r="AMR323" s="755"/>
      <c r="AMS323" s="755"/>
      <c r="AMT323" s="755"/>
      <c r="AMU323" s="755"/>
      <c r="AMV323" s="755"/>
      <c r="AMW323" s="755"/>
      <c r="AMX323" s="755"/>
      <c r="AMY323" s="755"/>
      <c r="AMZ323" s="755"/>
      <c r="ANA323" s="755"/>
      <c r="ANB323" s="755"/>
      <c r="ANC323" s="755"/>
      <c r="AND323" s="755"/>
      <c r="ANE323" s="755"/>
      <c r="ANF323" s="755"/>
      <c r="ANG323" s="755"/>
      <c r="ANH323" s="755"/>
      <c r="ANI323" s="755"/>
      <c r="ANJ323" s="755"/>
      <c r="ANK323" s="755"/>
      <c r="ANL323" s="755"/>
      <c r="ANM323" s="755"/>
      <c r="ANN323" s="755"/>
      <c r="ANO323" s="755"/>
      <c r="ANP323" s="755"/>
      <c r="ANQ323" s="755"/>
      <c r="ANR323" s="755"/>
      <c r="ANS323" s="755"/>
      <c r="ANT323" s="755"/>
      <c r="ANU323" s="755"/>
      <c r="ANV323" s="755"/>
      <c r="ANW323" s="755"/>
      <c r="ANX323" s="755"/>
      <c r="ANY323" s="755"/>
      <c r="ANZ323" s="755"/>
      <c r="AOA323" s="755"/>
      <c r="AOB323" s="755"/>
      <c r="AOC323" s="755"/>
      <c r="AOD323" s="755"/>
      <c r="AOE323" s="755"/>
      <c r="AOF323" s="755"/>
      <c r="AOG323" s="755"/>
      <c r="AOH323" s="755"/>
      <c r="AOI323" s="755"/>
      <c r="AOJ323" s="755"/>
      <c r="AOK323" s="755"/>
      <c r="AOL323" s="755"/>
      <c r="AOM323" s="755"/>
      <c r="AON323" s="755"/>
      <c r="AOO323" s="755"/>
      <c r="AOP323" s="755"/>
      <c r="AOQ323" s="755"/>
      <c r="AOR323" s="755"/>
      <c r="AOS323" s="755"/>
      <c r="AOT323" s="755"/>
      <c r="AOU323" s="755"/>
      <c r="AOV323" s="755"/>
      <c r="AOW323" s="755"/>
      <c r="AOX323" s="755"/>
      <c r="AOY323" s="755"/>
      <c r="AOZ323" s="755"/>
      <c r="APA323" s="755"/>
      <c r="APB323" s="755"/>
      <c r="APC323" s="755"/>
      <c r="APD323" s="755"/>
      <c r="APE323" s="755"/>
      <c r="APF323" s="755"/>
      <c r="APG323" s="755"/>
      <c r="APH323" s="755"/>
      <c r="API323" s="755"/>
      <c r="APJ323" s="755"/>
      <c r="APK323" s="755"/>
      <c r="APL323" s="755"/>
      <c r="APM323" s="755"/>
      <c r="APN323" s="755"/>
      <c r="APO323" s="755"/>
      <c r="APP323" s="755"/>
      <c r="APQ323" s="755"/>
      <c r="APR323" s="755"/>
      <c r="APS323" s="755"/>
      <c r="APT323" s="755"/>
      <c r="APU323" s="755"/>
      <c r="APV323" s="755"/>
      <c r="APW323" s="755"/>
      <c r="APX323" s="755"/>
      <c r="APY323" s="755"/>
      <c r="APZ323" s="755"/>
      <c r="AQA323" s="755"/>
      <c r="AQB323" s="755"/>
      <c r="AQC323" s="755"/>
      <c r="AQD323" s="755"/>
      <c r="AQE323" s="755"/>
      <c r="AQF323" s="755"/>
      <c r="AQG323" s="755"/>
      <c r="AQH323" s="755"/>
      <c r="AQI323" s="755"/>
      <c r="AQJ323" s="755"/>
      <c r="AQK323" s="755"/>
      <c r="AQL323" s="755"/>
      <c r="AQM323" s="755"/>
      <c r="AQN323" s="755"/>
      <c r="AQO323" s="755"/>
      <c r="AQP323" s="755"/>
      <c r="AQQ323" s="755"/>
      <c r="AQR323" s="755"/>
      <c r="AQS323" s="755"/>
      <c r="AQT323" s="755"/>
      <c r="AQU323" s="755"/>
      <c r="AQV323" s="755"/>
      <c r="AQW323" s="755"/>
      <c r="AQX323" s="755"/>
      <c r="AQY323" s="755"/>
      <c r="AQZ323" s="755"/>
      <c r="ARA323" s="755"/>
      <c r="ARB323" s="755"/>
      <c r="ARC323" s="755"/>
      <c r="ARD323" s="755"/>
      <c r="ARE323" s="755"/>
      <c r="ARF323" s="755"/>
      <c r="ARG323" s="755"/>
      <c r="ARH323" s="755"/>
      <c r="ARI323" s="755"/>
      <c r="ARJ323" s="755"/>
      <c r="ARK323" s="755"/>
      <c r="ARL323" s="755"/>
      <c r="ARM323" s="755"/>
      <c r="ARN323" s="755"/>
      <c r="ARO323" s="755"/>
      <c r="ARP323" s="755"/>
      <c r="ARQ323" s="755"/>
      <c r="ARR323" s="755"/>
      <c r="ARS323" s="755"/>
      <c r="ART323" s="755"/>
      <c r="ARU323" s="755"/>
      <c r="ARV323" s="755"/>
      <c r="ARW323" s="755"/>
      <c r="ARX323" s="755"/>
      <c r="ARY323" s="755"/>
      <c r="ARZ323" s="755"/>
      <c r="ASA323" s="755"/>
      <c r="ASB323" s="755"/>
      <c r="ASC323" s="755"/>
      <c r="ASD323" s="755"/>
      <c r="ASE323" s="755"/>
      <c r="ASF323" s="755"/>
      <c r="ASG323" s="755"/>
      <c r="ASH323" s="755"/>
      <c r="ASI323" s="755"/>
      <c r="ASJ323" s="755"/>
      <c r="ASK323" s="755"/>
      <c r="ASL323" s="755"/>
      <c r="ASM323" s="755"/>
      <c r="ASN323" s="755"/>
      <c r="ASO323" s="755"/>
      <c r="ASP323" s="755"/>
      <c r="ASQ323" s="755"/>
      <c r="ASR323" s="755"/>
      <c r="ASS323" s="755"/>
      <c r="AST323" s="755"/>
      <c r="ASU323" s="755"/>
      <c r="ASV323" s="755"/>
      <c r="ASW323" s="755"/>
      <c r="ASX323" s="755"/>
      <c r="ASY323" s="755"/>
      <c r="ASZ323" s="755"/>
      <c r="ATA323" s="755"/>
      <c r="ATB323" s="755"/>
      <c r="ATC323" s="755"/>
      <c r="ATD323" s="755"/>
      <c r="ATE323" s="755"/>
      <c r="ATF323" s="755"/>
      <c r="ATG323" s="755"/>
      <c r="ATH323" s="755"/>
      <c r="ATI323" s="755"/>
      <c r="ATJ323" s="755"/>
      <c r="ATK323" s="755"/>
      <c r="ATL323" s="755"/>
      <c r="ATM323" s="755"/>
      <c r="ATN323" s="755"/>
      <c r="ATO323" s="755"/>
      <c r="ATP323" s="755"/>
      <c r="ATQ323" s="755"/>
      <c r="ATR323" s="755"/>
      <c r="ATS323" s="755"/>
      <c r="ATT323" s="755"/>
      <c r="ATU323" s="755"/>
      <c r="ATV323" s="755"/>
      <c r="ATW323" s="755"/>
      <c r="ATX323" s="755"/>
      <c r="ATY323" s="755"/>
      <c r="ATZ323" s="755"/>
      <c r="AUA323" s="755"/>
      <c r="AUB323" s="755"/>
      <c r="AUC323" s="755"/>
      <c r="AUD323" s="755"/>
      <c r="AUE323" s="755"/>
      <c r="AUF323" s="755"/>
      <c r="AUG323" s="755"/>
      <c r="AUH323" s="755"/>
      <c r="AUI323" s="755"/>
      <c r="AUJ323" s="755"/>
      <c r="AUK323" s="755"/>
      <c r="AUL323" s="755"/>
      <c r="AUM323" s="755"/>
      <c r="AUN323" s="755"/>
      <c r="AUO323" s="755"/>
      <c r="AUP323" s="755"/>
      <c r="AUQ323" s="755"/>
      <c r="AUR323" s="755"/>
      <c r="AUS323" s="755"/>
      <c r="AUT323" s="755"/>
      <c r="AUU323" s="755"/>
      <c r="AUV323" s="755"/>
      <c r="AUW323" s="755"/>
      <c r="AUX323" s="755"/>
      <c r="AUY323" s="755"/>
      <c r="AUZ323" s="755"/>
      <c r="AVA323" s="755"/>
      <c r="AVB323" s="755"/>
      <c r="AVC323" s="755"/>
      <c r="AVD323" s="755"/>
      <c r="AVE323" s="755"/>
      <c r="AVF323" s="755"/>
      <c r="AVG323" s="755"/>
      <c r="AVH323" s="755"/>
      <c r="AVI323" s="755"/>
      <c r="AVJ323" s="755"/>
      <c r="AVK323" s="755"/>
      <c r="AVL323" s="755"/>
      <c r="AVM323" s="755"/>
      <c r="AVN323" s="755"/>
      <c r="AVO323" s="755"/>
      <c r="AVP323" s="755"/>
      <c r="AVQ323" s="755"/>
      <c r="AVR323" s="755"/>
      <c r="AVS323" s="755"/>
      <c r="AVT323" s="755"/>
      <c r="AVU323" s="755"/>
      <c r="AVV323" s="755"/>
      <c r="AVW323" s="755"/>
      <c r="AVX323" s="755"/>
      <c r="AVY323" s="755"/>
      <c r="AVZ323" s="755"/>
      <c r="AWA323" s="755"/>
      <c r="AWB323" s="755"/>
      <c r="AWC323" s="755"/>
      <c r="AWD323" s="755"/>
      <c r="AWE323" s="755"/>
      <c r="AWF323" s="755"/>
      <c r="AWG323" s="755"/>
      <c r="AWH323" s="755"/>
      <c r="AWI323" s="755"/>
      <c r="AWJ323" s="755"/>
      <c r="AWK323" s="755"/>
      <c r="AWL323" s="755"/>
      <c r="AWM323" s="755"/>
      <c r="AWN323" s="755"/>
      <c r="AWO323" s="755"/>
      <c r="AWP323" s="755"/>
      <c r="AWQ323" s="755"/>
      <c r="AWR323" s="755"/>
      <c r="AWS323" s="755"/>
      <c r="AWT323" s="755"/>
      <c r="AWU323" s="755"/>
      <c r="AWV323" s="755"/>
      <c r="AWW323" s="755"/>
      <c r="AWX323" s="755"/>
      <c r="AWY323" s="755"/>
      <c r="AWZ323" s="755"/>
      <c r="AXA323" s="755"/>
      <c r="AXB323" s="755"/>
      <c r="AXC323" s="755"/>
      <c r="AXD323" s="755"/>
      <c r="AXE323" s="755"/>
      <c r="AXF323" s="755"/>
      <c r="AXG323" s="755"/>
      <c r="AXH323" s="755"/>
      <c r="AXI323" s="755"/>
      <c r="AXJ323" s="755"/>
      <c r="AXK323" s="755"/>
      <c r="AXL323" s="755"/>
      <c r="AXM323" s="755"/>
      <c r="AXN323" s="755"/>
      <c r="AXO323" s="755"/>
      <c r="AXP323" s="755"/>
      <c r="AXQ323" s="755"/>
      <c r="AXR323" s="755"/>
      <c r="AXS323" s="755"/>
      <c r="AXT323" s="755"/>
      <c r="AXU323" s="755"/>
      <c r="AXV323" s="755"/>
      <c r="AXW323" s="755"/>
      <c r="AXX323" s="755"/>
      <c r="AXY323" s="755"/>
      <c r="AXZ323" s="755"/>
      <c r="AYA323" s="755"/>
      <c r="AYB323" s="755"/>
      <c r="AYC323" s="755"/>
      <c r="AYD323" s="755"/>
      <c r="AYE323" s="755"/>
      <c r="AYF323" s="755"/>
      <c r="AYG323" s="755"/>
      <c r="AYH323" s="755"/>
      <c r="AYI323" s="755"/>
      <c r="AYJ323" s="755"/>
      <c r="AYK323" s="755"/>
      <c r="AYL323" s="755"/>
      <c r="AYM323" s="755"/>
      <c r="AYN323" s="755"/>
      <c r="AYO323" s="755"/>
      <c r="AYP323" s="755"/>
      <c r="AYQ323" s="755"/>
      <c r="AYR323" s="755"/>
      <c r="AYS323" s="755"/>
      <c r="AYT323" s="755"/>
      <c r="AYU323" s="755"/>
      <c r="AYV323" s="755"/>
      <c r="AYW323" s="755"/>
      <c r="AYX323" s="755"/>
      <c r="AYY323" s="755"/>
      <c r="AYZ323" s="755"/>
      <c r="AZA323" s="755"/>
      <c r="AZB323" s="755"/>
      <c r="AZC323" s="755"/>
      <c r="AZD323" s="755"/>
      <c r="AZE323" s="755"/>
      <c r="AZF323" s="755"/>
      <c r="AZG323" s="755"/>
      <c r="AZH323" s="755"/>
      <c r="AZI323" s="755"/>
      <c r="AZJ323" s="755"/>
      <c r="AZK323" s="755"/>
      <c r="AZL323" s="755"/>
      <c r="AZM323" s="755"/>
      <c r="AZN323" s="755"/>
      <c r="AZO323" s="755"/>
      <c r="AZP323" s="755"/>
      <c r="AZQ323" s="755"/>
      <c r="AZR323" s="755"/>
      <c r="AZS323" s="755"/>
      <c r="AZT323" s="755"/>
      <c r="AZU323" s="755"/>
      <c r="AZV323" s="755"/>
      <c r="AZW323" s="755"/>
      <c r="AZX323" s="755"/>
      <c r="AZY323" s="755"/>
      <c r="AZZ323" s="755"/>
      <c r="BAA323" s="755"/>
      <c r="BAB323" s="755"/>
      <c r="BAC323" s="755"/>
      <c r="BAD323" s="755"/>
      <c r="BAE323" s="755"/>
      <c r="BAF323" s="755"/>
      <c r="BAG323" s="755"/>
      <c r="BAH323" s="755"/>
      <c r="BAI323" s="755"/>
      <c r="BAJ323" s="755"/>
      <c r="BAK323" s="755"/>
      <c r="BAL323" s="755"/>
      <c r="BAM323" s="755"/>
      <c r="BAN323" s="755"/>
      <c r="BAO323" s="755"/>
      <c r="BAP323" s="755"/>
      <c r="BAQ323" s="755"/>
      <c r="BAR323" s="755"/>
      <c r="BAS323" s="755"/>
      <c r="BAT323" s="755"/>
      <c r="BAU323" s="755"/>
      <c r="BAV323" s="755"/>
      <c r="BAW323" s="755"/>
      <c r="BAX323" s="755"/>
      <c r="BAY323" s="755"/>
      <c r="BAZ323" s="755"/>
      <c r="BBA323" s="755"/>
      <c r="BBB323" s="755"/>
      <c r="BBC323" s="755"/>
      <c r="BBD323" s="755"/>
      <c r="BBE323" s="755"/>
      <c r="BBF323" s="755"/>
      <c r="BBG323" s="755"/>
      <c r="BBH323" s="755"/>
      <c r="BBI323" s="755"/>
      <c r="BBJ323" s="755"/>
      <c r="BBK323" s="755"/>
      <c r="BBL323" s="755"/>
      <c r="BBM323" s="755"/>
      <c r="BBN323" s="755"/>
      <c r="BBO323" s="755"/>
      <c r="BBP323" s="755"/>
      <c r="BBQ323" s="755"/>
      <c r="BBR323" s="755"/>
      <c r="BBS323" s="755"/>
      <c r="BBT323" s="755"/>
      <c r="BBU323" s="755"/>
      <c r="BBV323" s="755"/>
      <c r="BBW323" s="755"/>
      <c r="BBX323" s="755"/>
      <c r="BBY323" s="755"/>
      <c r="BBZ323" s="755"/>
      <c r="BCA323" s="755"/>
      <c r="BCB323" s="755"/>
      <c r="BCC323" s="755"/>
      <c r="BCD323" s="755"/>
      <c r="BCE323" s="755"/>
      <c r="BCF323" s="755"/>
      <c r="BCG323" s="755"/>
      <c r="BCH323" s="755"/>
      <c r="BCI323" s="755"/>
      <c r="BCJ323" s="755"/>
      <c r="BCK323" s="755"/>
      <c r="BCL323" s="755"/>
      <c r="BCM323" s="755"/>
      <c r="BCN323" s="755"/>
      <c r="BCO323" s="755"/>
      <c r="BCP323" s="755"/>
      <c r="BCQ323" s="755"/>
      <c r="BCR323" s="755"/>
      <c r="BCS323" s="755"/>
      <c r="BCT323" s="755"/>
      <c r="BCU323" s="755"/>
      <c r="BCV323" s="755"/>
      <c r="BCW323" s="755"/>
      <c r="BCX323" s="755"/>
      <c r="BCY323" s="755"/>
      <c r="BCZ323" s="755"/>
      <c r="BDA323" s="755"/>
      <c r="BDB323" s="755"/>
      <c r="BDC323" s="755"/>
      <c r="BDD323" s="755"/>
      <c r="BDE323" s="755"/>
      <c r="BDF323" s="755"/>
      <c r="BDG323" s="755"/>
      <c r="BDH323" s="755"/>
      <c r="BDI323" s="755"/>
      <c r="BDJ323" s="755"/>
      <c r="BDK323" s="755"/>
      <c r="BDL323" s="755"/>
      <c r="BDM323" s="755"/>
      <c r="BDN323" s="755"/>
      <c r="BDO323" s="755"/>
      <c r="BDP323" s="755"/>
      <c r="BDQ323" s="755"/>
      <c r="BDR323" s="755"/>
      <c r="BDS323" s="755"/>
      <c r="BDT323" s="755"/>
      <c r="BDU323" s="755"/>
      <c r="BDV323" s="755"/>
      <c r="BDW323" s="755"/>
      <c r="BDX323" s="755"/>
      <c r="BDY323" s="755"/>
      <c r="BDZ323" s="755"/>
      <c r="BEA323" s="755"/>
      <c r="BEB323" s="755"/>
      <c r="BEC323" s="755"/>
      <c r="BED323" s="755"/>
      <c r="BEE323" s="755"/>
      <c r="BEF323" s="755"/>
      <c r="BEG323" s="755"/>
      <c r="BEH323" s="755"/>
      <c r="BEI323" s="755"/>
      <c r="BEJ323" s="755"/>
      <c r="BEK323" s="755"/>
      <c r="BEL323" s="755"/>
      <c r="BEM323" s="755"/>
      <c r="BEN323" s="755"/>
      <c r="BEO323" s="755"/>
      <c r="BEP323" s="755"/>
      <c r="BEQ323" s="755"/>
      <c r="BER323" s="755"/>
      <c r="BES323" s="755"/>
      <c r="BET323" s="755"/>
      <c r="BEU323" s="755"/>
      <c r="BEV323" s="755"/>
      <c r="BEW323" s="755"/>
      <c r="BEX323" s="755"/>
      <c r="BEY323" s="755"/>
      <c r="BEZ323" s="755"/>
      <c r="BFA323" s="755"/>
      <c r="BFB323" s="755"/>
      <c r="BFC323" s="755"/>
      <c r="BFD323" s="755"/>
      <c r="BFE323" s="755"/>
      <c r="BFF323" s="755"/>
      <c r="BFG323" s="755"/>
      <c r="BFH323" s="755"/>
      <c r="BFI323" s="755"/>
      <c r="BFJ323" s="755"/>
      <c r="BFK323" s="755"/>
      <c r="BFL323" s="755"/>
      <c r="BFM323" s="755"/>
      <c r="BFN323" s="755"/>
      <c r="BFO323" s="755"/>
      <c r="BFP323" s="755"/>
      <c r="BFQ323" s="755"/>
      <c r="BFR323" s="755"/>
      <c r="BFS323" s="755"/>
      <c r="BFT323" s="755"/>
      <c r="BFU323" s="755"/>
      <c r="BFV323" s="755"/>
      <c r="BFW323" s="755"/>
      <c r="BFX323" s="755"/>
      <c r="BFY323" s="755"/>
      <c r="BFZ323" s="755"/>
      <c r="BGA323" s="755"/>
      <c r="BGB323" s="755"/>
      <c r="BGC323" s="755"/>
      <c r="BGD323" s="755"/>
      <c r="BGE323" s="755"/>
      <c r="BGF323" s="755"/>
      <c r="BGG323" s="755"/>
      <c r="BGH323" s="755"/>
      <c r="BGI323" s="755"/>
      <c r="BGJ323" s="755"/>
      <c r="BGK323" s="755"/>
      <c r="BGL323" s="755"/>
      <c r="BGM323" s="755"/>
      <c r="BGN323" s="755"/>
      <c r="BGO323" s="755"/>
      <c r="BGP323" s="755"/>
      <c r="BGQ323" s="755"/>
      <c r="BGR323" s="755"/>
      <c r="BGS323" s="755"/>
      <c r="BGT323" s="755"/>
      <c r="BGU323" s="755"/>
      <c r="BGV323" s="755"/>
      <c r="BGW323" s="755"/>
      <c r="BGX323" s="755"/>
      <c r="BGY323" s="755"/>
      <c r="BGZ323" s="755"/>
      <c r="BHA323" s="755"/>
      <c r="BHB323" s="755"/>
      <c r="BHC323" s="755"/>
      <c r="BHD323" s="755"/>
      <c r="BHE323" s="755"/>
      <c r="BHF323" s="755"/>
      <c r="BHG323" s="755"/>
      <c r="BHH323" s="755"/>
      <c r="BHI323" s="755"/>
      <c r="BHJ323" s="755"/>
      <c r="BHK323" s="755"/>
      <c r="BHL323" s="755"/>
      <c r="BHM323" s="755"/>
      <c r="BHN323" s="755"/>
      <c r="BHO323" s="755"/>
      <c r="BHP323" s="755"/>
      <c r="BHQ323" s="755"/>
      <c r="BHR323" s="755"/>
      <c r="BHS323" s="755"/>
      <c r="BHT323" s="755"/>
      <c r="BHU323" s="755"/>
      <c r="BHV323" s="755"/>
      <c r="BHW323" s="755"/>
      <c r="BHX323" s="755"/>
      <c r="BHY323" s="755"/>
      <c r="BHZ323" s="755"/>
      <c r="BIA323" s="755"/>
      <c r="BIB323" s="755"/>
      <c r="BIC323" s="755"/>
      <c r="BID323" s="755"/>
      <c r="BIE323" s="755"/>
      <c r="BIF323" s="755"/>
      <c r="BIG323" s="755"/>
      <c r="BIH323" s="755"/>
      <c r="BII323" s="755"/>
      <c r="BIJ323" s="755"/>
      <c r="BIK323" s="755"/>
      <c r="BIL323" s="755"/>
      <c r="BIM323" s="755"/>
      <c r="BIN323" s="755"/>
      <c r="BIO323" s="755"/>
      <c r="BIP323" s="755"/>
      <c r="BIQ323" s="755"/>
      <c r="BIR323" s="755"/>
      <c r="BIS323" s="755"/>
      <c r="BIT323" s="755"/>
      <c r="BIU323" s="755"/>
      <c r="BIV323" s="755"/>
      <c r="BIW323" s="755"/>
      <c r="BIX323" s="755"/>
      <c r="BIY323" s="755"/>
      <c r="BIZ323" s="755"/>
      <c r="BJA323" s="755"/>
      <c r="BJB323" s="755"/>
      <c r="BJC323" s="755"/>
      <c r="BJD323" s="755"/>
      <c r="BJE323" s="755"/>
      <c r="BJF323" s="755"/>
      <c r="BJG323" s="755"/>
      <c r="BJH323" s="755"/>
      <c r="BJI323" s="755"/>
      <c r="BJJ323" s="755"/>
      <c r="BJK323" s="755"/>
      <c r="BJL323" s="755"/>
      <c r="BJM323" s="755"/>
      <c r="BJN323" s="755"/>
      <c r="BJO323" s="755"/>
      <c r="BJP323" s="755"/>
      <c r="BJQ323" s="755"/>
      <c r="BJR323" s="755"/>
      <c r="BJS323" s="755"/>
      <c r="BJT323" s="755"/>
      <c r="BJU323" s="755"/>
      <c r="BJV323" s="755"/>
      <c r="BJW323" s="755"/>
      <c r="BJX323" s="755"/>
      <c r="BJY323" s="755"/>
      <c r="BJZ323" s="755"/>
      <c r="BKA323" s="755"/>
      <c r="BKB323" s="755"/>
      <c r="BKC323" s="755"/>
      <c r="BKD323" s="755"/>
      <c r="BKE323" s="755"/>
      <c r="BKF323" s="755"/>
      <c r="BKG323" s="755"/>
      <c r="BKH323" s="755"/>
      <c r="BKI323" s="755"/>
      <c r="BKJ323" s="755"/>
      <c r="BKK323" s="755"/>
      <c r="BKL323" s="755"/>
      <c r="BKM323" s="755"/>
      <c r="BKN323" s="755"/>
      <c r="BKO323" s="755"/>
      <c r="BKP323" s="755"/>
      <c r="BKQ323" s="755"/>
      <c r="BKR323" s="755"/>
      <c r="BKS323" s="755"/>
      <c r="BKT323" s="755"/>
      <c r="BKU323" s="755"/>
      <c r="BKV323" s="755"/>
      <c r="BKW323" s="755"/>
      <c r="BKX323" s="755"/>
      <c r="BKY323" s="755"/>
      <c r="BKZ323" s="755"/>
      <c r="BLA323" s="755"/>
      <c r="BLB323" s="755"/>
      <c r="BLC323" s="755"/>
      <c r="BLD323" s="755"/>
      <c r="BLE323" s="755"/>
      <c r="BLF323" s="755"/>
      <c r="BLG323" s="755"/>
      <c r="BLH323" s="755"/>
      <c r="BLI323" s="755"/>
      <c r="BLJ323" s="755"/>
      <c r="BLK323" s="755"/>
      <c r="BLL323" s="755"/>
      <c r="BLM323" s="755"/>
      <c r="BLN323" s="755"/>
      <c r="BLO323" s="755"/>
      <c r="BLP323" s="755"/>
      <c r="BLQ323" s="755"/>
      <c r="BLR323" s="755"/>
      <c r="BLS323" s="755"/>
      <c r="BLT323" s="755"/>
      <c r="BLU323" s="755"/>
      <c r="BLV323" s="755"/>
      <c r="BLW323" s="755"/>
      <c r="BLX323" s="755"/>
      <c r="BLY323" s="755"/>
      <c r="BLZ323" s="755"/>
      <c r="BMA323" s="755"/>
      <c r="BMB323" s="755"/>
      <c r="BMC323" s="755"/>
      <c r="BMD323" s="755"/>
      <c r="BME323" s="755"/>
      <c r="BMF323" s="755"/>
      <c r="BMG323" s="755"/>
      <c r="BMH323" s="755"/>
      <c r="BMI323" s="755"/>
      <c r="BMJ323" s="755"/>
      <c r="BMK323" s="755"/>
      <c r="BML323" s="755"/>
      <c r="BMM323" s="755"/>
      <c r="BMN323" s="755"/>
      <c r="BMO323" s="755"/>
      <c r="BMP323" s="755"/>
      <c r="BMQ323" s="755"/>
      <c r="BMR323" s="755"/>
      <c r="BMS323" s="755"/>
      <c r="BMT323" s="755"/>
      <c r="BMU323" s="755"/>
      <c r="BMV323" s="755"/>
      <c r="BMW323" s="755"/>
      <c r="BMX323" s="755"/>
      <c r="BMY323" s="755"/>
      <c r="BMZ323" s="755"/>
      <c r="BNA323" s="755"/>
      <c r="BNB323" s="755"/>
      <c r="BNC323" s="755"/>
      <c r="BND323" s="755"/>
      <c r="BNE323" s="755"/>
      <c r="BNF323" s="755"/>
      <c r="BNG323" s="755"/>
      <c r="BNH323" s="755"/>
      <c r="BNI323" s="755"/>
      <c r="BNJ323" s="755"/>
      <c r="BNK323" s="755"/>
      <c r="BNL323" s="755"/>
      <c r="BNM323" s="755"/>
      <c r="BNN323" s="755"/>
      <c r="BNO323" s="755"/>
      <c r="BNP323" s="755"/>
      <c r="BNQ323" s="755"/>
      <c r="BNR323" s="755"/>
      <c r="BNS323" s="755"/>
      <c r="BNT323" s="755"/>
      <c r="BNU323" s="755"/>
      <c r="BNV323" s="755"/>
      <c r="BNW323" s="755"/>
      <c r="BNX323" s="755"/>
      <c r="BNY323" s="755"/>
      <c r="BNZ323" s="755"/>
      <c r="BOA323" s="755"/>
      <c r="BOB323" s="755"/>
      <c r="BOC323" s="755"/>
      <c r="BOD323" s="755"/>
      <c r="BOE323" s="755"/>
      <c r="BOF323" s="755"/>
      <c r="BOG323" s="755"/>
      <c r="BOH323" s="755"/>
      <c r="BOI323" s="755"/>
      <c r="BOJ323" s="755"/>
      <c r="BOK323" s="755"/>
      <c r="BOL323" s="755"/>
      <c r="BOM323" s="755"/>
      <c r="BON323" s="755"/>
      <c r="BOO323" s="755"/>
      <c r="BOP323" s="755"/>
      <c r="BOQ323" s="755"/>
      <c r="BOR323" s="755"/>
      <c r="BOS323" s="755"/>
      <c r="BOT323" s="755"/>
      <c r="BOU323" s="755"/>
      <c r="BOV323" s="755"/>
      <c r="BOW323" s="755"/>
      <c r="BOX323" s="755"/>
      <c r="BOY323" s="755"/>
      <c r="BOZ323" s="755"/>
      <c r="BPA323" s="755"/>
      <c r="BPB323" s="755"/>
      <c r="BPC323" s="755"/>
      <c r="BPD323" s="755"/>
      <c r="BPE323" s="755"/>
      <c r="BPF323" s="755"/>
      <c r="BPG323" s="755"/>
      <c r="BPH323" s="755"/>
      <c r="BPI323" s="755"/>
      <c r="BPJ323" s="755"/>
      <c r="BPK323" s="755"/>
      <c r="BPL323" s="755"/>
      <c r="BPM323" s="755"/>
      <c r="BPN323" s="755"/>
      <c r="BPO323" s="755"/>
      <c r="BPP323" s="755"/>
      <c r="BPQ323" s="755"/>
      <c r="BPR323" s="755"/>
      <c r="BPS323" s="755"/>
      <c r="BPT323" s="755"/>
      <c r="BPU323" s="755"/>
      <c r="BPV323" s="755"/>
      <c r="BPW323" s="755"/>
      <c r="BPX323" s="755"/>
      <c r="BPY323" s="755"/>
      <c r="BPZ323" s="755"/>
      <c r="BQA323" s="755"/>
      <c r="BQB323" s="755"/>
      <c r="BQC323" s="755"/>
      <c r="BQD323" s="755"/>
      <c r="BQE323" s="755"/>
      <c r="BQF323" s="755"/>
      <c r="BQG323" s="755"/>
      <c r="BQH323" s="755"/>
      <c r="BQI323" s="755"/>
      <c r="BQJ323" s="755"/>
      <c r="BQK323" s="755"/>
      <c r="BQL323" s="755"/>
      <c r="BQM323" s="755"/>
      <c r="BQN323" s="755"/>
      <c r="BQO323" s="755"/>
      <c r="BQP323" s="755"/>
      <c r="BQQ323" s="755"/>
      <c r="BQR323" s="755"/>
      <c r="BQS323" s="755"/>
      <c r="BQT323" s="755"/>
      <c r="BQU323" s="755"/>
      <c r="BQV323" s="755"/>
      <c r="BQW323" s="755"/>
      <c r="BQX323" s="755"/>
      <c r="BQY323" s="755"/>
      <c r="BQZ323" s="755"/>
      <c r="BRA323" s="755"/>
      <c r="BRB323" s="755"/>
      <c r="BRC323" s="755"/>
      <c r="BRD323" s="755"/>
      <c r="BRE323" s="755"/>
      <c r="BRF323" s="755"/>
      <c r="BRG323" s="755"/>
      <c r="BRH323" s="755"/>
      <c r="BRI323" s="755"/>
      <c r="BRJ323" s="755"/>
      <c r="BRK323" s="755"/>
      <c r="BRL323" s="755"/>
      <c r="BRM323" s="755"/>
      <c r="BRN323" s="755"/>
      <c r="BRO323" s="755"/>
      <c r="BRP323" s="755"/>
      <c r="BRQ323" s="755"/>
      <c r="BRR323" s="755"/>
      <c r="BRS323" s="755"/>
      <c r="BRT323" s="755"/>
      <c r="BRU323" s="755"/>
      <c r="BRV323" s="755"/>
      <c r="BRW323" s="755"/>
      <c r="BRX323" s="755"/>
      <c r="BRY323" s="755"/>
      <c r="BRZ323" s="755"/>
      <c r="BSA323" s="755"/>
      <c r="BSB323" s="755"/>
      <c r="BSC323" s="755"/>
      <c r="BSD323" s="755"/>
      <c r="BSE323" s="755"/>
      <c r="BSF323" s="755"/>
      <c r="BSG323" s="755"/>
      <c r="BSH323" s="755"/>
      <c r="BSI323" s="755"/>
      <c r="BSJ323" s="755"/>
      <c r="BSK323" s="755"/>
      <c r="BSL323" s="755"/>
      <c r="BSM323" s="755"/>
      <c r="BSN323" s="755"/>
      <c r="BSO323" s="755"/>
      <c r="BSP323" s="755"/>
      <c r="BSQ323" s="755"/>
      <c r="BSR323" s="755"/>
      <c r="BSS323" s="755"/>
      <c r="BST323" s="755"/>
      <c r="BSU323" s="755"/>
      <c r="BSV323" s="755"/>
      <c r="BSW323" s="755"/>
      <c r="BSX323" s="755"/>
      <c r="BSY323" s="755"/>
      <c r="BSZ323" s="755"/>
      <c r="BTA323" s="755"/>
      <c r="BTB323" s="755"/>
      <c r="BTC323" s="755"/>
      <c r="BTD323" s="755"/>
      <c r="BTE323" s="755"/>
      <c r="BTF323" s="755"/>
      <c r="BTG323" s="755"/>
      <c r="BTH323" s="755"/>
      <c r="BTI323" s="755"/>
      <c r="BTJ323" s="755"/>
      <c r="BTK323" s="755"/>
      <c r="BTL323" s="755"/>
      <c r="BTM323" s="755"/>
      <c r="BTN323" s="755"/>
      <c r="BTO323" s="755"/>
      <c r="BTP323" s="755"/>
      <c r="BTQ323" s="755"/>
      <c r="BTR323" s="755"/>
      <c r="BTS323" s="755"/>
      <c r="BTT323" s="755"/>
      <c r="BTU323" s="755"/>
      <c r="BTV323" s="755"/>
      <c r="BTW323" s="755"/>
      <c r="BTX323" s="755"/>
      <c r="BTY323" s="755"/>
      <c r="BTZ323" s="755"/>
      <c r="BUA323" s="755"/>
      <c r="BUB323" s="755"/>
      <c r="BUC323" s="755"/>
      <c r="BUD323" s="755"/>
      <c r="BUE323" s="755"/>
      <c r="BUF323" s="755"/>
      <c r="BUG323" s="755"/>
      <c r="BUH323" s="755"/>
      <c r="BUI323" s="755"/>
      <c r="BUJ323" s="755"/>
      <c r="BUK323" s="755"/>
      <c r="BUL323" s="755"/>
      <c r="BUM323" s="755"/>
      <c r="BUN323" s="755"/>
      <c r="BUO323" s="755"/>
      <c r="BUP323" s="755"/>
      <c r="BUQ323" s="755"/>
      <c r="BUR323" s="755"/>
      <c r="BUS323" s="755"/>
      <c r="BUT323" s="755"/>
      <c r="BUU323" s="755"/>
      <c r="BUV323" s="755"/>
      <c r="BUW323" s="755"/>
      <c r="BUX323" s="755"/>
      <c r="BUY323" s="755"/>
      <c r="BUZ323" s="755"/>
      <c r="BVA323" s="755"/>
      <c r="BVB323" s="755"/>
      <c r="BVC323" s="755"/>
      <c r="BVD323" s="755"/>
      <c r="BVE323" s="755"/>
      <c r="BVF323" s="755"/>
      <c r="BVG323" s="755"/>
      <c r="BVH323" s="755"/>
      <c r="BVI323" s="755"/>
      <c r="BVJ323" s="755"/>
      <c r="BVK323" s="755"/>
      <c r="BVL323" s="755"/>
      <c r="BVM323" s="755"/>
      <c r="BVN323" s="755"/>
      <c r="BVO323" s="755"/>
      <c r="BVP323" s="755"/>
      <c r="BVQ323" s="755"/>
      <c r="BVR323" s="755"/>
      <c r="BVS323" s="755"/>
      <c r="BVT323" s="755"/>
      <c r="BVU323" s="755"/>
      <c r="BVV323" s="755"/>
      <c r="BVW323" s="755"/>
      <c r="BVX323" s="755"/>
      <c r="BVY323" s="755"/>
      <c r="BVZ323" s="755"/>
      <c r="BWA323" s="755"/>
      <c r="BWB323" s="755"/>
      <c r="BWC323" s="755"/>
      <c r="BWD323" s="755"/>
      <c r="BWE323" s="755"/>
      <c r="BWF323" s="755"/>
      <c r="BWG323" s="755"/>
      <c r="BWH323" s="755"/>
      <c r="BWI323" s="755"/>
      <c r="BWJ323" s="755"/>
      <c r="BWK323" s="755"/>
      <c r="BWL323" s="755"/>
      <c r="BWM323" s="755"/>
      <c r="BWN323" s="755"/>
      <c r="BWO323" s="755"/>
      <c r="BWP323" s="755"/>
      <c r="BWQ323" s="755"/>
      <c r="BWR323" s="755"/>
      <c r="BWS323" s="755"/>
      <c r="BWT323" s="755"/>
      <c r="BWU323" s="755"/>
      <c r="BWV323" s="755"/>
      <c r="BWW323" s="755"/>
      <c r="BWX323" s="755"/>
      <c r="BWY323" s="755"/>
      <c r="BWZ323" s="755"/>
      <c r="BXA323" s="755"/>
      <c r="BXB323" s="755"/>
      <c r="BXC323" s="755"/>
      <c r="BXD323" s="755"/>
      <c r="BXE323" s="755"/>
      <c r="BXF323" s="755"/>
      <c r="BXG323" s="755"/>
      <c r="BXH323" s="755"/>
      <c r="BXI323" s="755"/>
      <c r="BXJ323" s="755"/>
      <c r="BXK323" s="755"/>
      <c r="BXL323" s="755"/>
      <c r="BXM323" s="755"/>
      <c r="BXN323" s="755"/>
      <c r="BXO323" s="755"/>
      <c r="BXP323" s="755"/>
      <c r="BXQ323" s="755"/>
      <c r="BXR323" s="755"/>
      <c r="BXS323" s="755"/>
      <c r="BXT323" s="755"/>
      <c r="BXU323" s="755"/>
      <c r="BXV323" s="755"/>
      <c r="BXW323" s="755"/>
      <c r="BXX323" s="755"/>
      <c r="BXY323" s="755"/>
      <c r="BXZ323" s="755"/>
      <c r="BYA323" s="755"/>
      <c r="BYB323" s="755"/>
      <c r="BYC323" s="755"/>
      <c r="BYD323" s="755"/>
      <c r="BYE323" s="755"/>
      <c r="BYF323" s="755"/>
      <c r="BYG323" s="755"/>
      <c r="BYH323" s="755"/>
      <c r="BYI323" s="755"/>
      <c r="BYJ323" s="755"/>
      <c r="BYK323" s="755"/>
      <c r="BYL323" s="755"/>
      <c r="BYM323" s="755"/>
      <c r="BYN323" s="755"/>
      <c r="BYO323" s="755"/>
      <c r="BYP323" s="755"/>
      <c r="BYQ323" s="755"/>
      <c r="BYR323" s="755"/>
      <c r="BYS323" s="755"/>
      <c r="BYT323" s="755"/>
      <c r="BYU323" s="755"/>
      <c r="BYV323" s="755"/>
      <c r="BYW323" s="755"/>
      <c r="BYX323" s="755"/>
      <c r="BYY323" s="755"/>
      <c r="BYZ323" s="755"/>
      <c r="BZA323" s="755"/>
      <c r="BZB323" s="755"/>
      <c r="BZC323" s="755"/>
      <c r="BZD323" s="755"/>
      <c r="BZE323" s="755"/>
      <c r="BZF323" s="755"/>
      <c r="BZG323" s="755"/>
      <c r="BZH323" s="755"/>
      <c r="BZI323" s="755"/>
      <c r="BZJ323" s="755"/>
      <c r="BZK323" s="755"/>
      <c r="BZL323" s="755"/>
      <c r="BZM323" s="755"/>
      <c r="BZN323" s="755"/>
      <c r="BZO323" s="755"/>
      <c r="BZP323" s="755"/>
      <c r="BZQ323" s="755"/>
      <c r="BZR323" s="755"/>
      <c r="BZS323" s="755"/>
      <c r="BZT323" s="755"/>
      <c r="BZU323" s="755"/>
      <c r="BZV323" s="755"/>
      <c r="BZW323" s="755"/>
      <c r="BZX323" s="755"/>
      <c r="BZY323" s="755"/>
      <c r="BZZ323" s="755"/>
      <c r="CAA323" s="755"/>
      <c r="CAB323" s="755"/>
      <c r="CAC323" s="755"/>
      <c r="CAD323" s="755"/>
      <c r="CAE323" s="755"/>
      <c r="CAF323" s="755"/>
      <c r="CAG323" s="755"/>
      <c r="CAH323" s="755"/>
      <c r="CAI323" s="755"/>
      <c r="CAJ323" s="755"/>
      <c r="CAK323" s="755"/>
      <c r="CAL323" s="755"/>
      <c r="CAM323" s="755"/>
      <c r="CAN323" s="755"/>
      <c r="CAO323" s="755"/>
      <c r="CAP323" s="755"/>
      <c r="CAQ323" s="755"/>
      <c r="CAR323" s="755"/>
      <c r="CAS323" s="755"/>
      <c r="CAT323" s="755"/>
      <c r="CAU323" s="755"/>
      <c r="CAV323" s="755"/>
      <c r="CAW323" s="755"/>
      <c r="CAX323" s="755"/>
      <c r="CAY323" s="755"/>
      <c r="CAZ323" s="755"/>
      <c r="CBA323" s="755"/>
      <c r="CBB323" s="755"/>
      <c r="CBC323" s="755"/>
      <c r="CBD323" s="755"/>
      <c r="CBE323" s="755"/>
      <c r="CBF323" s="755"/>
      <c r="CBG323" s="755"/>
      <c r="CBH323" s="755"/>
      <c r="CBI323" s="755"/>
      <c r="CBJ323" s="755"/>
      <c r="CBK323" s="755"/>
      <c r="CBL323" s="755"/>
      <c r="CBM323" s="755"/>
      <c r="CBN323" s="755"/>
      <c r="CBO323" s="755"/>
      <c r="CBP323" s="755"/>
      <c r="CBQ323" s="755"/>
      <c r="CBR323" s="755"/>
      <c r="CBS323" s="755"/>
      <c r="CBT323" s="755"/>
      <c r="CBU323" s="755"/>
      <c r="CBV323" s="755"/>
      <c r="CBW323" s="755"/>
      <c r="CBX323" s="755"/>
      <c r="CBY323" s="755"/>
      <c r="CBZ323" s="755"/>
      <c r="CCA323" s="755"/>
      <c r="CCB323" s="755"/>
      <c r="CCC323" s="755"/>
      <c r="CCD323" s="755"/>
      <c r="CCE323" s="755"/>
      <c r="CCF323" s="755"/>
      <c r="CCG323" s="755"/>
      <c r="CCH323" s="755"/>
      <c r="CCI323" s="755"/>
      <c r="CCJ323" s="755"/>
      <c r="CCK323" s="755"/>
      <c r="CCL323" s="755"/>
      <c r="CCM323" s="755"/>
      <c r="CCN323" s="755"/>
      <c r="CCO323" s="755"/>
      <c r="CCP323" s="755"/>
      <c r="CCQ323" s="755"/>
      <c r="CCR323" s="755"/>
      <c r="CCS323" s="755"/>
      <c r="CCT323" s="755"/>
      <c r="CCU323" s="755"/>
      <c r="CCV323" s="755"/>
      <c r="CCW323" s="755"/>
      <c r="CCX323" s="755"/>
      <c r="CCY323" s="755"/>
      <c r="CCZ323" s="755"/>
      <c r="CDA323" s="755"/>
      <c r="CDB323" s="755"/>
      <c r="CDC323" s="755"/>
      <c r="CDD323" s="755"/>
      <c r="CDE323" s="755"/>
      <c r="CDF323" s="755"/>
      <c r="CDG323" s="755"/>
      <c r="CDH323" s="755"/>
      <c r="CDI323" s="755"/>
      <c r="CDJ323" s="755"/>
      <c r="CDK323" s="755"/>
      <c r="CDL323" s="755"/>
      <c r="CDM323" s="755"/>
      <c r="CDN323" s="755"/>
      <c r="CDO323" s="755"/>
      <c r="CDP323" s="755"/>
      <c r="CDQ323" s="755"/>
      <c r="CDR323" s="755"/>
      <c r="CDS323" s="755"/>
      <c r="CDT323" s="755"/>
      <c r="CDU323" s="755"/>
      <c r="CDV323" s="755"/>
      <c r="CDW323" s="755"/>
      <c r="CDX323" s="755"/>
      <c r="CDY323" s="755"/>
      <c r="CDZ323" s="755"/>
      <c r="CEA323" s="755"/>
      <c r="CEB323" s="755"/>
      <c r="CEC323" s="755"/>
      <c r="CED323" s="755"/>
      <c r="CEE323" s="755"/>
      <c r="CEF323" s="755"/>
      <c r="CEG323" s="755"/>
      <c r="CEH323" s="755"/>
      <c r="CEI323" s="755"/>
      <c r="CEJ323" s="755"/>
      <c r="CEK323" s="755"/>
      <c r="CEL323" s="755"/>
      <c r="CEM323" s="755"/>
      <c r="CEN323" s="755"/>
      <c r="CEO323" s="755"/>
      <c r="CEP323" s="755"/>
      <c r="CEQ323" s="755"/>
      <c r="CER323" s="755"/>
      <c r="CES323" s="755"/>
      <c r="CET323" s="755"/>
      <c r="CEU323" s="755"/>
      <c r="CEV323" s="755"/>
      <c r="CEW323" s="755"/>
      <c r="CEX323" s="755"/>
      <c r="CEY323" s="755"/>
      <c r="CEZ323" s="755"/>
      <c r="CFA323" s="755"/>
      <c r="CFB323" s="755"/>
      <c r="CFC323" s="755"/>
      <c r="CFD323" s="755"/>
      <c r="CFE323" s="755"/>
      <c r="CFF323" s="755"/>
      <c r="CFG323" s="755"/>
      <c r="CFH323" s="755"/>
      <c r="CFI323" s="755"/>
      <c r="CFJ323" s="755"/>
      <c r="CFK323" s="755"/>
      <c r="CFL323" s="755"/>
      <c r="CFM323" s="755"/>
      <c r="CFN323" s="755"/>
      <c r="CFO323" s="755"/>
      <c r="CFP323" s="755"/>
      <c r="CFQ323" s="755"/>
      <c r="CFR323" s="755"/>
      <c r="CFS323" s="755"/>
      <c r="CFT323" s="755"/>
      <c r="CFU323" s="755"/>
      <c r="CFV323" s="755"/>
      <c r="CFW323" s="755"/>
      <c r="CFX323" s="755"/>
      <c r="CFY323" s="755"/>
      <c r="CFZ323" s="755"/>
      <c r="CGA323" s="755"/>
      <c r="CGB323" s="755"/>
      <c r="CGC323" s="755"/>
      <c r="CGD323" s="755"/>
      <c r="CGE323" s="755"/>
      <c r="CGF323" s="755"/>
      <c r="CGG323" s="755"/>
      <c r="CGH323" s="755"/>
      <c r="CGI323" s="755"/>
      <c r="CGJ323" s="755"/>
      <c r="CGK323" s="755"/>
      <c r="CGL323" s="755"/>
      <c r="CGM323" s="755"/>
      <c r="CGN323" s="755"/>
      <c r="CGO323" s="755"/>
      <c r="CGP323" s="755"/>
      <c r="CGQ323" s="755"/>
      <c r="CGR323" s="755"/>
      <c r="CGS323" s="755"/>
      <c r="CGT323" s="755"/>
      <c r="CGU323" s="755"/>
      <c r="CGV323" s="755"/>
      <c r="CGW323" s="755"/>
      <c r="CGX323" s="755"/>
      <c r="CGY323" s="755"/>
      <c r="CGZ323" s="755"/>
      <c r="CHA323" s="755"/>
      <c r="CHB323" s="755"/>
      <c r="CHC323" s="755"/>
      <c r="CHD323" s="755"/>
      <c r="CHE323" s="755"/>
      <c r="CHF323" s="755"/>
      <c r="CHG323" s="755"/>
      <c r="CHH323" s="755"/>
      <c r="CHI323" s="755"/>
      <c r="CHJ323" s="755"/>
      <c r="CHK323" s="755"/>
      <c r="CHL323" s="755"/>
      <c r="CHM323" s="755"/>
      <c r="CHN323" s="755"/>
      <c r="CHO323" s="755"/>
      <c r="CHP323" s="755"/>
      <c r="CHQ323" s="755"/>
      <c r="CHR323" s="755"/>
      <c r="CHS323" s="755"/>
      <c r="CHT323" s="755"/>
      <c r="CHU323" s="755"/>
      <c r="CHV323" s="755"/>
      <c r="CHW323" s="755"/>
      <c r="CHX323" s="755"/>
      <c r="CHY323" s="755"/>
      <c r="CHZ323" s="755"/>
      <c r="CIA323" s="755"/>
      <c r="CIB323" s="755"/>
      <c r="CIC323" s="755"/>
      <c r="CID323" s="755"/>
      <c r="CIE323" s="755"/>
      <c r="CIF323" s="755"/>
      <c r="CIG323" s="755"/>
      <c r="CIH323" s="755"/>
      <c r="CII323" s="755"/>
      <c r="CIJ323" s="755"/>
      <c r="CIK323" s="755"/>
      <c r="CIL323" s="755"/>
      <c r="CIM323" s="755"/>
      <c r="CIN323" s="755"/>
      <c r="CIO323" s="755"/>
      <c r="CIP323" s="755"/>
      <c r="CIQ323" s="755"/>
      <c r="CIR323" s="755"/>
      <c r="CIS323" s="755"/>
      <c r="CIT323" s="755"/>
      <c r="CIU323" s="755"/>
      <c r="CIV323" s="755"/>
      <c r="CIW323" s="755"/>
      <c r="CIX323" s="755"/>
      <c r="CIY323" s="755"/>
      <c r="CIZ323" s="755"/>
      <c r="CJA323" s="755"/>
      <c r="CJB323" s="755"/>
      <c r="CJC323" s="755"/>
      <c r="CJD323" s="755"/>
      <c r="CJE323" s="755"/>
      <c r="CJF323" s="755"/>
      <c r="CJG323" s="755"/>
      <c r="CJH323" s="755"/>
      <c r="CJI323" s="755"/>
      <c r="CJJ323" s="755"/>
      <c r="CJK323" s="755"/>
      <c r="CJL323" s="755"/>
      <c r="CJM323" s="755"/>
      <c r="CJN323" s="755"/>
      <c r="CJO323" s="755"/>
      <c r="CJP323" s="755"/>
      <c r="CJQ323" s="755"/>
      <c r="CJR323" s="755"/>
      <c r="CJS323" s="755"/>
      <c r="CJT323" s="755"/>
      <c r="CJU323" s="755"/>
      <c r="CJV323" s="755"/>
      <c r="CJW323" s="755"/>
      <c r="CJX323" s="755"/>
      <c r="CJY323" s="755"/>
      <c r="CJZ323" s="755"/>
      <c r="CKA323" s="755"/>
      <c r="CKB323" s="755"/>
      <c r="CKC323" s="755"/>
      <c r="CKD323" s="755"/>
      <c r="CKE323" s="755"/>
      <c r="CKF323" s="755"/>
      <c r="CKG323" s="755"/>
      <c r="CKH323" s="755"/>
      <c r="CKI323" s="755"/>
      <c r="CKJ323" s="755"/>
      <c r="CKK323" s="755"/>
      <c r="CKL323" s="755"/>
      <c r="CKM323" s="755"/>
      <c r="CKN323" s="755"/>
      <c r="CKO323" s="755"/>
      <c r="CKP323" s="755"/>
      <c r="CKQ323" s="755"/>
      <c r="CKR323" s="755"/>
      <c r="CKS323" s="755"/>
      <c r="CKT323" s="755"/>
      <c r="CKU323" s="755"/>
      <c r="CKV323" s="755"/>
      <c r="CKW323" s="755"/>
      <c r="CKX323" s="755"/>
      <c r="CKY323" s="755"/>
      <c r="CKZ323" s="755"/>
      <c r="CLA323" s="755"/>
      <c r="CLB323" s="755"/>
      <c r="CLC323" s="755"/>
      <c r="CLD323" s="755"/>
      <c r="CLE323" s="755"/>
      <c r="CLF323" s="755"/>
      <c r="CLG323" s="755"/>
      <c r="CLH323" s="755"/>
      <c r="CLI323" s="755"/>
      <c r="CLJ323" s="755"/>
      <c r="CLK323" s="755"/>
      <c r="CLL323" s="755"/>
      <c r="CLM323" s="755"/>
      <c r="CLN323" s="755"/>
      <c r="CLO323" s="755"/>
      <c r="CLP323" s="755"/>
      <c r="CLQ323" s="755"/>
      <c r="CLR323" s="755"/>
      <c r="CLS323" s="755"/>
      <c r="CLT323" s="755"/>
      <c r="CLU323" s="755"/>
      <c r="CLV323" s="755"/>
      <c r="CLW323" s="755"/>
      <c r="CLX323" s="755"/>
      <c r="CLY323" s="755"/>
      <c r="CLZ323" s="755"/>
      <c r="CMA323" s="755"/>
      <c r="CMB323" s="755"/>
      <c r="CMC323" s="755"/>
      <c r="CMD323" s="755"/>
      <c r="CME323" s="755"/>
      <c r="CMF323" s="755"/>
      <c r="CMG323" s="755"/>
      <c r="CMH323" s="755"/>
      <c r="CMI323" s="755"/>
      <c r="CMJ323" s="755"/>
      <c r="CMK323" s="755"/>
      <c r="CML323" s="755"/>
      <c r="CMM323" s="755"/>
      <c r="CMN323" s="755"/>
      <c r="CMO323" s="755"/>
      <c r="CMP323" s="755"/>
      <c r="CMQ323" s="755"/>
      <c r="CMR323" s="755"/>
      <c r="CMS323" s="755"/>
      <c r="CMT323" s="755"/>
      <c r="CMU323" s="755"/>
      <c r="CMV323" s="755"/>
      <c r="CMW323" s="755"/>
      <c r="CMX323" s="755"/>
      <c r="CMY323" s="755"/>
      <c r="CMZ323" s="755"/>
      <c r="CNA323" s="755"/>
      <c r="CNB323" s="755"/>
      <c r="CNC323" s="755"/>
      <c r="CND323" s="755"/>
      <c r="CNE323" s="755"/>
      <c r="CNF323" s="755"/>
      <c r="CNG323" s="755"/>
      <c r="CNH323" s="755"/>
      <c r="CNI323" s="755"/>
      <c r="CNJ323" s="755"/>
      <c r="CNK323" s="755"/>
      <c r="CNL323" s="755"/>
      <c r="CNM323" s="755"/>
      <c r="CNN323" s="755"/>
      <c r="CNO323" s="755"/>
      <c r="CNP323" s="755"/>
      <c r="CNQ323" s="755"/>
      <c r="CNR323" s="755"/>
      <c r="CNS323" s="755"/>
      <c r="CNT323" s="755"/>
      <c r="CNU323" s="755"/>
      <c r="CNV323" s="755"/>
      <c r="CNW323" s="755"/>
      <c r="CNX323" s="755"/>
      <c r="CNY323" s="755"/>
      <c r="CNZ323" s="755"/>
      <c r="COA323" s="755"/>
      <c r="COB323" s="755"/>
      <c r="COC323" s="755"/>
      <c r="COD323" s="755"/>
      <c r="COE323" s="755"/>
      <c r="COF323" s="755"/>
      <c r="COG323" s="755"/>
      <c r="COH323" s="755"/>
      <c r="COI323" s="755"/>
      <c r="COJ323" s="755"/>
      <c r="COK323" s="755"/>
      <c r="COL323" s="755"/>
      <c r="COM323" s="755"/>
      <c r="CON323" s="755"/>
      <c r="COO323" s="755"/>
      <c r="COP323" s="755"/>
      <c r="COQ323" s="755"/>
      <c r="COR323" s="755"/>
      <c r="COS323" s="755"/>
      <c r="COT323" s="755"/>
      <c r="COU323" s="755"/>
      <c r="COV323" s="755"/>
      <c r="COW323" s="755"/>
      <c r="COX323" s="755"/>
      <c r="COY323" s="755"/>
      <c r="COZ323" s="755"/>
      <c r="CPA323" s="755"/>
      <c r="CPB323" s="755"/>
      <c r="CPC323" s="755"/>
      <c r="CPD323" s="755"/>
      <c r="CPE323" s="755"/>
      <c r="CPF323" s="755"/>
      <c r="CPG323" s="755"/>
      <c r="CPH323" s="755"/>
      <c r="CPI323" s="755"/>
      <c r="CPJ323" s="755"/>
      <c r="CPK323" s="755"/>
      <c r="CPL323" s="755"/>
      <c r="CPM323" s="755"/>
      <c r="CPN323" s="755"/>
      <c r="CPO323" s="755"/>
      <c r="CPP323" s="755"/>
      <c r="CPQ323" s="755"/>
      <c r="CPR323" s="755"/>
      <c r="CPS323" s="755"/>
      <c r="CPT323" s="755"/>
      <c r="CPU323" s="755"/>
      <c r="CPV323" s="755"/>
      <c r="CPW323" s="755"/>
      <c r="CPX323" s="755"/>
      <c r="CPY323" s="755"/>
      <c r="CPZ323" s="755"/>
      <c r="CQA323" s="755"/>
      <c r="CQB323" s="755"/>
      <c r="CQC323" s="755"/>
      <c r="CQD323" s="755"/>
      <c r="CQE323" s="755"/>
      <c r="CQF323" s="755"/>
      <c r="CQG323" s="755"/>
      <c r="CQH323" s="755"/>
      <c r="CQI323" s="755"/>
      <c r="CQJ323" s="755"/>
      <c r="CQK323" s="755"/>
      <c r="CQL323" s="755"/>
      <c r="CQM323" s="755"/>
      <c r="CQN323" s="755"/>
      <c r="CQO323" s="755"/>
      <c r="CQP323" s="755"/>
      <c r="CQQ323" s="755"/>
      <c r="CQR323" s="755"/>
      <c r="CQS323" s="755"/>
      <c r="CQT323" s="755"/>
      <c r="CQU323" s="755"/>
      <c r="CQV323" s="755"/>
      <c r="CQW323" s="755"/>
      <c r="CQX323" s="755"/>
      <c r="CQY323" s="755"/>
      <c r="CQZ323" s="755"/>
      <c r="CRA323" s="755"/>
      <c r="CRB323" s="755"/>
      <c r="CRC323" s="755"/>
      <c r="CRD323" s="755"/>
      <c r="CRE323" s="755"/>
      <c r="CRF323" s="755"/>
      <c r="CRG323" s="755"/>
      <c r="CRH323" s="755"/>
      <c r="CRI323" s="755"/>
      <c r="CRJ323" s="755"/>
      <c r="CRK323" s="755"/>
      <c r="CRL323" s="755"/>
      <c r="CRM323" s="755"/>
      <c r="CRN323" s="755"/>
      <c r="CRO323" s="755"/>
      <c r="CRP323" s="755"/>
      <c r="CRQ323" s="755"/>
      <c r="CRR323" s="755"/>
      <c r="CRS323" s="755"/>
      <c r="CRT323" s="755"/>
      <c r="CRU323" s="755"/>
      <c r="CRV323" s="755"/>
      <c r="CRW323" s="755"/>
      <c r="CRX323" s="755"/>
      <c r="CRY323" s="755"/>
      <c r="CRZ323" s="755"/>
      <c r="CSA323" s="755"/>
      <c r="CSB323" s="755"/>
      <c r="CSC323" s="755"/>
      <c r="CSD323" s="755"/>
      <c r="CSE323" s="755"/>
      <c r="CSF323" s="755"/>
      <c r="CSG323" s="755"/>
      <c r="CSH323" s="755"/>
      <c r="CSI323" s="755"/>
      <c r="CSJ323" s="755"/>
      <c r="CSK323" s="755"/>
      <c r="CSL323" s="755"/>
      <c r="CSM323" s="755"/>
      <c r="CSN323" s="755"/>
      <c r="CSO323" s="755"/>
      <c r="CSP323" s="755"/>
      <c r="CSQ323" s="755"/>
      <c r="CSR323" s="755"/>
      <c r="CSS323" s="755"/>
      <c r="CST323" s="755"/>
      <c r="CSU323" s="755"/>
      <c r="CSV323" s="755"/>
      <c r="CSW323" s="755"/>
      <c r="CSX323" s="755"/>
      <c r="CSY323" s="755"/>
      <c r="CSZ323" s="755"/>
      <c r="CTA323" s="755"/>
      <c r="CTB323" s="755"/>
      <c r="CTC323" s="755"/>
      <c r="CTD323" s="755"/>
      <c r="CTE323" s="755"/>
      <c r="CTF323" s="755"/>
      <c r="CTG323" s="755"/>
      <c r="CTH323" s="755"/>
      <c r="CTI323" s="755"/>
      <c r="CTJ323" s="755"/>
      <c r="CTK323" s="755"/>
      <c r="CTL323" s="755"/>
      <c r="CTM323" s="755"/>
      <c r="CTN323" s="755"/>
      <c r="CTO323" s="755"/>
      <c r="CTP323" s="755"/>
      <c r="CTQ323" s="755"/>
      <c r="CTR323" s="755"/>
      <c r="CTS323" s="755"/>
      <c r="CTT323" s="755"/>
      <c r="CTU323" s="755"/>
      <c r="CTV323" s="755"/>
      <c r="CTW323" s="755"/>
      <c r="CTX323" s="755"/>
      <c r="CTY323" s="755"/>
      <c r="CTZ323" s="755"/>
      <c r="CUA323" s="755"/>
      <c r="CUB323" s="755"/>
      <c r="CUC323" s="755"/>
      <c r="CUD323" s="755"/>
      <c r="CUE323" s="755"/>
      <c r="CUF323" s="755"/>
      <c r="CUG323" s="755"/>
      <c r="CUH323" s="755"/>
      <c r="CUI323" s="755"/>
      <c r="CUJ323" s="755"/>
      <c r="CUK323" s="755"/>
      <c r="CUL323" s="755"/>
      <c r="CUM323" s="755"/>
      <c r="CUN323" s="755"/>
      <c r="CUO323" s="755"/>
      <c r="CUP323" s="755"/>
      <c r="CUQ323" s="755"/>
      <c r="CUR323" s="755"/>
      <c r="CUS323" s="755"/>
      <c r="CUT323" s="755"/>
      <c r="CUU323" s="755"/>
      <c r="CUV323" s="755"/>
      <c r="CUW323" s="755"/>
      <c r="CUX323" s="755"/>
      <c r="CUY323" s="755"/>
      <c r="CUZ323" s="755"/>
      <c r="CVA323" s="755"/>
      <c r="CVB323" s="755"/>
      <c r="CVC323" s="755"/>
      <c r="CVD323" s="755"/>
      <c r="CVE323" s="755"/>
      <c r="CVF323" s="755"/>
      <c r="CVG323" s="755"/>
      <c r="CVH323" s="755"/>
      <c r="CVI323" s="755"/>
      <c r="CVJ323" s="755"/>
      <c r="CVK323" s="755"/>
      <c r="CVL323" s="755"/>
      <c r="CVM323" s="755"/>
      <c r="CVN323" s="755"/>
      <c r="CVO323" s="755"/>
      <c r="CVP323" s="755"/>
      <c r="CVQ323" s="755"/>
      <c r="CVR323" s="755"/>
      <c r="CVS323" s="755"/>
      <c r="CVT323" s="755"/>
      <c r="CVU323" s="755"/>
      <c r="CVV323" s="755"/>
      <c r="CVW323" s="755"/>
      <c r="CVX323" s="755"/>
      <c r="CVY323" s="755"/>
      <c r="CVZ323" s="755"/>
      <c r="CWA323" s="755"/>
      <c r="CWB323" s="755"/>
      <c r="CWC323" s="755"/>
      <c r="CWD323" s="755"/>
      <c r="CWE323" s="755"/>
      <c r="CWF323" s="755"/>
      <c r="CWG323" s="755"/>
      <c r="CWH323" s="755"/>
      <c r="CWI323" s="755"/>
      <c r="CWJ323" s="755"/>
      <c r="CWK323" s="755"/>
      <c r="CWL323" s="755"/>
      <c r="CWM323" s="755"/>
      <c r="CWN323" s="755"/>
      <c r="CWO323" s="755"/>
      <c r="CWP323" s="755"/>
      <c r="CWQ323" s="755"/>
      <c r="CWR323" s="755"/>
      <c r="CWS323" s="755"/>
      <c r="CWT323" s="755"/>
      <c r="CWU323" s="755"/>
      <c r="CWV323" s="755"/>
      <c r="CWW323" s="755"/>
      <c r="CWX323" s="755"/>
      <c r="CWY323" s="755"/>
      <c r="CWZ323" s="755"/>
      <c r="CXA323" s="755"/>
      <c r="CXB323" s="755"/>
      <c r="CXC323" s="755"/>
      <c r="CXD323" s="755"/>
      <c r="CXE323" s="755"/>
      <c r="CXF323" s="755"/>
      <c r="CXG323" s="755"/>
      <c r="CXH323" s="755"/>
      <c r="CXI323" s="755"/>
      <c r="CXJ323" s="755"/>
      <c r="CXK323" s="755"/>
      <c r="CXL323" s="755"/>
      <c r="CXM323" s="755"/>
      <c r="CXN323" s="755"/>
      <c r="CXO323" s="755"/>
      <c r="CXP323" s="755"/>
      <c r="CXQ323" s="755"/>
      <c r="CXR323" s="755"/>
      <c r="CXS323" s="755"/>
      <c r="CXT323" s="755"/>
      <c r="CXU323" s="755"/>
      <c r="CXV323" s="755"/>
      <c r="CXW323" s="755"/>
      <c r="CXX323" s="755"/>
      <c r="CXY323" s="755"/>
      <c r="CXZ323" s="755"/>
      <c r="CYA323" s="755"/>
      <c r="CYB323" s="755"/>
      <c r="CYC323" s="755"/>
      <c r="CYD323" s="755"/>
      <c r="CYE323" s="755"/>
      <c r="CYF323" s="755"/>
      <c r="CYG323" s="755"/>
      <c r="CYH323" s="755"/>
      <c r="CYI323" s="755"/>
      <c r="CYJ323" s="755"/>
      <c r="CYK323" s="755"/>
      <c r="CYL323" s="755"/>
      <c r="CYM323" s="755"/>
      <c r="CYN323" s="755"/>
      <c r="CYO323" s="755"/>
      <c r="CYP323" s="755"/>
      <c r="CYQ323" s="755"/>
      <c r="CYR323" s="755"/>
      <c r="CYS323" s="755"/>
      <c r="CYT323" s="755"/>
      <c r="CYU323" s="755"/>
      <c r="CYV323" s="755"/>
      <c r="CYW323" s="755"/>
      <c r="CYX323" s="755"/>
      <c r="CYY323" s="755"/>
      <c r="CYZ323" s="755"/>
      <c r="CZA323" s="755"/>
      <c r="CZB323" s="755"/>
      <c r="CZC323" s="755"/>
      <c r="CZD323" s="755"/>
      <c r="CZE323" s="755"/>
      <c r="CZF323" s="755"/>
      <c r="CZG323" s="755"/>
      <c r="CZH323" s="755"/>
      <c r="CZI323" s="755"/>
      <c r="CZJ323" s="755"/>
      <c r="CZK323" s="755"/>
      <c r="CZL323" s="755"/>
      <c r="CZM323" s="755"/>
      <c r="CZN323" s="755"/>
      <c r="CZO323" s="755"/>
      <c r="CZP323" s="755"/>
      <c r="CZQ323" s="755"/>
      <c r="CZR323" s="755"/>
      <c r="CZS323" s="755"/>
      <c r="CZT323" s="755"/>
      <c r="CZU323" s="755"/>
      <c r="CZV323" s="755"/>
      <c r="CZW323" s="755"/>
      <c r="CZX323" s="755"/>
      <c r="CZY323" s="755"/>
      <c r="CZZ323" s="755"/>
      <c r="DAA323" s="755"/>
      <c r="DAB323" s="755"/>
      <c r="DAC323" s="755"/>
      <c r="DAD323" s="755"/>
      <c r="DAE323" s="755"/>
      <c r="DAF323" s="755"/>
      <c r="DAG323" s="755"/>
      <c r="DAH323" s="755"/>
      <c r="DAI323" s="755"/>
      <c r="DAJ323" s="755"/>
      <c r="DAK323" s="755"/>
      <c r="DAL323" s="755"/>
      <c r="DAM323" s="755"/>
      <c r="DAN323" s="755"/>
      <c r="DAO323" s="755"/>
      <c r="DAP323" s="755"/>
      <c r="DAQ323" s="755"/>
      <c r="DAR323" s="755"/>
      <c r="DAS323" s="755"/>
      <c r="DAT323" s="755"/>
      <c r="DAU323" s="755"/>
      <c r="DAV323" s="755"/>
      <c r="DAW323" s="755"/>
      <c r="DAX323" s="755"/>
      <c r="DAY323" s="755"/>
      <c r="DAZ323" s="755"/>
      <c r="DBA323" s="755"/>
      <c r="DBB323" s="755"/>
      <c r="DBC323" s="755"/>
      <c r="DBD323" s="755"/>
      <c r="DBE323" s="755"/>
      <c r="DBF323" s="755"/>
      <c r="DBG323" s="755"/>
      <c r="DBH323" s="755"/>
      <c r="DBI323" s="755"/>
      <c r="DBJ323" s="755"/>
      <c r="DBK323" s="755"/>
      <c r="DBL323" s="755"/>
      <c r="DBM323" s="755"/>
      <c r="DBN323" s="755"/>
      <c r="DBO323" s="755"/>
      <c r="DBP323" s="755"/>
      <c r="DBQ323" s="755"/>
      <c r="DBR323" s="755"/>
      <c r="DBS323" s="755"/>
      <c r="DBT323" s="755"/>
      <c r="DBU323" s="755"/>
      <c r="DBV323" s="755"/>
      <c r="DBW323" s="755"/>
      <c r="DBX323" s="755"/>
      <c r="DBY323" s="755"/>
      <c r="DBZ323" s="755"/>
      <c r="DCA323" s="755"/>
      <c r="DCB323" s="755"/>
      <c r="DCC323" s="755"/>
      <c r="DCD323" s="755"/>
      <c r="DCE323" s="755"/>
      <c r="DCF323" s="755"/>
      <c r="DCG323" s="755"/>
      <c r="DCH323" s="755"/>
      <c r="DCI323" s="755"/>
      <c r="DCJ323" s="755"/>
      <c r="DCK323" s="755"/>
      <c r="DCL323" s="755"/>
      <c r="DCM323" s="755"/>
      <c r="DCN323" s="755"/>
      <c r="DCO323" s="755"/>
      <c r="DCP323" s="755"/>
      <c r="DCQ323" s="755"/>
      <c r="DCR323" s="755"/>
      <c r="DCS323" s="755"/>
      <c r="DCT323" s="755"/>
      <c r="DCU323" s="755"/>
      <c r="DCV323" s="755"/>
      <c r="DCW323" s="755"/>
      <c r="DCX323" s="755"/>
      <c r="DCY323" s="755"/>
      <c r="DCZ323" s="755"/>
      <c r="DDA323" s="755"/>
      <c r="DDB323" s="755"/>
      <c r="DDC323" s="755"/>
      <c r="DDD323" s="755"/>
      <c r="DDE323" s="755"/>
      <c r="DDF323" s="755"/>
      <c r="DDG323" s="755"/>
      <c r="DDH323" s="755"/>
      <c r="DDI323" s="755"/>
      <c r="DDJ323" s="755"/>
      <c r="DDK323" s="755"/>
      <c r="DDL323" s="755"/>
      <c r="DDM323" s="755"/>
      <c r="DDN323" s="755"/>
      <c r="DDO323" s="755"/>
      <c r="DDP323" s="755"/>
      <c r="DDQ323" s="755"/>
      <c r="DDR323" s="755"/>
      <c r="DDS323" s="755"/>
      <c r="DDT323" s="755"/>
      <c r="DDU323" s="755"/>
      <c r="DDV323" s="755"/>
      <c r="DDW323" s="755"/>
      <c r="DDX323" s="755"/>
      <c r="DDY323" s="755"/>
      <c r="DDZ323" s="755"/>
      <c r="DEA323" s="755"/>
      <c r="DEB323" s="755"/>
      <c r="DEC323" s="755"/>
      <c r="DED323" s="755"/>
      <c r="DEE323" s="755"/>
      <c r="DEF323" s="755"/>
      <c r="DEG323" s="755"/>
      <c r="DEH323" s="755"/>
      <c r="DEI323" s="755"/>
      <c r="DEJ323" s="755"/>
      <c r="DEK323" s="755"/>
      <c r="DEL323" s="755"/>
      <c r="DEM323" s="755"/>
      <c r="DEN323" s="755"/>
      <c r="DEO323" s="755"/>
      <c r="DEP323" s="755"/>
      <c r="DEQ323" s="755"/>
      <c r="DER323" s="755"/>
      <c r="DES323" s="755"/>
      <c r="DET323" s="755"/>
      <c r="DEU323" s="755"/>
      <c r="DEV323" s="755"/>
      <c r="DEW323" s="755"/>
      <c r="DEX323" s="755"/>
      <c r="DEY323" s="755"/>
      <c r="DEZ323" s="755"/>
      <c r="DFA323" s="755"/>
      <c r="DFB323" s="755"/>
      <c r="DFC323" s="755"/>
      <c r="DFD323" s="755"/>
      <c r="DFE323" s="755"/>
      <c r="DFF323" s="755"/>
      <c r="DFG323" s="755"/>
      <c r="DFH323" s="755"/>
      <c r="DFI323" s="755"/>
      <c r="DFJ323" s="755"/>
      <c r="DFK323" s="755"/>
      <c r="DFL323" s="755"/>
      <c r="DFM323" s="755"/>
      <c r="DFN323" s="755"/>
      <c r="DFO323" s="755"/>
      <c r="DFP323" s="755"/>
      <c r="DFQ323" s="755"/>
      <c r="DFR323" s="755"/>
      <c r="DFS323" s="755"/>
      <c r="DFT323" s="755"/>
      <c r="DFU323" s="755"/>
      <c r="DFV323" s="755"/>
      <c r="DFW323" s="755"/>
      <c r="DFX323" s="755"/>
      <c r="DFY323" s="755"/>
      <c r="DFZ323" s="755"/>
      <c r="DGA323" s="755"/>
      <c r="DGB323" s="755"/>
      <c r="DGC323" s="755"/>
      <c r="DGD323" s="755"/>
      <c r="DGE323" s="755"/>
      <c r="DGF323" s="755"/>
      <c r="DGG323" s="755"/>
      <c r="DGH323" s="755"/>
      <c r="DGI323" s="755"/>
      <c r="DGJ323" s="755"/>
      <c r="DGK323" s="755"/>
      <c r="DGL323" s="755"/>
      <c r="DGM323" s="755"/>
      <c r="DGN323" s="755"/>
      <c r="DGO323" s="755"/>
      <c r="DGP323" s="755"/>
      <c r="DGQ323" s="755"/>
      <c r="DGR323" s="755"/>
      <c r="DGS323" s="755"/>
      <c r="DGT323" s="755"/>
      <c r="DGU323" s="755"/>
      <c r="DGV323" s="755"/>
      <c r="DGW323" s="755"/>
      <c r="DGX323" s="755"/>
      <c r="DGY323" s="755"/>
      <c r="DGZ323" s="755"/>
      <c r="DHA323" s="755"/>
      <c r="DHB323" s="755"/>
      <c r="DHC323" s="755"/>
      <c r="DHD323" s="755"/>
      <c r="DHE323" s="755"/>
      <c r="DHF323" s="755"/>
      <c r="DHG323" s="755"/>
      <c r="DHH323" s="755"/>
      <c r="DHI323" s="755"/>
      <c r="DHJ323" s="755"/>
      <c r="DHK323" s="755"/>
      <c r="DHL323" s="755"/>
      <c r="DHM323" s="755"/>
      <c r="DHN323" s="755"/>
      <c r="DHO323" s="755"/>
      <c r="DHP323" s="755"/>
      <c r="DHQ323" s="755"/>
      <c r="DHR323" s="755"/>
      <c r="DHS323" s="755"/>
      <c r="DHT323" s="755"/>
      <c r="DHU323" s="755"/>
      <c r="DHV323" s="755"/>
      <c r="DHW323" s="755"/>
      <c r="DHX323" s="755"/>
      <c r="DHY323" s="755"/>
      <c r="DHZ323" s="755"/>
      <c r="DIA323" s="755"/>
      <c r="DIB323" s="755"/>
      <c r="DIC323" s="755"/>
      <c r="DID323" s="755"/>
      <c r="DIE323" s="755"/>
      <c r="DIF323" s="755"/>
      <c r="DIG323" s="755"/>
      <c r="DIH323" s="755"/>
      <c r="DII323" s="755"/>
      <c r="DIJ323" s="755"/>
      <c r="DIK323" s="755"/>
      <c r="DIL323" s="755"/>
      <c r="DIM323" s="755"/>
      <c r="DIN323" s="755"/>
      <c r="DIO323" s="755"/>
      <c r="DIP323" s="755"/>
      <c r="DIQ323" s="755"/>
      <c r="DIR323" s="755"/>
      <c r="DIS323" s="755"/>
      <c r="DIT323" s="755"/>
      <c r="DIU323" s="755"/>
      <c r="DIV323" s="755"/>
      <c r="DIW323" s="755"/>
      <c r="DIX323" s="755"/>
      <c r="DIY323" s="755"/>
      <c r="DIZ323" s="755"/>
      <c r="DJA323" s="755"/>
      <c r="DJB323" s="755"/>
      <c r="DJC323" s="755"/>
      <c r="DJD323" s="755"/>
      <c r="DJE323" s="755"/>
      <c r="DJF323" s="755"/>
      <c r="DJG323" s="755"/>
      <c r="DJH323" s="755"/>
      <c r="DJI323" s="755"/>
      <c r="DJJ323" s="755"/>
      <c r="DJK323" s="755"/>
      <c r="DJL323" s="755"/>
      <c r="DJM323" s="755"/>
      <c r="DJN323" s="755"/>
      <c r="DJO323" s="755"/>
      <c r="DJP323" s="755"/>
      <c r="DJQ323" s="755"/>
      <c r="DJR323" s="755"/>
      <c r="DJS323" s="755"/>
      <c r="DJT323" s="755"/>
      <c r="DJU323" s="755"/>
      <c r="DJV323" s="755"/>
      <c r="DJW323" s="755"/>
      <c r="DJX323" s="755"/>
      <c r="DJY323" s="755"/>
      <c r="DJZ323" s="755"/>
      <c r="DKA323" s="755"/>
      <c r="DKB323" s="755"/>
      <c r="DKC323" s="755"/>
      <c r="DKD323" s="755"/>
      <c r="DKE323" s="755"/>
      <c r="DKF323" s="755"/>
      <c r="DKG323" s="755"/>
      <c r="DKH323" s="755"/>
      <c r="DKI323" s="755"/>
      <c r="DKJ323" s="755"/>
      <c r="DKK323" s="755"/>
      <c r="DKL323" s="755"/>
      <c r="DKM323" s="755"/>
      <c r="DKN323" s="755"/>
      <c r="DKO323" s="755"/>
      <c r="DKP323" s="755"/>
      <c r="DKQ323" s="755"/>
      <c r="DKR323" s="755"/>
      <c r="DKS323" s="755"/>
      <c r="DKT323" s="755"/>
      <c r="DKU323" s="755"/>
      <c r="DKV323" s="755"/>
      <c r="DKW323" s="755"/>
      <c r="DKX323" s="755"/>
      <c r="DKY323" s="755"/>
      <c r="DKZ323" s="755"/>
      <c r="DLA323" s="755"/>
      <c r="DLB323" s="755"/>
      <c r="DLC323" s="755"/>
      <c r="DLD323" s="755"/>
      <c r="DLE323" s="755"/>
      <c r="DLF323" s="755"/>
      <c r="DLG323" s="755"/>
      <c r="DLH323" s="755"/>
      <c r="DLI323" s="755"/>
      <c r="DLJ323" s="755"/>
      <c r="DLK323" s="755"/>
      <c r="DLL323" s="755"/>
      <c r="DLM323" s="755"/>
      <c r="DLN323" s="755"/>
      <c r="DLO323" s="755"/>
      <c r="DLP323" s="755"/>
      <c r="DLQ323" s="755"/>
      <c r="DLR323" s="755"/>
      <c r="DLS323" s="755"/>
      <c r="DLT323" s="755"/>
      <c r="DLU323" s="755"/>
      <c r="DLV323" s="755"/>
      <c r="DLW323" s="755"/>
      <c r="DLX323" s="755"/>
      <c r="DLY323" s="755"/>
      <c r="DLZ323" s="755"/>
      <c r="DMA323" s="755"/>
      <c r="DMB323" s="755"/>
      <c r="DMC323" s="755"/>
      <c r="DMD323" s="755"/>
      <c r="DME323" s="755"/>
      <c r="DMF323" s="755"/>
      <c r="DMG323" s="755"/>
      <c r="DMH323" s="755"/>
      <c r="DMI323" s="755"/>
      <c r="DMJ323" s="755"/>
      <c r="DMK323" s="755"/>
      <c r="DML323" s="755"/>
      <c r="DMM323" s="755"/>
      <c r="DMN323" s="755"/>
      <c r="DMO323" s="755"/>
      <c r="DMP323" s="755"/>
      <c r="DMQ323" s="755"/>
      <c r="DMR323" s="755"/>
      <c r="DMS323" s="755"/>
      <c r="DMT323" s="755"/>
      <c r="DMU323" s="755"/>
      <c r="DMV323" s="755"/>
      <c r="DMW323" s="755"/>
      <c r="DMX323" s="755"/>
      <c r="DMY323" s="755"/>
      <c r="DMZ323" s="755"/>
      <c r="DNA323" s="755"/>
      <c r="DNB323" s="755"/>
      <c r="DNC323" s="755"/>
      <c r="DND323" s="755"/>
      <c r="DNE323" s="755"/>
      <c r="DNF323" s="755"/>
      <c r="DNG323" s="755"/>
      <c r="DNH323" s="755"/>
      <c r="DNI323" s="755"/>
      <c r="DNJ323" s="755"/>
      <c r="DNK323" s="755"/>
      <c r="DNL323" s="755"/>
      <c r="DNM323" s="755"/>
      <c r="DNN323" s="755"/>
      <c r="DNO323" s="755"/>
      <c r="DNP323" s="755"/>
      <c r="DNQ323" s="755"/>
      <c r="DNR323" s="755"/>
      <c r="DNS323" s="755"/>
      <c r="DNT323" s="755"/>
      <c r="DNU323" s="755"/>
      <c r="DNV323" s="755"/>
      <c r="DNW323" s="755"/>
      <c r="DNX323" s="755"/>
      <c r="DNY323" s="755"/>
      <c r="DNZ323" s="755"/>
      <c r="DOA323" s="755"/>
      <c r="DOB323" s="755"/>
      <c r="DOC323" s="755"/>
      <c r="DOD323" s="755"/>
      <c r="DOE323" s="755"/>
      <c r="DOF323" s="755"/>
      <c r="DOG323" s="755"/>
      <c r="DOH323" s="755"/>
      <c r="DOI323" s="755"/>
      <c r="DOJ323" s="755"/>
      <c r="DOK323" s="755"/>
      <c r="DOL323" s="755"/>
      <c r="DOM323" s="755"/>
      <c r="DON323" s="755"/>
      <c r="DOO323" s="755"/>
      <c r="DOP323" s="755"/>
      <c r="DOQ323" s="755"/>
      <c r="DOR323" s="755"/>
      <c r="DOS323" s="755"/>
      <c r="DOT323" s="755"/>
      <c r="DOU323" s="755"/>
      <c r="DOV323" s="755"/>
      <c r="DOW323" s="755"/>
      <c r="DOX323" s="755"/>
      <c r="DOY323" s="755"/>
      <c r="DOZ323" s="755"/>
      <c r="DPA323" s="755"/>
      <c r="DPB323" s="755"/>
      <c r="DPC323" s="755"/>
      <c r="DPD323" s="755"/>
      <c r="DPE323" s="755"/>
      <c r="DPF323" s="755"/>
      <c r="DPG323" s="755"/>
      <c r="DPH323" s="755"/>
      <c r="DPI323" s="755"/>
      <c r="DPJ323" s="755"/>
      <c r="DPK323" s="755"/>
      <c r="DPL323" s="755"/>
      <c r="DPM323" s="755"/>
      <c r="DPN323" s="755"/>
      <c r="DPO323" s="755"/>
      <c r="DPP323" s="755"/>
      <c r="DPQ323" s="755"/>
      <c r="DPR323" s="755"/>
      <c r="DPS323" s="755"/>
      <c r="DPT323" s="755"/>
      <c r="DPU323" s="755"/>
      <c r="DPV323" s="755"/>
      <c r="DPW323" s="755"/>
      <c r="DPX323" s="755"/>
      <c r="DPY323" s="755"/>
      <c r="DPZ323" s="755"/>
      <c r="DQA323" s="755"/>
      <c r="DQB323" s="755"/>
      <c r="DQC323" s="755"/>
      <c r="DQD323" s="755"/>
      <c r="DQE323" s="755"/>
      <c r="DQF323" s="755"/>
      <c r="DQG323" s="755"/>
      <c r="DQH323" s="755"/>
      <c r="DQI323" s="755"/>
      <c r="DQJ323" s="755"/>
      <c r="DQK323" s="755"/>
      <c r="DQL323" s="755"/>
      <c r="DQM323" s="755"/>
      <c r="DQN323" s="755"/>
      <c r="DQO323" s="755"/>
      <c r="DQP323" s="755"/>
      <c r="DQQ323" s="755"/>
      <c r="DQR323" s="755"/>
      <c r="DQS323" s="755"/>
      <c r="DQT323" s="755"/>
      <c r="DQU323" s="755"/>
      <c r="DQV323" s="755"/>
      <c r="DQW323" s="755"/>
      <c r="DQX323" s="755"/>
      <c r="DQY323" s="755"/>
      <c r="DQZ323" s="755"/>
      <c r="DRA323" s="755"/>
      <c r="DRB323" s="755"/>
      <c r="DRC323" s="755"/>
      <c r="DRD323" s="755"/>
      <c r="DRE323" s="755"/>
      <c r="DRF323" s="755"/>
      <c r="DRG323" s="755"/>
      <c r="DRH323" s="755"/>
      <c r="DRI323" s="755"/>
      <c r="DRJ323" s="755"/>
      <c r="DRK323" s="755"/>
      <c r="DRL323" s="755"/>
      <c r="DRM323" s="755"/>
      <c r="DRN323" s="755"/>
      <c r="DRO323" s="755"/>
      <c r="DRP323" s="755"/>
      <c r="DRQ323" s="755"/>
      <c r="DRR323" s="755"/>
      <c r="DRS323" s="755"/>
      <c r="DRT323" s="755"/>
      <c r="DRU323" s="755"/>
      <c r="DRV323" s="755"/>
      <c r="DRW323" s="755"/>
      <c r="DRX323" s="755"/>
      <c r="DRY323" s="755"/>
      <c r="DRZ323" s="755"/>
      <c r="DSA323" s="755"/>
      <c r="DSB323" s="755"/>
      <c r="DSC323" s="755"/>
      <c r="DSD323" s="755"/>
      <c r="DSE323" s="755"/>
      <c r="DSF323" s="755"/>
      <c r="DSG323" s="755"/>
      <c r="DSH323" s="755"/>
      <c r="DSI323" s="755"/>
      <c r="DSJ323" s="755"/>
      <c r="DSK323" s="755"/>
      <c r="DSL323" s="755"/>
      <c r="DSM323" s="755"/>
      <c r="DSN323" s="755"/>
      <c r="DSO323" s="755"/>
      <c r="DSP323" s="755"/>
      <c r="DSQ323" s="755"/>
      <c r="DSR323" s="755"/>
      <c r="DSS323" s="755"/>
      <c r="DST323" s="755"/>
      <c r="DSU323" s="755"/>
      <c r="DSV323" s="755"/>
      <c r="DSW323" s="755"/>
      <c r="DSX323" s="755"/>
      <c r="DSY323" s="755"/>
      <c r="DSZ323" s="755"/>
      <c r="DTA323" s="755"/>
      <c r="DTB323" s="755"/>
      <c r="DTC323" s="755"/>
      <c r="DTD323" s="755"/>
      <c r="DTE323" s="755"/>
      <c r="DTF323" s="755"/>
      <c r="DTG323" s="755"/>
      <c r="DTH323" s="755"/>
      <c r="DTI323" s="755"/>
      <c r="DTJ323" s="755"/>
      <c r="DTK323" s="755"/>
      <c r="DTL323" s="755"/>
      <c r="DTM323" s="755"/>
      <c r="DTN323" s="755"/>
      <c r="DTO323" s="755"/>
      <c r="DTP323" s="755"/>
      <c r="DTQ323" s="755"/>
      <c r="DTR323" s="755"/>
      <c r="DTS323" s="755"/>
      <c r="DTT323" s="755"/>
      <c r="DTU323" s="755"/>
      <c r="DTV323" s="755"/>
      <c r="DTW323" s="755"/>
      <c r="DTX323" s="755"/>
      <c r="DTY323" s="755"/>
      <c r="DTZ323" s="755"/>
      <c r="DUA323" s="755"/>
      <c r="DUB323" s="755"/>
      <c r="DUC323" s="755"/>
      <c r="DUD323" s="755"/>
      <c r="DUE323" s="755"/>
      <c r="DUF323" s="755"/>
      <c r="DUG323" s="755"/>
      <c r="DUH323" s="755"/>
      <c r="DUI323" s="755"/>
      <c r="DUJ323" s="755"/>
      <c r="DUK323" s="755"/>
      <c r="DUL323" s="755"/>
      <c r="DUM323" s="755"/>
      <c r="DUN323" s="755"/>
      <c r="DUO323" s="755"/>
      <c r="DUP323" s="755"/>
      <c r="DUQ323" s="755"/>
      <c r="DUR323" s="755"/>
      <c r="DUS323" s="755"/>
      <c r="DUT323" s="755"/>
      <c r="DUU323" s="755"/>
      <c r="DUV323" s="755"/>
      <c r="DUW323" s="755"/>
      <c r="DUX323" s="755"/>
      <c r="DUY323" s="755"/>
      <c r="DUZ323" s="755"/>
      <c r="DVA323" s="755"/>
      <c r="DVB323" s="755"/>
      <c r="DVC323" s="755"/>
      <c r="DVD323" s="755"/>
      <c r="DVE323" s="755"/>
      <c r="DVF323" s="755"/>
      <c r="DVG323" s="755"/>
      <c r="DVH323" s="755"/>
      <c r="DVI323" s="755"/>
      <c r="DVJ323" s="755"/>
      <c r="DVK323" s="755"/>
      <c r="DVL323" s="755"/>
      <c r="DVM323" s="755"/>
      <c r="DVN323" s="755"/>
      <c r="DVO323" s="755"/>
      <c r="DVP323" s="755"/>
      <c r="DVQ323" s="755"/>
      <c r="DVR323" s="755"/>
      <c r="DVS323" s="755"/>
      <c r="DVT323" s="755"/>
      <c r="DVU323" s="755"/>
      <c r="DVV323" s="755"/>
      <c r="DVW323" s="755"/>
      <c r="DVX323" s="755"/>
      <c r="DVY323" s="755"/>
      <c r="DVZ323" s="755"/>
      <c r="DWA323" s="755"/>
      <c r="DWB323" s="755"/>
      <c r="DWC323" s="755"/>
      <c r="DWD323" s="755"/>
      <c r="DWE323" s="755"/>
      <c r="DWF323" s="755"/>
      <c r="DWG323" s="755"/>
      <c r="DWH323" s="755"/>
      <c r="DWI323" s="755"/>
      <c r="DWJ323" s="755"/>
      <c r="DWK323" s="755"/>
      <c r="DWL323" s="755"/>
      <c r="DWM323" s="755"/>
      <c r="DWN323" s="755"/>
      <c r="DWO323" s="755"/>
      <c r="DWP323" s="755"/>
      <c r="DWQ323" s="755"/>
      <c r="DWR323" s="755"/>
      <c r="DWS323" s="755"/>
      <c r="DWT323" s="755"/>
      <c r="DWU323" s="755"/>
      <c r="DWV323" s="755"/>
      <c r="DWW323" s="755"/>
      <c r="DWX323" s="755"/>
      <c r="DWY323" s="755"/>
      <c r="DWZ323" s="755"/>
      <c r="DXA323" s="755"/>
      <c r="DXB323" s="755"/>
      <c r="DXC323" s="755"/>
      <c r="DXD323" s="755"/>
      <c r="DXE323" s="755"/>
      <c r="DXF323" s="755"/>
      <c r="DXG323" s="755"/>
      <c r="DXH323" s="755"/>
      <c r="DXI323" s="755"/>
      <c r="DXJ323" s="755"/>
      <c r="DXK323" s="755"/>
      <c r="DXL323" s="755"/>
      <c r="DXM323" s="755"/>
      <c r="DXN323" s="755"/>
      <c r="DXO323" s="755"/>
      <c r="DXP323" s="755"/>
      <c r="DXQ323" s="755"/>
      <c r="DXR323" s="755"/>
      <c r="DXS323" s="755"/>
      <c r="DXT323" s="755"/>
      <c r="DXU323" s="755"/>
      <c r="DXV323" s="755"/>
      <c r="DXW323" s="755"/>
      <c r="DXX323" s="755"/>
      <c r="DXY323" s="755"/>
      <c r="DXZ323" s="755"/>
      <c r="DYA323" s="755"/>
      <c r="DYB323" s="755"/>
      <c r="DYC323" s="755"/>
      <c r="DYD323" s="755"/>
      <c r="DYE323" s="755"/>
      <c r="DYF323" s="755"/>
      <c r="DYG323" s="755"/>
      <c r="DYH323" s="755"/>
      <c r="DYI323" s="755"/>
      <c r="DYJ323" s="755"/>
      <c r="DYK323" s="755"/>
      <c r="DYL323" s="755"/>
      <c r="DYM323" s="755"/>
      <c r="DYN323" s="755"/>
      <c r="DYO323" s="755"/>
      <c r="DYP323" s="755"/>
      <c r="DYQ323" s="755"/>
      <c r="DYR323" s="755"/>
      <c r="DYS323" s="755"/>
      <c r="DYT323" s="755"/>
      <c r="DYU323" s="755"/>
      <c r="DYV323" s="755"/>
      <c r="DYW323" s="755"/>
      <c r="DYX323" s="755"/>
      <c r="DYY323" s="755"/>
      <c r="DYZ323" s="755"/>
      <c r="DZA323" s="755"/>
      <c r="DZB323" s="755"/>
      <c r="DZC323" s="755"/>
      <c r="DZD323" s="755"/>
      <c r="DZE323" s="755"/>
      <c r="DZF323" s="755"/>
      <c r="DZG323" s="755"/>
      <c r="DZH323" s="755"/>
      <c r="DZI323" s="755"/>
      <c r="DZJ323" s="755"/>
      <c r="DZK323" s="755"/>
      <c r="DZL323" s="755"/>
      <c r="DZM323" s="755"/>
      <c r="DZN323" s="755"/>
      <c r="DZO323" s="755"/>
      <c r="DZP323" s="755"/>
      <c r="DZQ323" s="755"/>
      <c r="DZR323" s="755"/>
      <c r="DZS323" s="755"/>
      <c r="DZT323" s="755"/>
      <c r="DZU323" s="755"/>
      <c r="DZV323" s="755"/>
      <c r="DZW323" s="755"/>
      <c r="DZX323" s="755"/>
      <c r="DZY323" s="755"/>
      <c r="DZZ323" s="755"/>
      <c r="EAA323" s="755"/>
      <c r="EAB323" s="755"/>
      <c r="EAC323" s="755"/>
      <c r="EAD323" s="755"/>
      <c r="EAE323" s="755"/>
      <c r="EAF323" s="755"/>
      <c r="EAG323" s="755"/>
      <c r="EAH323" s="755"/>
      <c r="EAI323" s="755"/>
      <c r="EAJ323" s="755"/>
      <c r="EAK323" s="755"/>
      <c r="EAL323" s="755"/>
      <c r="EAM323" s="755"/>
      <c r="EAN323" s="755"/>
      <c r="EAO323" s="755"/>
      <c r="EAP323" s="755"/>
      <c r="EAQ323" s="755"/>
      <c r="EAR323" s="755"/>
      <c r="EAS323" s="755"/>
      <c r="EAT323" s="755"/>
      <c r="EAU323" s="755"/>
      <c r="EAV323" s="755"/>
      <c r="EAW323" s="755"/>
      <c r="EAX323" s="755"/>
      <c r="EAY323" s="755"/>
      <c r="EAZ323" s="755"/>
      <c r="EBA323" s="755"/>
      <c r="EBB323" s="755"/>
      <c r="EBC323" s="755"/>
      <c r="EBD323" s="755"/>
      <c r="EBE323" s="755"/>
      <c r="EBF323" s="755"/>
      <c r="EBG323" s="755"/>
      <c r="EBH323" s="755"/>
      <c r="EBI323" s="755"/>
      <c r="EBJ323" s="755"/>
      <c r="EBK323" s="755"/>
      <c r="EBL323" s="755"/>
      <c r="EBM323" s="755"/>
      <c r="EBN323" s="755"/>
      <c r="EBO323" s="755"/>
      <c r="EBP323" s="755"/>
      <c r="EBQ323" s="755"/>
      <c r="EBR323" s="755"/>
      <c r="EBS323" s="755"/>
      <c r="EBT323" s="755"/>
      <c r="EBU323" s="755"/>
      <c r="EBV323" s="755"/>
      <c r="EBW323" s="755"/>
      <c r="EBX323" s="755"/>
      <c r="EBY323" s="755"/>
      <c r="EBZ323" s="755"/>
      <c r="ECA323" s="755"/>
      <c r="ECB323" s="755"/>
      <c r="ECC323" s="755"/>
      <c r="ECD323" s="755"/>
      <c r="ECE323" s="755"/>
      <c r="ECF323" s="755"/>
      <c r="ECG323" s="755"/>
      <c r="ECH323" s="755"/>
      <c r="ECI323" s="755"/>
      <c r="ECJ323" s="755"/>
      <c r="ECK323" s="755"/>
      <c r="ECL323" s="755"/>
      <c r="ECM323" s="755"/>
      <c r="ECN323" s="755"/>
      <c r="ECO323" s="755"/>
      <c r="ECP323" s="755"/>
      <c r="ECQ323" s="755"/>
      <c r="ECR323" s="755"/>
      <c r="ECS323" s="755"/>
      <c r="ECT323" s="755"/>
      <c r="ECU323" s="755"/>
      <c r="ECV323" s="755"/>
      <c r="ECW323" s="755"/>
      <c r="ECX323" s="755"/>
      <c r="ECY323" s="755"/>
      <c r="ECZ323" s="755"/>
      <c r="EDA323" s="755"/>
      <c r="EDB323" s="755"/>
      <c r="EDC323" s="755"/>
      <c r="EDD323" s="755"/>
      <c r="EDE323" s="755"/>
      <c r="EDF323" s="755"/>
      <c r="EDG323" s="755"/>
      <c r="EDH323" s="755"/>
      <c r="EDI323" s="755"/>
      <c r="EDJ323" s="755"/>
      <c r="EDK323" s="755"/>
      <c r="EDL323" s="755"/>
      <c r="EDM323" s="755"/>
      <c r="EDN323" s="755"/>
      <c r="EDO323" s="755"/>
      <c r="EDP323" s="755"/>
      <c r="EDQ323" s="755"/>
      <c r="EDR323" s="755"/>
      <c r="EDS323" s="755"/>
      <c r="EDT323" s="755"/>
      <c r="EDU323" s="755"/>
      <c r="EDV323" s="755"/>
      <c r="EDW323" s="755"/>
      <c r="EDX323" s="755"/>
      <c r="EDY323" s="755"/>
      <c r="EDZ323" s="755"/>
      <c r="EEA323" s="755"/>
      <c r="EEB323" s="755"/>
      <c r="EEC323" s="755"/>
      <c r="EED323" s="755"/>
      <c r="EEE323" s="755"/>
      <c r="EEF323" s="755"/>
      <c r="EEG323" s="755"/>
      <c r="EEH323" s="755"/>
      <c r="EEI323" s="755"/>
      <c r="EEJ323" s="755"/>
      <c r="EEK323" s="755"/>
      <c r="EEL323" s="755"/>
      <c r="EEM323" s="755"/>
      <c r="EEN323" s="755"/>
      <c r="EEO323" s="755"/>
      <c r="EEP323" s="755"/>
      <c r="EEQ323" s="755"/>
      <c r="EER323" s="755"/>
      <c r="EES323" s="755"/>
      <c r="EET323" s="755"/>
      <c r="EEU323" s="755"/>
      <c r="EEV323" s="755"/>
      <c r="EEW323" s="755"/>
      <c r="EEX323" s="755"/>
      <c r="EEY323" s="755"/>
      <c r="EEZ323" s="755"/>
      <c r="EFA323" s="755"/>
      <c r="EFB323" s="755"/>
      <c r="EFC323" s="755"/>
      <c r="EFD323" s="755"/>
      <c r="EFE323" s="755"/>
      <c r="EFF323" s="755"/>
      <c r="EFG323" s="755"/>
      <c r="EFH323" s="755"/>
      <c r="EFI323" s="755"/>
      <c r="EFJ323" s="755"/>
      <c r="EFK323" s="755"/>
      <c r="EFL323" s="755"/>
      <c r="EFM323" s="755"/>
      <c r="EFN323" s="755"/>
      <c r="EFO323" s="755"/>
      <c r="EFP323" s="755"/>
      <c r="EFQ323" s="755"/>
      <c r="EFR323" s="755"/>
      <c r="EFS323" s="755"/>
      <c r="EFT323" s="755"/>
      <c r="EFU323" s="755"/>
      <c r="EFV323" s="755"/>
      <c r="EFW323" s="755"/>
      <c r="EFX323" s="755"/>
      <c r="EFY323" s="755"/>
      <c r="EFZ323" s="755"/>
      <c r="EGA323" s="755"/>
      <c r="EGB323" s="755"/>
      <c r="EGC323" s="755"/>
      <c r="EGD323" s="755"/>
      <c r="EGE323" s="755"/>
      <c r="EGF323" s="755"/>
      <c r="EGG323" s="755"/>
      <c r="EGH323" s="755"/>
      <c r="EGI323" s="755"/>
      <c r="EGJ323" s="755"/>
      <c r="EGK323" s="755"/>
      <c r="EGL323" s="755"/>
      <c r="EGM323" s="755"/>
      <c r="EGN323" s="755"/>
      <c r="EGO323" s="755"/>
      <c r="EGP323" s="755"/>
      <c r="EGQ323" s="755"/>
      <c r="EGR323" s="755"/>
      <c r="EGS323" s="755"/>
      <c r="EGT323" s="755"/>
      <c r="EGU323" s="755"/>
      <c r="EGV323" s="755"/>
      <c r="EGW323" s="755"/>
      <c r="EGX323" s="755"/>
      <c r="EGY323" s="755"/>
      <c r="EGZ323" s="755"/>
      <c r="EHA323" s="755"/>
      <c r="EHB323" s="755"/>
      <c r="EHC323" s="755"/>
      <c r="EHD323" s="755"/>
      <c r="EHE323" s="755"/>
      <c r="EHF323" s="755"/>
      <c r="EHG323" s="755"/>
      <c r="EHH323" s="755"/>
      <c r="EHI323" s="755"/>
      <c r="EHJ323" s="755"/>
      <c r="EHK323" s="755"/>
      <c r="EHL323" s="755"/>
      <c r="EHM323" s="755"/>
      <c r="EHN323" s="755"/>
      <c r="EHO323" s="755"/>
      <c r="EHP323" s="755"/>
      <c r="EHQ323" s="755"/>
      <c r="EHR323" s="755"/>
      <c r="EHS323" s="755"/>
      <c r="EHT323" s="755"/>
      <c r="EHU323" s="755"/>
      <c r="EHV323" s="755"/>
      <c r="EHW323" s="755"/>
      <c r="EHX323" s="755"/>
      <c r="EHY323" s="755"/>
      <c r="EHZ323" s="755"/>
      <c r="EIA323" s="755"/>
      <c r="EIB323" s="755"/>
      <c r="EIC323" s="755"/>
      <c r="EID323" s="755"/>
      <c r="EIE323" s="755"/>
      <c r="EIF323" s="755"/>
      <c r="EIG323" s="755"/>
      <c r="EIH323" s="755"/>
      <c r="EII323" s="755"/>
      <c r="EIJ323" s="755"/>
      <c r="EIK323" s="755"/>
      <c r="EIL323" s="755"/>
      <c r="EIM323" s="755"/>
      <c r="EIN323" s="755"/>
      <c r="EIO323" s="755"/>
      <c r="EIP323" s="755"/>
      <c r="EIQ323" s="755"/>
      <c r="EIR323" s="755"/>
      <c r="EIS323" s="755"/>
      <c r="EIT323" s="755"/>
      <c r="EIU323" s="755"/>
      <c r="EIV323" s="755"/>
      <c r="EIW323" s="755"/>
      <c r="EIX323" s="755"/>
      <c r="EIY323" s="755"/>
      <c r="EIZ323" s="755"/>
      <c r="EJA323" s="755"/>
      <c r="EJB323" s="755"/>
      <c r="EJC323" s="755"/>
      <c r="EJD323" s="755"/>
      <c r="EJE323" s="755"/>
      <c r="EJF323" s="755"/>
      <c r="EJG323" s="755"/>
      <c r="EJH323" s="755"/>
      <c r="EJI323" s="755"/>
      <c r="EJJ323" s="755"/>
      <c r="EJK323" s="755"/>
      <c r="EJL323" s="755"/>
      <c r="EJM323" s="755"/>
      <c r="EJN323" s="755"/>
      <c r="EJO323" s="755"/>
      <c r="EJP323" s="755"/>
      <c r="EJQ323" s="755"/>
      <c r="EJR323" s="755"/>
      <c r="EJS323" s="755"/>
      <c r="EJT323" s="755"/>
      <c r="EJU323" s="755"/>
      <c r="EJV323" s="755"/>
      <c r="EJW323" s="755"/>
      <c r="EJX323" s="755"/>
      <c r="EJY323" s="755"/>
      <c r="EJZ323" s="755"/>
      <c r="EKA323" s="755"/>
      <c r="EKB323" s="755"/>
      <c r="EKC323" s="755"/>
      <c r="EKD323" s="755"/>
      <c r="EKE323" s="755"/>
      <c r="EKF323" s="755"/>
      <c r="EKG323" s="755"/>
      <c r="EKH323" s="755"/>
      <c r="EKI323" s="755"/>
      <c r="EKJ323" s="755"/>
      <c r="EKK323" s="755"/>
      <c r="EKL323" s="755"/>
      <c r="EKM323" s="755"/>
      <c r="EKN323" s="755"/>
      <c r="EKO323" s="755"/>
      <c r="EKP323" s="755"/>
      <c r="EKQ323" s="755"/>
      <c r="EKR323" s="755"/>
      <c r="EKS323" s="755"/>
      <c r="EKT323" s="755"/>
      <c r="EKU323" s="755"/>
      <c r="EKV323" s="755"/>
      <c r="EKW323" s="755"/>
      <c r="EKX323" s="755"/>
      <c r="EKY323" s="755"/>
      <c r="EKZ323" s="755"/>
      <c r="ELA323" s="755"/>
      <c r="ELB323" s="755"/>
      <c r="ELC323" s="755"/>
      <c r="ELD323" s="755"/>
      <c r="ELE323" s="755"/>
      <c r="ELF323" s="755"/>
      <c r="ELG323" s="755"/>
      <c r="ELH323" s="755"/>
      <c r="ELI323" s="755"/>
      <c r="ELJ323" s="755"/>
      <c r="ELK323" s="755"/>
      <c r="ELL323" s="755"/>
      <c r="ELM323" s="755"/>
      <c r="ELN323" s="755"/>
      <c r="ELO323" s="755"/>
      <c r="ELP323" s="755"/>
      <c r="ELQ323" s="755"/>
      <c r="ELR323" s="755"/>
      <c r="ELS323" s="755"/>
      <c r="ELT323" s="755"/>
      <c r="ELU323" s="755"/>
      <c r="ELV323" s="755"/>
      <c r="ELW323" s="755"/>
      <c r="ELX323" s="755"/>
      <c r="ELY323" s="755"/>
      <c r="ELZ323" s="755"/>
      <c r="EMA323" s="755"/>
      <c r="EMB323" s="755"/>
      <c r="EMC323" s="755"/>
      <c r="EMD323" s="755"/>
      <c r="EME323" s="755"/>
      <c r="EMF323" s="755"/>
      <c r="EMG323" s="755"/>
      <c r="EMH323" s="755"/>
      <c r="EMI323" s="755"/>
      <c r="EMJ323" s="755"/>
      <c r="EMK323" s="755"/>
      <c r="EML323" s="755"/>
      <c r="EMM323" s="755"/>
      <c r="EMN323" s="755"/>
      <c r="EMO323" s="755"/>
      <c r="EMP323" s="755"/>
      <c r="EMQ323" s="755"/>
      <c r="EMR323" s="755"/>
      <c r="EMS323" s="755"/>
      <c r="EMT323" s="755"/>
      <c r="EMU323" s="755"/>
      <c r="EMV323" s="755"/>
      <c r="EMW323" s="755"/>
      <c r="EMX323" s="755"/>
      <c r="EMY323" s="755"/>
      <c r="EMZ323" s="755"/>
      <c r="ENA323" s="755"/>
      <c r="ENB323" s="755"/>
      <c r="ENC323" s="755"/>
      <c r="END323" s="755"/>
      <c r="ENE323" s="755"/>
      <c r="ENF323" s="755"/>
      <c r="ENG323" s="755"/>
      <c r="ENH323" s="755"/>
      <c r="ENI323" s="755"/>
      <c r="ENJ323" s="755"/>
      <c r="ENK323" s="755"/>
      <c r="ENL323" s="755"/>
      <c r="ENM323" s="755"/>
      <c r="ENN323" s="755"/>
      <c r="ENO323" s="755"/>
      <c r="ENP323" s="755"/>
      <c r="ENQ323" s="755"/>
      <c r="ENR323" s="755"/>
      <c r="ENS323" s="755"/>
      <c r="ENT323" s="755"/>
      <c r="ENU323" s="755"/>
      <c r="ENV323" s="755"/>
      <c r="ENW323" s="755"/>
      <c r="ENX323" s="755"/>
      <c r="ENY323" s="755"/>
      <c r="ENZ323" s="755"/>
      <c r="EOA323" s="755"/>
      <c r="EOB323" s="755"/>
      <c r="EOC323" s="755"/>
      <c r="EOD323" s="755"/>
      <c r="EOE323" s="755"/>
      <c r="EOF323" s="755"/>
      <c r="EOG323" s="755"/>
      <c r="EOH323" s="755"/>
      <c r="EOI323" s="755"/>
      <c r="EOJ323" s="755"/>
      <c r="EOK323" s="755"/>
      <c r="EOL323" s="755"/>
      <c r="EOM323" s="755"/>
      <c r="EON323" s="755"/>
      <c r="EOO323" s="755"/>
      <c r="EOP323" s="755"/>
      <c r="EOQ323" s="755"/>
      <c r="EOR323" s="755"/>
      <c r="EOS323" s="755"/>
      <c r="EOT323" s="755"/>
      <c r="EOU323" s="755"/>
      <c r="EOV323" s="755"/>
      <c r="EOW323" s="755"/>
      <c r="EOX323" s="755"/>
      <c r="EOY323" s="755"/>
      <c r="EOZ323" s="755"/>
      <c r="EPA323" s="755"/>
      <c r="EPB323" s="755"/>
      <c r="EPC323" s="755"/>
      <c r="EPD323" s="755"/>
      <c r="EPE323" s="755"/>
      <c r="EPF323" s="755"/>
      <c r="EPG323" s="755"/>
      <c r="EPH323" s="755"/>
      <c r="EPI323" s="755"/>
      <c r="EPJ323" s="755"/>
      <c r="EPK323" s="755"/>
      <c r="EPL323" s="755"/>
      <c r="EPM323" s="755"/>
      <c r="EPN323" s="755"/>
      <c r="EPO323" s="755"/>
      <c r="EPP323" s="755"/>
      <c r="EPQ323" s="755"/>
      <c r="EPR323" s="755"/>
      <c r="EPS323" s="755"/>
      <c r="EPT323" s="755"/>
      <c r="EPU323" s="755"/>
      <c r="EPV323" s="755"/>
      <c r="EPW323" s="755"/>
      <c r="EPX323" s="755"/>
      <c r="EPY323" s="755"/>
      <c r="EPZ323" s="755"/>
      <c r="EQA323" s="755"/>
      <c r="EQB323" s="755"/>
      <c r="EQC323" s="755"/>
      <c r="EQD323" s="755"/>
      <c r="EQE323" s="755"/>
      <c r="EQF323" s="755"/>
      <c r="EQG323" s="755"/>
      <c r="EQH323" s="755"/>
      <c r="EQI323" s="755"/>
      <c r="EQJ323" s="755"/>
      <c r="EQK323" s="755"/>
      <c r="EQL323" s="755"/>
      <c r="EQM323" s="755"/>
      <c r="EQN323" s="755"/>
      <c r="EQO323" s="755"/>
      <c r="EQP323" s="755"/>
      <c r="EQQ323" s="755"/>
      <c r="EQR323" s="755"/>
      <c r="EQS323" s="755"/>
      <c r="EQT323" s="755"/>
      <c r="EQU323" s="755"/>
      <c r="EQV323" s="755"/>
      <c r="EQW323" s="755"/>
      <c r="EQX323" s="755"/>
      <c r="EQY323" s="755"/>
      <c r="EQZ323" s="755"/>
      <c r="ERA323" s="755"/>
      <c r="ERB323" s="755"/>
      <c r="ERC323" s="755"/>
      <c r="ERD323" s="755"/>
      <c r="ERE323" s="755"/>
      <c r="ERF323" s="755"/>
      <c r="ERG323" s="755"/>
      <c r="ERH323" s="755"/>
      <c r="ERI323" s="755"/>
      <c r="ERJ323" s="755"/>
      <c r="ERK323" s="755"/>
      <c r="ERL323" s="755"/>
      <c r="ERM323" s="755"/>
      <c r="ERN323" s="755"/>
      <c r="ERO323" s="755"/>
      <c r="ERP323" s="755"/>
      <c r="ERQ323" s="755"/>
      <c r="ERR323" s="755"/>
      <c r="ERS323" s="755"/>
      <c r="ERT323" s="755"/>
      <c r="ERU323" s="755"/>
      <c r="ERV323" s="755"/>
      <c r="ERW323" s="755"/>
      <c r="ERX323" s="755"/>
      <c r="ERY323" s="755"/>
      <c r="ERZ323" s="755"/>
      <c r="ESA323" s="755"/>
      <c r="ESB323" s="755"/>
      <c r="ESC323" s="755"/>
      <c r="ESD323" s="755"/>
      <c r="ESE323" s="755"/>
      <c r="ESF323" s="755"/>
      <c r="ESG323" s="755"/>
      <c r="ESH323" s="755"/>
      <c r="ESI323" s="755"/>
      <c r="ESJ323" s="755"/>
      <c r="ESK323" s="755"/>
      <c r="ESL323" s="755"/>
      <c r="ESM323" s="755"/>
      <c r="ESN323" s="755"/>
      <c r="ESO323" s="755"/>
      <c r="ESP323" s="755"/>
      <c r="ESQ323" s="755"/>
      <c r="ESR323" s="755"/>
      <c r="ESS323" s="755"/>
      <c r="EST323" s="755"/>
      <c r="ESU323" s="755"/>
      <c r="ESV323" s="755"/>
      <c r="ESW323" s="755"/>
      <c r="ESX323" s="755"/>
      <c r="ESY323" s="755"/>
      <c r="ESZ323" s="755"/>
      <c r="ETA323" s="755"/>
      <c r="ETB323" s="755"/>
      <c r="ETC323" s="755"/>
      <c r="ETD323" s="755"/>
      <c r="ETE323" s="755"/>
      <c r="ETF323" s="755"/>
      <c r="ETG323" s="755"/>
      <c r="ETH323" s="755"/>
      <c r="ETI323" s="755"/>
      <c r="ETJ323" s="755"/>
      <c r="ETK323" s="755"/>
      <c r="ETL323" s="755"/>
      <c r="ETM323" s="755"/>
      <c r="ETN323" s="755"/>
      <c r="ETO323" s="755"/>
      <c r="ETP323" s="755"/>
      <c r="ETQ323" s="755"/>
      <c r="ETR323" s="755"/>
      <c r="ETS323" s="755"/>
      <c r="ETT323" s="755"/>
      <c r="ETU323" s="755"/>
      <c r="ETV323" s="755"/>
      <c r="ETW323" s="755"/>
      <c r="ETX323" s="755"/>
      <c r="ETY323" s="755"/>
      <c r="ETZ323" s="755"/>
      <c r="EUA323" s="755"/>
      <c r="EUB323" s="755"/>
      <c r="EUC323" s="755"/>
      <c r="EUD323" s="755"/>
      <c r="EUE323" s="755"/>
      <c r="EUF323" s="755"/>
      <c r="EUG323" s="755"/>
      <c r="EUH323" s="755"/>
      <c r="EUI323" s="755"/>
      <c r="EUJ323" s="755"/>
      <c r="EUK323" s="755"/>
      <c r="EUL323" s="755"/>
      <c r="EUM323" s="755"/>
      <c r="EUN323" s="755"/>
      <c r="EUO323" s="755"/>
      <c r="EUP323" s="755"/>
      <c r="EUQ323" s="755"/>
      <c r="EUR323" s="755"/>
      <c r="EUS323" s="755"/>
      <c r="EUT323" s="755"/>
      <c r="EUU323" s="755"/>
      <c r="EUV323" s="755"/>
      <c r="EUW323" s="755"/>
      <c r="EUX323" s="755"/>
      <c r="EUY323" s="755"/>
      <c r="EUZ323" s="755"/>
      <c r="EVA323" s="755"/>
      <c r="EVB323" s="755"/>
      <c r="EVC323" s="755"/>
      <c r="EVD323" s="755"/>
      <c r="EVE323" s="755"/>
      <c r="EVF323" s="755"/>
      <c r="EVG323" s="755"/>
      <c r="EVH323" s="755"/>
      <c r="EVI323" s="755"/>
      <c r="EVJ323" s="755"/>
      <c r="EVK323" s="755"/>
      <c r="EVL323" s="755"/>
      <c r="EVM323" s="755"/>
      <c r="EVN323" s="755"/>
      <c r="EVO323" s="755"/>
      <c r="EVP323" s="755"/>
      <c r="EVQ323" s="755"/>
      <c r="EVR323" s="755"/>
      <c r="EVS323" s="755"/>
      <c r="EVT323" s="755"/>
      <c r="EVU323" s="755"/>
      <c r="EVV323" s="755"/>
      <c r="EVW323" s="755"/>
      <c r="EVX323" s="755"/>
      <c r="EVY323" s="755"/>
      <c r="EVZ323" s="755"/>
      <c r="EWA323" s="755"/>
      <c r="EWB323" s="755"/>
      <c r="EWC323" s="755"/>
      <c r="EWD323" s="755"/>
      <c r="EWE323" s="755"/>
      <c r="EWF323" s="755"/>
      <c r="EWG323" s="755"/>
      <c r="EWH323" s="755"/>
      <c r="EWI323" s="755"/>
      <c r="EWJ323" s="755"/>
      <c r="EWK323" s="755"/>
      <c r="EWL323" s="755"/>
      <c r="EWM323" s="755"/>
      <c r="EWN323" s="755"/>
      <c r="EWO323" s="755"/>
      <c r="EWP323" s="755"/>
      <c r="EWQ323" s="755"/>
      <c r="EWR323" s="755"/>
      <c r="EWS323" s="755"/>
      <c r="EWT323" s="755"/>
      <c r="EWU323" s="755"/>
      <c r="EWV323" s="755"/>
      <c r="EWW323" s="755"/>
      <c r="EWX323" s="755"/>
      <c r="EWY323" s="755"/>
      <c r="EWZ323" s="755"/>
      <c r="EXA323" s="755"/>
      <c r="EXB323" s="755"/>
      <c r="EXC323" s="755"/>
      <c r="EXD323" s="755"/>
      <c r="EXE323" s="755"/>
      <c r="EXF323" s="755"/>
      <c r="EXG323" s="755"/>
      <c r="EXH323" s="755"/>
      <c r="EXI323" s="755"/>
      <c r="EXJ323" s="755"/>
      <c r="EXK323" s="755"/>
      <c r="EXL323" s="755"/>
      <c r="EXM323" s="755"/>
      <c r="EXN323" s="755"/>
      <c r="EXO323" s="755"/>
      <c r="EXP323" s="755"/>
      <c r="EXQ323" s="755"/>
      <c r="EXR323" s="755"/>
      <c r="EXS323" s="755"/>
      <c r="EXT323" s="755"/>
      <c r="EXU323" s="755"/>
      <c r="EXV323" s="755"/>
      <c r="EXW323" s="755"/>
      <c r="EXX323" s="755"/>
      <c r="EXY323" s="755"/>
      <c r="EXZ323" s="755"/>
      <c r="EYA323" s="755"/>
      <c r="EYB323" s="755"/>
      <c r="EYC323" s="755"/>
      <c r="EYD323" s="755"/>
      <c r="EYE323" s="755"/>
      <c r="EYF323" s="755"/>
      <c r="EYG323" s="755"/>
      <c r="EYH323" s="755"/>
      <c r="EYI323" s="755"/>
      <c r="EYJ323" s="755"/>
      <c r="EYK323" s="755"/>
      <c r="EYL323" s="755"/>
      <c r="EYM323" s="755"/>
      <c r="EYN323" s="755"/>
      <c r="EYO323" s="755"/>
      <c r="EYP323" s="755"/>
      <c r="EYQ323" s="755"/>
      <c r="EYR323" s="755"/>
      <c r="EYS323" s="755"/>
      <c r="EYT323" s="755"/>
      <c r="EYU323" s="755"/>
      <c r="EYV323" s="755"/>
      <c r="EYW323" s="755"/>
      <c r="EYX323" s="755"/>
      <c r="EYY323" s="755"/>
      <c r="EYZ323" s="755"/>
      <c r="EZA323" s="755"/>
      <c r="EZB323" s="755"/>
      <c r="EZC323" s="755"/>
      <c r="EZD323" s="755"/>
      <c r="EZE323" s="755"/>
      <c r="EZF323" s="755"/>
      <c r="EZG323" s="755"/>
      <c r="EZH323" s="755"/>
      <c r="EZI323" s="755"/>
      <c r="EZJ323" s="755"/>
      <c r="EZK323" s="755"/>
      <c r="EZL323" s="755"/>
      <c r="EZM323" s="755"/>
      <c r="EZN323" s="755"/>
      <c r="EZO323" s="755"/>
      <c r="EZP323" s="755"/>
      <c r="EZQ323" s="755"/>
      <c r="EZR323" s="755"/>
      <c r="EZS323" s="755"/>
      <c r="EZT323" s="755"/>
      <c r="EZU323" s="755"/>
      <c r="EZV323" s="755"/>
      <c r="EZW323" s="755"/>
      <c r="EZX323" s="755"/>
      <c r="EZY323" s="755"/>
      <c r="EZZ323" s="755"/>
      <c r="FAA323" s="755"/>
      <c r="FAB323" s="755"/>
      <c r="FAC323" s="755"/>
      <c r="FAD323" s="755"/>
      <c r="FAE323" s="755"/>
      <c r="FAF323" s="755"/>
      <c r="FAG323" s="755"/>
      <c r="FAH323" s="755"/>
      <c r="FAI323" s="755"/>
      <c r="FAJ323" s="755"/>
      <c r="FAK323" s="755"/>
      <c r="FAL323" s="755"/>
      <c r="FAM323" s="755"/>
      <c r="FAN323" s="755"/>
      <c r="FAO323" s="755"/>
      <c r="FAP323" s="755"/>
      <c r="FAQ323" s="755"/>
      <c r="FAR323" s="755"/>
      <c r="FAS323" s="755"/>
      <c r="FAT323" s="755"/>
      <c r="FAU323" s="755"/>
      <c r="FAV323" s="755"/>
      <c r="FAW323" s="755"/>
      <c r="FAX323" s="755"/>
      <c r="FAY323" s="755"/>
      <c r="FAZ323" s="755"/>
      <c r="FBA323" s="755"/>
      <c r="FBB323" s="755"/>
      <c r="FBC323" s="755"/>
      <c r="FBD323" s="755"/>
      <c r="FBE323" s="755"/>
      <c r="FBF323" s="755"/>
      <c r="FBG323" s="755"/>
      <c r="FBH323" s="755"/>
      <c r="FBI323" s="755"/>
      <c r="FBJ323" s="755"/>
      <c r="FBK323" s="755"/>
      <c r="FBL323" s="755"/>
      <c r="FBM323" s="755"/>
      <c r="FBN323" s="755"/>
      <c r="FBO323" s="755"/>
      <c r="FBP323" s="755"/>
      <c r="FBQ323" s="755"/>
      <c r="FBR323" s="755"/>
      <c r="FBS323" s="755"/>
      <c r="FBT323" s="755"/>
      <c r="FBU323" s="755"/>
      <c r="FBV323" s="755"/>
      <c r="FBW323" s="755"/>
      <c r="FBX323" s="755"/>
      <c r="FBY323" s="755"/>
      <c r="FBZ323" s="755"/>
      <c r="FCA323" s="755"/>
      <c r="FCB323" s="755"/>
      <c r="FCC323" s="755"/>
      <c r="FCD323" s="755"/>
      <c r="FCE323" s="755"/>
      <c r="FCF323" s="755"/>
      <c r="FCG323" s="755"/>
      <c r="FCH323" s="755"/>
      <c r="FCI323" s="755"/>
      <c r="FCJ323" s="755"/>
      <c r="FCK323" s="755"/>
      <c r="FCL323" s="755"/>
      <c r="FCM323" s="755"/>
      <c r="FCN323" s="755"/>
      <c r="FCO323" s="755"/>
      <c r="FCP323" s="755"/>
      <c r="FCQ323" s="755"/>
      <c r="FCR323" s="755"/>
      <c r="FCS323" s="755"/>
      <c r="FCT323" s="755"/>
      <c r="FCU323" s="755"/>
      <c r="FCV323" s="755"/>
      <c r="FCW323" s="755"/>
      <c r="FCX323" s="755"/>
      <c r="FCY323" s="755"/>
      <c r="FCZ323" s="755"/>
      <c r="FDA323" s="755"/>
      <c r="FDB323" s="755"/>
      <c r="FDC323" s="755"/>
      <c r="FDD323" s="755"/>
      <c r="FDE323" s="755"/>
      <c r="FDF323" s="755"/>
      <c r="FDG323" s="755"/>
      <c r="FDH323" s="755"/>
      <c r="FDI323" s="755"/>
      <c r="FDJ323" s="755"/>
      <c r="FDK323" s="755"/>
      <c r="FDL323" s="755"/>
      <c r="FDM323" s="755"/>
      <c r="FDN323" s="755"/>
      <c r="FDO323" s="755"/>
      <c r="FDP323" s="755"/>
      <c r="FDQ323" s="755"/>
      <c r="FDR323" s="755"/>
      <c r="FDS323" s="755"/>
      <c r="FDT323" s="755"/>
      <c r="FDU323" s="755"/>
      <c r="FDV323" s="755"/>
      <c r="FDW323" s="755"/>
      <c r="FDX323" s="755"/>
      <c r="FDY323" s="755"/>
      <c r="FDZ323" s="755"/>
      <c r="FEA323" s="755"/>
      <c r="FEB323" s="755"/>
      <c r="FEC323" s="755"/>
      <c r="FED323" s="755"/>
      <c r="FEE323" s="755"/>
      <c r="FEF323" s="755"/>
      <c r="FEG323" s="755"/>
      <c r="FEH323" s="755"/>
      <c r="FEI323" s="755"/>
      <c r="FEJ323" s="755"/>
      <c r="FEK323" s="755"/>
      <c r="FEL323" s="755"/>
      <c r="FEM323" s="755"/>
      <c r="FEN323" s="755"/>
      <c r="FEO323" s="755"/>
      <c r="FEP323" s="755"/>
      <c r="FEQ323" s="755"/>
      <c r="FER323" s="755"/>
      <c r="FES323" s="755"/>
      <c r="FET323" s="755"/>
      <c r="FEU323" s="755"/>
      <c r="FEV323" s="755"/>
      <c r="FEW323" s="755"/>
      <c r="FEX323" s="755"/>
      <c r="FEY323" s="755"/>
      <c r="FEZ323" s="755"/>
      <c r="FFA323" s="755"/>
      <c r="FFB323" s="755"/>
      <c r="FFC323" s="755"/>
      <c r="FFD323" s="755"/>
      <c r="FFE323" s="755"/>
      <c r="FFF323" s="755"/>
      <c r="FFG323" s="755"/>
      <c r="FFH323" s="755"/>
      <c r="FFI323" s="755"/>
      <c r="FFJ323" s="755"/>
      <c r="FFK323" s="755"/>
      <c r="FFL323" s="755"/>
      <c r="FFM323" s="755"/>
      <c r="FFN323" s="755"/>
      <c r="FFO323" s="755"/>
      <c r="FFP323" s="755"/>
      <c r="FFQ323" s="755"/>
      <c r="FFR323" s="755"/>
      <c r="FFS323" s="755"/>
      <c r="FFT323" s="755"/>
      <c r="FFU323" s="755"/>
      <c r="FFV323" s="755"/>
      <c r="FFW323" s="755"/>
      <c r="FFX323" s="755"/>
      <c r="FFY323" s="755"/>
      <c r="FFZ323" s="755"/>
      <c r="FGA323" s="755"/>
      <c r="FGB323" s="755"/>
      <c r="FGC323" s="755"/>
      <c r="FGD323" s="755"/>
      <c r="FGE323" s="755"/>
      <c r="FGF323" s="755"/>
      <c r="FGG323" s="755"/>
      <c r="FGH323" s="755"/>
      <c r="FGI323" s="755"/>
      <c r="FGJ323" s="755"/>
      <c r="FGK323" s="755"/>
      <c r="FGL323" s="755"/>
      <c r="FGM323" s="755"/>
      <c r="FGN323" s="755"/>
      <c r="FGO323" s="755"/>
      <c r="FGP323" s="755"/>
      <c r="FGQ323" s="755"/>
      <c r="FGR323" s="755"/>
      <c r="FGS323" s="755"/>
      <c r="FGT323" s="755"/>
      <c r="FGU323" s="755"/>
      <c r="FGV323" s="755"/>
      <c r="FGW323" s="755"/>
      <c r="FGX323" s="755"/>
      <c r="FGY323" s="755"/>
      <c r="FGZ323" s="755"/>
      <c r="FHA323" s="755"/>
      <c r="FHB323" s="755"/>
      <c r="FHC323" s="755"/>
      <c r="FHD323" s="755"/>
      <c r="FHE323" s="755"/>
      <c r="FHF323" s="755"/>
      <c r="FHG323" s="755"/>
      <c r="FHH323" s="755"/>
      <c r="FHI323" s="755"/>
      <c r="FHJ323" s="755"/>
      <c r="FHK323" s="755"/>
      <c r="FHL323" s="755"/>
      <c r="FHM323" s="755"/>
      <c r="FHN323" s="755"/>
      <c r="FHO323" s="755"/>
      <c r="FHP323" s="755"/>
      <c r="FHQ323" s="755"/>
      <c r="FHR323" s="755"/>
      <c r="FHS323" s="755"/>
      <c r="FHT323" s="755"/>
      <c r="FHU323" s="755"/>
      <c r="FHV323" s="755"/>
      <c r="FHW323" s="755"/>
      <c r="FHX323" s="755"/>
      <c r="FHY323" s="755"/>
      <c r="FHZ323" s="755"/>
      <c r="FIA323" s="755"/>
      <c r="FIB323" s="755"/>
      <c r="FIC323" s="755"/>
      <c r="FID323" s="755"/>
      <c r="FIE323" s="755"/>
      <c r="FIF323" s="755"/>
      <c r="FIG323" s="755"/>
      <c r="FIH323" s="755"/>
      <c r="FII323" s="755"/>
      <c r="FIJ323" s="755"/>
      <c r="FIK323" s="755"/>
      <c r="FIL323" s="755"/>
      <c r="FIM323" s="755"/>
      <c r="FIN323" s="755"/>
      <c r="FIO323" s="755"/>
      <c r="FIP323" s="755"/>
      <c r="FIQ323" s="755"/>
      <c r="FIR323" s="755"/>
      <c r="FIS323" s="755"/>
      <c r="FIT323" s="755"/>
      <c r="FIU323" s="755"/>
      <c r="FIV323" s="755"/>
      <c r="FIW323" s="755"/>
      <c r="FIX323" s="755"/>
      <c r="FIY323" s="755"/>
      <c r="FIZ323" s="755"/>
      <c r="FJA323" s="755"/>
      <c r="FJB323" s="755"/>
      <c r="FJC323" s="755"/>
      <c r="FJD323" s="755"/>
      <c r="FJE323" s="755"/>
      <c r="FJF323" s="755"/>
      <c r="FJG323" s="755"/>
      <c r="FJH323" s="755"/>
      <c r="FJI323" s="755"/>
      <c r="FJJ323" s="755"/>
      <c r="FJK323" s="755"/>
      <c r="FJL323" s="755"/>
      <c r="FJM323" s="755"/>
      <c r="FJN323" s="755"/>
      <c r="FJO323" s="755"/>
      <c r="FJP323" s="755"/>
      <c r="FJQ323" s="755"/>
      <c r="FJR323" s="755"/>
      <c r="FJS323" s="755"/>
      <c r="FJT323" s="755"/>
      <c r="FJU323" s="755"/>
      <c r="FJV323" s="755"/>
      <c r="FJW323" s="755"/>
      <c r="FJX323" s="755"/>
      <c r="FJY323" s="755"/>
      <c r="FJZ323" s="755"/>
      <c r="FKA323" s="755"/>
      <c r="FKB323" s="755"/>
      <c r="FKC323" s="755"/>
      <c r="FKD323" s="755"/>
      <c r="FKE323" s="755"/>
      <c r="FKF323" s="755"/>
      <c r="FKG323" s="755"/>
      <c r="FKH323" s="755"/>
      <c r="FKI323" s="755"/>
      <c r="FKJ323" s="755"/>
      <c r="FKK323" s="755"/>
      <c r="FKL323" s="755"/>
      <c r="FKM323" s="755"/>
      <c r="FKN323" s="755"/>
      <c r="FKO323" s="755"/>
      <c r="FKP323" s="755"/>
      <c r="FKQ323" s="755"/>
      <c r="FKR323" s="755"/>
      <c r="FKS323" s="755"/>
      <c r="FKT323" s="755"/>
      <c r="FKU323" s="755"/>
      <c r="FKV323" s="755"/>
      <c r="FKW323" s="755"/>
      <c r="FKX323" s="755"/>
      <c r="FKY323" s="755"/>
      <c r="FKZ323" s="755"/>
      <c r="FLA323" s="755"/>
      <c r="FLB323" s="755"/>
      <c r="FLC323" s="755"/>
      <c r="FLD323" s="755"/>
      <c r="FLE323" s="755"/>
      <c r="FLF323" s="755"/>
      <c r="FLG323" s="755"/>
      <c r="FLH323" s="755"/>
      <c r="FLI323" s="755"/>
      <c r="FLJ323" s="755"/>
      <c r="FLK323" s="755"/>
      <c r="FLL323" s="755"/>
      <c r="FLM323" s="755"/>
      <c r="FLN323" s="755"/>
      <c r="FLO323" s="755"/>
      <c r="FLP323" s="755"/>
      <c r="FLQ323" s="755"/>
      <c r="FLR323" s="755"/>
      <c r="FLS323" s="755"/>
      <c r="FLT323" s="755"/>
      <c r="FLU323" s="755"/>
      <c r="FLV323" s="755"/>
      <c r="FLW323" s="755"/>
      <c r="FLX323" s="755"/>
      <c r="FLY323" s="755"/>
      <c r="FLZ323" s="755"/>
      <c r="FMA323" s="755"/>
      <c r="FMB323" s="755"/>
      <c r="FMC323" s="755"/>
      <c r="FMD323" s="755"/>
      <c r="FME323" s="755"/>
      <c r="FMF323" s="755"/>
      <c r="FMG323" s="755"/>
      <c r="FMH323" s="755"/>
      <c r="FMI323" s="755"/>
      <c r="FMJ323" s="755"/>
      <c r="FMK323" s="755"/>
      <c r="FML323" s="755"/>
      <c r="FMM323" s="755"/>
      <c r="FMN323" s="755"/>
      <c r="FMO323" s="755"/>
      <c r="FMP323" s="755"/>
      <c r="FMQ323" s="755"/>
      <c r="FMR323" s="755"/>
      <c r="FMS323" s="755"/>
      <c r="FMT323" s="755"/>
      <c r="FMU323" s="755"/>
      <c r="FMV323" s="755"/>
      <c r="FMW323" s="755"/>
      <c r="FMX323" s="755"/>
      <c r="FMY323" s="755"/>
      <c r="FMZ323" s="755"/>
      <c r="FNA323" s="755"/>
      <c r="FNB323" s="755"/>
      <c r="FNC323" s="755"/>
      <c r="FND323" s="755"/>
      <c r="FNE323" s="755"/>
      <c r="FNF323" s="755"/>
      <c r="FNG323" s="755"/>
      <c r="FNH323" s="755"/>
      <c r="FNI323" s="755"/>
      <c r="FNJ323" s="755"/>
      <c r="FNK323" s="755"/>
      <c r="FNL323" s="755"/>
      <c r="FNM323" s="755"/>
      <c r="FNN323" s="755"/>
      <c r="FNO323" s="755"/>
      <c r="FNP323" s="755"/>
      <c r="FNQ323" s="755"/>
      <c r="FNR323" s="755"/>
      <c r="FNS323" s="755"/>
      <c r="FNT323" s="755"/>
      <c r="FNU323" s="755"/>
      <c r="FNV323" s="755"/>
      <c r="FNW323" s="755"/>
      <c r="FNX323" s="755"/>
      <c r="FNY323" s="755"/>
      <c r="FNZ323" s="755"/>
      <c r="FOA323" s="755"/>
      <c r="FOB323" s="755"/>
      <c r="FOC323" s="755"/>
      <c r="FOD323" s="755"/>
      <c r="FOE323" s="755"/>
      <c r="FOF323" s="755"/>
      <c r="FOG323" s="755"/>
      <c r="FOH323" s="755"/>
      <c r="FOI323" s="755"/>
      <c r="FOJ323" s="755"/>
      <c r="FOK323" s="755"/>
      <c r="FOL323" s="755"/>
      <c r="FOM323" s="755"/>
      <c r="FON323" s="755"/>
      <c r="FOO323" s="755"/>
      <c r="FOP323" s="755"/>
      <c r="FOQ323" s="755"/>
      <c r="FOR323" s="755"/>
      <c r="FOS323" s="755"/>
      <c r="FOT323" s="755"/>
      <c r="FOU323" s="755"/>
      <c r="FOV323" s="755"/>
      <c r="FOW323" s="755"/>
      <c r="FOX323" s="755"/>
      <c r="FOY323" s="755"/>
      <c r="FOZ323" s="755"/>
      <c r="FPA323" s="755"/>
      <c r="FPB323" s="755"/>
      <c r="FPC323" s="755"/>
      <c r="FPD323" s="755"/>
      <c r="FPE323" s="755"/>
      <c r="FPF323" s="755"/>
      <c r="FPG323" s="755"/>
      <c r="FPH323" s="755"/>
      <c r="FPI323" s="755"/>
      <c r="FPJ323" s="755"/>
      <c r="FPK323" s="755"/>
      <c r="FPL323" s="755"/>
      <c r="FPM323" s="755"/>
      <c r="FPN323" s="755"/>
      <c r="FPO323" s="755"/>
      <c r="FPP323" s="755"/>
      <c r="FPQ323" s="755"/>
      <c r="FPR323" s="755"/>
      <c r="FPS323" s="755"/>
      <c r="FPT323" s="755"/>
      <c r="FPU323" s="755"/>
      <c r="FPV323" s="755"/>
      <c r="FPW323" s="755"/>
      <c r="FPX323" s="755"/>
      <c r="FPY323" s="755"/>
      <c r="FPZ323" s="755"/>
      <c r="FQA323" s="755"/>
      <c r="FQB323" s="755"/>
      <c r="FQC323" s="755"/>
      <c r="FQD323" s="755"/>
      <c r="FQE323" s="755"/>
      <c r="FQF323" s="755"/>
      <c r="FQG323" s="755"/>
      <c r="FQH323" s="755"/>
      <c r="FQI323" s="755"/>
      <c r="FQJ323" s="755"/>
      <c r="FQK323" s="755"/>
      <c r="FQL323" s="755"/>
      <c r="FQM323" s="755"/>
      <c r="FQN323" s="755"/>
      <c r="FQO323" s="755"/>
      <c r="FQP323" s="755"/>
      <c r="FQQ323" s="755"/>
      <c r="FQR323" s="755"/>
      <c r="FQS323" s="755"/>
      <c r="FQT323" s="755"/>
      <c r="FQU323" s="755"/>
      <c r="FQV323" s="755"/>
      <c r="FQW323" s="755"/>
      <c r="FQX323" s="755"/>
      <c r="FQY323" s="755"/>
      <c r="FQZ323" s="755"/>
      <c r="FRA323" s="755"/>
      <c r="FRB323" s="755"/>
      <c r="FRC323" s="755"/>
      <c r="FRD323" s="755"/>
      <c r="FRE323" s="755"/>
      <c r="FRF323" s="755"/>
      <c r="FRG323" s="755"/>
      <c r="FRH323" s="755"/>
      <c r="FRI323" s="755"/>
      <c r="FRJ323" s="755"/>
      <c r="FRK323" s="755"/>
      <c r="FRL323" s="755"/>
      <c r="FRM323" s="755"/>
      <c r="FRN323" s="755"/>
      <c r="FRO323" s="755"/>
      <c r="FRP323" s="755"/>
      <c r="FRQ323" s="755"/>
      <c r="FRR323" s="755"/>
      <c r="FRS323" s="755"/>
      <c r="FRT323" s="755"/>
      <c r="FRU323" s="755"/>
      <c r="FRV323" s="755"/>
      <c r="FRW323" s="755"/>
      <c r="FRX323" s="755"/>
      <c r="FRY323" s="755"/>
      <c r="FRZ323" s="755"/>
      <c r="FSA323" s="755"/>
      <c r="FSB323" s="755"/>
      <c r="FSC323" s="755"/>
      <c r="FSD323" s="755"/>
      <c r="FSE323" s="755"/>
      <c r="FSF323" s="755"/>
      <c r="FSG323" s="755"/>
      <c r="FSH323" s="755"/>
      <c r="FSI323" s="755"/>
      <c r="FSJ323" s="755"/>
      <c r="FSK323" s="755"/>
      <c r="FSL323" s="755"/>
      <c r="FSM323" s="755"/>
      <c r="FSN323" s="755"/>
      <c r="FSO323" s="755"/>
      <c r="FSP323" s="755"/>
      <c r="FSQ323" s="755"/>
      <c r="FSR323" s="755"/>
      <c r="FSS323" s="755"/>
      <c r="FST323" s="755"/>
      <c r="FSU323" s="755"/>
      <c r="FSV323" s="755"/>
      <c r="FSW323" s="755"/>
      <c r="FSX323" s="755"/>
      <c r="FSY323" s="755"/>
      <c r="FSZ323" s="755"/>
      <c r="FTA323" s="755"/>
      <c r="FTB323" s="755"/>
      <c r="FTC323" s="755"/>
      <c r="FTD323" s="755"/>
      <c r="FTE323" s="755"/>
      <c r="FTF323" s="755"/>
      <c r="FTG323" s="755"/>
      <c r="FTH323" s="755"/>
      <c r="FTI323" s="755"/>
      <c r="FTJ323" s="755"/>
      <c r="FTK323" s="755"/>
      <c r="FTL323" s="755"/>
      <c r="FTM323" s="755"/>
      <c r="FTN323" s="755"/>
      <c r="FTO323" s="755"/>
      <c r="FTP323" s="755"/>
      <c r="FTQ323" s="755"/>
      <c r="FTR323" s="755"/>
      <c r="FTS323" s="755"/>
      <c r="FTT323" s="755"/>
      <c r="FTU323" s="755"/>
      <c r="FTV323" s="755"/>
      <c r="FTW323" s="755"/>
      <c r="FTX323" s="755"/>
      <c r="FTY323" s="755"/>
      <c r="FTZ323" s="755"/>
      <c r="FUA323" s="755"/>
      <c r="FUB323" s="755"/>
      <c r="FUC323" s="755"/>
      <c r="FUD323" s="755"/>
      <c r="FUE323" s="755"/>
      <c r="FUF323" s="755"/>
      <c r="FUG323" s="755"/>
      <c r="FUH323" s="755"/>
      <c r="FUI323" s="755"/>
      <c r="FUJ323" s="755"/>
      <c r="FUK323" s="755"/>
      <c r="FUL323" s="755"/>
      <c r="FUM323" s="755"/>
      <c r="FUN323" s="755"/>
      <c r="FUO323" s="755"/>
      <c r="FUP323" s="755"/>
      <c r="FUQ323" s="755"/>
      <c r="FUR323" s="755"/>
      <c r="FUS323" s="755"/>
      <c r="FUT323" s="755"/>
      <c r="FUU323" s="755"/>
      <c r="FUV323" s="755"/>
      <c r="FUW323" s="755"/>
      <c r="FUX323" s="755"/>
      <c r="FUY323" s="755"/>
      <c r="FUZ323" s="755"/>
      <c r="FVA323" s="755"/>
      <c r="FVB323" s="755"/>
      <c r="FVC323" s="755"/>
      <c r="FVD323" s="755"/>
      <c r="FVE323" s="755"/>
      <c r="FVF323" s="755"/>
      <c r="FVG323" s="755"/>
      <c r="FVH323" s="755"/>
      <c r="FVI323" s="755"/>
      <c r="FVJ323" s="755"/>
      <c r="FVK323" s="755"/>
      <c r="FVL323" s="755"/>
      <c r="FVM323" s="755"/>
      <c r="FVN323" s="755"/>
      <c r="FVO323" s="755"/>
      <c r="FVP323" s="755"/>
      <c r="FVQ323" s="755"/>
      <c r="FVR323" s="755"/>
      <c r="FVS323" s="755"/>
      <c r="FVT323" s="755"/>
      <c r="FVU323" s="755"/>
      <c r="FVV323" s="755"/>
      <c r="FVW323" s="755"/>
      <c r="FVX323" s="755"/>
      <c r="FVY323" s="755"/>
      <c r="FVZ323" s="755"/>
      <c r="FWA323" s="755"/>
      <c r="FWB323" s="755"/>
      <c r="FWC323" s="755"/>
      <c r="FWD323" s="755"/>
      <c r="FWE323" s="755"/>
      <c r="FWF323" s="755"/>
      <c r="FWG323" s="755"/>
      <c r="FWH323" s="755"/>
      <c r="FWI323" s="755"/>
      <c r="FWJ323" s="755"/>
      <c r="FWK323" s="755"/>
      <c r="FWL323" s="755"/>
      <c r="FWM323" s="755"/>
      <c r="FWN323" s="755"/>
      <c r="FWO323" s="755"/>
      <c r="FWP323" s="755"/>
      <c r="FWQ323" s="755"/>
      <c r="FWR323" s="755"/>
      <c r="FWS323" s="755"/>
      <c r="FWT323" s="755"/>
      <c r="FWU323" s="755"/>
      <c r="FWV323" s="755"/>
      <c r="FWW323" s="755"/>
      <c r="FWX323" s="755"/>
      <c r="FWY323" s="755"/>
      <c r="FWZ323" s="755"/>
      <c r="FXA323" s="755"/>
      <c r="FXB323" s="755"/>
      <c r="FXC323" s="755"/>
      <c r="FXD323" s="755"/>
      <c r="FXE323" s="755"/>
      <c r="FXF323" s="755"/>
      <c r="FXG323" s="755"/>
      <c r="FXH323" s="755"/>
      <c r="FXI323" s="755"/>
      <c r="FXJ323" s="755"/>
      <c r="FXK323" s="755"/>
      <c r="FXL323" s="755"/>
      <c r="FXM323" s="755"/>
      <c r="FXN323" s="755"/>
      <c r="FXO323" s="755"/>
      <c r="FXP323" s="755"/>
      <c r="FXQ323" s="755"/>
      <c r="FXR323" s="755"/>
      <c r="FXS323" s="755"/>
      <c r="FXT323" s="755"/>
      <c r="FXU323" s="755"/>
      <c r="FXV323" s="755"/>
      <c r="FXW323" s="755"/>
      <c r="FXX323" s="755"/>
      <c r="FXY323" s="755"/>
      <c r="FXZ323" s="755"/>
      <c r="FYA323" s="755"/>
      <c r="FYB323" s="755"/>
      <c r="FYC323" s="755"/>
      <c r="FYD323" s="755"/>
      <c r="FYE323" s="755"/>
      <c r="FYF323" s="755"/>
      <c r="FYG323" s="755"/>
      <c r="FYH323" s="755"/>
      <c r="FYI323" s="755"/>
      <c r="FYJ323" s="755"/>
      <c r="FYK323" s="755"/>
      <c r="FYL323" s="755"/>
      <c r="FYM323" s="755"/>
      <c r="FYN323" s="755"/>
      <c r="FYO323" s="755"/>
      <c r="FYP323" s="755"/>
      <c r="FYQ323" s="755"/>
      <c r="FYR323" s="755"/>
      <c r="FYS323" s="755"/>
      <c r="FYT323" s="755"/>
      <c r="FYU323" s="755"/>
      <c r="FYV323" s="755"/>
      <c r="FYW323" s="755"/>
      <c r="FYX323" s="755"/>
      <c r="FYY323" s="755"/>
      <c r="FYZ323" s="755"/>
      <c r="FZA323" s="755"/>
      <c r="FZB323" s="755"/>
      <c r="FZC323" s="755"/>
      <c r="FZD323" s="755"/>
      <c r="FZE323" s="755"/>
      <c r="FZF323" s="755"/>
      <c r="FZG323" s="755"/>
      <c r="FZH323" s="755"/>
      <c r="FZI323" s="755"/>
      <c r="FZJ323" s="755"/>
      <c r="FZK323" s="755"/>
      <c r="FZL323" s="755"/>
      <c r="FZM323" s="755"/>
      <c r="FZN323" s="755"/>
      <c r="FZO323" s="755"/>
      <c r="FZP323" s="755"/>
      <c r="FZQ323" s="755"/>
      <c r="FZR323" s="755"/>
      <c r="FZS323" s="755"/>
      <c r="FZT323" s="755"/>
      <c r="FZU323" s="755"/>
      <c r="FZV323" s="755"/>
      <c r="FZW323" s="755"/>
      <c r="FZX323" s="755"/>
      <c r="FZY323" s="755"/>
      <c r="FZZ323" s="755"/>
      <c r="GAA323" s="755"/>
      <c r="GAB323" s="755"/>
      <c r="GAC323" s="755"/>
      <c r="GAD323" s="755"/>
      <c r="GAE323" s="755"/>
      <c r="GAF323" s="755"/>
      <c r="GAG323" s="755"/>
      <c r="GAH323" s="755"/>
      <c r="GAI323" s="755"/>
      <c r="GAJ323" s="755"/>
      <c r="GAK323" s="755"/>
      <c r="GAL323" s="755"/>
      <c r="GAM323" s="755"/>
      <c r="GAN323" s="755"/>
      <c r="GAO323" s="755"/>
      <c r="GAP323" s="755"/>
      <c r="GAQ323" s="755"/>
      <c r="GAR323" s="755"/>
      <c r="GAS323" s="755"/>
      <c r="GAT323" s="755"/>
      <c r="GAU323" s="755"/>
      <c r="GAV323" s="755"/>
      <c r="GAW323" s="755"/>
      <c r="GAX323" s="755"/>
      <c r="GAY323" s="755"/>
      <c r="GAZ323" s="755"/>
      <c r="GBA323" s="755"/>
      <c r="GBB323" s="755"/>
      <c r="GBC323" s="755"/>
      <c r="GBD323" s="755"/>
      <c r="GBE323" s="755"/>
      <c r="GBF323" s="755"/>
      <c r="GBG323" s="755"/>
      <c r="GBH323" s="755"/>
      <c r="GBI323" s="755"/>
      <c r="GBJ323" s="755"/>
      <c r="GBK323" s="755"/>
      <c r="GBL323" s="755"/>
      <c r="GBM323" s="755"/>
      <c r="GBN323" s="755"/>
      <c r="GBO323" s="755"/>
      <c r="GBP323" s="755"/>
      <c r="GBQ323" s="755"/>
      <c r="GBR323" s="755"/>
      <c r="GBS323" s="755"/>
      <c r="GBT323" s="755"/>
      <c r="GBU323" s="755"/>
      <c r="GBV323" s="755"/>
      <c r="GBW323" s="755"/>
      <c r="GBX323" s="755"/>
      <c r="GBY323" s="755"/>
      <c r="GBZ323" s="755"/>
      <c r="GCA323" s="755"/>
      <c r="GCB323" s="755"/>
      <c r="GCC323" s="755"/>
      <c r="GCD323" s="755"/>
      <c r="GCE323" s="755"/>
      <c r="GCF323" s="755"/>
      <c r="GCG323" s="755"/>
      <c r="GCH323" s="755"/>
      <c r="GCI323" s="755"/>
      <c r="GCJ323" s="755"/>
      <c r="GCK323" s="755"/>
      <c r="GCL323" s="755"/>
      <c r="GCM323" s="755"/>
      <c r="GCN323" s="755"/>
      <c r="GCO323" s="755"/>
      <c r="GCP323" s="755"/>
      <c r="GCQ323" s="755"/>
      <c r="GCR323" s="755"/>
      <c r="GCS323" s="755"/>
      <c r="GCT323" s="755"/>
      <c r="GCU323" s="755"/>
      <c r="GCV323" s="755"/>
      <c r="GCW323" s="755"/>
      <c r="GCX323" s="755"/>
      <c r="GCY323" s="755"/>
      <c r="GCZ323" s="755"/>
      <c r="GDA323" s="755"/>
      <c r="GDB323" s="755"/>
      <c r="GDC323" s="755"/>
      <c r="GDD323" s="755"/>
      <c r="GDE323" s="755"/>
      <c r="GDF323" s="755"/>
      <c r="GDG323" s="755"/>
      <c r="GDH323" s="755"/>
      <c r="GDI323" s="755"/>
      <c r="GDJ323" s="755"/>
      <c r="GDK323" s="755"/>
      <c r="GDL323" s="755"/>
      <c r="GDM323" s="755"/>
      <c r="GDN323" s="755"/>
      <c r="GDO323" s="755"/>
      <c r="GDP323" s="755"/>
      <c r="GDQ323" s="755"/>
      <c r="GDR323" s="755"/>
      <c r="GDS323" s="755"/>
      <c r="GDT323" s="755"/>
      <c r="GDU323" s="755"/>
      <c r="GDV323" s="755"/>
      <c r="GDW323" s="755"/>
      <c r="GDX323" s="755"/>
      <c r="GDY323" s="755"/>
      <c r="GDZ323" s="755"/>
      <c r="GEA323" s="755"/>
      <c r="GEB323" s="755"/>
      <c r="GEC323" s="755"/>
      <c r="GED323" s="755"/>
      <c r="GEE323" s="755"/>
      <c r="GEF323" s="755"/>
      <c r="GEG323" s="755"/>
      <c r="GEH323" s="755"/>
      <c r="GEI323" s="755"/>
      <c r="GEJ323" s="755"/>
      <c r="GEK323" s="755"/>
      <c r="GEL323" s="755"/>
      <c r="GEM323" s="755"/>
      <c r="GEN323" s="755"/>
      <c r="GEO323" s="755"/>
      <c r="GEP323" s="755"/>
      <c r="GEQ323" s="755"/>
      <c r="GER323" s="755"/>
      <c r="GES323" s="755"/>
      <c r="GET323" s="755"/>
      <c r="GEU323" s="755"/>
      <c r="GEV323" s="755"/>
      <c r="GEW323" s="755"/>
      <c r="GEX323" s="755"/>
      <c r="GEY323" s="755"/>
      <c r="GEZ323" s="755"/>
      <c r="GFA323" s="755"/>
      <c r="GFB323" s="755"/>
      <c r="GFC323" s="755"/>
      <c r="GFD323" s="755"/>
      <c r="GFE323" s="755"/>
      <c r="GFF323" s="755"/>
      <c r="GFG323" s="755"/>
      <c r="GFH323" s="755"/>
      <c r="GFI323" s="755"/>
      <c r="GFJ323" s="755"/>
      <c r="GFK323" s="755"/>
      <c r="GFL323" s="755"/>
      <c r="GFM323" s="755"/>
      <c r="GFN323" s="755"/>
      <c r="GFO323" s="755"/>
      <c r="GFP323" s="755"/>
      <c r="GFQ323" s="755"/>
      <c r="GFR323" s="755"/>
      <c r="GFS323" s="755"/>
      <c r="GFT323" s="755"/>
      <c r="GFU323" s="755"/>
      <c r="GFV323" s="755"/>
      <c r="GFW323" s="755"/>
      <c r="GFX323" s="755"/>
      <c r="GFY323" s="755"/>
      <c r="GFZ323" s="755"/>
      <c r="GGA323" s="755"/>
      <c r="GGB323" s="755"/>
      <c r="GGC323" s="755"/>
      <c r="GGD323" s="755"/>
      <c r="GGE323" s="755"/>
      <c r="GGF323" s="755"/>
      <c r="GGG323" s="755"/>
      <c r="GGH323" s="755"/>
      <c r="GGI323" s="755"/>
      <c r="GGJ323" s="755"/>
      <c r="GGK323" s="755"/>
      <c r="GGL323" s="755"/>
      <c r="GGM323" s="755"/>
      <c r="GGN323" s="755"/>
      <c r="GGO323" s="755"/>
      <c r="GGP323" s="755"/>
      <c r="GGQ323" s="755"/>
      <c r="GGR323" s="755"/>
      <c r="GGS323" s="755"/>
      <c r="GGT323" s="755"/>
      <c r="GGU323" s="755"/>
      <c r="GGV323" s="755"/>
      <c r="GGW323" s="755"/>
      <c r="GGX323" s="755"/>
      <c r="GGY323" s="755"/>
      <c r="GGZ323" s="755"/>
      <c r="GHA323" s="755"/>
      <c r="GHB323" s="755"/>
      <c r="GHC323" s="755"/>
      <c r="GHD323" s="755"/>
      <c r="GHE323" s="755"/>
      <c r="GHF323" s="755"/>
      <c r="GHG323" s="755"/>
      <c r="GHH323" s="755"/>
      <c r="GHI323" s="755"/>
      <c r="GHJ323" s="755"/>
      <c r="GHK323" s="755"/>
      <c r="GHL323" s="755"/>
      <c r="GHM323" s="755"/>
      <c r="GHN323" s="755"/>
      <c r="GHO323" s="755"/>
      <c r="GHP323" s="755"/>
      <c r="GHQ323" s="755"/>
      <c r="GHR323" s="755"/>
      <c r="GHS323" s="755"/>
      <c r="GHT323" s="755"/>
      <c r="GHU323" s="755"/>
      <c r="GHV323" s="755"/>
      <c r="GHW323" s="755"/>
      <c r="GHX323" s="755"/>
      <c r="GHY323" s="755"/>
      <c r="GHZ323" s="755"/>
      <c r="GIA323" s="755"/>
      <c r="GIB323" s="755"/>
      <c r="GIC323" s="755"/>
      <c r="GID323" s="755"/>
      <c r="GIE323" s="755"/>
      <c r="GIF323" s="755"/>
      <c r="GIG323" s="755"/>
      <c r="GIH323" s="755"/>
      <c r="GII323" s="755"/>
      <c r="GIJ323" s="755"/>
      <c r="GIK323" s="755"/>
      <c r="GIL323" s="755"/>
      <c r="GIM323" s="755"/>
      <c r="GIN323" s="755"/>
      <c r="GIO323" s="755"/>
      <c r="GIP323" s="755"/>
      <c r="GIQ323" s="755"/>
      <c r="GIR323" s="755"/>
      <c r="GIS323" s="755"/>
      <c r="GIT323" s="755"/>
      <c r="GIU323" s="755"/>
      <c r="GIV323" s="755"/>
      <c r="GIW323" s="755"/>
      <c r="GIX323" s="755"/>
      <c r="GIY323" s="755"/>
      <c r="GIZ323" s="755"/>
      <c r="GJA323" s="755"/>
      <c r="GJB323" s="755"/>
      <c r="GJC323" s="755"/>
      <c r="GJD323" s="755"/>
      <c r="GJE323" s="755"/>
      <c r="GJF323" s="755"/>
      <c r="GJG323" s="755"/>
      <c r="GJH323" s="755"/>
      <c r="GJI323" s="755"/>
      <c r="GJJ323" s="755"/>
      <c r="GJK323" s="755"/>
      <c r="GJL323" s="755"/>
      <c r="GJM323" s="755"/>
      <c r="GJN323" s="755"/>
      <c r="GJO323" s="755"/>
      <c r="GJP323" s="755"/>
      <c r="GJQ323" s="755"/>
      <c r="GJR323" s="755"/>
      <c r="GJS323" s="755"/>
      <c r="GJT323" s="755"/>
      <c r="GJU323" s="755"/>
      <c r="GJV323" s="755"/>
      <c r="GJW323" s="755"/>
      <c r="GJX323" s="755"/>
      <c r="GJY323" s="755"/>
      <c r="GJZ323" s="755"/>
      <c r="GKA323" s="755"/>
      <c r="GKB323" s="755"/>
      <c r="GKC323" s="755"/>
      <c r="GKD323" s="755"/>
      <c r="GKE323" s="755"/>
      <c r="GKF323" s="755"/>
      <c r="GKG323" s="755"/>
      <c r="GKH323" s="755"/>
      <c r="GKI323" s="755"/>
      <c r="GKJ323" s="755"/>
      <c r="GKK323" s="755"/>
      <c r="GKL323" s="755"/>
      <c r="GKM323" s="755"/>
      <c r="GKN323" s="755"/>
      <c r="GKO323" s="755"/>
      <c r="GKP323" s="755"/>
      <c r="GKQ323" s="755"/>
      <c r="GKR323" s="755"/>
      <c r="GKS323" s="755"/>
      <c r="GKT323" s="755"/>
      <c r="GKU323" s="755"/>
      <c r="GKV323" s="755"/>
      <c r="GKW323" s="755"/>
      <c r="GKX323" s="755"/>
      <c r="GKY323" s="755"/>
      <c r="GKZ323" s="755"/>
      <c r="GLA323" s="755"/>
      <c r="GLB323" s="755"/>
      <c r="GLC323" s="755"/>
      <c r="GLD323" s="755"/>
      <c r="GLE323" s="755"/>
      <c r="GLF323" s="755"/>
      <c r="GLG323" s="755"/>
      <c r="GLH323" s="755"/>
      <c r="GLI323" s="755"/>
      <c r="GLJ323" s="755"/>
      <c r="GLK323" s="755"/>
      <c r="GLL323" s="755"/>
      <c r="GLM323" s="755"/>
      <c r="GLN323" s="755"/>
      <c r="GLO323" s="755"/>
      <c r="GLP323" s="755"/>
      <c r="GLQ323" s="755"/>
      <c r="GLR323" s="755"/>
      <c r="GLS323" s="755"/>
      <c r="GLT323" s="755"/>
      <c r="GLU323" s="755"/>
      <c r="GLV323" s="755"/>
      <c r="GLW323" s="755"/>
      <c r="GLX323" s="755"/>
      <c r="GLY323" s="755"/>
      <c r="GLZ323" s="755"/>
      <c r="GMA323" s="755"/>
      <c r="GMB323" s="755"/>
      <c r="GMC323" s="755"/>
      <c r="GMD323" s="755"/>
      <c r="GME323" s="755"/>
      <c r="GMF323" s="755"/>
      <c r="GMG323" s="755"/>
      <c r="GMH323" s="755"/>
      <c r="GMI323" s="755"/>
      <c r="GMJ323" s="755"/>
      <c r="GMK323" s="755"/>
      <c r="GML323" s="755"/>
      <c r="GMM323" s="755"/>
      <c r="GMN323" s="755"/>
      <c r="GMO323" s="755"/>
      <c r="GMP323" s="755"/>
      <c r="GMQ323" s="755"/>
      <c r="GMR323" s="755"/>
      <c r="GMS323" s="755"/>
      <c r="GMT323" s="755"/>
      <c r="GMU323" s="755"/>
      <c r="GMV323" s="755"/>
      <c r="GMW323" s="755"/>
      <c r="GMX323" s="755"/>
      <c r="GMY323" s="755"/>
      <c r="GMZ323" s="755"/>
      <c r="GNA323" s="755"/>
      <c r="GNB323" s="755"/>
      <c r="GNC323" s="755"/>
      <c r="GND323" s="755"/>
      <c r="GNE323" s="755"/>
      <c r="GNF323" s="755"/>
      <c r="GNG323" s="755"/>
      <c r="GNH323" s="755"/>
      <c r="GNI323" s="755"/>
      <c r="GNJ323" s="755"/>
      <c r="GNK323" s="755"/>
      <c r="GNL323" s="755"/>
      <c r="GNM323" s="755"/>
      <c r="GNN323" s="755"/>
      <c r="GNO323" s="755"/>
      <c r="GNP323" s="755"/>
      <c r="GNQ323" s="755"/>
      <c r="GNR323" s="755"/>
      <c r="GNS323" s="755"/>
      <c r="GNT323" s="755"/>
      <c r="GNU323" s="755"/>
      <c r="GNV323" s="755"/>
      <c r="GNW323" s="755"/>
      <c r="GNX323" s="755"/>
      <c r="GNY323" s="755"/>
      <c r="GNZ323" s="755"/>
      <c r="GOA323" s="755"/>
      <c r="GOB323" s="755"/>
      <c r="GOC323" s="755"/>
      <c r="GOD323" s="755"/>
      <c r="GOE323" s="755"/>
      <c r="GOF323" s="755"/>
      <c r="GOG323" s="755"/>
      <c r="GOH323" s="755"/>
      <c r="GOI323" s="755"/>
      <c r="GOJ323" s="755"/>
      <c r="GOK323" s="755"/>
      <c r="GOL323" s="755"/>
      <c r="GOM323" s="755"/>
      <c r="GON323" s="755"/>
      <c r="GOO323" s="755"/>
      <c r="GOP323" s="755"/>
      <c r="GOQ323" s="755"/>
      <c r="GOR323" s="755"/>
      <c r="GOS323" s="755"/>
      <c r="GOT323" s="755"/>
      <c r="GOU323" s="755"/>
      <c r="GOV323" s="755"/>
      <c r="GOW323" s="755"/>
      <c r="GOX323" s="755"/>
      <c r="GOY323" s="755"/>
      <c r="GOZ323" s="755"/>
      <c r="GPA323" s="755"/>
      <c r="GPB323" s="755"/>
      <c r="GPC323" s="755"/>
      <c r="GPD323" s="755"/>
      <c r="GPE323" s="755"/>
      <c r="GPF323" s="755"/>
      <c r="GPG323" s="755"/>
      <c r="GPH323" s="755"/>
      <c r="GPI323" s="755"/>
      <c r="GPJ323" s="755"/>
      <c r="GPK323" s="755"/>
      <c r="GPL323" s="755"/>
      <c r="GPM323" s="755"/>
      <c r="GPN323" s="755"/>
      <c r="GPO323" s="755"/>
      <c r="GPP323" s="755"/>
      <c r="GPQ323" s="755"/>
      <c r="GPR323" s="755"/>
      <c r="GPS323" s="755"/>
      <c r="GPT323" s="755"/>
      <c r="GPU323" s="755"/>
      <c r="GPV323" s="755"/>
      <c r="GPW323" s="755"/>
      <c r="GPX323" s="755"/>
      <c r="GPY323" s="755"/>
      <c r="GPZ323" s="755"/>
      <c r="GQA323" s="755"/>
      <c r="GQB323" s="755"/>
      <c r="GQC323" s="755"/>
      <c r="GQD323" s="755"/>
      <c r="GQE323" s="755"/>
      <c r="GQF323" s="755"/>
      <c r="GQG323" s="755"/>
      <c r="GQH323" s="755"/>
      <c r="GQI323" s="755"/>
      <c r="GQJ323" s="755"/>
      <c r="GQK323" s="755"/>
      <c r="GQL323" s="755"/>
      <c r="GQM323" s="755"/>
      <c r="GQN323" s="755"/>
      <c r="GQO323" s="755"/>
      <c r="GQP323" s="755"/>
      <c r="GQQ323" s="755"/>
      <c r="GQR323" s="755"/>
      <c r="GQS323" s="755"/>
      <c r="GQT323" s="755"/>
      <c r="GQU323" s="755"/>
      <c r="GQV323" s="755"/>
      <c r="GQW323" s="755"/>
      <c r="GQX323" s="755"/>
      <c r="GQY323" s="755"/>
      <c r="GQZ323" s="755"/>
      <c r="GRA323" s="755"/>
      <c r="GRB323" s="755"/>
      <c r="GRC323" s="755"/>
      <c r="GRD323" s="755"/>
      <c r="GRE323" s="755"/>
      <c r="GRF323" s="755"/>
      <c r="GRG323" s="755"/>
      <c r="GRH323" s="755"/>
      <c r="GRI323" s="755"/>
      <c r="GRJ323" s="755"/>
      <c r="GRK323" s="755"/>
      <c r="GRL323" s="755"/>
      <c r="GRM323" s="755"/>
      <c r="GRN323" s="755"/>
      <c r="GRO323" s="755"/>
      <c r="GRP323" s="755"/>
      <c r="GRQ323" s="755"/>
      <c r="GRR323" s="755"/>
      <c r="GRS323" s="755"/>
      <c r="GRT323" s="755"/>
      <c r="GRU323" s="755"/>
      <c r="GRV323" s="755"/>
      <c r="GRW323" s="755"/>
      <c r="GRX323" s="755"/>
      <c r="GRY323" s="755"/>
      <c r="GRZ323" s="755"/>
      <c r="GSA323" s="755"/>
      <c r="GSB323" s="755"/>
      <c r="GSC323" s="755"/>
      <c r="GSD323" s="755"/>
      <c r="GSE323" s="755"/>
      <c r="GSF323" s="755"/>
      <c r="GSG323" s="755"/>
      <c r="GSH323" s="755"/>
      <c r="GSI323" s="755"/>
      <c r="GSJ323" s="755"/>
      <c r="GSK323" s="755"/>
      <c r="GSL323" s="755"/>
      <c r="GSM323" s="755"/>
      <c r="GSN323" s="755"/>
      <c r="GSO323" s="755"/>
      <c r="GSP323" s="755"/>
      <c r="GSQ323" s="755"/>
      <c r="GSR323" s="755"/>
      <c r="GSS323" s="755"/>
      <c r="GST323" s="755"/>
      <c r="GSU323" s="755"/>
      <c r="GSV323" s="755"/>
      <c r="GSW323" s="755"/>
      <c r="GSX323" s="755"/>
      <c r="GSY323" s="755"/>
      <c r="GSZ323" s="755"/>
      <c r="GTA323" s="755"/>
      <c r="GTB323" s="755"/>
      <c r="GTC323" s="755"/>
      <c r="GTD323" s="755"/>
      <c r="GTE323" s="755"/>
      <c r="GTF323" s="755"/>
      <c r="GTG323" s="755"/>
      <c r="GTH323" s="755"/>
      <c r="GTI323" s="755"/>
      <c r="GTJ323" s="755"/>
      <c r="GTK323" s="755"/>
      <c r="GTL323" s="755"/>
      <c r="GTM323" s="755"/>
      <c r="GTN323" s="755"/>
      <c r="GTO323" s="755"/>
      <c r="GTP323" s="755"/>
      <c r="GTQ323" s="755"/>
      <c r="GTR323" s="755"/>
      <c r="GTS323" s="755"/>
      <c r="GTT323" s="755"/>
      <c r="GTU323" s="755"/>
      <c r="GTV323" s="755"/>
      <c r="GTW323" s="755"/>
      <c r="GTX323" s="755"/>
      <c r="GTY323" s="755"/>
      <c r="GTZ323" s="755"/>
      <c r="GUA323" s="755"/>
      <c r="GUB323" s="755"/>
      <c r="GUC323" s="755"/>
      <c r="GUD323" s="755"/>
      <c r="GUE323" s="755"/>
      <c r="GUF323" s="755"/>
      <c r="GUG323" s="755"/>
      <c r="GUH323" s="755"/>
      <c r="GUI323" s="755"/>
      <c r="GUJ323" s="755"/>
      <c r="GUK323" s="755"/>
      <c r="GUL323" s="755"/>
      <c r="GUM323" s="755"/>
      <c r="GUN323" s="755"/>
      <c r="GUO323" s="755"/>
      <c r="GUP323" s="755"/>
      <c r="GUQ323" s="755"/>
      <c r="GUR323" s="755"/>
      <c r="GUS323" s="755"/>
      <c r="GUT323" s="755"/>
      <c r="GUU323" s="755"/>
      <c r="GUV323" s="755"/>
      <c r="GUW323" s="755"/>
      <c r="GUX323" s="755"/>
      <c r="GUY323" s="755"/>
      <c r="GUZ323" s="755"/>
      <c r="GVA323" s="755"/>
      <c r="GVB323" s="755"/>
      <c r="GVC323" s="755"/>
      <c r="GVD323" s="755"/>
      <c r="GVE323" s="755"/>
      <c r="GVF323" s="755"/>
      <c r="GVG323" s="755"/>
      <c r="GVH323" s="755"/>
      <c r="GVI323" s="755"/>
      <c r="GVJ323" s="755"/>
      <c r="GVK323" s="755"/>
      <c r="GVL323" s="755"/>
      <c r="GVM323" s="755"/>
      <c r="GVN323" s="755"/>
      <c r="GVO323" s="755"/>
      <c r="GVP323" s="755"/>
      <c r="GVQ323" s="755"/>
      <c r="GVR323" s="755"/>
      <c r="GVS323" s="755"/>
      <c r="GVT323" s="755"/>
      <c r="GVU323" s="755"/>
      <c r="GVV323" s="755"/>
      <c r="GVW323" s="755"/>
      <c r="GVX323" s="755"/>
      <c r="GVY323" s="755"/>
      <c r="GVZ323" s="755"/>
      <c r="GWA323" s="755"/>
      <c r="GWB323" s="755"/>
      <c r="GWC323" s="755"/>
      <c r="GWD323" s="755"/>
      <c r="GWE323" s="755"/>
      <c r="GWF323" s="755"/>
      <c r="GWG323" s="755"/>
      <c r="GWH323" s="755"/>
      <c r="GWI323" s="755"/>
      <c r="GWJ323" s="755"/>
      <c r="GWK323" s="755"/>
      <c r="GWL323" s="755"/>
      <c r="GWM323" s="755"/>
      <c r="GWN323" s="755"/>
      <c r="GWO323" s="755"/>
      <c r="GWP323" s="755"/>
      <c r="GWQ323" s="755"/>
      <c r="GWR323" s="755"/>
      <c r="GWS323" s="755"/>
      <c r="GWT323" s="755"/>
      <c r="GWU323" s="755"/>
      <c r="GWV323" s="755"/>
      <c r="GWW323" s="755"/>
      <c r="GWX323" s="755"/>
      <c r="GWY323" s="755"/>
      <c r="GWZ323" s="755"/>
      <c r="GXA323" s="755"/>
      <c r="GXB323" s="755"/>
      <c r="GXC323" s="755"/>
      <c r="GXD323" s="755"/>
      <c r="GXE323" s="755"/>
      <c r="GXF323" s="755"/>
      <c r="GXG323" s="755"/>
      <c r="GXH323" s="755"/>
      <c r="GXI323" s="755"/>
      <c r="GXJ323" s="755"/>
      <c r="GXK323" s="755"/>
      <c r="GXL323" s="755"/>
      <c r="GXM323" s="755"/>
      <c r="GXN323" s="755"/>
      <c r="GXO323" s="755"/>
      <c r="GXP323" s="755"/>
      <c r="GXQ323" s="755"/>
      <c r="GXR323" s="755"/>
      <c r="GXS323" s="755"/>
      <c r="GXT323" s="755"/>
      <c r="GXU323" s="755"/>
      <c r="GXV323" s="755"/>
      <c r="GXW323" s="755"/>
      <c r="GXX323" s="755"/>
      <c r="GXY323" s="755"/>
      <c r="GXZ323" s="755"/>
      <c r="GYA323" s="755"/>
      <c r="GYB323" s="755"/>
      <c r="GYC323" s="755"/>
      <c r="GYD323" s="755"/>
      <c r="GYE323" s="755"/>
      <c r="GYF323" s="755"/>
      <c r="GYG323" s="755"/>
      <c r="GYH323" s="755"/>
      <c r="GYI323" s="755"/>
      <c r="GYJ323" s="755"/>
      <c r="GYK323" s="755"/>
      <c r="GYL323" s="755"/>
      <c r="GYM323" s="755"/>
      <c r="GYN323" s="755"/>
      <c r="GYO323" s="755"/>
      <c r="GYP323" s="755"/>
      <c r="GYQ323" s="755"/>
      <c r="GYR323" s="755"/>
      <c r="GYS323" s="755"/>
      <c r="GYT323" s="755"/>
      <c r="GYU323" s="755"/>
      <c r="GYV323" s="755"/>
      <c r="GYW323" s="755"/>
      <c r="GYX323" s="755"/>
      <c r="GYY323" s="755"/>
      <c r="GYZ323" s="755"/>
      <c r="GZA323" s="755"/>
      <c r="GZB323" s="755"/>
      <c r="GZC323" s="755"/>
      <c r="GZD323" s="755"/>
      <c r="GZE323" s="755"/>
      <c r="GZF323" s="755"/>
      <c r="GZG323" s="755"/>
      <c r="GZH323" s="755"/>
      <c r="GZI323" s="755"/>
      <c r="GZJ323" s="755"/>
      <c r="GZK323" s="755"/>
      <c r="GZL323" s="755"/>
      <c r="GZM323" s="755"/>
      <c r="GZN323" s="755"/>
      <c r="GZO323" s="755"/>
      <c r="GZP323" s="755"/>
      <c r="GZQ323" s="755"/>
      <c r="GZR323" s="755"/>
      <c r="GZS323" s="755"/>
      <c r="GZT323" s="755"/>
      <c r="GZU323" s="755"/>
      <c r="GZV323" s="755"/>
      <c r="GZW323" s="755"/>
      <c r="GZX323" s="755"/>
      <c r="GZY323" s="755"/>
      <c r="GZZ323" s="755"/>
      <c r="HAA323" s="755"/>
      <c r="HAB323" s="755"/>
      <c r="HAC323" s="755"/>
      <c r="HAD323" s="755"/>
      <c r="HAE323" s="755"/>
      <c r="HAF323" s="755"/>
      <c r="HAG323" s="755"/>
      <c r="HAH323" s="755"/>
      <c r="HAI323" s="755"/>
      <c r="HAJ323" s="755"/>
      <c r="HAK323" s="755"/>
      <c r="HAL323" s="755"/>
      <c r="HAM323" s="755"/>
      <c r="HAN323" s="755"/>
      <c r="HAO323" s="755"/>
      <c r="HAP323" s="755"/>
      <c r="HAQ323" s="755"/>
      <c r="HAR323" s="755"/>
      <c r="HAS323" s="755"/>
      <c r="HAT323" s="755"/>
      <c r="HAU323" s="755"/>
      <c r="HAV323" s="755"/>
      <c r="HAW323" s="755"/>
      <c r="HAX323" s="755"/>
      <c r="HAY323" s="755"/>
      <c r="HAZ323" s="755"/>
      <c r="HBA323" s="755"/>
      <c r="HBB323" s="755"/>
      <c r="HBC323" s="755"/>
      <c r="HBD323" s="755"/>
      <c r="HBE323" s="755"/>
      <c r="HBF323" s="755"/>
      <c r="HBG323" s="755"/>
      <c r="HBH323" s="755"/>
      <c r="HBI323" s="755"/>
      <c r="HBJ323" s="755"/>
      <c r="HBK323" s="755"/>
      <c r="HBL323" s="755"/>
      <c r="HBM323" s="755"/>
      <c r="HBN323" s="755"/>
      <c r="HBO323" s="755"/>
      <c r="HBP323" s="755"/>
      <c r="HBQ323" s="755"/>
      <c r="HBR323" s="755"/>
      <c r="HBS323" s="755"/>
      <c r="HBT323" s="755"/>
      <c r="HBU323" s="755"/>
      <c r="HBV323" s="755"/>
      <c r="HBW323" s="755"/>
      <c r="HBX323" s="755"/>
      <c r="HBY323" s="755"/>
      <c r="HBZ323" s="755"/>
      <c r="HCA323" s="755"/>
      <c r="HCB323" s="755"/>
      <c r="HCC323" s="755"/>
      <c r="HCD323" s="755"/>
      <c r="HCE323" s="755"/>
      <c r="HCF323" s="755"/>
      <c r="HCG323" s="755"/>
      <c r="HCH323" s="755"/>
      <c r="HCI323" s="755"/>
      <c r="HCJ323" s="755"/>
      <c r="HCK323" s="755"/>
      <c r="HCL323" s="755"/>
      <c r="HCM323" s="755"/>
      <c r="HCN323" s="755"/>
      <c r="HCO323" s="755"/>
      <c r="HCP323" s="755"/>
      <c r="HCQ323" s="755"/>
      <c r="HCR323" s="755"/>
      <c r="HCS323" s="755"/>
      <c r="HCT323" s="755"/>
      <c r="HCU323" s="755"/>
      <c r="HCV323" s="755"/>
      <c r="HCW323" s="755"/>
      <c r="HCX323" s="755"/>
      <c r="HCY323" s="755"/>
      <c r="HCZ323" s="755"/>
      <c r="HDA323" s="755"/>
      <c r="HDB323" s="755"/>
      <c r="HDC323" s="755"/>
      <c r="HDD323" s="755"/>
      <c r="HDE323" s="755"/>
      <c r="HDF323" s="755"/>
      <c r="HDG323" s="755"/>
      <c r="HDH323" s="755"/>
      <c r="HDI323" s="755"/>
      <c r="HDJ323" s="755"/>
      <c r="HDK323" s="755"/>
      <c r="HDL323" s="755"/>
      <c r="HDM323" s="755"/>
      <c r="HDN323" s="755"/>
      <c r="HDO323" s="755"/>
      <c r="HDP323" s="755"/>
      <c r="HDQ323" s="755"/>
      <c r="HDR323" s="755"/>
      <c r="HDS323" s="755"/>
      <c r="HDT323" s="755"/>
      <c r="HDU323" s="755"/>
      <c r="HDV323" s="755"/>
      <c r="HDW323" s="755"/>
      <c r="HDX323" s="755"/>
      <c r="HDY323" s="755"/>
      <c r="HDZ323" s="755"/>
      <c r="HEA323" s="755"/>
      <c r="HEB323" s="755"/>
      <c r="HEC323" s="755"/>
      <c r="HED323" s="755"/>
      <c r="HEE323" s="755"/>
      <c r="HEF323" s="755"/>
      <c r="HEG323" s="755"/>
      <c r="HEH323" s="755"/>
      <c r="HEI323" s="755"/>
      <c r="HEJ323" s="755"/>
      <c r="HEK323" s="755"/>
      <c r="HEL323" s="755"/>
      <c r="HEM323" s="755"/>
      <c r="HEN323" s="755"/>
      <c r="HEO323" s="755"/>
      <c r="HEP323" s="755"/>
      <c r="HEQ323" s="755"/>
      <c r="HER323" s="755"/>
      <c r="HES323" s="755"/>
      <c r="HET323" s="755"/>
      <c r="HEU323" s="755"/>
      <c r="HEV323" s="755"/>
      <c r="HEW323" s="755"/>
      <c r="HEX323" s="755"/>
      <c r="HEY323" s="755"/>
      <c r="HEZ323" s="755"/>
      <c r="HFA323" s="755"/>
      <c r="HFB323" s="755"/>
      <c r="HFC323" s="755"/>
      <c r="HFD323" s="755"/>
      <c r="HFE323" s="755"/>
      <c r="HFF323" s="755"/>
      <c r="HFG323" s="755"/>
      <c r="HFH323" s="755"/>
      <c r="HFI323" s="755"/>
      <c r="HFJ323" s="755"/>
      <c r="HFK323" s="755"/>
      <c r="HFL323" s="755"/>
      <c r="HFM323" s="755"/>
      <c r="HFN323" s="755"/>
      <c r="HFO323" s="755"/>
      <c r="HFP323" s="755"/>
      <c r="HFQ323" s="755"/>
      <c r="HFR323" s="755"/>
      <c r="HFS323" s="755"/>
      <c r="HFT323" s="755"/>
      <c r="HFU323" s="755"/>
      <c r="HFV323" s="755"/>
      <c r="HFW323" s="755"/>
      <c r="HFX323" s="755"/>
      <c r="HFY323" s="755"/>
      <c r="HFZ323" s="755"/>
      <c r="HGA323" s="755"/>
      <c r="HGB323" s="755"/>
      <c r="HGC323" s="755"/>
      <c r="HGD323" s="755"/>
      <c r="HGE323" s="755"/>
      <c r="HGF323" s="755"/>
      <c r="HGG323" s="755"/>
      <c r="HGH323" s="755"/>
      <c r="HGI323" s="755"/>
      <c r="HGJ323" s="755"/>
      <c r="HGK323" s="755"/>
      <c r="HGL323" s="755"/>
      <c r="HGM323" s="755"/>
      <c r="HGN323" s="755"/>
      <c r="HGO323" s="755"/>
      <c r="HGP323" s="755"/>
      <c r="HGQ323" s="755"/>
      <c r="HGR323" s="755"/>
      <c r="HGS323" s="755"/>
      <c r="HGT323" s="755"/>
      <c r="HGU323" s="755"/>
      <c r="HGV323" s="755"/>
      <c r="HGW323" s="755"/>
      <c r="HGX323" s="755"/>
      <c r="HGY323" s="755"/>
      <c r="HGZ323" s="755"/>
      <c r="HHA323" s="755"/>
      <c r="HHB323" s="755"/>
      <c r="HHC323" s="755"/>
      <c r="HHD323" s="755"/>
      <c r="HHE323" s="755"/>
      <c r="HHF323" s="755"/>
      <c r="HHG323" s="755"/>
      <c r="HHH323" s="755"/>
      <c r="HHI323" s="755"/>
      <c r="HHJ323" s="755"/>
      <c r="HHK323" s="755"/>
      <c r="HHL323" s="755"/>
      <c r="HHM323" s="755"/>
      <c r="HHN323" s="755"/>
      <c r="HHO323" s="755"/>
      <c r="HHP323" s="755"/>
      <c r="HHQ323" s="755"/>
      <c r="HHR323" s="755"/>
      <c r="HHS323" s="755"/>
      <c r="HHT323" s="755"/>
      <c r="HHU323" s="755"/>
      <c r="HHV323" s="755"/>
      <c r="HHW323" s="755"/>
      <c r="HHX323" s="755"/>
      <c r="HHY323" s="755"/>
      <c r="HHZ323" s="755"/>
      <c r="HIA323" s="755"/>
      <c r="HIB323" s="755"/>
      <c r="HIC323" s="755"/>
      <c r="HID323" s="755"/>
      <c r="HIE323" s="755"/>
      <c r="HIF323" s="755"/>
      <c r="HIG323" s="755"/>
      <c r="HIH323" s="755"/>
      <c r="HII323" s="755"/>
      <c r="HIJ323" s="755"/>
      <c r="HIK323" s="755"/>
      <c r="HIL323" s="755"/>
      <c r="HIM323" s="755"/>
      <c r="HIN323" s="755"/>
      <c r="HIO323" s="755"/>
      <c r="HIP323" s="755"/>
      <c r="HIQ323" s="755"/>
      <c r="HIR323" s="755"/>
      <c r="HIS323" s="755"/>
      <c r="HIT323" s="755"/>
      <c r="HIU323" s="755"/>
      <c r="HIV323" s="755"/>
      <c r="HIW323" s="755"/>
      <c r="HIX323" s="755"/>
      <c r="HIY323" s="755"/>
      <c r="HIZ323" s="755"/>
      <c r="HJA323" s="755"/>
      <c r="HJB323" s="755"/>
      <c r="HJC323" s="755"/>
      <c r="HJD323" s="755"/>
      <c r="HJE323" s="755"/>
      <c r="HJF323" s="755"/>
      <c r="HJG323" s="755"/>
      <c r="HJH323" s="755"/>
      <c r="HJI323" s="755"/>
      <c r="HJJ323" s="755"/>
      <c r="HJK323" s="755"/>
      <c r="HJL323" s="755"/>
      <c r="HJM323" s="755"/>
      <c r="HJN323" s="755"/>
      <c r="HJO323" s="755"/>
      <c r="HJP323" s="755"/>
      <c r="HJQ323" s="755"/>
      <c r="HJR323" s="755"/>
      <c r="HJS323" s="755"/>
      <c r="HJT323" s="755"/>
      <c r="HJU323" s="755"/>
      <c r="HJV323" s="755"/>
      <c r="HJW323" s="755"/>
      <c r="HJX323" s="755"/>
      <c r="HJY323" s="755"/>
      <c r="HJZ323" s="755"/>
      <c r="HKA323" s="755"/>
      <c r="HKB323" s="755"/>
      <c r="HKC323" s="755"/>
      <c r="HKD323" s="755"/>
      <c r="HKE323" s="755"/>
      <c r="HKF323" s="755"/>
      <c r="HKG323" s="755"/>
      <c r="HKH323" s="755"/>
      <c r="HKI323" s="755"/>
      <c r="HKJ323" s="755"/>
      <c r="HKK323" s="755"/>
      <c r="HKL323" s="755"/>
      <c r="HKM323" s="755"/>
      <c r="HKN323" s="755"/>
      <c r="HKO323" s="755"/>
      <c r="HKP323" s="755"/>
      <c r="HKQ323" s="755"/>
      <c r="HKR323" s="755"/>
      <c r="HKS323" s="755"/>
      <c r="HKT323" s="755"/>
      <c r="HKU323" s="755"/>
      <c r="HKV323" s="755"/>
      <c r="HKW323" s="755"/>
      <c r="HKX323" s="755"/>
      <c r="HKY323" s="755"/>
      <c r="HKZ323" s="755"/>
      <c r="HLA323" s="755"/>
      <c r="HLB323" s="755"/>
      <c r="HLC323" s="755"/>
      <c r="HLD323" s="755"/>
      <c r="HLE323" s="755"/>
      <c r="HLF323" s="755"/>
      <c r="HLG323" s="755"/>
      <c r="HLH323" s="755"/>
      <c r="HLI323" s="755"/>
      <c r="HLJ323" s="755"/>
      <c r="HLK323" s="755"/>
      <c r="HLL323" s="755"/>
      <c r="HLM323" s="755"/>
      <c r="HLN323" s="755"/>
      <c r="HLO323" s="755"/>
      <c r="HLP323" s="755"/>
      <c r="HLQ323" s="755"/>
      <c r="HLR323" s="755"/>
      <c r="HLS323" s="755"/>
      <c r="HLT323" s="755"/>
      <c r="HLU323" s="755"/>
      <c r="HLV323" s="755"/>
      <c r="HLW323" s="755"/>
      <c r="HLX323" s="755"/>
      <c r="HLY323" s="755"/>
      <c r="HLZ323" s="755"/>
      <c r="HMA323" s="755"/>
      <c r="HMB323" s="755"/>
      <c r="HMC323" s="755"/>
      <c r="HMD323" s="755"/>
      <c r="HME323" s="755"/>
      <c r="HMF323" s="755"/>
      <c r="HMG323" s="755"/>
      <c r="HMH323" s="755"/>
      <c r="HMI323" s="755"/>
      <c r="HMJ323" s="755"/>
      <c r="HMK323" s="755"/>
      <c r="HML323" s="755"/>
      <c r="HMM323" s="755"/>
      <c r="HMN323" s="755"/>
      <c r="HMO323" s="755"/>
      <c r="HMP323" s="755"/>
      <c r="HMQ323" s="755"/>
      <c r="HMR323" s="755"/>
      <c r="HMS323" s="755"/>
      <c r="HMT323" s="755"/>
      <c r="HMU323" s="755"/>
      <c r="HMV323" s="755"/>
      <c r="HMW323" s="755"/>
      <c r="HMX323" s="755"/>
      <c r="HMY323" s="755"/>
      <c r="HMZ323" s="755"/>
      <c r="HNA323" s="755"/>
      <c r="HNB323" s="755"/>
      <c r="HNC323" s="755"/>
      <c r="HND323" s="755"/>
      <c r="HNE323" s="755"/>
      <c r="HNF323" s="755"/>
      <c r="HNG323" s="755"/>
      <c r="HNH323" s="755"/>
      <c r="HNI323" s="755"/>
      <c r="HNJ323" s="755"/>
      <c r="HNK323" s="755"/>
      <c r="HNL323" s="755"/>
      <c r="HNM323" s="755"/>
      <c r="HNN323" s="755"/>
      <c r="HNO323" s="755"/>
      <c r="HNP323" s="755"/>
      <c r="HNQ323" s="755"/>
      <c r="HNR323" s="755"/>
      <c r="HNS323" s="755"/>
      <c r="HNT323" s="755"/>
      <c r="HNU323" s="755"/>
      <c r="HNV323" s="755"/>
      <c r="HNW323" s="755"/>
      <c r="HNX323" s="755"/>
      <c r="HNY323" s="755"/>
      <c r="HNZ323" s="755"/>
      <c r="HOA323" s="755"/>
      <c r="HOB323" s="755"/>
      <c r="HOC323" s="755"/>
      <c r="HOD323" s="755"/>
      <c r="HOE323" s="755"/>
      <c r="HOF323" s="755"/>
      <c r="HOG323" s="755"/>
      <c r="HOH323" s="755"/>
      <c r="HOI323" s="755"/>
      <c r="HOJ323" s="755"/>
      <c r="HOK323" s="755"/>
      <c r="HOL323" s="755"/>
      <c r="HOM323" s="755"/>
      <c r="HON323" s="755"/>
      <c r="HOO323" s="755"/>
      <c r="HOP323" s="755"/>
      <c r="HOQ323" s="755"/>
      <c r="HOR323" s="755"/>
      <c r="HOS323" s="755"/>
      <c r="HOT323" s="755"/>
      <c r="HOU323" s="755"/>
      <c r="HOV323" s="755"/>
      <c r="HOW323" s="755"/>
      <c r="HOX323" s="755"/>
      <c r="HOY323" s="755"/>
      <c r="HOZ323" s="755"/>
      <c r="HPA323" s="755"/>
      <c r="HPB323" s="755"/>
      <c r="HPC323" s="755"/>
      <c r="HPD323" s="755"/>
      <c r="HPE323" s="755"/>
      <c r="HPF323" s="755"/>
      <c r="HPG323" s="755"/>
      <c r="HPH323" s="755"/>
      <c r="HPI323" s="755"/>
      <c r="HPJ323" s="755"/>
      <c r="HPK323" s="755"/>
      <c r="HPL323" s="755"/>
      <c r="HPM323" s="755"/>
      <c r="HPN323" s="755"/>
      <c r="HPO323" s="755"/>
      <c r="HPP323" s="755"/>
      <c r="HPQ323" s="755"/>
      <c r="HPR323" s="755"/>
      <c r="HPS323" s="755"/>
      <c r="HPT323" s="755"/>
      <c r="HPU323" s="755"/>
      <c r="HPV323" s="755"/>
      <c r="HPW323" s="755"/>
      <c r="HPX323" s="755"/>
      <c r="HPY323" s="755"/>
      <c r="HPZ323" s="755"/>
      <c r="HQA323" s="755"/>
      <c r="HQB323" s="755"/>
      <c r="HQC323" s="755"/>
      <c r="HQD323" s="755"/>
      <c r="HQE323" s="755"/>
      <c r="HQF323" s="755"/>
      <c r="HQG323" s="755"/>
      <c r="HQH323" s="755"/>
      <c r="HQI323" s="755"/>
      <c r="HQJ323" s="755"/>
      <c r="HQK323" s="755"/>
      <c r="HQL323" s="755"/>
      <c r="HQM323" s="755"/>
      <c r="HQN323" s="755"/>
      <c r="HQO323" s="755"/>
      <c r="HQP323" s="755"/>
      <c r="HQQ323" s="755"/>
      <c r="HQR323" s="755"/>
      <c r="HQS323" s="755"/>
      <c r="HQT323" s="755"/>
      <c r="HQU323" s="755"/>
      <c r="HQV323" s="755"/>
      <c r="HQW323" s="755"/>
      <c r="HQX323" s="755"/>
      <c r="HQY323" s="755"/>
      <c r="HQZ323" s="755"/>
      <c r="HRA323" s="755"/>
      <c r="HRB323" s="755"/>
      <c r="HRC323" s="755"/>
      <c r="HRD323" s="755"/>
      <c r="HRE323" s="755"/>
      <c r="HRF323" s="755"/>
      <c r="HRG323" s="755"/>
      <c r="HRH323" s="755"/>
      <c r="HRI323" s="755"/>
      <c r="HRJ323" s="755"/>
      <c r="HRK323" s="755"/>
      <c r="HRL323" s="755"/>
      <c r="HRM323" s="755"/>
      <c r="HRN323" s="755"/>
      <c r="HRO323" s="755"/>
      <c r="HRP323" s="755"/>
      <c r="HRQ323" s="755"/>
      <c r="HRR323" s="755"/>
      <c r="HRS323" s="755"/>
      <c r="HRT323" s="755"/>
      <c r="HRU323" s="755"/>
      <c r="HRV323" s="755"/>
      <c r="HRW323" s="755"/>
      <c r="HRX323" s="755"/>
      <c r="HRY323" s="755"/>
      <c r="HRZ323" s="755"/>
      <c r="HSA323" s="755"/>
      <c r="HSB323" s="755"/>
      <c r="HSC323" s="755"/>
      <c r="HSD323" s="755"/>
      <c r="HSE323" s="755"/>
      <c r="HSF323" s="755"/>
      <c r="HSG323" s="755"/>
      <c r="HSH323" s="755"/>
      <c r="HSI323" s="755"/>
      <c r="HSJ323" s="755"/>
      <c r="HSK323" s="755"/>
      <c r="HSL323" s="755"/>
      <c r="HSM323" s="755"/>
      <c r="HSN323" s="755"/>
      <c r="HSO323" s="755"/>
      <c r="HSP323" s="755"/>
      <c r="HSQ323" s="755"/>
      <c r="HSR323" s="755"/>
      <c r="HSS323" s="755"/>
      <c r="HST323" s="755"/>
      <c r="HSU323" s="755"/>
      <c r="HSV323" s="755"/>
      <c r="HSW323" s="755"/>
      <c r="HSX323" s="755"/>
      <c r="HSY323" s="755"/>
      <c r="HSZ323" s="755"/>
      <c r="HTA323" s="755"/>
      <c r="HTB323" s="755"/>
      <c r="HTC323" s="755"/>
      <c r="HTD323" s="755"/>
      <c r="HTE323" s="755"/>
      <c r="HTF323" s="755"/>
      <c r="HTG323" s="755"/>
      <c r="HTH323" s="755"/>
      <c r="HTI323" s="755"/>
      <c r="HTJ323" s="755"/>
      <c r="HTK323" s="755"/>
      <c r="HTL323" s="755"/>
      <c r="HTM323" s="755"/>
      <c r="HTN323" s="755"/>
      <c r="HTO323" s="755"/>
      <c r="HTP323" s="755"/>
      <c r="HTQ323" s="755"/>
      <c r="HTR323" s="755"/>
      <c r="HTS323" s="755"/>
      <c r="HTT323" s="755"/>
      <c r="HTU323" s="755"/>
      <c r="HTV323" s="755"/>
      <c r="HTW323" s="755"/>
      <c r="HTX323" s="755"/>
      <c r="HTY323" s="755"/>
      <c r="HTZ323" s="755"/>
      <c r="HUA323" s="755"/>
      <c r="HUB323" s="755"/>
      <c r="HUC323" s="755"/>
      <c r="HUD323" s="755"/>
      <c r="HUE323" s="755"/>
      <c r="HUF323" s="755"/>
      <c r="HUG323" s="755"/>
      <c r="HUH323" s="755"/>
      <c r="HUI323" s="755"/>
      <c r="HUJ323" s="755"/>
      <c r="HUK323" s="755"/>
      <c r="HUL323" s="755"/>
      <c r="HUM323" s="755"/>
      <c r="HUN323" s="755"/>
      <c r="HUO323" s="755"/>
      <c r="HUP323" s="755"/>
      <c r="HUQ323" s="755"/>
      <c r="HUR323" s="755"/>
      <c r="HUS323" s="755"/>
      <c r="HUT323" s="755"/>
      <c r="HUU323" s="755"/>
      <c r="HUV323" s="755"/>
      <c r="HUW323" s="755"/>
      <c r="HUX323" s="755"/>
      <c r="HUY323" s="755"/>
      <c r="HUZ323" s="755"/>
      <c r="HVA323" s="755"/>
      <c r="HVB323" s="755"/>
      <c r="HVC323" s="755"/>
      <c r="HVD323" s="755"/>
      <c r="HVE323" s="755"/>
      <c r="HVF323" s="755"/>
      <c r="HVG323" s="755"/>
      <c r="HVH323" s="755"/>
      <c r="HVI323" s="755"/>
      <c r="HVJ323" s="755"/>
      <c r="HVK323" s="755"/>
      <c r="HVL323" s="755"/>
      <c r="HVM323" s="755"/>
      <c r="HVN323" s="755"/>
      <c r="HVO323" s="755"/>
      <c r="HVP323" s="755"/>
      <c r="HVQ323" s="755"/>
      <c r="HVR323" s="755"/>
      <c r="HVS323" s="755"/>
      <c r="HVT323" s="755"/>
      <c r="HVU323" s="755"/>
      <c r="HVV323" s="755"/>
      <c r="HVW323" s="755"/>
      <c r="HVX323" s="755"/>
      <c r="HVY323" s="755"/>
      <c r="HVZ323" s="755"/>
      <c r="HWA323" s="755"/>
      <c r="HWB323" s="755"/>
      <c r="HWC323" s="755"/>
      <c r="HWD323" s="755"/>
      <c r="HWE323" s="755"/>
      <c r="HWF323" s="755"/>
      <c r="HWG323" s="755"/>
      <c r="HWH323" s="755"/>
      <c r="HWI323" s="755"/>
      <c r="HWJ323" s="755"/>
      <c r="HWK323" s="755"/>
      <c r="HWL323" s="755"/>
      <c r="HWM323" s="755"/>
      <c r="HWN323" s="755"/>
      <c r="HWO323" s="755"/>
      <c r="HWP323" s="755"/>
      <c r="HWQ323" s="755"/>
      <c r="HWR323" s="755"/>
      <c r="HWS323" s="755"/>
      <c r="HWT323" s="755"/>
      <c r="HWU323" s="755"/>
      <c r="HWV323" s="755"/>
      <c r="HWW323" s="755"/>
      <c r="HWX323" s="755"/>
      <c r="HWY323" s="755"/>
      <c r="HWZ323" s="755"/>
      <c r="HXA323" s="755"/>
      <c r="HXB323" s="755"/>
      <c r="HXC323" s="755"/>
      <c r="HXD323" s="755"/>
      <c r="HXE323" s="755"/>
      <c r="HXF323" s="755"/>
      <c r="HXG323" s="755"/>
      <c r="HXH323" s="755"/>
      <c r="HXI323" s="755"/>
      <c r="HXJ323" s="755"/>
      <c r="HXK323" s="755"/>
      <c r="HXL323" s="755"/>
      <c r="HXM323" s="755"/>
      <c r="HXN323" s="755"/>
      <c r="HXO323" s="755"/>
      <c r="HXP323" s="755"/>
      <c r="HXQ323" s="755"/>
      <c r="HXR323" s="755"/>
      <c r="HXS323" s="755"/>
      <c r="HXT323" s="755"/>
      <c r="HXU323" s="755"/>
      <c r="HXV323" s="755"/>
      <c r="HXW323" s="755"/>
      <c r="HXX323" s="755"/>
      <c r="HXY323" s="755"/>
      <c r="HXZ323" s="755"/>
      <c r="HYA323" s="755"/>
      <c r="HYB323" s="755"/>
      <c r="HYC323" s="755"/>
      <c r="HYD323" s="755"/>
      <c r="HYE323" s="755"/>
      <c r="HYF323" s="755"/>
      <c r="HYG323" s="755"/>
      <c r="HYH323" s="755"/>
      <c r="HYI323" s="755"/>
      <c r="HYJ323" s="755"/>
      <c r="HYK323" s="755"/>
      <c r="HYL323" s="755"/>
      <c r="HYM323" s="755"/>
      <c r="HYN323" s="755"/>
      <c r="HYO323" s="755"/>
      <c r="HYP323" s="755"/>
      <c r="HYQ323" s="755"/>
      <c r="HYR323" s="755"/>
      <c r="HYS323" s="755"/>
      <c r="HYT323" s="755"/>
      <c r="HYU323" s="755"/>
      <c r="HYV323" s="755"/>
      <c r="HYW323" s="755"/>
      <c r="HYX323" s="755"/>
      <c r="HYY323" s="755"/>
      <c r="HYZ323" s="755"/>
      <c r="HZA323" s="755"/>
      <c r="HZB323" s="755"/>
      <c r="HZC323" s="755"/>
      <c r="HZD323" s="755"/>
      <c r="HZE323" s="755"/>
      <c r="HZF323" s="755"/>
      <c r="HZG323" s="755"/>
      <c r="HZH323" s="755"/>
      <c r="HZI323" s="755"/>
      <c r="HZJ323" s="755"/>
      <c r="HZK323" s="755"/>
      <c r="HZL323" s="755"/>
      <c r="HZM323" s="755"/>
      <c r="HZN323" s="755"/>
      <c r="HZO323" s="755"/>
      <c r="HZP323" s="755"/>
      <c r="HZQ323" s="755"/>
      <c r="HZR323" s="755"/>
      <c r="HZS323" s="755"/>
      <c r="HZT323" s="755"/>
      <c r="HZU323" s="755"/>
      <c r="HZV323" s="755"/>
      <c r="HZW323" s="755"/>
      <c r="HZX323" s="755"/>
      <c r="HZY323" s="755"/>
      <c r="HZZ323" s="755"/>
      <c r="IAA323" s="755"/>
      <c r="IAB323" s="755"/>
      <c r="IAC323" s="755"/>
      <c r="IAD323" s="755"/>
      <c r="IAE323" s="755"/>
      <c r="IAF323" s="755"/>
      <c r="IAG323" s="755"/>
      <c r="IAH323" s="755"/>
      <c r="IAI323" s="755"/>
      <c r="IAJ323" s="755"/>
      <c r="IAK323" s="755"/>
      <c r="IAL323" s="755"/>
      <c r="IAM323" s="755"/>
      <c r="IAN323" s="755"/>
      <c r="IAO323" s="755"/>
      <c r="IAP323" s="755"/>
      <c r="IAQ323" s="755"/>
      <c r="IAR323" s="755"/>
      <c r="IAS323" s="755"/>
      <c r="IAT323" s="755"/>
      <c r="IAU323" s="755"/>
      <c r="IAV323" s="755"/>
      <c r="IAW323" s="755"/>
      <c r="IAX323" s="755"/>
      <c r="IAY323" s="755"/>
      <c r="IAZ323" s="755"/>
      <c r="IBA323" s="755"/>
      <c r="IBB323" s="755"/>
      <c r="IBC323" s="755"/>
      <c r="IBD323" s="755"/>
      <c r="IBE323" s="755"/>
      <c r="IBF323" s="755"/>
      <c r="IBG323" s="755"/>
      <c r="IBH323" s="755"/>
      <c r="IBI323" s="755"/>
      <c r="IBJ323" s="755"/>
      <c r="IBK323" s="755"/>
      <c r="IBL323" s="755"/>
      <c r="IBM323" s="755"/>
      <c r="IBN323" s="755"/>
      <c r="IBO323" s="755"/>
      <c r="IBP323" s="755"/>
      <c r="IBQ323" s="755"/>
      <c r="IBR323" s="755"/>
      <c r="IBS323" s="755"/>
      <c r="IBT323" s="755"/>
      <c r="IBU323" s="755"/>
      <c r="IBV323" s="755"/>
      <c r="IBW323" s="755"/>
      <c r="IBX323" s="755"/>
      <c r="IBY323" s="755"/>
      <c r="IBZ323" s="755"/>
      <c r="ICA323" s="755"/>
      <c r="ICB323" s="755"/>
      <c r="ICC323" s="755"/>
      <c r="ICD323" s="755"/>
      <c r="ICE323" s="755"/>
      <c r="ICF323" s="755"/>
      <c r="ICG323" s="755"/>
      <c r="ICH323" s="755"/>
      <c r="ICI323" s="755"/>
      <c r="ICJ323" s="755"/>
      <c r="ICK323" s="755"/>
      <c r="ICL323" s="755"/>
      <c r="ICM323" s="755"/>
      <c r="ICN323" s="755"/>
      <c r="ICO323" s="755"/>
      <c r="ICP323" s="755"/>
      <c r="ICQ323" s="755"/>
      <c r="ICR323" s="755"/>
      <c r="ICS323" s="755"/>
      <c r="ICT323" s="755"/>
      <c r="ICU323" s="755"/>
      <c r="ICV323" s="755"/>
      <c r="ICW323" s="755"/>
      <c r="ICX323" s="755"/>
      <c r="ICY323" s="755"/>
      <c r="ICZ323" s="755"/>
      <c r="IDA323" s="755"/>
      <c r="IDB323" s="755"/>
      <c r="IDC323" s="755"/>
      <c r="IDD323" s="755"/>
      <c r="IDE323" s="755"/>
      <c r="IDF323" s="755"/>
      <c r="IDG323" s="755"/>
      <c r="IDH323" s="755"/>
      <c r="IDI323" s="755"/>
      <c r="IDJ323" s="755"/>
      <c r="IDK323" s="755"/>
      <c r="IDL323" s="755"/>
      <c r="IDM323" s="755"/>
      <c r="IDN323" s="755"/>
      <c r="IDO323" s="755"/>
      <c r="IDP323" s="755"/>
      <c r="IDQ323" s="755"/>
      <c r="IDR323" s="755"/>
      <c r="IDS323" s="755"/>
      <c r="IDT323" s="755"/>
      <c r="IDU323" s="755"/>
      <c r="IDV323" s="755"/>
      <c r="IDW323" s="755"/>
      <c r="IDX323" s="755"/>
      <c r="IDY323" s="755"/>
      <c r="IDZ323" s="755"/>
      <c r="IEA323" s="755"/>
      <c r="IEB323" s="755"/>
      <c r="IEC323" s="755"/>
      <c r="IED323" s="755"/>
      <c r="IEE323" s="755"/>
      <c r="IEF323" s="755"/>
      <c r="IEG323" s="755"/>
      <c r="IEH323" s="755"/>
      <c r="IEI323" s="755"/>
      <c r="IEJ323" s="755"/>
      <c r="IEK323" s="755"/>
      <c r="IEL323" s="755"/>
      <c r="IEM323" s="755"/>
      <c r="IEN323" s="755"/>
      <c r="IEO323" s="755"/>
      <c r="IEP323" s="755"/>
      <c r="IEQ323" s="755"/>
      <c r="IER323" s="755"/>
      <c r="IES323" s="755"/>
      <c r="IET323" s="755"/>
      <c r="IEU323" s="755"/>
      <c r="IEV323" s="755"/>
      <c r="IEW323" s="755"/>
      <c r="IEX323" s="755"/>
      <c r="IEY323" s="755"/>
      <c r="IEZ323" s="755"/>
      <c r="IFA323" s="755"/>
      <c r="IFB323" s="755"/>
      <c r="IFC323" s="755"/>
      <c r="IFD323" s="755"/>
      <c r="IFE323" s="755"/>
      <c r="IFF323" s="755"/>
      <c r="IFG323" s="755"/>
      <c r="IFH323" s="755"/>
      <c r="IFI323" s="755"/>
      <c r="IFJ323" s="755"/>
      <c r="IFK323" s="755"/>
      <c r="IFL323" s="755"/>
      <c r="IFM323" s="755"/>
      <c r="IFN323" s="755"/>
      <c r="IFO323" s="755"/>
      <c r="IFP323" s="755"/>
      <c r="IFQ323" s="755"/>
      <c r="IFR323" s="755"/>
      <c r="IFS323" s="755"/>
      <c r="IFT323" s="755"/>
      <c r="IFU323" s="755"/>
      <c r="IFV323" s="755"/>
      <c r="IFW323" s="755"/>
      <c r="IFX323" s="755"/>
      <c r="IFY323" s="755"/>
      <c r="IFZ323" s="755"/>
      <c r="IGA323" s="755"/>
      <c r="IGB323" s="755"/>
      <c r="IGC323" s="755"/>
      <c r="IGD323" s="755"/>
      <c r="IGE323" s="755"/>
      <c r="IGF323" s="755"/>
      <c r="IGG323" s="755"/>
      <c r="IGH323" s="755"/>
      <c r="IGI323" s="755"/>
      <c r="IGJ323" s="755"/>
      <c r="IGK323" s="755"/>
      <c r="IGL323" s="755"/>
      <c r="IGM323" s="755"/>
      <c r="IGN323" s="755"/>
      <c r="IGO323" s="755"/>
      <c r="IGP323" s="755"/>
      <c r="IGQ323" s="755"/>
      <c r="IGR323" s="755"/>
      <c r="IGS323" s="755"/>
      <c r="IGT323" s="755"/>
      <c r="IGU323" s="755"/>
      <c r="IGV323" s="755"/>
      <c r="IGW323" s="755"/>
      <c r="IGX323" s="755"/>
      <c r="IGY323" s="755"/>
      <c r="IGZ323" s="755"/>
      <c r="IHA323" s="755"/>
      <c r="IHB323" s="755"/>
      <c r="IHC323" s="755"/>
      <c r="IHD323" s="755"/>
      <c r="IHE323" s="755"/>
      <c r="IHF323" s="755"/>
      <c r="IHG323" s="755"/>
      <c r="IHH323" s="755"/>
      <c r="IHI323" s="755"/>
      <c r="IHJ323" s="755"/>
      <c r="IHK323" s="755"/>
      <c r="IHL323" s="755"/>
      <c r="IHM323" s="755"/>
      <c r="IHN323" s="755"/>
      <c r="IHO323" s="755"/>
      <c r="IHP323" s="755"/>
      <c r="IHQ323" s="755"/>
      <c r="IHR323" s="755"/>
      <c r="IHS323" s="755"/>
      <c r="IHT323" s="755"/>
      <c r="IHU323" s="755"/>
      <c r="IHV323" s="755"/>
      <c r="IHW323" s="755"/>
      <c r="IHX323" s="755"/>
      <c r="IHY323" s="755"/>
      <c r="IHZ323" s="755"/>
      <c r="IIA323" s="755"/>
      <c r="IIB323" s="755"/>
      <c r="IIC323" s="755"/>
      <c r="IID323" s="755"/>
      <c r="IIE323" s="755"/>
      <c r="IIF323" s="755"/>
      <c r="IIG323" s="755"/>
      <c r="IIH323" s="755"/>
      <c r="III323" s="755"/>
      <c r="IIJ323" s="755"/>
      <c r="IIK323" s="755"/>
      <c r="IIL323" s="755"/>
      <c r="IIM323" s="755"/>
      <c r="IIN323" s="755"/>
      <c r="IIO323" s="755"/>
      <c r="IIP323" s="755"/>
      <c r="IIQ323" s="755"/>
      <c r="IIR323" s="755"/>
      <c r="IIS323" s="755"/>
      <c r="IIT323" s="755"/>
      <c r="IIU323" s="755"/>
      <c r="IIV323" s="755"/>
      <c r="IIW323" s="755"/>
      <c r="IIX323" s="755"/>
      <c r="IIY323" s="755"/>
      <c r="IIZ323" s="755"/>
      <c r="IJA323" s="755"/>
      <c r="IJB323" s="755"/>
      <c r="IJC323" s="755"/>
      <c r="IJD323" s="755"/>
      <c r="IJE323" s="755"/>
      <c r="IJF323" s="755"/>
      <c r="IJG323" s="755"/>
      <c r="IJH323" s="755"/>
      <c r="IJI323" s="755"/>
      <c r="IJJ323" s="755"/>
      <c r="IJK323" s="755"/>
      <c r="IJL323" s="755"/>
      <c r="IJM323" s="755"/>
      <c r="IJN323" s="755"/>
      <c r="IJO323" s="755"/>
      <c r="IJP323" s="755"/>
      <c r="IJQ323" s="755"/>
      <c r="IJR323" s="755"/>
      <c r="IJS323" s="755"/>
      <c r="IJT323" s="755"/>
      <c r="IJU323" s="755"/>
      <c r="IJV323" s="755"/>
      <c r="IJW323" s="755"/>
      <c r="IJX323" s="755"/>
      <c r="IJY323" s="755"/>
      <c r="IJZ323" s="755"/>
      <c r="IKA323" s="755"/>
      <c r="IKB323" s="755"/>
      <c r="IKC323" s="755"/>
      <c r="IKD323" s="755"/>
      <c r="IKE323" s="755"/>
      <c r="IKF323" s="755"/>
      <c r="IKG323" s="755"/>
      <c r="IKH323" s="755"/>
      <c r="IKI323" s="755"/>
      <c r="IKJ323" s="755"/>
      <c r="IKK323" s="755"/>
      <c r="IKL323" s="755"/>
      <c r="IKM323" s="755"/>
      <c r="IKN323" s="755"/>
      <c r="IKO323" s="755"/>
      <c r="IKP323" s="755"/>
      <c r="IKQ323" s="755"/>
      <c r="IKR323" s="755"/>
      <c r="IKS323" s="755"/>
      <c r="IKT323" s="755"/>
      <c r="IKU323" s="755"/>
      <c r="IKV323" s="755"/>
      <c r="IKW323" s="755"/>
      <c r="IKX323" s="755"/>
      <c r="IKY323" s="755"/>
      <c r="IKZ323" s="755"/>
      <c r="ILA323" s="755"/>
      <c r="ILB323" s="755"/>
      <c r="ILC323" s="755"/>
      <c r="ILD323" s="755"/>
      <c r="ILE323" s="755"/>
      <c r="ILF323" s="755"/>
      <c r="ILG323" s="755"/>
      <c r="ILH323" s="755"/>
      <c r="ILI323" s="755"/>
      <c r="ILJ323" s="755"/>
      <c r="ILK323" s="755"/>
      <c r="ILL323" s="755"/>
      <c r="ILM323" s="755"/>
      <c r="ILN323" s="755"/>
      <c r="ILO323" s="755"/>
      <c r="ILP323" s="755"/>
      <c r="ILQ323" s="755"/>
      <c r="ILR323" s="755"/>
      <c r="ILS323" s="755"/>
      <c r="ILT323" s="755"/>
      <c r="ILU323" s="755"/>
      <c r="ILV323" s="755"/>
      <c r="ILW323" s="755"/>
      <c r="ILX323" s="755"/>
      <c r="ILY323" s="755"/>
      <c r="ILZ323" s="755"/>
      <c r="IMA323" s="755"/>
      <c r="IMB323" s="755"/>
      <c r="IMC323" s="755"/>
      <c r="IMD323" s="755"/>
      <c r="IME323" s="755"/>
      <c r="IMF323" s="755"/>
      <c r="IMG323" s="755"/>
      <c r="IMH323" s="755"/>
      <c r="IMI323" s="755"/>
      <c r="IMJ323" s="755"/>
      <c r="IMK323" s="755"/>
      <c r="IML323" s="755"/>
      <c r="IMM323" s="755"/>
      <c r="IMN323" s="755"/>
      <c r="IMO323" s="755"/>
      <c r="IMP323" s="755"/>
      <c r="IMQ323" s="755"/>
      <c r="IMR323" s="755"/>
      <c r="IMS323" s="755"/>
      <c r="IMT323" s="755"/>
      <c r="IMU323" s="755"/>
      <c r="IMV323" s="755"/>
      <c r="IMW323" s="755"/>
      <c r="IMX323" s="755"/>
      <c r="IMY323" s="755"/>
      <c r="IMZ323" s="755"/>
      <c r="INA323" s="755"/>
      <c r="INB323" s="755"/>
      <c r="INC323" s="755"/>
      <c r="IND323" s="755"/>
      <c r="INE323" s="755"/>
      <c r="INF323" s="755"/>
      <c r="ING323" s="755"/>
      <c r="INH323" s="755"/>
      <c r="INI323" s="755"/>
      <c r="INJ323" s="755"/>
      <c r="INK323" s="755"/>
      <c r="INL323" s="755"/>
      <c r="INM323" s="755"/>
      <c r="INN323" s="755"/>
      <c r="INO323" s="755"/>
      <c r="INP323" s="755"/>
      <c r="INQ323" s="755"/>
      <c r="INR323" s="755"/>
      <c r="INS323" s="755"/>
      <c r="INT323" s="755"/>
      <c r="INU323" s="755"/>
      <c r="INV323" s="755"/>
      <c r="INW323" s="755"/>
      <c r="INX323" s="755"/>
      <c r="INY323" s="755"/>
      <c r="INZ323" s="755"/>
      <c r="IOA323" s="755"/>
      <c r="IOB323" s="755"/>
      <c r="IOC323" s="755"/>
      <c r="IOD323" s="755"/>
      <c r="IOE323" s="755"/>
      <c r="IOF323" s="755"/>
      <c r="IOG323" s="755"/>
      <c r="IOH323" s="755"/>
      <c r="IOI323" s="755"/>
      <c r="IOJ323" s="755"/>
      <c r="IOK323" s="755"/>
      <c r="IOL323" s="755"/>
      <c r="IOM323" s="755"/>
      <c r="ION323" s="755"/>
      <c r="IOO323" s="755"/>
      <c r="IOP323" s="755"/>
      <c r="IOQ323" s="755"/>
      <c r="IOR323" s="755"/>
      <c r="IOS323" s="755"/>
      <c r="IOT323" s="755"/>
      <c r="IOU323" s="755"/>
      <c r="IOV323" s="755"/>
      <c r="IOW323" s="755"/>
      <c r="IOX323" s="755"/>
      <c r="IOY323" s="755"/>
      <c r="IOZ323" s="755"/>
      <c r="IPA323" s="755"/>
      <c r="IPB323" s="755"/>
      <c r="IPC323" s="755"/>
      <c r="IPD323" s="755"/>
      <c r="IPE323" s="755"/>
      <c r="IPF323" s="755"/>
      <c r="IPG323" s="755"/>
      <c r="IPH323" s="755"/>
      <c r="IPI323" s="755"/>
      <c r="IPJ323" s="755"/>
      <c r="IPK323" s="755"/>
      <c r="IPL323" s="755"/>
      <c r="IPM323" s="755"/>
      <c r="IPN323" s="755"/>
      <c r="IPO323" s="755"/>
      <c r="IPP323" s="755"/>
      <c r="IPQ323" s="755"/>
      <c r="IPR323" s="755"/>
      <c r="IPS323" s="755"/>
      <c r="IPT323" s="755"/>
      <c r="IPU323" s="755"/>
      <c r="IPV323" s="755"/>
      <c r="IPW323" s="755"/>
      <c r="IPX323" s="755"/>
      <c r="IPY323" s="755"/>
      <c r="IPZ323" s="755"/>
      <c r="IQA323" s="755"/>
      <c r="IQB323" s="755"/>
      <c r="IQC323" s="755"/>
      <c r="IQD323" s="755"/>
      <c r="IQE323" s="755"/>
      <c r="IQF323" s="755"/>
      <c r="IQG323" s="755"/>
      <c r="IQH323" s="755"/>
      <c r="IQI323" s="755"/>
      <c r="IQJ323" s="755"/>
      <c r="IQK323" s="755"/>
      <c r="IQL323" s="755"/>
      <c r="IQM323" s="755"/>
      <c r="IQN323" s="755"/>
      <c r="IQO323" s="755"/>
      <c r="IQP323" s="755"/>
      <c r="IQQ323" s="755"/>
      <c r="IQR323" s="755"/>
      <c r="IQS323" s="755"/>
      <c r="IQT323" s="755"/>
      <c r="IQU323" s="755"/>
      <c r="IQV323" s="755"/>
      <c r="IQW323" s="755"/>
      <c r="IQX323" s="755"/>
      <c r="IQY323" s="755"/>
      <c r="IQZ323" s="755"/>
      <c r="IRA323" s="755"/>
      <c r="IRB323" s="755"/>
      <c r="IRC323" s="755"/>
      <c r="IRD323" s="755"/>
      <c r="IRE323" s="755"/>
      <c r="IRF323" s="755"/>
      <c r="IRG323" s="755"/>
      <c r="IRH323" s="755"/>
      <c r="IRI323" s="755"/>
      <c r="IRJ323" s="755"/>
      <c r="IRK323" s="755"/>
      <c r="IRL323" s="755"/>
      <c r="IRM323" s="755"/>
      <c r="IRN323" s="755"/>
      <c r="IRO323" s="755"/>
      <c r="IRP323" s="755"/>
      <c r="IRQ323" s="755"/>
      <c r="IRR323" s="755"/>
      <c r="IRS323" s="755"/>
      <c r="IRT323" s="755"/>
      <c r="IRU323" s="755"/>
      <c r="IRV323" s="755"/>
      <c r="IRW323" s="755"/>
      <c r="IRX323" s="755"/>
      <c r="IRY323" s="755"/>
      <c r="IRZ323" s="755"/>
      <c r="ISA323" s="755"/>
      <c r="ISB323" s="755"/>
      <c r="ISC323" s="755"/>
      <c r="ISD323" s="755"/>
      <c r="ISE323" s="755"/>
      <c r="ISF323" s="755"/>
      <c r="ISG323" s="755"/>
      <c r="ISH323" s="755"/>
      <c r="ISI323" s="755"/>
      <c r="ISJ323" s="755"/>
      <c r="ISK323" s="755"/>
      <c r="ISL323" s="755"/>
      <c r="ISM323" s="755"/>
      <c r="ISN323" s="755"/>
      <c r="ISO323" s="755"/>
      <c r="ISP323" s="755"/>
      <c r="ISQ323" s="755"/>
      <c r="ISR323" s="755"/>
      <c r="ISS323" s="755"/>
      <c r="IST323" s="755"/>
      <c r="ISU323" s="755"/>
      <c r="ISV323" s="755"/>
      <c r="ISW323" s="755"/>
      <c r="ISX323" s="755"/>
      <c r="ISY323" s="755"/>
      <c r="ISZ323" s="755"/>
      <c r="ITA323" s="755"/>
      <c r="ITB323" s="755"/>
      <c r="ITC323" s="755"/>
      <c r="ITD323" s="755"/>
      <c r="ITE323" s="755"/>
      <c r="ITF323" s="755"/>
      <c r="ITG323" s="755"/>
      <c r="ITH323" s="755"/>
      <c r="ITI323" s="755"/>
      <c r="ITJ323" s="755"/>
      <c r="ITK323" s="755"/>
      <c r="ITL323" s="755"/>
      <c r="ITM323" s="755"/>
      <c r="ITN323" s="755"/>
      <c r="ITO323" s="755"/>
      <c r="ITP323" s="755"/>
      <c r="ITQ323" s="755"/>
      <c r="ITR323" s="755"/>
      <c r="ITS323" s="755"/>
      <c r="ITT323" s="755"/>
      <c r="ITU323" s="755"/>
      <c r="ITV323" s="755"/>
      <c r="ITW323" s="755"/>
      <c r="ITX323" s="755"/>
      <c r="ITY323" s="755"/>
      <c r="ITZ323" s="755"/>
      <c r="IUA323" s="755"/>
      <c r="IUB323" s="755"/>
      <c r="IUC323" s="755"/>
      <c r="IUD323" s="755"/>
      <c r="IUE323" s="755"/>
      <c r="IUF323" s="755"/>
      <c r="IUG323" s="755"/>
      <c r="IUH323" s="755"/>
      <c r="IUI323" s="755"/>
      <c r="IUJ323" s="755"/>
      <c r="IUK323" s="755"/>
      <c r="IUL323" s="755"/>
      <c r="IUM323" s="755"/>
      <c r="IUN323" s="755"/>
      <c r="IUO323" s="755"/>
      <c r="IUP323" s="755"/>
      <c r="IUQ323" s="755"/>
      <c r="IUR323" s="755"/>
      <c r="IUS323" s="755"/>
      <c r="IUT323" s="755"/>
      <c r="IUU323" s="755"/>
      <c r="IUV323" s="755"/>
      <c r="IUW323" s="755"/>
      <c r="IUX323" s="755"/>
      <c r="IUY323" s="755"/>
      <c r="IUZ323" s="755"/>
      <c r="IVA323" s="755"/>
      <c r="IVB323" s="755"/>
      <c r="IVC323" s="755"/>
      <c r="IVD323" s="755"/>
      <c r="IVE323" s="755"/>
      <c r="IVF323" s="755"/>
      <c r="IVG323" s="755"/>
      <c r="IVH323" s="755"/>
      <c r="IVI323" s="755"/>
      <c r="IVJ323" s="755"/>
      <c r="IVK323" s="755"/>
      <c r="IVL323" s="755"/>
      <c r="IVM323" s="755"/>
      <c r="IVN323" s="755"/>
      <c r="IVO323" s="755"/>
      <c r="IVP323" s="755"/>
      <c r="IVQ323" s="755"/>
      <c r="IVR323" s="755"/>
      <c r="IVS323" s="755"/>
      <c r="IVT323" s="755"/>
      <c r="IVU323" s="755"/>
      <c r="IVV323" s="755"/>
      <c r="IVW323" s="755"/>
      <c r="IVX323" s="755"/>
      <c r="IVY323" s="755"/>
      <c r="IVZ323" s="755"/>
      <c r="IWA323" s="755"/>
      <c r="IWB323" s="755"/>
      <c r="IWC323" s="755"/>
      <c r="IWD323" s="755"/>
      <c r="IWE323" s="755"/>
      <c r="IWF323" s="755"/>
      <c r="IWG323" s="755"/>
      <c r="IWH323" s="755"/>
      <c r="IWI323" s="755"/>
      <c r="IWJ323" s="755"/>
      <c r="IWK323" s="755"/>
      <c r="IWL323" s="755"/>
      <c r="IWM323" s="755"/>
      <c r="IWN323" s="755"/>
      <c r="IWO323" s="755"/>
      <c r="IWP323" s="755"/>
      <c r="IWQ323" s="755"/>
      <c r="IWR323" s="755"/>
      <c r="IWS323" s="755"/>
      <c r="IWT323" s="755"/>
      <c r="IWU323" s="755"/>
      <c r="IWV323" s="755"/>
      <c r="IWW323" s="755"/>
      <c r="IWX323" s="755"/>
      <c r="IWY323" s="755"/>
      <c r="IWZ323" s="755"/>
      <c r="IXA323" s="755"/>
      <c r="IXB323" s="755"/>
      <c r="IXC323" s="755"/>
      <c r="IXD323" s="755"/>
      <c r="IXE323" s="755"/>
      <c r="IXF323" s="755"/>
      <c r="IXG323" s="755"/>
      <c r="IXH323" s="755"/>
      <c r="IXI323" s="755"/>
      <c r="IXJ323" s="755"/>
      <c r="IXK323" s="755"/>
      <c r="IXL323" s="755"/>
      <c r="IXM323" s="755"/>
      <c r="IXN323" s="755"/>
      <c r="IXO323" s="755"/>
      <c r="IXP323" s="755"/>
      <c r="IXQ323" s="755"/>
      <c r="IXR323" s="755"/>
      <c r="IXS323" s="755"/>
      <c r="IXT323" s="755"/>
      <c r="IXU323" s="755"/>
      <c r="IXV323" s="755"/>
      <c r="IXW323" s="755"/>
      <c r="IXX323" s="755"/>
      <c r="IXY323" s="755"/>
      <c r="IXZ323" s="755"/>
      <c r="IYA323" s="755"/>
      <c r="IYB323" s="755"/>
      <c r="IYC323" s="755"/>
      <c r="IYD323" s="755"/>
      <c r="IYE323" s="755"/>
      <c r="IYF323" s="755"/>
      <c r="IYG323" s="755"/>
      <c r="IYH323" s="755"/>
      <c r="IYI323" s="755"/>
      <c r="IYJ323" s="755"/>
      <c r="IYK323" s="755"/>
      <c r="IYL323" s="755"/>
      <c r="IYM323" s="755"/>
      <c r="IYN323" s="755"/>
      <c r="IYO323" s="755"/>
      <c r="IYP323" s="755"/>
      <c r="IYQ323" s="755"/>
      <c r="IYR323" s="755"/>
      <c r="IYS323" s="755"/>
      <c r="IYT323" s="755"/>
      <c r="IYU323" s="755"/>
      <c r="IYV323" s="755"/>
      <c r="IYW323" s="755"/>
      <c r="IYX323" s="755"/>
      <c r="IYY323" s="755"/>
      <c r="IYZ323" s="755"/>
      <c r="IZA323" s="755"/>
      <c r="IZB323" s="755"/>
      <c r="IZC323" s="755"/>
      <c r="IZD323" s="755"/>
      <c r="IZE323" s="755"/>
      <c r="IZF323" s="755"/>
      <c r="IZG323" s="755"/>
      <c r="IZH323" s="755"/>
      <c r="IZI323" s="755"/>
      <c r="IZJ323" s="755"/>
      <c r="IZK323" s="755"/>
      <c r="IZL323" s="755"/>
      <c r="IZM323" s="755"/>
      <c r="IZN323" s="755"/>
      <c r="IZO323" s="755"/>
      <c r="IZP323" s="755"/>
      <c r="IZQ323" s="755"/>
      <c r="IZR323" s="755"/>
      <c r="IZS323" s="755"/>
      <c r="IZT323" s="755"/>
      <c r="IZU323" s="755"/>
      <c r="IZV323" s="755"/>
      <c r="IZW323" s="755"/>
      <c r="IZX323" s="755"/>
      <c r="IZY323" s="755"/>
      <c r="IZZ323" s="755"/>
      <c r="JAA323" s="755"/>
      <c r="JAB323" s="755"/>
      <c r="JAC323" s="755"/>
      <c r="JAD323" s="755"/>
      <c r="JAE323" s="755"/>
      <c r="JAF323" s="755"/>
      <c r="JAG323" s="755"/>
      <c r="JAH323" s="755"/>
      <c r="JAI323" s="755"/>
      <c r="JAJ323" s="755"/>
      <c r="JAK323" s="755"/>
      <c r="JAL323" s="755"/>
      <c r="JAM323" s="755"/>
      <c r="JAN323" s="755"/>
      <c r="JAO323" s="755"/>
      <c r="JAP323" s="755"/>
      <c r="JAQ323" s="755"/>
      <c r="JAR323" s="755"/>
      <c r="JAS323" s="755"/>
      <c r="JAT323" s="755"/>
      <c r="JAU323" s="755"/>
      <c r="JAV323" s="755"/>
      <c r="JAW323" s="755"/>
      <c r="JAX323" s="755"/>
      <c r="JAY323" s="755"/>
      <c r="JAZ323" s="755"/>
      <c r="JBA323" s="755"/>
      <c r="JBB323" s="755"/>
      <c r="JBC323" s="755"/>
      <c r="JBD323" s="755"/>
      <c r="JBE323" s="755"/>
      <c r="JBF323" s="755"/>
      <c r="JBG323" s="755"/>
      <c r="JBH323" s="755"/>
      <c r="JBI323" s="755"/>
      <c r="JBJ323" s="755"/>
      <c r="JBK323" s="755"/>
      <c r="JBL323" s="755"/>
      <c r="JBM323" s="755"/>
      <c r="JBN323" s="755"/>
      <c r="JBO323" s="755"/>
      <c r="JBP323" s="755"/>
      <c r="JBQ323" s="755"/>
      <c r="JBR323" s="755"/>
      <c r="JBS323" s="755"/>
      <c r="JBT323" s="755"/>
      <c r="JBU323" s="755"/>
      <c r="JBV323" s="755"/>
      <c r="JBW323" s="755"/>
      <c r="JBX323" s="755"/>
      <c r="JBY323" s="755"/>
      <c r="JBZ323" s="755"/>
      <c r="JCA323" s="755"/>
      <c r="JCB323" s="755"/>
      <c r="JCC323" s="755"/>
      <c r="JCD323" s="755"/>
      <c r="JCE323" s="755"/>
      <c r="JCF323" s="755"/>
      <c r="JCG323" s="755"/>
      <c r="JCH323" s="755"/>
      <c r="JCI323" s="755"/>
      <c r="JCJ323" s="755"/>
      <c r="JCK323" s="755"/>
      <c r="JCL323" s="755"/>
      <c r="JCM323" s="755"/>
      <c r="JCN323" s="755"/>
      <c r="JCO323" s="755"/>
      <c r="JCP323" s="755"/>
      <c r="JCQ323" s="755"/>
      <c r="JCR323" s="755"/>
      <c r="JCS323" s="755"/>
      <c r="JCT323" s="755"/>
      <c r="JCU323" s="755"/>
      <c r="JCV323" s="755"/>
      <c r="JCW323" s="755"/>
      <c r="JCX323" s="755"/>
      <c r="JCY323" s="755"/>
      <c r="JCZ323" s="755"/>
      <c r="JDA323" s="755"/>
      <c r="JDB323" s="755"/>
      <c r="JDC323" s="755"/>
      <c r="JDD323" s="755"/>
      <c r="JDE323" s="755"/>
      <c r="JDF323" s="755"/>
      <c r="JDG323" s="755"/>
      <c r="JDH323" s="755"/>
      <c r="JDI323" s="755"/>
      <c r="JDJ323" s="755"/>
      <c r="JDK323" s="755"/>
      <c r="JDL323" s="755"/>
      <c r="JDM323" s="755"/>
      <c r="JDN323" s="755"/>
      <c r="JDO323" s="755"/>
      <c r="JDP323" s="755"/>
      <c r="JDQ323" s="755"/>
      <c r="JDR323" s="755"/>
      <c r="JDS323" s="755"/>
      <c r="JDT323" s="755"/>
      <c r="JDU323" s="755"/>
      <c r="JDV323" s="755"/>
      <c r="JDW323" s="755"/>
      <c r="JDX323" s="755"/>
      <c r="JDY323" s="755"/>
      <c r="JDZ323" s="755"/>
      <c r="JEA323" s="755"/>
      <c r="JEB323" s="755"/>
      <c r="JEC323" s="755"/>
      <c r="JED323" s="755"/>
      <c r="JEE323" s="755"/>
      <c r="JEF323" s="755"/>
      <c r="JEG323" s="755"/>
      <c r="JEH323" s="755"/>
      <c r="JEI323" s="755"/>
      <c r="JEJ323" s="755"/>
      <c r="JEK323" s="755"/>
      <c r="JEL323" s="755"/>
      <c r="JEM323" s="755"/>
      <c r="JEN323" s="755"/>
      <c r="JEO323" s="755"/>
      <c r="JEP323" s="755"/>
      <c r="JEQ323" s="755"/>
      <c r="JER323" s="755"/>
      <c r="JES323" s="755"/>
      <c r="JET323" s="755"/>
      <c r="JEU323" s="755"/>
      <c r="JEV323" s="755"/>
      <c r="JEW323" s="755"/>
      <c r="JEX323" s="755"/>
      <c r="JEY323" s="755"/>
      <c r="JEZ323" s="755"/>
      <c r="JFA323" s="755"/>
      <c r="JFB323" s="755"/>
      <c r="JFC323" s="755"/>
      <c r="JFD323" s="755"/>
      <c r="JFE323" s="755"/>
      <c r="JFF323" s="755"/>
      <c r="JFG323" s="755"/>
      <c r="JFH323" s="755"/>
      <c r="JFI323" s="755"/>
      <c r="JFJ323" s="755"/>
      <c r="JFK323" s="755"/>
      <c r="JFL323" s="755"/>
      <c r="JFM323" s="755"/>
      <c r="JFN323" s="755"/>
      <c r="JFO323" s="755"/>
      <c r="JFP323" s="755"/>
      <c r="JFQ323" s="755"/>
      <c r="JFR323" s="755"/>
      <c r="JFS323" s="755"/>
      <c r="JFT323" s="755"/>
      <c r="JFU323" s="755"/>
      <c r="JFV323" s="755"/>
      <c r="JFW323" s="755"/>
      <c r="JFX323" s="755"/>
      <c r="JFY323" s="755"/>
      <c r="JFZ323" s="755"/>
      <c r="JGA323" s="755"/>
      <c r="JGB323" s="755"/>
      <c r="JGC323" s="755"/>
      <c r="JGD323" s="755"/>
      <c r="JGE323" s="755"/>
      <c r="JGF323" s="755"/>
      <c r="JGG323" s="755"/>
      <c r="JGH323" s="755"/>
      <c r="JGI323" s="755"/>
      <c r="JGJ323" s="755"/>
      <c r="JGK323" s="755"/>
      <c r="JGL323" s="755"/>
      <c r="JGM323" s="755"/>
      <c r="JGN323" s="755"/>
      <c r="JGO323" s="755"/>
      <c r="JGP323" s="755"/>
      <c r="JGQ323" s="755"/>
      <c r="JGR323" s="755"/>
      <c r="JGS323" s="755"/>
      <c r="JGT323" s="755"/>
      <c r="JGU323" s="755"/>
      <c r="JGV323" s="755"/>
      <c r="JGW323" s="755"/>
      <c r="JGX323" s="755"/>
      <c r="JGY323" s="755"/>
      <c r="JGZ323" s="755"/>
      <c r="JHA323" s="755"/>
      <c r="JHB323" s="755"/>
      <c r="JHC323" s="755"/>
      <c r="JHD323" s="755"/>
      <c r="JHE323" s="755"/>
      <c r="JHF323" s="755"/>
      <c r="JHG323" s="755"/>
      <c r="JHH323" s="755"/>
      <c r="JHI323" s="755"/>
      <c r="JHJ323" s="755"/>
      <c r="JHK323" s="755"/>
      <c r="JHL323" s="755"/>
      <c r="JHM323" s="755"/>
      <c r="JHN323" s="755"/>
      <c r="JHO323" s="755"/>
      <c r="JHP323" s="755"/>
      <c r="JHQ323" s="755"/>
      <c r="JHR323" s="755"/>
      <c r="JHS323" s="755"/>
      <c r="JHT323" s="755"/>
      <c r="JHU323" s="755"/>
      <c r="JHV323" s="755"/>
      <c r="JHW323" s="755"/>
      <c r="JHX323" s="755"/>
      <c r="JHY323" s="755"/>
      <c r="JHZ323" s="755"/>
      <c r="JIA323" s="755"/>
      <c r="JIB323" s="755"/>
      <c r="JIC323" s="755"/>
      <c r="JID323" s="755"/>
      <c r="JIE323" s="755"/>
      <c r="JIF323" s="755"/>
      <c r="JIG323" s="755"/>
      <c r="JIH323" s="755"/>
      <c r="JII323" s="755"/>
      <c r="JIJ323" s="755"/>
      <c r="JIK323" s="755"/>
      <c r="JIL323" s="755"/>
      <c r="JIM323" s="755"/>
      <c r="JIN323" s="755"/>
      <c r="JIO323" s="755"/>
      <c r="JIP323" s="755"/>
      <c r="JIQ323" s="755"/>
      <c r="JIR323" s="755"/>
      <c r="JIS323" s="755"/>
      <c r="JIT323" s="755"/>
      <c r="JIU323" s="755"/>
      <c r="JIV323" s="755"/>
      <c r="JIW323" s="755"/>
      <c r="JIX323" s="755"/>
      <c r="JIY323" s="755"/>
      <c r="JIZ323" s="755"/>
      <c r="JJA323" s="755"/>
      <c r="JJB323" s="755"/>
      <c r="JJC323" s="755"/>
      <c r="JJD323" s="755"/>
      <c r="JJE323" s="755"/>
      <c r="JJF323" s="755"/>
      <c r="JJG323" s="755"/>
      <c r="JJH323" s="755"/>
      <c r="JJI323" s="755"/>
      <c r="JJJ323" s="755"/>
      <c r="JJK323" s="755"/>
      <c r="JJL323" s="755"/>
      <c r="JJM323" s="755"/>
      <c r="JJN323" s="755"/>
      <c r="JJO323" s="755"/>
      <c r="JJP323" s="755"/>
      <c r="JJQ323" s="755"/>
      <c r="JJR323" s="755"/>
      <c r="JJS323" s="755"/>
      <c r="JJT323" s="755"/>
      <c r="JJU323" s="755"/>
      <c r="JJV323" s="755"/>
      <c r="JJW323" s="755"/>
      <c r="JJX323" s="755"/>
      <c r="JJY323" s="755"/>
      <c r="JJZ323" s="755"/>
      <c r="JKA323" s="755"/>
      <c r="JKB323" s="755"/>
      <c r="JKC323" s="755"/>
      <c r="JKD323" s="755"/>
      <c r="JKE323" s="755"/>
      <c r="JKF323" s="755"/>
      <c r="JKG323" s="755"/>
      <c r="JKH323" s="755"/>
      <c r="JKI323" s="755"/>
      <c r="JKJ323" s="755"/>
      <c r="JKK323" s="755"/>
      <c r="JKL323" s="755"/>
      <c r="JKM323" s="755"/>
      <c r="JKN323" s="755"/>
      <c r="JKO323" s="755"/>
      <c r="JKP323" s="755"/>
      <c r="JKQ323" s="755"/>
      <c r="JKR323" s="755"/>
      <c r="JKS323" s="755"/>
      <c r="JKT323" s="755"/>
      <c r="JKU323" s="755"/>
      <c r="JKV323" s="755"/>
      <c r="JKW323" s="755"/>
      <c r="JKX323" s="755"/>
      <c r="JKY323" s="755"/>
      <c r="JKZ323" s="755"/>
      <c r="JLA323" s="755"/>
      <c r="JLB323" s="755"/>
      <c r="JLC323" s="755"/>
      <c r="JLD323" s="755"/>
      <c r="JLE323" s="755"/>
      <c r="JLF323" s="755"/>
      <c r="JLG323" s="755"/>
      <c r="JLH323" s="755"/>
      <c r="JLI323" s="755"/>
      <c r="JLJ323" s="755"/>
      <c r="JLK323" s="755"/>
      <c r="JLL323" s="755"/>
      <c r="JLM323" s="755"/>
      <c r="JLN323" s="755"/>
      <c r="JLO323" s="755"/>
      <c r="JLP323" s="755"/>
      <c r="JLQ323" s="755"/>
      <c r="JLR323" s="755"/>
      <c r="JLS323" s="755"/>
      <c r="JLT323" s="755"/>
      <c r="JLU323" s="755"/>
      <c r="JLV323" s="755"/>
      <c r="JLW323" s="755"/>
      <c r="JLX323" s="755"/>
      <c r="JLY323" s="755"/>
      <c r="JLZ323" s="755"/>
      <c r="JMA323" s="755"/>
      <c r="JMB323" s="755"/>
      <c r="JMC323" s="755"/>
      <c r="JMD323" s="755"/>
      <c r="JME323" s="755"/>
      <c r="JMF323" s="755"/>
      <c r="JMG323" s="755"/>
      <c r="JMH323" s="755"/>
      <c r="JMI323" s="755"/>
      <c r="JMJ323" s="755"/>
      <c r="JMK323" s="755"/>
      <c r="JML323" s="755"/>
      <c r="JMM323" s="755"/>
      <c r="JMN323" s="755"/>
      <c r="JMO323" s="755"/>
      <c r="JMP323" s="755"/>
      <c r="JMQ323" s="755"/>
      <c r="JMR323" s="755"/>
      <c r="JMS323" s="755"/>
      <c r="JMT323" s="755"/>
      <c r="JMU323" s="755"/>
      <c r="JMV323" s="755"/>
      <c r="JMW323" s="755"/>
      <c r="JMX323" s="755"/>
      <c r="JMY323" s="755"/>
      <c r="JMZ323" s="755"/>
      <c r="JNA323" s="755"/>
      <c r="JNB323" s="755"/>
      <c r="JNC323" s="755"/>
      <c r="JND323" s="755"/>
      <c r="JNE323" s="755"/>
      <c r="JNF323" s="755"/>
      <c r="JNG323" s="755"/>
      <c r="JNH323" s="755"/>
      <c r="JNI323" s="755"/>
      <c r="JNJ323" s="755"/>
      <c r="JNK323" s="755"/>
      <c r="JNL323" s="755"/>
      <c r="JNM323" s="755"/>
      <c r="JNN323" s="755"/>
      <c r="JNO323" s="755"/>
      <c r="JNP323" s="755"/>
      <c r="JNQ323" s="755"/>
      <c r="JNR323" s="755"/>
      <c r="JNS323" s="755"/>
      <c r="JNT323" s="755"/>
      <c r="JNU323" s="755"/>
      <c r="JNV323" s="755"/>
      <c r="JNW323" s="755"/>
      <c r="JNX323" s="755"/>
      <c r="JNY323" s="755"/>
      <c r="JNZ323" s="755"/>
      <c r="JOA323" s="755"/>
      <c r="JOB323" s="755"/>
      <c r="JOC323" s="755"/>
      <c r="JOD323" s="755"/>
      <c r="JOE323" s="755"/>
      <c r="JOF323" s="755"/>
      <c r="JOG323" s="755"/>
      <c r="JOH323" s="755"/>
      <c r="JOI323" s="755"/>
      <c r="JOJ323" s="755"/>
      <c r="JOK323" s="755"/>
      <c r="JOL323" s="755"/>
      <c r="JOM323" s="755"/>
      <c r="JON323" s="755"/>
      <c r="JOO323" s="755"/>
      <c r="JOP323" s="755"/>
      <c r="JOQ323" s="755"/>
      <c r="JOR323" s="755"/>
      <c r="JOS323" s="755"/>
      <c r="JOT323" s="755"/>
      <c r="JOU323" s="755"/>
      <c r="JOV323" s="755"/>
      <c r="JOW323" s="755"/>
      <c r="JOX323" s="755"/>
      <c r="JOY323" s="755"/>
      <c r="JOZ323" s="755"/>
      <c r="JPA323" s="755"/>
      <c r="JPB323" s="755"/>
      <c r="JPC323" s="755"/>
      <c r="JPD323" s="755"/>
      <c r="JPE323" s="755"/>
      <c r="JPF323" s="755"/>
      <c r="JPG323" s="755"/>
      <c r="JPH323" s="755"/>
      <c r="JPI323" s="755"/>
      <c r="JPJ323" s="755"/>
      <c r="JPK323" s="755"/>
      <c r="JPL323" s="755"/>
      <c r="JPM323" s="755"/>
      <c r="JPN323" s="755"/>
      <c r="JPO323" s="755"/>
      <c r="JPP323" s="755"/>
      <c r="JPQ323" s="755"/>
      <c r="JPR323" s="755"/>
      <c r="JPS323" s="755"/>
      <c r="JPT323" s="755"/>
      <c r="JPU323" s="755"/>
      <c r="JPV323" s="755"/>
      <c r="JPW323" s="755"/>
      <c r="JPX323" s="755"/>
      <c r="JPY323" s="755"/>
      <c r="JPZ323" s="755"/>
      <c r="JQA323" s="755"/>
      <c r="JQB323" s="755"/>
      <c r="JQC323" s="755"/>
      <c r="JQD323" s="755"/>
      <c r="JQE323" s="755"/>
      <c r="JQF323" s="755"/>
      <c r="JQG323" s="755"/>
      <c r="JQH323" s="755"/>
      <c r="JQI323" s="755"/>
      <c r="JQJ323" s="755"/>
      <c r="JQK323" s="755"/>
      <c r="JQL323" s="755"/>
      <c r="JQM323" s="755"/>
      <c r="JQN323" s="755"/>
      <c r="JQO323" s="755"/>
      <c r="JQP323" s="755"/>
      <c r="JQQ323" s="755"/>
      <c r="JQR323" s="755"/>
      <c r="JQS323" s="755"/>
      <c r="JQT323" s="755"/>
      <c r="JQU323" s="755"/>
      <c r="JQV323" s="755"/>
      <c r="JQW323" s="755"/>
      <c r="JQX323" s="755"/>
      <c r="JQY323" s="755"/>
      <c r="JQZ323" s="755"/>
      <c r="JRA323" s="755"/>
      <c r="JRB323" s="755"/>
      <c r="JRC323" s="755"/>
      <c r="JRD323" s="755"/>
      <c r="JRE323" s="755"/>
      <c r="JRF323" s="755"/>
      <c r="JRG323" s="755"/>
      <c r="JRH323" s="755"/>
      <c r="JRI323" s="755"/>
      <c r="JRJ323" s="755"/>
      <c r="JRK323" s="755"/>
      <c r="JRL323" s="755"/>
      <c r="JRM323" s="755"/>
      <c r="JRN323" s="755"/>
      <c r="JRO323" s="755"/>
      <c r="JRP323" s="755"/>
      <c r="JRQ323" s="755"/>
      <c r="JRR323" s="755"/>
      <c r="JRS323" s="755"/>
      <c r="JRT323" s="755"/>
      <c r="JRU323" s="755"/>
      <c r="JRV323" s="755"/>
      <c r="JRW323" s="755"/>
      <c r="JRX323" s="755"/>
      <c r="JRY323" s="755"/>
      <c r="JRZ323" s="755"/>
      <c r="JSA323" s="755"/>
      <c r="JSB323" s="755"/>
      <c r="JSC323" s="755"/>
      <c r="JSD323" s="755"/>
      <c r="JSE323" s="755"/>
      <c r="JSF323" s="755"/>
      <c r="JSG323" s="755"/>
      <c r="JSH323" s="755"/>
      <c r="JSI323" s="755"/>
      <c r="JSJ323" s="755"/>
      <c r="JSK323" s="755"/>
      <c r="JSL323" s="755"/>
      <c r="JSM323" s="755"/>
      <c r="JSN323" s="755"/>
      <c r="JSO323" s="755"/>
      <c r="JSP323" s="755"/>
      <c r="JSQ323" s="755"/>
      <c r="JSR323" s="755"/>
      <c r="JSS323" s="755"/>
      <c r="JST323" s="755"/>
      <c r="JSU323" s="755"/>
      <c r="JSV323" s="755"/>
      <c r="JSW323" s="755"/>
      <c r="JSX323" s="755"/>
      <c r="JSY323" s="755"/>
      <c r="JSZ323" s="755"/>
      <c r="JTA323" s="755"/>
      <c r="JTB323" s="755"/>
      <c r="JTC323" s="755"/>
      <c r="JTD323" s="755"/>
      <c r="JTE323" s="755"/>
      <c r="JTF323" s="755"/>
      <c r="JTG323" s="755"/>
      <c r="JTH323" s="755"/>
      <c r="JTI323" s="755"/>
      <c r="JTJ323" s="755"/>
      <c r="JTK323" s="755"/>
      <c r="JTL323" s="755"/>
      <c r="JTM323" s="755"/>
      <c r="JTN323" s="755"/>
      <c r="JTO323" s="755"/>
      <c r="JTP323" s="755"/>
      <c r="JTQ323" s="755"/>
      <c r="JTR323" s="755"/>
      <c r="JTS323" s="755"/>
      <c r="JTT323" s="755"/>
      <c r="JTU323" s="755"/>
      <c r="JTV323" s="755"/>
      <c r="JTW323" s="755"/>
      <c r="JTX323" s="755"/>
      <c r="JTY323" s="755"/>
      <c r="JTZ323" s="755"/>
      <c r="JUA323" s="755"/>
      <c r="JUB323" s="755"/>
      <c r="JUC323" s="755"/>
      <c r="JUD323" s="755"/>
      <c r="JUE323" s="755"/>
      <c r="JUF323" s="755"/>
      <c r="JUG323" s="755"/>
      <c r="JUH323" s="755"/>
      <c r="JUI323" s="755"/>
      <c r="JUJ323" s="755"/>
      <c r="JUK323" s="755"/>
      <c r="JUL323" s="755"/>
      <c r="JUM323" s="755"/>
      <c r="JUN323" s="755"/>
      <c r="JUO323" s="755"/>
      <c r="JUP323" s="755"/>
      <c r="JUQ323" s="755"/>
      <c r="JUR323" s="755"/>
      <c r="JUS323" s="755"/>
      <c r="JUT323" s="755"/>
      <c r="JUU323" s="755"/>
      <c r="JUV323" s="755"/>
      <c r="JUW323" s="755"/>
      <c r="JUX323" s="755"/>
      <c r="JUY323" s="755"/>
      <c r="JUZ323" s="755"/>
      <c r="JVA323" s="755"/>
      <c r="JVB323" s="755"/>
      <c r="JVC323" s="755"/>
      <c r="JVD323" s="755"/>
      <c r="JVE323" s="755"/>
      <c r="JVF323" s="755"/>
      <c r="JVG323" s="755"/>
      <c r="JVH323" s="755"/>
      <c r="JVI323" s="755"/>
      <c r="JVJ323" s="755"/>
      <c r="JVK323" s="755"/>
      <c r="JVL323" s="755"/>
      <c r="JVM323" s="755"/>
      <c r="JVN323" s="755"/>
      <c r="JVO323" s="755"/>
      <c r="JVP323" s="755"/>
      <c r="JVQ323" s="755"/>
      <c r="JVR323" s="755"/>
      <c r="JVS323" s="755"/>
      <c r="JVT323" s="755"/>
      <c r="JVU323" s="755"/>
      <c r="JVV323" s="755"/>
      <c r="JVW323" s="755"/>
      <c r="JVX323" s="755"/>
      <c r="JVY323" s="755"/>
      <c r="JVZ323" s="755"/>
      <c r="JWA323" s="755"/>
      <c r="JWB323" s="755"/>
      <c r="JWC323" s="755"/>
      <c r="JWD323" s="755"/>
      <c r="JWE323" s="755"/>
      <c r="JWF323" s="755"/>
      <c r="JWG323" s="755"/>
      <c r="JWH323" s="755"/>
      <c r="JWI323" s="755"/>
      <c r="JWJ323" s="755"/>
      <c r="JWK323" s="755"/>
      <c r="JWL323" s="755"/>
      <c r="JWM323" s="755"/>
      <c r="JWN323" s="755"/>
      <c r="JWO323" s="755"/>
      <c r="JWP323" s="755"/>
      <c r="JWQ323" s="755"/>
      <c r="JWR323" s="755"/>
      <c r="JWS323" s="755"/>
      <c r="JWT323" s="755"/>
      <c r="JWU323" s="755"/>
      <c r="JWV323" s="755"/>
      <c r="JWW323" s="755"/>
      <c r="JWX323" s="755"/>
      <c r="JWY323" s="755"/>
      <c r="JWZ323" s="755"/>
      <c r="JXA323" s="755"/>
      <c r="JXB323" s="755"/>
      <c r="JXC323" s="755"/>
      <c r="JXD323" s="755"/>
      <c r="JXE323" s="755"/>
      <c r="JXF323" s="755"/>
      <c r="JXG323" s="755"/>
      <c r="JXH323" s="755"/>
      <c r="JXI323" s="755"/>
      <c r="JXJ323" s="755"/>
      <c r="JXK323" s="755"/>
      <c r="JXL323" s="755"/>
      <c r="JXM323" s="755"/>
      <c r="JXN323" s="755"/>
      <c r="JXO323" s="755"/>
      <c r="JXP323" s="755"/>
      <c r="JXQ323" s="755"/>
      <c r="JXR323" s="755"/>
      <c r="JXS323" s="755"/>
      <c r="JXT323" s="755"/>
      <c r="JXU323" s="755"/>
      <c r="JXV323" s="755"/>
      <c r="JXW323" s="755"/>
      <c r="JXX323" s="755"/>
      <c r="JXY323" s="755"/>
      <c r="JXZ323" s="755"/>
      <c r="JYA323" s="755"/>
      <c r="JYB323" s="755"/>
      <c r="JYC323" s="755"/>
      <c r="JYD323" s="755"/>
      <c r="JYE323" s="755"/>
      <c r="JYF323" s="755"/>
      <c r="JYG323" s="755"/>
      <c r="JYH323" s="755"/>
      <c r="JYI323" s="755"/>
      <c r="JYJ323" s="755"/>
      <c r="JYK323" s="755"/>
      <c r="JYL323" s="755"/>
      <c r="JYM323" s="755"/>
      <c r="JYN323" s="755"/>
      <c r="JYO323" s="755"/>
      <c r="JYP323" s="755"/>
      <c r="JYQ323" s="755"/>
      <c r="JYR323" s="755"/>
      <c r="JYS323" s="755"/>
      <c r="JYT323" s="755"/>
      <c r="JYU323" s="755"/>
      <c r="JYV323" s="755"/>
      <c r="JYW323" s="755"/>
      <c r="JYX323" s="755"/>
      <c r="JYY323" s="755"/>
      <c r="JYZ323" s="755"/>
      <c r="JZA323" s="755"/>
      <c r="JZB323" s="755"/>
      <c r="JZC323" s="755"/>
      <c r="JZD323" s="755"/>
      <c r="JZE323" s="755"/>
      <c r="JZF323" s="755"/>
      <c r="JZG323" s="755"/>
      <c r="JZH323" s="755"/>
      <c r="JZI323" s="755"/>
      <c r="JZJ323" s="755"/>
      <c r="JZK323" s="755"/>
      <c r="JZL323" s="755"/>
      <c r="JZM323" s="755"/>
      <c r="JZN323" s="755"/>
      <c r="JZO323" s="755"/>
      <c r="JZP323" s="755"/>
      <c r="JZQ323" s="755"/>
      <c r="JZR323" s="755"/>
      <c r="JZS323" s="755"/>
      <c r="JZT323" s="755"/>
      <c r="JZU323" s="755"/>
      <c r="JZV323" s="755"/>
      <c r="JZW323" s="755"/>
      <c r="JZX323" s="755"/>
      <c r="JZY323" s="755"/>
      <c r="JZZ323" s="755"/>
      <c r="KAA323" s="755"/>
      <c r="KAB323" s="755"/>
      <c r="KAC323" s="755"/>
      <c r="KAD323" s="755"/>
      <c r="KAE323" s="755"/>
      <c r="KAF323" s="755"/>
      <c r="KAG323" s="755"/>
      <c r="KAH323" s="755"/>
      <c r="KAI323" s="755"/>
      <c r="KAJ323" s="755"/>
      <c r="KAK323" s="755"/>
      <c r="KAL323" s="755"/>
      <c r="KAM323" s="755"/>
      <c r="KAN323" s="755"/>
      <c r="KAO323" s="755"/>
      <c r="KAP323" s="755"/>
      <c r="KAQ323" s="755"/>
      <c r="KAR323" s="755"/>
      <c r="KAS323" s="755"/>
      <c r="KAT323" s="755"/>
      <c r="KAU323" s="755"/>
      <c r="KAV323" s="755"/>
      <c r="KAW323" s="755"/>
      <c r="KAX323" s="755"/>
      <c r="KAY323" s="755"/>
      <c r="KAZ323" s="755"/>
      <c r="KBA323" s="755"/>
      <c r="KBB323" s="755"/>
      <c r="KBC323" s="755"/>
      <c r="KBD323" s="755"/>
      <c r="KBE323" s="755"/>
      <c r="KBF323" s="755"/>
      <c r="KBG323" s="755"/>
      <c r="KBH323" s="755"/>
      <c r="KBI323" s="755"/>
      <c r="KBJ323" s="755"/>
      <c r="KBK323" s="755"/>
      <c r="KBL323" s="755"/>
      <c r="KBM323" s="755"/>
      <c r="KBN323" s="755"/>
      <c r="KBO323" s="755"/>
      <c r="KBP323" s="755"/>
      <c r="KBQ323" s="755"/>
      <c r="KBR323" s="755"/>
      <c r="KBS323" s="755"/>
      <c r="KBT323" s="755"/>
      <c r="KBU323" s="755"/>
      <c r="KBV323" s="755"/>
      <c r="KBW323" s="755"/>
      <c r="KBX323" s="755"/>
      <c r="KBY323" s="755"/>
      <c r="KBZ323" s="755"/>
      <c r="KCA323" s="755"/>
      <c r="KCB323" s="755"/>
      <c r="KCC323" s="755"/>
      <c r="KCD323" s="755"/>
      <c r="KCE323" s="755"/>
      <c r="KCF323" s="755"/>
      <c r="KCG323" s="755"/>
      <c r="KCH323" s="755"/>
      <c r="KCI323" s="755"/>
      <c r="KCJ323" s="755"/>
      <c r="KCK323" s="755"/>
      <c r="KCL323" s="755"/>
      <c r="KCM323" s="755"/>
      <c r="KCN323" s="755"/>
      <c r="KCO323" s="755"/>
      <c r="KCP323" s="755"/>
      <c r="KCQ323" s="755"/>
      <c r="KCR323" s="755"/>
      <c r="KCS323" s="755"/>
      <c r="KCT323" s="755"/>
      <c r="KCU323" s="755"/>
      <c r="KCV323" s="755"/>
      <c r="KCW323" s="755"/>
      <c r="KCX323" s="755"/>
      <c r="KCY323" s="755"/>
      <c r="KCZ323" s="755"/>
      <c r="KDA323" s="755"/>
      <c r="KDB323" s="755"/>
      <c r="KDC323" s="755"/>
      <c r="KDD323" s="755"/>
      <c r="KDE323" s="755"/>
      <c r="KDF323" s="755"/>
      <c r="KDG323" s="755"/>
      <c r="KDH323" s="755"/>
      <c r="KDI323" s="755"/>
      <c r="KDJ323" s="755"/>
      <c r="KDK323" s="755"/>
      <c r="KDL323" s="755"/>
      <c r="KDM323" s="755"/>
      <c r="KDN323" s="755"/>
      <c r="KDO323" s="755"/>
      <c r="KDP323" s="755"/>
      <c r="KDQ323" s="755"/>
      <c r="KDR323" s="755"/>
      <c r="KDS323" s="755"/>
      <c r="KDT323" s="755"/>
      <c r="KDU323" s="755"/>
      <c r="KDV323" s="755"/>
      <c r="KDW323" s="755"/>
      <c r="KDX323" s="755"/>
      <c r="KDY323" s="755"/>
      <c r="KDZ323" s="755"/>
      <c r="KEA323" s="755"/>
      <c r="KEB323" s="755"/>
      <c r="KEC323" s="755"/>
      <c r="KED323" s="755"/>
      <c r="KEE323" s="755"/>
      <c r="KEF323" s="755"/>
      <c r="KEG323" s="755"/>
      <c r="KEH323" s="755"/>
      <c r="KEI323" s="755"/>
      <c r="KEJ323" s="755"/>
      <c r="KEK323" s="755"/>
      <c r="KEL323" s="755"/>
      <c r="KEM323" s="755"/>
      <c r="KEN323" s="755"/>
      <c r="KEO323" s="755"/>
      <c r="KEP323" s="755"/>
      <c r="KEQ323" s="755"/>
      <c r="KER323" s="755"/>
      <c r="KES323" s="755"/>
      <c r="KET323" s="755"/>
      <c r="KEU323" s="755"/>
      <c r="KEV323" s="755"/>
      <c r="KEW323" s="755"/>
      <c r="KEX323" s="755"/>
      <c r="KEY323" s="755"/>
      <c r="KEZ323" s="755"/>
      <c r="KFA323" s="755"/>
      <c r="KFB323" s="755"/>
      <c r="KFC323" s="755"/>
      <c r="KFD323" s="755"/>
      <c r="KFE323" s="755"/>
      <c r="KFF323" s="755"/>
      <c r="KFG323" s="755"/>
      <c r="KFH323" s="755"/>
      <c r="KFI323" s="755"/>
      <c r="KFJ323" s="755"/>
      <c r="KFK323" s="755"/>
      <c r="KFL323" s="755"/>
      <c r="KFM323" s="755"/>
      <c r="KFN323" s="755"/>
      <c r="KFO323" s="755"/>
      <c r="KFP323" s="755"/>
      <c r="KFQ323" s="755"/>
      <c r="KFR323" s="755"/>
      <c r="KFS323" s="755"/>
      <c r="KFT323" s="755"/>
      <c r="KFU323" s="755"/>
      <c r="KFV323" s="755"/>
      <c r="KFW323" s="755"/>
      <c r="KFX323" s="755"/>
      <c r="KFY323" s="755"/>
      <c r="KFZ323" s="755"/>
      <c r="KGA323" s="755"/>
      <c r="KGB323" s="755"/>
      <c r="KGC323" s="755"/>
      <c r="KGD323" s="755"/>
      <c r="KGE323" s="755"/>
      <c r="KGF323" s="755"/>
      <c r="KGG323" s="755"/>
      <c r="KGH323" s="755"/>
      <c r="KGI323" s="755"/>
      <c r="KGJ323" s="755"/>
      <c r="KGK323" s="755"/>
      <c r="KGL323" s="755"/>
      <c r="KGM323" s="755"/>
      <c r="KGN323" s="755"/>
      <c r="KGO323" s="755"/>
      <c r="KGP323" s="755"/>
      <c r="KGQ323" s="755"/>
      <c r="KGR323" s="755"/>
      <c r="KGS323" s="755"/>
      <c r="KGT323" s="755"/>
      <c r="KGU323" s="755"/>
      <c r="KGV323" s="755"/>
      <c r="KGW323" s="755"/>
      <c r="KGX323" s="755"/>
      <c r="KGY323" s="755"/>
      <c r="KGZ323" s="755"/>
      <c r="KHA323" s="755"/>
      <c r="KHB323" s="755"/>
      <c r="KHC323" s="755"/>
      <c r="KHD323" s="755"/>
      <c r="KHE323" s="755"/>
      <c r="KHF323" s="755"/>
      <c r="KHG323" s="755"/>
      <c r="KHH323" s="755"/>
      <c r="KHI323" s="755"/>
      <c r="KHJ323" s="755"/>
      <c r="KHK323" s="755"/>
      <c r="KHL323" s="755"/>
      <c r="KHM323" s="755"/>
      <c r="KHN323" s="755"/>
      <c r="KHO323" s="755"/>
      <c r="KHP323" s="755"/>
      <c r="KHQ323" s="755"/>
      <c r="KHR323" s="755"/>
      <c r="KHS323" s="755"/>
      <c r="KHT323" s="755"/>
      <c r="KHU323" s="755"/>
      <c r="KHV323" s="755"/>
      <c r="KHW323" s="755"/>
      <c r="KHX323" s="755"/>
      <c r="KHY323" s="755"/>
      <c r="KHZ323" s="755"/>
      <c r="KIA323" s="755"/>
      <c r="KIB323" s="755"/>
      <c r="KIC323" s="755"/>
      <c r="KID323" s="755"/>
      <c r="KIE323" s="755"/>
      <c r="KIF323" s="755"/>
      <c r="KIG323" s="755"/>
      <c r="KIH323" s="755"/>
      <c r="KII323" s="755"/>
      <c r="KIJ323" s="755"/>
      <c r="KIK323" s="755"/>
      <c r="KIL323" s="755"/>
      <c r="KIM323" s="755"/>
      <c r="KIN323" s="755"/>
      <c r="KIO323" s="755"/>
      <c r="KIP323" s="755"/>
      <c r="KIQ323" s="755"/>
      <c r="KIR323" s="755"/>
      <c r="KIS323" s="755"/>
      <c r="KIT323" s="755"/>
      <c r="KIU323" s="755"/>
      <c r="KIV323" s="755"/>
      <c r="KIW323" s="755"/>
      <c r="KIX323" s="755"/>
      <c r="KIY323" s="755"/>
      <c r="KIZ323" s="755"/>
      <c r="KJA323" s="755"/>
      <c r="KJB323" s="755"/>
      <c r="KJC323" s="755"/>
      <c r="KJD323" s="755"/>
      <c r="KJE323" s="755"/>
      <c r="KJF323" s="755"/>
      <c r="KJG323" s="755"/>
      <c r="KJH323" s="755"/>
      <c r="KJI323" s="755"/>
      <c r="KJJ323" s="755"/>
      <c r="KJK323" s="755"/>
      <c r="KJL323" s="755"/>
      <c r="KJM323" s="755"/>
      <c r="KJN323" s="755"/>
      <c r="KJO323" s="755"/>
      <c r="KJP323" s="755"/>
      <c r="KJQ323" s="755"/>
      <c r="KJR323" s="755"/>
      <c r="KJS323" s="755"/>
      <c r="KJT323" s="755"/>
      <c r="KJU323" s="755"/>
      <c r="KJV323" s="755"/>
      <c r="KJW323" s="755"/>
      <c r="KJX323" s="755"/>
      <c r="KJY323" s="755"/>
      <c r="KJZ323" s="755"/>
      <c r="KKA323" s="755"/>
      <c r="KKB323" s="755"/>
      <c r="KKC323" s="755"/>
      <c r="KKD323" s="755"/>
      <c r="KKE323" s="755"/>
      <c r="KKF323" s="755"/>
      <c r="KKG323" s="755"/>
      <c r="KKH323" s="755"/>
      <c r="KKI323" s="755"/>
      <c r="KKJ323" s="755"/>
      <c r="KKK323" s="755"/>
      <c r="KKL323" s="755"/>
      <c r="KKM323" s="755"/>
      <c r="KKN323" s="755"/>
      <c r="KKO323" s="755"/>
      <c r="KKP323" s="755"/>
      <c r="KKQ323" s="755"/>
      <c r="KKR323" s="755"/>
      <c r="KKS323" s="755"/>
      <c r="KKT323" s="755"/>
      <c r="KKU323" s="755"/>
      <c r="KKV323" s="755"/>
      <c r="KKW323" s="755"/>
      <c r="KKX323" s="755"/>
      <c r="KKY323" s="755"/>
      <c r="KKZ323" s="755"/>
      <c r="KLA323" s="755"/>
      <c r="KLB323" s="755"/>
      <c r="KLC323" s="755"/>
      <c r="KLD323" s="755"/>
      <c r="KLE323" s="755"/>
      <c r="KLF323" s="755"/>
      <c r="KLG323" s="755"/>
      <c r="KLH323" s="755"/>
      <c r="KLI323" s="755"/>
      <c r="KLJ323" s="755"/>
      <c r="KLK323" s="755"/>
      <c r="KLL323" s="755"/>
      <c r="KLM323" s="755"/>
      <c r="KLN323" s="755"/>
      <c r="KLO323" s="755"/>
      <c r="KLP323" s="755"/>
      <c r="KLQ323" s="755"/>
      <c r="KLR323" s="755"/>
      <c r="KLS323" s="755"/>
      <c r="KLT323" s="755"/>
      <c r="KLU323" s="755"/>
      <c r="KLV323" s="755"/>
      <c r="KLW323" s="755"/>
      <c r="KLX323" s="755"/>
      <c r="KLY323" s="755"/>
      <c r="KLZ323" s="755"/>
      <c r="KMA323" s="755"/>
      <c r="KMB323" s="755"/>
      <c r="KMC323" s="755"/>
      <c r="KMD323" s="755"/>
      <c r="KME323" s="755"/>
      <c r="KMF323" s="755"/>
      <c r="KMG323" s="755"/>
      <c r="KMH323" s="755"/>
      <c r="KMI323" s="755"/>
      <c r="KMJ323" s="755"/>
      <c r="KMK323" s="755"/>
      <c r="KML323" s="755"/>
      <c r="KMM323" s="755"/>
      <c r="KMN323" s="755"/>
      <c r="KMO323" s="755"/>
      <c r="KMP323" s="755"/>
      <c r="KMQ323" s="755"/>
      <c r="KMR323" s="755"/>
      <c r="KMS323" s="755"/>
      <c r="KMT323" s="755"/>
      <c r="KMU323" s="755"/>
      <c r="KMV323" s="755"/>
      <c r="KMW323" s="755"/>
      <c r="KMX323" s="755"/>
      <c r="KMY323" s="755"/>
      <c r="KMZ323" s="755"/>
      <c r="KNA323" s="755"/>
      <c r="KNB323" s="755"/>
      <c r="KNC323" s="755"/>
      <c r="KND323" s="755"/>
      <c r="KNE323" s="755"/>
      <c r="KNF323" s="755"/>
      <c r="KNG323" s="755"/>
      <c r="KNH323" s="755"/>
      <c r="KNI323" s="755"/>
      <c r="KNJ323" s="755"/>
      <c r="KNK323" s="755"/>
      <c r="KNL323" s="755"/>
      <c r="KNM323" s="755"/>
      <c r="KNN323" s="755"/>
      <c r="KNO323" s="755"/>
      <c r="KNP323" s="755"/>
      <c r="KNQ323" s="755"/>
      <c r="KNR323" s="755"/>
      <c r="KNS323" s="755"/>
      <c r="KNT323" s="755"/>
      <c r="KNU323" s="755"/>
      <c r="KNV323" s="755"/>
      <c r="KNW323" s="755"/>
      <c r="KNX323" s="755"/>
      <c r="KNY323" s="755"/>
      <c r="KNZ323" s="755"/>
      <c r="KOA323" s="755"/>
      <c r="KOB323" s="755"/>
      <c r="KOC323" s="755"/>
      <c r="KOD323" s="755"/>
      <c r="KOE323" s="755"/>
      <c r="KOF323" s="755"/>
      <c r="KOG323" s="755"/>
      <c r="KOH323" s="755"/>
      <c r="KOI323" s="755"/>
      <c r="KOJ323" s="755"/>
      <c r="KOK323" s="755"/>
      <c r="KOL323" s="755"/>
      <c r="KOM323" s="755"/>
      <c r="KON323" s="755"/>
      <c r="KOO323" s="755"/>
      <c r="KOP323" s="755"/>
      <c r="KOQ323" s="755"/>
      <c r="KOR323" s="755"/>
      <c r="KOS323" s="755"/>
      <c r="KOT323" s="755"/>
      <c r="KOU323" s="755"/>
      <c r="KOV323" s="755"/>
      <c r="KOW323" s="755"/>
      <c r="KOX323" s="755"/>
      <c r="KOY323" s="755"/>
      <c r="KOZ323" s="755"/>
      <c r="KPA323" s="755"/>
      <c r="KPB323" s="755"/>
      <c r="KPC323" s="755"/>
      <c r="KPD323" s="755"/>
      <c r="KPE323" s="755"/>
      <c r="KPF323" s="755"/>
      <c r="KPG323" s="755"/>
      <c r="KPH323" s="755"/>
      <c r="KPI323" s="755"/>
      <c r="KPJ323" s="755"/>
      <c r="KPK323" s="755"/>
      <c r="KPL323" s="755"/>
      <c r="KPM323" s="755"/>
      <c r="KPN323" s="755"/>
      <c r="KPO323" s="755"/>
      <c r="KPP323" s="755"/>
      <c r="KPQ323" s="755"/>
      <c r="KPR323" s="755"/>
      <c r="KPS323" s="755"/>
      <c r="KPT323" s="755"/>
      <c r="KPU323" s="755"/>
      <c r="KPV323" s="755"/>
      <c r="KPW323" s="755"/>
      <c r="KPX323" s="755"/>
      <c r="KPY323" s="755"/>
      <c r="KPZ323" s="755"/>
      <c r="KQA323" s="755"/>
      <c r="KQB323" s="755"/>
      <c r="KQC323" s="755"/>
      <c r="KQD323" s="755"/>
      <c r="KQE323" s="755"/>
      <c r="KQF323" s="755"/>
      <c r="KQG323" s="755"/>
      <c r="KQH323" s="755"/>
      <c r="KQI323" s="755"/>
      <c r="KQJ323" s="755"/>
      <c r="KQK323" s="755"/>
      <c r="KQL323" s="755"/>
      <c r="KQM323" s="755"/>
      <c r="KQN323" s="755"/>
      <c r="KQO323" s="755"/>
      <c r="KQP323" s="755"/>
      <c r="KQQ323" s="755"/>
      <c r="KQR323" s="755"/>
      <c r="KQS323" s="755"/>
      <c r="KQT323" s="755"/>
      <c r="KQU323" s="755"/>
      <c r="KQV323" s="755"/>
      <c r="KQW323" s="755"/>
      <c r="KQX323" s="755"/>
      <c r="KQY323" s="755"/>
      <c r="KQZ323" s="755"/>
      <c r="KRA323" s="755"/>
      <c r="KRB323" s="755"/>
      <c r="KRC323" s="755"/>
      <c r="KRD323" s="755"/>
      <c r="KRE323" s="755"/>
      <c r="KRF323" s="755"/>
      <c r="KRG323" s="755"/>
      <c r="KRH323" s="755"/>
      <c r="KRI323" s="755"/>
      <c r="KRJ323" s="755"/>
      <c r="KRK323" s="755"/>
      <c r="KRL323" s="755"/>
      <c r="KRM323" s="755"/>
      <c r="KRN323" s="755"/>
      <c r="KRO323" s="755"/>
      <c r="KRP323" s="755"/>
      <c r="KRQ323" s="755"/>
      <c r="KRR323" s="755"/>
      <c r="KRS323" s="755"/>
      <c r="KRT323" s="755"/>
      <c r="KRU323" s="755"/>
      <c r="KRV323" s="755"/>
      <c r="KRW323" s="755"/>
      <c r="KRX323" s="755"/>
      <c r="KRY323" s="755"/>
      <c r="KRZ323" s="755"/>
      <c r="KSA323" s="755"/>
      <c r="KSB323" s="755"/>
      <c r="KSC323" s="755"/>
      <c r="KSD323" s="755"/>
      <c r="KSE323" s="755"/>
      <c r="KSF323" s="755"/>
      <c r="KSG323" s="755"/>
      <c r="KSH323" s="755"/>
      <c r="KSI323" s="755"/>
      <c r="KSJ323" s="755"/>
      <c r="KSK323" s="755"/>
      <c r="KSL323" s="755"/>
      <c r="KSM323" s="755"/>
      <c r="KSN323" s="755"/>
      <c r="KSO323" s="755"/>
      <c r="KSP323" s="755"/>
      <c r="KSQ323" s="755"/>
      <c r="KSR323" s="755"/>
      <c r="KSS323" s="755"/>
      <c r="KST323" s="755"/>
      <c r="KSU323" s="755"/>
      <c r="KSV323" s="755"/>
      <c r="KSW323" s="755"/>
      <c r="KSX323" s="755"/>
      <c r="KSY323" s="755"/>
      <c r="KSZ323" s="755"/>
      <c r="KTA323" s="755"/>
      <c r="KTB323" s="755"/>
      <c r="KTC323" s="755"/>
      <c r="KTD323" s="755"/>
      <c r="KTE323" s="755"/>
      <c r="KTF323" s="755"/>
      <c r="KTG323" s="755"/>
      <c r="KTH323" s="755"/>
      <c r="KTI323" s="755"/>
      <c r="KTJ323" s="755"/>
      <c r="KTK323" s="755"/>
      <c r="KTL323" s="755"/>
      <c r="KTM323" s="755"/>
      <c r="KTN323" s="755"/>
      <c r="KTO323" s="755"/>
      <c r="KTP323" s="755"/>
      <c r="KTQ323" s="755"/>
      <c r="KTR323" s="755"/>
      <c r="KTS323" s="755"/>
      <c r="KTT323" s="755"/>
      <c r="KTU323" s="755"/>
      <c r="KTV323" s="755"/>
      <c r="KTW323" s="755"/>
      <c r="KTX323" s="755"/>
      <c r="KTY323" s="755"/>
      <c r="KTZ323" s="755"/>
      <c r="KUA323" s="755"/>
      <c r="KUB323" s="755"/>
      <c r="KUC323" s="755"/>
      <c r="KUD323" s="755"/>
      <c r="KUE323" s="755"/>
      <c r="KUF323" s="755"/>
      <c r="KUG323" s="755"/>
      <c r="KUH323" s="755"/>
      <c r="KUI323" s="755"/>
      <c r="KUJ323" s="755"/>
      <c r="KUK323" s="755"/>
      <c r="KUL323" s="755"/>
      <c r="KUM323" s="755"/>
      <c r="KUN323" s="755"/>
      <c r="KUO323" s="755"/>
      <c r="KUP323" s="755"/>
      <c r="KUQ323" s="755"/>
      <c r="KUR323" s="755"/>
      <c r="KUS323" s="755"/>
      <c r="KUT323" s="755"/>
      <c r="KUU323" s="755"/>
      <c r="KUV323" s="755"/>
      <c r="KUW323" s="755"/>
      <c r="KUX323" s="755"/>
      <c r="KUY323" s="755"/>
      <c r="KUZ323" s="755"/>
      <c r="KVA323" s="755"/>
      <c r="KVB323" s="755"/>
      <c r="KVC323" s="755"/>
      <c r="KVD323" s="755"/>
      <c r="KVE323" s="755"/>
      <c r="KVF323" s="755"/>
      <c r="KVG323" s="755"/>
      <c r="KVH323" s="755"/>
      <c r="KVI323" s="755"/>
      <c r="KVJ323" s="755"/>
      <c r="KVK323" s="755"/>
      <c r="KVL323" s="755"/>
      <c r="KVM323" s="755"/>
      <c r="KVN323" s="755"/>
      <c r="KVO323" s="755"/>
      <c r="KVP323" s="755"/>
      <c r="KVQ323" s="755"/>
      <c r="KVR323" s="755"/>
      <c r="KVS323" s="755"/>
      <c r="KVT323" s="755"/>
      <c r="KVU323" s="755"/>
      <c r="KVV323" s="755"/>
      <c r="KVW323" s="755"/>
      <c r="KVX323" s="755"/>
      <c r="KVY323" s="755"/>
      <c r="KVZ323" s="755"/>
      <c r="KWA323" s="755"/>
      <c r="KWB323" s="755"/>
      <c r="KWC323" s="755"/>
      <c r="KWD323" s="755"/>
      <c r="KWE323" s="755"/>
      <c r="KWF323" s="755"/>
      <c r="KWG323" s="755"/>
      <c r="KWH323" s="755"/>
      <c r="KWI323" s="755"/>
      <c r="KWJ323" s="755"/>
      <c r="KWK323" s="755"/>
      <c r="KWL323" s="755"/>
      <c r="KWM323" s="755"/>
      <c r="KWN323" s="755"/>
      <c r="KWO323" s="755"/>
      <c r="KWP323" s="755"/>
      <c r="KWQ323" s="755"/>
      <c r="KWR323" s="755"/>
      <c r="KWS323" s="755"/>
      <c r="KWT323" s="755"/>
      <c r="KWU323" s="755"/>
      <c r="KWV323" s="755"/>
      <c r="KWW323" s="755"/>
      <c r="KWX323" s="755"/>
      <c r="KWY323" s="755"/>
      <c r="KWZ323" s="755"/>
      <c r="KXA323" s="755"/>
      <c r="KXB323" s="755"/>
      <c r="KXC323" s="755"/>
      <c r="KXD323" s="755"/>
      <c r="KXE323" s="755"/>
      <c r="KXF323" s="755"/>
      <c r="KXG323" s="755"/>
      <c r="KXH323" s="755"/>
      <c r="KXI323" s="755"/>
      <c r="KXJ323" s="755"/>
      <c r="KXK323" s="755"/>
      <c r="KXL323" s="755"/>
      <c r="KXM323" s="755"/>
      <c r="KXN323" s="755"/>
      <c r="KXO323" s="755"/>
      <c r="KXP323" s="755"/>
      <c r="KXQ323" s="755"/>
      <c r="KXR323" s="755"/>
      <c r="KXS323" s="755"/>
      <c r="KXT323" s="755"/>
      <c r="KXU323" s="755"/>
      <c r="KXV323" s="755"/>
      <c r="KXW323" s="755"/>
      <c r="KXX323" s="755"/>
      <c r="KXY323" s="755"/>
      <c r="KXZ323" s="755"/>
      <c r="KYA323" s="755"/>
      <c r="KYB323" s="755"/>
      <c r="KYC323" s="755"/>
      <c r="KYD323" s="755"/>
      <c r="KYE323" s="755"/>
      <c r="KYF323" s="755"/>
      <c r="KYG323" s="755"/>
      <c r="KYH323" s="755"/>
      <c r="KYI323" s="755"/>
      <c r="KYJ323" s="755"/>
      <c r="KYK323" s="755"/>
      <c r="KYL323" s="755"/>
      <c r="KYM323" s="755"/>
      <c r="KYN323" s="755"/>
      <c r="KYO323" s="755"/>
      <c r="KYP323" s="755"/>
      <c r="KYQ323" s="755"/>
      <c r="KYR323" s="755"/>
      <c r="KYS323" s="755"/>
      <c r="KYT323" s="755"/>
      <c r="KYU323" s="755"/>
      <c r="KYV323" s="755"/>
      <c r="KYW323" s="755"/>
      <c r="KYX323" s="755"/>
      <c r="KYY323" s="755"/>
      <c r="KYZ323" s="755"/>
      <c r="KZA323" s="755"/>
      <c r="KZB323" s="755"/>
      <c r="KZC323" s="755"/>
      <c r="KZD323" s="755"/>
      <c r="KZE323" s="755"/>
      <c r="KZF323" s="755"/>
      <c r="KZG323" s="755"/>
      <c r="KZH323" s="755"/>
      <c r="KZI323" s="755"/>
      <c r="KZJ323" s="755"/>
      <c r="KZK323" s="755"/>
      <c r="KZL323" s="755"/>
      <c r="KZM323" s="755"/>
      <c r="KZN323" s="755"/>
      <c r="KZO323" s="755"/>
      <c r="KZP323" s="755"/>
      <c r="KZQ323" s="755"/>
      <c r="KZR323" s="755"/>
      <c r="KZS323" s="755"/>
      <c r="KZT323" s="755"/>
      <c r="KZU323" s="755"/>
      <c r="KZV323" s="755"/>
      <c r="KZW323" s="755"/>
      <c r="KZX323" s="755"/>
      <c r="KZY323" s="755"/>
      <c r="KZZ323" s="755"/>
      <c r="LAA323" s="755"/>
      <c r="LAB323" s="755"/>
      <c r="LAC323" s="755"/>
      <c r="LAD323" s="755"/>
      <c r="LAE323" s="755"/>
      <c r="LAF323" s="755"/>
      <c r="LAG323" s="755"/>
      <c r="LAH323" s="755"/>
      <c r="LAI323" s="755"/>
      <c r="LAJ323" s="755"/>
      <c r="LAK323" s="755"/>
      <c r="LAL323" s="755"/>
      <c r="LAM323" s="755"/>
      <c r="LAN323" s="755"/>
      <c r="LAO323" s="755"/>
      <c r="LAP323" s="755"/>
      <c r="LAQ323" s="755"/>
      <c r="LAR323" s="755"/>
      <c r="LAS323" s="755"/>
      <c r="LAT323" s="755"/>
      <c r="LAU323" s="755"/>
      <c r="LAV323" s="755"/>
      <c r="LAW323" s="755"/>
      <c r="LAX323" s="755"/>
      <c r="LAY323" s="755"/>
      <c r="LAZ323" s="755"/>
      <c r="LBA323" s="755"/>
      <c r="LBB323" s="755"/>
      <c r="LBC323" s="755"/>
      <c r="LBD323" s="755"/>
      <c r="LBE323" s="755"/>
      <c r="LBF323" s="755"/>
      <c r="LBG323" s="755"/>
      <c r="LBH323" s="755"/>
      <c r="LBI323" s="755"/>
      <c r="LBJ323" s="755"/>
      <c r="LBK323" s="755"/>
      <c r="LBL323" s="755"/>
      <c r="LBM323" s="755"/>
      <c r="LBN323" s="755"/>
      <c r="LBO323" s="755"/>
      <c r="LBP323" s="755"/>
      <c r="LBQ323" s="755"/>
      <c r="LBR323" s="755"/>
      <c r="LBS323" s="755"/>
      <c r="LBT323" s="755"/>
      <c r="LBU323" s="755"/>
      <c r="LBV323" s="755"/>
      <c r="LBW323" s="755"/>
      <c r="LBX323" s="755"/>
      <c r="LBY323" s="755"/>
      <c r="LBZ323" s="755"/>
      <c r="LCA323" s="755"/>
      <c r="LCB323" s="755"/>
      <c r="LCC323" s="755"/>
      <c r="LCD323" s="755"/>
      <c r="LCE323" s="755"/>
      <c r="LCF323" s="755"/>
      <c r="LCG323" s="755"/>
      <c r="LCH323" s="755"/>
      <c r="LCI323" s="755"/>
      <c r="LCJ323" s="755"/>
      <c r="LCK323" s="755"/>
      <c r="LCL323" s="755"/>
      <c r="LCM323" s="755"/>
      <c r="LCN323" s="755"/>
      <c r="LCO323" s="755"/>
      <c r="LCP323" s="755"/>
      <c r="LCQ323" s="755"/>
      <c r="LCR323" s="755"/>
      <c r="LCS323" s="755"/>
      <c r="LCT323" s="755"/>
      <c r="LCU323" s="755"/>
      <c r="LCV323" s="755"/>
      <c r="LCW323" s="755"/>
      <c r="LCX323" s="755"/>
      <c r="LCY323" s="755"/>
      <c r="LCZ323" s="755"/>
      <c r="LDA323" s="755"/>
      <c r="LDB323" s="755"/>
      <c r="LDC323" s="755"/>
      <c r="LDD323" s="755"/>
      <c r="LDE323" s="755"/>
      <c r="LDF323" s="755"/>
      <c r="LDG323" s="755"/>
      <c r="LDH323" s="755"/>
      <c r="LDI323" s="755"/>
      <c r="LDJ323" s="755"/>
      <c r="LDK323" s="755"/>
      <c r="LDL323" s="755"/>
      <c r="LDM323" s="755"/>
      <c r="LDN323" s="755"/>
      <c r="LDO323" s="755"/>
      <c r="LDP323" s="755"/>
      <c r="LDQ323" s="755"/>
      <c r="LDR323" s="755"/>
      <c r="LDS323" s="755"/>
      <c r="LDT323" s="755"/>
      <c r="LDU323" s="755"/>
      <c r="LDV323" s="755"/>
      <c r="LDW323" s="755"/>
      <c r="LDX323" s="755"/>
      <c r="LDY323" s="755"/>
      <c r="LDZ323" s="755"/>
      <c r="LEA323" s="755"/>
      <c r="LEB323" s="755"/>
      <c r="LEC323" s="755"/>
      <c r="LED323" s="755"/>
      <c r="LEE323" s="755"/>
      <c r="LEF323" s="755"/>
      <c r="LEG323" s="755"/>
      <c r="LEH323" s="755"/>
      <c r="LEI323" s="755"/>
      <c r="LEJ323" s="755"/>
      <c r="LEK323" s="755"/>
      <c r="LEL323" s="755"/>
      <c r="LEM323" s="755"/>
      <c r="LEN323" s="755"/>
      <c r="LEO323" s="755"/>
      <c r="LEP323" s="755"/>
      <c r="LEQ323" s="755"/>
      <c r="LER323" s="755"/>
      <c r="LES323" s="755"/>
      <c r="LET323" s="755"/>
      <c r="LEU323" s="755"/>
      <c r="LEV323" s="755"/>
      <c r="LEW323" s="755"/>
      <c r="LEX323" s="755"/>
      <c r="LEY323" s="755"/>
      <c r="LEZ323" s="755"/>
      <c r="LFA323" s="755"/>
      <c r="LFB323" s="755"/>
      <c r="LFC323" s="755"/>
      <c r="LFD323" s="755"/>
      <c r="LFE323" s="755"/>
      <c r="LFF323" s="755"/>
      <c r="LFG323" s="755"/>
      <c r="LFH323" s="755"/>
      <c r="LFI323" s="755"/>
      <c r="LFJ323" s="755"/>
      <c r="LFK323" s="755"/>
      <c r="LFL323" s="755"/>
      <c r="LFM323" s="755"/>
      <c r="LFN323" s="755"/>
      <c r="LFO323" s="755"/>
      <c r="LFP323" s="755"/>
      <c r="LFQ323" s="755"/>
      <c r="LFR323" s="755"/>
      <c r="LFS323" s="755"/>
      <c r="LFT323" s="755"/>
      <c r="LFU323" s="755"/>
      <c r="LFV323" s="755"/>
      <c r="LFW323" s="755"/>
      <c r="LFX323" s="755"/>
      <c r="LFY323" s="755"/>
      <c r="LFZ323" s="755"/>
      <c r="LGA323" s="755"/>
      <c r="LGB323" s="755"/>
      <c r="LGC323" s="755"/>
      <c r="LGD323" s="755"/>
      <c r="LGE323" s="755"/>
      <c r="LGF323" s="755"/>
      <c r="LGG323" s="755"/>
      <c r="LGH323" s="755"/>
      <c r="LGI323" s="755"/>
      <c r="LGJ323" s="755"/>
      <c r="LGK323" s="755"/>
      <c r="LGL323" s="755"/>
      <c r="LGM323" s="755"/>
      <c r="LGN323" s="755"/>
      <c r="LGO323" s="755"/>
      <c r="LGP323" s="755"/>
      <c r="LGQ323" s="755"/>
      <c r="LGR323" s="755"/>
      <c r="LGS323" s="755"/>
      <c r="LGT323" s="755"/>
      <c r="LGU323" s="755"/>
      <c r="LGV323" s="755"/>
      <c r="LGW323" s="755"/>
      <c r="LGX323" s="755"/>
      <c r="LGY323" s="755"/>
      <c r="LGZ323" s="755"/>
      <c r="LHA323" s="755"/>
      <c r="LHB323" s="755"/>
      <c r="LHC323" s="755"/>
      <c r="LHD323" s="755"/>
      <c r="LHE323" s="755"/>
      <c r="LHF323" s="755"/>
      <c r="LHG323" s="755"/>
      <c r="LHH323" s="755"/>
      <c r="LHI323" s="755"/>
      <c r="LHJ323" s="755"/>
      <c r="LHK323" s="755"/>
      <c r="LHL323" s="755"/>
      <c r="LHM323" s="755"/>
      <c r="LHN323" s="755"/>
      <c r="LHO323" s="755"/>
      <c r="LHP323" s="755"/>
      <c r="LHQ323" s="755"/>
      <c r="LHR323" s="755"/>
      <c r="LHS323" s="755"/>
      <c r="LHT323" s="755"/>
      <c r="LHU323" s="755"/>
      <c r="LHV323" s="755"/>
      <c r="LHW323" s="755"/>
      <c r="LHX323" s="755"/>
      <c r="LHY323" s="755"/>
      <c r="LHZ323" s="755"/>
      <c r="LIA323" s="755"/>
      <c r="LIB323" s="755"/>
      <c r="LIC323" s="755"/>
      <c r="LID323" s="755"/>
      <c r="LIE323" s="755"/>
      <c r="LIF323" s="755"/>
      <c r="LIG323" s="755"/>
      <c r="LIH323" s="755"/>
      <c r="LII323" s="755"/>
      <c r="LIJ323" s="755"/>
      <c r="LIK323" s="755"/>
      <c r="LIL323" s="755"/>
      <c r="LIM323" s="755"/>
      <c r="LIN323" s="755"/>
      <c r="LIO323" s="755"/>
      <c r="LIP323" s="755"/>
      <c r="LIQ323" s="755"/>
      <c r="LIR323" s="755"/>
      <c r="LIS323" s="755"/>
      <c r="LIT323" s="755"/>
      <c r="LIU323" s="755"/>
      <c r="LIV323" s="755"/>
      <c r="LIW323" s="755"/>
      <c r="LIX323" s="755"/>
      <c r="LIY323" s="755"/>
      <c r="LIZ323" s="755"/>
      <c r="LJA323" s="755"/>
      <c r="LJB323" s="755"/>
      <c r="LJC323" s="755"/>
      <c r="LJD323" s="755"/>
      <c r="LJE323" s="755"/>
      <c r="LJF323" s="755"/>
      <c r="LJG323" s="755"/>
      <c r="LJH323" s="755"/>
      <c r="LJI323" s="755"/>
      <c r="LJJ323" s="755"/>
      <c r="LJK323" s="755"/>
      <c r="LJL323" s="755"/>
      <c r="LJM323" s="755"/>
      <c r="LJN323" s="755"/>
      <c r="LJO323" s="755"/>
      <c r="LJP323" s="755"/>
      <c r="LJQ323" s="755"/>
      <c r="LJR323" s="755"/>
      <c r="LJS323" s="755"/>
      <c r="LJT323" s="755"/>
      <c r="LJU323" s="755"/>
      <c r="LJV323" s="755"/>
      <c r="LJW323" s="755"/>
      <c r="LJX323" s="755"/>
      <c r="LJY323" s="755"/>
      <c r="LJZ323" s="755"/>
      <c r="LKA323" s="755"/>
      <c r="LKB323" s="755"/>
      <c r="LKC323" s="755"/>
      <c r="LKD323" s="755"/>
      <c r="LKE323" s="755"/>
      <c r="LKF323" s="755"/>
      <c r="LKG323" s="755"/>
      <c r="LKH323" s="755"/>
      <c r="LKI323" s="755"/>
      <c r="LKJ323" s="755"/>
      <c r="LKK323" s="755"/>
      <c r="LKL323" s="755"/>
      <c r="LKM323" s="755"/>
      <c r="LKN323" s="755"/>
      <c r="LKO323" s="755"/>
      <c r="LKP323" s="755"/>
      <c r="LKQ323" s="755"/>
      <c r="LKR323" s="755"/>
      <c r="LKS323" s="755"/>
      <c r="LKT323" s="755"/>
      <c r="LKU323" s="755"/>
      <c r="LKV323" s="755"/>
      <c r="LKW323" s="755"/>
      <c r="LKX323" s="755"/>
      <c r="LKY323" s="755"/>
      <c r="LKZ323" s="755"/>
      <c r="LLA323" s="755"/>
      <c r="LLB323" s="755"/>
      <c r="LLC323" s="755"/>
      <c r="LLD323" s="755"/>
      <c r="LLE323" s="755"/>
      <c r="LLF323" s="755"/>
      <c r="LLG323" s="755"/>
      <c r="LLH323" s="755"/>
      <c r="LLI323" s="755"/>
      <c r="LLJ323" s="755"/>
      <c r="LLK323" s="755"/>
      <c r="LLL323" s="755"/>
      <c r="LLM323" s="755"/>
      <c r="LLN323" s="755"/>
      <c r="LLO323" s="755"/>
      <c r="LLP323" s="755"/>
      <c r="LLQ323" s="755"/>
      <c r="LLR323" s="755"/>
      <c r="LLS323" s="755"/>
      <c r="LLT323" s="755"/>
      <c r="LLU323" s="755"/>
      <c r="LLV323" s="755"/>
      <c r="LLW323" s="755"/>
      <c r="LLX323" s="755"/>
      <c r="LLY323" s="755"/>
      <c r="LLZ323" s="755"/>
      <c r="LMA323" s="755"/>
      <c r="LMB323" s="755"/>
      <c r="LMC323" s="755"/>
      <c r="LMD323" s="755"/>
      <c r="LME323" s="755"/>
      <c r="LMF323" s="755"/>
      <c r="LMG323" s="755"/>
      <c r="LMH323" s="755"/>
      <c r="LMI323" s="755"/>
      <c r="LMJ323" s="755"/>
      <c r="LMK323" s="755"/>
      <c r="LML323" s="755"/>
      <c r="LMM323" s="755"/>
      <c r="LMN323" s="755"/>
      <c r="LMO323" s="755"/>
      <c r="LMP323" s="755"/>
      <c r="LMQ323" s="755"/>
      <c r="LMR323" s="755"/>
      <c r="LMS323" s="755"/>
      <c r="LMT323" s="755"/>
      <c r="LMU323" s="755"/>
      <c r="LMV323" s="755"/>
      <c r="LMW323" s="755"/>
      <c r="LMX323" s="755"/>
      <c r="LMY323" s="755"/>
      <c r="LMZ323" s="755"/>
      <c r="LNA323" s="755"/>
      <c r="LNB323" s="755"/>
      <c r="LNC323" s="755"/>
      <c r="LND323" s="755"/>
      <c r="LNE323" s="755"/>
      <c r="LNF323" s="755"/>
      <c r="LNG323" s="755"/>
      <c r="LNH323" s="755"/>
      <c r="LNI323" s="755"/>
      <c r="LNJ323" s="755"/>
      <c r="LNK323" s="755"/>
      <c r="LNL323" s="755"/>
      <c r="LNM323" s="755"/>
      <c r="LNN323" s="755"/>
      <c r="LNO323" s="755"/>
      <c r="LNP323" s="755"/>
      <c r="LNQ323" s="755"/>
      <c r="LNR323" s="755"/>
      <c r="LNS323" s="755"/>
      <c r="LNT323" s="755"/>
      <c r="LNU323" s="755"/>
      <c r="LNV323" s="755"/>
      <c r="LNW323" s="755"/>
      <c r="LNX323" s="755"/>
      <c r="LNY323" s="755"/>
      <c r="LNZ323" s="755"/>
      <c r="LOA323" s="755"/>
      <c r="LOB323" s="755"/>
      <c r="LOC323" s="755"/>
      <c r="LOD323" s="755"/>
      <c r="LOE323" s="755"/>
      <c r="LOF323" s="755"/>
      <c r="LOG323" s="755"/>
      <c r="LOH323" s="755"/>
      <c r="LOI323" s="755"/>
      <c r="LOJ323" s="755"/>
      <c r="LOK323" s="755"/>
      <c r="LOL323" s="755"/>
      <c r="LOM323" s="755"/>
      <c r="LON323" s="755"/>
      <c r="LOO323" s="755"/>
      <c r="LOP323" s="755"/>
      <c r="LOQ323" s="755"/>
      <c r="LOR323" s="755"/>
      <c r="LOS323" s="755"/>
      <c r="LOT323" s="755"/>
      <c r="LOU323" s="755"/>
      <c r="LOV323" s="755"/>
      <c r="LOW323" s="755"/>
      <c r="LOX323" s="755"/>
      <c r="LOY323" s="755"/>
      <c r="LOZ323" s="755"/>
      <c r="LPA323" s="755"/>
      <c r="LPB323" s="755"/>
      <c r="LPC323" s="755"/>
      <c r="LPD323" s="755"/>
      <c r="LPE323" s="755"/>
      <c r="LPF323" s="755"/>
      <c r="LPG323" s="755"/>
      <c r="LPH323" s="755"/>
      <c r="LPI323" s="755"/>
      <c r="LPJ323" s="755"/>
      <c r="LPK323" s="755"/>
      <c r="LPL323" s="755"/>
      <c r="LPM323" s="755"/>
      <c r="LPN323" s="755"/>
      <c r="LPO323" s="755"/>
      <c r="LPP323" s="755"/>
      <c r="LPQ323" s="755"/>
      <c r="LPR323" s="755"/>
      <c r="LPS323" s="755"/>
      <c r="LPT323" s="755"/>
      <c r="LPU323" s="755"/>
      <c r="LPV323" s="755"/>
      <c r="LPW323" s="755"/>
      <c r="LPX323" s="755"/>
      <c r="LPY323" s="755"/>
      <c r="LPZ323" s="755"/>
      <c r="LQA323" s="755"/>
      <c r="LQB323" s="755"/>
      <c r="LQC323" s="755"/>
      <c r="LQD323" s="755"/>
      <c r="LQE323" s="755"/>
      <c r="LQF323" s="755"/>
      <c r="LQG323" s="755"/>
      <c r="LQH323" s="755"/>
      <c r="LQI323" s="755"/>
      <c r="LQJ323" s="755"/>
      <c r="LQK323" s="755"/>
      <c r="LQL323" s="755"/>
      <c r="LQM323" s="755"/>
      <c r="LQN323" s="755"/>
      <c r="LQO323" s="755"/>
      <c r="LQP323" s="755"/>
      <c r="LQQ323" s="755"/>
      <c r="LQR323" s="755"/>
      <c r="LQS323" s="755"/>
      <c r="LQT323" s="755"/>
      <c r="LQU323" s="755"/>
      <c r="LQV323" s="755"/>
      <c r="LQW323" s="755"/>
      <c r="LQX323" s="755"/>
      <c r="LQY323" s="755"/>
      <c r="LQZ323" s="755"/>
      <c r="LRA323" s="755"/>
      <c r="LRB323" s="755"/>
      <c r="LRC323" s="755"/>
      <c r="LRD323" s="755"/>
      <c r="LRE323" s="755"/>
      <c r="LRF323" s="755"/>
      <c r="LRG323" s="755"/>
      <c r="LRH323" s="755"/>
      <c r="LRI323" s="755"/>
      <c r="LRJ323" s="755"/>
      <c r="LRK323" s="755"/>
      <c r="LRL323" s="755"/>
      <c r="LRM323" s="755"/>
      <c r="LRN323" s="755"/>
      <c r="LRO323" s="755"/>
      <c r="LRP323" s="755"/>
      <c r="LRQ323" s="755"/>
      <c r="LRR323" s="755"/>
      <c r="LRS323" s="755"/>
      <c r="LRT323" s="755"/>
      <c r="LRU323" s="755"/>
      <c r="LRV323" s="755"/>
      <c r="LRW323" s="755"/>
      <c r="LRX323" s="755"/>
      <c r="LRY323" s="755"/>
      <c r="LRZ323" s="755"/>
      <c r="LSA323" s="755"/>
      <c r="LSB323" s="755"/>
      <c r="LSC323" s="755"/>
      <c r="LSD323" s="755"/>
      <c r="LSE323" s="755"/>
      <c r="LSF323" s="755"/>
      <c r="LSG323" s="755"/>
      <c r="LSH323" s="755"/>
      <c r="LSI323" s="755"/>
      <c r="LSJ323" s="755"/>
      <c r="LSK323" s="755"/>
      <c r="LSL323" s="755"/>
      <c r="LSM323" s="755"/>
      <c r="LSN323" s="755"/>
      <c r="LSO323" s="755"/>
      <c r="LSP323" s="755"/>
      <c r="LSQ323" s="755"/>
      <c r="LSR323" s="755"/>
      <c r="LSS323" s="755"/>
      <c r="LST323" s="755"/>
      <c r="LSU323" s="755"/>
      <c r="LSV323" s="755"/>
      <c r="LSW323" s="755"/>
      <c r="LSX323" s="755"/>
      <c r="LSY323" s="755"/>
      <c r="LSZ323" s="755"/>
      <c r="LTA323" s="755"/>
      <c r="LTB323" s="755"/>
      <c r="LTC323" s="755"/>
      <c r="LTD323" s="755"/>
      <c r="LTE323" s="755"/>
      <c r="LTF323" s="755"/>
      <c r="LTG323" s="755"/>
      <c r="LTH323" s="755"/>
      <c r="LTI323" s="755"/>
      <c r="LTJ323" s="755"/>
      <c r="LTK323" s="755"/>
      <c r="LTL323" s="755"/>
      <c r="LTM323" s="755"/>
      <c r="LTN323" s="755"/>
      <c r="LTO323" s="755"/>
      <c r="LTP323" s="755"/>
      <c r="LTQ323" s="755"/>
      <c r="LTR323" s="755"/>
      <c r="LTS323" s="755"/>
      <c r="LTT323" s="755"/>
      <c r="LTU323" s="755"/>
      <c r="LTV323" s="755"/>
      <c r="LTW323" s="755"/>
      <c r="LTX323" s="755"/>
      <c r="LTY323" s="755"/>
      <c r="LTZ323" s="755"/>
      <c r="LUA323" s="755"/>
      <c r="LUB323" s="755"/>
      <c r="LUC323" s="755"/>
      <c r="LUD323" s="755"/>
      <c r="LUE323" s="755"/>
      <c r="LUF323" s="755"/>
      <c r="LUG323" s="755"/>
      <c r="LUH323" s="755"/>
      <c r="LUI323" s="755"/>
      <c r="LUJ323" s="755"/>
      <c r="LUK323" s="755"/>
      <c r="LUL323" s="755"/>
      <c r="LUM323" s="755"/>
      <c r="LUN323" s="755"/>
      <c r="LUO323" s="755"/>
      <c r="LUP323" s="755"/>
      <c r="LUQ323" s="755"/>
      <c r="LUR323" s="755"/>
      <c r="LUS323" s="755"/>
      <c r="LUT323" s="755"/>
      <c r="LUU323" s="755"/>
      <c r="LUV323" s="755"/>
      <c r="LUW323" s="755"/>
      <c r="LUX323" s="755"/>
      <c r="LUY323" s="755"/>
      <c r="LUZ323" s="755"/>
      <c r="LVA323" s="755"/>
      <c r="LVB323" s="755"/>
      <c r="LVC323" s="755"/>
      <c r="LVD323" s="755"/>
      <c r="LVE323" s="755"/>
      <c r="LVF323" s="755"/>
      <c r="LVG323" s="755"/>
      <c r="LVH323" s="755"/>
      <c r="LVI323" s="755"/>
      <c r="LVJ323" s="755"/>
      <c r="LVK323" s="755"/>
      <c r="LVL323" s="755"/>
      <c r="LVM323" s="755"/>
      <c r="LVN323" s="755"/>
      <c r="LVO323" s="755"/>
      <c r="LVP323" s="755"/>
      <c r="LVQ323" s="755"/>
      <c r="LVR323" s="755"/>
      <c r="LVS323" s="755"/>
      <c r="LVT323" s="755"/>
      <c r="LVU323" s="755"/>
      <c r="LVV323" s="755"/>
      <c r="LVW323" s="755"/>
      <c r="LVX323" s="755"/>
      <c r="LVY323" s="755"/>
      <c r="LVZ323" s="755"/>
      <c r="LWA323" s="755"/>
      <c r="LWB323" s="755"/>
      <c r="LWC323" s="755"/>
      <c r="LWD323" s="755"/>
      <c r="LWE323" s="755"/>
      <c r="LWF323" s="755"/>
      <c r="LWG323" s="755"/>
      <c r="LWH323" s="755"/>
      <c r="LWI323" s="755"/>
      <c r="LWJ323" s="755"/>
      <c r="LWK323" s="755"/>
      <c r="LWL323" s="755"/>
      <c r="LWM323" s="755"/>
      <c r="LWN323" s="755"/>
      <c r="LWO323" s="755"/>
      <c r="LWP323" s="755"/>
      <c r="LWQ323" s="755"/>
      <c r="LWR323" s="755"/>
      <c r="LWS323" s="755"/>
      <c r="LWT323" s="755"/>
      <c r="LWU323" s="755"/>
      <c r="LWV323" s="755"/>
      <c r="LWW323" s="755"/>
      <c r="LWX323" s="755"/>
      <c r="LWY323" s="755"/>
      <c r="LWZ323" s="755"/>
      <c r="LXA323" s="755"/>
      <c r="LXB323" s="755"/>
      <c r="LXC323" s="755"/>
      <c r="LXD323" s="755"/>
      <c r="LXE323" s="755"/>
      <c r="LXF323" s="755"/>
      <c r="LXG323" s="755"/>
      <c r="LXH323" s="755"/>
      <c r="LXI323" s="755"/>
      <c r="LXJ323" s="755"/>
      <c r="LXK323" s="755"/>
      <c r="LXL323" s="755"/>
      <c r="LXM323" s="755"/>
      <c r="LXN323" s="755"/>
      <c r="LXO323" s="755"/>
      <c r="LXP323" s="755"/>
      <c r="LXQ323" s="755"/>
      <c r="LXR323" s="755"/>
      <c r="LXS323" s="755"/>
      <c r="LXT323" s="755"/>
      <c r="LXU323" s="755"/>
      <c r="LXV323" s="755"/>
      <c r="LXW323" s="755"/>
      <c r="LXX323" s="755"/>
      <c r="LXY323" s="755"/>
      <c r="LXZ323" s="755"/>
      <c r="LYA323" s="755"/>
      <c r="LYB323" s="755"/>
      <c r="LYC323" s="755"/>
      <c r="LYD323" s="755"/>
      <c r="LYE323" s="755"/>
      <c r="LYF323" s="755"/>
      <c r="LYG323" s="755"/>
      <c r="LYH323" s="755"/>
      <c r="LYI323" s="755"/>
      <c r="LYJ323" s="755"/>
      <c r="LYK323" s="755"/>
      <c r="LYL323" s="755"/>
      <c r="LYM323" s="755"/>
      <c r="LYN323" s="755"/>
      <c r="LYO323" s="755"/>
      <c r="LYP323" s="755"/>
      <c r="LYQ323" s="755"/>
      <c r="LYR323" s="755"/>
      <c r="LYS323" s="755"/>
      <c r="LYT323" s="755"/>
      <c r="LYU323" s="755"/>
      <c r="LYV323" s="755"/>
      <c r="LYW323" s="755"/>
      <c r="LYX323" s="755"/>
      <c r="LYY323" s="755"/>
      <c r="LYZ323" s="755"/>
      <c r="LZA323" s="755"/>
      <c r="LZB323" s="755"/>
      <c r="LZC323" s="755"/>
      <c r="LZD323" s="755"/>
      <c r="LZE323" s="755"/>
      <c r="LZF323" s="755"/>
      <c r="LZG323" s="755"/>
      <c r="LZH323" s="755"/>
      <c r="LZI323" s="755"/>
      <c r="LZJ323" s="755"/>
      <c r="LZK323" s="755"/>
      <c r="LZL323" s="755"/>
      <c r="LZM323" s="755"/>
      <c r="LZN323" s="755"/>
      <c r="LZO323" s="755"/>
      <c r="LZP323" s="755"/>
      <c r="LZQ323" s="755"/>
      <c r="LZR323" s="755"/>
      <c r="LZS323" s="755"/>
      <c r="LZT323" s="755"/>
      <c r="LZU323" s="755"/>
      <c r="LZV323" s="755"/>
      <c r="LZW323" s="755"/>
      <c r="LZX323" s="755"/>
      <c r="LZY323" s="755"/>
      <c r="LZZ323" s="755"/>
      <c r="MAA323" s="755"/>
      <c r="MAB323" s="755"/>
      <c r="MAC323" s="755"/>
      <c r="MAD323" s="755"/>
      <c r="MAE323" s="755"/>
      <c r="MAF323" s="755"/>
      <c r="MAG323" s="755"/>
      <c r="MAH323" s="755"/>
      <c r="MAI323" s="755"/>
      <c r="MAJ323" s="755"/>
      <c r="MAK323" s="755"/>
      <c r="MAL323" s="755"/>
      <c r="MAM323" s="755"/>
      <c r="MAN323" s="755"/>
      <c r="MAO323" s="755"/>
      <c r="MAP323" s="755"/>
      <c r="MAQ323" s="755"/>
      <c r="MAR323" s="755"/>
      <c r="MAS323" s="755"/>
      <c r="MAT323" s="755"/>
      <c r="MAU323" s="755"/>
      <c r="MAV323" s="755"/>
      <c r="MAW323" s="755"/>
      <c r="MAX323" s="755"/>
      <c r="MAY323" s="755"/>
      <c r="MAZ323" s="755"/>
      <c r="MBA323" s="755"/>
      <c r="MBB323" s="755"/>
      <c r="MBC323" s="755"/>
      <c r="MBD323" s="755"/>
      <c r="MBE323" s="755"/>
      <c r="MBF323" s="755"/>
      <c r="MBG323" s="755"/>
      <c r="MBH323" s="755"/>
      <c r="MBI323" s="755"/>
      <c r="MBJ323" s="755"/>
      <c r="MBK323" s="755"/>
      <c r="MBL323" s="755"/>
      <c r="MBM323" s="755"/>
      <c r="MBN323" s="755"/>
      <c r="MBO323" s="755"/>
      <c r="MBP323" s="755"/>
      <c r="MBQ323" s="755"/>
      <c r="MBR323" s="755"/>
      <c r="MBS323" s="755"/>
      <c r="MBT323" s="755"/>
      <c r="MBU323" s="755"/>
      <c r="MBV323" s="755"/>
      <c r="MBW323" s="755"/>
      <c r="MBX323" s="755"/>
      <c r="MBY323" s="755"/>
      <c r="MBZ323" s="755"/>
      <c r="MCA323" s="755"/>
      <c r="MCB323" s="755"/>
      <c r="MCC323" s="755"/>
      <c r="MCD323" s="755"/>
      <c r="MCE323" s="755"/>
      <c r="MCF323" s="755"/>
      <c r="MCG323" s="755"/>
      <c r="MCH323" s="755"/>
      <c r="MCI323" s="755"/>
      <c r="MCJ323" s="755"/>
      <c r="MCK323" s="755"/>
      <c r="MCL323" s="755"/>
      <c r="MCM323" s="755"/>
      <c r="MCN323" s="755"/>
      <c r="MCO323" s="755"/>
      <c r="MCP323" s="755"/>
      <c r="MCQ323" s="755"/>
      <c r="MCR323" s="755"/>
      <c r="MCS323" s="755"/>
      <c r="MCT323" s="755"/>
      <c r="MCU323" s="755"/>
      <c r="MCV323" s="755"/>
      <c r="MCW323" s="755"/>
      <c r="MCX323" s="755"/>
      <c r="MCY323" s="755"/>
      <c r="MCZ323" s="755"/>
      <c r="MDA323" s="755"/>
      <c r="MDB323" s="755"/>
      <c r="MDC323" s="755"/>
      <c r="MDD323" s="755"/>
      <c r="MDE323" s="755"/>
      <c r="MDF323" s="755"/>
      <c r="MDG323" s="755"/>
      <c r="MDH323" s="755"/>
      <c r="MDI323" s="755"/>
      <c r="MDJ323" s="755"/>
      <c r="MDK323" s="755"/>
      <c r="MDL323" s="755"/>
      <c r="MDM323" s="755"/>
      <c r="MDN323" s="755"/>
      <c r="MDO323" s="755"/>
      <c r="MDP323" s="755"/>
      <c r="MDQ323" s="755"/>
      <c r="MDR323" s="755"/>
      <c r="MDS323" s="755"/>
      <c r="MDT323" s="755"/>
      <c r="MDU323" s="755"/>
      <c r="MDV323" s="755"/>
      <c r="MDW323" s="755"/>
      <c r="MDX323" s="755"/>
      <c r="MDY323" s="755"/>
      <c r="MDZ323" s="755"/>
      <c r="MEA323" s="755"/>
      <c r="MEB323" s="755"/>
      <c r="MEC323" s="755"/>
      <c r="MED323" s="755"/>
      <c r="MEE323" s="755"/>
      <c r="MEF323" s="755"/>
      <c r="MEG323" s="755"/>
      <c r="MEH323" s="755"/>
      <c r="MEI323" s="755"/>
      <c r="MEJ323" s="755"/>
      <c r="MEK323" s="755"/>
      <c r="MEL323" s="755"/>
      <c r="MEM323" s="755"/>
      <c r="MEN323" s="755"/>
      <c r="MEO323" s="755"/>
      <c r="MEP323" s="755"/>
      <c r="MEQ323" s="755"/>
      <c r="MER323" s="755"/>
      <c r="MES323" s="755"/>
      <c r="MET323" s="755"/>
      <c r="MEU323" s="755"/>
      <c r="MEV323" s="755"/>
      <c r="MEW323" s="755"/>
      <c r="MEX323" s="755"/>
      <c r="MEY323" s="755"/>
      <c r="MEZ323" s="755"/>
      <c r="MFA323" s="755"/>
      <c r="MFB323" s="755"/>
      <c r="MFC323" s="755"/>
      <c r="MFD323" s="755"/>
      <c r="MFE323" s="755"/>
      <c r="MFF323" s="755"/>
      <c r="MFG323" s="755"/>
      <c r="MFH323" s="755"/>
      <c r="MFI323" s="755"/>
      <c r="MFJ323" s="755"/>
      <c r="MFK323" s="755"/>
      <c r="MFL323" s="755"/>
      <c r="MFM323" s="755"/>
      <c r="MFN323" s="755"/>
      <c r="MFO323" s="755"/>
      <c r="MFP323" s="755"/>
      <c r="MFQ323" s="755"/>
      <c r="MFR323" s="755"/>
      <c r="MFS323" s="755"/>
      <c r="MFT323" s="755"/>
      <c r="MFU323" s="755"/>
      <c r="MFV323" s="755"/>
      <c r="MFW323" s="755"/>
      <c r="MFX323" s="755"/>
      <c r="MFY323" s="755"/>
      <c r="MFZ323" s="755"/>
      <c r="MGA323" s="755"/>
      <c r="MGB323" s="755"/>
      <c r="MGC323" s="755"/>
      <c r="MGD323" s="755"/>
      <c r="MGE323" s="755"/>
      <c r="MGF323" s="755"/>
      <c r="MGG323" s="755"/>
      <c r="MGH323" s="755"/>
      <c r="MGI323" s="755"/>
      <c r="MGJ323" s="755"/>
      <c r="MGK323" s="755"/>
      <c r="MGL323" s="755"/>
      <c r="MGM323" s="755"/>
      <c r="MGN323" s="755"/>
      <c r="MGO323" s="755"/>
      <c r="MGP323" s="755"/>
      <c r="MGQ323" s="755"/>
      <c r="MGR323" s="755"/>
      <c r="MGS323" s="755"/>
      <c r="MGT323" s="755"/>
      <c r="MGU323" s="755"/>
      <c r="MGV323" s="755"/>
      <c r="MGW323" s="755"/>
      <c r="MGX323" s="755"/>
      <c r="MGY323" s="755"/>
      <c r="MGZ323" s="755"/>
      <c r="MHA323" s="755"/>
      <c r="MHB323" s="755"/>
      <c r="MHC323" s="755"/>
      <c r="MHD323" s="755"/>
      <c r="MHE323" s="755"/>
      <c r="MHF323" s="755"/>
      <c r="MHG323" s="755"/>
      <c r="MHH323" s="755"/>
      <c r="MHI323" s="755"/>
      <c r="MHJ323" s="755"/>
      <c r="MHK323" s="755"/>
      <c r="MHL323" s="755"/>
      <c r="MHM323" s="755"/>
      <c r="MHN323" s="755"/>
      <c r="MHO323" s="755"/>
      <c r="MHP323" s="755"/>
      <c r="MHQ323" s="755"/>
      <c r="MHR323" s="755"/>
      <c r="MHS323" s="755"/>
      <c r="MHT323" s="755"/>
      <c r="MHU323" s="755"/>
      <c r="MHV323" s="755"/>
      <c r="MHW323" s="755"/>
      <c r="MHX323" s="755"/>
      <c r="MHY323" s="755"/>
      <c r="MHZ323" s="755"/>
      <c r="MIA323" s="755"/>
      <c r="MIB323" s="755"/>
      <c r="MIC323" s="755"/>
      <c r="MID323" s="755"/>
      <c r="MIE323" s="755"/>
      <c r="MIF323" s="755"/>
      <c r="MIG323" s="755"/>
      <c r="MIH323" s="755"/>
      <c r="MII323" s="755"/>
      <c r="MIJ323" s="755"/>
      <c r="MIK323" s="755"/>
      <c r="MIL323" s="755"/>
      <c r="MIM323" s="755"/>
      <c r="MIN323" s="755"/>
      <c r="MIO323" s="755"/>
      <c r="MIP323" s="755"/>
      <c r="MIQ323" s="755"/>
      <c r="MIR323" s="755"/>
      <c r="MIS323" s="755"/>
      <c r="MIT323" s="755"/>
      <c r="MIU323" s="755"/>
      <c r="MIV323" s="755"/>
      <c r="MIW323" s="755"/>
      <c r="MIX323" s="755"/>
      <c r="MIY323" s="755"/>
      <c r="MIZ323" s="755"/>
      <c r="MJA323" s="755"/>
      <c r="MJB323" s="755"/>
      <c r="MJC323" s="755"/>
      <c r="MJD323" s="755"/>
      <c r="MJE323" s="755"/>
      <c r="MJF323" s="755"/>
      <c r="MJG323" s="755"/>
      <c r="MJH323" s="755"/>
      <c r="MJI323" s="755"/>
      <c r="MJJ323" s="755"/>
      <c r="MJK323" s="755"/>
      <c r="MJL323" s="755"/>
      <c r="MJM323" s="755"/>
      <c r="MJN323" s="755"/>
      <c r="MJO323" s="755"/>
      <c r="MJP323" s="755"/>
      <c r="MJQ323" s="755"/>
      <c r="MJR323" s="755"/>
      <c r="MJS323" s="755"/>
      <c r="MJT323" s="755"/>
      <c r="MJU323" s="755"/>
      <c r="MJV323" s="755"/>
      <c r="MJW323" s="755"/>
      <c r="MJX323" s="755"/>
      <c r="MJY323" s="755"/>
      <c r="MJZ323" s="755"/>
      <c r="MKA323" s="755"/>
      <c r="MKB323" s="755"/>
      <c r="MKC323" s="755"/>
      <c r="MKD323" s="755"/>
      <c r="MKE323" s="755"/>
      <c r="MKF323" s="755"/>
      <c r="MKG323" s="755"/>
      <c r="MKH323" s="755"/>
      <c r="MKI323" s="755"/>
      <c r="MKJ323" s="755"/>
      <c r="MKK323" s="755"/>
      <c r="MKL323" s="755"/>
      <c r="MKM323" s="755"/>
      <c r="MKN323" s="755"/>
      <c r="MKO323" s="755"/>
      <c r="MKP323" s="755"/>
      <c r="MKQ323" s="755"/>
      <c r="MKR323" s="755"/>
      <c r="MKS323" s="755"/>
      <c r="MKT323" s="755"/>
      <c r="MKU323" s="755"/>
      <c r="MKV323" s="755"/>
      <c r="MKW323" s="755"/>
      <c r="MKX323" s="755"/>
      <c r="MKY323" s="755"/>
      <c r="MKZ323" s="755"/>
      <c r="MLA323" s="755"/>
      <c r="MLB323" s="755"/>
      <c r="MLC323" s="755"/>
      <c r="MLD323" s="755"/>
      <c r="MLE323" s="755"/>
      <c r="MLF323" s="755"/>
      <c r="MLG323" s="755"/>
      <c r="MLH323" s="755"/>
      <c r="MLI323" s="755"/>
      <c r="MLJ323" s="755"/>
      <c r="MLK323" s="755"/>
      <c r="MLL323" s="755"/>
      <c r="MLM323" s="755"/>
      <c r="MLN323" s="755"/>
      <c r="MLO323" s="755"/>
      <c r="MLP323" s="755"/>
      <c r="MLQ323" s="755"/>
      <c r="MLR323" s="755"/>
      <c r="MLS323" s="755"/>
      <c r="MLT323" s="755"/>
      <c r="MLU323" s="755"/>
      <c r="MLV323" s="755"/>
      <c r="MLW323" s="755"/>
      <c r="MLX323" s="755"/>
      <c r="MLY323" s="755"/>
      <c r="MLZ323" s="755"/>
      <c r="MMA323" s="755"/>
      <c r="MMB323" s="755"/>
      <c r="MMC323" s="755"/>
      <c r="MMD323" s="755"/>
      <c r="MME323" s="755"/>
      <c r="MMF323" s="755"/>
      <c r="MMG323" s="755"/>
      <c r="MMH323" s="755"/>
      <c r="MMI323" s="755"/>
      <c r="MMJ323" s="755"/>
      <c r="MMK323" s="755"/>
      <c r="MML323" s="755"/>
      <c r="MMM323" s="755"/>
      <c r="MMN323" s="755"/>
      <c r="MMO323" s="755"/>
      <c r="MMP323" s="755"/>
      <c r="MMQ323" s="755"/>
      <c r="MMR323" s="755"/>
      <c r="MMS323" s="755"/>
      <c r="MMT323" s="755"/>
      <c r="MMU323" s="755"/>
      <c r="MMV323" s="755"/>
      <c r="MMW323" s="755"/>
      <c r="MMX323" s="755"/>
      <c r="MMY323" s="755"/>
      <c r="MMZ323" s="755"/>
      <c r="MNA323" s="755"/>
      <c r="MNB323" s="755"/>
      <c r="MNC323" s="755"/>
      <c r="MND323" s="755"/>
      <c r="MNE323" s="755"/>
      <c r="MNF323" s="755"/>
      <c r="MNG323" s="755"/>
      <c r="MNH323" s="755"/>
      <c r="MNI323" s="755"/>
      <c r="MNJ323" s="755"/>
      <c r="MNK323" s="755"/>
      <c r="MNL323" s="755"/>
      <c r="MNM323" s="755"/>
      <c r="MNN323" s="755"/>
      <c r="MNO323" s="755"/>
      <c r="MNP323" s="755"/>
      <c r="MNQ323" s="755"/>
      <c r="MNR323" s="755"/>
      <c r="MNS323" s="755"/>
      <c r="MNT323" s="755"/>
      <c r="MNU323" s="755"/>
      <c r="MNV323" s="755"/>
      <c r="MNW323" s="755"/>
      <c r="MNX323" s="755"/>
      <c r="MNY323" s="755"/>
      <c r="MNZ323" s="755"/>
      <c r="MOA323" s="755"/>
      <c r="MOB323" s="755"/>
      <c r="MOC323" s="755"/>
      <c r="MOD323" s="755"/>
      <c r="MOE323" s="755"/>
      <c r="MOF323" s="755"/>
      <c r="MOG323" s="755"/>
      <c r="MOH323" s="755"/>
      <c r="MOI323" s="755"/>
      <c r="MOJ323" s="755"/>
      <c r="MOK323" s="755"/>
      <c r="MOL323" s="755"/>
      <c r="MOM323" s="755"/>
      <c r="MON323" s="755"/>
      <c r="MOO323" s="755"/>
      <c r="MOP323" s="755"/>
      <c r="MOQ323" s="755"/>
      <c r="MOR323" s="755"/>
      <c r="MOS323" s="755"/>
      <c r="MOT323" s="755"/>
      <c r="MOU323" s="755"/>
      <c r="MOV323" s="755"/>
      <c r="MOW323" s="755"/>
      <c r="MOX323" s="755"/>
      <c r="MOY323" s="755"/>
      <c r="MOZ323" s="755"/>
      <c r="MPA323" s="755"/>
      <c r="MPB323" s="755"/>
      <c r="MPC323" s="755"/>
      <c r="MPD323" s="755"/>
      <c r="MPE323" s="755"/>
      <c r="MPF323" s="755"/>
      <c r="MPG323" s="755"/>
      <c r="MPH323" s="755"/>
      <c r="MPI323" s="755"/>
      <c r="MPJ323" s="755"/>
      <c r="MPK323" s="755"/>
      <c r="MPL323" s="755"/>
      <c r="MPM323" s="755"/>
      <c r="MPN323" s="755"/>
      <c r="MPO323" s="755"/>
      <c r="MPP323" s="755"/>
      <c r="MPQ323" s="755"/>
      <c r="MPR323" s="755"/>
      <c r="MPS323" s="755"/>
      <c r="MPT323" s="755"/>
      <c r="MPU323" s="755"/>
      <c r="MPV323" s="755"/>
      <c r="MPW323" s="755"/>
      <c r="MPX323" s="755"/>
      <c r="MPY323" s="755"/>
      <c r="MPZ323" s="755"/>
      <c r="MQA323" s="755"/>
      <c r="MQB323" s="755"/>
      <c r="MQC323" s="755"/>
      <c r="MQD323" s="755"/>
      <c r="MQE323" s="755"/>
      <c r="MQF323" s="755"/>
      <c r="MQG323" s="755"/>
      <c r="MQH323" s="755"/>
      <c r="MQI323" s="755"/>
      <c r="MQJ323" s="755"/>
      <c r="MQK323" s="755"/>
      <c r="MQL323" s="755"/>
      <c r="MQM323" s="755"/>
      <c r="MQN323" s="755"/>
      <c r="MQO323" s="755"/>
      <c r="MQP323" s="755"/>
      <c r="MQQ323" s="755"/>
      <c r="MQR323" s="755"/>
      <c r="MQS323" s="755"/>
      <c r="MQT323" s="755"/>
      <c r="MQU323" s="755"/>
      <c r="MQV323" s="755"/>
      <c r="MQW323" s="755"/>
      <c r="MQX323" s="755"/>
      <c r="MQY323" s="755"/>
      <c r="MQZ323" s="755"/>
      <c r="MRA323" s="755"/>
      <c r="MRB323" s="755"/>
      <c r="MRC323" s="755"/>
      <c r="MRD323" s="755"/>
      <c r="MRE323" s="755"/>
      <c r="MRF323" s="755"/>
      <c r="MRG323" s="755"/>
      <c r="MRH323" s="755"/>
      <c r="MRI323" s="755"/>
      <c r="MRJ323" s="755"/>
      <c r="MRK323" s="755"/>
      <c r="MRL323" s="755"/>
      <c r="MRM323" s="755"/>
      <c r="MRN323" s="755"/>
      <c r="MRO323" s="755"/>
      <c r="MRP323" s="755"/>
      <c r="MRQ323" s="755"/>
      <c r="MRR323" s="755"/>
      <c r="MRS323" s="755"/>
      <c r="MRT323" s="755"/>
      <c r="MRU323" s="755"/>
      <c r="MRV323" s="755"/>
      <c r="MRW323" s="755"/>
      <c r="MRX323" s="755"/>
      <c r="MRY323" s="755"/>
      <c r="MRZ323" s="755"/>
      <c r="MSA323" s="755"/>
      <c r="MSB323" s="755"/>
      <c r="MSC323" s="755"/>
      <c r="MSD323" s="755"/>
      <c r="MSE323" s="755"/>
      <c r="MSF323" s="755"/>
      <c r="MSG323" s="755"/>
      <c r="MSH323" s="755"/>
      <c r="MSI323" s="755"/>
      <c r="MSJ323" s="755"/>
      <c r="MSK323" s="755"/>
      <c r="MSL323" s="755"/>
      <c r="MSM323" s="755"/>
      <c r="MSN323" s="755"/>
      <c r="MSO323" s="755"/>
      <c r="MSP323" s="755"/>
      <c r="MSQ323" s="755"/>
      <c r="MSR323" s="755"/>
      <c r="MSS323" s="755"/>
      <c r="MST323" s="755"/>
      <c r="MSU323" s="755"/>
      <c r="MSV323" s="755"/>
      <c r="MSW323" s="755"/>
      <c r="MSX323" s="755"/>
      <c r="MSY323" s="755"/>
      <c r="MSZ323" s="755"/>
      <c r="MTA323" s="755"/>
      <c r="MTB323" s="755"/>
      <c r="MTC323" s="755"/>
      <c r="MTD323" s="755"/>
      <c r="MTE323" s="755"/>
      <c r="MTF323" s="755"/>
      <c r="MTG323" s="755"/>
      <c r="MTH323" s="755"/>
      <c r="MTI323" s="755"/>
      <c r="MTJ323" s="755"/>
      <c r="MTK323" s="755"/>
      <c r="MTL323" s="755"/>
      <c r="MTM323" s="755"/>
      <c r="MTN323" s="755"/>
      <c r="MTO323" s="755"/>
      <c r="MTP323" s="755"/>
      <c r="MTQ323" s="755"/>
      <c r="MTR323" s="755"/>
      <c r="MTS323" s="755"/>
      <c r="MTT323" s="755"/>
      <c r="MTU323" s="755"/>
      <c r="MTV323" s="755"/>
      <c r="MTW323" s="755"/>
      <c r="MTX323" s="755"/>
      <c r="MTY323" s="755"/>
      <c r="MTZ323" s="755"/>
      <c r="MUA323" s="755"/>
      <c r="MUB323" s="755"/>
      <c r="MUC323" s="755"/>
      <c r="MUD323" s="755"/>
      <c r="MUE323" s="755"/>
      <c r="MUF323" s="755"/>
      <c r="MUG323" s="755"/>
      <c r="MUH323" s="755"/>
      <c r="MUI323" s="755"/>
      <c r="MUJ323" s="755"/>
      <c r="MUK323" s="755"/>
      <c r="MUL323" s="755"/>
      <c r="MUM323" s="755"/>
      <c r="MUN323" s="755"/>
      <c r="MUO323" s="755"/>
      <c r="MUP323" s="755"/>
      <c r="MUQ323" s="755"/>
      <c r="MUR323" s="755"/>
      <c r="MUS323" s="755"/>
      <c r="MUT323" s="755"/>
      <c r="MUU323" s="755"/>
      <c r="MUV323" s="755"/>
      <c r="MUW323" s="755"/>
      <c r="MUX323" s="755"/>
      <c r="MUY323" s="755"/>
      <c r="MUZ323" s="755"/>
      <c r="MVA323" s="755"/>
      <c r="MVB323" s="755"/>
      <c r="MVC323" s="755"/>
      <c r="MVD323" s="755"/>
      <c r="MVE323" s="755"/>
      <c r="MVF323" s="755"/>
      <c r="MVG323" s="755"/>
      <c r="MVH323" s="755"/>
      <c r="MVI323" s="755"/>
      <c r="MVJ323" s="755"/>
      <c r="MVK323" s="755"/>
      <c r="MVL323" s="755"/>
      <c r="MVM323" s="755"/>
      <c r="MVN323" s="755"/>
      <c r="MVO323" s="755"/>
      <c r="MVP323" s="755"/>
      <c r="MVQ323" s="755"/>
      <c r="MVR323" s="755"/>
      <c r="MVS323" s="755"/>
      <c r="MVT323" s="755"/>
      <c r="MVU323" s="755"/>
      <c r="MVV323" s="755"/>
      <c r="MVW323" s="755"/>
      <c r="MVX323" s="755"/>
      <c r="MVY323" s="755"/>
      <c r="MVZ323" s="755"/>
      <c r="MWA323" s="755"/>
      <c r="MWB323" s="755"/>
      <c r="MWC323" s="755"/>
      <c r="MWD323" s="755"/>
      <c r="MWE323" s="755"/>
      <c r="MWF323" s="755"/>
      <c r="MWG323" s="755"/>
      <c r="MWH323" s="755"/>
      <c r="MWI323" s="755"/>
      <c r="MWJ323" s="755"/>
      <c r="MWK323" s="755"/>
      <c r="MWL323" s="755"/>
      <c r="MWM323" s="755"/>
      <c r="MWN323" s="755"/>
      <c r="MWO323" s="755"/>
      <c r="MWP323" s="755"/>
      <c r="MWQ323" s="755"/>
      <c r="MWR323" s="755"/>
      <c r="MWS323" s="755"/>
      <c r="MWT323" s="755"/>
      <c r="MWU323" s="755"/>
      <c r="MWV323" s="755"/>
      <c r="MWW323" s="755"/>
      <c r="MWX323" s="755"/>
      <c r="MWY323" s="755"/>
      <c r="MWZ323" s="755"/>
      <c r="MXA323" s="755"/>
      <c r="MXB323" s="755"/>
      <c r="MXC323" s="755"/>
      <c r="MXD323" s="755"/>
      <c r="MXE323" s="755"/>
      <c r="MXF323" s="755"/>
      <c r="MXG323" s="755"/>
      <c r="MXH323" s="755"/>
      <c r="MXI323" s="755"/>
      <c r="MXJ323" s="755"/>
      <c r="MXK323" s="755"/>
      <c r="MXL323" s="755"/>
      <c r="MXM323" s="755"/>
      <c r="MXN323" s="755"/>
      <c r="MXO323" s="755"/>
      <c r="MXP323" s="755"/>
      <c r="MXQ323" s="755"/>
      <c r="MXR323" s="755"/>
      <c r="MXS323" s="755"/>
      <c r="MXT323" s="755"/>
      <c r="MXU323" s="755"/>
      <c r="MXV323" s="755"/>
      <c r="MXW323" s="755"/>
      <c r="MXX323" s="755"/>
      <c r="MXY323" s="755"/>
      <c r="MXZ323" s="755"/>
      <c r="MYA323" s="755"/>
      <c r="MYB323" s="755"/>
      <c r="MYC323" s="755"/>
      <c r="MYD323" s="755"/>
      <c r="MYE323" s="755"/>
      <c r="MYF323" s="755"/>
      <c r="MYG323" s="755"/>
      <c r="MYH323" s="755"/>
      <c r="MYI323" s="755"/>
      <c r="MYJ323" s="755"/>
      <c r="MYK323" s="755"/>
      <c r="MYL323" s="755"/>
      <c r="MYM323" s="755"/>
      <c r="MYN323" s="755"/>
      <c r="MYO323" s="755"/>
      <c r="MYP323" s="755"/>
      <c r="MYQ323" s="755"/>
      <c r="MYR323" s="755"/>
      <c r="MYS323" s="755"/>
      <c r="MYT323" s="755"/>
      <c r="MYU323" s="755"/>
      <c r="MYV323" s="755"/>
      <c r="MYW323" s="755"/>
      <c r="MYX323" s="755"/>
      <c r="MYY323" s="755"/>
      <c r="MYZ323" s="755"/>
      <c r="MZA323" s="755"/>
      <c r="MZB323" s="755"/>
      <c r="MZC323" s="755"/>
      <c r="MZD323" s="755"/>
      <c r="MZE323" s="755"/>
      <c r="MZF323" s="755"/>
      <c r="MZG323" s="755"/>
      <c r="MZH323" s="755"/>
      <c r="MZI323" s="755"/>
      <c r="MZJ323" s="755"/>
      <c r="MZK323" s="755"/>
      <c r="MZL323" s="755"/>
      <c r="MZM323" s="755"/>
      <c r="MZN323" s="755"/>
      <c r="MZO323" s="755"/>
      <c r="MZP323" s="755"/>
      <c r="MZQ323" s="755"/>
      <c r="MZR323" s="755"/>
      <c r="MZS323" s="755"/>
      <c r="MZT323" s="755"/>
      <c r="MZU323" s="755"/>
      <c r="MZV323" s="755"/>
      <c r="MZW323" s="755"/>
      <c r="MZX323" s="755"/>
      <c r="MZY323" s="755"/>
      <c r="MZZ323" s="755"/>
      <c r="NAA323" s="755"/>
      <c r="NAB323" s="755"/>
      <c r="NAC323" s="755"/>
      <c r="NAD323" s="755"/>
      <c r="NAE323" s="755"/>
      <c r="NAF323" s="755"/>
      <c r="NAG323" s="755"/>
      <c r="NAH323" s="755"/>
      <c r="NAI323" s="755"/>
      <c r="NAJ323" s="755"/>
      <c r="NAK323" s="755"/>
      <c r="NAL323" s="755"/>
      <c r="NAM323" s="755"/>
      <c r="NAN323" s="755"/>
      <c r="NAO323" s="755"/>
      <c r="NAP323" s="755"/>
      <c r="NAQ323" s="755"/>
      <c r="NAR323" s="755"/>
      <c r="NAS323" s="755"/>
      <c r="NAT323" s="755"/>
      <c r="NAU323" s="755"/>
      <c r="NAV323" s="755"/>
      <c r="NAW323" s="755"/>
      <c r="NAX323" s="755"/>
      <c r="NAY323" s="755"/>
      <c r="NAZ323" s="755"/>
      <c r="NBA323" s="755"/>
      <c r="NBB323" s="755"/>
      <c r="NBC323" s="755"/>
      <c r="NBD323" s="755"/>
      <c r="NBE323" s="755"/>
      <c r="NBF323" s="755"/>
      <c r="NBG323" s="755"/>
      <c r="NBH323" s="755"/>
      <c r="NBI323" s="755"/>
      <c r="NBJ323" s="755"/>
      <c r="NBK323" s="755"/>
      <c r="NBL323" s="755"/>
      <c r="NBM323" s="755"/>
      <c r="NBN323" s="755"/>
      <c r="NBO323" s="755"/>
      <c r="NBP323" s="755"/>
      <c r="NBQ323" s="755"/>
      <c r="NBR323" s="755"/>
      <c r="NBS323" s="755"/>
      <c r="NBT323" s="755"/>
      <c r="NBU323" s="755"/>
      <c r="NBV323" s="755"/>
      <c r="NBW323" s="755"/>
      <c r="NBX323" s="755"/>
      <c r="NBY323" s="755"/>
      <c r="NBZ323" s="755"/>
      <c r="NCA323" s="755"/>
      <c r="NCB323" s="755"/>
      <c r="NCC323" s="755"/>
      <c r="NCD323" s="755"/>
      <c r="NCE323" s="755"/>
      <c r="NCF323" s="755"/>
      <c r="NCG323" s="755"/>
      <c r="NCH323" s="755"/>
      <c r="NCI323" s="755"/>
      <c r="NCJ323" s="755"/>
      <c r="NCK323" s="755"/>
      <c r="NCL323" s="755"/>
      <c r="NCM323" s="755"/>
      <c r="NCN323" s="755"/>
      <c r="NCO323" s="755"/>
      <c r="NCP323" s="755"/>
      <c r="NCQ323" s="755"/>
      <c r="NCR323" s="755"/>
      <c r="NCS323" s="755"/>
      <c r="NCT323" s="755"/>
      <c r="NCU323" s="755"/>
      <c r="NCV323" s="755"/>
      <c r="NCW323" s="755"/>
      <c r="NCX323" s="755"/>
      <c r="NCY323" s="755"/>
      <c r="NCZ323" s="755"/>
      <c r="NDA323" s="755"/>
      <c r="NDB323" s="755"/>
      <c r="NDC323" s="755"/>
      <c r="NDD323" s="755"/>
      <c r="NDE323" s="755"/>
      <c r="NDF323" s="755"/>
      <c r="NDG323" s="755"/>
      <c r="NDH323" s="755"/>
      <c r="NDI323" s="755"/>
      <c r="NDJ323" s="755"/>
      <c r="NDK323" s="755"/>
      <c r="NDL323" s="755"/>
      <c r="NDM323" s="755"/>
      <c r="NDN323" s="755"/>
      <c r="NDO323" s="755"/>
      <c r="NDP323" s="755"/>
      <c r="NDQ323" s="755"/>
      <c r="NDR323" s="755"/>
      <c r="NDS323" s="755"/>
      <c r="NDT323" s="755"/>
      <c r="NDU323" s="755"/>
      <c r="NDV323" s="755"/>
      <c r="NDW323" s="755"/>
      <c r="NDX323" s="755"/>
      <c r="NDY323" s="755"/>
      <c r="NDZ323" s="755"/>
      <c r="NEA323" s="755"/>
      <c r="NEB323" s="755"/>
      <c r="NEC323" s="755"/>
      <c r="NED323" s="755"/>
      <c r="NEE323" s="755"/>
      <c r="NEF323" s="755"/>
      <c r="NEG323" s="755"/>
      <c r="NEH323" s="755"/>
      <c r="NEI323" s="755"/>
      <c r="NEJ323" s="755"/>
      <c r="NEK323" s="755"/>
      <c r="NEL323" s="755"/>
      <c r="NEM323" s="755"/>
      <c r="NEN323" s="755"/>
      <c r="NEO323" s="755"/>
      <c r="NEP323" s="755"/>
      <c r="NEQ323" s="755"/>
      <c r="NER323" s="755"/>
      <c r="NES323" s="755"/>
      <c r="NET323" s="755"/>
      <c r="NEU323" s="755"/>
      <c r="NEV323" s="755"/>
      <c r="NEW323" s="755"/>
      <c r="NEX323" s="755"/>
      <c r="NEY323" s="755"/>
      <c r="NEZ323" s="755"/>
      <c r="NFA323" s="755"/>
      <c r="NFB323" s="755"/>
      <c r="NFC323" s="755"/>
      <c r="NFD323" s="755"/>
      <c r="NFE323" s="755"/>
      <c r="NFF323" s="755"/>
      <c r="NFG323" s="755"/>
      <c r="NFH323" s="755"/>
      <c r="NFI323" s="755"/>
      <c r="NFJ323" s="755"/>
      <c r="NFK323" s="755"/>
      <c r="NFL323" s="755"/>
      <c r="NFM323" s="755"/>
      <c r="NFN323" s="755"/>
      <c r="NFO323" s="755"/>
      <c r="NFP323" s="755"/>
      <c r="NFQ323" s="755"/>
      <c r="NFR323" s="755"/>
      <c r="NFS323" s="755"/>
      <c r="NFT323" s="755"/>
      <c r="NFU323" s="755"/>
      <c r="NFV323" s="755"/>
      <c r="NFW323" s="755"/>
      <c r="NFX323" s="755"/>
      <c r="NFY323" s="755"/>
      <c r="NFZ323" s="755"/>
      <c r="NGA323" s="755"/>
      <c r="NGB323" s="755"/>
      <c r="NGC323" s="755"/>
      <c r="NGD323" s="755"/>
      <c r="NGE323" s="755"/>
      <c r="NGF323" s="755"/>
      <c r="NGG323" s="755"/>
      <c r="NGH323" s="755"/>
      <c r="NGI323" s="755"/>
      <c r="NGJ323" s="755"/>
      <c r="NGK323" s="755"/>
      <c r="NGL323" s="755"/>
      <c r="NGM323" s="755"/>
      <c r="NGN323" s="755"/>
      <c r="NGO323" s="755"/>
      <c r="NGP323" s="755"/>
      <c r="NGQ323" s="755"/>
      <c r="NGR323" s="755"/>
      <c r="NGS323" s="755"/>
      <c r="NGT323" s="755"/>
      <c r="NGU323" s="755"/>
      <c r="NGV323" s="755"/>
      <c r="NGW323" s="755"/>
      <c r="NGX323" s="755"/>
      <c r="NGY323" s="755"/>
      <c r="NGZ323" s="755"/>
      <c r="NHA323" s="755"/>
      <c r="NHB323" s="755"/>
      <c r="NHC323" s="755"/>
      <c r="NHD323" s="755"/>
      <c r="NHE323" s="755"/>
      <c r="NHF323" s="755"/>
      <c r="NHG323" s="755"/>
      <c r="NHH323" s="755"/>
      <c r="NHI323" s="755"/>
      <c r="NHJ323" s="755"/>
      <c r="NHK323" s="755"/>
      <c r="NHL323" s="755"/>
      <c r="NHM323" s="755"/>
      <c r="NHN323" s="755"/>
      <c r="NHO323" s="755"/>
      <c r="NHP323" s="755"/>
      <c r="NHQ323" s="755"/>
      <c r="NHR323" s="755"/>
      <c r="NHS323" s="755"/>
      <c r="NHT323" s="755"/>
      <c r="NHU323" s="755"/>
      <c r="NHV323" s="755"/>
      <c r="NHW323" s="755"/>
      <c r="NHX323" s="755"/>
      <c r="NHY323" s="755"/>
      <c r="NHZ323" s="755"/>
      <c r="NIA323" s="755"/>
      <c r="NIB323" s="755"/>
      <c r="NIC323" s="755"/>
      <c r="NID323" s="755"/>
      <c r="NIE323" s="755"/>
      <c r="NIF323" s="755"/>
      <c r="NIG323" s="755"/>
      <c r="NIH323" s="755"/>
      <c r="NII323" s="755"/>
      <c r="NIJ323" s="755"/>
      <c r="NIK323" s="755"/>
      <c r="NIL323" s="755"/>
      <c r="NIM323" s="755"/>
      <c r="NIN323" s="755"/>
      <c r="NIO323" s="755"/>
      <c r="NIP323" s="755"/>
      <c r="NIQ323" s="755"/>
      <c r="NIR323" s="755"/>
      <c r="NIS323" s="755"/>
      <c r="NIT323" s="755"/>
      <c r="NIU323" s="755"/>
      <c r="NIV323" s="755"/>
      <c r="NIW323" s="755"/>
      <c r="NIX323" s="755"/>
      <c r="NIY323" s="755"/>
      <c r="NIZ323" s="755"/>
      <c r="NJA323" s="755"/>
      <c r="NJB323" s="755"/>
      <c r="NJC323" s="755"/>
      <c r="NJD323" s="755"/>
      <c r="NJE323" s="755"/>
      <c r="NJF323" s="755"/>
      <c r="NJG323" s="755"/>
      <c r="NJH323" s="755"/>
      <c r="NJI323" s="755"/>
      <c r="NJJ323" s="755"/>
      <c r="NJK323" s="755"/>
      <c r="NJL323" s="755"/>
      <c r="NJM323" s="755"/>
      <c r="NJN323" s="755"/>
      <c r="NJO323" s="755"/>
      <c r="NJP323" s="755"/>
      <c r="NJQ323" s="755"/>
      <c r="NJR323" s="755"/>
      <c r="NJS323" s="755"/>
      <c r="NJT323" s="755"/>
      <c r="NJU323" s="755"/>
      <c r="NJV323" s="755"/>
      <c r="NJW323" s="755"/>
      <c r="NJX323" s="755"/>
      <c r="NJY323" s="755"/>
      <c r="NJZ323" s="755"/>
      <c r="NKA323" s="755"/>
      <c r="NKB323" s="755"/>
      <c r="NKC323" s="755"/>
      <c r="NKD323" s="755"/>
      <c r="NKE323" s="755"/>
      <c r="NKF323" s="755"/>
      <c r="NKG323" s="755"/>
      <c r="NKH323" s="755"/>
      <c r="NKI323" s="755"/>
      <c r="NKJ323" s="755"/>
      <c r="NKK323" s="755"/>
      <c r="NKL323" s="755"/>
      <c r="NKM323" s="755"/>
      <c r="NKN323" s="755"/>
      <c r="NKO323" s="755"/>
      <c r="NKP323" s="755"/>
      <c r="NKQ323" s="755"/>
      <c r="NKR323" s="755"/>
      <c r="NKS323" s="755"/>
      <c r="NKT323" s="755"/>
      <c r="NKU323" s="755"/>
      <c r="NKV323" s="755"/>
      <c r="NKW323" s="755"/>
      <c r="NKX323" s="755"/>
      <c r="NKY323" s="755"/>
      <c r="NKZ323" s="755"/>
      <c r="NLA323" s="755"/>
      <c r="NLB323" s="755"/>
      <c r="NLC323" s="755"/>
      <c r="NLD323" s="755"/>
      <c r="NLE323" s="755"/>
      <c r="NLF323" s="755"/>
      <c r="NLG323" s="755"/>
      <c r="NLH323" s="755"/>
      <c r="NLI323" s="755"/>
      <c r="NLJ323" s="755"/>
      <c r="NLK323" s="755"/>
      <c r="NLL323" s="755"/>
      <c r="NLM323" s="755"/>
      <c r="NLN323" s="755"/>
      <c r="NLO323" s="755"/>
      <c r="NLP323" s="755"/>
      <c r="NLQ323" s="755"/>
      <c r="NLR323" s="755"/>
      <c r="NLS323" s="755"/>
      <c r="NLT323" s="755"/>
      <c r="NLU323" s="755"/>
      <c r="NLV323" s="755"/>
      <c r="NLW323" s="755"/>
      <c r="NLX323" s="755"/>
      <c r="NLY323" s="755"/>
      <c r="NLZ323" s="755"/>
      <c r="NMA323" s="755"/>
      <c r="NMB323" s="755"/>
      <c r="NMC323" s="755"/>
      <c r="NMD323" s="755"/>
      <c r="NME323" s="755"/>
      <c r="NMF323" s="755"/>
      <c r="NMG323" s="755"/>
      <c r="NMH323" s="755"/>
      <c r="NMI323" s="755"/>
      <c r="NMJ323" s="755"/>
      <c r="NMK323" s="755"/>
      <c r="NML323" s="755"/>
      <c r="NMM323" s="755"/>
      <c r="NMN323" s="755"/>
      <c r="NMO323" s="755"/>
      <c r="NMP323" s="755"/>
      <c r="NMQ323" s="755"/>
      <c r="NMR323" s="755"/>
      <c r="NMS323" s="755"/>
      <c r="NMT323" s="755"/>
      <c r="NMU323" s="755"/>
      <c r="NMV323" s="755"/>
      <c r="NMW323" s="755"/>
      <c r="NMX323" s="755"/>
      <c r="NMY323" s="755"/>
      <c r="NMZ323" s="755"/>
      <c r="NNA323" s="755"/>
      <c r="NNB323" s="755"/>
      <c r="NNC323" s="755"/>
      <c r="NND323" s="755"/>
      <c r="NNE323" s="755"/>
      <c r="NNF323" s="755"/>
      <c r="NNG323" s="755"/>
      <c r="NNH323" s="755"/>
      <c r="NNI323" s="755"/>
      <c r="NNJ323" s="755"/>
      <c r="NNK323" s="755"/>
      <c r="NNL323" s="755"/>
      <c r="NNM323" s="755"/>
      <c r="NNN323" s="755"/>
      <c r="NNO323" s="755"/>
      <c r="NNP323" s="755"/>
      <c r="NNQ323" s="755"/>
      <c r="NNR323" s="755"/>
      <c r="NNS323" s="755"/>
      <c r="NNT323" s="755"/>
      <c r="NNU323" s="755"/>
      <c r="NNV323" s="755"/>
      <c r="NNW323" s="755"/>
      <c r="NNX323" s="755"/>
      <c r="NNY323" s="755"/>
      <c r="NNZ323" s="755"/>
      <c r="NOA323" s="755"/>
      <c r="NOB323" s="755"/>
      <c r="NOC323" s="755"/>
      <c r="NOD323" s="755"/>
      <c r="NOE323" s="755"/>
      <c r="NOF323" s="755"/>
      <c r="NOG323" s="755"/>
      <c r="NOH323" s="755"/>
      <c r="NOI323" s="755"/>
      <c r="NOJ323" s="755"/>
      <c r="NOK323" s="755"/>
      <c r="NOL323" s="755"/>
      <c r="NOM323" s="755"/>
      <c r="NON323" s="755"/>
      <c r="NOO323" s="755"/>
      <c r="NOP323" s="755"/>
      <c r="NOQ323" s="755"/>
      <c r="NOR323" s="755"/>
      <c r="NOS323" s="755"/>
      <c r="NOT323" s="755"/>
      <c r="NOU323" s="755"/>
      <c r="NOV323" s="755"/>
      <c r="NOW323" s="755"/>
      <c r="NOX323" s="755"/>
      <c r="NOY323" s="755"/>
      <c r="NOZ323" s="755"/>
      <c r="NPA323" s="755"/>
      <c r="NPB323" s="755"/>
      <c r="NPC323" s="755"/>
      <c r="NPD323" s="755"/>
      <c r="NPE323" s="755"/>
      <c r="NPF323" s="755"/>
      <c r="NPG323" s="755"/>
      <c r="NPH323" s="755"/>
      <c r="NPI323" s="755"/>
      <c r="NPJ323" s="755"/>
      <c r="NPK323" s="755"/>
      <c r="NPL323" s="755"/>
      <c r="NPM323" s="755"/>
      <c r="NPN323" s="755"/>
      <c r="NPO323" s="755"/>
      <c r="NPP323" s="755"/>
      <c r="NPQ323" s="755"/>
      <c r="NPR323" s="755"/>
      <c r="NPS323" s="755"/>
      <c r="NPT323" s="755"/>
      <c r="NPU323" s="755"/>
      <c r="NPV323" s="755"/>
      <c r="NPW323" s="755"/>
      <c r="NPX323" s="755"/>
      <c r="NPY323" s="755"/>
      <c r="NPZ323" s="755"/>
      <c r="NQA323" s="755"/>
      <c r="NQB323" s="755"/>
      <c r="NQC323" s="755"/>
      <c r="NQD323" s="755"/>
      <c r="NQE323" s="755"/>
      <c r="NQF323" s="755"/>
      <c r="NQG323" s="755"/>
      <c r="NQH323" s="755"/>
      <c r="NQI323" s="755"/>
      <c r="NQJ323" s="755"/>
      <c r="NQK323" s="755"/>
      <c r="NQL323" s="755"/>
      <c r="NQM323" s="755"/>
      <c r="NQN323" s="755"/>
      <c r="NQO323" s="755"/>
      <c r="NQP323" s="755"/>
      <c r="NQQ323" s="755"/>
      <c r="NQR323" s="755"/>
      <c r="NQS323" s="755"/>
      <c r="NQT323" s="755"/>
      <c r="NQU323" s="755"/>
      <c r="NQV323" s="755"/>
      <c r="NQW323" s="755"/>
      <c r="NQX323" s="755"/>
      <c r="NQY323" s="755"/>
      <c r="NQZ323" s="755"/>
      <c r="NRA323" s="755"/>
      <c r="NRB323" s="755"/>
      <c r="NRC323" s="755"/>
      <c r="NRD323" s="755"/>
      <c r="NRE323" s="755"/>
      <c r="NRF323" s="755"/>
      <c r="NRG323" s="755"/>
      <c r="NRH323" s="755"/>
      <c r="NRI323" s="755"/>
      <c r="NRJ323" s="755"/>
      <c r="NRK323" s="755"/>
      <c r="NRL323" s="755"/>
      <c r="NRM323" s="755"/>
      <c r="NRN323" s="755"/>
      <c r="NRO323" s="755"/>
      <c r="NRP323" s="755"/>
      <c r="NRQ323" s="755"/>
      <c r="NRR323" s="755"/>
      <c r="NRS323" s="755"/>
      <c r="NRT323" s="755"/>
      <c r="NRU323" s="755"/>
      <c r="NRV323" s="755"/>
      <c r="NRW323" s="755"/>
      <c r="NRX323" s="755"/>
      <c r="NRY323" s="755"/>
      <c r="NRZ323" s="755"/>
      <c r="NSA323" s="755"/>
      <c r="NSB323" s="755"/>
      <c r="NSC323" s="755"/>
      <c r="NSD323" s="755"/>
      <c r="NSE323" s="755"/>
      <c r="NSF323" s="755"/>
      <c r="NSG323" s="755"/>
      <c r="NSH323" s="755"/>
      <c r="NSI323" s="755"/>
      <c r="NSJ323" s="755"/>
      <c r="NSK323" s="755"/>
      <c r="NSL323" s="755"/>
      <c r="NSM323" s="755"/>
      <c r="NSN323" s="755"/>
      <c r="NSO323" s="755"/>
      <c r="NSP323" s="755"/>
      <c r="NSQ323" s="755"/>
      <c r="NSR323" s="755"/>
      <c r="NSS323" s="755"/>
      <c r="NST323" s="755"/>
      <c r="NSU323" s="755"/>
      <c r="NSV323" s="755"/>
      <c r="NSW323" s="755"/>
      <c r="NSX323" s="755"/>
      <c r="NSY323" s="755"/>
      <c r="NSZ323" s="755"/>
      <c r="NTA323" s="755"/>
      <c r="NTB323" s="755"/>
      <c r="NTC323" s="755"/>
      <c r="NTD323" s="755"/>
      <c r="NTE323" s="755"/>
      <c r="NTF323" s="755"/>
      <c r="NTG323" s="755"/>
      <c r="NTH323" s="755"/>
      <c r="NTI323" s="755"/>
      <c r="NTJ323" s="755"/>
      <c r="NTK323" s="755"/>
      <c r="NTL323" s="755"/>
      <c r="NTM323" s="755"/>
      <c r="NTN323" s="755"/>
      <c r="NTO323" s="755"/>
      <c r="NTP323" s="755"/>
      <c r="NTQ323" s="755"/>
      <c r="NTR323" s="755"/>
      <c r="NTS323" s="755"/>
      <c r="NTT323" s="755"/>
      <c r="NTU323" s="755"/>
      <c r="NTV323" s="755"/>
      <c r="NTW323" s="755"/>
      <c r="NTX323" s="755"/>
      <c r="NTY323" s="755"/>
      <c r="NTZ323" s="755"/>
      <c r="NUA323" s="755"/>
      <c r="NUB323" s="755"/>
      <c r="NUC323" s="755"/>
      <c r="NUD323" s="755"/>
      <c r="NUE323" s="755"/>
      <c r="NUF323" s="755"/>
      <c r="NUG323" s="755"/>
      <c r="NUH323" s="755"/>
      <c r="NUI323" s="755"/>
      <c r="NUJ323" s="755"/>
      <c r="NUK323" s="755"/>
      <c r="NUL323" s="755"/>
      <c r="NUM323" s="755"/>
      <c r="NUN323" s="755"/>
      <c r="NUO323" s="755"/>
      <c r="NUP323" s="755"/>
      <c r="NUQ323" s="755"/>
      <c r="NUR323" s="755"/>
      <c r="NUS323" s="755"/>
      <c r="NUT323" s="755"/>
      <c r="NUU323" s="755"/>
      <c r="NUV323" s="755"/>
      <c r="NUW323" s="755"/>
      <c r="NUX323" s="755"/>
      <c r="NUY323" s="755"/>
      <c r="NUZ323" s="755"/>
      <c r="NVA323" s="755"/>
      <c r="NVB323" s="755"/>
      <c r="NVC323" s="755"/>
      <c r="NVD323" s="755"/>
      <c r="NVE323" s="755"/>
      <c r="NVF323" s="755"/>
      <c r="NVG323" s="755"/>
      <c r="NVH323" s="755"/>
      <c r="NVI323" s="755"/>
      <c r="NVJ323" s="755"/>
      <c r="NVK323" s="755"/>
      <c r="NVL323" s="755"/>
      <c r="NVM323" s="755"/>
      <c r="NVN323" s="755"/>
      <c r="NVO323" s="755"/>
      <c r="NVP323" s="755"/>
      <c r="NVQ323" s="755"/>
      <c r="NVR323" s="755"/>
      <c r="NVS323" s="755"/>
      <c r="NVT323" s="755"/>
      <c r="NVU323" s="755"/>
      <c r="NVV323" s="755"/>
      <c r="NVW323" s="755"/>
      <c r="NVX323" s="755"/>
      <c r="NVY323" s="755"/>
      <c r="NVZ323" s="755"/>
      <c r="NWA323" s="755"/>
      <c r="NWB323" s="755"/>
      <c r="NWC323" s="755"/>
      <c r="NWD323" s="755"/>
      <c r="NWE323" s="755"/>
      <c r="NWF323" s="755"/>
      <c r="NWG323" s="755"/>
      <c r="NWH323" s="755"/>
      <c r="NWI323" s="755"/>
      <c r="NWJ323" s="755"/>
      <c r="NWK323" s="755"/>
      <c r="NWL323" s="755"/>
      <c r="NWM323" s="755"/>
      <c r="NWN323" s="755"/>
      <c r="NWO323" s="755"/>
      <c r="NWP323" s="755"/>
      <c r="NWQ323" s="755"/>
      <c r="NWR323" s="755"/>
      <c r="NWS323" s="755"/>
      <c r="NWT323" s="755"/>
      <c r="NWU323" s="755"/>
      <c r="NWV323" s="755"/>
      <c r="NWW323" s="755"/>
      <c r="NWX323" s="755"/>
      <c r="NWY323" s="755"/>
      <c r="NWZ323" s="755"/>
      <c r="NXA323" s="755"/>
      <c r="NXB323" s="755"/>
      <c r="NXC323" s="755"/>
      <c r="NXD323" s="755"/>
      <c r="NXE323" s="755"/>
      <c r="NXF323" s="755"/>
      <c r="NXG323" s="755"/>
      <c r="NXH323" s="755"/>
      <c r="NXI323" s="755"/>
      <c r="NXJ323" s="755"/>
      <c r="NXK323" s="755"/>
      <c r="NXL323" s="755"/>
      <c r="NXM323" s="755"/>
      <c r="NXN323" s="755"/>
      <c r="NXO323" s="755"/>
      <c r="NXP323" s="755"/>
      <c r="NXQ323" s="755"/>
      <c r="NXR323" s="755"/>
      <c r="NXS323" s="755"/>
      <c r="NXT323" s="755"/>
      <c r="NXU323" s="755"/>
      <c r="NXV323" s="755"/>
      <c r="NXW323" s="755"/>
      <c r="NXX323" s="755"/>
      <c r="NXY323" s="755"/>
      <c r="NXZ323" s="755"/>
      <c r="NYA323" s="755"/>
      <c r="NYB323" s="755"/>
      <c r="NYC323" s="755"/>
      <c r="NYD323" s="755"/>
      <c r="NYE323" s="755"/>
      <c r="NYF323" s="755"/>
      <c r="NYG323" s="755"/>
      <c r="NYH323" s="755"/>
      <c r="NYI323" s="755"/>
      <c r="NYJ323" s="755"/>
      <c r="NYK323" s="755"/>
      <c r="NYL323" s="755"/>
      <c r="NYM323" s="755"/>
      <c r="NYN323" s="755"/>
      <c r="NYO323" s="755"/>
      <c r="NYP323" s="755"/>
      <c r="NYQ323" s="755"/>
      <c r="NYR323" s="755"/>
      <c r="NYS323" s="755"/>
      <c r="NYT323" s="755"/>
      <c r="NYU323" s="755"/>
      <c r="NYV323" s="755"/>
      <c r="NYW323" s="755"/>
      <c r="NYX323" s="755"/>
      <c r="NYY323" s="755"/>
      <c r="NYZ323" s="755"/>
      <c r="NZA323" s="755"/>
      <c r="NZB323" s="755"/>
      <c r="NZC323" s="755"/>
      <c r="NZD323" s="755"/>
      <c r="NZE323" s="755"/>
      <c r="NZF323" s="755"/>
      <c r="NZG323" s="755"/>
      <c r="NZH323" s="755"/>
      <c r="NZI323" s="755"/>
      <c r="NZJ323" s="755"/>
      <c r="NZK323" s="755"/>
      <c r="NZL323" s="755"/>
      <c r="NZM323" s="755"/>
      <c r="NZN323" s="755"/>
      <c r="NZO323" s="755"/>
      <c r="NZP323" s="755"/>
      <c r="NZQ323" s="755"/>
      <c r="NZR323" s="755"/>
      <c r="NZS323" s="755"/>
      <c r="NZT323" s="755"/>
      <c r="NZU323" s="755"/>
      <c r="NZV323" s="755"/>
      <c r="NZW323" s="755"/>
      <c r="NZX323" s="755"/>
      <c r="NZY323" s="755"/>
      <c r="NZZ323" s="755"/>
      <c r="OAA323" s="755"/>
      <c r="OAB323" s="755"/>
      <c r="OAC323" s="755"/>
      <c r="OAD323" s="755"/>
      <c r="OAE323" s="755"/>
      <c r="OAF323" s="755"/>
      <c r="OAG323" s="755"/>
      <c r="OAH323" s="755"/>
      <c r="OAI323" s="755"/>
      <c r="OAJ323" s="755"/>
      <c r="OAK323" s="755"/>
      <c r="OAL323" s="755"/>
      <c r="OAM323" s="755"/>
      <c r="OAN323" s="755"/>
      <c r="OAO323" s="755"/>
      <c r="OAP323" s="755"/>
      <c r="OAQ323" s="755"/>
      <c r="OAR323" s="755"/>
      <c r="OAS323" s="755"/>
      <c r="OAT323" s="755"/>
      <c r="OAU323" s="755"/>
      <c r="OAV323" s="755"/>
      <c r="OAW323" s="755"/>
      <c r="OAX323" s="755"/>
      <c r="OAY323" s="755"/>
      <c r="OAZ323" s="755"/>
      <c r="OBA323" s="755"/>
      <c r="OBB323" s="755"/>
      <c r="OBC323" s="755"/>
      <c r="OBD323" s="755"/>
      <c r="OBE323" s="755"/>
      <c r="OBF323" s="755"/>
      <c r="OBG323" s="755"/>
      <c r="OBH323" s="755"/>
      <c r="OBI323" s="755"/>
      <c r="OBJ323" s="755"/>
      <c r="OBK323" s="755"/>
      <c r="OBL323" s="755"/>
      <c r="OBM323" s="755"/>
      <c r="OBN323" s="755"/>
      <c r="OBO323" s="755"/>
      <c r="OBP323" s="755"/>
      <c r="OBQ323" s="755"/>
      <c r="OBR323" s="755"/>
      <c r="OBS323" s="755"/>
      <c r="OBT323" s="755"/>
      <c r="OBU323" s="755"/>
      <c r="OBV323" s="755"/>
      <c r="OBW323" s="755"/>
      <c r="OBX323" s="755"/>
      <c r="OBY323" s="755"/>
      <c r="OBZ323" s="755"/>
      <c r="OCA323" s="755"/>
      <c r="OCB323" s="755"/>
      <c r="OCC323" s="755"/>
      <c r="OCD323" s="755"/>
      <c r="OCE323" s="755"/>
      <c r="OCF323" s="755"/>
      <c r="OCG323" s="755"/>
      <c r="OCH323" s="755"/>
      <c r="OCI323" s="755"/>
      <c r="OCJ323" s="755"/>
      <c r="OCK323" s="755"/>
      <c r="OCL323" s="755"/>
      <c r="OCM323" s="755"/>
      <c r="OCN323" s="755"/>
      <c r="OCO323" s="755"/>
      <c r="OCP323" s="755"/>
      <c r="OCQ323" s="755"/>
      <c r="OCR323" s="755"/>
      <c r="OCS323" s="755"/>
      <c r="OCT323" s="755"/>
      <c r="OCU323" s="755"/>
      <c r="OCV323" s="755"/>
      <c r="OCW323" s="755"/>
      <c r="OCX323" s="755"/>
      <c r="OCY323" s="755"/>
      <c r="OCZ323" s="755"/>
      <c r="ODA323" s="755"/>
      <c r="ODB323" s="755"/>
      <c r="ODC323" s="755"/>
      <c r="ODD323" s="755"/>
      <c r="ODE323" s="755"/>
      <c r="ODF323" s="755"/>
      <c r="ODG323" s="755"/>
      <c r="ODH323" s="755"/>
      <c r="ODI323" s="755"/>
      <c r="ODJ323" s="755"/>
      <c r="ODK323" s="755"/>
      <c r="ODL323" s="755"/>
      <c r="ODM323" s="755"/>
      <c r="ODN323" s="755"/>
      <c r="ODO323" s="755"/>
      <c r="ODP323" s="755"/>
      <c r="ODQ323" s="755"/>
      <c r="ODR323" s="755"/>
      <c r="ODS323" s="755"/>
      <c r="ODT323" s="755"/>
      <c r="ODU323" s="755"/>
      <c r="ODV323" s="755"/>
      <c r="ODW323" s="755"/>
      <c r="ODX323" s="755"/>
      <c r="ODY323" s="755"/>
      <c r="ODZ323" s="755"/>
      <c r="OEA323" s="755"/>
      <c r="OEB323" s="755"/>
      <c r="OEC323" s="755"/>
      <c r="OED323" s="755"/>
      <c r="OEE323" s="755"/>
      <c r="OEF323" s="755"/>
      <c r="OEG323" s="755"/>
      <c r="OEH323" s="755"/>
      <c r="OEI323" s="755"/>
      <c r="OEJ323" s="755"/>
      <c r="OEK323" s="755"/>
      <c r="OEL323" s="755"/>
      <c r="OEM323" s="755"/>
      <c r="OEN323" s="755"/>
      <c r="OEO323" s="755"/>
      <c r="OEP323" s="755"/>
      <c r="OEQ323" s="755"/>
      <c r="OER323" s="755"/>
      <c r="OES323" s="755"/>
      <c r="OET323" s="755"/>
      <c r="OEU323" s="755"/>
      <c r="OEV323" s="755"/>
      <c r="OEW323" s="755"/>
      <c r="OEX323" s="755"/>
      <c r="OEY323" s="755"/>
      <c r="OEZ323" s="755"/>
      <c r="OFA323" s="755"/>
      <c r="OFB323" s="755"/>
      <c r="OFC323" s="755"/>
      <c r="OFD323" s="755"/>
      <c r="OFE323" s="755"/>
      <c r="OFF323" s="755"/>
      <c r="OFG323" s="755"/>
      <c r="OFH323" s="755"/>
      <c r="OFI323" s="755"/>
      <c r="OFJ323" s="755"/>
      <c r="OFK323" s="755"/>
      <c r="OFL323" s="755"/>
      <c r="OFM323" s="755"/>
      <c r="OFN323" s="755"/>
      <c r="OFO323" s="755"/>
      <c r="OFP323" s="755"/>
      <c r="OFQ323" s="755"/>
      <c r="OFR323" s="755"/>
      <c r="OFS323" s="755"/>
      <c r="OFT323" s="755"/>
      <c r="OFU323" s="755"/>
      <c r="OFV323" s="755"/>
      <c r="OFW323" s="755"/>
      <c r="OFX323" s="755"/>
      <c r="OFY323" s="755"/>
      <c r="OFZ323" s="755"/>
      <c r="OGA323" s="755"/>
      <c r="OGB323" s="755"/>
      <c r="OGC323" s="755"/>
      <c r="OGD323" s="755"/>
      <c r="OGE323" s="755"/>
      <c r="OGF323" s="755"/>
      <c r="OGG323" s="755"/>
      <c r="OGH323" s="755"/>
      <c r="OGI323" s="755"/>
      <c r="OGJ323" s="755"/>
      <c r="OGK323" s="755"/>
      <c r="OGL323" s="755"/>
      <c r="OGM323" s="755"/>
      <c r="OGN323" s="755"/>
      <c r="OGO323" s="755"/>
      <c r="OGP323" s="755"/>
      <c r="OGQ323" s="755"/>
      <c r="OGR323" s="755"/>
      <c r="OGS323" s="755"/>
      <c r="OGT323" s="755"/>
      <c r="OGU323" s="755"/>
      <c r="OGV323" s="755"/>
      <c r="OGW323" s="755"/>
      <c r="OGX323" s="755"/>
      <c r="OGY323" s="755"/>
      <c r="OGZ323" s="755"/>
      <c r="OHA323" s="755"/>
      <c r="OHB323" s="755"/>
      <c r="OHC323" s="755"/>
      <c r="OHD323" s="755"/>
      <c r="OHE323" s="755"/>
      <c r="OHF323" s="755"/>
      <c r="OHG323" s="755"/>
      <c r="OHH323" s="755"/>
      <c r="OHI323" s="755"/>
      <c r="OHJ323" s="755"/>
      <c r="OHK323" s="755"/>
      <c r="OHL323" s="755"/>
      <c r="OHM323" s="755"/>
      <c r="OHN323" s="755"/>
      <c r="OHO323" s="755"/>
      <c r="OHP323" s="755"/>
      <c r="OHQ323" s="755"/>
      <c r="OHR323" s="755"/>
      <c r="OHS323" s="755"/>
      <c r="OHT323" s="755"/>
      <c r="OHU323" s="755"/>
      <c r="OHV323" s="755"/>
      <c r="OHW323" s="755"/>
      <c r="OHX323" s="755"/>
      <c r="OHY323" s="755"/>
      <c r="OHZ323" s="755"/>
      <c r="OIA323" s="755"/>
      <c r="OIB323" s="755"/>
      <c r="OIC323" s="755"/>
      <c r="OID323" s="755"/>
      <c r="OIE323" s="755"/>
      <c r="OIF323" s="755"/>
      <c r="OIG323" s="755"/>
      <c r="OIH323" s="755"/>
      <c r="OII323" s="755"/>
      <c r="OIJ323" s="755"/>
      <c r="OIK323" s="755"/>
      <c r="OIL323" s="755"/>
      <c r="OIM323" s="755"/>
      <c r="OIN323" s="755"/>
      <c r="OIO323" s="755"/>
      <c r="OIP323" s="755"/>
      <c r="OIQ323" s="755"/>
      <c r="OIR323" s="755"/>
      <c r="OIS323" s="755"/>
      <c r="OIT323" s="755"/>
      <c r="OIU323" s="755"/>
      <c r="OIV323" s="755"/>
      <c r="OIW323" s="755"/>
      <c r="OIX323" s="755"/>
      <c r="OIY323" s="755"/>
      <c r="OIZ323" s="755"/>
      <c r="OJA323" s="755"/>
      <c r="OJB323" s="755"/>
      <c r="OJC323" s="755"/>
      <c r="OJD323" s="755"/>
      <c r="OJE323" s="755"/>
      <c r="OJF323" s="755"/>
      <c r="OJG323" s="755"/>
      <c r="OJH323" s="755"/>
      <c r="OJI323" s="755"/>
      <c r="OJJ323" s="755"/>
      <c r="OJK323" s="755"/>
      <c r="OJL323" s="755"/>
      <c r="OJM323" s="755"/>
      <c r="OJN323" s="755"/>
      <c r="OJO323" s="755"/>
      <c r="OJP323" s="755"/>
      <c r="OJQ323" s="755"/>
      <c r="OJR323" s="755"/>
      <c r="OJS323" s="755"/>
      <c r="OJT323" s="755"/>
      <c r="OJU323" s="755"/>
      <c r="OJV323" s="755"/>
      <c r="OJW323" s="755"/>
      <c r="OJX323" s="755"/>
      <c r="OJY323" s="755"/>
      <c r="OJZ323" s="755"/>
      <c r="OKA323" s="755"/>
      <c r="OKB323" s="755"/>
      <c r="OKC323" s="755"/>
      <c r="OKD323" s="755"/>
      <c r="OKE323" s="755"/>
      <c r="OKF323" s="755"/>
      <c r="OKG323" s="755"/>
      <c r="OKH323" s="755"/>
      <c r="OKI323" s="755"/>
      <c r="OKJ323" s="755"/>
      <c r="OKK323" s="755"/>
      <c r="OKL323" s="755"/>
      <c r="OKM323" s="755"/>
      <c r="OKN323" s="755"/>
      <c r="OKO323" s="755"/>
      <c r="OKP323" s="755"/>
      <c r="OKQ323" s="755"/>
      <c r="OKR323" s="755"/>
      <c r="OKS323" s="755"/>
      <c r="OKT323" s="755"/>
      <c r="OKU323" s="755"/>
      <c r="OKV323" s="755"/>
      <c r="OKW323" s="755"/>
      <c r="OKX323" s="755"/>
      <c r="OKY323" s="755"/>
      <c r="OKZ323" s="755"/>
      <c r="OLA323" s="755"/>
      <c r="OLB323" s="755"/>
      <c r="OLC323" s="755"/>
      <c r="OLD323" s="755"/>
      <c r="OLE323" s="755"/>
      <c r="OLF323" s="755"/>
      <c r="OLG323" s="755"/>
      <c r="OLH323" s="755"/>
      <c r="OLI323" s="755"/>
      <c r="OLJ323" s="755"/>
      <c r="OLK323" s="755"/>
      <c r="OLL323" s="755"/>
      <c r="OLM323" s="755"/>
      <c r="OLN323" s="755"/>
      <c r="OLO323" s="755"/>
      <c r="OLP323" s="755"/>
      <c r="OLQ323" s="755"/>
      <c r="OLR323" s="755"/>
      <c r="OLS323" s="755"/>
      <c r="OLT323" s="755"/>
      <c r="OLU323" s="755"/>
      <c r="OLV323" s="755"/>
      <c r="OLW323" s="755"/>
      <c r="OLX323" s="755"/>
      <c r="OLY323" s="755"/>
      <c r="OLZ323" s="755"/>
      <c r="OMA323" s="755"/>
      <c r="OMB323" s="755"/>
      <c r="OMC323" s="755"/>
      <c r="OMD323" s="755"/>
      <c r="OME323" s="755"/>
      <c r="OMF323" s="755"/>
      <c r="OMG323" s="755"/>
      <c r="OMH323" s="755"/>
      <c r="OMI323" s="755"/>
      <c r="OMJ323" s="755"/>
      <c r="OMK323" s="755"/>
      <c r="OML323" s="755"/>
      <c r="OMM323" s="755"/>
      <c r="OMN323" s="755"/>
      <c r="OMO323" s="755"/>
      <c r="OMP323" s="755"/>
      <c r="OMQ323" s="755"/>
      <c r="OMR323" s="755"/>
      <c r="OMS323" s="755"/>
      <c r="OMT323" s="755"/>
      <c r="OMU323" s="755"/>
      <c r="OMV323" s="755"/>
      <c r="OMW323" s="755"/>
      <c r="OMX323" s="755"/>
      <c r="OMY323" s="755"/>
      <c r="OMZ323" s="755"/>
      <c r="ONA323" s="755"/>
      <c r="ONB323" s="755"/>
      <c r="ONC323" s="755"/>
      <c r="OND323" s="755"/>
      <c r="ONE323" s="755"/>
      <c r="ONF323" s="755"/>
      <c r="ONG323" s="755"/>
      <c r="ONH323" s="755"/>
      <c r="ONI323" s="755"/>
      <c r="ONJ323" s="755"/>
      <c r="ONK323" s="755"/>
      <c r="ONL323" s="755"/>
      <c r="ONM323" s="755"/>
      <c r="ONN323" s="755"/>
      <c r="ONO323" s="755"/>
      <c r="ONP323" s="755"/>
      <c r="ONQ323" s="755"/>
      <c r="ONR323" s="755"/>
      <c r="ONS323" s="755"/>
      <c r="ONT323" s="755"/>
      <c r="ONU323" s="755"/>
      <c r="ONV323" s="755"/>
      <c r="ONW323" s="755"/>
      <c r="ONX323" s="755"/>
      <c r="ONY323" s="755"/>
      <c r="ONZ323" s="755"/>
      <c r="OOA323" s="755"/>
      <c r="OOB323" s="755"/>
      <c r="OOC323" s="755"/>
      <c r="OOD323" s="755"/>
      <c r="OOE323" s="755"/>
      <c r="OOF323" s="755"/>
      <c r="OOG323" s="755"/>
      <c r="OOH323" s="755"/>
      <c r="OOI323" s="755"/>
      <c r="OOJ323" s="755"/>
      <c r="OOK323" s="755"/>
      <c r="OOL323" s="755"/>
      <c r="OOM323" s="755"/>
      <c r="OON323" s="755"/>
      <c r="OOO323" s="755"/>
      <c r="OOP323" s="755"/>
      <c r="OOQ323" s="755"/>
      <c r="OOR323" s="755"/>
      <c r="OOS323" s="755"/>
      <c r="OOT323" s="755"/>
      <c r="OOU323" s="755"/>
      <c r="OOV323" s="755"/>
      <c r="OOW323" s="755"/>
      <c r="OOX323" s="755"/>
      <c r="OOY323" s="755"/>
      <c r="OOZ323" s="755"/>
      <c r="OPA323" s="755"/>
      <c r="OPB323" s="755"/>
      <c r="OPC323" s="755"/>
      <c r="OPD323" s="755"/>
      <c r="OPE323" s="755"/>
      <c r="OPF323" s="755"/>
      <c r="OPG323" s="755"/>
      <c r="OPH323" s="755"/>
      <c r="OPI323" s="755"/>
      <c r="OPJ323" s="755"/>
      <c r="OPK323" s="755"/>
      <c r="OPL323" s="755"/>
      <c r="OPM323" s="755"/>
      <c r="OPN323" s="755"/>
      <c r="OPO323" s="755"/>
      <c r="OPP323" s="755"/>
      <c r="OPQ323" s="755"/>
      <c r="OPR323" s="755"/>
      <c r="OPS323" s="755"/>
      <c r="OPT323" s="755"/>
      <c r="OPU323" s="755"/>
      <c r="OPV323" s="755"/>
      <c r="OPW323" s="755"/>
      <c r="OPX323" s="755"/>
      <c r="OPY323" s="755"/>
      <c r="OPZ323" s="755"/>
      <c r="OQA323" s="755"/>
      <c r="OQB323" s="755"/>
      <c r="OQC323" s="755"/>
      <c r="OQD323" s="755"/>
      <c r="OQE323" s="755"/>
      <c r="OQF323" s="755"/>
      <c r="OQG323" s="755"/>
      <c r="OQH323" s="755"/>
      <c r="OQI323" s="755"/>
      <c r="OQJ323" s="755"/>
      <c r="OQK323" s="755"/>
      <c r="OQL323" s="755"/>
      <c r="OQM323" s="755"/>
      <c r="OQN323" s="755"/>
      <c r="OQO323" s="755"/>
      <c r="OQP323" s="755"/>
      <c r="OQQ323" s="755"/>
      <c r="OQR323" s="755"/>
      <c r="OQS323" s="755"/>
      <c r="OQT323" s="755"/>
      <c r="OQU323" s="755"/>
      <c r="OQV323" s="755"/>
      <c r="OQW323" s="755"/>
      <c r="OQX323" s="755"/>
      <c r="OQY323" s="755"/>
      <c r="OQZ323" s="755"/>
      <c r="ORA323" s="755"/>
      <c r="ORB323" s="755"/>
      <c r="ORC323" s="755"/>
      <c r="ORD323" s="755"/>
      <c r="ORE323" s="755"/>
      <c r="ORF323" s="755"/>
      <c r="ORG323" s="755"/>
      <c r="ORH323" s="755"/>
      <c r="ORI323" s="755"/>
      <c r="ORJ323" s="755"/>
      <c r="ORK323" s="755"/>
      <c r="ORL323" s="755"/>
      <c r="ORM323" s="755"/>
      <c r="ORN323" s="755"/>
      <c r="ORO323" s="755"/>
      <c r="ORP323" s="755"/>
      <c r="ORQ323" s="755"/>
      <c r="ORR323" s="755"/>
      <c r="ORS323" s="755"/>
      <c r="ORT323" s="755"/>
      <c r="ORU323" s="755"/>
      <c r="ORV323" s="755"/>
      <c r="ORW323" s="755"/>
      <c r="ORX323" s="755"/>
      <c r="ORY323" s="755"/>
      <c r="ORZ323" s="755"/>
      <c r="OSA323" s="755"/>
      <c r="OSB323" s="755"/>
      <c r="OSC323" s="755"/>
      <c r="OSD323" s="755"/>
      <c r="OSE323" s="755"/>
      <c r="OSF323" s="755"/>
      <c r="OSG323" s="755"/>
      <c r="OSH323" s="755"/>
      <c r="OSI323" s="755"/>
      <c r="OSJ323" s="755"/>
      <c r="OSK323" s="755"/>
      <c r="OSL323" s="755"/>
      <c r="OSM323" s="755"/>
      <c r="OSN323" s="755"/>
      <c r="OSO323" s="755"/>
      <c r="OSP323" s="755"/>
      <c r="OSQ323" s="755"/>
      <c r="OSR323" s="755"/>
      <c r="OSS323" s="755"/>
      <c r="OST323" s="755"/>
      <c r="OSU323" s="755"/>
      <c r="OSV323" s="755"/>
      <c r="OSW323" s="755"/>
      <c r="OSX323" s="755"/>
      <c r="OSY323" s="755"/>
      <c r="OSZ323" s="755"/>
      <c r="OTA323" s="755"/>
      <c r="OTB323" s="755"/>
      <c r="OTC323" s="755"/>
      <c r="OTD323" s="755"/>
      <c r="OTE323" s="755"/>
      <c r="OTF323" s="755"/>
      <c r="OTG323" s="755"/>
      <c r="OTH323" s="755"/>
      <c r="OTI323" s="755"/>
      <c r="OTJ323" s="755"/>
      <c r="OTK323" s="755"/>
      <c r="OTL323" s="755"/>
      <c r="OTM323" s="755"/>
      <c r="OTN323" s="755"/>
      <c r="OTO323" s="755"/>
      <c r="OTP323" s="755"/>
      <c r="OTQ323" s="755"/>
      <c r="OTR323" s="755"/>
      <c r="OTS323" s="755"/>
      <c r="OTT323" s="755"/>
      <c r="OTU323" s="755"/>
      <c r="OTV323" s="755"/>
      <c r="OTW323" s="755"/>
      <c r="OTX323" s="755"/>
      <c r="OTY323" s="755"/>
      <c r="OTZ323" s="755"/>
      <c r="OUA323" s="755"/>
      <c r="OUB323" s="755"/>
      <c r="OUC323" s="755"/>
      <c r="OUD323" s="755"/>
      <c r="OUE323" s="755"/>
      <c r="OUF323" s="755"/>
      <c r="OUG323" s="755"/>
      <c r="OUH323" s="755"/>
      <c r="OUI323" s="755"/>
      <c r="OUJ323" s="755"/>
      <c r="OUK323" s="755"/>
      <c r="OUL323" s="755"/>
      <c r="OUM323" s="755"/>
      <c r="OUN323" s="755"/>
      <c r="OUO323" s="755"/>
      <c r="OUP323" s="755"/>
      <c r="OUQ323" s="755"/>
      <c r="OUR323" s="755"/>
      <c r="OUS323" s="755"/>
      <c r="OUT323" s="755"/>
      <c r="OUU323" s="755"/>
      <c r="OUV323" s="755"/>
      <c r="OUW323" s="755"/>
      <c r="OUX323" s="755"/>
      <c r="OUY323" s="755"/>
      <c r="OUZ323" s="755"/>
      <c r="OVA323" s="755"/>
      <c r="OVB323" s="755"/>
      <c r="OVC323" s="755"/>
      <c r="OVD323" s="755"/>
      <c r="OVE323" s="755"/>
      <c r="OVF323" s="755"/>
      <c r="OVG323" s="755"/>
      <c r="OVH323" s="755"/>
      <c r="OVI323" s="755"/>
      <c r="OVJ323" s="755"/>
      <c r="OVK323" s="755"/>
      <c r="OVL323" s="755"/>
      <c r="OVM323" s="755"/>
      <c r="OVN323" s="755"/>
      <c r="OVO323" s="755"/>
      <c r="OVP323" s="755"/>
      <c r="OVQ323" s="755"/>
      <c r="OVR323" s="755"/>
      <c r="OVS323" s="755"/>
      <c r="OVT323" s="755"/>
      <c r="OVU323" s="755"/>
      <c r="OVV323" s="755"/>
      <c r="OVW323" s="755"/>
      <c r="OVX323" s="755"/>
      <c r="OVY323" s="755"/>
      <c r="OVZ323" s="755"/>
      <c r="OWA323" s="755"/>
      <c r="OWB323" s="755"/>
      <c r="OWC323" s="755"/>
      <c r="OWD323" s="755"/>
      <c r="OWE323" s="755"/>
      <c r="OWF323" s="755"/>
      <c r="OWG323" s="755"/>
      <c r="OWH323" s="755"/>
      <c r="OWI323" s="755"/>
      <c r="OWJ323" s="755"/>
      <c r="OWK323" s="755"/>
      <c r="OWL323" s="755"/>
      <c r="OWM323" s="755"/>
      <c r="OWN323" s="755"/>
      <c r="OWO323" s="755"/>
      <c r="OWP323" s="755"/>
      <c r="OWQ323" s="755"/>
      <c r="OWR323" s="755"/>
      <c r="OWS323" s="755"/>
      <c r="OWT323" s="755"/>
      <c r="OWU323" s="755"/>
      <c r="OWV323" s="755"/>
      <c r="OWW323" s="755"/>
      <c r="OWX323" s="755"/>
      <c r="OWY323" s="755"/>
      <c r="OWZ323" s="755"/>
      <c r="OXA323" s="755"/>
      <c r="OXB323" s="755"/>
      <c r="OXC323" s="755"/>
      <c r="OXD323" s="755"/>
      <c r="OXE323" s="755"/>
      <c r="OXF323" s="755"/>
      <c r="OXG323" s="755"/>
      <c r="OXH323" s="755"/>
      <c r="OXI323" s="755"/>
      <c r="OXJ323" s="755"/>
      <c r="OXK323" s="755"/>
      <c r="OXL323" s="755"/>
      <c r="OXM323" s="755"/>
      <c r="OXN323" s="755"/>
      <c r="OXO323" s="755"/>
      <c r="OXP323" s="755"/>
      <c r="OXQ323" s="755"/>
      <c r="OXR323" s="755"/>
      <c r="OXS323" s="755"/>
      <c r="OXT323" s="755"/>
      <c r="OXU323" s="755"/>
      <c r="OXV323" s="755"/>
      <c r="OXW323" s="755"/>
      <c r="OXX323" s="755"/>
      <c r="OXY323" s="755"/>
      <c r="OXZ323" s="755"/>
      <c r="OYA323" s="755"/>
      <c r="OYB323" s="755"/>
      <c r="OYC323" s="755"/>
      <c r="OYD323" s="755"/>
      <c r="OYE323" s="755"/>
      <c r="OYF323" s="755"/>
      <c r="OYG323" s="755"/>
      <c r="OYH323" s="755"/>
      <c r="OYI323" s="755"/>
      <c r="OYJ323" s="755"/>
      <c r="OYK323" s="755"/>
      <c r="OYL323" s="755"/>
      <c r="OYM323" s="755"/>
      <c r="OYN323" s="755"/>
      <c r="OYO323" s="755"/>
      <c r="OYP323" s="755"/>
      <c r="OYQ323" s="755"/>
      <c r="OYR323" s="755"/>
      <c r="OYS323" s="755"/>
      <c r="OYT323" s="755"/>
      <c r="OYU323" s="755"/>
      <c r="OYV323" s="755"/>
      <c r="OYW323" s="755"/>
      <c r="OYX323" s="755"/>
      <c r="OYY323" s="755"/>
      <c r="OYZ323" s="755"/>
      <c r="OZA323" s="755"/>
      <c r="OZB323" s="755"/>
      <c r="OZC323" s="755"/>
      <c r="OZD323" s="755"/>
      <c r="OZE323" s="755"/>
      <c r="OZF323" s="755"/>
      <c r="OZG323" s="755"/>
      <c r="OZH323" s="755"/>
      <c r="OZI323" s="755"/>
      <c r="OZJ323" s="755"/>
      <c r="OZK323" s="755"/>
      <c r="OZL323" s="755"/>
      <c r="OZM323" s="755"/>
      <c r="OZN323" s="755"/>
      <c r="OZO323" s="755"/>
      <c r="OZP323" s="755"/>
      <c r="OZQ323" s="755"/>
      <c r="OZR323" s="755"/>
      <c r="OZS323" s="755"/>
      <c r="OZT323" s="755"/>
      <c r="OZU323" s="755"/>
      <c r="OZV323" s="755"/>
      <c r="OZW323" s="755"/>
      <c r="OZX323" s="755"/>
      <c r="OZY323" s="755"/>
      <c r="OZZ323" s="755"/>
      <c r="PAA323" s="755"/>
      <c r="PAB323" s="755"/>
      <c r="PAC323" s="755"/>
      <c r="PAD323" s="755"/>
      <c r="PAE323" s="755"/>
      <c r="PAF323" s="755"/>
      <c r="PAG323" s="755"/>
      <c r="PAH323" s="755"/>
      <c r="PAI323" s="755"/>
      <c r="PAJ323" s="755"/>
      <c r="PAK323" s="755"/>
      <c r="PAL323" s="755"/>
      <c r="PAM323" s="755"/>
      <c r="PAN323" s="755"/>
      <c r="PAO323" s="755"/>
      <c r="PAP323" s="755"/>
      <c r="PAQ323" s="755"/>
      <c r="PAR323" s="755"/>
      <c r="PAS323" s="755"/>
      <c r="PAT323" s="755"/>
      <c r="PAU323" s="755"/>
      <c r="PAV323" s="755"/>
      <c r="PAW323" s="755"/>
      <c r="PAX323" s="755"/>
      <c r="PAY323" s="755"/>
      <c r="PAZ323" s="755"/>
      <c r="PBA323" s="755"/>
      <c r="PBB323" s="755"/>
      <c r="PBC323" s="755"/>
      <c r="PBD323" s="755"/>
      <c r="PBE323" s="755"/>
      <c r="PBF323" s="755"/>
      <c r="PBG323" s="755"/>
      <c r="PBH323" s="755"/>
      <c r="PBI323" s="755"/>
      <c r="PBJ323" s="755"/>
      <c r="PBK323" s="755"/>
      <c r="PBL323" s="755"/>
      <c r="PBM323" s="755"/>
      <c r="PBN323" s="755"/>
      <c r="PBO323" s="755"/>
      <c r="PBP323" s="755"/>
      <c r="PBQ323" s="755"/>
      <c r="PBR323" s="755"/>
      <c r="PBS323" s="755"/>
      <c r="PBT323" s="755"/>
      <c r="PBU323" s="755"/>
      <c r="PBV323" s="755"/>
      <c r="PBW323" s="755"/>
      <c r="PBX323" s="755"/>
      <c r="PBY323" s="755"/>
      <c r="PBZ323" s="755"/>
      <c r="PCA323" s="755"/>
      <c r="PCB323" s="755"/>
      <c r="PCC323" s="755"/>
      <c r="PCD323" s="755"/>
      <c r="PCE323" s="755"/>
      <c r="PCF323" s="755"/>
      <c r="PCG323" s="755"/>
      <c r="PCH323" s="755"/>
      <c r="PCI323" s="755"/>
      <c r="PCJ323" s="755"/>
      <c r="PCK323" s="755"/>
      <c r="PCL323" s="755"/>
      <c r="PCM323" s="755"/>
      <c r="PCN323" s="755"/>
      <c r="PCO323" s="755"/>
      <c r="PCP323" s="755"/>
      <c r="PCQ323" s="755"/>
      <c r="PCR323" s="755"/>
      <c r="PCS323" s="755"/>
      <c r="PCT323" s="755"/>
      <c r="PCU323" s="755"/>
      <c r="PCV323" s="755"/>
      <c r="PCW323" s="755"/>
      <c r="PCX323" s="755"/>
      <c r="PCY323" s="755"/>
      <c r="PCZ323" s="755"/>
      <c r="PDA323" s="755"/>
      <c r="PDB323" s="755"/>
      <c r="PDC323" s="755"/>
      <c r="PDD323" s="755"/>
      <c r="PDE323" s="755"/>
      <c r="PDF323" s="755"/>
      <c r="PDG323" s="755"/>
      <c r="PDH323" s="755"/>
      <c r="PDI323" s="755"/>
      <c r="PDJ323" s="755"/>
      <c r="PDK323" s="755"/>
      <c r="PDL323" s="755"/>
      <c r="PDM323" s="755"/>
      <c r="PDN323" s="755"/>
      <c r="PDO323" s="755"/>
      <c r="PDP323" s="755"/>
      <c r="PDQ323" s="755"/>
      <c r="PDR323" s="755"/>
      <c r="PDS323" s="755"/>
      <c r="PDT323" s="755"/>
      <c r="PDU323" s="755"/>
      <c r="PDV323" s="755"/>
      <c r="PDW323" s="755"/>
      <c r="PDX323" s="755"/>
      <c r="PDY323" s="755"/>
      <c r="PDZ323" s="755"/>
      <c r="PEA323" s="755"/>
      <c r="PEB323" s="755"/>
      <c r="PEC323" s="755"/>
      <c r="PED323" s="755"/>
      <c r="PEE323" s="755"/>
      <c r="PEF323" s="755"/>
      <c r="PEG323" s="755"/>
      <c r="PEH323" s="755"/>
      <c r="PEI323" s="755"/>
      <c r="PEJ323" s="755"/>
      <c r="PEK323" s="755"/>
      <c r="PEL323" s="755"/>
      <c r="PEM323" s="755"/>
      <c r="PEN323" s="755"/>
      <c r="PEO323" s="755"/>
      <c r="PEP323" s="755"/>
      <c r="PEQ323" s="755"/>
      <c r="PER323" s="755"/>
      <c r="PES323" s="755"/>
      <c r="PET323" s="755"/>
      <c r="PEU323" s="755"/>
      <c r="PEV323" s="755"/>
      <c r="PEW323" s="755"/>
      <c r="PEX323" s="755"/>
      <c r="PEY323" s="755"/>
      <c r="PEZ323" s="755"/>
      <c r="PFA323" s="755"/>
      <c r="PFB323" s="755"/>
      <c r="PFC323" s="755"/>
      <c r="PFD323" s="755"/>
      <c r="PFE323" s="755"/>
      <c r="PFF323" s="755"/>
      <c r="PFG323" s="755"/>
      <c r="PFH323" s="755"/>
      <c r="PFI323" s="755"/>
      <c r="PFJ323" s="755"/>
      <c r="PFK323" s="755"/>
      <c r="PFL323" s="755"/>
      <c r="PFM323" s="755"/>
      <c r="PFN323" s="755"/>
      <c r="PFO323" s="755"/>
      <c r="PFP323" s="755"/>
      <c r="PFQ323" s="755"/>
      <c r="PFR323" s="755"/>
      <c r="PFS323" s="755"/>
      <c r="PFT323" s="755"/>
      <c r="PFU323" s="755"/>
      <c r="PFV323" s="755"/>
      <c r="PFW323" s="755"/>
      <c r="PFX323" s="755"/>
      <c r="PFY323" s="755"/>
      <c r="PFZ323" s="755"/>
      <c r="PGA323" s="755"/>
      <c r="PGB323" s="755"/>
      <c r="PGC323" s="755"/>
      <c r="PGD323" s="755"/>
      <c r="PGE323" s="755"/>
      <c r="PGF323" s="755"/>
      <c r="PGG323" s="755"/>
      <c r="PGH323" s="755"/>
      <c r="PGI323" s="755"/>
      <c r="PGJ323" s="755"/>
      <c r="PGK323" s="755"/>
      <c r="PGL323" s="755"/>
      <c r="PGM323" s="755"/>
      <c r="PGN323" s="755"/>
      <c r="PGO323" s="755"/>
      <c r="PGP323" s="755"/>
      <c r="PGQ323" s="755"/>
      <c r="PGR323" s="755"/>
      <c r="PGS323" s="755"/>
      <c r="PGT323" s="755"/>
      <c r="PGU323" s="755"/>
      <c r="PGV323" s="755"/>
      <c r="PGW323" s="755"/>
      <c r="PGX323" s="755"/>
      <c r="PGY323" s="755"/>
      <c r="PGZ323" s="755"/>
      <c r="PHA323" s="755"/>
      <c r="PHB323" s="755"/>
      <c r="PHC323" s="755"/>
      <c r="PHD323" s="755"/>
      <c r="PHE323" s="755"/>
      <c r="PHF323" s="755"/>
      <c r="PHG323" s="755"/>
      <c r="PHH323" s="755"/>
      <c r="PHI323" s="755"/>
      <c r="PHJ323" s="755"/>
      <c r="PHK323" s="755"/>
      <c r="PHL323" s="755"/>
      <c r="PHM323" s="755"/>
      <c r="PHN323" s="755"/>
      <c r="PHO323" s="755"/>
      <c r="PHP323" s="755"/>
      <c r="PHQ323" s="755"/>
      <c r="PHR323" s="755"/>
      <c r="PHS323" s="755"/>
      <c r="PHT323" s="755"/>
      <c r="PHU323" s="755"/>
      <c r="PHV323" s="755"/>
      <c r="PHW323" s="755"/>
      <c r="PHX323" s="755"/>
      <c r="PHY323" s="755"/>
      <c r="PHZ323" s="755"/>
      <c r="PIA323" s="755"/>
      <c r="PIB323" s="755"/>
      <c r="PIC323" s="755"/>
      <c r="PID323" s="755"/>
      <c r="PIE323" s="755"/>
      <c r="PIF323" s="755"/>
      <c r="PIG323" s="755"/>
      <c r="PIH323" s="755"/>
      <c r="PII323" s="755"/>
      <c r="PIJ323" s="755"/>
      <c r="PIK323" s="755"/>
      <c r="PIL323" s="755"/>
      <c r="PIM323" s="755"/>
      <c r="PIN323" s="755"/>
      <c r="PIO323" s="755"/>
      <c r="PIP323" s="755"/>
      <c r="PIQ323" s="755"/>
      <c r="PIR323" s="755"/>
      <c r="PIS323" s="755"/>
      <c r="PIT323" s="755"/>
      <c r="PIU323" s="755"/>
      <c r="PIV323" s="755"/>
      <c r="PIW323" s="755"/>
      <c r="PIX323" s="755"/>
      <c r="PIY323" s="755"/>
      <c r="PIZ323" s="755"/>
      <c r="PJA323" s="755"/>
      <c r="PJB323" s="755"/>
      <c r="PJC323" s="755"/>
      <c r="PJD323" s="755"/>
      <c r="PJE323" s="755"/>
      <c r="PJF323" s="755"/>
      <c r="PJG323" s="755"/>
      <c r="PJH323" s="755"/>
      <c r="PJI323" s="755"/>
      <c r="PJJ323" s="755"/>
      <c r="PJK323" s="755"/>
      <c r="PJL323" s="755"/>
      <c r="PJM323" s="755"/>
      <c r="PJN323" s="755"/>
      <c r="PJO323" s="755"/>
      <c r="PJP323" s="755"/>
      <c r="PJQ323" s="755"/>
      <c r="PJR323" s="755"/>
      <c r="PJS323" s="755"/>
      <c r="PJT323" s="755"/>
      <c r="PJU323" s="755"/>
      <c r="PJV323" s="755"/>
      <c r="PJW323" s="755"/>
      <c r="PJX323" s="755"/>
      <c r="PJY323" s="755"/>
      <c r="PJZ323" s="755"/>
      <c r="PKA323" s="755"/>
      <c r="PKB323" s="755"/>
      <c r="PKC323" s="755"/>
      <c r="PKD323" s="755"/>
      <c r="PKE323" s="755"/>
      <c r="PKF323" s="755"/>
      <c r="PKG323" s="755"/>
      <c r="PKH323" s="755"/>
      <c r="PKI323" s="755"/>
      <c r="PKJ323" s="755"/>
      <c r="PKK323" s="755"/>
      <c r="PKL323" s="755"/>
      <c r="PKM323" s="755"/>
      <c r="PKN323" s="755"/>
      <c r="PKO323" s="755"/>
      <c r="PKP323" s="755"/>
      <c r="PKQ323" s="755"/>
      <c r="PKR323" s="755"/>
      <c r="PKS323" s="755"/>
      <c r="PKT323" s="755"/>
      <c r="PKU323" s="755"/>
      <c r="PKV323" s="755"/>
      <c r="PKW323" s="755"/>
      <c r="PKX323" s="755"/>
      <c r="PKY323" s="755"/>
      <c r="PKZ323" s="755"/>
      <c r="PLA323" s="755"/>
      <c r="PLB323" s="755"/>
      <c r="PLC323" s="755"/>
      <c r="PLD323" s="755"/>
      <c r="PLE323" s="755"/>
      <c r="PLF323" s="755"/>
      <c r="PLG323" s="755"/>
      <c r="PLH323" s="755"/>
      <c r="PLI323" s="755"/>
      <c r="PLJ323" s="755"/>
      <c r="PLK323" s="755"/>
      <c r="PLL323" s="755"/>
      <c r="PLM323" s="755"/>
      <c r="PLN323" s="755"/>
      <c r="PLO323" s="755"/>
      <c r="PLP323" s="755"/>
      <c r="PLQ323" s="755"/>
      <c r="PLR323" s="755"/>
      <c r="PLS323" s="755"/>
      <c r="PLT323" s="755"/>
      <c r="PLU323" s="755"/>
      <c r="PLV323" s="755"/>
      <c r="PLW323" s="755"/>
      <c r="PLX323" s="755"/>
      <c r="PLY323" s="755"/>
      <c r="PLZ323" s="755"/>
      <c r="PMA323" s="755"/>
      <c r="PMB323" s="755"/>
      <c r="PMC323" s="755"/>
      <c r="PMD323" s="755"/>
      <c r="PME323" s="755"/>
      <c r="PMF323" s="755"/>
      <c r="PMG323" s="755"/>
      <c r="PMH323" s="755"/>
      <c r="PMI323" s="755"/>
      <c r="PMJ323" s="755"/>
      <c r="PMK323" s="755"/>
      <c r="PML323" s="755"/>
      <c r="PMM323" s="755"/>
      <c r="PMN323" s="755"/>
      <c r="PMO323" s="755"/>
      <c r="PMP323" s="755"/>
      <c r="PMQ323" s="755"/>
      <c r="PMR323" s="755"/>
      <c r="PMS323" s="755"/>
      <c r="PMT323" s="755"/>
      <c r="PMU323" s="755"/>
      <c r="PMV323" s="755"/>
      <c r="PMW323" s="755"/>
      <c r="PMX323" s="755"/>
      <c r="PMY323" s="755"/>
      <c r="PMZ323" s="755"/>
      <c r="PNA323" s="755"/>
      <c r="PNB323" s="755"/>
      <c r="PNC323" s="755"/>
      <c r="PND323" s="755"/>
      <c r="PNE323" s="755"/>
      <c r="PNF323" s="755"/>
      <c r="PNG323" s="755"/>
      <c r="PNH323" s="755"/>
      <c r="PNI323" s="755"/>
      <c r="PNJ323" s="755"/>
      <c r="PNK323" s="755"/>
      <c r="PNL323" s="755"/>
      <c r="PNM323" s="755"/>
      <c r="PNN323" s="755"/>
      <c r="PNO323" s="755"/>
      <c r="PNP323" s="755"/>
      <c r="PNQ323" s="755"/>
      <c r="PNR323" s="755"/>
      <c r="PNS323" s="755"/>
      <c r="PNT323" s="755"/>
      <c r="PNU323" s="755"/>
      <c r="PNV323" s="755"/>
      <c r="PNW323" s="755"/>
      <c r="PNX323" s="755"/>
      <c r="PNY323" s="755"/>
      <c r="PNZ323" s="755"/>
      <c r="POA323" s="755"/>
      <c r="POB323" s="755"/>
      <c r="POC323" s="755"/>
      <c r="POD323" s="755"/>
      <c r="POE323" s="755"/>
      <c r="POF323" s="755"/>
      <c r="POG323" s="755"/>
      <c r="POH323" s="755"/>
      <c r="POI323" s="755"/>
      <c r="POJ323" s="755"/>
      <c r="POK323" s="755"/>
      <c r="POL323" s="755"/>
      <c r="POM323" s="755"/>
      <c r="PON323" s="755"/>
      <c r="POO323" s="755"/>
      <c r="POP323" s="755"/>
      <c r="POQ323" s="755"/>
      <c r="POR323" s="755"/>
      <c r="POS323" s="755"/>
      <c r="POT323" s="755"/>
      <c r="POU323" s="755"/>
      <c r="POV323" s="755"/>
      <c r="POW323" s="755"/>
      <c r="POX323" s="755"/>
      <c r="POY323" s="755"/>
      <c r="POZ323" s="755"/>
      <c r="PPA323" s="755"/>
      <c r="PPB323" s="755"/>
      <c r="PPC323" s="755"/>
      <c r="PPD323" s="755"/>
      <c r="PPE323" s="755"/>
      <c r="PPF323" s="755"/>
      <c r="PPG323" s="755"/>
      <c r="PPH323" s="755"/>
      <c r="PPI323" s="755"/>
      <c r="PPJ323" s="755"/>
      <c r="PPK323" s="755"/>
      <c r="PPL323" s="755"/>
      <c r="PPM323" s="755"/>
      <c r="PPN323" s="755"/>
      <c r="PPO323" s="755"/>
      <c r="PPP323" s="755"/>
      <c r="PPQ323" s="755"/>
      <c r="PPR323" s="755"/>
      <c r="PPS323" s="755"/>
      <c r="PPT323" s="755"/>
      <c r="PPU323" s="755"/>
      <c r="PPV323" s="755"/>
      <c r="PPW323" s="755"/>
      <c r="PPX323" s="755"/>
      <c r="PPY323" s="755"/>
      <c r="PPZ323" s="755"/>
      <c r="PQA323" s="755"/>
      <c r="PQB323" s="755"/>
      <c r="PQC323" s="755"/>
      <c r="PQD323" s="755"/>
      <c r="PQE323" s="755"/>
      <c r="PQF323" s="755"/>
      <c r="PQG323" s="755"/>
      <c r="PQH323" s="755"/>
      <c r="PQI323" s="755"/>
      <c r="PQJ323" s="755"/>
      <c r="PQK323" s="755"/>
      <c r="PQL323" s="755"/>
      <c r="PQM323" s="755"/>
      <c r="PQN323" s="755"/>
      <c r="PQO323" s="755"/>
      <c r="PQP323" s="755"/>
      <c r="PQQ323" s="755"/>
      <c r="PQR323" s="755"/>
      <c r="PQS323" s="755"/>
      <c r="PQT323" s="755"/>
      <c r="PQU323" s="755"/>
      <c r="PQV323" s="755"/>
      <c r="PQW323" s="755"/>
      <c r="PQX323" s="755"/>
      <c r="PQY323" s="755"/>
      <c r="PQZ323" s="755"/>
      <c r="PRA323" s="755"/>
      <c r="PRB323" s="755"/>
      <c r="PRC323" s="755"/>
      <c r="PRD323" s="755"/>
      <c r="PRE323" s="755"/>
      <c r="PRF323" s="755"/>
      <c r="PRG323" s="755"/>
      <c r="PRH323" s="755"/>
      <c r="PRI323" s="755"/>
      <c r="PRJ323" s="755"/>
      <c r="PRK323" s="755"/>
      <c r="PRL323" s="755"/>
      <c r="PRM323" s="755"/>
      <c r="PRN323" s="755"/>
      <c r="PRO323" s="755"/>
      <c r="PRP323" s="755"/>
      <c r="PRQ323" s="755"/>
      <c r="PRR323" s="755"/>
      <c r="PRS323" s="755"/>
      <c r="PRT323" s="755"/>
      <c r="PRU323" s="755"/>
      <c r="PRV323" s="755"/>
      <c r="PRW323" s="755"/>
      <c r="PRX323" s="755"/>
      <c r="PRY323" s="755"/>
      <c r="PRZ323" s="755"/>
      <c r="PSA323" s="755"/>
      <c r="PSB323" s="755"/>
      <c r="PSC323" s="755"/>
      <c r="PSD323" s="755"/>
      <c r="PSE323" s="755"/>
      <c r="PSF323" s="755"/>
      <c r="PSG323" s="755"/>
      <c r="PSH323" s="755"/>
      <c r="PSI323" s="755"/>
      <c r="PSJ323" s="755"/>
      <c r="PSK323" s="755"/>
      <c r="PSL323" s="755"/>
      <c r="PSM323" s="755"/>
      <c r="PSN323" s="755"/>
      <c r="PSO323" s="755"/>
      <c r="PSP323" s="755"/>
      <c r="PSQ323" s="755"/>
      <c r="PSR323" s="755"/>
      <c r="PSS323" s="755"/>
      <c r="PST323" s="755"/>
      <c r="PSU323" s="755"/>
      <c r="PSV323" s="755"/>
      <c r="PSW323" s="755"/>
      <c r="PSX323" s="755"/>
      <c r="PSY323" s="755"/>
      <c r="PSZ323" s="755"/>
      <c r="PTA323" s="755"/>
      <c r="PTB323" s="755"/>
      <c r="PTC323" s="755"/>
      <c r="PTD323" s="755"/>
      <c r="PTE323" s="755"/>
      <c r="PTF323" s="755"/>
      <c r="PTG323" s="755"/>
      <c r="PTH323" s="755"/>
      <c r="PTI323" s="755"/>
      <c r="PTJ323" s="755"/>
      <c r="PTK323" s="755"/>
      <c r="PTL323" s="755"/>
      <c r="PTM323" s="755"/>
      <c r="PTN323" s="755"/>
      <c r="PTO323" s="755"/>
      <c r="PTP323" s="755"/>
      <c r="PTQ323" s="755"/>
      <c r="PTR323" s="755"/>
      <c r="PTS323" s="755"/>
      <c r="PTT323" s="755"/>
      <c r="PTU323" s="755"/>
      <c r="PTV323" s="755"/>
      <c r="PTW323" s="755"/>
      <c r="PTX323" s="755"/>
      <c r="PTY323" s="755"/>
      <c r="PTZ323" s="755"/>
      <c r="PUA323" s="755"/>
      <c r="PUB323" s="755"/>
      <c r="PUC323" s="755"/>
      <c r="PUD323" s="755"/>
      <c r="PUE323" s="755"/>
      <c r="PUF323" s="755"/>
      <c r="PUG323" s="755"/>
      <c r="PUH323" s="755"/>
      <c r="PUI323" s="755"/>
      <c r="PUJ323" s="755"/>
      <c r="PUK323" s="755"/>
      <c r="PUL323" s="755"/>
      <c r="PUM323" s="755"/>
      <c r="PUN323" s="755"/>
      <c r="PUO323" s="755"/>
      <c r="PUP323" s="755"/>
      <c r="PUQ323" s="755"/>
      <c r="PUR323" s="755"/>
      <c r="PUS323" s="755"/>
      <c r="PUT323" s="755"/>
      <c r="PUU323" s="755"/>
      <c r="PUV323" s="755"/>
      <c r="PUW323" s="755"/>
      <c r="PUX323" s="755"/>
      <c r="PUY323" s="755"/>
      <c r="PUZ323" s="755"/>
      <c r="PVA323" s="755"/>
      <c r="PVB323" s="755"/>
      <c r="PVC323" s="755"/>
      <c r="PVD323" s="755"/>
      <c r="PVE323" s="755"/>
      <c r="PVF323" s="755"/>
      <c r="PVG323" s="755"/>
      <c r="PVH323" s="755"/>
      <c r="PVI323" s="755"/>
      <c r="PVJ323" s="755"/>
      <c r="PVK323" s="755"/>
      <c r="PVL323" s="755"/>
      <c r="PVM323" s="755"/>
      <c r="PVN323" s="755"/>
      <c r="PVO323" s="755"/>
      <c r="PVP323" s="755"/>
      <c r="PVQ323" s="755"/>
      <c r="PVR323" s="755"/>
      <c r="PVS323" s="755"/>
      <c r="PVT323" s="755"/>
      <c r="PVU323" s="755"/>
      <c r="PVV323" s="755"/>
      <c r="PVW323" s="755"/>
      <c r="PVX323" s="755"/>
      <c r="PVY323" s="755"/>
      <c r="PVZ323" s="755"/>
      <c r="PWA323" s="755"/>
      <c r="PWB323" s="755"/>
      <c r="PWC323" s="755"/>
      <c r="PWD323" s="755"/>
      <c r="PWE323" s="755"/>
      <c r="PWF323" s="755"/>
      <c r="PWG323" s="755"/>
      <c r="PWH323" s="755"/>
      <c r="PWI323" s="755"/>
      <c r="PWJ323" s="755"/>
      <c r="PWK323" s="755"/>
      <c r="PWL323" s="755"/>
      <c r="PWM323" s="755"/>
      <c r="PWN323" s="755"/>
      <c r="PWO323" s="755"/>
      <c r="PWP323" s="755"/>
      <c r="PWQ323" s="755"/>
      <c r="PWR323" s="755"/>
      <c r="PWS323" s="755"/>
      <c r="PWT323" s="755"/>
      <c r="PWU323" s="755"/>
      <c r="PWV323" s="755"/>
      <c r="PWW323" s="755"/>
      <c r="PWX323" s="755"/>
      <c r="PWY323" s="755"/>
      <c r="PWZ323" s="755"/>
      <c r="PXA323" s="755"/>
      <c r="PXB323" s="755"/>
      <c r="PXC323" s="755"/>
      <c r="PXD323" s="755"/>
      <c r="PXE323" s="755"/>
      <c r="PXF323" s="755"/>
      <c r="PXG323" s="755"/>
      <c r="PXH323" s="755"/>
      <c r="PXI323" s="755"/>
      <c r="PXJ323" s="755"/>
      <c r="PXK323" s="755"/>
      <c r="PXL323" s="755"/>
      <c r="PXM323" s="755"/>
      <c r="PXN323" s="755"/>
      <c r="PXO323" s="755"/>
      <c r="PXP323" s="755"/>
      <c r="PXQ323" s="755"/>
      <c r="PXR323" s="755"/>
      <c r="PXS323" s="755"/>
      <c r="PXT323" s="755"/>
      <c r="PXU323" s="755"/>
      <c r="PXV323" s="755"/>
      <c r="PXW323" s="755"/>
      <c r="PXX323" s="755"/>
      <c r="PXY323" s="755"/>
      <c r="PXZ323" s="755"/>
      <c r="PYA323" s="755"/>
      <c r="PYB323" s="755"/>
      <c r="PYC323" s="755"/>
      <c r="PYD323" s="755"/>
      <c r="PYE323" s="755"/>
      <c r="PYF323" s="755"/>
      <c r="PYG323" s="755"/>
      <c r="PYH323" s="755"/>
      <c r="PYI323" s="755"/>
      <c r="PYJ323" s="755"/>
      <c r="PYK323" s="755"/>
      <c r="PYL323" s="755"/>
      <c r="PYM323" s="755"/>
      <c r="PYN323" s="755"/>
      <c r="PYO323" s="755"/>
      <c r="PYP323" s="755"/>
      <c r="PYQ323" s="755"/>
      <c r="PYR323" s="755"/>
      <c r="PYS323" s="755"/>
      <c r="PYT323" s="755"/>
      <c r="PYU323" s="755"/>
      <c r="PYV323" s="755"/>
      <c r="PYW323" s="755"/>
      <c r="PYX323" s="755"/>
      <c r="PYY323" s="755"/>
      <c r="PYZ323" s="755"/>
      <c r="PZA323" s="755"/>
      <c r="PZB323" s="755"/>
      <c r="PZC323" s="755"/>
      <c r="PZD323" s="755"/>
      <c r="PZE323" s="755"/>
      <c r="PZF323" s="755"/>
      <c r="PZG323" s="755"/>
      <c r="PZH323" s="755"/>
      <c r="PZI323" s="755"/>
      <c r="PZJ323" s="755"/>
      <c r="PZK323" s="755"/>
      <c r="PZL323" s="755"/>
      <c r="PZM323" s="755"/>
      <c r="PZN323" s="755"/>
      <c r="PZO323" s="755"/>
      <c r="PZP323" s="755"/>
      <c r="PZQ323" s="755"/>
      <c r="PZR323" s="755"/>
      <c r="PZS323" s="755"/>
      <c r="PZT323" s="755"/>
      <c r="PZU323" s="755"/>
      <c r="PZV323" s="755"/>
      <c r="PZW323" s="755"/>
      <c r="PZX323" s="755"/>
      <c r="PZY323" s="755"/>
      <c r="PZZ323" s="755"/>
      <c r="QAA323" s="755"/>
      <c r="QAB323" s="755"/>
      <c r="QAC323" s="755"/>
      <c r="QAD323" s="755"/>
      <c r="QAE323" s="755"/>
      <c r="QAF323" s="755"/>
      <c r="QAG323" s="755"/>
      <c r="QAH323" s="755"/>
      <c r="QAI323" s="755"/>
      <c r="QAJ323" s="755"/>
      <c r="QAK323" s="755"/>
      <c r="QAL323" s="755"/>
      <c r="QAM323" s="755"/>
      <c r="QAN323" s="755"/>
      <c r="QAO323" s="755"/>
      <c r="QAP323" s="755"/>
      <c r="QAQ323" s="755"/>
      <c r="QAR323" s="755"/>
      <c r="QAS323" s="755"/>
      <c r="QAT323" s="755"/>
      <c r="QAU323" s="755"/>
      <c r="QAV323" s="755"/>
      <c r="QAW323" s="755"/>
      <c r="QAX323" s="755"/>
      <c r="QAY323" s="755"/>
      <c r="QAZ323" s="755"/>
      <c r="QBA323" s="755"/>
      <c r="QBB323" s="755"/>
      <c r="QBC323" s="755"/>
      <c r="QBD323" s="755"/>
      <c r="QBE323" s="755"/>
      <c r="QBF323" s="755"/>
      <c r="QBG323" s="755"/>
      <c r="QBH323" s="755"/>
      <c r="QBI323" s="755"/>
      <c r="QBJ323" s="755"/>
      <c r="QBK323" s="755"/>
      <c r="QBL323" s="755"/>
      <c r="QBM323" s="755"/>
      <c r="QBN323" s="755"/>
      <c r="QBO323" s="755"/>
      <c r="QBP323" s="755"/>
      <c r="QBQ323" s="755"/>
      <c r="QBR323" s="755"/>
      <c r="QBS323" s="755"/>
      <c r="QBT323" s="755"/>
      <c r="QBU323" s="755"/>
      <c r="QBV323" s="755"/>
      <c r="QBW323" s="755"/>
      <c r="QBX323" s="755"/>
      <c r="QBY323" s="755"/>
      <c r="QBZ323" s="755"/>
      <c r="QCA323" s="755"/>
      <c r="QCB323" s="755"/>
      <c r="QCC323" s="755"/>
      <c r="QCD323" s="755"/>
      <c r="QCE323" s="755"/>
      <c r="QCF323" s="755"/>
      <c r="QCG323" s="755"/>
      <c r="QCH323" s="755"/>
      <c r="QCI323" s="755"/>
      <c r="QCJ323" s="755"/>
      <c r="QCK323" s="755"/>
      <c r="QCL323" s="755"/>
      <c r="QCM323" s="755"/>
      <c r="QCN323" s="755"/>
      <c r="QCO323" s="755"/>
      <c r="QCP323" s="755"/>
      <c r="QCQ323" s="755"/>
      <c r="QCR323" s="755"/>
      <c r="QCS323" s="755"/>
      <c r="QCT323" s="755"/>
      <c r="QCU323" s="755"/>
      <c r="QCV323" s="755"/>
      <c r="QCW323" s="755"/>
      <c r="QCX323" s="755"/>
      <c r="QCY323" s="755"/>
      <c r="QCZ323" s="755"/>
      <c r="QDA323" s="755"/>
      <c r="QDB323" s="755"/>
      <c r="QDC323" s="755"/>
      <c r="QDD323" s="755"/>
      <c r="QDE323" s="755"/>
      <c r="QDF323" s="755"/>
      <c r="QDG323" s="755"/>
      <c r="QDH323" s="755"/>
      <c r="QDI323" s="755"/>
      <c r="QDJ323" s="755"/>
      <c r="QDK323" s="755"/>
      <c r="QDL323" s="755"/>
      <c r="QDM323" s="755"/>
      <c r="QDN323" s="755"/>
      <c r="QDO323" s="755"/>
      <c r="QDP323" s="755"/>
      <c r="QDQ323" s="755"/>
      <c r="QDR323" s="755"/>
      <c r="QDS323" s="755"/>
      <c r="QDT323" s="755"/>
      <c r="QDU323" s="755"/>
      <c r="QDV323" s="755"/>
      <c r="QDW323" s="755"/>
      <c r="QDX323" s="755"/>
      <c r="QDY323" s="755"/>
      <c r="QDZ323" s="755"/>
      <c r="QEA323" s="755"/>
      <c r="QEB323" s="755"/>
      <c r="QEC323" s="755"/>
      <c r="QED323" s="755"/>
      <c r="QEE323" s="755"/>
      <c r="QEF323" s="755"/>
      <c r="QEG323" s="755"/>
      <c r="QEH323" s="755"/>
      <c r="QEI323" s="755"/>
      <c r="QEJ323" s="755"/>
      <c r="QEK323" s="755"/>
      <c r="QEL323" s="755"/>
      <c r="QEM323" s="755"/>
      <c r="QEN323" s="755"/>
      <c r="QEO323" s="755"/>
      <c r="QEP323" s="755"/>
      <c r="QEQ323" s="755"/>
      <c r="QER323" s="755"/>
      <c r="QES323" s="755"/>
      <c r="QET323" s="755"/>
      <c r="QEU323" s="755"/>
      <c r="QEV323" s="755"/>
      <c r="QEW323" s="755"/>
      <c r="QEX323" s="755"/>
      <c r="QEY323" s="755"/>
      <c r="QEZ323" s="755"/>
      <c r="QFA323" s="755"/>
      <c r="QFB323" s="755"/>
      <c r="QFC323" s="755"/>
      <c r="QFD323" s="755"/>
      <c r="QFE323" s="755"/>
      <c r="QFF323" s="755"/>
      <c r="QFG323" s="755"/>
      <c r="QFH323" s="755"/>
      <c r="QFI323" s="755"/>
      <c r="QFJ323" s="755"/>
      <c r="QFK323" s="755"/>
      <c r="QFL323" s="755"/>
      <c r="QFM323" s="755"/>
      <c r="QFN323" s="755"/>
      <c r="QFO323" s="755"/>
      <c r="QFP323" s="755"/>
      <c r="QFQ323" s="755"/>
      <c r="QFR323" s="755"/>
      <c r="QFS323" s="755"/>
      <c r="QFT323" s="755"/>
      <c r="QFU323" s="755"/>
      <c r="QFV323" s="755"/>
      <c r="QFW323" s="755"/>
      <c r="QFX323" s="755"/>
      <c r="QFY323" s="755"/>
      <c r="QFZ323" s="755"/>
      <c r="QGA323" s="755"/>
      <c r="QGB323" s="755"/>
      <c r="QGC323" s="755"/>
      <c r="QGD323" s="755"/>
      <c r="QGE323" s="755"/>
      <c r="QGF323" s="755"/>
      <c r="QGG323" s="755"/>
      <c r="QGH323" s="755"/>
      <c r="QGI323" s="755"/>
      <c r="QGJ323" s="755"/>
      <c r="QGK323" s="755"/>
      <c r="QGL323" s="755"/>
      <c r="QGM323" s="755"/>
      <c r="QGN323" s="755"/>
      <c r="QGO323" s="755"/>
      <c r="QGP323" s="755"/>
      <c r="QGQ323" s="755"/>
      <c r="QGR323" s="755"/>
      <c r="QGS323" s="755"/>
      <c r="QGT323" s="755"/>
      <c r="QGU323" s="755"/>
      <c r="QGV323" s="755"/>
      <c r="QGW323" s="755"/>
      <c r="QGX323" s="755"/>
      <c r="QGY323" s="755"/>
      <c r="QGZ323" s="755"/>
      <c r="QHA323" s="755"/>
      <c r="QHB323" s="755"/>
      <c r="QHC323" s="755"/>
      <c r="QHD323" s="755"/>
      <c r="QHE323" s="755"/>
      <c r="QHF323" s="755"/>
      <c r="QHG323" s="755"/>
      <c r="QHH323" s="755"/>
      <c r="QHI323" s="755"/>
      <c r="QHJ323" s="755"/>
      <c r="QHK323" s="755"/>
      <c r="QHL323" s="755"/>
      <c r="QHM323" s="755"/>
      <c r="QHN323" s="755"/>
      <c r="QHO323" s="755"/>
      <c r="QHP323" s="755"/>
      <c r="QHQ323" s="755"/>
      <c r="QHR323" s="755"/>
      <c r="QHS323" s="755"/>
      <c r="QHT323" s="755"/>
      <c r="QHU323" s="755"/>
      <c r="QHV323" s="755"/>
      <c r="QHW323" s="755"/>
      <c r="QHX323" s="755"/>
      <c r="QHY323" s="755"/>
      <c r="QHZ323" s="755"/>
      <c r="QIA323" s="755"/>
      <c r="QIB323" s="755"/>
      <c r="QIC323" s="755"/>
      <c r="QID323" s="755"/>
      <c r="QIE323" s="755"/>
      <c r="QIF323" s="755"/>
      <c r="QIG323" s="755"/>
      <c r="QIH323" s="755"/>
      <c r="QII323" s="755"/>
      <c r="QIJ323" s="755"/>
      <c r="QIK323" s="755"/>
      <c r="QIL323" s="755"/>
      <c r="QIM323" s="755"/>
      <c r="QIN323" s="755"/>
      <c r="QIO323" s="755"/>
      <c r="QIP323" s="755"/>
      <c r="QIQ323" s="755"/>
      <c r="QIR323" s="755"/>
      <c r="QIS323" s="755"/>
      <c r="QIT323" s="755"/>
      <c r="QIU323" s="755"/>
      <c r="QIV323" s="755"/>
      <c r="QIW323" s="755"/>
      <c r="QIX323" s="755"/>
      <c r="QIY323" s="755"/>
      <c r="QIZ323" s="755"/>
      <c r="QJA323" s="755"/>
      <c r="QJB323" s="755"/>
      <c r="QJC323" s="755"/>
      <c r="QJD323" s="755"/>
      <c r="QJE323" s="755"/>
      <c r="QJF323" s="755"/>
      <c r="QJG323" s="755"/>
      <c r="QJH323" s="755"/>
      <c r="QJI323" s="755"/>
      <c r="QJJ323" s="755"/>
      <c r="QJK323" s="755"/>
      <c r="QJL323" s="755"/>
      <c r="QJM323" s="755"/>
      <c r="QJN323" s="755"/>
      <c r="QJO323" s="755"/>
      <c r="QJP323" s="755"/>
      <c r="QJQ323" s="755"/>
      <c r="QJR323" s="755"/>
      <c r="QJS323" s="755"/>
      <c r="QJT323" s="755"/>
      <c r="QJU323" s="755"/>
      <c r="QJV323" s="755"/>
      <c r="QJW323" s="755"/>
      <c r="QJX323" s="755"/>
      <c r="QJY323" s="755"/>
      <c r="QJZ323" s="755"/>
      <c r="QKA323" s="755"/>
      <c r="QKB323" s="755"/>
      <c r="QKC323" s="755"/>
      <c r="QKD323" s="755"/>
      <c r="QKE323" s="755"/>
      <c r="QKF323" s="755"/>
      <c r="QKG323" s="755"/>
      <c r="QKH323" s="755"/>
      <c r="QKI323" s="755"/>
      <c r="QKJ323" s="755"/>
      <c r="QKK323" s="755"/>
      <c r="QKL323" s="755"/>
      <c r="QKM323" s="755"/>
      <c r="QKN323" s="755"/>
      <c r="QKO323" s="755"/>
      <c r="QKP323" s="755"/>
      <c r="QKQ323" s="755"/>
      <c r="QKR323" s="755"/>
      <c r="QKS323" s="755"/>
      <c r="QKT323" s="755"/>
      <c r="QKU323" s="755"/>
      <c r="QKV323" s="755"/>
      <c r="QKW323" s="755"/>
      <c r="QKX323" s="755"/>
      <c r="QKY323" s="755"/>
      <c r="QKZ323" s="755"/>
      <c r="QLA323" s="755"/>
      <c r="QLB323" s="755"/>
      <c r="QLC323" s="755"/>
      <c r="QLD323" s="755"/>
      <c r="QLE323" s="755"/>
      <c r="QLF323" s="755"/>
      <c r="QLG323" s="755"/>
      <c r="QLH323" s="755"/>
      <c r="QLI323" s="755"/>
      <c r="QLJ323" s="755"/>
      <c r="QLK323" s="755"/>
      <c r="QLL323" s="755"/>
      <c r="QLM323" s="755"/>
      <c r="QLN323" s="755"/>
      <c r="QLO323" s="755"/>
      <c r="QLP323" s="755"/>
      <c r="QLQ323" s="755"/>
      <c r="QLR323" s="755"/>
      <c r="QLS323" s="755"/>
      <c r="QLT323" s="755"/>
      <c r="QLU323" s="755"/>
      <c r="QLV323" s="755"/>
      <c r="QLW323" s="755"/>
      <c r="QLX323" s="755"/>
      <c r="QLY323" s="755"/>
      <c r="QLZ323" s="755"/>
      <c r="QMA323" s="755"/>
      <c r="QMB323" s="755"/>
      <c r="QMC323" s="755"/>
      <c r="QMD323" s="755"/>
      <c r="QME323" s="755"/>
      <c r="QMF323" s="755"/>
      <c r="QMG323" s="755"/>
      <c r="QMH323" s="755"/>
      <c r="QMI323" s="755"/>
      <c r="QMJ323" s="755"/>
      <c r="QMK323" s="755"/>
      <c r="QML323" s="755"/>
      <c r="QMM323" s="755"/>
      <c r="QMN323" s="755"/>
      <c r="QMO323" s="755"/>
      <c r="QMP323" s="755"/>
      <c r="QMQ323" s="755"/>
      <c r="QMR323" s="755"/>
      <c r="QMS323" s="755"/>
      <c r="QMT323" s="755"/>
      <c r="QMU323" s="755"/>
      <c r="QMV323" s="755"/>
      <c r="QMW323" s="755"/>
      <c r="QMX323" s="755"/>
      <c r="QMY323" s="755"/>
      <c r="QMZ323" s="755"/>
      <c r="QNA323" s="755"/>
      <c r="QNB323" s="755"/>
      <c r="QNC323" s="755"/>
      <c r="QND323" s="755"/>
      <c r="QNE323" s="755"/>
      <c r="QNF323" s="755"/>
      <c r="QNG323" s="755"/>
      <c r="QNH323" s="755"/>
      <c r="QNI323" s="755"/>
      <c r="QNJ323" s="755"/>
      <c r="QNK323" s="755"/>
      <c r="QNL323" s="755"/>
      <c r="QNM323" s="755"/>
      <c r="QNN323" s="755"/>
      <c r="QNO323" s="755"/>
      <c r="QNP323" s="755"/>
      <c r="QNQ323" s="755"/>
      <c r="QNR323" s="755"/>
      <c r="QNS323" s="755"/>
      <c r="QNT323" s="755"/>
      <c r="QNU323" s="755"/>
      <c r="QNV323" s="755"/>
      <c r="QNW323" s="755"/>
      <c r="QNX323" s="755"/>
      <c r="QNY323" s="755"/>
      <c r="QNZ323" s="755"/>
      <c r="QOA323" s="755"/>
      <c r="QOB323" s="755"/>
      <c r="QOC323" s="755"/>
      <c r="QOD323" s="755"/>
      <c r="QOE323" s="755"/>
      <c r="QOF323" s="755"/>
      <c r="QOG323" s="755"/>
      <c r="QOH323" s="755"/>
      <c r="QOI323" s="755"/>
      <c r="QOJ323" s="755"/>
      <c r="QOK323" s="755"/>
      <c r="QOL323" s="755"/>
      <c r="QOM323" s="755"/>
      <c r="QON323" s="755"/>
      <c r="QOO323" s="755"/>
      <c r="QOP323" s="755"/>
      <c r="QOQ323" s="755"/>
      <c r="QOR323" s="755"/>
      <c r="QOS323" s="755"/>
      <c r="QOT323" s="755"/>
      <c r="QOU323" s="755"/>
      <c r="QOV323" s="755"/>
      <c r="QOW323" s="755"/>
      <c r="QOX323" s="755"/>
      <c r="QOY323" s="755"/>
      <c r="QOZ323" s="755"/>
      <c r="QPA323" s="755"/>
      <c r="QPB323" s="755"/>
      <c r="QPC323" s="755"/>
      <c r="QPD323" s="755"/>
      <c r="QPE323" s="755"/>
      <c r="QPF323" s="755"/>
      <c r="QPG323" s="755"/>
      <c r="QPH323" s="755"/>
      <c r="QPI323" s="755"/>
      <c r="QPJ323" s="755"/>
      <c r="QPK323" s="755"/>
      <c r="QPL323" s="755"/>
      <c r="QPM323" s="755"/>
      <c r="QPN323" s="755"/>
      <c r="QPO323" s="755"/>
      <c r="QPP323" s="755"/>
      <c r="QPQ323" s="755"/>
      <c r="QPR323" s="755"/>
      <c r="QPS323" s="755"/>
      <c r="QPT323" s="755"/>
      <c r="QPU323" s="755"/>
      <c r="QPV323" s="755"/>
      <c r="QPW323" s="755"/>
      <c r="QPX323" s="755"/>
      <c r="QPY323" s="755"/>
      <c r="QPZ323" s="755"/>
      <c r="QQA323" s="755"/>
      <c r="QQB323" s="755"/>
      <c r="QQC323" s="755"/>
      <c r="QQD323" s="755"/>
      <c r="QQE323" s="755"/>
      <c r="QQF323" s="755"/>
      <c r="QQG323" s="755"/>
      <c r="QQH323" s="755"/>
      <c r="QQI323" s="755"/>
      <c r="QQJ323" s="755"/>
      <c r="QQK323" s="755"/>
      <c r="QQL323" s="755"/>
      <c r="QQM323" s="755"/>
      <c r="QQN323" s="755"/>
      <c r="QQO323" s="755"/>
      <c r="QQP323" s="755"/>
      <c r="QQQ323" s="755"/>
      <c r="QQR323" s="755"/>
      <c r="QQS323" s="755"/>
      <c r="QQT323" s="755"/>
      <c r="QQU323" s="755"/>
      <c r="QQV323" s="755"/>
      <c r="QQW323" s="755"/>
      <c r="QQX323" s="755"/>
      <c r="QQY323" s="755"/>
      <c r="QQZ323" s="755"/>
      <c r="QRA323" s="755"/>
      <c r="QRB323" s="755"/>
      <c r="QRC323" s="755"/>
      <c r="QRD323" s="755"/>
      <c r="QRE323" s="755"/>
      <c r="QRF323" s="755"/>
      <c r="QRG323" s="755"/>
      <c r="QRH323" s="755"/>
      <c r="QRI323" s="755"/>
      <c r="QRJ323" s="755"/>
      <c r="QRK323" s="755"/>
      <c r="QRL323" s="755"/>
      <c r="QRM323" s="755"/>
      <c r="QRN323" s="755"/>
      <c r="QRO323" s="755"/>
      <c r="QRP323" s="755"/>
      <c r="QRQ323" s="755"/>
      <c r="QRR323" s="755"/>
      <c r="QRS323" s="755"/>
      <c r="QRT323" s="755"/>
      <c r="QRU323" s="755"/>
      <c r="QRV323" s="755"/>
      <c r="QRW323" s="755"/>
      <c r="QRX323" s="755"/>
      <c r="QRY323" s="755"/>
      <c r="QRZ323" s="755"/>
      <c r="QSA323" s="755"/>
      <c r="QSB323" s="755"/>
      <c r="QSC323" s="755"/>
      <c r="QSD323" s="755"/>
      <c r="QSE323" s="755"/>
      <c r="QSF323" s="755"/>
      <c r="QSG323" s="755"/>
      <c r="QSH323" s="755"/>
      <c r="QSI323" s="755"/>
      <c r="QSJ323" s="755"/>
      <c r="QSK323" s="755"/>
      <c r="QSL323" s="755"/>
      <c r="QSM323" s="755"/>
      <c r="QSN323" s="755"/>
      <c r="QSO323" s="755"/>
      <c r="QSP323" s="755"/>
      <c r="QSQ323" s="755"/>
      <c r="QSR323" s="755"/>
      <c r="QSS323" s="755"/>
      <c r="QST323" s="755"/>
      <c r="QSU323" s="755"/>
      <c r="QSV323" s="755"/>
      <c r="QSW323" s="755"/>
      <c r="QSX323" s="755"/>
      <c r="QSY323" s="755"/>
      <c r="QSZ323" s="755"/>
      <c r="QTA323" s="755"/>
      <c r="QTB323" s="755"/>
      <c r="QTC323" s="755"/>
      <c r="QTD323" s="755"/>
      <c r="QTE323" s="755"/>
      <c r="QTF323" s="755"/>
      <c r="QTG323" s="755"/>
      <c r="QTH323" s="755"/>
      <c r="QTI323" s="755"/>
      <c r="QTJ323" s="755"/>
      <c r="QTK323" s="755"/>
      <c r="QTL323" s="755"/>
      <c r="QTM323" s="755"/>
      <c r="QTN323" s="755"/>
      <c r="QTO323" s="755"/>
      <c r="QTP323" s="755"/>
      <c r="QTQ323" s="755"/>
      <c r="QTR323" s="755"/>
      <c r="QTS323" s="755"/>
      <c r="QTT323" s="755"/>
      <c r="QTU323" s="755"/>
      <c r="QTV323" s="755"/>
      <c r="QTW323" s="755"/>
      <c r="QTX323" s="755"/>
      <c r="QTY323" s="755"/>
      <c r="QTZ323" s="755"/>
      <c r="QUA323" s="755"/>
      <c r="QUB323" s="755"/>
      <c r="QUC323" s="755"/>
      <c r="QUD323" s="755"/>
      <c r="QUE323" s="755"/>
      <c r="QUF323" s="755"/>
      <c r="QUG323" s="755"/>
      <c r="QUH323" s="755"/>
      <c r="QUI323" s="755"/>
      <c r="QUJ323" s="755"/>
      <c r="QUK323" s="755"/>
      <c r="QUL323" s="755"/>
      <c r="QUM323" s="755"/>
      <c r="QUN323" s="755"/>
      <c r="QUO323" s="755"/>
      <c r="QUP323" s="755"/>
      <c r="QUQ323" s="755"/>
      <c r="QUR323" s="755"/>
      <c r="QUS323" s="755"/>
      <c r="QUT323" s="755"/>
      <c r="QUU323" s="755"/>
      <c r="QUV323" s="755"/>
      <c r="QUW323" s="755"/>
      <c r="QUX323" s="755"/>
      <c r="QUY323" s="755"/>
      <c r="QUZ323" s="755"/>
      <c r="QVA323" s="755"/>
      <c r="QVB323" s="755"/>
      <c r="QVC323" s="755"/>
      <c r="QVD323" s="755"/>
      <c r="QVE323" s="755"/>
      <c r="QVF323" s="755"/>
      <c r="QVG323" s="755"/>
      <c r="QVH323" s="755"/>
      <c r="QVI323" s="755"/>
      <c r="QVJ323" s="755"/>
      <c r="QVK323" s="755"/>
      <c r="QVL323" s="755"/>
      <c r="QVM323" s="755"/>
      <c r="QVN323" s="755"/>
      <c r="QVO323" s="755"/>
      <c r="QVP323" s="755"/>
      <c r="QVQ323" s="755"/>
      <c r="QVR323" s="755"/>
      <c r="QVS323" s="755"/>
      <c r="QVT323" s="755"/>
      <c r="QVU323" s="755"/>
      <c r="QVV323" s="755"/>
      <c r="QVW323" s="755"/>
      <c r="QVX323" s="755"/>
      <c r="QVY323" s="755"/>
      <c r="QVZ323" s="755"/>
      <c r="QWA323" s="755"/>
      <c r="QWB323" s="755"/>
      <c r="QWC323" s="755"/>
      <c r="QWD323" s="755"/>
      <c r="QWE323" s="755"/>
      <c r="QWF323" s="755"/>
      <c r="QWG323" s="755"/>
      <c r="QWH323" s="755"/>
      <c r="QWI323" s="755"/>
      <c r="QWJ323" s="755"/>
      <c r="QWK323" s="755"/>
      <c r="QWL323" s="755"/>
      <c r="QWM323" s="755"/>
      <c r="QWN323" s="755"/>
      <c r="QWO323" s="755"/>
      <c r="QWP323" s="755"/>
      <c r="QWQ323" s="755"/>
      <c r="QWR323" s="755"/>
      <c r="QWS323" s="755"/>
      <c r="QWT323" s="755"/>
      <c r="QWU323" s="755"/>
      <c r="QWV323" s="755"/>
      <c r="QWW323" s="755"/>
      <c r="QWX323" s="755"/>
      <c r="QWY323" s="755"/>
      <c r="QWZ323" s="755"/>
      <c r="QXA323" s="755"/>
      <c r="QXB323" s="755"/>
      <c r="QXC323" s="755"/>
      <c r="QXD323" s="755"/>
      <c r="QXE323" s="755"/>
      <c r="QXF323" s="755"/>
      <c r="QXG323" s="755"/>
      <c r="QXH323" s="755"/>
      <c r="QXI323" s="755"/>
      <c r="QXJ323" s="755"/>
      <c r="QXK323" s="755"/>
      <c r="QXL323" s="755"/>
      <c r="QXM323" s="755"/>
      <c r="QXN323" s="755"/>
      <c r="QXO323" s="755"/>
      <c r="QXP323" s="755"/>
      <c r="QXQ323" s="755"/>
      <c r="QXR323" s="755"/>
      <c r="QXS323" s="755"/>
      <c r="QXT323" s="755"/>
      <c r="QXU323" s="755"/>
      <c r="QXV323" s="755"/>
      <c r="QXW323" s="755"/>
      <c r="QXX323" s="755"/>
      <c r="QXY323" s="755"/>
      <c r="QXZ323" s="755"/>
      <c r="QYA323" s="755"/>
      <c r="QYB323" s="755"/>
      <c r="QYC323" s="755"/>
      <c r="QYD323" s="755"/>
      <c r="QYE323" s="755"/>
      <c r="QYF323" s="755"/>
      <c r="QYG323" s="755"/>
      <c r="QYH323" s="755"/>
      <c r="QYI323" s="755"/>
      <c r="QYJ323" s="755"/>
      <c r="QYK323" s="755"/>
      <c r="QYL323" s="755"/>
      <c r="QYM323" s="755"/>
      <c r="QYN323" s="755"/>
      <c r="QYO323" s="755"/>
      <c r="QYP323" s="755"/>
      <c r="QYQ323" s="755"/>
      <c r="QYR323" s="755"/>
      <c r="QYS323" s="755"/>
      <c r="QYT323" s="755"/>
      <c r="QYU323" s="755"/>
      <c r="QYV323" s="755"/>
      <c r="QYW323" s="755"/>
      <c r="QYX323" s="755"/>
      <c r="QYY323" s="755"/>
      <c r="QYZ323" s="755"/>
      <c r="QZA323" s="755"/>
      <c r="QZB323" s="755"/>
      <c r="QZC323" s="755"/>
      <c r="QZD323" s="755"/>
      <c r="QZE323" s="755"/>
      <c r="QZF323" s="755"/>
      <c r="QZG323" s="755"/>
      <c r="QZH323" s="755"/>
      <c r="QZI323" s="755"/>
      <c r="QZJ323" s="755"/>
      <c r="QZK323" s="755"/>
      <c r="QZL323" s="755"/>
      <c r="QZM323" s="755"/>
      <c r="QZN323" s="755"/>
      <c r="QZO323" s="755"/>
      <c r="QZP323" s="755"/>
      <c r="QZQ323" s="755"/>
      <c r="QZR323" s="755"/>
      <c r="QZS323" s="755"/>
      <c r="QZT323" s="755"/>
      <c r="QZU323" s="755"/>
      <c r="QZV323" s="755"/>
      <c r="QZW323" s="755"/>
      <c r="QZX323" s="755"/>
      <c r="QZY323" s="755"/>
      <c r="QZZ323" s="755"/>
      <c r="RAA323" s="755"/>
      <c r="RAB323" s="755"/>
      <c r="RAC323" s="755"/>
      <c r="RAD323" s="755"/>
      <c r="RAE323" s="755"/>
      <c r="RAF323" s="755"/>
      <c r="RAG323" s="755"/>
      <c r="RAH323" s="755"/>
      <c r="RAI323" s="755"/>
      <c r="RAJ323" s="755"/>
      <c r="RAK323" s="755"/>
      <c r="RAL323" s="755"/>
      <c r="RAM323" s="755"/>
      <c r="RAN323" s="755"/>
      <c r="RAO323" s="755"/>
      <c r="RAP323" s="755"/>
      <c r="RAQ323" s="755"/>
      <c r="RAR323" s="755"/>
      <c r="RAS323" s="755"/>
      <c r="RAT323" s="755"/>
      <c r="RAU323" s="755"/>
      <c r="RAV323" s="755"/>
      <c r="RAW323" s="755"/>
      <c r="RAX323" s="755"/>
      <c r="RAY323" s="755"/>
      <c r="RAZ323" s="755"/>
      <c r="RBA323" s="755"/>
      <c r="RBB323" s="755"/>
      <c r="RBC323" s="755"/>
      <c r="RBD323" s="755"/>
      <c r="RBE323" s="755"/>
      <c r="RBF323" s="755"/>
      <c r="RBG323" s="755"/>
      <c r="RBH323" s="755"/>
      <c r="RBI323" s="755"/>
      <c r="RBJ323" s="755"/>
      <c r="RBK323" s="755"/>
      <c r="RBL323" s="755"/>
      <c r="RBM323" s="755"/>
      <c r="RBN323" s="755"/>
      <c r="RBO323" s="755"/>
      <c r="RBP323" s="755"/>
      <c r="RBQ323" s="755"/>
      <c r="RBR323" s="755"/>
      <c r="RBS323" s="755"/>
      <c r="RBT323" s="755"/>
      <c r="RBU323" s="755"/>
      <c r="RBV323" s="755"/>
      <c r="RBW323" s="755"/>
      <c r="RBX323" s="755"/>
      <c r="RBY323" s="755"/>
      <c r="RBZ323" s="755"/>
      <c r="RCA323" s="755"/>
      <c r="RCB323" s="755"/>
      <c r="RCC323" s="755"/>
      <c r="RCD323" s="755"/>
      <c r="RCE323" s="755"/>
      <c r="RCF323" s="755"/>
      <c r="RCG323" s="755"/>
      <c r="RCH323" s="755"/>
      <c r="RCI323" s="755"/>
      <c r="RCJ323" s="755"/>
      <c r="RCK323" s="755"/>
      <c r="RCL323" s="755"/>
      <c r="RCM323" s="755"/>
      <c r="RCN323" s="755"/>
      <c r="RCO323" s="755"/>
      <c r="RCP323" s="755"/>
      <c r="RCQ323" s="755"/>
      <c r="RCR323" s="755"/>
      <c r="RCS323" s="755"/>
      <c r="RCT323" s="755"/>
      <c r="RCU323" s="755"/>
      <c r="RCV323" s="755"/>
      <c r="RCW323" s="755"/>
      <c r="RCX323" s="755"/>
      <c r="RCY323" s="755"/>
      <c r="RCZ323" s="755"/>
      <c r="RDA323" s="755"/>
      <c r="RDB323" s="755"/>
      <c r="RDC323" s="755"/>
      <c r="RDD323" s="755"/>
      <c r="RDE323" s="755"/>
      <c r="RDF323" s="755"/>
      <c r="RDG323" s="755"/>
      <c r="RDH323" s="755"/>
      <c r="RDI323" s="755"/>
      <c r="RDJ323" s="755"/>
      <c r="RDK323" s="755"/>
      <c r="RDL323" s="755"/>
      <c r="RDM323" s="755"/>
      <c r="RDN323" s="755"/>
      <c r="RDO323" s="755"/>
      <c r="RDP323" s="755"/>
      <c r="RDQ323" s="755"/>
      <c r="RDR323" s="755"/>
      <c r="RDS323" s="755"/>
      <c r="RDT323" s="755"/>
      <c r="RDU323" s="755"/>
      <c r="RDV323" s="755"/>
      <c r="RDW323" s="755"/>
      <c r="RDX323" s="755"/>
      <c r="RDY323" s="755"/>
      <c r="RDZ323" s="755"/>
      <c r="REA323" s="755"/>
      <c r="REB323" s="755"/>
      <c r="REC323" s="755"/>
      <c r="RED323" s="755"/>
      <c r="REE323" s="755"/>
      <c r="REF323" s="755"/>
      <c r="REG323" s="755"/>
      <c r="REH323" s="755"/>
      <c r="REI323" s="755"/>
      <c r="REJ323" s="755"/>
      <c r="REK323" s="755"/>
      <c r="REL323" s="755"/>
      <c r="REM323" s="755"/>
      <c r="REN323" s="755"/>
      <c r="REO323" s="755"/>
      <c r="REP323" s="755"/>
      <c r="REQ323" s="755"/>
      <c r="RER323" s="755"/>
      <c r="RES323" s="755"/>
      <c r="RET323" s="755"/>
      <c r="REU323" s="755"/>
      <c r="REV323" s="755"/>
      <c r="REW323" s="755"/>
      <c r="REX323" s="755"/>
      <c r="REY323" s="755"/>
      <c r="REZ323" s="755"/>
      <c r="RFA323" s="755"/>
      <c r="RFB323" s="755"/>
      <c r="RFC323" s="755"/>
      <c r="RFD323" s="755"/>
      <c r="RFE323" s="755"/>
      <c r="RFF323" s="755"/>
      <c r="RFG323" s="755"/>
      <c r="RFH323" s="755"/>
      <c r="RFI323" s="755"/>
      <c r="RFJ323" s="755"/>
      <c r="RFK323" s="755"/>
      <c r="RFL323" s="755"/>
      <c r="RFM323" s="755"/>
      <c r="RFN323" s="755"/>
      <c r="RFO323" s="755"/>
      <c r="RFP323" s="755"/>
      <c r="RFQ323" s="755"/>
      <c r="RFR323" s="755"/>
      <c r="RFS323" s="755"/>
      <c r="RFT323" s="755"/>
      <c r="RFU323" s="755"/>
      <c r="RFV323" s="755"/>
      <c r="RFW323" s="755"/>
      <c r="RFX323" s="755"/>
      <c r="RFY323" s="755"/>
      <c r="RFZ323" s="755"/>
      <c r="RGA323" s="755"/>
      <c r="RGB323" s="755"/>
      <c r="RGC323" s="755"/>
      <c r="RGD323" s="755"/>
      <c r="RGE323" s="755"/>
      <c r="RGF323" s="755"/>
      <c r="RGG323" s="755"/>
      <c r="RGH323" s="755"/>
      <c r="RGI323" s="755"/>
      <c r="RGJ323" s="755"/>
      <c r="RGK323" s="755"/>
      <c r="RGL323" s="755"/>
      <c r="RGM323" s="755"/>
      <c r="RGN323" s="755"/>
      <c r="RGO323" s="755"/>
      <c r="RGP323" s="755"/>
      <c r="RGQ323" s="755"/>
      <c r="RGR323" s="755"/>
      <c r="RGS323" s="755"/>
      <c r="RGT323" s="755"/>
      <c r="RGU323" s="755"/>
      <c r="RGV323" s="755"/>
      <c r="RGW323" s="755"/>
      <c r="RGX323" s="755"/>
      <c r="RGY323" s="755"/>
      <c r="RGZ323" s="755"/>
      <c r="RHA323" s="755"/>
      <c r="RHB323" s="755"/>
      <c r="RHC323" s="755"/>
      <c r="RHD323" s="755"/>
      <c r="RHE323" s="755"/>
      <c r="RHF323" s="755"/>
      <c r="RHG323" s="755"/>
      <c r="RHH323" s="755"/>
      <c r="RHI323" s="755"/>
      <c r="RHJ323" s="755"/>
      <c r="RHK323" s="755"/>
      <c r="RHL323" s="755"/>
      <c r="RHM323" s="755"/>
      <c r="RHN323" s="755"/>
      <c r="RHO323" s="755"/>
      <c r="RHP323" s="755"/>
      <c r="RHQ323" s="755"/>
      <c r="RHR323" s="755"/>
      <c r="RHS323" s="755"/>
      <c r="RHT323" s="755"/>
      <c r="RHU323" s="755"/>
      <c r="RHV323" s="755"/>
      <c r="RHW323" s="755"/>
      <c r="RHX323" s="755"/>
      <c r="RHY323" s="755"/>
      <c r="RHZ323" s="755"/>
      <c r="RIA323" s="755"/>
      <c r="RIB323" s="755"/>
      <c r="RIC323" s="755"/>
      <c r="RID323" s="755"/>
      <c r="RIE323" s="755"/>
      <c r="RIF323" s="755"/>
      <c r="RIG323" s="755"/>
      <c r="RIH323" s="755"/>
      <c r="RII323" s="755"/>
      <c r="RIJ323" s="755"/>
      <c r="RIK323" s="755"/>
      <c r="RIL323" s="755"/>
      <c r="RIM323" s="755"/>
      <c r="RIN323" s="755"/>
      <c r="RIO323" s="755"/>
      <c r="RIP323" s="755"/>
      <c r="RIQ323" s="755"/>
      <c r="RIR323" s="755"/>
      <c r="RIS323" s="755"/>
      <c r="RIT323" s="755"/>
      <c r="RIU323" s="755"/>
      <c r="RIV323" s="755"/>
      <c r="RIW323" s="755"/>
      <c r="RIX323" s="755"/>
      <c r="RIY323" s="755"/>
      <c r="RIZ323" s="755"/>
      <c r="RJA323" s="755"/>
      <c r="RJB323" s="755"/>
      <c r="RJC323" s="755"/>
      <c r="RJD323" s="755"/>
      <c r="RJE323" s="755"/>
      <c r="RJF323" s="755"/>
      <c r="RJG323" s="755"/>
      <c r="RJH323" s="755"/>
      <c r="RJI323" s="755"/>
      <c r="RJJ323" s="755"/>
      <c r="RJK323" s="755"/>
      <c r="RJL323" s="755"/>
      <c r="RJM323" s="755"/>
      <c r="RJN323" s="755"/>
      <c r="RJO323" s="755"/>
      <c r="RJP323" s="755"/>
      <c r="RJQ323" s="755"/>
      <c r="RJR323" s="755"/>
      <c r="RJS323" s="755"/>
      <c r="RJT323" s="755"/>
      <c r="RJU323" s="755"/>
      <c r="RJV323" s="755"/>
      <c r="RJW323" s="755"/>
      <c r="RJX323" s="755"/>
      <c r="RJY323" s="755"/>
      <c r="RJZ323" s="755"/>
      <c r="RKA323" s="755"/>
      <c r="RKB323" s="755"/>
      <c r="RKC323" s="755"/>
      <c r="RKD323" s="755"/>
      <c r="RKE323" s="755"/>
      <c r="RKF323" s="755"/>
      <c r="RKG323" s="755"/>
      <c r="RKH323" s="755"/>
      <c r="RKI323" s="755"/>
      <c r="RKJ323" s="755"/>
      <c r="RKK323" s="755"/>
      <c r="RKL323" s="755"/>
      <c r="RKM323" s="755"/>
      <c r="RKN323" s="755"/>
      <c r="RKO323" s="755"/>
      <c r="RKP323" s="755"/>
      <c r="RKQ323" s="755"/>
      <c r="RKR323" s="755"/>
      <c r="RKS323" s="755"/>
      <c r="RKT323" s="755"/>
      <c r="RKU323" s="755"/>
      <c r="RKV323" s="755"/>
      <c r="RKW323" s="755"/>
      <c r="RKX323" s="755"/>
      <c r="RKY323" s="755"/>
      <c r="RKZ323" s="755"/>
      <c r="RLA323" s="755"/>
      <c r="RLB323" s="755"/>
      <c r="RLC323" s="755"/>
      <c r="RLD323" s="755"/>
      <c r="RLE323" s="755"/>
      <c r="RLF323" s="755"/>
      <c r="RLG323" s="755"/>
      <c r="RLH323" s="755"/>
      <c r="RLI323" s="755"/>
      <c r="RLJ323" s="755"/>
      <c r="RLK323" s="755"/>
      <c r="RLL323" s="755"/>
      <c r="RLM323" s="755"/>
      <c r="RLN323" s="755"/>
      <c r="RLO323" s="755"/>
      <c r="RLP323" s="755"/>
      <c r="RLQ323" s="755"/>
      <c r="RLR323" s="755"/>
      <c r="RLS323" s="755"/>
      <c r="RLT323" s="755"/>
      <c r="RLU323" s="755"/>
      <c r="RLV323" s="755"/>
      <c r="RLW323" s="755"/>
      <c r="RLX323" s="755"/>
      <c r="RLY323" s="755"/>
      <c r="RLZ323" s="755"/>
      <c r="RMA323" s="755"/>
      <c r="RMB323" s="755"/>
      <c r="RMC323" s="755"/>
      <c r="RMD323" s="755"/>
      <c r="RME323" s="755"/>
      <c r="RMF323" s="755"/>
      <c r="RMG323" s="755"/>
      <c r="RMH323" s="755"/>
      <c r="RMI323" s="755"/>
      <c r="RMJ323" s="755"/>
      <c r="RMK323" s="755"/>
      <c r="RML323" s="755"/>
      <c r="RMM323" s="755"/>
      <c r="RMN323" s="755"/>
      <c r="RMO323" s="755"/>
      <c r="RMP323" s="755"/>
      <c r="RMQ323" s="755"/>
      <c r="RMR323" s="755"/>
      <c r="RMS323" s="755"/>
      <c r="RMT323" s="755"/>
      <c r="RMU323" s="755"/>
      <c r="RMV323" s="755"/>
      <c r="RMW323" s="755"/>
      <c r="RMX323" s="755"/>
      <c r="RMY323" s="755"/>
      <c r="RMZ323" s="755"/>
      <c r="RNA323" s="755"/>
      <c r="RNB323" s="755"/>
      <c r="RNC323" s="755"/>
      <c r="RND323" s="755"/>
      <c r="RNE323" s="755"/>
      <c r="RNF323" s="755"/>
      <c r="RNG323" s="755"/>
      <c r="RNH323" s="755"/>
      <c r="RNI323" s="755"/>
      <c r="RNJ323" s="755"/>
      <c r="RNK323" s="755"/>
      <c r="RNL323" s="755"/>
      <c r="RNM323" s="755"/>
      <c r="RNN323" s="755"/>
      <c r="RNO323" s="755"/>
      <c r="RNP323" s="755"/>
      <c r="RNQ323" s="755"/>
      <c r="RNR323" s="755"/>
      <c r="RNS323" s="755"/>
      <c r="RNT323" s="755"/>
      <c r="RNU323" s="755"/>
      <c r="RNV323" s="755"/>
      <c r="RNW323" s="755"/>
      <c r="RNX323" s="755"/>
      <c r="RNY323" s="755"/>
      <c r="RNZ323" s="755"/>
      <c r="ROA323" s="755"/>
      <c r="ROB323" s="755"/>
      <c r="ROC323" s="755"/>
      <c r="ROD323" s="755"/>
      <c r="ROE323" s="755"/>
      <c r="ROF323" s="755"/>
      <c r="ROG323" s="755"/>
      <c r="ROH323" s="755"/>
      <c r="ROI323" s="755"/>
      <c r="ROJ323" s="755"/>
      <c r="ROK323" s="755"/>
      <c r="ROL323" s="755"/>
      <c r="ROM323" s="755"/>
      <c r="RON323" s="755"/>
      <c r="ROO323" s="755"/>
      <c r="ROP323" s="755"/>
      <c r="ROQ323" s="755"/>
      <c r="ROR323" s="755"/>
      <c r="ROS323" s="755"/>
      <c r="ROT323" s="755"/>
      <c r="ROU323" s="755"/>
      <c r="ROV323" s="755"/>
      <c r="ROW323" s="755"/>
      <c r="ROX323" s="755"/>
      <c r="ROY323" s="755"/>
      <c r="ROZ323" s="755"/>
      <c r="RPA323" s="755"/>
      <c r="RPB323" s="755"/>
      <c r="RPC323" s="755"/>
      <c r="RPD323" s="755"/>
      <c r="RPE323" s="755"/>
      <c r="RPF323" s="755"/>
      <c r="RPG323" s="755"/>
      <c r="RPH323" s="755"/>
      <c r="RPI323" s="755"/>
      <c r="RPJ323" s="755"/>
      <c r="RPK323" s="755"/>
      <c r="RPL323" s="755"/>
      <c r="RPM323" s="755"/>
      <c r="RPN323" s="755"/>
      <c r="RPO323" s="755"/>
      <c r="RPP323" s="755"/>
      <c r="RPQ323" s="755"/>
      <c r="RPR323" s="755"/>
      <c r="RPS323" s="755"/>
      <c r="RPT323" s="755"/>
      <c r="RPU323" s="755"/>
      <c r="RPV323" s="755"/>
      <c r="RPW323" s="755"/>
      <c r="RPX323" s="755"/>
      <c r="RPY323" s="755"/>
      <c r="RPZ323" s="755"/>
      <c r="RQA323" s="755"/>
      <c r="RQB323" s="755"/>
      <c r="RQC323" s="755"/>
      <c r="RQD323" s="755"/>
      <c r="RQE323" s="755"/>
      <c r="RQF323" s="755"/>
      <c r="RQG323" s="755"/>
      <c r="RQH323" s="755"/>
      <c r="RQI323" s="755"/>
      <c r="RQJ323" s="755"/>
      <c r="RQK323" s="755"/>
      <c r="RQL323" s="755"/>
      <c r="RQM323" s="755"/>
      <c r="RQN323" s="755"/>
      <c r="RQO323" s="755"/>
      <c r="RQP323" s="755"/>
      <c r="RQQ323" s="755"/>
      <c r="RQR323" s="755"/>
      <c r="RQS323" s="755"/>
      <c r="RQT323" s="755"/>
      <c r="RQU323" s="755"/>
      <c r="RQV323" s="755"/>
      <c r="RQW323" s="755"/>
      <c r="RQX323" s="755"/>
      <c r="RQY323" s="755"/>
      <c r="RQZ323" s="755"/>
      <c r="RRA323" s="755"/>
      <c r="RRB323" s="755"/>
      <c r="RRC323" s="755"/>
      <c r="RRD323" s="755"/>
      <c r="RRE323" s="755"/>
      <c r="RRF323" s="755"/>
      <c r="RRG323" s="755"/>
      <c r="RRH323" s="755"/>
      <c r="RRI323" s="755"/>
      <c r="RRJ323" s="755"/>
      <c r="RRK323" s="755"/>
      <c r="RRL323" s="755"/>
      <c r="RRM323" s="755"/>
      <c r="RRN323" s="755"/>
      <c r="RRO323" s="755"/>
      <c r="RRP323" s="755"/>
      <c r="RRQ323" s="755"/>
      <c r="RRR323" s="755"/>
      <c r="RRS323" s="755"/>
      <c r="RRT323" s="755"/>
      <c r="RRU323" s="755"/>
      <c r="RRV323" s="755"/>
      <c r="RRW323" s="755"/>
      <c r="RRX323" s="755"/>
      <c r="RRY323" s="755"/>
      <c r="RRZ323" s="755"/>
      <c r="RSA323" s="755"/>
      <c r="RSB323" s="755"/>
      <c r="RSC323" s="755"/>
      <c r="RSD323" s="755"/>
      <c r="RSE323" s="755"/>
      <c r="RSF323" s="755"/>
      <c r="RSG323" s="755"/>
      <c r="RSH323" s="755"/>
      <c r="RSI323" s="755"/>
      <c r="RSJ323" s="755"/>
      <c r="RSK323" s="755"/>
      <c r="RSL323" s="755"/>
      <c r="RSM323" s="755"/>
      <c r="RSN323" s="755"/>
      <c r="RSO323" s="755"/>
      <c r="RSP323" s="755"/>
      <c r="RSQ323" s="755"/>
      <c r="RSR323" s="755"/>
      <c r="RSS323" s="755"/>
      <c r="RST323" s="755"/>
      <c r="RSU323" s="755"/>
      <c r="RSV323" s="755"/>
      <c r="RSW323" s="755"/>
      <c r="RSX323" s="755"/>
      <c r="RSY323" s="755"/>
      <c r="RSZ323" s="755"/>
      <c r="RTA323" s="755"/>
      <c r="RTB323" s="755"/>
      <c r="RTC323" s="755"/>
      <c r="RTD323" s="755"/>
      <c r="RTE323" s="755"/>
      <c r="RTF323" s="755"/>
      <c r="RTG323" s="755"/>
      <c r="RTH323" s="755"/>
      <c r="RTI323" s="755"/>
      <c r="RTJ323" s="755"/>
      <c r="RTK323" s="755"/>
      <c r="RTL323" s="755"/>
      <c r="RTM323" s="755"/>
      <c r="RTN323" s="755"/>
      <c r="RTO323" s="755"/>
      <c r="RTP323" s="755"/>
      <c r="RTQ323" s="755"/>
      <c r="RTR323" s="755"/>
      <c r="RTS323" s="755"/>
      <c r="RTT323" s="755"/>
      <c r="RTU323" s="755"/>
      <c r="RTV323" s="755"/>
      <c r="RTW323" s="755"/>
      <c r="RTX323" s="755"/>
      <c r="RTY323" s="755"/>
      <c r="RTZ323" s="755"/>
      <c r="RUA323" s="755"/>
      <c r="RUB323" s="755"/>
      <c r="RUC323" s="755"/>
      <c r="RUD323" s="755"/>
      <c r="RUE323" s="755"/>
      <c r="RUF323" s="755"/>
      <c r="RUG323" s="755"/>
      <c r="RUH323" s="755"/>
      <c r="RUI323" s="755"/>
      <c r="RUJ323" s="755"/>
      <c r="RUK323" s="755"/>
      <c r="RUL323" s="755"/>
      <c r="RUM323" s="755"/>
      <c r="RUN323" s="755"/>
      <c r="RUO323" s="755"/>
      <c r="RUP323" s="755"/>
      <c r="RUQ323" s="755"/>
      <c r="RUR323" s="755"/>
      <c r="RUS323" s="755"/>
      <c r="RUT323" s="755"/>
      <c r="RUU323" s="755"/>
      <c r="RUV323" s="755"/>
      <c r="RUW323" s="755"/>
      <c r="RUX323" s="755"/>
      <c r="RUY323" s="755"/>
      <c r="RUZ323" s="755"/>
      <c r="RVA323" s="755"/>
      <c r="RVB323" s="755"/>
      <c r="RVC323" s="755"/>
      <c r="RVD323" s="755"/>
      <c r="RVE323" s="755"/>
      <c r="RVF323" s="755"/>
      <c r="RVG323" s="755"/>
      <c r="RVH323" s="755"/>
      <c r="RVI323" s="755"/>
      <c r="RVJ323" s="755"/>
      <c r="RVK323" s="755"/>
      <c r="RVL323" s="755"/>
      <c r="RVM323" s="755"/>
      <c r="RVN323" s="755"/>
      <c r="RVO323" s="755"/>
      <c r="RVP323" s="755"/>
      <c r="RVQ323" s="755"/>
      <c r="RVR323" s="755"/>
      <c r="RVS323" s="755"/>
      <c r="RVT323" s="755"/>
      <c r="RVU323" s="755"/>
      <c r="RVV323" s="755"/>
      <c r="RVW323" s="755"/>
      <c r="RVX323" s="755"/>
      <c r="RVY323" s="755"/>
      <c r="RVZ323" s="755"/>
      <c r="RWA323" s="755"/>
      <c r="RWB323" s="755"/>
      <c r="RWC323" s="755"/>
      <c r="RWD323" s="755"/>
      <c r="RWE323" s="755"/>
      <c r="RWF323" s="755"/>
      <c r="RWG323" s="755"/>
      <c r="RWH323" s="755"/>
      <c r="RWI323" s="755"/>
      <c r="RWJ323" s="755"/>
      <c r="RWK323" s="755"/>
      <c r="RWL323" s="755"/>
      <c r="RWM323" s="755"/>
      <c r="RWN323" s="755"/>
      <c r="RWO323" s="755"/>
      <c r="RWP323" s="755"/>
      <c r="RWQ323" s="755"/>
      <c r="RWR323" s="755"/>
      <c r="RWS323" s="755"/>
      <c r="RWT323" s="755"/>
      <c r="RWU323" s="755"/>
      <c r="RWV323" s="755"/>
      <c r="RWW323" s="755"/>
      <c r="RWX323" s="755"/>
      <c r="RWY323" s="755"/>
      <c r="RWZ323" s="755"/>
      <c r="RXA323" s="755"/>
      <c r="RXB323" s="755"/>
      <c r="RXC323" s="755"/>
      <c r="RXD323" s="755"/>
      <c r="RXE323" s="755"/>
      <c r="RXF323" s="755"/>
      <c r="RXG323" s="755"/>
      <c r="RXH323" s="755"/>
      <c r="RXI323" s="755"/>
      <c r="RXJ323" s="755"/>
      <c r="RXK323" s="755"/>
      <c r="RXL323" s="755"/>
      <c r="RXM323" s="755"/>
      <c r="RXN323" s="755"/>
      <c r="RXO323" s="755"/>
      <c r="RXP323" s="755"/>
      <c r="RXQ323" s="755"/>
      <c r="RXR323" s="755"/>
      <c r="RXS323" s="755"/>
      <c r="RXT323" s="755"/>
      <c r="RXU323" s="755"/>
      <c r="RXV323" s="755"/>
      <c r="RXW323" s="755"/>
      <c r="RXX323" s="755"/>
      <c r="RXY323" s="755"/>
      <c r="RXZ323" s="755"/>
      <c r="RYA323" s="755"/>
      <c r="RYB323" s="755"/>
      <c r="RYC323" s="755"/>
      <c r="RYD323" s="755"/>
      <c r="RYE323" s="755"/>
      <c r="RYF323" s="755"/>
      <c r="RYG323" s="755"/>
      <c r="RYH323" s="755"/>
      <c r="RYI323" s="755"/>
      <c r="RYJ323" s="755"/>
      <c r="RYK323" s="755"/>
      <c r="RYL323" s="755"/>
      <c r="RYM323" s="755"/>
      <c r="RYN323" s="755"/>
      <c r="RYO323" s="755"/>
      <c r="RYP323" s="755"/>
      <c r="RYQ323" s="755"/>
      <c r="RYR323" s="755"/>
      <c r="RYS323" s="755"/>
      <c r="RYT323" s="755"/>
      <c r="RYU323" s="755"/>
      <c r="RYV323" s="755"/>
      <c r="RYW323" s="755"/>
      <c r="RYX323" s="755"/>
      <c r="RYY323" s="755"/>
      <c r="RYZ323" s="755"/>
      <c r="RZA323" s="755"/>
      <c r="RZB323" s="755"/>
      <c r="RZC323" s="755"/>
      <c r="RZD323" s="755"/>
      <c r="RZE323" s="755"/>
      <c r="RZF323" s="755"/>
      <c r="RZG323" s="755"/>
      <c r="RZH323" s="755"/>
      <c r="RZI323" s="755"/>
      <c r="RZJ323" s="755"/>
      <c r="RZK323" s="755"/>
      <c r="RZL323" s="755"/>
      <c r="RZM323" s="755"/>
      <c r="RZN323" s="755"/>
      <c r="RZO323" s="755"/>
      <c r="RZP323" s="755"/>
      <c r="RZQ323" s="755"/>
      <c r="RZR323" s="755"/>
      <c r="RZS323" s="755"/>
      <c r="RZT323" s="755"/>
      <c r="RZU323" s="755"/>
      <c r="RZV323" s="755"/>
      <c r="RZW323" s="755"/>
      <c r="RZX323" s="755"/>
      <c r="RZY323" s="755"/>
      <c r="RZZ323" s="755"/>
      <c r="SAA323" s="755"/>
      <c r="SAB323" s="755"/>
      <c r="SAC323" s="755"/>
      <c r="SAD323" s="755"/>
      <c r="SAE323" s="755"/>
      <c r="SAF323" s="755"/>
      <c r="SAG323" s="755"/>
      <c r="SAH323" s="755"/>
      <c r="SAI323" s="755"/>
      <c r="SAJ323" s="755"/>
      <c r="SAK323" s="755"/>
      <c r="SAL323" s="755"/>
      <c r="SAM323" s="755"/>
      <c r="SAN323" s="755"/>
      <c r="SAO323" s="755"/>
      <c r="SAP323" s="755"/>
      <c r="SAQ323" s="755"/>
      <c r="SAR323" s="755"/>
      <c r="SAS323" s="755"/>
      <c r="SAT323" s="755"/>
      <c r="SAU323" s="755"/>
      <c r="SAV323" s="755"/>
      <c r="SAW323" s="755"/>
      <c r="SAX323" s="755"/>
      <c r="SAY323" s="755"/>
      <c r="SAZ323" s="755"/>
      <c r="SBA323" s="755"/>
      <c r="SBB323" s="755"/>
      <c r="SBC323" s="755"/>
      <c r="SBD323" s="755"/>
      <c r="SBE323" s="755"/>
      <c r="SBF323" s="755"/>
      <c r="SBG323" s="755"/>
      <c r="SBH323" s="755"/>
      <c r="SBI323" s="755"/>
      <c r="SBJ323" s="755"/>
      <c r="SBK323" s="755"/>
      <c r="SBL323" s="755"/>
      <c r="SBM323" s="755"/>
      <c r="SBN323" s="755"/>
      <c r="SBO323" s="755"/>
      <c r="SBP323" s="755"/>
      <c r="SBQ323" s="755"/>
      <c r="SBR323" s="755"/>
      <c r="SBS323" s="755"/>
      <c r="SBT323" s="755"/>
      <c r="SBU323" s="755"/>
      <c r="SBV323" s="755"/>
      <c r="SBW323" s="755"/>
      <c r="SBX323" s="755"/>
      <c r="SBY323" s="755"/>
      <c r="SBZ323" s="755"/>
      <c r="SCA323" s="755"/>
      <c r="SCB323" s="755"/>
      <c r="SCC323" s="755"/>
      <c r="SCD323" s="755"/>
      <c r="SCE323" s="755"/>
      <c r="SCF323" s="755"/>
      <c r="SCG323" s="755"/>
      <c r="SCH323" s="755"/>
      <c r="SCI323" s="755"/>
      <c r="SCJ323" s="755"/>
      <c r="SCK323" s="755"/>
      <c r="SCL323" s="755"/>
      <c r="SCM323" s="755"/>
      <c r="SCN323" s="755"/>
      <c r="SCO323" s="755"/>
      <c r="SCP323" s="755"/>
      <c r="SCQ323" s="755"/>
      <c r="SCR323" s="755"/>
      <c r="SCS323" s="755"/>
      <c r="SCT323" s="755"/>
      <c r="SCU323" s="755"/>
      <c r="SCV323" s="755"/>
      <c r="SCW323" s="755"/>
      <c r="SCX323" s="755"/>
      <c r="SCY323" s="755"/>
      <c r="SCZ323" s="755"/>
      <c r="SDA323" s="755"/>
      <c r="SDB323" s="755"/>
      <c r="SDC323" s="755"/>
      <c r="SDD323" s="755"/>
      <c r="SDE323" s="755"/>
      <c r="SDF323" s="755"/>
      <c r="SDG323" s="755"/>
      <c r="SDH323" s="755"/>
      <c r="SDI323" s="755"/>
      <c r="SDJ323" s="755"/>
      <c r="SDK323" s="755"/>
      <c r="SDL323" s="755"/>
      <c r="SDM323" s="755"/>
      <c r="SDN323" s="755"/>
      <c r="SDO323" s="755"/>
      <c r="SDP323" s="755"/>
      <c r="SDQ323" s="755"/>
      <c r="SDR323" s="755"/>
      <c r="SDS323" s="755"/>
      <c r="SDT323" s="755"/>
      <c r="SDU323" s="755"/>
      <c r="SDV323" s="755"/>
      <c r="SDW323" s="755"/>
      <c r="SDX323" s="755"/>
      <c r="SDY323" s="755"/>
      <c r="SDZ323" s="755"/>
      <c r="SEA323" s="755"/>
      <c r="SEB323" s="755"/>
      <c r="SEC323" s="755"/>
      <c r="SED323" s="755"/>
      <c r="SEE323" s="755"/>
      <c r="SEF323" s="755"/>
      <c r="SEG323" s="755"/>
      <c r="SEH323" s="755"/>
      <c r="SEI323" s="755"/>
      <c r="SEJ323" s="755"/>
      <c r="SEK323" s="755"/>
      <c r="SEL323" s="755"/>
      <c r="SEM323" s="755"/>
      <c r="SEN323" s="755"/>
      <c r="SEO323" s="755"/>
      <c r="SEP323" s="755"/>
      <c r="SEQ323" s="755"/>
      <c r="SER323" s="755"/>
      <c r="SES323" s="755"/>
      <c r="SET323" s="755"/>
      <c r="SEU323" s="755"/>
      <c r="SEV323" s="755"/>
      <c r="SEW323" s="755"/>
      <c r="SEX323" s="755"/>
      <c r="SEY323" s="755"/>
      <c r="SEZ323" s="755"/>
      <c r="SFA323" s="755"/>
      <c r="SFB323" s="755"/>
      <c r="SFC323" s="755"/>
      <c r="SFD323" s="755"/>
      <c r="SFE323" s="755"/>
      <c r="SFF323" s="755"/>
      <c r="SFG323" s="755"/>
      <c r="SFH323" s="755"/>
      <c r="SFI323" s="755"/>
      <c r="SFJ323" s="755"/>
      <c r="SFK323" s="755"/>
      <c r="SFL323" s="755"/>
      <c r="SFM323" s="755"/>
      <c r="SFN323" s="755"/>
      <c r="SFO323" s="755"/>
      <c r="SFP323" s="755"/>
      <c r="SFQ323" s="755"/>
      <c r="SFR323" s="755"/>
      <c r="SFS323" s="755"/>
      <c r="SFT323" s="755"/>
      <c r="SFU323" s="755"/>
      <c r="SFV323" s="755"/>
      <c r="SFW323" s="755"/>
      <c r="SFX323" s="755"/>
      <c r="SFY323" s="755"/>
      <c r="SFZ323" s="755"/>
      <c r="SGA323" s="755"/>
      <c r="SGB323" s="755"/>
      <c r="SGC323" s="755"/>
      <c r="SGD323" s="755"/>
      <c r="SGE323" s="755"/>
      <c r="SGF323" s="755"/>
      <c r="SGG323" s="755"/>
      <c r="SGH323" s="755"/>
      <c r="SGI323" s="755"/>
      <c r="SGJ323" s="755"/>
      <c r="SGK323" s="755"/>
      <c r="SGL323" s="755"/>
      <c r="SGM323" s="755"/>
      <c r="SGN323" s="755"/>
      <c r="SGO323" s="755"/>
      <c r="SGP323" s="755"/>
      <c r="SGQ323" s="755"/>
      <c r="SGR323" s="755"/>
      <c r="SGS323" s="755"/>
      <c r="SGT323" s="755"/>
      <c r="SGU323" s="755"/>
      <c r="SGV323" s="755"/>
      <c r="SGW323" s="755"/>
      <c r="SGX323" s="755"/>
      <c r="SGY323" s="755"/>
      <c r="SGZ323" s="755"/>
      <c r="SHA323" s="755"/>
      <c r="SHB323" s="755"/>
      <c r="SHC323" s="755"/>
      <c r="SHD323" s="755"/>
      <c r="SHE323" s="755"/>
      <c r="SHF323" s="755"/>
      <c r="SHG323" s="755"/>
      <c r="SHH323" s="755"/>
      <c r="SHI323" s="755"/>
      <c r="SHJ323" s="755"/>
      <c r="SHK323" s="755"/>
      <c r="SHL323" s="755"/>
      <c r="SHM323" s="755"/>
      <c r="SHN323" s="755"/>
      <c r="SHO323" s="755"/>
      <c r="SHP323" s="755"/>
      <c r="SHQ323" s="755"/>
      <c r="SHR323" s="755"/>
      <c r="SHS323" s="755"/>
      <c r="SHT323" s="755"/>
      <c r="SHU323" s="755"/>
      <c r="SHV323" s="755"/>
      <c r="SHW323" s="755"/>
      <c r="SHX323" s="755"/>
      <c r="SHY323" s="755"/>
      <c r="SHZ323" s="755"/>
      <c r="SIA323" s="755"/>
      <c r="SIB323" s="755"/>
      <c r="SIC323" s="755"/>
      <c r="SID323" s="755"/>
      <c r="SIE323" s="755"/>
      <c r="SIF323" s="755"/>
      <c r="SIG323" s="755"/>
      <c r="SIH323" s="755"/>
      <c r="SII323" s="755"/>
      <c r="SIJ323" s="755"/>
      <c r="SIK323" s="755"/>
      <c r="SIL323" s="755"/>
      <c r="SIM323" s="755"/>
      <c r="SIN323" s="755"/>
      <c r="SIO323" s="755"/>
      <c r="SIP323" s="755"/>
      <c r="SIQ323" s="755"/>
      <c r="SIR323" s="755"/>
      <c r="SIS323" s="755"/>
      <c r="SIT323" s="755"/>
      <c r="SIU323" s="755"/>
      <c r="SIV323" s="755"/>
      <c r="SIW323" s="755"/>
      <c r="SIX323" s="755"/>
      <c r="SIY323" s="755"/>
      <c r="SIZ323" s="755"/>
      <c r="SJA323" s="755"/>
      <c r="SJB323" s="755"/>
      <c r="SJC323" s="755"/>
      <c r="SJD323" s="755"/>
      <c r="SJE323" s="755"/>
      <c r="SJF323" s="755"/>
      <c r="SJG323" s="755"/>
      <c r="SJH323" s="755"/>
      <c r="SJI323" s="755"/>
      <c r="SJJ323" s="755"/>
      <c r="SJK323" s="755"/>
      <c r="SJL323" s="755"/>
      <c r="SJM323" s="755"/>
      <c r="SJN323" s="755"/>
      <c r="SJO323" s="755"/>
      <c r="SJP323" s="755"/>
      <c r="SJQ323" s="755"/>
      <c r="SJR323" s="755"/>
      <c r="SJS323" s="755"/>
      <c r="SJT323" s="755"/>
      <c r="SJU323" s="755"/>
      <c r="SJV323" s="755"/>
      <c r="SJW323" s="755"/>
      <c r="SJX323" s="755"/>
      <c r="SJY323" s="755"/>
      <c r="SJZ323" s="755"/>
      <c r="SKA323" s="755"/>
      <c r="SKB323" s="755"/>
      <c r="SKC323" s="755"/>
      <c r="SKD323" s="755"/>
      <c r="SKE323" s="755"/>
      <c r="SKF323" s="755"/>
      <c r="SKG323" s="755"/>
      <c r="SKH323" s="755"/>
      <c r="SKI323" s="755"/>
      <c r="SKJ323" s="755"/>
      <c r="SKK323" s="755"/>
      <c r="SKL323" s="755"/>
      <c r="SKM323" s="755"/>
      <c r="SKN323" s="755"/>
      <c r="SKO323" s="755"/>
      <c r="SKP323" s="755"/>
      <c r="SKQ323" s="755"/>
      <c r="SKR323" s="755"/>
      <c r="SKS323" s="755"/>
      <c r="SKT323" s="755"/>
      <c r="SKU323" s="755"/>
      <c r="SKV323" s="755"/>
      <c r="SKW323" s="755"/>
      <c r="SKX323" s="755"/>
      <c r="SKY323" s="755"/>
      <c r="SKZ323" s="755"/>
      <c r="SLA323" s="755"/>
      <c r="SLB323" s="755"/>
      <c r="SLC323" s="755"/>
      <c r="SLD323" s="755"/>
      <c r="SLE323" s="755"/>
      <c r="SLF323" s="755"/>
      <c r="SLG323" s="755"/>
      <c r="SLH323" s="755"/>
      <c r="SLI323" s="755"/>
      <c r="SLJ323" s="755"/>
      <c r="SLK323" s="755"/>
      <c r="SLL323" s="755"/>
      <c r="SLM323" s="755"/>
      <c r="SLN323" s="755"/>
      <c r="SLO323" s="755"/>
      <c r="SLP323" s="755"/>
      <c r="SLQ323" s="755"/>
      <c r="SLR323" s="755"/>
      <c r="SLS323" s="755"/>
      <c r="SLT323" s="755"/>
      <c r="SLU323" s="755"/>
      <c r="SLV323" s="755"/>
      <c r="SLW323" s="755"/>
      <c r="SLX323" s="755"/>
      <c r="SLY323" s="755"/>
      <c r="SLZ323" s="755"/>
      <c r="SMA323" s="755"/>
      <c r="SMB323" s="755"/>
      <c r="SMC323" s="755"/>
      <c r="SMD323" s="755"/>
      <c r="SME323" s="755"/>
      <c r="SMF323" s="755"/>
      <c r="SMG323" s="755"/>
      <c r="SMH323" s="755"/>
      <c r="SMI323" s="755"/>
      <c r="SMJ323" s="755"/>
      <c r="SMK323" s="755"/>
      <c r="SML323" s="755"/>
      <c r="SMM323" s="755"/>
      <c r="SMN323" s="755"/>
      <c r="SMO323" s="755"/>
      <c r="SMP323" s="755"/>
      <c r="SMQ323" s="755"/>
      <c r="SMR323" s="755"/>
      <c r="SMS323" s="755"/>
      <c r="SMT323" s="755"/>
      <c r="SMU323" s="755"/>
      <c r="SMV323" s="755"/>
      <c r="SMW323" s="755"/>
      <c r="SMX323" s="755"/>
      <c r="SMY323" s="755"/>
      <c r="SMZ323" s="755"/>
      <c r="SNA323" s="755"/>
      <c r="SNB323" s="755"/>
      <c r="SNC323" s="755"/>
      <c r="SND323" s="755"/>
      <c r="SNE323" s="755"/>
      <c r="SNF323" s="755"/>
      <c r="SNG323" s="755"/>
      <c r="SNH323" s="755"/>
      <c r="SNI323" s="755"/>
      <c r="SNJ323" s="755"/>
      <c r="SNK323" s="755"/>
      <c r="SNL323" s="755"/>
      <c r="SNM323" s="755"/>
      <c r="SNN323" s="755"/>
      <c r="SNO323" s="755"/>
      <c r="SNP323" s="755"/>
      <c r="SNQ323" s="755"/>
      <c r="SNR323" s="755"/>
      <c r="SNS323" s="755"/>
      <c r="SNT323" s="755"/>
      <c r="SNU323" s="755"/>
      <c r="SNV323" s="755"/>
      <c r="SNW323" s="755"/>
      <c r="SNX323" s="755"/>
      <c r="SNY323" s="755"/>
      <c r="SNZ323" s="755"/>
      <c r="SOA323" s="755"/>
      <c r="SOB323" s="755"/>
      <c r="SOC323" s="755"/>
      <c r="SOD323" s="755"/>
      <c r="SOE323" s="755"/>
      <c r="SOF323" s="755"/>
      <c r="SOG323" s="755"/>
      <c r="SOH323" s="755"/>
      <c r="SOI323" s="755"/>
      <c r="SOJ323" s="755"/>
      <c r="SOK323" s="755"/>
      <c r="SOL323" s="755"/>
      <c r="SOM323" s="755"/>
      <c r="SON323" s="755"/>
      <c r="SOO323" s="755"/>
      <c r="SOP323" s="755"/>
      <c r="SOQ323" s="755"/>
      <c r="SOR323" s="755"/>
      <c r="SOS323" s="755"/>
      <c r="SOT323" s="755"/>
      <c r="SOU323" s="755"/>
      <c r="SOV323" s="755"/>
      <c r="SOW323" s="755"/>
      <c r="SOX323" s="755"/>
      <c r="SOY323" s="755"/>
      <c r="SOZ323" s="755"/>
      <c r="SPA323" s="755"/>
      <c r="SPB323" s="755"/>
      <c r="SPC323" s="755"/>
      <c r="SPD323" s="755"/>
      <c r="SPE323" s="755"/>
      <c r="SPF323" s="755"/>
      <c r="SPG323" s="755"/>
      <c r="SPH323" s="755"/>
      <c r="SPI323" s="755"/>
      <c r="SPJ323" s="755"/>
      <c r="SPK323" s="755"/>
      <c r="SPL323" s="755"/>
      <c r="SPM323" s="755"/>
      <c r="SPN323" s="755"/>
      <c r="SPO323" s="755"/>
      <c r="SPP323" s="755"/>
      <c r="SPQ323" s="755"/>
      <c r="SPR323" s="755"/>
      <c r="SPS323" s="755"/>
      <c r="SPT323" s="755"/>
      <c r="SPU323" s="755"/>
      <c r="SPV323" s="755"/>
      <c r="SPW323" s="755"/>
      <c r="SPX323" s="755"/>
      <c r="SPY323" s="755"/>
      <c r="SPZ323" s="755"/>
      <c r="SQA323" s="755"/>
      <c r="SQB323" s="755"/>
      <c r="SQC323" s="755"/>
      <c r="SQD323" s="755"/>
      <c r="SQE323" s="755"/>
      <c r="SQF323" s="755"/>
      <c r="SQG323" s="755"/>
      <c r="SQH323" s="755"/>
      <c r="SQI323" s="755"/>
      <c r="SQJ323" s="755"/>
      <c r="SQK323" s="755"/>
      <c r="SQL323" s="755"/>
      <c r="SQM323" s="755"/>
      <c r="SQN323" s="755"/>
      <c r="SQO323" s="755"/>
      <c r="SQP323" s="755"/>
      <c r="SQQ323" s="755"/>
      <c r="SQR323" s="755"/>
      <c r="SQS323" s="755"/>
      <c r="SQT323" s="755"/>
      <c r="SQU323" s="755"/>
      <c r="SQV323" s="755"/>
      <c r="SQW323" s="755"/>
      <c r="SQX323" s="755"/>
      <c r="SQY323" s="755"/>
      <c r="SQZ323" s="755"/>
      <c r="SRA323" s="755"/>
      <c r="SRB323" s="755"/>
      <c r="SRC323" s="755"/>
      <c r="SRD323" s="755"/>
      <c r="SRE323" s="755"/>
      <c r="SRF323" s="755"/>
      <c r="SRG323" s="755"/>
      <c r="SRH323" s="755"/>
      <c r="SRI323" s="755"/>
      <c r="SRJ323" s="755"/>
      <c r="SRK323" s="755"/>
      <c r="SRL323" s="755"/>
      <c r="SRM323" s="755"/>
      <c r="SRN323" s="755"/>
      <c r="SRO323" s="755"/>
      <c r="SRP323" s="755"/>
      <c r="SRQ323" s="755"/>
      <c r="SRR323" s="755"/>
      <c r="SRS323" s="755"/>
      <c r="SRT323" s="755"/>
      <c r="SRU323" s="755"/>
      <c r="SRV323" s="755"/>
      <c r="SRW323" s="755"/>
      <c r="SRX323" s="755"/>
      <c r="SRY323" s="755"/>
      <c r="SRZ323" s="755"/>
      <c r="SSA323" s="755"/>
      <c r="SSB323" s="755"/>
      <c r="SSC323" s="755"/>
      <c r="SSD323" s="755"/>
      <c r="SSE323" s="755"/>
      <c r="SSF323" s="755"/>
      <c r="SSG323" s="755"/>
      <c r="SSH323" s="755"/>
      <c r="SSI323" s="755"/>
      <c r="SSJ323" s="755"/>
      <c r="SSK323" s="755"/>
      <c r="SSL323" s="755"/>
      <c r="SSM323" s="755"/>
      <c r="SSN323" s="755"/>
      <c r="SSO323" s="755"/>
      <c r="SSP323" s="755"/>
      <c r="SSQ323" s="755"/>
      <c r="SSR323" s="755"/>
      <c r="SSS323" s="755"/>
      <c r="SST323" s="755"/>
      <c r="SSU323" s="755"/>
      <c r="SSV323" s="755"/>
      <c r="SSW323" s="755"/>
      <c r="SSX323" s="755"/>
      <c r="SSY323" s="755"/>
      <c r="SSZ323" s="755"/>
      <c r="STA323" s="755"/>
      <c r="STB323" s="755"/>
      <c r="STC323" s="755"/>
      <c r="STD323" s="755"/>
      <c r="STE323" s="755"/>
      <c r="STF323" s="755"/>
      <c r="STG323" s="755"/>
      <c r="STH323" s="755"/>
      <c r="STI323" s="755"/>
      <c r="STJ323" s="755"/>
      <c r="STK323" s="755"/>
      <c r="STL323" s="755"/>
      <c r="STM323" s="755"/>
      <c r="STN323" s="755"/>
      <c r="STO323" s="755"/>
      <c r="STP323" s="755"/>
      <c r="STQ323" s="755"/>
      <c r="STR323" s="755"/>
      <c r="STS323" s="755"/>
      <c r="STT323" s="755"/>
      <c r="STU323" s="755"/>
      <c r="STV323" s="755"/>
      <c r="STW323" s="755"/>
      <c r="STX323" s="755"/>
      <c r="STY323" s="755"/>
      <c r="STZ323" s="755"/>
      <c r="SUA323" s="755"/>
      <c r="SUB323" s="755"/>
      <c r="SUC323" s="755"/>
      <c r="SUD323" s="755"/>
      <c r="SUE323" s="755"/>
      <c r="SUF323" s="755"/>
      <c r="SUG323" s="755"/>
      <c r="SUH323" s="755"/>
      <c r="SUI323" s="755"/>
      <c r="SUJ323" s="755"/>
      <c r="SUK323" s="755"/>
      <c r="SUL323" s="755"/>
      <c r="SUM323" s="755"/>
      <c r="SUN323" s="755"/>
      <c r="SUO323" s="755"/>
      <c r="SUP323" s="755"/>
      <c r="SUQ323" s="755"/>
      <c r="SUR323" s="755"/>
      <c r="SUS323" s="755"/>
      <c r="SUT323" s="755"/>
      <c r="SUU323" s="755"/>
      <c r="SUV323" s="755"/>
      <c r="SUW323" s="755"/>
      <c r="SUX323" s="755"/>
      <c r="SUY323" s="755"/>
      <c r="SUZ323" s="755"/>
      <c r="SVA323" s="755"/>
      <c r="SVB323" s="755"/>
      <c r="SVC323" s="755"/>
      <c r="SVD323" s="755"/>
      <c r="SVE323" s="755"/>
      <c r="SVF323" s="755"/>
      <c r="SVG323" s="755"/>
      <c r="SVH323" s="755"/>
      <c r="SVI323" s="755"/>
      <c r="SVJ323" s="755"/>
      <c r="SVK323" s="755"/>
      <c r="SVL323" s="755"/>
      <c r="SVM323" s="755"/>
      <c r="SVN323" s="755"/>
      <c r="SVO323" s="755"/>
      <c r="SVP323" s="755"/>
      <c r="SVQ323" s="755"/>
      <c r="SVR323" s="755"/>
      <c r="SVS323" s="755"/>
      <c r="SVT323" s="755"/>
      <c r="SVU323" s="755"/>
      <c r="SVV323" s="755"/>
      <c r="SVW323" s="755"/>
      <c r="SVX323" s="755"/>
      <c r="SVY323" s="755"/>
      <c r="SVZ323" s="755"/>
      <c r="SWA323" s="755"/>
      <c r="SWB323" s="755"/>
      <c r="SWC323" s="755"/>
      <c r="SWD323" s="755"/>
      <c r="SWE323" s="755"/>
      <c r="SWF323" s="755"/>
      <c r="SWG323" s="755"/>
      <c r="SWH323" s="755"/>
      <c r="SWI323" s="755"/>
      <c r="SWJ323" s="755"/>
      <c r="SWK323" s="755"/>
      <c r="SWL323" s="755"/>
      <c r="SWM323" s="755"/>
      <c r="SWN323" s="755"/>
      <c r="SWO323" s="755"/>
      <c r="SWP323" s="755"/>
      <c r="SWQ323" s="755"/>
      <c r="SWR323" s="755"/>
      <c r="SWS323" s="755"/>
      <c r="SWT323" s="755"/>
      <c r="SWU323" s="755"/>
      <c r="SWV323" s="755"/>
      <c r="SWW323" s="755"/>
      <c r="SWX323" s="755"/>
      <c r="SWY323" s="755"/>
      <c r="SWZ323" s="755"/>
      <c r="SXA323" s="755"/>
      <c r="SXB323" s="755"/>
      <c r="SXC323" s="755"/>
      <c r="SXD323" s="755"/>
      <c r="SXE323" s="755"/>
      <c r="SXF323" s="755"/>
      <c r="SXG323" s="755"/>
      <c r="SXH323" s="755"/>
      <c r="SXI323" s="755"/>
      <c r="SXJ323" s="755"/>
      <c r="SXK323" s="755"/>
      <c r="SXL323" s="755"/>
      <c r="SXM323" s="755"/>
      <c r="SXN323" s="755"/>
      <c r="SXO323" s="755"/>
      <c r="SXP323" s="755"/>
      <c r="SXQ323" s="755"/>
      <c r="SXR323" s="755"/>
      <c r="SXS323" s="755"/>
      <c r="SXT323" s="755"/>
      <c r="SXU323" s="755"/>
      <c r="SXV323" s="755"/>
      <c r="SXW323" s="755"/>
      <c r="SXX323" s="755"/>
      <c r="SXY323" s="755"/>
      <c r="SXZ323" s="755"/>
      <c r="SYA323" s="755"/>
      <c r="SYB323" s="755"/>
      <c r="SYC323" s="755"/>
      <c r="SYD323" s="755"/>
      <c r="SYE323" s="755"/>
      <c r="SYF323" s="755"/>
      <c r="SYG323" s="755"/>
      <c r="SYH323" s="755"/>
      <c r="SYI323" s="755"/>
      <c r="SYJ323" s="755"/>
      <c r="SYK323" s="755"/>
      <c r="SYL323" s="755"/>
      <c r="SYM323" s="755"/>
      <c r="SYN323" s="755"/>
      <c r="SYO323" s="755"/>
      <c r="SYP323" s="755"/>
      <c r="SYQ323" s="755"/>
      <c r="SYR323" s="755"/>
      <c r="SYS323" s="755"/>
      <c r="SYT323" s="755"/>
      <c r="SYU323" s="755"/>
      <c r="SYV323" s="755"/>
      <c r="SYW323" s="755"/>
      <c r="SYX323" s="755"/>
      <c r="SYY323" s="755"/>
      <c r="SYZ323" s="755"/>
      <c r="SZA323" s="755"/>
      <c r="SZB323" s="755"/>
      <c r="SZC323" s="755"/>
      <c r="SZD323" s="755"/>
      <c r="SZE323" s="755"/>
      <c r="SZF323" s="755"/>
      <c r="SZG323" s="755"/>
      <c r="SZH323" s="755"/>
      <c r="SZI323" s="755"/>
      <c r="SZJ323" s="755"/>
      <c r="SZK323" s="755"/>
      <c r="SZL323" s="755"/>
      <c r="SZM323" s="755"/>
      <c r="SZN323" s="755"/>
      <c r="SZO323" s="755"/>
      <c r="SZP323" s="755"/>
      <c r="SZQ323" s="755"/>
      <c r="SZR323" s="755"/>
      <c r="SZS323" s="755"/>
      <c r="SZT323" s="755"/>
      <c r="SZU323" s="755"/>
      <c r="SZV323" s="755"/>
      <c r="SZW323" s="755"/>
      <c r="SZX323" s="755"/>
      <c r="SZY323" s="755"/>
      <c r="SZZ323" s="755"/>
      <c r="TAA323" s="755"/>
      <c r="TAB323" s="755"/>
      <c r="TAC323" s="755"/>
      <c r="TAD323" s="755"/>
      <c r="TAE323" s="755"/>
      <c r="TAF323" s="755"/>
      <c r="TAG323" s="755"/>
      <c r="TAH323" s="755"/>
      <c r="TAI323" s="755"/>
      <c r="TAJ323" s="755"/>
      <c r="TAK323" s="755"/>
      <c r="TAL323" s="755"/>
      <c r="TAM323" s="755"/>
      <c r="TAN323" s="755"/>
      <c r="TAO323" s="755"/>
      <c r="TAP323" s="755"/>
      <c r="TAQ323" s="755"/>
      <c r="TAR323" s="755"/>
      <c r="TAS323" s="755"/>
      <c r="TAT323" s="755"/>
      <c r="TAU323" s="755"/>
      <c r="TAV323" s="755"/>
      <c r="TAW323" s="755"/>
      <c r="TAX323" s="755"/>
      <c r="TAY323" s="755"/>
      <c r="TAZ323" s="755"/>
      <c r="TBA323" s="755"/>
      <c r="TBB323" s="755"/>
      <c r="TBC323" s="755"/>
      <c r="TBD323" s="755"/>
      <c r="TBE323" s="755"/>
      <c r="TBF323" s="755"/>
      <c r="TBG323" s="755"/>
      <c r="TBH323" s="755"/>
      <c r="TBI323" s="755"/>
      <c r="TBJ323" s="755"/>
      <c r="TBK323" s="755"/>
      <c r="TBL323" s="755"/>
      <c r="TBM323" s="755"/>
      <c r="TBN323" s="755"/>
      <c r="TBO323" s="755"/>
      <c r="TBP323" s="755"/>
      <c r="TBQ323" s="755"/>
      <c r="TBR323" s="755"/>
      <c r="TBS323" s="755"/>
      <c r="TBT323" s="755"/>
      <c r="TBU323" s="755"/>
      <c r="TBV323" s="755"/>
      <c r="TBW323" s="755"/>
      <c r="TBX323" s="755"/>
      <c r="TBY323" s="755"/>
      <c r="TBZ323" s="755"/>
      <c r="TCA323" s="755"/>
      <c r="TCB323" s="755"/>
      <c r="TCC323" s="755"/>
      <c r="TCD323" s="755"/>
      <c r="TCE323" s="755"/>
      <c r="TCF323" s="755"/>
      <c r="TCG323" s="755"/>
      <c r="TCH323" s="755"/>
      <c r="TCI323" s="755"/>
      <c r="TCJ323" s="755"/>
      <c r="TCK323" s="755"/>
      <c r="TCL323" s="755"/>
      <c r="TCM323" s="755"/>
      <c r="TCN323" s="755"/>
      <c r="TCO323" s="755"/>
      <c r="TCP323" s="755"/>
      <c r="TCQ323" s="755"/>
      <c r="TCR323" s="755"/>
      <c r="TCS323" s="755"/>
      <c r="TCT323" s="755"/>
      <c r="TCU323" s="755"/>
      <c r="TCV323" s="755"/>
      <c r="TCW323" s="755"/>
      <c r="TCX323" s="755"/>
      <c r="TCY323" s="755"/>
      <c r="TCZ323" s="755"/>
      <c r="TDA323" s="755"/>
      <c r="TDB323" s="755"/>
      <c r="TDC323" s="755"/>
      <c r="TDD323" s="755"/>
      <c r="TDE323" s="755"/>
      <c r="TDF323" s="755"/>
      <c r="TDG323" s="755"/>
      <c r="TDH323" s="755"/>
      <c r="TDI323" s="755"/>
      <c r="TDJ323" s="755"/>
      <c r="TDK323" s="755"/>
      <c r="TDL323" s="755"/>
      <c r="TDM323" s="755"/>
      <c r="TDN323" s="755"/>
      <c r="TDO323" s="755"/>
      <c r="TDP323" s="755"/>
      <c r="TDQ323" s="755"/>
      <c r="TDR323" s="755"/>
      <c r="TDS323" s="755"/>
      <c r="TDT323" s="755"/>
      <c r="TDU323" s="755"/>
      <c r="TDV323" s="755"/>
      <c r="TDW323" s="755"/>
      <c r="TDX323" s="755"/>
      <c r="TDY323" s="755"/>
      <c r="TDZ323" s="755"/>
      <c r="TEA323" s="755"/>
      <c r="TEB323" s="755"/>
      <c r="TEC323" s="755"/>
      <c r="TED323" s="755"/>
      <c r="TEE323" s="755"/>
      <c r="TEF323" s="755"/>
      <c r="TEG323" s="755"/>
      <c r="TEH323" s="755"/>
      <c r="TEI323" s="755"/>
      <c r="TEJ323" s="755"/>
      <c r="TEK323" s="755"/>
      <c r="TEL323" s="755"/>
      <c r="TEM323" s="755"/>
      <c r="TEN323" s="755"/>
      <c r="TEO323" s="755"/>
      <c r="TEP323" s="755"/>
      <c r="TEQ323" s="755"/>
      <c r="TER323" s="755"/>
      <c r="TES323" s="755"/>
      <c r="TET323" s="755"/>
      <c r="TEU323" s="755"/>
      <c r="TEV323" s="755"/>
      <c r="TEW323" s="755"/>
      <c r="TEX323" s="755"/>
      <c r="TEY323" s="755"/>
      <c r="TEZ323" s="755"/>
      <c r="TFA323" s="755"/>
      <c r="TFB323" s="755"/>
      <c r="TFC323" s="755"/>
      <c r="TFD323" s="755"/>
      <c r="TFE323" s="755"/>
      <c r="TFF323" s="755"/>
      <c r="TFG323" s="755"/>
      <c r="TFH323" s="755"/>
      <c r="TFI323" s="755"/>
      <c r="TFJ323" s="755"/>
      <c r="TFK323" s="755"/>
      <c r="TFL323" s="755"/>
      <c r="TFM323" s="755"/>
      <c r="TFN323" s="755"/>
      <c r="TFO323" s="755"/>
      <c r="TFP323" s="755"/>
      <c r="TFQ323" s="755"/>
      <c r="TFR323" s="755"/>
      <c r="TFS323" s="755"/>
      <c r="TFT323" s="755"/>
      <c r="TFU323" s="755"/>
      <c r="TFV323" s="755"/>
      <c r="TFW323" s="755"/>
      <c r="TFX323" s="755"/>
      <c r="TFY323" s="755"/>
      <c r="TFZ323" s="755"/>
      <c r="TGA323" s="755"/>
      <c r="TGB323" s="755"/>
      <c r="TGC323" s="755"/>
      <c r="TGD323" s="755"/>
      <c r="TGE323" s="755"/>
      <c r="TGF323" s="755"/>
      <c r="TGG323" s="755"/>
      <c r="TGH323" s="755"/>
      <c r="TGI323" s="755"/>
      <c r="TGJ323" s="755"/>
      <c r="TGK323" s="755"/>
      <c r="TGL323" s="755"/>
      <c r="TGM323" s="755"/>
      <c r="TGN323" s="755"/>
      <c r="TGO323" s="755"/>
      <c r="TGP323" s="755"/>
      <c r="TGQ323" s="755"/>
      <c r="TGR323" s="755"/>
      <c r="TGS323" s="755"/>
      <c r="TGT323" s="755"/>
      <c r="TGU323" s="755"/>
      <c r="TGV323" s="755"/>
      <c r="TGW323" s="755"/>
      <c r="TGX323" s="755"/>
      <c r="TGY323" s="755"/>
      <c r="TGZ323" s="755"/>
      <c r="THA323" s="755"/>
      <c r="THB323" s="755"/>
      <c r="THC323" s="755"/>
      <c r="THD323" s="755"/>
      <c r="THE323" s="755"/>
      <c r="THF323" s="755"/>
      <c r="THG323" s="755"/>
      <c r="THH323" s="755"/>
      <c r="THI323" s="755"/>
      <c r="THJ323" s="755"/>
      <c r="THK323" s="755"/>
      <c r="THL323" s="755"/>
      <c r="THM323" s="755"/>
      <c r="THN323" s="755"/>
      <c r="THO323" s="755"/>
      <c r="THP323" s="755"/>
      <c r="THQ323" s="755"/>
      <c r="THR323" s="755"/>
      <c r="THS323" s="755"/>
      <c r="THT323" s="755"/>
      <c r="THU323" s="755"/>
      <c r="THV323" s="755"/>
      <c r="THW323" s="755"/>
      <c r="THX323" s="755"/>
      <c r="THY323" s="755"/>
      <c r="THZ323" s="755"/>
      <c r="TIA323" s="755"/>
      <c r="TIB323" s="755"/>
      <c r="TIC323" s="755"/>
      <c r="TID323" s="755"/>
      <c r="TIE323" s="755"/>
      <c r="TIF323" s="755"/>
      <c r="TIG323" s="755"/>
      <c r="TIH323" s="755"/>
      <c r="TII323" s="755"/>
      <c r="TIJ323" s="755"/>
      <c r="TIK323" s="755"/>
      <c r="TIL323" s="755"/>
      <c r="TIM323" s="755"/>
      <c r="TIN323" s="755"/>
      <c r="TIO323" s="755"/>
      <c r="TIP323" s="755"/>
      <c r="TIQ323" s="755"/>
      <c r="TIR323" s="755"/>
      <c r="TIS323" s="755"/>
      <c r="TIT323" s="755"/>
      <c r="TIU323" s="755"/>
      <c r="TIV323" s="755"/>
      <c r="TIW323" s="755"/>
      <c r="TIX323" s="755"/>
      <c r="TIY323" s="755"/>
      <c r="TIZ323" s="755"/>
      <c r="TJA323" s="755"/>
      <c r="TJB323" s="755"/>
      <c r="TJC323" s="755"/>
      <c r="TJD323" s="755"/>
      <c r="TJE323" s="755"/>
      <c r="TJF323" s="755"/>
      <c r="TJG323" s="755"/>
      <c r="TJH323" s="755"/>
      <c r="TJI323" s="755"/>
      <c r="TJJ323" s="755"/>
      <c r="TJK323" s="755"/>
      <c r="TJL323" s="755"/>
      <c r="TJM323" s="755"/>
      <c r="TJN323" s="755"/>
      <c r="TJO323" s="755"/>
      <c r="TJP323" s="755"/>
      <c r="TJQ323" s="755"/>
      <c r="TJR323" s="755"/>
      <c r="TJS323" s="755"/>
      <c r="TJT323" s="755"/>
      <c r="TJU323" s="755"/>
      <c r="TJV323" s="755"/>
      <c r="TJW323" s="755"/>
      <c r="TJX323" s="755"/>
      <c r="TJY323" s="755"/>
      <c r="TJZ323" s="755"/>
      <c r="TKA323" s="755"/>
      <c r="TKB323" s="755"/>
      <c r="TKC323" s="755"/>
      <c r="TKD323" s="755"/>
      <c r="TKE323" s="755"/>
      <c r="TKF323" s="755"/>
      <c r="TKG323" s="755"/>
      <c r="TKH323" s="755"/>
      <c r="TKI323" s="755"/>
      <c r="TKJ323" s="755"/>
      <c r="TKK323" s="755"/>
      <c r="TKL323" s="755"/>
      <c r="TKM323" s="755"/>
      <c r="TKN323" s="755"/>
      <c r="TKO323" s="755"/>
      <c r="TKP323" s="755"/>
      <c r="TKQ323" s="755"/>
      <c r="TKR323" s="755"/>
      <c r="TKS323" s="755"/>
      <c r="TKT323" s="755"/>
      <c r="TKU323" s="755"/>
      <c r="TKV323" s="755"/>
      <c r="TKW323" s="755"/>
      <c r="TKX323" s="755"/>
      <c r="TKY323" s="755"/>
      <c r="TKZ323" s="755"/>
      <c r="TLA323" s="755"/>
      <c r="TLB323" s="755"/>
      <c r="TLC323" s="755"/>
      <c r="TLD323" s="755"/>
      <c r="TLE323" s="755"/>
      <c r="TLF323" s="755"/>
      <c r="TLG323" s="755"/>
      <c r="TLH323" s="755"/>
      <c r="TLI323" s="755"/>
      <c r="TLJ323" s="755"/>
      <c r="TLK323" s="755"/>
      <c r="TLL323" s="755"/>
      <c r="TLM323" s="755"/>
      <c r="TLN323" s="755"/>
      <c r="TLO323" s="755"/>
      <c r="TLP323" s="755"/>
      <c r="TLQ323" s="755"/>
      <c r="TLR323" s="755"/>
      <c r="TLS323" s="755"/>
      <c r="TLT323" s="755"/>
      <c r="TLU323" s="755"/>
      <c r="TLV323" s="755"/>
      <c r="TLW323" s="755"/>
      <c r="TLX323" s="755"/>
      <c r="TLY323" s="755"/>
      <c r="TLZ323" s="755"/>
      <c r="TMA323" s="755"/>
      <c r="TMB323" s="755"/>
      <c r="TMC323" s="755"/>
      <c r="TMD323" s="755"/>
      <c r="TME323" s="755"/>
      <c r="TMF323" s="755"/>
      <c r="TMG323" s="755"/>
      <c r="TMH323" s="755"/>
      <c r="TMI323" s="755"/>
      <c r="TMJ323" s="755"/>
      <c r="TMK323" s="755"/>
      <c r="TML323" s="755"/>
      <c r="TMM323" s="755"/>
      <c r="TMN323" s="755"/>
      <c r="TMO323" s="755"/>
      <c r="TMP323" s="755"/>
      <c r="TMQ323" s="755"/>
      <c r="TMR323" s="755"/>
      <c r="TMS323" s="755"/>
      <c r="TMT323" s="755"/>
      <c r="TMU323" s="755"/>
      <c r="TMV323" s="755"/>
      <c r="TMW323" s="755"/>
      <c r="TMX323" s="755"/>
      <c r="TMY323" s="755"/>
      <c r="TMZ323" s="755"/>
      <c r="TNA323" s="755"/>
      <c r="TNB323" s="755"/>
      <c r="TNC323" s="755"/>
      <c r="TND323" s="755"/>
      <c r="TNE323" s="755"/>
      <c r="TNF323" s="755"/>
      <c r="TNG323" s="755"/>
      <c r="TNH323" s="755"/>
      <c r="TNI323" s="755"/>
      <c r="TNJ323" s="755"/>
      <c r="TNK323" s="755"/>
      <c r="TNL323" s="755"/>
      <c r="TNM323" s="755"/>
      <c r="TNN323" s="755"/>
      <c r="TNO323" s="755"/>
      <c r="TNP323" s="755"/>
      <c r="TNQ323" s="755"/>
      <c r="TNR323" s="755"/>
      <c r="TNS323" s="755"/>
      <c r="TNT323" s="755"/>
      <c r="TNU323" s="755"/>
      <c r="TNV323" s="755"/>
      <c r="TNW323" s="755"/>
      <c r="TNX323" s="755"/>
      <c r="TNY323" s="755"/>
      <c r="TNZ323" s="755"/>
      <c r="TOA323" s="755"/>
      <c r="TOB323" s="755"/>
      <c r="TOC323" s="755"/>
      <c r="TOD323" s="755"/>
      <c r="TOE323" s="755"/>
      <c r="TOF323" s="755"/>
      <c r="TOG323" s="755"/>
      <c r="TOH323" s="755"/>
      <c r="TOI323" s="755"/>
      <c r="TOJ323" s="755"/>
      <c r="TOK323" s="755"/>
      <c r="TOL323" s="755"/>
      <c r="TOM323" s="755"/>
      <c r="TON323" s="755"/>
      <c r="TOO323" s="755"/>
      <c r="TOP323" s="755"/>
      <c r="TOQ323" s="755"/>
      <c r="TOR323" s="755"/>
      <c r="TOS323" s="755"/>
      <c r="TOT323" s="755"/>
      <c r="TOU323" s="755"/>
      <c r="TOV323" s="755"/>
      <c r="TOW323" s="755"/>
      <c r="TOX323" s="755"/>
      <c r="TOY323" s="755"/>
      <c r="TOZ323" s="755"/>
      <c r="TPA323" s="755"/>
      <c r="TPB323" s="755"/>
      <c r="TPC323" s="755"/>
      <c r="TPD323" s="755"/>
      <c r="TPE323" s="755"/>
      <c r="TPF323" s="755"/>
      <c r="TPG323" s="755"/>
      <c r="TPH323" s="755"/>
      <c r="TPI323" s="755"/>
      <c r="TPJ323" s="755"/>
      <c r="TPK323" s="755"/>
      <c r="TPL323" s="755"/>
      <c r="TPM323" s="755"/>
      <c r="TPN323" s="755"/>
      <c r="TPO323" s="755"/>
      <c r="TPP323" s="755"/>
      <c r="TPQ323" s="755"/>
      <c r="TPR323" s="755"/>
      <c r="TPS323" s="755"/>
      <c r="TPT323" s="755"/>
      <c r="TPU323" s="755"/>
      <c r="TPV323" s="755"/>
      <c r="TPW323" s="755"/>
      <c r="TPX323" s="755"/>
      <c r="TPY323" s="755"/>
      <c r="TPZ323" s="755"/>
      <c r="TQA323" s="755"/>
      <c r="TQB323" s="755"/>
      <c r="TQC323" s="755"/>
      <c r="TQD323" s="755"/>
      <c r="TQE323" s="755"/>
      <c r="TQF323" s="755"/>
      <c r="TQG323" s="755"/>
      <c r="TQH323" s="755"/>
      <c r="TQI323" s="755"/>
      <c r="TQJ323" s="755"/>
      <c r="TQK323" s="755"/>
      <c r="TQL323" s="755"/>
      <c r="TQM323" s="755"/>
      <c r="TQN323" s="755"/>
      <c r="TQO323" s="755"/>
      <c r="TQP323" s="755"/>
      <c r="TQQ323" s="755"/>
      <c r="TQR323" s="755"/>
      <c r="TQS323" s="755"/>
      <c r="TQT323" s="755"/>
      <c r="TQU323" s="755"/>
      <c r="TQV323" s="755"/>
      <c r="TQW323" s="755"/>
      <c r="TQX323" s="755"/>
      <c r="TQY323" s="755"/>
      <c r="TQZ323" s="755"/>
      <c r="TRA323" s="755"/>
      <c r="TRB323" s="755"/>
      <c r="TRC323" s="755"/>
      <c r="TRD323" s="755"/>
      <c r="TRE323" s="755"/>
      <c r="TRF323" s="755"/>
      <c r="TRG323" s="755"/>
      <c r="TRH323" s="755"/>
      <c r="TRI323" s="755"/>
      <c r="TRJ323" s="755"/>
      <c r="TRK323" s="755"/>
      <c r="TRL323" s="755"/>
      <c r="TRM323" s="755"/>
      <c r="TRN323" s="755"/>
      <c r="TRO323" s="755"/>
      <c r="TRP323" s="755"/>
      <c r="TRQ323" s="755"/>
      <c r="TRR323" s="755"/>
      <c r="TRS323" s="755"/>
      <c r="TRT323" s="755"/>
      <c r="TRU323" s="755"/>
      <c r="TRV323" s="755"/>
      <c r="TRW323" s="755"/>
      <c r="TRX323" s="755"/>
      <c r="TRY323" s="755"/>
      <c r="TRZ323" s="755"/>
      <c r="TSA323" s="755"/>
      <c r="TSB323" s="755"/>
      <c r="TSC323" s="755"/>
      <c r="TSD323" s="755"/>
      <c r="TSE323" s="755"/>
      <c r="TSF323" s="755"/>
      <c r="TSG323" s="755"/>
      <c r="TSH323" s="755"/>
      <c r="TSI323" s="755"/>
      <c r="TSJ323" s="755"/>
      <c r="TSK323" s="755"/>
      <c r="TSL323" s="755"/>
      <c r="TSM323" s="755"/>
      <c r="TSN323" s="755"/>
      <c r="TSO323" s="755"/>
      <c r="TSP323" s="755"/>
      <c r="TSQ323" s="755"/>
      <c r="TSR323" s="755"/>
      <c r="TSS323" s="755"/>
      <c r="TST323" s="755"/>
      <c r="TSU323" s="755"/>
      <c r="TSV323" s="755"/>
      <c r="TSW323" s="755"/>
      <c r="TSX323" s="755"/>
      <c r="TSY323" s="755"/>
      <c r="TSZ323" s="755"/>
      <c r="TTA323" s="755"/>
      <c r="TTB323" s="755"/>
      <c r="TTC323" s="755"/>
      <c r="TTD323" s="755"/>
      <c r="TTE323" s="755"/>
      <c r="TTF323" s="755"/>
      <c r="TTG323" s="755"/>
      <c r="TTH323" s="755"/>
      <c r="TTI323" s="755"/>
      <c r="TTJ323" s="755"/>
      <c r="TTK323" s="755"/>
      <c r="TTL323" s="755"/>
      <c r="TTM323" s="755"/>
      <c r="TTN323" s="755"/>
      <c r="TTO323" s="755"/>
      <c r="TTP323" s="755"/>
      <c r="TTQ323" s="755"/>
      <c r="TTR323" s="755"/>
      <c r="TTS323" s="755"/>
      <c r="TTT323" s="755"/>
      <c r="TTU323" s="755"/>
      <c r="TTV323" s="755"/>
      <c r="TTW323" s="755"/>
      <c r="TTX323" s="755"/>
      <c r="TTY323" s="755"/>
      <c r="TTZ323" s="755"/>
      <c r="TUA323" s="755"/>
      <c r="TUB323" s="755"/>
      <c r="TUC323" s="755"/>
      <c r="TUD323" s="755"/>
      <c r="TUE323" s="755"/>
      <c r="TUF323" s="755"/>
      <c r="TUG323" s="755"/>
      <c r="TUH323" s="755"/>
      <c r="TUI323" s="755"/>
      <c r="TUJ323" s="755"/>
      <c r="TUK323" s="755"/>
      <c r="TUL323" s="755"/>
      <c r="TUM323" s="755"/>
      <c r="TUN323" s="755"/>
      <c r="TUO323" s="755"/>
      <c r="TUP323" s="755"/>
      <c r="TUQ323" s="755"/>
      <c r="TUR323" s="755"/>
      <c r="TUS323" s="755"/>
      <c r="TUT323" s="755"/>
      <c r="TUU323" s="755"/>
      <c r="TUV323" s="755"/>
      <c r="TUW323" s="755"/>
      <c r="TUX323" s="755"/>
      <c r="TUY323" s="755"/>
      <c r="TUZ323" s="755"/>
      <c r="TVA323" s="755"/>
      <c r="TVB323" s="755"/>
      <c r="TVC323" s="755"/>
      <c r="TVD323" s="755"/>
      <c r="TVE323" s="755"/>
      <c r="TVF323" s="755"/>
      <c r="TVG323" s="755"/>
      <c r="TVH323" s="755"/>
      <c r="TVI323" s="755"/>
      <c r="TVJ323" s="755"/>
      <c r="TVK323" s="755"/>
      <c r="TVL323" s="755"/>
      <c r="TVM323" s="755"/>
      <c r="TVN323" s="755"/>
      <c r="TVO323" s="755"/>
      <c r="TVP323" s="755"/>
      <c r="TVQ323" s="755"/>
      <c r="TVR323" s="755"/>
      <c r="TVS323" s="755"/>
      <c r="TVT323" s="755"/>
      <c r="TVU323" s="755"/>
      <c r="TVV323" s="755"/>
      <c r="TVW323" s="755"/>
      <c r="TVX323" s="755"/>
      <c r="TVY323" s="755"/>
      <c r="TVZ323" s="755"/>
      <c r="TWA323" s="755"/>
      <c r="TWB323" s="755"/>
      <c r="TWC323" s="755"/>
      <c r="TWD323" s="755"/>
      <c r="TWE323" s="755"/>
      <c r="TWF323" s="755"/>
      <c r="TWG323" s="755"/>
      <c r="TWH323" s="755"/>
      <c r="TWI323" s="755"/>
      <c r="TWJ323" s="755"/>
      <c r="TWK323" s="755"/>
      <c r="TWL323" s="755"/>
      <c r="TWM323" s="755"/>
      <c r="TWN323" s="755"/>
      <c r="TWO323" s="755"/>
      <c r="TWP323" s="755"/>
      <c r="TWQ323" s="755"/>
      <c r="TWR323" s="755"/>
      <c r="TWS323" s="755"/>
      <c r="TWT323" s="755"/>
      <c r="TWU323" s="755"/>
      <c r="TWV323" s="755"/>
      <c r="TWW323" s="755"/>
      <c r="TWX323" s="755"/>
      <c r="TWY323" s="755"/>
      <c r="TWZ323" s="755"/>
      <c r="TXA323" s="755"/>
      <c r="TXB323" s="755"/>
      <c r="TXC323" s="755"/>
      <c r="TXD323" s="755"/>
      <c r="TXE323" s="755"/>
      <c r="TXF323" s="755"/>
      <c r="TXG323" s="755"/>
      <c r="TXH323" s="755"/>
      <c r="TXI323" s="755"/>
      <c r="TXJ323" s="755"/>
      <c r="TXK323" s="755"/>
      <c r="TXL323" s="755"/>
      <c r="TXM323" s="755"/>
      <c r="TXN323" s="755"/>
      <c r="TXO323" s="755"/>
      <c r="TXP323" s="755"/>
      <c r="TXQ323" s="755"/>
      <c r="TXR323" s="755"/>
      <c r="TXS323" s="755"/>
      <c r="TXT323" s="755"/>
      <c r="TXU323" s="755"/>
      <c r="TXV323" s="755"/>
      <c r="TXW323" s="755"/>
      <c r="TXX323" s="755"/>
      <c r="TXY323" s="755"/>
      <c r="TXZ323" s="755"/>
      <c r="TYA323" s="755"/>
      <c r="TYB323" s="755"/>
      <c r="TYC323" s="755"/>
      <c r="TYD323" s="755"/>
      <c r="TYE323" s="755"/>
      <c r="TYF323" s="755"/>
      <c r="TYG323" s="755"/>
      <c r="TYH323" s="755"/>
      <c r="TYI323" s="755"/>
      <c r="TYJ323" s="755"/>
      <c r="TYK323" s="755"/>
      <c r="TYL323" s="755"/>
      <c r="TYM323" s="755"/>
      <c r="TYN323" s="755"/>
      <c r="TYO323" s="755"/>
      <c r="TYP323" s="755"/>
      <c r="TYQ323" s="755"/>
      <c r="TYR323" s="755"/>
      <c r="TYS323" s="755"/>
      <c r="TYT323" s="755"/>
      <c r="TYU323" s="755"/>
      <c r="TYV323" s="755"/>
      <c r="TYW323" s="755"/>
      <c r="TYX323" s="755"/>
      <c r="TYY323" s="755"/>
      <c r="TYZ323" s="755"/>
      <c r="TZA323" s="755"/>
      <c r="TZB323" s="755"/>
      <c r="TZC323" s="755"/>
      <c r="TZD323" s="755"/>
      <c r="TZE323" s="755"/>
      <c r="TZF323" s="755"/>
      <c r="TZG323" s="755"/>
      <c r="TZH323" s="755"/>
      <c r="TZI323" s="755"/>
      <c r="TZJ323" s="755"/>
      <c r="TZK323" s="755"/>
      <c r="TZL323" s="755"/>
      <c r="TZM323" s="755"/>
      <c r="TZN323" s="755"/>
      <c r="TZO323" s="755"/>
      <c r="TZP323" s="755"/>
      <c r="TZQ323" s="755"/>
      <c r="TZR323" s="755"/>
      <c r="TZS323" s="755"/>
      <c r="TZT323" s="755"/>
      <c r="TZU323" s="755"/>
      <c r="TZV323" s="755"/>
      <c r="TZW323" s="755"/>
      <c r="TZX323" s="755"/>
      <c r="TZY323" s="755"/>
      <c r="TZZ323" s="755"/>
      <c r="UAA323" s="755"/>
      <c r="UAB323" s="755"/>
      <c r="UAC323" s="755"/>
      <c r="UAD323" s="755"/>
      <c r="UAE323" s="755"/>
      <c r="UAF323" s="755"/>
      <c r="UAG323" s="755"/>
      <c r="UAH323" s="755"/>
      <c r="UAI323" s="755"/>
      <c r="UAJ323" s="755"/>
      <c r="UAK323" s="755"/>
      <c r="UAL323" s="755"/>
      <c r="UAM323" s="755"/>
      <c r="UAN323" s="755"/>
      <c r="UAO323" s="755"/>
      <c r="UAP323" s="755"/>
      <c r="UAQ323" s="755"/>
      <c r="UAR323" s="755"/>
      <c r="UAS323" s="755"/>
      <c r="UAT323" s="755"/>
      <c r="UAU323" s="755"/>
      <c r="UAV323" s="755"/>
      <c r="UAW323" s="755"/>
      <c r="UAX323" s="755"/>
      <c r="UAY323" s="755"/>
      <c r="UAZ323" s="755"/>
      <c r="UBA323" s="755"/>
      <c r="UBB323" s="755"/>
      <c r="UBC323" s="755"/>
      <c r="UBD323" s="755"/>
      <c r="UBE323" s="755"/>
      <c r="UBF323" s="755"/>
      <c r="UBG323" s="755"/>
      <c r="UBH323" s="755"/>
      <c r="UBI323" s="755"/>
      <c r="UBJ323" s="755"/>
      <c r="UBK323" s="755"/>
      <c r="UBL323" s="755"/>
      <c r="UBM323" s="755"/>
      <c r="UBN323" s="755"/>
      <c r="UBO323" s="755"/>
      <c r="UBP323" s="755"/>
      <c r="UBQ323" s="755"/>
      <c r="UBR323" s="755"/>
      <c r="UBS323" s="755"/>
      <c r="UBT323" s="755"/>
      <c r="UBU323" s="755"/>
      <c r="UBV323" s="755"/>
      <c r="UBW323" s="755"/>
      <c r="UBX323" s="755"/>
      <c r="UBY323" s="755"/>
      <c r="UBZ323" s="755"/>
      <c r="UCA323" s="755"/>
      <c r="UCB323" s="755"/>
      <c r="UCC323" s="755"/>
      <c r="UCD323" s="755"/>
      <c r="UCE323" s="755"/>
      <c r="UCF323" s="755"/>
      <c r="UCG323" s="755"/>
      <c r="UCH323" s="755"/>
      <c r="UCI323" s="755"/>
      <c r="UCJ323" s="755"/>
      <c r="UCK323" s="755"/>
      <c r="UCL323" s="755"/>
      <c r="UCM323" s="755"/>
      <c r="UCN323" s="755"/>
      <c r="UCO323" s="755"/>
      <c r="UCP323" s="755"/>
      <c r="UCQ323" s="755"/>
      <c r="UCR323" s="755"/>
      <c r="UCS323" s="755"/>
      <c r="UCT323" s="755"/>
      <c r="UCU323" s="755"/>
      <c r="UCV323" s="755"/>
      <c r="UCW323" s="755"/>
      <c r="UCX323" s="755"/>
      <c r="UCY323" s="755"/>
      <c r="UCZ323" s="755"/>
      <c r="UDA323" s="755"/>
      <c r="UDB323" s="755"/>
      <c r="UDC323" s="755"/>
      <c r="UDD323" s="755"/>
      <c r="UDE323" s="755"/>
      <c r="UDF323" s="755"/>
      <c r="UDG323" s="755"/>
      <c r="UDH323" s="755"/>
      <c r="UDI323" s="755"/>
      <c r="UDJ323" s="755"/>
      <c r="UDK323" s="755"/>
      <c r="UDL323" s="755"/>
      <c r="UDM323" s="755"/>
      <c r="UDN323" s="755"/>
      <c r="UDO323" s="755"/>
      <c r="UDP323" s="755"/>
      <c r="UDQ323" s="755"/>
      <c r="UDR323" s="755"/>
      <c r="UDS323" s="755"/>
      <c r="UDT323" s="755"/>
      <c r="UDU323" s="755"/>
      <c r="UDV323" s="755"/>
      <c r="UDW323" s="755"/>
      <c r="UDX323" s="755"/>
      <c r="UDY323" s="755"/>
      <c r="UDZ323" s="755"/>
      <c r="UEA323" s="755"/>
      <c r="UEB323" s="755"/>
      <c r="UEC323" s="755"/>
      <c r="UED323" s="755"/>
      <c r="UEE323" s="755"/>
      <c r="UEF323" s="755"/>
      <c r="UEG323" s="755"/>
      <c r="UEH323" s="755"/>
      <c r="UEI323" s="755"/>
      <c r="UEJ323" s="755"/>
      <c r="UEK323" s="755"/>
      <c r="UEL323" s="755"/>
      <c r="UEM323" s="755"/>
      <c r="UEN323" s="755"/>
      <c r="UEO323" s="755"/>
      <c r="UEP323" s="755"/>
      <c r="UEQ323" s="755"/>
      <c r="UER323" s="755"/>
      <c r="UES323" s="755"/>
      <c r="UET323" s="755"/>
      <c r="UEU323" s="755"/>
      <c r="UEV323" s="755"/>
      <c r="UEW323" s="755"/>
      <c r="UEX323" s="755"/>
      <c r="UEY323" s="755"/>
      <c r="UEZ323" s="755"/>
      <c r="UFA323" s="755"/>
      <c r="UFB323" s="755"/>
      <c r="UFC323" s="755"/>
      <c r="UFD323" s="755"/>
      <c r="UFE323" s="755"/>
      <c r="UFF323" s="755"/>
      <c r="UFG323" s="755"/>
      <c r="UFH323" s="755"/>
      <c r="UFI323" s="755"/>
      <c r="UFJ323" s="755"/>
      <c r="UFK323" s="755"/>
      <c r="UFL323" s="755"/>
      <c r="UFM323" s="755"/>
      <c r="UFN323" s="755"/>
      <c r="UFO323" s="755"/>
      <c r="UFP323" s="755"/>
      <c r="UFQ323" s="755"/>
      <c r="UFR323" s="755"/>
      <c r="UFS323" s="755"/>
      <c r="UFT323" s="755"/>
      <c r="UFU323" s="755"/>
      <c r="UFV323" s="755"/>
      <c r="UFW323" s="755"/>
      <c r="UFX323" s="755"/>
      <c r="UFY323" s="755"/>
      <c r="UFZ323" s="755"/>
      <c r="UGA323" s="755"/>
      <c r="UGB323" s="755"/>
      <c r="UGC323" s="755"/>
      <c r="UGD323" s="755"/>
      <c r="UGE323" s="755"/>
      <c r="UGF323" s="755"/>
      <c r="UGG323" s="755"/>
      <c r="UGH323" s="755"/>
      <c r="UGI323" s="755"/>
      <c r="UGJ323" s="755"/>
      <c r="UGK323" s="755"/>
      <c r="UGL323" s="755"/>
      <c r="UGM323" s="755"/>
      <c r="UGN323" s="755"/>
      <c r="UGO323" s="755"/>
      <c r="UGP323" s="755"/>
      <c r="UGQ323" s="755"/>
      <c r="UGR323" s="755"/>
      <c r="UGS323" s="755"/>
      <c r="UGT323" s="755"/>
      <c r="UGU323" s="755"/>
      <c r="UGV323" s="755"/>
      <c r="UGW323" s="755"/>
      <c r="UGX323" s="755"/>
      <c r="UGY323" s="755"/>
      <c r="UGZ323" s="755"/>
      <c r="UHA323" s="755"/>
      <c r="UHB323" s="755"/>
      <c r="UHC323" s="755"/>
      <c r="UHD323" s="755"/>
      <c r="UHE323" s="755"/>
      <c r="UHF323" s="755"/>
      <c r="UHG323" s="755"/>
      <c r="UHH323" s="755"/>
      <c r="UHI323" s="755"/>
      <c r="UHJ323" s="755"/>
      <c r="UHK323" s="755"/>
      <c r="UHL323" s="755"/>
      <c r="UHM323" s="755"/>
      <c r="UHN323" s="755"/>
      <c r="UHO323" s="755"/>
      <c r="UHP323" s="755"/>
      <c r="UHQ323" s="755"/>
      <c r="UHR323" s="755"/>
      <c r="UHS323" s="755"/>
      <c r="UHT323" s="755"/>
      <c r="UHU323" s="755"/>
      <c r="UHV323" s="755"/>
      <c r="UHW323" s="755"/>
      <c r="UHX323" s="755"/>
      <c r="UHY323" s="755"/>
      <c r="UHZ323" s="755"/>
      <c r="UIA323" s="755"/>
      <c r="UIB323" s="755"/>
      <c r="UIC323" s="755"/>
      <c r="UID323" s="755"/>
      <c r="UIE323" s="755"/>
      <c r="UIF323" s="755"/>
      <c r="UIG323" s="755"/>
      <c r="UIH323" s="755"/>
      <c r="UII323" s="755"/>
      <c r="UIJ323" s="755"/>
      <c r="UIK323" s="755"/>
      <c r="UIL323" s="755"/>
      <c r="UIM323" s="755"/>
      <c r="UIN323" s="755"/>
      <c r="UIO323" s="755"/>
      <c r="UIP323" s="755"/>
      <c r="UIQ323" s="755"/>
      <c r="UIR323" s="755"/>
      <c r="UIS323" s="755"/>
      <c r="UIT323" s="755"/>
      <c r="UIU323" s="755"/>
      <c r="UIV323" s="755"/>
      <c r="UIW323" s="755"/>
      <c r="UIX323" s="755"/>
      <c r="UIY323" s="755"/>
      <c r="UIZ323" s="755"/>
      <c r="UJA323" s="755"/>
      <c r="UJB323" s="755"/>
      <c r="UJC323" s="755"/>
      <c r="UJD323" s="755"/>
      <c r="UJE323" s="755"/>
      <c r="UJF323" s="755"/>
      <c r="UJG323" s="755"/>
      <c r="UJH323" s="755"/>
      <c r="UJI323" s="755"/>
      <c r="UJJ323" s="755"/>
      <c r="UJK323" s="755"/>
      <c r="UJL323" s="755"/>
      <c r="UJM323" s="755"/>
      <c r="UJN323" s="755"/>
      <c r="UJO323" s="755"/>
      <c r="UJP323" s="755"/>
      <c r="UJQ323" s="755"/>
      <c r="UJR323" s="755"/>
      <c r="UJS323" s="755"/>
      <c r="UJT323" s="755"/>
      <c r="UJU323" s="755"/>
      <c r="UJV323" s="755"/>
      <c r="UJW323" s="755"/>
      <c r="UJX323" s="755"/>
      <c r="UJY323" s="755"/>
      <c r="UJZ323" s="755"/>
      <c r="UKA323" s="755"/>
      <c r="UKB323" s="755"/>
      <c r="UKC323" s="755"/>
      <c r="UKD323" s="755"/>
      <c r="UKE323" s="755"/>
      <c r="UKF323" s="755"/>
      <c r="UKG323" s="755"/>
      <c r="UKH323" s="755"/>
      <c r="UKI323" s="755"/>
      <c r="UKJ323" s="755"/>
      <c r="UKK323" s="755"/>
      <c r="UKL323" s="755"/>
      <c r="UKM323" s="755"/>
      <c r="UKN323" s="755"/>
      <c r="UKO323" s="755"/>
      <c r="UKP323" s="755"/>
      <c r="UKQ323" s="755"/>
      <c r="UKR323" s="755"/>
      <c r="UKS323" s="755"/>
      <c r="UKT323" s="755"/>
      <c r="UKU323" s="755"/>
      <c r="UKV323" s="755"/>
      <c r="UKW323" s="755"/>
      <c r="UKX323" s="755"/>
      <c r="UKY323" s="755"/>
      <c r="UKZ323" s="755"/>
      <c r="ULA323" s="755"/>
      <c r="ULB323" s="755"/>
      <c r="ULC323" s="755"/>
      <c r="ULD323" s="755"/>
      <c r="ULE323" s="755"/>
      <c r="ULF323" s="755"/>
      <c r="ULG323" s="755"/>
      <c r="ULH323" s="755"/>
      <c r="ULI323" s="755"/>
      <c r="ULJ323" s="755"/>
      <c r="ULK323" s="755"/>
      <c r="ULL323" s="755"/>
      <c r="ULM323" s="755"/>
      <c r="ULN323" s="755"/>
      <c r="ULO323" s="755"/>
      <c r="ULP323" s="755"/>
      <c r="ULQ323" s="755"/>
      <c r="ULR323" s="755"/>
      <c r="ULS323" s="755"/>
      <c r="ULT323" s="755"/>
      <c r="ULU323" s="755"/>
      <c r="ULV323" s="755"/>
      <c r="ULW323" s="755"/>
      <c r="ULX323" s="755"/>
      <c r="ULY323" s="755"/>
      <c r="ULZ323" s="755"/>
      <c r="UMA323" s="755"/>
      <c r="UMB323" s="755"/>
      <c r="UMC323" s="755"/>
      <c r="UMD323" s="755"/>
      <c r="UME323" s="755"/>
      <c r="UMF323" s="755"/>
      <c r="UMG323" s="755"/>
      <c r="UMH323" s="755"/>
      <c r="UMI323" s="755"/>
      <c r="UMJ323" s="755"/>
      <c r="UMK323" s="755"/>
      <c r="UML323" s="755"/>
      <c r="UMM323" s="755"/>
      <c r="UMN323" s="755"/>
      <c r="UMO323" s="755"/>
      <c r="UMP323" s="755"/>
      <c r="UMQ323" s="755"/>
      <c r="UMR323" s="755"/>
      <c r="UMS323" s="755"/>
      <c r="UMT323" s="755"/>
      <c r="UMU323" s="755"/>
      <c r="UMV323" s="755"/>
      <c r="UMW323" s="755"/>
      <c r="UMX323" s="755"/>
      <c r="UMY323" s="755"/>
      <c r="UMZ323" s="755"/>
      <c r="UNA323" s="755"/>
      <c r="UNB323" s="755"/>
      <c r="UNC323" s="755"/>
      <c r="UND323" s="755"/>
      <c r="UNE323" s="755"/>
      <c r="UNF323" s="755"/>
      <c r="UNG323" s="755"/>
      <c r="UNH323" s="755"/>
      <c r="UNI323" s="755"/>
      <c r="UNJ323" s="755"/>
      <c r="UNK323" s="755"/>
      <c r="UNL323" s="755"/>
      <c r="UNM323" s="755"/>
      <c r="UNN323" s="755"/>
      <c r="UNO323" s="755"/>
      <c r="UNP323" s="755"/>
      <c r="UNQ323" s="755"/>
      <c r="UNR323" s="755"/>
      <c r="UNS323" s="755"/>
      <c r="UNT323" s="755"/>
      <c r="UNU323" s="755"/>
      <c r="UNV323" s="755"/>
      <c r="UNW323" s="755"/>
      <c r="UNX323" s="755"/>
      <c r="UNY323" s="755"/>
      <c r="UNZ323" s="755"/>
      <c r="UOA323" s="755"/>
      <c r="UOB323" s="755"/>
      <c r="UOC323" s="755"/>
      <c r="UOD323" s="755"/>
      <c r="UOE323" s="755"/>
      <c r="UOF323" s="755"/>
      <c r="UOG323" s="755"/>
      <c r="UOH323" s="755"/>
      <c r="UOI323" s="755"/>
      <c r="UOJ323" s="755"/>
      <c r="UOK323" s="755"/>
      <c r="UOL323" s="755"/>
      <c r="UOM323" s="755"/>
      <c r="UON323" s="755"/>
      <c r="UOO323" s="755"/>
      <c r="UOP323" s="755"/>
      <c r="UOQ323" s="755"/>
      <c r="UOR323" s="755"/>
      <c r="UOS323" s="755"/>
      <c r="UOT323" s="755"/>
      <c r="UOU323" s="755"/>
      <c r="UOV323" s="755"/>
      <c r="UOW323" s="755"/>
      <c r="UOX323" s="755"/>
      <c r="UOY323" s="755"/>
      <c r="UOZ323" s="755"/>
      <c r="UPA323" s="755"/>
      <c r="UPB323" s="755"/>
      <c r="UPC323" s="755"/>
      <c r="UPD323" s="755"/>
      <c r="UPE323" s="755"/>
      <c r="UPF323" s="755"/>
      <c r="UPG323" s="755"/>
      <c r="UPH323" s="755"/>
      <c r="UPI323" s="755"/>
      <c r="UPJ323" s="755"/>
      <c r="UPK323" s="755"/>
      <c r="UPL323" s="755"/>
      <c r="UPM323" s="755"/>
      <c r="UPN323" s="755"/>
      <c r="UPO323" s="755"/>
      <c r="UPP323" s="755"/>
      <c r="UPQ323" s="755"/>
      <c r="UPR323" s="755"/>
      <c r="UPS323" s="755"/>
      <c r="UPT323" s="755"/>
      <c r="UPU323" s="755"/>
      <c r="UPV323" s="755"/>
      <c r="UPW323" s="755"/>
      <c r="UPX323" s="755"/>
      <c r="UPY323" s="755"/>
      <c r="UPZ323" s="755"/>
      <c r="UQA323" s="755"/>
      <c r="UQB323" s="755"/>
      <c r="UQC323" s="755"/>
      <c r="UQD323" s="755"/>
      <c r="UQE323" s="755"/>
      <c r="UQF323" s="755"/>
      <c r="UQG323" s="755"/>
      <c r="UQH323" s="755"/>
      <c r="UQI323" s="755"/>
      <c r="UQJ323" s="755"/>
      <c r="UQK323" s="755"/>
      <c r="UQL323" s="755"/>
      <c r="UQM323" s="755"/>
      <c r="UQN323" s="755"/>
      <c r="UQO323" s="755"/>
      <c r="UQP323" s="755"/>
      <c r="UQQ323" s="755"/>
      <c r="UQR323" s="755"/>
      <c r="UQS323" s="755"/>
      <c r="UQT323" s="755"/>
      <c r="UQU323" s="755"/>
      <c r="UQV323" s="755"/>
      <c r="UQW323" s="755"/>
      <c r="UQX323" s="755"/>
      <c r="UQY323" s="755"/>
      <c r="UQZ323" s="755"/>
      <c r="URA323" s="755"/>
      <c r="URB323" s="755"/>
      <c r="URC323" s="755"/>
      <c r="URD323" s="755"/>
      <c r="URE323" s="755"/>
      <c r="URF323" s="755"/>
      <c r="URG323" s="755"/>
      <c r="URH323" s="755"/>
      <c r="URI323" s="755"/>
      <c r="URJ323" s="755"/>
      <c r="URK323" s="755"/>
      <c r="URL323" s="755"/>
      <c r="URM323" s="755"/>
      <c r="URN323" s="755"/>
      <c r="URO323" s="755"/>
      <c r="URP323" s="755"/>
      <c r="URQ323" s="755"/>
      <c r="URR323" s="755"/>
      <c r="URS323" s="755"/>
      <c r="URT323" s="755"/>
      <c r="URU323" s="755"/>
      <c r="URV323" s="755"/>
      <c r="URW323" s="755"/>
      <c r="URX323" s="755"/>
      <c r="URY323" s="755"/>
      <c r="URZ323" s="755"/>
      <c r="USA323" s="755"/>
      <c r="USB323" s="755"/>
      <c r="USC323" s="755"/>
      <c r="USD323" s="755"/>
      <c r="USE323" s="755"/>
      <c r="USF323" s="755"/>
      <c r="USG323" s="755"/>
      <c r="USH323" s="755"/>
      <c r="USI323" s="755"/>
      <c r="USJ323" s="755"/>
      <c r="USK323" s="755"/>
      <c r="USL323" s="755"/>
      <c r="USM323" s="755"/>
      <c r="USN323" s="755"/>
      <c r="USO323" s="755"/>
      <c r="USP323" s="755"/>
      <c r="USQ323" s="755"/>
      <c r="USR323" s="755"/>
      <c r="USS323" s="755"/>
      <c r="UST323" s="755"/>
      <c r="USU323" s="755"/>
      <c r="USV323" s="755"/>
      <c r="USW323" s="755"/>
      <c r="USX323" s="755"/>
      <c r="USY323" s="755"/>
      <c r="USZ323" s="755"/>
      <c r="UTA323" s="755"/>
      <c r="UTB323" s="755"/>
      <c r="UTC323" s="755"/>
      <c r="UTD323" s="755"/>
      <c r="UTE323" s="755"/>
      <c r="UTF323" s="755"/>
      <c r="UTG323" s="755"/>
      <c r="UTH323" s="755"/>
      <c r="UTI323" s="755"/>
      <c r="UTJ323" s="755"/>
      <c r="UTK323" s="755"/>
      <c r="UTL323" s="755"/>
      <c r="UTM323" s="755"/>
      <c r="UTN323" s="755"/>
      <c r="UTO323" s="755"/>
      <c r="UTP323" s="755"/>
      <c r="UTQ323" s="755"/>
      <c r="UTR323" s="755"/>
      <c r="UTS323" s="755"/>
      <c r="UTT323" s="755"/>
      <c r="UTU323" s="755"/>
      <c r="UTV323" s="755"/>
      <c r="UTW323" s="755"/>
      <c r="UTX323" s="755"/>
      <c r="UTY323" s="755"/>
      <c r="UTZ323" s="755"/>
      <c r="UUA323" s="755"/>
      <c r="UUB323" s="755"/>
      <c r="UUC323" s="755"/>
      <c r="UUD323" s="755"/>
      <c r="UUE323" s="755"/>
      <c r="UUF323" s="755"/>
      <c r="UUG323" s="755"/>
      <c r="UUH323" s="755"/>
      <c r="UUI323" s="755"/>
      <c r="UUJ323" s="755"/>
      <c r="UUK323" s="755"/>
      <c r="UUL323" s="755"/>
      <c r="UUM323" s="755"/>
      <c r="UUN323" s="755"/>
      <c r="UUO323" s="755"/>
      <c r="UUP323" s="755"/>
      <c r="UUQ323" s="755"/>
      <c r="UUR323" s="755"/>
      <c r="UUS323" s="755"/>
      <c r="UUT323" s="755"/>
      <c r="UUU323" s="755"/>
      <c r="UUV323" s="755"/>
      <c r="UUW323" s="755"/>
      <c r="UUX323" s="755"/>
      <c r="UUY323" s="755"/>
      <c r="UUZ323" s="755"/>
      <c r="UVA323" s="755"/>
      <c r="UVB323" s="755"/>
      <c r="UVC323" s="755"/>
      <c r="UVD323" s="755"/>
      <c r="UVE323" s="755"/>
      <c r="UVF323" s="755"/>
      <c r="UVG323" s="755"/>
      <c r="UVH323" s="755"/>
      <c r="UVI323" s="755"/>
      <c r="UVJ323" s="755"/>
      <c r="UVK323" s="755"/>
      <c r="UVL323" s="755"/>
      <c r="UVM323" s="755"/>
      <c r="UVN323" s="755"/>
      <c r="UVO323" s="755"/>
      <c r="UVP323" s="755"/>
      <c r="UVQ323" s="755"/>
      <c r="UVR323" s="755"/>
      <c r="UVS323" s="755"/>
      <c r="UVT323" s="755"/>
      <c r="UVU323" s="755"/>
      <c r="UVV323" s="755"/>
      <c r="UVW323" s="755"/>
      <c r="UVX323" s="755"/>
      <c r="UVY323" s="755"/>
      <c r="UVZ323" s="755"/>
      <c r="UWA323" s="755"/>
      <c r="UWB323" s="755"/>
      <c r="UWC323" s="755"/>
      <c r="UWD323" s="755"/>
      <c r="UWE323" s="755"/>
      <c r="UWF323" s="755"/>
      <c r="UWG323" s="755"/>
      <c r="UWH323" s="755"/>
      <c r="UWI323" s="755"/>
      <c r="UWJ323" s="755"/>
      <c r="UWK323" s="755"/>
      <c r="UWL323" s="755"/>
      <c r="UWM323" s="755"/>
      <c r="UWN323" s="755"/>
      <c r="UWO323" s="755"/>
      <c r="UWP323" s="755"/>
      <c r="UWQ323" s="755"/>
      <c r="UWR323" s="755"/>
      <c r="UWS323" s="755"/>
      <c r="UWT323" s="755"/>
      <c r="UWU323" s="755"/>
      <c r="UWV323" s="755"/>
      <c r="UWW323" s="755"/>
      <c r="UWX323" s="755"/>
      <c r="UWY323" s="755"/>
      <c r="UWZ323" s="755"/>
      <c r="UXA323" s="755"/>
      <c r="UXB323" s="755"/>
      <c r="UXC323" s="755"/>
      <c r="UXD323" s="755"/>
      <c r="UXE323" s="755"/>
      <c r="UXF323" s="755"/>
      <c r="UXG323" s="755"/>
      <c r="UXH323" s="755"/>
      <c r="UXI323" s="755"/>
      <c r="UXJ323" s="755"/>
      <c r="UXK323" s="755"/>
      <c r="UXL323" s="755"/>
      <c r="UXM323" s="755"/>
      <c r="UXN323" s="755"/>
      <c r="UXO323" s="755"/>
      <c r="UXP323" s="755"/>
      <c r="UXQ323" s="755"/>
      <c r="UXR323" s="755"/>
      <c r="UXS323" s="755"/>
      <c r="UXT323" s="755"/>
      <c r="UXU323" s="755"/>
      <c r="UXV323" s="755"/>
      <c r="UXW323" s="755"/>
      <c r="UXX323" s="755"/>
      <c r="UXY323" s="755"/>
      <c r="UXZ323" s="755"/>
      <c r="UYA323" s="755"/>
      <c r="UYB323" s="755"/>
      <c r="UYC323" s="755"/>
      <c r="UYD323" s="755"/>
      <c r="UYE323" s="755"/>
      <c r="UYF323" s="755"/>
      <c r="UYG323" s="755"/>
      <c r="UYH323" s="755"/>
      <c r="UYI323" s="755"/>
      <c r="UYJ323" s="755"/>
      <c r="UYK323" s="755"/>
      <c r="UYL323" s="755"/>
      <c r="UYM323" s="755"/>
      <c r="UYN323" s="755"/>
      <c r="UYO323" s="755"/>
      <c r="UYP323" s="755"/>
      <c r="UYQ323" s="755"/>
      <c r="UYR323" s="755"/>
      <c r="UYS323" s="755"/>
      <c r="UYT323" s="755"/>
      <c r="UYU323" s="755"/>
      <c r="UYV323" s="755"/>
      <c r="UYW323" s="755"/>
      <c r="UYX323" s="755"/>
      <c r="UYY323" s="755"/>
      <c r="UYZ323" s="755"/>
      <c r="UZA323" s="755"/>
      <c r="UZB323" s="755"/>
      <c r="UZC323" s="755"/>
      <c r="UZD323" s="755"/>
      <c r="UZE323" s="755"/>
      <c r="UZF323" s="755"/>
      <c r="UZG323" s="755"/>
      <c r="UZH323" s="755"/>
      <c r="UZI323" s="755"/>
      <c r="UZJ323" s="755"/>
      <c r="UZK323" s="755"/>
      <c r="UZL323" s="755"/>
      <c r="UZM323" s="755"/>
      <c r="UZN323" s="755"/>
      <c r="UZO323" s="755"/>
      <c r="UZP323" s="755"/>
      <c r="UZQ323" s="755"/>
      <c r="UZR323" s="755"/>
      <c r="UZS323" s="755"/>
      <c r="UZT323" s="755"/>
      <c r="UZU323" s="755"/>
      <c r="UZV323" s="755"/>
      <c r="UZW323" s="755"/>
      <c r="UZX323" s="755"/>
      <c r="UZY323" s="755"/>
      <c r="UZZ323" s="755"/>
      <c r="VAA323" s="755"/>
      <c r="VAB323" s="755"/>
      <c r="VAC323" s="755"/>
      <c r="VAD323" s="755"/>
      <c r="VAE323" s="755"/>
      <c r="VAF323" s="755"/>
      <c r="VAG323" s="755"/>
      <c r="VAH323" s="755"/>
      <c r="VAI323" s="755"/>
      <c r="VAJ323" s="755"/>
      <c r="VAK323" s="755"/>
      <c r="VAL323" s="755"/>
      <c r="VAM323" s="755"/>
      <c r="VAN323" s="755"/>
      <c r="VAO323" s="755"/>
      <c r="VAP323" s="755"/>
      <c r="VAQ323" s="755"/>
      <c r="VAR323" s="755"/>
      <c r="VAS323" s="755"/>
      <c r="VAT323" s="755"/>
      <c r="VAU323" s="755"/>
      <c r="VAV323" s="755"/>
      <c r="VAW323" s="755"/>
      <c r="VAX323" s="755"/>
      <c r="VAY323" s="755"/>
      <c r="VAZ323" s="755"/>
      <c r="VBA323" s="755"/>
      <c r="VBB323" s="755"/>
      <c r="VBC323" s="755"/>
      <c r="VBD323" s="755"/>
      <c r="VBE323" s="755"/>
      <c r="VBF323" s="755"/>
      <c r="VBG323" s="755"/>
      <c r="VBH323" s="755"/>
      <c r="VBI323" s="755"/>
      <c r="VBJ323" s="755"/>
      <c r="VBK323" s="755"/>
      <c r="VBL323" s="755"/>
      <c r="VBM323" s="755"/>
      <c r="VBN323" s="755"/>
      <c r="VBO323" s="755"/>
      <c r="VBP323" s="755"/>
      <c r="VBQ323" s="755"/>
      <c r="VBR323" s="755"/>
      <c r="VBS323" s="755"/>
      <c r="VBT323" s="755"/>
      <c r="VBU323" s="755"/>
      <c r="VBV323" s="755"/>
      <c r="VBW323" s="755"/>
      <c r="VBX323" s="755"/>
      <c r="VBY323" s="755"/>
      <c r="VBZ323" s="755"/>
      <c r="VCA323" s="755"/>
      <c r="VCB323" s="755"/>
      <c r="VCC323" s="755"/>
      <c r="VCD323" s="755"/>
      <c r="VCE323" s="755"/>
      <c r="VCF323" s="755"/>
      <c r="VCG323" s="755"/>
      <c r="VCH323" s="755"/>
      <c r="VCI323" s="755"/>
      <c r="VCJ323" s="755"/>
      <c r="VCK323" s="755"/>
      <c r="VCL323" s="755"/>
      <c r="VCM323" s="755"/>
      <c r="VCN323" s="755"/>
      <c r="VCO323" s="755"/>
      <c r="VCP323" s="755"/>
      <c r="VCQ323" s="755"/>
      <c r="VCR323" s="755"/>
      <c r="VCS323" s="755"/>
      <c r="VCT323" s="755"/>
      <c r="VCU323" s="755"/>
      <c r="VCV323" s="755"/>
      <c r="VCW323" s="755"/>
      <c r="VCX323" s="755"/>
      <c r="VCY323" s="755"/>
      <c r="VCZ323" s="755"/>
      <c r="VDA323" s="755"/>
      <c r="VDB323" s="755"/>
      <c r="VDC323" s="755"/>
      <c r="VDD323" s="755"/>
      <c r="VDE323" s="755"/>
      <c r="VDF323" s="755"/>
      <c r="VDG323" s="755"/>
      <c r="VDH323" s="755"/>
      <c r="VDI323" s="755"/>
      <c r="VDJ323" s="755"/>
      <c r="VDK323" s="755"/>
      <c r="VDL323" s="755"/>
      <c r="VDM323" s="755"/>
      <c r="VDN323" s="755"/>
      <c r="VDO323" s="755"/>
      <c r="VDP323" s="755"/>
      <c r="VDQ323" s="755"/>
      <c r="VDR323" s="755"/>
      <c r="VDS323" s="755"/>
      <c r="VDT323" s="755"/>
      <c r="VDU323" s="755"/>
      <c r="VDV323" s="755"/>
      <c r="VDW323" s="755"/>
      <c r="VDX323" s="755"/>
      <c r="VDY323" s="755"/>
      <c r="VDZ323" s="755"/>
      <c r="VEA323" s="755"/>
      <c r="VEB323" s="755"/>
      <c r="VEC323" s="755"/>
      <c r="VED323" s="755"/>
      <c r="VEE323" s="755"/>
      <c r="VEF323" s="755"/>
      <c r="VEG323" s="755"/>
      <c r="VEH323" s="755"/>
      <c r="VEI323" s="755"/>
      <c r="VEJ323" s="755"/>
      <c r="VEK323" s="755"/>
      <c r="VEL323" s="755"/>
      <c r="VEM323" s="755"/>
      <c r="VEN323" s="755"/>
      <c r="VEO323" s="755"/>
      <c r="VEP323" s="755"/>
      <c r="VEQ323" s="755"/>
      <c r="VER323" s="755"/>
      <c r="VES323" s="755"/>
      <c r="VET323" s="755"/>
      <c r="VEU323" s="755"/>
      <c r="VEV323" s="755"/>
      <c r="VEW323" s="755"/>
      <c r="VEX323" s="755"/>
      <c r="VEY323" s="755"/>
      <c r="VEZ323" s="755"/>
      <c r="VFA323" s="755"/>
      <c r="VFB323" s="755"/>
      <c r="VFC323" s="755"/>
      <c r="VFD323" s="755"/>
      <c r="VFE323" s="755"/>
      <c r="VFF323" s="755"/>
      <c r="VFG323" s="755"/>
      <c r="VFH323" s="755"/>
      <c r="VFI323" s="755"/>
      <c r="VFJ323" s="755"/>
      <c r="VFK323" s="755"/>
      <c r="VFL323" s="755"/>
      <c r="VFM323" s="755"/>
      <c r="VFN323" s="755"/>
      <c r="VFO323" s="755"/>
      <c r="VFP323" s="755"/>
      <c r="VFQ323" s="755"/>
      <c r="VFR323" s="755"/>
      <c r="VFS323" s="755"/>
      <c r="VFT323" s="755"/>
      <c r="VFU323" s="755"/>
      <c r="VFV323" s="755"/>
      <c r="VFW323" s="755"/>
      <c r="VFX323" s="755"/>
      <c r="VFY323" s="755"/>
      <c r="VFZ323" s="755"/>
      <c r="VGA323" s="755"/>
      <c r="VGB323" s="755"/>
      <c r="VGC323" s="755"/>
      <c r="VGD323" s="755"/>
      <c r="VGE323" s="755"/>
      <c r="VGF323" s="755"/>
      <c r="VGG323" s="755"/>
      <c r="VGH323" s="755"/>
      <c r="VGI323" s="755"/>
      <c r="VGJ323" s="755"/>
      <c r="VGK323" s="755"/>
      <c r="VGL323" s="755"/>
      <c r="VGM323" s="755"/>
      <c r="VGN323" s="755"/>
      <c r="VGO323" s="755"/>
      <c r="VGP323" s="755"/>
      <c r="VGQ323" s="755"/>
      <c r="VGR323" s="755"/>
      <c r="VGS323" s="755"/>
      <c r="VGT323" s="755"/>
      <c r="VGU323" s="755"/>
      <c r="VGV323" s="755"/>
      <c r="VGW323" s="755"/>
      <c r="VGX323" s="755"/>
      <c r="VGY323" s="755"/>
      <c r="VGZ323" s="755"/>
      <c r="VHA323" s="755"/>
      <c r="VHB323" s="755"/>
      <c r="VHC323" s="755"/>
      <c r="VHD323" s="755"/>
      <c r="VHE323" s="755"/>
      <c r="VHF323" s="755"/>
      <c r="VHG323" s="755"/>
      <c r="VHH323" s="755"/>
      <c r="VHI323" s="755"/>
      <c r="VHJ323" s="755"/>
      <c r="VHK323" s="755"/>
      <c r="VHL323" s="755"/>
      <c r="VHM323" s="755"/>
      <c r="VHN323" s="755"/>
      <c r="VHO323" s="755"/>
      <c r="VHP323" s="755"/>
      <c r="VHQ323" s="755"/>
      <c r="VHR323" s="755"/>
      <c r="VHS323" s="755"/>
      <c r="VHT323" s="755"/>
      <c r="VHU323" s="755"/>
      <c r="VHV323" s="755"/>
      <c r="VHW323" s="755"/>
      <c r="VHX323" s="755"/>
      <c r="VHY323" s="755"/>
      <c r="VHZ323" s="755"/>
      <c r="VIA323" s="755"/>
      <c r="VIB323" s="755"/>
      <c r="VIC323" s="755"/>
      <c r="VID323" s="755"/>
      <c r="VIE323" s="755"/>
      <c r="VIF323" s="755"/>
      <c r="VIG323" s="755"/>
      <c r="VIH323" s="755"/>
      <c r="VII323" s="755"/>
      <c r="VIJ323" s="755"/>
      <c r="VIK323" s="755"/>
      <c r="VIL323" s="755"/>
      <c r="VIM323" s="755"/>
      <c r="VIN323" s="755"/>
      <c r="VIO323" s="755"/>
      <c r="VIP323" s="755"/>
      <c r="VIQ323" s="755"/>
      <c r="VIR323" s="755"/>
      <c r="VIS323" s="755"/>
      <c r="VIT323" s="755"/>
      <c r="VIU323" s="755"/>
      <c r="VIV323" s="755"/>
      <c r="VIW323" s="755"/>
      <c r="VIX323" s="755"/>
      <c r="VIY323" s="755"/>
      <c r="VIZ323" s="755"/>
      <c r="VJA323" s="755"/>
      <c r="VJB323" s="755"/>
      <c r="VJC323" s="755"/>
      <c r="VJD323" s="755"/>
      <c r="VJE323" s="755"/>
      <c r="VJF323" s="755"/>
      <c r="VJG323" s="755"/>
      <c r="VJH323" s="755"/>
      <c r="VJI323" s="755"/>
      <c r="VJJ323" s="755"/>
      <c r="VJK323" s="755"/>
      <c r="VJL323" s="755"/>
      <c r="VJM323" s="755"/>
      <c r="VJN323" s="755"/>
      <c r="VJO323" s="755"/>
      <c r="VJP323" s="755"/>
      <c r="VJQ323" s="755"/>
      <c r="VJR323" s="755"/>
      <c r="VJS323" s="755"/>
      <c r="VJT323" s="755"/>
      <c r="VJU323" s="755"/>
      <c r="VJV323" s="755"/>
      <c r="VJW323" s="755"/>
      <c r="VJX323" s="755"/>
      <c r="VJY323" s="755"/>
      <c r="VJZ323" s="755"/>
      <c r="VKA323" s="755"/>
      <c r="VKB323" s="755"/>
      <c r="VKC323" s="755"/>
      <c r="VKD323" s="755"/>
      <c r="VKE323" s="755"/>
      <c r="VKF323" s="755"/>
      <c r="VKG323" s="755"/>
      <c r="VKH323" s="755"/>
      <c r="VKI323" s="755"/>
      <c r="VKJ323" s="755"/>
      <c r="VKK323" s="755"/>
      <c r="VKL323" s="755"/>
      <c r="VKM323" s="755"/>
      <c r="VKN323" s="755"/>
      <c r="VKO323" s="755"/>
      <c r="VKP323" s="755"/>
      <c r="VKQ323" s="755"/>
      <c r="VKR323" s="755"/>
      <c r="VKS323" s="755"/>
      <c r="VKT323" s="755"/>
      <c r="VKU323" s="755"/>
      <c r="VKV323" s="755"/>
      <c r="VKW323" s="755"/>
      <c r="VKX323" s="755"/>
      <c r="VKY323" s="755"/>
      <c r="VKZ323" s="755"/>
      <c r="VLA323" s="755"/>
      <c r="VLB323" s="755"/>
      <c r="VLC323" s="755"/>
      <c r="VLD323" s="755"/>
      <c r="VLE323" s="755"/>
      <c r="VLF323" s="755"/>
      <c r="VLG323" s="755"/>
      <c r="VLH323" s="755"/>
      <c r="VLI323" s="755"/>
      <c r="VLJ323" s="755"/>
      <c r="VLK323" s="755"/>
      <c r="VLL323" s="755"/>
      <c r="VLM323" s="755"/>
      <c r="VLN323" s="755"/>
      <c r="VLO323" s="755"/>
      <c r="VLP323" s="755"/>
      <c r="VLQ323" s="755"/>
      <c r="VLR323" s="755"/>
      <c r="VLS323" s="755"/>
      <c r="VLT323" s="755"/>
      <c r="VLU323" s="755"/>
      <c r="VLV323" s="755"/>
      <c r="VLW323" s="755"/>
      <c r="VLX323" s="755"/>
      <c r="VLY323" s="755"/>
      <c r="VLZ323" s="755"/>
      <c r="VMA323" s="755"/>
      <c r="VMB323" s="755"/>
      <c r="VMC323" s="755"/>
      <c r="VMD323" s="755"/>
      <c r="VME323" s="755"/>
      <c r="VMF323" s="755"/>
      <c r="VMG323" s="755"/>
      <c r="VMH323" s="755"/>
      <c r="VMI323" s="755"/>
      <c r="VMJ323" s="755"/>
      <c r="VMK323" s="755"/>
      <c r="VML323" s="755"/>
      <c r="VMM323" s="755"/>
      <c r="VMN323" s="755"/>
      <c r="VMO323" s="755"/>
      <c r="VMP323" s="755"/>
      <c r="VMQ323" s="755"/>
      <c r="VMR323" s="755"/>
      <c r="VMS323" s="755"/>
      <c r="VMT323" s="755"/>
      <c r="VMU323" s="755"/>
      <c r="VMV323" s="755"/>
      <c r="VMW323" s="755"/>
      <c r="VMX323" s="755"/>
      <c r="VMY323" s="755"/>
      <c r="VMZ323" s="755"/>
      <c r="VNA323" s="755"/>
      <c r="VNB323" s="755"/>
      <c r="VNC323" s="755"/>
      <c r="VND323" s="755"/>
      <c r="VNE323" s="755"/>
      <c r="VNF323" s="755"/>
      <c r="VNG323" s="755"/>
      <c r="VNH323" s="755"/>
      <c r="VNI323" s="755"/>
      <c r="VNJ323" s="755"/>
      <c r="VNK323" s="755"/>
      <c r="VNL323" s="755"/>
      <c r="VNM323" s="755"/>
      <c r="VNN323" s="755"/>
      <c r="VNO323" s="755"/>
      <c r="VNP323" s="755"/>
      <c r="VNQ323" s="755"/>
      <c r="VNR323" s="755"/>
      <c r="VNS323" s="755"/>
      <c r="VNT323" s="755"/>
      <c r="VNU323" s="755"/>
      <c r="VNV323" s="755"/>
      <c r="VNW323" s="755"/>
      <c r="VNX323" s="755"/>
      <c r="VNY323" s="755"/>
      <c r="VNZ323" s="755"/>
      <c r="VOA323" s="755"/>
      <c r="VOB323" s="755"/>
      <c r="VOC323" s="755"/>
      <c r="VOD323" s="755"/>
      <c r="VOE323" s="755"/>
      <c r="VOF323" s="755"/>
      <c r="VOG323" s="755"/>
      <c r="VOH323" s="755"/>
      <c r="VOI323" s="755"/>
      <c r="VOJ323" s="755"/>
      <c r="VOK323" s="755"/>
      <c r="VOL323" s="755"/>
      <c r="VOM323" s="755"/>
      <c r="VON323" s="755"/>
      <c r="VOO323" s="755"/>
      <c r="VOP323" s="755"/>
      <c r="VOQ323" s="755"/>
      <c r="VOR323" s="755"/>
      <c r="VOS323" s="755"/>
      <c r="VOT323" s="755"/>
      <c r="VOU323" s="755"/>
      <c r="VOV323" s="755"/>
      <c r="VOW323" s="755"/>
      <c r="VOX323" s="755"/>
      <c r="VOY323" s="755"/>
      <c r="VOZ323" s="755"/>
      <c r="VPA323" s="755"/>
      <c r="VPB323" s="755"/>
      <c r="VPC323" s="755"/>
      <c r="VPD323" s="755"/>
      <c r="VPE323" s="755"/>
      <c r="VPF323" s="755"/>
      <c r="VPG323" s="755"/>
      <c r="VPH323" s="755"/>
      <c r="VPI323" s="755"/>
      <c r="VPJ323" s="755"/>
      <c r="VPK323" s="755"/>
      <c r="VPL323" s="755"/>
      <c r="VPM323" s="755"/>
      <c r="VPN323" s="755"/>
      <c r="VPO323" s="755"/>
      <c r="VPP323" s="755"/>
      <c r="VPQ323" s="755"/>
      <c r="VPR323" s="755"/>
      <c r="VPS323" s="755"/>
      <c r="VPT323" s="755"/>
      <c r="VPU323" s="755"/>
      <c r="VPV323" s="755"/>
      <c r="VPW323" s="755"/>
      <c r="VPX323" s="755"/>
      <c r="VPY323" s="755"/>
      <c r="VPZ323" s="755"/>
      <c r="VQA323" s="755"/>
      <c r="VQB323" s="755"/>
      <c r="VQC323" s="755"/>
      <c r="VQD323" s="755"/>
      <c r="VQE323" s="755"/>
      <c r="VQF323" s="755"/>
      <c r="VQG323" s="755"/>
      <c r="VQH323" s="755"/>
      <c r="VQI323" s="755"/>
      <c r="VQJ323" s="755"/>
      <c r="VQK323" s="755"/>
      <c r="VQL323" s="755"/>
      <c r="VQM323" s="755"/>
      <c r="VQN323" s="755"/>
      <c r="VQO323" s="755"/>
      <c r="VQP323" s="755"/>
      <c r="VQQ323" s="755"/>
      <c r="VQR323" s="755"/>
      <c r="VQS323" s="755"/>
      <c r="VQT323" s="755"/>
      <c r="VQU323" s="755"/>
      <c r="VQV323" s="755"/>
      <c r="VQW323" s="755"/>
      <c r="VQX323" s="755"/>
      <c r="VQY323" s="755"/>
      <c r="VQZ323" s="755"/>
      <c r="VRA323" s="755"/>
      <c r="VRB323" s="755"/>
      <c r="VRC323" s="755"/>
      <c r="VRD323" s="755"/>
      <c r="VRE323" s="755"/>
      <c r="VRF323" s="755"/>
      <c r="VRG323" s="755"/>
      <c r="VRH323" s="755"/>
      <c r="VRI323" s="755"/>
      <c r="VRJ323" s="755"/>
      <c r="VRK323" s="755"/>
      <c r="VRL323" s="755"/>
      <c r="VRM323" s="755"/>
      <c r="VRN323" s="755"/>
      <c r="VRO323" s="755"/>
      <c r="VRP323" s="755"/>
      <c r="VRQ323" s="755"/>
      <c r="VRR323" s="755"/>
      <c r="VRS323" s="755"/>
      <c r="VRT323" s="755"/>
      <c r="VRU323" s="755"/>
      <c r="VRV323" s="755"/>
      <c r="VRW323" s="755"/>
      <c r="VRX323" s="755"/>
      <c r="VRY323" s="755"/>
      <c r="VRZ323" s="755"/>
      <c r="VSA323" s="755"/>
      <c r="VSB323" s="755"/>
      <c r="VSC323" s="755"/>
      <c r="VSD323" s="755"/>
      <c r="VSE323" s="755"/>
      <c r="VSF323" s="755"/>
      <c r="VSG323" s="755"/>
      <c r="VSH323" s="755"/>
      <c r="VSI323" s="755"/>
      <c r="VSJ323" s="755"/>
      <c r="VSK323" s="755"/>
      <c r="VSL323" s="755"/>
      <c r="VSM323" s="755"/>
      <c r="VSN323" s="755"/>
      <c r="VSO323" s="755"/>
      <c r="VSP323" s="755"/>
      <c r="VSQ323" s="755"/>
      <c r="VSR323" s="755"/>
      <c r="VSS323" s="755"/>
      <c r="VST323" s="755"/>
      <c r="VSU323" s="755"/>
      <c r="VSV323" s="755"/>
      <c r="VSW323" s="755"/>
      <c r="VSX323" s="755"/>
      <c r="VSY323" s="755"/>
      <c r="VSZ323" s="755"/>
      <c r="VTA323" s="755"/>
      <c r="VTB323" s="755"/>
      <c r="VTC323" s="755"/>
      <c r="VTD323" s="755"/>
      <c r="VTE323" s="755"/>
      <c r="VTF323" s="755"/>
      <c r="VTG323" s="755"/>
      <c r="VTH323" s="755"/>
      <c r="VTI323" s="755"/>
      <c r="VTJ323" s="755"/>
      <c r="VTK323" s="755"/>
      <c r="VTL323" s="755"/>
      <c r="VTM323" s="755"/>
      <c r="VTN323" s="755"/>
      <c r="VTO323" s="755"/>
      <c r="VTP323" s="755"/>
      <c r="VTQ323" s="755"/>
      <c r="VTR323" s="755"/>
      <c r="VTS323" s="755"/>
      <c r="VTT323" s="755"/>
      <c r="VTU323" s="755"/>
      <c r="VTV323" s="755"/>
      <c r="VTW323" s="755"/>
      <c r="VTX323" s="755"/>
      <c r="VTY323" s="755"/>
      <c r="VTZ323" s="755"/>
      <c r="VUA323" s="755"/>
      <c r="VUB323" s="755"/>
      <c r="VUC323" s="755"/>
      <c r="VUD323" s="755"/>
      <c r="VUE323" s="755"/>
      <c r="VUF323" s="755"/>
      <c r="VUG323" s="755"/>
      <c r="VUH323" s="755"/>
      <c r="VUI323" s="755"/>
      <c r="VUJ323" s="755"/>
      <c r="VUK323" s="755"/>
      <c r="VUL323" s="755"/>
      <c r="VUM323" s="755"/>
      <c r="VUN323" s="755"/>
      <c r="VUO323" s="755"/>
      <c r="VUP323" s="755"/>
      <c r="VUQ323" s="755"/>
      <c r="VUR323" s="755"/>
      <c r="VUS323" s="755"/>
      <c r="VUT323" s="755"/>
      <c r="VUU323" s="755"/>
      <c r="VUV323" s="755"/>
      <c r="VUW323" s="755"/>
      <c r="VUX323" s="755"/>
      <c r="VUY323" s="755"/>
      <c r="VUZ323" s="755"/>
      <c r="VVA323" s="755"/>
      <c r="VVB323" s="755"/>
      <c r="VVC323" s="755"/>
      <c r="VVD323" s="755"/>
      <c r="VVE323" s="755"/>
      <c r="VVF323" s="755"/>
      <c r="VVG323" s="755"/>
      <c r="VVH323" s="755"/>
      <c r="VVI323" s="755"/>
      <c r="VVJ323" s="755"/>
      <c r="VVK323" s="755"/>
      <c r="VVL323" s="755"/>
      <c r="VVM323" s="755"/>
      <c r="VVN323" s="755"/>
      <c r="VVO323" s="755"/>
      <c r="VVP323" s="755"/>
      <c r="VVQ323" s="755"/>
      <c r="VVR323" s="755"/>
      <c r="VVS323" s="755"/>
      <c r="VVT323" s="755"/>
      <c r="VVU323" s="755"/>
      <c r="VVV323" s="755"/>
      <c r="VVW323" s="755"/>
      <c r="VVX323" s="755"/>
      <c r="VVY323" s="755"/>
      <c r="VVZ323" s="755"/>
      <c r="VWA323" s="755"/>
      <c r="VWB323" s="755"/>
      <c r="VWC323" s="755"/>
      <c r="VWD323" s="755"/>
      <c r="VWE323" s="755"/>
      <c r="VWF323" s="755"/>
      <c r="VWG323" s="755"/>
      <c r="VWH323" s="755"/>
      <c r="VWI323" s="755"/>
      <c r="VWJ323" s="755"/>
      <c r="VWK323" s="755"/>
      <c r="VWL323" s="755"/>
      <c r="VWM323" s="755"/>
      <c r="VWN323" s="755"/>
      <c r="VWO323" s="755"/>
      <c r="VWP323" s="755"/>
      <c r="VWQ323" s="755"/>
      <c r="VWR323" s="755"/>
      <c r="VWS323" s="755"/>
      <c r="VWT323" s="755"/>
      <c r="VWU323" s="755"/>
      <c r="VWV323" s="755"/>
      <c r="VWW323" s="755"/>
      <c r="VWX323" s="755"/>
      <c r="VWY323" s="755"/>
      <c r="VWZ323" s="755"/>
      <c r="VXA323" s="755"/>
      <c r="VXB323" s="755"/>
      <c r="VXC323" s="755"/>
      <c r="VXD323" s="755"/>
      <c r="VXE323" s="755"/>
      <c r="VXF323" s="755"/>
      <c r="VXG323" s="755"/>
      <c r="VXH323" s="755"/>
      <c r="VXI323" s="755"/>
      <c r="VXJ323" s="755"/>
      <c r="VXK323" s="755"/>
      <c r="VXL323" s="755"/>
      <c r="VXM323" s="755"/>
      <c r="VXN323" s="755"/>
      <c r="VXO323" s="755"/>
      <c r="VXP323" s="755"/>
      <c r="VXQ323" s="755"/>
      <c r="VXR323" s="755"/>
      <c r="VXS323" s="755"/>
      <c r="VXT323" s="755"/>
      <c r="VXU323" s="755"/>
      <c r="VXV323" s="755"/>
      <c r="VXW323" s="755"/>
      <c r="VXX323" s="755"/>
      <c r="VXY323" s="755"/>
      <c r="VXZ323" s="755"/>
      <c r="VYA323" s="755"/>
      <c r="VYB323" s="755"/>
      <c r="VYC323" s="755"/>
      <c r="VYD323" s="755"/>
      <c r="VYE323" s="755"/>
      <c r="VYF323" s="755"/>
      <c r="VYG323" s="755"/>
      <c r="VYH323" s="755"/>
      <c r="VYI323" s="755"/>
      <c r="VYJ323" s="755"/>
      <c r="VYK323" s="755"/>
      <c r="VYL323" s="755"/>
      <c r="VYM323" s="755"/>
      <c r="VYN323" s="755"/>
      <c r="VYO323" s="755"/>
      <c r="VYP323" s="755"/>
      <c r="VYQ323" s="755"/>
      <c r="VYR323" s="755"/>
      <c r="VYS323" s="755"/>
      <c r="VYT323" s="755"/>
      <c r="VYU323" s="755"/>
      <c r="VYV323" s="755"/>
      <c r="VYW323" s="755"/>
      <c r="VYX323" s="755"/>
      <c r="VYY323" s="755"/>
      <c r="VYZ323" s="755"/>
      <c r="VZA323" s="755"/>
      <c r="VZB323" s="755"/>
      <c r="VZC323" s="755"/>
      <c r="VZD323" s="755"/>
      <c r="VZE323" s="755"/>
      <c r="VZF323" s="755"/>
      <c r="VZG323" s="755"/>
      <c r="VZH323" s="755"/>
      <c r="VZI323" s="755"/>
      <c r="VZJ323" s="755"/>
      <c r="VZK323" s="755"/>
      <c r="VZL323" s="755"/>
      <c r="VZM323" s="755"/>
      <c r="VZN323" s="755"/>
      <c r="VZO323" s="755"/>
      <c r="VZP323" s="755"/>
      <c r="VZQ323" s="755"/>
      <c r="VZR323" s="755"/>
      <c r="VZS323" s="755"/>
      <c r="VZT323" s="755"/>
      <c r="VZU323" s="755"/>
      <c r="VZV323" s="755"/>
      <c r="VZW323" s="755"/>
      <c r="VZX323" s="755"/>
      <c r="VZY323" s="755"/>
      <c r="VZZ323" s="755"/>
      <c r="WAA323" s="755"/>
      <c r="WAB323" s="755"/>
      <c r="WAC323" s="755"/>
      <c r="WAD323" s="755"/>
      <c r="WAE323" s="755"/>
      <c r="WAF323" s="755"/>
      <c r="WAG323" s="755"/>
      <c r="WAH323" s="755"/>
      <c r="WAI323" s="755"/>
      <c r="WAJ323" s="755"/>
      <c r="WAK323" s="755"/>
      <c r="WAL323" s="755"/>
      <c r="WAM323" s="755"/>
      <c r="WAN323" s="755"/>
      <c r="WAO323" s="755"/>
      <c r="WAP323" s="755"/>
      <c r="WAQ323" s="755"/>
      <c r="WAR323" s="755"/>
      <c r="WAS323" s="755"/>
      <c r="WAT323" s="755"/>
      <c r="WAU323" s="755"/>
      <c r="WAV323" s="755"/>
      <c r="WAW323" s="755"/>
      <c r="WAX323" s="755"/>
      <c r="WAY323" s="755"/>
      <c r="WAZ323" s="755"/>
      <c r="WBA323" s="755"/>
      <c r="WBB323" s="755"/>
      <c r="WBC323" s="755"/>
      <c r="WBD323" s="755"/>
      <c r="WBE323" s="755"/>
      <c r="WBF323" s="755"/>
      <c r="WBG323" s="755"/>
      <c r="WBH323" s="755"/>
      <c r="WBI323" s="755"/>
      <c r="WBJ323" s="755"/>
      <c r="WBK323" s="755"/>
      <c r="WBL323" s="755"/>
      <c r="WBM323" s="755"/>
      <c r="WBN323" s="755"/>
      <c r="WBO323" s="755"/>
      <c r="WBP323" s="755"/>
      <c r="WBQ323" s="755"/>
      <c r="WBR323" s="755"/>
      <c r="WBS323" s="755"/>
      <c r="WBT323" s="755"/>
      <c r="WBU323" s="755"/>
      <c r="WBV323" s="755"/>
      <c r="WBW323" s="755"/>
      <c r="WBX323" s="755"/>
      <c r="WBY323" s="755"/>
      <c r="WBZ323" s="755"/>
      <c r="WCA323" s="755"/>
      <c r="WCB323" s="755"/>
      <c r="WCC323" s="755"/>
      <c r="WCD323" s="755"/>
      <c r="WCE323" s="755"/>
      <c r="WCF323" s="755"/>
      <c r="WCG323" s="755"/>
      <c r="WCH323" s="755"/>
      <c r="WCI323" s="755"/>
      <c r="WCJ323" s="755"/>
      <c r="WCK323" s="755"/>
      <c r="WCL323" s="755"/>
      <c r="WCM323" s="755"/>
      <c r="WCN323" s="755"/>
      <c r="WCO323" s="755"/>
      <c r="WCP323" s="755"/>
      <c r="WCQ323" s="755"/>
      <c r="WCR323" s="755"/>
      <c r="WCS323" s="755"/>
      <c r="WCT323" s="755"/>
      <c r="WCU323" s="755"/>
      <c r="WCV323" s="755"/>
      <c r="WCW323" s="755"/>
      <c r="WCX323" s="755"/>
      <c r="WCY323" s="755"/>
      <c r="WCZ323" s="755"/>
      <c r="WDA323" s="755"/>
      <c r="WDB323" s="755"/>
      <c r="WDC323" s="755"/>
      <c r="WDD323" s="755"/>
      <c r="WDE323" s="755"/>
      <c r="WDF323" s="755"/>
      <c r="WDG323" s="755"/>
      <c r="WDH323" s="755"/>
      <c r="WDI323" s="755"/>
      <c r="WDJ323" s="755"/>
      <c r="WDK323" s="755"/>
      <c r="WDL323" s="755"/>
      <c r="WDM323" s="755"/>
      <c r="WDN323" s="755"/>
      <c r="WDO323" s="755"/>
      <c r="WDP323" s="755"/>
      <c r="WDQ323" s="755"/>
      <c r="WDR323" s="755"/>
      <c r="WDS323" s="755"/>
      <c r="WDT323" s="755"/>
      <c r="WDU323" s="755"/>
      <c r="WDV323" s="755"/>
      <c r="WDW323" s="755"/>
      <c r="WDX323" s="755"/>
      <c r="WDY323" s="755"/>
      <c r="WDZ323" s="755"/>
      <c r="WEA323" s="755"/>
      <c r="WEB323" s="755"/>
      <c r="WEC323" s="755"/>
      <c r="WED323" s="755"/>
      <c r="WEE323" s="755"/>
      <c r="WEF323" s="755"/>
      <c r="WEG323" s="755"/>
      <c r="WEH323" s="755"/>
      <c r="WEI323" s="755"/>
      <c r="WEJ323" s="755"/>
      <c r="WEK323" s="755"/>
      <c r="WEL323" s="755"/>
      <c r="WEM323" s="755"/>
      <c r="WEN323" s="755"/>
      <c r="WEO323" s="755"/>
      <c r="WEP323" s="755"/>
      <c r="WEQ323" s="755"/>
      <c r="WER323" s="755"/>
      <c r="WES323" s="755"/>
      <c r="WET323" s="755"/>
      <c r="WEU323" s="755"/>
      <c r="WEV323" s="755"/>
      <c r="WEW323" s="755"/>
      <c r="WEX323" s="755"/>
      <c r="WEY323" s="755"/>
      <c r="WEZ323" s="755"/>
      <c r="WFA323" s="755"/>
      <c r="WFB323" s="755"/>
      <c r="WFC323" s="755"/>
      <c r="WFD323" s="755"/>
      <c r="WFE323" s="755"/>
      <c r="WFF323" s="755"/>
      <c r="WFG323" s="755"/>
      <c r="WFH323" s="755"/>
      <c r="WFI323" s="755"/>
      <c r="WFJ323" s="755"/>
      <c r="WFK323" s="755"/>
      <c r="WFL323" s="755"/>
      <c r="WFM323" s="755"/>
      <c r="WFN323" s="755"/>
      <c r="WFO323" s="755"/>
      <c r="WFP323" s="755"/>
      <c r="WFQ323" s="755"/>
      <c r="WFR323" s="755"/>
      <c r="WFS323" s="755"/>
      <c r="WFT323" s="755"/>
      <c r="WFU323" s="755"/>
      <c r="WFV323" s="755"/>
      <c r="WFW323" s="755"/>
      <c r="WFX323" s="755"/>
      <c r="WFY323" s="755"/>
      <c r="WFZ323" s="755"/>
      <c r="WGA323" s="755"/>
      <c r="WGB323" s="755"/>
      <c r="WGC323" s="755"/>
      <c r="WGD323" s="755"/>
      <c r="WGE323" s="755"/>
      <c r="WGF323" s="755"/>
      <c r="WGG323" s="755"/>
      <c r="WGH323" s="755"/>
      <c r="WGI323" s="755"/>
      <c r="WGJ323" s="755"/>
      <c r="WGK323" s="755"/>
      <c r="WGL323" s="755"/>
      <c r="WGM323" s="755"/>
      <c r="WGN323" s="755"/>
      <c r="WGO323" s="755"/>
      <c r="WGP323" s="755"/>
      <c r="WGQ323" s="755"/>
      <c r="WGR323" s="755"/>
      <c r="WGS323" s="755"/>
      <c r="WGT323" s="755"/>
      <c r="WGU323" s="755"/>
      <c r="WGV323" s="755"/>
      <c r="WGW323" s="755"/>
      <c r="WGX323" s="755"/>
      <c r="WGY323" s="755"/>
      <c r="WGZ323" s="755"/>
      <c r="WHA323" s="755"/>
      <c r="WHB323" s="755"/>
      <c r="WHC323" s="755"/>
      <c r="WHD323" s="755"/>
      <c r="WHE323" s="755"/>
      <c r="WHF323" s="755"/>
      <c r="WHG323" s="755"/>
      <c r="WHH323" s="755"/>
      <c r="WHI323" s="755"/>
      <c r="WHJ323" s="755"/>
      <c r="WHK323" s="755"/>
      <c r="WHL323" s="755"/>
      <c r="WHM323" s="755"/>
      <c r="WHN323" s="755"/>
      <c r="WHO323" s="755"/>
      <c r="WHP323" s="755"/>
      <c r="WHQ323" s="755"/>
      <c r="WHR323" s="755"/>
      <c r="WHS323" s="755"/>
      <c r="WHT323" s="755"/>
      <c r="WHU323" s="755"/>
      <c r="WHV323" s="755"/>
      <c r="WHW323" s="755"/>
      <c r="WHX323" s="755"/>
      <c r="WHY323" s="755"/>
      <c r="WHZ323" s="755"/>
      <c r="WIA323" s="755"/>
      <c r="WIB323" s="755"/>
      <c r="WIC323" s="755"/>
      <c r="WID323" s="755"/>
      <c r="WIE323" s="755"/>
      <c r="WIF323" s="755"/>
      <c r="WIG323" s="755"/>
      <c r="WIH323" s="755"/>
      <c r="WII323" s="755"/>
      <c r="WIJ323" s="755"/>
      <c r="WIK323" s="755"/>
      <c r="WIL323" s="755"/>
      <c r="WIM323" s="755"/>
      <c r="WIN323" s="755"/>
      <c r="WIO323" s="755"/>
      <c r="WIP323" s="755"/>
      <c r="WIQ323" s="755"/>
      <c r="WIR323" s="755"/>
      <c r="WIS323" s="755"/>
      <c r="WIT323" s="755"/>
      <c r="WIU323" s="755"/>
      <c r="WIV323" s="755"/>
      <c r="WIW323" s="755"/>
      <c r="WIX323" s="755"/>
      <c r="WIY323" s="755"/>
      <c r="WIZ323" s="755"/>
      <c r="WJA323" s="755"/>
      <c r="WJB323" s="755"/>
      <c r="WJC323" s="755"/>
      <c r="WJD323" s="755"/>
      <c r="WJE323" s="755"/>
      <c r="WJF323" s="755"/>
      <c r="WJG323" s="755"/>
      <c r="WJH323" s="755"/>
      <c r="WJI323" s="755"/>
      <c r="WJJ323" s="755"/>
      <c r="WJK323" s="755"/>
      <c r="WJL323" s="755"/>
      <c r="WJM323" s="755"/>
      <c r="WJN323" s="755"/>
      <c r="WJO323" s="755"/>
      <c r="WJP323" s="755"/>
      <c r="WJQ323" s="755"/>
      <c r="WJR323" s="755"/>
      <c r="WJS323" s="755"/>
      <c r="WJT323" s="755"/>
      <c r="WJU323" s="755"/>
      <c r="WJV323" s="755"/>
      <c r="WJW323" s="755"/>
      <c r="WJX323" s="755"/>
      <c r="WJY323" s="755"/>
      <c r="WJZ323" s="755"/>
      <c r="WKA323" s="755"/>
      <c r="WKB323" s="755"/>
      <c r="WKC323" s="755"/>
      <c r="WKD323" s="755"/>
      <c r="WKE323" s="755"/>
      <c r="WKF323" s="755"/>
      <c r="WKG323" s="755"/>
      <c r="WKH323" s="755"/>
      <c r="WKI323" s="755"/>
      <c r="WKJ323" s="755"/>
      <c r="WKK323" s="755"/>
      <c r="WKL323" s="755"/>
      <c r="WKM323" s="755"/>
      <c r="WKN323" s="755"/>
      <c r="WKO323" s="755"/>
      <c r="WKP323" s="755"/>
      <c r="WKQ323" s="755"/>
      <c r="WKR323" s="755"/>
      <c r="WKS323" s="755"/>
      <c r="WKT323" s="755"/>
      <c r="WKU323" s="755"/>
      <c r="WKV323" s="755"/>
      <c r="WKW323" s="755"/>
      <c r="WKX323" s="755"/>
      <c r="WKY323" s="755"/>
      <c r="WKZ323" s="755"/>
      <c r="WLA323" s="755"/>
      <c r="WLB323" s="755"/>
      <c r="WLC323" s="755"/>
      <c r="WLD323" s="755"/>
      <c r="WLE323" s="755"/>
      <c r="WLF323" s="755"/>
      <c r="WLG323" s="755"/>
      <c r="WLH323" s="755"/>
      <c r="WLI323" s="755"/>
      <c r="WLJ323" s="755"/>
      <c r="WLK323" s="755"/>
      <c r="WLL323" s="755"/>
      <c r="WLM323" s="755"/>
      <c r="WLN323" s="755"/>
      <c r="WLO323" s="755"/>
      <c r="WLP323" s="755"/>
      <c r="WLQ323" s="755"/>
      <c r="WLR323" s="755"/>
      <c r="WLS323" s="755"/>
      <c r="WLT323" s="755"/>
      <c r="WLU323" s="755"/>
      <c r="WLV323" s="755"/>
      <c r="WLW323" s="755"/>
      <c r="WLX323" s="755"/>
      <c r="WLY323" s="755"/>
      <c r="WLZ323" s="755"/>
      <c r="WMA323" s="755"/>
      <c r="WMB323" s="755"/>
      <c r="WMC323" s="755"/>
      <c r="WMD323" s="755"/>
      <c r="WME323" s="755"/>
      <c r="WMF323" s="755"/>
      <c r="WMG323" s="755"/>
      <c r="WMH323" s="755"/>
      <c r="WMI323" s="755"/>
      <c r="WMJ323" s="755"/>
      <c r="WMK323" s="755"/>
      <c r="WML323" s="755"/>
      <c r="WMM323" s="755"/>
      <c r="WMN323" s="755"/>
      <c r="WMO323" s="755"/>
      <c r="WMP323" s="755"/>
      <c r="WMQ323" s="755"/>
      <c r="WMR323" s="755"/>
      <c r="WMS323" s="755"/>
      <c r="WMT323" s="755"/>
      <c r="WMU323" s="755"/>
      <c r="WMV323" s="755"/>
      <c r="WMW323" s="755"/>
      <c r="WMX323" s="755"/>
      <c r="WMY323" s="755"/>
      <c r="WMZ323" s="755"/>
      <c r="WNA323" s="755"/>
      <c r="WNB323" s="755"/>
      <c r="WNC323" s="755"/>
      <c r="WND323" s="755"/>
      <c r="WNE323" s="755"/>
      <c r="WNF323" s="755"/>
      <c r="WNG323" s="755"/>
      <c r="WNH323" s="755"/>
      <c r="WNI323" s="755"/>
      <c r="WNJ323" s="755"/>
      <c r="WNK323" s="755"/>
      <c r="WNL323" s="755"/>
      <c r="WNM323" s="755"/>
      <c r="WNN323" s="755"/>
      <c r="WNO323" s="755"/>
      <c r="WNP323" s="755"/>
      <c r="WNQ323" s="755"/>
      <c r="WNR323" s="755"/>
      <c r="WNS323" s="755"/>
      <c r="WNT323" s="755"/>
      <c r="WNU323" s="755"/>
      <c r="WNV323" s="755"/>
      <c r="WNW323" s="755"/>
      <c r="WNX323" s="755"/>
      <c r="WNY323" s="755"/>
      <c r="WNZ323" s="755"/>
      <c r="WOA323" s="755"/>
      <c r="WOB323" s="755"/>
      <c r="WOC323" s="755"/>
      <c r="WOD323" s="755"/>
      <c r="WOE323" s="755"/>
      <c r="WOF323" s="755"/>
      <c r="WOG323" s="755"/>
      <c r="WOH323" s="755"/>
      <c r="WOI323" s="755"/>
      <c r="WOJ323" s="755"/>
      <c r="WOK323" s="755"/>
      <c r="WOL323" s="755"/>
      <c r="WOM323" s="755"/>
      <c r="WON323" s="755"/>
      <c r="WOO323" s="755"/>
      <c r="WOP323" s="755"/>
      <c r="WOQ323" s="755"/>
      <c r="WOR323" s="755"/>
      <c r="WOS323" s="755"/>
      <c r="WOT323" s="755"/>
      <c r="WOU323" s="755"/>
      <c r="WOV323" s="755"/>
      <c r="WOW323" s="755"/>
      <c r="WOX323" s="755"/>
      <c r="WOY323" s="755"/>
      <c r="WOZ323" s="755"/>
      <c r="WPA323" s="755"/>
      <c r="WPB323" s="755"/>
      <c r="WPC323" s="755"/>
      <c r="WPD323" s="755"/>
      <c r="WPE323" s="755"/>
      <c r="WPF323" s="755"/>
      <c r="WPG323" s="755"/>
      <c r="WPH323" s="755"/>
      <c r="WPI323" s="755"/>
      <c r="WPJ323" s="755"/>
      <c r="WPK323" s="755"/>
      <c r="WPL323" s="755"/>
      <c r="WPM323" s="755"/>
      <c r="WPN323" s="755"/>
      <c r="WPO323" s="755"/>
      <c r="WPP323" s="755"/>
      <c r="WPQ323" s="755"/>
      <c r="WPR323" s="755"/>
      <c r="WPS323" s="755"/>
      <c r="WPT323" s="755"/>
      <c r="WPU323" s="755"/>
      <c r="WPV323" s="755"/>
      <c r="WPW323" s="755"/>
      <c r="WPX323" s="755"/>
      <c r="WPY323" s="755"/>
      <c r="WPZ323" s="755"/>
      <c r="WQA323" s="755"/>
      <c r="WQB323" s="755"/>
      <c r="WQC323" s="755"/>
      <c r="WQD323" s="755"/>
      <c r="WQE323" s="755"/>
      <c r="WQF323" s="755"/>
      <c r="WQG323" s="755"/>
      <c r="WQH323" s="755"/>
      <c r="WQI323" s="755"/>
      <c r="WQJ323" s="755"/>
      <c r="WQK323" s="755"/>
      <c r="WQL323" s="755"/>
      <c r="WQM323" s="755"/>
      <c r="WQN323" s="755"/>
      <c r="WQO323" s="755"/>
      <c r="WQP323" s="755"/>
      <c r="WQQ323" s="755"/>
      <c r="WQR323" s="755"/>
      <c r="WQS323" s="755"/>
      <c r="WQT323" s="755"/>
      <c r="WQU323" s="755"/>
      <c r="WQV323" s="755"/>
      <c r="WQW323" s="755"/>
      <c r="WQX323" s="755"/>
      <c r="WQY323" s="755"/>
      <c r="WQZ323" s="755"/>
      <c r="WRA323" s="755"/>
      <c r="WRB323" s="755"/>
      <c r="WRC323" s="755"/>
      <c r="WRD323" s="755"/>
      <c r="WRE323" s="755"/>
      <c r="WRF323" s="755"/>
      <c r="WRG323" s="755"/>
      <c r="WRH323" s="755"/>
      <c r="WRI323" s="755"/>
      <c r="WRJ323" s="755"/>
      <c r="WRK323" s="755"/>
      <c r="WRL323" s="755"/>
      <c r="WRM323" s="755"/>
      <c r="WRN323" s="755"/>
      <c r="WRO323" s="755"/>
      <c r="WRP323" s="755"/>
      <c r="WRQ323" s="755"/>
      <c r="WRR323" s="755"/>
      <c r="WRS323" s="755"/>
      <c r="WRT323" s="755"/>
      <c r="WRU323" s="755"/>
      <c r="WRV323" s="755"/>
      <c r="WRW323" s="755"/>
      <c r="WRX323" s="755"/>
      <c r="WRY323" s="755"/>
      <c r="WRZ323" s="755"/>
      <c r="WSA323" s="755"/>
      <c r="WSB323" s="755"/>
      <c r="WSC323" s="755"/>
      <c r="WSD323" s="755"/>
      <c r="WSE323" s="755"/>
      <c r="WSF323" s="755"/>
      <c r="WSG323" s="755"/>
      <c r="WSH323" s="755"/>
      <c r="WSI323" s="755"/>
      <c r="WSJ323" s="755"/>
      <c r="WSK323" s="755"/>
      <c r="WSL323" s="755"/>
      <c r="WSM323" s="755"/>
      <c r="WSN323" s="755"/>
      <c r="WSO323" s="755"/>
      <c r="WSP323" s="755"/>
      <c r="WSQ323" s="755"/>
      <c r="WSR323" s="755"/>
      <c r="WSS323" s="755"/>
      <c r="WST323" s="755"/>
      <c r="WSU323" s="755"/>
      <c r="WSV323" s="755"/>
      <c r="WSW323" s="755"/>
      <c r="WSX323" s="755"/>
      <c r="WSY323" s="755"/>
      <c r="WSZ323" s="755"/>
      <c r="WTA323" s="755"/>
      <c r="WTB323" s="755"/>
      <c r="WTC323" s="755"/>
      <c r="WTD323" s="755"/>
      <c r="WTE323" s="755"/>
      <c r="WTF323" s="755"/>
      <c r="WTG323" s="755"/>
      <c r="WTH323" s="755"/>
      <c r="WTI323" s="755"/>
      <c r="WTJ323" s="755"/>
      <c r="WTK323" s="755"/>
      <c r="WTL323" s="755"/>
      <c r="WTM323" s="755"/>
      <c r="WTN323" s="755"/>
      <c r="WTO323" s="755"/>
      <c r="WTP323" s="755"/>
      <c r="WTQ323" s="755"/>
      <c r="WTR323" s="755"/>
      <c r="WTS323" s="755"/>
      <c r="WTT323" s="755"/>
      <c r="WTU323" s="755"/>
      <c r="WTV323" s="755"/>
      <c r="WTW323" s="755"/>
      <c r="WTX323" s="755"/>
      <c r="WTY323" s="755"/>
      <c r="WTZ323" s="755"/>
      <c r="WUA323" s="755"/>
      <c r="WUB323" s="755"/>
      <c r="WUC323" s="755"/>
      <c r="WUD323" s="755"/>
      <c r="WUE323" s="755"/>
      <c r="WUF323" s="755"/>
      <c r="WUG323" s="755"/>
      <c r="WUH323" s="755"/>
      <c r="WUI323" s="755"/>
      <c r="WUJ323" s="755"/>
      <c r="WUK323" s="755"/>
      <c r="WUL323" s="755"/>
      <c r="WUM323" s="755"/>
      <c r="WUN323" s="755"/>
      <c r="WUO323" s="755"/>
      <c r="WUP323" s="755"/>
      <c r="WUQ323" s="755"/>
      <c r="WUR323" s="755"/>
      <c r="WUS323" s="755"/>
      <c r="WUT323" s="755"/>
      <c r="WUU323" s="755"/>
      <c r="WUV323" s="755"/>
      <c r="WUW323" s="755"/>
      <c r="WUX323" s="755"/>
      <c r="WUY323" s="755"/>
      <c r="WUZ323" s="755"/>
      <c r="WVA323" s="755"/>
      <c r="WVB323" s="755"/>
      <c r="WVC323" s="755"/>
      <c r="WVD323" s="755"/>
      <c r="WVE323" s="755"/>
      <c r="WVF323" s="755"/>
      <c r="WVG323" s="755"/>
      <c r="WVH323" s="755"/>
      <c r="WVI323" s="755"/>
      <c r="WVJ323" s="755"/>
      <c r="WVK323" s="755"/>
      <c r="WVL323" s="755"/>
      <c r="WVM323" s="755"/>
      <c r="WVN323" s="755"/>
      <c r="WVO323" s="755"/>
      <c r="WVP323" s="755"/>
      <c r="WVQ323" s="755"/>
      <c r="WVR323" s="755"/>
      <c r="WVS323" s="755"/>
      <c r="WVT323" s="755"/>
      <c r="WVU323" s="755"/>
      <c r="WVV323" s="755"/>
      <c r="WVW323" s="755"/>
      <c r="WVX323" s="755"/>
      <c r="WVY323" s="755"/>
      <c r="WVZ323" s="755"/>
      <c r="WWA323" s="755"/>
      <c r="WWB323" s="755"/>
      <c r="WWC323" s="755"/>
      <c r="WWD323" s="755"/>
      <c r="WWE323" s="755"/>
      <c r="WWF323" s="755"/>
      <c r="WWG323" s="755"/>
      <c r="WWH323" s="755"/>
      <c r="WWI323" s="755"/>
      <c r="WWJ323" s="755"/>
      <c r="WWK323" s="755"/>
      <c r="WWL323" s="755"/>
      <c r="WWM323" s="755"/>
      <c r="WWN323" s="755"/>
      <c r="WWO323" s="755"/>
      <c r="WWP323" s="755"/>
      <c r="WWQ323" s="755"/>
      <c r="WWR323" s="755"/>
      <c r="WWS323" s="755"/>
      <c r="WWT323" s="755"/>
      <c r="WWU323" s="755"/>
      <c r="WWV323" s="755"/>
      <c r="WWW323" s="755"/>
      <c r="WWX323" s="755"/>
      <c r="WWY323" s="755"/>
      <c r="WWZ323" s="755"/>
      <c r="WXA323" s="755"/>
      <c r="WXB323" s="755"/>
      <c r="WXC323" s="755"/>
      <c r="WXD323" s="755"/>
      <c r="WXE323" s="755"/>
      <c r="WXF323" s="755"/>
      <c r="WXG323" s="755"/>
      <c r="WXH323" s="755"/>
      <c r="WXI323" s="755"/>
      <c r="WXJ323" s="755"/>
      <c r="WXK323" s="755"/>
      <c r="WXL323" s="755"/>
      <c r="WXM323" s="755"/>
      <c r="WXN323" s="755"/>
      <c r="WXO323" s="755"/>
      <c r="WXP323" s="755"/>
      <c r="WXQ323" s="755"/>
      <c r="WXR323" s="755"/>
      <c r="WXS323" s="755"/>
      <c r="WXT323" s="755"/>
      <c r="WXU323" s="755"/>
      <c r="WXV323" s="755"/>
      <c r="WXW323" s="755"/>
      <c r="WXX323" s="755"/>
      <c r="WXY323" s="755"/>
      <c r="WXZ323" s="755"/>
      <c r="WYA323" s="755"/>
      <c r="WYB323" s="755"/>
      <c r="WYC323" s="755"/>
      <c r="WYD323" s="755"/>
      <c r="WYE323" s="755"/>
      <c r="WYF323" s="755"/>
      <c r="WYG323" s="755"/>
      <c r="WYH323" s="755"/>
      <c r="WYI323" s="755"/>
      <c r="WYJ323" s="755"/>
      <c r="WYK323" s="755"/>
      <c r="WYL323" s="755"/>
      <c r="WYM323" s="755"/>
      <c r="WYN323" s="755"/>
      <c r="WYO323" s="755"/>
      <c r="WYP323" s="755"/>
      <c r="WYQ323" s="755"/>
      <c r="WYR323" s="755"/>
      <c r="WYS323" s="755"/>
      <c r="WYT323" s="755"/>
      <c r="WYU323" s="755"/>
      <c r="WYV323" s="755"/>
      <c r="WYW323" s="755"/>
      <c r="WYX323" s="755"/>
      <c r="WYY323" s="755"/>
      <c r="WYZ323" s="755"/>
      <c r="WZA323" s="755"/>
      <c r="WZB323" s="755"/>
      <c r="WZC323" s="755"/>
      <c r="WZD323" s="755"/>
      <c r="WZE323" s="755"/>
      <c r="WZF323" s="755"/>
      <c r="WZG323" s="755"/>
      <c r="WZH323" s="755"/>
      <c r="WZI323" s="755"/>
      <c r="WZJ323" s="755"/>
      <c r="WZK323" s="755"/>
      <c r="WZL323" s="755"/>
      <c r="WZM323" s="755"/>
      <c r="WZN323" s="755"/>
      <c r="WZO323" s="755"/>
      <c r="WZP323" s="755"/>
      <c r="WZQ323" s="755"/>
      <c r="WZR323" s="755"/>
      <c r="WZS323" s="755"/>
      <c r="WZT323" s="755"/>
      <c r="WZU323" s="755"/>
      <c r="WZV323" s="755"/>
      <c r="WZW323" s="755"/>
      <c r="WZX323" s="755"/>
      <c r="WZY323" s="755"/>
      <c r="WZZ323" s="755"/>
      <c r="XAA323" s="755"/>
      <c r="XAB323" s="755"/>
      <c r="XAC323" s="755"/>
      <c r="XAD323" s="755"/>
      <c r="XAE323" s="755"/>
      <c r="XAF323" s="755"/>
      <c r="XAG323" s="755"/>
      <c r="XAH323" s="755"/>
      <c r="XAI323" s="755"/>
      <c r="XAJ323" s="755"/>
      <c r="XAK323" s="755"/>
      <c r="XAL323" s="755"/>
      <c r="XAM323" s="755"/>
      <c r="XAN323" s="755"/>
      <c r="XAO323" s="755"/>
      <c r="XAP323" s="755"/>
      <c r="XAQ323" s="755"/>
      <c r="XAR323" s="755"/>
      <c r="XAS323" s="755"/>
      <c r="XAT323" s="755"/>
      <c r="XAU323" s="755"/>
      <c r="XAV323" s="755"/>
      <c r="XAW323" s="755"/>
      <c r="XAX323" s="755"/>
      <c r="XAY323" s="755"/>
      <c r="XAZ323" s="755"/>
      <c r="XBA323" s="755"/>
      <c r="XBB323" s="755"/>
      <c r="XBC323" s="755"/>
      <c r="XBD323" s="755"/>
      <c r="XBE323" s="755"/>
      <c r="XBF323" s="755"/>
      <c r="XBG323" s="755"/>
      <c r="XBH323" s="755"/>
      <c r="XBI323" s="755"/>
      <c r="XBJ323" s="755"/>
      <c r="XBK323" s="755"/>
      <c r="XBL323" s="755"/>
      <c r="XBM323" s="755"/>
      <c r="XBN323" s="755"/>
      <c r="XBO323" s="755"/>
      <c r="XBP323" s="755"/>
      <c r="XBQ323" s="755"/>
      <c r="XBR323" s="755"/>
      <c r="XBS323" s="755"/>
      <c r="XBT323" s="755"/>
      <c r="XBU323" s="755"/>
      <c r="XBV323" s="755"/>
      <c r="XBW323" s="755"/>
      <c r="XBX323" s="755"/>
      <c r="XBY323" s="755"/>
      <c r="XBZ323" s="755"/>
      <c r="XCA323" s="755"/>
      <c r="XCB323" s="755"/>
      <c r="XCC323" s="755"/>
      <c r="XCD323" s="755"/>
      <c r="XCE323" s="755"/>
      <c r="XCF323" s="755"/>
      <c r="XCG323" s="755"/>
      <c r="XCH323" s="755"/>
      <c r="XCI323" s="755"/>
      <c r="XCJ323" s="755"/>
      <c r="XCK323" s="755"/>
      <c r="XCL323" s="755"/>
      <c r="XCM323" s="755"/>
      <c r="XCN323" s="755"/>
      <c r="XCO323" s="755"/>
      <c r="XCP323" s="755"/>
      <c r="XCQ323" s="755"/>
      <c r="XCR323" s="755"/>
      <c r="XCS323" s="755"/>
      <c r="XCT323" s="755"/>
      <c r="XCU323" s="755"/>
      <c r="XCV323" s="755"/>
      <c r="XCW323" s="755"/>
      <c r="XCX323" s="755"/>
      <c r="XCY323" s="755"/>
      <c r="XCZ323" s="755"/>
      <c r="XDA323" s="755"/>
      <c r="XDB323" s="755"/>
      <c r="XDC323" s="755"/>
      <c r="XDD323" s="755"/>
      <c r="XDE323" s="755"/>
      <c r="XDF323" s="755"/>
      <c r="XDG323" s="755"/>
      <c r="XDH323" s="755"/>
      <c r="XDI323" s="755"/>
      <c r="XDJ323" s="755"/>
      <c r="XDK323" s="755"/>
      <c r="XDL323" s="755"/>
      <c r="XDM323" s="755"/>
      <c r="XDN323" s="755"/>
      <c r="XDO323" s="755"/>
      <c r="XDP323" s="755"/>
      <c r="XDQ323" s="755"/>
      <c r="XDR323" s="755"/>
      <c r="XDS323" s="755"/>
      <c r="XDT323" s="755"/>
      <c r="XDU323" s="755"/>
      <c r="XDV323" s="755"/>
      <c r="XDW323" s="755"/>
      <c r="XDX323" s="755"/>
      <c r="XDY323" s="755"/>
      <c r="XDZ323" s="755"/>
      <c r="XEA323" s="755"/>
      <c r="XEB323" s="755"/>
      <c r="XEC323" s="755"/>
      <c r="XED323" s="755"/>
      <c r="XEE323" s="755"/>
      <c r="XEF323" s="755"/>
      <c r="XEG323" s="755"/>
      <c r="XEH323" s="755"/>
      <c r="XEI323" s="755"/>
      <c r="XEJ323" s="755"/>
      <c r="XEK323" s="755"/>
      <c r="XEL323" s="755"/>
      <c r="XEM323" s="755"/>
      <c r="XEN323" s="755"/>
      <c r="XEO323" s="755"/>
      <c r="XEP323" s="755"/>
      <c r="XEQ323" s="755"/>
      <c r="XER323" s="755"/>
      <c r="XES323" s="755"/>
      <c r="XET323" s="755"/>
      <c r="XEU323" s="755"/>
      <c r="XEV323" s="755"/>
      <c r="XEW323" s="755"/>
      <c r="XEX323" s="755"/>
      <c r="XEY323" s="755"/>
      <c r="XEZ323" s="755"/>
      <c r="XFA323" s="755"/>
    </row>
    <row r="324" spans="1:16381" s="248" customFormat="1" ht="15" hidden="1" customHeight="1" x14ac:dyDescent="0.25">
      <c r="A324" s="837"/>
      <c r="B324" s="1157" t="s">
        <v>1073</v>
      </c>
      <c r="C324" s="1144" t="s">
        <v>14</v>
      </c>
      <c r="D324" s="1078" t="e">
        <f>CONCATENATE("Col ", LEFT(ADDRESS(ROW(#REF!),COLUMN(#REF!),4), 1))</f>
        <v>#REF!</v>
      </c>
      <c r="E324" s="1078" t="e">
        <f>CONCATENATE("Col ", LEFT(ADDRESS(ROW(#REF!),COLUMN(#REF!),4), 1))</f>
        <v>#REF!</v>
      </c>
      <c r="F324" s="1078" t="e">
        <f>CONCATENATE("Col ", LEFT(ADDRESS(ROW(#REF!),COLUMN(#REF!),4), 1))</f>
        <v>#REF!</v>
      </c>
      <c r="G324" s="1078" t="e">
        <f>CONCATENATE("Col ", LEFT(ADDRESS(ROW(#REF!),COLUMN(#REF!),4), 1))</f>
        <v>#REF!</v>
      </c>
      <c r="H324" s="1078" t="e">
        <f>CONCATENATE("Col ", LEFT(ADDRESS(ROW(#REF!),COLUMN(#REF!),4), 1))</f>
        <v>#REF!</v>
      </c>
      <c r="I324" s="1078" t="e">
        <f>CONCATENATE("Col ", LEFT(ADDRESS(ROW(#REF!),COLUMN(#REF!),4), 1))</f>
        <v>#REF!</v>
      </c>
      <c r="J324" s="1078" t="e">
        <f>CONCATENATE("Col ", LEFT(ADDRESS(ROW(#REF!),COLUMN(#REF!),4), 1))</f>
        <v>#REF!</v>
      </c>
      <c r="K324" s="1078" t="e">
        <f>CONCATENATE("Col ", LEFT(ADDRESS(ROW(#REF!),COLUMN(#REF!),4), 1))</f>
        <v>#REF!</v>
      </c>
      <c r="L324" s="1078" t="e">
        <f>CONCATENATE("Col ", LEFT(ADDRESS(ROW(#REF!),COLUMN(#REF!),4), 1))</f>
        <v>#REF!</v>
      </c>
      <c r="M324" s="1078" t="e">
        <f>CONCATENATE("Col ", LEFT(ADDRESS(ROW(#REF!),COLUMN(#REF!),4), 1))</f>
        <v>#REF!</v>
      </c>
      <c r="N324" s="1078" t="e">
        <f>CONCATENATE("Col ", LEFT(ADDRESS(ROW(#REF!),COLUMN(#REF!),4), 1))</f>
        <v>#REF!</v>
      </c>
      <c r="O324" s="1078" t="e">
        <f>CONCATENATE("Col ", LEFT(ADDRESS(ROW(#REF!),COLUMN(#REF!),4), 1))</f>
        <v>#REF!</v>
      </c>
      <c r="P324" s="1078" t="e">
        <f>CONCATENATE("Col ", LEFT(ADDRESS(ROW(#REF!),COLUMN(#REF!),4), 1))</f>
        <v>#REF!</v>
      </c>
      <c r="Q324" s="1078" t="e">
        <f>CONCATENATE("Col ", LEFT(ADDRESS(ROW(#REF!),COLUMN(#REF!),4), 1))</f>
        <v>#REF!</v>
      </c>
      <c r="R324" s="1078" t="e">
        <f>CONCATENATE("Col ", LEFT(ADDRESS(ROW(#REF!),COLUMN(#REF!),4), 1))</f>
        <v>#REF!</v>
      </c>
      <c r="S324" s="1078" t="e">
        <f>CONCATENATE("Col ", LEFT(ADDRESS(ROW(#REF!),COLUMN(#REF!),4), 1))</f>
        <v>#REF!</v>
      </c>
      <c r="T324" s="1078" t="e">
        <f>CONCATENATE("Col ", LEFT(ADDRESS(ROW(#REF!),COLUMN(#REF!),4), 1))</f>
        <v>#REF!</v>
      </c>
      <c r="U324" s="1078" t="e">
        <f>CONCATENATE("Col ", LEFT(ADDRESS(ROW(#REF!),COLUMN(#REF!),4), 1))</f>
        <v>#REF!</v>
      </c>
      <c r="V324" s="1078" t="e">
        <f>CONCATENATE("Col ", LEFT(ADDRESS(ROW(#REF!),COLUMN(#REF!),4), 1))</f>
        <v>#REF!</v>
      </c>
      <c r="W324" s="1078" t="e">
        <f>CONCATENATE("Col ", LEFT(ADDRESS(ROW(#REF!),COLUMN(#REF!),4), 1))</f>
        <v>#REF!</v>
      </c>
      <c r="X324" s="1078" t="e">
        <f>CONCATENATE("Col ", LEFT(ADDRESS(ROW(#REF!),COLUMN(#REF!),4), 1))</f>
        <v>#REF!</v>
      </c>
      <c r="Y324" s="1078" t="e">
        <f>CONCATENATE("Col ", LEFT(ADDRESS(ROW(#REF!),COLUMN(#REF!),4), 2))</f>
        <v>#REF!</v>
      </c>
      <c r="Z324" s="1078" t="e">
        <f>CONCATENATE("Col ", LEFT(ADDRESS(ROW(#REF!),COLUMN(#REF!),4), 2))</f>
        <v>#REF!</v>
      </c>
      <c r="AA324" s="1808"/>
      <c r="AB324" s="1808"/>
      <c r="AC324" s="1808"/>
      <c r="AD324" s="1808"/>
      <c r="AE324" s="1808"/>
      <c r="AF324" s="1808"/>
      <c r="AG324" s="1808"/>
      <c r="AH324" s="1808"/>
      <c r="AI324" s="1808"/>
      <c r="AJ324" s="1079" t="e">
        <f>CONCATENATE("Col ", LEFT(ADDRESS(ROW(#REF!),COLUMN(#REF!),4), 2))</f>
        <v>#REF!</v>
      </c>
      <c r="AK324" s="755"/>
      <c r="AL324" s="755"/>
      <c r="AM324" s="755"/>
      <c r="AN324" s="838"/>
    </row>
    <row r="325" spans="1:16381" s="248" customFormat="1" ht="15" hidden="1" customHeight="1" x14ac:dyDescent="0.25">
      <c r="A325" s="837"/>
      <c r="B325" s="1153" t="s">
        <v>1074</v>
      </c>
      <c r="C325" s="1159" t="e">
        <f>#REF!</f>
        <v>#REF!</v>
      </c>
      <c r="D325" s="1180" t="e">
        <f>#REF!</f>
        <v>#REF!</v>
      </c>
      <c r="E325" s="1181" t="e">
        <f>#REF!</f>
        <v>#REF!</v>
      </c>
      <c r="F325" s="1181" t="e">
        <f>#REF!</f>
        <v>#REF!</v>
      </c>
      <c r="G325" s="1181" t="e">
        <f>#REF!</f>
        <v>#REF!</v>
      </c>
      <c r="H325" s="1181" t="e">
        <f>#REF!</f>
        <v>#REF!</v>
      </c>
      <c r="I325" s="1181" t="e">
        <f>#REF!</f>
        <v>#REF!</v>
      </c>
      <c r="J325" s="1181" t="e">
        <f>#REF!</f>
        <v>#REF!</v>
      </c>
      <c r="K325" s="1181" t="e">
        <f>#REF!</f>
        <v>#REF!</v>
      </c>
      <c r="L325" s="1181" t="e">
        <f>#REF!</f>
        <v>#REF!</v>
      </c>
      <c r="M325" s="1181" t="e">
        <f>#REF!</f>
        <v>#REF!</v>
      </c>
      <c r="N325" s="1181" t="e">
        <f>#REF!</f>
        <v>#REF!</v>
      </c>
      <c r="O325" s="1181" t="e">
        <f>#REF!</f>
        <v>#REF!</v>
      </c>
      <c r="P325" s="1181" t="e">
        <f>#REF!</f>
        <v>#REF!</v>
      </c>
      <c r="Q325" s="1181" t="e">
        <f>#REF!</f>
        <v>#REF!</v>
      </c>
      <c r="R325" s="1181" t="e">
        <f>#REF!</f>
        <v>#REF!</v>
      </c>
      <c r="S325" s="1181" t="e">
        <f>#REF!</f>
        <v>#REF!</v>
      </c>
      <c r="T325" s="1181" t="e">
        <f>#REF!</f>
        <v>#REF!</v>
      </c>
      <c r="U325" s="1181" t="e">
        <f>#REF!</f>
        <v>#REF!</v>
      </c>
      <c r="V325" s="1181" t="e">
        <f>#REF!</f>
        <v>#REF!</v>
      </c>
      <c r="W325" s="1181" t="e">
        <f>#REF!</f>
        <v>#REF!</v>
      </c>
      <c r="X325" s="1181" t="e">
        <f>#REF!</f>
        <v>#REF!</v>
      </c>
      <c r="Y325" s="1181" t="e">
        <f>#REF!</f>
        <v>#REF!</v>
      </c>
      <c r="Z325" s="1181" t="e">
        <f>#REF!</f>
        <v>#REF!</v>
      </c>
      <c r="AA325" s="1151"/>
      <c r="AB325" s="1151"/>
      <c r="AC325" s="1151"/>
      <c r="AD325" s="1151"/>
      <c r="AE325" s="1151"/>
      <c r="AF325" s="1151"/>
      <c r="AG325" s="1151"/>
      <c r="AH325" s="1151"/>
      <c r="AI325" s="1151"/>
      <c r="AJ325" s="1151" t="e">
        <f>#REF!</f>
        <v>#REF!</v>
      </c>
      <c r="AK325" s="755"/>
      <c r="AL325" s="755"/>
      <c r="AM325" s="755"/>
      <c r="AN325" s="838"/>
    </row>
    <row r="326" spans="1:16381" s="248" customFormat="1" ht="15" hidden="1" customHeight="1" x14ac:dyDescent="0.25">
      <c r="A326" s="837"/>
      <c r="B326" s="357" t="s">
        <v>1074</v>
      </c>
      <c r="C326" s="955" t="e">
        <f>#REF!</f>
        <v>#REF!</v>
      </c>
      <c r="D326" s="960" t="e">
        <f>#REF!</f>
        <v>#REF!</v>
      </c>
      <c r="E326" s="850" t="e">
        <f>#REF!</f>
        <v>#REF!</v>
      </c>
      <c r="F326" s="850" t="e">
        <f>#REF!</f>
        <v>#REF!</v>
      </c>
      <c r="G326" s="850" t="e">
        <f>#REF!</f>
        <v>#REF!</v>
      </c>
      <c r="H326" s="850" t="e">
        <f>#REF!</f>
        <v>#REF!</v>
      </c>
      <c r="I326" s="850" t="e">
        <f>#REF!</f>
        <v>#REF!</v>
      </c>
      <c r="J326" s="850" t="e">
        <f>#REF!</f>
        <v>#REF!</v>
      </c>
      <c r="K326" s="850" t="e">
        <f>#REF!</f>
        <v>#REF!</v>
      </c>
      <c r="L326" s="850" t="e">
        <f>#REF!</f>
        <v>#REF!</v>
      </c>
      <c r="M326" s="850" t="e">
        <f>#REF!</f>
        <v>#REF!</v>
      </c>
      <c r="N326" s="850" t="e">
        <f>#REF!</f>
        <v>#REF!</v>
      </c>
      <c r="O326" s="850" t="e">
        <f>#REF!</f>
        <v>#REF!</v>
      </c>
      <c r="P326" s="850" t="e">
        <f>#REF!</f>
        <v>#REF!</v>
      </c>
      <c r="Q326" s="850" t="e">
        <f>#REF!</f>
        <v>#REF!</v>
      </c>
      <c r="R326" s="850" t="e">
        <f>#REF!</f>
        <v>#REF!</v>
      </c>
      <c r="S326" s="850" t="e">
        <f>#REF!</f>
        <v>#REF!</v>
      </c>
      <c r="T326" s="850" t="e">
        <f>#REF!</f>
        <v>#REF!</v>
      </c>
      <c r="U326" s="850" t="e">
        <f>#REF!</f>
        <v>#REF!</v>
      </c>
      <c r="V326" s="850" t="e">
        <f>#REF!</f>
        <v>#REF!</v>
      </c>
      <c r="W326" s="850" t="e">
        <f>#REF!</f>
        <v>#REF!</v>
      </c>
      <c r="X326" s="850" t="e">
        <f>#REF!</f>
        <v>#REF!</v>
      </c>
      <c r="Y326" s="850" t="e">
        <f>#REF!</f>
        <v>#REF!</v>
      </c>
      <c r="Z326" s="850" t="e">
        <f>#REF!</f>
        <v>#REF!</v>
      </c>
      <c r="AA326" s="851"/>
      <c r="AB326" s="851"/>
      <c r="AC326" s="851"/>
      <c r="AD326" s="851"/>
      <c r="AE326" s="851"/>
      <c r="AF326" s="851"/>
      <c r="AG326" s="851"/>
      <c r="AH326" s="851"/>
      <c r="AI326" s="851"/>
      <c r="AJ326" s="851" t="e">
        <f>#REF!</f>
        <v>#REF!</v>
      </c>
      <c r="AK326" s="755"/>
      <c r="AL326" s="755"/>
      <c r="AM326" s="755"/>
      <c r="AN326" s="838"/>
    </row>
    <row r="327" spans="1:16381" s="248" customFormat="1" ht="15" hidden="1" customHeight="1" x14ac:dyDescent="0.25">
      <c r="A327" s="837"/>
      <c r="B327" s="357" t="s">
        <v>1074</v>
      </c>
      <c r="C327" s="955" t="e">
        <f>#REF!</f>
        <v>#REF!</v>
      </c>
      <c r="D327" s="960" t="e">
        <f>#REF!</f>
        <v>#REF!</v>
      </c>
      <c r="E327" s="850" t="e">
        <f>#REF!</f>
        <v>#REF!</v>
      </c>
      <c r="F327" s="850" t="e">
        <f>#REF!</f>
        <v>#REF!</v>
      </c>
      <c r="G327" s="850" t="e">
        <f>#REF!</f>
        <v>#REF!</v>
      </c>
      <c r="H327" s="850" t="e">
        <f>#REF!</f>
        <v>#REF!</v>
      </c>
      <c r="I327" s="850" t="e">
        <f>#REF!</f>
        <v>#REF!</v>
      </c>
      <c r="J327" s="850" t="e">
        <f>#REF!</f>
        <v>#REF!</v>
      </c>
      <c r="K327" s="850" t="e">
        <f>#REF!</f>
        <v>#REF!</v>
      </c>
      <c r="L327" s="850" t="e">
        <f>#REF!</f>
        <v>#REF!</v>
      </c>
      <c r="M327" s="850" t="e">
        <f>#REF!</f>
        <v>#REF!</v>
      </c>
      <c r="N327" s="850" t="e">
        <f>#REF!</f>
        <v>#REF!</v>
      </c>
      <c r="O327" s="850" t="e">
        <f>#REF!</f>
        <v>#REF!</v>
      </c>
      <c r="P327" s="850" t="e">
        <f>#REF!</f>
        <v>#REF!</v>
      </c>
      <c r="Q327" s="850" t="e">
        <f>#REF!</f>
        <v>#REF!</v>
      </c>
      <c r="R327" s="850" t="e">
        <f>#REF!</f>
        <v>#REF!</v>
      </c>
      <c r="S327" s="850" t="e">
        <f>#REF!</f>
        <v>#REF!</v>
      </c>
      <c r="T327" s="850" t="e">
        <f>#REF!</f>
        <v>#REF!</v>
      </c>
      <c r="U327" s="850" t="e">
        <f>#REF!</f>
        <v>#REF!</v>
      </c>
      <c r="V327" s="850" t="e">
        <f>#REF!</f>
        <v>#REF!</v>
      </c>
      <c r="W327" s="850" t="e">
        <f>#REF!</f>
        <v>#REF!</v>
      </c>
      <c r="X327" s="850" t="e">
        <f>#REF!</f>
        <v>#REF!</v>
      </c>
      <c r="Y327" s="850" t="e">
        <f>#REF!</f>
        <v>#REF!</v>
      </c>
      <c r="Z327" s="850" t="e">
        <f>#REF!</f>
        <v>#REF!</v>
      </c>
      <c r="AA327" s="851"/>
      <c r="AB327" s="851"/>
      <c r="AC327" s="851"/>
      <c r="AD327" s="851"/>
      <c r="AE327" s="851"/>
      <c r="AF327" s="851"/>
      <c r="AG327" s="851"/>
      <c r="AH327" s="851"/>
      <c r="AI327" s="851"/>
      <c r="AJ327" s="851" t="e">
        <f>#REF!</f>
        <v>#REF!</v>
      </c>
      <c r="AK327" s="755"/>
      <c r="AL327" s="755"/>
      <c r="AM327" s="755"/>
      <c r="AN327" s="838"/>
    </row>
    <row r="328" spans="1:16381" s="248" customFormat="1" ht="15" hidden="1" customHeight="1" x14ac:dyDescent="0.25">
      <c r="A328" s="837"/>
      <c r="B328" s="357" t="s">
        <v>1074</v>
      </c>
      <c r="C328" s="955" t="e">
        <f>#REF!</f>
        <v>#REF!</v>
      </c>
      <c r="D328" s="960" t="e">
        <f>#REF!</f>
        <v>#REF!</v>
      </c>
      <c r="E328" s="850" t="e">
        <f>#REF!</f>
        <v>#REF!</v>
      </c>
      <c r="F328" s="850" t="e">
        <f>#REF!</f>
        <v>#REF!</v>
      </c>
      <c r="G328" s="850" t="e">
        <f>#REF!</f>
        <v>#REF!</v>
      </c>
      <c r="H328" s="850" t="e">
        <f>#REF!</f>
        <v>#REF!</v>
      </c>
      <c r="I328" s="850" t="e">
        <f>#REF!</f>
        <v>#REF!</v>
      </c>
      <c r="J328" s="850" t="e">
        <f>#REF!</f>
        <v>#REF!</v>
      </c>
      <c r="K328" s="850" t="e">
        <f>#REF!</f>
        <v>#REF!</v>
      </c>
      <c r="L328" s="850" t="e">
        <f>#REF!</f>
        <v>#REF!</v>
      </c>
      <c r="M328" s="850" t="e">
        <f>#REF!</f>
        <v>#REF!</v>
      </c>
      <c r="N328" s="850" t="e">
        <f>#REF!</f>
        <v>#REF!</v>
      </c>
      <c r="O328" s="850" t="e">
        <f>#REF!</f>
        <v>#REF!</v>
      </c>
      <c r="P328" s="850" t="e">
        <f>#REF!</f>
        <v>#REF!</v>
      </c>
      <c r="Q328" s="850" t="e">
        <f>#REF!</f>
        <v>#REF!</v>
      </c>
      <c r="R328" s="850" t="e">
        <f>#REF!</f>
        <v>#REF!</v>
      </c>
      <c r="S328" s="850" t="e">
        <f>#REF!</f>
        <v>#REF!</v>
      </c>
      <c r="T328" s="850" t="e">
        <f>#REF!</f>
        <v>#REF!</v>
      </c>
      <c r="U328" s="850" t="e">
        <f>#REF!</f>
        <v>#REF!</v>
      </c>
      <c r="V328" s="850" t="e">
        <f>#REF!</f>
        <v>#REF!</v>
      </c>
      <c r="W328" s="850" t="e">
        <f>#REF!</f>
        <v>#REF!</v>
      </c>
      <c r="X328" s="850" t="e">
        <f>#REF!</f>
        <v>#REF!</v>
      </c>
      <c r="Y328" s="850" t="e">
        <f>#REF!</f>
        <v>#REF!</v>
      </c>
      <c r="Z328" s="850" t="e">
        <f>#REF!</f>
        <v>#REF!</v>
      </c>
      <c r="AA328" s="851"/>
      <c r="AB328" s="851"/>
      <c r="AC328" s="851"/>
      <c r="AD328" s="851"/>
      <c r="AE328" s="851"/>
      <c r="AF328" s="851"/>
      <c r="AG328" s="851"/>
      <c r="AH328" s="851"/>
      <c r="AI328" s="851"/>
      <c r="AJ328" s="851" t="e">
        <f>#REF!</f>
        <v>#REF!</v>
      </c>
      <c r="AK328" s="755"/>
      <c r="AL328" s="755"/>
      <c r="AM328" s="755"/>
      <c r="AN328" s="838"/>
    </row>
    <row r="329" spans="1:16381" s="248" customFormat="1" ht="15" hidden="1" customHeight="1" x14ac:dyDescent="0.25">
      <c r="A329" s="837"/>
      <c r="B329" s="357" t="s">
        <v>1074</v>
      </c>
      <c r="C329" s="955" t="e">
        <f>#REF!</f>
        <v>#REF!</v>
      </c>
      <c r="D329" s="960" t="e">
        <f>#REF!</f>
        <v>#REF!</v>
      </c>
      <c r="E329" s="850" t="e">
        <f>#REF!</f>
        <v>#REF!</v>
      </c>
      <c r="F329" s="850" t="e">
        <f>#REF!</f>
        <v>#REF!</v>
      </c>
      <c r="G329" s="850" t="e">
        <f>#REF!</f>
        <v>#REF!</v>
      </c>
      <c r="H329" s="850" t="e">
        <f>#REF!</f>
        <v>#REF!</v>
      </c>
      <c r="I329" s="850" t="e">
        <f>#REF!</f>
        <v>#REF!</v>
      </c>
      <c r="J329" s="850" t="e">
        <f>#REF!</f>
        <v>#REF!</v>
      </c>
      <c r="K329" s="850" t="e">
        <f>#REF!</f>
        <v>#REF!</v>
      </c>
      <c r="L329" s="850" t="e">
        <f>#REF!</f>
        <v>#REF!</v>
      </c>
      <c r="M329" s="850" t="e">
        <f>#REF!</f>
        <v>#REF!</v>
      </c>
      <c r="N329" s="850" t="e">
        <f>#REF!</f>
        <v>#REF!</v>
      </c>
      <c r="O329" s="850" t="e">
        <f>#REF!</f>
        <v>#REF!</v>
      </c>
      <c r="P329" s="850" t="e">
        <f>#REF!</f>
        <v>#REF!</v>
      </c>
      <c r="Q329" s="850" t="e">
        <f>#REF!</f>
        <v>#REF!</v>
      </c>
      <c r="R329" s="850" t="e">
        <f>#REF!</f>
        <v>#REF!</v>
      </c>
      <c r="S329" s="850" t="e">
        <f>#REF!</f>
        <v>#REF!</v>
      </c>
      <c r="T329" s="850" t="e">
        <f>#REF!</f>
        <v>#REF!</v>
      </c>
      <c r="U329" s="850" t="e">
        <f>#REF!</f>
        <v>#REF!</v>
      </c>
      <c r="V329" s="850" t="e">
        <f>#REF!</f>
        <v>#REF!</v>
      </c>
      <c r="W329" s="850" t="e">
        <f>#REF!</f>
        <v>#REF!</v>
      </c>
      <c r="X329" s="850" t="e">
        <f>#REF!</f>
        <v>#REF!</v>
      </c>
      <c r="Y329" s="850" t="e">
        <f>#REF!</f>
        <v>#REF!</v>
      </c>
      <c r="Z329" s="850" t="e">
        <f>#REF!</f>
        <v>#REF!</v>
      </c>
      <c r="AA329" s="851"/>
      <c r="AB329" s="851"/>
      <c r="AC329" s="851"/>
      <c r="AD329" s="851"/>
      <c r="AE329" s="851"/>
      <c r="AF329" s="851"/>
      <c r="AG329" s="851"/>
      <c r="AH329" s="851"/>
      <c r="AI329" s="851"/>
      <c r="AJ329" s="851" t="e">
        <f>#REF!</f>
        <v>#REF!</v>
      </c>
      <c r="AK329" s="755"/>
      <c r="AL329" s="755"/>
      <c r="AM329" s="755"/>
      <c r="AN329" s="838"/>
    </row>
    <row r="330" spans="1:16381" s="248" customFormat="1" ht="15" hidden="1" customHeight="1" x14ac:dyDescent="0.25">
      <c r="A330" s="837"/>
      <c r="B330" s="357" t="s">
        <v>1074</v>
      </c>
      <c r="C330" s="955" t="e">
        <f>#REF!</f>
        <v>#REF!</v>
      </c>
      <c r="D330" s="960" t="e">
        <f>#REF!</f>
        <v>#REF!</v>
      </c>
      <c r="E330" s="850" t="e">
        <f>#REF!</f>
        <v>#REF!</v>
      </c>
      <c r="F330" s="850" t="e">
        <f>#REF!</f>
        <v>#REF!</v>
      </c>
      <c r="G330" s="850" t="e">
        <f>#REF!</f>
        <v>#REF!</v>
      </c>
      <c r="H330" s="850" t="e">
        <f>#REF!</f>
        <v>#REF!</v>
      </c>
      <c r="I330" s="850" t="e">
        <f>#REF!</f>
        <v>#REF!</v>
      </c>
      <c r="J330" s="850" t="e">
        <f>#REF!</f>
        <v>#REF!</v>
      </c>
      <c r="K330" s="850" t="e">
        <f>#REF!</f>
        <v>#REF!</v>
      </c>
      <c r="L330" s="850" t="e">
        <f>#REF!</f>
        <v>#REF!</v>
      </c>
      <c r="M330" s="850" t="e">
        <f>#REF!</f>
        <v>#REF!</v>
      </c>
      <c r="N330" s="850" t="e">
        <f>#REF!</f>
        <v>#REF!</v>
      </c>
      <c r="O330" s="850" t="e">
        <f>#REF!</f>
        <v>#REF!</v>
      </c>
      <c r="P330" s="850" t="e">
        <f>#REF!</f>
        <v>#REF!</v>
      </c>
      <c r="Q330" s="850" t="e">
        <f>#REF!</f>
        <v>#REF!</v>
      </c>
      <c r="R330" s="850" t="e">
        <f>#REF!</f>
        <v>#REF!</v>
      </c>
      <c r="S330" s="850" t="e">
        <f>#REF!</f>
        <v>#REF!</v>
      </c>
      <c r="T330" s="850" t="e">
        <f>#REF!</f>
        <v>#REF!</v>
      </c>
      <c r="U330" s="850" t="e">
        <f>#REF!</f>
        <v>#REF!</v>
      </c>
      <c r="V330" s="850" t="e">
        <f>#REF!</f>
        <v>#REF!</v>
      </c>
      <c r="W330" s="850" t="e">
        <f>#REF!</f>
        <v>#REF!</v>
      </c>
      <c r="X330" s="850" t="e">
        <f>#REF!</f>
        <v>#REF!</v>
      </c>
      <c r="Y330" s="850" t="e">
        <f>#REF!</f>
        <v>#REF!</v>
      </c>
      <c r="Z330" s="850" t="e">
        <f>#REF!</f>
        <v>#REF!</v>
      </c>
      <c r="AA330" s="851"/>
      <c r="AB330" s="851"/>
      <c r="AC330" s="851"/>
      <c r="AD330" s="851"/>
      <c r="AE330" s="851"/>
      <c r="AF330" s="851"/>
      <c r="AG330" s="851"/>
      <c r="AH330" s="851"/>
      <c r="AI330" s="851"/>
      <c r="AJ330" s="851" t="e">
        <f>#REF!</f>
        <v>#REF!</v>
      </c>
      <c r="AK330" s="755"/>
      <c r="AL330" s="755"/>
      <c r="AM330" s="755"/>
      <c r="AN330" s="838"/>
    </row>
    <row r="331" spans="1:16381" s="248" customFormat="1" ht="15" hidden="1" customHeight="1" x14ac:dyDescent="0.25">
      <c r="A331" s="837"/>
      <c r="B331" s="357" t="s">
        <v>1074</v>
      </c>
      <c r="C331" s="955" t="e">
        <f>#REF!</f>
        <v>#REF!</v>
      </c>
      <c r="D331" s="960" t="e">
        <f>#REF!</f>
        <v>#REF!</v>
      </c>
      <c r="E331" s="850" t="e">
        <f>#REF!</f>
        <v>#REF!</v>
      </c>
      <c r="F331" s="850" t="e">
        <f>#REF!</f>
        <v>#REF!</v>
      </c>
      <c r="G331" s="850" t="e">
        <f>#REF!</f>
        <v>#REF!</v>
      </c>
      <c r="H331" s="850" t="e">
        <f>#REF!</f>
        <v>#REF!</v>
      </c>
      <c r="I331" s="850" t="e">
        <f>#REF!</f>
        <v>#REF!</v>
      </c>
      <c r="J331" s="850" t="e">
        <f>#REF!</f>
        <v>#REF!</v>
      </c>
      <c r="K331" s="850" t="e">
        <f>#REF!</f>
        <v>#REF!</v>
      </c>
      <c r="L331" s="850" t="e">
        <f>#REF!</f>
        <v>#REF!</v>
      </c>
      <c r="M331" s="850" t="e">
        <f>#REF!</f>
        <v>#REF!</v>
      </c>
      <c r="N331" s="850" t="e">
        <f>#REF!</f>
        <v>#REF!</v>
      </c>
      <c r="O331" s="850" t="e">
        <f>#REF!</f>
        <v>#REF!</v>
      </c>
      <c r="P331" s="850" t="e">
        <f>#REF!</f>
        <v>#REF!</v>
      </c>
      <c r="Q331" s="850" t="e">
        <f>#REF!</f>
        <v>#REF!</v>
      </c>
      <c r="R331" s="850" t="e">
        <f>#REF!</f>
        <v>#REF!</v>
      </c>
      <c r="S331" s="850" t="e">
        <f>#REF!</f>
        <v>#REF!</v>
      </c>
      <c r="T331" s="850" t="e">
        <f>#REF!</f>
        <v>#REF!</v>
      </c>
      <c r="U331" s="850" t="e">
        <f>#REF!</f>
        <v>#REF!</v>
      </c>
      <c r="V331" s="850" t="e">
        <f>#REF!</f>
        <v>#REF!</v>
      </c>
      <c r="W331" s="850" t="e">
        <f>#REF!</f>
        <v>#REF!</v>
      </c>
      <c r="X331" s="850" t="e">
        <f>#REF!</f>
        <v>#REF!</v>
      </c>
      <c r="Y331" s="850" t="e">
        <f>#REF!</f>
        <v>#REF!</v>
      </c>
      <c r="Z331" s="850" t="e">
        <f>#REF!</f>
        <v>#REF!</v>
      </c>
      <c r="AA331" s="851"/>
      <c r="AB331" s="851"/>
      <c r="AC331" s="851"/>
      <c r="AD331" s="851"/>
      <c r="AE331" s="851"/>
      <c r="AF331" s="851"/>
      <c r="AG331" s="851"/>
      <c r="AH331" s="851"/>
      <c r="AI331" s="851"/>
      <c r="AJ331" s="851" t="e">
        <f>#REF!</f>
        <v>#REF!</v>
      </c>
      <c r="AK331" s="755"/>
      <c r="AL331" s="755"/>
      <c r="AM331" s="755"/>
      <c r="AN331" s="838"/>
    </row>
    <row r="332" spans="1:16381" s="248" customFormat="1" ht="15" hidden="1" customHeight="1" x14ac:dyDescent="0.25">
      <c r="A332" s="837"/>
      <c r="B332" s="357" t="s">
        <v>1085</v>
      </c>
      <c r="C332" s="955" t="e">
        <f>#REF!</f>
        <v>#REF!</v>
      </c>
      <c r="D332" s="960" t="e">
        <f>#REF!</f>
        <v>#REF!</v>
      </c>
      <c r="E332" s="850" t="e">
        <f>#REF!</f>
        <v>#REF!</v>
      </c>
      <c r="F332" s="850" t="e">
        <f>#REF!</f>
        <v>#REF!</v>
      </c>
      <c r="G332" s="850" t="e">
        <f>#REF!</f>
        <v>#REF!</v>
      </c>
      <c r="H332" s="850" t="e">
        <f>#REF!</f>
        <v>#REF!</v>
      </c>
      <c r="I332" s="850" t="e">
        <f>#REF!</f>
        <v>#REF!</v>
      </c>
      <c r="J332" s="850" t="e">
        <f>#REF!</f>
        <v>#REF!</v>
      </c>
      <c r="K332" s="850" t="e">
        <f>#REF!</f>
        <v>#REF!</v>
      </c>
      <c r="L332" s="850" t="e">
        <f>#REF!</f>
        <v>#REF!</v>
      </c>
      <c r="M332" s="850" t="e">
        <f>#REF!</f>
        <v>#REF!</v>
      </c>
      <c r="N332" s="850" t="e">
        <f>#REF!</f>
        <v>#REF!</v>
      </c>
      <c r="O332" s="850" t="e">
        <f>#REF!</f>
        <v>#REF!</v>
      </c>
      <c r="P332" s="850" t="e">
        <f>#REF!</f>
        <v>#REF!</v>
      </c>
      <c r="Q332" s="850" t="e">
        <f>#REF!</f>
        <v>#REF!</v>
      </c>
      <c r="R332" s="545"/>
      <c r="S332" s="545"/>
      <c r="T332" s="545"/>
      <c r="U332" s="545"/>
      <c r="V332" s="545"/>
      <c r="W332" s="545"/>
      <c r="X332" s="545"/>
      <c r="Y332" s="545"/>
      <c r="Z332" s="545"/>
      <c r="AA332" s="546"/>
      <c r="AB332" s="546"/>
      <c r="AC332" s="546"/>
      <c r="AD332" s="546"/>
      <c r="AE332" s="546"/>
      <c r="AF332" s="546"/>
      <c r="AG332" s="546"/>
      <c r="AH332" s="546"/>
      <c r="AI332" s="546"/>
      <c r="AJ332" s="546"/>
      <c r="AK332" s="755"/>
      <c r="AL332" s="755"/>
      <c r="AM332" s="755"/>
      <c r="AN332" s="838"/>
    </row>
    <row r="333" spans="1:16381" s="248" customFormat="1" ht="15" hidden="1" customHeight="1" x14ac:dyDescent="0.25">
      <c r="A333" s="837"/>
      <c r="B333" s="357" t="s">
        <v>1085</v>
      </c>
      <c r="C333" s="955" t="e">
        <f>#REF!</f>
        <v>#REF!</v>
      </c>
      <c r="D333" s="960" t="e">
        <f>#REF!</f>
        <v>#REF!</v>
      </c>
      <c r="E333" s="850" t="e">
        <f>#REF!</f>
        <v>#REF!</v>
      </c>
      <c r="F333" s="850" t="e">
        <f>#REF!</f>
        <v>#REF!</v>
      </c>
      <c r="G333" s="850" t="e">
        <f>#REF!</f>
        <v>#REF!</v>
      </c>
      <c r="H333" s="850" t="e">
        <f>#REF!</f>
        <v>#REF!</v>
      </c>
      <c r="I333" s="850" t="e">
        <f>#REF!</f>
        <v>#REF!</v>
      </c>
      <c r="J333" s="850" t="e">
        <f>#REF!</f>
        <v>#REF!</v>
      </c>
      <c r="K333" s="850" t="e">
        <f>#REF!</f>
        <v>#REF!</v>
      </c>
      <c r="L333" s="850" t="e">
        <f>#REF!</f>
        <v>#REF!</v>
      </c>
      <c r="M333" s="850" t="e">
        <f>#REF!</f>
        <v>#REF!</v>
      </c>
      <c r="N333" s="850" t="e">
        <f>#REF!</f>
        <v>#REF!</v>
      </c>
      <c r="O333" s="850" t="e">
        <f>#REF!</f>
        <v>#REF!</v>
      </c>
      <c r="P333" s="850" t="e">
        <f>#REF!</f>
        <v>#REF!</v>
      </c>
      <c r="Q333" s="850" t="e">
        <f>#REF!</f>
        <v>#REF!</v>
      </c>
      <c r="R333" s="545"/>
      <c r="S333" s="545"/>
      <c r="T333" s="545"/>
      <c r="U333" s="545"/>
      <c r="V333" s="545"/>
      <c r="W333" s="545"/>
      <c r="X333" s="545"/>
      <c r="Y333" s="545"/>
      <c r="Z333" s="545"/>
      <c r="AA333" s="546"/>
      <c r="AB333" s="546"/>
      <c r="AC333" s="546"/>
      <c r="AD333" s="546"/>
      <c r="AE333" s="546"/>
      <c r="AF333" s="546"/>
      <c r="AG333" s="546"/>
      <c r="AH333" s="546"/>
      <c r="AI333" s="546"/>
      <c r="AJ333" s="546"/>
      <c r="AK333" s="755"/>
      <c r="AL333" s="755"/>
      <c r="AM333" s="755"/>
      <c r="AN333" s="838"/>
    </row>
    <row r="334" spans="1:16381" s="248" customFormat="1" ht="15" hidden="1" customHeight="1" x14ac:dyDescent="0.25">
      <c r="A334" s="837"/>
      <c r="B334" s="357" t="s">
        <v>1085</v>
      </c>
      <c r="C334" s="955" t="e">
        <f>#REF!</f>
        <v>#REF!</v>
      </c>
      <c r="D334" s="960" t="e">
        <f>#REF!</f>
        <v>#REF!</v>
      </c>
      <c r="E334" s="850" t="e">
        <f>#REF!</f>
        <v>#REF!</v>
      </c>
      <c r="F334" s="850" t="e">
        <f>#REF!</f>
        <v>#REF!</v>
      </c>
      <c r="G334" s="850" t="e">
        <f>#REF!</f>
        <v>#REF!</v>
      </c>
      <c r="H334" s="850" t="e">
        <f>#REF!</f>
        <v>#REF!</v>
      </c>
      <c r="I334" s="850" t="e">
        <f>#REF!</f>
        <v>#REF!</v>
      </c>
      <c r="J334" s="850" t="e">
        <f>#REF!</f>
        <v>#REF!</v>
      </c>
      <c r="K334" s="850" t="e">
        <f>#REF!</f>
        <v>#REF!</v>
      </c>
      <c r="L334" s="850" t="e">
        <f>#REF!</f>
        <v>#REF!</v>
      </c>
      <c r="M334" s="850" t="e">
        <f>#REF!</f>
        <v>#REF!</v>
      </c>
      <c r="N334" s="850" t="e">
        <f>#REF!</f>
        <v>#REF!</v>
      </c>
      <c r="O334" s="850" t="e">
        <f>#REF!</f>
        <v>#REF!</v>
      </c>
      <c r="P334" s="850" t="e">
        <f>#REF!</f>
        <v>#REF!</v>
      </c>
      <c r="Q334" s="850" t="e">
        <f>#REF!</f>
        <v>#REF!</v>
      </c>
      <c r="R334" s="545"/>
      <c r="S334" s="545"/>
      <c r="T334" s="545"/>
      <c r="U334" s="545"/>
      <c r="V334" s="545"/>
      <c r="W334" s="545"/>
      <c r="X334" s="545"/>
      <c r="Y334" s="545"/>
      <c r="Z334" s="545"/>
      <c r="AA334" s="546"/>
      <c r="AB334" s="546"/>
      <c r="AC334" s="546"/>
      <c r="AD334" s="546"/>
      <c r="AE334" s="546"/>
      <c r="AF334" s="546"/>
      <c r="AG334" s="546"/>
      <c r="AH334" s="546"/>
      <c r="AI334" s="546"/>
      <c r="AJ334" s="546"/>
      <c r="AK334" s="755"/>
      <c r="AL334" s="755"/>
      <c r="AM334" s="755"/>
      <c r="AN334" s="838"/>
    </row>
    <row r="335" spans="1:16381" s="248" customFormat="1" ht="15" hidden="1" customHeight="1" x14ac:dyDescent="0.25">
      <c r="A335" s="837"/>
      <c r="B335" s="357" t="s">
        <v>1085</v>
      </c>
      <c r="C335" s="955" t="e">
        <f>#REF!</f>
        <v>#REF!</v>
      </c>
      <c r="D335" s="960" t="e">
        <f>#REF!</f>
        <v>#REF!</v>
      </c>
      <c r="E335" s="850" t="e">
        <f>#REF!</f>
        <v>#REF!</v>
      </c>
      <c r="F335" s="850" t="e">
        <f>#REF!</f>
        <v>#REF!</v>
      </c>
      <c r="G335" s="850" t="e">
        <f>#REF!</f>
        <v>#REF!</v>
      </c>
      <c r="H335" s="850" t="e">
        <f>#REF!</f>
        <v>#REF!</v>
      </c>
      <c r="I335" s="850" t="e">
        <f>#REF!</f>
        <v>#REF!</v>
      </c>
      <c r="J335" s="850" t="e">
        <f>#REF!</f>
        <v>#REF!</v>
      </c>
      <c r="K335" s="850" t="e">
        <f>#REF!</f>
        <v>#REF!</v>
      </c>
      <c r="L335" s="850" t="e">
        <f>#REF!</f>
        <v>#REF!</v>
      </c>
      <c r="M335" s="850" t="e">
        <f>#REF!</f>
        <v>#REF!</v>
      </c>
      <c r="N335" s="850" t="e">
        <f>#REF!</f>
        <v>#REF!</v>
      </c>
      <c r="O335" s="850" t="e">
        <f>#REF!</f>
        <v>#REF!</v>
      </c>
      <c r="P335" s="850" t="e">
        <f>#REF!</f>
        <v>#REF!</v>
      </c>
      <c r="Q335" s="850" t="e">
        <f>#REF!</f>
        <v>#REF!</v>
      </c>
      <c r="R335" s="545"/>
      <c r="S335" s="545"/>
      <c r="T335" s="545"/>
      <c r="U335" s="545"/>
      <c r="V335" s="545"/>
      <c r="W335" s="545"/>
      <c r="X335" s="545"/>
      <c r="Y335" s="545"/>
      <c r="Z335" s="545"/>
      <c r="AA335" s="546"/>
      <c r="AB335" s="546"/>
      <c r="AC335" s="546"/>
      <c r="AD335" s="546"/>
      <c r="AE335" s="546"/>
      <c r="AF335" s="546"/>
      <c r="AG335" s="546"/>
      <c r="AH335" s="546"/>
      <c r="AI335" s="546"/>
      <c r="AJ335" s="546"/>
      <c r="AK335" s="755"/>
      <c r="AL335" s="755"/>
      <c r="AM335" s="755"/>
      <c r="AN335" s="838"/>
    </row>
    <row r="336" spans="1:16381" s="248" customFormat="1" ht="15" hidden="1" customHeight="1" x14ac:dyDescent="0.25">
      <c r="A336" s="837"/>
      <c r="B336" s="357" t="s">
        <v>1085</v>
      </c>
      <c r="C336" s="955" t="e">
        <f>#REF!</f>
        <v>#REF!</v>
      </c>
      <c r="D336" s="960" t="e">
        <f>#REF!</f>
        <v>#REF!</v>
      </c>
      <c r="E336" s="850" t="e">
        <f>#REF!</f>
        <v>#REF!</v>
      </c>
      <c r="F336" s="850" t="e">
        <f>#REF!</f>
        <v>#REF!</v>
      </c>
      <c r="G336" s="850" t="e">
        <f>#REF!</f>
        <v>#REF!</v>
      </c>
      <c r="H336" s="850" t="e">
        <f>#REF!</f>
        <v>#REF!</v>
      </c>
      <c r="I336" s="850" t="e">
        <f>#REF!</f>
        <v>#REF!</v>
      </c>
      <c r="J336" s="850" t="e">
        <f>#REF!</f>
        <v>#REF!</v>
      </c>
      <c r="K336" s="850" t="e">
        <f>#REF!</f>
        <v>#REF!</v>
      </c>
      <c r="L336" s="850" t="e">
        <f>#REF!</f>
        <v>#REF!</v>
      </c>
      <c r="M336" s="850" t="e">
        <f>#REF!</f>
        <v>#REF!</v>
      </c>
      <c r="N336" s="850" t="e">
        <f>#REF!</f>
        <v>#REF!</v>
      </c>
      <c r="O336" s="850" t="e">
        <f>#REF!</f>
        <v>#REF!</v>
      </c>
      <c r="P336" s="850" t="e">
        <f>#REF!</f>
        <v>#REF!</v>
      </c>
      <c r="Q336" s="850" t="e">
        <f>#REF!</f>
        <v>#REF!</v>
      </c>
      <c r="R336" s="545"/>
      <c r="S336" s="545"/>
      <c r="T336" s="545"/>
      <c r="U336" s="545"/>
      <c r="V336" s="545"/>
      <c r="W336" s="545"/>
      <c r="X336" s="545"/>
      <c r="Y336" s="545"/>
      <c r="Z336" s="545"/>
      <c r="AA336" s="546"/>
      <c r="AB336" s="546"/>
      <c r="AC336" s="546"/>
      <c r="AD336" s="546"/>
      <c r="AE336" s="546"/>
      <c r="AF336" s="546"/>
      <c r="AG336" s="546"/>
      <c r="AH336" s="546"/>
      <c r="AI336" s="546"/>
      <c r="AJ336" s="546"/>
      <c r="AK336" s="755"/>
      <c r="AL336" s="755"/>
      <c r="AM336" s="755"/>
      <c r="AN336" s="838"/>
    </row>
    <row r="337" spans="1:40" s="248" customFormat="1" ht="15" hidden="1" customHeight="1" x14ac:dyDescent="0.25">
      <c r="A337" s="837"/>
      <c r="B337" s="357" t="s">
        <v>1085</v>
      </c>
      <c r="C337" s="955" t="e">
        <f>#REF!</f>
        <v>#REF!</v>
      </c>
      <c r="D337" s="960" t="e">
        <f>#REF!</f>
        <v>#REF!</v>
      </c>
      <c r="E337" s="850" t="e">
        <f>#REF!</f>
        <v>#REF!</v>
      </c>
      <c r="F337" s="850" t="e">
        <f>#REF!</f>
        <v>#REF!</v>
      </c>
      <c r="G337" s="850" t="e">
        <f>#REF!</f>
        <v>#REF!</v>
      </c>
      <c r="H337" s="850" t="e">
        <f>#REF!</f>
        <v>#REF!</v>
      </c>
      <c r="I337" s="850" t="e">
        <f>#REF!</f>
        <v>#REF!</v>
      </c>
      <c r="J337" s="850" t="e">
        <f>#REF!</f>
        <v>#REF!</v>
      </c>
      <c r="K337" s="850" t="e">
        <f>#REF!</f>
        <v>#REF!</v>
      </c>
      <c r="L337" s="850" t="e">
        <f>#REF!</f>
        <v>#REF!</v>
      </c>
      <c r="M337" s="850" t="e">
        <f>#REF!</f>
        <v>#REF!</v>
      </c>
      <c r="N337" s="850" t="e">
        <f>#REF!</f>
        <v>#REF!</v>
      </c>
      <c r="O337" s="850" t="e">
        <f>#REF!</f>
        <v>#REF!</v>
      </c>
      <c r="P337" s="850" t="e">
        <f>#REF!</f>
        <v>#REF!</v>
      </c>
      <c r="Q337" s="850" t="e">
        <f>#REF!</f>
        <v>#REF!</v>
      </c>
      <c r="R337" s="545"/>
      <c r="S337" s="545"/>
      <c r="T337" s="545"/>
      <c r="U337" s="545"/>
      <c r="V337" s="545"/>
      <c r="W337" s="545"/>
      <c r="X337" s="545"/>
      <c r="Y337" s="545"/>
      <c r="Z337" s="545"/>
      <c r="AA337" s="546"/>
      <c r="AB337" s="546"/>
      <c r="AC337" s="546"/>
      <c r="AD337" s="546"/>
      <c r="AE337" s="546"/>
      <c r="AF337" s="546"/>
      <c r="AG337" s="546"/>
      <c r="AH337" s="546"/>
      <c r="AI337" s="546"/>
      <c r="AJ337" s="546"/>
      <c r="AK337" s="755"/>
      <c r="AL337" s="755"/>
      <c r="AM337" s="755"/>
      <c r="AN337" s="838"/>
    </row>
    <row r="338" spans="1:40" s="248" customFormat="1" ht="15" hidden="1" customHeight="1" x14ac:dyDescent="0.25">
      <c r="A338" s="837"/>
      <c r="B338" s="357" t="s">
        <v>1085</v>
      </c>
      <c r="C338" s="955" t="e">
        <f>#REF!</f>
        <v>#REF!</v>
      </c>
      <c r="D338" s="960" t="e">
        <f>#REF!</f>
        <v>#REF!</v>
      </c>
      <c r="E338" s="850" t="e">
        <f>#REF!</f>
        <v>#REF!</v>
      </c>
      <c r="F338" s="850" t="e">
        <f>#REF!</f>
        <v>#REF!</v>
      </c>
      <c r="G338" s="850" t="e">
        <f>#REF!</f>
        <v>#REF!</v>
      </c>
      <c r="H338" s="850" t="e">
        <f>#REF!</f>
        <v>#REF!</v>
      </c>
      <c r="I338" s="850" t="e">
        <f>#REF!</f>
        <v>#REF!</v>
      </c>
      <c r="J338" s="850" t="e">
        <f>#REF!</f>
        <v>#REF!</v>
      </c>
      <c r="K338" s="850" t="e">
        <f>#REF!</f>
        <v>#REF!</v>
      </c>
      <c r="L338" s="850" t="e">
        <f>#REF!</f>
        <v>#REF!</v>
      </c>
      <c r="M338" s="850" t="e">
        <f>#REF!</f>
        <v>#REF!</v>
      </c>
      <c r="N338" s="850" t="e">
        <f>#REF!</f>
        <v>#REF!</v>
      </c>
      <c r="O338" s="850" t="e">
        <f>#REF!</f>
        <v>#REF!</v>
      </c>
      <c r="P338" s="850" t="e">
        <f>#REF!</f>
        <v>#REF!</v>
      </c>
      <c r="Q338" s="850" t="e">
        <f>#REF!</f>
        <v>#REF!</v>
      </c>
      <c r="R338" s="545"/>
      <c r="S338" s="545"/>
      <c r="T338" s="545"/>
      <c r="U338" s="545"/>
      <c r="V338" s="545"/>
      <c r="W338" s="545"/>
      <c r="X338" s="545"/>
      <c r="Y338" s="545"/>
      <c r="Z338" s="545"/>
      <c r="AA338" s="546"/>
      <c r="AB338" s="546"/>
      <c r="AC338" s="546"/>
      <c r="AD338" s="546"/>
      <c r="AE338" s="546"/>
      <c r="AF338" s="546"/>
      <c r="AG338" s="546"/>
      <c r="AH338" s="546"/>
      <c r="AI338" s="546"/>
      <c r="AJ338" s="546"/>
      <c r="AK338" s="755"/>
      <c r="AL338" s="755"/>
      <c r="AM338" s="755"/>
      <c r="AN338" s="838"/>
    </row>
    <row r="339" spans="1:40" s="248" customFormat="1" ht="15" hidden="1" customHeight="1" x14ac:dyDescent="0.25">
      <c r="A339" s="837"/>
      <c r="B339" s="344" t="s">
        <v>1076</v>
      </c>
      <c r="C339" s="839" t="e">
        <f>#REF!</f>
        <v>#REF!</v>
      </c>
      <c r="D339" s="351"/>
      <c r="E339" s="852" t="e">
        <f>#REF!</f>
        <v>#REF!</v>
      </c>
      <c r="F339" s="350"/>
      <c r="G339" s="852" t="e">
        <f>#REF!</f>
        <v>#REF!</v>
      </c>
      <c r="H339" s="350"/>
      <c r="I339" s="350"/>
      <c r="J339" s="350"/>
      <c r="K339" s="350"/>
      <c r="L339" s="350"/>
      <c r="M339" s="350"/>
      <c r="N339" s="350"/>
      <c r="O339" s="350"/>
      <c r="P339" s="350"/>
      <c r="Q339" s="350"/>
      <c r="R339" s="350"/>
      <c r="S339" s="350"/>
      <c r="T339" s="350"/>
      <c r="U339" s="350"/>
      <c r="V339" s="350"/>
      <c r="W339" s="350"/>
      <c r="X339" s="350"/>
      <c r="Y339" s="350"/>
      <c r="Z339" s="350"/>
      <c r="AA339" s="844"/>
      <c r="AB339" s="844"/>
      <c r="AC339" s="844"/>
      <c r="AD339" s="844"/>
      <c r="AE339" s="844"/>
      <c r="AF339" s="844"/>
      <c r="AG339" s="844"/>
      <c r="AH339" s="844"/>
      <c r="AI339" s="844"/>
      <c r="AJ339" s="844"/>
      <c r="AK339" s="755"/>
      <c r="AL339" s="755"/>
      <c r="AM339" s="755"/>
      <c r="AN339" s="838"/>
    </row>
    <row r="340" spans="1:40" s="840" customFormat="1" ht="15" hidden="1" customHeight="1" x14ac:dyDescent="0.25">
      <c r="A340" s="930"/>
      <c r="B340" s="841"/>
      <c r="C340" s="841"/>
      <c r="D340" s="841"/>
      <c r="E340" s="841"/>
      <c r="F340" s="841"/>
      <c r="G340" s="841"/>
      <c r="H340" s="841"/>
      <c r="I340" s="841"/>
      <c r="J340" s="841"/>
      <c r="K340" s="841"/>
      <c r="L340" s="841"/>
      <c r="M340" s="841"/>
      <c r="N340" s="841"/>
      <c r="O340" s="841"/>
      <c r="P340" s="841"/>
      <c r="Q340" s="841"/>
      <c r="R340" s="841"/>
      <c r="S340" s="841"/>
      <c r="T340" s="841"/>
      <c r="U340" s="841"/>
      <c r="V340" s="841"/>
      <c r="W340" s="1182"/>
      <c r="AA340" s="1809"/>
      <c r="AB340" s="1809"/>
      <c r="AC340" s="1809"/>
      <c r="AD340" s="1809"/>
      <c r="AE340" s="1809"/>
      <c r="AF340" s="1809"/>
      <c r="AG340" s="1809"/>
      <c r="AH340" s="1809"/>
      <c r="AI340" s="1809"/>
      <c r="AN340" s="1165"/>
    </row>
  </sheetData>
  <mergeCells count="86">
    <mergeCell ref="D232:E232"/>
    <mergeCell ref="D233:E233"/>
    <mergeCell ref="D234:E234"/>
    <mergeCell ref="D235:E235"/>
    <mergeCell ref="D227:E227"/>
    <mergeCell ref="D228:E228"/>
    <mergeCell ref="D229:E229"/>
    <mergeCell ref="D230:E230"/>
    <mergeCell ref="D231:E231"/>
    <mergeCell ref="D219:E219"/>
    <mergeCell ref="D220:E220"/>
    <mergeCell ref="D221:E221"/>
    <mergeCell ref="D223:E223"/>
    <mergeCell ref="D224:E224"/>
    <mergeCell ref="D214:E214"/>
    <mergeCell ref="D215:E215"/>
    <mergeCell ref="D216:E216"/>
    <mergeCell ref="D217:E217"/>
    <mergeCell ref="D218:E218"/>
    <mergeCell ref="D208:E208"/>
    <mergeCell ref="D209:E209"/>
    <mergeCell ref="D211:E211"/>
    <mergeCell ref="D212:E212"/>
    <mergeCell ref="D213:E213"/>
    <mergeCell ref="D200:E200"/>
    <mergeCell ref="D202:E202"/>
    <mergeCell ref="D203:E203"/>
    <mergeCell ref="D205:E205"/>
    <mergeCell ref="D206:E206"/>
    <mergeCell ref="D195:E195"/>
    <mergeCell ref="D196:E196"/>
    <mergeCell ref="D197:E197"/>
    <mergeCell ref="D199:E199"/>
    <mergeCell ref="D190:E190"/>
    <mergeCell ref="D191:E191"/>
    <mergeCell ref="D192:E192"/>
    <mergeCell ref="D193:E193"/>
    <mergeCell ref="D194:E194"/>
    <mergeCell ref="D318:M318"/>
    <mergeCell ref="D319:M319"/>
    <mergeCell ref="D320:M320"/>
    <mergeCell ref="D311:M311"/>
    <mergeCell ref="D312:M312"/>
    <mergeCell ref="D313:M313"/>
    <mergeCell ref="D314:M314"/>
    <mergeCell ref="D317:M317"/>
    <mergeCell ref="F190:G190"/>
    <mergeCell ref="F191:G191"/>
    <mergeCell ref="F192:G192"/>
    <mergeCell ref="F193:G193"/>
    <mergeCell ref="F194:G194"/>
    <mergeCell ref="F195:G195"/>
    <mergeCell ref="F196:G196"/>
    <mergeCell ref="F197:G197"/>
    <mergeCell ref="F199:G199"/>
    <mergeCell ref="F200:G200"/>
    <mergeCell ref="F202:G202"/>
    <mergeCell ref="F203:G203"/>
    <mergeCell ref="F205:G205"/>
    <mergeCell ref="F206:G206"/>
    <mergeCell ref="F208:G208"/>
    <mergeCell ref="F216:G216"/>
    <mergeCell ref="F217:G217"/>
    <mergeCell ref="F218:G218"/>
    <mergeCell ref="F219:G219"/>
    <mergeCell ref="F209:G209"/>
    <mergeCell ref="F211:G211"/>
    <mergeCell ref="F212:G212"/>
    <mergeCell ref="F213:G213"/>
    <mergeCell ref="F214:G214"/>
    <mergeCell ref="F234:G234"/>
    <mergeCell ref="F235:G235"/>
    <mergeCell ref="F227:G227"/>
    <mergeCell ref="C190:C191"/>
    <mergeCell ref="B190:B191"/>
    <mergeCell ref="F229:G229"/>
    <mergeCell ref="F230:G230"/>
    <mergeCell ref="F231:G231"/>
    <mergeCell ref="F232:G232"/>
    <mergeCell ref="F233:G233"/>
    <mergeCell ref="F220:G220"/>
    <mergeCell ref="F221:G221"/>
    <mergeCell ref="F223:G223"/>
    <mergeCell ref="F224:G224"/>
    <mergeCell ref="F228:G228"/>
    <mergeCell ref="F215:G215"/>
  </mergeCells>
  <conditionalFormatting sqref="AM185:XFD188 A183:XFD183 A182:AC182 AJ182:XFD182 AJ184:XFD184 A184:AC189 AJ189:XFD189 I282 H283:I284 A282:F284 A285:I288 A289:F289 H289:I289 A280:I281 A300:XFD1048576 J280:XFD299 B283:B294 A290:I299 A1:XFD181 A190:XFD279">
    <cfRule type="cellIs" dxfId="1471" priority="167" stopIfTrue="1" operator="equal">
      <formula>"Pass"</formula>
    </cfRule>
    <cfRule type="cellIs" dxfId="1470" priority="198" stopIfTrue="1" operator="equal">
      <formula>"No"</formula>
    </cfRule>
    <cfRule type="cellIs" dxfId="1469" priority="199" stopIfTrue="1" operator="equal">
      <formula>"Fail"</formula>
    </cfRule>
    <cfRule type="cellIs" dxfId="1468" priority="212" stopIfTrue="1" operator="equal">
      <formula>"please check"</formula>
    </cfRule>
  </conditionalFormatting>
  <conditionalFormatting sqref="AD184:AI189">
    <cfRule type="cellIs" dxfId="1467" priority="37" stopIfTrue="1" operator="equal">
      <formula>"Pass"</formula>
    </cfRule>
    <cfRule type="cellIs" dxfId="1466" priority="38" stopIfTrue="1" operator="equal">
      <formula>"No"</formula>
    </cfRule>
    <cfRule type="cellIs" dxfId="1465" priority="39" stopIfTrue="1" operator="equal">
      <formula>"Fail"</formula>
    </cfRule>
    <cfRule type="cellIs" dxfId="1464" priority="40" stopIfTrue="1" operator="equal">
      <formula>"please check"</formula>
    </cfRule>
  </conditionalFormatting>
  <conditionalFormatting sqref="H282">
    <cfRule type="cellIs" dxfId="1463" priority="29" stopIfTrue="1" operator="equal">
      <formula>"Pass"</formula>
    </cfRule>
    <cfRule type="cellIs" dxfId="1462" priority="30" stopIfTrue="1" operator="equal">
      <formula>"No"</formula>
    </cfRule>
    <cfRule type="cellIs" dxfId="1461" priority="31" stopIfTrue="1" operator="equal">
      <formula>"Fail"</formula>
    </cfRule>
    <cfRule type="cellIs" dxfId="1460" priority="32" stopIfTrue="1" operator="equal">
      <formula>"please check"</formula>
    </cfRule>
  </conditionalFormatting>
  <conditionalFormatting sqref="G284">
    <cfRule type="cellIs" dxfId="1459" priority="17" stopIfTrue="1" operator="equal">
      <formula>"Pass"</formula>
    </cfRule>
    <cfRule type="cellIs" dxfId="1458" priority="18" stopIfTrue="1" operator="equal">
      <formula>"No"</formula>
    </cfRule>
    <cfRule type="cellIs" dxfId="1457" priority="19" stopIfTrue="1" operator="equal">
      <formula>"Fail"</formula>
    </cfRule>
    <cfRule type="cellIs" dxfId="1456" priority="20" stopIfTrue="1" operator="equal">
      <formula>"please check"</formula>
    </cfRule>
  </conditionalFormatting>
  <conditionalFormatting sqref="G283">
    <cfRule type="cellIs" dxfId="1455" priority="21" stopIfTrue="1" operator="equal">
      <formula>"Pass"</formula>
    </cfRule>
    <cfRule type="cellIs" dxfId="1454" priority="22" stopIfTrue="1" operator="equal">
      <formula>"No"</formula>
    </cfRule>
    <cfRule type="cellIs" dxfId="1453" priority="23" stopIfTrue="1" operator="equal">
      <formula>"Fail"</formula>
    </cfRule>
    <cfRule type="cellIs" dxfId="1452" priority="24" stopIfTrue="1" operator="equal">
      <formula>"please check"</formula>
    </cfRule>
  </conditionalFormatting>
  <conditionalFormatting sqref="G289">
    <cfRule type="cellIs" dxfId="1451" priority="13" stopIfTrue="1" operator="equal">
      <formula>"Pass"</formula>
    </cfRule>
    <cfRule type="cellIs" dxfId="1450" priority="14" stopIfTrue="1" operator="equal">
      <formula>"No"</formula>
    </cfRule>
    <cfRule type="cellIs" dxfId="1449" priority="15" stopIfTrue="1" operator="equal">
      <formula>"Fail"</formula>
    </cfRule>
    <cfRule type="cellIs" dxfId="1448" priority="16" stopIfTrue="1" operator="equal">
      <formula>"please check"</formula>
    </cfRule>
  </conditionalFormatting>
  <conditionalFormatting sqref="G282">
    <cfRule type="cellIs" dxfId="1447" priority="5" stopIfTrue="1" operator="equal">
      <formula>"Pass"</formula>
    </cfRule>
    <cfRule type="cellIs" dxfId="1446" priority="6" stopIfTrue="1" operator="equal">
      <formula>"No"</formula>
    </cfRule>
    <cfRule type="cellIs" dxfId="1445" priority="7" stopIfTrue="1" operator="equal">
      <formula>"Fail"</formula>
    </cfRule>
    <cfRule type="cellIs" dxfId="1444" priority="8" stopIfTrue="1" operator="equal">
      <formula>"please check"</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1" max="19" man="1"/>
    <brk id="83" max="19" man="1"/>
    <brk id="126" max="19" man="1"/>
    <brk id="155" max="19" man="1"/>
    <brk id="184" max="34" man="1"/>
    <brk id="229" max="16383" man="1"/>
    <brk id="251" max="34" man="1"/>
    <brk id="278" max="19" man="1"/>
    <brk id="305" max="34" man="1"/>
  </rowBreaks>
  <colBreaks count="1" manualBreakCount="1">
    <brk id="20" min="305" max="339" man="1"/>
  </colBreaks>
  <ignoredErrors>
    <ignoredError sqref="C318"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AL58"/>
  <sheetViews>
    <sheetView zoomScale="75" zoomScaleNormal="75" zoomScaleSheetLayoutView="8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50" customWidth="1"/>
    <col min="2" max="2" width="80.7109375" style="259" customWidth="1"/>
    <col min="3" max="5" width="16.7109375" style="257" customWidth="1"/>
    <col min="6" max="6" width="48.7109375" style="257" customWidth="1"/>
    <col min="7" max="8" width="16.7109375" style="257" customWidth="1"/>
    <col min="9" max="9" width="48.7109375" style="257" customWidth="1"/>
    <col min="10" max="11" width="16.7109375" style="257" customWidth="1"/>
    <col min="12" max="12" width="16.7109375" style="259" customWidth="1"/>
    <col min="13" max="13" width="48.7109375" style="259" customWidth="1"/>
    <col min="14" max="14" width="1.7109375" style="261" customWidth="1"/>
    <col min="15" max="38" width="0" style="150" hidden="1" customWidth="1"/>
    <col min="39" max="16384" width="16.7109375" style="150" hidden="1"/>
  </cols>
  <sheetData>
    <row r="1" spans="1:36" s="303" customFormat="1" ht="30" customHeight="1" x14ac:dyDescent="0.55000000000000004">
      <c r="A1" s="2184" t="s">
        <v>1795</v>
      </c>
      <c r="B1" s="1868"/>
      <c r="C1" s="1599" t="str">
        <f>CONCATENATE("Reporting unit: ", 'General Info'!$C$7, " ", 'General Info'!$C$5)</f>
        <v xml:space="preserve">Reporting unit: 1 </v>
      </c>
      <c r="D1" s="1599"/>
      <c r="E1" s="1599"/>
      <c r="F1" s="1599"/>
      <c r="G1" s="1599"/>
      <c r="H1" s="1599"/>
      <c r="I1" s="1599"/>
      <c r="J1" s="1599"/>
      <c r="K1" s="1599"/>
      <c r="L1" s="1868"/>
      <c r="M1" s="1868"/>
      <c r="N1" s="1831"/>
    </row>
    <row r="2" spans="1:36" s="308" customFormat="1" ht="45" customHeight="1" x14ac:dyDescent="0.35">
      <c r="A2" s="2068" t="s">
        <v>1798</v>
      </c>
      <c r="B2" s="307"/>
      <c r="N2" s="1965"/>
    </row>
    <row r="3" spans="1:36" s="912" customFormat="1" ht="15" customHeight="1" x14ac:dyDescent="0.25">
      <c r="A3" s="576"/>
      <c r="B3" s="1600"/>
      <c r="C3" s="2638" t="s">
        <v>1816</v>
      </c>
      <c r="D3" s="2639" t="s">
        <v>1817</v>
      </c>
      <c r="E3" s="2569"/>
      <c r="F3" s="2640"/>
      <c r="G3" s="2639" t="s">
        <v>1818</v>
      </c>
      <c r="H3" s="2569"/>
      <c r="I3" s="2640"/>
      <c r="J3" s="2641" t="s">
        <v>1819</v>
      </c>
      <c r="K3" s="2569"/>
      <c r="L3" s="2569"/>
      <c r="M3" s="2642"/>
      <c r="N3" s="776"/>
      <c r="AJ3" s="776"/>
    </row>
    <row r="4" spans="1:36" ht="30" customHeight="1" x14ac:dyDescent="0.25">
      <c r="A4" s="574"/>
      <c r="B4" s="2077"/>
      <c r="C4" s="2638"/>
      <c r="D4" s="2094" t="s">
        <v>63</v>
      </c>
      <c r="E4" s="2078" t="s">
        <v>43</v>
      </c>
      <c r="F4" s="2079" t="s">
        <v>1822</v>
      </c>
      <c r="G4" s="2094" t="s">
        <v>63</v>
      </c>
      <c r="H4" s="2078" t="s">
        <v>43</v>
      </c>
      <c r="I4" s="2079" t="s">
        <v>1822</v>
      </c>
      <c r="J4" s="2091" t="s">
        <v>1820</v>
      </c>
      <c r="K4" s="2078" t="s">
        <v>1821</v>
      </c>
      <c r="L4" s="2078" t="s">
        <v>43</v>
      </c>
      <c r="M4" s="2080" t="s">
        <v>1822</v>
      </c>
      <c r="N4" s="658"/>
    </row>
    <row r="5" spans="1:36" ht="15" customHeight="1" x14ac:dyDescent="0.25">
      <c r="A5" s="574"/>
      <c r="B5" s="2081" t="s">
        <v>1799</v>
      </c>
      <c r="C5" s="948"/>
      <c r="D5" s="2013"/>
      <c r="E5" s="2082"/>
      <c r="F5" s="2095"/>
      <c r="G5" s="2013"/>
      <c r="H5" s="2082"/>
      <c r="I5" s="2095"/>
      <c r="J5" s="1125"/>
      <c r="K5" s="2082"/>
      <c r="L5" s="2082"/>
      <c r="M5" s="2089"/>
      <c r="N5" s="658"/>
    </row>
    <row r="6" spans="1:36" ht="30" customHeight="1" x14ac:dyDescent="0.25">
      <c r="A6" s="574"/>
      <c r="B6" s="311" t="s">
        <v>1800</v>
      </c>
      <c r="C6" s="948"/>
      <c r="D6" s="2096"/>
      <c r="E6" s="454"/>
      <c r="F6" s="2095"/>
      <c r="G6" s="2096"/>
      <c r="H6" s="454"/>
      <c r="I6" s="2095"/>
      <c r="J6" s="1116"/>
      <c r="K6" s="454"/>
      <c r="L6" s="454"/>
      <c r="M6" s="2089"/>
      <c r="N6" s="658"/>
    </row>
    <row r="7" spans="1:36" ht="15" customHeight="1" x14ac:dyDescent="0.25">
      <c r="A7" s="574"/>
      <c r="B7" s="311" t="s">
        <v>1801</v>
      </c>
      <c r="C7" s="948"/>
      <c r="D7" s="2096"/>
      <c r="E7" s="454"/>
      <c r="F7" s="2095"/>
      <c r="G7" s="2096"/>
      <c r="H7" s="454"/>
      <c r="I7" s="2095"/>
      <c r="J7" s="1116"/>
      <c r="K7" s="454"/>
      <c r="L7" s="454"/>
      <c r="M7" s="2089"/>
      <c r="N7" s="658"/>
    </row>
    <row r="8" spans="1:36" ht="15" customHeight="1" x14ac:dyDescent="0.25">
      <c r="A8" s="574"/>
      <c r="B8" s="311" t="s">
        <v>1802</v>
      </c>
      <c r="C8" s="948"/>
      <c r="D8" s="2096"/>
      <c r="E8" s="454"/>
      <c r="F8" s="2095"/>
      <c r="G8" s="2096"/>
      <c r="H8" s="454"/>
      <c r="I8" s="2095"/>
      <c r="J8" s="1116"/>
      <c r="K8" s="454"/>
      <c r="L8" s="454"/>
      <c r="M8" s="2089"/>
      <c r="N8" s="658"/>
    </row>
    <row r="9" spans="1:36" ht="15" customHeight="1" x14ac:dyDescent="0.25">
      <c r="A9" s="574"/>
      <c r="B9" s="311" t="s">
        <v>1803</v>
      </c>
      <c r="C9" s="948"/>
      <c r="D9" s="2096"/>
      <c r="E9" s="454"/>
      <c r="F9" s="2095"/>
      <c r="G9" s="2096"/>
      <c r="H9" s="454"/>
      <c r="I9" s="2095"/>
      <c r="J9" s="1116"/>
      <c r="K9" s="454"/>
      <c r="L9" s="454"/>
      <c r="M9" s="2089"/>
      <c r="N9" s="658"/>
    </row>
    <row r="10" spans="1:36" ht="15" customHeight="1" x14ac:dyDescent="0.25">
      <c r="A10" s="574"/>
      <c r="B10" s="311" t="s">
        <v>1804</v>
      </c>
      <c r="C10" s="948"/>
      <c r="D10" s="2096"/>
      <c r="E10" s="454"/>
      <c r="F10" s="2095"/>
      <c r="G10" s="2096"/>
      <c r="H10" s="454"/>
      <c r="I10" s="2095"/>
      <c r="J10" s="1116"/>
      <c r="K10" s="454"/>
      <c r="L10" s="454"/>
      <c r="M10" s="2089"/>
      <c r="N10" s="658"/>
    </row>
    <row r="11" spans="1:36" ht="45" customHeight="1" x14ac:dyDescent="0.25">
      <c r="A11" s="574"/>
      <c r="B11" s="311" t="str">
        <f>"Lending to entities dealing directly with crypto-assets, other than the exposures already reported in row " &amp; ROW(B8) &amp; " (eg crypto-asset exchanges, fund managers of crypto-asset exchange-traded funds)"</f>
        <v>Lending to entities dealing directly with crypto-assets, other than the exposures already reported in row 8 (eg crypto-asset exchanges, fund managers of crypto-asset exchange-traded funds)</v>
      </c>
      <c r="C11" s="948"/>
      <c r="D11" s="2096"/>
      <c r="E11" s="454"/>
      <c r="F11" s="2095"/>
      <c r="G11" s="2096"/>
      <c r="H11" s="454"/>
      <c r="I11" s="2095"/>
      <c r="J11" s="1116"/>
      <c r="K11" s="454"/>
      <c r="L11" s="454"/>
      <c r="M11" s="2089"/>
      <c r="N11" s="658"/>
    </row>
    <row r="12" spans="1:36" ht="15" customHeight="1" x14ac:dyDescent="0.25">
      <c r="A12" s="574"/>
      <c r="B12" s="311" t="s">
        <v>1805</v>
      </c>
      <c r="C12" s="948"/>
      <c r="D12" s="2096"/>
      <c r="E12" s="454"/>
      <c r="F12" s="2095"/>
      <c r="G12" s="2096"/>
      <c r="H12" s="454"/>
      <c r="I12" s="2095"/>
      <c r="J12" s="1116"/>
      <c r="K12" s="454"/>
      <c r="L12" s="454"/>
      <c r="M12" s="2089"/>
      <c r="N12" s="658"/>
    </row>
    <row r="13" spans="1:36" ht="15" customHeight="1" x14ac:dyDescent="0.25">
      <c r="A13" s="574"/>
      <c r="B13" s="311" t="s">
        <v>1806</v>
      </c>
      <c r="C13" s="948"/>
      <c r="D13" s="2096"/>
      <c r="E13" s="454"/>
      <c r="F13" s="2095"/>
      <c r="G13" s="2096"/>
      <c r="H13" s="454"/>
      <c r="I13" s="2095"/>
      <c r="J13" s="1116"/>
      <c r="K13" s="454"/>
      <c r="L13" s="454"/>
      <c r="M13" s="2089"/>
      <c r="N13" s="658"/>
    </row>
    <row r="14" spans="1:36" ht="15" customHeight="1" x14ac:dyDescent="0.25">
      <c r="A14" s="574"/>
      <c r="B14" s="311" t="s">
        <v>1807</v>
      </c>
      <c r="C14" s="948"/>
      <c r="D14" s="2096"/>
      <c r="E14" s="454"/>
      <c r="F14" s="2095"/>
      <c r="G14" s="2096"/>
      <c r="H14" s="454"/>
      <c r="I14" s="2095"/>
      <c r="J14" s="1116"/>
      <c r="K14" s="454"/>
      <c r="L14" s="454"/>
      <c r="M14" s="2089"/>
      <c r="N14" s="658"/>
    </row>
    <row r="15" spans="1:36" ht="15" customHeight="1" x14ac:dyDescent="0.25">
      <c r="A15" s="574"/>
      <c r="B15" s="311" t="s">
        <v>1808</v>
      </c>
      <c r="C15" s="948"/>
      <c r="D15" s="2096"/>
      <c r="E15" s="454"/>
      <c r="F15" s="2095"/>
      <c r="G15" s="2096"/>
      <c r="H15" s="454"/>
      <c r="I15" s="2095"/>
      <c r="J15" s="1116"/>
      <c r="K15" s="454"/>
      <c r="L15" s="454"/>
      <c r="M15" s="2089"/>
      <c r="N15" s="658"/>
    </row>
    <row r="16" spans="1:36" ht="15" customHeight="1" x14ac:dyDescent="0.25">
      <c r="A16" s="574"/>
      <c r="B16" s="311" t="s">
        <v>1809</v>
      </c>
      <c r="C16" s="948"/>
      <c r="D16" s="2096"/>
      <c r="E16" s="454"/>
      <c r="F16" s="2095"/>
      <c r="G16" s="2096"/>
      <c r="H16" s="454"/>
      <c r="I16" s="2095"/>
      <c r="J16" s="1116"/>
      <c r="K16" s="454"/>
      <c r="L16" s="454"/>
      <c r="M16" s="2089"/>
      <c r="N16" s="658"/>
    </row>
    <row r="17" spans="1:36" ht="15" customHeight="1" x14ac:dyDescent="0.25">
      <c r="A17" s="574"/>
      <c r="B17" s="311" t="s">
        <v>1810</v>
      </c>
      <c r="C17" s="948"/>
      <c r="D17" s="2096"/>
      <c r="E17" s="454"/>
      <c r="F17" s="2095"/>
      <c r="G17" s="2096"/>
      <c r="H17" s="454"/>
      <c r="I17" s="2095"/>
      <c r="J17" s="1116"/>
      <c r="K17" s="454"/>
      <c r="L17" s="454"/>
      <c r="M17" s="2089"/>
      <c r="N17" s="658"/>
    </row>
    <row r="18" spans="1:36" ht="15" customHeight="1" x14ac:dyDescent="0.25">
      <c r="A18" s="574"/>
      <c r="B18" s="311" t="s">
        <v>1811</v>
      </c>
      <c r="C18" s="948"/>
      <c r="D18" s="2096"/>
      <c r="E18" s="454"/>
      <c r="F18" s="2095"/>
      <c r="G18" s="2096"/>
      <c r="H18" s="454"/>
      <c r="I18" s="2095"/>
      <c r="J18" s="1116"/>
      <c r="K18" s="454"/>
      <c r="L18" s="454"/>
      <c r="M18" s="2089"/>
      <c r="N18" s="658"/>
    </row>
    <row r="19" spans="1:36" ht="15" customHeight="1" x14ac:dyDescent="0.25">
      <c r="A19" s="574"/>
      <c r="B19" s="311" t="s">
        <v>1812</v>
      </c>
      <c r="C19" s="948"/>
      <c r="D19" s="2096"/>
      <c r="E19" s="454"/>
      <c r="F19" s="2095"/>
      <c r="G19" s="2096"/>
      <c r="H19" s="454"/>
      <c r="I19" s="2095"/>
      <c r="J19" s="1116"/>
      <c r="K19" s="454"/>
      <c r="L19" s="454"/>
      <c r="M19" s="2089"/>
      <c r="N19" s="658"/>
    </row>
    <row r="20" spans="1:36" ht="30" customHeight="1" x14ac:dyDescent="0.25">
      <c r="A20" s="574"/>
      <c r="B20" s="311" t="s">
        <v>1813</v>
      </c>
      <c r="C20" s="948"/>
      <c r="D20" s="2096"/>
      <c r="E20" s="454"/>
      <c r="F20" s="2095"/>
      <c r="G20" s="2096"/>
      <c r="H20" s="454"/>
      <c r="I20" s="2095"/>
      <c r="J20" s="1116"/>
      <c r="K20" s="454"/>
      <c r="L20" s="454"/>
      <c r="M20" s="2089"/>
      <c r="N20" s="658"/>
    </row>
    <row r="21" spans="1:36" ht="15" customHeight="1" x14ac:dyDescent="0.25">
      <c r="A21" s="574"/>
      <c r="B21" s="311" t="s">
        <v>1814</v>
      </c>
      <c r="C21" s="948"/>
      <c r="D21" s="2096"/>
      <c r="E21" s="454"/>
      <c r="F21" s="2095"/>
      <c r="G21" s="2096"/>
      <c r="H21" s="454"/>
      <c r="I21" s="2095"/>
      <c r="J21" s="1116"/>
      <c r="K21" s="454"/>
      <c r="L21" s="454"/>
      <c r="M21" s="2089"/>
      <c r="N21" s="658"/>
    </row>
    <row r="22" spans="1:36" ht="15" customHeight="1" x14ac:dyDescent="0.25">
      <c r="A22" s="574"/>
      <c r="B22" s="311" t="s">
        <v>1815</v>
      </c>
      <c r="C22" s="948"/>
      <c r="D22" s="2096"/>
      <c r="E22" s="454"/>
      <c r="F22" s="2095"/>
      <c r="G22" s="2096"/>
      <c r="H22" s="454"/>
      <c r="I22" s="2095"/>
      <c r="J22" s="1116"/>
      <c r="K22" s="454"/>
      <c r="L22" s="454"/>
      <c r="M22" s="2089"/>
      <c r="N22" s="658"/>
    </row>
    <row r="23" spans="1:36" ht="30" customHeight="1" x14ac:dyDescent="0.25">
      <c r="A23" s="574"/>
      <c r="B23" s="2084" t="str">
        <f>"Other (please specify the type of exposure in the columns " &amp; LEFT(ADDRESS(ROW(F4),COLUMN(F4),4), 1) &amp; " and/or " &amp; LEFT(ADDRESS(ROW(I4),COLUMN(I4),4), 1) &amp; " together with the prudential treatment)"</f>
        <v>Other (please specify the type of exposure in the columns F and/or I together with the prudential treatment)</v>
      </c>
      <c r="C23" s="1691"/>
      <c r="D23" s="2097"/>
      <c r="E23" s="2085"/>
      <c r="F23" s="2098"/>
      <c r="G23" s="2097"/>
      <c r="H23" s="2085"/>
      <c r="I23" s="2098"/>
      <c r="J23" s="2092"/>
      <c r="K23" s="2085"/>
      <c r="L23" s="2085"/>
      <c r="M23" s="2090"/>
      <c r="N23" s="658"/>
    </row>
    <row r="24" spans="1:36" ht="15" customHeight="1" x14ac:dyDescent="0.25">
      <c r="A24" s="574"/>
      <c r="B24" s="2086" t="s">
        <v>129</v>
      </c>
      <c r="C24" s="2101"/>
      <c r="D24" s="2099">
        <f>SUM(D5:D23)</f>
        <v>0</v>
      </c>
      <c r="E24" s="2087">
        <f>SUM(E5:E23)</f>
        <v>0</v>
      </c>
      <c r="F24" s="2100"/>
      <c r="G24" s="2099">
        <f>SUM(G5:G23)</f>
        <v>0</v>
      </c>
      <c r="H24" s="2087">
        <f>SUM(H5:H23)</f>
        <v>0</v>
      </c>
      <c r="I24" s="2100"/>
      <c r="J24" s="2093">
        <f>SUM(J5:J23)</f>
        <v>0</v>
      </c>
      <c r="K24" s="2087">
        <f>SUM(K5:K23)</f>
        <v>0</v>
      </c>
      <c r="L24" s="2087">
        <f>SUM(L5:L23)</f>
        <v>0</v>
      </c>
      <c r="M24" s="2088"/>
      <c r="N24" s="658"/>
    </row>
    <row r="25" spans="1:36" s="261" customFormat="1" ht="15" customHeight="1" x14ac:dyDescent="0.25">
      <c r="A25" s="1837"/>
      <c r="B25" s="1967"/>
      <c r="C25" s="1940"/>
      <c r="D25" s="1940"/>
      <c r="E25" s="1940"/>
      <c r="F25" s="1940"/>
      <c r="G25" s="1940"/>
      <c r="H25" s="1940"/>
      <c r="I25" s="1940"/>
      <c r="J25" s="1940"/>
      <c r="K25" s="1940"/>
      <c r="L25" s="1940"/>
      <c r="M25" s="1940"/>
      <c r="N25" s="1838"/>
    </row>
    <row r="26" spans="1:36" s="308" customFormat="1" ht="45" customHeight="1" x14ac:dyDescent="0.35">
      <c r="A26" s="2068" t="s">
        <v>1823</v>
      </c>
      <c r="B26" s="307"/>
      <c r="N26" s="1965"/>
    </row>
    <row r="27" spans="1:36" s="912" customFormat="1" ht="45" customHeight="1" x14ac:dyDescent="0.25">
      <c r="A27" s="576" t="s">
        <v>1824</v>
      </c>
      <c r="B27" s="772"/>
      <c r="N27" s="776"/>
      <c r="AJ27" s="776"/>
    </row>
    <row r="28" spans="1:36" s="912" customFormat="1" ht="30" customHeight="1" x14ac:dyDescent="0.25">
      <c r="A28" s="576"/>
      <c r="B28" s="2106"/>
      <c r="C28" s="2064" t="s">
        <v>150</v>
      </c>
      <c r="D28" s="2066" t="s">
        <v>1831</v>
      </c>
      <c r="E28" s="2065" t="s">
        <v>1830</v>
      </c>
      <c r="N28" s="776"/>
    </row>
    <row r="29" spans="1:36" ht="15" customHeight="1" x14ac:dyDescent="0.25">
      <c r="A29" s="574"/>
      <c r="B29" s="2086" t="s">
        <v>1826</v>
      </c>
      <c r="C29" s="2107"/>
      <c r="D29" s="2108"/>
      <c r="E29" s="2109"/>
      <c r="L29" s="257"/>
      <c r="M29" s="912"/>
      <c r="N29" s="658"/>
    </row>
    <row r="30" spans="1:36" s="912" customFormat="1" ht="45" customHeight="1" x14ac:dyDescent="0.25">
      <c r="A30" s="576" t="s">
        <v>1825</v>
      </c>
      <c r="B30" s="772"/>
      <c r="N30" s="776"/>
      <c r="AJ30" s="776"/>
    </row>
    <row r="31" spans="1:36" s="912" customFormat="1" ht="45" customHeight="1" x14ac:dyDescent="0.25">
      <c r="A31" s="576"/>
      <c r="B31" s="2106"/>
      <c r="C31" s="2064" t="s">
        <v>150</v>
      </c>
      <c r="D31" s="2066" t="s">
        <v>1832</v>
      </c>
      <c r="E31" s="2065" t="s">
        <v>1833</v>
      </c>
      <c r="N31" s="776"/>
    </row>
    <row r="32" spans="1:36" ht="15" customHeight="1" x14ac:dyDescent="0.25">
      <c r="A32" s="574"/>
      <c r="B32" s="2086" t="s">
        <v>1896</v>
      </c>
      <c r="C32" s="2107"/>
      <c r="D32" s="2108"/>
      <c r="E32" s="2109"/>
      <c r="L32" s="257"/>
      <c r="M32" s="912"/>
      <c r="N32" s="658"/>
    </row>
    <row r="33" spans="1:36" s="912" customFormat="1" ht="15" customHeight="1" x14ac:dyDescent="0.25">
      <c r="A33" s="576"/>
      <c r="B33" s="772"/>
      <c r="N33" s="776"/>
    </row>
    <row r="34" spans="1:36" ht="15" customHeight="1" x14ac:dyDescent="0.25">
      <c r="A34" s="574"/>
      <c r="B34" s="2113" t="s">
        <v>1838</v>
      </c>
      <c r="C34" s="2114"/>
      <c r="L34" s="257"/>
      <c r="M34" s="912"/>
      <c r="N34" s="658"/>
    </row>
    <row r="35" spans="1:36" ht="30" customHeight="1" x14ac:dyDescent="0.25">
      <c r="A35" s="574"/>
      <c r="B35" s="2113" t="str">
        <f>"If the answer is 'yes', please provide the amounts in rows " &amp; ROW(B36) &amp; " to " &amp; ROW(B38) &amp; "."</f>
        <v>If the answer is 'yes', please provide the amounts in rows 36 to 38.</v>
      </c>
      <c r="C35" s="2065" t="s">
        <v>1834</v>
      </c>
      <c r="L35" s="257"/>
      <c r="M35" s="912"/>
      <c r="N35" s="658"/>
    </row>
    <row r="36" spans="1:36" ht="15" customHeight="1" x14ac:dyDescent="0.25">
      <c r="A36" s="574"/>
      <c r="B36" s="2112" t="s">
        <v>1835</v>
      </c>
      <c r="C36" s="313"/>
      <c r="L36" s="257"/>
      <c r="M36" s="912"/>
      <c r="N36" s="658"/>
    </row>
    <row r="37" spans="1:36" ht="15" customHeight="1" x14ac:dyDescent="0.25">
      <c r="A37" s="574"/>
      <c r="B37" s="2110" t="s">
        <v>1836</v>
      </c>
      <c r="C37" s="286"/>
      <c r="L37" s="257"/>
      <c r="M37" s="912"/>
      <c r="N37" s="658"/>
    </row>
    <row r="38" spans="1:36" ht="15" customHeight="1" x14ac:dyDescent="0.25">
      <c r="A38" s="574"/>
      <c r="B38" s="2111" t="s">
        <v>1837</v>
      </c>
      <c r="C38" s="429"/>
      <c r="L38" s="257"/>
      <c r="M38" s="912"/>
      <c r="N38" s="658"/>
    </row>
    <row r="39" spans="1:36" s="261" customFormat="1" ht="15" customHeight="1" x14ac:dyDescent="0.25">
      <c r="A39" s="1837"/>
      <c r="B39" s="1967"/>
      <c r="C39" s="1940"/>
      <c r="D39" s="1940"/>
      <c r="E39" s="1940"/>
      <c r="F39" s="1940"/>
      <c r="G39" s="1940"/>
      <c r="H39" s="1940"/>
      <c r="I39" s="1940"/>
      <c r="J39" s="1940"/>
      <c r="K39" s="1940"/>
      <c r="L39" s="1940"/>
      <c r="M39" s="1940"/>
      <c r="N39" s="1838"/>
    </row>
    <row r="40" spans="1:36" s="675" customFormat="1" ht="45" customHeight="1" x14ac:dyDescent="0.25">
      <c r="A40" s="675" t="s">
        <v>1827</v>
      </c>
      <c r="B40" s="1416"/>
      <c r="C40" s="1416"/>
      <c r="D40" s="1416"/>
      <c r="E40" s="1416"/>
      <c r="F40" s="1416"/>
      <c r="G40" s="1416"/>
      <c r="H40" s="1416"/>
      <c r="I40" s="1416"/>
      <c r="J40" s="1416"/>
      <c r="K40" s="1416"/>
      <c r="L40" s="1416"/>
      <c r="M40" s="1416"/>
      <c r="N40" s="2115"/>
      <c r="O40" s="1416"/>
      <c r="P40" s="1416"/>
      <c r="Q40" s="1416"/>
      <c r="R40" s="1416"/>
      <c r="S40" s="1416"/>
      <c r="T40" s="1416"/>
      <c r="U40" s="1416"/>
      <c r="V40" s="1416"/>
      <c r="W40" s="1416"/>
      <c r="X40" s="1416"/>
      <c r="Y40" s="1416"/>
      <c r="Z40" s="1416"/>
      <c r="AA40" s="1416"/>
      <c r="AB40" s="1416"/>
      <c r="AC40" s="1416"/>
      <c r="AD40" s="1416"/>
      <c r="AE40" s="1416"/>
      <c r="AF40" s="1416"/>
      <c r="AG40" s="1416"/>
      <c r="AH40" s="1416"/>
      <c r="AI40" s="1416"/>
      <c r="AJ40" s="1416"/>
    </row>
    <row r="41" spans="1:36" ht="15" customHeight="1" x14ac:dyDescent="0.35">
      <c r="A41" s="574"/>
      <c r="B41" s="2102" t="s">
        <v>1829</v>
      </c>
      <c r="C41" s="2067" t="s">
        <v>150</v>
      </c>
      <c r="D41" s="2481" t="s">
        <v>1828</v>
      </c>
      <c r="E41" s="2482"/>
      <c r="F41" s="2482"/>
      <c r="G41" s="308"/>
      <c r="H41" s="308"/>
      <c r="I41" s="308"/>
      <c r="J41" s="308"/>
      <c r="K41" s="308"/>
      <c r="L41" s="308"/>
      <c r="M41" s="308"/>
      <c r="N41" s="658"/>
    </row>
    <row r="42" spans="1:36" ht="15" customHeight="1" x14ac:dyDescent="0.35">
      <c r="A42" s="574"/>
      <c r="B42" s="2103"/>
      <c r="C42" s="2082"/>
      <c r="D42" s="2643"/>
      <c r="E42" s="2643"/>
      <c r="F42" s="2644"/>
      <c r="G42" s="308"/>
      <c r="H42" s="308"/>
      <c r="I42" s="308"/>
      <c r="J42" s="308"/>
      <c r="K42" s="308"/>
      <c r="L42" s="308"/>
      <c r="M42" s="308"/>
      <c r="N42" s="658"/>
    </row>
    <row r="43" spans="1:36" ht="15" customHeight="1" x14ac:dyDescent="0.35">
      <c r="A43" s="574"/>
      <c r="B43" s="2104"/>
      <c r="C43" s="454"/>
      <c r="D43" s="2645"/>
      <c r="E43" s="2645"/>
      <c r="F43" s="2646"/>
      <c r="G43" s="308"/>
      <c r="H43" s="308"/>
      <c r="I43" s="308"/>
      <c r="J43" s="308"/>
      <c r="K43" s="308"/>
      <c r="L43" s="308"/>
      <c r="M43" s="308"/>
      <c r="N43" s="658"/>
    </row>
    <row r="44" spans="1:36" ht="15" customHeight="1" x14ac:dyDescent="0.35">
      <c r="A44" s="574"/>
      <c r="B44" s="2104"/>
      <c r="C44" s="454"/>
      <c r="D44" s="2645"/>
      <c r="E44" s="2645"/>
      <c r="F44" s="2646"/>
      <c r="G44" s="308"/>
      <c r="H44" s="308"/>
      <c r="I44" s="308"/>
      <c r="J44" s="308"/>
      <c r="K44" s="308"/>
      <c r="L44" s="308"/>
      <c r="M44" s="308"/>
      <c r="N44" s="658"/>
    </row>
    <row r="45" spans="1:36" ht="15" customHeight="1" x14ac:dyDescent="0.35">
      <c r="A45" s="574"/>
      <c r="B45" s="2104"/>
      <c r="C45" s="454"/>
      <c r="D45" s="2645"/>
      <c r="E45" s="2645"/>
      <c r="F45" s="2646"/>
      <c r="G45" s="308"/>
      <c r="H45" s="308"/>
      <c r="I45" s="308"/>
      <c r="J45" s="308"/>
      <c r="K45" s="308"/>
      <c r="L45" s="308"/>
      <c r="M45" s="308"/>
      <c r="N45" s="658"/>
    </row>
    <row r="46" spans="1:36" ht="15" customHeight="1" x14ac:dyDescent="0.35">
      <c r="A46" s="574"/>
      <c r="B46" s="2104"/>
      <c r="C46" s="454"/>
      <c r="D46" s="2645"/>
      <c r="E46" s="2645"/>
      <c r="F46" s="2646"/>
      <c r="G46" s="308"/>
      <c r="H46" s="308"/>
      <c r="I46" s="308"/>
      <c r="J46" s="308"/>
      <c r="K46" s="308"/>
      <c r="L46" s="308"/>
      <c r="M46" s="308"/>
      <c r="N46" s="658"/>
    </row>
    <row r="47" spans="1:36" ht="15" customHeight="1" x14ac:dyDescent="0.35">
      <c r="A47" s="574"/>
      <c r="B47" s="2104"/>
      <c r="C47" s="454"/>
      <c r="D47" s="2645"/>
      <c r="E47" s="2645"/>
      <c r="F47" s="2646"/>
      <c r="G47" s="308"/>
      <c r="H47" s="308"/>
      <c r="I47" s="308"/>
      <c r="J47" s="308"/>
      <c r="K47" s="308"/>
      <c r="L47" s="308"/>
      <c r="M47" s="308"/>
      <c r="N47" s="658"/>
    </row>
    <row r="48" spans="1:36" ht="15" customHeight="1" x14ac:dyDescent="0.35">
      <c r="A48" s="574"/>
      <c r="B48" s="2104"/>
      <c r="C48" s="454"/>
      <c r="D48" s="2645"/>
      <c r="E48" s="2645"/>
      <c r="F48" s="2646"/>
      <c r="G48" s="308"/>
      <c r="H48" s="308"/>
      <c r="I48" s="308"/>
      <c r="J48" s="308"/>
      <c r="K48" s="308"/>
      <c r="L48" s="308"/>
      <c r="M48" s="308"/>
      <c r="N48" s="658"/>
    </row>
    <row r="49" spans="1:14" ht="15" customHeight="1" x14ac:dyDescent="0.35">
      <c r="A49" s="574"/>
      <c r="B49" s="2104"/>
      <c r="C49" s="454"/>
      <c r="D49" s="2645"/>
      <c r="E49" s="2645"/>
      <c r="F49" s="2646"/>
      <c r="G49" s="308"/>
      <c r="H49" s="308"/>
      <c r="I49" s="308"/>
      <c r="J49" s="308"/>
      <c r="K49" s="308"/>
      <c r="L49" s="308"/>
      <c r="M49" s="308"/>
      <c r="N49" s="658"/>
    </row>
    <row r="50" spans="1:14" ht="15" customHeight="1" x14ac:dyDescent="0.35">
      <c r="A50" s="574"/>
      <c r="B50" s="2104"/>
      <c r="C50" s="454"/>
      <c r="D50" s="2645"/>
      <c r="E50" s="2645"/>
      <c r="F50" s="2646"/>
      <c r="G50" s="308"/>
      <c r="H50" s="308"/>
      <c r="I50" s="308"/>
      <c r="J50" s="308"/>
      <c r="K50" s="308"/>
      <c r="L50" s="308"/>
      <c r="M50" s="308"/>
      <c r="N50" s="658"/>
    </row>
    <row r="51" spans="1:14" ht="15" customHeight="1" x14ac:dyDescent="0.35">
      <c r="A51" s="574"/>
      <c r="B51" s="2105"/>
      <c r="C51" s="2083"/>
      <c r="D51" s="2647"/>
      <c r="E51" s="2647"/>
      <c r="F51" s="2648"/>
      <c r="G51" s="308"/>
      <c r="H51" s="308"/>
      <c r="I51" s="308"/>
      <c r="J51" s="308"/>
      <c r="K51" s="308"/>
      <c r="L51" s="308"/>
      <c r="M51" s="308"/>
      <c r="N51" s="658"/>
    </row>
    <row r="52" spans="1:14" ht="15" customHeight="1" x14ac:dyDescent="0.25">
      <c r="A52" s="1837"/>
      <c r="B52" s="654"/>
      <c r="C52" s="654"/>
      <c r="D52" s="654"/>
      <c r="E52" s="654"/>
      <c r="F52" s="654"/>
      <c r="G52" s="654"/>
      <c r="H52" s="654"/>
      <c r="I52" s="654"/>
      <c r="J52" s="654"/>
      <c r="K52" s="654"/>
      <c r="L52" s="654"/>
      <c r="M52" s="654"/>
      <c r="N52" s="1838"/>
    </row>
    <row r="53" spans="1:14" ht="15" hidden="1" customHeight="1" x14ac:dyDescent="0.25">
      <c r="B53" s="150"/>
      <c r="C53" s="261"/>
      <c r="D53" s="261"/>
      <c r="E53" s="261"/>
      <c r="F53" s="261"/>
      <c r="G53" s="261"/>
      <c r="H53" s="261"/>
      <c r="I53" s="261"/>
      <c r="J53" s="261"/>
      <c r="K53" s="261"/>
      <c r="L53" s="150"/>
      <c r="M53" s="150"/>
    </row>
    <row r="54" spans="1:14" ht="15" hidden="1" customHeight="1" x14ac:dyDescent="0.25">
      <c r="B54" s="150"/>
      <c r="C54" s="261"/>
      <c r="D54" s="261"/>
      <c r="E54" s="261"/>
      <c r="F54" s="261"/>
      <c r="G54" s="261"/>
      <c r="H54" s="261"/>
      <c r="I54" s="261"/>
      <c r="J54" s="261"/>
      <c r="K54" s="261"/>
      <c r="L54" s="150"/>
      <c r="M54" s="150"/>
    </row>
    <row r="55" spans="1:14" ht="15" hidden="1" customHeight="1" x14ac:dyDescent="0.25">
      <c r="B55" s="150"/>
      <c r="C55" s="261"/>
      <c r="D55" s="261"/>
      <c r="E55" s="261"/>
      <c r="F55" s="261"/>
      <c r="G55" s="261"/>
      <c r="H55" s="261"/>
      <c r="I55" s="261"/>
      <c r="J55" s="261"/>
      <c r="K55" s="261"/>
      <c r="L55" s="150"/>
      <c r="M55" s="150"/>
    </row>
    <row r="56" spans="1:14" ht="15" hidden="1" customHeight="1" x14ac:dyDescent="0.25">
      <c r="B56" s="150"/>
      <c r="C56" s="261"/>
      <c r="D56" s="261"/>
      <c r="E56" s="261"/>
      <c r="F56" s="261"/>
      <c r="G56" s="261"/>
      <c r="H56" s="261"/>
      <c r="I56" s="261"/>
      <c r="J56" s="261"/>
      <c r="K56" s="261"/>
      <c r="L56" s="150"/>
      <c r="M56" s="150"/>
    </row>
    <row r="57" spans="1:14" ht="15" hidden="1" customHeight="1" x14ac:dyDescent="0.25">
      <c r="B57" s="150"/>
      <c r="C57" s="261"/>
      <c r="D57" s="261"/>
      <c r="E57" s="261"/>
      <c r="F57" s="261"/>
      <c r="G57" s="261"/>
      <c r="H57" s="261"/>
      <c r="I57" s="261"/>
      <c r="J57" s="261"/>
      <c r="K57" s="261"/>
      <c r="L57" s="150"/>
      <c r="M57" s="150"/>
    </row>
    <row r="58" spans="1:14" ht="15" hidden="1" customHeight="1" x14ac:dyDescent="0.25">
      <c r="B58" s="150"/>
      <c r="C58" s="261"/>
      <c r="D58" s="261"/>
      <c r="E58" s="261"/>
      <c r="F58" s="261"/>
      <c r="G58" s="261"/>
      <c r="H58" s="261"/>
      <c r="I58" s="261"/>
      <c r="J58" s="261"/>
      <c r="K58" s="261"/>
      <c r="L58" s="150"/>
      <c r="M58" s="150"/>
    </row>
  </sheetData>
  <mergeCells count="15">
    <mergeCell ref="D42:F42"/>
    <mergeCell ref="D43:F43"/>
    <mergeCell ref="D44:F44"/>
    <mergeCell ref="D51:F51"/>
    <mergeCell ref="D45:F45"/>
    <mergeCell ref="D46:F46"/>
    <mergeCell ref="D47:F47"/>
    <mergeCell ref="D48:F48"/>
    <mergeCell ref="D49:F49"/>
    <mergeCell ref="D50:F50"/>
    <mergeCell ref="C3:C4"/>
    <mergeCell ref="D3:F3"/>
    <mergeCell ref="G3:I3"/>
    <mergeCell ref="J3:M3"/>
    <mergeCell ref="D41:F41"/>
  </mergeCells>
  <conditionalFormatting sqref="N41:XFD51 A41 A42:B42 N4:XFD24 D4:G4 A4:B23 D5:M23 N29:XFD29 A24:K24 A43:A51 D41:D42 A1:XFD2 A52:XFD1048576 A25:XFD26 A39:XFD39 A29:K29">
    <cfRule type="cellIs" dxfId="44" priority="383" stopIfTrue="1" operator="equal">
      <formula>"Pass"</formula>
    </cfRule>
    <cfRule type="cellIs" dxfId="43" priority="384" stopIfTrue="1" operator="equal">
      <formula>"Fail"</formula>
    </cfRule>
  </conditionalFormatting>
  <conditionalFormatting sqref="D5:M23 C24:K24 D41:D42 C29:K29">
    <cfRule type="cellIs" dxfId="42" priority="385" operator="lessThan">
      <formula>0</formula>
    </cfRule>
  </conditionalFormatting>
  <conditionalFormatting sqref="G41:M51">
    <cfRule type="cellIs" dxfId="41" priority="321" stopIfTrue="1" operator="equal">
      <formula>"Pass"</formula>
    </cfRule>
    <cfRule type="cellIs" dxfId="40" priority="322" stopIfTrue="1" operator="equal">
      <formula>"Fail"</formula>
    </cfRule>
  </conditionalFormatting>
  <conditionalFormatting sqref="H4 J4:L4">
    <cfRule type="cellIs" dxfId="39" priority="56" stopIfTrue="1" operator="equal">
      <formula>"Pass"</formula>
    </cfRule>
    <cfRule type="cellIs" dxfId="38" priority="57" stopIfTrue="1" operator="equal">
      <formula>"Fail"</formula>
    </cfRule>
  </conditionalFormatting>
  <conditionalFormatting sqref="I4">
    <cfRule type="cellIs" dxfId="37" priority="54" stopIfTrue="1" operator="equal">
      <formula>"Pass"</formula>
    </cfRule>
    <cfRule type="cellIs" dxfId="36" priority="55" stopIfTrue="1" operator="equal">
      <formula>"Fail"</formula>
    </cfRule>
  </conditionalFormatting>
  <conditionalFormatting sqref="M4">
    <cfRule type="cellIs" dxfId="35" priority="52" stopIfTrue="1" operator="equal">
      <formula>"Pass"</formula>
    </cfRule>
    <cfRule type="cellIs" dxfId="34" priority="53" stopIfTrue="1" operator="equal">
      <formula>"Fail"</formula>
    </cfRule>
  </conditionalFormatting>
  <conditionalFormatting sqref="C5:C23">
    <cfRule type="cellIs" dxfId="33" priority="50" stopIfTrue="1" operator="equal">
      <formula>"Pass"</formula>
    </cfRule>
    <cfRule type="cellIs" dxfId="32" priority="51" stopIfTrue="1" operator="equal">
      <formula>"Fail"</formula>
    </cfRule>
  </conditionalFormatting>
  <conditionalFormatting sqref="M24">
    <cfRule type="cellIs" dxfId="31" priority="43" stopIfTrue="1" operator="equal">
      <formula>"Pass"</formula>
    </cfRule>
    <cfRule type="cellIs" dxfId="30" priority="44" stopIfTrue="1" operator="equal">
      <formula>"Fail"</formula>
    </cfRule>
  </conditionalFormatting>
  <conditionalFormatting sqref="M24">
    <cfRule type="cellIs" dxfId="29" priority="45" operator="lessThan">
      <formula>0</formula>
    </cfRule>
  </conditionalFormatting>
  <conditionalFormatting sqref="L24">
    <cfRule type="cellIs" dxfId="28" priority="37" stopIfTrue="1" operator="equal">
      <formula>"Pass"</formula>
    </cfRule>
    <cfRule type="cellIs" dxfId="27" priority="38" stopIfTrue="1" operator="equal">
      <formula>"Fail"</formula>
    </cfRule>
  </conditionalFormatting>
  <conditionalFormatting sqref="L24">
    <cfRule type="cellIs" dxfId="26" priority="39" operator="lessThan">
      <formula>0</formula>
    </cfRule>
  </conditionalFormatting>
  <conditionalFormatting sqref="C43:C51">
    <cfRule type="cellIs" dxfId="25" priority="17" operator="lessThan">
      <formula>0</formula>
    </cfRule>
  </conditionalFormatting>
  <conditionalFormatting sqref="A40">
    <cfRule type="cellIs" dxfId="24" priority="33" stopIfTrue="1" operator="equal">
      <formula>"Pass"</formula>
    </cfRule>
    <cfRule type="cellIs" dxfId="23" priority="34" stopIfTrue="1" operator="equal">
      <formula>"Fail"</formula>
    </cfRule>
  </conditionalFormatting>
  <conditionalFormatting sqref="C43:C51">
    <cfRule type="cellIs" dxfId="22" priority="15" stopIfTrue="1" operator="equal">
      <formula>"Pass"</formula>
    </cfRule>
    <cfRule type="cellIs" dxfId="21" priority="16" stopIfTrue="1" operator="equal">
      <formula>"Fail"</formula>
    </cfRule>
  </conditionalFormatting>
  <conditionalFormatting sqref="C41:C42">
    <cfRule type="cellIs" dxfId="20" priority="28" stopIfTrue="1" operator="equal">
      <formula>"Pass"</formula>
    </cfRule>
    <cfRule type="cellIs" dxfId="19" priority="29" stopIfTrue="1" operator="equal">
      <formula>"Fail"</formula>
    </cfRule>
  </conditionalFormatting>
  <conditionalFormatting sqref="C41:C42">
    <cfRule type="cellIs" dxfId="18" priority="30" operator="lessThan">
      <formula>0</formula>
    </cfRule>
  </conditionalFormatting>
  <conditionalFormatting sqref="B43:B51 D43:D51">
    <cfRule type="cellIs" dxfId="17" priority="18" stopIfTrue="1" operator="equal">
      <formula>"Pass"</formula>
    </cfRule>
    <cfRule type="cellIs" dxfId="16" priority="19" stopIfTrue="1" operator="equal">
      <formula>"Fail"</formula>
    </cfRule>
  </conditionalFormatting>
  <conditionalFormatting sqref="D43:D51">
    <cfRule type="cellIs" dxfId="15" priority="20" operator="lessThan">
      <formula>0</formula>
    </cfRule>
  </conditionalFormatting>
  <conditionalFormatting sqref="N32:XFD32 A32:K32">
    <cfRule type="cellIs" dxfId="14" priority="12" stopIfTrue="1" operator="equal">
      <formula>"Pass"</formula>
    </cfRule>
    <cfRule type="cellIs" dxfId="13" priority="13" stopIfTrue="1" operator="equal">
      <formula>"Fail"</formula>
    </cfRule>
  </conditionalFormatting>
  <conditionalFormatting sqref="C32:K32">
    <cfRule type="cellIs" dxfId="12" priority="14" operator="lessThan">
      <formula>0</formula>
    </cfRule>
  </conditionalFormatting>
  <conditionalFormatting sqref="N34:XFD38 A36:C38 A34:B35 F34:K38">
    <cfRule type="cellIs" dxfId="11" priority="9" stopIfTrue="1" operator="equal">
      <formula>"Pass"</formula>
    </cfRule>
    <cfRule type="cellIs" dxfId="10" priority="10" stopIfTrue="1" operator="equal">
      <formula>"Fail"</formula>
    </cfRule>
  </conditionalFormatting>
  <conditionalFormatting sqref="C36:C38 F34:K38">
    <cfRule type="cellIs" dxfId="9" priority="11" operator="lessThan">
      <formula>0</formula>
    </cfRule>
  </conditionalFormatting>
  <conditionalFormatting sqref="C34">
    <cfRule type="cellIs" dxfId="8" priority="4" stopIfTrue="1" operator="equal">
      <formula>"Pass"</formula>
    </cfRule>
    <cfRule type="cellIs" dxfId="7" priority="5" stopIfTrue="1" operator="equal">
      <formula>"Fail"</formula>
    </cfRule>
  </conditionalFormatting>
  <conditionalFormatting sqref="D34:E38">
    <cfRule type="cellIs" dxfId="6" priority="1" stopIfTrue="1" operator="equal">
      <formula>"Pass"</formula>
    </cfRule>
    <cfRule type="cellIs" dxfId="5" priority="2" stopIfTrue="1" operator="equal">
      <formula>"Fail"</formula>
    </cfRule>
  </conditionalFormatting>
  <conditionalFormatting sqref="D34:E38">
    <cfRule type="cellIs" dxfId="4" priority="3" operator="lessThan">
      <formula>0</formula>
    </cfRule>
  </conditionalFormatting>
  <dataValidations count="1">
    <dataValidation type="list" showInputMessage="1" showErrorMessage="1" sqref="C5:C23 C34">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25" max="1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28191"/>
  </sheetPr>
  <dimension ref="A1:V596"/>
  <sheetViews>
    <sheetView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169" customWidth="1"/>
    <col min="2" max="2" width="60.85546875" style="261" customWidth="1"/>
    <col min="3" max="3" width="14.85546875" style="261" customWidth="1"/>
    <col min="4" max="8" width="16.85546875" style="261" customWidth="1"/>
    <col min="9" max="9" width="32.85546875" style="261" customWidth="1"/>
    <col min="10" max="10" width="1.85546875" style="146" customWidth="1"/>
    <col min="11" max="16384" width="11.42578125" style="261" hidden="1"/>
  </cols>
  <sheetData>
    <row r="1" spans="1:10" s="145" customFormat="1" ht="30" customHeight="1" x14ac:dyDescent="0.55000000000000004">
      <c r="A1" s="534" t="s">
        <v>52</v>
      </c>
      <c r="B1" s="387"/>
      <c r="C1" s="387"/>
      <c r="D1" s="387"/>
      <c r="E1" s="387"/>
      <c r="F1" s="387"/>
      <c r="G1" s="387"/>
      <c r="H1" s="387"/>
      <c r="I1" s="387"/>
      <c r="J1" s="388"/>
    </row>
    <row r="2" spans="1:10" ht="30" customHeight="1" x14ac:dyDescent="0.3">
      <c r="A2" s="389" t="s">
        <v>47</v>
      </c>
      <c r="B2" s="148"/>
      <c r="C2" s="148"/>
      <c r="D2" s="148"/>
      <c r="E2" s="148"/>
      <c r="F2" s="148"/>
      <c r="G2" s="148"/>
      <c r="H2" s="148"/>
      <c r="I2" s="148"/>
      <c r="J2" s="153"/>
    </row>
    <row r="3" spans="1:10" ht="15" customHeight="1" x14ac:dyDescent="0.25">
      <c r="A3" s="390"/>
      <c r="B3" s="148"/>
      <c r="C3" s="148"/>
      <c r="D3" s="148"/>
      <c r="E3" s="148"/>
      <c r="F3" s="148"/>
      <c r="G3" s="148"/>
      <c r="H3" s="148"/>
      <c r="I3" s="148"/>
      <c r="J3" s="153"/>
    </row>
    <row r="4" spans="1:10" s="270" customFormat="1" ht="15" customHeight="1" x14ac:dyDescent="0.25">
      <c r="A4" s="390"/>
      <c r="B4" s="391" t="s">
        <v>41</v>
      </c>
      <c r="C4" s="392">
        <v>3</v>
      </c>
      <c r="D4" s="392">
        <v>9</v>
      </c>
      <c r="E4" s="393" t="s">
        <v>1905</v>
      </c>
      <c r="F4" s="394">
        <v>0</v>
      </c>
      <c r="G4" s="148"/>
      <c r="H4" s="2269" t="s">
        <v>1906</v>
      </c>
      <c r="I4" s="148"/>
      <c r="J4" s="189"/>
    </row>
    <row r="5" spans="1:10" ht="15" customHeight="1" x14ac:dyDescent="0.25">
      <c r="A5" s="627"/>
      <c r="B5" s="148"/>
      <c r="C5" s="148"/>
      <c r="D5" s="148"/>
      <c r="E5" s="148"/>
      <c r="F5" s="148"/>
      <c r="G5" s="148"/>
      <c r="H5" s="148"/>
      <c r="I5" s="148"/>
      <c r="J5" s="153"/>
    </row>
    <row r="6" spans="1:10" s="614" customFormat="1" ht="45" customHeight="1" x14ac:dyDescent="0.3">
      <c r="A6" s="827" t="s">
        <v>1244</v>
      </c>
      <c r="B6" s="828"/>
      <c r="C6" s="829"/>
      <c r="D6" s="829"/>
      <c r="E6" s="829"/>
      <c r="F6" s="829"/>
      <c r="G6" s="829"/>
      <c r="H6" s="829"/>
      <c r="I6" s="829"/>
      <c r="J6" s="882"/>
    </row>
    <row r="7" spans="1:10" s="457" customFormat="1" ht="45" customHeight="1" x14ac:dyDescent="0.25">
      <c r="A7" s="621" t="s">
        <v>1245</v>
      </c>
      <c r="B7" s="197"/>
      <c r="C7" s="197"/>
      <c r="D7" s="89"/>
      <c r="E7" s="89"/>
      <c r="F7" s="198"/>
      <c r="J7" s="87"/>
    </row>
    <row r="8" spans="1:10" s="270" customFormat="1" ht="15" customHeight="1" x14ac:dyDescent="0.25">
      <c r="A8" s="398"/>
      <c r="B8" s="399" t="s">
        <v>467</v>
      </c>
      <c r="C8" s="400"/>
      <c r="D8" s="400"/>
      <c r="E8" s="401"/>
      <c r="F8" s="402" t="s">
        <v>44</v>
      </c>
      <c r="G8" s="147"/>
      <c r="H8" s="147"/>
      <c r="I8" s="147"/>
      <c r="J8" s="190"/>
    </row>
    <row r="9" spans="1:10" s="270" customFormat="1" ht="15" customHeight="1" x14ac:dyDescent="0.25">
      <c r="A9" s="581"/>
      <c r="B9" s="187" t="s">
        <v>468</v>
      </c>
      <c r="C9" s="192"/>
      <c r="D9" s="192"/>
      <c r="E9" s="231"/>
      <c r="F9" s="230" t="s">
        <v>44</v>
      </c>
      <c r="G9" s="147"/>
      <c r="H9" s="147"/>
      <c r="I9" s="147"/>
      <c r="J9" s="190"/>
    </row>
    <row r="10" spans="1:10" s="396" customFormat="1" ht="45" customHeight="1" x14ac:dyDescent="0.25">
      <c r="A10" s="621" t="s">
        <v>1246</v>
      </c>
      <c r="C10" s="513"/>
      <c r="D10" s="540"/>
      <c r="E10" s="540"/>
      <c r="F10" s="541"/>
      <c r="G10" s="457"/>
      <c r="H10" s="457"/>
      <c r="I10" s="457"/>
      <c r="J10" s="87"/>
    </row>
    <row r="11" spans="1:10" s="270" customFormat="1" ht="30" customHeight="1" x14ac:dyDescent="0.25">
      <c r="A11" s="398"/>
      <c r="B11" s="2677" t="s">
        <v>998</v>
      </c>
      <c r="C11" s="2677"/>
      <c r="D11" s="2677"/>
      <c r="E11" s="2678"/>
      <c r="F11" s="649" t="s">
        <v>44</v>
      </c>
      <c r="G11" s="147"/>
      <c r="H11" s="147"/>
      <c r="I11" s="147"/>
      <c r="J11" s="190"/>
    </row>
    <row r="12" spans="1:10" s="270" customFormat="1" ht="30" customHeight="1" x14ac:dyDescent="0.25">
      <c r="A12" s="398"/>
      <c r="B12" s="2355" t="s">
        <v>997</v>
      </c>
      <c r="C12" s="2355"/>
      <c r="D12" s="2355"/>
      <c r="E12" s="2679"/>
      <c r="F12" s="6" t="s">
        <v>44</v>
      </c>
      <c r="G12" s="147"/>
      <c r="H12" s="147"/>
      <c r="I12" s="147"/>
      <c r="J12" s="190"/>
    </row>
    <row r="13" spans="1:10" s="270" customFormat="1" ht="30" customHeight="1" x14ac:dyDescent="0.25">
      <c r="A13" s="581"/>
      <c r="B13" s="620" t="s">
        <v>993</v>
      </c>
      <c r="C13" s="192"/>
      <c r="D13" s="192"/>
      <c r="E13" s="231"/>
      <c r="F13" s="230" t="s">
        <v>992</v>
      </c>
      <c r="G13" s="147"/>
      <c r="H13" s="147"/>
      <c r="I13" s="147"/>
      <c r="J13" s="190"/>
    </row>
    <row r="14" spans="1:10" s="654" customFormat="1" ht="15" customHeight="1" x14ac:dyDescent="0.3">
      <c r="A14" s="881"/>
      <c r="B14" s="877"/>
      <c r="C14" s="878"/>
      <c r="D14" s="878"/>
      <c r="E14" s="878"/>
      <c r="F14" s="878"/>
      <c r="G14" s="880"/>
      <c r="H14" s="880"/>
      <c r="I14" s="703"/>
      <c r="J14" s="879"/>
    </row>
    <row r="15" spans="1:10" ht="45" customHeight="1" x14ac:dyDescent="0.3">
      <c r="A15" s="585" t="s">
        <v>909</v>
      </c>
      <c r="B15" s="582"/>
      <c r="C15" s="583"/>
      <c r="D15" s="583"/>
      <c r="E15" s="583"/>
      <c r="F15" s="583"/>
      <c r="G15" s="583"/>
      <c r="H15" s="583"/>
      <c r="I15" s="583"/>
      <c r="J15" s="876"/>
    </row>
    <row r="16" spans="1:10" s="149" customFormat="1" ht="45" customHeight="1" x14ac:dyDescent="0.25">
      <c r="A16" s="403" t="s">
        <v>1026</v>
      </c>
      <c r="B16" s="197"/>
      <c r="C16" s="197"/>
      <c r="D16" s="89"/>
      <c r="E16" s="89"/>
      <c r="F16" s="198"/>
      <c r="G16" s="457"/>
      <c r="H16" s="457"/>
      <c r="I16" s="148"/>
      <c r="J16" s="87"/>
    </row>
    <row r="17" spans="1:10" ht="15" customHeight="1" x14ac:dyDescent="0.25">
      <c r="A17" s="390"/>
      <c r="B17" s="2670"/>
      <c r="C17" s="2670"/>
      <c r="D17" s="2670"/>
      <c r="E17" s="2670"/>
      <c r="F17" s="2674" t="s">
        <v>156</v>
      </c>
      <c r="G17" s="2674"/>
      <c r="H17" s="2674"/>
      <c r="I17" s="148"/>
      <c r="J17" s="153"/>
    </row>
    <row r="18" spans="1:10" ht="30" customHeight="1" x14ac:dyDescent="0.25">
      <c r="A18" s="390"/>
      <c r="B18" s="2672"/>
      <c r="C18" s="2672"/>
      <c r="D18" s="2672"/>
      <c r="E18" s="2672"/>
      <c r="F18" s="1080" t="s">
        <v>216</v>
      </c>
      <c r="G18" s="1081" t="s">
        <v>228</v>
      </c>
      <c r="H18" s="1082" t="s">
        <v>217</v>
      </c>
      <c r="I18" s="148"/>
      <c r="J18" s="153"/>
    </row>
    <row r="19" spans="1:10" ht="15" customHeight="1" x14ac:dyDescent="0.25">
      <c r="A19" s="390"/>
      <c r="B19" s="1314" t="s">
        <v>386</v>
      </c>
      <c r="C19" s="1076"/>
      <c r="D19" s="1076"/>
      <c r="E19" s="1076"/>
      <c r="F19" s="1315">
        <v>0</v>
      </c>
      <c r="G19" s="1316">
        <v>0</v>
      </c>
      <c r="H19" s="1317">
        <v>0</v>
      </c>
      <c r="I19" s="148"/>
      <c r="J19" s="153"/>
    </row>
    <row r="20" spans="1:10" ht="15" customHeight="1" x14ac:dyDescent="0.25">
      <c r="A20" s="390"/>
      <c r="B20" s="127" t="s">
        <v>347</v>
      </c>
      <c r="C20" s="192"/>
      <c r="D20" s="192"/>
      <c r="E20" s="192"/>
      <c r="F20" s="42"/>
      <c r="G20" s="23"/>
      <c r="H20" s="1318">
        <v>0.2</v>
      </c>
      <c r="I20" s="148"/>
      <c r="J20" s="153"/>
    </row>
    <row r="21" spans="1:10" s="149" customFormat="1" ht="45" customHeight="1" x14ac:dyDescent="0.25">
      <c r="A21" s="403" t="s">
        <v>1027</v>
      </c>
      <c r="B21" s="197"/>
      <c r="C21" s="197"/>
      <c r="D21" s="89"/>
      <c r="E21" s="89"/>
      <c r="F21" s="198"/>
      <c r="G21" s="457"/>
      <c r="H21" s="457"/>
      <c r="I21" s="148"/>
      <c r="J21" s="87"/>
    </row>
    <row r="22" spans="1:10" ht="15" customHeight="1" x14ac:dyDescent="0.25">
      <c r="A22" s="390"/>
      <c r="B22" s="2680"/>
      <c r="C22" s="2680"/>
      <c r="D22" s="2680"/>
      <c r="E22" s="2681"/>
      <c r="F22" s="1083" t="s">
        <v>156</v>
      </c>
      <c r="G22" s="148"/>
      <c r="H22" s="148"/>
      <c r="I22" s="148"/>
      <c r="J22" s="153"/>
    </row>
    <row r="23" spans="1:10" s="270" customFormat="1" ht="15" customHeight="1" x14ac:dyDescent="0.25">
      <c r="A23" s="390"/>
      <c r="B23" s="2675" t="s">
        <v>174</v>
      </c>
      <c r="C23" s="2675"/>
      <c r="D23" s="2675"/>
      <c r="E23" s="2676"/>
      <c r="F23" s="1084">
        <v>0</v>
      </c>
      <c r="G23" s="148"/>
      <c r="H23" s="148"/>
      <c r="I23" s="148"/>
      <c r="J23" s="153"/>
    </row>
    <row r="24" spans="1:10" s="270" customFormat="1" ht="15" customHeight="1" x14ac:dyDescent="0.25">
      <c r="A24" s="390"/>
      <c r="B24" s="2657" t="s">
        <v>175</v>
      </c>
      <c r="C24" s="2657"/>
      <c r="D24" s="2657"/>
      <c r="E24" s="2657"/>
      <c r="F24" s="1085">
        <v>0</v>
      </c>
      <c r="G24" s="148"/>
      <c r="H24" s="148"/>
      <c r="I24" s="148"/>
      <c r="J24" s="153"/>
    </row>
    <row r="25" spans="1:10" s="270" customFormat="1" ht="15" customHeight="1" x14ac:dyDescent="0.25">
      <c r="A25" s="390"/>
      <c r="B25" s="2657" t="s">
        <v>170</v>
      </c>
      <c r="C25" s="2657"/>
      <c r="D25" s="2657"/>
      <c r="E25" s="2657"/>
      <c r="F25" s="1085">
        <v>0</v>
      </c>
      <c r="G25" s="148"/>
      <c r="H25" s="148"/>
      <c r="I25" s="148"/>
      <c r="J25" s="153"/>
    </row>
    <row r="26" spans="1:10" s="270" customFormat="1" ht="15" customHeight="1" x14ac:dyDescent="0.25">
      <c r="A26" s="390"/>
      <c r="B26" s="2657" t="s">
        <v>171</v>
      </c>
      <c r="C26" s="2657"/>
      <c r="D26" s="2657"/>
      <c r="E26" s="2657"/>
      <c r="F26" s="1085">
        <v>0</v>
      </c>
      <c r="G26" s="148"/>
      <c r="H26" s="148"/>
      <c r="I26" s="148"/>
      <c r="J26" s="153"/>
    </row>
    <row r="27" spans="1:10" s="270" customFormat="1" ht="15" customHeight="1" x14ac:dyDescent="0.25">
      <c r="A27" s="390"/>
      <c r="B27" s="2657" t="s">
        <v>166</v>
      </c>
      <c r="C27" s="2657"/>
      <c r="D27" s="2657"/>
      <c r="E27" s="2657"/>
      <c r="F27" s="119"/>
      <c r="G27" s="148"/>
      <c r="H27" s="148"/>
      <c r="I27" s="148"/>
      <c r="J27" s="153"/>
    </row>
    <row r="28" spans="1:10" s="270" customFormat="1" ht="15" customHeight="1" x14ac:dyDescent="0.25">
      <c r="A28" s="390"/>
      <c r="B28" s="2656" t="s">
        <v>123</v>
      </c>
      <c r="C28" s="2656"/>
      <c r="D28" s="2656"/>
      <c r="E28" s="2656"/>
      <c r="F28" s="1085">
        <v>0</v>
      </c>
      <c r="G28" s="148"/>
      <c r="H28" s="148"/>
      <c r="I28" s="148"/>
      <c r="J28" s="153"/>
    </row>
    <row r="29" spans="1:10" s="270" customFormat="1" ht="15" customHeight="1" x14ac:dyDescent="0.25">
      <c r="A29" s="390"/>
      <c r="B29" s="2656" t="s">
        <v>0</v>
      </c>
      <c r="C29" s="2656"/>
      <c r="D29" s="2656"/>
      <c r="E29" s="2656"/>
      <c r="F29" s="1085">
        <v>0</v>
      </c>
      <c r="G29" s="148"/>
      <c r="H29" s="148"/>
      <c r="I29" s="148"/>
      <c r="J29" s="153"/>
    </row>
    <row r="30" spans="1:10" s="270" customFormat="1" ht="15" customHeight="1" x14ac:dyDescent="0.25">
      <c r="A30" s="390"/>
      <c r="B30" s="2656" t="s">
        <v>167</v>
      </c>
      <c r="C30" s="2656"/>
      <c r="D30" s="2656"/>
      <c r="E30" s="2656"/>
      <c r="F30" s="1085">
        <v>0</v>
      </c>
      <c r="G30" s="148"/>
      <c r="H30" s="148"/>
      <c r="I30" s="148"/>
      <c r="J30" s="153"/>
    </row>
    <row r="31" spans="1:10" s="270" customFormat="1" ht="15" customHeight="1" x14ac:dyDescent="0.25">
      <c r="A31" s="390"/>
      <c r="B31" s="2656" t="s">
        <v>1</v>
      </c>
      <c r="C31" s="2656"/>
      <c r="D31" s="2656"/>
      <c r="E31" s="2656"/>
      <c r="F31" s="1085">
        <v>0</v>
      </c>
      <c r="G31" s="148"/>
      <c r="H31" s="148"/>
      <c r="I31" s="148"/>
      <c r="J31" s="153"/>
    </row>
    <row r="32" spans="1:10" s="270" customFormat="1" ht="15" customHeight="1" x14ac:dyDescent="0.25">
      <c r="A32" s="390"/>
      <c r="B32" s="2669" t="s">
        <v>64</v>
      </c>
      <c r="C32" s="2669"/>
      <c r="D32" s="2669"/>
      <c r="E32" s="2669"/>
      <c r="F32" s="1086">
        <v>0</v>
      </c>
      <c r="G32" s="148"/>
      <c r="H32" s="148"/>
      <c r="I32" s="148"/>
      <c r="J32" s="153"/>
    </row>
    <row r="33" spans="1:10" s="149" customFormat="1" ht="45" customHeight="1" x14ac:dyDescent="0.25">
      <c r="A33" s="403" t="s">
        <v>1028</v>
      </c>
      <c r="B33" s="197"/>
      <c r="C33" s="197"/>
      <c r="D33" s="89"/>
      <c r="E33" s="89"/>
      <c r="F33" s="198"/>
      <c r="G33" s="457"/>
      <c r="H33" s="457"/>
      <c r="I33" s="148"/>
      <c r="J33" s="87"/>
    </row>
    <row r="34" spans="1:10" ht="15" customHeight="1" x14ac:dyDescent="0.25">
      <c r="A34" s="390"/>
      <c r="B34" s="2670"/>
      <c r="C34" s="2670"/>
      <c r="D34" s="2670"/>
      <c r="E34" s="2671"/>
      <c r="F34" s="2674" t="s">
        <v>156</v>
      </c>
      <c r="G34" s="2674"/>
      <c r="H34" s="2674"/>
      <c r="I34" s="148"/>
      <c r="J34" s="153"/>
    </row>
    <row r="35" spans="1:10" ht="30" customHeight="1" x14ac:dyDescent="0.25">
      <c r="A35" s="390"/>
      <c r="B35" s="2672"/>
      <c r="C35" s="2672"/>
      <c r="D35" s="2672"/>
      <c r="E35" s="2673"/>
      <c r="F35" s="1080" t="s">
        <v>216</v>
      </c>
      <c r="G35" s="1081" t="s">
        <v>228</v>
      </c>
      <c r="H35" s="1082" t="s">
        <v>217</v>
      </c>
      <c r="I35" s="148"/>
      <c r="J35" s="153"/>
    </row>
    <row r="36" spans="1:10" ht="15" customHeight="1" x14ac:dyDescent="0.25">
      <c r="A36" s="390"/>
      <c r="B36" s="2666" t="str">
        <f>NSFR!B306</f>
        <v>Loans to financial institutions; of which:</v>
      </c>
      <c r="C36" s="2667"/>
      <c r="D36" s="2667"/>
      <c r="E36" s="2668"/>
      <c r="F36" s="1087"/>
      <c r="G36" s="1088"/>
      <c r="H36" s="1089"/>
      <c r="I36" s="148"/>
      <c r="J36" s="153"/>
    </row>
    <row r="37" spans="1:10" ht="30" customHeight="1" x14ac:dyDescent="0.25">
      <c r="A37" s="390"/>
      <c r="B37" s="2663" t="str">
        <f>NSFR!B307</f>
        <v>Secured by Level 1 collateral and where the bank has the ability to freely rehypthecate the received collateral for the life of the loan, of which</v>
      </c>
      <c r="C37" s="2664"/>
      <c r="D37" s="2664"/>
      <c r="E37" s="2665"/>
      <c r="F37" s="373"/>
      <c r="G37" s="18"/>
      <c r="H37" s="458"/>
      <c r="I37" s="148"/>
      <c r="J37" s="153"/>
    </row>
    <row r="38" spans="1:10" ht="15" customHeight="1" x14ac:dyDescent="0.25">
      <c r="A38" s="390"/>
      <c r="B38" s="2650" t="str">
        <f>NSFR!B308</f>
        <v>Encumbered for exceptional central bank liquidity operations; of which:</v>
      </c>
      <c r="C38" s="2651"/>
      <c r="D38" s="2651"/>
      <c r="E38" s="2652"/>
      <c r="F38" s="373"/>
      <c r="G38" s="18"/>
      <c r="H38" s="458"/>
      <c r="I38" s="148"/>
      <c r="J38" s="153"/>
    </row>
    <row r="39" spans="1:10" ht="15" customHeight="1" x14ac:dyDescent="0.25">
      <c r="A39" s="390"/>
      <c r="B39" s="2659" t="str">
        <f>NSFR!B309</f>
        <v>Remaining period of encumbrance ≥ 6 months to &lt; 1 year</v>
      </c>
      <c r="C39" s="2660"/>
      <c r="D39" s="2660"/>
      <c r="E39" s="2661"/>
      <c r="F39" s="1090">
        <v>0.5</v>
      </c>
      <c r="G39" s="120">
        <v>0.5</v>
      </c>
      <c r="H39" s="118">
        <v>1</v>
      </c>
      <c r="I39" s="148"/>
      <c r="J39" s="153"/>
    </row>
    <row r="40" spans="1:10" ht="15" customHeight="1" x14ac:dyDescent="0.25">
      <c r="A40" s="390"/>
      <c r="B40" s="2659" t="str">
        <f>NSFR!B310</f>
        <v>Remaining period of encumbrance ≥ 1 year</v>
      </c>
      <c r="C40" s="2660"/>
      <c r="D40" s="2660"/>
      <c r="E40" s="2661"/>
      <c r="F40" s="1090">
        <v>1</v>
      </c>
      <c r="G40" s="120">
        <v>1</v>
      </c>
      <c r="H40" s="118">
        <v>1</v>
      </c>
      <c r="I40" s="148"/>
      <c r="J40" s="153"/>
    </row>
    <row r="41" spans="1:10" ht="15" customHeight="1" x14ac:dyDescent="0.25">
      <c r="A41" s="390"/>
      <c r="B41" s="2656" t="str">
        <f>NSFR!B311</f>
        <v>All other secured loans to financial institutions; of which:</v>
      </c>
      <c r="C41" s="2656"/>
      <c r="D41" s="2656"/>
      <c r="E41" s="2656"/>
      <c r="F41" s="373"/>
      <c r="G41" s="18"/>
      <c r="H41" s="458"/>
      <c r="I41" s="148"/>
      <c r="J41" s="153"/>
    </row>
    <row r="42" spans="1:10" ht="15" customHeight="1" x14ac:dyDescent="0.25">
      <c r="A42" s="390"/>
      <c r="B42" s="2662" t="str">
        <f>NSFR!B312</f>
        <v>Encumbered for exceptional central bank liquidity operations; of which:</v>
      </c>
      <c r="C42" s="2662"/>
      <c r="D42" s="2662"/>
      <c r="E42" s="2662"/>
      <c r="F42" s="373"/>
      <c r="G42" s="18"/>
      <c r="H42" s="458"/>
      <c r="I42" s="148"/>
      <c r="J42" s="153"/>
    </row>
    <row r="43" spans="1:10" ht="15" customHeight="1" x14ac:dyDescent="0.25">
      <c r="A43" s="390"/>
      <c r="B43" s="2658" t="str">
        <f>NSFR!B313</f>
        <v>Remaining period of encumbrance ≥ 6 months to &lt; 1 year</v>
      </c>
      <c r="C43" s="2658"/>
      <c r="D43" s="2658"/>
      <c r="E43" s="2658"/>
      <c r="F43" s="1090">
        <v>0.5</v>
      </c>
      <c r="G43" s="120">
        <v>0.5</v>
      </c>
      <c r="H43" s="118">
        <v>1</v>
      </c>
      <c r="I43" s="148"/>
      <c r="J43" s="153"/>
    </row>
    <row r="44" spans="1:10" ht="15" customHeight="1" x14ac:dyDescent="0.25">
      <c r="A44" s="390"/>
      <c r="B44" s="2659" t="str">
        <f>NSFR!B314</f>
        <v>Remaining period of encumbrance ≥ 1 year</v>
      </c>
      <c r="C44" s="2660"/>
      <c r="D44" s="2660"/>
      <c r="E44" s="2661"/>
      <c r="F44" s="1090">
        <v>1</v>
      </c>
      <c r="G44" s="120">
        <v>1</v>
      </c>
      <c r="H44" s="118">
        <v>1</v>
      </c>
      <c r="I44" s="148"/>
      <c r="J44" s="153"/>
    </row>
    <row r="45" spans="1:10" ht="15" customHeight="1" x14ac:dyDescent="0.25">
      <c r="A45" s="390"/>
      <c r="B45" s="2656" t="str">
        <f>NSFR!B315</f>
        <v>Unsecured, of which:</v>
      </c>
      <c r="C45" s="2656"/>
      <c r="D45" s="2656"/>
      <c r="E45" s="2656"/>
      <c r="F45" s="373"/>
      <c r="G45" s="18"/>
      <c r="H45" s="458"/>
      <c r="I45" s="148"/>
      <c r="J45" s="153"/>
    </row>
    <row r="46" spans="1:10" ht="15" customHeight="1" x14ac:dyDescent="0.25">
      <c r="A46" s="390"/>
      <c r="B46" s="2662" t="str">
        <f>NSFR!B316</f>
        <v>Encumbered for exceptional central bank liquidity operations; of which:</v>
      </c>
      <c r="C46" s="2662"/>
      <c r="D46" s="2662"/>
      <c r="E46" s="2662"/>
      <c r="F46" s="373"/>
      <c r="G46" s="18"/>
      <c r="H46" s="458"/>
      <c r="I46" s="148"/>
      <c r="J46" s="153"/>
    </row>
    <row r="47" spans="1:10" ht="15" customHeight="1" x14ac:dyDescent="0.25">
      <c r="A47" s="390"/>
      <c r="B47" s="2658" t="str">
        <f>NSFR!B317</f>
        <v>Remaining period of encumbrance ≥ 6 months to &lt; 1 year</v>
      </c>
      <c r="C47" s="2658"/>
      <c r="D47" s="2658"/>
      <c r="E47" s="2658"/>
      <c r="F47" s="1090">
        <v>0.5</v>
      </c>
      <c r="G47" s="120">
        <v>0.5</v>
      </c>
      <c r="H47" s="118">
        <v>1</v>
      </c>
      <c r="I47" s="148"/>
      <c r="J47" s="153"/>
    </row>
    <row r="48" spans="1:10" ht="15" customHeight="1" x14ac:dyDescent="0.25">
      <c r="A48" s="390"/>
      <c r="B48" s="2659" t="str">
        <f>NSFR!B318</f>
        <v>Remaining period of encumbrance ≥ 1 year</v>
      </c>
      <c r="C48" s="2660"/>
      <c r="D48" s="2660"/>
      <c r="E48" s="2661"/>
      <c r="F48" s="1090">
        <v>1</v>
      </c>
      <c r="G48" s="120">
        <v>1</v>
      </c>
      <c r="H48" s="118">
        <v>1</v>
      </c>
      <c r="I48" s="148"/>
      <c r="J48" s="153"/>
    </row>
    <row r="49" spans="1:10" ht="15" customHeight="1" x14ac:dyDescent="0.25">
      <c r="A49" s="390"/>
      <c r="B49" s="2657" t="str">
        <f>NSFR!B319</f>
        <v>Securities eligible as Level 1 HQLA for the LCR, of which:</v>
      </c>
      <c r="C49" s="2657"/>
      <c r="D49" s="2657"/>
      <c r="E49" s="2657"/>
      <c r="F49" s="373"/>
      <c r="G49" s="18"/>
      <c r="H49" s="458"/>
      <c r="I49" s="148"/>
      <c r="J49" s="153"/>
    </row>
    <row r="50" spans="1:10" ht="15" customHeight="1" x14ac:dyDescent="0.25">
      <c r="A50" s="390"/>
      <c r="B50" s="2656" t="str">
        <f>NSFR!B320</f>
        <v>Encumbered for exceptional central bank liquidity operations; of which:</v>
      </c>
      <c r="C50" s="2656"/>
      <c r="D50" s="2656"/>
      <c r="E50" s="2656"/>
      <c r="F50" s="373"/>
      <c r="G50" s="18"/>
      <c r="H50" s="458"/>
      <c r="I50" s="148"/>
      <c r="J50" s="153"/>
    </row>
    <row r="51" spans="1:10" ht="15" customHeight="1" x14ac:dyDescent="0.25">
      <c r="A51" s="390"/>
      <c r="B51" s="2650" t="str">
        <f>NSFR!B321</f>
        <v>Remaining period of encumbrance ≥ 6 months to &lt; 1 year</v>
      </c>
      <c r="C51" s="2651"/>
      <c r="D51" s="2651"/>
      <c r="E51" s="2652"/>
      <c r="F51" s="1090">
        <v>0.5</v>
      </c>
      <c r="G51" s="120">
        <v>0.5</v>
      </c>
      <c r="H51" s="118">
        <v>0.5</v>
      </c>
      <c r="I51" s="148"/>
      <c r="J51" s="153"/>
    </row>
    <row r="52" spans="1:10" ht="15" customHeight="1" x14ac:dyDescent="0.25">
      <c r="A52" s="390"/>
      <c r="B52" s="2650" t="str">
        <f>NSFR!B322</f>
        <v>Remaining period of encumbrance ≥ 1 year</v>
      </c>
      <c r="C52" s="2651"/>
      <c r="D52" s="2651"/>
      <c r="E52" s="2652"/>
      <c r="F52" s="1090">
        <v>1</v>
      </c>
      <c r="G52" s="120">
        <v>1</v>
      </c>
      <c r="H52" s="118">
        <v>1</v>
      </c>
      <c r="I52" s="148"/>
      <c r="J52" s="153"/>
    </row>
    <row r="53" spans="1:10" ht="15" customHeight="1" x14ac:dyDescent="0.25">
      <c r="A53" s="390"/>
      <c r="B53" s="2657" t="str">
        <f>NSFR!B323</f>
        <v xml:space="preserve">Securities eligible for Level 2A HQLA for the LCR, of which: </v>
      </c>
      <c r="C53" s="2657"/>
      <c r="D53" s="2657"/>
      <c r="E53" s="2657"/>
      <c r="F53" s="373"/>
      <c r="G53" s="18"/>
      <c r="H53" s="458"/>
      <c r="I53" s="148"/>
      <c r="J53" s="153"/>
    </row>
    <row r="54" spans="1:10" ht="15" customHeight="1" x14ac:dyDescent="0.25">
      <c r="A54" s="390"/>
      <c r="B54" s="2656" t="str">
        <f>NSFR!B324</f>
        <v>Encumbered for exceptional central bank liquidity operations; of which:</v>
      </c>
      <c r="C54" s="2656"/>
      <c r="D54" s="2656"/>
      <c r="E54" s="2656"/>
      <c r="F54" s="373"/>
      <c r="G54" s="18"/>
      <c r="H54" s="458"/>
      <c r="I54" s="148"/>
      <c r="J54" s="153"/>
    </row>
    <row r="55" spans="1:10" ht="15" customHeight="1" x14ac:dyDescent="0.25">
      <c r="A55" s="390"/>
      <c r="B55" s="2650" t="str">
        <f>NSFR!B325</f>
        <v>Remaining period of encumbrance ≥ 6 months to &lt; 1 year</v>
      </c>
      <c r="C55" s="2651"/>
      <c r="D55" s="2651"/>
      <c r="E55" s="2652"/>
      <c r="F55" s="1090">
        <v>0.5</v>
      </c>
      <c r="G55" s="120">
        <v>0.5</v>
      </c>
      <c r="H55" s="118">
        <v>0.5</v>
      </c>
      <c r="I55" s="148"/>
      <c r="J55" s="153"/>
    </row>
    <row r="56" spans="1:10" ht="15" customHeight="1" x14ac:dyDescent="0.25">
      <c r="A56" s="390"/>
      <c r="B56" s="2650" t="str">
        <f>NSFR!B326</f>
        <v>Remaining period of encumbrance ≥ 1 year</v>
      </c>
      <c r="C56" s="2651"/>
      <c r="D56" s="2651"/>
      <c r="E56" s="2652"/>
      <c r="F56" s="1090">
        <v>1</v>
      </c>
      <c r="G56" s="120">
        <v>1</v>
      </c>
      <c r="H56" s="118">
        <v>1</v>
      </c>
      <c r="I56" s="148"/>
      <c r="J56" s="153"/>
    </row>
    <row r="57" spans="1:10" ht="15" customHeight="1" x14ac:dyDescent="0.25">
      <c r="A57" s="390"/>
      <c r="B57" s="2657" t="str">
        <f>NSFR!B327</f>
        <v xml:space="preserve">Securities eligible for Level 2B HQLA for the LCR, of which: </v>
      </c>
      <c r="C57" s="2657"/>
      <c r="D57" s="2657"/>
      <c r="E57" s="2657"/>
      <c r="F57" s="373"/>
      <c r="G57" s="18"/>
      <c r="H57" s="458"/>
      <c r="I57" s="148"/>
      <c r="J57" s="153"/>
    </row>
    <row r="58" spans="1:10" ht="15" customHeight="1" x14ac:dyDescent="0.25">
      <c r="A58" s="390"/>
      <c r="B58" s="2656" t="str">
        <f>NSFR!B328</f>
        <v>Encumbered for exceptional central bank liquidity operations; of which:</v>
      </c>
      <c r="C58" s="2656"/>
      <c r="D58" s="2656"/>
      <c r="E58" s="2656"/>
      <c r="F58" s="373"/>
      <c r="G58" s="18"/>
      <c r="H58" s="458"/>
      <c r="I58" s="148"/>
      <c r="J58" s="153"/>
    </row>
    <row r="59" spans="1:10" ht="15" customHeight="1" x14ac:dyDescent="0.25">
      <c r="A59" s="390"/>
      <c r="B59" s="2650" t="str">
        <f>NSFR!B329</f>
        <v>Remaining period of encumbrance ≥ 6 months to &lt; 1 year</v>
      </c>
      <c r="C59" s="2651"/>
      <c r="D59" s="2651"/>
      <c r="E59" s="2652"/>
      <c r="F59" s="1090">
        <v>0.5</v>
      </c>
      <c r="G59" s="120">
        <v>0.5</v>
      </c>
      <c r="H59" s="118">
        <v>0.5</v>
      </c>
      <c r="I59" s="148"/>
      <c r="J59" s="153"/>
    </row>
    <row r="60" spans="1:10" ht="15" customHeight="1" x14ac:dyDescent="0.25">
      <c r="A60" s="390"/>
      <c r="B60" s="2650" t="str">
        <f>NSFR!B330</f>
        <v>Remaining period of encumbrance ≥ 1 year</v>
      </c>
      <c r="C60" s="2651"/>
      <c r="D60" s="2651"/>
      <c r="E60" s="2652"/>
      <c r="F60" s="1090">
        <v>1</v>
      </c>
      <c r="G60" s="120">
        <v>1</v>
      </c>
      <c r="H60" s="118">
        <v>1</v>
      </c>
      <c r="I60" s="148"/>
      <c r="J60" s="153"/>
    </row>
    <row r="61" spans="1:10" ht="15" customHeight="1" x14ac:dyDescent="0.25">
      <c r="A61" s="390"/>
      <c r="B61" s="2657" t="str">
        <f>NSFR!B331</f>
        <v>Deposits held at financial institutions for operational purposes; of which:</v>
      </c>
      <c r="C61" s="2657"/>
      <c r="D61" s="2657"/>
      <c r="E61" s="2657"/>
      <c r="F61" s="373"/>
      <c r="G61" s="18"/>
      <c r="H61" s="458"/>
      <c r="I61" s="148"/>
      <c r="J61" s="153"/>
    </row>
    <row r="62" spans="1:10" ht="15" customHeight="1" x14ac:dyDescent="0.25">
      <c r="A62" s="390"/>
      <c r="B62" s="2656" t="str">
        <f>NSFR!B332</f>
        <v>Encumbered for exceptional central bank liquidity operations; of which:</v>
      </c>
      <c r="C62" s="2656"/>
      <c r="D62" s="2656"/>
      <c r="E62" s="2656"/>
      <c r="F62" s="373"/>
      <c r="G62" s="18"/>
      <c r="H62" s="458"/>
      <c r="I62" s="148"/>
      <c r="J62" s="153"/>
    </row>
    <row r="63" spans="1:10" ht="15" customHeight="1" x14ac:dyDescent="0.25">
      <c r="A63" s="390"/>
      <c r="B63" s="2650" t="str">
        <f>NSFR!B333</f>
        <v>Remaining period of encumbrance ≥ 6 months to &lt; 1 year</v>
      </c>
      <c r="C63" s="2651"/>
      <c r="D63" s="2651"/>
      <c r="E63" s="2652"/>
      <c r="F63" s="1090">
        <v>0.5</v>
      </c>
      <c r="G63" s="120">
        <v>0.5</v>
      </c>
      <c r="H63" s="118">
        <v>1</v>
      </c>
      <c r="I63" s="148"/>
      <c r="J63" s="153"/>
    </row>
    <row r="64" spans="1:10" ht="15" customHeight="1" x14ac:dyDescent="0.25">
      <c r="A64" s="390"/>
      <c r="B64" s="2650" t="str">
        <f>NSFR!B334</f>
        <v>Remaining period of encumbrance ≥ 1 year</v>
      </c>
      <c r="C64" s="2651"/>
      <c r="D64" s="2651"/>
      <c r="E64" s="2652"/>
      <c r="F64" s="1090">
        <v>1</v>
      </c>
      <c r="G64" s="120">
        <v>1</v>
      </c>
      <c r="H64" s="118">
        <v>1</v>
      </c>
      <c r="I64" s="148"/>
      <c r="J64" s="153"/>
    </row>
    <row r="65" spans="1:10" ht="15" customHeight="1" x14ac:dyDescent="0.25">
      <c r="A65" s="390"/>
      <c r="B65" s="2657" t="str">
        <f>NSFR!B335</f>
        <v>Loans to non-financial corporate clients with a residual maturity of less than one year; of which:</v>
      </c>
      <c r="C65" s="2657"/>
      <c r="D65" s="2657"/>
      <c r="E65" s="2657"/>
      <c r="F65" s="373"/>
      <c r="G65" s="18"/>
      <c r="H65" s="458"/>
      <c r="I65" s="148"/>
      <c r="J65" s="153"/>
    </row>
    <row r="66" spans="1:10" ht="15" customHeight="1" x14ac:dyDescent="0.25">
      <c r="A66" s="390"/>
      <c r="B66" s="2656" t="str">
        <f>NSFR!B336</f>
        <v>Encumbered for exceptional central bank liquidity operations; of which:</v>
      </c>
      <c r="C66" s="2656"/>
      <c r="D66" s="2656"/>
      <c r="E66" s="2656"/>
      <c r="F66" s="373"/>
      <c r="G66" s="18"/>
      <c r="H66" s="458"/>
      <c r="I66" s="148"/>
      <c r="J66" s="153"/>
    </row>
    <row r="67" spans="1:10" ht="15" customHeight="1" x14ac:dyDescent="0.25">
      <c r="A67" s="390"/>
      <c r="B67" s="2650" t="str">
        <f>NSFR!B337</f>
        <v>Remaining period of encumbrance ≥ 6 months to &lt; 1 year</v>
      </c>
      <c r="C67" s="2651"/>
      <c r="D67" s="2651"/>
      <c r="E67" s="2652"/>
      <c r="F67" s="1090">
        <v>0.5</v>
      </c>
      <c r="G67" s="120">
        <v>0.5</v>
      </c>
      <c r="H67" s="458"/>
      <c r="I67" s="148"/>
      <c r="J67" s="153"/>
    </row>
    <row r="68" spans="1:10" ht="15" customHeight="1" x14ac:dyDescent="0.25">
      <c r="A68" s="390"/>
      <c r="B68" s="2650" t="str">
        <f>NSFR!B338</f>
        <v>Remaining period of encumbrance ≥ 1 year</v>
      </c>
      <c r="C68" s="2651"/>
      <c r="D68" s="2651"/>
      <c r="E68" s="2652"/>
      <c r="F68" s="1090">
        <v>1</v>
      </c>
      <c r="G68" s="120">
        <v>1</v>
      </c>
      <c r="H68" s="458"/>
      <c r="I68" s="148"/>
      <c r="J68" s="153"/>
    </row>
    <row r="69" spans="1:10" ht="15" customHeight="1" x14ac:dyDescent="0.25">
      <c r="A69" s="390"/>
      <c r="B69" s="2657" t="str">
        <f>NSFR!B339</f>
        <v>Loans to central banks with a residual maturity of less than one year; of which:</v>
      </c>
      <c r="C69" s="2657"/>
      <c r="D69" s="2657"/>
      <c r="E69" s="2657"/>
      <c r="F69" s="373"/>
      <c r="G69" s="18"/>
      <c r="H69" s="458"/>
      <c r="I69" s="148"/>
      <c r="J69" s="153"/>
    </row>
    <row r="70" spans="1:10" ht="15" customHeight="1" x14ac:dyDescent="0.25">
      <c r="A70" s="390"/>
      <c r="B70" s="2656" t="str">
        <f>NSFR!B340</f>
        <v>Encumbered for exceptional central bank liquidity operations; of which:</v>
      </c>
      <c r="C70" s="2656"/>
      <c r="D70" s="2656"/>
      <c r="E70" s="2656"/>
      <c r="F70" s="373"/>
      <c r="G70" s="18"/>
      <c r="H70" s="458"/>
      <c r="I70" s="148"/>
      <c r="J70" s="153"/>
    </row>
    <row r="71" spans="1:10" ht="15" customHeight="1" x14ac:dyDescent="0.25">
      <c r="A71" s="390"/>
      <c r="B71" s="2650" t="str">
        <f>NSFR!B341</f>
        <v>Remaining period of encumbrance ≥ 6 months to &lt; 1 year</v>
      </c>
      <c r="C71" s="2651"/>
      <c r="D71" s="2651"/>
      <c r="E71" s="2652"/>
      <c r="F71" s="1090">
        <v>0.5</v>
      </c>
      <c r="G71" s="120">
        <v>0.5</v>
      </c>
      <c r="H71" s="458"/>
      <c r="I71" s="148"/>
      <c r="J71" s="153"/>
    </row>
    <row r="72" spans="1:10" ht="15" customHeight="1" x14ac:dyDescent="0.25">
      <c r="A72" s="390"/>
      <c r="B72" s="2650" t="str">
        <f>NSFR!B342</f>
        <v>Remaining period of encumbrance ≥ 1 year</v>
      </c>
      <c r="C72" s="2651"/>
      <c r="D72" s="2651"/>
      <c r="E72" s="2652"/>
      <c r="F72" s="1090">
        <v>1</v>
      </c>
      <c r="G72" s="120">
        <v>1</v>
      </c>
      <c r="H72" s="458"/>
      <c r="I72" s="148"/>
      <c r="J72" s="153"/>
    </row>
    <row r="73" spans="1:10" ht="15" customHeight="1" x14ac:dyDescent="0.25">
      <c r="A73" s="390"/>
      <c r="B73" s="2657" t="str">
        <f>NSFR!B343</f>
        <v>Loans to sovereigns, PSEs, MDBs and NDBs with a residual maturity of less than one year; of which:</v>
      </c>
      <c r="C73" s="2657"/>
      <c r="D73" s="2657"/>
      <c r="E73" s="2657"/>
      <c r="F73" s="373"/>
      <c r="G73" s="18"/>
      <c r="H73" s="458"/>
      <c r="I73" s="148"/>
      <c r="J73" s="153"/>
    </row>
    <row r="74" spans="1:10" ht="15" customHeight="1" x14ac:dyDescent="0.25">
      <c r="A74" s="390"/>
      <c r="B74" s="2656" t="str">
        <f>NSFR!B344</f>
        <v>Encumbered for exceptional central bank liquidity operations; of which:</v>
      </c>
      <c r="C74" s="2656"/>
      <c r="D74" s="2656"/>
      <c r="E74" s="2656"/>
      <c r="F74" s="373"/>
      <c r="G74" s="18"/>
      <c r="H74" s="458"/>
      <c r="I74" s="148"/>
      <c r="J74" s="153"/>
    </row>
    <row r="75" spans="1:10" ht="15" customHeight="1" x14ac:dyDescent="0.25">
      <c r="A75" s="390"/>
      <c r="B75" s="2650" t="str">
        <f>NSFR!B345</f>
        <v>Remaining period of encumbrance ≥ 6 months to &lt; 1 year</v>
      </c>
      <c r="C75" s="2651"/>
      <c r="D75" s="2651"/>
      <c r="E75" s="2652"/>
      <c r="F75" s="1090">
        <v>0.5</v>
      </c>
      <c r="G75" s="120">
        <v>0.5</v>
      </c>
      <c r="H75" s="458"/>
      <c r="I75" s="148"/>
      <c r="J75" s="153"/>
    </row>
    <row r="76" spans="1:10" ht="15" customHeight="1" x14ac:dyDescent="0.25">
      <c r="A76" s="390"/>
      <c r="B76" s="2650" t="str">
        <f>NSFR!B346</f>
        <v>Remaining period of encumbrance ≥ 1 year</v>
      </c>
      <c r="C76" s="2651"/>
      <c r="D76" s="2651"/>
      <c r="E76" s="2652"/>
      <c r="F76" s="1090">
        <v>1</v>
      </c>
      <c r="G76" s="120">
        <v>1</v>
      </c>
      <c r="H76" s="458"/>
      <c r="I76" s="148"/>
      <c r="J76" s="153"/>
    </row>
    <row r="77" spans="1:10" ht="30" customHeight="1" x14ac:dyDescent="0.25">
      <c r="A77" s="390"/>
      <c r="B77" s="2657" t="str">
        <f>NSFR!B347</f>
        <v>Residential mortgages of any maturity that would qualify for the 35% or lower risk weight under the Basel II standardised approach for credit risk; of which:</v>
      </c>
      <c r="C77" s="2657"/>
      <c r="D77" s="2657"/>
      <c r="E77" s="2657"/>
      <c r="F77" s="373"/>
      <c r="G77" s="18"/>
      <c r="H77" s="458"/>
      <c r="I77" s="148"/>
      <c r="J77" s="153"/>
    </row>
    <row r="78" spans="1:10" ht="15" customHeight="1" x14ac:dyDescent="0.25">
      <c r="A78" s="390"/>
      <c r="B78" s="2656" t="str">
        <f>NSFR!B348</f>
        <v>Encumbered for exceptional central bank liquidity operations; of which:</v>
      </c>
      <c r="C78" s="2656"/>
      <c r="D78" s="2656"/>
      <c r="E78" s="2656"/>
      <c r="F78" s="373"/>
      <c r="G78" s="18"/>
      <c r="H78" s="458"/>
      <c r="I78" s="148"/>
      <c r="J78" s="153"/>
    </row>
    <row r="79" spans="1:10" ht="15" customHeight="1" x14ac:dyDescent="0.25">
      <c r="A79" s="390"/>
      <c r="B79" s="2650" t="str">
        <f>NSFR!B349</f>
        <v>Remaining period of encumbrance ≥ 6 months to &lt; 1 year</v>
      </c>
      <c r="C79" s="2651"/>
      <c r="D79" s="2651"/>
      <c r="E79" s="2652"/>
      <c r="F79" s="1090">
        <v>0.5</v>
      </c>
      <c r="G79" s="120">
        <v>0.5</v>
      </c>
      <c r="H79" s="118">
        <v>0.65</v>
      </c>
      <c r="I79" s="148"/>
      <c r="J79" s="153"/>
    </row>
    <row r="80" spans="1:10" ht="15" customHeight="1" x14ac:dyDescent="0.25">
      <c r="A80" s="390"/>
      <c r="B80" s="2650" t="str">
        <f>NSFR!B350</f>
        <v>Remaining period of encumbrance ≥ 1 year</v>
      </c>
      <c r="C80" s="2651"/>
      <c r="D80" s="2651"/>
      <c r="E80" s="2652"/>
      <c r="F80" s="1090">
        <v>1</v>
      </c>
      <c r="G80" s="120">
        <v>1</v>
      </c>
      <c r="H80" s="118">
        <v>1</v>
      </c>
      <c r="I80" s="148"/>
      <c r="J80" s="153"/>
    </row>
    <row r="81" spans="1:10" ht="30" customHeight="1" x14ac:dyDescent="0.25">
      <c r="A81" s="390"/>
      <c r="B81" s="2657" t="str">
        <f>NSFR!B351</f>
        <v>Other loans, excluding loans to financial insitutions, with a residual maturity of one year or greater that would qualify for the 35% or lower risk weight under the Basel II standardised approach for credit risk; of which:</v>
      </c>
      <c r="C81" s="2657"/>
      <c r="D81" s="2657"/>
      <c r="E81" s="2657"/>
      <c r="F81" s="373"/>
      <c r="G81" s="18"/>
      <c r="H81" s="458"/>
      <c r="I81" s="148"/>
      <c r="J81" s="153"/>
    </row>
    <row r="82" spans="1:10" ht="15" customHeight="1" x14ac:dyDescent="0.25">
      <c r="A82" s="390"/>
      <c r="B82" s="2656" t="str">
        <f>NSFR!B352</f>
        <v>Encumbered for exceptional central bank liquidity operations; of which:</v>
      </c>
      <c r="C82" s="2656"/>
      <c r="D82" s="2656"/>
      <c r="E82" s="2656"/>
      <c r="F82" s="373"/>
      <c r="G82" s="18"/>
      <c r="H82" s="458"/>
      <c r="I82" s="148"/>
      <c r="J82" s="153"/>
    </row>
    <row r="83" spans="1:10" ht="15" customHeight="1" x14ac:dyDescent="0.25">
      <c r="A83" s="390"/>
      <c r="B83" s="2650" t="str">
        <f>NSFR!B353</f>
        <v>Remaining period of encumbrance ≥ 6 months to &lt; 1 year</v>
      </c>
      <c r="C83" s="2651"/>
      <c r="D83" s="2651"/>
      <c r="E83" s="2652"/>
      <c r="F83" s="373"/>
      <c r="G83" s="18"/>
      <c r="H83" s="118">
        <v>0.65</v>
      </c>
      <c r="I83" s="148"/>
      <c r="J83" s="153"/>
    </row>
    <row r="84" spans="1:10" ht="15" customHeight="1" x14ac:dyDescent="0.25">
      <c r="A84" s="390"/>
      <c r="B84" s="2650" t="str">
        <f>NSFR!B354</f>
        <v>Remaining period of encumbrance ≥ 1 year</v>
      </c>
      <c r="C84" s="2651"/>
      <c r="D84" s="2651"/>
      <c r="E84" s="2652"/>
      <c r="F84" s="373"/>
      <c r="G84" s="18"/>
      <c r="H84" s="118">
        <v>1</v>
      </c>
      <c r="I84" s="148"/>
      <c r="J84" s="153"/>
    </row>
    <row r="85" spans="1:10" ht="30" customHeight="1" x14ac:dyDescent="0.25">
      <c r="A85" s="390"/>
      <c r="B85" s="2657" t="str">
        <f>NSFR!B355</f>
        <v>Loans to retail and small- and medium-sized entities (SME) (excluding residential mortgages reported above) with a residual maturity of less than one year; of which:</v>
      </c>
      <c r="C85" s="2657"/>
      <c r="D85" s="2657"/>
      <c r="E85" s="2657"/>
      <c r="F85" s="373"/>
      <c r="G85" s="18"/>
      <c r="H85" s="458"/>
      <c r="I85" s="148"/>
      <c r="J85" s="153"/>
    </row>
    <row r="86" spans="1:10" ht="15" customHeight="1" x14ac:dyDescent="0.25">
      <c r="A86" s="390"/>
      <c r="B86" s="2656" t="str">
        <f>NSFR!B356</f>
        <v>Encumbered for exceptional central bank liquidity operations; of which:</v>
      </c>
      <c r="C86" s="2656"/>
      <c r="D86" s="2656"/>
      <c r="E86" s="2656"/>
      <c r="F86" s="373"/>
      <c r="G86" s="18"/>
      <c r="H86" s="458"/>
      <c r="I86" s="148"/>
      <c r="J86" s="153"/>
    </row>
    <row r="87" spans="1:10" ht="15" customHeight="1" x14ac:dyDescent="0.25">
      <c r="A87" s="390"/>
      <c r="B87" s="2650" t="str">
        <f>NSFR!B357</f>
        <v>Remaining period of encumbrance ≥ 6 months to &lt; 1 year</v>
      </c>
      <c r="C87" s="2651"/>
      <c r="D87" s="2651"/>
      <c r="E87" s="2652"/>
      <c r="F87" s="1090">
        <v>0.5</v>
      </c>
      <c r="G87" s="120">
        <v>0.5</v>
      </c>
      <c r="H87" s="458"/>
      <c r="I87" s="148"/>
      <c r="J87" s="153"/>
    </row>
    <row r="88" spans="1:10" ht="15" customHeight="1" x14ac:dyDescent="0.25">
      <c r="A88" s="390"/>
      <c r="B88" s="2650" t="str">
        <f>NSFR!B358</f>
        <v>Remaining period of encumbrance ≥ 1 year</v>
      </c>
      <c r="C88" s="2651"/>
      <c r="D88" s="2651"/>
      <c r="E88" s="2652"/>
      <c r="F88" s="1090">
        <v>1</v>
      </c>
      <c r="G88" s="120">
        <v>1</v>
      </c>
      <c r="H88" s="458"/>
      <c r="I88" s="148"/>
      <c r="J88" s="153"/>
    </row>
    <row r="89" spans="1:10" ht="30" customHeight="1" x14ac:dyDescent="0.25">
      <c r="A89" s="390"/>
      <c r="B89" s="2657" t="str">
        <f>NSFR!B359</f>
        <v>Performing loans (except loans to financial institutions and loans reported in above categories) with risk weights greater than 35% under the Basel II standardised approach for credit risk; of which:</v>
      </c>
      <c r="C89" s="2657"/>
      <c r="D89" s="2657"/>
      <c r="E89" s="2657"/>
      <c r="F89" s="373"/>
      <c r="G89" s="18"/>
      <c r="H89" s="458"/>
      <c r="I89" s="148"/>
      <c r="J89" s="153"/>
    </row>
    <row r="90" spans="1:10" ht="15" customHeight="1" x14ac:dyDescent="0.25">
      <c r="A90" s="390"/>
      <c r="B90" s="2656" t="str">
        <f>NSFR!B360</f>
        <v>Encumbered for exceptional central bank liquidity operations; of which:</v>
      </c>
      <c r="C90" s="2656"/>
      <c r="D90" s="2656"/>
      <c r="E90" s="2656"/>
      <c r="F90" s="373"/>
      <c r="G90" s="18"/>
      <c r="H90" s="458"/>
      <c r="I90" s="148"/>
      <c r="J90" s="153"/>
    </row>
    <row r="91" spans="1:10" ht="15" customHeight="1" x14ac:dyDescent="0.25">
      <c r="A91" s="390"/>
      <c r="B91" s="2650" t="str">
        <f>NSFR!B361</f>
        <v>Remaining period of encumbrance ≥ 6 months to &lt; 1 year</v>
      </c>
      <c r="C91" s="2651"/>
      <c r="D91" s="2651"/>
      <c r="E91" s="2652"/>
      <c r="F91" s="1090">
        <v>0.5</v>
      </c>
      <c r="G91" s="120">
        <v>0.5</v>
      </c>
      <c r="H91" s="118">
        <v>0.85</v>
      </c>
      <c r="I91" s="148"/>
      <c r="J91" s="153"/>
    </row>
    <row r="92" spans="1:10" ht="15" customHeight="1" x14ac:dyDescent="0.25">
      <c r="A92" s="390"/>
      <c r="B92" s="2650" t="str">
        <f>NSFR!B362</f>
        <v>Remaining period of encumbrance ≥ 1 year</v>
      </c>
      <c r="C92" s="2651"/>
      <c r="D92" s="2651"/>
      <c r="E92" s="2652"/>
      <c r="F92" s="1090">
        <v>1</v>
      </c>
      <c r="G92" s="120">
        <v>1</v>
      </c>
      <c r="H92" s="118">
        <v>1</v>
      </c>
      <c r="I92" s="148"/>
      <c r="J92" s="153"/>
    </row>
    <row r="93" spans="1:10" ht="15" customHeight="1" x14ac:dyDescent="0.25">
      <c r="A93" s="390"/>
      <c r="B93" s="2657" t="str">
        <f>NSFR!B363</f>
        <v>Non-HQLA exchange traded equities; of which:</v>
      </c>
      <c r="C93" s="2657"/>
      <c r="D93" s="2657"/>
      <c r="E93" s="2657"/>
      <c r="F93" s="373"/>
      <c r="G93" s="18"/>
      <c r="H93" s="458"/>
      <c r="I93" s="148"/>
      <c r="J93" s="153"/>
    </row>
    <row r="94" spans="1:10" ht="15" customHeight="1" x14ac:dyDescent="0.25">
      <c r="A94" s="390"/>
      <c r="B94" s="2656" t="str">
        <f>NSFR!B364</f>
        <v>Encumbered for exceptional central bank liquidity operations; of which:</v>
      </c>
      <c r="C94" s="2656"/>
      <c r="D94" s="2656"/>
      <c r="E94" s="2656"/>
      <c r="F94" s="373"/>
      <c r="G94" s="18"/>
      <c r="H94" s="458"/>
      <c r="I94" s="148"/>
      <c r="J94" s="153"/>
    </row>
    <row r="95" spans="1:10" ht="15" customHeight="1" x14ac:dyDescent="0.25">
      <c r="A95" s="390"/>
      <c r="B95" s="2650" t="str">
        <f>NSFR!B365</f>
        <v>Remaining period of encumbrance ≥ 6 months to &lt; 1 year</v>
      </c>
      <c r="C95" s="2651"/>
      <c r="D95" s="2651"/>
      <c r="E95" s="2652"/>
      <c r="F95" s="373"/>
      <c r="G95" s="18"/>
      <c r="H95" s="118">
        <v>0.85</v>
      </c>
      <c r="I95" s="148"/>
      <c r="J95" s="153"/>
    </row>
    <row r="96" spans="1:10" ht="15" customHeight="1" x14ac:dyDescent="0.25">
      <c r="A96" s="390"/>
      <c r="B96" s="2650" t="str">
        <f>NSFR!B366</f>
        <v>Remaining period of encumbrance ≥ 1 year</v>
      </c>
      <c r="C96" s="2651"/>
      <c r="D96" s="2651"/>
      <c r="E96" s="2652"/>
      <c r="F96" s="373"/>
      <c r="G96" s="18"/>
      <c r="H96" s="118">
        <v>1</v>
      </c>
      <c r="I96" s="148"/>
      <c r="J96" s="153"/>
    </row>
    <row r="97" spans="1:10" ht="15" customHeight="1" x14ac:dyDescent="0.25">
      <c r="A97" s="390"/>
      <c r="B97" s="2657" t="str">
        <f>NSFR!B367</f>
        <v>Non-HQLA securities not in default; of which:</v>
      </c>
      <c r="C97" s="2657"/>
      <c r="D97" s="2657"/>
      <c r="E97" s="2657"/>
      <c r="F97" s="373"/>
      <c r="G97" s="18"/>
      <c r="H97" s="458"/>
      <c r="I97" s="148"/>
      <c r="J97" s="153"/>
    </row>
    <row r="98" spans="1:10" ht="15" customHeight="1" x14ac:dyDescent="0.25">
      <c r="A98" s="390"/>
      <c r="B98" s="2656" t="str">
        <f>NSFR!B368</f>
        <v>Encumbered for exceptional central bank liquidity operations; of which:</v>
      </c>
      <c r="C98" s="2656"/>
      <c r="D98" s="2656"/>
      <c r="E98" s="2656"/>
      <c r="F98" s="373"/>
      <c r="G98" s="18"/>
      <c r="H98" s="458"/>
      <c r="I98" s="148"/>
      <c r="J98" s="153"/>
    </row>
    <row r="99" spans="1:10" ht="15" customHeight="1" x14ac:dyDescent="0.25">
      <c r="A99" s="390"/>
      <c r="B99" s="2650" t="str">
        <f>NSFR!B369</f>
        <v>Remaining period of encumbrance ≥ 6 months to &lt; 1 year</v>
      </c>
      <c r="C99" s="2651"/>
      <c r="D99" s="2651"/>
      <c r="E99" s="2652"/>
      <c r="F99" s="1090">
        <v>0.5</v>
      </c>
      <c r="G99" s="120">
        <v>0.5</v>
      </c>
      <c r="H99" s="118">
        <v>0.85</v>
      </c>
      <c r="I99" s="148"/>
      <c r="J99" s="153"/>
    </row>
    <row r="100" spans="1:10" ht="15" customHeight="1" x14ac:dyDescent="0.25">
      <c r="A100" s="390"/>
      <c r="B100" s="2650" t="str">
        <f>NSFR!B370</f>
        <v>Remaining period of encumbrance ≥ 1 year</v>
      </c>
      <c r="C100" s="2651"/>
      <c r="D100" s="2651"/>
      <c r="E100" s="2652"/>
      <c r="F100" s="1090">
        <v>1</v>
      </c>
      <c r="G100" s="120">
        <v>1</v>
      </c>
      <c r="H100" s="118">
        <v>1</v>
      </c>
      <c r="I100" s="148"/>
      <c r="J100" s="153"/>
    </row>
    <row r="101" spans="1:10" ht="15" customHeight="1" x14ac:dyDescent="0.25">
      <c r="A101" s="390"/>
      <c r="B101" s="2657" t="str">
        <f>NSFR!B371</f>
        <v>Physical traded commodities including gold; of which:</v>
      </c>
      <c r="C101" s="2657"/>
      <c r="D101" s="2657"/>
      <c r="E101" s="2657"/>
      <c r="F101" s="373"/>
      <c r="G101" s="18"/>
      <c r="H101" s="458"/>
      <c r="I101" s="148"/>
      <c r="J101" s="153"/>
    </row>
    <row r="102" spans="1:10" ht="15" customHeight="1" x14ac:dyDescent="0.25">
      <c r="A102" s="390"/>
      <c r="B102" s="2656" t="str">
        <f>NSFR!B372</f>
        <v>Encumbered for exceptional central bank liquidity operations; of which:</v>
      </c>
      <c r="C102" s="2656"/>
      <c r="D102" s="2656"/>
      <c r="E102" s="2656"/>
      <c r="F102" s="373"/>
      <c r="G102" s="18"/>
      <c r="H102" s="458"/>
      <c r="I102" s="148"/>
      <c r="J102" s="153"/>
    </row>
    <row r="103" spans="1:10" ht="15" customHeight="1" x14ac:dyDescent="0.25">
      <c r="A103" s="390"/>
      <c r="B103" s="2650" t="str">
        <f>NSFR!B373</f>
        <v>Remaining period of encumbrance ≥ 6 months to &lt; 1 year</v>
      </c>
      <c r="C103" s="2651"/>
      <c r="D103" s="2651"/>
      <c r="E103" s="2652"/>
      <c r="F103" s="373"/>
      <c r="G103" s="18"/>
      <c r="H103" s="118">
        <v>0.85</v>
      </c>
      <c r="I103" s="148"/>
      <c r="J103" s="153"/>
    </row>
    <row r="104" spans="1:10" ht="15" customHeight="1" x14ac:dyDescent="0.25">
      <c r="A104" s="390"/>
      <c r="B104" s="2650" t="str">
        <f>NSFR!B374</f>
        <v>Remaining period of encumbrance ≥ 1 year</v>
      </c>
      <c r="C104" s="2651"/>
      <c r="D104" s="2651"/>
      <c r="E104" s="2652"/>
      <c r="F104" s="373"/>
      <c r="G104" s="18"/>
      <c r="H104" s="118">
        <v>1</v>
      </c>
      <c r="I104" s="148"/>
      <c r="J104" s="153"/>
    </row>
    <row r="105" spans="1:10" ht="15" customHeight="1" x14ac:dyDescent="0.25">
      <c r="A105" s="390"/>
      <c r="B105" s="2657" t="str">
        <f>NSFR!B375</f>
        <v xml:space="preserve">Other short-term unsecured instruments and transactions with a residual maturity of less than one year, of which: </v>
      </c>
      <c r="C105" s="2657"/>
      <c r="D105" s="2657"/>
      <c r="E105" s="2657"/>
      <c r="F105" s="373"/>
      <c r="G105" s="18"/>
      <c r="H105" s="458"/>
      <c r="I105" s="148"/>
      <c r="J105" s="153"/>
    </row>
    <row r="106" spans="1:10" ht="15" customHeight="1" x14ac:dyDescent="0.25">
      <c r="A106" s="390"/>
      <c r="B106" s="2656" t="str">
        <f>NSFR!B376</f>
        <v>Encumbered for exceptional central bank liquidity operations; of which:</v>
      </c>
      <c r="C106" s="2656"/>
      <c r="D106" s="2656"/>
      <c r="E106" s="2656"/>
      <c r="F106" s="373"/>
      <c r="G106" s="18"/>
      <c r="H106" s="458"/>
      <c r="I106" s="148"/>
      <c r="J106" s="153"/>
    </row>
    <row r="107" spans="1:10" ht="15" customHeight="1" x14ac:dyDescent="0.25">
      <c r="A107" s="390"/>
      <c r="B107" s="2650" t="str">
        <f>NSFR!B377</f>
        <v>Remaining period of encumbrance ≥ 6 months to &lt; 1 year</v>
      </c>
      <c r="C107" s="2651"/>
      <c r="D107" s="2651"/>
      <c r="E107" s="2652"/>
      <c r="F107" s="1090">
        <v>0.5</v>
      </c>
      <c r="G107" s="120">
        <v>0.5</v>
      </c>
      <c r="H107" s="458"/>
      <c r="I107" s="148"/>
      <c r="J107" s="153"/>
    </row>
    <row r="108" spans="1:10" ht="15" customHeight="1" x14ac:dyDescent="0.25">
      <c r="A108" s="390"/>
      <c r="B108" s="2653" t="str">
        <f>NSFR!B378</f>
        <v>Remaining period of encumbrance ≥ 1 year</v>
      </c>
      <c r="C108" s="2654"/>
      <c r="D108" s="2654"/>
      <c r="E108" s="2655"/>
      <c r="F108" s="1091">
        <v>1</v>
      </c>
      <c r="G108" s="121">
        <v>1</v>
      </c>
      <c r="H108" s="24"/>
      <c r="I108" s="148"/>
      <c r="J108" s="153"/>
    </row>
    <row r="109" spans="1:10" s="654" customFormat="1" ht="15" customHeight="1" x14ac:dyDescent="0.3">
      <c r="A109" s="881"/>
      <c r="B109" s="877"/>
      <c r="C109" s="878"/>
      <c r="D109" s="878"/>
      <c r="E109" s="878"/>
      <c r="F109" s="878"/>
      <c r="G109" s="880"/>
      <c r="H109" s="880"/>
      <c r="I109" s="703"/>
      <c r="J109" s="879"/>
    </row>
    <row r="110" spans="1:10" ht="45" customHeight="1" x14ac:dyDescent="0.25">
      <c r="A110" s="1273" t="s">
        <v>1247</v>
      </c>
      <c r="B110" s="808"/>
      <c r="C110" s="808"/>
      <c r="D110" s="595"/>
      <c r="E110" s="595"/>
      <c r="F110" s="809"/>
      <c r="G110" s="628"/>
      <c r="H110" s="628"/>
      <c r="I110" s="148"/>
      <c r="J110" s="807"/>
    </row>
    <row r="111" spans="1:10" ht="15" customHeight="1" x14ac:dyDescent="0.25">
      <c r="A111" s="725"/>
      <c r="B111" s="674" t="s">
        <v>1202</v>
      </c>
      <c r="C111" s="810"/>
      <c r="D111" s="810"/>
      <c r="E111" s="1076"/>
      <c r="F111" s="1097" t="s">
        <v>45</v>
      </c>
      <c r="G111" s="147"/>
      <c r="H111" s="147"/>
      <c r="I111" s="148"/>
      <c r="J111" s="807"/>
    </row>
    <row r="112" spans="1:10" ht="15" customHeight="1" x14ac:dyDescent="0.25">
      <c r="A112" s="725"/>
      <c r="B112" s="620" t="s">
        <v>1598</v>
      </c>
      <c r="C112" s="192"/>
      <c r="D112" s="192"/>
      <c r="E112" s="192"/>
      <c r="F112" s="1098" t="s">
        <v>44</v>
      </c>
      <c r="G112" s="147"/>
      <c r="H112" s="147"/>
      <c r="I112" s="148"/>
      <c r="J112" s="807"/>
    </row>
    <row r="113" spans="1:10" ht="15" customHeight="1" x14ac:dyDescent="0.25">
      <c r="A113" s="621"/>
      <c r="B113" s="808"/>
      <c r="C113" s="808"/>
      <c r="D113" s="595"/>
      <c r="E113" s="595"/>
      <c r="F113" s="809"/>
      <c r="G113" s="457"/>
      <c r="H113" s="457"/>
      <c r="I113" s="148"/>
      <c r="J113" s="807"/>
    </row>
    <row r="114" spans="1:10" ht="30" customHeight="1" x14ac:dyDescent="0.25">
      <c r="A114" s="621"/>
      <c r="B114" s="808"/>
      <c r="C114" s="814"/>
      <c r="D114" s="815"/>
      <c r="E114" s="1092"/>
      <c r="F114" s="1094" t="s">
        <v>1109</v>
      </c>
      <c r="G114" s="806" t="s">
        <v>1203</v>
      </c>
      <c r="H114" s="457"/>
      <c r="I114" s="148"/>
      <c r="J114" s="807"/>
    </row>
    <row r="115" spans="1:10" ht="15" customHeight="1" x14ac:dyDescent="0.25">
      <c r="A115" s="581"/>
      <c r="B115" s="816" t="s">
        <v>1268</v>
      </c>
      <c r="C115" s="816"/>
      <c r="D115" s="816"/>
      <c r="E115" s="1093"/>
      <c r="F115" s="1095"/>
      <c r="G115" s="817"/>
      <c r="H115" s="147"/>
      <c r="I115" s="148"/>
      <c r="J115" s="807"/>
    </row>
    <row r="116" spans="1:10" ht="15" customHeight="1" x14ac:dyDescent="0.25">
      <c r="A116" s="581"/>
      <c r="B116" s="328" t="s">
        <v>959</v>
      </c>
      <c r="C116" s="818"/>
      <c r="D116" s="818"/>
      <c r="E116" s="818"/>
      <c r="F116" s="453"/>
      <c r="G116" s="819"/>
      <c r="H116" s="147"/>
      <c r="I116" s="148"/>
      <c r="J116" s="807"/>
    </row>
    <row r="117" spans="1:10" ht="15" customHeight="1" x14ac:dyDescent="0.25">
      <c r="A117" s="581"/>
      <c r="B117" s="328" t="s">
        <v>1463</v>
      </c>
      <c r="C117" s="818"/>
      <c r="D117" s="818"/>
      <c r="E117" s="818"/>
      <c r="F117" s="453"/>
      <c r="G117" s="819"/>
      <c r="H117" s="147"/>
      <c r="I117" s="148"/>
      <c r="J117" s="807"/>
    </row>
    <row r="118" spans="1:10" ht="15" customHeight="1" x14ac:dyDescent="0.25">
      <c r="A118" s="581"/>
      <c r="B118" s="629" t="s">
        <v>1464</v>
      </c>
      <c r="C118" s="820"/>
      <c r="D118" s="820"/>
      <c r="E118" s="820"/>
      <c r="F118" s="453"/>
      <c r="G118" s="819"/>
      <c r="H118" s="147"/>
      <c r="I118" s="148"/>
      <c r="J118" s="807"/>
    </row>
    <row r="119" spans="1:10" ht="15" customHeight="1" x14ac:dyDescent="0.25">
      <c r="A119" s="581"/>
      <c r="B119" s="629" t="s">
        <v>1465</v>
      </c>
      <c r="C119" s="820"/>
      <c r="D119" s="820"/>
      <c r="E119" s="820"/>
      <c r="F119" s="453"/>
      <c r="G119" s="819"/>
      <c r="H119" s="147"/>
      <c r="I119" s="148"/>
      <c r="J119" s="807"/>
    </row>
    <row r="120" spans="1:10" ht="15" customHeight="1" x14ac:dyDescent="0.25">
      <c r="A120" s="581"/>
      <c r="B120" s="358" t="s">
        <v>1276</v>
      </c>
      <c r="C120" s="358"/>
      <c r="D120" s="358"/>
      <c r="E120" s="358"/>
      <c r="F120" s="453"/>
      <c r="G120" s="819"/>
      <c r="H120" s="147"/>
      <c r="I120" s="148"/>
      <c r="J120" s="807"/>
    </row>
    <row r="121" spans="1:10" ht="15" customHeight="1" x14ac:dyDescent="0.25">
      <c r="A121" s="581"/>
      <c r="B121" s="328" t="s">
        <v>1120</v>
      </c>
      <c r="C121" s="358"/>
      <c r="D121" s="358"/>
      <c r="E121" s="358"/>
      <c r="F121" s="453"/>
      <c r="G121" s="819"/>
      <c r="H121" s="147"/>
      <c r="I121" s="148"/>
      <c r="J121" s="807"/>
    </row>
    <row r="122" spans="1:10" ht="15" customHeight="1" x14ac:dyDescent="0.25">
      <c r="A122" s="581"/>
      <c r="B122" s="328" t="s">
        <v>1275</v>
      </c>
      <c r="C122" s="821"/>
      <c r="D122" s="821"/>
      <c r="E122" s="821"/>
      <c r="F122" s="1096"/>
      <c r="G122" s="822"/>
      <c r="H122" s="147"/>
      <c r="I122" s="148"/>
      <c r="J122" s="807"/>
    </row>
    <row r="123" spans="1:10" ht="15" customHeight="1" x14ac:dyDescent="0.25">
      <c r="A123" s="581"/>
      <c r="B123" s="331" t="s">
        <v>1271</v>
      </c>
      <c r="C123" s="455"/>
      <c r="D123" s="455"/>
      <c r="E123" s="455"/>
      <c r="F123" s="453"/>
      <c r="G123" s="819"/>
      <c r="H123" s="147"/>
      <c r="I123" s="148"/>
      <c r="J123" s="807"/>
    </row>
    <row r="124" spans="1:10" ht="15" customHeight="1" x14ac:dyDescent="0.25">
      <c r="A124" s="581"/>
      <c r="B124" s="939" t="s">
        <v>1273</v>
      </c>
      <c r="C124" s="515"/>
      <c r="D124" s="515"/>
      <c r="E124" s="515"/>
      <c r="F124" s="823">
        <v>0.2</v>
      </c>
      <c r="G124" s="822"/>
      <c r="H124" s="147"/>
      <c r="I124" s="148"/>
      <c r="J124" s="807"/>
    </row>
    <row r="125" spans="1:10" ht="15" customHeight="1" x14ac:dyDescent="0.25">
      <c r="A125" s="581"/>
      <c r="B125" s="939" t="s">
        <v>829</v>
      </c>
      <c r="C125" s="515"/>
      <c r="D125" s="515"/>
      <c r="E125" s="515"/>
      <c r="F125" s="823">
        <v>0.3</v>
      </c>
      <c r="G125" s="819"/>
      <c r="H125" s="147"/>
      <c r="I125" s="148"/>
      <c r="J125" s="807"/>
    </row>
    <row r="126" spans="1:10" ht="15" customHeight="1" x14ac:dyDescent="0.25">
      <c r="A126" s="581"/>
      <c r="B126" s="939" t="s">
        <v>830</v>
      </c>
      <c r="C126" s="515"/>
      <c r="D126" s="515"/>
      <c r="E126" s="515"/>
      <c r="F126" s="823">
        <v>0.5</v>
      </c>
      <c r="G126" s="822"/>
      <c r="H126" s="147"/>
      <c r="I126" s="148"/>
      <c r="J126" s="807"/>
    </row>
    <row r="127" spans="1:10" ht="15" customHeight="1" x14ac:dyDescent="0.25">
      <c r="A127" s="581"/>
      <c r="B127" s="939" t="s">
        <v>831</v>
      </c>
      <c r="C127" s="515"/>
      <c r="D127" s="515"/>
      <c r="E127" s="515"/>
      <c r="F127" s="823">
        <v>1</v>
      </c>
      <c r="G127" s="819"/>
      <c r="H127" s="147"/>
      <c r="I127" s="148"/>
      <c r="J127" s="807"/>
    </row>
    <row r="128" spans="1:10" ht="15" customHeight="1" x14ac:dyDescent="0.25">
      <c r="A128" s="581"/>
      <c r="B128" s="939" t="s">
        <v>1274</v>
      </c>
      <c r="C128" s="515"/>
      <c r="D128" s="515"/>
      <c r="E128" s="515"/>
      <c r="F128" s="823">
        <v>1.5</v>
      </c>
      <c r="G128" s="822"/>
      <c r="H128" s="147"/>
      <c r="I128" s="148"/>
      <c r="J128" s="807"/>
    </row>
    <row r="129" spans="1:10" ht="15" customHeight="1" x14ac:dyDescent="0.25">
      <c r="A129" s="581"/>
      <c r="B129" s="331" t="s">
        <v>1272</v>
      </c>
      <c r="C129" s="455"/>
      <c r="D129" s="455"/>
      <c r="E129" s="455"/>
      <c r="F129" s="453"/>
      <c r="G129" s="822"/>
      <c r="H129" s="147"/>
      <c r="I129" s="148"/>
      <c r="J129" s="807"/>
    </row>
    <row r="130" spans="1:10" ht="15" customHeight="1" x14ac:dyDescent="0.25">
      <c r="A130" s="581"/>
      <c r="B130" s="939" t="s">
        <v>1273</v>
      </c>
      <c r="C130" s="515"/>
      <c r="D130" s="515"/>
      <c r="E130" s="515"/>
      <c r="F130" s="823">
        <v>0.2</v>
      </c>
      <c r="G130" s="819"/>
      <c r="H130" s="147"/>
      <c r="I130" s="148"/>
      <c r="J130" s="807"/>
    </row>
    <row r="131" spans="1:10" ht="15" customHeight="1" x14ac:dyDescent="0.25">
      <c r="A131" s="581"/>
      <c r="B131" s="939" t="s">
        <v>829</v>
      </c>
      <c r="C131" s="515"/>
      <c r="D131" s="515"/>
      <c r="E131" s="515"/>
      <c r="F131" s="823">
        <v>0.2</v>
      </c>
      <c r="G131" s="822"/>
      <c r="H131" s="147"/>
      <c r="I131" s="148"/>
      <c r="J131" s="807"/>
    </row>
    <row r="132" spans="1:10" ht="15" customHeight="1" x14ac:dyDescent="0.25">
      <c r="A132" s="581"/>
      <c r="B132" s="939" t="s">
        <v>830</v>
      </c>
      <c r="C132" s="515"/>
      <c r="D132" s="515"/>
      <c r="E132" s="515"/>
      <c r="F132" s="823">
        <v>0.2</v>
      </c>
      <c r="G132" s="819"/>
      <c r="H132" s="147"/>
      <c r="I132" s="148"/>
      <c r="J132" s="807"/>
    </row>
    <row r="133" spans="1:10" ht="15" customHeight="1" x14ac:dyDescent="0.25">
      <c r="A133" s="581"/>
      <c r="B133" s="939" t="s">
        <v>831</v>
      </c>
      <c r="C133" s="515"/>
      <c r="D133" s="515"/>
      <c r="E133" s="515"/>
      <c r="F133" s="823">
        <v>0.5</v>
      </c>
      <c r="G133" s="822"/>
      <c r="H133" s="147"/>
      <c r="I133" s="148"/>
      <c r="J133" s="807"/>
    </row>
    <row r="134" spans="1:10" ht="15" customHeight="1" x14ac:dyDescent="0.25">
      <c r="A134" s="581"/>
      <c r="B134" s="939" t="s">
        <v>1274</v>
      </c>
      <c r="C134" s="515"/>
      <c r="D134" s="515"/>
      <c r="E134" s="515"/>
      <c r="F134" s="823">
        <v>1.5</v>
      </c>
      <c r="G134" s="819"/>
      <c r="H134" s="147"/>
      <c r="I134" s="148"/>
      <c r="J134" s="807"/>
    </row>
    <row r="135" spans="1:10" ht="15" customHeight="1" x14ac:dyDescent="0.25">
      <c r="A135" s="581"/>
      <c r="B135" s="328" t="s">
        <v>1277</v>
      </c>
      <c r="C135" s="821"/>
      <c r="D135" s="821"/>
      <c r="E135" s="821"/>
      <c r="F135" s="1096"/>
      <c r="G135" s="819"/>
      <c r="H135" s="147"/>
      <c r="I135" s="148"/>
      <c r="J135" s="807"/>
    </row>
    <row r="136" spans="1:10" ht="15" customHeight="1" x14ac:dyDescent="0.25">
      <c r="A136" s="581"/>
      <c r="B136" s="331" t="s">
        <v>1467</v>
      </c>
      <c r="C136" s="455"/>
      <c r="D136" s="455"/>
      <c r="E136" s="455"/>
      <c r="F136" s="453"/>
      <c r="G136" s="822"/>
      <c r="H136" s="147"/>
      <c r="I136" s="148"/>
      <c r="J136" s="807"/>
    </row>
    <row r="137" spans="1:10" ht="15" customHeight="1" x14ac:dyDescent="0.25">
      <c r="A137" s="581"/>
      <c r="B137" s="939" t="s">
        <v>1469</v>
      </c>
      <c r="C137" s="515"/>
      <c r="D137" s="515"/>
      <c r="E137" s="515"/>
      <c r="F137" s="823">
        <v>0.3</v>
      </c>
      <c r="G137" s="819"/>
      <c r="H137" s="147"/>
      <c r="I137" s="148"/>
      <c r="J137" s="807"/>
    </row>
    <row r="138" spans="1:10" ht="15" customHeight="1" x14ac:dyDescent="0.25">
      <c r="A138" s="581"/>
      <c r="B138" s="939" t="s">
        <v>1470</v>
      </c>
      <c r="C138" s="515"/>
      <c r="D138" s="515"/>
      <c r="E138" s="515"/>
      <c r="F138" s="823">
        <v>0.4</v>
      </c>
      <c r="G138" s="822"/>
      <c r="H138" s="147"/>
      <c r="I138" s="148"/>
      <c r="J138" s="807"/>
    </row>
    <row r="139" spans="1:10" ht="15" customHeight="1" x14ac:dyDescent="0.25">
      <c r="A139" s="581"/>
      <c r="B139" s="939" t="s">
        <v>1281</v>
      </c>
      <c r="C139" s="515"/>
      <c r="D139" s="515"/>
      <c r="E139" s="515"/>
      <c r="F139" s="823">
        <v>0.75</v>
      </c>
      <c r="G139" s="819"/>
      <c r="H139" s="147"/>
      <c r="I139" s="148"/>
      <c r="J139" s="807"/>
    </row>
    <row r="140" spans="1:10" ht="15" customHeight="1" x14ac:dyDescent="0.25">
      <c r="A140" s="581"/>
      <c r="B140" s="939" t="s">
        <v>1282</v>
      </c>
      <c r="C140" s="515"/>
      <c r="D140" s="515"/>
      <c r="E140" s="515"/>
      <c r="F140" s="823">
        <v>1.5</v>
      </c>
      <c r="G140" s="822"/>
      <c r="H140" s="147"/>
      <c r="I140" s="148"/>
      <c r="J140" s="807"/>
    </row>
    <row r="141" spans="1:10" ht="15" customHeight="1" x14ac:dyDescent="0.25">
      <c r="A141" s="581"/>
      <c r="B141" s="331" t="s">
        <v>1468</v>
      </c>
      <c r="C141" s="455"/>
      <c r="D141" s="455"/>
      <c r="E141" s="455"/>
      <c r="F141" s="453"/>
      <c r="G141" s="819"/>
      <c r="H141" s="147"/>
      <c r="I141" s="148"/>
      <c r="J141" s="807"/>
    </row>
    <row r="142" spans="1:10" ht="15" customHeight="1" x14ac:dyDescent="0.25">
      <c r="A142" s="581"/>
      <c r="B142" s="939" t="s">
        <v>1283</v>
      </c>
      <c r="C142" s="515"/>
      <c r="D142" s="515"/>
      <c r="E142" s="515"/>
      <c r="F142" s="823">
        <v>0.2</v>
      </c>
      <c r="G142" s="822"/>
      <c r="H142" s="147"/>
      <c r="I142" s="148"/>
      <c r="J142" s="807"/>
    </row>
    <row r="143" spans="1:10" ht="15" customHeight="1" x14ac:dyDescent="0.25">
      <c r="A143" s="581"/>
      <c r="B143" s="939" t="s">
        <v>1281</v>
      </c>
      <c r="C143" s="515"/>
      <c r="D143" s="515"/>
      <c r="E143" s="515"/>
      <c r="F143" s="823">
        <v>0.5</v>
      </c>
      <c r="G143" s="819"/>
      <c r="H143" s="147"/>
      <c r="I143" s="148"/>
      <c r="J143" s="807"/>
    </row>
    <row r="144" spans="1:10" ht="15" customHeight="1" x14ac:dyDescent="0.25">
      <c r="A144" s="581"/>
      <c r="B144" s="939" t="s">
        <v>1282</v>
      </c>
      <c r="C144" s="515"/>
      <c r="D144" s="515"/>
      <c r="E144" s="515"/>
      <c r="F144" s="823">
        <v>1.5</v>
      </c>
      <c r="G144" s="822"/>
      <c r="H144" s="147"/>
      <c r="I144" s="148"/>
      <c r="J144" s="807"/>
    </row>
    <row r="145" spans="1:10" ht="15" customHeight="1" x14ac:dyDescent="0.25">
      <c r="A145" s="581"/>
      <c r="B145" s="358" t="s">
        <v>1284</v>
      </c>
      <c r="C145" s="821"/>
      <c r="D145" s="821"/>
      <c r="E145" s="821"/>
      <c r="F145" s="1096"/>
      <c r="G145" s="819"/>
      <c r="H145" s="147"/>
      <c r="I145" s="148"/>
      <c r="J145" s="807"/>
    </row>
    <row r="146" spans="1:10" ht="15" customHeight="1" x14ac:dyDescent="0.25">
      <c r="A146" s="581"/>
      <c r="B146" s="328" t="s">
        <v>1471</v>
      </c>
      <c r="C146" s="455"/>
      <c r="D146" s="455"/>
      <c r="E146" s="455"/>
      <c r="F146" s="453"/>
      <c r="G146" s="822"/>
      <c r="H146" s="147"/>
      <c r="I146" s="148"/>
      <c r="J146" s="807"/>
    </row>
    <row r="147" spans="1:10" ht="15" customHeight="1" x14ac:dyDescent="0.25">
      <c r="A147" s="581"/>
      <c r="B147" s="938" t="s">
        <v>1273</v>
      </c>
      <c r="C147" s="515"/>
      <c r="D147" s="515"/>
      <c r="E147" s="515"/>
      <c r="F147" s="823">
        <v>0.1</v>
      </c>
      <c r="G147" s="819"/>
      <c r="H147" s="147"/>
      <c r="I147" s="148"/>
      <c r="J147" s="807"/>
    </row>
    <row r="148" spans="1:10" ht="15" customHeight="1" x14ac:dyDescent="0.25">
      <c r="A148" s="581"/>
      <c r="B148" s="938" t="s">
        <v>829</v>
      </c>
      <c r="C148" s="515"/>
      <c r="D148" s="515"/>
      <c r="E148" s="515"/>
      <c r="F148" s="823">
        <v>0.2</v>
      </c>
      <c r="G148" s="822"/>
      <c r="H148" s="147"/>
      <c r="I148" s="148"/>
      <c r="J148" s="807"/>
    </row>
    <row r="149" spans="1:10" ht="15" customHeight="1" x14ac:dyDescent="0.25">
      <c r="A149" s="581"/>
      <c r="B149" s="938" t="s">
        <v>830</v>
      </c>
      <c r="C149" s="515"/>
      <c r="D149" s="515"/>
      <c r="E149" s="515"/>
      <c r="F149" s="823">
        <v>0.2</v>
      </c>
      <c r="G149" s="819"/>
      <c r="H149" s="147"/>
      <c r="I149" s="148"/>
      <c r="J149" s="807"/>
    </row>
    <row r="150" spans="1:10" ht="15" customHeight="1" x14ac:dyDescent="0.25">
      <c r="A150" s="581"/>
      <c r="B150" s="938" t="s">
        <v>831</v>
      </c>
      <c r="C150" s="515"/>
      <c r="D150" s="515"/>
      <c r="E150" s="515"/>
      <c r="F150" s="823">
        <v>0.5</v>
      </c>
      <c r="G150" s="822"/>
      <c r="H150" s="147"/>
      <c r="I150" s="148"/>
      <c r="J150" s="807"/>
    </row>
    <row r="151" spans="1:10" ht="15" customHeight="1" x14ac:dyDescent="0.25">
      <c r="A151" s="581"/>
      <c r="B151" s="938" t="s">
        <v>1274</v>
      </c>
      <c r="C151" s="515"/>
      <c r="D151" s="515"/>
      <c r="E151" s="515"/>
      <c r="F151" s="823">
        <v>1</v>
      </c>
      <c r="G151" s="819"/>
      <c r="H151" s="147"/>
      <c r="I151" s="148"/>
      <c r="J151" s="807"/>
    </row>
    <row r="152" spans="1:10" ht="15" customHeight="1" x14ac:dyDescent="0.25">
      <c r="A152" s="581"/>
      <c r="B152" s="328" t="s">
        <v>1286</v>
      </c>
      <c r="C152" s="455"/>
      <c r="D152" s="455"/>
      <c r="E152" s="455"/>
      <c r="F152" s="453"/>
      <c r="G152" s="822"/>
      <c r="H152" s="147"/>
      <c r="I152" s="148"/>
      <c r="J152" s="807"/>
    </row>
    <row r="153" spans="1:10" ht="15" customHeight="1" x14ac:dyDescent="0.25">
      <c r="A153" s="581"/>
      <c r="B153" s="938" t="s">
        <v>1287</v>
      </c>
      <c r="C153" s="515"/>
      <c r="D153" s="515"/>
      <c r="E153" s="515"/>
      <c r="F153" s="823">
        <v>0.1</v>
      </c>
      <c r="G153" s="819"/>
      <c r="H153" s="147"/>
      <c r="I153" s="148"/>
      <c r="J153" s="807"/>
    </row>
    <row r="154" spans="1:10" ht="15" customHeight="1" x14ac:dyDescent="0.25">
      <c r="A154" s="581"/>
      <c r="B154" s="938" t="s">
        <v>1288</v>
      </c>
      <c r="C154" s="515"/>
      <c r="D154" s="515"/>
      <c r="E154" s="515"/>
      <c r="F154" s="823">
        <v>0.15</v>
      </c>
      <c r="G154" s="822"/>
      <c r="H154" s="147"/>
      <c r="I154" s="148"/>
      <c r="J154" s="807"/>
    </row>
    <row r="155" spans="1:10" ht="15" customHeight="1" x14ac:dyDescent="0.25">
      <c r="A155" s="581"/>
      <c r="B155" s="938" t="s">
        <v>1289</v>
      </c>
      <c r="C155" s="515"/>
      <c r="D155" s="515"/>
      <c r="E155" s="515"/>
      <c r="F155" s="823">
        <v>0.2</v>
      </c>
      <c r="G155" s="819"/>
      <c r="H155" s="147"/>
      <c r="I155" s="148"/>
      <c r="J155" s="807"/>
    </row>
    <row r="156" spans="1:10" ht="15" customHeight="1" x14ac:dyDescent="0.25">
      <c r="A156" s="581"/>
      <c r="B156" s="938" t="s">
        <v>1290</v>
      </c>
      <c r="C156" s="515"/>
      <c r="D156" s="515"/>
      <c r="E156" s="515"/>
      <c r="F156" s="823">
        <v>0.25</v>
      </c>
      <c r="G156" s="822"/>
      <c r="H156" s="147"/>
      <c r="I156" s="148"/>
      <c r="J156" s="807"/>
    </row>
    <row r="157" spans="1:10" ht="15" customHeight="1" x14ac:dyDescent="0.25">
      <c r="A157" s="581"/>
      <c r="B157" s="938" t="s">
        <v>1291</v>
      </c>
      <c r="C157" s="515"/>
      <c r="D157" s="515"/>
      <c r="E157" s="515"/>
      <c r="F157" s="823">
        <v>0.35</v>
      </c>
      <c r="G157" s="819"/>
      <c r="H157" s="147"/>
      <c r="I157" s="148"/>
      <c r="J157" s="807"/>
    </row>
    <row r="158" spans="1:10" ht="15" customHeight="1" x14ac:dyDescent="0.25">
      <c r="A158" s="581"/>
      <c r="B158" s="938" t="s">
        <v>1292</v>
      </c>
      <c r="C158" s="515"/>
      <c r="D158" s="515"/>
      <c r="E158" s="515"/>
      <c r="F158" s="823">
        <v>0.5</v>
      </c>
      <c r="G158" s="822"/>
      <c r="H158" s="147"/>
      <c r="I158" s="148"/>
      <c r="J158" s="807"/>
    </row>
    <row r="159" spans="1:10" ht="15" customHeight="1" x14ac:dyDescent="0.25">
      <c r="A159" s="581"/>
      <c r="B159" s="938" t="s">
        <v>1293</v>
      </c>
      <c r="C159" s="515"/>
      <c r="D159" s="515"/>
      <c r="E159" s="515"/>
      <c r="F159" s="823">
        <v>1</v>
      </c>
      <c r="G159" s="819"/>
      <c r="H159" s="147"/>
      <c r="I159" s="148"/>
      <c r="J159" s="807"/>
    </row>
    <row r="160" spans="1:10" ht="15" customHeight="1" x14ac:dyDescent="0.25">
      <c r="A160" s="581"/>
      <c r="B160" s="358" t="s">
        <v>1472</v>
      </c>
      <c r="C160" s="358"/>
      <c r="D160" s="358"/>
      <c r="E160" s="358"/>
      <c r="F160" s="453"/>
      <c r="G160" s="822"/>
      <c r="H160" s="147"/>
      <c r="I160" s="148"/>
      <c r="J160" s="807"/>
    </row>
    <row r="161" spans="1:10" ht="15" customHeight="1" x14ac:dyDescent="0.25">
      <c r="A161" s="581"/>
      <c r="B161" s="824" t="s">
        <v>1473</v>
      </c>
      <c r="C161" s="821"/>
      <c r="D161" s="821"/>
      <c r="E161" s="821"/>
      <c r="F161" s="453"/>
      <c r="G161" s="819"/>
      <c r="H161" s="147"/>
      <c r="I161" s="148"/>
      <c r="J161" s="807"/>
    </row>
    <row r="162" spans="1:10" ht="15" customHeight="1" x14ac:dyDescent="0.25">
      <c r="A162" s="581"/>
      <c r="B162" s="331" t="s">
        <v>1296</v>
      </c>
      <c r="C162" s="818"/>
      <c r="D162" s="818"/>
      <c r="E162" s="818"/>
      <c r="F162" s="453"/>
      <c r="G162" s="822"/>
      <c r="H162" s="147"/>
      <c r="I162" s="148"/>
      <c r="J162" s="807"/>
    </row>
    <row r="163" spans="1:10" ht="15" customHeight="1" x14ac:dyDescent="0.25">
      <c r="A163" s="581"/>
      <c r="B163" s="939" t="s">
        <v>1273</v>
      </c>
      <c r="C163" s="515"/>
      <c r="D163" s="515"/>
      <c r="E163" s="515"/>
      <c r="F163" s="823">
        <v>0.2</v>
      </c>
      <c r="G163" s="819"/>
      <c r="H163" s="147"/>
      <c r="I163" s="148"/>
      <c r="J163" s="807"/>
    </row>
    <row r="164" spans="1:10" ht="15" customHeight="1" x14ac:dyDescent="0.25">
      <c r="A164" s="581"/>
      <c r="B164" s="939" t="s">
        <v>829</v>
      </c>
      <c r="C164" s="515"/>
      <c r="D164" s="515"/>
      <c r="E164" s="515"/>
      <c r="F164" s="823">
        <v>0.5</v>
      </c>
      <c r="G164" s="822"/>
      <c r="H164" s="147"/>
      <c r="I164" s="148"/>
      <c r="J164" s="807"/>
    </row>
    <row r="165" spans="1:10" ht="15" customHeight="1" x14ac:dyDescent="0.25">
      <c r="A165" s="581"/>
      <c r="B165" s="939" t="s">
        <v>830</v>
      </c>
      <c r="C165" s="515"/>
      <c r="D165" s="515"/>
      <c r="E165" s="515"/>
      <c r="F165" s="823">
        <v>0.75</v>
      </c>
      <c r="G165" s="819"/>
      <c r="H165" s="147"/>
      <c r="I165" s="148"/>
      <c r="J165" s="807"/>
    </row>
    <row r="166" spans="1:10" ht="15" customHeight="1" x14ac:dyDescent="0.25">
      <c r="A166" s="581"/>
      <c r="B166" s="939" t="s">
        <v>834</v>
      </c>
      <c r="C166" s="515"/>
      <c r="D166" s="515"/>
      <c r="E166" s="515"/>
      <c r="F166" s="823">
        <v>1</v>
      </c>
      <c r="G166" s="822"/>
      <c r="H166" s="147"/>
      <c r="I166" s="148"/>
      <c r="J166" s="807"/>
    </row>
    <row r="167" spans="1:10" ht="15" customHeight="1" x14ac:dyDescent="0.25">
      <c r="A167" s="581"/>
      <c r="B167" s="939" t="s">
        <v>1297</v>
      </c>
      <c r="C167" s="515"/>
      <c r="D167" s="515"/>
      <c r="E167" s="515"/>
      <c r="F167" s="823">
        <v>1.5</v>
      </c>
      <c r="G167" s="819"/>
      <c r="H167" s="147"/>
      <c r="I167" s="148"/>
      <c r="J167" s="807"/>
    </row>
    <row r="168" spans="1:10" ht="15" customHeight="1" x14ac:dyDescent="0.25">
      <c r="A168" s="581"/>
      <c r="B168" s="331" t="s">
        <v>1298</v>
      </c>
      <c r="C168" s="818"/>
      <c r="D168" s="818"/>
      <c r="E168" s="818"/>
      <c r="F168" s="823">
        <v>1</v>
      </c>
      <c r="G168" s="822"/>
      <c r="H168" s="147"/>
      <c r="I168" s="148"/>
      <c r="J168" s="807"/>
    </row>
    <row r="169" spans="1:10" ht="15" customHeight="1" x14ac:dyDescent="0.25">
      <c r="A169" s="581"/>
      <c r="B169" s="824" t="s">
        <v>1474</v>
      </c>
      <c r="C169" s="821"/>
      <c r="D169" s="821"/>
      <c r="E169" s="821"/>
      <c r="F169" s="453"/>
      <c r="G169" s="819"/>
      <c r="H169" s="147"/>
      <c r="I169" s="148"/>
      <c r="J169" s="807"/>
    </row>
    <row r="170" spans="1:10" ht="15" customHeight="1" x14ac:dyDescent="0.25">
      <c r="A170" s="581"/>
      <c r="B170" s="938" t="s">
        <v>1300</v>
      </c>
      <c r="C170" s="515"/>
      <c r="D170" s="515"/>
      <c r="E170" s="515"/>
      <c r="F170" s="823">
        <v>0.65</v>
      </c>
      <c r="G170" s="822"/>
      <c r="H170" s="147"/>
      <c r="I170" s="148"/>
      <c r="J170" s="807"/>
    </row>
    <row r="171" spans="1:10" ht="15" customHeight="1" x14ac:dyDescent="0.25">
      <c r="A171" s="581"/>
      <c r="B171" s="938" t="s">
        <v>1301</v>
      </c>
      <c r="C171" s="515"/>
      <c r="D171" s="515"/>
      <c r="E171" s="515"/>
      <c r="F171" s="823">
        <v>1</v>
      </c>
      <c r="G171" s="819"/>
      <c r="H171" s="147"/>
      <c r="I171" s="148"/>
      <c r="J171" s="807"/>
    </row>
    <row r="172" spans="1:10" ht="15" customHeight="1" x14ac:dyDescent="0.25">
      <c r="A172" s="581"/>
      <c r="B172" s="358" t="s">
        <v>1121</v>
      </c>
      <c r="C172" s="358"/>
      <c r="D172" s="358"/>
      <c r="E172" s="358"/>
      <c r="F172" s="823">
        <v>0.85</v>
      </c>
      <c r="G172" s="822"/>
      <c r="H172" s="147"/>
      <c r="I172" s="148"/>
      <c r="J172" s="807"/>
    </row>
    <row r="173" spans="1:10" ht="15" customHeight="1" x14ac:dyDescent="0.25">
      <c r="A173" s="581"/>
      <c r="B173" s="358" t="s">
        <v>1302</v>
      </c>
      <c r="C173" s="358"/>
      <c r="D173" s="358"/>
      <c r="E173" s="358"/>
      <c r="F173" s="453"/>
      <c r="G173" s="819"/>
      <c r="H173" s="147"/>
      <c r="I173" s="148"/>
      <c r="J173" s="807"/>
    </row>
    <row r="174" spans="1:10" ht="15" customHeight="1" x14ac:dyDescent="0.25">
      <c r="A174" s="581"/>
      <c r="B174" s="763" t="s">
        <v>1475</v>
      </c>
      <c r="C174" s="358"/>
      <c r="D174" s="358"/>
      <c r="E174" s="358"/>
      <c r="F174" s="453"/>
      <c r="G174" s="819"/>
      <c r="H174" s="147"/>
      <c r="I174" s="148"/>
      <c r="J174" s="807"/>
    </row>
    <row r="175" spans="1:10" ht="15" customHeight="1" x14ac:dyDescent="0.25">
      <c r="A175" s="581"/>
      <c r="B175" s="328" t="s">
        <v>1308</v>
      </c>
      <c r="C175" s="818"/>
      <c r="D175" s="818"/>
      <c r="E175" s="818"/>
      <c r="F175" s="453"/>
      <c r="G175" s="822"/>
      <c r="H175" s="147"/>
      <c r="I175" s="148"/>
      <c r="J175" s="807"/>
    </row>
    <row r="176" spans="1:10" ht="15" customHeight="1" x14ac:dyDescent="0.25">
      <c r="A176" s="581"/>
      <c r="B176" s="940" t="s">
        <v>1304</v>
      </c>
      <c r="C176" s="515"/>
      <c r="D176" s="515"/>
      <c r="E176" s="515"/>
      <c r="F176" s="823">
        <v>1.3</v>
      </c>
      <c r="G176" s="819"/>
      <c r="H176" s="147"/>
      <c r="I176" s="148"/>
      <c r="J176" s="807"/>
    </row>
    <row r="177" spans="1:10" ht="15" customHeight="1" x14ac:dyDescent="0.25">
      <c r="A177" s="581"/>
      <c r="B177" s="940" t="s">
        <v>1305</v>
      </c>
      <c r="C177" s="515"/>
      <c r="D177" s="515"/>
      <c r="E177" s="515"/>
      <c r="F177" s="823">
        <v>1</v>
      </c>
      <c r="G177" s="822"/>
      <c r="H177" s="147"/>
      <c r="I177" s="148"/>
      <c r="J177" s="807"/>
    </row>
    <row r="178" spans="1:10" ht="15" customHeight="1" x14ac:dyDescent="0.25">
      <c r="A178" s="581"/>
      <c r="B178" s="938" t="s">
        <v>1306</v>
      </c>
      <c r="C178" s="515"/>
      <c r="D178" s="515"/>
      <c r="E178" s="515"/>
      <c r="F178" s="823">
        <v>0.8</v>
      </c>
      <c r="G178" s="819"/>
      <c r="H178" s="147"/>
      <c r="I178" s="148"/>
      <c r="J178" s="807"/>
    </row>
    <row r="179" spans="1:10" ht="15" customHeight="1" x14ac:dyDescent="0.25">
      <c r="A179" s="581"/>
      <c r="B179" s="629" t="s">
        <v>1307</v>
      </c>
      <c r="C179" s="820"/>
      <c r="D179" s="820"/>
      <c r="E179" s="820"/>
      <c r="F179" s="823">
        <v>1</v>
      </c>
      <c r="G179" s="822"/>
      <c r="H179" s="147"/>
      <c r="I179" s="148"/>
      <c r="J179" s="807"/>
    </row>
    <row r="180" spans="1:10" ht="15" customHeight="1" x14ac:dyDescent="0.25">
      <c r="A180" s="581"/>
      <c r="B180" s="629" t="s">
        <v>1309</v>
      </c>
      <c r="C180" s="820"/>
      <c r="D180" s="820"/>
      <c r="E180" s="820"/>
      <c r="F180" s="823">
        <v>1</v>
      </c>
      <c r="G180" s="819"/>
      <c r="H180" s="147"/>
      <c r="I180" s="148"/>
      <c r="J180" s="807"/>
    </row>
    <row r="181" spans="1:10" ht="15" customHeight="1" x14ac:dyDescent="0.25">
      <c r="A181" s="581"/>
      <c r="B181" s="799" t="s">
        <v>1310</v>
      </c>
      <c r="C181" s="799"/>
      <c r="D181" s="799"/>
      <c r="E181" s="799"/>
      <c r="F181" s="453"/>
      <c r="G181" s="822"/>
      <c r="H181" s="147"/>
      <c r="I181" s="148"/>
      <c r="J181" s="807"/>
    </row>
    <row r="182" spans="1:10" ht="15" customHeight="1" x14ac:dyDescent="0.25">
      <c r="A182" s="581"/>
      <c r="B182" s="477" t="s">
        <v>1311</v>
      </c>
      <c r="C182" s="477"/>
      <c r="D182" s="477"/>
      <c r="E182" s="477"/>
      <c r="F182" s="823">
        <v>4</v>
      </c>
      <c r="G182" s="819"/>
      <c r="H182" s="147"/>
      <c r="I182" s="148"/>
      <c r="J182" s="807"/>
    </row>
    <row r="183" spans="1:10" ht="15" customHeight="1" x14ac:dyDescent="0.25">
      <c r="A183" s="581"/>
      <c r="B183" s="477" t="s">
        <v>1312</v>
      </c>
      <c r="C183" s="477"/>
      <c r="D183" s="477"/>
      <c r="E183" s="477"/>
      <c r="F183" s="823">
        <v>1</v>
      </c>
      <c r="G183" s="822"/>
      <c r="H183" s="147"/>
      <c r="I183" s="148"/>
      <c r="J183" s="807"/>
    </row>
    <row r="184" spans="1:10" ht="15" customHeight="1" x14ac:dyDescent="0.25">
      <c r="A184" s="581"/>
      <c r="B184" s="477" t="s">
        <v>1313</v>
      </c>
      <c r="C184" s="477"/>
      <c r="D184" s="477"/>
      <c r="E184" s="477"/>
      <c r="F184" s="823">
        <v>2.5</v>
      </c>
      <c r="G184" s="819"/>
      <c r="H184" s="147"/>
      <c r="I184" s="148"/>
      <c r="J184" s="807"/>
    </row>
    <row r="185" spans="1:10" ht="15" customHeight="1" x14ac:dyDescent="0.25">
      <c r="A185" s="581"/>
      <c r="B185" s="2649" t="s">
        <v>1123</v>
      </c>
      <c r="C185" s="2649"/>
      <c r="D185" s="2649"/>
      <c r="E185" s="2649"/>
      <c r="F185" s="453"/>
      <c r="G185" s="822"/>
      <c r="H185" s="147"/>
      <c r="I185" s="148"/>
      <c r="J185" s="807"/>
    </row>
    <row r="186" spans="1:10" ht="15" customHeight="1" x14ac:dyDescent="0.25">
      <c r="A186" s="581"/>
      <c r="B186" s="799" t="s">
        <v>1314</v>
      </c>
      <c r="C186" s="799"/>
      <c r="D186" s="799"/>
      <c r="E186" s="799"/>
      <c r="F186" s="453"/>
      <c r="G186" s="819"/>
      <c r="H186" s="147"/>
      <c r="I186" s="148"/>
      <c r="J186" s="807"/>
    </row>
    <row r="187" spans="1:10" ht="15" customHeight="1" x14ac:dyDescent="0.25">
      <c r="A187" s="581"/>
      <c r="B187" s="477" t="s">
        <v>1476</v>
      </c>
      <c r="C187" s="477"/>
      <c r="D187" s="477"/>
      <c r="E187" s="477"/>
      <c r="F187" s="453"/>
      <c r="G187" s="819"/>
      <c r="H187" s="147"/>
      <c r="I187" s="148"/>
      <c r="J187" s="807"/>
    </row>
    <row r="188" spans="1:10" ht="15" customHeight="1" x14ac:dyDescent="0.25">
      <c r="A188" s="581"/>
      <c r="B188" s="477" t="s">
        <v>1315</v>
      </c>
      <c r="C188" s="477"/>
      <c r="D188" s="477"/>
      <c r="E188" s="477"/>
      <c r="F188" s="453"/>
      <c r="G188" s="822"/>
      <c r="H188" s="147"/>
      <c r="I188" s="148"/>
      <c r="J188" s="807"/>
    </row>
    <row r="189" spans="1:10" ht="15" customHeight="1" x14ac:dyDescent="0.25">
      <c r="A189" s="581"/>
      <c r="B189" s="358" t="s">
        <v>450</v>
      </c>
      <c r="C189" s="358"/>
      <c r="D189" s="358"/>
      <c r="E189" s="358"/>
      <c r="F189" s="453"/>
      <c r="G189" s="819"/>
      <c r="H189" s="147"/>
      <c r="I189" s="148"/>
      <c r="J189" s="807"/>
    </row>
    <row r="190" spans="1:10" ht="15" customHeight="1" x14ac:dyDescent="0.25">
      <c r="A190" s="581"/>
      <c r="B190" s="328" t="s">
        <v>1317</v>
      </c>
      <c r="C190" s="818"/>
      <c r="D190" s="818"/>
      <c r="E190" s="818"/>
      <c r="F190" s="823">
        <v>0.45</v>
      </c>
      <c r="G190" s="823">
        <f>MIN(F190*1.5,150%)</f>
        <v>0.67500000000000004</v>
      </c>
      <c r="H190" s="147"/>
      <c r="I190" s="148"/>
      <c r="J190" s="807"/>
    </row>
    <row r="191" spans="1:10" ht="15" customHeight="1" x14ac:dyDescent="0.25">
      <c r="A191" s="581"/>
      <c r="B191" s="328" t="s">
        <v>1477</v>
      </c>
      <c r="C191" s="328"/>
      <c r="D191" s="328"/>
      <c r="E191" s="328"/>
      <c r="F191" s="823">
        <v>0.75</v>
      </c>
      <c r="G191" s="823">
        <f t="shared" ref="G191:G192" si="0">MIN(F191*1.5,150%)</f>
        <v>1.125</v>
      </c>
      <c r="H191" s="147"/>
      <c r="I191" s="148"/>
      <c r="J191" s="807"/>
    </row>
    <row r="192" spans="1:10" ht="15" customHeight="1" x14ac:dyDescent="0.25">
      <c r="A192" s="581"/>
      <c r="B192" s="328" t="s">
        <v>1318</v>
      </c>
      <c r="C192" s="818"/>
      <c r="D192" s="818"/>
      <c r="E192" s="818"/>
      <c r="F192" s="823">
        <v>1</v>
      </c>
      <c r="G192" s="823">
        <f t="shared" si="0"/>
        <v>1.5</v>
      </c>
      <c r="H192" s="147"/>
      <c r="I192" s="148"/>
      <c r="J192" s="807"/>
    </row>
    <row r="193" spans="1:10" ht="15" customHeight="1" x14ac:dyDescent="0.25">
      <c r="A193" s="581"/>
      <c r="B193" s="358" t="s">
        <v>1319</v>
      </c>
      <c r="C193" s="358"/>
      <c r="D193" s="358"/>
      <c r="E193" s="358"/>
      <c r="F193" s="453"/>
      <c r="G193" s="819"/>
      <c r="H193" s="147"/>
      <c r="I193" s="148"/>
      <c r="J193" s="807"/>
    </row>
    <row r="194" spans="1:10" ht="15" customHeight="1" x14ac:dyDescent="0.25">
      <c r="A194" s="581"/>
      <c r="B194" s="824" t="s">
        <v>1479</v>
      </c>
      <c r="C194" s="824"/>
      <c r="D194" s="824"/>
      <c r="E194" s="824"/>
      <c r="F194" s="453"/>
      <c r="G194" s="819"/>
      <c r="H194" s="147"/>
      <c r="I194" s="148"/>
      <c r="J194" s="807"/>
    </row>
    <row r="195" spans="1:10" ht="15" customHeight="1" x14ac:dyDescent="0.25">
      <c r="A195" s="581"/>
      <c r="B195" s="938" t="s">
        <v>1320</v>
      </c>
      <c r="C195" s="515"/>
      <c r="D195" s="515"/>
      <c r="E195" s="515"/>
      <c r="F195" s="453"/>
      <c r="G195" s="819"/>
      <c r="H195" s="147"/>
      <c r="I195" s="148"/>
      <c r="J195" s="807"/>
    </row>
    <row r="196" spans="1:10" ht="15" customHeight="1" x14ac:dyDescent="0.25">
      <c r="A196" s="581"/>
      <c r="B196" s="939" t="s">
        <v>1125</v>
      </c>
      <c r="C196" s="1319"/>
      <c r="D196" s="1319"/>
      <c r="E196" s="1319"/>
      <c r="F196" s="823">
        <v>0.2</v>
      </c>
      <c r="G196" s="823">
        <f t="shared" ref="G196:G201" si="1">MIN(F196*1.5,150%)</f>
        <v>0.30000000000000004</v>
      </c>
      <c r="H196" s="147"/>
      <c r="I196" s="148"/>
      <c r="J196" s="807"/>
    </row>
    <row r="197" spans="1:10" ht="15" customHeight="1" x14ac:dyDescent="0.25">
      <c r="A197" s="581"/>
      <c r="B197" s="939" t="s">
        <v>1126</v>
      </c>
      <c r="C197" s="1319"/>
      <c r="D197" s="1319"/>
      <c r="E197" s="1319"/>
      <c r="F197" s="823">
        <v>0.25</v>
      </c>
      <c r="G197" s="823">
        <f t="shared" si="1"/>
        <v>0.375</v>
      </c>
      <c r="H197" s="147"/>
      <c r="I197" s="148"/>
      <c r="J197" s="807"/>
    </row>
    <row r="198" spans="1:10" ht="15" customHeight="1" x14ac:dyDescent="0.25">
      <c r="A198" s="581"/>
      <c r="B198" s="939" t="s">
        <v>1127</v>
      </c>
      <c r="C198" s="1319"/>
      <c r="D198" s="1319"/>
      <c r="E198" s="1319"/>
      <c r="F198" s="823">
        <v>0.3</v>
      </c>
      <c r="G198" s="823">
        <f t="shared" si="1"/>
        <v>0.44999999999999996</v>
      </c>
      <c r="H198" s="147"/>
      <c r="I198" s="148"/>
      <c r="J198" s="807"/>
    </row>
    <row r="199" spans="1:10" ht="15" customHeight="1" x14ac:dyDescent="0.25">
      <c r="A199" s="581"/>
      <c r="B199" s="939" t="s">
        <v>1128</v>
      </c>
      <c r="C199" s="1319"/>
      <c r="D199" s="1319"/>
      <c r="E199" s="1319"/>
      <c r="F199" s="823">
        <v>0.4</v>
      </c>
      <c r="G199" s="823">
        <f t="shared" si="1"/>
        <v>0.60000000000000009</v>
      </c>
      <c r="H199" s="147"/>
      <c r="I199" s="148"/>
      <c r="J199" s="807"/>
    </row>
    <row r="200" spans="1:10" ht="15" customHeight="1" x14ac:dyDescent="0.25">
      <c r="A200" s="581"/>
      <c r="B200" s="939" t="s">
        <v>1129</v>
      </c>
      <c r="C200" s="1319"/>
      <c r="D200" s="1319"/>
      <c r="E200" s="1319"/>
      <c r="F200" s="823">
        <v>0.5</v>
      </c>
      <c r="G200" s="823">
        <f t="shared" si="1"/>
        <v>0.75</v>
      </c>
      <c r="H200" s="147"/>
      <c r="I200" s="148"/>
      <c r="J200" s="807"/>
    </row>
    <row r="201" spans="1:10" ht="15" customHeight="1" x14ac:dyDescent="0.25">
      <c r="A201" s="581"/>
      <c r="B201" s="939" t="s">
        <v>1130</v>
      </c>
      <c r="C201" s="1319"/>
      <c r="D201" s="1319"/>
      <c r="E201" s="1319"/>
      <c r="F201" s="823">
        <v>0.7</v>
      </c>
      <c r="G201" s="823">
        <f t="shared" si="1"/>
        <v>1.0499999999999998</v>
      </c>
      <c r="H201" s="147"/>
      <c r="I201" s="148"/>
      <c r="J201" s="807"/>
    </row>
    <row r="202" spans="1:10" ht="15" customHeight="1" x14ac:dyDescent="0.25">
      <c r="A202" s="581"/>
      <c r="B202" s="939" t="s">
        <v>1131</v>
      </c>
      <c r="C202" s="1319"/>
      <c r="D202" s="1319"/>
      <c r="E202" s="1319"/>
      <c r="F202" s="453"/>
      <c r="G202" s="819"/>
      <c r="H202" s="147"/>
      <c r="I202" s="148"/>
      <c r="J202" s="807"/>
    </row>
    <row r="203" spans="1:10" ht="15" customHeight="1" x14ac:dyDescent="0.25">
      <c r="A203" s="581"/>
      <c r="B203" s="938" t="s">
        <v>1322</v>
      </c>
      <c r="C203" s="515"/>
      <c r="D203" s="515"/>
      <c r="E203" s="515"/>
      <c r="F203" s="453"/>
      <c r="G203" s="819"/>
      <c r="H203" s="147"/>
      <c r="I203" s="148"/>
      <c r="J203" s="807"/>
    </row>
    <row r="204" spans="1:10" ht="15" customHeight="1" x14ac:dyDescent="0.25">
      <c r="A204" s="581"/>
      <c r="B204" s="937" t="s">
        <v>1529</v>
      </c>
      <c r="C204" s="1319"/>
      <c r="D204" s="1319"/>
      <c r="E204" s="1319"/>
      <c r="F204" s="823">
        <v>0.2</v>
      </c>
      <c r="G204" s="823">
        <f>MIN(F204*1.5,150%)</f>
        <v>0.30000000000000004</v>
      </c>
      <c r="H204" s="147"/>
      <c r="I204" s="148"/>
      <c r="J204" s="807"/>
    </row>
    <row r="205" spans="1:10" ht="15" customHeight="1" x14ac:dyDescent="0.25">
      <c r="A205" s="581"/>
      <c r="B205" s="937" t="s">
        <v>1530</v>
      </c>
      <c r="C205" s="1319"/>
      <c r="D205" s="1319"/>
      <c r="E205" s="1319"/>
      <c r="F205" s="453"/>
      <c r="G205" s="819"/>
      <c r="H205" s="147"/>
      <c r="I205" s="148"/>
      <c r="J205" s="807"/>
    </row>
    <row r="206" spans="1:10" ht="15" customHeight="1" x14ac:dyDescent="0.25">
      <c r="A206" s="581"/>
      <c r="B206" s="939" t="s">
        <v>1131</v>
      </c>
      <c r="C206" s="1319"/>
      <c r="D206" s="1319"/>
      <c r="E206" s="1319"/>
      <c r="F206" s="453"/>
      <c r="G206" s="819"/>
      <c r="H206" s="147"/>
      <c r="I206" s="148"/>
      <c r="J206" s="807"/>
    </row>
    <row r="207" spans="1:10" ht="15" customHeight="1" x14ac:dyDescent="0.25">
      <c r="A207" s="581"/>
      <c r="B207" s="824" t="s">
        <v>1478</v>
      </c>
      <c r="C207" s="824"/>
      <c r="D207" s="824"/>
      <c r="E207" s="824"/>
      <c r="F207" s="453"/>
      <c r="G207" s="819"/>
      <c r="H207" s="147"/>
      <c r="I207" s="148"/>
      <c r="J207" s="807"/>
    </row>
    <row r="208" spans="1:10" ht="15" customHeight="1" x14ac:dyDescent="0.25">
      <c r="A208" s="581"/>
      <c r="B208" s="938" t="s">
        <v>1320</v>
      </c>
      <c r="C208" s="515"/>
      <c r="D208" s="515"/>
      <c r="E208" s="515"/>
      <c r="F208" s="453"/>
      <c r="G208" s="819"/>
      <c r="H208" s="147"/>
      <c r="I208" s="148"/>
      <c r="J208" s="807"/>
    </row>
    <row r="209" spans="1:10" ht="15" customHeight="1" x14ac:dyDescent="0.25">
      <c r="A209" s="581"/>
      <c r="B209" s="939" t="s">
        <v>1483</v>
      </c>
      <c r="C209" s="1319"/>
      <c r="D209" s="1319"/>
      <c r="E209" s="1319"/>
      <c r="F209" s="453"/>
      <c r="G209" s="819"/>
      <c r="H209" s="147"/>
      <c r="I209" s="148"/>
      <c r="J209" s="807"/>
    </row>
    <row r="210" spans="1:10" ht="15" customHeight="1" x14ac:dyDescent="0.25">
      <c r="A210" s="581"/>
      <c r="B210" s="939" t="s">
        <v>1132</v>
      </c>
      <c r="C210" s="1319"/>
      <c r="D210" s="1319"/>
      <c r="E210" s="1319"/>
      <c r="F210" s="453"/>
      <c r="G210" s="819"/>
      <c r="H210" s="147"/>
      <c r="I210" s="148"/>
      <c r="J210" s="807"/>
    </row>
    <row r="211" spans="1:10" ht="15" customHeight="1" x14ac:dyDescent="0.25">
      <c r="A211" s="581"/>
      <c r="B211" s="939" t="s">
        <v>1131</v>
      </c>
      <c r="C211" s="1319"/>
      <c r="D211" s="1319"/>
      <c r="E211" s="1319"/>
      <c r="F211" s="453"/>
      <c r="G211" s="819"/>
      <c r="H211" s="147"/>
      <c r="I211" s="148"/>
      <c r="J211" s="807"/>
    </row>
    <row r="212" spans="1:10" ht="15" customHeight="1" x14ac:dyDescent="0.25">
      <c r="A212" s="581"/>
      <c r="B212" s="938" t="s">
        <v>1322</v>
      </c>
      <c r="C212" s="515"/>
      <c r="D212" s="515"/>
      <c r="E212" s="515"/>
      <c r="F212" s="453"/>
      <c r="G212" s="819"/>
      <c r="H212" s="147"/>
      <c r="I212" s="148"/>
      <c r="J212" s="807"/>
    </row>
    <row r="213" spans="1:10" ht="15" customHeight="1" x14ac:dyDescent="0.25">
      <c r="A213" s="581"/>
      <c r="B213" s="937" t="s">
        <v>1529</v>
      </c>
      <c r="C213" s="1319"/>
      <c r="D213" s="1319"/>
      <c r="E213" s="1319"/>
      <c r="F213" s="453"/>
      <c r="G213" s="819"/>
      <c r="H213" s="147"/>
      <c r="I213" s="148"/>
      <c r="J213" s="807"/>
    </row>
    <row r="214" spans="1:10" ht="15" customHeight="1" x14ac:dyDescent="0.25">
      <c r="A214" s="581"/>
      <c r="B214" s="937" t="s">
        <v>1530</v>
      </c>
      <c r="C214" s="1319"/>
      <c r="D214" s="1319"/>
      <c r="E214" s="1319"/>
      <c r="F214" s="453"/>
      <c r="G214" s="819"/>
      <c r="H214" s="147"/>
      <c r="I214" s="148"/>
      <c r="J214" s="807"/>
    </row>
    <row r="215" spans="1:10" ht="15" customHeight="1" x14ac:dyDescent="0.25">
      <c r="A215" s="581"/>
      <c r="B215" s="939" t="s">
        <v>1131</v>
      </c>
      <c r="C215" s="1319"/>
      <c r="D215" s="1319"/>
      <c r="E215" s="1319"/>
      <c r="F215" s="453"/>
      <c r="G215" s="819"/>
      <c r="H215" s="147"/>
      <c r="I215" s="148"/>
      <c r="J215" s="807"/>
    </row>
    <row r="216" spans="1:10" ht="15" customHeight="1" x14ac:dyDescent="0.25">
      <c r="A216" s="581"/>
      <c r="B216" s="824" t="s">
        <v>1480</v>
      </c>
      <c r="C216" s="824"/>
      <c r="D216" s="824"/>
      <c r="E216" s="824"/>
      <c r="F216" s="453"/>
      <c r="G216" s="819"/>
      <c r="H216" s="147"/>
      <c r="I216" s="148"/>
      <c r="J216" s="807"/>
    </row>
    <row r="217" spans="1:10" ht="15" customHeight="1" x14ac:dyDescent="0.25">
      <c r="A217" s="581"/>
      <c r="B217" s="938" t="s">
        <v>1125</v>
      </c>
      <c r="C217" s="1319"/>
      <c r="D217" s="1319"/>
      <c r="E217" s="1319"/>
      <c r="F217" s="823">
        <v>0.3</v>
      </c>
      <c r="G217" s="819"/>
      <c r="H217" s="147"/>
      <c r="I217" s="148"/>
      <c r="J217" s="807"/>
    </row>
    <row r="218" spans="1:10" ht="15" customHeight="1" x14ac:dyDescent="0.25">
      <c r="A218" s="581"/>
      <c r="B218" s="938" t="s">
        <v>1126</v>
      </c>
      <c r="C218" s="1319"/>
      <c r="D218" s="1319"/>
      <c r="E218" s="1319"/>
      <c r="F218" s="823">
        <v>0.35</v>
      </c>
      <c r="G218" s="819"/>
      <c r="H218" s="147"/>
      <c r="I218" s="148"/>
      <c r="J218" s="807"/>
    </row>
    <row r="219" spans="1:10" ht="15" customHeight="1" x14ac:dyDescent="0.25">
      <c r="A219" s="581"/>
      <c r="B219" s="938" t="s">
        <v>1127</v>
      </c>
      <c r="C219" s="1319"/>
      <c r="D219" s="1319"/>
      <c r="E219" s="1319"/>
      <c r="F219" s="823">
        <v>0.45</v>
      </c>
      <c r="G219" s="819"/>
      <c r="H219" s="147"/>
      <c r="I219" s="148"/>
      <c r="J219" s="807"/>
    </row>
    <row r="220" spans="1:10" ht="15" customHeight="1" x14ac:dyDescent="0.25">
      <c r="A220" s="581"/>
      <c r="B220" s="938" t="s">
        <v>1128</v>
      </c>
      <c r="C220" s="1319"/>
      <c r="D220" s="1319"/>
      <c r="E220" s="1319"/>
      <c r="F220" s="823">
        <v>0.6</v>
      </c>
      <c r="G220" s="819"/>
      <c r="H220" s="147"/>
      <c r="I220" s="148"/>
      <c r="J220" s="807"/>
    </row>
    <row r="221" spans="1:10" ht="15" customHeight="1" x14ac:dyDescent="0.25">
      <c r="A221" s="581"/>
      <c r="B221" s="938" t="s">
        <v>1129</v>
      </c>
      <c r="C221" s="1319"/>
      <c r="D221" s="1319"/>
      <c r="E221" s="1319"/>
      <c r="F221" s="823">
        <v>0.75</v>
      </c>
      <c r="G221" s="819"/>
      <c r="H221" s="147"/>
      <c r="I221" s="148"/>
      <c r="J221" s="807"/>
    </row>
    <row r="222" spans="1:10" ht="15" customHeight="1" x14ac:dyDescent="0.25">
      <c r="A222" s="581"/>
      <c r="B222" s="938" t="s">
        <v>1130</v>
      </c>
      <c r="C222" s="1319"/>
      <c r="D222" s="1319"/>
      <c r="E222" s="1319"/>
      <c r="F222" s="823">
        <v>1.05</v>
      </c>
      <c r="G222" s="819"/>
      <c r="H222" s="147"/>
      <c r="I222" s="148"/>
      <c r="J222" s="807"/>
    </row>
    <row r="223" spans="1:10" ht="15" customHeight="1" x14ac:dyDescent="0.25">
      <c r="A223" s="581"/>
      <c r="B223" s="938" t="s">
        <v>1131</v>
      </c>
      <c r="C223" s="1319"/>
      <c r="D223" s="1319"/>
      <c r="E223" s="1319"/>
      <c r="F223" s="823">
        <v>1.5</v>
      </c>
      <c r="G223" s="819"/>
      <c r="H223" s="147"/>
      <c r="I223" s="148"/>
      <c r="J223" s="807"/>
    </row>
    <row r="224" spans="1:10" ht="15" customHeight="1" x14ac:dyDescent="0.25">
      <c r="A224" s="581"/>
      <c r="B224" s="824" t="s">
        <v>1481</v>
      </c>
      <c r="C224" s="824"/>
      <c r="D224" s="824"/>
      <c r="E224" s="824"/>
      <c r="F224" s="453"/>
      <c r="G224" s="819"/>
      <c r="H224" s="147"/>
      <c r="I224" s="148"/>
      <c r="J224" s="807"/>
    </row>
    <row r="225" spans="1:10" ht="15" customHeight="1" x14ac:dyDescent="0.25">
      <c r="A225" s="581"/>
      <c r="B225" s="938" t="s">
        <v>1133</v>
      </c>
      <c r="C225" s="1319"/>
      <c r="D225" s="1319"/>
      <c r="E225" s="1319"/>
      <c r="F225" s="823">
        <v>0.7</v>
      </c>
      <c r="G225" s="819"/>
      <c r="H225" s="147"/>
      <c r="I225" s="148"/>
      <c r="J225" s="807"/>
    </row>
    <row r="226" spans="1:10" ht="15" customHeight="1" x14ac:dyDescent="0.25">
      <c r="A226" s="581"/>
      <c r="B226" s="938" t="s">
        <v>1134</v>
      </c>
      <c r="C226" s="1319"/>
      <c r="D226" s="1319"/>
      <c r="E226" s="1319"/>
      <c r="F226" s="823">
        <v>0.9</v>
      </c>
      <c r="G226" s="819"/>
      <c r="H226" s="147"/>
      <c r="I226" s="148"/>
      <c r="J226" s="807"/>
    </row>
    <row r="227" spans="1:10" ht="15" customHeight="1" x14ac:dyDescent="0.25">
      <c r="A227" s="581"/>
      <c r="B227" s="938" t="s">
        <v>1135</v>
      </c>
      <c r="C227" s="1319"/>
      <c r="D227" s="1319"/>
      <c r="E227" s="1319"/>
      <c r="F227" s="823">
        <v>1.1000000000000001</v>
      </c>
      <c r="G227" s="819"/>
      <c r="H227" s="147"/>
      <c r="I227" s="148"/>
      <c r="J227" s="807"/>
    </row>
    <row r="228" spans="1:10" ht="15" customHeight="1" x14ac:dyDescent="0.25">
      <c r="A228" s="581"/>
      <c r="B228" s="938" t="s">
        <v>1131</v>
      </c>
      <c r="C228" s="1319"/>
      <c r="D228" s="1319"/>
      <c r="E228" s="1319"/>
      <c r="F228" s="823">
        <v>1.5</v>
      </c>
      <c r="G228" s="819"/>
      <c r="H228" s="147"/>
      <c r="I228" s="148"/>
      <c r="J228" s="807"/>
    </row>
    <row r="229" spans="1:10" ht="15" customHeight="1" x14ac:dyDescent="0.25">
      <c r="A229" s="581"/>
      <c r="B229" s="824" t="s">
        <v>1482</v>
      </c>
      <c r="C229" s="824"/>
      <c r="D229" s="824"/>
      <c r="E229" s="824"/>
      <c r="F229" s="453"/>
      <c r="G229" s="819"/>
      <c r="H229" s="147"/>
      <c r="I229" s="148"/>
      <c r="J229" s="807"/>
    </row>
    <row r="230" spans="1:10" ht="15" customHeight="1" x14ac:dyDescent="0.25">
      <c r="A230" s="581"/>
      <c r="B230" s="938" t="s">
        <v>1204</v>
      </c>
      <c r="C230" s="1319"/>
      <c r="D230" s="1319"/>
      <c r="E230" s="1319"/>
      <c r="F230" s="823">
        <v>1.5</v>
      </c>
      <c r="G230" s="819"/>
      <c r="H230" s="147"/>
      <c r="I230" s="148"/>
      <c r="J230" s="807"/>
    </row>
    <row r="231" spans="1:10" ht="15" customHeight="1" x14ac:dyDescent="0.25">
      <c r="A231" s="581"/>
      <c r="B231" s="938" t="s">
        <v>1205</v>
      </c>
      <c r="C231" s="1319"/>
      <c r="D231" s="1319"/>
      <c r="E231" s="1319"/>
      <c r="F231" s="823">
        <v>1</v>
      </c>
      <c r="G231" s="819"/>
      <c r="H231" s="147"/>
      <c r="I231" s="148"/>
      <c r="J231" s="807"/>
    </row>
    <row r="232" spans="1:10" ht="15" customHeight="1" x14ac:dyDescent="0.25">
      <c r="A232" s="581"/>
      <c r="B232" s="358" t="s">
        <v>1436</v>
      </c>
      <c r="C232" s="358"/>
      <c r="D232" s="358"/>
      <c r="E232" s="358"/>
      <c r="F232" s="453"/>
      <c r="G232" s="819"/>
      <c r="H232" s="147"/>
      <c r="I232" s="148"/>
      <c r="J232" s="807"/>
    </row>
    <row r="233" spans="1:10" ht="15" customHeight="1" x14ac:dyDescent="0.25">
      <c r="A233" s="581"/>
      <c r="B233" s="477" t="s">
        <v>1339</v>
      </c>
      <c r="C233" s="825"/>
      <c r="D233" s="825"/>
      <c r="E233" s="825"/>
      <c r="F233" s="897"/>
      <c r="G233" s="819"/>
      <c r="H233" s="147"/>
      <c r="I233" s="148"/>
      <c r="J233" s="807"/>
    </row>
    <row r="234" spans="1:10" ht="15" customHeight="1" x14ac:dyDescent="0.25">
      <c r="A234" s="581"/>
      <c r="B234" s="358" t="s">
        <v>1206</v>
      </c>
      <c r="C234" s="826"/>
      <c r="D234" s="826"/>
      <c r="E234" s="826"/>
      <c r="F234" s="897"/>
      <c r="G234" s="819"/>
      <c r="H234" s="147"/>
      <c r="I234" s="148"/>
      <c r="J234" s="807"/>
    </row>
    <row r="235" spans="1:10" ht="15" customHeight="1" x14ac:dyDescent="0.25">
      <c r="A235" s="581"/>
      <c r="B235" s="642" t="s">
        <v>39</v>
      </c>
      <c r="C235" s="642"/>
      <c r="D235" s="642"/>
      <c r="E235" s="642"/>
      <c r="F235" s="516"/>
      <c r="G235" s="456"/>
      <c r="H235" s="147"/>
      <c r="I235" s="148"/>
      <c r="J235" s="807"/>
    </row>
    <row r="236" spans="1:10" s="654" customFormat="1" ht="15" customHeight="1" x14ac:dyDescent="0.3">
      <c r="A236" s="881"/>
      <c r="B236" s="877"/>
      <c r="C236" s="878"/>
      <c r="D236" s="878"/>
      <c r="E236" s="878"/>
      <c r="F236" s="878"/>
      <c r="G236" s="880"/>
      <c r="H236" s="880"/>
      <c r="I236" s="703"/>
      <c r="J236" s="879"/>
    </row>
    <row r="237" spans="1:10" ht="45" customHeight="1" x14ac:dyDescent="0.25">
      <c r="A237" s="808" t="s">
        <v>1484</v>
      </c>
      <c r="B237" s="810"/>
      <c r="C237" s="810"/>
      <c r="D237" s="810"/>
      <c r="E237" s="810"/>
      <c r="F237" s="618"/>
      <c r="G237" s="147"/>
      <c r="H237" s="147"/>
      <c r="I237" s="148"/>
      <c r="J237" s="807"/>
    </row>
    <row r="238" spans="1:10" ht="15" customHeight="1" x14ac:dyDescent="0.25">
      <c r="A238" s="581"/>
      <c r="B238" s="622" t="s">
        <v>1252</v>
      </c>
      <c r="C238" s="622"/>
      <c r="D238" s="622"/>
      <c r="E238" s="622"/>
      <c r="F238" s="813" t="s">
        <v>1249</v>
      </c>
      <c r="G238" s="147"/>
      <c r="H238" s="147"/>
      <c r="I238" s="148"/>
      <c r="J238" s="807"/>
    </row>
    <row r="239" spans="1:10" s="654" customFormat="1" ht="15" customHeight="1" x14ac:dyDescent="0.3">
      <c r="A239" s="585"/>
      <c r="B239" s="828"/>
      <c r="C239" s="829"/>
      <c r="D239" s="829"/>
      <c r="E239" s="829"/>
      <c r="F239" s="829"/>
      <c r="G239" s="880"/>
      <c r="H239" s="880"/>
      <c r="I239" s="703"/>
      <c r="J239" s="879"/>
    </row>
    <row r="240" spans="1:10" ht="45" customHeight="1" x14ac:dyDescent="0.25">
      <c r="A240" s="808" t="s">
        <v>1248</v>
      </c>
      <c r="B240" s="810"/>
      <c r="C240" s="810"/>
      <c r="D240" s="810"/>
      <c r="E240" s="810"/>
      <c r="F240" s="618"/>
      <c r="G240" s="147"/>
      <c r="H240" s="147"/>
      <c r="I240" s="148"/>
      <c r="J240" s="807"/>
    </row>
    <row r="241" spans="1:10" ht="15" customHeight="1" x14ac:dyDescent="0.25">
      <c r="A241" s="581"/>
      <c r="B241" s="812" t="s">
        <v>1338</v>
      </c>
      <c r="C241" s="810"/>
      <c r="D241" s="810"/>
      <c r="E241" s="811"/>
      <c r="F241" s="649" t="s">
        <v>44</v>
      </c>
      <c r="G241" s="147"/>
      <c r="H241" s="148"/>
      <c r="I241" s="148"/>
      <c r="J241" s="807"/>
    </row>
    <row r="242" spans="1:10" ht="15" customHeight="1" x14ac:dyDescent="0.3">
      <c r="A242" s="827"/>
      <c r="B242" s="828"/>
      <c r="C242" s="829"/>
      <c r="D242" s="829"/>
      <c r="E242" s="829"/>
      <c r="F242" s="829"/>
      <c r="G242" s="880"/>
      <c r="H242" s="880"/>
      <c r="I242" s="703"/>
      <c r="J242" s="807"/>
    </row>
    <row r="243" spans="1:10" s="165" customFormat="1" ht="45" customHeight="1" x14ac:dyDescent="0.25">
      <c r="A243" s="396" t="s">
        <v>940</v>
      </c>
      <c r="B243" s="513"/>
      <c r="C243" s="513"/>
      <c r="D243" s="540"/>
      <c r="E243" s="540"/>
      <c r="F243" s="541"/>
      <c r="G243" s="473"/>
      <c r="H243" s="473"/>
      <c r="I243" s="473"/>
      <c r="J243" s="397"/>
    </row>
    <row r="244" spans="1:10" ht="15" customHeight="1" x14ac:dyDescent="0.25">
      <c r="A244" s="419"/>
      <c r="B244" s="405" t="s">
        <v>648</v>
      </c>
      <c r="C244" s="406">
        <v>0</v>
      </c>
      <c r="D244" s="407" t="s">
        <v>649</v>
      </c>
      <c r="E244" s="407"/>
      <c r="F244" s="407"/>
      <c r="G244" s="407"/>
      <c r="H244" s="148"/>
      <c r="I244" s="148"/>
      <c r="J244" s="153"/>
    </row>
    <row r="245" spans="1:10" ht="15" customHeight="1" x14ac:dyDescent="0.25">
      <c r="A245" s="390"/>
      <c r="B245" s="542" t="s">
        <v>51</v>
      </c>
      <c r="C245" s="408">
        <v>1</v>
      </c>
      <c r="D245" s="399" t="s">
        <v>44</v>
      </c>
      <c r="E245" s="399"/>
      <c r="F245" s="399"/>
      <c r="G245" s="399"/>
      <c r="H245" s="148"/>
      <c r="I245" s="148"/>
      <c r="J245" s="153"/>
    </row>
    <row r="246" spans="1:10" ht="15" customHeight="1" x14ac:dyDescent="0.25">
      <c r="A246" s="390"/>
      <c r="B246" s="395"/>
      <c r="C246" s="537">
        <v>2</v>
      </c>
      <c r="D246" s="187" t="s">
        <v>45</v>
      </c>
      <c r="E246" s="187"/>
      <c r="F246" s="187"/>
      <c r="G246" s="187"/>
      <c r="H246" s="148"/>
      <c r="I246" s="148"/>
      <c r="J246" s="153"/>
    </row>
    <row r="247" spans="1:10" ht="15" customHeight="1" x14ac:dyDescent="0.25">
      <c r="A247" s="390"/>
      <c r="B247" s="405" t="s">
        <v>36</v>
      </c>
      <c r="C247" s="406">
        <v>3</v>
      </c>
      <c r="D247" s="407"/>
      <c r="E247" s="407"/>
      <c r="F247" s="407"/>
      <c r="G247" s="407"/>
      <c r="H247" s="148"/>
      <c r="I247" s="148"/>
      <c r="J247" s="153"/>
    </row>
    <row r="248" spans="1:10" ht="15" customHeight="1" x14ac:dyDescent="0.25">
      <c r="A248" s="390"/>
      <c r="B248" s="542" t="s">
        <v>126</v>
      </c>
      <c r="C248" s="408">
        <v>1</v>
      </c>
      <c r="D248" s="399">
        <v>1</v>
      </c>
      <c r="E248" s="399"/>
      <c r="F248" s="399"/>
      <c r="G248" s="399"/>
      <c r="H248" s="148"/>
      <c r="I248" s="148"/>
      <c r="J248" s="153"/>
    </row>
    <row r="249" spans="1:10" ht="15" customHeight="1" x14ac:dyDescent="0.25">
      <c r="A249" s="390"/>
      <c r="B249" s="395"/>
      <c r="C249" s="537">
        <v>2</v>
      </c>
      <c r="D249" s="187">
        <v>2</v>
      </c>
      <c r="E249" s="193"/>
      <c r="F249" s="193"/>
      <c r="G249" s="193"/>
      <c r="H249" s="148"/>
      <c r="I249" s="148"/>
      <c r="J249" s="153"/>
    </row>
    <row r="250" spans="1:10" ht="15" customHeight="1" x14ac:dyDescent="0.25">
      <c r="A250" s="390"/>
      <c r="B250" s="155" t="s">
        <v>245</v>
      </c>
      <c r="C250" s="408">
        <v>1</v>
      </c>
      <c r="D250" s="399">
        <v>1</v>
      </c>
      <c r="E250" s="409">
        <v>1</v>
      </c>
      <c r="F250" s="399" t="s">
        <v>246</v>
      </c>
      <c r="G250" s="399"/>
      <c r="H250" s="148"/>
      <c r="I250" s="148"/>
      <c r="J250" s="153"/>
    </row>
    <row r="251" spans="1:10" ht="15" customHeight="1" x14ac:dyDescent="0.25">
      <c r="A251" s="390"/>
      <c r="B251" s="148"/>
      <c r="C251" s="195">
        <v>2</v>
      </c>
      <c r="D251" s="455">
        <v>1000</v>
      </c>
      <c r="E251" s="249">
        <v>1000</v>
      </c>
      <c r="F251" s="455" t="s">
        <v>247</v>
      </c>
      <c r="G251" s="455"/>
      <c r="H251" s="148"/>
      <c r="I251" s="148"/>
      <c r="J251" s="153"/>
    </row>
    <row r="252" spans="1:10" ht="15" customHeight="1" x14ac:dyDescent="0.25">
      <c r="A252" s="390"/>
      <c r="B252" s="148"/>
      <c r="C252" s="537">
        <v>3</v>
      </c>
      <c r="D252" s="187">
        <v>1000000</v>
      </c>
      <c r="E252" s="250">
        <v>1000000</v>
      </c>
      <c r="F252" s="187" t="s">
        <v>248</v>
      </c>
      <c r="G252" s="187"/>
      <c r="H252" s="148"/>
      <c r="I252" s="148"/>
      <c r="J252" s="153"/>
    </row>
    <row r="253" spans="1:10" ht="15" customHeight="1" x14ac:dyDescent="0.25">
      <c r="A253" s="390"/>
      <c r="B253" s="410" t="s">
        <v>140</v>
      </c>
      <c r="C253" s="408">
        <v>1</v>
      </c>
      <c r="D253" s="399" t="s">
        <v>141</v>
      </c>
      <c r="E253" s="188"/>
      <c r="F253" s="188"/>
      <c r="G253" s="188"/>
      <c r="H253" s="148"/>
      <c r="I253" s="148"/>
      <c r="J253" s="153"/>
    </row>
    <row r="254" spans="1:10" ht="15" customHeight="1" x14ac:dyDescent="0.25">
      <c r="A254" s="390"/>
      <c r="B254" s="148"/>
      <c r="C254" s="195">
        <v>2</v>
      </c>
      <c r="D254" s="455" t="s">
        <v>142</v>
      </c>
      <c r="E254" s="455"/>
      <c r="F254" s="455"/>
      <c r="G254" s="455"/>
      <c r="H254" s="148"/>
      <c r="I254" s="148"/>
      <c r="J254" s="153"/>
    </row>
    <row r="255" spans="1:10" ht="15" customHeight="1" x14ac:dyDescent="0.25">
      <c r="A255" s="390"/>
      <c r="B255" s="148"/>
      <c r="C255" s="537">
        <v>3</v>
      </c>
      <c r="D255" s="187" t="s">
        <v>143</v>
      </c>
      <c r="E255" s="187"/>
      <c r="F255" s="187"/>
      <c r="G255" s="187"/>
      <c r="H255" s="148"/>
      <c r="I255" s="148"/>
      <c r="J255" s="153"/>
    </row>
    <row r="256" spans="1:10" ht="15" customHeight="1" x14ac:dyDescent="0.25">
      <c r="A256" s="390"/>
      <c r="B256" s="542" t="s">
        <v>25</v>
      </c>
      <c r="C256" s="408">
        <v>1</v>
      </c>
      <c r="D256" s="399" t="s">
        <v>144</v>
      </c>
      <c r="E256" s="399"/>
      <c r="F256" s="399"/>
      <c r="G256" s="399"/>
      <c r="H256" s="148"/>
      <c r="I256" s="148"/>
      <c r="J256" s="153"/>
    </row>
    <row r="257" spans="1:10" ht="15" customHeight="1" x14ac:dyDescent="0.25">
      <c r="A257" s="390"/>
      <c r="B257" s="148"/>
      <c r="C257" s="195">
        <v>2</v>
      </c>
      <c r="D257" s="455" t="s">
        <v>23</v>
      </c>
      <c r="E257" s="455"/>
      <c r="F257" s="455"/>
      <c r="G257" s="455"/>
      <c r="H257" s="148"/>
      <c r="I257" s="148"/>
      <c r="J257" s="153"/>
    </row>
    <row r="258" spans="1:10" ht="15" customHeight="1" x14ac:dyDescent="0.25">
      <c r="A258" s="390"/>
      <c r="B258" s="148"/>
      <c r="C258" s="195">
        <v>3</v>
      </c>
      <c r="D258" s="455" t="s">
        <v>24</v>
      </c>
      <c r="E258" s="455"/>
      <c r="F258" s="455"/>
      <c r="G258" s="455"/>
      <c r="H258" s="148"/>
      <c r="I258" s="148"/>
      <c r="J258" s="153"/>
    </row>
    <row r="259" spans="1:10" ht="15" customHeight="1" x14ac:dyDescent="0.25">
      <c r="A259" s="390"/>
      <c r="B259" s="395"/>
      <c r="C259" s="537">
        <v>4</v>
      </c>
      <c r="D259" s="187" t="s">
        <v>143</v>
      </c>
      <c r="E259" s="187"/>
      <c r="F259" s="187"/>
      <c r="G259" s="187"/>
      <c r="H259" s="148"/>
      <c r="I259" s="148"/>
      <c r="J259" s="153"/>
    </row>
    <row r="260" spans="1:10" ht="15" customHeight="1" x14ac:dyDescent="0.25">
      <c r="A260" s="390"/>
      <c r="B260" s="542" t="s">
        <v>254</v>
      </c>
      <c r="C260" s="408">
        <v>1</v>
      </c>
      <c r="D260" s="455" t="s">
        <v>249</v>
      </c>
      <c r="E260" s="399"/>
      <c r="F260" s="399"/>
      <c r="G260" s="399"/>
      <c r="H260" s="148"/>
      <c r="I260" s="148"/>
      <c r="J260" s="153"/>
    </row>
    <row r="261" spans="1:10" ht="15" customHeight="1" x14ac:dyDescent="0.25">
      <c r="A261" s="390"/>
      <c r="B261" s="395"/>
      <c r="C261" s="196">
        <v>2</v>
      </c>
      <c r="D261" s="193" t="s">
        <v>250</v>
      </c>
      <c r="E261" s="193"/>
      <c r="F261" s="193"/>
      <c r="G261" s="193"/>
      <c r="H261" s="148"/>
      <c r="I261" s="148"/>
      <c r="J261" s="153"/>
    </row>
    <row r="262" spans="1:10" ht="15" customHeight="1" x14ac:dyDescent="0.25">
      <c r="A262" s="390"/>
      <c r="B262" s="542" t="s">
        <v>253</v>
      </c>
      <c r="C262" s="408">
        <v>1</v>
      </c>
      <c r="D262" s="399" t="s">
        <v>251</v>
      </c>
      <c r="E262" s="399"/>
      <c r="F262" s="399"/>
      <c r="G262" s="399"/>
      <c r="H262" s="148"/>
      <c r="I262" s="148"/>
      <c r="J262" s="153"/>
    </row>
    <row r="263" spans="1:10" ht="15" customHeight="1" x14ac:dyDescent="0.25">
      <c r="A263" s="390"/>
      <c r="B263" s="395"/>
      <c r="C263" s="537">
        <v>2</v>
      </c>
      <c r="D263" s="187" t="s">
        <v>252</v>
      </c>
      <c r="E263" s="187"/>
      <c r="F263" s="187"/>
      <c r="G263" s="187"/>
      <c r="H263" s="148"/>
      <c r="I263" s="148"/>
      <c r="J263" s="153"/>
    </row>
    <row r="264" spans="1:10" ht="15" customHeight="1" x14ac:dyDescent="0.25">
      <c r="A264" s="390"/>
      <c r="B264" s="542" t="s">
        <v>55</v>
      </c>
      <c r="C264" s="408">
        <v>0</v>
      </c>
      <c r="D264" s="455" t="s">
        <v>136</v>
      </c>
      <c r="E264" s="399"/>
      <c r="F264" s="399"/>
      <c r="G264" s="399"/>
      <c r="H264" s="148"/>
      <c r="I264" s="148"/>
      <c r="J264" s="153"/>
    </row>
    <row r="265" spans="1:10" ht="15" customHeight="1" x14ac:dyDescent="0.25">
      <c r="A265" s="390"/>
      <c r="B265" s="155"/>
      <c r="C265" s="195">
        <v>1</v>
      </c>
      <c r="D265" s="455" t="s">
        <v>137</v>
      </c>
      <c r="E265" s="455"/>
      <c r="F265" s="455"/>
      <c r="G265" s="455"/>
      <c r="H265" s="148"/>
      <c r="I265" s="148"/>
      <c r="J265" s="153"/>
    </row>
    <row r="266" spans="1:10" ht="15" customHeight="1" x14ac:dyDescent="0.25">
      <c r="A266" s="390"/>
      <c r="B266" s="148"/>
      <c r="C266" s="195">
        <v>2</v>
      </c>
      <c r="D266" s="455" t="s">
        <v>138</v>
      </c>
      <c r="E266" s="455"/>
      <c r="F266" s="455"/>
      <c r="G266" s="455"/>
      <c r="H266" s="148"/>
      <c r="I266" s="148"/>
      <c r="J266" s="153"/>
    </row>
    <row r="267" spans="1:10" ht="15" customHeight="1" x14ac:dyDescent="0.25">
      <c r="A267" s="390"/>
      <c r="B267" s="148"/>
      <c r="C267" s="196">
        <v>3</v>
      </c>
      <c r="D267" s="193" t="s">
        <v>139</v>
      </c>
      <c r="E267" s="193"/>
      <c r="F267" s="193"/>
      <c r="G267" s="193"/>
      <c r="H267" s="148"/>
      <c r="I267" s="148"/>
      <c r="J267" s="153"/>
    </row>
    <row r="268" spans="1:10" ht="15" customHeight="1" x14ac:dyDescent="0.25">
      <c r="A268" s="627"/>
      <c r="B268" s="701" t="s">
        <v>1251</v>
      </c>
      <c r="C268" s="883">
        <v>1</v>
      </c>
      <c r="D268" s="709" t="s">
        <v>1249</v>
      </c>
      <c r="E268" s="626"/>
      <c r="F268" s="626"/>
      <c r="G268" s="626"/>
      <c r="H268" s="148"/>
      <c r="I268" s="148"/>
      <c r="J268" s="153"/>
    </row>
    <row r="269" spans="1:10" ht="15" customHeight="1" x14ac:dyDescent="0.25">
      <c r="A269" s="627"/>
      <c r="B269" s="148"/>
      <c r="C269" s="525">
        <v>2</v>
      </c>
      <c r="D269" s="247" t="s">
        <v>1250</v>
      </c>
      <c r="E269" s="188"/>
      <c r="F269" s="188"/>
      <c r="G269" s="188"/>
      <c r="H269" s="148"/>
      <c r="I269" s="148"/>
      <c r="J269" s="153"/>
    </row>
    <row r="270" spans="1:10" ht="15" customHeight="1" x14ac:dyDescent="0.25">
      <c r="A270" s="627"/>
      <c r="B270" s="703"/>
      <c r="C270" s="884">
        <v>3</v>
      </c>
      <c r="D270" s="382" t="s">
        <v>1243</v>
      </c>
      <c r="E270" s="645"/>
      <c r="F270" s="645"/>
      <c r="G270" s="645"/>
      <c r="H270" s="148"/>
      <c r="I270" s="148"/>
      <c r="J270" s="153"/>
    </row>
    <row r="271" spans="1:10" ht="15" customHeight="1" x14ac:dyDescent="0.25">
      <c r="A271" s="390"/>
      <c r="B271" s="542" t="s">
        <v>131</v>
      </c>
      <c r="C271" s="408">
        <v>1</v>
      </c>
      <c r="D271" s="399" t="s">
        <v>46</v>
      </c>
      <c r="E271" s="399"/>
      <c r="F271" s="399"/>
      <c r="G271" s="399"/>
      <c r="H271" s="148"/>
      <c r="I271" s="148"/>
      <c r="J271" s="153"/>
    </row>
    <row r="272" spans="1:10" ht="15" customHeight="1" x14ac:dyDescent="0.25">
      <c r="A272" s="390"/>
      <c r="B272" s="395"/>
      <c r="C272" s="537">
        <v>2</v>
      </c>
      <c r="D272" s="187" t="s">
        <v>132</v>
      </c>
      <c r="E272" s="187"/>
      <c r="F272" s="187"/>
      <c r="G272" s="187"/>
      <c r="H272" s="148"/>
      <c r="I272" s="148"/>
      <c r="J272" s="153"/>
    </row>
    <row r="273" spans="1:10" ht="15" customHeight="1" x14ac:dyDescent="0.25">
      <c r="A273" s="390"/>
      <c r="B273" s="542" t="s">
        <v>6</v>
      </c>
      <c r="C273" s="408">
        <v>0</v>
      </c>
      <c r="D273" s="455" t="s">
        <v>7</v>
      </c>
      <c r="E273" s="399"/>
      <c r="F273" s="399"/>
      <c r="G273" s="399"/>
      <c r="H273" s="148"/>
      <c r="I273" s="148"/>
      <c r="J273" s="153"/>
    </row>
    <row r="274" spans="1:10" ht="15" customHeight="1" x14ac:dyDescent="0.25">
      <c r="A274" s="398"/>
      <c r="B274" s="155"/>
      <c r="C274" s="195">
        <v>1</v>
      </c>
      <c r="D274" s="455" t="s">
        <v>8</v>
      </c>
      <c r="E274" s="455"/>
      <c r="F274" s="455"/>
      <c r="G274" s="455"/>
      <c r="H274" s="147"/>
      <c r="I274" s="147"/>
      <c r="J274" s="190"/>
    </row>
    <row r="275" spans="1:10" ht="15" customHeight="1" x14ac:dyDescent="0.25">
      <c r="A275" s="398"/>
      <c r="B275" s="148"/>
      <c r="C275" s="195">
        <v>2</v>
      </c>
      <c r="D275" s="187" t="s">
        <v>9</v>
      </c>
      <c r="E275" s="455"/>
      <c r="F275" s="455"/>
      <c r="G275" s="455"/>
      <c r="H275" s="147"/>
      <c r="I275" s="147"/>
      <c r="J275" s="190"/>
    </row>
    <row r="276" spans="1:10" ht="15" customHeight="1" x14ac:dyDescent="0.25">
      <c r="A276" s="398"/>
      <c r="B276" s="410" t="s">
        <v>42</v>
      </c>
      <c r="C276" s="408">
        <v>1</v>
      </c>
      <c r="D276" s="399" t="s">
        <v>161</v>
      </c>
      <c r="E276" s="399"/>
      <c r="F276" s="399"/>
      <c r="G276" s="399"/>
      <c r="H276" s="147"/>
      <c r="I276" s="147"/>
      <c r="J276" s="190"/>
    </row>
    <row r="277" spans="1:10" ht="15" customHeight="1" x14ac:dyDescent="0.25">
      <c r="A277" s="398"/>
      <c r="B277" s="148"/>
      <c r="C277" s="195">
        <v>2</v>
      </c>
      <c r="D277" s="455" t="s">
        <v>160</v>
      </c>
      <c r="E277" s="455"/>
      <c r="F277" s="455"/>
      <c r="G277" s="455"/>
      <c r="H277" s="147"/>
      <c r="I277" s="147"/>
      <c r="J277" s="190"/>
    </row>
    <row r="278" spans="1:10" ht="15" customHeight="1" x14ac:dyDescent="0.25">
      <c r="A278" s="398"/>
      <c r="B278" s="395"/>
      <c r="C278" s="537">
        <v>3</v>
      </c>
      <c r="D278" s="187" t="s">
        <v>162</v>
      </c>
      <c r="E278" s="187"/>
      <c r="F278" s="187"/>
      <c r="G278" s="187"/>
      <c r="H278" s="147"/>
      <c r="I278" s="147"/>
      <c r="J278" s="190"/>
    </row>
    <row r="279" spans="1:10" ht="15" customHeight="1" x14ac:dyDescent="0.25">
      <c r="A279" s="398"/>
      <c r="B279" s="155" t="s">
        <v>3</v>
      </c>
      <c r="C279" s="408">
        <v>1</v>
      </c>
      <c r="D279" s="399"/>
      <c r="E279" s="399"/>
      <c r="F279" s="399"/>
      <c r="G279" s="399"/>
      <c r="H279" s="147"/>
      <c r="I279" s="147"/>
      <c r="J279" s="190"/>
    </row>
    <row r="280" spans="1:10" ht="15" customHeight="1" x14ac:dyDescent="0.25">
      <c r="A280" s="398"/>
      <c r="B280" s="155"/>
      <c r="C280" s="195">
        <v>2</v>
      </c>
      <c r="D280" s="455"/>
      <c r="E280" s="455"/>
      <c r="F280" s="455"/>
      <c r="G280" s="455"/>
      <c r="H280" s="147"/>
      <c r="I280" s="147"/>
      <c r="J280" s="190"/>
    </row>
    <row r="281" spans="1:10" ht="15" customHeight="1" x14ac:dyDescent="0.25">
      <c r="A281" s="398"/>
      <c r="B281" s="155"/>
      <c r="C281" s="195">
        <v>4</v>
      </c>
      <c r="D281" s="455"/>
      <c r="E281" s="455"/>
      <c r="F281" s="455"/>
      <c r="G281" s="455"/>
      <c r="H281" s="147"/>
      <c r="I281" s="147"/>
      <c r="J281" s="190"/>
    </row>
    <row r="282" spans="1:10" ht="15" customHeight="1" x14ac:dyDescent="0.25">
      <c r="A282" s="398"/>
      <c r="B282" s="155"/>
      <c r="C282" s="195">
        <v>5</v>
      </c>
      <c r="D282" s="455"/>
      <c r="E282" s="455"/>
      <c r="F282" s="455"/>
      <c r="G282" s="455"/>
      <c r="H282" s="147"/>
      <c r="I282" s="147"/>
      <c r="J282" s="190"/>
    </row>
    <row r="283" spans="1:10" ht="15" customHeight="1" x14ac:dyDescent="0.25">
      <c r="A283" s="398"/>
      <c r="B283" s="148"/>
      <c r="C283" s="195">
        <v>6</v>
      </c>
      <c r="D283" s="455"/>
      <c r="E283" s="455"/>
      <c r="F283" s="455"/>
      <c r="G283" s="455"/>
      <c r="H283" s="147"/>
      <c r="I283" s="147"/>
      <c r="J283" s="190"/>
    </row>
    <row r="284" spans="1:10" ht="15" customHeight="1" x14ac:dyDescent="0.25">
      <c r="A284" s="398"/>
      <c r="B284" s="148"/>
      <c r="C284" s="195">
        <v>7</v>
      </c>
      <c r="D284" s="455"/>
      <c r="E284" s="455"/>
      <c r="F284" s="455"/>
      <c r="G284" s="455"/>
      <c r="H284" s="147"/>
      <c r="I284" s="147"/>
      <c r="J284" s="190"/>
    </row>
    <row r="285" spans="1:10" ht="15" customHeight="1" x14ac:dyDescent="0.25">
      <c r="A285" s="398"/>
      <c r="B285" s="395"/>
      <c r="C285" s="537">
        <v>8</v>
      </c>
      <c r="D285" s="187"/>
      <c r="E285" s="187"/>
      <c r="F285" s="187"/>
      <c r="G285" s="187"/>
      <c r="H285" s="147"/>
      <c r="I285" s="147"/>
      <c r="J285" s="190"/>
    </row>
    <row r="286" spans="1:10" ht="15" customHeight="1" x14ac:dyDescent="0.25">
      <c r="A286" s="581"/>
      <c r="B286" s="542" t="s">
        <v>990</v>
      </c>
      <c r="C286" s="408">
        <v>1</v>
      </c>
      <c r="D286" s="488" t="s">
        <v>992</v>
      </c>
      <c r="E286" s="399"/>
      <c r="F286" s="399"/>
      <c r="G286" s="399"/>
      <c r="H286" s="147"/>
      <c r="I286" s="147"/>
      <c r="J286" s="190"/>
    </row>
    <row r="287" spans="1:10" ht="15" customHeight="1" x14ac:dyDescent="0.25">
      <c r="A287" s="581"/>
      <c r="B287" s="395"/>
      <c r="C287" s="578">
        <v>2</v>
      </c>
      <c r="D287" s="187" t="s">
        <v>991</v>
      </c>
      <c r="E287" s="187"/>
      <c r="F287" s="187"/>
      <c r="G287" s="187"/>
      <c r="H287" s="147"/>
      <c r="I287" s="147"/>
      <c r="J287" s="190"/>
    </row>
    <row r="288" spans="1:10" s="270" customFormat="1" ht="15" customHeight="1" x14ac:dyDescent="0.25">
      <c r="A288" s="398"/>
      <c r="B288" s="155" t="s">
        <v>481</v>
      </c>
      <c r="C288" s="252">
        <v>1</v>
      </c>
      <c r="D288" s="253" t="s">
        <v>482</v>
      </c>
      <c r="E288" s="188"/>
      <c r="F288" s="188"/>
      <c r="G288" s="188"/>
      <c r="H288" s="144"/>
      <c r="I288" s="144"/>
      <c r="J288" s="190"/>
    </row>
    <row r="289" spans="1:22" s="270" customFormat="1" ht="15" customHeight="1" x14ac:dyDescent="0.25">
      <c r="A289" s="398"/>
      <c r="B289" s="633"/>
      <c r="C289" s="522">
        <v>2</v>
      </c>
      <c r="D289" s="382" t="s">
        <v>483</v>
      </c>
      <c r="E289" s="187"/>
      <c r="F289" s="187"/>
      <c r="G289" s="187"/>
      <c r="H289" s="144"/>
      <c r="I289" s="144"/>
      <c r="J289" s="190"/>
    </row>
    <row r="290" spans="1:22" s="270" customFormat="1" ht="15" hidden="1" customHeight="1" x14ac:dyDescent="0.25">
      <c r="A290" s="581"/>
      <c r="B290" s="155" t="s">
        <v>1057</v>
      </c>
      <c r="C290" s="252">
        <v>1</v>
      </c>
      <c r="D290" s="275" t="s">
        <v>1021</v>
      </c>
      <c r="F290" s="188"/>
      <c r="G290" s="188"/>
      <c r="H290" s="144"/>
      <c r="I290" s="144"/>
      <c r="J290" s="190"/>
    </row>
    <row r="291" spans="1:22" s="270" customFormat="1" ht="15" hidden="1" customHeight="1" x14ac:dyDescent="0.25">
      <c r="A291" s="581"/>
      <c r="B291" s="148"/>
      <c r="C291" s="252">
        <v>2</v>
      </c>
      <c r="D291" s="634" t="s">
        <v>1022</v>
      </c>
      <c r="E291" s="188"/>
      <c r="F291" s="188"/>
      <c r="G291" s="188"/>
      <c r="H291" s="144"/>
      <c r="I291" s="144"/>
      <c r="J291" s="190"/>
    </row>
    <row r="292" spans="1:22" s="270" customFormat="1" ht="15" hidden="1" customHeight="1" x14ac:dyDescent="0.25">
      <c r="A292" s="581"/>
      <c r="B292" s="148"/>
      <c r="C292" s="252">
        <v>3</v>
      </c>
      <c r="D292" s="634" t="s">
        <v>1023</v>
      </c>
      <c r="E292" s="188"/>
      <c r="F292" s="188"/>
      <c r="G292" s="188"/>
      <c r="H292" s="144"/>
      <c r="I292" s="144"/>
      <c r="J292" s="190"/>
    </row>
    <row r="293" spans="1:22" s="270" customFormat="1" ht="15" hidden="1" customHeight="1" x14ac:dyDescent="0.25">
      <c r="A293" s="581"/>
      <c r="B293" s="148"/>
      <c r="C293" s="252">
        <v>4</v>
      </c>
      <c r="D293" s="634" t="s">
        <v>1525</v>
      </c>
      <c r="E293" s="188"/>
      <c r="F293" s="188"/>
      <c r="G293" s="188"/>
      <c r="H293" s="144"/>
      <c r="I293" s="144"/>
      <c r="J293" s="190"/>
    </row>
    <row r="294" spans="1:22" s="270" customFormat="1" ht="15" hidden="1" customHeight="1" x14ac:dyDescent="0.25">
      <c r="A294" s="581"/>
      <c r="B294" s="148"/>
      <c r="C294" s="699">
        <v>5</v>
      </c>
      <c r="D294" s="700" t="s">
        <v>45</v>
      </c>
      <c r="E294" s="144"/>
      <c r="F294" s="144"/>
      <c r="G294" s="144"/>
      <c r="H294" s="144"/>
      <c r="I294" s="144"/>
      <c r="J294" s="698"/>
    </row>
    <row r="295" spans="1:22" s="270" customFormat="1" ht="15" hidden="1" customHeight="1" x14ac:dyDescent="0.25">
      <c r="A295" s="581"/>
      <c r="B295" s="701" t="s">
        <v>1056</v>
      </c>
      <c r="C295" s="702">
        <v>1</v>
      </c>
      <c r="D295" s="632" t="s">
        <v>1052</v>
      </c>
      <c r="E295" s="706"/>
      <c r="F295" s="626"/>
      <c r="G295" s="626"/>
      <c r="H295" s="144"/>
      <c r="I295" s="144"/>
      <c r="J295" s="190"/>
    </row>
    <row r="296" spans="1:22" s="270" customFormat="1" ht="15" hidden="1" customHeight="1" x14ac:dyDescent="0.25">
      <c r="A296" s="581"/>
      <c r="B296" s="148"/>
      <c r="C296" s="252">
        <v>2</v>
      </c>
      <c r="D296" s="634" t="s">
        <v>1053</v>
      </c>
      <c r="E296" s="188"/>
      <c r="F296" s="188"/>
      <c r="G296" s="188"/>
      <c r="H296" s="144"/>
      <c r="I296" s="144"/>
      <c r="J296" s="190"/>
    </row>
    <row r="297" spans="1:22" s="270" customFormat="1" ht="15" hidden="1" customHeight="1" x14ac:dyDescent="0.25">
      <c r="A297" s="581"/>
      <c r="B297" s="148"/>
      <c r="C297" s="252">
        <v>3</v>
      </c>
      <c r="D297" s="634" t="s">
        <v>1054</v>
      </c>
      <c r="E297" s="188"/>
      <c r="F297" s="188"/>
      <c r="G297" s="188"/>
      <c r="H297" s="144"/>
      <c r="I297" s="144"/>
      <c r="J297" s="190"/>
    </row>
    <row r="298" spans="1:22" s="270" customFormat="1" ht="15" hidden="1" customHeight="1" x14ac:dyDescent="0.25">
      <c r="A298" s="581"/>
      <c r="B298" s="703"/>
      <c r="C298" s="704">
        <v>4</v>
      </c>
      <c r="D298" s="705" t="s">
        <v>1055</v>
      </c>
      <c r="E298" s="645"/>
      <c r="F298" s="645"/>
      <c r="G298" s="645"/>
      <c r="H298" s="144"/>
      <c r="I298" s="144"/>
      <c r="J298" s="190"/>
    </row>
    <row r="299" spans="1:22" s="259" customFormat="1" ht="15" customHeight="1" x14ac:dyDescent="0.25">
      <c r="A299" s="411"/>
      <c r="B299" s="542" t="s">
        <v>822</v>
      </c>
      <c r="C299" s="408">
        <v>1</v>
      </c>
      <c r="D299" s="412" t="s">
        <v>627</v>
      </c>
      <c r="E299" s="399"/>
      <c r="F299" s="413"/>
      <c r="G299" s="413"/>
      <c r="H299" s="2"/>
      <c r="I299" s="2"/>
      <c r="J299" s="376"/>
      <c r="K299" s="2"/>
      <c r="L299" s="377"/>
      <c r="M299" s="377"/>
      <c r="N299" s="377"/>
      <c r="O299" s="377"/>
      <c r="P299" s="377"/>
      <c r="Q299" s="377"/>
      <c r="R299" s="377"/>
      <c r="S299" s="377"/>
      <c r="T299" s="377"/>
      <c r="U299" s="377"/>
      <c r="V299" s="377"/>
    </row>
    <row r="300" spans="1:22" s="259" customFormat="1" ht="15" customHeight="1" x14ac:dyDescent="0.25">
      <c r="A300" s="411"/>
      <c r="B300" s="148"/>
      <c r="C300" s="195">
        <v>2</v>
      </c>
      <c r="D300" s="247" t="s">
        <v>628</v>
      </c>
      <c r="E300" s="455"/>
      <c r="F300" s="43"/>
      <c r="G300" s="43"/>
      <c r="H300" s="2"/>
      <c r="I300" s="2"/>
      <c r="J300" s="376"/>
      <c r="K300" s="2"/>
      <c r="L300" s="377"/>
      <c r="M300" s="377"/>
      <c r="N300" s="377"/>
      <c r="O300" s="377"/>
      <c r="P300" s="377"/>
      <c r="Q300" s="377"/>
      <c r="R300" s="377"/>
      <c r="S300" s="377"/>
      <c r="T300" s="377"/>
      <c r="U300" s="377"/>
      <c r="V300" s="377"/>
    </row>
    <row r="301" spans="1:22" s="259" customFormat="1" ht="15" customHeight="1" x14ac:dyDescent="0.25">
      <c r="A301" s="411"/>
      <c r="B301" s="2"/>
      <c r="C301" s="378">
        <v>3</v>
      </c>
      <c r="D301" s="379" t="s">
        <v>629</v>
      </c>
      <c r="E301" s="380"/>
      <c r="F301" s="43"/>
      <c r="G301" s="43"/>
      <c r="H301" s="2"/>
      <c r="I301" s="2"/>
      <c r="J301" s="376"/>
      <c r="K301" s="2"/>
      <c r="L301" s="377"/>
      <c r="M301" s="377"/>
      <c r="N301" s="377"/>
      <c r="O301" s="377"/>
      <c r="P301" s="377"/>
      <c r="Q301" s="377"/>
      <c r="R301" s="377"/>
      <c r="S301" s="377"/>
      <c r="T301" s="377"/>
      <c r="U301" s="377"/>
      <c r="V301" s="377"/>
    </row>
    <row r="302" spans="1:22" s="259" customFormat="1" ht="15" customHeight="1" x14ac:dyDescent="0.25">
      <c r="A302" s="411"/>
      <c r="B302" s="2"/>
      <c r="C302" s="378">
        <v>4</v>
      </c>
      <c r="D302" s="379" t="s">
        <v>630</v>
      </c>
      <c r="E302" s="380"/>
      <c r="F302" s="43"/>
      <c r="G302" s="43"/>
      <c r="H302" s="2"/>
      <c r="I302" s="2"/>
      <c r="J302" s="376"/>
      <c r="K302" s="2"/>
      <c r="L302" s="377"/>
      <c r="M302" s="377"/>
      <c r="N302" s="377"/>
      <c r="O302" s="377"/>
      <c r="P302" s="377"/>
      <c r="Q302" s="377"/>
      <c r="R302" s="377"/>
      <c r="S302" s="377"/>
      <c r="T302" s="377"/>
      <c r="U302" s="377"/>
      <c r="V302" s="377"/>
    </row>
    <row r="303" spans="1:22" s="259" customFormat="1" ht="15" customHeight="1" x14ac:dyDescent="0.25">
      <c r="A303" s="411"/>
      <c r="B303" s="2"/>
      <c r="C303" s="378">
        <v>5</v>
      </c>
      <c r="D303" s="379" t="s">
        <v>631</v>
      </c>
      <c r="E303" s="380"/>
      <c r="F303" s="43"/>
      <c r="G303" s="43"/>
      <c r="H303" s="2"/>
      <c r="I303" s="2"/>
      <c r="J303" s="376"/>
      <c r="K303" s="2"/>
      <c r="L303" s="377"/>
      <c r="M303" s="377"/>
      <c r="N303" s="377"/>
      <c r="O303" s="377"/>
      <c r="P303" s="377"/>
      <c r="Q303" s="377"/>
      <c r="R303" s="377"/>
      <c r="S303" s="377"/>
      <c r="T303" s="377"/>
      <c r="U303" s="377"/>
      <c r="V303" s="377"/>
    </row>
    <row r="304" spans="1:22" s="259" customFormat="1" ht="15" customHeight="1" x14ac:dyDescent="0.25">
      <c r="A304" s="411"/>
      <c r="B304" s="2"/>
      <c r="C304" s="378">
        <v>6</v>
      </c>
      <c r="D304" s="379" t="s">
        <v>632</v>
      </c>
      <c r="E304" s="380"/>
      <c r="F304" s="43"/>
      <c r="G304" s="43"/>
      <c r="H304" s="2"/>
      <c r="I304" s="2"/>
      <c r="J304" s="376"/>
      <c r="K304" s="2"/>
      <c r="L304" s="377"/>
      <c r="M304" s="377"/>
      <c r="N304" s="377"/>
      <c r="O304" s="377"/>
      <c r="P304" s="377"/>
      <c r="Q304" s="377"/>
      <c r="R304" s="377"/>
      <c r="S304" s="377"/>
      <c r="T304" s="377"/>
      <c r="U304" s="377"/>
      <c r="V304" s="377"/>
    </row>
    <row r="305" spans="1:22" s="259" customFormat="1" ht="15" customHeight="1" x14ac:dyDescent="0.25">
      <c r="A305" s="411"/>
      <c r="B305" s="2"/>
      <c r="C305" s="378">
        <v>7</v>
      </c>
      <c r="D305" s="379" t="s">
        <v>633</v>
      </c>
      <c r="E305" s="380"/>
      <c r="F305" s="43"/>
      <c r="G305" s="43"/>
      <c r="H305" s="2"/>
      <c r="I305" s="2"/>
      <c r="J305" s="376"/>
      <c r="K305" s="2"/>
      <c r="L305" s="377"/>
      <c r="M305" s="377"/>
      <c r="N305" s="377"/>
      <c r="O305" s="377"/>
      <c r="P305" s="377"/>
      <c r="Q305" s="377"/>
      <c r="R305" s="377"/>
      <c r="S305" s="377"/>
      <c r="T305" s="377"/>
      <c r="U305" s="377"/>
      <c r="V305" s="377"/>
    </row>
    <row r="306" spans="1:22" s="259" customFormat="1" ht="15" customHeight="1" x14ac:dyDescent="0.25">
      <c r="A306" s="411"/>
      <c r="B306" s="2"/>
      <c r="C306" s="378">
        <v>8</v>
      </c>
      <c r="D306" s="379" t="s">
        <v>634</v>
      </c>
      <c r="E306" s="380"/>
      <c r="F306" s="43"/>
      <c r="G306" s="43"/>
      <c r="H306" s="2"/>
      <c r="I306" s="2"/>
      <c r="J306" s="376"/>
      <c r="K306" s="2"/>
      <c r="L306" s="377"/>
      <c r="M306" s="377"/>
      <c r="N306" s="377"/>
      <c r="O306" s="377"/>
      <c r="P306" s="377"/>
      <c r="Q306" s="377"/>
      <c r="R306" s="377"/>
      <c r="S306" s="377"/>
      <c r="T306" s="377"/>
      <c r="U306" s="377"/>
      <c r="V306" s="377"/>
    </row>
    <row r="307" spans="1:22" s="259" customFormat="1" ht="15" customHeight="1" x14ac:dyDescent="0.25">
      <c r="A307" s="411"/>
      <c r="B307" s="2"/>
      <c r="C307" s="378">
        <v>9</v>
      </c>
      <c r="D307" s="379" t="s">
        <v>635</v>
      </c>
      <c r="E307" s="380"/>
      <c r="F307" s="43"/>
      <c r="G307" s="43"/>
      <c r="H307" s="2"/>
      <c r="I307" s="2"/>
      <c r="J307" s="376"/>
      <c r="K307" s="2"/>
      <c r="L307" s="377"/>
      <c r="M307" s="377"/>
      <c r="N307" s="377"/>
      <c r="O307" s="377"/>
      <c r="P307" s="377"/>
      <c r="Q307" s="377"/>
      <c r="R307" s="377"/>
      <c r="S307" s="377"/>
      <c r="T307" s="377"/>
      <c r="U307" s="377"/>
      <c r="V307" s="377"/>
    </row>
    <row r="308" spans="1:22" s="259" customFormat="1" ht="15" customHeight="1" x14ac:dyDescent="0.25">
      <c r="A308" s="411"/>
      <c r="B308" s="2"/>
      <c r="C308" s="378">
        <v>10</v>
      </c>
      <c r="D308" s="379" t="s">
        <v>636</v>
      </c>
      <c r="E308" s="380"/>
      <c r="F308" s="43"/>
      <c r="G308" s="43"/>
      <c r="H308" s="2"/>
      <c r="I308" s="2"/>
      <c r="J308" s="376"/>
      <c r="K308" s="2"/>
      <c r="L308" s="377"/>
      <c r="M308" s="377"/>
      <c r="N308" s="377"/>
      <c r="O308" s="377"/>
      <c r="P308" s="377"/>
      <c r="Q308" s="377"/>
      <c r="R308" s="377"/>
      <c r="S308" s="377"/>
      <c r="T308" s="377"/>
      <c r="U308" s="377"/>
      <c r="V308" s="377"/>
    </row>
    <row r="309" spans="1:22" s="259" customFormat="1" ht="15" customHeight="1" x14ac:dyDescent="0.25">
      <c r="A309" s="411"/>
      <c r="B309" s="2"/>
      <c r="C309" s="378">
        <v>11</v>
      </c>
      <c r="D309" s="379" t="s">
        <v>637</v>
      </c>
      <c r="E309" s="380"/>
      <c r="F309" s="43"/>
      <c r="G309" s="43"/>
      <c r="H309" s="2"/>
      <c r="I309" s="2"/>
      <c r="J309" s="376"/>
      <c r="K309" s="2"/>
      <c r="L309" s="377"/>
      <c r="M309" s="377"/>
      <c r="N309" s="377"/>
      <c r="O309" s="377"/>
      <c r="P309" s="377"/>
      <c r="Q309" s="377"/>
      <c r="R309" s="377"/>
      <c r="S309" s="377"/>
      <c r="T309" s="377"/>
      <c r="U309" s="377"/>
      <c r="V309" s="377"/>
    </row>
    <row r="310" spans="1:22" s="259" customFormat="1" ht="15" customHeight="1" x14ac:dyDescent="0.25">
      <c r="A310" s="411"/>
      <c r="B310" s="2"/>
      <c r="C310" s="378">
        <v>12</v>
      </c>
      <c r="D310" s="379" t="s">
        <v>638</v>
      </c>
      <c r="E310" s="380"/>
      <c r="F310" s="43"/>
      <c r="G310" s="43"/>
      <c r="H310" s="2"/>
      <c r="I310" s="2"/>
      <c r="J310" s="376"/>
      <c r="K310" s="2"/>
      <c r="L310" s="377"/>
      <c r="M310" s="377"/>
      <c r="N310" s="377"/>
      <c r="O310" s="377"/>
      <c r="P310" s="377"/>
      <c r="Q310" s="377"/>
      <c r="R310" s="377"/>
      <c r="S310" s="377"/>
      <c r="T310" s="377"/>
      <c r="U310" s="377"/>
      <c r="V310" s="377"/>
    </row>
    <row r="311" spans="1:22" s="259" customFormat="1" ht="15" customHeight="1" x14ac:dyDescent="0.25">
      <c r="A311" s="411"/>
      <c r="B311" s="2"/>
      <c r="C311" s="378">
        <v>13</v>
      </c>
      <c r="D311" s="379" t="s">
        <v>639</v>
      </c>
      <c r="E311" s="380"/>
      <c r="F311" s="43"/>
      <c r="G311" s="43"/>
      <c r="H311" s="2"/>
      <c r="I311" s="2"/>
      <c r="J311" s="376"/>
      <c r="K311" s="2"/>
      <c r="L311" s="377"/>
      <c r="M311" s="377"/>
      <c r="N311" s="377"/>
      <c r="O311" s="377"/>
      <c r="P311" s="377"/>
      <c r="Q311" s="377"/>
      <c r="R311" s="377"/>
      <c r="S311" s="377"/>
      <c r="T311" s="377"/>
      <c r="U311" s="377"/>
      <c r="V311" s="377"/>
    </row>
    <row r="312" spans="1:22" s="259" customFormat="1" ht="15" customHeight="1" x14ac:dyDescent="0.25">
      <c r="A312" s="411"/>
      <c r="B312" s="2"/>
      <c r="C312" s="378">
        <v>14</v>
      </c>
      <c r="D312" s="379" t="s">
        <v>640</v>
      </c>
      <c r="E312" s="380"/>
      <c r="F312" s="43"/>
      <c r="G312" s="43"/>
      <c r="H312" s="2"/>
      <c r="I312" s="2"/>
      <c r="J312" s="376"/>
      <c r="K312" s="2"/>
      <c r="L312" s="377"/>
      <c r="M312" s="377"/>
      <c r="N312" s="377"/>
      <c r="O312" s="377"/>
      <c r="P312" s="377"/>
      <c r="Q312" s="377"/>
      <c r="R312" s="377"/>
      <c r="S312" s="377"/>
      <c r="T312" s="377"/>
      <c r="U312" s="377"/>
      <c r="V312" s="377"/>
    </row>
    <row r="313" spans="1:22" s="259" customFormat="1" ht="15" customHeight="1" x14ac:dyDescent="0.25">
      <c r="A313" s="411"/>
      <c r="B313" s="2"/>
      <c r="C313" s="378">
        <v>15</v>
      </c>
      <c r="D313" s="379" t="s">
        <v>641</v>
      </c>
      <c r="E313" s="380"/>
      <c r="F313" s="43"/>
      <c r="G313" s="43"/>
      <c r="H313" s="2"/>
      <c r="I313" s="2"/>
      <c r="J313" s="376"/>
      <c r="K313" s="2"/>
      <c r="L313" s="377"/>
      <c r="M313" s="377"/>
      <c r="N313" s="377"/>
      <c r="O313" s="377"/>
      <c r="P313" s="377"/>
      <c r="Q313" s="377"/>
      <c r="R313" s="377"/>
      <c r="S313" s="377"/>
      <c r="T313" s="377"/>
      <c r="U313" s="377"/>
      <c r="V313" s="377"/>
    </row>
    <row r="314" spans="1:22" s="259" customFormat="1" ht="15" customHeight="1" x14ac:dyDescent="0.25">
      <c r="A314" s="411"/>
      <c r="B314" s="2"/>
      <c r="C314" s="378">
        <v>16</v>
      </c>
      <c r="D314" s="379" t="s">
        <v>642</v>
      </c>
      <c r="E314" s="380"/>
      <c r="F314" s="43"/>
      <c r="G314" s="43"/>
      <c r="H314" s="2"/>
      <c r="I314" s="2"/>
      <c r="J314" s="376"/>
      <c r="K314" s="2"/>
      <c r="L314" s="377"/>
      <c r="M314" s="377"/>
      <c r="N314" s="377"/>
      <c r="O314" s="377"/>
      <c r="P314" s="377"/>
      <c r="Q314" s="377"/>
      <c r="R314" s="377"/>
      <c r="S314" s="377"/>
      <c r="T314" s="377"/>
      <c r="U314" s="377"/>
      <c r="V314" s="377"/>
    </row>
    <row r="315" spans="1:22" s="259" customFormat="1" ht="15" customHeight="1" x14ac:dyDescent="0.25">
      <c r="A315" s="411"/>
      <c r="B315" s="2"/>
      <c r="C315" s="378">
        <v>17</v>
      </c>
      <c r="D315" s="379" t="s">
        <v>643</v>
      </c>
      <c r="E315" s="380"/>
      <c r="F315" s="43"/>
      <c r="G315" s="43"/>
      <c r="H315" s="2"/>
      <c r="I315" s="2"/>
      <c r="J315" s="376"/>
      <c r="K315" s="2"/>
      <c r="L315" s="377"/>
      <c r="M315" s="377"/>
      <c r="N315" s="377"/>
      <c r="O315" s="377"/>
      <c r="P315" s="377"/>
      <c r="Q315" s="377"/>
      <c r="R315" s="377"/>
      <c r="S315" s="377"/>
      <c r="T315" s="377"/>
      <c r="U315" s="377"/>
      <c r="V315" s="377"/>
    </row>
    <row r="316" spans="1:22" s="259" customFormat="1" ht="15" customHeight="1" x14ac:dyDescent="0.25">
      <c r="A316" s="411"/>
      <c r="B316" s="2"/>
      <c r="C316" s="378">
        <v>18</v>
      </c>
      <c r="D316" s="379" t="s">
        <v>644</v>
      </c>
      <c r="E316" s="380"/>
      <c r="F316" s="43"/>
      <c r="G316" s="43"/>
      <c r="H316" s="2"/>
      <c r="I316" s="2"/>
      <c r="J316" s="376"/>
      <c r="K316" s="2"/>
      <c r="L316" s="377"/>
      <c r="M316" s="377"/>
      <c r="N316" s="377"/>
      <c r="O316" s="377"/>
      <c r="P316" s="377"/>
      <c r="Q316" s="377"/>
      <c r="R316" s="377"/>
      <c r="S316" s="377"/>
      <c r="T316" s="377"/>
      <c r="U316" s="377"/>
      <c r="V316" s="377"/>
    </row>
    <row r="317" spans="1:22" s="259" customFormat="1" ht="15" customHeight="1" x14ac:dyDescent="0.25">
      <c r="A317" s="411"/>
      <c r="B317" s="2"/>
      <c r="C317" s="378">
        <v>19</v>
      </c>
      <c r="D317" s="379" t="s">
        <v>645</v>
      </c>
      <c r="E317" s="380"/>
      <c r="F317" s="43"/>
      <c r="G317" s="43"/>
      <c r="H317" s="2"/>
      <c r="I317" s="2"/>
      <c r="J317" s="376"/>
      <c r="K317" s="2"/>
      <c r="L317" s="377"/>
      <c r="M317" s="377"/>
      <c r="N317" s="377"/>
      <c r="O317" s="377"/>
      <c r="P317" s="377"/>
      <c r="Q317" s="377"/>
      <c r="R317" s="377"/>
      <c r="S317" s="377"/>
      <c r="T317" s="377"/>
      <c r="U317" s="377"/>
      <c r="V317" s="377"/>
    </row>
    <row r="318" spans="1:22" s="259" customFormat="1" ht="15" customHeight="1" x14ac:dyDescent="0.25">
      <c r="A318" s="411"/>
      <c r="B318" s="2"/>
      <c r="C318" s="378">
        <v>20</v>
      </c>
      <c r="D318" s="379" t="s">
        <v>646</v>
      </c>
      <c r="E318" s="380"/>
      <c r="F318" s="43"/>
      <c r="G318" s="43"/>
      <c r="H318" s="2"/>
      <c r="I318" s="2"/>
      <c r="J318" s="376"/>
      <c r="K318" s="2"/>
      <c r="L318" s="377"/>
      <c r="M318" s="377"/>
      <c r="N318" s="377"/>
      <c r="O318" s="377"/>
      <c r="P318" s="377"/>
      <c r="Q318" s="377"/>
      <c r="R318" s="377"/>
      <c r="S318" s="377"/>
      <c r="T318" s="377"/>
      <c r="U318" s="377"/>
      <c r="V318" s="377"/>
    </row>
    <row r="319" spans="1:22" s="259" customFormat="1" ht="15" customHeight="1" x14ac:dyDescent="0.25">
      <c r="A319" s="411"/>
      <c r="B319" s="2"/>
      <c r="C319" s="378">
        <v>21</v>
      </c>
      <c r="D319" s="379" t="s">
        <v>647</v>
      </c>
      <c r="E319" s="380"/>
      <c r="F319" s="43"/>
      <c r="G319" s="43"/>
      <c r="H319" s="2"/>
      <c r="I319" s="2"/>
      <c r="J319" s="376"/>
      <c r="K319" s="2"/>
      <c r="L319" s="377"/>
      <c r="M319" s="377"/>
      <c r="N319" s="377"/>
      <c r="O319" s="377"/>
      <c r="P319" s="377"/>
      <c r="Q319" s="377"/>
      <c r="R319" s="377"/>
      <c r="S319" s="377"/>
      <c r="T319" s="377"/>
      <c r="U319" s="377"/>
      <c r="V319" s="377"/>
    </row>
    <row r="320" spans="1:22" ht="15" customHeight="1" x14ac:dyDescent="0.25">
      <c r="A320" s="398"/>
      <c r="B320" s="542" t="s">
        <v>243</v>
      </c>
      <c r="C320" s="414">
        <v>0</v>
      </c>
      <c r="D320" s="472"/>
      <c r="E320" s="472"/>
      <c r="F320" s="472"/>
      <c r="G320" s="472"/>
      <c r="H320" s="147"/>
      <c r="I320" s="147"/>
      <c r="J320" s="190"/>
    </row>
    <row r="321" spans="1:10" ht="15" customHeight="1" x14ac:dyDescent="0.25">
      <c r="A321" s="398"/>
      <c r="B321" s="155"/>
      <c r="C321" s="195">
        <v>1</v>
      </c>
      <c r="D321" s="455"/>
      <c r="E321" s="455"/>
      <c r="F321" s="455"/>
      <c r="G321" s="455"/>
      <c r="H321" s="147"/>
      <c r="I321" s="147"/>
      <c r="J321" s="190"/>
    </row>
    <row r="322" spans="1:10" ht="15" customHeight="1" x14ac:dyDescent="0.25">
      <c r="A322" s="398"/>
      <c r="B322" s="155"/>
      <c r="C322" s="195">
        <v>2</v>
      </c>
      <c r="D322" s="455"/>
      <c r="E322" s="455"/>
      <c r="F322" s="455"/>
      <c r="G322" s="455"/>
      <c r="H322" s="147"/>
      <c r="I322" s="147"/>
      <c r="J322" s="190"/>
    </row>
    <row r="323" spans="1:10" ht="15" customHeight="1" x14ac:dyDescent="0.25">
      <c r="A323" s="398"/>
      <c r="B323" s="155"/>
      <c r="C323" s="195">
        <v>3</v>
      </c>
      <c r="D323" s="455"/>
      <c r="E323" s="455"/>
      <c r="F323" s="455"/>
      <c r="G323" s="455"/>
      <c r="H323" s="147"/>
      <c r="I323" s="147"/>
      <c r="J323" s="190"/>
    </row>
    <row r="324" spans="1:10" ht="15" customHeight="1" x14ac:dyDescent="0.25">
      <c r="A324" s="398"/>
      <c r="B324" s="155"/>
      <c r="C324" s="195">
        <v>4</v>
      </c>
      <c r="D324" s="455"/>
      <c r="E324" s="455"/>
      <c r="F324" s="455"/>
      <c r="G324" s="455"/>
      <c r="H324" s="147"/>
      <c r="I324" s="147"/>
      <c r="J324" s="190"/>
    </row>
    <row r="325" spans="1:10" ht="15" customHeight="1" x14ac:dyDescent="0.25">
      <c r="A325" s="398"/>
      <c r="B325" s="155"/>
      <c r="C325" s="195">
        <v>5</v>
      </c>
      <c r="D325" s="455"/>
      <c r="E325" s="455"/>
      <c r="F325" s="455"/>
      <c r="G325" s="455"/>
      <c r="H325" s="147"/>
      <c r="I325" s="147"/>
      <c r="J325" s="190"/>
    </row>
    <row r="326" spans="1:10" ht="15" customHeight="1" x14ac:dyDescent="0.25">
      <c r="A326" s="398"/>
      <c r="B326" s="155"/>
      <c r="C326" s="195">
        <v>6</v>
      </c>
      <c r="D326" s="455"/>
      <c r="E326" s="455"/>
      <c r="F326" s="455"/>
      <c r="G326" s="455"/>
      <c r="H326" s="147"/>
      <c r="I326" s="147"/>
      <c r="J326" s="190"/>
    </row>
    <row r="327" spans="1:10" ht="15" customHeight="1" x14ac:dyDescent="0.25">
      <c r="A327" s="398"/>
      <c r="B327" s="155"/>
      <c r="C327" s="195">
        <v>7</v>
      </c>
      <c r="D327" s="455"/>
      <c r="E327" s="455"/>
      <c r="F327" s="455"/>
      <c r="G327" s="455"/>
      <c r="H327" s="147"/>
      <c r="I327" s="147"/>
      <c r="J327" s="190"/>
    </row>
    <row r="328" spans="1:10" ht="15" customHeight="1" x14ac:dyDescent="0.25">
      <c r="A328" s="398"/>
      <c r="B328" s="155"/>
      <c r="C328" s="195">
        <v>8</v>
      </c>
      <c r="D328" s="455"/>
      <c r="E328" s="455"/>
      <c r="F328" s="455"/>
      <c r="G328" s="455"/>
      <c r="H328" s="147"/>
      <c r="I328" s="147"/>
      <c r="J328" s="190"/>
    </row>
    <row r="329" spans="1:10" ht="15" customHeight="1" x14ac:dyDescent="0.25">
      <c r="A329" s="398"/>
      <c r="B329" s="155"/>
      <c r="C329" s="195">
        <v>9</v>
      </c>
      <c r="D329" s="455"/>
      <c r="E329" s="455"/>
      <c r="F329" s="455"/>
      <c r="G329" s="455"/>
      <c r="H329" s="147"/>
      <c r="I329" s="147"/>
      <c r="J329" s="190"/>
    </row>
    <row r="330" spans="1:10" ht="15" customHeight="1" x14ac:dyDescent="0.25">
      <c r="A330" s="398"/>
      <c r="B330" s="155"/>
      <c r="C330" s="195">
        <v>10</v>
      </c>
      <c r="D330" s="455"/>
      <c r="E330" s="455"/>
      <c r="F330" s="455"/>
      <c r="G330" s="455"/>
      <c r="H330" s="147"/>
      <c r="I330" s="147"/>
      <c r="J330" s="190"/>
    </row>
    <row r="331" spans="1:10" ht="15" customHeight="1" x14ac:dyDescent="0.25">
      <c r="A331" s="398"/>
      <c r="B331" s="155"/>
      <c r="C331" s="195">
        <v>11</v>
      </c>
      <c r="D331" s="455"/>
      <c r="E331" s="455"/>
      <c r="F331" s="455"/>
      <c r="G331" s="455"/>
      <c r="H331" s="147"/>
      <c r="I331" s="147"/>
      <c r="J331" s="190"/>
    </row>
    <row r="332" spans="1:10" ht="15" customHeight="1" x14ac:dyDescent="0.25">
      <c r="A332" s="398"/>
      <c r="B332" s="155"/>
      <c r="C332" s="195">
        <v>12</v>
      </c>
      <c r="D332" s="455"/>
      <c r="E332" s="455"/>
      <c r="F332" s="455"/>
      <c r="G332" s="455"/>
      <c r="H332" s="147"/>
      <c r="I332" s="147"/>
      <c r="J332" s="190"/>
    </row>
    <row r="333" spans="1:10" ht="15" customHeight="1" x14ac:dyDescent="0.25">
      <c r="A333" s="398"/>
      <c r="B333" s="155"/>
      <c r="C333" s="195">
        <v>13</v>
      </c>
      <c r="D333" s="455"/>
      <c r="E333" s="455"/>
      <c r="F333" s="455"/>
      <c r="G333" s="455"/>
      <c r="H333" s="147"/>
      <c r="I333" s="147"/>
      <c r="J333" s="190"/>
    </row>
    <row r="334" spans="1:10" ht="15" customHeight="1" x14ac:dyDescent="0.25">
      <c r="A334" s="398"/>
      <c r="B334" s="155"/>
      <c r="C334" s="195">
        <v>14</v>
      </c>
      <c r="D334" s="455"/>
      <c r="E334" s="455"/>
      <c r="F334" s="455"/>
      <c r="G334" s="455"/>
      <c r="H334" s="147"/>
      <c r="I334" s="147"/>
      <c r="J334" s="190"/>
    </row>
    <row r="335" spans="1:10" ht="15" customHeight="1" x14ac:dyDescent="0.25">
      <c r="A335" s="398"/>
      <c r="B335" s="155"/>
      <c r="C335" s="195">
        <v>15</v>
      </c>
      <c r="D335" s="455"/>
      <c r="E335" s="455"/>
      <c r="F335" s="455"/>
      <c r="G335" s="455"/>
      <c r="H335" s="147"/>
      <c r="I335" s="147"/>
      <c r="J335" s="190"/>
    </row>
    <row r="336" spans="1:10" ht="15" customHeight="1" x14ac:dyDescent="0.25">
      <c r="A336" s="398"/>
      <c r="B336" s="155"/>
      <c r="C336" s="195">
        <v>16</v>
      </c>
      <c r="D336" s="455"/>
      <c r="E336" s="455"/>
      <c r="F336" s="455"/>
      <c r="G336" s="455"/>
      <c r="H336" s="147"/>
      <c r="I336" s="147"/>
      <c r="J336" s="190"/>
    </row>
    <row r="337" spans="1:10" ht="15" customHeight="1" x14ac:dyDescent="0.25">
      <c r="A337" s="398"/>
      <c r="B337" s="155"/>
      <c r="C337" s="195">
        <v>17</v>
      </c>
      <c r="D337" s="455"/>
      <c r="E337" s="455"/>
      <c r="F337" s="455"/>
      <c r="G337" s="455"/>
      <c r="H337" s="147"/>
      <c r="I337" s="147"/>
      <c r="J337" s="190"/>
    </row>
    <row r="338" spans="1:10" ht="15" customHeight="1" x14ac:dyDescent="0.25">
      <c r="A338" s="398"/>
      <c r="B338" s="155"/>
      <c r="C338" s="195">
        <v>18</v>
      </c>
      <c r="D338" s="455"/>
      <c r="E338" s="455"/>
      <c r="F338" s="455"/>
      <c r="G338" s="455"/>
      <c r="H338" s="147"/>
      <c r="I338" s="147"/>
      <c r="J338" s="190"/>
    </row>
    <row r="339" spans="1:10" ht="15" customHeight="1" x14ac:dyDescent="0.25">
      <c r="A339" s="398"/>
      <c r="B339" s="155"/>
      <c r="C339" s="195">
        <v>19</v>
      </c>
      <c r="D339" s="455"/>
      <c r="E339" s="455"/>
      <c r="F339" s="455"/>
      <c r="G339" s="455"/>
      <c r="H339" s="147"/>
      <c r="I339" s="147"/>
      <c r="J339" s="190"/>
    </row>
    <row r="340" spans="1:10" ht="15" customHeight="1" x14ac:dyDescent="0.25">
      <c r="A340" s="398"/>
      <c r="B340" s="155"/>
      <c r="C340" s="195">
        <v>20</v>
      </c>
      <c r="D340" s="455"/>
      <c r="E340" s="455"/>
      <c r="F340" s="455"/>
      <c r="G340" s="455"/>
      <c r="H340" s="147"/>
      <c r="I340" s="147"/>
      <c r="J340" s="190"/>
    </row>
    <row r="341" spans="1:10" ht="15" customHeight="1" x14ac:dyDescent="0.25">
      <c r="A341" s="398"/>
      <c r="B341" s="155"/>
      <c r="C341" s="195">
        <v>21</v>
      </c>
      <c r="D341" s="455"/>
      <c r="E341" s="455"/>
      <c r="F341" s="455"/>
      <c r="G341" s="455"/>
      <c r="H341" s="147"/>
      <c r="I341" s="147"/>
      <c r="J341" s="190"/>
    </row>
    <row r="342" spans="1:10" ht="15" customHeight="1" x14ac:dyDescent="0.25">
      <c r="A342" s="398"/>
      <c r="B342" s="155"/>
      <c r="C342" s="195">
        <v>22</v>
      </c>
      <c r="D342" s="455"/>
      <c r="E342" s="455"/>
      <c r="F342" s="455"/>
      <c r="G342" s="455"/>
      <c r="H342" s="147"/>
      <c r="I342" s="147"/>
      <c r="J342" s="190"/>
    </row>
    <row r="343" spans="1:10" ht="15" customHeight="1" x14ac:dyDescent="0.25">
      <c r="A343" s="398"/>
      <c r="B343" s="155"/>
      <c r="C343" s="195">
        <v>23</v>
      </c>
      <c r="D343" s="455"/>
      <c r="E343" s="455"/>
      <c r="F343" s="455"/>
      <c r="G343" s="455"/>
      <c r="H343" s="147"/>
      <c r="I343" s="147"/>
      <c r="J343" s="190"/>
    </row>
    <row r="344" spans="1:10" ht="15" customHeight="1" x14ac:dyDescent="0.25">
      <c r="A344" s="398"/>
      <c r="B344" s="155"/>
      <c r="C344" s="195">
        <v>24</v>
      </c>
      <c r="D344" s="455"/>
      <c r="E344" s="455"/>
      <c r="F344" s="455"/>
      <c r="G344" s="455"/>
      <c r="H344" s="147"/>
      <c r="I344" s="147"/>
      <c r="J344" s="190"/>
    </row>
    <row r="345" spans="1:10" ht="15" customHeight="1" x14ac:dyDescent="0.25">
      <c r="A345" s="398"/>
      <c r="B345" s="155"/>
      <c r="C345" s="195">
        <v>25</v>
      </c>
      <c r="D345" s="455"/>
      <c r="E345" s="455"/>
      <c r="F345" s="455"/>
      <c r="G345" s="455"/>
      <c r="H345" s="147"/>
      <c r="I345" s="147"/>
      <c r="J345" s="190"/>
    </row>
    <row r="346" spans="1:10" ht="15" customHeight="1" x14ac:dyDescent="0.25">
      <c r="A346" s="398"/>
      <c r="B346" s="155"/>
      <c r="C346" s="195">
        <v>26</v>
      </c>
      <c r="D346" s="455"/>
      <c r="E346" s="455"/>
      <c r="F346" s="455"/>
      <c r="G346" s="455"/>
      <c r="H346" s="147"/>
      <c r="I346" s="147"/>
      <c r="J346" s="190"/>
    </row>
    <row r="347" spans="1:10" ht="15" customHeight="1" x14ac:dyDescent="0.25">
      <c r="A347" s="398"/>
      <c r="B347" s="155"/>
      <c r="C347" s="195">
        <v>27</v>
      </c>
      <c r="D347" s="455"/>
      <c r="E347" s="455"/>
      <c r="F347" s="455"/>
      <c r="G347" s="455"/>
      <c r="H347" s="147"/>
      <c r="I347" s="147"/>
      <c r="J347" s="190"/>
    </row>
    <row r="348" spans="1:10" ht="15" customHeight="1" x14ac:dyDescent="0.25">
      <c r="A348" s="398"/>
      <c r="B348" s="155"/>
      <c r="C348" s="195">
        <v>28</v>
      </c>
      <c r="D348" s="455"/>
      <c r="E348" s="455"/>
      <c r="F348" s="455"/>
      <c r="G348" s="455"/>
      <c r="H348" s="147"/>
      <c r="I348" s="147"/>
      <c r="J348" s="190"/>
    </row>
    <row r="349" spans="1:10" ht="15" customHeight="1" x14ac:dyDescent="0.25">
      <c r="A349" s="398"/>
      <c r="B349" s="155"/>
      <c r="C349" s="195">
        <v>29</v>
      </c>
      <c r="D349" s="455"/>
      <c r="E349" s="455"/>
      <c r="F349" s="455"/>
      <c r="G349" s="455"/>
      <c r="H349" s="147"/>
      <c r="I349" s="147"/>
      <c r="J349" s="190"/>
    </row>
    <row r="350" spans="1:10" ht="15" customHeight="1" x14ac:dyDescent="0.25">
      <c r="A350" s="398"/>
      <c r="B350" s="155"/>
      <c r="C350" s="195">
        <v>30</v>
      </c>
      <c r="D350" s="455"/>
      <c r="E350" s="455"/>
      <c r="F350" s="455"/>
      <c r="G350" s="455"/>
      <c r="H350" s="147"/>
      <c r="I350" s="147"/>
      <c r="J350" s="190"/>
    </row>
    <row r="351" spans="1:10" ht="15" customHeight="1" x14ac:dyDescent="0.25">
      <c r="A351" s="398"/>
      <c r="B351" s="155"/>
      <c r="C351" s="195">
        <v>31</v>
      </c>
      <c r="D351" s="455"/>
      <c r="E351" s="455"/>
      <c r="F351" s="455"/>
      <c r="G351" s="455"/>
      <c r="H351" s="147"/>
      <c r="I351" s="147"/>
      <c r="J351" s="190"/>
    </row>
    <row r="352" spans="1:10" ht="15" customHeight="1" x14ac:dyDescent="0.25">
      <c r="A352" s="398"/>
      <c r="B352" s="155"/>
      <c r="C352" s="195">
        <v>32</v>
      </c>
      <c r="D352" s="455"/>
      <c r="E352" s="455"/>
      <c r="F352" s="455"/>
      <c r="G352" s="455"/>
      <c r="H352" s="147"/>
      <c r="I352" s="147"/>
      <c r="J352" s="190"/>
    </row>
    <row r="353" spans="1:10" ht="15" customHeight="1" x14ac:dyDescent="0.25">
      <c r="A353" s="398"/>
      <c r="B353" s="155"/>
      <c r="C353" s="195">
        <v>33</v>
      </c>
      <c r="D353" s="455"/>
      <c r="E353" s="455"/>
      <c r="F353" s="455"/>
      <c r="G353" s="455"/>
      <c r="H353" s="147"/>
      <c r="I353" s="147"/>
      <c r="J353" s="190"/>
    </row>
    <row r="354" spans="1:10" ht="15" customHeight="1" x14ac:dyDescent="0.25">
      <c r="A354" s="398"/>
      <c r="B354" s="155"/>
      <c r="C354" s="195">
        <v>34</v>
      </c>
      <c r="D354" s="455"/>
      <c r="E354" s="455"/>
      <c r="F354" s="455"/>
      <c r="G354" s="455"/>
      <c r="H354" s="147"/>
      <c r="I354" s="147"/>
      <c r="J354" s="190"/>
    </row>
    <row r="355" spans="1:10" ht="15" customHeight="1" x14ac:dyDescent="0.25">
      <c r="A355" s="398"/>
      <c r="B355" s="155"/>
      <c r="C355" s="195">
        <v>35</v>
      </c>
      <c r="D355" s="455"/>
      <c r="E355" s="455"/>
      <c r="F355" s="455"/>
      <c r="G355" s="455"/>
      <c r="H355" s="147"/>
      <c r="I355" s="147"/>
      <c r="J355" s="190"/>
    </row>
    <row r="356" spans="1:10" ht="15" customHeight="1" x14ac:dyDescent="0.25">
      <c r="A356" s="398"/>
      <c r="B356" s="155"/>
      <c r="C356" s="195">
        <v>36</v>
      </c>
      <c r="D356" s="455"/>
      <c r="E356" s="455"/>
      <c r="F356" s="455"/>
      <c r="G356" s="455"/>
      <c r="H356" s="147"/>
      <c r="I356" s="147"/>
      <c r="J356" s="190"/>
    </row>
    <row r="357" spans="1:10" ht="15" customHeight="1" x14ac:dyDescent="0.25">
      <c r="A357" s="398"/>
      <c r="B357" s="155"/>
      <c r="C357" s="195">
        <v>37</v>
      </c>
      <c r="D357" s="455"/>
      <c r="E357" s="455"/>
      <c r="F357" s="455"/>
      <c r="G357" s="455"/>
      <c r="H357" s="147"/>
      <c r="I357" s="147"/>
      <c r="J357" s="190"/>
    </row>
    <row r="358" spans="1:10" ht="15" customHeight="1" x14ac:dyDescent="0.25">
      <c r="A358" s="398"/>
      <c r="B358" s="155"/>
      <c r="C358" s="195">
        <v>38</v>
      </c>
      <c r="D358" s="455"/>
      <c r="E358" s="455"/>
      <c r="F358" s="455"/>
      <c r="G358" s="455"/>
      <c r="H358" s="147"/>
      <c r="I358" s="147"/>
      <c r="J358" s="190"/>
    </row>
    <row r="359" spans="1:10" ht="15" customHeight="1" x14ac:dyDescent="0.25">
      <c r="A359" s="398"/>
      <c r="B359" s="155"/>
      <c r="C359" s="195">
        <v>39</v>
      </c>
      <c r="D359" s="455"/>
      <c r="E359" s="455"/>
      <c r="F359" s="455"/>
      <c r="G359" s="455"/>
      <c r="H359" s="147"/>
      <c r="I359" s="147"/>
      <c r="J359" s="190"/>
    </row>
    <row r="360" spans="1:10" ht="15" customHeight="1" x14ac:dyDescent="0.25">
      <c r="A360" s="398"/>
      <c r="B360" s="155"/>
      <c r="C360" s="195">
        <v>40</v>
      </c>
      <c r="D360" s="455"/>
      <c r="E360" s="455"/>
      <c r="F360" s="455"/>
      <c r="G360" s="455"/>
      <c r="H360" s="147"/>
      <c r="I360" s="147"/>
      <c r="J360" s="190"/>
    </row>
    <row r="361" spans="1:10" ht="15" customHeight="1" x14ac:dyDescent="0.25">
      <c r="A361" s="398"/>
      <c r="B361" s="155"/>
      <c r="C361" s="195">
        <v>41</v>
      </c>
      <c r="D361" s="455"/>
      <c r="E361" s="455"/>
      <c r="F361" s="455"/>
      <c r="G361" s="455"/>
      <c r="H361" s="147"/>
      <c r="I361" s="147"/>
      <c r="J361" s="190"/>
    </row>
    <row r="362" spans="1:10" ht="15" customHeight="1" x14ac:dyDescent="0.25">
      <c r="A362" s="398"/>
      <c r="B362" s="155"/>
      <c r="C362" s="195">
        <v>42</v>
      </c>
      <c r="D362" s="455"/>
      <c r="E362" s="455"/>
      <c r="F362" s="455"/>
      <c r="G362" s="455"/>
      <c r="H362" s="147"/>
      <c r="I362" s="147"/>
      <c r="J362" s="190"/>
    </row>
    <row r="363" spans="1:10" ht="15" customHeight="1" x14ac:dyDescent="0.25">
      <c r="A363" s="398"/>
      <c r="B363" s="155"/>
      <c r="C363" s="195">
        <v>43</v>
      </c>
      <c r="D363" s="455"/>
      <c r="E363" s="455"/>
      <c r="F363" s="455"/>
      <c r="G363" s="455"/>
      <c r="H363" s="147"/>
      <c r="I363" s="147"/>
      <c r="J363" s="190"/>
    </row>
    <row r="364" spans="1:10" ht="15" customHeight="1" x14ac:dyDescent="0.25">
      <c r="A364" s="398"/>
      <c r="B364" s="155"/>
      <c r="C364" s="195">
        <v>44</v>
      </c>
      <c r="D364" s="455"/>
      <c r="E364" s="455"/>
      <c r="F364" s="455"/>
      <c r="G364" s="455"/>
      <c r="H364" s="147"/>
      <c r="I364" s="147"/>
      <c r="J364" s="190"/>
    </row>
    <row r="365" spans="1:10" ht="15" customHeight="1" x14ac:dyDescent="0.25">
      <c r="A365" s="398"/>
      <c r="B365" s="155"/>
      <c r="C365" s="195">
        <v>45</v>
      </c>
      <c r="D365" s="455"/>
      <c r="E365" s="455"/>
      <c r="F365" s="455"/>
      <c r="G365" s="455"/>
      <c r="H365" s="147"/>
      <c r="I365" s="147"/>
      <c r="J365" s="190"/>
    </row>
    <row r="366" spans="1:10" ht="15" customHeight="1" x14ac:dyDescent="0.25">
      <c r="A366" s="398"/>
      <c r="B366" s="155"/>
      <c r="C366" s="195">
        <v>46</v>
      </c>
      <c r="D366" s="455"/>
      <c r="E366" s="455"/>
      <c r="F366" s="455"/>
      <c r="G366" s="455"/>
      <c r="H366" s="147"/>
      <c r="I366" s="147"/>
      <c r="J366" s="190"/>
    </row>
    <row r="367" spans="1:10" ht="15" customHeight="1" x14ac:dyDescent="0.25">
      <c r="A367" s="398"/>
      <c r="B367" s="155"/>
      <c r="C367" s="195">
        <v>47</v>
      </c>
      <c r="D367" s="455"/>
      <c r="E367" s="455"/>
      <c r="F367" s="455"/>
      <c r="G367" s="455"/>
      <c r="H367" s="147"/>
      <c r="I367" s="147"/>
      <c r="J367" s="190"/>
    </row>
    <row r="368" spans="1:10" ht="15" customHeight="1" x14ac:dyDescent="0.25">
      <c r="A368" s="398"/>
      <c r="B368" s="155"/>
      <c r="C368" s="195">
        <v>48</v>
      </c>
      <c r="D368" s="455"/>
      <c r="E368" s="455"/>
      <c r="F368" s="455"/>
      <c r="G368" s="455"/>
      <c r="H368" s="147"/>
      <c r="I368" s="147"/>
      <c r="J368" s="190"/>
    </row>
    <row r="369" spans="1:10" ht="15" customHeight="1" x14ac:dyDescent="0.25">
      <c r="A369" s="398"/>
      <c r="B369" s="155"/>
      <c r="C369" s="195">
        <v>49</v>
      </c>
      <c r="D369" s="455"/>
      <c r="E369" s="455"/>
      <c r="F369" s="455"/>
      <c r="G369" s="455"/>
      <c r="H369" s="147"/>
      <c r="I369" s="147"/>
      <c r="J369" s="190"/>
    </row>
    <row r="370" spans="1:10" ht="15" customHeight="1" x14ac:dyDescent="0.25">
      <c r="A370" s="398"/>
      <c r="B370" s="155"/>
      <c r="C370" s="195">
        <v>50</v>
      </c>
      <c r="D370" s="455"/>
      <c r="E370" s="455"/>
      <c r="F370" s="455"/>
      <c r="G370" s="455"/>
      <c r="H370" s="147"/>
      <c r="I370" s="147"/>
      <c r="J370" s="190"/>
    </row>
    <row r="371" spans="1:10" ht="15" customHeight="1" x14ac:dyDescent="0.25">
      <c r="A371" s="398"/>
      <c r="B371" s="155"/>
      <c r="C371" s="195">
        <v>51</v>
      </c>
      <c r="D371" s="455"/>
      <c r="E371" s="455"/>
      <c r="F371" s="455"/>
      <c r="G371" s="455"/>
      <c r="H371" s="147"/>
      <c r="I371" s="147"/>
      <c r="J371" s="190"/>
    </row>
    <row r="372" spans="1:10" ht="15" customHeight="1" x14ac:dyDescent="0.25">
      <c r="A372" s="398"/>
      <c r="B372" s="155"/>
      <c r="C372" s="195">
        <v>52</v>
      </c>
      <c r="D372" s="455"/>
      <c r="E372" s="455"/>
      <c r="F372" s="455"/>
      <c r="G372" s="455"/>
      <c r="H372" s="147"/>
      <c r="I372" s="147"/>
      <c r="J372" s="190"/>
    </row>
    <row r="373" spans="1:10" ht="15" customHeight="1" x14ac:dyDescent="0.25">
      <c r="A373" s="398"/>
      <c r="B373" s="155"/>
      <c r="C373" s="195">
        <v>53</v>
      </c>
      <c r="D373" s="455"/>
      <c r="E373" s="455"/>
      <c r="F373" s="455"/>
      <c r="G373" s="455"/>
      <c r="H373" s="147"/>
      <c r="I373" s="147"/>
      <c r="J373" s="190"/>
    </row>
    <row r="374" spans="1:10" ht="15" customHeight="1" x14ac:dyDescent="0.25">
      <c r="A374" s="398"/>
      <c r="B374" s="155"/>
      <c r="C374" s="195">
        <v>54</v>
      </c>
      <c r="D374" s="455"/>
      <c r="E374" s="455"/>
      <c r="F374" s="455"/>
      <c r="G374" s="455"/>
      <c r="H374" s="147"/>
      <c r="I374" s="147"/>
      <c r="J374" s="190"/>
    </row>
    <row r="375" spans="1:10" ht="15" customHeight="1" x14ac:dyDescent="0.25">
      <c r="A375" s="398"/>
      <c r="B375" s="155"/>
      <c r="C375" s="195">
        <v>55</v>
      </c>
      <c r="D375" s="455"/>
      <c r="E375" s="455"/>
      <c r="F375" s="455"/>
      <c r="G375" s="455"/>
      <c r="H375" s="147"/>
      <c r="I375" s="147"/>
      <c r="J375" s="190"/>
    </row>
    <row r="376" spans="1:10" ht="15" customHeight="1" x14ac:dyDescent="0.25">
      <c r="A376" s="398"/>
      <c r="B376" s="155"/>
      <c r="C376" s="195">
        <v>56</v>
      </c>
      <c r="D376" s="455"/>
      <c r="E376" s="455"/>
      <c r="F376" s="455"/>
      <c r="G376" s="455"/>
      <c r="H376" s="147"/>
      <c r="I376" s="147"/>
      <c r="J376" s="190"/>
    </row>
    <row r="377" spans="1:10" ht="15" customHeight="1" x14ac:dyDescent="0.25">
      <c r="A377" s="398"/>
      <c r="B377" s="155"/>
      <c r="C377" s="195">
        <v>57</v>
      </c>
      <c r="D377" s="455"/>
      <c r="E377" s="455"/>
      <c r="F377" s="455"/>
      <c r="G377" s="455"/>
      <c r="H377" s="147"/>
      <c r="I377" s="147"/>
      <c r="J377" s="190"/>
    </row>
    <row r="378" spans="1:10" ht="15" customHeight="1" x14ac:dyDescent="0.25">
      <c r="A378" s="398"/>
      <c r="B378" s="155"/>
      <c r="C378" s="195">
        <v>58</v>
      </c>
      <c r="D378" s="455"/>
      <c r="E378" s="455"/>
      <c r="F378" s="455"/>
      <c r="G378" s="455"/>
      <c r="H378" s="147"/>
      <c r="I378" s="147"/>
      <c r="J378" s="190"/>
    </row>
    <row r="379" spans="1:10" ht="15" customHeight="1" x14ac:dyDescent="0.25">
      <c r="A379" s="398"/>
      <c r="B379" s="155"/>
      <c r="C379" s="195">
        <v>59</v>
      </c>
      <c r="D379" s="455"/>
      <c r="E379" s="455"/>
      <c r="F379" s="455"/>
      <c r="G379" s="455"/>
      <c r="H379" s="147"/>
      <c r="I379" s="147"/>
      <c r="J379" s="190"/>
    </row>
    <row r="380" spans="1:10" ht="15" customHeight="1" x14ac:dyDescent="0.25">
      <c r="A380" s="398"/>
      <c r="B380" s="155"/>
      <c r="C380" s="195">
        <v>60</v>
      </c>
      <c r="D380" s="455"/>
      <c r="E380" s="455"/>
      <c r="F380" s="455"/>
      <c r="G380" s="455"/>
      <c r="H380" s="147"/>
      <c r="I380" s="147"/>
      <c r="J380" s="190"/>
    </row>
    <row r="381" spans="1:10" ht="15" customHeight="1" x14ac:dyDescent="0.25">
      <c r="A381" s="398"/>
      <c r="B381" s="155"/>
      <c r="C381" s="195">
        <v>61</v>
      </c>
      <c r="D381" s="455"/>
      <c r="E381" s="455"/>
      <c r="F381" s="455"/>
      <c r="G381" s="455"/>
      <c r="H381" s="147"/>
      <c r="I381" s="147"/>
      <c r="J381" s="190"/>
    </row>
    <row r="382" spans="1:10" ht="15" customHeight="1" x14ac:dyDescent="0.25">
      <c r="A382" s="398"/>
      <c r="B382" s="155"/>
      <c r="C382" s="195">
        <v>62</v>
      </c>
      <c r="D382" s="455"/>
      <c r="E382" s="455"/>
      <c r="F382" s="455"/>
      <c r="G382" s="455"/>
      <c r="H382" s="147"/>
      <c r="I382" s="147"/>
      <c r="J382" s="190"/>
    </row>
    <row r="383" spans="1:10" ht="15" customHeight="1" x14ac:dyDescent="0.25">
      <c r="A383" s="398"/>
      <c r="B383" s="155"/>
      <c r="C383" s="195">
        <v>63</v>
      </c>
      <c r="D383" s="455"/>
      <c r="E383" s="455"/>
      <c r="F383" s="455"/>
      <c r="G383" s="455"/>
      <c r="H383" s="147"/>
      <c r="I383" s="147"/>
      <c r="J383" s="190"/>
    </row>
    <row r="384" spans="1:10" ht="15" customHeight="1" x14ac:dyDescent="0.25">
      <c r="A384" s="398"/>
      <c r="B384" s="155"/>
      <c r="C384" s="195">
        <v>64</v>
      </c>
      <c r="D384" s="455"/>
      <c r="E384" s="455"/>
      <c r="F384" s="455"/>
      <c r="G384" s="455"/>
      <c r="H384" s="147"/>
      <c r="I384" s="147"/>
      <c r="J384" s="190"/>
    </row>
    <row r="385" spans="1:10" ht="15" customHeight="1" x14ac:dyDescent="0.25">
      <c r="A385" s="398"/>
      <c r="B385" s="155"/>
      <c r="C385" s="195">
        <v>65</v>
      </c>
      <c r="D385" s="455"/>
      <c r="E385" s="455"/>
      <c r="F385" s="455"/>
      <c r="G385" s="455"/>
      <c r="H385" s="147"/>
      <c r="I385" s="147"/>
      <c r="J385" s="190"/>
    </row>
    <row r="386" spans="1:10" ht="15" customHeight="1" x14ac:dyDescent="0.25">
      <c r="A386" s="398"/>
      <c r="B386" s="155"/>
      <c r="C386" s="195">
        <v>66</v>
      </c>
      <c r="D386" s="455"/>
      <c r="E386" s="455"/>
      <c r="F386" s="455"/>
      <c r="G386" s="455"/>
      <c r="H386" s="147"/>
      <c r="I386" s="147"/>
      <c r="J386" s="190"/>
    </row>
    <row r="387" spans="1:10" ht="15" customHeight="1" x14ac:dyDescent="0.25">
      <c r="A387" s="398"/>
      <c r="B387" s="155"/>
      <c r="C387" s="195">
        <v>67</v>
      </c>
      <c r="D387" s="455"/>
      <c r="E387" s="455"/>
      <c r="F387" s="455"/>
      <c r="G387" s="455"/>
      <c r="H387" s="147"/>
      <c r="I387" s="147"/>
      <c r="J387" s="190"/>
    </row>
    <row r="388" spans="1:10" ht="15" customHeight="1" x14ac:dyDescent="0.25">
      <c r="A388" s="398"/>
      <c r="B388" s="155"/>
      <c r="C388" s="195">
        <v>68</v>
      </c>
      <c r="D388" s="455"/>
      <c r="E388" s="455"/>
      <c r="F388" s="455"/>
      <c r="G388" s="455"/>
      <c r="H388" s="147"/>
      <c r="I388" s="147"/>
      <c r="J388" s="190"/>
    </row>
    <row r="389" spans="1:10" ht="15" customHeight="1" x14ac:dyDescent="0.25">
      <c r="A389" s="398"/>
      <c r="B389" s="155"/>
      <c r="C389" s="195">
        <v>69</v>
      </c>
      <c r="D389" s="455"/>
      <c r="E389" s="455"/>
      <c r="F389" s="455"/>
      <c r="G389" s="455"/>
      <c r="H389" s="147"/>
      <c r="I389" s="147"/>
      <c r="J389" s="190"/>
    </row>
    <row r="390" spans="1:10" ht="15" customHeight="1" x14ac:dyDescent="0.25">
      <c r="A390" s="398"/>
      <c r="B390" s="155"/>
      <c r="C390" s="195">
        <v>70</v>
      </c>
      <c r="D390" s="455"/>
      <c r="E390" s="455"/>
      <c r="F390" s="455"/>
      <c r="G390" s="455"/>
      <c r="H390" s="147"/>
      <c r="I390" s="147"/>
      <c r="J390" s="190"/>
    </row>
    <row r="391" spans="1:10" ht="15" customHeight="1" x14ac:dyDescent="0.25">
      <c r="A391" s="398"/>
      <c r="B391" s="155"/>
      <c r="C391" s="195">
        <v>71</v>
      </c>
      <c r="D391" s="455"/>
      <c r="E391" s="455"/>
      <c r="F391" s="455"/>
      <c r="G391" s="455"/>
      <c r="H391" s="147"/>
      <c r="I391" s="147"/>
      <c r="J391" s="190"/>
    </row>
    <row r="392" spans="1:10" ht="15" customHeight="1" x14ac:dyDescent="0.25">
      <c r="A392" s="398"/>
      <c r="B392" s="155"/>
      <c r="C392" s="195">
        <v>72</v>
      </c>
      <c r="D392" s="455"/>
      <c r="E392" s="455"/>
      <c r="F392" s="455"/>
      <c r="G392" s="455"/>
      <c r="H392" s="147"/>
      <c r="I392" s="147"/>
      <c r="J392" s="190"/>
    </row>
    <row r="393" spans="1:10" ht="15" customHeight="1" x14ac:dyDescent="0.25">
      <c r="A393" s="398"/>
      <c r="B393" s="155"/>
      <c r="C393" s="195">
        <v>73</v>
      </c>
      <c r="D393" s="455"/>
      <c r="E393" s="455"/>
      <c r="F393" s="455"/>
      <c r="G393" s="455"/>
      <c r="H393" s="147"/>
      <c r="I393" s="147"/>
      <c r="J393" s="190"/>
    </row>
    <row r="394" spans="1:10" ht="15" customHeight="1" x14ac:dyDescent="0.25">
      <c r="A394" s="398"/>
      <c r="B394" s="155"/>
      <c r="C394" s="195">
        <v>74</v>
      </c>
      <c r="D394" s="455"/>
      <c r="E394" s="455"/>
      <c r="F394" s="455"/>
      <c r="G394" s="455"/>
      <c r="H394" s="147"/>
      <c r="I394" s="147"/>
      <c r="J394" s="190"/>
    </row>
    <row r="395" spans="1:10" ht="15" customHeight="1" x14ac:dyDescent="0.25">
      <c r="A395" s="398"/>
      <c r="B395" s="155"/>
      <c r="C395" s="195">
        <v>75</v>
      </c>
      <c r="D395" s="455"/>
      <c r="E395" s="455"/>
      <c r="F395" s="455"/>
      <c r="G395" s="455"/>
      <c r="H395" s="147"/>
      <c r="I395" s="147"/>
      <c r="J395" s="190"/>
    </row>
    <row r="396" spans="1:10" ht="15" customHeight="1" x14ac:dyDescent="0.25">
      <c r="A396" s="398"/>
      <c r="B396" s="155"/>
      <c r="C396" s="195">
        <v>76</v>
      </c>
      <c r="D396" s="455"/>
      <c r="E396" s="455"/>
      <c r="F396" s="455"/>
      <c r="G396" s="455"/>
      <c r="H396" s="147"/>
      <c r="I396" s="147"/>
      <c r="J396" s="190"/>
    </row>
    <row r="397" spans="1:10" ht="15" customHeight="1" x14ac:dyDescent="0.25">
      <c r="A397" s="398"/>
      <c r="B397" s="155"/>
      <c r="C397" s="195">
        <v>77</v>
      </c>
      <c r="D397" s="455"/>
      <c r="E397" s="455"/>
      <c r="F397" s="455"/>
      <c r="G397" s="455"/>
      <c r="H397" s="147"/>
      <c r="I397" s="147"/>
      <c r="J397" s="190"/>
    </row>
    <row r="398" spans="1:10" ht="15" customHeight="1" x14ac:dyDescent="0.25">
      <c r="A398" s="398"/>
      <c r="B398" s="155"/>
      <c r="C398" s="195">
        <v>78</v>
      </c>
      <c r="D398" s="455"/>
      <c r="E398" s="455"/>
      <c r="F398" s="455"/>
      <c r="G398" s="455"/>
      <c r="H398" s="147"/>
      <c r="I398" s="147"/>
      <c r="J398" s="190"/>
    </row>
    <row r="399" spans="1:10" ht="15" customHeight="1" x14ac:dyDescent="0.25">
      <c r="A399" s="398"/>
      <c r="B399" s="155"/>
      <c r="C399" s="195">
        <v>79</v>
      </c>
      <c r="D399" s="455"/>
      <c r="E399" s="455"/>
      <c r="F399" s="455"/>
      <c r="G399" s="455"/>
      <c r="H399" s="147"/>
      <c r="I399" s="147"/>
      <c r="J399" s="190"/>
    </row>
    <row r="400" spans="1:10" ht="15" customHeight="1" x14ac:dyDescent="0.25">
      <c r="A400" s="398"/>
      <c r="B400" s="155"/>
      <c r="C400" s="195">
        <v>80</v>
      </c>
      <c r="D400" s="455"/>
      <c r="E400" s="455"/>
      <c r="F400" s="455"/>
      <c r="G400" s="455"/>
      <c r="H400" s="147"/>
      <c r="I400" s="147"/>
      <c r="J400" s="190"/>
    </row>
    <row r="401" spans="1:10" ht="15" customHeight="1" x14ac:dyDescent="0.25">
      <c r="A401" s="398"/>
      <c r="B401" s="155"/>
      <c r="C401" s="195">
        <v>81</v>
      </c>
      <c r="D401" s="455"/>
      <c r="E401" s="455"/>
      <c r="F401" s="455"/>
      <c r="G401" s="455"/>
      <c r="H401" s="147"/>
      <c r="I401" s="147"/>
      <c r="J401" s="190"/>
    </row>
    <row r="402" spans="1:10" ht="15" customHeight="1" x14ac:dyDescent="0.25">
      <c r="A402" s="398"/>
      <c r="B402" s="147"/>
      <c r="C402" s="195">
        <v>82</v>
      </c>
      <c r="D402" s="455"/>
      <c r="E402" s="455"/>
      <c r="F402" s="455"/>
      <c r="G402" s="455"/>
      <c r="H402" s="147"/>
      <c r="I402" s="147"/>
      <c r="J402" s="190"/>
    </row>
    <row r="403" spans="1:10" ht="15" customHeight="1" x14ac:dyDescent="0.25">
      <c r="A403" s="398"/>
      <c r="B403" s="147"/>
      <c r="C403" s="195">
        <v>83</v>
      </c>
      <c r="D403" s="455"/>
      <c r="E403" s="455"/>
      <c r="F403" s="455"/>
      <c r="G403" s="455"/>
      <c r="H403" s="147"/>
      <c r="I403" s="147"/>
      <c r="J403" s="190"/>
    </row>
    <row r="404" spans="1:10" ht="15" customHeight="1" x14ac:dyDescent="0.25">
      <c r="A404" s="398"/>
      <c r="B404" s="147"/>
      <c r="C404" s="195">
        <v>84</v>
      </c>
      <c r="D404" s="455"/>
      <c r="E404" s="455"/>
      <c r="F404" s="455"/>
      <c r="G404" s="455"/>
      <c r="H404" s="147"/>
      <c r="I404" s="147"/>
      <c r="J404" s="190"/>
    </row>
    <row r="405" spans="1:10" ht="15" customHeight="1" x14ac:dyDescent="0.25">
      <c r="A405" s="398"/>
      <c r="B405" s="147"/>
      <c r="C405" s="195">
        <v>85</v>
      </c>
      <c r="D405" s="455"/>
      <c r="E405" s="455"/>
      <c r="F405" s="455"/>
      <c r="G405" s="455"/>
      <c r="H405" s="147"/>
      <c r="I405" s="147"/>
      <c r="J405" s="190"/>
    </row>
    <row r="406" spans="1:10" ht="15" customHeight="1" x14ac:dyDescent="0.25">
      <c r="A406" s="398"/>
      <c r="B406" s="147"/>
      <c r="C406" s="195">
        <v>86</v>
      </c>
      <c r="D406" s="455"/>
      <c r="E406" s="455"/>
      <c r="F406" s="455"/>
      <c r="G406" s="455"/>
      <c r="H406" s="147"/>
      <c r="I406" s="147"/>
      <c r="J406" s="190"/>
    </row>
    <row r="407" spans="1:10" ht="15" customHeight="1" x14ac:dyDescent="0.25">
      <c r="A407" s="398"/>
      <c r="B407" s="147"/>
      <c r="C407" s="195">
        <v>87</v>
      </c>
      <c r="D407" s="455"/>
      <c r="E407" s="455"/>
      <c r="F407" s="455"/>
      <c r="G407" s="455"/>
      <c r="H407" s="147"/>
      <c r="I407" s="147"/>
      <c r="J407" s="190"/>
    </row>
    <row r="408" spans="1:10" ht="15" customHeight="1" x14ac:dyDescent="0.25">
      <c r="A408" s="398"/>
      <c r="B408" s="147"/>
      <c r="C408" s="195">
        <v>88</v>
      </c>
      <c r="D408" s="455"/>
      <c r="E408" s="455"/>
      <c r="F408" s="455"/>
      <c r="G408" s="455"/>
      <c r="H408" s="147"/>
      <c r="I408" s="147"/>
      <c r="J408" s="190"/>
    </row>
    <row r="409" spans="1:10" ht="15" customHeight="1" x14ac:dyDescent="0.25">
      <c r="A409" s="398"/>
      <c r="B409" s="147"/>
      <c r="C409" s="195">
        <v>89</v>
      </c>
      <c r="D409" s="455"/>
      <c r="E409" s="455"/>
      <c r="F409" s="455"/>
      <c r="G409" s="455"/>
      <c r="H409" s="147"/>
      <c r="I409" s="147"/>
      <c r="J409" s="190"/>
    </row>
    <row r="410" spans="1:10" ht="15" customHeight="1" x14ac:dyDescent="0.25">
      <c r="A410" s="398"/>
      <c r="B410" s="147"/>
      <c r="C410" s="195">
        <v>90</v>
      </c>
      <c r="D410" s="455"/>
      <c r="E410" s="455"/>
      <c r="F410" s="455"/>
      <c r="G410" s="455"/>
      <c r="H410" s="147"/>
      <c r="I410" s="147"/>
      <c r="J410" s="190"/>
    </row>
    <row r="411" spans="1:10" ht="15" customHeight="1" x14ac:dyDescent="0.25">
      <c r="A411" s="398"/>
      <c r="B411" s="147"/>
      <c r="C411" s="195">
        <v>91</v>
      </c>
      <c r="D411" s="455"/>
      <c r="E411" s="455"/>
      <c r="F411" s="455"/>
      <c r="G411" s="455"/>
      <c r="H411" s="147"/>
      <c r="I411" s="147"/>
      <c r="J411" s="190"/>
    </row>
    <row r="412" spans="1:10" ht="15" customHeight="1" x14ac:dyDescent="0.25">
      <c r="A412" s="398"/>
      <c r="B412" s="147"/>
      <c r="C412" s="195">
        <v>92</v>
      </c>
      <c r="D412" s="455"/>
      <c r="E412" s="455"/>
      <c r="F412" s="455"/>
      <c r="G412" s="455"/>
      <c r="H412" s="147"/>
      <c r="I412" s="147"/>
      <c r="J412" s="190"/>
    </row>
    <row r="413" spans="1:10" ht="15" customHeight="1" x14ac:dyDescent="0.25">
      <c r="A413" s="398"/>
      <c r="B413" s="147"/>
      <c r="C413" s="195">
        <v>93</v>
      </c>
      <c r="D413" s="455"/>
      <c r="E413" s="455"/>
      <c r="F413" s="455"/>
      <c r="G413" s="455"/>
      <c r="H413" s="147"/>
      <c r="I413" s="147"/>
      <c r="J413" s="190"/>
    </row>
    <row r="414" spans="1:10" ht="15" customHeight="1" x14ac:dyDescent="0.25">
      <c r="A414" s="398"/>
      <c r="B414" s="147"/>
      <c r="C414" s="195">
        <v>94</v>
      </c>
      <c r="D414" s="455"/>
      <c r="E414" s="455"/>
      <c r="F414" s="455"/>
      <c r="G414" s="455"/>
      <c r="H414" s="147"/>
      <c r="I414" s="147"/>
      <c r="J414" s="190"/>
    </row>
    <row r="415" spans="1:10" ht="15" customHeight="1" x14ac:dyDescent="0.25">
      <c r="A415" s="398"/>
      <c r="B415" s="147"/>
      <c r="C415" s="195">
        <v>95</v>
      </c>
      <c r="D415" s="455"/>
      <c r="E415" s="455"/>
      <c r="F415" s="455"/>
      <c r="G415" s="455"/>
      <c r="H415" s="147"/>
      <c r="I415" s="147"/>
      <c r="J415" s="190"/>
    </row>
    <row r="416" spans="1:10" ht="15" customHeight="1" x14ac:dyDescent="0.25">
      <c r="A416" s="398"/>
      <c r="B416" s="147"/>
      <c r="C416" s="195">
        <v>96</v>
      </c>
      <c r="D416" s="455"/>
      <c r="E416" s="455"/>
      <c r="F416" s="455"/>
      <c r="G416" s="455"/>
      <c r="H416" s="147"/>
      <c r="I416" s="147"/>
      <c r="J416" s="190"/>
    </row>
    <row r="417" spans="1:10" ht="15" customHeight="1" x14ac:dyDescent="0.25">
      <c r="A417" s="398"/>
      <c r="B417" s="147"/>
      <c r="C417" s="195">
        <v>97</v>
      </c>
      <c r="D417" s="455"/>
      <c r="E417" s="455"/>
      <c r="F417" s="455"/>
      <c r="G417" s="455"/>
      <c r="H417" s="147"/>
      <c r="I417" s="147"/>
      <c r="J417" s="190"/>
    </row>
    <row r="418" spans="1:10" ht="15" customHeight="1" x14ac:dyDescent="0.25">
      <c r="A418" s="398"/>
      <c r="B418" s="147"/>
      <c r="C418" s="195">
        <v>98</v>
      </c>
      <c r="D418" s="455"/>
      <c r="E418" s="455"/>
      <c r="F418" s="455"/>
      <c r="G418" s="455"/>
      <c r="H418" s="147"/>
      <c r="I418" s="147"/>
      <c r="J418" s="190"/>
    </row>
    <row r="419" spans="1:10" ht="15" customHeight="1" x14ac:dyDescent="0.25">
      <c r="A419" s="398"/>
      <c r="B419" s="147"/>
      <c r="C419" s="195">
        <v>99</v>
      </c>
      <c r="D419" s="455"/>
      <c r="E419" s="455"/>
      <c r="F419" s="455"/>
      <c r="G419" s="455"/>
      <c r="H419" s="147"/>
      <c r="I419" s="147"/>
      <c r="J419" s="190"/>
    </row>
    <row r="420" spans="1:10" ht="15" customHeight="1" x14ac:dyDescent="0.25">
      <c r="A420" s="398"/>
      <c r="B420" s="415"/>
      <c r="C420" s="537">
        <v>100</v>
      </c>
      <c r="D420" s="187"/>
      <c r="E420" s="187"/>
      <c r="F420" s="187"/>
      <c r="G420" s="187"/>
      <c r="H420" s="147"/>
      <c r="I420" s="147"/>
      <c r="J420" s="190"/>
    </row>
    <row r="421" spans="1:10" ht="15" hidden="1" customHeight="1" x14ac:dyDescent="0.25">
      <c r="A421" s="398"/>
      <c r="B421" s="262" t="s">
        <v>508</v>
      </c>
      <c r="C421" s="408">
        <v>1</v>
      </c>
      <c r="D421" s="399" t="s">
        <v>507</v>
      </c>
      <c r="E421" s="188"/>
      <c r="F421" s="188"/>
      <c r="G421" s="188"/>
      <c r="H421" s="147"/>
      <c r="I421" s="147"/>
      <c r="J421" s="190"/>
    </row>
    <row r="422" spans="1:10" ht="15" hidden="1" customHeight="1" x14ac:dyDescent="0.25">
      <c r="A422" s="398"/>
      <c r="B422" s="262"/>
      <c r="C422" s="381">
        <v>2</v>
      </c>
      <c r="D422" s="144" t="s">
        <v>672</v>
      </c>
      <c r="E422" s="144"/>
      <c r="F422" s="144"/>
      <c r="G422" s="144"/>
      <c r="H422" s="147"/>
      <c r="I422" s="147"/>
      <c r="J422" s="190"/>
    </row>
    <row r="423" spans="1:10" ht="15" hidden="1" customHeight="1" x14ac:dyDescent="0.25">
      <c r="A423" s="398"/>
      <c r="B423" s="385"/>
      <c r="C423" s="537">
        <v>3</v>
      </c>
      <c r="D423" s="187" t="s">
        <v>673</v>
      </c>
      <c r="E423" s="187"/>
      <c r="F423" s="187"/>
      <c r="G423" s="187"/>
      <c r="H423" s="147"/>
      <c r="I423" s="147"/>
      <c r="J423" s="190"/>
    </row>
    <row r="424" spans="1:10" ht="15" customHeight="1" x14ac:dyDescent="0.25">
      <c r="A424" s="398"/>
      <c r="B424" s="262" t="s">
        <v>669</v>
      </c>
      <c r="C424" s="195">
        <v>1</v>
      </c>
      <c r="D424" s="455" t="s">
        <v>670</v>
      </c>
      <c r="E424" s="455"/>
      <c r="F424" s="455"/>
      <c r="G424" s="455"/>
      <c r="H424" s="147"/>
      <c r="I424" s="147"/>
      <c r="J424" s="190"/>
    </row>
    <row r="425" spans="1:10" ht="15" customHeight="1" x14ac:dyDescent="0.25">
      <c r="A425" s="398"/>
      <c r="B425" s="385"/>
      <c r="C425" s="537">
        <v>0</v>
      </c>
      <c r="D425" s="187" t="s">
        <v>671</v>
      </c>
      <c r="E425" s="187"/>
      <c r="F425" s="187"/>
      <c r="G425" s="187"/>
      <c r="H425" s="147"/>
      <c r="I425" s="147"/>
      <c r="J425" s="190"/>
    </row>
    <row r="426" spans="1:10" ht="15" customHeight="1" x14ac:dyDescent="0.25">
      <c r="A426" s="398"/>
      <c r="B426" s="518" t="s">
        <v>682</v>
      </c>
      <c r="C426" s="408">
        <v>1</v>
      </c>
      <c r="D426" s="399" t="s">
        <v>683</v>
      </c>
      <c r="E426" s="399"/>
      <c r="F426" s="399"/>
      <c r="G426" s="399"/>
      <c r="H426" s="147"/>
      <c r="I426" s="147"/>
      <c r="J426" s="190"/>
    </row>
    <row r="427" spans="1:10" ht="15" customHeight="1" x14ac:dyDescent="0.25">
      <c r="A427" s="398"/>
      <c r="B427" s="385"/>
      <c r="C427" s="537">
        <v>2</v>
      </c>
      <c r="D427" s="187" t="s">
        <v>684</v>
      </c>
      <c r="E427" s="187"/>
      <c r="F427" s="187"/>
      <c r="G427" s="187"/>
      <c r="H427" s="147"/>
      <c r="I427" s="147"/>
      <c r="J427" s="190"/>
    </row>
    <row r="428" spans="1:10" ht="15" customHeight="1" x14ac:dyDescent="0.25">
      <c r="A428" s="398"/>
      <c r="B428" s="518" t="s">
        <v>660</v>
      </c>
      <c r="C428" s="408">
        <v>1</v>
      </c>
      <c r="D428" s="412" t="s">
        <v>685</v>
      </c>
      <c r="E428" s="399"/>
      <c r="F428" s="399"/>
      <c r="G428" s="399"/>
      <c r="H428" s="147"/>
      <c r="I428" s="147"/>
      <c r="J428" s="190"/>
    </row>
    <row r="429" spans="1:10" ht="15" customHeight="1" x14ac:dyDescent="0.25">
      <c r="A429" s="398"/>
      <c r="B429" s="147"/>
      <c r="C429" s="195">
        <v>2</v>
      </c>
      <c r="D429" s="247" t="s">
        <v>661</v>
      </c>
      <c r="E429" s="455"/>
      <c r="F429" s="455"/>
      <c r="G429" s="455"/>
      <c r="H429" s="147"/>
      <c r="I429" s="147"/>
      <c r="J429" s="190"/>
    </row>
    <row r="430" spans="1:10" ht="15" customHeight="1" x14ac:dyDescent="0.25">
      <c r="A430" s="398"/>
      <c r="B430" s="147"/>
      <c r="C430" s="195">
        <v>3</v>
      </c>
      <c r="D430" s="247" t="s">
        <v>24</v>
      </c>
      <c r="E430" s="455"/>
      <c r="F430" s="455"/>
      <c r="G430" s="455"/>
      <c r="H430" s="147"/>
      <c r="I430" s="147"/>
      <c r="J430" s="190"/>
    </row>
    <row r="431" spans="1:10" ht="15" customHeight="1" x14ac:dyDescent="0.25">
      <c r="A431" s="398"/>
      <c r="B431" s="385"/>
      <c r="C431" s="537">
        <v>4</v>
      </c>
      <c r="D431" s="382" t="s">
        <v>143</v>
      </c>
      <c r="E431" s="187"/>
      <c r="F431" s="187"/>
      <c r="G431" s="187"/>
      <c r="H431" s="147"/>
      <c r="I431" s="147"/>
      <c r="J431" s="190"/>
    </row>
    <row r="432" spans="1:10" ht="15" customHeight="1" x14ac:dyDescent="0.25">
      <c r="A432" s="398"/>
      <c r="B432" s="518" t="s">
        <v>659</v>
      </c>
      <c r="C432" s="408">
        <v>1</v>
      </c>
      <c r="D432" s="412" t="s">
        <v>516</v>
      </c>
      <c r="E432" s="399"/>
      <c r="F432" s="399"/>
      <c r="G432" s="399"/>
      <c r="H432" s="147"/>
      <c r="I432" s="147"/>
      <c r="J432" s="190"/>
    </row>
    <row r="433" spans="1:10" ht="15" customHeight="1" x14ac:dyDescent="0.25">
      <c r="A433" s="398"/>
      <c r="B433" s="147"/>
      <c r="C433" s="195">
        <v>2</v>
      </c>
      <c r="D433" s="247" t="s">
        <v>141</v>
      </c>
      <c r="E433" s="455"/>
      <c r="F433" s="455"/>
      <c r="G433" s="455"/>
      <c r="H433" s="147"/>
      <c r="I433" s="147"/>
      <c r="J433" s="190"/>
    </row>
    <row r="434" spans="1:10" ht="15" customHeight="1" x14ac:dyDescent="0.25">
      <c r="A434" s="398"/>
      <c r="B434" s="147"/>
      <c r="C434" s="195">
        <v>3</v>
      </c>
      <c r="D434" s="247" t="s">
        <v>143</v>
      </c>
      <c r="E434" s="455"/>
      <c r="F434" s="455"/>
      <c r="G434" s="455"/>
      <c r="H434" s="147"/>
      <c r="I434" s="147"/>
      <c r="J434" s="190"/>
    </row>
    <row r="435" spans="1:10" ht="15" customHeight="1" x14ac:dyDescent="0.25">
      <c r="A435" s="398"/>
      <c r="B435" s="385"/>
      <c r="C435" s="537">
        <v>4</v>
      </c>
      <c r="D435" s="382" t="s">
        <v>484</v>
      </c>
      <c r="E435" s="187"/>
      <c r="F435" s="187"/>
      <c r="G435" s="187"/>
      <c r="H435" s="147"/>
      <c r="I435" s="147"/>
      <c r="J435" s="190"/>
    </row>
    <row r="436" spans="1:10" ht="15" customHeight="1" x14ac:dyDescent="0.25">
      <c r="A436" s="398"/>
      <c r="B436" s="518" t="s">
        <v>662</v>
      </c>
      <c r="C436" s="408">
        <v>1</v>
      </c>
      <c r="D436" s="412" t="s">
        <v>663</v>
      </c>
      <c r="E436" s="399"/>
      <c r="F436" s="399"/>
      <c r="G436" s="399"/>
      <c r="H436" s="147"/>
      <c r="I436" s="147"/>
      <c r="J436" s="190"/>
    </row>
    <row r="437" spans="1:10" ht="15" customHeight="1" x14ac:dyDescent="0.25">
      <c r="A437" s="398"/>
      <c r="B437" s="147"/>
      <c r="C437" s="195">
        <v>2</v>
      </c>
      <c r="D437" s="247" t="s">
        <v>664</v>
      </c>
      <c r="E437" s="455"/>
      <c r="F437" s="455"/>
      <c r="G437" s="455"/>
      <c r="H437" s="147"/>
      <c r="I437" s="147"/>
      <c r="J437" s="190"/>
    </row>
    <row r="438" spans="1:10" ht="15" customHeight="1" x14ac:dyDescent="0.25">
      <c r="A438" s="398"/>
      <c r="B438" s="147"/>
      <c r="C438" s="195">
        <v>3</v>
      </c>
      <c r="D438" s="247" t="s">
        <v>665</v>
      </c>
      <c r="E438" s="455"/>
      <c r="F438" s="455"/>
      <c r="G438" s="455"/>
      <c r="H438" s="147"/>
      <c r="I438" s="147"/>
      <c r="J438" s="190"/>
    </row>
    <row r="439" spans="1:10" ht="15" customHeight="1" x14ac:dyDescent="0.25">
      <c r="A439" s="398"/>
      <c r="B439" s="385"/>
      <c r="C439" s="537">
        <v>4</v>
      </c>
      <c r="D439" s="382" t="s">
        <v>666</v>
      </c>
      <c r="E439" s="187"/>
      <c r="F439" s="187"/>
      <c r="G439" s="187"/>
      <c r="H439" s="147"/>
      <c r="I439" s="147"/>
      <c r="J439" s="190"/>
    </row>
    <row r="440" spans="1:10" ht="15" customHeight="1" x14ac:dyDescent="0.25">
      <c r="A440" s="398"/>
      <c r="B440" s="518" t="s">
        <v>674</v>
      </c>
      <c r="C440" s="408">
        <v>1</v>
      </c>
      <c r="D440" s="399" t="s">
        <v>679</v>
      </c>
      <c r="E440" s="399"/>
      <c r="F440" s="399"/>
      <c r="G440" s="399"/>
      <c r="H440" s="147"/>
      <c r="I440" s="147"/>
      <c r="J440" s="190"/>
    </row>
    <row r="441" spans="1:10" ht="15" customHeight="1" x14ac:dyDescent="0.25">
      <c r="A441" s="398"/>
      <c r="B441" s="385"/>
      <c r="C441" s="416">
        <v>2</v>
      </c>
      <c r="D441" s="384" t="s">
        <v>675</v>
      </c>
      <c r="E441" s="384"/>
      <c r="F441" s="384"/>
      <c r="G441" s="384"/>
      <c r="H441" s="147"/>
      <c r="I441" s="147"/>
      <c r="J441" s="190"/>
    </row>
    <row r="442" spans="1:10" ht="15" customHeight="1" x14ac:dyDescent="0.25">
      <c r="A442" s="398"/>
      <c r="B442" s="518" t="s">
        <v>676</v>
      </c>
      <c r="C442" s="408">
        <v>1</v>
      </c>
      <c r="D442" s="399" t="s">
        <v>677</v>
      </c>
      <c r="E442" s="399"/>
      <c r="F442" s="399"/>
      <c r="G442" s="399"/>
      <c r="H442" s="147"/>
      <c r="I442" s="147"/>
      <c r="J442" s="190"/>
    </row>
    <row r="443" spans="1:10" ht="15" customHeight="1" x14ac:dyDescent="0.25">
      <c r="A443" s="398"/>
      <c r="B443" s="385"/>
      <c r="C443" s="416">
        <v>2</v>
      </c>
      <c r="D443" s="384" t="s">
        <v>678</v>
      </c>
      <c r="E443" s="384"/>
      <c r="F443" s="384"/>
      <c r="G443" s="384"/>
      <c r="H443" s="147"/>
      <c r="I443" s="147"/>
      <c r="J443" s="190"/>
    </row>
    <row r="444" spans="1:10" ht="15" hidden="1" customHeight="1" x14ac:dyDescent="0.25">
      <c r="A444" s="398"/>
      <c r="B444" s="262" t="s">
        <v>1432</v>
      </c>
      <c r="C444" s="381">
        <v>1</v>
      </c>
      <c r="D444" s="558" t="s">
        <v>1404</v>
      </c>
      <c r="E444" s="144"/>
      <c r="F444" s="144"/>
      <c r="G444" s="144"/>
      <c r="H444" s="147"/>
      <c r="I444" s="147"/>
      <c r="J444" s="190"/>
    </row>
    <row r="445" spans="1:10" ht="15" hidden="1" customHeight="1" x14ac:dyDescent="0.25">
      <c r="A445" s="398"/>
      <c r="B445" s="371"/>
      <c r="C445" s="557">
        <v>2</v>
      </c>
      <c r="D445" s="463" t="s">
        <v>934</v>
      </c>
      <c r="E445" s="187"/>
      <c r="F445" s="187"/>
      <c r="G445" s="187"/>
      <c r="H445" s="147"/>
      <c r="I445" s="147"/>
      <c r="J445" s="190"/>
    </row>
    <row r="446" spans="1:10" ht="15" hidden="1" customHeight="1" x14ac:dyDescent="0.25">
      <c r="A446" s="398"/>
      <c r="B446" s="262" t="s">
        <v>1535</v>
      </c>
      <c r="C446" s="707">
        <v>1</v>
      </c>
      <c r="D446" s="462" t="s">
        <v>747</v>
      </c>
      <c r="E446" s="399"/>
      <c r="F446" s="399"/>
      <c r="G446" s="399"/>
      <c r="H446" s="147"/>
      <c r="I446" s="147"/>
      <c r="J446" s="190"/>
    </row>
    <row r="447" spans="1:10" ht="15" hidden="1" customHeight="1" x14ac:dyDescent="0.25">
      <c r="A447" s="398"/>
      <c r="B447" s="262"/>
      <c r="C447" s="195">
        <v>2</v>
      </c>
      <c r="D447" s="305" t="s">
        <v>1534</v>
      </c>
      <c r="E447" s="455"/>
      <c r="F447" s="455"/>
      <c r="G447" s="455"/>
      <c r="H447" s="147"/>
      <c r="I447" s="147"/>
      <c r="J447" s="190"/>
    </row>
    <row r="448" spans="1:10" ht="15" hidden="1" customHeight="1" x14ac:dyDescent="0.25">
      <c r="A448" s="398"/>
      <c r="B448" s="262"/>
      <c r="C448" s="195">
        <v>3</v>
      </c>
      <c r="D448" s="305" t="s">
        <v>748</v>
      </c>
      <c r="E448" s="455"/>
      <c r="F448" s="455"/>
      <c r="G448" s="455"/>
      <c r="H448" s="147"/>
      <c r="I448" s="147"/>
      <c r="J448" s="190"/>
    </row>
    <row r="449" spans="1:10" ht="15" hidden="1" customHeight="1" x14ac:dyDescent="0.25">
      <c r="A449" s="398"/>
      <c r="B449" s="262"/>
      <c r="C449" s="195">
        <v>4</v>
      </c>
      <c r="D449" s="305" t="s">
        <v>749</v>
      </c>
      <c r="E449" s="455"/>
      <c r="F449" s="455"/>
      <c r="G449" s="455"/>
      <c r="H449" s="147"/>
      <c r="I449" s="147"/>
      <c r="J449" s="190"/>
    </row>
    <row r="450" spans="1:10" ht="15" hidden="1" customHeight="1" x14ac:dyDescent="0.25">
      <c r="A450" s="398"/>
      <c r="B450" s="262"/>
      <c r="C450" s="195">
        <v>5</v>
      </c>
      <c r="D450" s="305" t="s">
        <v>750</v>
      </c>
      <c r="E450" s="455"/>
      <c r="F450" s="455"/>
      <c r="G450" s="455"/>
      <c r="H450" s="147"/>
      <c r="I450" s="147"/>
      <c r="J450" s="190"/>
    </row>
    <row r="451" spans="1:10" ht="15" hidden="1" customHeight="1" x14ac:dyDescent="0.25">
      <c r="A451" s="398"/>
      <c r="B451" s="262"/>
      <c r="C451" s="195">
        <v>6</v>
      </c>
      <c r="D451" s="305" t="s">
        <v>751</v>
      </c>
      <c r="E451" s="455"/>
      <c r="F451" s="455"/>
      <c r="G451" s="455"/>
      <c r="H451" s="147"/>
      <c r="I451" s="147"/>
      <c r="J451" s="190"/>
    </row>
    <row r="452" spans="1:10" ht="15" hidden="1" customHeight="1" x14ac:dyDescent="0.25">
      <c r="A452" s="398"/>
      <c r="B452" s="262"/>
      <c r="C452" s="195">
        <v>7</v>
      </c>
      <c r="D452" s="305" t="s">
        <v>752</v>
      </c>
      <c r="E452" s="455"/>
      <c r="F452" s="455"/>
      <c r="G452" s="455"/>
      <c r="H452" s="147"/>
      <c r="I452" s="147"/>
      <c r="J452" s="190"/>
    </row>
    <row r="453" spans="1:10" ht="15" hidden="1" customHeight="1" x14ac:dyDescent="0.25">
      <c r="A453" s="398"/>
      <c r="B453" s="262"/>
      <c r="C453" s="195">
        <v>8</v>
      </c>
      <c r="D453" s="305" t="s">
        <v>753</v>
      </c>
      <c r="E453" s="455"/>
      <c r="F453" s="455"/>
      <c r="G453" s="455"/>
      <c r="H453" s="147"/>
      <c r="I453" s="147"/>
      <c r="J453" s="190"/>
    </row>
    <row r="454" spans="1:10" ht="15" hidden="1" customHeight="1" x14ac:dyDescent="0.25">
      <c r="A454" s="398"/>
      <c r="B454" s="262"/>
      <c r="C454" s="195">
        <v>9</v>
      </c>
      <c r="D454" s="305" t="s">
        <v>754</v>
      </c>
      <c r="E454" s="455"/>
      <c r="F454" s="455"/>
      <c r="G454" s="455"/>
      <c r="H454" s="147"/>
      <c r="I454" s="147"/>
      <c r="J454" s="190"/>
    </row>
    <row r="455" spans="1:10" ht="15" hidden="1" customHeight="1" x14ac:dyDescent="0.25">
      <c r="A455" s="398"/>
      <c r="B455" s="262"/>
      <c r="C455" s="195">
        <v>10</v>
      </c>
      <c r="D455" s="305" t="s">
        <v>755</v>
      </c>
      <c r="E455" s="455"/>
      <c r="F455" s="455"/>
      <c r="G455" s="455"/>
      <c r="H455" s="147"/>
      <c r="I455" s="147"/>
      <c r="J455" s="190"/>
    </row>
    <row r="456" spans="1:10" ht="15" hidden="1" customHeight="1" x14ac:dyDescent="0.25">
      <c r="A456" s="398"/>
      <c r="B456" s="262"/>
      <c r="C456" s="195">
        <v>11</v>
      </c>
      <c r="D456" s="305" t="s">
        <v>756</v>
      </c>
      <c r="E456" s="455"/>
      <c r="F456" s="455"/>
      <c r="G456" s="455"/>
      <c r="H456" s="147"/>
      <c r="I456" s="147"/>
      <c r="J456" s="190"/>
    </row>
    <row r="457" spans="1:10" ht="15" hidden="1" customHeight="1" x14ac:dyDescent="0.25">
      <c r="A457" s="398"/>
      <c r="B457" s="383"/>
      <c r="C457" s="708">
        <v>12</v>
      </c>
      <c r="D457" s="463" t="s">
        <v>757</v>
      </c>
      <c r="E457" s="187"/>
      <c r="F457" s="187"/>
      <c r="G457" s="187"/>
      <c r="H457" s="147"/>
      <c r="I457" s="147"/>
      <c r="J457" s="190"/>
    </row>
    <row r="458" spans="1:10" ht="15" hidden="1" customHeight="1" x14ac:dyDescent="0.25">
      <c r="A458" s="398"/>
      <c r="B458" s="262" t="s">
        <v>893</v>
      </c>
      <c r="C458" s="408">
        <v>1</v>
      </c>
      <c r="D458" s="462" t="s">
        <v>894</v>
      </c>
      <c r="E458" s="399"/>
      <c r="F458" s="399"/>
      <c r="G458" s="399"/>
      <c r="H458" s="147"/>
      <c r="I458" s="147"/>
      <c r="J458" s="190"/>
    </row>
    <row r="459" spans="1:10" ht="15" hidden="1" customHeight="1" x14ac:dyDescent="0.25">
      <c r="A459" s="398"/>
      <c r="B459" s="262"/>
      <c r="C459" s="195">
        <v>2</v>
      </c>
      <c r="D459" s="305" t="s">
        <v>895</v>
      </c>
      <c r="E459" s="455"/>
      <c r="F459" s="455"/>
      <c r="G459" s="455"/>
      <c r="H459" s="147"/>
      <c r="I459" s="147"/>
      <c r="J459" s="190"/>
    </row>
    <row r="460" spans="1:10" ht="15" hidden="1" customHeight="1" x14ac:dyDescent="0.25">
      <c r="A460" s="398"/>
      <c r="B460" s="383"/>
      <c r="C460" s="537">
        <v>3</v>
      </c>
      <c r="D460" s="463" t="s">
        <v>745</v>
      </c>
      <c r="E460" s="187"/>
      <c r="F460" s="187"/>
      <c r="G460" s="187"/>
      <c r="H460" s="147"/>
      <c r="I460" s="147"/>
      <c r="J460" s="190"/>
    </row>
    <row r="461" spans="1:10" ht="15" hidden="1" customHeight="1" x14ac:dyDescent="0.25">
      <c r="A461" s="398"/>
      <c r="B461" s="417" t="s">
        <v>758</v>
      </c>
      <c r="C461" s="521">
        <v>0</v>
      </c>
      <c r="D461" s="527">
        <v>0</v>
      </c>
      <c r="E461" s="399"/>
      <c r="F461" s="399"/>
      <c r="G461" s="399"/>
      <c r="H461" s="147"/>
      <c r="I461" s="147"/>
      <c r="J461" s="190"/>
    </row>
    <row r="462" spans="1:10" ht="15" hidden="1" customHeight="1" x14ac:dyDescent="0.25">
      <c r="A462" s="398"/>
      <c r="B462" s="370"/>
      <c r="C462" s="251">
        <v>1</v>
      </c>
      <c r="D462" s="528">
        <v>0.1</v>
      </c>
      <c r="E462" s="455"/>
      <c r="F462" s="455"/>
      <c r="G462" s="455"/>
      <c r="H462" s="147"/>
      <c r="I462" s="147"/>
      <c r="J462" s="190"/>
    </row>
    <row r="463" spans="1:10" ht="15" hidden="1" customHeight="1" x14ac:dyDescent="0.25">
      <c r="A463" s="398"/>
      <c r="B463" s="370"/>
      <c r="C463" s="251">
        <v>2</v>
      </c>
      <c r="D463" s="528">
        <v>0.2</v>
      </c>
      <c r="E463" s="455"/>
      <c r="F463" s="455"/>
      <c r="G463" s="455"/>
      <c r="H463" s="147"/>
      <c r="I463" s="147"/>
      <c r="J463" s="190"/>
    </row>
    <row r="464" spans="1:10" ht="15" hidden="1" customHeight="1" x14ac:dyDescent="0.25">
      <c r="A464" s="398"/>
      <c r="B464" s="370"/>
      <c r="C464" s="251">
        <v>3</v>
      </c>
      <c r="D464" s="528">
        <v>0.3</v>
      </c>
      <c r="E464" s="455"/>
      <c r="F464" s="455"/>
      <c r="G464" s="455"/>
      <c r="H464" s="147"/>
      <c r="I464" s="147"/>
      <c r="J464" s="190"/>
    </row>
    <row r="465" spans="1:10" ht="15" hidden="1" customHeight="1" x14ac:dyDescent="0.25">
      <c r="A465" s="398"/>
      <c r="B465" s="370"/>
      <c r="C465" s="251">
        <v>4</v>
      </c>
      <c r="D465" s="528">
        <v>0.4</v>
      </c>
      <c r="E465" s="455"/>
      <c r="F465" s="455"/>
      <c r="G465" s="455"/>
      <c r="H465" s="147"/>
      <c r="I465" s="147"/>
      <c r="J465" s="190"/>
    </row>
    <row r="466" spans="1:10" ht="15" hidden="1" customHeight="1" x14ac:dyDescent="0.25">
      <c r="A466" s="398"/>
      <c r="B466" s="370"/>
      <c r="C466" s="251">
        <v>5</v>
      </c>
      <c r="D466" s="528">
        <v>0.5</v>
      </c>
      <c r="E466" s="455"/>
      <c r="F466" s="455"/>
      <c r="G466" s="455"/>
      <c r="H466" s="147"/>
      <c r="I466" s="147"/>
      <c r="J466" s="190"/>
    </row>
    <row r="467" spans="1:10" ht="15" hidden="1" customHeight="1" x14ac:dyDescent="0.25">
      <c r="A467" s="398"/>
      <c r="B467" s="370"/>
      <c r="C467" s="251">
        <v>6</v>
      </c>
      <c r="D467" s="528">
        <v>0.6</v>
      </c>
      <c r="E467" s="455"/>
      <c r="F467" s="455"/>
      <c r="G467" s="455"/>
      <c r="H467" s="147"/>
      <c r="I467" s="147"/>
      <c r="J467" s="190"/>
    </row>
    <row r="468" spans="1:10" ht="15" hidden="1" customHeight="1" x14ac:dyDescent="0.25">
      <c r="A468" s="398"/>
      <c r="B468" s="370"/>
      <c r="C468" s="251">
        <v>7</v>
      </c>
      <c r="D468" s="528">
        <v>0.7</v>
      </c>
      <c r="E468" s="455"/>
      <c r="F468" s="455"/>
      <c r="G468" s="455"/>
      <c r="H468" s="147"/>
      <c r="I468" s="147"/>
      <c r="J468" s="190"/>
    </row>
    <row r="469" spans="1:10" ht="15" hidden="1" customHeight="1" x14ac:dyDescent="0.25">
      <c r="A469" s="398"/>
      <c r="B469" s="370"/>
      <c r="C469" s="251">
        <v>8</v>
      </c>
      <c r="D469" s="528">
        <v>0.8</v>
      </c>
      <c r="E469" s="455"/>
      <c r="F469" s="455"/>
      <c r="G469" s="455"/>
      <c r="H469" s="147"/>
      <c r="I469" s="147"/>
      <c r="J469" s="190"/>
    </row>
    <row r="470" spans="1:10" ht="15" hidden="1" customHeight="1" x14ac:dyDescent="0.25">
      <c r="A470" s="398"/>
      <c r="B470" s="370"/>
      <c r="C470" s="251">
        <v>9</v>
      </c>
      <c r="D470" s="528">
        <v>0.9</v>
      </c>
      <c r="E470" s="455"/>
      <c r="F470" s="455"/>
      <c r="G470" s="455"/>
      <c r="H470" s="147"/>
      <c r="I470" s="147"/>
      <c r="J470" s="190"/>
    </row>
    <row r="471" spans="1:10" ht="15" hidden="1" customHeight="1" x14ac:dyDescent="0.25">
      <c r="A471" s="398"/>
      <c r="B471" s="371"/>
      <c r="C471" s="522">
        <v>10</v>
      </c>
      <c r="D471" s="529">
        <v>1</v>
      </c>
      <c r="E471" s="187"/>
      <c r="F471" s="187"/>
      <c r="G471" s="187"/>
      <c r="H471" s="147"/>
      <c r="I471" s="147"/>
      <c r="J471" s="190"/>
    </row>
    <row r="472" spans="1:10" ht="15" hidden="1" customHeight="1" x14ac:dyDescent="0.25">
      <c r="A472" s="398"/>
      <c r="B472" s="262" t="s">
        <v>759</v>
      </c>
      <c r="C472" s="525"/>
      <c r="D472" s="526" t="s">
        <v>760</v>
      </c>
      <c r="E472" s="188"/>
      <c r="F472" s="188"/>
      <c r="G472" s="188"/>
      <c r="H472" s="147"/>
      <c r="I472" s="147"/>
      <c r="J472" s="190"/>
    </row>
    <row r="473" spans="1:10" ht="15" hidden="1" customHeight="1" x14ac:dyDescent="0.25">
      <c r="A473" s="398"/>
      <c r="B473" s="262"/>
      <c r="C473" s="195"/>
      <c r="D473" s="305" t="s">
        <v>761</v>
      </c>
      <c r="E473" s="455"/>
      <c r="F473" s="455"/>
      <c r="G473" s="455"/>
      <c r="H473" s="147"/>
      <c r="I473" s="147"/>
      <c r="J473" s="190"/>
    </row>
    <row r="474" spans="1:10" ht="15" hidden="1" customHeight="1" x14ac:dyDescent="0.25">
      <c r="A474" s="398"/>
      <c r="B474" s="262"/>
      <c r="C474" s="195"/>
      <c r="D474" s="305" t="s">
        <v>762</v>
      </c>
      <c r="E474" s="455"/>
      <c r="F474" s="455"/>
      <c r="G474" s="455"/>
      <c r="H474" s="147"/>
      <c r="I474" s="147"/>
      <c r="J474" s="190"/>
    </row>
    <row r="475" spans="1:10" ht="15" hidden="1" customHeight="1" x14ac:dyDescent="0.25">
      <c r="A475" s="398"/>
      <c r="B475" s="262"/>
      <c r="C475" s="195"/>
      <c r="D475" s="305" t="s">
        <v>763</v>
      </c>
      <c r="E475" s="455"/>
      <c r="F475" s="455"/>
      <c r="G475" s="455"/>
      <c r="H475" s="147"/>
      <c r="I475" s="147"/>
      <c r="J475" s="190"/>
    </row>
    <row r="476" spans="1:10" ht="15" hidden="1" customHeight="1" x14ac:dyDescent="0.25">
      <c r="A476" s="398"/>
      <c r="B476" s="262"/>
      <c r="C476" s="195"/>
      <c r="D476" s="305" t="s">
        <v>764</v>
      </c>
      <c r="E476" s="455"/>
      <c r="F476" s="455"/>
      <c r="G476" s="455"/>
      <c r="H476" s="147"/>
      <c r="I476" s="147"/>
      <c r="J476" s="190"/>
    </row>
    <row r="477" spans="1:10" ht="15" hidden="1" customHeight="1" x14ac:dyDescent="0.25">
      <c r="A477" s="398"/>
      <c r="B477" s="262"/>
      <c r="C477" s="195"/>
      <c r="D477" s="305" t="s">
        <v>765</v>
      </c>
      <c r="E477" s="455"/>
      <c r="F477" s="455"/>
      <c r="G477" s="455"/>
      <c r="H477" s="147"/>
      <c r="I477" s="147"/>
      <c r="J477" s="190"/>
    </row>
    <row r="478" spans="1:10" ht="15" hidden="1" customHeight="1" x14ac:dyDescent="0.25">
      <c r="A478" s="398"/>
      <c r="B478" s="262"/>
      <c r="C478" s="195"/>
      <c r="D478" s="305" t="s">
        <v>766</v>
      </c>
      <c r="E478" s="455"/>
      <c r="F478" s="455"/>
      <c r="G478" s="455"/>
      <c r="H478" s="147"/>
      <c r="I478" s="147"/>
      <c r="J478" s="190"/>
    </row>
    <row r="479" spans="1:10" ht="15" hidden="1" customHeight="1" x14ac:dyDescent="0.25">
      <c r="A479" s="398"/>
      <c r="B479" s="383"/>
      <c r="C479" s="537"/>
      <c r="D479" s="463" t="s">
        <v>767</v>
      </c>
      <c r="E479" s="187"/>
      <c r="F479" s="187"/>
      <c r="G479" s="187"/>
      <c r="H479" s="147"/>
      <c r="I479" s="147"/>
      <c r="J479" s="190"/>
    </row>
    <row r="480" spans="1:10" ht="15" hidden="1" customHeight="1" x14ac:dyDescent="0.25">
      <c r="A480" s="398"/>
      <c r="B480" s="262" t="s">
        <v>1431</v>
      </c>
      <c r="C480" s="408"/>
      <c r="D480" s="462" t="s">
        <v>769</v>
      </c>
      <c r="E480" s="399"/>
      <c r="F480" s="399"/>
      <c r="G480" s="399"/>
      <c r="H480" s="147"/>
      <c r="I480" s="147"/>
      <c r="J480" s="190"/>
    </row>
    <row r="481" spans="1:10" ht="15" hidden="1" customHeight="1" x14ac:dyDescent="0.25">
      <c r="A481" s="398"/>
      <c r="B481" s="262"/>
      <c r="C481" s="195"/>
      <c r="D481" s="305" t="s">
        <v>770</v>
      </c>
      <c r="E481" s="455"/>
      <c r="F481" s="455"/>
      <c r="G481" s="455"/>
      <c r="H481" s="147"/>
      <c r="I481" s="147"/>
      <c r="J481" s="190"/>
    </row>
    <row r="482" spans="1:10" ht="15" hidden="1" customHeight="1" x14ac:dyDescent="0.25">
      <c r="A482" s="398"/>
      <c r="B482" s="262"/>
      <c r="C482" s="195"/>
      <c r="D482" s="305" t="s">
        <v>771</v>
      </c>
      <c r="E482" s="455"/>
      <c r="F482" s="455"/>
      <c r="G482" s="455"/>
      <c r="H482" s="147"/>
      <c r="I482" s="147"/>
      <c r="J482" s="190"/>
    </row>
    <row r="483" spans="1:10" ht="15" hidden="1" customHeight="1" x14ac:dyDescent="0.25">
      <c r="A483" s="398"/>
      <c r="B483" s="383"/>
      <c r="C483" s="537"/>
      <c r="D483" s="463" t="s">
        <v>768</v>
      </c>
      <c r="E483" s="187"/>
      <c r="F483" s="187"/>
      <c r="G483" s="187"/>
      <c r="H483" s="147"/>
      <c r="I483" s="147"/>
      <c r="J483" s="190"/>
    </row>
    <row r="484" spans="1:10" ht="15" hidden="1" customHeight="1" x14ac:dyDescent="0.25">
      <c r="A484" s="398"/>
      <c r="B484" s="262" t="s">
        <v>896</v>
      </c>
      <c r="C484" s="408"/>
      <c r="D484" s="462" t="s">
        <v>772</v>
      </c>
      <c r="E484" s="399"/>
      <c r="F484" s="399"/>
      <c r="G484" s="399"/>
      <c r="H484" s="147"/>
      <c r="I484" s="147"/>
      <c r="J484" s="190"/>
    </row>
    <row r="485" spans="1:10" ht="15" hidden="1" customHeight="1" x14ac:dyDescent="0.25">
      <c r="A485" s="398"/>
      <c r="B485" s="262"/>
      <c r="C485" s="195"/>
      <c r="D485" s="305" t="s">
        <v>773</v>
      </c>
      <c r="E485" s="455"/>
      <c r="F485" s="455"/>
      <c r="G485" s="455"/>
      <c r="H485" s="147"/>
      <c r="I485" s="147"/>
      <c r="J485" s="190"/>
    </row>
    <row r="486" spans="1:10" ht="15" hidden="1" customHeight="1" x14ac:dyDescent="0.25">
      <c r="A486" s="398"/>
      <c r="B486" s="262"/>
      <c r="C486" s="195"/>
      <c r="D486" s="305" t="s">
        <v>774</v>
      </c>
      <c r="E486" s="455"/>
      <c r="F486" s="455"/>
      <c r="G486" s="455"/>
      <c r="H486" s="147"/>
      <c r="I486" s="147"/>
      <c r="J486" s="190"/>
    </row>
    <row r="487" spans="1:10" ht="15" hidden="1" customHeight="1" x14ac:dyDescent="0.25">
      <c r="A487" s="398"/>
      <c r="B487" s="262"/>
      <c r="C487" s="195"/>
      <c r="D487" s="305" t="s">
        <v>775</v>
      </c>
      <c r="E487" s="455"/>
      <c r="F487" s="455"/>
      <c r="G487" s="455"/>
      <c r="H487" s="147"/>
      <c r="I487" s="147"/>
      <c r="J487" s="190"/>
    </row>
    <row r="488" spans="1:10" ht="15" hidden="1" customHeight="1" x14ac:dyDescent="0.25">
      <c r="A488" s="398"/>
      <c r="B488" s="383"/>
      <c r="C488" s="537"/>
      <c r="D488" s="463" t="s">
        <v>776</v>
      </c>
      <c r="E488" s="187"/>
      <c r="F488" s="187"/>
      <c r="G488" s="187"/>
      <c r="H488" s="147"/>
      <c r="I488" s="147"/>
      <c r="J488" s="190"/>
    </row>
    <row r="489" spans="1:10" ht="15" hidden="1" customHeight="1" x14ac:dyDescent="0.25">
      <c r="A489" s="398"/>
      <c r="B489" s="262" t="s">
        <v>897</v>
      </c>
      <c r="C489" s="408"/>
      <c r="D489" s="462" t="s">
        <v>1601</v>
      </c>
      <c r="E489" s="399"/>
      <c r="F489" s="399"/>
      <c r="G489" s="399"/>
      <c r="H489" s="147"/>
      <c r="I489" s="147"/>
      <c r="J489" s="190"/>
    </row>
    <row r="490" spans="1:10" ht="15" hidden="1" customHeight="1" x14ac:dyDescent="0.25">
      <c r="A490" s="398"/>
      <c r="B490" s="262"/>
      <c r="C490" s="195"/>
      <c r="D490" s="305" t="s">
        <v>1406</v>
      </c>
      <c r="E490" s="455"/>
      <c r="F490" s="455"/>
      <c r="G490" s="455"/>
      <c r="H490" s="147"/>
      <c r="I490" s="147"/>
      <c r="J490" s="190"/>
    </row>
    <row r="491" spans="1:10" ht="15" hidden="1" customHeight="1" x14ac:dyDescent="0.25">
      <c r="A491" s="398"/>
      <c r="B491" s="262"/>
      <c r="C491" s="195"/>
      <c r="D491" s="305" t="s">
        <v>1407</v>
      </c>
      <c r="E491" s="455"/>
      <c r="F491" s="455"/>
      <c r="G491" s="455"/>
      <c r="H491" s="147"/>
      <c r="I491" s="147"/>
      <c r="J491" s="190"/>
    </row>
    <row r="492" spans="1:10" ht="15" hidden="1" customHeight="1" x14ac:dyDescent="0.25">
      <c r="A492" s="398"/>
      <c r="B492" s="262"/>
      <c r="C492" s="195"/>
      <c r="D492" s="305" t="s">
        <v>1408</v>
      </c>
      <c r="E492" s="455"/>
      <c r="F492" s="455"/>
      <c r="G492" s="455"/>
      <c r="H492" s="147"/>
      <c r="I492" s="147"/>
      <c r="J492" s="190"/>
    </row>
    <row r="493" spans="1:10" ht="15" hidden="1" customHeight="1" x14ac:dyDescent="0.25">
      <c r="A493" s="398"/>
      <c r="B493" s="262"/>
      <c r="C493" s="195"/>
      <c r="D493" s="305" t="s">
        <v>1409</v>
      </c>
      <c r="E493" s="455"/>
      <c r="F493" s="455"/>
      <c r="G493" s="455"/>
      <c r="H493" s="147"/>
      <c r="I493" s="147"/>
      <c r="J493" s="190"/>
    </row>
    <row r="494" spans="1:10" ht="15" hidden="1" customHeight="1" x14ac:dyDescent="0.25">
      <c r="A494" s="398"/>
      <c r="B494" s="262"/>
      <c r="C494" s="195"/>
      <c r="D494" s="305" t="s">
        <v>1410</v>
      </c>
      <c r="E494" s="455"/>
      <c r="F494" s="455"/>
      <c r="G494" s="455"/>
      <c r="H494" s="147"/>
      <c r="I494" s="147"/>
      <c r="J494" s="190"/>
    </row>
    <row r="495" spans="1:10" ht="15" hidden="1" customHeight="1" x14ac:dyDescent="0.25">
      <c r="A495" s="398"/>
      <c r="B495" s="262"/>
      <c r="C495" s="195"/>
      <c r="D495" s="305" t="s">
        <v>1411</v>
      </c>
      <c r="E495" s="455"/>
      <c r="F495" s="455"/>
      <c r="G495" s="455"/>
      <c r="H495" s="147"/>
      <c r="I495" s="147"/>
      <c r="J495" s="190"/>
    </row>
    <row r="496" spans="1:10" ht="15" hidden="1" customHeight="1" x14ac:dyDescent="0.25">
      <c r="A496" s="398"/>
      <c r="B496" s="262"/>
      <c r="C496" s="195"/>
      <c r="D496" s="305" t="s">
        <v>1412</v>
      </c>
      <c r="E496" s="455"/>
      <c r="F496" s="455"/>
      <c r="G496" s="455"/>
      <c r="H496" s="147"/>
      <c r="I496" s="147"/>
      <c r="J496" s="190"/>
    </row>
    <row r="497" spans="1:10" ht="15" hidden="1" customHeight="1" x14ac:dyDescent="0.25">
      <c r="A497" s="398"/>
      <c r="B497" s="262"/>
      <c r="C497" s="195"/>
      <c r="D497" s="305" t="s">
        <v>1413</v>
      </c>
      <c r="E497" s="455"/>
      <c r="F497" s="455"/>
      <c r="G497" s="455"/>
      <c r="H497" s="147"/>
      <c r="I497" s="147"/>
      <c r="J497" s="190"/>
    </row>
    <row r="498" spans="1:10" ht="15" hidden="1" customHeight="1" x14ac:dyDescent="0.25">
      <c r="A498" s="398"/>
      <c r="B498" s="262"/>
      <c r="C498" s="195"/>
      <c r="D498" s="305" t="s">
        <v>1414</v>
      </c>
      <c r="E498" s="455"/>
      <c r="F498" s="455"/>
      <c r="G498" s="455"/>
      <c r="H498" s="147"/>
      <c r="I498" s="147"/>
      <c r="J498" s="190"/>
    </row>
    <row r="499" spans="1:10" ht="15" hidden="1" customHeight="1" x14ac:dyDescent="0.25">
      <c r="A499" s="398"/>
      <c r="B499" s="383"/>
      <c r="C499" s="537"/>
      <c r="D499" s="463" t="s">
        <v>1415</v>
      </c>
      <c r="E499" s="187"/>
      <c r="F499" s="187"/>
      <c r="G499" s="187"/>
      <c r="H499" s="147"/>
      <c r="I499" s="147"/>
      <c r="J499" s="190"/>
    </row>
    <row r="500" spans="1:10" ht="15" hidden="1" customHeight="1" x14ac:dyDescent="0.25">
      <c r="A500" s="398"/>
      <c r="B500" s="262" t="s">
        <v>898</v>
      </c>
      <c r="C500" s="408"/>
      <c r="D500" s="462" t="s">
        <v>777</v>
      </c>
      <c r="E500" s="399"/>
      <c r="F500" s="399"/>
      <c r="G500" s="399"/>
      <c r="H500" s="147"/>
      <c r="I500" s="147"/>
      <c r="J500" s="190"/>
    </row>
    <row r="501" spans="1:10" ht="15" hidden="1" customHeight="1" x14ac:dyDescent="0.25">
      <c r="A501" s="398"/>
      <c r="B501" s="262"/>
      <c r="C501" s="195"/>
      <c r="D501" s="305" t="s">
        <v>778</v>
      </c>
      <c r="E501" s="455"/>
      <c r="F501" s="455"/>
      <c r="G501" s="455"/>
      <c r="H501" s="147"/>
      <c r="I501" s="147"/>
      <c r="J501" s="190"/>
    </row>
    <row r="502" spans="1:10" ht="15" hidden="1" customHeight="1" x14ac:dyDescent="0.25">
      <c r="A502" s="398"/>
      <c r="B502" s="262"/>
      <c r="C502" s="195"/>
      <c r="D502" s="305" t="s">
        <v>779</v>
      </c>
      <c r="E502" s="455"/>
      <c r="F502" s="455"/>
      <c r="G502" s="455"/>
      <c r="H502" s="147"/>
      <c r="I502" s="147"/>
      <c r="J502" s="190"/>
    </row>
    <row r="503" spans="1:10" ht="15" hidden="1" customHeight="1" x14ac:dyDescent="0.25">
      <c r="A503" s="398"/>
      <c r="B503" s="383"/>
      <c r="C503" s="537"/>
      <c r="D503" s="463" t="s">
        <v>780</v>
      </c>
      <c r="E503" s="187"/>
      <c r="F503" s="187"/>
      <c r="G503" s="187"/>
      <c r="H503" s="147"/>
      <c r="I503" s="147"/>
      <c r="J503" s="190"/>
    </row>
    <row r="504" spans="1:10" ht="15" hidden="1" customHeight="1" x14ac:dyDescent="0.25">
      <c r="A504" s="398"/>
      <c r="B504" s="262" t="s">
        <v>1430</v>
      </c>
      <c r="C504" s="707"/>
      <c r="D504" s="462" t="s">
        <v>1543</v>
      </c>
      <c r="E504" s="399"/>
      <c r="F504" s="399"/>
      <c r="G504" s="399"/>
      <c r="H504" s="147"/>
      <c r="I504" s="147"/>
      <c r="J504" s="190"/>
    </row>
    <row r="505" spans="1:10" ht="15" hidden="1" customHeight="1" x14ac:dyDescent="0.25">
      <c r="A505" s="398"/>
      <c r="B505" s="262"/>
      <c r="C505" s="195"/>
      <c r="D505" s="305" t="s">
        <v>1416</v>
      </c>
      <c r="E505" s="455"/>
      <c r="F505" s="455"/>
      <c r="G505" s="455"/>
      <c r="H505" s="147"/>
      <c r="I505" s="147"/>
      <c r="J505" s="190"/>
    </row>
    <row r="506" spans="1:10" ht="15" hidden="1" customHeight="1" x14ac:dyDescent="0.25">
      <c r="A506" s="398"/>
      <c r="B506" s="262"/>
      <c r="C506" s="195"/>
      <c r="D506" s="305" t="s">
        <v>1417</v>
      </c>
      <c r="E506" s="455"/>
      <c r="F506" s="455"/>
      <c r="G506" s="455"/>
      <c r="H506" s="147"/>
      <c r="I506" s="147"/>
      <c r="J506" s="190"/>
    </row>
    <row r="507" spans="1:10" ht="15" hidden="1" customHeight="1" x14ac:dyDescent="0.25">
      <c r="A507" s="581"/>
      <c r="B507" s="262"/>
      <c r="C507" s="195"/>
      <c r="D507" s="305" t="s">
        <v>1602</v>
      </c>
      <c r="E507" s="455"/>
      <c r="F507" s="455"/>
      <c r="G507" s="455"/>
      <c r="H507" s="147"/>
      <c r="I507" s="147"/>
      <c r="J507" s="698"/>
    </row>
    <row r="508" spans="1:10" ht="15" hidden="1" customHeight="1" x14ac:dyDescent="0.25">
      <c r="A508" s="581"/>
      <c r="B508" s="262"/>
      <c r="C508" s="195"/>
      <c r="D508" s="305" t="s">
        <v>1603</v>
      </c>
      <c r="E508" s="455"/>
      <c r="F508" s="455"/>
      <c r="G508" s="455"/>
      <c r="H508" s="147"/>
      <c r="I508" s="147"/>
      <c r="J508" s="698"/>
    </row>
    <row r="509" spans="1:10" ht="15" hidden="1" customHeight="1" x14ac:dyDescent="0.25">
      <c r="A509" s="398"/>
      <c r="B509" s="262"/>
      <c r="C509" s="195"/>
      <c r="D509" s="305" t="s">
        <v>1418</v>
      </c>
      <c r="E509" s="455"/>
      <c r="F509" s="455"/>
      <c r="G509" s="455"/>
      <c r="H509" s="147"/>
      <c r="I509" s="147"/>
      <c r="J509" s="190"/>
    </row>
    <row r="510" spans="1:10" ht="15" hidden="1" customHeight="1" x14ac:dyDescent="0.25">
      <c r="A510" s="398"/>
      <c r="B510" s="383"/>
      <c r="C510" s="708"/>
      <c r="D510" s="463" t="s">
        <v>1419</v>
      </c>
      <c r="E510" s="187"/>
      <c r="F510" s="187"/>
      <c r="G510" s="187"/>
      <c r="H510" s="147"/>
      <c r="I510" s="147"/>
      <c r="J510" s="190"/>
    </row>
    <row r="511" spans="1:10" ht="15" hidden="1" customHeight="1" x14ac:dyDescent="0.25">
      <c r="A511" s="398"/>
      <c r="B511" s="262" t="s">
        <v>1433</v>
      </c>
      <c r="C511" s="1249"/>
      <c r="D511" s="1250" t="s">
        <v>1435</v>
      </c>
      <c r="E511" s="1251"/>
      <c r="F511" s="1251"/>
      <c r="G511" s="1251"/>
      <c r="H511" s="147"/>
      <c r="I511" s="147"/>
      <c r="J511" s="190"/>
    </row>
    <row r="512" spans="1:10" ht="15" hidden="1" customHeight="1" x14ac:dyDescent="0.25">
      <c r="A512" s="581"/>
      <c r="B512" s="262"/>
      <c r="C512" s="195"/>
      <c r="D512" s="305" t="s">
        <v>1434</v>
      </c>
      <c r="E512" s="455"/>
      <c r="F512" s="455"/>
      <c r="G512" s="455"/>
      <c r="H512" s="147"/>
      <c r="I512" s="147"/>
      <c r="J512" s="698"/>
    </row>
    <row r="513" spans="1:10" ht="15" hidden="1" customHeight="1" x14ac:dyDescent="0.25">
      <c r="A513" s="581"/>
      <c r="B513" s="262"/>
      <c r="C513" s="195"/>
      <c r="D513" s="305" t="s">
        <v>1405</v>
      </c>
      <c r="E513" s="455"/>
      <c r="F513" s="455"/>
      <c r="G513" s="455"/>
      <c r="H513" s="147"/>
      <c r="I513" s="147"/>
      <c r="J513" s="698"/>
    </row>
    <row r="514" spans="1:10" ht="15" hidden="1" customHeight="1" x14ac:dyDescent="0.25">
      <c r="A514" s="398"/>
      <c r="B514" s="383"/>
      <c r="C514" s="708"/>
      <c r="D514" s="463" t="s">
        <v>1536</v>
      </c>
      <c r="E514" s="187"/>
      <c r="F514" s="187"/>
      <c r="G514" s="187"/>
      <c r="H514" s="147"/>
      <c r="I514" s="147"/>
      <c r="J514" s="190"/>
    </row>
    <row r="515" spans="1:10" ht="15" hidden="1" customHeight="1" x14ac:dyDescent="0.25">
      <c r="A515" s="398"/>
      <c r="B515" s="262" t="s">
        <v>1424</v>
      </c>
      <c r="C515" s="1249"/>
      <c r="D515" s="1250" t="s">
        <v>1429</v>
      </c>
      <c r="E515" s="1251"/>
      <c r="F515" s="1251"/>
      <c r="G515" s="1251"/>
      <c r="H515" s="147"/>
      <c r="I515" s="147"/>
      <c r="J515" s="190"/>
    </row>
    <row r="516" spans="1:10" ht="15" hidden="1" customHeight="1" x14ac:dyDescent="0.25">
      <c r="A516" s="581"/>
      <c r="B516" s="262"/>
      <c r="C516" s="195"/>
      <c r="D516" s="305" t="s">
        <v>1428</v>
      </c>
      <c r="E516" s="455"/>
      <c r="F516" s="455"/>
      <c r="G516" s="455"/>
      <c r="H516" s="147"/>
      <c r="I516" s="147"/>
      <c r="J516" s="698"/>
    </row>
    <row r="517" spans="1:10" ht="15" hidden="1" customHeight="1" x14ac:dyDescent="0.25">
      <c r="A517" s="581"/>
      <c r="B517" s="262"/>
      <c r="C517" s="195"/>
      <c r="D517" s="305" t="s">
        <v>1427</v>
      </c>
      <c r="E517" s="455"/>
      <c r="F517" s="455"/>
      <c r="G517" s="455"/>
      <c r="H517" s="147"/>
      <c r="I517" s="147"/>
      <c r="J517" s="698"/>
    </row>
    <row r="518" spans="1:10" ht="15" hidden="1" customHeight="1" x14ac:dyDescent="0.25">
      <c r="A518" s="581"/>
      <c r="B518" s="262"/>
      <c r="C518" s="195"/>
      <c r="D518" s="305" t="s">
        <v>1426</v>
      </c>
      <c r="E518" s="455"/>
      <c r="F518" s="455"/>
      <c r="G518" s="455"/>
      <c r="H518" s="147"/>
      <c r="I518" s="147"/>
      <c r="J518" s="698"/>
    </row>
    <row r="519" spans="1:10" ht="15" hidden="1" customHeight="1" x14ac:dyDescent="0.25">
      <c r="A519" s="581"/>
      <c r="B519" s="262"/>
      <c r="C519" s="195"/>
      <c r="D519" s="305" t="s">
        <v>1425</v>
      </c>
      <c r="E519" s="455"/>
      <c r="F519" s="455"/>
      <c r="G519" s="455"/>
      <c r="H519" s="147"/>
      <c r="I519" s="147"/>
      <c r="J519" s="698"/>
    </row>
    <row r="520" spans="1:10" ht="15" hidden="1" customHeight="1" x14ac:dyDescent="0.25">
      <c r="A520" s="398"/>
      <c r="B520" s="383"/>
      <c r="C520" s="708"/>
      <c r="D520" s="463" t="s">
        <v>1055</v>
      </c>
      <c r="E520" s="187"/>
      <c r="F520" s="187"/>
      <c r="G520" s="187"/>
      <c r="H520" s="147"/>
      <c r="I520" s="147"/>
      <c r="J520" s="190"/>
    </row>
    <row r="521" spans="1:10" ht="15" hidden="1" customHeight="1" x14ac:dyDescent="0.25">
      <c r="A521" s="398"/>
      <c r="B521" s="262" t="s">
        <v>1420</v>
      </c>
      <c r="C521" s="1249"/>
      <c r="D521" s="1250" t="s">
        <v>1421</v>
      </c>
      <c r="E521" s="1251"/>
      <c r="F521" s="1251"/>
      <c r="G521" s="1251"/>
      <c r="H521" s="147"/>
      <c r="I521" s="147"/>
      <c r="J521" s="190"/>
    </row>
    <row r="522" spans="1:10" ht="15" hidden="1" customHeight="1" x14ac:dyDescent="0.25">
      <c r="A522" s="581"/>
      <c r="B522" s="262"/>
      <c r="C522" s="195"/>
      <c r="D522" s="305" t="s">
        <v>1422</v>
      </c>
      <c r="E522" s="455"/>
      <c r="F522" s="455"/>
      <c r="G522" s="455"/>
      <c r="H522" s="147"/>
      <c r="I522" s="147"/>
      <c r="J522" s="698"/>
    </row>
    <row r="523" spans="1:10" ht="15" hidden="1" customHeight="1" x14ac:dyDescent="0.25">
      <c r="A523" s="581"/>
      <c r="B523" s="262"/>
      <c r="C523" s="195"/>
      <c r="D523" s="305" t="s">
        <v>1423</v>
      </c>
      <c r="E523" s="455"/>
      <c r="F523" s="455"/>
      <c r="G523" s="455"/>
      <c r="H523" s="147"/>
      <c r="I523" s="147"/>
      <c r="J523" s="698"/>
    </row>
    <row r="524" spans="1:10" ht="15" hidden="1" customHeight="1" x14ac:dyDescent="0.25">
      <c r="A524" s="398"/>
      <c r="B524" s="383"/>
      <c r="C524" s="708"/>
      <c r="D524" s="463" t="s">
        <v>1537</v>
      </c>
      <c r="E524" s="187"/>
      <c r="F524" s="187"/>
      <c r="G524" s="187"/>
      <c r="H524" s="147"/>
      <c r="I524" s="147"/>
      <c r="J524" s="190"/>
    </row>
    <row r="525" spans="1:10" ht="15" customHeight="1" x14ac:dyDescent="0.25">
      <c r="A525" s="398"/>
      <c r="B525" s="518" t="s">
        <v>781</v>
      </c>
      <c r="C525" s="408">
        <v>1</v>
      </c>
      <c r="D525" s="464" t="s">
        <v>782</v>
      </c>
      <c r="E525" s="399"/>
      <c r="F525" s="399"/>
      <c r="G525" s="399"/>
      <c r="H525" s="147"/>
      <c r="I525" s="147"/>
      <c r="J525" s="190"/>
    </row>
    <row r="526" spans="1:10" ht="15" customHeight="1" x14ac:dyDescent="0.25">
      <c r="A526" s="398"/>
      <c r="B526" s="248"/>
      <c r="C526" s="195">
        <v>2</v>
      </c>
      <c r="D526" s="465" t="s">
        <v>783</v>
      </c>
      <c r="E526" s="455"/>
      <c r="F526" s="455"/>
      <c r="G526" s="455"/>
      <c r="H526" s="147"/>
      <c r="I526" s="147"/>
      <c r="J526" s="190"/>
    </row>
    <row r="527" spans="1:10" ht="15" customHeight="1" x14ac:dyDescent="0.25">
      <c r="A527" s="398"/>
      <c r="B527" s="147"/>
      <c r="C527" s="195">
        <v>3</v>
      </c>
      <c r="D527" s="466" t="s">
        <v>784</v>
      </c>
      <c r="E527" s="455"/>
      <c r="F527" s="455"/>
      <c r="G527" s="455"/>
      <c r="H527" s="147"/>
      <c r="I527" s="147"/>
      <c r="J527" s="190"/>
    </row>
    <row r="528" spans="1:10" ht="15" customHeight="1" x14ac:dyDescent="0.25">
      <c r="A528" s="398"/>
      <c r="B528" s="147"/>
      <c r="C528" s="196">
        <v>4</v>
      </c>
      <c r="D528" s="517" t="s">
        <v>785</v>
      </c>
      <c r="E528" s="193"/>
      <c r="F528" s="193"/>
      <c r="G528" s="193"/>
      <c r="H528" s="147"/>
      <c r="I528" s="147"/>
      <c r="J528" s="190"/>
    </row>
    <row r="529" spans="1:10" ht="15" customHeight="1" x14ac:dyDescent="0.25">
      <c r="A529" s="398"/>
      <c r="B529" s="518" t="s">
        <v>917</v>
      </c>
      <c r="C529" s="408">
        <v>1</v>
      </c>
      <c r="D529" s="464" t="s">
        <v>912</v>
      </c>
      <c r="E529" s="399"/>
      <c r="F529" s="399"/>
      <c r="G529" s="399"/>
      <c r="H529" s="147"/>
      <c r="I529" s="147"/>
      <c r="J529" s="190"/>
    </row>
    <row r="530" spans="1:10" ht="15" customHeight="1" x14ac:dyDescent="0.25">
      <c r="A530" s="398"/>
      <c r="B530" s="147"/>
      <c r="C530" s="544">
        <v>2</v>
      </c>
      <c r="D530" s="467" t="s">
        <v>913</v>
      </c>
      <c r="E530" s="187"/>
      <c r="F530" s="187"/>
      <c r="G530" s="187"/>
      <c r="H530" s="147"/>
      <c r="I530" s="147"/>
      <c r="J530" s="190"/>
    </row>
    <row r="531" spans="1:10" ht="15" customHeight="1" x14ac:dyDescent="0.25">
      <c r="A531" s="398"/>
      <c r="B531" s="518" t="s">
        <v>918</v>
      </c>
      <c r="C531" s="408">
        <v>1</v>
      </c>
      <c r="D531" s="464" t="s">
        <v>142</v>
      </c>
      <c r="E531" s="399"/>
      <c r="F531" s="399"/>
      <c r="G531" s="399"/>
      <c r="H531" s="147"/>
      <c r="I531" s="147"/>
      <c r="J531" s="190"/>
    </row>
    <row r="532" spans="1:10" ht="15" customHeight="1" x14ac:dyDescent="0.25">
      <c r="A532" s="398"/>
      <c r="B532" s="147"/>
      <c r="C532" s="544">
        <v>2</v>
      </c>
      <c r="D532" s="467" t="s">
        <v>914</v>
      </c>
      <c r="E532" s="187"/>
      <c r="F532" s="187"/>
      <c r="G532" s="187"/>
      <c r="H532" s="147"/>
      <c r="I532" s="147"/>
      <c r="J532" s="190"/>
    </row>
    <row r="533" spans="1:10" ht="15" customHeight="1" x14ac:dyDescent="0.25">
      <c r="A533" s="398"/>
      <c r="B533" s="518" t="s">
        <v>919</v>
      </c>
      <c r="C533" s="408">
        <v>1</v>
      </c>
      <c r="D533" s="464" t="s">
        <v>915</v>
      </c>
      <c r="E533" s="399"/>
      <c r="F533" s="399"/>
      <c r="G533" s="399"/>
      <c r="H533" s="147"/>
      <c r="I533" s="147"/>
      <c r="J533" s="190"/>
    </row>
    <row r="534" spans="1:10" ht="15" customHeight="1" x14ac:dyDescent="0.25">
      <c r="A534" s="398"/>
      <c r="B534" s="147"/>
      <c r="C534" s="544">
        <v>2</v>
      </c>
      <c r="D534" s="467" t="s">
        <v>916</v>
      </c>
      <c r="E534" s="187"/>
      <c r="F534" s="187"/>
      <c r="G534" s="187"/>
      <c r="H534" s="147"/>
      <c r="I534" s="147"/>
      <c r="J534" s="190"/>
    </row>
    <row r="535" spans="1:10" ht="15" hidden="1" customHeight="1" x14ac:dyDescent="0.25">
      <c r="A535" s="398"/>
      <c r="B535" s="518" t="s">
        <v>856</v>
      </c>
      <c r="C535" s="408">
        <v>1</v>
      </c>
      <c r="D535" s="464" t="s">
        <v>826</v>
      </c>
      <c r="E535" s="399"/>
      <c r="F535" s="399"/>
      <c r="G535" s="519"/>
      <c r="H535" s="519"/>
      <c r="I535" s="519"/>
      <c r="J535" s="190"/>
    </row>
    <row r="536" spans="1:10" ht="15" hidden="1" customHeight="1" x14ac:dyDescent="0.25">
      <c r="A536" s="398"/>
      <c r="B536" s="147"/>
      <c r="C536" s="195">
        <v>2</v>
      </c>
      <c r="D536" s="466" t="s">
        <v>827</v>
      </c>
      <c r="E536" s="455"/>
      <c r="F536" s="455"/>
      <c r="G536" s="520"/>
      <c r="H536" s="520"/>
      <c r="I536" s="520"/>
      <c r="J536" s="190"/>
    </row>
    <row r="537" spans="1:10" ht="15" hidden="1" customHeight="1" x14ac:dyDescent="0.25">
      <c r="A537" s="398"/>
      <c r="B537" s="147"/>
      <c r="C537" s="195">
        <v>3</v>
      </c>
      <c r="D537" s="466" t="s">
        <v>857</v>
      </c>
      <c r="E537" s="455"/>
      <c r="F537" s="455"/>
      <c r="G537" s="520"/>
      <c r="H537" s="520"/>
      <c r="I537" s="520"/>
      <c r="J537" s="190"/>
    </row>
    <row r="538" spans="1:10" ht="15" hidden="1" customHeight="1" x14ac:dyDescent="0.25">
      <c r="A538" s="398"/>
      <c r="B538" s="147"/>
      <c r="C538" s="195">
        <v>4</v>
      </c>
      <c r="D538" s="466" t="s">
        <v>858</v>
      </c>
      <c r="E538" s="455"/>
      <c r="F538" s="455"/>
      <c r="G538" s="520"/>
      <c r="H538" s="520"/>
      <c r="I538" s="520"/>
      <c r="J538" s="190"/>
    </row>
    <row r="539" spans="1:10" ht="15" hidden="1" customHeight="1" x14ac:dyDescent="0.25">
      <c r="A539" s="398"/>
      <c r="B539" s="385"/>
      <c r="C539" s="537">
        <v>5</v>
      </c>
      <c r="D539" s="467" t="s">
        <v>859</v>
      </c>
      <c r="E539" s="187"/>
      <c r="F539" s="187"/>
      <c r="G539" s="504"/>
      <c r="H539" s="504"/>
      <c r="I539" s="504"/>
      <c r="J539" s="190"/>
    </row>
    <row r="540" spans="1:10" ht="15" hidden="1" customHeight="1" x14ac:dyDescent="0.25">
      <c r="A540" s="398"/>
      <c r="B540" s="518" t="s">
        <v>835</v>
      </c>
      <c r="C540" s="521">
        <v>1</v>
      </c>
      <c r="D540" s="412" t="s">
        <v>860</v>
      </c>
      <c r="E540" s="399"/>
      <c r="F540" s="399"/>
      <c r="G540" s="519"/>
      <c r="H540" s="519"/>
      <c r="I540" s="519"/>
      <c r="J540" s="190"/>
    </row>
    <row r="541" spans="1:10" ht="15" hidden="1" customHeight="1" x14ac:dyDescent="0.25">
      <c r="A541" s="398"/>
      <c r="B541" s="147"/>
      <c r="C541" s="251">
        <v>2</v>
      </c>
      <c r="D541" s="247" t="s">
        <v>861</v>
      </c>
      <c r="E541" s="455"/>
      <c r="F541" s="455"/>
      <c r="G541" s="520"/>
      <c r="H541" s="520"/>
      <c r="I541" s="520"/>
      <c r="J541" s="190"/>
    </row>
    <row r="542" spans="1:10" ht="15" hidden="1" customHeight="1" x14ac:dyDescent="0.25">
      <c r="A542" s="398"/>
      <c r="B542" s="147"/>
      <c r="C542" s="251">
        <v>3</v>
      </c>
      <c r="D542" s="247" t="s">
        <v>862</v>
      </c>
      <c r="E542" s="455"/>
      <c r="F542" s="455"/>
      <c r="G542" s="520"/>
      <c r="H542" s="520"/>
      <c r="I542" s="520"/>
      <c r="J542" s="190"/>
    </row>
    <row r="543" spans="1:10" ht="15" hidden="1" customHeight="1" x14ac:dyDescent="0.25">
      <c r="A543" s="398"/>
      <c r="B543" s="147"/>
      <c r="C543" s="251">
        <v>4</v>
      </c>
      <c r="D543" s="247" t="s">
        <v>863</v>
      </c>
      <c r="E543" s="455"/>
      <c r="F543" s="455"/>
      <c r="G543" s="520"/>
      <c r="H543" s="520"/>
      <c r="I543" s="520"/>
      <c r="J543" s="190"/>
    </row>
    <row r="544" spans="1:10" ht="15" hidden="1" customHeight="1" x14ac:dyDescent="0.25">
      <c r="A544" s="398"/>
      <c r="B544" s="147"/>
      <c r="C544" s="251">
        <v>5</v>
      </c>
      <c r="D544" s="247" t="s">
        <v>864</v>
      </c>
      <c r="E544" s="455"/>
      <c r="F544" s="455"/>
      <c r="G544" s="520"/>
      <c r="H544" s="520"/>
      <c r="I544" s="520"/>
      <c r="J544" s="190"/>
    </row>
    <row r="545" spans="1:10" ht="15" hidden="1" customHeight="1" x14ac:dyDescent="0.25">
      <c r="A545" s="398"/>
      <c r="B545" s="147"/>
      <c r="C545" s="251">
        <v>6</v>
      </c>
      <c r="D545" s="247" t="s">
        <v>865</v>
      </c>
      <c r="E545" s="455"/>
      <c r="F545" s="455"/>
      <c r="G545" s="520"/>
      <c r="H545" s="520"/>
      <c r="I545" s="520"/>
      <c r="J545" s="190"/>
    </row>
    <row r="546" spans="1:10" ht="15" hidden="1" customHeight="1" x14ac:dyDescent="0.25">
      <c r="A546" s="398"/>
      <c r="B546" s="147"/>
      <c r="C546" s="251">
        <v>7</v>
      </c>
      <c r="D546" s="247" t="s">
        <v>866</v>
      </c>
      <c r="E546" s="455"/>
      <c r="F546" s="455"/>
      <c r="G546" s="520"/>
      <c r="H546" s="520"/>
      <c r="I546" s="520"/>
      <c r="J546" s="190"/>
    </row>
    <row r="547" spans="1:10" ht="15" hidden="1" customHeight="1" x14ac:dyDescent="0.25">
      <c r="A547" s="398"/>
      <c r="B547" s="147"/>
      <c r="C547" s="251">
        <v>8</v>
      </c>
      <c r="D547" s="247" t="s">
        <v>867</v>
      </c>
      <c r="E547" s="455"/>
      <c r="F547" s="455"/>
      <c r="G547" s="520"/>
      <c r="H547" s="520"/>
      <c r="I547" s="520"/>
      <c r="J547" s="190"/>
    </row>
    <row r="548" spans="1:10" ht="15" hidden="1" customHeight="1" x14ac:dyDescent="0.25">
      <c r="A548" s="398"/>
      <c r="B548" s="147"/>
      <c r="C548" s="251">
        <v>9</v>
      </c>
      <c r="D548" s="247" t="s">
        <v>868</v>
      </c>
      <c r="E548" s="455"/>
      <c r="F548" s="455"/>
      <c r="G548" s="520"/>
      <c r="H548" s="520"/>
      <c r="I548" s="520"/>
      <c r="J548" s="190"/>
    </row>
    <row r="549" spans="1:10" ht="15" hidden="1" customHeight="1" x14ac:dyDescent="0.25">
      <c r="A549" s="398"/>
      <c r="B549" s="147"/>
      <c r="C549" s="251">
        <v>10</v>
      </c>
      <c r="D549" s="247" t="s">
        <v>869</v>
      </c>
      <c r="E549" s="455"/>
      <c r="F549" s="455"/>
      <c r="G549" s="520"/>
      <c r="H549" s="520"/>
      <c r="I549" s="520"/>
      <c r="J549" s="190"/>
    </row>
    <row r="550" spans="1:10" ht="15" hidden="1" customHeight="1" x14ac:dyDescent="0.25">
      <c r="A550" s="398"/>
      <c r="B550" s="147"/>
      <c r="C550" s="251">
        <v>11</v>
      </c>
      <c r="D550" s="247" t="s">
        <v>870</v>
      </c>
      <c r="E550" s="455"/>
      <c r="F550" s="455"/>
      <c r="G550" s="520"/>
      <c r="H550" s="520"/>
      <c r="I550" s="520"/>
      <c r="J550" s="190"/>
    </row>
    <row r="551" spans="1:10" ht="15" hidden="1" customHeight="1" x14ac:dyDescent="0.25">
      <c r="A551" s="398"/>
      <c r="B551" s="147"/>
      <c r="C551" s="251">
        <v>12</v>
      </c>
      <c r="D551" s="247" t="s">
        <v>871</v>
      </c>
      <c r="E551" s="455"/>
      <c r="F551" s="455"/>
      <c r="G551" s="520"/>
      <c r="H551" s="520"/>
      <c r="I551" s="520"/>
      <c r="J551" s="190"/>
    </row>
    <row r="552" spans="1:10" ht="15" hidden="1" customHeight="1" x14ac:dyDescent="0.25">
      <c r="A552" s="398"/>
      <c r="B552" s="147"/>
      <c r="C552" s="251">
        <v>13</v>
      </c>
      <c r="D552" s="247" t="s">
        <v>872</v>
      </c>
      <c r="E552" s="455"/>
      <c r="F552" s="455"/>
      <c r="G552" s="520"/>
      <c r="H552" s="520"/>
      <c r="I552" s="520"/>
      <c r="J552" s="190"/>
    </row>
    <row r="553" spans="1:10" ht="15" hidden="1" customHeight="1" x14ac:dyDescent="0.25">
      <c r="A553" s="398"/>
      <c r="B553" s="147"/>
      <c r="C553" s="251">
        <v>14</v>
      </c>
      <c r="D553" s="247" t="s">
        <v>873</v>
      </c>
      <c r="E553" s="455"/>
      <c r="F553" s="455"/>
      <c r="G553" s="520"/>
      <c r="H553" s="520"/>
      <c r="I553" s="520"/>
      <c r="J553" s="190"/>
    </row>
    <row r="554" spans="1:10" ht="15" hidden="1" customHeight="1" x14ac:dyDescent="0.25">
      <c r="A554" s="398"/>
      <c r="B554" s="147"/>
      <c r="C554" s="251">
        <v>15</v>
      </c>
      <c r="D554" s="247" t="s">
        <v>874</v>
      </c>
      <c r="E554" s="455"/>
      <c r="F554" s="455"/>
      <c r="G554" s="520"/>
      <c r="H554" s="520"/>
      <c r="I554" s="520"/>
      <c r="J554" s="190"/>
    </row>
    <row r="555" spans="1:10" ht="15" hidden="1" customHeight="1" x14ac:dyDescent="0.25">
      <c r="A555" s="398"/>
      <c r="B555" s="147"/>
      <c r="C555" s="251">
        <v>16</v>
      </c>
      <c r="D555" s="247" t="s">
        <v>875</v>
      </c>
      <c r="E555" s="455"/>
      <c r="F555" s="455"/>
      <c r="G555" s="520"/>
      <c r="H555" s="520"/>
      <c r="I555" s="520"/>
      <c r="J555" s="190"/>
    </row>
    <row r="556" spans="1:10" ht="15" hidden="1" customHeight="1" x14ac:dyDescent="0.25">
      <c r="A556" s="398"/>
      <c r="B556" s="147"/>
      <c r="C556" s="251">
        <v>17</v>
      </c>
      <c r="D556" s="247" t="s">
        <v>876</v>
      </c>
      <c r="E556" s="455"/>
      <c r="F556" s="455"/>
      <c r="G556" s="520"/>
      <c r="H556" s="520"/>
      <c r="I556" s="520"/>
      <c r="J556" s="190"/>
    </row>
    <row r="557" spans="1:10" ht="15" hidden="1" customHeight="1" x14ac:dyDescent="0.25">
      <c r="A557" s="398"/>
      <c r="B557" s="147"/>
      <c r="C557" s="251">
        <v>18</v>
      </c>
      <c r="D557" s="247" t="s">
        <v>877</v>
      </c>
      <c r="E557" s="455"/>
      <c r="F557" s="455"/>
      <c r="G557" s="520"/>
      <c r="H557" s="520"/>
      <c r="I557" s="520"/>
      <c r="J557" s="190"/>
    </row>
    <row r="558" spans="1:10" ht="15" hidden="1" customHeight="1" x14ac:dyDescent="0.25">
      <c r="A558" s="398"/>
      <c r="B558" s="147"/>
      <c r="C558" s="251">
        <v>19</v>
      </c>
      <c r="D558" s="247" t="s">
        <v>878</v>
      </c>
      <c r="E558" s="455"/>
      <c r="F558" s="455"/>
      <c r="G558" s="520"/>
      <c r="H558" s="520"/>
      <c r="I558" s="520"/>
      <c r="J558" s="190"/>
    </row>
    <row r="559" spans="1:10" ht="15" hidden="1" customHeight="1" x14ac:dyDescent="0.25">
      <c r="A559" s="398"/>
      <c r="B559" s="147"/>
      <c r="C559" s="251">
        <v>20</v>
      </c>
      <c r="D559" s="247" t="s">
        <v>879</v>
      </c>
      <c r="E559" s="455"/>
      <c r="F559" s="455"/>
      <c r="G559" s="520"/>
      <c r="H559" s="520"/>
      <c r="I559" s="520"/>
      <c r="J559" s="190"/>
    </row>
    <row r="560" spans="1:10" ht="15" hidden="1" customHeight="1" x14ac:dyDescent="0.25">
      <c r="A560" s="398"/>
      <c r="B560" s="147"/>
      <c r="C560" s="251">
        <v>21</v>
      </c>
      <c r="D560" s="247" t="s">
        <v>880</v>
      </c>
      <c r="E560" s="455"/>
      <c r="F560" s="455"/>
      <c r="G560" s="520"/>
      <c r="H560" s="520"/>
      <c r="I560" s="520"/>
      <c r="J560" s="190"/>
    </row>
    <row r="561" spans="1:10" ht="15" hidden="1" customHeight="1" x14ac:dyDescent="0.25">
      <c r="A561" s="398"/>
      <c r="B561" s="147"/>
      <c r="C561" s="251">
        <v>22</v>
      </c>
      <c r="D561" s="247" t="s">
        <v>881</v>
      </c>
      <c r="E561" s="455"/>
      <c r="F561" s="455"/>
      <c r="G561" s="520"/>
      <c r="H561" s="520"/>
      <c r="I561" s="520"/>
      <c r="J561" s="190"/>
    </row>
    <row r="562" spans="1:10" ht="15" hidden="1" customHeight="1" x14ac:dyDescent="0.25">
      <c r="A562" s="398"/>
      <c r="B562" s="147"/>
      <c r="C562" s="251">
        <v>23</v>
      </c>
      <c r="D562" s="247" t="s">
        <v>882</v>
      </c>
      <c r="E562" s="455"/>
      <c r="F562" s="455"/>
      <c r="G562" s="520"/>
      <c r="H562" s="520"/>
      <c r="I562" s="520"/>
      <c r="J562" s="190"/>
    </row>
    <row r="563" spans="1:10" ht="15" hidden="1" customHeight="1" x14ac:dyDescent="0.25">
      <c r="A563" s="398"/>
      <c r="B563" s="147"/>
      <c r="C563" s="251">
        <v>24</v>
      </c>
      <c r="D563" s="247" t="s">
        <v>883</v>
      </c>
      <c r="E563" s="455"/>
      <c r="F563" s="455"/>
      <c r="G563" s="520"/>
      <c r="H563" s="520"/>
      <c r="I563" s="520"/>
      <c r="J563" s="190"/>
    </row>
    <row r="564" spans="1:10" ht="15" hidden="1" customHeight="1" x14ac:dyDescent="0.25">
      <c r="A564" s="398"/>
      <c r="B564" s="147"/>
      <c r="C564" s="251">
        <v>25</v>
      </c>
      <c r="D564" s="247" t="s">
        <v>884</v>
      </c>
      <c r="E564" s="455"/>
      <c r="F564" s="455"/>
      <c r="G564" s="520"/>
      <c r="H564" s="520"/>
      <c r="I564" s="520"/>
      <c r="J564" s="190"/>
    </row>
    <row r="565" spans="1:10" ht="15" hidden="1" customHeight="1" x14ac:dyDescent="0.25">
      <c r="A565" s="398"/>
      <c r="B565" s="147"/>
      <c r="C565" s="251">
        <v>26</v>
      </c>
      <c r="D565" s="247" t="s">
        <v>885</v>
      </c>
      <c r="E565" s="455"/>
      <c r="F565" s="455"/>
      <c r="G565" s="520"/>
      <c r="H565" s="520"/>
      <c r="I565" s="520"/>
      <c r="J565" s="190"/>
    </row>
    <row r="566" spans="1:10" ht="15" hidden="1" customHeight="1" x14ac:dyDescent="0.25">
      <c r="A566" s="398"/>
      <c r="B566" s="147"/>
      <c r="C566" s="251">
        <v>27</v>
      </c>
      <c r="D566" s="247" t="s">
        <v>886</v>
      </c>
      <c r="E566" s="455"/>
      <c r="F566" s="455"/>
      <c r="G566" s="520"/>
      <c r="H566" s="520"/>
      <c r="I566" s="520"/>
      <c r="J566" s="190"/>
    </row>
    <row r="567" spans="1:10" ht="15" hidden="1" customHeight="1" x14ac:dyDescent="0.25">
      <c r="A567" s="398"/>
      <c r="B567" s="147"/>
      <c r="C567" s="251">
        <v>28</v>
      </c>
      <c r="D567" s="247" t="s">
        <v>887</v>
      </c>
      <c r="E567" s="455"/>
      <c r="F567" s="455"/>
      <c r="G567" s="520"/>
      <c r="H567" s="520"/>
      <c r="I567" s="520"/>
      <c r="J567" s="190"/>
    </row>
    <row r="568" spans="1:10" ht="15" hidden="1" customHeight="1" x14ac:dyDescent="0.25">
      <c r="A568" s="398"/>
      <c r="B568" s="147"/>
      <c r="C568" s="251">
        <v>29</v>
      </c>
      <c r="D568" s="247" t="s">
        <v>888</v>
      </c>
      <c r="E568" s="455"/>
      <c r="F568" s="455"/>
      <c r="G568" s="520"/>
      <c r="H568" s="520"/>
      <c r="I568" s="520"/>
      <c r="J568" s="190"/>
    </row>
    <row r="569" spans="1:10" ht="15" hidden="1" customHeight="1" x14ac:dyDescent="0.25">
      <c r="A569" s="398"/>
      <c r="B569" s="147"/>
      <c r="C569" s="251">
        <v>30</v>
      </c>
      <c r="D569" s="247" t="s">
        <v>889</v>
      </c>
      <c r="E569" s="455"/>
      <c r="F569" s="455"/>
      <c r="G569" s="520"/>
      <c r="H569" s="520"/>
      <c r="I569" s="520"/>
      <c r="J569" s="190"/>
    </row>
    <row r="570" spans="1:10" ht="15" hidden="1" customHeight="1" x14ac:dyDescent="0.25">
      <c r="A570" s="398"/>
      <c r="B570" s="385"/>
      <c r="C570" s="251">
        <v>31</v>
      </c>
      <c r="D570" s="382" t="s">
        <v>484</v>
      </c>
      <c r="E570" s="187"/>
      <c r="F570" s="187"/>
      <c r="G570" s="504"/>
      <c r="H570" s="504"/>
      <c r="I570" s="504"/>
      <c r="J570" s="190"/>
    </row>
    <row r="571" spans="1:10" ht="15" hidden="1" customHeight="1" x14ac:dyDescent="0.25">
      <c r="A571" s="398"/>
      <c r="B571" s="262" t="s">
        <v>836</v>
      </c>
      <c r="C571" s="408">
        <v>1</v>
      </c>
      <c r="D571" s="412" t="s">
        <v>828</v>
      </c>
      <c r="E571" s="399"/>
      <c r="F571" s="399"/>
      <c r="G571" s="519"/>
      <c r="H571" s="519"/>
      <c r="I571" s="519"/>
      <c r="J571" s="190"/>
    </row>
    <row r="572" spans="1:10" ht="15" hidden="1" customHeight="1" x14ac:dyDescent="0.25">
      <c r="A572" s="398"/>
      <c r="B572" s="147"/>
      <c r="C572" s="195">
        <v>2</v>
      </c>
      <c r="D572" s="247" t="s">
        <v>829</v>
      </c>
      <c r="E572" s="455"/>
      <c r="F572" s="455"/>
      <c r="G572" s="520"/>
      <c r="H572" s="520"/>
      <c r="I572" s="520"/>
      <c r="J572" s="190"/>
    </row>
    <row r="573" spans="1:10" ht="15" hidden="1" customHeight="1" x14ac:dyDescent="0.25">
      <c r="A573" s="398"/>
      <c r="B573" s="147"/>
      <c r="C573" s="195">
        <v>3</v>
      </c>
      <c r="D573" s="247" t="s">
        <v>830</v>
      </c>
      <c r="E573" s="455"/>
      <c r="F573" s="455"/>
      <c r="G573" s="520"/>
      <c r="H573" s="520"/>
      <c r="I573" s="520"/>
      <c r="J573" s="190"/>
    </row>
    <row r="574" spans="1:10" ht="15" hidden="1" customHeight="1" x14ac:dyDescent="0.25">
      <c r="A574" s="398"/>
      <c r="B574" s="147"/>
      <c r="C574" s="195">
        <v>4</v>
      </c>
      <c r="D574" s="247" t="s">
        <v>831</v>
      </c>
      <c r="E574" s="455"/>
      <c r="F574" s="455"/>
      <c r="G574" s="520"/>
      <c r="H574" s="520"/>
      <c r="I574" s="520"/>
      <c r="J574" s="190"/>
    </row>
    <row r="575" spans="1:10" ht="15" hidden="1" customHeight="1" x14ac:dyDescent="0.25">
      <c r="A575" s="398"/>
      <c r="B575" s="147"/>
      <c r="C575" s="195">
        <v>5</v>
      </c>
      <c r="D575" s="247" t="s">
        <v>832</v>
      </c>
      <c r="E575" s="455"/>
      <c r="F575" s="455"/>
      <c r="G575" s="520"/>
      <c r="H575" s="520"/>
      <c r="I575" s="520"/>
      <c r="J575" s="190"/>
    </row>
    <row r="576" spans="1:10" ht="15" hidden="1" customHeight="1" x14ac:dyDescent="0.25">
      <c r="A576" s="398"/>
      <c r="B576" s="385"/>
      <c r="C576" s="537">
        <v>6</v>
      </c>
      <c r="D576" s="382" t="s">
        <v>833</v>
      </c>
      <c r="E576" s="187"/>
      <c r="F576" s="187"/>
      <c r="G576" s="504"/>
      <c r="H576" s="504"/>
      <c r="I576" s="504"/>
      <c r="J576" s="190"/>
    </row>
    <row r="577" spans="1:10" ht="15" customHeight="1" x14ac:dyDescent="0.25">
      <c r="A577" s="398"/>
      <c r="B577" s="262" t="s">
        <v>1770</v>
      </c>
      <c r="C577" s="707">
        <v>1</v>
      </c>
      <c r="D577" s="464" t="s">
        <v>1771</v>
      </c>
      <c r="E577" s="399"/>
      <c r="F577" s="399"/>
      <c r="G577" s="519"/>
      <c r="H577" s="519"/>
      <c r="I577" s="519"/>
      <c r="J577" s="190"/>
    </row>
    <row r="578" spans="1:10" ht="15" customHeight="1" x14ac:dyDescent="0.25">
      <c r="A578" s="398"/>
      <c r="B578" s="147"/>
      <c r="C578" s="195">
        <v>2</v>
      </c>
      <c r="D578" s="466" t="s">
        <v>1772</v>
      </c>
      <c r="E578" s="455"/>
      <c r="F578" s="455"/>
      <c r="G578" s="520"/>
      <c r="H578" s="520"/>
      <c r="I578" s="520"/>
      <c r="J578" s="190"/>
    </row>
    <row r="579" spans="1:10" ht="15" customHeight="1" x14ac:dyDescent="0.25">
      <c r="A579" s="398"/>
      <c r="B579" s="147"/>
      <c r="C579" s="195">
        <v>3</v>
      </c>
      <c r="D579" s="466" t="s">
        <v>1773</v>
      </c>
      <c r="E579" s="455"/>
      <c r="F579" s="455"/>
      <c r="G579" s="520"/>
      <c r="H579" s="520"/>
      <c r="I579" s="520"/>
      <c r="J579" s="190"/>
    </row>
    <row r="580" spans="1:10" ht="15" customHeight="1" x14ac:dyDescent="0.25">
      <c r="A580" s="398"/>
      <c r="B580" s="2010"/>
      <c r="C580" s="708">
        <v>4</v>
      </c>
      <c r="D580" s="1976" t="s">
        <v>1774</v>
      </c>
      <c r="E580" s="1977"/>
      <c r="F580" s="1977"/>
      <c r="G580" s="504"/>
      <c r="H580" s="504"/>
      <c r="I580" s="504"/>
      <c r="J580" s="190"/>
    </row>
    <row r="581" spans="1:10" ht="15" customHeight="1" x14ac:dyDescent="0.25">
      <c r="A581" s="543"/>
      <c r="B581" s="385"/>
      <c r="C581" s="538"/>
      <c r="D581" s="384"/>
      <c r="E581" s="384"/>
      <c r="F581" s="384"/>
      <c r="G581" s="385"/>
      <c r="H581" s="385"/>
      <c r="I581" s="385"/>
      <c r="J581" s="535"/>
    </row>
    <row r="582" spans="1:10" ht="15" hidden="1" customHeight="1" x14ac:dyDescent="0.25">
      <c r="A582" s="154"/>
      <c r="B582" s="147"/>
      <c r="C582" s="194"/>
      <c r="D582" s="144"/>
      <c r="E582" s="144"/>
      <c r="F582" s="144"/>
      <c r="G582" s="147"/>
      <c r="H582" s="147"/>
      <c r="I582" s="147"/>
      <c r="J582" s="190"/>
    </row>
    <row r="583" spans="1:10" ht="15" hidden="1" customHeight="1" x14ac:dyDescent="0.25">
      <c r="A583" s="154"/>
      <c r="B583" s="147"/>
      <c r="C583" s="194"/>
      <c r="D583" s="144"/>
      <c r="E583" s="144"/>
      <c r="F583" s="144"/>
      <c r="G583" s="147"/>
      <c r="H583" s="147"/>
      <c r="I583" s="147"/>
      <c r="J583" s="190"/>
    </row>
    <row r="584" spans="1:10" ht="15" hidden="1" customHeight="1" x14ac:dyDescent="0.25">
      <c r="A584" s="154"/>
      <c r="B584" s="147"/>
      <c r="C584" s="194"/>
      <c r="D584" s="144"/>
      <c r="E584" s="144"/>
      <c r="F584" s="144"/>
      <c r="G584" s="147"/>
      <c r="H584" s="147"/>
      <c r="I584" s="147"/>
      <c r="J584" s="190"/>
    </row>
    <row r="585" spans="1:10" ht="15" hidden="1" customHeight="1" x14ac:dyDescent="0.25">
      <c r="A585" s="154"/>
      <c r="B585" s="147"/>
      <c r="C585" s="147"/>
      <c r="D585" s="147"/>
      <c r="E585" s="147"/>
      <c r="F585" s="147"/>
      <c r="G585" s="147"/>
      <c r="H585" s="147"/>
      <c r="I585" s="147"/>
      <c r="J585" s="190"/>
    </row>
    <row r="586" spans="1:10" ht="15" hidden="1" customHeight="1" x14ac:dyDescent="0.25"/>
    <row r="587" spans="1:10" ht="15" hidden="1" customHeight="1" x14ac:dyDescent="0.25"/>
    <row r="588" spans="1:10" ht="15" hidden="1" customHeight="1" x14ac:dyDescent="0.25"/>
    <row r="589" spans="1:10" ht="15" hidden="1" customHeight="1" x14ac:dyDescent="0.25"/>
    <row r="590" spans="1:10" ht="15" hidden="1" customHeight="1" x14ac:dyDescent="0.25"/>
    <row r="591" spans="1:10" ht="15" hidden="1" customHeight="1" x14ac:dyDescent="0.25"/>
    <row r="592" spans="1:10" ht="15" hidden="1" customHeight="1" x14ac:dyDescent="0.25"/>
    <row r="593" ht="15" hidden="1" customHeight="1" x14ac:dyDescent="0.25"/>
    <row r="594" ht="15" hidden="1" customHeight="1" x14ac:dyDescent="0.25"/>
    <row r="595" ht="15" hidden="1" customHeight="1" x14ac:dyDescent="0.25"/>
    <row r="596" ht="15" hidden="1" customHeight="1" x14ac:dyDescent="0.25"/>
  </sheetData>
  <sortState ref="E94:F96">
    <sortCondition ref="E94:E96"/>
  </sortState>
  <customSheetViews>
    <customSheetView guid="{3D2E4C4C-55B0-42AD-9B20-28C028F4BEE7}" scale="75" hiddenRows="1" hiddenColumns="1">
      <pane ySplit="1" topLeftCell="A315" activePane="bottomLeft" state="frozen"/>
      <selection pane="bottomLeft" activeCell="B355" sqref="B355"/>
      <rowBreaks count="5" manualBreakCount="5">
        <brk id="47" max="8" man="1"/>
        <brk id="85" max="8" man="1"/>
        <brk id="161" max="8" man="1"/>
        <brk id="229" max="8" man="1"/>
        <brk id="306" max="8" man="1"/>
      </rowBreaks>
      <pageMargins left="0.59055118110236227" right="0.59055118110236227" top="0.98425196850393704" bottom="0.98425196850393704" header="0.51181102362204722" footer="0.51181102362204722"/>
      <printOptions headings="1"/>
      <pageSetup paperSize="9" scale="50" fitToHeight="3" pageOrder="overThenDown" orientation="portrait"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91">
    <mergeCell ref="F34:H34"/>
    <mergeCell ref="B25:E25"/>
    <mergeCell ref="B23:E23"/>
    <mergeCell ref="B24:E24"/>
    <mergeCell ref="B11:E11"/>
    <mergeCell ref="B12:E12"/>
    <mergeCell ref="B22:E22"/>
    <mergeCell ref="F17:H17"/>
    <mergeCell ref="B17:E18"/>
    <mergeCell ref="B36:E36"/>
    <mergeCell ref="B31:E31"/>
    <mergeCell ref="B32:E32"/>
    <mergeCell ref="B26:E26"/>
    <mergeCell ref="B27:E27"/>
    <mergeCell ref="B28:E28"/>
    <mergeCell ref="B29:E29"/>
    <mergeCell ref="B30:E30"/>
    <mergeCell ref="B34:E35"/>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85:E185"/>
    <mergeCell ref="B107:E107"/>
    <mergeCell ref="B108:E108"/>
    <mergeCell ref="B102:E102"/>
    <mergeCell ref="B103:E103"/>
    <mergeCell ref="B104:E104"/>
    <mergeCell ref="B105:E105"/>
    <mergeCell ref="B106:E106"/>
  </mergeCells>
  <phoneticPr fontId="5" type="noConversion"/>
  <conditionalFormatting sqref="F160 F185:F189">
    <cfRule type="cellIs" dxfId="3" priority="2" stopIfTrue="1" operator="lessThan">
      <formula>0</formula>
    </cfRule>
  </conditionalFormatting>
  <conditionalFormatting sqref="F235">
    <cfRule type="cellIs" dxfId="2" priority="3" stopIfTrue="1" operator="lessThan">
      <formula>0</formula>
    </cfRule>
  </conditionalFormatting>
  <conditionalFormatting sqref="F193:F195 F161:F162 F169 F173:F175 F181 F202:F203 F205:F216 F224 F229 F232:F234">
    <cfRule type="cellIs" dxfId="1" priority="4" stopIfTrue="1" operator="lessThan">
      <formula>0</formula>
    </cfRule>
  </conditionalFormatting>
  <conditionalFormatting sqref="B20">
    <cfRule type="cellIs" dxfId="0" priority="1" stopIfTrue="1" operator="equal">
      <formula>"Fail"</formula>
    </cfRule>
  </conditionalFormatting>
  <dataValidations disablePrompts="1" xWindow="734" yWindow="271" count="3">
    <dataValidation type="list" allowBlank="1" showInputMessage="1" showErrorMessage="1" sqref="F8:F9 F11:F12 F111:F112 F241 F237">
      <formula1>YesNo</formula1>
    </dataValidation>
    <dataValidation type="list" allowBlank="1" showInputMessage="1" showErrorMessage="1" sqref="F13">
      <formula1>D286:D287</formula1>
    </dataValidation>
    <dataValidation type="list" allowBlank="1" showInputMessage="1" showErrorMessage="1" sqref="F238">
      <formula1>OpRiskLossThreshold</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2" max="8" man="1"/>
    <brk id="319" max="8" man="1"/>
    <brk id="39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EC72"/>
  </sheetPr>
  <dimension ref="A1:J104"/>
  <sheetViews>
    <sheetView zoomScale="75" zoomScaleNormal="7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154" customWidth="1"/>
    <col min="2" max="2" width="100.85546875" style="147" customWidth="1"/>
    <col min="3" max="3" width="16.85546875" style="147" customWidth="1"/>
    <col min="4" max="9" width="16.85546875" style="261" customWidth="1"/>
    <col min="10" max="10" width="1.85546875" style="261" customWidth="1"/>
    <col min="11" max="16384" width="16.85546875" style="261" hidden="1"/>
  </cols>
  <sheetData>
    <row r="1" spans="1:10" s="145" customFormat="1" ht="30" customHeight="1" x14ac:dyDescent="0.55000000000000004">
      <c r="A1" s="1865" t="s">
        <v>244</v>
      </c>
      <c r="B1" s="1866"/>
      <c r="C1" s="1867" t="str">
        <f>CONCATENATE("v",Parameters!C4,".",Parameters!D4,".",Parameters!E4)</f>
        <v>v3.9.S3</v>
      </c>
      <c r="D1" s="1868"/>
      <c r="E1" s="1868"/>
      <c r="F1" s="1868"/>
      <c r="G1" s="1868"/>
      <c r="H1" s="1868"/>
      <c r="I1" s="1868"/>
      <c r="J1" s="1831"/>
    </row>
    <row r="2" spans="1:10" ht="30" customHeight="1" x14ac:dyDescent="0.35">
      <c r="A2" s="1869" t="s">
        <v>148</v>
      </c>
      <c r="B2" s="1870"/>
      <c r="C2" s="1871"/>
      <c r="D2" s="1852"/>
      <c r="E2" s="1852"/>
      <c r="J2" s="658"/>
    </row>
    <row r="3" spans="1:10" s="457" customFormat="1" ht="45" customHeight="1" x14ac:dyDescent="0.25">
      <c r="A3" s="1862" t="s">
        <v>130</v>
      </c>
      <c r="B3" s="144"/>
      <c r="C3" s="148"/>
      <c r="F3" s="269"/>
      <c r="J3" s="661"/>
    </row>
    <row r="4" spans="1:10" s="457" customFormat="1" ht="15" customHeight="1" x14ac:dyDescent="0.25">
      <c r="A4" s="723"/>
      <c r="B4" s="1251" t="s">
        <v>40</v>
      </c>
      <c r="C4" s="1872"/>
      <c r="D4" s="1873"/>
      <c r="E4" s="3"/>
      <c r="F4" s="2270" t="s">
        <v>1904</v>
      </c>
      <c r="G4" s="2270"/>
      <c r="H4" s="2270"/>
      <c r="I4" s="2270"/>
      <c r="J4" s="661"/>
    </row>
    <row r="5" spans="1:10" s="457" customFormat="1" ht="15" customHeight="1" x14ac:dyDescent="0.25">
      <c r="A5" s="723"/>
      <c r="B5" s="306" t="s">
        <v>1449</v>
      </c>
      <c r="C5" s="946"/>
      <c r="D5" s="10"/>
      <c r="E5" s="3"/>
      <c r="F5" s="2270"/>
      <c r="G5" s="2270"/>
      <c r="H5" s="2270"/>
      <c r="I5" s="2270"/>
      <c r="J5" s="661"/>
    </row>
    <row r="6" spans="1:10" s="457" customFormat="1" ht="15" customHeight="1" x14ac:dyDescent="0.25">
      <c r="A6" s="723"/>
      <c r="B6" s="306" t="s">
        <v>1499</v>
      </c>
      <c r="C6" s="1482"/>
      <c r="D6" s="10"/>
      <c r="E6" s="3"/>
      <c r="F6" s="2270"/>
      <c r="G6" s="2270"/>
      <c r="H6" s="2270"/>
      <c r="I6" s="2270"/>
      <c r="J6" s="661"/>
    </row>
    <row r="7" spans="1:10" s="457" customFormat="1" ht="15" customHeight="1" x14ac:dyDescent="0.25">
      <c r="A7" s="723"/>
      <c r="B7" s="455" t="s">
        <v>127</v>
      </c>
      <c r="C7" s="947">
        <v>1</v>
      </c>
      <c r="D7" s="160" t="str">
        <f>VLOOKUP(C7,UnitT,2)</f>
        <v>One</v>
      </c>
      <c r="E7" s="3"/>
      <c r="F7" s="2270"/>
      <c r="G7" s="2270"/>
      <c r="H7" s="2270"/>
      <c r="I7" s="2270"/>
      <c r="J7" s="661"/>
    </row>
    <row r="8" spans="1:10" s="457" customFormat="1" ht="15" customHeight="1" x14ac:dyDescent="0.25">
      <c r="A8" s="723"/>
      <c r="B8" s="942" t="s">
        <v>54</v>
      </c>
      <c r="C8" s="2290"/>
      <c r="D8" s="2290"/>
      <c r="E8" s="3"/>
      <c r="F8" s="2270"/>
      <c r="G8" s="2270"/>
      <c r="H8" s="2270"/>
      <c r="I8" s="2270"/>
      <c r="J8" s="661"/>
    </row>
    <row r="9" spans="1:10" s="457" customFormat="1" ht="60" customHeight="1" x14ac:dyDescent="0.25">
      <c r="A9" s="1862" t="s">
        <v>1656</v>
      </c>
      <c r="B9" s="144"/>
      <c r="C9" s="148"/>
      <c r="F9" s="2270"/>
      <c r="G9" s="2270"/>
      <c r="H9" s="2270"/>
      <c r="I9" s="2270"/>
      <c r="J9" s="661"/>
    </row>
    <row r="10" spans="1:10" s="461" customFormat="1" ht="30" customHeight="1" x14ac:dyDescent="0.25">
      <c r="A10" s="1862" t="s">
        <v>1655</v>
      </c>
      <c r="B10" s="459"/>
      <c r="C10" s="460"/>
      <c r="F10" s="2270"/>
      <c r="G10" s="2270"/>
      <c r="H10" s="2270"/>
      <c r="I10" s="2270"/>
      <c r="J10" s="1874"/>
    </row>
    <row r="11" spans="1:10" s="457" customFormat="1" ht="15" customHeight="1" x14ac:dyDescent="0.25">
      <c r="A11" s="601"/>
      <c r="B11" s="1216" t="s">
        <v>83</v>
      </c>
      <c r="C11" s="1215"/>
      <c r="F11" s="2270"/>
      <c r="G11" s="2270"/>
      <c r="H11" s="2270"/>
      <c r="I11" s="2270"/>
      <c r="J11" s="661"/>
    </row>
    <row r="12" spans="1:10" s="457" customFormat="1" ht="15" customHeight="1" x14ac:dyDescent="0.25">
      <c r="A12" s="723"/>
      <c r="B12" s="306" t="s">
        <v>1379</v>
      </c>
      <c r="C12" s="948"/>
      <c r="F12" s="2270"/>
      <c r="G12" s="2270"/>
      <c r="H12" s="2270"/>
      <c r="I12" s="2270"/>
      <c r="J12" s="661"/>
    </row>
    <row r="13" spans="1:10" s="457" customFormat="1" ht="15" customHeight="1" x14ac:dyDescent="0.25">
      <c r="A13" s="723"/>
      <c r="B13" s="306" t="s">
        <v>1380</v>
      </c>
      <c r="C13" s="948"/>
      <c r="F13" s="2270"/>
      <c r="G13" s="2270"/>
      <c r="H13" s="2270"/>
      <c r="I13" s="2270"/>
      <c r="J13" s="661"/>
    </row>
    <row r="14" spans="1:10" s="457" customFormat="1" ht="30" customHeight="1" x14ac:dyDescent="0.25">
      <c r="A14" s="723"/>
      <c r="B14" s="1861" t="s">
        <v>1671</v>
      </c>
      <c r="C14" s="1691"/>
      <c r="F14" s="2270"/>
      <c r="G14" s="2270"/>
      <c r="H14" s="2270"/>
      <c r="I14" s="2270"/>
      <c r="J14" s="661"/>
    </row>
    <row r="15" spans="1:10" s="457" customFormat="1" ht="15" customHeight="1" x14ac:dyDescent="0.25">
      <c r="A15" s="723"/>
      <c r="B15" s="620" t="s">
        <v>1381</v>
      </c>
      <c r="C15" s="1860"/>
      <c r="F15" s="2270"/>
      <c r="G15" s="2270"/>
      <c r="H15" s="2270"/>
      <c r="I15" s="2270"/>
      <c r="J15" s="661"/>
    </row>
    <row r="16" spans="1:10" s="457" customFormat="1" ht="60" customHeight="1" x14ac:dyDescent="0.25">
      <c r="A16" s="1862" t="s">
        <v>821</v>
      </c>
      <c r="B16" s="144"/>
      <c r="C16" s="148"/>
      <c r="F16" s="2270"/>
      <c r="G16" s="2270"/>
      <c r="H16" s="2270"/>
      <c r="I16" s="2270"/>
      <c r="J16" s="661"/>
    </row>
    <row r="17" spans="1:10" s="457" customFormat="1" ht="30" customHeight="1" x14ac:dyDescent="0.25">
      <c r="A17" s="723"/>
      <c r="B17" s="1875"/>
      <c r="C17" s="1624" t="s">
        <v>740</v>
      </c>
      <c r="D17" s="1625" t="s">
        <v>1560</v>
      </c>
      <c r="F17" s="2270"/>
      <c r="G17" s="2270"/>
      <c r="H17" s="2270"/>
      <c r="I17" s="2270"/>
      <c r="J17" s="807"/>
    </row>
    <row r="18" spans="1:10" s="457" customFormat="1" ht="15" customHeight="1" x14ac:dyDescent="0.25">
      <c r="A18" s="723"/>
      <c r="B18" s="1216" t="s">
        <v>1694</v>
      </c>
      <c r="C18" s="1876"/>
      <c r="D18" s="1876"/>
      <c r="F18" s="2270"/>
      <c r="G18" s="2270"/>
      <c r="H18" s="2270"/>
      <c r="I18" s="2270"/>
      <c r="J18" s="807"/>
    </row>
    <row r="19" spans="1:10" s="457" customFormat="1" ht="15" customHeight="1" x14ac:dyDescent="0.25">
      <c r="A19" s="570"/>
      <c r="B19" s="818" t="s">
        <v>820</v>
      </c>
      <c r="C19" s="948"/>
      <c r="D19" s="1414"/>
      <c r="J19" s="661"/>
    </row>
    <row r="20" spans="1:10" s="457" customFormat="1" ht="15" customHeight="1" x14ac:dyDescent="0.25">
      <c r="A20" s="570"/>
      <c r="B20" s="818" t="s">
        <v>818</v>
      </c>
      <c r="C20" s="948"/>
      <c r="D20" s="1623"/>
      <c r="J20" s="661"/>
    </row>
    <row r="21" spans="1:10" s="457" customFormat="1" ht="15" customHeight="1" x14ac:dyDescent="0.25">
      <c r="A21" s="570"/>
      <c r="B21" s="818" t="s">
        <v>819</v>
      </c>
      <c r="C21" s="948"/>
      <c r="D21" s="1623"/>
      <c r="J21" s="661"/>
    </row>
    <row r="22" spans="1:10" s="457" customFormat="1" ht="15" customHeight="1" x14ac:dyDescent="0.25">
      <c r="A22" s="570"/>
      <c r="B22" s="943" t="s">
        <v>516</v>
      </c>
      <c r="C22" s="1860"/>
      <c r="D22" s="1626"/>
      <c r="J22" s="661"/>
    </row>
    <row r="23" spans="1:10" s="457" customFormat="1" ht="15" customHeight="1" x14ac:dyDescent="0.25">
      <c r="A23" s="723"/>
      <c r="B23" s="1216" t="s">
        <v>1695</v>
      </c>
      <c r="C23" s="1876"/>
      <c r="D23" s="1876"/>
      <c r="J23" s="807"/>
    </row>
    <row r="24" spans="1:10" s="457" customFormat="1" ht="15" customHeight="1" x14ac:dyDescent="0.25">
      <c r="A24" s="570"/>
      <c r="B24" s="818" t="s">
        <v>820</v>
      </c>
      <c r="C24" s="948"/>
      <c r="D24" s="1414"/>
      <c r="J24" s="661"/>
    </row>
    <row r="25" spans="1:10" s="457" customFormat="1" ht="15" customHeight="1" x14ac:dyDescent="0.25">
      <c r="A25" s="570"/>
      <c r="B25" s="818" t="s">
        <v>1647</v>
      </c>
      <c r="C25" s="948"/>
      <c r="D25" s="1414"/>
      <c r="J25" s="661"/>
    </row>
    <row r="26" spans="1:10" s="457" customFormat="1" ht="15" customHeight="1" x14ac:dyDescent="0.25">
      <c r="A26" s="570"/>
      <c r="B26" s="818" t="s">
        <v>1648</v>
      </c>
      <c r="C26" s="948"/>
      <c r="D26" s="1623"/>
      <c r="J26" s="661"/>
    </row>
    <row r="27" spans="1:10" s="457" customFormat="1" ht="15" customHeight="1" x14ac:dyDescent="0.25">
      <c r="A27" s="570"/>
      <c r="B27" s="943" t="s">
        <v>1649</v>
      </c>
      <c r="C27" s="1860"/>
      <c r="D27" s="1626"/>
      <c r="J27" s="661"/>
    </row>
    <row r="28" spans="1:10" s="457" customFormat="1" ht="15" customHeight="1" x14ac:dyDescent="0.25">
      <c r="A28" s="570"/>
      <c r="B28" s="645" t="s">
        <v>936</v>
      </c>
      <c r="C28" s="1877"/>
      <c r="D28" s="1284"/>
      <c r="J28" s="661"/>
    </row>
    <row r="29" spans="1:10" s="457" customFormat="1" ht="60" customHeight="1" x14ac:dyDescent="0.25">
      <c r="A29" s="1862" t="s">
        <v>1586</v>
      </c>
      <c r="B29" s="144"/>
      <c r="C29" s="148"/>
      <c r="J29" s="661"/>
    </row>
    <row r="30" spans="1:10" s="457" customFormat="1" ht="15" customHeight="1" x14ac:dyDescent="0.25">
      <c r="A30" s="723"/>
      <c r="B30" s="1251" t="s">
        <v>813</v>
      </c>
      <c r="C30" s="1215"/>
      <c r="J30" s="661"/>
    </row>
    <row r="31" spans="1:10" s="457" customFormat="1" ht="15" customHeight="1" x14ac:dyDescent="0.25">
      <c r="A31" s="723"/>
      <c r="B31" s="188" t="s">
        <v>814</v>
      </c>
      <c r="C31" s="948"/>
      <c r="J31" s="661"/>
    </row>
    <row r="32" spans="1:10" s="457" customFormat="1" ht="15" customHeight="1" x14ac:dyDescent="0.25">
      <c r="A32" s="1878"/>
      <c r="B32" s="818" t="s">
        <v>815</v>
      </c>
      <c r="C32" s="948"/>
      <c r="J32" s="661"/>
    </row>
    <row r="33" spans="1:10" s="457" customFormat="1" ht="15" customHeight="1" x14ac:dyDescent="0.25">
      <c r="A33" s="1878"/>
      <c r="B33" s="820" t="s">
        <v>816</v>
      </c>
      <c r="C33" s="948"/>
      <c r="J33" s="661"/>
    </row>
    <row r="34" spans="1:10" s="457" customFormat="1" ht="15" customHeight="1" x14ac:dyDescent="0.25">
      <c r="A34" s="1878"/>
      <c r="B34" s="943" t="s">
        <v>817</v>
      </c>
      <c r="C34" s="1860"/>
      <c r="J34" s="661"/>
    </row>
    <row r="35" spans="1:10" s="457" customFormat="1" ht="60" customHeight="1" x14ac:dyDescent="0.25">
      <c r="A35" s="1862" t="s">
        <v>1650</v>
      </c>
      <c r="B35" s="144"/>
      <c r="C35" s="148"/>
      <c r="J35" s="661"/>
    </row>
    <row r="36" spans="1:10" s="457" customFormat="1" ht="30" customHeight="1" x14ac:dyDescent="0.25">
      <c r="A36" s="723"/>
      <c r="B36" s="1875"/>
      <c r="C36" s="1879" t="s">
        <v>740</v>
      </c>
      <c r="D36" s="1625" t="s">
        <v>1560</v>
      </c>
      <c r="J36" s="807"/>
    </row>
    <row r="37" spans="1:10" s="457" customFormat="1" ht="15" customHeight="1" x14ac:dyDescent="0.25">
      <c r="A37" s="601"/>
      <c r="B37" s="1251" t="s">
        <v>1651</v>
      </c>
      <c r="C37" s="1215"/>
      <c r="D37" s="846"/>
      <c r="J37" s="661"/>
    </row>
    <row r="38" spans="1:10" s="457" customFormat="1" ht="15" customHeight="1" x14ac:dyDescent="0.25">
      <c r="A38" s="601"/>
      <c r="B38" s="455" t="s">
        <v>1652</v>
      </c>
      <c r="C38" s="1435"/>
      <c r="D38" s="846"/>
      <c r="J38" s="661"/>
    </row>
    <row r="39" spans="1:10" s="457" customFormat="1" ht="15" customHeight="1" x14ac:dyDescent="0.25">
      <c r="A39" s="723"/>
      <c r="B39" s="306" t="s">
        <v>1653</v>
      </c>
      <c r="C39" s="846"/>
      <c r="D39" s="1435"/>
      <c r="J39" s="661"/>
    </row>
    <row r="40" spans="1:10" s="457" customFormat="1" ht="15" customHeight="1" x14ac:dyDescent="0.25">
      <c r="A40" s="723"/>
      <c r="B40" s="306" t="s">
        <v>1654</v>
      </c>
      <c r="C40" s="846"/>
      <c r="D40" s="1435"/>
      <c r="J40" s="661"/>
    </row>
    <row r="41" spans="1:10" s="457" customFormat="1" ht="15" customHeight="1" x14ac:dyDescent="0.25">
      <c r="A41" s="723"/>
      <c r="B41" s="620" t="s">
        <v>1591</v>
      </c>
      <c r="C41" s="1485"/>
      <c r="D41" s="1627"/>
      <c r="J41" s="661"/>
    </row>
    <row r="42" spans="1:10" s="457" customFormat="1" ht="60" customHeight="1" x14ac:dyDescent="0.25">
      <c r="A42" s="1862" t="s">
        <v>1665</v>
      </c>
      <c r="B42" s="144"/>
      <c r="C42" s="148"/>
      <c r="J42" s="661"/>
    </row>
    <row r="43" spans="1:10" s="457" customFormat="1" ht="15" customHeight="1" x14ac:dyDescent="0.25">
      <c r="A43" s="601"/>
      <c r="B43" s="1640" t="s">
        <v>1664</v>
      </c>
      <c r="C43" s="1641"/>
      <c r="J43" s="661"/>
    </row>
    <row r="44" spans="1:10" s="457" customFormat="1" ht="60" customHeight="1" x14ac:dyDescent="0.25">
      <c r="A44" s="1862" t="s">
        <v>1666</v>
      </c>
      <c r="B44" s="144"/>
      <c r="C44" s="148"/>
      <c r="J44" s="661"/>
    </row>
    <row r="45" spans="1:10" s="457" customFormat="1" ht="30" customHeight="1" x14ac:dyDescent="0.25">
      <c r="A45" s="723"/>
      <c r="B45" s="1875"/>
      <c r="C45" s="1879" t="s">
        <v>740</v>
      </c>
      <c r="D45" s="1625" t="s">
        <v>1560</v>
      </c>
      <c r="J45" s="807"/>
    </row>
    <row r="46" spans="1:10" s="457" customFormat="1" ht="15" customHeight="1" x14ac:dyDescent="0.25">
      <c r="A46" s="601"/>
      <c r="B46" s="1251" t="s">
        <v>891</v>
      </c>
      <c r="C46" s="1215"/>
      <c r="D46" s="846"/>
      <c r="J46" s="661"/>
    </row>
    <row r="47" spans="1:10" s="457" customFormat="1" ht="15" customHeight="1" x14ac:dyDescent="0.25">
      <c r="A47" s="601"/>
      <c r="B47" s="455" t="s">
        <v>737</v>
      </c>
      <c r="C47" s="1435"/>
      <c r="D47" s="1414"/>
      <c r="J47" s="661"/>
    </row>
    <row r="48" spans="1:10" s="457" customFormat="1" ht="15" customHeight="1" x14ac:dyDescent="0.25">
      <c r="A48" s="723"/>
      <c r="B48" s="455" t="s">
        <v>700</v>
      </c>
      <c r="C48" s="948"/>
      <c r="D48" s="1414"/>
      <c r="J48" s="661"/>
    </row>
    <row r="49" spans="1:10" s="457" customFormat="1" ht="15" customHeight="1" x14ac:dyDescent="0.25">
      <c r="A49" s="723"/>
      <c r="B49" s="306" t="s">
        <v>1451</v>
      </c>
      <c r="C49" s="1264"/>
      <c r="D49" s="846"/>
      <c r="J49" s="661"/>
    </row>
    <row r="50" spans="1:10" s="457" customFormat="1" ht="15" customHeight="1" x14ac:dyDescent="0.25">
      <c r="A50" s="723"/>
      <c r="B50" s="620" t="s">
        <v>1452</v>
      </c>
      <c r="C50" s="949"/>
      <c r="D50" s="1284"/>
      <c r="J50" s="661"/>
    </row>
    <row r="51" spans="1:10" s="457" customFormat="1" ht="60" customHeight="1" x14ac:dyDescent="0.25">
      <c r="A51" s="1862" t="s">
        <v>1667</v>
      </c>
      <c r="B51" s="144"/>
      <c r="C51" s="148"/>
      <c r="J51" s="661"/>
    </row>
    <row r="52" spans="1:10" s="457" customFormat="1" ht="15" customHeight="1" x14ac:dyDescent="0.25">
      <c r="A52" s="601"/>
      <c r="B52" s="1880" t="s">
        <v>111</v>
      </c>
      <c r="C52" s="1881"/>
      <c r="J52" s="661"/>
    </row>
    <row r="53" spans="1:10" s="457" customFormat="1" ht="15" customHeight="1" x14ac:dyDescent="0.25">
      <c r="A53" s="1882"/>
      <c r="B53" s="148"/>
      <c r="C53" s="148"/>
      <c r="D53" s="832"/>
      <c r="E53" s="832"/>
      <c r="J53" s="1883"/>
    </row>
    <row r="54" spans="1:10" ht="45" customHeight="1" x14ac:dyDescent="0.35">
      <c r="A54" s="1869" t="s">
        <v>168</v>
      </c>
      <c r="B54" s="1870"/>
      <c r="C54" s="1871"/>
      <c r="D54" s="1852"/>
      <c r="E54" s="1852"/>
      <c r="F54" s="1852"/>
      <c r="G54" s="1852"/>
      <c r="H54" s="1852"/>
      <c r="I54" s="1852"/>
      <c r="J54" s="658"/>
    </row>
    <row r="55" spans="1:10" s="457" customFormat="1" ht="45" customHeight="1" x14ac:dyDescent="0.25">
      <c r="A55" s="723"/>
      <c r="B55" s="155" t="str">
        <f>CONCATENATE("Data in cells C ", ROW(C57), " to C", ROW(C70), " must be in line with regulatory reporting.")</f>
        <v>Data in cells C 57 to C70 must be in line with regulatory reporting.</v>
      </c>
      <c r="C55" s="148"/>
      <c r="J55" s="661"/>
    </row>
    <row r="56" spans="1:10" s="457" customFormat="1" ht="45" customHeight="1" x14ac:dyDescent="0.25">
      <c r="A56" s="723"/>
      <c r="B56" s="1875"/>
      <c r="C56" s="1879" t="s">
        <v>241</v>
      </c>
      <c r="D56" s="1884" t="s">
        <v>262</v>
      </c>
      <c r="E56" s="1625" t="s">
        <v>306</v>
      </c>
      <c r="F56" s="2265"/>
      <c r="G56" s="2265"/>
      <c r="H56" s="2265"/>
      <c r="I56" s="2265"/>
      <c r="J56" s="807"/>
    </row>
    <row r="57" spans="1:10" s="457" customFormat="1" ht="15" customHeight="1" x14ac:dyDescent="0.25">
      <c r="A57" s="601"/>
      <c r="B57" s="944" t="s">
        <v>101</v>
      </c>
      <c r="C57" s="950" t="str">
        <f>IF(AND(ISNUMBER(C58), ISNUMBER(C61), ISNUMBER(C66), ISNUMBER(C70)), C58+C61+C66+C70, "")</f>
        <v/>
      </c>
      <c r="D57" s="163" t="str">
        <f>IF(AND(ISNUMBER(D58),ISNUMBER(D61),ISNUMBER(D66)),D58+D61+D66,"")</f>
        <v/>
      </c>
      <c r="E57" s="1885" t="str">
        <f>IF(AND(ISNUMBER(E58),ISNUMBER(E61),ISNUMBER(E66)),E58+E61+E66,"")</f>
        <v/>
      </c>
      <c r="F57" s="198"/>
      <c r="G57" s="198"/>
      <c r="H57" s="198"/>
      <c r="I57" s="198"/>
      <c r="J57" s="807"/>
    </row>
    <row r="58" spans="1:10" s="457" customFormat="1" ht="15" customHeight="1" x14ac:dyDescent="0.25">
      <c r="A58" s="601"/>
      <c r="B58" s="1863" t="s">
        <v>27</v>
      </c>
      <c r="C58" s="951" t="str">
        <f>IF(AND(ISNUMBER(C59),ISNUMBER(C60)),C59-C60,"")</f>
        <v/>
      </c>
      <c r="D58" s="164" t="str">
        <f>IF(ISNUMBER(DefCap!D65),DefCap!D65,"")</f>
        <v/>
      </c>
      <c r="E58" s="164" t="str">
        <f>IF(ISNUMBER(DefCap!E65),DefCap!E65,"")</f>
        <v/>
      </c>
      <c r="F58" s="198"/>
      <c r="G58" s="198"/>
      <c r="H58" s="198"/>
      <c r="I58" s="198"/>
      <c r="J58" s="807"/>
    </row>
    <row r="59" spans="1:10" s="457" customFormat="1" ht="15" customHeight="1" x14ac:dyDescent="0.25">
      <c r="A59" s="601"/>
      <c r="B59" s="1864" t="s">
        <v>165</v>
      </c>
      <c r="C59" s="630"/>
      <c r="D59" s="164" t="str">
        <f>IF(ISNUMBER(DefCap!D33),DefCap!D33,"")</f>
        <v/>
      </c>
      <c r="E59" s="164" t="str">
        <f>IF(ISNUMBER(DefCap!E33),DefCap!E33,"")</f>
        <v/>
      </c>
      <c r="F59" s="198"/>
      <c r="G59" s="198"/>
      <c r="H59" s="198"/>
      <c r="I59" s="198"/>
      <c r="J59" s="807"/>
    </row>
    <row r="60" spans="1:10" s="457" customFormat="1" ht="15" customHeight="1" x14ac:dyDescent="0.25">
      <c r="A60" s="601"/>
      <c r="B60" s="1864" t="s">
        <v>93</v>
      </c>
      <c r="C60" s="630"/>
      <c r="D60" s="164" t="str">
        <f>IF(ISNUMBER(DefCap!D64),DefCap!D64,"")</f>
        <v/>
      </c>
      <c r="E60" s="164" t="str">
        <f>IF(ISNUMBER(DefCap!E64),DefCap!E64,"")</f>
        <v/>
      </c>
      <c r="F60" s="198"/>
      <c r="G60" s="198"/>
      <c r="H60" s="198"/>
      <c r="I60" s="198"/>
      <c r="J60" s="807"/>
    </row>
    <row r="61" spans="1:10" s="457" customFormat="1" ht="15" customHeight="1" x14ac:dyDescent="0.25">
      <c r="A61" s="601"/>
      <c r="B61" s="1863" t="s">
        <v>28</v>
      </c>
      <c r="C61" s="951" t="str">
        <f>IF(AND(ISNUMBER(C62),ISNUMBER(C63)),C62-C63,"")</f>
        <v/>
      </c>
      <c r="D61" s="164" t="str">
        <f>IF(ISNUMBER(DefCap!D83),DefCap!D83,"")</f>
        <v/>
      </c>
      <c r="E61" s="164" t="str">
        <f>IF(ISNUMBER(DefCap!E83),DefCap!E83,"")</f>
        <v/>
      </c>
      <c r="F61" s="198"/>
      <c r="G61" s="198"/>
      <c r="H61" s="198"/>
      <c r="I61" s="198"/>
      <c r="J61" s="807"/>
    </row>
    <row r="62" spans="1:10" s="457" customFormat="1" ht="15" customHeight="1" x14ac:dyDescent="0.25">
      <c r="A62" s="601"/>
      <c r="B62" s="1864" t="s">
        <v>165</v>
      </c>
      <c r="C62" s="630"/>
      <c r="D62" s="164" t="str">
        <f>IF(ISNUMBER(DefCap!D72),DefCap!D72,"")</f>
        <v/>
      </c>
      <c r="E62" s="164" t="str">
        <f>IF(ISNUMBER(DefCap!E72),DefCap!E72,"")</f>
        <v/>
      </c>
      <c r="F62" s="198"/>
      <c r="G62" s="198"/>
      <c r="H62" s="198"/>
      <c r="I62" s="198"/>
      <c r="J62" s="807"/>
    </row>
    <row r="63" spans="1:10" s="457" customFormat="1" ht="15" customHeight="1" x14ac:dyDescent="0.25">
      <c r="A63" s="601"/>
      <c r="B63" s="1864" t="s">
        <v>93</v>
      </c>
      <c r="C63" s="891"/>
      <c r="D63" s="164" t="str">
        <f>IF(ISNUMBER(DefCap!D82),DefCap!D82,"")</f>
        <v/>
      </c>
      <c r="E63" s="164" t="str">
        <f>IF(ISNUMBER(DefCap!E82),DefCap!E82,"")</f>
        <v/>
      </c>
      <c r="F63" s="198"/>
      <c r="G63" s="198"/>
      <c r="H63" s="198"/>
      <c r="I63" s="198"/>
      <c r="J63" s="807"/>
    </row>
    <row r="64" spans="1:10" s="457" customFormat="1" ht="15" customHeight="1" x14ac:dyDescent="0.25">
      <c r="A64" s="601"/>
      <c r="B64" s="845" t="s">
        <v>240</v>
      </c>
      <c r="C64" s="859" t="str">
        <f>IF(AND(ISNUMBER(C62), ISNUMBER(C63)), IF(C62&gt;=C63, "Pass", "Fail"), "")</f>
        <v/>
      </c>
      <c r="D64" s="846"/>
      <c r="E64" s="106"/>
      <c r="F64" s="2266"/>
      <c r="G64" s="2266"/>
      <c r="H64" s="2266"/>
      <c r="I64" s="2266"/>
      <c r="J64" s="807"/>
    </row>
    <row r="65" spans="1:10" s="457" customFormat="1" ht="15" customHeight="1" x14ac:dyDescent="0.25">
      <c r="A65" s="601"/>
      <c r="B65" s="1863" t="s">
        <v>31</v>
      </c>
      <c r="C65" s="950" t="str">
        <f>IF(AND(ISNUMBER(C58),ISNUMBER(C61)),C58+C61,"")</f>
        <v/>
      </c>
      <c r="D65" s="164" t="str">
        <f>IF(AND(ISNUMBER(D58),ISNUMBER(D61)),D58+D61,"")</f>
        <v/>
      </c>
      <c r="E65" s="164" t="str">
        <f>IF(AND(ISNUMBER(E58),ISNUMBER(E61)),E58+E61,"")</f>
        <v/>
      </c>
      <c r="F65" s="198"/>
      <c r="G65" s="198"/>
      <c r="H65" s="198"/>
      <c r="I65" s="198"/>
      <c r="J65" s="807"/>
    </row>
    <row r="66" spans="1:10" s="457" customFormat="1" ht="15" customHeight="1" x14ac:dyDescent="0.25">
      <c r="A66" s="601"/>
      <c r="B66" s="1863" t="s">
        <v>29</v>
      </c>
      <c r="C66" s="951" t="str">
        <f>IF(AND(ISNUMBER(C67),ISNUMBER(C68)),C67-C68,"")</f>
        <v/>
      </c>
      <c r="D66" s="164" t="str">
        <f>IF(ISNUMBER(DefCap!D106),DefCap!D106,"")</f>
        <v/>
      </c>
      <c r="E66" s="164" t="str">
        <f>IF(ISNUMBER(DefCap!E106),DefCap!E106,"")</f>
        <v/>
      </c>
      <c r="F66" s="198"/>
      <c r="G66" s="198"/>
      <c r="H66" s="198"/>
      <c r="I66" s="198"/>
      <c r="J66" s="807"/>
    </row>
    <row r="67" spans="1:10" s="457" customFormat="1" ht="15" customHeight="1" x14ac:dyDescent="0.25">
      <c r="A67" s="601"/>
      <c r="B67" s="1864" t="s">
        <v>92</v>
      </c>
      <c r="C67" s="630"/>
      <c r="D67" s="164" t="str">
        <f>IF(ISNUMBER(DefCap!D92),DefCap!D92,"")</f>
        <v/>
      </c>
      <c r="E67" s="164" t="str">
        <f>IF(ISNUMBER(DefCap!E92),DefCap!E92,"")</f>
        <v/>
      </c>
      <c r="F67" s="198"/>
      <c r="G67" s="198"/>
      <c r="H67" s="198"/>
      <c r="I67" s="198"/>
      <c r="J67" s="807"/>
    </row>
    <row r="68" spans="1:10" s="457" customFormat="1" ht="15" customHeight="1" x14ac:dyDescent="0.25">
      <c r="A68" s="601"/>
      <c r="B68" s="1864" t="s">
        <v>93</v>
      </c>
      <c r="C68" s="630"/>
      <c r="D68" s="164" t="str">
        <f>IF(ISNUMBER(DefCap!D105),DefCap!D105,"")</f>
        <v/>
      </c>
      <c r="E68" s="164" t="str">
        <f>IF(ISNUMBER(DefCap!E105),DefCap!E105,"")</f>
        <v/>
      </c>
      <c r="F68" s="198"/>
      <c r="G68" s="198"/>
      <c r="H68" s="198"/>
      <c r="I68" s="198"/>
      <c r="J68" s="807"/>
    </row>
    <row r="69" spans="1:10" s="457" customFormat="1" ht="15" customHeight="1" x14ac:dyDescent="0.25">
      <c r="A69" s="601"/>
      <c r="B69" s="845" t="s">
        <v>239</v>
      </c>
      <c r="C69" s="859" t="str">
        <f>IF(AND(ISNUMBER(C67), ISNUMBER(C68)), IF(C67&gt;=C68, "Pass", "Fail"), "")</f>
        <v/>
      </c>
      <c r="D69" s="106"/>
      <c r="E69" s="106"/>
      <c r="F69" s="2266"/>
      <c r="G69" s="2266"/>
      <c r="H69" s="2266"/>
      <c r="I69" s="2266"/>
      <c r="J69" s="807"/>
    </row>
    <row r="70" spans="1:10" s="457" customFormat="1" ht="15" customHeight="1" x14ac:dyDescent="0.25">
      <c r="A70" s="601"/>
      <c r="B70" s="945" t="s">
        <v>30</v>
      </c>
      <c r="C70" s="631"/>
      <c r="D70" s="143"/>
      <c r="E70" s="143"/>
      <c r="F70" s="2266"/>
      <c r="G70" s="2266"/>
      <c r="H70" s="2266"/>
      <c r="I70" s="2266"/>
      <c r="J70" s="807"/>
    </row>
    <row r="71" spans="1:10" s="457" customFormat="1" ht="15" customHeight="1" x14ac:dyDescent="0.25">
      <c r="A71" s="1886"/>
      <c r="B71" s="703"/>
      <c r="C71" s="703"/>
      <c r="D71" s="703"/>
      <c r="E71" s="703"/>
      <c r="F71" s="703"/>
      <c r="G71" s="703"/>
      <c r="H71" s="703"/>
      <c r="I71" s="703"/>
      <c r="J71" s="807"/>
    </row>
    <row r="72" spans="1:10" s="457" customFormat="1" ht="60" customHeight="1" x14ac:dyDescent="0.25">
      <c r="A72" s="1417" t="s">
        <v>94</v>
      </c>
      <c r="B72" s="1811"/>
      <c r="C72" s="1887"/>
      <c r="D72" s="1789"/>
      <c r="E72" s="1789"/>
      <c r="F72" s="1789"/>
      <c r="G72" s="1789"/>
      <c r="H72" s="1789"/>
      <c r="I72" s="1789"/>
      <c r="J72" s="1833"/>
    </row>
    <row r="73" spans="1:10" s="457" customFormat="1" ht="15" customHeight="1" x14ac:dyDescent="0.25">
      <c r="A73" s="601"/>
      <c r="B73" s="1888"/>
      <c r="C73" s="1889" t="s">
        <v>150</v>
      </c>
      <c r="J73" s="661"/>
    </row>
    <row r="74" spans="1:10" s="457" customFormat="1" ht="15" customHeight="1" x14ac:dyDescent="0.25">
      <c r="A74" s="601"/>
      <c r="B74" s="322" t="s">
        <v>86</v>
      </c>
      <c r="C74" s="952"/>
      <c r="J74" s="661"/>
    </row>
    <row r="75" spans="1:10" s="457" customFormat="1" ht="15" customHeight="1" x14ac:dyDescent="0.25">
      <c r="A75" s="601"/>
      <c r="B75" s="818" t="s">
        <v>87</v>
      </c>
      <c r="C75" s="953"/>
      <c r="J75" s="661"/>
    </row>
    <row r="76" spans="1:10" s="457" customFormat="1" ht="15" customHeight="1" x14ac:dyDescent="0.25">
      <c r="A76" s="601"/>
      <c r="B76" s="818" t="s">
        <v>88</v>
      </c>
      <c r="C76" s="953"/>
      <c r="J76" s="661"/>
    </row>
    <row r="77" spans="1:10" s="457" customFormat="1" ht="15" customHeight="1" x14ac:dyDescent="0.25">
      <c r="A77" s="601"/>
      <c r="B77" s="191" t="s">
        <v>89</v>
      </c>
      <c r="C77" s="126"/>
      <c r="J77" s="661"/>
    </row>
    <row r="78" spans="1:10" s="457" customFormat="1" ht="15" customHeight="1" x14ac:dyDescent="0.25">
      <c r="A78" s="601"/>
      <c r="B78" s="818" t="s">
        <v>22</v>
      </c>
      <c r="C78" s="953"/>
      <c r="J78" s="661"/>
    </row>
    <row r="79" spans="1:10" s="457" customFormat="1" ht="15" customHeight="1" x14ac:dyDescent="0.25">
      <c r="A79" s="601"/>
      <c r="B79" s="818" t="s">
        <v>90</v>
      </c>
      <c r="C79" s="953"/>
      <c r="J79" s="661"/>
    </row>
    <row r="80" spans="1:10" s="457" customFormat="1" ht="15" customHeight="1" x14ac:dyDescent="0.25">
      <c r="A80" s="601"/>
      <c r="B80" s="818" t="s">
        <v>91</v>
      </c>
      <c r="C80" s="953"/>
      <c r="J80" s="661"/>
    </row>
    <row r="81" spans="1:10" s="457" customFormat="1" ht="15" customHeight="1" x14ac:dyDescent="0.25">
      <c r="A81" s="601"/>
      <c r="B81" s="818" t="s">
        <v>53</v>
      </c>
      <c r="C81" s="953"/>
      <c r="J81" s="661"/>
    </row>
    <row r="82" spans="1:10" s="457" customFormat="1" ht="15" customHeight="1" x14ac:dyDescent="0.25">
      <c r="A82" s="601"/>
      <c r="B82" s="818" t="s">
        <v>56</v>
      </c>
      <c r="C82" s="953"/>
      <c r="J82" s="661"/>
    </row>
    <row r="83" spans="1:10" s="457" customFormat="1" ht="15" customHeight="1" x14ac:dyDescent="0.25">
      <c r="A83" s="601"/>
      <c r="B83" s="818" t="s">
        <v>37</v>
      </c>
      <c r="C83" s="953"/>
      <c r="J83" s="661"/>
    </row>
    <row r="84" spans="1:10" s="457" customFormat="1" ht="15" customHeight="1" x14ac:dyDescent="0.25">
      <c r="A84" s="601"/>
      <c r="B84" s="191" t="s">
        <v>69</v>
      </c>
      <c r="C84" s="126"/>
      <c r="J84" s="661"/>
    </row>
    <row r="85" spans="1:10" s="457" customFormat="1" ht="15" customHeight="1" x14ac:dyDescent="0.25">
      <c r="A85" s="601"/>
      <c r="B85" s="818" t="s">
        <v>15</v>
      </c>
      <c r="C85" s="953"/>
      <c r="J85" s="661"/>
    </row>
    <row r="86" spans="1:10" s="457" customFormat="1" ht="15" customHeight="1" x14ac:dyDescent="0.25">
      <c r="A86" s="601"/>
      <c r="B86" s="818" t="s">
        <v>2</v>
      </c>
      <c r="C86" s="953"/>
      <c r="J86" s="661"/>
    </row>
    <row r="87" spans="1:10" s="457" customFormat="1" ht="15" customHeight="1" x14ac:dyDescent="0.25">
      <c r="A87" s="601"/>
      <c r="B87" s="943" t="s">
        <v>16</v>
      </c>
      <c r="C87" s="954"/>
      <c r="J87" s="661"/>
    </row>
    <row r="88" spans="1:10" s="457" customFormat="1" ht="15" customHeight="1" x14ac:dyDescent="0.25">
      <c r="A88" s="1890"/>
      <c r="B88" s="832"/>
      <c r="C88" s="832"/>
      <c r="D88" s="832"/>
      <c r="E88" s="832"/>
      <c r="F88" s="832"/>
      <c r="G88" s="832"/>
      <c r="H88" s="832"/>
      <c r="I88" s="832"/>
      <c r="J88" s="1883"/>
    </row>
    <row r="89" spans="1:10" ht="0" hidden="1" customHeight="1" x14ac:dyDescent="0.25"/>
    <row r="90" spans="1:10" ht="0" hidden="1" customHeight="1" x14ac:dyDescent="0.25"/>
    <row r="91" spans="1:10" ht="0" hidden="1" customHeight="1" x14ac:dyDescent="0.25"/>
    <row r="92" spans="1:10" ht="0" hidden="1" customHeight="1" x14ac:dyDescent="0.25"/>
    <row r="93" spans="1:10" ht="0" hidden="1" customHeight="1" x14ac:dyDescent="0.25"/>
    <row r="94" spans="1:10" ht="0" hidden="1" customHeight="1" x14ac:dyDescent="0.25"/>
    <row r="95" spans="1:10" ht="0" hidden="1" customHeight="1" x14ac:dyDescent="0.25"/>
    <row r="96" spans="1:10" ht="0" hidden="1" customHeight="1" x14ac:dyDescent="0.25"/>
    <row r="97" ht="0" hidden="1" customHeight="1" x14ac:dyDescent="0.25"/>
    <row r="98" ht="0" hidden="1" customHeight="1" x14ac:dyDescent="0.25"/>
    <row r="99" ht="0" hidden="1" customHeight="1" x14ac:dyDescent="0.25"/>
    <row r="100" ht="0" hidden="1" customHeight="1" x14ac:dyDescent="0.25"/>
    <row r="101" ht="0" hidden="1" customHeight="1" x14ac:dyDescent="0.25"/>
    <row r="102" ht="0" hidden="1" customHeight="1" x14ac:dyDescent="0.25"/>
    <row r="103" ht="0" hidden="1" customHeight="1" x14ac:dyDescent="0.25"/>
    <row r="104" ht="0" hidden="1" customHeight="1" x14ac:dyDescent="0.25"/>
  </sheetData>
  <customSheetViews>
    <customSheetView guid="{3D2E4C4C-55B0-42AD-9B20-28C028F4BEE7}" scale="75" hiddenRows="1" hiddenColumns="1">
      <pane ySplit="1" topLeftCell="A2" activePane="bottomLeft" state="frozen"/>
      <selection pane="bottomLeft" activeCell="C16" sqref="C16"/>
      <rowBreaks count="2" manualBreakCount="2">
        <brk id="46" max="10" man="1"/>
        <brk id="78" max="5" man="1"/>
      </rowBreaks>
      <pageMargins left="0.59055118110236227" right="0.59055118110236227" top="0.98425196850393704" bottom="0.98425196850393704" header="0.51181102362204722" footer="0.51181102362204722"/>
      <printOptions headings="1"/>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ustomSheetView>
  </customSheetViews>
  <mergeCells count="2">
    <mergeCell ref="C8:D8"/>
    <mergeCell ref="F4:I18"/>
  </mergeCells>
  <phoneticPr fontId="5" type="noConversion"/>
  <conditionalFormatting sqref="C59 C62 C70 C78:C83 C67 C85:C88 C42:C43">
    <cfRule type="cellIs" dxfId="1443" priority="104" stopIfTrue="1" operator="lessThan">
      <formula>0</formula>
    </cfRule>
  </conditionalFormatting>
  <conditionalFormatting sqref="A20:C20 E20 A1:E19 A21:E1048576 J1:XFD1048576">
    <cfRule type="cellIs" dxfId="1442" priority="7" stopIfTrue="1" operator="equal">
      <formula>"Pass"</formula>
    </cfRule>
    <cfRule type="cellIs" dxfId="1441" priority="8" stopIfTrue="1" operator="equal">
      <formula>"Fail"</formula>
    </cfRule>
  </conditionalFormatting>
  <conditionalFormatting sqref="D20">
    <cfRule type="cellIs" dxfId="1440" priority="5" stopIfTrue="1" operator="equal">
      <formula>"Pass"</formula>
    </cfRule>
    <cfRule type="cellIs" dxfId="1439" priority="6" stopIfTrue="1" operator="equal">
      <formula>"Fail"</formula>
    </cfRule>
  </conditionalFormatting>
  <conditionalFormatting sqref="F89:I1048576">
    <cfRule type="cellIs" dxfId="1438" priority="3" stopIfTrue="1" operator="equal">
      <formula>"Pass"</formula>
    </cfRule>
    <cfRule type="cellIs" dxfId="1437" priority="4" stopIfTrue="1" operator="equal">
      <formula>"Fail"</formula>
    </cfRule>
  </conditionalFormatting>
  <conditionalFormatting sqref="F1:I3 F19:I88">
    <cfRule type="cellIs" dxfId="1436" priority="1" stopIfTrue="1" operator="equal">
      <formula>"Pass"</formula>
    </cfRule>
    <cfRule type="cellIs" dxfId="1435" priority="2" stopIfTrue="1" operator="equal">
      <formula>"Fail"</formula>
    </cfRule>
  </conditionalFormatting>
  <dataValidations count="3">
    <dataValidation type="list" showInputMessage="1" showErrorMessage="1" sqref="D27 D47:D48 C11:C15 C46:C48 C24:C28 D19 D24:D25 C43 C37:C38 C30:C34 D39:D41 C19:C21 C22:D22">
      <formula1>YesNo</formula1>
    </dataValidation>
    <dataValidation type="list" showInputMessage="1" showErrorMessage="1" sqref="C8">
      <formula1>Accounting</formula1>
    </dataValidation>
    <dataValidation type="list" allowBlank="1" showInputMessage="1" showErrorMessage="1" sqref="C7">
      <formula1>UnitW</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4" max="5" man="1"/>
    <brk id="53" max="5" man="1"/>
  </rowBreaks>
  <ignoredErrors>
    <ignoredError sqref="C59:C61 C66:C68"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C000"/>
  </sheetPr>
  <dimension ref="A1:BM144"/>
  <sheetViews>
    <sheetView zoomScale="75" zoomScaleNormal="75" zoomScaleSheetLayoutView="7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329" customWidth="1"/>
    <col min="2" max="2" width="90.85546875" style="329" customWidth="1"/>
    <col min="3" max="3" width="16.85546875" style="283" customWidth="1"/>
    <col min="4" max="10" width="16.85546875" style="285" customWidth="1"/>
    <col min="11" max="11" width="1.85546875" style="755" customWidth="1"/>
    <col min="12" max="12" width="16.85546875" style="283" customWidth="1"/>
    <col min="13" max="19" width="16.85546875" style="285" customWidth="1"/>
    <col min="20" max="20" width="1.85546875" style="755" customWidth="1"/>
    <col min="21" max="21" width="20.85546875" style="283" customWidth="1"/>
    <col min="22" max="23" width="20.85546875" style="285" customWidth="1"/>
    <col min="24" max="24" width="38.85546875" style="285" customWidth="1"/>
    <col min="25" max="25" width="20.85546875" style="285" customWidth="1"/>
    <col min="26" max="26" width="25.85546875" style="285" customWidth="1"/>
    <col min="27" max="27" width="40.85546875" style="283" customWidth="1"/>
    <col min="28" max="28" width="1.85546875" style="329" customWidth="1"/>
    <col min="29" max="65" width="0" style="329" hidden="1" customWidth="1"/>
    <col min="66" max="16384" width="9.140625" style="329" hidden="1"/>
  </cols>
  <sheetData>
    <row r="1" spans="1:28" s="1179" customFormat="1" ht="30" customHeight="1" x14ac:dyDescent="0.55000000000000004">
      <c r="A1" s="1400" t="s">
        <v>1382</v>
      </c>
      <c r="B1" s="1446"/>
      <c r="C1" s="1163"/>
      <c r="E1" s="1123" t="str">
        <f>CONCATENATE("Reporting unit: ", 'General Info'!$C$7, " ", 'General Info'!$C$5)</f>
        <v xml:space="preserve">Reporting unit: 1 </v>
      </c>
      <c r="F1" s="1123"/>
      <c r="G1" s="1123"/>
      <c r="H1" s="1123"/>
      <c r="K1" s="1164"/>
      <c r="T1" s="1164"/>
      <c r="AB1" s="1447"/>
    </row>
    <row r="2" spans="1:28" s="755" customFormat="1" ht="30" customHeight="1" x14ac:dyDescent="0.55000000000000004">
      <c r="A2" s="791"/>
      <c r="B2" s="792"/>
      <c r="C2" s="793"/>
      <c r="E2" s="794"/>
      <c r="F2" s="795"/>
      <c r="G2" s="795"/>
      <c r="H2" s="795"/>
      <c r="K2" s="1164"/>
      <c r="T2" s="1164"/>
      <c r="AB2" s="836"/>
    </row>
    <row r="3" spans="1:28" s="755" customFormat="1" ht="30" customHeight="1" x14ac:dyDescent="0.55000000000000004">
      <c r="A3" s="791"/>
      <c r="B3" s="1775" t="s">
        <v>1672</v>
      </c>
      <c r="C3" s="1712"/>
      <c r="D3" s="1712"/>
      <c r="E3" s="1712"/>
      <c r="F3" s="1712"/>
      <c r="G3" s="1712"/>
      <c r="H3" s="1712"/>
      <c r="AB3" s="836"/>
    </row>
    <row r="4" spans="1:28" s="755" customFormat="1" ht="15" customHeight="1" x14ac:dyDescent="0.25">
      <c r="A4" s="796"/>
      <c r="B4" s="1776" t="s">
        <v>1103</v>
      </c>
      <c r="C4" s="1777" t="s">
        <v>51</v>
      </c>
      <c r="D4" s="1778" t="s">
        <v>1104</v>
      </c>
      <c r="E4" s="1779"/>
      <c r="F4" s="1779"/>
      <c r="G4" s="1779"/>
      <c r="H4" s="1779"/>
      <c r="AB4" s="836"/>
    </row>
    <row r="5" spans="1:28" s="755" customFormat="1" ht="15" customHeight="1" x14ac:dyDescent="0.55000000000000004">
      <c r="A5" s="791"/>
      <c r="B5" s="1708" t="str">
        <f>'General Info'!$B11</f>
        <v>Standardised approach</v>
      </c>
      <c r="C5" s="1706" t="str">
        <f>IF('General Info'!$C11&lt;&gt;"", 'General Info'!$C11, "")</f>
        <v/>
      </c>
      <c r="D5" s="1707"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1707"/>
      <c r="F5" s="1707"/>
      <c r="G5" s="1707"/>
      <c r="H5" s="1707"/>
      <c r="AB5" s="836"/>
    </row>
    <row r="6" spans="1:28" s="755" customFormat="1" ht="15" customHeight="1" x14ac:dyDescent="0.55000000000000004">
      <c r="A6" s="791"/>
      <c r="B6" s="1708" t="str">
        <f>'General Info'!$B12</f>
        <v>FIRB approach</v>
      </c>
      <c r="C6" s="1706" t="str">
        <f>IF('General Info'!$C12&lt;&gt;"", 'General Info'!$C12, "")</f>
        <v/>
      </c>
      <c r="D6" s="1707" t="str">
        <f>IF(C$6="Yes", IF(C$7="Yes", "IRB bank", "FIRB bank"), IF(C$7="No",IF(C$5="No", "No SA/IRB exposures, please check General Info", "No IRB exposures"),"No FIRB exposures"))</f>
        <v>No FIRB exposures</v>
      </c>
      <c r="E6" s="1707"/>
      <c r="F6" s="1707"/>
      <c r="G6" s="1707"/>
      <c r="H6" s="1707"/>
      <c r="AB6" s="836"/>
    </row>
    <row r="7" spans="1:28" s="755" customFormat="1" ht="15" customHeight="1" x14ac:dyDescent="0.55000000000000004">
      <c r="A7" s="791"/>
      <c r="B7" s="1709" t="str">
        <f>'General Info'!$B13</f>
        <v>AIRB approach</v>
      </c>
      <c r="C7" s="1710" t="str">
        <f>IF('General Info'!$C13&lt;&gt;"", 'General Info'!$C13, "")</f>
        <v/>
      </c>
      <c r="D7" s="1711" t="str">
        <f>IF(C7="Yes", IF(C6="Yes", "IRB bank", "AIRB bank"),IF(C6="No", IF(C5="No", "No SA/IRB exposures, please check Generla Info", "No IRB exposures"),"No AIRB exposures"))</f>
        <v>No AIRB exposures</v>
      </c>
      <c r="E7" s="1711"/>
      <c r="F7" s="1711"/>
      <c r="G7" s="1711"/>
      <c r="H7" s="1711"/>
      <c r="AB7" s="836"/>
    </row>
    <row r="8" spans="1:28" s="841" customFormat="1" ht="15" customHeight="1" x14ac:dyDescent="0.25">
      <c r="A8" s="1713"/>
      <c r="C8" s="1714"/>
      <c r="AB8" s="929"/>
    </row>
    <row r="9" spans="1:28" s="755" customFormat="1" ht="60" customHeight="1" x14ac:dyDescent="0.25">
      <c r="A9" s="2147" t="s">
        <v>1486</v>
      </c>
      <c r="B9" s="176"/>
      <c r="C9" s="177"/>
      <c r="D9" s="167"/>
      <c r="E9" s="167"/>
      <c r="F9" s="167"/>
      <c r="G9" s="167"/>
      <c r="H9" s="167"/>
      <c r="I9" s="167"/>
      <c r="J9" s="167"/>
      <c r="K9" s="167"/>
      <c r="L9" s="167"/>
      <c r="M9" s="167"/>
      <c r="N9" s="167"/>
      <c r="O9" s="167"/>
      <c r="P9" s="167"/>
      <c r="Q9" s="167"/>
      <c r="R9" s="167"/>
      <c r="S9" s="167"/>
      <c r="T9" s="167"/>
      <c r="U9" s="167"/>
      <c r="V9" s="167"/>
      <c r="W9" s="1164"/>
      <c r="AB9" s="836"/>
    </row>
    <row r="10" spans="1:28" s="755" customFormat="1" ht="45" customHeight="1" x14ac:dyDescent="0.25">
      <c r="A10" s="2147" t="s">
        <v>1383</v>
      </c>
      <c r="B10" s="176"/>
      <c r="C10" s="177"/>
      <c r="D10" s="167"/>
      <c r="E10" s="167"/>
      <c r="F10" s="167"/>
      <c r="G10" s="167"/>
      <c r="H10" s="167"/>
      <c r="I10" s="167"/>
      <c r="J10" s="167"/>
      <c r="K10" s="167"/>
      <c r="L10" s="167"/>
      <c r="M10" s="167"/>
      <c r="N10" s="167"/>
      <c r="O10" s="167"/>
      <c r="P10" s="167"/>
      <c r="Q10" s="167"/>
      <c r="R10" s="167"/>
      <c r="S10" s="167"/>
      <c r="T10" s="167"/>
      <c r="U10" s="167"/>
      <c r="V10" s="167"/>
      <c r="AB10" s="836"/>
    </row>
    <row r="11" spans="1:28" s="755" customFormat="1" ht="15" customHeight="1" x14ac:dyDescent="0.25">
      <c r="A11" s="837"/>
      <c r="B11" s="2324" t="s">
        <v>1105</v>
      </c>
      <c r="C11" s="2331" t="s">
        <v>1164</v>
      </c>
      <c r="D11" s="2332"/>
      <c r="E11" s="2332"/>
      <c r="F11" s="2338" t="s">
        <v>1165</v>
      </c>
      <c r="G11" s="2338"/>
      <c r="H11" s="2338"/>
      <c r="I11" s="2336" t="s">
        <v>1385</v>
      </c>
      <c r="J11" s="2336"/>
      <c r="K11" s="1221"/>
      <c r="L11" s="2305" t="s">
        <v>1166</v>
      </c>
      <c r="M11" s="2305"/>
      <c r="N11" s="2305"/>
      <c r="O11" s="2305"/>
      <c r="P11" s="2306"/>
      <c r="T11" s="1221"/>
      <c r="U11" s="2340" t="s">
        <v>1071</v>
      </c>
      <c r="V11" s="2307"/>
      <c r="W11" s="2308"/>
      <c r="AB11" s="836"/>
    </row>
    <row r="12" spans="1:28" s="755" customFormat="1" ht="30" customHeight="1" x14ac:dyDescent="0.25">
      <c r="A12" s="837"/>
      <c r="B12" s="2312"/>
      <c r="C12" s="2333"/>
      <c r="D12" s="2334"/>
      <c r="E12" s="2334"/>
      <c r="F12" s="2339"/>
      <c r="G12" s="2339"/>
      <c r="H12" s="2339"/>
      <c r="I12" s="2337"/>
      <c r="J12" s="2337"/>
      <c r="K12" s="1221"/>
      <c r="L12" s="2341" t="s">
        <v>1167</v>
      </c>
      <c r="M12" s="2342"/>
      <c r="N12" s="2342"/>
      <c r="O12" s="2343" t="s">
        <v>1168</v>
      </c>
      <c r="P12" s="2344"/>
      <c r="T12" s="1221"/>
      <c r="U12" s="2345" t="s">
        <v>1167</v>
      </c>
      <c r="V12" s="2346"/>
      <c r="W12" s="2347"/>
      <c r="AB12" s="836"/>
    </row>
    <row r="13" spans="1:28" s="755" customFormat="1" ht="45" customHeight="1" x14ac:dyDescent="0.25">
      <c r="A13" s="1252"/>
      <c r="B13" s="2325"/>
      <c r="C13" s="1642" t="s">
        <v>1107</v>
      </c>
      <c r="D13" s="1643" t="s">
        <v>43</v>
      </c>
      <c r="E13" s="1643" t="s">
        <v>1149</v>
      </c>
      <c r="F13" s="1655" t="s">
        <v>1107</v>
      </c>
      <c r="G13" s="1643" t="s">
        <v>43</v>
      </c>
      <c r="H13" s="1643" t="s">
        <v>1149</v>
      </c>
      <c r="I13" s="1655" t="s">
        <v>1107</v>
      </c>
      <c r="J13" s="1644" t="s">
        <v>43</v>
      </c>
      <c r="K13" s="1645"/>
      <c r="L13" s="1642" t="s">
        <v>1169</v>
      </c>
      <c r="M13" s="1643" t="s">
        <v>1170</v>
      </c>
      <c r="N13" s="1643" t="s">
        <v>1171</v>
      </c>
      <c r="O13" s="1643" t="s">
        <v>1172</v>
      </c>
      <c r="P13" s="1644" t="s">
        <v>1170</v>
      </c>
      <c r="T13" s="1645"/>
      <c r="U13" s="1642" t="s">
        <v>1172</v>
      </c>
      <c r="V13" s="1643" t="s">
        <v>1170</v>
      </c>
      <c r="W13" s="1644" t="s">
        <v>1171</v>
      </c>
      <c r="AB13" s="836"/>
    </row>
    <row r="14" spans="1:28" s="755" customFormat="1" ht="15" customHeight="1" x14ac:dyDescent="0.25">
      <c r="A14" s="837"/>
      <c r="B14" s="1073" t="s">
        <v>1173</v>
      </c>
      <c r="C14" s="1332" t="str">
        <f t="shared" ref="C14" si="0">IF(AND(ISNUMBER(C15), ISNUMBER(C16), ISNUMBER(C17)), SUM(C15,C16,C17),"")</f>
        <v/>
      </c>
      <c r="D14" s="1332" t="str">
        <f t="shared" ref="D14" si="1">IF(AND(ISNUMBER(D15), ISNUMBER(D16), ISNUMBER(D17)), SUM(D15,D16,D17),"")</f>
        <v/>
      </c>
      <c r="E14" s="1241" t="str">
        <f>IF(AND(ISNUMBER(E15), ISNUMBER(E16), ISNUMBER(E17)), SUM(E15,E16,E17),"")</f>
        <v/>
      </c>
      <c r="F14" s="1332" t="str">
        <f t="shared" ref="F14:G14" si="2">IF(AND(ISNUMBER(F15), ISNUMBER(F16), ISNUMBER(F17)), SUM(F15,F16,F17),"")</f>
        <v/>
      </c>
      <c r="G14" s="1332" t="str">
        <f t="shared" si="2"/>
        <v/>
      </c>
      <c r="H14" s="1217" t="str">
        <f>IF(AND(ISNUMBER(H15), ISNUMBER(H16), ISNUMBER(H17)), SUM(H15,H16,H17),"")</f>
        <v/>
      </c>
      <c r="I14" s="1332" t="str">
        <f t="shared" ref="I14:J14" si="3">IF(AND(ISNUMBER(I15), ISNUMBER(I16), ISNUMBER(I17)), SUM(I15,I16,I17),"")</f>
        <v/>
      </c>
      <c r="J14" s="1798" t="str">
        <f t="shared" si="3"/>
        <v/>
      </c>
      <c r="K14" s="1494"/>
      <c r="L14" s="1322" t="str">
        <f t="shared" ref="L14:L38" si="4">IF(AND(ISNUMBER(C14),ISNUMBER(F14)),IF(AND(C14&lt;&gt;0,F14&lt;&gt;0),((F14-C14)/C14),"EAD=0"),"")</f>
        <v/>
      </c>
      <c r="M14" s="1323" t="str">
        <f t="shared" ref="M14:M38" si="5">IF(AND(ISNUMBER(D14),ISNUMBER(G14)),IF(AND(D14&lt;&gt;0,G14&lt;&gt;0),((G14-D14)/D14),"RWA=0"),"")</f>
        <v/>
      </c>
      <c r="N14" s="1323" t="str">
        <f t="shared" ref="N14:N25" si="6">IF(AND(ISNUMBER(E14),ISNUMBER(H14)),IF(AND(E14&lt;&gt;0,H14&lt;&gt;0),((H14-E14)/E14),"EL=0"),"")</f>
        <v/>
      </c>
      <c r="O14" s="1323" t="str">
        <f t="shared" ref="O14:O35" si="7">IF(AND(ISNUMBER(F14),ISNUMBER(I14)),IF(AND(F14&lt;&gt;0,I14&lt;&gt;0),((I14-F14)/F14),"EAD=0"),"")</f>
        <v/>
      </c>
      <c r="P14" s="1324" t="str">
        <f t="shared" ref="P14:P35" si="8">IF(AND(ISNUMBER(G14),ISNUMBER(J14)),IF(AND(G14&lt;&gt;0,J14&lt;&gt;0),((J14-G14)/G14),"RWA=0"),"")</f>
        <v/>
      </c>
      <c r="T14" s="1494"/>
      <c r="U14" s="1218"/>
      <c r="V14" s="1219"/>
      <c r="W14" s="1220"/>
      <c r="AB14" s="836"/>
    </row>
    <row r="15" spans="1:28" s="755" customFormat="1" ht="15" customHeight="1" x14ac:dyDescent="0.25">
      <c r="A15" s="837"/>
      <c r="B15" s="1233" t="s">
        <v>1174</v>
      </c>
      <c r="C15" s="1333" t="str">
        <f>IF(AND(ISNUMBER(C46), ISNUMBER(C67), ISNUMBER(C86)), SUM(C46,C67,C86),"")</f>
        <v/>
      </c>
      <c r="D15" s="1333" t="str">
        <f>IF(AND(ISNUMBER(D46), ISNUMBER(D67), ISNUMBER(D86)), SUM(D46,D67,D86),"")</f>
        <v/>
      </c>
      <c r="E15" s="896" t="str">
        <f>IF(AND(ISNUMBER(E67), ISNUMBER(E86)), SUM(E67, E86), "")</f>
        <v/>
      </c>
      <c r="F15" s="1333" t="str">
        <f>IF(AND(ISNUMBER(F46), ISNUMBER(F67), ISNUMBER(F86)), SUM(F46,F67,F86),"")</f>
        <v/>
      </c>
      <c r="G15" s="1333" t="str">
        <f>IF(AND(ISNUMBER(G46), ISNUMBER(G67), ISNUMBER(G86)), SUM(G46,G67,G86),"")</f>
        <v/>
      </c>
      <c r="H15" s="757" t="str">
        <f>IF(ISNUMBER(H67), H67, "")</f>
        <v/>
      </c>
      <c r="I15" s="1333" t="str">
        <f>IF(AND(ISNUMBER(I46), ISNUMBER(I67), ISNUMBER(I86)), SUM(I46,I67,I86),"")</f>
        <v/>
      </c>
      <c r="J15" s="287" t="str">
        <f>IF(AND(ISNUMBER(J46), ISNUMBER(J67), ISNUMBER(J86)), SUM(J46,J67,J86),"")</f>
        <v/>
      </c>
      <c r="K15" s="1222"/>
      <c r="L15" s="1325" t="str">
        <f t="shared" si="4"/>
        <v/>
      </c>
      <c r="M15" s="1326" t="str">
        <f t="shared" si="5"/>
        <v/>
      </c>
      <c r="N15" s="1326" t="str">
        <f t="shared" si="6"/>
        <v/>
      </c>
      <c r="O15" s="1326" t="str">
        <f t="shared" si="7"/>
        <v/>
      </c>
      <c r="P15" s="1327" t="str">
        <f t="shared" si="8"/>
        <v/>
      </c>
      <c r="T15" s="1222"/>
      <c r="U15" s="802"/>
      <c r="V15" s="761"/>
      <c r="W15" s="798"/>
      <c r="AB15" s="836"/>
    </row>
    <row r="16" spans="1:28" s="755" customFormat="1" ht="15" customHeight="1" x14ac:dyDescent="0.25">
      <c r="A16" s="837"/>
      <c r="B16" s="1146" t="s">
        <v>1159</v>
      </c>
      <c r="C16" s="1333" t="str">
        <f>IF(AND(ISNUMBER(C48), ISNUMBER(C68), ISNUMBER(C87)), SUM(C48,C68,C87),"")</f>
        <v/>
      </c>
      <c r="D16" s="1333" t="str">
        <f>IF(AND(ISNUMBER(D48), ISNUMBER(D68), ISNUMBER(D87)), SUM(D48,D68,D87),"")</f>
        <v/>
      </c>
      <c r="E16" s="896" t="str">
        <f>IF(AND(ISNUMBER(E68), ISNUMBER(E87)), SUM(E68,E87), "")</f>
        <v/>
      </c>
      <c r="F16" s="1333" t="str">
        <f>IF(AND(ISNUMBER(F48), ISNUMBER(F68), ISNUMBER(F87)), SUM(F48,F68,F87),"")</f>
        <v/>
      </c>
      <c r="G16" s="1333" t="str">
        <f>IF(AND(ISNUMBER(G48), ISNUMBER(G68), ISNUMBER(G87)), SUM(G48,G68,G87),"")</f>
        <v/>
      </c>
      <c r="H16" s="757" t="str">
        <f>IF(ISNUMBER(H68), H68, "")</f>
        <v/>
      </c>
      <c r="I16" s="1333" t="str">
        <f>IF(AND(ISNUMBER(I48), ISNUMBER(I68), ISNUMBER(I87)), SUM(I48,I68,I87),"")</f>
        <v/>
      </c>
      <c r="J16" s="287" t="str">
        <f>IF(AND(ISNUMBER(J48), ISNUMBER(J68), ISNUMBER(J87)), SUM(J48,J68,J87),"")</f>
        <v/>
      </c>
      <c r="K16" s="1223"/>
      <c r="L16" s="1325" t="str">
        <f t="shared" si="4"/>
        <v/>
      </c>
      <c r="M16" s="1326" t="str">
        <f t="shared" si="5"/>
        <v/>
      </c>
      <c r="N16" s="1326" t="str">
        <f t="shared" si="6"/>
        <v/>
      </c>
      <c r="O16" s="1326" t="str">
        <f t="shared" si="7"/>
        <v/>
      </c>
      <c r="P16" s="1327" t="str">
        <f t="shared" si="8"/>
        <v/>
      </c>
      <c r="T16" s="1223"/>
      <c r="U16" s="802"/>
      <c r="V16" s="761"/>
      <c r="W16" s="798"/>
      <c r="AB16" s="836"/>
    </row>
    <row r="17" spans="1:28" s="755" customFormat="1" ht="15" customHeight="1" x14ac:dyDescent="0.25">
      <c r="A17" s="837"/>
      <c r="B17" s="1146" t="s">
        <v>1175</v>
      </c>
      <c r="C17" s="1333" t="str">
        <f>IF(AND(ISNUMBER(C47), ISNUMBER(C69), ISNUMBER(C88)), SUM(C47,C69,C88), "")</f>
        <v/>
      </c>
      <c r="D17" s="1333" t="str">
        <f>IF(AND(ISNUMBER(D47), ISNUMBER(D69), ISNUMBER(D88)), SUM(D47,D69,D88), "")</f>
        <v/>
      </c>
      <c r="E17" s="896" t="str">
        <f>IF(AND(ISNUMBER(E69), ISNUMBER(E88)), SUM(E69,E88), "")</f>
        <v/>
      </c>
      <c r="F17" s="1333" t="str">
        <f>IF(AND(ISNUMBER(F47), ISNUMBER(F69), ISNUMBER(F88)), SUM(F47,F69,F88), "")</f>
        <v/>
      </c>
      <c r="G17" s="1333" t="str">
        <f>IF(AND(ISNUMBER(G47), ISNUMBER(G69), ISNUMBER(G88)), SUM(G47,G69,G88), "")</f>
        <v/>
      </c>
      <c r="H17" s="757" t="str">
        <f>IF(ISNUMBER(H69), H69, "")</f>
        <v/>
      </c>
      <c r="I17" s="1333" t="str">
        <f>IF(AND(ISNUMBER(I47), ISNUMBER(I69), ISNUMBER(I88)), SUM(I47,I69,I88), "")</f>
        <v/>
      </c>
      <c r="J17" s="287" t="str">
        <f>IF(AND(ISNUMBER(J47), ISNUMBER(J69), ISNUMBER(J88)), SUM(J47,J69,J88), "")</f>
        <v/>
      </c>
      <c r="K17" s="1494"/>
      <c r="L17" s="1325" t="str">
        <f t="shared" si="4"/>
        <v/>
      </c>
      <c r="M17" s="1326" t="str">
        <f t="shared" si="5"/>
        <v/>
      </c>
      <c r="N17" s="1326" t="str">
        <f t="shared" si="6"/>
        <v/>
      </c>
      <c r="O17" s="1326" t="str">
        <f t="shared" si="7"/>
        <v/>
      </c>
      <c r="P17" s="1327" t="str">
        <f t="shared" si="8"/>
        <v/>
      </c>
      <c r="T17" s="1494"/>
      <c r="U17" s="802"/>
      <c r="V17" s="761"/>
      <c r="W17" s="798"/>
      <c r="AB17" s="836"/>
    </row>
    <row r="18" spans="1:28" s="755" customFormat="1" ht="15" customHeight="1" x14ac:dyDescent="0.25">
      <c r="A18" s="837"/>
      <c r="B18" s="324" t="s">
        <v>1176</v>
      </c>
      <c r="C18" s="1333" t="str">
        <f>IF(AND(ISNUMBER(C43), ISNUMBER(C71), ISNUMBER(C90)), SUM(C43,C71,C90), "")</f>
        <v/>
      </c>
      <c r="D18" s="1333" t="str">
        <f>IF(AND(ISNUMBER(D43), ISNUMBER(D71), ISNUMBER(D90)), SUM(D43,D71,D90), "")</f>
        <v/>
      </c>
      <c r="E18" s="896" t="str">
        <f>IF(AND(ISNUMBER(E71), ISNUMBER(E90)), SUM(E71,E90), "")</f>
        <v/>
      </c>
      <c r="F18" s="1333" t="str">
        <f>IF(AND(ISNUMBER(F43), ISNUMBER(F71), ISNUMBER(F90)), SUM(F43,F71,F90), "")</f>
        <v/>
      </c>
      <c r="G18" s="1333" t="str">
        <f>IF(AND(ISNUMBER(G43), ISNUMBER(G71), ISNUMBER(G90)), SUM(G43,G71,G90), "")</f>
        <v/>
      </c>
      <c r="H18" s="757" t="str">
        <f>IF(ISNUMBER(H71), H71, "")</f>
        <v/>
      </c>
      <c r="I18" s="1333" t="str">
        <f>IF(AND(ISNUMBER(I43), ISNUMBER(I71), ISNUMBER(I90)), SUM(I43,I71,I90), "")</f>
        <v/>
      </c>
      <c r="J18" s="287" t="str">
        <f>IF(AND(ISNUMBER(J43), ISNUMBER(J71), ISNUMBER(J90)), SUM(J43,J71,J90), "")</f>
        <v/>
      </c>
      <c r="K18" s="1494"/>
      <c r="L18" s="1325" t="str">
        <f t="shared" si="4"/>
        <v/>
      </c>
      <c r="M18" s="1326" t="str">
        <f t="shared" si="5"/>
        <v/>
      </c>
      <c r="N18" s="1326" t="str">
        <f t="shared" si="6"/>
        <v/>
      </c>
      <c r="O18" s="1326" t="str">
        <f t="shared" si="7"/>
        <v/>
      </c>
      <c r="P18" s="1327" t="str">
        <f t="shared" si="8"/>
        <v/>
      </c>
      <c r="T18" s="1494"/>
      <c r="U18" s="802"/>
      <c r="V18" s="761"/>
      <c r="W18" s="798"/>
      <c r="AB18" s="836"/>
    </row>
    <row r="19" spans="1:28" s="755" customFormat="1" ht="15" customHeight="1" x14ac:dyDescent="0.25">
      <c r="A19" s="837"/>
      <c r="B19" s="324" t="s">
        <v>1177</v>
      </c>
      <c r="C19" s="1333" t="str">
        <f>IF(AND(ISNUMBER(C44), ISNUMBER(C45), ISNUMBER(C72), ISNUMBER(C91)), SUM(C44,C45,C72,C91), "")</f>
        <v/>
      </c>
      <c r="D19" s="1333" t="str">
        <f>IF(AND(ISNUMBER(D44), ISNUMBER(D45), ISNUMBER(D72), ISNUMBER(D91)), SUM(D44,D45,D72,D91), "")</f>
        <v/>
      </c>
      <c r="E19" s="896" t="str">
        <f>IF(AND(ISNUMBER(E72), ISNUMBER(E91)), SUM(E72,E91), "")</f>
        <v/>
      </c>
      <c r="F19" s="1333" t="str">
        <f>IF(AND(ISNUMBER(F44), ISNUMBER(F45), ISNUMBER(F72), ISNUMBER(F91)), SUM(F44,F45,F72,F91), "")</f>
        <v/>
      </c>
      <c r="G19" s="1333" t="str">
        <f>IF(AND(ISNUMBER(G44), ISNUMBER(G45), ISNUMBER(G72), ISNUMBER(G91)), SUM(G44,G45,G72,G91), "")</f>
        <v/>
      </c>
      <c r="H19" s="757" t="str">
        <f>IF(ISNUMBER(H72), H72, "")</f>
        <v/>
      </c>
      <c r="I19" s="1333" t="str">
        <f>IF(AND(ISNUMBER(I44), ISNUMBER(I45), ISNUMBER(I72), ISNUMBER(I91)), SUM(I44,I45,I72,I91), "")</f>
        <v/>
      </c>
      <c r="J19" s="287" t="str">
        <f>IF(AND(ISNUMBER(J44), ISNUMBER(J45), ISNUMBER(J72), ISNUMBER(J91)), SUM(J44,J45,J72,J91), "")</f>
        <v/>
      </c>
      <c r="K19" s="1494"/>
      <c r="L19" s="1325" t="str">
        <f t="shared" si="4"/>
        <v/>
      </c>
      <c r="M19" s="1326" t="str">
        <f t="shared" si="5"/>
        <v/>
      </c>
      <c r="N19" s="1326" t="str">
        <f t="shared" si="6"/>
        <v/>
      </c>
      <c r="O19" s="1326" t="str">
        <f t="shared" si="7"/>
        <v/>
      </c>
      <c r="P19" s="1327" t="str">
        <f t="shared" si="8"/>
        <v/>
      </c>
      <c r="T19" s="1494"/>
      <c r="U19" s="802"/>
      <c r="V19" s="761"/>
      <c r="W19" s="798"/>
      <c r="AB19" s="836"/>
    </row>
    <row r="20" spans="1:28" s="755" customFormat="1" ht="15" customHeight="1" x14ac:dyDescent="0.25">
      <c r="A20" s="837"/>
      <c r="B20" s="324" t="s">
        <v>1178</v>
      </c>
      <c r="C20" s="1333" t="str">
        <f>IF(AND(ISNUMBER(C70), ISNUMBER(C89)), SUM(C70, C89), "")</f>
        <v/>
      </c>
      <c r="D20" s="896" t="str">
        <f>IF(AND(ISNUMBER(D70), ISNUMBER(D89)), SUM(D70, D89), "")</f>
        <v/>
      </c>
      <c r="E20" s="896" t="str">
        <f>IF(AND(ISNUMBER(E70), ISNUMBER(E89)), SUM(E70, E89), "")</f>
        <v/>
      </c>
      <c r="F20" s="1333" t="str">
        <f>IF(AND(ISNUMBER(F70), ISNUMBER(F89)), SUM(F70,F89), "")</f>
        <v/>
      </c>
      <c r="G20" s="1333" t="str">
        <f>IF(AND(ISNUMBER(G70), ISNUMBER(G89)), SUM(G70,G89), "")</f>
        <v/>
      </c>
      <c r="H20" s="757" t="str">
        <f>IF(ISNUMBER(H70),H70, "")</f>
        <v/>
      </c>
      <c r="I20" s="1333" t="str">
        <f>IF(AND(ISNUMBER(I70), ISNUMBER(I89)), SUM(I70,I89), "")</f>
        <v/>
      </c>
      <c r="J20" s="287" t="str">
        <f>IF(AND(ISNUMBER(J70), ISNUMBER(J89)), SUM(J70,J89), "")</f>
        <v/>
      </c>
      <c r="K20" s="1494"/>
      <c r="L20" s="1325" t="str">
        <f t="shared" si="4"/>
        <v/>
      </c>
      <c r="M20" s="1326" t="str">
        <f t="shared" si="5"/>
        <v/>
      </c>
      <c r="N20" s="1326" t="str">
        <f t="shared" si="6"/>
        <v/>
      </c>
      <c r="O20" s="1326" t="str">
        <f t="shared" si="7"/>
        <v/>
      </c>
      <c r="P20" s="1327" t="str">
        <f t="shared" si="8"/>
        <v/>
      </c>
      <c r="T20" s="1494"/>
      <c r="U20" s="802"/>
      <c r="V20" s="761"/>
      <c r="W20" s="798"/>
      <c r="AB20" s="836"/>
    </row>
    <row r="21" spans="1:28" s="755" customFormat="1" ht="15" customHeight="1" x14ac:dyDescent="0.25">
      <c r="A21" s="837"/>
      <c r="B21" s="324" t="s">
        <v>1179</v>
      </c>
      <c r="C21" s="1333" t="str">
        <f>IF(AND(ISNUMBER(C22), ISNUMBER(C24), ISNUMBER(C23), ISNUMBER(C26)), SUM(C22:C24, C26),"")</f>
        <v/>
      </c>
      <c r="D21" s="1333" t="str">
        <f>IF(AND(ISNUMBER(D22), ISNUMBER(D24), ISNUMBER(D23), ISNUMBER(D26)), SUM(D22:D24, D26),"")</f>
        <v/>
      </c>
      <c r="E21" s="896" t="str">
        <f>IF(AND(ISNUMBER(E22), ISNUMBER(E24), ISNUMBER(E23)), SUM(E22, E24, E23),"")</f>
        <v/>
      </c>
      <c r="F21" s="1333" t="str">
        <f>IF(AND(ISNUMBER(F22), ISNUMBER(F24), ISNUMBER(F23), ISNUMBER(F26)), SUM(F22:F24, F26),"")</f>
        <v/>
      </c>
      <c r="G21" s="1333" t="str">
        <f>IF(AND(ISNUMBER(G22), ISNUMBER(G24), ISNUMBER(G23), ISNUMBER(G26)), SUM(G22:G24, G26),"")</f>
        <v/>
      </c>
      <c r="H21" s="757" t="str">
        <f>IF(AND(ISNUMBER(H22), ISNUMBER(H24), ISNUMBER(H23)), SUM(H22, H24, H23),"")</f>
        <v/>
      </c>
      <c r="I21" s="1333" t="str">
        <f>IF(AND(ISNUMBER(I22), ISNUMBER(I24), ISNUMBER(I23), ISNUMBER(I26)), SUM(I22:I24, I26),"")</f>
        <v/>
      </c>
      <c r="J21" s="287" t="str">
        <f>IF(AND(ISNUMBER(J22), ISNUMBER(J24), ISNUMBER(J23), ISNUMBER(J26)), SUM(J22:J24, J26),"")</f>
        <v/>
      </c>
      <c r="K21" s="1494"/>
      <c r="L21" s="1325" t="str">
        <f t="shared" si="4"/>
        <v/>
      </c>
      <c r="M21" s="1326" t="str">
        <f t="shared" si="5"/>
        <v/>
      </c>
      <c r="N21" s="1326" t="str">
        <f t="shared" si="6"/>
        <v/>
      </c>
      <c r="O21" s="1326" t="str">
        <f t="shared" si="7"/>
        <v/>
      </c>
      <c r="P21" s="1327" t="str">
        <f t="shared" si="8"/>
        <v/>
      </c>
      <c r="T21" s="1494"/>
      <c r="U21" s="802"/>
      <c r="V21" s="761"/>
      <c r="W21" s="798"/>
      <c r="AB21" s="836"/>
    </row>
    <row r="22" spans="1:28" s="755" customFormat="1" ht="15" customHeight="1" x14ac:dyDescent="0.25">
      <c r="A22" s="837"/>
      <c r="B22" s="1146" t="s">
        <v>1180</v>
      </c>
      <c r="C22" s="1333" t="str">
        <f t="shared" ref="C22:G25" si="9">IF(AND(ISNUMBER(C73), ISNUMBER(C92)), SUM(C73,C92), "")</f>
        <v/>
      </c>
      <c r="D22" s="1333" t="str">
        <f t="shared" si="9"/>
        <v/>
      </c>
      <c r="E22" s="896" t="str">
        <f t="shared" si="9"/>
        <v/>
      </c>
      <c r="F22" s="1333" t="str">
        <f t="shared" si="9"/>
        <v/>
      </c>
      <c r="G22" s="1333" t="str">
        <f t="shared" si="9"/>
        <v/>
      </c>
      <c r="H22" s="757" t="str">
        <f>IF(ISNUMBER(H73), H73, "")</f>
        <v/>
      </c>
      <c r="I22" s="1333" t="str">
        <f t="shared" ref="I22:J25" si="10">IF(AND(ISNUMBER(I73), ISNUMBER(I92)), SUM(I73,I92), "")</f>
        <v/>
      </c>
      <c r="J22" s="287" t="str">
        <f t="shared" si="10"/>
        <v/>
      </c>
      <c r="K22" s="1494"/>
      <c r="L22" s="1325" t="str">
        <f t="shared" si="4"/>
        <v/>
      </c>
      <c r="M22" s="1326" t="str">
        <f t="shared" si="5"/>
        <v/>
      </c>
      <c r="N22" s="1326" t="str">
        <f t="shared" si="6"/>
        <v/>
      </c>
      <c r="O22" s="1326" t="str">
        <f t="shared" si="7"/>
        <v/>
      </c>
      <c r="P22" s="1327" t="str">
        <f t="shared" si="8"/>
        <v/>
      </c>
      <c r="T22" s="1494"/>
      <c r="U22" s="802"/>
      <c r="V22" s="761"/>
      <c r="W22" s="798"/>
      <c r="AB22" s="836"/>
    </row>
    <row r="23" spans="1:28" s="755" customFormat="1" ht="15" customHeight="1" x14ac:dyDescent="0.25">
      <c r="A23" s="837"/>
      <c r="B23" s="1146" t="s">
        <v>1181</v>
      </c>
      <c r="C23" s="1333" t="str">
        <f t="shared" si="9"/>
        <v/>
      </c>
      <c r="D23" s="1333" t="str">
        <f t="shared" si="9"/>
        <v/>
      </c>
      <c r="E23" s="896" t="str">
        <f t="shared" si="9"/>
        <v/>
      </c>
      <c r="F23" s="1333" t="str">
        <f t="shared" si="9"/>
        <v/>
      </c>
      <c r="G23" s="1333" t="str">
        <f t="shared" si="9"/>
        <v/>
      </c>
      <c r="H23" s="757" t="str">
        <f>IF(ISNUMBER(H74), H74, "")</f>
        <v/>
      </c>
      <c r="I23" s="1333" t="str">
        <f t="shared" si="10"/>
        <v/>
      </c>
      <c r="J23" s="287" t="str">
        <f t="shared" si="10"/>
        <v/>
      </c>
      <c r="K23" s="1494"/>
      <c r="L23" s="1325" t="str">
        <f>IF(AND(ISNUMBER(C23),ISNUMBER(F23)),IF(AND(C23&lt;&gt;0,F23&lt;&gt;0),((F23-C23)/C23),"EAD=0"),"")</f>
        <v/>
      </c>
      <c r="M23" s="1326" t="str">
        <f>IF(AND(ISNUMBER(D23),ISNUMBER(G23)),IF(AND(D23&lt;&gt;0,G23&lt;&gt;0),((G23-D23)/D23),"RWA=0"),"")</f>
        <v/>
      </c>
      <c r="N23" s="1326" t="str">
        <f>IF(AND(ISNUMBER(E23),ISNUMBER(H23)),IF(AND(E23&lt;&gt;0,H23&lt;&gt;0),((H23-E23)/E23),"EL=0"),"")</f>
        <v/>
      </c>
      <c r="O23" s="1326" t="str">
        <f>IF(AND(ISNUMBER(F23),ISNUMBER(I23)),IF(AND(F23&lt;&gt;0,I23&lt;&gt;0),((I23-F23)/F23),"EAD=0"),"")</f>
        <v/>
      </c>
      <c r="P23" s="1327" t="str">
        <f>IF(AND(ISNUMBER(G23),ISNUMBER(J23)),IF(AND(G23&lt;&gt;0,J23&lt;&gt;0),((J23-G23)/G23),"RWA=0"),"")</f>
        <v/>
      </c>
      <c r="T23" s="1494"/>
      <c r="U23" s="802"/>
      <c r="V23" s="761"/>
      <c r="W23" s="798"/>
      <c r="AB23" s="836"/>
    </row>
    <row r="24" spans="1:28" s="755" customFormat="1" ht="15" customHeight="1" x14ac:dyDescent="0.25">
      <c r="A24" s="837"/>
      <c r="B24" s="1146" t="s">
        <v>1369</v>
      </c>
      <c r="C24" s="1333" t="str">
        <f t="shared" si="9"/>
        <v/>
      </c>
      <c r="D24" s="1333" t="str">
        <f t="shared" si="9"/>
        <v/>
      </c>
      <c r="E24" s="896" t="str">
        <f t="shared" si="9"/>
        <v/>
      </c>
      <c r="F24" s="1333" t="str">
        <f t="shared" si="9"/>
        <v/>
      </c>
      <c r="G24" s="1333" t="str">
        <f t="shared" si="9"/>
        <v/>
      </c>
      <c r="H24" s="757" t="str">
        <f>IF(ISNUMBER(H75), H75, "")</f>
        <v/>
      </c>
      <c r="I24" s="1333" t="str">
        <f t="shared" si="10"/>
        <v/>
      </c>
      <c r="J24" s="287" t="str">
        <f t="shared" si="10"/>
        <v/>
      </c>
      <c r="K24" s="1494"/>
      <c r="L24" s="1325" t="str">
        <f t="shared" si="4"/>
        <v/>
      </c>
      <c r="M24" s="1326" t="str">
        <f t="shared" si="5"/>
        <v/>
      </c>
      <c r="N24" s="1326" t="str">
        <f t="shared" si="6"/>
        <v/>
      </c>
      <c r="O24" s="1326" t="str">
        <f t="shared" si="7"/>
        <v/>
      </c>
      <c r="P24" s="1327" t="str">
        <f t="shared" si="8"/>
        <v/>
      </c>
      <c r="T24" s="1494"/>
      <c r="U24" s="802"/>
      <c r="V24" s="761"/>
      <c r="W24" s="798"/>
      <c r="AB24" s="836"/>
    </row>
    <row r="25" spans="1:28" s="755" customFormat="1" ht="15" customHeight="1" x14ac:dyDescent="0.25">
      <c r="A25" s="837"/>
      <c r="B25" s="940" t="s">
        <v>1370</v>
      </c>
      <c r="C25" s="1333" t="str">
        <f t="shared" si="9"/>
        <v/>
      </c>
      <c r="D25" s="1333" t="str">
        <f t="shared" si="9"/>
        <v/>
      </c>
      <c r="E25" s="896" t="str">
        <f t="shared" si="9"/>
        <v/>
      </c>
      <c r="F25" s="1333" t="str">
        <f t="shared" si="9"/>
        <v/>
      </c>
      <c r="G25" s="1333" t="str">
        <f t="shared" si="9"/>
        <v/>
      </c>
      <c r="H25" s="757" t="str">
        <f>IF(ISNUMBER(H76), H76, "")</f>
        <v/>
      </c>
      <c r="I25" s="1333" t="str">
        <f t="shared" si="10"/>
        <v/>
      </c>
      <c r="J25" s="287" t="str">
        <f t="shared" si="10"/>
        <v/>
      </c>
      <c r="K25" s="1494"/>
      <c r="L25" s="1325" t="str">
        <f t="shared" si="4"/>
        <v/>
      </c>
      <c r="M25" s="1326" t="str">
        <f t="shared" si="5"/>
        <v/>
      </c>
      <c r="N25" s="1326" t="str">
        <f t="shared" si="6"/>
        <v/>
      </c>
      <c r="O25" s="1326" t="str">
        <f t="shared" si="7"/>
        <v/>
      </c>
      <c r="P25" s="1327" t="str">
        <f t="shared" si="8"/>
        <v/>
      </c>
      <c r="T25" s="1494"/>
      <c r="U25" s="802"/>
      <c r="V25" s="761"/>
      <c r="W25" s="798"/>
      <c r="AB25" s="836"/>
    </row>
    <row r="26" spans="1:28" s="755" customFormat="1" ht="15" customHeight="1" x14ac:dyDescent="0.25">
      <c r="A26" s="837"/>
      <c r="B26" s="1146" t="s">
        <v>1182</v>
      </c>
      <c r="C26" s="1333" t="str">
        <f>IF(ISNUMBER(C52), C52, "")</f>
        <v/>
      </c>
      <c r="D26" s="1333" t="str">
        <f>IF(ISNUMBER(D52), D52, "")</f>
        <v/>
      </c>
      <c r="E26" s="780"/>
      <c r="F26" s="1333" t="str">
        <f>IF(ISNUMBER(F52), F52, "")</f>
        <v/>
      </c>
      <c r="G26" s="1333" t="str">
        <f>IF(ISNUMBER(G52), G52, "")</f>
        <v/>
      </c>
      <c r="H26" s="758"/>
      <c r="I26" s="1333" t="str">
        <f>IF(ISNUMBER(I52), I52, "")</f>
        <v/>
      </c>
      <c r="J26" s="287" t="str">
        <f>IF(ISNUMBER(J52), J52, "")</f>
        <v/>
      </c>
      <c r="K26" s="1494"/>
      <c r="L26" s="1325" t="str">
        <f t="shared" si="4"/>
        <v/>
      </c>
      <c r="M26" s="1327" t="str">
        <f t="shared" si="5"/>
        <v/>
      </c>
      <c r="N26" s="758"/>
      <c r="O26" s="1325" t="str">
        <f t="shared" si="7"/>
        <v/>
      </c>
      <c r="P26" s="1327" t="str">
        <f t="shared" si="8"/>
        <v/>
      </c>
      <c r="T26" s="1494"/>
      <c r="U26" s="802"/>
      <c r="V26" s="761"/>
      <c r="W26" s="798"/>
      <c r="AB26" s="836"/>
    </row>
    <row r="27" spans="1:28" s="755" customFormat="1" ht="15" customHeight="1" x14ac:dyDescent="0.25">
      <c r="A27" s="837"/>
      <c r="B27" s="786" t="s">
        <v>1122</v>
      </c>
      <c r="C27" s="1333" t="str">
        <f>IF(AND(ISNUMBER(C49),ISNUMBER(C96)), SUM(C49,C96), "")</f>
        <v/>
      </c>
      <c r="D27" s="1333" t="str">
        <f>IF(AND(ISNUMBER(D49),ISNUMBER(D96)), SUM(D49,D96), "")</f>
        <v/>
      </c>
      <c r="E27" s="1333" t="str">
        <f>IF(ISNUMBER(E96), E96, "")</f>
        <v/>
      </c>
      <c r="F27" s="1333" t="str">
        <f>IF(AND(ISNUMBER(F49),ISNUMBER(F96)), SUM(F49,F96), "")</f>
        <v/>
      </c>
      <c r="G27" s="1333" t="str">
        <f>IF(AND(ISNUMBER(G49),ISNUMBER(G96)), SUM(G49,G96), "")</f>
        <v/>
      </c>
      <c r="H27" s="758"/>
      <c r="I27" s="1333" t="str">
        <f>IF(AND(ISNUMBER(I49),ISNUMBER(I96)), SUM(I49,I96), "")</f>
        <v/>
      </c>
      <c r="J27" s="287" t="str">
        <f>IF(AND(ISNUMBER(J49),ISNUMBER(J96)), SUM(J49,J96), "")</f>
        <v/>
      </c>
      <c r="K27" s="1494"/>
      <c r="L27" s="1325" t="str">
        <f t="shared" si="4"/>
        <v/>
      </c>
      <c r="M27" s="1327" t="str">
        <f t="shared" si="5"/>
        <v/>
      </c>
      <c r="N27" s="758"/>
      <c r="O27" s="1325" t="str">
        <f t="shared" si="7"/>
        <v/>
      </c>
      <c r="P27" s="1327" t="str">
        <f t="shared" si="8"/>
        <v/>
      </c>
      <c r="T27" s="1494"/>
      <c r="U27" s="1186" t="str">
        <f>IF(ISNUMBER(L27), IF(ABS(L27)&gt;=0.5,"Error: diff above 50%", IF(ABS(L27)&gt;=0.3, "Warning: diff 30-50%", "Diff below 30%")),"")</f>
        <v/>
      </c>
      <c r="V27" s="1201" t="str">
        <f>IF(ISNUMBER(M27), IF(ABS(M27)&gt;=0.5,"Error: diff above 50%", IF(ABS(M27)&gt;=0.3, "Warning: diff 30-50%", "Diff below 30%")),"")</f>
        <v/>
      </c>
      <c r="W27" s="798"/>
      <c r="AB27" s="836"/>
    </row>
    <row r="28" spans="1:28" s="755" customFormat="1" ht="15" customHeight="1" x14ac:dyDescent="0.25">
      <c r="A28" s="837"/>
      <c r="B28" s="1646" t="s">
        <v>1183</v>
      </c>
      <c r="C28" s="1333" t="str">
        <f>IF(ISNUMBER(C50), C50, "")</f>
        <v/>
      </c>
      <c r="D28" s="1333" t="str">
        <f>IF(ISNUMBER(D50), D50, "")</f>
        <v/>
      </c>
      <c r="E28" s="780"/>
      <c r="F28" s="1333" t="str">
        <f>IF(ISNUMBER(F50), F50, "")</f>
        <v/>
      </c>
      <c r="G28" s="1333" t="str">
        <f>IF(ISNUMBER(G50), G50, "")</f>
        <v/>
      </c>
      <c r="H28" s="758"/>
      <c r="I28" s="1333" t="str">
        <f>IF(ISNUMBER(I50), I50, "")</f>
        <v/>
      </c>
      <c r="J28" s="287" t="str">
        <f>IF(ISNUMBER(J50), J50, "")</f>
        <v/>
      </c>
      <c r="K28" s="1494"/>
      <c r="L28" s="1325" t="str">
        <f t="shared" si="4"/>
        <v/>
      </c>
      <c r="M28" s="1327" t="str">
        <f t="shared" si="5"/>
        <v/>
      </c>
      <c r="N28" s="758"/>
      <c r="O28" s="1325" t="str">
        <f t="shared" si="7"/>
        <v/>
      </c>
      <c r="P28" s="1327" t="str">
        <f t="shared" si="8"/>
        <v/>
      </c>
      <c r="T28" s="1494"/>
      <c r="U28" s="802"/>
      <c r="V28" s="761"/>
      <c r="W28" s="798"/>
      <c r="AB28" s="836"/>
    </row>
    <row r="29" spans="1:28" s="755" customFormat="1" ht="15" customHeight="1" x14ac:dyDescent="0.25">
      <c r="A29" s="837"/>
      <c r="B29" s="786" t="s">
        <v>1124</v>
      </c>
      <c r="C29" s="1333" t="str">
        <f>IF(AND(ISNUMBER(C51), ISNUMBER(C77), ISNUMBER(C97)), SUM(C51,C77,C97), "")</f>
        <v/>
      </c>
      <c r="D29" s="1333" t="str">
        <f>IF(AND(ISNUMBER(D51), ISNUMBER(D77), ISNUMBER(D97)), SUM(D51,D77,D97), "")</f>
        <v/>
      </c>
      <c r="E29" s="1333" t="str">
        <f>IF(AND(ISNUMBER(E77), ISNUMBER(E97)), SUM(E77,E97), "")</f>
        <v/>
      </c>
      <c r="F29" s="1333" t="str">
        <f>IF(AND(ISNUMBER(F51), ISNUMBER(F77), ISNUMBER(F97)), SUM(F51,F77,F97), "")</f>
        <v/>
      </c>
      <c r="G29" s="1333" t="str">
        <f>IF(AND(ISNUMBER(G51), ISNUMBER(G77), ISNUMBER(G97)), SUM(G51,G77,G97), "")</f>
        <v/>
      </c>
      <c r="H29" s="757" t="str">
        <f>IF(ISNUMBER(H77), H77, "")</f>
        <v/>
      </c>
      <c r="I29" s="1333" t="str">
        <f>IF(AND(ISNUMBER(I51), ISNUMBER(I77), ISNUMBER(I97)), SUM(I51,I77,I97), "")</f>
        <v/>
      </c>
      <c r="J29" s="287" t="str">
        <f>IF(AND(ISNUMBER(J51), ISNUMBER(J77), ISNUMBER(J97)), SUM(J51,J77,J97), "")</f>
        <v/>
      </c>
      <c r="K29" s="1494"/>
      <c r="L29" s="1325" t="str">
        <f t="shared" si="4"/>
        <v/>
      </c>
      <c r="M29" s="1327" t="str">
        <f t="shared" si="5"/>
        <v/>
      </c>
      <c r="N29" s="1326" t="str">
        <f>IF(AND(ISNUMBER(E29),ISNUMBER(H29)),IF(AND(E29&lt;&gt;0,H29&lt;&gt;0),((H29-E29)/E29),"EL=0"),"")</f>
        <v/>
      </c>
      <c r="O29" s="1325" t="str">
        <f t="shared" si="7"/>
        <v/>
      </c>
      <c r="P29" s="1327" t="str">
        <f t="shared" si="8"/>
        <v/>
      </c>
      <c r="T29" s="1494"/>
      <c r="U29" s="802"/>
      <c r="V29" s="761"/>
      <c r="W29" s="798"/>
      <c r="AB29" s="836"/>
    </row>
    <row r="30" spans="1:28" s="755" customFormat="1" ht="15" customHeight="1" x14ac:dyDescent="0.25">
      <c r="A30" s="837"/>
      <c r="B30" s="1234" t="s">
        <v>1184</v>
      </c>
      <c r="C30" s="1333" t="str">
        <f>IF(ISNUMBER(C53),C53, "")</f>
        <v/>
      </c>
      <c r="D30" s="1333" t="str">
        <f>IF(ISNUMBER(D53),D53, "")</f>
        <v/>
      </c>
      <c r="E30" s="780"/>
      <c r="F30" s="1333" t="str">
        <f>IF(ISNUMBER(F53),F53, "")</f>
        <v/>
      </c>
      <c r="G30" s="1333" t="str">
        <f>IF(ISNUMBER(G53),G53, "")</f>
        <v/>
      </c>
      <c r="H30" s="758"/>
      <c r="I30" s="1333" t="str">
        <f>IF(ISNUMBER(I53),I53, "")</f>
        <v/>
      </c>
      <c r="J30" s="287" t="str">
        <f>IF(ISNUMBER(J53),J53, "")</f>
        <v/>
      </c>
      <c r="K30" s="1222"/>
      <c r="L30" s="1325" t="str">
        <f t="shared" si="4"/>
        <v/>
      </c>
      <c r="M30" s="1327" t="str">
        <f t="shared" si="5"/>
        <v/>
      </c>
      <c r="N30" s="758"/>
      <c r="O30" s="1325" t="str">
        <f t="shared" si="7"/>
        <v/>
      </c>
      <c r="P30" s="1327" t="str">
        <f t="shared" si="8"/>
        <v/>
      </c>
      <c r="T30" s="1222"/>
      <c r="U30" s="802"/>
      <c r="V30" s="761"/>
      <c r="W30" s="798"/>
      <c r="AB30" s="836"/>
    </row>
    <row r="31" spans="1:28" s="755" customFormat="1" ht="15" customHeight="1" x14ac:dyDescent="0.25">
      <c r="A31" s="837"/>
      <c r="B31" s="324" t="s">
        <v>1185</v>
      </c>
      <c r="C31" s="1333" t="str">
        <f>IF(AND(ISNUMBER(C78), ISNUMBER(C98)), SUM(C78,C98), "")</f>
        <v/>
      </c>
      <c r="D31" s="1333" t="str">
        <f>IF(AND(ISNUMBER(D78), ISNUMBER(D98)), SUM(D78,D98), "")</f>
        <v/>
      </c>
      <c r="E31" s="1333" t="str">
        <f>IF(AND(ISNUMBER(E78), ISNUMBER(E98)), SUM(E78,E98), "")</f>
        <v/>
      </c>
      <c r="F31" s="1333" t="str">
        <f>IF(AND(ISNUMBER(F78), ISNUMBER(F98)), SUM(F78,F98), "")</f>
        <v/>
      </c>
      <c r="G31" s="1333" t="str">
        <f>IF(AND(ISNUMBER(G78), ISNUMBER(G98)), SUM(G78,G98), "")</f>
        <v/>
      </c>
      <c r="H31" s="757" t="str">
        <f t="shared" ref="H31" si="11">IF(ISNUMBER(H78), H78, "")</f>
        <v/>
      </c>
      <c r="I31" s="1333" t="str">
        <f>IF(AND(ISNUMBER(I78), ISNUMBER(I98)), SUM(I78,I98), "")</f>
        <v/>
      </c>
      <c r="J31" s="287" t="str">
        <f>IF(AND(ISNUMBER(J78), ISNUMBER(J98)), SUM(J78,J98), "")</f>
        <v/>
      </c>
      <c r="K31" s="1223"/>
      <c r="L31" s="1325" t="str">
        <f t="shared" si="4"/>
        <v/>
      </c>
      <c r="M31" s="1327" t="str">
        <f t="shared" si="5"/>
        <v/>
      </c>
      <c r="N31" s="1326" t="str">
        <f>IF(AND(ISNUMBER(E31),ISNUMBER(H31)),IF(AND(E31&lt;&gt;0,H31&lt;&gt;0),((H31-E31)/E31),"EL=0"),"")</f>
        <v/>
      </c>
      <c r="O31" s="1325" t="str">
        <f t="shared" si="7"/>
        <v/>
      </c>
      <c r="P31" s="1327" t="str">
        <f t="shared" si="8"/>
        <v/>
      </c>
      <c r="T31" s="1223"/>
      <c r="U31" s="802"/>
      <c r="V31" s="761"/>
      <c r="W31" s="798"/>
      <c r="AB31" s="836"/>
    </row>
    <row r="32" spans="1:28" s="755" customFormat="1" ht="15" customHeight="1" x14ac:dyDescent="0.25">
      <c r="A32" s="837"/>
      <c r="B32" s="324" t="s">
        <v>1186</v>
      </c>
      <c r="C32" s="1333" t="str">
        <f>IF(ISNUMBER(C59),C59, "")</f>
        <v/>
      </c>
      <c r="D32" s="1333" t="str">
        <f>IF(ISNUMBER(D59),D59, "")</f>
        <v/>
      </c>
      <c r="E32" s="780"/>
      <c r="F32" s="1333" t="str">
        <f>IF(ISNUMBER(F59),F59, "")</f>
        <v/>
      </c>
      <c r="G32" s="1333" t="str">
        <f>IF(ISNUMBER(G59),G59, "")</f>
        <v/>
      </c>
      <c r="H32" s="758"/>
      <c r="I32" s="1333" t="str">
        <f>IF(ISNUMBER(I59),I59, "")</f>
        <v/>
      </c>
      <c r="J32" s="287" t="str">
        <f>IF(ISNUMBER(J59),J59, "")</f>
        <v/>
      </c>
      <c r="K32" s="1494"/>
      <c r="L32" s="1325" t="str">
        <f t="shared" si="4"/>
        <v/>
      </c>
      <c r="M32" s="1327" t="str">
        <f t="shared" si="5"/>
        <v/>
      </c>
      <c r="N32" s="758"/>
      <c r="O32" s="1325" t="str">
        <f t="shared" si="7"/>
        <v/>
      </c>
      <c r="P32" s="1327" t="str">
        <f t="shared" si="8"/>
        <v/>
      </c>
      <c r="T32" s="1494"/>
      <c r="U32" s="802"/>
      <c r="V32" s="761"/>
      <c r="W32" s="798"/>
      <c r="AB32" s="836"/>
    </row>
    <row r="33" spans="1:28" s="755" customFormat="1" ht="15" customHeight="1" x14ac:dyDescent="0.25">
      <c r="A33" s="837"/>
      <c r="B33" s="324" t="s">
        <v>1138</v>
      </c>
      <c r="C33" s="1333" t="str">
        <f>IF(AND(ISNUMBER(C60), ISNUMBER(C79), ISNUMBER(C99)), SUM(C60,C79,C99), "")</f>
        <v/>
      </c>
      <c r="D33" s="1333" t="str">
        <f>IF(AND(ISNUMBER(D60), ISNUMBER(D79), ISNUMBER(D99)), SUM(D60,D79,D99), "")</f>
        <v/>
      </c>
      <c r="E33" s="1333" t="str">
        <f>IF(AND(ISNUMBER(E79), ISNUMBER(E99)), SUM(E79,E99), "")</f>
        <v/>
      </c>
      <c r="F33" s="1333" t="str">
        <f>IF(AND(ISNUMBER(F60), ISNUMBER(F79), ISNUMBER(F99)), SUM(F60,F79,F99), "")</f>
        <v/>
      </c>
      <c r="G33" s="1333" t="str">
        <f>IF(AND(ISNUMBER(G60), ISNUMBER(G79), ISNUMBER(G99)), SUM(G60,G79,G99), "")</f>
        <v/>
      </c>
      <c r="H33" s="757" t="str">
        <f>IF(ISNUMBER(H79), H79,"")</f>
        <v/>
      </c>
      <c r="I33" s="1333" t="str">
        <f>IF(AND(ISNUMBER(I60), ISNUMBER(I79), ISNUMBER(I99)), SUM(I60,I79,I99), "")</f>
        <v/>
      </c>
      <c r="J33" s="287" t="str">
        <f>IF(AND(ISNUMBER(J60), ISNUMBER(J79), ISNUMBER(J99)), SUM(J60,J79,J99), "")</f>
        <v/>
      </c>
      <c r="K33" s="1494"/>
      <c r="L33" s="1325" t="str">
        <f t="shared" si="4"/>
        <v/>
      </c>
      <c r="M33" s="1327" t="str">
        <f t="shared" si="5"/>
        <v/>
      </c>
      <c r="N33" s="1326" t="str">
        <f>IF(AND(ISNUMBER(E33),ISNUMBER(H33)),IF(AND(E33&lt;&gt;0,H33&lt;&gt;0),((H33-E33)/E33),"EL=0"),"")</f>
        <v/>
      </c>
      <c r="O33" s="1325" t="str">
        <f t="shared" si="7"/>
        <v/>
      </c>
      <c r="P33" s="1327" t="str">
        <f t="shared" si="8"/>
        <v/>
      </c>
      <c r="T33" s="1494"/>
      <c r="U33" s="802"/>
      <c r="V33" s="761"/>
      <c r="W33" s="798"/>
      <c r="AB33" s="836"/>
    </row>
    <row r="34" spans="1:28" s="755" customFormat="1" ht="15" customHeight="1" x14ac:dyDescent="0.25">
      <c r="A34" s="837"/>
      <c r="B34" s="333" t="s">
        <v>39</v>
      </c>
      <c r="C34" s="1339" t="str">
        <f>IF(AND(ISNUMBER(C61), ISNUMBER(C80), ISNUMBER(C100)), SUM(C61,C80,C100), "")</f>
        <v/>
      </c>
      <c r="D34" s="1339" t="str">
        <f>IF(AND(ISNUMBER(D61), ISNUMBER(D80), ISNUMBER(D100)), SUM(D61,D80,D100), "")</f>
        <v/>
      </c>
      <c r="E34" s="1333" t="str">
        <f>IF(AND(ISNUMBER(E80), ISNUMBER(E100)), SUM(E80,E100), "")</f>
        <v/>
      </c>
      <c r="F34" s="1339" t="str">
        <f>IF(AND(ISNUMBER(F61), ISNUMBER(F80), ISNUMBER(F100)), SUM(F61,F80,F100), "")</f>
        <v/>
      </c>
      <c r="G34" s="1339" t="str">
        <f>IF(AND(ISNUMBER(G61), ISNUMBER(G80), ISNUMBER(G100)), SUM(G61,G80,G100), "")</f>
        <v/>
      </c>
      <c r="H34" s="768" t="str">
        <f>IF(ISNUMBER(H80),H80,"")</f>
        <v/>
      </c>
      <c r="I34" s="1339" t="str">
        <f>IF(AND(ISNUMBER(I61), ISNUMBER(I80), ISNUMBER(I100)), SUM(I61,I80,I100), "")</f>
        <v/>
      </c>
      <c r="J34" s="1343" t="str">
        <f>IF(AND(ISNUMBER(J61), ISNUMBER(J80), ISNUMBER(J100)), SUM(J61,J80,J100), "")</f>
        <v/>
      </c>
      <c r="K34" s="1494"/>
      <c r="L34" s="1329" t="str">
        <f t="shared" si="4"/>
        <v/>
      </c>
      <c r="M34" s="1331" t="str">
        <f t="shared" si="5"/>
        <v/>
      </c>
      <c r="N34" s="1330" t="str">
        <f>IF(AND(ISNUMBER(E34),ISNUMBER(H34)),IF(AND(E34&lt;&gt;0,H34&lt;&gt;0),((H34-E34)/E34),"EL=0"),"")</f>
        <v/>
      </c>
      <c r="O34" s="1329" t="str">
        <f t="shared" si="7"/>
        <v/>
      </c>
      <c r="P34" s="1331" t="str">
        <f t="shared" si="8"/>
        <v/>
      </c>
      <c r="T34" s="1494"/>
      <c r="U34" s="1363"/>
      <c r="V34" s="1359"/>
      <c r="W34" s="1360"/>
      <c r="AB34" s="836"/>
    </row>
    <row r="35" spans="1:28" s="755" customFormat="1" ht="15" customHeight="1" x14ac:dyDescent="0.25">
      <c r="A35" s="837"/>
      <c r="B35" s="1715" t="s">
        <v>1187</v>
      </c>
      <c r="C35" s="1353" t="str">
        <f>IF(AND(ISNUMBER(C14), ISNUMBER(C18),ISNUMBER(C19), ISNUMBER(C20), ISNUMBER(C21), ISNUMBER(C27),ISNUMBER(C28), ISNUMBER(C29), ISNUMBER(C30), ISNUMBER(C31), ISNUMBER(C32),ISNUMBER(C34),ISNUMBER(C33)),SUM(C14,C18,C19,C20,C21,C27,C28,C29,C30,C31,C32,C34,C33),"")</f>
        <v/>
      </c>
      <c r="D35" s="1243" t="str">
        <f>IF(AND(ISNUMBER(D14), ISNUMBER(D18),ISNUMBER(D19), ISNUMBER(D20), ISNUMBER(D21), ISNUMBER(D27),ISNUMBER(D28), ISNUMBER(D29), ISNUMBER(D30), ISNUMBER(D31), ISNUMBER(D32),ISNUMBER(D34),ISNUMBER(D33)),SUM(D14,D18,D19,D20,D21,D27,D28,D29,D30,D31,D32,D34,D33),"")</f>
        <v/>
      </c>
      <c r="E35" s="1243" t="str">
        <f>IF(AND(ISNUMBER(E14), ISNUMBER(E18), ISNUMBER(E21), ISNUMBER(E19), ISNUMBER(E20),ISNUMBER(E27), ISNUMBER(E29), ISNUMBER(E31), ISNUMBER(E34),ISNUMBER(E33)),SUM(E14,E18,E19,E20,E21,E27,E29,E31,E34,E33),"")</f>
        <v/>
      </c>
      <c r="F35" s="1243" t="str">
        <f>IF(AND(ISNUMBER(F14), ISNUMBER(F18),ISNUMBER(F19), ISNUMBER(F20), ISNUMBER(F21), ISNUMBER(F27),ISNUMBER(F28), ISNUMBER(F29), ISNUMBER(F30), ISNUMBER(F31), ISNUMBER(F32),ISNUMBER(F34),ISNUMBER(F33)),SUM(F14,F18,F19,F20,F21,F27,F28,F29,F30,F31,F32,F34,F33),"")</f>
        <v/>
      </c>
      <c r="G35" s="1243" t="str">
        <f>IF(AND(ISNUMBER(G14), ISNUMBER(G18),ISNUMBER(G19), ISNUMBER(G20), ISNUMBER(G21), ISNUMBER(G27),ISNUMBER(G28), ISNUMBER(G29), ISNUMBER(G30), ISNUMBER(G31), ISNUMBER(G32),ISNUMBER(G34),ISNUMBER(G33)),SUM(G14,G18,G19,G20,G21,G27,G28,G29,G30,G31,G32,G34,G33),"")</f>
        <v/>
      </c>
      <c r="H35" s="1243" t="str">
        <f>IF(AND(ISNUMBER(H14), ISNUMBER(H18), ISNUMBER(H21), ISNUMBER(H19), ISNUMBER(H20), ISNUMBER(H29), ISNUMBER(H31), ISNUMBER(H34),ISNUMBER(H33)),SUM(H14,H18,H19,H20,H21,H29,H31,H34,H33),"")</f>
        <v/>
      </c>
      <c r="I35" s="1243" t="str">
        <f>IF(AND(ISNUMBER(I14), ISNUMBER(I18),ISNUMBER(I19), ISNUMBER(I20), ISNUMBER(I21), ISNUMBER(I27),ISNUMBER(I28), ISNUMBER(I29), ISNUMBER(I30), ISNUMBER(I31), ISNUMBER(I32),ISNUMBER(I34),ISNUMBER(I33)),SUM(I14,I18,I19,I20,I21,I27,I28,I29,I30,I31,I32,I34,I33),"")</f>
        <v/>
      </c>
      <c r="J35" s="1244" t="str">
        <f>IF(AND(ISNUMBER(J14), ISNUMBER(J18),ISNUMBER(J19), ISNUMBER(J20), ISNUMBER(J21), ISNUMBER(J27),ISNUMBER(J28), ISNUMBER(J29), ISNUMBER(J30), ISNUMBER(J31), ISNUMBER(J32),ISNUMBER(J34),ISNUMBER(J33)),SUM(J14,J18,J19,J20,J21,J27,J28,J29,J30,J31,J32,J34,J33),"")</f>
        <v/>
      </c>
      <c r="K35" s="1494"/>
      <c r="L35" s="1356" t="str">
        <f t="shared" si="4"/>
        <v/>
      </c>
      <c r="M35" s="1357" t="str">
        <f t="shared" si="5"/>
        <v/>
      </c>
      <c r="N35" s="1357" t="str">
        <f>IF(AND(ISNUMBER(E35),ISNUMBER(H35)),IF(AND(E35&lt;&gt;0,H35&lt;&gt;0),((H35-E35)/E35),"EL=0"),"")</f>
        <v/>
      </c>
      <c r="O35" s="1357" t="str">
        <f t="shared" si="7"/>
        <v/>
      </c>
      <c r="P35" s="1358" t="str">
        <f t="shared" si="8"/>
        <v/>
      </c>
      <c r="T35" s="1494"/>
      <c r="U35" s="802"/>
      <c r="V35" s="761"/>
      <c r="W35" s="798"/>
      <c r="AB35" s="836"/>
    </row>
    <row r="36" spans="1:28" s="755" customFormat="1" ht="15" customHeight="1" x14ac:dyDescent="0.25">
      <c r="A36" s="837"/>
      <c r="B36" s="324" t="s">
        <v>38</v>
      </c>
      <c r="C36" s="1107" t="str">
        <f>IF(ISNUMBER(Securitisation!E31), Securitisation!E31,"")</f>
        <v/>
      </c>
      <c r="D36" s="1342" t="str">
        <f>IF(ISNUMBER(Securitisation!F31), Securitisation!F31,"")</f>
        <v/>
      </c>
      <c r="E36" s="1404"/>
      <c r="F36" s="1342" t="str">
        <f>IF(ISNUMBER(Securitisation!I31), Securitisation!I31,"")</f>
        <v/>
      </c>
      <c r="G36" s="1342" t="str">
        <f>IF(ISNUMBER(Securitisation!J31), Securitisation!J31,"")</f>
        <v/>
      </c>
      <c r="H36" s="1404"/>
      <c r="I36" s="1342" t="str">
        <f>IF(ISNUMBER(Securitisation!I31), Securitisation!I31, "")</f>
        <v/>
      </c>
      <c r="J36" s="1198" t="str">
        <f>IF(ISNUMBER(Securitisation!K31), Securitisation!K31, "")</f>
        <v/>
      </c>
      <c r="K36" s="1494"/>
      <c r="L36" s="1354" t="str">
        <f t="shared" si="4"/>
        <v/>
      </c>
      <c r="M36" s="1355" t="str">
        <f t="shared" si="5"/>
        <v/>
      </c>
      <c r="N36" s="1401"/>
      <c r="O36" s="1325" t="str">
        <f t="shared" ref="O36" si="12">IF(AND(ISNUMBER(F36),ISNUMBER(I36)),IF(AND(F36&lt;&gt;0,I36&lt;&gt;0),((I36-F36)/F36),"EAD=0"),"")</f>
        <v/>
      </c>
      <c r="P36" s="1327" t="str">
        <f t="shared" ref="P36" si="13">IF(AND(ISNUMBER(G36),ISNUMBER(J36)),IF(AND(G36&lt;&gt;0,J36&lt;&gt;0),((J36-G36)/G36),"RWA=0"),"")</f>
        <v/>
      </c>
      <c r="T36" s="1494"/>
      <c r="U36" s="802"/>
      <c r="V36" s="761"/>
      <c r="W36" s="798"/>
      <c r="AB36" s="836"/>
    </row>
    <row r="37" spans="1:28" s="755" customFormat="1" ht="15" customHeight="1" x14ac:dyDescent="0.25">
      <c r="A37" s="837"/>
      <c r="B37" s="755" t="s">
        <v>481</v>
      </c>
      <c r="C37" s="1745"/>
      <c r="D37" s="1745"/>
      <c r="E37" s="1405"/>
      <c r="F37" s="1745"/>
      <c r="G37" s="1745"/>
      <c r="H37" s="1405"/>
      <c r="I37" s="1745"/>
      <c r="J37" s="2052"/>
      <c r="K37" s="1494"/>
      <c r="L37" s="1329" t="str">
        <f t="shared" si="4"/>
        <v/>
      </c>
      <c r="M37" s="1331" t="str">
        <f t="shared" si="5"/>
        <v/>
      </c>
      <c r="N37" s="1402"/>
      <c r="O37" s="769"/>
      <c r="P37" s="1403"/>
      <c r="T37" s="1494"/>
      <c r="U37" s="802"/>
      <c r="V37" s="761"/>
      <c r="W37" s="798"/>
      <c r="AB37" s="836"/>
    </row>
    <row r="38" spans="1:28" s="755" customFormat="1" ht="15" customHeight="1" x14ac:dyDescent="0.25">
      <c r="A38" s="837"/>
      <c r="B38" s="1352" t="s">
        <v>1384</v>
      </c>
      <c r="C38" s="1351" t="str">
        <f>IF(AND(ISNUMBER(C35), ISNUMBER(C36), ISNUMBER(C37)),SUM(C35,C36,C37),"")</f>
        <v/>
      </c>
      <c r="D38" s="1345" t="str">
        <f>IF(AND(ISNUMBER(D35), ISNUMBER(D36), ISNUMBER(D37)), SUM(D35:D37), "")</f>
        <v/>
      </c>
      <c r="E38" s="1345" t="str">
        <f>IF(ISNUMBER(E35), E35, "")</f>
        <v/>
      </c>
      <c r="F38" s="1344" t="str">
        <f>IF(AND(ISNUMBER(F35), ISNUMBER(F36), ISNUMBER(F37)), SUM(F35:F37), "")</f>
        <v/>
      </c>
      <c r="G38" s="1345" t="str">
        <f>IF(AND(ISNUMBER(G35), ISNUMBER(G36), ISNUMBER(G37)), SUM(G35:G37), "")</f>
        <v/>
      </c>
      <c r="H38" s="1345" t="str">
        <f>IF(ISNUMBER(H35), H35, "")</f>
        <v/>
      </c>
      <c r="I38" s="1344" t="str">
        <f>IF(AND(ISNUMBER(I35), ISNUMBER(I36), ISNUMBER(I37)), SUM(I35:I37), "")</f>
        <v/>
      </c>
      <c r="J38" s="1346" t="str">
        <f>IF(AND(ISNUMBER(J35), ISNUMBER(J36), ISNUMBER(J37)), SUM(J35:J37), "")</f>
        <v/>
      </c>
      <c r="L38" s="1361" t="str">
        <f t="shared" si="4"/>
        <v/>
      </c>
      <c r="M38" s="1362" t="str">
        <f t="shared" si="5"/>
        <v/>
      </c>
      <c r="N38" s="1328"/>
      <c r="O38" s="1361" t="str">
        <f>IF(AND(ISNUMBER(F38),ISNUMBER(I38)),IF(AND(F38&lt;&gt;0,I38&lt;&gt;0),((I38-F38)/F38),"EAD=0"),"")</f>
        <v/>
      </c>
      <c r="P38" s="1362" t="str">
        <f>IF(AND(ISNUMBER(G38),ISNUMBER(J38)),IF(AND(G38&lt;&gt;0,J38&lt;&gt;0),((J38-G38)/G38),"RWA=0"),"")</f>
        <v/>
      </c>
      <c r="U38" s="803"/>
      <c r="V38" s="800"/>
      <c r="W38" s="801"/>
      <c r="AB38" s="836"/>
    </row>
    <row r="39" spans="1:28" s="348" customFormat="1" ht="60" customHeight="1" x14ac:dyDescent="0.25">
      <c r="A39" s="2147" t="s">
        <v>1403</v>
      </c>
      <c r="B39" s="176"/>
      <c r="C39" s="177"/>
      <c r="D39" s="167"/>
      <c r="E39" s="167"/>
      <c r="F39" s="167"/>
      <c r="G39" s="167"/>
      <c r="H39" s="167"/>
      <c r="I39" s="167"/>
      <c r="J39" s="167"/>
      <c r="K39" s="167"/>
      <c r="L39" s="167"/>
      <c r="M39" s="167"/>
      <c r="N39" s="167"/>
      <c r="O39" s="167"/>
      <c r="P39" s="167"/>
      <c r="Q39" s="167"/>
      <c r="R39" s="167"/>
      <c r="S39" s="167"/>
      <c r="T39" s="167"/>
      <c r="U39" s="167"/>
      <c r="V39" s="167"/>
      <c r="AB39" s="1183"/>
    </row>
    <row r="40" spans="1:28" s="755" customFormat="1" ht="15" customHeight="1" x14ac:dyDescent="0.25">
      <c r="A40" s="837"/>
      <c r="B40" s="2324" t="s">
        <v>1105</v>
      </c>
      <c r="C40" s="2331" t="s">
        <v>1164</v>
      </c>
      <c r="D40" s="2332"/>
      <c r="E40" s="2332"/>
      <c r="F40" s="2335" t="s">
        <v>1165</v>
      </c>
      <c r="G40" s="2335"/>
      <c r="H40" s="1247"/>
      <c r="I40" s="2336" t="s">
        <v>1385</v>
      </c>
      <c r="J40" s="2336"/>
      <c r="K40" s="1221"/>
      <c r="L40" s="2306" t="s">
        <v>1166</v>
      </c>
      <c r="M40" s="2320"/>
      <c r="N40" s="2320"/>
      <c r="O40" s="2320"/>
      <c r="P40" s="2320"/>
      <c r="Q40" s="2320"/>
      <c r="R40" s="2320"/>
      <c r="S40" s="2321"/>
      <c r="T40" s="1221"/>
      <c r="U40" s="2340" t="s">
        <v>1071</v>
      </c>
      <c r="V40" s="2307"/>
      <c r="W40" s="2307"/>
      <c r="X40" s="2307"/>
      <c r="Y40" s="2307"/>
      <c r="Z40" s="2307"/>
      <c r="AA40" s="2308"/>
      <c r="AB40" s="836"/>
    </row>
    <row r="41" spans="1:28" s="755" customFormat="1" ht="30" customHeight="1" x14ac:dyDescent="0.3">
      <c r="A41" s="837"/>
      <c r="B41" s="2312"/>
      <c r="C41" s="2333"/>
      <c r="D41" s="2334"/>
      <c r="E41" s="2334"/>
      <c r="F41" s="2335" t="s">
        <v>1188</v>
      </c>
      <c r="G41" s="2335"/>
      <c r="H41" s="1247"/>
      <c r="I41" s="2337"/>
      <c r="J41" s="2337"/>
      <c r="K41" s="1221"/>
      <c r="L41" s="2291" t="s">
        <v>1189</v>
      </c>
      <c r="M41" s="2292"/>
      <c r="N41" s="804"/>
      <c r="O41" s="2292" t="s">
        <v>1190</v>
      </c>
      <c r="P41" s="2292"/>
      <c r="Q41" s="2323" t="s">
        <v>1191</v>
      </c>
      <c r="R41" s="2323"/>
      <c r="S41" s="2303"/>
      <c r="T41" s="1221"/>
      <c r="U41" s="2291" t="s">
        <v>1167</v>
      </c>
      <c r="V41" s="2292"/>
      <c r="W41" s="2292"/>
      <c r="X41" s="2292"/>
      <c r="Y41" s="2292" t="s">
        <v>1192</v>
      </c>
      <c r="Z41" s="2292"/>
      <c r="AA41" s="2293"/>
      <c r="AB41" s="836"/>
    </row>
    <row r="42" spans="1:28" s="755" customFormat="1" ht="45" customHeight="1" x14ac:dyDescent="0.25">
      <c r="A42" s="837"/>
      <c r="B42" s="2325"/>
      <c r="C42" s="1642" t="s">
        <v>1193</v>
      </c>
      <c r="D42" s="1643" t="s">
        <v>43</v>
      </c>
      <c r="E42" s="1643" t="s">
        <v>1194</v>
      </c>
      <c r="F42" s="1643" t="s">
        <v>1193</v>
      </c>
      <c r="G42" s="1643" t="s">
        <v>43</v>
      </c>
      <c r="H42" s="1228"/>
      <c r="I42" s="1643" t="s">
        <v>1193</v>
      </c>
      <c r="J42" s="1644" t="s">
        <v>43</v>
      </c>
      <c r="K42" s="1645"/>
      <c r="L42" s="1642" t="s">
        <v>1195</v>
      </c>
      <c r="M42" s="1643" t="s">
        <v>1196</v>
      </c>
      <c r="N42" s="1226"/>
      <c r="O42" s="1643" t="s">
        <v>1195</v>
      </c>
      <c r="P42" s="1643" t="s">
        <v>1196</v>
      </c>
      <c r="Q42" s="1643" t="s">
        <v>805</v>
      </c>
      <c r="R42" s="1643" t="s">
        <v>1165</v>
      </c>
      <c r="S42" s="1644" t="s">
        <v>1197</v>
      </c>
      <c r="T42" s="1645"/>
      <c r="U42" s="1652" t="s">
        <v>1195</v>
      </c>
      <c r="V42" s="1651" t="s">
        <v>1196</v>
      </c>
      <c r="W42" s="1226"/>
      <c r="X42" s="1651" t="s">
        <v>1198</v>
      </c>
      <c r="Y42" s="1643" t="s">
        <v>1195</v>
      </c>
      <c r="Z42" s="1643" t="s">
        <v>1196</v>
      </c>
      <c r="AA42" s="1644" t="s">
        <v>1198</v>
      </c>
      <c r="AB42" s="836"/>
    </row>
    <row r="43" spans="1:28" s="755" customFormat="1" ht="15" customHeight="1" x14ac:dyDescent="0.25">
      <c r="A43" s="837"/>
      <c r="B43" s="1216" t="str">
        <f>SUBSTITUTE('Credit risk (SA)'!$B18, "; of which:", "")</f>
        <v>Sovereigns, PSEs, MDBs</v>
      </c>
      <c r="C43" s="1332" t="str">
        <f>IF('General Info'!$C$11="No", 0, IF(ISNUMBER('Credit risk (SA)'!I18), 'Credit risk (SA)'!I18, ""))</f>
        <v/>
      </c>
      <c r="D43" s="1241" t="str">
        <f>IF('General Info'!$C$11="No", 0, IF(ISNUMBER('Credit risk (SA)'!M18), 'Credit risk (SA)'!M18, ""))</f>
        <v/>
      </c>
      <c r="E43" s="1332" t="str">
        <f>IF('General Info'!$C$11="No", 0, IF(ISNUMBER('Credit risk (SA)'!N18), 'Credit risk (SA)'!N18, ""))</f>
        <v/>
      </c>
      <c r="F43" s="1241" t="str">
        <f>IF('General Info'!$C$11="No", 0, IF(ISNUMBER('Credit risk (SA)'!W18), 'Credit risk (SA)'!W18, ""))</f>
        <v/>
      </c>
      <c r="G43" s="1241" t="str">
        <f>IF('General Info'!$C$11="No", 0, IF(ISNUMBER('Credit risk (SA)'!AA18), 'Credit risk (SA)'!AA18, ""))</f>
        <v/>
      </c>
      <c r="H43" s="1335"/>
      <c r="I43" s="1217" t="str">
        <f>IF(OR('General Info'!$C$11="No", 'General Info'!$C$19="No"), F43, IF(ISNUMBER('Credit risk (SA)'!AF18), 'Credit risk (SA)'!AF18, ""))</f>
        <v/>
      </c>
      <c r="J43" s="1139" t="str">
        <f>IF(OR('General Info'!$C$11="No", 'General Info'!$C$19="No"), G43, IF(ISNUMBER('Credit risk (SA)'!AH18), 'Credit risk (SA)'!AH18, ""))</f>
        <v/>
      </c>
      <c r="K43" s="1494"/>
      <c r="L43" s="1322" t="str">
        <f t="shared" ref="L43:L62" si="14">IF(AND(ISNUMBER(C43),ISNUMBER(F43)),IF(AND(C43&lt;&gt;0,F43&lt;&gt;0),((F43-C43)/C43),"EAD=0"),"")</f>
        <v/>
      </c>
      <c r="M43" s="1324" t="str">
        <f t="shared" ref="M43:M62" si="15">IF(AND(ISNUMBER(D43),ISNUMBER(G43)),IF(AND(D43&lt;&gt;0,G43&lt;&gt;0),((G43-D43)/D43),"RWA=0"),"")</f>
        <v/>
      </c>
      <c r="N43" s="1219"/>
      <c r="O43" s="1322" t="str">
        <f t="shared" ref="O43:O62" si="16">IF(AND(ISNUMBER(F43),ISNUMBER(I43)),IF(AND(F43&lt;&gt;0,I43&lt;&gt;0),((I43-F43)/F43),"EAD=0"),"")</f>
        <v/>
      </c>
      <c r="P43" s="1323" t="str">
        <f t="shared" ref="P43:P62" si="17">IF(AND(ISNUMBER(G43),ISNUMBER(J43)),IF(AND(G43&lt;&gt;0,J43&lt;&gt;0),((J43-G43)/G43),"RWA=0"),"")</f>
        <v/>
      </c>
      <c r="Q43" s="1323" t="str">
        <f t="shared" ref="Q43:Q62" si="18">IF(AND(ISNUMBER(C43),ISNUMBER(D43)), IF(AND(C43&lt;&gt;0,D43&lt;&gt;0), (D43/C43), "EAD,RWA=0"),"")</f>
        <v/>
      </c>
      <c r="R43" s="1323" t="str">
        <f t="shared" ref="R43:R62" si="19">IF(AND(ISNUMBER(F43),ISNUMBER(G43)), IF(AND(F43&lt;&gt;0,G43&lt;&gt;0), (G43/F43), "EAD,RWA=0"),"")</f>
        <v/>
      </c>
      <c r="S43" s="1324" t="str">
        <f>IF(AND(ISNUMBER(I43),ISNUMBER(J43)), IF(AND(I43&lt;&gt;0,J43&lt;&gt;0), (J43/I43), "EAD,RWA=0"),"")</f>
        <v/>
      </c>
      <c r="T43" s="1494"/>
      <c r="U43" s="1212" t="str">
        <f t="shared" ref="U43:U62" si="20">IF(ISNUMBER(L43), IF(ABS(L43)&gt;=0.5,"Error: diff above 50%", IF(ABS(L43)&gt;=0.3, "Warning: diff 30-50%", "Diff below 30%")),"")</f>
        <v/>
      </c>
      <c r="V43" s="1213" t="str">
        <f t="shared" ref="V43:V62" si="21">IF(ISNUMBER(M43), IF(ABS(M43)&gt;=0.5,"Error: diff above 50%", IF(ABS(M43)&gt;=0.3, "Warning: diff 30-50%", "Diff below 30%")),"")</f>
        <v/>
      </c>
      <c r="W43" s="1219"/>
      <c r="X43" s="1213" t="str">
        <f>IF(AND(AND(ISNUMBER(Q43),ISNUMBER(R43)), AND(Q43&lt;&gt;0, R43&lt;&gt;0)),IF(R43/Q43&gt;=1.5,"Error: RW increase above 50%",IF(R43/Q43&gt;=1.25,"Warning: RW increase between 50%-25%",IF(R43/Q43&gt;=0.9,"RW change between +25% and -10%",IF(R43/Q43&gt;=0.8,"Warning: RW decrease from 10% to 20%","Error: RW decrease is more than 20%")))), "")</f>
        <v/>
      </c>
      <c r="Y43" s="1213" t="str">
        <f t="shared" ref="Y43:Y62" si="22">IF(ISNUMBER(O43), IF(ABS(O43)&gt;=0.5,"Error: diff above 50%", IF(ABS(O43)&gt;=0.3, "Warning: diff 30-50%", "Diff below 30%")),"")</f>
        <v/>
      </c>
      <c r="Z43" s="1213" t="str">
        <f t="shared" ref="Z43:Z62" si="23">IF(ISNUMBER(P43), IF(ABS(P43)&gt;=0.5,"Error: diff above 50%", IF(ABS(P43)&gt;=0.3, "Warning: diff 30-50%", "Diff below 30%")),"")</f>
        <v/>
      </c>
      <c r="AA43" s="1716" t="str">
        <f>IF(AND(AND(ISNUMBER(R43),ISNUMBER(S43)), AND(R43&lt;&gt;0, S43&lt;&gt;0)),IF(S43/R43&gt;=1.5,"Error: RW increase above 50%",IF(S43/R43&gt;=1.25,"Warning: RW increase between 50%-25%",IF(S43/R43&gt;=0.9,"RW change between +25% and -10%",IF(S43/R43&gt;=0.8,"Warning: RW decrease from 10% to 20%","Error: RW decrease is more than 20%")))), "")</f>
        <v/>
      </c>
      <c r="AB43" s="836"/>
    </row>
    <row r="44" spans="1:28" s="755" customFormat="1" ht="15" customHeight="1" x14ac:dyDescent="0.25">
      <c r="A44" s="837"/>
      <c r="B44" s="306" t="str">
        <f>SUBSTITUTE('Credit risk (SA)'!$B23, "; of which:", "")</f>
        <v>Banks (excluding covered bonds)</v>
      </c>
      <c r="C44" s="1333" t="str">
        <f>IF('General Info'!$C$11="No", 0, IF(ISNUMBER('Credit risk (SA)'!I23), 'Credit risk (SA)'!I23, ""))</f>
        <v/>
      </c>
      <c r="D44" s="896" t="str">
        <f>IF('General Info'!$C$11="No", 0, IF(ISNUMBER('Credit risk (SA)'!M23), 'Credit risk (SA)'!M23, ""))</f>
        <v/>
      </c>
      <c r="E44" s="1333" t="str">
        <f>IF('General Info'!$C$11="No", 0, IF(ISNUMBER('Credit risk (SA)'!N23), 'Credit risk (SA)'!N23, ""))</f>
        <v/>
      </c>
      <c r="F44" s="896" t="str">
        <f>IF('General Info'!$C$11="No", 0, IF(ISNUMBER('Credit risk (SA)'!W23), 'Credit risk (SA)'!W23, ""))</f>
        <v/>
      </c>
      <c r="G44" s="896" t="str">
        <f>IF('General Info'!$C$11="No", 0, IF(ISNUMBER('Credit risk (SA)'!AA23), 'Credit risk (SA)'!AA23, ""))</f>
        <v/>
      </c>
      <c r="H44" s="1336"/>
      <c r="I44" s="757" t="str">
        <f>IF(OR('General Info'!$C$11="No", 'General Info'!$C$19="No"), F44, IF(ISNUMBER('Credit risk (SA)'!AF23), 'Credit risk (SA)'!AF23, ""))</f>
        <v/>
      </c>
      <c r="J44" s="1461" t="str">
        <f>IF(OR('General Info'!$C$11="No", 'General Info'!$C$19="No"), G44, IF(ISNUMBER('Credit risk (SA)'!AH23), 'Credit risk (SA)'!AH23, ""))</f>
        <v/>
      </c>
      <c r="K44" s="1222"/>
      <c r="L44" s="1325" t="str">
        <f t="shared" si="14"/>
        <v/>
      </c>
      <c r="M44" s="1327" t="str">
        <f t="shared" si="15"/>
        <v/>
      </c>
      <c r="N44" s="761"/>
      <c r="O44" s="1325" t="str">
        <f t="shared" si="16"/>
        <v/>
      </c>
      <c r="P44" s="1326" t="str">
        <f t="shared" si="17"/>
        <v/>
      </c>
      <c r="Q44" s="1326" t="str">
        <f t="shared" si="18"/>
        <v/>
      </c>
      <c r="R44" s="1326" t="str">
        <f t="shared" si="19"/>
        <v/>
      </c>
      <c r="S44" s="1327" t="str">
        <f t="shared" ref="S44:S62" si="24">IF(AND(ISNUMBER(I44),ISNUMBER(J44)), IF(AND(I44&lt;&gt;0,J44&lt;&gt;0), (J44/I44), "EAD,RWA=0"),"")</f>
        <v/>
      </c>
      <c r="T44" s="1222"/>
      <c r="U44" s="1186" t="str">
        <f t="shared" si="20"/>
        <v/>
      </c>
      <c r="V44" s="1201" t="str">
        <f t="shared" si="21"/>
        <v/>
      </c>
      <c r="W44" s="761"/>
      <c r="X44" s="1201" t="str">
        <f t="shared" ref="X44:X62" si="25">IF(AND(AND(ISNUMBER(Q44),ISNUMBER(R44)), AND(Q44&lt;&gt;0, R44&lt;&gt;0)),IF(R44/Q44&gt;=1.5,"Error: RW increase above 50%",IF(R44/Q44&gt;=1.25,"Warning: RW increase between 50%-25%",IF(R44/Q44&gt;=0.9,"RW change between +25% and -10%",IF(R44/Q44&gt;=0.8,"Warning: RW decrease from 10% to 20%","Error: RW decrease is more than 20%")))), "")</f>
        <v/>
      </c>
      <c r="Y44" s="1201" t="str">
        <f t="shared" si="22"/>
        <v/>
      </c>
      <c r="Z44" s="1201" t="str">
        <f t="shared" si="23"/>
        <v/>
      </c>
      <c r="AA44" s="1187" t="str">
        <f t="shared" ref="AA44:AA62" si="26">IF(AND(AND(ISNUMBER(R44),ISNUMBER(S44)), AND(R44&lt;&gt;0, S44&lt;&gt;0)),IF(S44/R44&gt;=1.5,"Error: RW increase above 50%",IF(S44/R44&gt;=1.25,"Warning: RW increase between 50%-25%",IF(S44/R44&gt;=0.9,"RW change between +25% and -10%",IF(S44/R44&gt;=0.8,"Warning: RW decrease from 10% to 20%","Error: RW decrease is more than 20%")))), "")</f>
        <v/>
      </c>
      <c r="AB44" s="836"/>
    </row>
    <row r="45" spans="1:28" s="755" customFormat="1" ht="15" customHeight="1" x14ac:dyDescent="0.25">
      <c r="A45" s="837"/>
      <c r="B45" s="306" t="str">
        <f>SUBSTITUTE('Credit risk (SA)'!$B50, "; of which:", "")</f>
        <v>Covered bonds</v>
      </c>
      <c r="C45" s="1333" t="str">
        <f>IF('General Info'!$C$11="No", 0, IF(ISNUMBER('Credit risk (SA)'!I50), 'Credit risk (SA)'!I50, ""))</f>
        <v/>
      </c>
      <c r="D45" s="896" t="str">
        <f>IF('General Info'!$C$11="No", 0, IF(ISNUMBER('Credit risk (SA)'!M50), 'Credit risk (SA)'!M50, ""))</f>
        <v/>
      </c>
      <c r="E45" s="1333" t="str">
        <f>IF('General Info'!$C$11="No", 0, IF(ISNUMBER('Credit risk (SA)'!N50), 'Credit risk (SA)'!N50, ""))</f>
        <v/>
      </c>
      <c r="F45" s="896" t="str">
        <f>IF('General Info'!$C$11="No", 0, IF(ISNUMBER('Credit risk (SA)'!W50), 'Credit risk (SA)'!W50, ""))</f>
        <v/>
      </c>
      <c r="G45" s="896" t="str">
        <f>IF('General Info'!$C$11="No", 0, IF(ISNUMBER('Credit risk (SA)'!AA50), 'Credit risk (SA)'!AA50, ""))</f>
        <v/>
      </c>
      <c r="H45" s="1336"/>
      <c r="I45" s="757" t="str">
        <f>IF(OR('General Info'!$C$11="No", 'General Info'!$C$19="No"), F45, IF(ISNUMBER('Credit risk (SA)'!AF50), 'Credit risk (SA)'!AF50, ""))</f>
        <v/>
      </c>
      <c r="J45" s="1461" t="str">
        <f>IF(OR('General Info'!$C$11="No", 'General Info'!$C$19="No"), G45, IF(ISNUMBER('Credit risk (SA)'!AH50), 'Credit risk (SA)'!AH50, ""))</f>
        <v/>
      </c>
      <c r="K45" s="1223"/>
      <c r="L45" s="1325" t="str">
        <f t="shared" si="14"/>
        <v/>
      </c>
      <c r="M45" s="1327" t="str">
        <f t="shared" si="15"/>
        <v/>
      </c>
      <c r="N45" s="761"/>
      <c r="O45" s="1325" t="str">
        <f t="shared" si="16"/>
        <v/>
      </c>
      <c r="P45" s="1326" t="str">
        <f t="shared" si="17"/>
        <v/>
      </c>
      <c r="Q45" s="1326" t="str">
        <f t="shared" si="18"/>
        <v/>
      </c>
      <c r="R45" s="1326" t="str">
        <f t="shared" si="19"/>
        <v/>
      </c>
      <c r="S45" s="1327" t="str">
        <f t="shared" si="24"/>
        <v/>
      </c>
      <c r="T45" s="1223"/>
      <c r="U45" s="1186" t="str">
        <f t="shared" si="20"/>
        <v/>
      </c>
      <c r="V45" s="1201" t="str">
        <f t="shared" si="21"/>
        <v/>
      </c>
      <c r="W45" s="761"/>
      <c r="X45" s="1201" t="str">
        <f t="shared" si="25"/>
        <v/>
      </c>
      <c r="Y45" s="1201" t="str">
        <f t="shared" si="22"/>
        <v/>
      </c>
      <c r="Z45" s="1201" t="str">
        <f t="shared" si="23"/>
        <v/>
      </c>
      <c r="AA45" s="1187" t="str">
        <f t="shared" si="26"/>
        <v/>
      </c>
      <c r="AB45" s="836"/>
    </row>
    <row r="46" spans="1:28" s="755" customFormat="1" ht="15" customHeight="1" x14ac:dyDescent="0.25">
      <c r="A46" s="837"/>
      <c r="B46" s="306" t="str">
        <f>SUBSTITUTE('Credit risk (SA)'!$B65, "; of which:", "")</f>
        <v>Corporates (excluding SMEs)</v>
      </c>
      <c r="C46" s="1333" t="str">
        <f>IF('General Info'!$C$11="No", 0, IF(ISNUMBER('Credit risk (SA)'!I65), 'Credit risk (SA)'!I65, ""))</f>
        <v/>
      </c>
      <c r="D46" s="896" t="str">
        <f>IF('General Info'!$C$11="No", 0, IF(ISNUMBER('Credit risk (SA)'!M65), 'Credit risk (SA)'!M65, ""))</f>
        <v/>
      </c>
      <c r="E46" s="1333" t="str">
        <f>IF('General Info'!$C$11="No", 0, IF(ISNUMBER('Credit risk (SA)'!N65), 'Credit risk (SA)'!N65, ""))</f>
        <v/>
      </c>
      <c r="F46" s="896" t="str">
        <f>IF('General Info'!$C$11="No", 0, IF(ISNUMBER('Credit risk (SA)'!W65), 'Credit risk (SA)'!W65, ""))</f>
        <v/>
      </c>
      <c r="G46" s="896" t="str">
        <f>IF('General Info'!$C$11="No", 0, IF(ISNUMBER('Credit risk (SA)'!AA65), 'Credit risk (SA)'!AA65, ""))</f>
        <v/>
      </c>
      <c r="H46" s="1336"/>
      <c r="I46" s="757" t="str">
        <f>IF(OR('General Info'!$C$11="No", 'General Info'!$C$19="No"), F46, IF(ISNUMBER('Credit risk (SA)'!AF65), 'Credit risk (SA)'!AF65, ""))</f>
        <v/>
      </c>
      <c r="J46" s="1461" t="str">
        <f>IF(OR('General Info'!$C$11="No", 'General Info'!$C$19="No"), G46, IF(ISNUMBER('Credit risk (SA)'!AH65), 'Credit risk (SA)'!AH65, ""))</f>
        <v/>
      </c>
      <c r="K46" s="1494"/>
      <c r="L46" s="1325" t="str">
        <f t="shared" si="14"/>
        <v/>
      </c>
      <c r="M46" s="1327" t="str">
        <f t="shared" si="15"/>
        <v/>
      </c>
      <c r="N46" s="761"/>
      <c r="O46" s="1325" t="str">
        <f t="shared" si="16"/>
        <v/>
      </c>
      <c r="P46" s="1326" t="str">
        <f t="shared" si="17"/>
        <v/>
      </c>
      <c r="Q46" s="1326" t="str">
        <f t="shared" si="18"/>
        <v/>
      </c>
      <c r="R46" s="1326" t="str">
        <f t="shared" si="19"/>
        <v/>
      </c>
      <c r="S46" s="1327" t="str">
        <f t="shared" si="24"/>
        <v/>
      </c>
      <c r="T46" s="1494"/>
      <c r="U46" s="1186" t="str">
        <f t="shared" si="20"/>
        <v/>
      </c>
      <c r="V46" s="1201" t="str">
        <f t="shared" si="21"/>
        <v/>
      </c>
      <c r="W46" s="761"/>
      <c r="X46" s="1201" t="str">
        <f t="shared" si="25"/>
        <v/>
      </c>
      <c r="Y46" s="1201" t="str">
        <f t="shared" si="22"/>
        <v/>
      </c>
      <c r="Z46" s="1201" t="str">
        <f t="shared" si="23"/>
        <v/>
      </c>
      <c r="AA46" s="1187" t="str">
        <f t="shared" si="26"/>
        <v/>
      </c>
      <c r="AB46" s="836"/>
    </row>
    <row r="47" spans="1:28" s="755" customFormat="1" ht="15" customHeight="1" x14ac:dyDescent="0.25">
      <c r="A47" s="837"/>
      <c r="B47" s="306" t="str">
        <f>'Credit risk (SA)'!$B77</f>
        <v>Corporate SME exposures</v>
      </c>
      <c r="C47" s="1333" t="str">
        <f>IF('General Info'!$C$11="No", 0, IF(ISNUMBER('Credit risk (SA)'!I77), 'Credit risk (SA)'!I77, ""))</f>
        <v/>
      </c>
      <c r="D47" s="896" t="str">
        <f>IF('General Info'!$C$11="No", 0, IF(ISNUMBER('Credit risk (SA)'!M77), 'Credit risk (SA)'!M77, ""))</f>
        <v/>
      </c>
      <c r="E47" s="1333" t="str">
        <f>IF('General Info'!$C$11="No", 0, IF(ISNUMBER('Credit risk (SA)'!N77), 'Credit risk (SA)'!N77, ""))</f>
        <v/>
      </c>
      <c r="F47" s="896" t="str">
        <f>IF('General Info'!$C$11="No", 0, IF(ISNUMBER('Credit risk (SA)'!W77), 'Credit risk (SA)'!W77, ""))</f>
        <v/>
      </c>
      <c r="G47" s="896" t="str">
        <f>IF('General Info'!$C$11="No", 0, IF(ISNUMBER('Credit risk (SA)'!AA77), 'Credit risk (SA)'!AA77, ""))</f>
        <v/>
      </c>
      <c r="H47" s="1336"/>
      <c r="I47" s="757" t="str">
        <f>IF(OR('General Info'!$C$11="No", 'General Info'!$C$19="No"), F47, IF(ISNUMBER('Credit risk (SA)'!AF77), 'Credit risk (SA)'!AF77, ""))</f>
        <v/>
      </c>
      <c r="J47" s="1461" t="str">
        <f>IF(OR('General Info'!$C$11="No", 'General Info'!$C$19="No"), G47, IF(ISNUMBER('Credit risk (SA)'!AH77), 'Credit risk (SA)'!AH77, ""))</f>
        <v/>
      </c>
      <c r="K47" s="1494"/>
      <c r="L47" s="1325" t="str">
        <f t="shared" si="14"/>
        <v/>
      </c>
      <c r="M47" s="1327" t="str">
        <f t="shared" si="15"/>
        <v/>
      </c>
      <c r="N47" s="761"/>
      <c r="O47" s="1325" t="str">
        <f t="shared" si="16"/>
        <v/>
      </c>
      <c r="P47" s="1326" t="str">
        <f t="shared" si="17"/>
        <v/>
      </c>
      <c r="Q47" s="1326" t="str">
        <f t="shared" si="18"/>
        <v/>
      </c>
      <c r="R47" s="1326" t="str">
        <f t="shared" si="19"/>
        <v/>
      </c>
      <c r="S47" s="1327" t="str">
        <f t="shared" si="24"/>
        <v/>
      </c>
      <c r="T47" s="1494"/>
      <c r="U47" s="1186" t="str">
        <f t="shared" si="20"/>
        <v/>
      </c>
      <c r="V47" s="1201" t="str">
        <f t="shared" si="21"/>
        <v/>
      </c>
      <c r="W47" s="761"/>
      <c r="X47" s="1201" t="str">
        <f t="shared" si="25"/>
        <v/>
      </c>
      <c r="Y47" s="1201" t="str">
        <f t="shared" si="22"/>
        <v/>
      </c>
      <c r="Z47" s="1201" t="str">
        <f t="shared" si="23"/>
        <v/>
      </c>
      <c r="AA47" s="1187" t="str">
        <f t="shared" si="26"/>
        <v/>
      </c>
      <c r="AB47" s="836"/>
    </row>
    <row r="48" spans="1:28" s="755" customFormat="1" ht="15" customHeight="1" x14ac:dyDescent="0.25">
      <c r="A48" s="837"/>
      <c r="B48" s="306" t="str">
        <f>SUBSTITUTE('Credit risk (SA)'!$B78, "; of which:", "")</f>
        <v>Specialised lending</v>
      </c>
      <c r="C48" s="1333" t="str">
        <f>IF('General Info'!$C$11="No", 0, IF(ISNUMBER('Credit risk (SA)'!I78), 'Credit risk (SA)'!I78, ""))</f>
        <v/>
      </c>
      <c r="D48" s="896" t="str">
        <f>IF('General Info'!$C$11="No", 0, IF(ISNUMBER('Credit risk (SA)'!M78), 'Credit risk (SA)'!M78, ""))</f>
        <v/>
      </c>
      <c r="E48" s="1333" t="str">
        <f>IF('General Info'!$C$11="No", 0, IF(ISNUMBER('Credit risk (SA)'!N78), 'Credit risk (SA)'!N78, ""))</f>
        <v/>
      </c>
      <c r="F48" s="896" t="str">
        <f>IF('General Info'!$C$11="No", 0, IF(ISNUMBER('Credit risk (SA)'!W78), 'Credit risk (SA)'!W78, ""))</f>
        <v/>
      </c>
      <c r="G48" s="896" t="str">
        <f>IF('General Info'!$C$11="No", 0, IF(ISNUMBER('Credit risk (SA)'!AA78), 'Credit risk (SA)'!AA78, ""))</f>
        <v/>
      </c>
      <c r="H48" s="1336"/>
      <c r="I48" s="757" t="str">
        <f>IF(OR('General Info'!$C$11="No", 'General Info'!$C$19="No"), F48, IF(ISNUMBER('Credit risk (SA)'!AF78), 'Credit risk (SA)'!AF78, ""))</f>
        <v/>
      </c>
      <c r="J48" s="1461" t="str">
        <f>IF(OR('General Info'!$C$11="No", 'General Info'!$C$19="No"), G48, IF(ISNUMBER('Credit risk (SA)'!AH78), 'Credit risk (SA)'!AH78, ""))</f>
        <v/>
      </c>
      <c r="K48" s="1494"/>
      <c r="L48" s="1325" t="str">
        <f t="shared" si="14"/>
        <v/>
      </c>
      <c r="M48" s="1327" t="str">
        <f t="shared" si="15"/>
        <v/>
      </c>
      <c r="N48" s="761"/>
      <c r="O48" s="1325" t="str">
        <f t="shared" si="16"/>
        <v/>
      </c>
      <c r="P48" s="1326" t="str">
        <f t="shared" si="17"/>
        <v/>
      </c>
      <c r="Q48" s="1326" t="str">
        <f t="shared" si="18"/>
        <v/>
      </c>
      <c r="R48" s="1326" t="str">
        <f t="shared" si="19"/>
        <v/>
      </c>
      <c r="S48" s="1327" t="str">
        <f t="shared" si="24"/>
        <v/>
      </c>
      <c r="T48" s="1494"/>
      <c r="U48" s="1186" t="str">
        <f t="shared" si="20"/>
        <v/>
      </c>
      <c r="V48" s="1201" t="str">
        <f t="shared" si="21"/>
        <v/>
      </c>
      <c r="W48" s="761"/>
      <c r="X48" s="1201" t="str">
        <f t="shared" si="25"/>
        <v/>
      </c>
      <c r="Y48" s="1201" t="str">
        <f>IF(ISNUMBER(O48), IF(ABS(O48)&gt;=0.5,"Error: diff above 50%", IF(ABS(O48)&gt;=0.3, "Warning: diff 30-50%", "Diff below 30%")),"")</f>
        <v/>
      </c>
      <c r="Z48" s="1201" t="str">
        <f t="shared" si="23"/>
        <v/>
      </c>
      <c r="AA48" s="1187" t="str">
        <f t="shared" si="26"/>
        <v/>
      </c>
      <c r="AB48" s="836"/>
    </row>
    <row r="49" spans="1:28" s="755" customFormat="1" ht="15" customHeight="1" x14ac:dyDescent="0.25">
      <c r="A49" s="837"/>
      <c r="B49" s="786" t="str">
        <f>SUBSTITUTE('Credit risk (SA)'!$B86, "; of which:", "")</f>
        <v>Equity exposures</v>
      </c>
      <c r="C49" s="1333" t="str">
        <f>IF('General Info'!$C$11="No", 0, IF(ISNUMBER('Credit risk (SA)'!I86), 'Credit risk (SA)'!I86, ""))</f>
        <v/>
      </c>
      <c r="D49" s="896" t="str">
        <f>IF('General Info'!$C$11="No", 0, IF(ISNUMBER('Credit risk (SA)'!M86), 'Credit risk (SA)'!M86, ""))</f>
        <v/>
      </c>
      <c r="E49" s="1333" t="str">
        <f>IF('General Info'!$C$11="No", 0, IF(ISNUMBER('Credit risk (SA)'!N86), 'Credit risk (SA)'!N86, ""))</f>
        <v/>
      </c>
      <c r="F49" s="896" t="str">
        <f>IF('General Info'!$C$11="No", 0, IF(ISNUMBER('Credit risk (SA)'!W86), 'Credit risk (SA)'!W86, ""))</f>
        <v/>
      </c>
      <c r="G49" s="896" t="str">
        <f>IF('General Info'!$C$11="No", 0, IF(ISNUMBER('Credit risk (SA)'!AA86), 'Credit risk (SA)'!AA86, ""))</f>
        <v/>
      </c>
      <c r="H49" s="1337"/>
      <c r="I49" s="757" t="str">
        <f>IF(OR('General Info'!$C$11="No", 'General Info'!$C$19="No"), F49, IF(ISNUMBER('Credit risk (SA)'!AF86), 'Credit risk (SA)'!AF86, ""))</f>
        <v/>
      </c>
      <c r="J49" s="1461" t="str">
        <f>IF(OR('General Info'!$C$11="No", 'General Info'!$C$19="No"), G49, IF(ISNUMBER('Credit risk (SA)'!AH86), 'Credit risk (SA)'!AH86, ""))</f>
        <v/>
      </c>
      <c r="K49" s="1494"/>
      <c r="L49" s="1325" t="str">
        <f t="shared" si="14"/>
        <v/>
      </c>
      <c r="M49" s="1327" t="str">
        <f t="shared" si="15"/>
        <v/>
      </c>
      <c r="N49" s="761"/>
      <c r="O49" s="1325" t="str">
        <f t="shared" si="16"/>
        <v/>
      </c>
      <c r="P49" s="1326" t="str">
        <f t="shared" si="17"/>
        <v/>
      </c>
      <c r="Q49" s="1326" t="str">
        <f t="shared" si="18"/>
        <v/>
      </c>
      <c r="R49" s="1326" t="str">
        <f t="shared" si="19"/>
        <v/>
      </c>
      <c r="S49" s="1327" t="str">
        <f t="shared" si="24"/>
        <v/>
      </c>
      <c r="T49" s="1494"/>
      <c r="U49" s="1186" t="str">
        <f t="shared" si="20"/>
        <v/>
      </c>
      <c r="V49" s="1201" t="str">
        <f t="shared" si="21"/>
        <v/>
      </c>
      <c r="W49" s="761"/>
      <c r="X49" s="1201" t="str">
        <f t="shared" si="25"/>
        <v/>
      </c>
      <c r="Y49" s="1201" t="str">
        <f t="shared" si="22"/>
        <v/>
      </c>
      <c r="Z49" s="1201" t="str">
        <f t="shared" si="23"/>
        <v/>
      </c>
      <c r="AA49" s="1187" t="str">
        <f t="shared" si="26"/>
        <v/>
      </c>
      <c r="AB49" s="836"/>
    </row>
    <row r="50" spans="1:28" s="755" customFormat="1" ht="30" customHeight="1" x14ac:dyDescent="0.25">
      <c r="A50" s="837"/>
      <c r="B50" s="1646" t="str">
        <f>'Credit risk (SA)'!$B90</f>
        <v>Subordinated debt, capital instruments other than equity and other TLAC liabilities not deducted from capital</v>
      </c>
      <c r="C50" s="1333" t="str">
        <f>IF('General Info'!$C$11="No", 0, IF(ISNUMBER('Credit risk (SA)'!I90), 'Credit risk (SA)'!I90, ""))</f>
        <v/>
      </c>
      <c r="D50" s="896" t="str">
        <f>IF('General Info'!$C$11="No", 0, IF(ISNUMBER('Credit risk (SA)'!M90), 'Credit risk (SA)'!M90, ""))</f>
        <v/>
      </c>
      <c r="E50" s="1333" t="str">
        <f>IF('General Info'!$C$11="No", 0, IF(ISNUMBER('Credit risk (SA)'!N90), 'Credit risk (SA)'!N90, ""))</f>
        <v/>
      </c>
      <c r="F50" s="896" t="str">
        <f>IF('General Info'!$C$11="No", 0, IF(ISNUMBER('Credit risk (SA)'!W90), 'Credit risk (SA)'!W90, ""))</f>
        <v/>
      </c>
      <c r="G50" s="896" t="str">
        <f>IF('General Info'!$C$11="No", 0, IF(ISNUMBER('Credit risk (SA)'!AA90), 'Credit risk (SA)'!AA90, ""))</f>
        <v/>
      </c>
      <c r="H50" s="1336"/>
      <c r="I50" s="757" t="str">
        <f>IF(OR('General Info'!$C$11="No", 'General Info'!$C$19="No"), F50, IF(ISNUMBER('Credit risk (SA)'!AF90), 'Credit risk (SA)'!AF90, ""))</f>
        <v/>
      </c>
      <c r="J50" s="1461" t="str">
        <f>IF(OR('General Info'!$C$11="No", 'General Info'!$C$19="No"), G50, IF(ISNUMBER('Credit risk (SA)'!AH90), 'Credit risk (SA)'!AH90, ""))</f>
        <v/>
      </c>
      <c r="K50" s="1494"/>
      <c r="L50" s="1325" t="str">
        <f t="shared" si="14"/>
        <v/>
      </c>
      <c r="M50" s="1327" t="str">
        <f t="shared" si="15"/>
        <v/>
      </c>
      <c r="N50" s="761"/>
      <c r="O50" s="1325" t="str">
        <f t="shared" si="16"/>
        <v/>
      </c>
      <c r="P50" s="1326" t="str">
        <f t="shared" si="17"/>
        <v/>
      </c>
      <c r="Q50" s="1326" t="str">
        <f t="shared" si="18"/>
        <v/>
      </c>
      <c r="R50" s="1326" t="str">
        <f t="shared" si="19"/>
        <v/>
      </c>
      <c r="S50" s="1327" t="str">
        <f t="shared" si="24"/>
        <v/>
      </c>
      <c r="T50" s="1494"/>
      <c r="U50" s="1186" t="str">
        <f t="shared" si="20"/>
        <v/>
      </c>
      <c r="V50" s="1201" t="str">
        <f t="shared" si="21"/>
        <v/>
      </c>
      <c r="W50" s="761"/>
      <c r="X50" s="1201" t="str">
        <f t="shared" si="25"/>
        <v/>
      </c>
      <c r="Y50" s="1201" t="str">
        <f t="shared" si="22"/>
        <v/>
      </c>
      <c r="Z50" s="1201" t="str">
        <f t="shared" si="23"/>
        <v/>
      </c>
      <c r="AA50" s="1187" t="str">
        <f t="shared" si="26"/>
        <v/>
      </c>
      <c r="AB50" s="836"/>
    </row>
    <row r="51" spans="1:28" s="755" customFormat="1" ht="15" customHeight="1" x14ac:dyDescent="0.25">
      <c r="A51" s="837"/>
      <c r="B51" s="786" t="str">
        <f>SUBSTITUTE('Credit risk (SA)'!$B91, "; of which:", "")</f>
        <v>Equity investment in funds</v>
      </c>
      <c r="C51" s="1333" t="str">
        <f>IF('General Info'!$C$11="No", 0, IF(ISNUMBER('Credit risk (SA)'!I91), 'Credit risk (SA)'!I91, ""))</f>
        <v/>
      </c>
      <c r="D51" s="896" t="str">
        <f>IF('General Info'!$C$11="No", 0, IF(ISNUMBER('Credit risk (SA)'!M91), 'Credit risk (SA)'!M91, ""))</f>
        <v/>
      </c>
      <c r="E51" s="1333" t="str">
        <f>IF('General Info'!$C$11="No", 0, IF(ISNUMBER('Credit risk (SA)'!N91), 'Credit risk (SA)'!N91, ""))</f>
        <v/>
      </c>
      <c r="F51" s="896" t="str">
        <f>IF('General Info'!$C$11="No", 0, IF(ISNUMBER('Credit risk (SA)'!W91), 'Credit risk (SA)'!W91, ""))</f>
        <v/>
      </c>
      <c r="G51" s="896" t="str">
        <f>IF('General Info'!$C$11="No", 0, IF(ISNUMBER('Credit risk (SA)'!AA91), 'Credit risk (SA)'!AA91, ""))</f>
        <v/>
      </c>
      <c r="H51" s="1336"/>
      <c r="I51" s="757" t="str">
        <f>IF(OR('General Info'!$C$11="No", 'General Info'!$C$19="No"), F51, IF(ISNUMBER('Credit risk (SA)'!AF91), 'Credit risk (SA)'!AF91, ""))</f>
        <v/>
      </c>
      <c r="J51" s="1461" t="str">
        <f>IF(OR('General Info'!$C$11="No", 'General Info'!$C$19="No"), G51, IF(ISNUMBER('Credit risk (SA)'!AH91), 'Credit risk (SA)'!AH91, ""))</f>
        <v/>
      </c>
      <c r="K51" s="1494"/>
      <c r="L51" s="1325" t="str">
        <f t="shared" si="14"/>
        <v/>
      </c>
      <c r="M51" s="1327" t="str">
        <f t="shared" si="15"/>
        <v/>
      </c>
      <c r="N51" s="761"/>
      <c r="O51" s="1325" t="str">
        <f t="shared" si="16"/>
        <v/>
      </c>
      <c r="P51" s="1326" t="str">
        <f t="shared" si="17"/>
        <v/>
      </c>
      <c r="Q51" s="1326" t="str">
        <f t="shared" si="18"/>
        <v/>
      </c>
      <c r="R51" s="1326" t="str">
        <f t="shared" si="19"/>
        <v/>
      </c>
      <c r="S51" s="1327" t="str">
        <f t="shared" si="24"/>
        <v/>
      </c>
      <c r="T51" s="1494"/>
      <c r="U51" s="1186" t="str">
        <f t="shared" si="20"/>
        <v/>
      </c>
      <c r="V51" s="1201" t="str">
        <f t="shared" si="21"/>
        <v/>
      </c>
      <c r="W51" s="761"/>
      <c r="X51" s="1201" t="str">
        <f t="shared" si="25"/>
        <v/>
      </c>
      <c r="Y51" s="1201" t="str">
        <f t="shared" si="22"/>
        <v/>
      </c>
      <c r="Z51" s="1201" t="str">
        <f t="shared" si="23"/>
        <v/>
      </c>
      <c r="AA51" s="1187" t="str">
        <f t="shared" si="26"/>
        <v/>
      </c>
      <c r="AB51" s="836"/>
    </row>
    <row r="52" spans="1:28" s="755" customFormat="1" ht="15" customHeight="1" x14ac:dyDescent="0.25">
      <c r="A52" s="837"/>
      <c r="B52" s="306" t="str">
        <f>SUBSTITUTE('Credit risk (SA)'!$B94, "; of which:", "")</f>
        <v>Retail exposures</v>
      </c>
      <c r="C52" s="1333" t="str">
        <f>IF('General Info'!$C$11="No", 0, IF(ISNUMBER('Credit risk (SA)'!I94), 'Credit risk (SA)'!I94, ""))</f>
        <v/>
      </c>
      <c r="D52" s="896" t="str">
        <f>IF('General Info'!$C$11="No", 0, IF(ISNUMBER('Credit risk (SA)'!M94), 'Credit risk (SA)'!M94, ""))</f>
        <v/>
      </c>
      <c r="E52" s="1333" t="str">
        <f>IF('General Info'!$C$11="No", 0, IF(ISNUMBER('Credit risk (SA)'!N94), 'Credit risk (SA)'!N94, ""))</f>
        <v/>
      </c>
      <c r="F52" s="896" t="str">
        <f>IF('General Info'!$C$11="No", 0, IF(ISNUMBER('Credit risk (SA)'!W94), 'Credit risk (SA)'!W94, ""))</f>
        <v/>
      </c>
      <c r="G52" s="896" t="str">
        <f>IF('General Info'!$C$11="No", 0, IF(ISNUMBER('Credit risk (SA)'!AA94), 'Credit risk (SA)'!AA94, ""))</f>
        <v/>
      </c>
      <c r="H52" s="1336"/>
      <c r="I52" s="757" t="str">
        <f>IF(OR('General Info'!$C$11="No", 'General Info'!$C$19="No"), F52, IF(ISNUMBER('Credit risk (SA)'!AF94), 'Credit risk (SA)'!AF94, ""))</f>
        <v/>
      </c>
      <c r="J52" s="1461" t="str">
        <f>IF(OR('General Info'!$C$11="No", 'General Info'!$C$19="No"), G52, IF(ISNUMBER('Credit risk (SA)'!AH94), 'Credit risk (SA)'!AH94, ""))</f>
        <v/>
      </c>
      <c r="K52" s="1494"/>
      <c r="L52" s="1325" t="str">
        <f t="shared" si="14"/>
        <v/>
      </c>
      <c r="M52" s="1327" t="str">
        <f t="shared" si="15"/>
        <v/>
      </c>
      <c r="N52" s="761"/>
      <c r="O52" s="1325" t="str">
        <f t="shared" si="16"/>
        <v/>
      </c>
      <c r="P52" s="1326" t="str">
        <f t="shared" si="17"/>
        <v/>
      </c>
      <c r="Q52" s="1326" t="str">
        <f t="shared" si="18"/>
        <v/>
      </c>
      <c r="R52" s="1326" t="str">
        <f t="shared" si="19"/>
        <v/>
      </c>
      <c r="S52" s="1327" t="str">
        <f t="shared" si="24"/>
        <v/>
      </c>
      <c r="T52" s="1494"/>
      <c r="U52" s="1186" t="str">
        <f t="shared" si="20"/>
        <v/>
      </c>
      <c r="V52" s="1201" t="str">
        <f t="shared" si="21"/>
        <v/>
      </c>
      <c r="W52" s="761"/>
      <c r="X52" s="1201" t="str">
        <f t="shared" si="25"/>
        <v/>
      </c>
      <c r="Y52" s="1201" t="str">
        <f t="shared" si="22"/>
        <v/>
      </c>
      <c r="Z52" s="1201" t="str">
        <f t="shared" si="23"/>
        <v/>
      </c>
      <c r="AA52" s="1187" t="str">
        <f t="shared" si="26"/>
        <v/>
      </c>
      <c r="AB52" s="836"/>
    </row>
    <row r="53" spans="1:28" s="755" customFormat="1" ht="15" customHeight="1" x14ac:dyDescent="0.25">
      <c r="A53" s="837"/>
      <c r="B53" s="306" t="str">
        <f>'Credit risk (SA)'!$B98</f>
        <v>Exposures secured by real estate; of which:</v>
      </c>
      <c r="C53" s="1333" t="str">
        <f>IF('General Info'!$C$11="No", 0, IF(ISNUMBER('Credit risk (SA)'!I98), 'Credit risk (SA)'!I98, ""))</f>
        <v/>
      </c>
      <c r="D53" s="896" t="str">
        <f>IF('General Info'!$C$11="No", 0, IF(ISNUMBER('Credit risk (SA)'!M98), 'Credit risk (SA)'!M98, ""))</f>
        <v/>
      </c>
      <c r="E53" s="1333" t="str">
        <f>IF('General Info'!$C$11="No", 0, IF(ISNUMBER('Credit risk (SA)'!N98), 'Credit risk (SA)'!N98, ""))</f>
        <v/>
      </c>
      <c r="F53" s="896" t="str">
        <f>IF('General Info'!$C$11="No", 0, IF(ISNUMBER('Credit risk (SA)'!W98), 'Credit risk (SA)'!W98, ""))</f>
        <v/>
      </c>
      <c r="G53" s="896" t="str">
        <f>IF('General Info'!$C$11="No", 0, IF(ISNUMBER('Credit risk (SA)'!AA98), 'Credit risk (SA)'!AA98, ""))</f>
        <v/>
      </c>
      <c r="H53" s="1336"/>
      <c r="I53" s="757" t="str">
        <f>IF(OR('General Info'!$C$11="No", 'General Info'!$C$19="No"), F53, IF(ISNUMBER('Credit risk (SA)'!AF98), 'Credit risk (SA)'!AF98, ""))</f>
        <v/>
      </c>
      <c r="J53" s="1461" t="str">
        <f>IF(OR('General Info'!$C$11="No", 'General Info'!$C$19="No"), G53, IF(ISNUMBER('Credit risk (SA)'!AH98), 'Credit risk (SA)'!AH98, ""))</f>
        <v/>
      </c>
      <c r="K53" s="1494"/>
      <c r="L53" s="1325" t="str">
        <f t="shared" si="14"/>
        <v/>
      </c>
      <c r="M53" s="1327" t="str">
        <f t="shared" si="15"/>
        <v/>
      </c>
      <c r="N53" s="761"/>
      <c r="O53" s="1325" t="str">
        <f t="shared" si="16"/>
        <v/>
      </c>
      <c r="P53" s="1326" t="str">
        <f t="shared" si="17"/>
        <v/>
      </c>
      <c r="Q53" s="1326" t="str">
        <f t="shared" si="18"/>
        <v/>
      </c>
      <c r="R53" s="1326" t="str">
        <f t="shared" si="19"/>
        <v/>
      </c>
      <c r="S53" s="1327" t="str">
        <f t="shared" si="24"/>
        <v/>
      </c>
      <c r="T53" s="1494"/>
      <c r="U53" s="1186" t="str">
        <f t="shared" si="20"/>
        <v/>
      </c>
      <c r="V53" s="1201" t="str">
        <f t="shared" si="21"/>
        <v/>
      </c>
      <c r="W53" s="761"/>
      <c r="X53" s="1201" t="str">
        <f t="shared" si="25"/>
        <v/>
      </c>
      <c r="Y53" s="1201" t="str">
        <f t="shared" si="22"/>
        <v/>
      </c>
      <c r="Z53" s="1201" t="str">
        <f t="shared" si="23"/>
        <v/>
      </c>
      <c r="AA53" s="1187" t="str">
        <f t="shared" si="26"/>
        <v/>
      </c>
      <c r="AB53" s="836"/>
    </row>
    <row r="54" spans="1:28" s="755" customFormat="1" ht="15" customHeight="1" x14ac:dyDescent="0.25">
      <c r="A54" s="837"/>
      <c r="B54" s="328" t="str">
        <f>SUBSTITUTE('Credit risk (SA)'!$B99, "; of which:", "")</f>
        <v>general residential real estate</v>
      </c>
      <c r="C54" s="1333" t="str">
        <f>IF('General Info'!$C$11="No", 0, IF(ISNUMBER('Credit risk (SA)'!I99), 'Credit risk (SA)'!I99, ""))</f>
        <v/>
      </c>
      <c r="D54" s="896" t="str">
        <f>IF('General Info'!$C$11="No", 0, IF(ISNUMBER('Credit risk (SA)'!M99), 'Credit risk (SA)'!M99, ""))</f>
        <v/>
      </c>
      <c r="E54" s="1333" t="str">
        <f>IF('General Info'!$C$11="No", 0, IF(ISNUMBER('Credit risk (SA)'!N99), 'Credit risk (SA)'!N99, ""))</f>
        <v/>
      </c>
      <c r="F54" s="896" t="str">
        <f>IF('General Info'!$C$11="No", 0, IF(ISNUMBER('Credit risk (SA)'!W99), 'Credit risk (SA)'!W99, ""))</f>
        <v/>
      </c>
      <c r="G54" s="896" t="str">
        <f>IF('General Info'!$C$11="No", 0, IF(ISNUMBER('Credit risk (SA)'!AA99), 'Credit risk (SA)'!AA99, ""))</f>
        <v/>
      </c>
      <c r="H54" s="1336"/>
      <c r="I54" s="757" t="str">
        <f>IF(OR('General Info'!$C$11="No", 'General Info'!$C$19="No"), F54, IF(ISNUMBER('Credit risk (SA)'!AF99), 'Credit risk (SA)'!AF99, ""))</f>
        <v/>
      </c>
      <c r="J54" s="1461" t="str">
        <f>IF(OR('General Info'!$C$11="No", 'General Info'!$C$19="No"), G54, IF(ISNUMBER('Credit risk (SA)'!AH99), 'Credit risk (SA)'!AH99, ""))</f>
        <v/>
      </c>
      <c r="K54" s="1494"/>
      <c r="L54" s="1325" t="str">
        <f t="shared" si="14"/>
        <v/>
      </c>
      <c r="M54" s="1327" t="str">
        <f t="shared" si="15"/>
        <v/>
      </c>
      <c r="N54" s="761"/>
      <c r="O54" s="1325" t="str">
        <f t="shared" si="16"/>
        <v/>
      </c>
      <c r="P54" s="1326" t="str">
        <f t="shared" si="17"/>
        <v/>
      </c>
      <c r="Q54" s="1326" t="str">
        <f t="shared" si="18"/>
        <v/>
      </c>
      <c r="R54" s="1326" t="str">
        <f t="shared" si="19"/>
        <v/>
      </c>
      <c r="S54" s="1327" t="str">
        <f t="shared" si="24"/>
        <v/>
      </c>
      <c r="T54" s="1494"/>
      <c r="U54" s="1186" t="str">
        <f t="shared" si="20"/>
        <v/>
      </c>
      <c r="V54" s="1201" t="str">
        <f t="shared" si="21"/>
        <v/>
      </c>
      <c r="W54" s="761"/>
      <c r="X54" s="1201" t="str">
        <f t="shared" si="25"/>
        <v/>
      </c>
      <c r="Y54" s="1201" t="str">
        <f t="shared" si="22"/>
        <v/>
      </c>
      <c r="Z54" s="1201" t="str">
        <f t="shared" si="23"/>
        <v/>
      </c>
      <c r="AA54" s="1187" t="str">
        <f t="shared" si="26"/>
        <v/>
      </c>
      <c r="AB54" s="836"/>
    </row>
    <row r="55" spans="1:28" s="755" customFormat="1" ht="15" customHeight="1" x14ac:dyDescent="0.25">
      <c r="A55" s="837"/>
      <c r="B55" s="328" t="str">
        <f>SUBSTITUTE('Credit risk (SA)'!$B112, "; of which:", "")</f>
        <v>general commercial real estate</v>
      </c>
      <c r="C55" s="1333" t="str">
        <f>IF('General Info'!$C$11="No", 0, IF(ISNUMBER('Credit risk (SA)'!I112), 'Credit risk (SA)'!I112, ""))</f>
        <v/>
      </c>
      <c r="D55" s="896" t="str">
        <f>IF('General Info'!$C$11="No", 0, IF(ISNUMBER('Credit risk (SA)'!M112), 'Credit risk (SA)'!M112, ""))</f>
        <v/>
      </c>
      <c r="E55" s="1333" t="str">
        <f>IF('General Info'!$C$11="No", 0, IF(ISNUMBER('Credit risk (SA)'!N112), 'Credit risk (SA)'!N112, ""))</f>
        <v/>
      </c>
      <c r="F55" s="896" t="str">
        <f>IF('General Info'!$C$11="No", 0, IF(ISNUMBER('Credit risk (SA)'!W112), 'Credit risk (SA)'!W112, ""))</f>
        <v/>
      </c>
      <c r="G55" s="896" t="str">
        <f>IF('General Info'!$C$11="No", 0, IF(ISNUMBER('Credit risk (SA)'!AA112), 'Credit risk (SA)'!AA112, ""))</f>
        <v/>
      </c>
      <c r="H55" s="1336"/>
      <c r="I55" s="757" t="str">
        <f>IF(OR('General Info'!$C$11="No", 'General Info'!$C$19="No"), F55, IF(ISNUMBER('Credit risk (SA)'!AF112), 'Credit risk (SA)'!AF112, ""))</f>
        <v/>
      </c>
      <c r="J55" s="1461" t="str">
        <f>IF(OR('General Info'!$C$11="No", 'General Info'!$C$19="No"), G55, IF(ISNUMBER('Credit risk (SA)'!AH112), 'Credit risk (SA)'!AH112, ""))</f>
        <v/>
      </c>
      <c r="K55" s="1494"/>
      <c r="L55" s="1325" t="str">
        <f t="shared" si="14"/>
        <v/>
      </c>
      <c r="M55" s="1327" t="str">
        <f t="shared" si="15"/>
        <v/>
      </c>
      <c r="N55" s="761"/>
      <c r="O55" s="1325" t="str">
        <f t="shared" si="16"/>
        <v/>
      </c>
      <c r="P55" s="1326" t="str">
        <f t="shared" si="17"/>
        <v/>
      </c>
      <c r="Q55" s="1326" t="str">
        <f t="shared" si="18"/>
        <v/>
      </c>
      <c r="R55" s="1326" t="str">
        <f t="shared" si="19"/>
        <v/>
      </c>
      <c r="S55" s="1327" t="str">
        <f t="shared" si="24"/>
        <v/>
      </c>
      <c r="T55" s="1494"/>
      <c r="U55" s="1186" t="str">
        <f t="shared" si="20"/>
        <v/>
      </c>
      <c r="V55" s="1201" t="str">
        <f t="shared" si="21"/>
        <v/>
      </c>
      <c r="W55" s="761"/>
      <c r="X55" s="1201" t="str">
        <f t="shared" si="25"/>
        <v/>
      </c>
      <c r="Y55" s="1201" t="str">
        <f t="shared" si="22"/>
        <v/>
      </c>
      <c r="Z55" s="1201" t="str">
        <f t="shared" si="23"/>
        <v/>
      </c>
      <c r="AA55" s="1187" t="str">
        <f t="shared" si="26"/>
        <v/>
      </c>
      <c r="AB55" s="836"/>
    </row>
    <row r="56" spans="1:28" s="755" customFormat="1" ht="15" customHeight="1" x14ac:dyDescent="0.25">
      <c r="A56" s="837"/>
      <c r="B56" s="328" t="str">
        <f>SUBSTITUTE('Credit risk (SA)'!$B121, "; of which:", "")</f>
        <v>income producing residential real estate</v>
      </c>
      <c r="C56" s="1333" t="str">
        <f>IF('General Info'!$C$11="No", 0, IF(ISNUMBER('Credit risk (SA)'!I121), 'Credit risk (SA)'!I121, ""))</f>
        <v/>
      </c>
      <c r="D56" s="896" t="str">
        <f>IF('General Info'!$C$11="No", 0, IF(ISNUMBER('Credit risk (SA)'!M121), 'Credit risk (SA)'!M121, ""))</f>
        <v/>
      </c>
      <c r="E56" s="1333" t="str">
        <f>IF('General Info'!$C$11="No", 0, IF(ISNUMBER('Credit risk (SA)'!N121), 'Credit risk (SA)'!N121, ""))</f>
        <v/>
      </c>
      <c r="F56" s="896" t="str">
        <f>IF('General Info'!$C$11="No", 0, IF(ISNUMBER('Credit risk (SA)'!W121), 'Credit risk (SA)'!W121, ""))</f>
        <v/>
      </c>
      <c r="G56" s="896" t="str">
        <f>IF('General Info'!$C$11="No", 0, IF(ISNUMBER('Credit risk (SA)'!AA121), 'Credit risk (SA)'!AA121, ""))</f>
        <v/>
      </c>
      <c r="H56" s="1336"/>
      <c r="I56" s="757" t="str">
        <f>IF(OR('General Info'!$C$11="No", 'General Info'!$C$19="No"), F56, IF(ISNUMBER('Credit risk (SA)'!AF121), 'Credit risk (SA)'!AF121, ""))</f>
        <v/>
      </c>
      <c r="J56" s="1461" t="str">
        <f>IF(OR('General Info'!$C$11="No", 'General Info'!$C$19="No"), G56, IF(ISNUMBER('Credit risk (SA)'!AH121), 'Credit risk (SA)'!AH121, ""))</f>
        <v/>
      </c>
      <c r="K56" s="1494"/>
      <c r="L56" s="1325" t="str">
        <f t="shared" si="14"/>
        <v/>
      </c>
      <c r="M56" s="1327" t="str">
        <f t="shared" si="15"/>
        <v/>
      </c>
      <c r="N56" s="761"/>
      <c r="O56" s="1325" t="str">
        <f t="shared" si="16"/>
        <v/>
      </c>
      <c r="P56" s="1326" t="str">
        <f t="shared" si="17"/>
        <v/>
      </c>
      <c r="Q56" s="1326" t="str">
        <f t="shared" si="18"/>
        <v/>
      </c>
      <c r="R56" s="1326" t="str">
        <f t="shared" si="19"/>
        <v/>
      </c>
      <c r="S56" s="1327" t="str">
        <f t="shared" si="24"/>
        <v/>
      </c>
      <c r="T56" s="1494"/>
      <c r="U56" s="1186" t="str">
        <f t="shared" si="20"/>
        <v/>
      </c>
      <c r="V56" s="1201" t="str">
        <f t="shared" si="21"/>
        <v/>
      </c>
      <c r="W56" s="761"/>
      <c r="X56" s="1201" t="str">
        <f t="shared" si="25"/>
        <v/>
      </c>
      <c r="Y56" s="1201" t="str">
        <f t="shared" si="22"/>
        <v/>
      </c>
      <c r="Z56" s="1201" t="str">
        <f t="shared" si="23"/>
        <v/>
      </c>
      <c r="AA56" s="1187" t="str">
        <f t="shared" si="26"/>
        <v/>
      </c>
      <c r="AB56" s="836"/>
    </row>
    <row r="57" spans="1:28" s="755" customFormat="1" ht="15" customHeight="1" x14ac:dyDescent="0.25">
      <c r="A57" s="837"/>
      <c r="B57" s="328" t="str">
        <f>SUBSTITUTE('Credit risk (SA)'!$B129, "; of which:", "")</f>
        <v>income producing commercial real estate</v>
      </c>
      <c r="C57" s="1333" t="str">
        <f>IF('General Info'!$C$11="No", 0, IF(ISNUMBER('Credit risk (SA)'!I129), 'Credit risk (SA)'!I129, ""))</f>
        <v/>
      </c>
      <c r="D57" s="896" t="str">
        <f>IF('General Info'!$C$11="No", 0, IF(ISNUMBER('Credit risk (SA)'!M129), 'Credit risk (SA)'!M129, ""))</f>
        <v/>
      </c>
      <c r="E57" s="1333" t="str">
        <f>IF('General Info'!$C$11="No", 0, IF(ISNUMBER('Credit risk (SA)'!N129), 'Credit risk (SA)'!N129, ""))</f>
        <v/>
      </c>
      <c r="F57" s="896" t="str">
        <f>IF('General Info'!$C$11="No", 0, IF(ISNUMBER('Credit risk (SA)'!W129), 'Credit risk (SA)'!W129, ""))</f>
        <v/>
      </c>
      <c r="G57" s="896" t="str">
        <f>IF('General Info'!$C$11="No", 0, IF(ISNUMBER('Credit risk (SA)'!AA129), 'Credit risk (SA)'!AA129, ""))</f>
        <v/>
      </c>
      <c r="H57" s="1336"/>
      <c r="I57" s="757" t="str">
        <f>IF(OR('General Info'!$C$11="No", 'General Info'!$C$19="No"), F57, IF(ISNUMBER('Credit risk (SA)'!AF129), 'Credit risk (SA)'!AF129, ""))</f>
        <v/>
      </c>
      <c r="J57" s="1461" t="str">
        <f>IF(OR('General Info'!$C$11="No", 'General Info'!$C$19="No"), G57, IF(ISNUMBER('Credit risk (SA)'!AH129), 'Credit risk (SA)'!AH129, ""))</f>
        <v/>
      </c>
      <c r="K57" s="1494"/>
      <c r="L57" s="1325" t="str">
        <f t="shared" si="14"/>
        <v/>
      </c>
      <c r="M57" s="1327" t="str">
        <f t="shared" si="15"/>
        <v/>
      </c>
      <c r="N57" s="761"/>
      <c r="O57" s="1325" t="str">
        <f t="shared" si="16"/>
        <v/>
      </c>
      <c r="P57" s="1326" t="str">
        <f t="shared" si="17"/>
        <v/>
      </c>
      <c r="Q57" s="1326" t="str">
        <f t="shared" si="18"/>
        <v/>
      </c>
      <c r="R57" s="1326" t="str">
        <f t="shared" si="19"/>
        <v/>
      </c>
      <c r="S57" s="1327" t="str">
        <f t="shared" si="24"/>
        <v/>
      </c>
      <c r="T57" s="1494"/>
      <c r="U57" s="1186" t="str">
        <f t="shared" si="20"/>
        <v/>
      </c>
      <c r="V57" s="1201" t="str">
        <f t="shared" si="21"/>
        <v/>
      </c>
      <c r="W57" s="761"/>
      <c r="X57" s="1201" t="str">
        <f t="shared" si="25"/>
        <v/>
      </c>
      <c r="Y57" s="1201" t="str">
        <f t="shared" si="22"/>
        <v/>
      </c>
      <c r="Z57" s="1201" t="str">
        <f t="shared" si="23"/>
        <v/>
      </c>
      <c r="AA57" s="1187" t="str">
        <f t="shared" si="26"/>
        <v/>
      </c>
      <c r="AB57" s="836"/>
    </row>
    <row r="58" spans="1:28" s="755" customFormat="1" ht="15" customHeight="1" x14ac:dyDescent="0.25">
      <c r="A58" s="837"/>
      <c r="B58" s="328" t="str">
        <f>SUBSTITUTE('Credit risk (SA)'!$B134, "; of which:", "")</f>
        <v>land acquisition, development and construction</v>
      </c>
      <c r="C58" s="1333" t="str">
        <f>IF('General Info'!$C$11="No", 0, IF(ISNUMBER('Credit risk (SA)'!I134), 'Credit risk (SA)'!I134, ""))</f>
        <v/>
      </c>
      <c r="D58" s="896" t="str">
        <f>IF('General Info'!$C$11="No", 0, IF(ISNUMBER('Credit risk (SA)'!M134), 'Credit risk (SA)'!M134, ""))</f>
        <v/>
      </c>
      <c r="E58" s="896" t="str">
        <f>IF('General Info'!$C$11="No", 0, IF(ISNUMBER('Credit risk (SA)'!N134), 'Credit risk (SA)'!N134, ""))</f>
        <v/>
      </c>
      <c r="F58" s="896" t="str">
        <f>IF('General Info'!$C$11="No", 0, IF(ISNUMBER('Credit risk (SA)'!W134), 'Credit risk (SA)'!W134, ""))</f>
        <v/>
      </c>
      <c r="G58" s="896" t="str">
        <f>IF('General Info'!$C$11="No", 0, IF(ISNUMBER('Credit risk (SA)'!AA134), 'Credit risk (SA)'!AA134, ""))</f>
        <v/>
      </c>
      <c r="H58" s="1336"/>
      <c r="I58" s="757" t="str">
        <f>IF(OR('General Info'!$C$11="No", 'General Info'!$C$19="No"), F58, IF(ISNUMBER('Credit risk (SA)'!AF134), 'Credit risk (SA)'!AF134, ""))</f>
        <v/>
      </c>
      <c r="J58" s="1461" t="str">
        <f>IF(OR('General Info'!$C$11="No", 'General Info'!$C$19="No"), G58, IF(ISNUMBER('Credit risk (SA)'!AH134), 'Credit risk (SA)'!AH134, ""))</f>
        <v/>
      </c>
      <c r="K58" s="1494"/>
      <c r="L58" s="1325" t="str">
        <f t="shared" si="14"/>
        <v/>
      </c>
      <c r="M58" s="1327" t="str">
        <f t="shared" si="15"/>
        <v/>
      </c>
      <c r="N58" s="761"/>
      <c r="O58" s="1325" t="str">
        <f t="shared" si="16"/>
        <v/>
      </c>
      <c r="P58" s="1326" t="str">
        <f t="shared" si="17"/>
        <v/>
      </c>
      <c r="Q58" s="1326" t="str">
        <f t="shared" si="18"/>
        <v/>
      </c>
      <c r="R58" s="1326" t="str">
        <f t="shared" si="19"/>
        <v/>
      </c>
      <c r="S58" s="1327" t="str">
        <f t="shared" si="24"/>
        <v/>
      </c>
      <c r="T58" s="1494"/>
      <c r="U58" s="1186" t="str">
        <f t="shared" si="20"/>
        <v/>
      </c>
      <c r="V58" s="1201" t="str">
        <f t="shared" si="21"/>
        <v/>
      </c>
      <c r="W58" s="761"/>
      <c r="X58" s="1201" t="str">
        <f t="shared" si="25"/>
        <v/>
      </c>
      <c r="Y58" s="1201" t="str">
        <f t="shared" si="22"/>
        <v/>
      </c>
      <c r="Z58" s="1201" t="str">
        <f t="shared" si="23"/>
        <v/>
      </c>
      <c r="AA58" s="1187" t="str">
        <f t="shared" si="26"/>
        <v/>
      </c>
      <c r="AB58" s="836"/>
    </row>
    <row r="59" spans="1:28" s="755" customFormat="1" ht="15" customHeight="1" x14ac:dyDescent="0.25">
      <c r="A59" s="837"/>
      <c r="B59" s="306" t="str">
        <f>SUBSTITUTE('Credit risk (SA)'!$B137, "; of which:", "")</f>
        <v>Defaulted exposures</v>
      </c>
      <c r="C59" s="1333" t="str">
        <f>IF('General Info'!$C$11="No", 0, IF(ISNUMBER('Credit risk (SA)'!I137), 'Credit risk (SA)'!I137, ""))</f>
        <v/>
      </c>
      <c r="D59" s="896" t="str">
        <f>IF('General Info'!$C$11="No", 0, IF(ISNUMBER('Credit risk (SA)'!M137), 'Credit risk (SA)'!M137, ""))</f>
        <v/>
      </c>
      <c r="E59" s="777"/>
      <c r="F59" s="896" t="str">
        <f>IF('General Info'!$C$11="No", 0, IF(ISNUMBER('Credit risk (SA)'!W137), 'Credit risk (SA)'!W137, ""))</f>
        <v/>
      </c>
      <c r="G59" s="896" t="str">
        <f>IF('General Info'!$C$11="No", 0, IF(ISNUMBER('Credit risk (SA)'!AA137), 'Credit risk (SA)'!AA137, ""))</f>
        <v/>
      </c>
      <c r="H59" s="1336"/>
      <c r="I59" s="757" t="str">
        <f>IF(OR('General Info'!$C$11="No", 'General Info'!$C$19="No"), F59, IF(ISNUMBER('Credit risk (SA)'!AF137), 'Credit risk (SA)'!AF137, ""))</f>
        <v/>
      </c>
      <c r="J59" s="1461" t="str">
        <f>IF(OR('General Info'!$C$11="No", 'General Info'!$C$19="No"), G59, IF(ISNUMBER('Credit risk (SA)'!AH137), 'Credit risk (SA)'!AH137, ""))</f>
        <v/>
      </c>
      <c r="K59" s="1494"/>
      <c r="L59" s="1325" t="str">
        <f t="shared" si="14"/>
        <v/>
      </c>
      <c r="M59" s="1327" t="str">
        <f t="shared" si="15"/>
        <v/>
      </c>
      <c r="N59" s="761"/>
      <c r="O59" s="1325" t="str">
        <f t="shared" si="16"/>
        <v/>
      </c>
      <c r="P59" s="1326" t="str">
        <f t="shared" si="17"/>
        <v/>
      </c>
      <c r="Q59" s="1326" t="str">
        <f t="shared" si="18"/>
        <v/>
      </c>
      <c r="R59" s="1326" t="str">
        <f t="shared" si="19"/>
        <v/>
      </c>
      <c r="S59" s="1327" t="str">
        <f t="shared" si="24"/>
        <v/>
      </c>
      <c r="T59" s="1494"/>
      <c r="U59" s="1186" t="str">
        <f t="shared" si="20"/>
        <v/>
      </c>
      <c r="V59" s="1201" t="str">
        <f t="shared" si="21"/>
        <v/>
      </c>
      <c r="W59" s="761"/>
      <c r="X59" s="1201" t="str">
        <f t="shared" si="25"/>
        <v/>
      </c>
      <c r="Y59" s="1201" t="str">
        <f t="shared" si="22"/>
        <v/>
      </c>
      <c r="Z59" s="1201" t="str">
        <f t="shared" si="23"/>
        <v/>
      </c>
      <c r="AA59" s="1187" t="str">
        <f t="shared" si="26"/>
        <v/>
      </c>
      <c r="AB59" s="836"/>
    </row>
    <row r="60" spans="1:28" s="755" customFormat="1" ht="15" customHeight="1" x14ac:dyDescent="0.25">
      <c r="A60" s="837"/>
      <c r="B60" s="306" t="str">
        <f>'Credit risk (SA)'!$B140</f>
        <v>Failed trades and non-DVP transactions</v>
      </c>
      <c r="C60" s="1333" t="str">
        <f>IF('General Info'!$C$11="No", 0, IF(ISNUMBER('Credit risk (SA)'!I140), 'Credit risk (SA)'!I140, ""))</f>
        <v/>
      </c>
      <c r="D60" s="896" t="str">
        <f>IF('General Info'!$C$11="No", 0, IF(ISNUMBER('Credit risk (SA)'!M140), 'Credit risk (SA)'!M140, ""))</f>
        <v/>
      </c>
      <c r="E60" s="777"/>
      <c r="F60" s="896" t="str">
        <f>IF('General Info'!$C$11="No", 0, IF(ISNUMBER('Credit risk (SA)'!W140), 'Credit risk (SA)'!W140, ""))</f>
        <v/>
      </c>
      <c r="G60" s="896" t="str">
        <f>IF('General Info'!$C$11="No", 0, IF(ISNUMBER('Credit risk (SA)'!AA140), 'Credit risk (SA)'!AA140, ""))</f>
        <v/>
      </c>
      <c r="H60" s="1336"/>
      <c r="I60" s="757" t="str">
        <f>IF(OR('General Info'!$C$11="No", 'General Info'!$C$19="No"), F60, IF(ISNUMBER('Credit risk (SA)'!AF140), 'Credit risk (SA)'!AF140, ""))</f>
        <v/>
      </c>
      <c r="J60" s="1461" t="str">
        <f>IF(OR('General Info'!$C$11="No", 'General Info'!$C$19="No"), G60, IF(ISNUMBER('Credit risk (SA)'!AH140), 'Credit risk (SA)'!AH140, ""))</f>
        <v/>
      </c>
      <c r="K60" s="1494"/>
      <c r="L60" s="1325" t="str">
        <f t="shared" si="14"/>
        <v/>
      </c>
      <c r="M60" s="1327" t="str">
        <f t="shared" si="15"/>
        <v/>
      </c>
      <c r="N60" s="761"/>
      <c r="O60" s="1325" t="str">
        <f t="shared" si="16"/>
        <v/>
      </c>
      <c r="P60" s="1326" t="str">
        <f t="shared" si="17"/>
        <v/>
      </c>
      <c r="Q60" s="1326" t="str">
        <f t="shared" si="18"/>
        <v/>
      </c>
      <c r="R60" s="1326" t="str">
        <f t="shared" si="19"/>
        <v/>
      </c>
      <c r="S60" s="1327" t="str">
        <f t="shared" si="24"/>
        <v/>
      </c>
      <c r="T60" s="1494"/>
      <c r="U60" s="1186" t="str">
        <f t="shared" si="20"/>
        <v/>
      </c>
      <c r="V60" s="1201" t="str">
        <f t="shared" si="21"/>
        <v/>
      </c>
      <c r="W60" s="761"/>
      <c r="X60" s="1201" t="str">
        <f t="shared" si="25"/>
        <v/>
      </c>
      <c r="Y60" s="1201" t="str">
        <f t="shared" si="22"/>
        <v/>
      </c>
      <c r="Z60" s="1201" t="str">
        <f t="shared" si="23"/>
        <v/>
      </c>
      <c r="AA60" s="1187" t="str">
        <f t="shared" si="26"/>
        <v/>
      </c>
      <c r="AB60" s="836"/>
    </row>
    <row r="61" spans="1:28" s="755" customFormat="1" ht="15" customHeight="1" x14ac:dyDescent="0.25">
      <c r="A61" s="837"/>
      <c r="B61" s="1347" t="str">
        <f>'Credit risk (SA)'!$B141</f>
        <v>Other assets</v>
      </c>
      <c r="C61" s="1339" t="str">
        <f>IF('General Info'!$C$11="No", 0, IF(ISNUMBER('Credit risk (SA)'!I141), 'Credit risk (SA)'!I141, ""))</f>
        <v/>
      </c>
      <c r="D61" s="1340" t="str">
        <f>IF('General Info'!$C$11="No", 0, IF(ISNUMBER('Credit risk (SA)'!M141), 'Credit risk (SA)'!M141, ""))</f>
        <v/>
      </c>
      <c r="E61" s="1340" t="str">
        <f>IF('General Info'!$C$11="No", 0, IF(ISNUMBER('Credit risk (SA)'!N141), 'Credit risk (SA)'!N141, ""))</f>
        <v/>
      </c>
      <c r="F61" s="1340" t="str">
        <f>IF('General Info'!$C$11="No", 0, IF(ISNUMBER('Credit risk (SA)'!W141), 'Credit risk (SA)'!W141, ""))</f>
        <v/>
      </c>
      <c r="G61" s="1340" t="str">
        <f>IF('General Info'!$C$11="No", 0, IF(ISNUMBER('Credit risk (SA)'!AA141), 'Credit risk (SA)'!AA141, ""))</f>
        <v/>
      </c>
      <c r="H61" s="1348"/>
      <c r="I61" s="768" t="str">
        <f>IF(OR('General Info'!$C$11="No", 'General Info'!$C$19="No"), F61, IF(ISNUMBER('Credit risk (SA)'!AF141), 'Credit risk (SA)'!AF141, ""))</f>
        <v/>
      </c>
      <c r="J61" s="1341" t="str">
        <f>IF(OR('General Info'!$C$11="No", 'General Info'!$C$19="No"), G61, IF(ISNUMBER('Credit risk (SA)'!AH141), 'Credit risk (SA)'!AH141, ""))</f>
        <v/>
      </c>
      <c r="K61" s="1494"/>
      <c r="L61" s="1329" t="str">
        <f t="shared" si="14"/>
        <v/>
      </c>
      <c r="M61" s="1331" t="str">
        <f t="shared" si="15"/>
        <v/>
      </c>
      <c r="N61" s="1359"/>
      <c r="O61" s="1329" t="str">
        <f t="shared" si="16"/>
        <v/>
      </c>
      <c r="P61" s="1330" t="str">
        <f t="shared" si="17"/>
        <v/>
      </c>
      <c r="Q61" s="1330" t="str">
        <f t="shared" si="18"/>
        <v/>
      </c>
      <c r="R61" s="1330" t="str">
        <f t="shared" si="19"/>
        <v/>
      </c>
      <c r="S61" s="1331" t="str">
        <f t="shared" si="24"/>
        <v/>
      </c>
      <c r="T61" s="1494"/>
      <c r="U61" s="1186" t="str">
        <f t="shared" si="20"/>
        <v/>
      </c>
      <c r="V61" s="1201" t="str">
        <f t="shared" si="21"/>
        <v/>
      </c>
      <c r="W61" s="761"/>
      <c r="X61" s="1201" t="str">
        <f t="shared" si="25"/>
        <v/>
      </c>
      <c r="Y61" s="1201" t="str">
        <f t="shared" si="22"/>
        <v/>
      </c>
      <c r="Z61" s="1201" t="str">
        <f t="shared" si="23"/>
        <v/>
      </c>
      <c r="AA61" s="1187" t="str">
        <f t="shared" si="26"/>
        <v/>
      </c>
      <c r="AB61" s="836"/>
    </row>
    <row r="62" spans="1:28" s="755" customFormat="1" ht="15" customHeight="1" x14ac:dyDescent="0.25">
      <c r="A62" s="837"/>
      <c r="B62" s="1389" t="str">
        <f>'Credit risk (SA)'!$B142</f>
        <v>Total standardised approach</v>
      </c>
      <c r="C62" s="1351" t="str">
        <f>IF(AND(ISNUMBER(C43),ISNUMBER(C44),ISNUMBER(C45),ISNUMBER(C46),ISNUMBER(C47),ISNUMBER(C48),ISNUMBER(C49),ISNUMBER(C50),ISNUMBER(C51),ISNUMBER(C52),ISNUMBER(C53),ISNUMBER(C59),ISNUMBER(C60),ISNUMBER(C61)),SUM(C43,C44,C45,C46,C47,C48,C49,C50,C51,C52,C53,C59,C60,C61),"")</f>
        <v/>
      </c>
      <c r="D62" s="1344" t="str">
        <f>IF(AND(ISNUMBER(D43),ISNUMBER(D44),ISNUMBER(D45),ISNUMBER(D46),ISNUMBER(D47),ISNUMBER(D48),ISNUMBER(D49),ISNUMBER(D50),ISNUMBER(D51),ISNUMBER(D52),ISNUMBER(D53),ISNUMBER(D59),ISNUMBER(D60),ISNUMBER(D61)),SUM(D43,D44,D45,D46,D47,D48,D49,D50,D51,D52,D53,D59,D60,D61),"")</f>
        <v/>
      </c>
      <c r="E62" s="1344" t="str">
        <f>IF(AND(ISNUMBER(E43),ISNUMBER(E44),ISNUMBER(E45),ISNUMBER(E46),ISNUMBER(E47),ISNUMBER(E48),ISNUMBER(E49),ISNUMBER(E50),ISNUMBER(E51),ISNUMBER(E52),ISNUMBER(E53),ISNUMBER(E61)),SUM(E43,E44,E45,E46,E47,E48,E49,E50,E51,E52,E53,E61),"")</f>
        <v/>
      </c>
      <c r="F62" s="1344" t="str">
        <f>IF(AND(ISNUMBER(F43),ISNUMBER(F44),ISNUMBER(F45),ISNUMBER(F46),ISNUMBER(F47),ISNUMBER(F48),ISNUMBER(F49),ISNUMBER(F50),ISNUMBER(F51),ISNUMBER(F52),ISNUMBER(F53),ISNUMBER(F59),ISNUMBER(F60),ISNUMBER(F61)),SUM(F43,F44,F45,F46,F47,F48,F49,F50,F51,F52,F53,F59,F60,F61),"")</f>
        <v/>
      </c>
      <c r="G62" s="1344" t="str">
        <f>IF(AND(ISNUMBER(G43),ISNUMBER(G44),ISNUMBER(G45),ISNUMBER(G46),ISNUMBER(G47),ISNUMBER(G48),ISNUMBER(G49),ISNUMBER(G50),ISNUMBER(G51),ISNUMBER(G52),ISNUMBER(G53),ISNUMBER(G59),ISNUMBER(G60),ISNUMBER(G61)),SUM(G43,G44,G45,G46,G47,G48,G49,G50,G51,G52,G53,G59,G60,G61),"")</f>
        <v/>
      </c>
      <c r="H62" s="1334"/>
      <c r="I62" s="1344" t="str">
        <f>IF(AND(ISNUMBER(I43),ISNUMBER(I44),ISNUMBER(I45),ISNUMBER(I46),ISNUMBER(I47),ISNUMBER(I48),ISNUMBER(I49),ISNUMBER(I50),ISNUMBER(I51),ISNUMBER(I52),ISNUMBER(I53),ISNUMBER(I59),ISNUMBER(I60),ISNUMBER(I61)),SUM(I43,I44,I45,I46,I47,I48,I49,I50,I51,I52,I53,I59,I60,I61),"")</f>
        <v/>
      </c>
      <c r="J62" s="1349" t="str">
        <f>IF(AND(ISNUMBER(J43),ISNUMBER(J44),ISNUMBER(J45),ISNUMBER(J46),ISNUMBER(J47),ISNUMBER(J48),ISNUMBER(J49),ISNUMBER(J50),ISNUMBER(J51),ISNUMBER(J52),ISNUMBER(J53),ISNUMBER(J59),ISNUMBER(J60),ISNUMBER(J61)),SUM(J43,J44,J45,J46,J47,J48,J49,J50,J51,J52,J53,J59,J60,J61),"")</f>
        <v/>
      </c>
      <c r="K62" s="1494"/>
      <c r="L62" s="1361" t="str">
        <f t="shared" si="14"/>
        <v/>
      </c>
      <c r="M62" s="1362" t="str">
        <f t="shared" si="15"/>
        <v/>
      </c>
      <c r="N62" s="1328"/>
      <c r="O62" s="1361" t="str">
        <f t="shared" si="16"/>
        <v/>
      </c>
      <c r="P62" s="1364" t="str">
        <f t="shared" si="17"/>
        <v/>
      </c>
      <c r="Q62" s="1364" t="str">
        <f t="shared" si="18"/>
        <v/>
      </c>
      <c r="R62" s="1364" t="str">
        <f t="shared" si="19"/>
        <v/>
      </c>
      <c r="S62" s="1362" t="str">
        <f t="shared" si="24"/>
        <v/>
      </c>
      <c r="T62" s="1494"/>
      <c r="U62" s="1717" t="str">
        <f t="shared" si="20"/>
        <v/>
      </c>
      <c r="V62" s="1214" t="str">
        <f t="shared" si="21"/>
        <v/>
      </c>
      <c r="W62" s="800"/>
      <c r="X62" s="1214" t="str">
        <f t="shared" si="25"/>
        <v/>
      </c>
      <c r="Y62" s="1214" t="str">
        <f t="shared" si="22"/>
        <v/>
      </c>
      <c r="Z62" s="1214" t="str">
        <f t="shared" si="23"/>
        <v/>
      </c>
      <c r="AA62" s="1718" t="str">
        <f t="shared" si="26"/>
        <v/>
      </c>
      <c r="AB62" s="836"/>
    </row>
    <row r="63" spans="1:28" s="348" customFormat="1" ht="60" customHeight="1" x14ac:dyDescent="0.25">
      <c r="A63" s="2147" t="s">
        <v>1402</v>
      </c>
      <c r="B63" s="176"/>
      <c r="C63" s="167"/>
      <c r="D63" s="167"/>
      <c r="E63" s="167"/>
      <c r="F63" s="167"/>
      <c r="G63" s="167"/>
      <c r="H63" s="167"/>
      <c r="I63" s="167"/>
      <c r="J63" s="167"/>
      <c r="K63" s="167"/>
      <c r="L63" s="167"/>
      <c r="M63" s="167"/>
      <c r="N63" s="167"/>
      <c r="O63" s="167"/>
      <c r="P63" s="167"/>
      <c r="Q63" s="167"/>
      <c r="R63" s="167"/>
      <c r="S63" s="167"/>
      <c r="T63" s="167"/>
      <c r="U63" s="167"/>
      <c r="V63" s="167"/>
      <c r="AB63" s="1183"/>
    </row>
    <row r="64" spans="1:28" s="755" customFormat="1" ht="15" customHeight="1" x14ac:dyDescent="0.25">
      <c r="A64" s="837"/>
      <c r="B64" s="2324" t="s">
        <v>1105</v>
      </c>
      <c r="C64" s="2314" t="s">
        <v>805</v>
      </c>
      <c r="D64" s="2326"/>
      <c r="E64" s="2326"/>
      <c r="F64" s="2300" t="s">
        <v>1165</v>
      </c>
      <c r="G64" s="2301"/>
      <c r="H64" s="2302"/>
      <c r="I64" s="2316" t="s">
        <v>1385</v>
      </c>
      <c r="J64" s="2329"/>
      <c r="K64" s="1221"/>
      <c r="L64" s="2306" t="s">
        <v>1166</v>
      </c>
      <c r="M64" s="2320"/>
      <c r="N64" s="2320"/>
      <c r="O64" s="2320"/>
      <c r="P64" s="2320"/>
      <c r="Q64" s="2320"/>
      <c r="R64" s="2320"/>
      <c r="S64" s="2321"/>
      <c r="T64" s="1221"/>
      <c r="U64" s="2307" t="s">
        <v>1071</v>
      </c>
      <c r="V64" s="2307"/>
      <c r="W64" s="2307"/>
      <c r="X64" s="2307"/>
      <c r="Y64" s="2307"/>
      <c r="Z64" s="2307"/>
      <c r="AA64" s="2308"/>
      <c r="AB64" s="836"/>
    </row>
    <row r="65" spans="1:28" s="755" customFormat="1" ht="15" customHeight="1" x14ac:dyDescent="0.3">
      <c r="A65" s="837"/>
      <c r="B65" s="2312"/>
      <c r="C65" s="2304" t="s">
        <v>1151</v>
      </c>
      <c r="D65" s="2323"/>
      <c r="E65" s="2323"/>
      <c r="F65" s="2323" t="s">
        <v>1151</v>
      </c>
      <c r="G65" s="2323"/>
      <c r="H65" s="2323"/>
      <c r="I65" s="2318"/>
      <c r="J65" s="2330"/>
      <c r="K65" s="1224"/>
      <c r="L65" s="2327" t="s">
        <v>1260</v>
      </c>
      <c r="M65" s="2328"/>
      <c r="N65" s="2328"/>
      <c r="O65" s="2323" t="s">
        <v>1192</v>
      </c>
      <c r="P65" s="2323"/>
      <c r="Q65" s="2323" t="s">
        <v>1191</v>
      </c>
      <c r="R65" s="2323"/>
      <c r="S65" s="2303"/>
      <c r="T65" s="1224"/>
      <c r="U65" s="2291" t="s">
        <v>1167</v>
      </c>
      <c r="V65" s="2292"/>
      <c r="W65" s="2292"/>
      <c r="X65" s="2292"/>
      <c r="Y65" s="2292" t="s">
        <v>1192</v>
      </c>
      <c r="Z65" s="2292"/>
      <c r="AA65" s="2293"/>
      <c r="AB65" s="836"/>
    </row>
    <row r="66" spans="1:28" s="755" customFormat="1" ht="45" customHeight="1" x14ac:dyDescent="0.25">
      <c r="A66" s="837"/>
      <c r="B66" s="2325"/>
      <c r="C66" s="1642" t="s">
        <v>1155</v>
      </c>
      <c r="D66" s="1643" t="s">
        <v>43</v>
      </c>
      <c r="E66" s="1643" t="s">
        <v>1149</v>
      </c>
      <c r="F66" s="1643" t="s">
        <v>1155</v>
      </c>
      <c r="G66" s="1643" t="s">
        <v>43</v>
      </c>
      <c r="H66" s="1643" t="s">
        <v>1149</v>
      </c>
      <c r="I66" s="1643" t="s">
        <v>1155</v>
      </c>
      <c r="J66" s="1644" t="s">
        <v>43</v>
      </c>
      <c r="K66" s="1645"/>
      <c r="L66" s="1642" t="s">
        <v>1195</v>
      </c>
      <c r="M66" s="1643" t="s">
        <v>1196</v>
      </c>
      <c r="N66" s="1643" t="s">
        <v>1199</v>
      </c>
      <c r="O66" s="1643" t="s">
        <v>1195</v>
      </c>
      <c r="P66" s="1643" t="s">
        <v>1196</v>
      </c>
      <c r="Q66" s="1643" t="s">
        <v>805</v>
      </c>
      <c r="R66" s="1643" t="s">
        <v>1165</v>
      </c>
      <c r="S66" s="1644" t="s">
        <v>1197</v>
      </c>
      <c r="T66" s="1645"/>
      <c r="U66" s="1642" t="s">
        <v>1195</v>
      </c>
      <c r="V66" s="1643" t="s">
        <v>1196</v>
      </c>
      <c r="W66" s="1643" t="s">
        <v>1199</v>
      </c>
      <c r="X66" s="1643" t="s">
        <v>1198</v>
      </c>
      <c r="Y66" s="1643" t="s">
        <v>1195</v>
      </c>
      <c r="Z66" s="1643" t="s">
        <v>1196</v>
      </c>
      <c r="AA66" s="1644" t="s">
        <v>1198</v>
      </c>
      <c r="AB66" s="836"/>
    </row>
    <row r="67" spans="1:28" s="755" customFormat="1" ht="15" customHeight="1" x14ac:dyDescent="0.25">
      <c r="A67" s="837"/>
      <c r="B67" s="1229" t="str">
        <f>SUBSTITUTE('Credit risk (IRB)'!$B$16, "; of which:", "")</f>
        <v>Large and mid-market general corporates</v>
      </c>
      <c r="C67" s="1821" t="str">
        <f>IF(AND('General Info'!$C$12="No", 'General Info'!$C$13="No"), 0, IF('General Info'!$C$14="No", IF(ISNUMBER('Credit risk (IRB)'!H16), 'Credit risk (IRB)'!H16, ""), IF(AND(ISNUMBER($F$67), ISNUMBER($F$86), ISNUMBER('Credit risk (IRB)'!H16)), IF($F$67+$F$86&gt;0, $F$67/($F$67+$F$86) * 'Credit risk (IRB)'!H16, 0), "")))</f>
        <v/>
      </c>
      <c r="D67" s="1821" t="str">
        <f>IF(AND('General Info'!$C$12="No", 'General Info'!$C$13="No"), 0, IF('General Info'!$C$14="No", IF(ISNUMBER('Credit risk (IRB)'!L16), 'Credit risk (IRB)'!L16, ""), IF(AND(ISNUMBER($F$67), ISNUMBER($F$86), ISNUMBER('Credit risk (IRB)'!L16)), IF($F$67+$F$86&gt;0, $F$67/($F$67+$F$86) * 'Credit risk (IRB)'!L16, 0), "")))</f>
        <v/>
      </c>
      <c r="E67" s="1821" t="str">
        <f>IF(AND('General Info'!$C$12="No", 'General Info'!$C$13="No"), 0, IF('General Info'!$C$14="No", IF(ISNUMBER('Credit risk (IRB)'!M16), 'Credit risk (IRB)'!M16, ""), IF(AND(ISNUMBER($F$67), ISNUMBER($F$86), ISNUMBER('Credit risk (IRB)'!M16)), IF($F$67+$F$86&gt;0, $F$67/($F$67+$F$86) * 'Credit risk (IRB)'!M16, 0), "")))</f>
        <v/>
      </c>
      <c r="F67" s="1241" t="str">
        <f>IF(AND('General Info'!$C$12="No", 'General Info'!$C$13="No"), 0, IF(ISNUMBER('Credit risk (IRB)'!AU16),'Credit risk (IRB)'!AU16,""))</f>
        <v/>
      </c>
      <c r="G67" s="1241" t="str">
        <f>IF(AND('General Info'!$C$12="No", 'General Info'!$C$13="No"), 0, IF(ISNUMBER('Credit risk (IRB)'!AY16),'Credit risk (IRB)'!AY16,""))</f>
        <v/>
      </c>
      <c r="H67" s="1241" t="str">
        <f>IF(AND('General Info'!$C$12="No", 'General Info'!$C$13="No"), 0, IF(ISNUMBER('Credit risk (IRB)'!AZ16),'Credit risk (IRB)'!AZ16,""))</f>
        <v/>
      </c>
      <c r="I67" s="1821" t="str">
        <f>IF(AND('General Info'!$C$12="No", 'General Info'!$C$13="No"), 0, IF('General Info'!$C$14="No", IF(ISNUMBER('Credit risk (IRB)'!CM16), 'Credit risk (IRB)'!CM16, ""), IF(AND(ISNUMBER($F$67), ISNUMBER($F$86), ISNUMBER('Credit risk (IRB)'!CM16)), IF($F$67+$F$86&gt;0, $F$67/($F$67+$F$86) * 'Credit risk (IRB)'!CM16, 0), "")))</f>
        <v/>
      </c>
      <c r="J67" s="1821" t="str">
        <f>IF(AND('General Info'!$C$12="No", 'General Info'!$C$13="No"), 0, IF('General Info'!$C$14="No", IF(ISNUMBER('Credit risk (IRB)'!CO16), 'Credit risk (IRB)'!CO16, ""), IF(AND(ISNUMBER($F$67), ISNUMBER($F$86), ISNUMBER('Credit risk (IRB)'!CO16)), IF($F$67+$F$86&gt;0, $F$67/($F$67+$F$86) * 'Credit risk (IRB)'!CO16, 0), "")))</f>
        <v/>
      </c>
      <c r="K67" s="1494"/>
      <c r="L67" s="1322" t="str">
        <f t="shared" ref="L67:L81" si="27">IF(AND(ISNUMBER(C67),ISNUMBER(F67)),IF(AND(C67&lt;&gt;0,F67&lt;&gt;0),((F67-C67)/C67),"EAD=0"),"")</f>
        <v/>
      </c>
      <c r="M67" s="1323" t="str">
        <f t="shared" ref="M67:M81" si="28">IF(AND(ISNUMBER(D67),ISNUMBER(G67)),IF(AND(D67&lt;&gt;0,G67&lt;&gt;0),((G67-D67)/D67),"RWA=0"),"")</f>
        <v/>
      </c>
      <c r="N67" s="1323" t="str">
        <f t="shared" ref="N67:N81" si="29">IF(AND(ISNUMBER(E67),ISNUMBER(H67)),IF(AND(E67&lt;&gt;0,H67&lt;&gt;0),((H67-E67)/E67),"EL=0"),"")</f>
        <v/>
      </c>
      <c r="O67" s="1323" t="str">
        <f t="shared" ref="O67:O81" si="30">IF(AND(ISNUMBER(F67),ISNUMBER(I67)),IF(AND(F67&lt;&gt;0,I67&lt;&gt;0),((I67-F67)/F67),"EAD=0"),"")</f>
        <v/>
      </c>
      <c r="P67" s="1323" t="str">
        <f t="shared" ref="P67:P81" si="31">IF(AND(ISNUMBER(G67),ISNUMBER(J67)),IF(AND(G67&lt;&gt;0,J67&lt;&gt;0),((J67-G67)/G67),"RWA=0"),"")</f>
        <v/>
      </c>
      <c r="Q67" s="1323" t="str">
        <f t="shared" ref="Q67:Q81" si="32">IF(AND(ISNUMBER(C67),ISNUMBER(D67)), IF(AND(C67&lt;&gt;0,D67&lt;&gt;0), (D67/C67), "EAD,RWA=0"),"")</f>
        <v/>
      </c>
      <c r="R67" s="1323" t="str">
        <f t="shared" ref="R67:R81" si="33">IF(AND(ISNUMBER(F67),ISNUMBER(G67)), IF(AND(F67&lt;&gt;0,G67&lt;&gt;0), (G67/F67), "EAD,RWA=0"),"")</f>
        <v/>
      </c>
      <c r="S67" s="1324" t="str">
        <f>IF(AND(ISNUMBER(I67),ISNUMBER(J67)), IF(AND(I67&lt;&gt;0,J67&lt;&gt;0), (J67/I67), "EAD,RWA=0"),"")</f>
        <v/>
      </c>
      <c r="T67" s="1494"/>
      <c r="U67" s="1212" t="str">
        <f t="shared" ref="U67:U81" si="34">IF(ISNUMBER(L67), IF(ABS(L67)&gt;=0.5,"Error: diff above 50%", IF(ABS(L67)&gt;=0.3, "Warning: diff 30-50%", "Diff below 30%")),"")</f>
        <v/>
      </c>
      <c r="V67" s="1213" t="str">
        <f t="shared" ref="V67:V81" si="35">IF(ISNUMBER(M67), IF(ABS(M67)&gt;=0.5,"Error: diff above 50%", IF(ABS(M67)&gt;=0.3, "Warning: diff 30-50%", "Diff below 30%")),"")</f>
        <v/>
      </c>
      <c r="W67" s="1213" t="str">
        <f t="shared" ref="W67:W81" si="36">IF(ISNUMBER(N67), IF(ABS(N67)&gt;=0.5,"Error: diff above 50%", IF(ABS(N67)&gt;=0.3, "Warning: diff 30-50%", "Diff below 30%")),"")</f>
        <v/>
      </c>
      <c r="X67" s="1213" t="str">
        <f>IF(AND(AND(ISNUMBER(Q67),ISNUMBER(R67)), AND(Q67&lt;&gt;0, R67&lt;&gt;0)),IF(R67/Q67&gt;=1.5,"Error: RW increase above 50%",IF(R67/Q67&gt;=1.25,"Warning: RW increase between 50%-25%",IF(R67/Q67&gt;=0.9,"RW change between +25% and -10%",IF(R67/Q67&gt;=0.8,"Warning: RW decrease from 10% to 20%","Error: RW decrease is more than 20%")))), "")</f>
        <v/>
      </c>
      <c r="Y67" s="1213" t="str">
        <f t="shared" ref="Y67:Y81" si="37">IF(ISNUMBER(O67), IF(ABS(O67)&gt;=0.5,"Error: diff above 50%", IF(ABS(O67)&gt;=0.3, "Warning: diff 30-50%", "Diff below 30%")),"")</f>
        <v/>
      </c>
      <c r="Z67" s="1213" t="str">
        <f t="shared" ref="Z67:Z81" si="38">IF(ISNUMBER(P67), IF(ABS(P67)&gt;=0.5,"Error: diff above 50%", IF(ABS(P67)&gt;=0.3, "Warning: diff 30-50%", "Diff below 30%")),"")</f>
        <v/>
      </c>
      <c r="AA67" s="1716" t="str">
        <f>IF(AND(AND(ISNUMBER(R67),ISNUMBER(S67)), AND(R67&lt;&gt;0, S67&lt;&gt;0)),IF(S67/R67&gt;=1.5,"Error: RW increase above 50%",IF(S67/R67&gt;=1.25,"Warning: RW increase between 50%-25%",IF(S67/R67&gt;=0.9,"RW change between +25% and -10%",IF(S67/R67&gt;=0.8,"Warning: RW decrease from 10% to 20%","Error: RW decrease is more than 20%")))), "")</f>
        <v/>
      </c>
      <c r="AB67" s="836"/>
    </row>
    <row r="68" spans="1:28" s="755" customFormat="1" ht="15" customHeight="1" x14ac:dyDescent="0.25">
      <c r="A68" s="837"/>
      <c r="B68" s="786" t="str">
        <f>SUBSTITUTE('Credit risk (IRB)'!$B$19, "; of which:", "")</f>
        <v>Specialised lending</v>
      </c>
      <c r="C68" s="1822" t="str">
        <f>IF(AND('General Info'!$C$12="No",'General Info'!$C$13="No"), 0, IF('General Info'!$C$14="No", IF(ISNUMBER('Credit risk (IRB)'!H19), 'Credit risk (IRB)'!H19, ""), IF(AND(ISNUMBER($F$68),ISNUMBER($F$87),ISNUMBER('Credit risk (IRB)'!H19)),IF($F$68+$F$87&gt;0,$F$68/($F$68+$F$87)*'Credit risk (IRB)'!H19, 0), "")))</f>
        <v/>
      </c>
      <c r="D68" s="1822" t="str">
        <f>IF(AND('General Info'!$C$12="No",'General Info'!$C$13="No"), 0, IF('General Info'!$C$14="No", IF(ISNUMBER('Credit risk (IRB)'!L19), 'Credit risk (IRB)'!L19, ""), IF(AND(ISNUMBER($F$68),ISNUMBER($F$87),ISNUMBER('Credit risk (IRB)'!L19)),IF($F$68+$F$87&gt;0,$F$68/($F$68+$F$87)*'Credit risk (IRB)'!L19, 0), "")))</f>
        <v/>
      </c>
      <c r="E68" s="1822" t="str">
        <f>IF(AND('General Info'!$C$12="No",'General Info'!$C$13="No"), 0, IF('General Info'!$C$14="No", IF(ISNUMBER('Credit risk (IRB)'!M19), 'Credit risk (IRB)'!M19, ""), IF(AND(ISNUMBER($F$68),ISNUMBER($F$87),ISNUMBER('Credit risk (IRB)'!M19)),IF($F$68+$F$87&gt;0,$F$68/($F$68+$F$87)*'Credit risk (IRB)'!M19, 0), "")))</f>
        <v/>
      </c>
      <c r="F68" s="896" t="str">
        <f>IF(AND('General Info'!$C$12="No", 'General Info'!$C$13="No"), 0, IF(ISNUMBER('Credit risk (IRB)'!AU19),'Credit risk (IRB)'!AU19,""))</f>
        <v/>
      </c>
      <c r="G68" s="896" t="str">
        <f>IF(AND('General Info'!$C$12="No", 'General Info'!$C$13="No"), 0, IF(ISNUMBER('Credit risk (IRB)'!AY19),'Credit risk (IRB)'!AY19,""))</f>
        <v/>
      </c>
      <c r="H68" s="896" t="str">
        <f>IF(AND('General Info'!$C$12="No", 'General Info'!$C$13="No"), 0, IF(ISNUMBER('Credit risk (IRB)'!AZ19),'Credit risk (IRB)'!AZ19,""))</f>
        <v/>
      </c>
      <c r="I68" s="1822" t="str">
        <f>IF(AND('General Info'!$C$12="No",'General Info'!$C$13="No"), 0, IF('General Info'!$C$14="No", IF(ISNUMBER('Credit risk (IRB)'!CM19), 'Credit risk (IRB)'!CM19, ""), IF(AND(ISNUMBER($F$68),ISNUMBER($F$87),ISNUMBER('Credit risk (IRB)'!CM19)),IF($F$68+$F$87&gt;0,$F$68/($F$68+$F$87)*'Credit risk (IRB)'!CM19, 0), "")))</f>
        <v/>
      </c>
      <c r="J68" s="1822" t="str">
        <f>IF(AND('General Info'!$C$12="No",'General Info'!$C$13="No"), 0, IF('General Info'!$C$14="No", IF(ISNUMBER('Credit risk (IRB)'!CO19), 'Credit risk (IRB)'!CO19, ""), IF(AND(ISNUMBER($F$68),ISNUMBER($F$87),ISNUMBER('Credit risk (IRB)'!CO19)),IF($F$68+$F$87&gt;0,$F$68/($F$68+$F$87)*'Credit risk (IRB)'!CO19, 0), "")))</f>
        <v/>
      </c>
      <c r="K68" s="1494"/>
      <c r="L68" s="1325" t="str">
        <f t="shared" si="27"/>
        <v/>
      </c>
      <c r="M68" s="1326" t="str">
        <f t="shared" si="28"/>
        <v/>
      </c>
      <c r="N68" s="1326" t="str">
        <f t="shared" si="29"/>
        <v/>
      </c>
      <c r="O68" s="1326" t="str">
        <f t="shared" si="30"/>
        <v/>
      </c>
      <c r="P68" s="1326" t="str">
        <f t="shared" si="31"/>
        <v/>
      </c>
      <c r="Q68" s="1326" t="str">
        <f t="shared" si="32"/>
        <v/>
      </c>
      <c r="R68" s="1326" t="str">
        <f t="shared" si="33"/>
        <v/>
      </c>
      <c r="S68" s="1327" t="str">
        <f t="shared" ref="S68:S81" si="39">IF(AND(ISNUMBER(I68),ISNUMBER(J68)), IF(AND(I68&lt;&gt;0,J68&lt;&gt;0), (J68/I68), "EAD,RWA=0"),"")</f>
        <v/>
      </c>
      <c r="T68" s="1494"/>
      <c r="U68" s="1186" t="str">
        <f t="shared" si="34"/>
        <v/>
      </c>
      <c r="V68" s="1201" t="str">
        <f t="shared" si="35"/>
        <v/>
      </c>
      <c r="W68" s="1201" t="str">
        <f t="shared" si="36"/>
        <v/>
      </c>
      <c r="X68" s="1201" t="str">
        <f t="shared" ref="X68:X81" si="40">IF(AND(AND(ISNUMBER(Q68),ISNUMBER(R68)), AND(Q68&lt;&gt;0, R68&lt;&gt;0)),IF(R68/Q68&gt;=1.5,"Error: RW increase above 50%",IF(R68/Q68&gt;=1.25,"Warning: RW increase between 50%-25%",IF(R68/Q68&gt;=0.9,"RW change between +25% and -10%",IF(R68/Q68&gt;=0.8,"Warning: RW decrease from 10% to 20%","Error: RW decrease is more than 20%")))), "")</f>
        <v/>
      </c>
      <c r="Y68" s="906"/>
      <c r="Z68" s="1201" t="str">
        <f t="shared" si="38"/>
        <v/>
      </c>
      <c r="AA68" s="1187" t="str">
        <f t="shared" ref="AA68:AA81" si="41">IF(AND(AND(ISNUMBER(R68),ISNUMBER(S68)), AND(R68&lt;&gt;0, S68&lt;&gt;0)),IF(S68/R68&gt;=1.5,"Error: RW increase above 50%",IF(S68/R68&gt;=1.25,"Warning: RW increase between 50%-25%",IF(S68/R68&gt;=0.9,"RW change between +25% and -10%",IF(S68/R68&gt;=0.8,"Warning: RW decrease from 10% to 20%","Error: RW decrease is more than 20%")))), "")</f>
        <v/>
      </c>
      <c r="AB68" s="836"/>
    </row>
    <row r="69" spans="1:28" s="755" customFormat="1" ht="15" customHeight="1" x14ac:dyDescent="0.25">
      <c r="A69" s="837"/>
      <c r="B69" s="786" t="str">
        <f>'Credit risk (IRB)'!$B$35</f>
        <v>SME treated as corporate</v>
      </c>
      <c r="C69" s="1822" t="str">
        <f>IF(AND('General Info'!$C$12="No", 'General Info'!$C$13="No"), 0, IF('General Info'!$C$14="No", IF(ISNUMBER('Credit risk (IRB)'!H35), 'Credit risk (IRB)'!H35, ""), IF(AND(ISNUMBER($F$69), ISNUMBER($F$88), ISNUMBER('Credit risk (IRB)'!H35)), IF($F$69+$F$88&gt;0, $F$69/($F$69+$F$88) * 'Credit risk (IRB)'!H35, 0), "")))</f>
        <v/>
      </c>
      <c r="D69" s="1822" t="str">
        <f>IF(AND('General Info'!$C$12="No", 'General Info'!$C$13="No"), 0, IF('General Info'!$C$14="No", IF(ISNUMBER('Credit risk (IRB)'!L35), 'Credit risk (IRB)'!L35, ""), IF(AND(ISNUMBER($F$69), ISNUMBER($F$88), ISNUMBER('Credit risk (IRB)'!L35)), IF($F$69+$F$88&gt;0, $F$69/($F$69+$F$88) * 'Credit risk (IRB)'!L35, 0), "")))</f>
        <v/>
      </c>
      <c r="E69" s="1822" t="str">
        <f>IF(AND('General Info'!$C$12="No", 'General Info'!$C$13="No"), 0, IF('General Info'!$C$14="No", IF(ISNUMBER('Credit risk (IRB)'!M35), 'Credit risk (IRB)'!M35, ""), IF(AND(ISNUMBER($F$69), ISNUMBER($F$88), ISNUMBER('Credit risk (IRB)'!M35)), IF($F$69+$F$88&gt;0, $F$69/($F$69+$F$88) * 'Credit risk (IRB)'!M35, 0), "")))</f>
        <v/>
      </c>
      <c r="F69" s="896" t="str">
        <f>IF(AND('General Info'!$C$12="No", 'General Info'!$C$13="No"), 0, IF(ISNUMBER('Credit risk (IRB)'!AU35),'Credit risk (IRB)'!AU35,""))</f>
        <v/>
      </c>
      <c r="G69" s="896" t="str">
        <f>IF(AND('General Info'!$C$12="No", 'General Info'!$C$13="No"), 0, IF(ISNUMBER('Credit risk (IRB)'!AY35),'Credit risk (IRB)'!AY35,""))</f>
        <v/>
      </c>
      <c r="H69" s="896" t="str">
        <f>IF(AND('General Info'!$C$12="No", 'General Info'!$C$13="No"), 0, IF(ISNUMBER('Credit risk (IRB)'!AZ35),'Credit risk (IRB)'!AZ35,""))</f>
        <v/>
      </c>
      <c r="I69" s="1822" t="str">
        <f>IF(AND('General Info'!$C$12="No", 'General Info'!$C$13="No"), 0, IF('General Info'!$C$14="No", IF(ISNUMBER('Credit risk (IRB)'!CM35), 'Credit risk (IRB)'!CM35, ""), IF(AND(ISNUMBER($F$69), ISNUMBER($F$88), ISNUMBER('Credit risk (IRB)'!CM35)), IF($F$69+$F$88&gt;0, $F$69/($F$69+$F$88) * 'Credit risk (IRB)'!CM35, 0), "")))</f>
        <v/>
      </c>
      <c r="J69" s="1822" t="str">
        <f>IF(AND('General Info'!$C$12="No", 'General Info'!$C$13="No"), 0, IF('General Info'!$C$14="No", IF(ISNUMBER('Credit risk (IRB)'!CO35), 'Credit risk (IRB)'!CO35, ""), IF(AND(ISNUMBER($F$69), ISNUMBER($F$88), ISNUMBER('Credit risk (IRB)'!CO35)), IF($F$69+$F$88&gt;0, $F$69/($F$69+$F$88) * 'Credit risk (IRB)'!CO35, 0), "")))</f>
        <v/>
      </c>
      <c r="K69" s="1494"/>
      <c r="L69" s="1325" t="str">
        <f t="shared" si="27"/>
        <v/>
      </c>
      <c r="M69" s="1326" t="str">
        <f t="shared" si="28"/>
        <v/>
      </c>
      <c r="N69" s="1326" t="str">
        <f t="shared" si="29"/>
        <v/>
      </c>
      <c r="O69" s="1326" t="str">
        <f t="shared" si="30"/>
        <v/>
      </c>
      <c r="P69" s="1326" t="str">
        <f t="shared" si="31"/>
        <v/>
      </c>
      <c r="Q69" s="1326" t="str">
        <f t="shared" si="32"/>
        <v/>
      </c>
      <c r="R69" s="1326" t="str">
        <f t="shared" si="33"/>
        <v/>
      </c>
      <c r="S69" s="1327" t="str">
        <f t="shared" si="39"/>
        <v/>
      </c>
      <c r="T69" s="1494"/>
      <c r="U69" s="1186" t="str">
        <f t="shared" si="34"/>
        <v/>
      </c>
      <c r="V69" s="1201" t="str">
        <f t="shared" si="35"/>
        <v/>
      </c>
      <c r="W69" s="1201" t="str">
        <f t="shared" si="36"/>
        <v/>
      </c>
      <c r="X69" s="1201" t="str">
        <f t="shared" si="40"/>
        <v/>
      </c>
      <c r="Y69" s="1201" t="str">
        <f t="shared" si="37"/>
        <v/>
      </c>
      <c r="Z69" s="1201" t="str">
        <f t="shared" si="38"/>
        <v/>
      </c>
      <c r="AA69" s="1187" t="str">
        <f t="shared" si="41"/>
        <v/>
      </c>
      <c r="AB69" s="836"/>
    </row>
    <row r="70" spans="1:28" s="755" customFormat="1" ht="15" customHeight="1" x14ac:dyDescent="0.25">
      <c r="A70" s="837"/>
      <c r="B70" s="786" t="str">
        <f>'Credit risk (IRB)'!$B$36</f>
        <v>Financial institutions treated as corporates</v>
      </c>
      <c r="C70" s="1822" t="str">
        <f>IF(AND('General Info'!$C$12="No", 'General Info'!$C$13="No"), 0, IF('General Info'!$C$14="No", IF(ISNUMBER('Credit risk (IRB)'!H36), 'Credit risk (IRB)'!H36, ""), IF(AND(ISNUMBER($F$70), ISNUMBER($F$89), ISNUMBER('Credit risk (IRB)'!H36)), IF($F$70+$F$89&gt;0, $F$70/($F$70+$F$89) * 'Credit risk (IRB)'!H36, 0),"")))</f>
        <v/>
      </c>
      <c r="D70" s="1822" t="str">
        <f>IF(AND('General Info'!$C$12="No", 'General Info'!$C$13="No"), 0, IF('General Info'!$C$14="No", IF(ISNUMBER('Credit risk (IRB)'!L36), 'Credit risk (IRB)'!L36, ""), IF(AND(ISNUMBER($F$70), ISNUMBER($F$89), ISNUMBER('Credit risk (IRB)'!L36)), IF($F$70+$F$89&gt;0, $F$70/($F$70+$F$89) * 'Credit risk (IRB)'!L36, 0),"")))</f>
        <v/>
      </c>
      <c r="E70" s="1822" t="str">
        <f>IF(AND('General Info'!$C$12="No", 'General Info'!$C$13="No"), 0, IF('General Info'!$C$14="No", IF(ISNUMBER('Credit risk (IRB)'!M36), 'Credit risk (IRB)'!M36, ""), IF(AND(ISNUMBER($F$70), ISNUMBER($F$89), ISNUMBER('Credit risk (IRB)'!M36)), IF($F$70+$F$89&gt;0, $F$70/($F$70+$F$89) * 'Credit risk (IRB)'!M36, 0),"")))</f>
        <v/>
      </c>
      <c r="F70" s="896" t="str">
        <f>IF(AND('General Info'!$C$12="No", 'General Info'!$C$13="No"), 0, IF(ISNUMBER('Credit risk (IRB)'!AU36),'Credit risk (IRB)'!AU36,""))</f>
        <v/>
      </c>
      <c r="G70" s="896" t="str">
        <f>IF(AND('General Info'!$C$12="No", 'General Info'!$C$13="No"), 0, IF(ISNUMBER('Credit risk (IRB)'!AY36),'Credit risk (IRB)'!AY36,""))</f>
        <v/>
      </c>
      <c r="H70" s="896" t="str">
        <f>IF(AND('General Info'!$C$12="No", 'General Info'!$C$13="No"), 0, IF(ISNUMBER('Credit risk (IRB)'!AZ36),'Credit risk (IRB)'!AZ36,""))</f>
        <v/>
      </c>
      <c r="I70" s="1822" t="str">
        <f>IF(AND('General Info'!$C$12="No", 'General Info'!$C$13="No"), 0, IF('General Info'!$C$14="No", IF(ISNUMBER('Credit risk (IRB)'!CM36), 'Credit risk (IRB)'!CM36, ""), IF(AND(ISNUMBER($F$70), ISNUMBER($F$89), ISNUMBER('Credit risk (IRB)'!CM36)), IF($F$70+$F$89&gt;0, $F$70/($F$70+$F$89) * 'Credit risk (IRB)'!CM36, 0),"")))</f>
        <v/>
      </c>
      <c r="J70" s="1822" t="str">
        <f>IF(AND('General Info'!$C$12="No", 'General Info'!$C$13="No"), 0, IF('General Info'!$C$14="No", IF(ISNUMBER('Credit risk (IRB)'!CO36), 'Credit risk (IRB)'!CO36, ""), IF(AND(ISNUMBER($F$70), ISNUMBER($F$89), ISNUMBER('Credit risk (IRB)'!CO36)), IF($F$70+$F$89&gt;0, $F$70/($F$70+$F$89) * 'Credit risk (IRB)'!CO36, 0),"")))</f>
        <v/>
      </c>
      <c r="K70" s="1494"/>
      <c r="L70" s="1325" t="str">
        <f t="shared" si="27"/>
        <v/>
      </c>
      <c r="M70" s="1326" t="str">
        <f t="shared" si="28"/>
        <v/>
      </c>
      <c r="N70" s="1326" t="str">
        <f t="shared" si="29"/>
        <v/>
      </c>
      <c r="O70" s="1326" t="str">
        <f t="shared" si="30"/>
        <v/>
      </c>
      <c r="P70" s="1326" t="str">
        <f t="shared" si="31"/>
        <v/>
      </c>
      <c r="Q70" s="1326" t="str">
        <f t="shared" si="32"/>
        <v/>
      </c>
      <c r="R70" s="1326" t="str">
        <f t="shared" si="33"/>
        <v/>
      </c>
      <c r="S70" s="1327" t="str">
        <f t="shared" si="39"/>
        <v/>
      </c>
      <c r="T70" s="1494"/>
      <c r="U70" s="1186" t="str">
        <f t="shared" si="34"/>
        <v/>
      </c>
      <c r="V70" s="1201" t="str">
        <f t="shared" si="35"/>
        <v/>
      </c>
      <c r="W70" s="1201" t="str">
        <f t="shared" si="36"/>
        <v/>
      </c>
      <c r="X70" s="1201" t="str">
        <f t="shared" si="40"/>
        <v/>
      </c>
      <c r="Y70" s="1201" t="str">
        <f t="shared" si="37"/>
        <v/>
      </c>
      <c r="Z70" s="1201" t="str">
        <f t="shared" si="38"/>
        <v/>
      </c>
      <c r="AA70" s="1187" t="str">
        <f t="shared" si="41"/>
        <v/>
      </c>
      <c r="AB70" s="836"/>
    </row>
    <row r="71" spans="1:28" s="755" customFormat="1" ht="15" customHeight="1" x14ac:dyDescent="0.25">
      <c r="A71" s="837"/>
      <c r="B71" s="786" t="str">
        <f>'Credit risk (IRB)'!$B$37</f>
        <v>Sovereigns</v>
      </c>
      <c r="C71" s="1822" t="str">
        <f>IF(AND('General Info'!$C$12="No", 'General Info'!$C$13="No"), 0,IF('General Info'!$C$14="No", IF(ISNUMBER('Credit risk (IRB)'!H37), 'Credit risk (IRB)'!H37, ""),IF(AND(ISNUMBER($F$71), ISNUMBER($F$90), ISNUMBER('Credit risk (IRB)'!H37)), IF($F$71+$F$90&gt;0, $F$71/($F$71+$F$90) * 'Credit risk (IRB)'!H37, 0),"")))</f>
        <v/>
      </c>
      <c r="D71" s="1822" t="str">
        <f>IF(AND('General Info'!$C$12="No", 'General Info'!$C$13="No"), 0,IF('General Info'!$C$14="No", IF(ISNUMBER('Credit risk (IRB)'!L37), 'Credit risk (IRB)'!L37, ""),IF(AND(ISNUMBER($F$71), ISNUMBER($F$90), ISNUMBER('Credit risk (IRB)'!L37)), IF($F$71+$F$90&gt;0, $F$71/($F$71+$F$90) * 'Credit risk (IRB)'!L37, 0),"")))</f>
        <v/>
      </c>
      <c r="E71" s="1822" t="str">
        <f>IF(AND('General Info'!$C$12="No", 'General Info'!$C$13="No"), 0,IF('General Info'!$C$14="No", IF(ISNUMBER('Credit risk (IRB)'!M37), 'Credit risk (IRB)'!M37, ""),IF(AND(ISNUMBER($F$71), ISNUMBER($F$90), ISNUMBER('Credit risk (IRB)'!M37)), IF($F$71+$F$90&gt;0, $F$71/($F$71+$F$90) * 'Credit risk (IRB)'!M37, 0),"")))</f>
        <v/>
      </c>
      <c r="F71" s="896" t="str">
        <f>IF(AND('General Info'!$C$12="No", 'General Info'!$C$13="No"), 0, IF(ISNUMBER('Credit risk (IRB)'!AU37),'Credit risk (IRB)'!AU37,""))</f>
        <v/>
      </c>
      <c r="G71" s="896" t="str">
        <f>IF(AND('General Info'!$C$12="No", 'General Info'!$C$13="No"), 0, IF(ISNUMBER('Credit risk (IRB)'!AY37),'Credit risk (IRB)'!AY37,""))</f>
        <v/>
      </c>
      <c r="H71" s="896" t="str">
        <f>IF(AND('General Info'!$C$12="No", 'General Info'!$C$13="No"), 0, IF(ISNUMBER('Credit risk (IRB)'!AZ37),'Credit risk (IRB)'!AZ37,""))</f>
        <v/>
      </c>
      <c r="I71" s="1822" t="str">
        <f>IF(AND('General Info'!$C$12="No", 'General Info'!$C$13="No"), 0,IF('General Info'!$C$14="No", IF(ISNUMBER('Credit risk (IRB)'!CM37), 'Credit risk (IRB)'!CM37, ""),IF(AND(ISNUMBER($F$71), ISNUMBER($F$90), ISNUMBER('Credit risk (IRB)'!CM37)), IF($F$71+$F$90&gt;0, $F$71/($F$71+$F$90) * 'Credit risk (IRB)'!CM37, 0),"")))</f>
        <v/>
      </c>
      <c r="J71" s="1822" t="str">
        <f>IF(AND('General Info'!$C$12="No", 'General Info'!$C$13="No"), 0,IF('General Info'!$C$14="No", IF(ISNUMBER('Credit risk (IRB)'!CO37), 'Credit risk (IRB)'!CO37, ""),IF(AND(ISNUMBER($F$71), ISNUMBER($F$90), ISNUMBER('Credit risk (IRB)'!CO37)), IF($F$71+$F$90&gt;0, $F$71/($F$71+$F$90) * 'Credit risk (IRB)'!CO37, 0),"")))</f>
        <v/>
      </c>
      <c r="K71" s="1494"/>
      <c r="L71" s="1325" t="str">
        <f t="shared" si="27"/>
        <v/>
      </c>
      <c r="M71" s="1326" t="str">
        <f t="shared" si="28"/>
        <v/>
      </c>
      <c r="N71" s="1326" t="str">
        <f t="shared" si="29"/>
        <v/>
      </c>
      <c r="O71" s="1326" t="str">
        <f t="shared" si="30"/>
        <v/>
      </c>
      <c r="P71" s="1326" t="str">
        <f t="shared" si="31"/>
        <v/>
      </c>
      <c r="Q71" s="1326" t="str">
        <f t="shared" si="32"/>
        <v/>
      </c>
      <c r="R71" s="1326" t="str">
        <f t="shared" si="33"/>
        <v/>
      </c>
      <c r="S71" s="1327" t="str">
        <f t="shared" si="39"/>
        <v/>
      </c>
      <c r="T71" s="1494"/>
      <c r="U71" s="1186" t="str">
        <f t="shared" si="34"/>
        <v/>
      </c>
      <c r="V71" s="1201" t="str">
        <f t="shared" si="35"/>
        <v/>
      </c>
      <c r="W71" s="1201" t="str">
        <f t="shared" si="36"/>
        <v/>
      </c>
      <c r="X71" s="1201" t="str">
        <f t="shared" si="40"/>
        <v/>
      </c>
      <c r="Y71" s="1201" t="str">
        <f t="shared" si="37"/>
        <v/>
      </c>
      <c r="Z71" s="1201" t="str">
        <f t="shared" si="38"/>
        <v/>
      </c>
      <c r="AA71" s="1187" t="str">
        <f t="shared" si="41"/>
        <v/>
      </c>
      <c r="AB71" s="836"/>
    </row>
    <row r="72" spans="1:28" s="755" customFormat="1" ht="15" customHeight="1" x14ac:dyDescent="0.25">
      <c r="A72" s="837"/>
      <c r="B72" s="786" t="str">
        <f>'Credit risk (IRB)'!$B$38</f>
        <v>Banks</v>
      </c>
      <c r="C72" s="1822" t="str">
        <f>IF(AND('General Info'!$C$12="No", 'General Info'!$C$13="No"), 0, IF('General Info'!$C$14="No", IF(ISNUMBER('Credit risk (IRB)'!H38), 'Credit risk (IRB)'!H38, ""), IF(AND(ISNUMBER($F$72), ISNUMBER($F$91), ISNUMBER('Credit risk (IRB)'!H38)), IF($F$72+$F$91&gt;0, $F$72/($F$72+$F$91) * 'Credit risk (IRB)'!H38, 0),"")))</f>
        <v/>
      </c>
      <c r="D72" s="1822" t="str">
        <f>IF(AND('General Info'!$C$12="No", 'General Info'!$C$13="No"), 0, IF('General Info'!$C$14="No", IF(ISNUMBER('Credit risk (IRB)'!L38), 'Credit risk (IRB)'!L38, ""), IF(AND(ISNUMBER($F$72), ISNUMBER($F$91), ISNUMBER('Credit risk (IRB)'!L38)), IF($F$72+$F$91&gt;0, $F$72/($F$72+$F$91) * 'Credit risk (IRB)'!L38, 0),"")))</f>
        <v/>
      </c>
      <c r="E72" s="1822" t="str">
        <f>IF(AND('General Info'!$C$12="No", 'General Info'!$C$13="No"), 0, IF('General Info'!$C$14="No", IF(ISNUMBER('Credit risk (IRB)'!M38), 'Credit risk (IRB)'!M38, ""), IF(AND(ISNUMBER($F$72), ISNUMBER($F$91), ISNUMBER('Credit risk (IRB)'!M38)), IF($F$72+$F$91&gt;0, $F$72/($F$72+$F$91) * 'Credit risk (IRB)'!M38, 0),"")))</f>
        <v/>
      </c>
      <c r="F72" s="896" t="str">
        <f>IF(AND('General Info'!$C$12="No", 'General Info'!$C$13="No"), 0, IF(ISNUMBER('Credit risk (IRB)'!AU38),'Credit risk (IRB)'!AU38,""))</f>
        <v/>
      </c>
      <c r="G72" s="896" t="str">
        <f>IF(AND('General Info'!$C$12="No", 'General Info'!$C$13="No"), 0, IF(ISNUMBER('Credit risk (IRB)'!AY38),'Credit risk (IRB)'!AY38,""))</f>
        <v/>
      </c>
      <c r="H72" s="896" t="str">
        <f>IF(AND('General Info'!$C$12="No", 'General Info'!$C$13="No"), 0, IF(ISNUMBER('Credit risk (IRB)'!AZ38),'Credit risk (IRB)'!AZ38,""))</f>
        <v/>
      </c>
      <c r="I72" s="1822" t="str">
        <f>IF(AND('General Info'!$C$12="No", 'General Info'!$C$13="No"), 0, IF('General Info'!$C$14="No", IF(ISNUMBER('Credit risk (IRB)'!CM38), 'Credit risk (IRB)'!CM38, ""), IF(AND(ISNUMBER($F$72), ISNUMBER($F$91), ISNUMBER('Credit risk (IRB)'!CM38)), IF($F$72+$F$91&gt;0, $F$72/($F$72+$F$91) * 'Credit risk (IRB)'!CM38, 0),"")))</f>
        <v/>
      </c>
      <c r="J72" s="1822" t="str">
        <f>IF(AND('General Info'!$C$12="No", 'General Info'!$C$13="No"), 0, IF('General Info'!$C$14="No", IF(ISNUMBER('Credit risk (IRB)'!CO38), 'Credit risk (IRB)'!CO38, ""), IF(AND(ISNUMBER($F$72), ISNUMBER($F$91), ISNUMBER('Credit risk (IRB)'!CO38)), IF($F$72+$F$91&gt;0, $F$72/($F$72+$F$91) * 'Credit risk (IRB)'!CO38, 0),"")))</f>
        <v/>
      </c>
      <c r="K72" s="1494"/>
      <c r="L72" s="1325" t="str">
        <f t="shared" si="27"/>
        <v/>
      </c>
      <c r="M72" s="1326" t="str">
        <f t="shared" si="28"/>
        <v/>
      </c>
      <c r="N72" s="1326" t="str">
        <f t="shared" si="29"/>
        <v/>
      </c>
      <c r="O72" s="1326" t="str">
        <f t="shared" si="30"/>
        <v/>
      </c>
      <c r="P72" s="1326" t="str">
        <f t="shared" si="31"/>
        <v/>
      </c>
      <c r="Q72" s="1326" t="str">
        <f t="shared" si="32"/>
        <v/>
      </c>
      <c r="R72" s="1326" t="str">
        <f t="shared" si="33"/>
        <v/>
      </c>
      <c r="S72" s="1327" t="str">
        <f t="shared" si="39"/>
        <v/>
      </c>
      <c r="T72" s="1494"/>
      <c r="U72" s="1186" t="str">
        <f t="shared" si="34"/>
        <v/>
      </c>
      <c r="V72" s="1201" t="str">
        <f t="shared" si="35"/>
        <v/>
      </c>
      <c r="W72" s="1201" t="str">
        <f t="shared" si="36"/>
        <v/>
      </c>
      <c r="X72" s="1201" t="str">
        <f t="shared" si="40"/>
        <v/>
      </c>
      <c r="Y72" s="1201" t="str">
        <f t="shared" si="37"/>
        <v/>
      </c>
      <c r="Z72" s="1201" t="str">
        <f t="shared" si="38"/>
        <v/>
      </c>
      <c r="AA72" s="1187" t="str">
        <f t="shared" si="41"/>
        <v/>
      </c>
      <c r="AB72" s="836"/>
    </row>
    <row r="73" spans="1:28" s="755" customFormat="1" ht="15" customHeight="1" x14ac:dyDescent="0.25">
      <c r="A73" s="837"/>
      <c r="B73" s="786" t="str">
        <f>'Credit risk (IRB)'!$B$39</f>
        <v>Retail residential mortgages</v>
      </c>
      <c r="C73" s="1822" t="str">
        <f>IF(AND('General Info'!$C$12="No", 'General Info'!$C$13="No"), 0, IF('General Info'!$C$14="No", IF(ISNUMBER('Credit risk (IRB)'!H39), 'Credit risk (IRB)'!H39, ""), IF(AND(ISNUMBER($F$73), ISNUMBER($F$92), ISNUMBER('Credit risk (IRB)'!H39)), IF($F$73+$F$92&gt;0, $F$73/($F$73+$F$92) * 'Credit risk (IRB)'!H39, 0),"")))</f>
        <v/>
      </c>
      <c r="D73" s="1822" t="str">
        <f>IF(AND('General Info'!$C$12="No", 'General Info'!$C$13="No"), 0, IF('General Info'!$C$14="No", IF(ISNUMBER('Credit risk (IRB)'!L39), 'Credit risk (IRB)'!L39, ""), IF(AND(ISNUMBER($F$73), ISNUMBER($F$92), ISNUMBER('Credit risk (IRB)'!L39)), IF($F$73+$F$92&gt;0, $F$73/($F$73+$F$92) * 'Credit risk (IRB)'!L39, 0),"")))</f>
        <v/>
      </c>
      <c r="E73" s="1822" t="str">
        <f>IF(AND('General Info'!$C$12="No", 'General Info'!$C$13="No"), 0, IF('General Info'!$C$14="No", IF(ISNUMBER('Credit risk (IRB)'!M39), 'Credit risk (IRB)'!M39, ""), IF(AND(ISNUMBER($F$73), ISNUMBER($F$92), ISNUMBER('Credit risk (IRB)'!M39)), IF($F$73+$F$92&gt;0, $F$73/($F$73+$F$92) * 'Credit risk (IRB)'!M39, 0),"")))</f>
        <v/>
      </c>
      <c r="F73" s="896" t="str">
        <f>IF(AND('General Info'!$C$12="No", 'General Info'!$C$13="No"), 0, IF(ISNUMBER('Credit risk (IRB)'!AU39),'Credit risk (IRB)'!AU39,""))</f>
        <v/>
      </c>
      <c r="G73" s="896" t="str">
        <f>IF(AND('General Info'!$C$12="No", 'General Info'!$C$13="No"), 0, IF(ISNUMBER('Credit risk (IRB)'!AY39),'Credit risk (IRB)'!AY39,""))</f>
        <v/>
      </c>
      <c r="H73" s="896" t="str">
        <f>IF(AND('General Info'!$C$12="No", 'General Info'!$C$13="No"), 0, IF(ISNUMBER('Credit risk (IRB)'!AZ39),'Credit risk (IRB)'!AZ39,""))</f>
        <v/>
      </c>
      <c r="I73" s="1822" t="str">
        <f>IF(AND('General Info'!$C$12="No", 'General Info'!$C$13="No"), 0, IF('General Info'!$C$14="No", IF(ISNUMBER('Credit risk (IRB)'!CM39), 'Credit risk (IRB)'!CM39, ""), IF(AND(ISNUMBER($F$73), ISNUMBER($F$92), ISNUMBER('Credit risk (IRB)'!CM39)), IF($F$73+$F$92&gt;0, $F$73/($F$73+$F$92) * 'Credit risk (IRB)'!CM39, 0),"")))</f>
        <v/>
      </c>
      <c r="J73" s="1822" t="str">
        <f>IF(AND('General Info'!$C$12="No", 'General Info'!$C$13="No"), 0, IF('General Info'!$C$14="No", IF(ISNUMBER('Credit risk (IRB)'!CO39), 'Credit risk (IRB)'!CO39, ""), IF(AND(ISNUMBER($F$73), ISNUMBER($F$92), ISNUMBER('Credit risk (IRB)'!CO39)), IF($F$73+$F$92&gt;0, $F$73/($F$73+$F$92) * 'Credit risk (IRB)'!CO39, 0),"")))</f>
        <v/>
      </c>
      <c r="K73" s="1494"/>
      <c r="L73" s="1325" t="str">
        <f t="shared" si="27"/>
        <v/>
      </c>
      <c r="M73" s="1326" t="str">
        <f t="shared" si="28"/>
        <v/>
      </c>
      <c r="N73" s="1326" t="str">
        <f t="shared" si="29"/>
        <v/>
      </c>
      <c r="O73" s="1326" t="str">
        <f t="shared" si="30"/>
        <v/>
      </c>
      <c r="P73" s="1326" t="str">
        <f t="shared" si="31"/>
        <v/>
      </c>
      <c r="Q73" s="1326" t="str">
        <f t="shared" si="32"/>
        <v/>
      </c>
      <c r="R73" s="1326" t="str">
        <f t="shared" si="33"/>
        <v/>
      </c>
      <c r="S73" s="1327" t="str">
        <f t="shared" si="39"/>
        <v/>
      </c>
      <c r="T73" s="1494"/>
      <c r="U73" s="1186" t="str">
        <f t="shared" si="34"/>
        <v/>
      </c>
      <c r="V73" s="1201" t="str">
        <f t="shared" si="35"/>
        <v/>
      </c>
      <c r="W73" s="1201" t="str">
        <f t="shared" si="36"/>
        <v/>
      </c>
      <c r="X73" s="1201" t="str">
        <f t="shared" si="40"/>
        <v/>
      </c>
      <c r="Y73" s="1201" t="str">
        <f t="shared" si="37"/>
        <v/>
      </c>
      <c r="Z73" s="1201" t="str">
        <f t="shared" si="38"/>
        <v/>
      </c>
      <c r="AA73" s="1187" t="str">
        <f t="shared" si="41"/>
        <v/>
      </c>
      <c r="AB73" s="836"/>
    </row>
    <row r="74" spans="1:28" s="755" customFormat="1" ht="15" customHeight="1" x14ac:dyDescent="0.25">
      <c r="A74" s="837"/>
      <c r="B74" s="786" t="str">
        <f>SUBSTITUTE('Credit risk (IRB)'!$B$40, "; of which:", "")</f>
        <v>Qualifying revolving retail exposures</v>
      </c>
      <c r="C74" s="1822" t="str">
        <f>IF(AND('General Info'!$C$12="No", 'General Info'!$C$13="No"), 0, IF('General Info'!$C$14="No", IF(ISNUMBER('Credit risk (IRB)'!H40), 'Credit risk (IRB)'!H40, ""), IF(AND(ISNUMBER($F$74), ISNUMBER($F$93), ISNUMBER('Credit risk (IRB)'!H40)), IF($F$74+$F$93&gt;0, $F$74/($F$74+$F$93) * 'Credit risk (IRB)'!H40, 0),"")))</f>
        <v/>
      </c>
      <c r="D74" s="1822" t="str">
        <f>IF(AND('General Info'!$C$12="No", 'General Info'!$C$13="No"), 0, IF('General Info'!$C$14="No", IF(ISNUMBER('Credit risk (IRB)'!L40), 'Credit risk (IRB)'!L40, ""), IF(AND(ISNUMBER($F$74), ISNUMBER($F$93), ISNUMBER('Credit risk (IRB)'!L40)), IF($F$74+$F$93&gt;0, $F$74/($F$74+$F$93) * 'Credit risk (IRB)'!L40, 0),"")))</f>
        <v/>
      </c>
      <c r="E74" s="1822" t="str">
        <f>IF(AND('General Info'!$C$12="No", 'General Info'!$C$13="No"), 0, IF('General Info'!$C$14="No", IF(ISNUMBER('Credit risk (IRB)'!M40), 'Credit risk (IRB)'!M40, ""), IF(AND(ISNUMBER($F$74), ISNUMBER($F$93), ISNUMBER('Credit risk (IRB)'!M40)), IF($F$74+$F$93&gt;0, $F$74/($F$74+$F$93) * 'Credit risk (IRB)'!M40, 0),"")))</f>
        <v/>
      </c>
      <c r="F74" s="896" t="str">
        <f>IF(AND('General Info'!$C$12="No", 'General Info'!$C$13="No"), 0, IF(ISNUMBER('Credit risk (IRB)'!AU40),'Credit risk (IRB)'!AU40,""))</f>
        <v/>
      </c>
      <c r="G74" s="896" t="str">
        <f>IF(AND('General Info'!$C$12="No", 'General Info'!$C$13="No"), 0, IF(ISNUMBER('Credit risk (IRB)'!AY40),'Credit risk (IRB)'!AY40,""))</f>
        <v/>
      </c>
      <c r="H74" s="896" t="str">
        <f>IF(AND('General Info'!$C$12="No", 'General Info'!$C$13="No"), 0, IF(ISNUMBER('Credit risk (IRB)'!AZ40),'Credit risk (IRB)'!AZ40,""))</f>
        <v/>
      </c>
      <c r="I74" s="1822" t="str">
        <f>IF(AND('General Info'!$C$12="No", 'General Info'!$C$13="No"), 0, IF('General Info'!$C$14="No", IF(ISNUMBER('Credit risk (IRB)'!CM40), 'Credit risk (IRB)'!CM40, ""), IF(AND(ISNUMBER($F$74), ISNUMBER($F$93), ISNUMBER('Credit risk (IRB)'!CM40)), IF($F$74+$F$93&gt;0, $F$74/($F$74+$F$93) * 'Credit risk (IRB)'!CM40, 0),"")))</f>
        <v/>
      </c>
      <c r="J74" s="1822" t="str">
        <f>IF(AND('General Info'!$C$12="No", 'General Info'!$C$13="No"), 0, IF('General Info'!$C$14="No", IF(ISNUMBER('Credit risk (IRB)'!CO40), 'Credit risk (IRB)'!CO40, ""), IF(AND(ISNUMBER($F$74), ISNUMBER($F$93), ISNUMBER('Credit risk (IRB)'!CO40)), IF($F$74+$F$93&gt;0, $F$74/($F$74+$F$93) * 'Credit risk (IRB)'!CO40, 0),"")))</f>
        <v/>
      </c>
      <c r="K74" s="1494"/>
      <c r="L74" s="1325" t="str">
        <f>IF(AND(ISNUMBER(C74),ISNUMBER(F74)),IF(AND(C74&lt;&gt;0,F74&lt;&gt;0),((F74-C74)/C74),"EAD=0"),"")</f>
        <v/>
      </c>
      <c r="M74" s="1326" t="str">
        <f>IF(AND(ISNUMBER(D74),ISNUMBER(G74)),IF(AND(D74&lt;&gt;0,G74&lt;&gt;0),((G74-D74)/D74),"RWA=0"),"")</f>
        <v/>
      </c>
      <c r="N74" s="1326" t="str">
        <f>IF(AND(ISNUMBER(E74),ISNUMBER(H74)),IF(AND(E74&lt;&gt;0,H74&lt;&gt;0),((H74-E74)/E74),"EL=0"),"")</f>
        <v/>
      </c>
      <c r="O74" s="1326" t="str">
        <f>IF(AND(ISNUMBER(F74),ISNUMBER(I74)),IF(AND(F74&lt;&gt;0,I74&lt;&gt;0),((I74-F74)/F74),"EAD=0"),"")</f>
        <v/>
      </c>
      <c r="P74" s="1326" t="str">
        <f>IF(AND(ISNUMBER(G74),ISNUMBER(J74)),IF(AND(G74&lt;&gt;0,J74&lt;&gt;0),((J74-G74)/G74),"RWA=0"),"")</f>
        <v/>
      </c>
      <c r="Q74" s="1326" t="str">
        <f>IF(AND(ISNUMBER(C74),ISNUMBER(D74)), IF(AND(C74&lt;&gt;0,D74&lt;&gt;0), (D74/C74), "EAD,RWA=0"),"")</f>
        <v/>
      </c>
      <c r="R74" s="1326" t="str">
        <f>IF(AND(ISNUMBER(F74),ISNUMBER(G74)), IF(AND(F74&lt;&gt;0,G74&lt;&gt;0), (G74/F74), "EAD,RWA=0"),"")</f>
        <v/>
      </c>
      <c r="S74" s="1327" t="str">
        <f>IF(AND(ISNUMBER(I74),ISNUMBER(J74)), IF(AND(I74&lt;&gt;0,J74&lt;&gt;0), (J74/I74), "EAD,RWA=0"),"")</f>
        <v/>
      </c>
      <c r="T74" s="1494"/>
      <c r="U74" s="1186" t="str">
        <f>IF(ISNUMBER(L74), IF(ABS(L74)&gt;=0.5,"Error: diff above 50%", IF(ABS(L74)&gt;=0.3, "Warning: diff 30-50%", "Diff below 30%")),"")</f>
        <v/>
      </c>
      <c r="V74" s="1201" t="str">
        <f>IF(ISNUMBER(M74), IF(ABS(M74)&gt;=0.5,"Error: diff above 50%", IF(ABS(M74)&gt;=0.3, "Warning: diff 30-50%", "Diff below 30%")),"")</f>
        <v/>
      </c>
      <c r="W74" s="1201" t="str">
        <f>IF(ISNUMBER(N74), IF(ABS(N74)&gt;=0.5,"Error: diff above 50%", IF(ABS(N74)&gt;=0.3, "Warning: diff 30-50%", "Diff below 30%")),"")</f>
        <v/>
      </c>
      <c r="X74" s="1201" t="str">
        <f>IF(AND(AND(ISNUMBER(Q74),ISNUMBER(R74)), AND(Q74&lt;&gt;0, R74&lt;&gt;0)),IF(R74/Q74&gt;=1.5,"Error: RW increase above 50%",IF(R74/Q74&gt;=1.25,"Warning: RW increase between 50%-25%",IF(R74/Q74&gt;=0.9,"RW change between +25% and -10%",IF(R74/Q74&gt;=0.8,"Warning: RW decrease from 10% to 20%","Error: RW decrease is more than 20%")))), "")</f>
        <v/>
      </c>
      <c r="Y74" s="1201" t="str">
        <f>IF(ISNUMBER(O74), IF(ABS(O74)&gt;=0.5,"Error: diff above 50%", IF(ABS(O74)&gt;=0.3, "Warning: diff 30-50%", "Diff below 30%")),"")</f>
        <v/>
      </c>
      <c r="Z74" s="1201" t="str">
        <f>IF(ISNUMBER(P74), IF(ABS(P74)&gt;=0.5,"Error: diff above 50%", IF(ABS(P74)&gt;=0.3, "Warning: diff 30-50%", "Diff below 30%")),"")</f>
        <v/>
      </c>
      <c r="AA74" s="1187" t="str">
        <f>IF(AND(AND(ISNUMBER(R74),ISNUMBER(S74)), AND(R74&lt;&gt;0, S74&lt;&gt;0)),IF(S74/R74&gt;=1.5,"Error: RW increase above 50%",IF(S74/R74&gt;=1.25,"Warning: RW increase between 50%-25%",IF(S74/R74&gt;=0.9,"RW change between +25% and -10%",IF(S74/R74&gt;=0.8,"Warning: RW decrease from 10% to 20%","Error: RW decrease is more than 20%")))), "")</f>
        <v/>
      </c>
      <c r="AB74" s="836"/>
    </row>
    <row r="75" spans="1:28" s="755" customFormat="1" ht="15" customHeight="1" x14ac:dyDescent="0.25">
      <c r="A75" s="837"/>
      <c r="B75" s="786" t="str">
        <f>'Credit risk (IRB)'!$B$43</f>
        <v>Other retail; of which:</v>
      </c>
      <c r="C75" s="1822" t="str">
        <f>IF(AND('General Info'!$C$12="No", 'General Info'!$C$13="No"), 0, IF('General Info'!$C$14="No", IF(ISNUMBER('Credit risk (IRB)'!H43), 'Credit risk (IRB)'!H43, ""), IF(AND(ISNUMBER($F$75), ISNUMBER($F$94), ISNUMBER('Credit risk (IRB)'!H43)), IF($F$75+$F$94&gt;0, $F$75/($F$75+$F$94) * 'Credit risk (IRB)'!H43, 0), "")))</f>
        <v/>
      </c>
      <c r="D75" s="1822" t="str">
        <f>IF(AND('General Info'!$C$12="No", 'General Info'!$C$13="No"), 0, IF('General Info'!$C$14="No", IF(ISNUMBER('Credit risk (IRB)'!L43), 'Credit risk (IRB)'!L43, ""), IF(AND(ISNUMBER($F$75), ISNUMBER($F$94), ISNUMBER('Credit risk (IRB)'!L43)), IF($F$75+$F$94&gt;0, $F$75/($F$75+$F$94) * 'Credit risk (IRB)'!L43, 0), "")))</f>
        <v/>
      </c>
      <c r="E75" s="1822" t="str">
        <f>IF(AND('General Info'!$C$12="No", 'General Info'!$C$13="No"), 0, IF('General Info'!$C$14="No", IF(ISNUMBER('Credit risk (IRB)'!M43), 'Credit risk (IRB)'!M43, ""), IF(AND(ISNUMBER($F$75), ISNUMBER($F$94), ISNUMBER('Credit risk (IRB)'!M43)), IF($F$75+$F$94&gt;0, $F$75/($F$75+$F$94) * 'Credit risk (IRB)'!M43, 0), "")))</f>
        <v/>
      </c>
      <c r="F75" s="896" t="str">
        <f>IF(AND('General Info'!$C$12="No", 'General Info'!$C$13="No"), 0, IF(ISNUMBER('Credit risk (IRB)'!AU43),'Credit risk (IRB)'!AU43,""))</f>
        <v/>
      </c>
      <c r="G75" s="896" t="str">
        <f>IF(AND('General Info'!$C$12="No", 'General Info'!$C$13="No"), 0, IF(ISNUMBER('Credit risk (IRB)'!AY43),'Credit risk (IRB)'!AY43,""))</f>
        <v/>
      </c>
      <c r="H75" s="896" t="str">
        <f>IF(AND('General Info'!$C$12="No", 'General Info'!$C$13="No"), 0, IF(ISNUMBER('Credit risk (IRB)'!AZ43),'Credit risk (IRB)'!AZ43,""))</f>
        <v/>
      </c>
      <c r="I75" s="1822" t="str">
        <f>IF(AND('General Info'!$C$12="No", 'General Info'!$C$13="No"), 0, IF('General Info'!$C$14="No", IF(ISNUMBER('Credit risk (IRB)'!CM43), 'Credit risk (IRB)'!CM43, ""), IF(AND(ISNUMBER($F$75), ISNUMBER($F$94), ISNUMBER('Credit risk (IRB)'!CM43)), IF($F$75+$F$94&gt;0, $F$75/($F$75+$F$94) * 'Credit risk (IRB)'!CM43, 0), "")))</f>
        <v/>
      </c>
      <c r="J75" s="1822" t="str">
        <f>IF(AND('General Info'!$C$12="No", 'General Info'!$C$13="No"), 0, IF('General Info'!$C$14="No", IF(ISNUMBER('Credit risk (IRB)'!CO43), 'Credit risk (IRB)'!CO43, ""), IF(AND(ISNUMBER($F$75), ISNUMBER($F$94), ISNUMBER('Credit risk (IRB)'!CO43)), IF($F$75+$F$94&gt;0, $F$75/($F$75+$F$94) * 'Credit risk (IRB)'!CO43, 0), "")))</f>
        <v/>
      </c>
      <c r="K75" s="1494"/>
      <c r="L75" s="1325" t="str">
        <f t="shared" si="27"/>
        <v/>
      </c>
      <c r="M75" s="1326" t="str">
        <f t="shared" si="28"/>
        <v/>
      </c>
      <c r="N75" s="1326" t="str">
        <f t="shared" si="29"/>
        <v/>
      </c>
      <c r="O75" s="1326" t="str">
        <f t="shared" si="30"/>
        <v/>
      </c>
      <c r="P75" s="1326" t="str">
        <f t="shared" si="31"/>
        <v/>
      </c>
      <c r="Q75" s="1326" t="str">
        <f t="shared" si="32"/>
        <v/>
      </c>
      <c r="R75" s="1326" t="str">
        <f t="shared" si="33"/>
        <v/>
      </c>
      <c r="S75" s="1327" t="str">
        <f t="shared" si="39"/>
        <v/>
      </c>
      <c r="T75" s="1494"/>
      <c r="U75" s="1186" t="str">
        <f t="shared" si="34"/>
        <v/>
      </c>
      <c r="V75" s="1201" t="str">
        <f t="shared" si="35"/>
        <v/>
      </c>
      <c r="W75" s="1201" t="str">
        <f t="shared" si="36"/>
        <v/>
      </c>
      <c r="X75" s="1201" t="str">
        <f t="shared" si="40"/>
        <v/>
      </c>
      <c r="Y75" s="1201" t="str">
        <f t="shared" si="37"/>
        <v/>
      </c>
      <c r="Z75" s="1201" t="str">
        <f t="shared" si="38"/>
        <v/>
      </c>
      <c r="AA75" s="1187" t="str">
        <f t="shared" si="41"/>
        <v/>
      </c>
      <c r="AB75" s="836"/>
    </row>
    <row r="76" spans="1:28" s="755" customFormat="1" ht="15" customHeight="1" x14ac:dyDescent="0.25">
      <c r="A76" s="837"/>
      <c r="B76" s="1146" t="s">
        <v>1376</v>
      </c>
      <c r="C76" s="1822" t="str">
        <f>IF(AND('General Info'!$C$12="No", 'General Info'!$C$13="No"), 0,IF('General Info'!$C$14="No", IF(AND(ISNUMBER('Credit risk (IRB)'!H45), ISNUMBER('Credit risk (IRB)'!H48)), 'Credit risk (IRB)'!H45 + 'Credit risk (IRB)'!H48, ""), IF(AND(ISNUMBER($F$76), ISNUMBER($F$95), ISNUMBER('Credit risk (IRB)'!H45), ISNUMBER('Credit risk (IRB)'!H48)), IF($F$76+$F$95&gt;0, $F$76/($F$76+$F$95) * ('Credit risk (IRB)'!H45+'Credit risk (IRB)'!H48), 0), "")))</f>
        <v/>
      </c>
      <c r="D76" s="1822" t="str">
        <f>IF(AND('General Info'!$C$12="No", 'General Info'!$C$13="No"), 0,IF('General Info'!$C$14="No", IF(AND(ISNUMBER('Credit risk (IRB)'!L45), ISNUMBER('Credit risk (IRB)'!L48)), 'Credit risk (IRB)'!L45 + 'Credit risk (IRB)'!L48, ""), IF(AND(ISNUMBER($F$76), ISNUMBER($F$95), ISNUMBER('Credit risk (IRB)'!L45), ISNUMBER('Credit risk (IRB)'!L48)), IF($F$76+$F$95&gt;0, $F$76/($F$76+$F$95) * ('Credit risk (IRB)'!L45+'Credit risk (IRB)'!L48), 0), "")))</f>
        <v/>
      </c>
      <c r="E76" s="1822" t="str">
        <f>IF(AND('General Info'!$C$12="No", 'General Info'!$C$13="No"), 0,IF('General Info'!$C$14="No", IF(AND(ISNUMBER('Credit risk (IRB)'!M45), ISNUMBER('Credit risk (IRB)'!M48)), 'Credit risk (IRB)'!M45 + 'Credit risk (IRB)'!M48, ""), IF(AND(ISNUMBER($F$76), ISNUMBER($F$95), ISNUMBER('Credit risk (IRB)'!M45), ISNUMBER('Credit risk (IRB)'!M48)), IF($F$76+$F$95&gt;0, $F$76/($F$76+$F$95) * ('Credit risk (IRB)'!M45+'Credit risk (IRB)'!M48), 0), "")))</f>
        <v/>
      </c>
      <c r="F76" s="896" t="str">
        <f>IF(AND('General Info'!$C$12="No", 'General Info'!$C$13="No"), 0, IF(AND(ISNUMBER('Credit risk (IRB)'!AU45), ISNUMBER('Credit risk (IRB)'!AU48)),'Credit risk (IRB)'!AU45+'Credit risk (IRB)'!AU48,""))</f>
        <v/>
      </c>
      <c r="G76" s="896" t="str">
        <f>IF(AND('General Info'!$C$12="No", 'General Info'!$C$13="No"), 0, IF(AND(ISNUMBER('Credit risk (IRB)'!AY45), ISNUMBER('Credit risk (IRB)'!AY48)),'Credit risk (IRB)'!AY45+'Credit risk (IRB)'!AY48,""))</f>
        <v/>
      </c>
      <c r="H76" s="896" t="str">
        <f>IF(AND('General Info'!$C$12="No", 'General Info'!$C$13="No"), 0, IF(AND(ISNUMBER('Credit risk (IRB)'!AZ45), ISNUMBER('Credit risk (IRB)'!AZ48)),'Credit risk (IRB)'!AZ45+'Credit risk (IRB)'!AZ48,""))</f>
        <v/>
      </c>
      <c r="I76" s="1822" t="str">
        <f>IF(AND('General Info'!$C$12="No", 'General Info'!$C$13="No"), 0,IF('General Info'!$C$14="No", IF(AND(ISNUMBER('Credit risk (IRB)'!CM45), ISNUMBER('Credit risk (IRB)'!CM48)), 'Credit risk (IRB)'!CM45 + 'Credit risk (IRB)'!CM48, ""), IF(AND(ISNUMBER($F$76), ISNUMBER($F$95), ISNUMBER('Credit risk (IRB)'!CM45), ISNUMBER('Credit risk (IRB)'!CM48)), IF($F$76+$F$95&gt;0, $F$76/($F$76+$F$95) * ('Credit risk (IRB)'!CM45+'Credit risk (IRB)'!CM48), 0), "")))</f>
        <v/>
      </c>
      <c r="J76" s="1822" t="str">
        <f>IF(AND('General Info'!$C$12="No", 'General Info'!$C$13="No"), 0,IF('General Info'!$C$14="No", IF(AND(ISNUMBER('Credit risk (IRB)'!CO45), ISNUMBER('Credit risk (IRB)'!CO48)), 'Credit risk (IRB)'!CO45 + 'Credit risk (IRB)'!CO48, ""), IF(AND(ISNUMBER($F$76), ISNUMBER($F$95), ISNUMBER('Credit risk (IRB)'!CO45), ISNUMBER('Credit risk (IRB)'!CO48)), IF($F$76+$F$95&gt;0, $F$76/($F$76+$F$95) * ('Credit risk (IRB)'!CO45+'Credit risk (IRB)'!CO48), 0), "")))</f>
        <v/>
      </c>
      <c r="K76" s="1225"/>
      <c r="L76" s="1325" t="str">
        <f t="shared" si="27"/>
        <v/>
      </c>
      <c r="M76" s="1326" t="str">
        <f t="shared" si="28"/>
        <v/>
      </c>
      <c r="N76" s="1326" t="str">
        <f t="shared" si="29"/>
        <v/>
      </c>
      <c r="O76" s="1326" t="str">
        <f t="shared" si="30"/>
        <v/>
      </c>
      <c r="P76" s="1326" t="str">
        <f t="shared" si="31"/>
        <v/>
      </c>
      <c r="Q76" s="1326" t="str">
        <f t="shared" si="32"/>
        <v/>
      </c>
      <c r="R76" s="1326" t="str">
        <f t="shared" si="33"/>
        <v/>
      </c>
      <c r="S76" s="1327" t="str">
        <f t="shared" si="39"/>
        <v/>
      </c>
      <c r="T76" s="1225"/>
      <c r="U76" s="1186" t="str">
        <f t="shared" si="34"/>
        <v/>
      </c>
      <c r="V76" s="1201" t="str">
        <f t="shared" si="35"/>
        <v/>
      </c>
      <c r="W76" s="1201" t="str">
        <f t="shared" si="36"/>
        <v/>
      </c>
      <c r="X76" s="1201" t="str">
        <f t="shared" si="40"/>
        <v/>
      </c>
      <c r="Y76" s="1201" t="str">
        <f t="shared" si="37"/>
        <v/>
      </c>
      <c r="Z76" s="1201" t="str">
        <f t="shared" si="38"/>
        <v/>
      </c>
      <c r="AA76" s="1187" t="str">
        <f t="shared" si="41"/>
        <v/>
      </c>
      <c r="AB76" s="836"/>
    </row>
    <row r="77" spans="1:28" s="755" customFormat="1" ht="15" customHeight="1" x14ac:dyDescent="0.25">
      <c r="A77" s="837"/>
      <c r="B77" s="786" t="str">
        <f>SUBSTITUTE('Credit risk (IRB)'!$B$54, "; of which:", "")</f>
        <v>Equity investment in funds</v>
      </c>
      <c r="C77" s="1822" t="str">
        <f>IF(AND('General Info'!$C$12="No", 'General Info'!$C$13="No"), 0, IF('General Info'!$C$14="No", IF(ISNUMBER('Credit risk (IRB)'!H54), 'Credit risk (IRB)'!H54, ""), IF(AND(ISNUMBER($F$77), ISNUMBER($F$97), ISNUMBER('Credit risk (IRB)'!H54)), IF($F$77+$F$97&gt;0, $F$77/($F$77+$F$97) * 'Credit risk (IRB)'!H54, 0), "")))</f>
        <v/>
      </c>
      <c r="D77" s="1822" t="str">
        <f>IF(AND('General Info'!$C$12="No", 'General Info'!$C$13="No"), 0, IF('General Info'!$C$14="No", IF(ISNUMBER('Credit risk (IRB)'!L54), 'Credit risk (IRB)'!L54, ""), IF(AND(ISNUMBER($F$77), ISNUMBER($F$97), ISNUMBER('Credit risk (IRB)'!L54)), IF($F$77+$F$97&gt;0, $F$77/($F$77+$F$97) * 'Credit risk (IRB)'!L54, 0), "")))</f>
        <v/>
      </c>
      <c r="E77" s="1822" t="str">
        <f>IF(AND('General Info'!$C$12="No", 'General Info'!$C$13="No"), 0, IF('General Info'!$C$14="No", IF(ISNUMBER('Credit risk (IRB)'!M54), 'Credit risk (IRB)'!M54, ""), IF(AND(ISNUMBER($F$77), ISNUMBER($F$97), ISNUMBER('Credit risk (IRB)'!M54)), IF($F$77+$F$97&gt;0, $F$77/($F$77+$F$97) * 'Credit risk (IRB)'!M54, 0), "")))</f>
        <v/>
      </c>
      <c r="F77" s="896" t="str">
        <f>IF(AND('General Info'!$C$12="No", 'General Info'!$C$13="No"), 0, IF(ISNUMBER('Credit risk (IRB)'!AU54),'Credit risk (IRB)'!AU54,""))</f>
        <v/>
      </c>
      <c r="G77" s="896" t="str">
        <f>IF(AND('General Info'!$C$12="No", 'General Info'!$C$13="No"), 0, IF(ISNUMBER('Credit risk (IRB)'!AY54),'Credit risk (IRB)'!AY54,""))</f>
        <v/>
      </c>
      <c r="H77" s="896" t="str">
        <f>IF(AND('General Info'!$C$12="No", 'General Info'!$C$13="No"), 0, IF(ISNUMBER('Credit risk (IRB)'!AZ54),'Credit risk (IRB)'!AZ54,""))</f>
        <v/>
      </c>
      <c r="I77" s="1822" t="str">
        <f>IF(AND('General Info'!$C$12="No", 'General Info'!$C$13="No"), 0, IF('General Info'!$C$14="No", IF(ISNUMBER('Credit risk (IRB)'!CM54), 'Credit risk (IRB)'!CM54, ""), IF(AND(ISNUMBER($F$77), ISNUMBER($F$97), ISNUMBER('Credit risk (IRB)'!CM54)), IF($F$77+$F$97&gt;0, $F$77/($F$77+$F$97) * 'Credit risk (IRB)'!CM54, 0), "")))</f>
        <v/>
      </c>
      <c r="J77" s="1822" t="str">
        <f>IF(AND('General Info'!$C$12="No", 'General Info'!$C$13="No"), 0, IF('General Info'!$C$14="No", IF(ISNUMBER('Credit risk (IRB)'!CO54), 'Credit risk (IRB)'!CO54, ""), IF(AND(ISNUMBER($F$77), ISNUMBER($F$97), ISNUMBER('Credit risk (IRB)'!CO54)), IF($F$77+$F$97&gt;0, $F$77/($F$77+$F$97) * 'Credit risk (IRB)'!CO54, 0), "")))</f>
        <v/>
      </c>
      <c r="K77" s="1494"/>
      <c r="L77" s="1325" t="str">
        <f t="shared" si="27"/>
        <v/>
      </c>
      <c r="M77" s="1326" t="str">
        <f t="shared" si="28"/>
        <v/>
      </c>
      <c r="N77" s="1326" t="str">
        <f t="shared" si="29"/>
        <v/>
      </c>
      <c r="O77" s="1326" t="str">
        <f t="shared" si="30"/>
        <v/>
      </c>
      <c r="P77" s="1326" t="str">
        <f t="shared" si="31"/>
        <v/>
      </c>
      <c r="Q77" s="1326" t="str">
        <f t="shared" si="32"/>
        <v/>
      </c>
      <c r="R77" s="1326" t="str">
        <f t="shared" si="33"/>
        <v/>
      </c>
      <c r="S77" s="1327" t="str">
        <f t="shared" ref="S77" si="42">IF(AND(ISNUMBER(I77),ISNUMBER(J77)), IF(AND(I77&lt;&gt;0,J77&lt;&gt;0), (J77/I77), "EAD,RWA=0"),"")</f>
        <v/>
      </c>
      <c r="T77" s="1494"/>
      <c r="U77" s="1186" t="str">
        <f t="shared" si="34"/>
        <v/>
      </c>
      <c r="V77" s="1201" t="str">
        <f t="shared" si="35"/>
        <v/>
      </c>
      <c r="W77" s="1201" t="str">
        <f t="shared" si="36"/>
        <v/>
      </c>
      <c r="X77" s="1201" t="str">
        <f t="shared" si="40"/>
        <v/>
      </c>
      <c r="Y77" s="1201" t="str">
        <f t="shared" si="37"/>
        <v/>
      </c>
      <c r="Z77" s="1201" t="str">
        <f t="shared" si="38"/>
        <v/>
      </c>
      <c r="AA77" s="1187" t="str">
        <f t="shared" si="41"/>
        <v/>
      </c>
      <c r="AB77" s="836"/>
    </row>
    <row r="78" spans="1:28" s="755" customFormat="1" ht="15" customHeight="1" x14ac:dyDescent="0.25">
      <c r="A78" s="837"/>
      <c r="B78" s="786" t="str">
        <f>SUBSTITUTE('Credit risk (IRB)'!$B$57, "; of which:", "")</f>
        <v>Eligible purchased receivables</v>
      </c>
      <c r="C78" s="1822" t="str">
        <f>IF(AND('General Info'!$C$12="No", 'General Info'!$C$13="No"), 0, IF('General Info'!$C$14="No", IF(ISNUMBER('Credit risk (IRB)'!H57), 'Credit risk (IRB)'!H57, ""), IF(AND(ISNUMBER($F$78), ISNUMBER($F$98), ISNUMBER('Credit risk (IRB)'!H57)), IF($F$78+$F$98&gt;0, $F$78/($F$78+$F$98) * 'Credit risk (IRB)'!H57, 0), "")))</f>
        <v/>
      </c>
      <c r="D78" s="1822" t="str">
        <f>IF(AND('General Info'!$C$12="No", 'General Info'!$C$13="No"), 0, IF('General Info'!$C$14="No", IF(ISNUMBER('Credit risk (IRB)'!L57), 'Credit risk (IRB)'!L57, ""), IF(AND(ISNUMBER($F$78), ISNUMBER($F$98), ISNUMBER('Credit risk (IRB)'!L57)), IF($F$78+$F$98&gt;0, $F$78/($F$78+$F$98) * 'Credit risk (IRB)'!L57, 0), "")))</f>
        <v/>
      </c>
      <c r="E78" s="1822" t="str">
        <f>IF(AND('General Info'!$C$12="No", 'General Info'!$C$13="No"), 0, IF('General Info'!$C$14="No", IF(ISNUMBER('Credit risk (IRB)'!M57), 'Credit risk (IRB)'!M57, ""), IF(AND(ISNUMBER($F$78), ISNUMBER($F$98), ISNUMBER('Credit risk (IRB)'!M57)), IF($F$78+$F$98&gt;0, $F$78/($F$78+$F$98) * 'Credit risk (IRB)'!M57, 0), "")))</f>
        <v/>
      </c>
      <c r="F78" s="896" t="str">
        <f>IF(AND('General Info'!$C$12="No", 'General Info'!$C$13="No"), 0, IF(ISNUMBER('Credit risk (IRB)'!AU57),'Credit risk (IRB)'!AU57,""))</f>
        <v/>
      </c>
      <c r="G78" s="896" t="str">
        <f>IF(AND('General Info'!$C$12="No", 'General Info'!$C$13="No"), 0, IF(ISNUMBER('Credit risk (IRB)'!AY57),'Credit risk (IRB)'!AY57,""))</f>
        <v/>
      </c>
      <c r="H78" s="896" t="str">
        <f>IF(AND('General Info'!$C$12="No", 'General Info'!$C$13="No"), 0, IF(ISNUMBER('Credit risk (IRB)'!AZ57),'Credit risk (IRB)'!AZ57,""))</f>
        <v/>
      </c>
      <c r="I78" s="1822" t="str">
        <f>IF(AND('General Info'!$C$12="No", 'General Info'!$C$13="No"), 0, IF('General Info'!$C$14="No", IF(ISNUMBER('Credit risk (IRB)'!CM57), 'Credit risk (IRB)'!CM57, ""), IF(AND(ISNUMBER($F$78), ISNUMBER($F$98), ISNUMBER('Credit risk (IRB)'!CM57)), IF($F$78+$F$98&gt;0, $F$78/($F$78+$F$98) * 'Credit risk (IRB)'!CM57, 0), "")))</f>
        <v/>
      </c>
      <c r="J78" s="1822" t="str">
        <f>IF(AND('General Info'!$C$12="No", 'General Info'!$C$13="No"), 0, IF('General Info'!$C$14="No", IF(ISNUMBER('Credit risk (IRB)'!CO57), 'Credit risk (IRB)'!CO57, ""), IF(AND(ISNUMBER($F$78), ISNUMBER($F$98), ISNUMBER('Credit risk (IRB)'!CO57)), IF($F$78+$F$98&gt;0, $F$78/($F$78+$F$98) * 'Credit risk (IRB)'!CO57, 0), "")))</f>
        <v/>
      </c>
      <c r="K78" s="1494"/>
      <c r="L78" s="1325" t="str">
        <f t="shared" si="27"/>
        <v/>
      </c>
      <c r="M78" s="1326" t="str">
        <f t="shared" si="28"/>
        <v/>
      </c>
      <c r="N78" s="1326" t="str">
        <f t="shared" si="29"/>
        <v/>
      </c>
      <c r="O78" s="1326" t="str">
        <f t="shared" si="30"/>
        <v/>
      </c>
      <c r="P78" s="1326" t="str">
        <f t="shared" si="31"/>
        <v/>
      </c>
      <c r="Q78" s="1326" t="str">
        <f t="shared" si="32"/>
        <v/>
      </c>
      <c r="R78" s="1326" t="str">
        <f t="shared" si="33"/>
        <v/>
      </c>
      <c r="S78" s="1327" t="str">
        <f t="shared" si="39"/>
        <v/>
      </c>
      <c r="T78" s="1494"/>
      <c r="U78" s="1186" t="str">
        <f t="shared" si="34"/>
        <v/>
      </c>
      <c r="V78" s="1201" t="str">
        <f t="shared" si="35"/>
        <v/>
      </c>
      <c r="W78" s="1201" t="str">
        <f t="shared" si="36"/>
        <v/>
      </c>
      <c r="X78" s="1201" t="str">
        <f t="shared" si="40"/>
        <v/>
      </c>
      <c r="Y78" s="1201" t="str">
        <f t="shared" si="37"/>
        <v/>
      </c>
      <c r="Z78" s="1201" t="str">
        <f t="shared" si="38"/>
        <v/>
      </c>
      <c r="AA78" s="1187" t="str">
        <f t="shared" si="41"/>
        <v/>
      </c>
      <c r="AB78" s="836"/>
    </row>
    <row r="79" spans="1:28" s="755" customFormat="1" ht="15" customHeight="1" x14ac:dyDescent="0.25">
      <c r="A79" s="837"/>
      <c r="B79" s="786" t="str">
        <f>'Credit risk (IRB)'!$B$60</f>
        <v>Failed trades and non-DVP transactions</v>
      </c>
      <c r="C79" s="1822" t="str">
        <f>IF(AND('General Info'!$C$12="No", 'General Info'!$C$13="No"), 0, IF('General Info'!$C$14="No", IF(ISNUMBER('Credit risk (IRB)'!H60), 'Credit risk (IRB)'!H60, ""), IF(AND(ISNUMBER($F$79), ISNUMBER($F$99), ISNUMBER('Credit risk (IRB)'!H60)), IF($F$79+$F$99&gt;0, $F$79/($F$79+$F$99) * 'Credit risk (IRB)'!H60, 0), "")))</f>
        <v/>
      </c>
      <c r="D79" s="1822" t="str">
        <f>IF(AND('General Info'!$C$12="No", 'General Info'!$C$13="No"), 0, IF('General Info'!$C$14="No", IF(ISNUMBER('Credit risk (IRB)'!L60), 'Credit risk (IRB)'!L60, ""), IF(AND(ISNUMBER($F$79), ISNUMBER($F$99), ISNUMBER('Credit risk (IRB)'!L60)), IF($F$79+$F$99&gt;0, $F$79/($F$79+$F$99) * 'Credit risk (IRB)'!L60, 0), "")))</f>
        <v/>
      </c>
      <c r="E79" s="1822" t="str">
        <f>IF(AND('General Info'!$C$12="No", 'General Info'!$C$13="No"), 0, IF('General Info'!$C$14="No", IF(ISNUMBER('Credit risk (IRB)'!M60), 'Credit risk (IRB)'!M60, ""), IF(AND(ISNUMBER($F$79), ISNUMBER($F$99), ISNUMBER('Credit risk (IRB)'!M60)), IF($F$79+$F$99&gt;0, $F$79/($F$79+$F$99) * 'Credit risk (IRB)'!M60, 0), "")))</f>
        <v/>
      </c>
      <c r="F79" s="896" t="str">
        <f>IF(AND('General Info'!$C$12="No", 'General Info'!$C$13="No"), 0, IF(ISNUMBER('Credit risk (IRB)'!AU60),'Credit risk (IRB)'!AU60,""))</f>
        <v/>
      </c>
      <c r="G79" s="896" t="str">
        <f>IF(AND('General Info'!$C$12="No", 'General Info'!$C$13="No"), 0, IF(ISNUMBER('Credit risk (IRB)'!AY60),'Credit risk (IRB)'!AY60,""))</f>
        <v/>
      </c>
      <c r="H79" s="896" t="str">
        <f>IF(AND('General Info'!$C$12="No", 'General Info'!$C$13="No"), 0, IF(ISNUMBER('Credit risk (IRB)'!AZ60),'Credit risk (IRB)'!AZ60,""))</f>
        <v/>
      </c>
      <c r="I79" s="1822" t="str">
        <f>IF(AND('General Info'!$C$12="No", 'General Info'!$C$13="No"), 0, IF('General Info'!$C$14="No", IF(ISNUMBER('Credit risk (IRB)'!CM60), 'Credit risk (IRB)'!CM60, ""), IF(AND(ISNUMBER($F$79), ISNUMBER($F$99), ISNUMBER('Credit risk (IRB)'!CM60)), IF($F$79+$F$99&gt;0, $F$79/($F$79+$F$99) * 'Credit risk (IRB)'!CM60, 0), "")))</f>
        <v/>
      </c>
      <c r="J79" s="1822" t="str">
        <f>IF(AND('General Info'!$C$12="No", 'General Info'!$C$13="No"), 0, IF('General Info'!$C$14="No", IF(ISNUMBER('Credit risk (IRB)'!CO60), 'Credit risk (IRB)'!CO60, ""), IF(AND(ISNUMBER($F$79), ISNUMBER($F$99), ISNUMBER('Credit risk (IRB)'!CO60)), IF($F$79+$F$99&gt;0, $F$79/($F$79+$F$99) * 'Credit risk (IRB)'!CO60, 0), "")))</f>
        <v/>
      </c>
      <c r="K79" s="1494"/>
      <c r="L79" s="1325" t="str">
        <f t="shared" si="27"/>
        <v/>
      </c>
      <c r="M79" s="1326" t="str">
        <f t="shared" si="28"/>
        <v/>
      </c>
      <c r="N79" s="1326" t="str">
        <f t="shared" si="29"/>
        <v/>
      </c>
      <c r="O79" s="1326" t="str">
        <f t="shared" si="30"/>
        <v/>
      </c>
      <c r="P79" s="1326" t="str">
        <f t="shared" si="31"/>
        <v/>
      </c>
      <c r="Q79" s="1326" t="str">
        <f t="shared" si="32"/>
        <v/>
      </c>
      <c r="R79" s="1326" t="str">
        <f t="shared" si="33"/>
        <v/>
      </c>
      <c r="S79" s="1327" t="str">
        <f t="shared" si="39"/>
        <v/>
      </c>
      <c r="T79" s="1494"/>
      <c r="U79" s="1186" t="str">
        <f t="shared" si="34"/>
        <v/>
      </c>
      <c r="V79" s="1201" t="str">
        <f t="shared" si="35"/>
        <v/>
      </c>
      <c r="W79" s="1201" t="str">
        <f t="shared" si="36"/>
        <v/>
      </c>
      <c r="X79" s="1201" t="str">
        <f t="shared" si="40"/>
        <v/>
      </c>
      <c r="Y79" s="1201" t="str">
        <f t="shared" si="37"/>
        <v/>
      </c>
      <c r="Z79" s="1201" t="str">
        <f t="shared" si="38"/>
        <v/>
      </c>
      <c r="AA79" s="1187" t="str">
        <f t="shared" si="41"/>
        <v/>
      </c>
      <c r="AB79" s="836"/>
    </row>
    <row r="80" spans="1:28" s="755" customFormat="1" ht="15" customHeight="1" x14ac:dyDescent="0.25">
      <c r="A80" s="837"/>
      <c r="B80" s="1347" t="str">
        <f>SUBSTITUTE('Credit risk (IRB)'!$B$61, "; of which:", "")</f>
        <v>Other assets</v>
      </c>
      <c r="C80" s="1823" t="str">
        <f>IF(AND('General Info'!$C$12="No", 'General Info'!$C$13="No"), 0, IF('General Info'!$C$14="No", IF(ISNUMBER('Credit risk (IRB)'!H61), 'Credit risk (IRB)'!H61, ""), IF(AND(ISNUMBER($F$80), ISNUMBER($F$100),ISNUMBER('Credit risk (IRB)'!H61)), IF($F$80+$F$100&gt;0, $F$80/($F$80+$F$100) * 'Credit risk (IRB)'!H61, 0), "")))</f>
        <v/>
      </c>
      <c r="D80" s="1823" t="str">
        <f>IF(AND('General Info'!$C$12="No", 'General Info'!$C$13="No"), 0, IF('General Info'!$C$14="No", IF(ISNUMBER('Credit risk (IRB)'!L61), 'Credit risk (IRB)'!L61, ""), IF(AND(ISNUMBER($F$80), ISNUMBER($F$100),ISNUMBER('Credit risk (IRB)'!L61)), IF($F$80+$F$100&gt;0, $F$80/($F$80+$F$100) * 'Credit risk (IRB)'!L61, 0), "")))</f>
        <v/>
      </c>
      <c r="E80" s="1823" t="str">
        <f>IF(AND('General Info'!$C$12="No", 'General Info'!$C$13="No"), 0, IF('General Info'!$C$14="No", IF(ISNUMBER('Credit risk (IRB)'!M61), 'Credit risk (IRB)'!M61, ""), IF(AND(ISNUMBER($F$80), ISNUMBER($F$100),ISNUMBER('Credit risk (IRB)'!M61)), IF($F$80+$F$100&gt;0, $F$80/($F$80+$F$100) * 'Credit risk (IRB)'!M61, 0), "")))</f>
        <v/>
      </c>
      <c r="F80" s="1340" t="str">
        <f>IF(AND('General Info'!$C$12="No", 'General Info'!$C$13="No"), 0, IF(ISNUMBER('Credit risk (IRB)'!AU61),'Credit risk (IRB)'!AU61,""))</f>
        <v/>
      </c>
      <c r="G80" s="1340" t="str">
        <f>IF(AND('General Info'!$C$12="No", 'General Info'!$C$13="No"), 0, IF(ISNUMBER('Credit risk (IRB)'!AY61),'Credit risk (IRB)'!AY61,""))</f>
        <v/>
      </c>
      <c r="H80" s="1340" t="str">
        <f>IF(AND('General Info'!$C$12="No", 'General Info'!$C$13="No"), 0, IF(ISNUMBER('Credit risk (IRB)'!AZ61),'Credit risk (IRB)'!AZ61,""))</f>
        <v/>
      </c>
      <c r="I80" s="1823" t="str">
        <f>IF(AND('General Info'!$C$12="No", 'General Info'!$C$13="No"), 0, IF('General Info'!$C$14="No", IF(ISNUMBER('Credit risk (IRB)'!CM61), 'Credit risk (IRB)'!CM61, ""), IF(AND(ISNUMBER($F$80), ISNUMBER($F$100),ISNUMBER('Credit risk (IRB)'!CM61)), IF($F$80+$F$100&gt;0, $F$80/($F$80+$F$100) * 'Credit risk (IRB)'!CM61, 0), "")))</f>
        <v/>
      </c>
      <c r="J80" s="1823" t="str">
        <f>IF(AND('General Info'!$C$12="No", 'General Info'!$C$13="No"), 0, IF('General Info'!$C$14="No", IF(ISNUMBER('Credit risk (IRB)'!CO61), 'Credit risk (IRB)'!CO61, ""), IF(AND(ISNUMBER($F$80), ISNUMBER($F$100),ISNUMBER('Credit risk (IRB)'!CO61)), IF($F$80+$F$100&gt;0, $F$80/($F$80+$F$100) * 'Credit risk (IRB)'!CO61, 0), "")))</f>
        <v/>
      </c>
      <c r="K80" s="1494"/>
      <c r="L80" s="1329" t="str">
        <f t="shared" si="27"/>
        <v/>
      </c>
      <c r="M80" s="1330" t="str">
        <f t="shared" si="28"/>
        <v/>
      </c>
      <c r="N80" s="1330" t="str">
        <f t="shared" si="29"/>
        <v/>
      </c>
      <c r="O80" s="1330" t="str">
        <f t="shared" si="30"/>
        <v/>
      </c>
      <c r="P80" s="1330" t="str">
        <f t="shared" si="31"/>
        <v/>
      </c>
      <c r="Q80" s="1330" t="str">
        <f t="shared" si="32"/>
        <v/>
      </c>
      <c r="R80" s="1330" t="str">
        <f t="shared" si="33"/>
        <v/>
      </c>
      <c r="S80" s="1331" t="str">
        <f>IF(AND(ISNUMBER(I80),ISNUMBER(J80)), IF(AND(I80&lt;&gt;0,J80&lt;&gt;0), (J80/I80), "EAD,RWA=0"),"")</f>
        <v/>
      </c>
      <c r="T80" s="1494"/>
      <c r="U80" s="1186" t="str">
        <f t="shared" si="34"/>
        <v/>
      </c>
      <c r="V80" s="1201" t="str">
        <f t="shared" si="35"/>
        <v/>
      </c>
      <c r="W80" s="1201" t="str">
        <f t="shared" si="36"/>
        <v/>
      </c>
      <c r="X80" s="1201" t="str">
        <f t="shared" si="40"/>
        <v/>
      </c>
      <c r="Y80" s="1201" t="str">
        <f t="shared" si="37"/>
        <v/>
      </c>
      <c r="Z80" s="1201" t="str">
        <f t="shared" si="38"/>
        <v/>
      </c>
      <c r="AA80" s="1187" t="str">
        <f t="shared" si="41"/>
        <v/>
      </c>
      <c r="AB80" s="836"/>
    </row>
    <row r="81" spans="1:28" s="755" customFormat="1" ht="15" customHeight="1" x14ac:dyDescent="0.25">
      <c r="A81" s="837"/>
      <c r="B81" s="1350" t="s">
        <v>1673</v>
      </c>
      <c r="C81" s="1351" t="str">
        <f>IF(AND(ISNUMBER(C67), ISNUMBER(C68), ISNUMBER(C69), ISNUMBER(C70), ISNUMBER(C71), ISNUMBER(C72), ISNUMBER(C73), ISNUMBER(C75), ISNUMBER(C74), ISNUMBER(C77), ISNUMBER(C78), ISNUMBER(C79), ISNUMBER(C80)), SUM(C67:C75, C77:C80), "")</f>
        <v/>
      </c>
      <c r="D81" s="1351" t="str">
        <f t="shared" ref="D81:J81" si="43">IF(AND(ISNUMBER(D67), ISNUMBER(D68), ISNUMBER(D69), ISNUMBER(D70), ISNUMBER(D71), ISNUMBER(D72), ISNUMBER(D73), ISNUMBER(D75), ISNUMBER(D74), ISNUMBER(D77), ISNUMBER(D78), ISNUMBER(D79), ISNUMBER(D80)), SUM(D67:D75, D77:D80), "")</f>
        <v/>
      </c>
      <c r="E81" s="1351" t="str">
        <f t="shared" si="43"/>
        <v/>
      </c>
      <c r="F81" s="1351" t="str">
        <f t="shared" si="43"/>
        <v/>
      </c>
      <c r="G81" s="1351" t="str">
        <f t="shared" si="43"/>
        <v/>
      </c>
      <c r="H81" s="1351" t="str">
        <f t="shared" si="43"/>
        <v/>
      </c>
      <c r="I81" s="1351" t="str">
        <f t="shared" si="43"/>
        <v/>
      </c>
      <c r="J81" s="1408" t="str">
        <f t="shared" si="43"/>
        <v/>
      </c>
      <c r="K81" s="1494"/>
      <c r="L81" s="1361" t="str">
        <f t="shared" si="27"/>
        <v/>
      </c>
      <c r="M81" s="1364" t="str">
        <f t="shared" si="28"/>
        <v/>
      </c>
      <c r="N81" s="1364" t="str">
        <f t="shared" si="29"/>
        <v/>
      </c>
      <c r="O81" s="1364" t="str">
        <f t="shared" si="30"/>
        <v/>
      </c>
      <c r="P81" s="1364" t="str">
        <f t="shared" si="31"/>
        <v/>
      </c>
      <c r="Q81" s="1364" t="str">
        <f t="shared" si="32"/>
        <v/>
      </c>
      <c r="R81" s="1364" t="str">
        <f t="shared" si="33"/>
        <v/>
      </c>
      <c r="S81" s="1362" t="str">
        <f t="shared" si="39"/>
        <v/>
      </c>
      <c r="T81" s="1494"/>
      <c r="U81" s="1717" t="str">
        <f t="shared" si="34"/>
        <v/>
      </c>
      <c r="V81" s="1214" t="str">
        <f t="shared" si="35"/>
        <v/>
      </c>
      <c r="W81" s="1214" t="str">
        <f t="shared" si="36"/>
        <v/>
      </c>
      <c r="X81" s="1214" t="str">
        <f t="shared" si="40"/>
        <v/>
      </c>
      <c r="Y81" s="1214" t="str">
        <f t="shared" si="37"/>
        <v/>
      </c>
      <c r="Z81" s="1214" t="str">
        <f t="shared" si="38"/>
        <v/>
      </c>
      <c r="AA81" s="1718" t="str">
        <f t="shared" si="41"/>
        <v/>
      </c>
      <c r="AB81" s="836"/>
    </row>
    <row r="82" spans="1:28" s="348" customFormat="1" ht="60" customHeight="1" x14ac:dyDescent="0.25">
      <c r="A82" s="2147" t="s">
        <v>1542</v>
      </c>
      <c r="B82" s="176"/>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183"/>
    </row>
    <row r="83" spans="1:28" s="755" customFormat="1" ht="15" customHeight="1" x14ac:dyDescent="0.25">
      <c r="A83" s="837"/>
      <c r="B83" s="2311" t="s">
        <v>1105</v>
      </c>
      <c r="C83" s="2314" t="s">
        <v>805</v>
      </c>
      <c r="D83" s="2315"/>
      <c r="E83" s="2315"/>
      <c r="F83" s="2300" t="s">
        <v>1165</v>
      </c>
      <c r="G83" s="2302"/>
      <c r="H83" s="1247"/>
      <c r="I83" s="2316" t="s">
        <v>1385</v>
      </c>
      <c r="J83" s="2317"/>
      <c r="K83" s="1221"/>
      <c r="L83" s="2306" t="s">
        <v>1166</v>
      </c>
      <c r="M83" s="2320"/>
      <c r="N83" s="2320"/>
      <c r="O83" s="2320"/>
      <c r="P83" s="2320"/>
      <c r="Q83" s="2320"/>
      <c r="R83" s="2320"/>
      <c r="S83" s="2321"/>
      <c r="T83" s="1221"/>
      <c r="U83" s="2307" t="s">
        <v>1071</v>
      </c>
      <c r="V83" s="2307"/>
      <c r="W83" s="2307"/>
      <c r="X83" s="2307"/>
      <c r="Y83" s="2307"/>
      <c r="Z83" s="2307"/>
      <c r="AA83" s="2308"/>
      <c r="AB83" s="836"/>
    </row>
    <row r="84" spans="1:28" s="755" customFormat="1" ht="30" customHeight="1" x14ac:dyDescent="0.3">
      <c r="A84" s="837"/>
      <c r="B84" s="2312"/>
      <c r="C84" s="2304" t="s">
        <v>1151</v>
      </c>
      <c r="D84" s="2322"/>
      <c r="E84" s="2322"/>
      <c r="F84" s="2303" t="s">
        <v>1151</v>
      </c>
      <c r="G84" s="2304"/>
      <c r="H84" s="1247"/>
      <c r="I84" s="2318"/>
      <c r="J84" s="2319"/>
      <c r="K84" s="1224"/>
      <c r="L84" s="2309" t="s">
        <v>1260</v>
      </c>
      <c r="M84" s="2310"/>
      <c r="N84" s="804"/>
      <c r="O84" s="2323" t="s">
        <v>1192</v>
      </c>
      <c r="P84" s="2323"/>
      <c r="Q84" s="2323" t="s">
        <v>1191</v>
      </c>
      <c r="R84" s="2323"/>
      <c r="S84" s="2303"/>
      <c r="T84" s="1224"/>
      <c r="U84" s="2291" t="s">
        <v>1167</v>
      </c>
      <c r="V84" s="2292"/>
      <c r="W84" s="2292"/>
      <c r="X84" s="2292"/>
      <c r="Y84" s="2292" t="s">
        <v>1192</v>
      </c>
      <c r="Z84" s="2292"/>
      <c r="AA84" s="2293"/>
      <c r="AB84" s="836"/>
    </row>
    <row r="85" spans="1:28" s="755" customFormat="1" ht="45" customHeight="1" x14ac:dyDescent="0.25">
      <c r="A85" s="837"/>
      <c r="B85" s="2313"/>
      <c r="C85" s="1642" t="s">
        <v>1155</v>
      </c>
      <c r="D85" s="1665" t="s">
        <v>43</v>
      </c>
      <c r="E85" s="1665" t="s">
        <v>1149</v>
      </c>
      <c r="F85" s="1643" t="s">
        <v>1155</v>
      </c>
      <c r="G85" s="1643" t="s">
        <v>43</v>
      </c>
      <c r="H85" s="1228"/>
      <c r="I85" s="1665" t="s">
        <v>1155</v>
      </c>
      <c r="J85" s="1653" t="s">
        <v>43</v>
      </c>
      <c r="K85" s="1645"/>
      <c r="L85" s="1642" t="s">
        <v>1195</v>
      </c>
      <c r="M85" s="1643" t="s">
        <v>1196</v>
      </c>
      <c r="N85" s="1226"/>
      <c r="O85" s="1643" t="s">
        <v>1195</v>
      </c>
      <c r="P85" s="1643" t="s">
        <v>1196</v>
      </c>
      <c r="Q85" s="1643" t="s">
        <v>805</v>
      </c>
      <c r="R85" s="1643" t="s">
        <v>1165</v>
      </c>
      <c r="S85" s="1644" t="s">
        <v>1197</v>
      </c>
      <c r="T85" s="1645"/>
      <c r="U85" s="1642" t="s">
        <v>1195</v>
      </c>
      <c r="V85" s="1643" t="s">
        <v>1196</v>
      </c>
      <c r="W85" s="1226"/>
      <c r="X85" s="1643" t="s">
        <v>1198</v>
      </c>
      <c r="Y85" s="1643" t="s">
        <v>1195</v>
      </c>
      <c r="Z85" s="1643" t="s">
        <v>1196</v>
      </c>
      <c r="AA85" s="1644" t="s">
        <v>1198</v>
      </c>
      <c r="AB85" s="836"/>
    </row>
    <row r="86" spans="1:28" s="755" customFormat="1" ht="15" customHeight="1" x14ac:dyDescent="0.25">
      <c r="A86" s="837"/>
      <c r="B86" s="786" t="str">
        <f>SUBSTITUTE('Credit risk (IRB)'!$B$16, "; of which:", "")</f>
        <v>Large and mid-market general corporates</v>
      </c>
      <c r="C86" s="1821" t="str">
        <f>IF(AND('General Info'!$C$12="No", 'General Info'!$C$13="No"), 0, IF('General Info'!$C$14="No", 0, IF(AND(ISNUMBER($F$67), ISNUMBER($F$86), ISNUMBER('Credit risk (IRB)'!H16)), IF($F$67+$F$86&gt;0, $F$86/($F$67+$F$86) * 'Credit risk (IRB)'!H16, 0), "")))</f>
        <v/>
      </c>
      <c r="D86" s="1821" t="str">
        <f>IF(AND('General Info'!$C$12="No", 'General Info'!$C$13="No"), 0, IF('General Info'!$C$14="No", 0, IF(AND(ISNUMBER($F$67), ISNUMBER($F$86), ISNUMBER('Credit risk (IRB)'!L16)), IF($F$67+$F$86&gt;0, $F$86/($F$67+$F$86) * 'Credit risk (IRB)'!L16, 0), "")))</f>
        <v/>
      </c>
      <c r="E86" s="1821" t="str">
        <f>IF(AND('General Info'!$C$12="No", 'General Info'!$C$13="No"), 0, IF('General Info'!$C$14="No", 0, IF(AND(ISNUMBER($F$67), ISNUMBER($F$86), ISNUMBER('Credit risk (IRB)'!M16)), IF($F$67+$F$86&gt;0, $F$86/($F$67+$F$86) * 'Credit risk (IRB)'!M16, 0), "")))</f>
        <v/>
      </c>
      <c r="F86" s="1241" t="str">
        <f>IF(OR(AND('General Info'!$C$12="No", 'General Info'!$C$13="No"), 'General Info'!$C$14="No"), 0, IF(ISNUMBER('Credit risk (IRB)'!CC16), 'Credit risk (IRB)'!CC16, ""))</f>
        <v/>
      </c>
      <c r="G86" s="1241" t="str">
        <f>IF(OR(AND('General Info'!$C$12="No", 'General Info'!$C$13="No"), 'General Info'!$C$14="No"), 0, IF(ISNUMBER('Credit risk (IRB)'!CG16), 'Credit risk (IRB)'!CG16, ""))</f>
        <v/>
      </c>
      <c r="H86" s="1703"/>
      <c r="I86" s="1821" t="str">
        <f>IF(AND('General Info'!$C$12="No", 'General Info'!$C$13="No"), 0, IF('General Info'!$C$14="No", 0, IF(AND(ISNUMBER($F$67), ISNUMBER($F$86), ISNUMBER('Credit risk (IRB)'!CM16)), IF($F$67+$F$86&gt;0, $F$86/($F$67+$F$86) * 'Credit risk (IRB)'!CM16, 0), "")))</f>
        <v/>
      </c>
      <c r="J86" s="1821" t="str">
        <f>IF(AND('General Info'!$C$12="No", 'General Info'!$C$13="No"), 0, IF('General Info'!$C$14="No", 0, IF(AND(ISNUMBER($F$67), ISNUMBER($F$86), ISNUMBER('Credit risk (IRB)'!CO16)), IF($F$67+$F$86&gt;0, $F$86/($F$67+$F$86) * 'Credit risk (IRB)'!CO16, 0), "")))</f>
        <v/>
      </c>
      <c r="K86" s="1645"/>
      <c r="L86" s="1325" t="str">
        <f t="shared" ref="L86:L100" si="44">IF(AND(ISNUMBER(C86),ISNUMBER(F86)),IF(AND(C86&lt;&gt;0,F86&lt;&gt;0),((F86-C86)/C86),"EAD=0"),"")</f>
        <v/>
      </c>
      <c r="M86" s="1327" t="str">
        <f t="shared" ref="M86:M100" si="45">IF(AND(ISNUMBER(D86),ISNUMBER(G86)),IF(AND(D86&lt;&gt;0,G86&lt;&gt;0),((G86-D86)/D86),"RWA=0"),"")</f>
        <v/>
      </c>
      <c r="N86" s="761"/>
      <c r="O86" s="1325" t="str">
        <f t="shared" ref="O86:O100" si="46">IF(AND(ISNUMBER(F86),ISNUMBER(I86)),IF(AND(F86&lt;&gt;0,I86&lt;&gt;0),((I86-F86)/F86),"EAD=0"),"")</f>
        <v/>
      </c>
      <c r="P86" s="1326" t="str">
        <f t="shared" ref="P86:P100" si="47">IF(AND(ISNUMBER(G86),ISNUMBER(J86)),IF(AND(G86&lt;&gt;0,J86&lt;&gt;0),((J86-G86)/G86),"RWA=0"),"")</f>
        <v/>
      </c>
      <c r="Q86" s="1326" t="str">
        <f t="shared" ref="Q86:Q100" si="48">IF(AND(ISNUMBER(C86),ISNUMBER(D86)), IF(AND(C86&lt;&gt;0,D86&lt;&gt;0), (D86/C86), "EAD,RWA=0"),"")</f>
        <v/>
      </c>
      <c r="R86" s="1326" t="str">
        <f t="shared" ref="R86:R100" si="49">IF(AND(ISNUMBER(F86),ISNUMBER(G86)), IF(AND(F86&lt;&gt;0,G86&lt;&gt;0), (G86/F86), "EAD,RWA=0"),"")</f>
        <v/>
      </c>
      <c r="S86" s="1327" t="str">
        <f t="shared" ref="S86:S100" si="50">IF(AND(ISNUMBER(I86),ISNUMBER(J86)), IF(AND(I86&lt;&gt;0,J86&lt;&gt;0), (J86/I86), "EAD,RWA=0"),"")</f>
        <v/>
      </c>
      <c r="T86" s="1645"/>
      <c r="U86" s="1212" t="str">
        <f t="shared" ref="U86:U101" si="51">IF(ISNUMBER(L86), IF(ABS(L86)&gt;=0.5,"Error: diff above 50%", IF(ABS(L86)&gt;=0.3, "Warning: diff 30-50%", "Diff below 30%")),"")</f>
        <v/>
      </c>
      <c r="V86" s="1213" t="str">
        <f t="shared" ref="V86:V101" si="52">IF(ISNUMBER(M86), IF(ABS(M86)&gt;=0.5,"Error: diff above 50%", IF(ABS(M86)&gt;=0.3, "Warning: diff 30-50%", "Diff below 30%")),"")</f>
        <v/>
      </c>
      <c r="W86" s="1219"/>
      <c r="X86" s="1213" t="str">
        <f t="shared" ref="X86:X101" si="53">IF(AND(AND(ISNUMBER(Q86),ISNUMBER(R86)), AND(Q86&lt;&gt;0, R86&lt;&gt;0)),IF(R86/Q86&gt;=1.5,"Error: RW increase above 50%",IF(R86/Q86&gt;=1.25,"Warning: RW increase between 50%-25%",IF(R86/Q86&gt;=0.9,"RW change between +25% and -10%",IF(R86/Q86&gt;=0.8,"Warning: RW decrease from 10% to 20%","Error: RW decrease is more than 20%")))), "")</f>
        <v/>
      </c>
      <c r="Y86" s="1213" t="str">
        <f t="shared" ref="Y86:Y101" si="54">IF(ISNUMBER(O86), IF(ABS(O86)&gt;=0.5,"Error: diff above 50%", IF(ABS(O86)&gt;=0.3, "Warning: diff 30-50%", "Diff below 30%")),"")</f>
        <v/>
      </c>
      <c r="Z86" s="1213" t="str">
        <f t="shared" ref="Z86:Z101" si="55">IF(ISNUMBER(P86), IF(ABS(P86)&gt;=0.5,"Error: diff above 50%", IF(ABS(P86)&gt;=0.3, "Warning: diff 30-50%", "Diff below 30%")),"")</f>
        <v/>
      </c>
      <c r="AA86" s="1716" t="str">
        <f t="shared" ref="AA86:AA101" si="56">IF(AND(AND(ISNUMBER(R86),ISNUMBER(S86)), AND(R86&lt;&gt;0, S86&lt;&gt;0)),IF(S86/R86&gt;=1.5,"Error: RW increase above 50%",IF(S86/R86&gt;=1.25,"Warning: RW increase between 50%-25%",IF(S86/R86&gt;=0.9,"RW change between +25% and -10%",IF(S86/R86&gt;=0.8,"Warning: RW decrease from 10% to 20%","Error: RW decrease is more than 20%")))), "")</f>
        <v/>
      </c>
      <c r="AB86" s="836"/>
    </row>
    <row r="87" spans="1:28" s="755" customFormat="1" ht="15" customHeight="1" x14ac:dyDescent="0.25">
      <c r="A87" s="837"/>
      <c r="B87" s="786" t="str">
        <f>SUBSTITUTE('Credit risk (IRB)'!$B$19, "; of which:", "")</f>
        <v>Specialised lending</v>
      </c>
      <c r="C87" s="1822" t="str">
        <f>IF(AND('General Info'!$C$12="No",'General Info'!$C$13="No"), 0, IF('General Info'!$C$14="No", 0, IF(AND(ISNUMBER($F$68),ISNUMBER($F$87),ISNUMBER('Credit risk (IRB)'!H19)),IF($F$68+$F$87&gt;0,$F$87/($F$68+$F$87)*'Credit risk (IRB)'!H19, 0), "")))</f>
        <v/>
      </c>
      <c r="D87" s="1822" t="str">
        <f>IF(AND('General Info'!$C$12="No",'General Info'!$C$13="No"), 0, IF('General Info'!$C$14="No", 0, IF(AND(ISNUMBER($F$68),ISNUMBER($F$87),ISNUMBER('Credit risk (IRB)'!L19)),IF($F$68+$F$87&gt;0,$F$87/($F$68+$F$87)*'Credit risk (IRB)'!L19, 0), "")))</f>
        <v/>
      </c>
      <c r="E87" s="1822" t="str">
        <f>IF(AND('General Info'!$C$12="No",'General Info'!$C$13="No"), 0, IF('General Info'!$C$14="No", 0, IF(AND(ISNUMBER($F$68),ISNUMBER($F$87),ISNUMBER('Credit risk (IRB)'!M19)),IF($F$68+$F$87&gt;0,$F$87/($F$68+$F$87)*'Credit risk (IRB)'!M19, 0), "")))</f>
        <v/>
      </c>
      <c r="F87" s="896" t="str">
        <f>IF(OR(AND('General Info'!$C$12="No", 'General Info'!$C$13="No"), 'General Info'!$C$14="No"), 0, IF(ISNUMBER('Credit risk (IRB)'!CC19), 'Credit risk (IRB)'!CC19, ""))</f>
        <v/>
      </c>
      <c r="G87" s="896" t="str">
        <f>IF(OR(AND('General Info'!$C$12="No", 'General Info'!$C$13="No"), 'General Info'!$C$14="No"), 0, IF(ISNUMBER('Credit risk (IRB)'!CG19), 'Credit risk (IRB)'!CG19, ""))</f>
        <v/>
      </c>
      <c r="H87" s="1705"/>
      <c r="I87" s="1822" t="str">
        <f>IF(AND('General Info'!$C$12="No",'General Info'!$C$13="No"), 0, IF('General Info'!$C$14="No", 0, IF(AND(ISNUMBER($F$68),ISNUMBER($F$87),ISNUMBER('Credit risk (IRB)'!CM19)),IF($F$68+$F$87&gt;0,$F$87/($F$68+$F$87)*'Credit risk (IRB)'!CM19, 0), "")))</f>
        <v/>
      </c>
      <c r="J87" s="1822" t="str">
        <f>IF(AND('General Info'!$C$12="No",'General Info'!$C$13="No"), 0, IF('General Info'!$C$14="No", 0, IF(AND(ISNUMBER($F$68),ISNUMBER($F$87),ISNUMBER('Credit risk (IRB)'!CO19)),IF($F$68+$F$87&gt;0,$F$87/($F$68+$F$87)*'Credit risk (IRB)'!CO19, 0), "")))</f>
        <v/>
      </c>
      <c r="K87" s="1645"/>
      <c r="L87" s="1325" t="str">
        <f t="shared" si="44"/>
        <v/>
      </c>
      <c r="M87" s="1327" t="str">
        <f t="shared" si="45"/>
        <v/>
      </c>
      <c r="N87" s="761"/>
      <c r="O87" s="1325" t="str">
        <f t="shared" si="46"/>
        <v/>
      </c>
      <c r="P87" s="1326" t="str">
        <f t="shared" si="47"/>
        <v/>
      </c>
      <c r="Q87" s="1326" t="str">
        <f t="shared" si="48"/>
        <v/>
      </c>
      <c r="R87" s="1326" t="str">
        <f t="shared" si="49"/>
        <v/>
      </c>
      <c r="S87" s="1327" t="str">
        <f t="shared" si="50"/>
        <v/>
      </c>
      <c r="T87" s="1645"/>
      <c r="U87" s="1186" t="str">
        <f t="shared" si="51"/>
        <v/>
      </c>
      <c r="V87" s="1201" t="str">
        <f t="shared" si="52"/>
        <v/>
      </c>
      <c r="W87" s="761"/>
      <c r="X87" s="1201" t="str">
        <f t="shared" si="53"/>
        <v/>
      </c>
      <c r="Y87" s="1201" t="str">
        <f t="shared" si="54"/>
        <v/>
      </c>
      <c r="Z87" s="1201" t="str">
        <f t="shared" si="55"/>
        <v/>
      </c>
      <c r="AA87" s="1187" t="str">
        <f t="shared" si="56"/>
        <v/>
      </c>
      <c r="AB87" s="836"/>
    </row>
    <row r="88" spans="1:28" s="755" customFormat="1" ht="15" customHeight="1" x14ac:dyDescent="0.25">
      <c r="A88" s="837"/>
      <c r="B88" s="786" t="str">
        <f>'Credit risk (IRB)'!$B$35</f>
        <v>SME treated as corporate</v>
      </c>
      <c r="C88" s="1822" t="str">
        <f>IF(AND('General Info'!$C$12="No", 'General Info'!$C$13="No"), 0, IF('General Info'!$C$14="No", 0, IF(AND(ISNUMBER($F$69), ISNUMBER($F$88), ISNUMBER('Credit risk (IRB)'!H35)), IF($F$69+$F$88&gt;0, $F$88/($F$69+$F$88) * 'Credit risk (IRB)'!H35, 0), "")))</f>
        <v/>
      </c>
      <c r="D88" s="1822" t="str">
        <f>IF(AND('General Info'!$C$12="No", 'General Info'!$C$13="No"), 0, IF('General Info'!$C$14="No", 0, IF(AND(ISNUMBER($F$69), ISNUMBER($F$88), ISNUMBER('Credit risk (IRB)'!L35)), IF($F$69+$F$88&gt;0, $F$88/($F$69+$F$88) * 'Credit risk (IRB)'!L35, 0), "")))</f>
        <v/>
      </c>
      <c r="E88" s="1822" t="str">
        <f>IF(AND('General Info'!$C$12="No", 'General Info'!$C$13="No"), 0, IF('General Info'!$C$14="No", 0, IF(AND(ISNUMBER($F$69), ISNUMBER($F$88), ISNUMBER('Credit risk (IRB)'!M35)), IF($F$69+$F$88&gt;0, $F$88/($F$69+$F$88) * 'Credit risk (IRB)'!M35, 0), "")))</f>
        <v/>
      </c>
      <c r="F88" s="896" t="str">
        <f>IF(OR(AND('General Info'!$C$12="No", 'General Info'!$C$13="No"), 'General Info'!$C$14="No"), 0, IF(ISNUMBER('Credit risk (IRB)'!CC35), 'Credit risk (IRB)'!CC35, ""))</f>
        <v/>
      </c>
      <c r="G88" s="896" t="str">
        <f>IF(OR(AND('General Info'!$C$12="No", 'General Info'!$C$13="No"), 'General Info'!$C$14="No"), 0, IF(ISNUMBER('Credit risk (IRB)'!CG35), 'Credit risk (IRB)'!CG35, ""))</f>
        <v/>
      </c>
      <c r="H88" s="1705"/>
      <c r="I88" s="1822" t="str">
        <f>IF(AND('General Info'!$C$12="No", 'General Info'!$C$13="No"), 0, IF('General Info'!$C$14="No", 0, IF(AND(ISNUMBER($F$69), ISNUMBER($F$88), ISNUMBER('Credit risk (IRB)'!CM35)), IF($F$69+$F$88&gt;0, $F$88/($F$69+$F$88) * 'Credit risk (IRB)'!CM35, 0), "")))</f>
        <v/>
      </c>
      <c r="J88" s="1822" t="str">
        <f>IF(AND('General Info'!$C$12="No", 'General Info'!$C$13="No"), 0, IF('General Info'!$C$14="No", 0, IF(AND(ISNUMBER($F$69), ISNUMBER($F$88), ISNUMBER('Credit risk (IRB)'!CO35)), IF($F$69+$F$88&gt;0, $F$88/($F$69+$F$88) * 'Credit risk (IRB)'!CO35, 0), "")))</f>
        <v/>
      </c>
      <c r="K88" s="1645"/>
      <c r="L88" s="1325" t="str">
        <f t="shared" si="44"/>
        <v/>
      </c>
      <c r="M88" s="1327" t="str">
        <f t="shared" si="45"/>
        <v/>
      </c>
      <c r="N88" s="761"/>
      <c r="O88" s="1325" t="str">
        <f t="shared" si="46"/>
        <v/>
      </c>
      <c r="P88" s="1326" t="str">
        <f t="shared" si="47"/>
        <v/>
      </c>
      <c r="Q88" s="1326" t="str">
        <f t="shared" si="48"/>
        <v/>
      </c>
      <c r="R88" s="1326" t="str">
        <f t="shared" si="49"/>
        <v/>
      </c>
      <c r="S88" s="1327" t="str">
        <f t="shared" si="50"/>
        <v/>
      </c>
      <c r="T88" s="1645"/>
      <c r="U88" s="1186" t="str">
        <f t="shared" si="51"/>
        <v/>
      </c>
      <c r="V88" s="1201" t="str">
        <f t="shared" si="52"/>
        <v/>
      </c>
      <c r="W88" s="761"/>
      <c r="X88" s="1201" t="str">
        <f t="shared" si="53"/>
        <v/>
      </c>
      <c r="Y88" s="1201" t="str">
        <f t="shared" si="54"/>
        <v/>
      </c>
      <c r="Z88" s="1201" t="str">
        <f t="shared" si="55"/>
        <v/>
      </c>
      <c r="AA88" s="1187" t="str">
        <f t="shared" si="56"/>
        <v/>
      </c>
      <c r="AB88" s="836"/>
    </row>
    <row r="89" spans="1:28" s="755" customFormat="1" ht="15" customHeight="1" x14ac:dyDescent="0.25">
      <c r="A89" s="837"/>
      <c r="B89" s="786" t="str">
        <f>'Credit risk (IRB)'!$B$36</f>
        <v>Financial institutions treated as corporates</v>
      </c>
      <c r="C89" s="1822" t="str">
        <f>IF(AND('General Info'!$C$12="No", 'General Info'!$C$13="No"), 0, IF('General Info'!$C$14="No", 0, IF(AND(ISNUMBER($F$70), ISNUMBER($F$89), ISNUMBER('Credit risk (IRB)'!H36)), IF($F$70+$F$89&gt;0, $F$89/($F$70+$F$89) * 'Credit risk (IRB)'!H36, 0),"")))</f>
        <v/>
      </c>
      <c r="D89" s="1822" t="str">
        <f>IF(AND('General Info'!$C$12="No", 'General Info'!$C$13="No"), 0, IF('General Info'!$C$14="No", 0, IF(AND(ISNUMBER($F$70), ISNUMBER($F$89), ISNUMBER('Credit risk (IRB)'!L36)), IF($F$70+$F$89&gt;0, $F$89/($F$70+$F$89) * 'Credit risk (IRB)'!L36, 0),"")))</f>
        <v/>
      </c>
      <c r="E89" s="1822" t="str">
        <f>IF(AND('General Info'!$C$12="No", 'General Info'!$C$13="No"), 0, IF('General Info'!$C$14="No", 0, IF(AND(ISNUMBER($F$70), ISNUMBER($F$89), ISNUMBER('Credit risk (IRB)'!M36)), IF($F$70+$F$89&gt;0, $F$89/($F$70+$F$89) * 'Credit risk (IRB)'!M36, 0),"")))</f>
        <v/>
      </c>
      <c r="F89" s="896" t="str">
        <f>IF(OR(AND('General Info'!$C$12="No", 'General Info'!$C$13="No"), 'General Info'!$C$14="No"), 0, IF(ISNUMBER('Credit risk (IRB)'!CC36), 'Credit risk (IRB)'!CC36, ""))</f>
        <v/>
      </c>
      <c r="G89" s="896" t="str">
        <f>IF(OR(AND('General Info'!$C$12="No", 'General Info'!$C$13="No"), 'General Info'!$C$14="No"), 0, IF(ISNUMBER('Credit risk (IRB)'!CG36), 'Credit risk (IRB)'!CG36, ""))</f>
        <v/>
      </c>
      <c r="H89" s="1705"/>
      <c r="I89" s="1822" t="str">
        <f>IF(AND('General Info'!$C$12="No", 'General Info'!$C$13="No"), 0, IF('General Info'!$C$14="No", 0, IF(AND(ISNUMBER($F$70), ISNUMBER($F$89), ISNUMBER('Credit risk (IRB)'!CM36)), IF($F$70+$F$89&gt;0, $F$89/($F$70+$F$89) * 'Credit risk (IRB)'!CM36, 0),"")))</f>
        <v/>
      </c>
      <c r="J89" s="1822" t="str">
        <f>IF(AND('General Info'!$C$12="No", 'General Info'!$C$13="No"), 0, IF('General Info'!$C$14="No", 0, IF(AND(ISNUMBER($F$70), ISNUMBER($F$89), ISNUMBER('Credit risk (IRB)'!CO36)), IF($F$70+$F$89&gt;0, $F$89/($F$70+$F$89) * 'Credit risk (IRB)'!CO36, 0),"")))</f>
        <v/>
      </c>
      <c r="K89" s="1645"/>
      <c r="L89" s="1325" t="str">
        <f t="shared" si="44"/>
        <v/>
      </c>
      <c r="M89" s="1327" t="str">
        <f t="shared" si="45"/>
        <v/>
      </c>
      <c r="N89" s="761"/>
      <c r="O89" s="1325" t="str">
        <f t="shared" si="46"/>
        <v/>
      </c>
      <c r="P89" s="1326" t="str">
        <f t="shared" si="47"/>
        <v/>
      </c>
      <c r="Q89" s="1326" t="str">
        <f t="shared" si="48"/>
        <v/>
      </c>
      <c r="R89" s="1326" t="str">
        <f t="shared" si="49"/>
        <v/>
      </c>
      <c r="S89" s="1327" t="str">
        <f t="shared" si="50"/>
        <v/>
      </c>
      <c r="T89" s="1645"/>
      <c r="U89" s="1186" t="str">
        <f t="shared" si="51"/>
        <v/>
      </c>
      <c r="V89" s="1201" t="str">
        <f t="shared" si="52"/>
        <v/>
      </c>
      <c r="W89" s="761"/>
      <c r="X89" s="1201" t="str">
        <f t="shared" si="53"/>
        <v/>
      </c>
      <c r="Y89" s="1201" t="str">
        <f t="shared" si="54"/>
        <v/>
      </c>
      <c r="Z89" s="1201" t="str">
        <f t="shared" si="55"/>
        <v/>
      </c>
      <c r="AA89" s="1187" t="str">
        <f t="shared" si="56"/>
        <v/>
      </c>
      <c r="AB89" s="836"/>
    </row>
    <row r="90" spans="1:28" s="755" customFormat="1" ht="15" customHeight="1" x14ac:dyDescent="0.25">
      <c r="A90" s="837"/>
      <c r="B90" s="786" t="str">
        <f>'Credit risk (IRB)'!$B$37</f>
        <v>Sovereigns</v>
      </c>
      <c r="C90" s="1822" t="str">
        <f>IF(AND('General Info'!$C$12="No", 'General Info'!$C$13="No"), 0,IF('General Info'!$C$14="No", 0,IF(AND(ISNUMBER($F$71), ISNUMBER($F$90), ISNUMBER('Credit risk (IRB)'!H37)), IF($F$71+$F$90&gt;0, $F$90/($F$71+$F$90) * 'Credit risk (IRB)'!H37, 0),"")))</f>
        <v/>
      </c>
      <c r="D90" s="1822" t="str">
        <f>IF(AND('General Info'!$C$12="No", 'General Info'!$C$13="No"), 0,IF('General Info'!$C$14="No", 0,IF(AND(ISNUMBER($F$71), ISNUMBER($F$90), ISNUMBER('Credit risk (IRB)'!L37)), IF($F$71+$F$90&gt;0, $F$90/($F$71+$F$90) * 'Credit risk (IRB)'!L37, 0),"")))</f>
        <v/>
      </c>
      <c r="E90" s="1822" t="str">
        <f>IF(AND('General Info'!$C$12="No", 'General Info'!$C$13="No"), 0,IF('General Info'!$C$14="No", 0,IF(AND(ISNUMBER($F$71), ISNUMBER($F$90), ISNUMBER('Credit risk (IRB)'!M37)), IF($F$71+$F$90&gt;0, $F$90/($F$71+$F$90) * 'Credit risk (IRB)'!M37, 0),"")))</f>
        <v/>
      </c>
      <c r="F90" s="896" t="str">
        <f>IF(OR(AND('General Info'!$C$12="No", 'General Info'!$C$13="No"), 'General Info'!$C$14="No"), 0, IF(ISNUMBER('Credit risk (IRB)'!CC37), 'Credit risk (IRB)'!CC37, ""))</f>
        <v/>
      </c>
      <c r="G90" s="896" t="str">
        <f>IF(OR(AND('General Info'!$C$12="No", 'General Info'!$C$13="No"), 'General Info'!$C$14="No"), 0, IF(ISNUMBER('Credit risk (IRB)'!CG37), 'Credit risk (IRB)'!CG37, ""))</f>
        <v/>
      </c>
      <c r="H90" s="1705"/>
      <c r="I90" s="1822" t="str">
        <f>IF(AND('General Info'!$C$12="No", 'General Info'!$C$13="No"), 0,IF('General Info'!$C$14="No", 0,IF(AND(ISNUMBER($F$71), ISNUMBER($F$90), ISNUMBER('Credit risk (IRB)'!CM37)), IF($F$71+$F$90&gt;0, $F$90/($F$71+$F$90) * 'Credit risk (IRB)'!CM37, 0),"")))</f>
        <v/>
      </c>
      <c r="J90" s="1822" t="str">
        <f>IF(AND('General Info'!$C$12="No", 'General Info'!$C$13="No"), 0,IF('General Info'!$C$14="No", 0,IF(AND(ISNUMBER($F$71), ISNUMBER($F$90), ISNUMBER('Credit risk (IRB)'!CO37)), IF($F$71+$F$90&gt;0, $F$90/($F$71+$F$90) * 'Credit risk (IRB)'!CO37, 0),"")))</f>
        <v/>
      </c>
      <c r="K90" s="1645"/>
      <c r="L90" s="1325" t="str">
        <f t="shared" si="44"/>
        <v/>
      </c>
      <c r="M90" s="1327" t="str">
        <f t="shared" si="45"/>
        <v/>
      </c>
      <c r="N90" s="761"/>
      <c r="O90" s="1325" t="str">
        <f t="shared" si="46"/>
        <v/>
      </c>
      <c r="P90" s="1326" t="str">
        <f t="shared" si="47"/>
        <v/>
      </c>
      <c r="Q90" s="1326" t="str">
        <f t="shared" si="48"/>
        <v/>
      </c>
      <c r="R90" s="1326" t="str">
        <f t="shared" si="49"/>
        <v/>
      </c>
      <c r="S90" s="1327" t="str">
        <f t="shared" si="50"/>
        <v/>
      </c>
      <c r="T90" s="1645"/>
      <c r="U90" s="1186" t="str">
        <f t="shared" si="51"/>
        <v/>
      </c>
      <c r="V90" s="1201" t="str">
        <f t="shared" si="52"/>
        <v/>
      </c>
      <c r="W90" s="761"/>
      <c r="X90" s="1201" t="str">
        <f t="shared" si="53"/>
        <v/>
      </c>
      <c r="Y90" s="1201" t="str">
        <f t="shared" si="54"/>
        <v/>
      </c>
      <c r="Z90" s="1201" t="str">
        <f t="shared" si="55"/>
        <v/>
      </c>
      <c r="AA90" s="1187" t="str">
        <f t="shared" si="56"/>
        <v/>
      </c>
      <c r="AB90" s="836"/>
    </row>
    <row r="91" spans="1:28" s="755" customFormat="1" ht="15" customHeight="1" x14ac:dyDescent="0.25">
      <c r="A91" s="837"/>
      <c r="B91" s="786" t="str">
        <f>'Credit risk (IRB)'!$B$38</f>
        <v>Banks</v>
      </c>
      <c r="C91" s="1822" t="str">
        <f>IF(AND('General Info'!$C$12="No", 'General Info'!$C$13="No"), 0, IF('General Info'!$C$14="No", 0, IF(AND(ISNUMBER($F$72), ISNUMBER($F$91), ISNUMBER('Credit risk (IRB)'!H38)), IF($F$72+$F$91&gt;0, $F$91/($F$72+$F$91) * 'Credit risk (IRB)'!H38, 0),"")))</f>
        <v/>
      </c>
      <c r="D91" s="1822" t="str">
        <f>IF(AND('General Info'!$C$12="No", 'General Info'!$C$13="No"), 0, IF('General Info'!$C$14="No", 0, IF(AND(ISNUMBER($F$72), ISNUMBER($F$91), ISNUMBER('Credit risk (IRB)'!L38)), IF($F$72+$F$91&gt;0, $F$91/($F$72+$F$91) * 'Credit risk (IRB)'!L38, 0),"")))</f>
        <v/>
      </c>
      <c r="E91" s="1822" t="str">
        <f>IF(AND('General Info'!$C$12="No", 'General Info'!$C$13="No"), 0, IF('General Info'!$C$14="No", 0, IF(AND(ISNUMBER($F$72), ISNUMBER($F$91), ISNUMBER('Credit risk (IRB)'!M38)), IF($F$72+$F$91&gt;0, $F$91/($F$72+$F$91) * 'Credit risk (IRB)'!M38, 0),"")))</f>
        <v/>
      </c>
      <c r="F91" s="896" t="str">
        <f>IF(OR(AND('General Info'!$C$12="No", 'General Info'!$C$13="No"), 'General Info'!$C$14="No"), 0, IF(ISNUMBER('Credit risk (IRB)'!CC38), 'Credit risk (IRB)'!CC38, ""))</f>
        <v/>
      </c>
      <c r="G91" s="896" t="str">
        <f>IF(OR(AND('General Info'!$C$12="No", 'General Info'!$C$13="No"), 'General Info'!$C$14="No"), 0, IF(ISNUMBER('Credit risk (IRB)'!CG38), 'Credit risk (IRB)'!CG38, ""))</f>
        <v/>
      </c>
      <c r="H91" s="1704"/>
      <c r="I91" s="1822" t="str">
        <f>IF(AND('General Info'!$C$12="No", 'General Info'!$C$13="No"), 0, IF('General Info'!$C$14="No", 0, IF(AND(ISNUMBER($F$72), ISNUMBER($F$91), ISNUMBER('Credit risk (IRB)'!CM38)), IF($F$72+$F$91&gt;0, $F$91/($F$72+$F$91) * 'Credit risk (IRB)'!CM38, 0),"")))</f>
        <v/>
      </c>
      <c r="J91" s="1822" t="str">
        <f>IF(AND('General Info'!$C$12="No", 'General Info'!$C$13="No"), 0, IF('General Info'!$C$14="No", 0, IF(AND(ISNUMBER($F$72), ISNUMBER($F$91), ISNUMBER('Credit risk (IRB)'!CO38)), IF($F$72+$F$91&gt;0, $F$91/($F$72+$F$91) * 'Credit risk (IRB)'!CO38, 0),"")))</f>
        <v/>
      </c>
      <c r="K91" s="1645"/>
      <c r="L91" s="1325" t="str">
        <f t="shared" si="44"/>
        <v/>
      </c>
      <c r="M91" s="1327" t="str">
        <f t="shared" si="45"/>
        <v/>
      </c>
      <c r="N91" s="761"/>
      <c r="O91" s="1325" t="str">
        <f t="shared" si="46"/>
        <v/>
      </c>
      <c r="P91" s="1326" t="str">
        <f t="shared" si="47"/>
        <v/>
      </c>
      <c r="Q91" s="1326" t="str">
        <f t="shared" si="48"/>
        <v/>
      </c>
      <c r="R91" s="1326" t="str">
        <f t="shared" si="49"/>
        <v/>
      </c>
      <c r="S91" s="1327" t="str">
        <f t="shared" si="50"/>
        <v/>
      </c>
      <c r="T91" s="1645"/>
      <c r="U91" s="1186" t="str">
        <f t="shared" si="51"/>
        <v/>
      </c>
      <c r="V91" s="1201" t="str">
        <f t="shared" si="52"/>
        <v/>
      </c>
      <c r="W91" s="761"/>
      <c r="X91" s="1201" t="str">
        <f t="shared" si="53"/>
        <v/>
      </c>
      <c r="Y91" s="1201" t="str">
        <f t="shared" si="54"/>
        <v/>
      </c>
      <c r="Z91" s="1201" t="str">
        <f t="shared" si="55"/>
        <v/>
      </c>
      <c r="AA91" s="1187" t="str">
        <f t="shared" si="56"/>
        <v/>
      </c>
      <c r="AB91" s="836"/>
    </row>
    <row r="92" spans="1:28" s="755" customFormat="1" ht="15" customHeight="1" x14ac:dyDescent="0.25">
      <c r="A92" s="837"/>
      <c r="B92" s="786" t="str">
        <f>'Credit risk (IRB)'!$B$39</f>
        <v>Retail residential mortgages</v>
      </c>
      <c r="C92" s="1822" t="str">
        <f>IF(AND('General Info'!$C$12="No", 'General Info'!$C$13="No"), 0, IF('General Info'!$C$14="No", 0, IF(AND(ISNUMBER($F$73), ISNUMBER($F$92), ISNUMBER('Credit risk (IRB)'!H39)), IF($F$73+$F$92&gt;0, $F$92/($F$73+$F$92) * 'Credit risk (IRB)'!H39, 0),"")))</f>
        <v/>
      </c>
      <c r="D92" s="1822" t="str">
        <f>IF(AND('General Info'!$C$12="No", 'General Info'!$C$13="No"), 0, IF('General Info'!$C$14="No", 0, IF(AND(ISNUMBER($F$73), ISNUMBER($F$92), ISNUMBER('Credit risk (IRB)'!L39)), IF($F$73+$F$92&gt;0, $F$92/($F$73+$F$92) * 'Credit risk (IRB)'!L39, 0),"")))</f>
        <v/>
      </c>
      <c r="E92" s="1822" t="str">
        <f>IF(AND('General Info'!$C$12="No", 'General Info'!$C$13="No"), 0, IF('General Info'!$C$14="No", 0, IF(AND(ISNUMBER($F$73), ISNUMBER($F$92), ISNUMBER('Credit risk (IRB)'!M39)), IF($F$73+$F$92&gt;0, $F$92/($F$73+$F$92) * 'Credit risk (IRB)'!M39, 0),"")))</f>
        <v/>
      </c>
      <c r="F92" s="896" t="str">
        <f>IF(OR(AND('General Info'!$C$12="No", 'General Info'!$C$13="No"), 'General Info'!$C$14="No"), 0, IF(ISNUMBER('Credit risk (IRB)'!CC39), 'Credit risk (IRB)'!CC39, ""))</f>
        <v/>
      </c>
      <c r="G92" s="896" t="str">
        <f>IF(OR(AND('General Info'!$C$12="No", 'General Info'!$C$13="No"), 'General Info'!$C$14="No"), 0, IF(ISNUMBER('Credit risk (IRB)'!CG39), 'Credit risk (IRB)'!CG39, ""))</f>
        <v/>
      </c>
      <c r="H92" s="1704"/>
      <c r="I92" s="1822" t="str">
        <f>IF(AND('General Info'!$C$12="No", 'General Info'!$C$13="No"), 0, IF('General Info'!$C$14="No", 0, IF(AND(ISNUMBER($F$73), ISNUMBER($F$92), ISNUMBER('Credit risk (IRB)'!CM39)), IF($F$73+$F$92&gt;0, $F$92/($F$73+$F$92) * 'Credit risk (IRB)'!CM39, 0),"")))</f>
        <v/>
      </c>
      <c r="J92" s="1822" t="str">
        <f>IF(AND('General Info'!$C$12="No", 'General Info'!$C$13="No"), 0, IF('General Info'!$C$14="No", 0, IF(AND(ISNUMBER($F$73), ISNUMBER($F$92), ISNUMBER('Credit risk (IRB)'!CO39)), IF($F$73+$F$92&gt;0, $F$92/($F$73+$F$92) * 'Credit risk (IRB)'!CO39, 0),"")))</f>
        <v/>
      </c>
      <c r="K92" s="1645"/>
      <c r="L92" s="1325" t="str">
        <f t="shared" si="44"/>
        <v/>
      </c>
      <c r="M92" s="1327" t="str">
        <f t="shared" si="45"/>
        <v/>
      </c>
      <c r="N92" s="761"/>
      <c r="O92" s="1325" t="str">
        <f t="shared" si="46"/>
        <v/>
      </c>
      <c r="P92" s="1326" t="str">
        <f t="shared" si="47"/>
        <v/>
      </c>
      <c r="Q92" s="1326" t="str">
        <f t="shared" si="48"/>
        <v/>
      </c>
      <c r="R92" s="1326" t="str">
        <f t="shared" si="49"/>
        <v/>
      </c>
      <c r="S92" s="1327" t="str">
        <f t="shared" si="50"/>
        <v/>
      </c>
      <c r="T92" s="1645"/>
      <c r="U92" s="1186" t="str">
        <f t="shared" si="51"/>
        <v/>
      </c>
      <c r="V92" s="1201" t="str">
        <f t="shared" si="52"/>
        <v/>
      </c>
      <c r="W92" s="761"/>
      <c r="X92" s="1201" t="str">
        <f t="shared" si="53"/>
        <v/>
      </c>
      <c r="Y92" s="1201" t="str">
        <f t="shared" si="54"/>
        <v/>
      </c>
      <c r="Z92" s="1201" t="str">
        <f t="shared" si="55"/>
        <v/>
      </c>
      <c r="AA92" s="1187" t="str">
        <f t="shared" si="56"/>
        <v/>
      </c>
      <c r="AB92" s="836"/>
    </row>
    <row r="93" spans="1:28" s="755" customFormat="1" ht="15" customHeight="1" x14ac:dyDescent="0.25">
      <c r="A93" s="837"/>
      <c r="B93" s="786" t="str">
        <f>SUBSTITUTE('Credit risk (IRB)'!$B$40, "; of which:", "")</f>
        <v>Qualifying revolving retail exposures</v>
      </c>
      <c r="C93" s="1822" t="str">
        <f>IF(AND('General Info'!$C$12="No", 'General Info'!$C$13="No"), 0, IF('General Info'!$C$14="No", 0, IF(AND(ISNUMBER($F$74), ISNUMBER($F$93), ISNUMBER('Credit risk (IRB)'!H40)), IF($F$74+$F$93&gt;0, $F$93/($F$74+$F$93) * 'Credit risk (IRB)'!H40, 0),"")))</f>
        <v/>
      </c>
      <c r="D93" s="1822" t="str">
        <f>IF(AND('General Info'!$C$12="No", 'General Info'!$C$13="No"), 0, IF('General Info'!$C$14="No", 0, IF(AND(ISNUMBER($F$74), ISNUMBER($F$93), ISNUMBER('Credit risk (IRB)'!L40)), IF($F$74+$F$93&gt;0, $F$93/($F$74+$F$93) * 'Credit risk (IRB)'!L40, 0),"")))</f>
        <v/>
      </c>
      <c r="E93" s="1822" t="str">
        <f>IF(AND('General Info'!$C$12="No", 'General Info'!$C$13="No"), 0, IF('General Info'!$C$14="No", 0, IF(AND(ISNUMBER($F$74), ISNUMBER($F$93), ISNUMBER('Credit risk (IRB)'!M40)), IF($F$74+$F$93&gt;0, $F$93/($F$74+$F$93) * 'Credit risk (IRB)'!M40, 0),"")))</f>
        <v/>
      </c>
      <c r="F93" s="896" t="str">
        <f>IF(OR(AND('General Info'!$C$12="No", 'General Info'!$C$13="No"), 'General Info'!$C$14="No"), 0, IF(ISNUMBER('Credit risk (IRB)'!CC40), 'Credit risk (IRB)'!CC40, ""))</f>
        <v/>
      </c>
      <c r="G93" s="896" t="str">
        <f>IF(OR(AND('General Info'!$C$12="No", 'General Info'!$C$13="No"), 'General Info'!$C$14="No"), 0, IF(ISNUMBER('Credit risk (IRB)'!CG40), 'Credit risk (IRB)'!CG40, ""))</f>
        <v/>
      </c>
      <c r="H93" s="1704"/>
      <c r="I93" s="1822" t="str">
        <f>IF(AND('General Info'!$C$12="No", 'General Info'!$C$13="No"), 0, IF('General Info'!$C$14="No", 0, IF(AND(ISNUMBER($F$74), ISNUMBER($F$93), ISNUMBER('Credit risk (IRB)'!CM40)), IF($F$74+$F$93&gt;0, $F$93/($F$74+$F$93) * 'Credit risk (IRB)'!CM40, 0),"")))</f>
        <v/>
      </c>
      <c r="J93" s="1822" t="str">
        <f>IF(AND('General Info'!$C$12="No", 'General Info'!$C$13="No"), 0, IF('General Info'!$C$14="No", 0, IF(AND(ISNUMBER($F$74), ISNUMBER($F$93), ISNUMBER('Credit risk (IRB)'!CO40)), IF($F$74+$F$93&gt;0, $F$93/($F$74+$F$93) * 'Credit risk (IRB)'!CO40, 0),"")))</f>
        <v/>
      </c>
      <c r="K93" s="1645"/>
      <c r="L93" s="1325" t="str">
        <f t="shared" si="44"/>
        <v/>
      </c>
      <c r="M93" s="1327" t="str">
        <f t="shared" si="45"/>
        <v/>
      </c>
      <c r="N93" s="761"/>
      <c r="O93" s="1325" t="str">
        <f t="shared" si="46"/>
        <v/>
      </c>
      <c r="P93" s="1326" t="str">
        <f t="shared" si="47"/>
        <v/>
      </c>
      <c r="Q93" s="1326" t="str">
        <f t="shared" si="48"/>
        <v/>
      </c>
      <c r="R93" s="1326" t="str">
        <f t="shared" si="49"/>
        <v/>
      </c>
      <c r="S93" s="1327" t="str">
        <f t="shared" si="50"/>
        <v/>
      </c>
      <c r="T93" s="1645"/>
      <c r="U93" s="1186" t="str">
        <f t="shared" si="51"/>
        <v/>
      </c>
      <c r="V93" s="1201" t="str">
        <f t="shared" si="52"/>
        <v/>
      </c>
      <c r="W93" s="761"/>
      <c r="X93" s="1201" t="str">
        <f t="shared" si="53"/>
        <v/>
      </c>
      <c r="Y93" s="1201" t="str">
        <f t="shared" si="54"/>
        <v/>
      </c>
      <c r="Z93" s="1201" t="str">
        <f t="shared" si="55"/>
        <v/>
      </c>
      <c r="AA93" s="1187" t="str">
        <f t="shared" si="56"/>
        <v/>
      </c>
      <c r="AB93" s="836"/>
    </row>
    <row r="94" spans="1:28" s="755" customFormat="1" ht="15" customHeight="1" x14ac:dyDescent="0.25">
      <c r="A94" s="837"/>
      <c r="B94" s="786" t="str">
        <f>'Credit risk (IRB)'!$B$43</f>
        <v>Other retail; of which:</v>
      </c>
      <c r="C94" s="1822" t="str">
        <f>IF(AND('General Info'!$C$12="No", 'General Info'!$C$13="No"), 0, IF('General Info'!$C$14="No", 0, IF(AND(ISNUMBER($F$75), ISNUMBER($F$94), ISNUMBER('Credit risk (IRB)'!H43)), IF($F$75+$F$94&gt;0, $F$94/($F$75+$F$94) * 'Credit risk (IRB)'!H43, 0), "")))</f>
        <v/>
      </c>
      <c r="D94" s="1822" t="str">
        <f>IF(AND('General Info'!$C$12="No", 'General Info'!$C$13="No"), 0, IF('General Info'!$C$14="No", 0, IF(AND(ISNUMBER($F$75), ISNUMBER($F$94), ISNUMBER('Credit risk (IRB)'!L43)), IF($F$75+$F$94&gt;0, $F$94/($F$75+$F$94) * 'Credit risk (IRB)'!L43, 0), "")))</f>
        <v/>
      </c>
      <c r="E94" s="1822" t="str">
        <f>IF(AND('General Info'!$C$12="No", 'General Info'!$C$13="No"), 0, IF('General Info'!$C$14="No", 0, IF(AND(ISNUMBER($F$75), ISNUMBER($F$94), ISNUMBER('Credit risk (IRB)'!M43)), IF($F$75+$F$94&gt;0, $F$94/($F$75+$F$94) * 'Credit risk (IRB)'!M43, 0), "")))</f>
        <v/>
      </c>
      <c r="F94" s="896" t="str">
        <f>IF(OR(AND('General Info'!$C$12="No", 'General Info'!$C$13="No"), 'General Info'!$C$14="No"), 0, IF(ISNUMBER('Credit risk (IRB)'!CC43), 'Credit risk (IRB)'!CC43, ""))</f>
        <v/>
      </c>
      <c r="G94" s="896" t="str">
        <f>IF(OR(AND('General Info'!$C$12="No", 'General Info'!$C$13="No"), 'General Info'!$C$14="No"), 0, IF(ISNUMBER('Credit risk (IRB)'!CG43), 'Credit risk (IRB)'!CG43, ""))</f>
        <v/>
      </c>
      <c r="H94" s="1704"/>
      <c r="I94" s="1822" t="str">
        <f>IF(AND('General Info'!$C$12="No", 'General Info'!$C$13="No"), 0, IF('General Info'!$C$14="No", 0, IF(AND(ISNUMBER($F$75), ISNUMBER($F$94), ISNUMBER('Credit risk (IRB)'!CM43)), IF($F$75+$F$94&gt;0, $F$94/($F$75+$F$94) * 'Credit risk (IRB)'!CM43, 0), "")))</f>
        <v/>
      </c>
      <c r="J94" s="1822" t="str">
        <f>IF(AND('General Info'!$C$12="No", 'General Info'!$C$13="No"), 0, IF('General Info'!$C$14="No", 0, IF(AND(ISNUMBER($F$75), ISNUMBER($F$94), ISNUMBER('Credit risk (IRB)'!CO43)), IF($F$75+$F$94&gt;0, $F$94/($F$75+$F$94) * 'Credit risk (IRB)'!CO43, 0), "")))</f>
        <v/>
      </c>
      <c r="K94" s="1645"/>
      <c r="L94" s="1325" t="str">
        <f t="shared" si="44"/>
        <v/>
      </c>
      <c r="M94" s="1327" t="str">
        <f t="shared" si="45"/>
        <v/>
      </c>
      <c r="N94" s="761"/>
      <c r="O94" s="1325" t="str">
        <f t="shared" si="46"/>
        <v/>
      </c>
      <c r="P94" s="1326" t="str">
        <f t="shared" si="47"/>
        <v/>
      </c>
      <c r="Q94" s="1326" t="str">
        <f t="shared" si="48"/>
        <v/>
      </c>
      <c r="R94" s="1326" t="str">
        <f t="shared" si="49"/>
        <v/>
      </c>
      <c r="S94" s="1327" t="str">
        <f t="shared" si="50"/>
        <v/>
      </c>
      <c r="T94" s="1645"/>
      <c r="U94" s="1186" t="str">
        <f t="shared" si="51"/>
        <v/>
      </c>
      <c r="V94" s="1201" t="str">
        <f t="shared" si="52"/>
        <v/>
      </c>
      <c r="W94" s="761"/>
      <c r="X94" s="1201" t="str">
        <f t="shared" si="53"/>
        <v/>
      </c>
      <c r="Y94" s="1201" t="str">
        <f t="shared" si="54"/>
        <v/>
      </c>
      <c r="Z94" s="1201" t="str">
        <f t="shared" si="55"/>
        <v/>
      </c>
      <c r="AA94" s="1187" t="str">
        <f t="shared" si="56"/>
        <v/>
      </c>
      <c r="AB94" s="836"/>
    </row>
    <row r="95" spans="1:28" s="755" customFormat="1" ht="15" customHeight="1" x14ac:dyDescent="0.25">
      <c r="A95" s="837"/>
      <c r="B95" s="1146" t="s">
        <v>1376</v>
      </c>
      <c r="C95" s="1822" t="str">
        <f>IF(AND('General Info'!$C$12="No", 'General Info'!$C$13="No"), 0,IF('General Info'!$C$14="No", 0, IF(AND(ISNUMBER($F$76), ISNUMBER($F$95), ISNUMBER('Credit risk (IRB)'!H45), ISNUMBER('Credit risk (IRB)'!H48)), IF($F$76+$F$95&gt;0, $F$95/($F$76+$F$95) * ('Credit risk (IRB)'!H45+'Credit risk (IRB)'!H48), 0), "")))</f>
        <v/>
      </c>
      <c r="D95" s="1822" t="str">
        <f>IF(AND('General Info'!$C$12="No", 'General Info'!$C$13="No"), 0,IF('General Info'!$C$14="No", 0, IF(AND(ISNUMBER($F$76), ISNUMBER($F$95), ISNUMBER('Credit risk (IRB)'!L45), ISNUMBER('Credit risk (IRB)'!L48)), IF($F$76+$F$95&gt;0, $F$95/($F$76+$F$95) * ('Credit risk (IRB)'!L45+'Credit risk (IRB)'!L48), 0), "")))</f>
        <v/>
      </c>
      <c r="E95" s="1822" t="str">
        <f>IF(AND('General Info'!$C$12="No", 'General Info'!$C$13="No"), 0,IF('General Info'!$C$14="No", 0, IF(AND(ISNUMBER($F$76), ISNUMBER($F$95), ISNUMBER('Credit risk (IRB)'!M45), ISNUMBER('Credit risk (IRB)'!M48)), IF($F$76+$F$95&gt;0, $F$95/($F$76+$F$95) * ('Credit risk (IRB)'!M45+'Credit risk (IRB)'!M48), 0), "")))</f>
        <v/>
      </c>
      <c r="F95" s="896" t="str">
        <f>IF(OR(AND('General Info'!$C$12="No", 'General Info'!$C$13="No"), 'General Info'!$C$14="No"), 0, IF(AND(ISNUMBER('Credit risk (IRB)'!CC45), ISNUMBER('Credit risk (IRB)'!CC48)), 'Credit risk (IRB)'!CC45+'Credit risk (IRB)'!CC48, ""))</f>
        <v/>
      </c>
      <c r="G95" s="896" t="str">
        <f>IF(OR(AND('General Info'!$C$12="No", 'General Info'!$C$13="No"), 'General Info'!$C$14="No"), 0, IF(AND(ISNUMBER('Credit risk (IRB)'!CG45), ISNUMBER('Credit risk (IRB)'!CG48)), 'Credit risk (IRB)'!CG45+'Credit risk (IRB)'!CG48, ""))</f>
        <v/>
      </c>
      <c r="H95" s="1704"/>
      <c r="I95" s="1822" t="str">
        <f>IF(AND('General Info'!$C$12="No", 'General Info'!$C$13="No"), 0,IF('General Info'!$C$14="No", 0, IF(AND(ISNUMBER($F$76), ISNUMBER($F$95), ISNUMBER('Credit risk (IRB)'!CM45), ISNUMBER('Credit risk (IRB)'!CM48)), IF($F$76+$F$95&gt;0, $F$95/($F$76+$F$95) * ('Credit risk (IRB)'!CM45+'Credit risk (IRB)'!CM48), 0), "")))</f>
        <v/>
      </c>
      <c r="J95" s="1822" t="str">
        <f>IF(AND('General Info'!$C$12="No", 'General Info'!$C$13="No"), 0,IF('General Info'!$C$14="No", 0, IF(AND(ISNUMBER($F$76), ISNUMBER($F$95), ISNUMBER('Credit risk (IRB)'!CO45), ISNUMBER('Credit risk (IRB)'!CO48)), IF($F$76+$F$95&gt;0, $F$95/($F$76+$F$95) * ('Credit risk (IRB)'!CO45+'Credit risk (IRB)'!CO48), 0), "")))</f>
        <v/>
      </c>
      <c r="K95" s="1645"/>
      <c r="L95" s="1325" t="str">
        <f t="shared" si="44"/>
        <v/>
      </c>
      <c r="M95" s="1327" t="str">
        <f t="shared" si="45"/>
        <v/>
      </c>
      <c r="N95" s="761"/>
      <c r="O95" s="1325" t="str">
        <f t="shared" si="46"/>
        <v/>
      </c>
      <c r="P95" s="1326" t="str">
        <f t="shared" si="47"/>
        <v/>
      </c>
      <c r="Q95" s="1326" t="str">
        <f t="shared" si="48"/>
        <v/>
      </c>
      <c r="R95" s="1326" t="str">
        <f t="shared" si="49"/>
        <v/>
      </c>
      <c r="S95" s="1327" t="str">
        <f t="shared" si="50"/>
        <v/>
      </c>
      <c r="T95" s="1645"/>
      <c r="U95" s="1186" t="str">
        <f t="shared" si="51"/>
        <v/>
      </c>
      <c r="V95" s="1201" t="str">
        <f t="shared" si="52"/>
        <v/>
      </c>
      <c r="W95" s="761"/>
      <c r="X95" s="1201" t="str">
        <f t="shared" si="53"/>
        <v/>
      </c>
      <c r="Y95" s="1201" t="str">
        <f t="shared" si="54"/>
        <v/>
      </c>
      <c r="Z95" s="1201" t="str">
        <f t="shared" si="55"/>
        <v/>
      </c>
      <c r="AA95" s="1187" t="str">
        <f t="shared" si="56"/>
        <v/>
      </c>
      <c r="AB95" s="836"/>
    </row>
    <row r="96" spans="1:28" s="755" customFormat="1" ht="15" customHeight="1" x14ac:dyDescent="0.25">
      <c r="A96" s="837"/>
      <c r="B96" s="786" t="str">
        <f>SUBSTITUTE('Credit risk (IRB)'!$B$50, "; of which:", "")</f>
        <v>Equity exposures</v>
      </c>
      <c r="C96" s="1333" t="str">
        <f>IF(AND('General Info'!$C$12="No", 'General Info'!$C$13="No"), 0, IF(ISNUMBER('Credit risk (IRB)'!H50), 'Credit risk (IRB)'!H50, ""))</f>
        <v/>
      </c>
      <c r="D96" s="1333" t="str">
        <f>IF(AND('General Info'!$C$12="No", 'General Info'!$C$13="No"), 0, IF(ISNUMBER('Credit risk (IRB)'!L50), 'Credit risk (IRB)'!L50, ""))</f>
        <v/>
      </c>
      <c r="E96" s="1333" t="str">
        <f>IF(AND('General Info'!$C$12="No", 'General Info'!$C$13="No"), 0, IF(ISNUMBER('Credit risk (IRB)'!M50), 'Credit risk (IRB)'!M50, ""))</f>
        <v/>
      </c>
      <c r="F96" s="896" t="str">
        <f>IF(AND('General Info'!$C$12="No", 'General Info'!$C$13="No"), 0, IF(ISNUMBER('Credit risk (IRB)'!CC50), 'Credit risk (IRB)'!CC50, ""))</f>
        <v/>
      </c>
      <c r="G96" s="896" t="str">
        <f>IF(AND('General Info'!$C$12="No", 'General Info'!$C$13="No"), 0, IF(ISNUMBER('Credit risk (IRB)'!CG50), 'Credit risk (IRB)'!CG50, ""))</f>
        <v/>
      </c>
      <c r="H96" s="758"/>
      <c r="I96" s="1333" t="str">
        <f>IF(ISNUMBER(F96), F96, "")</f>
        <v/>
      </c>
      <c r="J96" s="1333" t="str">
        <f>IF(ISNUMBER(G96), G96, "")</f>
        <v/>
      </c>
      <c r="K96" s="1494"/>
      <c r="L96" s="1325" t="str">
        <f t="shared" si="44"/>
        <v/>
      </c>
      <c r="M96" s="1327" t="str">
        <f t="shared" si="45"/>
        <v/>
      </c>
      <c r="N96" s="761"/>
      <c r="O96" s="1325" t="str">
        <f t="shared" si="46"/>
        <v/>
      </c>
      <c r="P96" s="1326" t="str">
        <f t="shared" si="47"/>
        <v/>
      </c>
      <c r="Q96" s="1326" t="str">
        <f t="shared" si="48"/>
        <v/>
      </c>
      <c r="R96" s="1326" t="str">
        <f t="shared" si="49"/>
        <v/>
      </c>
      <c r="S96" s="1327" t="str">
        <f t="shared" si="50"/>
        <v/>
      </c>
      <c r="T96" s="1494"/>
      <c r="U96" s="1186" t="str">
        <f t="shared" si="51"/>
        <v/>
      </c>
      <c r="V96" s="1201" t="str">
        <f t="shared" si="52"/>
        <v/>
      </c>
      <c r="W96" s="761"/>
      <c r="X96" s="1201" t="str">
        <f t="shared" si="53"/>
        <v/>
      </c>
      <c r="Y96" s="1201" t="str">
        <f t="shared" si="54"/>
        <v/>
      </c>
      <c r="Z96" s="1201" t="str">
        <f t="shared" si="55"/>
        <v/>
      </c>
      <c r="AA96" s="1187" t="str">
        <f t="shared" si="56"/>
        <v/>
      </c>
      <c r="AB96" s="836"/>
    </row>
    <row r="97" spans="1:28" s="755" customFormat="1" ht="15" customHeight="1" x14ac:dyDescent="0.25">
      <c r="A97" s="837"/>
      <c r="B97" s="786" t="str">
        <f>SUBSTITUTE('Credit risk (IRB)'!$B$54, "; of which:", "")</f>
        <v>Equity investment in funds</v>
      </c>
      <c r="C97" s="1822" t="str">
        <f>IF(AND('General Info'!$C$12="No", 'General Info'!$C$13="No"), 0, IF('General Info'!$C$14="No", 0, IF(AND(ISNUMBER($F$77), ISNUMBER($F$97), ISNUMBER('Credit risk (IRB)'!H54)), IF($F$77+$F$97&gt;0, $F$97/($F$77+$F$97) * 'Credit risk (IRB)'!H54, 0), "")))</f>
        <v/>
      </c>
      <c r="D97" s="1822" t="str">
        <f>IF(AND('General Info'!$C$12="No", 'General Info'!$C$13="No"), 0, IF('General Info'!$C$14="No", 0, IF(AND(ISNUMBER($F$77), ISNUMBER($F$97), ISNUMBER('Credit risk (IRB)'!L54)), IF($F$77+$F$97&gt;0, $F$97/($F$77+$F$97) * 'Credit risk (IRB)'!L54, 0), "")))</f>
        <v/>
      </c>
      <c r="E97" s="1822" t="str">
        <f>IF(AND('General Info'!$C$12="No", 'General Info'!$C$13="No"), 0, IF('General Info'!$C$14="No", 0, IF(AND(ISNUMBER($F$77), ISNUMBER($F$97), ISNUMBER('Credit risk (IRB)'!M54)), IF($F$77+$F$97&gt;0, $F$97/($F$77+$F$97) * 'Credit risk (IRB)'!M54, 0), "")))</f>
        <v/>
      </c>
      <c r="F97" s="896" t="str">
        <f>IF(OR(AND('General Info'!$C$12="No", 'General Info'!$C$13="No"), 'General Info'!$C$14="No"), 0, IF(ISNUMBER('Credit risk (IRB)'!CC54), 'Credit risk (IRB)'!CC54, ""))</f>
        <v/>
      </c>
      <c r="G97" s="896" t="str">
        <f>IF(OR(AND('General Info'!$C$12="No", 'General Info'!$C$13="No"), 'General Info'!$C$14="No"), 0, IF(ISNUMBER('Credit risk (IRB)'!CG54), 'Credit risk (IRB)'!CG54, ""))</f>
        <v/>
      </c>
      <c r="H97" s="758"/>
      <c r="I97" s="1822" t="str">
        <f>IF(AND('General Info'!$C$12="No", 'General Info'!$C$13="No"), 0, IF('General Info'!$C$14="No", 0, IF(AND(ISNUMBER($F$77), ISNUMBER($F$97), ISNUMBER('Credit risk (IRB)'!CM54)), IF($F$77+$F$97&gt;0, $F$97/($F$77+$F$97) * 'Credit risk (IRB)'!CM54, 0), "")))</f>
        <v/>
      </c>
      <c r="J97" s="1822" t="str">
        <f>IF(AND('General Info'!$C$12="No", 'General Info'!$C$13="No"), 0, IF('General Info'!$C$14="No", 0, IF(AND(ISNUMBER($F$77), ISNUMBER($F$97), ISNUMBER('Credit risk (IRB)'!CO54)), IF($F$77+$F$97&gt;0, $F$97/($F$77+$F$97) * 'Credit risk (IRB)'!CO54, 0), "")))</f>
        <v/>
      </c>
      <c r="K97" s="1494"/>
      <c r="L97" s="1325" t="str">
        <f t="shared" si="44"/>
        <v/>
      </c>
      <c r="M97" s="1327" t="str">
        <f t="shared" si="45"/>
        <v/>
      </c>
      <c r="N97" s="761"/>
      <c r="O97" s="1325" t="str">
        <f t="shared" si="46"/>
        <v/>
      </c>
      <c r="P97" s="1326" t="str">
        <f t="shared" si="47"/>
        <v/>
      </c>
      <c r="Q97" s="1326" t="str">
        <f t="shared" si="48"/>
        <v/>
      </c>
      <c r="R97" s="1326" t="str">
        <f t="shared" si="49"/>
        <v/>
      </c>
      <c r="S97" s="1327" t="str">
        <f t="shared" si="50"/>
        <v/>
      </c>
      <c r="T97" s="1494"/>
      <c r="U97" s="1186" t="str">
        <f t="shared" si="51"/>
        <v/>
      </c>
      <c r="V97" s="1201" t="str">
        <f t="shared" si="52"/>
        <v/>
      </c>
      <c r="W97" s="761"/>
      <c r="X97" s="1201" t="str">
        <f t="shared" si="53"/>
        <v/>
      </c>
      <c r="Y97" s="1201" t="str">
        <f t="shared" si="54"/>
        <v/>
      </c>
      <c r="Z97" s="1201" t="str">
        <f t="shared" si="55"/>
        <v/>
      </c>
      <c r="AA97" s="1187" t="str">
        <f t="shared" si="56"/>
        <v/>
      </c>
      <c r="AB97" s="836"/>
    </row>
    <row r="98" spans="1:28" s="755" customFormat="1" ht="15" customHeight="1" x14ac:dyDescent="0.25">
      <c r="A98" s="837"/>
      <c r="B98" s="786" t="str">
        <f>SUBSTITUTE('Credit risk (IRB)'!$B$57, "; of which:", "")</f>
        <v>Eligible purchased receivables</v>
      </c>
      <c r="C98" s="1822" t="str">
        <f>IF(AND('General Info'!$C$12="No", 'General Info'!$C$13="No"), 0, IF('General Info'!$C$14="No", 0, IF(AND(ISNUMBER($F$78), ISNUMBER($F$98), ISNUMBER('Credit risk (IRB)'!H57)), IF($F$78+$F$98&gt;0, $F$98/($F$78+$F$98) * 'Credit risk (IRB)'!H57, 0), "")))</f>
        <v/>
      </c>
      <c r="D98" s="1822" t="str">
        <f>IF(AND('General Info'!$C$12="No", 'General Info'!$C$13="No"), 0, IF('General Info'!$C$14="No", 0, IF(AND(ISNUMBER($F$78), ISNUMBER($F$98), ISNUMBER('Credit risk (IRB)'!L57)), IF($F$78+$F$98&gt;0, $F$98/($F$78+$F$98) * 'Credit risk (IRB)'!L57, 0), "")))</f>
        <v/>
      </c>
      <c r="E98" s="1822" t="str">
        <f>IF(AND('General Info'!$C$12="No", 'General Info'!$C$13="No"), 0, IF('General Info'!$C$14="No", 0, IF(AND(ISNUMBER($F$78), ISNUMBER($F$98), ISNUMBER('Credit risk (IRB)'!M57)), IF($F$78+$F$98&gt;0, $F$98/($F$78+$F$98) * 'Credit risk (IRB)'!M57, 0), "")))</f>
        <v/>
      </c>
      <c r="F98" s="896" t="str">
        <f>IF(OR(AND('General Info'!$C$12="No", 'General Info'!$C$13="No"), 'General Info'!$C$14="No"), 0, IF(ISNUMBER('Credit risk (IRB)'!CC57), 'Credit risk (IRB)'!CC57, ""))</f>
        <v/>
      </c>
      <c r="G98" s="896" t="str">
        <f>IF(OR(AND('General Info'!$C$12="No", 'General Info'!$C$13="No"), 'General Info'!$C$14="No"), 0, IF(ISNUMBER('Credit risk (IRB)'!CG57), 'Credit risk (IRB)'!CG57, ""))</f>
        <v/>
      </c>
      <c r="H98" s="758"/>
      <c r="I98" s="1822" t="str">
        <f>IF(AND('General Info'!$C$12="No", 'General Info'!$C$13="No"), 0, IF('General Info'!$C$14="No", 0, IF(AND(ISNUMBER($F$78), ISNUMBER($F$98), ISNUMBER('Credit risk (IRB)'!CM57)), IF($F$78+$F$98&gt;0, $F$98/($F$78+$F$98) * 'Credit risk (IRB)'!CM57, 0), "")))</f>
        <v/>
      </c>
      <c r="J98" s="1822" t="str">
        <f>IF(AND('General Info'!$C$12="No", 'General Info'!$C$13="No"), 0, IF('General Info'!$C$14="No", 0, IF(AND(ISNUMBER($F$78), ISNUMBER($F$98), ISNUMBER('Credit risk (IRB)'!CO57)), IF($F$78+$F$98&gt;0, $F$98/($F$78+$F$98) * 'Credit risk (IRB)'!CO57, 0), "")))</f>
        <v/>
      </c>
      <c r="K98" s="1494"/>
      <c r="L98" s="1325" t="str">
        <f t="shared" si="44"/>
        <v/>
      </c>
      <c r="M98" s="1327" t="str">
        <f t="shared" si="45"/>
        <v/>
      </c>
      <c r="N98" s="761"/>
      <c r="O98" s="1325" t="str">
        <f t="shared" si="46"/>
        <v/>
      </c>
      <c r="P98" s="1326" t="str">
        <f t="shared" si="47"/>
        <v/>
      </c>
      <c r="Q98" s="1326" t="str">
        <f t="shared" si="48"/>
        <v/>
      </c>
      <c r="R98" s="1326" t="str">
        <f t="shared" si="49"/>
        <v/>
      </c>
      <c r="S98" s="1327" t="str">
        <f t="shared" si="50"/>
        <v/>
      </c>
      <c r="T98" s="1494"/>
      <c r="U98" s="1186" t="str">
        <f t="shared" si="51"/>
        <v/>
      </c>
      <c r="V98" s="1201" t="str">
        <f t="shared" si="52"/>
        <v/>
      </c>
      <c r="W98" s="761"/>
      <c r="X98" s="1201" t="str">
        <f t="shared" si="53"/>
        <v/>
      </c>
      <c r="Y98" s="1201" t="str">
        <f t="shared" si="54"/>
        <v/>
      </c>
      <c r="Z98" s="1201" t="str">
        <f t="shared" si="55"/>
        <v/>
      </c>
      <c r="AA98" s="1187" t="str">
        <f t="shared" si="56"/>
        <v/>
      </c>
      <c r="AB98" s="836"/>
    </row>
    <row r="99" spans="1:28" s="755" customFormat="1" ht="15" customHeight="1" x14ac:dyDescent="0.25">
      <c r="A99" s="837"/>
      <c r="B99" s="786" t="str">
        <f>'Credit risk (IRB)'!$B$60</f>
        <v>Failed trades and non-DVP transactions</v>
      </c>
      <c r="C99" s="1822" t="str">
        <f>IF(AND('General Info'!$C$12="No", 'General Info'!$C$13="No"), 0, IF('General Info'!$C$14="No", 0, IF(AND(ISNUMBER($F$79), ISNUMBER($F$99), ISNUMBER('Credit risk (IRB)'!H60)), IF($F$79+$F$99&gt;0, $F$99/($F$79+$F$99) * 'Credit risk (IRB)'!H60, 0), "")))</f>
        <v/>
      </c>
      <c r="D99" s="1822" t="str">
        <f>IF(AND('General Info'!$C$12="No", 'General Info'!$C$13="No"), 0, IF('General Info'!$C$14="No", 0, IF(AND(ISNUMBER($F$79), ISNUMBER($F$99), ISNUMBER('Credit risk (IRB)'!L60)), IF($F$79+$F$99&gt;0, $F$99/($F$79+$F$99) * 'Credit risk (IRB)'!L60, 0), "")))</f>
        <v/>
      </c>
      <c r="E99" s="1822" t="str">
        <f>IF(AND('General Info'!$C$12="No", 'General Info'!$C$13="No"), 0, IF('General Info'!$C$14="No", 0, IF(AND(ISNUMBER($F$79), ISNUMBER($F$99), ISNUMBER('Credit risk (IRB)'!M60)), IF($F$79+$F$99&gt;0, $F$99/($F$79+$F$99) * 'Credit risk (IRB)'!M60, 0), "")))</f>
        <v/>
      </c>
      <c r="F99" s="896" t="str">
        <f>IF(OR(AND('General Info'!$C$12="No", 'General Info'!$C$13="No"), 'General Info'!$C$14="No"), 0, IF(ISNUMBER('Credit risk (IRB)'!CC60), 'Credit risk (IRB)'!CC60, ""))</f>
        <v/>
      </c>
      <c r="G99" s="896" t="str">
        <f>IF(OR(AND('General Info'!$C$12="No", 'General Info'!$C$13="No"), 'General Info'!$C$14="No"), 0, IF(ISNUMBER('Credit risk (IRB)'!CG60), 'Credit risk (IRB)'!CG60, ""))</f>
        <v/>
      </c>
      <c r="H99" s="758"/>
      <c r="I99" s="1822" t="str">
        <f>IF(AND('General Info'!$C$12="No", 'General Info'!$C$13="No"), 0, IF('General Info'!$C$14="No", 0, IF(AND(ISNUMBER($F$79), ISNUMBER($F$99), ISNUMBER('Credit risk (IRB)'!CM60)), IF($F$79+$F$99&gt;0, $F$99/($F$79+$F$99) * 'Credit risk (IRB)'!CM60, 0), "")))</f>
        <v/>
      </c>
      <c r="J99" s="1822" t="str">
        <f>IF(AND('General Info'!$C$12="No", 'General Info'!$C$13="No"), 0, IF('General Info'!$C$14="No", 0, IF(AND(ISNUMBER($F$79), ISNUMBER($F$99), ISNUMBER('Credit risk (IRB)'!CO60)), IF($F$79+$F$99&gt;0, $F$99/($F$79+$F$99) * 'Credit risk (IRB)'!CO60, 0), "")))</f>
        <v/>
      </c>
      <c r="K99" s="1494"/>
      <c r="L99" s="1325" t="str">
        <f t="shared" si="44"/>
        <v/>
      </c>
      <c r="M99" s="1327" t="str">
        <f t="shared" si="45"/>
        <v/>
      </c>
      <c r="N99" s="761"/>
      <c r="O99" s="1325" t="str">
        <f t="shared" si="46"/>
        <v/>
      </c>
      <c r="P99" s="1326" t="str">
        <f t="shared" si="47"/>
        <v/>
      </c>
      <c r="Q99" s="1326" t="str">
        <f t="shared" si="48"/>
        <v/>
      </c>
      <c r="R99" s="1326" t="str">
        <f t="shared" si="49"/>
        <v/>
      </c>
      <c r="S99" s="1327" t="str">
        <f t="shared" si="50"/>
        <v/>
      </c>
      <c r="T99" s="1494"/>
      <c r="U99" s="1186" t="str">
        <f t="shared" si="51"/>
        <v/>
      </c>
      <c r="V99" s="1201" t="str">
        <f t="shared" si="52"/>
        <v/>
      </c>
      <c r="W99" s="761"/>
      <c r="X99" s="1201" t="str">
        <f t="shared" si="53"/>
        <v/>
      </c>
      <c r="Y99" s="1201" t="str">
        <f t="shared" si="54"/>
        <v/>
      </c>
      <c r="Z99" s="1201" t="str">
        <f t="shared" si="55"/>
        <v/>
      </c>
      <c r="AA99" s="1187" t="str">
        <f t="shared" si="56"/>
        <v/>
      </c>
      <c r="AB99" s="836"/>
    </row>
    <row r="100" spans="1:28" s="755" customFormat="1" ht="15" customHeight="1" x14ac:dyDescent="0.25">
      <c r="A100" s="837"/>
      <c r="B100" s="1347" t="str">
        <f>SUBSTITUTE('Credit risk (IRB)'!$B$61, "; of which:", "")</f>
        <v>Other assets</v>
      </c>
      <c r="C100" s="1823" t="str">
        <f>IF(AND('General Info'!$C$12="No", 'General Info'!$C$13="No"), 0, IF('General Info'!$C$14="No", 0, IF(AND(ISNUMBER($F$80), ISNUMBER($F$100),ISNUMBER('Credit risk (IRB)'!H61)), IF($F$80+$F$100&gt;0, $F$100/($F$80+$F$100) * 'Credit risk (IRB)'!H61, 0), "")))</f>
        <v/>
      </c>
      <c r="D100" s="1823" t="str">
        <f>IF(AND('General Info'!$C$12="No", 'General Info'!$C$13="No"), 0, IF('General Info'!$C$14="No", 0, IF(AND(ISNUMBER($F$80), ISNUMBER($F$100),ISNUMBER('Credit risk (IRB)'!L61)), IF($F$80+$F$100&gt;0, $F$100/($F$80+$F$100) * 'Credit risk (IRB)'!L61, 0), "")))</f>
        <v/>
      </c>
      <c r="E100" s="1823" t="str">
        <f>IF(AND('General Info'!$C$12="No", 'General Info'!$C$13="No"), 0, IF('General Info'!$C$14="No", 0, IF(AND(ISNUMBER($F$80), ISNUMBER($F$100),ISNUMBER('Credit risk (IRB)'!M61)), IF($F$80+$F$100&gt;0, $F$100/($F$80+$F$100) * 'Credit risk (IRB)'!M61, 0), "")))</f>
        <v/>
      </c>
      <c r="F100" s="896" t="str">
        <f>IF(OR(AND('General Info'!$C$12="No", 'General Info'!$C$13="No"), 'General Info'!$C$14="No"), 0, IF(ISNUMBER('Credit risk (IRB)'!CC61), 'Credit risk (IRB)'!CC61, ""))</f>
        <v/>
      </c>
      <c r="G100" s="896" t="str">
        <f>IF(OR(AND('General Info'!$C$12="No", 'General Info'!$C$13="No"), 'General Info'!$C$14="No"), 0, IF(ISNUMBER('Credit risk (IRB)'!CG61), 'Credit risk (IRB)'!CG61, ""))</f>
        <v/>
      </c>
      <c r="H100" s="769"/>
      <c r="I100" s="1823" t="str">
        <f>IF(AND('General Info'!$C$12="No", 'General Info'!$C$13="No"), 0, IF('General Info'!$C$14="No", 0, IF(AND(ISNUMBER($F$80), ISNUMBER($F$100),ISNUMBER('Credit risk (IRB)'!CM61)), IF($F$80+$F$100&gt;0, $F$100/($F$80+$F$100) * 'Credit risk (IRB)'!CM61, 0), "")))</f>
        <v/>
      </c>
      <c r="J100" s="1823" t="str">
        <f>IF(AND('General Info'!$C$12="No", 'General Info'!$C$13="No"), 0, IF('General Info'!$C$14="No", 0, IF(AND(ISNUMBER($F$80), ISNUMBER($F$100),ISNUMBER('Credit risk (IRB)'!CO61)), IF($F$80+$F$100&gt;0, $F$100/($F$80+$F$100) * 'Credit risk (IRB)'!CO61, 0), "")))</f>
        <v/>
      </c>
      <c r="K100" s="1494"/>
      <c r="L100" s="1325" t="str">
        <f t="shared" si="44"/>
        <v/>
      </c>
      <c r="M100" s="1327" t="str">
        <f t="shared" si="45"/>
        <v/>
      </c>
      <c r="N100" s="761"/>
      <c r="O100" s="1325" t="str">
        <f t="shared" si="46"/>
        <v/>
      </c>
      <c r="P100" s="1326" t="str">
        <f t="shared" si="47"/>
        <v/>
      </c>
      <c r="Q100" s="1326" t="str">
        <f t="shared" si="48"/>
        <v/>
      </c>
      <c r="R100" s="1326" t="str">
        <f t="shared" si="49"/>
        <v/>
      </c>
      <c r="S100" s="1327" t="str">
        <f t="shared" si="50"/>
        <v/>
      </c>
      <c r="T100" s="1494"/>
      <c r="U100" s="1186" t="str">
        <f t="shared" si="51"/>
        <v/>
      </c>
      <c r="V100" s="1201" t="str">
        <f t="shared" si="52"/>
        <v/>
      </c>
      <c r="W100" s="761"/>
      <c r="X100" s="1201" t="str">
        <f t="shared" si="53"/>
        <v/>
      </c>
      <c r="Y100" s="1201" t="str">
        <f t="shared" si="54"/>
        <v/>
      </c>
      <c r="Z100" s="1201" t="str">
        <f t="shared" si="55"/>
        <v/>
      </c>
      <c r="AA100" s="1187" t="str">
        <f t="shared" si="56"/>
        <v/>
      </c>
      <c r="AB100" s="836"/>
    </row>
    <row r="101" spans="1:28" s="755" customFormat="1" ht="15" customHeight="1" x14ac:dyDescent="0.25">
      <c r="A101" s="837"/>
      <c r="B101" s="1350" t="s">
        <v>1674</v>
      </c>
      <c r="C101" s="1351" t="str">
        <f>IF(AND(ISNUMBER(C86), ISNUMBER(C87), ISNUMBER(C88), ISNUMBER(C89), ISNUMBER(C90), ISNUMBER(C91), ISNUMBER(C92), ISNUMBER(C93), ISNUMBER(C94), ISNUMBER(C96), ISNUMBER(C97), ISNUMBER(C98), ISNUMBER(C99), ISNUMBER(C100)), SUM(C86:C94, C96:C100), "")</f>
        <v/>
      </c>
      <c r="D101" s="1351" t="str">
        <f>IF(AND(ISNUMBER(D86), ISNUMBER(D87), ISNUMBER(D88), ISNUMBER(D89), ISNUMBER(D90), ISNUMBER(D91), ISNUMBER(D92), ISNUMBER(D93), ISNUMBER(D94), ISNUMBER(D96), ISNUMBER(D97), ISNUMBER(D98), ISNUMBER(D99), ISNUMBER(D100)), SUM(D86:D94, D96:D100), "")</f>
        <v/>
      </c>
      <c r="E101" s="1351" t="str">
        <f>IF(AND(ISNUMBER(E86), ISNUMBER(E87), ISNUMBER(E88), ISNUMBER(E89), ISNUMBER(E90), ISNUMBER(E91), ISNUMBER(E92), ISNUMBER(E93), ISNUMBER(E94), ISNUMBER(E96), ISNUMBER(E97), ISNUMBER(E98), ISNUMBER(E99), ISNUMBER(E100)), SUM(E86:E94, E96:E100), "")</f>
        <v/>
      </c>
      <c r="F101" s="1351" t="str">
        <f>IF(AND(ISNUMBER(F86), ISNUMBER(F87), ISNUMBER(F88), ISNUMBER(F89), ISNUMBER(F90), ISNUMBER(F91), ISNUMBER(F92), ISNUMBER(F93), ISNUMBER(F94), ISNUMBER(F96), ISNUMBER(F97), ISNUMBER(F98), ISNUMBER(F99), ISNUMBER(F100)), SUM(F86:F94, F96:F100), "")</f>
        <v/>
      </c>
      <c r="G101" s="1351" t="str">
        <f>IF(AND(ISNUMBER(G86), ISNUMBER(G87), ISNUMBER(G88), ISNUMBER(G89), ISNUMBER(G90), ISNUMBER(G91), ISNUMBER(G92), ISNUMBER(G93), ISNUMBER(G94), ISNUMBER(G96), ISNUMBER(G97), ISNUMBER(G98), ISNUMBER(G99), ISNUMBER(G100)), SUM(G86:G94, G96:G100), "")</f>
        <v/>
      </c>
      <c r="H101" s="778"/>
      <c r="I101" s="1351" t="str">
        <f>IF(AND(ISNUMBER(I86), ISNUMBER(I87), ISNUMBER(I88), ISNUMBER(I89), ISNUMBER(I90), ISNUMBER(I91), ISNUMBER(I92), ISNUMBER(I93), ISNUMBER(I94), ISNUMBER(I96), ISNUMBER(I97), ISNUMBER(I98), ISNUMBER(I99), ISNUMBER(I100)), SUM(I86:I94, I96:I100), "")</f>
        <v/>
      </c>
      <c r="J101" s="1349" t="str">
        <f>IF(AND(ISNUMBER(J86), ISNUMBER(J87), ISNUMBER(J88), ISNUMBER(J89), ISNUMBER(J90), ISNUMBER(J91), ISNUMBER(J92), ISNUMBER(J93), ISNUMBER(J94), ISNUMBER(J96), ISNUMBER(J97), ISNUMBER(J98), ISNUMBER(J99), ISNUMBER(J100)), SUM(J86:J94, J96:J100), "")</f>
        <v/>
      </c>
      <c r="K101" s="1494"/>
      <c r="L101" s="1361" t="str">
        <f t="shared" ref="L101" si="57">IF(AND(ISNUMBER(C101),ISNUMBER(F101)),IF(AND(C101&lt;&gt;0,F101&lt;&gt;0),((F101-C101)/C101),"EAD=0"),"")</f>
        <v/>
      </c>
      <c r="M101" s="1364" t="str">
        <f t="shared" ref="M101" si="58">IF(AND(ISNUMBER(D101),ISNUMBER(G101)),IF(AND(D101&lt;&gt;0,G101&lt;&gt;0),((G101-D101)/D101),"RWA=0"),"")</f>
        <v/>
      </c>
      <c r="N101" s="778"/>
      <c r="O101" s="1364" t="str">
        <f t="shared" ref="O101" si="59">IF(AND(ISNUMBER(F101),ISNUMBER(I101)),IF(AND(F101&lt;&gt;0,I101&lt;&gt;0),((I101-F101)/F101),"EAD=0"),"")</f>
        <v/>
      </c>
      <c r="P101" s="1364" t="str">
        <f t="shared" ref="P101" si="60">IF(AND(ISNUMBER(G101),ISNUMBER(J101)),IF(AND(G101&lt;&gt;0,J101&lt;&gt;0),((J101-G101)/G101),"RWA=0"),"")</f>
        <v/>
      </c>
      <c r="Q101" s="1364" t="str">
        <f t="shared" ref="Q101" si="61">IF(AND(ISNUMBER(C101),ISNUMBER(D101)), IF(AND(C101&lt;&gt;0,D101&lt;&gt;0), (D101/C101), "EAD,RWA=0"),"")</f>
        <v/>
      </c>
      <c r="R101" s="1364" t="str">
        <f t="shared" ref="R101" si="62">IF(AND(ISNUMBER(F101),ISNUMBER(G101)), IF(AND(F101&lt;&gt;0,G101&lt;&gt;0), (G101/F101), "EAD,RWA=0"),"")</f>
        <v/>
      </c>
      <c r="S101" s="1362" t="str">
        <f t="shared" ref="S101" si="63">IF(AND(ISNUMBER(I101),ISNUMBER(J101)), IF(AND(I101&lt;&gt;0,J101&lt;&gt;0), (J101/I101), "EAD,RWA=0"),"")</f>
        <v/>
      </c>
      <c r="T101" s="1494"/>
      <c r="U101" s="1717" t="str">
        <f t="shared" si="51"/>
        <v/>
      </c>
      <c r="V101" s="1214" t="str">
        <f t="shared" si="52"/>
        <v/>
      </c>
      <c r="W101" s="800"/>
      <c r="X101" s="1214" t="str">
        <f t="shared" si="53"/>
        <v/>
      </c>
      <c r="Y101" s="1214" t="str">
        <f t="shared" si="54"/>
        <v/>
      </c>
      <c r="Z101" s="1214" t="str">
        <f t="shared" si="55"/>
        <v/>
      </c>
      <c r="AA101" s="1718" t="str">
        <f t="shared" si="56"/>
        <v/>
      </c>
      <c r="AB101" s="836"/>
    </row>
    <row r="102" spans="1:28" s="755" customFormat="1" ht="15" customHeight="1" x14ac:dyDescent="0.25">
      <c r="A102" s="837"/>
      <c r="C102" s="1719"/>
      <c r="D102" s="283"/>
      <c r="E102" s="283"/>
      <c r="F102" s="283"/>
      <c r="G102" s="283"/>
      <c r="H102" s="283"/>
      <c r="I102" s="283"/>
      <c r="J102" s="283"/>
      <c r="L102" s="283"/>
      <c r="M102" s="283"/>
      <c r="N102" s="283"/>
      <c r="O102" s="283"/>
      <c r="P102" s="283"/>
      <c r="Q102" s="283"/>
      <c r="R102" s="283"/>
      <c r="S102" s="283"/>
      <c r="U102" s="283"/>
      <c r="V102" s="283"/>
      <c r="W102" s="283"/>
      <c r="X102" s="283"/>
      <c r="Y102" s="283"/>
      <c r="Z102" s="283"/>
      <c r="AA102" s="283"/>
      <c r="AB102" s="836"/>
    </row>
    <row r="103" spans="1:28" s="1474" customFormat="1" ht="60" customHeight="1" x14ac:dyDescent="0.25">
      <c r="A103" s="1417" t="s">
        <v>1386</v>
      </c>
      <c r="B103" s="1136"/>
      <c r="C103" s="1231"/>
      <c r="D103" s="1135"/>
      <c r="E103" s="1135"/>
      <c r="F103" s="1135"/>
      <c r="G103" s="1135"/>
      <c r="H103" s="1135"/>
      <c r="I103" s="1135"/>
      <c r="J103" s="1135"/>
      <c r="K103" s="1135"/>
      <c r="L103" s="1135"/>
      <c r="M103" s="1135"/>
      <c r="N103" s="1135"/>
      <c r="O103" s="1135"/>
      <c r="P103" s="1135"/>
      <c r="Q103" s="1135"/>
      <c r="R103" s="1135"/>
      <c r="S103" s="1135"/>
      <c r="T103" s="1135"/>
      <c r="U103" s="1135"/>
      <c r="V103" s="1135"/>
      <c r="AB103" s="1478"/>
    </row>
    <row r="104" spans="1:28" s="755" customFormat="1" ht="15" customHeight="1" x14ac:dyDescent="0.25">
      <c r="A104" s="837"/>
      <c r="B104" s="2324" t="s">
        <v>1387</v>
      </c>
      <c r="C104" s="2331" t="s">
        <v>1164</v>
      </c>
      <c r="D104" s="2332"/>
      <c r="E104" s="2332"/>
      <c r="F104" s="2294" t="s">
        <v>1165</v>
      </c>
      <c r="G104" s="2295"/>
      <c r="H104" s="2296"/>
      <c r="I104" s="2336" t="s">
        <v>1385</v>
      </c>
      <c r="J104" s="2316"/>
      <c r="K104" s="167"/>
      <c r="L104" s="2305" t="s">
        <v>1166</v>
      </c>
      <c r="M104" s="2305"/>
      <c r="N104" s="2305"/>
      <c r="O104" s="2305"/>
      <c r="P104" s="2306"/>
      <c r="Q104" s="283"/>
      <c r="R104" s="283"/>
      <c r="S104" s="283"/>
      <c r="T104" s="1221"/>
      <c r="U104" s="283"/>
      <c r="V104" s="283"/>
      <c r="W104" s="283"/>
      <c r="X104" s="283"/>
      <c r="Y104" s="283"/>
      <c r="Z104" s="283"/>
      <c r="AA104" s="283"/>
      <c r="AB104" s="836"/>
    </row>
    <row r="105" spans="1:28" s="755" customFormat="1" ht="30" customHeight="1" x14ac:dyDescent="0.25">
      <c r="A105" s="837"/>
      <c r="B105" s="2312"/>
      <c r="C105" s="2333"/>
      <c r="D105" s="2334"/>
      <c r="E105" s="2334"/>
      <c r="F105" s="2297"/>
      <c r="G105" s="2298"/>
      <c r="H105" s="2299"/>
      <c r="I105" s="2337"/>
      <c r="J105" s="2318"/>
      <c r="K105" s="167"/>
      <c r="L105" s="2341" t="s">
        <v>1167</v>
      </c>
      <c r="M105" s="2342"/>
      <c r="N105" s="2342"/>
      <c r="O105" s="2343" t="s">
        <v>1168</v>
      </c>
      <c r="P105" s="2344"/>
      <c r="Q105" s="283"/>
      <c r="R105" s="283"/>
      <c r="S105" s="283"/>
      <c r="T105" s="1221"/>
      <c r="U105" s="283"/>
      <c r="V105" s="283"/>
      <c r="W105" s="283"/>
      <c r="X105" s="283"/>
      <c r="Y105" s="283"/>
      <c r="Z105" s="283"/>
      <c r="AA105" s="283"/>
      <c r="AB105" s="836"/>
    </row>
    <row r="106" spans="1:28" s="755" customFormat="1" ht="45" customHeight="1" x14ac:dyDescent="0.25">
      <c r="A106" s="1252"/>
      <c r="B106" s="2325"/>
      <c r="C106" s="1642" t="s">
        <v>1107</v>
      </c>
      <c r="D106" s="1643" t="s">
        <v>43</v>
      </c>
      <c r="E106" s="1643" t="s">
        <v>1149</v>
      </c>
      <c r="F106" s="1656" t="s">
        <v>1107</v>
      </c>
      <c r="G106" s="1643" t="s">
        <v>43</v>
      </c>
      <c r="H106" s="1643" t="s">
        <v>1149</v>
      </c>
      <c r="I106" s="1655" t="s">
        <v>1107</v>
      </c>
      <c r="J106" s="1644" t="s">
        <v>43</v>
      </c>
      <c r="K106" s="167"/>
      <c r="L106" s="1642" t="s">
        <v>1169</v>
      </c>
      <c r="M106" s="1643" t="s">
        <v>1170</v>
      </c>
      <c r="N106" s="1643" t="s">
        <v>1171</v>
      </c>
      <c r="O106" s="1643" t="s">
        <v>1172</v>
      </c>
      <c r="P106" s="1644" t="s">
        <v>1170</v>
      </c>
      <c r="Q106" s="283"/>
      <c r="R106" s="283"/>
      <c r="S106" s="283"/>
      <c r="T106" s="1645"/>
      <c r="U106" s="283"/>
      <c r="V106" s="283"/>
      <c r="W106" s="283"/>
      <c r="X106" s="283"/>
      <c r="Y106" s="283"/>
      <c r="Z106" s="283"/>
      <c r="AA106" s="283"/>
      <c r="AB106" s="836"/>
    </row>
    <row r="107" spans="1:28" s="841" customFormat="1" ht="15" customHeight="1" x14ac:dyDescent="0.25">
      <c r="A107" s="837"/>
      <c r="B107" s="1073" t="s">
        <v>254</v>
      </c>
      <c r="C107" s="1720" t="str">
        <f t="shared" ref="C107:J107" si="64">IF(ISNUMBER(C38), C38, "")</f>
        <v/>
      </c>
      <c r="D107" s="1721" t="str">
        <f t="shared" si="64"/>
        <v/>
      </c>
      <c r="E107" s="1721" t="str">
        <f t="shared" si="64"/>
        <v/>
      </c>
      <c r="F107" s="1722" t="str">
        <f t="shared" si="64"/>
        <v/>
      </c>
      <c r="G107" s="1721" t="str">
        <f t="shared" si="64"/>
        <v/>
      </c>
      <c r="H107" s="1721" t="str">
        <f t="shared" si="64"/>
        <v/>
      </c>
      <c r="I107" s="1721" t="str">
        <f t="shared" si="64"/>
        <v/>
      </c>
      <c r="J107" s="1722" t="str">
        <f t="shared" si="64"/>
        <v/>
      </c>
      <c r="K107" s="167"/>
      <c r="L107" s="1322" t="str">
        <f>IF(AND(ISNUMBER(C107),ISNUMBER(F107)),IF(AND(C107&lt;&gt;0,F107&lt;&gt;0),((F107-C107)/C107),"EAD=0"),"")</f>
        <v/>
      </c>
      <c r="M107" s="1323" t="str">
        <f>IF(AND(ISNUMBER(D107), ISNUMBER(G107)), IF(AND(D107&lt;&gt;0, G107&lt;&gt;0), ((G107-D107)/D107), "RWA=0"), "")</f>
        <v/>
      </c>
      <c r="N107" s="1323" t="str">
        <f>IF(AND(ISNUMBER(E107),ISNUMBER(H107)),IF(AND(E107&lt;&gt;0,H107&lt;&gt;0),((H107-E107)/E107),"EL=0"),"")</f>
        <v/>
      </c>
      <c r="O107" s="1323" t="str">
        <f>IF(AND(ISNUMBER(F107),ISNUMBER(I107)),IF(AND(F107&lt;&gt;0,I107&lt;&gt;0),((I107-F107)/F107),"EAD=0"),"")</f>
        <v/>
      </c>
      <c r="P107" s="1324" t="str">
        <f>IF(AND(ISNUMBER(G107),ISNUMBER(J107)),IF(AND(G107&lt;&gt;0,J107&lt;&gt;0),((J107-G107)/G107),"RWA=0"),"")</f>
        <v/>
      </c>
      <c r="Q107" s="283"/>
      <c r="R107" s="283"/>
      <c r="S107" s="283"/>
      <c r="T107" s="755"/>
      <c r="U107" s="283"/>
      <c r="V107" s="283"/>
      <c r="W107" s="283"/>
      <c r="X107" s="283"/>
      <c r="Y107" s="283"/>
      <c r="Z107" s="283"/>
      <c r="AA107" s="283"/>
      <c r="AB107" s="836"/>
    </row>
    <row r="108" spans="1:28" s="348" customFormat="1" ht="15" customHeight="1" x14ac:dyDescent="0.25">
      <c r="A108" s="601"/>
      <c r="B108" s="1239" t="s">
        <v>1400</v>
      </c>
      <c r="C108" s="1723"/>
      <c r="D108" s="360" t="str">
        <f>IF(ISNUMBER('CCR and CVA'!C63), 12.5*'CCR and CVA'!C63, "")</f>
        <v/>
      </c>
      <c r="E108" s="1724"/>
      <c r="F108" s="1725"/>
      <c r="G108" s="360" t="str">
        <f>IF(ISNUMBER('CCR and CVA'!C112), 12.5*'CCR and CVA'!C112, "")</f>
        <v/>
      </c>
      <c r="H108" s="1725"/>
      <c r="I108" s="1725"/>
      <c r="J108" s="281" t="str">
        <f>IF(ISNUMBER('CCR and CVA'!D112), 12.5*'CCR and CVA'!D112, "")</f>
        <v/>
      </c>
      <c r="K108" s="167"/>
      <c r="L108" s="1726"/>
      <c r="M108" s="1326" t="str">
        <f>IF(AND(ISNUMBER(D108), ISNUMBER(G108)), IF(AND(D108&lt;&gt;0, G108&lt;&gt;0), ((G108-D108)/D108), "RWA=0"), "")</f>
        <v/>
      </c>
      <c r="N108" s="1727"/>
      <c r="O108" s="1727"/>
      <c r="P108" s="1327" t="str">
        <f>IF(AND(ISNUMBER(G108),ISNUMBER(J108)),IF(AND(G108&lt;&gt;0,J108&lt;&gt;0),((J108-G108)/G108),"RWA=0"),"")</f>
        <v/>
      </c>
      <c r="Q108" s="283"/>
      <c r="R108" s="283"/>
      <c r="S108" s="283"/>
      <c r="T108" s="268"/>
      <c r="AB108" s="1183"/>
    </row>
    <row r="109" spans="1:28" s="348" customFormat="1" ht="15" customHeight="1" x14ac:dyDescent="0.25">
      <c r="A109" s="601"/>
      <c r="B109" s="964" t="s">
        <v>320</v>
      </c>
      <c r="C109" s="1728"/>
      <c r="D109" s="360" t="str">
        <f>IF(AND('General Info'!$C$47="No", 'General Info'!$C$48="No"), 0, IF(ISNUMBER(TB!G5), 12.5*TB!G5, ""))</f>
        <v/>
      </c>
      <c r="E109" s="1727"/>
      <c r="F109" s="1729"/>
      <c r="G109" s="360" t="str">
        <f>IF(AND('General Info'!$D$47="No", 'General Info'!$D$48="No"), 0, IF(ISNUMBER(TB!G6), 12.5*TB!G6, ""))</f>
        <v/>
      </c>
      <c r="H109" s="1729"/>
      <c r="I109" s="1729"/>
      <c r="J109" s="281" t="str">
        <f>IF(AND('General Info'!$D$47="No", 'General Info'!$D$48="No"), 0, IF(ISNUMBER(TB!G7), 12.5*TB!G7, ""))</f>
        <v/>
      </c>
      <c r="K109" s="167"/>
      <c r="L109" s="1726"/>
      <c r="M109" s="1326" t="str">
        <f>IF(AND(ISNUMBER(D109), ISNUMBER(G109)), IF(AND(D109&lt;&gt;0, G109&lt;&gt;0), ((G109-D109)/D109), "RWA=0"), "")</f>
        <v/>
      </c>
      <c r="N109" s="1727"/>
      <c r="O109" s="1727"/>
      <c r="P109" s="1327" t="str">
        <f>IF(AND(ISNUMBER(G109),ISNUMBER(J109)),IF(AND(G109&lt;&gt;0,J109&lt;&gt;0),((J109-G109)/G109),"RWA=0"),"")</f>
        <v/>
      </c>
      <c r="Q109" s="283"/>
      <c r="R109" s="283"/>
      <c r="S109" s="283"/>
      <c r="T109" s="268"/>
      <c r="AB109" s="1183"/>
    </row>
    <row r="110" spans="1:28" s="348" customFormat="1" ht="15" customHeight="1" x14ac:dyDescent="0.25">
      <c r="A110" s="601"/>
      <c r="B110" s="964" t="s">
        <v>447</v>
      </c>
      <c r="C110" s="1728"/>
      <c r="D110" s="360" t="str">
        <f>IF(AND(ISNUMBER(OpRisk!N85), ISNUMBER(OpRisk!N90)), OpRisk!N85+OpRisk!N90,"")</f>
        <v/>
      </c>
      <c r="E110" s="1727"/>
      <c r="F110" s="1729"/>
      <c r="G110" s="360" t="str">
        <f>IF(AND(ISNUMBER(OpRisk!N97), ISNUMBER(OpRisk!N97)), OpRisk!N97+OpRisk!N98, "")</f>
        <v/>
      </c>
      <c r="H110" s="1729"/>
      <c r="I110" s="1729"/>
      <c r="J110" s="281" t="str">
        <f>IF(AND(ISNUMBER(OpRisk!N97), ISNUMBER(OpRisk!N97)), OpRisk!N97+OpRisk!N98, "")</f>
        <v/>
      </c>
      <c r="K110" s="167"/>
      <c r="L110" s="1726"/>
      <c r="M110" s="1326" t="str">
        <f>IF(AND(ISNUMBER(D110), ISNUMBER(G110)), IF(AND(D110&lt;&gt;0, G110&lt;&gt;0), ((G110-D110)/D110), "RWA=0"), "")</f>
        <v/>
      </c>
      <c r="N110" s="1727"/>
      <c r="O110" s="1727"/>
      <c r="P110" s="1729"/>
      <c r="Q110" s="283"/>
      <c r="R110" s="283"/>
      <c r="S110" s="283"/>
      <c r="T110" s="268"/>
      <c r="AB110" s="1183"/>
    </row>
    <row r="111" spans="1:28" s="348" customFormat="1" ht="15" hidden="1" customHeight="1" x14ac:dyDescent="0.25">
      <c r="A111" s="601"/>
      <c r="B111" s="964" t="s">
        <v>133</v>
      </c>
      <c r="C111" s="1728"/>
      <c r="D111" s="1730"/>
      <c r="E111" s="1727"/>
      <c r="F111" s="1729"/>
      <c r="G111" s="1730"/>
      <c r="H111" s="1729"/>
      <c r="I111" s="1729"/>
      <c r="J111" s="1731"/>
      <c r="K111" s="167"/>
      <c r="L111" s="1726"/>
      <c r="M111" s="1727"/>
      <c r="N111" s="1727"/>
      <c r="O111" s="1727"/>
      <c r="P111" s="1727"/>
      <c r="Q111" s="283"/>
      <c r="R111" s="283"/>
      <c r="S111" s="283"/>
      <c r="T111" s="268"/>
      <c r="AB111" s="1183"/>
    </row>
    <row r="112" spans="1:28" s="348" customFormat="1" ht="15" customHeight="1" x14ac:dyDescent="0.25">
      <c r="A112" s="601"/>
      <c r="B112" s="964" t="s">
        <v>134</v>
      </c>
      <c r="C112" s="1732"/>
      <c r="D112" s="892"/>
      <c r="E112" s="1733"/>
      <c r="F112" s="1734"/>
      <c r="G112" s="1258"/>
      <c r="H112" s="1734"/>
      <c r="I112" s="1734"/>
      <c r="J112" s="1589"/>
      <c r="K112" s="167"/>
      <c r="L112" s="1735"/>
      <c r="M112" s="1330" t="str">
        <f>IF(AND(ISNUMBER(D112), ISNUMBER(G112)), IF(AND(D112&lt;&gt;0, G112&lt;&gt;0), ((G112-D112)/D112), "RWA=0"), "")</f>
        <v/>
      </c>
      <c r="N112" s="1733"/>
      <c r="O112" s="1733"/>
      <c r="P112" s="1331" t="str">
        <f>IF(AND(ISNUMBER(G112),ISNUMBER(J112)),IF(AND(G112&lt;&gt;0,J112&lt;&gt;0),((J112-G112)/G112),"RWA=0"),"")</f>
        <v/>
      </c>
      <c r="Q112" s="283"/>
      <c r="R112" s="283"/>
      <c r="S112" s="283"/>
      <c r="T112" s="268"/>
      <c r="AB112" s="1183"/>
    </row>
    <row r="113" spans="1:28" s="348" customFormat="1" ht="15" customHeight="1" x14ac:dyDescent="0.25">
      <c r="A113" s="601"/>
      <c r="B113" s="1352" t="s">
        <v>1366</v>
      </c>
      <c r="C113" s="1736"/>
      <c r="D113" s="1344" t="str">
        <f>IF(AND(ISNUMBER(D107), ISNUMBER(D108), ISNUMBER(D109), ISNUMBER(D110), ISNUMBER(D112)), SUM(D107:D110, D112), "")</f>
        <v/>
      </c>
      <c r="E113" s="1737"/>
      <c r="F113" s="1737"/>
      <c r="G113" s="1344" t="str">
        <f>IF(AND(ISNUMBER(G107), ISNUMBER(G108), ISNUMBER(G109), ISNUMBER(G110), ISNUMBER(G112)), SUM(G107:G110, G112), "")</f>
        <v/>
      </c>
      <c r="H113" s="1737"/>
      <c r="I113" s="1737"/>
      <c r="J113" s="1349" t="str">
        <f>IF(AND(ISNUMBER(J107), ISNUMBER(J108), ISNUMBER(J109), ISNUMBER(J110), ISNUMBER(J112)), SUM(J107:J110, J112), "")</f>
        <v/>
      </c>
      <c r="K113" s="167"/>
      <c r="L113" s="1736"/>
      <c r="M113" s="1364" t="str">
        <f>IF(AND(ISNUMBER(D113), ISNUMBER(G113)), IF(AND(D113&lt;&gt;0, G113&lt;&gt;0), ((G113-D113)/D113), "RWA=0"), "")</f>
        <v/>
      </c>
      <c r="N113" s="1737"/>
      <c r="O113" s="1737"/>
      <c r="P113" s="1362" t="str">
        <f>IF(AND(ISNUMBER(G113),ISNUMBER(J113)),IF(AND(G113&lt;&gt;0,J113&lt;&gt;0),((J113-G113)/G113),"RWA=0"),"")</f>
        <v/>
      </c>
      <c r="Q113" s="283"/>
      <c r="R113" s="283"/>
      <c r="S113" s="283"/>
      <c r="T113" s="269"/>
      <c r="AB113" s="1183"/>
    </row>
    <row r="114" spans="1:28" s="805" customFormat="1" ht="15" customHeight="1" x14ac:dyDescent="0.25">
      <c r="A114" s="1738"/>
      <c r="B114" s="1195"/>
      <c r="C114" s="1195"/>
      <c r="D114" s="1195"/>
      <c r="E114" s="1195"/>
      <c r="F114" s="1195"/>
      <c r="G114" s="1195"/>
      <c r="H114" s="1195"/>
      <c r="I114" s="1195"/>
      <c r="J114" s="1195"/>
      <c r="K114" s="1235"/>
      <c r="L114" s="1195"/>
      <c r="M114" s="1195"/>
      <c r="N114" s="1195"/>
      <c r="O114" s="1195"/>
      <c r="P114" s="1195"/>
      <c r="Q114" s="1195"/>
      <c r="R114" s="1195"/>
      <c r="S114" s="1195"/>
      <c r="T114" s="1195"/>
      <c r="AB114" s="1479"/>
    </row>
    <row r="115" spans="1:28" s="348" customFormat="1" ht="60" customHeight="1" x14ac:dyDescent="0.25">
      <c r="A115" s="2147" t="s">
        <v>1388</v>
      </c>
      <c r="B115" s="176"/>
      <c r="C115" s="177"/>
      <c r="D115" s="167"/>
      <c r="E115" s="167"/>
      <c r="F115" s="167"/>
      <c r="G115" s="167"/>
      <c r="H115" s="167"/>
      <c r="I115" s="167"/>
      <c r="J115" s="167"/>
      <c r="K115" s="167"/>
      <c r="L115" s="167"/>
      <c r="M115" s="167"/>
      <c r="N115" s="167"/>
      <c r="O115" s="167"/>
      <c r="P115" s="167"/>
      <c r="Q115" s="167"/>
      <c r="R115" s="167"/>
      <c r="S115" s="167"/>
      <c r="T115" s="167"/>
      <c r="AB115" s="1183"/>
    </row>
    <row r="116" spans="1:28" s="348" customFormat="1" ht="15" customHeight="1" x14ac:dyDescent="0.25">
      <c r="A116" s="1739"/>
      <c r="B116" s="1740"/>
      <c r="C116" s="1740"/>
      <c r="D116" s="2353" t="s">
        <v>43</v>
      </c>
      <c r="E116" s="2353"/>
      <c r="F116" s="755"/>
      <c r="G116" s="755"/>
      <c r="H116" s="755"/>
      <c r="I116" s="269"/>
      <c r="J116" s="269"/>
      <c r="K116" s="269"/>
      <c r="L116" s="269"/>
      <c r="M116" s="269"/>
      <c r="N116" s="269"/>
      <c r="O116" s="269"/>
      <c r="P116" s="269"/>
      <c r="Q116" s="269"/>
      <c r="R116" s="269"/>
      <c r="S116" s="269"/>
      <c r="T116" s="269"/>
      <c r="AB116" s="1183"/>
    </row>
    <row r="117" spans="1:28" s="348" customFormat="1" ht="30" customHeight="1" x14ac:dyDescent="0.25">
      <c r="A117" s="1483"/>
      <c r="B117" s="1741"/>
      <c r="C117" s="1741"/>
      <c r="D117" s="1175" t="s">
        <v>262</v>
      </c>
      <c r="E117" s="1156" t="s">
        <v>306</v>
      </c>
      <c r="F117" s="755"/>
      <c r="G117" s="755"/>
      <c r="H117" s="755"/>
      <c r="I117" s="269"/>
      <c r="J117" s="269"/>
      <c r="K117" s="269"/>
      <c r="L117" s="269"/>
      <c r="M117" s="269"/>
      <c r="N117" s="269"/>
      <c r="O117" s="269"/>
      <c r="P117" s="269"/>
      <c r="Q117" s="269"/>
      <c r="R117" s="269"/>
      <c r="S117" s="269"/>
      <c r="T117" s="268"/>
      <c r="AB117" s="1183"/>
    </row>
    <row r="118" spans="1:28" s="348" customFormat="1" ht="15" customHeight="1" x14ac:dyDescent="0.25">
      <c r="A118" s="1483"/>
      <c r="B118" s="2348" t="s">
        <v>786</v>
      </c>
      <c r="C118" s="2348"/>
      <c r="D118" s="1237" t="str">
        <f>Parameters!$F$8</f>
        <v>Yes</v>
      </c>
      <c r="E118" s="1742"/>
      <c r="F118" s="755"/>
      <c r="G118" s="755"/>
      <c r="H118" s="755"/>
      <c r="I118" s="269"/>
      <c r="J118" s="269"/>
      <c r="K118" s="269"/>
      <c r="L118" s="269"/>
      <c r="M118" s="269"/>
      <c r="N118" s="269"/>
      <c r="O118" s="269"/>
      <c r="P118" s="269"/>
      <c r="Q118" s="269"/>
      <c r="R118" s="269"/>
      <c r="S118" s="269"/>
      <c r="T118" s="268"/>
      <c r="AB118" s="1183"/>
    </row>
    <row r="119" spans="1:28" s="348" customFormat="1" ht="15" customHeight="1" x14ac:dyDescent="0.25">
      <c r="A119" s="1739"/>
      <c r="B119" s="2354" t="s">
        <v>71</v>
      </c>
      <c r="C119" s="2354"/>
      <c r="D119" s="1743"/>
      <c r="E119" s="1728"/>
      <c r="F119" s="755"/>
      <c r="G119" s="755"/>
      <c r="H119" s="755"/>
      <c r="I119" s="269"/>
      <c r="J119" s="269"/>
      <c r="K119" s="269"/>
      <c r="L119" s="269"/>
      <c r="M119" s="269"/>
      <c r="N119" s="269"/>
      <c r="O119" s="269"/>
      <c r="P119" s="269"/>
      <c r="Q119" s="269"/>
      <c r="R119" s="269"/>
      <c r="S119" s="269"/>
      <c r="T119" s="269"/>
      <c r="AB119" s="1183"/>
    </row>
    <row r="120" spans="1:28" s="348" customFormat="1" ht="15" customHeight="1" x14ac:dyDescent="0.25">
      <c r="A120" s="1739"/>
      <c r="B120" s="2355" t="s">
        <v>308</v>
      </c>
      <c r="C120" s="2355"/>
      <c r="D120" s="1732"/>
      <c r="E120" s="1744" t="str">
        <f>IF(AND(ISNUMBER(DefCap!F64),ISNUMBER(DefCap!F81),ISNUMBER(DefCap!F104)),DefCap!F64+DefCap!F81+DefCap!F104,"")</f>
        <v/>
      </c>
      <c r="F120" s="755"/>
      <c r="G120" s="755"/>
      <c r="H120" s="755"/>
      <c r="I120" s="269"/>
      <c r="J120" s="269"/>
      <c r="K120" s="269"/>
      <c r="L120" s="269"/>
      <c r="M120" s="269"/>
      <c r="N120" s="269"/>
      <c r="O120" s="269"/>
      <c r="P120" s="269"/>
      <c r="Q120" s="269"/>
      <c r="R120" s="269"/>
      <c r="S120" s="269"/>
      <c r="T120" s="269"/>
      <c r="AB120" s="1183"/>
    </row>
    <row r="121" spans="1:28" s="348" customFormat="1" ht="15" customHeight="1" x14ac:dyDescent="0.25">
      <c r="A121" s="1739"/>
      <c r="B121" s="2355" t="s">
        <v>318</v>
      </c>
      <c r="C121" s="2355"/>
      <c r="D121" s="1745"/>
      <c r="E121" s="1728"/>
      <c r="F121" s="755"/>
      <c r="G121" s="755"/>
      <c r="H121" s="755"/>
      <c r="I121" s="269"/>
      <c r="J121" s="269"/>
      <c r="K121" s="269"/>
      <c r="L121" s="269"/>
      <c r="M121" s="269"/>
      <c r="N121" s="269"/>
      <c r="O121" s="269"/>
      <c r="P121" s="269"/>
      <c r="Q121" s="269"/>
      <c r="R121" s="269"/>
      <c r="S121" s="269"/>
      <c r="T121" s="269"/>
      <c r="AB121" s="1183"/>
    </row>
    <row r="122" spans="1:28" s="348" customFormat="1" ht="15" customHeight="1" x14ac:dyDescent="0.25">
      <c r="A122" s="1739"/>
      <c r="B122" s="2356" t="s">
        <v>319</v>
      </c>
      <c r="C122" s="2356"/>
      <c r="D122" s="1746"/>
      <c r="E122" s="1747"/>
      <c r="F122" s="755"/>
      <c r="G122" s="755"/>
      <c r="H122" s="755"/>
      <c r="I122" s="269"/>
      <c r="J122" s="269"/>
      <c r="K122" s="269"/>
      <c r="L122" s="269"/>
      <c r="M122" s="269"/>
      <c r="N122" s="269"/>
      <c r="O122" s="269"/>
      <c r="P122" s="269"/>
      <c r="Q122" s="269"/>
      <c r="R122" s="269"/>
      <c r="S122" s="269"/>
      <c r="T122" s="269"/>
      <c r="AB122" s="1183"/>
    </row>
    <row r="123" spans="1:28" s="805" customFormat="1" ht="15" customHeight="1" x14ac:dyDescent="0.25">
      <c r="A123" s="1232"/>
      <c r="B123" s="965"/>
      <c r="C123" s="1741"/>
      <c r="D123" s="1195"/>
      <c r="E123" s="1195"/>
      <c r="F123" s="1195"/>
      <c r="G123" s="1195"/>
      <c r="H123" s="1195"/>
      <c r="I123" s="1195"/>
      <c r="J123" s="1195"/>
      <c r="K123" s="1195"/>
      <c r="L123" s="1195"/>
      <c r="M123" s="1195"/>
      <c r="N123" s="1195"/>
      <c r="O123" s="1195"/>
      <c r="P123" s="1195"/>
      <c r="Q123" s="1195"/>
      <c r="R123" s="1195"/>
      <c r="S123" s="1195"/>
      <c r="T123" s="1195"/>
      <c r="AB123" s="1479"/>
    </row>
    <row r="124" spans="1:28" s="348" customFormat="1" ht="60" customHeight="1" x14ac:dyDescent="0.25">
      <c r="A124" s="2147" t="s">
        <v>1389</v>
      </c>
      <c r="B124" s="176"/>
      <c r="C124" s="177"/>
      <c r="D124" s="167"/>
      <c r="E124" s="167"/>
      <c r="F124" s="167"/>
      <c r="G124" s="167"/>
      <c r="H124" s="167"/>
      <c r="I124" s="167"/>
      <c r="J124" s="167"/>
      <c r="K124" s="167"/>
      <c r="L124" s="167"/>
      <c r="M124" s="167"/>
      <c r="N124" s="167"/>
      <c r="O124" s="167"/>
      <c r="P124" s="167"/>
      <c r="Q124" s="167"/>
      <c r="R124" s="167"/>
      <c r="S124" s="167"/>
      <c r="T124" s="167"/>
      <c r="AB124" s="1183"/>
    </row>
    <row r="125" spans="1:28" s="348" customFormat="1" ht="15" customHeight="1" x14ac:dyDescent="0.25">
      <c r="A125" s="601"/>
      <c r="B125" s="2351"/>
      <c r="C125" s="2353" t="s">
        <v>1391</v>
      </c>
      <c r="D125" s="2353"/>
      <c r="E125" s="2353"/>
      <c r="F125" s="1658"/>
      <c r="G125" s="1654" t="s">
        <v>1392</v>
      </c>
      <c r="H125" s="1658"/>
      <c r="I125" s="1658"/>
      <c r="J125" s="2049" t="s">
        <v>1392</v>
      </c>
      <c r="K125" s="1658"/>
      <c r="L125" s="1658"/>
      <c r="M125" s="1658"/>
      <c r="N125" s="1658"/>
      <c r="O125" s="1658"/>
      <c r="P125" s="1658"/>
      <c r="Q125" s="1658"/>
      <c r="R125" s="1658"/>
      <c r="S125" s="1658"/>
      <c r="T125" s="269"/>
      <c r="AB125" s="1183"/>
    </row>
    <row r="126" spans="1:28" s="348" customFormat="1" ht="30" customHeight="1" x14ac:dyDescent="0.25">
      <c r="A126" s="1739"/>
      <c r="B126" s="2352"/>
      <c r="C126" s="966" t="s">
        <v>85</v>
      </c>
      <c r="D126" s="1137" t="s">
        <v>309</v>
      </c>
      <c r="E126" s="1156" t="s">
        <v>310</v>
      </c>
      <c r="F126" s="1658"/>
      <c r="G126" s="1654" t="s">
        <v>1393</v>
      </c>
      <c r="H126" s="1658"/>
      <c r="I126" s="1658"/>
      <c r="J126" s="2049" t="s">
        <v>1393</v>
      </c>
      <c r="K126" s="1658"/>
      <c r="L126" s="1658"/>
      <c r="M126" s="1658"/>
      <c r="N126" s="1658"/>
      <c r="O126" s="1658"/>
      <c r="P126" s="1658"/>
      <c r="Q126" s="1658"/>
      <c r="R126" s="1658"/>
      <c r="S126" s="1658"/>
      <c r="T126" s="269"/>
      <c r="AB126" s="1183"/>
    </row>
    <row r="127" spans="1:28" s="348" customFormat="1" ht="15" customHeight="1" x14ac:dyDescent="0.25">
      <c r="A127" s="1739"/>
      <c r="B127" s="1123" t="s">
        <v>786</v>
      </c>
      <c r="C127" s="1748"/>
      <c r="D127" s="1230" t="str">
        <f>Parameters!$F$8</f>
        <v>Yes</v>
      </c>
      <c r="E127" s="1742"/>
      <c r="F127" s="1658"/>
      <c r="G127" s="1236"/>
      <c r="H127" s="1658"/>
      <c r="I127" s="1658"/>
      <c r="J127" s="1236"/>
      <c r="K127" s="1658"/>
      <c r="L127" s="1658"/>
      <c r="M127" s="1658"/>
      <c r="N127" s="1658"/>
      <c r="O127" s="1658"/>
      <c r="P127" s="1658"/>
      <c r="Q127" s="1658"/>
      <c r="R127" s="1658"/>
      <c r="S127" s="1658"/>
      <c r="T127" s="269"/>
      <c r="AB127" s="1183"/>
    </row>
    <row r="128" spans="1:28" s="348" customFormat="1" ht="15" customHeight="1" x14ac:dyDescent="0.25">
      <c r="A128" s="601"/>
      <c r="B128" s="1132" t="s">
        <v>1675</v>
      </c>
      <c r="C128" s="1749" t="str">
        <f>IF(ISNUMBER(D113), D113, "")</f>
        <v/>
      </c>
      <c r="D128" s="1750" t="str">
        <f>IF(AND(ISNUMBER(D113),ISNUMBER(D119),ISNUMBER(D121),ISNUMBER(D122)), D113+D119+D121+D122, "")</f>
        <v/>
      </c>
      <c r="E128" s="1751" t="str">
        <f>IF(AND(ISNUMBER(D113),ISNUMBER(D119),ISNUMBER(E120),ISNUMBER(D121),ISNUMBER(D122)), D113+D119+E120+D121+D122, "")</f>
        <v/>
      </c>
      <c r="F128" s="1752"/>
      <c r="G128" s="1753" t="str">
        <f>IF(AND(ISNUMBER(G113),ISNUMBER(D119),ISNUMBER(D121),ISNUMBER(D122)), G113+D119+D121+D122, "")</f>
        <v/>
      </c>
      <c r="H128" s="1752"/>
      <c r="I128" s="1752"/>
      <c r="J128" s="1753" t="str">
        <f>IF(AND(ISNUMBER(J113),ISNUMBER(D119),ISNUMBER(D121),ISNUMBER(D122)), J113+D119+D121+D122, "")</f>
        <v/>
      </c>
      <c r="K128" s="1752"/>
      <c r="L128" s="1752"/>
      <c r="M128" s="1752"/>
      <c r="N128" s="1752"/>
      <c r="O128" s="1752"/>
      <c r="P128" s="1752"/>
      <c r="Q128" s="1752"/>
      <c r="R128" s="1752"/>
      <c r="S128" s="1752"/>
      <c r="T128" s="269"/>
      <c r="AB128" s="1183"/>
    </row>
    <row r="129" spans="1:28" s="348" customFormat="1" ht="15" customHeight="1" x14ac:dyDescent="0.25">
      <c r="A129" s="601"/>
      <c r="B129" s="269" t="s">
        <v>1390</v>
      </c>
      <c r="C129" s="1754"/>
      <c r="D129" s="360" t="str">
        <f>IF(AND(ISNUMBER(D128), ISNUMBER(D130)), D130-D128, "")</f>
        <v/>
      </c>
      <c r="E129" s="1754"/>
      <c r="F129" s="1752"/>
      <c r="G129" s="1462" t="str">
        <f>IF(AND(ISNUMBER(G128), ISNUMBER(G130)), G130-G128, "")</f>
        <v/>
      </c>
      <c r="H129" s="269"/>
      <c r="I129" s="1752"/>
      <c r="J129" s="1754"/>
      <c r="K129" s="1752"/>
      <c r="L129" s="1752"/>
      <c r="M129" s="1752"/>
      <c r="N129" s="1752"/>
      <c r="O129" s="1752"/>
      <c r="P129" s="1752"/>
      <c r="Q129" s="1752"/>
      <c r="R129" s="1752"/>
      <c r="S129" s="1752"/>
      <c r="T129" s="269"/>
      <c r="AB129" s="1183"/>
    </row>
    <row r="130" spans="1:28" s="348" customFormat="1" ht="15" customHeight="1" x14ac:dyDescent="0.25">
      <c r="A130" s="601"/>
      <c r="B130" s="338" t="s">
        <v>1676</v>
      </c>
      <c r="C130" s="1736"/>
      <c r="D130" s="1755"/>
      <c r="E130" s="1756"/>
      <c r="F130" s="1752"/>
      <c r="G130" s="1757" t="str">
        <f>IF(AND(ISNUMBER(G128), ISNUMBER(J128)), MAX(G128, 0.725*J128), "")</f>
        <v/>
      </c>
      <c r="H130" s="1658"/>
      <c r="I130" s="1658"/>
      <c r="J130" s="1756"/>
      <c r="K130" s="1752"/>
      <c r="L130" s="1752"/>
      <c r="M130" s="1752"/>
      <c r="N130" s="1752"/>
      <c r="O130" s="1752"/>
      <c r="P130" s="1752"/>
      <c r="Q130" s="1752"/>
      <c r="R130" s="1752"/>
      <c r="S130" s="1752"/>
      <c r="T130" s="269"/>
      <c r="AB130" s="1183"/>
    </row>
    <row r="131" spans="1:28" s="348" customFormat="1" ht="30" customHeight="1" x14ac:dyDescent="0.25">
      <c r="A131" s="1739"/>
      <c r="B131" s="268"/>
      <c r="C131" s="268"/>
      <c r="D131" s="269"/>
      <c r="E131" s="269"/>
      <c r="F131" s="269"/>
      <c r="G131" s="269"/>
      <c r="H131" s="1658"/>
      <c r="I131" s="1658"/>
      <c r="J131" s="269"/>
      <c r="K131" s="269"/>
      <c r="L131" s="269"/>
      <c r="M131" s="269"/>
      <c r="N131" s="269"/>
      <c r="O131" s="269"/>
      <c r="P131" s="269"/>
      <c r="Q131" s="269"/>
      <c r="R131" s="269"/>
      <c r="S131" s="269"/>
      <c r="T131" s="269"/>
      <c r="AB131" s="1183"/>
    </row>
    <row r="132" spans="1:28" s="348" customFormat="1" ht="15" customHeight="1" x14ac:dyDescent="0.25">
      <c r="A132" s="601"/>
      <c r="B132" s="2349" t="s">
        <v>128</v>
      </c>
      <c r="C132" s="2353" t="s">
        <v>155</v>
      </c>
      <c r="D132" s="2353"/>
      <c r="E132" s="2353"/>
      <c r="F132" s="1658"/>
      <c r="G132" s="1648" t="s">
        <v>155</v>
      </c>
      <c r="H132" s="1658"/>
      <c r="I132" s="1658"/>
      <c r="J132" s="1658"/>
      <c r="K132" s="1658"/>
      <c r="L132" s="1658"/>
      <c r="M132" s="1658"/>
      <c r="N132" s="1658"/>
      <c r="O132" s="1658"/>
      <c r="P132" s="1658"/>
      <c r="Q132" s="1658"/>
      <c r="R132" s="1658"/>
      <c r="S132" s="1658"/>
      <c r="T132" s="269"/>
      <c r="AB132" s="1183"/>
    </row>
    <row r="133" spans="1:28" s="348" customFormat="1" ht="30" customHeight="1" x14ac:dyDescent="0.25">
      <c r="A133" s="601"/>
      <c r="B133" s="2350"/>
      <c r="C133" s="1657" t="s">
        <v>85</v>
      </c>
      <c r="D133" s="1647" t="s">
        <v>309</v>
      </c>
      <c r="E133" s="1647" t="s">
        <v>310</v>
      </c>
      <c r="F133" s="1658"/>
      <c r="G133" s="1654" t="s">
        <v>1393</v>
      </c>
      <c r="H133" s="1658"/>
      <c r="I133" s="1658"/>
      <c r="J133" s="1658"/>
      <c r="K133" s="1658"/>
      <c r="L133" s="1658"/>
      <c r="M133" s="1658"/>
      <c r="N133" s="1658"/>
      <c r="O133" s="1658"/>
      <c r="P133" s="1658"/>
      <c r="Q133" s="1658"/>
      <c r="R133" s="1658"/>
      <c r="S133" s="1658"/>
      <c r="T133" s="269"/>
      <c r="AB133" s="1183"/>
    </row>
    <row r="134" spans="1:28" s="348" customFormat="1" ht="15" customHeight="1" x14ac:dyDescent="0.25">
      <c r="A134" s="601"/>
      <c r="B134" s="1758" t="s">
        <v>4</v>
      </c>
      <c r="C134" s="1759" t="str">
        <f>IF(AND(ISNUMBER('General Info'!C58),ISNUMBER(C128)),'General Info'!C58/C128,"")</f>
        <v/>
      </c>
      <c r="D134" s="1760" t="str">
        <f>IF(AND(ISNUMBER('General Info'!D58),ISNUMBER(D128)),'General Info'!D58/D128,"")</f>
        <v/>
      </c>
      <c r="E134" s="1759" t="str">
        <f>IF(AND(ISNUMBER('General Info'!E58),ISNUMBER(E128)),'General Info'!E58/E128,"")</f>
        <v/>
      </c>
      <c r="F134" s="1761"/>
      <c r="G134" s="1762" t="str">
        <f>IF(AND(ISNUMBER('General Info'!D58),ISNUMBER(G128)),'General Info'!D58/G128,"")</f>
        <v/>
      </c>
      <c r="H134" s="1658"/>
      <c r="I134" s="1658"/>
      <c r="J134" s="1761"/>
      <c r="K134" s="1761"/>
      <c r="L134" s="1761"/>
      <c r="M134" s="1761"/>
      <c r="N134" s="1761"/>
      <c r="O134" s="1761"/>
      <c r="P134" s="1761"/>
      <c r="Q134" s="1761"/>
      <c r="R134" s="1761"/>
      <c r="S134" s="1761"/>
      <c r="T134" s="269"/>
      <c r="AB134" s="1183"/>
    </row>
    <row r="135" spans="1:28" s="348" customFormat="1" ht="15" customHeight="1" x14ac:dyDescent="0.25">
      <c r="A135" s="601"/>
      <c r="B135" s="1269" t="s">
        <v>5</v>
      </c>
      <c r="C135" s="1763" t="str">
        <f>IF(AND(ISNUMBER('General Info'!C65),ISNUMBER(C128)),'General Info'!C65/C128,"")</f>
        <v/>
      </c>
      <c r="D135" s="1764" t="str">
        <f>IF(AND(ISNUMBER('General Info'!D65),ISNUMBER(D128)),'General Info'!D65/D128,"")</f>
        <v/>
      </c>
      <c r="E135" s="1763" t="str">
        <f>IF(AND(ISNUMBER('General Info'!E65),ISNUMBER(E128)),'General Info'!E65/E128,"")</f>
        <v/>
      </c>
      <c r="F135" s="1761"/>
      <c r="G135" s="1765" t="str">
        <f>IF(AND(ISNUMBER('General Info'!D65),ISNUMBER(G128)),'General Info'!D65/G128,"")</f>
        <v/>
      </c>
      <c r="H135" s="1761"/>
      <c r="I135" s="1761"/>
      <c r="J135" s="1761"/>
      <c r="K135" s="1761"/>
      <c r="L135" s="1761"/>
      <c r="M135" s="1761"/>
      <c r="N135" s="1761"/>
      <c r="O135" s="1761"/>
      <c r="P135" s="1761"/>
      <c r="Q135" s="1761"/>
      <c r="R135" s="1761"/>
      <c r="S135" s="1761"/>
      <c r="T135" s="269"/>
      <c r="AB135" s="1183"/>
    </row>
    <row r="136" spans="1:28" s="348" customFormat="1" ht="15" customHeight="1" x14ac:dyDescent="0.25">
      <c r="A136" s="601"/>
      <c r="B136" s="471" t="s">
        <v>26</v>
      </c>
      <c r="C136" s="1766" t="str">
        <f>IF(AND(ISNUMBER('General Info'!C57),ISNUMBER(C128)),'General Info'!C57/C128,"")</f>
        <v/>
      </c>
      <c r="D136" s="1767" t="str">
        <f>IF(AND(ISNUMBER('General Info'!D57),ISNUMBER(D128)),'General Info'!D57/D128,"")</f>
        <v/>
      </c>
      <c r="E136" s="1766" t="str">
        <f>IF(AND(ISNUMBER('General Info'!E57),ISNUMBER(E128)),'General Info'!E57/E128,"")</f>
        <v/>
      </c>
      <c r="F136" s="1761"/>
      <c r="G136" s="1768" t="str">
        <f>IF(AND(ISNUMBER('General Info'!D57),ISNUMBER(G128)),'General Info'!D57/G128,"")</f>
        <v/>
      </c>
      <c r="H136" s="1761"/>
      <c r="I136" s="1761"/>
      <c r="J136" s="1761"/>
      <c r="K136" s="1761"/>
      <c r="L136" s="1761"/>
      <c r="M136" s="1761"/>
      <c r="N136" s="1761"/>
      <c r="O136" s="1761"/>
      <c r="P136" s="1761"/>
      <c r="Q136" s="1761"/>
      <c r="R136" s="1761"/>
      <c r="S136" s="1761"/>
      <c r="T136" s="269"/>
      <c r="AB136" s="1183"/>
    </row>
    <row r="137" spans="1:28" s="348" customFormat="1" ht="15" customHeight="1" x14ac:dyDescent="0.25">
      <c r="A137" s="601"/>
      <c r="B137" s="1103" t="s">
        <v>1487</v>
      </c>
      <c r="C137" s="1769"/>
      <c r="D137" s="1760" t="str">
        <f>IF(AND(ISNUMBER('General Info'!D58), ISNUMBER(D130)),'General Info'!D58/D130,"")</f>
        <v/>
      </c>
      <c r="E137" s="1770"/>
      <c r="F137" s="1761"/>
      <c r="G137" s="1762" t="str">
        <f>IF(AND(ISNUMBER('General Info'!D58),ISNUMBER(G130)),'General Info'!D58/G130,"")</f>
        <v/>
      </c>
      <c r="H137" s="1761"/>
      <c r="I137" s="1761"/>
      <c r="J137" s="1761"/>
      <c r="K137" s="1761"/>
      <c r="L137" s="1761"/>
      <c r="M137" s="1761"/>
      <c r="N137" s="1761"/>
      <c r="O137" s="1761"/>
      <c r="P137" s="1761"/>
      <c r="Q137" s="1761"/>
      <c r="R137" s="1761"/>
      <c r="S137" s="1761"/>
      <c r="T137" s="269"/>
      <c r="AB137" s="1183"/>
    </row>
    <row r="138" spans="1:28" s="348" customFormat="1" ht="15" customHeight="1" x14ac:dyDescent="0.25">
      <c r="A138" s="601"/>
      <c r="B138" s="1269" t="s">
        <v>1488</v>
      </c>
      <c r="C138" s="1771"/>
      <c r="D138" s="1764" t="str">
        <f>IF(AND(ISNUMBER('General Info'!D65),ISNUMBER(D130)),'General Info'!D65/D130,"")</f>
        <v/>
      </c>
      <c r="E138" s="1772"/>
      <c r="F138" s="1761"/>
      <c r="G138" s="1765" t="str">
        <f>IF(AND(ISNUMBER('General Info'!D65),ISNUMBER(G130)),'General Info'!D65/G130,"")</f>
        <v/>
      </c>
      <c r="H138" s="1761"/>
      <c r="I138" s="1761"/>
      <c r="J138" s="1761"/>
      <c r="K138" s="1761"/>
      <c r="L138" s="1761"/>
      <c r="M138" s="1761"/>
      <c r="N138" s="1761"/>
      <c r="O138" s="1761"/>
      <c r="P138" s="1761"/>
      <c r="Q138" s="1761"/>
      <c r="R138" s="1761"/>
      <c r="S138" s="1761"/>
      <c r="T138" s="269"/>
      <c r="AB138" s="1183"/>
    </row>
    <row r="139" spans="1:28" s="348" customFormat="1" ht="15" customHeight="1" x14ac:dyDescent="0.25">
      <c r="A139" s="601"/>
      <c r="B139" s="471" t="s">
        <v>1489</v>
      </c>
      <c r="C139" s="1773"/>
      <c r="D139" s="1767" t="str">
        <f>IF(AND(ISNUMBER('General Info'!D57),ISNUMBER(D130)),'General Info'!D57/D130,"")</f>
        <v/>
      </c>
      <c r="E139" s="1774"/>
      <c r="F139" s="1761"/>
      <c r="G139" s="1768" t="str">
        <f>IF(AND(ISNUMBER('General Info'!D57),ISNUMBER(G130)),'General Info'!D57/G130,"")</f>
        <v/>
      </c>
      <c r="H139" s="1761"/>
      <c r="I139" s="1761"/>
      <c r="J139" s="1761"/>
      <c r="K139" s="1761"/>
      <c r="L139" s="1761"/>
      <c r="M139" s="1761"/>
      <c r="N139" s="1761"/>
      <c r="O139" s="1761"/>
      <c r="P139" s="1761"/>
      <c r="Q139" s="1761"/>
      <c r="R139" s="1761"/>
      <c r="S139" s="1761"/>
      <c r="T139" s="269"/>
      <c r="AB139" s="1183"/>
    </row>
    <row r="140" spans="1:28" s="805" customFormat="1" ht="15" customHeight="1" x14ac:dyDescent="0.25">
      <c r="A140" s="1232"/>
      <c r="B140" s="965"/>
      <c r="C140" s="1741"/>
      <c r="D140" s="1195"/>
      <c r="E140" s="1195"/>
      <c r="F140" s="1195"/>
      <c r="G140" s="1195"/>
      <c r="H140" s="1195"/>
      <c r="I140" s="1195"/>
      <c r="J140" s="1195"/>
      <c r="K140" s="1195"/>
      <c r="L140" s="1195"/>
      <c r="M140" s="1195"/>
      <c r="N140" s="1195"/>
      <c r="O140" s="1195"/>
      <c r="P140" s="1195"/>
      <c r="Q140" s="1195"/>
      <c r="R140" s="1195"/>
      <c r="S140" s="1195"/>
      <c r="T140" s="1195"/>
      <c r="AB140" s="1479"/>
    </row>
    <row r="141" spans="1:28" ht="15" hidden="1" customHeight="1" x14ac:dyDescent="0.25"/>
    <row r="142" spans="1:28" ht="15" hidden="1" customHeight="1" x14ac:dyDescent="0.25"/>
    <row r="143" spans="1:28" ht="15" hidden="1" customHeight="1" x14ac:dyDescent="0.25"/>
    <row r="144" spans="1:28" ht="15" hidden="1" customHeight="1" x14ac:dyDescent="0.25"/>
  </sheetData>
  <mergeCells count="64">
    <mergeCell ref="B118:C118"/>
    <mergeCell ref="L105:N105"/>
    <mergeCell ref="O105:P105"/>
    <mergeCell ref="B132:B133"/>
    <mergeCell ref="B125:B126"/>
    <mergeCell ref="D116:E116"/>
    <mergeCell ref="C125:E125"/>
    <mergeCell ref="C132:E132"/>
    <mergeCell ref="B119:C119"/>
    <mergeCell ref="B120:C120"/>
    <mergeCell ref="B121:C121"/>
    <mergeCell ref="B122:C122"/>
    <mergeCell ref="B104:B106"/>
    <mergeCell ref="C104:E105"/>
    <mergeCell ref="I104:J105"/>
    <mergeCell ref="L41:M41"/>
    <mergeCell ref="O41:P41"/>
    <mergeCell ref="Q41:S41"/>
    <mergeCell ref="U41:X41"/>
    <mergeCell ref="Y41:AA41"/>
    <mergeCell ref="U11:W11"/>
    <mergeCell ref="L12:N12"/>
    <mergeCell ref="O12:P12"/>
    <mergeCell ref="U12:W12"/>
    <mergeCell ref="U40:AA40"/>
    <mergeCell ref="L40:S40"/>
    <mergeCell ref="B11:B13"/>
    <mergeCell ref="C11:E12"/>
    <mergeCell ref="F11:H12"/>
    <mergeCell ref="I11:J12"/>
    <mergeCell ref="L11:P11"/>
    <mergeCell ref="B40:B42"/>
    <mergeCell ref="C40:E41"/>
    <mergeCell ref="F40:G40"/>
    <mergeCell ref="I40:J41"/>
    <mergeCell ref="F41:G41"/>
    <mergeCell ref="B64:B66"/>
    <mergeCell ref="C64:E64"/>
    <mergeCell ref="L64:S64"/>
    <mergeCell ref="U64:AA64"/>
    <mergeCell ref="C65:E65"/>
    <mergeCell ref="F65:H65"/>
    <mergeCell ref="L65:N65"/>
    <mergeCell ref="O65:P65"/>
    <mergeCell ref="I64:J65"/>
    <mergeCell ref="Q65:S65"/>
    <mergeCell ref="U65:X65"/>
    <mergeCell ref="Y65:AA65"/>
    <mergeCell ref="B83:B85"/>
    <mergeCell ref="C83:E83"/>
    <mergeCell ref="I83:J84"/>
    <mergeCell ref="L83:S83"/>
    <mergeCell ref="C84:E84"/>
    <mergeCell ref="O84:P84"/>
    <mergeCell ref="Q84:S84"/>
    <mergeCell ref="U84:X84"/>
    <mergeCell ref="Y84:AA84"/>
    <mergeCell ref="F104:H105"/>
    <mergeCell ref="F64:H64"/>
    <mergeCell ref="F83:G83"/>
    <mergeCell ref="F84:G84"/>
    <mergeCell ref="L104:P104"/>
    <mergeCell ref="U83:AA83"/>
    <mergeCell ref="L84:M84"/>
  </mergeCells>
  <conditionalFormatting sqref="D111:D112 G111:G112 J111:J112 D130">
    <cfRule type="cellIs" dxfId="1434" priority="72" stopIfTrue="1" operator="lessThan">
      <formula>0</formula>
    </cfRule>
  </conditionalFormatting>
  <conditionalFormatting sqref="A84:L84 N84:XFD84 A85:XFD85 A82:XFD83 A67:B81 K67:XFD81 A86:B101 K86:XFD101 A102:XFD1048576 A1:XFD66">
    <cfRule type="cellIs" dxfId="1433" priority="67" stopIfTrue="1" operator="equal">
      <formula>"Error: diff above 50%"</formula>
    </cfRule>
    <cfRule type="cellIs" dxfId="1432" priority="68" stopIfTrue="1" operator="equal">
      <formula>"Warning: diff 30-50%"</formula>
    </cfRule>
    <cfRule type="cellIs" dxfId="1431" priority="69" stopIfTrue="1" operator="equal">
      <formula>"Diff below 30%"</formula>
    </cfRule>
  </conditionalFormatting>
  <conditionalFormatting sqref="C81:J81 C77:C80 F67:H80">
    <cfRule type="cellIs" dxfId="1430" priority="49" stopIfTrue="1" operator="equal">
      <formula>"Error: diff above 50%"</formula>
    </cfRule>
    <cfRule type="cellIs" dxfId="1429" priority="50" stopIfTrue="1" operator="equal">
      <formula>"Warning: diff 30-50%"</formula>
    </cfRule>
    <cfRule type="cellIs" dxfId="1428" priority="51" stopIfTrue="1" operator="equal">
      <formula>"Diff below 30%"</formula>
    </cfRule>
  </conditionalFormatting>
  <conditionalFormatting sqref="C67:C76">
    <cfRule type="cellIs" dxfId="1427" priority="46" stopIfTrue="1" operator="equal">
      <formula>"Error: diff above 50%"</formula>
    </cfRule>
    <cfRule type="cellIs" dxfId="1426" priority="47" stopIfTrue="1" operator="equal">
      <formula>"Warning: diff 30-50%"</formula>
    </cfRule>
    <cfRule type="cellIs" dxfId="1425" priority="48" stopIfTrue="1" operator="equal">
      <formula>"Diff below 30%"</formula>
    </cfRule>
  </conditionalFormatting>
  <conditionalFormatting sqref="D77:E80">
    <cfRule type="cellIs" dxfId="1424" priority="43" stopIfTrue="1" operator="equal">
      <formula>"Error: diff above 50%"</formula>
    </cfRule>
    <cfRule type="cellIs" dxfId="1423" priority="44" stopIfTrue="1" operator="equal">
      <formula>"Warning: diff 30-50%"</formula>
    </cfRule>
    <cfRule type="cellIs" dxfId="1422" priority="45" stopIfTrue="1" operator="equal">
      <formula>"Diff below 30%"</formula>
    </cfRule>
  </conditionalFormatting>
  <conditionalFormatting sqref="D67:E76">
    <cfRule type="cellIs" dxfId="1421" priority="40" stopIfTrue="1" operator="equal">
      <formula>"Error: diff above 50%"</formula>
    </cfRule>
    <cfRule type="cellIs" dxfId="1420" priority="41" stopIfTrue="1" operator="equal">
      <formula>"Warning: diff 30-50%"</formula>
    </cfRule>
    <cfRule type="cellIs" dxfId="1419" priority="42" stopIfTrue="1" operator="equal">
      <formula>"Diff below 30%"</formula>
    </cfRule>
  </conditionalFormatting>
  <conditionalFormatting sqref="I77:I80">
    <cfRule type="cellIs" dxfId="1418" priority="37" stopIfTrue="1" operator="equal">
      <formula>"Error: diff above 50%"</formula>
    </cfRule>
    <cfRule type="cellIs" dxfId="1417" priority="38" stopIfTrue="1" operator="equal">
      <formula>"Warning: diff 30-50%"</formula>
    </cfRule>
    <cfRule type="cellIs" dxfId="1416" priority="39" stopIfTrue="1" operator="equal">
      <formula>"Diff below 30%"</formula>
    </cfRule>
  </conditionalFormatting>
  <conditionalFormatting sqref="I67:I76">
    <cfRule type="cellIs" dxfId="1415" priority="34" stopIfTrue="1" operator="equal">
      <formula>"Error: diff above 50%"</formula>
    </cfRule>
    <cfRule type="cellIs" dxfId="1414" priority="35" stopIfTrue="1" operator="equal">
      <formula>"Warning: diff 30-50%"</formula>
    </cfRule>
    <cfRule type="cellIs" dxfId="1413" priority="36" stopIfTrue="1" operator="equal">
      <formula>"Diff below 30%"</formula>
    </cfRule>
  </conditionalFormatting>
  <conditionalFormatting sqref="J77:J80">
    <cfRule type="cellIs" dxfId="1412" priority="31" stopIfTrue="1" operator="equal">
      <formula>"Error: diff above 50%"</formula>
    </cfRule>
    <cfRule type="cellIs" dxfId="1411" priority="32" stopIfTrue="1" operator="equal">
      <formula>"Warning: diff 30-50%"</formula>
    </cfRule>
    <cfRule type="cellIs" dxfId="1410" priority="33" stopIfTrue="1" operator="equal">
      <formula>"Diff below 30%"</formula>
    </cfRule>
  </conditionalFormatting>
  <conditionalFormatting sqref="J67:J76">
    <cfRule type="cellIs" dxfId="1409" priority="28" stopIfTrue="1" operator="equal">
      <formula>"Error: diff above 50%"</formula>
    </cfRule>
    <cfRule type="cellIs" dxfId="1408" priority="29" stopIfTrue="1" operator="equal">
      <formula>"Warning: diff 30-50%"</formula>
    </cfRule>
    <cfRule type="cellIs" dxfId="1407" priority="30" stopIfTrue="1" operator="equal">
      <formula>"Diff below 30%"</formula>
    </cfRule>
  </conditionalFormatting>
  <conditionalFormatting sqref="C101:J101 C96:C100 F86:H100">
    <cfRule type="cellIs" dxfId="1406" priority="25" stopIfTrue="1" operator="equal">
      <formula>"Error: diff above 50%"</formula>
    </cfRule>
    <cfRule type="cellIs" dxfId="1405" priority="26" stopIfTrue="1" operator="equal">
      <formula>"Warning: diff 30-50%"</formula>
    </cfRule>
    <cfRule type="cellIs" dxfId="1404" priority="27" stopIfTrue="1" operator="equal">
      <formula>"Diff below 30%"</formula>
    </cfRule>
  </conditionalFormatting>
  <conditionalFormatting sqref="C86:C95">
    <cfRule type="cellIs" dxfId="1403" priority="22" stopIfTrue="1" operator="equal">
      <formula>"Error: diff above 50%"</formula>
    </cfRule>
    <cfRule type="cellIs" dxfId="1402" priority="23" stopIfTrue="1" operator="equal">
      <formula>"Warning: diff 30-50%"</formula>
    </cfRule>
    <cfRule type="cellIs" dxfId="1401" priority="24" stopIfTrue="1" operator="equal">
      <formula>"Diff below 30%"</formula>
    </cfRule>
  </conditionalFormatting>
  <conditionalFormatting sqref="D97:E100">
    <cfRule type="cellIs" dxfId="1400" priority="19" stopIfTrue="1" operator="equal">
      <formula>"Error: diff above 50%"</formula>
    </cfRule>
    <cfRule type="cellIs" dxfId="1399" priority="20" stopIfTrue="1" operator="equal">
      <formula>"Warning: diff 30-50%"</formula>
    </cfRule>
    <cfRule type="cellIs" dxfId="1398" priority="21" stopIfTrue="1" operator="equal">
      <formula>"Diff below 30%"</formula>
    </cfRule>
  </conditionalFormatting>
  <conditionalFormatting sqref="D86:E95">
    <cfRule type="cellIs" dxfId="1397" priority="16" stopIfTrue="1" operator="equal">
      <formula>"Error: diff above 50%"</formula>
    </cfRule>
    <cfRule type="cellIs" dxfId="1396" priority="17" stopIfTrue="1" operator="equal">
      <formula>"Warning: diff 30-50%"</formula>
    </cfRule>
    <cfRule type="cellIs" dxfId="1395" priority="18" stopIfTrue="1" operator="equal">
      <formula>"Diff below 30%"</formula>
    </cfRule>
  </conditionalFormatting>
  <conditionalFormatting sqref="D96:E96">
    <cfRule type="cellIs" dxfId="1394" priority="13" stopIfTrue="1" operator="equal">
      <formula>"Error: diff above 50%"</formula>
    </cfRule>
    <cfRule type="cellIs" dxfId="1393" priority="14" stopIfTrue="1" operator="equal">
      <formula>"Warning: diff 30-50%"</formula>
    </cfRule>
    <cfRule type="cellIs" dxfId="1392" priority="15" stopIfTrue="1" operator="equal">
      <formula>"Diff below 30%"</formula>
    </cfRule>
  </conditionalFormatting>
  <conditionalFormatting sqref="I96:I100">
    <cfRule type="cellIs" dxfId="1391" priority="10" stopIfTrue="1" operator="equal">
      <formula>"Error: diff above 50%"</formula>
    </cfRule>
    <cfRule type="cellIs" dxfId="1390" priority="11" stopIfTrue="1" operator="equal">
      <formula>"Warning: diff 30-50%"</formula>
    </cfRule>
    <cfRule type="cellIs" dxfId="1389" priority="12" stopIfTrue="1" operator="equal">
      <formula>"Diff below 30%"</formula>
    </cfRule>
  </conditionalFormatting>
  <conditionalFormatting sqref="I86:I95">
    <cfRule type="cellIs" dxfId="1388" priority="7" stopIfTrue="1" operator="equal">
      <formula>"Error: diff above 50%"</formula>
    </cfRule>
    <cfRule type="cellIs" dxfId="1387" priority="8" stopIfTrue="1" operator="equal">
      <formula>"Warning: diff 30-50%"</formula>
    </cfRule>
    <cfRule type="cellIs" dxfId="1386" priority="9" stopIfTrue="1" operator="equal">
      <formula>"Diff below 30%"</formula>
    </cfRule>
  </conditionalFormatting>
  <conditionalFormatting sqref="J96:J100">
    <cfRule type="cellIs" dxfId="1385" priority="4" stopIfTrue="1" operator="equal">
      <formula>"Error: diff above 50%"</formula>
    </cfRule>
    <cfRule type="cellIs" dxfId="1384" priority="5" stopIfTrue="1" operator="equal">
      <formula>"Warning: diff 30-50%"</formula>
    </cfRule>
    <cfRule type="cellIs" dxfId="1383" priority="6" stopIfTrue="1" operator="equal">
      <formula>"Diff below 30%"</formula>
    </cfRule>
  </conditionalFormatting>
  <conditionalFormatting sqref="J86:J95">
    <cfRule type="cellIs" dxfId="1382" priority="1" stopIfTrue="1" operator="equal">
      <formula>"Error: diff above 50%"</formula>
    </cfRule>
    <cfRule type="cellIs" dxfId="1381" priority="2" stopIfTrue="1" operator="equal">
      <formula>"Warning: diff 30-50%"</formula>
    </cfRule>
    <cfRule type="cellIs" dxfId="1380" priority="3" stopIfTrue="1" operator="equal">
      <formula>"Diff below 30%"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8" max="27" man="1"/>
    <brk id="62" max="27" man="1"/>
  </rowBreaks>
  <colBreaks count="2" manualBreakCount="2">
    <brk id="11" max="1048575" man="1"/>
    <brk id="20" max="9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EC72"/>
  </sheetPr>
  <dimension ref="A1:K124"/>
  <sheetViews>
    <sheetView zoomScale="75" zoomScaleNormal="75" workbookViewId="0">
      <pane ySplit="4" topLeftCell="A5" activePane="bottomLeft" state="frozen"/>
      <selection activeCell="V16" sqref="V16"/>
      <selection pane="bottomLeft"/>
    </sheetView>
  </sheetViews>
  <sheetFormatPr defaultColWidth="0" defaultRowHeight="0" customHeight="1" zeroHeight="1" x14ac:dyDescent="0.25"/>
  <cols>
    <col min="1" max="1" width="1.85546875" style="169" customWidth="1"/>
    <col min="2" max="2" width="10.85546875" style="218" customWidth="1"/>
    <col min="3" max="3" width="150.85546875" style="218" customWidth="1"/>
    <col min="4" max="4" width="16.85546875" style="257" customWidth="1"/>
    <col min="5" max="6" width="16.85546875" style="218" customWidth="1"/>
    <col min="7" max="7" width="1.85546875" style="261" customWidth="1"/>
    <col min="8" max="16384" width="16.85546875" style="142" hidden="1"/>
  </cols>
  <sheetData>
    <row r="1" spans="1:7" s="145" customFormat="1" ht="30" customHeight="1" x14ac:dyDescent="0.55000000000000004">
      <c r="A1" s="178" t="s">
        <v>256</v>
      </c>
      <c r="B1" s="179"/>
      <c r="C1" s="715"/>
      <c r="D1" s="613" t="str">
        <f>CONCATENATE("Reporting unit: ", 'General Info'!$C$7, " ", 'General Info'!$C$5)</f>
        <v xml:space="preserve">Reporting unit: 1 </v>
      </c>
      <c r="E1" s="180"/>
      <c r="F1" s="180"/>
      <c r="G1" s="156"/>
    </row>
    <row r="2" spans="1:7" s="149" customFormat="1" ht="15" customHeight="1" x14ac:dyDescent="0.25">
      <c r="A2" s="233"/>
      <c r="B2" s="234"/>
      <c r="C2" s="815"/>
      <c r="D2" s="996"/>
      <c r="E2" s="235"/>
      <c r="F2" s="236"/>
      <c r="G2" s="87"/>
    </row>
    <row r="3" spans="1:7" s="149" customFormat="1" ht="15" customHeight="1" x14ac:dyDescent="0.25">
      <c r="A3" s="83"/>
      <c r="B3" s="1698"/>
      <c r="C3" s="1699" t="s">
        <v>469</v>
      </c>
      <c r="D3" s="1700" t="str">
        <f>Parameters!$F$8</f>
        <v>Yes</v>
      </c>
      <c r="E3" s="1701" t="str">
        <f>Parameters!$F$9</f>
        <v>Yes</v>
      </c>
      <c r="F3" s="1702" t="str">
        <f>Parameters!$F$9</f>
        <v>Yes</v>
      </c>
      <c r="G3" s="87"/>
    </row>
    <row r="4" spans="1:7" s="149" customFormat="1" ht="15" customHeight="1" x14ac:dyDescent="0.25">
      <c r="A4" s="233"/>
      <c r="B4" s="234"/>
      <c r="C4" s="815"/>
      <c r="D4" s="996"/>
      <c r="E4" s="235"/>
      <c r="F4" s="236"/>
      <c r="G4" s="87"/>
    </row>
    <row r="5" spans="1:7" s="80" customFormat="1" ht="60" customHeight="1" x14ac:dyDescent="0.25">
      <c r="A5" s="272" t="s">
        <v>257</v>
      </c>
      <c r="B5" s="78"/>
      <c r="C5" s="595"/>
      <c r="D5" s="595"/>
      <c r="E5" s="78"/>
      <c r="F5" s="114"/>
      <c r="G5" s="79"/>
    </row>
    <row r="6" spans="1:7" ht="30" customHeight="1" x14ac:dyDescent="0.25">
      <c r="B6" s="181" t="s">
        <v>60</v>
      </c>
      <c r="C6" s="872" t="s">
        <v>59</v>
      </c>
      <c r="D6" s="997" t="s">
        <v>262</v>
      </c>
      <c r="E6" s="162" t="s">
        <v>306</v>
      </c>
      <c r="F6" s="115"/>
      <c r="G6" s="146"/>
    </row>
    <row r="7" spans="1:7" s="149" customFormat="1" ht="15" customHeight="1" x14ac:dyDescent="0.25">
      <c r="A7" s="83"/>
      <c r="B7" s="232"/>
      <c r="C7" s="967" t="s">
        <v>72</v>
      </c>
      <c r="D7" s="998"/>
      <c r="E7" s="15"/>
      <c r="F7" s="115"/>
      <c r="G7" s="87"/>
    </row>
    <row r="8" spans="1:7" s="149" customFormat="1" ht="30" customHeight="1" x14ac:dyDescent="0.25">
      <c r="A8" s="83"/>
      <c r="B8" s="241">
        <v>73</v>
      </c>
      <c r="C8" s="968" t="s">
        <v>944</v>
      </c>
      <c r="D8" s="743"/>
      <c r="E8" s="15"/>
      <c r="F8" s="115"/>
      <c r="G8" s="87"/>
    </row>
    <row r="9" spans="1:7" s="149" customFormat="1" ht="30" customHeight="1" x14ac:dyDescent="0.25">
      <c r="A9" s="83"/>
      <c r="B9" s="241">
        <v>73</v>
      </c>
      <c r="C9" s="968" t="s">
        <v>945</v>
      </c>
      <c r="D9" s="743"/>
      <c r="E9" s="15"/>
      <c r="F9" s="115"/>
      <c r="G9" s="87"/>
    </row>
    <row r="10" spans="1:7" s="149" customFormat="1" ht="30" customHeight="1" x14ac:dyDescent="0.25">
      <c r="A10" s="83"/>
      <c r="B10" s="216" t="s">
        <v>941</v>
      </c>
      <c r="C10" s="968" t="s">
        <v>942</v>
      </c>
      <c r="D10" s="200"/>
      <c r="E10" s="15"/>
      <c r="F10" s="115"/>
      <c r="G10" s="87"/>
    </row>
    <row r="11" spans="1:7" s="149" customFormat="1" ht="30" customHeight="1" x14ac:dyDescent="0.25">
      <c r="A11" s="83"/>
      <c r="B11" s="216" t="s">
        <v>941</v>
      </c>
      <c r="C11" s="968" t="s">
        <v>943</v>
      </c>
      <c r="D11" s="200"/>
      <c r="E11" s="15"/>
      <c r="F11" s="115"/>
      <c r="G11" s="87"/>
    </row>
    <row r="12" spans="1:7" s="149" customFormat="1" ht="15" customHeight="1" x14ac:dyDescent="0.25">
      <c r="A12" s="83"/>
      <c r="B12" s="81"/>
      <c r="C12" s="968" t="s">
        <v>1095</v>
      </c>
      <c r="D12" s="743"/>
      <c r="E12" s="40"/>
      <c r="G12" s="87"/>
    </row>
    <row r="13" spans="1:7" s="149" customFormat="1" ht="15" customHeight="1" x14ac:dyDescent="0.25">
      <c r="A13" s="83"/>
      <c r="B13" s="241">
        <v>61</v>
      </c>
      <c r="C13" s="969" t="s">
        <v>96</v>
      </c>
      <c r="D13" s="743"/>
      <c r="E13" s="15"/>
      <c r="G13" s="87"/>
    </row>
    <row r="14" spans="1:7" s="149" customFormat="1" ht="15" customHeight="1" x14ac:dyDescent="0.25">
      <c r="A14" s="83"/>
      <c r="B14" s="81"/>
      <c r="C14" s="969" t="s">
        <v>97</v>
      </c>
      <c r="D14" s="743"/>
      <c r="E14" s="40"/>
      <c r="G14" s="87"/>
    </row>
    <row r="15" spans="1:7" s="149" customFormat="1" ht="15" customHeight="1" x14ac:dyDescent="0.25">
      <c r="A15" s="83"/>
      <c r="B15" s="81"/>
      <c r="C15" s="970" t="s">
        <v>13</v>
      </c>
      <c r="D15" s="119"/>
      <c r="E15" s="15"/>
      <c r="G15" s="87"/>
    </row>
    <row r="16" spans="1:7" s="149" customFormat="1" ht="15" customHeight="1" x14ac:dyDescent="0.25">
      <c r="A16" s="83"/>
      <c r="B16" s="241">
        <v>60</v>
      </c>
      <c r="C16" s="969" t="s">
        <v>70</v>
      </c>
      <c r="D16" s="999"/>
      <c r="E16" s="15"/>
      <c r="G16" s="87"/>
    </row>
    <row r="17" spans="1:7" s="149" customFormat="1" ht="15" customHeight="1" x14ac:dyDescent="0.25">
      <c r="A17" s="83"/>
      <c r="B17" s="241">
        <v>60</v>
      </c>
      <c r="C17" s="969" t="s">
        <v>98</v>
      </c>
      <c r="D17" s="743"/>
      <c r="E17" s="15"/>
      <c r="G17" s="87"/>
    </row>
    <row r="18" spans="1:7" s="149" customFormat="1" ht="15" customHeight="1" x14ac:dyDescent="0.25">
      <c r="A18" s="83"/>
      <c r="B18" s="81"/>
      <c r="C18" s="969" t="s">
        <v>99</v>
      </c>
      <c r="D18" s="743"/>
      <c r="E18" s="15"/>
      <c r="G18" s="87"/>
    </row>
    <row r="19" spans="1:7" s="149" customFormat="1" ht="15" customHeight="1" x14ac:dyDescent="0.25">
      <c r="A19" s="83"/>
      <c r="B19" s="81"/>
      <c r="C19" s="970" t="s">
        <v>12</v>
      </c>
      <c r="D19" s="119"/>
      <c r="E19" s="15"/>
      <c r="G19" s="87"/>
    </row>
    <row r="20" spans="1:7" s="149" customFormat="1" ht="15" customHeight="1" x14ac:dyDescent="0.25">
      <c r="A20" s="83"/>
      <c r="B20" s="81"/>
      <c r="C20" s="969" t="s">
        <v>70</v>
      </c>
      <c r="D20" s="743"/>
      <c r="E20" s="15"/>
      <c r="G20" s="87"/>
    </row>
    <row r="21" spans="1:7" s="149" customFormat="1" ht="15" customHeight="1" x14ac:dyDescent="0.25">
      <c r="A21" s="83"/>
      <c r="B21" s="81"/>
      <c r="C21" s="969" t="s">
        <v>98</v>
      </c>
      <c r="D21" s="743"/>
      <c r="E21" s="15"/>
      <c r="G21" s="87"/>
    </row>
    <row r="22" spans="1:7" s="149" customFormat="1" ht="15" customHeight="1" x14ac:dyDescent="0.25">
      <c r="A22" s="83"/>
      <c r="B22" s="97"/>
      <c r="C22" s="1373" t="s">
        <v>100</v>
      </c>
      <c r="D22" s="1013"/>
      <c r="E22" s="26"/>
      <c r="G22" s="87"/>
    </row>
    <row r="23" spans="1:7" s="149" customFormat="1" ht="15" customHeight="1" x14ac:dyDescent="0.25">
      <c r="A23" s="83"/>
      <c r="B23" s="99"/>
      <c r="C23" s="988" t="s">
        <v>259</v>
      </c>
      <c r="D23" s="1374" t="str">
        <f>IF(AND(ISNUMBER(D14),ISNUMBER(D18),ISNUMBER(D22)),D14+D18+D22,"")</f>
        <v/>
      </c>
      <c r="E23" s="24"/>
      <c r="F23" s="115"/>
      <c r="G23" s="87"/>
    </row>
    <row r="24" spans="1:7" s="149" customFormat="1" ht="15" customHeight="1" x14ac:dyDescent="0.25">
      <c r="A24" s="83"/>
      <c r="B24" s="84"/>
      <c r="C24" s="85"/>
      <c r="D24" s="86"/>
      <c r="E24" s="86"/>
      <c r="F24" s="86"/>
      <c r="G24" s="87"/>
    </row>
    <row r="25" spans="1:7" s="80" customFormat="1" ht="60" customHeight="1" x14ac:dyDescent="0.25">
      <c r="A25" s="272" t="s">
        <v>260</v>
      </c>
      <c r="B25" s="78"/>
      <c r="C25" s="595"/>
      <c r="D25" s="595"/>
      <c r="E25" s="78"/>
      <c r="F25" s="78"/>
      <c r="G25" s="79"/>
    </row>
    <row r="26" spans="1:7" s="80" customFormat="1" ht="30" customHeight="1" x14ac:dyDescent="0.25">
      <c r="A26" s="273" t="s">
        <v>261</v>
      </c>
      <c r="B26" s="89"/>
      <c r="C26" s="89"/>
      <c r="D26" s="89"/>
      <c r="E26" s="89"/>
      <c r="F26" s="89"/>
      <c r="G26" s="90"/>
    </row>
    <row r="27" spans="1:7" ht="30" customHeight="1" x14ac:dyDescent="0.25">
      <c r="B27" s="170" t="s">
        <v>60</v>
      </c>
      <c r="C27" s="971" t="s">
        <v>59</v>
      </c>
      <c r="D27" s="1000" t="s">
        <v>262</v>
      </c>
      <c r="E27" s="171" t="s">
        <v>306</v>
      </c>
      <c r="F27" s="89"/>
      <c r="G27" s="146"/>
    </row>
    <row r="28" spans="1:7" s="149" customFormat="1" ht="60" customHeight="1" x14ac:dyDescent="0.25">
      <c r="A28" s="83"/>
      <c r="B28" s="172" t="s">
        <v>151</v>
      </c>
      <c r="C28" s="972" t="s">
        <v>263</v>
      </c>
      <c r="D28" s="1001"/>
      <c r="E28" s="93"/>
      <c r="F28" s="89"/>
      <c r="G28" s="87"/>
    </row>
    <row r="29" spans="1:7" s="149" customFormat="1" ht="15" customHeight="1" x14ac:dyDescent="0.25">
      <c r="A29" s="83"/>
      <c r="B29" s="174" t="s">
        <v>151</v>
      </c>
      <c r="C29" s="175" t="s">
        <v>264</v>
      </c>
      <c r="D29" s="39"/>
      <c r="E29" s="40"/>
      <c r="F29" s="89"/>
      <c r="G29" s="87"/>
    </row>
    <row r="30" spans="1:7" s="149" customFormat="1" ht="15" customHeight="1" x14ac:dyDescent="0.25">
      <c r="A30" s="83"/>
      <c r="B30" s="81"/>
      <c r="C30" s="175" t="s">
        <v>265</v>
      </c>
      <c r="D30" s="1002"/>
      <c r="E30" s="82"/>
      <c r="F30" s="89"/>
      <c r="G30" s="87"/>
    </row>
    <row r="31" spans="1:7" s="149" customFormat="1" ht="15" customHeight="1" x14ac:dyDescent="0.25">
      <c r="A31" s="83"/>
      <c r="B31" s="81"/>
      <c r="C31" s="175" t="s">
        <v>95</v>
      </c>
      <c r="D31" s="184" t="str">
        <f>IF(AND(ISNUMBER(D28),ISNUMBER(D29),ISNUMBER(D30)),SUM(D28:D30),"")</f>
        <v/>
      </c>
      <c r="E31" s="160" t="str">
        <f>IF(AND(ISNUMBER(E28),ISNUMBER(E29),ISNUMBER(E30)),SUM(E28:E30),"")</f>
        <v/>
      </c>
      <c r="F31" s="89"/>
      <c r="G31" s="87"/>
    </row>
    <row r="32" spans="1:7" s="149" customFormat="1" ht="15" customHeight="1" x14ac:dyDescent="0.25">
      <c r="A32" s="83"/>
      <c r="B32" s="173" t="s">
        <v>152</v>
      </c>
      <c r="C32" s="973" t="s">
        <v>266</v>
      </c>
      <c r="D32" s="1003"/>
      <c r="E32" s="109"/>
      <c r="F32" s="89"/>
      <c r="G32" s="87"/>
    </row>
    <row r="33" spans="1:7" s="149" customFormat="1" ht="15" customHeight="1" x14ac:dyDescent="0.25">
      <c r="A33" s="83"/>
      <c r="B33" s="99"/>
      <c r="C33" s="981" t="s">
        <v>61</v>
      </c>
      <c r="D33" s="1008" t="str">
        <f>IF(AND(ISNUMBER(D31),ISNUMBER(D32)),SUM(D31:D32),"")</f>
        <v/>
      </c>
      <c r="E33" s="107" t="str">
        <f>IF(AND(ISNUMBER(E31),ISNUMBER(E32)),SUM(E31:E32),"")</f>
        <v/>
      </c>
      <c r="F33" s="89"/>
      <c r="G33" s="87"/>
    </row>
    <row r="34" spans="1:7" s="80" customFormat="1" ht="45" customHeight="1" x14ac:dyDescent="0.25">
      <c r="A34" s="274" t="s">
        <v>267</v>
      </c>
      <c r="B34" s="89"/>
      <c r="C34" s="89"/>
      <c r="D34" s="89"/>
      <c r="E34" s="89"/>
      <c r="F34" s="89"/>
      <c r="G34" s="90"/>
    </row>
    <row r="35" spans="1:7" ht="30" customHeight="1" x14ac:dyDescent="0.25">
      <c r="B35" s="170" t="s">
        <v>60</v>
      </c>
      <c r="C35" s="971" t="s">
        <v>59</v>
      </c>
      <c r="D35" s="1000" t="s">
        <v>262</v>
      </c>
      <c r="E35" s="171" t="s">
        <v>306</v>
      </c>
      <c r="F35" s="162" t="s">
        <v>307</v>
      </c>
      <c r="G35" s="146"/>
    </row>
    <row r="36" spans="1:7" s="149" customFormat="1" ht="15" customHeight="1" x14ac:dyDescent="0.25">
      <c r="A36" s="83"/>
      <c r="B36" s="242" t="s">
        <v>154</v>
      </c>
      <c r="C36" s="974" t="s">
        <v>268</v>
      </c>
      <c r="D36" s="1001"/>
      <c r="E36" s="93"/>
      <c r="F36" s="93"/>
      <c r="G36" s="87"/>
    </row>
    <row r="37" spans="1:7" s="149" customFormat="1" ht="15" customHeight="1" x14ac:dyDescent="0.25">
      <c r="A37" s="83"/>
      <c r="B37" s="241" t="s">
        <v>154</v>
      </c>
      <c r="C37" s="975" t="s">
        <v>269</v>
      </c>
      <c r="D37" s="39"/>
      <c r="E37" s="40"/>
      <c r="F37" s="40"/>
      <c r="G37" s="87"/>
    </row>
    <row r="38" spans="1:7" s="149" customFormat="1" ht="15" customHeight="1" x14ac:dyDescent="0.25">
      <c r="A38" s="83"/>
      <c r="B38" s="241">
        <v>69</v>
      </c>
      <c r="C38" s="976" t="s">
        <v>270</v>
      </c>
      <c r="D38" s="39"/>
      <c r="E38" s="40"/>
      <c r="F38" s="40"/>
      <c r="G38" s="87"/>
    </row>
    <row r="39" spans="1:7" s="149" customFormat="1" ht="15" customHeight="1" x14ac:dyDescent="0.25">
      <c r="A39" s="83"/>
      <c r="B39" s="241">
        <v>78</v>
      </c>
      <c r="C39" s="976" t="s">
        <v>271</v>
      </c>
      <c r="D39" s="39"/>
      <c r="E39" s="40"/>
      <c r="F39" s="40"/>
      <c r="G39" s="87"/>
    </row>
    <row r="40" spans="1:7" s="149" customFormat="1" ht="15" customHeight="1" x14ac:dyDescent="0.25">
      <c r="A40" s="83"/>
      <c r="B40" s="241">
        <v>79</v>
      </c>
      <c r="C40" s="976" t="s">
        <v>272</v>
      </c>
      <c r="D40" s="1002"/>
      <c r="E40" s="82"/>
      <c r="F40" s="40"/>
      <c r="G40" s="87"/>
    </row>
    <row r="41" spans="1:7" s="149" customFormat="1" ht="15" customHeight="1" x14ac:dyDescent="0.25">
      <c r="A41" s="83"/>
      <c r="B41" s="182">
        <v>73</v>
      </c>
      <c r="C41" s="1500" t="s">
        <v>1594</v>
      </c>
      <c r="D41" s="1004" t="str">
        <f>IF(ISNUMBER(D12),D12,"")</f>
        <v/>
      </c>
      <c r="E41" s="168" t="str">
        <f>IF(ISNUMBER(E12),E12,"")</f>
        <v/>
      </c>
      <c r="F41" s="40"/>
      <c r="G41" s="87"/>
    </row>
    <row r="42" spans="1:7" s="149" customFormat="1" ht="15" customHeight="1" x14ac:dyDescent="0.25">
      <c r="A42" s="83"/>
      <c r="B42" s="182" t="s">
        <v>273</v>
      </c>
      <c r="C42" s="247" t="s">
        <v>274</v>
      </c>
      <c r="D42" s="1002"/>
      <c r="E42" s="82"/>
      <c r="F42" s="40"/>
      <c r="G42" s="87"/>
    </row>
    <row r="43" spans="1:7" s="149" customFormat="1" ht="30" customHeight="1" x14ac:dyDescent="0.25">
      <c r="A43" s="83"/>
      <c r="B43" s="241">
        <v>75</v>
      </c>
      <c r="C43" s="977" t="s">
        <v>275</v>
      </c>
      <c r="D43" s="1002"/>
      <c r="E43" s="82"/>
      <c r="F43" s="40"/>
      <c r="G43" s="87"/>
    </row>
    <row r="44" spans="1:7" s="149" customFormat="1" ht="15" customHeight="1" x14ac:dyDescent="0.25">
      <c r="A44" s="83"/>
      <c r="B44" s="182" t="s">
        <v>276</v>
      </c>
      <c r="C44" s="978" t="s">
        <v>277</v>
      </c>
      <c r="D44" s="1002"/>
      <c r="E44" s="82"/>
      <c r="F44" s="40"/>
      <c r="G44" s="87"/>
    </row>
    <row r="45" spans="1:7" s="149" customFormat="1" ht="15" customHeight="1" x14ac:dyDescent="0.25">
      <c r="A45" s="83"/>
      <c r="B45" s="241">
        <v>74</v>
      </c>
      <c r="C45" s="979" t="s">
        <v>278</v>
      </c>
      <c r="D45" s="1002"/>
      <c r="E45" s="82"/>
      <c r="F45" s="40"/>
      <c r="G45" s="87"/>
    </row>
    <row r="46" spans="1:7" s="149" customFormat="1" ht="15" customHeight="1" x14ac:dyDescent="0.25">
      <c r="A46" s="83"/>
      <c r="B46" s="216" t="s">
        <v>457</v>
      </c>
      <c r="C46" s="975" t="s">
        <v>279</v>
      </c>
      <c r="D46" s="1002"/>
      <c r="E46" s="34"/>
      <c r="F46" s="40"/>
      <c r="G46" s="87"/>
    </row>
    <row r="47" spans="1:7" s="149" customFormat="1" ht="15" customHeight="1" x14ac:dyDescent="0.25">
      <c r="A47" s="83"/>
      <c r="B47" s="241" t="s">
        <v>258</v>
      </c>
      <c r="C47" s="975" t="s">
        <v>311</v>
      </c>
      <c r="D47" s="19"/>
      <c r="E47" s="31"/>
      <c r="F47" s="160" t="str">
        <f>IF(ISNUMBER(D47),12.5*D47,"")</f>
        <v/>
      </c>
      <c r="G47" s="87"/>
    </row>
    <row r="48" spans="1:7" s="149" customFormat="1" ht="15" customHeight="1" x14ac:dyDescent="0.25">
      <c r="A48" s="83"/>
      <c r="B48" s="241" t="s">
        <v>258</v>
      </c>
      <c r="C48" s="975" t="s">
        <v>312</v>
      </c>
      <c r="D48" s="19"/>
      <c r="E48" s="31"/>
      <c r="F48" s="160" t="str">
        <f>IF(ISNUMBER(D48),12.5*D48,"")</f>
        <v/>
      </c>
      <c r="G48" s="87"/>
    </row>
    <row r="49" spans="1:7" s="149" customFormat="1" ht="15" customHeight="1" x14ac:dyDescent="0.25">
      <c r="A49" s="83"/>
      <c r="B49" s="241" t="s">
        <v>258</v>
      </c>
      <c r="C49" s="975" t="s">
        <v>313</v>
      </c>
      <c r="D49" s="19"/>
      <c r="E49" s="31"/>
      <c r="F49" s="160" t="str">
        <f>IF(ISNUMBER(D49),12.5*D49,"")</f>
        <v/>
      </c>
      <c r="G49" s="87"/>
    </row>
    <row r="50" spans="1:7" s="149" customFormat="1" ht="15" customHeight="1" x14ac:dyDescent="0.25">
      <c r="A50" s="83"/>
      <c r="B50" s="241" t="s">
        <v>258</v>
      </c>
      <c r="C50" s="975" t="s">
        <v>314</v>
      </c>
      <c r="D50" s="19"/>
      <c r="E50" s="31"/>
      <c r="F50" s="160" t="str">
        <f>IF(ISNUMBER(D50),12.5*D50,"")</f>
        <v/>
      </c>
      <c r="G50" s="87"/>
    </row>
    <row r="51" spans="1:7" s="457" customFormat="1" ht="15" customHeight="1" x14ac:dyDescent="0.25">
      <c r="A51" s="570"/>
      <c r="B51" s="81"/>
      <c r="C51" s="979" t="s">
        <v>1763</v>
      </c>
      <c r="D51" s="1005"/>
      <c r="E51" s="1005"/>
      <c r="F51" s="160" t="str">
        <f>IF(ISNUMBER(D51),12.5*D51,"")</f>
        <v/>
      </c>
      <c r="G51" s="661"/>
    </row>
    <row r="52" spans="1:7" s="149" customFormat="1" ht="15" customHeight="1" x14ac:dyDescent="0.25">
      <c r="A52" s="83"/>
      <c r="B52" s="81"/>
      <c r="C52" s="979" t="str">
        <f>"Other CET1 deductions to be made before the threshold deductions (excluding adjustments reported in row " &amp; ROW(C51) &amp;")"</f>
        <v>Other CET1 deductions to be made before the threshold deductions (excluding adjustments reported in row 51)</v>
      </c>
      <c r="D52" s="1005"/>
      <c r="E52" s="33"/>
      <c r="F52" s="199"/>
      <c r="G52" s="87"/>
    </row>
    <row r="53" spans="1:7" s="149" customFormat="1" ht="15" customHeight="1" x14ac:dyDescent="0.25">
      <c r="A53" s="83"/>
      <c r="B53" s="81"/>
      <c r="C53" s="245" t="s">
        <v>32</v>
      </c>
      <c r="D53" s="1006" t="str">
        <f>IF(AND(ISNUMBER(D33), COUNT(D36:D46)=ROWS(D36:D46)), D33-SUM(D36:D52), "")</f>
        <v/>
      </c>
      <c r="E53" s="113" t="str">
        <f>IF(AND(ISNUMBER(E33), COUNT(E36:E46)=ROWS(E36:E46)), E33-SUM(E36:E46, E51), "")</f>
        <v/>
      </c>
      <c r="F53" s="113" t="str">
        <f>IF(COUNT(F36:F46)=ROWS(F36:F46), SUM(F36:F52), "")</f>
        <v/>
      </c>
      <c r="G53" s="87"/>
    </row>
    <row r="54" spans="1:7" s="149" customFormat="1" ht="28.5" x14ac:dyDescent="0.25">
      <c r="A54" s="83"/>
      <c r="B54" s="241" t="s">
        <v>281</v>
      </c>
      <c r="C54" s="175" t="s">
        <v>282</v>
      </c>
      <c r="D54" s="1003"/>
      <c r="E54" s="109"/>
      <c r="F54" s="117"/>
      <c r="G54" s="87"/>
    </row>
    <row r="55" spans="1:7" s="149" customFormat="1" ht="15" customHeight="1" x14ac:dyDescent="0.25">
      <c r="A55" s="83"/>
      <c r="B55" s="81"/>
      <c r="C55" s="245" t="s">
        <v>32</v>
      </c>
      <c r="D55" s="1006" t="str">
        <f>IF(AND(ISNUMBER(D53),ISNUMBER(D54)),D53-D54,"")</f>
        <v/>
      </c>
      <c r="E55" s="113" t="str">
        <f>IF(AND(ISNUMBER(E53),ISNUMBER(E54)),E53-E54,"")</f>
        <v/>
      </c>
      <c r="F55" s="113" t="str">
        <f>IF(AND(ISNUMBER(F53),ISNUMBER(F54)),F53+F54,"")</f>
        <v/>
      </c>
      <c r="G55" s="87"/>
    </row>
    <row r="56" spans="1:7" s="149" customFormat="1" ht="42.75" x14ac:dyDescent="0.25">
      <c r="A56" s="83"/>
      <c r="B56" s="241" t="s">
        <v>283</v>
      </c>
      <c r="C56" s="175" t="s">
        <v>284</v>
      </c>
      <c r="D56" s="1002"/>
      <c r="E56" s="82"/>
      <c r="F56" s="117"/>
      <c r="G56" s="87"/>
    </row>
    <row r="57" spans="1:7" s="149" customFormat="1" ht="15" customHeight="1" x14ac:dyDescent="0.25">
      <c r="A57" s="83"/>
      <c r="B57" s="241">
        <v>87</v>
      </c>
      <c r="C57" s="247" t="s">
        <v>285</v>
      </c>
      <c r="D57" s="1002"/>
      <c r="E57" s="82"/>
      <c r="F57" s="117"/>
      <c r="G57" s="87"/>
    </row>
    <row r="58" spans="1:7" s="149" customFormat="1" ht="15" customHeight="1" x14ac:dyDescent="0.25">
      <c r="A58" s="83"/>
      <c r="B58" s="81"/>
      <c r="C58" s="247" t="s">
        <v>286</v>
      </c>
      <c r="D58" s="1002"/>
      <c r="E58" s="82"/>
      <c r="F58" s="117"/>
      <c r="G58" s="87"/>
    </row>
    <row r="59" spans="1:7" s="149" customFormat="1" ht="15" customHeight="1" x14ac:dyDescent="0.25">
      <c r="A59" s="83"/>
      <c r="B59" s="81"/>
      <c r="C59" s="245" t="s">
        <v>33</v>
      </c>
      <c r="D59" s="1006" t="str">
        <f>IF(AND(ISNUMBER(D55),ISNUMBER(D56),ISNUMBER(D57),ISNUMBER(D58)),D55-SUM(D56:D58),"")</f>
        <v/>
      </c>
      <c r="E59" s="113" t="str">
        <f>IF(AND(ISNUMBER(E55),ISNUMBER(E56),ISNUMBER(E57),ISNUMBER(E58)), E55-SUM(E56:E58),"")</f>
        <v/>
      </c>
      <c r="F59" s="113" t="str">
        <f>IF(AND(ISNUMBER(F55),ISNUMBER(F56),ISNUMBER(F57),ISNUMBER(F58)), F55+SUM(F56:F58),"")</f>
        <v/>
      </c>
      <c r="G59" s="87"/>
    </row>
    <row r="60" spans="1:7" s="149" customFormat="1" ht="15" customHeight="1" x14ac:dyDescent="0.25">
      <c r="A60" s="83"/>
      <c r="B60" s="81"/>
      <c r="C60" s="175" t="s">
        <v>62</v>
      </c>
      <c r="D60" s="1007" t="str">
        <f>IF(AND(ISNUMBER(D81),ISNUMBER(D82)),D81-D82,"")</f>
        <v/>
      </c>
      <c r="E60" s="168" t="str">
        <f>IF(AND(ISNUMBER(E81),ISNUMBER(E82)),E81-E82,"")</f>
        <v/>
      </c>
      <c r="F60" s="31"/>
      <c r="G60" s="87"/>
    </row>
    <row r="61" spans="1:7" s="149" customFormat="1" ht="30" customHeight="1" x14ac:dyDescent="0.25">
      <c r="A61" s="83"/>
      <c r="B61" s="97"/>
      <c r="C61" s="973" t="s">
        <v>287</v>
      </c>
      <c r="D61" s="1003"/>
      <c r="E61" s="109"/>
      <c r="F61" s="117"/>
      <c r="G61" s="87"/>
    </row>
    <row r="62" spans="1:7" s="149" customFormat="1" ht="15" customHeight="1" x14ac:dyDescent="0.25">
      <c r="A62" s="83"/>
      <c r="B62" s="151" t="s">
        <v>258</v>
      </c>
      <c r="C62" s="973" t="s">
        <v>383</v>
      </c>
      <c r="D62" s="1005"/>
      <c r="E62" s="31"/>
      <c r="F62" s="160" t="str">
        <f>IF(ISNUMBER(D62),-12.5*D62,"")</f>
        <v/>
      </c>
      <c r="G62" s="87"/>
    </row>
    <row r="63" spans="1:7" s="149" customFormat="1" ht="15" customHeight="1" x14ac:dyDescent="0.25">
      <c r="A63" s="83"/>
      <c r="B63" s="97"/>
      <c r="C63" s="980" t="s">
        <v>280</v>
      </c>
      <c r="D63" s="1005"/>
      <c r="E63" s="33"/>
      <c r="F63" s="38"/>
      <c r="G63" s="87"/>
    </row>
    <row r="64" spans="1:7" s="149" customFormat="1" ht="15" customHeight="1" x14ac:dyDescent="0.25">
      <c r="A64" s="83"/>
      <c r="B64" s="81"/>
      <c r="C64" s="1375" t="s">
        <v>288</v>
      </c>
      <c r="D64" s="1006" t="str">
        <f>IF(AND(ISNUMBER(D33),ISNUMBER(D65)),D33-D65,"")</f>
        <v/>
      </c>
      <c r="E64" s="113" t="str">
        <f>IF(AND(ISNUMBER(E33),ISNUMBER(E65)),E33-E65,"")</f>
        <v/>
      </c>
      <c r="F64" s="113" t="str">
        <f>IF(AND(ISNUMBER(F59),ISNUMBER(F61)),SUM(F59,F61:F63),"")</f>
        <v/>
      </c>
      <c r="G64" s="87"/>
    </row>
    <row r="65" spans="1:7" s="149" customFormat="1" ht="15" customHeight="1" x14ac:dyDescent="0.25">
      <c r="A65" s="83"/>
      <c r="B65" s="99"/>
      <c r="C65" s="981" t="s">
        <v>289</v>
      </c>
      <c r="D65" s="1008" t="str">
        <f>IF(AND(ISNUMBER(D59),ISNUMBER(D60),ISNUMBER(D61)),D59-SUM(D60:D63),"")</f>
        <v/>
      </c>
      <c r="E65" s="107" t="str">
        <f>IF(AND(ISNUMBER(E59),ISNUMBER(E60),ISNUMBER(E61)),E59-SUM(E60:E61),"")</f>
        <v/>
      </c>
      <c r="F65" s="24"/>
      <c r="G65" s="87"/>
    </row>
    <row r="66" spans="1:7" s="149" customFormat="1" ht="15" customHeight="1" x14ac:dyDescent="0.25">
      <c r="A66" s="83"/>
      <c r="B66" s="100"/>
      <c r="C66" s="100"/>
      <c r="D66" s="266"/>
      <c r="E66" s="266"/>
      <c r="F66" s="266"/>
      <c r="G66" s="87"/>
    </row>
    <row r="67" spans="1:7" s="80" customFormat="1" ht="60" customHeight="1" x14ac:dyDescent="0.25">
      <c r="A67" s="272" t="s">
        <v>290</v>
      </c>
      <c r="B67" s="78"/>
      <c r="C67" s="595"/>
      <c r="D67" s="595"/>
      <c r="E67" s="78"/>
      <c r="F67" s="78"/>
      <c r="G67" s="79"/>
    </row>
    <row r="68" spans="1:7" s="80" customFormat="1" ht="30" customHeight="1" x14ac:dyDescent="0.25">
      <c r="A68" s="273" t="s">
        <v>291</v>
      </c>
      <c r="B68" s="89"/>
      <c r="C68" s="89"/>
      <c r="D68" s="89"/>
      <c r="E68" s="89"/>
      <c r="F68" s="89"/>
      <c r="G68" s="90"/>
    </row>
    <row r="69" spans="1:7" ht="30" customHeight="1" x14ac:dyDescent="0.25">
      <c r="B69" s="91" t="s">
        <v>60</v>
      </c>
      <c r="C69" s="982" t="s">
        <v>59</v>
      </c>
      <c r="D69" s="1009" t="s">
        <v>262</v>
      </c>
      <c r="E69" s="110" t="s">
        <v>306</v>
      </c>
      <c r="F69" s="89"/>
      <c r="G69" s="146"/>
    </row>
    <row r="70" spans="1:7" s="149" customFormat="1" ht="30" customHeight="1" x14ac:dyDescent="0.25">
      <c r="A70" s="83"/>
      <c r="B70" s="92" t="s">
        <v>153</v>
      </c>
      <c r="C70" s="983" t="s">
        <v>163</v>
      </c>
      <c r="D70" s="1010"/>
      <c r="E70" s="102"/>
      <c r="F70" s="89"/>
      <c r="G70" s="87"/>
    </row>
    <row r="71" spans="1:7" s="149" customFormat="1" ht="15" customHeight="1" x14ac:dyDescent="0.25">
      <c r="A71" s="83"/>
      <c r="B71" s="95" t="s">
        <v>152</v>
      </c>
      <c r="C71" s="984" t="s">
        <v>449</v>
      </c>
      <c r="D71" s="1002"/>
      <c r="E71" s="82"/>
      <c r="F71" s="89"/>
      <c r="G71" s="87"/>
    </row>
    <row r="72" spans="1:7" s="149" customFormat="1" ht="15" customHeight="1" x14ac:dyDescent="0.25">
      <c r="A72" s="83"/>
      <c r="B72" s="99"/>
      <c r="C72" s="988" t="s">
        <v>448</v>
      </c>
      <c r="D72" s="1008" t="str">
        <f>IF(AND(ISNUMBER(D70),ISNUMBER(D71)),SUM(D70:D71),"")</f>
        <v/>
      </c>
      <c r="E72" s="107" t="str">
        <f>IF(AND(ISNUMBER(E70),ISNUMBER(E71)),SUM(E70:E71),"")</f>
        <v/>
      </c>
      <c r="F72" s="89"/>
      <c r="G72" s="87"/>
    </row>
    <row r="73" spans="1:7" s="80" customFormat="1" ht="60" customHeight="1" x14ac:dyDescent="0.25">
      <c r="A73" s="274" t="s">
        <v>292</v>
      </c>
      <c r="B73" s="89"/>
      <c r="C73" s="89"/>
      <c r="D73" s="89"/>
      <c r="E73" s="89"/>
      <c r="F73" s="89"/>
      <c r="G73" s="90"/>
    </row>
    <row r="74" spans="1:7" ht="30" customHeight="1" x14ac:dyDescent="0.25">
      <c r="B74" s="91" t="s">
        <v>60</v>
      </c>
      <c r="C74" s="982" t="s">
        <v>59</v>
      </c>
      <c r="D74" s="1009" t="s">
        <v>262</v>
      </c>
      <c r="E74" s="110" t="s">
        <v>306</v>
      </c>
      <c r="F74" s="217" t="s">
        <v>307</v>
      </c>
      <c r="G74" s="146"/>
    </row>
    <row r="75" spans="1:7" s="149" customFormat="1" ht="15" customHeight="1" x14ac:dyDescent="0.25">
      <c r="A75" s="83"/>
      <c r="B75" s="244">
        <v>78</v>
      </c>
      <c r="C75" s="985" t="s">
        <v>315</v>
      </c>
      <c r="D75" s="1010"/>
      <c r="E75" s="102"/>
      <c r="F75" s="102"/>
      <c r="G75" s="87"/>
    </row>
    <row r="76" spans="1:7" s="149" customFormat="1" ht="15" customHeight="1" x14ac:dyDescent="0.25">
      <c r="A76" s="83"/>
      <c r="B76" s="243">
        <v>79</v>
      </c>
      <c r="C76" s="433" t="s">
        <v>301</v>
      </c>
      <c r="D76" s="1002"/>
      <c r="E76" s="82"/>
      <c r="F76" s="82"/>
      <c r="G76" s="87"/>
    </row>
    <row r="77" spans="1:7" s="149" customFormat="1" ht="30" customHeight="1" x14ac:dyDescent="0.25">
      <c r="A77" s="83"/>
      <c r="B77" s="243" t="s">
        <v>281</v>
      </c>
      <c r="C77" s="108" t="s">
        <v>282</v>
      </c>
      <c r="D77" s="1002"/>
      <c r="E77" s="82"/>
      <c r="F77" s="82"/>
      <c r="G77" s="87"/>
    </row>
    <row r="78" spans="1:7" s="149" customFormat="1" ht="30" customHeight="1" x14ac:dyDescent="0.25">
      <c r="A78" s="83"/>
      <c r="B78" s="243" t="s">
        <v>283</v>
      </c>
      <c r="C78" s="108" t="s">
        <v>284</v>
      </c>
      <c r="D78" s="1002"/>
      <c r="E78" s="82"/>
      <c r="F78" s="82"/>
      <c r="G78" s="87"/>
    </row>
    <row r="79" spans="1:7" s="149" customFormat="1" ht="15" customHeight="1" x14ac:dyDescent="0.25">
      <c r="A79" s="83"/>
      <c r="B79" s="81"/>
      <c r="C79" s="714" t="s">
        <v>294</v>
      </c>
      <c r="D79" s="1005"/>
      <c r="E79" s="33"/>
      <c r="F79" s="199"/>
      <c r="G79" s="87"/>
    </row>
    <row r="80" spans="1:7" s="149" customFormat="1" ht="15" customHeight="1" x14ac:dyDescent="0.25">
      <c r="A80" s="83"/>
      <c r="B80" s="97"/>
      <c r="C80" s="111" t="s">
        <v>66</v>
      </c>
      <c r="D80" s="206" t="str">
        <f>IF(AND(ISNUMBER(D104),ISNUMBER(D105)),D104-D105,"")</f>
        <v/>
      </c>
      <c r="E80" s="498" t="str">
        <f>IF(AND(ISNUMBER(E104),ISNUMBER(E105)),E104-E105,"")</f>
        <v/>
      </c>
      <c r="F80" s="33"/>
      <c r="G80" s="87"/>
    </row>
    <row r="81" spans="1:7" s="149" customFormat="1" ht="15" customHeight="1" x14ac:dyDescent="0.25">
      <c r="A81" s="83"/>
      <c r="B81" s="97"/>
      <c r="C81" s="1376" t="s">
        <v>34</v>
      </c>
      <c r="D81" s="1006" t="str">
        <f>IF(AND(ISNUMBER(D75),ISNUMBER(D76),ISNUMBER(D77),ISNUMBER(D78),ISNUMBER(D80)),SUM(D75:D80),"")</f>
        <v/>
      </c>
      <c r="E81" s="113" t="str">
        <f>IF(AND(ISNUMBER(E75),ISNUMBER(E76),ISNUMBER(E77),ISNUMBER(E78),ISNUMBER(E80)),SUM(E75:E78,E80),"")</f>
        <v/>
      </c>
      <c r="F81" s="113" t="str">
        <f>IF(AND(ISNUMBER(F75),ISNUMBER(F76),ISNUMBER(F77),ISNUMBER(F78)),SUM(F75:F79),"")</f>
        <v/>
      </c>
      <c r="G81" s="87"/>
    </row>
    <row r="82" spans="1:7" s="149" customFormat="1" ht="15" customHeight="1" x14ac:dyDescent="0.25">
      <c r="A82" s="83"/>
      <c r="B82" s="97"/>
      <c r="C82" s="986" t="s">
        <v>67</v>
      </c>
      <c r="D82" s="1011" t="str">
        <f>IF(AND(ISNUMBER(D72),ISNUMBER(D81)),MIN(D72,D81),"")</f>
        <v/>
      </c>
      <c r="E82" s="125" t="str">
        <f>IF(AND(ISNUMBER(E72),ISNUMBER(E81)),MIN(E72,E81),"")</f>
        <v/>
      </c>
      <c r="F82" s="33"/>
      <c r="G82" s="87"/>
    </row>
    <row r="83" spans="1:7" s="149" customFormat="1" ht="15" customHeight="1" x14ac:dyDescent="0.25">
      <c r="A83" s="83"/>
      <c r="B83" s="99"/>
      <c r="C83" s="981" t="s">
        <v>295</v>
      </c>
      <c r="D83" s="1008" t="str">
        <f>IF(AND(ISNUMBER(D72),ISNUMBER(D82)),D72-D82,"")</f>
        <v/>
      </c>
      <c r="E83" s="107" t="str">
        <f>IF(AND(ISNUMBER(E72),ISNUMBER(E82)),E72-E82,"")</f>
        <v/>
      </c>
      <c r="F83" s="24"/>
      <c r="G83" s="87"/>
    </row>
    <row r="84" spans="1:7" s="149" customFormat="1" ht="15" customHeight="1" x14ac:dyDescent="0.25">
      <c r="A84" s="83"/>
      <c r="B84" s="100"/>
      <c r="C84" s="101"/>
      <c r="D84" s="266"/>
      <c r="E84" s="266"/>
      <c r="F84" s="266"/>
      <c r="G84" s="87"/>
    </row>
    <row r="85" spans="1:7" s="80" customFormat="1" ht="60" customHeight="1" x14ac:dyDescent="0.25">
      <c r="A85" s="272" t="s">
        <v>296</v>
      </c>
      <c r="B85" s="78"/>
      <c r="C85" s="595"/>
      <c r="D85" s="595"/>
      <c r="E85" s="78"/>
      <c r="F85" s="78"/>
      <c r="G85" s="79"/>
    </row>
    <row r="86" spans="1:7" s="80" customFormat="1" ht="30" customHeight="1" x14ac:dyDescent="0.25">
      <c r="A86" s="273" t="s">
        <v>297</v>
      </c>
      <c r="B86" s="89"/>
      <c r="C86" s="89"/>
      <c r="D86" s="89"/>
      <c r="E86" s="89"/>
      <c r="F86" s="89"/>
      <c r="G86" s="90"/>
    </row>
    <row r="87" spans="1:7" ht="30" customHeight="1" x14ac:dyDescent="0.25">
      <c r="B87" s="91" t="s">
        <v>60</v>
      </c>
      <c r="C87" s="1377" t="s">
        <v>59</v>
      </c>
      <c r="D87" s="1378" t="s">
        <v>262</v>
      </c>
      <c r="E87" s="1379" t="s">
        <v>306</v>
      </c>
      <c r="F87" s="89"/>
      <c r="G87" s="146"/>
    </row>
    <row r="88" spans="1:7" s="149" customFormat="1" ht="30" customHeight="1" x14ac:dyDescent="0.25">
      <c r="A88" s="83"/>
      <c r="B88" s="94" t="s">
        <v>68</v>
      </c>
      <c r="C88" s="108" t="s">
        <v>164</v>
      </c>
      <c r="D88" s="1002"/>
      <c r="E88" s="82"/>
      <c r="F88" s="89"/>
      <c r="G88" s="87"/>
    </row>
    <row r="89" spans="1:7" s="149" customFormat="1" ht="15" customHeight="1" x14ac:dyDescent="0.25">
      <c r="A89" s="83"/>
      <c r="B89" s="94" t="s">
        <v>152</v>
      </c>
      <c r="C89" s="108" t="s">
        <v>298</v>
      </c>
      <c r="D89" s="1002"/>
      <c r="E89" s="82"/>
      <c r="F89" s="89"/>
      <c r="G89" s="87"/>
    </row>
    <row r="90" spans="1:7" s="149" customFormat="1" ht="15" customHeight="1" x14ac:dyDescent="0.25">
      <c r="A90" s="83"/>
      <c r="B90" s="30"/>
      <c r="C90" s="108" t="s">
        <v>135</v>
      </c>
      <c r="D90" s="224" t="str">
        <f>IF(ISNUMBER($D23),$D23,"")</f>
        <v/>
      </c>
      <c r="E90" s="11" t="str">
        <f>IF(ISNUMBER($D23),$D23,"")</f>
        <v/>
      </c>
      <c r="F90" s="89"/>
      <c r="G90" s="87"/>
    </row>
    <row r="91" spans="1:7" s="149" customFormat="1" ht="15" customHeight="1" x14ac:dyDescent="0.25">
      <c r="A91" s="83"/>
      <c r="B91" s="122"/>
      <c r="C91" s="123" t="s">
        <v>317</v>
      </c>
      <c r="D91" s="1005"/>
      <c r="E91" s="38"/>
      <c r="F91" s="3"/>
      <c r="G91" s="87"/>
    </row>
    <row r="92" spans="1:7" s="149" customFormat="1" ht="15" customHeight="1" x14ac:dyDescent="0.25">
      <c r="A92" s="83"/>
      <c r="B92" s="99"/>
      <c r="C92" s="981" t="s">
        <v>299</v>
      </c>
      <c r="D92" s="1008" t="str">
        <f>IF(AND(ISNUMBER(D88),ISNUMBER(D89),ISNUMBER(D90)),SUM(D88:D91),"")</f>
        <v/>
      </c>
      <c r="E92" s="107" t="str">
        <f>IF(AND(ISNUMBER(E88),ISNUMBER(E89),ISNUMBER(E90)),SUM(E88:E91),"")</f>
        <v/>
      </c>
      <c r="F92" s="89"/>
      <c r="G92" s="87"/>
    </row>
    <row r="93" spans="1:7" s="80" customFormat="1" ht="60" customHeight="1" x14ac:dyDescent="0.25">
      <c r="A93" s="274" t="s">
        <v>300</v>
      </c>
      <c r="B93" s="89"/>
      <c r="C93" s="89"/>
      <c r="D93" s="89"/>
      <c r="E93" s="89"/>
      <c r="F93" s="89"/>
      <c r="G93" s="90"/>
    </row>
    <row r="94" spans="1:7" ht="30" customHeight="1" x14ac:dyDescent="0.25">
      <c r="B94" s="91" t="s">
        <v>60</v>
      </c>
      <c r="C94" s="982" t="s">
        <v>59</v>
      </c>
      <c r="D94" s="1009" t="s">
        <v>262</v>
      </c>
      <c r="E94" s="110" t="s">
        <v>306</v>
      </c>
      <c r="F94" s="217" t="s">
        <v>307</v>
      </c>
      <c r="G94" s="146"/>
    </row>
    <row r="95" spans="1:7" s="149" customFormat="1" ht="15" customHeight="1" x14ac:dyDescent="0.25">
      <c r="A95" s="83"/>
      <c r="B95" s="244">
        <v>78</v>
      </c>
      <c r="C95" s="985" t="s">
        <v>316</v>
      </c>
      <c r="D95" s="1001"/>
      <c r="E95" s="434"/>
      <c r="F95" s="420"/>
      <c r="G95" s="87"/>
    </row>
    <row r="96" spans="1:7" s="149" customFormat="1" ht="15" customHeight="1" x14ac:dyDescent="0.25">
      <c r="A96" s="83"/>
      <c r="B96" s="243">
        <v>79</v>
      </c>
      <c r="C96" s="433" t="s">
        <v>293</v>
      </c>
      <c r="D96" s="39"/>
      <c r="E96" s="27"/>
      <c r="F96" s="40"/>
      <c r="G96" s="87"/>
    </row>
    <row r="97" spans="1:11" s="149" customFormat="1" ht="15" customHeight="1" x14ac:dyDescent="0.25">
      <c r="A97" s="431"/>
      <c r="B97" s="432">
        <v>79</v>
      </c>
      <c r="C97" s="553" t="s">
        <v>790</v>
      </c>
      <c r="D97" s="224" t="str">
        <f>IF('Supervisory information'!$C$23="Yes", IF(ISNUMBER('TLAC holdings'!D4), 'TLAC holdings'!D4, ""), 0)</f>
        <v/>
      </c>
      <c r="E97" s="35" t="str">
        <f>IF('Supervisory information'!$C$23="Yes", IF(ISNUMBER('TLAC holdings'!E4), 'TLAC holdings'!E4, ""), 0)</f>
        <v/>
      </c>
      <c r="F97" s="11" t="str">
        <f>IF('Supervisory information'!$C$23="Yes", IF(ISNUMBER('TLAC holdings'!F4), 'TLAC holdings'!F4, ""), 0)</f>
        <v/>
      </c>
      <c r="G97" s="87"/>
    </row>
    <row r="98" spans="1:11" s="149" customFormat="1" ht="30" customHeight="1" x14ac:dyDescent="0.25">
      <c r="A98" s="83"/>
      <c r="B98" s="718" t="s">
        <v>281</v>
      </c>
      <c r="C98" s="108" t="s">
        <v>282</v>
      </c>
      <c r="D98" s="39"/>
      <c r="E98" s="27"/>
      <c r="F98" s="40"/>
      <c r="G98" s="87"/>
    </row>
    <row r="99" spans="1:11" s="149" customFormat="1" ht="45" customHeight="1" x14ac:dyDescent="0.25">
      <c r="A99" s="431"/>
      <c r="B99" s="427" t="s">
        <v>1090</v>
      </c>
      <c r="C99" s="714" t="s">
        <v>792</v>
      </c>
      <c r="D99" s="224" t="str">
        <f>IF('Supervisory information'!$C$23="Yes", IF(ISNUMBER('TLAC holdings'!D5), 'TLAC holdings'!D5, ""), 0)</f>
        <v/>
      </c>
      <c r="E99" s="35" t="str">
        <f>IF('Supervisory information'!$C$23="Yes", IF(ISNUMBER('TLAC holdings'!E5), 'TLAC holdings'!E5, ""), 0)</f>
        <v/>
      </c>
      <c r="F99" s="11" t="str">
        <f>IF('Supervisory information'!$C$23="Yes", IF(ISNUMBER('TLAC holdings'!F5), 'TLAC holdings'!F5, ""), 0)</f>
        <v/>
      </c>
      <c r="G99" s="87"/>
    </row>
    <row r="100" spans="1:11" s="149" customFormat="1" ht="30" customHeight="1" x14ac:dyDescent="0.25">
      <c r="A100" s="431"/>
      <c r="B100" s="427" t="s">
        <v>1091</v>
      </c>
      <c r="C100" s="108" t="s">
        <v>794</v>
      </c>
      <c r="D100" s="224" t="str">
        <f>IF('Supervisory information'!$C$23="Yes", IF(ISNUMBER('TLAC holdings'!D6), 'TLAC holdings'!D6, ""), 0)</f>
        <v/>
      </c>
      <c r="E100" s="35" t="str">
        <f>IF('Supervisory information'!$C$23="Yes", IF(ISNUMBER('TLAC holdings'!E6), 'TLAC holdings'!E6, ""), 0)</f>
        <v/>
      </c>
      <c r="F100" s="11" t="str">
        <f>IF('Supervisory information'!$C$23="Yes", IF(ISNUMBER('TLAC holdings'!F6), 'TLAC holdings'!F6, ""), 0)</f>
        <v/>
      </c>
      <c r="G100" s="87"/>
    </row>
    <row r="101" spans="1:11" s="149" customFormat="1" ht="45" customHeight="1" x14ac:dyDescent="0.25">
      <c r="A101" s="83"/>
      <c r="B101" s="243" t="s">
        <v>283</v>
      </c>
      <c r="C101" s="108" t="s">
        <v>284</v>
      </c>
      <c r="D101" s="39"/>
      <c r="E101" s="27"/>
      <c r="F101" s="40"/>
      <c r="G101" s="87"/>
    </row>
    <row r="102" spans="1:11" s="149" customFormat="1" ht="45" customHeight="1" x14ac:dyDescent="0.25">
      <c r="A102" s="431"/>
      <c r="B102" s="435" t="s">
        <v>283</v>
      </c>
      <c r="C102" s="108" t="s">
        <v>796</v>
      </c>
      <c r="D102" s="206" t="str">
        <f>IF('Supervisory information'!$C$23="Yes", IF(ISNUMBER('TLAC holdings'!D7), 'TLAC holdings'!D7, ""), 0)</f>
        <v/>
      </c>
      <c r="E102" s="35" t="str">
        <f>IF('Supervisory information'!$C$23="Yes", IF(ISNUMBER('TLAC holdings'!E7), 'TLAC holdings'!E7, ""), 0)</f>
        <v/>
      </c>
      <c r="F102" s="11" t="str">
        <f>IF('Supervisory information'!$C$23="Yes", IF(ISNUMBER('TLAC holdings'!F7), 'TLAC holdings'!F7, ""), 0)</f>
        <v/>
      </c>
      <c r="G102" s="87"/>
    </row>
    <row r="103" spans="1:11" s="149" customFormat="1" ht="15" customHeight="1" x14ac:dyDescent="0.25">
      <c r="A103" s="83"/>
      <c r="B103" s="97"/>
      <c r="C103" s="1380" t="s">
        <v>302</v>
      </c>
      <c r="D103" s="1005"/>
      <c r="E103" s="32"/>
      <c r="F103" s="82"/>
      <c r="G103" s="87"/>
    </row>
    <row r="104" spans="1:11" s="149" customFormat="1" ht="15" customHeight="1" x14ac:dyDescent="0.25">
      <c r="A104" s="83"/>
      <c r="B104" s="97"/>
      <c r="C104" s="1376" t="s">
        <v>303</v>
      </c>
      <c r="D104" s="1006" t="str">
        <f>IF(COUNT(D95:D102)=ROWS(D95:D102), SUM(D95:D103), "")</f>
        <v/>
      </c>
      <c r="E104" s="113" t="str">
        <f>IF(COUNT(E95:E102)=ROWS(E95:E102),SUM(E95:E102),"")</f>
        <v/>
      </c>
      <c r="F104" s="113" t="str">
        <f>IF(COUNT(F95:F103)=ROWS(F95:F103), SUM(F95:F103), "")</f>
        <v/>
      </c>
      <c r="G104" s="87"/>
    </row>
    <row r="105" spans="1:11" s="149" customFormat="1" ht="15" customHeight="1" x14ac:dyDescent="0.25">
      <c r="A105" s="83"/>
      <c r="B105" s="97"/>
      <c r="C105" s="987" t="s">
        <v>304</v>
      </c>
      <c r="D105" s="1011" t="str">
        <f>IF(AND(ISNUMBER(D92),ISNUMBER(D104)),MIN(D92,D104),"")</f>
        <v/>
      </c>
      <c r="E105" s="125" t="str">
        <f>IF(AND(ISNUMBER(E92),ISNUMBER(E104)),MIN(E92,E104),"")</f>
        <v/>
      </c>
      <c r="F105" s="33"/>
      <c r="G105" s="87"/>
    </row>
    <row r="106" spans="1:11" s="149" customFormat="1" ht="15" customHeight="1" x14ac:dyDescent="0.25">
      <c r="A106" s="83"/>
      <c r="B106" s="99"/>
      <c r="C106" s="988" t="s">
        <v>305</v>
      </c>
      <c r="D106" s="1008" t="str">
        <f>IF(AND(ISNUMBER(D92),ISNUMBER(D105)),D92-D105,"")</f>
        <v/>
      </c>
      <c r="E106" s="107" t="str">
        <f>IF(AND(ISNUMBER(E92),ISNUMBER(E105)),E92-E105,"")</f>
        <v/>
      </c>
      <c r="F106" s="24"/>
      <c r="G106" s="87"/>
    </row>
    <row r="107" spans="1:11" s="149" customFormat="1" ht="15" customHeight="1" x14ac:dyDescent="0.25">
      <c r="A107" s="83"/>
      <c r="B107" s="100"/>
      <c r="C107" s="101"/>
      <c r="D107" s="266"/>
      <c r="E107" s="266"/>
      <c r="F107" s="266"/>
      <c r="G107" s="87"/>
    </row>
    <row r="108" spans="1:11" s="80" customFormat="1" ht="60" customHeight="1" x14ac:dyDescent="0.25">
      <c r="A108" s="2357" t="s">
        <v>458</v>
      </c>
      <c r="B108" s="2358"/>
      <c r="C108" s="2358"/>
      <c r="D108" s="2358"/>
      <c r="E108" s="2358"/>
      <c r="F108" s="2358"/>
      <c r="G108" s="79"/>
    </row>
    <row r="109" spans="1:11" s="218" customFormat="1" ht="30" customHeight="1" x14ac:dyDescent="0.25">
      <c r="A109" s="154"/>
      <c r="B109" s="91" t="s">
        <v>60</v>
      </c>
      <c r="C109" s="989"/>
      <c r="D109" s="1009" t="s">
        <v>262</v>
      </c>
      <c r="E109" s="110" t="s">
        <v>306</v>
      </c>
      <c r="G109" s="146"/>
      <c r="K109" s="220"/>
    </row>
    <row r="110" spans="1:11" s="218" customFormat="1" ht="15" customHeight="1" x14ac:dyDescent="0.25">
      <c r="A110" s="154"/>
      <c r="B110" s="124"/>
      <c r="C110" s="990" t="s">
        <v>465</v>
      </c>
      <c r="D110" s="1012"/>
      <c r="E110" s="13"/>
      <c r="G110" s="146"/>
      <c r="K110" s="220"/>
    </row>
    <row r="111" spans="1:11" s="218" customFormat="1" ht="15" customHeight="1" x14ac:dyDescent="0.25">
      <c r="A111" s="154"/>
      <c r="B111" s="81"/>
      <c r="C111" s="991" t="s">
        <v>444</v>
      </c>
      <c r="D111" s="743"/>
      <c r="E111" s="40"/>
      <c r="G111" s="146"/>
      <c r="K111" s="220"/>
    </row>
    <row r="112" spans="1:11" s="218" customFormat="1" ht="15" customHeight="1" x14ac:dyDescent="0.25">
      <c r="A112" s="154"/>
      <c r="B112" s="81"/>
      <c r="C112" s="991" t="s">
        <v>445</v>
      </c>
      <c r="D112" s="743"/>
      <c r="E112" s="40"/>
      <c r="G112" s="146"/>
      <c r="K112" s="220"/>
    </row>
    <row r="113" spans="1:11" s="257" customFormat="1" ht="15" customHeight="1" x14ac:dyDescent="0.25">
      <c r="A113" s="398"/>
      <c r="B113" s="97"/>
      <c r="C113" s="991" t="s">
        <v>446</v>
      </c>
      <c r="D113" s="1013"/>
      <c r="E113" s="82"/>
      <c r="G113" s="146"/>
      <c r="K113" s="258"/>
    </row>
    <row r="114" spans="1:11" s="218" customFormat="1" ht="15" customHeight="1" x14ac:dyDescent="0.25">
      <c r="A114" s="154"/>
      <c r="B114" s="81"/>
      <c r="C114" s="992" t="s">
        <v>797</v>
      </c>
      <c r="D114" s="39"/>
      <c r="E114" s="40"/>
      <c r="G114" s="146"/>
      <c r="K114" s="220"/>
    </row>
    <row r="115" spans="1:11" s="257" customFormat="1" ht="15" customHeight="1" x14ac:dyDescent="0.25">
      <c r="A115" s="398"/>
      <c r="B115" s="432" t="s">
        <v>841</v>
      </c>
      <c r="C115" s="993" t="s">
        <v>840</v>
      </c>
      <c r="D115" s="39"/>
      <c r="E115" s="40"/>
      <c r="G115" s="146"/>
    </row>
    <row r="116" spans="1:11" s="257" customFormat="1" ht="15" customHeight="1" x14ac:dyDescent="0.25">
      <c r="A116" s="398"/>
      <c r="B116" s="99"/>
      <c r="C116" s="994" t="str">
        <f>CONCATENATE("Check: row ", ROW(C115), " ≤ row ", ROW(C114))</f>
        <v>Check: row 115 ≤ row 114</v>
      </c>
      <c r="D116" s="860" t="str">
        <f>IF(AND(ISNUMBER(D114),ISNUMBER(D115)), IF(D115&lt;=SUM(D114), "Pass"," Fail"), "")</f>
        <v/>
      </c>
      <c r="E116" s="848" t="str">
        <f>IF(AND(ISNUMBER(E114),ISNUMBER(E115)), IF(E115&lt;=SUM(E114), "Pass"," Fail"), "")</f>
        <v/>
      </c>
      <c r="G116" s="146"/>
    </row>
    <row r="117" spans="1:11" s="80" customFormat="1" ht="15" customHeight="1" x14ac:dyDescent="0.25">
      <c r="A117" s="88"/>
      <c r="B117" s="124"/>
      <c r="C117" s="990" t="s">
        <v>466</v>
      </c>
      <c r="D117" s="1012"/>
      <c r="E117" s="13"/>
      <c r="F117" s="89"/>
      <c r="G117" s="90"/>
    </row>
    <row r="118" spans="1:11" s="80" customFormat="1" ht="15" customHeight="1" x14ac:dyDescent="0.25">
      <c r="A118" s="88"/>
      <c r="B118" s="81"/>
      <c r="C118" s="991" t="s">
        <v>444</v>
      </c>
      <c r="D118" s="743"/>
      <c r="E118" s="40"/>
      <c r="F118" s="89"/>
      <c r="G118" s="90"/>
    </row>
    <row r="119" spans="1:11" s="80" customFormat="1" ht="15" customHeight="1" x14ac:dyDescent="0.25">
      <c r="A119" s="88"/>
      <c r="B119" s="81"/>
      <c r="C119" s="991" t="s">
        <v>445</v>
      </c>
      <c r="D119" s="743"/>
      <c r="E119" s="40"/>
      <c r="F119" s="89"/>
      <c r="G119" s="90"/>
    </row>
    <row r="120" spans="1:11" s="80" customFormat="1" ht="15" customHeight="1" x14ac:dyDescent="0.25">
      <c r="A120" s="430"/>
      <c r="B120" s="97"/>
      <c r="C120" s="991" t="s">
        <v>446</v>
      </c>
      <c r="D120" s="1013"/>
      <c r="E120" s="82"/>
      <c r="F120" s="89"/>
      <c r="G120" s="90"/>
    </row>
    <row r="121" spans="1:11" s="80" customFormat="1" ht="15" customHeight="1" x14ac:dyDescent="0.25">
      <c r="A121" s="88"/>
      <c r="B121" s="81"/>
      <c r="C121" s="992" t="s">
        <v>797</v>
      </c>
      <c r="D121" s="39"/>
      <c r="E121" s="40"/>
      <c r="F121" s="89"/>
      <c r="G121" s="90"/>
    </row>
    <row r="122" spans="1:11" s="80" customFormat="1" ht="15" customHeight="1" x14ac:dyDescent="0.25">
      <c r="A122" s="430"/>
      <c r="B122" s="432" t="s">
        <v>841</v>
      </c>
      <c r="C122" s="993" t="s">
        <v>840</v>
      </c>
      <c r="D122" s="39"/>
      <c r="E122" s="40"/>
      <c r="F122" s="89"/>
      <c r="G122" s="90"/>
    </row>
    <row r="123" spans="1:11" s="80" customFormat="1" ht="15" customHeight="1" x14ac:dyDescent="0.25">
      <c r="A123" s="430"/>
      <c r="B123" s="99"/>
      <c r="C123" s="994" t="str">
        <f>CONCATENATE("Check: row ", ROW(C122), " ≤ row ", ROW(C121))</f>
        <v>Check: row 122 ≤ row 121</v>
      </c>
      <c r="D123" s="860" t="str">
        <f>IF(AND(ISNUMBER(D121), ISNUMBER(D122)), IF(D122&lt;=SUM(D121), "Pass", "Fail"), "")</f>
        <v/>
      </c>
      <c r="E123" s="848" t="str">
        <f>IF(AND(ISNUMBER(E121), ISNUMBER(E122)), IF(E122&lt;=SUM(E121), "Pass", "Fail"), "")</f>
        <v/>
      </c>
      <c r="F123" s="89"/>
      <c r="G123" s="90"/>
    </row>
    <row r="124" spans="1:11" s="149" customFormat="1" ht="15" customHeight="1" x14ac:dyDescent="0.25">
      <c r="A124" s="103"/>
      <c r="B124" s="104"/>
      <c r="C124" s="995"/>
      <c r="D124" s="1014"/>
      <c r="E124" s="267"/>
      <c r="F124" s="267"/>
      <c r="G124" s="105"/>
    </row>
  </sheetData>
  <dataConsolidate/>
  <customSheetViews>
    <customSheetView guid="{3D2E4C4C-55B0-42AD-9B20-28C028F4BEE7}" scale="75" hiddenRows="1" hiddenColumns="1">
      <pane ySplit="4" topLeftCell="A5" activePane="bottomLeft" state="frozen"/>
      <selection pane="bottomLeft"/>
      <rowBreaks count="3" manualBreakCount="3">
        <brk id="33" max="5" man="1"/>
        <brk id="65" max="5" man="1"/>
        <brk id="83" max="5" man="1"/>
      </rowBreaks>
      <pageMargins left="0.59055118110236227" right="0.59055118110236227" top="0.98425196850393704" bottom="0.98425196850393704" header="0.51181102362204722" footer="0.51181102362204722"/>
      <printOptions headings="1"/>
      <pageSetup paperSize="9" scale="50" fitToHeight="10"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customSheetView>
  </customSheetViews>
  <mergeCells count="1">
    <mergeCell ref="A108:F108"/>
  </mergeCells>
  <conditionalFormatting sqref="D8:D14 E12 E14 D16:D18 D20:D22 D28:E29 D32:E32 D36:E40 D44:E46 D47:D52 D54:E54 D56:E58 D61:E61 D62:D63 D70:E71 D75:E78 D79 D88:E89 D91:E91 D103 D111:E115 D118:E122 D95:E102 F97">
    <cfRule type="cellIs" dxfId="1379" priority="17" stopIfTrue="1" operator="lessThan">
      <formula>0</formula>
    </cfRule>
  </conditionalFormatting>
  <conditionalFormatting sqref="A1:XFD1048576">
    <cfRule type="cellIs" dxfId="1378" priority="2" stopIfTrue="1" operator="equal">
      <formula>"Pass"</formula>
    </cfRule>
    <cfRule type="cellIs" dxfId="1377" priority="4" stopIfTrue="1" operator="equal">
      <formula>"Fail"</formula>
    </cfRule>
  </conditionalFormatting>
  <conditionalFormatting sqref="E51">
    <cfRule type="cellIs" dxfId="1376"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3" max="5" man="1"/>
    <brk id="66" max="6" man="1"/>
    <brk id="9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EC72"/>
  </sheetPr>
  <dimension ref="A1:H14"/>
  <sheetViews>
    <sheetView zoomScale="75" zoomScaleNormal="75" zoomScaleSheetLayoutView="85" workbookViewId="0">
      <pane ySplit="1" topLeftCell="A2" activePane="bottomLeft" state="frozen"/>
      <selection activeCell="V16" sqref="V16"/>
      <selection pane="bottomLeft"/>
    </sheetView>
  </sheetViews>
  <sheetFormatPr defaultColWidth="0" defaultRowHeight="0" customHeight="1" zeroHeight="1" x14ac:dyDescent="0.25"/>
  <cols>
    <col min="1" max="1" width="1.85546875" style="259" customWidth="1"/>
    <col min="2" max="2" width="10.85546875" style="259" customWidth="1"/>
    <col min="3" max="3" width="150.85546875" style="259" customWidth="1"/>
    <col min="4" max="4" width="16.85546875" style="257" customWidth="1"/>
    <col min="5" max="5" width="16.85546875" style="259" customWidth="1"/>
    <col min="6" max="6" width="16.85546875" style="257" customWidth="1"/>
    <col min="7" max="7" width="1.85546875" style="150" customWidth="1"/>
    <col min="8" max="8" width="0" style="259" hidden="1" customWidth="1"/>
    <col min="9" max="16384" width="9.140625" style="259" hidden="1"/>
  </cols>
  <sheetData>
    <row r="1" spans="1:7" s="640" customFormat="1" ht="30" customHeight="1" x14ac:dyDescent="0.55000000000000004">
      <c r="A1" s="726" t="s">
        <v>789</v>
      </c>
      <c r="C1" s="508"/>
      <c r="D1" s="422" t="str">
        <f>CONCATENATE("Reporting unit: ", 'General Info'!$C$7, " ", 'General Info'!$C$5)</f>
        <v xml:space="preserve">Reporting unit: 1 </v>
      </c>
      <c r="E1" s="613"/>
      <c r="F1" s="613"/>
      <c r="G1" s="657"/>
    </row>
    <row r="2" spans="1:7" s="308" customFormat="1" ht="45" customHeight="1" x14ac:dyDescent="0.35">
      <c r="A2" s="279"/>
      <c r="B2" s="307"/>
      <c r="G2" s="309"/>
    </row>
    <row r="3" spans="1:7" ht="30" customHeight="1" x14ac:dyDescent="0.25">
      <c r="A3" s="219"/>
      <c r="B3" s="425" t="s">
        <v>60</v>
      </c>
      <c r="C3" s="872" t="s">
        <v>59</v>
      </c>
      <c r="D3" s="1048" t="s">
        <v>262</v>
      </c>
      <c r="E3" s="424" t="s">
        <v>306</v>
      </c>
      <c r="F3" s="424" t="s">
        <v>307</v>
      </c>
      <c r="G3" s="146"/>
    </row>
    <row r="4" spans="1:7" ht="15" customHeight="1" x14ac:dyDescent="0.25">
      <c r="A4" s="219"/>
      <c r="B4" s="426">
        <v>79</v>
      </c>
      <c r="C4" s="1044" t="s">
        <v>790</v>
      </c>
      <c r="D4" s="1049"/>
      <c r="E4" s="313"/>
      <c r="F4" s="313"/>
      <c r="G4" s="146"/>
    </row>
    <row r="5" spans="1:7" ht="45" customHeight="1" x14ac:dyDescent="0.25">
      <c r="A5" s="219"/>
      <c r="B5" s="427" t="s">
        <v>791</v>
      </c>
      <c r="C5" s="1045" t="s">
        <v>792</v>
      </c>
      <c r="D5" s="1049"/>
      <c r="E5" s="313"/>
      <c r="F5" s="313"/>
      <c r="G5" s="146"/>
    </row>
    <row r="6" spans="1:7" ht="30" customHeight="1" x14ac:dyDescent="0.25">
      <c r="A6" s="219"/>
      <c r="B6" s="427" t="s">
        <v>793</v>
      </c>
      <c r="C6" s="1045" t="s">
        <v>794</v>
      </c>
      <c r="D6" s="1049"/>
      <c r="E6" s="313"/>
      <c r="F6" s="313"/>
      <c r="G6" s="146"/>
    </row>
    <row r="7" spans="1:7" ht="45" customHeight="1" x14ac:dyDescent="0.25">
      <c r="A7" s="219"/>
      <c r="B7" s="428" t="s">
        <v>795</v>
      </c>
      <c r="C7" s="1046" t="s">
        <v>796</v>
      </c>
      <c r="D7" s="1050"/>
      <c r="E7" s="429"/>
      <c r="F7" s="429"/>
      <c r="G7" s="146"/>
    </row>
    <row r="8" spans="1:7" s="257" customFormat="1" ht="15" customHeight="1" x14ac:dyDescent="0.25">
      <c r="A8" s="221"/>
      <c r="B8" s="315"/>
      <c r="C8" s="1047"/>
      <c r="D8" s="1047"/>
      <c r="E8" s="423"/>
      <c r="F8" s="423"/>
      <c r="G8" s="323"/>
    </row>
    <row r="9" spans="1:7" ht="14.25" hidden="1" x14ac:dyDescent="0.25"/>
    <row r="10" spans="1:7" ht="14.25" hidden="1" x14ac:dyDescent="0.25"/>
    <row r="11" spans="1:7" ht="14.25" hidden="1" x14ac:dyDescent="0.25"/>
    <row r="12" spans="1:7" ht="14.25" hidden="1" x14ac:dyDescent="0.25"/>
    <row r="13" spans="1:7" ht="14.25" hidden="1" x14ac:dyDescent="0.25"/>
    <row r="14" spans="1:7" ht="14.25" hidden="1" x14ac:dyDescent="0.25"/>
  </sheetData>
  <conditionalFormatting sqref="D4:F7">
    <cfRule type="cellIs" dxfId="1375"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EC72"/>
  </sheetPr>
  <dimension ref="A1:K132"/>
  <sheetViews>
    <sheetView zoomScale="75" zoomScaleNormal="75" workbookViewId="0">
      <pane ySplit="1" topLeftCell="A2" activePane="bottomLeft" state="frozen"/>
      <selection activeCell="V16" sqref="V16"/>
      <selection pane="bottomLeft"/>
    </sheetView>
  </sheetViews>
  <sheetFormatPr defaultColWidth="0" defaultRowHeight="14.25" zeroHeight="1" x14ac:dyDescent="0.25"/>
  <cols>
    <col min="1" max="1" width="1.85546875" style="446" customWidth="1"/>
    <col min="2" max="2" width="10.85546875" style="446" customWidth="1"/>
    <col min="3" max="3" width="100.85546875" style="446" customWidth="1"/>
    <col min="4" max="4" width="20.85546875" style="246" customWidth="1"/>
    <col min="5" max="7" width="20.85546875" customWidth="1"/>
    <col min="8" max="8" width="20.85546875" style="446" customWidth="1"/>
    <col min="9" max="9" width="1.85546875" style="446" customWidth="1"/>
    <col min="10" max="11" width="0" style="446" hidden="1" customWidth="1"/>
    <col min="12" max="16384" width="9.140625" style="446" hidden="1"/>
  </cols>
  <sheetData>
    <row r="1" spans="1:8" s="469" customFormat="1" ht="30" customHeight="1" x14ac:dyDescent="0.55000000000000004">
      <c r="A1" s="1850" t="s">
        <v>946</v>
      </c>
      <c r="B1" s="641"/>
      <c r="C1" s="647"/>
      <c r="D1" s="613" t="str">
        <f>CONCATENATE("Reporting unit: ", 'General Info'!$C$7, " ", 'General Info'!$C$5)</f>
        <v xml:space="preserve">Reporting unit: 1 </v>
      </c>
      <c r="E1" s="641"/>
      <c r="F1" s="641"/>
      <c r="G1" s="641"/>
      <c r="H1" s="641"/>
    </row>
    <row r="2" spans="1:8" ht="60" customHeight="1" x14ac:dyDescent="0.25">
      <c r="A2" s="573" t="s">
        <v>947</v>
      </c>
      <c r="B2" s="587"/>
      <c r="C2" s="595"/>
      <c r="D2" s="595"/>
      <c r="E2" s="588"/>
      <c r="F2" s="588"/>
      <c r="G2" s="80"/>
      <c r="H2" s="447"/>
    </row>
    <row r="3" spans="1:8" ht="30" customHeight="1" x14ac:dyDescent="0.25">
      <c r="A3" s="589"/>
      <c r="B3" s="2359" t="s">
        <v>948</v>
      </c>
      <c r="C3" s="2359"/>
      <c r="D3" s="2359"/>
      <c r="E3" s="2359"/>
      <c r="F3" s="2359"/>
      <c r="G3" s="268"/>
      <c r="H3" s="447"/>
    </row>
    <row r="4" spans="1:8" ht="15" customHeight="1" x14ac:dyDescent="0.25">
      <c r="A4" s="574"/>
      <c r="B4" s="563"/>
      <c r="C4" s="563"/>
      <c r="D4" s="564"/>
      <c r="E4" s="2360"/>
      <c r="F4" s="2360"/>
      <c r="G4" s="261"/>
      <c r="H4" s="447"/>
    </row>
    <row r="5" spans="1:8" ht="30" customHeight="1" x14ac:dyDescent="0.25">
      <c r="A5" s="574"/>
      <c r="B5" s="590" t="s">
        <v>60</v>
      </c>
      <c r="C5" s="872" t="s">
        <v>59</v>
      </c>
      <c r="D5" s="997" t="s">
        <v>262</v>
      </c>
      <c r="E5" s="261"/>
      <c r="F5" s="261"/>
      <c r="G5" s="261"/>
      <c r="H5" s="447"/>
    </row>
    <row r="6" spans="1:8" ht="15" customHeight="1" x14ac:dyDescent="0.25">
      <c r="A6" s="570"/>
      <c r="B6" s="681"/>
      <c r="C6" s="1015" t="s">
        <v>72</v>
      </c>
      <c r="D6" s="1012"/>
      <c r="E6" s="457"/>
      <c r="F6" s="457"/>
      <c r="G6" s="457"/>
      <c r="H6" s="447"/>
    </row>
    <row r="7" spans="1:8" ht="30" customHeight="1" x14ac:dyDescent="0.25">
      <c r="A7" s="570"/>
      <c r="B7" s="241">
        <v>73</v>
      </c>
      <c r="C7" s="968" t="s">
        <v>949</v>
      </c>
      <c r="D7" s="743"/>
      <c r="E7" s="457"/>
      <c r="F7" s="457"/>
      <c r="G7" s="457"/>
      <c r="H7" s="447"/>
    </row>
    <row r="8" spans="1:8" ht="15" customHeight="1" x14ac:dyDescent="0.25">
      <c r="A8" s="570"/>
      <c r="B8" s="682"/>
      <c r="C8" s="1016" t="s">
        <v>971</v>
      </c>
      <c r="D8" s="935" t="str">
        <f>IF(AND(ISNUMBER(D7), ISNUMBER(DefCap!D8)), IF(D7&gt;=DefCap!D8, "Pass", "Fail"), "")</f>
        <v/>
      </c>
      <c r="E8" s="457"/>
      <c r="F8" s="457"/>
      <c r="G8" s="457"/>
      <c r="H8" s="447"/>
    </row>
    <row r="9" spans="1:8" ht="15" customHeight="1" x14ac:dyDescent="0.25">
      <c r="A9" s="570"/>
      <c r="B9" s="682"/>
      <c r="C9" s="1017" t="s">
        <v>984</v>
      </c>
      <c r="D9" s="200"/>
      <c r="E9" s="457"/>
      <c r="F9" s="457"/>
      <c r="G9" s="457"/>
      <c r="H9" s="447"/>
    </row>
    <row r="10" spans="1:8" ht="15" customHeight="1" x14ac:dyDescent="0.25">
      <c r="A10" s="570"/>
      <c r="B10" s="682"/>
      <c r="C10" s="1017" t="s">
        <v>985</v>
      </c>
      <c r="D10" s="743"/>
      <c r="E10" s="457"/>
      <c r="F10" s="457"/>
      <c r="G10" s="457"/>
      <c r="H10" s="447"/>
    </row>
    <row r="11" spans="1:8" ht="15" customHeight="1" x14ac:dyDescent="0.25">
      <c r="A11" s="570"/>
      <c r="B11" s="682"/>
      <c r="C11" s="1017" t="s">
        <v>986</v>
      </c>
      <c r="D11" s="743"/>
      <c r="E11" s="457"/>
      <c r="F11" s="457"/>
      <c r="G11" s="457"/>
      <c r="H11" s="447"/>
    </row>
    <row r="12" spans="1:8" ht="15" customHeight="1" x14ac:dyDescent="0.25">
      <c r="A12" s="570"/>
      <c r="B12" s="682"/>
      <c r="C12" s="1016" t="s">
        <v>972</v>
      </c>
      <c r="D12" s="935" t="str">
        <f>IF(AND(ISNUMBER(D7), ISNUMBER(D9), ISNUMBER(D10), ISNUMBER(D11)), IF(SUM(D9:D11)=D7, "Pass", "Fail"),"")</f>
        <v/>
      </c>
      <c r="E12" s="457"/>
      <c r="F12" s="457"/>
      <c r="G12" s="457"/>
      <c r="H12" s="447"/>
    </row>
    <row r="13" spans="1:8" ht="15" customHeight="1" x14ac:dyDescent="0.25">
      <c r="A13" s="570"/>
      <c r="B13" s="682"/>
      <c r="C13" s="970" t="s">
        <v>13</v>
      </c>
      <c r="D13" s="119"/>
      <c r="E13" s="457"/>
      <c r="F13" s="457"/>
      <c r="G13" s="457"/>
      <c r="H13" s="447"/>
    </row>
    <row r="14" spans="1:8" ht="15" customHeight="1" x14ac:dyDescent="0.25">
      <c r="A14" s="570"/>
      <c r="B14" s="682"/>
      <c r="C14" s="968" t="s">
        <v>950</v>
      </c>
      <c r="D14" s="1034"/>
      <c r="E14" s="457"/>
      <c r="F14" s="457"/>
      <c r="G14" s="457"/>
      <c r="H14" s="447"/>
    </row>
    <row r="15" spans="1:8" ht="15" customHeight="1" x14ac:dyDescent="0.25">
      <c r="A15" s="570"/>
      <c r="B15" s="682"/>
      <c r="C15" s="1017" t="s">
        <v>987</v>
      </c>
      <c r="D15" s="200"/>
      <c r="E15" s="457"/>
      <c r="F15" s="457"/>
      <c r="G15" s="457"/>
      <c r="H15" s="447"/>
    </row>
    <row r="16" spans="1:8" ht="15" customHeight="1" x14ac:dyDescent="0.25">
      <c r="A16" s="570"/>
      <c r="B16" s="682"/>
      <c r="C16" s="1017" t="s">
        <v>995</v>
      </c>
      <c r="D16" s="200"/>
      <c r="E16" s="457"/>
      <c r="F16" s="457"/>
      <c r="G16" s="457"/>
      <c r="H16" s="447"/>
    </row>
    <row r="17" spans="1:8" ht="15" customHeight="1" x14ac:dyDescent="0.25">
      <c r="A17" s="570"/>
      <c r="B17" s="682"/>
      <c r="C17" s="1017" t="s">
        <v>996</v>
      </c>
      <c r="D17" s="200"/>
      <c r="E17" s="457"/>
      <c r="F17" s="457"/>
      <c r="G17" s="457"/>
      <c r="H17" s="447"/>
    </row>
    <row r="18" spans="1:8" ht="15" customHeight="1" x14ac:dyDescent="0.25">
      <c r="A18" s="570"/>
      <c r="B18" s="682"/>
      <c r="C18" s="1016" t="s">
        <v>973</v>
      </c>
      <c r="D18" s="935" t="str">
        <f>IF(AND(ISNUMBER(D14), ISNUMBER(D15), ISNUMBER(D16), ISNUMBER(D17)), IF(SUM(D15:D17)=D14, "Pass", "Fail"),"")</f>
        <v/>
      </c>
      <c r="E18" s="457"/>
      <c r="F18" s="457"/>
      <c r="G18" s="457"/>
      <c r="H18" s="447"/>
    </row>
    <row r="19" spans="1:8" ht="30" customHeight="1" x14ac:dyDescent="0.25">
      <c r="A19" s="570"/>
      <c r="B19" s="241">
        <v>60</v>
      </c>
      <c r="C19" s="968" t="s">
        <v>951</v>
      </c>
      <c r="D19" s="743"/>
      <c r="E19" s="457"/>
      <c r="F19" s="457"/>
      <c r="G19" s="457"/>
      <c r="H19" s="447"/>
    </row>
    <row r="20" spans="1:8" ht="15" customHeight="1" x14ac:dyDescent="0.25">
      <c r="A20" s="570"/>
      <c r="B20" s="682"/>
      <c r="C20" s="1017" t="s">
        <v>995</v>
      </c>
      <c r="D20" s="743"/>
      <c r="E20" s="457"/>
      <c r="F20" s="457"/>
      <c r="G20" s="457"/>
      <c r="H20" s="447"/>
    </row>
    <row r="21" spans="1:8" ht="15" customHeight="1" x14ac:dyDescent="0.25">
      <c r="A21" s="570"/>
      <c r="B21" s="682"/>
      <c r="C21" s="1017" t="s">
        <v>996</v>
      </c>
      <c r="D21" s="743"/>
      <c r="E21" s="457"/>
      <c r="F21" s="457"/>
      <c r="G21" s="457"/>
      <c r="H21" s="447"/>
    </row>
    <row r="22" spans="1:8" ht="15" customHeight="1" x14ac:dyDescent="0.25">
      <c r="A22" s="570"/>
      <c r="B22" s="683"/>
      <c r="C22" s="1018" t="s">
        <v>974</v>
      </c>
      <c r="D22" s="858" t="str">
        <f>IF(AND(ISNUMBER(D19), ISNUMBER(D20), ISNUMBER(D21)), IF(SUM(D20:D21)=D19, "Pass", "Fail"),"")</f>
        <v/>
      </c>
      <c r="E22" s="457"/>
      <c r="F22" s="457"/>
      <c r="G22" s="457"/>
      <c r="H22" s="447"/>
    </row>
    <row r="23" spans="1:8" s="619" customFormat="1" ht="15" customHeight="1" x14ac:dyDescent="0.25">
      <c r="A23" s="591"/>
      <c r="B23" s="592"/>
      <c r="C23" s="908"/>
      <c r="D23" s="909"/>
      <c r="E23" s="593"/>
      <c r="F23" s="593"/>
      <c r="G23" s="594"/>
      <c r="H23" s="641"/>
    </row>
    <row r="24" spans="1:8" ht="60" customHeight="1" x14ac:dyDescent="0.25">
      <c r="A24" s="576" t="s">
        <v>952</v>
      </c>
      <c r="B24" s="89"/>
      <c r="C24" s="89"/>
      <c r="D24" s="89"/>
      <c r="E24" s="89"/>
      <c r="F24" s="115"/>
      <c r="G24" s="80"/>
      <c r="H24" s="447"/>
    </row>
    <row r="25" spans="1:8" ht="30" customHeight="1" x14ac:dyDescent="0.25">
      <c r="A25" s="2361" t="s">
        <v>1032</v>
      </c>
      <c r="B25" s="2362"/>
      <c r="C25" s="2362"/>
      <c r="D25" s="2362"/>
      <c r="E25" s="2362"/>
      <c r="F25" s="2362"/>
      <c r="G25" s="565"/>
      <c r="H25" s="447"/>
    </row>
    <row r="26" spans="1:8" ht="30" customHeight="1" x14ac:dyDescent="0.25">
      <c r="A26" s="574"/>
      <c r="B26" s="684" t="s">
        <v>60</v>
      </c>
      <c r="C26" s="933" t="s">
        <v>59</v>
      </c>
      <c r="D26" s="934" t="s">
        <v>975</v>
      </c>
      <c r="E26" s="650" t="s">
        <v>262</v>
      </c>
      <c r="F26" s="418" t="s">
        <v>306</v>
      </c>
      <c r="G26" s="418" t="s">
        <v>994</v>
      </c>
      <c r="H26" s="447"/>
    </row>
    <row r="27" spans="1:8" ht="15" customHeight="1" x14ac:dyDescent="0.25">
      <c r="A27" s="570"/>
      <c r="B27" s="685"/>
      <c r="C27" s="1019" t="s">
        <v>953</v>
      </c>
      <c r="D27" s="566"/>
      <c r="E27" s="566"/>
      <c r="F27" s="567"/>
      <c r="G27" s="404"/>
      <c r="H27" s="447"/>
    </row>
    <row r="28" spans="1:8" ht="15" customHeight="1" x14ac:dyDescent="0.25">
      <c r="A28" s="570"/>
      <c r="B28" s="686"/>
      <c r="C28" s="1020" t="s">
        <v>954</v>
      </c>
      <c r="D28" s="1002"/>
      <c r="E28" s="40"/>
      <c r="F28" s="40"/>
      <c r="G28" s="1503"/>
      <c r="H28" s="447"/>
    </row>
    <row r="29" spans="1:8" ht="15" customHeight="1" x14ac:dyDescent="0.25">
      <c r="A29" s="570"/>
      <c r="B29" s="249">
        <v>69</v>
      </c>
      <c r="C29" s="1021" t="s">
        <v>1096</v>
      </c>
      <c r="D29" s="1002"/>
      <c r="E29" s="40"/>
      <c r="F29" s="40"/>
      <c r="G29" s="1504"/>
      <c r="H29" s="447"/>
    </row>
    <row r="30" spans="1:8" ht="45" customHeight="1" x14ac:dyDescent="0.25">
      <c r="A30" s="570"/>
      <c r="B30" s="687"/>
      <c r="C30" s="1022" t="s">
        <v>979</v>
      </c>
      <c r="D30" s="743"/>
      <c r="E30" s="40"/>
      <c r="F30" s="40"/>
      <c r="G30" s="722" t="str">
        <f>IF(Parameters!$F$13= "Threshold deduction", "Please fill in row 30 and insert 0 in row 31", "Please fill in zero")</f>
        <v>Please fill in row 30 and insert 0 in row 31</v>
      </c>
      <c r="H30" s="447"/>
    </row>
    <row r="31" spans="1:8" ht="45" customHeight="1" x14ac:dyDescent="0.25">
      <c r="A31" s="574"/>
      <c r="B31" s="730"/>
      <c r="C31" s="1023" t="s">
        <v>980</v>
      </c>
      <c r="D31" s="731"/>
      <c r="E31" s="731"/>
      <c r="F31" s="732"/>
      <c r="G31" s="722" t="str">
        <f>IF(Parameters!$F$13= "Full deduction", "Please fill in row 31 and insert 0 in row 30", "Please fill in zero")</f>
        <v>Please fill in zero</v>
      </c>
      <c r="H31" s="447"/>
    </row>
    <row r="32" spans="1:8" ht="15" customHeight="1" x14ac:dyDescent="0.25">
      <c r="A32" s="574"/>
      <c r="B32" s="729"/>
      <c r="C32" s="1382" t="s">
        <v>988</v>
      </c>
      <c r="D32" s="1035" t="str">
        <f>IF(AND(ISNUMBER(D30), ISNUMBER(D31)), IF(OR(AND(D30&lt;&gt;0,D31=0), AND(D30=0, D31&lt;&gt;0), AND(D30=0, D31=0)), "Pass", "Fail"), "")</f>
        <v/>
      </c>
      <c r="E32" s="855" t="str">
        <f>IF(AND(ISNUMBER(E30), ISNUMBER(E31)), IF(OR(AND(E30&lt;&gt;0,E31=0), AND(E30=0, E31&lt;&gt;0), AND(E30=0, E31=0)), "Pass", "Fail"), "")</f>
        <v/>
      </c>
      <c r="F32" s="855" t="str">
        <f>IF(AND(ISNUMBER(F30), ISNUMBER(F31)), IF(OR(AND(F30&lt;&gt;0,F31=0), AND(F30=0, F31&lt;&gt;0), AND(F30=0, F31=0)), "Pass", "Fail"), "")</f>
        <v/>
      </c>
      <c r="G32" s="888"/>
      <c r="H32" s="447"/>
    </row>
    <row r="33" spans="1:9" ht="75" customHeight="1" x14ac:dyDescent="0.25">
      <c r="A33" s="2364" t="s">
        <v>1033</v>
      </c>
      <c r="B33" s="2365"/>
      <c r="C33" s="2365"/>
      <c r="D33" s="2365"/>
      <c r="E33" s="2365"/>
      <c r="F33" s="2365"/>
      <c r="G33" s="2365"/>
      <c r="H33" s="2365"/>
    </row>
    <row r="34" spans="1:9" ht="30" customHeight="1" x14ac:dyDescent="0.25">
      <c r="A34" s="584"/>
      <c r="B34" s="684" t="s">
        <v>60</v>
      </c>
      <c r="C34" s="933" t="s">
        <v>59</v>
      </c>
      <c r="D34" s="1036" t="s">
        <v>975</v>
      </c>
      <c r="E34" s="505" t="s">
        <v>262</v>
      </c>
      <c r="F34" s="509" t="s">
        <v>306</v>
      </c>
      <c r="G34" s="457"/>
      <c r="H34" s="447"/>
    </row>
    <row r="35" spans="1:9" ht="15" customHeight="1" x14ac:dyDescent="0.25">
      <c r="A35" s="574"/>
      <c r="B35" s="688" t="s">
        <v>283</v>
      </c>
      <c r="C35" s="1395" t="s">
        <v>955</v>
      </c>
      <c r="D35" s="575"/>
      <c r="E35" s="40"/>
      <c r="F35" s="40"/>
      <c r="G35" s="457"/>
      <c r="H35" s="447"/>
    </row>
    <row r="36" spans="1:9" ht="60" customHeight="1" x14ac:dyDescent="0.25">
      <c r="A36" s="576" t="s">
        <v>1034</v>
      </c>
      <c r="B36" s="595"/>
      <c r="C36" s="595"/>
      <c r="D36" s="540"/>
      <c r="E36" s="595"/>
      <c r="F36" s="596"/>
      <c r="G36" s="80"/>
      <c r="H36" s="447"/>
    </row>
    <row r="37" spans="1:9" ht="30" customHeight="1" x14ac:dyDescent="0.25">
      <c r="A37" s="597"/>
      <c r="B37" s="689" t="s">
        <v>60</v>
      </c>
      <c r="C37" s="933" t="s">
        <v>59</v>
      </c>
      <c r="D37" s="1036" t="s">
        <v>975</v>
      </c>
      <c r="E37" s="505" t="s">
        <v>262</v>
      </c>
      <c r="F37" s="509" t="s">
        <v>306</v>
      </c>
      <c r="G37" s="457"/>
      <c r="H37" s="447"/>
    </row>
    <row r="38" spans="1:9" customFormat="1" ht="15" customHeight="1" x14ac:dyDescent="0.25">
      <c r="A38" s="597"/>
      <c r="B38" s="690">
        <v>87</v>
      </c>
      <c r="C38" s="1395" t="s">
        <v>956</v>
      </c>
      <c r="D38" s="1037"/>
      <c r="E38" s="655"/>
      <c r="F38" s="655"/>
      <c r="G38" s="457"/>
      <c r="H38" s="246"/>
      <c r="I38" s="446"/>
    </row>
    <row r="39" spans="1:9" s="619" customFormat="1" ht="15" customHeight="1" x14ac:dyDescent="0.25">
      <c r="A39" s="579"/>
      <c r="B39" s="579"/>
      <c r="C39" s="832"/>
      <c r="D39" s="594"/>
      <c r="E39" s="579"/>
      <c r="F39" s="579"/>
      <c r="G39" s="579"/>
    </row>
    <row r="40" spans="1:9" ht="60" customHeight="1" x14ac:dyDescent="0.25">
      <c r="A40" s="576" t="s">
        <v>957</v>
      </c>
      <c r="B40" s="89"/>
      <c r="C40" s="89"/>
      <c r="D40" s="89"/>
      <c r="E40" s="89"/>
      <c r="F40" s="115"/>
      <c r="G40" s="80"/>
      <c r="H40" s="447"/>
      <c r="I40" s="615"/>
    </row>
    <row r="41" spans="1:9" s="150" customFormat="1" ht="30" customHeight="1" x14ac:dyDescent="0.25">
      <c r="A41" s="676"/>
      <c r="B41" s="2363" t="s">
        <v>1215</v>
      </c>
      <c r="C41" s="2363"/>
      <c r="D41" s="2363"/>
      <c r="E41" s="2363"/>
      <c r="F41" s="2363"/>
      <c r="G41" s="677"/>
      <c r="H41" s="677"/>
      <c r="I41" s="261"/>
    </row>
    <row r="42" spans="1:9" ht="60" customHeight="1" x14ac:dyDescent="0.25">
      <c r="A42" s="570"/>
      <c r="B42" s="2372" t="s">
        <v>1214</v>
      </c>
      <c r="C42" s="2373"/>
      <c r="D42" s="2373"/>
      <c r="E42" s="2373"/>
      <c r="F42" s="2373"/>
      <c r="G42" s="457"/>
      <c r="H42" s="447"/>
      <c r="I42" s="447"/>
    </row>
    <row r="43" spans="1:9" ht="45" customHeight="1" x14ac:dyDescent="0.25">
      <c r="A43" s="2364" t="s">
        <v>981</v>
      </c>
      <c r="B43" s="2365"/>
      <c r="C43" s="2365"/>
      <c r="D43" s="2365"/>
      <c r="E43" s="2365"/>
      <c r="F43" s="2365"/>
      <c r="G43" s="568"/>
      <c r="H43" s="447"/>
      <c r="I43" s="447"/>
    </row>
    <row r="44" spans="1:9" ht="15" customHeight="1" x14ac:dyDescent="0.25">
      <c r="A44" s="570"/>
      <c r="B44" s="598"/>
      <c r="C44" s="2366" t="s">
        <v>59</v>
      </c>
      <c r="D44" s="2371" t="s">
        <v>958</v>
      </c>
      <c r="E44" s="2371"/>
      <c r="F44" s="2371"/>
      <c r="G44" s="2371"/>
      <c r="H44" s="2371"/>
    </row>
    <row r="45" spans="1:9" ht="15" customHeight="1" x14ac:dyDescent="0.25">
      <c r="A45" s="570"/>
      <c r="B45" s="569"/>
      <c r="C45" s="2367"/>
      <c r="D45" s="2369" t="s">
        <v>241</v>
      </c>
      <c r="E45" s="2374" t="s">
        <v>1660</v>
      </c>
      <c r="F45" s="2376" t="s">
        <v>1050</v>
      </c>
      <c r="G45" s="2377"/>
      <c r="H45" s="693" t="s">
        <v>14</v>
      </c>
    </row>
    <row r="46" spans="1:9" ht="30" customHeight="1" x14ac:dyDescent="0.25">
      <c r="A46" s="570"/>
      <c r="B46" s="577"/>
      <c r="C46" s="2368"/>
      <c r="D46" s="2370"/>
      <c r="E46" s="2375"/>
      <c r="F46" s="692" t="s">
        <v>977</v>
      </c>
      <c r="G46" s="835" t="s">
        <v>978</v>
      </c>
      <c r="H46" s="694" t="s">
        <v>1094</v>
      </c>
    </row>
    <row r="47" spans="1:9" customFormat="1" ht="15" customHeight="1" x14ac:dyDescent="0.25">
      <c r="A47" s="570"/>
      <c r="B47" s="733"/>
      <c r="C47" s="1024" t="s">
        <v>1211</v>
      </c>
      <c r="D47" s="1903"/>
      <c r="E47" s="865"/>
      <c r="F47" s="727"/>
      <c r="G47" s="727"/>
      <c r="H47" s="728"/>
      <c r="I47" s="446"/>
    </row>
    <row r="48" spans="1:9" customFormat="1" ht="15" customHeight="1" x14ac:dyDescent="0.25">
      <c r="A48" s="570"/>
      <c r="B48" s="734"/>
      <c r="C48" s="1025" t="s">
        <v>1212</v>
      </c>
      <c r="D48" s="1904"/>
      <c r="E48" s="865"/>
      <c r="F48" s="20"/>
      <c r="G48" s="20"/>
      <c r="H48" s="106"/>
      <c r="I48" s="446"/>
    </row>
    <row r="49" spans="1:9" customFormat="1" ht="15" customHeight="1" x14ac:dyDescent="0.25">
      <c r="A49" s="570"/>
      <c r="B49" s="737"/>
      <c r="C49" s="1026" t="s">
        <v>1213</v>
      </c>
      <c r="D49" s="1905"/>
      <c r="E49" s="1635"/>
      <c r="F49" s="260"/>
      <c r="G49" s="260"/>
      <c r="H49" s="862"/>
      <c r="I49" s="446"/>
    </row>
    <row r="50" spans="1:9" customFormat="1" ht="15" customHeight="1" x14ac:dyDescent="0.25">
      <c r="A50" s="570"/>
      <c r="B50" s="1636"/>
      <c r="C50" s="1637" t="s">
        <v>999</v>
      </c>
      <c r="D50" s="1638"/>
      <c r="E50" s="1907"/>
      <c r="F50" s="1499"/>
      <c r="G50" s="1499"/>
      <c r="H50" s="1639" t="str">
        <f>IF('General Info'!$C$8=Parameters!$D$274, IF(AND(ISNUMBER(F50), ISNUMBER(G50), ISNUMBER(E50)), IF(E50=F50+G50, "Pass", "Fail"), ""),  IF(AND(ISNUMBER(F50), ISNUMBER(G50), ISNUMBER(D50)), IF(D50=F50+G50, "Pass", "Fail"), ""))</f>
        <v/>
      </c>
      <c r="I50" s="446"/>
    </row>
    <row r="51" spans="1:9" customFormat="1" ht="15" customHeight="1" x14ac:dyDescent="0.25">
      <c r="A51" s="570"/>
      <c r="B51" s="736"/>
      <c r="C51" s="1027" t="s">
        <v>959</v>
      </c>
      <c r="D51" s="19"/>
      <c r="E51" s="1908"/>
      <c r="F51" s="96"/>
      <c r="G51" s="96"/>
      <c r="H51" s="863" t="str">
        <f>IF('General Info'!$C$8=Parameters!$D$274, IF(AND(ISNUMBER(F51), ISNUMBER(G51), ISNUMBER(E51)), IF(E51=F51+G51, "Pass", "Fail"), ""),  IF(AND(ISNUMBER(F51), ISNUMBER(G51), ISNUMBER(D51)), IF(D51=F51+G51, "Pass", "Fail"), ""))</f>
        <v/>
      </c>
      <c r="I51" s="446"/>
    </row>
    <row r="52" spans="1:9" customFormat="1" ht="15" customHeight="1" x14ac:dyDescent="0.25">
      <c r="A52" s="570"/>
      <c r="B52" s="736"/>
      <c r="C52" s="1027" t="s">
        <v>960</v>
      </c>
      <c r="D52" s="19"/>
      <c r="E52" s="1908"/>
      <c r="F52" s="96"/>
      <c r="G52" s="96"/>
      <c r="H52" s="863" t="str">
        <f>IF('General Info'!$C$8=Parameters!$D$274, IF(AND(ISNUMBER(F52), ISNUMBER(G52), ISNUMBER(E52)), IF(E52=F52+G52, "Pass", "Fail"), ""),  IF(AND(ISNUMBER(F52), ISNUMBER(G52), ISNUMBER(D52)), IF(D52=F52+G52, "Pass", "Fail"), ""))</f>
        <v/>
      </c>
      <c r="I52" s="446"/>
    </row>
    <row r="53" spans="1:9" customFormat="1" ht="15" customHeight="1" x14ac:dyDescent="0.25">
      <c r="A53" s="570"/>
      <c r="B53" s="734"/>
      <c r="C53" s="1027" t="s">
        <v>961</v>
      </c>
      <c r="D53" s="19"/>
      <c r="E53" s="1908"/>
      <c r="F53" s="96"/>
      <c r="G53" s="96"/>
      <c r="H53" s="863" t="str">
        <f>IF('General Info'!$C$8=Parameters!$D$274, IF(AND(ISNUMBER(F53), ISNUMBER(G53), ISNUMBER(E53)), IF(E53=F53+G53, "Pass", "Fail"), ""),  IF(AND(ISNUMBER(F53), ISNUMBER(G53), ISNUMBER(D53)), IF(D53=F53+G53, "Pass", "Fail"), ""))</f>
        <v/>
      </c>
      <c r="I53" s="446"/>
    </row>
    <row r="54" spans="1:9" customFormat="1" ht="15" customHeight="1" x14ac:dyDescent="0.25">
      <c r="A54" s="570"/>
      <c r="B54" s="734"/>
      <c r="C54" s="1027" t="s">
        <v>962</v>
      </c>
      <c r="D54" s="19"/>
      <c r="E54" s="1908"/>
      <c r="F54" s="96"/>
      <c r="G54" s="96"/>
      <c r="H54" s="863" t="str">
        <f>IF('General Info'!$C$8=Parameters!$D$274, IF(AND(ISNUMBER(F54), ISNUMBER(G54), ISNUMBER(E54)), IF(E54=F54+G54, "Pass", "Fail"), ""),  IF(AND(ISNUMBER(F54), ISNUMBER(G54), ISNUMBER(D54)), IF(D54=F54+G54, "Pass", "Fail"), ""))</f>
        <v/>
      </c>
      <c r="I54" s="446"/>
    </row>
    <row r="55" spans="1:9" customFormat="1" ht="15" customHeight="1" x14ac:dyDescent="0.25">
      <c r="A55" s="570"/>
      <c r="B55" s="734"/>
      <c r="C55" s="1027" t="s">
        <v>963</v>
      </c>
      <c r="D55" s="19"/>
      <c r="E55" s="1908"/>
      <c r="F55" s="96"/>
      <c r="G55" s="96"/>
      <c r="H55" s="863" t="str">
        <f>IF('General Info'!$C$8=Parameters!$D$274, IF(AND(ISNUMBER(F55), ISNUMBER(G55), ISNUMBER(E55)), IF(E55=F55+G55, "Pass", "Fail"), ""),  IF(AND(ISNUMBER(F55), ISNUMBER(G55), ISNUMBER(D55)), IF(D55=F55+G55, "Pass", "Fail"), ""))</f>
        <v/>
      </c>
      <c r="I55" s="446"/>
    </row>
    <row r="56" spans="1:9" customFormat="1" ht="15" customHeight="1" x14ac:dyDescent="0.25">
      <c r="A56" s="570"/>
      <c r="B56" s="734"/>
      <c r="C56" s="1027" t="s">
        <v>964</v>
      </c>
      <c r="D56" s="19"/>
      <c r="E56" s="1908"/>
      <c r="F56" s="96"/>
      <c r="G56" s="96"/>
      <c r="H56" s="863" t="str">
        <f>IF('General Info'!$C$8=Parameters!$D$274, IF(AND(ISNUMBER(F56), ISNUMBER(G56), ISNUMBER(E56)), IF(E56=F56+G56, "Pass", "Fail"), ""),  IF(AND(ISNUMBER(F56), ISNUMBER(G56), ISNUMBER(D56)), IF(D56=F56+G56, "Pass", "Fail"), ""))</f>
        <v/>
      </c>
      <c r="I56" s="446"/>
    </row>
    <row r="57" spans="1:9" customFormat="1" ht="15" customHeight="1" x14ac:dyDescent="0.25">
      <c r="A57" s="570"/>
      <c r="B57" s="734"/>
      <c r="C57" s="1027" t="s">
        <v>965</v>
      </c>
      <c r="D57" s="19"/>
      <c r="E57" s="1908"/>
      <c r="F57" s="96"/>
      <c r="G57" s="96"/>
      <c r="H57" s="863" t="str">
        <f>IF('General Info'!$C$8=Parameters!$D$274, IF(AND(ISNUMBER(F57), ISNUMBER(G57), ISNUMBER(E57)), IF(E57=F57+G57, "Pass", "Fail"), ""),  IF(AND(ISNUMBER(F57), ISNUMBER(G57), ISNUMBER(D57)), IF(D57=F57+G57, "Pass", "Fail"), ""))</f>
        <v/>
      </c>
      <c r="I57" s="446"/>
    </row>
    <row r="58" spans="1:9" customFormat="1" ht="15" customHeight="1" x14ac:dyDescent="0.25">
      <c r="A58" s="570"/>
      <c r="B58" s="734"/>
      <c r="C58" s="1027" t="s">
        <v>966</v>
      </c>
      <c r="D58" s="19"/>
      <c r="E58" s="1908"/>
      <c r="F58" s="96"/>
      <c r="G58" s="96"/>
      <c r="H58" s="863" t="str">
        <f>IF('General Info'!$C$8=Parameters!$D$274, IF(AND(ISNUMBER(F58), ISNUMBER(G58), ISNUMBER(E58)), IF(E58=F58+G58, "Pass", "Fail"), ""),  IF(AND(ISNUMBER(F58), ISNUMBER(G58), ISNUMBER(D58)), IF(D58=F58+G58, "Pass", "Fail"), ""))</f>
        <v/>
      </c>
      <c r="I58" s="446"/>
    </row>
    <row r="59" spans="1:9" customFormat="1" ht="15" customHeight="1" x14ac:dyDescent="0.25">
      <c r="A59" s="570"/>
      <c r="B59" s="734"/>
      <c r="C59" s="1027" t="s">
        <v>967</v>
      </c>
      <c r="D59" s="19"/>
      <c r="E59" s="1908"/>
      <c r="F59" s="96"/>
      <c r="G59" s="96"/>
      <c r="H59" s="863" t="str">
        <f>IF('General Info'!$C$8=Parameters!$D$274, IF(AND(ISNUMBER(F59), ISNUMBER(G59), ISNUMBER(E59)), IF(E59=F59+G59, "Pass", "Fail"), ""),  IF(AND(ISNUMBER(F59), ISNUMBER(G59), ISNUMBER(D59)), IF(D59=F59+G59, "Pass", "Fail"), ""))</f>
        <v/>
      </c>
      <c r="I59" s="446"/>
    </row>
    <row r="60" spans="1:9" customFormat="1" ht="15" customHeight="1" x14ac:dyDescent="0.25">
      <c r="A60" s="570"/>
      <c r="B60" s="734"/>
      <c r="C60" s="1027" t="s">
        <v>968</v>
      </c>
      <c r="D60" s="19"/>
      <c r="E60" s="1908"/>
      <c r="F60" s="96"/>
      <c r="G60" s="96"/>
      <c r="H60" s="863" t="str">
        <f>IF('General Info'!$C$8=Parameters!$D$274, IF(AND(ISNUMBER(F60), ISNUMBER(G60), ISNUMBER(E60)), IF(E60=F60+G60, "Pass", "Fail"), ""),  IF(AND(ISNUMBER(F60), ISNUMBER(G60), ISNUMBER(D60)), IF(D60=F60+G60, "Pass", "Fail"), ""))</f>
        <v/>
      </c>
      <c r="I60" s="446"/>
    </row>
    <row r="61" spans="1:9" customFormat="1" ht="15" customHeight="1" x14ac:dyDescent="0.25">
      <c r="A61" s="570"/>
      <c r="B61" s="737"/>
      <c r="C61" s="1028" t="s">
        <v>39</v>
      </c>
      <c r="D61" s="1005"/>
      <c r="E61" s="1909"/>
      <c r="F61" s="892"/>
      <c r="G61" s="98"/>
      <c r="H61" s="863" t="str">
        <f>IF('General Info'!$C$8=Parameters!$D$274, IF(AND(ISNUMBER(F61), ISNUMBER(G61), ISNUMBER(E61)), IF(E61=F61+G61, "Pass", "Fail"), ""),  IF(AND(ISNUMBER(F61), ISNUMBER(G61), ISNUMBER(D61)), IF(D61=F61+G61, "Pass", "Fail"), ""))</f>
        <v/>
      </c>
      <c r="I61" s="446"/>
    </row>
    <row r="62" spans="1:9" customFormat="1" ht="15" customHeight="1" x14ac:dyDescent="0.25">
      <c r="A62" s="570"/>
      <c r="B62" s="734"/>
      <c r="C62" s="328" t="s">
        <v>969</v>
      </c>
      <c r="D62" s="19"/>
      <c r="E62" s="1908"/>
      <c r="F62" s="17"/>
      <c r="G62" s="17"/>
      <c r="H62" s="863" t="str">
        <f>IF('General Info'!$C$8=Parameters!$D$274, IF(AND(ISNUMBER(F62), ISNUMBER(G62), ISNUMBER(E62)), IF(E62=F62+G62, "Pass", "Fail"), ""),  IF(AND(ISNUMBER(F62), ISNUMBER(G62), ISNUMBER(D62)), IF(D62=F62+G62, "Pass", "Fail"), ""))</f>
        <v/>
      </c>
      <c r="I62" s="446"/>
    </row>
    <row r="63" spans="1:9" customFormat="1" ht="15" customHeight="1" x14ac:dyDescent="0.25">
      <c r="A63" s="570"/>
      <c r="B63" s="735"/>
      <c r="C63" s="1029" t="s">
        <v>989</v>
      </c>
      <c r="D63" s="858" t="str">
        <f>IF(COUNT(D51:D62)=ROWS(D51:D62), IF(D50=SUM(D51:D62), "Pass", "Fail"), "")</f>
        <v/>
      </c>
      <c r="E63" s="848" t="str">
        <f>IF(COUNT(E51:E62)=ROWS(E51:E62), IF(E50=SUM(E51:E62), "Pass", "Fail"), "")</f>
        <v/>
      </c>
      <c r="F63" s="848" t="str">
        <f>IF(COUNT(F51:F62)=ROWS(F51:F62), IF(F50=SUM(F51:F62), "Pass", "Fail"), "")</f>
        <v/>
      </c>
      <c r="G63" s="848" t="str">
        <f>IF(COUNT(G51:G62)=ROWS(G51:G62), IF(G50=SUM(G51:G62), "Pass", "Fail"), "")</f>
        <v/>
      </c>
      <c r="H63" s="887"/>
      <c r="I63" s="446"/>
    </row>
    <row r="64" spans="1:9" ht="60" customHeight="1" x14ac:dyDescent="0.25">
      <c r="A64" s="2364" t="s">
        <v>982</v>
      </c>
      <c r="B64" s="2365"/>
      <c r="C64" s="2365"/>
      <c r="D64" s="2365"/>
      <c r="E64" s="2365"/>
      <c r="F64" s="2365"/>
      <c r="G64" s="568"/>
      <c r="H64" s="447"/>
    </row>
    <row r="65" spans="1:9" ht="15" customHeight="1" x14ac:dyDescent="0.25">
      <c r="A65" s="570"/>
      <c r="B65" s="598"/>
      <c r="C65" s="2378" t="s">
        <v>59</v>
      </c>
      <c r="D65" s="2385" t="s">
        <v>958</v>
      </c>
      <c r="E65" s="2385"/>
      <c r="F65" s="2385"/>
      <c r="G65" s="789"/>
      <c r="H65" s="447"/>
    </row>
    <row r="66" spans="1:9" ht="44.25" customHeight="1" x14ac:dyDescent="0.25">
      <c r="A66" s="570"/>
      <c r="B66" s="569"/>
      <c r="C66" s="2384"/>
      <c r="D66" s="1040" t="s">
        <v>241</v>
      </c>
      <c r="E66" s="864" t="s">
        <v>1660</v>
      </c>
      <c r="F66" s="1293" t="s">
        <v>1595</v>
      </c>
      <c r="G66" s="789"/>
      <c r="H66" s="447"/>
    </row>
    <row r="67" spans="1:9" ht="15" customHeight="1" x14ac:dyDescent="0.25">
      <c r="A67" s="837"/>
      <c r="B67" s="738"/>
      <c r="C67" s="1024" t="s">
        <v>1041</v>
      </c>
      <c r="D67" s="1001"/>
      <c r="E67" s="600"/>
      <c r="F67" s="1071" t="str">
        <f>IF(COUNT(D67)=ROWS(DefCap!D11), IF('DefCap-Provisioning'!D67=(DefCap!D9+DefCap!D11), "Pass", "Fail"), "")</f>
        <v/>
      </c>
      <c r="G67" s="789"/>
      <c r="H67" s="447"/>
    </row>
    <row r="68" spans="1:9" ht="15" customHeight="1" x14ac:dyDescent="0.25">
      <c r="A68" s="837"/>
      <c r="B68" s="250" t="s">
        <v>941</v>
      </c>
      <c r="C68" s="1274" t="s">
        <v>1042</v>
      </c>
      <c r="D68" s="29"/>
      <c r="E68" s="143"/>
      <c r="F68" s="1444" t="str">
        <f>IF(COUNT(D68)=ROWS(DefCap!D9), IF('DefCap-Provisioning'!D68=DefCap!D11, "Pass", "Fail"), "")</f>
        <v/>
      </c>
      <c r="G68" s="789"/>
      <c r="H68" s="447"/>
    </row>
    <row r="69" spans="1:9" ht="15" customHeight="1" x14ac:dyDescent="0.25">
      <c r="A69" s="570"/>
      <c r="B69" s="738"/>
      <c r="C69" s="1024" t="s">
        <v>1211</v>
      </c>
      <c r="D69" s="1903"/>
      <c r="E69" s="865"/>
      <c r="F69" s="789"/>
      <c r="G69" s="789"/>
      <c r="H69" s="447"/>
    </row>
    <row r="70" spans="1:9" ht="15" customHeight="1" x14ac:dyDescent="0.25">
      <c r="A70" s="570"/>
      <c r="B70" s="739"/>
      <c r="C70" s="1025" t="s">
        <v>1212</v>
      </c>
      <c r="D70" s="1904"/>
      <c r="E70" s="865"/>
      <c r="F70" s="789"/>
      <c r="G70" s="789"/>
      <c r="H70" s="789"/>
    </row>
    <row r="71" spans="1:9" ht="15" customHeight="1" x14ac:dyDescent="0.25">
      <c r="A71" s="570"/>
      <c r="B71" s="740"/>
      <c r="C71" s="1030" t="s">
        <v>1213</v>
      </c>
      <c r="D71" s="1906"/>
      <c r="E71" s="1635"/>
      <c r="F71" s="789"/>
      <c r="G71" s="789"/>
      <c r="H71" s="789"/>
    </row>
    <row r="72" spans="1:9" customFormat="1" ht="15" customHeight="1" x14ac:dyDescent="0.25">
      <c r="A72" s="570"/>
      <c r="B72" s="736"/>
      <c r="C72" s="571" t="s">
        <v>999</v>
      </c>
      <c r="D72" s="731"/>
      <c r="E72" s="1910"/>
      <c r="F72" s="789"/>
      <c r="G72" s="789"/>
      <c r="H72" s="789"/>
      <c r="I72" s="446"/>
    </row>
    <row r="73" spans="1:9" ht="15" customHeight="1" x14ac:dyDescent="0.25">
      <c r="A73" s="570"/>
      <c r="B73" s="736"/>
      <c r="C73" s="1027" t="s">
        <v>1035</v>
      </c>
      <c r="D73" s="19"/>
      <c r="E73" s="865"/>
      <c r="F73" s="789"/>
      <c r="G73" s="789"/>
      <c r="H73" s="789"/>
    </row>
    <row r="74" spans="1:9" ht="15" customHeight="1" x14ac:dyDescent="0.25">
      <c r="A74" s="570"/>
      <c r="B74" s="734"/>
      <c r="C74" s="1275" t="s">
        <v>970</v>
      </c>
      <c r="D74" s="19"/>
      <c r="E74" s="865"/>
      <c r="F74" s="789"/>
      <c r="G74" s="789"/>
      <c r="H74" s="789"/>
    </row>
    <row r="75" spans="1:9" ht="15" customHeight="1" x14ac:dyDescent="0.25">
      <c r="A75" s="570"/>
      <c r="B75" s="734"/>
      <c r="C75" s="1027" t="s">
        <v>1036</v>
      </c>
      <c r="D75" s="19"/>
      <c r="E75" s="865"/>
      <c r="F75" s="789"/>
      <c r="G75" s="789"/>
      <c r="H75" s="447"/>
    </row>
    <row r="76" spans="1:9" ht="15" customHeight="1" x14ac:dyDescent="0.25">
      <c r="A76" s="570"/>
      <c r="B76" s="734"/>
      <c r="C76" s="1275" t="s">
        <v>970</v>
      </c>
      <c r="D76" s="19"/>
      <c r="E76" s="865"/>
      <c r="F76" s="789"/>
      <c r="G76" s="789"/>
      <c r="H76" s="447"/>
    </row>
    <row r="77" spans="1:9" ht="15" customHeight="1" x14ac:dyDescent="0.25">
      <c r="A77" s="570"/>
      <c r="B77" s="734"/>
      <c r="C77" s="1027" t="s">
        <v>1037</v>
      </c>
      <c r="D77" s="19"/>
      <c r="E77" s="865"/>
      <c r="F77" s="789"/>
      <c r="G77" s="789"/>
      <c r="H77" s="447"/>
    </row>
    <row r="78" spans="1:9" ht="15" customHeight="1" x14ac:dyDescent="0.25">
      <c r="A78" s="570"/>
      <c r="B78" s="734"/>
      <c r="C78" s="1275" t="s">
        <v>1038</v>
      </c>
      <c r="D78" s="19"/>
      <c r="E78" s="865"/>
      <c r="F78" s="789"/>
      <c r="G78" s="789"/>
      <c r="H78" s="447"/>
    </row>
    <row r="79" spans="1:9" ht="15" customHeight="1" x14ac:dyDescent="0.25">
      <c r="A79" s="570"/>
      <c r="B79" s="734"/>
      <c r="C79" s="1276" t="s">
        <v>970</v>
      </c>
      <c r="D79" s="19"/>
      <c r="E79" s="865"/>
      <c r="F79" s="789"/>
      <c r="G79" s="789"/>
      <c r="H79" s="447"/>
    </row>
    <row r="80" spans="1:9" ht="15" customHeight="1" x14ac:dyDescent="0.25">
      <c r="A80" s="570"/>
      <c r="B80" s="734"/>
      <c r="C80" s="1275" t="s">
        <v>1039</v>
      </c>
      <c r="D80" s="19"/>
      <c r="E80" s="865"/>
      <c r="F80" s="789"/>
      <c r="G80" s="789"/>
      <c r="H80" s="447"/>
    </row>
    <row r="81" spans="1:8" ht="15" customHeight="1" x14ac:dyDescent="0.25">
      <c r="A81" s="570"/>
      <c r="B81" s="734"/>
      <c r="C81" s="1276" t="s">
        <v>970</v>
      </c>
      <c r="D81" s="19"/>
      <c r="E81" s="865"/>
      <c r="F81" s="789"/>
      <c r="G81" s="789"/>
      <c r="H81" s="447"/>
    </row>
    <row r="82" spans="1:8" ht="15" customHeight="1" x14ac:dyDescent="0.25">
      <c r="A82" s="570"/>
      <c r="B82" s="734"/>
      <c r="C82" s="1027" t="s">
        <v>1040</v>
      </c>
      <c r="D82" s="19"/>
      <c r="E82" s="865"/>
      <c r="F82" s="789"/>
      <c r="G82" s="789"/>
      <c r="H82" s="447"/>
    </row>
    <row r="83" spans="1:8" ht="15" customHeight="1" x14ac:dyDescent="0.25">
      <c r="A83" s="570"/>
      <c r="B83" s="734"/>
      <c r="C83" s="1275" t="s">
        <v>1043</v>
      </c>
      <c r="D83" s="19"/>
      <c r="E83" s="865"/>
      <c r="F83" s="789"/>
      <c r="G83" s="789"/>
      <c r="H83" s="447"/>
    </row>
    <row r="84" spans="1:8" ht="15" customHeight="1" x14ac:dyDescent="0.25">
      <c r="A84" s="570"/>
      <c r="B84" s="734"/>
      <c r="C84" s="1276" t="s">
        <v>970</v>
      </c>
      <c r="D84" s="19"/>
      <c r="E84" s="865"/>
      <c r="F84" s="789"/>
      <c r="G84" s="789"/>
      <c r="H84" s="447"/>
    </row>
    <row r="85" spans="1:8" ht="15" customHeight="1" x14ac:dyDescent="0.25">
      <c r="A85" s="570"/>
      <c r="B85" s="736"/>
      <c r="C85" s="1275" t="s">
        <v>1044</v>
      </c>
      <c r="D85" s="19"/>
      <c r="E85" s="865"/>
      <c r="F85" s="789"/>
      <c r="G85" s="789"/>
      <c r="H85" s="447"/>
    </row>
    <row r="86" spans="1:8" ht="15" customHeight="1" x14ac:dyDescent="0.25">
      <c r="A86" s="570"/>
      <c r="B86" s="734"/>
      <c r="C86" s="1276" t="s">
        <v>970</v>
      </c>
      <c r="D86" s="19"/>
      <c r="E86" s="865"/>
      <c r="F86" s="789"/>
      <c r="G86" s="789"/>
      <c r="H86" s="447"/>
    </row>
    <row r="87" spans="1:8" ht="15" customHeight="1" x14ac:dyDescent="0.25">
      <c r="A87" s="570"/>
      <c r="B87" s="734"/>
      <c r="C87" s="1275" t="s">
        <v>1045</v>
      </c>
      <c r="D87" s="19"/>
      <c r="E87" s="865"/>
      <c r="F87" s="789"/>
      <c r="G87" s="789"/>
      <c r="H87" s="447"/>
    </row>
    <row r="88" spans="1:8" ht="15" customHeight="1" x14ac:dyDescent="0.25">
      <c r="A88" s="570"/>
      <c r="B88" s="734"/>
      <c r="C88" s="1276" t="s">
        <v>970</v>
      </c>
      <c r="D88" s="19"/>
      <c r="E88" s="865"/>
      <c r="F88" s="789"/>
      <c r="G88" s="789"/>
      <c r="H88" s="447"/>
    </row>
    <row r="89" spans="1:8" ht="15" customHeight="1" x14ac:dyDescent="0.25">
      <c r="A89" s="570"/>
      <c r="B89" s="734"/>
      <c r="C89" s="1027" t="s">
        <v>1046</v>
      </c>
      <c r="D89" s="19"/>
      <c r="E89" s="865"/>
      <c r="F89" s="789"/>
      <c r="G89" s="789"/>
      <c r="H89" s="447"/>
    </row>
    <row r="90" spans="1:8" ht="15" customHeight="1" x14ac:dyDescent="0.25">
      <c r="A90" s="570"/>
      <c r="B90" s="734"/>
      <c r="C90" s="1275" t="s">
        <v>970</v>
      </c>
      <c r="D90" s="19"/>
      <c r="E90" s="865"/>
      <c r="F90" s="789"/>
      <c r="G90" s="789"/>
      <c r="H90" s="447"/>
    </row>
    <row r="91" spans="1:8" ht="15" customHeight="1" x14ac:dyDescent="0.25">
      <c r="A91" s="570"/>
      <c r="B91" s="737"/>
      <c r="C91" s="1028" t="s">
        <v>1047</v>
      </c>
      <c r="D91" s="1005"/>
      <c r="E91" s="1635"/>
      <c r="F91" s="789"/>
      <c r="G91" s="789"/>
      <c r="H91" s="447"/>
    </row>
    <row r="92" spans="1:8" ht="15" customHeight="1" x14ac:dyDescent="0.25">
      <c r="A92" s="570"/>
      <c r="B92" s="734"/>
      <c r="C92" s="331" t="s">
        <v>970</v>
      </c>
      <c r="D92" s="19"/>
      <c r="E92" s="865"/>
      <c r="F92" s="789"/>
      <c r="G92" s="789"/>
      <c r="H92" s="447"/>
    </row>
    <row r="93" spans="1:8" ht="15" customHeight="1" x14ac:dyDescent="0.25">
      <c r="A93" s="570"/>
      <c r="B93" s="735"/>
      <c r="C93" s="1029" t="s">
        <v>989</v>
      </c>
      <c r="D93" s="860" t="str">
        <f>IF(AND(ISNUMBER(D72), ISNUMBER(D73), ISNUMBER(D75), ISNUMBER(D77), ISNUMBER(D82), ISNUMBER(D89), ISNUMBER(D91)), IF(D72=(D73+D75+D77+D82+D89+D91), "Pass", "Fail"), "")</f>
        <v/>
      </c>
      <c r="E93" s="848" t="str">
        <f>IF(AND(ISNUMBER(E72), ISNUMBER(E73), ISNUMBER(E75), ISNUMBER(E77), ISNUMBER(E82), ISNUMBER(E89), ISNUMBER(E91)), IF(E72=(E73+E75+E77+E82+E89+E91), "Pass", "Fail"), "")</f>
        <v/>
      </c>
      <c r="F93" s="789"/>
      <c r="G93" s="789"/>
      <c r="H93" s="447"/>
    </row>
    <row r="94" spans="1:8" ht="60" customHeight="1" x14ac:dyDescent="0.25">
      <c r="A94" s="2364" t="s">
        <v>983</v>
      </c>
      <c r="B94" s="2365"/>
      <c r="C94" s="2365"/>
      <c r="D94" s="2365"/>
      <c r="E94" s="2365"/>
      <c r="F94" s="2365"/>
      <c r="G94" s="568"/>
      <c r="H94" s="447"/>
    </row>
    <row r="95" spans="1:8" ht="45" customHeight="1" x14ac:dyDescent="0.25">
      <c r="A95" s="572"/>
      <c r="B95" s="678"/>
      <c r="C95" s="1031" t="s">
        <v>59</v>
      </c>
      <c r="D95" s="1041" t="s">
        <v>241</v>
      </c>
      <c r="E95" s="864" t="s">
        <v>1661</v>
      </c>
      <c r="F95" s="789"/>
      <c r="G95" s="789"/>
      <c r="H95" s="447"/>
    </row>
    <row r="96" spans="1:8" ht="15" customHeight="1" x14ac:dyDescent="0.25">
      <c r="A96" s="570"/>
      <c r="B96" s="733"/>
      <c r="C96" s="741" t="s">
        <v>289</v>
      </c>
      <c r="D96" s="636" t="str">
        <f>IF(ISNUMBER('General Info'!C58),'General Info'!C58,"")</f>
        <v/>
      </c>
      <c r="E96" s="1911" t="s">
        <v>976</v>
      </c>
      <c r="F96" s="789"/>
      <c r="G96" s="789"/>
      <c r="H96" s="447"/>
    </row>
    <row r="97" spans="1:8" ht="15" customHeight="1" x14ac:dyDescent="0.25">
      <c r="A97" s="570"/>
      <c r="B97" s="734"/>
      <c r="C97" s="742" t="s">
        <v>1067</v>
      </c>
      <c r="D97" s="224" t="str">
        <f>IF(ISNUMBER('General Info'!C57),'General Info'!C57,"")</f>
        <v/>
      </c>
      <c r="E97" s="1912"/>
      <c r="F97" s="789"/>
      <c r="G97" s="789"/>
      <c r="H97" s="447"/>
    </row>
    <row r="98" spans="1:8" ht="15" customHeight="1" x14ac:dyDescent="0.25">
      <c r="A98" s="570"/>
      <c r="B98" s="734"/>
      <c r="C98" s="742" t="s">
        <v>1049</v>
      </c>
      <c r="D98" s="39"/>
      <c r="E98" s="865"/>
      <c r="F98" s="789"/>
      <c r="G98" s="789"/>
      <c r="H98" s="447"/>
    </row>
    <row r="99" spans="1:8" ht="15" customHeight="1" x14ac:dyDescent="0.25">
      <c r="A99" s="570"/>
      <c r="B99" s="734"/>
      <c r="C99" s="1032" t="s">
        <v>1048</v>
      </c>
      <c r="D99" s="19"/>
      <c r="E99" s="865"/>
      <c r="F99" s="789"/>
      <c r="G99" s="789"/>
      <c r="H99" s="447"/>
    </row>
    <row r="100" spans="1:8" ht="15" customHeight="1" x14ac:dyDescent="0.25">
      <c r="A100" s="570"/>
      <c r="B100" s="734"/>
      <c r="C100" s="1396" t="s">
        <v>959</v>
      </c>
      <c r="D100" s="19"/>
      <c r="E100" s="865"/>
      <c r="F100" s="789"/>
      <c r="G100" s="789"/>
      <c r="H100" s="447"/>
    </row>
    <row r="101" spans="1:8" ht="15" customHeight="1" x14ac:dyDescent="0.25">
      <c r="A101" s="570"/>
      <c r="B101" s="734"/>
      <c r="C101" s="1396" t="s">
        <v>960</v>
      </c>
      <c r="D101" s="19"/>
      <c r="E101" s="865"/>
      <c r="F101" s="789"/>
      <c r="G101" s="789"/>
      <c r="H101" s="447"/>
    </row>
    <row r="102" spans="1:8" ht="15" customHeight="1" x14ac:dyDescent="0.25">
      <c r="A102" s="570"/>
      <c r="B102" s="734"/>
      <c r="C102" s="1396" t="s">
        <v>961</v>
      </c>
      <c r="D102" s="19"/>
      <c r="E102" s="865"/>
      <c r="F102" s="789"/>
      <c r="G102" s="789"/>
      <c r="H102" s="447"/>
    </row>
    <row r="103" spans="1:8" ht="15" customHeight="1" x14ac:dyDescent="0.25">
      <c r="A103" s="570"/>
      <c r="B103" s="734"/>
      <c r="C103" s="1396" t="s">
        <v>962</v>
      </c>
      <c r="D103" s="19"/>
      <c r="E103" s="865"/>
      <c r="F103" s="789"/>
      <c r="G103" s="789"/>
      <c r="H103" s="447"/>
    </row>
    <row r="104" spans="1:8" ht="15" customHeight="1" x14ac:dyDescent="0.25">
      <c r="A104" s="570"/>
      <c r="B104" s="734"/>
      <c r="C104" s="1396" t="s">
        <v>963</v>
      </c>
      <c r="D104" s="19"/>
      <c r="E104" s="865"/>
      <c r="F104" s="789"/>
      <c r="G104" s="789"/>
      <c r="H104" s="447"/>
    </row>
    <row r="105" spans="1:8" ht="15" customHeight="1" x14ac:dyDescent="0.25">
      <c r="A105" s="570"/>
      <c r="B105" s="734"/>
      <c r="C105" s="1396" t="s">
        <v>964</v>
      </c>
      <c r="D105" s="19"/>
      <c r="E105" s="865"/>
      <c r="F105" s="789"/>
      <c r="G105" s="789"/>
      <c r="H105" s="447"/>
    </row>
    <row r="106" spans="1:8" ht="15" customHeight="1" x14ac:dyDescent="0.25">
      <c r="A106" s="570"/>
      <c r="B106" s="734"/>
      <c r="C106" s="1396" t="s">
        <v>965</v>
      </c>
      <c r="D106" s="19"/>
      <c r="E106" s="865"/>
      <c r="F106" s="789"/>
      <c r="G106" s="789"/>
      <c r="H106" s="447"/>
    </row>
    <row r="107" spans="1:8" ht="15" customHeight="1" x14ac:dyDescent="0.25">
      <c r="A107" s="570"/>
      <c r="B107" s="734"/>
      <c r="C107" s="1396" t="s">
        <v>966</v>
      </c>
      <c r="D107" s="19"/>
      <c r="E107" s="865"/>
      <c r="F107" s="789"/>
      <c r="G107" s="789"/>
      <c r="H107" s="447"/>
    </row>
    <row r="108" spans="1:8" ht="15" customHeight="1" x14ac:dyDescent="0.25">
      <c r="A108" s="570"/>
      <c r="B108" s="734"/>
      <c r="C108" s="1396" t="s">
        <v>967</v>
      </c>
      <c r="D108" s="19"/>
      <c r="E108" s="865"/>
      <c r="F108" s="789"/>
      <c r="G108" s="789"/>
      <c r="H108" s="447"/>
    </row>
    <row r="109" spans="1:8" ht="15" customHeight="1" x14ac:dyDescent="0.25">
      <c r="A109" s="570"/>
      <c r="B109" s="734"/>
      <c r="C109" s="1396" t="s">
        <v>968</v>
      </c>
      <c r="D109" s="19"/>
      <c r="E109" s="865"/>
      <c r="F109" s="789"/>
      <c r="G109" s="789"/>
      <c r="H109" s="447"/>
    </row>
    <row r="110" spans="1:8" ht="15" customHeight="1" x14ac:dyDescent="0.25">
      <c r="A110" s="570"/>
      <c r="B110" s="734"/>
      <c r="C110" s="1396" t="s">
        <v>39</v>
      </c>
      <c r="D110" s="19"/>
      <c r="E110" s="865"/>
      <c r="F110" s="789"/>
      <c r="G110" s="789"/>
      <c r="H110" s="447"/>
    </row>
    <row r="111" spans="1:8" ht="15" customHeight="1" x14ac:dyDescent="0.25">
      <c r="A111" s="570"/>
      <c r="B111" s="734"/>
      <c r="C111" s="1396" t="s">
        <v>969</v>
      </c>
      <c r="D111" s="39"/>
      <c r="E111" s="1913"/>
      <c r="F111" s="789"/>
      <c r="G111" s="789"/>
      <c r="H111" s="447"/>
    </row>
    <row r="112" spans="1:8" ht="15" customHeight="1" x14ac:dyDescent="0.25">
      <c r="A112" s="584"/>
      <c r="B112" s="735"/>
      <c r="C112" s="1029" t="s">
        <v>989</v>
      </c>
      <c r="D112" s="858" t="str">
        <f>IF(COUNT(D99:D111)=ROWS(D99:D111), IF(D99=SUM(D100:D111), "Pass", "Fail"), "")</f>
        <v/>
      </c>
      <c r="E112" s="848" t="str">
        <f>IF(COUNT(E99:E111)=ROWS(E99:E111), IF(E99=SUM(E100:E111), "Pass", "Fail"), "")</f>
        <v/>
      </c>
      <c r="F112" s="789"/>
      <c r="G112" s="789"/>
      <c r="H112" s="447"/>
    </row>
    <row r="113" spans="1:8" ht="60" customHeight="1" x14ac:dyDescent="0.25">
      <c r="A113" s="2364" t="s">
        <v>1064</v>
      </c>
      <c r="B113" s="2365"/>
      <c r="C113" s="2365"/>
      <c r="D113" s="2365"/>
      <c r="E113" s="2365"/>
      <c r="F113" s="2365"/>
      <c r="G113" s="447"/>
      <c r="H113" s="447"/>
    </row>
    <row r="114" spans="1:8" ht="15" customHeight="1" x14ac:dyDescent="0.25">
      <c r="A114" s="572"/>
      <c r="B114" s="678"/>
      <c r="C114" s="2378" t="s">
        <v>59</v>
      </c>
      <c r="D114" s="2380" t="s">
        <v>1061</v>
      </c>
      <c r="E114" s="2382" t="s">
        <v>83</v>
      </c>
      <c r="F114" s="2383"/>
      <c r="G114" s="2383"/>
      <c r="H114" s="447"/>
    </row>
    <row r="115" spans="1:8" ht="30" customHeight="1" x14ac:dyDescent="0.25">
      <c r="A115" s="572"/>
      <c r="B115" s="679"/>
      <c r="C115" s="2379"/>
      <c r="D115" s="2381"/>
      <c r="E115" s="710" t="s">
        <v>129</v>
      </c>
      <c r="F115" s="710" t="s">
        <v>1062</v>
      </c>
      <c r="G115" s="680" t="s">
        <v>1063</v>
      </c>
      <c r="H115" s="447"/>
    </row>
    <row r="116" spans="1:8" ht="15" customHeight="1" x14ac:dyDescent="0.25">
      <c r="A116" s="570"/>
      <c r="B116" s="733"/>
      <c r="C116" s="741" t="s">
        <v>1059</v>
      </c>
      <c r="D116" s="1042" t="str">
        <f>IF(ISNUMBER(D72), D72, "")</f>
        <v/>
      </c>
      <c r="E116" s="697" t="str">
        <f>IF(ISNUMBER(D50), D50, "")</f>
        <v/>
      </c>
      <c r="F116" s="697" t="str">
        <f>IF(ISNUMBER(F50), F50, "")</f>
        <v/>
      </c>
      <c r="G116" s="721" t="str">
        <f>IF(ISNUMBER(G50), G50, "")</f>
        <v/>
      </c>
      <c r="H116" s="447"/>
    </row>
    <row r="117" spans="1:8" ht="15" customHeight="1" x14ac:dyDescent="0.25">
      <c r="A117" s="570"/>
      <c r="B117" s="734"/>
      <c r="C117" s="1032" t="s">
        <v>1060</v>
      </c>
      <c r="D117" s="19"/>
      <c r="E117" s="17"/>
      <c r="F117" s="17"/>
      <c r="G117" s="264"/>
      <c r="H117" s="447"/>
    </row>
    <row r="118" spans="1:8" ht="15" customHeight="1" x14ac:dyDescent="0.25">
      <c r="A118" s="570"/>
      <c r="B118" s="735"/>
      <c r="C118" s="1033" t="str">
        <f>"Check: row " &amp; ROW(C117) &amp; " &lt; row " &amp; ROW(C116)</f>
        <v>Check: row 117 &lt; row 116</v>
      </c>
      <c r="D118" s="860" t="str">
        <f>IF(AND(ISNUMBER(D116), ISNUMBER(D117)), IF(D117&lt;=D116, "Pass", "Fail"), "")</f>
        <v/>
      </c>
      <c r="E118" s="849" t="str">
        <f>IF(AND(ISNUMBER(E116), ISNUMBER(E117)), IF(E117&lt;=E116, "Pass", "Fail"), "")</f>
        <v/>
      </c>
      <c r="F118" s="849" t="str">
        <f>IF(AND(ISNUMBER(F116), ISNUMBER(F117)), IF(F117&lt;=F116, "Pass", "Fail"), "")</f>
        <v/>
      </c>
      <c r="G118" s="848" t="str">
        <f>IF(AND(ISNUMBER(G116), ISNUMBER(G117)), IF(G117&lt;=G116, "Pass", "Fail"), "")</f>
        <v/>
      </c>
      <c r="H118" s="447"/>
    </row>
    <row r="119" spans="1:8" s="641" customFormat="1" ht="15" customHeight="1" x14ac:dyDescent="0.25">
      <c r="A119" s="691"/>
      <c r="B119" s="619"/>
      <c r="C119" s="797"/>
      <c r="D119" s="1043"/>
      <c r="E119" s="580"/>
      <c r="F119" s="580"/>
      <c r="G119" s="580"/>
      <c r="H119" s="619"/>
    </row>
    <row r="120" spans="1:8" hidden="1" x14ac:dyDescent="0.25"/>
    <row r="121" spans="1:8" hidden="1" x14ac:dyDescent="0.25"/>
    <row r="122" spans="1:8" hidden="1" x14ac:dyDescent="0.25"/>
    <row r="123" spans="1:8" hidden="1" x14ac:dyDescent="0.25"/>
    <row r="124" spans="1:8" hidden="1" x14ac:dyDescent="0.25"/>
    <row r="125" spans="1:8" hidden="1" x14ac:dyDescent="0.25"/>
    <row r="126" spans="1:8" hidden="1" x14ac:dyDescent="0.25"/>
    <row r="127" spans="1:8" hidden="1" x14ac:dyDescent="0.25"/>
    <row r="128" spans="1:8" hidden="1" x14ac:dyDescent="0.25"/>
    <row r="129" hidden="1" x14ac:dyDescent="0.25"/>
    <row r="130" hidden="1" x14ac:dyDescent="0.25"/>
    <row r="131" hidden="1" x14ac:dyDescent="0.25"/>
    <row r="132" hidden="1" x14ac:dyDescent="0.25"/>
  </sheetData>
  <protectedRanges>
    <protectedRange sqref="E96:E111" name="Range3"/>
    <protectedRange sqref="E72:E92" name="Range2"/>
    <protectedRange sqref="E50:E62" name="Range1"/>
  </protectedRanges>
  <mergeCells count="20">
    <mergeCell ref="A94:F94"/>
    <mergeCell ref="A64:F64"/>
    <mergeCell ref="A113:F113"/>
    <mergeCell ref="C114:C115"/>
    <mergeCell ref="D114:D115"/>
    <mergeCell ref="E114:G114"/>
    <mergeCell ref="C65:C66"/>
    <mergeCell ref="D65:F65"/>
    <mergeCell ref="A43:F43"/>
    <mergeCell ref="C44:C46"/>
    <mergeCell ref="D45:D46"/>
    <mergeCell ref="D44:H44"/>
    <mergeCell ref="B42:F42"/>
    <mergeCell ref="E45:E46"/>
    <mergeCell ref="F45:G45"/>
    <mergeCell ref="B3:F3"/>
    <mergeCell ref="E4:F4"/>
    <mergeCell ref="A25:F25"/>
    <mergeCell ref="B41:F41"/>
    <mergeCell ref="A33:H33"/>
  </mergeCells>
  <conditionalFormatting sqref="D28:F29 D38:F38 D35:F35 D50:E62 D67:E92 D50 D14:D17 F50:G62 D96:E111 D117:G117 E47:E49">
    <cfRule type="cellIs" dxfId="1374" priority="49" stopIfTrue="1" operator="lessThan">
      <formula>0</formula>
    </cfRule>
  </conditionalFormatting>
  <conditionalFormatting sqref="A66:XFD1048576 A65:D65 G65:XFD65 A1:XFD64">
    <cfRule type="cellIs" dxfId="1373" priority="15" stopIfTrue="1" operator="equal">
      <formula>"Pass"</formula>
    </cfRule>
    <cfRule type="cellIs" dxfId="1372" priority="16"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4" manualBreakCount="4">
    <brk id="23" max="10" man="1"/>
    <brk id="39" max="10" man="1"/>
    <brk id="63" max="10" man="1"/>
    <brk id="93" max="10" man="1"/>
  </rowBreaks>
  <ignoredErrors>
    <ignoredError sqref="D96:D97" unlockedFormula="1"/>
  </ignoredErrors>
  <extLst>
    <ext xmlns:x14="http://schemas.microsoft.com/office/spreadsheetml/2009/9/main" uri="{78C0D931-6437-407d-A8EE-F0AAD7539E65}">
      <x14:conditionalFormattings>
        <x14:conditionalFormatting xmlns:xm="http://schemas.microsoft.com/office/excel/2006/main">
          <x14:cfRule type="expression" priority="12" id="{F9BD37A7-A79A-447D-AB3D-14DD7B19463B}">
            <xm:f>'General Info'!$C$8=Parameters!$D$273</xm:f>
            <x14:dxf>
              <fill>
                <patternFill>
                  <bgColor rgb="FFFFEC72"/>
                </patternFill>
              </fill>
            </x14:dxf>
          </x14:cfRule>
          <xm:sqref>D69:D71 D47:D49</xm:sqref>
        </x14:conditionalFormatting>
        <x14:conditionalFormatting xmlns:xm="http://schemas.microsoft.com/office/excel/2006/main">
          <x14:cfRule type="expression" priority="3" id="{F0C7C763-40AA-4A85-B39B-2454D0A6BE16}">
            <xm:f>'General Info'!$C$8=Parameters!$D$274</xm:f>
            <x14:dxf>
              <fill>
                <patternFill>
                  <bgColor theme="6" tint="0.59996337778862885"/>
                </patternFill>
              </fill>
            </x14:dxf>
          </x14:cfRule>
          <xm:sqref>E51:E62 E73:E92 E99:E111</xm:sqref>
        </x14:conditionalFormatting>
        <x14:conditionalFormatting xmlns:xm="http://schemas.microsoft.com/office/excel/2006/main">
          <x14:cfRule type="expression" priority="13" id="{9580BD68-3D6C-44B1-9522-7AF8BED3F707}">
            <xm:f>'General Info'!$C$8=Parameters!$D$274</xm:f>
            <x14:dxf>
              <fill>
                <patternFill>
                  <bgColor rgb="FFFFEC72"/>
                </patternFill>
              </fill>
            </x14:dxf>
          </x14:cfRule>
          <xm:sqref>E50 E72 E96:E98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EC72"/>
  </sheetPr>
  <dimension ref="A1:E38"/>
  <sheetViews>
    <sheetView zoomScale="75" zoomScaleNormal="75" zoomScaleSheetLayoutView="85" workbookViewId="0">
      <pane ySplit="1" topLeftCell="A2" activePane="bottomLeft" state="frozen"/>
      <selection activeCell="V16" sqref="V16"/>
      <selection pane="bottomLeft"/>
    </sheetView>
  </sheetViews>
  <sheetFormatPr defaultColWidth="0" defaultRowHeight="0" customHeight="1" zeroHeight="1" x14ac:dyDescent="0.25"/>
  <cols>
    <col min="1" max="1" width="1.7109375" style="150" customWidth="1"/>
    <col min="2" max="2" width="140.7109375" style="259" customWidth="1"/>
    <col min="3" max="3" width="20.7109375" style="257" customWidth="1"/>
    <col min="4" max="4" width="20.7109375" style="259" customWidth="1"/>
    <col min="5" max="5" width="1.7109375" style="150" customWidth="1"/>
    <col min="6" max="16384" width="9.140625" style="259" hidden="1"/>
  </cols>
  <sheetData>
    <row r="1" spans="1:5" s="303" customFormat="1" ht="30" customHeight="1" x14ac:dyDescent="0.55000000000000004">
      <c r="A1" s="539" t="s">
        <v>686</v>
      </c>
      <c r="B1" s="508"/>
      <c r="C1" s="422" t="str">
        <f>CONCATENATE("Reporting unit: ", 'General Info'!$C$7, " ", 'General Info'!$C$5)</f>
        <v xml:space="preserve">Reporting unit: 1 </v>
      </c>
      <c r="D1" s="152"/>
      <c r="E1" s="156"/>
    </row>
    <row r="2" spans="1:5" s="308" customFormat="1" ht="45" customHeight="1" x14ac:dyDescent="0.35">
      <c r="A2" s="279" t="s">
        <v>687</v>
      </c>
      <c r="B2" s="307"/>
      <c r="E2" s="309"/>
    </row>
    <row r="3" spans="1:5" s="150" customFormat="1" ht="30" customHeight="1" x14ac:dyDescent="0.25">
      <c r="A3" s="169"/>
      <c r="B3" s="1942"/>
      <c r="C3" s="1943" t="s">
        <v>1065</v>
      </c>
      <c r="D3" s="1944" t="s">
        <v>1066</v>
      </c>
      <c r="E3" s="146"/>
    </row>
    <row r="4" spans="1:5" ht="15" customHeight="1" x14ac:dyDescent="0.25">
      <c r="A4" s="169"/>
      <c r="B4" s="1949" t="s">
        <v>688</v>
      </c>
      <c r="C4" s="1051"/>
      <c r="D4" s="286"/>
      <c r="E4" s="146"/>
    </row>
    <row r="5" spans="1:5" ht="15" customHeight="1" x14ac:dyDescent="0.25">
      <c r="A5" s="169"/>
      <c r="B5" s="1949" t="s">
        <v>689</v>
      </c>
      <c r="C5" s="1052" t="str">
        <f>IF(AND(ISNUMBER(C6), ISNUMBER(C7), ISNUMBER(C8)), SUM(C6:C8), "")</f>
        <v/>
      </c>
      <c r="D5" s="287" t="str">
        <f>IF(AND(ISNUMBER(D6), ISNUMBER(D7), ISNUMBER(D8)), SUM(D6:D8), "")</f>
        <v/>
      </c>
      <c r="E5" s="146"/>
    </row>
    <row r="6" spans="1:5" ht="15" customHeight="1" x14ac:dyDescent="0.25">
      <c r="A6" s="169"/>
      <c r="B6" s="1950" t="s">
        <v>690</v>
      </c>
      <c r="C6" s="1049"/>
      <c r="D6" s="313"/>
      <c r="E6" s="146"/>
    </row>
    <row r="7" spans="1:5" ht="15" customHeight="1" x14ac:dyDescent="0.25">
      <c r="A7" s="169"/>
      <c r="B7" s="1950" t="s">
        <v>691</v>
      </c>
      <c r="C7" s="1049"/>
      <c r="D7" s="313"/>
      <c r="E7" s="146"/>
    </row>
    <row r="8" spans="1:5" ht="15" customHeight="1" x14ac:dyDescent="0.25">
      <c r="A8" s="169"/>
      <c r="B8" s="1950" t="s">
        <v>692</v>
      </c>
      <c r="C8" s="1049"/>
      <c r="D8" s="313"/>
      <c r="E8" s="146"/>
    </row>
    <row r="9" spans="1:5" ht="15" customHeight="1" x14ac:dyDescent="0.25">
      <c r="A9" s="169"/>
      <c r="B9" s="1951" t="s">
        <v>693</v>
      </c>
      <c r="C9" s="1053" t="str">
        <f>IF(AND(ISNUMBER(C4), ISNUMBER(C5)), C4-C5, "")</f>
        <v/>
      </c>
      <c r="D9" s="314" t="str">
        <f>IF(AND(ISNUMBER(D4), ISNUMBER(D5)), D4-D5, "")</f>
        <v/>
      </c>
      <c r="E9" s="146"/>
    </row>
    <row r="10" spans="1:5" s="257" customFormat="1" ht="15" customHeight="1" x14ac:dyDescent="0.25">
      <c r="A10" s="724"/>
      <c r="B10" s="1938"/>
      <c r="C10" s="1053"/>
      <c r="D10" s="316"/>
      <c r="E10" s="323"/>
    </row>
    <row r="11" spans="1:5" s="308" customFormat="1" ht="45" customHeight="1" x14ac:dyDescent="0.35">
      <c r="A11" s="279" t="s">
        <v>694</v>
      </c>
      <c r="B11" s="307"/>
      <c r="E11" s="309"/>
    </row>
    <row r="12" spans="1:5" ht="30" customHeight="1" x14ac:dyDescent="0.25">
      <c r="A12" s="169"/>
      <c r="B12" s="1942"/>
      <c r="C12" s="561" t="s">
        <v>1065</v>
      </c>
      <c r="D12" s="310" t="s">
        <v>1066</v>
      </c>
      <c r="E12" s="146"/>
    </row>
    <row r="13" spans="1:5" ht="15" customHeight="1" x14ac:dyDescent="0.25">
      <c r="A13" s="169"/>
      <c r="B13" s="1952" t="s">
        <v>1557</v>
      </c>
      <c r="C13" s="1051"/>
      <c r="D13" s="286"/>
      <c r="E13" s="146"/>
    </row>
    <row r="14" spans="1:5" ht="30" customHeight="1" x14ac:dyDescent="0.25">
      <c r="A14" s="169"/>
      <c r="B14" s="1953" t="s">
        <v>1558</v>
      </c>
      <c r="C14" s="1049"/>
      <c r="D14" s="313"/>
      <c r="E14" s="146"/>
    </row>
    <row r="15" spans="1:5" ht="15" customHeight="1" x14ac:dyDescent="0.25">
      <c r="A15" s="169"/>
      <c r="B15" s="1950" t="s">
        <v>1559</v>
      </c>
      <c r="C15" s="1054"/>
      <c r="D15" s="361"/>
      <c r="E15" s="146"/>
    </row>
    <row r="16" spans="1:5" ht="15" customHeight="1" x14ac:dyDescent="0.25">
      <c r="A16" s="169"/>
      <c r="B16" s="317" t="str">
        <f>CONCATENATE("Check: row ", ROW(B15), " ≤ row ", ROW(B14))</f>
        <v>Check: row 15 ≤ row 14</v>
      </c>
      <c r="C16" s="935" t="str">
        <f>IF(AND(ISNUMBER(C14), ISNUMBER(C15)), IF(C15&lt;=SUM(C14),"Pass","Fail"), "")</f>
        <v/>
      </c>
      <c r="D16" s="854" t="str">
        <f>IF(AND(ISNUMBER(D14), ISNUMBER(D15)), IF(D15&lt;=SUM(D14),"Pass","Fail"), "")</f>
        <v/>
      </c>
      <c r="E16" s="146"/>
    </row>
    <row r="17" spans="1:5" ht="15" customHeight="1" x14ac:dyDescent="0.25">
      <c r="A17" s="169"/>
      <c r="B17" s="1949" t="s">
        <v>695</v>
      </c>
      <c r="C17" s="1049"/>
      <c r="D17" s="313"/>
      <c r="E17" s="146"/>
    </row>
    <row r="18" spans="1:5" ht="15" customHeight="1" x14ac:dyDescent="0.25">
      <c r="A18" s="169"/>
      <c r="B18" s="1949" t="s">
        <v>696</v>
      </c>
      <c r="C18" s="1049"/>
      <c r="D18" s="313"/>
      <c r="E18" s="146"/>
    </row>
    <row r="19" spans="1:5" ht="15" customHeight="1" x14ac:dyDescent="0.25">
      <c r="A19" s="411"/>
      <c r="B19" s="1952" t="s">
        <v>788</v>
      </c>
      <c r="C19" s="1051"/>
      <c r="D19" s="286"/>
      <c r="E19" s="146"/>
    </row>
    <row r="20" spans="1:5" ht="15" customHeight="1" x14ac:dyDescent="0.25">
      <c r="A20" s="411"/>
      <c r="B20" s="1954" t="s">
        <v>839</v>
      </c>
      <c r="C20" s="759"/>
      <c r="D20" s="712"/>
      <c r="E20" s="146"/>
    </row>
    <row r="21" spans="1:5" ht="15" customHeight="1" x14ac:dyDescent="0.25">
      <c r="A21" s="169"/>
      <c r="B21" s="1955" t="s">
        <v>697</v>
      </c>
      <c r="C21" s="1957" t="str">
        <f>IF(AND(ISNUMBER(C13), ISNUMBER(C15), ISNUMBER(C17), ISNUMBER(C18), ISNUMBER(C19), ISNUMBER(C20)), SUM(C13, C15,C17:C18,-C19,-C20), "")</f>
        <v/>
      </c>
      <c r="D21" s="1958" t="str">
        <f>IF(AND(ISNUMBER(D13), ISNUMBER(D15), ISNUMBER(D17), ISNUMBER(D18), ISNUMBER(D19)), SUM(D13, D15,D17:D18,-D19), "")</f>
        <v/>
      </c>
      <c r="E21" s="146"/>
    </row>
    <row r="22" spans="1:5" s="257" customFormat="1" ht="15" customHeight="1" x14ac:dyDescent="0.25">
      <c r="A22" s="724"/>
      <c r="B22" s="1938"/>
      <c r="C22" s="1939"/>
      <c r="D22" s="1941"/>
      <c r="E22" s="323"/>
    </row>
    <row r="23" spans="1:5" s="308" customFormat="1" ht="45" customHeight="1" x14ac:dyDescent="0.35">
      <c r="A23" s="279" t="s">
        <v>698</v>
      </c>
      <c r="B23" s="307"/>
      <c r="E23" s="309"/>
    </row>
    <row r="24" spans="1:5" ht="30" customHeight="1" x14ac:dyDescent="0.25">
      <c r="A24" s="169"/>
      <c r="B24" s="1942"/>
      <c r="C24" s="1943" t="s">
        <v>1065</v>
      </c>
      <c r="D24" s="1944" t="s">
        <v>1066</v>
      </c>
      <c r="E24" s="146"/>
    </row>
    <row r="25" spans="1:5" ht="15" customHeight="1" x14ac:dyDescent="0.25">
      <c r="A25" s="169"/>
      <c r="B25" s="1942" t="s">
        <v>699</v>
      </c>
      <c r="C25" s="1945" t="str">
        <f>IF(AND(ISNUMBER(C9), ISNUMBER(C21)), C9+C21, "")</f>
        <v/>
      </c>
      <c r="D25" s="1946" t="str">
        <f>IF(AND(ISNUMBER(D9), ISNUMBER(D21)), D9+D21, "")</f>
        <v/>
      </c>
      <c r="E25" s="146"/>
    </row>
    <row r="26" spans="1:5" ht="15" customHeight="1" x14ac:dyDescent="0.25">
      <c r="A26" s="724"/>
      <c r="B26" s="1596"/>
      <c r="C26" s="1596"/>
      <c r="D26" s="1937"/>
      <c r="E26" s="323"/>
    </row>
    <row r="27" spans="1:5" s="308" customFormat="1" ht="45" customHeight="1" x14ac:dyDescent="0.35">
      <c r="A27" s="279" t="s">
        <v>1068</v>
      </c>
      <c r="B27" s="307"/>
      <c r="E27" s="309"/>
    </row>
    <row r="28" spans="1:5" ht="30" customHeight="1" x14ac:dyDescent="0.25">
      <c r="A28" s="169"/>
      <c r="B28" s="1942"/>
      <c r="C28" s="1943" t="s">
        <v>1065</v>
      </c>
      <c r="D28" s="1944" t="s">
        <v>1066</v>
      </c>
      <c r="E28" s="146"/>
    </row>
    <row r="29" spans="1:5" ht="15" customHeight="1" x14ac:dyDescent="0.25">
      <c r="A29" s="574"/>
      <c r="B29" s="1956" t="s">
        <v>1092</v>
      </c>
      <c r="C29" s="1056"/>
      <c r="D29" s="720"/>
      <c r="E29" s="658"/>
    </row>
    <row r="30" spans="1:5" ht="15" customHeight="1" x14ac:dyDescent="0.25">
      <c r="A30" s="574"/>
      <c r="B30" s="1954" t="s">
        <v>1093</v>
      </c>
      <c r="C30" s="1371"/>
      <c r="D30" s="502"/>
      <c r="E30" s="658"/>
    </row>
    <row r="31" spans="1:5" ht="15" customHeight="1" x14ac:dyDescent="0.25">
      <c r="A31" s="169"/>
      <c r="B31" s="1372" t="s">
        <v>699</v>
      </c>
      <c r="C31" s="1344" t="str">
        <f>IF(AND(ISNUMBER(C29), ISNUMBER(C30)), C29+C30, "")</f>
        <v/>
      </c>
      <c r="D31" s="1349" t="str">
        <f>IF(AND(ISNUMBER(D29), ISNUMBER(D30)), D29+D30, "")</f>
        <v/>
      </c>
      <c r="E31" s="146"/>
    </row>
    <row r="32" spans="1:5" s="150" customFormat="1" ht="15" customHeight="1" x14ac:dyDescent="0.25">
      <c r="A32" s="724"/>
      <c r="B32" s="1596"/>
      <c r="C32" s="1596"/>
      <c r="D32" s="1937"/>
      <c r="E32" s="323"/>
    </row>
    <row r="33" ht="14.25" hidden="1" x14ac:dyDescent="0.25"/>
    <row r="34" ht="14.25" hidden="1" x14ac:dyDescent="0.25"/>
    <row r="35" ht="14.25" hidden="1" x14ac:dyDescent="0.25"/>
    <row r="36" ht="14.25" hidden="1" x14ac:dyDescent="0.25"/>
    <row r="37" ht="14.25" hidden="1" x14ac:dyDescent="0.25"/>
    <row r="38" ht="14.25" hidden="1" x14ac:dyDescent="0.25"/>
  </sheetData>
  <customSheetViews>
    <customSheetView guid="{3D2E4C4C-55B0-42AD-9B20-28C028F4BEE7}" scale="75" hiddenRows="1" hiddenColumns="1">
      <pane ySplit="1" topLeftCell="A2" activePane="bottomLeft" state="frozen"/>
      <selection pane="bottomLeft" activeCell="B14" sqref="B14:C14"/>
      <pageMargins left="0.59055118110236227" right="0.59055118110236227" top="0.98425196850393704" bottom="0.98425196850393704" header="0.51181102362204722" footer="0.51181102362204722"/>
      <printOptions headings="1"/>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&amp;L&amp;"Segoe UI,Regular"&amp;14&amp;D  &amp;T&amp;R&amp;"Segoe UI,Regular"&amp;14Page &amp;P of &amp;N</oddFooter>
      </headerFooter>
    </customSheetView>
  </customSheetViews>
  <conditionalFormatting sqref="A1:XFD1048576">
    <cfRule type="cellIs" dxfId="1368" priority="1" stopIfTrue="1" operator="equal">
      <formula>"Pass"</formula>
    </cfRule>
    <cfRule type="cellIs" dxfId="1367" priority="3" stopIfTrue="1" operator="equal">
      <formula>"Fail"</formula>
    </cfRule>
  </conditionalFormatting>
  <conditionalFormatting sqref="C4:D4 C6:D8 C13:D15 C17:D20 C29:D31">
    <cfRule type="cellIs" dxfId="1366" priority="7"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2"/>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EC72"/>
  </sheetPr>
  <dimension ref="A1:V483"/>
  <sheetViews>
    <sheetView zoomScale="75" zoomScaleNormal="75" workbookViewId="0">
      <pane ySplit="1" topLeftCell="A2" activePane="bottomLeft" state="frozen"/>
      <selection activeCell="V16" sqref="V16"/>
      <selection pane="bottomLeft"/>
    </sheetView>
  </sheetViews>
  <sheetFormatPr defaultColWidth="0" defaultRowHeight="14.25" zeroHeight="1" x14ac:dyDescent="0.25"/>
  <cols>
    <col min="1" max="1" width="1.7109375" style="150" customWidth="1"/>
    <col min="2" max="2" width="24.7109375" style="150" customWidth="1"/>
    <col min="3" max="3" width="70.7109375" style="150" customWidth="1"/>
    <col min="4" max="4" width="18.7109375" style="261" customWidth="1"/>
    <col min="5" max="11" width="18.7109375" style="150" customWidth="1"/>
    <col min="12" max="12" width="18.7109375" style="150" hidden="1" customWidth="1"/>
    <col min="13" max="15" width="18.85546875" style="150" hidden="1" customWidth="1"/>
    <col min="16" max="20" width="18.85546875" style="448" hidden="1" customWidth="1"/>
    <col min="21" max="21" width="1.7109375" style="448" customWidth="1"/>
    <col min="22" max="16384" width="16.85546875" style="448" hidden="1"/>
  </cols>
  <sheetData>
    <row r="1" spans="1:21" s="1969" customFormat="1" ht="30.75" customHeight="1" x14ac:dyDescent="0.55000000000000004">
      <c r="A1" s="1982" t="s">
        <v>149</v>
      </c>
      <c r="B1" s="1866"/>
      <c r="C1" s="1983"/>
      <c r="D1" s="1599" t="str">
        <f>CONCATENATE("Reporting unit: ", 'General Info'!$C$7, " ", 'General Info'!$C$5)</f>
        <v xml:space="preserve">Reporting unit: 1 </v>
      </c>
      <c r="E1" s="1983"/>
      <c r="F1" s="1983"/>
      <c r="G1" s="1983"/>
      <c r="H1" s="1983"/>
      <c r="I1" s="1983"/>
      <c r="J1" s="1983"/>
      <c r="K1" s="1983"/>
      <c r="L1" s="1983"/>
      <c r="M1" s="1983"/>
      <c r="N1" s="1983"/>
      <c r="O1" s="1852"/>
      <c r="U1" s="1309"/>
    </row>
    <row r="2" spans="1:21" s="912" customFormat="1" ht="45" customHeight="1" x14ac:dyDescent="0.25">
      <c r="A2" s="1292" t="s">
        <v>102</v>
      </c>
      <c r="B2" s="1788"/>
      <c r="C2" s="1789"/>
      <c r="D2" s="1789"/>
      <c r="E2" s="1789"/>
      <c r="F2" s="1789"/>
      <c r="G2" s="1789"/>
      <c r="H2" s="1789"/>
      <c r="I2" s="1789"/>
      <c r="J2" s="1789"/>
      <c r="K2" s="1789"/>
      <c r="L2" s="1789"/>
      <c r="M2" s="1789"/>
      <c r="N2" s="1789"/>
      <c r="O2" s="1789"/>
      <c r="U2" s="776"/>
    </row>
    <row r="3" spans="1:21" s="789" customFormat="1" ht="45" customHeight="1" x14ac:dyDescent="0.25">
      <c r="A3" s="570"/>
      <c r="B3" s="268" t="s">
        <v>1764</v>
      </c>
      <c r="D3" s="148"/>
      <c r="E3" s="148"/>
      <c r="F3" s="148"/>
      <c r="G3" s="148"/>
      <c r="H3" s="148"/>
      <c r="I3" s="148"/>
      <c r="J3" s="148"/>
      <c r="K3" s="148"/>
      <c r="L3" s="148"/>
      <c r="M3" s="148"/>
      <c r="N3" s="148"/>
      <c r="O3" s="457"/>
      <c r="U3" s="775"/>
    </row>
    <row r="4" spans="1:21" s="789" customFormat="1" ht="45" customHeight="1" x14ac:dyDescent="0.25">
      <c r="A4" s="570"/>
      <c r="B4" s="1277" t="s">
        <v>178</v>
      </c>
      <c r="C4" s="1984"/>
      <c r="D4" s="1985"/>
      <c r="E4" s="1985"/>
      <c r="F4" s="1985"/>
      <c r="G4" s="1094" t="s">
        <v>1765</v>
      </c>
      <c r="H4" s="1094" t="s">
        <v>103</v>
      </c>
      <c r="I4" s="1986" t="s">
        <v>179</v>
      </c>
      <c r="J4" s="1987" t="s">
        <v>65</v>
      </c>
      <c r="K4" s="1988" t="s">
        <v>322</v>
      </c>
      <c r="O4" s="457"/>
      <c r="U4" s="775"/>
    </row>
    <row r="5" spans="1:21" s="789" customFormat="1" ht="15" customHeight="1" x14ac:dyDescent="0.25">
      <c r="A5" s="570"/>
      <c r="B5" s="1278"/>
      <c r="C5" s="990" t="s">
        <v>1491</v>
      </c>
      <c r="D5" s="1074"/>
      <c r="E5" s="1074"/>
      <c r="F5" s="1074"/>
      <c r="G5" s="1087"/>
      <c r="H5" s="1087"/>
      <c r="I5" s="1088"/>
      <c r="J5" s="1088"/>
      <c r="K5" s="1989"/>
      <c r="O5" s="457"/>
      <c r="U5" s="775"/>
    </row>
    <row r="6" spans="1:21" s="789" customFormat="1" ht="15" customHeight="1" x14ac:dyDescent="0.25">
      <c r="A6" s="570"/>
      <c r="B6" s="183" t="s">
        <v>1492</v>
      </c>
      <c r="C6" s="992" t="s">
        <v>1490</v>
      </c>
      <c r="D6" s="511"/>
      <c r="E6" s="511"/>
      <c r="F6" s="511"/>
      <c r="G6" s="373"/>
      <c r="H6" s="373"/>
      <c r="I6" s="18"/>
      <c r="J6" s="18"/>
      <c r="K6" s="40"/>
      <c r="O6" s="457"/>
      <c r="U6" s="775"/>
    </row>
    <row r="7" spans="1:21" s="789" customFormat="1" ht="15" customHeight="1" x14ac:dyDescent="0.25">
      <c r="A7" s="570"/>
      <c r="B7" s="183" t="s">
        <v>1493</v>
      </c>
      <c r="C7" s="993" t="s">
        <v>1567</v>
      </c>
      <c r="D7" s="511"/>
      <c r="E7" s="511"/>
      <c r="F7" s="511"/>
      <c r="G7" s="373"/>
      <c r="H7" s="373"/>
      <c r="I7" s="18"/>
      <c r="J7" s="18"/>
      <c r="K7" s="264"/>
      <c r="O7" s="457"/>
      <c r="U7" s="775"/>
    </row>
    <row r="8" spans="1:21" s="789" customFormat="1" ht="15" customHeight="1" x14ac:dyDescent="0.25">
      <c r="A8" s="570"/>
      <c r="B8" s="1279"/>
      <c r="C8" s="1281" t="s">
        <v>734</v>
      </c>
      <c r="D8" s="1280"/>
      <c r="E8" s="1280"/>
      <c r="F8" s="1280"/>
      <c r="G8" s="373"/>
      <c r="H8" s="1320"/>
      <c r="I8" s="32"/>
      <c r="J8" s="18"/>
      <c r="K8" s="1071" t="str">
        <f>IF(AND(ISNUMBER(K6), ISNUMBER(K7)), IF(K6&gt;=K7, "Pass", "Fail"), "")</f>
        <v/>
      </c>
      <c r="O8" s="457"/>
      <c r="U8" s="775"/>
    </row>
    <row r="9" spans="1:21" s="789" customFormat="1" ht="15" customHeight="1" x14ac:dyDescent="0.25">
      <c r="A9" s="570"/>
      <c r="B9" s="183" t="s">
        <v>224</v>
      </c>
      <c r="C9" s="1058" t="s">
        <v>124</v>
      </c>
      <c r="D9" s="511"/>
      <c r="E9" s="511"/>
      <c r="F9" s="511"/>
      <c r="G9" s="1162"/>
      <c r="H9" s="224" t="str">
        <f>IF(AND(ISNUMBER(H10),ISNUMBER(H11)),SUM(H10:H11),"")</f>
        <v/>
      </c>
      <c r="I9" s="35" t="str">
        <f t="shared" ref="I9" si="0">IF(AND(ISNUMBER(I10),ISNUMBER(I11)),SUM(I10:I11),"")</f>
        <v/>
      </c>
      <c r="J9" s="373"/>
      <c r="K9" s="349"/>
      <c r="O9" s="457"/>
      <c r="U9" s="775"/>
    </row>
    <row r="10" spans="1:21" s="789" customFormat="1" ht="15" customHeight="1" x14ac:dyDescent="0.25">
      <c r="A10" s="570"/>
      <c r="B10" s="174" t="s">
        <v>177</v>
      </c>
      <c r="C10" s="1057" t="s">
        <v>225</v>
      </c>
      <c r="D10" s="511"/>
      <c r="E10" s="511"/>
      <c r="F10" s="511"/>
      <c r="G10" s="1162"/>
      <c r="H10" s="19"/>
      <c r="I10" s="17"/>
      <c r="J10" s="847" t="str">
        <f>IF(AND(ISNUMBER(H10), ISNUMBER(I10)), IF(H10&lt;=I10,"Pass","Fail"), "")</f>
        <v/>
      </c>
      <c r="K10" s="349"/>
      <c r="O10" s="457"/>
      <c r="U10" s="775"/>
    </row>
    <row r="11" spans="1:21" s="789" customFormat="1" ht="15" customHeight="1" x14ac:dyDescent="0.25">
      <c r="A11" s="570"/>
      <c r="B11" s="174" t="s">
        <v>1265</v>
      </c>
      <c r="C11" s="1057" t="s">
        <v>242</v>
      </c>
      <c r="D11" s="511"/>
      <c r="E11" s="511"/>
      <c r="F11" s="511"/>
      <c r="G11" s="1162"/>
      <c r="H11" s="19"/>
      <c r="I11" s="17"/>
      <c r="J11" s="847" t="str">
        <f>IF(AND(ISNUMBER(H11), ISNUMBER(I11)), IF(H11&lt;=I11,"Pass","Fail"), "")</f>
        <v/>
      </c>
      <c r="K11" s="349"/>
      <c r="O11" s="457"/>
      <c r="U11" s="775"/>
    </row>
    <row r="12" spans="1:21" s="789" customFormat="1" ht="15" customHeight="1" x14ac:dyDescent="0.25">
      <c r="A12" s="570"/>
      <c r="B12" s="1279"/>
      <c r="C12" s="1285" t="s">
        <v>39</v>
      </c>
      <c r="D12" s="511"/>
      <c r="E12" s="511"/>
      <c r="F12" s="511"/>
      <c r="G12" s="1162"/>
      <c r="H12" s="354"/>
      <c r="I12" s="352"/>
      <c r="J12" s="352"/>
      <c r="K12" s="349"/>
      <c r="O12" s="457"/>
      <c r="U12" s="775"/>
    </row>
    <row r="13" spans="1:21" s="789" customFormat="1" ht="15" customHeight="1" x14ac:dyDescent="0.25">
      <c r="A13" s="570"/>
      <c r="B13" s="550">
        <v>12</v>
      </c>
      <c r="C13" s="1457" t="s">
        <v>1522</v>
      </c>
      <c r="D13" s="511"/>
      <c r="E13" s="511"/>
      <c r="F13" s="511"/>
      <c r="G13" s="1162"/>
      <c r="H13" s="354"/>
      <c r="I13" s="19"/>
      <c r="J13" s="352"/>
      <c r="K13" s="349"/>
      <c r="O13" s="457"/>
      <c r="U13" s="775"/>
    </row>
    <row r="14" spans="1:21" s="789" customFormat="1" ht="15" customHeight="1" x14ac:dyDescent="0.25">
      <c r="A14" s="570"/>
      <c r="B14" s="174" t="s">
        <v>1494</v>
      </c>
      <c r="C14" s="1057" t="s">
        <v>729</v>
      </c>
      <c r="D14" s="511"/>
      <c r="E14" s="511"/>
      <c r="F14" s="511"/>
      <c r="G14" s="1162"/>
      <c r="H14" s="354"/>
      <c r="I14" s="335"/>
      <c r="J14" s="352"/>
      <c r="K14" s="349"/>
      <c r="O14" s="457"/>
      <c r="U14" s="775"/>
    </row>
    <row r="15" spans="1:21" s="789" customFormat="1" ht="15" customHeight="1" x14ac:dyDescent="0.25">
      <c r="A15" s="570"/>
      <c r="B15" s="174" t="s">
        <v>1495</v>
      </c>
      <c r="C15" s="1057" t="s">
        <v>730</v>
      </c>
      <c r="D15" s="511"/>
      <c r="E15" s="511"/>
      <c r="F15" s="511"/>
      <c r="G15" s="1162"/>
      <c r="H15" s="354"/>
      <c r="I15" s="335"/>
      <c r="J15" s="352"/>
      <c r="K15" s="349"/>
      <c r="O15" s="457"/>
      <c r="U15" s="775"/>
    </row>
    <row r="16" spans="1:21" s="789" customFormat="1" ht="15" customHeight="1" x14ac:dyDescent="0.25">
      <c r="A16" s="570"/>
      <c r="B16" s="174" t="s">
        <v>1496</v>
      </c>
      <c r="C16" s="1057" t="s">
        <v>1335</v>
      </c>
      <c r="D16" s="511"/>
      <c r="E16" s="511"/>
      <c r="F16" s="511"/>
      <c r="G16" s="1162"/>
      <c r="H16" s="354"/>
      <c r="I16" s="335"/>
      <c r="J16" s="352"/>
      <c r="K16" s="349"/>
      <c r="O16" s="457"/>
      <c r="U16" s="775"/>
    </row>
    <row r="17" spans="1:21" s="789" customFormat="1" ht="15" customHeight="1" x14ac:dyDescent="0.25">
      <c r="A17" s="570"/>
      <c r="B17" s="174" t="s">
        <v>1497</v>
      </c>
      <c r="C17" s="1131" t="s">
        <v>1498</v>
      </c>
      <c r="D17" s="511"/>
      <c r="E17" s="511"/>
      <c r="F17" s="511"/>
      <c r="G17" s="39"/>
      <c r="H17" s="345"/>
      <c r="I17" s="335"/>
      <c r="J17" s="847" t="str">
        <f>IF(AND(ISNUMBER(H17), ISNUMBER(I17)), IF(H17&lt;=I17,"Pass","Fail"), "")</f>
        <v/>
      </c>
      <c r="K17" s="349"/>
      <c r="O17" s="457"/>
      <c r="U17" s="775"/>
    </row>
    <row r="18" spans="1:21" s="789" customFormat="1" ht="15" customHeight="1" x14ac:dyDescent="0.25">
      <c r="A18" s="570"/>
      <c r="B18" s="174" t="s">
        <v>1497</v>
      </c>
      <c r="C18" s="1282" t="s">
        <v>1568</v>
      </c>
      <c r="D18" s="511"/>
      <c r="E18" s="511"/>
      <c r="F18" s="511"/>
      <c r="G18" s="39"/>
      <c r="H18" s="345"/>
      <c r="I18" s="335"/>
      <c r="J18" s="847" t="str">
        <f>IF(AND(ISNUMBER(H18), ISNUMBER(I18)), IF(H18&lt;=I18,"Pass","Fail"), "")</f>
        <v/>
      </c>
      <c r="K18" s="349"/>
      <c r="O18" s="457"/>
      <c r="U18" s="775"/>
    </row>
    <row r="19" spans="1:21" s="789" customFormat="1" ht="15" customHeight="1" x14ac:dyDescent="0.25">
      <c r="A19" s="570"/>
      <c r="B19" s="1279"/>
      <c r="C19" s="1281" t="s">
        <v>1501</v>
      </c>
      <c r="D19" s="511"/>
      <c r="E19" s="511"/>
      <c r="F19" s="511"/>
      <c r="G19" s="859" t="str">
        <f>IF(AND(ISNUMBER(G17), ISNUMBER(G18)), IF(G17&gt;=G18, "Pass", "Fail"), "")</f>
        <v/>
      </c>
      <c r="H19" s="859" t="str">
        <f>IF(AND(ISNUMBER(H17), ISNUMBER(H18)), IF(H17&gt;=H18, "Pass", "Fail"), "")</f>
        <v/>
      </c>
      <c r="I19" s="847" t="str">
        <f>IF(AND(ISNUMBER(I17), ISNUMBER(I18)), IF(I17&gt;=I18, "Pass", "Fail"), "")</f>
        <v/>
      </c>
      <c r="J19" s="352"/>
      <c r="K19" s="349"/>
      <c r="O19" s="457"/>
      <c r="U19" s="775"/>
    </row>
    <row r="20" spans="1:21" s="789" customFormat="1" ht="15" customHeight="1" x14ac:dyDescent="0.25">
      <c r="A20" s="570"/>
      <c r="B20" s="1279"/>
      <c r="C20" s="1286" t="s">
        <v>1524</v>
      </c>
      <c r="D20" s="511"/>
      <c r="E20" s="511"/>
      <c r="F20" s="511"/>
      <c r="G20" s="1162"/>
      <c r="H20" s="354"/>
      <c r="I20" s="847" t="str">
        <f>IF(AND(ISNUMBER(H17), ISNUMBER(I17), ISNUMBER(G17), ISNUMBER(G18)), IF(AND(H17&lt;=G17,G17&lt;=I17, H18&lt;=G18, G18&lt;=I18), "Pass", "Fail"), "")</f>
        <v/>
      </c>
      <c r="J20" s="352"/>
      <c r="K20" s="349"/>
      <c r="O20" s="457"/>
      <c r="U20" s="775"/>
    </row>
    <row r="21" spans="1:21" s="789" customFormat="1" ht="15" customHeight="1" x14ac:dyDescent="0.25">
      <c r="A21" s="570"/>
      <c r="B21" s="998"/>
      <c r="C21" s="1286" t="str">
        <f>"Check: consistent reporting in rows " &amp; ROW(A17) &amp; " and " &amp; ROW(A18)</f>
        <v>Check: consistent reporting in rows 17 and 18</v>
      </c>
      <c r="D21" s="511"/>
      <c r="E21" s="511"/>
      <c r="F21" s="511"/>
      <c r="G21" s="1162"/>
      <c r="H21" s="354"/>
      <c r="I21" s="847" t="str">
        <f>IF(AND(ISNUMBER(H17), ISNUMBER(I17), ISNUMBER(H18), ISNUMBER(I18), ISNUMBER(G17), ISNUMBER(G18)), IF(H17=G17, IF(H18=G18, "Pass", "Fail"), IF(I17=G17, IF(I18=G18, "Pass", "Fail"), "Pass")), "")</f>
        <v/>
      </c>
      <c r="J21" s="352"/>
      <c r="K21" s="349"/>
      <c r="O21" s="457"/>
      <c r="U21" s="775"/>
    </row>
    <row r="22" spans="1:21" s="789" customFormat="1" ht="15" customHeight="1" x14ac:dyDescent="0.25">
      <c r="A22" s="570"/>
      <c r="B22" s="354"/>
      <c r="C22" s="1457" t="s">
        <v>925</v>
      </c>
      <c r="D22" s="511"/>
      <c r="E22" s="511"/>
      <c r="F22" s="511"/>
      <c r="G22" s="1162"/>
      <c r="H22" s="354"/>
      <c r="I22" s="27"/>
      <c r="J22" s="352"/>
      <c r="K22" s="349"/>
      <c r="O22" s="457"/>
      <c r="U22" s="775"/>
    </row>
    <row r="23" spans="1:21" s="789" customFormat="1" ht="15" customHeight="1" x14ac:dyDescent="0.25">
      <c r="A23" s="570"/>
      <c r="B23" s="998"/>
      <c r="C23" s="1980" t="s">
        <v>1570</v>
      </c>
      <c r="D23" s="363"/>
      <c r="E23" s="511"/>
      <c r="F23" s="511"/>
      <c r="G23" s="1162"/>
      <c r="H23" s="354"/>
      <c r="I23" s="1981"/>
      <c r="J23" s="352"/>
      <c r="K23" s="349"/>
      <c r="O23" s="457"/>
      <c r="U23" s="775"/>
    </row>
    <row r="24" spans="1:21" s="789" customFormat="1" ht="15" customHeight="1" x14ac:dyDescent="0.25">
      <c r="A24" s="570"/>
      <c r="B24" s="1450" t="s">
        <v>1569</v>
      </c>
      <c r="C24" s="1282" t="s">
        <v>1571</v>
      </c>
      <c r="D24" s="511"/>
      <c r="E24" s="511"/>
      <c r="F24" s="511"/>
      <c r="G24" s="1162"/>
      <c r="H24" s="354"/>
      <c r="I24" s="1990"/>
      <c r="J24" s="352"/>
      <c r="K24" s="349"/>
      <c r="O24" s="457"/>
      <c r="U24" s="775"/>
    </row>
    <row r="25" spans="1:21" s="789" customFormat="1" ht="15" customHeight="1" x14ac:dyDescent="0.25">
      <c r="A25" s="570"/>
      <c r="B25" s="1449"/>
      <c r="C25" s="1451" t="s">
        <v>1501</v>
      </c>
      <c r="D25" s="359"/>
      <c r="E25" s="359"/>
      <c r="F25" s="359"/>
      <c r="G25" s="524"/>
      <c r="H25" s="356"/>
      <c r="I25" s="849" t="str">
        <f>IF(AND(ISNUMBER(I23), ISNUMBER(I24)), IF(I23&gt;=I24, "Pass", "Fail"), "")</f>
        <v/>
      </c>
      <c r="J25" s="499"/>
      <c r="K25" s="500"/>
      <c r="O25" s="457"/>
      <c r="U25" s="775"/>
    </row>
    <row r="26" spans="1:21" s="790" customFormat="1" ht="15" customHeight="1" x14ac:dyDescent="0.25">
      <c r="A26" s="1890"/>
      <c r="B26" s="907"/>
      <c r="C26" s="908"/>
      <c r="D26" s="909"/>
      <c r="E26" s="909"/>
      <c r="F26" s="909"/>
      <c r="G26" s="832"/>
      <c r="U26" s="1294"/>
    </row>
    <row r="27" spans="1:21" s="912" customFormat="1" ht="45" customHeight="1" x14ac:dyDescent="0.25">
      <c r="A27" s="1292" t="s">
        <v>125</v>
      </c>
      <c r="B27" s="1788"/>
      <c r="C27" s="1789"/>
      <c r="D27" s="1789"/>
      <c r="E27" s="1789"/>
      <c r="F27" s="1789"/>
      <c r="G27" s="1789"/>
      <c r="H27" s="1789"/>
      <c r="I27" s="1789"/>
      <c r="J27" s="1789"/>
      <c r="K27" s="1789"/>
      <c r="L27" s="1789"/>
      <c r="M27" s="1789"/>
      <c r="N27" s="1789"/>
      <c r="O27" s="1789"/>
      <c r="U27" s="776"/>
    </row>
    <row r="28" spans="1:21" s="789" customFormat="1" ht="105" customHeight="1" x14ac:dyDescent="0.25">
      <c r="A28" s="570"/>
      <c r="B28" s="1277" t="s">
        <v>178</v>
      </c>
      <c r="C28" s="2393"/>
      <c r="D28" s="2394"/>
      <c r="E28" s="2394"/>
      <c r="F28" s="2394"/>
      <c r="G28" s="2394"/>
      <c r="H28" s="2394"/>
      <c r="I28" s="1094" t="s">
        <v>81</v>
      </c>
      <c r="J28" s="1988" t="s">
        <v>106</v>
      </c>
      <c r="K28" s="1988" t="s">
        <v>322</v>
      </c>
      <c r="L28" s="457"/>
      <c r="M28" s="457"/>
      <c r="U28" s="775"/>
    </row>
    <row r="29" spans="1:21" s="789" customFormat="1" ht="15" customHeight="1" x14ac:dyDescent="0.25">
      <c r="A29" s="570"/>
      <c r="B29" s="1287" t="s">
        <v>226</v>
      </c>
      <c r="C29" s="1991" t="s">
        <v>921</v>
      </c>
      <c r="D29" s="1074"/>
      <c r="E29" s="1074"/>
      <c r="F29" s="1074"/>
      <c r="G29" s="1075"/>
      <c r="H29" s="1075"/>
      <c r="I29" s="1087"/>
      <c r="J29" s="1088"/>
      <c r="K29" s="1989"/>
      <c r="L29" s="457"/>
      <c r="M29" s="457"/>
      <c r="U29" s="775"/>
    </row>
    <row r="30" spans="1:21" s="789" customFormat="1" ht="15" customHeight="1" x14ac:dyDescent="0.25">
      <c r="A30" s="570"/>
      <c r="B30" s="174">
        <v>27</v>
      </c>
      <c r="C30" s="1057" t="s">
        <v>227</v>
      </c>
      <c r="D30" s="511"/>
      <c r="E30" s="511"/>
      <c r="F30" s="511"/>
      <c r="G30" s="963"/>
      <c r="H30" s="963"/>
      <c r="I30" s="19"/>
      <c r="J30" s="17"/>
      <c r="K30" s="1971"/>
      <c r="L30" s="457"/>
      <c r="M30" s="457"/>
      <c r="U30" s="775"/>
    </row>
    <row r="31" spans="1:21" s="789" customFormat="1" ht="15" customHeight="1" x14ac:dyDescent="0.25">
      <c r="A31" s="570"/>
      <c r="B31" s="174" t="s">
        <v>1572</v>
      </c>
      <c r="C31" s="1131" t="s">
        <v>1502</v>
      </c>
      <c r="D31" s="511"/>
      <c r="E31" s="511"/>
      <c r="F31" s="511"/>
      <c r="G31" s="963"/>
      <c r="H31" s="963"/>
      <c r="I31" s="373"/>
      <c r="J31" s="18"/>
      <c r="K31" s="366"/>
      <c r="L31" s="457"/>
      <c r="M31" s="457"/>
      <c r="U31" s="775"/>
    </row>
    <row r="32" spans="1:21" s="789" customFormat="1" ht="15" customHeight="1" x14ac:dyDescent="0.25">
      <c r="A32" s="570"/>
      <c r="B32" s="174" t="s">
        <v>1572</v>
      </c>
      <c r="C32" s="1282" t="s">
        <v>1503</v>
      </c>
      <c r="D32" s="511"/>
      <c r="E32" s="511"/>
      <c r="F32" s="511"/>
      <c r="G32" s="963"/>
      <c r="H32" s="963"/>
      <c r="I32" s="373"/>
      <c r="J32" s="18"/>
      <c r="K32" s="366"/>
      <c r="L32" s="457"/>
      <c r="M32" s="457"/>
      <c r="U32" s="775"/>
    </row>
    <row r="33" spans="1:22" s="348" customFormat="1" ht="15" customHeight="1" x14ac:dyDescent="0.25">
      <c r="A33" s="837"/>
      <c r="B33" s="16"/>
      <c r="C33" s="1281" t="s">
        <v>1501</v>
      </c>
      <c r="D33" s="1059"/>
      <c r="E33" s="1059"/>
      <c r="F33" s="1059"/>
      <c r="G33" s="324"/>
      <c r="H33" s="324"/>
      <c r="I33" s="373"/>
      <c r="J33" s="18"/>
      <c r="K33" s="1071" t="str">
        <f>IF(AND(ISNUMBER(K31), ISNUMBER(K32)), IF(K31&gt;=K32, "Pass", "Fail"), "")</f>
        <v/>
      </c>
      <c r="L33" s="755"/>
      <c r="M33" s="755"/>
      <c r="N33" s="755"/>
      <c r="O33" s="755"/>
      <c r="P33" s="755"/>
      <c r="Q33" s="755"/>
      <c r="R33" s="755"/>
      <c r="S33" s="755"/>
      <c r="T33" s="755"/>
      <c r="U33" s="836"/>
      <c r="V33" s="755"/>
    </row>
    <row r="34" spans="1:22" s="755" customFormat="1" ht="15" customHeight="1" x14ac:dyDescent="0.25">
      <c r="A34" s="837"/>
      <c r="B34" s="1130" t="s">
        <v>1492</v>
      </c>
      <c r="C34" s="1131" t="s">
        <v>1500</v>
      </c>
      <c r="D34" s="1059"/>
      <c r="E34" s="1059"/>
      <c r="F34" s="1059"/>
      <c r="G34" s="324"/>
      <c r="H34" s="324"/>
      <c r="I34" s="373"/>
      <c r="J34" s="18"/>
      <c r="K34" s="366"/>
      <c r="U34" s="836"/>
      <c r="V34" s="836"/>
    </row>
    <row r="35" spans="1:22" s="348" customFormat="1" ht="15" customHeight="1" x14ac:dyDescent="0.25">
      <c r="A35" s="837"/>
      <c r="B35" s="357" t="s">
        <v>1493</v>
      </c>
      <c r="C35" s="1282" t="s">
        <v>1567</v>
      </c>
      <c r="D35" s="1059"/>
      <c r="E35" s="1059"/>
      <c r="F35" s="1059"/>
      <c r="G35" s="324"/>
      <c r="H35" s="324"/>
      <c r="I35" s="373"/>
      <c r="J35" s="18"/>
      <c r="K35" s="367"/>
      <c r="L35" s="755"/>
      <c r="M35" s="755"/>
      <c r="N35" s="755"/>
      <c r="O35" s="755"/>
      <c r="P35" s="755"/>
      <c r="Q35" s="755"/>
      <c r="R35" s="755"/>
      <c r="S35" s="755"/>
      <c r="T35" s="755"/>
      <c r="U35" s="836"/>
      <c r="V35" s="836"/>
    </row>
    <row r="36" spans="1:22" s="348" customFormat="1" ht="15" customHeight="1" x14ac:dyDescent="0.25">
      <c r="A36" s="837"/>
      <c r="B36" s="16"/>
      <c r="C36" s="1281" t="s">
        <v>1501</v>
      </c>
      <c r="D36" s="1059"/>
      <c r="E36" s="1059"/>
      <c r="F36" s="1059"/>
      <c r="G36" s="324"/>
      <c r="H36" s="324"/>
      <c r="I36" s="373"/>
      <c r="J36" s="18"/>
      <c r="K36" s="1071" t="str">
        <f>IF(AND(ISNUMBER(K34), ISNUMBER(K35)), IF(K34&gt;=K35, "Pass", "Fail"), "")</f>
        <v/>
      </c>
      <c r="L36" s="755"/>
      <c r="M36" s="755"/>
      <c r="N36" s="755"/>
      <c r="O36" s="755"/>
      <c r="P36" s="755"/>
      <c r="Q36" s="755"/>
      <c r="R36" s="755"/>
      <c r="S36" s="755"/>
      <c r="T36" s="755"/>
      <c r="U36" s="836"/>
      <c r="V36" s="755"/>
    </row>
    <row r="37" spans="1:22" s="789" customFormat="1" ht="15" customHeight="1" x14ac:dyDescent="0.25">
      <c r="A37" s="570"/>
      <c r="B37" s="174">
        <v>39</v>
      </c>
      <c r="C37" s="1058" t="s">
        <v>1504</v>
      </c>
      <c r="D37" s="511"/>
      <c r="E37" s="511"/>
      <c r="F37" s="511"/>
      <c r="G37" s="963"/>
      <c r="H37" s="963"/>
      <c r="I37" s="373"/>
      <c r="J37" s="18"/>
      <c r="K37" s="1971"/>
      <c r="L37" s="457"/>
      <c r="M37" s="457"/>
      <c r="U37" s="775"/>
    </row>
    <row r="38" spans="1:22" s="789" customFormat="1" ht="15" customHeight="1" x14ac:dyDescent="0.25">
      <c r="A38" s="570"/>
      <c r="B38" s="16"/>
      <c r="C38" s="1057" t="s">
        <v>107</v>
      </c>
      <c r="D38" s="511"/>
      <c r="E38" s="511"/>
      <c r="F38" s="511"/>
      <c r="G38" s="963"/>
      <c r="H38" s="963"/>
      <c r="I38" s="373"/>
      <c r="J38" s="18"/>
      <c r="K38" s="1971"/>
      <c r="L38" s="457"/>
      <c r="M38" s="457"/>
      <c r="U38" s="775"/>
    </row>
    <row r="39" spans="1:22" s="789" customFormat="1" ht="15" customHeight="1" x14ac:dyDescent="0.25">
      <c r="A39" s="570"/>
      <c r="B39" s="16"/>
      <c r="C39" s="1452" t="s">
        <v>108</v>
      </c>
      <c r="D39" s="511"/>
      <c r="E39" s="511"/>
      <c r="F39" s="511"/>
      <c r="G39" s="963"/>
      <c r="H39" s="963"/>
      <c r="I39" s="373"/>
      <c r="J39" s="17"/>
      <c r="K39" s="1971"/>
      <c r="L39" s="457"/>
      <c r="M39" s="457"/>
      <c r="U39" s="775"/>
    </row>
    <row r="40" spans="1:22" s="789" customFormat="1" ht="15" customHeight="1" x14ac:dyDescent="0.25">
      <c r="A40" s="570"/>
      <c r="B40" s="16"/>
      <c r="C40" s="1452" t="s">
        <v>110</v>
      </c>
      <c r="D40" s="511"/>
      <c r="E40" s="511"/>
      <c r="F40" s="511"/>
      <c r="G40" s="963"/>
      <c r="H40" s="963"/>
      <c r="I40" s="373"/>
      <c r="J40" s="17"/>
      <c r="K40" s="1971"/>
      <c r="L40" s="457"/>
      <c r="M40" s="457"/>
      <c r="U40" s="775"/>
    </row>
    <row r="41" spans="1:22" s="789" customFormat="1" ht="15" customHeight="1" x14ac:dyDescent="0.25">
      <c r="A41" s="570"/>
      <c r="B41" s="550" t="s">
        <v>1519</v>
      </c>
      <c r="C41" s="1457" t="s">
        <v>926</v>
      </c>
      <c r="D41" s="1311"/>
      <c r="E41" s="1311"/>
      <c r="F41" s="1311"/>
      <c r="G41" s="963"/>
      <c r="H41" s="963"/>
      <c r="I41" s="373"/>
      <c r="J41" s="98"/>
      <c r="K41" s="1971"/>
      <c r="L41" s="457"/>
      <c r="M41" s="457"/>
      <c r="U41" s="775"/>
    </row>
    <row r="42" spans="1:22" s="789" customFormat="1" ht="15" customHeight="1" x14ac:dyDescent="0.25">
      <c r="A42" s="570"/>
      <c r="B42" s="1484"/>
      <c r="C42" s="1978" t="s">
        <v>1523</v>
      </c>
      <c r="D42" s="1979"/>
      <c r="E42" s="1979"/>
      <c r="F42" s="1979"/>
      <c r="G42" s="1370"/>
      <c r="H42" s="963"/>
      <c r="I42" s="373"/>
      <c r="J42" s="1305"/>
      <c r="K42" s="1971"/>
      <c r="L42" s="457"/>
      <c r="M42" s="457"/>
      <c r="U42" s="775"/>
    </row>
    <row r="43" spans="1:22" s="755" customFormat="1" ht="15" customHeight="1" x14ac:dyDescent="0.25">
      <c r="A43" s="837"/>
      <c r="B43" s="16"/>
      <c r="C43" s="1058" t="s">
        <v>1512</v>
      </c>
      <c r="D43" s="324"/>
      <c r="E43" s="324"/>
      <c r="F43" s="324"/>
      <c r="G43" s="324"/>
      <c r="H43" s="324"/>
      <c r="I43" s="373"/>
      <c r="J43" s="16"/>
      <c r="K43" s="1971"/>
      <c r="U43" s="836"/>
      <c r="V43" s="836"/>
    </row>
    <row r="44" spans="1:22" s="755" customFormat="1" ht="15" customHeight="1" x14ac:dyDescent="0.25">
      <c r="A44" s="837"/>
      <c r="B44" s="1130" t="s">
        <v>1505</v>
      </c>
      <c r="C44" s="1131" t="s">
        <v>1330</v>
      </c>
      <c r="D44" s="324"/>
      <c r="E44" s="324"/>
      <c r="F44" s="324"/>
      <c r="G44" s="324"/>
      <c r="H44" s="324"/>
      <c r="I44" s="373"/>
      <c r="J44" s="335"/>
      <c r="K44" s="1971"/>
      <c r="U44" s="836"/>
      <c r="V44" s="836"/>
    </row>
    <row r="45" spans="1:22" s="755" customFormat="1" ht="15" customHeight="1" x14ac:dyDescent="0.25">
      <c r="A45" s="837"/>
      <c r="B45" s="1130" t="s">
        <v>1506</v>
      </c>
      <c r="C45" s="1131" t="s">
        <v>1331</v>
      </c>
      <c r="D45" s="324"/>
      <c r="E45" s="324"/>
      <c r="F45" s="324"/>
      <c r="G45" s="324"/>
      <c r="H45" s="324"/>
      <c r="I45" s="373"/>
      <c r="J45" s="335"/>
      <c r="K45" s="1971"/>
      <c r="U45" s="836"/>
      <c r="V45" s="836"/>
    </row>
    <row r="46" spans="1:22" s="755" customFormat="1" ht="15" customHeight="1" x14ac:dyDescent="0.25">
      <c r="A46" s="837"/>
      <c r="B46" s="1130" t="s">
        <v>1507</v>
      </c>
      <c r="C46" s="1131" t="s">
        <v>1332</v>
      </c>
      <c r="D46" s="324"/>
      <c r="E46" s="324"/>
      <c r="F46" s="324"/>
      <c r="G46" s="324"/>
      <c r="H46" s="324"/>
      <c r="I46" s="373"/>
      <c r="J46" s="335"/>
      <c r="K46" s="1971"/>
      <c r="U46" s="836"/>
      <c r="V46" s="836"/>
    </row>
    <row r="47" spans="1:22" s="755" customFormat="1" ht="15" customHeight="1" x14ac:dyDescent="0.25">
      <c r="A47" s="837"/>
      <c r="B47" s="1130" t="s">
        <v>1508</v>
      </c>
      <c r="C47" s="1131" t="s">
        <v>1333</v>
      </c>
      <c r="D47" s="324"/>
      <c r="E47" s="324"/>
      <c r="F47" s="324"/>
      <c r="G47" s="324"/>
      <c r="H47" s="324"/>
      <c r="I47" s="373"/>
      <c r="J47" s="335"/>
      <c r="K47" s="1971"/>
      <c r="U47" s="836"/>
      <c r="V47" s="836"/>
    </row>
    <row r="48" spans="1:22" s="343" customFormat="1" ht="15" customHeight="1" x14ac:dyDescent="0.25">
      <c r="A48" s="837"/>
      <c r="B48" s="1130" t="s">
        <v>1509</v>
      </c>
      <c r="C48" s="1131" t="s">
        <v>1334</v>
      </c>
      <c r="D48" s="870"/>
      <c r="E48" s="870"/>
      <c r="F48" s="870"/>
      <c r="G48" s="870"/>
      <c r="H48" s="870"/>
      <c r="I48" s="373"/>
      <c r="J48" s="335"/>
      <c r="K48" s="1971"/>
      <c r="P48" s="755"/>
      <c r="Q48" s="755"/>
      <c r="R48" s="755"/>
      <c r="S48" s="755"/>
      <c r="T48" s="755"/>
      <c r="U48" s="836"/>
      <c r="V48" s="836"/>
    </row>
    <row r="49" spans="1:22" s="348" customFormat="1" ht="15" customHeight="1" x14ac:dyDescent="0.25">
      <c r="A49" s="837"/>
      <c r="B49" s="1130" t="s">
        <v>1510</v>
      </c>
      <c r="C49" s="1131" t="s">
        <v>731</v>
      </c>
      <c r="D49" s="324"/>
      <c r="E49" s="324"/>
      <c r="F49" s="324"/>
      <c r="G49" s="324"/>
      <c r="H49" s="324"/>
      <c r="I49" s="373"/>
      <c r="J49" s="335"/>
      <c r="K49" s="1971"/>
      <c r="L49" s="755"/>
      <c r="M49" s="755"/>
      <c r="N49" s="755"/>
      <c r="O49" s="755"/>
      <c r="P49" s="755"/>
      <c r="Q49" s="755"/>
      <c r="R49" s="755"/>
      <c r="S49" s="755"/>
      <c r="T49" s="755"/>
      <c r="U49" s="836"/>
      <c r="V49" s="836"/>
    </row>
    <row r="50" spans="1:22" s="755" customFormat="1" ht="15" customHeight="1" x14ac:dyDescent="0.25">
      <c r="A50" s="837"/>
      <c r="B50" s="357" t="s">
        <v>1511</v>
      </c>
      <c r="C50" s="1131" t="s">
        <v>732</v>
      </c>
      <c r="D50" s="324"/>
      <c r="E50" s="324"/>
      <c r="F50" s="324"/>
      <c r="G50" s="324"/>
      <c r="H50" s="324"/>
      <c r="I50" s="373"/>
      <c r="J50" s="335"/>
      <c r="K50" s="1971"/>
      <c r="U50" s="836"/>
      <c r="V50" s="836"/>
    </row>
    <row r="51" spans="1:22" s="343" customFormat="1" ht="15" customHeight="1" x14ac:dyDescent="0.25">
      <c r="A51" s="837"/>
      <c r="B51" s="1130" t="s">
        <v>1509</v>
      </c>
      <c r="C51" s="1131" t="s">
        <v>1336</v>
      </c>
      <c r="D51" s="870"/>
      <c r="E51" s="870"/>
      <c r="F51" s="870"/>
      <c r="G51" s="870"/>
      <c r="H51" s="870"/>
      <c r="I51" s="373"/>
      <c r="J51" s="335"/>
      <c r="K51" s="1971"/>
      <c r="P51" s="755"/>
      <c r="Q51" s="755"/>
      <c r="R51" s="755"/>
      <c r="S51" s="755"/>
      <c r="T51" s="755"/>
      <c r="U51" s="836"/>
      <c r="V51" s="836"/>
    </row>
    <row r="52" spans="1:22" s="755" customFormat="1" ht="15" customHeight="1" x14ac:dyDescent="0.25">
      <c r="A52" s="837"/>
      <c r="B52" s="42"/>
      <c r="C52" s="1453" t="str">
        <f>"Check: sum of OBS items ≥ deduction of eligible specific and general provisions in row " &amp; ROW(A50)</f>
        <v>Check: sum of OBS items ≥ deduction of eligible specific and general provisions in row 50</v>
      </c>
      <c r="D52" s="1454"/>
      <c r="E52" s="1454"/>
      <c r="F52" s="1454"/>
      <c r="G52" s="1454"/>
      <c r="H52" s="1454"/>
      <c r="I52" s="42"/>
      <c r="J52" s="848" t="str">
        <f>IF(COUNT(J44:J50)=ROWS(J44:J50), IF(SUM(J44:J49)&gt;=J50,"Pass","Fail"), "")</f>
        <v/>
      </c>
      <c r="K52" s="1972"/>
      <c r="U52" s="836"/>
      <c r="V52" s="836"/>
    </row>
    <row r="53" spans="1:22" s="790" customFormat="1" ht="15" customHeight="1" x14ac:dyDescent="0.25">
      <c r="A53" s="570"/>
      <c r="B53" s="832"/>
      <c r="C53" s="457"/>
      <c r="D53" s="457"/>
      <c r="E53" s="457"/>
      <c r="F53" s="457"/>
      <c r="G53" s="457"/>
      <c r="H53" s="148"/>
      <c r="I53" s="789"/>
      <c r="J53" s="789"/>
      <c r="K53" s="912"/>
      <c r="L53" s="912"/>
      <c r="M53" s="912"/>
      <c r="N53" s="912"/>
      <c r="O53" s="912"/>
      <c r="U53" s="1294"/>
    </row>
    <row r="54" spans="1:22" s="1601" customFormat="1" ht="45" customHeight="1" x14ac:dyDescent="0.25">
      <c r="A54" s="2182" t="s">
        <v>1766</v>
      </c>
      <c r="B54" s="1788"/>
      <c r="U54" s="1968"/>
      <c r="V54" s="1968"/>
    </row>
    <row r="55" spans="1:22" s="755" customFormat="1" ht="105" customHeight="1" x14ac:dyDescent="0.25">
      <c r="A55" s="837"/>
      <c r="B55" s="1974" t="s">
        <v>178</v>
      </c>
      <c r="C55" s="2399"/>
      <c r="D55" s="2400"/>
      <c r="E55" s="2400"/>
      <c r="F55" s="2400"/>
      <c r="G55" s="1628"/>
      <c r="H55" s="1628"/>
      <c r="I55" s="1970" t="s">
        <v>180</v>
      </c>
      <c r="J55" s="1994" t="s">
        <v>1514</v>
      </c>
      <c r="K55" s="1995" t="s">
        <v>1575</v>
      </c>
      <c r="U55" s="836"/>
      <c r="V55" s="836"/>
    </row>
    <row r="56" spans="1:22" s="755" customFormat="1" ht="15" customHeight="1" x14ac:dyDescent="0.25">
      <c r="A56" s="837"/>
      <c r="B56" s="717" t="s">
        <v>1573</v>
      </c>
      <c r="C56" s="1455" t="s">
        <v>1515</v>
      </c>
      <c r="D56" s="364"/>
      <c r="E56" s="364"/>
      <c r="F56" s="364"/>
      <c r="G56" s="1073"/>
      <c r="H56" s="1073"/>
      <c r="I56" s="1289" t="str">
        <f>IF(ISNUMBER(I57), I57+I59, "")</f>
        <v/>
      </c>
      <c r="J56" s="523"/>
      <c r="K56" s="894"/>
      <c r="U56" s="836"/>
      <c r="V56" s="836"/>
    </row>
    <row r="57" spans="1:22" s="755" customFormat="1" ht="15" customHeight="1" x14ac:dyDescent="0.25">
      <c r="A57" s="837"/>
      <c r="B57" s="354"/>
      <c r="C57" s="1131" t="s">
        <v>1513</v>
      </c>
      <c r="D57" s="324"/>
      <c r="E57" s="324"/>
      <c r="F57" s="324"/>
      <c r="G57" s="324"/>
      <c r="H57" s="324"/>
      <c r="I57" s="345"/>
      <c r="J57" s="352"/>
      <c r="K57" s="349"/>
      <c r="U57" s="836"/>
      <c r="V57" s="836"/>
    </row>
    <row r="58" spans="1:22" s="755" customFormat="1" ht="15" customHeight="1" x14ac:dyDescent="0.25">
      <c r="A58" s="837"/>
      <c r="B58" s="354"/>
      <c r="C58" s="1282" t="s">
        <v>1574</v>
      </c>
      <c r="D58" s="324"/>
      <c r="E58" s="324"/>
      <c r="F58" s="324"/>
      <c r="G58" s="324"/>
      <c r="H58" s="324"/>
      <c r="I58" s="345"/>
      <c r="J58" s="352"/>
      <c r="K58" s="349"/>
      <c r="U58" s="836"/>
      <c r="V58" s="836"/>
    </row>
    <row r="59" spans="1:22" s="755" customFormat="1" ht="15" customHeight="1" x14ac:dyDescent="0.25">
      <c r="A59" s="837"/>
      <c r="B59" s="354"/>
      <c r="C59" s="1131" t="s">
        <v>105</v>
      </c>
      <c r="D59" s="324"/>
      <c r="E59" s="324"/>
      <c r="F59" s="324"/>
      <c r="G59" s="324"/>
      <c r="H59" s="324"/>
      <c r="I59" s="342"/>
      <c r="J59" s="341"/>
      <c r="K59" s="366"/>
      <c r="U59" s="836"/>
      <c r="V59" s="836"/>
    </row>
    <row r="60" spans="1:22" s="755" customFormat="1" ht="15" customHeight="1" x14ac:dyDescent="0.25">
      <c r="A60" s="837"/>
      <c r="B60" s="355"/>
      <c r="C60" s="1131" t="s">
        <v>112</v>
      </c>
      <c r="D60" s="324"/>
      <c r="E60" s="324"/>
      <c r="F60" s="324"/>
      <c r="G60" s="324"/>
      <c r="H60" s="324"/>
      <c r="I60" s="353"/>
      <c r="J60" s="346" t="str">
        <f>IF(AND(ISNUMBER(I57), ISNUMBER(I58), ISNUMBER(J59)), I57-I58-J59, "")</f>
        <v/>
      </c>
      <c r="K60" s="347" t="str">
        <f>IF(AND(ISNUMBER(I57), ISNUMBER(I58), ISNUMBER(K59)), I57-I58-K59, "")</f>
        <v/>
      </c>
      <c r="U60" s="836"/>
      <c r="V60" s="836"/>
    </row>
    <row r="61" spans="1:22" s="755" customFormat="1" ht="15" customHeight="1" x14ac:dyDescent="0.25">
      <c r="A61" s="837"/>
      <c r="B61" s="356"/>
      <c r="C61" s="2397" t="s">
        <v>733</v>
      </c>
      <c r="D61" s="2398"/>
      <c r="E61" s="2398"/>
      <c r="F61" s="2398"/>
      <c r="G61" s="2398"/>
      <c r="H61" s="2398"/>
      <c r="I61" s="860" t="str">
        <f>IF(AND(ISNUMBER(I57), ISNUMBER(I58)), IF(I58&lt;=I57,"Pass","Fail"), "")</f>
        <v/>
      </c>
      <c r="J61" s="849" t="str">
        <f>IF(AND(ISNUMBER(I57), ISNUMBER(I58), ISNUMBER(I59), ISNUMBER(J59)), IF(AND(J59&lt;=I59, I57-I58&gt;=J59), "Pass", "Fail"), "")</f>
        <v/>
      </c>
      <c r="K61" s="848" t="str">
        <f>IF(AND(ISNUMBER(J59), ISNUMBER(K59)), IF(K59&lt;=J59, "Pass", "Fail"), "")</f>
        <v/>
      </c>
      <c r="U61" s="836"/>
      <c r="V61" s="836"/>
    </row>
    <row r="62" spans="1:22" s="755" customFormat="1" ht="15" customHeight="1" x14ac:dyDescent="0.25">
      <c r="A62" s="1501"/>
      <c r="B62" s="931"/>
      <c r="C62" s="932"/>
      <c r="D62" s="841"/>
      <c r="E62" s="841"/>
      <c r="F62" s="841"/>
      <c r="G62" s="841"/>
      <c r="H62" s="841"/>
      <c r="I62" s="841"/>
      <c r="J62" s="841"/>
      <c r="K62" s="841"/>
      <c r="L62" s="841"/>
      <c r="M62" s="841"/>
      <c r="N62" s="841"/>
      <c r="O62" s="841"/>
      <c r="P62" s="841"/>
      <c r="Q62" s="841"/>
      <c r="R62" s="841"/>
      <c r="S62" s="841"/>
      <c r="T62" s="841"/>
      <c r="U62" s="1240"/>
      <c r="V62" s="1240"/>
    </row>
    <row r="63" spans="1:22" s="912" customFormat="1" ht="45" hidden="1" customHeight="1" x14ac:dyDescent="0.25">
      <c r="A63" s="1292" t="s">
        <v>1516</v>
      </c>
      <c r="B63" s="1788"/>
      <c r="C63" s="1789"/>
      <c r="D63" s="1789"/>
      <c r="E63" s="1789"/>
      <c r="F63" s="1789"/>
      <c r="G63" s="1789"/>
      <c r="H63" s="1789"/>
      <c r="I63" s="1789"/>
      <c r="J63" s="1789"/>
      <c r="K63" s="1789"/>
      <c r="L63" s="148"/>
      <c r="M63" s="1789"/>
      <c r="N63" s="1789"/>
      <c r="O63" s="1789"/>
      <c r="U63" s="776"/>
    </row>
    <row r="64" spans="1:22" s="789" customFormat="1" ht="30" hidden="1" customHeight="1" x14ac:dyDescent="0.25">
      <c r="A64" s="570"/>
      <c r="B64" s="1277" t="s">
        <v>1576</v>
      </c>
      <c r="C64" s="1996"/>
      <c r="D64" s="1875"/>
      <c r="E64" s="1875"/>
      <c r="F64" s="1875"/>
      <c r="G64" s="1875"/>
      <c r="H64" s="1875"/>
      <c r="I64" s="1875"/>
      <c r="J64" s="1875"/>
      <c r="K64" s="1792" t="s">
        <v>321</v>
      </c>
      <c r="L64" s="457"/>
      <c r="M64" s="148"/>
      <c r="N64" s="148"/>
      <c r="O64" s="457"/>
      <c r="U64" s="775"/>
    </row>
    <row r="65" spans="1:21" s="789" customFormat="1" ht="15" hidden="1" customHeight="1" x14ac:dyDescent="0.25">
      <c r="A65" s="570"/>
      <c r="B65" s="1296" t="s">
        <v>380</v>
      </c>
      <c r="C65" s="1997" t="s">
        <v>381</v>
      </c>
      <c r="D65" s="1297"/>
      <c r="E65" s="1297"/>
      <c r="F65" s="1297"/>
      <c r="G65" s="1297"/>
      <c r="H65" s="1297"/>
      <c r="I65" s="1297"/>
      <c r="J65" s="1297"/>
      <c r="K65" s="1291"/>
      <c r="L65" s="457"/>
      <c r="M65" s="457"/>
      <c r="N65" s="457"/>
      <c r="O65" s="457"/>
      <c r="U65" s="775"/>
    </row>
    <row r="66" spans="1:21" s="789" customFormat="1" ht="15" hidden="1" customHeight="1" x14ac:dyDescent="0.25">
      <c r="A66" s="570"/>
      <c r="B66" s="94" t="s">
        <v>382</v>
      </c>
      <c r="C66" s="719" t="s">
        <v>417</v>
      </c>
      <c r="D66" s="1069"/>
      <c r="E66" s="1069"/>
      <c r="F66" s="1069"/>
      <c r="G66" s="1069"/>
      <c r="H66" s="1069"/>
      <c r="I66" s="1069"/>
      <c r="J66" s="1069"/>
      <c r="K66" s="200"/>
      <c r="L66" s="457"/>
      <c r="M66" s="457"/>
      <c r="N66" s="457"/>
      <c r="O66" s="457"/>
      <c r="U66" s="775"/>
    </row>
    <row r="67" spans="1:21" s="789" customFormat="1" ht="15" hidden="1" customHeight="1" x14ac:dyDescent="0.25">
      <c r="A67" s="570"/>
      <c r="B67" s="94" t="s">
        <v>485</v>
      </c>
      <c r="C67" s="928" t="s">
        <v>486</v>
      </c>
      <c r="D67" s="375"/>
      <c r="E67" s="375"/>
      <c r="F67" s="375"/>
      <c r="G67" s="375"/>
      <c r="H67" s="375"/>
      <c r="I67" s="375"/>
      <c r="J67" s="375"/>
      <c r="K67" s="743"/>
      <c r="L67" s="457"/>
      <c r="M67" s="457"/>
      <c r="N67" s="457"/>
      <c r="O67" s="457"/>
      <c r="U67" s="775"/>
    </row>
    <row r="68" spans="1:21" s="789" customFormat="1" ht="15" hidden="1" customHeight="1" x14ac:dyDescent="0.25">
      <c r="A68" s="570"/>
      <c r="B68" s="1290" t="s">
        <v>487</v>
      </c>
      <c r="C68" s="1072" t="s">
        <v>488</v>
      </c>
      <c r="D68" s="1070"/>
      <c r="E68" s="1070"/>
      <c r="F68" s="1070"/>
      <c r="G68" s="1070"/>
      <c r="H68" s="1070"/>
      <c r="I68" s="1070"/>
      <c r="J68" s="1070"/>
      <c r="K68" s="858" t="str">
        <f>IF(AND(ISNUMBER(K66), ISNUMBER(K67)), IF(K67&lt;=K66, "Pass", "Fail"), "")</f>
        <v/>
      </c>
      <c r="L68" s="457"/>
      <c r="M68" s="457"/>
      <c r="N68" s="457"/>
      <c r="O68" s="457"/>
      <c r="U68" s="775"/>
    </row>
    <row r="69" spans="1:21" s="647" customFormat="1" ht="15" hidden="1" customHeight="1" x14ac:dyDescent="0.25">
      <c r="A69" s="1890"/>
      <c r="B69" s="832"/>
      <c r="C69" s="832"/>
      <c r="D69" s="832"/>
      <c r="E69" s="832"/>
      <c r="F69" s="832"/>
      <c r="G69" s="832"/>
      <c r="H69" s="832"/>
      <c r="I69" s="832"/>
      <c r="J69" s="832"/>
      <c r="K69" s="832"/>
      <c r="L69" s="832"/>
      <c r="M69" s="832"/>
      <c r="N69" s="832"/>
      <c r="O69" s="832"/>
      <c r="U69" s="1295"/>
    </row>
    <row r="70" spans="1:21" s="912" customFormat="1" ht="45" hidden="1" customHeight="1" x14ac:dyDescent="0.25">
      <c r="A70" s="1292" t="s">
        <v>1577</v>
      </c>
      <c r="B70" s="1788"/>
      <c r="C70" s="1789"/>
      <c r="D70" s="1789"/>
      <c r="E70" s="1789"/>
      <c r="F70" s="1789"/>
      <c r="G70" s="1789"/>
      <c r="H70" s="1789"/>
      <c r="I70" s="1789"/>
      <c r="J70" s="1789"/>
      <c r="K70" s="1789"/>
      <c r="L70" s="1789"/>
      <c r="M70" s="1789"/>
      <c r="N70" s="1789"/>
      <c r="O70" s="1789"/>
      <c r="U70" s="776"/>
    </row>
    <row r="71" spans="1:21" s="789" customFormat="1" ht="15" hidden="1" customHeight="1" x14ac:dyDescent="0.25">
      <c r="A71" s="570"/>
      <c r="B71" s="1298" t="s">
        <v>178</v>
      </c>
      <c r="C71" s="1992"/>
      <c r="D71" s="1998"/>
      <c r="E71" s="1998"/>
      <c r="F71" s="1998"/>
      <c r="G71" s="1998"/>
      <c r="H71" s="1998"/>
      <c r="I71" s="1998"/>
      <c r="J71" s="1998"/>
      <c r="K71" s="1792" t="s">
        <v>150</v>
      </c>
      <c r="L71" s="457"/>
      <c r="M71" s="457"/>
      <c r="N71" s="457"/>
      <c r="O71" s="457"/>
      <c r="U71" s="775"/>
    </row>
    <row r="72" spans="1:21" s="789" customFormat="1" ht="15" hidden="1" customHeight="1" x14ac:dyDescent="0.25">
      <c r="A72" s="570"/>
      <c r="B72" s="2388">
        <v>27</v>
      </c>
      <c r="C72" s="1061" t="s">
        <v>477</v>
      </c>
      <c r="D72" s="1063"/>
      <c r="E72" s="1063"/>
      <c r="F72" s="1063"/>
      <c r="G72" s="1063"/>
      <c r="H72" s="1063"/>
      <c r="I72" s="1063"/>
      <c r="J72" s="1063"/>
      <c r="K72" s="1291"/>
      <c r="L72" s="457"/>
      <c r="M72" s="457"/>
      <c r="N72" s="457"/>
      <c r="O72" s="457"/>
      <c r="U72" s="775"/>
    </row>
    <row r="73" spans="1:21" s="789" customFormat="1" ht="15" hidden="1" customHeight="1" x14ac:dyDescent="0.25">
      <c r="A73" s="570"/>
      <c r="B73" s="2389"/>
      <c r="C73" s="1067" t="s">
        <v>418</v>
      </c>
      <c r="D73" s="1064"/>
      <c r="E73" s="1064"/>
      <c r="F73" s="1064"/>
      <c r="G73" s="1064"/>
      <c r="H73" s="1064"/>
      <c r="I73" s="1064"/>
      <c r="J73" s="1064"/>
      <c r="K73" s="200"/>
      <c r="L73" s="457"/>
      <c r="M73" s="457"/>
      <c r="N73" s="457"/>
      <c r="O73" s="457"/>
      <c r="U73" s="775"/>
    </row>
    <row r="74" spans="1:21" s="789" customFormat="1" ht="15" hidden="1" customHeight="1" x14ac:dyDescent="0.25">
      <c r="A74" s="570"/>
      <c r="B74" s="2389"/>
      <c r="C74" s="1068" t="s">
        <v>419</v>
      </c>
      <c r="D74" s="1065"/>
      <c r="E74" s="1065"/>
      <c r="F74" s="1065"/>
      <c r="G74" s="1065"/>
      <c r="H74" s="1065"/>
      <c r="I74" s="1065"/>
      <c r="J74" s="1065"/>
      <c r="K74" s="200"/>
      <c r="L74" s="457"/>
      <c r="M74" s="457"/>
      <c r="N74" s="457"/>
      <c r="O74" s="457"/>
      <c r="U74" s="775"/>
    </row>
    <row r="75" spans="1:21" s="789" customFormat="1" ht="15" hidden="1" customHeight="1" x14ac:dyDescent="0.25">
      <c r="A75" s="570"/>
      <c r="B75" s="2389"/>
      <c r="C75" s="1068" t="s">
        <v>1266</v>
      </c>
      <c r="D75" s="1065"/>
      <c r="E75" s="1065"/>
      <c r="F75" s="1065"/>
      <c r="G75" s="1065"/>
      <c r="H75" s="1065"/>
      <c r="I75" s="1065"/>
      <c r="J75" s="1065"/>
      <c r="K75" s="200"/>
      <c r="L75" s="457"/>
      <c r="M75" s="457"/>
      <c r="N75" s="457"/>
      <c r="O75" s="457"/>
      <c r="U75" s="775"/>
    </row>
    <row r="76" spans="1:21" s="789" customFormat="1" ht="15" hidden="1" customHeight="1" x14ac:dyDescent="0.25">
      <c r="A76" s="570"/>
      <c r="B76" s="2389"/>
      <c r="C76" s="1067" t="s">
        <v>420</v>
      </c>
      <c r="D76" s="1064"/>
      <c r="E76" s="1064"/>
      <c r="F76" s="1064"/>
      <c r="G76" s="1064"/>
      <c r="H76" s="1064"/>
      <c r="I76" s="1064"/>
      <c r="J76" s="1064"/>
      <c r="K76" s="200"/>
      <c r="L76" s="457"/>
      <c r="M76" s="457"/>
      <c r="N76" s="457"/>
      <c r="O76" s="457"/>
      <c r="U76" s="775"/>
    </row>
    <row r="77" spans="1:21" s="789" customFormat="1" ht="15" hidden="1" customHeight="1" x14ac:dyDescent="0.25">
      <c r="A77" s="570"/>
      <c r="B77" s="2389"/>
      <c r="C77" s="1067" t="s">
        <v>421</v>
      </c>
      <c r="D77" s="1064"/>
      <c r="E77" s="1064"/>
      <c r="F77" s="1064"/>
      <c r="G77" s="1064"/>
      <c r="H77" s="1064"/>
      <c r="I77" s="1064"/>
      <c r="J77" s="1064"/>
      <c r="K77" s="200"/>
      <c r="L77" s="457"/>
      <c r="M77" s="457"/>
      <c r="N77" s="457"/>
      <c r="O77" s="457"/>
      <c r="U77" s="775"/>
    </row>
    <row r="78" spans="1:21" s="789" customFormat="1" ht="15" hidden="1" customHeight="1" x14ac:dyDescent="0.25">
      <c r="A78" s="570"/>
      <c r="B78" s="2389"/>
      <c r="C78" s="1061" t="s">
        <v>478</v>
      </c>
      <c r="D78" s="1063"/>
      <c r="E78" s="1063"/>
      <c r="F78" s="1063"/>
      <c r="G78" s="1063"/>
      <c r="H78" s="1063"/>
      <c r="I78" s="1063"/>
      <c r="J78" s="1063"/>
      <c r="K78" s="134" t="str">
        <f>IF(AND(ISNUMBER(K73),ISNUMBER(K76),ISNUMBER(K77)),K73+ K76+K77,"")</f>
        <v/>
      </c>
      <c r="L78" s="457"/>
      <c r="M78" s="457"/>
      <c r="N78" s="457"/>
      <c r="O78" s="457"/>
      <c r="U78" s="775"/>
    </row>
    <row r="79" spans="1:21" s="789" customFormat="1" ht="15" hidden="1" customHeight="1" x14ac:dyDescent="0.25">
      <c r="A79" s="570"/>
      <c r="B79" s="2389"/>
      <c r="C79" s="1067" t="s">
        <v>1578</v>
      </c>
      <c r="D79" s="1064"/>
      <c r="E79" s="1064"/>
      <c r="F79" s="1064"/>
      <c r="G79" s="1064"/>
      <c r="H79" s="1064"/>
      <c r="I79" s="1064"/>
      <c r="J79" s="1064"/>
      <c r="K79" s="200"/>
      <c r="L79" s="457"/>
      <c r="M79" s="457"/>
      <c r="N79" s="457"/>
      <c r="O79" s="457"/>
      <c r="U79" s="775"/>
    </row>
    <row r="80" spans="1:21" s="789" customFormat="1" ht="15" hidden="1" customHeight="1" x14ac:dyDescent="0.25">
      <c r="A80" s="570"/>
      <c r="B80" s="2389"/>
      <c r="C80" s="1067" t="s">
        <v>1579</v>
      </c>
      <c r="D80" s="1064"/>
      <c r="E80" s="1064"/>
      <c r="F80" s="1064"/>
      <c r="G80" s="1064"/>
      <c r="H80" s="1064"/>
      <c r="I80" s="1064"/>
      <c r="J80" s="1064"/>
      <c r="K80" s="200"/>
      <c r="L80" s="457"/>
      <c r="M80" s="457"/>
      <c r="N80" s="457"/>
      <c r="O80" s="457"/>
      <c r="U80" s="775"/>
    </row>
    <row r="81" spans="1:21" s="789" customFormat="1" ht="15" hidden="1" customHeight="1" x14ac:dyDescent="0.25">
      <c r="A81" s="570"/>
      <c r="B81" s="2390"/>
      <c r="C81" s="1062" t="s">
        <v>1580</v>
      </c>
      <c r="D81" s="1066"/>
      <c r="E81" s="1066"/>
      <c r="F81" s="1066"/>
      <c r="G81" s="1066"/>
      <c r="H81" s="1066"/>
      <c r="I81" s="1066"/>
      <c r="J81" s="1066"/>
      <c r="K81" s="263" t="str">
        <f>IF(AND(ISNUMBER(K79),ISNUMBER(K80)),K79+K80,"")</f>
        <v/>
      </c>
      <c r="L81" s="457"/>
      <c r="M81" s="457"/>
      <c r="N81" s="457"/>
      <c r="O81" s="457"/>
      <c r="U81" s="775"/>
    </row>
    <row r="82" spans="1:21" s="789" customFormat="1" ht="15" hidden="1" customHeight="1" x14ac:dyDescent="0.25">
      <c r="A82" s="570"/>
      <c r="B82" s="457"/>
      <c r="C82" s="457"/>
      <c r="D82" s="457"/>
      <c r="E82" s="457"/>
      <c r="F82" s="457"/>
      <c r="G82" s="457"/>
      <c r="H82" s="457"/>
      <c r="I82" s="457"/>
      <c r="J82" s="457"/>
      <c r="K82" s="457"/>
      <c r="L82" s="457"/>
      <c r="M82" s="457"/>
      <c r="N82" s="457"/>
      <c r="O82" s="457"/>
      <c r="U82" s="775"/>
    </row>
    <row r="83" spans="1:21" s="1999" customFormat="1" ht="45" hidden="1" customHeight="1" x14ac:dyDescent="0.25">
      <c r="A83" s="1292" t="s">
        <v>1517</v>
      </c>
      <c r="B83" s="1788"/>
      <c r="C83" s="1789"/>
      <c r="D83" s="1789"/>
      <c r="E83" s="1789"/>
      <c r="F83" s="1789"/>
      <c r="G83" s="1789"/>
      <c r="H83" s="1789"/>
      <c r="I83" s="1789"/>
      <c r="J83" s="1789"/>
      <c r="K83" s="1789"/>
      <c r="L83" s="1789"/>
      <c r="M83" s="1789"/>
      <c r="N83" s="1789"/>
      <c r="O83" s="1789"/>
      <c r="U83" s="1308"/>
    </row>
    <row r="84" spans="1:21" s="789" customFormat="1" ht="15" hidden="1" customHeight="1" x14ac:dyDescent="0.25">
      <c r="A84" s="570"/>
      <c r="B84" s="1789"/>
      <c r="C84" s="1789"/>
      <c r="D84" s="1789"/>
      <c r="E84" s="1789"/>
      <c r="F84" s="1789"/>
      <c r="G84" s="1789"/>
      <c r="H84" s="1789"/>
      <c r="I84" s="2395" t="s">
        <v>503</v>
      </c>
      <c r="J84" s="2386" t="s">
        <v>113</v>
      </c>
      <c r="K84" s="2387"/>
      <c r="M84" s="457"/>
      <c r="N84" s="457"/>
      <c r="O84" s="457"/>
      <c r="U84" s="775"/>
    </row>
    <row r="85" spans="1:21" s="789" customFormat="1" ht="15" hidden="1" customHeight="1" x14ac:dyDescent="0.25">
      <c r="A85" s="574"/>
      <c r="B85" s="654"/>
      <c r="C85" s="654"/>
      <c r="D85" s="654"/>
      <c r="E85" s="654"/>
      <c r="F85" s="654"/>
      <c r="G85" s="654"/>
      <c r="H85" s="654"/>
      <c r="I85" s="2396"/>
      <c r="J85" s="1986" t="s">
        <v>505</v>
      </c>
      <c r="K85" s="1988" t="s">
        <v>506</v>
      </c>
      <c r="M85" s="261"/>
      <c r="N85" s="261"/>
      <c r="O85" s="261"/>
      <c r="U85" s="775"/>
    </row>
    <row r="86" spans="1:21" s="214" customFormat="1" ht="45" hidden="1" customHeight="1" x14ac:dyDescent="0.25">
      <c r="A86" s="570"/>
      <c r="B86" s="1087"/>
      <c r="C86" s="2000" t="s">
        <v>504</v>
      </c>
      <c r="D86" s="1868"/>
      <c r="E86" s="1868"/>
      <c r="F86" s="1868"/>
      <c r="G86" s="1868"/>
      <c r="H86" s="1868"/>
      <c r="I86" s="1302"/>
      <c r="J86" s="1088"/>
      <c r="K86" s="1971"/>
      <c r="L86" s="789"/>
      <c r="M86" s="261"/>
      <c r="N86" s="261"/>
      <c r="O86" s="261"/>
      <c r="U86" s="1227"/>
    </row>
    <row r="87" spans="1:21" s="214" customFormat="1" ht="15" hidden="1" customHeight="1" x14ac:dyDescent="0.25">
      <c r="A87" s="574"/>
      <c r="B87" s="1087"/>
      <c r="C87" s="1132" t="s">
        <v>509</v>
      </c>
      <c r="D87" s="1303"/>
      <c r="E87" s="1303"/>
      <c r="F87" s="1303"/>
      <c r="G87" s="1303"/>
      <c r="H87" s="1303"/>
      <c r="I87" s="1087"/>
      <c r="J87" s="2001"/>
      <c r="K87" s="2001"/>
      <c r="L87" s="789"/>
      <c r="M87" s="261"/>
      <c r="N87" s="261"/>
      <c r="O87" s="261"/>
      <c r="U87" s="1227"/>
    </row>
    <row r="88" spans="1:21" s="214" customFormat="1" ht="15" hidden="1" customHeight="1" x14ac:dyDescent="0.25">
      <c r="A88" s="574"/>
      <c r="B88" s="373"/>
      <c r="C88" s="1059" t="s">
        <v>510</v>
      </c>
      <c r="D88" s="870"/>
      <c r="E88" s="870"/>
      <c r="F88" s="870"/>
      <c r="G88" s="870"/>
      <c r="H88" s="870"/>
      <c r="I88" s="373"/>
      <c r="J88" s="368"/>
      <c r="K88" s="1971"/>
      <c r="L88" s="789"/>
      <c r="M88" s="261"/>
      <c r="N88" s="261"/>
      <c r="O88" s="261"/>
      <c r="U88" s="1227"/>
    </row>
    <row r="89" spans="1:21" s="214" customFormat="1" ht="15" hidden="1" customHeight="1" x14ac:dyDescent="0.25">
      <c r="A89" s="574"/>
      <c r="B89" s="373"/>
      <c r="C89" s="1059" t="s">
        <v>511</v>
      </c>
      <c r="D89" s="870"/>
      <c r="E89" s="870"/>
      <c r="F89" s="870"/>
      <c r="G89" s="870"/>
      <c r="H89" s="870"/>
      <c r="I89" s="373"/>
      <c r="J89" s="18"/>
      <c r="K89" s="40"/>
      <c r="L89" s="789"/>
      <c r="M89" s="261"/>
      <c r="N89" s="261"/>
      <c r="O89" s="261"/>
      <c r="U89" s="1227"/>
    </row>
    <row r="90" spans="1:21" s="214" customFormat="1" ht="15" hidden="1" customHeight="1" x14ac:dyDescent="0.25">
      <c r="A90" s="574"/>
      <c r="B90" s="373"/>
      <c r="C90" s="1059" t="s">
        <v>512</v>
      </c>
      <c r="D90" s="870"/>
      <c r="E90" s="870"/>
      <c r="F90" s="870"/>
      <c r="G90" s="870"/>
      <c r="H90" s="870"/>
      <c r="I90" s="373"/>
      <c r="J90" s="18"/>
      <c r="K90" s="264"/>
      <c r="L90" s="789"/>
      <c r="M90" s="261"/>
      <c r="N90" s="261"/>
      <c r="O90" s="261"/>
      <c r="U90" s="1227"/>
    </row>
    <row r="91" spans="1:21" s="214" customFormat="1" ht="15" hidden="1" customHeight="1" x14ac:dyDescent="0.25">
      <c r="A91" s="574"/>
      <c r="B91" s="42"/>
      <c r="C91" s="1060" t="s">
        <v>513</v>
      </c>
      <c r="D91" s="926"/>
      <c r="E91" s="926"/>
      <c r="F91" s="926"/>
      <c r="G91" s="926"/>
      <c r="H91" s="926"/>
      <c r="I91" s="42"/>
      <c r="J91" s="265"/>
      <c r="K91" s="116"/>
      <c r="L91" s="789"/>
      <c r="M91" s="261"/>
      <c r="N91" s="261"/>
      <c r="O91" s="261"/>
      <c r="U91" s="1227"/>
    </row>
    <row r="92" spans="1:21" s="789" customFormat="1" ht="15" hidden="1" customHeight="1" x14ac:dyDescent="0.25">
      <c r="A92" s="574"/>
      <c r="B92" s="261"/>
      <c r="C92" s="261"/>
      <c r="D92" s="261"/>
      <c r="E92" s="261"/>
      <c r="F92" s="261"/>
      <c r="G92" s="261"/>
      <c r="H92" s="261"/>
      <c r="I92" s="261"/>
      <c r="J92" s="261"/>
      <c r="K92" s="261"/>
      <c r="L92" s="261"/>
      <c r="M92" s="261"/>
      <c r="N92" s="261"/>
      <c r="O92" s="261"/>
      <c r="U92" s="775"/>
    </row>
    <row r="93" spans="1:21" s="1999" customFormat="1" ht="45" customHeight="1" x14ac:dyDescent="0.25">
      <c r="A93" s="1292" t="s">
        <v>1767</v>
      </c>
      <c r="B93" s="1788"/>
      <c r="C93" s="1789"/>
      <c r="D93" s="1789"/>
      <c r="E93" s="1789"/>
      <c r="F93" s="1789"/>
      <c r="G93" s="1789"/>
      <c r="H93" s="1789"/>
      <c r="I93" s="1789"/>
      <c r="J93" s="1789"/>
      <c r="K93" s="1789"/>
      <c r="L93" s="1789"/>
      <c r="M93" s="1789"/>
      <c r="N93" s="1789"/>
      <c r="O93" s="1789"/>
      <c r="U93" s="1308"/>
    </row>
    <row r="94" spans="1:21" s="789" customFormat="1" ht="45" customHeight="1" x14ac:dyDescent="0.25">
      <c r="A94" s="570"/>
      <c r="B94" s="1970" t="s">
        <v>1518</v>
      </c>
      <c r="C94" s="2002"/>
      <c r="D94" s="2003"/>
      <c r="E94" s="2003"/>
      <c r="F94" s="2003"/>
      <c r="G94" s="1970" t="s">
        <v>179</v>
      </c>
      <c r="H94" s="1994" t="s">
        <v>924</v>
      </c>
      <c r="I94" s="1994" t="s">
        <v>106</v>
      </c>
      <c r="J94" s="1994" t="s">
        <v>262</v>
      </c>
      <c r="K94" s="1995" t="s">
        <v>306</v>
      </c>
      <c r="O94" s="457"/>
      <c r="U94" s="775"/>
    </row>
    <row r="95" spans="1:21" s="789" customFormat="1" ht="15" customHeight="1" x14ac:dyDescent="0.25">
      <c r="A95" s="570"/>
      <c r="B95" s="1304"/>
      <c r="C95" s="2004" t="s">
        <v>1337</v>
      </c>
      <c r="D95" s="1310"/>
      <c r="E95" s="1310"/>
      <c r="F95" s="1310"/>
      <c r="G95" s="1278"/>
      <c r="H95" s="1088"/>
      <c r="I95" s="1088"/>
      <c r="J95" s="1088"/>
      <c r="K95" s="1989"/>
      <c r="O95" s="457"/>
      <c r="U95" s="775"/>
    </row>
    <row r="96" spans="1:21" s="789" customFormat="1" ht="15" customHeight="1" x14ac:dyDescent="0.25">
      <c r="A96" s="570"/>
      <c r="B96" s="550" t="s">
        <v>1520</v>
      </c>
      <c r="C96" s="1457" t="s">
        <v>927</v>
      </c>
      <c r="D96" s="1313"/>
      <c r="E96" s="1313"/>
      <c r="F96" s="1313"/>
      <c r="G96" s="551"/>
      <c r="H96" s="18"/>
      <c r="I96" s="18"/>
      <c r="J96" s="17"/>
      <c r="K96" s="40"/>
      <c r="O96" s="457"/>
      <c r="U96" s="775"/>
    </row>
    <row r="97" spans="1:21" s="789" customFormat="1" ht="15" customHeight="1" x14ac:dyDescent="0.25">
      <c r="A97" s="570"/>
      <c r="B97" s="639" t="s">
        <v>1521</v>
      </c>
      <c r="C97" s="1456" t="s">
        <v>928</v>
      </c>
      <c r="D97" s="1312"/>
      <c r="E97" s="1312"/>
      <c r="F97" s="1312"/>
      <c r="G97" s="552"/>
      <c r="H97" s="23"/>
      <c r="I97" s="23"/>
      <c r="J97" s="28"/>
      <c r="K97" s="116"/>
      <c r="O97" s="457"/>
      <c r="U97" s="775"/>
    </row>
    <row r="98" spans="1:21" s="789" customFormat="1" ht="15" customHeight="1" x14ac:dyDescent="0.25">
      <c r="A98" s="574"/>
      <c r="B98" s="261"/>
      <c r="C98" s="261"/>
      <c r="D98" s="261"/>
      <c r="E98" s="261"/>
      <c r="F98" s="261"/>
      <c r="G98" s="261"/>
      <c r="H98" s="261"/>
      <c r="I98" s="261"/>
      <c r="J98" s="261"/>
      <c r="K98" s="261"/>
      <c r="L98" s="261"/>
      <c r="M98" s="261"/>
      <c r="N98" s="261"/>
      <c r="O98" s="261"/>
      <c r="U98" s="775"/>
    </row>
    <row r="99" spans="1:21" s="1999" customFormat="1" ht="45" customHeight="1" x14ac:dyDescent="0.25">
      <c r="A99" s="1292" t="s">
        <v>1768</v>
      </c>
      <c r="B99" s="1788"/>
      <c r="C99" s="1789"/>
      <c r="D99" s="1789"/>
      <c r="E99" s="1789"/>
      <c r="F99" s="1789"/>
      <c r="G99" s="1789"/>
      <c r="H99" s="1601"/>
      <c r="I99" s="1601"/>
      <c r="J99" s="1789"/>
      <c r="K99" s="1789"/>
      <c r="L99" s="1789"/>
      <c r="M99" s="1789"/>
      <c r="N99" s="1789"/>
      <c r="O99" s="1789"/>
      <c r="U99" s="1308"/>
    </row>
    <row r="100" spans="1:21" s="912" customFormat="1" ht="45" customHeight="1" x14ac:dyDescent="0.25">
      <c r="A100" s="576"/>
      <c r="B100" s="1788"/>
      <c r="C100" s="1789"/>
      <c r="D100" s="1789"/>
      <c r="E100" s="1789"/>
      <c r="F100" s="1789"/>
      <c r="G100" s="1789"/>
      <c r="H100" s="1792" t="s">
        <v>1682</v>
      </c>
      <c r="I100" s="1988" t="s">
        <v>892</v>
      </c>
      <c r="J100" s="1988" t="s">
        <v>1685</v>
      </c>
      <c r="K100" s="457"/>
      <c r="L100" s="457"/>
      <c r="M100" s="457"/>
      <c r="N100" s="457"/>
      <c r="O100" s="457"/>
      <c r="U100" s="776"/>
    </row>
    <row r="101" spans="1:21" s="789" customFormat="1" ht="15" customHeight="1" x14ac:dyDescent="0.25">
      <c r="A101" s="570"/>
      <c r="B101" s="1143"/>
      <c r="C101" s="2005" t="s">
        <v>1683</v>
      </c>
      <c r="D101" s="1310"/>
      <c r="E101" s="1310"/>
      <c r="F101" s="1310"/>
      <c r="G101" s="1074"/>
      <c r="H101" s="1307"/>
      <c r="I101" s="1158"/>
      <c r="J101" s="1487"/>
      <c r="O101" s="457"/>
      <c r="U101" s="775"/>
    </row>
    <row r="102" spans="1:21" s="789" customFormat="1" ht="15" customHeight="1" x14ac:dyDescent="0.25">
      <c r="A102" s="570"/>
      <c r="B102" s="373"/>
      <c r="C102" s="305" t="s">
        <v>1701</v>
      </c>
      <c r="D102" s="1311"/>
      <c r="E102" s="1311"/>
      <c r="F102" s="1311"/>
      <c r="G102" s="511"/>
      <c r="H102" s="342"/>
      <c r="I102" s="360" t="str">
        <f>IF(AND(ISNUMBER(H102), ISNUMBER(K6)), 0.4*H102-1.4*K6, "")</f>
        <v/>
      </c>
      <c r="J102" s="349"/>
      <c r="O102" s="457"/>
      <c r="U102" s="775"/>
    </row>
    <row r="103" spans="1:21" s="789" customFormat="1" ht="15" customHeight="1" x14ac:dyDescent="0.25">
      <c r="A103" s="570"/>
      <c r="B103" s="373"/>
      <c r="C103" s="305" t="s">
        <v>1702</v>
      </c>
      <c r="D103" s="1311"/>
      <c r="E103" s="1311"/>
      <c r="F103" s="1311"/>
      <c r="G103" s="511"/>
      <c r="H103" s="342"/>
      <c r="I103" s="352"/>
      <c r="J103" s="349"/>
      <c r="O103" s="457"/>
      <c r="U103" s="775"/>
    </row>
    <row r="104" spans="1:21" s="789" customFormat="1" ht="15" customHeight="1" x14ac:dyDescent="0.25">
      <c r="A104" s="570"/>
      <c r="B104" s="373"/>
      <c r="C104" s="305" t="s">
        <v>227</v>
      </c>
      <c r="D104" s="1311"/>
      <c r="E104" s="1311"/>
      <c r="F104" s="1311"/>
      <c r="G104" s="511"/>
      <c r="H104" s="342"/>
      <c r="I104" s="360" t="str">
        <f>IF(AND(ISNUMBER(K31), ISNUMBER(K34), ISNUMBER(H103), ISNUMBER(H104)), 1.4*(K31-K34)-(H103-H104), "")</f>
        <v/>
      </c>
      <c r="J104" s="349"/>
      <c r="O104" s="457"/>
      <c r="U104" s="775"/>
    </row>
    <row r="105" spans="1:21" s="789" customFormat="1" ht="15" customHeight="1" x14ac:dyDescent="0.25">
      <c r="A105" s="570"/>
      <c r="B105" s="373"/>
      <c r="C105" s="305" t="s">
        <v>1677</v>
      </c>
      <c r="D105" s="1311"/>
      <c r="E105" s="1311"/>
      <c r="F105" s="1311"/>
      <c r="G105" s="511"/>
      <c r="H105" s="342"/>
      <c r="I105" s="360" t="str">
        <f>IF(AND(ISNUMBER(K60), ISNUMBER(H105)), K60-H105, "")</f>
        <v/>
      </c>
      <c r="J105" s="349"/>
      <c r="O105" s="457"/>
      <c r="U105" s="775"/>
    </row>
    <row r="106" spans="1:21" s="789" customFormat="1" ht="15" customHeight="1" x14ac:dyDescent="0.25">
      <c r="A106" s="570"/>
      <c r="B106" s="373"/>
      <c r="C106" s="305" t="s">
        <v>39</v>
      </c>
      <c r="D106" s="1311"/>
      <c r="E106" s="1311"/>
      <c r="F106" s="1311"/>
      <c r="G106" s="511"/>
      <c r="H106" s="354"/>
      <c r="I106" s="360" t="str">
        <f>IF(AND(ISNUMBER(I14), ISNUMBER(I15), ISNUMBER(I16), ISNUMBER(I17), ISNUMBER(H18), ISNUMBER(I18), ISNUMBER(I24),ISNUMBER(G17), ISNUMBER(G18)), -I14-I15+I16-I24+IF(I17=G17, -G18+H18, -G17+I17-I18+H18), "")</f>
        <v/>
      </c>
      <c r="J106" s="349"/>
      <c r="O106" s="457"/>
      <c r="U106" s="775"/>
    </row>
    <row r="107" spans="1:21" s="789" customFormat="1" ht="15" customHeight="1" x14ac:dyDescent="0.25">
      <c r="A107" s="570"/>
      <c r="B107" s="373"/>
      <c r="C107" s="305" t="s">
        <v>1678</v>
      </c>
      <c r="D107" s="1311"/>
      <c r="E107" s="1311"/>
      <c r="F107" s="1311"/>
      <c r="G107" s="511"/>
      <c r="H107" s="342"/>
      <c r="I107" s="352"/>
      <c r="J107" s="349"/>
      <c r="O107" s="457"/>
      <c r="U107" s="775"/>
    </row>
    <row r="108" spans="1:21" s="789" customFormat="1" ht="15" customHeight="1" x14ac:dyDescent="0.25">
      <c r="A108" s="570"/>
      <c r="B108" s="373"/>
      <c r="C108" s="1787" t="s">
        <v>1679</v>
      </c>
      <c r="D108" s="1311"/>
      <c r="E108" s="1311"/>
      <c r="F108" s="1311"/>
      <c r="G108" s="511"/>
      <c r="H108" s="342"/>
      <c r="I108" s="352"/>
      <c r="J108" s="349"/>
      <c r="O108" s="457"/>
      <c r="U108" s="775"/>
    </row>
    <row r="109" spans="1:21" s="789" customFormat="1" ht="15" customHeight="1" x14ac:dyDescent="0.25">
      <c r="A109" s="570"/>
      <c r="B109" s="373"/>
      <c r="C109" s="1787" t="s">
        <v>1680</v>
      </c>
      <c r="D109" s="1311"/>
      <c r="E109" s="1311"/>
      <c r="F109" s="1311"/>
      <c r="G109" s="511"/>
      <c r="H109" s="342"/>
      <c r="I109" s="352"/>
      <c r="J109" s="349"/>
      <c r="O109" s="457"/>
      <c r="U109" s="775"/>
    </row>
    <row r="110" spans="1:21" s="789" customFormat="1" ht="15" customHeight="1" x14ac:dyDescent="0.25">
      <c r="A110" s="570"/>
      <c r="B110" s="373"/>
      <c r="C110" s="1787" t="s">
        <v>1681</v>
      </c>
      <c r="D110" s="1311"/>
      <c r="E110" s="1311"/>
      <c r="F110" s="1311"/>
      <c r="G110" s="511"/>
      <c r="H110" s="342"/>
      <c r="I110" s="360" t="str">
        <f>IF(AND(ISNUMBER(J44),ISNUMBER(J45),ISNUMBER(J46),ISNUMBER(J47),ISNUMBER(J48),ISNUMBER(J49),ISNUMBER(J50),ISNUMBER(J51),ISNUMBER(H107),ISNUMBER(H108),ISNUMBER(H109),ISNUMBER(H110)), 0.1*J44+0.2*J45+0.4*J46+0.5*J47+J48+J49-J50+J51-0.1*H107-0.2*H108-0.5*H109-H110, "")</f>
        <v/>
      </c>
      <c r="J110" s="349"/>
      <c r="O110" s="457"/>
      <c r="U110" s="775"/>
    </row>
    <row r="111" spans="1:21" s="789" customFormat="1" ht="15" customHeight="1" x14ac:dyDescent="0.25">
      <c r="A111" s="570"/>
      <c r="B111" s="373"/>
      <c r="C111" s="719" t="s">
        <v>1683</v>
      </c>
      <c r="D111" s="1311"/>
      <c r="E111" s="1311"/>
      <c r="F111" s="1311"/>
      <c r="G111" s="511"/>
      <c r="H111" s="1488"/>
      <c r="I111" s="352"/>
      <c r="J111" s="1790" t="str">
        <f>IF(AND(ISNUMBER(H101), ISNUMBER(I102), ISNUMBER(I104), ISNUMBER(I105), ISNUMBER(I106), ISNUMBER(I110)), H101+I102+I104+I105+I106+I110, "")</f>
        <v/>
      </c>
      <c r="O111" s="457"/>
      <c r="U111" s="775"/>
    </row>
    <row r="112" spans="1:21" s="789" customFormat="1" ht="15" customHeight="1" x14ac:dyDescent="0.25">
      <c r="A112" s="570"/>
      <c r="B112" s="42"/>
      <c r="C112" s="463" t="s">
        <v>1684</v>
      </c>
      <c r="D112" s="1312"/>
      <c r="E112" s="1312"/>
      <c r="F112" s="1312"/>
      <c r="G112" s="359"/>
      <c r="H112" s="351"/>
      <c r="I112" s="499"/>
      <c r="J112" s="1791" t="str">
        <f>IF(AND(ISNUMBER('General Info'!D65), ISNUMBER(J111)), 'General Info'!D65/J111, "")</f>
        <v/>
      </c>
      <c r="O112" s="457"/>
      <c r="U112" s="775"/>
    </row>
    <row r="113" spans="1:21" s="646" customFormat="1" ht="15" customHeight="1" x14ac:dyDescent="0.25">
      <c r="A113" s="1837"/>
      <c r="B113" s="654"/>
      <c r="C113" s="654"/>
      <c r="D113" s="654"/>
      <c r="E113" s="654"/>
      <c r="F113" s="654"/>
      <c r="G113" s="654"/>
      <c r="H113" s="654"/>
      <c r="I113" s="654"/>
      <c r="J113" s="910"/>
      <c r="K113" s="910"/>
      <c r="L113" s="910"/>
      <c r="M113" s="910"/>
      <c r="N113" s="911"/>
      <c r="O113" s="654"/>
      <c r="U113" s="1306"/>
    </row>
    <row r="114" spans="1:21" s="912" customFormat="1" ht="45" customHeight="1" x14ac:dyDescent="0.25">
      <c r="A114" s="1292" t="s">
        <v>1769</v>
      </c>
      <c r="B114" s="1788"/>
      <c r="C114" s="1789"/>
      <c r="D114" s="1789"/>
      <c r="E114" s="1789"/>
      <c r="F114" s="1789"/>
      <c r="G114" s="1789"/>
      <c r="H114" s="1789"/>
      <c r="I114" s="1789"/>
      <c r="J114" s="1789"/>
      <c r="K114" s="1789"/>
      <c r="L114" s="1789"/>
      <c r="M114" s="1789"/>
      <c r="N114" s="1789"/>
      <c r="O114" s="1789"/>
      <c r="P114" s="1999"/>
      <c r="Q114" s="1999"/>
      <c r="R114" s="1999"/>
      <c r="S114" s="1999"/>
      <c r="T114" s="1999"/>
      <c r="U114" s="1308"/>
    </row>
    <row r="115" spans="1:21" s="789" customFormat="1" ht="15" customHeight="1" x14ac:dyDescent="0.25">
      <c r="A115" s="570"/>
      <c r="B115" s="1299"/>
      <c r="C115" s="2006" t="s">
        <v>479</v>
      </c>
      <c r="D115" s="1993"/>
      <c r="E115" s="1993"/>
      <c r="F115" s="1993"/>
      <c r="G115" s="1993"/>
      <c r="H115" s="1993"/>
      <c r="I115" s="1993"/>
      <c r="J115" s="1993"/>
      <c r="K115" s="1792" t="s">
        <v>113</v>
      </c>
      <c r="L115" s="457"/>
      <c r="M115" s="457"/>
      <c r="N115" s="457"/>
      <c r="O115" s="457"/>
      <c r="U115" s="775"/>
    </row>
    <row r="116" spans="1:21" s="214" customFormat="1" ht="15" customHeight="1" x14ac:dyDescent="0.25">
      <c r="A116" s="570"/>
      <c r="B116" s="1300"/>
      <c r="C116" s="2007" t="s">
        <v>73</v>
      </c>
      <c r="D116" s="1075"/>
      <c r="E116" s="1075"/>
      <c r="F116" s="1075"/>
      <c r="G116" s="1075"/>
      <c r="H116" s="1075"/>
      <c r="I116" s="1075"/>
      <c r="J116" s="1075"/>
      <c r="K116" s="1301" t="str">
        <f>IF(AND(ISNUMBER(K117),ISNUMBER(K121),ISNUMBER(K148)),K117+K121+K148,"")</f>
        <v/>
      </c>
      <c r="L116" s="457"/>
      <c r="M116" s="457"/>
      <c r="N116" s="457"/>
      <c r="O116" s="457"/>
      <c r="U116" s="1227"/>
    </row>
    <row r="117" spans="1:21" s="214" customFormat="1" ht="15" customHeight="1" x14ac:dyDescent="0.25">
      <c r="A117" s="574"/>
      <c r="B117" s="16"/>
      <c r="C117" s="913" t="s">
        <v>79</v>
      </c>
      <c r="D117" s="914"/>
      <c r="E117" s="914"/>
      <c r="F117" s="914"/>
      <c r="G117" s="914"/>
      <c r="H117" s="914"/>
      <c r="I117" s="914"/>
      <c r="J117" s="914"/>
      <c r="K117" s="134" t="str">
        <f>IF(AND(ISNUMBER(K118),ISNUMBER(K119),ISNUMBER(K120)),SUM(K118:K120),"")</f>
        <v/>
      </c>
      <c r="L117" s="261"/>
      <c r="M117" s="261"/>
      <c r="N117" s="261"/>
      <c r="O117" s="261"/>
      <c r="U117" s="1227"/>
    </row>
    <row r="118" spans="1:21" s="214" customFormat="1" ht="15" customHeight="1" x14ac:dyDescent="0.25">
      <c r="A118" s="574"/>
      <c r="B118" s="16"/>
      <c r="C118" s="915" t="s">
        <v>921</v>
      </c>
      <c r="D118" s="914"/>
      <c r="E118" s="914"/>
      <c r="F118" s="914"/>
      <c r="G118" s="914"/>
      <c r="H118" s="914"/>
      <c r="I118" s="914"/>
      <c r="J118" s="914"/>
      <c r="K118" s="200"/>
      <c r="L118" s="261"/>
      <c r="M118" s="261"/>
      <c r="N118" s="261"/>
      <c r="O118" s="261"/>
      <c r="U118" s="1227"/>
    </row>
    <row r="119" spans="1:21" s="214" customFormat="1" ht="15" customHeight="1" x14ac:dyDescent="0.25">
      <c r="A119" s="574"/>
      <c r="B119" s="16"/>
      <c r="C119" s="915" t="s">
        <v>920</v>
      </c>
      <c r="D119" s="914"/>
      <c r="E119" s="914"/>
      <c r="F119" s="914"/>
      <c r="G119" s="914"/>
      <c r="H119" s="914"/>
      <c r="I119" s="914"/>
      <c r="J119" s="914"/>
      <c r="K119" s="200"/>
      <c r="L119" s="261"/>
      <c r="M119" s="261"/>
      <c r="N119" s="261"/>
      <c r="O119" s="261"/>
      <c r="U119" s="1227"/>
    </row>
    <row r="120" spans="1:21" s="214" customFormat="1" ht="15" customHeight="1" x14ac:dyDescent="0.25">
      <c r="A120" s="574"/>
      <c r="B120" s="16"/>
      <c r="C120" s="916" t="s">
        <v>115</v>
      </c>
      <c r="D120" s="914"/>
      <c r="E120" s="914"/>
      <c r="F120" s="914"/>
      <c r="G120" s="914"/>
      <c r="H120" s="914"/>
      <c r="I120" s="914"/>
      <c r="J120" s="914"/>
      <c r="K120" s="200"/>
      <c r="L120" s="261"/>
      <c r="M120" s="261"/>
      <c r="N120" s="261"/>
      <c r="O120" s="261"/>
      <c r="U120" s="1227"/>
    </row>
    <row r="121" spans="1:21" s="214" customFormat="1" ht="15" customHeight="1" x14ac:dyDescent="0.25">
      <c r="A121" s="574"/>
      <c r="B121" s="16"/>
      <c r="C121" s="913" t="s">
        <v>80</v>
      </c>
      <c r="D121" s="914"/>
      <c r="E121" s="914"/>
      <c r="F121" s="914"/>
      <c r="G121" s="914"/>
      <c r="H121" s="914"/>
      <c r="I121" s="914"/>
      <c r="J121" s="914"/>
      <c r="K121" s="134" t="str">
        <f>IF(AND(ISNUMBER(K122),ISNUMBER(K123),ISNUMBER(K124),ISNUMBER(K125)),SUM(K122:K125),"")</f>
        <v/>
      </c>
      <c r="L121" s="261"/>
      <c r="M121" s="261"/>
      <c r="N121" s="261"/>
      <c r="O121" s="261"/>
      <c r="U121" s="1227"/>
    </row>
    <row r="122" spans="1:21" s="214" customFormat="1" ht="15" customHeight="1" x14ac:dyDescent="0.25">
      <c r="A122" s="574"/>
      <c r="B122" s="16"/>
      <c r="C122" s="915" t="s">
        <v>921</v>
      </c>
      <c r="D122" s="914"/>
      <c r="E122" s="914"/>
      <c r="F122" s="914"/>
      <c r="G122" s="914"/>
      <c r="H122" s="914"/>
      <c r="I122" s="914"/>
      <c r="J122" s="914"/>
      <c r="K122" s="200"/>
      <c r="L122" s="261"/>
      <c r="M122" s="261"/>
      <c r="N122" s="261"/>
      <c r="O122" s="261"/>
      <c r="U122" s="1227"/>
    </row>
    <row r="123" spans="1:21" s="214" customFormat="1" ht="15" customHeight="1" x14ac:dyDescent="0.25">
      <c r="A123" s="574"/>
      <c r="B123" s="16"/>
      <c r="C123" s="915" t="s">
        <v>920</v>
      </c>
      <c r="D123" s="914"/>
      <c r="E123" s="914"/>
      <c r="F123" s="914"/>
      <c r="G123" s="914"/>
      <c r="H123" s="914"/>
      <c r="I123" s="914"/>
      <c r="J123" s="914"/>
      <c r="K123" s="200"/>
      <c r="L123" s="261"/>
      <c r="M123" s="261"/>
      <c r="N123" s="261"/>
      <c r="O123" s="261"/>
      <c r="U123" s="1227"/>
    </row>
    <row r="124" spans="1:21" s="214" customFormat="1" ht="15" customHeight="1" x14ac:dyDescent="0.25">
      <c r="A124" s="574"/>
      <c r="B124" s="16"/>
      <c r="C124" s="916" t="s">
        <v>116</v>
      </c>
      <c r="D124" s="914"/>
      <c r="E124" s="914"/>
      <c r="F124" s="914"/>
      <c r="G124" s="914"/>
      <c r="H124" s="914"/>
      <c r="I124" s="914"/>
      <c r="J124" s="914"/>
      <c r="K124" s="200"/>
      <c r="L124" s="261"/>
      <c r="M124" s="261"/>
      <c r="N124" s="261"/>
      <c r="O124" s="261"/>
      <c r="U124" s="1227"/>
    </row>
    <row r="125" spans="1:21" s="214" customFormat="1" ht="15" customHeight="1" x14ac:dyDescent="0.25">
      <c r="A125" s="574"/>
      <c r="B125" s="16"/>
      <c r="C125" s="916" t="s">
        <v>117</v>
      </c>
      <c r="D125" s="914"/>
      <c r="E125" s="914"/>
      <c r="F125" s="914"/>
      <c r="G125" s="914"/>
      <c r="H125" s="914"/>
      <c r="I125" s="914"/>
      <c r="J125" s="914"/>
      <c r="K125" s="134" t="str">
        <f>IF(AND(ISNUMBER(K126),ISNUMBER(K133),ISNUMBER(K134),ISNUMBER(K139),ISNUMBER(K145)),SUM(K126,K133,K134,K139,K145),"")</f>
        <v/>
      </c>
      <c r="L125" s="261"/>
      <c r="M125" s="261"/>
      <c r="N125" s="261"/>
      <c r="O125" s="261"/>
      <c r="U125" s="1227"/>
    </row>
    <row r="126" spans="1:21" s="214" customFormat="1" ht="15" customHeight="1" x14ac:dyDescent="0.25">
      <c r="A126" s="574"/>
      <c r="B126" s="16"/>
      <c r="C126" s="917" t="s">
        <v>118</v>
      </c>
      <c r="D126" s="914"/>
      <c r="E126" s="914"/>
      <c r="F126" s="914"/>
      <c r="G126" s="914"/>
      <c r="H126" s="914"/>
      <c r="I126" s="914"/>
      <c r="J126" s="914"/>
      <c r="K126" s="134" t="str">
        <f>IF(AND(ISNUMBER(K127),ISNUMBER(K131),ISNUMBER(K132)),SUM(K127,K131:K132),"")</f>
        <v/>
      </c>
      <c r="L126" s="261"/>
      <c r="M126" s="261"/>
      <c r="N126" s="261"/>
      <c r="O126" s="261"/>
      <c r="U126" s="1227"/>
    </row>
    <row r="127" spans="1:21" s="214" customFormat="1" ht="15" customHeight="1" x14ac:dyDescent="0.25">
      <c r="A127" s="574"/>
      <c r="B127" s="16"/>
      <c r="C127" s="918" t="s">
        <v>17</v>
      </c>
      <c r="D127" s="914"/>
      <c r="E127" s="914"/>
      <c r="F127" s="914"/>
      <c r="G127" s="914"/>
      <c r="H127" s="914"/>
      <c r="I127" s="914"/>
      <c r="J127" s="914"/>
      <c r="K127" s="200"/>
      <c r="L127" s="261"/>
      <c r="M127" s="261"/>
      <c r="N127" s="261"/>
      <c r="O127" s="261"/>
      <c r="U127" s="1227"/>
    </row>
    <row r="128" spans="1:21" s="214" customFormat="1" ht="15" customHeight="1" x14ac:dyDescent="0.25">
      <c r="A128" s="574"/>
      <c r="B128" s="16"/>
      <c r="C128" s="1973" t="s">
        <v>109</v>
      </c>
      <c r="D128" s="914"/>
      <c r="E128" s="914"/>
      <c r="F128" s="914"/>
      <c r="G128" s="914"/>
      <c r="H128" s="914"/>
      <c r="I128" s="914"/>
      <c r="J128" s="914"/>
      <c r="K128" s="200"/>
      <c r="L128" s="261"/>
      <c r="M128" s="261"/>
      <c r="N128" s="261"/>
      <c r="O128" s="261"/>
      <c r="U128" s="1227"/>
    </row>
    <row r="129" spans="1:21" s="214" customFormat="1" ht="15" customHeight="1" x14ac:dyDescent="0.25">
      <c r="A129" s="574"/>
      <c r="B129" s="16"/>
      <c r="C129" s="2391" t="s">
        <v>255</v>
      </c>
      <c r="D129" s="2392"/>
      <c r="E129" s="2392"/>
      <c r="F129" s="2392"/>
      <c r="G129" s="2392"/>
      <c r="H129" s="2392"/>
      <c r="I129" s="914"/>
      <c r="J129" s="914"/>
      <c r="K129" s="200"/>
      <c r="L129" s="261"/>
      <c r="M129" s="261"/>
      <c r="N129" s="261"/>
      <c r="O129" s="261"/>
      <c r="U129" s="1227"/>
    </row>
    <row r="130" spans="1:21" s="214" customFormat="1" ht="15" customHeight="1" x14ac:dyDescent="0.25">
      <c r="A130" s="574"/>
      <c r="B130" s="16"/>
      <c r="C130" s="919" t="str">
        <f>CONCATENATE("Check: PSEs in rows ", ROW(C128), " and ", ROW(C129), " should be less than or equal to overall PSEs in row ", ROW(C127))</f>
        <v>Check: PSEs in rows 128 and 129 should be less than or equal to overall PSEs in row 127</v>
      </c>
      <c r="D130" s="914"/>
      <c r="E130" s="914"/>
      <c r="F130" s="914"/>
      <c r="G130" s="914"/>
      <c r="H130" s="914"/>
      <c r="I130" s="914"/>
      <c r="J130" s="914"/>
      <c r="K130" s="1975" t="str">
        <f>IF(AND(ISNUMBER(K127),ISNUMBER(K128),ISNUMBER(K129)),IF(K128+K129&lt;=K127,"Pass","Fail"),"")</f>
        <v/>
      </c>
      <c r="L130" s="261"/>
      <c r="M130" s="261"/>
      <c r="N130" s="261"/>
      <c r="O130" s="261"/>
      <c r="U130" s="1227"/>
    </row>
    <row r="131" spans="1:21" s="214" customFormat="1" ht="15" customHeight="1" x14ac:dyDescent="0.25">
      <c r="A131" s="574"/>
      <c r="B131" s="16"/>
      <c r="C131" s="918" t="s">
        <v>119</v>
      </c>
      <c r="D131" s="914"/>
      <c r="E131" s="914"/>
      <c r="F131" s="914"/>
      <c r="G131" s="914"/>
      <c r="H131" s="914"/>
      <c r="I131" s="914"/>
      <c r="J131" s="914"/>
      <c r="K131" s="200"/>
      <c r="L131" s="261"/>
      <c r="M131" s="261"/>
      <c r="N131" s="261"/>
      <c r="O131" s="261"/>
      <c r="U131" s="1227"/>
    </row>
    <row r="132" spans="1:21" s="214" customFormat="1" ht="15" customHeight="1" x14ac:dyDescent="0.25">
      <c r="A132" s="574"/>
      <c r="B132" s="16"/>
      <c r="C132" s="918" t="s">
        <v>159</v>
      </c>
      <c r="D132" s="914"/>
      <c r="E132" s="914"/>
      <c r="F132" s="914"/>
      <c r="G132" s="914"/>
      <c r="H132" s="914"/>
      <c r="I132" s="914"/>
      <c r="J132" s="914"/>
      <c r="K132" s="200"/>
      <c r="L132" s="261"/>
      <c r="M132" s="261"/>
      <c r="N132" s="261"/>
      <c r="O132" s="261"/>
      <c r="U132" s="1227"/>
    </row>
    <row r="133" spans="1:21" s="214" customFormat="1" ht="15" customHeight="1" x14ac:dyDescent="0.25">
      <c r="A133" s="574"/>
      <c r="B133" s="16"/>
      <c r="C133" s="917" t="s">
        <v>122</v>
      </c>
      <c r="D133" s="914"/>
      <c r="E133" s="914"/>
      <c r="F133" s="914"/>
      <c r="G133" s="914"/>
      <c r="H133" s="914"/>
      <c r="I133" s="914"/>
      <c r="J133" s="914"/>
      <c r="K133" s="200"/>
      <c r="L133" s="261"/>
      <c r="M133" s="261"/>
      <c r="N133" s="261"/>
      <c r="O133" s="261"/>
      <c r="U133" s="1227"/>
    </row>
    <row r="134" spans="1:21" s="214" customFormat="1" ht="15" customHeight="1" x14ac:dyDescent="0.25">
      <c r="A134" s="574"/>
      <c r="B134" s="16"/>
      <c r="C134" s="920" t="s">
        <v>450</v>
      </c>
      <c r="D134" s="914"/>
      <c r="E134" s="914"/>
      <c r="F134" s="914"/>
      <c r="G134" s="914"/>
      <c r="H134" s="914"/>
      <c r="I134" s="914"/>
      <c r="J134" s="914"/>
      <c r="K134" s="134" t="str">
        <f>IF(AND(ISNUMBER(K135),ISNUMBER(K136),ISNUMBER(K137),ISNUMBER(K138)),SUM(K135:K138),"")</f>
        <v/>
      </c>
      <c r="L134" s="261"/>
      <c r="M134" s="261"/>
      <c r="N134" s="261"/>
      <c r="O134" s="261"/>
      <c r="U134" s="1227"/>
    </row>
    <row r="135" spans="1:21" s="214" customFormat="1" ht="15" customHeight="1" x14ac:dyDescent="0.25">
      <c r="A135" s="574"/>
      <c r="B135" s="16"/>
      <c r="C135" s="918" t="s">
        <v>76</v>
      </c>
      <c r="D135" s="914"/>
      <c r="E135" s="914"/>
      <c r="F135" s="914"/>
      <c r="G135" s="914"/>
      <c r="H135" s="914"/>
      <c r="I135" s="914"/>
      <c r="J135" s="914"/>
      <c r="K135" s="200"/>
      <c r="L135" s="261"/>
      <c r="M135" s="261"/>
      <c r="N135" s="261"/>
      <c r="O135" s="261"/>
      <c r="U135" s="1227"/>
    </row>
    <row r="136" spans="1:21" s="214" customFormat="1" ht="15" customHeight="1" x14ac:dyDescent="0.25">
      <c r="A136" s="574"/>
      <c r="B136" s="16"/>
      <c r="C136" s="918" t="s">
        <v>75</v>
      </c>
      <c r="D136" s="914"/>
      <c r="E136" s="914"/>
      <c r="F136" s="914"/>
      <c r="G136" s="914"/>
      <c r="H136" s="914"/>
      <c r="I136" s="914"/>
      <c r="J136" s="914"/>
      <c r="K136" s="200"/>
      <c r="L136" s="261"/>
      <c r="M136" s="261"/>
      <c r="N136" s="261"/>
      <c r="O136" s="261"/>
      <c r="U136" s="1227"/>
    </row>
    <row r="137" spans="1:21" s="214" customFormat="1" ht="15" customHeight="1" x14ac:dyDescent="0.25">
      <c r="A137" s="574"/>
      <c r="B137" s="16"/>
      <c r="C137" s="918" t="s">
        <v>121</v>
      </c>
      <c r="D137" s="914"/>
      <c r="E137" s="914"/>
      <c r="F137" s="914"/>
      <c r="G137" s="914"/>
      <c r="H137" s="914"/>
      <c r="I137" s="914"/>
      <c r="J137" s="914"/>
      <c r="K137" s="200"/>
      <c r="L137" s="261"/>
      <c r="M137" s="261"/>
      <c r="N137" s="261"/>
      <c r="O137" s="261"/>
      <c r="U137" s="1227"/>
    </row>
    <row r="138" spans="1:21" s="214" customFormat="1" ht="15" customHeight="1" x14ac:dyDescent="0.25">
      <c r="A138" s="574"/>
      <c r="B138" s="16"/>
      <c r="C138" s="918" t="s">
        <v>74</v>
      </c>
      <c r="D138" s="914"/>
      <c r="E138" s="914"/>
      <c r="F138" s="914"/>
      <c r="G138" s="914"/>
      <c r="H138" s="914"/>
      <c r="I138" s="914"/>
      <c r="J138" s="914"/>
      <c r="K138" s="200"/>
      <c r="L138" s="261"/>
      <c r="M138" s="261"/>
      <c r="N138" s="261"/>
      <c r="O138" s="261"/>
      <c r="U138" s="1227"/>
    </row>
    <row r="139" spans="1:21" s="214" customFormat="1" ht="15" customHeight="1" x14ac:dyDescent="0.25">
      <c r="A139" s="574"/>
      <c r="B139" s="16"/>
      <c r="C139" s="920" t="s">
        <v>451</v>
      </c>
      <c r="D139" s="914"/>
      <c r="E139" s="914"/>
      <c r="F139" s="914"/>
      <c r="G139" s="914"/>
      <c r="H139" s="914"/>
      <c r="I139" s="914"/>
      <c r="J139" s="914"/>
      <c r="K139" s="134" t="str">
        <f>IF(AND(ISNUMBER(K140),ISNUMBER(K141)),SUM(K140:K141),"")</f>
        <v/>
      </c>
      <c r="L139" s="261"/>
      <c r="M139" s="261"/>
      <c r="N139" s="261"/>
      <c r="O139" s="261"/>
      <c r="U139" s="1227"/>
    </row>
    <row r="140" spans="1:21" s="214" customFormat="1" ht="15" customHeight="1" x14ac:dyDescent="0.25">
      <c r="A140" s="574"/>
      <c r="B140" s="16"/>
      <c r="C140" s="918" t="s">
        <v>120</v>
      </c>
      <c r="D140" s="914"/>
      <c r="E140" s="914"/>
      <c r="F140" s="914"/>
      <c r="G140" s="914"/>
      <c r="H140" s="914"/>
      <c r="I140" s="914"/>
      <c r="J140" s="914"/>
      <c r="K140" s="200"/>
      <c r="L140" s="261"/>
      <c r="M140" s="261"/>
      <c r="N140" s="261"/>
      <c r="O140" s="261"/>
      <c r="U140" s="1227"/>
    </row>
    <row r="141" spans="1:21" s="214" customFormat="1" ht="15" customHeight="1" x14ac:dyDescent="0.25">
      <c r="A141" s="574"/>
      <c r="B141" s="16"/>
      <c r="C141" s="918" t="s">
        <v>18</v>
      </c>
      <c r="D141" s="914"/>
      <c r="E141" s="914"/>
      <c r="F141" s="914"/>
      <c r="G141" s="914"/>
      <c r="H141" s="914"/>
      <c r="I141" s="914"/>
      <c r="J141" s="914"/>
      <c r="K141" s="134" t="str">
        <f>IF(AND(ISNUMBER(K142),ISNUMBER(K143),ISNUMBER(K144)),SUM(K142:K144),"")</f>
        <v/>
      </c>
      <c r="L141" s="261"/>
      <c r="M141" s="261"/>
      <c r="N141" s="261"/>
      <c r="O141" s="261"/>
      <c r="U141" s="1227"/>
    </row>
    <row r="142" spans="1:21" s="214" customFormat="1" ht="15" customHeight="1" x14ac:dyDescent="0.25">
      <c r="A142" s="574"/>
      <c r="B142" s="16"/>
      <c r="C142" s="1973" t="s">
        <v>75</v>
      </c>
      <c r="D142" s="914"/>
      <c r="E142" s="914"/>
      <c r="F142" s="914"/>
      <c r="G142" s="914"/>
      <c r="H142" s="914"/>
      <c r="I142" s="914"/>
      <c r="J142" s="914"/>
      <c r="K142" s="200"/>
      <c r="L142" s="261"/>
      <c r="M142" s="261"/>
      <c r="N142" s="261"/>
      <c r="O142" s="261"/>
      <c r="U142" s="1227"/>
    </row>
    <row r="143" spans="1:21" s="214" customFormat="1" ht="15" customHeight="1" x14ac:dyDescent="0.25">
      <c r="A143" s="574"/>
      <c r="B143" s="16"/>
      <c r="C143" s="1973" t="s">
        <v>77</v>
      </c>
      <c r="D143" s="914"/>
      <c r="E143" s="914"/>
      <c r="F143" s="914"/>
      <c r="G143" s="914"/>
      <c r="H143" s="914"/>
      <c r="I143" s="914"/>
      <c r="J143" s="914"/>
      <c r="K143" s="200"/>
      <c r="L143" s="261"/>
      <c r="M143" s="261"/>
      <c r="N143" s="261"/>
      <c r="O143" s="261"/>
      <c r="U143" s="1227"/>
    </row>
    <row r="144" spans="1:21" s="214" customFormat="1" ht="15" customHeight="1" x14ac:dyDescent="0.25">
      <c r="A144" s="574"/>
      <c r="B144" s="16"/>
      <c r="C144" s="1973" t="s">
        <v>78</v>
      </c>
      <c r="D144" s="914"/>
      <c r="E144" s="914"/>
      <c r="F144" s="914"/>
      <c r="G144" s="914"/>
      <c r="H144" s="914"/>
      <c r="I144" s="914"/>
      <c r="J144" s="914"/>
      <c r="K144" s="200"/>
      <c r="L144" s="261"/>
      <c r="M144" s="261"/>
      <c r="N144" s="261"/>
      <c r="O144" s="261"/>
      <c r="U144" s="1227"/>
    </row>
    <row r="145" spans="1:21" s="214" customFormat="1" ht="15" customHeight="1" x14ac:dyDescent="0.25">
      <c r="A145" s="574"/>
      <c r="B145" s="16"/>
      <c r="C145" s="917" t="s">
        <v>20</v>
      </c>
      <c r="D145" s="914"/>
      <c r="E145" s="914"/>
      <c r="F145" s="914"/>
      <c r="G145" s="914"/>
      <c r="H145" s="914"/>
      <c r="I145" s="914"/>
      <c r="J145" s="914"/>
      <c r="K145" s="200"/>
      <c r="L145" s="261"/>
      <c r="M145" s="261"/>
      <c r="N145" s="261"/>
      <c r="O145" s="261"/>
      <c r="U145" s="1227"/>
    </row>
    <row r="146" spans="1:21" s="214" customFormat="1" ht="15" customHeight="1" x14ac:dyDescent="0.25">
      <c r="A146" s="574"/>
      <c r="B146" s="16"/>
      <c r="C146" s="918" t="s">
        <v>21</v>
      </c>
      <c r="D146" s="914"/>
      <c r="E146" s="914"/>
      <c r="F146" s="914"/>
      <c r="G146" s="914"/>
      <c r="H146" s="914"/>
      <c r="I146" s="914"/>
      <c r="J146" s="914"/>
      <c r="K146" s="200"/>
      <c r="L146" s="261"/>
      <c r="M146" s="261"/>
      <c r="N146" s="261"/>
      <c r="O146" s="261"/>
      <c r="U146" s="1227"/>
    </row>
    <row r="147" spans="1:21" s="214" customFormat="1" ht="15" customHeight="1" x14ac:dyDescent="0.25">
      <c r="A147" s="574"/>
      <c r="B147" s="16"/>
      <c r="C147" s="921" t="s">
        <v>452</v>
      </c>
      <c r="D147" s="914"/>
      <c r="E147" s="914"/>
      <c r="F147" s="914"/>
      <c r="G147" s="914"/>
      <c r="H147" s="914"/>
      <c r="I147" s="914"/>
      <c r="J147" s="914"/>
      <c r="K147" s="1975" t="str">
        <f>IF(AND(ISNUMBER(K145), ISNUMBER(K146)), IF(K146&lt;=K145, "Pass", "Fail"), "")</f>
        <v/>
      </c>
      <c r="L147" s="261"/>
      <c r="M147" s="261"/>
      <c r="N147" s="261"/>
      <c r="O147" s="261"/>
      <c r="U147" s="1227"/>
    </row>
    <row r="148" spans="1:21" s="214" customFormat="1" ht="15" customHeight="1" x14ac:dyDescent="0.25">
      <c r="A148" s="574"/>
      <c r="B148" s="37"/>
      <c r="C148" s="922" t="s">
        <v>236</v>
      </c>
      <c r="D148" s="923"/>
      <c r="E148" s="923"/>
      <c r="F148" s="923"/>
      <c r="G148" s="923"/>
      <c r="H148" s="923"/>
      <c r="I148" s="923"/>
      <c r="J148" s="923"/>
      <c r="K148" s="255"/>
      <c r="L148" s="261"/>
      <c r="M148" s="261"/>
      <c r="N148" s="261"/>
      <c r="O148" s="261"/>
      <c r="U148" s="1227"/>
    </row>
    <row r="149" spans="1:21" s="789" customFormat="1" ht="15" customHeight="1" x14ac:dyDescent="0.25">
      <c r="A149" s="574"/>
      <c r="B149" s="261"/>
      <c r="C149" s="261"/>
      <c r="D149" s="261"/>
      <c r="E149" s="261"/>
      <c r="F149" s="261"/>
      <c r="G149" s="261"/>
      <c r="H149" s="261"/>
      <c r="I149" s="261"/>
      <c r="J149" s="261"/>
      <c r="K149" s="654"/>
      <c r="L149" s="261"/>
      <c r="M149" s="261"/>
      <c r="N149" s="261"/>
      <c r="O149" s="261"/>
      <c r="U149" s="775"/>
    </row>
    <row r="150" spans="1:21" s="214" customFormat="1" ht="15" customHeight="1" x14ac:dyDescent="0.25">
      <c r="A150" s="574"/>
      <c r="B150" s="1300"/>
      <c r="C150" s="2008" t="s">
        <v>453</v>
      </c>
      <c r="D150" s="1101"/>
      <c r="E150" s="1101"/>
      <c r="F150" s="1101"/>
      <c r="G150" s="1101"/>
      <c r="H150" s="1101"/>
      <c r="I150" s="1101"/>
      <c r="J150" s="1101"/>
      <c r="K150" s="1291"/>
      <c r="L150" s="261"/>
      <c r="M150" s="261"/>
      <c r="N150" s="261"/>
      <c r="O150" s="261"/>
      <c r="U150" s="1227"/>
    </row>
    <row r="151" spans="1:21" s="214" customFormat="1" ht="15" customHeight="1" x14ac:dyDescent="0.25">
      <c r="A151" s="574"/>
      <c r="B151" s="548"/>
      <c r="C151" s="924" t="s">
        <v>922</v>
      </c>
      <c r="D151" s="914"/>
      <c r="E151" s="914"/>
      <c r="F151" s="914"/>
      <c r="G151" s="914"/>
      <c r="H151" s="914"/>
      <c r="I151" s="914"/>
      <c r="J151" s="914"/>
      <c r="K151" s="200"/>
      <c r="L151" s="261"/>
      <c r="M151" s="261"/>
      <c r="N151" s="261"/>
      <c r="O151" s="261"/>
      <c r="U151" s="1227"/>
    </row>
    <row r="152" spans="1:21" s="214" customFormat="1" ht="15" customHeight="1" x14ac:dyDescent="0.25">
      <c r="A152" s="574"/>
      <c r="B152" s="549"/>
      <c r="C152" s="925" t="s">
        <v>923</v>
      </c>
      <c r="D152" s="923"/>
      <c r="E152" s="923"/>
      <c r="F152" s="923"/>
      <c r="G152" s="923"/>
      <c r="H152" s="923"/>
      <c r="I152" s="923"/>
      <c r="J152" s="923"/>
      <c r="K152" s="255"/>
      <c r="L152" s="261"/>
      <c r="M152" s="261"/>
      <c r="N152" s="261"/>
      <c r="O152" s="261"/>
      <c r="U152" s="1227"/>
    </row>
    <row r="153" spans="1:21" s="647" customFormat="1" ht="15" customHeight="1" x14ac:dyDescent="0.25">
      <c r="A153" s="1837"/>
      <c r="B153" s="654"/>
      <c r="C153" s="654"/>
      <c r="D153" s="654"/>
      <c r="E153" s="654"/>
      <c r="F153" s="654"/>
      <c r="G153" s="654"/>
      <c r="H153" s="654"/>
      <c r="I153" s="654"/>
      <c r="J153" s="654"/>
      <c r="K153" s="654"/>
      <c r="L153" s="654"/>
      <c r="M153" s="654"/>
      <c r="N153" s="654"/>
      <c r="O153" s="654"/>
      <c r="U153" s="1295"/>
    </row>
    <row r="154" spans="1:21" hidden="1" x14ac:dyDescent="0.25"/>
    <row r="155" spans="1:21" hidden="1" x14ac:dyDescent="0.25"/>
    <row r="156" spans="1:21" hidden="1" x14ac:dyDescent="0.25"/>
    <row r="157" spans="1:21" hidden="1" x14ac:dyDescent="0.25"/>
    <row r="158" spans="1:21" hidden="1" x14ac:dyDescent="0.25"/>
    <row r="159" spans="1:21" hidden="1" x14ac:dyDescent="0.25"/>
    <row r="160" spans="1:21"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sheetData>
  <mergeCells count="7">
    <mergeCell ref="J84:K84"/>
    <mergeCell ref="B72:B81"/>
    <mergeCell ref="C129:H129"/>
    <mergeCell ref="C28:H28"/>
    <mergeCell ref="I84:I85"/>
    <mergeCell ref="C61:H61"/>
    <mergeCell ref="C55:F55"/>
  </mergeCells>
  <conditionalFormatting sqref="K6:K7 H10:I11 I30:J30 K31:K32 K34:K35 J44:J51 I56:K59 K65:K67 K72:K77 K79:K80 K118:K120 K122:K124 K127:K129 K131:K133 K135:K138 K140 K142:K146 K150:K152 K148 J87:K88 K89:K90 J91:K91 I13:I16 G17:I18 I22 J39:J42 J96:K97">
    <cfRule type="cellIs" dxfId="1365" priority="24" stopIfTrue="1" operator="lessThan">
      <formula>0</formula>
    </cfRule>
  </conditionalFormatting>
  <conditionalFormatting sqref="K8 J10:J11 J17:J18 I19:I21 I61:K61 K68 K130 K147 G19:H19 I23:I25 K33 K36 J52">
    <cfRule type="cellIs" dxfId="1364" priority="5" stopIfTrue="1" operator="equal">
      <formula>"Pass"</formula>
    </cfRule>
    <cfRule type="cellIs" dxfId="1363" priority="8" stopIfTrue="1" operator="equal">
      <formula>"Fail"</formula>
    </cfRule>
  </conditionalFormatting>
  <dataValidations disablePrompts="1" count="2">
    <dataValidation type="list" allowBlank="1" showInputMessage="1" showErrorMessage="1" sqref="I86">
      <formula1>"Settlement date accounting,Trade date accounting without netting,Trade date accounting with netting"</formula1>
    </dataValidation>
    <dataValidation type="list" allowBlank="1" showInputMessage="1" showErrorMessage="1" sqref="J42">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6" max="16383" man="1"/>
    <brk id="82" max="16383" man="1"/>
    <brk id="11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Bis Documentum Migrated Document Extended" ma:contentTypeID="0x01010066E6577C753B40CABFD9C9409CB523E5010048A69E56ACAFBF469E65574BCBD52E5100001D97F42A059F4E98C15836274457C3" ma:contentTypeVersion="7" ma:contentTypeDescription="A document that has been migrated from Documentum into SharePoint, with additional extended information." ma:contentTypeScope="" ma:versionID="af884e7cf1b33f67db677f2bc2bf6055">
  <xsd:schema xmlns:xsd="http://www.w3.org/2001/XMLSchema" xmlns:xs="http://www.w3.org/2001/XMLSchema" xmlns:p="http://schemas.microsoft.com/office/2006/metadata/properties" xmlns:ns2="cd415ad1-3b24-48c0-88de-f99cb5a0cf10" xmlns:ns3="f958c47b-301b-418c-8b9f-3fcbaeb930b1" xmlns:ns4="http://schemas.microsoft.com/sharepoint/v4" xmlns:ns5="356cb211-d464-45ae-8a8e-4a88e2ac873d" targetNamespace="http://schemas.microsoft.com/office/2006/metadata/properties" ma:root="true" ma:fieldsID="41bc51220d10b9c39aad8be003d67324" ns2:_="" ns3:_="" ns4:_="" ns5:_="">
    <xsd:import namespace="cd415ad1-3b24-48c0-88de-f99cb5a0cf10"/>
    <xsd:import namespace="f958c47b-301b-418c-8b9f-3fcbaeb930b1"/>
    <xsd:import namespace="http://schemas.microsoft.com/sharepoint/v4"/>
    <xsd:import namespace="356cb211-d464-45ae-8a8e-4a88e2ac873d"/>
    <xsd:element name="properties">
      <xsd:complexType>
        <xsd:sequence>
          <xsd:element name="documentManagement">
            <xsd:complexType>
              <xsd:all>
                <xsd:element ref="ns2:BisBCBSDocumentNumber" minOccurs="0"/>
                <xsd:element ref="ns3:BisDocumentDate" minOccurs="0"/>
                <xsd:element ref="ns3:BisTransmission"/>
                <xsd:element ref="ns3:BisRetention"/>
                <xsd:element ref="ns3:BisPermalink" minOccurs="0"/>
                <xsd:element ref="ns3:BisConfidentiality" minOccurs="0"/>
                <xsd:element ref="ns3:BisInstitutionTaxHTField0" minOccurs="0"/>
                <xsd:element ref="ns2:_dlc_DocId" minOccurs="0"/>
                <xsd:element ref="ns2:BisDocumentTypeTaxHTField0" minOccurs="0"/>
                <xsd:element ref="ns2:_dlc_DocIdUrl" minOccurs="0"/>
                <xsd:element ref="ns2:TaxKeywordTaxHTField" minOccurs="0"/>
                <xsd:element ref="ns2:_dlc_DocIdPersistId" minOccurs="0"/>
                <xsd:element ref="ns2:TaxCatchAll" minOccurs="0"/>
                <xsd:element ref="ns3:BisCurrentVersion" minOccurs="0"/>
                <xsd:element ref="ns3:BisRecipientsTaxHTField0" minOccurs="0"/>
                <xsd:element ref="ns4:IconOverlay" minOccurs="0"/>
                <xsd:element ref="ns2:BisAuthorssTaxHTField0" minOccurs="0"/>
                <xsd:element ref="ns3:IsMyDocuments" minOccurs="0"/>
                <xsd:element ref="ns3:BisDocumentumObjectId" minOccurs="0"/>
                <xsd:element ref="ns3:BisAdditionalLinks" minOccurs="0"/>
                <xsd:element ref="ns5:BisDocumentumVersionCreated" minOccurs="0"/>
                <xsd:element ref="ns5:be13f3b77f004abdbb1a94a167ea1d0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2" nillable="true" ma:displayName="Document Number" ma:internalName="BisBCBSDocumentNumber">
      <xsd:simpleType>
        <xsd:restriction base="dms:Text">
          <xsd:maxLength value="255"/>
        </xsd:restriction>
      </xsd:simple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BisDocumentTypeTaxHTField0" ma:index="17" nillable="true" ma:taxonomy="true" ma:internalName="BisDocumentTypeTaxHTField0" ma:taxonomyFieldName="BisDocumentType" ma:displayName="Document Type" ma:fieldId="{3d4bd279-eb4d-4358-a57b-72096c80fdc3}"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9"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6" nillable="true" ma:taxonomy="true" ma:internalName="BisAuthorssTaxHTField0" ma:taxonomyFieldName="BisAuthors" ma:displayName="Author" ma:fieldId="{0b3121bf-a404-47f3-89a2-8100c52bbe6e}" ma:sspId="218490a2-a8bd-4701-ac03-3028876db9c3" ma:termSetId="f60d76a3-74ac-4579-8d83-fa03eb287a33" ma:anchorId="349201b0-55be-4fd0-a41a-985dc4cfdf31"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Transmission" ma:index="4" ma:displayName="Transmission" ma:default="Internal" ma:description="The transmission associated with the container or item." ma:format="Dropdown" ma:internalName="BisTransmission">
      <xsd:simpleType>
        <xsd:restriction base="dms:Choice">
          <xsd:enumeration value="Incoming"/>
          <xsd:enumeration value="Internal"/>
          <xsd:enumeration value="Outgoing"/>
        </xsd:restriction>
      </xsd:simpleType>
    </xsd:element>
    <xsd:element name="BisRetention" ma:index="5" ma:displayName="Retention" ma:default="Permanent" ma:description="The retention period associated with the container or item (applied when the item archived)." ma:format="Dropdown" ma:internalName="BisRetention">
      <xsd:simpleType>
        <xsd:restriction base="dms:Choice">
          <xsd:enumeration value="Routine"/>
          <xsd:enumeration value="Compliance"/>
          <xsd:enumeration value="Permanent"/>
          <xsd:enumeration value="Unknown"/>
        </xsd:restriction>
      </xsd:simpleType>
    </xsd:element>
    <xsd:element name="BisPermalink" ma:index="6"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onfidentiality" ma:index="7" nillable="true" ma:displayName="Confidentiality" ma:default="Restricted" ma:description="The confidentiality of the document in a Document Library." ma:format="Dropdown" ma:internalName="BisConfidentiality">
      <xsd:simpleType>
        <xsd:restriction base="dms:Choice">
          <xsd:enumeration value="Public"/>
          <xsd:enumeration value="Restricted"/>
          <xsd:enumeration value="Confidential"/>
        </xsd:restriction>
      </xsd:simpleType>
    </xsd:element>
    <xsd:element name="BisInstitutionTaxHTField0" ma:index="15"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urrentVersion" ma:index="22" nillable="true" ma:displayName="Current Version" ma:description="The current version of the document." ma:hidden="true" ma:internalName="BisCurrentVersion">
      <xsd:simpleType>
        <xsd:restriction base="dms:Text"/>
      </xsd:simpleType>
    </xsd:element>
    <xsd:element name="BisRecipientsTaxHTField0" ma:index="23" nillable="true" ma:taxonomy="true" ma:internalName="BisRecipientsTaxHTField0" ma:taxonomyFieldName="BisRecipients" ma:displayName="Recipients"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8"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DocumentumObjectId" ma:index="31" nillable="true" ma:displayName="Documentum Object Id" ma:description="A documentum object id" ma:internalName="BisDocumentumObjectId">
      <xsd:simpleType>
        <xsd:restriction base="dms:Text"/>
      </xsd:simpleType>
    </xsd:element>
    <xsd:element name="BisAdditionalLinks" ma:index="32"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5"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cb211-d464-45ae-8a8e-4a88e2ac873d" elementFormDefault="qualified">
    <xsd:import namespace="http://schemas.microsoft.com/office/2006/documentManagement/types"/>
    <xsd:import namespace="http://schemas.microsoft.com/office/infopath/2007/PartnerControls"/>
    <xsd:element name="BisDocumentumVersionCreated" ma:index="33" nillable="true" ma:displayName="Documentum Version Created" ma:description="For documentsmigratd from Documentum, the date this version was created in that system." ma:format="DateTime" ma:internalName="BisDocumentumVersionCreated">
      <xsd:simpleType>
        <xsd:restriction base="dms:DateTime"/>
      </xsd:simpleType>
    </xsd:element>
    <xsd:element name="be13f3b77f004abdbb1a94a167ea1d0d" ma:index="34" nillable="true" ma:taxonomy="true" ma:internalName="be13f3b77f004abdbb1a94a167ea1d0d" ma:taxonomyFieldName="BisDocumentumVersionCreatedBy" ma:displayName="Documentum Version Created By" ma:default="" ma:fieldId="{be13f3b7-7f00-4abd-bb1a-94a167ea1d0d}" ma:sspId="218490a2-a8bd-4701-ac03-3028876db9c3" ma:termSetId="f60d76a3-74ac-4579-8d83-fa03eb287a33" ma:anchorId="349201b0-55be-4fd0-a41a-985dc4cfdf31"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IsMyDocuments xmlns="f958c47b-301b-418c-8b9f-3fcbaeb930b1">false</IsMyDocuments>
    <BisAuthorssTaxHTField0 xmlns="cd415ad1-3b24-48c0-88de-f99cb5a0cf10">
      <Terms xmlns="http://schemas.microsoft.com/office/infopath/2007/PartnerControls">
        <TermInfo xmlns="http://schemas.microsoft.com/office/infopath/2007/PartnerControls">
          <TermName xmlns="http://schemas.microsoft.com/office/infopath/2007/PartnerControls">cbmebima</TermName>
          <TermId xmlns="http://schemas.microsoft.com/office/infopath/2007/PartnerControls">bf4967fc-feeb-4e78-a571-975b87ab6b84</TermId>
        </TermInfo>
      </Terms>
    </BisAuthorssTaxHTField0>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_dlc_DocId xmlns="cd415ad1-3b24-48c0-88de-f99cb5a0cf10">4dc6b318-0ff3-4d7e-a851-1b58b065961b-2.9</_dlc_DocId>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148</Value>
      <Value>147</Value>
      <Value>144</Value>
      <Value>142</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TLAC QIS</TermName>
          <TermId xmlns="http://schemas.microsoft.com/office/infopath/2007/PartnerControls">4d5eb25b-8cf4-4c8a-b04c-5862ff6c7f35</TermId>
        </TermInfo>
        <TermInfo xmlns="http://schemas.microsoft.com/office/infopath/2007/PartnerControls">
          <TermName xmlns="http://schemas.microsoft.com/office/infopath/2007/PartnerControls">QIS monitoring package</TermName>
          <TermId xmlns="http://schemas.microsoft.com/office/infopath/2007/PartnerControls">ccc7d620-137b-46d3-bf6c-7485dc5cac12</TermId>
        </TermInfo>
      </Terms>
    </TaxKeywordTaxHTField>
    <BisDocumentumObjectId xmlns="f958c47b-301b-418c-8b9f-3fcbaeb930b1">0900a01f81d1a23b</BisDocumentumObjectId>
    <BisPermalink xmlns="f958c47b-301b-418c-8b9f-3fcbaeb930b1">
      <Url>https://sp.bisinfo.org/teams/bcbs/dc/_layouts/15/Bis/Permalink.aspx?DocId=4dc6b318-0ff3-4d7e-a851-1b58b065961b-2.8&amp;Version=2.9</Url>
      <Description>4dc6b318-0ff3-4d7e-a851-1b58b065961b-2.8</Description>
    </BisPermalink>
    <BisRecipientsTaxHTField0 xmlns="f958c47b-301b-418c-8b9f-3fcbaeb930b1">
      <Terms xmlns="http://schemas.microsoft.com/office/infopath/2007/PartnerControls"/>
    </BisRecipientsTaxHTField0>
    <BisDocumentDate xmlns="f958c47b-301b-418c-8b9f-3fcbaeb930b1">2018-10-17T22:00:00+00:00</BisDocumentDate>
    <BisCurrentVersion xmlns="f958c47b-301b-418c-8b9f-3fcbaeb930b1">2.9</BisCurrentVersion>
    <BisTransmission xmlns="f958c47b-301b-418c-8b9f-3fcbaeb930b1">Internal</BisTransmission>
    <BisRetention xmlns="f958c47b-301b-418c-8b9f-3fcbaeb930b1">Routine</BisRetention>
    <_dlc_DocIdUrl xmlns="cd415ad1-3b24-48c0-88de-f99cb5a0cf10">
      <Url>https://sp.bisinfo.org/teams/bcbs/dc/_layouts/15/DocIdRedir.aspx?ID=4dc6b318-0ff3-4d7e-a851-1b58b065961b-2.9</Url>
      <Description>4dc6b318-0ff3-4d7e-a851-1b58b065961b-2.9</Description>
    </_dlc_DocIdUrl>
    <BisBCBSDocumentNumber xmlns="cd415ad1-3b24-48c0-88de-f99cb5a0cf10" xsi:nil="true"/>
    <_dlc_DocIdPersistId xmlns="cd415ad1-3b24-48c0-88de-f99cb5a0cf10">true</_dlc_DocIdPersistId>
    <BisDocumentumVersionCreated xmlns="356cb211-d464-45ae-8a8e-4a88e2ac873d">2019-01-28T06:06:56+00:00</BisDocumentumVersionCreated>
    <be13f3b77f004abdbb1a94a167ea1d0d xmlns="356cb211-d464-45ae-8a8e-4a88e2ac873d">
      <Terms xmlns="http://schemas.microsoft.com/office/infopath/2007/PartnerControls">
        <TermInfo xmlns="http://schemas.microsoft.com/office/infopath/2007/PartnerControls">
          <TermName xmlns="http://schemas.microsoft.com/office/infopath/2007/PartnerControls">cbmebima</TermName>
          <TermId xmlns="http://schemas.microsoft.com/office/infopath/2007/PartnerControls">bf4967fc-feeb-4e78-a571-975b87ab6b84</TermId>
        </TermInfo>
      </Terms>
    </be13f3b77f004abdbb1a94a167ea1d0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15262-7E80-4F0A-95A2-13A859991DC6}">
  <ds:schemaRefs>
    <ds:schemaRef ds:uri="http://schemas.microsoft.com/sharepoint/events"/>
  </ds:schemaRefs>
</ds:datastoreItem>
</file>

<file path=customXml/itemProps2.xml><?xml version="1.0" encoding="utf-8"?>
<ds:datastoreItem xmlns:ds="http://schemas.openxmlformats.org/officeDocument/2006/customXml" ds:itemID="{95B02350-D691-43B5-B61D-32E7E805A0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356cb211-d464-45ae-8a8e-4a88e2ac8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C5BDDC-9C19-4FC9-9B27-7134E846E418}">
  <ds:schemaRefs>
    <ds:schemaRef ds:uri="cd415ad1-3b24-48c0-88de-f99cb5a0cf10"/>
    <ds:schemaRef ds:uri="http://schemas.microsoft.com/office/2006/documentManagement/types"/>
    <ds:schemaRef ds:uri="http://www.w3.org/XML/1998/namespace"/>
    <ds:schemaRef ds:uri="http://schemas.microsoft.com/sharepoint/v4"/>
    <ds:schemaRef ds:uri="http://purl.org/dc/elements/1.1/"/>
    <ds:schemaRef ds:uri="f958c47b-301b-418c-8b9f-3fcbaeb930b1"/>
    <ds:schemaRef ds:uri="http://schemas.microsoft.com/office/2006/metadata/properties"/>
    <ds:schemaRef ds:uri="http://schemas.microsoft.com/office/infopath/2007/PartnerControls"/>
    <ds:schemaRef ds:uri="http://schemas.openxmlformats.org/package/2006/metadata/core-properties"/>
    <ds:schemaRef ds:uri="356cb211-d464-45ae-8a8e-4a88e2ac873d"/>
    <ds:schemaRef ds:uri="http://purl.org/dc/dcmitype/"/>
    <ds:schemaRef ds:uri="http://purl.org/dc/terms/"/>
  </ds:schemaRefs>
</ds:datastoreItem>
</file>

<file path=customXml/itemProps4.xml><?xml version="1.0" encoding="utf-8"?>
<ds:datastoreItem xmlns:ds="http://schemas.openxmlformats.org/officeDocument/2006/customXml" ds:itemID="{C5168199-A85B-4461-88AE-E120907740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81</vt:i4>
      </vt:variant>
    </vt:vector>
  </HeadingPairs>
  <TitlesOfParts>
    <vt:vector size="102" baseType="lpstr">
      <vt:lpstr>Supervisory information</vt:lpstr>
      <vt:lpstr>Checks</vt:lpstr>
      <vt:lpstr>General Info</vt:lpstr>
      <vt:lpstr>Requirements</vt:lpstr>
      <vt:lpstr>DefCap</vt:lpstr>
      <vt:lpstr>TLAC holdings</vt:lpstr>
      <vt:lpstr>DefCap-Provisioning</vt:lpstr>
      <vt:lpstr>TLAC</vt:lpstr>
      <vt:lpstr>Leverage ratio</vt:lpstr>
      <vt:lpstr>Leverage ratio additional</vt:lpstr>
      <vt:lpstr>NSFR</vt:lpstr>
      <vt:lpstr>Credit risk (SA)</vt:lpstr>
      <vt:lpstr>Credit risk (IRB)</vt:lpstr>
      <vt:lpstr>Securitisation</vt:lpstr>
      <vt:lpstr>CCR and CVA</vt:lpstr>
      <vt:lpstr>TB</vt:lpstr>
      <vt:lpstr>TB IMA Backtesting-P&amp;L</vt:lpstr>
      <vt:lpstr>OpRisk</vt:lpstr>
      <vt:lpstr>Software</vt:lpstr>
      <vt:lpstr>Crypto</vt:lpstr>
      <vt:lpstr>Parameters</vt:lpstr>
      <vt:lpstr>Checks!_Ref469673923</vt:lpstr>
      <vt:lpstr>Accounting</vt:lpstr>
      <vt:lpstr>BankType</vt:lpstr>
      <vt:lpstr>BankTypeNumeric</vt:lpstr>
      <vt:lpstr>Basel12</vt:lpstr>
      <vt:lpstr>CCROTC</vt:lpstr>
      <vt:lpstr>CCRSFT</vt:lpstr>
      <vt:lpstr>CreditRisk</vt:lpstr>
      <vt:lpstr>CreditRiskEquity</vt:lpstr>
      <vt:lpstr>CRMApproach</vt:lpstr>
      <vt:lpstr>CurrencyMismatch</vt:lpstr>
      <vt:lpstr>Enforceability</vt:lpstr>
      <vt:lpstr>Group</vt:lpstr>
      <vt:lpstr>IndividualGroup</vt:lpstr>
      <vt:lpstr>Jurisdiction</vt:lpstr>
      <vt:lpstr>LeverageRatioPanelM</vt:lpstr>
      <vt:lpstr>LeverageRatioPanelMfrequency</vt:lpstr>
      <vt:lpstr>LRaPricing</vt:lpstr>
      <vt:lpstr>LRaServices</vt:lpstr>
      <vt:lpstr>MethodTradeExposures</vt:lpstr>
      <vt:lpstr>ObservedBestEstimates</vt:lpstr>
      <vt:lpstr>OpRisk</vt:lpstr>
      <vt:lpstr>OpRiskLossThreshold</vt:lpstr>
      <vt:lpstr>'CCR and CVA'!Print_Area</vt:lpstr>
      <vt:lpstr>Checks!Print_Area</vt:lpstr>
      <vt:lpstr>Crypto!Print_Area</vt:lpstr>
      <vt:lpstr>DefCap!Print_Area</vt:lpstr>
      <vt:lpstr>'DefCap-Provisioning'!Print_Area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Software!Print_Area</vt:lpstr>
      <vt:lpstr>'Supervisory information'!Print_Area</vt:lpstr>
      <vt:lpstr>TB!Print_Area</vt:lpstr>
      <vt:lpstr>'TB IMA Backtesting-P&amp;L'!Print_Area</vt:lpstr>
      <vt:lpstr>TLAC!Print_Area</vt:lpstr>
      <vt:lpstr>'TLAC holdings'!Print_Area</vt:lpstr>
      <vt:lpstr>'CCR and CVA'!Print_Titles</vt:lpstr>
      <vt:lpstr>Checks!Print_Titles</vt:lpstr>
      <vt:lpstr>'Credit risk (IRB)'!Print_Titles</vt:lpstr>
      <vt:lpstr>'Credit risk (SA)'!Print_Titles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QNumeric100</vt:lpstr>
      <vt:lpstr>QNumeric11</vt:lpstr>
      <vt:lpstr>QNumeric14</vt:lpstr>
      <vt:lpstr>QNumeric3</vt:lpstr>
      <vt:lpstr>QNumeric5</vt:lpstr>
      <vt:lpstr>QNumeric6</vt:lpstr>
      <vt:lpstr>QNumeric7</vt:lpstr>
      <vt:lpstr>QNumeric9</vt:lpstr>
      <vt:lpstr>QNumericP10</vt:lpstr>
      <vt:lpstr>QNumericZ10</vt:lpstr>
      <vt:lpstr>QNumericZ100</vt:lpstr>
      <vt:lpstr>RegDesks</vt:lpstr>
      <vt:lpstr>SACCRCEM</vt:lpstr>
      <vt:lpstr>SlottingUsage</vt:lpstr>
      <vt:lpstr>SovereignEntity</vt:lpstr>
      <vt:lpstr>SovereignJurisdiction</vt:lpstr>
      <vt:lpstr>SovereignRatingBucket</vt:lpstr>
      <vt:lpstr>SurplusShortfall</vt:lpstr>
      <vt:lpstr>SurveyBPrange2</vt:lpstr>
      <vt:lpstr>SurveyIncDecSame</vt:lpstr>
      <vt:lpstr>TypeThirdParty</vt:lpstr>
      <vt:lpstr>UnitT</vt:lpstr>
      <vt:lpstr>UnitW</vt:lpstr>
      <vt:lpstr>YesNo</vt:lpstr>
      <vt:lpstr>YesNoDontKnow</vt:lpstr>
      <vt:lpstr>YesNoNA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Basel III monitoring reporting template 3.9-</dc:title>
  <dc:creator>Birn, Martin</dc:creator>
  <cp:keywords>QIS monitoring package; TLAC QIS</cp:keywords>
  <cp:lastModifiedBy>Wehrli, Gabriela</cp:lastModifiedBy>
  <cp:lastPrinted>2019-03-07T10:53:33Z</cp:lastPrinted>
  <dcterms:created xsi:type="dcterms:W3CDTF">2004-05-06T15:11:03Z</dcterms:created>
  <dcterms:modified xsi:type="dcterms:W3CDTF">2019-03-12T09:49:05Z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A44787D4-0540-4523-9961-78E4036D8C6D}">
    <vt:lpwstr>{B56D2D3B-327C-4CD0-A964-63547D6FEE62}</vt:lpwstr>
  </property>
  <property fmtid="{D5CDD505-2E9C-101B-9397-08002B2CF9AE}" pid="4" name="TaxKeyword">
    <vt:lpwstr>180;#Quantitative Impact Study Group|0216b5e4-61d9-44e1-8b86-be9e0b460279;#148;#TLAC QIS|4d5eb25b-8cf4-4c8a-b04c-5862ff6c7f35;#147;#QIS monitoring package|ccc7d620-137b-46d3-bf6c-7485dc5cac12</vt:lpwstr>
  </property>
  <property fmtid="{D5CDD505-2E9C-101B-9397-08002B2CF9AE}" pid="5" name="ContentTypeId">
    <vt:lpwstr>0x01010066E6577C753B40CABFD9C9409CB523E5010048A69E56ACAFBF469E65574BCBD52E5100001D97F42A059F4E98C15836274457C3</vt:lpwstr>
  </property>
  <property fmtid="{D5CDD505-2E9C-101B-9397-08002B2CF9AE}" pid="6" name="BisDocumentType">
    <vt:lpwstr>154;#Survey|fdfb3e1a-acda-40bf-9c58-dd08945413cb</vt:lpwstr>
  </property>
  <property fmtid="{D5CDD505-2E9C-101B-9397-08002B2CF9AE}" pid="7" name="BisInstitution">
    <vt:lpwstr>144;#Bank for International Settlements - Basel - Switzerland|4ddbbaff-5b98-417c-9a81-6ed3a6c4afd7</vt:lpwstr>
  </property>
  <property fmtid="{D5CDD505-2E9C-101B-9397-08002B2CF9AE}" pid="8" name="BisAuthors">
    <vt:lpwstr>142;#cbmebima|bf4967fc-feeb-4e78-a571-975b87ab6b84</vt:lpwstr>
  </property>
  <property fmtid="{D5CDD505-2E9C-101B-9397-08002B2CF9AE}" pid="9" name="BisRecipients">
    <vt:lpwstr>6;#bcbs|a55ca13a-4bf8-4ec7-a61c-fcb252a22108</vt:lpwstr>
  </property>
  <property fmtid="{D5CDD505-2E9C-101B-9397-08002B2CF9AE}" pid="10" name="_dlc_DocIdItemGuid">
    <vt:lpwstr>889f015a-7608-4288-b3a4-b1c3611f385b</vt:lpwstr>
  </property>
  <property fmtid="{D5CDD505-2E9C-101B-9397-08002B2CF9AE}" pid="11" name="BisDocumentumVersionCreatedBy">
    <vt:lpwstr>142;#cbmebima|bf4967fc-feeb-4e78-a571-975b87ab6b84</vt:lpwstr>
  </property>
  <property fmtid="{D5CDD505-2E9C-101B-9397-08002B2CF9AE}" pid="12" name="TaxCatchAllLabel">
    <vt:lpwstr>148;#TLAC QIS#Љ|;#147;#QIS monitoring package#Љ|;#144;#Bank for International Settlements - Basel - Switz#Љ|;#142;#Birn Martin [cbmebima]#Љ|;#154;#Survey#Љ|</vt:lpwstr>
  </property>
  <property fmtid="{D5CDD505-2E9C-101B-9397-08002B2CF9AE}" pid="13" name="BisDocumentumVersionCreated">
    <vt:filetime>2019-01-18T14:34:13Z</vt:filetime>
  </property>
  <property fmtid="{D5CDD505-2E9C-101B-9397-08002B2CF9AE}" pid="14" name="be13f3b77f004abdbb1a94a167ea1d0d">
    <vt:lpwstr>Birn Martin [cbmebima]|bf4967fc-feeb-4e78-a571-975b87ab6b84</vt:lpwstr>
  </property>
</Properties>
</file>